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Systems Sheet Description" sheetId="2" r:id="rId6"/>
    <sheet state="visible" name="Systems" sheetId="3" r:id="rId7"/>
    <sheet state="visible" name="Factions" sheetId="4" r:id="rId8"/>
    <sheet state="visible" name="Pathfinding" sheetId="5" r:id="rId9"/>
    <sheet state="visible" name="Coordinates Conversion" sheetId="6" r:id="rId10"/>
    <sheet state="visible" name="Nebulae &amp; Cluster Sizes" sheetId="7" r:id="rId11"/>
    <sheet state="visible" name="Process Write-up" sheetId="8" r:id="rId12"/>
    <sheet state="visible" name="Credits" sheetId="9" r:id="rId13"/>
  </sheets>
  <definedNames>
    <definedName name="nebulae">'Nebulae &amp; Cluster Sizes'!$A$2:$F$33</definedName>
    <definedName name="systems">'Coordinates Conversion'!$A$2:$D$3177</definedName>
    <definedName name="ownership">Systems!$I$2:$AZ$3177</definedName>
    <definedName hidden="1" localSheetId="0" name="_xlnm._FilterDatabase">About!$A$11:$E$115</definedName>
    <definedName hidden="1" localSheetId="2" name="_xlnm._FilterDatabase">Systems!$A$2:$AZ$3178</definedName>
    <definedName hidden="1" localSheetId="3" name="_xlnm._FilterDatabase">Factions!$A$1:$AZ$150</definedName>
    <definedName hidden="1" localSheetId="5" name="_xlnm._FilterDatabase">'Coordinates Conversion'!$A$1:$Y$3177</definedName>
    <definedName hidden="1" localSheetId="6" name="_xlnm._FilterDatabase">'Nebulae &amp; Cluster Sizes'!$A$1:$P$26</definedName>
    <definedName hidden="1" localSheetId="2" name="Z_5FD4782E_F3A5_467C_8EA8_52FD6F7BAAE4_.wvu.FilterData">Systems!$A$2:$AZ$3176</definedName>
  </definedNames>
  <calcPr/>
  <customWorkbookViews>
    <customWorkbookView activeSheetId="0" maximized="1" windowHeight="0" windowWidth="0" guid="{5FD4782E-F3A5-467C-8EA8-52FD6F7BAAE4}" name="\/ol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Faction dates can be found in Interstellar Operations: Alternate Eras pp. 12, 16, 19, 20, 21, 25
	-Edward “MahiMahi” Maher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[35001] p13</t>
      </text>
    </comment>
    <comment authorId="0" ref="N3">
      <text>
        <t xml:space="preserve">[35001] p25v</t>
      </text>
    </comment>
    <comment authorId="0" ref="N4">
      <text>
        <t xml:space="preserve">[35203] p93</t>
      </text>
    </comment>
    <comment authorId="0" ref="I5">
      <text>
        <t xml:space="preserve">[35019] p16</t>
      </text>
    </comment>
    <comment authorId="0" ref="M5">
      <text>
        <t xml:space="preserve">[35204] p17</t>
      </text>
    </comment>
    <comment authorId="0" ref="N5">
      <text>
        <t xml:space="preserve">[35019] p24</t>
      </text>
    </comment>
    <comment authorId="0" ref="K6">
      <text>
        <t xml:space="preserve">[35205] p18</t>
      </text>
    </comment>
    <comment authorId="0" ref="N6">
      <text>
        <t xml:space="preserve">[35205] p31</t>
      </text>
    </comment>
    <comment authorId="0" ref="N7">
      <text>
        <t xml:space="preserve">[35001] p25
[35203] p18</t>
      </text>
    </comment>
    <comment authorId="0" ref="N8">
      <text>
        <t xml:space="preserve">[35024] p48</t>
      </text>
    </comment>
    <comment authorId="0" ref="L9">
      <text>
        <t xml:space="preserve">[35001] p13</t>
      </text>
    </comment>
    <comment authorId="0" ref="N9">
      <text>
        <t xml:space="preserve">[35001] p25
[35203] p18</t>
      </text>
    </comment>
    <comment authorId="0" ref="N10">
      <text>
        <t xml:space="preserve">[35019] p24
[35203] p93</t>
      </text>
    </comment>
    <comment authorId="0" ref="Q10">
      <text>
        <t xml:space="preserve">[35702] p38-39</t>
      </text>
    </comment>
    <comment authorId="0" ref="T10">
      <text>
        <t xml:space="preserve">[35702] p50-51</t>
      </text>
    </comment>
    <comment authorId="0" ref="V10">
      <text>
        <t xml:space="preserve">[35702] p58-59</t>
      </text>
    </comment>
    <comment authorId="0" ref="X10">
      <text>
        <t xml:space="preserve">[35702] p70-71</t>
      </text>
    </comment>
    <comment authorId="0" ref="Y10">
      <text>
        <t xml:space="preserve">[35702] p80-81</t>
      </text>
    </comment>
    <comment authorId="0" ref="N11">
      <text>
        <t xml:space="preserve">[35001] p25
[35203] p18</t>
      </text>
    </comment>
    <comment authorId="0" ref="K12">
      <text>
        <t xml:space="preserve">[35205] p18</t>
      </text>
    </comment>
    <comment authorId="0" ref="N12">
      <text>
        <t xml:space="preserve">[35205] p31</t>
      </text>
    </comment>
    <comment authorId="0" ref="N13">
      <text>
        <t xml:space="preserve">[35203] p18</t>
      </text>
    </comment>
    <comment authorId="0" ref="N14">
      <text>
        <t xml:space="preserve">[35001] p25
[35203] p18</t>
      </text>
    </comment>
    <comment authorId="0" ref="N15">
      <text>
        <t xml:space="preserve">[35019] p24
[35001] p25
[35203] p18</t>
      </text>
    </comment>
    <comment authorId="0" ref="M16">
      <text>
        <t xml:space="preserve">[35204] p17</t>
      </text>
    </comment>
    <comment authorId="0" ref="N16">
      <text>
        <t xml:space="preserve">[35204] p25
[35024] p48
[35203] p121</t>
      </text>
    </comment>
    <comment authorId="0" ref="L17">
      <text>
        <t xml:space="preserve">[35001] p13</t>
      </text>
    </comment>
    <comment authorId="0" ref="N17">
      <text>
        <t xml:space="preserve">[35001] p25
[35203] p18</t>
      </text>
    </comment>
    <comment authorId="0" ref="J18">
      <text>
        <t xml:space="preserve">[35024] p18</t>
      </text>
    </comment>
    <comment authorId="0" ref="M18">
      <text>
        <t xml:space="preserve">[35204] p17</t>
      </text>
    </comment>
    <comment authorId="0" ref="N18">
      <text>
        <t xml:space="preserve">[35204] p25
[35024] p48</t>
      </text>
    </comment>
    <comment authorId="0" ref="I19">
      <text>
        <t xml:space="preserve">[35019] p16</t>
      </text>
    </comment>
    <comment authorId="0" ref="L19">
      <text>
        <t xml:space="preserve">[35001] p13</t>
      </text>
    </comment>
    <comment authorId="0" ref="M19">
      <text>
        <t xml:space="preserve">[35204] p17</t>
      </text>
    </comment>
    <comment authorId="0" ref="N19">
      <text>
        <t xml:space="preserve">[35204] p25
[35205] p31
[35001] p25</t>
      </text>
    </comment>
    <comment authorId="0" ref="K20">
      <text>
        <t xml:space="preserve">[35205] p18</t>
      </text>
    </comment>
    <comment authorId="0" ref="L20">
      <text>
        <t xml:space="preserve">[35001] p13</t>
      </text>
    </comment>
    <comment authorId="0" ref="N20">
      <text>
        <t xml:space="preserve">[35205] p31
[35001] p25
[35203] p18</t>
      </text>
    </comment>
    <comment authorId="0" ref="J21">
      <text>
        <t xml:space="preserve">[35702] p15</t>
      </text>
    </comment>
    <comment authorId="0" ref="K21">
      <text>
        <t xml:space="preserve">[35205] p18</t>
      </text>
    </comment>
    <comment authorId="0" ref="M21">
      <text>
        <t xml:space="preserve">[35204] p17</t>
      </text>
    </comment>
    <comment authorId="0" ref="N21">
      <text>
        <t xml:space="preserve">[35204] p25
[35205] p31
[35001] p25</t>
      </text>
    </comment>
    <comment authorId="0" ref="I22">
      <text>
        <t xml:space="preserve">[35019] p16</t>
      </text>
    </comment>
    <comment authorId="0" ref="M22">
      <text>
        <t xml:space="preserve">[35204] p17</t>
      </text>
    </comment>
    <comment authorId="0" ref="N22">
      <text>
        <t xml:space="preserve">[35204] p25
[35001] p25</t>
      </text>
    </comment>
    <comment authorId="0" ref="N23">
      <text>
        <t xml:space="preserve">[35203] p93</t>
      </text>
    </comment>
    <comment authorId="0" ref="N24">
      <text>
        <t xml:space="preserve">[35024] p48
[35203] p93</t>
      </text>
    </comment>
    <comment authorId="0" ref="J25">
      <text>
        <t xml:space="preserve">[35024] p18</t>
      </text>
    </comment>
    <comment authorId="0" ref="N25">
      <text>
        <t xml:space="preserve">[35024] p48
[35205] p31</t>
      </text>
    </comment>
    <comment authorId="0" ref="I26">
      <text>
        <t xml:space="preserve">[35019] p16</t>
      </text>
    </comment>
    <comment authorId="0" ref="N26">
      <text>
        <t xml:space="preserve">[35019] p24</t>
      </text>
    </comment>
    <comment authorId="0" ref="N27">
      <text>
        <t xml:space="preserve">[35019] p24
[35001] p25
[35203] p18</t>
      </text>
    </comment>
    <comment authorId="0" ref="I28">
      <text>
        <t xml:space="preserve">[35019] p16</t>
      </text>
    </comment>
    <comment authorId="0" ref="K28">
      <text>
        <t xml:space="preserve">[35205] p18</t>
      </text>
    </comment>
    <comment authorId="0" ref="M28">
      <text>
        <t xml:space="preserve">[35204] p17</t>
      </text>
    </comment>
    <comment authorId="0" ref="N28">
      <text>
        <t xml:space="preserve">[35019] p24
[35205] p31
[35001] p25
[35203] p18</t>
      </text>
    </comment>
    <comment authorId="0" ref="K29">
      <text>
        <t xml:space="preserve">[35205] p18</t>
      </text>
    </comment>
    <comment authorId="0" ref="N29">
      <text>
        <t xml:space="preserve">[35205] p31</t>
      </text>
    </comment>
    <comment authorId="0" ref="M30">
      <text>
        <t xml:space="preserve">[35204] p17</t>
      </text>
    </comment>
    <comment authorId="0" ref="J32">
      <text>
        <t xml:space="preserve">[35702] p15</t>
      </text>
    </comment>
    <comment authorId="0" ref="K32">
      <text>
        <t xml:space="preserve">[35205] p18</t>
      </text>
    </comment>
    <comment authorId="0" ref="M32">
      <text>
        <t xml:space="preserve">[35204] p17</t>
      </text>
    </comment>
    <comment authorId="0" ref="N32">
      <text>
        <t xml:space="preserve">[35204] p25
[35205] p31
[35001] p25</t>
      </text>
    </comment>
    <comment authorId="0" ref="L33">
      <text>
        <t xml:space="preserve">[35001] p13</t>
      </text>
    </comment>
    <comment authorId="0" ref="N33">
      <text>
        <t xml:space="preserve">[35001] p25
[35203] p18</t>
      </text>
    </comment>
    <comment authorId="0" ref="M34">
      <text>
        <t xml:space="preserve">[35ED002] p8</t>
      </text>
    </comment>
    <comment authorId="0" ref="N34">
      <text>
        <t xml:space="preserve">[35024] p48</t>
      </text>
    </comment>
    <comment authorId="0" ref="I35">
      <text>
        <t xml:space="preserve">[35019] p16</t>
      </text>
    </comment>
    <comment authorId="0" ref="M35">
      <text>
        <t xml:space="preserve">[35204] p17</t>
      </text>
    </comment>
    <comment authorId="0" ref="N35">
      <text>
        <t xml:space="preserve">[35019] p24
[35204] p25
[35205] p31
[35001] p25
[35203] p18</t>
      </text>
    </comment>
    <comment authorId="0" ref="M36">
      <text>
        <t xml:space="preserve">[1715] p169
[35203] P15</t>
      </text>
    </comment>
    <comment authorId="0" ref="N36">
      <text>
        <t xml:space="preserve">[35203] p93</t>
      </text>
    </comment>
    <comment authorId="0" ref="M37">
      <text>
        <t xml:space="preserve">[1715] p169
[35203] P15</t>
      </text>
    </comment>
    <comment authorId="0" ref="N37">
      <text>
        <t xml:space="preserve">[35019] p24
[35203] p93</t>
      </text>
    </comment>
    <comment authorId="0" ref="J38">
      <text>
        <t xml:space="preserve">[35024] p18</t>
      </text>
    </comment>
    <comment authorId="0" ref="M38">
      <text>
        <t xml:space="preserve">[35204] p17</t>
      </text>
    </comment>
    <comment authorId="0" ref="N38">
      <text>
        <t xml:space="preserve">[35204] p25
[35024] p48</t>
      </text>
    </comment>
    <comment authorId="0" ref="M39">
      <text>
        <t xml:space="preserve">[35204] p17</t>
      </text>
    </comment>
    <comment authorId="0" ref="N39">
      <text>
        <t xml:space="preserve">[35019] p24
[35204] p25
[35203] p93</t>
      </text>
    </comment>
    <comment authorId="0" ref="N40">
      <text>
        <t xml:space="preserve">[35024] p48
[35205] p31</t>
      </text>
    </comment>
    <comment authorId="0" ref="N41">
      <text>
        <t xml:space="preserve">[35024] p48</t>
      </text>
    </comment>
    <comment authorId="0" ref="Q41">
      <text>
        <t xml:space="preserve">[35702] p38-39</t>
      </text>
    </comment>
    <comment authorId="0" ref="T41">
      <text>
        <t xml:space="preserve">[35702] p50-51</t>
      </text>
    </comment>
    <comment authorId="0" ref="V41">
      <text>
        <t xml:space="preserve">[35702] p58-59</t>
      </text>
    </comment>
    <comment authorId="0" ref="X41">
      <text>
        <t xml:space="preserve">[35702] p70-71</t>
      </text>
    </comment>
    <comment authorId="0" ref="Y41">
      <text>
        <t xml:space="preserve">[35702] p80-81</t>
      </text>
    </comment>
    <comment authorId="0" ref="I42">
      <text>
        <t xml:space="preserve">[35019] p16</t>
      </text>
    </comment>
    <comment authorId="0" ref="M42">
      <text>
        <t xml:space="preserve">[35204] p17</t>
      </text>
    </comment>
    <comment authorId="0" ref="N42">
      <text>
        <t xml:space="preserve">[35204] p25
[35001] p25</t>
      </text>
    </comment>
    <comment authorId="0" ref="M43">
      <text>
        <t xml:space="preserve">[1715] p169
[35203] P15</t>
      </text>
    </comment>
    <comment authorId="0" ref="N43">
      <text>
        <t xml:space="preserve">[35019] p24
[35203] p93</t>
      </text>
    </comment>
    <comment authorId="0" ref="I44">
      <text>
        <t xml:space="preserve">[35019] p16</t>
      </text>
    </comment>
    <comment authorId="0" ref="K44">
      <text>
        <t xml:space="preserve">[35205] p18</t>
      </text>
    </comment>
    <comment authorId="0" ref="L44">
      <text>
        <t xml:space="preserve">[35001] p13</t>
      </text>
    </comment>
    <comment authorId="0" ref="M44">
      <text>
        <t xml:space="preserve">[35204] p17</t>
      </text>
    </comment>
    <comment authorId="0" ref="N44">
      <text>
        <t xml:space="preserve">[35019] p24
[35204] p25
[35205] p31
[35001] p25</t>
      </text>
    </comment>
    <comment authorId="0" ref="J45">
      <text>
        <t xml:space="preserve">[35702] p15</t>
      </text>
    </comment>
    <comment authorId="0" ref="K45">
      <text>
        <t xml:space="preserve">[35205] p18</t>
      </text>
    </comment>
    <comment authorId="0" ref="N45">
      <text>
        <t xml:space="preserve">[35205] p31
[35001] p25</t>
      </text>
    </comment>
    <comment authorId="0" ref="K46">
      <text>
        <t xml:space="preserve">[35205] p18</t>
      </text>
    </comment>
    <comment authorId="0" ref="N46">
      <text>
        <t xml:space="preserve">[35024] p48
[35205] p31</t>
      </text>
    </comment>
    <comment authorId="0" ref="J47">
      <text>
        <t xml:space="preserve">[35024] p18</t>
      </text>
    </comment>
    <comment authorId="0" ref="N47">
      <text>
        <t xml:space="preserve">[35024] p48
[35205] p31</t>
      </text>
    </comment>
    <comment authorId="0" ref="N48">
      <text>
        <t xml:space="preserve">[35024] p48
[35203] p121</t>
      </text>
    </comment>
    <comment authorId="0" ref="J49">
      <text>
        <t xml:space="preserve">[35024] p18</t>
      </text>
    </comment>
    <comment authorId="0" ref="N49">
      <text>
        <t xml:space="preserve">[35024] p48</t>
      </text>
    </comment>
    <comment authorId="0" ref="Q50">
      <text>
        <t xml:space="preserve">[35702] p38-39</t>
      </text>
    </comment>
    <comment authorId="0" ref="T50">
      <text>
        <t xml:space="preserve">[35702] p50-51</t>
      </text>
    </comment>
    <comment authorId="0" ref="V50">
      <text>
        <t xml:space="preserve">[35702] p58-59</t>
      </text>
    </comment>
    <comment authorId="0" ref="X50">
      <text>
        <t xml:space="preserve">[35702] p70-71</t>
      </text>
    </comment>
    <comment authorId="0" ref="Y50">
      <text>
        <t xml:space="preserve">[35702] p80-81</t>
      </text>
    </comment>
    <comment authorId="0" ref="I51">
      <text>
        <t xml:space="preserve">[35019] p16</t>
      </text>
    </comment>
    <comment authorId="0" ref="L51">
      <text>
        <t xml:space="preserve">[35001] p13</t>
      </text>
    </comment>
    <comment authorId="0" ref="N51">
      <text>
        <t xml:space="preserve">[35019] p24
[35001] p25
[35203] p18</t>
      </text>
    </comment>
    <comment authorId="0" ref="N52">
      <text>
        <t xml:space="preserve">[35001] p25
[35203] p18</t>
      </text>
    </comment>
    <comment authorId="0" ref="I53">
      <text>
        <t xml:space="preserve">[35019] p16</t>
      </text>
    </comment>
    <comment authorId="0" ref="M53">
      <text>
        <t xml:space="preserve">[35204] p17</t>
      </text>
    </comment>
    <comment authorId="0" ref="N53">
      <text>
        <t xml:space="preserve">[35019] p24
[35203] p163</t>
      </text>
    </comment>
    <comment authorId="0" ref="I54">
      <text>
        <t xml:space="preserve">[35203] p14</t>
      </text>
    </comment>
    <comment authorId="0" ref="K54">
      <text>
        <t xml:space="preserve">[35205] p18</t>
      </text>
    </comment>
    <comment authorId="0" ref="N54">
      <text>
        <t xml:space="preserve">[35024] p48
[35205] p31
[35001] p25</t>
      </text>
    </comment>
    <comment authorId="0" ref="N55">
      <text>
        <t xml:space="preserve">[35001] p25
[35203] p18</t>
      </text>
    </comment>
    <comment authorId="0" ref="K56">
      <text>
        <t xml:space="preserve">[35205] p18</t>
      </text>
    </comment>
    <comment authorId="0" ref="L56">
      <text>
        <t xml:space="preserve">[35001] p13</t>
      </text>
    </comment>
    <comment authorId="0" ref="N56">
      <text>
        <t xml:space="preserve">[35205] p31
[35001] p25
[35203] p18</t>
      </text>
    </comment>
    <comment authorId="0" ref="N57">
      <text>
        <t xml:space="preserve">[35019] p24
[35001] p25
[35203] p18</t>
      </text>
    </comment>
    <comment authorId="0" ref="I58">
      <text>
        <t xml:space="preserve">[35019] p16</t>
      </text>
    </comment>
    <comment authorId="0" ref="N58">
      <text>
        <t xml:space="preserve">[35019] p24</t>
      </text>
    </comment>
    <comment authorId="0" ref="I59">
      <text>
        <t xml:space="preserve">[35019] p16</t>
      </text>
    </comment>
    <comment authorId="0" ref="J59">
      <text>
        <t xml:space="preserve">[35702] p15</t>
      </text>
    </comment>
    <comment authorId="0" ref="K59">
      <text>
        <t xml:space="preserve">[35205] p18</t>
      </text>
    </comment>
    <comment authorId="0" ref="N59">
      <text>
        <t xml:space="preserve">[35205] p31
[35001] p25</t>
      </text>
    </comment>
    <comment authorId="0" ref="N60">
      <text>
        <t xml:space="preserve">[35204] p25</t>
      </text>
    </comment>
    <comment authorId="0" ref="Q60">
      <text>
        <t xml:space="preserve">[35702] p38-39</t>
      </text>
    </comment>
    <comment authorId="0" ref="T60">
      <text>
        <t xml:space="preserve">[35702] p50-51</t>
      </text>
    </comment>
    <comment authorId="0" ref="V60">
      <text>
        <t xml:space="preserve">[35702] p58-59</t>
      </text>
    </comment>
    <comment authorId="0" ref="X60">
      <text>
        <t xml:space="preserve">[35702] p70-71</t>
      </text>
    </comment>
    <comment authorId="0" ref="Y60">
      <text>
        <t xml:space="preserve">[35702] p80-81</t>
      </text>
    </comment>
    <comment authorId="0" ref="L61">
      <text>
        <t xml:space="preserve">[35001] p73</t>
      </text>
    </comment>
    <comment authorId="0" ref="M61">
      <text>
        <t xml:space="preserve">missing in [10974] p195
mentioned in [35001] p15</t>
      </text>
    </comment>
    <comment authorId="0" ref="N61">
      <text>
        <t xml:space="preserve">[35001] p25
[35203] p18</t>
      </text>
    </comment>
    <comment authorId="0" ref="K62">
      <text>
        <t xml:space="preserve">[35205] p18</t>
      </text>
    </comment>
    <comment authorId="0" ref="N62">
      <text>
        <t xml:space="preserve">[35205] p31
[35001] p25</t>
      </text>
    </comment>
    <comment authorId="0" ref="I64">
      <text>
        <t xml:space="preserve">[35019] p16</t>
      </text>
    </comment>
    <comment authorId="0" ref="N64">
      <text>
        <t xml:space="preserve">[35019] p24</t>
      </text>
    </comment>
    <comment authorId="0" ref="K65">
      <text>
        <t xml:space="preserve">[35205] p18</t>
      </text>
    </comment>
    <comment authorId="0" ref="N65">
      <text>
        <t xml:space="preserve">[35205] p31</t>
      </text>
    </comment>
    <comment authorId="0" ref="P65">
      <text>
        <t xml:space="preserve">[1620] p180</t>
      </text>
    </comment>
    <comment authorId="0" ref="L66">
      <text>
        <t xml:space="preserve">[35001] p13</t>
      </text>
    </comment>
    <comment authorId="0" ref="N66">
      <text>
        <t xml:space="preserve">[35001] p25
[35203] p18</t>
      </text>
    </comment>
    <comment authorId="0" ref="N68">
      <text>
        <t xml:space="preserve">[35003] p109</t>
      </text>
    </comment>
    <comment authorId="0" ref="AO68">
      <text>
        <t xml:space="preserve">[35003] p110</t>
      </text>
    </comment>
    <comment authorId="0" ref="AZ68">
      <text>
        <t xml:space="preserve">[35905] p149</t>
      </text>
    </comment>
    <comment authorId="0" ref="I69">
      <text>
        <t xml:space="preserve">[35019] p16</t>
      </text>
    </comment>
    <comment authorId="0" ref="J69">
      <text>
        <t xml:space="preserve">[35702] p15</t>
      </text>
    </comment>
    <comment authorId="0" ref="K69">
      <text>
        <t xml:space="preserve">[35205] p18</t>
      </text>
    </comment>
    <comment authorId="0" ref="L69">
      <text>
        <t xml:space="preserve">[35001] p13</t>
      </text>
    </comment>
    <comment authorId="0" ref="N69">
      <text>
        <t xml:space="preserve">[35019] p24
[35205] p31
[35001] p25
[35203] p18</t>
      </text>
    </comment>
    <comment authorId="0" ref="I70">
      <text>
        <t xml:space="preserve">[35019] p16</t>
      </text>
    </comment>
    <comment authorId="0" ref="J70">
      <text>
        <t xml:space="preserve">[35702] p15</t>
      </text>
    </comment>
    <comment authorId="0" ref="L70">
      <text>
        <t xml:space="preserve">[35001] p13</t>
      </text>
    </comment>
    <comment authorId="0" ref="N70">
      <text>
        <t xml:space="preserve">[35019] p24
[35205] p31
[35001] p25
[35203] p18</t>
      </text>
    </comment>
    <comment authorId="0" ref="J71">
      <text>
        <t xml:space="preserve">[1624] p15</t>
      </text>
    </comment>
    <comment authorId="0" ref="M71">
      <text>
        <t xml:space="preserve">[35204] p17</t>
      </text>
    </comment>
    <comment authorId="0" ref="N71">
      <text>
        <t xml:space="preserve">[35204] p25
[35024] p48
[35205] p31</t>
      </text>
    </comment>
    <comment authorId="0" ref="I72">
      <text>
        <t xml:space="preserve">[35019] p16</t>
      </text>
    </comment>
    <comment authorId="0" ref="J72">
      <text>
        <t xml:space="preserve">[1624] p17</t>
      </text>
    </comment>
    <comment authorId="0" ref="M72">
      <text>
        <t xml:space="preserve">[35204] p17</t>
      </text>
    </comment>
    <comment authorId="0" ref="N72">
      <text>
        <t xml:space="preserve">[35204] p25
[35205] p31
[35001] p25</t>
      </text>
    </comment>
    <comment authorId="0" ref="I73">
      <text>
        <t xml:space="preserve">[35019] p16</t>
      </text>
    </comment>
    <comment authorId="0" ref="M73">
      <text>
        <t xml:space="preserve">[35204] p17</t>
      </text>
    </comment>
    <comment authorId="0" ref="N73">
      <text>
        <t xml:space="preserve">appears in [35204] p25
missing in [35001] p25</t>
      </text>
    </comment>
    <comment authorId="0" ref="K74">
      <text>
        <t xml:space="preserve">[35205] p18</t>
      </text>
    </comment>
    <comment authorId="0" ref="N74">
      <text>
        <t xml:space="preserve">missing in [35024] p48
appears in [35205] p31</t>
      </text>
    </comment>
    <comment authorId="0" ref="N75">
      <text>
        <t xml:space="preserve">[35024] p48
[35205] p31
[35203] p93</t>
      </text>
    </comment>
    <comment authorId="0" ref="N76">
      <text>
        <t xml:space="preserve">[35001] p25
[35203] p18</t>
      </text>
    </comment>
    <comment authorId="0" ref="M77">
      <text>
        <t xml:space="preserve">[35204] p17</t>
      </text>
    </comment>
    <comment authorId="0" ref="N77">
      <text>
        <t xml:space="preserve">[35204] p25
[35024] p48
[35203] p121</t>
      </text>
    </comment>
    <comment authorId="0" ref="I78">
      <text>
        <t xml:space="preserve">[35203] p12</t>
      </text>
    </comment>
    <comment authorId="0" ref="K78">
      <text>
        <t xml:space="preserve">[35205] p18</t>
      </text>
    </comment>
    <comment authorId="0" ref="L78">
      <text>
        <t xml:space="preserve">[35001] p13</t>
      </text>
    </comment>
    <comment authorId="0" ref="N78">
      <text>
        <t xml:space="preserve">[35205] p31
[35001] p25
[35203] p18</t>
      </text>
    </comment>
    <comment authorId="0" ref="I79">
      <text>
        <t xml:space="preserve">[1692] p93</t>
      </text>
    </comment>
    <comment authorId="0" ref="K80">
      <text>
        <t xml:space="preserve">[35205] p18</t>
      </text>
    </comment>
    <comment authorId="0" ref="N80">
      <text>
        <t xml:space="preserve">[35205] p31</t>
      </text>
    </comment>
    <comment authorId="0" ref="K81">
      <text>
        <t xml:space="preserve">[35205] p18</t>
      </text>
    </comment>
    <comment authorId="0" ref="N81">
      <text>
        <t xml:space="preserve">[35205] p31
[35001] p25</t>
      </text>
    </comment>
    <comment authorId="0" ref="I83">
      <text>
        <t xml:space="preserve">[1624] p20</t>
      </text>
    </comment>
    <comment authorId="0" ref="J83">
      <text>
        <t xml:space="preserve">[1624] p20</t>
      </text>
    </comment>
    <comment authorId="0" ref="M83">
      <text>
        <t xml:space="preserve">[35204] p17</t>
      </text>
    </comment>
    <comment authorId="0" ref="N83">
      <text>
        <t xml:space="preserve">[35204] p25
[35205] p31
[35001] p25</t>
      </text>
    </comment>
    <comment authorId="0" ref="I84">
      <text>
        <t xml:space="preserve">[35019] p16</t>
      </text>
    </comment>
    <comment authorId="0" ref="L84">
      <text>
        <t xml:space="preserve">[35001] p13</t>
      </text>
    </comment>
    <comment authorId="0" ref="N84">
      <text>
        <t xml:space="preserve">[35019] p24
[35001] p25
[35203] p18</t>
      </text>
    </comment>
    <comment authorId="0" ref="M85">
      <text>
        <t xml:space="preserve">[35204] p17</t>
      </text>
    </comment>
    <comment authorId="0" ref="N85">
      <text>
        <t xml:space="preserve">[35204] p25
[35024] p48
[35205] p31</t>
      </text>
    </comment>
    <comment authorId="0" ref="I86">
      <text>
        <t xml:space="preserve">[35019] p16</t>
      </text>
    </comment>
    <comment authorId="0" ref="L86">
      <text>
        <t xml:space="preserve">[35001] p13</t>
      </text>
    </comment>
    <comment authorId="0" ref="M86">
      <text>
        <t xml:space="preserve">[35204] p17</t>
      </text>
    </comment>
    <comment authorId="0" ref="N86">
      <text>
        <t xml:space="preserve">[35019] p24
[35204] p25
[35205] p31
[35001] p25
[35203] p18</t>
      </text>
    </comment>
    <comment authorId="0" ref="I87">
      <text>
        <t xml:space="preserve">[35019] p16</t>
      </text>
    </comment>
    <comment authorId="0" ref="J87">
      <text>
        <t xml:space="preserve">[35702] p15</t>
      </text>
    </comment>
    <comment authorId="0" ref="K87">
      <text>
        <t xml:space="preserve">[35205] p18</t>
      </text>
    </comment>
    <comment authorId="0" ref="L87">
      <text>
        <t xml:space="preserve">[1630] p18</t>
      </text>
    </comment>
    <comment authorId="0" ref="N87">
      <text>
        <t xml:space="preserve">[35019] p24
[35205] p31
[35001] p25</t>
      </text>
    </comment>
    <comment authorId="0" ref="I88">
      <text>
        <t xml:space="preserve">[35019] p16</t>
      </text>
    </comment>
    <comment authorId="0" ref="L88">
      <text>
        <t xml:space="preserve">[35001] p13</t>
      </text>
    </comment>
    <comment authorId="0" ref="N88">
      <text>
        <t xml:space="preserve">[35019] p24
[35205] p31
[35001] p25
[35203] p18</t>
      </text>
    </comment>
    <comment authorId="0" ref="I89">
      <text>
        <t xml:space="preserve">[35019] p16</t>
      </text>
    </comment>
    <comment authorId="0" ref="J89">
      <text>
        <t xml:space="preserve">[35702] p15</t>
      </text>
    </comment>
    <comment authorId="0" ref="K89">
      <text>
        <t xml:space="preserve">[35205] p18</t>
      </text>
    </comment>
    <comment authorId="0" ref="L89">
      <text>
        <t xml:space="preserve">[35001] p13</t>
      </text>
    </comment>
    <comment authorId="0" ref="N89">
      <text>
        <t xml:space="preserve">[35019] p24
[35205] p31
[35001] p25
[35203] p18</t>
      </text>
    </comment>
    <comment authorId="0" ref="I90">
      <text>
        <t xml:space="preserve">[35019] p16</t>
      </text>
    </comment>
    <comment authorId="0" ref="L90">
      <text>
        <t xml:space="preserve">[35001] p13</t>
      </text>
    </comment>
    <comment authorId="0" ref="M90">
      <text>
        <t xml:space="preserve">[35204] p17</t>
      </text>
    </comment>
    <comment authorId="0" ref="N90">
      <text>
        <t xml:space="preserve">[35019] p24
[35204] p25
[35205] p31
[35001] p25
[35203] p18</t>
      </text>
    </comment>
    <comment authorId="0" ref="N92">
      <text>
        <t xml:space="preserve">[35001] p25
[35203] p18</t>
      </text>
    </comment>
    <comment authorId="0" ref="K93">
      <text>
        <t xml:space="preserve">[35205] p18</t>
      </text>
    </comment>
    <comment authorId="0" ref="N93">
      <text>
        <t xml:space="preserve">[35205] p31
[35001] p25
[35203] p18</t>
      </text>
    </comment>
    <comment authorId="0" ref="J94">
      <text>
        <t xml:space="preserve">[35024] p18</t>
      </text>
    </comment>
    <comment authorId="0" ref="N94">
      <text>
        <t xml:space="preserve">[35024] p48
[35205] p31</t>
      </text>
    </comment>
    <comment authorId="0" ref="N95">
      <text>
        <t xml:space="preserve">[35019] p24
[35203] p93</t>
      </text>
    </comment>
    <comment authorId="0" ref="Q95">
      <text>
        <t xml:space="preserve">[35702] p38-39</t>
      </text>
    </comment>
    <comment authorId="0" ref="T95">
      <text>
        <t xml:space="preserve">[35702] p50-51</t>
      </text>
    </comment>
    <comment authorId="0" ref="V95">
      <text>
        <t xml:space="preserve">[35702] p58-59</t>
      </text>
    </comment>
    <comment authorId="0" ref="X95">
      <text>
        <t xml:space="preserve">[35702] p70-71</t>
      </text>
    </comment>
    <comment authorId="0" ref="Y95">
      <text>
        <t xml:space="preserve">[35702] p80-81</t>
      </text>
    </comment>
    <comment authorId="0" ref="L96">
      <text>
        <t xml:space="preserve">[35001] p13</t>
      </text>
    </comment>
    <comment authorId="0" ref="N96">
      <text>
        <t xml:space="preserve">[35001] p25
[35203] p18</t>
      </text>
    </comment>
    <comment authorId="0" ref="J97">
      <text>
        <t xml:space="preserve">[1624] p22</t>
      </text>
    </comment>
    <comment authorId="0" ref="L97">
      <text>
        <t xml:space="preserve">[1624] p23</t>
      </text>
    </comment>
    <comment authorId="0" ref="M97">
      <text>
        <t xml:space="preserve">[35204] p17</t>
      </text>
    </comment>
    <comment authorId="0" ref="N97">
      <text>
        <t xml:space="preserve">[35204] p25
[35024] p48
[35205] p31</t>
      </text>
    </comment>
    <comment authorId="0" ref="K98">
      <text>
        <t xml:space="preserve">[35205] p18</t>
      </text>
    </comment>
    <comment authorId="0" ref="N98">
      <text>
        <t xml:space="preserve">[35205] p31</t>
      </text>
    </comment>
    <comment authorId="0" ref="J99">
      <text>
        <t xml:space="preserve">[35024] p18</t>
      </text>
    </comment>
    <comment authorId="0" ref="K99">
      <text>
        <t xml:space="preserve">[35205] p18</t>
      </text>
    </comment>
    <comment authorId="0" ref="N99">
      <text>
        <t xml:space="preserve">[35024] p48
[35205] p31</t>
      </text>
    </comment>
    <comment authorId="0" ref="N100">
      <text>
        <t xml:space="preserve">[35019] p24
[35001] p25</t>
      </text>
    </comment>
    <comment authorId="0" ref="I101">
      <text>
        <t xml:space="preserve">[35019] p16</t>
      </text>
    </comment>
    <comment authorId="0" ref="K101">
      <text>
        <t xml:space="preserve">[35205] p18</t>
      </text>
    </comment>
    <comment authorId="0" ref="M101">
      <text>
        <t xml:space="preserve">[35204] p17</t>
      </text>
    </comment>
    <comment authorId="0" ref="N101">
      <text>
        <t xml:space="preserve">[35019] p24
[35205] p31
[35001] p25
[35203] p18</t>
      </text>
    </comment>
    <comment authorId="0" ref="N102">
      <text>
        <t xml:space="preserve">[35019] p24</t>
      </text>
    </comment>
    <comment authorId="0" ref="I103">
      <text>
        <t xml:space="preserve">[35019] p16</t>
      </text>
    </comment>
    <comment authorId="0" ref="K103">
      <text>
        <t xml:space="preserve">[35205] p18</t>
      </text>
    </comment>
    <comment authorId="0" ref="L103">
      <text>
        <t xml:space="preserve">[35001] p13</t>
      </text>
    </comment>
    <comment authorId="0" ref="N103">
      <text>
        <t xml:space="preserve">[35205] p31
[35001] p25
[35203] p18</t>
      </text>
    </comment>
    <comment authorId="0" ref="N104">
      <text>
        <t xml:space="preserve">[35024] p48
[35203] p93</t>
      </text>
    </comment>
    <comment authorId="0" ref="I105">
      <text>
        <t xml:space="preserve">[35019] p16</t>
      </text>
    </comment>
    <comment authorId="0" ref="K105">
      <text>
        <t xml:space="preserve">[35205] p18</t>
      </text>
    </comment>
    <comment authorId="0" ref="L105">
      <text>
        <t xml:space="preserve">[35001] p13</t>
      </text>
    </comment>
    <comment authorId="0" ref="N105">
      <text>
        <t xml:space="preserve">[35205] p31
[35001] p25
[35203] p18</t>
      </text>
    </comment>
    <comment authorId="0" ref="M106">
      <text>
        <t xml:space="preserve">[35204] p17</t>
      </text>
    </comment>
    <comment authorId="0" ref="N106">
      <text>
        <t xml:space="preserve">[35204] p25
[35024] p48
[35205] p31</t>
      </text>
    </comment>
    <comment authorId="0" ref="K107">
      <text>
        <t xml:space="preserve">[35205] p18</t>
      </text>
    </comment>
    <comment authorId="0" ref="N107">
      <text>
        <t xml:space="preserve">[35205] p31
[35001] p25
[35203] p18</t>
      </text>
    </comment>
    <comment authorId="0" ref="J108">
      <text>
        <t xml:space="preserve">[35024] p18</t>
      </text>
    </comment>
    <comment authorId="0" ref="N108">
      <text>
        <t xml:space="preserve">[35024] p48</t>
      </text>
    </comment>
    <comment authorId="0" ref="K109">
      <text>
        <t xml:space="preserve">[35205] p18</t>
      </text>
    </comment>
    <comment authorId="0" ref="N109">
      <text>
        <t xml:space="preserve">[35205] p31
[35001] p25</t>
      </text>
    </comment>
    <comment authorId="0" ref="I110">
      <text>
        <t xml:space="preserve">[35019] p16</t>
      </text>
    </comment>
    <comment authorId="0" ref="N110">
      <text>
        <t xml:space="preserve">[35019] p24</t>
      </text>
    </comment>
    <comment authorId="0" ref="N111">
      <text>
        <t xml:space="preserve">[35024] p48</t>
      </text>
    </comment>
    <comment authorId="0" ref="I112">
      <text>
        <t xml:space="preserve">[35019] p16</t>
      </text>
    </comment>
    <comment authorId="0" ref="J112">
      <text>
        <t xml:space="preserve">[35702] p15</t>
      </text>
    </comment>
    <comment authorId="0" ref="K112">
      <text>
        <t xml:space="preserve">[35205] p18</t>
      </text>
    </comment>
    <comment authorId="0" ref="L112">
      <text>
        <t xml:space="preserve">[35001] p13</t>
      </text>
    </comment>
    <comment authorId="0" ref="N112">
      <text>
        <t xml:space="preserve">[35205] p31
[35001] p25</t>
      </text>
    </comment>
    <comment authorId="0" ref="K113">
      <text>
        <t xml:space="preserve">[35205] p18</t>
      </text>
    </comment>
    <comment authorId="0" ref="L113">
      <text>
        <t xml:space="preserve">[35001] p13</t>
      </text>
    </comment>
    <comment authorId="0" ref="N113">
      <text>
        <t xml:space="preserve">[35205] p31
[35001] p25</t>
      </text>
    </comment>
    <comment authorId="0" ref="K114">
      <text>
        <t xml:space="preserve">[35205] p18</t>
      </text>
    </comment>
    <comment authorId="0" ref="N114">
      <text>
        <t xml:space="preserve">[35024] p48
[35205] p31</t>
      </text>
    </comment>
    <comment authorId="0" ref="K115">
      <text>
        <t xml:space="preserve">[35205] p18</t>
      </text>
    </comment>
    <comment authorId="0" ref="L115">
      <text>
        <t xml:space="preserve">[35001] p13</t>
      </text>
    </comment>
    <comment authorId="0" ref="N115">
      <text>
        <t xml:space="preserve">[35205] p31
[35001] p25
[35203] p18</t>
      </text>
    </comment>
    <comment authorId="0" ref="I116">
      <text>
        <t xml:space="preserve">[35019] p16</t>
      </text>
    </comment>
    <comment authorId="0" ref="N116">
      <text>
        <t xml:space="preserve">[35019] p24</t>
      </text>
    </comment>
    <comment authorId="0" ref="N117">
      <text>
        <t xml:space="preserve">[35001] p25
[35203] p18</t>
      </text>
    </comment>
    <comment authorId="0" ref="M118">
      <text>
        <t xml:space="preserve">[35ED002] p8</t>
      </text>
    </comment>
    <comment authorId="0" ref="N118">
      <text>
        <t xml:space="preserve">[35024] p48</t>
      </text>
    </comment>
    <comment authorId="0" ref="M119">
      <text>
        <t xml:space="preserve">[35204] p17</t>
      </text>
    </comment>
    <comment authorId="0" ref="N119">
      <text>
        <t xml:space="preserve">[35204] p25
[35024] p48</t>
      </text>
    </comment>
    <comment authorId="0" ref="K120">
      <text>
        <t xml:space="preserve">[35205] p18</t>
      </text>
    </comment>
    <comment authorId="0" ref="N120">
      <text>
        <t xml:space="preserve">[35205] p31</t>
      </text>
    </comment>
    <comment authorId="0" ref="N121">
      <text>
        <t xml:space="preserve">[35024] p48</t>
      </text>
    </comment>
    <comment authorId="0" ref="I122">
      <text>
        <t xml:space="preserve">[35019] p16</t>
      </text>
    </comment>
    <comment authorId="0" ref="L122">
      <text>
        <t xml:space="preserve">[35001] p13</t>
      </text>
    </comment>
    <comment authorId="0" ref="N122">
      <text>
        <t xml:space="preserve">[35019] p24
[35001] p25
[35203] p18</t>
      </text>
    </comment>
    <comment authorId="0" ref="I123">
      <text>
        <t xml:space="preserve">[35019] p16</t>
      </text>
    </comment>
    <comment authorId="0" ref="M123">
      <text>
        <t xml:space="preserve">[35204] p17</t>
      </text>
    </comment>
    <comment authorId="0" ref="N123">
      <text>
        <t xml:space="preserve">[35019] p24
[35204] p25</t>
      </text>
    </comment>
    <comment authorId="0" ref="I124">
      <text>
        <t xml:space="preserve">[35019] p16</t>
      </text>
    </comment>
    <comment authorId="0" ref="N124">
      <text>
        <t xml:space="preserve">[35019] p24
[35001] p25
[35203] p18</t>
      </text>
    </comment>
    <comment authorId="0" ref="K125">
      <text>
        <t xml:space="preserve">[35205] p18</t>
      </text>
    </comment>
    <comment authorId="0" ref="L125">
      <text>
        <t xml:space="preserve">[35001] p13</t>
      </text>
    </comment>
    <comment authorId="0" ref="N125">
      <text>
        <t xml:space="preserve">[35205] p31
[35001] p25</t>
      </text>
    </comment>
    <comment authorId="0" ref="L126">
      <text>
        <t xml:space="preserve">[35001] p13</t>
      </text>
    </comment>
    <comment authorId="0" ref="N126">
      <text>
        <t xml:space="preserve">[35001] p25
[35203] p18</t>
      </text>
    </comment>
    <comment authorId="0" ref="AY126">
      <text>
        <t xml:space="preserve">[35902] p44</t>
      </text>
    </comment>
    <comment authorId="0" ref="N128">
      <text>
        <t xml:space="preserve">[35024] p48
[35203] p121</t>
      </text>
    </comment>
    <comment authorId="0" ref="N129">
      <text>
        <t xml:space="preserve">[35024] p48
[35203] p121</t>
      </text>
    </comment>
    <comment authorId="0" ref="M130">
      <text>
        <t xml:space="preserve">[35204] p17</t>
      </text>
    </comment>
    <comment authorId="0" ref="N130">
      <text>
        <t xml:space="preserve">[35204] p25
[35024] p48</t>
      </text>
    </comment>
    <comment authorId="0" ref="N131">
      <text>
        <t xml:space="preserve">[35001] p25
[35203] p18</t>
      </text>
    </comment>
    <comment authorId="0" ref="J132">
      <text>
        <t xml:space="preserve">[35024] p18</t>
      </text>
    </comment>
    <comment authorId="0" ref="M132">
      <text>
        <t xml:space="preserve">[35204] p17</t>
      </text>
    </comment>
    <comment authorId="0" ref="N132">
      <text>
        <t xml:space="preserve">[35204] p25
[35024] p48
[35205] p31</t>
      </text>
    </comment>
    <comment authorId="0" ref="I133">
      <text>
        <t xml:space="preserve">[35019] p16</t>
      </text>
    </comment>
    <comment authorId="0" ref="L133">
      <text>
        <t xml:space="preserve">[35001] p13</t>
      </text>
    </comment>
    <comment authorId="0" ref="M133">
      <text>
        <t xml:space="preserve">[35204] p17</t>
      </text>
    </comment>
    <comment authorId="0" ref="N133">
      <text>
        <t xml:space="preserve">[35019] p24
[35204] p25
[35001] p25
[35203] p18</t>
      </text>
    </comment>
    <comment authorId="0" ref="N134">
      <text>
        <t xml:space="preserve">[35001] p25
[35203] p18</t>
      </text>
    </comment>
    <comment authorId="0" ref="N135">
      <text>
        <t xml:space="preserve">[35203] p93</t>
      </text>
    </comment>
    <comment authorId="0" ref="N136">
      <text>
        <t xml:space="preserve">[35203] p93</t>
      </text>
    </comment>
    <comment authorId="0" ref="Q136">
      <text>
        <t xml:space="preserve">[35702] p38-39</t>
      </text>
    </comment>
    <comment authorId="0" ref="T136">
      <text>
        <t xml:space="preserve">[35702] p50-51</t>
      </text>
    </comment>
    <comment authorId="0" ref="V136">
      <text>
        <t xml:space="preserve">[35702] p58-59</t>
      </text>
    </comment>
    <comment authorId="0" ref="X136">
      <text>
        <t xml:space="preserve">[35702] p70-71</t>
      </text>
    </comment>
    <comment authorId="0" ref="Y136">
      <text>
        <t xml:space="preserve">[35702] p80-81</t>
      </text>
    </comment>
    <comment authorId="0" ref="I137">
      <text>
        <t xml:space="preserve">[35019] p16</t>
      </text>
    </comment>
    <comment authorId="0" ref="M137">
      <text>
        <t xml:space="preserve">[35204] p17</t>
      </text>
    </comment>
    <comment authorId="0" ref="N137">
      <text>
        <t xml:space="preserve">[35204] p25
[35203] p93</t>
      </text>
    </comment>
    <comment authorId="0" ref="K138">
      <text>
        <t xml:space="preserve">[35205] p18</t>
      </text>
    </comment>
    <comment authorId="0" ref="N138">
      <text>
        <t xml:space="preserve">[35024] p48
[35205] p31</t>
      </text>
    </comment>
    <comment authorId="0" ref="J139">
      <text>
        <t xml:space="preserve">[35024] p18</t>
      </text>
    </comment>
    <comment authorId="0" ref="M139">
      <text>
        <t xml:space="preserve">[35204] p17</t>
      </text>
    </comment>
    <comment authorId="0" ref="N139">
      <text>
        <t xml:space="preserve">[35204] p25
[35024] p48</t>
      </text>
    </comment>
    <comment authorId="0" ref="J140">
      <text>
        <t xml:space="preserve">[35024] p18</t>
      </text>
    </comment>
    <comment authorId="0" ref="N140">
      <text>
        <t xml:space="preserve">[35024] p48
[35203] p121</t>
      </text>
    </comment>
    <comment authorId="0" ref="N141">
      <text>
        <t xml:space="preserve">[35001] p25
[35203] p18</t>
      </text>
    </comment>
    <comment authorId="0" ref="J142">
      <text>
        <t xml:space="preserve">[35702] p15</t>
      </text>
    </comment>
    <comment authorId="0" ref="K142">
      <text>
        <t xml:space="preserve">[35205] p18</t>
      </text>
    </comment>
    <comment authorId="0" ref="N142">
      <text>
        <t xml:space="preserve">[35205] p31
[35001] p25</t>
      </text>
    </comment>
    <comment authorId="0" ref="J143">
      <text>
        <t xml:space="preserve">[35024] p18</t>
      </text>
    </comment>
    <comment authorId="0" ref="K143">
      <text>
        <t xml:space="preserve">[35205] p18</t>
      </text>
    </comment>
    <comment authorId="0" ref="N143">
      <text>
        <t xml:space="preserve">[35024] p48</t>
      </text>
    </comment>
    <comment authorId="0" ref="M144">
      <text>
        <t xml:space="preserve">[35204] p17</t>
      </text>
    </comment>
    <comment authorId="0" ref="N144">
      <text>
        <t xml:space="preserve">[35019] p24
[35204] p25
[35203] p93</t>
      </text>
    </comment>
    <comment authorId="0" ref="N145">
      <text>
        <t xml:space="preserve">[35024] p48
[35205] p31</t>
      </text>
    </comment>
    <comment authorId="0" ref="J146">
      <text>
        <t xml:space="preserve">[35024] p18</t>
      </text>
    </comment>
    <comment authorId="0" ref="M146">
      <text>
        <t xml:space="preserve">[35204] p17</t>
      </text>
    </comment>
    <comment authorId="0" ref="N146">
      <text>
        <t xml:space="preserve">[35204] p25
[35024] p48</t>
      </text>
    </comment>
    <comment authorId="0" ref="M147">
      <text>
        <t xml:space="preserve">[35204] p17</t>
      </text>
    </comment>
    <comment authorId="0" ref="N147">
      <text>
        <t xml:space="preserve">[35019] p24
[35204] p25
[35203] p93</t>
      </text>
    </comment>
    <comment authorId="0" ref="I148">
      <text>
        <t xml:space="preserve">[35019] p16</t>
      </text>
    </comment>
    <comment authorId="0" ref="M148">
      <text>
        <t xml:space="preserve">[35204] p17</t>
      </text>
    </comment>
    <comment authorId="0" ref="N148">
      <text>
        <t xml:space="preserve">[35019] p24
[35204] p25</t>
      </text>
    </comment>
    <comment authorId="0" ref="L149">
      <text>
        <t xml:space="preserve">[35001] p13</t>
      </text>
    </comment>
    <comment authorId="0" ref="N149">
      <text>
        <t xml:space="preserve">[35001] p25
[35203] p18</t>
      </text>
    </comment>
    <comment authorId="0" ref="I150">
      <text>
        <t xml:space="preserve">[35019] p16</t>
      </text>
    </comment>
    <comment authorId="0" ref="M150">
      <text>
        <t xml:space="preserve">[35204] p17</t>
      </text>
    </comment>
    <comment authorId="0" ref="N150">
      <text>
        <t xml:space="preserve">[35019] p24
[35205] p31</t>
      </text>
    </comment>
    <comment authorId="0" ref="M151">
      <text>
        <t xml:space="preserve">[35204] p17</t>
      </text>
    </comment>
    <comment authorId="0" ref="N151">
      <text>
        <t xml:space="preserve">[35204] p25
[35024] p48
[35205] p31</t>
      </text>
    </comment>
    <comment authorId="0" ref="M153">
      <text>
        <t xml:space="preserve">[35204] p17</t>
      </text>
    </comment>
    <comment authorId="0" ref="N153">
      <text>
        <t xml:space="preserve">[35204] p25
[35024] p48
[35205] p31</t>
      </text>
    </comment>
    <comment authorId="0" ref="N154">
      <text>
        <t xml:space="preserve">[35024] p48</t>
      </text>
    </comment>
    <comment authorId="0" ref="N155">
      <text>
        <t xml:space="preserve">[35024] p48
[35205] p31</t>
      </text>
    </comment>
    <comment authorId="0" ref="N156">
      <text>
        <t xml:space="preserve">[35024] p48</t>
      </text>
    </comment>
    <comment authorId="0" ref="K157">
      <text>
        <t xml:space="preserve">[35205] p18</t>
      </text>
    </comment>
    <comment authorId="0" ref="M157">
      <text>
        <t xml:space="preserve">[35204] p17</t>
      </text>
    </comment>
    <comment authorId="0" ref="N157">
      <text>
        <t xml:space="preserve">[35204] p25
[35205] p31
[35001] p25</t>
      </text>
    </comment>
    <comment authorId="0" ref="AW158">
      <text>
        <t xml:space="preserve">[35P025] p14</t>
      </text>
    </comment>
    <comment authorId="0" ref="I159">
      <text>
        <t xml:space="preserve">[35019] p16</t>
      </text>
    </comment>
    <comment authorId="0" ref="N159">
      <text>
        <t xml:space="preserve">[35019] p24</t>
      </text>
    </comment>
    <comment authorId="0" ref="K160">
      <text>
        <t xml:space="preserve">[35205] p18</t>
      </text>
    </comment>
    <comment authorId="0" ref="N160">
      <text>
        <t xml:space="preserve">[35024] p48
[35205] p31</t>
      </text>
    </comment>
    <comment authorId="0" ref="N161">
      <text>
        <t xml:space="preserve">[35001] p25
[35203] p18</t>
      </text>
    </comment>
    <comment authorId="0" ref="AY161">
      <text>
        <t xml:space="preserve">[35902] p56</t>
      </text>
    </comment>
    <comment authorId="0" ref="I162">
      <text>
        <t xml:space="preserve">[35019] p16</t>
      </text>
    </comment>
    <comment authorId="0" ref="L162">
      <text>
        <t xml:space="preserve">[35001] p13</t>
      </text>
    </comment>
    <comment authorId="0" ref="N162">
      <text>
        <t xml:space="preserve">[35001] p25
[35203] p18</t>
      </text>
    </comment>
    <comment authorId="0" ref="N163">
      <text>
        <t xml:space="preserve">[35205] p31</t>
      </text>
    </comment>
    <comment authorId="0" ref="O163">
      <text>
        <t xml:space="preserve">[1629] p140
[1692] p86
[1715] p169</t>
      </text>
    </comment>
    <comment authorId="0" ref="L164">
      <text>
        <t xml:space="preserve">[35001] p13</t>
      </text>
    </comment>
    <comment authorId="0" ref="N164">
      <text>
        <t xml:space="preserve">[35001] p25
[35203] p18</t>
      </text>
    </comment>
    <comment authorId="0" ref="M165">
      <text>
        <t xml:space="preserve">[35204] p17</t>
      </text>
    </comment>
    <comment authorId="0" ref="N165">
      <text>
        <t xml:space="preserve">[35019] p24
[35204] p25
[35203] p93</t>
      </text>
    </comment>
    <comment authorId="0" ref="J166">
      <text>
        <t xml:space="preserve">[35024] p18</t>
      </text>
    </comment>
    <comment authorId="0" ref="N166">
      <text>
        <t xml:space="preserve">[35024] p48</t>
      </text>
    </comment>
    <comment authorId="0" ref="I167">
      <text>
        <t xml:space="preserve">[35019] p16</t>
      </text>
    </comment>
    <comment authorId="0" ref="M167">
      <text>
        <t xml:space="preserve">[35204] p17</t>
      </text>
    </comment>
    <comment authorId="0" ref="N167">
      <text>
        <t xml:space="preserve">[35019] p24
[35204] p25</t>
      </text>
    </comment>
    <comment authorId="0" ref="AW168">
      <text>
        <t xml:space="preserve">[35P025] p14</t>
      </text>
    </comment>
    <comment authorId="0" ref="L169">
      <text>
        <t xml:space="preserve">[1629] p18</t>
      </text>
    </comment>
    <comment authorId="0" ref="N169">
      <text>
        <t xml:space="preserve">[35001] p25
[35203] p18</t>
      </text>
    </comment>
    <comment authorId="0" ref="AY169">
      <text>
        <t xml:space="preserve">[35902] p58</t>
      </text>
    </comment>
    <comment authorId="0" ref="I170">
      <text>
        <t xml:space="preserve">[35019] p16</t>
      </text>
    </comment>
    <comment authorId="0" ref="M170">
      <text>
        <t xml:space="preserve">[35204] p17</t>
      </text>
    </comment>
    <comment authorId="0" ref="N170">
      <text>
        <t xml:space="preserve">[35019] p24
[35204] p25
[35205] p31</t>
      </text>
    </comment>
    <comment authorId="0" ref="M171">
      <text>
        <t xml:space="preserve">[35204] p17</t>
      </text>
    </comment>
    <comment authorId="0" ref="N171">
      <text>
        <t xml:space="preserve">[35019] p24
[35204] p25
[35203] p93</t>
      </text>
    </comment>
    <comment authorId="0" ref="J172">
      <text>
        <t xml:space="preserve">[1624] p15</t>
      </text>
    </comment>
    <comment authorId="0" ref="M172">
      <text>
        <t xml:space="preserve">[35204] p17</t>
      </text>
    </comment>
    <comment authorId="0" ref="N172">
      <text>
        <t xml:space="preserve">missing in [35204] p25
appears in [35024] p48</t>
      </text>
    </comment>
    <comment authorId="0" ref="N173">
      <text>
        <t xml:space="preserve">[35001] p25
[35203] p18</t>
      </text>
    </comment>
    <comment authorId="0" ref="L174">
      <text>
        <t xml:space="preserve">[35001] p13</t>
      </text>
    </comment>
    <comment authorId="0" ref="N174">
      <text>
        <t xml:space="preserve">[35001] p25
[35203] p18</t>
      </text>
    </comment>
    <comment authorId="0" ref="I175">
      <text>
        <t xml:space="preserve">[35203] p14</t>
      </text>
    </comment>
    <comment authorId="0" ref="N175">
      <text>
        <t xml:space="preserve">[35001] p25
[35203] p18</t>
      </text>
    </comment>
    <comment authorId="0" ref="K176">
      <text>
        <t xml:space="preserve">[35205] p18</t>
      </text>
    </comment>
    <comment authorId="0" ref="L176">
      <text>
        <t xml:space="preserve">[35001] p13</t>
      </text>
    </comment>
    <comment authorId="0" ref="N176">
      <text>
        <t xml:space="preserve">[35205] p31
[35001] p25
[35203] p18</t>
      </text>
    </comment>
    <comment authorId="0" ref="K177">
      <text>
        <t xml:space="preserve">[35205] p18</t>
      </text>
    </comment>
    <comment authorId="0" ref="N177">
      <text>
        <t xml:space="preserve">[35024] p48
[35205] p31</t>
      </text>
    </comment>
    <comment authorId="0" ref="N179">
      <text>
        <t xml:space="preserve">[35019] p24
[35203] p93</t>
      </text>
    </comment>
    <comment authorId="0" ref="I180">
      <text>
        <t xml:space="preserve">[35019] p16</t>
      </text>
    </comment>
    <comment authorId="0" ref="L180">
      <text>
        <t xml:space="preserve">[35001] p13</t>
      </text>
    </comment>
    <comment authorId="0" ref="N180">
      <text>
        <t xml:space="preserve">[35019] p24
[35001] p25
[35203] p18</t>
      </text>
    </comment>
    <comment authorId="0" ref="I181">
      <text>
        <t xml:space="preserve">[35019] p16</t>
      </text>
    </comment>
    <comment authorId="0" ref="L181">
      <text>
        <t xml:space="preserve">[35001] p13</t>
      </text>
    </comment>
    <comment authorId="0" ref="M181">
      <text>
        <t xml:space="preserve">[35204] p17</t>
      </text>
    </comment>
    <comment authorId="0" ref="N181">
      <text>
        <t xml:space="preserve">[35019] p24
[35204] p25
[35205] p31
[35001] p25
[35203] p18</t>
      </text>
    </comment>
    <comment authorId="0" ref="N182">
      <text>
        <t xml:space="preserve">[35SN229] p4</t>
      </text>
    </comment>
    <comment authorId="0" ref="AS182">
      <text>
        <t xml:space="preserve">[35308] p46</t>
      </text>
    </comment>
    <comment authorId="0" ref="AW182">
      <text>
        <t xml:space="preserve">[35P025] p14</t>
      </text>
    </comment>
    <comment authorId="0" ref="I183">
      <text>
        <t xml:space="preserve">[35204] p12</t>
      </text>
    </comment>
    <comment authorId="0" ref="J183">
      <text>
        <t xml:space="preserve">[1624] p17</t>
      </text>
    </comment>
    <comment authorId="0" ref="L183">
      <text>
        <t xml:space="preserve">[35001] p13</t>
      </text>
    </comment>
    <comment authorId="0" ref="M183">
      <text>
        <t xml:space="preserve">[35204] p17</t>
      </text>
    </comment>
    <comment authorId="0" ref="N183">
      <text>
        <t xml:space="preserve">[35204] p25
[35205] p31
[35001] p25</t>
      </text>
    </comment>
    <comment authorId="0" ref="L184">
      <text>
        <t xml:space="preserve">[35001] p13</t>
      </text>
    </comment>
    <comment authorId="0" ref="N184">
      <text>
        <t xml:space="preserve">[35001] p25
[35203] p18</t>
      </text>
    </comment>
    <comment authorId="0" ref="AY184">
      <text>
        <t xml:space="preserve">[35902] p38</t>
      </text>
    </comment>
    <comment authorId="0" ref="J185">
      <text>
        <t xml:space="preserve">[35024] p18</t>
      </text>
    </comment>
    <comment authorId="0" ref="N185">
      <text>
        <t xml:space="preserve">[35024] p48</t>
      </text>
    </comment>
    <comment authorId="0" ref="I186">
      <text>
        <t xml:space="preserve">[35019] p16</t>
      </text>
    </comment>
    <comment authorId="0" ref="L186">
      <text>
        <t xml:space="preserve">[35001] p13</t>
      </text>
    </comment>
    <comment authorId="0" ref="N186">
      <text>
        <t xml:space="preserve">appears in [35019] p24
missing in [35001] p25
missing in [35203] p18</t>
      </text>
    </comment>
    <comment authorId="0" ref="L188">
      <text>
        <t xml:space="preserve">[35001] p13</t>
      </text>
    </comment>
    <comment authorId="0" ref="N188">
      <text>
        <t xml:space="preserve">[35205] p31
[35001] p25v</t>
      </text>
    </comment>
    <comment authorId="0" ref="AY188">
      <text>
        <t xml:space="preserve">[35902] p27</t>
      </text>
    </comment>
    <comment authorId="0" ref="K189">
      <text>
        <t xml:space="preserve">[35205] p18</t>
      </text>
    </comment>
    <comment authorId="0" ref="L189">
      <text>
        <t xml:space="preserve">[35001] p13</t>
      </text>
    </comment>
    <comment authorId="0" ref="N189">
      <text>
        <t xml:space="preserve">[35205] p31
[35001] p25</t>
      </text>
    </comment>
    <comment authorId="0" ref="I190">
      <text>
        <t xml:space="preserve">[1624] p13</t>
      </text>
    </comment>
    <comment authorId="0" ref="M190">
      <text>
        <t xml:space="preserve">[35204] p17
[35024] p48</t>
      </text>
    </comment>
    <comment authorId="0" ref="N190">
      <text>
        <t xml:space="preserve">[35204] p25
[35024] p48</t>
      </text>
    </comment>
    <comment authorId="0" ref="I191">
      <text>
        <t xml:space="preserve">[35019] p16</t>
      </text>
    </comment>
    <comment authorId="0" ref="L191">
      <text>
        <t xml:space="preserve">This planet shows up as part of the Federation of Skye in 2341, Handbook House Steiner, pg. 13
	-Aaron Gullickson</t>
      </text>
    </comment>
    <comment authorId="0" ref="N191">
      <text>
        <t xml:space="preserve">[35019] p24
[35001] p25
[35203] p18</t>
      </text>
    </comment>
    <comment authorId="0" ref="Y193">
      <text>
        <t xml:space="preserve">[35SN501] p12</t>
      </text>
    </comment>
    <comment authorId="0" ref="J194">
      <text>
        <t xml:space="preserve">[35024] p18</t>
      </text>
    </comment>
    <comment authorId="0" ref="N194">
      <text>
        <t xml:space="preserve">[35024] p48</t>
      </text>
    </comment>
    <comment authorId="0" ref="I195">
      <text>
        <t xml:space="preserve">[35019] p16</t>
      </text>
    </comment>
    <comment authorId="0" ref="M195">
      <text>
        <t xml:space="preserve">[35204] p17</t>
      </text>
    </comment>
    <comment authorId="0" ref="N195">
      <text>
        <t xml:space="preserve">[35019] p24</t>
      </text>
    </comment>
    <comment authorId="0" ref="I196">
      <text>
        <t xml:space="preserve">[35019] p16</t>
      </text>
    </comment>
    <comment authorId="0" ref="L196">
      <text>
        <t xml:space="preserve">[35001] p13</t>
      </text>
    </comment>
    <comment authorId="0" ref="N196">
      <text>
        <t xml:space="preserve">[35001] p25
[35203] p18</t>
      </text>
    </comment>
    <comment authorId="0" ref="K197">
      <text>
        <t xml:space="preserve">[35205] p18</t>
      </text>
    </comment>
    <comment authorId="0" ref="N197">
      <text>
        <t xml:space="preserve">[35205] p31
[35001] p25</t>
      </text>
    </comment>
    <comment authorId="0" ref="N198">
      <text>
        <t xml:space="preserve">[35001] p25
[35203] p18</t>
      </text>
    </comment>
    <comment authorId="0" ref="K199">
      <text>
        <t xml:space="preserve">[35205] p18</t>
      </text>
    </comment>
    <comment authorId="0" ref="N199">
      <text>
        <t xml:space="preserve">[35024] p48
[35205] p31</t>
      </text>
    </comment>
    <comment authorId="0" ref="L200">
      <text>
        <t xml:space="preserve">[35001] p13</t>
      </text>
    </comment>
    <comment authorId="0" ref="N200">
      <text>
        <t xml:space="preserve">[35001] p25
[35203] p18</t>
      </text>
    </comment>
    <comment authorId="0" ref="M201">
      <text>
        <t xml:space="preserve">[35204] p17</t>
      </text>
    </comment>
    <comment authorId="0" ref="N201">
      <text>
        <t xml:space="preserve">[35204] p25
[35024] p48
[35205] p31</t>
      </text>
    </comment>
    <comment authorId="0" ref="N202">
      <text>
        <t xml:space="preserve">[35024] p48
[35203] p121</t>
      </text>
    </comment>
    <comment authorId="0" ref="N203">
      <text>
        <t xml:space="preserve">[35203] p18</t>
      </text>
    </comment>
    <comment authorId="0" ref="N204">
      <text>
        <t xml:space="preserve">[35019] p24
[35203] p93</t>
      </text>
    </comment>
    <comment authorId="0" ref="N205">
      <text>
        <t xml:space="preserve">[35024] p48</t>
      </text>
    </comment>
    <comment authorId="0" ref="N206">
      <text>
        <t xml:space="preserve">[35024] p48
[35205] p31</t>
      </text>
    </comment>
    <comment authorId="0" ref="Q207">
      <text>
        <t xml:space="preserve">[35702] p38-39</t>
      </text>
    </comment>
    <comment authorId="0" ref="T207">
      <text>
        <t xml:space="preserve">[35702] p50-51</t>
      </text>
    </comment>
    <comment authorId="0" ref="V207">
      <text>
        <t xml:space="preserve">[35702] p58-59</t>
      </text>
    </comment>
    <comment authorId="0" ref="X207">
      <text>
        <t xml:space="preserve">[35702] p70-71</t>
      </text>
    </comment>
    <comment authorId="0" ref="Y207">
      <text>
        <t xml:space="preserve">[35702] p80-81</t>
      </text>
    </comment>
    <comment authorId="0" ref="N208">
      <text>
        <t xml:space="preserve">[35024] p48</t>
      </text>
    </comment>
    <comment authorId="0" ref="J209">
      <text>
        <t xml:space="preserve">[35ED002] p8</t>
      </text>
    </comment>
    <comment authorId="0" ref="M209">
      <text>
        <t xml:space="preserve">[35ED002] p8</t>
      </text>
    </comment>
    <comment authorId="0" ref="N209">
      <text>
        <t xml:space="preserve">[35024] p48
[35203] p121</t>
      </text>
    </comment>
    <comment authorId="0" ref="I210">
      <text>
        <t xml:space="preserve">[35019] p16</t>
      </text>
    </comment>
    <comment authorId="0" ref="K210">
      <text>
        <t xml:space="preserve">[35205] p18</t>
      </text>
    </comment>
    <comment authorId="0" ref="L210">
      <text>
        <t xml:space="preserve">[35001] p13</t>
      </text>
    </comment>
    <comment authorId="0" ref="N210">
      <text>
        <t xml:space="preserve">[35205] p31
[35001] p25</t>
      </text>
    </comment>
    <comment authorId="0" ref="N211">
      <text>
        <t xml:space="preserve">[35SN229] p4</t>
      </text>
    </comment>
    <comment authorId="0" ref="AS211">
      <text>
        <t xml:space="preserve">[35308] p46</t>
      </text>
    </comment>
    <comment authorId="0" ref="AV211">
      <text>
        <t xml:space="preserve">[35P025] p8</t>
      </text>
    </comment>
    <comment authorId="0" ref="AW211">
      <text>
        <t xml:space="preserve">[35P025] p14</t>
      </text>
    </comment>
    <comment authorId="0" ref="I212">
      <text>
        <t xml:space="preserve">[35019] p16</t>
      </text>
    </comment>
    <comment authorId="0" ref="L212">
      <text>
        <t xml:space="preserve">[35001] p13</t>
      </text>
    </comment>
    <comment authorId="0" ref="M212">
      <text>
        <t xml:space="preserve">[35204] p17</t>
      </text>
    </comment>
    <comment authorId="0" ref="N212">
      <text>
        <t xml:space="preserve">[35019] p24
[35205] p31</t>
      </text>
    </comment>
    <comment authorId="0" ref="I213">
      <text>
        <t xml:space="preserve">[35019] p16</t>
      </text>
    </comment>
    <comment authorId="0" ref="L213">
      <text>
        <t xml:space="preserve">[35001] p13</t>
      </text>
    </comment>
    <comment authorId="0" ref="M213">
      <text>
        <t xml:space="preserve">[35204] p17</t>
      </text>
    </comment>
    <comment authorId="0" ref="N213">
      <text>
        <t xml:space="preserve">[35019] p24
[35205] p31</t>
      </text>
    </comment>
    <comment authorId="0" ref="J214">
      <text>
        <t xml:space="preserve">[35205] p17</t>
      </text>
    </comment>
    <comment authorId="0" ref="K214">
      <text>
        <t xml:space="preserve">[35205] p18</t>
      </text>
    </comment>
    <comment authorId="0" ref="N214">
      <text>
        <t xml:space="preserve">[35205] p31</t>
      </text>
    </comment>
    <comment authorId="0" ref="I215">
      <text>
        <t xml:space="preserve">[35019] p16</t>
      </text>
    </comment>
    <comment authorId="0" ref="N215">
      <text>
        <t xml:space="preserve">[35019] p24</t>
      </text>
    </comment>
    <comment authorId="0" ref="K216">
      <text>
        <t xml:space="preserve">[35205] p18</t>
      </text>
    </comment>
    <comment authorId="0" ref="N216">
      <text>
        <t xml:space="preserve">[35205] p31
[35001] p25</t>
      </text>
    </comment>
    <comment authorId="0" ref="M217">
      <text>
        <t xml:space="preserve">[35204] p17</t>
      </text>
    </comment>
    <comment authorId="0" ref="N217">
      <text>
        <t xml:space="preserve">[35204] p25
[35024] p48</t>
      </text>
    </comment>
    <comment authorId="0" ref="M218">
      <text>
        <t xml:space="preserve">[35204] p17</t>
      </text>
    </comment>
    <comment authorId="0" ref="N218">
      <text>
        <t xml:space="preserve">[35204] p25
[35024] p48
[35203] p121</t>
      </text>
    </comment>
    <comment authorId="0" ref="I219">
      <text>
        <t xml:space="preserve">[35019] p16</t>
      </text>
    </comment>
    <comment authorId="0" ref="M219">
      <text>
        <t xml:space="preserve">[35204] p17</t>
      </text>
    </comment>
    <comment authorId="0" ref="N219">
      <text>
        <t xml:space="preserve">[35019] p24
[35204] p25
[35203] p93</t>
      </text>
    </comment>
    <comment authorId="0" ref="I220">
      <text>
        <t xml:space="preserve">[35019] p16</t>
      </text>
    </comment>
    <comment authorId="0" ref="J220">
      <text>
        <t xml:space="preserve">[35702] p15</t>
      </text>
    </comment>
    <comment authorId="0" ref="K220">
      <text>
        <t xml:space="preserve">[35205] p18</t>
      </text>
    </comment>
    <comment authorId="0" ref="L220">
      <text>
        <t xml:space="preserve">[35001] p13</t>
      </text>
    </comment>
    <comment authorId="0" ref="N220">
      <text>
        <t xml:space="preserve">[35205] p31
[35001] p25</t>
      </text>
    </comment>
    <comment authorId="0" ref="I221">
      <text>
        <t xml:space="preserve">[35019] p16</t>
      </text>
    </comment>
    <comment authorId="0" ref="N221">
      <text>
        <t xml:space="preserve">[35203] p93</t>
      </text>
    </comment>
    <comment authorId="0" ref="N222">
      <text>
        <t xml:space="preserve">[35SN229] p4</t>
      </text>
    </comment>
    <comment authorId="0" ref="AS222">
      <text>
        <t xml:space="preserve">[35308] p46</t>
      </text>
    </comment>
    <comment authorId="0" ref="AW222">
      <text>
        <t xml:space="preserve">[35P025] p14</t>
      </text>
    </comment>
    <comment authorId="0" ref="I223">
      <text>
        <t xml:space="preserve">[35019] p16</t>
      </text>
    </comment>
    <comment authorId="0" ref="M223">
      <text>
        <t xml:space="preserve">[35204] p17</t>
      </text>
    </comment>
    <comment authorId="0" ref="N223">
      <text>
        <t xml:space="preserve">[35204] p25
[35203] p18</t>
      </text>
    </comment>
    <comment authorId="0" ref="I224">
      <text>
        <t xml:space="preserve">[35019] p16</t>
      </text>
    </comment>
    <comment authorId="0" ref="J224">
      <text>
        <t xml:space="preserve">[35702] p15</t>
      </text>
    </comment>
    <comment authorId="0" ref="K224">
      <text>
        <t xml:space="preserve">[35205] p18</t>
      </text>
    </comment>
    <comment authorId="0" ref="L224">
      <text>
        <t xml:space="preserve">[35001] p13</t>
      </text>
    </comment>
    <comment authorId="0" ref="N224">
      <text>
        <t xml:space="preserve">[35205] p31
[35001] p25</t>
      </text>
    </comment>
    <comment authorId="0" ref="M225">
      <text>
        <t xml:space="preserve">[35204] p17</t>
      </text>
    </comment>
    <comment authorId="0" ref="N225">
      <text>
        <t xml:space="preserve">[35019] p24
[35204] p25
[35203] p93</t>
      </text>
    </comment>
    <comment authorId="0" ref="J226">
      <text>
        <t xml:space="preserve">[35024] p18</t>
      </text>
    </comment>
    <comment authorId="0" ref="M226">
      <text>
        <t xml:space="preserve">[35204] p17</t>
      </text>
    </comment>
    <comment authorId="0" ref="N226">
      <text>
        <t xml:space="preserve">[35204] p25</t>
      </text>
    </comment>
    <comment authorId="0" ref="L227">
      <text>
        <t xml:space="preserve">[35001] p13</t>
      </text>
    </comment>
    <comment authorId="0" ref="N227">
      <text>
        <t xml:space="preserve">[35001] p25
[35203] p18</t>
      </text>
    </comment>
    <comment authorId="0" ref="I228">
      <text>
        <t xml:space="preserve">[35019] p16</t>
      </text>
    </comment>
    <comment authorId="0" ref="N228">
      <text>
        <t xml:space="preserve">[35019] p24
[35203] p18</t>
      </text>
    </comment>
    <comment authorId="0" ref="N230">
      <text>
        <t xml:space="preserve">[35024] p48
[35203] p121</t>
      </text>
    </comment>
    <comment authorId="0" ref="I231">
      <text>
        <t xml:space="preserve">[35019] p16</t>
      </text>
    </comment>
    <comment authorId="0" ref="J231">
      <text>
        <t xml:space="preserve">[35702] p15</t>
      </text>
    </comment>
    <comment authorId="0" ref="K231">
      <text>
        <t xml:space="preserve">[35205] p18</t>
      </text>
    </comment>
    <comment authorId="0" ref="L231">
      <text>
        <t xml:space="preserve">[35001] p13</t>
      </text>
    </comment>
    <comment authorId="0" ref="N231">
      <text>
        <t xml:space="preserve">[35019] p24
[35205] p31
[35001] p25</t>
      </text>
    </comment>
    <comment authorId="0" ref="I232">
      <text>
        <t xml:space="preserve">[35019] p16</t>
      </text>
    </comment>
    <comment authorId="0" ref="N232">
      <text>
        <t xml:space="preserve">[35019] p24</t>
      </text>
    </comment>
    <comment authorId="0" ref="N234">
      <text>
        <t xml:space="preserve">[35019] p24
[35203] p18</t>
      </text>
    </comment>
    <comment authorId="0" ref="K235">
      <text>
        <t xml:space="preserve">[35205] p18</t>
      </text>
    </comment>
    <comment authorId="0" ref="L235">
      <text>
        <t xml:space="preserve">[35001] p13</t>
      </text>
    </comment>
    <comment authorId="0" ref="N235">
      <text>
        <t xml:space="preserve">[35205] p31
[35001] p25
[35203] p18</t>
      </text>
    </comment>
    <comment authorId="0" ref="M236">
      <text>
        <t xml:space="preserve">[35204] p17</t>
      </text>
    </comment>
    <comment authorId="0" ref="N236">
      <text>
        <t xml:space="preserve">[35204] p25
[35024] p48
[35203] p121</t>
      </text>
    </comment>
    <comment authorId="0" ref="I237">
      <text>
        <t xml:space="preserve">[35019] p16</t>
      </text>
    </comment>
    <comment authorId="0" ref="L237">
      <text>
        <t xml:space="preserve">[35001] p13</t>
      </text>
    </comment>
    <comment authorId="0" ref="M237">
      <text>
        <t xml:space="preserve">[35204] p17</t>
      </text>
    </comment>
    <comment authorId="0" ref="N237">
      <text>
        <t xml:space="preserve">[35019] p24
[35204] p25</t>
      </text>
    </comment>
    <comment authorId="0" ref="J238">
      <text>
        <t xml:space="preserve">[35024] p18</t>
      </text>
    </comment>
    <comment authorId="0" ref="N238">
      <text>
        <t xml:space="preserve">[35024] p48</t>
      </text>
    </comment>
    <comment authorId="0" ref="I239">
      <text>
        <t xml:space="preserve">[35019] p16</t>
      </text>
    </comment>
    <comment authorId="0" ref="M239">
      <text>
        <t xml:space="preserve">[35204] p17</t>
      </text>
    </comment>
    <comment authorId="0" ref="N239">
      <text>
        <t xml:space="preserve">[35019] p24
[35204] p25
[35205] p31</t>
      </text>
    </comment>
    <comment authorId="0" ref="K240">
      <text>
        <t xml:space="preserve">appears in [35205] p18</t>
      </text>
    </comment>
    <comment authorId="0" ref="L240">
      <text>
        <t xml:space="preserve">[35001] p13</t>
      </text>
    </comment>
    <comment authorId="0" ref="N240">
      <text>
        <t xml:space="preserve">[35205] p31
[35001] p25
[35203] p18</t>
      </text>
    </comment>
    <comment authorId="0" ref="L241">
      <text>
        <t xml:space="preserve">[35001] p13</t>
      </text>
    </comment>
    <comment authorId="0" ref="N241">
      <text>
        <t xml:space="preserve">[35001] p25
[35203] p18</t>
      </text>
    </comment>
    <comment authorId="0" ref="N243">
      <text>
        <t xml:space="preserve">[35001] p25
[35203] p18</t>
      </text>
    </comment>
    <comment authorId="0" ref="L244">
      <text>
        <t xml:space="preserve">[35001] p13</t>
      </text>
    </comment>
    <comment authorId="0" ref="I245">
      <text>
        <t xml:space="preserve">[35019] p16</t>
      </text>
    </comment>
    <comment authorId="0" ref="M245">
      <text>
        <t xml:space="preserve">[35204] p17</t>
      </text>
    </comment>
    <comment authorId="0" ref="N245">
      <text>
        <t xml:space="preserve">[35019] p24
[35204] p25
[35001] p25</t>
      </text>
    </comment>
    <comment authorId="0" ref="J246">
      <text>
        <t xml:space="preserve">[35024] p18</t>
      </text>
    </comment>
    <comment authorId="0" ref="K246">
      <text>
        <t xml:space="preserve">[35205] p18</t>
      </text>
    </comment>
    <comment authorId="0" ref="M246">
      <text>
        <t xml:space="preserve">[35204] p17</t>
      </text>
    </comment>
    <comment authorId="0" ref="N246">
      <text>
        <t xml:space="preserve">[35204] p25
[35024] p48
[35205] p31</t>
      </text>
    </comment>
    <comment authorId="0" ref="I247">
      <text>
        <t xml:space="preserve">[35019] p16</t>
      </text>
    </comment>
    <comment authorId="0" ref="K247">
      <text>
        <t xml:space="preserve">[35205] p18</t>
      </text>
    </comment>
    <comment authorId="0" ref="M247">
      <text>
        <t xml:space="preserve">[35204] p17</t>
      </text>
    </comment>
    <comment authorId="0" ref="N247">
      <text>
        <t xml:space="preserve">[35019] p24
[35205] p31</t>
      </text>
    </comment>
    <comment authorId="0" ref="M248">
      <text>
        <t xml:space="preserve">[35204] p17</t>
      </text>
    </comment>
    <comment authorId="0" ref="N248">
      <text>
        <t xml:space="preserve">[35204] p25
[35024] p48
[35203] p121</t>
      </text>
    </comment>
    <comment authorId="0" ref="I249">
      <text>
        <t xml:space="preserve">[35019] p16</t>
      </text>
    </comment>
    <comment authorId="0" ref="M249">
      <text>
        <t xml:space="preserve">[35204] p17</t>
      </text>
    </comment>
    <comment authorId="0" ref="N249">
      <text>
        <t xml:space="preserve">[35019] p24</t>
      </text>
    </comment>
    <comment authorId="0" ref="K250">
      <text>
        <t xml:space="preserve">[35205] p18</t>
      </text>
    </comment>
    <comment authorId="0" ref="N250">
      <text>
        <t xml:space="preserve">[35205] p31</t>
      </text>
    </comment>
    <comment authorId="0" ref="K251">
      <text>
        <t xml:space="preserve">[35205] p18</t>
      </text>
    </comment>
    <comment authorId="0" ref="N251">
      <text>
        <t xml:space="preserve">[35024] p48
[35205] p31</t>
      </text>
    </comment>
    <comment authorId="0" ref="K252">
      <text>
        <t xml:space="preserve">[35205] p18</t>
      </text>
    </comment>
    <comment authorId="0" ref="N252">
      <text>
        <t xml:space="preserve">[35024] p48
[35205] p31</t>
      </text>
    </comment>
    <comment authorId="0" ref="N253">
      <text>
        <t xml:space="preserve">[35001] p25
[35203] p18</t>
      </text>
    </comment>
    <comment authorId="0" ref="M254">
      <text>
        <t xml:space="preserve">[35204] p17</t>
      </text>
    </comment>
    <comment authorId="0" ref="N254">
      <text>
        <t xml:space="preserve">[35204] p25
[35024] p48</t>
      </text>
    </comment>
    <comment authorId="0" ref="N255">
      <text>
        <t xml:space="preserve">[35019] p24
[35001] p25
[35203] p18</t>
      </text>
    </comment>
    <comment authorId="0" ref="N256">
      <text>
        <t xml:space="preserve">[35019] p24</t>
      </text>
    </comment>
    <comment authorId="0" ref="I257">
      <text>
        <t xml:space="preserve">[35019] p16</t>
      </text>
    </comment>
    <comment authorId="0" ref="M257">
      <text>
        <t xml:space="preserve">[35204] p17</t>
      </text>
    </comment>
    <comment authorId="0" ref="N257">
      <text>
        <t xml:space="preserve">[35019] p24
[35204] p25</t>
      </text>
    </comment>
    <comment authorId="0" ref="I258">
      <text>
        <t xml:space="preserve">[35019] p16</t>
      </text>
    </comment>
    <comment authorId="0" ref="M258">
      <text>
        <t xml:space="preserve">[35204] p17</t>
      </text>
    </comment>
    <comment authorId="0" ref="N258">
      <text>
        <t xml:space="preserve">[35204] p25
[35205] p31
[35001] p25</t>
      </text>
    </comment>
    <comment authorId="0" ref="L260">
      <text>
        <t xml:space="preserve">[35001] p13</t>
      </text>
    </comment>
    <comment authorId="0" ref="N260">
      <text>
        <t xml:space="preserve">[35001] p25
[35203] p18</t>
      </text>
    </comment>
    <comment authorId="0" ref="K261">
      <text>
        <t xml:space="preserve">[35205] p18</t>
      </text>
    </comment>
    <comment authorId="0" ref="N261">
      <text>
        <t xml:space="preserve">[35205] p31</t>
      </text>
    </comment>
    <comment authorId="0" ref="N263">
      <text>
        <t xml:space="preserve">[35019] p24</t>
      </text>
    </comment>
    <comment authorId="0" ref="M264">
      <text>
        <t xml:space="preserve">[35204] p17</t>
      </text>
    </comment>
    <comment authorId="0" ref="N264">
      <text>
        <t xml:space="preserve">[35204] p25
[35024] p48
[35203] p121</t>
      </text>
    </comment>
    <comment authorId="0" ref="N265">
      <text>
        <t xml:space="preserve">[35024] p48
[35205] p31
[35203] p93</t>
      </text>
    </comment>
    <comment authorId="0" ref="N266">
      <text>
        <t xml:space="preserve">[35024] p48
[35203] p121</t>
      </text>
    </comment>
    <comment authorId="0" ref="N267">
      <text>
        <t xml:space="preserve">[35024] p48
[35203] p121</t>
      </text>
    </comment>
    <comment authorId="0" ref="L268">
      <text>
        <t xml:space="preserve">[35001] p13</t>
      </text>
    </comment>
    <comment authorId="0" ref="N268">
      <text>
        <t xml:space="preserve">[35001] p25
[35203] p18</t>
      </text>
    </comment>
    <comment authorId="0" ref="AZ268">
      <text>
        <t xml:space="preserve">[35902] p72</t>
      </text>
    </comment>
    <comment authorId="0" ref="J269">
      <text>
        <t xml:space="preserve">[35024] p18</t>
      </text>
    </comment>
    <comment authorId="0" ref="M269">
      <text>
        <t xml:space="preserve">[35204] p17</t>
      </text>
    </comment>
    <comment authorId="0" ref="N269">
      <text>
        <t xml:space="preserve">[35204] p25
[35024] p48</t>
      </text>
    </comment>
    <comment authorId="0" ref="I270">
      <text>
        <t xml:space="preserve">[35019] p16</t>
      </text>
    </comment>
    <comment authorId="0" ref="M270">
      <text>
        <t xml:space="preserve">[35204] p17</t>
      </text>
    </comment>
    <comment authorId="0" ref="N270">
      <text>
        <t xml:space="preserve">[35019] p24</t>
      </text>
    </comment>
    <comment authorId="0" ref="L271">
      <text>
        <t xml:space="preserve">[35001] p13</t>
      </text>
    </comment>
    <comment authorId="0" ref="N271">
      <text>
        <t xml:space="preserve">[35205] p31
[35001] p25
[35203] p18</t>
      </text>
    </comment>
    <comment authorId="0" ref="Q272">
      <text>
        <t xml:space="preserve">[35702] p38-39</t>
      </text>
    </comment>
    <comment authorId="0" ref="T272">
      <text>
        <t xml:space="preserve">[35702] p50-51</t>
      </text>
    </comment>
    <comment authorId="0" ref="V272">
      <text>
        <t xml:space="preserve">[35702] p58-59</t>
      </text>
    </comment>
    <comment authorId="0" ref="X272">
      <text>
        <t xml:space="preserve">[35702] p70-71</t>
      </text>
    </comment>
    <comment authorId="0" ref="Y272">
      <text>
        <t xml:space="preserve">[35702] p80-81</t>
      </text>
    </comment>
    <comment authorId="0" ref="K273">
      <text>
        <t xml:space="preserve">[35205] p18</t>
      </text>
    </comment>
    <comment authorId="0" ref="N273">
      <text>
        <t xml:space="preserve">[35024] p48
[35205] p31</t>
      </text>
    </comment>
    <comment authorId="0" ref="N274">
      <text>
        <t xml:space="preserve">[35024] p48
[35203] p93</t>
      </text>
    </comment>
    <comment authorId="0" ref="I275">
      <text>
        <t xml:space="preserve">[35019] p16</t>
      </text>
    </comment>
    <comment authorId="0" ref="K275">
      <text>
        <t xml:space="preserve">[35205] p18</t>
      </text>
    </comment>
    <comment authorId="0" ref="L275">
      <text>
        <t xml:space="preserve">[35001] p13</t>
      </text>
    </comment>
    <comment authorId="0" ref="N275">
      <text>
        <t xml:space="preserve">[35205] p31
[35001] p25
[35203] p18</t>
      </text>
    </comment>
    <comment authorId="0" ref="M276">
      <text>
        <t xml:space="preserve">[1715] p169
[35203] P15</t>
      </text>
    </comment>
    <comment authorId="0" ref="N276">
      <text>
        <t xml:space="preserve">[35203] p93</t>
      </text>
    </comment>
    <comment authorId="0" ref="N277">
      <text>
        <t xml:space="preserve">[35019] p24</t>
      </text>
    </comment>
    <comment authorId="0" ref="J278">
      <text>
        <t xml:space="preserve">[35024] p18</t>
      </text>
    </comment>
    <comment authorId="0" ref="K278">
      <text>
        <t xml:space="preserve">[35205] p18</t>
      </text>
    </comment>
    <comment authorId="0" ref="N278">
      <text>
        <t xml:space="preserve">[35024] p48
[35205] p31</t>
      </text>
    </comment>
    <comment authorId="0" ref="L279">
      <text>
        <t xml:space="preserve">[35001] p13</t>
      </text>
    </comment>
    <comment authorId="0" ref="N279">
      <text>
        <t xml:space="preserve">[35205] p31
[35001] p25
[35203] p18</t>
      </text>
    </comment>
    <comment authorId="0" ref="K280">
      <text>
        <t xml:space="preserve">[35205] p18</t>
      </text>
    </comment>
    <comment authorId="0" ref="N280">
      <text>
        <t xml:space="preserve">[35205] p31
[35001] p25</t>
      </text>
    </comment>
    <comment authorId="0" ref="N281">
      <text>
        <t xml:space="preserve">[35024] p48</t>
      </text>
    </comment>
    <comment authorId="0" ref="N282">
      <text>
        <t xml:space="preserve">[35024] p48</t>
      </text>
    </comment>
    <comment authorId="0" ref="K283">
      <text>
        <t xml:space="preserve">[35205] p18</t>
      </text>
    </comment>
    <comment authorId="0" ref="N283">
      <text>
        <t xml:space="preserve">[35205] p31</t>
      </text>
    </comment>
    <comment authorId="0" ref="I284">
      <text>
        <t xml:space="preserve">[1624] p13</t>
      </text>
    </comment>
    <comment authorId="0" ref="M284">
      <text>
        <t xml:space="preserve">[35204] p17</t>
      </text>
    </comment>
    <comment authorId="0" ref="N284">
      <text>
        <t xml:space="preserve">[35204] p25
[35203] p18</t>
      </text>
    </comment>
    <comment authorId="0" ref="M285">
      <text>
        <t xml:space="preserve">[35204] p17</t>
      </text>
    </comment>
    <comment authorId="0" ref="N285">
      <text>
        <t xml:space="preserve">[35019] p24
[35204] p25
[35203] p93</t>
      </text>
    </comment>
    <comment authorId="0" ref="K286">
      <text>
        <t xml:space="preserve">[35205] p18</t>
      </text>
    </comment>
    <comment authorId="0" ref="N286">
      <text>
        <t xml:space="preserve">[35205] p31</t>
      </text>
    </comment>
    <comment authorId="0" ref="N288">
      <text>
        <t xml:space="preserve">[35203] p93</t>
      </text>
    </comment>
    <comment authorId="0" ref="M290">
      <text>
        <t xml:space="preserve">[35ED002] p8</t>
      </text>
    </comment>
    <comment authorId="0" ref="N290">
      <text>
        <t xml:space="preserve">[35024] p48</t>
      </text>
    </comment>
    <comment authorId="0" ref="M292">
      <text>
        <t xml:space="preserve">[1629] p19</t>
      </text>
    </comment>
    <comment authorId="0" ref="N292">
      <text>
        <t xml:space="preserve">[1629] p19
missing in [35001] p25
missing in [35203] p18</t>
      </text>
    </comment>
    <comment authorId="0" ref="I293">
      <text>
        <t xml:space="preserve">[35019] p16</t>
      </text>
    </comment>
    <comment authorId="0" ref="M293">
      <text>
        <t xml:space="preserve">[35204] p17</t>
      </text>
    </comment>
    <comment authorId="0" ref="N293">
      <text>
        <t xml:space="preserve">[35019] p24
[35204] p25</t>
      </text>
    </comment>
    <comment authorId="0" ref="K294">
      <text>
        <t xml:space="preserve">[35205] p18</t>
      </text>
    </comment>
    <comment authorId="0" ref="N294">
      <text>
        <t xml:space="preserve">[35024] p48
[35205] p31</t>
      </text>
    </comment>
    <comment authorId="0" ref="M295">
      <text>
        <t xml:space="preserve">[35204] p17</t>
      </text>
    </comment>
    <comment authorId="0" ref="N295">
      <text>
        <t xml:space="preserve">[35204] p25
[35203] p93</t>
      </text>
    </comment>
    <comment authorId="0" ref="J296">
      <text>
        <t xml:space="preserve">[35024] p18</t>
      </text>
    </comment>
    <comment authorId="0" ref="M296">
      <text>
        <t xml:space="preserve">[35204] p17</t>
      </text>
    </comment>
    <comment authorId="0" ref="N296">
      <text>
        <t xml:space="preserve">[35204] p25
[35024] p48
[35205] p31</t>
      </text>
    </comment>
    <comment authorId="0" ref="N297">
      <text>
        <t xml:space="preserve">[35024] p48</t>
      </text>
    </comment>
    <comment authorId="0" ref="K298">
      <text>
        <t xml:space="preserve">[35205] p18</t>
      </text>
    </comment>
    <comment authorId="0" ref="N298">
      <text>
        <t xml:space="preserve">[35205] p31</t>
      </text>
    </comment>
    <comment authorId="0" ref="N299">
      <text>
        <t xml:space="preserve">[35001] p25
[35203] p18</t>
      </text>
    </comment>
    <comment authorId="0" ref="J300">
      <text>
        <t xml:space="preserve">[35702] p15</t>
      </text>
    </comment>
    <comment authorId="0" ref="K300">
      <text>
        <t xml:space="preserve">[35205] p18</t>
      </text>
    </comment>
    <comment authorId="0" ref="M300">
      <text>
        <t xml:space="preserve">[35204] p17</t>
      </text>
    </comment>
    <comment authorId="0" ref="N300">
      <text>
        <t xml:space="preserve">[35204] p25
[35205] p31
[35001] p25</t>
      </text>
    </comment>
    <comment authorId="0" ref="J301">
      <text>
        <t xml:space="preserve">[35ED002] p8</t>
      </text>
    </comment>
    <comment authorId="0" ref="M301">
      <text>
        <t xml:space="preserve">[35ED002] p8</t>
      </text>
    </comment>
    <comment authorId="0" ref="N301">
      <text>
        <t xml:space="preserve">[35024] p48
[35203] p121</t>
      </text>
    </comment>
    <comment authorId="0" ref="K302">
      <text>
        <t xml:space="preserve">[35205] p18</t>
      </text>
    </comment>
    <comment authorId="0" ref="L302">
      <text>
        <t xml:space="preserve">[35001] p13</t>
      </text>
    </comment>
    <comment authorId="0" ref="N302">
      <text>
        <t xml:space="preserve">[35205] p31
[35001] p25
[35203] p18</t>
      </text>
    </comment>
    <comment authorId="0" ref="M303">
      <text>
        <t xml:space="preserve">[1715] p169
[35203] P15</t>
      </text>
    </comment>
    <comment authorId="0" ref="N303">
      <text>
        <t xml:space="preserve">[35019] p24
[35203] p93</t>
      </text>
    </comment>
    <comment authorId="0" ref="N304">
      <text>
        <t xml:space="preserve">[35024] p48</t>
      </text>
    </comment>
    <comment authorId="0" ref="J305">
      <text>
        <t xml:space="preserve">[35024] p18</t>
      </text>
    </comment>
    <comment authorId="0" ref="N305">
      <text>
        <t xml:space="preserve">[35024] p48</t>
      </text>
    </comment>
    <comment authorId="0" ref="N306">
      <text>
        <t xml:space="preserve">[35024] p48</t>
      </text>
    </comment>
    <comment authorId="0" ref="N307">
      <text>
        <t xml:space="preserve">[35001] p25
[35203] p18</t>
      </text>
    </comment>
    <comment authorId="0" ref="J308">
      <text>
        <t xml:space="preserve">[35024] p18</t>
      </text>
    </comment>
    <comment authorId="0" ref="M308">
      <text>
        <t xml:space="preserve">[35204] p17</t>
      </text>
    </comment>
    <comment authorId="0" ref="N308">
      <text>
        <t xml:space="preserve">[35204] p25
[35024] p48
[35205] p31</t>
      </text>
    </comment>
    <comment authorId="0" ref="N309">
      <text>
        <t xml:space="preserve">[35203] p18</t>
      </text>
    </comment>
    <comment authorId="0" ref="N310">
      <text>
        <t xml:space="preserve">[35024] p48
[35205] p31</t>
      </text>
    </comment>
    <comment authorId="0" ref="K311">
      <text>
        <t xml:space="preserve">[35205] p18</t>
      </text>
    </comment>
    <comment authorId="0" ref="L311">
      <text>
        <t xml:space="preserve">[35001] p13</t>
      </text>
    </comment>
    <comment authorId="0" ref="N311">
      <text>
        <t xml:space="preserve">[35205] p31
[35001] p25
[35203] p18</t>
      </text>
    </comment>
    <comment authorId="0" ref="N312">
      <text>
        <t xml:space="preserve">[35024] p48</t>
      </text>
    </comment>
    <comment authorId="0" ref="I313">
      <text>
        <t xml:space="preserve">[35019] p16</t>
      </text>
    </comment>
    <comment authorId="0" ref="N313">
      <text>
        <t xml:space="preserve">[35019] p24</t>
      </text>
    </comment>
    <comment authorId="0" ref="L314">
      <text>
        <t xml:space="preserve">[35001] p13</t>
      </text>
    </comment>
    <comment authorId="0" ref="N314">
      <text>
        <t xml:space="preserve">[35001] p25
[35203] p18</t>
      </text>
    </comment>
    <comment authorId="0" ref="N317">
      <text>
        <t xml:space="preserve">[35024] p48</t>
      </text>
    </comment>
    <comment authorId="0" ref="N318">
      <text>
        <t xml:space="preserve">[35203] p18</t>
      </text>
    </comment>
    <comment authorId="0" ref="N319">
      <text>
        <t xml:space="preserve">[35203] p18</t>
      </text>
    </comment>
    <comment authorId="0" ref="I320">
      <text>
        <t xml:space="preserve">[35019] p16</t>
      </text>
    </comment>
    <comment authorId="0" ref="M320">
      <text>
        <t xml:space="preserve">[35204] p17</t>
      </text>
    </comment>
    <comment authorId="0" ref="N320">
      <text>
        <t xml:space="preserve">[35019] p24</t>
      </text>
    </comment>
    <comment authorId="0" ref="J321">
      <text>
        <t xml:space="preserve">[35024] p18</t>
      </text>
    </comment>
    <comment authorId="0" ref="M321">
      <text>
        <t xml:space="preserve">[35204] p17</t>
      </text>
    </comment>
    <comment authorId="0" ref="N321">
      <text>
        <t xml:space="preserve">[35204] p25
[35024] p48
[35205] p31</t>
      </text>
    </comment>
    <comment authorId="0" ref="M323">
      <text>
        <t xml:space="preserve">[35204] p17</t>
      </text>
    </comment>
    <comment authorId="0" ref="N323">
      <text>
        <t xml:space="preserve">[35204] p25
[35024] p48
[35203] p121</t>
      </text>
    </comment>
    <comment authorId="0" ref="M324">
      <text>
        <t xml:space="preserve">[35204] p17</t>
      </text>
    </comment>
    <comment authorId="0" ref="N324">
      <text>
        <t xml:space="preserve">[35204] p25
[35024] p48</t>
      </text>
    </comment>
    <comment authorId="0" ref="K325">
      <text>
        <t xml:space="preserve">[35205] p18</t>
      </text>
    </comment>
    <comment authorId="0" ref="N325">
      <text>
        <t xml:space="preserve">missing in [35024] p48
appears in [35205] p31</t>
      </text>
    </comment>
    <comment authorId="0" ref="K326">
      <text>
        <t xml:space="preserve">[35205] p18</t>
      </text>
    </comment>
    <comment authorId="0" ref="N326">
      <text>
        <t xml:space="preserve">[35024] p48
[35205] p31</t>
      </text>
    </comment>
    <comment authorId="0" ref="N327">
      <text>
        <t xml:space="preserve">[35024] p48
[35203] p121</t>
      </text>
    </comment>
    <comment authorId="0" ref="I328">
      <text>
        <t xml:space="preserve">[35019] p16</t>
      </text>
    </comment>
    <comment authorId="0" ref="M328">
      <text>
        <t xml:space="preserve">[35204] p17</t>
      </text>
    </comment>
    <comment authorId="0" ref="N328">
      <text>
        <t xml:space="preserve">[35204] p25</t>
      </text>
    </comment>
    <comment authorId="0" ref="J330">
      <text>
        <t xml:space="preserve">[1624] p15</t>
      </text>
    </comment>
    <comment authorId="0" ref="L330">
      <text>
        <t xml:space="preserve">[35024] p22</t>
      </text>
    </comment>
    <comment authorId="0" ref="M330">
      <text>
        <t xml:space="preserve">[35204] p17</t>
      </text>
    </comment>
    <comment authorId="0" ref="N330">
      <text>
        <t xml:space="preserve">[35204] p25
[35024] p48</t>
      </text>
    </comment>
    <comment authorId="0" ref="N331">
      <text>
        <t xml:space="preserve">[35203] p93</t>
      </text>
    </comment>
    <comment authorId="0" ref="I332">
      <text>
        <t xml:space="preserve">[35019] p16</t>
      </text>
    </comment>
    <comment authorId="0" ref="L332">
      <text>
        <t xml:space="preserve">[35001] p13</t>
      </text>
    </comment>
    <comment authorId="0" ref="N332">
      <text>
        <t xml:space="preserve">[35019] p24
[35001] p25
[35203] p18</t>
      </text>
    </comment>
    <comment authorId="0" ref="J333">
      <text>
        <t xml:space="preserve">[35024] p18</t>
      </text>
    </comment>
    <comment authorId="0" ref="N333">
      <text>
        <t xml:space="preserve">[35024] p48</t>
      </text>
    </comment>
    <comment authorId="0" ref="I334">
      <text>
        <t xml:space="preserve">[35019] p16</t>
      </text>
    </comment>
    <comment authorId="0" ref="M334">
      <text>
        <t xml:space="preserve">[35204] p17</t>
      </text>
    </comment>
    <comment authorId="0" ref="N334">
      <text>
        <t xml:space="preserve">[35204] p25</t>
      </text>
    </comment>
    <comment authorId="0" ref="N336">
      <text>
        <t xml:space="preserve">[35203] p93</t>
      </text>
    </comment>
    <comment authorId="0" ref="Q336">
      <text>
        <t xml:space="preserve">[35702] p38-39</t>
      </text>
    </comment>
    <comment authorId="0" ref="T336">
      <text>
        <t xml:space="preserve">[35702] p50-51</t>
      </text>
    </comment>
    <comment authorId="0" ref="V336">
      <text>
        <t xml:space="preserve">[35702] p58-59</t>
      </text>
    </comment>
    <comment authorId="0" ref="X336">
      <text>
        <t xml:space="preserve">[35702] p70-71</t>
      </text>
    </comment>
    <comment authorId="0" ref="Y336">
      <text>
        <t xml:space="preserve">[35702] p80-81</t>
      </text>
    </comment>
    <comment authorId="0" ref="J337">
      <text>
        <t xml:space="preserve">[35024] p18</t>
      </text>
    </comment>
    <comment authorId="0" ref="N337">
      <text>
        <t xml:space="preserve">[35024] p48</t>
      </text>
    </comment>
    <comment authorId="0" ref="I338">
      <text>
        <t xml:space="preserve">[35019] p16</t>
      </text>
    </comment>
    <comment authorId="0" ref="M338">
      <text>
        <t xml:space="preserve">[35204] p17</t>
      </text>
    </comment>
    <comment authorId="0" ref="N338">
      <text>
        <t xml:space="preserve">[35019] p24
[35204] p25
[35205] p31
[35203] p18</t>
      </text>
    </comment>
    <comment authorId="0" ref="N339">
      <text>
        <t xml:space="preserve">[35024] p48</t>
      </text>
    </comment>
    <comment authorId="0" ref="I340">
      <text>
        <t xml:space="preserve">[35SN202] p4</t>
      </text>
    </comment>
    <comment authorId="0" ref="K340">
      <text>
        <t xml:space="preserve">[35205] p18</t>
      </text>
    </comment>
    <comment authorId="0" ref="N340">
      <text>
        <t xml:space="preserve">[35024] p48
[35205] p31</t>
      </text>
    </comment>
    <comment authorId="0" ref="AU340">
      <text>
        <t xml:space="preserve">35SN202 p.6</t>
      </text>
    </comment>
    <comment authorId="0" ref="K341">
      <text>
        <t xml:space="preserve">[35205] p18</t>
      </text>
    </comment>
    <comment authorId="0" ref="L341">
      <text>
        <t xml:space="preserve">[35001] p13</t>
      </text>
    </comment>
    <comment authorId="0" ref="N341">
      <text>
        <t xml:space="preserve">[35205] p31
[35001] p25
[35203] p18</t>
      </text>
    </comment>
    <comment authorId="0" ref="AY341">
      <text>
        <t xml:space="preserve">[35902] p58</t>
      </text>
    </comment>
    <comment authorId="0" ref="J342">
      <text>
        <t xml:space="preserve">[35205] p17</t>
      </text>
    </comment>
    <comment authorId="0" ref="K342">
      <text>
        <t xml:space="preserve">[35205] p18</t>
      </text>
    </comment>
    <comment authorId="0" ref="N342">
      <text>
        <t xml:space="preserve">[35024] p48
[35205] p31</t>
      </text>
    </comment>
    <comment authorId="0" ref="L343">
      <text>
        <t xml:space="preserve">[1629] p18</t>
      </text>
    </comment>
    <comment authorId="0" ref="N343">
      <text>
        <t xml:space="preserve">[35001] p25
[35203] p18</t>
      </text>
    </comment>
    <comment authorId="0" ref="I344">
      <text>
        <t xml:space="preserve">[35019] p16</t>
      </text>
    </comment>
    <comment authorId="0" ref="M344">
      <text>
        <t xml:space="preserve">[35204] p17</t>
      </text>
    </comment>
    <comment authorId="0" ref="N344">
      <text>
        <t xml:space="preserve">appears in [35019] p24
appears in [35204] p25
missing in [35001] p25</t>
      </text>
    </comment>
    <comment authorId="0" ref="N345">
      <text>
        <t xml:space="preserve">[35203] p18</t>
      </text>
    </comment>
    <comment authorId="0" ref="I346">
      <text>
        <t xml:space="preserve">[35019] p16</t>
      </text>
    </comment>
    <comment authorId="0" ref="J346">
      <text>
        <t xml:space="preserve">[1624] p19</t>
      </text>
    </comment>
    <comment authorId="0" ref="M346">
      <text>
        <t xml:space="preserve">[35204] p17</t>
      </text>
    </comment>
    <comment authorId="0" ref="N346">
      <text>
        <t xml:space="preserve">[35019] p24
[35205] p31
[35001] p25</t>
      </text>
    </comment>
    <comment authorId="0" ref="AW347">
      <text>
        <t xml:space="preserve">[35P025] p14</t>
      </text>
    </comment>
    <comment authorId="0" ref="K348">
      <text>
        <t xml:space="preserve">[35205] p18</t>
      </text>
    </comment>
    <comment authorId="0" ref="N348">
      <text>
        <t xml:space="preserve">[35024] p48
[35205] p31</t>
      </text>
    </comment>
    <comment authorId="0" ref="M349">
      <text>
        <t xml:space="preserve">[35204] p17</t>
      </text>
    </comment>
    <comment authorId="0" ref="N349">
      <text>
        <t xml:space="preserve">[35204] p25
[35024] p48</t>
      </text>
    </comment>
    <comment authorId="0" ref="I350">
      <text>
        <t xml:space="preserve">[35019] p16</t>
      </text>
    </comment>
    <comment authorId="0" ref="M350">
      <text>
        <t xml:space="preserve">[35204] p17</t>
      </text>
    </comment>
    <comment authorId="0" ref="N350">
      <text>
        <t xml:space="preserve">[35019] p24
[35204] p25
[35203] p18</t>
      </text>
    </comment>
    <comment authorId="0" ref="K351">
      <text>
        <t xml:space="preserve">[35205] p18</t>
      </text>
    </comment>
    <comment authorId="0" ref="N351">
      <text>
        <t xml:space="preserve">[35205] p31
[35001] p25
[35203] p18</t>
      </text>
    </comment>
    <comment authorId="0" ref="M352">
      <text>
        <t xml:space="preserve">[1629] p19</t>
      </text>
    </comment>
    <comment authorId="0" ref="N352">
      <text>
        <t xml:space="preserve">[35001] p25
[35203] p18</t>
      </text>
    </comment>
    <comment authorId="0" ref="K353">
      <text>
        <t xml:space="preserve">[35205] p18</t>
      </text>
    </comment>
    <comment authorId="0" ref="N353">
      <text>
        <t xml:space="preserve">[35024] p48
[35205] p31</t>
      </text>
    </comment>
    <comment authorId="0" ref="L354">
      <text>
        <t xml:space="preserve">[35001] p13</t>
      </text>
    </comment>
    <comment authorId="0" ref="N354">
      <text>
        <t xml:space="preserve">[35001] p25
[35203] p18</t>
      </text>
    </comment>
    <comment authorId="0" ref="I356">
      <text>
        <t xml:space="preserve">[35019] p16</t>
      </text>
    </comment>
    <comment authorId="0" ref="M356">
      <text>
        <t xml:space="preserve">[35204] p17</t>
      </text>
    </comment>
    <comment authorId="0" ref="N356">
      <text>
        <t xml:space="preserve">[35204] p25
[35203] p93</t>
      </text>
    </comment>
    <comment authorId="0" ref="I357">
      <text>
        <t xml:space="preserve">[1623] p23</t>
      </text>
    </comment>
    <comment authorId="0" ref="J357">
      <text>
        <t xml:space="preserve">[23024] p19</t>
      </text>
    </comment>
    <comment authorId="0" ref="K357">
      <text>
        <t xml:space="preserve">[1623] p24</t>
      </text>
    </comment>
    <comment authorId="0" ref="M357">
      <text>
        <t xml:space="preserve">[35204] p17</t>
      </text>
    </comment>
    <comment authorId="0" ref="N357">
      <text>
        <t xml:space="preserve">[35204] p25
[35024] p48</t>
      </text>
    </comment>
    <comment authorId="0" ref="J358">
      <text>
        <t xml:space="preserve">[35024] p18</t>
      </text>
    </comment>
    <comment authorId="0" ref="M358">
      <text>
        <t xml:space="preserve">[35204] p17</t>
      </text>
    </comment>
    <comment authorId="0" ref="N358">
      <text>
        <t xml:space="preserve">[35204] p25
[35024] p48</t>
      </text>
    </comment>
    <comment authorId="0" ref="M359">
      <text>
        <t xml:space="preserve">[1715] p169
[35203] P15</t>
      </text>
    </comment>
    <comment authorId="0" ref="N359">
      <text>
        <t xml:space="preserve">[35019] p24
[35204] p25
[35203] p93</t>
      </text>
    </comment>
    <comment authorId="0" ref="J360">
      <text>
        <t xml:space="preserve">[35024] p18</t>
      </text>
    </comment>
    <comment authorId="0" ref="K360">
      <text>
        <t xml:space="preserve">[35205] p18</t>
      </text>
    </comment>
    <comment authorId="0" ref="N360">
      <text>
        <t xml:space="preserve">[35024] p48
[35205] p31</t>
      </text>
    </comment>
    <comment authorId="0" ref="I361">
      <text>
        <t xml:space="preserve">[35019] p16</t>
      </text>
    </comment>
    <comment authorId="0" ref="L361">
      <text>
        <t xml:space="preserve">[35001] p13</t>
      </text>
    </comment>
    <comment authorId="0" ref="M361">
      <text>
        <t xml:space="preserve">[35204] p17</t>
      </text>
    </comment>
    <comment authorId="0" ref="N361">
      <text>
        <t xml:space="preserve">[35204] p25
[35205] p31
[35001] p25</t>
      </text>
    </comment>
    <comment authorId="0" ref="I362">
      <text>
        <t xml:space="preserve">[35019] p16</t>
      </text>
    </comment>
    <comment authorId="0" ref="M362">
      <text>
        <t xml:space="preserve">[35204] p17</t>
      </text>
    </comment>
    <comment authorId="0" ref="N362">
      <text>
        <t xml:space="preserve">[35204] p25
[35205] p31</t>
      </text>
    </comment>
    <comment authorId="0" ref="I363">
      <text>
        <t xml:space="preserve">[35019] p16</t>
      </text>
    </comment>
    <comment authorId="0" ref="M363">
      <text>
        <t xml:space="preserve">[35204] p17</t>
      </text>
    </comment>
    <comment authorId="0" ref="N363">
      <text>
        <t xml:space="preserve">[35204] p25
[35205] p31
[35001] p25</t>
      </text>
    </comment>
    <comment authorId="0" ref="M364">
      <text>
        <t xml:space="preserve">[35204] p17</t>
      </text>
    </comment>
    <comment authorId="0" ref="N364">
      <text>
        <t xml:space="preserve">[35204] p25
[35001] p25</t>
      </text>
    </comment>
    <comment authorId="0" ref="K365">
      <text>
        <t xml:space="preserve">[35205] p18</t>
      </text>
    </comment>
    <comment authorId="0" ref="N365">
      <text>
        <t xml:space="preserve">[35205] p31</t>
      </text>
    </comment>
    <comment authorId="0" ref="N366">
      <text>
        <t xml:space="preserve">[35001] p25
[35203] p18</t>
      </text>
    </comment>
    <comment authorId="0" ref="J367">
      <text>
        <t xml:space="preserve">[35702] p15</t>
      </text>
    </comment>
    <comment authorId="0" ref="K367">
      <text>
        <t xml:space="preserve">[35205] p18</t>
      </text>
    </comment>
    <comment authorId="0" ref="N367">
      <text>
        <t xml:space="preserve">[35205] p31
[35001] p25</t>
      </text>
    </comment>
    <comment authorId="0" ref="K368">
      <text>
        <t xml:space="preserve">[35205] p18</t>
      </text>
    </comment>
    <comment authorId="0" ref="N368">
      <text>
        <t xml:space="preserve">[35205] p31</t>
      </text>
    </comment>
    <comment authorId="0" ref="N369">
      <text>
        <t xml:space="preserve">[35019] p24
[35001] p25
[35203] p18</t>
      </text>
    </comment>
    <comment authorId="0" ref="N370">
      <text>
        <t xml:space="preserve">[35019] p24
[35001] p25
[35203] p18</t>
      </text>
    </comment>
    <comment authorId="0" ref="K371">
      <text>
        <t xml:space="preserve">appears in [35205] p18</t>
      </text>
    </comment>
    <comment authorId="0" ref="L371">
      <text>
        <t xml:space="preserve">[35001] p13</t>
      </text>
    </comment>
    <comment authorId="0" ref="N371">
      <text>
        <t xml:space="preserve">[35205] p31
[35001] p25
[35203] p18</t>
      </text>
    </comment>
    <comment authorId="0" ref="N372">
      <text>
        <t xml:space="preserve">[35024] p48
[35203] p121</t>
      </text>
    </comment>
    <comment authorId="0" ref="N373">
      <text>
        <t xml:space="preserve">[35024] p48
[35203] p121</t>
      </text>
    </comment>
    <comment authorId="0" ref="I374">
      <text>
        <t xml:space="preserve">[35019] p16</t>
      </text>
    </comment>
    <comment authorId="0" ref="N374">
      <text>
        <t xml:space="preserve">[35019] p24</t>
      </text>
    </comment>
    <comment authorId="0" ref="I375">
      <text>
        <t xml:space="preserve">[35019] p16</t>
      </text>
    </comment>
    <comment authorId="0" ref="M375">
      <text>
        <t xml:space="preserve">[35204] p17</t>
      </text>
    </comment>
    <comment authorId="0" ref="N375">
      <text>
        <t xml:space="preserve">[35019] p24
[35204] p25
[35203] p18</t>
      </text>
    </comment>
    <comment authorId="0" ref="L376">
      <text>
        <t xml:space="preserve">[35001] p13</t>
      </text>
    </comment>
    <comment authorId="0" ref="N376">
      <text>
        <t xml:space="preserve">[35001] p25
[35203] p18</t>
      </text>
    </comment>
    <comment authorId="0" ref="K377">
      <text>
        <t xml:space="preserve">[35205] p18</t>
      </text>
    </comment>
    <comment authorId="0" ref="N377">
      <text>
        <t xml:space="preserve">[35205] p31</t>
      </text>
    </comment>
    <comment authorId="0" ref="L378">
      <text>
        <t xml:space="preserve">[35001] p13</t>
      </text>
    </comment>
    <comment authorId="0" ref="N378">
      <text>
        <t xml:space="preserve">[35001] p25
[35203] p18</t>
      </text>
    </comment>
    <comment authorId="0" ref="M379">
      <text>
        <t xml:space="preserve">[1629] p19</t>
      </text>
    </comment>
    <comment authorId="0" ref="N379">
      <text>
        <t xml:space="preserve">[35001] p25
[35203] p18</t>
      </text>
    </comment>
    <comment authorId="0" ref="N380">
      <text>
        <t xml:space="preserve">[35205] p31
[35203] p18</t>
      </text>
    </comment>
    <comment authorId="0" ref="N381">
      <text>
        <t xml:space="preserve">[35001] p25
[35203] p18</t>
      </text>
    </comment>
    <comment authorId="0" ref="AY381">
      <text>
        <t xml:space="preserve">[35902] p49</t>
      </text>
    </comment>
    <comment authorId="0" ref="N382">
      <text>
        <t xml:space="preserve">[35001] p25
[35203] p18</t>
      </text>
    </comment>
    <comment authorId="0" ref="L383">
      <text>
        <t xml:space="preserve">[35001] p13</t>
      </text>
    </comment>
    <comment authorId="0" ref="N383">
      <text>
        <t xml:space="preserve">[35205] p31
[35001] p25
[35203] p18</t>
      </text>
    </comment>
    <comment authorId="0" ref="J384">
      <text>
        <t xml:space="preserve">[35024] p18</t>
      </text>
    </comment>
    <comment authorId="0" ref="N384">
      <text>
        <t xml:space="preserve">[35024] p48
[35205] p31</t>
      </text>
    </comment>
    <comment authorId="0" ref="M385">
      <text>
        <t xml:space="preserve">[35204] p17</t>
      </text>
    </comment>
    <comment authorId="0" ref="N385">
      <text>
        <t xml:space="preserve">[35204] p25
[35024] p48
[35203] p121</t>
      </text>
    </comment>
    <comment authorId="0" ref="J386">
      <text>
        <t xml:space="preserve">[35024] p18</t>
      </text>
    </comment>
    <comment authorId="0" ref="M386">
      <text>
        <t xml:space="preserve">[35204] p17</t>
      </text>
    </comment>
    <comment authorId="0" ref="N386">
      <text>
        <t xml:space="preserve">[35204] p25
[35024] p48</t>
      </text>
    </comment>
    <comment authorId="0" ref="K388">
      <text>
        <t xml:space="preserve">[35205] p18</t>
      </text>
    </comment>
    <comment authorId="0" ref="L388">
      <text>
        <t xml:space="preserve">[35001] p13</t>
      </text>
    </comment>
    <comment authorId="0" ref="N388">
      <text>
        <t xml:space="preserve">[35205] p31
[35001] p25
[35203] p18</t>
      </text>
    </comment>
    <comment authorId="0" ref="AY388">
      <text>
        <t xml:space="preserve">[35902] p27</t>
      </text>
    </comment>
    <comment authorId="0" ref="N389">
      <text>
        <t xml:space="preserve">[35001] p25
[35203] p18</t>
      </text>
    </comment>
    <comment authorId="0" ref="I390">
      <text>
        <t xml:space="preserve">[35019] p16</t>
      </text>
    </comment>
    <comment authorId="0" ref="M390">
      <text>
        <t xml:space="preserve">[35204] p17</t>
      </text>
    </comment>
    <comment authorId="0" ref="N390">
      <text>
        <t xml:space="preserve">[35019] p24
[35204] p25
[35205] p31
[35001] p25 but with shifted coordinates compared to 2764 map</t>
      </text>
    </comment>
    <comment authorId="0" ref="N392">
      <text>
        <t xml:space="preserve">[35024] p48
[35205] p31</t>
      </text>
    </comment>
    <comment authorId="0" ref="L393">
      <text>
        <t xml:space="preserve">[35001] p13</t>
      </text>
    </comment>
    <comment authorId="0" ref="N393">
      <text>
        <t xml:space="preserve">[35001] p25
[35203] p18</t>
      </text>
    </comment>
    <comment authorId="0" ref="N394">
      <text>
        <t xml:space="preserve">[35001] p25
[35203] p18</t>
      </text>
    </comment>
    <comment authorId="0" ref="I395">
      <text>
        <t xml:space="preserve">[35019] p16</t>
      </text>
    </comment>
    <comment authorId="0" ref="M395">
      <text>
        <t xml:space="preserve">[35204] p17</t>
      </text>
    </comment>
    <comment authorId="0" ref="N395">
      <text>
        <t xml:space="preserve">[35019] p24
[35204] p25
[35205] p31</t>
      </text>
    </comment>
    <comment authorId="0" ref="N396">
      <text>
        <t xml:space="preserve">[35019] p24
[35001] p25
[35203] p18</t>
      </text>
    </comment>
    <comment authorId="0" ref="J397">
      <text>
        <t xml:space="preserve">[35024] p18</t>
      </text>
    </comment>
    <comment authorId="0" ref="M397">
      <text>
        <t xml:space="preserve">[35204] p17</t>
      </text>
    </comment>
    <comment authorId="0" ref="N397">
      <text>
        <t xml:space="preserve">[35204] p25
[35024] p48</t>
      </text>
    </comment>
    <comment authorId="0" ref="J398">
      <text>
        <t xml:space="preserve">[35024] p18</t>
      </text>
    </comment>
    <comment authorId="0" ref="M398">
      <text>
        <t xml:space="preserve">[35204] p17</t>
      </text>
    </comment>
    <comment authorId="0" ref="N398">
      <text>
        <t xml:space="preserve">[35204] p25
[35024] p48</t>
      </text>
    </comment>
    <comment authorId="0" ref="J399">
      <text>
        <t xml:space="preserve">[35024] p18</t>
      </text>
    </comment>
    <comment authorId="0" ref="N399">
      <text>
        <t xml:space="preserve">[35024] p48
[35205] p31</t>
      </text>
    </comment>
    <comment authorId="0" ref="M400">
      <text>
        <t xml:space="preserve">[35204] p17</t>
      </text>
    </comment>
    <comment authorId="0" ref="N400">
      <text>
        <t xml:space="preserve">[35204] p25</t>
      </text>
    </comment>
    <comment authorId="0" ref="I401">
      <text>
        <t xml:space="preserve">[35019] p16</t>
      </text>
    </comment>
    <comment authorId="0" ref="M401">
      <text>
        <t xml:space="preserve">[35204] p17</t>
      </text>
    </comment>
    <comment authorId="0" ref="N401">
      <text>
        <t xml:space="preserve">[35019] p24
[35204] p25</t>
      </text>
    </comment>
    <comment authorId="0" ref="I402">
      <text>
        <t xml:space="preserve">[35019] p16</t>
      </text>
    </comment>
    <comment authorId="0" ref="L402">
      <text>
        <t xml:space="preserve">[35001] p13</t>
      </text>
    </comment>
    <comment authorId="0" ref="N402">
      <text>
        <t xml:space="preserve">[35019] p24
[35001] p25
[35203] p18</t>
      </text>
    </comment>
    <comment authorId="0" ref="I403">
      <text>
        <t xml:space="preserve">[35019] p16</t>
      </text>
    </comment>
    <comment authorId="0" ref="M403">
      <text>
        <t xml:space="preserve">[35204] p17</t>
      </text>
    </comment>
    <comment authorId="0" ref="N403">
      <text>
        <t xml:space="preserve">[35019] p24
[35204] p25</t>
      </text>
    </comment>
    <comment authorId="0" ref="N404">
      <text>
        <t xml:space="preserve">[35203] p93</t>
      </text>
    </comment>
    <comment authorId="0" ref="Q404">
      <text>
        <t xml:space="preserve">[35SN501] p11</t>
      </text>
    </comment>
    <comment authorId="0" ref="T404">
      <text>
        <t xml:space="preserve">[35702] p50-51</t>
      </text>
    </comment>
    <comment authorId="0" ref="V404">
      <text>
        <t xml:space="preserve">[35702] p58-59</t>
      </text>
    </comment>
    <comment authorId="0" ref="X404">
      <text>
        <t xml:space="preserve">[35702] p70-71</t>
      </text>
    </comment>
    <comment authorId="0" ref="Y404">
      <text>
        <t xml:space="preserve">[35702] p80-81</t>
      </text>
    </comment>
    <comment authorId="0" ref="I405">
      <text>
        <t xml:space="preserve">[35019] p16</t>
      </text>
    </comment>
    <comment authorId="0" ref="L405">
      <text>
        <t xml:space="preserve">[35001] p13</t>
      </text>
    </comment>
    <comment authorId="0" ref="M405">
      <text>
        <t xml:space="preserve">[35204] p17</t>
      </text>
    </comment>
    <comment authorId="0" ref="N405">
      <text>
        <t xml:space="preserve">[35019] p24
[35204] p25
[35001] p25
[35203] p18</t>
      </text>
    </comment>
    <comment authorId="0" ref="N406">
      <text>
        <t xml:space="preserve">[35001] p25
[35203] p18</t>
      </text>
    </comment>
    <comment authorId="0" ref="AY406">
      <text>
        <t xml:space="preserve">[35902] p60</t>
      </text>
    </comment>
    <comment authorId="0" ref="J407">
      <text>
        <t xml:space="preserve">[35024] p18</t>
      </text>
    </comment>
    <comment authorId="0" ref="N407">
      <text>
        <t xml:space="preserve">[35024] p48</t>
      </text>
    </comment>
    <comment authorId="0" ref="M408">
      <text>
        <t xml:space="preserve">[1715] p169
[35203] P15</t>
      </text>
    </comment>
    <comment authorId="0" ref="N408">
      <text>
        <t xml:space="preserve">[35019] p24
[35203] p93</t>
      </text>
    </comment>
    <comment authorId="0" ref="N409">
      <text>
        <t xml:space="preserve">[35024] p48</t>
      </text>
    </comment>
    <comment authorId="0" ref="I410">
      <text>
        <t xml:space="preserve">[35019] p16</t>
      </text>
    </comment>
    <comment authorId="0" ref="M410">
      <text>
        <t xml:space="preserve">[35204] p17</t>
      </text>
    </comment>
    <comment authorId="0" ref="N410">
      <text>
        <t xml:space="preserve">[35204] p25
[35001] p25</t>
      </text>
    </comment>
    <comment authorId="0" ref="I411">
      <text>
        <t xml:space="preserve">[35019] p16</t>
      </text>
    </comment>
    <comment authorId="0" ref="M411">
      <text>
        <t xml:space="preserve">[35204] p17</t>
      </text>
    </comment>
    <comment authorId="0" ref="N411">
      <text>
        <t xml:space="preserve">[35204] p25</t>
      </text>
    </comment>
    <comment authorId="0" ref="I412">
      <text>
        <t xml:space="preserve">[35019] p16</t>
      </text>
    </comment>
    <comment authorId="0" ref="K412">
      <text>
        <t xml:space="preserve">[35205] p18</t>
      </text>
    </comment>
    <comment authorId="0" ref="L412">
      <text>
        <t xml:space="preserve">[35001] p13</t>
      </text>
    </comment>
    <comment authorId="0" ref="M412">
      <text>
        <t xml:space="preserve">[35204] p17</t>
      </text>
    </comment>
    <comment authorId="0" ref="N412">
      <text>
        <t xml:space="preserve">[35019] p24
[35204] p25
[35205] p31
[35001] p25</t>
      </text>
    </comment>
    <comment authorId="0" ref="M413">
      <text>
        <t xml:space="preserve">[1715] p169
[35203] P15</t>
      </text>
    </comment>
    <comment authorId="0" ref="N413">
      <text>
        <t xml:space="preserve">[35203] p93</t>
      </text>
    </comment>
    <comment authorId="0" ref="L414">
      <text>
        <t xml:space="preserve">[35001] p13</t>
      </text>
    </comment>
    <comment authorId="0" ref="N414">
      <text>
        <t xml:space="preserve">[35205] p31
[35001] p25
[35203] p18</t>
      </text>
    </comment>
    <comment authorId="0" ref="AY414">
      <text>
        <t xml:space="preserve">[35902] p27</t>
      </text>
    </comment>
    <comment authorId="0" ref="M415">
      <text>
        <t xml:space="preserve">[35204] p17</t>
      </text>
    </comment>
    <comment authorId="0" ref="N415">
      <text>
        <t xml:space="preserve">[35019] p24
[35204] p25
[35203] p93</t>
      </text>
    </comment>
    <comment authorId="0" ref="N417">
      <text>
        <t xml:space="preserve">[35001] p25
[35203] p18</t>
      </text>
    </comment>
    <comment authorId="0" ref="N418">
      <text>
        <t xml:space="preserve">[35024] p48</t>
      </text>
    </comment>
    <comment authorId="0" ref="N419">
      <text>
        <t xml:space="preserve">[35203] p18</t>
      </text>
    </comment>
    <comment authorId="0" ref="L421">
      <text>
        <t xml:space="preserve">[35001] p13</t>
      </text>
    </comment>
    <comment authorId="0" ref="N421">
      <text>
        <t xml:space="preserve">[35001] p25
[35203] p18</t>
      </text>
    </comment>
    <comment authorId="0" ref="N422">
      <text>
        <t xml:space="preserve">[35019] p24</t>
      </text>
    </comment>
    <comment authorId="0" ref="N423">
      <text>
        <t xml:space="preserve">[35203] p93</t>
      </text>
    </comment>
    <comment authorId="0" ref="J424">
      <text>
        <t xml:space="preserve">[35024] p18</t>
      </text>
    </comment>
    <comment authorId="0" ref="M424">
      <text>
        <t xml:space="preserve">[35204] p17</t>
      </text>
    </comment>
    <comment authorId="0" ref="N424">
      <text>
        <t xml:space="preserve">[35204] p25
[35024] p48</t>
      </text>
    </comment>
    <comment authorId="0" ref="K425">
      <text>
        <t xml:space="preserve">[35205] p18</t>
      </text>
    </comment>
    <comment authorId="0" ref="N425">
      <text>
        <t xml:space="preserve">[35205] p31</t>
      </text>
    </comment>
    <comment authorId="0" ref="J426">
      <text>
        <t xml:space="preserve">[35024] p18</t>
      </text>
    </comment>
    <comment authorId="0" ref="N426">
      <text>
        <t xml:space="preserve">[35024] p48</t>
      </text>
    </comment>
    <comment authorId="0" ref="N427">
      <text>
        <t xml:space="preserve">[35024] p48
[35205] p31
[35203] p93</t>
      </text>
    </comment>
    <comment authorId="0" ref="O427">
      <text>
        <t xml:space="preserve">[35203] p151</t>
      </text>
    </comment>
    <comment authorId="0" ref="M428">
      <text>
        <t xml:space="preserve">[35204] p17</t>
      </text>
    </comment>
    <comment authorId="0" ref="N428">
      <text>
        <t xml:space="preserve">[35204] p25
[35024] p48
[35203] p121</t>
      </text>
    </comment>
    <comment authorId="0" ref="W429">
      <text>
        <t xml:space="preserve">[35SN228] p4</t>
      </text>
    </comment>
    <comment authorId="0" ref="AW429">
      <text>
        <t xml:space="preserve">[35P025] p14</t>
      </text>
    </comment>
    <comment authorId="0" ref="AY429">
      <text>
        <t xml:space="preserve">[36095] p179-196</t>
      </text>
    </comment>
    <comment authorId="0" ref="K430">
      <text>
        <t xml:space="preserve">[35205] p18</t>
      </text>
    </comment>
    <comment authorId="0" ref="N430">
      <text>
        <t xml:space="preserve">[35205] p31</t>
      </text>
    </comment>
    <comment authorId="0" ref="J431">
      <text>
        <t xml:space="preserve">[35024] p18</t>
      </text>
    </comment>
    <comment authorId="0" ref="K431">
      <text>
        <t xml:space="preserve">[35205] p18</t>
      </text>
    </comment>
    <comment authorId="0" ref="N431">
      <text>
        <t xml:space="preserve">[35024] p48
[35205] p31</t>
      </text>
    </comment>
    <comment authorId="0" ref="N432">
      <text>
        <t xml:space="preserve">[35001] p25
[35203] p18</t>
      </text>
    </comment>
    <comment authorId="0" ref="AW433">
      <text>
        <t xml:space="preserve">[35P025] p14</t>
      </text>
    </comment>
    <comment authorId="0" ref="K434">
      <text>
        <t xml:space="preserve">[35205] p18</t>
      </text>
    </comment>
    <comment authorId="0" ref="N434">
      <text>
        <t xml:space="preserve">[35024] p48
[35205] p31</t>
      </text>
    </comment>
    <comment authorId="0" ref="I435">
      <text>
        <t xml:space="preserve">[35019] p16</t>
      </text>
    </comment>
    <comment authorId="0" ref="M435">
      <text>
        <t xml:space="preserve">[35204] p17</t>
      </text>
    </comment>
    <comment authorId="0" ref="N435">
      <text>
        <t xml:space="preserve">[35204] p25</t>
      </text>
    </comment>
    <comment authorId="0" ref="L436">
      <text>
        <t xml:space="preserve">[35001] p13</t>
      </text>
    </comment>
    <comment authorId="0" ref="N436">
      <text>
        <t xml:space="preserve">[35205] p31
[35001] p25
[35203] p18</t>
      </text>
    </comment>
    <comment authorId="0" ref="M437">
      <text>
        <t xml:space="preserve">[35204] p17</t>
      </text>
    </comment>
    <comment authorId="0" ref="N437">
      <text>
        <t xml:space="preserve">[35204] p25
[35024] p48
[35205] p31
[35001] p25</t>
      </text>
    </comment>
    <comment authorId="0" ref="K438">
      <text>
        <t xml:space="preserve">[35205] p18</t>
      </text>
    </comment>
    <comment authorId="0" ref="N438">
      <text>
        <t xml:space="preserve">[35205] p31</t>
      </text>
    </comment>
    <comment authorId="0" ref="M440">
      <text>
        <t xml:space="preserve">[35204] p17</t>
      </text>
    </comment>
    <comment authorId="0" ref="N440">
      <text>
        <t xml:space="preserve">[35204] p25
[35024] p48
[35203] p121</t>
      </text>
    </comment>
    <comment authorId="0" ref="Q440">
      <text>
        <t xml:space="preserve">[35702] p38-39</t>
      </text>
    </comment>
    <comment authorId="0" ref="T440">
      <text>
        <t xml:space="preserve">[35702] p50-51</t>
      </text>
    </comment>
    <comment authorId="0" ref="V440">
      <text>
        <t xml:space="preserve">[35702] p58-59</t>
      </text>
    </comment>
    <comment authorId="0" ref="X440">
      <text>
        <t xml:space="preserve">[35702] p70-71</t>
      </text>
    </comment>
    <comment authorId="0" ref="Y440">
      <text>
        <t xml:space="preserve">[35702] p80-81</t>
      </text>
    </comment>
    <comment authorId="0" ref="N441">
      <text>
        <t xml:space="preserve">[35204] p25
[35024] p48
[35203] p121</t>
      </text>
    </comment>
    <comment authorId="0" ref="X441">
      <text>
        <t xml:space="preserve">[35702] p70-71
conflicting sources, various Handbooks show Brinton exists in 2864</t>
      </text>
    </comment>
    <comment authorId="0" ref="Y441">
      <text>
        <t xml:space="preserve">[35702] p80-81</t>
      </text>
    </comment>
    <comment authorId="0" ref="Z441">
      <text>
        <t xml:space="preserve">[1629] p85</t>
      </text>
    </comment>
    <comment authorId="0" ref="AO441">
      <text>
        <t xml:space="preserve">[35028] p17</t>
      </text>
    </comment>
    <comment authorId="0" ref="AR441">
      <text>
        <t xml:space="preserve">[35OB006] p3</t>
      </text>
    </comment>
    <comment authorId="0" ref="M442">
      <text>
        <t xml:space="preserve">[35204] p17</t>
      </text>
    </comment>
    <comment authorId="0" ref="N442">
      <text>
        <t xml:space="preserve">[35204] p25
[35024] p48
[35203] p121</t>
      </text>
    </comment>
    <comment authorId="0" ref="J443">
      <text>
        <t xml:space="preserve">[35024] p18</t>
      </text>
    </comment>
    <comment authorId="0" ref="M443">
      <text>
        <t xml:space="preserve">[35204] p17</t>
      </text>
    </comment>
    <comment authorId="0" ref="N443">
      <text>
        <t xml:space="preserve">[35204] p25
[35024] p48
[35205] p31</t>
      </text>
    </comment>
    <comment authorId="0" ref="M444">
      <text>
        <t xml:space="preserve">[1715] p169
[35203] P15</t>
      </text>
    </comment>
    <comment authorId="0" ref="N444">
      <text>
        <t xml:space="preserve">[35203] p93</t>
      </text>
    </comment>
    <comment authorId="0" ref="N445">
      <text>
        <t xml:space="preserve">[35024] p48
[35205] p31</t>
      </text>
    </comment>
    <comment authorId="0" ref="K446">
      <text>
        <t xml:space="preserve">[35205] p18</t>
      </text>
    </comment>
    <comment authorId="0" ref="N446">
      <text>
        <t xml:space="preserve">[35205] p31</t>
      </text>
    </comment>
    <comment authorId="0" ref="N447">
      <text>
        <t xml:space="preserve">[35024] p48</t>
      </text>
    </comment>
    <comment authorId="0" ref="L448">
      <text>
        <t xml:space="preserve">[1629] p17</t>
      </text>
    </comment>
    <comment authorId="0" ref="N448">
      <text>
        <t xml:space="preserve">[35024] p48
[35203] p121</t>
      </text>
    </comment>
    <comment authorId="0" ref="N449">
      <text>
        <t xml:space="preserve">[35024] p48</t>
      </text>
    </comment>
    <comment authorId="0" ref="L450">
      <text>
        <t xml:space="preserve">[1629] p17</t>
      </text>
    </comment>
    <comment authorId="0" ref="M450">
      <text>
        <t xml:space="preserve">[35204] p17</t>
      </text>
    </comment>
    <comment authorId="0" ref="N450">
      <text>
        <t xml:space="preserve">[35204] p25
[35024] p48
[35203] p121</t>
      </text>
    </comment>
    <comment authorId="0" ref="N451">
      <text>
        <t xml:space="preserve">[35024] p48
[35205] p31</t>
      </text>
    </comment>
    <comment authorId="0" ref="L452">
      <text>
        <t xml:space="preserve">[35001] p13</t>
      </text>
    </comment>
    <comment authorId="0" ref="N452">
      <text>
        <t xml:space="preserve">[35001] p25
[35203] p18</t>
      </text>
    </comment>
    <comment authorId="0" ref="I453">
      <text>
        <t xml:space="preserve">[35019] p16</t>
      </text>
    </comment>
    <comment authorId="0" ref="K453">
      <text>
        <t xml:space="preserve">[35205] p18</t>
      </text>
    </comment>
    <comment authorId="0" ref="L453">
      <text>
        <t xml:space="preserve">[35001] p13</t>
      </text>
    </comment>
    <comment authorId="0" ref="M453">
      <text>
        <t xml:space="preserve">[35204] p17</t>
      </text>
    </comment>
    <comment authorId="0" ref="N453">
      <text>
        <t xml:space="preserve">[35204] p25
[35205] p31
[35001] p25</t>
      </text>
    </comment>
    <comment authorId="0" ref="K454">
      <text>
        <t xml:space="preserve">[35205] p18</t>
      </text>
    </comment>
    <comment authorId="0" ref="N454">
      <text>
        <t xml:space="preserve">[35205] p31
[35001] p25
[35203] p18</t>
      </text>
    </comment>
    <comment authorId="0" ref="AW455">
      <text>
        <t xml:space="preserve">[35P025] p14</t>
      </text>
    </comment>
    <comment authorId="0" ref="K456">
      <text>
        <t xml:space="preserve">[35205] p18</t>
      </text>
    </comment>
    <comment authorId="0" ref="N456">
      <text>
        <t xml:space="preserve">[35024] p48
[35205] p31</t>
      </text>
    </comment>
    <comment authorId="0" ref="N458">
      <text>
        <t xml:space="preserve">[35024] p48
[35203] p121</t>
      </text>
    </comment>
    <comment authorId="0" ref="I459">
      <text>
        <t xml:space="preserve">[35019] p16</t>
      </text>
    </comment>
    <comment authorId="0" ref="J459">
      <text>
        <t xml:space="preserve">[35702] p15</t>
      </text>
    </comment>
    <comment authorId="0" ref="K459">
      <text>
        <t xml:space="preserve">[35205] p18</t>
      </text>
    </comment>
    <comment authorId="0" ref="L459">
      <text>
        <t xml:space="preserve">[35001] p13</t>
      </text>
    </comment>
    <comment authorId="0" ref="M459">
      <text>
        <t xml:space="preserve">[35204] p17</t>
      </text>
    </comment>
    <comment authorId="0" ref="N459">
      <text>
        <t xml:space="preserve">[35204] p25
[35205] p31
[35001] p25</t>
      </text>
    </comment>
    <comment authorId="0" ref="K460">
      <text>
        <t xml:space="preserve">[35205] p18</t>
      </text>
    </comment>
    <comment authorId="0" ref="N460">
      <text>
        <t xml:space="preserve">[35024] p48
[35205] p31
[35203] p93</t>
      </text>
    </comment>
    <comment authorId="0" ref="M461">
      <text>
        <t xml:space="preserve">[35204] p17</t>
      </text>
    </comment>
    <comment authorId="0" ref="N461">
      <text>
        <t xml:space="preserve">[35204] p25
[35205] p31
[35001] p25</t>
      </text>
    </comment>
    <comment authorId="0" ref="N462">
      <text>
        <t xml:space="preserve">[35001] p25
[35203] p18</t>
      </text>
    </comment>
    <comment authorId="0" ref="K463">
      <text>
        <t xml:space="preserve">[35205] p18</t>
      </text>
    </comment>
    <comment authorId="0" ref="L463">
      <text>
        <t xml:space="preserve">[35001] p13</t>
      </text>
    </comment>
    <comment authorId="0" ref="N463">
      <text>
        <t xml:space="preserve">[35205] p31
[35001] p25
[35203] p18</t>
      </text>
    </comment>
    <comment authorId="0" ref="K464">
      <text>
        <t xml:space="preserve">[35205] p18</t>
      </text>
    </comment>
    <comment authorId="0" ref="N464">
      <text>
        <t xml:space="preserve">[35024] p48
[35205] p31
[35203] p93</t>
      </text>
    </comment>
    <comment authorId="0" ref="N465">
      <text>
        <t xml:space="preserve">[35019] p24
[35001] p25
[35203] p18</t>
      </text>
    </comment>
    <comment authorId="0" ref="M466">
      <text>
        <t xml:space="preserve">[35204] p17</t>
      </text>
    </comment>
    <comment authorId="0" ref="N466">
      <text>
        <t xml:space="preserve">[35204] p25
[35203] p93</t>
      </text>
    </comment>
    <comment authorId="0" ref="N467">
      <text>
        <t xml:space="preserve">[35001] p25
[35203] p18</t>
      </text>
    </comment>
    <comment authorId="0" ref="M468">
      <text>
        <t xml:space="preserve">[35204] p17</t>
      </text>
    </comment>
    <comment authorId="0" ref="N468">
      <text>
        <t xml:space="preserve">[35204] p25
[35024] p48
[35203] p121</t>
      </text>
    </comment>
    <comment authorId="0" ref="K469">
      <text>
        <t xml:space="preserve">[35205] p18</t>
      </text>
    </comment>
    <comment authorId="0" ref="L469">
      <text>
        <t xml:space="preserve">[35001] p13</t>
      </text>
    </comment>
    <comment authorId="0" ref="N469">
      <text>
        <t xml:space="preserve">[35205] p31
[35001] p25
[35203] p18</t>
      </text>
    </comment>
    <comment authorId="0" ref="N470">
      <text>
        <t xml:space="preserve">[35001] p25
[35203] p18</t>
      </text>
    </comment>
    <comment authorId="0" ref="AY470">
      <text>
        <t xml:space="preserve">[35902] p49</t>
      </text>
    </comment>
    <comment authorId="0" ref="N471">
      <text>
        <t xml:space="preserve">[35205] p31
[35001] p25
[35203] p18</t>
      </text>
    </comment>
    <comment authorId="0" ref="M472">
      <text>
        <t xml:space="preserve">[35204] p17</t>
      </text>
    </comment>
    <comment authorId="0" ref="N472">
      <text>
        <t xml:space="preserve">[35019] p24
[35204] p25
[35203] p93</t>
      </text>
    </comment>
    <comment authorId="0" ref="M473">
      <text>
        <t xml:space="preserve">[1715] p169
[35203] P15</t>
      </text>
    </comment>
    <comment authorId="0" ref="N473">
      <text>
        <t xml:space="preserve">[35203] p93</t>
      </text>
    </comment>
    <comment authorId="0" ref="K474">
      <text>
        <t xml:space="preserve">[35205] p18</t>
      </text>
    </comment>
    <comment authorId="0" ref="N474">
      <text>
        <t xml:space="preserve">[35205] p31</t>
      </text>
    </comment>
    <comment authorId="0" ref="K475">
      <text>
        <t xml:space="preserve">[35205] p18</t>
      </text>
    </comment>
    <comment authorId="0" ref="N475">
      <text>
        <t xml:space="preserve">[35205] p31</t>
      </text>
    </comment>
    <comment authorId="0" ref="K477">
      <text>
        <t xml:space="preserve">[35205] p18</t>
      </text>
    </comment>
    <comment authorId="0" ref="N477">
      <text>
        <t xml:space="preserve">[35024] p48
[35205] p31</t>
      </text>
    </comment>
    <comment authorId="0" ref="N478">
      <text>
        <t xml:space="preserve">[35024] p48
[35203] p121</t>
      </text>
    </comment>
    <comment authorId="0" ref="N479">
      <text>
        <t xml:space="preserve">[35024] p48</t>
      </text>
    </comment>
    <comment authorId="0" ref="K480">
      <text>
        <t xml:space="preserve">[35205] p18</t>
      </text>
    </comment>
    <comment authorId="0" ref="N480">
      <text>
        <t xml:space="preserve">[35205] p31</t>
      </text>
    </comment>
    <comment authorId="0" ref="J482">
      <text>
        <t xml:space="preserve">[35024] p18</t>
      </text>
    </comment>
    <comment authorId="0" ref="N482">
      <text>
        <t xml:space="preserve">[35024] p48</t>
      </text>
    </comment>
    <comment authorId="0" ref="N483">
      <text>
        <t xml:space="preserve">[35203] p18</t>
      </text>
    </comment>
    <comment authorId="0" ref="I484">
      <text>
        <t xml:space="preserve">[35019] p16</t>
      </text>
    </comment>
    <comment authorId="0" ref="N484">
      <text>
        <t xml:space="preserve">[35019] p24</t>
      </text>
    </comment>
    <comment authorId="0" ref="N485">
      <text>
        <t xml:space="preserve">[35001] p25
[35203] p18</t>
      </text>
    </comment>
    <comment authorId="0" ref="N486">
      <text>
        <t xml:space="preserve">[35019] p24
[35001] p25</t>
      </text>
    </comment>
    <comment authorId="0" ref="N487">
      <text>
        <t xml:space="preserve">[35001] p25
[35203] p18</t>
      </text>
    </comment>
    <comment authorId="0" ref="K488">
      <text>
        <t xml:space="preserve">[35205] p18</t>
      </text>
    </comment>
    <comment authorId="0" ref="L488">
      <text>
        <t xml:space="preserve">[35001] p13</t>
      </text>
    </comment>
    <comment authorId="0" ref="N488">
      <text>
        <t xml:space="preserve">[35205] p31
[35001] p25</t>
      </text>
    </comment>
    <comment authorId="0" ref="N489">
      <text>
        <t xml:space="preserve">[35024] p48
[35203] p121</t>
      </text>
    </comment>
    <comment authorId="0" ref="L490">
      <text>
        <t xml:space="preserve">[35001] p13</t>
      </text>
    </comment>
    <comment authorId="0" ref="N490">
      <text>
        <t xml:space="preserve">[35001] p25
[35203] p18</t>
      </text>
    </comment>
    <comment authorId="0" ref="I491">
      <text>
        <t xml:space="preserve">[35019] p16</t>
      </text>
    </comment>
    <comment authorId="0" ref="L491">
      <text>
        <t xml:space="preserve">[35001] p13</t>
      </text>
    </comment>
    <comment authorId="0" ref="N491">
      <text>
        <t xml:space="preserve">[35019] p24
[35001] p25
[35203] p18</t>
      </text>
    </comment>
    <comment authorId="0" ref="N493">
      <text>
        <t xml:space="preserve">[35024] p48
[35205] p31
[35203] p93</t>
      </text>
    </comment>
    <comment authorId="0" ref="I494">
      <text>
        <t xml:space="preserve">[35019] p16</t>
      </text>
    </comment>
    <comment authorId="0" ref="J494">
      <text>
        <t xml:space="preserve">[35702] p15</t>
      </text>
    </comment>
    <comment authorId="0" ref="K494">
      <text>
        <t xml:space="preserve">[35205] p18</t>
      </text>
    </comment>
    <comment authorId="0" ref="L494">
      <text>
        <t xml:space="preserve">[35001] p13</t>
      </text>
    </comment>
    <comment authorId="0" ref="M494">
      <text>
        <t xml:space="preserve">[35204] p17</t>
      </text>
    </comment>
    <comment authorId="0" ref="N494">
      <text>
        <t xml:space="preserve">[35019] p24
[35204] p25
[35205] p31
[35001] p25</t>
      </text>
    </comment>
    <comment authorId="0" ref="AW494">
      <text>
        <t xml:space="preserve">[35223] p19</t>
      </text>
    </comment>
    <comment authorId="0" ref="L495">
      <text>
        <t xml:space="preserve">[35001] p13</t>
      </text>
    </comment>
    <comment authorId="0" ref="N495">
      <text>
        <t xml:space="preserve">[35001] p25
[35203] p18</t>
      </text>
    </comment>
    <comment authorId="0" ref="I496">
      <text>
        <t xml:space="preserve">[35019] p16</t>
      </text>
    </comment>
    <comment authorId="0" ref="M496">
      <text>
        <t xml:space="preserve">[35204] p17</t>
      </text>
    </comment>
    <comment authorId="0" ref="N496">
      <text>
        <t xml:space="preserve">[35019] p24
[35204] p25
[35205] p31</t>
      </text>
    </comment>
    <comment authorId="0" ref="I497">
      <text>
        <t xml:space="preserve">[35019] p16</t>
      </text>
    </comment>
    <comment authorId="0" ref="M497">
      <text>
        <t xml:space="preserve">[35204] p17</t>
      </text>
    </comment>
    <comment authorId="0" ref="N497">
      <text>
        <t xml:space="preserve">[35019] p24
[35204] p25</t>
      </text>
    </comment>
    <comment authorId="0" ref="M498">
      <text>
        <t xml:space="preserve">[35204] p17</t>
      </text>
    </comment>
    <comment authorId="0" ref="N498">
      <text>
        <t xml:space="preserve">[35019] p24
[35204] p25
[35203] p93</t>
      </text>
    </comment>
    <comment authorId="0" ref="N499">
      <text>
        <t xml:space="preserve">[35001] p25
[35203] p18</t>
      </text>
    </comment>
    <comment authorId="0" ref="N500">
      <text>
        <t xml:space="preserve">[35024] p48
[35203] p121</t>
      </text>
    </comment>
    <comment authorId="0" ref="J501">
      <text>
        <t xml:space="preserve">[35024] p18</t>
      </text>
    </comment>
    <comment authorId="0" ref="M501">
      <text>
        <t xml:space="preserve">[35ED002] p8</t>
      </text>
    </comment>
    <comment authorId="0" ref="N501">
      <text>
        <t xml:space="preserve">[35024] p48</t>
      </text>
    </comment>
    <comment authorId="0" ref="I503">
      <text>
        <t xml:space="preserve">[35019] p16</t>
      </text>
    </comment>
    <comment authorId="0" ref="M503">
      <text>
        <t xml:space="preserve">[35204] p17</t>
      </text>
    </comment>
    <comment authorId="0" ref="N503">
      <text>
        <t xml:space="preserve">[35019] p24
[35204] p25</t>
      </text>
    </comment>
    <comment authorId="0" ref="L504">
      <text>
        <t xml:space="preserve">[35001] p13</t>
      </text>
    </comment>
    <comment authorId="0" ref="N504">
      <text>
        <t xml:space="preserve">[35001] p25
[35203] p18</t>
      </text>
    </comment>
    <comment authorId="0" ref="I505">
      <text>
        <t xml:space="preserve">[35019] p16</t>
      </text>
    </comment>
    <comment authorId="0" ref="M505">
      <text>
        <t xml:space="preserve">[35204] p17</t>
      </text>
    </comment>
    <comment authorId="0" ref="N505">
      <text>
        <t xml:space="preserve">[35019] p24
[35204] p25
[35001] p25</t>
      </text>
    </comment>
    <comment authorId="0" ref="K506">
      <text>
        <t xml:space="preserve">[35205] p18</t>
      </text>
    </comment>
    <comment authorId="0" ref="L506">
      <text>
        <t xml:space="preserve">[35001] p13</t>
      </text>
    </comment>
    <comment authorId="0" ref="N506">
      <text>
        <t xml:space="preserve">[35205] p31
[35001] p25
[35203] p18</t>
      </text>
    </comment>
    <comment authorId="0" ref="M507">
      <text>
        <t xml:space="preserve">[35204] p17</t>
      </text>
    </comment>
    <comment authorId="0" ref="N507">
      <text>
        <t xml:space="preserve">[35204] p25
[35024] p48</t>
      </text>
    </comment>
    <comment authorId="0" ref="I508">
      <text>
        <t xml:space="preserve">[35019] p16</t>
      </text>
    </comment>
    <comment authorId="0" ref="L508">
      <text>
        <t xml:space="preserve">[35001] p13</t>
      </text>
    </comment>
    <comment authorId="0" ref="M508">
      <text>
        <t xml:space="preserve">[35204] p17</t>
      </text>
    </comment>
    <comment authorId="0" ref="N508">
      <text>
        <t xml:space="preserve">[35019] p24
[35001] p25</t>
      </text>
    </comment>
    <comment authorId="0" ref="I509">
      <text>
        <t xml:space="preserve">[35019] p16</t>
      </text>
    </comment>
    <comment authorId="0" ref="M509">
      <text>
        <t xml:space="preserve">[35204] p17</t>
      </text>
    </comment>
    <comment authorId="0" ref="N509">
      <text>
        <t xml:space="preserve">[35019] p24
[35204] p25
[35203] p18</t>
      </text>
    </comment>
    <comment authorId="0" ref="N510">
      <text>
        <t xml:space="preserve">[35019] p24</t>
      </text>
    </comment>
    <comment authorId="0" ref="N511">
      <text>
        <t xml:space="preserve">[35001] p25
[35203] p18</t>
      </text>
    </comment>
    <comment authorId="0" ref="M512">
      <text>
        <t xml:space="preserve">[1715] p169
[35203] P15</t>
      </text>
    </comment>
    <comment authorId="0" ref="N512">
      <text>
        <t xml:space="preserve">[35019] p24
[35203] p93</t>
      </text>
    </comment>
    <comment authorId="0" ref="I513">
      <text>
        <t xml:space="preserve">[35019] p16</t>
      </text>
    </comment>
    <comment authorId="0" ref="L513">
      <text>
        <t xml:space="preserve">[35001] p13</t>
      </text>
    </comment>
    <comment authorId="0" ref="N513">
      <text>
        <t xml:space="preserve">[35001] p25
[35203] p18</t>
      </text>
    </comment>
    <comment authorId="0" ref="M514">
      <text>
        <t xml:space="preserve">[1715] p169
[35203] P15</t>
      </text>
    </comment>
    <comment authorId="0" ref="N514">
      <text>
        <t xml:space="preserve">[35019] p24
[35203] p93</t>
      </text>
    </comment>
    <comment authorId="0" ref="I515">
      <text>
        <t xml:space="preserve">[35019] p16</t>
      </text>
    </comment>
    <comment authorId="0" ref="M515">
      <text>
        <t xml:space="preserve">[35204] p17</t>
      </text>
    </comment>
    <comment authorId="0" ref="N515">
      <text>
        <t xml:space="preserve">[35019] p24
[35204] p25
[35203] p93</t>
      </text>
    </comment>
    <comment authorId="0" ref="J516">
      <text>
        <t xml:space="preserve">[35024] p18</t>
      </text>
    </comment>
    <comment authorId="0" ref="N516">
      <text>
        <t xml:space="preserve">[35024] p48</t>
      </text>
    </comment>
    <comment authorId="0" ref="I517">
      <text>
        <t xml:space="preserve">[35204] p12</t>
      </text>
    </comment>
    <comment authorId="0" ref="J517">
      <text>
        <t xml:space="preserve">[35204] p13</t>
      </text>
    </comment>
    <comment authorId="0" ref="M517">
      <text>
        <t xml:space="preserve">[35204] p17</t>
      </text>
    </comment>
    <comment authorId="0" ref="N517">
      <text>
        <t xml:space="preserve">[35204] p25
[35001] p25</t>
      </text>
    </comment>
    <comment authorId="0" ref="I518">
      <text>
        <t xml:space="preserve">[35019] p16</t>
      </text>
    </comment>
    <comment authorId="0" ref="J518">
      <text>
        <t xml:space="preserve">[35702] p15</t>
      </text>
    </comment>
    <comment authorId="0" ref="K518">
      <text>
        <t xml:space="preserve">[35205] p18</t>
      </text>
    </comment>
    <comment authorId="0" ref="L518">
      <text>
        <t xml:space="preserve">[35001] p13</t>
      </text>
    </comment>
    <comment authorId="0" ref="M518">
      <text>
        <t xml:space="preserve">[35204] p17</t>
      </text>
    </comment>
    <comment authorId="0" ref="N518">
      <text>
        <t xml:space="preserve">[35204] p25
[35205] p31
[35001] p25</t>
      </text>
    </comment>
    <comment authorId="0" ref="I519">
      <text>
        <t xml:space="preserve">[35019] p16</t>
      </text>
    </comment>
    <comment authorId="0" ref="K519">
      <text>
        <t xml:space="preserve">[1630] p16</t>
      </text>
    </comment>
    <comment authorId="0" ref="L519">
      <text>
        <t xml:space="preserve">[35001] p13</t>
      </text>
    </comment>
    <comment authorId="0" ref="M519">
      <text>
        <t xml:space="preserve">[35204] p17</t>
      </text>
    </comment>
    <comment authorId="0" ref="N519">
      <text>
        <t xml:space="preserve">[35204] p25
[35205] p31
[35001] p25</t>
      </text>
    </comment>
    <comment authorId="0" ref="K520">
      <text>
        <t xml:space="preserve">[35205] p18</t>
      </text>
    </comment>
    <comment authorId="0" ref="N520">
      <text>
        <t xml:space="preserve">[35024] p48
[35205] p31</t>
      </text>
    </comment>
    <comment authorId="0" ref="M521">
      <text>
        <t xml:space="preserve">[35204] p17</t>
      </text>
    </comment>
    <comment authorId="0" ref="N521">
      <text>
        <t xml:space="preserve">[35204] p25
[35024] p48</t>
      </text>
    </comment>
    <comment authorId="0" ref="K522">
      <text>
        <t xml:space="preserve">[35205] p18</t>
      </text>
    </comment>
    <comment authorId="0" ref="N522">
      <text>
        <t xml:space="preserve">[35205] p31</t>
      </text>
    </comment>
    <comment authorId="0" ref="I523">
      <text>
        <t xml:space="preserve">[35019] p16</t>
      </text>
    </comment>
    <comment authorId="0" ref="M523">
      <text>
        <t xml:space="preserve">[35204] p17</t>
      </text>
    </comment>
    <comment authorId="0" ref="N523">
      <text>
        <t xml:space="preserve">[35019] p24
[35204] p25
[35203] p18</t>
      </text>
    </comment>
    <comment authorId="0" ref="J524">
      <text>
        <t xml:space="preserve">[35024] p18</t>
      </text>
    </comment>
    <comment authorId="0" ref="K524">
      <text>
        <t xml:space="preserve">[35205] p18</t>
      </text>
    </comment>
    <comment authorId="0" ref="N524">
      <text>
        <t xml:space="preserve">[35024] p48
[35205] p31</t>
      </text>
    </comment>
    <comment authorId="0" ref="N526">
      <text>
        <t xml:space="preserve">[35019] p24
[35001] p25
[35203] p18</t>
      </text>
    </comment>
    <comment authorId="0" ref="J527">
      <text>
        <t xml:space="preserve">[35024] p18</t>
      </text>
    </comment>
    <comment authorId="0" ref="K527">
      <text>
        <t xml:space="preserve">[35205] p18</t>
      </text>
    </comment>
    <comment authorId="0" ref="M527">
      <text>
        <t xml:space="preserve">[35204] p17</t>
      </text>
    </comment>
    <comment authorId="0" ref="N527">
      <text>
        <t xml:space="preserve">[35204] p25
[35024] p48</t>
      </text>
    </comment>
    <comment authorId="0" ref="K528">
      <text>
        <t xml:space="preserve">[35205] p18</t>
      </text>
    </comment>
    <comment authorId="0" ref="N528">
      <text>
        <t xml:space="preserve">[35205] p31</t>
      </text>
    </comment>
    <comment authorId="0" ref="N529">
      <text>
        <t xml:space="preserve">[35001] p25
[35203] p18</t>
      </text>
    </comment>
    <comment authorId="0" ref="J530">
      <text>
        <t xml:space="preserve">[35024] p18</t>
      </text>
    </comment>
    <comment authorId="0" ref="M530">
      <text>
        <t xml:space="preserve">[35204] p17</t>
      </text>
    </comment>
    <comment authorId="0" ref="N530">
      <text>
        <t xml:space="preserve">[35204] p25
[35024] p48</t>
      </text>
    </comment>
    <comment authorId="0" ref="I532">
      <text>
        <t xml:space="preserve">[35019] p16</t>
      </text>
    </comment>
    <comment authorId="0" ref="M532">
      <text>
        <t xml:space="preserve">[35204] p17</t>
      </text>
    </comment>
    <comment authorId="0" ref="N532">
      <text>
        <t xml:space="preserve">[35204] p25</t>
      </text>
    </comment>
    <comment authorId="0" ref="M533">
      <text>
        <t xml:space="preserve">[35204] p17</t>
      </text>
    </comment>
    <comment authorId="0" ref="N533">
      <text>
        <t xml:space="preserve">[35204] p25
[35024] p48
[35203] p121</t>
      </text>
    </comment>
    <comment authorId="0" ref="J534">
      <text>
        <t xml:space="preserve">[35024] p18</t>
      </text>
    </comment>
    <comment authorId="0" ref="N534">
      <text>
        <t xml:space="preserve">[35024] p48
[35205] p31</t>
      </text>
    </comment>
    <comment authorId="0" ref="I535">
      <text>
        <t xml:space="preserve">[35019] p16</t>
      </text>
    </comment>
    <comment authorId="0" ref="K535">
      <text>
        <t xml:space="preserve">[35205] p18</t>
      </text>
    </comment>
    <comment authorId="0" ref="L535">
      <text>
        <t xml:space="preserve">[35001] p13</t>
      </text>
    </comment>
    <comment authorId="0" ref="N535">
      <text>
        <t xml:space="preserve">[35205] p31
[35001] p25
[35203] p18</t>
      </text>
    </comment>
    <comment authorId="0" ref="K536">
      <text>
        <t xml:space="preserve">[35205] p18</t>
      </text>
    </comment>
    <comment authorId="0" ref="L536">
      <text>
        <t xml:space="preserve">[35001] p13</t>
      </text>
    </comment>
    <comment authorId="0" ref="N536">
      <text>
        <t xml:space="preserve">[35205] p31
[35001] p25
[35203] p18</t>
      </text>
    </comment>
    <comment authorId="0" ref="I537">
      <text>
        <t xml:space="preserve">[35019] p16</t>
      </text>
    </comment>
    <comment authorId="0" ref="L537">
      <text>
        <t xml:space="preserve">[35001] p13</t>
      </text>
    </comment>
    <comment authorId="0" ref="N537">
      <text>
        <t xml:space="preserve">[35019] p24
[35205] p31
[35001] p25
[35203] p18</t>
      </text>
    </comment>
    <comment authorId="0" ref="L538">
      <text>
        <t xml:space="preserve">[35001] p13</t>
      </text>
    </comment>
    <comment authorId="0" ref="N538">
      <text>
        <t xml:space="preserve">[35205] p31
[35001] p25
[35203] p18</t>
      </text>
    </comment>
    <comment authorId="0" ref="J539">
      <text>
        <t xml:space="preserve">[35024] p18</t>
      </text>
    </comment>
    <comment authorId="0" ref="K539">
      <text>
        <t xml:space="preserve">[35205] p18</t>
      </text>
    </comment>
    <comment authorId="0" ref="M539">
      <text>
        <t xml:space="preserve">[35204] p17</t>
      </text>
    </comment>
    <comment authorId="0" ref="N539">
      <text>
        <t xml:space="preserve">[35204] p25
[35024] p48
[35205] p31</t>
      </text>
    </comment>
    <comment authorId="0" ref="M540">
      <text>
        <t xml:space="preserve">[35204] p17</t>
      </text>
    </comment>
    <comment authorId="0" ref="N540">
      <text>
        <t xml:space="preserve">[35204] p25</t>
      </text>
    </comment>
    <comment authorId="0" ref="I542">
      <text>
        <t xml:space="preserve">[35019] p16</t>
      </text>
    </comment>
    <comment authorId="0" ref="J542">
      <text>
        <t xml:space="preserve">[35702] p15</t>
      </text>
    </comment>
    <comment authorId="0" ref="K542">
      <text>
        <t xml:space="preserve">[35205] p18</t>
      </text>
    </comment>
    <comment authorId="0" ref="L542">
      <text>
        <t xml:space="preserve">[35001] p13</t>
      </text>
    </comment>
    <comment authorId="0" ref="M542">
      <text>
        <t xml:space="preserve">[35204] p17</t>
      </text>
    </comment>
    <comment authorId="0" ref="N542">
      <text>
        <t xml:space="preserve">[35019] p24
[35204] p25
[35205] p31
[35001] p25</t>
      </text>
    </comment>
    <comment authorId="0" ref="I543">
      <text>
        <t xml:space="preserve">[35019] p16</t>
      </text>
    </comment>
    <comment authorId="0" ref="L543">
      <text>
        <t xml:space="preserve">[35001] p13</t>
      </text>
    </comment>
    <comment authorId="0" ref="N543">
      <text>
        <t xml:space="preserve">[35019] p24
[35001] p25
[35203] p18</t>
      </text>
    </comment>
    <comment authorId="0" ref="K544">
      <text>
        <t xml:space="preserve">[35205] p18</t>
      </text>
    </comment>
    <comment authorId="0" ref="M544">
      <text>
        <t xml:space="preserve">[35204] p17</t>
      </text>
    </comment>
    <comment authorId="0" ref="N544">
      <text>
        <t xml:space="preserve">[35204] p25
[35024] p48
[35205] p31</t>
      </text>
    </comment>
    <comment authorId="0" ref="K545">
      <text>
        <t xml:space="preserve">[35205] p18</t>
      </text>
    </comment>
    <comment authorId="0" ref="N545">
      <text>
        <t xml:space="preserve">[35205] p31
[35001] p25</t>
      </text>
    </comment>
    <comment authorId="0" ref="K546">
      <text>
        <t xml:space="preserve">[35205] p18</t>
      </text>
    </comment>
    <comment authorId="0" ref="N546">
      <text>
        <t xml:space="preserve">[35024] p48
[35205] p31</t>
      </text>
    </comment>
    <comment authorId="0" ref="Q547">
      <text>
        <t xml:space="preserve">[35702] p38-39</t>
      </text>
    </comment>
    <comment authorId="0" ref="T547">
      <text>
        <t xml:space="preserve">[35702] p50-51</t>
      </text>
    </comment>
    <comment authorId="0" ref="V547">
      <text>
        <t xml:space="preserve">[35702] p58-59</t>
      </text>
    </comment>
    <comment authorId="0" ref="X547">
      <text>
        <t xml:space="preserve">[35702] p70-71</t>
      </text>
    </comment>
    <comment authorId="0" ref="Y547">
      <text>
        <t xml:space="preserve">[35702] p80-81</t>
      </text>
    </comment>
    <comment authorId="0" ref="N548">
      <text>
        <t xml:space="preserve">[35SN229] p4</t>
      </text>
    </comment>
    <comment authorId="0" ref="AS548">
      <text>
        <t xml:space="preserve">[35308] p46</t>
      </text>
    </comment>
    <comment authorId="0" ref="AW548">
      <text>
        <t xml:space="preserve">[35P025] p14</t>
      </text>
    </comment>
    <comment authorId="0" ref="I549">
      <text>
        <t xml:space="preserve">[35019] p16</t>
      </text>
    </comment>
    <comment authorId="0" ref="J549">
      <text>
        <t xml:space="preserve">[35702] p15</t>
      </text>
    </comment>
    <comment authorId="0" ref="K549">
      <text>
        <t xml:space="preserve">[35205] p18</t>
      </text>
    </comment>
    <comment authorId="0" ref="L549">
      <text>
        <t xml:space="preserve">[35001] p13</t>
      </text>
    </comment>
    <comment authorId="0" ref="M549">
      <text>
        <t xml:space="preserve">[35204] p17</t>
      </text>
    </comment>
    <comment authorId="0" ref="N549">
      <text>
        <t xml:space="preserve">[35019] p24
[35204] p25
[35205] p31
[35001] p25</t>
      </text>
    </comment>
    <comment authorId="0" ref="AW549">
      <text>
        <t xml:space="preserve">[35223] p19</t>
      </text>
    </comment>
    <comment authorId="0" ref="I550">
      <text>
        <t xml:space="preserve">[35019] p16</t>
      </text>
    </comment>
    <comment authorId="0" ref="M550">
      <text>
        <t xml:space="preserve">[35204] p17</t>
      </text>
    </comment>
    <comment authorId="0" ref="N550">
      <text>
        <t xml:space="preserve">[35204] p25</t>
      </text>
    </comment>
    <comment authorId="0" ref="M551">
      <text>
        <t xml:space="preserve">[1715] p169
[35203] P15</t>
      </text>
    </comment>
    <comment authorId="0" ref="N551">
      <text>
        <t xml:space="preserve">[35203] p93</t>
      </text>
    </comment>
    <comment authorId="0" ref="I552">
      <text>
        <t xml:space="preserve">[35019] p16</t>
      </text>
    </comment>
    <comment authorId="0" ref="L552">
      <text>
        <t xml:space="preserve">[35001] p13</t>
      </text>
    </comment>
    <comment authorId="0" ref="M552">
      <text>
        <t xml:space="preserve">[35204] p17</t>
      </text>
    </comment>
    <comment authorId="0" ref="N552">
      <text>
        <t xml:space="preserve">[35019] p24
[35204] p25
[35205] p31
[35001] p25
[35203] p18</t>
      </text>
    </comment>
    <comment authorId="0" ref="M553">
      <text>
        <t xml:space="preserve">[35204] p17</t>
      </text>
    </comment>
    <comment authorId="0" ref="N553">
      <text>
        <t xml:space="preserve">[35204] p25</t>
      </text>
    </comment>
    <comment authorId="0" ref="I554">
      <text>
        <t xml:space="preserve">[10974] p196</t>
      </text>
    </comment>
    <comment authorId="0" ref="L554">
      <text>
        <t xml:space="preserve">[35001] p13</t>
      </text>
    </comment>
    <comment authorId="0" ref="N554">
      <text>
        <t xml:space="preserve">[35019] p24
[35001] p25
[35203] p18</t>
      </text>
    </comment>
    <comment authorId="0" ref="M555">
      <text>
        <t xml:space="preserve">[1715] p169
[35203] P15</t>
      </text>
    </comment>
    <comment authorId="0" ref="N556">
      <text>
        <t xml:space="preserve">[35019] p24
[35203] p93</t>
      </text>
    </comment>
    <comment authorId="0" ref="K557">
      <text>
        <t xml:space="preserve">[35205] p18</t>
      </text>
    </comment>
    <comment authorId="0" ref="L557">
      <text>
        <t xml:space="preserve">[35001] p13</t>
      </text>
    </comment>
    <comment authorId="0" ref="N557">
      <text>
        <t xml:space="preserve">[35205] p31
[35001] p25
[35203] p18</t>
      </text>
    </comment>
    <comment authorId="0" ref="K560">
      <text>
        <t xml:space="preserve">[35205] p18</t>
      </text>
    </comment>
    <comment authorId="0" ref="N560">
      <text>
        <t xml:space="preserve">[35024] p48
[35205] p31</t>
      </text>
    </comment>
    <comment authorId="0" ref="N561">
      <text>
        <t xml:space="preserve">[35024] p48
[35203] p121</t>
      </text>
    </comment>
    <comment authorId="0" ref="N562">
      <text>
        <t xml:space="preserve">[35024] p48
[35203] p121</t>
      </text>
    </comment>
    <comment authorId="0" ref="N564">
      <text>
        <t xml:space="preserve">[35203] p18</t>
      </text>
    </comment>
    <comment authorId="0" ref="N565">
      <text>
        <t xml:space="preserve">[35024] p48
[35203] p93</t>
      </text>
    </comment>
    <comment authorId="0" ref="N566">
      <text>
        <t xml:space="preserve">[35019] p24</t>
      </text>
    </comment>
    <comment authorId="0" ref="N567">
      <text>
        <t xml:space="preserve">[35019] p24
[35001] p25</t>
      </text>
    </comment>
    <comment authorId="0" ref="K568">
      <text>
        <t xml:space="preserve">[35205] p18</t>
      </text>
    </comment>
    <comment authorId="0" ref="N568">
      <text>
        <t xml:space="preserve">[35024] p48</t>
      </text>
    </comment>
    <comment authorId="0" ref="N569">
      <text>
        <t xml:space="preserve">[35203] p18</t>
      </text>
    </comment>
    <comment authorId="0" ref="Q570">
      <text>
        <t xml:space="preserve">[35702] p38-39</t>
      </text>
    </comment>
    <comment authorId="0" ref="T570">
      <text>
        <t xml:space="preserve">[35702] p50-51</t>
      </text>
    </comment>
    <comment authorId="0" ref="V570">
      <text>
        <t xml:space="preserve">[35702] p58-59</t>
      </text>
    </comment>
    <comment authorId="0" ref="X570">
      <text>
        <t xml:space="preserve">[35702] p70-71</t>
      </text>
    </comment>
    <comment authorId="0" ref="Y570">
      <text>
        <t xml:space="preserve">[35702] p80-81</t>
      </text>
    </comment>
    <comment authorId="0" ref="I571">
      <text>
        <t xml:space="preserve">[35019] p16</t>
      </text>
    </comment>
    <comment authorId="0" ref="L571">
      <text>
        <t xml:space="preserve">[35001] p13</t>
      </text>
    </comment>
    <comment authorId="0" ref="N571">
      <text>
        <t xml:space="preserve">[35205] p31
[35001] p25
[35203] p18</t>
      </text>
    </comment>
    <comment authorId="0" ref="I573">
      <text>
        <t xml:space="preserve">[35019] p16</t>
      </text>
    </comment>
    <comment authorId="0" ref="N573">
      <text>
        <t xml:space="preserve">[35019] p24</t>
      </text>
    </comment>
    <comment authorId="0" ref="L574">
      <text>
        <t xml:space="preserve">[35001] p13</t>
      </text>
    </comment>
    <comment authorId="0" ref="N574">
      <text>
        <t xml:space="preserve">[35001] p25
[35203] p18</t>
      </text>
    </comment>
    <comment authorId="0" ref="J576">
      <text>
        <t xml:space="preserve">[35024] p18</t>
      </text>
    </comment>
    <comment authorId="0" ref="N576">
      <text>
        <t xml:space="preserve">[35024] p48</t>
      </text>
    </comment>
    <comment authorId="0" ref="I577">
      <text>
        <t xml:space="preserve">[35019] p16</t>
      </text>
    </comment>
    <comment authorId="0" ref="N577">
      <text>
        <t xml:space="preserve">[35019] p24</t>
      </text>
    </comment>
    <comment authorId="0" ref="I578">
      <text>
        <t xml:space="preserve">[35019] p16</t>
      </text>
    </comment>
    <comment authorId="0" ref="M578">
      <text>
        <t xml:space="preserve">[35204] p17</t>
      </text>
    </comment>
    <comment authorId="0" ref="N578">
      <text>
        <t xml:space="preserve">[35204] p25
[35203] p18</t>
      </text>
    </comment>
    <comment authorId="0" ref="N579">
      <text>
        <t xml:space="preserve">[35001] p25
[35203] p18</t>
      </text>
    </comment>
    <comment authorId="0" ref="K580">
      <text>
        <t xml:space="preserve">[35205] p18</t>
      </text>
    </comment>
    <comment authorId="0" ref="L580">
      <text>
        <t xml:space="preserve">[35001] p13</t>
      </text>
    </comment>
    <comment authorId="0" ref="N580">
      <text>
        <t xml:space="preserve">[35205] p31
[35001] p25</t>
      </text>
    </comment>
    <comment authorId="0" ref="N581">
      <text>
        <t xml:space="preserve">[35024] p48
[35205] p31</t>
      </text>
    </comment>
    <comment authorId="0" ref="K582">
      <text>
        <t xml:space="preserve">[35205] p18</t>
      </text>
    </comment>
    <comment authorId="0" ref="N582">
      <text>
        <t xml:space="preserve">[35205] p31</t>
      </text>
    </comment>
    <comment authorId="0" ref="L583">
      <text>
        <t xml:space="preserve">[35001] p13</t>
      </text>
    </comment>
    <comment authorId="0" ref="N583">
      <text>
        <t xml:space="preserve">[35001] p25
[35203] p18</t>
      </text>
    </comment>
    <comment authorId="0" ref="AY583">
      <text>
        <t xml:space="preserve">[35902] p56</t>
      </text>
    </comment>
    <comment authorId="0" ref="I584">
      <text>
        <t xml:space="preserve">[35019] p16</t>
      </text>
    </comment>
    <comment authorId="0" ref="J584">
      <text>
        <t xml:space="preserve">[35702] p15</t>
      </text>
    </comment>
    <comment authorId="0" ref="K584">
      <text>
        <t xml:space="preserve">[35205] p18</t>
      </text>
    </comment>
    <comment authorId="0" ref="L584">
      <text>
        <t xml:space="preserve">[35001] p13</t>
      </text>
    </comment>
    <comment authorId="0" ref="N584">
      <text>
        <t xml:space="preserve">[35019] p24
[35205] p31
[35001] p25
</t>
      </text>
    </comment>
    <comment authorId="0" ref="K585">
      <text>
        <t xml:space="preserve">[35205] p18</t>
      </text>
    </comment>
    <comment authorId="0" ref="N585">
      <text>
        <t xml:space="preserve">[35205] p31</t>
      </text>
    </comment>
    <comment authorId="0" ref="N586">
      <text>
        <t xml:space="preserve">[35024] p48</t>
      </text>
    </comment>
    <comment authorId="0" ref="J587">
      <text>
        <t xml:space="preserve">[35024] p18</t>
      </text>
    </comment>
    <comment authorId="0" ref="N587">
      <text>
        <t xml:space="preserve">[35024] p48
[35205] p31</t>
      </text>
    </comment>
    <comment authorId="0" ref="N588">
      <text>
        <t xml:space="preserve">mentioned in [1629] p18
missing in [35205] p31
missing in [35001] p25
missing in [35203] p18</t>
      </text>
    </comment>
    <comment authorId="0" ref="K589">
      <text>
        <t xml:space="preserve">[35205] p18</t>
      </text>
    </comment>
    <comment authorId="0" ref="N589">
      <text>
        <t xml:space="preserve">[35205] p31</t>
      </text>
    </comment>
    <comment authorId="0" ref="J590">
      <text>
        <t xml:space="preserve">[35024] p18</t>
      </text>
    </comment>
    <comment authorId="0" ref="K590">
      <text>
        <t xml:space="preserve">[35205] p18</t>
      </text>
    </comment>
    <comment authorId="0" ref="N590">
      <text>
        <t xml:space="preserve">[35024] p48
[35205] p31</t>
      </text>
    </comment>
    <comment authorId="0" ref="I591">
      <text>
        <t xml:space="preserve">[35019] p16</t>
      </text>
    </comment>
    <comment authorId="0" ref="K591">
      <text>
        <t xml:space="preserve">[35205] p18</t>
      </text>
    </comment>
    <comment authorId="0" ref="L591">
      <text>
        <t xml:space="preserve">[35001] p13</t>
      </text>
    </comment>
    <comment authorId="0" ref="N591">
      <text>
        <t xml:space="preserve">[35205] p31
[35001] p25</t>
      </text>
    </comment>
    <comment authorId="0" ref="J592">
      <text>
        <t xml:space="preserve">[35024] p18</t>
      </text>
    </comment>
    <comment authorId="0" ref="N592">
      <text>
        <t xml:space="preserve">[35024] p48</t>
      </text>
    </comment>
    <comment authorId="0" ref="I593">
      <text>
        <t xml:space="preserve">[35019] p16</t>
      </text>
    </comment>
    <comment authorId="0" ref="M593">
      <text>
        <t xml:space="preserve">[35204] p17</t>
      </text>
    </comment>
    <comment authorId="0" ref="N593">
      <text>
        <t xml:space="preserve">[35019] p24
[35204] p25
[35203] p18</t>
      </text>
    </comment>
    <comment authorId="0" ref="N594">
      <text>
        <t xml:space="preserve">[35024] p48</t>
      </text>
    </comment>
    <comment authorId="0" ref="M595">
      <text>
        <t xml:space="preserve">[35204] p17</t>
      </text>
    </comment>
    <comment authorId="0" ref="N595">
      <text>
        <t xml:space="preserve">[35204] p25
[35203] p93</t>
      </text>
    </comment>
    <comment authorId="0" ref="K596">
      <text>
        <t xml:space="preserve">[35205] p18</t>
      </text>
    </comment>
    <comment authorId="0" ref="N596">
      <text>
        <t xml:space="preserve">[35205] p31</t>
      </text>
    </comment>
    <comment authorId="0" ref="I597">
      <text>
        <t xml:space="preserve">[35019] p16</t>
      </text>
    </comment>
    <comment authorId="0" ref="J597">
      <text>
        <t xml:space="preserve">[35702] p15</t>
      </text>
    </comment>
    <comment authorId="0" ref="L597">
      <text>
        <t xml:space="preserve">[35001] p13</t>
      </text>
    </comment>
    <comment authorId="0" ref="M597">
      <text>
        <t xml:space="preserve">[35204] p17</t>
      </text>
    </comment>
    <comment authorId="0" ref="N597">
      <text>
        <t xml:space="preserve">[35019] p24
[35204] p25
[35205] p31
[35001] p25</t>
      </text>
    </comment>
    <comment authorId="0" ref="AW597">
      <text>
        <t xml:space="preserve">[35223] p19</t>
      </text>
    </comment>
    <comment authorId="0" ref="I598">
      <text>
        <t xml:space="preserve">[1624] p20</t>
      </text>
    </comment>
    <comment authorId="0" ref="M598">
      <text>
        <t xml:space="preserve">[35204] p13</t>
      </text>
    </comment>
    <comment authorId="0" ref="N598">
      <text>
        <t xml:space="preserve">[35204] p25
[35024] p48
[35205] p31</t>
      </text>
    </comment>
    <comment authorId="0" ref="N599">
      <text>
        <t xml:space="preserve">[35001] p25
[35203] p18</t>
      </text>
    </comment>
    <comment authorId="0" ref="N600">
      <text>
        <t xml:space="preserve">[35001] p25
[35203] p18</t>
      </text>
    </comment>
    <comment authorId="0" ref="K601">
      <text>
        <t xml:space="preserve">[35205] p18</t>
      </text>
    </comment>
    <comment authorId="0" ref="N601">
      <text>
        <t xml:space="preserve">[35205] p31</t>
      </text>
    </comment>
    <comment authorId="0" ref="J602">
      <text>
        <t xml:space="preserve">[35024] p18</t>
      </text>
    </comment>
    <comment authorId="0" ref="N602">
      <text>
        <t xml:space="preserve">[35024] p48</t>
      </text>
    </comment>
    <comment authorId="0" ref="I603">
      <text>
        <t xml:space="preserve">[35019] p16</t>
      </text>
    </comment>
    <comment authorId="0" ref="M603">
      <text>
        <t xml:space="preserve">[35204] p17</t>
      </text>
    </comment>
    <comment authorId="0" ref="N603">
      <text>
        <t xml:space="preserve">[35019] p24
[35204] p25</t>
      </text>
    </comment>
    <comment authorId="0" ref="K604">
      <text>
        <t xml:space="preserve">[35205] p18</t>
      </text>
    </comment>
    <comment authorId="0" ref="L604">
      <text>
        <t xml:space="preserve">[35001] p13</t>
      </text>
    </comment>
    <comment authorId="0" ref="N604">
      <text>
        <t xml:space="preserve">[35205] p31
[35001] p25</t>
      </text>
    </comment>
    <comment authorId="0" ref="K605">
      <text>
        <t xml:space="preserve">[35205] p18</t>
      </text>
    </comment>
    <comment authorId="0" ref="N605">
      <text>
        <t xml:space="preserve">[35205] p31</t>
      </text>
    </comment>
    <comment authorId="0" ref="K606">
      <text>
        <t xml:space="preserve">[35205] p18</t>
      </text>
    </comment>
    <comment authorId="0" ref="N606">
      <text>
        <t xml:space="preserve">[35205] p31</t>
      </text>
    </comment>
    <comment authorId="0" ref="J607">
      <text>
        <t xml:space="preserve">[35024] p18</t>
      </text>
    </comment>
    <comment authorId="0" ref="N607">
      <text>
        <t xml:space="preserve">[35024] p48</t>
      </text>
    </comment>
    <comment authorId="0" ref="I608">
      <text>
        <t xml:space="preserve">[35019] p16</t>
      </text>
    </comment>
    <comment authorId="0" ref="M608">
      <text>
        <t xml:space="preserve">[35204] p17</t>
      </text>
    </comment>
    <comment authorId="0" ref="N608">
      <text>
        <t xml:space="preserve">[35204] p25
[35205] p31
[35001] p25</t>
      </text>
    </comment>
    <comment authorId="0" ref="N609">
      <text>
        <t xml:space="preserve">[35203] p18</t>
      </text>
    </comment>
    <comment authorId="0" ref="I610">
      <text>
        <t xml:space="preserve">[35019] p16</t>
      </text>
    </comment>
    <comment authorId="0" ref="M610">
      <text>
        <t xml:space="preserve">[35204] p17</t>
      </text>
    </comment>
    <comment authorId="0" ref="N610">
      <text>
        <t xml:space="preserve">[35204] p25
[35203] p18</t>
      </text>
    </comment>
    <comment authorId="0" ref="N611">
      <text>
        <t xml:space="preserve">[35001] p25
[35203] p18</t>
      </text>
    </comment>
    <comment authorId="0" ref="J612">
      <text>
        <t xml:space="preserve">[35024] p18</t>
      </text>
    </comment>
    <comment authorId="0" ref="K612">
      <text>
        <t xml:space="preserve">[35205] p18</t>
      </text>
    </comment>
    <comment authorId="0" ref="M612">
      <text>
        <t xml:space="preserve">[35204] p17</t>
      </text>
    </comment>
    <comment authorId="0" ref="N612">
      <text>
        <t xml:space="preserve">[35204] p25
[35024] p48
[35205] p31</t>
      </text>
    </comment>
    <comment authorId="0" ref="K613">
      <text>
        <t xml:space="preserve">[35205] p18</t>
      </text>
    </comment>
    <comment authorId="0" ref="N613">
      <text>
        <t xml:space="preserve">[35205] p31</t>
      </text>
    </comment>
    <comment authorId="0" ref="J614">
      <text>
        <t xml:space="preserve">[35024] p18</t>
      </text>
    </comment>
    <comment authorId="0" ref="K614">
      <text>
        <t xml:space="preserve">[35205] p18</t>
      </text>
    </comment>
    <comment authorId="0" ref="M614">
      <text>
        <t xml:space="preserve">[35204] p17</t>
      </text>
    </comment>
    <comment authorId="0" ref="N614">
      <text>
        <t xml:space="preserve">[35204] p25
[35024] p48
[35205] p31</t>
      </text>
    </comment>
    <comment authorId="0" ref="K615">
      <text>
        <t xml:space="preserve">[35205] p18</t>
      </text>
    </comment>
    <comment authorId="0" ref="N615">
      <text>
        <t xml:space="preserve">[35024] p48
[35205] p31</t>
      </text>
    </comment>
    <comment authorId="0" ref="M616">
      <text>
        <t xml:space="preserve">[35204] p17</t>
      </text>
    </comment>
    <comment authorId="0" ref="N616">
      <text>
        <t xml:space="preserve">[35204] p25
[35024] p48
[35203] p121</t>
      </text>
    </comment>
    <comment authorId="0" ref="K617">
      <text>
        <t xml:space="preserve">[35205] p18</t>
      </text>
    </comment>
    <comment authorId="0" ref="N617">
      <text>
        <t xml:space="preserve">[35205] p31
[35001] p25
[35203] p18</t>
      </text>
    </comment>
    <comment authorId="0" ref="V617">
      <text>
        <t xml:space="preserve">DC in [35236] but is marked Dead/Dying in [35235]</t>
      </text>
    </comment>
    <comment authorId="0" ref="W617">
      <text>
        <t xml:space="preserve">DC in [35236] but is marked Dead/Dying in [35235]</t>
      </text>
    </comment>
    <comment authorId="0" ref="X617">
      <text>
        <t xml:space="preserve">DC in [35236] but is marked Dead/Dying in [35235]</t>
      </text>
    </comment>
    <comment authorId="0" ref="L618">
      <text>
        <t xml:space="preserve">[35001] p13</t>
      </text>
    </comment>
    <comment authorId="0" ref="N618">
      <text>
        <t xml:space="preserve">[35001] p25
[35203] p18</t>
      </text>
    </comment>
    <comment authorId="0" ref="K619">
      <text>
        <t xml:space="preserve">[35205] p18</t>
      </text>
    </comment>
    <comment authorId="0" ref="N619">
      <text>
        <t xml:space="preserve">[35205] p31</t>
      </text>
    </comment>
    <comment authorId="0" ref="N620">
      <text>
        <t xml:space="preserve">[35001] p25
[35203] p18</t>
      </text>
    </comment>
    <comment authorId="0" ref="I621">
      <text>
        <t xml:space="preserve">[35019] p16</t>
      </text>
    </comment>
    <comment authorId="0" ref="AZ621">
      <text>
        <t xml:space="preserve">[35903] p78</t>
      </text>
    </comment>
    <comment authorId="0" ref="N622">
      <text>
        <t xml:space="preserve">[35203] p18</t>
      </text>
    </comment>
    <comment authorId="0" ref="K623">
      <text>
        <t xml:space="preserve">[35205] p18</t>
      </text>
    </comment>
    <comment authorId="0" ref="N623">
      <text>
        <t xml:space="preserve">[35024] p48
[35205] p31</t>
      </text>
    </comment>
    <comment authorId="0" ref="I624">
      <text>
        <t xml:space="preserve">[35019] p16</t>
      </text>
    </comment>
    <comment authorId="0" ref="L624">
      <text>
        <t xml:space="preserve">[35001] p13</t>
      </text>
    </comment>
    <comment authorId="0" ref="N624">
      <text>
        <t xml:space="preserve">[35001] p25
[35203] p18</t>
      </text>
    </comment>
    <comment authorId="0" ref="N626">
      <text>
        <t xml:space="preserve">[35019] p24
[35001] p25</t>
      </text>
    </comment>
    <comment authorId="0" ref="I627">
      <text>
        <t xml:space="preserve">[35019] p16</t>
      </text>
    </comment>
    <comment authorId="0" ref="M627">
      <text>
        <t xml:space="preserve">[35019] p24
[35204] p25</t>
      </text>
    </comment>
    <comment authorId="0" ref="N627">
      <text>
        <t xml:space="preserve">[35019] p24
[35204] p25</t>
      </text>
    </comment>
    <comment authorId="0" ref="I628">
      <text>
        <t xml:space="preserve">[35019] p16</t>
      </text>
    </comment>
    <comment authorId="0" ref="M628">
      <text>
        <t xml:space="preserve">[35204] p17</t>
      </text>
    </comment>
    <comment authorId="0" ref="N628">
      <text>
        <t xml:space="preserve">[35204] p25</t>
      </text>
    </comment>
    <comment authorId="0" ref="M629">
      <text>
        <t xml:space="preserve">[35204] p17</t>
      </text>
    </comment>
    <comment authorId="0" ref="N629">
      <text>
        <t xml:space="preserve">[35019] p24
[35204] p25
[35203] p93</t>
      </text>
    </comment>
    <comment authorId="0" ref="K630">
      <text>
        <t xml:space="preserve">[35205] p18</t>
      </text>
    </comment>
    <comment authorId="0" ref="N630">
      <text>
        <t xml:space="preserve">[35205] p31</t>
      </text>
    </comment>
    <comment authorId="0" ref="N631">
      <text>
        <t xml:space="preserve">[35001] p25
[35203] p18</t>
      </text>
    </comment>
    <comment authorId="0" ref="AY631">
      <text>
        <t xml:space="preserve">[35902] p56</t>
      </text>
    </comment>
    <comment authorId="0" ref="I632">
      <text>
        <t xml:space="preserve">[35019] p16</t>
      </text>
    </comment>
    <comment authorId="0" ref="J632">
      <text>
        <t xml:space="preserve">[35001] p14</t>
      </text>
    </comment>
    <comment authorId="0" ref="L632">
      <text>
        <t xml:space="preserve">[35001] p13</t>
      </text>
    </comment>
    <comment authorId="0" ref="N632">
      <text>
        <t xml:space="preserve">[35019] p24
[35001] p25
[35203] p18</t>
      </text>
    </comment>
    <comment authorId="0" ref="I633">
      <text>
        <t xml:space="preserve">[35019] p16</t>
      </text>
    </comment>
    <comment authorId="0" ref="N633">
      <text>
        <t xml:space="preserve">[35019] p24</t>
      </text>
    </comment>
    <comment authorId="0" ref="J634">
      <text>
        <t xml:space="preserve">[35024] p18</t>
      </text>
    </comment>
    <comment authorId="0" ref="K634">
      <text>
        <t xml:space="preserve">[35205] p18</t>
      </text>
    </comment>
    <comment authorId="0" ref="M634">
      <text>
        <t xml:space="preserve">[35204] p17</t>
      </text>
    </comment>
    <comment authorId="0" ref="N634">
      <text>
        <t xml:space="preserve">[35204] p25
[35024] p48
[35205] p31</t>
      </text>
    </comment>
    <comment authorId="0" ref="N635">
      <text>
        <t xml:space="preserve">[35024] p48</t>
      </text>
    </comment>
    <comment authorId="0" ref="J636">
      <text>
        <t xml:space="preserve">[35024] p18</t>
      </text>
    </comment>
    <comment authorId="0" ref="N636">
      <text>
        <t xml:space="preserve">[35024] p48
[35203] p121</t>
      </text>
    </comment>
    <comment authorId="0" ref="N637">
      <text>
        <t xml:space="preserve">[35024] p48</t>
      </text>
    </comment>
    <comment authorId="0" ref="J638">
      <text>
        <t xml:space="preserve">[35024] p18</t>
      </text>
    </comment>
    <comment authorId="0" ref="N638">
      <text>
        <t xml:space="preserve">[35024] p48
[35205] p31</t>
      </text>
    </comment>
    <comment authorId="0" ref="N640">
      <text>
        <t xml:space="preserve">[35001] p25
[35203] p18</t>
      </text>
    </comment>
    <comment authorId="0" ref="I641">
      <text>
        <t xml:space="preserve">[35019] p16</t>
      </text>
    </comment>
    <comment authorId="0" ref="M641">
      <text>
        <t xml:space="preserve">[35204] p17</t>
      </text>
    </comment>
    <comment authorId="0" ref="N641">
      <text>
        <t xml:space="preserve">[35019] p24
[35204] p25</t>
      </text>
    </comment>
    <comment authorId="0" ref="I642">
      <text>
        <t xml:space="preserve">[35019] p16</t>
      </text>
    </comment>
    <comment authorId="0" ref="L642">
      <text>
        <t xml:space="preserve">[35001] p13</t>
      </text>
    </comment>
    <comment authorId="0" ref="N642">
      <text>
        <t xml:space="preserve">[35019] p24
[35001] p25
[35203] p18</t>
      </text>
    </comment>
    <comment authorId="0" ref="K643">
      <text>
        <t xml:space="preserve">[35205] p18</t>
      </text>
    </comment>
    <comment authorId="0" ref="N643">
      <text>
        <t xml:space="preserve">[35024] p48
[35205] p31</t>
      </text>
    </comment>
    <comment authorId="0" ref="L644">
      <text>
        <t xml:space="preserve">[35001] p13</t>
      </text>
    </comment>
    <comment authorId="0" ref="N644">
      <text>
        <t xml:space="preserve">[35001] p25
[35203] p18</t>
      </text>
    </comment>
    <comment authorId="0" ref="K646">
      <text>
        <t xml:space="preserve">[35205] p18</t>
      </text>
    </comment>
    <comment authorId="0" ref="L646">
      <text>
        <t xml:space="preserve">[35001] p13</t>
      </text>
    </comment>
    <comment authorId="0" ref="N646">
      <text>
        <t xml:space="preserve">[35205] p31
[35001] p25
[35203] p18</t>
      </text>
    </comment>
    <comment authorId="0" ref="J647">
      <text>
        <t xml:space="preserve">[35024] p18</t>
      </text>
    </comment>
    <comment authorId="0" ref="N647">
      <text>
        <t xml:space="preserve">[35024] p48</t>
      </text>
    </comment>
    <comment authorId="0" ref="J648">
      <text>
        <t xml:space="preserve">[35024] p18</t>
      </text>
    </comment>
    <comment authorId="0" ref="N648">
      <text>
        <t xml:space="preserve">[35024] p48
[35205] p31</t>
      </text>
    </comment>
    <comment authorId="0" ref="M649">
      <text>
        <t xml:space="preserve">[35204] p17</t>
      </text>
    </comment>
    <comment authorId="0" ref="N649">
      <text>
        <t xml:space="preserve">[35204] p25</t>
      </text>
    </comment>
    <comment authorId="0" ref="C650">
      <text>
        <t xml:space="preserve">[35SN230] p5</t>
      </text>
    </comment>
    <comment authorId="0" ref="L650">
      <text>
        <t xml:space="preserve">[35001] p13</t>
      </text>
    </comment>
    <comment authorId="0" ref="N650">
      <text>
        <t xml:space="preserve">[35001] p25
[35203] p18</t>
      </text>
    </comment>
    <comment authorId="0" ref="N651">
      <text>
        <t xml:space="preserve">[35019] p24</t>
      </text>
    </comment>
    <comment authorId="0" ref="I652">
      <text>
        <t xml:space="preserve">[35019] p16</t>
      </text>
    </comment>
    <comment authorId="0" ref="L652">
      <text>
        <t xml:space="preserve">[35001] p13</t>
      </text>
    </comment>
    <comment authorId="0" ref="M652">
      <text>
        <t xml:space="preserve">[35204] p17</t>
      </text>
    </comment>
    <comment authorId="0" ref="N652">
      <text>
        <t xml:space="preserve">[35019] p24
[35204] p25
[35001] p25
[35203] p18</t>
      </text>
    </comment>
    <comment authorId="0" ref="L653">
      <text>
        <t xml:space="preserve">[35001] p13</t>
      </text>
    </comment>
    <comment authorId="0" ref="N653">
      <text>
        <t xml:space="preserve">[35001] p25
[35203] p18</t>
      </text>
    </comment>
    <comment authorId="0" ref="I654">
      <text>
        <t xml:space="preserve">[35019] p16</t>
      </text>
    </comment>
    <comment authorId="0" ref="K654">
      <text>
        <t xml:space="preserve">[35205] p18</t>
      </text>
    </comment>
    <comment authorId="0" ref="L654">
      <text>
        <t xml:space="preserve">[35001] p13</t>
      </text>
    </comment>
    <comment authorId="0" ref="M654">
      <text>
        <t xml:space="preserve">[35204] p17</t>
      </text>
    </comment>
    <comment authorId="0" ref="N654">
      <text>
        <t xml:space="preserve">[35019] p24
[35204] p25
[35205] p31
[35001] p25</t>
      </text>
    </comment>
    <comment authorId="0" ref="I655">
      <text>
        <t xml:space="preserve">[35019] p16</t>
      </text>
    </comment>
    <comment authorId="0" ref="M655">
      <text>
        <t xml:space="preserve">[35204] p17</t>
      </text>
    </comment>
    <comment authorId="0" ref="N655">
      <text>
        <t xml:space="preserve">[35019] p24
[35204] p25
[35203] p93</t>
      </text>
    </comment>
    <comment authorId="0" ref="K656">
      <text>
        <t xml:space="preserve">[35205] p18</t>
      </text>
    </comment>
    <comment authorId="0" ref="N656">
      <text>
        <t xml:space="preserve">[35024] p48
[35205] p31</t>
      </text>
    </comment>
    <comment authorId="0" ref="K657">
      <text>
        <t xml:space="preserve">[35205] p18</t>
      </text>
    </comment>
    <comment authorId="0" ref="N657">
      <text>
        <t xml:space="preserve">[35205] p31</t>
      </text>
    </comment>
    <comment authorId="0" ref="M658">
      <text>
        <t xml:space="preserve">[35204] p17</t>
      </text>
    </comment>
    <comment authorId="0" ref="Q658">
      <text>
        <t xml:space="preserve">[35702] p38-39</t>
      </text>
    </comment>
    <comment authorId="0" ref="T658">
      <text>
        <t xml:space="preserve">[35702] p50-51</t>
      </text>
    </comment>
    <comment authorId="0" ref="V658">
      <text>
        <t xml:space="preserve">[35702] p58-59</t>
      </text>
    </comment>
    <comment authorId="0" ref="X658">
      <text>
        <t xml:space="preserve">[35702] p70-71</t>
      </text>
    </comment>
    <comment authorId="0" ref="Y658">
      <text>
        <t xml:space="preserve">[35702] p80-81</t>
      </text>
    </comment>
    <comment authorId="0" ref="M659">
      <text>
        <t xml:space="preserve">[35204] p17</t>
      </text>
    </comment>
    <comment authorId="0" ref="N659">
      <text>
        <t xml:space="preserve">[35204] p25
[35001] p25</t>
      </text>
    </comment>
    <comment authorId="0" ref="N660">
      <text>
        <t xml:space="preserve">[35024] p48</t>
      </text>
    </comment>
    <comment authorId="0" ref="M661">
      <text>
        <t xml:space="preserve">[1715] p169
[35203] P15</t>
      </text>
    </comment>
    <comment authorId="0" ref="N661">
      <text>
        <t xml:space="preserve">[35203] p93</t>
      </text>
    </comment>
    <comment authorId="0" ref="I662">
      <text>
        <t xml:space="preserve">[35019] p16</t>
      </text>
    </comment>
    <comment authorId="0" ref="J662">
      <text>
        <t xml:space="preserve">[35702] p15</t>
      </text>
    </comment>
    <comment authorId="0" ref="K662">
      <text>
        <t xml:space="preserve">[35205] p18</t>
      </text>
    </comment>
    <comment authorId="0" ref="L662">
      <text>
        <t xml:space="preserve">[35001] p13</t>
      </text>
    </comment>
    <comment authorId="0" ref="N662">
      <text>
        <t xml:space="preserve">[35019] p24
[35205] p31
[35001] p25
[35203] p18</t>
      </text>
    </comment>
    <comment authorId="0" ref="N663">
      <text>
        <t xml:space="preserve">[35203] p93</t>
      </text>
    </comment>
    <comment authorId="0" ref="N664">
      <text>
        <t xml:space="preserve">[35019] p24
[35001] p25</t>
      </text>
    </comment>
    <comment authorId="0" ref="I665">
      <text>
        <t xml:space="preserve">[35019] p16</t>
      </text>
    </comment>
    <comment authorId="0" ref="M665">
      <text>
        <t xml:space="preserve">[35204] p17</t>
      </text>
    </comment>
    <comment authorId="0" ref="N665">
      <text>
        <t xml:space="preserve">[35204] p25</t>
      </text>
    </comment>
    <comment authorId="0" ref="N666">
      <text>
        <t xml:space="preserve">[35SN229] p4</t>
      </text>
    </comment>
    <comment authorId="0" ref="AS666">
      <text>
        <t xml:space="preserve">[35308] p46</t>
      </text>
    </comment>
    <comment authorId="0" ref="AW666">
      <text>
        <t xml:space="preserve">[35P025] p14</t>
      </text>
    </comment>
    <comment authorId="0" ref="J667">
      <text>
        <t xml:space="preserve">[35024] p18</t>
      </text>
    </comment>
    <comment authorId="0" ref="M667">
      <text>
        <t xml:space="preserve">[35204] p17</t>
      </text>
    </comment>
    <comment authorId="0" ref="N667">
      <text>
        <t xml:space="preserve">[35204] p25
[35024] p48</t>
      </text>
    </comment>
    <comment authorId="0" ref="I668">
      <text>
        <t xml:space="preserve">[35019] p16</t>
      </text>
    </comment>
    <comment authorId="0" ref="M668">
      <text>
        <t xml:space="preserve">[35204] p17</t>
      </text>
    </comment>
    <comment authorId="0" ref="N668">
      <text>
        <t xml:space="preserve">[35204] p25</t>
      </text>
    </comment>
    <comment authorId="0" ref="K669">
      <text>
        <t xml:space="preserve">[35205] p18</t>
      </text>
    </comment>
    <comment authorId="0" ref="N669">
      <text>
        <t xml:space="preserve">appears in [35205] p31
missing in [35001] p25</t>
      </text>
    </comment>
    <comment authorId="0" ref="I670">
      <text>
        <t xml:space="preserve">[35019] p16</t>
      </text>
    </comment>
    <comment authorId="0" ref="N670">
      <text>
        <t xml:space="preserve">[35019] p24
[35001] p25</t>
      </text>
    </comment>
    <comment authorId="0" ref="N671">
      <text>
        <t xml:space="preserve">[35024] p48</t>
      </text>
    </comment>
    <comment authorId="0" ref="M672">
      <text>
        <t xml:space="preserve">[35204] p17</t>
      </text>
    </comment>
    <comment authorId="0" ref="N672">
      <text>
        <t xml:space="preserve">[35204] p25
[35024] p48
[35203] p121</t>
      </text>
    </comment>
    <comment authorId="0" ref="N673">
      <text>
        <t xml:space="preserve">[35024] p48</t>
      </text>
    </comment>
    <comment authorId="0" ref="Q673">
      <text>
        <t xml:space="preserve">[35702] p38-39</t>
      </text>
    </comment>
    <comment authorId="0" ref="T673">
      <text>
        <t xml:space="preserve">[35702] p50-51</t>
      </text>
    </comment>
    <comment authorId="0" ref="V673">
      <text>
        <t xml:space="preserve">[35702] p58-59</t>
      </text>
    </comment>
    <comment authorId="0" ref="X673">
      <text>
        <t xml:space="preserve">[35702] p70-71</t>
      </text>
    </comment>
    <comment authorId="0" ref="Y673">
      <text>
        <t xml:space="preserve">[35702] p80-81</t>
      </text>
    </comment>
    <comment authorId="0" ref="K674">
      <text>
        <t xml:space="preserve">appears in [35205] p18</t>
      </text>
    </comment>
    <comment authorId="0" ref="L674">
      <text>
        <t xml:space="preserve">[35001] p13</t>
      </text>
    </comment>
    <comment authorId="0" ref="N674">
      <text>
        <t xml:space="preserve">[35205] p31
[35001] p25
[35203] p18</t>
      </text>
    </comment>
    <comment authorId="0" ref="K675">
      <text>
        <t xml:space="preserve">[35205] p18</t>
      </text>
    </comment>
    <comment authorId="0" ref="N675">
      <text>
        <t xml:space="preserve">[35205] p31</t>
      </text>
    </comment>
    <comment authorId="0" ref="J676">
      <text>
        <t xml:space="preserve">[35024] p18</t>
      </text>
    </comment>
    <comment authorId="0" ref="N676">
      <text>
        <t xml:space="preserve">[35024] p48
[35205] p31</t>
      </text>
    </comment>
    <comment authorId="0" ref="K677">
      <text>
        <t xml:space="preserve">[35205] p18</t>
      </text>
    </comment>
    <comment authorId="0" ref="N677">
      <text>
        <t xml:space="preserve">[35024] p48
[35205] p31</t>
      </text>
    </comment>
    <comment authorId="0" ref="J678">
      <text>
        <t xml:space="preserve">[35024] p18</t>
      </text>
    </comment>
    <comment authorId="0" ref="M678">
      <text>
        <t xml:space="preserve">[35204] p17</t>
      </text>
    </comment>
    <comment authorId="0" ref="N678">
      <text>
        <t xml:space="preserve">[35204] p25
[35024] p48
[35203] p121</t>
      </text>
    </comment>
    <comment authorId="0" ref="K679">
      <text>
        <t xml:space="preserve">[35205] p18</t>
      </text>
    </comment>
    <comment authorId="0" ref="N679">
      <text>
        <t xml:space="preserve">[35205] p31</t>
      </text>
    </comment>
    <comment authorId="0" ref="J680">
      <text>
        <t xml:space="preserve">[35024] p18</t>
      </text>
    </comment>
    <comment authorId="0" ref="M680">
      <text>
        <t xml:space="preserve">[35204] p17</t>
      </text>
    </comment>
    <comment authorId="0" ref="N680">
      <text>
        <t xml:space="preserve">[35204] p25
[35024] p48
[35203] p121</t>
      </text>
    </comment>
    <comment authorId="0" ref="K681">
      <text>
        <t xml:space="preserve">[35205] p18</t>
      </text>
    </comment>
    <comment authorId="0" ref="N681">
      <text>
        <t xml:space="preserve">[35205] p31</t>
      </text>
    </comment>
    <comment authorId="0" ref="J682">
      <text>
        <t xml:space="preserve">[35024] p18</t>
      </text>
    </comment>
    <comment authorId="0" ref="N682">
      <text>
        <t xml:space="preserve">[35024] p48
[35205] p31</t>
      </text>
    </comment>
    <comment authorId="0" ref="L683">
      <text>
        <t xml:space="preserve">[35001] p13</t>
      </text>
    </comment>
    <comment authorId="0" ref="M683">
      <text>
        <t xml:space="preserve">[35001] p15</t>
      </text>
    </comment>
    <comment authorId="0" ref="N683">
      <text>
        <t xml:space="preserve">[35001] p25
[35203] p18</t>
      </text>
    </comment>
    <comment authorId="0" ref="J684">
      <text>
        <t xml:space="preserve">[35024] p18</t>
      </text>
    </comment>
    <comment authorId="0" ref="N684">
      <text>
        <t xml:space="preserve">[35024] p48</t>
      </text>
    </comment>
    <comment authorId="0" ref="N685">
      <text>
        <t xml:space="preserve">[35024] p48
[35203] p93</t>
      </text>
    </comment>
    <comment authorId="0" ref="N686">
      <text>
        <t xml:space="preserve">[35019] p24
[35203] p93</t>
      </text>
    </comment>
    <comment authorId="0" ref="N687">
      <text>
        <t xml:space="preserve">[35024] p48
[35203] p121</t>
      </text>
    </comment>
    <comment authorId="0" ref="M688">
      <text>
        <t xml:space="preserve">[1715] p169
[35203] P15</t>
      </text>
    </comment>
    <comment authorId="0" ref="I689">
      <text>
        <t xml:space="preserve">[35019] p16</t>
      </text>
    </comment>
    <comment authorId="0" ref="N689">
      <text>
        <t xml:space="preserve">[35019] p24</t>
      </text>
    </comment>
    <comment authorId="0" ref="N690">
      <text>
        <t xml:space="preserve">[35205] p31
[35001] p25
[35203] p18</t>
      </text>
    </comment>
    <comment authorId="0" ref="AX690">
      <text>
        <t xml:space="preserve">[35902] p39</t>
      </text>
    </comment>
    <comment authorId="0" ref="M691">
      <text>
        <t xml:space="preserve">[1715] p169
[35203] P15</t>
      </text>
    </comment>
    <comment authorId="0" ref="N691">
      <text>
        <t xml:space="preserve">[35019] p24
[35203] p93</t>
      </text>
    </comment>
    <comment authorId="0" ref="N692">
      <text>
        <t xml:space="preserve">[35024] p48
[35205] p31
[35203] p93</t>
      </text>
    </comment>
    <comment authorId="0" ref="N693">
      <text>
        <t xml:space="preserve">[35203] p93</t>
      </text>
    </comment>
    <comment authorId="0" ref="K694">
      <text>
        <t xml:space="preserve">[35205] p18</t>
      </text>
    </comment>
    <comment authorId="0" ref="L694">
      <text>
        <t xml:space="preserve">[35001] p13</t>
      </text>
    </comment>
    <comment authorId="0" ref="N694">
      <text>
        <t xml:space="preserve">[35205] p31
[35001] p25
[35203] p18</t>
      </text>
    </comment>
    <comment authorId="0" ref="N695">
      <text>
        <t xml:space="preserve">[35024] p48</t>
      </text>
    </comment>
    <comment authorId="0" ref="I696">
      <text>
        <t xml:space="preserve">[35019] p16</t>
      </text>
    </comment>
    <comment authorId="0" ref="M696">
      <text>
        <t xml:space="preserve">[35204] p17</t>
      </text>
    </comment>
    <comment authorId="0" ref="N696">
      <text>
        <t xml:space="preserve">[35019] p24
[35204] p25</t>
      </text>
    </comment>
    <comment authorId="0" ref="J697">
      <text>
        <t xml:space="preserve">[35024] p18</t>
      </text>
    </comment>
    <comment authorId="0" ref="K697">
      <text>
        <t xml:space="preserve">[35205] p18</t>
      </text>
    </comment>
    <comment authorId="0" ref="N697">
      <text>
        <t xml:space="preserve">[35024] p48
[35205] p31</t>
      </text>
    </comment>
    <comment authorId="0" ref="N698">
      <text>
        <t xml:space="preserve">[35001] p25
[35203] p18</t>
      </text>
    </comment>
    <comment authorId="0" ref="N699">
      <text>
        <t xml:space="preserve">[35203] p18</t>
      </text>
    </comment>
    <comment authorId="0" ref="N700">
      <text>
        <t xml:space="preserve">[35205] p31
[35001] p25
[35203] p18</t>
      </text>
    </comment>
    <comment authorId="0" ref="N701">
      <text>
        <t xml:space="preserve">[35024] p48
[35203] p121</t>
      </text>
    </comment>
    <comment authorId="0" ref="N703">
      <text>
        <t xml:space="preserve">[35203] p93</t>
      </text>
    </comment>
    <comment authorId="0" ref="N704">
      <text>
        <t xml:space="preserve">[35024] p48
[35203] p121</t>
      </text>
    </comment>
    <comment authorId="0" ref="L705">
      <text>
        <t xml:space="preserve">[35001] p13</t>
      </text>
    </comment>
    <comment authorId="0" ref="N705">
      <text>
        <t xml:space="preserve">[35001] p25
[35203] p18</t>
      </text>
    </comment>
    <comment authorId="0" ref="N706">
      <text>
        <t xml:space="preserve">[35019] p24
[35001] p25</t>
      </text>
    </comment>
    <comment authorId="0" ref="M707">
      <text>
        <t xml:space="preserve">[35204] p17</t>
      </text>
    </comment>
    <comment authorId="0" ref="N707">
      <text>
        <t xml:space="preserve">[35019] p24
[35204] p25
[35203] p93</t>
      </text>
    </comment>
    <comment authorId="0" ref="K708">
      <text>
        <t xml:space="preserve">[35205] p18</t>
      </text>
    </comment>
    <comment authorId="0" ref="N708">
      <text>
        <t xml:space="preserve">[35024] p48
[35205] p31</t>
      </text>
    </comment>
    <comment authorId="0" ref="K709">
      <text>
        <t xml:space="preserve">[35205] p18</t>
      </text>
    </comment>
    <comment authorId="0" ref="L709">
      <text>
        <t xml:space="preserve">[35001] p13</t>
      </text>
    </comment>
    <comment authorId="0" ref="N709">
      <text>
        <t xml:space="preserve">[35205] p31
[35001] p25
[35203] p18</t>
      </text>
    </comment>
    <comment authorId="0" ref="K712">
      <text>
        <t xml:space="preserve">[35205] p18</t>
      </text>
    </comment>
    <comment authorId="0" ref="N712">
      <text>
        <t xml:space="preserve">[35205] p31</t>
      </text>
    </comment>
    <comment authorId="0" ref="I713">
      <text>
        <t xml:space="preserve">[35204] p12</t>
      </text>
    </comment>
    <comment authorId="0" ref="J713">
      <text>
        <t xml:space="preserve">[1624] p17</t>
      </text>
    </comment>
    <comment authorId="0" ref="L713">
      <text>
        <t xml:space="preserve">[35001] p13</t>
      </text>
    </comment>
    <comment authorId="0" ref="M713">
      <text>
        <t xml:space="preserve">[35204] p17</t>
      </text>
    </comment>
    <comment authorId="0" ref="N713">
      <text>
        <t xml:space="preserve">[35204] p25
[35205] p31
[35001] p25</t>
      </text>
    </comment>
    <comment authorId="0" ref="K714">
      <text>
        <t xml:space="preserve">[35205] p18</t>
      </text>
    </comment>
    <comment authorId="0" ref="N714">
      <text>
        <t xml:space="preserve">[35205] p31</t>
      </text>
    </comment>
    <comment authorId="0" ref="J715">
      <text>
        <t xml:space="preserve">[1629] p17</t>
      </text>
    </comment>
    <comment authorId="0" ref="L715">
      <text>
        <t xml:space="preserve">[1629] p17</t>
      </text>
    </comment>
    <comment authorId="0" ref="N715">
      <text>
        <t xml:space="preserve">[35024] p48
[35203] p121</t>
      </text>
    </comment>
    <comment authorId="0" ref="N716">
      <text>
        <t xml:space="preserve">[35019] p24
[35001] p25
[35203] p18</t>
      </text>
    </comment>
    <comment authorId="0" ref="I717">
      <text>
        <t xml:space="preserve">[35019] p16</t>
      </text>
    </comment>
    <comment authorId="0" ref="K717">
      <text>
        <t xml:space="preserve">[35205] p18</t>
      </text>
    </comment>
    <comment authorId="0" ref="N717">
      <text>
        <t xml:space="preserve">[35205] p31
[35001] p25</t>
      </text>
    </comment>
    <comment authorId="0" ref="L718">
      <text>
        <t xml:space="preserve">[35001] p13</t>
      </text>
    </comment>
    <comment authorId="0" ref="N718">
      <text>
        <t xml:space="preserve">[35001] p25
[35203] p18</t>
      </text>
    </comment>
    <comment authorId="0" ref="J720">
      <text>
        <t xml:space="preserve">[35024] p18</t>
      </text>
    </comment>
    <comment authorId="0" ref="K720">
      <text>
        <t xml:space="preserve">[35205] p18</t>
      </text>
    </comment>
    <comment authorId="0" ref="N720">
      <text>
        <t xml:space="preserve">[35024] p48
[35205] p31</t>
      </text>
    </comment>
    <comment authorId="0" ref="M721">
      <text>
        <t xml:space="preserve">[35204] p17</t>
      </text>
    </comment>
    <comment authorId="0" ref="N721">
      <text>
        <t xml:space="preserve">[35019] p24
[35203] p93</t>
      </text>
    </comment>
    <comment authorId="0" ref="N722">
      <text>
        <t xml:space="preserve">[35019] p24
[35001] p25</t>
      </text>
    </comment>
    <comment authorId="0" ref="I723">
      <text>
        <t xml:space="preserve">[35019] p16</t>
      </text>
    </comment>
    <comment authorId="0" ref="M723">
      <text>
        <t xml:space="preserve">[35204] p17</t>
      </text>
    </comment>
    <comment authorId="0" ref="N723">
      <text>
        <t xml:space="preserve">[35019] p24
[35204] p25</t>
      </text>
    </comment>
    <comment authorId="0" ref="K724">
      <text>
        <t xml:space="preserve">[35205] p18</t>
      </text>
    </comment>
    <comment authorId="0" ref="L724">
      <text>
        <t xml:space="preserve">[35001] p13</t>
      </text>
    </comment>
    <comment authorId="0" ref="N724">
      <text>
        <t xml:space="preserve">[35205] p31
[35001] p25
[35203] p18</t>
      </text>
    </comment>
    <comment authorId="0" ref="K725">
      <text>
        <t xml:space="preserve">[35205] p18</t>
      </text>
    </comment>
    <comment authorId="0" ref="N725">
      <text>
        <t xml:space="preserve">[35024] p48
[35205] p31</t>
      </text>
    </comment>
    <comment authorId="0" ref="I726">
      <text>
        <t xml:space="preserve">[35019] p16</t>
      </text>
    </comment>
    <comment authorId="0" ref="M726">
      <text>
        <t xml:space="preserve">[35204] p17</t>
      </text>
    </comment>
    <comment authorId="0" ref="N726">
      <text>
        <t xml:space="preserve">[35019] p24
[35204] p25</t>
      </text>
    </comment>
    <comment authorId="0" ref="K727">
      <text>
        <t xml:space="preserve">[35205] p18</t>
      </text>
    </comment>
    <comment authorId="0" ref="N727">
      <text>
        <t xml:space="preserve">[35024] p48
[35205] p31</t>
      </text>
    </comment>
    <comment authorId="0" ref="K728">
      <text>
        <t xml:space="preserve">[35205] p18</t>
      </text>
    </comment>
    <comment authorId="0" ref="N728">
      <text>
        <t xml:space="preserve">appears in [35205] p31
missing in [35001] p25</t>
      </text>
    </comment>
    <comment authorId="0" ref="I729">
      <text>
        <t xml:space="preserve">[35019] p16</t>
      </text>
    </comment>
    <comment authorId="0" ref="L729">
      <text>
        <t xml:space="preserve">[35001] p13</t>
      </text>
    </comment>
    <comment authorId="0" ref="M729">
      <text>
        <t xml:space="preserve">[35204] p17</t>
      </text>
    </comment>
    <comment authorId="0" ref="N729">
      <text>
        <t xml:space="preserve">[35019] p24
[35204] p25
[35001] p25
[35203] p18</t>
      </text>
    </comment>
    <comment authorId="0" ref="I730">
      <text>
        <t xml:space="preserve">[35019] p16</t>
      </text>
    </comment>
    <comment authorId="0" ref="M730">
      <text>
        <t xml:space="preserve">[35204] p17</t>
      </text>
    </comment>
    <comment authorId="0" ref="N730">
      <text>
        <t xml:space="preserve">[35019] p24</t>
      </text>
    </comment>
    <comment authorId="0" ref="J732">
      <text>
        <t xml:space="preserve">[1624] p15</t>
      </text>
    </comment>
    <comment authorId="0" ref="M732">
      <text>
        <t xml:space="preserve">[35204] p17
[35024] p48</t>
      </text>
    </comment>
    <comment authorId="0" ref="N732">
      <text>
        <t xml:space="preserve">[35204] p25
[35024] p48
[35205] p31</t>
      </text>
    </comment>
    <comment authorId="0" ref="M734">
      <text>
        <t xml:space="preserve">[35204] p17</t>
      </text>
    </comment>
    <comment authorId="0" ref="N734">
      <text>
        <t xml:space="preserve">[35019] p24
[35204] p25</t>
      </text>
    </comment>
    <comment authorId="0" ref="N735">
      <text>
        <t xml:space="preserve">[35024] p48
[35205] p31</t>
      </text>
    </comment>
    <comment authorId="0" ref="V735">
      <text>
        <t xml:space="preserve">[1629] p121</t>
      </text>
    </comment>
    <comment authorId="0" ref="N736">
      <text>
        <t xml:space="preserve">[35019] p24
[35001] p25
[35203] p18</t>
      </text>
    </comment>
    <comment authorId="0" ref="AW737">
      <text>
        <t xml:space="preserve">[35P025] p14</t>
      </text>
    </comment>
    <comment authorId="0" ref="M738">
      <text>
        <t xml:space="preserve">[35204] p17</t>
      </text>
    </comment>
    <comment authorId="0" ref="N738">
      <text>
        <t xml:space="preserve">[35204] p25
[35024] p48
[35203] p121</t>
      </text>
    </comment>
    <comment authorId="0" ref="I739">
      <text>
        <t xml:space="preserve">[35019] p16</t>
      </text>
    </comment>
    <comment authorId="0" ref="L739">
      <text>
        <t xml:space="preserve">[35001] p13</t>
      </text>
    </comment>
    <comment authorId="0" ref="N739">
      <text>
        <t xml:space="preserve">[35019] p24
[35001] p25
[35203] p18</t>
      </text>
    </comment>
    <comment authorId="0" ref="K740">
      <text>
        <t xml:space="preserve">[35205] p18</t>
      </text>
    </comment>
    <comment authorId="0" ref="N740">
      <text>
        <t xml:space="preserve">[35205] p31
[35001] p25</t>
      </text>
    </comment>
    <comment authorId="0" ref="N741">
      <text>
        <t xml:space="preserve">[35024] p48
[35203] p121</t>
      </text>
    </comment>
    <comment authorId="0" ref="J743">
      <text>
        <t xml:space="preserve">[35024] p18</t>
      </text>
    </comment>
    <comment authorId="0" ref="K743">
      <text>
        <t xml:space="preserve">[35205] p18</t>
      </text>
    </comment>
    <comment authorId="0" ref="N743">
      <text>
        <t xml:space="preserve">[35024] p48
[35205] p31</t>
      </text>
    </comment>
    <comment authorId="0" ref="N744">
      <text>
        <t xml:space="preserve">[35024] p48</t>
      </text>
    </comment>
    <comment authorId="0" ref="K745">
      <text>
        <t xml:space="preserve">[35205] p18</t>
      </text>
    </comment>
    <comment authorId="0" ref="N745">
      <text>
        <t xml:space="preserve">[35205] p31
[35001] p25</t>
      </text>
    </comment>
    <comment authorId="0" ref="I746">
      <text>
        <t xml:space="preserve">[35019] p16</t>
      </text>
    </comment>
    <comment authorId="0" ref="M746">
      <text>
        <t xml:space="preserve">[35204] p17</t>
      </text>
    </comment>
    <comment authorId="0" ref="N746">
      <text>
        <t xml:space="preserve">[35019] p24
[35204] p25
[35205] p31</t>
      </text>
    </comment>
    <comment authorId="0" ref="N748">
      <text>
        <t xml:space="preserve">[35024] p48
[35205] p31</t>
      </text>
    </comment>
    <comment authorId="0" ref="I750">
      <text>
        <t xml:space="preserve">[35019] p16</t>
      </text>
    </comment>
    <comment authorId="0" ref="M750">
      <text>
        <t xml:space="preserve">[35204] p17</t>
      </text>
    </comment>
    <comment authorId="0" ref="N750">
      <text>
        <t xml:space="preserve">[35204] p25</t>
      </text>
    </comment>
    <comment authorId="0" ref="J751">
      <text>
        <t xml:space="preserve">[35024] p18</t>
      </text>
    </comment>
    <comment authorId="0" ref="N751">
      <text>
        <t xml:space="preserve">[35024] p48
[35205] p31</t>
      </text>
    </comment>
    <comment authorId="0" ref="I752">
      <text>
        <t xml:space="preserve">[35019] p16</t>
      </text>
    </comment>
    <comment authorId="0" ref="M752">
      <text>
        <t xml:space="preserve">[35204] p17</t>
      </text>
    </comment>
    <comment authorId="0" ref="N752">
      <text>
        <t xml:space="preserve">[35204] p25</t>
      </text>
    </comment>
    <comment authorId="0" ref="N753">
      <text>
        <t xml:space="preserve">[35024] p48</t>
      </text>
    </comment>
    <comment authorId="0" ref="K754">
      <text>
        <t xml:space="preserve">[35205] p18</t>
      </text>
    </comment>
    <comment authorId="0" ref="L754">
      <text>
        <t xml:space="preserve">[35001] p13</t>
      </text>
    </comment>
    <comment authorId="0" ref="N754">
      <text>
        <t xml:space="preserve">[35205] p31
[35001] p25
[35203] p18</t>
      </text>
    </comment>
    <comment authorId="0" ref="L755">
      <text>
        <t xml:space="preserve">[35001] p13</t>
      </text>
    </comment>
    <comment authorId="0" ref="N755">
      <text>
        <t xml:space="preserve">[35001] p25
[35203] p18</t>
      </text>
    </comment>
    <comment authorId="0" ref="N756">
      <text>
        <t xml:space="preserve">[35024] p48</t>
      </text>
    </comment>
    <comment authorId="0" ref="K757">
      <text>
        <t xml:space="preserve">[35205] p18</t>
      </text>
    </comment>
    <comment authorId="0" ref="N757">
      <text>
        <t xml:space="preserve">[35024] p48
[35205] p31</t>
      </text>
    </comment>
    <comment authorId="0" ref="N758">
      <text>
        <t xml:space="preserve">[35001] p25
[35203] p18</t>
      </text>
    </comment>
    <comment authorId="0" ref="J759">
      <text>
        <t xml:space="preserve">[35024] p18</t>
      </text>
    </comment>
    <comment authorId="0" ref="N759">
      <text>
        <t xml:space="preserve">[35024] p48</t>
      </text>
    </comment>
    <comment authorId="0" ref="K761">
      <text>
        <t xml:space="preserve">[35205] p18</t>
      </text>
    </comment>
    <comment authorId="0" ref="N761">
      <text>
        <t xml:space="preserve">[35024] p48
[35205] p31</t>
      </text>
    </comment>
    <comment authorId="0" ref="K762">
      <text>
        <t xml:space="preserve">[35205] p18</t>
      </text>
    </comment>
    <comment authorId="0" ref="L762">
      <text>
        <t xml:space="preserve">[35001] p13</t>
      </text>
    </comment>
    <comment authorId="0" ref="N762">
      <text>
        <t xml:space="preserve">[35205] p31
[35001] p25
[35203] p18</t>
      </text>
    </comment>
    <comment authorId="0" ref="N763">
      <text>
        <t xml:space="preserve">[35024] p48</t>
      </text>
    </comment>
    <comment authorId="0" ref="J764">
      <text>
        <t xml:space="preserve">[35024] p18</t>
      </text>
    </comment>
    <comment authorId="0" ref="N764">
      <text>
        <t xml:space="preserve">[35024] p48</t>
      </text>
    </comment>
    <comment authorId="0" ref="I765">
      <text>
        <t xml:space="preserve">[1624] p20</t>
      </text>
    </comment>
    <comment authorId="0" ref="M765">
      <text>
        <t xml:space="preserve">[35204] p17</t>
      </text>
    </comment>
    <comment authorId="0" ref="N765">
      <text>
        <t xml:space="preserve">[35204] p25
[35024] p48
[35205] p31</t>
      </text>
    </comment>
    <comment authorId="0" ref="M766">
      <text>
        <t xml:space="preserve">[35204] p17</t>
      </text>
    </comment>
    <comment authorId="0" ref="N766">
      <text>
        <t xml:space="preserve">appears in [35204] p25
missing in [35001] p25</t>
      </text>
    </comment>
    <comment authorId="0" ref="I767">
      <text>
        <t xml:space="preserve">[35019] p16</t>
      </text>
    </comment>
    <comment authorId="0" ref="J767">
      <text>
        <t xml:space="preserve">[35702] p15</t>
      </text>
    </comment>
    <comment authorId="0" ref="K767">
      <text>
        <t xml:space="preserve">[35205] p18</t>
      </text>
    </comment>
    <comment authorId="0" ref="L767">
      <text>
        <t xml:space="preserve">[35001] p13</t>
      </text>
    </comment>
    <comment authorId="0" ref="N767">
      <text>
        <t xml:space="preserve">[35205] p31
[35001] p25</t>
      </text>
    </comment>
    <comment authorId="0" ref="I768">
      <text>
        <t xml:space="preserve">[35019] p16</t>
      </text>
    </comment>
    <comment authorId="0" ref="K768">
      <text>
        <t xml:space="preserve">[35205] p18</t>
      </text>
    </comment>
    <comment authorId="0" ref="M768">
      <text>
        <t xml:space="preserve">[35204] p17</t>
      </text>
    </comment>
    <comment authorId="0" ref="N768">
      <text>
        <t xml:space="preserve">[35204] p25
[35205] p31
[35001] p25</t>
      </text>
    </comment>
    <comment authorId="0" ref="I769">
      <text>
        <t xml:space="preserve">[35019] p16</t>
      </text>
    </comment>
    <comment authorId="0" ref="J769">
      <text>
        <t xml:space="preserve">[35702] p15</t>
      </text>
    </comment>
    <comment authorId="0" ref="K769">
      <text>
        <t xml:space="preserve">[35205] p18</t>
      </text>
    </comment>
    <comment authorId="0" ref="L769">
      <text>
        <t xml:space="preserve">[35001] p13</t>
      </text>
    </comment>
    <comment authorId="0" ref="M769">
      <text>
        <t xml:space="preserve">[35204] p17</t>
      </text>
    </comment>
    <comment authorId="0" ref="N769">
      <text>
        <t xml:space="preserve">[35019] p24
[35204] p25
[35205] p31
[35001] p25</t>
      </text>
    </comment>
    <comment authorId="0" ref="L770">
      <text>
        <t xml:space="preserve">[35001] p13</t>
      </text>
    </comment>
    <comment authorId="0" ref="N770">
      <text>
        <t xml:space="preserve">[35001] p25
[35203] p18</t>
      </text>
    </comment>
    <comment authorId="0" ref="N771">
      <text>
        <t xml:space="preserve">[35203] p18</t>
      </text>
    </comment>
    <comment authorId="0" ref="L772">
      <text>
        <t xml:space="preserve">[1629] p18</t>
      </text>
    </comment>
    <comment authorId="0" ref="N772">
      <text>
        <t xml:space="preserve">[35001] p25
[35203] p18</t>
      </text>
    </comment>
    <comment authorId="0" ref="N773">
      <text>
        <t xml:space="preserve">[35001] p25</t>
      </text>
    </comment>
    <comment authorId="0" ref="N774">
      <text>
        <t xml:space="preserve">[35024] p48</t>
      </text>
    </comment>
    <comment authorId="0" ref="I775">
      <text>
        <t xml:space="preserve">[35019] p16</t>
      </text>
    </comment>
    <comment authorId="0" ref="M775">
      <text>
        <t xml:space="preserve">[35204] p17</t>
      </text>
    </comment>
    <comment authorId="0" ref="N775">
      <text>
        <t xml:space="preserve">[35019] p24
[35204] p25</t>
      </text>
    </comment>
    <comment authorId="0" ref="K776">
      <text>
        <t xml:space="preserve">[35205] p18</t>
      </text>
    </comment>
    <comment authorId="0" ref="N776">
      <text>
        <t xml:space="preserve">[35024] p48
[35205] p31</t>
      </text>
    </comment>
    <comment authorId="0" ref="M777">
      <text>
        <t xml:space="preserve">[35204] p17</t>
      </text>
    </comment>
    <comment authorId="0" ref="N777">
      <text>
        <t xml:space="preserve">[35204] p25
[35024] p48
[35203] p121</t>
      </text>
    </comment>
    <comment authorId="0" ref="N778">
      <text>
        <t xml:space="preserve">[35203] p93</t>
      </text>
    </comment>
    <comment authorId="0" ref="N779">
      <text>
        <t xml:space="preserve">[35203] p93</t>
      </text>
    </comment>
    <comment authorId="0" ref="I780">
      <text>
        <t xml:space="preserve">[35019] p16</t>
      </text>
    </comment>
    <comment authorId="0" ref="J780">
      <text>
        <t xml:space="preserve">[35702] p15</t>
      </text>
    </comment>
    <comment authorId="0" ref="K780">
      <text>
        <t xml:space="preserve">[35205] p18</t>
      </text>
    </comment>
    <comment authorId="0" ref="L780">
      <text>
        <t xml:space="preserve">[35001] p13</t>
      </text>
    </comment>
    <comment authorId="0" ref="M780">
      <text>
        <t xml:space="preserve">[35204] p17</t>
      </text>
    </comment>
    <comment authorId="0" ref="N780">
      <text>
        <t xml:space="preserve">[35019] p24
[35204] p25
[35205] p31
[35001] p25</t>
      </text>
    </comment>
    <comment authorId="0" ref="L781">
      <text>
        <t xml:space="preserve">[35001] p13</t>
      </text>
    </comment>
    <comment authorId="0" ref="N781">
      <text>
        <t xml:space="preserve">[35001] p25
[35203] p18</t>
      </text>
    </comment>
    <comment authorId="0" ref="L782">
      <text>
        <t xml:space="preserve">[35001] p13</t>
      </text>
    </comment>
    <comment authorId="0" ref="N782">
      <text>
        <t xml:space="preserve">[35205] p31
[35001] p25
[35203] p18</t>
      </text>
    </comment>
    <comment authorId="0" ref="J783">
      <text>
        <t xml:space="preserve">[35024] p18</t>
      </text>
    </comment>
    <comment authorId="0" ref="N783">
      <text>
        <t xml:space="preserve">[35024] p48
[35205] p31</t>
      </text>
    </comment>
    <comment authorId="0" ref="J784">
      <text>
        <t xml:space="preserve">[35024] p18</t>
      </text>
    </comment>
    <comment authorId="0" ref="M784">
      <text>
        <t xml:space="preserve">[35204] p17</t>
      </text>
    </comment>
    <comment authorId="0" ref="N784">
      <text>
        <t xml:space="preserve">[35204] p25
[35024] p48
[35203] p121</t>
      </text>
    </comment>
    <comment authorId="0" ref="I785">
      <text>
        <t xml:space="preserve">[35019] p16</t>
      </text>
    </comment>
    <comment authorId="0" ref="M785">
      <text>
        <t xml:space="preserve">[35204] p17</t>
      </text>
    </comment>
    <comment authorId="0" ref="N785">
      <text>
        <t xml:space="preserve">[35019] p24
[35204] p25</t>
      </text>
    </comment>
    <comment authorId="0" ref="N786">
      <text>
        <t xml:space="preserve">[35019] p24
[35001] p25</t>
      </text>
    </comment>
    <comment authorId="0" ref="I787">
      <text>
        <t xml:space="preserve">[35019] p16</t>
      </text>
    </comment>
    <comment authorId="0" ref="M787">
      <text>
        <t xml:space="preserve">[35204] p17</t>
      </text>
    </comment>
    <comment authorId="0" ref="N787">
      <text>
        <t xml:space="preserve">[35019] p24
[35204] p25</t>
      </text>
    </comment>
    <comment authorId="0" ref="N788">
      <text>
        <t xml:space="preserve">[35024] p48</t>
      </text>
    </comment>
    <comment authorId="0" ref="N789">
      <text>
        <t xml:space="preserve">[35024] p48
[35203] p121</t>
      </text>
    </comment>
    <comment authorId="0" ref="N790">
      <text>
        <t xml:space="preserve">[35203] p18</t>
      </text>
    </comment>
    <comment authorId="0" ref="I791">
      <text>
        <t xml:space="preserve">[35019] p16</t>
      </text>
    </comment>
    <comment authorId="0" ref="L791">
      <text>
        <t xml:space="preserve">[35001] p13</t>
      </text>
    </comment>
    <comment authorId="0" ref="M791">
      <text>
        <t xml:space="preserve">[35204] p17</t>
      </text>
    </comment>
    <comment authorId="0" ref="N791">
      <text>
        <t xml:space="preserve">[35019] p24</t>
      </text>
    </comment>
    <comment authorId="0" ref="M792">
      <text>
        <t xml:space="preserve">[35204] p17</t>
      </text>
    </comment>
    <comment authorId="0" ref="N792">
      <text>
        <t xml:space="preserve">[35204] p25
[35203] p93</t>
      </text>
    </comment>
    <comment authorId="0" ref="N793">
      <text>
        <t xml:space="preserve">[35024] p48
[35203] p121</t>
      </text>
    </comment>
    <comment authorId="0" ref="L794">
      <text>
        <t xml:space="preserve">[1629] p17</t>
      </text>
    </comment>
    <comment authorId="0" ref="M794">
      <text>
        <t xml:space="preserve">[35204] p17</t>
      </text>
    </comment>
    <comment authorId="0" ref="N794">
      <text>
        <t xml:space="preserve">[35204] p25
[35024] p48
[35203] p121</t>
      </text>
    </comment>
    <comment authorId="0" ref="I795">
      <text>
        <t xml:space="preserve">[35019] p16</t>
      </text>
    </comment>
    <comment authorId="0" ref="J795">
      <text>
        <t xml:space="preserve">[35205] p17</t>
      </text>
    </comment>
    <comment authorId="0" ref="K795">
      <text>
        <t xml:space="preserve">[35205] p18</t>
      </text>
    </comment>
    <comment authorId="0" ref="L795">
      <text>
        <t xml:space="preserve">[35001] p13</t>
      </text>
    </comment>
    <comment authorId="0" ref="N795">
      <text>
        <t xml:space="preserve">[35205] p31
[35001] p25</t>
      </text>
    </comment>
    <comment authorId="0" ref="I796">
      <text>
        <t xml:space="preserve">[35019] p16</t>
      </text>
    </comment>
    <comment authorId="0" ref="K796">
      <text>
        <t xml:space="preserve">[35205] p18</t>
      </text>
    </comment>
    <comment authorId="0" ref="L796">
      <text>
        <t xml:space="preserve">[35001] p13</t>
      </text>
    </comment>
    <comment authorId="0" ref="M796">
      <text>
        <t xml:space="preserve">[35204] p17</t>
      </text>
    </comment>
    <comment authorId="0" ref="N796">
      <text>
        <t xml:space="preserve">[35019] p24
[35204] p25
[35001] p25
[35203] p18</t>
      </text>
    </comment>
    <comment authorId="0" ref="N798">
      <text>
        <t xml:space="preserve">[35001] p25
[35203] p18</t>
      </text>
    </comment>
    <comment authorId="0" ref="S798">
      <text>
        <t xml:space="preserve">[35235] p100</t>
      </text>
    </comment>
    <comment authorId="0" ref="T798">
      <text>
        <t xml:space="preserve">[35235] p100</t>
      </text>
    </comment>
    <comment authorId="0" ref="I799">
      <text>
        <t xml:space="preserve">[35019] p16</t>
      </text>
    </comment>
    <comment authorId="0" ref="M799">
      <text>
        <t xml:space="preserve">[35204] p17</t>
      </text>
    </comment>
    <comment authorId="0" ref="N799">
      <text>
        <t xml:space="preserve">[35019] p24
[35204] p25</t>
      </text>
    </comment>
    <comment authorId="0" ref="N800">
      <text>
        <t xml:space="preserve">[35024] p48
[35205] p31
[35203] p93</t>
      </text>
    </comment>
    <comment authorId="0" ref="K801">
      <text>
        <t xml:space="preserve">[35205] p18</t>
      </text>
    </comment>
    <comment authorId="0" ref="L801">
      <text>
        <t xml:space="preserve">[35001] p13</t>
      </text>
    </comment>
    <comment authorId="0" ref="N801">
      <text>
        <t xml:space="preserve">[35205] p31
[35001] p25
[35203] p18</t>
      </text>
    </comment>
    <comment authorId="0" ref="J802">
      <text>
        <t xml:space="preserve">[35024] p18</t>
      </text>
    </comment>
    <comment authorId="0" ref="N802">
      <text>
        <t xml:space="preserve">[35024] p48</t>
      </text>
    </comment>
    <comment authorId="0" ref="N803">
      <text>
        <t xml:space="preserve">[35203] p18</t>
      </text>
    </comment>
    <comment authorId="0" ref="I804">
      <text>
        <t xml:space="preserve">[35019] p16</t>
      </text>
    </comment>
    <comment authorId="0" ref="L804">
      <text>
        <t xml:space="preserve">[35001] p13</t>
      </text>
    </comment>
    <comment authorId="0" ref="N804">
      <text>
        <t xml:space="preserve">[35019] p24
[35001] p25
[35203] p18</t>
      </text>
    </comment>
    <comment authorId="0" ref="N805">
      <text>
        <t xml:space="preserve">[35205] p31
[35203] p93</t>
      </text>
    </comment>
    <comment authorId="0" ref="J806">
      <text>
        <t xml:space="preserve">[35205] p15</t>
      </text>
    </comment>
    <comment authorId="0" ref="K806">
      <text>
        <t xml:space="preserve">[35205] p18</t>
      </text>
    </comment>
    <comment authorId="0" ref="N806">
      <text>
        <t xml:space="preserve">[35024] p48
[35205] p31</t>
      </text>
    </comment>
    <comment authorId="0" ref="J807">
      <text>
        <t xml:space="preserve">[35024] p18</t>
      </text>
    </comment>
    <comment authorId="0" ref="K807">
      <text>
        <t xml:space="preserve">[35205] p18</t>
      </text>
    </comment>
    <comment authorId="0" ref="N807">
      <text>
        <t xml:space="preserve">[35024] p48
[35205] p31</t>
      </text>
    </comment>
    <comment authorId="0" ref="J809">
      <text>
        <t xml:space="preserve">[35024] p18</t>
      </text>
    </comment>
    <comment authorId="0" ref="N809">
      <text>
        <t xml:space="preserve">[35024] p48</t>
      </text>
    </comment>
    <comment authorId="0" ref="K810">
      <text>
        <t xml:space="preserve">[35205] p18</t>
      </text>
    </comment>
    <comment authorId="0" ref="L810">
      <text>
        <t xml:space="preserve">[35001] p13</t>
      </text>
    </comment>
    <comment authorId="0" ref="M810">
      <text>
        <t xml:space="preserve">[35001] p15</t>
      </text>
    </comment>
    <comment authorId="0" ref="N810">
      <text>
        <t xml:space="preserve">[35205] p31
[35001] p25
[35203] p18</t>
      </text>
    </comment>
    <comment authorId="0" ref="AY810">
      <text>
        <t xml:space="preserve">[35902] p60</t>
      </text>
    </comment>
    <comment authorId="0" ref="L812">
      <text>
        <t xml:space="preserve">[35001] p13</t>
      </text>
    </comment>
    <comment authorId="0" ref="N812">
      <text>
        <t xml:space="preserve">[35205] p31
[35001] p25
[35203] p18</t>
      </text>
    </comment>
    <comment authorId="0" ref="Q813">
      <text>
        <t xml:space="preserve">[35702] p38-39</t>
      </text>
    </comment>
    <comment authorId="0" ref="T813">
      <text>
        <t xml:space="preserve">[35702] p50-51</t>
      </text>
    </comment>
    <comment authorId="0" ref="V813">
      <text>
        <t xml:space="preserve">[35702] p58-59</t>
      </text>
    </comment>
    <comment authorId="0" ref="X813">
      <text>
        <t xml:space="preserve">[35702] p70-71</t>
      </text>
    </comment>
    <comment authorId="0" ref="Y813">
      <text>
        <t xml:space="preserve">[35702] p80-81</t>
      </text>
    </comment>
    <comment authorId="0" ref="I814">
      <text>
        <t xml:space="preserve">[10974] p197</t>
      </text>
    </comment>
    <comment authorId="0" ref="J814">
      <text>
        <t xml:space="preserve">[1621] p8</t>
      </text>
    </comment>
    <comment authorId="0" ref="L814">
      <text>
        <t xml:space="preserve">[35001] p13</t>
      </text>
    </comment>
    <comment authorId="0" ref="N814">
      <text>
        <t xml:space="preserve">[35001] p25
[35203] p18</t>
      </text>
    </comment>
    <comment authorId="0" ref="K815">
      <text>
        <t xml:space="preserve">[35205] p18</t>
      </text>
    </comment>
    <comment authorId="0" ref="N815">
      <text>
        <t xml:space="preserve">[35024] p48
[35205] p31</t>
      </text>
    </comment>
    <comment authorId="0" ref="J816">
      <text>
        <t xml:space="preserve">[35024] p18</t>
      </text>
    </comment>
    <comment authorId="0" ref="K816">
      <text>
        <t xml:space="preserve">[35205] p18</t>
      </text>
    </comment>
    <comment authorId="0" ref="N816">
      <text>
        <t xml:space="preserve">[35024] p48
[35205] p31</t>
      </text>
    </comment>
    <comment authorId="0" ref="N818">
      <text>
        <t xml:space="preserve">[35024] p48
[35205] p31</t>
      </text>
    </comment>
    <comment authorId="0" ref="X818">
      <text>
        <t xml:space="preserve">[1629] p122</t>
      </text>
    </comment>
    <comment authorId="0" ref="AW819">
      <text>
        <t xml:space="preserve">[35P025] p14</t>
      </text>
    </comment>
    <comment authorId="0" ref="AW820">
      <text>
        <t xml:space="preserve">[35P025] p14</t>
      </text>
    </comment>
    <comment authorId="0" ref="N821">
      <text>
        <t xml:space="preserve">[35024] p48</t>
      </text>
    </comment>
    <comment authorId="0" ref="K822">
      <text>
        <t xml:space="preserve">[35205] p18</t>
      </text>
    </comment>
    <comment authorId="0" ref="L822">
      <text>
        <t xml:space="preserve">[35001] p13</t>
      </text>
    </comment>
    <comment authorId="0" ref="N822">
      <text>
        <t xml:space="preserve">[35205] p31
[35001] p25</t>
      </text>
    </comment>
    <comment authorId="0" ref="K823">
      <text>
        <t xml:space="preserve">[35205] p18</t>
      </text>
    </comment>
    <comment authorId="0" ref="N823">
      <text>
        <t xml:space="preserve">[35205] p31</t>
      </text>
    </comment>
    <comment authorId="0" ref="M824">
      <text>
        <t xml:space="preserve">[35204] p17</t>
      </text>
    </comment>
    <comment authorId="0" ref="N824">
      <text>
        <t xml:space="preserve">[35204] p25
[35024] p48</t>
      </text>
    </comment>
    <comment authorId="0" ref="N826">
      <text>
        <t xml:space="preserve">[35024] p48
[35203] p93</t>
      </text>
    </comment>
    <comment authorId="0" ref="N827">
      <text>
        <t xml:space="preserve">[35205] p31
[35203] p18</t>
      </text>
    </comment>
    <comment authorId="0" ref="N828">
      <text>
        <t xml:space="preserve">[35024] p48
[35203] p93</t>
      </text>
    </comment>
    <comment authorId="0" ref="I829">
      <text>
        <t xml:space="preserve">[35019] p16</t>
      </text>
    </comment>
    <comment authorId="0" ref="L829">
      <text>
        <t xml:space="preserve">[35001] p13</t>
      </text>
    </comment>
    <comment authorId="0" ref="N829">
      <text>
        <t xml:space="preserve">[35001] p25
[35203] p18</t>
      </text>
    </comment>
    <comment authorId="0" ref="N830">
      <text>
        <t xml:space="preserve">[35024] p48
[35203] p121</t>
      </text>
    </comment>
    <comment authorId="0" ref="I831">
      <text>
        <t xml:space="preserve">[35019] p16</t>
      </text>
    </comment>
    <comment authorId="0" ref="K831">
      <text>
        <t xml:space="preserve">[35205] p18</t>
      </text>
    </comment>
    <comment authorId="0" ref="L831">
      <text>
        <t xml:space="preserve">[35001] p13</t>
      </text>
    </comment>
    <comment authorId="0" ref="N831">
      <text>
        <t xml:space="preserve">[35205] p31
[35001] p25
[35203] p18</t>
      </text>
    </comment>
    <comment authorId="0" ref="I832">
      <text>
        <t xml:space="preserve">[35019] p16</t>
      </text>
    </comment>
    <comment authorId="0" ref="L832">
      <text>
        <t xml:space="preserve">[35001] p13</t>
      </text>
    </comment>
    <comment authorId="0" ref="N832">
      <text>
        <t xml:space="preserve">[35019] p24
[35001] p25
[35203] p18</t>
      </text>
    </comment>
    <comment authorId="0" ref="M833">
      <text>
        <t xml:space="preserve">[35204] p17</t>
      </text>
    </comment>
    <comment authorId="0" ref="N833">
      <text>
        <t xml:space="preserve">[35204] p25
[35203] p93</t>
      </text>
    </comment>
    <comment authorId="0" ref="I834">
      <text>
        <t xml:space="preserve">[35019] p16</t>
      </text>
    </comment>
    <comment authorId="0" ref="M834">
      <text>
        <t xml:space="preserve">[35204] p17</t>
      </text>
    </comment>
    <comment authorId="0" ref="N834">
      <text>
        <t xml:space="preserve">[35019] p24</t>
      </text>
    </comment>
    <comment authorId="0" ref="J835">
      <text>
        <t xml:space="preserve">[35024] p18</t>
      </text>
    </comment>
    <comment authorId="0" ref="N835">
      <text>
        <t xml:space="preserve">[35024] p48</t>
      </text>
    </comment>
    <comment authorId="0" ref="N836">
      <text>
        <t xml:space="preserve">[35019] p24
[35001] p25
[35203] p18</t>
      </text>
    </comment>
    <comment authorId="0" ref="I837">
      <text>
        <t xml:space="preserve">[35019] p16</t>
      </text>
    </comment>
    <comment authorId="0" ref="J837">
      <text>
        <t xml:space="preserve">[35702] p15</t>
      </text>
    </comment>
    <comment authorId="0" ref="K837">
      <text>
        <t xml:space="preserve">[35205] p18</t>
      </text>
    </comment>
    <comment authorId="0" ref="L837">
      <text>
        <t xml:space="preserve">[35001] p13</t>
      </text>
    </comment>
    <comment authorId="0" ref="M837">
      <text>
        <t xml:space="preserve">[35204] p17</t>
      </text>
    </comment>
    <comment authorId="0" ref="N837">
      <text>
        <t xml:space="preserve">[35019] p24
[35204] p25
[35205] p31
[35001] p25
[35203] p18</t>
      </text>
    </comment>
    <comment authorId="0" ref="AW837">
      <text>
        <t xml:space="preserve">[35223] p19</t>
      </text>
    </comment>
    <comment authorId="0" ref="L838">
      <text>
        <t xml:space="preserve">[35001] p13</t>
      </text>
    </comment>
    <comment authorId="0" ref="N838">
      <text>
        <t xml:space="preserve">[35001] p25
[35203] p18</t>
      </text>
    </comment>
    <comment authorId="0" ref="K839">
      <text>
        <t xml:space="preserve">[35205] p18</t>
      </text>
    </comment>
    <comment authorId="0" ref="N839">
      <text>
        <t xml:space="preserve">[35205] p31
[35001] p25</t>
      </text>
    </comment>
    <comment authorId="0" ref="N840">
      <text>
        <t xml:space="preserve">[35024] p48 but with shifted coordinates compared to 2764 map
[35203] p121 but with shifted coordinates compared to 2764 map</t>
      </text>
    </comment>
    <comment authorId="0" ref="M841">
      <text>
        <t xml:space="preserve">[35204] p17</t>
      </text>
    </comment>
    <comment authorId="0" ref="J842">
      <text>
        <t xml:space="preserve">[35024] p18</t>
      </text>
    </comment>
    <comment authorId="0" ref="N842">
      <text>
        <t xml:space="preserve">[35024] p48
[35205] p31</t>
      </text>
    </comment>
    <comment authorId="0" ref="N843">
      <text>
        <t xml:space="preserve">[35205] p31
[35203] p93</t>
      </text>
    </comment>
    <comment authorId="0" ref="O843">
      <text>
        <t xml:space="preserve">[35SN206] p4</t>
      </text>
    </comment>
    <comment authorId="0" ref="M844">
      <text>
        <t xml:space="preserve">[1715] p169
[35203] P15</t>
      </text>
    </comment>
    <comment authorId="0" ref="N844">
      <text>
        <t xml:space="preserve">[35203] p93</t>
      </text>
    </comment>
    <comment authorId="0" ref="L845">
      <text>
        <t xml:space="preserve">[35001] p13</t>
      </text>
    </comment>
    <comment authorId="0" ref="N845">
      <text>
        <t xml:space="preserve">[35001] p25
[35203] p18</t>
      </text>
    </comment>
    <comment authorId="0" ref="L846">
      <text>
        <t xml:space="preserve">[35001] p13</t>
      </text>
    </comment>
    <comment authorId="0" ref="N846">
      <text>
        <t xml:space="preserve">[35205] p31
[35001] p25
[35203] p18</t>
      </text>
    </comment>
    <comment authorId="0" ref="N847">
      <text>
        <t xml:space="preserve">[35024] p48</t>
      </text>
    </comment>
    <comment authorId="0" ref="K848">
      <text>
        <t xml:space="preserve">[35205] p18</t>
      </text>
    </comment>
    <comment authorId="0" ref="N848">
      <text>
        <t xml:space="preserve">[35205] p31</t>
      </text>
    </comment>
    <comment authorId="0" ref="I849">
      <text>
        <t xml:space="preserve">[35019] p16</t>
      </text>
    </comment>
    <comment authorId="0" ref="J849">
      <text>
        <t xml:space="preserve">[35702] p15</t>
      </text>
    </comment>
    <comment authorId="0" ref="K849">
      <text>
        <t xml:space="preserve">[35205] p18</t>
      </text>
    </comment>
    <comment authorId="0" ref="L849">
      <text>
        <t xml:space="preserve">[35001] p13</t>
      </text>
    </comment>
    <comment authorId="0" ref="N849">
      <text>
        <t xml:space="preserve">[35205] p31
[35001] p25</t>
      </text>
    </comment>
    <comment authorId="0" ref="K850">
      <text>
        <t xml:space="preserve">[35205] p18</t>
      </text>
    </comment>
    <comment authorId="0" ref="N850">
      <text>
        <t xml:space="preserve">[35205] p31</t>
      </text>
    </comment>
    <comment authorId="0" ref="M851">
      <text>
        <t xml:space="preserve">[1715] p169
[35203] P15</t>
      </text>
    </comment>
    <comment authorId="0" ref="K852">
      <text>
        <t xml:space="preserve">[35205] p18</t>
      </text>
    </comment>
    <comment authorId="0" ref="L852">
      <text>
        <t xml:space="preserve">[35001] p13</t>
      </text>
    </comment>
    <comment authorId="0" ref="N852">
      <text>
        <t xml:space="preserve">[35205] p31
[35001] p25
[35203] p18</t>
      </text>
    </comment>
    <comment authorId="0" ref="M853">
      <text>
        <t xml:space="preserve">[1715] p169
[35203] P15</t>
      </text>
    </comment>
    <comment authorId="0" ref="N853">
      <text>
        <t xml:space="preserve">[35203] p93</t>
      </text>
    </comment>
    <comment authorId="0" ref="L854">
      <text>
        <t xml:space="preserve">[35001] p13</t>
      </text>
    </comment>
    <comment authorId="0" ref="N854">
      <text>
        <t xml:space="preserve">[35205] p31
[35001] p25
[35203] p18</t>
      </text>
    </comment>
    <comment authorId="0" ref="K855">
      <text>
        <t xml:space="preserve">[35205] p18</t>
      </text>
    </comment>
    <comment authorId="0" ref="N855">
      <text>
        <t xml:space="preserve">[35205] p31</t>
      </text>
    </comment>
    <comment authorId="0" ref="N856">
      <text>
        <t xml:space="preserve">[35024] p48</t>
      </text>
    </comment>
    <comment authorId="0" ref="K858">
      <text>
        <t xml:space="preserve">[35205] p18</t>
      </text>
    </comment>
    <comment authorId="0" ref="N858">
      <text>
        <t xml:space="preserve">[35205] p31</t>
      </text>
    </comment>
    <comment authorId="0" ref="L859">
      <text>
        <t xml:space="preserve">[35001] p13</t>
      </text>
    </comment>
    <comment authorId="0" ref="N859">
      <text>
        <t xml:space="preserve">[35205] p31
[35001] p25
[35203] p18</t>
      </text>
    </comment>
    <comment authorId="0" ref="N861">
      <text>
        <t xml:space="preserve">[35001] p25
[35203] p18</t>
      </text>
    </comment>
    <comment authorId="0" ref="N862">
      <text>
        <t xml:space="preserve">[35019] p24
[35001] p25</t>
      </text>
    </comment>
    <comment authorId="0" ref="J863">
      <text>
        <t xml:space="preserve">[35024] p18</t>
      </text>
    </comment>
    <comment authorId="0" ref="K863">
      <text>
        <t xml:space="preserve">[35205] p18</t>
      </text>
    </comment>
    <comment authorId="0" ref="M863">
      <text>
        <t xml:space="preserve">[35204] p17</t>
      </text>
    </comment>
    <comment authorId="0" ref="N863">
      <text>
        <t xml:space="preserve">[35204] p25
[35024] p48
[35205] p31</t>
      </text>
    </comment>
    <comment authorId="0" ref="M864">
      <text>
        <t xml:space="preserve">[35204] p17</t>
      </text>
    </comment>
    <comment authorId="0" ref="N864">
      <text>
        <t xml:space="preserve">[35204] p25</t>
      </text>
    </comment>
    <comment authorId="0" ref="K865">
      <text>
        <t xml:space="preserve">[35205] p18</t>
      </text>
    </comment>
    <comment authorId="0" ref="L865">
      <text>
        <t xml:space="preserve">[35001] p13</t>
      </text>
    </comment>
    <comment authorId="0" ref="N865">
      <text>
        <t xml:space="preserve">[35205] p31
[35001] p25</t>
      </text>
    </comment>
    <comment authorId="0" ref="I866">
      <text>
        <t xml:space="preserve">[35019] p16</t>
      </text>
    </comment>
    <comment authorId="0" ref="L866">
      <text>
        <t xml:space="preserve">[35001] p13</t>
      </text>
    </comment>
    <comment authorId="0" ref="N866">
      <text>
        <t xml:space="preserve">appears in [35019] p24
missing in [35001] p25
missing in [35203] p18</t>
      </text>
    </comment>
    <comment authorId="0" ref="N867">
      <text>
        <t xml:space="preserve">[35024] p48
[35203] p93</t>
      </text>
    </comment>
    <comment authorId="0" ref="I868">
      <text>
        <t xml:space="preserve">[35019] p16</t>
      </text>
    </comment>
    <comment authorId="0" ref="L868">
      <text>
        <t xml:space="preserve">[35001] p13</t>
      </text>
    </comment>
    <comment authorId="0" ref="N868">
      <text>
        <t xml:space="preserve">[35019] p24
[35001] p25
[35203] p18</t>
      </text>
    </comment>
    <comment authorId="0" ref="N869">
      <text>
        <t xml:space="preserve">[35019] p24
[35001] p25</t>
      </text>
    </comment>
    <comment authorId="0" ref="J871">
      <text>
        <t xml:space="preserve">[35024] p18</t>
      </text>
    </comment>
    <comment authorId="0" ref="N871">
      <text>
        <t xml:space="preserve">[35024] p48</t>
      </text>
    </comment>
    <comment authorId="0" ref="I872">
      <text>
        <t xml:space="preserve">[35019] p16</t>
      </text>
    </comment>
    <comment authorId="0" ref="M872">
      <text>
        <t xml:space="preserve">[35204] p17</t>
      </text>
    </comment>
    <comment authorId="0" ref="N872">
      <text>
        <t xml:space="preserve">[35019] p24
[35204] p25</t>
      </text>
    </comment>
    <comment authorId="0" ref="J873">
      <text>
        <t xml:space="preserve">[35024] p18</t>
      </text>
    </comment>
    <comment authorId="0" ref="N873">
      <text>
        <t xml:space="preserve">[35024] p48</t>
      </text>
    </comment>
    <comment authorId="0" ref="N874">
      <text>
        <t xml:space="preserve">[35001] p25
[35203] p18</t>
      </text>
    </comment>
    <comment authorId="0" ref="S874">
      <text>
        <t xml:space="preserve">[35235] p100</t>
      </text>
    </comment>
    <comment authorId="0" ref="T874">
      <text>
        <t xml:space="preserve">[35235] p100</t>
      </text>
    </comment>
    <comment authorId="0" ref="K875">
      <text>
        <t xml:space="preserve">[35205] p18</t>
      </text>
    </comment>
    <comment authorId="0" ref="M875">
      <text>
        <t xml:space="preserve">[35204] p17</t>
      </text>
    </comment>
    <comment authorId="0" ref="N875">
      <text>
        <t xml:space="preserve">[35204] p25
[35024] p48
[35205] p31</t>
      </text>
    </comment>
    <comment authorId="0" ref="I876">
      <text>
        <t xml:space="preserve">[35019] p16</t>
      </text>
    </comment>
    <comment authorId="0" ref="K876">
      <text>
        <t xml:space="preserve">[35205] p18</t>
      </text>
    </comment>
    <comment authorId="0" ref="M876">
      <text>
        <t xml:space="preserve">[35204] p17</t>
      </text>
    </comment>
    <comment authorId="0" ref="N876">
      <text>
        <t xml:space="preserve">[35019] p24
[35205] p31
[35001] p25 but with shifted coordinates compared to 2764 map</t>
      </text>
    </comment>
    <comment authorId="0" ref="AW877">
      <text>
        <t xml:space="preserve">[35P025] p14</t>
      </text>
    </comment>
    <comment authorId="0" ref="N878">
      <text>
        <t xml:space="preserve">[35024] p48
[35203] p121</t>
      </text>
    </comment>
    <comment authorId="0" ref="I879">
      <text>
        <t xml:space="preserve">[35019] p16</t>
      </text>
    </comment>
    <comment authorId="0" ref="M879">
      <text>
        <t xml:space="preserve">[35204] p17</t>
      </text>
    </comment>
    <comment authorId="0" ref="N879">
      <text>
        <t xml:space="preserve">[35019] p24
[35205] p31</t>
      </text>
    </comment>
    <comment authorId="0" ref="M880">
      <text>
        <t xml:space="preserve">[35204] p17</t>
      </text>
    </comment>
    <comment authorId="0" ref="N880">
      <text>
        <t xml:space="preserve">[35019] p24
[35204] p25
[35203] p93</t>
      </text>
    </comment>
    <comment authorId="0" ref="Q881">
      <text>
        <t xml:space="preserve">[35702] p38-39</t>
      </text>
    </comment>
    <comment authorId="0" ref="T881">
      <text>
        <t xml:space="preserve">[35702] p50-51</t>
      </text>
    </comment>
    <comment authorId="0" ref="V881">
      <text>
        <t xml:space="preserve">[35702] p58-59</t>
      </text>
    </comment>
    <comment authorId="0" ref="X881">
      <text>
        <t xml:space="preserve">[35702] p70-71</t>
      </text>
    </comment>
    <comment authorId="0" ref="Y881">
      <text>
        <t xml:space="preserve">[35702] p80-81</t>
      </text>
    </comment>
    <comment authorId="0" ref="K882">
      <text>
        <t xml:space="preserve">[35205] p18</t>
      </text>
    </comment>
    <comment authorId="0" ref="N882">
      <text>
        <t xml:space="preserve">[35024] p48
[35205] p31</t>
      </text>
    </comment>
    <comment authorId="0" ref="K883">
      <text>
        <t xml:space="preserve">[35205] p18</t>
      </text>
    </comment>
    <comment authorId="0" ref="N883">
      <text>
        <t xml:space="preserve">[35205] p31
[35001] p25
[35203] p18</t>
      </text>
    </comment>
    <comment authorId="0" ref="I884">
      <text>
        <t xml:space="preserve">[35019] p16</t>
      </text>
    </comment>
    <comment authorId="0" ref="K884">
      <text>
        <t xml:space="preserve">[35205] p18</t>
      </text>
    </comment>
    <comment authorId="0" ref="L884">
      <text>
        <t xml:space="preserve">[35001] p13</t>
      </text>
    </comment>
    <comment authorId="0" ref="N884">
      <text>
        <t xml:space="preserve">[35205] p31
[35001] p25</t>
      </text>
    </comment>
    <comment authorId="0" ref="L885">
      <text>
        <t xml:space="preserve">[35001] p13</t>
      </text>
    </comment>
    <comment authorId="0" ref="N885">
      <text>
        <t xml:space="preserve">[35001] p25
[35203] p18</t>
      </text>
    </comment>
    <comment authorId="0" ref="N886">
      <text>
        <t xml:space="preserve">[35019] p24
[35001] p25
[35203] p18</t>
      </text>
    </comment>
    <comment authorId="0" ref="I887">
      <text>
        <t xml:space="preserve">[35019] p16</t>
      </text>
    </comment>
    <comment authorId="0" ref="N887">
      <text>
        <t xml:space="preserve">appears in [35019] p24
missing in [35001] p25</t>
      </text>
    </comment>
    <comment authorId="0" ref="I888">
      <text>
        <t xml:space="preserve">[35019] p16</t>
      </text>
    </comment>
    <comment authorId="0" ref="M888">
      <text>
        <t xml:space="preserve">[35204] p17</t>
      </text>
    </comment>
    <comment authorId="0" ref="N888">
      <text>
        <t xml:space="preserve">[35204] p25
[35203] p18</t>
      </text>
    </comment>
    <comment authorId="0" ref="K889">
      <text>
        <t xml:space="preserve">[35205] p18</t>
      </text>
    </comment>
    <comment authorId="0" ref="L889">
      <text>
        <t xml:space="preserve">[35001] p13</t>
      </text>
    </comment>
    <comment authorId="0" ref="N889">
      <text>
        <t xml:space="preserve">[35205] p31
[35001] p25
[35203] p18</t>
      </text>
    </comment>
    <comment authorId="0" ref="N890">
      <text>
        <t xml:space="preserve">[35001] p25
[35203] p18</t>
      </text>
    </comment>
    <comment authorId="0" ref="K891">
      <text>
        <t xml:space="preserve">[35205] p18</t>
      </text>
    </comment>
    <comment authorId="0" ref="N891">
      <text>
        <t xml:space="preserve">[35205] p31</t>
      </text>
    </comment>
    <comment authorId="0" ref="I892">
      <text>
        <t xml:space="preserve">[1623] p23</t>
      </text>
    </comment>
    <comment authorId="0" ref="J892">
      <text>
        <t xml:space="preserve">[23024] p19</t>
      </text>
    </comment>
    <comment authorId="0" ref="K892">
      <text>
        <t xml:space="preserve">[1623] p24</t>
      </text>
    </comment>
    <comment authorId="0" ref="M892">
      <text>
        <t xml:space="preserve">[35204] p17</t>
      </text>
    </comment>
    <comment authorId="0" ref="N892">
      <text>
        <t xml:space="preserve">[35204] p25
[35024] p48</t>
      </text>
    </comment>
    <comment authorId="0" ref="J893">
      <text>
        <t xml:space="preserve">[35024] p18</t>
      </text>
    </comment>
    <comment authorId="0" ref="N893">
      <text>
        <t xml:space="preserve">[35024] p48
[35205] p31</t>
      </text>
    </comment>
    <comment authorId="0" ref="I894">
      <text>
        <t xml:space="preserve">[35019] p16</t>
      </text>
    </comment>
    <comment authorId="0" ref="M894">
      <text>
        <t xml:space="preserve">[35204] p17</t>
      </text>
    </comment>
    <comment authorId="0" ref="N894">
      <text>
        <t xml:space="preserve">[35019] p24
[35205] p31</t>
      </text>
    </comment>
    <comment authorId="0" ref="N895">
      <text>
        <t xml:space="preserve">[35024] p48
[35203] p121</t>
      </text>
    </comment>
    <comment authorId="0" ref="N896">
      <text>
        <t xml:space="preserve">[35001] p25
[35203] p18</t>
      </text>
    </comment>
    <comment authorId="0" ref="K897">
      <text>
        <t xml:space="preserve">[35205] p18</t>
      </text>
    </comment>
    <comment authorId="0" ref="L897">
      <text>
        <t xml:space="preserve">[35001] p13</t>
      </text>
    </comment>
    <comment authorId="0" ref="N897">
      <text>
        <t xml:space="preserve">[35205] p31
[35001] p25</t>
      </text>
    </comment>
    <comment authorId="0" ref="N898">
      <text>
        <t xml:space="preserve">[35001] p25
[35203] p18</t>
      </text>
    </comment>
    <comment authorId="0" ref="N899">
      <text>
        <t xml:space="preserve">[35205] p31</t>
      </text>
    </comment>
    <comment authorId="0" ref="L900">
      <text>
        <t xml:space="preserve">[35001] p13</t>
      </text>
    </comment>
    <comment authorId="0" ref="N900">
      <text>
        <t xml:space="preserve">[35001] p25
[35203] p18</t>
      </text>
    </comment>
    <comment authorId="0" ref="M901">
      <text>
        <t xml:space="preserve">[35204] p17</t>
      </text>
    </comment>
    <comment authorId="0" ref="N901">
      <text>
        <t xml:space="preserve">[35204] p25
[35024] p48
[35203] p121</t>
      </text>
    </comment>
    <comment authorId="0" ref="Q901">
      <text>
        <t xml:space="preserve">[35702] p38-39</t>
      </text>
    </comment>
    <comment authorId="0" ref="T901">
      <text>
        <t xml:space="preserve">[35702] p50-51</t>
      </text>
    </comment>
    <comment authorId="0" ref="V901">
      <text>
        <t xml:space="preserve">[35702] p58-59</t>
      </text>
    </comment>
    <comment authorId="0" ref="X901">
      <text>
        <t xml:space="preserve">[35702] p70-71</t>
      </text>
    </comment>
    <comment authorId="0" ref="Y901">
      <text>
        <t xml:space="preserve">[35702] p80-81</t>
      </text>
    </comment>
    <comment authorId="0" ref="J902">
      <text>
        <t xml:space="preserve">[35024] p18</t>
      </text>
    </comment>
    <comment authorId="0" ref="N902">
      <text>
        <t xml:space="preserve">[35024] p48
[35205] p31</t>
      </text>
    </comment>
    <comment authorId="0" ref="N903">
      <text>
        <t xml:space="preserve">[35001] p25
[35203] p18</t>
      </text>
    </comment>
    <comment authorId="0" ref="I904">
      <text>
        <t xml:space="preserve">[35019] p16</t>
      </text>
    </comment>
    <comment authorId="0" ref="M904">
      <text>
        <t xml:space="preserve">[35204] p17</t>
      </text>
    </comment>
    <comment authorId="0" ref="N904">
      <text>
        <t xml:space="preserve">[35019] p24
[35204] p25</t>
      </text>
    </comment>
    <comment authorId="0" ref="N905">
      <text>
        <t xml:space="preserve">[35019] p24
[35001] p25
[35203] p18</t>
      </text>
    </comment>
    <comment authorId="0" ref="I906">
      <text>
        <t xml:space="preserve">[35019] p16</t>
      </text>
    </comment>
    <comment authorId="0" ref="J906">
      <text>
        <t xml:space="preserve">[35702] p15</t>
      </text>
    </comment>
    <comment authorId="0" ref="K906">
      <text>
        <t xml:space="preserve">[35205] p18</t>
      </text>
    </comment>
    <comment authorId="0" ref="L906">
      <text>
        <t xml:space="preserve">[35001] p13</t>
      </text>
    </comment>
    <comment authorId="0" ref="M906">
      <text>
        <t xml:space="preserve">[35204] p17</t>
      </text>
    </comment>
    <comment authorId="0" ref="N906">
      <text>
        <t xml:space="preserve">[35204] p25
[35205] p31
[35001] p25</t>
      </text>
    </comment>
    <comment authorId="0" ref="I907">
      <text>
        <t xml:space="preserve">[35019] p16</t>
      </text>
    </comment>
    <comment authorId="0" ref="J907">
      <text>
        <t xml:space="preserve">[35702] p15</t>
      </text>
    </comment>
    <comment authorId="0" ref="K907">
      <text>
        <t xml:space="preserve">[35205] p18</t>
      </text>
    </comment>
    <comment authorId="0" ref="L907">
      <text>
        <t xml:space="preserve">[35001] p13</t>
      </text>
    </comment>
    <comment authorId="0" ref="M907">
      <text>
        <t xml:space="preserve">[35204] p17</t>
      </text>
    </comment>
    <comment authorId="0" ref="N907">
      <text>
        <t xml:space="preserve">[35204] p25
[35205] p31
[35001] p25</t>
      </text>
    </comment>
    <comment authorId="0" ref="N909">
      <text>
        <t xml:space="preserve">[35203] p18</t>
      </text>
    </comment>
    <comment authorId="0" ref="N910">
      <text>
        <t xml:space="preserve">[35001] p25
[35203] p18</t>
      </text>
    </comment>
    <comment authorId="0" ref="AY910">
      <text>
        <t xml:space="preserve">[35902] p58</t>
      </text>
    </comment>
    <comment authorId="0" ref="N911">
      <text>
        <t xml:space="preserve">[35203] p18</t>
      </text>
    </comment>
    <comment authorId="0" ref="I912">
      <text>
        <t xml:space="preserve">[35203] p14</t>
      </text>
    </comment>
    <comment authorId="0" ref="M912">
      <text>
        <t xml:space="preserve">[35902] p61</t>
      </text>
    </comment>
    <comment authorId="0" ref="N912">
      <text>
        <t xml:space="preserve">[35001] p25
[35203] p18</t>
      </text>
    </comment>
    <comment authorId="0" ref="AZ912">
      <text>
        <t xml:space="preserve">[35903] p78</t>
      </text>
    </comment>
    <comment authorId="0" ref="I914">
      <text>
        <t xml:space="preserve">[35019] p16</t>
      </text>
    </comment>
    <comment authorId="0" ref="L914">
      <text>
        <t xml:space="preserve">[35001] p13</t>
      </text>
    </comment>
    <comment authorId="0" ref="N914">
      <text>
        <t xml:space="preserve">[35019] p24
[35001] p25</t>
      </text>
    </comment>
    <comment authorId="0" ref="I915">
      <text>
        <t xml:space="preserve">[35019] p16</t>
      </text>
    </comment>
    <comment authorId="0" ref="J915">
      <text>
        <t xml:space="preserve">[35702] p15</t>
      </text>
    </comment>
    <comment authorId="0" ref="K915">
      <text>
        <t xml:space="preserve">[35205] p18</t>
      </text>
    </comment>
    <comment authorId="0" ref="L915">
      <text>
        <t xml:space="preserve">[35001] p13</t>
      </text>
    </comment>
    <comment authorId="0" ref="N915">
      <text>
        <t xml:space="preserve">[35205] p31
[35001] p25</t>
      </text>
    </comment>
    <comment authorId="0" ref="L916">
      <text>
        <t xml:space="preserve">[35001] p13</t>
      </text>
    </comment>
    <comment authorId="0" ref="N916">
      <text>
        <t xml:space="preserve">[35001] p25
[35203] p18</t>
      </text>
    </comment>
    <comment authorId="0" ref="I917">
      <text>
        <t xml:space="preserve">[35019] p16</t>
      </text>
    </comment>
    <comment authorId="0" ref="N917">
      <text>
        <t xml:space="preserve">[35019] p24
[35001] p25</t>
      </text>
    </comment>
    <comment authorId="0" ref="K918">
      <text>
        <t xml:space="preserve">[35205] p18</t>
      </text>
    </comment>
    <comment authorId="0" ref="N918">
      <text>
        <t xml:space="preserve">[35205] p31</t>
      </text>
    </comment>
    <comment authorId="0" ref="M919">
      <text>
        <t xml:space="preserve">[35204] p17</t>
      </text>
    </comment>
    <comment authorId="0" ref="N919">
      <text>
        <t xml:space="preserve">[35019] p24
[35204] p25
[35203] p93</t>
      </text>
    </comment>
    <comment authorId="0" ref="L920">
      <text>
        <t xml:space="preserve">[35001] p13</t>
      </text>
    </comment>
    <comment authorId="0" ref="N920">
      <text>
        <t xml:space="preserve">[35001] p25
[35203] p18</t>
      </text>
    </comment>
    <comment authorId="0" ref="J921">
      <text>
        <t xml:space="preserve">[35024] p18</t>
      </text>
    </comment>
    <comment authorId="0" ref="N921">
      <text>
        <t xml:space="preserve">[35024] p48
[35203] p121</t>
      </text>
    </comment>
    <comment authorId="0" ref="I922">
      <text>
        <t xml:space="preserve">[35019] p16</t>
      </text>
    </comment>
    <comment authorId="0" ref="N922">
      <text>
        <t xml:space="preserve">[35019] p24
[35001] p25</t>
      </text>
    </comment>
    <comment authorId="0" ref="N923">
      <text>
        <t xml:space="preserve">[35001] p25
[35203] p18</t>
      </text>
    </comment>
    <comment authorId="0" ref="J924">
      <text>
        <t xml:space="preserve">[35024] p18</t>
      </text>
    </comment>
    <comment authorId="0" ref="N924">
      <text>
        <t xml:space="preserve">[35024] p48</t>
      </text>
    </comment>
    <comment authorId="0" ref="N925">
      <text>
        <t xml:space="preserve">[35024] p48
[35203] p121</t>
      </text>
    </comment>
    <comment authorId="0" ref="N926">
      <text>
        <t xml:space="preserve">[35024] p48
[35205] p31</t>
      </text>
    </comment>
    <comment authorId="0" ref="L927">
      <text>
        <t xml:space="preserve">[35001] p13</t>
      </text>
    </comment>
    <comment authorId="0" ref="N927">
      <text>
        <t xml:space="preserve">[35001] p25
[35203] p18</t>
      </text>
    </comment>
    <comment authorId="0" ref="J928">
      <text>
        <t xml:space="preserve">[35024] p18</t>
      </text>
    </comment>
    <comment authorId="0" ref="N928">
      <text>
        <t xml:space="preserve">[35024] p48
[35205] p31</t>
      </text>
    </comment>
    <comment authorId="0" ref="N929">
      <text>
        <t xml:space="preserve">[35205] p31
[35001] p25
[35203] p18</t>
      </text>
    </comment>
    <comment authorId="0" ref="J930">
      <text>
        <t xml:space="preserve">[35024] p18</t>
      </text>
    </comment>
    <comment authorId="0" ref="M930">
      <text>
        <t xml:space="preserve">[35204] p17</t>
      </text>
    </comment>
    <comment authorId="0" ref="N930">
      <text>
        <t xml:space="preserve">[35204] p25
[35024] p48</t>
      </text>
    </comment>
    <comment authorId="0" ref="N931">
      <text>
        <t xml:space="preserve">[35001] p25
[35203] p18</t>
      </text>
    </comment>
    <comment authorId="0" ref="I932">
      <text>
        <t xml:space="preserve">[35019] p16</t>
      </text>
    </comment>
    <comment authorId="0" ref="M932">
      <text>
        <t xml:space="preserve">[35204] p17</t>
      </text>
    </comment>
    <comment authorId="0" ref="N932">
      <text>
        <t xml:space="preserve">[35019] p24
[35204] p25</t>
      </text>
    </comment>
    <comment authorId="0" ref="J933">
      <text>
        <t xml:space="preserve">[35024] p18</t>
      </text>
    </comment>
    <comment authorId="0" ref="K933">
      <text>
        <t xml:space="preserve">[35205] p18</t>
      </text>
    </comment>
    <comment authorId="0" ref="M933">
      <text>
        <t xml:space="preserve">[35204] p17</t>
      </text>
    </comment>
    <comment authorId="0" ref="N933">
      <text>
        <t xml:space="preserve">[35204] p25
[35024] p48
[35205] p31</t>
      </text>
    </comment>
    <comment authorId="0" ref="J934">
      <text>
        <t xml:space="preserve">[35024] p18</t>
      </text>
    </comment>
    <comment authorId="0" ref="M934">
      <text>
        <t xml:space="preserve">[35204] p17</t>
      </text>
    </comment>
    <comment authorId="0" ref="N934">
      <text>
        <t xml:space="preserve">[35204] p25
[35024] p48</t>
      </text>
    </comment>
    <comment authorId="0" ref="I935">
      <text>
        <t xml:space="preserve">[35019] p16</t>
      </text>
    </comment>
    <comment authorId="0" ref="N935">
      <text>
        <t xml:space="preserve">[35019] p24</t>
      </text>
    </comment>
    <comment authorId="0" ref="M937">
      <text>
        <t xml:space="preserve">[35204] p17</t>
      </text>
    </comment>
    <comment authorId="0" ref="N937">
      <text>
        <t xml:space="preserve">[35019] p24
[35204] p25
[35203] p93</t>
      </text>
    </comment>
    <comment authorId="0" ref="J938">
      <text>
        <t xml:space="preserve">[35024] p18</t>
      </text>
    </comment>
    <comment authorId="0" ref="K938">
      <text>
        <t xml:space="preserve">[35205] p18</t>
      </text>
    </comment>
    <comment authorId="0" ref="N938">
      <text>
        <t xml:space="preserve">[35024] p48
[35205] p31</t>
      </text>
    </comment>
    <comment authorId="0" ref="J939">
      <text>
        <t xml:space="preserve">[35024] p18</t>
      </text>
    </comment>
    <comment authorId="0" ref="K939">
      <text>
        <t xml:space="preserve">[35205] p18</t>
      </text>
    </comment>
    <comment authorId="0" ref="N939">
      <text>
        <t xml:space="preserve">[35024] p48
[35205] p31</t>
      </text>
    </comment>
    <comment authorId="0" ref="Q940">
      <text>
        <t xml:space="preserve">[35702] p38-39</t>
      </text>
    </comment>
    <comment authorId="0" ref="T940">
      <text>
        <t xml:space="preserve">[35702] p50-51</t>
      </text>
    </comment>
    <comment authorId="0" ref="V940">
      <text>
        <t xml:space="preserve">[35702] p58-59</t>
      </text>
    </comment>
    <comment authorId="0" ref="X940">
      <text>
        <t xml:space="preserve">[35702] p70-71</t>
      </text>
    </comment>
    <comment authorId="0" ref="Y940">
      <text>
        <t xml:space="preserve">[35702] p80-81</t>
      </text>
    </comment>
    <comment authorId="0" ref="I941">
      <text>
        <t xml:space="preserve">[35019] p16</t>
      </text>
    </comment>
    <comment authorId="0" ref="N941">
      <text>
        <t xml:space="preserve">[35019] p24</t>
      </text>
    </comment>
    <comment authorId="0" ref="N942">
      <text>
        <t xml:space="preserve">[35001] p25
[35203] p18</t>
      </text>
    </comment>
    <comment authorId="0" ref="J943">
      <text>
        <t xml:space="preserve">[35024] p18</t>
      </text>
    </comment>
    <comment authorId="0" ref="K943">
      <text>
        <t xml:space="preserve">[35205] p18</t>
      </text>
    </comment>
    <comment authorId="0" ref="N943">
      <text>
        <t xml:space="preserve">[35024] p48
[35205] p31</t>
      </text>
    </comment>
    <comment authorId="0" ref="K946">
      <text>
        <t xml:space="preserve">[35205] p18</t>
      </text>
    </comment>
    <comment authorId="0" ref="N946">
      <text>
        <t xml:space="preserve">[35024] p48
[35205] p31</t>
      </text>
    </comment>
    <comment authorId="0" ref="AW947">
      <text>
        <t xml:space="preserve">[35P025] p14</t>
      </text>
    </comment>
    <comment authorId="0" ref="N948">
      <text>
        <t xml:space="preserve">[35024] p48</t>
      </text>
    </comment>
    <comment authorId="0" ref="M949">
      <text>
        <t xml:space="preserve">[1715] p169
[35203] P15</t>
      </text>
    </comment>
    <comment authorId="0" ref="N949">
      <text>
        <t xml:space="preserve">[35019] p24
[35203] p93</t>
      </text>
    </comment>
    <comment authorId="0" ref="N951">
      <text>
        <t xml:space="preserve">[35203] p18</t>
      </text>
    </comment>
    <comment authorId="0" ref="N953">
      <text>
        <t xml:space="preserve">[35024] p48</t>
      </text>
    </comment>
    <comment authorId="0" ref="AN954">
      <text>
        <t xml:space="preserve">[35306] p22</t>
      </text>
    </comment>
    <comment authorId="0" ref="J955">
      <text>
        <t xml:space="preserve">[35024] p18</t>
      </text>
    </comment>
    <comment authorId="0" ref="M955">
      <text>
        <t xml:space="preserve">[35204] p17</t>
      </text>
    </comment>
    <comment authorId="0" ref="N955">
      <text>
        <t xml:space="preserve">[35204] p25
[35024] p48
[35205] p31</t>
      </text>
    </comment>
    <comment authorId="0" ref="J957">
      <text>
        <t xml:space="preserve">[35024] p18</t>
      </text>
    </comment>
    <comment authorId="0" ref="N957">
      <text>
        <t xml:space="preserve">[35024] p48
[35203] p121</t>
      </text>
    </comment>
    <comment authorId="0" ref="I958">
      <text>
        <t xml:space="preserve">[1621] p8</t>
      </text>
    </comment>
    <comment authorId="0" ref="K958">
      <text>
        <t xml:space="preserve">[35205] p18</t>
      </text>
    </comment>
    <comment authorId="0" ref="L958">
      <text>
        <t xml:space="preserve">[35001] p13</t>
      </text>
    </comment>
    <comment authorId="0" ref="N958">
      <text>
        <t xml:space="preserve">[35205] p31
[35001] p25
[35203] p18</t>
      </text>
    </comment>
    <comment authorId="0" ref="K959">
      <text>
        <t xml:space="preserve">[35205] p18</t>
      </text>
    </comment>
    <comment authorId="0" ref="L959">
      <text>
        <t xml:space="preserve">[35001] p13</t>
      </text>
    </comment>
    <comment authorId="0" ref="N959">
      <text>
        <t xml:space="preserve">[35205] p31
[35001] p25
[35203] p18</t>
      </text>
    </comment>
    <comment authorId="0" ref="A961">
      <text>
        <t xml:space="preserve">Wrong coordinates
	-G B
Fell Wind	-771.887	1,047.393
	-G B</t>
      </text>
    </comment>
    <comment authorId="0" ref="Q961">
      <text>
        <t xml:space="preserve">[35SN501] p10</t>
      </text>
    </comment>
    <comment authorId="0" ref="AV961">
      <text>
        <t xml:space="preserve">[35P025] p8</t>
      </text>
    </comment>
    <comment authorId="0" ref="AW961">
      <text>
        <t xml:space="preserve">[35P025] p14</t>
      </text>
    </comment>
    <comment authorId="0" ref="J962">
      <text>
        <t xml:space="preserve">[35024] p18</t>
      </text>
    </comment>
    <comment authorId="0" ref="K962">
      <text>
        <t xml:space="preserve">[35205] p18</t>
      </text>
    </comment>
    <comment authorId="0" ref="N962">
      <text>
        <t xml:space="preserve">[35024] p48
[35205] p31</t>
      </text>
    </comment>
    <comment authorId="0" ref="K963">
      <text>
        <t xml:space="preserve">[35205] p18</t>
      </text>
    </comment>
    <comment authorId="0" ref="N963">
      <text>
        <t xml:space="preserve">[35205] p31
[35001] p25
[35203] p18</t>
      </text>
    </comment>
    <comment authorId="0" ref="N964">
      <text>
        <t xml:space="preserve">[35001] p25
[35203] p18</t>
      </text>
    </comment>
    <comment authorId="0" ref="K965">
      <text>
        <t xml:space="preserve">[35205] p18</t>
      </text>
    </comment>
    <comment authorId="0" ref="N965">
      <text>
        <t xml:space="preserve">[35205] p31
[35001] p25</t>
      </text>
    </comment>
    <comment authorId="0" ref="K966">
      <text>
        <t xml:space="preserve">[35205] p18</t>
      </text>
    </comment>
    <comment authorId="0" ref="N966">
      <text>
        <t xml:space="preserve">[35205] p31</t>
      </text>
    </comment>
    <comment authorId="0" ref="J967">
      <text>
        <t xml:space="preserve">[35024] p18</t>
      </text>
    </comment>
    <comment authorId="0" ref="N967">
      <text>
        <t xml:space="preserve">[35024] p48</t>
      </text>
    </comment>
    <comment authorId="0" ref="N968">
      <text>
        <t xml:space="preserve">[35024] p48
[35203] p93</t>
      </text>
    </comment>
    <comment authorId="0" ref="N969">
      <text>
        <t xml:space="preserve">[35205] p31
[35203] p18</t>
      </text>
    </comment>
    <comment authorId="0" ref="N970">
      <text>
        <t xml:space="preserve">[35024] p48</t>
      </text>
    </comment>
    <comment authorId="0" ref="I971">
      <text>
        <t xml:space="preserve">[35019] p16</t>
      </text>
    </comment>
    <comment authorId="0" ref="L971">
      <text>
        <t xml:space="preserve">[35001] p13</t>
      </text>
    </comment>
    <comment authorId="0" ref="N971">
      <text>
        <t xml:space="preserve">[35019] p24
[35001] p25
[35203] p18</t>
      </text>
    </comment>
    <comment authorId="0" ref="I972">
      <text>
        <t xml:space="preserve">[35019] p16</t>
      </text>
    </comment>
    <comment authorId="0" ref="M972">
      <text>
        <t xml:space="preserve">[35204] p17</t>
      </text>
    </comment>
    <comment authorId="0" ref="N972">
      <text>
        <t xml:space="preserve">[35019] p24
[35204] p25</t>
      </text>
    </comment>
    <comment authorId="0" ref="N973">
      <text>
        <t xml:space="preserve">[35024] p48
[35203] p121</t>
      </text>
    </comment>
    <comment authorId="0" ref="N974">
      <text>
        <t xml:space="preserve">[35024] p48</t>
      </text>
    </comment>
    <comment authorId="0" ref="J975">
      <text>
        <t xml:space="preserve">[35024] p18</t>
      </text>
    </comment>
    <comment authorId="0" ref="N975">
      <text>
        <t xml:space="preserve">[35024] p48</t>
      </text>
    </comment>
    <comment authorId="0" ref="N976">
      <text>
        <t xml:space="preserve">[35203] p18</t>
      </text>
    </comment>
    <comment authorId="0" ref="N977">
      <text>
        <t xml:space="preserve">[35001] p25
[35203] p18</t>
      </text>
    </comment>
    <comment authorId="0" ref="S977">
      <text>
        <t xml:space="preserve">[35235] p100</t>
      </text>
    </comment>
    <comment authorId="0" ref="T977">
      <text>
        <t xml:space="preserve">[35235] p100</t>
      </text>
    </comment>
    <comment authorId="0" ref="N978">
      <text>
        <t xml:space="preserve">[35024] p48
[35203] p93</t>
      </text>
    </comment>
    <comment authorId="0" ref="I979">
      <text>
        <t xml:space="preserve">[35019] p16</t>
      </text>
    </comment>
    <comment authorId="0" ref="L979">
      <text>
        <t xml:space="preserve">[35001] p13</t>
      </text>
    </comment>
    <comment authorId="0" ref="N979">
      <text>
        <t xml:space="preserve">[35019] p24
[35001] p25
[35203] p18</t>
      </text>
    </comment>
    <comment authorId="0" ref="N980">
      <text>
        <t xml:space="preserve">[35001] p25
[35203] p18</t>
      </text>
    </comment>
    <comment authorId="0" ref="N981">
      <text>
        <t xml:space="preserve">[35024] p48
[35203] p121</t>
      </text>
    </comment>
    <comment authorId="0" ref="M982">
      <text>
        <t xml:space="preserve">[35204] p17</t>
      </text>
    </comment>
    <comment authorId="0" ref="N982">
      <text>
        <t xml:space="preserve">[35204] p25
[35024] p48
[35203] p121</t>
      </text>
    </comment>
    <comment authorId="0" ref="Q982">
      <text>
        <t xml:space="preserve">[35702] p38-39</t>
      </text>
    </comment>
    <comment authorId="0" ref="T982">
      <text>
        <t xml:space="preserve">[35702] p50-51</t>
      </text>
    </comment>
    <comment authorId="0" ref="V982">
      <text>
        <t xml:space="preserve">[35702] p58-59</t>
      </text>
    </comment>
    <comment authorId="0" ref="X982">
      <text>
        <t xml:space="preserve">[35702] p70-71</t>
      </text>
    </comment>
    <comment authorId="0" ref="Y982">
      <text>
        <t xml:space="preserve">[35702] p80-81</t>
      </text>
    </comment>
    <comment authorId="0" ref="N983">
      <text>
        <t xml:space="preserve">[35001] p25
[35203] p18</t>
      </text>
    </comment>
    <comment authorId="0" ref="N984">
      <text>
        <t xml:space="preserve">[35024] p48
[35203] p121</t>
      </text>
    </comment>
    <comment authorId="0" ref="M985">
      <text>
        <t xml:space="preserve">[35204] p17</t>
      </text>
    </comment>
    <comment authorId="0" ref="N985">
      <text>
        <t xml:space="preserve">[35204] p25
[35024] p48
[35203] p121</t>
      </text>
    </comment>
    <comment authorId="0" ref="I986">
      <text>
        <t xml:space="preserve">[35019] p16</t>
      </text>
    </comment>
    <comment authorId="0" ref="M986">
      <text>
        <t xml:space="preserve">[35204] p17</t>
      </text>
    </comment>
    <comment authorId="0" ref="N986">
      <text>
        <t xml:space="preserve">[35019] p24
[35204] p25</t>
      </text>
    </comment>
    <comment authorId="0" ref="I987">
      <text>
        <t xml:space="preserve">[35019] p16</t>
      </text>
    </comment>
    <comment authorId="0" ref="J987">
      <text>
        <t xml:space="preserve">[35702] p15</t>
      </text>
    </comment>
    <comment authorId="0" ref="K987">
      <text>
        <t xml:space="preserve">[35205] p18</t>
      </text>
    </comment>
    <comment authorId="0" ref="L987">
      <text>
        <t xml:space="preserve">[35001] p13</t>
      </text>
    </comment>
    <comment authorId="0" ref="M987">
      <text>
        <t xml:space="preserve">[35204] p17</t>
      </text>
    </comment>
    <comment authorId="0" ref="N987">
      <text>
        <t xml:space="preserve">[35204] p25
[35205] p31
[35001] p25</t>
      </text>
    </comment>
    <comment authorId="0" ref="M989">
      <text>
        <t xml:space="preserve">[35204] p17</t>
      </text>
    </comment>
    <comment authorId="0" ref="N989">
      <text>
        <t xml:space="preserve">[35204] p25
[35024] p48
[35203] p121</t>
      </text>
    </comment>
    <comment authorId="0" ref="I990">
      <text>
        <t xml:space="preserve">[35019] p16</t>
      </text>
    </comment>
    <comment authorId="0" ref="M990">
      <text>
        <t xml:space="preserve">[35204] p17</t>
      </text>
    </comment>
    <comment authorId="0" ref="N990">
      <text>
        <t xml:space="preserve">[35204] p25</t>
      </text>
    </comment>
    <comment authorId="0" ref="N991">
      <text>
        <t xml:space="preserve">[35001] p25
[35203] p18</t>
      </text>
    </comment>
    <comment authorId="0" ref="J992">
      <text>
        <t xml:space="preserve">[35024] p18</t>
      </text>
    </comment>
    <comment authorId="0" ref="M992">
      <text>
        <t xml:space="preserve">[35204] p17</t>
      </text>
    </comment>
    <comment authorId="0" ref="N992">
      <text>
        <t xml:space="preserve">[35204] p25
[35024] p48
[35205] p31</t>
      </text>
    </comment>
    <comment authorId="0" ref="I993">
      <text>
        <t xml:space="preserve">[35019] p16</t>
      </text>
    </comment>
    <comment authorId="0" ref="N993">
      <text>
        <t xml:space="preserve">[35019] p24
[35001] p25</t>
      </text>
    </comment>
    <comment authorId="0" ref="N994">
      <text>
        <t xml:space="preserve">[35024] p48
[35203] p93</t>
      </text>
    </comment>
    <comment authorId="0" ref="I995">
      <text>
        <t xml:space="preserve">[35019] p16</t>
      </text>
    </comment>
    <comment authorId="0" ref="J995">
      <text>
        <t xml:space="preserve">[35702] p15</t>
      </text>
    </comment>
    <comment authorId="0" ref="K995">
      <text>
        <t xml:space="preserve">[35205] p18</t>
      </text>
    </comment>
    <comment authorId="0" ref="L995">
      <text>
        <t xml:space="preserve">[35001] p13</t>
      </text>
    </comment>
    <comment authorId="0" ref="N995">
      <text>
        <t xml:space="preserve">[35205] p31
[35001] p25</t>
      </text>
    </comment>
    <comment authorId="0" ref="M996">
      <text>
        <t xml:space="preserve">[35204] p17</t>
      </text>
    </comment>
    <comment authorId="0" ref="N996">
      <text>
        <t xml:space="preserve">[35204] p25
[35024] p48</t>
      </text>
    </comment>
    <comment authorId="0" ref="M997">
      <text>
        <t xml:space="preserve">[35204] p17</t>
      </text>
    </comment>
    <comment authorId="0" ref="N997">
      <text>
        <t xml:space="preserve">[35204] p25
[35024] p48</t>
      </text>
    </comment>
    <comment authorId="0" ref="I998">
      <text>
        <t xml:space="preserve">[35019] p16</t>
      </text>
    </comment>
    <comment authorId="0" ref="J998">
      <text>
        <t xml:space="preserve">[35001] p14</t>
      </text>
    </comment>
    <comment authorId="0" ref="L998">
      <text>
        <t xml:space="preserve">[35001] p13</t>
      </text>
    </comment>
    <comment authorId="0" ref="N998">
      <text>
        <t xml:space="preserve">[35019] p24
[35001] p25
[35203] p18</t>
      </text>
    </comment>
    <comment authorId="0" ref="L999">
      <text>
        <t xml:space="preserve">[35001] p13</t>
      </text>
    </comment>
    <comment authorId="0" ref="N999">
      <text>
        <t xml:space="preserve">[35001] p25
[35203] p18</t>
      </text>
    </comment>
    <comment authorId="0" ref="K1000">
      <text>
        <t xml:space="preserve">[10974] p198
appears in [35205] p18</t>
      </text>
    </comment>
    <comment authorId="0" ref="L1000">
      <text>
        <t xml:space="preserve">[35001] p13</t>
      </text>
    </comment>
    <comment authorId="0" ref="N1000">
      <text>
        <t xml:space="preserve">[35205] p31
[35001] p25
[35203] p18</t>
      </text>
    </comment>
    <comment authorId="0" ref="J1001">
      <text>
        <t xml:space="preserve">[35024] p18</t>
      </text>
    </comment>
    <comment authorId="0" ref="M1001">
      <text>
        <t xml:space="preserve">[35204] p17</t>
      </text>
    </comment>
    <comment authorId="0" ref="N1001">
      <text>
        <t xml:space="preserve">[35204] p25
[35024] p48</t>
      </text>
    </comment>
    <comment authorId="0" ref="W1002">
      <text>
        <t xml:space="preserve">[35TP027] p4</t>
      </text>
    </comment>
    <comment authorId="0" ref="J1003">
      <text>
        <t xml:space="preserve">[35024] p18</t>
      </text>
    </comment>
    <comment authorId="0" ref="N1003">
      <text>
        <t xml:space="preserve">[35024] p48
[35205] p31</t>
      </text>
    </comment>
    <comment authorId="0" ref="N1004">
      <text>
        <t xml:space="preserve">[35024] p48</t>
      </text>
    </comment>
    <comment authorId="0" ref="M1006">
      <text>
        <t xml:space="preserve">[35204] p17</t>
      </text>
    </comment>
    <comment authorId="0" ref="N1006">
      <text>
        <t xml:space="preserve">[35204] p25
[35024] p48
[35203] p121</t>
      </text>
    </comment>
    <comment authorId="0" ref="I1008">
      <text>
        <t xml:space="preserve">[35203] p12</t>
      </text>
    </comment>
    <comment authorId="0" ref="K1008">
      <text>
        <t xml:space="preserve">[35205] p18</t>
      </text>
    </comment>
    <comment authorId="0" ref="L1008">
      <text>
        <t xml:space="preserve">[35001] p13</t>
      </text>
    </comment>
    <comment authorId="0" ref="N1008">
      <text>
        <t xml:space="preserve">[35205] p31
[35001] p25
[35203] p18</t>
      </text>
    </comment>
    <comment authorId="0" ref="J1009">
      <text>
        <t xml:space="preserve">[35024] p18</t>
      </text>
    </comment>
    <comment authorId="0" ref="N1009">
      <text>
        <t xml:space="preserve">[35024] p48</t>
      </text>
    </comment>
    <comment authorId="0" ref="I1013">
      <text>
        <t xml:space="preserve">[35019] p16</t>
      </text>
    </comment>
    <comment authorId="0" ref="M1013">
      <text>
        <t xml:space="preserve">[35204] p17</t>
      </text>
    </comment>
    <comment authorId="0" ref="N1013">
      <text>
        <t xml:space="preserve">[35019] p24
[35204] p25</t>
      </text>
    </comment>
    <comment authorId="0" ref="I1014">
      <text>
        <t xml:space="preserve">[35019] p16</t>
      </text>
    </comment>
    <comment authorId="0" ref="M1014">
      <text>
        <t xml:space="preserve">[35204] p17</t>
      </text>
    </comment>
    <comment authorId="0" ref="N1014">
      <text>
        <t xml:space="preserve">[35019] p24
[35204] p25</t>
      </text>
    </comment>
    <comment authorId="0" ref="I1015">
      <text>
        <t xml:space="preserve">[35019] p16</t>
      </text>
    </comment>
    <comment authorId="0" ref="M1015">
      <text>
        <t xml:space="preserve">[35204] p17</t>
      </text>
    </comment>
    <comment authorId="0" ref="N1015">
      <text>
        <t xml:space="preserve">[35019] p24</t>
      </text>
    </comment>
    <comment authorId="0" ref="N1016">
      <text>
        <t xml:space="preserve">[35024] p48</t>
      </text>
    </comment>
    <comment authorId="0" ref="I1017">
      <text>
        <t xml:space="preserve">[35019] p16</t>
      </text>
    </comment>
    <comment authorId="0" ref="M1017">
      <text>
        <t xml:space="preserve">[35204] p17</t>
      </text>
    </comment>
    <comment authorId="0" ref="N1017">
      <text>
        <t xml:space="preserve">[35019] p24
[35204] p25</t>
      </text>
    </comment>
    <comment authorId="0" ref="K1018">
      <text>
        <t xml:space="preserve">[35205] p18</t>
      </text>
    </comment>
    <comment authorId="0" ref="N1018">
      <text>
        <t xml:space="preserve">[35024] p48
[35205] p31</t>
      </text>
    </comment>
    <comment authorId="0" ref="I1019">
      <text>
        <t xml:space="preserve">[35019] p16</t>
      </text>
    </comment>
    <comment authorId="0" ref="L1019">
      <text>
        <t xml:space="preserve">[35001] p13</t>
      </text>
    </comment>
    <comment authorId="0" ref="N1019">
      <text>
        <t xml:space="preserve">[35001] p25
[35203] p18</t>
      </text>
    </comment>
    <comment authorId="0" ref="I1020">
      <text>
        <t xml:space="preserve">[35019] p16</t>
      </text>
    </comment>
    <comment authorId="0" ref="M1020">
      <text>
        <t xml:space="preserve">[35204] p17</t>
      </text>
    </comment>
    <comment authorId="0" ref="N1020">
      <text>
        <t xml:space="preserve">[35019] p24
[35204] p25</t>
      </text>
    </comment>
    <comment authorId="0" ref="I1021">
      <text>
        <t xml:space="preserve">[35019] p16</t>
      </text>
    </comment>
    <comment authorId="0" ref="N1021">
      <text>
        <t xml:space="preserve">[35019] p24</t>
      </text>
    </comment>
    <comment authorId="0" ref="N1022">
      <text>
        <t xml:space="preserve">[35024] p48</t>
      </text>
    </comment>
    <comment authorId="0" ref="N1024">
      <text>
        <t xml:space="preserve">[35001] p25
[35203] p18</t>
      </text>
    </comment>
    <comment authorId="0" ref="I1025">
      <text>
        <t xml:space="preserve">[35019] p16</t>
      </text>
    </comment>
    <comment authorId="0" ref="L1025">
      <text>
        <t xml:space="preserve">[35001] p13</t>
      </text>
    </comment>
    <comment authorId="0" ref="N1025">
      <text>
        <t xml:space="preserve">[35019] p24
[35205] p31
[35001] p25
[35203] p18</t>
      </text>
    </comment>
    <comment authorId="0" ref="M1027">
      <text>
        <t xml:space="preserve">[35204] p17</t>
      </text>
    </comment>
    <comment authorId="0" ref="N1027">
      <text>
        <t xml:space="preserve">[35204] p25</t>
      </text>
    </comment>
    <comment authorId="0" ref="I1028">
      <text>
        <t xml:space="preserve">[35019] p16</t>
      </text>
    </comment>
    <comment authorId="0" ref="J1028">
      <text>
        <t xml:space="preserve">[35702] p15</t>
      </text>
    </comment>
    <comment authorId="0" ref="K1028">
      <text>
        <t xml:space="preserve">[35205] p18</t>
      </text>
    </comment>
    <comment authorId="0" ref="L1028">
      <text>
        <t xml:space="preserve">[35001] p13</t>
      </text>
    </comment>
    <comment authorId="0" ref="N1028">
      <text>
        <t xml:space="preserve">LC in [35019] p24
LC in [35205] p31
TH in [35001] p25
TH in [35203] p18</t>
      </text>
    </comment>
    <comment authorId="0" ref="J1029">
      <text>
        <t xml:space="preserve">[35702] p15</t>
      </text>
    </comment>
    <comment authorId="0" ref="K1029">
      <text>
        <t xml:space="preserve">[35205] p18</t>
      </text>
    </comment>
    <comment authorId="0" ref="N1029">
      <text>
        <t xml:space="preserve">[35024] p48
[35205] p31</t>
      </text>
    </comment>
    <comment authorId="0" ref="J1030">
      <text>
        <t xml:space="preserve">[35024] p18</t>
      </text>
    </comment>
    <comment authorId="0" ref="N1030">
      <text>
        <t xml:space="preserve">[35024] p48</t>
      </text>
    </comment>
    <comment authorId="0" ref="I1031">
      <text>
        <t xml:space="preserve">[35205] p15</t>
      </text>
    </comment>
    <comment authorId="0" ref="J1031">
      <text>
        <t xml:space="preserve">[35205] p15</t>
      </text>
    </comment>
    <comment authorId="0" ref="K1031">
      <text>
        <t xml:space="preserve">[35205] p18</t>
      </text>
    </comment>
    <comment authorId="0" ref="N1031">
      <text>
        <t xml:space="preserve">[35024] p48
[35205] p31</t>
      </text>
    </comment>
    <comment authorId="0" ref="N1032">
      <text>
        <t xml:space="preserve">[35SN229] p4</t>
      </text>
    </comment>
    <comment authorId="0" ref="AS1032">
      <text>
        <t xml:space="preserve">[35308] p46</t>
      </text>
    </comment>
    <comment authorId="0" ref="AW1032">
      <text>
        <t xml:space="preserve">[35P025] p14</t>
      </text>
    </comment>
    <comment authorId="0" ref="N1033">
      <text>
        <t xml:space="preserve">[35019] p24</t>
      </text>
    </comment>
    <comment authorId="0" ref="I1034">
      <text>
        <t xml:space="preserve">[35019] p16</t>
      </text>
    </comment>
    <comment authorId="0" ref="M1034">
      <text>
        <t xml:space="preserve">[35204] p17</t>
      </text>
    </comment>
    <comment authorId="0" ref="N1034">
      <text>
        <t xml:space="preserve">[35019] p24
[35204] p25
[35001] p25</t>
      </text>
    </comment>
    <comment authorId="0" ref="L1035">
      <text>
        <t xml:space="preserve">[35001] p13</t>
      </text>
    </comment>
    <comment authorId="0" ref="N1035">
      <text>
        <t xml:space="preserve">[35001] p25
[35203] p18</t>
      </text>
    </comment>
    <comment authorId="0" ref="I1036">
      <text>
        <t xml:space="preserve">[35019] p16</t>
      </text>
    </comment>
    <comment authorId="0" ref="M1036">
      <text>
        <t xml:space="preserve">[35204] p17</t>
      </text>
    </comment>
    <comment authorId="0" ref="N1036">
      <text>
        <t xml:space="preserve">[35019] p24
[35204] p25
[35203] p93</t>
      </text>
    </comment>
    <comment authorId="0" ref="J1037">
      <text>
        <t xml:space="preserve">[35024] p18</t>
      </text>
    </comment>
    <comment authorId="0" ref="M1037">
      <text>
        <t xml:space="preserve">[35204] p17</t>
      </text>
    </comment>
    <comment authorId="0" ref="N1037">
      <text>
        <t xml:space="preserve">[35204] p25
[35024] p48</t>
      </text>
    </comment>
    <comment authorId="0" ref="O1037">
      <text>
        <t xml:space="preserve">[35903] p107</t>
      </text>
    </comment>
    <comment authorId="0" ref="K1038">
      <text>
        <t xml:space="preserve">[35205] p18</t>
      </text>
    </comment>
    <comment authorId="0" ref="N1038">
      <text>
        <t xml:space="preserve">[35024] p48
[35205] p31</t>
      </text>
    </comment>
    <comment authorId="0" ref="K1039">
      <text>
        <t xml:space="preserve">[35205] p18</t>
      </text>
    </comment>
    <comment authorId="0" ref="L1039">
      <text>
        <t xml:space="preserve">[35001] p13</t>
      </text>
    </comment>
    <comment authorId="0" ref="N1039">
      <text>
        <t xml:space="preserve">[35205] p31
[35001] p25
[35203] p18</t>
      </text>
    </comment>
    <comment authorId="0" ref="N1040">
      <text>
        <t xml:space="preserve">[35024] p48
[35203] p121</t>
      </text>
    </comment>
    <comment authorId="0" ref="J1041">
      <text>
        <t xml:space="preserve">[35024] p18</t>
      </text>
    </comment>
    <comment authorId="0" ref="K1041">
      <text>
        <t xml:space="preserve">[35205] p18</t>
      </text>
    </comment>
    <comment authorId="0" ref="N1041">
      <text>
        <t xml:space="preserve">[35024] p48</t>
      </text>
    </comment>
    <comment authorId="0" ref="I1042">
      <text>
        <t xml:space="preserve">[35019] p16</t>
      </text>
    </comment>
    <comment authorId="0" ref="M1042">
      <text>
        <t xml:space="preserve">[1715] p169
[35203] P15</t>
      </text>
    </comment>
    <comment authorId="0" ref="N1042">
      <text>
        <t xml:space="preserve">[35203] p93</t>
      </text>
    </comment>
    <comment authorId="0" ref="N1043">
      <text>
        <t xml:space="preserve">[35024] p48</t>
      </text>
    </comment>
    <comment authorId="0" ref="K1044">
      <text>
        <t xml:space="preserve">[35205] p18</t>
      </text>
    </comment>
    <comment authorId="0" ref="L1044">
      <text>
        <t xml:space="preserve">[35001] p13</t>
      </text>
    </comment>
    <comment authorId="0" ref="N1044">
      <text>
        <t xml:space="preserve">[35205] p31
[35001] p25
[35203] p18</t>
      </text>
    </comment>
    <comment authorId="0" ref="I1045">
      <text>
        <t xml:space="preserve">[35019] p16</t>
      </text>
    </comment>
    <comment authorId="0" ref="J1045">
      <text>
        <t xml:space="preserve">[1624] p17</t>
      </text>
    </comment>
    <comment authorId="0" ref="L1045">
      <text>
        <t xml:space="preserve">[35001] p13</t>
      </text>
    </comment>
    <comment authorId="0" ref="M1045">
      <text>
        <t xml:space="preserve">[35204] p17</t>
      </text>
    </comment>
    <comment authorId="0" ref="N1045">
      <text>
        <t xml:space="preserve">[35204] p25
[35205] p31
[35001] p25</t>
      </text>
    </comment>
    <comment authorId="0" ref="K1046">
      <text>
        <t xml:space="preserve">[35205] p18</t>
      </text>
    </comment>
    <comment authorId="0" ref="N1046">
      <text>
        <t xml:space="preserve">[35024] p48
[35205] p31</t>
      </text>
    </comment>
    <comment authorId="0" ref="Q1047">
      <text>
        <t xml:space="preserve">[35702] p38-39</t>
      </text>
    </comment>
    <comment authorId="0" ref="T1047">
      <text>
        <t xml:space="preserve">[35702] p50-51</t>
      </text>
    </comment>
    <comment authorId="0" ref="V1047">
      <text>
        <t xml:space="preserve">[35702] p58-59</t>
      </text>
    </comment>
    <comment authorId="0" ref="X1047">
      <text>
        <t xml:space="preserve">[35702] p70-71</t>
      </text>
    </comment>
    <comment authorId="0" ref="Y1047">
      <text>
        <t xml:space="preserve">[35702] p80-81</t>
      </text>
    </comment>
    <comment authorId="0" ref="I1048">
      <text>
        <t xml:space="preserve">[35019] p16</t>
      </text>
    </comment>
    <comment authorId="0" ref="M1048">
      <text>
        <t xml:space="preserve">[35204] p17</t>
      </text>
    </comment>
    <comment authorId="0" ref="N1048">
      <text>
        <t xml:space="preserve">[35019] p24
[35204] p25
[35001] p25
[35203] p18</t>
      </text>
    </comment>
    <comment authorId="0" ref="K1049">
      <text>
        <t xml:space="preserve">[35205] p18</t>
      </text>
    </comment>
    <comment authorId="0" ref="L1049">
      <text>
        <t xml:space="preserve">[35001] p13</t>
      </text>
    </comment>
    <comment authorId="0" ref="N1049">
      <text>
        <t xml:space="preserve">[35205] p31
[35001] p25
[35203] p18</t>
      </text>
    </comment>
    <comment authorId="0" ref="M1051">
      <text>
        <t xml:space="preserve">[35204] p17</t>
      </text>
    </comment>
    <comment authorId="0" ref="N1051">
      <text>
        <t xml:space="preserve">[35204] p25
[35024] p48
[35203] p121</t>
      </text>
    </comment>
    <comment authorId="0" ref="L1052">
      <text>
        <t xml:space="preserve">[35001] p13</t>
      </text>
    </comment>
    <comment authorId="0" ref="N1052">
      <text>
        <t xml:space="preserve">[35205] p31
[35001] p25
[35203] p18</t>
      </text>
    </comment>
    <comment authorId="0" ref="K1053">
      <text>
        <t xml:space="preserve">[35205] p18</t>
      </text>
    </comment>
    <comment authorId="0" ref="N1053">
      <text>
        <t xml:space="preserve">[35205] p31</t>
      </text>
    </comment>
    <comment authorId="0" ref="I1054">
      <text>
        <t xml:space="preserve">[35019] p16</t>
      </text>
    </comment>
    <comment authorId="0" ref="N1054">
      <text>
        <t xml:space="preserve">[35019] p24</t>
      </text>
    </comment>
    <comment authorId="0" ref="AW1056">
      <text>
        <t xml:space="preserve">[35P025] p14</t>
      </text>
    </comment>
    <comment authorId="0" ref="L1057">
      <text>
        <t xml:space="preserve">[35001] p13</t>
      </text>
    </comment>
    <comment authorId="0" ref="M1057">
      <text>
        <t xml:space="preserve">[35001] p15</t>
      </text>
    </comment>
    <comment authorId="0" ref="N1057">
      <text>
        <t xml:space="preserve">[35001] p25
[35203] p18</t>
      </text>
    </comment>
    <comment authorId="0" ref="Q1058">
      <text>
        <t xml:space="preserve">[35702] p38-39</t>
      </text>
    </comment>
    <comment authorId="0" ref="T1058">
      <text>
        <t xml:space="preserve">[35702] p50-51</t>
      </text>
    </comment>
    <comment authorId="0" ref="V1058">
      <text>
        <t xml:space="preserve">[35702] p58-59</t>
      </text>
    </comment>
    <comment authorId="0" ref="X1058">
      <text>
        <t xml:space="preserve">[35702] p70-71</t>
      </text>
    </comment>
    <comment authorId="0" ref="Y1058">
      <text>
        <t xml:space="preserve">[35702] p80-81</t>
      </text>
    </comment>
    <comment authorId="0" ref="I1060">
      <text>
        <t xml:space="preserve">[35019] p16</t>
      </text>
    </comment>
    <comment authorId="0" ref="M1060">
      <text>
        <t xml:space="preserve">[35204] p17</t>
      </text>
    </comment>
    <comment authorId="0" ref="N1060">
      <text>
        <t xml:space="preserve">[35204] p25
[35205] p31
[35001] p25</t>
      </text>
    </comment>
    <comment authorId="0" ref="I1061">
      <text>
        <t xml:space="preserve">[35204] p12</t>
      </text>
    </comment>
    <comment authorId="0" ref="M1061">
      <text>
        <t xml:space="preserve">[35204] p17</t>
      </text>
    </comment>
    <comment authorId="0" ref="N1061">
      <text>
        <t xml:space="preserve">[35204] p25
[35001] p25</t>
      </text>
    </comment>
    <comment authorId="0" ref="J1062">
      <text>
        <t xml:space="preserve">[35024] p18</t>
      </text>
    </comment>
    <comment authorId="0" ref="M1062">
      <text>
        <t xml:space="preserve">[35204] p17</t>
      </text>
    </comment>
    <comment authorId="0" ref="N1062">
      <text>
        <t xml:space="preserve">[35204] p25
[35024] p48</t>
      </text>
    </comment>
    <comment authorId="0" ref="I1063">
      <text>
        <t xml:space="preserve">[35019] p16</t>
      </text>
    </comment>
    <comment authorId="0" ref="J1063">
      <text>
        <t xml:space="preserve">[1624] p17</t>
      </text>
    </comment>
    <comment authorId="0" ref="L1063">
      <text>
        <t xml:space="preserve">[35001] p13</t>
      </text>
    </comment>
    <comment authorId="0" ref="M1063">
      <text>
        <t xml:space="preserve">[35204] p17</t>
      </text>
    </comment>
    <comment authorId="0" ref="N1063">
      <text>
        <t xml:space="preserve">[35204] p25
[35205] p31v</t>
      </text>
    </comment>
    <comment authorId="0" ref="M1064">
      <text>
        <t xml:space="preserve">[1715] p169
[35203] P15</t>
      </text>
    </comment>
    <comment authorId="0" ref="N1065">
      <text>
        <t xml:space="preserve">missing in [35019] p24
appears in [35001] p25</t>
      </text>
    </comment>
    <comment authorId="0" ref="M1067">
      <text>
        <t xml:space="preserve">[35204] p17</t>
      </text>
    </comment>
    <comment authorId="0" ref="N1067">
      <text>
        <t xml:space="preserve">[35204] p25
[35203] p93</t>
      </text>
    </comment>
    <comment authorId="0" ref="I1068">
      <text>
        <t xml:space="preserve">[35019] p16</t>
      </text>
    </comment>
    <comment authorId="0" ref="L1068">
      <text>
        <t xml:space="preserve">[35001] p13</t>
      </text>
    </comment>
    <comment authorId="0" ref="N1068">
      <text>
        <t xml:space="preserve">[35019] p24
[35001] p25
[35203] p18</t>
      </text>
    </comment>
    <comment authorId="0" ref="L1069">
      <text>
        <t xml:space="preserve">[35001] p13</t>
      </text>
    </comment>
    <comment authorId="0" ref="M1069">
      <text>
        <t xml:space="preserve">[35001] p15</t>
      </text>
    </comment>
    <comment authorId="0" ref="N1069">
      <text>
        <t xml:space="preserve">[35001] p25
[35203] p18</t>
      </text>
    </comment>
    <comment authorId="0" ref="N1070">
      <text>
        <t xml:space="preserve">[35019] p24</t>
      </text>
    </comment>
    <comment authorId="0" ref="O1070">
      <text>
        <t xml:space="preserve">[35903] p105</t>
      </text>
    </comment>
    <comment authorId="0" ref="I1071">
      <text>
        <t xml:space="preserve">[35019] p16</t>
      </text>
    </comment>
    <comment authorId="0" ref="N1071">
      <text>
        <t xml:space="preserve">[35019] p24</t>
      </text>
    </comment>
    <comment authorId="0" ref="I1072">
      <text>
        <t xml:space="preserve">[35019] p16</t>
      </text>
    </comment>
    <comment authorId="0" ref="L1072">
      <text>
        <t xml:space="preserve">[35001] p13</t>
      </text>
    </comment>
    <comment authorId="0" ref="N1072">
      <text>
        <t xml:space="preserve">[35019] p24
[35001] p25
[35203] p18</t>
      </text>
    </comment>
    <comment authorId="0" ref="N1073">
      <text>
        <t xml:space="preserve">[35001] p25
[35203] p18</t>
      </text>
    </comment>
    <comment authorId="0" ref="N1074">
      <text>
        <t xml:space="preserve">[35024] p48</t>
      </text>
    </comment>
    <comment authorId="0" ref="L1075">
      <text>
        <t xml:space="preserve">[35001] p13</t>
      </text>
    </comment>
    <comment authorId="0" ref="N1075">
      <text>
        <t xml:space="preserve">appears in [35205] p31
missing in [35001] p25
missing in [35203] p18</t>
      </text>
    </comment>
    <comment authorId="0" ref="M1077">
      <text>
        <t xml:space="preserve">[35204] p17</t>
      </text>
    </comment>
    <comment authorId="0" ref="N1077">
      <text>
        <t xml:space="preserve">[35204] p25
[35024] p48
[35203] p121</t>
      </text>
    </comment>
    <comment authorId="0" ref="N1079">
      <text>
        <t xml:space="preserve">[35024] p48</t>
      </text>
    </comment>
    <comment authorId="0" ref="N1080">
      <text>
        <t xml:space="preserve">[35203] p18</t>
      </text>
    </comment>
    <comment authorId="0" ref="K1081">
      <text>
        <t xml:space="preserve">[35205] p18</t>
      </text>
    </comment>
    <comment authorId="0" ref="N1081">
      <text>
        <t xml:space="preserve">[35205] p31</t>
      </text>
    </comment>
    <comment authorId="0" ref="I1082">
      <text>
        <t xml:space="preserve">[35019] p16</t>
      </text>
    </comment>
    <comment authorId="0" ref="L1082">
      <text>
        <t xml:space="preserve">[35001] p13</t>
      </text>
    </comment>
    <comment authorId="0" ref="N1082">
      <text>
        <t xml:space="preserve">[35205] p31
[35001] p25
[35203] p18</t>
      </text>
    </comment>
    <comment authorId="0" ref="I1083">
      <text>
        <t xml:space="preserve">[35019] p16</t>
      </text>
    </comment>
    <comment authorId="0" ref="M1083">
      <text>
        <t xml:space="preserve">[35204] p17</t>
      </text>
    </comment>
    <comment authorId="0" ref="N1083">
      <text>
        <t xml:space="preserve">[35204] p25</t>
      </text>
    </comment>
    <comment authorId="0" ref="I1084">
      <text>
        <t xml:space="preserve">[35019] p16</t>
      </text>
    </comment>
    <comment authorId="0" ref="L1084">
      <text>
        <t xml:space="preserve">[35001] p13</t>
      </text>
    </comment>
    <comment authorId="0" ref="N1084">
      <text>
        <t xml:space="preserve">[35205] p31
[35001] p25
[35203] p18</t>
      </text>
    </comment>
    <comment authorId="0" ref="K1085">
      <text>
        <t xml:space="preserve">[35205] p18</t>
      </text>
    </comment>
    <comment authorId="0" ref="L1085">
      <text>
        <t xml:space="preserve">[35001] p13</t>
      </text>
    </comment>
    <comment authorId="0" ref="N1085">
      <text>
        <t xml:space="preserve">[35205] p31
[35001] p25
[35203] p18</t>
      </text>
    </comment>
    <comment authorId="0" ref="K1086">
      <text>
        <t xml:space="preserve">[35205] p18</t>
      </text>
    </comment>
    <comment authorId="0" ref="N1086">
      <text>
        <t xml:space="preserve">[35024] p48
[35205] p31</t>
      </text>
    </comment>
    <comment authorId="0" ref="M1087">
      <text>
        <t xml:space="preserve">[35204] p17</t>
      </text>
    </comment>
    <comment authorId="0" ref="N1087">
      <text>
        <t xml:space="preserve">[35204] p25
[35024] p48
[35203] p121</t>
      </text>
    </comment>
    <comment authorId="0" ref="I1088">
      <text>
        <t xml:space="preserve">[35019] p16</t>
      </text>
    </comment>
    <comment authorId="0" ref="N1088">
      <text>
        <t xml:space="preserve">[35019] p24</t>
      </text>
    </comment>
    <comment authorId="0" ref="N1089">
      <text>
        <t xml:space="preserve">[35203] p93</t>
      </text>
    </comment>
    <comment authorId="0" ref="AV1091">
      <text>
        <t xml:space="preserve">[35P025] p8</t>
      </text>
    </comment>
    <comment authorId="0" ref="AW1091">
      <text>
        <t xml:space="preserve">[35P025] p14</t>
      </text>
    </comment>
    <comment authorId="0" ref="I1092">
      <text>
        <t xml:space="preserve">[35019] p16</t>
      </text>
    </comment>
    <comment authorId="0" ref="L1092">
      <text>
        <t xml:space="preserve">[35001] p13</t>
      </text>
    </comment>
    <comment authorId="0" ref="M1092">
      <text>
        <t xml:space="preserve">[35204] p17</t>
      </text>
    </comment>
    <comment authorId="0" ref="N1092">
      <text>
        <t xml:space="preserve">[35019] p24
[35204] p25
[35001] p25
[35203] p18</t>
      </text>
    </comment>
    <comment authorId="0" ref="N1093">
      <text>
        <t xml:space="preserve">[35001] p25
[35203] p18</t>
      </text>
    </comment>
    <comment authorId="0" ref="AY1093">
      <text>
        <t xml:space="preserve">[35902] p49</t>
      </text>
    </comment>
    <comment authorId="0" ref="J1094">
      <text>
        <t xml:space="preserve">[35024] p18</t>
      </text>
    </comment>
    <comment authorId="0" ref="M1094">
      <text>
        <t xml:space="preserve">[35204] p17</t>
      </text>
    </comment>
    <comment authorId="0" ref="N1094">
      <text>
        <t xml:space="preserve">[35204] p25
[35024] p48
[35205] p31</t>
      </text>
    </comment>
    <comment authorId="0" ref="L1095">
      <text>
        <t xml:space="preserve">[35001] p13</t>
      </text>
    </comment>
    <comment authorId="0" ref="N1095">
      <text>
        <t xml:space="preserve">[35001] p25
[35203] p18</t>
      </text>
    </comment>
    <comment authorId="0" ref="K1096">
      <text>
        <t xml:space="preserve">[35205] p18</t>
      </text>
    </comment>
    <comment authorId="0" ref="L1096">
      <text>
        <t xml:space="preserve">[35001] p13</t>
      </text>
    </comment>
    <comment authorId="0" ref="N1096">
      <text>
        <t xml:space="preserve">[35205] p31
[35001] p25</t>
      </text>
    </comment>
    <comment authorId="0" ref="L1097">
      <text>
        <t xml:space="preserve">[1629] p18</t>
      </text>
    </comment>
    <comment authorId="0" ref="N1097">
      <text>
        <t xml:space="preserve">[35001] p25
[35203] p18</t>
      </text>
    </comment>
    <comment authorId="0" ref="AY1097">
      <text>
        <t xml:space="preserve">[35902] p60</t>
      </text>
    </comment>
    <comment authorId="0" ref="K1098">
      <text>
        <t xml:space="preserve">[35205] p18</t>
      </text>
    </comment>
    <comment authorId="0" ref="N1098">
      <text>
        <t xml:space="preserve">[35024] p48
[35205] p31</t>
      </text>
    </comment>
    <comment authorId="0" ref="I1099">
      <text>
        <t xml:space="preserve">[35019] p16</t>
      </text>
    </comment>
    <comment authorId="0" ref="M1099">
      <text>
        <t xml:space="preserve">[35204] p17</t>
      </text>
    </comment>
    <comment authorId="0" ref="N1099">
      <text>
        <t xml:space="preserve">[35019] p24
[35204] p25</t>
      </text>
    </comment>
    <comment authorId="0" ref="I1100">
      <text>
        <t xml:space="preserve">[35019] p16</t>
      </text>
    </comment>
    <comment authorId="0" ref="M1100">
      <text>
        <t xml:space="preserve">[35204] p17</t>
      </text>
    </comment>
    <comment authorId="0" ref="N1100">
      <text>
        <t xml:space="preserve">[35019] p24
[35204] p25
[35001] p25</t>
      </text>
    </comment>
    <comment authorId="0" ref="N1101">
      <text>
        <t xml:space="preserve">[35203] p18</t>
      </text>
    </comment>
    <comment authorId="0" ref="I1103">
      <text>
        <t xml:space="preserve">[35019] p16</t>
      </text>
    </comment>
    <comment authorId="0" ref="M1103">
      <text>
        <t xml:space="preserve">[35204] p17</t>
      </text>
    </comment>
    <comment authorId="0" ref="N1103">
      <text>
        <t xml:space="preserve">[35019] p24
[35204] p25
[35203] p18</t>
      </text>
    </comment>
    <comment authorId="0" ref="J1104">
      <text>
        <t xml:space="preserve">[35024] p18</t>
      </text>
    </comment>
    <comment authorId="0" ref="M1104">
      <text>
        <t xml:space="preserve">[35204] p17</t>
      </text>
    </comment>
    <comment authorId="0" ref="N1104">
      <text>
        <t xml:space="preserve">[35204] p25
[35024] p48</t>
      </text>
    </comment>
    <comment authorId="0" ref="AW1105">
      <text>
        <t xml:space="preserve">[35P025] p14</t>
      </text>
    </comment>
    <comment authorId="0" ref="N1106">
      <text>
        <t xml:space="preserve">[35019] p24</t>
      </text>
    </comment>
    <comment authorId="0" ref="L1107">
      <text>
        <t xml:space="preserve">[1629] p18</t>
      </text>
    </comment>
    <comment authorId="0" ref="N1107">
      <text>
        <t xml:space="preserve">[35001] p25
[35203] p18</t>
      </text>
    </comment>
    <comment authorId="0" ref="K1108">
      <text>
        <t xml:space="preserve">[35205] p18</t>
      </text>
    </comment>
    <comment authorId="0" ref="N1108">
      <text>
        <t xml:space="preserve">[35024] p48
[35205] p31</t>
      </text>
    </comment>
    <comment authorId="0" ref="M1109">
      <text>
        <t xml:space="preserve">[35204] p17</t>
      </text>
    </comment>
    <comment authorId="0" ref="N1109">
      <text>
        <t xml:space="preserve">[35019] p24
[35204] p25
[35203] p93</t>
      </text>
    </comment>
    <comment authorId="0" ref="L1110">
      <text>
        <t xml:space="preserve">[35001] p13</t>
      </text>
    </comment>
    <comment authorId="0" ref="N1110">
      <text>
        <t xml:space="preserve">[35205] p31
[35001] p25
[35203] p18</t>
      </text>
    </comment>
    <comment authorId="0" ref="I1111">
      <text>
        <t xml:space="preserve">[35019] p16</t>
      </text>
    </comment>
    <comment authorId="0" ref="J1111">
      <text>
        <t xml:space="preserve">[35702] p15</t>
      </text>
    </comment>
    <comment authorId="0" ref="K1111">
      <text>
        <t xml:space="preserve">[35205] p18</t>
      </text>
    </comment>
    <comment authorId="0" ref="L1111">
      <text>
        <t xml:space="preserve">[35001] p13</t>
      </text>
    </comment>
    <comment authorId="0" ref="M1111">
      <text>
        <t xml:space="preserve">[35204] p17</t>
      </text>
    </comment>
    <comment authorId="0" ref="N1111">
      <text>
        <t xml:space="preserve">[35019] p24
[35204] p25
[35205] p31
[35001] p25</t>
      </text>
    </comment>
    <comment authorId="0" ref="K1112">
      <text>
        <t xml:space="preserve">[35205] p18</t>
      </text>
    </comment>
    <comment authorId="0" ref="L1112">
      <text>
        <t xml:space="preserve">[35001] p13</t>
      </text>
    </comment>
    <comment authorId="0" ref="N1112">
      <text>
        <t xml:space="preserve">[35205] p31
[35001] p25</t>
      </text>
    </comment>
    <comment authorId="0" ref="N1113">
      <text>
        <t xml:space="preserve">[35019] p24
[35203] p18</t>
      </text>
    </comment>
    <comment authorId="0" ref="N1114">
      <text>
        <t xml:space="preserve">[35SN229] p4
[35SN230] p5</t>
      </text>
    </comment>
    <comment authorId="0" ref="AS1114">
      <text>
        <t xml:space="preserve">[35308] p46</t>
      </text>
    </comment>
    <comment authorId="0" ref="AW1114">
      <text>
        <t xml:space="preserve">[35P025] p14</t>
      </text>
    </comment>
    <comment authorId="0" ref="I1115">
      <text>
        <t xml:space="preserve">[35019] p16</t>
      </text>
    </comment>
    <comment authorId="0" ref="M1115">
      <text>
        <t xml:space="preserve">[35204] p17</t>
      </text>
    </comment>
    <comment authorId="0" ref="N1115">
      <text>
        <t xml:space="preserve">[35204] p25</t>
      </text>
    </comment>
    <comment authorId="0" ref="M1116">
      <text>
        <t xml:space="preserve">[35204] p17</t>
      </text>
    </comment>
    <comment authorId="0" ref="N1116">
      <text>
        <t xml:space="preserve">[35019] p24
[35204] p25
[35203] p93</t>
      </text>
    </comment>
    <comment authorId="0" ref="L1119">
      <text>
        <t xml:space="preserve">[35001] p13</t>
      </text>
    </comment>
    <comment authorId="0" ref="N1119">
      <text>
        <t xml:space="preserve">[35205] p31
[35001] p25
[35203] p18</t>
      </text>
    </comment>
    <comment authorId="0" ref="K1120">
      <text>
        <t xml:space="preserve">[35205] p18</t>
      </text>
    </comment>
    <comment authorId="0" ref="N1120">
      <text>
        <t xml:space="preserve">[35205] p31</t>
      </text>
    </comment>
    <comment authorId="0" ref="J1121">
      <text>
        <t xml:space="preserve">[35024] p18</t>
      </text>
    </comment>
    <comment authorId="0" ref="N1121">
      <text>
        <t xml:space="preserve">[35024] p48</t>
      </text>
    </comment>
    <comment authorId="0" ref="AV1122">
      <text>
        <t xml:space="preserve">[35P025] p8</t>
      </text>
    </comment>
    <comment authorId="0" ref="AW1122">
      <text>
        <t xml:space="preserve">[35P025] p14</t>
      </text>
    </comment>
    <comment authorId="0" ref="L1123">
      <text>
        <t xml:space="preserve">[35001] p13</t>
      </text>
    </comment>
    <comment authorId="0" ref="N1123">
      <text>
        <t xml:space="preserve">[35001] p25
[35203] p18</t>
      </text>
    </comment>
    <comment authorId="0" ref="N1124">
      <text>
        <t xml:space="preserve">[35024] p48
[35203] p121</t>
      </text>
    </comment>
    <comment authorId="0" ref="L1125">
      <text>
        <t xml:space="preserve">[35001] p13</t>
      </text>
    </comment>
    <comment authorId="0" ref="N1125">
      <text>
        <t xml:space="preserve">[35001] p25
[35203] p18</t>
      </text>
    </comment>
    <comment authorId="0" ref="N1126">
      <text>
        <t xml:space="preserve">[35024] p48
[35205] p31</t>
      </text>
    </comment>
    <comment authorId="0" ref="N1127">
      <text>
        <t xml:space="preserve">[35019] p24
[35001] p25</t>
      </text>
    </comment>
    <comment authorId="0" ref="L1128">
      <text>
        <t xml:space="preserve">[35001] p13</t>
      </text>
    </comment>
    <comment authorId="0" ref="N1128">
      <text>
        <t xml:space="preserve">[35001] p25
[35203] p18</t>
      </text>
    </comment>
    <comment authorId="0" ref="AW1129">
      <text>
        <t xml:space="preserve">[35P025] p14</t>
      </text>
    </comment>
    <comment authorId="0" ref="N1130">
      <text>
        <t xml:space="preserve">[35205] p31
[35203] p93</t>
      </text>
    </comment>
    <comment authorId="0" ref="N1131">
      <text>
        <t xml:space="preserve">[35019] p24
[35001] p25</t>
      </text>
    </comment>
    <comment authorId="0" ref="I1132">
      <text>
        <t xml:space="preserve">[35019] p16</t>
      </text>
    </comment>
    <comment authorId="0" ref="M1132">
      <text>
        <t xml:space="preserve">[35204] p17</t>
      </text>
    </comment>
    <comment authorId="0" ref="N1132">
      <text>
        <t xml:space="preserve">[35019] p24
[35204] p25
[35205] p31
[35001] p25</t>
      </text>
    </comment>
    <comment authorId="0" ref="M1133">
      <text>
        <t xml:space="preserve">[35ED002] p8</t>
      </text>
    </comment>
    <comment authorId="0" ref="N1133">
      <text>
        <t xml:space="preserve">[35024] p48
[35203] p121</t>
      </text>
    </comment>
    <comment authorId="0" ref="K1134">
      <text>
        <t xml:space="preserve">[35205] p18</t>
      </text>
    </comment>
    <comment authorId="0" ref="N1134">
      <text>
        <t xml:space="preserve">[35024] p48
[35205] p31</t>
      </text>
    </comment>
    <comment authorId="0" ref="N1135">
      <text>
        <t xml:space="preserve">[35024] p48
[35203] p121</t>
      </text>
    </comment>
    <comment authorId="0" ref="J1136">
      <text>
        <t xml:space="preserve">[35024] p18</t>
      </text>
    </comment>
    <comment authorId="0" ref="N1136">
      <text>
        <t xml:space="preserve">[35024] p48</t>
      </text>
    </comment>
    <comment authorId="0" ref="K1137">
      <text>
        <t xml:space="preserve">[35205] p18</t>
      </text>
    </comment>
    <comment authorId="0" ref="N1137">
      <text>
        <t xml:space="preserve">[35024] p48
[35205] p31
[35203] p93</t>
      </text>
    </comment>
    <comment authorId="0" ref="K1138">
      <text>
        <t xml:space="preserve">[35205] p18</t>
      </text>
    </comment>
    <comment authorId="0" ref="L1138">
      <text>
        <t xml:space="preserve">[35001] p13</t>
      </text>
    </comment>
    <comment authorId="0" ref="N1138">
      <text>
        <t xml:space="preserve">[35205] p31
[35001] p25
[35203] p18</t>
      </text>
    </comment>
    <comment authorId="0" ref="L1139">
      <text>
        <t xml:space="preserve">[35001] p13</t>
      </text>
    </comment>
    <comment authorId="0" ref="N1139">
      <text>
        <t xml:space="preserve">[35205] p31
[35001] p25
[35203] p18</t>
      </text>
    </comment>
    <comment authorId="0" ref="J1140">
      <text>
        <t xml:space="preserve">[35024] p18</t>
      </text>
    </comment>
    <comment authorId="0" ref="N1140">
      <text>
        <t xml:space="preserve">[35024] p48</t>
      </text>
    </comment>
    <comment authorId="0" ref="I1141">
      <text>
        <t xml:space="preserve">[35019] p16</t>
      </text>
    </comment>
    <comment authorId="0" ref="M1141">
      <text>
        <t xml:space="preserve">[35204] p17</t>
      </text>
    </comment>
    <comment authorId="0" ref="N1141">
      <text>
        <t xml:space="preserve">[35019] p24
[35204] p25</t>
      </text>
    </comment>
    <comment authorId="0" ref="L1142">
      <text>
        <t xml:space="preserve">[35001] p13</t>
      </text>
    </comment>
    <comment authorId="0" ref="N1142">
      <text>
        <t xml:space="preserve">[35001] p25
[35203] p18</t>
      </text>
    </comment>
    <comment authorId="0" ref="Q1143">
      <text>
        <t xml:space="preserve">[35702] p38-39</t>
      </text>
    </comment>
    <comment authorId="0" ref="T1143">
      <text>
        <t xml:space="preserve">[35702] p50-51</t>
      </text>
    </comment>
    <comment authorId="0" ref="U1143">
      <text>
        <t xml:space="preserve">[35SN501] p11</t>
      </text>
    </comment>
    <comment authorId="0" ref="V1143">
      <text>
        <t xml:space="preserve">[35702] p58-59</t>
      </text>
    </comment>
    <comment authorId="0" ref="X1143">
      <text>
        <t xml:space="preserve">[35702] p70-71</t>
      </text>
    </comment>
    <comment authorId="0" ref="Y1143">
      <text>
        <t xml:space="preserve">[35702] p80-81</t>
      </text>
    </comment>
    <comment authorId="0" ref="J1144">
      <text>
        <t xml:space="preserve">[35024] p18</t>
      </text>
    </comment>
    <comment authorId="0" ref="N1144">
      <text>
        <t xml:space="preserve">[35024] p48</t>
      </text>
    </comment>
    <comment authorId="0" ref="I1145">
      <text>
        <t xml:space="preserve">[35019] p16</t>
      </text>
    </comment>
    <comment authorId="0" ref="M1145">
      <text>
        <t xml:space="preserve">[35204] p17</t>
      </text>
    </comment>
    <comment authorId="0" ref="N1145">
      <text>
        <t xml:space="preserve">[35204] p25</t>
      </text>
    </comment>
    <comment authorId="0" ref="K1146">
      <text>
        <t xml:space="preserve">[35205] p18</t>
      </text>
    </comment>
    <comment authorId="0" ref="L1146">
      <text>
        <t xml:space="preserve">[35001] p13</t>
      </text>
    </comment>
    <comment authorId="0" ref="N1146">
      <text>
        <t xml:space="preserve">[35205] p31
[35001] p25
[35203] p18</t>
      </text>
    </comment>
    <comment authorId="0" ref="M1148">
      <text>
        <t xml:space="preserve">[35204] p17</t>
      </text>
    </comment>
    <comment authorId="0" ref="N1148">
      <text>
        <t xml:space="preserve">[35204] p25
[35024] p48</t>
      </text>
    </comment>
    <comment authorId="0" ref="N1149">
      <text>
        <t xml:space="preserve">[35024] p48</t>
      </text>
    </comment>
    <comment authorId="0" ref="K1150">
      <text>
        <t xml:space="preserve">[35205] p18</t>
      </text>
    </comment>
    <comment authorId="0" ref="N1150">
      <text>
        <t xml:space="preserve">[35205] p31
[35001] p25
[35203] p18</t>
      </text>
    </comment>
    <comment authorId="0" ref="AU1150">
      <text>
        <t xml:space="preserve">[35092] p40</t>
      </text>
    </comment>
    <comment authorId="0" ref="N1152">
      <text>
        <t xml:space="preserve">[35001] p25
[35203] p18</t>
      </text>
    </comment>
    <comment authorId="0" ref="I1153">
      <text>
        <t xml:space="preserve">[35019] p16</t>
      </text>
    </comment>
    <comment authorId="0" ref="L1153">
      <text>
        <t xml:space="preserve">[35001] p13</t>
      </text>
    </comment>
    <comment authorId="0" ref="N1153">
      <text>
        <t xml:space="preserve">[35019] p24
[35001] p25
[35203] p18</t>
      </text>
    </comment>
    <comment authorId="0" ref="J1154">
      <text>
        <t xml:space="preserve">[35024] p18</t>
      </text>
    </comment>
    <comment authorId="0" ref="M1154">
      <text>
        <t xml:space="preserve">[35204] p17</t>
      </text>
    </comment>
    <comment authorId="0" ref="N1154">
      <text>
        <t xml:space="preserve">[35204] p25
[35024] p48</t>
      </text>
    </comment>
    <comment authorId="0" ref="K1155">
      <text>
        <t xml:space="preserve">[35205] p18</t>
      </text>
    </comment>
    <comment authorId="0" ref="N1155">
      <text>
        <t xml:space="preserve">[35024] p48
[35205] p31</t>
      </text>
    </comment>
    <comment authorId="0" ref="I1156">
      <text>
        <t xml:space="preserve">[35019] p16</t>
      </text>
    </comment>
    <comment authorId="0" ref="K1156">
      <text>
        <t xml:space="preserve">[35205] p18</t>
      </text>
    </comment>
    <comment authorId="0" ref="L1156">
      <text>
        <t xml:space="preserve">[35001] p13</t>
      </text>
    </comment>
    <comment authorId="0" ref="N1156">
      <text>
        <t xml:space="preserve">[35019] p24
[35205] p31
[35001] p25</t>
      </text>
    </comment>
    <comment authorId="0" ref="J1157">
      <text>
        <t xml:space="preserve">[35024] p18</t>
      </text>
    </comment>
    <comment authorId="0" ref="M1157">
      <text>
        <t xml:space="preserve">[35204] p17</t>
      </text>
    </comment>
    <comment authorId="0" ref="N1157">
      <text>
        <t xml:space="preserve">[35204] p25
[35024] p48
[35203] p121</t>
      </text>
    </comment>
    <comment authorId="0" ref="I1158">
      <text>
        <t xml:space="preserve">[35019] p16</t>
      </text>
    </comment>
    <comment authorId="0" ref="M1158">
      <text>
        <t xml:space="preserve">[35204] p17</t>
      </text>
    </comment>
    <comment authorId="0" ref="N1158">
      <text>
        <t xml:space="preserve">[35019] p24
[35204] p25</t>
      </text>
    </comment>
    <comment authorId="0" ref="N1159">
      <text>
        <t xml:space="preserve">[35001] p25
[35203] p18</t>
      </text>
    </comment>
    <comment authorId="0" ref="K1160">
      <text>
        <t xml:space="preserve">[35205] p18</t>
      </text>
    </comment>
    <comment authorId="0" ref="N1160">
      <text>
        <t xml:space="preserve">[35024] p48
[35205] p31</t>
      </text>
    </comment>
    <comment authorId="0" ref="N1161">
      <text>
        <t xml:space="preserve">[35024] p48</t>
      </text>
    </comment>
    <comment authorId="0" ref="K1162">
      <text>
        <t xml:space="preserve">[35205] p18</t>
      </text>
    </comment>
    <comment authorId="0" ref="L1162">
      <text>
        <t xml:space="preserve">[35001] p13</t>
      </text>
    </comment>
    <comment authorId="0" ref="N1162">
      <text>
        <t xml:space="preserve">[35205] p31
[35001] p25
[35203] p18</t>
      </text>
    </comment>
    <comment authorId="0" ref="K1163">
      <text>
        <t xml:space="preserve">[35205] p18</t>
      </text>
    </comment>
    <comment authorId="0" ref="N1163">
      <text>
        <t xml:space="preserve">[35205] p31</t>
      </text>
    </comment>
    <comment authorId="0" ref="K1164">
      <text>
        <t xml:space="preserve">[35205] p18</t>
      </text>
    </comment>
    <comment authorId="0" ref="L1164">
      <text>
        <t xml:space="preserve">[35001] p13</t>
      </text>
    </comment>
    <comment authorId="0" ref="N1164">
      <text>
        <t xml:space="preserve">[35205] p31
[35001] p25</t>
      </text>
    </comment>
    <comment authorId="0" ref="L1165">
      <text>
        <t xml:space="preserve">[35001] p13</t>
      </text>
    </comment>
    <comment authorId="0" ref="N1165">
      <text>
        <t xml:space="preserve">[35001] p25
[35203] p18</t>
      </text>
    </comment>
    <comment authorId="0" ref="N1166">
      <text>
        <t xml:space="preserve">[35024] p48
[35203] p93</t>
      </text>
    </comment>
    <comment authorId="0" ref="N1167">
      <text>
        <t xml:space="preserve">[35001] p25
[35203] p18</t>
      </text>
    </comment>
    <comment authorId="0" ref="I1169">
      <text>
        <t xml:space="preserve">[35019] p16</t>
      </text>
    </comment>
    <comment authorId="0" ref="L1169">
      <text>
        <t xml:space="preserve">[35001] p13</t>
      </text>
    </comment>
    <comment authorId="0" ref="M1169">
      <text>
        <t xml:space="preserve">[35204] p17</t>
      </text>
    </comment>
    <comment authorId="0" ref="N1169">
      <text>
        <t xml:space="preserve">[35019] p24
[35205] p31
[35001] p25</t>
      </text>
    </comment>
    <comment authorId="0" ref="N1170">
      <text>
        <t xml:space="preserve">[35203] p93</t>
      </text>
    </comment>
    <comment authorId="0" ref="AV1171">
      <text>
        <t xml:space="preserve">[35P025] p8</t>
      </text>
    </comment>
    <comment authorId="0" ref="AW1171">
      <text>
        <t xml:space="preserve">[35P025] p14</t>
      </text>
    </comment>
    <comment authorId="0" ref="J1172">
      <text>
        <t xml:space="preserve">[1624] p22</t>
      </text>
    </comment>
    <comment authorId="0" ref="M1172">
      <text>
        <t xml:space="preserve">[35204] p17</t>
      </text>
    </comment>
    <comment authorId="0" ref="N1172">
      <text>
        <t xml:space="preserve">[35204] p25
[35024] p48
[35205] p31
[35001] p25</t>
      </text>
    </comment>
    <comment authorId="0" ref="L1173">
      <text>
        <t xml:space="preserve">[35001] p13</t>
      </text>
    </comment>
    <comment authorId="0" ref="N1173">
      <text>
        <t xml:space="preserve">[35205] p31
[35001] p25
[35203] p18</t>
      </text>
    </comment>
    <comment authorId="0" ref="J1174">
      <text>
        <t xml:space="preserve">[35702] p15</t>
      </text>
    </comment>
    <comment authorId="0" ref="K1174">
      <text>
        <t xml:space="preserve">[35205] p18</t>
      </text>
    </comment>
    <comment authorId="0" ref="N1174">
      <text>
        <t xml:space="preserve">appears in [35205] p31
missing in [35001] p25</t>
      </text>
    </comment>
    <comment authorId="0" ref="I1175">
      <text>
        <t xml:space="preserve">[1624] p20</t>
      </text>
    </comment>
    <comment authorId="0" ref="M1175">
      <text>
        <t xml:space="preserve">[35204] p17</t>
      </text>
    </comment>
    <comment authorId="0" ref="N1175">
      <text>
        <t xml:space="preserve">[35204] p25
[35205] p31
[35001] p25</t>
      </text>
    </comment>
    <comment authorId="0" ref="M1176">
      <text>
        <t xml:space="preserve">[35003] p109</t>
      </text>
    </comment>
    <comment authorId="0" ref="AO1176">
      <text>
        <t xml:space="preserve">[35003] p110</t>
      </text>
    </comment>
    <comment authorId="0" ref="AZ1176">
      <text>
        <t xml:space="preserve">[35905] p149</t>
      </text>
    </comment>
    <comment authorId="0" ref="AW1177">
      <text>
        <t xml:space="preserve">[35P025] p14</t>
      </text>
    </comment>
    <comment authorId="0" ref="I1178">
      <text>
        <t xml:space="preserve">[35019] p16</t>
      </text>
    </comment>
    <comment authorId="0" ref="M1178">
      <text>
        <t xml:space="preserve">[35204] p17</t>
      </text>
    </comment>
    <comment authorId="0" ref="N1178">
      <text>
        <t xml:space="preserve">[35019] p24
[35204] p25
[35205] p31</t>
      </text>
    </comment>
    <comment authorId="0" ref="L1179">
      <text>
        <t xml:space="preserve">[35001] p13</t>
      </text>
    </comment>
    <comment authorId="0" ref="N1179">
      <text>
        <t xml:space="preserve">[35001] p25
[35203] p18</t>
      </text>
    </comment>
    <comment authorId="0" ref="N1180">
      <text>
        <t xml:space="preserve">[35019] p24</t>
      </text>
    </comment>
    <comment authorId="0" ref="K1181">
      <text>
        <t xml:space="preserve">[35205] p18</t>
      </text>
    </comment>
    <comment authorId="0" ref="N1181">
      <text>
        <t xml:space="preserve">[35024] p48
[35205] p31</t>
      </text>
    </comment>
    <comment authorId="0" ref="K1182">
      <text>
        <t xml:space="preserve">[35205] p18</t>
      </text>
    </comment>
    <comment authorId="0" ref="N1182">
      <text>
        <t xml:space="preserve">[35205] p31</t>
      </text>
    </comment>
    <comment authorId="0" ref="N1183">
      <text>
        <t xml:space="preserve">[35024] p48
[35203] p121</t>
      </text>
    </comment>
    <comment authorId="0" ref="I1184">
      <text>
        <t xml:space="preserve">[35019] p16</t>
      </text>
    </comment>
    <comment authorId="0" ref="M1184">
      <text>
        <t xml:space="preserve">[35204] p17</t>
      </text>
    </comment>
    <comment authorId="0" ref="N1184">
      <text>
        <t xml:space="preserve">[35204] p25</t>
      </text>
    </comment>
    <comment authorId="0" ref="I1185">
      <text>
        <t xml:space="preserve">[35019] p16</t>
      </text>
    </comment>
    <comment authorId="0" ref="M1185">
      <text>
        <t xml:space="preserve">[35204] p17</t>
      </text>
    </comment>
    <comment authorId="0" ref="N1185">
      <text>
        <t xml:space="preserve">[35204] p25</t>
      </text>
    </comment>
    <comment authorId="0" ref="M1186">
      <text>
        <t xml:space="preserve">[1715] p169
[35203] P15</t>
      </text>
    </comment>
    <comment authorId="0" ref="N1186">
      <text>
        <t xml:space="preserve">[35019] p24
[35203] p93</t>
      </text>
    </comment>
    <comment authorId="0" ref="N1187">
      <text>
        <t xml:space="preserve">[35019] p24
[35001] p25</t>
      </text>
    </comment>
    <comment authorId="0" ref="N1188">
      <text>
        <t xml:space="preserve">[35203] p18</t>
      </text>
    </comment>
    <comment authorId="0" ref="I1189">
      <text>
        <t xml:space="preserve">[35019] p16</t>
      </text>
    </comment>
    <comment authorId="0" ref="M1189">
      <text>
        <t xml:space="preserve">[35204] p17</t>
      </text>
    </comment>
    <comment authorId="0" ref="N1189">
      <text>
        <t xml:space="preserve">appears in [35204] p25
missing in [35001] p25</t>
      </text>
    </comment>
    <comment authorId="0" ref="M1190">
      <text>
        <t xml:space="preserve">[1715] p169
[35203] P15</t>
      </text>
    </comment>
    <comment authorId="0" ref="N1190">
      <text>
        <t xml:space="preserve">[35204] p25
[35203] p93</t>
      </text>
    </comment>
    <comment authorId="0" ref="I1191">
      <text>
        <t xml:space="preserve">[35019] p16</t>
      </text>
    </comment>
    <comment authorId="0" ref="M1191">
      <text>
        <t xml:space="preserve">[35204] p17</t>
      </text>
    </comment>
    <comment authorId="0" ref="N1191">
      <text>
        <t xml:space="preserve">[35019] p24
[35203] p18</t>
      </text>
    </comment>
    <comment authorId="0" ref="K1192">
      <text>
        <t xml:space="preserve">[35205] p18</t>
      </text>
    </comment>
    <comment authorId="0" ref="N1192">
      <text>
        <t xml:space="preserve">[35024] p48
[35205] p31</t>
      </text>
    </comment>
    <comment authorId="0" ref="K1194">
      <text>
        <t xml:space="preserve">[35205] p18</t>
      </text>
    </comment>
    <comment authorId="0" ref="N1194">
      <text>
        <t xml:space="preserve">[35024] p48
[35205] p31</t>
      </text>
    </comment>
    <comment authorId="0" ref="I1195">
      <text>
        <t xml:space="preserve">[35019] p16</t>
      </text>
    </comment>
    <comment authorId="0" ref="M1195">
      <text>
        <t xml:space="preserve">[35204] p17</t>
      </text>
    </comment>
    <comment authorId="0" ref="N1195">
      <text>
        <t xml:space="preserve">[35019] p24
[35204] p25
[35203] p18</t>
      </text>
    </comment>
    <comment authorId="0" ref="K1196">
      <text>
        <t xml:space="preserve">[35205] p18</t>
      </text>
    </comment>
    <comment authorId="0" ref="N1196">
      <text>
        <t xml:space="preserve">[35205] p31</t>
      </text>
    </comment>
    <comment authorId="0" ref="K1197">
      <text>
        <t xml:space="preserve">[35205] p18</t>
      </text>
    </comment>
    <comment authorId="0" ref="N1197">
      <text>
        <t xml:space="preserve">[35205] p31
[35001] p25
[35203] p18</t>
      </text>
    </comment>
    <comment authorId="0" ref="I1198">
      <text>
        <t xml:space="preserve">[35019] p16</t>
      </text>
    </comment>
    <comment authorId="0" ref="M1198">
      <text>
        <t xml:space="preserve">[35204] p17</t>
      </text>
    </comment>
    <comment authorId="0" ref="N1198">
      <text>
        <t xml:space="preserve">[35019] p24
[35204] p25</t>
      </text>
    </comment>
    <comment authorId="0" ref="K1199">
      <text>
        <t xml:space="preserve">[35205] p18</t>
      </text>
    </comment>
    <comment authorId="0" ref="N1199">
      <text>
        <t xml:space="preserve">[35205] p31</t>
      </text>
    </comment>
    <comment authorId="0" ref="M1200">
      <text>
        <t xml:space="preserve">[1715] p169
[35203] P15</t>
      </text>
    </comment>
    <comment authorId="0" ref="N1200">
      <text>
        <t xml:space="preserve">[35019] p24
[35203] p93</t>
      </text>
    </comment>
    <comment authorId="0" ref="K1202">
      <text>
        <t xml:space="preserve">[35205] p18</t>
      </text>
    </comment>
    <comment authorId="0" ref="N1202">
      <text>
        <t xml:space="preserve">[35024] p48
[35205] p31</t>
      </text>
    </comment>
    <comment authorId="0" ref="M1203">
      <text>
        <t xml:space="preserve">[35ED002] p8</t>
      </text>
    </comment>
    <comment authorId="0" ref="N1203">
      <text>
        <t xml:space="preserve">[35024] p48</t>
      </text>
    </comment>
    <comment authorId="0" ref="N1204">
      <text>
        <t xml:space="preserve">[35024] p48
[35205] p31</t>
      </text>
    </comment>
    <comment authorId="0" ref="N1205">
      <text>
        <t xml:space="preserve">[35019] p24</t>
      </text>
    </comment>
    <comment authorId="0" ref="N1206">
      <text>
        <t xml:space="preserve">[35024] p48</t>
      </text>
    </comment>
    <comment authorId="0" ref="M1207">
      <text>
        <t xml:space="preserve">[35204] p17</t>
      </text>
    </comment>
    <comment authorId="0" ref="N1207">
      <text>
        <t xml:space="preserve">[35204] p25
[35024] p48
[35203] p121</t>
      </text>
    </comment>
    <comment authorId="0" ref="J1208">
      <text>
        <t xml:space="preserve">[35702] p15</t>
      </text>
    </comment>
    <comment authorId="0" ref="K1208">
      <text>
        <t xml:space="preserve">[35205] p18</t>
      </text>
    </comment>
    <comment authorId="0" ref="M1208">
      <text>
        <t xml:space="preserve">[35204] p17</t>
      </text>
    </comment>
    <comment authorId="0" ref="N1208">
      <text>
        <t xml:space="preserve">[35204] p25
[35205] p31
[35001] p25</t>
      </text>
    </comment>
    <comment authorId="0" ref="I1209">
      <text>
        <t xml:space="preserve">[35019] p16</t>
      </text>
    </comment>
    <comment authorId="0" ref="M1209">
      <text>
        <t xml:space="preserve">[35204] p17</t>
      </text>
    </comment>
    <comment authorId="0" ref="N1209">
      <text>
        <t xml:space="preserve">[35019] p24
[35204] p25</t>
      </text>
    </comment>
    <comment authorId="0" ref="N1210">
      <text>
        <t xml:space="preserve">[35203] p18</t>
      </text>
    </comment>
    <comment authorId="0" ref="M1211">
      <text>
        <t xml:space="preserve">[35ED002] p8</t>
      </text>
    </comment>
    <comment authorId="0" ref="N1211">
      <text>
        <t xml:space="preserve">[35024] p48
[35203] p121</t>
      </text>
    </comment>
    <comment authorId="0" ref="I1212">
      <text>
        <t xml:space="preserve">[35019] p16</t>
      </text>
    </comment>
    <comment authorId="0" ref="K1212">
      <text>
        <t xml:space="preserve">[35205] p18</t>
      </text>
    </comment>
    <comment authorId="0" ref="L1212">
      <text>
        <t xml:space="preserve">[35001] p13</t>
      </text>
    </comment>
    <comment authorId="0" ref="M1212">
      <text>
        <t xml:space="preserve">[35204] p17</t>
      </text>
    </comment>
    <comment authorId="0" ref="N1212">
      <text>
        <t xml:space="preserve">[35019] p24
[35204] p25
[35205] p31
[35001] p25</t>
      </text>
    </comment>
    <comment authorId="0" ref="N1214">
      <text>
        <t xml:space="preserve">[35019] p24
[35001] p25</t>
      </text>
    </comment>
    <comment authorId="0" ref="L1215">
      <text>
        <t xml:space="preserve">[35001] p13</t>
      </text>
    </comment>
    <comment authorId="0" ref="N1215">
      <text>
        <t xml:space="preserve">[35001] p25
[35203] p18</t>
      </text>
    </comment>
    <comment authorId="0" ref="N1216">
      <text>
        <t xml:space="preserve">[35203] p18</t>
      </text>
    </comment>
    <comment authorId="0" ref="K1218">
      <text>
        <t xml:space="preserve">[35205] p18</t>
      </text>
    </comment>
    <comment authorId="0" ref="N1218">
      <text>
        <t xml:space="preserve">[35205] p31
[35001] p25
[35203] p18</t>
      </text>
    </comment>
    <comment authorId="0" ref="N1219">
      <text>
        <t xml:space="preserve">[35019] p24
[35001] p25
[35203] p18</t>
      </text>
    </comment>
    <comment authorId="0" ref="N1220">
      <text>
        <t xml:space="preserve">[35203] p18</t>
      </text>
    </comment>
    <comment authorId="0" ref="I1221">
      <text>
        <t xml:space="preserve">[35019] p16</t>
      </text>
    </comment>
    <comment authorId="0" ref="J1221">
      <text>
        <t xml:space="preserve">[35702] p15</t>
      </text>
    </comment>
    <comment authorId="0" ref="K1221">
      <text>
        <t xml:space="preserve">[35205] p18</t>
      </text>
    </comment>
    <comment authorId="0" ref="L1221">
      <text>
        <t xml:space="preserve">There is no THH faction. I think this is a typo that should be TH
	-Aaron Gullickson</t>
      </text>
    </comment>
    <comment authorId="0" ref="N1221">
      <text>
        <t xml:space="preserve">[35205] p31
[35001] p25</t>
      </text>
    </comment>
    <comment authorId="0" ref="Q1222">
      <text>
        <t xml:space="preserve">[35702] p38-39</t>
      </text>
    </comment>
    <comment authorId="0" ref="T1222">
      <text>
        <t xml:space="preserve">[35702] p50-51</t>
      </text>
    </comment>
    <comment authorId="0" ref="U1222">
      <text>
        <t xml:space="preserve">[35SN501] p11</t>
      </text>
    </comment>
    <comment authorId="0" ref="V1222">
      <text>
        <t xml:space="preserve">[35702] p58-59</t>
      </text>
    </comment>
    <comment authorId="0" ref="X1222">
      <text>
        <t xml:space="preserve">[35702] p70-71</t>
      </text>
    </comment>
    <comment authorId="0" ref="Y1222">
      <text>
        <t xml:space="preserve">[35702] p80-81</t>
      </text>
    </comment>
    <comment authorId="0" ref="M1223">
      <text>
        <t xml:space="preserve">[35204] p17</t>
      </text>
    </comment>
    <comment authorId="0" ref="N1223">
      <text>
        <t xml:space="preserve">[35204] p25
[35024] p48</t>
      </text>
    </comment>
    <comment authorId="0" ref="J1225">
      <text>
        <t xml:space="preserve">[35024] p18</t>
      </text>
    </comment>
    <comment authorId="0" ref="M1225">
      <text>
        <t xml:space="preserve">[35204] p17</t>
      </text>
    </comment>
    <comment authorId="0" ref="N1225">
      <text>
        <t xml:space="preserve">[35204] p25
[35024] p48
[35205] p31</t>
      </text>
    </comment>
    <comment authorId="0" ref="I1226">
      <text>
        <t xml:space="preserve">[35019] p16</t>
      </text>
    </comment>
    <comment authorId="0" ref="L1226">
      <text>
        <t xml:space="preserve">[35001] p13</t>
      </text>
    </comment>
    <comment authorId="0" ref="N1226">
      <text>
        <t xml:space="preserve">[35019] p24
[35001] p25
[35203] p18</t>
      </text>
    </comment>
    <comment authorId="0" ref="N1227">
      <text>
        <t xml:space="preserve">[35203] p93</t>
      </text>
    </comment>
    <comment authorId="0" ref="V1229">
      <text>
        <t xml:space="preserve">[1711] p119</t>
      </text>
    </comment>
    <comment authorId="0" ref="I1230">
      <text>
        <t xml:space="preserve">[35019] p16</t>
      </text>
    </comment>
    <comment authorId="0" ref="N1230">
      <text>
        <t xml:space="preserve">[35019] p24</t>
      </text>
    </comment>
    <comment authorId="0" ref="I1231">
      <text>
        <t xml:space="preserve">[35019] p16</t>
      </text>
    </comment>
    <comment authorId="0" ref="M1231">
      <text>
        <t xml:space="preserve">[35204] p17</t>
      </text>
    </comment>
    <comment authorId="0" ref="N1231">
      <text>
        <t xml:space="preserve">[35019] p24
[35001] p25
[35203] p18</t>
      </text>
    </comment>
    <comment authorId="0" ref="K1232">
      <text>
        <t xml:space="preserve">[35205] p18</t>
      </text>
    </comment>
    <comment authorId="0" ref="N1232">
      <text>
        <t xml:space="preserve">[35024] p48
[35205] p31</t>
      </text>
    </comment>
    <comment authorId="0" ref="M1234">
      <text>
        <t xml:space="preserve">[1715] p169
[35203] P15</t>
      </text>
    </comment>
    <comment authorId="0" ref="N1235">
      <text>
        <t xml:space="preserve">[35024] p48</t>
      </text>
    </comment>
    <comment authorId="0" ref="J1236">
      <text>
        <t xml:space="preserve">[35024] p18</t>
      </text>
    </comment>
    <comment authorId="0" ref="M1236">
      <text>
        <t xml:space="preserve">[35204] p17</t>
      </text>
    </comment>
    <comment authorId="0" ref="N1236">
      <text>
        <t xml:space="preserve">[35204] p25
[35024] p48</t>
      </text>
    </comment>
    <comment authorId="0" ref="N1237">
      <text>
        <t xml:space="preserve">[35001] p25
[35203] p18</t>
      </text>
    </comment>
    <comment authorId="0" ref="N1238">
      <text>
        <t xml:space="preserve">[35001] p25
[35203] p18</t>
      </text>
    </comment>
    <comment authorId="0" ref="N1239">
      <text>
        <t xml:space="preserve">[35024] p48
[35203] p93</t>
      </text>
    </comment>
    <comment authorId="0" ref="K1240">
      <text>
        <t xml:space="preserve">[35205] p18</t>
      </text>
    </comment>
    <comment authorId="0" ref="N1240">
      <text>
        <t xml:space="preserve">[35205] p31
[35001] p25</t>
      </text>
    </comment>
    <comment authorId="0" ref="K1241">
      <text>
        <t xml:space="preserve">[35205] p18</t>
      </text>
    </comment>
    <comment authorId="0" ref="N1241">
      <text>
        <t xml:space="preserve">[35205] p31</t>
      </text>
    </comment>
    <comment authorId="0" ref="O1242">
      <text>
        <t xml:space="preserve">[1629] p132
[1692] p78</t>
      </text>
    </comment>
    <comment authorId="0" ref="M1243">
      <text>
        <t xml:space="preserve">[1715] p169
[35203] P15</t>
      </text>
    </comment>
    <comment authorId="0" ref="N1243">
      <text>
        <t xml:space="preserve">[35203] p93</t>
      </text>
    </comment>
    <comment authorId="0" ref="N1244">
      <text>
        <t xml:space="preserve">[35019] p24
[35001] p25
[35203] p18</t>
      </text>
    </comment>
    <comment authorId="0" ref="I1245">
      <text>
        <t xml:space="preserve">[35019] p16</t>
      </text>
    </comment>
    <comment authorId="0" ref="L1245">
      <text>
        <t xml:space="preserve">[35001] p13</t>
      </text>
    </comment>
    <comment authorId="0" ref="N1245">
      <text>
        <t xml:space="preserve">[35019] p24
[35001] p25
[35203] p18</t>
      </text>
    </comment>
    <comment authorId="0" ref="I1246">
      <text>
        <t xml:space="preserve">[35019] p16</t>
      </text>
    </comment>
    <comment authorId="0" ref="M1246">
      <text>
        <t xml:space="preserve">[35204] p17</t>
      </text>
    </comment>
    <comment authorId="0" ref="N1246">
      <text>
        <t xml:space="preserve">appears in [35204] p25
missing in [35001] p25</t>
      </text>
    </comment>
    <comment authorId="0" ref="N1247">
      <text>
        <t xml:space="preserve">[35203] p18</t>
      </text>
    </comment>
    <comment authorId="0" ref="N1249">
      <text>
        <t xml:space="preserve">[35203] p93</t>
      </text>
    </comment>
    <comment authorId="0" ref="N1250">
      <text>
        <t xml:space="preserve">[35024] p48
[35205] p31</t>
      </text>
    </comment>
    <comment authorId="0" ref="J1251">
      <text>
        <t xml:space="preserve">[1624] p15</t>
      </text>
    </comment>
    <comment authorId="0" ref="M1251">
      <text>
        <t xml:space="preserve">[35204] p17</t>
      </text>
    </comment>
    <comment authorId="0" ref="N1251">
      <text>
        <t xml:space="preserve">[35204] p25
[35024] p48</t>
      </text>
    </comment>
    <comment authorId="0" ref="M1252">
      <text>
        <t xml:space="preserve">[35204] p17</t>
      </text>
    </comment>
    <comment authorId="0" ref="Q1252">
      <text>
        <t xml:space="preserve">[35702] p38-39</t>
      </text>
    </comment>
    <comment authorId="0" ref="T1252">
      <text>
        <t xml:space="preserve">[35702] p50-51</t>
      </text>
    </comment>
    <comment authorId="0" ref="V1252">
      <text>
        <t xml:space="preserve">[35702] p58-59</t>
      </text>
    </comment>
    <comment authorId="0" ref="X1252">
      <text>
        <t xml:space="preserve">[35702] p70-71</t>
      </text>
    </comment>
    <comment authorId="0" ref="Y1252">
      <text>
        <t xml:space="preserve">[35702] p80-81</t>
      </text>
    </comment>
    <comment authorId="0" ref="K1253">
      <text>
        <t xml:space="preserve">[35205] p18</t>
      </text>
    </comment>
    <comment authorId="0" ref="N1253">
      <text>
        <t xml:space="preserve">[35024] p48
[35205] p31</t>
      </text>
    </comment>
    <comment authorId="0" ref="L1254">
      <text>
        <t xml:space="preserve">[35001] p13</t>
      </text>
    </comment>
    <comment authorId="0" ref="N1254">
      <text>
        <t xml:space="preserve">[35001] p25
[35203] p18</t>
      </text>
    </comment>
    <comment authorId="0" ref="N1255">
      <text>
        <t xml:space="preserve">[35001] p25
[35203] p18</t>
      </text>
    </comment>
    <comment authorId="0" ref="N1256">
      <text>
        <t xml:space="preserve">[35001] p25
[35203] p18</t>
      </text>
    </comment>
    <comment authorId="0" ref="I1257">
      <text>
        <t xml:space="preserve">[35019] p16</t>
      </text>
    </comment>
    <comment authorId="0" ref="N1257">
      <text>
        <t xml:space="preserve">[35019] p24</t>
      </text>
    </comment>
    <comment authorId="0" ref="I1258">
      <text>
        <t xml:space="preserve">[35019] p16</t>
      </text>
    </comment>
    <comment authorId="0" ref="N1258">
      <text>
        <t xml:space="preserve">[35019] p24</t>
      </text>
    </comment>
    <comment authorId="0" ref="N1259">
      <text>
        <t xml:space="preserve">[35203] p18</t>
      </text>
    </comment>
    <comment authorId="0" ref="N1260">
      <text>
        <t xml:space="preserve">[35024] p48</t>
      </text>
    </comment>
    <comment authorId="0" ref="J1262">
      <text>
        <t xml:space="preserve">[35024] p18</t>
      </text>
    </comment>
    <comment authorId="0" ref="N1262">
      <text>
        <t xml:space="preserve">[35024] p48</t>
      </text>
    </comment>
    <comment authorId="0" ref="N1263">
      <text>
        <t xml:space="preserve">[35024] p48
[35203] p121</t>
      </text>
    </comment>
    <comment authorId="0" ref="I1264">
      <text>
        <t xml:space="preserve">[35019] p16</t>
      </text>
    </comment>
    <comment authorId="0" ref="N1264">
      <text>
        <t xml:space="preserve">[35019] p24</t>
      </text>
    </comment>
    <comment authorId="0" ref="N1265">
      <text>
        <t xml:space="preserve">[35024] p48</t>
      </text>
    </comment>
    <comment authorId="0" ref="J1266">
      <text>
        <t xml:space="preserve">[35024] p18</t>
      </text>
    </comment>
    <comment authorId="0" ref="K1266">
      <text>
        <t xml:space="preserve">[35205] p18</t>
      </text>
    </comment>
    <comment authorId="0" ref="N1266">
      <text>
        <t xml:space="preserve">[35024] p48
[35205] p31</t>
      </text>
    </comment>
    <comment authorId="0" ref="M1267">
      <text>
        <t xml:space="preserve">[35003] p109</t>
      </text>
    </comment>
    <comment authorId="0" ref="AO1267">
      <text>
        <t xml:space="preserve">[35003] p110</t>
      </text>
    </comment>
    <comment authorId="0" ref="AZ1267">
      <text>
        <t xml:space="preserve">[35905] p149</t>
      </text>
    </comment>
    <comment authorId="0" ref="K1268">
      <text>
        <t xml:space="preserve">[35205] p18</t>
      </text>
    </comment>
    <comment authorId="0" ref="N1268">
      <text>
        <t xml:space="preserve">[35205] p31
[35001] p25
[35203] p18</t>
      </text>
    </comment>
    <comment authorId="0" ref="AV1269">
      <text>
        <t xml:space="preserve">[35P025] p9</t>
      </text>
    </comment>
    <comment authorId="0" ref="AW1269">
      <text>
        <t xml:space="preserve">[35P025] p14</t>
      </text>
    </comment>
    <comment authorId="0" ref="I1270">
      <text>
        <t xml:space="preserve">[35019] p16</t>
      </text>
    </comment>
    <comment authorId="0" ref="L1270">
      <text>
        <t xml:space="preserve">[35001] p13</t>
      </text>
    </comment>
    <comment authorId="0" ref="N1270">
      <text>
        <t xml:space="preserve">appears in [35019] p24
missing in [35001] p25
missing in [35203] p18</t>
      </text>
    </comment>
    <comment authorId="0" ref="I1271">
      <text>
        <t xml:space="preserve">[35019] p16</t>
      </text>
    </comment>
    <comment authorId="0" ref="M1271">
      <text>
        <t xml:space="preserve">[35204] p17</t>
      </text>
    </comment>
    <comment authorId="0" ref="N1271">
      <text>
        <t xml:space="preserve">[35204] p25</t>
      </text>
    </comment>
    <comment authorId="0" ref="J1272">
      <text>
        <t xml:space="preserve">[35205] p20
[1639] p44</t>
      </text>
    </comment>
    <comment authorId="0" ref="K1272">
      <text>
        <t xml:space="preserve">[35205] p18</t>
      </text>
    </comment>
    <comment authorId="0" ref="L1272">
      <text>
        <t xml:space="preserve">[35205] p21</t>
      </text>
    </comment>
    <comment authorId="0" ref="M1272">
      <text>
        <t xml:space="preserve">[35205] p21</t>
      </text>
    </comment>
    <comment authorId="0" ref="N1272">
      <text>
        <t xml:space="preserve">[35205] p31
[35001] p25</t>
      </text>
    </comment>
    <comment authorId="0" ref="I1273">
      <text>
        <t xml:space="preserve">[35019] p16</t>
      </text>
    </comment>
    <comment authorId="0" ref="M1273">
      <text>
        <t xml:space="preserve">[35204] p17</t>
      </text>
    </comment>
    <comment authorId="0" ref="N1273">
      <text>
        <t xml:space="preserve">[35019] p24</t>
      </text>
    </comment>
    <comment authorId="0" ref="K1274">
      <text>
        <t xml:space="preserve">[35205] p18</t>
      </text>
    </comment>
    <comment authorId="0" ref="N1274">
      <text>
        <t xml:space="preserve">[35024] p48
[35205] p31</t>
      </text>
    </comment>
    <comment authorId="0" ref="I1275">
      <text>
        <t xml:space="preserve">[35019] p16</t>
      </text>
    </comment>
    <comment authorId="0" ref="N1275">
      <text>
        <t xml:space="preserve">[35019] p24
[35203] p163</t>
      </text>
    </comment>
    <comment authorId="0" ref="I1276">
      <text>
        <t xml:space="preserve">[35019] p16</t>
      </text>
    </comment>
    <comment authorId="0" ref="M1276">
      <text>
        <t xml:space="preserve">[35204] p17</t>
      </text>
    </comment>
    <comment authorId="0" ref="N1276">
      <text>
        <t xml:space="preserve">[35204] p25</t>
      </text>
    </comment>
    <comment authorId="0" ref="K1277">
      <text>
        <t xml:space="preserve">[35205] p18</t>
      </text>
    </comment>
    <comment authorId="0" ref="N1277">
      <text>
        <t xml:space="preserve">[35205] p31</t>
      </text>
    </comment>
    <comment authorId="0" ref="I1278">
      <text>
        <t xml:space="preserve">[35019] p16</t>
      </text>
    </comment>
    <comment authorId="0" ref="N1278">
      <text>
        <t xml:space="preserve">appears in [35019] p24
missing in [35001] p25</t>
      </text>
    </comment>
    <comment authorId="0" ref="N1279">
      <text>
        <t xml:space="preserve">[35203] p18</t>
      </text>
    </comment>
    <comment authorId="0" ref="N1280">
      <text>
        <t xml:space="preserve">[35024] p48
[35203] p121</t>
      </text>
    </comment>
    <comment authorId="0" ref="N1281">
      <text>
        <t xml:space="preserve">[35024] p48</t>
      </text>
    </comment>
    <comment authorId="0" ref="L1284">
      <text>
        <t xml:space="preserve">[35001] p13</t>
      </text>
    </comment>
    <comment authorId="0" ref="N1284">
      <text>
        <t xml:space="preserve">[35001] p25
[35203] p18</t>
      </text>
    </comment>
    <comment authorId="0" ref="I1285">
      <text>
        <t xml:space="preserve">[35019] p16</t>
      </text>
    </comment>
    <comment authorId="0" ref="N1285">
      <text>
        <t xml:space="preserve">[35019] p24
[35001] p25
[35203] p18</t>
      </text>
    </comment>
    <comment authorId="0" ref="M1286">
      <text>
        <t xml:space="preserve">[35204] p17</t>
      </text>
    </comment>
    <comment authorId="0" ref="N1286">
      <text>
        <t xml:space="preserve">[35204] p25
[35024] p48
[35203] p121</t>
      </text>
    </comment>
    <comment authorId="0" ref="N1287">
      <text>
        <t xml:space="preserve">[35024] p48</t>
      </text>
    </comment>
    <comment authorId="0" ref="N1288">
      <text>
        <t xml:space="preserve">[35001] p25
[35203] p18</t>
      </text>
    </comment>
    <comment authorId="0" ref="I1289">
      <text>
        <t xml:space="preserve">[35019] p16</t>
      </text>
    </comment>
    <comment authorId="0" ref="M1289">
      <text>
        <t xml:space="preserve">[35204] p17</t>
      </text>
    </comment>
    <comment authorId="0" ref="N1289">
      <text>
        <t xml:space="preserve">[35204] p25</t>
      </text>
    </comment>
    <comment authorId="0" ref="N1290">
      <text>
        <t xml:space="preserve">[35001] p25
[35203] p18</t>
      </text>
    </comment>
    <comment authorId="0" ref="I1291">
      <text>
        <t xml:space="preserve">[35019] p16</t>
      </text>
    </comment>
    <comment authorId="0" ref="N1291">
      <text>
        <t xml:space="preserve">[35019] p24</t>
      </text>
    </comment>
    <comment authorId="0" ref="N1292">
      <text>
        <t xml:space="preserve">[35024] p48</t>
      </text>
    </comment>
    <comment authorId="0" ref="N1293">
      <text>
        <t xml:space="preserve">[35203] p93</t>
      </text>
    </comment>
    <comment authorId="0" ref="I1294">
      <text>
        <t xml:space="preserve">[35019] p16</t>
      </text>
    </comment>
    <comment authorId="0" ref="M1294">
      <text>
        <t xml:space="preserve">[35204] p17</t>
      </text>
    </comment>
    <comment authorId="0" ref="N1294">
      <text>
        <t xml:space="preserve">[35204] p25
[35205] p31
[35001] p25</t>
      </text>
    </comment>
    <comment authorId="0" ref="K1295">
      <text>
        <t xml:space="preserve">[35205] p18</t>
      </text>
    </comment>
    <comment authorId="0" ref="N1295">
      <text>
        <t xml:space="preserve">[35205] p31</t>
      </text>
    </comment>
    <comment authorId="0" ref="K1296">
      <text>
        <t xml:space="preserve">[35205] p18</t>
      </text>
    </comment>
    <comment authorId="0" ref="N1296">
      <text>
        <t xml:space="preserve">[35024] p48
[35205] p31</t>
      </text>
    </comment>
    <comment authorId="0" ref="I1298">
      <text>
        <t xml:space="preserve">[35019] p16</t>
      </text>
    </comment>
    <comment authorId="0" ref="M1298">
      <text>
        <t xml:space="preserve">[35204] p17</t>
      </text>
    </comment>
    <comment authorId="0" ref="N1298">
      <text>
        <t xml:space="preserve">[35019] p24
[35204] p25</t>
      </text>
    </comment>
    <comment authorId="0" ref="N1299">
      <text>
        <t xml:space="preserve">[35001] p25
[35203] p18</t>
      </text>
    </comment>
    <comment authorId="0" ref="N1300">
      <text>
        <t xml:space="preserve">[35024] p48</t>
      </text>
    </comment>
    <comment authorId="0" ref="K1301">
      <text>
        <t xml:space="preserve">[35205] p18</t>
      </text>
    </comment>
    <comment authorId="0" ref="N1301">
      <text>
        <t xml:space="preserve">[35024] p48
[35205] p31</t>
      </text>
    </comment>
    <comment authorId="0" ref="M1302">
      <text>
        <t xml:space="preserve">[35204] p17</t>
      </text>
    </comment>
    <comment authorId="0" ref="N1302">
      <text>
        <t xml:space="preserve">[35204] p25
[35001] p25</t>
      </text>
    </comment>
    <comment authorId="0" ref="N1304">
      <text>
        <t xml:space="preserve">[35019] p24</t>
      </text>
    </comment>
    <comment authorId="0" ref="M1306">
      <text>
        <t xml:space="preserve">[35204] p17</t>
      </text>
    </comment>
    <comment authorId="0" ref="N1306">
      <text>
        <t xml:space="preserve">[35204] p25
[35024] p48</t>
      </text>
    </comment>
    <comment authorId="0" ref="M1307">
      <text>
        <t xml:space="preserve">[35204] p17</t>
      </text>
    </comment>
    <comment authorId="0" ref="N1307">
      <text>
        <t xml:space="preserve">[35204] p25</t>
      </text>
    </comment>
    <comment authorId="0" ref="J1308">
      <text>
        <t xml:space="preserve">[35024] p18</t>
      </text>
    </comment>
    <comment authorId="0" ref="N1308">
      <text>
        <t xml:space="preserve">[35024] p48</t>
      </text>
    </comment>
    <comment authorId="0" ref="I1309">
      <text>
        <t xml:space="preserve">[35019] p16</t>
      </text>
    </comment>
    <comment authorId="0" ref="M1309">
      <text>
        <t xml:space="preserve">[35204] p17</t>
      </text>
    </comment>
    <comment authorId="0" ref="N1309">
      <text>
        <t xml:space="preserve">[35204] p25</t>
      </text>
    </comment>
    <comment authorId="0" ref="I1310">
      <text>
        <t xml:space="preserve">[35203] p14</t>
      </text>
    </comment>
    <comment authorId="0" ref="L1310">
      <text>
        <t xml:space="preserve">[1629] p17</t>
      </text>
    </comment>
    <comment authorId="0" ref="M1310">
      <text>
        <t xml:space="preserve">[35204] p17</t>
      </text>
    </comment>
    <comment authorId="0" ref="N1310">
      <text>
        <t xml:space="preserve">[35204] p25
[35024] p48
[35203] p121</t>
      </text>
    </comment>
    <comment authorId="0" ref="L1311">
      <text>
        <t xml:space="preserve">[1629] p17</t>
      </text>
    </comment>
    <comment authorId="0" ref="N1311">
      <text>
        <t xml:space="preserve">[35024] p48
[35203] p121</t>
      </text>
    </comment>
    <comment authorId="0" ref="I1312">
      <text>
        <t xml:space="preserve">[35019] p16</t>
      </text>
    </comment>
    <comment authorId="0" ref="L1312">
      <text>
        <t xml:space="preserve">[35001] p13</t>
      </text>
    </comment>
    <comment authorId="0" ref="N1312">
      <text>
        <t xml:space="preserve">[35019] p24
[35204] p25
[35001] p25
[35203] p18</t>
      </text>
    </comment>
    <comment authorId="0" ref="K1313">
      <text>
        <t xml:space="preserve">[35205] p18</t>
      </text>
    </comment>
    <comment authorId="0" ref="N1313">
      <text>
        <t xml:space="preserve">[35205] p31</t>
      </text>
    </comment>
    <comment authorId="0" ref="K1314">
      <text>
        <t xml:space="preserve">[35205] p18</t>
      </text>
    </comment>
    <comment authorId="0" ref="L1314">
      <text>
        <t xml:space="preserve">[35001] p13</t>
      </text>
    </comment>
    <comment authorId="0" ref="N1314">
      <text>
        <t xml:space="preserve">[35205] p31
[35001] p25
[35203] p18</t>
      </text>
    </comment>
    <comment authorId="0" ref="I1315">
      <text>
        <t xml:space="preserve">[35019] p16</t>
      </text>
    </comment>
    <comment authorId="0" ref="N1315">
      <text>
        <t xml:space="preserve">[35019] p24</t>
      </text>
    </comment>
    <comment authorId="0" ref="I1316">
      <text>
        <t xml:space="preserve">[35019] p16</t>
      </text>
    </comment>
    <comment authorId="0" ref="M1316">
      <text>
        <t xml:space="preserve">[35204] p17</t>
      </text>
    </comment>
    <comment authorId="0" ref="N1316">
      <text>
        <t xml:space="preserve">[35019] p24
[35204] p25
[35203] p18</t>
      </text>
    </comment>
    <comment authorId="0" ref="L1317">
      <text>
        <t xml:space="preserve">[1629] p18</t>
      </text>
    </comment>
    <comment authorId="0" ref="N1317">
      <text>
        <t xml:space="preserve">[35205] p31
[35001] p25
[35203] p18</t>
      </text>
    </comment>
    <comment authorId="0" ref="M1318">
      <text>
        <t xml:space="preserve">[35204] p17</t>
      </text>
    </comment>
    <comment authorId="0" ref="N1318">
      <text>
        <t xml:space="preserve">[35204] p25
[35024] p48
[35203] p121</t>
      </text>
    </comment>
    <comment authorId="0" ref="Q1318">
      <text>
        <t xml:space="preserve">[35702] p38-39</t>
      </text>
    </comment>
    <comment authorId="0" ref="T1318">
      <text>
        <t xml:space="preserve">[35702] p50-51</t>
      </text>
    </comment>
    <comment authorId="0" ref="V1318">
      <text>
        <t xml:space="preserve">[35702] p58-59</t>
      </text>
    </comment>
    <comment authorId="0" ref="X1318">
      <text>
        <t xml:space="preserve">[35702] p70-71</t>
      </text>
    </comment>
    <comment authorId="0" ref="Y1318">
      <text>
        <t xml:space="preserve">[35702] p80-81</t>
      </text>
    </comment>
    <comment authorId="0" ref="N1319">
      <text>
        <t xml:space="preserve">[35203] p18</t>
      </text>
    </comment>
    <comment authorId="0" ref="N1320">
      <text>
        <t xml:space="preserve">[35024] p48
[35203] p93</t>
      </text>
    </comment>
    <comment authorId="0" ref="I1321">
      <text>
        <t xml:space="preserve">[35019] p16</t>
      </text>
    </comment>
    <comment authorId="0" ref="N1321">
      <text>
        <t xml:space="preserve">[35019] p24
[35001] p25</t>
      </text>
    </comment>
    <comment authorId="0" ref="K1322">
      <text>
        <t xml:space="preserve">[35205] p18</t>
      </text>
    </comment>
    <comment authorId="0" ref="N1322">
      <text>
        <t xml:space="preserve">[35205] p31</t>
      </text>
    </comment>
    <comment authorId="0" ref="M1324">
      <text>
        <t xml:space="preserve">[35204] p17</t>
      </text>
    </comment>
    <comment authorId="0" ref="N1324">
      <text>
        <t xml:space="preserve">[35204] p25</t>
      </text>
    </comment>
    <comment authorId="0" ref="K1325">
      <text>
        <t xml:space="preserve">[35205] p18</t>
      </text>
    </comment>
    <comment authorId="0" ref="N1325">
      <text>
        <t xml:space="preserve">[35024] p48
[35205] p31</t>
      </text>
    </comment>
    <comment authorId="0" ref="K1326">
      <text>
        <t xml:space="preserve">[35205] p18</t>
      </text>
    </comment>
    <comment authorId="0" ref="N1326">
      <text>
        <t xml:space="preserve">[35024] p48
[35205] p31</t>
      </text>
    </comment>
    <comment authorId="0" ref="M1327">
      <text>
        <t xml:space="preserve">[35204] p17</t>
      </text>
    </comment>
    <comment authorId="0" ref="N1327">
      <text>
        <t xml:space="preserve">[35204] p25
[35024] p48
[35203] p121</t>
      </text>
    </comment>
    <comment authorId="0" ref="I1328">
      <text>
        <t xml:space="preserve">[35019] p16</t>
      </text>
    </comment>
    <comment authorId="0" ref="M1328">
      <text>
        <t xml:space="preserve">[35204] p17</t>
      </text>
    </comment>
    <comment authorId="0" ref="N1328">
      <text>
        <t xml:space="preserve">[35019] p24
[35204] p25</t>
      </text>
    </comment>
    <comment authorId="0" ref="N1329">
      <text>
        <t xml:space="preserve">[35019] p24
[35203] p93</t>
      </text>
    </comment>
    <comment authorId="0" ref="I1330">
      <text>
        <t xml:space="preserve">[35019] p16</t>
      </text>
    </comment>
    <comment authorId="0" ref="L1330">
      <text>
        <t xml:space="preserve">[35001] p13</t>
      </text>
    </comment>
    <comment authorId="0" ref="N1330">
      <text>
        <t xml:space="preserve">[35019] p24
[35001] p25
[35203] p18</t>
      </text>
    </comment>
    <comment authorId="0" ref="N1331">
      <text>
        <t xml:space="preserve">[35001] p25
[35203] p18</t>
      </text>
    </comment>
    <comment authorId="0" ref="N1332">
      <text>
        <t xml:space="preserve">missing in [35024] p48
appears in [35203] p121</t>
      </text>
    </comment>
    <comment authorId="0" ref="P1333">
      <text>
        <t xml:space="preserve">[35308] p51</t>
      </text>
    </comment>
    <comment authorId="0" ref="AT1333">
      <text>
        <t xml:space="preserve">[35308] p51</t>
      </text>
    </comment>
    <comment authorId="0" ref="N1334">
      <text>
        <t xml:space="preserve">[1629] p134
[35203] p18 but does not appear as Faction Capital</t>
      </text>
    </comment>
    <comment authorId="0" ref="I1335">
      <text>
        <t xml:space="preserve">[35019] p16</t>
      </text>
    </comment>
    <comment authorId="0" ref="M1335">
      <text>
        <t xml:space="preserve">[35204] p17</t>
      </text>
    </comment>
    <comment authorId="0" ref="N1335">
      <text>
        <t xml:space="preserve">[35019] p24
[35204] p25
[35203] p18</t>
      </text>
    </comment>
    <comment authorId="0" ref="I1336">
      <text>
        <t xml:space="preserve">[35019] p16</t>
      </text>
    </comment>
    <comment authorId="0" ref="M1336">
      <text>
        <t xml:space="preserve">[35204] p17</t>
      </text>
    </comment>
    <comment authorId="0" ref="N1336">
      <text>
        <t xml:space="preserve">[35204] p25
[35001] p25</t>
      </text>
    </comment>
    <comment authorId="0" ref="N1337">
      <text>
        <t xml:space="preserve">[35019] p24
[35001] p25
[35203] p18</t>
      </text>
    </comment>
    <comment authorId="0" ref="I1338">
      <text>
        <t xml:space="preserve">[35019] p16</t>
      </text>
    </comment>
    <comment authorId="0" ref="M1338">
      <text>
        <t xml:space="preserve">[35204] p17</t>
      </text>
    </comment>
    <comment authorId="0" ref="N1338">
      <text>
        <t xml:space="preserve">appears in [35204] p25
missing in [35001] p25</t>
      </text>
    </comment>
    <comment authorId="0" ref="J1339">
      <text>
        <t xml:space="preserve">[35024] p18</t>
      </text>
    </comment>
    <comment authorId="0" ref="N1339">
      <text>
        <t xml:space="preserve">[35024] p48</t>
      </text>
    </comment>
    <comment authorId="0" ref="I1340">
      <text>
        <t xml:space="preserve">[35019] p16</t>
      </text>
    </comment>
    <comment authorId="0" ref="J1340">
      <text>
        <t xml:space="preserve">[35702] p15</t>
      </text>
    </comment>
    <comment authorId="0" ref="K1340">
      <text>
        <t xml:space="preserve">[35205] p18</t>
      </text>
    </comment>
    <comment authorId="0" ref="L1340">
      <text>
        <t xml:space="preserve">[35001] p13</t>
      </text>
    </comment>
    <comment authorId="0" ref="N1340">
      <text>
        <t xml:space="preserve">[35019] p24
[35205] p31
[35001] p25</t>
      </text>
    </comment>
    <comment authorId="0" ref="M1341">
      <text>
        <t xml:space="preserve">[35204] p17</t>
      </text>
    </comment>
    <comment authorId="0" ref="N1341">
      <text>
        <t xml:space="preserve">[35204] p25
[35024] p48
[35203] p121</t>
      </text>
    </comment>
    <comment authorId="0" ref="M1342">
      <text>
        <t xml:space="preserve">[35204] p17</t>
      </text>
    </comment>
    <comment authorId="0" ref="N1342">
      <text>
        <t xml:space="preserve">[35204] p25
[35024] p48
[35203] p121</t>
      </text>
    </comment>
    <comment authorId="0" ref="L1343">
      <text>
        <t xml:space="preserve">[35001] p13</t>
      </text>
    </comment>
    <comment authorId="0" ref="N1343">
      <text>
        <t xml:space="preserve">[35001] p25
[35203] p18</t>
      </text>
    </comment>
    <comment authorId="0" ref="N1344">
      <text>
        <t xml:space="preserve">[35019] p24
[35001] p25
[35203] p18</t>
      </text>
    </comment>
    <comment authorId="0" ref="L1345">
      <text>
        <t xml:space="preserve">[35001] p13</t>
      </text>
    </comment>
    <comment authorId="0" ref="N1345">
      <text>
        <t xml:space="preserve">[35001] p25
[35203] p18</t>
      </text>
    </comment>
    <comment authorId="0" ref="M1347">
      <text>
        <t xml:space="preserve">[35204] p17</t>
      </text>
    </comment>
    <comment authorId="0" ref="N1347">
      <text>
        <t xml:space="preserve">[35204] p25</t>
      </text>
    </comment>
    <comment authorId="0" ref="N1348">
      <text>
        <t xml:space="preserve">[35203] p18</t>
      </text>
    </comment>
    <comment authorId="0" ref="J1349">
      <text>
        <t xml:space="preserve">[35024] p18</t>
      </text>
    </comment>
    <comment authorId="0" ref="N1349">
      <text>
        <t xml:space="preserve">[35024] p48</t>
      </text>
    </comment>
    <comment authorId="0" ref="I1350">
      <text>
        <t xml:space="preserve">[35204] p12</t>
      </text>
    </comment>
    <comment authorId="0" ref="M1350">
      <text>
        <t xml:space="preserve">[35204] p17</t>
      </text>
    </comment>
    <comment authorId="0" ref="N1350">
      <text>
        <t xml:space="preserve">[35019] p24
[35204] p25
[35203] p18</t>
      </text>
    </comment>
    <comment authorId="0" ref="M1351">
      <text>
        <t xml:space="preserve">[35204] p17</t>
      </text>
    </comment>
    <comment authorId="0" ref="N1351">
      <text>
        <t xml:space="preserve">[35019] p24
[35204] p25
[35203] p93</t>
      </text>
    </comment>
    <comment authorId="0" ref="I1352">
      <text>
        <t xml:space="preserve">[35019] p16</t>
      </text>
    </comment>
    <comment authorId="0" ref="J1352">
      <text>
        <t xml:space="preserve">[1630] p17</t>
      </text>
    </comment>
    <comment authorId="0" ref="K1352">
      <text>
        <t xml:space="preserve">[35205] p18</t>
      </text>
    </comment>
    <comment authorId="0" ref="L1352">
      <text>
        <t xml:space="preserve">[35001] p13</t>
      </text>
    </comment>
    <comment authorId="0" ref="M1352">
      <text>
        <t xml:space="preserve">[35204] p17</t>
      </text>
    </comment>
    <comment authorId="0" ref="N1352">
      <text>
        <t xml:space="preserve">[35204] p25
[35205] p31
[35001] p25</t>
      </text>
    </comment>
    <comment authorId="0" ref="N1354">
      <text>
        <t xml:space="preserve">[35024] p48</t>
      </text>
    </comment>
    <comment authorId="0" ref="N1355">
      <text>
        <t xml:space="preserve">[35024] p48</t>
      </text>
    </comment>
    <comment authorId="0" ref="N1356">
      <text>
        <t xml:space="preserve">[35001] p25
[35203] p18</t>
      </text>
    </comment>
    <comment authorId="0" ref="N1360">
      <text>
        <t xml:space="preserve">[35019] p24
[35001] p25
[35203] p18</t>
      </text>
    </comment>
    <comment authorId="0" ref="I1361">
      <text>
        <t xml:space="preserve">[35019] p16</t>
      </text>
    </comment>
    <comment authorId="0" ref="N1361">
      <text>
        <t xml:space="preserve">[35019] p24</t>
      </text>
    </comment>
    <comment authorId="0" ref="J1362">
      <text>
        <t xml:space="preserve">[35024] p18</t>
      </text>
    </comment>
    <comment authorId="0" ref="N1362">
      <text>
        <t xml:space="preserve">[35024] p48</t>
      </text>
    </comment>
    <comment authorId="0" ref="I1363">
      <text>
        <t xml:space="preserve">[35019] p16</t>
      </text>
    </comment>
    <comment authorId="0" ref="M1363">
      <text>
        <t xml:space="preserve">[35204] p17</t>
      </text>
    </comment>
    <comment authorId="0" ref="N1363">
      <text>
        <t xml:space="preserve">appears in [35019] p24
appears in [35204] p25
missing in [35001] p25</t>
      </text>
    </comment>
    <comment authorId="0" ref="K1364">
      <text>
        <t xml:space="preserve">[35205] p18</t>
      </text>
    </comment>
    <comment authorId="0" ref="N1364">
      <text>
        <t xml:space="preserve">[35205] p31</t>
      </text>
    </comment>
    <comment authorId="0" ref="I1365">
      <text>
        <t xml:space="preserve">[35019] p16</t>
      </text>
    </comment>
    <comment authorId="0" ref="M1365">
      <text>
        <t xml:space="preserve">[35204] p17</t>
      </text>
    </comment>
    <comment authorId="0" ref="N1365">
      <text>
        <t xml:space="preserve">[35019] p24
[35001] p25
[35203] p18</t>
      </text>
    </comment>
    <comment authorId="0" ref="N1366">
      <text>
        <t xml:space="preserve">[35205] p31
[35001] p25
[35203] p18</t>
      </text>
    </comment>
    <comment authorId="0" ref="K1368">
      <text>
        <t xml:space="preserve">[35205] p18</t>
      </text>
    </comment>
    <comment authorId="0" ref="N1368">
      <text>
        <t xml:space="preserve">[35024] p48
[35205] p31</t>
      </text>
    </comment>
    <comment authorId="0" ref="I1369">
      <text>
        <t xml:space="preserve">[35019] p16</t>
      </text>
    </comment>
    <comment authorId="0" ref="N1369">
      <text>
        <t xml:space="preserve">[35019] p24</t>
      </text>
    </comment>
    <comment authorId="0" ref="K1370">
      <text>
        <t xml:space="preserve">[35205] p18</t>
      </text>
    </comment>
    <comment authorId="0" ref="N1370">
      <text>
        <t xml:space="preserve">[35024] p48
[35205] p31</t>
      </text>
    </comment>
    <comment authorId="0" ref="K1371">
      <text>
        <t xml:space="preserve">[35205] p18</t>
      </text>
    </comment>
    <comment authorId="0" ref="N1371">
      <text>
        <t xml:space="preserve">[35205] p31</t>
      </text>
    </comment>
    <comment authorId="0" ref="L1372">
      <text>
        <t xml:space="preserve">[1629] p17</t>
      </text>
    </comment>
    <comment authorId="0" ref="M1372">
      <text>
        <t xml:space="preserve">[35204] p17</t>
      </text>
    </comment>
    <comment authorId="0" ref="N1372">
      <text>
        <t xml:space="preserve">[35204] p25
[35024] p48
[35203] p121</t>
      </text>
    </comment>
    <comment authorId="0" ref="J1373">
      <text>
        <t xml:space="preserve">[35ED002] p8</t>
      </text>
    </comment>
    <comment authorId="0" ref="M1373">
      <text>
        <t xml:space="preserve">[35ED002] p8</t>
      </text>
    </comment>
    <comment authorId="0" ref="N1373">
      <text>
        <t xml:space="preserve">[35024] p48</t>
      </text>
    </comment>
    <comment authorId="0" ref="N1374">
      <text>
        <t xml:space="preserve">[35203] p93</t>
      </text>
    </comment>
    <comment authorId="0" ref="N1375">
      <text>
        <t xml:space="preserve">[35001] p25
[35203] p18</t>
      </text>
    </comment>
    <comment authorId="0" ref="K1376">
      <text>
        <t xml:space="preserve">[35205] p18</t>
      </text>
    </comment>
    <comment authorId="0" ref="N1376">
      <text>
        <t xml:space="preserve">[35205] p31</t>
      </text>
    </comment>
    <comment authorId="0" ref="M1377">
      <text>
        <t xml:space="preserve">[35204] p17</t>
      </text>
    </comment>
    <comment authorId="0" ref="N1377">
      <text>
        <t xml:space="preserve">[35019] p24
[35204] p25
[35203] p93</t>
      </text>
    </comment>
    <comment authorId="0" ref="I1378">
      <text>
        <t xml:space="preserve">[35019] p16</t>
      </text>
    </comment>
    <comment authorId="0" ref="M1378">
      <text>
        <t xml:space="preserve">[35204] p17</t>
      </text>
    </comment>
    <comment authorId="0" ref="N1378">
      <text>
        <t xml:space="preserve">[35204] p25</t>
      </text>
    </comment>
    <comment authorId="0" ref="N1379">
      <text>
        <t xml:space="preserve">[35024] p48</t>
      </text>
    </comment>
    <comment authorId="0" ref="Q1379">
      <text>
        <t xml:space="preserve">[35702] p38-39</t>
      </text>
    </comment>
    <comment authorId="0" ref="T1379">
      <text>
        <t xml:space="preserve">[35702] p50-51</t>
      </text>
    </comment>
    <comment authorId="0" ref="V1379">
      <text>
        <t xml:space="preserve">[35702] p58-59</t>
      </text>
    </comment>
    <comment authorId="0" ref="X1379">
      <text>
        <t xml:space="preserve">[35702] p70-71</t>
      </text>
    </comment>
    <comment authorId="0" ref="Y1379">
      <text>
        <t xml:space="preserve">[35702] p80-81</t>
      </text>
    </comment>
    <comment authorId="0" ref="M1380">
      <text>
        <t xml:space="preserve">[35204] p17</t>
      </text>
    </comment>
    <comment authorId="0" ref="I1381">
      <text>
        <t xml:space="preserve">[1629] p13</t>
      </text>
    </comment>
    <comment authorId="0" ref="K1381">
      <text>
        <t xml:space="preserve">[35205] p18</t>
      </text>
    </comment>
    <comment authorId="0" ref="L1381">
      <text>
        <t xml:space="preserve">[35001] p13</t>
      </text>
    </comment>
    <comment authorId="0" ref="N1381">
      <text>
        <t xml:space="preserve">[35205] p31
[35001] p25
[35203] p18</t>
      </text>
    </comment>
    <comment authorId="0" ref="N1382">
      <text>
        <t xml:space="preserve">[35019] p24</t>
      </text>
    </comment>
    <comment authorId="0" ref="N1383">
      <text>
        <t xml:space="preserve">[35024] p48</t>
      </text>
    </comment>
    <comment authorId="0" ref="K1384">
      <text>
        <t xml:space="preserve">[35205] p18</t>
      </text>
    </comment>
    <comment authorId="0" ref="L1384">
      <text>
        <t xml:space="preserve">[35001] p13</t>
      </text>
    </comment>
    <comment authorId="0" ref="N1384">
      <text>
        <t xml:space="preserve">[35205] p31
[35001] p25
[35203] p18</t>
      </text>
    </comment>
    <comment authorId="0" ref="J1385">
      <text>
        <t xml:space="preserve">[35024] p18</t>
      </text>
    </comment>
    <comment authorId="0" ref="M1385">
      <text>
        <t xml:space="preserve">[35ED002] p8</t>
      </text>
    </comment>
    <comment authorId="0" ref="N1385">
      <text>
        <t xml:space="preserve">[35024] p48
[35203] p121</t>
      </text>
    </comment>
    <comment authorId="0" ref="M1386">
      <text>
        <t xml:space="preserve">[35204] p17</t>
      </text>
    </comment>
    <comment authorId="0" ref="N1386">
      <text>
        <t xml:space="preserve">[35204] p25
[35203] p93</t>
      </text>
    </comment>
    <comment authorId="0" ref="M1387">
      <text>
        <t xml:space="preserve">[35204] p17</t>
      </text>
    </comment>
    <comment authorId="0" ref="N1387">
      <text>
        <t xml:space="preserve">[35204] p25
[35024] p48
[35203] p121</t>
      </text>
    </comment>
    <comment authorId="0" ref="M1388">
      <text>
        <t xml:space="preserve">[35204] p17</t>
      </text>
    </comment>
    <comment authorId="0" ref="N1388">
      <text>
        <t xml:space="preserve">[35204] p25
[35024] p48
[35203] p121</t>
      </text>
    </comment>
    <comment authorId="0" ref="M1389">
      <text>
        <t xml:space="preserve">[35204] p17</t>
      </text>
    </comment>
    <comment authorId="0" ref="N1389">
      <text>
        <t xml:space="preserve">[35204] p25
[35024] p48
[35203] p121</t>
      </text>
    </comment>
    <comment authorId="0" ref="N1390">
      <text>
        <t xml:space="preserve">[35001] p25
[35203] p18</t>
      </text>
    </comment>
    <comment authorId="0" ref="M1391">
      <text>
        <t xml:space="preserve">[35204] p17</t>
      </text>
    </comment>
    <comment authorId="0" ref="N1391">
      <text>
        <t xml:space="preserve">[35204] p25
[35024] p48
[35203] p121</t>
      </text>
    </comment>
    <comment authorId="0" ref="N1392">
      <text>
        <t xml:space="preserve">[35203] p18</t>
      </text>
    </comment>
    <comment authorId="0" ref="I1394">
      <text>
        <t xml:space="preserve">[35019] p16</t>
      </text>
    </comment>
    <comment authorId="0" ref="N1394">
      <text>
        <t xml:space="preserve">[35019] p24
[35001] p25</t>
      </text>
    </comment>
    <comment authorId="0" ref="K1395">
      <text>
        <t xml:space="preserve">[35205] p18</t>
      </text>
    </comment>
    <comment authorId="0" ref="N1395">
      <text>
        <t xml:space="preserve">[35205] p31</t>
      </text>
    </comment>
    <comment authorId="0" ref="I1396">
      <text>
        <t xml:space="preserve">[35019] p16</t>
      </text>
    </comment>
    <comment authorId="0" ref="M1396">
      <text>
        <t xml:space="preserve">[35204] p17</t>
      </text>
    </comment>
    <comment authorId="0" ref="N1396">
      <text>
        <t xml:space="preserve">[35019] p24
[35204] p25
[35205] p31</t>
      </text>
    </comment>
    <comment authorId="0" ref="I1397">
      <text>
        <t xml:space="preserve">[35019] p16</t>
      </text>
    </comment>
    <comment authorId="0" ref="M1397">
      <text>
        <t xml:space="preserve">[35204] p17</t>
      </text>
    </comment>
    <comment authorId="0" ref="N1397">
      <text>
        <t xml:space="preserve">[35019] p24
[35205] p31</t>
      </text>
    </comment>
    <comment authorId="0" ref="L1398">
      <text>
        <t xml:space="preserve">[35001] p13</t>
      </text>
    </comment>
    <comment authorId="0" ref="N1398">
      <text>
        <t xml:space="preserve">[35001] p25
[35203] p18</t>
      </text>
    </comment>
    <comment authorId="0" ref="L1399">
      <text>
        <t xml:space="preserve">[35001] p13</t>
      </text>
    </comment>
    <comment authorId="0" ref="N1399">
      <text>
        <t xml:space="preserve">[35001] p25
[35203] p18</t>
      </text>
    </comment>
    <comment authorId="0" ref="I1400">
      <text>
        <t xml:space="preserve">[35019] p16</t>
      </text>
    </comment>
    <comment authorId="0" ref="M1400">
      <text>
        <t xml:space="preserve">[35204] p17</t>
      </text>
    </comment>
    <comment authorId="0" ref="N1400">
      <text>
        <t xml:space="preserve">[35204] p25
[35001] p25</t>
      </text>
    </comment>
    <comment authorId="0" ref="K1401">
      <text>
        <t xml:space="preserve">[35205] p18</t>
      </text>
    </comment>
    <comment authorId="0" ref="N1401">
      <text>
        <t xml:space="preserve">[35205] p31</t>
      </text>
    </comment>
    <comment authorId="0" ref="K1402">
      <text>
        <t xml:space="preserve">[35205] p18</t>
      </text>
    </comment>
    <comment authorId="0" ref="N1402">
      <text>
        <t xml:space="preserve">[35205] p31</t>
      </text>
    </comment>
    <comment authorId="0" ref="J1403">
      <text>
        <t xml:space="preserve">[35024] p18</t>
      </text>
    </comment>
    <comment authorId="0" ref="M1403">
      <text>
        <t xml:space="preserve">[35204] p17</t>
      </text>
    </comment>
    <comment authorId="0" ref="N1403">
      <text>
        <t xml:space="preserve">[35204] p25
[35024] p48</t>
      </text>
    </comment>
    <comment authorId="0" ref="N1404">
      <text>
        <t xml:space="preserve">[35024] p48
[35203] p93</t>
      </text>
    </comment>
    <comment authorId="0" ref="N1405">
      <text>
        <t xml:space="preserve">[35001] p25
[35203] p18</t>
      </text>
    </comment>
    <comment authorId="0" ref="K1406">
      <text>
        <t xml:space="preserve">[35205] p18</t>
      </text>
    </comment>
    <comment authorId="0" ref="N1406">
      <text>
        <t xml:space="preserve">[35205] p31</t>
      </text>
    </comment>
    <comment authorId="0" ref="L1407">
      <text>
        <t xml:space="preserve">[35001] p13</t>
      </text>
    </comment>
    <comment authorId="0" ref="N1407">
      <text>
        <t xml:space="preserve">[35001] p25
[35203] p18</t>
      </text>
    </comment>
    <comment authorId="0" ref="N1408">
      <text>
        <t xml:space="preserve">[35024] p48</t>
      </text>
    </comment>
    <comment authorId="0" ref="K1409">
      <text>
        <t xml:space="preserve">[35205] p18</t>
      </text>
    </comment>
    <comment authorId="0" ref="N1409">
      <text>
        <t xml:space="preserve">[35205] p31</t>
      </text>
    </comment>
    <comment authorId="0" ref="I1410">
      <text>
        <t xml:space="preserve">[35019] p16</t>
      </text>
    </comment>
    <comment authorId="0" ref="N1410">
      <text>
        <t xml:space="preserve">appears in [35019] p24
missing in [35001] p25</t>
      </text>
    </comment>
    <comment authorId="0" ref="I1411">
      <text>
        <t xml:space="preserve">[35019] p16</t>
      </text>
    </comment>
    <comment authorId="0" ref="M1411">
      <text>
        <t xml:space="preserve">[35204] p17</t>
      </text>
    </comment>
    <comment authorId="0" ref="N1411">
      <text>
        <t xml:space="preserve">[35019] p24
[35204] p25
[35203] p18</t>
      </text>
    </comment>
    <comment authorId="0" ref="N1412">
      <text>
        <t xml:space="preserve">[35203] p93</t>
      </text>
    </comment>
    <comment authorId="0" ref="J1413">
      <text>
        <t xml:space="preserve">[35024] p18</t>
      </text>
    </comment>
    <comment authorId="0" ref="N1413">
      <text>
        <t xml:space="preserve">[35024] p48</t>
      </text>
    </comment>
    <comment authorId="0" ref="N1414">
      <text>
        <t xml:space="preserve">[35203] p93</t>
      </text>
    </comment>
    <comment authorId="0" ref="J1415">
      <text>
        <t xml:space="preserve">[35024] p18</t>
      </text>
    </comment>
    <comment authorId="0" ref="K1415">
      <text>
        <t xml:space="preserve">[35205] p18</t>
      </text>
    </comment>
    <comment authorId="0" ref="M1415">
      <text>
        <t xml:space="preserve">[35204] p17</t>
      </text>
    </comment>
    <comment authorId="0" ref="N1415">
      <text>
        <t xml:space="preserve">[35204] p25
[35024] p48
[35205] p31</t>
      </text>
    </comment>
    <comment authorId="0" ref="M1416">
      <text>
        <t xml:space="preserve">[35204] p17</t>
      </text>
    </comment>
    <comment authorId="0" ref="N1416">
      <text>
        <t xml:space="preserve">[35204] p25
[35024] p48</t>
      </text>
    </comment>
    <comment authorId="0" ref="M1417">
      <text>
        <t xml:space="preserve">[35204] p17</t>
      </text>
    </comment>
    <comment authorId="0" ref="N1417">
      <text>
        <t xml:space="preserve">[35204] p25
[35024] p48
[35203] p121</t>
      </text>
    </comment>
    <comment authorId="0" ref="N1418">
      <text>
        <t xml:space="preserve">[35019] p24
[35203] p93</t>
      </text>
    </comment>
    <comment authorId="0" ref="O1418">
      <text>
        <t xml:space="preserve">[35903] p107</t>
      </text>
    </comment>
    <comment authorId="0" ref="N1420">
      <text>
        <t xml:space="preserve">[35024] p48
[35203] p93</t>
      </text>
    </comment>
    <comment authorId="0" ref="L1421">
      <text>
        <t xml:space="preserve">[35001] p13</t>
      </text>
    </comment>
    <comment authorId="0" ref="N1421">
      <text>
        <t xml:space="preserve">[35001] p25
[35203] p18</t>
      </text>
    </comment>
    <comment authorId="0" ref="N1422">
      <text>
        <t xml:space="preserve">[35024] p48
[35203] p93</t>
      </text>
    </comment>
    <comment authorId="0" ref="X1422">
      <text>
        <t xml:space="preserve">[35236] p79</t>
      </text>
    </comment>
    <comment authorId="0" ref="J1423">
      <text>
        <t xml:space="preserve">[35024] p18</t>
      </text>
    </comment>
    <comment authorId="0" ref="N1423">
      <text>
        <t xml:space="preserve">[35024] p48
[35205] p31</t>
      </text>
    </comment>
    <comment authorId="0" ref="I1424">
      <text>
        <t xml:space="preserve">[35019] p16</t>
      </text>
    </comment>
    <comment authorId="0" ref="M1424">
      <text>
        <t xml:space="preserve">[35204] p17</t>
      </text>
    </comment>
    <comment authorId="0" ref="N1424">
      <text>
        <t xml:space="preserve">[35019] p24
[35204] p25</t>
      </text>
    </comment>
    <comment authorId="0" ref="M1425">
      <text>
        <t xml:space="preserve">[1715] p169
[35203] P15</t>
      </text>
    </comment>
    <comment authorId="0" ref="N1425">
      <text>
        <t xml:space="preserve">[35019] p24
[35203] p93</t>
      </text>
    </comment>
    <comment authorId="0" ref="K1426">
      <text>
        <t xml:space="preserve">[35205] p18</t>
      </text>
    </comment>
    <comment authorId="0" ref="N1426">
      <text>
        <t xml:space="preserve">[35205] p31</t>
      </text>
    </comment>
    <comment authorId="0" ref="N1427">
      <text>
        <t xml:space="preserve">[35019] p24</t>
      </text>
    </comment>
    <comment authorId="0" ref="J1428">
      <text>
        <t xml:space="preserve">[35205] p17</t>
      </text>
    </comment>
    <comment authorId="0" ref="K1428">
      <text>
        <t xml:space="preserve">[35205] p18</t>
      </text>
    </comment>
    <comment authorId="0" ref="N1428">
      <text>
        <t xml:space="preserve">[35024] p48
[35205] p31</t>
      </text>
    </comment>
    <comment authorId="0" ref="J1429">
      <text>
        <t xml:space="preserve">[35ED002] p8</t>
      </text>
    </comment>
    <comment authorId="0" ref="M1429">
      <text>
        <t xml:space="preserve">[35ED002] p8</t>
      </text>
    </comment>
    <comment authorId="0" ref="N1429">
      <text>
        <t xml:space="preserve">[35024] p48
[35203] p121</t>
      </text>
    </comment>
    <comment authorId="0" ref="I1430">
      <text>
        <t xml:space="preserve">[35019] p16</t>
      </text>
    </comment>
    <comment authorId="0" ref="M1430">
      <text>
        <t xml:space="preserve">[35204] p17</t>
      </text>
    </comment>
    <comment authorId="0" ref="N1430">
      <text>
        <t xml:space="preserve">[35204] p25</t>
      </text>
    </comment>
    <comment authorId="0" ref="K1431">
      <text>
        <t xml:space="preserve">[35205] p18</t>
      </text>
    </comment>
    <comment authorId="0" ref="N1431">
      <text>
        <t xml:space="preserve">[35024] p48
[35205] p31</t>
      </text>
    </comment>
    <comment authorId="0" ref="K1432">
      <text>
        <t xml:space="preserve">[35205] p18</t>
      </text>
    </comment>
    <comment authorId="0" ref="L1432">
      <text>
        <t xml:space="preserve">[35001] p13</t>
      </text>
    </comment>
    <comment authorId="0" ref="N1432">
      <text>
        <t xml:space="preserve">[35205] p31
[35001] p25
[35203] p18</t>
      </text>
    </comment>
    <comment authorId="0" ref="S1432">
      <text>
        <t xml:space="preserve">[35235] p62</t>
      </text>
    </comment>
    <comment authorId="0" ref="T1432">
      <text>
        <t xml:space="preserve">[35235] p50</t>
      </text>
    </comment>
    <comment authorId="0" ref="K1433">
      <text>
        <t xml:space="preserve">[35205] p18</t>
      </text>
    </comment>
    <comment authorId="0" ref="N1433">
      <text>
        <t xml:space="preserve">[35205] p31</t>
      </text>
    </comment>
    <comment authorId="0" ref="K1434">
      <text>
        <t xml:space="preserve">[35205] p18</t>
      </text>
    </comment>
    <comment authorId="0" ref="N1434">
      <text>
        <t xml:space="preserve">[35205] p31
[35001] p25</t>
      </text>
    </comment>
    <comment authorId="0" ref="M1435">
      <text>
        <t xml:space="preserve">[35204] p17</t>
      </text>
    </comment>
    <comment authorId="0" ref="N1435">
      <text>
        <t xml:space="preserve">[35204] p25
[35024] p48
[35203] p121</t>
      </text>
    </comment>
    <comment authorId="0" ref="K1436">
      <text>
        <t xml:space="preserve">[35205] p18</t>
      </text>
    </comment>
    <comment authorId="0" ref="N1436">
      <text>
        <t xml:space="preserve">[35205] p31</t>
      </text>
    </comment>
    <comment authorId="0" ref="J1437">
      <text>
        <t xml:space="preserve">[35024] p18</t>
      </text>
    </comment>
    <comment authorId="0" ref="N1437">
      <text>
        <t xml:space="preserve">[35024] p48</t>
      </text>
    </comment>
    <comment authorId="0" ref="M1438">
      <text>
        <t xml:space="preserve">[35204] p17</t>
      </text>
    </comment>
    <comment authorId="0" ref="N1438">
      <text>
        <t xml:space="preserve">[35204] p25
[35001] p25</t>
      </text>
    </comment>
    <comment authorId="0" ref="N1439">
      <text>
        <t xml:space="preserve">[35024] p48
[35203] p121</t>
      </text>
    </comment>
    <comment authorId="0" ref="J1440">
      <text>
        <t xml:space="preserve">[35ED002] p8</t>
      </text>
    </comment>
    <comment authorId="0" ref="M1440">
      <text>
        <t xml:space="preserve">[35ED002] p8</t>
      </text>
    </comment>
    <comment authorId="0" ref="N1440">
      <text>
        <t xml:space="preserve">[35024] p48</t>
      </text>
    </comment>
    <comment authorId="0" ref="K1441">
      <text>
        <t xml:space="preserve">[35205] p18</t>
      </text>
    </comment>
    <comment authorId="0" ref="N1441">
      <text>
        <t xml:space="preserve">[35024] p48
[35205] p31</t>
      </text>
    </comment>
    <comment authorId="0" ref="I1442">
      <text>
        <t xml:space="preserve">[35019] p16</t>
      </text>
    </comment>
    <comment authorId="0" ref="N1442">
      <text>
        <t xml:space="preserve">[35019] p24
[35001] p25</t>
      </text>
    </comment>
    <comment authorId="0" ref="N1443">
      <text>
        <t xml:space="preserve">[35024] p48
[35203] p93</t>
      </text>
    </comment>
    <comment authorId="0" ref="I1444">
      <text>
        <t xml:space="preserve">[35019] p16</t>
      </text>
    </comment>
    <comment authorId="0" ref="L1444">
      <text>
        <t xml:space="preserve">[35001] p13</t>
      </text>
    </comment>
    <comment authorId="0" ref="M1444">
      <text>
        <t xml:space="preserve">[35204] p17</t>
      </text>
    </comment>
    <comment authorId="0" ref="N1444">
      <text>
        <t xml:space="preserve">[35019] p24
[35204] p25
[35205] p31
[35001] p25
[35203] p18</t>
      </text>
    </comment>
    <comment authorId="0" ref="I1445">
      <text>
        <t xml:space="preserve">[35019] p16</t>
      </text>
    </comment>
    <comment authorId="0" ref="M1445">
      <text>
        <t xml:space="preserve">[35204] p17</t>
      </text>
    </comment>
    <comment authorId="0" ref="N1445">
      <text>
        <t xml:space="preserve">[35019] p24
[35204] p25</t>
      </text>
    </comment>
    <comment authorId="0" ref="AW1446">
      <text>
        <t xml:space="preserve">[35P025] p14</t>
      </text>
    </comment>
    <comment authorId="0" ref="K1447">
      <text>
        <t xml:space="preserve">[35205] p18</t>
      </text>
    </comment>
    <comment authorId="0" ref="N1447">
      <text>
        <t xml:space="preserve">[35205] p31</t>
      </text>
    </comment>
    <comment authorId="0" ref="N1448">
      <text>
        <t xml:space="preserve">[35019] p24
[35001] p25
[35203] p18</t>
      </text>
    </comment>
    <comment authorId="0" ref="AW1449">
      <text>
        <t xml:space="preserve">[35P025] p14</t>
      </text>
    </comment>
    <comment authorId="0" ref="I1450">
      <text>
        <t xml:space="preserve">[35019] p16</t>
      </text>
    </comment>
    <comment authorId="0" ref="M1450">
      <text>
        <t xml:space="preserve">[35204] p17</t>
      </text>
    </comment>
    <comment authorId="0" ref="N1450">
      <text>
        <t xml:space="preserve">[35019] p24
[35204] p25
[35203] p93</t>
      </text>
    </comment>
    <comment authorId="0" ref="K1451">
      <text>
        <t xml:space="preserve">[35205] p18</t>
      </text>
    </comment>
    <comment authorId="0" ref="L1451">
      <text>
        <t xml:space="preserve">[35001] p13</t>
      </text>
    </comment>
    <comment authorId="0" ref="N1451">
      <text>
        <t xml:space="preserve">[35205] p31
[35001] p25
[35203] p18</t>
      </text>
    </comment>
    <comment authorId="0" ref="K1452">
      <text>
        <t xml:space="preserve">[35205] p18</t>
      </text>
    </comment>
    <comment authorId="0" ref="L1452">
      <text>
        <t xml:space="preserve">[35001] p13</t>
      </text>
    </comment>
    <comment authorId="0" ref="N1452">
      <text>
        <t xml:space="preserve">[35205] p31
[35001] p25
[35203] p18</t>
      </text>
    </comment>
    <comment authorId="0" ref="K1453">
      <text>
        <t xml:space="preserve">[35205] p18</t>
      </text>
    </comment>
    <comment authorId="0" ref="N1453">
      <text>
        <t xml:space="preserve">[35205] p31</t>
      </text>
    </comment>
    <comment authorId="0" ref="M1454">
      <text>
        <t xml:space="preserve">[35204] p17</t>
      </text>
    </comment>
    <comment authorId="0" ref="N1454">
      <text>
        <t xml:space="preserve">[35204] p25
[35205] p31
[35001] p25</t>
      </text>
    </comment>
    <comment authorId="0" ref="K1455">
      <text>
        <t xml:space="preserve">[35205] p18</t>
      </text>
    </comment>
    <comment authorId="0" ref="N1455">
      <text>
        <t xml:space="preserve">[35205] p31</t>
      </text>
    </comment>
    <comment authorId="0" ref="I1457">
      <text>
        <t xml:space="preserve">[35019] p16</t>
      </text>
    </comment>
    <comment authorId="0" ref="N1457">
      <text>
        <t xml:space="preserve">[35019] p24</t>
      </text>
    </comment>
    <comment authorId="0" ref="N1458">
      <text>
        <t xml:space="preserve">[35019] p24</t>
      </text>
    </comment>
    <comment authorId="0" ref="K1459">
      <text>
        <t xml:space="preserve">[35205] p18</t>
      </text>
    </comment>
    <comment authorId="0" ref="L1459">
      <text>
        <t xml:space="preserve">[35001] p13</t>
      </text>
    </comment>
    <comment authorId="0" ref="N1459">
      <text>
        <t xml:space="preserve">[35205] p31
[35001] p25
[35203] p18</t>
      </text>
    </comment>
    <comment authorId="0" ref="N1460">
      <text>
        <t xml:space="preserve">[35001] p25
[35203] p18</t>
      </text>
    </comment>
    <comment authorId="0" ref="I1461">
      <text>
        <t xml:space="preserve">[35019] p16</t>
      </text>
    </comment>
    <comment authorId="0" ref="M1461">
      <text>
        <t xml:space="preserve">[35204] p17</t>
      </text>
    </comment>
    <comment authorId="0" ref="N1461">
      <text>
        <t xml:space="preserve">[35019] p24
[35204] p25</t>
      </text>
    </comment>
    <comment authorId="0" ref="K1463">
      <text>
        <t xml:space="preserve">[35205] p18</t>
      </text>
    </comment>
    <comment authorId="0" ref="L1463">
      <text>
        <t xml:space="preserve">[35001] p13</t>
      </text>
    </comment>
    <comment authorId="0" ref="N1463">
      <text>
        <t xml:space="preserve">[35205] p31
[35001] p25
[35203] p18</t>
      </text>
    </comment>
    <comment authorId="0" ref="I1464">
      <text>
        <t xml:space="preserve">[35019] p16</t>
      </text>
    </comment>
    <comment authorId="0" ref="M1464">
      <text>
        <t xml:space="preserve">[35204] p17</t>
      </text>
    </comment>
    <comment authorId="0" ref="N1464">
      <text>
        <t xml:space="preserve">[35204] p25
[35203] p93</t>
      </text>
    </comment>
    <comment authorId="0" ref="I1465">
      <text>
        <t xml:space="preserve">[35019] p16</t>
      </text>
    </comment>
    <comment authorId="0" ref="M1465">
      <text>
        <t xml:space="preserve">[35204] p17</t>
      </text>
    </comment>
    <comment authorId="0" ref="N1465">
      <text>
        <t xml:space="preserve">[35019] p24
[35204] p25
[35205] p31</t>
      </text>
    </comment>
    <comment authorId="0" ref="J1466">
      <text>
        <t xml:space="preserve">[35024] p18</t>
      </text>
    </comment>
    <comment authorId="0" ref="M1466">
      <text>
        <t xml:space="preserve">[35204] p17</t>
      </text>
    </comment>
    <comment authorId="0" ref="N1466">
      <text>
        <t xml:space="preserve">[35204] p25
[35024] p48</t>
      </text>
    </comment>
    <comment authorId="0" ref="Q1467">
      <text>
        <t xml:space="preserve">[35702] p38-39</t>
      </text>
    </comment>
    <comment authorId="0" ref="T1467">
      <text>
        <t xml:space="preserve">[35702] p50-51</t>
      </text>
    </comment>
    <comment authorId="0" ref="V1467">
      <text>
        <t xml:space="preserve">[35702] p58-59</t>
      </text>
    </comment>
    <comment authorId="0" ref="X1467">
      <text>
        <t xml:space="preserve">[35702] p70-71</t>
      </text>
    </comment>
    <comment authorId="0" ref="Y1467">
      <text>
        <t xml:space="preserve">[35702] p80-81</t>
      </text>
    </comment>
    <comment authorId="0" ref="M1468">
      <text>
        <t xml:space="preserve">[35204] p17</t>
      </text>
    </comment>
    <comment authorId="0" ref="N1468">
      <text>
        <t xml:space="preserve">[35019] p24
[35204] p25
[35203] p93</t>
      </text>
    </comment>
    <comment authorId="0" ref="I1469">
      <text>
        <t xml:space="preserve">[35019] p16</t>
      </text>
    </comment>
    <comment authorId="0" ref="N1469">
      <text>
        <t xml:space="preserve">[35019] p24</t>
      </text>
    </comment>
    <comment authorId="0" ref="J1470">
      <text>
        <t xml:space="preserve">[35024] p18</t>
      </text>
    </comment>
    <comment authorId="0" ref="K1470">
      <text>
        <t xml:space="preserve">[35205] p18</t>
      </text>
    </comment>
    <comment authorId="0" ref="N1470">
      <text>
        <t xml:space="preserve">[35024] p48</t>
      </text>
    </comment>
    <comment authorId="0" ref="N1471">
      <text>
        <t xml:space="preserve">[35001] p25
[35203] p18</t>
      </text>
    </comment>
    <comment authorId="0" ref="I1472">
      <text>
        <t xml:space="preserve">[1629] p13</t>
      </text>
    </comment>
    <comment authorId="0" ref="K1472">
      <text>
        <t xml:space="preserve">[35205] p18</t>
      </text>
    </comment>
    <comment authorId="0" ref="L1472">
      <text>
        <t xml:space="preserve">[35001] p13</t>
      </text>
    </comment>
    <comment authorId="0" ref="N1472">
      <text>
        <t xml:space="preserve">[35205] p31
[35001] p25
[35203] p18</t>
      </text>
    </comment>
    <comment authorId="0" ref="K1473">
      <text>
        <t xml:space="preserve">[35205] p18</t>
      </text>
    </comment>
    <comment authorId="0" ref="L1473">
      <text>
        <t xml:space="preserve">[35001] p13</t>
      </text>
    </comment>
    <comment authorId="0" ref="N1473">
      <text>
        <t xml:space="preserve">[35205] p31
[35001] p25
[35203] p18</t>
      </text>
    </comment>
    <comment authorId="0" ref="I1474">
      <text>
        <t xml:space="preserve">[35019] p16</t>
      </text>
    </comment>
    <comment authorId="0" ref="K1474">
      <text>
        <t xml:space="preserve">[35205] p18</t>
      </text>
    </comment>
    <comment authorId="0" ref="L1474">
      <text>
        <t xml:space="preserve">[35001] p13</t>
      </text>
    </comment>
    <comment authorId="0" ref="N1474">
      <text>
        <t xml:space="preserve">[35205] p31
[35001] p25
[35203] p18</t>
      </text>
    </comment>
    <comment authorId="0" ref="J1475">
      <text>
        <t xml:space="preserve">[35024] p18</t>
      </text>
    </comment>
    <comment authorId="0" ref="N1475">
      <text>
        <t xml:space="preserve">[35024] p48
[35203] p121</t>
      </text>
    </comment>
    <comment authorId="0" ref="K1476">
      <text>
        <t xml:space="preserve">[35205] p18</t>
      </text>
    </comment>
    <comment authorId="0" ref="N1476">
      <text>
        <t xml:space="preserve">[35024] p48
[35205] p31</t>
      </text>
    </comment>
    <comment authorId="0" ref="I1477">
      <text>
        <t xml:space="preserve">[35019] p16</t>
      </text>
    </comment>
    <comment authorId="0" ref="J1477">
      <text>
        <t xml:space="preserve">[35702] p15</t>
      </text>
    </comment>
    <comment authorId="0" ref="K1477">
      <text>
        <t xml:space="preserve">[35205] p18</t>
      </text>
    </comment>
    <comment authorId="0" ref="L1477">
      <text>
        <t xml:space="preserve">[35001] p13</t>
      </text>
    </comment>
    <comment authorId="0" ref="M1477">
      <text>
        <t xml:space="preserve">[35204] p17</t>
      </text>
    </comment>
    <comment authorId="0" ref="N1477">
      <text>
        <t xml:space="preserve">[35204] p25
[35205] p31
[35001] p25</t>
      </text>
    </comment>
    <comment authorId="0" ref="N1478">
      <text>
        <t xml:space="preserve">[35205] p31
[35203] p93</t>
      </text>
    </comment>
    <comment authorId="0" ref="K1480">
      <text>
        <t xml:space="preserve">[35205] p18</t>
      </text>
    </comment>
    <comment authorId="0" ref="N1480">
      <text>
        <t xml:space="preserve">[35024] p48
[35205] p31</t>
      </text>
    </comment>
    <comment authorId="0" ref="M1481">
      <text>
        <t xml:space="preserve">[35204] p17</t>
      </text>
    </comment>
    <comment authorId="0" ref="N1481">
      <text>
        <t xml:space="preserve">[35204] p25
[35024] p48
[35203] p121</t>
      </text>
    </comment>
    <comment authorId="0" ref="I1482">
      <text>
        <t xml:space="preserve">[35019] p16</t>
      </text>
    </comment>
    <comment authorId="0" ref="M1482">
      <text>
        <t xml:space="preserve">[35204] p17</t>
      </text>
    </comment>
    <comment authorId="0" ref="N1482">
      <text>
        <t xml:space="preserve">[35019] p24
[35204] p25</t>
      </text>
    </comment>
    <comment authorId="0" ref="I1484">
      <text>
        <t xml:space="preserve">[35019] p16</t>
      </text>
    </comment>
    <comment authorId="0" ref="N1484">
      <text>
        <t xml:space="preserve">[35019] p24
[35204] p25</t>
      </text>
    </comment>
    <comment authorId="0" ref="I1485">
      <text>
        <t xml:space="preserve">[35308] p51</t>
      </text>
    </comment>
    <comment authorId="0" ref="AT1485">
      <text>
        <t xml:space="preserve">[35308] p51</t>
      </text>
    </comment>
    <comment authorId="0" ref="I1486">
      <text>
        <t xml:space="preserve">[35019] p16</t>
      </text>
    </comment>
    <comment authorId="0" ref="J1486">
      <text>
        <t xml:space="preserve">[35702] p15</t>
      </text>
    </comment>
    <comment authorId="0" ref="K1486">
      <text>
        <t xml:space="preserve">[35205] p18</t>
      </text>
    </comment>
    <comment authorId="0" ref="L1486">
      <text>
        <t xml:space="preserve">[35001] p13</t>
      </text>
    </comment>
    <comment authorId="0" ref="M1486">
      <text>
        <t xml:space="preserve">[35204] p17</t>
      </text>
    </comment>
    <comment authorId="0" ref="N1486">
      <text>
        <t xml:space="preserve">[35019] p24
[35205] p31
[35001] p25
</t>
      </text>
    </comment>
    <comment authorId="0" ref="K1487">
      <text>
        <t xml:space="preserve">[35205] p18</t>
      </text>
    </comment>
    <comment authorId="0" ref="N1487">
      <text>
        <t xml:space="preserve">[35205] p31</t>
      </text>
    </comment>
    <comment authorId="0" ref="M1488">
      <text>
        <t xml:space="preserve">[35204] p17</t>
      </text>
    </comment>
    <comment authorId="0" ref="N1488">
      <text>
        <t xml:space="preserve">[35204] p25
[35024] p48</t>
      </text>
    </comment>
    <comment authorId="0" ref="N1489">
      <text>
        <t xml:space="preserve">[35001] p25
[35203] p18</t>
      </text>
    </comment>
    <comment authorId="0" ref="K1490">
      <text>
        <t xml:space="preserve">[35205] p18</t>
      </text>
    </comment>
    <comment authorId="0" ref="L1490">
      <text>
        <t xml:space="preserve">[35001] p13</t>
      </text>
    </comment>
    <comment authorId="0" ref="N1490">
      <text>
        <t xml:space="preserve">[35205] p31
[35001] p25
[35203] p18</t>
      </text>
    </comment>
    <comment authorId="0" ref="AY1490">
      <text>
        <t xml:space="preserve">[35902] p27</t>
      </text>
    </comment>
    <comment authorId="0" ref="K1491">
      <text>
        <t xml:space="preserve">[35205] p18</t>
      </text>
    </comment>
    <comment authorId="0" ref="L1491">
      <text>
        <t xml:space="preserve">[35001] p13</t>
      </text>
    </comment>
    <comment authorId="0" ref="N1491">
      <text>
        <t xml:space="preserve">[35205] p31
[35001] p25</t>
      </text>
    </comment>
    <comment authorId="0" ref="N1492">
      <text>
        <t xml:space="preserve">[35019] p24</t>
      </text>
    </comment>
    <comment authorId="0" ref="N1493">
      <text>
        <t xml:space="preserve">[35024] p48</t>
      </text>
    </comment>
    <comment authorId="0" ref="N1494">
      <text>
        <t xml:space="preserve">[35024] p48</t>
      </text>
    </comment>
    <comment authorId="0" ref="J1496">
      <text>
        <t xml:space="preserve">[35024] p18</t>
      </text>
    </comment>
    <comment authorId="0" ref="K1496">
      <text>
        <t xml:space="preserve">[35205] p18</t>
      </text>
    </comment>
    <comment authorId="0" ref="M1496">
      <text>
        <t xml:space="preserve">[35204] p17</t>
      </text>
    </comment>
    <comment authorId="0" ref="N1496">
      <text>
        <t xml:space="preserve">[35204] p25
[35024] p48
[35205] p31</t>
      </text>
    </comment>
    <comment authorId="0" ref="N1497">
      <text>
        <t xml:space="preserve">[35024] p48</t>
      </text>
    </comment>
    <comment authorId="0" ref="N1498">
      <text>
        <t xml:space="preserve">[35001] p25
[35203] p18</t>
      </text>
    </comment>
    <comment authorId="0" ref="M1499">
      <text>
        <t xml:space="preserve">[35204] p17</t>
      </text>
    </comment>
    <comment authorId="0" ref="N1499">
      <text>
        <t xml:space="preserve">[35204] p25
[35024] p48
[35203] p121</t>
      </text>
    </comment>
    <comment authorId="0" ref="I1500">
      <text>
        <t xml:space="preserve">[35019] p16</t>
      </text>
    </comment>
    <comment authorId="0" ref="J1500">
      <text>
        <t xml:space="preserve">[35702] p15</t>
      </text>
    </comment>
    <comment authorId="0" ref="K1500">
      <text>
        <t xml:space="preserve">[35205] p18</t>
      </text>
    </comment>
    <comment authorId="0" ref="L1500">
      <text>
        <t xml:space="preserve">[35001] p13</t>
      </text>
    </comment>
    <comment authorId="0" ref="N1500">
      <text>
        <t xml:space="preserve">[35205] p31
[35001] p25</t>
      </text>
    </comment>
    <comment authorId="0" ref="K1501">
      <text>
        <t xml:space="preserve">[35205] p18</t>
      </text>
    </comment>
    <comment authorId="0" ref="N1501">
      <text>
        <t xml:space="preserve">[35024] p48
[35205] p31</t>
      </text>
    </comment>
    <comment authorId="0" ref="I1502">
      <text>
        <t xml:space="preserve">[35019] p16</t>
      </text>
    </comment>
    <comment authorId="0" ref="K1502">
      <text>
        <t xml:space="preserve">[35205] p18</t>
      </text>
    </comment>
    <comment authorId="0" ref="L1502">
      <text>
        <t xml:space="preserve">[35001] p13</t>
      </text>
    </comment>
    <comment authorId="0" ref="N1502">
      <text>
        <t xml:space="preserve">[35205] p31
[35001] p25
[35203] p18</t>
      </text>
    </comment>
    <comment authorId="0" ref="J1503">
      <text>
        <t xml:space="preserve">[35024] p18</t>
      </text>
    </comment>
    <comment authorId="0" ref="N1503">
      <text>
        <t xml:space="preserve">[35024] p48</t>
      </text>
    </comment>
    <comment authorId="0" ref="N1504">
      <text>
        <t xml:space="preserve">[35024] p48
[35205] p31</t>
      </text>
    </comment>
    <comment authorId="0" ref="J1505">
      <text>
        <t xml:space="preserve">[35024] p18</t>
      </text>
    </comment>
    <comment authorId="0" ref="N1505">
      <text>
        <t xml:space="preserve">[35024] p48
[35203] p121</t>
      </text>
    </comment>
    <comment authorId="0" ref="I1506">
      <text>
        <t xml:space="preserve">[35019] p16</t>
      </text>
    </comment>
    <comment authorId="0" ref="M1506">
      <text>
        <t xml:space="preserve">[35204] p17</t>
      </text>
    </comment>
    <comment authorId="0" ref="N1506">
      <text>
        <t xml:space="preserve">[35019] p24</t>
      </text>
    </comment>
    <comment authorId="0" ref="J1507">
      <text>
        <t xml:space="preserve">[35024] p18</t>
      </text>
    </comment>
    <comment authorId="0" ref="N1507">
      <text>
        <t xml:space="preserve">[35024] p48
[35205] p31</t>
      </text>
    </comment>
    <comment authorId="0" ref="AU1508">
      <text>
        <t xml:space="preserve">[35P025] p8</t>
      </text>
    </comment>
    <comment authorId="0" ref="AV1508">
      <text>
        <t xml:space="preserve">[35P025] p8</t>
      </text>
    </comment>
    <comment authorId="0" ref="AW1508">
      <text>
        <t xml:space="preserve">[35P025] p14</t>
      </text>
    </comment>
    <comment authorId="0" ref="N1509">
      <text>
        <t xml:space="preserve">[35001] p25
[35203] p18</t>
      </text>
    </comment>
    <comment authorId="0" ref="J1510">
      <text>
        <t xml:space="preserve">[35024] p18</t>
      </text>
    </comment>
    <comment authorId="0" ref="M1510">
      <text>
        <t xml:space="preserve">[35204] p17</t>
      </text>
    </comment>
    <comment authorId="0" ref="N1510">
      <text>
        <t xml:space="preserve">[35204] p25
[35024] p48
[35205] p31</t>
      </text>
    </comment>
    <comment authorId="0" ref="N1511">
      <text>
        <t xml:space="preserve">[35019] p24
[35001] p25
[35203] p18</t>
      </text>
    </comment>
    <comment authorId="0" ref="N1512">
      <text>
        <t xml:space="preserve">[35024] p48
[35205] p31
[35203] p93</t>
      </text>
    </comment>
    <comment authorId="0" ref="K1513">
      <text>
        <t xml:space="preserve">[35205] p18</t>
      </text>
    </comment>
    <comment authorId="0" ref="N1513">
      <text>
        <t xml:space="preserve">[35205] p31
[35001] p25</t>
      </text>
    </comment>
    <comment authorId="0" ref="K1514">
      <text>
        <t xml:space="preserve">[35205] p18</t>
      </text>
    </comment>
    <comment authorId="0" ref="L1514">
      <text>
        <t xml:space="preserve">[35001] p13</t>
      </text>
    </comment>
    <comment authorId="0" ref="N1514">
      <text>
        <t xml:space="preserve">[35205] p31
[35001] p25</t>
      </text>
    </comment>
    <comment authorId="0" ref="I1515">
      <text>
        <t xml:space="preserve">[35019] p16</t>
      </text>
    </comment>
    <comment authorId="0" ref="M1515">
      <text>
        <t xml:space="preserve">[35204] p17</t>
      </text>
    </comment>
    <comment authorId="0" ref="N1515">
      <text>
        <t xml:space="preserve">[35019] p24
[35204] p25</t>
      </text>
    </comment>
    <comment authorId="0" ref="J1516">
      <text>
        <t xml:space="preserve">[35024] p18</t>
      </text>
    </comment>
    <comment authorId="0" ref="M1516">
      <text>
        <t xml:space="preserve">[35204] p17</t>
      </text>
    </comment>
    <comment authorId="0" ref="N1516">
      <text>
        <t xml:space="preserve">[35204] p25
[35024] p48</t>
      </text>
    </comment>
    <comment authorId="0" ref="I1517">
      <text>
        <t xml:space="preserve">[10974] p200</t>
      </text>
    </comment>
    <comment authorId="0" ref="N1517">
      <text>
        <t xml:space="preserve">[35001] p25
[35203] p18</t>
      </text>
    </comment>
    <comment authorId="0" ref="N1518">
      <text>
        <t xml:space="preserve">[35019] p24
[35001] p25</t>
      </text>
    </comment>
    <comment authorId="0" ref="N1519">
      <text>
        <t xml:space="preserve">[35024] p48</t>
      </text>
    </comment>
    <comment authorId="0" ref="J1520">
      <text>
        <t xml:space="preserve">[35024] p18</t>
      </text>
    </comment>
    <comment authorId="0" ref="N1520">
      <text>
        <t xml:space="preserve">[35024] p48
[35205] p31</t>
      </text>
    </comment>
    <comment authorId="0" ref="I1521">
      <text>
        <t xml:space="preserve">[35019] p16</t>
      </text>
    </comment>
    <comment authorId="0" ref="K1521">
      <text>
        <t xml:space="preserve">[35205] p18</t>
      </text>
    </comment>
    <comment authorId="0" ref="L1521">
      <text>
        <t xml:space="preserve">[35001] p13</t>
      </text>
    </comment>
    <comment authorId="0" ref="N1521">
      <text>
        <t xml:space="preserve">appears in [35019] p24
appears in [35205] p31
missing in [35001] p25
missing in [35203] p18
</t>
      </text>
    </comment>
    <comment authorId="0" ref="K1522">
      <text>
        <t xml:space="preserve">[35205] p18</t>
      </text>
    </comment>
    <comment authorId="0" ref="N1522">
      <text>
        <t xml:space="preserve">[35205] p31</t>
      </text>
    </comment>
    <comment authorId="0" ref="K1523">
      <text>
        <t xml:space="preserve">[35205] p18</t>
      </text>
    </comment>
    <comment authorId="0" ref="L1523">
      <text>
        <t xml:space="preserve">[35001] p13</t>
      </text>
    </comment>
    <comment authorId="0" ref="N1523">
      <text>
        <t xml:space="preserve">[35205] p31
[35001] p25
[35203] p18</t>
      </text>
    </comment>
    <comment authorId="0" ref="M1524">
      <text>
        <t xml:space="preserve">[35204] p17</t>
      </text>
    </comment>
    <comment authorId="0" ref="N1524">
      <text>
        <t xml:space="preserve">[35204] p25</t>
      </text>
    </comment>
    <comment authorId="0" ref="K1526">
      <text>
        <t xml:space="preserve">[35205] p18</t>
      </text>
    </comment>
    <comment authorId="0" ref="L1526">
      <text>
        <t xml:space="preserve">[35001] p13</t>
      </text>
    </comment>
    <comment authorId="0" ref="N1526">
      <text>
        <t xml:space="preserve">[35205] p31
[35001] p25</t>
      </text>
    </comment>
    <comment authorId="0" ref="N1527">
      <text>
        <t xml:space="preserve">[35024] p48
[35205] p31
[35203] p93</t>
      </text>
    </comment>
    <comment authorId="0" ref="N1528">
      <text>
        <t xml:space="preserve">[35024] p48</t>
      </text>
    </comment>
    <comment authorId="0" ref="K1529">
      <text>
        <t xml:space="preserve">[35205] p18</t>
      </text>
    </comment>
    <comment authorId="0" ref="N1529">
      <text>
        <t xml:space="preserve">[35205] p31
[35001] p25
[35203] p18</t>
      </text>
    </comment>
    <comment authorId="0" ref="K1530">
      <text>
        <t xml:space="preserve">[35205] p18</t>
      </text>
    </comment>
    <comment authorId="0" ref="N1530">
      <text>
        <t xml:space="preserve">[35024] p48
[35205] p31</t>
      </text>
    </comment>
    <comment authorId="0" ref="L1532">
      <text>
        <t xml:space="preserve">[35001] p13</t>
      </text>
    </comment>
    <comment authorId="0" ref="N1532">
      <text>
        <t xml:space="preserve">[35205] p31
[35001] p25
[35203] p18</t>
      </text>
    </comment>
    <comment authorId="0" ref="I1533">
      <text>
        <t xml:space="preserve">[35019] p16</t>
      </text>
    </comment>
    <comment authorId="0" ref="M1533">
      <text>
        <t xml:space="preserve">[35204] p17</t>
      </text>
    </comment>
    <comment authorId="0" ref="N1533">
      <text>
        <t xml:space="preserve">[35019] p24
[35001] p25</t>
      </text>
    </comment>
    <comment authorId="0" ref="J1534">
      <text>
        <t xml:space="preserve">[35024] p18</t>
      </text>
    </comment>
    <comment authorId="0" ref="N1534">
      <text>
        <t xml:space="preserve">[35024] p48</t>
      </text>
    </comment>
    <comment authorId="0" ref="I1535">
      <text>
        <t xml:space="preserve">[35019] p16</t>
      </text>
    </comment>
    <comment authorId="0" ref="M1535">
      <text>
        <t xml:space="preserve">[35204] p17</t>
      </text>
    </comment>
    <comment authorId="0" ref="N1535">
      <text>
        <t xml:space="preserve">[35204] p25</t>
      </text>
    </comment>
    <comment authorId="0" ref="K1536">
      <text>
        <t xml:space="preserve">[35205] p18</t>
      </text>
    </comment>
    <comment authorId="0" ref="N1536">
      <text>
        <t xml:space="preserve">[35205] p31</t>
      </text>
    </comment>
    <comment authorId="0" ref="N1537">
      <text>
        <t xml:space="preserve">[35024] p48
[35203] p121</t>
      </text>
    </comment>
    <comment authorId="0" ref="K1538">
      <text>
        <t xml:space="preserve">[35205] p18</t>
      </text>
    </comment>
    <comment authorId="0" ref="N1538">
      <text>
        <t xml:space="preserve">[35024] p48
[35205] p31</t>
      </text>
    </comment>
    <comment authorId="0" ref="N1539">
      <text>
        <t xml:space="preserve">[35001] p25
[35203] p18</t>
      </text>
    </comment>
    <comment authorId="0" ref="M1540">
      <text>
        <t xml:space="preserve">[35204] p17</t>
      </text>
    </comment>
    <comment authorId="0" ref="N1540">
      <text>
        <t xml:space="preserve">[35204] p25
[35024] p48</t>
      </text>
    </comment>
    <comment authorId="0" ref="I1541">
      <text>
        <t xml:space="preserve">[35019] p16</t>
      </text>
    </comment>
    <comment authorId="0" ref="L1541">
      <text>
        <t xml:space="preserve">[35001] p13</t>
      </text>
    </comment>
    <comment authorId="0" ref="N1541">
      <text>
        <t xml:space="preserve">[35019] p24
[35001] p25
[35203] p18</t>
      </text>
    </comment>
    <comment authorId="0" ref="I1542">
      <text>
        <t xml:space="preserve">[35019] p16</t>
      </text>
    </comment>
    <comment authorId="0" ref="M1542">
      <text>
        <t xml:space="preserve">[35204] p17</t>
      </text>
    </comment>
    <comment authorId="0" ref="N1542">
      <text>
        <t xml:space="preserve">[35019] p24
[35205] p31
[35203] p18</t>
      </text>
    </comment>
    <comment authorId="0" ref="N1543">
      <text>
        <t xml:space="preserve">[35001] p25
[35203] p18</t>
      </text>
    </comment>
    <comment authorId="0" ref="J1544">
      <text>
        <t xml:space="preserve">[35024] p18</t>
      </text>
    </comment>
    <comment authorId="0" ref="K1544">
      <text>
        <t xml:space="preserve">[35205] p18</t>
      </text>
    </comment>
    <comment authorId="0" ref="N1544">
      <text>
        <t xml:space="preserve">[35024] p48
[35205] p31</t>
      </text>
    </comment>
    <comment authorId="0" ref="J1545">
      <text>
        <t xml:space="preserve">[35024] p18</t>
      </text>
    </comment>
    <comment authorId="0" ref="K1545">
      <text>
        <t xml:space="preserve">[35205] p18</t>
      </text>
    </comment>
    <comment authorId="0" ref="N1545">
      <text>
        <t xml:space="preserve">[35024] p48
[35205] p31</t>
      </text>
    </comment>
    <comment authorId="0" ref="I1546">
      <text>
        <t xml:space="preserve">[35019] p16</t>
      </text>
    </comment>
    <comment authorId="0" ref="M1546">
      <text>
        <t xml:space="preserve">[35204] p17</t>
      </text>
    </comment>
    <comment authorId="0" ref="N1546">
      <text>
        <t xml:space="preserve">[35019] p24
[35204] p25</t>
      </text>
    </comment>
    <comment authorId="0" ref="M1547">
      <text>
        <t xml:space="preserve">[1715] p169
[35203] P15</t>
      </text>
    </comment>
    <comment authorId="0" ref="N1547">
      <text>
        <t xml:space="preserve">[35203] p93</t>
      </text>
    </comment>
    <comment authorId="0" ref="N1548">
      <text>
        <t xml:space="preserve">[35024] p48</t>
      </text>
    </comment>
    <comment authorId="0" ref="J1549">
      <text>
        <t xml:space="preserve">[35024] p18</t>
      </text>
    </comment>
    <comment authorId="0" ref="M1549">
      <text>
        <t xml:space="preserve">[35204] p17</t>
      </text>
    </comment>
    <comment authorId="0" ref="N1549">
      <text>
        <t xml:space="preserve">[35204] p25
[35024] p48
[35205] p31</t>
      </text>
    </comment>
    <comment authorId="0" ref="J1551">
      <text>
        <t xml:space="preserve">[35024] p18</t>
      </text>
    </comment>
    <comment authorId="0" ref="M1551">
      <text>
        <t xml:space="preserve">[35204] p17</t>
      </text>
    </comment>
    <comment authorId="0" ref="N1551">
      <text>
        <t xml:space="preserve">[35204] p25
[35024] p48
[35205] p31</t>
      </text>
    </comment>
    <comment authorId="0" ref="K1552">
      <text>
        <t xml:space="preserve">[35205] p18</t>
      </text>
    </comment>
    <comment authorId="0" ref="I1553">
      <text>
        <t xml:space="preserve">[35019] p16</t>
      </text>
    </comment>
    <comment authorId="0" ref="J1553">
      <text>
        <t xml:space="preserve">[35702] p15</t>
      </text>
    </comment>
    <comment authorId="0" ref="K1553">
      <text>
        <t xml:space="preserve">[35205] p18</t>
      </text>
    </comment>
    <comment authorId="0" ref="L1553">
      <text>
        <t xml:space="preserve">[35001] p13</t>
      </text>
    </comment>
    <comment authorId="0" ref="N1553">
      <text>
        <t xml:space="preserve">[35019] p24
[35205] p31
[35001] p25</t>
      </text>
    </comment>
    <comment authorId="0" ref="K1554">
      <text>
        <t xml:space="preserve">[35205] p18</t>
      </text>
    </comment>
    <comment authorId="0" ref="L1554">
      <text>
        <t xml:space="preserve">[35001] p13</t>
      </text>
    </comment>
    <comment authorId="0" ref="N1554">
      <text>
        <t xml:space="preserve">[35205] p31
[35001] p25
[35203] p18</t>
      </text>
    </comment>
    <comment authorId="0" ref="I1555">
      <text>
        <t xml:space="preserve">[35019] p16</t>
      </text>
    </comment>
    <comment authorId="0" ref="K1555">
      <text>
        <t xml:space="preserve">[35205] p18</t>
      </text>
    </comment>
    <comment authorId="0" ref="L1555">
      <text>
        <t xml:space="preserve">[35001] p13</t>
      </text>
    </comment>
    <comment authorId="0" ref="N1555">
      <text>
        <t xml:space="preserve">[35205] p31
[35001] p25
[35203] p18</t>
      </text>
    </comment>
    <comment authorId="0" ref="L1556">
      <text>
        <t xml:space="preserve">[35001] p13</t>
      </text>
    </comment>
    <comment authorId="0" ref="N1556">
      <text>
        <t xml:space="preserve">[35205] p31
[35001] p25
[35203] p18</t>
      </text>
    </comment>
    <comment authorId="0" ref="N1557">
      <text>
        <t xml:space="preserve">missing in [35019] p24
appears in [35203] p18</t>
      </text>
    </comment>
    <comment authorId="0" ref="I1558">
      <text>
        <t xml:space="preserve">[35019] p16</t>
      </text>
    </comment>
    <comment authorId="0" ref="M1558">
      <text>
        <t xml:space="preserve">[35204] p17</t>
      </text>
    </comment>
    <comment authorId="0" ref="N1558">
      <text>
        <t xml:space="preserve">[35204] p25
[35205] p31</t>
      </text>
    </comment>
    <comment authorId="0" ref="N1559">
      <text>
        <t xml:space="preserve">[35205] p31</t>
      </text>
    </comment>
    <comment authorId="0" ref="N1560">
      <text>
        <t xml:space="preserve">[35001] p25
[35203] p18</t>
      </text>
    </comment>
    <comment authorId="0" ref="I1561">
      <text>
        <t xml:space="preserve">[35019] p16</t>
      </text>
    </comment>
    <comment authorId="0" ref="M1561">
      <text>
        <t xml:space="preserve">[35204] p17</t>
      </text>
    </comment>
    <comment authorId="0" ref="N1561">
      <text>
        <t xml:space="preserve">[35019] p24
[35204] p25</t>
      </text>
    </comment>
    <comment authorId="0" ref="AW1562">
      <text>
        <t xml:space="preserve">[35P025] p14</t>
      </text>
    </comment>
    <comment authorId="0" ref="I1563">
      <text>
        <t xml:space="preserve">[35019] p16</t>
      </text>
    </comment>
    <comment authorId="0" ref="L1563">
      <text>
        <t xml:space="preserve">[35001] p13</t>
      </text>
    </comment>
    <comment authorId="0" ref="M1563">
      <text>
        <t xml:space="preserve">[35204] p17</t>
      </text>
    </comment>
    <comment authorId="0" ref="N1563">
      <text>
        <t xml:space="preserve">[35019] p24
[35204] p25
[35001] p25
[35203] p18</t>
      </text>
    </comment>
    <comment authorId="0" ref="N1564">
      <text>
        <t xml:space="preserve">[35001] p25
[35203] p18</t>
      </text>
    </comment>
    <comment authorId="0" ref="K1565">
      <text>
        <t xml:space="preserve">[35205] p18</t>
      </text>
    </comment>
    <comment authorId="0" ref="L1565">
      <text>
        <t xml:space="preserve">[35001] p13</t>
      </text>
    </comment>
    <comment authorId="0" ref="N1565">
      <text>
        <t xml:space="preserve">[35205] p31
[35001] p25
[35203] p18</t>
      </text>
    </comment>
    <comment authorId="0" ref="AW1566">
      <text>
        <t xml:space="preserve">[35P025] p14</t>
      </text>
    </comment>
    <comment authorId="0" ref="L1567">
      <text>
        <t xml:space="preserve">[35001] p13</t>
      </text>
    </comment>
    <comment authorId="0" ref="N1567">
      <text>
        <t xml:space="preserve">[35205] p31
[35001] p25
[35203] p18</t>
      </text>
    </comment>
    <comment authorId="0" ref="I1568">
      <text>
        <t xml:space="preserve">[35019] p16</t>
      </text>
    </comment>
    <comment authorId="0" ref="M1568">
      <text>
        <t xml:space="preserve">[35204] p17</t>
      </text>
    </comment>
    <comment authorId="0" ref="N1568">
      <text>
        <t xml:space="preserve">[35019] p24
[35204] p25</t>
      </text>
    </comment>
    <comment authorId="0" ref="K1569">
      <text>
        <t xml:space="preserve">[35205] p18</t>
      </text>
    </comment>
    <comment authorId="0" ref="L1569">
      <text>
        <t xml:space="preserve">[35001] p13</t>
      </text>
    </comment>
    <comment authorId="0" ref="N1569">
      <text>
        <t xml:space="preserve">[35205] p31
[35001] p25
[35203] p18</t>
      </text>
    </comment>
    <comment authorId="0" ref="L1570">
      <text>
        <t xml:space="preserve">[35001] p13</t>
      </text>
    </comment>
    <comment authorId="0" ref="N1570">
      <text>
        <t xml:space="preserve">[35001] p25
[35203] p18</t>
      </text>
    </comment>
    <comment authorId="0" ref="AY1570">
      <text>
        <t xml:space="preserve">[35902] p49</t>
      </text>
    </comment>
    <comment authorId="0" ref="K1571">
      <text>
        <t xml:space="preserve">[35205] p18</t>
      </text>
    </comment>
    <comment authorId="0" ref="N1571">
      <text>
        <t xml:space="preserve">[35024] p48
[35205] p31</t>
      </text>
    </comment>
    <comment authorId="0" ref="K1572">
      <text>
        <t xml:space="preserve">[35205] p18</t>
      </text>
    </comment>
    <comment authorId="0" ref="N1572">
      <text>
        <t xml:space="preserve">[35205] p31</t>
      </text>
    </comment>
    <comment authorId="0" ref="J1573">
      <text>
        <t xml:space="preserve">[35024] p18</t>
      </text>
    </comment>
    <comment authorId="0" ref="N1573">
      <text>
        <t xml:space="preserve">[35024] p48</t>
      </text>
    </comment>
    <comment authorId="0" ref="L1574">
      <text>
        <t xml:space="preserve">[35001] p13</t>
      </text>
    </comment>
    <comment authorId="0" ref="N1574">
      <text>
        <t xml:space="preserve">[35019] p24
[35001] p25</t>
      </text>
    </comment>
    <comment authorId="0" ref="N1575">
      <text>
        <t xml:space="preserve">[35001] p25
[35203] p18</t>
      </text>
    </comment>
    <comment authorId="0" ref="M1576">
      <text>
        <t xml:space="preserve">[1715] p169
[35203] P15</t>
      </text>
    </comment>
    <comment authorId="0" ref="N1576">
      <text>
        <t xml:space="preserve">[35203] p93</t>
      </text>
    </comment>
    <comment authorId="0" ref="N1577">
      <text>
        <t xml:space="preserve">[35001] p25
[35203] p18</t>
      </text>
    </comment>
    <comment authorId="0" ref="J1578">
      <text>
        <t xml:space="preserve">[35024] p18</t>
      </text>
    </comment>
    <comment authorId="0" ref="N1578">
      <text>
        <t xml:space="preserve">[35024] p48
[35205] p31</t>
      </text>
    </comment>
    <comment authorId="0" ref="K1579">
      <text>
        <t xml:space="preserve">[35205] p18</t>
      </text>
    </comment>
    <comment authorId="0" ref="N1579">
      <text>
        <t xml:space="preserve">[35205] p31</t>
      </text>
    </comment>
    <comment authorId="0" ref="K1580">
      <text>
        <t xml:space="preserve">[35205] p18</t>
      </text>
    </comment>
    <comment authorId="0" ref="N1580">
      <text>
        <t xml:space="preserve">[35024] p48
[35205] p31</t>
      </text>
    </comment>
    <comment authorId="0" ref="N1581">
      <text>
        <t xml:space="preserve">[35024] p48</t>
      </text>
    </comment>
    <comment authorId="0" ref="N1582">
      <text>
        <t xml:space="preserve">[35203] p93</t>
      </text>
    </comment>
    <comment authorId="0" ref="N1583">
      <text>
        <t xml:space="preserve">[35001] p25
[35203] p18</t>
      </text>
    </comment>
    <comment authorId="0" ref="I1584">
      <text>
        <t xml:space="preserve">[35019] p16</t>
      </text>
    </comment>
    <comment authorId="0" ref="M1584">
      <text>
        <t xml:space="preserve">[35204] p17</t>
      </text>
    </comment>
    <comment authorId="0" ref="N1584">
      <text>
        <t xml:space="preserve">[35204] p25</t>
      </text>
    </comment>
    <comment authorId="0" ref="K1585">
      <text>
        <t xml:space="preserve">[35205] p18</t>
      </text>
    </comment>
    <comment authorId="0" ref="N1585">
      <text>
        <t xml:space="preserve">[35205] p31
[35001] p25 but with shifted coordinates compared to 2764 map
[35203] p18 but with shifted coordinates compared to 2764 map</t>
      </text>
    </comment>
    <comment authorId="0" ref="K1586">
      <text>
        <t xml:space="preserve">[35205] p18</t>
      </text>
    </comment>
    <comment authorId="0" ref="N1586">
      <text>
        <t xml:space="preserve">[35205] p31
[35001] p25</t>
      </text>
    </comment>
    <comment authorId="0" ref="L1587">
      <text>
        <t xml:space="preserve">[35001] p13</t>
      </text>
    </comment>
    <comment authorId="0" ref="N1587">
      <text>
        <t xml:space="preserve">[35001] p25
[35203] p18</t>
      </text>
    </comment>
    <comment authorId="0" ref="M1588">
      <text>
        <t xml:space="preserve">[35204] p17</t>
      </text>
    </comment>
    <comment authorId="0" ref="N1588">
      <text>
        <t xml:space="preserve">[35204] p25
[35203] p93</t>
      </text>
    </comment>
    <comment authorId="0" ref="I1589">
      <text>
        <t xml:space="preserve">[35019] p16</t>
      </text>
    </comment>
    <comment authorId="0" ref="M1589">
      <text>
        <t xml:space="preserve">[35204] p17</t>
      </text>
    </comment>
    <comment authorId="0" ref="N1589">
      <text>
        <t xml:space="preserve">[35019] p24
[35204] p25</t>
      </text>
    </comment>
    <comment authorId="0" ref="I1590">
      <text>
        <t xml:space="preserve">[35019] p16</t>
      </text>
    </comment>
    <comment authorId="0" ref="M1590">
      <text>
        <t xml:space="preserve">[35204] p17</t>
      </text>
    </comment>
    <comment authorId="0" ref="N1590">
      <text>
        <t xml:space="preserve">[35019] p24
[35204] p25
[35205] p31
[35203] p18</t>
      </text>
    </comment>
    <comment authorId="0" ref="N1591">
      <text>
        <t xml:space="preserve">[35001] p25
[35203] p18</t>
      </text>
    </comment>
    <comment authorId="0" ref="N1593">
      <text>
        <t xml:space="preserve">[35024] p48</t>
      </text>
    </comment>
    <comment authorId="0" ref="K1594">
      <text>
        <t xml:space="preserve">[35205] p18</t>
      </text>
    </comment>
    <comment authorId="0" ref="L1594">
      <text>
        <t xml:space="preserve">[35001] p13</t>
      </text>
    </comment>
    <comment authorId="0" ref="N1594">
      <text>
        <t xml:space="preserve">[35205] p31
[35001] p25
[35203] p18</t>
      </text>
    </comment>
    <comment authorId="0" ref="I1595">
      <text>
        <t xml:space="preserve">[35019] p16</t>
      </text>
    </comment>
    <comment authorId="0" ref="M1595">
      <text>
        <t xml:space="preserve">[35204] p17</t>
      </text>
    </comment>
    <comment authorId="0" ref="N1595">
      <text>
        <t xml:space="preserve">[35019] p24
[35204] p25</t>
      </text>
    </comment>
    <comment authorId="0" ref="M1596">
      <text>
        <t xml:space="preserve">[35204] p17</t>
      </text>
    </comment>
    <comment authorId="0" ref="N1596">
      <text>
        <t xml:space="preserve">[35204] p25
[35024] p48
[35203] p121</t>
      </text>
    </comment>
    <comment authorId="0" ref="I1597">
      <text>
        <t xml:space="preserve">[35019] p16</t>
      </text>
    </comment>
    <comment authorId="0" ref="M1597">
      <text>
        <t xml:space="preserve">[35204] p17</t>
      </text>
    </comment>
    <comment authorId="0" ref="N1597">
      <text>
        <t xml:space="preserve">[35019] p24
[35204] p25</t>
      </text>
    </comment>
    <comment authorId="0" ref="N1598">
      <text>
        <t xml:space="preserve">[35203] p18</t>
      </text>
    </comment>
    <comment authorId="0" ref="K1599">
      <text>
        <t xml:space="preserve">[35205] p18</t>
      </text>
    </comment>
    <comment authorId="0" ref="N1599">
      <text>
        <t xml:space="preserve">[35024] p48
[35205] p31</t>
      </text>
    </comment>
    <comment authorId="0" ref="I1600">
      <text>
        <t xml:space="preserve">[1624] p13</t>
      </text>
    </comment>
    <comment authorId="0" ref="M1600">
      <text>
        <t xml:space="preserve">[35204] p17</t>
      </text>
    </comment>
    <comment authorId="0" ref="N1600">
      <text>
        <t xml:space="preserve">[35204] p25
[35205] p31</t>
      </text>
    </comment>
    <comment authorId="0" ref="I1601">
      <text>
        <t xml:space="preserve">[35019] p16</t>
      </text>
    </comment>
    <comment authorId="0" ref="M1601">
      <text>
        <t xml:space="preserve">[35204] p17</t>
      </text>
    </comment>
    <comment authorId="0" ref="N1601">
      <text>
        <t xml:space="preserve">[35204] p25</t>
      </text>
    </comment>
    <comment authorId="0" ref="N1602">
      <text>
        <t xml:space="preserve">[35019] p24</t>
      </text>
    </comment>
    <comment authorId="0" ref="I1603">
      <text>
        <t xml:space="preserve">[35019] p16</t>
      </text>
    </comment>
    <comment authorId="0" ref="K1603">
      <text>
        <t xml:space="preserve">[35205] p18</t>
      </text>
    </comment>
    <comment authorId="0" ref="L1603">
      <text>
        <t xml:space="preserve">[35001] p13</t>
      </text>
    </comment>
    <comment authorId="0" ref="N1603">
      <text>
        <t xml:space="preserve">[35205] p31
[35001] p25</t>
      </text>
    </comment>
    <comment authorId="0" ref="N1604">
      <text>
        <t xml:space="preserve">[35001] p25
[35203] p18</t>
      </text>
    </comment>
    <comment authorId="0" ref="I1605">
      <text>
        <t xml:space="preserve">[35019] p16</t>
      </text>
    </comment>
    <comment authorId="0" ref="M1605">
      <text>
        <t xml:space="preserve">[35204] p17</t>
      </text>
    </comment>
    <comment authorId="0" ref="N1605">
      <text>
        <t xml:space="preserve">[35019] p24
[35204] p25</t>
      </text>
    </comment>
    <comment authorId="0" ref="L1606">
      <text>
        <t xml:space="preserve">[35001] p13</t>
      </text>
    </comment>
    <comment authorId="0" ref="N1606">
      <text>
        <t xml:space="preserve">[35001] p25
[35203] p18</t>
      </text>
    </comment>
    <comment authorId="0" ref="N1607">
      <text>
        <t xml:space="preserve">[35001] p25
[35203] p18</t>
      </text>
    </comment>
    <comment authorId="0" ref="I1608">
      <text>
        <t xml:space="preserve">[35019] p16</t>
      </text>
    </comment>
    <comment authorId="0" ref="M1608">
      <text>
        <t xml:space="preserve">[35204] p17</t>
      </text>
    </comment>
    <comment authorId="0" ref="N1608">
      <text>
        <t xml:space="preserve">[35019] p24
[35205] p31</t>
      </text>
    </comment>
    <comment authorId="0" ref="I1609">
      <text>
        <t xml:space="preserve">[35019] p16</t>
      </text>
    </comment>
    <comment authorId="0" ref="M1609">
      <text>
        <t xml:space="preserve">[35204] p17</t>
      </text>
    </comment>
    <comment authorId="0" ref="N1609">
      <text>
        <t xml:space="preserve">[35204] p25
[35203] p18</t>
      </text>
    </comment>
    <comment authorId="0" ref="I1610">
      <text>
        <t xml:space="preserve">[35019] p16</t>
      </text>
    </comment>
    <comment authorId="0" ref="K1610">
      <text>
        <t xml:space="preserve">[35205] p18</t>
      </text>
    </comment>
    <comment authorId="0" ref="L1610">
      <text>
        <t xml:space="preserve">[35001] p13</t>
      </text>
    </comment>
    <comment authorId="0" ref="N1610">
      <text>
        <t xml:space="preserve">[35205] p31
[35001] p25
[35203] p18</t>
      </text>
    </comment>
    <comment authorId="0" ref="K1611">
      <text>
        <t xml:space="preserve">[35205] p18</t>
      </text>
    </comment>
    <comment authorId="0" ref="L1611">
      <text>
        <t xml:space="preserve">[35001] p13</t>
      </text>
    </comment>
    <comment authorId="0" ref="N1611">
      <text>
        <t xml:space="preserve">[35205] p31
[35001] p25
[35203] p18</t>
      </text>
    </comment>
    <comment authorId="0" ref="AY1611">
      <text>
        <t xml:space="preserve">[35902] p58</t>
      </text>
    </comment>
    <comment authorId="0" ref="I1613">
      <text>
        <t xml:space="preserve">[35019] p16</t>
      </text>
    </comment>
    <comment authorId="0" ref="N1613">
      <text>
        <t xml:space="preserve">[35019] p24
[35001] p25</t>
      </text>
    </comment>
    <comment authorId="0" ref="K1614">
      <text>
        <t xml:space="preserve">[35205] p18</t>
      </text>
    </comment>
    <comment authorId="0" ref="N1614">
      <text>
        <t xml:space="preserve">[35205] p31</t>
      </text>
    </comment>
    <comment authorId="0" ref="J1615">
      <text>
        <t xml:space="preserve">[35024] p18</t>
      </text>
    </comment>
    <comment authorId="0" ref="M1615">
      <text>
        <t xml:space="preserve">[35204] p17</t>
      </text>
    </comment>
    <comment authorId="0" ref="N1615">
      <text>
        <t xml:space="preserve">[35204] p25
[35024] p48</t>
      </text>
    </comment>
    <comment authorId="0" ref="L1616">
      <text>
        <t xml:space="preserve">[1629] p18</t>
      </text>
    </comment>
    <comment authorId="0" ref="N1616">
      <text>
        <t xml:space="preserve">[35001] p25
[35203] p18</t>
      </text>
    </comment>
    <comment authorId="0" ref="N1617">
      <text>
        <t xml:space="preserve">[35024] p48</t>
      </text>
    </comment>
    <comment authorId="0" ref="M1618">
      <text>
        <t xml:space="preserve">[35204] p17</t>
      </text>
    </comment>
    <comment authorId="0" ref="N1618">
      <text>
        <t xml:space="preserve">[35204] p25
[35024] p48
[35203] p121</t>
      </text>
    </comment>
    <comment authorId="0" ref="N1619">
      <text>
        <t xml:space="preserve">[35019] p24</t>
      </text>
    </comment>
    <comment authorId="0" ref="I1620">
      <text>
        <t xml:space="preserve">[35019] p16</t>
      </text>
    </comment>
    <comment authorId="0" ref="L1620">
      <text>
        <t xml:space="preserve">[35001] p13</t>
      </text>
    </comment>
    <comment authorId="0" ref="N1620">
      <text>
        <t xml:space="preserve">[35019] p24
[35205] p31
[35001] p25
[35203] p18</t>
      </text>
    </comment>
    <comment authorId="0" ref="K1621">
      <text>
        <t xml:space="preserve">appears in [35205] p18</t>
      </text>
    </comment>
    <comment authorId="0" ref="L1621">
      <text>
        <t xml:space="preserve">[35001] p13</t>
      </text>
    </comment>
    <comment authorId="0" ref="N1621">
      <text>
        <t xml:space="preserve">[35205] p31
[35001] p25
[35203] p18</t>
      </text>
    </comment>
    <comment authorId="0" ref="T1621">
      <text>
        <t xml:space="preserve">[35235] p73</t>
      </text>
    </comment>
    <comment authorId="0" ref="I1622">
      <text>
        <t xml:space="preserve">[35019] p16</t>
      </text>
    </comment>
    <comment authorId="0" ref="K1622">
      <text>
        <t xml:space="preserve">[35205] p18</t>
      </text>
    </comment>
    <comment authorId="0" ref="L1622">
      <text>
        <t xml:space="preserve">[35001] p13</t>
      </text>
    </comment>
    <comment authorId="0" ref="N1622">
      <text>
        <t xml:space="preserve">[35205] p31
[35001] p25</t>
      </text>
    </comment>
    <comment authorId="0" ref="I1623">
      <text>
        <t xml:space="preserve">[35019] p16</t>
      </text>
    </comment>
    <comment authorId="0" ref="L1623">
      <text>
        <t xml:space="preserve">[35001] p13</t>
      </text>
    </comment>
    <comment authorId="0" ref="N1623">
      <text>
        <t xml:space="preserve">[35019] p24
[35001] p25
[35203] p18</t>
      </text>
    </comment>
    <comment authorId="0" ref="I1624">
      <text>
        <t xml:space="preserve">[35019] p16</t>
      </text>
    </comment>
    <comment authorId="0" ref="M1624">
      <text>
        <t xml:space="preserve">[35204] p17</t>
      </text>
    </comment>
    <comment authorId="0" ref="N1624">
      <text>
        <t xml:space="preserve">[35204] p25
[35001] p25</t>
      </text>
    </comment>
    <comment authorId="0" ref="I1625">
      <text>
        <t xml:space="preserve">[35019] p16</t>
      </text>
    </comment>
    <comment authorId="0" ref="M1625">
      <text>
        <t xml:space="preserve">[35204] p17</t>
      </text>
    </comment>
    <comment authorId="0" ref="N1625">
      <text>
        <t xml:space="preserve">[35019] p24
[35205] p31</t>
      </text>
    </comment>
    <comment authorId="0" ref="I1626">
      <text>
        <t xml:space="preserve">[1629] p16</t>
      </text>
    </comment>
    <comment authorId="0" ref="L1626">
      <text>
        <t xml:space="preserve">[35001] p13</t>
      </text>
    </comment>
    <comment authorId="0" ref="N1626">
      <text>
        <t xml:space="preserve">[35001] p25
[35203] p18</t>
      </text>
    </comment>
    <comment authorId="0" ref="N1627">
      <text>
        <t xml:space="preserve">[35205] p31</t>
      </text>
    </comment>
    <comment authorId="0" ref="N1628">
      <text>
        <t xml:space="preserve">[35203] p18</t>
      </text>
    </comment>
    <comment authorId="0" ref="N1629">
      <text>
        <t xml:space="preserve">[35019] p24</t>
      </text>
    </comment>
    <comment authorId="0" ref="M1630">
      <text>
        <t xml:space="preserve">[35204] p17</t>
      </text>
    </comment>
    <comment authorId="0" ref="N1630">
      <text>
        <t xml:space="preserve">[35204] p25
[35024] p48
[35203] p121</t>
      </text>
    </comment>
    <comment authorId="0" ref="N1632">
      <text>
        <t xml:space="preserve">[35001] p25
[35203] p18</t>
      </text>
    </comment>
    <comment authorId="0" ref="M1633">
      <text>
        <t xml:space="preserve">[35204] p17</t>
      </text>
    </comment>
    <comment authorId="0" ref="N1633">
      <text>
        <t xml:space="preserve">[35204] p25
[35024] p48</t>
      </text>
    </comment>
    <comment authorId="0" ref="K1634">
      <text>
        <t xml:space="preserve">[35205] p18</t>
      </text>
    </comment>
    <comment authorId="0" ref="N1634">
      <text>
        <t xml:space="preserve">[35024] p48
[35205] p31</t>
      </text>
    </comment>
    <comment authorId="0" ref="J1635">
      <text>
        <t xml:space="preserve">[35024] p18</t>
      </text>
    </comment>
    <comment authorId="0" ref="N1635">
      <text>
        <t xml:space="preserve">[35024] p48
[35205] p31</t>
      </text>
    </comment>
    <comment authorId="0" ref="M1636">
      <text>
        <t xml:space="preserve">[35204] p17</t>
      </text>
    </comment>
    <comment authorId="0" ref="N1636">
      <text>
        <t xml:space="preserve">[35204] p25
[35024] p48
[35203] p121</t>
      </text>
    </comment>
    <comment authorId="0" ref="N1638">
      <text>
        <t xml:space="preserve">[35001] p25
[35203] p18</t>
      </text>
    </comment>
    <comment authorId="0" ref="K1639">
      <text>
        <t xml:space="preserve">[35205] p18</t>
      </text>
    </comment>
    <comment authorId="0" ref="N1639">
      <text>
        <t xml:space="preserve">[35205] p31
[35001] p25</t>
      </text>
    </comment>
    <comment authorId="0" ref="K1641">
      <text>
        <t xml:space="preserve">[35205] p18</t>
      </text>
    </comment>
    <comment authorId="0" ref="N1641">
      <text>
        <t xml:space="preserve">[35024] p48
[35205] p31</t>
      </text>
    </comment>
    <comment authorId="0" ref="I1642">
      <text>
        <t xml:space="preserve">[35019] p16</t>
      </text>
    </comment>
    <comment authorId="0" ref="M1642">
      <text>
        <t xml:space="preserve">[35204] p17</t>
      </text>
    </comment>
    <comment authorId="0" ref="N1642">
      <text>
        <t xml:space="preserve">[35204] p25</t>
      </text>
    </comment>
    <comment authorId="0" ref="I1643">
      <text>
        <t xml:space="preserve">[35019] p16</t>
      </text>
    </comment>
    <comment authorId="0" ref="L1643">
      <text>
        <t xml:space="preserve">[35001] p13</t>
      </text>
    </comment>
    <comment authorId="0" ref="M1643">
      <text>
        <t xml:space="preserve">[35204] p17</t>
      </text>
    </comment>
    <comment authorId="0" ref="N1643">
      <text>
        <t xml:space="preserve">[35019] p24
[35204] p25
[35001] p25
[35203] p18</t>
      </text>
    </comment>
    <comment authorId="0" ref="I1644">
      <text>
        <t xml:space="preserve">[35019] p16</t>
      </text>
    </comment>
    <comment authorId="0" ref="N1644">
      <text>
        <t xml:space="preserve">[35019] p24
[35001] p25</t>
      </text>
    </comment>
    <comment authorId="0" ref="K1645">
      <text>
        <t xml:space="preserve">[35205] p18</t>
      </text>
    </comment>
    <comment authorId="0" ref="L1645">
      <text>
        <t xml:space="preserve">[35001] p13</t>
      </text>
    </comment>
    <comment authorId="0" ref="N1645">
      <text>
        <t xml:space="preserve">[35205] p31
[35001] p25
[35203] p18</t>
      </text>
    </comment>
    <comment authorId="0" ref="L1646">
      <text>
        <t xml:space="preserve">[35001] p13</t>
      </text>
    </comment>
    <comment authorId="0" ref="N1646">
      <text>
        <t xml:space="preserve">[35205] p31
[35001] p25
[35203] p18</t>
      </text>
    </comment>
    <comment authorId="0" ref="J1647">
      <text>
        <t xml:space="preserve">[35024] p18</t>
      </text>
    </comment>
    <comment authorId="0" ref="K1647">
      <text>
        <t xml:space="preserve">[35205] p18</t>
      </text>
    </comment>
    <comment authorId="0" ref="M1647">
      <text>
        <t xml:space="preserve">[35204] p17</t>
      </text>
    </comment>
    <comment authorId="0" ref="N1647">
      <text>
        <t xml:space="preserve">[35204] p25
[35024] p48
[35205] p31</t>
      </text>
    </comment>
    <comment authorId="0" ref="J1648">
      <text>
        <t xml:space="preserve">[35024] p18</t>
      </text>
    </comment>
    <comment authorId="0" ref="K1648">
      <text>
        <t xml:space="preserve">[35205] p18</t>
      </text>
    </comment>
    <comment authorId="0" ref="N1648">
      <text>
        <t xml:space="preserve">[35024] p48
[35205] p31</t>
      </text>
    </comment>
    <comment authorId="0" ref="J1649">
      <text>
        <t xml:space="preserve">[35024] p18</t>
      </text>
    </comment>
    <comment authorId="0" ref="N1649">
      <text>
        <t xml:space="preserve">[35024] p48</t>
      </text>
    </comment>
    <comment authorId="0" ref="J1650">
      <text>
        <t xml:space="preserve">[1624] p15</t>
      </text>
    </comment>
    <comment authorId="0" ref="M1650">
      <text>
        <t xml:space="preserve">[35204] p13</t>
      </text>
    </comment>
    <comment authorId="0" ref="N1650">
      <text>
        <t xml:space="preserve">[35204] p25
[35024] p48</t>
      </text>
    </comment>
    <comment authorId="0" ref="L1651">
      <text>
        <t xml:space="preserve">[35001] p13</t>
      </text>
    </comment>
    <comment authorId="0" ref="N1651">
      <text>
        <t xml:space="preserve">[35205] p31
[35001] p25
[35203] p18</t>
      </text>
    </comment>
    <comment authorId="0" ref="N1652">
      <text>
        <t xml:space="preserve">[35024] p48</t>
      </text>
    </comment>
    <comment authorId="0" ref="J1653">
      <text>
        <t xml:space="preserve">[35024] p18</t>
      </text>
    </comment>
    <comment authorId="0" ref="N1653">
      <text>
        <t xml:space="preserve">[35024] p48</t>
      </text>
    </comment>
    <comment authorId="0" ref="K1654">
      <text>
        <t xml:space="preserve">[35205] p18</t>
      </text>
    </comment>
    <comment authorId="0" ref="N1654">
      <text>
        <t xml:space="preserve">[35205] p31</t>
      </text>
    </comment>
    <comment authorId="0" ref="I1656">
      <text>
        <t xml:space="preserve">[35019] p16</t>
      </text>
    </comment>
    <comment authorId="0" ref="N1656">
      <text>
        <t xml:space="preserve">[35019] p24</t>
      </text>
    </comment>
    <comment authorId="0" ref="K1657">
      <text>
        <t xml:space="preserve">[35205] p18</t>
      </text>
    </comment>
    <comment authorId="0" ref="N1657">
      <text>
        <t xml:space="preserve">[35205] p31
[35001] p25</t>
      </text>
    </comment>
    <comment authorId="0" ref="N1658">
      <text>
        <t xml:space="preserve">[35SN229] p4</t>
      </text>
    </comment>
    <comment authorId="0" ref="AS1658">
      <text>
        <t xml:space="preserve">[35308] p46</t>
      </text>
    </comment>
    <comment authorId="0" ref="AW1658">
      <text>
        <t xml:space="preserve">[35P025] p14</t>
      </text>
    </comment>
    <comment authorId="0" ref="N1659">
      <text>
        <t xml:space="preserve">[35019] p24</t>
      </text>
    </comment>
    <comment authorId="0" ref="I1660">
      <text>
        <t xml:space="preserve">[35019] p16</t>
      </text>
    </comment>
    <comment authorId="0" ref="M1660">
      <text>
        <t xml:space="preserve">[35204] p17</t>
      </text>
    </comment>
    <comment authorId="0" ref="N1660">
      <text>
        <t xml:space="preserve">[35019] p24
[35204] p25</t>
      </text>
    </comment>
    <comment authorId="0" ref="I1661">
      <text>
        <t xml:space="preserve">[35019] p16</t>
      </text>
    </comment>
    <comment authorId="0" ref="M1661">
      <text>
        <t xml:space="preserve">[35204] p17</t>
      </text>
    </comment>
    <comment authorId="0" ref="N1661">
      <text>
        <t xml:space="preserve">[35204] p25
[35203] p18</t>
      </text>
    </comment>
    <comment authorId="0" ref="L1662">
      <text>
        <t xml:space="preserve">[35001] p13</t>
      </text>
    </comment>
    <comment authorId="0" ref="N1662">
      <text>
        <t xml:space="preserve">[35205] p31
[35001] p25
[35203] p18</t>
      </text>
    </comment>
    <comment authorId="0" ref="N1663">
      <text>
        <t xml:space="preserve">[35019] p24</t>
      </text>
    </comment>
    <comment authorId="0" ref="N1665">
      <text>
        <t xml:space="preserve">[35001] p25</t>
      </text>
    </comment>
    <comment authorId="0" ref="J1666">
      <text>
        <t xml:space="preserve">[35024] p18</t>
      </text>
    </comment>
    <comment authorId="0" ref="N1666">
      <text>
        <t xml:space="preserve">[35024] p48
[35205] p31</t>
      </text>
    </comment>
    <comment authorId="0" ref="M1667">
      <text>
        <t xml:space="preserve">[35204] p17</t>
      </text>
    </comment>
    <comment authorId="0" ref="N1667">
      <text>
        <t xml:space="preserve">[35019] p24
[35204] p25
[35203] p93</t>
      </text>
    </comment>
    <comment authorId="0" ref="K1668">
      <text>
        <t xml:space="preserve">[35205] p18</t>
      </text>
    </comment>
    <comment authorId="0" ref="N1668">
      <text>
        <t xml:space="preserve">[35205] p31</t>
      </text>
    </comment>
    <comment authorId="0" ref="M1669">
      <text>
        <t xml:space="preserve">[35204] p17</t>
      </text>
    </comment>
    <comment authorId="0" ref="N1669">
      <text>
        <t xml:space="preserve">[35204] p25
[35024] p48</t>
      </text>
    </comment>
    <comment authorId="0" ref="K1670">
      <text>
        <t xml:space="preserve">[35205] p18</t>
      </text>
    </comment>
    <comment authorId="0" ref="N1670">
      <text>
        <t xml:space="preserve">[35205] p31
[35001] p25
[35203] p18</t>
      </text>
    </comment>
    <comment authorId="0" ref="M1671">
      <text>
        <t xml:space="preserve">[35ED002] p8</t>
      </text>
    </comment>
    <comment authorId="0" ref="N1671">
      <text>
        <t xml:space="preserve">[35024] p48
[35205] p31</t>
      </text>
    </comment>
    <comment authorId="0" ref="K1672">
      <text>
        <t xml:space="preserve">[35205] p18</t>
      </text>
    </comment>
    <comment authorId="0" ref="N1672">
      <text>
        <t xml:space="preserve">[35024] p48
[35205] p31</t>
      </text>
    </comment>
    <comment authorId="0" ref="N1673">
      <text>
        <t xml:space="preserve">[35001] p25</t>
      </text>
    </comment>
    <comment authorId="0" ref="I1675">
      <text>
        <t xml:space="preserve">[35019] p16</t>
      </text>
    </comment>
    <comment authorId="0" ref="M1675">
      <text>
        <t xml:space="preserve">[1715] p169
[35203] P15</t>
      </text>
    </comment>
    <comment authorId="0" ref="N1675">
      <text>
        <t xml:space="preserve">[35019] p24
[35203] p93</t>
      </text>
    </comment>
    <comment authorId="0" ref="M1676">
      <text>
        <t xml:space="preserve">[35204] p17</t>
      </text>
    </comment>
    <comment authorId="0" ref="N1676">
      <text>
        <t xml:space="preserve">[35204] p25
[35024] p48
[35203] p121</t>
      </text>
    </comment>
    <comment authorId="0" ref="I1677">
      <text>
        <t xml:space="preserve">[35019] p16</t>
      </text>
    </comment>
    <comment authorId="0" ref="M1677">
      <text>
        <t xml:space="preserve">[35204] p17</t>
      </text>
    </comment>
    <comment authorId="0" ref="N1677">
      <text>
        <t xml:space="preserve">[35019] p24</t>
      </text>
    </comment>
    <comment authorId="0" ref="N1678">
      <text>
        <t xml:space="preserve">[35203] p93</t>
      </text>
    </comment>
    <comment authorId="0" ref="N1679">
      <text>
        <t xml:space="preserve">[35024] p48
[35205] p31</t>
      </text>
    </comment>
    <comment authorId="0" ref="K1680">
      <text>
        <t xml:space="preserve">[35205] p18</t>
      </text>
    </comment>
    <comment authorId="0" ref="N1680">
      <text>
        <t xml:space="preserve">[35205] p31</t>
      </text>
    </comment>
    <comment authorId="0" ref="L1681">
      <text>
        <t xml:space="preserve">[35001] p13</t>
      </text>
    </comment>
    <comment authorId="0" ref="N1681">
      <text>
        <t xml:space="preserve">[35001] p25
[35203] p18</t>
      </text>
    </comment>
    <comment authorId="0" ref="I1682">
      <text>
        <t xml:space="preserve">[35019] p16</t>
      </text>
    </comment>
    <comment authorId="0" ref="J1682">
      <text>
        <t xml:space="preserve">[35702] p15</t>
      </text>
    </comment>
    <comment authorId="0" ref="K1682">
      <text>
        <t xml:space="preserve">[35205] p18</t>
      </text>
    </comment>
    <comment authorId="0" ref="L1682">
      <text>
        <t xml:space="preserve">[35001] p13</t>
      </text>
    </comment>
    <comment authorId="0" ref="N1682">
      <text>
        <t xml:space="preserve">[35019] p24
[35205] p31
[35001] p25</t>
      </text>
    </comment>
    <comment authorId="0" ref="J1683">
      <text>
        <t xml:space="preserve">[35024] p18</t>
      </text>
    </comment>
    <comment authorId="0" ref="M1683">
      <text>
        <t xml:space="preserve">[35204] p17</t>
      </text>
    </comment>
    <comment authorId="0" ref="N1683">
      <text>
        <t xml:space="preserve">[35204] p25
[35024] p48
[35205] p31</t>
      </text>
    </comment>
    <comment authorId="0" ref="K1684">
      <text>
        <t xml:space="preserve">[35205] p18</t>
      </text>
    </comment>
    <comment authorId="0" ref="N1684">
      <text>
        <t xml:space="preserve">[35024] p48
[35205] p31</t>
      </text>
    </comment>
    <comment authorId="0" ref="N1685">
      <text>
        <t xml:space="preserve">[35019] p24
[35001] p25
[35203] p18</t>
      </text>
    </comment>
    <comment authorId="0" ref="M1686">
      <text>
        <t xml:space="preserve">[35204] p17</t>
      </text>
    </comment>
    <comment authorId="0" ref="N1686">
      <text>
        <t xml:space="preserve">[35204] p25
[35024] p48
[35203] p121</t>
      </text>
    </comment>
    <comment authorId="0" ref="I1687">
      <text>
        <t xml:space="preserve">[35019] p16</t>
      </text>
    </comment>
    <comment authorId="0" ref="K1687">
      <text>
        <t xml:space="preserve">[35205] p18</t>
      </text>
    </comment>
    <comment authorId="0" ref="L1687">
      <text>
        <t xml:space="preserve">[35001] p13</t>
      </text>
    </comment>
    <comment authorId="0" ref="M1687">
      <text>
        <t xml:space="preserve">[35204] p17</t>
      </text>
    </comment>
    <comment authorId="0" ref="N1687">
      <text>
        <t xml:space="preserve">[35204] p25
[35205] p31
[35001] p25</t>
      </text>
    </comment>
    <comment authorId="0" ref="M1688">
      <text>
        <t xml:space="preserve">[1715] p169
[35203] P15</t>
      </text>
    </comment>
    <comment authorId="0" ref="N1688">
      <text>
        <t xml:space="preserve">[35019] p24
[35203] p93</t>
      </text>
    </comment>
    <comment authorId="0" ref="I1689">
      <text>
        <t xml:space="preserve">[35019] p16</t>
      </text>
    </comment>
    <comment authorId="0" ref="M1689">
      <text>
        <t xml:space="preserve">[35204] p17</t>
      </text>
    </comment>
    <comment authorId="0" ref="N1689">
      <text>
        <t xml:space="preserve">[35019] p24
[35204] p25
[35205] p31</t>
      </text>
    </comment>
    <comment authorId="0" ref="N1691">
      <text>
        <t xml:space="preserve">[35024] p48
[35203] p121</t>
      </text>
    </comment>
    <comment authorId="0" ref="J1692">
      <text>
        <t xml:space="preserve">[35024] p18</t>
      </text>
    </comment>
    <comment authorId="0" ref="M1692">
      <text>
        <t xml:space="preserve">[35204] p17</t>
      </text>
    </comment>
    <comment authorId="0" ref="N1692">
      <text>
        <t xml:space="preserve">[35204] p25
[35024] p48
[35205] p31</t>
      </text>
    </comment>
    <comment authorId="0" ref="N1693">
      <text>
        <t xml:space="preserve">[35001] p25
[35203] p18</t>
      </text>
    </comment>
    <comment authorId="0" ref="N1695">
      <text>
        <t xml:space="preserve">[35001] p25v</t>
      </text>
    </comment>
    <comment authorId="0" ref="K1696">
      <text>
        <t xml:space="preserve">[35205] p18</t>
      </text>
    </comment>
    <comment authorId="0" ref="N1696">
      <text>
        <t xml:space="preserve">[35205] p31</t>
      </text>
    </comment>
    <comment authorId="0" ref="I1698">
      <text>
        <t xml:space="preserve">[35019] p16</t>
      </text>
    </comment>
    <comment authorId="0" ref="K1698">
      <text>
        <t xml:space="preserve">[35205] p18</t>
      </text>
    </comment>
    <comment authorId="0" ref="L1698">
      <text>
        <t xml:space="preserve">[35001] p13</t>
      </text>
    </comment>
    <comment authorId="0" ref="N1698">
      <text>
        <t xml:space="preserve">[35019] p24
[35205] p31
[35001] p25</t>
      </text>
    </comment>
    <comment authorId="0" ref="I1699">
      <text>
        <t xml:space="preserve">[35019] p16</t>
      </text>
    </comment>
    <comment authorId="0" ref="L1699">
      <text>
        <t xml:space="preserve">[35001] p13</t>
      </text>
    </comment>
    <comment authorId="0" ref="N1699">
      <text>
        <t xml:space="preserve">[35019] p24
[35001] p25</t>
      </text>
    </comment>
    <comment authorId="0" ref="N1700">
      <text>
        <t xml:space="preserve">[35024] p48
[35203] p93</t>
      </text>
    </comment>
    <comment authorId="0" ref="M1701">
      <text>
        <t xml:space="preserve">[35204] p17</t>
      </text>
    </comment>
    <comment authorId="0" ref="N1701">
      <text>
        <t xml:space="preserve">[35019] p24
[35204] p25
[35203] p93</t>
      </text>
    </comment>
    <comment authorId="0" ref="N1702">
      <text>
        <t xml:space="preserve">[35001] p25
[35203] p18</t>
      </text>
    </comment>
    <comment authorId="0" ref="I1703">
      <text>
        <t xml:space="preserve">[35019] p16</t>
      </text>
    </comment>
    <comment authorId="0" ref="L1703">
      <text>
        <t xml:space="preserve">[35001] p13</t>
      </text>
    </comment>
    <comment authorId="0" ref="N1703">
      <text>
        <t xml:space="preserve">[35019] p24
[35001] p25
[35203] p18</t>
      </text>
    </comment>
    <comment authorId="0" ref="M1704">
      <text>
        <t xml:space="preserve">[35ED002] p8</t>
      </text>
    </comment>
    <comment authorId="0" ref="N1704">
      <text>
        <t xml:space="preserve">[35024] p48</t>
      </text>
    </comment>
    <comment authorId="0" ref="N1705">
      <text>
        <t xml:space="preserve">[35001] p25
[35203] p18</t>
      </text>
    </comment>
    <comment authorId="0" ref="N1706">
      <text>
        <t xml:space="preserve">[35024] p48
[35203] p121</t>
      </text>
    </comment>
    <comment authorId="0" ref="K1707">
      <text>
        <t xml:space="preserve">appears in [35205] p18</t>
      </text>
    </comment>
    <comment authorId="0" ref="L1707">
      <text>
        <t xml:space="preserve">[35001] p13</t>
      </text>
    </comment>
    <comment authorId="0" ref="N1707">
      <text>
        <t xml:space="preserve">[35205] p31
[35001] p25
[35203] p18</t>
      </text>
    </comment>
    <comment authorId="0" ref="N1708">
      <text>
        <t xml:space="preserve">[35001] p25</t>
      </text>
    </comment>
    <comment authorId="0" ref="K1709">
      <text>
        <t xml:space="preserve">[35205] p18</t>
      </text>
    </comment>
    <comment authorId="0" ref="N1709">
      <text>
        <t xml:space="preserve">[35205] p31
[35001] p25
[35203] p18</t>
      </text>
    </comment>
    <comment authorId="0" ref="M1710">
      <text>
        <t xml:space="preserve">[1629] p16</t>
      </text>
    </comment>
    <comment authorId="0" ref="N1710">
      <text>
        <t xml:space="preserve">[35001] p25
[35203] p18</t>
      </text>
    </comment>
    <comment authorId="0" ref="I1711">
      <text>
        <t xml:space="preserve">[35019] p16</t>
      </text>
    </comment>
    <comment authorId="0" ref="N1711">
      <text>
        <t xml:space="preserve">[35019] p24</t>
      </text>
    </comment>
    <comment authorId="0" ref="K1712">
      <text>
        <t xml:space="preserve">[35205] p18</t>
      </text>
    </comment>
    <comment authorId="0" ref="N1712">
      <text>
        <t xml:space="preserve">[35205] p31</t>
      </text>
    </comment>
    <comment authorId="0" ref="N1713">
      <text>
        <t xml:space="preserve">[35001] p25
[35203] p18</t>
      </text>
    </comment>
    <comment authorId="0" ref="AW1714">
      <text>
        <t xml:space="preserve">[35P025] p14</t>
      </text>
    </comment>
    <comment authorId="0" ref="J1715">
      <text>
        <t xml:space="preserve">[35024] p18</t>
      </text>
    </comment>
    <comment authorId="0" ref="K1715">
      <text>
        <t xml:space="preserve">[35205] p18</t>
      </text>
    </comment>
    <comment authorId="0" ref="N1715">
      <text>
        <t xml:space="preserve">[35024] p48
[35205] p31</t>
      </text>
    </comment>
    <comment authorId="0" ref="I1716">
      <text>
        <t xml:space="preserve">[35203] p14</t>
      </text>
    </comment>
    <comment authorId="0" ref="L1716">
      <text>
        <t xml:space="preserve">[35001] p13</t>
      </text>
    </comment>
    <comment authorId="0" ref="M1716">
      <text>
        <t xml:space="preserve">[35203] p14</t>
      </text>
    </comment>
    <comment authorId="0" ref="N1716">
      <text>
        <t xml:space="preserve">[35205] p31
[35001] p25
[35203] p18</t>
      </text>
    </comment>
    <comment authorId="0" ref="M1717">
      <text>
        <t xml:space="preserve">[35204] p17</t>
      </text>
    </comment>
    <comment authorId="0" ref="N1717">
      <text>
        <t xml:space="preserve">[35204] p25</t>
      </text>
    </comment>
    <comment authorId="0" ref="K1719">
      <text>
        <t xml:space="preserve">[35205] p18</t>
      </text>
    </comment>
    <comment authorId="0" ref="N1719">
      <text>
        <t xml:space="preserve">[35024] p48
[35205] p31</t>
      </text>
    </comment>
    <comment authorId="0" ref="L1720">
      <text>
        <t xml:space="preserve">[35001] p13</t>
      </text>
    </comment>
    <comment authorId="0" ref="N1720">
      <text>
        <t xml:space="preserve">[35001] p25
[35203] p18</t>
      </text>
    </comment>
    <comment authorId="0" ref="I1721">
      <text>
        <t xml:space="preserve">[35019] p16</t>
      </text>
    </comment>
    <comment authorId="0" ref="M1721">
      <text>
        <t xml:space="preserve">[35204] p17</t>
      </text>
    </comment>
    <comment authorId="0" ref="N1721">
      <text>
        <t xml:space="preserve">[35019] p24
[35204] p25</t>
      </text>
    </comment>
    <comment authorId="0" ref="I1724">
      <text>
        <t xml:space="preserve">[35019] p16</t>
      </text>
    </comment>
    <comment authorId="0" ref="M1724">
      <text>
        <t xml:space="preserve">[35204] p17</t>
      </text>
    </comment>
    <comment authorId="0" ref="N1724">
      <text>
        <t xml:space="preserve">[35019] p24
[35205] p31</t>
      </text>
    </comment>
    <comment authorId="0" ref="M1725">
      <text>
        <t xml:space="preserve">[35204] p17</t>
      </text>
    </comment>
    <comment authorId="0" ref="N1725">
      <text>
        <t xml:space="preserve">[35019] p24
[35204] p25
[35203] p93</t>
      </text>
    </comment>
    <comment authorId="0" ref="N1726">
      <text>
        <t xml:space="preserve">[35024] p48
[35205] p31
[35203] p93</t>
      </text>
    </comment>
    <comment authorId="0" ref="N1727">
      <text>
        <t xml:space="preserve">[35001] p25
[35203] p18</t>
      </text>
    </comment>
    <comment authorId="0" ref="S1727">
      <text>
        <t xml:space="preserve">[35235] p100</t>
      </text>
    </comment>
    <comment authorId="0" ref="T1727">
      <text>
        <t xml:space="preserve">[35235] p100</t>
      </text>
    </comment>
    <comment authorId="0" ref="J1728">
      <text>
        <t xml:space="preserve">[35205] p17</t>
      </text>
    </comment>
    <comment authorId="0" ref="K1728">
      <text>
        <t xml:space="preserve">[35205] p18</t>
      </text>
    </comment>
    <comment authorId="0" ref="N1728">
      <text>
        <t xml:space="preserve">appears as capital in [35205] p31
[35205] p35 and [1620] p44 capital was moved from New Samarkand to Luthien in 2617 </t>
      </text>
    </comment>
    <comment authorId="0" ref="M1729">
      <text>
        <t xml:space="preserve">[1715] p169
[35203] P15</t>
      </text>
    </comment>
    <comment authorId="0" ref="N1729">
      <text>
        <t xml:space="preserve">[35203] p93</t>
      </text>
    </comment>
    <comment authorId="0" ref="M1730">
      <text>
        <t xml:space="preserve">[35204] p17</t>
      </text>
    </comment>
    <comment authorId="0" ref="N1730">
      <text>
        <t xml:space="preserve">[35203] p93</t>
      </text>
    </comment>
    <comment authorId="0" ref="K1731">
      <text>
        <t xml:space="preserve">[35205] p18</t>
      </text>
    </comment>
    <comment authorId="0" ref="N1731">
      <text>
        <t xml:space="preserve">[35205] p31</t>
      </text>
    </comment>
    <comment authorId="0" ref="N1732">
      <text>
        <t xml:space="preserve">[35024] p48
[35205] p31</t>
      </text>
    </comment>
    <comment authorId="0" ref="J1733">
      <text>
        <t xml:space="preserve">[35024] p18</t>
      </text>
    </comment>
    <comment authorId="0" ref="K1733">
      <text>
        <t xml:space="preserve">[35205] p18</t>
      </text>
    </comment>
    <comment authorId="0" ref="N1733">
      <text>
        <t xml:space="preserve">[35024] p48</t>
      </text>
    </comment>
    <comment authorId="0" ref="L1734">
      <text>
        <t xml:space="preserve">[35001] p13</t>
      </text>
    </comment>
    <comment authorId="0" ref="N1734">
      <text>
        <t xml:space="preserve">[35001] p25
[35203] p18</t>
      </text>
    </comment>
    <comment authorId="0" ref="AW1735">
      <text>
        <t xml:space="preserve">[35P025] p14</t>
      </text>
    </comment>
    <comment authorId="0" ref="I1736">
      <text>
        <t xml:space="preserve">[35019] p16</t>
      </text>
    </comment>
    <comment authorId="0" ref="J1736">
      <text>
        <t xml:space="preserve">[35702] p15</t>
      </text>
    </comment>
    <comment authorId="0" ref="K1736">
      <text>
        <t xml:space="preserve">[35205] p18</t>
      </text>
    </comment>
    <comment authorId="0" ref="L1736">
      <text>
        <t xml:space="preserve">[35001] p13</t>
      </text>
    </comment>
    <comment authorId="0" ref="N1736">
      <text>
        <t xml:space="preserve">[35019] p24
[35205] p31
[35001] p25</t>
      </text>
    </comment>
    <comment authorId="0" ref="M1737">
      <text>
        <t xml:space="preserve">[35204] p17</t>
      </text>
    </comment>
    <comment authorId="0" ref="N1737">
      <text>
        <t xml:space="preserve">[35204] p25</t>
      </text>
    </comment>
    <comment authorId="0" ref="N1738">
      <text>
        <t xml:space="preserve">[35001] p25
[35203] p18</t>
      </text>
    </comment>
    <comment authorId="0" ref="S1738">
      <text>
        <t xml:space="preserve">[35235] p100</t>
      </text>
    </comment>
    <comment authorId="0" ref="T1738">
      <text>
        <t xml:space="preserve">[35235] p100</t>
      </text>
    </comment>
    <comment authorId="0" ref="N1739">
      <text>
        <t xml:space="preserve">[35001] p25
[35203] p18</t>
      </text>
    </comment>
    <comment authorId="0" ref="N1740">
      <text>
        <t xml:space="preserve">[35001] p25
[35203] p18</t>
      </text>
    </comment>
    <comment authorId="0" ref="L1741">
      <text>
        <t xml:space="preserve">[35001] p13</t>
      </text>
    </comment>
    <comment authorId="0" ref="N1741">
      <text>
        <t xml:space="preserve">[35001] p25
[35203] p18</t>
      </text>
    </comment>
    <comment authorId="0" ref="AY1741">
      <text>
        <t xml:space="preserve">[35902] p56</t>
      </text>
    </comment>
    <comment authorId="0" ref="M1742">
      <text>
        <t xml:space="preserve">[35ED002] p8</t>
      </text>
    </comment>
    <comment authorId="0" ref="N1742">
      <text>
        <t xml:space="preserve">[35024] p48
[35203] p121</t>
      </text>
    </comment>
    <comment authorId="0" ref="I1743">
      <text>
        <t xml:space="preserve">[35019] p16</t>
      </text>
    </comment>
    <comment authorId="0" ref="N1743">
      <text>
        <t xml:space="preserve">[35019] p24</t>
      </text>
    </comment>
    <comment authorId="0" ref="N1744">
      <text>
        <t xml:space="preserve">[35024] p48</t>
      </text>
    </comment>
    <comment authorId="0" ref="K1745">
      <text>
        <t xml:space="preserve">[35205] p18</t>
      </text>
    </comment>
    <comment authorId="0" ref="N1745">
      <text>
        <t xml:space="preserve">[35205] p31</t>
      </text>
    </comment>
    <comment authorId="0" ref="M1746">
      <text>
        <t xml:space="preserve">[35204] p17</t>
      </text>
    </comment>
    <comment authorId="0" ref="N1746">
      <text>
        <t xml:space="preserve">[35204] p25
[35024] p48
[35203] p121</t>
      </text>
    </comment>
    <comment authorId="0" ref="J1747">
      <text>
        <t xml:space="preserve">[35024] p18</t>
      </text>
    </comment>
    <comment authorId="0" ref="N1747">
      <text>
        <t xml:space="preserve">[35024] p48
[35205] p31</t>
      </text>
    </comment>
    <comment authorId="0" ref="N1748">
      <text>
        <t xml:space="preserve">[35019] p24
[35001] p25</t>
      </text>
    </comment>
    <comment authorId="0" ref="N1749">
      <text>
        <t xml:space="preserve">[35019] p24
[35001] p25
[35203] p18</t>
      </text>
    </comment>
    <comment authorId="0" ref="M1750">
      <text>
        <t xml:space="preserve">[35204] p17</t>
      </text>
    </comment>
    <comment authorId="0" ref="N1750">
      <text>
        <t xml:space="preserve">[35204] p25</t>
      </text>
    </comment>
    <comment authorId="0" ref="K1751">
      <text>
        <t xml:space="preserve">[35205] p18</t>
      </text>
    </comment>
    <comment authorId="0" ref="L1751">
      <text>
        <t xml:space="preserve">[35001] p13</t>
      </text>
    </comment>
    <comment authorId="0" ref="N1751">
      <text>
        <t xml:space="preserve">[35205] p31
[35001] p25
[35203] p18</t>
      </text>
    </comment>
    <comment authorId="0" ref="J1752">
      <text>
        <t xml:space="preserve">[35024] p18</t>
      </text>
    </comment>
    <comment authorId="0" ref="M1752">
      <text>
        <t xml:space="preserve">[35204] p17</t>
      </text>
    </comment>
    <comment authorId="0" ref="N1752">
      <text>
        <t xml:space="preserve">[35204] p25
[35024] p48</t>
      </text>
    </comment>
    <comment authorId="0" ref="L1753">
      <text>
        <t xml:space="preserve">[35001] p13</t>
      </text>
    </comment>
    <comment authorId="0" ref="M1753">
      <text>
        <t xml:space="preserve">[35001] p15</t>
      </text>
    </comment>
    <comment authorId="0" ref="N1753">
      <text>
        <t xml:space="preserve">[35001] p25
[35203] p18</t>
      </text>
    </comment>
    <comment authorId="0" ref="N1754">
      <text>
        <t xml:space="preserve">[35001] p25
[35203] p18</t>
      </text>
    </comment>
    <comment authorId="0" ref="N1755">
      <text>
        <t xml:space="preserve">[35024] p48
[35203] p121</t>
      </text>
    </comment>
    <comment authorId="0" ref="N1756">
      <text>
        <t xml:space="preserve">[35001] p25
[35203] p18</t>
      </text>
    </comment>
    <comment authorId="0" ref="J1757">
      <text>
        <t xml:space="preserve">[35024] p18</t>
      </text>
    </comment>
    <comment authorId="0" ref="N1757">
      <text>
        <t xml:space="preserve">[35024] p48</t>
      </text>
    </comment>
    <comment authorId="0" ref="N1758">
      <text>
        <t xml:space="preserve">[35019] p24
[35001] p25</t>
      </text>
    </comment>
    <comment authorId="0" ref="N1759">
      <text>
        <t xml:space="preserve">[35203] p18</t>
      </text>
    </comment>
    <comment authorId="0" ref="M1760">
      <text>
        <t xml:space="preserve">[35204] p17</t>
      </text>
    </comment>
    <comment authorId="0" ref="N1760">
      <text>
        <t xml:space="preserve">[35204] p25
[35024] p48</t>
      </text>
    </comment>
    <comment authorId="0" ref="N1762">
      <text>
        <t xml:space="preserve">[35203] p18</t>
      </text>
    </comment>
    <comment authorId="0" ref="N1763">
      <text>
        <t xml:space="preserve">[35024] p48
[35203] p121</t>
      </text>
    </comment>
    <comment authorId="0" ref="I1764">
      <text>
        <t xml:space="preserve">[35019] p16</t>
      </text>
    </comment>
    <comment authorId="0" ref="L1764">
      <text>
        <t xml:space="preserve">[35001] p13</t>
      </text>
    </comment>
    <comment authorId="0" ref="N1764">
      <text>
        <t xml:space="preserve">[35019] p24
[35203] p18</t>
      </text>
    </comment>
    <comment authorId="0" ref="M1765">
      <text>
        <t xml:space="preserve">[35204] p17</t>
      </text>
    </comment>
    <comment authorId="0" ref="N1765">
      <text>
        <t xml:space="preserve">[35204] p25
[35024] p48
[35203] p121</t>
      </text>
    </comment>
    <comment authorId="0" ref="K1766">
      <text>
        <t xml:space="preserve">[35205] p18</t>
      </text>
    </comment>
    <comment authorId="0" ref="N1766">
      <text>
        <t xml:space="preserve">[35205] p31</t>
      </text>
    </comment>
    <comment authorId="0" ref="M1767">
      <text>
        <t xml:space="preserve">[1629] p19</t>
      </text>
    </comment>
    <comment authorId="0" ref="N1767">
      <text>
        <t xml:space="preserve">[35001] p25
[35203] p18</t>
      </text>
    </comment>
    <comment authorId="0" ref="K1768">
      <text>
        <t xml:space="preserve">[35205] p18</t>
      </text>
    </comment>
    <comment authorId="0" ref="N1768">
      <text>
        <t xml:space="preserve">[35024] p48
[35205] p31</t>
      </text>
    </comment>
    <comment authorId="0" ref="M1769">
      <text>
        <t xml:space="preserve">[35204] p17</t>
      </text>
    </comment>
    <comment authorId="0" ref="N1769">
      <text>
        <t xml:space="preserve">[35204] p25
[35024] p48
[35203] p121</t>
      </text>
    </comment>
    <comment authorId="0" ref="N1770">
      <text>
        <t xml:space="preserve">[35203] p18</t>
      </text>
    </comment>
    <comment authorId="0" ref="J1771">
      <text>
        <t xml:space="preserve">[35024] p18</t>
      </text>
    </comment>
    <comment authorId="0" ref="N1771">
      <text>
        <t xml:space="preserve">[35024] p48</t>
      </text>
    </comment>
    <comment authorId="0" ref="M1772">
      <text>
        <t xml:space="preserve">[35204] p17</t>
      </text>
    </comment>
    <comment authorId="0" ref="N1772">
      <text>
        <t xml:space="preserve">[35019] p24
[35204] p25
[35203] p93</t>
      </text>
    </comment>
    <comment authorId="0" ref="I1773">
      <text>
        <t xml:space="preserve">[35019] p16</t>
      </text>
    </comment>
    <comment authorId="0" ref="M1773">
      <text>
        <t xml:space="preserve">[35204] p17</t>
      </text>
    </comment>
    <comment authorId="0" ref="N1773">
      <text>
        <t xml:space="preserve">[35019] p24
[35205] p31
[35001] p25</t>
      </text>
    </comment>
    <comment authorId="0" ref="L1775">
      <text>
        <t xml:space="preserve">[35001] p13</t>
      </text>
    </comment>
    <comment authorId="0" ref="N1775">
      <text>
        <t xml:space="preserve">[35001] p25
[35203] p18</t>
      </text>
    </comment>
    <comment authorId="0" ref="L1776">
      <text>
        <t xml:space="preserve">[1629] p17</t>
      </text>
    </comment>
    <comment authorId="0" ref="M1776">
      <text>
        <t xml:space="preserve">[35204] p17</t>
      </text>
    </comment>
    <comment authorId="0" ref="N1776">
      <text>
        <t xml:space="preserve">[35204] p25
[35024] p48</t>
      </text>
    </comment>
    <comment authorId="0" ref="K1777">
      <text>
        <t xml:space="preserve">[35205] p18</t>
      </text>
    </comment>
    <comment authorId="0" ref="M1777">
      <text>
        <t xml:space="preserve">[35204] p17</t>
      </text>
    </comment>
    <comment authorId="0" ref="N1777">
      <text>
        <t xml:space="preserve">[35204] p25
[35024] p48</t>
      </text>
    </comment>
    <comment authorId="0" ref="I1779">
      <text>
        <t xml:space="preserve">[35019] p16</t>
      </text>
    </comment>
    <comment authorId="0" ref="M1779">
      <text>
        <t xml:space="preserve">[35204] p17</t>
      </text>
    </comment>
    <comment authorId="0" ref="N1779">
      <text>
        <t xml:space="preserve">[35204] p25
[35205] p31</t>
      </text>
    </comment>
    <comment authorId="0" ref="M1780">
      <text>
        <t xml:space="preserve">[35204] p17</t>
      </text>
    </comment>
    <comment authorId="0" ref="N1780">
      <text>
        <t xml:space="preserve">[35019] p24
[35204] p25
[35203] p93</t>
      </text>
    </comment>
    <comment authorId="0" ref="N1781">
      <text>
        <t xml:space="preserve">[35024] p48</t>
      </text>
    </comment>
    <comment authorId="0" ref="Q1781">
      <text>
        <t xml:space="preserve">[35702] p38-39</t>
      </text>
    </comment>
    <comment authorId="0" ref="T1781">
      <text>
        <t xml:space="preserve">[35702] p50-51</t>
      </text>
    </comment>
    <comment authorId="0" ref="U1781">
      <text>
        <t xml:space="preserve">[35SN501] p11</t>
      </text>
    </comment>
    <comment authorId="0" ref="V1781">
      <text>
        <t xml:space="preserve">[35702] p58-59</t>
      </text>
    </comment>
    <comment authorId="0" ref="X1781">
      <text>
        <t xml:space="preserve">[35702] p70-71</t>
      </text>
    </comment>
    <comment authorId="0" ref="Y1781">
      <text>
        <t xml:space="preserve">[35702] p80-81</t>
      </text>
    </comment>
    <comment authorId="0" ref="I1782">
      <text>
        <t xml:space="preserve">[35019] p16</t>
      </text>
    </comment>
    <comment authorId="0" ref="N1782">
      <text>
        <t xml:space="preserve">[35019] p24
[35203] p18</t>
      </text>
    </comment>
    <comment authorId="0" ref="I1783">
      <text>
        <t xml:space="preserve">[35019] p16</t>
      </text>
    </comment>
    <comment authorId="0" ref="N1783">
      <text>
        <t xml:space="preserve">[35019] p24</t>
      </text>
    </comment>
    <comment authorId="0" ref="J1784">
      <text>
        <t xml:space="preserve">[35024] p18</t>
      </text>
    </comment>
    <comment authorId="0" ref="K1784">
      <text>
        <t xml:space="preserve">[35205] p18</t>
      </text>
    </comment>
    <comment authorId="0" ref="N1784">
      <text>
        <t xml:space="preserve">[35024] p48
[35205] p31</t>
      </text>
    </comment>
    <comment authorId="0" ref="K1785">
      <text>
        <t xml:space="preserve">[35205] p18</t>
      </text>
    </comment>
    <comment authorId="0" ref="L1785">
      <text>
        <t xml:space="preserve">[35001] p13</t>
      </text>
    </comment>
    <comment authorId="0" ref="N1785">
      <text>
        <t xml:space="preserve">[35205] p31
[35001] p25</t>
      </text>
    </comment>
    <comment authorId="0" ref="N1786">
      <text>
        <t xml:space="preserve">[35019] p24</t>
      </text>
    </comment>
    <comment authorId="0" ref="J1787">
      <text>
        <t xml:space="preserve">[35024] p18</t>
      </text>
    </comment>
    <comment authorId="0" ref="K1787">
      <text>
        <t xml:space="preserve">[35205] p18</t>
      </text>
    </comment>
    <comment authorId="0" ref="N1787">
      <text>
        <t xml:space="preserve">[35024] p48</t>
      </text>
    </comment>
    <comment authorId="0" ref="I1788">
      <text>
        <t xml:space="preserve">[35019] p16</t>
      </text>
    </comment>
    <comment authorId="0" ref="M1788">
      <text>
        <t xml:space="preserve">[35204] p17</t>
      </text>
    </comment>
    <comment authorId="0" ref="N1788">
      <text>
        <t xml:space="preserve">[35019] p24
[35204] p25</t>
      </text>
    </comment>
    <comment authorId="0" ref="J1789">
      <text>
        <t xml:space="preserve">[35024] p18</t>
      </text>
    </comment>
    <comment authorId="0" ref="M1789">
      <text>
        <t xml:space="preserve">[35204] p17</t>
      </text>
    </comment>
    <comment authorId="0" ref="N1789">
      <text>
        <t xml:space="preserve">[35204] p25
[35024] p48
[35205] p31</t>
      </text>
    </comment>
    <comment authorId="0" ref="L1790">
      <text>
        <t xml:space="preserve">[35001] p13</t>
      </text>
    </comment>
    <comment authorId="0" ref="N1790">
      <text>
        <t xml:space="preserve">[35001] p25
[35203] p18</t>
      </text>
    </comment>
    <comment authorId="0" ref="N1791">
      <text>
        <t xml:space="preserve">[35001] p25
[35203] p18</t>
      </text>
    </comment>
    <comment authorId="0" ref="K1792">
      <text>
        <t xml:space="preserve">[35205] p18</t>
      </text>
    </comment>
    <comment authorId="0" ref="N1792">
      <text>
        <t xml:space="preserve">[35024] p48
[35205] p31</t>
      </text>
    </comment>
    <comment authorId="0" ref="M1793">
      <text>
        <t xml:space="preserve">[1715] p169
[35203] P15</t>
      </text>
    </comment>
    <comment authorId="0" ref="N1793">
      <text>
        <t xml:space="preserve">[35019] p24
[35203] p93</t>
      </text>
    </comment>
    <comment authorId="0" ref="N1794">
      <text>
        <t xml:space="preserve">[35024] p48</t>
      </text>
    </comment>
    <comment authorId="0" ref="I1795">
      <text>
        <t xml:space="preserve">[35019] p16</t>
      </text>
    </comment>
    <comment authorId="0" ref="M1795">
      <text>
        <t xml:space="preserve">[35204] p17</t>
      </text>
    </comment>
    <comment authorId="0" ref="N1795">
      <text>
        <t xml:space="preserve">[35019] p24
[35204] p25</t>
      </text>
    </comment>
    <comment authorId="0" ref="K1796">
      <text>
        <t xml:space="preserve">[35205] p18</t>
      </text>
    </comment>
    <comment authorId="0" ref="N1796">
      <text>
        <t xml:space="preserve">[35205] p31
[35001] p25</t>
      </text>
    </comment>
    <comment authorId="0" ref="I1797">
      <text>
        <t xml:space="preserve">[35019] p16</t>
      </text>
    </comment>
    <comment authorId="0" ref="J1797">
      <text>
        <t xml:space="preserve">[35702] p15</t>
      </text>
    </comment>
    <comment authorId="0" ref="K1797">
      <text>
        <t xml:space="preserve">[35205] p18</t>
      </text>
    </comment>
    <comment authorId="0" ref="L1797">
      <text>
        <t xml:space="preserve">[35001] p13</t>
      </text>
    </comment>
    <comment authorId="0" ref="M1797">
      <text>
        <t xml:space="preserve">[35204] p17</t>
      </text>
    </comment>
    <comment authorId="0" ref="N1797">
      <text>
        <t xml:space="preserve">[35019] p24
[35204] p25
[35205] p31
[35001] p25</t>
      </text>
    </comment>
    <comment authorId="0" ref="AW1797">
      <text>
        <t xml:space="preserve">[35223] p19</t>
      </text>
    </comment>
    <comment authorId="0" ref="K1798">
      <text>
        <t xml:space="preserve">[35205] p18</t>
      </text>
    </comment>
    <comment authorId="0" ref="N1798">
      <text>
        <t xml:space="preserve">[35024] p48
[35205] p31</t>
      </text>
    </comment>
    <comment authorId="0" ref="K1799">
      <text>
        <t xml:space="preserve">[35205] p18</t>
      </text>
    </comment>
    <comment authorId="0" ref="L1799">
      <text>
        <t xml:space="preserve">[35001] p13</t>
      </text>
    </comment>
    <comment authorId="0" ref="N1799">
      <text>
        <t xml:space="preserve">appears in [35205] p31
missing in [35001] p25
missing in [35203] p18</t>
      </text>
    </comment>
    <comment authorId="0" ref="I1800">
      <text>
        <t xml:space="preserve">[35019] p16</t>
      </text>
    </comment>
    <comment authorId="0" ref="L1800">
      <text>
        <t xml:space="preserve">[35001] p13</t>
      </text>
    </comment>
    <comment authorId="0" ref="N1800">
      <text>
        <t xml:space="preserve">[35019] p24
[35001] p25
[35203] p18</t>
      </text>
    </comment>
    <comment authorId="0" ref="N1801">
      <text>
        <t xml:space="preserve">[35024] p48</t>
      </text>
    </comment>
    <comment authorId="0" ref="I1802">
      <text>
        <t xml:space="preserve">[35019] p16</t>
      </text>
    </comment>
    <comment authorId="0" ref="M1802">
      <text>
        <t xml:space="preserve">[35204] p17</t>
      </text>
    </comment>
    <comment authorId="0" ref="N1802">
      <text>
        <t xml:space="preserve">[35019] p24
[35205] p31</t>
      </text>
    </comment>
    <comment authorId="0" ref="N1804">
      <text>
        <t xml:space="preserve">[35001] p25
[35203] p18</t>
      </text>
    </comment>
    <comment authorId="0" ref="I1805">
      <text>
        <t xml:space="preserve">[35019] p16</t>
      </text>
    </comment>
    <comment authorId="0" ref="M1805">
      <text>
        <t xml:space="preserve">[35204] p17</t>
      </text>
    </comment>
    <comment authorId="0" ref="N1805">
      <text>
        <t xml:space="preserve">[35019] p24
[35204] p25</t>
      </text>
    </comment>
    <comment authorId="0" ref="J1807">
      <text>
        <t xml:space="preserve">[35702] p15</t>
      </text>
    </comment>
    <comment authorId="0" ref="K1807">
      <text>
        <t xml:space="preserve">[35205] p18</t>
      </text>
    </comment>
    <comment authorId="0" ref="N1807">
      <text>
        <t xml:space="preserve">[35205] p31</t>
      </text>
    </comment>
    <comment authorId="0" ref="J1808">
      <text>
        <t xml:space="preserve">[35024] p18</t>
      </text>
    </comment>
    <comment authorId="0" ref="N1808">
      <text>
        <t xml:space="preserve">[35024] p48
[35205] p31</t>
      </text>
    </comment>
    <comment authorId="0" ref="J1810">
      <text>
        <t xml:space="preserve">[35024] p19</t>
      </text>
    </comment>
    <comment authorId="0" ref="K1810">
      <text>
        <t xml:space="preserve">[35024] p20</t>
      </text>
    </comment>
    <comment authorId="0" ref="L1810">
      <text>
        <t xml:space="preserve">[34024] p20</t>
      </text>
    </comment>
    <comment authorId="0" ref="M1810">
      <text>
        <t xml:space="preserve">[35204] p17</t>
      </text>
    </comment>
    <comment authorId="0" ref="N1810">
      <text>
        <t xml:space="preserve">[35204] p25
[35024] p48
[35205] p31</t>
      </text>
    </comment>
    <comment authorId="0" ref="K1811">
      <text>
        <t xml:space="preserve">[35205] p18</t>
      </text>
    </comment>
    <comment authorId="0" ref="N1811">
      <text>
        <t xml:space="preserve">[35024] p48
[35205] p31</t>
      </text>
    </comment>
    <comment authorId="0" ref="N1812">
      <text>
        <t xml:space="preserve">[35024] p48
[35203] p121</t>
      </text>
    </comment>
    <comment authorId="0" ref="N1813">
      <text>
        <t xml:space="preserve">[35019] p24
[35001] p25 but with shifted coordinates compared to 2764 map
[35203] p18 but with shifted coordinates compared to 2764 map</t>
      </text>
    </comment>
    <comment authorId="0" ref="K1815">
      <text>
        <t xml:space="preserve">[35205] p18</t>
      </text>
    </comment>
    <comment authorId="0" ref="N1815">
      <text>
        <t xml:space="preserve">[35205] p31</t>
      </text>
    </comment>
    <comment authorId="0" ref="N1816">
      <text>
        <t xml:space="preserve">[35024] p48
[35203] p121</t>
      </text>
    </comment>
    <comment authorId="0" ref="I1817">
      <text>
        <t xml:space="preserve">[35019] p16</t>
      </text>
    </comment>
    <comment authorId="0" ref="M1817">
      <text>
        <t xml:space="preserve">[35204] p17</t>
      </text>
    </comment>
    <comment authorId="0" ref="N1817">
      <text>
        <t xml:space="preserve">[35204] p25</t>
      </text>
    </comment>
    <comment authorId="0" ref="N1818">
      <text>
        <t xml:space="preserve">[35024] p48
[35203] p121</t>
      </text>
    </comment>
    <comment authorId="0" ref="L1819">
      <text>
        <t xml:space="preserve">[35001] p13</t>
      </text>
    </comment>
    <comment authorId="0" ref="N1819">
      <text>
        <t xml:space="preserve">[35001] p25
[35203] p18</t>
      </text>
    </comment>
    <comment authorId="0" ref="K1820">
      <text>
        <t xml:space="preserve">[35205] p18</t>
      </text>
    </comment>
    <comment authorId="0" ref="N1820">
      <text>
        <t xml:space="preserve">[35205] p31</t>
      </text>
    </comment>
    <comment authorId="0" ref="K1821">
      <text>
        <t xml:space="preserve">[35205] p18</t>
      </text>
    </comment>
    <comment authorId="0" ref="N1821">
      <text>
        <t xml:space="preserve">[35024] p48
[35205] p31</t>
      </text>
    </comment>
    <comment authorId="0" ref="I1822">
      <text>
        <t xml:space="preserve">[35019] p16</t>
      </text>
    </comment>
    <comment authorId="0" ref="M1822">
      <text>
        <t xml:space="preserve">[35204] p17</t>
      </text>
    </comment>
    <comment authorId="0" ref="N1822">
      <text>
        <t xml:space="preserve">[35019] p24
[35203] p18</t>
      </text>
    </comment>
    <comment authorId="0" ref="M1823">
      <text>
        <t xml:space="preserve">[35204] p17</t>
      </text>
    </comment>
    <comment authorId="0" ref="N1823">
      <text>
        <t xml:space="preserve">[35204] p25
[35024] p48
[35001] p25</t>
      </text>
    </comment>
    <comment authorId="0" ref="K1824">
      <text>
        <t xml:space="preserve">[35205] p18</t>
      </text>
    </comment>
    <comment authorId="0" ref="N1824">
      <text>
        <t xml:space="preserve">[35024] p48
[35205] p31</t>
      </text>
    </comment>
    <comment authorId="0" ref="AZ1825">
      <text>
        <t xml:space="preserve">[35902] p72</t>
      </text>
    </comment>
    <comment authorId="0" ref="M1826">
      <text>
        <t xml:space="preserve">[35204] p17</t>
      </text>
    </comment>
    <comment authorId="0" ref="N1826">
      <text>
        <t xml:space="preserve">[35019] p24
[35204] p25
[35203] p93</t>
      </text>
    </comment>
    <comment authorId="0" ref="N1827">
      <text>
        <t xml:space="preserve">[35024] p48
[35205] p31</t>
      </text>
    </comment>
    <comment authorId="0" ref="K1828">
      <text>
        <t xml:space="preserve">[35205] p18</t>
      </text>
    </comment>
    <comment authorId="0" ref="L1828">
      <text>
        <t xml:space="preserve">[35001] p13</t>
      </text>
    </comment>
    <comment authorId="0" ref="N1828">
      <text>
        <t xml:space="preserve">[35205] p31
[35001] p25</t>
      </text>
    </comment>
    <comment authorId="0" ref="I1830">
      <text>
        <t xml:space="preserve">[35019] p16</t>
      </text>
    </comment>
    <comment authorId="0" ref="M1830">
      <text>
        <t xml:space="preserve">[35204] p17</t>
      </text>
    </comment>
    <comment authorId="0" ref="N1830">
      <text>
        <t xml:space="preserve">[35019] p24
[35204] p25</t>
      </text>
    </comment>
    <comment authorId="0" ref="N1831">
      <text>
        <t xml:space="preserve">[35024] p48
[35203] p121</t>
      </text>
    </comment>
    <comment authorId="0" ref="N1832">
      <text>
        <t xml:space="preserve">[35205] p31
[35001] p25
[35203] p18</t>
      </text>
    </comment>
    <comment authorId="0" ref="N1833">
      <text>
        <t xml:space="preserve">[35001] p25</t>
      </text>
    </comment>
    <comment authorId="0" ref="N1834">
      <text>
        <t xml:space="preserve">[35019] p24
[35001] p25</t>
      </text>
    </comment>
    <comment authorId="0" ref="J1836">
      <text>
        <t xml:space="preserve">[35024] p18</t>
      </text>
    </comment>
    <comment authorId="0" ref="K1836">
      <text>
        <t xml:space="preserve">[35205] p18</t>
      </text>
    </comment>
    <comment authorId="0" ref="N1836">
      <text>
        <t xml:space="preserve">[35024] p48
[35205] p31</t>
      </text>
    </comment>
    <comment authorId="0" ref="J1837">
      <text>
        <t xml:space="preserve">[35024] p18</t>
      </text>
    </comment>
    <comment authorId="0" ref="N1837">
      <text>
        <t xml:space="preserve">[35024] p48
[35205] p31</t>
      </text>
    </comment>
    <comment authorId="0" ref="M1838">
      <text>
        <t xml:space="preserve">[35204] p17</t>
      </text>
    </comment>
    <comment authorId="0" ref="N1838">
      <text>
        <t xml:space="preserve">[35204] p25
[35024] p48
[35203] p121</t>
      </text>
    </comment>
    <comment authorId="0" ref="I1839">
      <text>
        <t xml:space="preserve">[35019] p16</t>
      </text>
    </comment>
    <comment authorId="0" ref="L1839">
      <text>
        <t xml:space="preserve">[35001] p13</t>
      </text>
    </comment>
    <comment authorId="0" ref="N1839">
      <text>
        <t xml:space="preserve">[35019] p24
[35001] p25
[35203] p18</t>
      </text>
    </comment>
    <comment authorId="0" ref="K1840">
      <text>
        <t xml:space="preserve">[35205] p18</t>
      </text>
    </comment>
    <comment authorId="0" ref="N1840">
      <text>
        <t xml:space="preserve">[35205] p31</t>
      </text>
    </comment>
    <comment authorId="0" ref="K1841">
      <text>
        <t xml:space="preserve">[35205] p18</t>
      </text>
    </comment>
    <comment authorId="0" ref="N1841">
      <text>
        <t xml:space="preserve">[35024] p48
[35205] p31</t>
      </text>
    </comment>
    <comment authorId="0" ref="O1842">
      <text>
        <t xml:space="preserve">[35TP020] p4</t>
      </text>
    </comment>
    <comment authorId="0" ref="K1843">
      <text>
        <t xml:space="preserve">[35205] p18</t>
      </text>
    </comment>
    <comment authorId="0" ref="N1843">
      <text>
        <t xml:space="preserve">[35024] p48
[35205] p31</t>
      </text>
    </comment>
    <comment authorId="0" ref="I1844">
      <text>
        <t xml:space="preserve">[1623] p23</t>
      </text>
    </comment>
    <comment authorId="0" ref="J1844">
      <text>
        <t xml:space="preserve">[35024] p18</t>
      </text>
    </comment>
    <comment authorId="0" ref="M1844">
      <text>
        <t xml:space="preserve">[35204] p17</t>
      </text>
    </comment>
    <comment authorId="0" ref="N1844">
      <text>
        <t xml:space="preserve">[35204] p25
[35024] p48
[35205] p31</t>
      </text>
    </comment>
    <comment authorId="0" ref="I1845">
      <text>
        <t xml:space="preserve">[35019] p16</t>
      </text>
    </comment>
    <comment authorId="0" ref="L1845">
      <text>
        <t xml:space="preserve">[35001] p13</t>
      </text>
    </comment>
    <comment authorId="0" ref="N1845">
      <text>
        <t xml:space="preserve">[35001] p25
[35203] p18</t>
      </text>
    </comment>
    <comment authorId="0" ref="I1846">
      <text>
        <t xml:space="preserve">[35019] p16</t>
      </text>
    </comment>
    <comment authorId="0" ref="M1846">
      <text>
        <t xml:space="preserve">[35204] p17</t>
      </text>
    </comment>
    <comment authorId="0" ref="N1846">
      <text>
        <t xml:space="preserve">[35019] p24</t>
      </text>
    </comment>
    <comment authorId="0" ref="N1847">
      <text>
        <t xml:space="preserve">[35024] p48</t>
      </text>
    </comment>
    <comment authorId="0" ref="K1848">
      <text>
        <t xml:space="preserve">[35205] p18</t>
      </text>
    </comment>
    <comment authorId="0" ref="L1848">
      <text>
        <t xml:space="preserve">[35001] p13</t>
      </text>
    </comment>
    <comment authorId="0" ref="N1848">
      <text>
        <t xml:space="preserve">[35205] p31
[35001] p25
[35203] p18</t>
      </text>
    </comment>
    <comment authorId="0" ref="M1849">
      <text>
        <t xml:space="preserve">[35204] p17</t>
      </text>
    </comment>
    <comment authorId="0" ref="N1849">
      <text>
        <t xml:space="preserve">[35019] p24
[35204] p25
[35203] p93</t>
      </text>
    </comment>
    <comment authorId="0" ref="N1850">
      <text>
        <t xml:space="preserve">[35203] p18</t>
      </text>
    </comment>
    <comment authorId="0" ref="M1851">
      <text>
        <t xml:space="preserve">[35204] p17</t>
      </text>
    </comment>
    <comment authorId="0" ref="N1851">
      <text>
        <t xml:space="preserve">[35204] p25
[35024] p48
[35203] p121</t>
      </text>
    </comment>
    <comment authorId="0" ref="Q1851">
      <text>
        <t xml:space="preserve">[35702] p38-39</t>
      </text>
    </comment>
    <comment authorId="0" ref="T1851">
      <text>
        <t xml:space="preserve">[35702] p50-51</t>
      </text>
    </comment>
    <comment authorId="0" ref="U1851">
      <text>
        <t xml:space="preserve">[35SN501] p11</t>
      </text>
    </comment>
    <comment authorId="0" ref="V1851">
      <text>
        <t xml:space="preserve">[35702] p58-59</t>
      </text>
    </comment>
    <comment authorId="0" ref="X1851">
      <text>
        <t xml:space="preserve">[35702] p70-71</t>
      </text>
    </comment>
    <comment authorId="0" ref="Y1851">
      <text>
        <t xml:space="preserve">[35702] p80-81</t>
      </text>
    </comment>
    <comment authorId="0" ref="L1852">
      <text>
        <t xml:space="preserve">[35001] p13</t>
      </text>
    </comment>
    <comment authorId="0" ref="N1852">
      <text>
        <t xml:space="preserve">[35001] p25
[35203] p18</t>
      </text>
    </comment>
    <comment authorId="0" ref="N1853">
      <text>
        <t xml:space="preserve">[35024] p48
[35205] p31
[35203] p93</t>
      </text>
    </comment>
    <comment authorId="0" ref="I1854">
      <text>
        <t xml:space="preserve">[35019] p16</t>
      </text>
    </comment>
    <comment authorId="0" ref="L1854">
      <text>
        <t xml:space="preserve">[35001] p13</t>
      </text>
    </comment>
    <comment authorId="0" ref="N1854">
      <text>
        <t xml:space="preserve">[35019] p24
[35001] p25
[35203] p18</t>
      </text>
    </comment>
    <comment authorId="0" ref="M1855">
      <text>
        <t xml:space="preserve">[1715] p169
[35203] P15</t>
      </text>
    </comment>
    <comment authorId="0" ref="N1855">
      <text>
        <t xml:space="preserve">[35204] p25
[35203] p93</t>
      </text>
    </comment>
    <comment authorId="0" ref="J1856">
      <text>
        <t xml:space="preserve">[1629] p17</t>
      </text>
    </comment>
    <comment authorId="0" ref="L1856">
      <text>
        <t xml:space="preserve">[1629] p17</t>
      </text>
    </comment>
    <comment authorId="0" ref="M1856">
      <text>
        <t xml:space="preserve">[35204] p17</t>
      </text>
    </comment>
    <comment authorId="0" ref="N1856">
      <text>
        <t xml:space="preserve">[35204] p25
[35024] p48
[35203] p121</t>
      </text>
    </comment>
    <comment authorId="0" ref="N1857">
      <text>
        <t xml:space="preserve">[35203] p18</t>
      </text>
    </comment>
    <comment authorId="0" ref="N1858">
      <text>
        <t xml:space="preserve">[35203] p18</t>
      </text>
    </comment>
    <comment authorId="0" ref="J1859">
      <text>
        <t xml:space="preserve">[35024] p18</t>
      </text>
    </comment>
    <comment authorId="0" ref="N1859">
      <text>
        <t xml:space="preserve">[35024] p48</t>
      </text>
    </comment>
    <comment authorId="0" ref="I1860">
      <text>
        <t xml:space="preserve">[35019] p16</t>
      </text>
    </comment>
    <comment authorId="0" ref="L1860">
      <text>
        <t xml:space="preserve">[35001] p13</t>
      </text>
    </comment>
    <comment authorId="0" ref="N1860">
      <text>
        <t xml:space="preserve">[35019] p24
[35001] p25</t>
      </text>
    </comment>
    <comment authorId="0" ref="K1861">
      <text>
        <t xml:space="preserve">[35205] p18</t>
      </text>
    </comment>
    <comment authorId="0" ref="N1861">
      <text>
        <t xml:space="preserve">[35205] p31
[35001] p25</t>
      </text>
    </comment>
    <comment authorId="0" ref="K1862">
      <text>
        <t xml:space="preserve">[35205] p18</t>
      </text>
    </comment>
    <comment authorId="0" ref="N1862">
      <text>
        <t xml:space="preserve">[35205] p31</t>
      </text>
    </comment>
    <comment authorId="0" ref="J1863">
      <text>
        <t xml:space="preserve">[35024] p18</t>
      </text>
    </comment>
    <comment authorId="0" ref="M1863">
      <text>
        <t xml:space="preserve">[35204] p17</t>
      </text>
    </comment>
    <comment authorId="0" ref="N1863">
      <text>
        <t xml:space="preserve">[35204] p25
[35024] p48</t>
      </text>
    </comment>
    <comment authorId="0" ref="J1864">
      <text>
        <t xml:space="preserve">[35024] p18</t>
      </text>
    </comment>
    <comment authorId="0" ref="K1864">
      <text>
        <t xml:space="preserve">[35205] p18</t>
      </text>
    </comment>
    <comment authorId="0" ref="N1864">
      <text>
        <t xml:space="preserve">[35024] p48</t>
      </text>
    </comment>
    <comment authorId="0" ref="N1865">
      <text>
        <t xml:space="preserve">[35024] p48
[35205] p31</t>
      </text>
    </comment>
    <comment authorId="0" ref="J1866">
      <text>
        <t xml:space="preserve">[35024] p18</t>
      </text>
    </comment>
    <comment authorId="0" ref="K1866">
      <text>
        <t xml:space="preserve">[35205] p18</t>
      </text>
    </comment>
    <comment authorId="0" ref="N1866">
      <text>
        <t xml:space="preserve">[35024] p48
[35205] p31</t>
      </text>
    </comment>
    <comment authorId="0" ref="N1868">
      <text>
        <t xml:space="preserve">[35203] p18</t>
      </text>
    </comment>
    <comment authorId="0" ref="L1869">
      <text>
        <t xml:space="preserve">[35001] p13</t>
      </text>
    </comment>
    <comment authorId="0" ref="N1869">
      <text>
        <t xml:space="preserve">[35001] p25
[35203] p18</t>
      </text>
    </comment>
    <comment authorId="0" ref="AY1869">
      <text>
        <t xml:space="preserve">[35902] p18</t>
      </text>
    </comment>
    <comment authorId="0" ref="N1870">
      <text>
        <t xml:space="preserve">[35019] p24</t>
      </text>
    </comment>
    <comment authorId="0" ref="N1871">
      <text>
        <t xml:space="preserve">[35001] p25
[35203] p18</t>
      </text>
    </comment>
    <comment authorId="0" ref="K1872">
      <text>
        <t xml:space="preserve">[35205] p18</t>
      </text>
    </comment>
    <comment authorId="0" ref="L1872">
      <text>
        <t xml:space="preserve">[35001] p13</t>
      </text>
    </comment>
    <comment authorId="0" ref="N1872">
      <text>
        <t xml:space="preserve">[35205] p31
[35001] p25
[35203] p18</t>
      </text>
    </comment>
    <comment authorId="0" ref="N1873">
      <text>
        <t xml:space="preserve">[35024] p48</t>
      </text>
    </comment>
    <comment authorId="0" ref="M1874">
      <text>
        <t xml:space="preserve">[35204] p17</t>
      </text>
    </comment>
    <comment authorId="0" ref="N1874">
      <text>
        <t xml:space="preserve">[35204] p25
[35024] p48
[35203] p121</t>
      </text>
    </comment>
    <comment authorId="0" ref="M1875">
      <text>
        <t xml:space="preserve">[35204] p17</t>
      </text>
    </comment>
    <comment authorId="0" ref="N1875">
      <text>
        <t xml:space="preserve">[35204] p25
[35024] p48
[35203] p121</t>
      </text>
    </comment>
    <comment authorId="0" ref="I1876">
      <text>
        <t xml:space="preserve">[35019] p16</t>
      </text>
    </comment>
    <comment authorId="0" ref="M1876">
      <text>
        <t xml:space="preserve">[35204] p17</t>
      </text>
    </comment>
    <comment authorId="0" ref="N1876">
      <text>
        <t xml:space="preserve">[35019] p24
[35205] p31
[35001] p25</t>
      </text>
    </comment>
    <comment authorId="0" ref="M1877">
      <text>
        <t xml:space="preserve">[35204] p17</t>
      </text>
    </comment>
    <comment authorId="0" ref="N1877">
      <text>
        <t xml:space="preserve">[35204] p25
[35024] p48</t>
      </text>
    </comment>
    <comment authorId="0" ref="M1878">
      <text>
        <t xml:space="preserve">[35204] p17</t>
      </text>
    </comment>
    <comment authorId="0" ref="N1878">
      <text>
        <t xml:space="preserve">[35204] p25
[35024] p48
[35203] p121
</t>
      </text>
    </comment>
    <comment authorId="0" ref="I1879">
      <text>
        <t xml:space="preserve">[35019] p16</t>
      </text>
    </comment>
    <comment authorId="0" ref="J1879">
      <text>
        <t xml:space="preserve">[35702] p15</t>
      </text>
    </comment>
    <comment authorId="0" ref="K1879">
      <text>
        <t xml:space="preserve">[35205] p18</t>
      </text>
    </comment>
    <comment authorId="0" ref="L1879">
      <text>
        <t xml:space="preserve">[35001] p13</t>
      </text>
    </comment>
    <comment authorId="0" ref="N1879">
      <text>
        <t xml:space="preserve">[35019] p24
[35205] p31
[35001] p25
[35203] p18</t>
      </text>
    </comment>
    <comment authorId="0" ref="K1880">
      <text>
        <t xml:space="preserve">[35205] p18</t>
      </text>
    </comment>
    <comment authorId="0" ref="M1880">
      <text>
        <t xml:space="preserve">[35204] p17</t>
      </text>
    </comment>
    <comment authorId="0" ref="N1880">
      <text>
        <t xml:space="preserve">[35204] p25
[35001] p25</t>
      </text>
    </comment>
    <comment authorId="0" ref="M1881">
      <text>
        <t xml:space="preserve">[35204] p17</t>
      </text>
    </comment>
    <comment authorId="0" ref="N1881">
      <text>
        <t xml:space="preserve">[35204] p25
[35024] p48</t>
      </text>
    </comment>
    <comment authorId="0" ref="I1882">
      <text>
        <t xml:space="preserve">[35019] p16</t>
      </text>
    </comment>
    <comment authorId="0" ref="M1882">
      <text>
        <t xml:space="preserve">[35204] p17</t>
      </text>
    </comment>
    <comment authorId="0" ref="N1882">
      <text>
        <t xml:space="preserve">[35019] p24
[35001] p25
[35203] p18</t>
      </text>
    </comment>
    <comment authorId="0" ref="N1883">
      <text>
        <t xml:space="preserve">[35001] p25
[35203] p18</t>
      </text>
    </comment>
    <comment authorId="0" ref="M1884">
      <text>
        <t xml:space="preserve">[35204] p17</t>
      </text>
    </comment>
    <comment authorId="0" ref="N1884">
      <text>
        <t xml:space="preserve">[35204] p25
[35024] p48
[35203] p121</t>
      </text>
    </comment>
    <comment authorId="0" ref="M1885">
      <text>
        <t xml:space="preserve">[35204] p17</t>
      </text>
    </comment>
    <comment authorId="0" ref="N1885">
      <text>
        <t xml:space="preserve">[35204] p25
[35024] p48
[35203] p121</t>
      </text>
    </comment>
    <comment authorId="0" ref="N1886">
      <text>
        <t xml:space="preserve">[35001] p25
[35203] p18</t>
      </text>
    </comment>
    <comment authorId="0" ref="N1887">
      <text>
        <t xml:space="preserve">[35024] p48</t>
      </text>
    </comment>
    <comment authorId="0" ref="N1888">
      <text>
        <t xml:space="preserve">[35024] p48
[35203] p121</t>
      </text>
    </comment>
    <comment authorId="0" ref="N1889">
      <text>
        <t xml:space="preserve">[35024] p48</t>
      </text>
    </comment>
    <comment authorId="0" ref="K1890">
      <text>
        <t xml:space="preserve">[35205] p18</t>
      </text>
    </comment>
    <comment authorId="0" ref="N1890">
      <text>
        <t xml:space="preserve">[35024] p48
[35205] p31</t>
      </text>
    </comment>
    <comment authorId="0" ref="N1891">
      <text>
        <t xml:space="preserve">[35019] p24
[35001] p25</t>
      </text>
    </comment>
    <comment authorId="0" ref="I1892">
      <text>
        <t xml:space="preserve">[35001] p13</t>
      </text>
    </comment>
    <comment authorId="0" ref="J1892">
      <text>
        <t xml:space="preserve">[35001] p13</t>
      </text>
    </comment>
    <comment authorId="0" ref="K1892">
      <text>
        <t xml:space="preserve">[35001] p13</t>
      </text>
    </comment>
    <comment authorId="0" ref="L1892">
      <text>
        <t xml:space="preserve">[35001] p13</t>
      </text>
    </comment>
    <comment authorId="0" ref="N1892">
      <text>
        <t xml:space="preserve">[35001] p25
[35203] p18</t>
      </text>
    </comment>
    <comment authorId="0" ref="J1893">
      <text>
        <t xml:space="preserve">[1624] p22</t>
      </text>
    </comment>
    <comment authorId="0" ref="L1893">
      <text>
        <t xml:space="preserve">[1624] p23</t>
      </text>
    </comment>
    <comment authorId="0" ref="M1893">
      <text>
        <t xml:space="preserve">[35204] p17</t>
      </text>
    </comment>
    <comment authorId="0" ref="N1893">
      <text>
        <t xml:space="preserve">[35204] p25
[35024] p48
[35205] p31</t>
      </text>
    </comment>
    <comment authorId="0" ref="N1894">
      <text>
        <t xml:space="preserve">[35024] p48</t>
      </text>
    </comment>
    <comment authorId="0" ref="N1895">
      <text>
        <t xml:space="preserve">[35001] p25
[35203] p18</t>
      </text>
    </comment>
    <comment authorId="0" ref="I1896">
      <text>
        <t xml:space="preserve">[35019] p16</t>
      </text>
    </comment>
    <comment authorId="0" ref="K1896">
      <text>
        <t xml:space="preserve">[35205] p18</t>
      </text>
    </comment>
    <comment authorId="0" ref="M1896">
      <text>
        <t xml:space="preserve">[35204] p17</t>
      </text>
    </comment>
    <comment authorId="0" ref="N1896">
      <text>
        <t xml:space="preserve">[35019] p24
[35205] p31
[35001] p25
[35203] p18</t>
      </text>
    </comment>
    <comment authorId="0" ref="M1897">
      <text>
        <t xml:space="preserve">[1692] p74</t>
      </text>
    </comment>
    <comment authorId="0" ref="N1897">
      <text>
        <t xml:space="preserve">[1692] p74</t>
      </text>
    </comment>
    <comment authorId="0" ref="P1897">
      <text>
        <t xml:space="preserve">[10982] p108
colonized by DC but undetermined when it was abandoned and became independent</t>
      </text>
    </comment>
    <comment authorId="0" ref="N1898">
      <text>
        <t xml:space="preserve">[35203] p93</t>
      </text>
    </comment>
    <comment authorId="0" ref="N1899">
      <text>
        <t xml:space="preserve">[35001] p25
[35203] p18</t>
      </text>
    </comment>
    <comment authorId="0" ref="N1900">
      <text>
        <t xml:space="preserve">[35024] p48</t>
      </text>
    </comment>
    <comment authorId="0" ref="L1901">
      <text>
        <t xml:space="preserve">[1629] p17</t>
      </text>
    </comment>
    <comment authorId="0" ref="M1901">
      <text>
        <t xml:space="preserve">[35204] p17</t>
      </text>
    </comment>
    <comment authorId="0" ref="N1901">
      <text>
        <t xml:space="preserve">[35204] p25
[35024] p48
[35203] p121</t>
      </text>
    </comment>
    <comment authorId="0" ref="M1902">
      <text>
        <t xml:space="preserve">[1715] p169
[35203] P15</t>
      </text>
    </comment>
    <comment authorId="0" ref="O1902">
      <text>
        <t xml:space="preserve">[35308] p82</t>
      </text>
    </comment>
    <comment authorId="0" ref="I1903">
      <text>
        <t xml:space="preserve">[35019] p16</t>
      </text>
    </comment>
    <comment authorId="0" ref="L1903">
      <text>
        <t xml:space="preserve">[35001] p13</t>
      </text>
    </comment>
    <comment authorId="0" ref="N1903">
      <text>
        <t xml:space="preserve">[35019] p24
[35001] p25</t>
      </text>
    </comment>
    <comment authorId="0" ref="M1904">
      <text>
        <t xml:space="preserve">[35204] p17</t>
      </text>
    </comment>
    <comment authorId="0" ref="N1904">
      <text>
        <t xml:space="preserve">[35204] p25</t>
      </text>
    </comment>
    <comment authorId="0" ref="K1905">
      <text>
        <t xml:space="preserve">[35205] p18</t>
      </text>
    </comment>
    <comment authorId="0" ref="N1905">
      <text>
        <t xml:space="preserve">[35205] p31</t>
      </text>
    </comment>
    <comment authorId="0" ref="N1906">
      <text>
        <t xml:space="preserve">[35001] p25
[35203] p18</t>
      </text>
    </comment>
    <comment authorId="0" ref="N1907">
      <text>
        <t xml:space="preserve">[35024] p48</t>
      </text>
    </comment>
    <comment authorId="0" ref="N1908">
      <text>
        <t xml:space="preserve">[35205] p31
[35203] p93</t>
      </text>
    </comment>
    <comment authorId="0" ref="N1909">
      <text>
        <t xml:space="preserve">[35024] p48</t>
      </text>
    </comment>
    <comment authorId="0" ref="I1910">
      <text>
        <t xml:space="preserve">[35019] p16</t>
      </text>
    </comment>
    <comment authorId="0" ref="N1910">
      <text>
        <t xml:space="preserve">[35019] p24
[35001] p25</t>
      </text>
    </comment>
    <comment authorId="0" ref="I1911">
      <text>
        <t xml:space="preserve">[35019] p16</t>
      </text>
    </comment>
    <comment authorId="0" ref="M1911">
      <text>
        <t xml:space="preserve">[35204] p17</t>
      </text>
    </comment>
    <comment authorId="0" ref="N1911">
      <text>
        <t xml:space="preserve">appears in [35019] p24
appears in [35204] p25
missing in [35001] p25</t>
      </text>
    </comment>
    <comment authorId="0" ref="I1912">
      <text>
        <t xml:space="preserve">[35019] p16</t>
      </text>
    </comment>
    <comment authorId="0" ref="M1912">
      <text>
        <t xml:space="preserve">[35204] p17</t>
      </text>
    </comment>
    <comment authorId="0" ref="N1912">
      <text>
        <t xml:space="preserve">appears in [35204] p25
missing in [35001] p25</t>
      </text>
    </comment>
    <comment authorId="0" ref="I1913">
      <text>
        <t xml:space="preserve">[35019] p16</t>
      </text>
    </comment>
    <comment authorId="0" ref="J1913">
      <text>
        <t xml:space="preserve">[35702] p15</t>
      </text>
    </comment>
    <comment authorId="0" ref="K1913">
      <text>
        <t xml:space="preserve">[35205] p18</t>
      </text>
    </comment>
    <comment authorId="0" ref="L1913">
      <text>
        <t xml:space="preserve">[1630] p18</t>
      </text>
    </comment>
    <comment authorId="0" ref="N1913">
      <text>
        <t xml:space="preserve">[35019] p24
[35205] p31
[35001] p25</t>
      </text>
    </comment>
    <comment authorId="0" ref="N1914">
      <text>
        <t xml:space="preserve">[35001] p25
[35203] p18</t>
      </text>
    </comment>
    <comment authorId="0" ref="K1915">
      <text>
        <t xml:space="preserve">[35205] p18</t>
      </text>
    </comment>
    <comment authorId="0" ref="N1915">
      <text>
        <t xml:space="preserve">[35205] p31
[35001] p25</t>
      </text>
    </comment>
    <comment authorId="0" ref="L1916">
      <text>
        <t xml:space="preserve">[35001] p13</t>
      </text>
    </comment>
    <comment authorId="0" ref="N1916">
      <text>
        <t xml:space="preserve">[35001] p25
[35203] p18</t>
      </text>
    </comment>
    <comment authorId="0" ref="N1917">
      <text>
        <t xml:space="preserve">[35203] p93</t>
      </text>
    </comment>
    <comment authorId="0" ref="N1918">
      <text>
        <t xml:space="preserve">[35024] p48</t>
      </text>
    </comment>
    <comment authorId="0" ref="M1919">
      <text>
        <t xml:space="preserve">[35204] p17</t>
      </text>
    </comment>
    <comment authorId="0" ref="N1919">
      <text>
        <t xml:space="preserve">[35204] p25
[35024] p48
[35001] p25</t>
      </text>
    </comment>
    <comment authorId="0" ref="K1920">
      <text>
        <t xml:space="preserve">[35205] p18</t>
      </text>
    </comment>
    <comment authorId="0" ref="N1920">
      <text>
        <t xml:space="preserve">[35024] p48
[35205] p31</t>
      </text>
    </comment>
    <comment authorId="0" ref="L1921">
      <text>
        <t xml:space="preserve">[35001] p13</t>
      </text>
    </comment>
    <comment authorId="0" ref="N1921">
      <text>
        <t xml:space="preserve">[35001] p25
[35203] p18</t>
      </text>
    </comment>
    <comment authorId="0" ref="J1922">
      <text>
        <t xml:space="preserve">[1624] p22</t>
      </text>
    </comment>
    <comment authorId="0" ref="K1922">
      <text>
        <t xml:space="preserve">[1623] p26</t>
      </text>
    </comment>
    <comment authorId="0" ref="L1922">
      <text>
        <t xml:space="preserve">[1624] p23</t>
      </text>
    </comment>
    <comment authorId="0" ref="M1922">
      <text>
        <t xml:space="preserve">[35204] p17</t>
      </text>
    </comment>
    <comment authorId="0" ref="N1922">
      <text>
        <t xml:space="preserve">[35204] p25
[35024] p48
[35205] p31</t>
      </text>
    </comment>
    <comment authorId="0" ref="I1923">
      <text>
        <t xml:space="preserve">[1624] p20</t>
      </text>
    </comment>
    <comment authorId="0" ref="K1923">
      <text>
        <t xml:space="preserve">[35205] p18</t>
      </text>
    </comment>
    <comment authorId="0" ref="M1923">
      <text>
        <t xml:space="preserve">[35204] p17</t>
      </text>
    </comment>
    <comment authorId="0" ref="N1923">
      <text>
        <t xml:space="preserve">[35204] p25
[35024] p48
[35205] p31</t>
      </text>
    </comment>
    <comment authorId="0" ref="N1924">
      <text>
        <t xml:space="preserve">[35024] p48</t>
      </text>
    </comment>
    <comment authorId="0" ref="K1926">
      <text>
        <t xml:space="preserve">[35205] p18</t>
      </text>
    </comment>
    <comment authorId="0" ref="N1926">
      <text>
        <t xml:space="preserve">[35024] p48
[35205] p31</t>
      </text>
    </comment>
    <comment authorId="0" ref="N1927">
      <text>
        <t xml:space="preserve">[35024] p48
[35203] p93</t>
      </text>
    </comment>
    <comment authorId="0" ref="L1928">
      <text>
        <t xml:space="preserve">[35001] p13</t>
      </text>
    </comment>
    <comment authorId="0" ref="N1928">
      <text>
        <t xml:space="preserve">[35001] p25
[35203] p18</t>
      </text>
    </comment>
    <comment authorId="0" ref="M1929">
      <text>
        <t xml:space="preserve">[35204] p17</t>
      </text>
    </comment>
    <comment authorId="0" ref="N1929">
      <text>
        <t xml:space="preserve">[35204] p25
[35024] p48
[35203] p121</t>
      </text>
    </comment>
    <comment authorId="0" ref="N1930">
      <text>
        <t xml:space="preserve">[35024] p48
[35203] p93</t>
      </text>
    </comment>
    <comment authorId="0" ref="N1931">
      <text>
        <t xml:space="preserve">[35024] p48
[35203] p121</t>
      </text>
    </comment>
    <comment authorId="0" ref="K1932">
      <text>
        <t xml:space="preserve">[35205] p18</t>
      </text>
    </comment>
    <comment authorId="0" ref="N1932">
      <text>
        <t xml:space="preserve">[35205] p31</t>
      </text>
    </comment>
    <comment authorId="0" ref="K1933">
      <text>
        <t xml:space="preserve">[35205] p18</t>
      </text>
    </comment>
    <comment authorId="0" ref="N1933">
      <text>
        <t xml:space="preserve">[35205] p31</t>
      </text>
    </comment>
    <comment authorId="0" ref="I1934">
      <text>
        <t xml:space="preserve">[35019] p16</t>
      </text>
    </comment>
    <comment authorId="0" ref="K1934">
      <text>
        <t xml:space="preserve">[35205] p18</t>
      </text>
    </comment>
    <comment authorId="0" ref="L1934">
      <text>
        <t xml:space="preserve">[35001] p13</t>
      </text>
    </comment>
    <comment authorId="0" ref="N1934">
      <text>
        <t xml:space="preserve">[35205] p31
[35001] p25</t>
      </text>
    </comment>
    <comment authorId="0" ref="I1935">
      <text>
        <t xml:space="preserve">[35019] p16</t>
      </text>
    </comment>
    <comment authorId="0" ref="J1935">
      <text>
        <t xml:space="preserve">[35702] p15</t>
      </text>
    </comment>
    <comment authorId="0" ref="K1935">
      <text>
        <t xml:space="preserve">[35205] p18</t>
      </text>
    </comment>
    <comment authorId="0" ref="L1935">
      <text>
        <t xml:space="preserve">[1630] p18</t>
      </text>
    </comment>
    <comment authorId="0" ref="N1935">
      <text>
        <t xml:space="preserve">LC in [35019] p24
LC in [35205] p31
TH in [35001] p25
TH in [35203] p18</t>
      </text>
    </comment>
    <comment authorId="0" ref="N1937">
      <text>
        <t xml:space="preserve">[35203] p93</t>
      </text>
    </comment>
    <comment authorId="0" ref="K1938">
      <text>
        <t xml:space="preserve">[35205] p18</t>
      </text>
    </comment>
    <comment authorId="0" ref="N1938">
      <text>
        <t xml:space="preserve">[35205] p31</t>
      </text>
    </comment>
    <comment authorId="0" ref="L1939">
      <text>
        <t xml:space="preserve">[35001] p13</t>
      </text>
    </comment>
    <comment authorId="0" ref="N1939">
      <text>
        <t xml:space="preserve">[35001] p25
[35203] p18</t>
      </text>
    </comment>
    <comment authorId="0" ref="M1940">
      <text>
        <t xml:space="preserve">[35204] p17</t>
      </text>
    </comment>
    <comment authorId="0" ref="N1941">
      <text>
        <t xml:space="preserve">[35001] p25
[35203] p18</t>
      </text>
    </comment>
    <comment authorId="0" ref="N1942">
      <text>
        <t xml:space="preserve">[35001] p25
[35203] p18</t>
      </text>
    </comment>
    <comment authorId="0" ref="I1943">
      <text>
        <t xml:space="preserve">[35019] p16</t>
      </text>
    </comment>
    <comment authorId="0" ref="N1943">
      <text>
        <t xml:space="preserve">[35019] p24</t>
      </text>
    </comment>
    <comment authorId="0" ref="N1944">
      <text>
        <t xml:space="preserve">[35024] p48
[35205] p31</t>
      </text>
    </comment>
    <comment authorId="0" ref="K1945">
      <text>
        <t xml:space="preserve">[35205] p18</t>
      </text>
    </comment>
    <comment authorId="0" ref="N1945">
      <text>
        <t xml:space="preserve">[35205] p31</t>
      </text>
    </comment>
    <comment authorId="0" ref="N1946">
      <text>
        <t xml:space="preserve">[35024] p48
[35205] p31</t>
      </text>
    </comment>
    <comment authorId="0" ref="I1947">
      <text>
        <t xml:space="preserve">[35019] p16</t>
      </text>
    </comment>
    <comment authorId="0" ref="N1947">
      <text>
        <t xml:space="preserve">[35019] p24</t>
      </text>
    </comment>
    <comment authorId="0" ref="M1948">
      <text>
        <t xml:space="preserve">[1715] p169
[35203] P15</t>
      </text>
    </comment>
    <comment authorId="0" ref="N1948">
      <text>
        <t xml:space="preserve">[35203] p93</t>
      </text>
    </comment>
    <comment authorId="0" ref="M1949">
      <text>
        <t xml:space="preserve">[35204] p17</t>
      </text>
    </comment>
    <comment authorId="0" ref="N1949">
      <text>
        <t xml:space="preserve">[35204] p25
[35024] p48</t>
      </text>
    </comment>
    <comment authorId="0" ref="K1950">
      <text>
        <t xml:space="preserve">[35205] p18</t>
      </text>
    </comment>
    <comment authorId="0" ref="N1950">
      <text>
        <t xml:space="preserve">[35024] p48
[35205] p31</t>
      </text>
    </comment>
    <comment authorId="0" ref="J1951">
      <text>
        <t xml:space="preserve">[35024] p18</t>
      </text>
    </comment>
    <comment authorId="0" ref="M1951">
      <text>
        <t xml:space="preserve">[35204] p17</t>
      </text>
    </comment>
    <comment authorId="0" ref="N1951">
      <text>
        <t xml:space="preserve">[35204] p25
[35024] p48</t>
      </text>
    </comment>
    <comment authorId="0" ref="J1952">
      <text>
        <t xml:space="preserve">[35024] p18</t>
      </text>
    </comment>
    <comment authorId="0" ref="K1952">
      <text>
        <t xml:space="preserve">[35205] p18</t>
      </text>
    </comment>
    <comment authorId="0" ref="N1952">
      <text>
        <t xml:space="preserve">[35024] p48</t>
      </text>
    </comment>
    <comment authorId="0" ref="J1953">
      <text>
        <t xml:space="preserve">[35024] p18</t>
      </text>
    </comment>
    <comment authorId="0" ref="N1953">
      <text>
        <t xml:space="preserve">[35024] p48</t>
      </text>
    </comment>
    <comment authorId="0" ref="N1954">
      <text>
        <t xml:space="preserve">[35203] p18</t>
      </text>
    </comment>
    <comment authorId="0" ref="K1955">
      <text>
        <t xml:space="preserve">[35205] p18</t>
      </text>
    </comment>
    <comment authorId="0" ref="L1955">
      <text>
        <t xml:space="preserve">[35001] p13</t>
      </text>
    </comment>
    <comment authorId="0" ref="N1955">
      <text>
        <t xml:space="preserve">[35205] p31
[35001] p25
[35203] p18</t>
      </text>
    </comment>
    <comment authorId="0" ref="AY1955">
      <text>
        <t xml:space="preserve">[35902] p58</t>
      </text>
    </comment>
    <comment authorId="0" ref="N1956">
      <text>
        <t xml:space="preserve">[35024] p48
[35203] p121</t>
      </text>
    </comment>
    <comment authorId="0" ref="N1957">
      <text>
        <t xml:space="preserve">[35001] p25
[35203] p18</t>
      </text>
    </comment>
    <comment authorId="0" ref="K1958">
      <text>
        <t xml:space="preserve">[35205] p18</t>
      </text>
    </comment>
    <comment authorId="0" ref="N1958">
      <text>
        <t xml:space="preserve">[35205] p31</t>
      </text>
    </comment>
    <comment authorId="0" ref="I1959">
      <text>
        <t xml:space="preserve">[35019] p16</t>
      </text>
    </comment>
    <comment authorId="0" ref="K1959">
      <text>
        <t xml:space="preserve">[35205] p18</t>
      </text>
    </comment>
    <comment authorId="0" ref="L1959">
      <text>
        <t xml:space="preserve">[35001] p13</t>
      </text>
    </comment>
    <comment authorId="0" ref="N1959">
      <text>
        <t xml:space="preserve">[35205] p31
[35001] p25
[35203] p18</t>
      </text>
    </comment>
    <comment authorId="0" ref="M1960">
      <text>
        <t xml:space="preserve">[35204] p17</t>
      </text>
    </comment>
    <comment authorId="0" ref="N1960">
      <text>
        <t xml:space="preserve">[35204] p25
[35024] p48</t>
      </text>
    </comment>
    <comment authorId="0" ref="N1961">
      <text>
        <t xml:space="preserve">[35024] p48
[35203] p121</t>
      </text>
    </comment>
    <comment authorId="0" ref="L1963">
      <text>
        <t xml:space="preserve">[35001] p13</t>
      </text>
    </comment>
    <comment authorId="0" ref="N1963">
      <text>
        <t xml:space="preserve">[35001] p25
[35203] p18</t>
      </text>
    </comment>
    <comment authorId="0" ref="N1964">
      <text>
        <t xml:space="preserve">[35001] p25
[35203] p18</t>
      </text>
    </comment>
    <comment authorId="0" ref="K1965">
      <text>
        <t xml:space="preserve">[35205] p18</t>
      </text>
    </comment>
    <comment authorId="0" ref="L1965">
      <text>
        <t xml:space="preserve">[35001] p13</t>
      </text>
    </comment>
    <comment authorId="0" ref="N1965">
      <text>
        <t xml:space="preserve">[35205] p31
[35001] p25
[35203] p18</t>
      </text>
    </comment>
    <comment authorId="0" ref="I1966">
      <text>
        <t xml:space="preserve">[35203] p13</t>
      </text>
    </comment>
    <comment authorId="0" ref="K1966">
      <text>
        <t xml:space="preserve">[35205] p18</t>
      </text>
    </comment>
    <comment authorId="0" ref="L1966">
      <text>
        <t xml:space="preserve">[35001] p13</t>
      </text>
    </comment>
    <comment authorId="0" ref="N1966">
      <text>
        <t xml:space="preserve">[35205] p31
[35001] p25
[35203] p18</t>
      </text>
    </comment>
    <comment authorId="0" ref="N1967">
      <text>
        <t xml:space="preserve">[35203] p18</t>
      </text>
    </comment>
    <comment authorId="0" ref="N1968">
      <text>
        <t xml:space="preserve">[35001] p25
[35203] p18</t>
      </text>
    </comment>
    <comment authorId="0" ref="J1969">
      <text>
        <t xml:space="preserve">[35024] p18</t>
      </text>
    </comment>
    <comment authorId="0" ref="K1969">
      <text>
        <t xml:space="preserve">[35205] p18</t>
      </text>
    </comment>
    <comment authorId="0" ref="N1969">
      <text>
        <t xml:space="preserve">[35024] p48
[35205] p31</t>
      </text>
    </comment>
    <comment authorId="0" ref="N1970">
      <text>
        <t xml:space="preserve">[35024] p48
[35205] p31
[35203] p93</t>
      </text>
    </comment>
    <comment authorId="0" ref="N1971">
      <text>
        <t xml:space="preserve">[35024] p48</t>
      </text>
    </comment>
    <comment authorId="0" ref="I1972">
      <text>
        <t xml:space="preserve">[35019] p16</t>
      </text>
    </comment>
    <comment authorId="0" ref="M1972">
      <text>
        <t xml:space="preserve">[35204] p17</t>
      </text>
    </comment>
    <comment authorId="0" ref="N1972">
      <text>
        <t xml:space="preserve">[35019] p24
[35204] p25</t>
      </text>
    </comment>
    <comment authorId="0" ref="N1974">
      <text>
        <t xml:space="preserve">[35024] p48</t>
      </text>
    </comment>
    <comment authorId="0" ref="K1975">
      <text>
        <t xml:space="preserve">[35205] p18</t>
      </text>
    </comment>
    <comment authorId="0" ref="N1975">
      <text>
        <t xml:space="preserve">[35205] p31
[35001] p25
[35203] p18</t>
      </text>
    </comment>
    <comment authorId="0" ref="K1976">
      <text>
        <t xml:space="preserve">[35205] p18</t>
      </text>
    </comment>
    <comment authorId="0" ref="N1976">
      <text>
        <t xml:space="preserve">[35205] p31</t>
      </text>
    </comment>
    <comment authorId="0" ref="K1977">
      <text>
        <t xml:space="preserve">[35205] p18</t>
      </text>
    </comment>
    <comment authorId="0" ref="N1977">
      <text>
        <t xml:space="preserve">[35205] p31</t>
      </text>
    </comment>
    <comment authorId="0" ref="I1978">
      <text>
        <t xml:space="preserve">[35019] p16</t>
      </text>
    </comment>
    <comment authorId="0" ref="M1978">
      <text>
        <t xml:space="preserve">[35204] p17</t>
      </text>
    </comment>
    <comment authorId="0" ref="N1978">
      <text>
        <t xml:space="preserve">[35204] p25</t>
      </text>
    </comment>
    <comment authorId="0" ref="I1979">
      <text>
        <t xml:space="preserve">[35019] p16</t>
      </text>
    </comment>
    <comment authorId="0" ref="N1979">
      <text>
        <t xml:space="preserve">[35019] p24
[35001] p25</t>
      </text>
    </comment>
    <comment authorId="0" ref="I1980">
      <text>
        <t xml:space="preserve">[35019] p16</t>
      </text>
    </comment>
    <comment authorId="0" ref="J1980">
      <text>
        <t xml:space="preserve">[35702] p15</t>
      </text>
    </comment>
    <comment authorId="0" ref="K1980">
      <text>
        <t xml:space="preserve">[35205] p18</t>
      </text>
    </comment>
    <comment authorId="0" ref="L1980">
      <text>
        <t xml:space="preserve">[35001] p13</t>
      </text>
    </comment>
    <comment authorId="0" ref="N1980">
      <text>
        <t xml:space="preserve">[35019] p24
[35205] p31
[35001] p25
</t>
      </text>
    </comment>
    <comment authorId="0" ref="J1981">
      <text>
        <t xml:space="preserve">[35702] p15</t>
      </text>
    </comment>
    <comment authorId="0" ref="K1981">
      <text>
        <t xml:space="preserve">[35205] p18</t>
      </text>
    </comment>
    <comment authorId="0" ref="N1981">
      <text>
        <t xml:space="preserve">[35205] p31
[35001] p25</t>
      </text>
    </comment>
    <comment authorId="0" ref="M1982">
      <text>
        <t xml:space="preserve">[35204] p17</t>
      </text>
    </comment>
    <comment authorId="0" ref="N1982">
      <text>
        <t xml:space="preserve">[35204] p25
[35024] p48
[35203] p121</t>
      </text>
    </comment>
    <comment authorId="0" ref="K1983">
      <text>
        <t xml:space="preserve">[35205] p18</t>
      </text>
    </comment>
    <comment authorId="0" ref="N1983">
      <text>
        <t xml:space="preserve">[35205] p31</t>
      </text>
    </comment>
    <comment authorId="0" ref="K1984">
      <text>
        <t xml:space="preserve">[35205] p18</t>
      </text>
    </comment>
    <comment authorId="0" ref="N1984">
      <text>
        <t xml:space="preserve">[35024] p48
[35205] p31</t>
      </text>
    </comment>
    <comment authorId="0" ref="I1985">
      <text>
        <t xml:space="preserve">[35019] p16</t>
      </text>
    </comment>
    <comment authorId="0" ref="M1985">
      <text>
        <t xml:space="preserve">[35204] p17</t>
      </text>
    </comment>
    <comment authorId="0" ref="N1985">
      <text>
        <t xml:space="preserve">[35204] p25</t>
      </text>
    </comment>
    <comment authorId="0" ref="I1986">
      <text>
        <t xml:space="preserve">[35019] p16</t>
      </text>
    </comment>
    <comment authorId="0" ref="M1986">
      <text>
        <t xml:space="preserve">[35204] p17</t>
      </text>
    </comment>
    <comment authorId="0" ref="N1986">
      <text>
        <t xml:space="preserve">[35019] p24</t>
      </text>
    </comment>
    <comment authorId="0" ref="I1987">
      <text>
        <t xml:space="preserve">[23024] p19</t>
      </text>
    </comment>
    <comment authorId="0" ref="J1987">
      <text>
        <t xml:space="preserve">[23024] p19</t>
      </text>
    </comment>
    <comment authorId="0" ref="K1987">
      <text>
        <t xml:space="preserve">[1623] p23</t>
      </text>
    </comment>
    <comment authorId="0" ref="M1987">
      <text>
        <t xml:space="preserve">[35204] p17</t>
      </text>
    </comment>
    <comment authorId="0" ref="N1987">
      <text>
        <t xml:space="preserve">[35204] p25
[35024] p48</t>
      </text>
    </comment>
    <comment authorId="0" ref="K1988">
      <text>
        <t xml:space="preserve">[35205] p18</t>
      </text>
    </comment>
    <comment authorId="0" ref="L1988">
      <text>
        <t xml:space="preserve">[35001] p13</t>
      </text>
    </comment>
    <comment authorId="0" ref="N1988">
      <text>
        <t xml:space="preserve">[35205] p31
[35001] p25</t>
      </text>
    </comment>
    <comment authorId="0" ref="N1989">
      <text>
        <t xml:space="preserve">[35001] p25
[35203] p18</t>
      </text>
    </comment>
    <comment authorId="0" ref="I1990">
      <text>
        <t xml:space="preserve">[35019] p16</t>
      </text>
    </comment>
    <comment authorId="0" ref="M1990">
      <text>
        <t xml:space="preserve">[35204] p17</t>
      </text>
    </comment>
    <comment authorId="0" ref="N1990">
      <text>
        <t xml:space="preserve">[35019] p24
[35204] p25
[35205] p31
[35203] p18</t>
      </text>
    </comment>
    <comment authorId="0" ref="J1991">
      <text>
        <t xml:space="preserve">[35024] p18</t>
      </text>
    </comment>
    <comment authorId="0" ref="M1991">
      <text>
        <t xml:space="preserve">[35204] p17</t>
      </text>
    </comment>
    <comment authorId="0" ref="N1991">
      <text>
        <t xml:space="preserve">[35204] p25
[35024] p48</t>
      </text>
    </comment>
    <comment authorId="0" ref="N1992">
      <text>
        <t xml:space="preserve">[35203] p18</t>
      </text>
    </comment>
    <comment authorId="0" ref="K1993">
      <text>
        <t xml:space="preserve">[35205] p18</t>
      </text>
    </comment>
    <comment authorId="0" ref="N1993">
      <text>
        <t xml:space="preserve">[35024] p48
[35205] p31</t>
      </text>
    </comment>
    <comment authorId="0" ref="N1994">
      <text>
        <t xml:space="preserve">[35024] p48</t>
      </text>
    </comment>
    <comment authorId="0" ref="J1995">
      <text>
        <t xml:space="preserve">[35024] p18</t>
      </text>
    </comment>
    <comment authorId="0" ref="N1995">
      <text>
        <t xml:space="preserve">[35024] p48
[35205] p31</t>
      </text>
    </comment>
    <comment authorId="0" ref="I1996">
      <text>
        <t xml:space="preserve">[35019] p16</t>
      </text>
    </comment>
    <comment authorId="0" ref="K1996">
      <text>
        <t xml:space="preserve">[35205] p18</t>
      </text>
    </comment>
    <comment authorId="0" ref="L1996">
      <text>
        <t xml:space="preserve">[35001] p13</t>
      </text>
    </comment>
    <comment authorId="0" ref="N1996">
      <text>
        <t xml:space="preserve">[35205] p31
[35203] p18</t>
      </text>
    </comment>
    <comment authorId="0" ref="N1998">
      <text>
        <t xml:space="preserve">[35019] p24</t>
      </text>
    </comment>
    <comment authorId="0" ref="K1999">
      <text>
        <t xml:space="preserve">[35205] p18</t>
      </text>
    </comment>
    <comment authorId="0" ref="L1999">
      <text>
        <t xml:space="preserve">[35001] p13</t>
      </text>
    </comment>
    <comment authorId="0" ref="N1999">
      <text>
        <t xml:space="preserve">[35205] p31
[35001] p25</t>
      </text>
    </comment>
    <comment authorId="0" ref="N2000">
      <text>
        <t xml:space="preserve">[35024] p48
[35203] p121</t>
      </text>
    </comment>
    <comment authorId="0" ref="K2001">
      <text>
        <t xml:space="preserve">[35205] p18</t>
      </text>
    </comment>
    <comment authorId="0" ref="N2001">
      <text>
        <t xml:space="preserve">[35024] p48
[35205] p31</t>
      </text>
    </comment>
    <comment authorId="0" ref="I2002">
      <text>
        <t xml:space="preserve">[35019] p16</t>
      </text>
    </comment>
    <comment authorId="0" ref="M2002">
      <text>
        <t xml:space="preserve">[35204] p17</t>
      </text>
    </comment>
    <comment authorId="0" ref="N2002">
      <text>
        <t xml:space="preserve">[35019] p24
[35204] p25</t>
      </text>
    </comment>
    <comment authorId="0" ref="J2003">
      <text>
        <t xml:space="preserve">[35024] p18</t>
      </text>
    </comment>
    <comment authorId="0" ref="M2003">
      <text>
        <t xml:space="preserve">[35204] p17</t>
      </text>
    </comment>
    <comment authorId="0" ref="N2003">
      <text>
        <t xml:space="preserve">[35204] p25
[35024] p48</t>
      </text>
    </comment>
    <comment authorId="0" ref="I2004">
      <text>
        <t xml:space="preserve">[35019] p16</t>
      </text>
    </comment>
    <comment authorId="0" ref="K2004">
      <text>
        <t xml:space="preserve">[1630] p16</t>
      </text>
    </comment>
    <comment authorId="0" ref="M2004">
      <text>
        <t xml:space="preserve">[35204] p17</t>
      </text>
    </comment>
    <comment authorId="0" ref="N2004">
      <text>
        <t xml:space="preserve">[35204] p25
[35205] p31
[35001] p25</t>
      </text>
    </comment>
    <comment authorId="0" ref="K2005">
      <text>
        <t xml:space="preserve">[35205] p18</t>
      </text>
    </comment>
    <comment authorId="0" ref="N2005">
      <text>
        <t xml:space="preserve">[35205] p31</t>
      </text>
    </comment>
    <comment authorId="0" ref="J2006">
      <text>
        <t xml:space="preserve">[35024] p18</t>
      </text>
    </comment>
    <comment authorId="0" ref="M2006">
      <text>
        <t xml:space="preserve">[35204] p17</t>
      </text>
    </comment>
    <comment authorId="0" ref="N2006">
      <text>
        <t xml:space="preserve">[35204] p25
[35024] p48</t>
      </text>
    </comment>
    <comment authorId="0" ref="M2007">
      <text>
        <t xml:space="preserve">[35204] p17</t>
      </text>
    </comment>
    <comment authorId="0" ref="N2007">
      <text>
        <t xml:space="preserve">[35019] p24
[35204] p25
[35203] p93</t>
      </text>
    </comment>
    <comment authorId="0" ref="I2008">
      <text>
        <t xml:space="preserve">[35019] p16</t>
      </text>
    </comment>
    <comment authorId="0" ref="J2008">
      <text>
        <t xml:space="preserve">[35702] p15</t>
      </text>
    </comment>
    <comment authorId="0" ref="K2008">
      <text>
        <t xml:space="preserve">[35205] p18</t>
      </text>
    </comment>
    <comment authorId="0" ref="L2008">
      <text>
        <t xml:space="preserve">[35001] p13</t>
      </text>
    </comment>
    <comment authorId="0" ref="N2008">
      <text>
        <t xml:space="preserve">[35205] p31
[35001] p25</t>
      </text>
    </comment>
    <comment authorId="0" ref="M2009">
      <text>
        <t xml:space="preserve">[35204] p17</t>
      </text>
    </comment>
    <comment authorId="0" ref="N2009">
      <text>
        <t xml:space="preserve">[35204] p25
[35024] p48
[35205] p31</t>
      </text>
    </comment>
    <comment authorId="0" ref="I2010">
      <text>
        <t xml:space="preserve">[35019] p16</t>
      </text>
    </comment>
    <comment authorId="0" ref="K2010">
      <text>
        <t xml:space="preserve">[35205] p18</t>
      </text>
    </comment>
    <comment authorId="0" ref="L2010">
      <text>
        <t xml:space="preserve">[35001] p13</t>
      </text>
    </comment>
    <comment authorId="0" ref="M2010">
      <text>
        <t xml:space="preserve">[35204] p17</t>
      </text>
    </comment>
    <comment authorId="0" ref="N2010">
      <text>
        <t xml:space="preserve">[35019] p24
[35205] p31
[35001] p25
[35203] p18</t>
      </text>
    </comment>
    <comment authorId="0" ref="N2011">
      <text>
        <t xml:space="preserve">[35SN229] p4</t>
      </text>
    </comment>
    <comment authorId="0" ref="AS2011">
      <text>
        <t xml:space="preserve">[35308] p46</t>
      </text>
    </comment>
    <comment authorId="0" ref="AW2011">
      <text>
        <t xml:space="preserve">[35P025] p14</t>
      </text>
    </comment>
    <comment authorId="0" ref="J2013">
      <text>
        <t xml:space="preserve">[35024] p18</t>
      </text>
    </comment>
    <comment authorId="0" ref="N2013">
      <text>
        <t xml:space="preserve">[35024] p48
[35205] p31</t>
      </text>
    </comment>
    <comment authorId="0" ref="M2014">
      <text>
        <t xml:space="preserve">[35204] p17</t>
      </text>
    </comment>
    <comment authorId="0" ref="N2014">
      <text>
        <t xml:space="preserve">[35204] p25
[35024] p48</t>
      </text>
    </comment>
    <comment authorId="0" ref="N2015">
      <text>
        <t xml:space="preserve">[35001] p25
[35203] p18</t>
      </text>
    </comment>
    <comment authorId="0" ref="I2016">
      <text>
        <t xml:space="preserve">[35019] p16</t>
      </text>
    </comment>
    <comment authorId="0" ref="N2016">
      <text>
        <t xml:space="preserve">[35019] p24</t>
      </text>
    </comment>
    <comment authorId="0" ref="L2017">
      <text>
        <t xml:space="preserve">[35001] p13</t>
      </text>
    </comment>
    <comment authorId="0" ref="N2017">
      <text>
        <t xml:space="preserve">[35205] p31
[35001] p25
[35203] p18</t>
      </text>
    </comment>
    <comment authorId="0" ref="N2018">
      <text>
        <t xml:space="preserve">[35024] p48</t>
      </text>
    </comment>
    <comment authorId="0" ref="N2019">
      <text>
        <t xml:space="preserve">[35203] p93</t>
      </text>
    </comment>
    <comment authorId="0" ref="I2020">
      <text>
        <t xml:space="preserve">[35019] p16</t>
      </text>
    </comment>
    <comment authorId="0" ref="L2020">
      <text>
        <t xml:space="preserve">[35001] p13</t>
      </text>
    </comment>
    <comment authorId="0" ref="M2020">
      <text>
        <t xml:space="preserve">[35204] p17</t>
      </text>
    </comment>
    <comment authorId="0" ref="N2020">
      <text>
        <t xml:space="preserve">[35019] p24
[35204] p25
[35001] p25
[35203] p18</t>
      </text>
    </comment>
    <comment authorId="0" ref="K2021">
      <text>
        <t xml:space="preserve">[35205] p18</t>
      </text>
    </comment>
    <comment authorId="0" ref="N2021">
      <text>
        <t xml:space="preserve">[35024] p48
[35205] p31</t>
      </text>
    </comment>
    <comment authorId="0" ref="M2022">
      <text>
        <t xml:space="preserve">[1715] p169
[35203] P15</t>
      </text>
    </comment>
    <comment authorId="0" ref="N2022">
      <text>
        <t xml:space="preserve">settled in 2581 from [1629] p102
[35203] p93</t>
      </text>
    </comment>
    <comment authorId="0" ref="N2023">
      <text>
        <t xml:space="preserve">[35001] p25
[35203] p18</t>
      </text>
    </comment>
    <comment authorId="0" ref="M2024">
      <text>
        <t xml:space="preserve">[35204] p17</t>
      </text>
    </comment>
    <comment authorId="0" ref="N2024">
      <text>
        <t xml:space="preserve">[35204] p25
[35024] p48
[35205] p31
[35001] p25</t>
      </text>
    </comment>
    <comment authorId="0" ref="I2025">
      <text>
        <t xml:space="preserve">[35019] p16</t>
      </text>
    </comment>
    <comment authorId="0" ref="M2025">
      <text>
        <t xml:space="preserve">[35204] p17</t>
      </text>
    </comment>
    <comment authorId="0" ref="N2025">
      <text>
        <t xml:space="preserve">[35204] p25
[35001] p25</t>
      </text>
    </comment>
    <comment authorId="0" ref="I2026">
      <text>
        <t xml:space="preserve">[35024] p12</t>
      </text>
    </comment>
    <comment authorId="0" ref="J2026">
      <text>
        <t xml:space="preserve">[35024] p18</t>
      </text>
    </comment>
    <comment authorId="0" ref="N2026">
      <text>
        <t xml:space="preserve">[35024] p48</t>
      </text>
    </comment>
    <comment authorId="0" ref="J2027">
      <text>
        <t xml:space="preserve">[35205] p20
[1639] p44</t>
      </text>
    </comment>
    <comment authorId="0" ref="K2027">
      <text>
        <t xml:space="preserve">[35205] p18</t>
      </text>
    </comment>
    <comment authorId="0" ref="L2027">
      <text>
        <t xml:space="preserve">[35205] p21</t>
      </text>
    </comment>
    <comment authorId="0" ref="M2027">
      <text>
        <t xml:space="preserve">[35205] p21</t>
      </text>
    </comment>
    <comment authorId="0" ref="N2027">
      <text>
        <t xml:space="preserve">[35205] p31
[35001] p25</t>
      </text>
    </comment>
    <comment authorId="0" ref="I2028">
      <text>
        <t xml:space="preserve">[35019] p16</t>
      </text>
    </comment>
    <comment authorId="0" ref="K2028">
      <text>
        <t xml:space="preserve">[35205] p18</t>
      </text>
    </comment>
    <comment authorId="0" ref="L2028">
      <text>
        <t xml:space="preserve">[35001] p13</t>
      </text>
    </comment>
    <comment authorId="0" ref="N2028">
      <text>
        <t xml:space="preserve">[35205] p31
[35001] p25</t>
      </text>
    </comment>
    <comment authorId="0" ref="K2029">
      <text>
        <t xml:space="preserve">[35205] p18</t>
      </text>
    </comment>
    <comment authorId="0" ref="N2029">
      <text>
        <t xml:space="preserve">[35205] p31
[35001] p25
[35203] p18</t>
      </text>
    </comment>
    <comment authorId="0" ref="I2030">
      <text>
        <t xml:space="preserve">[35019] p16</t>
      </text>
    </comment>
    <comment authorId="0" ref="M2030">
      <text>
        <t xml:space="preserve">[35204] p17</t>
      </text>
    </comment>
    <comment authorId="0" ref="N2030">
      <text>
        <t xml:space="preserve">[35204] p25
[35205] p31
[35001] p25</t>
      </text>
    </comment>
    <comment authorId="0" ref="L2031">
      <text>
        <t xml:space="preserve">[35001] p13</t>
      </text>
    </comment>
    <comment authorId="0" ref="M2031">
      <text>
        <t xml:space="preserve">[35001] p15</t>
      </text>
    </comment>
    <comment authorId="0" ref="N2031">
      <text>
        <t xml:space="preserve">[35001] p25
[35203] p18</t>
      </text>
    </comment>
    <comment authorId="0" ref="K2032">
      <text>
        <t xml:space="preserve">[35205] p18</t>
      </text>
    </comment>
    <comment authorId="0" ref="N2032">
      <text>
        <t xml:space="preserve">[35205] p31</t>
      </text>
    </comment>
    <comment authorId="0" ref="I2033">
      <text>
        <t xml:space="preserve">[35019] p16</t>
      </text>
    </comment>
    <comment authorId="0" ref="M2033">
      <text>
        <t xml:space="preserve">[35204] p17</t>
      </text>
    </comment>
    <comment authorId="0" ref="N2033">
      <text>
        <t xml:space="preserve">[35204] p25
[35205] p31
[35001] p25</t>
      </text>
    </comment>
    <comment authorId="0" ref="I2034">
      <text>
        <t xml:space="preserve">[35019] p16</t>
      </text>
    </comment>
    <comment authorId="0" ref="K2034">
      <text>
        <t xml:space="preserve">[35205] p18</t>
      </text>
    </comment>
    <comment authorId="0" ref="L2034">
      <text>
        <t xml:space="preserve">[35001] p13</t>
      </text>
    </comment>
    <comment authorId="0" ref="M2034">
      <text>
        <t xml:space="preserve">[35204] p17</t>
      </text>
    </comment>
    <comment authorId="0" ref="N2034">
      <text>
        <t xml:space="preserve">[35019] p24
[35204] p25
[35205] p31
[35001] p25</t>
      </text>
    </comment>
    <comment authorId="0" ref="J2035">
      <text>
        <t xml:space="preserve">[35024] p18</t>
      </text>
    </comment>
    <comment authorId="0" ref="N2035">
      <text>
        <t xml:space="preserve">[35024] p48
[35205] p31</t>
      </text>
    </comment>
    <comment authorId="0" ref="I2036">
      <text>
        <t xml:space="preserve">[35019] p16</t>
      </text>
    </comment>
    <comment authorId="0" ref="M2036">
      <text>
        <t xml:space="preserve">[35204] p17</t>
      </text>
    </comment>
    <comment authorId="0" ref="N2036">
      <text>
        <t xml:space="preserve">[35019] p24</t>
      </text>
    </comment>
    <comment authorId="0" ref="L2038">
      <text>
        <t xml:space="preserve">[35001] p13</t>
      </text>
    </comment>
    <comment authorId="0" ref="N2038">
      <text>
        <t xml:space="preserve">[35001] p25
[35203] p18</t>
      </text>
    </comment>
    <comment authorId="0" ref="K2039">
      <text>
        <t xml:space="preserve">[35205] p18</t>
      </text>
    </comment>
    <comment authorId="0" ref="M2039">
      <text>
        <t xml:space="preserve">[35204] p17</t>
      </text>
    </comment>
    <comment authorId="0" ref="N2039">
      <text>
        <t xml:space="preserve">[35204] p25
[35024] p48
[35205] p31</t>
      </text>
    </comment>
    <comment authorId="0" ref="N2040">
      <text>
        <t xml:space="preserve">[35019] p24</t>
      </text>
    </comment>
    <comment authorId="0" ref="AZ2040">
      <text>
        <t xml:space="preserve">[35903] p78</t>
      </text>
    </comment>
    <comment authorId="0" ref="M2041">
      <text>
        <t xml:space="preserve">[35204] p17</t>
      </text>
    </comment>
    <comment authorId="0" ref="N2041">
      <text>
        <t xml:space="preserve">[35204] p25
[35024] p48
[35203] p121</t>
      </text>
    </comment>
    <comment authorId="0" ref="N2043">
      <text>
        <t xml:space="preserve">[35024] p48</t>
      </text>
    </comment>
    <comment authorId="0" ref="M2044">
      <text>
        <t xml:space="preserve">[35204] p17</t>
      </text>
    </comment>
    <comment authorId="0" ref="N2044">
      <text>
        <t xml:space="preserve">[35204] p25
[35024] p48
[35205] p31</t>
      </text>
    </comment>
    <comment authorId="0" ref="I2045">
      <text>
        <t xml:space="preserve">[35019] p16</t>
      </text>
    </comment>
    <comment authorId="0" ref="J2045">
      <text>
        <t xml:space="preserve">[35702] p15</t>
      </text>
    </comment>
    <comment authorId="0" ref="K2045">
      <text>
        <t xml:space="preserve">[35205] p18</t>
      </text>
    </comment>
    <comment authorId="0" ref="L2045">
      <text>
        <t xml:space="preserve">[35001] p13</t>
      </text>
    </comment>
    <comment authorId="0" ref="M2045">
      <text>
        <t xml:space="preserve">[35204] p17</t>
      </text>
    </comment>
    <comment authorId="0" ref="N2045">
      <text>
        <t xml:space="preserve">[35204] p25
[35205] p31
[35001] p25</t>
      </text>
    </comment>
    <comment authorId="0" ref="I2046">
      <text>
        <t xml:space="preserve">[35019] p16</t>
      </text>
    </comment>
    <comment authorId="0" ref="L2046">
      <text>
        <t xml:space="preserve">[35001] p13</t>
      </text>
    </comment>
    <comment authorId="0" ref="M2046">
      <text>
        <t xml:space="preserve">[35204] p17</t>
      </text>
    </comment>
    <comment authorId="0" ref="N2046">
      <text>
        <t xml:space="preserve">[35019] p24
[35204] p25
[35205] p31
[35001] p25
[35203] p18</t>
      </text>
    </comment>
    <comment authorId="0" ref="N2047">
      <text>
        <t xml:space="preserve">[35001] p25
[35203] p18</t>
      </text>
    </comment>
    <comment authorId="0" ref="J2048">
      <text>
        <t xml:space="preserve">[35024] p18</t>
      </text>
    </comment>
    <comment authorId="0" ref="K2048">
      <text>
        <t xml:space="preserve">[35205] p18</t>
      </text>
    </comment>
    <comment authorId="0" ref="N2048">
      <text>
        <t xml:space="preserve">[35024] p48
[35205] p31</t>
      </text>
    </comment>
    <comment authorId="0" ref="I2050">
      <text>
        <t xml:space="preserve">[35019] p16</t>
      </text>
    </comment>
    <comment authorId="0" ref="L2050">
      <text>
        <t xml:space="preserve">[35001] p13</t>
      </text>
    </comment>
    <comment authorId="0" ref="N2050">
      <text>
        <t xml:space="preserve">[35019] p24
[35001] p25
[35203] p18</t>
      </text>
    </comment>
    <comment authorId="0" ref="M2051">
      <text>
        <t xml:space="preserve">[35204] p17</t>
      </text>
    </comment>
    <comment authorId="0" ref="N2051">
      <text>
        <t xml:space="preserve">[35204] p25
[35024] p48
[35001] p25</t>
      </text>
    </comment>
    <comment authorId="0" ref="K2052">
      <text>
        <t xml:space="preserve">[35205] p18</t>
      </text>
    </comment>
    <comment authorId="0" ref="N2052">
      <text>
        <t xml:space="preserve">[35024] p48
[35205] p31</t>
      </text>
    </comment>
    <comment authorId="0" ref="I2053">
      <text>
        <t xml:space="preserve">[35019] p16</t>
      </text>
    </comment>
    <comment authorId="0" ref="M2053">
      <text>
        <t xml:space="preserve">[35204] p17</t>
      </text>
    </comment>
    <comment authorId="0" ref="N2053">
      <text>
        <t xml:space="preserve">[35019] p24</t>
      </text>
    </comment>
    <comment authorId="0" ref="J2054">
      <text>
        <t xml:space="preserve">[35205] p20
[1639] p44</t>
      </text>
    </comment>
    <comment authorId="0" ref="K2054">
      <text>
        <t xml:space="preserve">[35205] p18</t>
      </text>
    </comment>
    <comment authorId="0" ref="L2054">
      <text>
        <t xml:space="preserve">[35205] p21</t>
      </text>
    </comment>
    <comment authorId="0" ref="M2054">
      <text>
        <t xml:space="preserve">[35205] p21</t>
      </text>
    </comment>
    <comment authorId="0" ref="N2054">
      <text>
        <t xml:space="preserve">[35205] p31
[35001] p25
[35203] p18</t>
      </text>
    </comment>
    <comment authorId="0" ref="I2056">
      <text>
        <t xml:space="preserve">[35019] p16</t>
      </text>
    </comment>
    <comment authorId="0" ref="M2056">
      <text>
        <t xml:space="preserve">[35204] p17</t>
      </text>
    </comment>
    <comment authorId="0" ref="N2056">
      <text>
        <t xml:space="preserve">appears in [35019] p24
appears in [35205] p31
missing in [35203] p18</t>
      </text>
    </comment>
    <comment authorId="0" ref="K2057">
      <text>
        <t xml:space="preserve">[35205] p18</t>
      </text>
    </comment>
    <comment authorId="0" ref="M2057">
      <text>
        <t xml:space="preserve">[35204] p17</t>
      </text>
    </comment>
    <comment authorId="0" ref="N2057">
      <text>
        <t xml:space="preserve">[35204] p25
[35024] p48
[35205] p31</t>
      </text>
    </comment>
    <comment authorId="0" ref="M2058">
      <text>
        <t xml:space="preserve">[35204] p17</t>
      </text>
    </comment>
    <comment authorId="0" ref="N2058">
      <text>
        <t xml:space="preserve">[35019] p24
[35204] p25
[35203] p93</t>
      </text>
    </comment>
    <comment authorId="0" ref="M2059">
      <text>
        <t xml:space="preserve">[35204] p17</t>
      </text>
    </comment>
    <comment authorId="0" ref="N2059">
      <text>
        <t xml:space="preserve">appears in [35204] p25
appears in [35024] p48
missing in [35001] p25</t>
      </text>
    </comment>
    <comment authorId="0" ref="I2060">
      <text>
        <t xml:space="preserve">[35205] p14</t>
      </text>
    </comment>
    <comment authorId="0" ref="J2060">
      <text>
        <t xml:space="preserve">[35205] p15</t>
      </text>
    </comment>
    <comment authorId="0" ref="K2060">
      <text>
        <t xml:space="preserve">[35205] p18</t>
      </text>
    </comment>
    <comment authorId="0" ref="N2060">
      <text>
        <t xml:space="preserve">appears as minor capital in [35205] p31
[35205] p35 and [1620] p44 capital was moved from New Samarkand to Luthien in 2617 </t>
      </text>
    </comment>
    <comment authorId="0" ref="K2061">
      <text>
        <t xml:space="preserve">[35205] p18</t>
      </text>
    </comment>
    <comment authorId="0" ref="N2061">
      <text>
        <t xml:space="preserve">[35205] p31</t>
      </text>
    </comment>
    <comment authorId="0" ref="I2062">
      <text>
        <t xml:space="preserve">[35019] p16</t>
      </text>
    </comment>
    <comment authorId="0" ref="M2062">
      <text>
        <t xml:space="preserve">[35204] p17</t>
      </text>
    </comment>
    <comment authorId="0" ref="N2062">
      <text>
        <t xml:space="preserve">[35019] p24
[35204] p25
[35203] p18</t>
      </text>
    </comment>
    <comment authorId="0" ref="K2063">
      <text>
        <t xml:space="preserve">[35205] p18</t>
      </text>
    </comment>
    <comment authorId="0" ref="N2063">
      <text>
        <t xml:space="preserve">[35205] p31</t>
      </text>
    </comment>
    <comment authorId="0" ref="I2066">
      <text>
        <t xml:space="preserve">[35019] p16</t>
      </text>
    </comment>
    <comment authorId="0" ref="K2066">
      <text>
        <t xml:space="preserve">[35205] p18</t>
      </text>
    </comment>
    <comment authorId="0" ref="L2066">
      <text>
        <t xml:space="preserve">[35001] p13</t>
      </text>
    </comment>
    <comment authorId="0" ref="M2066">
      <text>
        <t xml:space="preserve">[35204] p17
[35205] p31</t>
      </text>
    </comment>
    <comment authorId="0" ref="N2066">
      <text>
        <t xml:space="preserve">[35204] p25
[35001] p25</t>
      </text>
    </comment>
    <comment authorId="0" ref="K2067">
      <text>
        <t xml:space="preserve">[35205] p18</t>
      </text>
    </comment>
    <comment authorId="0" ref="N2067">
      <text>
        <t xml:space="preserve">[35024] p48
[35205] p31</t>
      </text>
    </comment>
    <comment authorId="0" ref="I2068">
      <text>
        <t xml:space="preserve">[1623] p89</t>
      </text>
    </comment>
    <comment authorId="0" ref="N2068">
      <text>
        <t xml:space="preserve">[35024] p48
[35203] p121</t>
      </text>
    </comment>
    <comment authorId="0" ref="I2069">
      <text>
        <t xml:space="preserve">[35019] p16</t>
      </text>
    </comment>
    <comment authorId="0" ref="M2069">
      <text>
        <t xml:space="preserve">[35204] p17</t>
      </text>
    </comment>
    <comment authorId="0" ref="N2069">
      <text>
        <t xml:space="preserve">[35019] p24
[35204] p25</t>
      </text>
    </comment>
    <comment authorId="0" ref="J2070">
      <text>
        <t xml:space="preserve">[35024] p18</t>
      </text>
    </comment>
    <comment authorId="0" ref="N2070">
      <text>
        <t xml:space="preserve">[35024] p48
[35205] p31</t>
      </text>
    </comment>
    <comment authorId="0" ref="M2071">
      <text>
        <t xml:space="preserve">[35204] p17</t>
      </text>
    </comment>
    <comment authorId="0" ref="N2071">
      <text>
        <t xml:space="preserve">appears in [35204] p25
missing in [35024] p48
missing in [35203] p121</t>
      </text>
    </comment>
    <comment authorId="0" ref="L2072">
      <text>
        <t xml:space="preserve">[1629] p17</t>
      </text>
    </comment>
    <comment authorId="0" ref="M2072">
      <text>
        <t xml:space="preserve">[35204] p17</t>
      </text>
    </comment>
    <comment authorId="0" ref="N2072">
      <text>
        <t xml:space="preserve">[35204] p25
[35024] p48
[35203] p121</t>
      </text>
    </comment>
    <comment authorId="0" ref="K2074">
      <text>
        <t xml:space="preserve">[35205] p18</t>
      </text>
    </comment>
    <comment authorId="0" ref="L2074">
      <text>
        <t xml:space="preserve">[35001] p13</t>
      </text>
    </comment>
    <comment authorId="0" ref="N2074">
      <text>
        <t xml:space="preserve">[35205] p31
[35001] p25
[35203] p18</t>
      </text>
    </comment>
    <comment authorId="0" ref="I2075">
      <text>
        <t xml:space="preserve">[35019] p16</t>
      </text>
    </comment>
    <comment authorId="0" ref="M2075">
      <text>
        <t xml:space="preserve">[35204] p17</t>
      </text>
    </comment>
    <comment authorId="0" ref="N2075">
      <text>
        <t xml:space="preserve">appears in [35204] p25
missing in [35001] p25</t>
      </text>
    </comment>
    <comment authorId="0" ref="I2076">
      <text>
        <t xml:space="preserve">[35019] p16</t>
      </text>
    </comment>
    <comment authorId="0" ref="N2076">
      <text>
        <t xml:space="preserve">[35019] p24</t>
      </text>
    </comment>
    <comment authorId="0" ref="J2077">
      <text>
        <t xml:space="preserve">[35024] p18</t>
      </text>
    </comment>
    <comment authorId="0" ref="N2077">
      <text>
        <t xml:space="preserve">[35024] p48
[35205] p31</t>
      </text>
    </comment>
    <comment authorId="0" ref="N2078">
      <text>
        <t xml:space="preserve">[35001] p25
[35203] p18</t>
      </text>
    </comment>
    <comment authorId="0" ref="N2079">
      <text>
        <t xml:space="preserve">[35205] p31
[35203] p93</t>
      </text>
    </comment>
    <comment authorId="0" ref="I2080">
      <text>
        <t xml:space="preserve">[35019] p16</t>
      </text>
    </comment>
    <comment authorId="0" ref="N2080">
      <text>
        <t xml:space="preserve">[35019] p24
[35204] p25</t>
      </text>
    </comment>
    <comment authorId="0" ref="N2081">
      <text>
        <t xml:space="preserve">[35001] p25
[35203] p18</t>
      </text>
    </comment>
    <comment authorId="0" ref="I2082">
      <text>
        <t xml:space="preserve">[35019] p16</t>
      </text>
    </comment>
    <comment authorId="0" ref="L2082">
      <text>
        <t xml:space="preserve">[35001] p13</t>
      </text>
    </comment>
    <comment authorId="0" ref="N2082">
      <text>
        <t xml:space="preserve">[35001] p25
[35203] p18</t>
      </text>
    </comment>
    <comment authorId="0" ref="N2083">
      <text>
        <t xml:space="preserve">[35001] p25
[35203] p18</t>
      </text>
    </comment>
    <comment authorId="0" ref="I2084">
      <text>
        <t xml:space="preserve">[35019] p16</t>
      </text>
    </comment>
    <comment authorId="0" ref="M2084">
      <text>
        <t xml:space="preserve">[35204] p17</t>
      </text>
    </comment>
    <comment authorId="0" ref="N2084">
      <text>
        <t xml:space="preserve">[35204] p25</t>
      </text>
    </comment>
    <comment authorId="0" ref="I2085">
      <text>
        <t xml:space="preserve">[35019] p16</t>
      </text>
    </comment>
    <comment authorId="0" ref="N2085">
      <text>
        <t xml:space="preserve">[35019] p24</t>
      </text>
    </comment>
    <comment authorId="0" ref="K2086">
      <text>
        <t xml:space="preserve">[35205] p18</t>
      </text>
    </comment>
    <comment authorId="0" ref="N2086">
      <text>
        <t xml:space="preserve">[35024] p48
[35205] p31
[35203] p93</t>
      </text>
    </comment>
    <comment authorId="0" ref="I2088">
      <text>
        <t xml:space="preserve">[35019] p16</t>
      </text>
    </comment>
    <comment authorId="0" ref="L2088">
      <text>
        <t xml:space="preserve">[35001] p13</t>
      </text>
    </comment>
    <comment authorId="0" ref="M2088">
      <text>
        <t xml:space="preserve">[35204] p17</t>
      </text>
    </comment>
    <comment authorId="0" ref="N2088">
      <text>
        <t xml:space="preserve">[35204] p25
[35205] p31
[35001] p25</t>
      </text>
    </comment>
    <comment authorId="0" ref="K2089">
      <text>
        <t xml:space="preserve">[35205] p18</t>
      </text>
    </comment>
    <comment authorId="0" ref="N2089">
      <text>
        <t xml:space="preserve">[35205] p31</t>
      </text>
    </comment>
    <comment authorId="0" ref="M2090">
      <text>
        <t xml:space="preserve">[35204] p17</t>
      </text>
    </comment>
    <comment authorId="0" ref="N2090">
      <text>
        <t xml:space="preserve">[35019] p24
[35204] p25
[35203] p93</t>
      </text>
    </comment>
    <comment authorId="0" ref="N2091">
      <text>
        <t xml:space="preserve">[35019] p24</t>
      </text>
    </comment>
    <comment authorId="0" ref="O2091">
      <text>
        <t xml:space="preserve">[1629] p139</t>
      </text>
    </comment>
    <comment authorId="0" ref="J2092">
      <text>
        <t xml:space="preserve">[35ED002] p8</t>
      </text>
    </comment>
    <comment authorId="0" ref="M2092">
      <text>
        <t xml:space="preserve">[35ED002] p8</t>
      </text>
    </comment>
    <comment authorId="0" ref="N2092">
      <text>
        <t xml:space="preserve">[35024] p48</t>
      </text>
    </comment>
    <comment authorId="0" ref="I2093">
      <text>
        <t xml:space="preserve">[35019] p16</t>
      </text>
    </comment>
    <comment authorId="0" ref="J2093">
      <text>
        <t xml:space="preserve">[35702] p15</t>
      </text>
    </comment>
    <comment authorId="0" ref="K2093">
      <text>
        <t xml:space="preserve">[35205] p18</t>
      </text>
    </comment>
    <comment authorId="0" ref="L2093">
      <text>
        <t xml:space="preserve">[35001] p13</t>
      </text>
    </comment>
    <comment authorId="0" ref="N2093">
      <text>
        <t xml:space="preserve">[35205] p31
[35001] p25</t>
      </text>
    </comment>
    <comment authorId="0" ref="J2094">
      <text>
        <t xml:space="preserve">[35024] p18</t>
      </text>
    </comment>
    <comment authorId="0" ref="N2094">
      <text>
        <t xml:space="preserve">[35024] p48</t>
      </text>
    </comment>
    <comment authorId="0" ref="J2096">
      <text>
        <t xml:space="preserve">[35024] p18</t>
      </text>
    </comment>
    <comment authorId="0" ref="N2096">
      <text>
        <t xml:space="preserve">[35024] p48</t>
      </text>
    </comment>
    <comment authorId="0" ref="I2097">
      <text>
        <t xml:space="preserve">[35019] p16</t>
      </text>
    </comment>
    <comment authorId="0" ref="M2097">
      <text>
        <t xml:space="preserve">[35204] p17</t>
      </text>
    </comment>
    <comment authorId="0" ref="N2097">
      <text>
        <t xml:space="preserve">[35204] p25
[35001] p25</t>
      </text>
    </comment>
    <comment authorId="0" ref="J2098">
      <text>
        <t xml:space="preserve">[35024] p18</t>
      </text>
    </comment>
    <comment authorId="0" ref="N2098">
      <text>
        <t xml:space="preserve">[35024] p48</t>
      </text>
    </comment>
    <comment authorId="0" ref="M2099">
      <text>
        <t xml:space="preserve">[1715] p169
[35203] P15</t>
      </text>
    </comment>
    <comment authorId="0" ref="N2099">
      <text>
        <t xml:space="preserve">[35204] p25
[35203] p93</t>
      </text>
    </comment>
    <comment authorId="0" ref="I2100">
      <text>
        <t xml:space="preserve">[35019] p16</t>
      </text>
    </comment>
    <comment authorId="0" ref="N2100">
      <text>
        <t xml:space="preserve">[35019] p24
[35001] p25
[35203] p18</t>
      </text>
    </comment>
    <comment authorId="0" ref="J2101">
      <text>
        <t xml:space="preserve">[35024] p18</t>
      </text>
    </comment>
    <comment authorId="0" ref="N2101">
      <text>
        <t xml:space="preserve">[35024] p48</t>
      </text>
    </comment>
    <comment authorId="0" ref="J2102">
      <text>
        <t xml:space="preserve">[35024] p18</t>
      </text>
    </comment>
    <comment authorId="0" ref="M2102">
      <text>
        <t xml:space="preserve">[35204] p17</t>
      </text>
    </comment>
    <comment authorId="0" ref="N2102">
      <text>
        <t xml:space="preserve">[35204] p25
[35024] p48</t>
      </text>
    </comment>
    <comment authorId="0" ref="L2103">
      <text>
        <t xml:space="preserve">[35001] p13</t>
      </text>
    </comment>
    <comment authorId="0" ref="N2103">
      <text>
        <t xml:space="preserve">[35001] p25
[35203] p18</t>
      </text>
    </comment>
    <comment authorId="0" ref="M2104">
      <text>
        <t xml:space="preserve">[35204] p17</t>
      </text>
    </comment>
    <comment authorId="0" ref="N2104">
      <text>
        <t xml:space="preserve">[35204] p25
[35024] p48
[35203] p121</t>
      </text>
    </comment>
    <comment authorId="0" ref="I2105">
      <text>
        <t xml:space="preserve">[35019] p16</t>
      </text>
    </comment>
    <comment authorId="0" ref="K2105">
      <text>
        <t xml:space="preserve">[35205] p18</t>
      </text>
    </comment>
    <comment authorId="0" ref="M2105">
      <text>
        <t xml:space="preserve">[35204] p17</t>
      </text>
    </comment>
    <comment authorId="0" ref="N2105">
      <text>
        <t xml:space="preserve">[35204] p25
[35205] p31
[35001] p25</t>
      </text>
    </comment>
    <comment authorId="0" ref="I2106">
      <text>
        <t xml:space="preserve">[35019] p16</t>
      </text>
    </comment>
    <comment authorId="0" ref="N2106">
      <text>
        <t xml:space="preserve">[35019] p24</t>
      </text>
    </comment>
    <comment authorId="0" ref="N2107">
      <text>
        <t xml:space="preserve">[35024] p48
[35203] p121</t>
      </text>
    </comment>
    <comment authorId="0" ref="K2108">
      <text>
        <t xml:space="preserve">[35205] p18</t>
      </text>
    </comment>
    <comment authorId="0" ref="N2108">
      <text>
        <t xml:space="preserve">[35205] p31
[35001] p25
[35203] p18</t>
      </text>
    </comment>
    <comment authorId="0" ref="J2109">
      <text>
        <t xml:space="preserve">[35024] p18</t>
      </text>
    </comment>
    <comment authorId="0" ref="N2109">
      <text>
        <t xml:space="preserve">[35024] p48</t>
      </text>
    </comment>
    <comment authorId="0" ref="N2110">
      <text>
        <t xml:space="preserve">[35203] p93</t>
      </text>
    </comment>
    <comment authorId="0" ref="I2111">
      <text>
        <t xml:space="preserve">[35019] p16</t>
      </text>
    </comment>
    <comment authorId="0" ref="J2111">
      <text>
        <t xml:space="preserve">[35702] p15</t>
      </text>
    </comment>
    <comment authorId="0" ref="K2111">
      <text>
        <t xml:space="preserve">[35205] p18</t>
      </text>
    </comment>
    <comment authorId="0" ref="L2111">
      <text>
        <t xml:space="preserve">[35001] p13</t>
      </text>
    </comment>
    <comment authorId="0" ref="M2111">
      <text>
        <t xml:space="preserve">[35204] p17</t>
      </text>
    </comment>
    <comment authorId="0" ref="N2111">
      <text>
        <t xml:space="preserve">[35204] p25
[35205] p31
[35001] p25</t>
      </text>
    </comment>
    <comment authorId="0" ref="J2112">
      <text>
        <t xml:space="preserve">[35024] p18</t>
      </text>
    </comment>
    <comment authorId="0" ref="N2112">
      <text>
        <t xml:space="preserve">[35024] p48
[35205] p31</t>
      </text>
    </comment>
    <comment authorId="0" ref="N2113">
      <text>
        <t xml:space="preserve">[35001] p25
[35203] p18</t>
      </text>
    </comment>
    <comment authorId="0" ref="K2114">
      <text>
        <t xml:space="preserve">[35205] p18</t>
      </text>
    </comment>
    <comment authorId="0" ref="N2114">
      <text>
        <t xml:space="preserve">[35024] p48
[35205] p31</t>
      </text>
    </comment>
    <comment authorId="0" ref="I2116">
      <text>
        <t xml:space="preserve">[35019] p16</t>
      </text>
    </comment>
    <comment authorId="0" ref="M2116">
      <text>
        <t xml:space="preserve">[35204] p17</t>
      </text>
    </comment>
    <comment authorId="0" ref="N2116">
      <text>
        <t xml:space="preserve">[35019] p24
[35204] p25
[35205] p31</t>
      </text>
    </comment>
    <comment authorId="0" ref="N2117">
      <text>
        <t xml:space="preserve">[35001] p25
[35203] p18</t>
      </text>
    </comment>
    <comment authorId="0" ref="J2118">
      <text>
        <t xml:space="preserve">[35024] p18</t>
      </text>
    </comment>
    <comment authorId="0" ref="M2118">
      <text>
        <t xml:space="preserve">[35204] p17</t>
      </text>
    </comment>
    <comment authorId="0" ref="N2118">
      <text>
        <t xml:space="preserve">[35204] p25
[35024] p48</t>
      </text>
    </comment>
    <comment authorId="0" ref="AW2119">
      <text>
        <t xml:space="preserve">[35P025] p14</t>
      </text>
    </comment>
    <comment authorId="0" ref="O2120">
      <text>
        <t xml:space="preserve">[1629] p129
[1692] p75</t>
      </text>
    </comment>
    <comment authorId="0" ref="M2121">
      <text>
        <t xml:space="preserve">[35204] p17</t>
      </text>
    </comment>
    <comment authorId="0" ref="N2121">
      <text>
        <t xml:space="preserve">[35019] p24
[35204] p25
[35203] p93</t>
      </text>
    </comment>
    <comment authorId="0" ref="K2122">
      <text>
        <t xml:space="preserve">[35205] p18</t>
      </text>
    </comment>
    <comment authorId="0" ref="N2122">
      <text>
        <t xml:space="preserve">[35205] p31</t>
      </text>
    </comment>
    <comment authorId="0" ref="I2123">
      <text>
        <t xml:space="preserve">[1621] p8</t>
      </text>
    </comment>
    <comment authorId="0" ref="K2123">
      <text>
        <t xml:space="preserve">[35205] p18</t>
      </text>
    </comment>
    <comment authorId="0" ref="L2123">
      <text>
        <t xml:space="preserve">[35001] p13</t>
      </text>
    </comment>
    <comment authorId="0" ref="N2123">
      <text>
        <t xml:space="preserve">[35205] p31
[35001] p25
[35203] p18</t>
      </text>
    </comment>
    <comment authorId="0" ref="N2124">
      <text>
        <t xml:space="preserve">[35001] p25
[35203] p18</t>
      </text>
    </comment>
    <comment authorId="0" ref="M2125">
      <text>
        <t xml:space="preserve">[35204] p17</t>
      </text>
    </comment>
    <comment authorId="0" ref="N2125">
      <text>
        <t xml:space="preserve">[35019] p24
[35204] p25
[35203] p93</t>
      </text>
    </comment>
    <comment authorId="0" ref="I2126">
      <text>
        <t xml:space="preserve">[35019] p16</t>
      </text>
    </comment>
    <comment authorId="0" ref="M2126">
      <text>
        <t xml:space="preserve">[35204] p17</t>
      </text>
    </comment>
    <comment authorId="0" ref="N2126">
      <text>
        <t xml:space="preserve">[35019] p24
[35204] p25</t>
      </text>
    </comment>
    <comment authorId="0" ref="J2127">
      <text>
        <t xml:space="preserve">[35024] p18</t>
      </text>
    </comment>
    <comment authorId="0" ref="N2127">
      <text>
        <t xml:space="preserve">[35024] p48</t>
      </text>
    </comment>
    <comment authorId="0" ref="K2128">
      <text>
        <t xml:space="preserve">[35205] p18</t>
      </text>
    </comment>
    <comment authorId="0" ref="L2128">
      <text>
        <t xml:space="preserve">[35001] p13</t>
      </text>
    </comment>
    <comment authorId="0" ref="N2128">
      <text>
        <t xml:space="preserve">[35205] p31
[35001] p25</t>
      </text>
    </comment>
    <comment authorId="0" ref="Q2129">
      <text>
        <t xml:space="preserve">[35702] p38-39</t>
      </text>
    </comment>
    <comment authorId="0" ref="T2129">
      <text>
        <t xml:space="preserve">[35702] p50-51</t>
      </text>
    </comment>
    <comment authorId="0" ref="V2129">
      <text>
        <t xml:space="preserve">[35702] p58-59</t>
      </text>
    </comment>
    <comment authorId="0" ref="X2129">
      <text>
        <t xml:space="preserve">[35702] p70-71</t>
      </text>
    </comment>
    <comment authorId="0" ref="Y2129">
      <text>
        <t xml:space="preserve">[35702] p80-81</t>
      </text>
    </comment>
    <comment authorId="0" ref="N2130">
      <text>
        <t xml:space="preserve">[35001] p25</t>
      </text>
    </comment>
    <comment authorId="0" ref="N2131">
      <text>
        <t xml:space="preserve">[35024] p48</t>
      </text>
    </comment>
    <comment authorId="0" ref="I2132">
      <text>
        <t xml:space="preserve">[35019] p16</t>
      </text>
    </comment>
    <comment authorId="0" ref="J2132">
      <text>
        <t xml:space="preserve">[35702] p15</t>
      </text>
    </comment>
    <comment authorId="0" ref="K2132">
      <text>
        <t xml:space="preserve">[35205] p18</t>
      </text>
    </comment>
    <comment authorId="0" ref="L2132">
      <text>
        <t xml:space="preserve">[35001] p13</t>
      </text>
    </comment>
    <comment authorId="0" ref="N2132">
      <text>
        <t xml:space="preserve">[35019] p24
[35205] p31
[35001] p25
[35203] p18</t>
      </text>
    </comment>
    <comment authorId="0" ref="N2134">
      <text>
        <t xml:space="preserve">[35001] p25
[35203] p18</t>
      </text>
    </comment>
    <comment authorId="0" ref="K2135">
      <text>
        <t xml:space="preserve">[35205] p18</t>
      </text>
    </comment>
    <comment authorId="0" ref="N2135">
      <text>
        <t xml:space="preserve">[35205] p31</t>
      </text>
    </comment>
    <comment authorId="0" ref="J2136">
      <text>
        <t xml:space="preserve">[35024] p18</t>
      </text>
    </comment>
    <comment authorId="0" ref="N2136">
      <text>
        <t xml:space="preserve">[35024] p48</t>
      </text>
    </comment>
    <comment authorId="0" ref="N2137">
      <text>
        <t xml:space="preserve">[35001] p25
[35203] p18</t>
      </text>
    </comment>
    <comment authorId="0" ref="N2138">
      <text>
        <t xml:space="preserve">[35019] p24
[35204] p25
[35203] p93</t>
      </text>
    </comment>
    <comment authorId="0" ref="I2139">
      <text>
        <t xml:space="preserve">[35019] p16</t>
      </text>
    </comment>
    <comment authorId="0" ref="M2139">
      <text>
        <t xml:space="preserve">[35204] p17</t>
      </text>
    </comment>
    <comment authorId="0" ref="N2139">
      <text>
        <t xml:space="preserve">[35019] p24
[35205] p31</t>
      </text>
    </comment>
    <comment authorId="0" ref="K2140">
      <text>
        <t xml:space="preserve">[35205] p18</t>
      </text>
    </comment>
    <comment authorId="0" ref="N2140">
      <text>
        <t xml:space="preserve">[35205] p31
[35001] p25</t>
      </text>
    </comment>
    <comment authorId="0" ref="K2141">
      <text>
        <t xml:space="preserve">[35205] p18</t>
      </text>
    </comment>
    <comment authorId="0" ref="N2141">
      <text>
        <t xml:space="preserve">[35205] p31</t>
      </text>
    </comment>
    <comment authorId="0" ref="J2142">
      <text>
        <t xml:space="preserve">[35024] p18</t>
      </text>
    </comment>
    <comment authorId="0" ref="N2142">
      <text>
        <t xml:space="preserve">[35024] p48</t>
      </text>
    </comment>
    <comment authorId="0" ref="L2143">
      <text>
        <t xml:space="preserve">[35001] p13</t>
      </text>
    </comment>
    <comment authorId="0" ref="N2143">
      <text>
        <t xml:space="preserve">[35001] p25
[35203] p18</t>
      </text>
    </comment>
    <comment authorId="0" ref="N2144">
      <text>
        <t xml:space="preserve">[35024] p48</t>
      </text>
    </comment>
    <comment authorId="0" ref="K2145">
      <text>
        <t xml:space="preserve">[35205] p18</t>
      </text>
    </comment>
    <comment authorId="0" ref="N2145">
      <text>
        <t xml:space="preserve">[35205] p31</t>
      </text>
    </comment>
    <comment authorId="0" ref="J2146">
      <text>
        <t xml:space="preserve">[35024] p18</t>
      </text>
    </comment>
    <comment authorId="0" ref="M2146">
      <text>
        <t xml:space="preserve">[35204] p17</t>
      </text>
    </comment>
    <comment authorId="0" ref="N2146">
      <text>
        <t xml:space="preserve">[35204] p25
[35024] p48</t>
      </text>
    </comment>
    <comment authorId="0" ref="I2147">
      <text>
        <t xml:space="preserve">[35019] p16</t>
      </text>
    </comment>
    <comment authorId="0" ref="M2147">
      <text>
        <t xml:space="preserve">[35204] p17</t>
      </text>
    </comment>
    <comment authorId="0" ref="N2147">
      <text>
        <t xml:space="preserve">[35019] p24
[35204] p25
[35203] p18</t>
      </text>
    </comment>
    <comment authorId="0" ref="N2148">
      <text>
        <t xml:space="preserve">[35024] p48
[35203] p121</t>
      </text>
    </comment>
    <comment authorId="0" ref="K2149">
      <text>
        <t xml:space="preserve">[35205] p18</t>
      </text>
    </comment>
    <comment authorId="0" ref="N2149">
      <text>
        <t xml:space="preserve">[35024] p48
[35205] p31</t>
      </text>
    </comment>
    <comment authorId="0" ref="N2150">
      <text>
        <t xml:space="preserve">[35024] p48</t>
      </text>
    </comment>
    <comment authorId="0" ref="I2151">
      <text>
        <t xml:space="preserve">[35019] p16</t>
      </text>
    </comment>
    <comment authorId="0" ref="M2151">
      <text>
        <t xml:space="preserve">[35204] p17</t>
      </text>
    </comment>
    <comment authorId="0" ref="N2151">
      <text>
        <t xml:space="preserve">appears in [35019] p24
appears in [35204] p25
missing in [35001] p25</t>
      </text>
    </comment>
    <comment authorId="0" ref="J2152">
      <text>
        <t xml:space="preserve">[35024] p18</t>
      </text>
    </comment>
    <comment authorId="0" ref="K2152">
      <text>
        <t xml:space="preserve">[35205] p18</t>
      </text>
    </comment>
    <comment authorId="0" ref="M2152">
      <text>
        <t xml:space="preserve">[35204] p17</t>
      </text>
    </comment>
    <comment authorId="0" ref="N2152">
      <text>
        <t xml:space="preserve">[35204] p25
[35024] p48
[35205] p31</t>
      </text>
    </comment>
    <comment authorId="0" ref="K2153">
      <text>
        <t xml:space="preserve">[35205] p18</t>
      </text>
    </comment>
    <comment authorId="0" ref="N2153">
      <text>
        <t xml:space="preserve">[35205] p31</t>
      </text>
    </comment>
    <comment authorId="0" ref="I2154">
      <text>
        <t xml:space="preserve">[35SN218] p5</t>
      </text>
    </comment>
    <comment authorId="0" ref="M2154">
      <text>
        <t xml:space="preserve">[35204] p17</t>
      </text>
    </comment>
    <comment authorId="0" ref="N2154">
      <text>
        <t xml:space="preserve">[35204] p25
[35203] p18</t>
      </text>
    </comment>
    <comment authorId="0" ref="K2155">
      <text>
        <t xml:space="preserve">[35205] p18</t>
      </text>
    </comment>
    <comment authorId="0" ref="N2155">
      <text>
        <t xml:space="preserve">[35024] p48
[35205] p31</t>
      </text>
    </comment>
    <comment authorId="0" ref="J2156">
      <text>
        <t xml:space="preserve">[35024] p18</t>
      </text>
    </comment>
    <comment authorId="0" ref="M2156">
      <text>
        <t xml:space="preserve">[35204] p17</t>
      </text>
    </comment>
    <comment authorId="0" ref="N2156">
      <text>
        <t xml:space="preserve">[35204] p25
[35024] p48</t>
      </text>
    </comment>
    <comment authorId="0" ref="M2157">
      <text>
        <t xml:space="preserve">[35204] p17</t>
      </text>
    </comment>
    <comment authorId="0" ref="N2157">
      <text>
        <t xml:space="preserve">[35204] p25
[35024] p48
[35203] p121</t>
      </text>
    </comment>
    <comment authorId="0" ref="N2158">
      <text>
        <t xml:space="preserve">[35024] p48</t>
      </text>
    </comment>
    <comment authorId="0" ref="I2159">
      <text>
        <t xml:space="preserve">[35019] p16</t>
      </text>
    </comment>
    <comment authorId="0" ref="J2159">
      <text>
        <t xml:space="preserve">[35702] p15</t>
      </text>
    </comment>
    <comment authorId="0" ref="K2159">
      <text>
        <t xml:space="preserve">[35205] p18</t>
      </text>
    </comment>
    <comment authorId="0" ref="L2159">
      <text>
        <t xml:space="preserve">[35001] p13</t>
      </text>
    </comment>
    <comment authorId="0" ref="M2159">
      <text>
        <t xml:space="preserve">[35204] p17</t>
      </text>
    </comment>
    <comment authorId="0" ref="N2159">
      <text>
        <t xml:space="preserve">[35019] p24
[35204] p25
[35205] p31
[35001] p25</t>
      </text>
    </comment>
    <comment authorId="0" ref="N2160">
      <text>
        <t xml:space="preserve">[35024] p48
[35203] p121</t>
      </text>
    </comment>
    <comment authorId="0" ref="K2161">
      <text>
        <t xml:space="preserve">[35205] p18</t>
      </text>
    </comment>
    <comment authorId="0" ref="N2161">
      <text>
        <t xml:space="preserve">[35205] p31</t>
      </text>
    </comment>
    <comment authorId="0" ref="N2163">
      <text>
        <t xml:space="preserve">[35001] p25
[35203] p18</t>
      </text>
    </comment>
    <comment authorId="0" ref="J2164">
      <text>
        <t xml:space="preserve">[35024] p18</t>
      </text>
    </comment>
    <comment authorId="0" ref="M2164">
      <text>
        <t xml:space="preserve">[35204] p17</t>
      </text>
    </comment>
    <comment authorId="0" ref="N2164">
      <text>
        <t xml:space="preserve">[35204] p25
[35024] p48</t>
      </text>
    </comment>
    <comment authorId="0" ref="I2165">
      <text>
        <t xml:space="preserve">[35019] p16</t>
      </text>
    </comment>
    <comment authorId="0" ref="M2165">
      <text>
        <t xml:space="preserve">[35204] p17</t>
      </text>
    </comment>
    <comment authorId="0" ref="N2165">
      <text>
        <t xml:space="preserve">[35204] p25</t>
      </text>
    </comment>
    <comment authorId="0" ref="K2166">
      <text>
        <t xml:space="preserve">[35205] p18</t>
      </text>
    </comment>
    <comment authorId="0" ref="L2166">
      <text>
        <t xml:space="preserve">[35001] p13</t>
      </text>
    </comment>
    <comment authorId="0" ref="N2166">
      <text>
        <t xml:space="preserve">[35205] p31
[35001] p25
[35203] p18</t>
      </text>
    </comment>
    <comment authorId="0" ref="M2167">
      <text>
        <t xml:space="preserve">[35ED002] p8</t>
      </text>
    </comment>
    <comment authorId="0" ref="N2167">
      <text>
        <t xml:space="preserve">[35024] p48</t>
      </text>
    </comment>
    <comment authorId="0" ref="I2168">
      <text>
        <t xml:space="preserve">[35019] p16</t>
      </text>
    </comment>
    <comment authorId="0" ref="M2168">
      <text>
        <t xml:space="preserve">[35204] p17</t>
      </text>
    </comment>
    <comment authorId="0" ref="N2168">
      <text>
        <t xml:space="preserve">[35019] p24
[35204] p25</t>
      </text>
    </comment>
    <comment authorId="0" ref="K2169">
      <text>
        <t xml:space="preserve">[35205] p18</t>
      </text>
    </comment>
    <comment authorId="0" ref="L2169">
      <text>
        <t xml:space="preserve">[35001] p13</t>
      </text>
    </comment>
    <comment authorId="0" ref="N2169">
      <text>
        <t xml:space="preserve">[35205] p31
[35001] p25
[35203] p18</t>
      </text>
    </comment>
    <comment authorId="0" ref="AY2169">
      <text>
        <t xml:space="preserve">[35902] p58</t>
      </text>
    </comment>
    <comment authorId="0" ref="N2170">
      <text>
        <t xml:space="preserve">[35024] p48
[35203] p121</t>
      </text>
    </comment>
    <comment authorId="0" ref="N2171">
      <text>
        <t xml:space="preserve">[35024] p48</t>
      </text>
    </comment>
    <comment authorId="0" ref="N2172">
      <text>
        <t xml:space="preserve">[35001] p25
[35203] p18</t>
      </text>
    </comment>
    <comment authorId="0" ref="K2174">
      <text>
        <t xml:space="preserve">[35205] p18</t>
      </text>
    </comment>
    <comment authorId="0" ref="N2174">
      <text>
        <t xml:space="preserve">[35024] p48
[35205] p31</t>
      </text>
    </comment>
    <comment authorId="0" ref="K2175">
      <text>
        <t xml:space="preserve">[35205] p18</t>
      </text>
    </comment>
    <comment authorId="0" ref="N2175">
      <text>
        <t xml:space="preserve">[35024] p48
[35205] p31</t>
      </text>
    </comment>
    <comment authorId="0" ref="N2176">
      <text>
        <t xml:space="preserve">[35205] p31
[35203] p93</t>
      </text>
    </comment>
    <comment authorId="0" ref="K2177">
      <text>
        <t xml:space="preserve">[35205] p18</t>
      </text>
    </comment>
    <comment authorId="0" ref="N2177">
      <text>
        <t xml:space="preserve">appears in [35205] p31
missing in [35001] p25</t>
      </text>
    </comment>
    <comment authorId="0" ref="K2178">
      <text>
        <t xml:space="preserve">[35205] p18</t>
      </text>
    </comment>
    <comment authorId="0" ref="N2178">
      <text>
        <t xml:space="preserve">[35024] p48
[35205] p31
[35001] p25</t>
      </text>
    </comment>
    <comment authorId="0" ref="N2179">
      <text>
        <t xml:space="preserve">[35203] p18</t>
      </text>
    </comment>
    <comment authorId="0" ref="X2179">
      <text>
        <t xml:space="preserve">[35236] p78</t>
      </text>
    </comment>
    <comment authorId="0" ref="J2180">
      <text>
        <t xml:space="preserve">[35024] p18</t>
      </text>
    </comment>
    <comment authorId="0" ref="K2180">
      <text>
        <t xml:space="preserve">[35205] p18</t>
      </text>
    </comment>
    <comment authorId="0" ref="N2180">
      <text>
        <t xml:space="preserve">[35024] p48
[35205] p31</t>
      </text>
    </comment>
    <comment authorId="0" ref="K2181">
      <text>
        <t xml:space="preserve">[35205] p18</t>
      </text>
    </comment>
    <comment authorId="0" ref="N2181">
      <text>
        <t xml:space="preserve">[35205] p31</t>
      </text>
    </comment>
    <comment authorId="0" ref="K2183">
      <text>
        <t xml:space="preserve">[35205] p18</t>
      </text>
    </comment>
    <comment authorId="0" ref="N2183">
      <text>
        <t xml:space="preserve">[35205] p31</t>
      </text>
    </comment>
    <comment authorId="0" ref="K2184">
      <text>
        <t xml:space="preserve">[35205] p18</t>
      </text>
    </comment>
    <comment authorId="0" ref="N2184">
      <text>
        <t xml:space="preserve">[35205] p31
[35001] p25
[35203] p18</t>
      </text>
    </comment>
    <comment authorId="0" ref="I2185">
      <text>
        <t xml:space="preserve">[35019] p16</t>
      </text>
    </comment>
    <comment authorId="0" ref="L2185">
      <text>
        <t xml:space="preserve">[35001] p13</t>
      </text>
    </comment>
    <comment authorId="0" ref="M2185">
      <text>
        <t xml:space="preserve">[35204] p17</t>
      </text>
    </comment>
    <comment authorId="0" ref="N2185">
      <text>
        <t xml:space="preserve">[35019] p24
[35205] p31
[35001] p25</t>
      </text>
    </comment>
    <comment authorId="0" ref="I2186">
      <text>
        <t xml:space="preserve">[35019] p16</t>
      </text>
    </comment>
    <comment authorId="0" ref="M2186">
      <text>
        <t xml:space="preserve">[35204] p17</t>
      </text>
    </comment>
    <comment authorId="0" ref="N2186">
      <text>
        <t xml:space="preserve">[35204] p25
[35205] p31</t>
      </text>
    </comment>
    <comment authorId="0" ref="I2187">
      <text>
        <t xml:space="preserve">[35019] p16</t>
      </text>
    </comment>
    <comment authorId="0" ref="M2187">
      <text>
        <t xml:space="preserve">[35204] p17</t>
      </text>
    </comment>
    <comment authorId="0" ref="N2187">
      <text>
        <t xml:space="preserve">[35204] p25
[35001] p25</t>
      </text>
    </comment>
    <comment authorId="0" ref="K2188">
      <text>
        <t xml:space="preserve">[35205] p18</t>
      </text>
    </comment>
    <comment authorId="0" ref="L2188">
      <text>
        <t xml:space="preserve">[35001] p13</t>
      </text>
    </comment>
    <comment authorId="0" ref="N2188">
      <text>
        <t xml:space="preserve">[35205] p31
[35001] p25</t>
      </text>
    </comment>
    <comment authorId="0" ref="J2189">
      <text>
        <t xml:space="preserve">[35702] p15</t>
      </text>
    </comment>
    <comment authorId="0" ref="K2189">
      <text>
        <t xml:space="preserve">[35205] p18</t>
      </text>
    </comment>
    <comment authorId="0" ref="N2189">
      <text>
        <t xml:space="preserve">[35024] p48
[35205] p31</t>
      </text>
    </comment>
    <comment authorId="0" ref="J2190">
      <text>
        <t xml:space="preserve">[35024] p18</t>
      </text>
    </comment>
    <comment authorId="0" ref="M2190">
      <text>
        <t xml:space="preserve">[35204] p17</t>
      </text>
    </comment>
    <comment authorId="0" ref="N2190">
      <text>
        <t xml:space="preserve">[35204] p25
[35024] p48</t>
      </text>
    </comment>
    <comment authorId="0" ref="M2191">
      <text>
        <t xml:space="preserve">[35204] p17</t>
      </text>
    </comment>
    <comment authorId="0" ref="N2191">
      <text>
        <t xml:space="preserve">[35204] p25</t>
      </text>
    </comment>
    <comment authorId="0" ref="N2192">
      <text>
        <t xml:space="preserve">[35024] p48</t>
      </text>
    </comment>
    <comment authorId="0" ref="I2193">
      <text>
        <t xml:space="preserve">[35019] p16</t>
      </text>
    </comment>
    <comment authorId="0" ref="M2193">
      <text>
        <t xml:space="preserve">[35204] p17</t>
      </text>
    </comment>
    <comment authorId="0" ref="N2193">
      <text>
        <t xml:space="preserve">[35019] p24
[35204] p25</t>
      </text>
    </comment>
    <comment authorId="0" ref="M2194">
      <text>
        <t xml:space="preserve">[1715] p169
[35203] P15</t>
      </text>
    </comment>
    <comment authorId="0" ref="N2194">
      <text>
        <t xml:space="preserve">[35203] p93</t>
      </text>
    </comment>
    <comment authorId="0" ref="M2195">
      <text>
        <t xml:space="preserve">[35204] p17</t>
      </text>
    </comment>
    <comment authorId="0" ref="N2195">
      <text>
        <t xml:space="preserve">[35203] p93</t>
      </text>
    </comment>
    <comment authorId="0" ref="N2196">
      <text>
        <t xml:space="preserve">[35024] p48
[35205] p31</t>
      </text>
    </comment>
    <comment authorId="0" ref="I2197">
      <text>
        <t xml:space="preserve">[35019] p16</t>
      </text>
    </comment>
    <comment authorId="0" ref="J2197">
      <text>
        <t xml:space="preserve">[1624] p15</t>
      </text>
    </comment>
    <comment authorId="0" ref="M2197">
      <text>
        <t xml:space="preserve">[35204] p17</t>
      </text>
    </comment>
    <comment authorId="0" ref="N2197">
      <text>
        <t xml:space="preserve">[35204] p25
[35001] p25</t>
      </text>
    </comment>
    <comment authorId="0" ref="L2198">
      <text>
        <t xml:space="preserve">[35001] p13</t>
      </text>
    </comment>
    <comment authorId="0" ref="N2198">
      <text>
        <t xml:space="preserve">[35205] p31
[35001] p25
[35203] p18</t>
      </text>
    </comment>
    <comment authorId="0" ref="AY2198">
      <text>
        <t xml:space="preserve">[35902] p29</t>
      </text>
    </comment>
    <comment authorId="0" ref="N2199">
      <text>
        <t xml:space="preserve">[35001] p25
[35203] p18</t>
      </text>
    </comment>
    <comment authorId="0" ref="I2200">
      <text>
        <t xml:space="preserve">[35019] p16</t>
      </text>
    </comment>
    <comment authorId="0" ref="N2200">
      <text>
        <t xml:space="preserve">[35019] p24</t>
      </text>
    </comment>
    <comment authorId="0" ref="J2201">
      <text>
        <t xml:space="preserve">[35ED002] p8</t>
      </text>
    </comment>
    <comment authorId="0" ref="M2201">
      <text>
        <t xml:space="preserve">[35ED002] p8</t>
      </text>
    </comment>
    <comment authorId="0" ref="N2201">
      <text>
        <t xml:space="preserve">[35024] p48
[35203] p121</t>
      </text>
    </comment>
    <comment authorId="0" ref="N2202">
      <text>
        <t xml:space="preserve">[35024] p48</t>
      </text>
    </comment>
    <comment authorId="0" ref="Q2202">
      <text>
        <t xml:space="preserve">[35702] p38-39</t>
      </text>
    </comment>
    <comment authorId="0" ref="T2202">
      <text>
        <t xml:space="preserve">[35702] p50-51</t>
      </text>
    </comment>
    <comment authorId="0" ref="U2202">
      <text>
        <t xml:space="preserve">[35SN501] p12</t>
      </text>
    </comment>
    <comment authorId="0" ref="V2202">
      <text>
        <t xml:space="preserve">[35702] p58-59</t>
      </text>
    </comment>
    <comment authorId="0" ref="X2202">
      <text>
        <t xml:space="preserve">[35702] p70-71</t>
      </text>
    </comment>
    <comment authorId="0" ref="Y2202">
      <text>
        <t xml:space="preserve">[35702] p80-81</t>
      </text>
    </comment>
    <comment authorId="0" ref="K2203">
      <text>
        <t xml:space="preserve">[35205] p18</t>
      </text>
    </comment>
    <comment authorId="0" ref="N2203">
      <text>
        <t xml:space="preserve">[35205] p31</t>
      </text>
    </comment>
    <comment authorId="0" ref="I2204">
      <text>
        <t xml:space="preserve">[35019] p16</t>
      </text>
    </comment>
    <comment authorId="0" ref="N2204">
      <text>
        <t xml:space="preserve">[35019] p24
[35001] p25</t>
      </text>
    </comment>
    <comment authorId="0" ref="N2205">
      <text>
        <t xml:space="preserve">[35001] p25
[35203] p18</t>
      </text>
    </comment>
    <comment authorId="0" ref="N2206">
      <text>
        <t xml:space="preserve">[35203] p18</t>
      </text>
    </comment>
    <comment authorId="0" ref="I2207">
      <text>
        <t xml:space="preserve">[35019] p16</t>
      </text>
    </comment>
    <comment authorId="0" ref="L2207">
      <text>
        <t xml:space="preserve">[35001] p13</t>
      </text>
    </comment>
    <comment authorId="0" ref="M2207">
      <text>
        <t xml:space="preserve">[35204] p17</t>
      </text>
    </comment>
    <comment authorId="0" ref="N2207">
      <text>
        <t xml:space="preserve">[35019] p24
[35204] p25
[35001] p25
[35203] p18</t>
      </text>
    </comment>
    <comment authorId="0" ref="N2208">
      <text>
        <t xml:space="preserve">appears in [35204] p25
missing in [35024] p48
missing in [35203] p121</t>
      </text>
    </comment>
    <comment authorId="0" ref="J2209">
      <text>
        <t xml:space="preserve">[35024] p18</t>
      </text>
    </comment>
    <comment authorId="0" ref="K2209">
      <text>
        <t xml:space="preserve">[35205] p18</t>
      </text>
    </comment>
    <comment authorId="0" ref="N2209">
      <text>
        <t xml:space="preserve">[35024] p48
[35205] p31</t>
      </text>
    </comment>
    <comment authorId="0" ref="I2210">
      <text>
        <t xml:space="preserve">[35019] p16</t>
      </text>
    </comment>
    <comment authorId="0" ref="L2210">
      <text>
        <t xml:space="preserve">[35001] p13</t>
      </text>
    </comment>
    <comment authorId="0" ref="M2210">
      <text>
        <t xml:space="preserve">[35204] p17</t>
      </text>
    </comment>
    <comment authorId="0" ref="N2210">
      <text>
        <t xml:space="preserve">[35019] p24
[35204] p25
[35203] p18</t>
      </text>
    </comment>
    <comment authorId="0" ref="J2211">
      <text>
        <t xml:space="preserve">[35024] p18</t>
      </text>
    </comment>
    <comment authorId="0" ref="N2211">
      <text>
        <t xml:space="preserve">[35024] p48</t>
      </text>
    </comment>
    <comment authorId="0" ref="N2212">
      <text>
        <t xml:space="preserve">[35001] p25
[35203] p18</t>
      </text>
    </comment>
    <comment authorId="0" ref="N2213">
      <text>
        <t xml:space="preserve">[35024] p48
[35205] p31</t>
      </text>
    </comment>
    <comment authorId="0" ref="N2214">
      <text>
        <t xml:space="preserve">[35203] p18</t>
      </text>
    </comment>
    <comment authorId="0" ref="L2215">
      <text>
        <t xml:space="preserve">[35001] p13</t>
      </text>
    </comment>
    <comment authorId="0" ref="N2215">
      <text>
        <t xml:space="preserve">[35001] p25
[35203] p18</t>
      </text>
    </comment>
    <comment authorId="0" ref="AY2215">
      <text>
        <t xml:space="preserve">[35902] p49</t>
      </text>
    </comment>
    <comment authorId="0" ref="M2216">
      <text>
        <t xml:space="preserve">[35204] p17</t>
      </text>
    </comment>
    <comment authorId="0" ref="N2216">
      <text>
        <t xml:space="preserve">[35204] p25
[35024] p48
[35203] p121</t>
      </text>
    </comment>
    <comment authorId="0" ref="N2217">
      <text>
        <t xml:space="preserve">[35024] p48</t>
      </text>
    </comment>
    <comment authorId="0" ref="J2218">
      <text>
        <t xml:space="preserve">[35024] p18</t>
      </text>
    </comment>
    <comment authorId="0" ref="N2218">
      <text>
        <t xml:space="preserve">[35024] p48
[35205] p31</t>
      </text>
    </comment>
    <comment authorId="0" ref="J2219">
      <text>
        <t xml:space="preserve">[35024] p18</t>
      </text>
    </comment>
    <comment authorId="0" ref="N2219">
      <text>
        <t xml:space="preserve">[35024] p48</t>
      </text>
    </comment>
    <comment authorId="0" ref="N2221">
      <text>
        <t xml:space="preserve">[35205] p31
[35001] p25
[35203] p18</t>
      </text>
    </comment>
    <comment authorId="0" ref="I2222">
      <text>
        <t xml:space="preserve">[35019] p16</t>
      </text>
    </comment>
    <comment authorId="0" ref="K2222">
      <text>
        <t xml:space="preserve">[35205] p18</t>
      </text>
    </comment>
    <comment authorId="0" ref="M2222">
      <text>
        <t xml:space="preserve">[35204] p17</t>
      </text>
    </comment>
    <comment authorId="0" ref="N2222">
      <text>
        <t xml:space="preserve">[35019] p24
[35204] p25</t>
      </text>
    </comment>
    <comment authorId="0" ref="X2223">
      <text>
        <t xml:space="preserve">[1706] p113</t>
      </text>
    </comment>
    <comment authorId="0" ref="M2224">
      <text>
        <t xml:space="preserve">[35204] p17</t>
      </text>
    </comment>
    <comment authorId="0" ref="N2224">
      <text>
        <t xml:space="preserve">[35204] p25</t>
      </text>
    </comment>
    <comment authorId="0" ref="N2225">
      <text>
        <t xml:space="preserve">[35019] p24
[35203] p93</t>
      </text>
    </comment>
    <comment authorId="0" ref="J2226">
      <text>
        <t xml:space="preserve">[35024] p18</t>
      </text>
    </comment>
    <comment authorId="0" ref="N2226">
      <text>
        <t xml:space="preserve">[35024] p48
[35205] p31</t>
      </text>
    </comment>
    <comment authorId="0" ref="K2227">
      <text>
        <t xml:space="preserve">[35205] p18</t>
      </text>
    </comment>
    <comment authorId="0" ref="N2227">
      <text>
        <t xml:space="preserve">[35024] p48
[35205] p31
[35001] p25</t>
      </text>
    </comment>
    <comment authorId="0" ref="I2228">
      <text>
        <t xml:space="preserve">[35019] p16</t>
      </text>
    </comment>
    <comment authorId="0" ref="M2228">
      <text>
        <t xml:space="preserve">[35204] p17</t>
      </text>
    </comment>
    <comment authorId="0" ref="N2228">
      <text>
        <t xml:space="preserve">[35019] p24
[35204] p25</t>
      </text>
    </comment>
    <comment authorId="0" ref="M2230">
      <text>
        <t xml:space="preserve">[35204] p17</t>
      </text>
    </comment>
    <comment authorId="0" ref="N2230">
      <text>
        <t xml:space="preserve">[35204] p25
[35203] p93</t>
      </text>
    </comment>
    <comment authorId="0" ref="I2231">
      <text>
        <t xml:space="preserve">[35019] p16</t>
      </text>
    </comment>
    <comment authorId="0" ref="M2231">
      <text>
        <t xml:space="preserve">[35204] p17</t>
      </text>
    </comment>
    <comment authorId="0" ref="N2231">
      <text>
        <t xml:space="preserve">[35019] p24
[35204] p25</t>
      </text>
    </comment>
    <comment authorId="0" ref="N2232">
      <text>
        <t xml:space="preserve">[35019] p24
[35001] p25
[35203] p18</t>
      </text>
    </comment>
    <comment authorId="0" ref="N2233">
      <text>
        <t xml:space="preserve">[35019] p24
[35001] p25
[35203] p18</t>
      </text>
    </comment>
    <comment authorId="0" ref="J2234">
      <text>
        <t xml:space="preserve">[35024] p18</t>
      </text>
    </comment>
    <comment authorId="0" ref="M2234">
      <text>
        <t xml:space="preserve">[35204] p17</t>
      </text>
    </comment>
    <comment authorId="0" ref="N2234">
      <text>
        <t xml:space="preserve">[35204] p25
[35024] p48
[35203] p121</t>
      </text>
    </comment>
    <comment authorId="0" ref="Q2235">
      <text>
        <t xml:space="preserve">[35702] p38-39</t>
      </text>
    </comment>
    <comment authorId="0" ref="T2235">
      <text>
        <t xml:space="preserve">[35702] p50-51</t>
      </text>
    </comment>
    <comment authorId="0" ref="V2235">
      <text>
        <t xml:space="preserve">[35702] p58-59</t>
      </text>
    </comment>
    <comment authorId="0" ref="X2235">
      <text>
        <t xml:space="preserve">[35702] p70-71</t>
      </text>
    </comment>
    <comment authorId="0" ref="Y2235">
      <text>
        <t xml:space="preserve">[35702] p80-81</t>
      </text>
    </comment>
    <comment authorId="0" ref="N2236">
      <text>
        <t xml:space="preserve">[35024] p48
[35205] p31</t>
      </text>
    </comment>
    <comment authorId="0" ref="N2237">
      <text>
        <t xml:space="preserve">[35024] p48</t>
      </text>
    </comment>
    <comment authorId="0" ref="K2238">
      <text>
        <t xml:space="preserve">[35205] p18</t>
      </text>
    </comment>
    <comment authorId="0" ref="N2238">
      <text>
        <t xml:space="preserve">[35024] p48
[35205] p31</t>
      </text>
    </comment>
    <comment authorId="0" ref="J2239">
      <text>
        <t xml:space="preserve">[35024] p18</t>
      </text>
    </comment>
    <comment authorId="0" ref="M2239">
      <text>
        <t xml:space="preserve">[35204] p17</t>
      </text>
    </comment>
    <comment authorId="0" ref="N2239">
      <text>
        <t xml:space="preserve">[35204] p25
[35024] p48</t>
      </text>
    </comment>
    <comment authorId="0" ref="M2240">
      <text>
        <t xml:space="preserve">[35204] p17</t>
      </text>
    </comment>
    <comment authorId="0" ref="N2240">
      <text>
        <t xml:space="preserve">[35019] p24
[35204] p25
[35203] p93</t>
      </text>
    </comment>
    <comment authorId="0" ref="K2241">
      <text>
        <t xml:space="preserve">[35205] p18</t>
      </text>
    </comment>
    <comment authorId="0" ref="N2241">
      <text>
        <t xml:space="preserve">[35205] p31
[35001] p25
[35203] p18</t>
      </text>
    </comment>
    <comment authorId="0" ref="AY2241">
      <text>
        <t xml:space="preserve">[35902] p58</t>
      </text>
    </comment>
    <comment authorId="0" ref="N2242">
      <text>
        <t xml:space="preserve">[35205] p31
[35001] p25
[35203] p18</t>
      </text>
    </comment>
    <comment authorId="0" ref="J2243">
      <text>
        <t xml:space="preserve">[35205] p17</t>
      </text>
    </comment>
    <comment authorId="0" ref="K2243">
      <text>
        <t xml:space="preserve">[35205] p18</t>
      </text>
    </comment>
    <comment authorId="0" ref="N2243">
      <text>
        <t xml:space="preserve">[35205] p31</t>
      </text>
    </comment>
    <comment authorId="0" ref="J2244">
      <text>
        <t xml:space="preserve">[35024] p18</t>
      </text>
    </comment>
    <comment authorId="0" ref="N2244">
      <text>
        <t xml:space="preserve">[35024] p48</t>
      </text>
    </comment>
    <comment authorId="0" ref="I2245">
      <text>
        <t xml:space="preserve">[35019] p16</t>
      </text>
    </comment>
    <comment authorId="0" ref="M2245">
      <text>
        <t xml:space="preserve">[35204] p17</t>
      </text>
    </comment>
    <comment authorId="0" ref="N2245">
      <text>
        <t xml:space="preserve">[35204] p25
[35203] p18</t>
      </text>
    </comment>
    <comment authorId="0" ref="K2246">
      <text>
        <t xml:space="preserve">[35205] p18</t>
      </text>
    </comment>
    <comment authorId="0" ref="L2246">
      <text>
        <t xml:space="preserve">[35001] p13</t>
      </text>
    </comment>
    <comment authorId="0" ref="N2246">
      <text>
        <t xml:space="preserve">[35205] p31
[35001] p25
[35203] p18</t>
      </text>
    </comment>
    <comment authorId="0" ref="I2248">
      <text>
        <t xml:space="preserve">[35019] p16</t>
      </text>
    </comment>
    <comment authorId="0" ref="J2248">
      <text>
        <t xml:space="preserve">[35702] p15</t>
      </text>
    </comment>
    <comment authorId="0" ref="K2248">
      <text>
        <t xml:space="preserve">[35205] p18</t>
      </text>
    </comment>
    <comment authorId="0" ref="L2248">
      <text>
        <t xml:space="preserve">[35001] p13</t>
      </text>
    </comment>
    <comment authorId="0" ref="M2248">
      <text>
        <t xml:space="preserve">[35204] p17</t>
      </text>
    </comment>
    <comment authorId="0" ref="N2248">
      <text>
        <t xml:space="preserve">[35019] p24
[35204] p25
[35205] p31
[35001] p25
[35203] p18</t>
      </text>
    </comment>
    <comment authorId="0" ref="L2249">
      <text>
        <t xml:space="preserve">[35001] p13</t>
      </text>
    </comment>
    <comment authorId="0" ref="N2249">
      <text>
        <t xml:space="preserve">[35001] p25
[35203] p18</t>
      </text>
    </comment>
    <comment authorId="0" ref="K2250">
      <text>
        <t xml:space="preserve">[35205] p18</t>
      </text>
    </comment>
    <comment authorId="0" ref="N2250">
      <text>
        <t xml:space="preserve">[35205] p31</t>
      </text>
    </comment>
    <comment authorId="0" ref="K2251">
      <text>
        <t xml:space="preserve">[35205] p18</t>
      </text>
    </comment>
    <comment authorId="0" ref="N2251">
      <text>
        <t xml:space="preserve">appears in [35205] p31
missing in [35001] p25</t>
      </text>
    </comment>
    <comment authorId="0" ref="J2252">
      <text>
        <t xml:space="preserve">[35024] p18</t>
      </text>
    </comment>
    <comment authorId="0" ref="N2252">
      <text>
        <t xml:space="preserve">[35024] p48
[35203] p121</t>
      </text>
    </comment>
    <comment authorId="0" ref="M2253">
      <text>
        <t xml:space="preserve">[35204] p17</t>
      </text>
    </comment>
    <comment authorId="0" ref="N2253">
      <text>
        <t xml:space="preserve">[35204] p25
[35024] p48
[35203] p121</t>
      </text>
    </comment>
    <comment authorId="0" ref="I2254">
      <text>
        <t xml:space="preserve">[35019] p16</t>
      </text>
    </comment>
    <comment authorId="0" ref="J2254">
      <text>
        <t xml:space="preserve">[35702] p15</t>
      </text>
    </comment>
    <comment authorId="0" ref="K2254">
      <text>
        <t xml:space="preserve">[35205] p18</t>
      </text>
    </comment>
    <comment authorId="0" ref="L2254">
      <text>
        <t xml:space="preserve">[35001] p13</t>
      </text>
    </comment>
    <comment authorId="0" ref="N2254">
      <text>
        <t xml:space="preserve">[35205] p31
[35001] p25</t>
      </text>
    </comment>
    <comment authorId="0" ref="K2255">
      <text>
        <t xml:space="preserve">[35205] p18</t>
      </text>
    </comment>
    <comment authorId="0" ref="L2255">
      <text>
        <t xml:space="preserve">[35001] p13</t>
      </text>
    </comment>
    <comment authorId="0" ref="N2255">
      <text>
        <t xml:space="preserve">[35205] p31
[35001] p25</t>
      </text>
    </comment>
    <comment authorId="0" ref="M2257">
      <text>
        <t xml:space="preserve">[35204] p17</t>
      </text>
    </comment>
    <comment authorId="0" ref="N2257">
      <text>
        <t xml:space="preserve">[35019] p24
[35204] p25
[35203] p93</t>
      </text>
    </comment>
    <comment authorId="0" ref="L2258">
      <text>
        <t xml:space="preserve">[1629] p17</t>
      </text>
    </comment>
    <comment authorId="0" ref="M2258">
      <text>
        <t xml:space="preserve">[35204] p17</t>
      </text>
    </comment>
    <comment authorId="0" ref="N2258">
      <text>
        <t xml:space="preserve">[35204] p25
[35024] p48
[35203] p121</t>
      </text>
    </comment>
    <comment authorId="0" ref="I2259">
      <text>
        <t xml:space="preserve">[35019] p16</t>
      </text>
    </comment>
    <comment authorId="0" ref="N2259">
      <text>
        <t xml:space="preserve">[35019] p24
[35001] p25
[35203] p18</t>
      </text>
    </comment>
    <comment authorId="0" ref="K2260">
      <text>
        <t xml:space="preserve">[35205] p18</t>
      </text>
    </comment>
    <comment authorId="0" ref="N2260">
      <text>
        <t xml:space="preserve">[35205] p31
[35001] p25</t>
      </text>
    </comment>
    <comment authorId="0" ref="M2261">
      <text>
        <t xml:space="preserve">[35204] p17</t>
      </text>
    </comment>
    <comment authorId="0" ref="N2261">
      <text>
        <t xml:space="preserve">[35019] p24
[35204] p25
[35203] p93</t>
      </text>
    </comment>
    <comment authorId="0" ref="N2262">
      <text>
        <t xml:space="preserve">[35024] p48</t>
      </text>
    </comment>
    <comment authorId="0" ref="N2263">
      <text>
        <t xml:space="preserve">[35203] p18</t>
      </text>
    </comment>
    <comment authorId="0" ref="K2264">
      <text>
        <t xml:space="preserve">[35205] p18</t>
      </text>
    </comment>
    <comment authorId="0" ref="N2264">
      <text>
        <t xml:space="preserve">[35205] p31
[35001] p25
[35203] p18</t>
      </text>
    </comment>
    <comment authorId="0" ref="M2265">
      <text>
        <t xml:space="preserve">[35204] p17</t>
      </text>
    </comment>
    <comment authorId="0" ref="N2265">
      <text>
        <t xml:space="preserve">[35204] p25
[35024] p48</t>
      </text>
    </comment>
    <comment authorId="0" ref="M2266">
      <text>
        <t xml:space="preserve">[35204] p17</t>
      </text>
    </comment>
    <comment authorId="0" ref="N2266">
      <text>
        <t xml:space="preserve">[35204] p25
[35024] p48
[35203] p121</t>
      </text>
    </comment>
    <comment authorId="0" ref="I2267">
      <text>
        <t xml:space="preserve">[35019] p16</t>
      </text>
    </comment>
    <comment authorId="0" ref="L2267">
      <text>
        <t xml:space="preserve">[35001] p13</t>
      </text>
    </comment>
    <comment authorId="0" ref="M2267">
      <text>
        <t xml:space="preserve">[35204] p17</t>
      </text>
    </comment>
    <comment authorId="0" ref="N2267">
      <text>
        <t xml:space="preserve">[35204] p25
[35205] p31
[35001] p25</t>
      </text>
    </comment>
    <comment authorId="0" ref="I2268">
      <text>
        <t xml:space="preserve">[35019] p16</t>
      </text>
    </comment>
    <comment authorId="0" ref="M2268">
      <text>
        <t xml:space="preserve">[35204] p17</t>
      </text>
    </comment>
    <comment authorId="0" ref="N2268">
      <text>
        <t xml:space="preserve">[35019] p24
[35205] p31
[35001] p25 but with shifted coordinates compared to 2764 map
[35203] p18</t>
      </text>
    </comment>
    <comment authorId="0" ref="J2269">
      <text>
        <t xml:space="preserve">[35024] p18</t>
      </text>
    </comment>
    <comment authorId="0" ref="N2269">
      <text>
        <t xml:space="preserve">[35024] p48</t>
      </text>
    </comment>
    <comment authorId="0" ref="L2270">
      <text>
        <t xml:space="preserve">[35001] p13</t>
      </text>
    </comment>
    <comment authorId="0" ref="N2270">
      <text>
        <t xml:space="preserve">[35001] p25
[35203] p18</t>
      </text>
    </comment>
    <comment authorId="0" ref="N2271">
      <text>
        <t xml:space="preserve">[35001] p25
[35203] p18</t>
      </text>
    </comment>
    <comment authorId="0" ref="J2272">
      <text>
        <t xml:space="preserve">[35024] p18</t>
      </text>
    </comment>
    <comment authorId="0" ref="N2272">
      <text>
        <t xml:space="preserve">[35024] p48</t>
      </text>
    </comment>
    <comment authorId="0" ref="M2273">
      <text>
        <t xml:space="preserve">[35204] p17</t>
      </text>
    </comment>
    <comment authorId="0" ref="N2273">
      <text>
        <t xml:space="preserve">[35204] p25
[35024] p48
[35203] p121</t>
      </text>
    </comment>
    <comment authorId="0" ref="I2274">
      <text>
        <t xml:space="preserve">[35019] p16</t>
      </text>
    </comment>
    <comment authorId="0" ref="K2274">
      <text>
        <t xml:space="preserve">[35205] p18</t>
      </text>
    </comment>
    <comment authorId="0" ref="N2274">
      <text>
        <t xml:space="preserve">[35205] p31
[35001] p25</t>
      </text>
    </comment>
    <comment authorId="0" ref="K2275">
      <text>
        <t xml:space="preserve">[35205] p18</t>
      </text>
    </comment>
    <comment authorId="0" ref="N2275">
      <text>
        <t xml:space="preserve">[35205] p31</t>
      </text>
    </comment>
    <comment authorId="0" ref="I2276">
      <text>
        <t xml:space="preserve">[35019] p16</t>
      </text>
    </comment>
    <comment authorId="0" ref="J2276">
      <text>
        <t xml:space="preserve">[35702] p15</t>
      </text>
    </comment>
    <comment authorId="0" ref="K2276">
      <text>
        <t xml:space="preserve">[35205] p18</t>
      </text>
    </comment>
    <comment authorId="0" ref="L2276">
      <text>
        <t xml:space="preserve">[35001] p13</t>
      </text>
    </comment>
    <comment authorId="0" ref="M2276">
      <text>
        <t xml:space="preserve">[35204] p17
[35001] p25</t>
      </text>
    </comment>
    <comment authorId="0" ref="N2276">
      <text>
        <t xml:space="preserve">[35019] p24
[35204] p25
[35205] p31
[35001] p25</t>
      </text>
    </comment>
    <comment authorId="0" ref="Q2277">
      <text>
        <t xml:space="preserve">[35702] p38-39</t>
      </text>
    </comment>
    <comment authorId="0" ref="T2277">
      <text>
        <t xml:space="preserve">[35702] p50-51</t>
      </text>
    </comment>
    <comment authorId="0" ref="V2277">
      <text>
        <t xml:space="preserve">[35702] p58-59</t>
      </text>
    </comment>
    <comment authorId="0" ref="X2277">
      <text>
        <t xml:space="preserve">[35702] p70-71</t>
      </text>
    </comment>
    <comment authorId="0" ref="Y2277">
      <text>
        <t xml:space="preserve">[35702] p80-81</t>
      </text>
    </comment>
    <comment authorId="0" ref="K2278">
      <text>
        <t xml:space="preserve">[35205] p18</t>
      </text>
    </comment>
    <comment authorId="0" ref="N2278">
      <text>
        <t xml:space="preserve">[35205] p31
[35001] p25</t>
      </text>
    </comment>
    <comment authorId="0" ref="K2280">
      <text>
        <t xml:space="preserve">[35205] p18</t>
      </text>
    </comment>
    <comment authorId="0" ref="N2280">
      <text>
        <t xml:space="preserve">[35205] p31</t>
      </text>
    </comment>
    <comment authorId="0" ref="L2281">
      <text>
        <t xml:space="preserve">[35001] p13</t>
      </text>
    </comment>
    <comment authorId="0" ref="N2281">
      <text>
        <t xml:space="preserve">[35205] p31
[35001] p25
[35203] p18</t>
      </text>
    </comment>
    <comment authorId="0" ref="K2282">
      <text>
        <t xml:space="preserve">[35205] p18</t>
      </text>
    </comment>
    <comment authorId="0" ref="N2282">
      <text>
        <t xml:space="preserve">[35205] p31</t>
      </text>
    </comment>
    <comment authorId="0" ref="K2283">
      <text>
        <t xml:space="preserve">[35205] p18</t>
      </text>
    </comment>
    <comment authorId="0" ref="L2283">
      <text>
        <t xml:space="preserve">[35001] p13</t>
      </text>
    </comment>
    <comment authorId="0" ref="N2283">
      <text>
        <t xml:space="preserve">[35205] p31
[35001] p25
[35203] p18</t>
      </text>
    </comment>
    <comment authorId="0" ref="N2284">
      <text>
        <t xml:space="preserve">[35001] p25
[35203] p18</t>
      </text>
    </comment>
    <comment authorId="0" ref="K2285">
      <text>
        <t xml:space="preserve">[35205] p18</t>
      </text>
    </comment>
    <comment authorId="0" ref="N2286">
      <text>
        <t xml:space="preserve">[35024] p48</t>
      </text>
    </comment>
    <comment authorId="0" ref="X2286">
      <text>
        <t xml:space="preserve">[35236] p79</t>
      </text>
    </comment>
    <comment authorId="0" ref="J2287">
      <text>
        <t xml:space="preserve">[35024] p18</t>
      </text>
    </comment>
    <comment authorId="0" ref="N2287">
      <text>
        <t xml:space="preserve">[35024] p48
[35205] p31</t>
      </text>
    </comment>
    <comment authorId="0" ref="N2288">
      <text>
        <t xml:space="preserve">[35019] p24
[35001] p25
[35203] p18</t>
      </text>
    </comment>
    <comment authorId="0" ref="M2289">
      <text>
        <t xml:space="preserve">[35204] p17</t>
      </text>
    </comment>
    <comment authorId="0" ref="N2289">
      <text>
        <t xml:space="preserve">[35204] p25
[35205] p31
[35001] p25</t>
      </text>
    </comment>
    <comment authorId="0" ref="N2290">
      <text>
        <t xml:space="preserve">[35019] p24</t>
      </text>
    </comment>
    <comment authorId="0" ref="N2291">
      <text>
        <t xml:space="preserve">[35024] p48
[35203] p93</t>
      </text>
    </comment>
    <comment authorId="0" ref="K2292">
      <text>
        <t xml:space="preserve">[35205] p18</t>
      </text>
    </comment>
    <comment authorId="0" ref="N2292">
      <text>
        <t xml:space="preserve">[35205] p31
[35001] p25</t>
      </text>
    </comment>
    <comment authorId="0" ref="N2293">
      <text>
        <t xml:space="preserve">[35019] p24
[35001] p25
[35203] p18</t>
      </text>
    </comment>
    <comment authorId="0" ref="I2294">
      <text>
        <t xml:space="preserve">[35019] p16</t>
      </text>
    </comment>
    <comment authorId="0" ref="L2294">
      <text>
        <t xml:space="preserve">[35001] p13</t>
      </text>
    </comment>
    <comment authorId="0" ref="N2294">
      <text>
        <t xml:space="preserve">[35019] p24
[35001] p25v</t>
      </text>
    </comment>
    <comment authorId="0" ref="I2296">
      <text>
        <t xml:space="preserve">[35019] p16</t>
      </text>
    </comment>
    <comment authorId="0" ref="M2296">
      <text>
        <t xml:space="preserve">[35204] p17</t>
      </text>
    </comment>
    <comment authorId="0" ref="N2296">
      <text>
        <t xml:space="preserve">[35204] p25</t>
      </text>
    </comment>
    <comment authorId="0" ref="I2297">
      <text>
        <t xml:space="preserve">[35019] p16</t>
      </text>
    </comment>
    <comment authorId="0" ref="N2297">
      <text>
        <t xml:space="preserve">[35019] p24
[35001] p25</t>
      </text>
    </comment>
    <comment authorId="0" ref="I2298">
      <text>
        <t xml:space="preserve">[35019] p16</t>
      </text>
    </comment>
    <comment authorId="0" ref="M2298">
      <text>
        <t xml:space="preserve">[35204] p17</t>
      </text>
    </comment>
    <comment authorId="0" ref="N2298">
      <text>
        <t xml:space="preserve">[35204] p25</t>
      </text>
    </comment>
    <comment authorId="0" ref="M2299">
      <text>
        <t xml:space="preserve">[35204] p17</t>
      </text>
    </comment>
    <comment authorId="0" ref="N2299">
      <text>
        <t xml:space="preserve">[35019] p24
[35204] p25
[35203] p93</t>
      </text>
    </comment>
    <comment authorId="0" ref="N2300">
      <text>
        <t xml:space="preserve">[35024] p48
[35205] p31</t>
      </text>
    </comment>
    <comment authorId="0" ref="N2301">
      <text>
        <t xml:space="preserve">[35203] p93</t>
      </text>
    </comment>
    <comment authorId="0" ref="I2303">
      <text>
        <t xml:space="preserve">[35019] p16</t>
      </text>
    </comment>
    <comment authorId="0" ref="M2303">
      <text>
        <t xml:space="preserve">[35204] p17</t>
      </text>
    </comment>
    <comment authorId="0" ref="N2303">
      <text>
        <t xml:space="preserve">[35204] p25</t>
      </text>
    </comment>
    <comment authorId="0" ref="I2304">
      <text>
        <t xml:space="preserve">[35019] p16</t>
      </text>
    </comment>
    <comment authorId="0" ref="J2304">
      <text>
        <t xml:space="preserve">[35702] p15</t>
      </text>
    </comment>
    <comment authorId="0" ref="K2304">
      <text>
        <t xml:space="preserve">[35205] p18</t>
      </text>
    </comment>
    <comment authorId="0" ref="L2304">
      <text>
        <t xml:space="preserve">[35001] p13</t>
      </text>
    </comment>
    <comment authorId="0" ref="M2304">
      <text>
        <t xml:space="preserve">[35204] p17</t>
      </text>
    </comment>
    <comment authorId="0" ref="N2304">
      <text>
        <t xml:space="preserve">[35019] p24
[35204] p25
[35205] p31
[35001] p25</t>
      </text>
    </comment>
    <comment authorId="0" ref="P2306">
      <text>
        <t xml:space="preserve">[35SN209] p4</t>
      </text>
    </comment>
    <comment authorId="0" ref="AO2306">
      <text>
        <t xml:space="preserve">[35SN209] p6</t>
      </text>
    </comment>
    <comment authorId="0" ref="AW2306">
      <text>
        <t xml:space="preserve">[35SN209] p6</t>
      </text>
    </comment>
    <comment authorId="0" ref="AX2306">
      <text>
        <t xml:space="preserve">[35SN209] p10</t>
      </text>
    </comment>
    <comment authorId="0" ref="AZ2306">
      <text>
        <t xml:space="preserve">[35905] p166</t>
      </text>
    </comment>
    <comment authorId="0" ref="L2307">
      <text>
        <t xml:space="preserve">[35001] p13</t>
      </text>
    </comment>
    <comment authorId="0" ref="N2307">
      <text>
        <t xml:space="preserve">[35019] p24
[35001] p25</t>
      </text>
    </comment>
    <comment authorId="0" ref="I2308">
      <text>
        <t xml:space="preserve">[35019] p16</t>
      </text>
    </comment>
    <comment authorId="0" ref="M2308">
      <text>
        <t xml:space="preserve">[35204] p17</t>
      </text>
    </comment>
    <comment authorId="0" ref="N2308">
      <text>
        <t xml:space="preserve">[35019] p24
[35204] p25</t>
      </text>
    </comment>
    <comment authorId="0" ref="J2309">
      <text>
        <t xml:space="preserve">[35024] p18</t>
      </text>
    </comment>
    <comment authorId="0" ref="K2309">
      <text>
        <t xml:space="preserve">[35205] p18</t>
      </text>
    </comment>
    <comment authorId="0" ref="N2309">
      <text>
        <t xml:space="preserve">[35024] p48
[35205] p31</t>
      </text>
    </comment>
    <comment authorId="0" ref="N2310">
      <text>
        <t xml:space="preserve">[35024] p48
[35205] p31</t>
      </text>
    </comment>
    <comment authorId="0" ref="L2311">
      <text>
        <t xml:space="preserve">[35001] p13</t>
      </text>
    </comment>
    <comment authorId="0" ref="N2311">
      <text>
        <t xml:space="preserve">[35001] p25
[35203] p18</t>
      </text>
    </comment>
    <comment authorId="0" ref="N2312">
      <text>
        <t xml:space="preserve">[35001] p25
[35203] p18</t>
      </text>
    </comment>
    <comment authorId="0" ref="J2313">
      <text>
        <t xml:space="preserve">[35024] p18</t>
      </text>
    </comment>
    <comment authorId="0" ref="N2313">
      <text>
        <t xml:space="preserve">[35024] p48</t>
      </text>
    </comment>
    <comment authorId="0" ref="I2314">
      <text>
        <t xml:space="preserve">[35019] p16</t>
      </text>
    </comment>
    <comment authorId="0" ref="M2314">
      <text>
        <t xml:space="preserve">[35204] p17</t>
      </text>
    </comment>
    <comment authorId="0" ref="N2314">
      <text>
        <t xml:space="preserve">[35204] p25</t>
      </text>
    </comment>
    <comment authorId="0" ref="K2315">
      <text>
        <t xml:space="preserve">[35205] p18</t>
      </text>
    </comment>
    <comment authorId="0" ref="N2315">
      <text>
        <t xml:space="preserve">[35205] p31</t>
      </text>
    </comment>
    <comment authorId="0" ref="Q2317">
      <text>
        <t xml:space="preserve">[35702] p38-39</t>
      </text>
    </comment>
    <comment authorId="0" ref="T2317">
      <text>
        <t xml:space="preserve">[35702] p50-51</t>
      </text>
    </comment>
    <comment authorId="0" ref="V2317">
      <text>
        <t xml:space="preserve">[35702] p58-59</t>
      </text>
    </comment>
    <comment authorId="0" ref="X2317">
      <text>
        <t xml:space="preserve">[35702] p70-71</t>
      </text>
    </comment>
    <comment authorId="0" ref="Y2317">
      <text>
        <t xml:space="preserve">[35702] p80-81</t>
      </text>
    </comment>
    <comment authorId="0" ref="Q2318">
      <text>
        <t xml:space="preserve">[35702] p38-39</t>
      </text>
    </comment>
    <comment authorId="0" ref="T2318">
      <text>
        <t xml:space="preserve">[35702] p50-51</t>
      </text>
    </comment>
    <comment authorId="0" ref="V2318">
      <text>
        <t xml:space="preserve">[35702] p58-59</t>
      </text>
    </comment>
    <comment authorId="0" ref="X2318">
      <text>
        <t xml:space="preserve">[35702] p70-71</t>
      </text>
    </comment>
    <comment authorId="0" ref="Y2318">
      <text>
        <t xml:space="preserve">[35702] p80-81</t>
      </text>
    </comment>
    <comment authorId="0" ref="N2319">
      <text>
        <t xml:space="preserve">[35001] p25
[35203] p18</t>
      </text>
    </comment>
    <comment authorId="0" ref="K2320">
      <text>
        <t xml:space="preserve">[35205] p18</t>
      </text>
    </comment>
    <comment authorId="0" ref="N2320">
      <text>
        <t xml:space="preserve">[35205] p31</t>
      </text>
    </comment>
    <comment authorId="0" ref="N2321">
      <text>
        <t xml:space="preserve">[35001] p25
[35203] p18</t>
      </text>
    </comment>
    <comment authorId="0" ref="L2322">
      <text>
        <t xml:space="preserve">[35001] p13</t>
      </text>
    </comment>
    <comment authorId="0" ref="N2322">
      <text>
        <t xml:space="preserve">[35001] p25
[35203] p18</t>
      </text>
    </comment>
    <comment authorId="0" ref="O2322">
      <text>
        <t xml:space="preserve">[35SN232] p4</t>
      </text>
    </comment>
    <comment authorId="0" ref="X2322">
      <text>
        <t xml:space="preserve">[35SN232] p6</t>
      </text>
    </comment>
    <comment authorId="0" ref="AY2322">
      <text>
        <t xml:space="preserve">[35902] p28</t>
      </text>
    </comment>
    <comment authorId="0" ref="N2323">
      <text>
        <t xml:space="preserve">[35205] p31
[35203] p93</t>
      </text>
    </comment>
    <comment authorId="0" ref="K2324">
      <text>
        <t xml:space="preserve">[35205] p18</t>
      </text>
    </comment>
    <comment authorId="0" ref="L2324">
      <text>
        <t xml:space="preserve">[35001] p13</t>
      </text>
    </comment>
    <comment authorId="0" ref="N2324">
      <text>
        <t xml:space="preserve">[35205] p31
[35001] p25
[35203] p18</t>
      </text>
    </comment>
    <comment authorId="0" ref="N2325">
      <text>
        <t xml:space="preserve">[35024] p48
[35203] p93</t>
      </text>
    </comment>
    <comment authorId="0" ref="N2326">
      <text>
        <t xml:space="preserve">[35001] p25
[35203] p18</t>
      </text>
    </comment>
    <comment authorId="0" ref="I2327">
      <text>
        <t xml:space="preserve">[35019] p16</t>
      </text>
    </comment>
    <comment authorId="0" ref="M2327">
      <text>
        <t xml:space="preserve">[35204] p17</t>
      </text>
    </comment>
    <comment authorId="0" ref="N2327">
      <text>
        <t xml:space="preserve">[35204] p25
[35001] p25</t>
      </text>
    </comment>
    <comment authorId="0" ref="I2328">
      <text>
        <t xml:space="preserve">[35019] p16</t>
      </text>
    </comment>
    <comment authorId="0" ref="J2328">
      <text>
        <t xml:space="preserve">[35702] p15</t>
      </text>
    </comment>
    <comment authorId="0" ref="K2328">
      <text>
        <t xml:space="preserve">[35205] p18</t>
      </text>
    </comment>
    <comment authorId="0" ref="L2328">
      <text>
        <t xml:space="preserve">[35001] p13</t>
      </text>
    </comment>
    <comment authorId="0" ref="N2328">
      <text>
        <t xml:space="preserve">[35205] p31
[35001] p25</t>
      </text>
    </comment>
    <comment authorId="0" ref="N2329">
      <text>
        <t xml:space="preserve">[35024] p48
[35205] p31
[35203] p93</t>
      </text>
    </comment>
    <comment authorId="0" ref="N2330">
      <text>
        <t xml:space="preserve">[35001] p25
[35203] p18</t>
      </text>
    </comment>
    <comment authorId="0" ref="M2331">
      <text>
        <t xml:space="preserve">[35204] p17</t>
      </text>
    </comment>
    <comment authorId="0" ref="N2331">
      <text>
        <t xml:space="preserve">[35204] p25
[35024] p48
[35203] p121</t>
      </text>
    </comment>
    <comment authorId="0" ref="J2332">
      <text>
        <t xml:space="preserve">[35024] p18</t>
      </text>
    </comment>
    <comment authorId="0" ref="M2332">
      <text>
        <t xml:space="preserve">[35ED002] p8</t>
      </text>
    </comment>
    <comment authorId="0" ref="N2332">
      <text>
        <t xml:space="preserve">[35024] p48</t>
      </text>
    </comment>
    <comment authorId="0" ref="J2333">
      <text>
        <t xml:space="preserve">[35024] p18</t>
      </text>
    </comment>
    <comment authorId="0" ref="N2333">
      <text>
        <t xml:space="preserve">[35024] p48</t>
      </text>
    </comment>
    <comment authorId="0" ref="J2334">
      <text>
        <t xml:space="preserve">[35024] p18</t>
      </text>
    </comment>
    <comment authorId="0" ref="N2334">
      <text>
        <t xml:space="preserve">[35024] p48</t>
      </text>
    </comment>
    <comment authorId="0" ref="J2336">
      <text>
        <t xml:space="preserve">[35024] p18</t>
      </text>
    </comment>
    <comment authorId="0" ref="M2336">
      <text>
        <t xml:space="preserve">[35204] p17</t>
      </text>
    </comment>
    <comment authorId="0" ref="N2336">
      <text>
        <t xml:space="preserve">[35204] p25
[35024] p48</t>
      </text>
    </comment>
    <comment authorId="0" ref="N2337">
      <text>
        <t xml:space="preserve">[35001] p25
[35203] p18</t>
      </text>
    </comment>
    <comment authorId="0" ref="I2338">
      <text>
        <t xml:space="preserve">[35019] p16</t>
      </text>
    </comment>
    <comment authorId="0" ref="M2338">
      <text>
        <t xml:space="preserve">[35204] p17</t>
      </text>
    </comment>
    <comment authorId="0" ref="N2338">
      <text>
        <t xml:space="preserve">[35204] p25</t>
      </text>
    </comment>
    <comment authorId="0" ref="K2339">
      <text>
        <t xml:space="preserve">[35205] p18</t>
      </text>
    </comment>
    <comment authorId="0" ref="N2339">
      <text>
        <t xml:space="preserve">[35205] p31
[35001] p25</t>
      </text>
    </comment>
    <comment authorId="0" ref="L2340">
      <text>
        <t xml:space="preserve">[35001] p13</t>
      </text>
    </comment>
    <comment authorId="0" ref="N2340">
      <text>
        <t xml:space="preserve">[35019] p24
[35001] p25
[35203] p18</t>
      </text>
    </comment>
    <comment authorId="0" ref="K2341">
      <text>
        <t xml:space="preserve">[35205] p18</t>
      </text>
    </comment>
    <comment authorId="0" ref="L2341">
      <text>
        <t xml:space="preserve">[35001] p13</t>
      </text>
    </comment>
    <comment authorId="0" ref="N2341">
      <text>
        <t xml:space="preserve">[35205] p31
[35001] p25</t>
      </text>
    </comment>
    <comment authorId="0" ref="N2343">
      <text>
        <t xml:space="preserve">[35203] p93</t>
      </text>
    </comment>
    <comment authorId="0" ref="I2344">
      <text>
        <t xml:space="preserve">[35019] p16</t>
      </text>
    </comment>
    <comment authorId="0" ref="M2344">
      <text>
        <t xml:space="preserve">[35204] p17</t>
      </text>
    </comment>
    <comment authorId="0" ref="N2344">
      <text>
        <t xml:space="preserve">[35019] p24
[35204] p25
[35205] p31</t>
      </text>
    </comment>
    <comment authorId="0" ref="I2345">
      <text>
        <t xml:space="preserve">[35019] p16</t>
      </text>
    </comment>
    <comment authorId="0" ref="L2345">
      <text>
        <t xml:space="preserve">[35001] p13</t>
      </text>
    </comment>
    <comment authorId="0" ref="N2345">
      <text>
        <t xml:space="preserve">[35019] p24
[35001] p25
[35203] p18</t>
      </text>
    </comment>
    <comment authorId="0" ref="M2346">
      <text>
        <t xml:space="preserve">[35204] p17</t>
      </text>
    </comment>
    <comment authorId="0" ref="N2346">
      <text>
        <t xml:space="preserve">missing in [35204] p25
appears in [35024] p48
missing in [35205] p31</t>
      </text>
    </comment>
    <comment authorId="0" ref="N2347">
      <text>
        <t xml:space="preserve">[35019] p24
[35001] p25
[35203] p18</t>
      </text>
    </comment>
    <comment authorId="0" ref="N2348">
      <text>
        <t xml:space="preserve">[35024] p48
[35203] p93</t>
      </text>
    </comment>
    <comment authorId="0" ref="J2349">
      <text>
        <t xml:space="preserve">[35024] p18</t>
      </text>
    </comment>
    <comment authorId="0" ref="K2349">
      <text>
        <t xml:space="preserve">[35205] p18</t>
      </text>
    </comment>
    <comment authorId="0" ref="N2349">
      <text>
        <t xml:space="preserve">[35024] p48
[35205] p31</t>
      </text>
    </comment>
    <comment authorId="0" ref="I2350">
      <text>
        <t xml:space="preserve">[35019] p16</t>
      </text>
    </comment>
    <comment authorId="0" ref="M2350">
      <text>
        <t xml:space="preserve">[35204] p17</t>
      </text>
    </comment>
    <comment authorId="0" ref="N2350">
      <text>
        <t xml:space="preserve">[35019] p24
[35204] p25</t>
      </text>
    </comment>
    <comment authorId="0" ref="K2351">
      <text>
        <t xml:space="preserve">[35205] p18</t>
      </text>
    </comment>
    <comment authorId="0" ref="N2351">
      <text>
        <t xml:space="preserve">[35205] p31</t>
      </text>
    </comment>
    <comment authorId="0" ref="J2352">
      <text>
        <t xml:space="preserve">[35024] p18</t>
      </text>
    </comment>
    <comment authorId="0" ref="N2352">
      <text>
        <t xml:space="preserve">[35024] p48
[35205] p31</t>
      </text>
    </comment>
    <comment authorId="0" ref="N2353">
      <text>
        <t xml:space="preserve">[35024] p48
[35203] p93</t>
      </text>
    </comment>
    <comment authorId="0" ref="K2354">
      <text>
        <t xml:space="preserve">[35205] p18</t>
      </text>
    </comment>
    <comment authorId="0" ref="L2354">
      <text>
        <t xml:space="preserve">[35001] p13</t>
      </text>
    </comment>
    <comment authorId="0" ref="N2354">
      <text>
        <t xml:space="preserve">[35205] p31
[35001] p25
[35203] p18</t>
      </text>
    </comment>
    <comment authorId="0" ref="I2356">
      <text>
        <t xml:space="preserve">[35019] p16</t>
      </text>
    </comment>
    <comment authorId="0" ref="M2356">
      <text>
        <t xml:space="preserve">[35204] p17</t>
      </text>
    </comment>
    <comment authorId="0" ref="N2356">
      <text>
        <t xml:space="preserve">appears in [35204] p25
missing in [35001] p25</t>
      </text>
    </comment>
    <comment authorId="0" ref="I2357">
      <text>
        <t xml:space="preserve">[35019] p16</t>
      </text>
    </comment>
    <comment authorId="0" ref="M2357">
      <text>
        <t xml:space="preserve">[35204] p17</t>
      </text>
    </comment>
    <comment authorId="0" ref="N2357">
      <text>
        <t xml:space="preserve">[35204] p25</t>
      </text>
    </comment>
    <comment authorId="0" ref="N2358">
      <text>
        <t xml:space="preserve">[35001] p25
[35203] p18</t>
      </text>
    </comment>
    <comment authorId="0" ref="I2359">
      <text>
        <t xml:space="preserve">[35019] p16</t>
      </text>
    </comment>
    <comment authorId="0" ref="M2359">
      <text>
        <t xml:space="preserve">[35204] p17</t>
      </text>
    </comment>
    <comment authorId="0" ref="N2359">
      <text>
        <t xml:space="preserve">[35019] p24
[35001] p25</t>
      </text>
    </comment>
    <comment authorId="0" ref="K2360">
      <text>
        <t xml:space="preserve">[35205] p18</t>
      </text>
    </comment>
    <comment authorId="0" ref="L2360">
      <text>
        <t xml:space="preserve">[35001] p13</t>
      </text>
    </comment>
    <comment authorId="0" ref="N2360">
      <text>
        <t xml:space="preserve">[35205] p31
[35001] p25
[35203] p18</t>
      </text>
    </comment>
    <comment authorId="0" ref="I2361">
      <text>
        <t xml:space="preserve">[35205] p20</t>
      </text>
    </comment>
    <comment authorId="0" ref="J2361">
      <text>
        <t xml:space="preserve">[35205] p20
[1639] p44</t>
      </text>
    </comment>
    <comment authorId="0" ref="K2361">
      <text>
        <t xml:space="preserve">[35205] p18</t>
      </text>
    </comment>
    <comment authorId="0" ref="L2361">
      <text>
        <t xml:space="preserve">[35205] p21</t>
      </text>
    </comment>
    <comment authorId="0" ref="M2361">
      <text>
        <t xml:space="preserve">[35205] p21</t>
      </text>
    </comment>
    <comment authorId="0" ref="N2361">
      <text>
        <t xml:space="preserve">[35205] p31
[35001] p25</t>
      </text>
    </comment>
    <comment authorId="0" ref="K2362">
      <text>
        <t xml:space="preserve">[35205] p18</t>
      </text>
    </comment>
    <comment authorId="0" ref="L2362">
      <text>
        <t xml:space="preserve">[35001] p13</t>
      </text>
    </comment>
    <comment authorId="0" ref="N2362">
      <text>
        <t xml:space="preserve">[35205] p31
[35001] p25
[35203] p18</t>
      </text>
    </comment>
    <comment authorId="0" ref="AY2362">
      <text>
        <t xml:space="preserve">[35902] p58</t>
      </text>
    </comment>
    <comment authorId="0" ref="L2363">
      <text>
        <t xml:space="preserve">[35001] p13</t>
      </text>
    </comment>
    <comment authorId="0" ref="N2363">
      <text>
        <t xml:space="preserve">[35001] p25
[35203] p18</t>
      </text>
    </comment>
    <comment authorId="0" ref="J2364">
      <text>
        <t xml:space="preserve">[1624] p15</t>
      </text>
    </comment>
    <comment authorId="0" ref="M2364">
      <text>
        <t xml:space="preserve">[35204] p17</t>
      </text>
    </comment>
    <comment authorId="0" ref="N2364">
      <text>
        <t xml:space="preserve">[35204] p25
[35024] p48</t>
      </text>
    </comment>
    <comment authorId="0" ref="M2365">
      <text>
        <t xml:space="preserve">[35ED002] p8</t>
      </text>
    </comment>
    <comment authorId="0" ref="N2365">
      <text>
        <t xml:space="preserve">[35024] p48</t>
      </text>
    </comment>
    <comment authorId="0" ref="L2366">
      <text>
        <t xml:space="preserve">[35001] p13</t>
      </text>
    </comment>
    <comment authorId="0" ref="N2366">
      <text>
        <t xml:space="preserve">[35001] p25
[35203] p18</t>
      </text>
    </comment>
    <comment authorId="0" ref="Y2368">
      <text>
        <t xml:space="preserve">[35SN220] p4</t>
      </text>
    </comment>
    <comment authorId="0" ref="Z2368">
      <text>
        <t xml:space="preserve">[35SN220] p4</t>
      </text>
    </comment>
    <comment authorId="0" ref="I2369">
      <text>
        <t xml:space="preserve">[35019] p16</t>
      </text>
    </comment>
    <comment authorId="0" ref="M2369">
      <text>
        <t xml:space="preserve">[35204] p17</t>
      </text>
    </comment>
    <comment authorId="0" ref="N2369">
      <text>
        <t xml:space="preserve">[35019] p24
[35204] p25</t>
      </text>
    </comment>
    <comment authorId="0" ref="M2370">
      <text>
        <t xml:space="preserve">[35204] p17</t>
      </text>
    </comment>
    <comment authorId="0" ref="J2371">
      <text>
        <t xml:space="preserve">[35024] p18</t>
      </text>
    </comment>
    <comment authorId="0" ref="M2371">
      <text>
        <t xml:space="preserve">[35204] p17</t>
      </text>
    </comment>
    <comment authorId="0" ref="N2371">
      <text>
        <t xml:space="preserve">[35204] p25
[35024] p48</t>
      </text>
    </comment>
    <comment authorId="0" ref="K2372">
      <text>
        <t xml:space="preserve">[35205] p18</t>
      </text>
    </comment>
    <comment authorId="0" ref="N2372">
      <text>
        <t xml:space="preserve">[35024] p48
[35205] p31</t>
      </text>
    </comment>
    <comment authorId="0" ref="J2373">
      <text>
        <t xml:space="preserve">[35024] p18</t>
      </text>
    </comment>
    <comment authorId="0" ref="N2373">
      <text>
        <t xml:space="preserve">[35024] p48</t>
      </text>
    </comment>
    <comment authorId="0" ref="M2374">
      <text>
        <t xml:space="preserve">[35204] p17</t>
      </text>
    </comment>
    <comment authorId="0" ref="N2374">
      <text>
        <t xml:space="preserve">[35204] p25
[35001] p25</t>
      </text>
    </comment>
    <comment authorId="0" ref="J2375">
      <text>
        <t xml:space="preserve">[35024] p18</t>
      </text>
    </comment>
    <comment authorId="0" ref="N2375">
      <text>
        <t xml:space="preserve">[35024] p48</t>
      </text>
    </comment>
    <comment authorId="0" ref="M2376">
      <text>
        <t xml:space="preserve">[35204] p17</t>
      </text>
    </comment>
    <comment authorId="0" ref="N2376">
      <text>
        <t xml:space="preserve">[35204] p25
[35024] p48</t>
      </text>
    </comment>
    <comment authorId="0" ref="I2377">
      <text>
        <t xml:space="preserve">[35019] p16</t>
      </text>
    </comment>
    <comment authorId="0" ref="K2377">
      <text>
        <t xml:space="preserve">[35205] p18</t>
      </text>
    </comment>
    <comment authorId="0" ref="L2377">
      <text>
        <t xml:space="preserve">[35001] p13</t>
      </text>
    </comment>
    <comment authorId="0" ref="M2377">
      <text>
        <t xml:space="preserve">[35204] p17</t>
      </text>
    </comment>
    <comment authorId="0" ref="N2377">
      <text>
        <t xml:space="preserve">[35019] p24
[35205] p31
[35001] p25
[35203] p18</t>
      </text>
    </comment>
    <comment authorId="0" ref="J2378">
      <text>
        <t xml:space="preserve">[1629] p17</t>
      </text>
    </comment>
    <comment authorId="0" ref="L2378">
      <text>
        <t xml:space="preserve">[1629] p17</t>
      </text>
    </comment>
    <comment authorId="0" ref="N2378">
      <text>
        <t xml:space="preserve">[35024] p48
[35203] p121</t>
      </text>
    </comment>
    <comment authorId="0" ref="N2379">
      <text>
        <t xml:space="preserve">[35024] p48</t>
      </text>
    </comment>
    <comment authorId="0" ref="N2380">
      <text>
        <t xml:space="preserve">[35203] p93</t>
      </text>
    </comment>
    <comment authorId="0" ref="M2381">
      <text>
        <t xml:space="preserve">[35204] p17</t>
      </text>
    </comment>
    <comment authorId="0" ref="N2381">
      <text>
        <t xml:space="preserve">[35204] p25</t>
      </text>
    </comment>
    <comment authorId="0" ref="N2382">
      <text>
        <t xml:space="preserve">[35001] p25
[35203] p18</t>
      </text>
    </comment>
    <comment authorId="0" ref="N2383">
      <text>
        <t xml:space="preserve">[35024] p48</t>
      </text>
    </comment>
    <comment authorId="0" ref="M2384">
      <text>
        <t xml:space="preserve">[35204] p17</t>
      </text>
    </comment>
    <comment authorId="0" ref="N2384">
      <text>
        <t xml:space="preserve">[35204] p25
[35203] p93</t>
      </text>
    </comment>
    <comment authorId="0" ref="N2385">
      <text>
        <t xml:space="preserve">[35019] p24
[35203] p93</t>
      </text>
    </comment>
    <comment authorId="0" ref="N2386">
      <text>
        <t xml:space="preserve">[35019] p24
[35001] p25</t>
      </text>
    </comment>
    <comment authorId="0" ref="N2387">
      <text>
        <t xml:space="preserve">[35019] p24
[35001] p25
[35203] p18</t>
      </text>
    </comment>
    <comment authorId="0" ref="I2388">
      <text>
        <t xml:space="preserve">[35019] p16</t>
      </text>
    </comment>
    <comment authorId="0" ref="N2388">
      <text>
        <t xml:space="preserve">[35019] p24
[35001] p25</t>
      </text>
    </comment>
    <comment authorId="0" ref="N2389">
      <text>
        <t xml:space="preserve">[1629] p134
[35019] p24</t>
      </text>
    </comment>
    <comment authorId="0" ref="I2391">
      <text>
        <t xml:space="preserve">[35019] p16</t>
      </text>
    </comment>
    <comment authorId="0" ref="M2391">
      <text>
        <t xml:space="preserve">[35204] p17</t>
      </text>
    </comment>
    <comment authorId="0" ref="N2391">
      <text>
        <t xml:space="preserve">[35204] p25
[35001] p25</t>
      </text>
    </comment>
    <comment authorId="0" ref="K2392">
      <text>
        <t xml:space="preserve">[35205] p18</t>
      </text>
    </comment>
    <comment authorId="0" ref="N2392">
      <text>
        <t xml:space="preserve">[35205] p31</t>
      </text>
    </comment>
    <comment authorId="0" ref="L2394">
      <text>
        <t xml:space="preserve">[35001] p13</t>
      </text>
    </comment>
    <comment authorId="0" ref="N2394">
      <text>
        <t xml:space="preserve">[35001] p25
[35203] p18</t>
      </text>
    </comment>
    <comment authorId="0" ref="K2395">
      <text>
        <t xml:space="preserve">[35205] p18</t>
      </text>
    </comment>
    <comment authorId="0" ref="N2395">
      <text>
        <t xml:space="preserve">[35205] p31
[35001] p25
[35203] p18</t>
      </text>
    </comment>
    <comment authorId="0" ref="M2396">
      <text>
        <t xml:space="preserve">[35204] p17</t>
      </text>
    </comment>
    <comment authorId="0" ref="N2396">
      <text>
        <t xml:space="preserve">[35204] p25
[35024] p48
[35203] p121</t>
      </text>
    </comment>
    <comment authorId="0" ref="AW2397">
      <text>
        <t xml:space="preserve">[35P025] p14</t>
      </text>
    </comment>
    <comment authorId="0" ref="I2398">
      <text>
        <t xml:space="preserve">[35019] p16</t>
      </text>
    </comment>
    <comment authorId="0" ref="J2398">
      <text>
        <t xml:space="preserve">[35702] p15</t>
      </text>
    </comment>
    <comment authorId="0" ref="K2398">
      <text>
        <t xml:space="preserve">[35205] p18</t>
      </text>
    </comment>
    <comment authorId="0" ref="L2398">
      <text>
        <t xml:space="preserve">[35001] p13</t>
      </text>
    </comment>
    <comment authorId="0" ref="N2398">
      <text>
        <t xml:space="preserve">[35019] p24
[35205] p31
[35001] p25
</t>
      </text>
    </comment>
    <comment authorId="0" ref="N2399">
      <text>
        <t xml:space="preserve">[35001] p25
[35203] p18</t>
      </text>
    </comment>
    <comment authorId="0" ref="I2404">
      <text>
        <t xml:space="preserve">[1624] p20</t>
      </text>
    </comment>
    <comment authorId="0" ref="J2404">
      <text>
        <t xml:space="preserve">[1624] p20</t>
      </text>
    </comment>
    <comment authorId="0" ref="K2404">
      <text>
        <t xml:space="preserve">[35205] p18</t>
      </text>
    </comment>
    <comment authorId="0" ref="M2404">
      <text>
        <t xml:space="preserve">[35204] p17</t>
      </text>
    </comment>
    <comment authorId="0" ref="N2404">
      <text>
        <t xml:space="preserve">[35204] p25
[35024] p48
[35205] p31</t>
      </text>
    </comment>
    <comment authorId="0" ref="N2405">
      <text>
        <t xml:space="preserve">[35203] p93</t>
      </text>
    </comment>
    <comment authorId="0" ref="N2406">
      <text>
        <t xml:space="preserve">[35001] p25
[35203] p18</t>
      </text>
    </comment>
    <comment authorId="0" ref="I2407">
      <text>
        <t xml:space="preserve">[35024] p102</t>
      </text>
    </comment>
    <comment authorId="0" ref="J2407">
      <text>
        <t xml:space="preserve">[35024] p18</t>
      </text>
    </comment>
    <comment authorId="0" ref="N2407">
      <text>
        <t xml:space="preserve">[35024] p48
[35205] p31</t>
      </text>
    </comment>
    <comment authorId="0" ref="M2408">
      <text>
        <t xml:space="preserve">[35204] p17</t>
      </text>
    </comment>
    <comment authorId="0" ref="N2408">
      <text>
        <t xml:space="preserve">[35204] p25
[35024] p48
[35203] p121</t>
      </text>
    </comment>
    <comment authorId="0" ref="I2410">
      <text>
        <t xml:space="preserve">[35019] p16</t>
      </text>
    </comment>
    <comment authorId="0" ref="L2410">
      <text>
        <t xml:space="preserve">[35001] p13</t>
      </text>
    </comment>
    <comment authorId="0" ref="M2410">
      <text>
        <t xml:space="preserve">[35204] p17</t>
      </text>
    </comment>
    <comment authorId="0" ref="N2410">
      <text>
        <t xml:space="preserve">[35019] p24
[35204] p25
[35205] p31
[35001] p25
[35203] p18</t>
      </text>
    </comment>
    <comment authorId="0" ref="I2411">
      <text>
        <t xml:space="preserve">[35019] p16</t>
      </text>
    </comment>
    <comment authorId="0" ref="L2411">
      <text>
        <t xml:space="preserve">[35001] p13</t>
      </text>
    </comment>
    <comment authorId="0" ref="N2411">
      <text>
        <t xml:space="preserve">[35019] p24
[35001] p25
[35203] p18</t>
      </text>
    </comment>
    <comment authorId="0" ref="J2412">
      <text>
        <t xml:space="preserve">[35024] p18</t>
      </text>
    </comment>
    <comment authorId="0" ref="N2412">
      <text>
        <t xml:space="preserve">missing in [35024] p48
appears in [35205] p31</t>
      </text>
    </comment>
    <comment authorId="0" ref="K2413">
      <text>
        <t xml:space="preserve">[35205] p18</t>
      </text>
    </comment>
    <comment authorId="0" ref="N2413">
      <text>
        <t xml:space="preserve">[35205] p31</t>
      </text>
    </comment>
    <comment authorId="0" ref="I2415">
      <text>
        <t xml:space="preserve">[35019] p16</t>
      </text>
    </comment>
    <comment authorId="0" ref="J2415">
      <text>
        <t xml:space="preserve">missing in [35702] p15</t>
      </text>
    </comment>
    <comment authorId="0" ref="K2415">
      <text>
        <t xml:space="preserve">missing in [35205] p18</t>
      </text>
    </comment>
    <comment authorId="0" ref="L2415">
      <text>
        <t xml:space="preserve">missing in [35001] p13
TH in 2340 [35SN213] p6</t>
      </text>
    </comment>
    <comment authorId="0" ref="N2415">
      <text>
        <t xml:space="preserve">[35019] p24
[35205] p31
[35001] p25
</t>
      </text>
    </comment>
    <comment authorId="0" ref="U2415">
      <text>
        <t xml:space="preserve">[35205] p43
[35SN213] p7</t>
      </text>
    </comment>
    <comment authorId="0" ref="I2416">
      <text>
        <t xml:space="preserve">[35019] p16</t>
      </text>
    </comment>
    <comment authorId="0" ref="N2416">
      <text>
        <t xml:space="preserve">[35019] p24
[35203] p93</t>
      </text>
    </comment>
    <comment authorId="0" ref="M2417">
      <text>
        <t xml:space="preserve">[35204] p17</t>
      </text>
    </comment>
    <comment authorId="0" ref="N2417">
      <text>
        <t xml:space="preserve">[35204] p25
[35024] p48
[35203] p121</t>
      </text>
    </comment>
    <comment authorId="0" ref="N2418">
      <text>
        <t xml:space="preserve">[35019] p24</t>
      </text>
    </comment>
    <comment authorId="0" ref="N2419">
      <text>
        <t xml:space="preserve">[35205] p31
[35001] p25
[35203] p18</t>
      </text>
    </comment>
    <comment authorId="0" ref="K2422">
      <text>
        <t xml:space="preserve">[35205] p18</t>
      </text>
    </comment>
    <comment authorId="0" ref="M2422">
      <text>
        <t xml:space="preserve">[35204] p17</t>
      </text>
    </comment>
    <comment authorId="0" ref="N2422">
      <text>
        <t xml:space="preserve">[35204] p25
[35024] p48
[35205] p31</t>
      </text>
    </comment>
    <comment authorId="0" ref="J2423">
      <text>
        <t xml:space="preserve">[35024] p18</t>
      </text>
    </comment>
    <comment authorId="0" ref="K2423">
      <text>
        <t xml:space="preserve">[35205] p18</t>
      </text>
    </comment>
    <comment authorId="0" ref="M2423">
      <text>
        <t xml:space="preserve">[35204] p17</t>
      </text>
    </comment>
    <comment authorId="0" ref="N2423">
      <text>
        <t xml:space="preserve">[35204] p25
[35024] p48
[35205] p31</t>
      </text>
    </comment>
    <comment authorId="0" ref="N2424">
      <text>
        <t xml:space="preserve">[35024] p48</t>
      </text>
    </comment>
    <comment authorId="0" ref="M2425">
      <text>
        <t xml:space="preserve">[35204] p17</t>
      </text>
    </comment>
    <comment authorId="0" ref="N2425">
      <text>
        <t xml:space="preserve">[35019] p24
[35204] p25
[35203] p93</t>
      </text>
    </comment>
    <comment authorId="0" ref="N2426">
      <text>
        <t xml:space="preserve">[35024] p48</t>
      </text>
    </comment>
    <comment authorId="0" ref="I2427">
      <text>
        <t xml:space="preserve">[35019] p16</t>
      </text>
    </comment>
    <comment authorId="0" ref="L2427">
      <text>
        <t xml:space="preserve">[35001] p13</t>
      </text>
    </comment>
    <comment authorId="0" ref="N2427">
      <text>
        <t xml:space="preserve">[35019] p24
[35001] p25
[35203] p18</t>
      </text>
    </comment>
    <comment authorId="0" ref="N2428">
      <text>
        <t xml:space="preserve">[35024] p48</t>
      </text>
    </comment>
    <comment authorId="0" ref="J2430">
      <text>
        <t xml:space="preserve">[35024] p18</t>
      </text>
    </comment>
    <comment authorId="0" ref="K2430">
      <text>
        <t xml:space="preserve">[35205] p18</t>
      </text>
    </comment>
    <comment authorId="0" ref="N2430">
      <text>
        <t xml:space="preserve">[35024] p48
[35205] p31</t>
      </text>
    </comment>
    <comment authorId="0" ref="J2431">
      <text>
        <t xml:space="preserve">[35024] p18</t>
      </text>
    </comment>
    <comment authorId="0" ref="K2431">
      <text>
        <t xml:space="preserve">[35205] p18</t>
      </text>
    </comment>
    <comment authorId="0" ref="N2431">
      <text>
        <t xml:space="preserve">[35024] p48
[35205] p31</t>
      </text>
    </comment>
    <comment authorId="0" ref="M2432">
      <text>
        <t xml:space="preserve">[1715] p169
[35203] P15</t>
      </text>
    </comment>
    <comment authorId="0" ref="N2432">
      <text>
        <t xml:space="preserve">[35019] p24
[35203] p93</t>
      </text>
    </comment>
    <comment authorId="0" ref="J2433">
      <text>
        <t xml:space="preserve">[35024] p18</t>
      </text>
    </comment>
    <comment authorId="0" ref="M2433">
      <text>
        <t xml:space="preserve">[35204] p17</t>
      </text>
    </comment>
    <comment authorId="0" ref="N2433">
      <text>
        <t xml:space="preserve">[35204] p25
[35024] p48</t>
      </text>
    </comment>
    <comment authorId="0" ref="K2434">
      <text>
        <t xml:space="preserve">[35205] p18</t>
      </text>
    </comment>
    <comment authorId="0" ref="L2434">
      <text>
        <t xml:space="preserve">[35001] p13</t>
      </text>
    </comment>
    <comment authorId="0" ref="N2434">
      <text>
        <t xml:space="preserve">[35205] p31
[35001] p25</t>
      </text>
    </comment>
    <comment authorId="0" ref="I2435">
      <text>
        <t xml:space="preserve">[1624] p20</t>
      </text>
    </comment>
    <comment authorId="0" ref="J2435">
      <text>
        <t xml:space="preserve">[1624] p20</t>
      </text>
    </comment>
    <comment authorId="0" ref="K2435">
      <text>
        <t xml:space="preserve">[35205] p18</t>
      </text>
    </comment>
    <comment authorId="0" ref="M2435">
      <text>
        <t xml:space="preserve">[35204] p17</t>
      </text>
    </comment>
    <comment authorId="0" ref="N2435">
      <text>
        <t xml:space="preserve">[35204] p25
[35205] p31
[35001] p25</t>
      </text>
    </comment>
    <comment authorId="0" ref="N2436">
      <text>
        <t xml:space="preserve">[35024] p48
[35203] p93</t>
      </text>
    </comment>
    <comment authorId="0" ref="K2437">
      <text>
        <t xml:space="preserve">[35205] p18</t>
      </text>
    </comment>
    <comment authorId="0" ref="L2437">
      <text>
        <t xml:space="preserve">[35001] p13</t>
      </text>
    </comment>
    <comment authorId="0" ref="N2437">
      <text>
        <t xml:space="preserve">[35205] p31
[35001] p25</t>
      </text>
    </comment>
    <comment authorId="0" ref="M2438">
      <text>
        <t xml:space="preserve">[35204] p17</t>
      </text>
    </comment>
    <comment authorId="0" ref="N2438">
      <text>
        <t xml:space="preserve">[35019] p24
[35204] p25
[35203] p93</t>
      </text>
    </comment>
    <comment authorId="0" ref="N2439">
      <text>
        <t xml:space="preserve">[35203] p93</t>
      </text>
    </comment>
    <comment authorId="0" ref="M2440">
      <text>
        <t xml:space="preserve">[35204] p17</t>
      </text>
    </comment>
    <comment authorId="0" ref="N2440">
      <text>
        <t xml:space="preserve">[35204] p25
[35024] p48
[35203] p121</t>
      </text>
    </comment>
    <comment authorId="0" ref="Q2440">
      <text>
        <t xml:space="preserve">[35702] p38-39</t>
      </text>
    </comment>
    <comment authorId="0" ref="T2440">
      <text>
        <t xml:space="preserve">[35702] p50-51</t>
      </text>
    </comment>
    <comment authorId="0" ref="V2440">
      <text>
        <t xml:space="preserve">[35702] p58-59</t>
      </text>
    </comment>
    <comment authorId="0" ref="X2440">
      <text>
        <t xml:space="preserve">[35702] p70-71</t>
      </text>
    </comment>
    <comment authorId="0" ref="Y2440">
      <text>
        <t xml:space="preserve">[35702] p80-81</t>
      </text>
    </comment>
    <comment authorId="0" ref="I2441">
      <text>
        <t xml:space="preserve">[1629] p14</t>
      </text>
    </comment>
    <comment authorId="0" ref="K2441">
      <text>
        <t xml:space="preserve">[35205] p18</t>
      </text>
    </comment>
    <comment authorId="0" ref="L2441">
      <text>
        <t xml:space="preserve">[35001] p13</t>
      </text>
    </comment>
    <comment authorId="0" ref="N2441">
      <text>
        <t xml:space="preserve">[35205] p31
[35001] p25
[35203] p18</t>
      </text>
    </comment>
    <comment authorId="0" ref="M2442">
      <text>
        <t xml:space="preserve">[35204] p17</t>
      </text>
    </comment>
    <comment authorId="0" ref="N2442">
      <text>
        <t xml:space="preserve">[35019] p24
[35204] p25
[35203] p93</t>
      </text>
    </comment>
    <comment authorId="0" ref="N2443">
      <text>
        <t xml:space="preserve">[35203] p18</t>
      </text>
    </comment>
    <comment authorId="0" ref="I2444">
      <text>
        <t xml:space="preserve">[35019] p16</t>
      </text>
    </comment>
    <comment authorId="0" ref="N2444">
      <text>
        <t xml:space="preserve">[35019] p24</t>
      </text>
    </comment>
    <comment authorId="0" ref="K2445">
      <text>
        <t xml:space="preserve">[35205] p18</t>
      </text>
    </comment>
    <comment authorId="0" ref="N2445">
      <text>
        <t xml:space="preserve">[35024] p48
[35205] p31</t>
      </text>
    </comment>
    <comment authorId="0" ref="N2446">
      <text>
        <t xml:space="preserve">[35024] p48</t>
      </text>
    </comment>
    <comment authorId="0" ref="L2447">
      <text>
        <t xml:space="preserve">[35001] p13</t>
      </text>
    </comment>
    <comment authorId="0" ref="N2447">
      <text>
        <t xml:space="preserve">[35001] p25
[35203] p18</t>
      </text>
    </comment>
    <comment authorId="0" ref="I2448">
      <text>
        <t xml:space="preserve">[35019] p16</t>
      </text>
    </comment>
    <comment authorId="0" ref="K2448">
      <text>
        <t xml:space="preserve">[35205] p18</t>
      </text>
    </comment>
    <comment authorId="0" ref="L2448">
      <text>
        <t xml:space="preserve">[35001] p13</t>
      </text>
    </comment>
    <comment authorId="0" ref="N2448">
      <text>
        <t xml:space="preserve">[35019] p24
[35205] p31
[35001] p25</t>
      </text>
    </comment>
    <comment authorId="0" ref="N2449">
      <text>
        <t xml:space="preserve">[35019] p24
[35001] p25</t>
      </text>
    </comment>
    <comment authorId="0" ref="Q2450">
      <text>
        <t xml:space="preserve">[35702] p38-39</t>
      </text>
    </comment>
    <comment authorId="0" ref="T2450">
      <text>
        <t xml:space="preserve">[35702] p50-51</t>
      </text>
    </comment>
    <comment authorId="0" ref="V2450">
      <text>
        <t xml:space="preserve">[35702] p58-59</t>
      </text>
    </comment>
    <comment authorId="0" ref="X2450">
      <text>
        <t xml:space="preserve">[35702] p70-71</t>
      </text>
    </comment>
    <comment authorId="0" ref="Y2450">
      <text>
        <t xml:space="preserve">[35702] p80-81</t>
      </text>
    </comment>
    <comment authorId="0" ref="J2451">
      <text>
        <t xml:space="preserve">[35702] p15</t>
      </text>
    </comment>
    <comment authorId="0" ref="K2451">
      <text>
        <t xml:space="preserve">[35205] p18</t>
      </text>
    </comment>
    <comment authorId="0" ref="N2451">
      <text>
        <t xml:space="preserve">[35205] p31</t>
      </text>
    </comment>
    <comment authorId="0" ref="J2452">
      <text>
        <t xml:space="preserve">[35024] p18</t>
      </text>
    </comment>
    <comment authorId="0" ref="K2452">
      <text>
        <t xml:space="preserve">[35205] p18</t>
      </text>
    </comment>
    <comment authorId="0" ref="N2452">
      <text>
        <t xml:space="preserve">[35024] p48
[35205] p31</t>
      </text>
    </comment>
    <comment authorId="0" ref="M2453">
      <text>
        <t xml:space="preserve">[35204] p17</t>
      </text>
    </comment>
    <comment authorId="0" ref="N2453">
      <text>
        <t xml:space="preserve">[35019] p24
[35204] p25
[35203] p93</t>
      </text>
    </comment>
    <comment authorId="0" ref="J2454">
      <text>
        <t xml:space="preserve">[35024] p18</t>
      </text>
    </comment>
    <comment authorId="0" ref="M2454">
      <text>
        <t xml:space="preserve">[35204] p17</t>
      </text>
    </comment>
    <comment authorId="0" ref="N2454">
      <text>
        <t xml:space="preserve">[35204] p25
[35024] p48
[35203] p121</t>
      </text>
    </comment>
    <comment authorId="0" ref="I2455">
      <text>
        <t xml:space="preserve">[35019] p16</t>
      </text>
    </comment>
    <comment authorId="0" ref="J2455">
      <text>
        <t xml:space="preserve">[35702] p15</t>
      </text>
    </comment>
    <comment authorId="0" ref="K2455">
      <text>
        <t xml:space="preserve">[35205] p18</t>
      </text>
    </comment>
    <comment authorId="0" ref="L2455">
      <text>
        <t xml:space="preserve">[35001] p13</t>
      </text>
    </comment>
    <comment authorId="0" ref="N2455">
      <text>
        <t xml:space="preserve">[35205] p31
[35001] p25</t>
      </text>
    </comment>
    <comment authorId="0" ref="AU2456">
      <text>
        <t xml:space="preserve">[35308] p76, under the border art, text is searchable in the PDF map</t>
      </text>
    </comment>
    <comment authorId="0" ref="J2457">
      <text>
        <t xml:space="preserve">[35024] p18</t>
      </text>
    </comment>
    <comment authorId="0" ref="N2457">
      <text>
        <t xml:space="preserve">[35024] p48</t>
      </text>
    </comment>
    <comment authorId="0" ref="I2459">
      <text>
        <t xml:space="preserve">[35019] p16</t>
      </text>
    </comment>
    <comment authorId="0" ref="M2459">
      <text>
        <t xml:space="preserve">[35204] p17</t>
      </text>
    </comment>
    <comment authorId="0" ref="N2459">
      <text>
        <t xml:space="preserve">[35204] p25
[35205] p31
[35001] p25</t>
      </text>
    </comment>
    <comment authorId="0" ref="K2460">
      <text>
        <t xml:space="preserve">[35205] p18</t>
      </text>
    </comment>
    <comment authorId="0" ref="N2460">
      <text>
        <t xml:space="preserve">[35205] p31</t>
      </text>
    </comment>
    <comment authorId="0" ref="I2461">
      <text>
        <t xml:space="preserve">[35019] p16</t>
      </text>
    </comment>
    <comment authorId="0" ref="M2461">
      <text>
        <t xml:space="preserve">[35204] p17</t>
      </text>
    </comment>
    <comment authorId="0" ref="N2461">
      <text>
        <t xml:space="preserve">[35204] p25
[35001] p25</t>
      </text>
    </comment>
    <comment authorId="0" ref="J2462">
      <text>
        <t xml:space="preserve">[35001] p14</t>
      </text>
    </comment>
    <comment authorId="0" ref="K2462">
      <text>
        <t xml:space="preserve">[35205] p18</t>
      </text>
    </comment>
    <comment authorId="0" ref="L2462">
      <text>
        <t xml:space="preserve">[35001] p13</t>
      </text>
    </comment>
    <comment authorId="0" ref="N2462">
      <text>
        <t xml:space="preserve">[35205] p31
[35001] p25
[35203] p18</t>
      </text>
    </comment>
    <comment authorId="0" ref="J2463">
      <text>
        <t xml:space="preserve">[35024] p18</t>
      </text>
    </comment>
    <comment authorId="0" ref="K2463">
      <text>
        <t xml:space="preserve">[35205] p18</t>
      </text>
    </comment>
    <comment authorId="0" ref="N2463">
      <text>
        <t xml:space="preserve">[35024] p48
[35205] p31</t>
      </text>
    </comment>
    <comment authorId="0" ref="K2464">
      <text>
        <t xml:space="preserve">[35205] p18</t>
      </text>
    </comment>
    <comment authorId="0" ref="N2464">
      <text>
        <t xml:space="preserve">[35024] p48
[35205] p31</t>
      </text>
    </comment>
    <comment authorId="0" ref="AU2464">
      <text>
        <t xml:space="preserve">[35092] p40</t>
      </text>
    </comment>
    <comment authorId="0" ref="N2465">
      <text>
        <t xml:space="preserve">[35019] p24
[35203] p93</t>
      </text>
    </comment>
    <comment authorId="0" ref="J2466">
      <text>
        <t xml:space="preserve">[35024] p18</t>
      </text>
    </comment>
    <comment authorId="0" ref="N2466">
      <text>
        <t xml:space="preserve">[35204] p25
[35024] p48</t>
      </text>
    </comment>
    <comment authorId="0" ref="K2467">
      <text>
        <t xml:space="preserve">[35205] p18</t>
      </text>
    </comment>
    <comment authorId="0" ref="N2467">
      <text>
        <t xml:space="preserve">[35205] p31</t>
      </text>
    </comment>
    <comment authorId="0" ref="N2468">
      <text>
        <t xml:space="preserve">[35001] p25v</t>
      </text>
    </comment>
    <comment authorId="0" ref="N2470">
      <text>
        <t xml:space="preserve">[35019] p24
[35001] p25</t>
      </text>
    </comment>
    <comment authorId="0" ref="J2471">
      <text>
        <t xml:space="preserve">[35024] p18</t>
      </text>
    </comment>
    <comment authorId="0" ref="N2471">
      <text>
        <t xml:space="preserve">[35024] p48</t>
      </text>
    </comment>
    <comment authorId="0" ref="J2472">
      <text>
        <t xml:space="preserve">[35024] p18</t>
      </text>
    </comment>
    <comment authorId="0" ref="N2472">
      <text>
        <t xml:space="preserve">[35024] p48</t>
      </text>
    </comment>
    <comment authorId="0" ref="I2473">
      <text>
        <t xml:space="preserve">[35019] p16</t>
      </text>
    </comment>
    <comment authorId="0" ref="M2473">
      <text>
        <t xml:space="preserve">[35204] p17</t>
      </text>
    </comment>
    <comment authorId="0" ref="N2473">
      <text>
        <t xml:space="preserve">[35019] p24
[35204] p25
[35205] p31</t>
      </text>
    </comment>
    <comment authorId="0" ref="J2475">
      <text>
        <t xml:space="preserve">[1629] p17</t>
      </text>
    </comment>
    <comment authorId="0" ref="L2475">
      <text>
        <t xml:space="preserve">[1629] p17</t>
      </text>
    </comment>
    <comment authorId="0" ref="M2475">
      <text>
        <t xml:space="preserve">[35204] p17</t>
      </text>
    </comment>
    <comment authorId="0" ref="N2475">
      <text>
        <t xml:space="preserve">[35204] p25
[35024] p48
[35203] p121</t>
      </text>
    </comment>
    <comment authorId="0" ref="N2477">
      <text>
        <t xml:space="preserve">[35019] p24
[35203] p18</t>
      </text>
    </comment>
    <comment authorId="0" ref="K2478">
      <text>
        <t xml:space="preserve">[35205] p18</t>
      </text>
    </comment>
    <comment authorId="0" ref="N2478">
      <text>
        <t xml:space="preserve">[35024] p48
[35205] p31</t>
      </text>
    </comment>
    <comment authorId="0" ref="J2479">
      <text>
        <t xml:space="preserve">[35024] p18</t>
      </text>
    </comment>
    <comment authorId="0" ref="M2479">
      <text>
        <t xml:space="preserve">[35204] p17</t>
      </text>
    </comment>
    <comment authorId="0" ref="N2479">
      <text>
        <t xml:space="preserve">[35204] p25
[35024] p48
[35205] p31</t>
      </text>
    </comment>
    <comment authorId="0" ref="L2481">
      <text>
        <t xml:space="preserve">[35001] p13</t>
      </text>
    </comment>
    <comment authorId="0" ref="N2481">
      <text>
        <t xml:space="preserve">[35001] p25
[35203] p18</t>
      </text>
    </comment>
    <comment authorId="0" ref="AY2481">
      <text>
        <t xml:space="preserve">[35902] p35</t>
      </text>
    </comment>
    <comment authorId="0" ref="K2482">
      <text>
        <t xml:space="preserve">[35205] p18</t>
      </text>
    </comment>
    <comment authorId="0" ref="N2482">
      <text>
        <t xml:space="preserve">[35001] p25</t>
      </text>
    </comment>
    <comment authorId="0" ref="K2483">
      <text>
        <t xml:space="preserve">[35205] p18</t>
      </text>
    </comment>
    <comment authorId="0" ref="N2483">
      <text>
        <t xml:space="preserve">[35024] p48
[35205] p31
[35203] p93</t>
      </text>
    </comment>
    <comment authorId="0" ref="N2485">
      <text>
        <t xml:space="preserve">[35024] p48
[35203] p121</t>
      </text>
    </comment>
    <comment authorId="0" ref="N2486">
      <text>
        <t xml:space="preserve">[35024] p48</t>
      </text>
    </comment>
    <comment authorId="0" ref="M2487">
      <text>
        <t xml:space="preserve">[35204] p17</t>
      </text>
    </comment>
    <comment authorId="0" ref="N2487">
      <text>
        <t xml:space="preserve">[35019] p24
[35204] p25
[35203] p93</t>
      </text>
    </comment>
    <comment authorId="0" ref="N2488">
      <text>
        <t xml:space="preserve">[35001] p25
[35203] p18</t>
      </text>
    </comment>
    <comment authorId="0" ref="I2489">
      <text>
        <t xml:space="preserve">[35019] p16</t>
      </text>
    </comment>
    <comment authorId="0" ref="M2489">
      <text>
        <t xml:space="preserve">[35204] p17</t>
      </text>
    </comment>
    <comment authorId="0" ref="N2489">
      <text>
        <t xml:space="preserve">[35019] p24
[35204] p25
[35001] p25</t>
      </text>
    </comment>
    <comment authorId="0" ref="N2490">
      <text>
        <t xml:space="preserve">[35001] p25
[35203] p18</t>
      </text>
    </comment>
    <comment authorId="0" ref="L2491">
      <text>
        <t xml:space="preserve">[35001] p13</t>
      </text>
    </comment>
    <comment authorId="0" ref="N2491">
      <text>
        <t xml:space="preserve">[35001] p25
[35203] p18</t>
      </text>
    </comment>
    <comment authorId="0" ref="I2492">
      <text>
        <t xml:space="preserve">[35019] p16</t>
      </text>
    </comment>
    <comment authorId="0" ref="N2492">
      <text>
        <t xml:space="preserve">[35019] p24</t>
      </text>
    </comment>
    <comment authorId="0" ref="L2493">
      <text>
        <t xml:space="preserve">[35001] p13</t>
      </text>
    </comment>
    <comment authorId="0" ref="N2493">
      <text>
        <t xml:space="preserve">[35001] p25
[35203] p18</t>
      </text>
    </comment>
    <comment authorId="0" ref="N2494">
      <text>
        <t xml:space="preserve">[35019] p24
[35001] p25
[35203] p18</t>
      </text>
    </comment>
    <comment authorId="0" ref="I2495">
      <text>
        <t xml:space="preserve">[35019] p16</t>
      </text>
    </comment>
    <comment authorId="0" ref="M2495">
      <text>
        <t xml:space="preserve">[35204] p17</t>
      </text>
    </comment>
    <comment authorId="0" ref="N2495">
      <text>
        <t xml:space="preserve">[35019] p24
[35204] p25
[35205] p31</t>
      </text>
    </comment>
    <comment authorId="0" ref="I2496">
      <text>
        <t xml:space="preserve">[35019] p16</t>
      </text>
    </comment>
    <comment authorId="0" ref="M2496">
      <text>
        <t xml:space="preserve">[35204] p17</t>
      </text>
    </comment>
    <comment authorId="0" ref="N2496">
      <text>
        <t xml:space="preserve">[35204] p25
[35001] p25</t>
      </text>
    </comment>
    <comment authorId="0" ref="I2497">
      <text>
        <t xml:space="preserve">[35204] p12</t>
      </text>
    </comment>
    <comment authorId="0" ref="M2497">
      <text>
        <t xml:space="preserve">[35204] p17</t>
      </text>
    </comment>
    <comment authorId="0" ref="N2497">
      <text>
        <t xml:space="preserve">[35204] p25
[35001] p25</t>
      </text>
    </comment>
    <comment authorId="0" ref="I2498">
      <text>
        <t xml:space="preserve">[35019] p16</t>
      </text>
    </comment>
    <comment authorId="0" ref="L2498">
      <text>
        <t xml:space="preserve">[35001] p13</t>
      </text>
    </comment>
    <comment authorId="0" ref="N2498">
      <text>
        <t xml:space="preserve">appears in [35019] p24
missing in [35001] p25
missing in [35203] p18</t>
      </text>
    </comment>
    <comment authorId="0" ref="N2499">
      <text>
        <t xml:space="preserve">[35024] p48
[35203] p121</t>
      </text>
    </comment>
    <comment authorId="0" ref="K2500">
      <text>
        <t xml:space="preserve">[35205] p18</t>
      </text>
    </comment>
    <comment authorId="0" ref="L2500">
      <text>
        <t xml:space="preserve">[35001] p13</t>
      </text>
    </comment>
    <comment authorId="0" ref="N2500">
      <text>
        <t xml:space="preserve">[35205] p31
[35001] p25
[35203] p18</t>
      </text>
    </comment>
    <comment authorId="0" ref="J2501">
      <text>
        <t xml:space="preserve">[35024] p18</t>
      </text>
    </comment>
    <comment authorId="0" ref="N2501">
      <text>
        <t xml:space="preserve">[35024] p48
[35205] p31</t>
      </text>
    </comment>
    <comment authorId="0" ref="K2502">
      <text>
        <t xml:space="preserve">[35205] p18</t>
      </text>
    </comment>
    <comment authorId="0" ref="N2502">
      <text>
        <t xml:space="preserve">[35024] p48
[35205] p31</t>
      </text>
    </comment>
    <comment authorId="0" ref="J2503">
      <text>
        <t xml:space="preserve">[35024] p18</t>
      </text>
    </comment>
    <comment authorId="0" ref="N2503">
      <text>
        <t xml:space="preserve">[35024] p48</t>
      </text>
    </comment>
    <comment authorId="0" ref="I2504">
      <text>
        <t xml:space="preserve">[35019] p16</t>
      </text>
    </comment>
    <comment authorId="0" ref="L2504">
      <text>
        <t xml:space="preserve">[35001] p13</t>
      </text>
    </comment>
    <comment authorId="0" ref="M2504">
      <text>
        <t xml:space="preserve">[35204] p17</t>
      </text>
    </comment>
    <comment authorId="0" ref="N2504">
      <text>
        <t xml:space="preserve">[35019] p24
[35205] p31
[35001] p25
[35203] p18</t>
      </text>
    </comment>
    <comment authorId="0" ref="K2505">
      <text>
        <t xml:space="preserve">[35205] p18</t>
      </text>
    </comment>
    <comment authorId="0" ref="N2505">
      <text>
        <t xml:space="preserve">[35205] p31</t>
      </text>
    </comment>
    <comment authorId="0" ref="N2506">
      <text>
        <t xml:space="preserve">[35024] p48</t>
      </text>
    </comment>
    <comment authorId="0" ref="K2507">
      <text>
        <t xml:space="preserve">[35205] p18</t>
      </text>
    </comment>
    <comment authorId="0" ref="N2507">
      <text>
        <t xml:space="preserve">[35205] p31</t>
      </text>
    </comment>
    <comment authorId="0" ref="M2508">
      <text>
        <t xml:space="preserve">[35204] p17</t>
      </text>
    </comment>
    <comment authorId="0" ref="N2508">
      <text>
        <t xml:space="preserve">[35019] p24
[35204] p25
[35203] p93</t>
      </text>
    </comment>
    <comment authorId="0" ref="I2509">
      <text>
        <t xml:space="preserve">[35019] p16</t>
      </text>
    </comment>
    <comment authorId="0" ref="M2509">
      <text>
        <t xml:space="preserve">[35204] p17</t>
      </text>
    </comment>
    <comment authorId="0" ref="N2509">
      <text>
        <t xml:space="preserve">[35019] p24
[35204] p25</t>
      </text>
    </comment>
    <comment authorId="0" ref="J2510">
      <text>
        <t xml:space="preserve">[35024] p18</t>
      </text>
    </comment>
    <comment authorId="0" ref="K2510">
      <text>
        <t xml:space="preserve">[35205] p18</t>
      </text>
    </comment>
    <comment authorId="0" ref="N2510">
      <text>
        <t xml:space="preserve">[35024] p48
[35205] p31</t>
      </text>
    </comment>
    <comment authorId="0" ref="K2511">
      <text>
        <t xml:space="preserve">[35205] p18</t>
      </text>
    </comment>
    <comment authorId="0" ref="M2511">
      <text>
        <t xml:space="preserve">[35204] p17</t>
      </text>
    </comment>
    <comment authorId="0" ref="N2511">
      <text>
        <t xml:space="preserve">[35204] p25
[35024] p48
[35205] p31</t>
      </text>
    </comment>
    <comment authorId="0" ref="N2512">
      <text>
        <t xml:space="preserve">[35019] p24
[35001] p25</t>
      </text>
    </comment>
    <comment authorId="0" ref="M2513">
      <text>
        <t xml:space="preserve">[35204] p17</t>
      </text>
    </comment>
    <comment authorId="0" ref="N2513">
      <text>
        <t xml:space="preserve">[35019] p24
[35204] p25
[35203] p93</t>
      </text>
    </comment>
    <comment authorId="0" ref="N2514">
      <text>
        <t xml:space="preserve">[35019] p24</t>
      </text>
    </comment>
    <comment authorId="0" ref="K2515">
      <text>
        <t xml:space="preserve">[35205] p18</t>
      </text>
    </comment>
    <comment authorId="0" ref="N2515">
      <text>
        <t xml:space="preserve">[35024] p48
[35205] p31
[35203] p93</t>
      </text>
    </comment>
    <comment authorId="0" ref="M2516">
      <text>
        <t xml:space="preserve">[1715] p169
[35203] P15</t>
      </text>
    </comment>
    <comment authorId="0" ref="N2516">
      <text>
        <t xml:space="preserve">[35203] p93</t>
      </text>
    </comment>
    <comment authorId="0" ref="N2517">
      <text>
        <t xml:space="preserve">[35203] p93</t>
      </text>
    </comment>
    <comment authorId="0" ref="K2518">
      <text>
        <t xml:space="preserve">[35205] p18</t>
      </text>
    </comment>
    <comment authorId="0" ref="N2518">
      <text>
        <t xml:space="preserve">[35205] p31</t>
      </text>
    </comment>
    <comment authorId="0" ref="K2519">
      <text>
        <t xml:space="preserve">[35205] p18</t>
      </text>
    </comment>
    <comment authorId="0" ref="N2519">
      <text>
        <t xml:space="preserve">[35205] p31</t>
      </text>
    </comment>
    <comment authorId="0" ref="M2520">
      <text>
        <t xml:space="preserve">[35204] p17</t>
      </text>
    </comment>
    <comment authorId="0" ref="N2520">
      <text>
        <t xml:space="preserve">[35204] p25
[35024] p48</t>
      </text>
    </comment>
    <comment authorId="0" ref="J2521">
      <text>
        <t xml:space="preserve">[35024] p18</t>
      </text>
    </comment>
    <comment authorId="0" ref="M2521">
      <text>
        <t xml:space="preserve">[35204] p17</t>
      </text>
    </comment>
    <comment authorId="0" ref="N2521">
      <text>
        <t xml:space="preserve">[35204] p25
[35024] p48</t>
      </text>
    </comment>
    <comment authorId="0" ref="I2523">
      <text>
        <t xml:space="preserve">[35019] p16</t>
      </text>
    </comment>
    <comment authorId="0" ref="M2523">
      <text>
        <t xml:space="preserve">[35204] p17</t>
      </text>
    </comment>
    <comment authorId="0" ref="N2523">
      <text>
        <t xml:space="preserve">[35019] p24
[35204] p25</t>
      </text>
    </comment>
    <comment authorId="0" ref="I2524">
      <text>
        <t xml:space="preserve">[35019] p16</t>
      </text>
    </comment>
    <comment authorId="0" ref="L2524">
      <text>
        <t xml:space="preserve">[35001] p13</t>
      </text>
    </comment>
    <comment authorId="0" ref="M2524">
      <text>
        <t xml:space="preserve">[35204] p17</t>
      </text>
    </comment>
    <comment authorId="0" ref="N2524">
      <text>
        <t xml:space="preserve">[35204] p25</t>
      </text>
    </comment>
    <comment authorId="0" ref="M2525">
      <text>
        <t xml:space="preserve">[35204] p17</t>
      </text>
    </comment>
    <comment authorId="0" ref="N2525">
      <text>
        <t xml:space="preserve">[35019] p24
[35204] p25
[35203] p93</t>
      </text>
    </comment>
    <comment authorId="0" ref="I2526">
      <text>
        <t xml:space="preserve">[35019] p16</t>
      </text>
    </comment>
    <comment authorId="0" ref="L2526">
      <text>
        <t xml:space="preserve">[35001] p13</t>
      </text>
    </comment>
    <comment authorId="0" ref="N2526">
      <text>
        <t xml:space="preserve">[35205] p31
[35001] p25
[35203] p18</t>
      </text>
    </comment>
    <comment authorId="0" ref="N2527">
      <text>
        <t xml:space="preserve">[35205] p31
[35001] p25
[35203] p18</t>
      </text>
    </comment>
    <comment authorId="0" ref="J2528">
      <text>
        <t xml:space="preserve">[35024] p18</t>
      </text>
    </comment>
    <comment authorId="0" ref="N2528">
      <text>
        <t xml:space="preserve">[35204] p25
[35024] p48</t>
      </text>
    </comment>
    <comment authorId="0" ref="I2529">
      <text>
        <t xml:space="preserve">[35019] p16</t>
      </text>
    </comment>
    <comment authorId="0" ref="M2529">
      <text>
        <t xml:space="preserve">[35204] p17</t>
      </text>
    </comment>
    <comment authorId="0" ref="N2529">
      <text>
        <t xml:space="preserve">[35019] p24
[35205] p31</t>
      </text>
    </comment>
    <comment authorId="0" ref="J2530">
      <text>
        <t xml:space="preserve">[35024] p18</t>
      </text>
    </comment>
    <comment authorId="0" ref="N2530">
      <text>
        <t xml:space="preserve">[35024] p48</t>
      </text>
    </comment>
    <comment authorId="0" ref="K2531">
      <text>
        <t xml:space="preserve">[35205] p18</t>
      </text>
    </comment>
    <comment authorId="0" ref="N2531">
      <text>
        <t xml:space="preserve">[35205] p31
[35001] p25</t>
      </text>
    </comment>
    <comment authorId="0" ref="I2532">
      <text>
        <t xml:space="preserve">[35019] p16</t>
      </text>
    </comment>
    <comment authorId="0" ref="M2532">
      <text>
        <t xml:space="preserve">[35204] p17</t>
      </text>
    </comment>
    <comment authorId="0" ref="N2532">
      <text>
        <t xml:space="preserve">[35204] p25</t>
      </text>
    </comment>
    <comment authorId="0" ref="I2533">
      <text>
        <t xml:space="preserve">[35019] p16</t>
      </text>
    </comment>
    <comment authorId="0" ref="L2533">
      <text>
        <t xml:space="preserve">[35001] p13</t>
      </text>
    </comment>
    <comment authorId="0" ref="N2533">
      <text>
        <t xml:space="preserve">[35019] p24
[35001] p25
[35203] p18</t>
      </text>
    </comment>
    <comment authorId="0" ref="K2534">
      <text>
        <t xml:space="preserve">[35205] p18</t>
      </text>
    </comment>
    <comment authorId="0" ref="N2534">
      <text>
        <t xml:space="preserve">[35024] p48
[35205] p31</t>
      </text>
    </comment>
    <comment authorId="0" ref="N2535">
      <text>
        <t xml:space="preserve">[35203] p18</t>
      </text>
    </comment>
    <comment authorId="0" ref="N2536">
      <text>
        <t xml:space="preserve">[35024] p48</t>
      </text>
    </comment>
    <comment authorId="0" ref="K2537">
      <text>
        <t xml:space="preserve">[35205] p18</t>
      </text>
    </comment>
    <comment authorId="0" ref="N2537">
      <text>
        <t xml:space="preserve">[35205] p31</t>
      </text>
    </comment>
    <comment authorId="0" ref="K2538">
      <text>
        <t xml:space="preserve">[35205] p18</t>
      </text>
    </comment>
    <comment authorId="0" ref="L2538">
      <text>
        <t xml:space="preserve">[35001] p13</t>
      </text>
    </comment>
    <comment authorId="0" ref="N2538">
      <text>
        <t xml:space="preserve">[35205] p31
[35001] p25</t>
      </text>
    </comment>
    <comment authorId="0" ref="K2539">
      <text>
        <t xml:space="preserve">[35205] p18</t>
      </text>
    </comment>
    <comment authorId="0" ref="N2539">
      <text>
        <t xml:space="preserve">[35205] p31</t>
      </text>
    </comment>
    <comment authorId="0" ref="N2540">
      <text>
        <t xml:space="preserve">[35001] p25
[35203] p18</t>
      </text>
    </comment>
    <comment authorId="0" ref="N2541">
      <text>
        <t xml:space="preserve">[35024] p48
[35205] p31
[35203] p93</t>
      </text>
    </comment>
    <comment authorId="0" ref="I2542">
      <text>
        <t xml:space="preserve">[35203] p13</t>
      </text>
    </comment>
    <comment authorId="0" ref="K2542">
      <text>
        <t xml:space="preserve">[35205] p18</t>
      </text>
    </comment>
    <comment authorId="0" ref="L2542">
      <text>
        <t xml:space="preserve">[35001] p13</t>
      </text>
    </comment>
    <comment authorId="0" ref="N2542">
      <text>
        <t xml:space="preserve">[35205] p31
[35001] p25
[35203] p18</t>
      </text>
    </comment>
    <comment authorId="0" ref="Y2545">
      <text>
        <t xml:space="preserve">[35308] p51</t>
      </text>
    </comment>
    <comment authorId="0" ref="AT2545">
      <text>
        <t xml:space="preserve">[35308] p51</t>
      </text>
    </comment>
    <comment authorId="0" ref="N2546">
      <text>
        <t xml:space="preserve">[35001] p25
[35203] p18</t>
      </text>
    </comment>
    <comment authorId="0" ref="N2547">
      <text>
        <t xml:space="preserve">[35203] p18</t>
      </text>
    </comment>
    <comment authorId="0" ref="M2548">
      <text>
        <t xml:space="preserve">[35204] p17</t>
      </text>
    </comment>
    <comment authorId="0" ref="N2548">
      <text>
        <t xml:space="preserve">[35019] p24
[35204] p25
[35203] p93</t>
      </text>
    </comment>
    <comment authorId="0" ref="K2549">
      <text>
        <t xml:space="preserve">[35205] p18</t>
      </text>
    </comment>
    <comment authorId="0" ref="L2549">
      <text>
        <t xml:space="preserve">[35001] p13</t>
      </text>
    </comment>
    <comment authorId="0" ref="N2549">
      <text>
        <t xml:space="preserve">[35205] p31
[35001] p25
[35203] p18</t>
      </text>
    </comment>
    <comment authorId="0" ref="I2550">
      <text>
        <t xml:space="preserve">[35019] p16</t>
      </text>
    </comment>
    <comment authorId="0" ref="M2550">
      <text>
        <t xml:space="preserve">[35204] p17</t>
      </text>
    </comment>
    <comment authorId="0" ref="N2550">
      <text>
        <t xml:space="preserve">[35204] p25
[35001] p25</t>
      </text>
    </comment>
    <comment authorId="0" ref="I2551">
      <text>
        <t xml:space="preserve">[35019] p16</t>
      </text>
    </comment>
    <comment authorId="0" ref="N2551">
      <text>
        <t xml:space="preserve">[35019] p24</t>
      </text>
    </comment>
    <comment authorId="0" ref="I2552">
      <text>
        <t xml:space="preserve">[35019] p16</t>
      </text>
    </comment>
    <comment authorId="0" ref="N2552">
      <text>
        <t xml:space="preserve">[35019] p24
[35001] p25</t>
      </text>
    </comment>
    <comment authorId="0" ref="K2553">
      <text>
        <t xml:space="preserve">[35205] p18</t>
      </text>
    </comment>
    <comment authorId="0" ref="N2553">
      <text>
        <t xml:space="preserve">[35024] p48
[35205] p31</t>
      </text>
    </comment>
    <comment authorId="0" ref="I2554">
      <text>
        <t xml:space="preserve">[35019] p16</t>
      </text>
    </comment>
    <comment authorId="0" ref="M2554">
      <text>
        <t xml:space="preserve">[35204] p17</t>
      </text>
    </comment>
    <comment authorId="0" ref="N2554">
      <text>
        <t xml:space="preserve">[35204] p25</t>
      </text>
    </comment>
    <comment authorId="0" ref="M2555">
      <text>
        <t xml:space="preserve">[35204] p17</t>
      </text>
    </comment>
    <comment authorId="0" ref="N2555">
      <text>
        <t xml:space="preserve">[35204] p25
[35024] p48
[35203] p121
[35203] p121</t>
      </text>
    </comment>
    <comment authorId="0" ref="N2556">
      <text>
        <t xml:space="preserve">[35024] p48</t>
      </text>
    </comment>
    <comment authorId="0" ref="K2557">
      <text>
        <t xml:space="preserve">[35205] p18</t>
      </text>
    </comment>
    <comment authorId="0" ref="N2557">
      <text>
        <t xml:space="preserve">[35205] p31
[35001] p25</t>
      </text>
    </comment>
    <comment authorId="0" ref="I2558">
      <text>
        <t xml:space="preserve">[35019] p16</t>
      </text>
    </comment>
    <comment authorId="0" ref="M2558">
      <text>
        <t xml:space="preserve">[35204] p17</t>
      </text>
    </comment>
    <comment authorId="0" ref="N2558">
      <text>
        <t xml:space="preserve">[35204] p25
[35001] p25</t>
      </text>
    </comment>
    <comment authorId="0" ref="I2559">
      <text>
        <t xml:space="preserve">[35019] p16</t>
      </text>
    </comment>
    <comment authorId="0" ref="M2559">
      <text>
        <t xml:space="preserve">[35204] p17</t>
      </text>
    </comment>
    <comment authorId="0" ref="N2559">
      <text>
        <t xml:space="preserve">[35019] p24
[35204] p25</t>
      </text>
    </comment>
    <comment authorId="0" ref="I2560">
      <text>
        <t xml:space="preserve">[35019] p16</t>
      </text>
    </comment>
    <comment authorId="0" ref="J2560">
      <text>
        <t xml:space="preserve">[35702] p15</t>
      </text>
    </comment>
    <comment authorId="0" ref="K2560">
      <text>
        <t xml:space="preserve">[35205] p18</t>
      </text>
    </comment>
    <comment authorId="0" ref="L2560">
      <text>
        <t xml:space="preserve">[35001] p13</t>
      </text>
    </comment>
    <comment authorId="0" ref="M2560">
      <text>
        <t xml:space="preserve">[35204] p17</t>
      </text>
    </comment>
    <comment authorId="0" ref="N2560">
      <text>
        <t xml:space="preserve">[35204] p25
[35205] p31
[35001] p25</t>
      </text>
    </comment>
    <comment authorId="0" ref="I2561">
      <text>
        <t xml:space="preserve">[35019] p16</t>
      </text>
    </comment>
    <comment authorId="0" ref="M2561">
      <text>
        <t xml:space="preserve">[35204] p17</t>
      </text>
    </comment>
    <comment authorId="0" ref="N2561">
      <text>
        <t xml:space="preserve">[35019] p24
[35204] p25
[35001] p25
[35203] p18</t>
      </text>
    </comment>
    <comment authorId="0" ref="N2563">
      <text>
        <t xml:space="preserve">[35024] p48</t>
      </text>
    </comment>
    <comment authorId="0" ref="O2563">
      <text>
        <t xml:space="preserve">[35SN223] p4</t>
      </text>
    </comment>
    <comment authorId="0" ref="M2564">
      <text>
        <t xml:space="preserve">[35204] p17</t>
      </text>
    </comment>
    <comment authorId="0" ref="N2564">
      <text>
        <t xml:space="preserve">[35019] p24
[35204] p25
[35203] p93</t>
      </text>
    </comment>
    <comment authorId="0" ref="K2565">
      <text>
        <t xml:space="preserve">[35205] p18</t>
      </text>
    </comment>
    <comment authorId="0" ref="N2565">
      <text>
        <t xml:space="preserve">[35024] p48
[35205] p31</t>
      </text>
    </comment>
    <comment authorId="0" ref="I2566">
      <text>
        <t xml:space="preserve">[35019] p16</t>
      </text>
    </comment>
    <comment authorId="0" ref="L2566">
      <text>
        <t xml:space="preserve">[35001] p13</t>
      </text>
    </comment>
    <comment authorId="0" ref="M2566">
      <text>
        <t xml:space="preserve">[35204] p17</t>
      </text>
    </comment>
    <comment authorId="0" ref="N2566">
      <text>
        <t xml:space="preserve">[35019] p24
[35204] p25
[35205] p31
[35001] p25
[35203] p18</t>
      </text>
    </comment>
    <comment authorId="0" ref="K2567">
      <text>
        <t xml:space="preserve">[35205] p18</t>
      </text>
    </comment>
    <comment authorId="0" ref="N2567">
      <text>
        <t xml:space="preserve">[35205] p31</t>
      </text>
    </comment>
    <comment authorId="0" ref="K2568">
      <text>
        <t xml:space="preserve">[35205] p18</t>
      </text>
    </comment>
    <comment authorId="0" ref="N2568">
      <text>
        <t xml:space="preserve">[35205] p31</t>
      </text>
    </comment>
    <comment authorId="0" ref="K2569">
      <text>
        <t xml:space="preserve">[35205] p18</t>
      </text>
    </comment>
    <comment authorId="0" ref="N2569">
      <text>
        <t xml:space="preserve">[35205] p31</t>
      </text>
    </comment>
    <comment authorId="0" ref="K2570">
      <text>
        <t xml:space="preserve">[35205] p18</t>
      </text>
    </comment>
    <comment authorId="0" ref="L2570">
      <text>
        <t xml:space="preserve">[35001] p13</t>
      </text>
    </comment>
    <comment authorId="0" ref="N2570">
      <text>
        <t xml:space="preserve">[35205] p31
[35001] p25</t>
      </text>
    </comment>
    <comment authorId="0" ref="J2571">
      <text>
        <t xml:space="preserve">[35702] p15</t>
      </text>
    </comment>
    <comment authorId="0" ref="K2571">
      <text>
        <t xml:space="preserve">[35205] p18</t>
      </text>
    </comment>
    <comment authorId="0" ref="N2571">
      <text>
        <t xml:space="preserve">appears in [35205] p31
missing in [35001] p25</t>
      </text>
    </comment>
    <comment authorId="0" ref="K2572">
      <text>
        <t xml:space="preserve">[35205] p18</t>
      </text>
    </comment>
    <comment authorId="0" ref="N2572">
      <text>
        <t xml:space="preserve">[35205] p31
[35001] p25
[35203] p18</t>
      </text>
    </comment>
    <comment authorId="0" ref="M2573">
      <text>
        <t xml:space="preserve">[35204] p17</t>
      </text>
    </comment>
    <comment authorId="0" ref="N2573">
      <text>
        <t xml:space="preserve">[35204] p25
[35024] p48
[35001] p25</t>
      </text>
    </comment>
    <comment authorId="0" ref="M2574">
      <text>
        <t xml:space="preserve">[35204] p17</t>
      </text>
    </comment>
    <comment authorId="0" ref="N2576">
      <text>
        <t xml:space="preserve">[35024] p48</t>
      </text>
    </comment>
    <comment authorId="0" ref="I2577">
      <text>
        <t xml:space="preserve">[35019] p16</t>
      </text>
    </comment>
    <comment authorId="0" ref="M2577">
      <text>
        <t xml:space="preserve">[35204] p17</t>
      </text>
    </comment>
    <comment authorId="0" ref="N2577">
      <text>
        <t xml:space="preserve">[35019] p24
[35204] p25</t>
      </text>
    </comment>
    <comment authorId="0" ref="K2578">
      <text>
        <t xml:space="preserve">[35205] p18</t>
      </text>
    </comment>
    <comment authorId="0" ref="L2578">
      <text>
        <t xml:space="preserve">[35001] p13</t>
      </text>
    </comment>
    <comment authorId="0" ref="N2578">
      <text>
        <t xml:space="preserve">[35205] p31
[35001] p25
[35203] p18</t>
      </text>
    </comment>
    <comment authorId="0" ref="I2579">
      <text>
        <t xml:space="preserve">[35019] p16</t>
      </text>
    </comment>
    <comment authorId="0" ref="K2579">
      <text>
        <t xml:space="preserve">[35205] p18</t>
      </text>
    </comment>
    <comment authorId="0" ref="L2579">
      <text>
        <t xml:space="preserve">[35001] p13</t>
      </text>
    </comment>
    <comment authorId="0" ref="N2579">
      <text>
        <t xml:space="preserve">[35205] p31
[35001] p25</t>
      </text>
    </comment>
    <comment authorId="0" ref="M2580">
      <text>
        <t xml:space="preserve">[35204] p17</t>
      </text>
    </comment>
    <comment authorId="0" ref="N2580">
      <text>
        <t xml:space="preserve">[35204] p25
[35024] p48</t>
      </text>
    </comment>
    <comment authorId="0" ref="N2581">
      <text>
        <t xml:space="preserve">[35024] p48
[35205] p31</t>
      </text>
    </comment>
    <comment authorId="0" ref="I2582">
      <text>
        <t xml:space="preserve">[35019] p16</t>
      </text>
    </comment>
    <comment authorId="0" ref="M2582">
      <text>
        <t xml:space="preserve">[35204] p17</t>
      </text>
    </comment>
    <comment authorId="0" ref="N2582">
      <text>
        <t xml:space="preserve">[35019] p24
[35204] p25</t>
      </text>
    </comment>
    <comment authorId="0" ref="I2583">
      <text>
        <t xml:space="preserve">[35019] p16</t>
      </text>
    </comment>
    <comment authorId="0" ref="M2583">
      <text>
        <t xml:space="preserve">[35204] p17</t>
      </text>
    </comment>
    <comment authorId="0" ref="N2583">
      <text>
        <t xml:space="preserve">[35019] p24
[35204] p25
[35203] p18</t>
      </text>
    </comment>
    <comment authorId="0" ref="N2584">
      <text>
        <t xml:space="preserve">[35203] p18</t>
      </text>
    </comment>
    <comment authorId="0" ref="I2585">
      <text>
        <t xml:space="preserve">[35204] p12</t>
      </text>
    </comment>
    <comment authorId="0" ref="M2585">
      <text>
        <t xml:space="preserve">[35204] p17</t>
      </text>
    </comment>
    <comment authorId="0" ref="N2585">
      <text>
        <t xml:space="preserve">[35204] p25</t>
      </text>
    </comment>
    <comment authorId="0" ref="I2586">
      <text>
        <t xml:space="preserve">[35019] p16</t>
      </text>
    </comment>
    <comment authorId="0" ref="L2586">
      <text>
        <t xml:space="preserve">[35001] p13</t>
      </text>
    </comment>
    <comment authorId="0" ref="M2586">
      <text>
        <t xml:space="preserve">[35204] p17</t>
      </text>
    </comment>
    <comment authorId="0" ref="N2586">
      <text>
        <t xml:space="preserve">[35204] p25</t>
      </text>
    </comment>
    <comment authorId="0" ref="N2587">
      <text>
        <t xml:space="preserve">[35001] p25
[35203] p18</t>
      </text>
    </comment>
    <comment authorId="0" ref="I2588">
      <text>
        <t xml:space="preserve">[35019] p16</t>
      </text>
    </comment>
    <comment authorId="0" ref="M2588">
      <text>
        <t xml:space="preserve">appears in [35204] p17</t>
      </text>
    </comment>
    <comment authorId="0" ref="N2588">
      <text>
        <t xml:space="preserve">[35019] p24
[35204] p25</t>
      </text>
    </comment>
    <comment authorId="0" ref="I2589">
      <text>
        <t xml:space="preserve">[35019] p16</t>
      </text>
    </comment>
    <comment authorId="0" ref="L2589">
      <text>
        <t xml:space="preserve">[35001] p13</t>
      </text>
    </comment>
    <comment authorId="0" ref="N2589">
      <text>
        <t xml:space="preserve">[35019] p24
[35001] p25
[35203] p18</t>
      </text>
    </comment>
    <comment authorId="0" ref="N2590">
      <text>
        <t xml:space="preserve">[35019] p24
[35001] p25</t>
      </text>
    </comment>
    <comment authorId="0" ref="K2591">
      <text>
        <t xml:space="preserve">[35205] p18</t>
      </text>
    </comment>
    <comment authorId="0" ref="N2591">
      <text>
        <t xml:space="preserve">[35205] p31</t>
      </text>
    </comment>
    <comment authorId="0" ref="I2592">
      <text>
        <t xml:space="preserve">[35019] p16</t>
      </text>
    </comment>
    <comment authorId="0" ref="M2592">
      <text>
        <t xml:space="preserve">[35204] p17</t>
      </text>
    </comment>
    <comment authorId="0" ref="N2592">
      <text>
        <t xml:space="preserve">[35204] p25
[35203] p93</t>
      </text>
    </comment>
    <comment authorId="0" ref="N2593">
      <text>
        <t xml:space="preserve">[35205] p31
[35001] p25
[35203] p18</t>
      </text>
    </comment>
    <comment authorId="0" ref="AZ2593">
      <text>
        <t xml:space="preserve">[35902] p72</t>
      </text>
    </comment>
    <comment authorId="0" ref="K2594">
      <text>
        <t xml:space="preserve">[35205] p18</t>
      </text>
    </comment>
    <comment authorId="0" ref="N2594">
      <text>
        <t xml:space="preserve">[35205] p31</t>
      </text>
    </comment>
    <comment authorId="0" ref="N2595">
      <text>
        <t xml:space="preserve">[35203] p18</t>
      </text>
    </comment>
    <comment authorId="0" ref="K2596">
      <text>
        <t xml:space="preserve">[35205] p18</t>
      </text>
    </comment>
    <comment authorId="0" ref="N2596">
      <text>
        <t xml:space="preserve">[35024] p48
[35205] p31</t>
      </text>
    </comment>
    <comment authorId="0" ref="N2597">
      <text>
        <t xml:space="preserve">[35019] p24</t>
      </text>
    </comment>
    <comment authorId="0" ref="J2598">
      <text>
        <t xml:space="preserve">[35024] p18</t>
      </text>
    </comment>
    <comment authorId="0" ref="K2598">
      <text>
        <t xml:space="preserve">[35205] p18</t>
      </text>
    </comment>
    <comment authorId="0" ref="N2598">
      <text>
        <t xml:space="preserve">[35024] p48</t>
      </text>
    </comment>
    <comment authorId="0" ref="K2599">
      <text>
        <t xml:space="preserve">[35205] p18</t>
      </text>
    </comment>
    <comment authorId="0" ref="N2599">
      <text>
        <t xml:space="preserve">[35024] p48
[35205] p31</t>
      </text>
    </comment>
    <comment authorId="0" ref="N2600">
      <text>
        <t xml:space="preserve">[35024] p48</t>
      </text>
    </comment>
    <comment authorId="0" ref="I2601">
      <text>
        <t xml:space="preserve">[35019] p16</t>
      </text>
    </comment>
    <comment authorId="0" ref="N2601">
      <text>
        <t xml:space="preserve">[35019] p24
[35001] p25</t>
      </text>
    </comment>
    <comment authorId="0" ref="M2602">
      <text>
        <t xml:space="preserve">[35204] p17</t>
      </text>
    </comment>
    <comment authorId="0" ref="N2602">
      <text>
        <t xml:space="preserve">[35204] p25
[35024] p48
[35203] p121</t>
      </text>
    </comment>
    <comment authorId="0" ref="K2603">
      <text>
        <t xml:space="preserve">[35205] p18</t>
      </text>
    </comment>
    <comment authorId="0" ref="N2603">
      <text>
        <t xml:space="preserve">missing in [35024] p48
appears in [35205] p31</t>
      </text>
    </comment>
    <comment authorId="0" ref="M2604">
      <text>
        <t xml:space="preserve">[35204] p17</t>
      </text>
    </comment>
    <comment authorId="0" ref="N2604">
      <text>
        <t xml:space="preserve">[35204] p25
[35024] p48
[35203] p121</t>
      </text>
    </comment>
    <comment authorId="0" ref="I2605">
      <text>
        <t xml:space="preserve">[35019] p16</t>
      </text>
    </comment>
    <comment authorId="0" ref="J2605">
      <text>
        <t xml:space="preserve">[35702] p15</t>
      </text>
    </comment>
    <comment authorId="0" ref="K2605">
      <text>
        <t xml:space="preserve">[35205] p18</t>
      </text>
    </comment>
    <comment authorId="0" ref="L2605">
      <text>
        <t xml:space="preserve">[35001] p13</t>
      </text>
    </comment>
    <comment authorId="0" ref="M2605">
      <text>
        <t xml:space="preserve">[35204] p17</t>
      </text>
    </comment>
    <comment authorId="0" ref="N2605">
      <text>
        <t xml:space="preserve">[35019] p24
[35204] p25
[35205] p31
[35001] p25</t>
      </text>
    </comment>
    <comment authorId="0" ref="J2606">
      <text>
        <t xml:space="preserve">[35205] p20
[1639] p44</t>
      </text>
    </comment>
    <comment authorId="0" ref="K2606">
      <text>
        <t xml:space="preserve">[35205] p18</t>
      </text>
    </comment>
    <comment authorId="0" ref="L2606">
      <text>
        <t xml:space="preserve">[35205] p21</t>
      </text>
    </comment>
    <comment authorId="0" ref="M2606">
      <text>
        <t xml:space="preserve">[35205] p21</t>
      </text>
    </comment>
    <comment authorId="0" ref="N2606">
      <text>
        <t xml:space="preserve">[35205] p31
[35001] p25</t>
      </text>
    </comment>
    <comment authorId="0" ref="K2607">
      <text>
        <t xml:space="preserve">[35205] p18</t>
      </text>
    </comment>
    <comment authorId="0" ref="L2607">
      <text>
        <t xml:space="preserve">[35001] p13</t>
      </text>
    </comment>
    <comment authorId="0" ref="N2607">
      <text>
        <t xml:space="preserve">[35205] p31
[35001] p25</t>
      </text>
    </comment>
    <comment authorId="0" ref="J2608">
      <text>
        <t xml:space="preserve">[35024] p18</t>
      </text>
    </comment>
    <comment authorId="0" ref="N2608">
      <text>
        <t xml:space="preserve">[35024] p48</t>
      </text>
    </comment>
    <comment authorId="0" ref="J2609">
      <text>
        <t xml:space="preserve">[35702] p15</t>
      </text>
    </comment>
    <comment authorId="0" ref="K2609">
      <text>
        <t xml:space="preserve">[35205] p18</t>
      </text>
    </comment>
    <comment authorId="0" ref="N2609">
      <text>
        <t xml:space="preserve">[35205] p31</t>
      </text>
    </comment>
    <comment authorId="0" ref="N2610">
      <text>
        <t xml:space="preserve">[35024] p48</t>
      </text>
    </comment>
    <comment authorId="0" ref="N2611">
      <text>
        <t xml:space="preserve">[35203] p18</t>
      </text>
    </comment>
    <comment authorId="0" ref="K2612">
      <text>
        <t xml:space="preserve">[35205] p18</t>
      </text>
    </comment>
    <comment authorId="0" ref="L2612">
      <text>
        <t xml:space="preserve">[35001] p13</t>
      </text>
    </comment>
    <comment authorId="0" ref="N2612">
      <text>
        <t xml:space="preserve">[35205] p31
[35001] p25
[35203] p18</t>
      </text>
    </comment>
    <comment authorId="0" ref="I2613">
      <text>
        <t xml:space="preserve">[35019] p16</t>
      </text>
    </comment>
    <comment authorId="0" ref="K2613">
      <text>
        <t xml:space="preserve">[35205] p18</t>
      </text>
    </comment>
    <comment authorId="0" ref="L2613">
      <text>
        <t xml:space="preserve">[35001] p13</t>
      </text>
    </comment>
    <comment authorId="0" ref="N2613">
      <text>
        <t xml:space="preserve">[35019] p24
[35205] p31
[35001] p25
[35203] p18</t>
      </text>
    </comment>
    <comment authorId="0" ref="I2614">
      <text>
        <t xml:space="preserve">[35019] p16</t>
      </text>
    </comment>
    <comment authorId="0" ref="M2614">
      <text>
        <t xml:space="preserve">[35204] p17</t>
      </text>
    </comment>
    <comment authorId="0" ref="N2614">
      <text>
        <t xml:space="preserve">[35019] p24
[35203] p93</t>
      </text>
    </comment>
    <comment authorId="0" ref="I2615">
      <text>
        <t xml:space="preserve">[35019] p16</t>
      </text>
    </comment>
    <comment authorId="0" ref="J2615">
      <text>
        <t xml:space="preserve">[35702] p15
[35001] p14</t>
      </text>
    </comment>
    <comment authorId="0" ref="K2615">
      <text>
        <t xml:space="preserve">[35205] p18</t>
      </text>
    </comment>
    <comment authorId="0" ref="L2615">
      <text>
        <t xml:space="preserve">[35001] p13</t>
      </text>
    </comment>
    <comment authorId="0" ref="N2615">
      <text>
        <t xml:space="preserve">[35019] p24
[35205] p31
[35001] p25
[35203] p18</t>
      </text>
    </comment>
    <comment authorId="0" ref="K2616">
      <text>
        <t xml:space="preserve">[35205] p18</t>
      </text>
    </comment>
    <comment authorId="0" ref="N2616">
      <text>
        <t xml:space="preserve">[35205] p31</t>
      </text>
    </comment>
    <comment authorId="0" ref="N2617">
      <text>
        <t xml:space="preserve">[35001] p25
[35203] p18</t>
      </text>
    </comment>
    <comment authorId="0" ref="X2617">
      <text>
        <t xml:space="preserve">[35236] p78</t>
      </text>
    </comment>
    <comment authorId="0" ref="M2618">
      <text>
        <t xml:space="preserve">[35204] p17</t>
      </text>
    </comment>
    <comment authorId="0" ref="N2618">
      <text>
        <t xml:space="preserve">[35204] p25
[35205] p31
[35001] p25</t>
      </text>
    </comment>
    <comment authorId="0" ref="I2621">
      <text>
        <t xml:space="preserve">[35019] p16</t>
      </text>
    </comment>
    <comment authorId="0" ref="J2621">
      <text>
        <t xml:space="preserve">[35702] p15</t>
      </text>
    </comment>
    <comment authorId="0" ref="K2621">
      <text>
        <t xml:space="preserve">[35205] p18</t>
      </text>
    </comment>
    <comment authorId="0" ref="M2621">
      <text>
        <t xml:space="preserve">[35204] p17</t>
      </text>
    </comment>
    <comment authorId="0" ref="N2621">
      <text>
        <t xml:space="preserve">[35204] p25
[35205] p31
[35001] p25</t>
      </text>
    </comment>
    <comment authorId="0" ref="N2622">
      <text>
        <t xml:space="preserve">[35024] p48</t>
      </text>
    </comment>
    <comment authorId="0" ref="Q2622">
      <text>
        <t xml:space="preserve">[35702] p38-39</t>
      </text>
    </comment>
    <comment authorId="0" ref="T2622">
      <text>
        <t xml:space="preserve">[35702] p50-51</t>
      </text>
    </comment>
    <comment authorId="0" ref="V2622">
      <text>
        <t xml:space="preserve">[35702] p58-59</t>
      </text>
    </comment>
    <comment authorId="0" ref="X2622">
      <text>
        <t xml:space="preserve">[35702] p70-71</t>
      </text>
    </comment>
    <comment authorId="0" ref="Y2622">
      <text>
        <t xml:space="preserve">[35702] p80-81</t>
      </text>
    </comment>
    <comment authorId="0" ref="I2623">
      <text>
        <t xml:space="preserve">[35024] p12</t>
      </text>
    </comment>
    <comment authorId="0" ref="J2623">
      <text>
        <t xml:space="preserve">[35024] p18</t>
      </text>
    </comment>
    <comment authorId="0" ref="M2623">
      <text>
        <t xml:space="preserve">[35204] p17</t>
      </text>
    </comment>
    <comment authorId="0" ref="N2623">
      <text>
        <t xml:space="preserve">[35204] p25
[35024] p48</t>
      </text>
    </comment>
    <comment authorId="0" ref="L2624">
      <text>
        <t xml:space="preserve">[35001] p13</t>
      </text>
    </comment>
    <comment authorId="0" ref="N2624">
      <text>
        <t xml:space="preserve">[35001] p25
[35203] p18</t>
      </text>
    </comment>
    <comment authorId="0" ref="J2625">
      <text>
        <t xml:space="preserve">[35024] p18</t>
      </text>
    </comment>
    <comment authorId="0" ref="N2625">
      <text>
        <t xml:space="preserve">[35024] p48</t>
      </text>
    </comment>
    <comment authorId="0" ref="I2626">
      <text>
        <t xml:space="preserve">[35019] p16</t>
      </text>
    </comment>
    <comment authorId="0" ref="M2626">
      <text>
        <t xml:space="preserve">[35204] p17</t>
      </text>
    </comment>
    <comment authorId="0" ref="N2626">
      <text>
        <t xml:space="preserve">[35204] p25</t>
      </text>
    </comment>
    <comment authorId="0" ref="N2627">
      <text>
        <t xml:space="preserve">[35001] p25
[35203] p18</t>
      </text>
    </comment>
    <comment authorId="0" ref="N2628">
      <text>
        <t xml:space="preserve">[35024] p48</t>
      </text>
    </comment>
    <comment authorId="0" ref="J2629">
      <text>
        <t xml:space="preserve">[35024] p18</t>
      </text>
    </comment>
    <comment authorId="0" ref="N2629">
      <text>
        <t xml:space="preserve">[35024] p48</t>
      </text>
    </comment>
    <comment authorId="0" ref="I2630">
      <text>
        <t xml:space="preserve">[35019] p16</t>
      </text>
    </comment>
    <comment authorId="0" ref="L2630">
      <text>
        <t xml:space="preserve">[35001] p13</t>
      </text>
    </comment>
    <comment authorId="0" ref="N2630">
      <text>
        <t xml:space="preserve">[35019] p24
[35001] p25
[35203] p18</t>
      </text>
    </comment>
    <comment authorId="0" ref="I2631">
      <text>
        <t xml:space="preserve">[35019] p16</t>
      </text>
    </comment>
    <comment authorId="0" ref="J2631">
      <text>
        <t xml:space="preserve">[35702] p15</t>
      </text>
    </comment>
    <comment authorId="0" ref="K2631">
      <text>
        <t xml:space="preserve">[35205] p18</t>
      </text>
    </comment>
    <comment authorId="0" ref="L2631">
      <text>
        <t xml:space="preserve">[35001] p13</t>
      </text>
    </comment>
    <comment authorId="0" ref="M2631">
      <text>
        <t xml:space="preserve">[35204] p17</t>
      </text>
    </comment>
    <comment authorId="0" ref="N2631">
      <text>
        <t xml:space="preserve">[35019] p24
[35204] p25
[35205] p31
[35001] p25</t>
      </text>
    </comment>
    <comment authorId="0" ref="I2632">
      <text>
        <t xml:space="preserve">[35019] p16</t>
      </text>
    </comment>
    <comment authorId="0" ref="L2632">
      <text>
        <t xml:space="preserve">[35001] p13</t>
      </text>
    </comment>
    <comment authorId="0" ref="M2632">
      <text>
        <t xml:space="preserve">[35204] p17</t>
      </text>
    </comment>
    <comment authorId="0" ref="N2632">
      <text>
        <t xml:space="preserve">[35019] p24
[35204] p25
[35001] p25
[35203] p18</t>
      </text>
    </comment>
    <comment authorId="0" ref="N2633">
      <text>
        <t xml:space="preserve">[35203] p18</t>
      </text>
    </comment>
    <comment authorId="0" ref="M2634">
      <text>
        <t xml:space="preserve">[1629] p16</t>
      </text>
    </comment>
    <comment authorId="0" ref="N2634">
      <text>
        <t xml:space="preserve">[35001] p25
[35203] p18</t>
      </text>
    </comment>
    <comment authorId="0" ref="AY2634">
      <text>
        <t xml:space="preserve">[35902] p60</t>
      </text>
    </comment>
    <comment authorId="0" ref="N2635">
      <text>
        <t xml:space="preserve">[35019] p24
[35001] p25
[35203] p18</t>
      </text>
    </comment>
    <comment authorId="0" ref="N2636">
      <text>
        <t xml:space="preserve">[35024] p48
[35203] p121</t>
      </text>
    </comment>
    <comment authorId="0" ref="I2637">
      <text>
        <t xml:space="preserve">[35019] p16</t>
      </text>
    </comment>
    <comment authorId="0" ref="M2637">
      <text>
        <t xml:space="preserve">[35204] p17</t>
      </text>
    </comment>
    <comment authorId="0" ref="N2637">
      <text>
        <t xml:space="preserve">[35019] p24
[35205] p31</t>
      </text>
    </comment>
    <comment authorId="0" ref="I2640">
      <text>
        <t xml:space="preserve">[35019] p16</t>
      </text>
    </comment>
    <comment authorId="0" ref="M2640">
      <text>
        <t xml:space="preserve">[35204] p17</t>
      </text>
    </comment>
    <comment authorId="0" ref="N2640">
      <text>
        <t xml:space="preserve">[35019] p24</t>
      </text>
    </comment>
    <comment authorId="0" ref="K2641">
      <text>
        <t xml:space="preserve">[35205] p18</t>
      </text>
    </comment>
    <comment authorId="0" ref="N2641">
      <text>
        <t xml:space="preserve">[35205] p31</t>
      </text>
    </comment>
    <comment authorId="0" ref="K2642">
      <text>
        <t xml:space="preserve">[35205] p18</t>
      </text>
    </comment>
    <comment authorId="0" ref="N2642">
      <text>
        <t xml:space="preserve">[35205] p31</t>
      </text>
    </comment>
    <comment authorId="0" ref="J2643">
      <text>
        <t xml:space="preserve">[35024] p18</t>
      </text>
    </comment>
    <comment authorId="0" ref="N2643">
      <text>
        <t xml:space="preserve">[35024] p48</t>
      </text>
    </comment>
    <comment authorId="0" ref="I2644">
      <text>
        <t xml:space="preserve">[35019] p16</t>
      </text>
    </comment>
    <comment authorId="0" ref="N2644">
      <text>
        <t xml:space="preserve">[35019] p24</t>
      </text>
    </comment>
    <comment authorId="0" ref="N2645">
      <text>
        <t xml:space="preserve">[35203] p93</t>
      </text>
    </comment>
    <comment authorId="0" ref="M2646">
      <text>
        <t xml:space="preserve">[35204] p17</t>
      </text>
    </comment>
    <comment authorId="0" ref="N2646">
      <text>
        <t xml:space="preserve">[35204] p25
[35024] p48</t>
      </text>
    </comment>
    <comment authorId="0" ref="I2647">
      <text>
        <t xml:space="preserve">[35019] p16</t>
      </text>
    </comment>
    <comment authorId="0" ref="L2647">
      <text>
        <t xml:space="preserve">[35001] p13</t>
      </text>
    </comment>
    <comment authorId="0" ref="N2647">
      <text>
        <t xml:space="preserve">[35019] p24
[35001] p25</t>
      </text>
    </comment>
    <comment authorId="0" ref="K2648">
      <text>
        <t xml:space="preserve">[35205] p18</t>
      </text>
    </comment>
    <comment authorId="0" ref="N2648">
      <text>
        <t xml:space="preserve">[35205] p31
[35001] p25</t>
      </text>
    </comment>
    <comment authorId="0" ref="N2649">
      <text>
        <t xml:space="preserve">[35024] p48</t>
      </text>
    </comment>
    <comment authorId="0" ref="M2650">
      <text>
        <t xml:space="preserve">[35204] p17</t>
      </text>
    </comment>
    <comment authorId="0" ref="N2650">
      <text>
        <t xml:space="preserve">[35204] p25
[35001] p25</t>
      </text>
    </comment>
    <comment authorId="0" ref="N2652">
      <text>
        <t xml:space="preserve">[35024] p48</t>
      </text>
    </comment>
    <comment authorId="0" ref="I2653">
      <text>
        <t xml:space="preserve">[35019] p16</t>
      </text>
    </comment>
    <comment authorId="0" ref="M2653">
      <text>
        <t xml:space="preserve">[35204] p17</t>
      </text>
    </comment>
    <comment authorId="0" ref="N2653">
      <text>
        <t xml:space="preserve">[35019] p24
[35204] p25</t>
      </text>
    </comment>
    <comment authorId="0" ref="I2654">
      <text>
        <t xml:space="preserve">[35204] p12</t>
      </text>
    </comment>
    <comment authorId="0" ref="M2654">
      <text>
        <t xml:space="preserve">[35204] p17</t>
      </text>
    </comment>
    <comment authorId="0" ref="N2654">
      <text>
        <t xml:space="preserve">[35204] p25
[35024] p48</t>
      </text>
    </comment>
    <comment authorId="0" ref="P2655">
      <text>
        <t xml:space="preserve">Trial of Faith Novel</t>
      </text>
    </comment>
    <comment authorId="0" ref="K2656">
      <text>
        <t xml:space="preserve">[35205] p18</t>
      </text>
    </comment>
    <comment authorId="0" ref="N2656">
      <text>
        <t xml:space="preserve">[35205] p31
[35001] p25
[35203] p18</t>
      </text>
    </comment>
    <comment authorId="0" ref="M2657">
      <text>
        <t xml:space="preserve">[35204] p17</t>
      </text>
    </comment>
    <comment authorId="0" ref="N2657">
      <text>
        <t xml:space="preserve">[35204] p25
[35024] p48</t>
      </text>
    </comment>
    <comment authorId="0" ref="N2658">
      <text>
        <t xml:space="preserve">[35024] p48
[35205] p31</t>
      </text>
    </comment>
    <comment authorId="0" ref="M2659">
      <text>
        <t xml:space="preserve">[35204] p17</t>
      </text>
    </comment>
    <comment authorId="0" ref="N2659">
      <text>
        <t xml:space="preserve">[35204] p25
[35024] p48</t>
      </text>
    </comment>
    <comment authorId="0" ref="N2660">
      <text>
        <t xml:space="preserve">[35019] p24</t>
      </text>
    </comment>
    <comment authorId="0" ref="N2661">
      <text>
        <t xml:space="preserve">[35001] p25
[35203] p18</t>
      </text>
    </comment>
    <comment authorId="0" ref="N2662">
      <text>
        <t xml:space="preserve">[35019] p24
[35001] p25
[35203] p18</t>
      </text>
    </comment>
    <comment authorId="0" ref="K2663">
      <text>
        <t xml:space="preserve">[35205] p18</t>
      </text>
    </comment>
    <comment authorId="0" ref="L2663">
      <text>
        <t xml:space="preserve">[35001] p13</t>
      </text>
    </comment>
    <comment authorId="0" ref="N2663">
      <text>
        <t xml:space="preserve">[35205] p31
[35001] p25
[35203] p18</t>
      </text>
    </comment>
    <comment authorId="0" ref="K2664">
      <text>
        <t xml:space="preserve">[35205] p18</t>
      </text>
    </comment>
    <comment authorId="0" ref="N2664">
      <text>
        <t xml:space="preserve">[35205] p31</t>
      </text>
    </comment>
    <comment authorId="0" ref="L2676">
      <text>
        <t xml:space="preserve">[1629] p18</t>
      </text>
    </comment>
    <comment authorId="0" ref="N2676">
      <text>
        <t xml:space="preserve">[35205] p31
[35001] p25
[35203] p18</t>
      </text>
    </comment>
    <comment authorId="0" ref="N2677">
      <text>
        <t xml:space="preserve">[35001] p25
[35203] p18</t>
      </text>
    </comment>
    <comment authorId="0" ref="N2678">
      <text>
        <t xml:space="preserve">[35019] p24
[35001] p25
[35203] p18</t>
      </text>
    </comment>
    <comment authorId="0" ref="J2679">
      <text>
        <t xml:space="preserve">[35024] p18</t>
      </text>
    </comment>
    <comment authorId="0" ref="N2679">
      <text>
        <t xml:space="preserve">[35024] p48</t>
      </text>
    </comment>
    <comment authorId="0" ref="L2680">
      <text>
        <t xml:space="preserve">[1629] p18</t>
      </text>
    </comment>
    <comment authorId="0" ref="N2680">
      <text>
        <t xml:space="preserve">[35205] p31
[35001] p25
[35203] p18</t>
      </text>
    </comment>
    <comment authorId="0" ref="J2681">
      <text>
        <t xml:space="preserve">[35024] p18</t>
      </text>
    </comment>
    <comment authorId="0" ref="M2681">
      <text>
        <t xml:space="preserve">[35204] p17</t>
      </text>
    </comment>
    <comment authorId="0" ref="N2681">
      <text>
        <t xml:space="preserve">[35204] p25
[35024] p48
[35205] p31</t>
      </text>
    </comment>
    <comment authorId="0" ref="N2682">
      <text>
        <t xml:space="preserve">[35024] p48</t>
      </text>
    </comment>
    <comment authorId="0" ref="L2683">
      <text>
        <t xml:space="preserve">[35001] p13</t>
      </text>
    </comment>
    <comment authorId="0" ref="N2683">
      <text>
        <t xml:space="preserve">[35001] p25
[35203] p18</t>
      </text>
    </comment>
    <comment authorId="0" ref="I2684">
      <text>
        <t xml:space="preserve">[35019] p16</t>
      </text>
    </comment>
    <comment authorId="0" ref="N2684">
      <text>
        <t xml:space="preserve">[35019] p24
[35001] p25</t>
      </text>
    </comment>
    <comment authorId="0" ref="N2685">
      <text>
        <t xml:space="preserve">[35024] p48</t>
      </text>
    </comment>
    <comment authorId="0" ref="K2686">
      <text>
        <t xml:space="preserve">[35205] p18</t>
      </text>
    </comment>
    <comment authorId="0" ref="N2686">
      <text>
        <t xml:space="preserve">[35205] p31
[35001] p25</t>
      </text>
    </comment>
    <comment authorId="0" ref="N2687">
      <text>
        <t xml:space="preserve">missing in [35024] p48
appears in [35203] p121</t>
      </text>
    </comment>
    <comment authorId="0" ref="N2688">
      <text>
        <t xml:space="preserve">[35019] p24</t>
      </text>
    </comment>
    <comment authorId="0" ref="AW2689">
      <text>
        <t xml:space="preserve">[35P025] p14</t>
      </text>
    </comment>
    <comment authorId="0" ref="I2690">
      <text>
        <t xml:space="preserve">[35019] p16</t>
      </text>
    </comment>
    <comment authorId="0" ref="M2690">
      <text>
        <t xml:space="preserve">[35204] p17</t>
      </text>
    </comment>
    <comment authorId="0" ref="N2690">
      <text>
        <t xml:space="preserve">[35019] p24
[35001] p25
[35203] p18</t>
      </text>
    </comment>
    <comment authorId="0" ref="N2691">
      <text>
        <t xml:space="preserve">[35001] p25
[35203] p18</t>
      </text>
    </comment>
    <comment authorId="0" ref="J2692">
      <text>
        <t xml:space="preserve">[35024] p18</t>
      </text>
    </comment>
    <comment authorId="0" ref="M2692">
      <text>
        <t xml:space="preserve">[35204] p17</t>
      </text>
    </comment>
    <comment authorId="0" ref="N2692">
      <text>
        <t xml:space="preserve">[35204] p25
[35024] p48</t>
      </text>
    </comment>
    <comment authorId="0" ref="L2693">
      <text>
        <t xml:space="preserve">[35001] p13</t>
      </text>
    </comment>
    <comment authorId="0" ref="N2693">
      <text>
        <t xml:space="preserve">[35205] p31
[35001] p25
[35203] p18</t>
      </text>
    </comment>
    <comment authorId="0" ref="AZ2693">
      <text>
        <t xml:space="preserve">[35902] p72</t>
      </text>
    </comment>
    <comment authorId="0" ref="N2694">
      <text>
        <t xml:space="preserve">[35001] p25
[35203] p18</t>
      </text>
    </comment>
    <comment authorId="0" ref="N2695">
      <text>
        <t xml:space="preserve">[35019] p24</t>
      </text>
    </comment>
    <comment authorId="0" ref="AW2696">
      <text>
        <t xml:space="preserve">[35P025] p14</t>
      </text>
    </comment>
    <comment authorId="0" ref="N2698">
      <text>
        <t xml:space="preserve">[35001] p25
[35203] p18</t>
      </text>
    </comment>
    <comment authorId="0" ref="N2699">
      <text>
        <t xml:space="preserve">[35024] p48</t>
      </text>
    </comment>
    <comment authorId="0" ref="J2701">
      <text>
        <t xml:space="preserve">[35024] p18</t>
      </text>
    </comment>
    <comment authorId="0" ref="N2701">
      <text>
        <t xml:space="preserve">[35024] p48</t>
      </text>
    </comment>
    <comment authorId="0" ref="J2702">
      <text>
        <t xml:space="preserve">[35024] p18</t>
      </text>
    </comment>
    <comment authorId="0" ref="N2702">
      <text>
        <t xml:space="preserve">[35024] p48</t>
      </text>
    </comment>
    <comment authorId="0" ref="J2703">
      <text>
        <t xml:space="preserve">[35024] p18</t>
      </text>
    </comment>
    <comment authorId="0" ref="N2703">
      <text>
        <t xml:space="preserve">[35024] p48</t>
      </text>
    </comment>
    <comment authorId="0" ref="N2704">
      <text>
        <t xml:space="preserve">[35024] p48
[35205] p31</t>
      </text>
    </comment>
    <comment authorId="0" ref="I2705">
      <text>
        <t xml:space="preserve">[35019] p16</t>
      </text>
    </comment>
    <comment authorId="0" ref="L2705">
      <text>
        <t xml:space="preserve">[35001] p13</t>
      </text>
    </comment>
    <comment authorId="0" ref="M2705">
      <text>
        <t xml:space="preserve">[35204] p17</t>
      </text>
    </comment>
    <comment authorId="0" ref="N2705">
      <text>
        <t xml:space="preserve">[35204] p25
[35001] p25</t>
      </text>
    </comment>
    <comment authorId="0" ref="N2706">
      <text>
        <t xml:space="preserve">[35203] p18</t>
      </text>
    </comment>
    <comment authorId="0" ref="I2707">
      <text>
        <t xml:space="preserve">[35019] p16</t>
      </text>
    </comment>
    <comment authorId="0" ref="J2707">
      <text>
        <t xml:space="preserve">[35702] p15</t>
      </text>
    </comment>
    <comment authorId="0" ref="K2707">
      <text>
        <t xml:space="preserve">[35205] p18</t>
      </text>
    </comment>
    <comment authorId="0" ref="L2707">
      <text>
        <t xml:space="preserve">[35001] p13</t>
      </text>
    </comment>
    <comment authorId="0" ref="N2707">
      <text>
        <t xml:space="preserve">[35205] p31
[35001] p25</t>
      </text>
    </comment>
    <comment authorId="0" ref="L2709">
      <text>
        <t xml:space="preserve">[35001] p13</t>
      </text>
    </comment>
    <comment authorId="0" ref="N2709">
      <text>
        <t xml:space="preserve">[35205] p31
[35001] p25
[35203] p18</t>
      </text>
    </comment>
    <comment authorId="0" ref="N2710">
      <text>
        <t xml:space="preserve">[35019] p24</t>
      </text>
    </comment>
    <comment authorId="0" ref="N2711">
      <text>
        <t xml:space="preserve">[35205] p31</t>
      </text>
    </comment>
    <comment authorId="0" ref="I2712">
      <text>
        <t xml:space="preserve">[1621] p8</t>
      </text>
    </comment>
    <comment authorId="0" ref="K2712">
      <text>
        <t xml:space="preserve">[35205] p18</t>
      </text>
    </comment>
    <comment authorId="0" ref="L2712">
      <text>
        <t xml:space="preserve">[35001] p13</t>
      </text>
    </comment>
    <comment authorId="0" ref="N2712">
      <text>
        <t xml:space="preserve">[35205] p31
[35001] p25
[35203] p18</t>
      </text>
    </comment>
    <comment authorId="0" ref="AY2712">
      <text>
        <t xml:space="preserve">[35902] p58</t>
      </text>
    </comment>
    <comment authorId="0" ref="K2713">
      <text>
        <t xml:space="preserve">[35205] p18</t>
      </text>
    </comment>
    <comment authorId="0" ref="L2713">
      <text>
        <t xml:space="preserve">[35001] p13</t>
      </text>
    </comment>
    <comment authorId="0" ref="N2713">
      <text>
        <t xml:space="preserve">[35205] p31
[35001] p25</t>
      </text>
    </comment>
    <comment authorId="0" ref="K2714">
      <text>
        <t xml:space="preserve">[35205] p18</t>
      </text>
    </comment>
    <comment authorId="0" ref="N2714">
      <text>
        <t xml:space="preserve">[35024] p48
[35205] p31</t>
      </text>
    </comment>
    <comment authorId="0" ref="I2715">
      <text>
        <t xml:space="preserve">[35019] p16</t>
      </text>
    </comment>
    <comment authorId="0" ref="J2715">
      <text>
        <t xml:space="preserve">[35702] p15</t>
      </text>
    </comment>
    <comment authorId="0" ref="K2715">
      <text>
        <t xml:space="preserve">[35205] p18</t>
      </text>
    </comment>
    <comment authorId="0" ref="L2715">
      <text>
        <t xml:space="preserve">[35001] p13</t>
      </text>
    </comment>
    <comment authorId="0" ref="N2715">
      <text>
        <t xml:space="preserve">[35019] p24
[35205] p31
[35001] p25</t>
      </text>
    </comment>
    <comment authorId="0" ref="N2716">
      <text>
        <t xml:space="preserve">[35024] p48</t>
      </text>
    </comment>
    <comment authorId="0" ref="I2717">
      <text>
        <t xml:space="preserve">[35203] p13</t>
      </text>
    </comment>
    <comment authorId="0" ref="L2717">
      <text>
        <t xml:space="preserve">[35001] p13</t>
      </text>
    </comment>
    <comment authorId="0" ref="N2717">
      <text>
        <t xml:space="preserve">[35205] p31
[35001] p25
[35203] p18</t>
      </text>
    </comment>
    <comment authorId="0" ref="I2718">
      <text>
        <t xml:space="preserve">[35019] p16</t>
      </text>
    </comment>
    <comment authorId="0" ref="M2718">
      <text>
        <t xml:space="preserve">[35204] p17</t>
      </text>
    </comment>
    <comment authorId="0" ref="N2718">
      <text>
        <t xml:space="preserve">[35204] p25</t>
      </text>
    </comment>
    <comment authorId="0" ref="J2719">
      <text>
        <t xml:space="preserve">[35024] p18</t>
      </text>
    </comment>
    <comment authorId="0" ref="K2719">
      <text>
        <t xml:space="preserve">[35205] p18</t>
      </text>
    </comment>
    <comment authorId="0" ref="N2719">
      <text>
        <t xml:space="preserve">[35024] p48
[35205] p31</t>
      </text>
    </comment>
    <comment authorId="0" ref="K2720">
      <text>
        <t xml:space="preserve">[35205] p18</t>
      </text>
    </comment>
    <comment authorId="0" ref="N2720">
      <text>
        <t xml:space="preserve">[35205] p31</t>
      </text>
    </comment>
    <comment authorId="0" ref="M2721">
      <text>
        <t xml:space="preserve">[35204] p17</t>
      </text>
    </comment>
    <comment authorId="0" ref="N2721">
      <text>
        <t xml:space="preserve">[35204] p25</t>
      </text>
    </comment>
    <comment authorId="0" ref="L2722">
      <text>
        <t xml:space="preserve">[35001] p13</t>
      </text>
    </comment>
    <comment authorId="0" ref="N2722">
      <text>
        <t xml:space="preserve">[35205] p31
[35001] p25
[35203] p18</t>
      </text>
    </comment>
    <comment authorId="0" ref="K2723">
      <text>
        <t xml:space="preserve">[35205] p18</t>
      </text>
    </comment>
    <comment authorId="0" ref="N2723">
      <text>
        <t xml:space="preserve">[35205] p31
[35001] p25</t>
      </text>
    </comment>
    <comment authorId="0" ref="J2724">
      <text>
        <t xml:space="preserve">[35024] p18</t>
      </text>
    </comment>
    <comment authorId="0" ref="N2724">
      <text>
        <t xml:space="preserve">[35024] p48</t>
      </text>
    </comment>
    <comment authorId="0" ref="K2725">
      <text>
        <t xml:space="preserve">[35205] p18</t>
      </text>
    </comment>
    <comment authorId="0" ref="N2725">
      <text>
        <t xml:space="preserve">[35024] p48
[35205] p31</t>
      </text>
    </comment>
    <comment authorId="0" ref="I2726">
      <text>
        <t xml:space="preserve">[35019] p16</t>
      </text>
    </comment>
    <comment authorId="0" ref="L2726">
      <text>
        <t xml:space="preserve">[35001] p13</t>
      </text>
    </comment>
    <comment authorId="0" ref="M2726">
      <text>
        <t xml:space="preserve">[35204] p17</t>
      </text>
    </comment>
    <comment authorId="0" ref="N2726">
      <text>
        <t xml:space="preserve">[35204] p25
[35203] p18</t>
      </text>
    </comment>
    <comment authorId="0" ref="N2727">
      <text>
        <t xml:space="preserve">[35001] p25
[35203] p18</t>
      </text>
    </comment>
    <comment authorId="0" ref="K2728">
      <text>
        <t xml:space="preserve">[35205] p18</t>
      </text>
    </comment>
    <comment authorId="0" ref="L2728">
      <text>
        <t xml:space="preserve">[35001] p13</t>
      </text>
    </comment>
    <comment authorId="0" ref="N2728">
      <text>
        <t xml:space="preserve">[35205] p31
[35001] p25
[35203] p18</t>
      </text>
    </comment>
    <comment authorId="0" ref="J2729">
      <text>
        <t xml:space="preserve">[35205] p20
[1639] p44</t>
      </text>
    </comment>
    <comment authorId="0" ref="K2729">
      <text>
        <t xml:space="preserve">[35205] p18</t>
      </text>
    </comment>
    <comment authorId="0" ref="L2729">
      <text>
        <t xml:space="preserve">[35205] p21</t>
      </text>
    </comment>
    <comment authorId="0" ref="M2729">
      <text>
        <t xml:space="preserve">[35205] p21</t>
      </text>
    </comment>
    <comment authorId="0" ref="N2729">
      <text>
        <t xml:space="preserve">[35205] p31
[35001] p25
[35203] p18</t>
      </text>
    </comment>
    <comment authorId="0" ref="J2730">
      <text>
        <t xml:space="preserve">[35205] p16</t>
      </text>
    </comment>
    <comment authorId="0" ref="K2730">
      <text>
        <t xml:space="preserve">[35205] p18</t>
      </text>
    </comment>
    <comment authorId="0" ref="N2730">
      <text>
        <t xml:space="preserve">[35024] p48
[35205] p31</t>
      </text>
    </comment>
    <comment authorId="0" ref="L2731">
      <text>
        <t xml:space="preserve">[35001] p13</t>
      </text>
    </comment>
    <comment authorId="0" ref="N2731">
      <text>
        <t xml:space="preserve">[35001] p25
[35203] p18</t>
      </text>
    </comment>
    <comment authorId="0" ref="J2732">
      <text>
        <t xml:space="preserve">[35024] p18</t>
      </text>
    </comment>
    <comment authorId="0" ref="K2732">
      <text>
        <t xml:space="preserve">[35205] p18</t>
      </text>
    </comment>
    <comment authorId="0" ref="N2732">
      <text>
        <t xml:space="preserve">[35024] p48
[35205] p31</t>
      </text>
    </comment>
    <comment authorId="0" ref="N2733">
      <text>
        <t xml:space="preserve">[35001] p25
[35203] p18</t>
      </text>
    </comment>
    <comment authorId="0" ref="N2734">
      <text>
        <t xml:space="preserve">[35001] p25
[35203] p18</t>
      </text>
    </comment>
    <comment authorId="0" ref="N2735">
      <text>
        <t xml:space="preserve">[35024] p48
[35205] p31</t>
      </text>
    </comment>
    <comment authorId="0" ref="J2736">
      <text>
        <t xml:space="preserve">[35024] p18</t>
      </text>
    </comment>
    <comment authorId="0" ref="N2736">
      <text>
        <t xml:space="preserve">[35024] p48</t>
      </text>
    </comment>
    <comment authorId="0" ref="K2737">
      <text>
        <t xml:space="preserve">[35205] p18</t>
      </text>
    </comment>
    <comment authorId="0" ref="L2737">
      <text>
        <t xml:space="preserve">[35001] p13</t>
      </text>
    </comment>
    <comment authorId="0" ref="N2737">
      <text>
        <t xml:space="preserve">[35205] p31
[35001] p25
[35203] p18</t>
      </text>
    </comment>
    <comment authorId="0" ref="N2738">
      <text>
        <t xml:space="preserve">[35024] p48</t>
      </text>
    </comment>
    <comment authorId="0" ref="N2739">
      <text>
        <t xml:space="preserve">[35001] p25
[35203] p18</t>
      </text>
    </comment>
    <comment authorId="0" ref="I2740">
      <text>
        <t xml:space="preserve">[35019] p16</t>
      </text>
    </comment>
    <comment authorId="0" ref="J2740">
      <text>
        <t xml:space="preserve">[35702] p15</t>
      </text>
    </comment>
    <comment authorId="0" ref="K2740">
      <text>
        <t xml:space="preserve">[35205] p18</t>
      </text>
    </comment>
    <comment authorId="0" ref="L2740">
      <text>
        <t xml:space="preserve">[35001] p13</t>
      </text>
    </comment>
    <comment authorId="0" ref="N2740">
      <text>
        <t xml:space="preserve">[35019] p24
[35205] p31
[35001] p25
[35203] p18</t>
      </text>
    </comment>
    <comment authorId="0" ref="I2742">
      <text>
        <t xml:space="preserve">[35019] p16</t>
      </text>
    </comment>
    <comment authorId="0" ref="N2742">
      <text>
        <t xml:space="preserve">[35019] p24
[35001] p25
[35203] p18</t>
      </text>
    </comment>
    <comment authorId="0" ref="I2743">
      <text>
        <t xml:space="preserve">[35019] p16</t>
      </text>
    </comment>
    <comment authorId="0" ref="N2743">
      <text>
        <t xml:space="preserve">[35019] p24
[35001] p25</t>
      </text>
    </comment>
    <comment authorId="0" ref="N2744">
      <text>
        <t xml:space="preserve">[35024] p48</t>
      </text>
    </comment>
    <comment authorId="0" ref="N2745">
      <text>
        <t xml:space="preserve">[35205] p31
[35203] p93</t>
      </text>
    </comment>
    <comment authorId="0" ref="I2746">
      <text>
        <t xml:space="preserve">[35019] p16</t>
      </text>
    </comment>
    <comment authorId="0" ref="K2746">
      <text>
        <t xml:space="preserve">[35205] p18</t>
      </text>
    </comment>
    <comment authorId="0" ref="L2746">
      <text>
        <t xml:space="preserve">[35001] p13</t>
      </text>
    </comment>
    <comment authorId="0" ref="M2746">
      <text>
        <t xml:space="preserve">[35204] p17</t>
      </text>
    </comment>
    <comment authorId="0" ref="N2746">
      <text>
        <t xml:space="preserve">appears in [35019] p24
appears in [35204] p25
appears in [35205] p31
missing in [35001] p25
missing in [35203] p18</t>
      </text>
    </comment>
    <comment authorId="0" ref="AU2746">
      <text>
        <t xml:space="preserve">[35SN212] p7</t>
      </text>
    </comment>
    <comment authorId="0" ref="M2748">
      <text>
        <t xml:space="preserve">[35204] p17</t>
      </text>
    </comment>
    <comment authorId="0" ref="N2748">
      <text>
        <t xml:space="preserve">[35204] p25
[35024] p48</t>
      </text>
    </comment>
    <comment authorId="0" ref="N2749">
      <text>
        <t xml:space="preserve">[35001] p25
[35203] p18</t>
      </text>
    </comment>
    <comment authorId="0" ref="K2750">
      <text>
        <t xml:space="preserve">[35205] p18</t>
      </text>
    </comment>
    <comment authorId="0" ref="N2750">
      <text>
        <t xml:space="preserve">[35205] p31</t>
      </text>
    </comment>
    <comment authorId="0" ref="J2751">
      <text>
        <t xml:space="preserve">[35024] p18</t>
      </text>
    </comment>
    <comment authorId="0" ref="M2751">
      <text>
        <t xml:space="preserve">[35204] p17</t>
      </text>
    </comment>
    <comment authorId="0" ref="N2751">
      <text>
        <t xml:space="preserve">[35204] p25
[35024] p48</t>
      </text>
    </comment>
    <comment authorId="0" ref="K2752">
      <text>
        <t xml:space="preserve">[35205] p18</t>
      </text>
    </comment>
    <comment authorId="0" ref="L2752">
      <text>
        <t xml:space="preserve">[35001] p13</t>
      </text>
    </comment>
    <comment authorId="0" ref="N2752">
      <text>
        <t xml:space="preserve">[35205] p31
[35001] p25
[35203] p18</t>
      </text>
    </comment>
    <comment authorId="0" ref="I2753">
      <text>
        <t xml:space="preserve">[35019] p16</t>
      </text>
    </comment>
    <comment authorId="0" ref="L2753">
      <text>
        <t xml:space="preserve">[35001] p13</t>
      </text>
    </comment>
    <comment authorId="0" ref="M2753">
      <text>
        <t xml:space="preserve">[35204] p17</t>
      </text>
    </comment>
    <comment authorId="0" ref="N2753">
      <text>
        <t xml:space="preserve">[35019] p24
[35204] p25
[35205] p31
[35001] p25</t>
      </text>
    </comment>
    <comment authorId="0" ref="I2754">
      <text>
        <t xml:space="preserve">[35019] p16</t>
      </text>
    </comment>
    <comment authorId="0" ref="M2754">
      <text>
        <t xml:space="preserve">[35204] p17</t>
      </text>
    </comment>
    <comment authorId="0" ref="N2754">
      <text>
        <t xml:space="preserve">[35019] p24
[35205] p31
[35001] p25</t>
      </text>
    </comment>
    <comment authorId="0" ref="J2755">
      <text>
        <t xml:space="preserve">[35024] p18</t>
      </text>
    </comment>
    <comment authorId="0" ref="K2755">
      <text>
        <t xml:space="preserve">[35205] p18</t>
      </text>
    </comment>
    <comment authorId="0" ref="N2755">
      <text>
        <t xml:space="preserve">[35024] p48
[35205] p31</t>
      </text>
    </comment>
    <comment authorId="0" ref="M2756">
      <text>
        <t xml:space="preserve">[35204] p17</t>
      </text>
    </comment>
    <comment authorId="0" ref="N2756">
      <text>
        <t xml:space="preserve">[35204] p25
[35024] p48
[35203] p121</t>
      </text>
    </comment>
    <comment authorId="0" ref="J2757">
      <text>
        <t xml:space="preserve">[35024] p18</t>
      </text>
    </comment>
    <comment authorId="0" ref="K2757">
      <text>
        <t xml:space="preserve">[35205] p18</t>
      </text>
    </comment>
    <comment authorId="0" ref="N2757">
      <text>
        <t xml:space="preserve">[35024] p48
[35205] p31</t>
      </text>
    </comment>
    <comment authorId="0" ref="I2758">
      <text>
        <t xml:space="preserve">[1621] p8</t>
      </text>
    </comment>
    <comment authorId="0" ref="K2758">
      <text>
        <t xml:space="preserve">[35205] p18</t>
      </text>
    </comment>
    <comment authorId="0" ref="L2758">
      <text>
        <t xml:space="preserve">[35001] p13</t>
      </text>
    </comment>
    <comment authorId="0" ref="N2758">
      <text>
        <t xml:space="preserve">[35205] p31
[35001] p25
[35203] p18</t>
      </text>
    </comment>
    <comment authorId="0" ref="I2759">
      <text>
        <t xml:space="preserve">[35019] p16</t>
      </text>
    </comment>
    <comment authorId="0" ref="N2759">
      <text>
        <t xml:space="preserve">[35019] p24
[35001] p25</t>
      </text>
    </comment>
    <comment authorId="0" ref="K2761">
      <text>
        <t xml:space="preserve">[35205] p18</t>
      </text>
    </comment>
    <comment authorId="0" ref="N2761">
      <text>
        <t xml:space="preserve">[35024] p48
[35205] p31</t>
      </text>
    </comment>
    <comment authorId="0" ref="M2762">
      <text>
        <t xml:space="preserve">[10974] p193</t>
      </text>
    </comment>
    <comment authorId="0" ref="N2762">
      <text>
        <t xml:space="preserve">FS in [35024] p48
OA in [35205] p31</t>
      </text>
    </comment>
    <comment authorId="0" ref="K2763">
      <text>
        <t xml:space="preserve">[35205] p18</t>
      </text>
    </comment>
    <comment authorId="0" ref="N2763">
      <text>
        <t xml:space="preserve">[35024] p48
[35205] p31</t>
      </text>
    </comment>
    <comment authorId="0" ref="AY2763">
      <text>
        <t xml:space="preserve">[35HLW23] p7</t>
      </text>
    </comment>
    <comment authorId="0" ref="N2764">
      <text>
        <t xml:space="preserve">[35024] p48</t>
      </text>
    </comment>
    <comment authorId="0" ref="L2765">
      <text>
        <t xml:space="preserve">[35001] p13</t>
      </text>
    </comment>
    <comment authorId="0" ref="N2765">
      <text>
        <t xml:space="preserve">[35001] p25
[35203] p18</t>
      </text>
    </comment>
    <comment authorId="0" ref="K2766">
      <text>
        <t xml:space="preserve">[35205] p18</t>
      </text>
    </comment>
    <comment authorId="0" ref="N2766">
      <text>
        <t xml:space="preserve">[35205] p31</t>
      </text>
    </comment>
    <comment authorId="0" ref="I2767">
      <text>
        <t xml:space="preserve">[35019] p16</t>
      </text>
    </comment>
    <comment authorId="0" ref="M2767">
      <text>
        <t xml:space="preserve">[35204] p17</t>
      </text>
    </comment>
    <comment authorId="0" ref="N2767">
      <text>
        <t xml:space="preserve">[35019] p24
[35001] p25
[35203] p18</t>
      </text>
    </comment>
    <comment authorId="0" ref="I2768">
      <text>
        <t xml:space="preserve">[35019] p16</t>
      </text>
    </comment>
    <comment authorId="0" ref="M2768">
      <text>
        <t xml:space="preserve">[35204] p17</t>
      </text>
    </comment>
    <comment authorId="0" ref="N2768">
      <text>
        <t xml:space="preserve">[35019] p24
[35205] p31
[35001] p25
[35203] p18</t>
      </text>
    </comment>
    <comment authorId="0" ref="K2769">
      <text>
        <t xml:space="preserve">[35205] p18</t>
      </text>
    </comment>
    <comment authorId="0" ref="N2769">
      <text>
        <t xml:space="preserve">[35024] p48
[35205] p31</t>
      </text>
    </comment>
    <comment authorId="0" ref="N2771">
      <text>
        <t xml:space="preserve">[35024] p48</t>
      </text>
    </comment>
    <comment authorId="0" ref="M2772">
      <text>
        <t xml:space="preserve">[35204] p17</t>
      </text>
    </comment>
    <comment authorId="0" ref="N2772">
      <text>
        <t xml:space="preserve">[35204] p25
[35024] p48</t>
      </text>
    </comment>
    <comment authorId="0" ref="I2774">
      <text>
        <t xml:space="preserve">[35019] p16</t>
      </text>
    </comment>
    <comment authorId="0" ref="N2774">
      <text>
        <t xml:space="preserve">[35019] p24</t>
      </text>
    </comment>
    <comment authorId="0" ref="L2775">
      <text>
        <t xml:space="preserve">[35001] p13</t>
      </text>
    </comment>
    <comment authorId="0" ref="N2775">
      <text>
        <t xml:space="preserve">[35001] p25
[35203] p18</t>
      </text>
    </comment>
    <comment authorId="0" ref="N2776">
      <text>
        <t xml:space="preserve">[35205] p31
[35203] p18</t>
      </text>
    </comment>
    <comment authorId="0" ref="K2777">
      <text>
        <t xml:space="preserve">[35205] p18</t>
      </text>
    </comment>
    <comment authorId="0" ref="N2777">
      <text>
        <t xml:space="preserve">[35205] p31</t>
      </text>
    </comment>
    <comment authorId="0" ref="J2778">
      <text>
        <t xml:space="preserve">[35024] p18</t>
      </text>
    </comment>
    <comment authorId="0" ref="N2778">
      <text>
        <t xml:space="preserve">[35024] p48
[35205] p31</t>
      </text>
    </comment>
    <comment authorId="0" ref="K2779">
      <text>
        <t xml:space="preserve">[35205] p18</t>
      </text>
    </comment>
    <comment authorId="0" ref="N2779">
      <text>
        <t xml:space="preserve">[35205] p31</t>
      </text>
    </comment>
    <comment authorId="0" ref="M2780">
      <text>
        <t xml:space="preserve">[1715] p169
[35203] P15</t>
      </text>
    </comment>
    <comment authorId="0" ref="N2780">
      <text>
        <t xml:space="preserve">[35019] p24
[35203] p93</t>
      </text>
    </comment>
    <comment authorId="0" ref="Q2781">
      <text>
        <t xml:space="preserve">[35702] p38-39</t>
      </text>
    </comment>
    <comment authorId="0" ref="T2781">
      <text>
        <t xml:space="preserve">[35702] p50-51</t>
      </text>
    </comment>
    <comment authorId="0" ref="V2781">
      <text>
        <t xml:space="preserve">[35702] p58-59</t>
      </text>
    </comment>
    <comment authorId="0" ref="X2781">
      <text>
        <t xml:space="preserve">[35702] p70-71</t>
      </text>
    </comment>
    <comment authorId="0" ref="Y2781">
      <text>
        <t xml:space="preserve">[35702] p80-81</t>
      </text>
    </comment>
    <comment authorId="0" ref="N2783">
      <text>
        <t xml:space="preserve">[35024] p48</t>
      </text>
    </comment>
    <comment authorId="0" ref="N2784">
      <text>
        <t xml:space="preserve">[35001] p25
[35203] p18</t>
      </text>
    </comment>
    <comment authorId="0" ref="K2785">
      <text>
        <t xml:space="preserve">[35205] p18</t>
      </text>
    </comment>
    <comment authorId="0" ref="N2785">
      <text>
        <t xml:space="preserve">[35024] p48
[35205] p31</t>
      </text>
    </comment>
    <comment authorId="0" ref="I2786">
      <text>
        <t xml:space="preserve">[35019] p16</t>
      </text>
    </comment>
    <comment authorId="0" ref="J2786">
      <text>
        <t xml:space="preserve">[35702] p15</t>
      </text>
    </comment>
    <comment authorId="0" ref="K2786">
      <text>
        <t xml:space="preserve">[35205] p18</t>
      </text>
    </comment>
    <comment authorId="0" ref="L2786">
      <text>
        <t xml:space="preserve">[35001] p13</t>
      </text>
    </comment>
    <comment authorId="0" ref="N2786">
      <text>
        <t xml:space="preserve">[35019] p24
[35205] p31
[35001] p25
</t>
      </text>
    </comment>
    <comment authorId="0" ref="I2788">
      <text>
        <t xml:space="preserve">[35203] p14</t>
      </text>
    </comment>
    <comment authorId="0" ref="L2788">
      <text>
        <t xml:space="preserve">[1629] p17</t>
      </text>
    </comment>
    <comment authorId="0" ref="M2788">
      <text>
        <t xml:space="preserve">[35204] p17</t>
      </text>
    </comment>
    <comment authorId="0" ref="N2788">
      <text>
        <t xml:space="preserve">[35204] p25
[35024] p48
[35203] p121</t>
      </text>
    </comment>
    <comment authorId="0" ref="J2789">
      <text>
        <t xml:space="preserve">[35024] p18</t>
      </text>
    </comment>
    <comment authorId="0" ref="M2789">
      <text>
        <t xml:space="preserve">[35204] p17</t>
      </text>
    </comment>
    <comment authorId="0" ref="N2789">
      <text>
        <t xml:space="preserve">[35204] p25
[35024] p48
[35205] p31</t>
      </text>
    </comment>
    <comment authorId="0" ref="M2790">
      <text>
        <t xml:space="preserve">[35204] p17</t>
      </text>
    </comment>
    <comment authorId="0" ref="N2790">
      <text>
        <t xml:space="preserve">[35204] p25
[35024] p48
[35203] p121</t>
      </text>
    </comment>
    <comment authorId="0" ref="M2791">
      <text>
        <t xml:space="preserve">[35204] p17</t>
      </text>
    </comment>
    <comment authorId="0" ref="N2791">
      <text>
        <t xml:space="preserve">[35204] p25
[35024] p48</t>
      </text>
    </comment>
    <comment authorId="0" ref="N2792">
      <text>
        <t xml:space="preserve">[35019] p24</t>
      </text>
    </comment>
    <comment authorId="0" ref="M2793">
      <text>
        <t xml:space="preserve">[1715] p169
[35203] P15</t>
      </text>
    </comment>
    <comment authorId="0" ref="N2793">
      <text>
        <t xml:space="preserve">[35203] p93</t>
      </text>
    </comment>
    <comment authorId="0" ref="J2794">
      <text>
        <t xml:space="preserve">[35024] p18</t>
      </text>
    </comment>
    <comment authorId="0" ref="M2794">
      <text>
        <t xml:space="preserve">[35204] p17</t>
      </text>
    </comment>
    <comment authorId="0" ref="N2794">
      <text>
        <t xml:space="preserve">[35204] p25
[35024] p48</t>
      </text>
    </comment>
    <comment authorId="0" ref="K2795">
      <text>
        <t xml:space="preserve">[35205] p18</t>
      </text>
    </comment>
    <comment authorId="0" ref="M2795">
      <text>
        <t xml:space="preserve">[35204] p17</t>
      </text>
    </comment>
    <comment authorId="0" ref="N2795">
      <text>
        <t xml:space="preserve">[35204] p25
[35024] p48
[35205] p31</t>
      </text>
    </comment>
    <comment authorId="0" ref="N2796">
      <text>
        <t xml:space="preserve">[35024] p48
[35203] p121</t>
      </text>
    </comment>
    <comment authorId="0" ref="N2797">
      <text>
        <t xml:space="preserve">[35024] p48
[35203] p93</t>
      </text>
    </comment>
    <comment authorId="0" ref="I2798">
      <text>
        <t xml:space="preserve">[35019] p16</t>
      </text>
    </comment>
    <comment authorId="0" ref="N2798">
      <text>
        <t xml:space="preserve">[35019] p24
[35203] p93</t>
      </text>
    </comment>
    <comment authorId="0" ref="I2799">
      <text>
        <t xml:space="preserve">[35019] p16</t>
      </text>
    </comment>
    <comment authorId="0" ref="J2799">
      <text>
        <t xml:space="preserve">[35205] p17</t>
      </text>
    </comment>
    <comment authorId="0" ref="K2799">
      <text>
        <t xml:space="preserve">[35205] p18</t>
      </text>
    </comment>
    <comment authorId="0" ref="L2799">
      <text>
        <t xml:space="preserve">[35001] p13</t>
      </text>
    </comment>
    <comment authorId="0" ref="N2799">
      <text>
        <t xml:space="preserve">[35205] p31
[35001] p25</t>
      </text>
    </comment>
    <comment authorId="0" ref="I2800">
      <text>
        <t xml:space="preserve">[35019] p16</t>
      </text>
    </comment>
    <comment authorId="0" ref="N2800">
      <text>
        <t xml:space="preserve">[35019] p24</t>
      </text>
    </comment>
    <comment authorId="0" ref="M2801">
      <text>
        <t xml:space="preserve">[35204] p17</t>
      </text>
    </comment>
    <comment authorId="0" ref="N2801">
      <text>
        <t xml:space="preserve">[35204] p25
[35024] p48
[35203] p121</t>
      </text>
    </comment>
    <comment authorId="0" ref="I2802">
      <text>
        <t xml:space="preserve">[35019] p16</t>
      </text>
    </comment>
    <comment authorId="0" ref="M2802">
      <text>
        <t xml:space="preserve">[35204] p17</t>
      </text>
    </comment>
    <comment authorId="0" ref="N2802">
      <text>
        <t xml:space="preserve">[35019] p24
[35204] p25
[35203] p93</t>
      </text>
    </comment>
    <comment authorId="0" ref="K2803">
      <text>
        <t xml:space="preserve">[35205] p18</t>
      </text>
    </comment>
    <comment authorId="0" ref="N2803">
      <text>
        <t xml:space="preserve">[35205] p31</t>
      </text>
    </comment>
    <comment authorId="0" ref="L2804">
      <text>
        <t xml:space="preserve">[1629] p17</t>
      </text>
    </comment>
    <comment authorId="0" ref="N2804">
      <text>
        <t xml:space="preserve">[35024] p48
[35203] p121</t>
      </text>
    </comment>
    <comment authorId="0" ref="I2805">
      <text>
        <t xml:space="preserve">[35019] p16</t>
      </text>
    </comment>
    <comment authorId="0" ref="K2805">
      <text>
        <t xml:space="preserve">[1630] p16
[35205] p18</t>
      </text>
    </comment>
    <comment authorId="0" ref="L2805">
      <text>
        <t xml:space="preserve">[35001] p13</t>
      </text>
    </comment>
    <comment authorId="0" ref="M2805">
      <text>
        <t xml:space="preserve">[35204] p17</t>
      </text>
    </comment>
    <comment authorId="0" ref="N2805">
      <text>
        <t xml:space="preserve">[35204] p25
[35205] p31
[35001] p25</t>
      </text>
    </comment>
    <comment authorId="0" ref="L2806">
      <text>
        <t xml:space="preserve">[35001] p13</t>
      </text>
    </comment>
    <comment authorId="0" ref="N2806">
      <text>
        <t xml:space="preserve">[35001] p25
[35203] p18</t>
      </text>
    </comment>
    <comment authorId="0" ref="M2807">
      <text>
        <t xml:space="preserve">[35204] p17</t>
      </text>
    </comment>
    <comment authorId="0" ref="N2807">
      <text>
        <t xml:space="preserve">[35204] p25
[35024] p48
[35203] p121</t>
      </text>
    </comment>
    <comment authorId="0" ref="M2808">
      <text>
        <t xml:space="preserve">[1715] p169
[35203] P15</t>
      </text>
    </comment>
    <comment authorId="0" ref="N2808">
      <text>
        <t xml:space="preserve">[35019] p24
[35203] p93 but with shifted coordinates compared to 2764 map</t>
      </text>
    </comment>
    <comment authorId="0" ref="M2809">
      <text>
        <t xml:space="preserve">[35204] p17</t>
      </text>
    </comment>
    <comment authorId="0" ref="N2809">
      <text>
        <t xml:space="preserve">[35204] p25
[35024] p48
[35203] p121</t>
      </text>
    </comment>
    <comment authorId="0" ref="N2810">
      <text>
        <t xml:space="preserve">[35024] p48</t>
      </text>
    </comment>
    <comment authorId="0" ref="N2811">
      <text>
        <t xml:space="preserve">[35019] p24
[35001] p25
[35203] p18</t>
      </text>
    </comment>
    <comment authorId="0" ref="N2812">
      <text>
        <t xml:space="preserve">[35001] p25</t>
      </text>
    </comment>
    <comment authorId="0" ref="I2813">
      <text>
        <t xml:space="preserve">[35308] p51</t>
      </text>
    </comment>
    <comment authorId="0" ref="AT2813">
      <text>
        <t xml:space="preserve">[35308] p51</t>
      </text>
    </comment>
    <comment authorId="0" ref="M2814">
      <text>
        <t xml:space="preserve">[35204] p17</t>
      </text>
    </comment>
    <comment authorId="0" ref="N2814">
      <text>
        <t xml:space="preserve">[35204] p25
[35203] p93</t>
      </text>
    </comment>
    <comment authorId="0" ref="K2815">
      <text>
        <t xml:space="preserve">[35205] p18</t>
      </text>
    </comment>
    <comment authorId="0" ref="L2815">
      <text>
        <t xml:space="preserve">[35001] p13</t>
      </text>
    </comment>
    <comment authorId="0" ref="N2815">
      <text>
        <t xml:space="preserve">[35205] p31
[35001] p25
[35203] p18</t>
      </text>
    </comment>
    <comment authorId="0" ref="L2816">
      <text>
        <t xml:space="preserve">[35001] p13</t>
      </text>
    </comment>
    <comment authorId="0" ref="N2816">
      <text>
        <t xml:space="preserve">[35001] p25
[35203] p18</t>
      </text>
    </comment>
    <comment authorId="0" ref="K2819">
      <text>
        <t xml:space="preserve">[35205] p18</t>
      </text>
    </comment>
    <comment authorId="0" ref="N2819">
      <text>
        <t xml:space="preserve">[35205] p31
[35001] p25
[35203] p18</t>
      </text>
    </comment>
    <comment authorId="0" ref="N2821">
      <text>
        <t xml:space="preserve">[35205] p31
[35203] p18</t>
      </text>
    </comment>
    <comment authorId="0" ref="I2823">
      <text>
        <t xml:space="preserve">[35019] p16</t>
      </text>
    </comment>
    <comment authorId="0" ref="N2823">
      <text>
        <t xml:space="preserve">[35019] p24
[35001] p25
[35203] p18</t>
      </text>
    </comment>
    <comment authorId="0" ref="K2824">
      <text>
        <t xml:space="preserve">[35205] p18</t>
      </text>
    </comment>
    <comment authorId="0" ref="N2824">
      <text>
        <t xml:space="preserve">[35205] p31
[35001] p25</t>
      </text>
    </comment>
    <comment authorId="0" ref="K2825">
      <text>
        <t xml:space="preserve">[35205] p18</t>
      </text>
    </comment>
    <comment authorId="0" ref="N2825">
      <text>
        <t xml:space="preserve">[35024] p48
[35205] p31</t>
      </text>
    </comment>
    <comment authorId="0" ref="K2826">
      <text>
        <t xml:space="preserve">[35205] p18</t>
      </text>
    </comment>
    <comment authorId="0" ref="N2827">
      <text>
        <t xml:space="preserve">[35024] p48</t>
      </text>
    </comment>
    <comment authorId="0" ref="K2828">
      <text>
        <t xml:space="preserve">[35205] p18</t>
      </text>
    </comment>
    <comment authorId="0" ref="N2828">
      <text>
        <t xml:space="preserve">[35205] p31</t>
      </text>
    </comment>
    <comment authorId="0" ref="I2829">
      <text>
        <t xml:space="preserve">[35019] p16</t>
      </text>
    </comment>
    <comment authorId="0" ref="N2829">
      <text>
        <t xml:space="preserve">[35019] p24</t>
      </text>
    </comment>
    <comment authorId="0" ref="I2830">
      <text>
        <t xml:space="preserve">[35019] p16</t>
      </text>
    </comment>
    <comment authorId="0" ref="J2830">
      <text>
        <t xml:space="preserve">[35702] p15</t>
      </text>
    </comment>
    <comment authorId="0" ref="K2830">
      <text>
        <t xml:space="preserve">[35205] p18</t>
      </text>
    </comment>
    <comment authorId="0" ref="L2830">
      <text>
        <t xml:space="preserve">[35001] p13</t>
      </text>
    </comment>
    <comment authorId="0" ref="N2830">
      <text>
        <t xml:space="preserve">[35019] p24
[35205] p31
[35001] p25
</t>
      </text>
    </comment>
    <comment authorId="0" ref="AW2831">
      <text>
        <t xml:space="preserve">[35P025] p14</t>
      </text>
    </comment>
    <comment authorId="0" ref="M2832">
      <text>
        <t xml:space="preserve">[1715] p169
[35203] P15</t>
      </text>
    </comment>
    <comment authorId="0" ref="N2832">
      <text>
        <t xml:space="preserve">[35203] p93</t>
      </text>
    </comment>
    <comment authorId="0" ref="L2833">
      <text>
        <t xml:space="preserve">[35001] p13</t>
      </text>
    </comment>
    <comment authorId="0" ref="N2833">
      <text>
        <t xml:space="preserve">[35001] p25
[35203] p18</t>
      </text>
    </comment>
    <comment authorId="0" ref="J2834">
      <text>
        <t xml:space="preserve">[35205] p20
[1639] p44</t>
      </text>
    </comment>
    <comment authorId="0" ref="K2834">
      <text>
        <t xml:space="preserve">[35205] p18</t>
      </text>
    </comment>
    <comment authorId="0" ref="L2834">
      <text>
        <t xml:space="preserve">[35205] p21</t>
      </text>
    </comment>
    <comment authorId="0" ref="M2834">
      <text>
        <t xml:space="preserve">[35205] p21</t>
      </text>
    </comment>
    <comment authorId="0" ref="N2834">
      <text>
        <t xml:space="preserve">[35205] p31</t>
      </text>
    </comment>
    <comment authorId="0" ref="K2835">
      <text>
        <t xml:space="preserve">[35205] p18</t>
      </text>
    </comment>
    <comment authorId="0" ref="L2835">
      <text>
        <t xml:space="preserve">[35001] p13</t>
      </text>
    </comment>
    <comment authorId="0" ref="N2835">
      <text>
        <t xml:space="preserve">[35205] p31
[35001] p25
[35203] p18</t>
      </text>
    </comment>
    <comment authorId="0" ref="I2836">
      <text>
        <t xml:space="preserve">[35019] p16</t>
      </text>
    </comment>
    <comment authorId="0" ref="M2836">
      <text>
        <t xml:space="preserve">[35204] p17</t>
      </text>
    </comment>
    <comment authorId="0" ref="N2836">
      <text>
        <t xml:space="preserve">[35019] p24
[35204] p25
[35203] p93</t>
      </text>
    </comment>
    <comment authorId="0" ref="M2837">
      <text>
        <t xml:space="preserve">[35204] p17</t>
      </text>
    </comment>
    <comment authorId="0" ref="N2837">
      <text>
        <t xml:space="preserve">[35204] p25
[35024] p48
[35205] p31</t>
      </text>
    </comment>
    <comment authorId="0" ref="I2838">
      <text>
        <t xml:space="preserve">[35019] p16</t>
      </text>
    </comment>
    <comment authorId="0" ref="M2838">
      <text>
        <t xml:space="preserve">[35204] p17</t>
      </text>
    </comment>
    <comment authorId="0" ref="N2838">
      <text>
        <t xml:space="preserve">[35019] p24</t>
      </text>
    </comment>
    <comment authorId="0" ref="Q2840">
      <text>
        <t xml:space="preserve">[35702] p38-39</t>
      </text>
    </comment>
    <comment authorId="0" ref="T2840">
      <text>
        <t xml:space="preserve">[35702] p50-51</t>
      </text>
    </comment>
    <comment authorId="0" ref="V2840">
      <text>
        <t xml:space="preserve">[35702] p58-59</t>
      </text>
    </comment>
    <comment authorId="0" ref="X2840">
      <text>
        <t xml:space="preserve">[35702] p70-71</t>
      </text>
    </comment>
    <comment authorId="0" ref="Y2840">
      <text>
        <t xml:space="preserve">[35702] p80-81</t>
      </text>
    </comment>
    <comment authorId="0" ref="K2841">
      <text>
        <t xml:space="preserve">[35205] p18</t>
      </text>
    </comment>
    <comment authorId="0" ref="N2841">
      <text>
        <t xml:space="preserve">[35024] p48
[35205] p31</t>
      </text>
    </comment>
    <comment authorId="0" ref="J2842">
      <text>
        <t xml:space="preserve">[35702] p15</t>
      </text>
    </comment>
    <comment authorId="0" ref="K2842">
      <text>
        <t xml:space="preserve">[35205] p18</t>
      </text>
    </comment>
    <comment authorId="0" ref="M2842">
      <text>
        <t xml:space="preserve">[35204] p17</t>
      </text>
    </comment>
    <comment authorId="0" ref="N2842">
      <text>
        <t xml:space="preserve">[35204] p25
[35205] p31
[35001] p25</t>
      </text>
    </comment>
    <comment authorId="0" ref="I2843">
      <text>
        <t xml:space="preserve">[35204] p12</t>
      </text>
    </comment>
    <comment authorId="0" ref="M2843">
      <text>
        <t xml:space="preserve">[35204] p17</t>
      </text>
    </comment>
    <comment authorId="0" ref="N2843">
      <text>
        <t xml:space="preserve">[35204] p25
[35024] p48
[35205] p31</t>
      </text>
    </comment>
    <comment authorId="0" ref="N2844">
      <text>
        <t xml:space="preserve">[35019] p24
[35001] p25
[35203] p18</t>
      </text>
    </comment>
    <comment authorId="0" ref="N2845">
      <text>
        <t xml:space="preserve">[35001] p25
[35203] p18</t>
      </text>
    </comment>
    <comment authorId="0" ref="L2846">
      <text>
        <t xml:space="preserve">[35001] p13</t>
      </text>
    </comment>
    <comment authorId="0" ref="N2846">
      <text>
        <t xml:space="preserve">[35001] p25
[35203] p18</t>
      </text>
    </comment>
    <comment authorId="0" ref="L2847">
      <text>
        <t xml:space="preserve">[35001] p13</t>
      </text>
    </comment>
    <comment authorId="0" ref="N2847">
      <text>
        <t xml:space="preserve">[35001] p25
[35203] p18</t>
      </text>
    </comment>
    <comment authorId="0" ref="K2848">
      <text>
        <t xml:space="preserve">[35205] p18</t>
      </text>
    </comment>
    <comment authorId="0" ref="N2848">
      <text>
        <t xml:space="preserve">[35205] p31</t>
      </text>
    </comment>
    <comment authorId="0" ref="I2849">
      <text>
        <t xml:space="preserve">[35019] p16</t>
      </text>
    </comment>
    <comment authorId="0" ref="M2849">
      <text>
        <t xml:space="preserve">[35204] p17</t>
      </text>
    </comment>
    <comment authorId="0" ref="N2849">
      <text>
        <t xml:space="preserve">[35019] p24
[35204] p25</t>
      </text>
    </comment>
    <comment authorId="0" ref="AZ2849">
      <text>
        <t xml:space="preserve">[35903] p78</t>
      </text>
    </comment>
    <comment authorId="0" ref="N2850">
      <text>
        <t xml:space="preserve">[35024] p48
[35203] p121</t>
      </text>
    </comment>
    <comment authorId="0" ref="J2851">
      <text>
        <t xml:space="preserve">[35024] p18</t>
      </text>
    </comment>
    <comment authorId="0" ref="M2851">
      <text>
        <t xml:space="preserve">[35ED002] p8</t>
      </text>
    </comment>
    <comment authorId="0" ref="N2851">
      <text>
        <t xml:space="preserve">[35024] p48</t>
      </text>
    </comment>
    <comment authorId="0" ref="L2852">
      <text>
        <t xml:space="preserve">[35001] p13</t>
      </text>
    </comment>
    <comment authorId="0" ref="N2852">
      <text>
        <t xml:space="preserve">[35001] p25
[35203] p18</t>
      </text>
    </comment>
    <comment authorId="0" ref="J2853">
      <text>
        <t xml:space="preserve">[35024] p18</t>
      </text>
    </comment>
    <comment authorId="0" ref="K2853">
      <text>
        <t xml:space="preserve">[35205] p18</t>
      </text>
    </comment>
    <comment authorId="0" ref="N2853">
      <text>
        <t xml:space="preserve">[35024] p48
[35205] p31</t>
      </text>
    </comment>
    <comment authorId="0" ref="J2854">
      <text>
        <t xml:space="preserve">[35024] p18</t>
      </text>
    </comment>
    <comment authorId="0" ref="N2854">
      <text>
        <t xml:space="preserve">[35024] p48</t>
      </text>
    </comment>
    <comment authorId="0" ref="K2856">
      <text>
        <t xml:space="preserve">[35205] p18</t>
      </text>
    </comment>
    <comment authorId="0" ref="L2856">
      <text>
        <t xml:space="preserve">[35001] p13</t>
      </text>
    </comment>
    <comment authorId="0" ref="N2856">
      <text>
        <t xml:space="preserve">[35205] p31
[35001] p25</t>
      </text>
    </comment>
    <comment authorId="0" ref="K2857">
      <text>
        <t xml:space="preserve">[35205] p18</t>
      </text>
    </comment>
    <comment authorId="0" ref="N2857">
      <text>
        <t xml:space="preserve">[35024] p48
[35205] p31</t>
      </text>
    </comment>
    <comment authorId="0" ref="I2858">
      <text>
        <t xml:space="preserve">[35019] p16</t>
      </text>
    </comment>
    <comment authorId="0" ref="L2858">
      <text>
        <t xml:space="preserve">[35001] p13</t>
      </text>
    </comment>
    <comment authorId="0" ref="N2858">
      <text>
        <t xml:space="preserve">[35019] p24
[35001] p25
[35203] p18</t>
      </text>
    </comment>
    <comment authorId="0" ref="I2859">
      <text>
        <t xml:space="preserve">[35019] p16</t>
      </text>
    </comment>
    <comment authorId="0" ref="N2859">
      <text>
        <t xml:space="preserve">[35019] p24</t>
      </text>
    </comment>
    <comment authorId="0" ref="K2860">
      <text>
        <t xml:space="preserve">[35205] p18</t>
      </text>
    </comment>
    <comment authorId="0" ref="N2860">
      <text>
        <t xml:space="preserve">[35024] p48
[35205] p31</t>
      </text>
    </comment>
    <comment authorId="0" ref="W2861">
      <text>
        <t xml:space="preserve">[1709] p111
[35TP023] p5</t>
      </text>
    </comment>
    <comment authorId="0" ref="L2862">
      <text>
        <t xml:space="preserve">[1629] p18</t>
      </text>
    </comment>
    <comment authorId="0" ref="N2862">
      <text>
        <t xml:space="preserve">[35001] p25
[35203] p18</t>
      </text>
    </comment>
    <comment authorId="0" ref="AW2863">
      <text>
        <t xml:space="preserve">[35P025] p14</t>
      </text>
    </comment>
    <comment authorId="0" ref="K2864">
      <text>
        <t xml:space="preserve">[35205] p18</t>
      </text>
    </comment>
    <comment authorId="0" ref="L2864">
      <text>
        <t xml:space="preserve">[35001] p13</t>
      </text>
    </comment>
    <comment authorId="0" ref="N2864">
      <text>
        <t xml:space="preserve">[35205] p31
[35001] p25
[35203] p18</t>
      </text>
    </comment>
    <comment authorId="0" ref="I2865">
      <text>
        <t xml:space="preserve">[35019] p16</t>
      </text>
    </comment>
    <comment authorId="0" ref="M2865">
      <text>
        <t xml:space="preserve">[35204] p17</t>
      </text>
    </comment>
    <comment authorId="0" ref="N2865">
      <text>
        <t xml:space="preserve">[35019] p24</t>
      </text>
    </comment>
    <comment authorId="0" ref="N2866">
      <text>
        <t xml:space="preserve">[35203] p18</t>
      </text>
    </comment>
    <comment authorId="0" ref="N2867">
      <text>
        <t xml:space="preserve">[35001] p25
[35203] p18</t>
      </text>
    </comment>
    <comment authorId="0" ref="N2868">
      <text>
        <t xml:space="preserve">[35019] p24</t>
      </text>
    </comment>
    <comment authorId="0" ref="J2869">
      <text>
        <t xml:space="preserve">[35024] p18</t>
      </text>
    </comment>
    <comment authorId="0" ref="N2869">
      <text>
        <t xml:space="preserve">[35024] p48</t>
      </text>
    </comment>
    <comment authorId="0" ref="N2871">
      <text>
        <t xml:space="preserve">[35024] p48
[35203] p93</t>
      </text>
    </comment>
    <comment authorId="0" ref="N2873">
      <text>
        <t xml:space="preserve">[35205] p31</t>
      </text>
    </comment>
    <comment authorId="0" ref="K2874">
      <text>
        <t xml:space="preserve">[35205] p18</t>
      </text>
    </comment>
    <comment authorId="0" ref="N2874">
      <text>
        <t xml:space="preserve">[35205] p31
[35001] p25</t>
      </text>
    </comment>
    <comment authorId="0" ref="V2874">
      <text>
        <t xml:space="preserve">DC in [35236] but is does not appear in [35235] 2822 map</t>
      </text>
    </comment>
    <comment authorId="0" ref="W2874">
      <text>
        <t xml:space="preserve">DC in [35236] but is does not appear in [35235] 2822 map</t>
      </text>
    </comment>
    <comment authorId="0" ref="X2874">
      <text>
        <t xml:space="preserve">DC in [35236] but is does not appear in [35235] 2822 map</t>
      </text>
    </comment>
    <comment authorId="0" ref="J2875">
      <text>
        <t xml:space="preserve">[35702] p15</t>
      </text>
    </comment>
    <comment authorId="0" ref="K2875">
      <text>
        <t xml:space="preserve">[35205] p18</t>
      </text>
    </comment>
    <comment authorId="0" ref="N2875">
      <text>
        <t xml:space="preserve">[35205] p31
[35001] p25</t>
      </text>
    </comment>
    <comment authorId="0" ref="M2882">
      <text>
        <t xml:space="preserve">[35ED002] p8</t>
      </text>
    </comment>
    <comment authorId="0" ref="N2882">
      <text>
        <t xml:space="preserve">[35024] p48
[35203] p121</t>
      </text>
    </comment>
    <comment authorId="0" ref="L2883">
      <text>
        <t xml:space="preserve">[1629] p18</t>
      </text>
    </comment>
    <comment authorId="0" ref="N2883">
      <text>
        <t xml:space="preserve">[35001] p25
[35203] p18</t>
      </text>
    </comment>
    <comment authorId="0" ref="N2884">
      <text>
        <t xml:space="preserve">[35001] p25
[35203] p18</t>
      </text>
    </comment>
    <comment authorId="0" ref="I2886">
      <text>
        <t xml:space="preserve">[35019] p16</t>
      </text>
    </comment>
    <comment authorId="0" ref="N2886">
      <text>
        <t xml:space="preserve">[35019] p24
[35001] p25
[35203] p18</t>
      </text>
    </comment>
    <comment authorId="0" ref="I2887">
      <text>
        <t xml:space="preserve">[35019] p16</t>
      </text>
    </comment>
    <comment authorId="0" ref="L2887">
      <text>
        <t xml:space="preserve">[35001] p13</t>
      </text>
    </comment>
    <comment authorId="0" ref="N2887">
      <text>
        <t xml:space="preserve">[35019] p24
[35001] p25
[35203] p18</t>
      </text>
    </comment>
    <comment authorId="0" ref="N2888">
      <text>
        <t xml:space="preserve">[35001] p25
[35203] p18</t>
      </text>
    </comment>
    <comment authorId="0" ref="N2889">
      <text>
        <t xml:space="preserve">[35203] p93</t>
      </text>
    </comment>
    <comment authorId="0" ref="N2890">
      <text>
        <t xml:space="preserve">[35001] p25
[35203] p18
[35203] p18</t>
      </text>
    </comment>
    <comment authorId="0" ref="N2891">
      <text>
        <t xml:space="preserve">[35024] p48
[35203] p93</t>
      </text>
    </comment>
    <comment authorId="0" ref="I2892">
      <text>
        <t xml:space="preserve">[35019] p16</t>
      </text>
    </comment>
    <comment authorId="0" ref="N2892">
      <text>
        <t xml:space="preserve">[35019] p24
[35203] p18</t>
      </text>
    </comment>
    <comment authorId="0" ref="K2894">
      <text>
        <t xml:space="preserve">[35205] p18</t>
      </text>
    </comment>
    <comment authorId="0" ref="N2894">
      <text>
        <t xml:space="preserve">[35024] p48
[35205] p31</t>
      </text>
    </comment>
    <comment authorId="0" ref="K2895">
      <text>
        <t xml:space="preserve">[35205] p18</t>
      </text>
    </comment>
    <comment authorId="0" ref="L2895">
      <text>
        <t xml:space="preserve">[35001] p13</t>
      </text>
    </comment>
    <comment authorId="0" ref="N2895">
      <text>
        <t xml:space="preserve">[35205] p31
[35001] p25</t>
      </text>
    </comment>
    <comment authorId="0" ref="J2896">
      <text>
        <t xml:space="preserve">[35205] p20
[1639] p44</t>
      </text>
    </comment>
    <comment authorId="0" ref="K2896">
      <text>
        <t xml:space="preserve">[35205] p18</t>
      </text>
    </comment>
    <comment authorId="0" ref="L2896">
      <text>
        <t xml:space="preserve">[35205] p21</t>
      </text>
    </comment>
    <comment authorId="0" ref="M2896">
      <text>
        <t xml:space="preserve">[35205] p21</t>
      </text>
    </comment>
    <comment authorId="0" ref="N2896">
      <text>
        <t xml:space="preserve">[35205] p31</t>
      </text>
    </comment>
    <comment authorId="0" ref="M2897">
      <text>
        <t xml:space="preserve">[35003] p109</t>
      </text>
    </comment>
    <comment authorId="0" ref="AO2897">
      <text>
        <t xml:space="preserve">[35003] p110</t>
      </text>
    </comment>
    <comment authorId="0" ref="AZ2897">
      <text>
        <t xml:space="preserve">[35905] p149</t>
      </text>
    </comment>
    <comment authorId="0" ref="N2898">
      <text>
        <t xml:space="preserve">[1629] p134
[35019] p24</t>
      </text>
    </comment>
    <comment authorId="0" ref="M2899">
      <text>
        <t xml:space="preserve">[35204] p17</t>
      </text>
    </comment>
    <comment authorId="0" ref="N2899">
      <text>
        <t xml:space="preserve">appears in [35204] p25
appears in [35024] p48
missing in [35001] p25</t>
      </text>
    </comment>
    <comment authorId="0" ref="M2900">
      <text>
        <t xml:space="preserve">[35204] p17</t>
      </text>
    </comment>
    <comment authorId="0" ref="N2900">
      <text>
        <t xml:space="preserve">[35203] p93</t>
      </text>
    </comment>
    <comment authorId="0" ref="N2901">
      <text>
        <t xml:space="preserve">[35001] p25
[35203] p18</t>
      </text>
    </comment>
    <comment authorId="0" ref="L2902">
      <text>
        <t xml:space="preserve">[35001] p13</t>
      </text>
    </comment>
    <comment authorId="0" ref="N2902">
      <text>
        <t xml:space="preserve">[35001] p25
[35203] p18</t>
      </text>
    </comment>
    <comment authorId="0" ref="M2903">
      <text>
        <t xml:space="preserve">[35204] p17</t>
      </text>
    </comment>
    <comment authorId="0" ref="N2903">
      <text>
        <t xml:space="preserve">[35204] p25
[35024] p48</t>
      </text>
    </comment>
    <comment authorId="0" ref="I2904">
      <text>
        <t xml:space="preserve">[35019] p16</t>
      </text>
    </comment>
    <comment authorId="0" ref="L2904">
      <text>
        <t xml:space="preserve">[35001] p13</t>
      </text>
    </comment>
    <comment authorId="0" ref="M2904">
      <text>
        <t xml:space="preserve">[35204] p17</t>
      </text>
    </comment>
    <comment authorId="0" ref="N2904">
      <text>
        <t xml:space="preserve">[35204] p25
[35001] p25</t>
      </text>
    </comment>
    <comment authorId="0" ref="K2905">
      <text>
        <t xml:space="preserve">[35205] p18</t>
      </text>
    </comment>
    <comment authorId="0" ref="L2905">
      <text>
        <t xml:space="preserve">[35001] p13</t>
      </text>
    </comment>
    <comment authorId="0" ref="N2905">
      <text>
        <t xml:space="preserve">[35205] p31
[35001] p25
[35203] p18</t>
      </text>
    </comment>
    <comment authorId="0" ref="N2906">
      <text>
        <t xml:space="preserve">[35024] p48
[35205] p31</t>
      </text>
    </comment>
    <comment authorId="0" ref="I2907">
      <text>
        <t xml:space="preserve">[35019] p16</t>
      </text>
    </comment>
    <comment authorId="0" ref="N2907">
      <text>
        <t xml:space="preserve">[35019] p24</t>
      </text>
    </comment>
    <comment authorId="0" ref="K2908">
      <text>
        <t xml:space="preserve">[35205] p18</t>
      </text>
    </comment>
    <comment authorId="0" ref="N2908">
      <text>
        <t xml:space="preserve">[35205] p31</t>
      </text>
    </comment>
    <comment authorId="0" ref="K2909">
      <text>
        <t xml:space="preserve">[35205] p18</t>
      </text>
    </comment>
    <comment authorId="0" ref="L2909">
      <text>
        <t xml:space="preserve">[35001] p13</t>
      </text>
    </comment>
    <comment authorId="0" ref="N2909">
      <text>
        <t xml:space="preserve">[35205] p31
[35001] p25
[35203] p18</t>
      </text>
    </comment>
    <comment authorId="0" ref="M2910">
      <text>
        <t xml:space="preserve">[35204] p17</t>
      </text>
    </comment>
    <comment authorId="0" ref="N2910">
      <text>
        <t xml:space="preserve">[35204] p25
[35203] p93</t>
      </text>
    </comment>
    <comment authorId="0" ref="L2911">
      <text>
        <t xml:space="preserve">[35001] p13</t>
      </text>
    </comment>
    <comment authorId="0" ref="N2911">
      <text>
        <t xml:space="preserve">[35001] p25
[35203] p18</t>
      </text>
    </comment>
    <comment authorId="0" ref="J2912">
      <text>
        <t xml:space="preserve">[35024] p18</t>
      </text>
    </comment>
    <comment authorId="0" ref="K2912">
      <text>
        <t xml:space="preserve">[35205] p18</t>
      </text>
    </comment>
    <comment authorId="0" ref="N2912">
      <text>
        <t xml:space="preserve">[35024] p48
[35205] p31</t>
      </text>
    </comment>
    <comment authorId="0" ref="J2913">
      <text>
        <t xml:space="preserve">[35024] p18</t>
      </text>
    </comment>
    <comment authorId="0" ref="M2913">
      <text>
        <t xml:space="preserve">[35204] p17</t>
      </text>
    </comment>
    <comment authorId="0" ref="N2913">
      <text>
        <t xml:space="preserve">[35204] p25
[35024] p48</t>
      </text>
    </comment>
    <comment authorId="0" ref="N2914">
      <text>
        <t xml:space="preserve">[35019] p24</t>
      </text>
    </comment>
    <comment authorId="0" ref="K2915">
      <text>
        <t xml:space="preserve">[35205] p18</t>
      </text>
    </comment>
    <comment authorId="0" ref="N2915">
      <text>
        <t xml:space="preserve">[35205] p31</t>
      </text>
    </comment>
    <comment authorId="0" ref="K2916">
      <text>
        <t xml:space="preserve">[35205] p18</t>
      </text>
    </comment>
    <comment authorId="0" ref="N2916">
      <text>
        <t xml:space="preserve">[35205] p31</t>
      </text>
    </comment>
    <comment authorId="0" ref="N2917">
      <text>
        <t xml:space="preserve">[35205] p31
[35001] p25
[35203] p18</t>
      </text>
    </comment>
    <comment authorId="0" ref="AY2917">
      <text>
        <t xml:space="preserve">[35902] p44</t>
      </text>
    </comment>
    <comment authorId="0" ref="I2918">
      <text>
        <t xml:space="preserve">[1624] p20</t>
      </text>
    </comment>
    <comment authorId="0" ref="J2918">
      <text>
        <t xml:space="preserve">[1624] p20</t>
      </text>
    </comment>
    <comment authorId="0" ref="K2918">
      <text>
        <t xml:space="preserve">[35205] p18</t>
      </text>
    </comment>
    <comment authorId="0" ref="M2918">
      <text>
        <t xml:space="preserve">[35204] p17</t>
      </text>
    </comment>
    <comment authorId="0" ref="N2918">
      <text>
        <t xml:space="preserve">[35204] p25
[35024] p48
[35205] p31</t>
      </text>
    </comment>
    <comment authorId="0" ref="I2919">
      <text>
        <t xml:space="preserve">[35019] p16</t>
      </text>
    </comment>
    <comment authorId="0" ref="L2919">
      <text>
        <t xml:space="preserve">[35001] p13</t>
      </text>
    </comment>
    <comment authorId="0" ref="N2919">
      <text>
        <t xml:space="preserve">[35019] p24
[35001] p25
[35203] p18</t>
      </text>
    </comment>
    <comment authorId="0" ref="Q2920">
      <text>
        <t xml:space="preserve">[35702] p38-39</t>
      </text>
    </comment>
    <comment authorId="0" ref="T2920">
      <text>
        <t xml:space="preserve">[35702] p50-51</t>
      </text>
    </comment>
    <comment authorId="0" ref="V2920">
      <text>
        <t xml:space="preserve">[35702] p58-59</t>
      </text>
    </comment>
    <comment authorId="0" ref="X2920">
      <text>
        <t xml:space="preserve">[35702] p70-71</t>
      </text>
    </comment>
    <comment authorId="0" ref="Y2920">
      <text>
        <t xml:space="preserve">[35702] p80-81</t>
      </text>
    </comment>
    <comment authorId="0" ref="N2922">
      <text>
        <t xml:space="preserve">[35001] p25
[35203] p18</t>
      </text>
    </comment>
    <comment authorId="0" ref="K2923">
      <text>
        <t xml:space="preserve">[35205] p18</t>
      </text>
    </comment>
    <comment authorId="0" ref="N2923">
      <text>
        <t xml:space="preserve">[35024] p48
[35205] p31</t>
      </text>
    </comment>
    <comment authorId="0" ref="K2924">
      <text>
        <t xml:space="preserve">appears in [35205] p18</t>
      </text>
    </comment>
    <comment authorId="0" ref="L2924">
      <text>
        <t xml:space="preserve">[35001] p13</t>
      </text>
    </comment>
    <comment authorId="0" ref="N2924">
      <text>
        <t xml:space="preserve">[35205] p31
[35001] p25
[35203] p18</t>
      </text>
    </comment>
    <comment authorId="0" ref="N2925">
      <text>
        <t xml:space="preserve">[35024] p48
[35203] p93</t>
      </text>
    </comment>
    <comment authorId="0" ref="I2926">
      <text>
        <t xml:space="preserve">[35019] p16</t>
      </text>
    </comment>
    <comment authorId="0" ref="L2926">
      <text>
        <t xml:space="preserve">[35001] p13</t>
      </text>
    </comment>
    <comment authorId="0" ref="M2926">
      <text>
        <t xml:space="preserve">[35204] p17
[35203] p163</t>
      </text>
    </comment>
    <comment authorId="0" ref="N2926">
      <text>
        <t xml:space="preserve">[35019] p24
[35204] p25
[35001] p25</t>
      </text>
    </comment>
    <comment authorId="0" ref="L2927">
      <text>
        <t xml:space="preserve">[35001] p13</t>
      </text>
    </comment>
    <comment authorId="0" ref="N2927">
      <text>
        <t xml:space="preserve">[35001] p25
[35203] p18</t>
      </text>
    </comment>
    <comment authorId="0" ref="M2928">
      <text>
        <t xml:space="preserve">[35204] p17</t>
      </text>
    </comment>
    <comment authorId="0" ref="N2928">
      <text>
        <t xml:space="preserve">[35204] p25
[35024] p48
[35205] p31</t>
      </text>
    </comment>
    <comment authorId="0" ref="I2929">
      <text>
        <t xml:space="preserve">[35019] p16</t>
      </text>
    </comment>
    <comment authorId="0" ref="M2929">
      <text>
        <t xml:space="preserve">[35204] p17</t>
      </text>
    </comment>
    <comment authorId="0" ref="N2929">
      <text>
        <t xml:space="preserve">[35204] p25
[35001] p25</t>
      </text>
    </comment>
    <comment authorId="0" ref="I2930">
      <text>
        <t xml:space="preserve">[35019] p16</t>
      </text>
    </comment>
    <comment authorId="0" ref="M2930">
      <text>
        <t xml:space="preserve">[35204] p17</t>
      </text>
    </comment>
    <comment authorId="0" ref="N2930">
      <text>
        <t xml:space="preserve">[35019] p24
[35204] p25
[35203] p93</t>
      </text>
    </comment>
    <comment authorId="0" ref="K2931">
      <text>
        <t xml:space="preserve">[35205] p18</t>
      </text>
    </comment>
    <comment authorId="0" ref="N2931">
      <text>
        <t xml:space="preserve">[35205] p31</t>
      </text>
    </comment>
    <comment authorId="0" ref="N2932">
      <text>
        <t xml:space="preserve">[35203] p93</t>
      </text>
    </comment>
    <comment authorId="0" ref="N2933">
      <text>
        <t xml:space="preserve">[35024] p48</t>
      </text>
    </comment>
    <comment authorId="0" ref="K2934">
      <text>
        <t xml:space="preserve">[35205] p18</t>
      </text>
    </comment>
    <comment authorId="0" ref="N2934">
      <text>
        <t xml:space="preserve">[35024] p48
[35205] p31</t>
      </text>
    </comment>
    <comment authorId="0" ref="M2935">
      <text>
        <t xml:space="preserve">[35204] p17</t>
      </text>
    </comment>
    <comment authorId="0" ref="N2935">
      <text>
        <t xml:space="preserve">[35204] p25
[35024] p48
[35203] p121</t>
      </text>
    </comment>
    <comment authorId="0" ref="Q2935">
      <text>
        <t xml:space="preserve">[35702] p38-39</t>
      </text>
    </comment>
    <comment authorId="0" ref="T2935">
      <text>
        <t xml:space="preserve">[35702] p50-51</t>
      </text>
    </comment>
    <comment authorId="0" ref="V2935">
      <text>
        <t xml:space="preserve">[35702] p58-59</t>
      </text>
    </comment>
    <comment authorId="0" ref="X2935">
      <text>
        <t xml:space="preserve">[35702] p70-71</t>
      </text>
    </comment>
    <comment authorId="0" ref="Y2935">
      <text>
        <t xml:space="preserve">[35702] p80-81</t>
      </text>
    </comment>
    <comment authorId="0" ref="K2936">
      <text>
        <t xml:space="preserve">[35205] p18</t>
      </text>
    </comment>
    <comment authorId="0" ref="N2936">
      <text>
        <t xml:space="preserve">[35024] p48
[35205] p31</t>
      </text>
    </comment>
    <comment authorId="0" ref="M2937">
      <text>
        <t xml:space="preserve">[35204] p17</t>
      </text>
    </comment>
    <comment authorId="0" ref="N2937">
      <text>
        <t xml:space="preserve">[35019] p24
[35204] p25
[35203] p93</t>
      </text>
    </comment>
    <comment authorId="0" ref="M2938">
      <text>
        <t xml:space="preserve">[35204] p17</t>
      </text>
    </comment>
    <comment authorId="0" ref="N2938">
      <text>
        <t xml:space="preserve">[35204] p25
[35024] p48</t>
      </text>
    </comment>
    <comment authorId="0" ref="K2940">
      <text>
        <t xml:space="preserve">[35205] p18</t>
      </text>
    </comment>
    <comment authorId="0" ref="N2940">
      <text>
        <t xml:space="preserve">[35205] p31</t>
      </text>
    </comment>
    <comment authorId="0" ref="J2941">
      <text>
        <t xml:space="preserve">[35024] p18</t>
      </text>
    </comment>
    <comment authorId="0" ref="N2941">
      <text>
        <t xml:space="preserve">[35024] p48</t>
      </text>
    </comment>
    <comment authorId="0" ref="M2942">
      <text>
        <t xml:space="preserve">[35204] p17</t>
      </text>
    </comment>
    <comment authorId="0" ref="N2942">
      <text>
        <t xml:space="preserve">[35204] p25</t>
      </text>
    </comment>
    <comment authorId="0" ref="I2943">
      <text>
        <t xml:space="preserve">[35019] p16</t>
      </text>
    </comment>
    <comment authorId="0" ref="K2943">
      <text>
        <t xml:space="preserve">[35205] p18</t>
      </text>
    </comment>
    <comment authorId="0" ref="L2943">
      <text>
        <t xml:space="preserve">[35001] p13</t>
      </text>
    </comment>
    <comment authorId="0" ref="N2943">
      <text>
        <t xml:space="preserve">[35205] p31
[35001] p25
[35203] p18</t>
      </text>
    </comment>
    <comment authorId="0" ref="K2944">
      <text>
        <t xml:space="preserve">[35205] p18</t>
      </text>
    </comment>
    <comment authorId="0" ref="N2944">
      <text>
        <t xml:space="preserve">[35205] p31
[35001] p25
[35203] p18</t>
      </text>
    </comment>
    <comment authorId="0" ref="L2945">
      <text>
        <t xml:space="preserve">[35001] p13</t>
      </text>
    </comment>
    <comment authorId="0" ref="N2945">
      <text>
        <t xml:space="preserve">[35001] p25
[35203] p18</t>
      </text>
    </comment>
    <comment authorId="0" ref="N2946">
      <text>
        <t xml:space="preserve">[35019] p24
[35203] p93</t>
      </text>
    </comment>
    <comment authorId="0" ref="M2947">
      <text>
        <t xml:space="preserve">[35204] p17</t>
      </text>
    </comment>
    <comment authorId="0" ref="N2947">
      <text>
        <t xml:space="preserve">[35204] p25
[35024] p48</t>
      </text>
    </comment>
    <comment authorId="0" ref="N2948">
      <text>
        <t xml:space="preserve">[35024] p48
[35205] p31</t>
      </text>
    </comment>
    <comment authorId="0" ref="N2949">
      <text>
        <t xml:space="preserve">[35001] p25
[35203] p18</t>
      </text>
    </comment>
    <comment authorId="0" ref="K2950">
      <text>
        <t xml:space="preserve">[35205] p18</t>
      </text>
    </comment>
    <comment authorId="0" ref="L2950">
      <text>
        <t xml:space="preserve">[35001] p13</t>
      </text>
    </comment>
    <comment authorId="0" ref="N2950">
      <text>
        <t xml:space="preserve">[35205] p31
[35001] p25</t>
      </text>
    </comment>
    <comment authorId="0" ref="I2951">
      <text>
        <t xml:space="preserve">[35019] p16</t>
      </text>
    </comment>
    <comment authorId="0" ref="L2951">
      <text>
        <t xml:space="preserve">[35001] p13</t>
      </text>
    </comment>
    <comment authorId="0" ref="N2951">
      <text>
        <t xml:space="preserve">[35019] p24
[35001] p25
[35203] p18</t>
      </text>
    </comment>
    <comment authorId="0" ref="K2952">
      <text>
        <t xml:space="preserve">[35205] p18</t>
      </text>
    </comment>
    <comment authorId="0" ref="N2952">
      <text>
        <t xml:space="preserve">missing in [35024] p48
appears in [35205] p31 but erroneously named "Sendai". Sendai is in Baldur Prefecture</t>
      </text>
    </comment>
    <comment authorId="0" ref="N2953">
      <text>
        <t xml:space="preserve">[35024] p48
[35203] p121</t>
      </text>
    </comment>
    <comment authorId="0" ref="L2954">
      <text>
        <t xml:space="preserve">[35001] p13</t>
      </text>
    </comment>
    <comment authorId="0" ref="N2954">
      <text>
        <t xml:space="preserve">[35001] p25
[35203] p18</t>
      </text>
    </comment>
    <comment authorId="0" ref="M2955">
      <text>
        <t xml:space="preserve">[35204] p17</t>
      </text>
    </comment>
    <comment authorId="0" ref="N2955">
      <text>
        <t xml:space="preserve">[35019] p24
[35204] p25
[35203] p93</t>
      </text>
    </comment>
    <comment authorId="0" ref="N2956">
      <text>
        <t xml:space="preserve">[35001] p25
[35203] p18</t>
      </text>
    </comment>
    <comment authorId="0" ref="N2957">
      <text>
        <t xml:space="preserve">[35024] p48
[35203] p93</t>
      </text>
    </comment>
    <comment authorId="0" ref="M2958">
      <text>
        <t xml:space="preserve">[35204] p17
[35203] p121</t>
      </text>
    </comment>
    <comment authorId="0" ref="N2958">
      <text>
        <t xml:space="preserve">[35204] p25
[35024] p48</t>
      </text>
    </comment>
    <comment authorId="0" ref="K2959">
      <text>
        <t xml:space="preserve">[35205] p18</t>
      </text>
    </comment>
    <comment authorId="0" ref="N2959">
      <text>
        <t xml:space="preserve">[35024] p48
[35205] p31
[35203] p93</t>
      </text>
    </comment>
    <comment authorId="0" ref="M2961">
      <text>
        <t xml:space="preserve">[35204] p17</t>
      </text>
    </comment>
    <comment authorId="0" ref="N2961">
      <text>
        <t xml:space="preserve">[35204] p25
[35024] p48
[35205] p31</t>
      </text>
    </comment>
    <comment authorId="0" ref="N2962">
      <text>
        <t xml:space="preserve">missing in [35019] p24
appears in [35203] p18</t>
      </text>
    </comment>
    <comment authorId="0" ref="N2964">
      <text>
        <t xml:space="preserve">[35019] p24
[35001] p25
[35203] p18</t>
      </text>
    </comment>
    <comment authorId="0" ref="K2965">
      <text>
        <t xml:space="preserve">[35205] p18</t>
      </text>
    </comment>
    <comment authorId="0" ref="N2965">
      <text>
        <t xml:space="preserve">[35024] p48
[35205] p31</t>
      </text>
    </comment>
    <comment authorId="0" ref="N2966">
      <text>
        <t xml:space="preserve">[35024] p48</t>
      </text>
    </comment>
    <comment authorId="0" ref="I2967">
      <text>
        <t xml:space="preserve">[35019] p16</t>
      </text>
    </comment>
    <comment authorId="0" ref="L2967">
      <text>
        <t xml:space="preserve">[35001] p13</t>
      </text>
    </comment>
    <comment authorId="0" ref="M2967">
      <text>
        <t xml:space="preserve">[35204] p17</t>
      </text>
    </comment>
    <comment authorId="0" ref="N2967">
      <text>
        <t xml:space="preserve">[35019] p24
[35205] p31
[35001] p25</t>
      </text>
    </comment>
    <comment authorId="0" ref="N2968">
      <text>
        <t xml:space="preserve">[35024] p48</t>
      </text>
    </comment>
    <comment authorId="0" ref="K2969">
      <text>
        <t xml:space="preserve">[35205] p18</t>
      </text>
    </comment>
    <comment authorId="0" ref="N2969">
      <text>
        <t xml:space="preserve">[35024] p48
[35205] p31</t>
      </text>
    </comment>
    <comment authorId="0" ref="N2970">
      <text>
        <t xml:space="preserve">[35203] p93</t>
      </text>
    </comment>
    <comment authorId="0" ref="N2971">
      <text>
        <t xml:space="preserve">[35203] p18</t>
      </text>
    </comment>
    <comment authorId="0" ref="I2972">
      <text>
        <t xml:space="preserve">[35019] p16</t>
      </text>
    </comment>
    <comment authorId="0" ref="M2972">
      <text>
        <t xml:space="preserve">[35204] p17</t>
      </text>
    </comment>
    <comment authorId="0" ref="N2972">
      <text>
        <t xml:space="preserve">[35019] p24
[35204] p25</t>
      </text>
    </comment>
    <comment authorId="0" ref="N2973">
      <text>
        <t xml:space="preserve">[35205] p31
[35001] p25
[35203] p18</t>
      </text>
    </comment>
    <comment authorId="0" ref="M2974">
      <text>
        <t xml:space="preserve">[35204] p17</t>
      </text>
    </comment>
    <comment authorId="0" ref="N2974">
      <text>
        <t xml:space="preserve">[35204] p25</t>
      </text>
    </comment>
    <comment authorId="0" ref="N2975">
      <text>
        <t xml:space="preserve">[35001] p25
[35203] p18</t>
      </text>
    </comment>
    <comment authorId="0" ref="N2976">
      <text>
        <t xml:space="preserve">[35001] p25
[35203] p18</t>
      </text>
    </comment>
    <comment authorId="0" ref="N2977">
      <text>
        <t xml:space="preserve">[35024] p48</t>
      </text>
    </comment>
    <comment authorId="0" ref="J2978">
      <text>
        <t xml:space="preserve">[35024] p18</t>
      </text>
    </comment>
    <comment authorId="0" ref="N2978">
      <text>
        <t xml:space="preserve">[35024] p48</t>
      </text>
    </comment>
    <comment authorId="0" ref="L2979">
      <text>
        <t xml:space="preserve">[35001] p13</t>
      </text>
    </comment>
    <comment authorId="0" ref="N2979">
      <text>
        <t xml:space="preserve">[35205] p31
[35001] p25
[35203] p18</t>
      </text>
    </comment>
    <comment authorId="0" ref="K2980">
      <text>
        <t xml:space="preserve">[35205] p18</t>
      </text>
    </comment>
    <comment authorId="0" ref="L2980">
      <text>
        <t xml:space="preserve">[35001] p13</t>
      </text>
    </comment>
    <comment authorId="0" ref="N2980">
      <text>
        <t xml:space="preserve">[35205] p31
[35001] p25
[35203] p18</t>
      </text>
    </comment>
    <comment authorId="0" ref="M2981">
      <text>
        <t xml:space="preserve">[35204] p17</t>
      </text>
    </comment>
    <comment authorId="0" ref="N2981">
      <text>
        <t xml:space="preserve">[35204] p25</t>
      </text>
    </comment>
    <comment authorId="0" ref="N2982">
      <text>
        <t xml:space="preserve">[35001] p25
[35203] p18</t>
      </text>
    </comment>
    <comment authorId="0" ref="N2983">
      <text>
        <t xml:space="preserve">[35001] p25
[35203] p18</t>
      </text>
    </comment>
    <comment authorId="0" ref="I2984">
      <text>
        <t xml:space="preserve">[35019] p16</t>
      </text>
    </comment>
    <comment authorId="0" ref="M2984">
      <text>
        <t xml:space="preserve">[35204] p17</t>
      </text>
    </comment>
    <comment authorId="0" ref="N2984">
      <text>
        <t xml:space="preserve">[35204] p25
[35203] p18</t>
      </text>
    </comment>
    <comment authorId="0" ref="J2985">
      <text>
        <t xml:space="preserve">[35024] p18</t>
      </text>
    </comment>
    <comment authorId="0" ref="K2985">
      <text>
        <t xml:space="preserve">[35205] p18</t>
      </text>
    </comment>
    <comment authorId="0" ref="N2985">
      <text>
        <t xml:space="preserve">[35024] p48
[35205] p31</t>
      </text>
    </comment>
    <comment authorId="0" ref="N2986">
      <text>
        <t xml:space="preserve">[35024] p48
[35203] p121</t>
      </text>
    </comment>
    <comment authorId="0" ref="N2987">
      <text>
        <t xml:space="preserve">[35024] p48</t>
      </text>
    </comment>
    <comment authorId="0" ref="N2988">
      <text>
        <t xml:space="preserve">[35024] p48</t>
      </text>
    </comment>
    <comment authorId="0" ref="M2989">
      <text>
        <t xml:space="preserve">[35204] p17</t>
      </text>
    </comment>
    <comment authorId="0" ref="N2989">
      <text>
        <t xml:space="preserve">[35204] p25
[35024] p48
[35203] p121
</t>
      </text>
    </comment>
    <comment authorId="0" ref="N2990">
      <text>
        <t xml:space="preserve">[35001] p25
[35203] p18</t>
      </text>
    </comment>
    <comment authorId="0" ref="J2991">
      <text>
        <t xml:space="preserve">[35024] p18</t>
      </text>
    </comment>
    <comment authorId="0" ref="N2991">
      <text>
        <t xml:space="preserve">[35024] p48
[35205] p31</t>
      </text>
    </comment>
    <comment authorId="0" ref="M2992">
      <text>
        <t xml:space="preserve">appears in [35204] p17
missing in [35001] p25</t>
      </text>
    </comment>
    <comment authorId="0" ref="N2992">
      <text>
        <t xml:space="preserve">appears in [35204] p25
missing in [35001] p25</t>
      </text>
    </comment>
    <comment authorId="0" ref="N2993">
      <text>
        <t xml:space="preserve">[35001] p25
[35203] p18</t>
      </text>
    </comment>
    <comment authorId="0" ref="N2994">
      <text>
        <t xml:space="preserve">[35024] p48</t>
      </text>
    </comment>
    <comment authorId="0" ref="N2995">
      <text>
        <t xml:space="preserve">[35024] p48
[35205] p31</t>
      </text>
    </comment>
    <comment authorId="0" ref="I2996">
      <text>
        <t xml:space="preserve">[35019] p16</t>
      </text>
    </comment>
    <comment authorId="0" ref="L2996">
      <text>
        <t xml:space="preserve">[35001] p13</t>
      </text>
    </comment>
    <comment authorId="0" ref="N2996">
      <text>
        <t xml:space="preserve">[35019] p24
[35001] p25</t>
      </text>
    </comment>
    <comment authorId="0" ref="M2997">
      <text>
        <t xml:space="preserve">[35204] p17</t>
      </text>
    </comment>
    <comment authorId="0" ref="N2997">
      <text>
        <t xml:space="preserve">[35204] p25
[35024] p48
[35203] p121</t>
      </text>
    </comment>
    <comment authorId="0" ref="N2998">
      <text>
        <t xml:space="preserve">[35024] p48
[35203] p121</t>
      </text>
    </comment>
    <comment authorId="0" ref="N2999">
      <text>
        <t xml:space="preserve">[35001] p25
[35203] p18</t>
      </text>
    </comment>
    <comment authorId="0" ref="I3000">
      <text>
        <t xml:space="preserve">[35019] p16</t>
      </text>
    </comment>
    <comment authorId="0" ref="M3000">
      <text>
        <t xml:space="preserve">[35204] p17</t>
      </text>
    </comment>
    <comment authorId="0" ref="N3000">
      <text>
        <t xml:space="preserve">[35019] p24
[35204] p25</t>
      </text>
    </comment>
    <comment authorId="0" ref="M3001">
      <text>
        <t xml:space="preserve">[35204] p17</t>
      </text>
    </comment>
    <comment authorId="0" ref="N3001">
      <text>
        <t xml:space="preserve">[35019] p24
[35204] p25
[35203] p93</t>
      </text>
    </comment>
    <comment authorId="0" ref="N3002">
      <text>
        <t xml:space="preserve">[35001] p25
[35203] p18</t>
      </text>
    </comment>
    <comment authorId="0" ref="S3002">
      <text>
        <t xml:space="preserve">[35235] p100</t>
      </text>
    </comment>
    <comment authorId="0" ref="T3002">
      <text>
        <t xml:space="preserve">[35235] p100</t>
      </text>
    </comment>
    <comment authorId="0" ref="I3003">
      <text>
        <t xml:space="preserve">[35019] p16
[35001] p25</t>
      </text>
    </comment>
    <comment authorId="0" ref="L3003">
      <text>
        <t xml:space="preserve">[35001] p13</t>
      </text>
    </comment>
    <comment authorId="0" ref="N3003">
      <text>
        <t xml:space="preserve">[35019] p24
[35205] p31
[35001] p25
[35203] p18</t>
      </text>
    </comment>
    <comment authorId="0" ref="N3004">
      <text>
        <t xml:space="preserve">[35024] p48
[35203] p93</t>
      </text>
    </comment>
    <comment authorId="0" ref="M3006">
      <text>
        <t xml:space="preserve">[35204] p17</t>
      </text>
    </comment>
    <comment authorId="0" ref="N3006">
      <text>
        <t xml:space="preserve">[35204] p25
[35024] p48</t>
      </text>
    </comment>
    <comment authorId="0" ref="J3007">
      <text>
        <t xml:space="preserve">[35205] p20
[1639] p44</t>
      </text>
    </comment>
    <comment authorId="0" ref="K3007">
      <text>
        <t xml:space="preserve">[35205] p18</t>
      </text>
    </comment>
    <comment authorId="0" ref="L3007">
      <text>
        <t xml:space="preserve">[35205] p21</t>
      </text>
    </comment>
    <comment authorId="0" ref="M3007">
      <text>
        <t xml:space="preserve">[35205] p21</t>
      </text>
    </comment>
    <comment authorId="0" ref="N3007">
      <text>
        <t xml:space="preserve">[35205] p31
[35001] p25</t>
      </text>
    </comment>
    <comment authorId="0" ref="K3008">
      <text>
        <t xml:space="preserve">[35205] p18</t>
      </text>
    </comment>
    <comment authorId="0" ref="N3008">
      <text>
        <t xml:space="preserve">[35205] p31</t>
      </text>
    </comment>
    <comment authorId="0" ref="N3009">
      <text>
        <t xml:space="preserve">[35019] p24
[35203] p93
[35203] p93</t>
      </text>
    </comment>
    <comment authorId="0" ref="N3011">
      <text>
        <t xml:space="preserve">[35001] p25
[35203] p18</t>
      </text>
    </comment>
    <comment authorId="0" ref="AW3012">
      <text>
        <t xml:space="preserve">[35P025] p14</t>
      </text>
    </comment>
    <comment authorId="0" ref="M3013">
      <text>
        <t xml:space="preserve">[1715] p169
[35203] P15</t>
      </text>
    </comment>
    <comment authorId="0" ref="N3013">
      <text>
        <t xml:space="preserve">[35203] p93</t>
      </text>
    </comment>
    <comment authorId="0" ref="N3014">
      <text>
        <t xml:space="preserve">[35024] p48
[35203] p93</t>
      </text>
    </comment>
    <comment authorId="0" ref="K3015">
      <text>
        <t xml:space="preserve">[35205] p18</t>
      </text>
    </comment>
    <comment authorId="0" ref="L3015">
      <text>
        <t xml:space="preserve">[35001] p13</t>
      </text>
    </comment>
    <comment authorId="0" ref="N3015">
      <text>
        <t xml:space="preserve">[35205] p31
[35001] p25
[35203] p18</t>
      </text>
    </comment>
    <comment authorId="0" ref="N3016">
      <text>
        <t xml:space="preserve">[35024] p48</t>
      </text>
    </comment>
    <comment authorId="0" ref="K3017">
      <text>
        <t xml:space="preserve">[35205] p18</t>
      </text>
    </comment>
    <comment authorId="0" ref="L3017">
      <text>
        <t xml:space="preserve">[35001] p13</t>
      </text>
    </comment>
    <comment authorId="0" ref="N3017">
      <text>
        <t xml:space="preserve">[35205] p31
[35001] p25</t>
      </text>
    </comment>
    <comment authorId="0" ref="N3018">
      <text>
        <t xml:space="preserve">[35203] p18</t>
      </text>
    </comment>
    <comment authorId="0" ref="L3019">
      <text>
        <t xml:space="preserve">[35001] p13</t>
      </text>
    </comment>
    <comment authorId="0" ref="N3019">
      <text>
        <t xml:space="preserve">[35001] p25
[35203] p18</t>
      </text>
    </comment>
    <comment authorId="0" ref="I3020">
      <text>
        <t xml:space="preserve">[35019] p16</t>
      </text>
    </comment>
    <comment authorId="0" ref="N3020">
      <text>
        <t xml:space="preserve">[35019] p24</t>
      </text>
    </comment>
    <comment authorId="0" ref="K3021">
      <text>
        <t xml:space="preserve">[35205] p18</t>
      </text>
    </comment>
    <comment authorId="0" ref="L3021">
      <text>
        <t xml:space="preserve">[35001] p13</t>
      </text>
    </comment>
    <comment authorId="0" ref="N3021">
      <text>
        <t xml:space="preserve">[35205] p31
[35001] p25
[35203] p18</t>
      </text>
    </comment>
    <comment authorId="0" ref="N3022">
      <text>
        <t xml:space="preserve">[35001] p25
[35203] p18</t>
      </text>
    </comment>
    <comment authorId="0" ref="K3023">
      <text>
        <t xml:space="preserve">[35205] p18</t>
      </text>
    </comment>
    <comment authorId="0" ref="N3023">
      <text>
        <t xml:space="preserve">[35024] p48
[35205] p31</t>
      </text>
    </comment>
    <comment authorId="0" ref="J3024">
      <text>
        <t xml:space="preserve">[35024] p18</t>
      </text>
    </comment>
    <comment authorId="0" ref="N3024">
      <text>
        <t xml:space="preserve">[35024] p48</t>
      </text>
    </comment>
    <comment authorId="0" ref="N3026">
      <text>
        <t xml:space="preserve">[35024] p48</t>
      </text>
    </comment>
    <comment authorId="0" ref="N3027">
      <text>
        <t xml:space="preserve">[35024] p48
[35203] p93</t>
      </text>
    </comment>
    <comment authorId="0" ref="K3028">
      <text>
        <t xml:space="preserve">[35205] p18</t>
      </text>
    </comment>
    <comment authorId="0" ref="N3028">
      <text>
        <t xml:space="preserve">[35024] p48
[35205] p31</t>
      </text>
    </comment>
    <comment authorId="0" ref="N3029">
      <text>
        <t xml:space="preserve">[35001] p25
[35203] p18</t>
      </text>
    </comment>
    <comment authorId="0" ref="AY3029">
      <text>
        <t xml:space="preserve">[35902] p44</t>
      </text>
    </comment>
    <comment authorId="0" ref="I3030">
      <text>
        <t xml:space="preserve">[35019] p16</t>
      </text>
    </comment>
    <comment authorId="0" ref="M3030">
      <text>
        <t xml:space="preserve">[35204] p17</t>
      </text>
    </comment>
    <comment authorId="0" ref="N3030">
      <text>
        <t xml:space="preserve">[35019] p24
[35204] p25</t>
      </text>
    </comment>
    <comment authorId="0" ref="I3031">
      <text>
        <t xml:space="preserve">[35019] p16</t>
      </text>
    </comment>
    <comment authorId="0" ref="N3031">
      <text>
        <t xml:space="preserve">[35019] p24</t>
      </text>
    </comment>
    <comment authorId="0" ref="M3032">
      <text>
        <t xml:space="preserve">[35204] p17</t>
      </text>
    </comment>
    <comment authorId="0" ref="N3032">
      <text>
        <t xml:space="preserve">[35204] p25
[35024] p48
[35203] p121</t>
      </text>
    </comment>
    <comment authorId="0" ref="K3033">
      <text>
        <t xml:space="preserve">[35205] p18</t>
      </text>
    </comment>
    <comment authorId="0" ref="N3033">
      <text>
        <t xml:space="preserve">[35024] p48
[35205] p31</t>
      </text>
    </comment>
    <comment authorId="0" ref="J3034">
      <text>
        <t xml:space="preserve">[35024] p18</t>
      </text>
    </comment>
    <comment authorId="0" ref="M3034">
      <text>
        <t xml:space="preserve">[35204] p17</t>
      </text>
    </comment>
    <comment authorId="0" ref="N3034">
      <text>
        <t xml:space="preserve">[35204] p25
[35024] p48</t>
      </text>
    </comment>
    <comment authorId="0" ref="M3035">
      <text>
        <t xml:space="preserve">[35204] p17</t>
      </text>
    </comment>
    <comment authorId="0" ref="N3035">
      <text>
        <t xml:space="preserve">[35204] p25</t>
      </text>
    </comment>
    <comment authorId="0" ref="M3037">
      <text>
        <t xml:space="preserve">[35204] p17</t>
      </text>
    </comment>
    <comment authorId="0" ref="N3037">
      <text>
        <t xml:space="preserve">[35204] p25
[35024] p48</t>
      </text>
    </comment>
    <comment authorId="0" ref="N3038">
      <text>
        <t xml:space="preserve">[35024] p48
[35203] p121</t>
      </text>
    </comment>
    <comment authorId="0" ref="L3039">
      <text>
        <t xml:space="preserve">[35001] p13</t>
      </text>
    </comment>
    <comment authorId="0" ref="N3039">
      <text>
        <t xml:space="preserve">[35001] p25
[35203] p18</t>
      </text>
    </comment>
    <comment authorId="0" ref="I3040">
      <text>
        <t xml:space="preserve">[35019] p16</t>
      </text>
    </comment>
    <comment authorId="0" ref="J3040">
      <text>
        <t xml:space="preserve">[1624] p19</t>
      </text>
    </comment>
    <comment authorId="0" ref="M3040">
      <text>
        <t xml:space="preserve">[35204] p17</t>
      </text>
    </comment>
    <comment authorId="0" ref="N3040">
      <text>
        <t xml:space="preserve">[35019] p24
[35205] p31
[35001] p25</t>
      </text>
    </comment>
    <comment authorId="0" ref="I3041">
      <text>
        <t xml:space="preserve">[35019] p16</t>
      </text>
    </comment>
    <comment authorId="0" ref="M3041">
      <text>
        <t xml:space="preserve">[35204] p17</t>
      </text>
    </comment>
    <comment authorId="0" ref="N3041">
      <text>
        <t xml:space="preserve">[35019] p24
[35001] p25</t>
      </text>
    </comment>
    <comment authorId="0" ref="M3042">
      <text>
        <t xml:space="preserve">[35204] p17</t>
      </text>
    </comment>
    <comment authorId="0" ref="N3042">
      <text>
        <t xml:space="preserve">[35019] p24
[35204] p25
[35203] p93</t>
      </text>
    </comment>
    <comment authorId="0" ref="J3043">
      <text>
        <t xml:space="preserve">[35024] p18</t>
      </text>
    </comment>
    <comment authorId="0" ref="K3043">
      <text>
        <t xml:space="preserve">[35205] p18</t>
      </text>
    </comment>
    <comment authorId="0" ref="N3043">
      <text>
        <t xml:space="preserve">[35024] p48
[35205] p31</t>
      </text>
    </comment>
    <comment authorId="0" ref="J3044">
      <text>
        <t xml:space="preserve">[35024] p18</t>
      </text>
    </comment>
    <comment authorId="0" ref="N3044">
      <text>
        <t xml:space="preserve">[35024] p48</t>
      </text>
    </comment>
    <comment authorId="0" ref="J3045">
      <text>
        <t xml:space="preserve">[35024] p18</t>
      </text>
    </comment>
    <comment authorId="0" ref="K3045">
      <text>
        <t xml:space="preserve">[35205] p18</t>
      </text>
    </comment>
    <comment authorId="0" ref="M3045">
      <text>
        <t xml:space="preserve">[35204] p17</t>
      </text>
    </comment>
    <comment authorId="0" ref="N3045">
      <text>
        <t xml:space="preserve">[35204] p25
[35024] p48
[35205] p31</t>
      </text>
    </comment>
    <comment authorId="0" ref="N3046">
      <text>
        <t xml:space="preserve">[35203] p18</t>
      </text>
    </comment>
    <comment authorId="0" ref="I3047">
      <text>
        <t xml:space="preserve">2499 THS Yosemite crippled Jump Drive</t>
      </text>
    </comment>
    <comment authorId="0" ref="J3047">
      <text>
        <t xml:space="preserve">2499 THS Yosemite crippled Jump Drive</t>
      </text>
    </comment>
    <comment authorId="0" ref="K3047">
      <text>
        <t xml:space="preserve">2499 THS Yosemite crippled Jump Drive</t>
      </text>
    </comment>
    <comment authorId="0" ref="L3047">
      <text>
        <t xml:space="preserve">2499 THS Yosemite crippled Jump Drive</t>
      </text>
    </comment>
    <comment authorId="0" ref="M3047">
      <text>
        <t xml:space="preserve">2499 THS Yosemite crippled Jump Drive</t>
      </text>
    </comment>
    <comment authorId="0" ref="N3047">
      <text>
        <t xml:space="preserve">2499 THS Yosemite crippled Jump Drive</t>
      </text>
    </comment>
    <comment authorId="0" ref="O3047">
      <text>
        <t xml:space="preserve">2499 THS Yosemite crippled Jump Drive</t>
      </text>
    </comment>
    <comment authorId="0" ref="X3047">
      <text>
        <t xml:space="preserve">2833 THS Yosemite rediscovered by CS
2880 CBS</t>
      </text>
    </comment>
    <comment authorId="0" ref="I3048">
      <text>
        <t xml:space="preserve">[35019] p16</t>
      </text>
    </comment>
    <comment authorId="0" ref="M3048">
      <text>
        <t xml:space="preserve">[35204] p17</t>
      </text>
    </comment>
    <comment authorId="0" ref="N3048">
      <text>
        <t xml:space="preserve">[35204] p25
[35203] p18</t>
      </text>
    </comment>
    <comment authorId="0" ref="M3049">
      <text>
        <t xml:space="preserve">[35204] p17</t>
      </text>
    </comment>
    <comment authorId="0" ref="N3049">
      <text>
        <t xml:space="preserve">[35204] p25
[35024] p48
[35203] p121</t>
      </text>
    </comment>
    <comment authorId="0" ref="N3050">
      <text>
        <t xml:space="preserve">[35024] p48</t>
      </text>
    </comment>
    <comment authorId="0" ref="J3051">
      <text>
        <t xml:space="preserve">[35024] p18</t>
      </text>
    </comment>
    <comment authorId="0" ref="N3051">
      <text>
        <t xml:space="preserve">[35024] p48</t>
      </text>
    </comment>
    <comment authorId="0" ref="M3052">
      <text>
        <t xml:space="preserve">[35204] p17</t>
      </text>
    </comment>
    <comment authorId="0" ref="N3052">
      <text>
        <t xml:space="preserve">[35204] p25
[35024] p48</t>
      </text>
    </comment>
    <comment authorId="0" ref="J3053">
      <text>
        <t xml:space="preserve">[1624] p15</t>
      </text>
    </comment>
    <comment authorId="0" ref="M3053">
      <text>
        <t xml:space="preserve">[35204] p17</t>
      </text>
    </comment>
    <comment authorId="0" ref="N3053">
      <text>
        <t xml:space="preserve">[35204] p25
[35001] p25</t>
      </text>
    </comment>
    <comment authorId="0" ref="K3054">
      <text>
        <t xml:space="preserve">[35205] p18</t>
      </text>
    </comment>
    <comment authorId="0" ref="L3054">
      <text>
        <t xml:space="preserve">[35001] p13</t>
      </text>
    </comment>
    <comment authorId="0" ref="N3054">
      <text>
        <t xml:space="preserve">[35205] p31
[35001] p25
[35203] p18</t>
      </text>
    </comment>
    <comment authorId="0" ref="N3055">
      <text>
        <t xml:space="preserve">[35024] p48
[35203] p121</t>
      </text>
    </comment>
    <comment authorId="0" ref="K3056">
      <text>
        <t xml:space="preserve">[35205] p18</t>
      </text>
    </comment>
    <comment authorId="0" ref="N3056">
      <text>
        <t xml:space="preserve">[35024] p48
[35205] p31
[35203] p93</t>
      </text>
    </comment>
    <comment authorId="0" ref="M3057">
      <text>
        <t xml:space="preserve">[1715] p169
[35203] P15</t>
      </text>
    </comment>
    <comment authorId="0" ref="M3058">
      <text>
        <t xml:space="preserve">[35204] p17</t>
      </text>
    </comment>
    <comment authorId="0" ref="N3058">
      <text>
        <t xml:space="preserve">[35204] p25
[35024] p48
[35203] p121</t>
      </text>
    </comment>
    <comment authorId="0" ref="J3059">
      <text>
        <t xml:space="preserve">[35024] p18</t>
      </text>
    </comment>
    <comment authorId="0" ref="M3059">
      <text>
        <t xml:space="preserve">[35204] p17</t>
      </text>
    </comment>
    <comment authorId="0" ref="N3059">
      <text>
        <t xml:space="preserve">[35204] p25
[35024] p48</t>
      </text>
    </comment>
    <comment authorId="0" ref="N3060">
      <text>
        <t xml:space="preserve">[35024] p48</t>
      </text>
    </comment>
    <comment authorId="0" ref="M3061">
      <text>
        <t xml:space="preserve">[35204] p17</t>
      </text>
    </comment>
    <comment authorId="0" ref="N3061">
      <text>
        <t xml:space="preserve">[35204] p25</t>
      </text>
    </comment>
    <comment authorId="0" ref="Q3061">
      <text>
        <t xml:space="preserve">[35702] p38-39</t>
      </text>
    </comment>
    <comment authorId="0" ref="T3061">
      <text>
        <t xml:space="preserve">[35702] p50-51</t>
      </text>
    </comment>
    <comment authorId="0" ref="V3061">
      <text>
        <t xml:space="preserve">[35702] p58-59</t>
      </text>
    </comment>
    <comment authorId="0" ref="X3061">
      <text>
        <t xml:space="preserve">[35702] p70-71</t>
      </text>
    </comment>
    <comment authorId="0" ref="Y3061">
      <text>
        <t xml:space="preserve">[35702] p80-81</t>
      </text>
    </comment>
    <comment authorId="0" ref="N3062">
      <text>
        <t xml:space="preserve">[35024] p48
[35203] p121</t>
      </text>
    </comment>
    <comment authorId="0" ref="J3063">
      <text>
        <t xml:space="preserve">[35024] p18</t>
      </text>
    </comment>
    <comment authorId="0" ref="N3063">
      <text>
        <t xml:space="preserve">[35024] p48</t>
      </text>
    </comment>
    <comment authorId="0" ref="I3064">
      <text>
        <t xml:space="preserve">[35019] p16</t>
      </text>
    </comment>
    <comment authorId="0" ref="M3064">
      <text>
        <t xml:space="preserve">[35204] p17</t>
      </text>
    </comment>
    <comment authorId="0" ref="N3064">
      <text>
        <t xml:space="preserve">[35019] p24
[35204] p25</t>
      </text>
    </comment>
    <comment authorId="0" ref="L3065">
      <text>
        <t xml:space="preserve">[35001] p13</t>
      </text>
    </comment>
    <comment authorId="0" ref="N3065">
      <text>
        <t xml:space="preserve">[35001] p25
[35203] p18</t>
      </text>
    </comment>
    <comment authorId="0" ref="K3066">
      <text>
        <t xml:space="preserve">[35205] p18</t>
      </text>
    </comment>
    <comment authorId="0" ref="N3066">
      <text>
        <t xml:space="preserve">[35024] p48
[35205] p31</t>
      </text>
    </comment>
    <comment authorId="0" ref="N3067">
      <text>
        <t xml:space="preserve">[35019] p24</t>
      </text>
    </comment>
    <comment authorId="0" ref="M3068">
      <text>
        <t xml:space="preserve">[35204] p17</t>
      </text>
    </comment>
    <comment authorId="0" ref="N3068">
      <text>
        <t xml:space="preserve">[35204] p25
[35024] p48</t>
      </text>
    </comment>
    <comment authorId="0" ref="N3069">
      <text>
        <t xml:space="preserve">[35024] p48</t>
      </text>
    </comment>
    <comment authorId="0" ref="K3070">
      <text>
        <t xml:space="preserve">[35205] p18</t>
      </text>
    </comment>
    <comment authorId="0" ref="L3070">
      <text>
        <t xml:space="preserve">[35001] p13</t>
      </text>
    </comment>
    <comment authorId="0" ref="N3070">
      <text>
        <t xml:space="preserve">[35205] p31
[35001] p25
[35203] p18</t>
      </text>
    </comment>
    <comment authorId="0" ref="AY3070">
      <text>
        <t xml:space="preserve">[35902] p58</t>
      </text>
    </comment>
    <comment authorId="0" ref="Q3071">
      <text>
        <t xml:space="preserve">[35702] p38-39</t>
      </text>
    </comment>
    <comment authorId="0" ref="T3071">
      <text>
        <t xml:space="preserve">[35702] p50-51</t>
      </text>
    </comment>
    <comment authorId="0" ref="V3071">
      <text>
        <t xml:space="preserve">[35702] p58-59</t>
      </text>
    </comment>
    <comment authorId="0" ref="X3071">
      <text>
        <t xml:space="preserve">[35702] p70-71</t>
      </text>
    </comment>
    <comment authorId="0" ref="Y3071">
      <text>
        <t xml:space="preserve">[35702] p80-81</t>
      </text>
    </comment>
    <comment authorId="0" ref="L3072">
      <text>
        <t xml:space="preserve">[35001] p13</t>
      </text>
    </comment>
    <comment authorId="0" ref="N3072">
      <text>
        <t xml:space="preserve">[35205] p31
[35001] p25
[35203] p18</t>
      </text>
    </comment>
    <comment authorId="0" ref="M3073">
      <text>
        <t xml:space="preserve">[1715] p169
[35203] P15</t>
      </text>
    </comment>
    <comment authorId="0" ref="N3073">
      <text>
        <t xml:space="preserve">[35203] p93</t>
      </text>
    </comment>
    <comment authorId="0" ref="I3074">
      <text>
        <t xml:space="preserve">[35019] p16</t>
      </text>
    </comment>
    <comment authorId="0" ref="N3074">
      <text>
        <t xml:space="preserve">[35019] p24</t>
      </text>
    </comment>
    <comment authorId="0" ref="J3075">
      <text>
        <t xml:space="preserve">[35024] p18</t>
      </text>
    </comment>
    <comment authorId="0" ref="N3075">
      <text>
        <t xml:space="preserve">[35024] p48</t>
      </text>
    </comment>
    <comment authorId="0" ref="N3076">
      <text>
        <t xml:space="preserve">[35001] p25
[35203] p18</t>
      </text>
    </comment>
    <comment authorId="0" ref="N3077">
      <text>
        <t xml:space="preserve">[35001] p25
[35203] p18</t>
      </text>
    </comment>
    <comment authorId="0" ref="N3078">
      <text>
        <t xml:space="preserve">[35001] p25
[35203] p18</t>
      </text>
    </comment>
    <comment authorId="0" ref="L3079">
      <text>
        <t xml:space="preserve">[35001] p13</t>
      </text>
    </comment>
    <comment authorId="0" ref="N3079">
      <text>
        <t xml:space="preserve">[35001] p25
[35203] p18</t>
      </text>
    </comment>
    <comment authorId="0" ref="N3080">
      <text>
        <t xml:space="preserve">[35024] p48</t>
      </text>
    </comment>
    <comment authorId="0" ref="I3081">
      <text>
        <t xml:space="preserve">[35019] p16</t>
      </text>
    </comment>
    <comment authorId="0" ref="J3081">
      <text>
        <t xml:space="preserve">[35702] p15</t>
      </text>
    </comment>
    <comment authorId="0" ref="L3081">
      <text>
        <t xml:space="preserve">[35001] p13</t>
      </text>
    </comment>
    <comment authorId="0" ref="M3081">
      <text>
        <t xml:space="preserve">[35204] p17</t>
      </text>
    </comment>
    <comment authorId="0" ref="N3081">
      <text>
        <t xml:space="preserve">[35019] p24
[35204] p25
[35205] p31
[35001] p25
[35203] p18</t>
      </text>
    </comment>
    <comment authorId="0" ref="AW3081">
      <text>
        <t xml:space="preserve">[35223] p19</t>
      </text>
    </comment>
    <comment authorId="0" ref="N3082">
      <text>
        <t xml:space="preserve">[35001] p25
[35203] p18</t>
      </text>
    </comment>
    <comment authorId="0" ref="AV3083">
      <text>
        <t xml:space="preserve">[35P025] p8</t>
      </text>
    </comment>
    <comment authorId="0" ref="AW3083">
      <text>
        <t xml:space="preserve">[35P025] p14</t>
      </text>
    </comment>
    <comment authorId="0" ref="N3084">
      <text>
        <t xml:space="preserve">[35001] p25
[35203] p18</t>
      </text>
    </comment>
    <comment authorId="0" ref="I3085">
      <text>
        <t xml:space="preserve">[35019] p16</t>
      </text>
    </comment>
    <comment authorId="0" ref="M3085">
      <text>
        <t xml:space="preserve">[35204] p17</t>
      </text>
    </comment>
    <comment authorId="0" ref="N3085">
      <text>
        <t xml:space="preserve">[35019] p24
[35204] p25
</t>
      </text>
    </comment>
    <comment authorId="0" ref="AW3086">
      <text>
        <t xml:space="preserve">[35P025] p14</t>
      </text>
    </comment>
    <comment authorId="0" ref="N3087">
      <text>
        <t xml:space="preserve">[35024] p48
[35205] p31
[35203] p93</t>
      </text>
    </comment>
    <comment authorId="0" ref="K3089">
      <text>
        <t xml:space="preserve">[35205] p18</t>
      </text>
    </comment>
    <comment authorId="0" ref="N3089">
      <text>
        <t xml:space="preserve">[35205] p31</t>
      </text>
    </comment>
    <comment authorId="0" ref="N3091">
      <text>
        <t xml:space="preserve">[35019] p24</t>
      </text>
    </comment>
    <comment authorId="0" ref="K3092">
      <text>
        <t xml:space="preserve">[35205] p18</t>
      </text>
    </comment>
    <comment authorId="0" ref="N3092">
      <text>
        <t xml:space="preserve">[35205] p31</t>
      </text>
    </comment>
    <comment authorId="0" ref="N3093">
      <text>
        <t xml:space="preserve">[35024] p48</t>
      </text>
    </comment>
    <comment authorId="0" ref="I3094">
      <text>
        <t xml:space="preserve">[35019] p16</t>
      </text>
    </comment>
    <comment authorId="0" ref="L3094">
      <text>
        <t xml:space="preserve">[35001] p13</t>
      </text>
    </comment>
    <comment authorId="0" ref="M3094">
      <text>
        <t xml:space="preserve">[35204] p17</t>
      </text>
    </comment>
    <comment authorId="0" ref="N3094">
      <text>
        <t xml:space="preserve">[35204] p25
[35205] p31
[35001] p25</t>
      </text>
    </comment>
    <comment authorId="0" ref="N3095">
      <text>
        <t xml:space="preserve">[35024] p48
[35203] p121</t>
      </text>
    </comment>
    <comment authorId="0" ref="J3096">
      <text>
        <t xml:space="preserve">[35205] p17</t>
      </text>
    </comment>
    <comment authorId="0" ref="K3096">
      <text>
        <t xml:space="preserve">[35205] p18</t>
      </text>
    </comment>
    <comment authorId="0" ref="N3096">
      <text>
        <t xml:space="preserve">[35205] p31</t>
      </text>
    </comment>
    <comment authorId="0" ref="L3097">
      <text>
        <t xml:space="preserve">[1629] p18</t>
      </text>
    </comment>
    <comment authorId="0" ref="N3097">
      <text>
        <t xml:space="preserve">[35001] p25
[35203] p18</t>
      </text>
    </comment>
    <comment authorId="0" ref="AY3097">
      <text>
        <t xml:space="preserve">[35902] p58</t>
      </text>
    </comment>
    <comment authorId="0" ref="M3098">
      <text>
        <t xml:space="preserve">[35204] p17</t>
      </text>
    </comment>
    <comment authorId="0" ref="N3098">
      <text>
        <t xml:space="preserve">[35204] p25
[35024] p48
[35203] p121</t>
      </text>
    </comment>
    <comment authorId="0" ref="I3099">
      <text>
        <t xml:space="preserve">[35019] p16</t>
      </text>
    </comment>
    <comment authorId="0" ref="M3099">
      <text>
        <t xml:space="preserve">[35204] p17</t>
      </text>
    </comment>
    <comment authorId="0" ref="N3099">
      <text>
        <t xml:space="preserve">[35204] p25</t>
      </text>
    </comment>
    <comment authorId="0" ref="L3100">
      <text>
        <t xml:space="preserve">[35001] p13</t>
      </text>
    </comment>
    <comment authorId="0" ref="N3100">
      <text>
        <t xml:space="preserve">[35001] p25
[35203] p18</t>
      </text>
    </comment>
    <comment authorId="0" ref="J3101">
      <text>
        <t xml:space="preserve">[35024] p18</t>
      </text>
    </comment>
    <comment authorId="0" ref="M3101">
      <text>
        <t xml:space="preserve">[35204] p17</t>
      </text>
    </comment>
    <comment authorId="0" ref="N3101">
      <text>
        <t xml:space="preserve">[35204] p25
[35024] p48
[35205] p31</t>
      </text>
    </comment>
    <comment authorId="0" ref="I3102">
      <text>
        <t xml:space="preserve">[35019] p16</t>
      </text>
    </comment>
    <comment authorId="0" ref="J3102">
      <text>
        <t xml:space="preserve">[35702] p15</t>
      </text>
    </comment>
    <comment authorId="0" ref="K3102">
      <text>
        <t xml:space="preserve">[35205] p18</t>
      </text>
    </comment>
    <comment authorId="0" ref="L3102">
      <text>
        <t xml:space="preserve">[35001] p13</t>
      </text>
    </comment>
    <comment authorId="0" ref="M3102">
      <text>
        <t xml:space="preserve">[35204] p17</t>
      </text>
    </comment>
    <comment authorId="0" ref="N3102">
      <text>
        <t xml:space="preserve">[35019] p24
[35204] p25
[35205] p31
[35001] p25</t>
      </text>
    </comment>
    <comment authorId="0" ref="N3103">
      <text>
        <t xml:space="preserve">[35203] p93</t>
      </text>
    </comment>
    <comment authorId="0" ref="AV3103">
      <text>
        <t xml:space="preserve">[35SN217] p5</t>
      </text>
    </comment>
    <comment authorId="0" ref="AW3103">
      <text>
        <t xml:space="preserve">[35SN217] p6</t>
      </text>
    </comment>
    <comment authorId="0" ref="N3104">
      <text>
        <t xml:space="preserve">[35001] p25
[35203] p18</t>
      </text>
    </comment>
    <comment authorId="0" ref="M3105">
      <text>
        <t xml:space="preserve">[35204] p17
[35203] p93</t>
      </text>
    </comment>
    <comment authorId="0" ref="N3105">
      <text>
        <t xml:space="preserve">[35019] p24
[35204] p25
[35203] p93</t>
      </text>
    </comment>
    <comment authorId="0" ref="N3106">
      <text>
        <t xml:space="preserve">[35024] p48
[35205] p31</t>
      </text>
    </comment>
    <comment authorId="0" ref="J3107">
      <text>
        <t xml:space="preserve">[35024] p18</t>
      </text>
    </comment>
    <comment authorId="0" ref="K3107">
      <text>
        <t xml:space="preserve">[35205] p18</t>
      </text>
    </comment>
    <comment authorId="0" ref="N3107">
      <text>
        <t xml:space="preserve">[35024] p48
[35205] p31</t>
      </text>
    </comment>
    <comment authorId="0" ref="I3108">
      <text>
        <t xml:space="preserve">[35019] p16</t>
      </text>
    </comment>
    <comment authorId="0" ref="J3108">
      <text>
        <t xml:space="preserve">[35702] p15</t>
      </text>
    </comment>
    <comment authorId="0" ref="K3108">
      <text>
        <t xml:space="preserve">[35205] p18</t>
      </text>
    </comment>
    <comment authorId="0" ref="L3108">
      <text>
        <t xml:space="preserve">[35001] p13</t>
      </text>
    </comment>
    <comment authorId="0" ref="M3108">
      <text>
        <t xml:space="preserve">[35204] p17</t>
      </text>
    </comment>
    <comment authorId="0" ref="N3108">
      <text>
        <t xml:space="preserve">[35019] p24
[35204] p25
[35205] p31
[35001] p25</t>
      </text>
    </comment>
    <comment authorId="0" ref="M3109">
      <text>
        <t xml:space="preserve">[35204] p17</t>
      </text>
    </comment>
    <comment authorId="0" ref="N3109">
      <text>
        <t xml:space="preserve">[35204] p25
[35024] p48
[35203] p121</t>
      </text>
    </comment>
    <comment authorId="0" ref="K3110">
      <text>
        <t xml:space="preserve">[35205] p18</t>
      </text>
    </comment>
    <comment authorId="0" ref="N3110">
      <text>
        <t xml:space="preserve">[35205] p31</t>
      </text>
    </comment>
    <comment authorId="0" ref="K3111">
      <text>
        <t xml:space="preserve">[35205] p18</t>
      </text>
    </comment>
    <comment authorId="0" ref="N3111">
      <text>
        <t xml:space="preserve">[35205] p31</t>
      </text>
    </comment>
    <comment authorId="0" ref="N3112">
      <text>
        <t xml:space="preserve">[35024] p48</t>
      </text>
    </comment>
    <comment authorId="0" ref="I3113">
      <text>
        <t xml:space="preserve">[35019] p16</t>
      </text>
    </comment>
    <comment authorId="0" ref="M3113">
      <text>
        <t xml:space="preserve">[35204] p17</t>
      </text>
    </comment>
    <comment authorId="0" ref="N3113">
      <text>
        <t xml:space="preserve">[35204] p25</t>
      </text>
    </comment>
    <comment authorId="0" ref="I3114">
      <text>
        <t xml:space="preserve">[35019] p16</t>
      </text>
    </comment>
    <comment authorId="0" ref="M3114">
      <text>
        <t xml:space="preserve">[35204] p17</t>
      </text>
    </comment>
    <comment authorId="0" ref="N3114">
      <text>
        <t xml:space="preserve">[35019] p24
[35204] p25</t>
      </text>
    </comment>
    <comment authorId="0" ref="M3115">
      <text>
        <t xml:space="preserve">[35204] p17</t>
      </text>
    </comment>
    <comment authorId="0" ref="N3115">
      <text>
        <t xml:space="preserve">[35204] p25
[35205] p31
[35001] p25</t>
      </text>
    </comment>
    <comment authorId="0" ref="K3116">
      <text>
        <t xml:space="preserve">[35205] p18</t>
      </text>
    </comment>
    <comment authorId="0" ref="N3116">
      <text>
        <t xml:space="preserve">[35205] p31</t>
      </text>
    </comment>
    <comment authorId="0" ref="K3117">
      <text>
        <t xml:space="preserve">[35205] p18</t>
      </text>
    </comment>
    <comment authorId="0" ref="L3117">
      <text>
        <t xml:space="preserve">[35001] p13</t>
      </text>
    </comment>
    <comment authorId="0" ref="N3117">
      <text>
        <t xml:space="preserve">[35205] p31
[35001] p25
[35203] p18</t>
      </text>
    </comment>
    <comment authorId="0" ref="K3118">
      <text>
        <t xml:space="preserve">[35205] p18</t>
      </text>
    </comment>
    <comment authorId="0" ref="L3118">
      <text>
        <t xml:space="preserve">[35001] p13</t>
      </text>
    </comment>
    <comment authorId="0" ref="N3118">
      <text>
        <t xml:space="preserve">[35205] p31
[35001] p25
[35203] p18</t>
      </text>
    </comment>
    <comment authorId="0" ref="L3119">
      <text>
        <t xml:space="preserve">[35001] p13</t>
      </text>
    </comment>
    <comment authorId="0" ref="N3119">
      <text>
        <t xml:space="preserve">[35001] p25
[35203] p18</t>
      </text>
    </comment>
    <comment authorId="0" ref="N3120">
      <text>
        <t xml:space="preserve">[35001] p25
[35203] p18</t>
      </text>
    </comment>
    <comment authorId="0" ref="N3121">
      <text>
        <t xml:space="preserve">[35001] p25
[35203] p18</t>
      </text>
    </comment>
    <comment authorId="0" ref="M3122">
      <text>
        <t xml:space="preserve">[35204] p17</t>
      </text>
    </comment>
    <comment authorId="0" ref="N3122">
      <text>
        <t xml:space="preserve">[35204] p25
[35024] p48
[35203] p121</t>
      </text>
    </comment>
    <comment authorId="0" ref="I3123">
      <text>
        <t xml:space="preserve">[35019] p16</t>
      </text>
    </comment>
    <comment authorId="0" ref="J3123">
      <text>
        <t xml:space="preserve">[35702] p15</t>
      </text>
    </comment>
    <comment authorId="0" ref="K3123">
      <text>
        <t xml:space="preserve">[35205] p18</t>
      </text>
    </comment>
    <comment authorId="0" ref="L3123">
      <text>
        <t xml:space="preserve">[35001] p13</t>
      </text>
    </comment>
    <comment authorId="0" ref="N3123">
      <text>
        <t xml:space="preserve">[35019] p24
[35205] p31
[35001] p25
</t>
      </text>
    </comment>
    <comment authorId="0" ref="I3124">
      <text>
        <t xml:space="preserve">[1629] p16</t>
      </text>
    </comment>
    <comment authorId="0" ref="L3124">
      <text>
        <t xml:space="preserve">[35001] p13</t>
      </text>
    </comment>
    <comment authorId="0" ref="N3124">
      <text>
        <t xml:space="preserve">[35001] p25
[35203] p18</t>
      </text>
    </comment>
    <comment authorId="0" ref="K3127">
      <text>
        <t xml:space="preserve">[35205] p18</t>
      </text>
    </comment>
    <comment authorId="0" ref="N3127">
      <text>
        <t xml:space="preserve">[35024] p48
[35205] p31</t>
      </text>
    </comment>
    <comment authorId="0" ref="K3128">
      <text>
        <t xml:space="preserve">[35205] p18</t>
      </text>
    </comment>
    <comment authorId="0" ref="N3128">
      <text>
        <t xml:space="preserve">[35205] p31</t>
      </text>
    </comment>
    <comment authorId="0" ref="I3129">
      <text>
        <t xml:space="preserve">[35019] p16</t>
      </text>
    </comment>
    <comment authorId="0" ref="M3129">
      <text>
        <t xml:space="preserve">[35204] p17</t>
      </text>
    </comment>
    <comment authorId="0" ref="N3129">
      <text>
        <t xml:space="preserve">[35204] p25</t>
      </text>
    </comment>
    <comment authorId="0" ref="M3130">
      <text>
        <t xml:space="preserve">[35204] p17</t>
      </text>
    </comment>
    <comment authorId="0" ref="N3130">
      <text>
        <t xml:space="preserve">[35204] p25
[35024] p48
[35203] p121</t>
      </text>
    </comment>
    <comment authorId="0" ref="J3131">
      <text>
        <t xml:space="preserve">[35024] p18</t>
      </text>
    </comment>
    <comment authorId="0" ref="M3131">
      <text>
        <t xml:space="preserve">[35ED002] p8</t>
      </text>
    </comment>
    <comment authorId="0" ref="N3131">
      <text>
        <t xml:space="preserve">[35024] p48</t>
      </text>
    </comment>
    <comment authorId="0" ref="K3132">
      <text>
        <t xml:space="preserve">[35205] p18</t>
      </text>
    </comment>
    <comment authorId="0" ref="N3132">
      <text>
        <t xml:space="preserve">[35205] p31</t>
      </text>
    </comment>
    <comment authorId="0" ref="N3134">
      <text>
        <t xml:space="preserve">[35024] p48
[35203] p121</t>
      </text>
    </comment>
    <comment authorId="0" ref="N3135">
      <text>
        <t xml:space="preserve">[35024] p48</t>
      </text>
    </comment>
    <comment authorId="0" ref="N3136">
      <text>
        <t xml:space="preserve">[35001] p25
[35203] p18</t>
      </text>
    </comment>
    <comment authorId="0" ref="L3137">
      <text>
        <t xml:space="preserve">[35001] p13</t>
      </text>
    </comment>
    <comment authorId="0" ref="N3137">
      <text>
        <t xml:space="preserve">[35001] p25
[35203] p18</t>
      </text>
    </comment>
    <comment authorId="0" ref="M3138">
      <text>
        <t xml:space="preserve">[35204] p17</t>
      </text>
    </comment>
    <comment authorId="0" ref="N3138">
      <text>
        <t xml:space="preserve">[35204] p25
[35024] p48
[35203] p121</t>
      </text>
    </comment>
    <comment authorId="0" ref="Q3138">
      <text>
        <t xml:space="preserve">[35702] p38-39</t>
      </text>
    </comment>
    <comment authorId="0" ref="T3138">
      <text>
        <t xml:space="preserve">[35702] p50-51</t>
      </text>
    </comment>
    <comment authorId="0" ref="V3138">
      <text>
        <t xml:space="preserve">[35702] p58-59</t>
      </text>
    </comment>
    <comment authorId="0" ref="X3138">
      <text>
        <t xml:space="preserve">[35702] p70-71</t>
      </text>
    </comment>
    <comment authorId="0" ref="Y3138">
      <text>
        <t xml:space="preserve">[35702] p80-81</t>
      </text>
    </comment>
    <comment authorId="0" ref="I3139">
      <text>
        <t xml:space="preserve">[35019] p16</t>
      </text>
    </comment>
    <comment authorId="0" ref="L3139">
      <text>
        <t xml:space="preserve">[35001] p13</t>
      </text>
    </comment>
    <comment authorId="0" ref="N3139">
      <text>
        <t xml:space="preserve">[35019] p24
[35205] p31
[35001] p25
[35203] p18</t>
      </text>
    </comment>
    <comment authorId="0" ref="M3140">
      <text>
        <t xml:space="preserve">[35204] p17</t>
      </text>
    </comment>
    <comment authorId="0" ref="N3140">
      <text>
        <t xml:space="preserve">[35204] p25
[35024] p48
[35203] p121</t>
      </text>
    </comment>
    <comment authorId="0" ref="N3141">
      <text>
        <t xml:space="preserve">[35001] p25
[35203] p18</t>
      </text>
    </comment>
    <comment authorId="0" ref="I3142">
      <text>
        <t xml:space="preserve">[35019] p16</t>
      </text>
    </comment>
    <comment authorId="0" ref="M3142">
      <text>
        <t xml:space="preserve">[35204] p17</t>
      </text>
    </comment>
    <comment authorId="0" ref="N3142">
      <text>
        <t xml:space="preserve">[35019] p24
[35204] p25</t>
      </text>
    </comment>
    <comment authorId="0" ref="W3143">
      <text>
        <t xml:space="preserve">[1709] p107</t>
      </text>
    </comment>
    <comment authorId="0" ref="M3144">
      <text>
        <t xml:space="preserve">[1715] p169
[35203] P15</t>
      </text>
    </comment>
    <comment authorId="0" ref="N3144">
      <text>
        <t xml:space="preserve">[35019] p24
[35203] p93</t>
      </text>
    </comment>
    <comment authorId="0" ref="AZ3144">
      <text>
        <t xml:space="preserve">[35903] p79</t>
      </text>
    </comment>
    <comment authorId="0" ref="K3145">
      <text>
        <t xml:space="preserve">[35205] p18</t>
      </text>
    </comment>
    <comment authorId="0" ref="M3145">
      <text>
        <t xml:space="preserve">[35204] p17</t>
      </text>
    </comment>
    <comment authorId="0" ref="N3145">
      <text>
        <t xml:space="preserve">[35204] p25
[35001] p25</t>
      </text>
    </comment>
    <comment authorId="0" ref="I3146">
      <text>
        <t xml:space="preserve">[35019] p16</t>
      </text>
    </comment>
    <comment authorId="0" ref="J3146">
      <text>
        <t xml:space="preserve">[35702] p15</t>
      </text>
    </comment>
    <comment authorId="0" ref="K3146">
      <text>
        <t xml:space="preserve">[35205] p18</t>
      </text>
    </comment>
    <comment authorId="0" ref="L3146">
      <text>
        <t xml:space="preserve">[35001] p13</t>
      </text>
    </comment>
    <comment authorId="0" ref="M3146">
      <text>
        <t xml:space="preserve">[35204] p17</t>
      </text>
    </comment>
    <comment authorId="0" ref="N3146">
      <text>
        <t xml:space="preserve">[35019] p24
[35204] p25
[35205] p31
[35001] p25</t>
      </text>
    </comment>
    <comment authorId="0" ref="K3147">
      <text>
        <t xml:space="preserve">[35205] p18</t>
      </text>
    </comment>
    <comment authorId="0" ref="N3147">
      <text>
        <t xml:space="preserve">missing in [35024] p48
appears in [35205] p31</t>
      </text>
    </comment>
    <comment authorId="0" ref="N3148">
      <text>
        <t xml:space="preserve">[35019] p24
[35001] p25</t>
      </text>
    </comment>
    <comment authorId="0" ref="I3149">
      <text>
        <t xml:space="preserve">[35019] p16</t>
      </text>
    </comment>
    <comment authorId="0" ref="J3149">
      <text>
        <t xml:space="preserve">[35702] p15</t>
      </text>
    </comment>
    <comment authorId="0" ref="K3149">
      <text>
        <t xml:space="preserve">[35205] p18</t>
      </text>
    </comment>
    <comment authorId="0" ref="L3149">
      <text>
        <t xml:space="preserve">[35001] p13</t>
      </text>
    </comment>
    <comment authorId="0" ref="N3149">
      <text>
        <t xml:space="preserve">[35019] p24
[35205] p31
[35001] p25
[35203] p18</t>
      </text>
    </comment>
    <comment authorId="0" ref="L3150">
      <text>
        <t xml:space="preserve">[35001] p13</t>
      </text>
    </comment>
    <comment authorId="0" ref="N3150">
      <text>
        <t xml:space="preserve">[35205] p31
[35001] p25
[35203] p18</t>
      </text>
    </comment>
    <comment authorId="0" ref="I3151">
      <text>
        <t xml:space="preserve">[35019] p16</t>
      </text>
    </comment>
    <comment authorId="0" ref="N3151">
      <text>
        <t xml:space="preserve">[35019] p24
[35001] p25</t>
      </text>
    </comment>
    <comment authorId="0" ref="N3152">
      <text>
        <t xml:space="preserve">[35203] p93</t>
      </text>
    </comment>
    <comment authorId="0" ref="N3153">
      <text>
        <t xml:space="preserve">[35203] p18</t>
      </text>
    </comment>
    <comment authorId="0" ref="M3154">
      <text>
        <t xml:space="preserve">[1715] p169
[35203] P15</t>
      </text>
    </comment>
    <comment authorId="0" ref="N3154">
      <text>
        <t xml:space="preserve">[35203] p93</t>
      </text>
    </comment>
    <comment authorId="0" ref="N3155">
      <text>
        <t xml:space="preserve">[35024] p48</t>
      </text>
    </comment>
    <comment authorId="0" ref="I3156">
      <text>
        <t xml:space="preserve">[35019] p16</t>
      </text>
    </comment>
    <comment authorId="0" ref="N3156">
      <text>
        <t xml:space="preserve">[35019] p24</t>
      </text>
    </comment>
    <comment authorId="0" ref="N3157">
      <text>
        <t xml:space="preserve">[35001] p25
[35203] p18</t>
      </text>
    </comment>
    <comment authorId="0" ref="N3159">
      <text>
        <t xml:space="preserve">[35203] p93</t>
      </text>
    </comment>
    <comment authorId="0" ref="L3160">
      <text>
        <t xml:space="preserve">[35001] p13</t>
      </text>
    </comment>
    <comment authorId="0" ref="M3160">
      <text>
        <t xml:space="preserve">[35001] p15</t>
      </text>
    </comment>
    <comment authorId="0" ref="N3160">
      <text>
        <t xml:space="preserve">[35001] p25
[35203] p18</t>
      </text>
    </comment>
    <comment authorId="0" ref="M3161">
      <text>
        <t xml:space="preserve">[35204] p17</t>
      </text>
    </comment>
    <comment authorId="0" ref="N3161">
      <text>
        <t xml:space="preserve">[35204] p25</t>
      </text>
    </comment>
    <comment authorId="0" ref="N3162">
      <text>
        <t xml:space="preserve">[35203] p18</t>
      </text>
    </comment>
    <comment authorId="0" ref="M3163">
      <text>
        <t xml:space="preserve">[35204] p17</t>
      </text>
    </comment>
    <comment authorId="0" ref="N3163">
      <text>
        <t xml:space="preserve">[35204] p25
[35024] p48</t>
      </text>
    </comment>
    <comment authorId="0" ref="I3164">
      <text>
        <t xml:space="preserve">[35019] p16</t>
      </text>
    </comment>
    <comment authorId="0" ref="M3164">
      <text>
        <t xml:space="preserve">[35204] p17</t>
      </text>
    </comment>
    <comment authorId="0" ref="N3164">
      <text>
        <t xml:space="preserve">[35204] p25
[35205] p31
[35203] p18</t>
      </text>
    </comment>
    <comment authorId="0" ref="N3165">
      <text>
        <t xml:space="preserve">[35205] p31
[35203] p93</t>
      </text>
    </comment>
    <comment authorId="0" ref="L3166">
      <text>
        <t xml:space="preserve">[35001] p13</t>
      </text>
    </comment>
    <comment authorId="0" ref="N3166">
      <text>
        <t xml:space="preserve">[35205] p31
[35001] p25
[35203] p18</t>
      </text>
    </comment>
    <comment authorId="0" ref="N3167">
      <text>
        <t xml:space="preserve">[35024] p48</t>
      </text>
    </comment>
    <comment authorId="0" ref="I3168">
      <text>
        <t xml:space="preserve">[35019] p16</t>
      </text>
    </comment>
    <comment authorId="0" ref="J3168">
      <text>
        <t xml:space="preserve">[35702] p15</t>
      </text>
    </comment>
    <comment authorId="0" ref="K3168">
      <text>
        <t xml:space="preserve">[35205] p18</t>
      </text>
    </comment>
    <comment authorId="0" ref="L3168">
      <text>
        <t xml:space="preserve">[35001] p13</t>
      </text>
    </comment>
    <comment authorId="0" ref="N3168">
      <text>
        <t xml:space="preserve">[35019] p24
[35205] p31
[35001] p25
</t>
      </text>
    </comment>
    <comment authorId="0" ref="N3169">
      <text>
        <t xml:space="preserve">[35001] p25</t>
      </text>
    </comment>
    <comment authorId="0" ref="I3170">
      <text>
        <t xml:space="preserve">[35019] p16</t>
      </text>
    </comment>
    <comment authorId="0" ref="N3170">
      <text>
        <t xml:space="preserve">[35019] p24
[35001] p25</t>
      </text>
    </comment>
    <comment authorId="0" ref="I3171">
      <text>
        <t xml:space="preserve">[35019] p16</t>
      </text>
    </comment>
    <comment authorId="0" ref="J3171">
      <text>
        <t xml:space="preserve">[35702] p15</t>
      </text>
    </comment>
    <comment authorId="0" ref="K3171">
      <text>
        <t xml:space="preserve">[35205] p18</t>
      </text>
    </comment>
    <comment authorId="0" ref="L3171">
      <text>
        <t xml:space="preserve">[35001] p13</t>
      </text>
    </comment>
    <comment authorId="0" ref="M3171">
      <text>
        <t xml:space="preserve">[35204] p17</t>
      </text>
    </comment>
    <comment authorId="0" ref="N3171">
      <text>
        <t xml:space="preserve">[35019] p24
[35204] p25
[35205] p31
[35001] p25</t>
      </text>
    </comment>
    <comment authorId="0" ref="AW3171">
      <text>
        <t xml:space="preserve">[35223] p19</t>
      </text>
    </comment>
    <comment authorId="0" ref="N3172">
      <text>
        <t xml:space="preserve">[35019] p24
[35001] p25
[35203] p18</t>
      </text>
    </comment>
    <comment authorId="0" ref="I3174">
      <text>
        <t xml:space="preserve">[35019] p16</t>
      </text>
    </comment>
    <comment authorId="0" ref="J3174">
      <text>
        <t xml:space="preserve">[1624] p17</t>
      </text>
    </comment>
    <comment authorId="0" ref="M3174">
      <text>
        <t xml:space="preserve">[35204] p17</t>
      </text>
    </comment>
    <comment authorId="0" ref="N3174">
      <text>
        <t xml:space="preserve">[35204] p25
[35205] p31
[35001] p25</t>
      </text>
    </comment>
    <comment authorId="0" ref="I3175">
      <text>
        <t xml:space="preserve">[35019] p16</t>
      </text>
    </comment>
    <comment authorId="0" ref="L3175">
      <text>
        <t xml:space="preserve">[35001] p13</t>
      </text>
    </comment>
    <comment authorId="0" ref="N3175">
      <text>
        <t xml:space="preserve">[35019] p24
[35001] p25
[35203] p18</t>
      </text>
    </comment>
    <comment authorId="0" ref="I3176">
      <text>
        <t xml:space="preserve">[35019] p16</t>
      </text>
    </comment>
    <comment authorId="0" ref="L3176">
      <text>
        <t xml:space="preserve">[35001] p13</t>
      </text>
    </comment>
    <comment authorId="0" ref="N3176">
      <text>
        <t xml:space="preserve">[35019] p24
[35001] p25
[35203] p18</t>
      </text>
    </comment>
    <comment authorId="0" ref="N3177">
      <text>
        <t xml:space="preserve">[35001] p25
[35203] p18</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67">
      <text>
        <t xml:space="preserve">systemid and systemName is wrong for this entry.  Looks like 2912 McEvans' Sacrifice was duplicated and then systemid and systemName transposed or offset by accident with entry below.
	-G B</t>
      </text>
    </comment>
    <comment authorId="0" ref="A3168">
      <text>
        <t xml:space="preserve">Two "2912 McEvans' Sacrifice" exist on this tab - x,y are different and this one is attributed to OTP Hanseatic Crusade.
	-G B
Looking at older version, looks like this should be "Fell Wind"?
	-G B</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
      <text>
        <t xml:space="preserve">Volt:
although the image appears to be a circle in the PDF, it would appear that the print is actually stretched vertically, giving us a different width and height value. We cannot adjust for this because other objects in the PDF either have the same height and width or have a longer width than height so we take the values as-is</t>
      </text>
    </comment>
    <comment authorId="0" ref="G14">
      <text>
        <t xml:space="preserve">Volt:
although the image appears to be a circle in the PDF, it would appear that the print is actually stretched vertically, giving us a different width and height value. We cannot adjust for this because other objects in the PDF either have the same height and width or have a longer width than height so we take the values as-is</t>
      </text>
    </comment>
    <comment authorId="0" ref="G17">
      <text>
        <t xml:space="preserve">Volt:
although the image appears to be a circle in the PDF, it would appear that the print is actually stretched vertically, giving us a different width and height value. We cannot adjust for this because other objects in the PDF either have the same height and width or have a longer width than height so we take the values as-is</t>
      </text>
    </comment>
  </commentList>
</comments>
</file>

<file path=xl/sharedStrings.xml><?xml version="1.0" encoding="utf-8"?>
<sst xmlns="http://schemas.openxmlformats.org/spreadsheetml/2006/main" count="141695" uniqueCount="8375">
  <si>
    <t>Sarna Unified Cartography Kit (SUCKit aka SUCK)</t>
  </si>
  <si>
    <t>The kit is comprised of:</t>
  </si>
  <si>
    <t xml:space="preserve">Background: </t>
  </si>
  <si>
    <t>1)</t>
  </si>
  <si>
    <r>
      <rPr>
        <rFont val="Arial Narrow"/>
        <b/>
        <color theme="1"/>
        <sz val="8.0"/>
      </rPr>
      <t>Systems:</t>
    </r>
    <r>
      <rPr>
        <rFont val="Arial Narrow"/>
        <color theme="1"/>
        <sz val="8.0"/>
      </rPr>
      <t xml:space="preserve"> indicates system coordinates and faction ownership in select years</t>
    </r>
  </si>
  <si>
    <t>BattleTechWiki:System coordinates</t>
  </si>
  <si>
    <t>2)</t>
  </si>
  <si>
    <r>
      <rPr>
        <rFont val="Arial Narrow"/>
        <b/>
        <color theme="1"/>
        <sz val="8.0"/>
      </rPr>
      <t>Factions:</t>
    </r>
    <r>
      <rPr>
        <rFont val="Arial Narrow"/>
        <color theme="1"/>
        <sz val="8.0"/>
      </rPr>
      <t xml:space="preserve"> contains the different factions in BattleTech, their assigned unique ID, colors assigned to them (for mapping purposes), foundation and dissolution years, and the number of systems they posses in a given year</t>
    </r>
  </si>
  <si>
    <t>Discussion:</t>
  </si>
  <si>
    <t>3)</t>
  </si>
  <si>
    <r>
      <rPr>
        <rFont val="Arial Narrow"/>
        <b/>
        <color theme="1"/>
        <sz val="8.0"/>
      </rPr>
      <t>Pathfinding</t>
    </r>
    <r>
      <rPr>
        <rFont val="Arial Narrow"/>
        <color theme="1"/>
        <sz val="8.0"/>
      </rPr>
      <t>: jump route calculator based on available data</t>
    </r>
  </si>
  <si>
    <t xml:space="preserve">BattleTechWiki talk:System coordinates </t>
  </si>
  <si>
    <t>4)</t>
  </si>
  <si>
    <r>
      <rPr>
        <rFont val="Arial Narrow"/>
        <b/>
        <color theme="1"/>
        <sz val="8.0"/>
      </rPr>
      <t>Coordinates Conversion:</t>
    </r>
    <r>
      <rPr>
        <rFont val="Arial Narrow"/>
        <color theme="1"/>
        <sz val="8.0"/>
      </rPr>
      <t xml:space="preserve"> contains the raw coordinates from PDF sources and the formula for converting them to the base 2764 map orientation and scale</t>
    </r>
  </si>
  <si>
    <t>5)</t>
  </si>
  <si>
    <r>
      <rPr>
        <rFont val="Arial Narrow"/>
        <b/>
        <color theme="1"/>
        <sz val="8.0"/>
      </rPr>
      <t>Nebulae &amp; Cluster Sizes:</t>
    </r>
    <r>
      <rPr>
        <rFont val="Arial Narrow"/>
        <color theme="1"/>
        <sz val="8.0"/>
      </rPr>
      <t xml:space="preserve"> contains the raw coordinates from PDF sources and the formula for converting them to the base 2764 map orientation and scale, as well as their scaled heights and widths based on current maps</t>
    </r>
  </si>
  <si>
    <t>6)</t>
  </si>
  <si>
    <r>
      <rPr>
        <rFont val="Arial Narrow"/>
        <b/>
        <color theme="1"/>
        <sz val="8.0"/>
      </rPr>
      <t>Process Write-up:</t>
    </r>
    <r>
      <rPr>
        <rFont val="Arial Narrow"/>
        <color theme="1"/>
        <sz val="8.0"/>
      </rPr>
      <t xml:space="preserve"> brief description of what went through each task that led to the output that you see before you</t>
    </r>
  </si>
  <si>
    <t>7)</t>
  </si>
  <si>
    <r>
      <rPr>
        <rFont val="Arial Narrow"/>
        <b/>
        <color theme="1"/>
        <sz val="8.0"/>
      </rPr>
      <t>Credits:</t>
    </r>
    <r>
      <rPr>
        <rFont val="Arial Narrow"/>
        <color theme="1"/>
        <sz val="8.0"/>
      </rPr>
      <t xml:space="preserve"> the people who have contributed to the SUCKit from its early years up to the present</t>
    </r>
  </si>
  <si>
    <t>Version</t>
  </si>
  <si>
    <t>Changes</t>
  </si>
  <si>
    <t>Notes</t>
  </si>
  <si>
    <t>Updated by</t>
  </si>
  <si>
    <t>Sources used for update</t>
  </si>
  <si>
    <t>2025.03.03</t>
  </si>
  <si>
    <t>1) Added faction ownership data from Handbook: House Marik 2571 map
2) Added faction ownership data from Handbook: House Liao 2571 map
3) Added faction ownership data from Handbook: House Davion 2571 map
4) Added faction ownership data from Handbook: House Kurita 2571 map
5) Added faction ownership data from Handbook: House Steiner 2571 map
6) Added MOC, OA faction ownership data from Handbook: Major Periphery States 2571 maps
7) Marked cells containing conflicting faction ownership data in Red. Entered best guess in the absence of official ruling
8) Renamed Dark Nebula in Systems sheet to Erit Cluster, using the coordinates of Dark Nebula
9) Restored 3030 faction data from a previous backup due to an overwrite error (still pending verification)
10) Corrected typo on start year of Vesper Marches and Malthus Confederation
11) Added more faction Sarna links</t>
  </si>
  <si>
    <t>1) I need a long break
2) If anyone can cite sources and page numbers for start and end year of the various factions, I'd be forever grateful. I'm trying to trace back where I got some of the start years but am unable to find the sources</t>
  </si>
  <si>
    <t>Volt</t>
  </si>
  <si>
    <t>2025.03.02</t>
  </si>
  <si>
    <t>1) Added faction ownership data from Handbook: House Kurita 2319 map
2) Added undiscovered faction ownership data source from Handbook: House Davion 2317 map and Handbook: House Marik 2271 map
3) Added faction ownership data from Handbook: House Steiner 2341 map
4) Renamed Tsamma</t>
  </si>
  <si>
    <t>2025.03.01</t>
  </si>
  <si>
    <t>1) Optimized some formulas in various sheets to reduce loading time
2) Corrected swapped height and width information on nebulae and clusters</t>
  </si>
  <si>
    <t>2025.02.04</t>
  </si>
  <si>
    <t>1) Updated faction ownership of various deep periphery systems based on actual available data (removed ambiguous assumptions)
2) Added faction ownership from Handbook: House Marik 2271 map
3) Added faction ownership from Handbook: House Davion 2317 map
4) Added faction ownerwhip from Handbook: House Liao 2367 map
5) Added Sarna links of factions
6) Updated ownership of affected systems from FS to FCF until 3063
7) Changed Chaos March to Independent from 3057-3068 and removed Chaos March as a faction
8) Added color coding to the faction ownership data. white cells are confirmed ownership data from maps or text, yellow are blank and assumed ownership status
9) Removed SLDF as a faction and restored TH faction ownership in 2783-2786
10) Changed I from Independent to Inhabited</t>
  </si>
  <si>
    <t>Reread Liberation of Terra vol 2 and corrected a mistake madde in the 2025.01.02 edit.
Technically the FedCom ceased to be in 3067 when Yvonne declared the FedCom to be the FedSuns again.
I restarted cleanup of the faction ownership data by going through all previous maps (and some sourcebook text I had access to, plus articless on Sarna of course) and decided to mark confirmed faction ownership in white and all assumed or interpolated date in yellow
Incorporated updates from House Arano book (missed several faction ownership from maps) and maps from the BattleTech Universe Sourcebook</t>
  </si>
  <si>
    <t>2025.02.03</t>
  </si>
  <si>
    <t>1) Renamed Valencia (Nueva Castile) to Ascua (the star's name)
2) Renamed Rosetta to Ptolemy (the star's name)
3) Added Sarna link for Cielo
4) Major change to scaling formula for increased accuracy, affecting 125 systems, with the most significant impact on systems in the rimward periphery, particularly those in the Aurigan Reach
5) Merged Polybius and Appian
6) Jumps &gt; 30LY in SIPS now appear as purple broken lines instead of solid lines to show viewer that the jump required intermediate jump points to reach the next system</t>
  </si>
  <si>
    <t>I decide to use statistical tools to modify my scaling and translation formulas. Before, I just used the average of the scales of the reference pairs, now I'm using the Least Squares method (a form of linear regression) to minimize measurement errors.
Turns out Appian and Polybius are the same system. Initially thought it was two systems because some of the coordinates of the map from house Arano shifted around, which caused some confusion.</t>
  </si>
  <si>
    <t>2025.02.02</t>
  </si>
  <si>
    <t>1) Reduced the number of named ranges and amended the SIPS accordingly in order to reduce spreadsheet read iterations to further speed it up
2) Optimized SIPS extended jump pathfinding to skip over systems that bring the path farther from the destination if along the way an extended jump would be triggered anyway. Explanation in the Process Write-up sheet
3) Changed &gt;30LY jump to evaluate all valid neighbors that fall within the criteria instead of just selecting the closest one in order to increase pathfinding flexibility.
4) Switched from A* pathfinding to Bidirectional A* pathfinding, reducing runtime by approximately 30%</t>
  </si>
  <si>
    <t>Okay, so I wasn't supposed to work on the SIPS anymore but I just happened to think of more optimizations to the code. I might design a flowchart (eventually) that better explains how the code works.</t>
  </si>
  <si>
    <t>2025.02.01</t>
  </si>
  <si>
    <t>1) Upgraded the SIPS to include pathfinding visualization. Now, whenever the Find Path button is clicked, a sidebar will appear after a path is found, which will show the entirety of the Inner Sphere and Deep Periphery without any borders, and a blue line that will connect the starting system to the destination system
2) Added SIPS menu bar item that will allow users to draw the map (without a path) and find a path. The menu bar item will appear as soon as the script is authorized by the user.</t>
  </si>
  <si>
    <t>It took me a couple of tries to get the pathfinding visualization to work, and apparently GAS will automatically deploy the visualization without any additional coding necessary on the file accessing the SIPS library.
This might already be the final version of the SIPS as it is already a working tool. I do not know coding well enough to implement faction borders and different system sizes, but if anyone is willing to lend a hand, I'd appreciate it.</t>
  </si>
  <si>
    <t>2025.01.04</t>
  </si>
  <si>
    <t>1) Made minor corrections to Nebula &amp; Clusters Sizes sheet
2) logic changes in SIPS pathfinding to improve performance
3) Deployed the SIPS as a library in Google Apps Script to make updating easier in case others would like to use the same script for other purposes 
4) Merged changes from Volt's cleaned-up master copy to the Sarna official copy</t>
  </si>
  <si>
    <t>Apparently, dynamically searching for neighbors within 30LY is faster than using a cached list , so I eliminated the Neighbors sheet and modified the code to dynamically search for neighbors.</t>
  </si>
  <si>
    <t>2025.01.03</t>
  </si>
  <si>
    <t>Completed the SUCKit Integrated Pathfinding Script (SIPS)</t>
  </si>
  <si>
    <t>After two months of work, the Pathfinding Script finally works. Users can set start and destination points and the script witll always find a path to connect the two systems. By default, the script will find the path with the fewest number of jumps, which also has the shortest total distance. Details on the SIPS can be found in the process write-up sheet.</t>
  </si>
  <si>
    <t>2025.01.02</t>
  </si>
  <si>
    <t>1) Added 3152 faction ownership from ilKhan's Eyes Only
2) Added faction ownership of Dark Nebula
3) Added Star League faction, changed the pre-2780 remote TH systems to SL
4) Added Star League Defense Force faction, changed the post-2780 TH systems to SLDF, and post-2780 remote TH systems to A
5) updated start and end year of some factions
6) removed faction ownership of deep periphery systems after 3095 for those that have not been mentioned since ISP3</t>
  </si>
  <si>
    <t>Busy weekend since acquiring a copy of ilKhan's Eyes Only. Did a recheck of various entries, updated old ones and cleaned up some formulas.
Because the Terran Hegemony ceased to exist after the Amaris Coup, I changed TH systems to SL and SLDF. All periphery systems after the dissolution of the SL were changed to Abandoned, and the TH worlds were changed to SLDF in 2783, and Independent in 2786 because by this time the Exodus had occurred.</t>
  </si>
  <si>
    <t>2025.01.01</t>
  </si>
  <si>
    <t>1) Added faction tags to systems with duplicate names to better identify them
2) Changed lookup for Pathfinding and distance calculation in Systems sheet from entering ID to entering system name to make the search more user-friendly</t>
  </si>
  <si>
    <t>I made the system selection based on the system name, made unique by adding faction tags to systems with duplicate names, instead of the system ID. Adding data validation by range also adds autocomplete so it makes typing up names easier</t>
  </si>
  <si>
    <t>2024.12.01</t>
  </si>
  <si>
    <t>1) Added Neighbors sheet in preparation for the SUCKit-Integrated Pathfinding Script (SIPS)
2) Added a Dark Nebula entry in systems to represent Erit Cluster and Camelot Command, both locations found within the nebula so that it can be a starting point or a destination later on once the SIPS is up and running.</t>
  </si>
  <si>
    <t>Working with ChatGPT (because I have not done any actual coding in over 25 years) to develop a pathfinding tool using Google Apps Script given the data in the SUCKit. But since GAS has a 6-min runtime limit I had to predetermine system neighbors to eliminate a lot of the iterative work. Was able to come up with a working script that would determine and record the system neighbors within 30LY. Initial version took around 70+ seconds to process everything, then I asked ChatGPT to optimize the code and it was able to trim the runtime down to about 10-11 seconds. I'm sure more optimizations can be done to speed up processing but I'll explore that when I have more free time.</t>
  </si>
  <si>
    <t>2024.11.01</t>
  </si>
  <si>
    <t>1) Added dissolution year of Republic of the Sphere
2) updated Sarna links to several systems
3) renamed Sonnia to Rahway and updated link
4) renamed Alpha Eridani to Achernar and updated link</t>
  </si>
  <si>
    <t>2023.06.02</t>
  </si>
  <si>
    <t>1) final cleanup of various sheets, interconnecting their content via formulas
2) changed version numbering to year.month.edit number
3) added pre-SUCKit changelog entries at the bottom of this page</t>
  </si>
  <si>
    <t>2023.06.01</t>
  </si>
  <si>
    <t>1) cleaned up the About page
2) cleaned up conditional formatting related to formula-bearing cells (gray) in various sheets and the distance Column to show Green for systems that are within 30LY and then Yellow going to Red for those beyond 30LY for easy reference
3) fixed some spelling errors
4) turned system size into a formula based on data on Nebulae &amp; Cluster Sizes
5) removed 2271 to 2571, and 3030</t>
  </si>
  <si>
    <t>Because of a potential data extraction issue carried over from the 2011.08.01 version of the faction ownership database, it is possible that some systems have been put under a certain affiliation but are actually not officially recognized. This is because faction ownership of systems that were obscured by pdf map borders from the various Handbook PDFs were included. As a result, the years from 2271 to 2571, and 3030 were removed until an updated faction ownership using corrected extraction procedures are retrieved.</t>
  </si>
  <si>
    <t>2023.03.02</t>
  </si>
  <si>
    <t>Updated the Sarna Links of Alekseyevka and Badlands Cluster</t>
  </si>
  <si>
    <t>2023.03.01</t>
  </si>
  <si>
    <t>1) Corrected ownership of Rocky from HB:HK map and TtS: Rocky
2) Update the Sarna link of New Galicia</t>
  </si>
  <si>
    <t>2022.08.03</t>
  </si>
  <si>
    <t>1) Updated faction ownership of Crellacor in 3145
2) Updated Gustrell as Faction Capital beginning 3095
3) Updated faction ownership of Tamar Pact, Alyina Mercantile League, Arc-Royal Liberty Coalition and Vesper Marches systems in 3151
4) Changed Year Titles in Systems-Description and Systems sheets for better compatibility with the GUMS</t>
  </si>
  <si>
    <t>GUMS = Gruese's Ultimate Mapmaking Script, Sarna.net's preferred map generator</t>
  </si>
  <si>
    <t>2022.08.02</t>
  </si>
  <si>
    <t>1) Renamed Rodigo entry to the star's name, Alsace
2) Updated faction ownership of Joppa before 3067</t>
  </si>
  <si>
    <t>2022.08.01</t>
  </si>
  <si>
    <t>1) Removed 14 systems erroneously included in the 3152 list that shouldn't be present because they are not visible in the maps
2) Swapped height and width of Caliban Nebula</t>
  </si>
  <si>
    <t>2022.07.02</t>
  </si>
  <si>
    <t>1) Coordinates for Cielo extracted and incorporated
2) Added Dalrymple (formerly abandoned Tintavel)</t>
  </si>
  <si>
    <t>2022.07.01</t>
  </si>
  <si>
    <t>1) Qualip marked abandoned in 2864
2) Renamed Kandersteg to Matahari
3) Updated Faction Ownership of Matahari, Gibraltar, Sadurni and Gienah before 2750
4) Extended Scorpion Empire systems Ownership to 3152
5) Updated Faction Ownership of Bolan in 2367
6) Added new system Cielo (Coordinates to follow)
7) Added The Institute (formerly abandoned New Galicia)</t>
  </si>
  <si>
    <t>2022.03.01</t>
  </si>
  <si>
    <t>1) Changed Faction Ownership of Arcturus, Blue Diamond, Kelenfold, Borghese and Kerensky's Vision in 3151
2) Changed Sarna link of Almotacen</t>
  </si>
  <si>
    <t>2022.01.01</t>
  </si>
  <si>
    <t>1) Added faction ownership of systems appearing in Tamar Rising maps
2) updated coordinates of Matteo based on PDF map raw data
3) removed non-canon label of Matteo faction ownership on all periods before 3151
4) added placeholder Sarna link for Matteo
5) added new factions from Tamar Rising</t>
  </si>
  <si>
    <t>thanks to Hammer from the MegaMek team for sharing their data from mining the content of Tamar Rising. Their file effectively cut the work of the SUCS in half by identifying the faction ownership of the systems that appeared on the maps, allowing us to devote our time to identifying ownership changes, abandoned systems, reappeared and new systems, and coordinates extraction.</t>
  </si>
  <si>
    <t>2021.10.01</t>
  </si>
  <si>
    <t>Updated the Sarna link of Dieudonné</t>
  </si>
  <si>
    <t>special thanks to Nic Jansma</t>
  </si>
  <si>
    <t>2021.09.02</t>
  </si>
  <si>
    <t>Renamed the descriptions of 3135, 3145 and 3151 in the Systems-Description sheet</t>
  </si>
  <si>
    <t>Got lazy and just wrote "Dark Age" before</t>
  </si>
  <si>
    <t>2021.09.01</t>
  </si>
  <si>
    <t>Fixed incorrect description in the Systems-Description sheet</t>
  </si>
  <si>
    <t xml:space="preserve">Thanks, Revanche! </t>
  </si>
  <si>
    <t>2021.08.02</t>
  </si>
  <si>
    <t>Fixed incorrect column labels in the Systems-Description sheet</t>
  </si>
  <si>
    <t xml:space="preserve">Thanks, gruese! </t>
  </si>
  <si>
    <t>2021.08.01</t>
  </si>
  <si>
    <r>
      <rPr>
        <rFont val="Arial Narrow"/>
        <color theme="1"/>
        <sz val="8.0"/>
      </rPr>
      <t xml:space="preserve">1) Updated the Sarna links to some systems
2) renamed Alnasi to Gamma Sagittarius for consistency with </t>
    </r>
    <r>
      <rPr>
        <rFont val="Arial Narrow"/>
        <color rgb="FF000000"/>
        <sz val="8.0"/>
      </rPr>
      <t>Sarna.net</t>
    </r>
  </si>
  <si>
    <t>1) thanks, Nic!
2) BTW, Alnasi should have been Alnasl, typo error</t>
  </si>
  <si>
    <t>2021.07.06</t>
  </si>
  <si>
    <t>Changed name merge formula in Coordinates Conversion sheet from vlookup to index-match-match</t>
  </si>
  <si>
    <t>2021.07.05</t>
  </si>
  <si>
    <t>1) Changed Farstar's faction ownership from 3085 onwards from CSR to RA
2) Changed colors of some factions where applicable to make them look more distinct on a map
3) Corrected ownership of Promised Land in 2271</t>
  </si>
  <si>
    <t>missed this one, CSR and OA merged to form RA in 3083 so there shouldn't be a CSR anymore by 3085</t>
  </si>
  <si>
    <t>2021.07.04</t>
  </si>
  <si>
    <t>1) Simplified the formula for counting the number of systems per faction per year in the Factions sheet
2) Changed the distance calculation formula from vlookup to index-match-match to make the lookup more flexible, then used the named ranges
3) Added conditional formatting to reflect faction color of a system at a certain year (WIP)</t>
  </si>
  <si>
    <t>I don't know what I was thinking, using sumproduct and len on a formula I could have simply used countif. Well, at least that's that. I hope the shorter formula makes the sheet tally faster
index-match is supposed to be more efficient than vlookup, and it doesn't break when the number of columns shift because their lookup is based on the column header instead of a static column number</t>
  </si>
  <si>
    <t>2021.07.03</t>
  </si>
  <si>
    <t>Tagged Kanata as a Major Capital in 2783 and 2786</t>
  </si>
  <si>
    <t>wow, i wonder what else I've missed over the years... would be nice to have fact checkers</t>
  </si>
  <si>
    <t>2021.07.02</t>
  </si>
  <si>
    <t>1) Corrected Faction ownership of Apinzel in 2786
2) Changed the date that Erin was renamed to Von Strang's World from 2830+ to 2786+</t>
  </si>
  <si>
    <t>2021.07.01</t>
  </si>
  <si>
    <t>1) Added Finmark Free Republic Faction
2) Changed faction color of OA to match Inner Sphere at War color</t>
  </si>
  <si>
    <t>2021.06.04</t>
  </si>
  <si>
    <t>Changed lookup formulas from vlookup to index-match to speed up processing</t>
  </si>
  <si>
    <t>no change in the data, just improving the formulas</t>
  </si>
  <si>
    <t>2021.06.03</t>
  </si>
  <si>
    <t>1) Changed formula for scaling maps to the base map, affecting the coordinates of 123 systems
2) added a Process Write-up sheet to explain the process done to build the SUCK</t>
  </si>
  <si>
    <t>Tweaked the formula for higher accuracy</t>
  </si>
  <si>
    <t>2021.06.02</t>
  </si>
  <si>
    <t>1) created formula to display name of system in Coordinates Conversion sheet as referenced from Systems tab
2) revised formulas in Coordinates Conversion sheet for error handling and missing reference coordinates
3) renamed column headers in Coordinates Conversion sheet
4) added placeholder data for Matteo
5) changed (A) faction tag for Apocryphal to (X) to mean Non-Canon
6) added alternate names for Baggville and Stonarboi based on the information from Gideon on an upcoming sourcebook
7) Corrected Faction ownership of Gibraltar, Lepaterique, and Atzenbrugg in 3151
8) Corrected Faction ownership of Alhena in 3135
9) Corrected Scorpion Empire Faction ID
10) Removed Scorpion Empire Faction Affiliation in 3151 because we have no source</t>
  </si>
  <si>
    <t>minor edit to link data between sheets to improve QoL for future users
changed names of the reference ID X and Y to indicate that the references should be based on Origin, North, South, East and West-most systems for scaling purposes
added Matteo in preparation for the new sourcebook, but marked faction ownership as non-canon for now, with coordinates based on the data given by Gideon in the Sarna.net discord server and the Sarna article on Non-Canon as the link
technically speaking, all apocryphal fall under non-canon, but not all non-canon are apocryphal (apocryphal being a subset of non-canon) so I changed the reference accordingly</t>
  </si>
  <si>
    <t>2021.06.01</t>
  </si>
  <si>
    <t>1) Updated the formulas for distance calculations in the Systems sheet
2) incorporated the coordinates conversion sheets into the SUCK
3) Updated the Nebulae sheet to include the raw data and calculations</t>
  </si>
  <si>
    <t>added a text lookup to display the name(s) of the system with the selected ID number, and added error handling if the ID is left blank
instead of having to externally reference a different file, I decided to incorporate it as an extra sheet here so that everything is in one place, making it easier to pass the torch later on</t>
  </si>
  <si>
    <t>2021.04.01</t>
  </si>
  <si>
    <t>Added alternate name for Heiligendreuz</t>
  </si>
  <si>
    <t>2021.01.01</t>
  </si>
  <si>
    <t>Marked Tukayyid as Undiscovered (unsettled) in 2367 from Battle of Tukayyid campaign book</t>
  </si>
  <si>
    <t>2020.10.02</t>
  </si>
  <si>
    <t>Added 7 new systems from Operational Turning Points: Hanseatic Crusade</t>
  </si>
  <si>
    <t>big shout out to Dmon!</t>
  </si>
  <si>
    <t>2020.10.01</t>
  </si>
  <si>
    <t>Renamed Götterdämmerung and updated Sarna link</t>
  </si>
  <si>
    <t>Included the tréma in the spelling in accordance with consensus from Sarna editors</t>
  </si>
  <si>
    <t>2020.09.01</t>
  </si>
  <si>
    <t>1) Added system Eliat from House Arano book
2) Updated Systems and Factions sheet formulas to accommodate inserted systems
3) Updated Faction Ownership of Kaumberg, Braunschweig and Valencia from Touring The Stars</t>
  </si>
  <si>
    <t>thanks to Hobbes over at Sarna.net for discovering this system that we overlooked</t>
  </si>
  <si>
    <t>2020.08.01</t>
  </si>
  <si>
    <t>1) Corrected Faction tag of Apocryphal System to be consistent with that of Hidden Systems
2) Corrected Sum Ranges on Factions Sheet
3) Added Total Inhabited on Factions Sheet
4) Added background colors to Major House, Abandoned, Disputed and Undiscovered systems in Faction Sheet</t>
  </si>
  <si>
    <t>while composing an email to Bad_Syntax, I noticed some of the numbers on the Factions tab didn't add up. A short investigation uncovered an error in tagging that prevented one system from showing up on the Factions table. After correcting it, I realized I wanted to quickly see how how many inhabited systems existed each year.</t>
  </si>
  <si>
    <t>2020.05.01</t>
  </si>
  <si>
    <t>1) Edited alternate name entry of Rigil Kentarus
2) Edited alternate name entry of Commonwealth Mining Outpost 26</t>
  </si>
  <si>
    <t>Data updated from the new Touring the Stars books</t>
  </si>
  <si>
    <t>2020.04.02</t>
  </si>
  <si>
    <t>Updated Sarna link of Galatia</t>
  </si>
  <si>
    <t>2020.04.01</t>
  </si>
  <si>
    <t>Updated Sarna link of several systems</t>
  </si>
  <si>
    <t>Frabby changed the addresses by taking away the roman numerals, thereby referencing the system in the article instead of the planet</t>
  </si>
  <si>
    <t>2020.03.02</t>
  </si>
  <si>
    <t>Updated Sarna link of Van Diemen</t>
  </si>
  <si>
    <t>2020.03.01</t>
  </si>
  <si>
    <t>Updated Sarna links of several systems</t>
  </si>
  <si>
    <t>2020.02.02</t>
  </si>
  <si>
    <t>Fixed Sarna links of Trent and Juniper</t>
  </si>
  <si>
    <t>2020.02.01</t>
  </si>
  <si>
    <t>Updated the Sarna link of Santander</t>
  </si>
  <si>
    <t>2020.01.04</t>
  </si>
  <si>
    <t>Fixed Aquila Rift spelling</t>
  </si>
  <si>
    <t>2020.01.03</t>
  </si>
  <si>
    <t>Algol, Alrescha, Buchlau, Kansu, and New Hessen were all incorrectly tagged as Major Capitals in 3151, fixed</t>
  </si>
  <si>
    <t>2020.01.02</t>
  </si>
  <si>
    <t>Renamed Monument to Man to SVSC A0V.4900</t>
  </si>
  <si>
    <t>In keeping with using the SUCK standard notation of referencing an entry with the system name</t>
  </si>
  <si>
    <t>2020.01.01</t>
  </si>
  <si>
    <t>Updated Sarna link of Cavanaugh, Trent and Homer</t>
  </si>
  <si>
    <t>Thanks, Nic Jansma (of Sarna.net fame)</t>
  </si>
  <si>
    <t>2019.12.04</t>
  </si>
  <si>
    <t>Made Brinton TC from 2864 to 3079</t>
  </si>
  <si>
    <t>Turns out, Brinton wasn't lost during the 2nd Succession War, it just got quarantined but was still recognized as a TC system but was taken out of ComStar maps, so I reflected that affiliation</t>
  </si>
  <si>
    <t>2019.12.03</t>
  </si>
  <si>
    <t>Changed Regis Roost to a hidden system in 3025</t>
  </si>
  <si>
    <t>info from Touring the Stars: Regis Roost</t>
  </si>
  <si>
    <t>2019.12.02</t>
  </si>
  <si>
    <t>Corrected HEX values of faction colors</t>
  </si>
  <si>
    <t>thanks to gruese for pointing out that some hex values were wrong, turns out over half the hex values did not match the cell colors they were supposed to represent</t>
  </si>
  <si>
    <t>2019.12.01</t>
  </si>
  <si>
    <t>1) removed duplicate Aurigan Directorate faction in Factions tab
2) fixed some typos</t>
  </si>
  <si>
    <t>some years-long typos and a single instance of illegal faction cloning have been found by lastjedi, thanks again!</t>
  </si>
  <si>
    <t>2019.10.01</t>
  </si>
  <si>
    <t>Changed distance formula to reference ID instead of system name</t>
  </si>
  <si>
    <t>distances for systems with duplicate names are resolved incorrectly so I had to reference the ID instead of the name. Should have seen that problem sooner in the 9.Sep.19 change</t>
  </si>
  <si>
    <t>2019.09.02</t>
  </si>
  <si>
    <t>1) Added the Sarna link for the last 7 systems
2) reduced precision of height and width of clusters from 4 to 3 decimal places</t>
  </si>
  <si>
    <t>1) I made the article pages but they're just stubs, so the only thing in them as of this writing are the coordinates
2) do we really need to be that accurate? What's the difference between 0.0001 and 0.00001LY at this scale anyway, right?</t>
  </si>
  <si>
    <t>2019.09.01</t>
  </si>
  <si>
    <t>1) changed Status Column to Primary ID
2) added apocryphal system as (A)</t>
  </si>
  <si>
    <t>1) I decided to add a Primary ID key to the entries to make each one unique, so I don't have to have the differentiator part of the system's name
2) Saggina is a mapped system but remain apocryphal because it's not within the visible borders of the map. In order to see it, you have to remove the border layer on the map page</t>
  </si>
  <si>
    <t>2019.08.02</t>
  </si>
  <si>
    <t>1) changed faction color in Factions sheet from RGB to HEX
2) deleted the #class column
3) renamed columns in Systems and Factions sheet</t>
  </si>
  <si>
    <t>thought i'd reduce the number of columns by putting the data in one cell</t>
  </si>
  <si>
    <t>2019.08.01</t>
  </si>
  <si>
    <t>1) changed entry of Aurigan Coalition systems from AC to AuC (AC is already used, although no actual systems fall under that faction)
2) changed 20.Jun.19 4) entry from AC to AuC</t>
  </si>
  <si>
    <t>2019.07.01</t>
  </si>
  <si>
    <t>1) adjusted syntax for renames and multiple planets
2) dropped old spelling of names</t>
  </si>
  <si>
    <t>systems with multiple planets have commas separating the multiple planets (ex: Niops)
systems with renames or alternate names have slash separating the names (ex: Carver)
removed the old spelling of system names from alternate names since they won't be used moving forward</t>
  </si>
  <si>
    <t>2019.06.02</t>
  </si>
  <si>
    <t>1) Renamed Chandan entry to Chaadan to reflect errata report response from official forums
2) added Adrian Gideon to the credits section for this contribution
3) deep periphery systems discovered by IE made Undiscovered before IE's formation in 2974
4) changed affiliation of some systems from IE to I unless specifically stated in sourcebooks to be under IE's control/administration</t>
  </si>
  <si>
    <t>1) so now the original name was Chaadan, then became Chadan and then Chandan as a nod to the numerous errata and naming inconsistencies from HBS (quite amusing, really)
2) for the first time EVER since the SUCK was created, we finally have one year with 100% faction affiliation defined (2765)</t>
  </si>
  <si>
    <t>2019.06.01</t>
  </si>
  <si>
    <t>1) Updated coordinates of systems introduced in House Arano book
2) Added seven new systems from House Arano book
3) Created Aurigan Directorate and Aurigan Coalition Factions
4) changed affiliation of 22 AuC systems in 3025</t>
  </si>
  <si>
    <t>1) Alamagordo does not appear in the maps
2) Chandan is incorrectly spelled Chaadan and Chadan in two maps
3) Regis Roost is missing in the 3022 map
4) El Giza erroneously appears in the 3022 map, this should be Alamagordo so I used those coordinates</t>
  </si>
  <si>
    <t>2019.04.01</t>
  </si>
  <si>
    <t>Updated affiliation of McEvans' Sacrifice based on OTP: Fronc Reaches</t>
  </si>
  <si>
    <t>2019.03.02</t>
  </si>
  <si>
    <t>1) fixed a typo
2) removed the apocryphal names of the alleged hidden WoB systems</t>
  </si>
  <si>
    <t>2019.03.01</t>
  </si>
  <si>
    <t>1) changed status of Saggina to Apocryphal
2) indicated source maps for various years in Systems-Description sheet</t>
  </si>
  <si>
    <t>2019.02.07</t>
  </si>
  <si>
    <t>1) fixed some hyperlink issues
2) marked several hidden systems as (H)
3) changed the 2 apocryphal/non-canon WoB hidden worlds from CS(H) and WB(H) to A</t>
  </si>
  <si>
    <t>Since we never really got official confirmation of two WoB hidden systems, I've restored the "Abandoned" tag to those systems instead of marking them as hidden</t>
  </si>
  <si>
    <t>2019.02.06</t>
  </si>
  <si>
    <t>more typo corrections</t>
  </si>
  <si>
    <t>2019.02.05</t>
  </si>
  <si>
    <t>typo error correction</t>
  </si>
  <si>
    <t>thanks for the find, gruese!</t>
  </si>
  <si>
    <t>2019.02.04</t>
  </si>
  <si>
    <t>Added a sheet with a short description of each column for the Systems Sheet</t>
  </si>
  <si>
    <t>2019.02.03</t>
  </si>
  <si>
    <t>Marked several hidden systems as (H)</t>
  </si>
  <si>
    <t>2019.02.02</t>
  </si>
  <si>
    <t>Marked Sol [Terra] as a Faction Capital</t>
  </si>
  <si>
    <t>dunno how i missed that out on most of its entries</t>
  </si>
  <si>
    <t>2019.02.01</t>
  </si>
  <si>
    <t>1) changed the designation of the Hidden ComStar/Word of Blake systems from CS/WB to CS(H)/WB(H) to indicate their hidden nature
2) applied formula used in counting disputed systems in the Factions Tab to work with the Hidden Systems</t>
  </si>
  <si>
    <t>Map makers can make use of the (H) tag to exclude those systems in border generation algorithms so they do not exert any influence in the surrounding areas</t>
  </si>
  <si>
    <t>2019.01.03</t>
  </si>
  <si>
    <t>changed format of alternate names for Tabit, Hope and Carver as requested</t>
  </si>
  <si>
    <t>2019.01.02</t>
  </si>
  <si>
    <t>added information from Touring the Stars: Sherwood</t>
  </si>
  <si>
    <t>apparently Sherwood was an Independent colony from 2415</t>
  </si>
  <si>
    <t>2019.01.01</t>
  </si>
  <si>
    <t>added information from some Touring the Stars books that have been generously lent by contributors</t>
  </si>
  <si>
    <t>The copies sent to me have since been deleted after the required information has been extracted. Much thanks to you guys, rest assured I am not in the habit of sharing paid property.</t>
  </si>
  <si>
    <t>2018.12.02</t>
  </si>
  <si>
    <t>changed cluster sizes from total height and total width to x- and y-axis dimensions (radius, if the cluster is a circle)</t>
  </si>
  <si>
    <t>basically i just divided the total height and total width by 2 in order to get the major axis and minor axis values of the ellipse shape that will represent the cluster</t>
  </si>
  <si>
    <t>2018.12.01</t>
  </si>
  <si>
    <t>1) changed cluster scale to cluster size
2) defined factions laying claim to disputed systems</t>
  </si>
  <si>
    <t>encountered a problem in using a variable scale to define the size of a cluster so I applied the same method in determining the size of a nebula. Having a fixed size instead of an adjustable size based on a scale makes the cluster cover the same space regardless of he size of system icons if one were to generate maps.
to give added flavor to disputed systems, I indicated what factions contested the territory, allowing map makers to make more dynamic borders taking disputed systems into account</t>
  </si>
  <si>
    <t>2018.11.01</t>
  </si>
  <si>
    <t>Added column for system scale and rotation</t>
  </si>
  <si>
    <t>as requested by gruese, i've added an x,y,r scale property to each system for map makers to be able to apply variable system sizes particularly on clusters. The properties are X-scale, Y-scale and rotation. The base scale is the default length and width of an ordinary planetary system entry. The rotation will be used if the cluster will exhibit a non-circular (ie elliptical) appearance</t>
  </si>
  <si>
    <t>2018.09.02</t>
  </si>
  <si>
    <t>corrected the wrong link</t>
  </si>
  <si>
    <t>*facepalm* when you want to get things done right...</t>
  </si>
  <si>
    <t>2018.09.01</t>
  </si>
  <si>
    <t>added last missing sarna link</t>
  </si>
  <si>
    <t>thanks to BrokenMnemonic for generating the article for Union_of Samoyedic Colonies</t>
  </si>
  <si>
    <t>2018.08.05</t>
  </si>
  <si>
    <t>1) added links to four newly created article pages on Sarna
2) added year 3151 from Shattered Sphere with affiliations
3) removed assumed affiliations beyond 3095 for Deep Periphery systems and others
4) extended affiliation of Transfer Facility 4 up to 3095, changed from ComStar to Independent
5) added Aurigan Directorate as a Faction
6) removed Khwarazm Empire as a Faction
7) added founding year of Interstellar Expeditions
8) added dissolution year for Regulan Fiefs
9) added dissolution year for Rim Collection
10) added Timbuktu Collective as a Faction
11) various other changes in affiliation of other systems based on actual sources</t>
  </si>
  <si>
    <t>only one missing link to go
just got my copy of Shattered Sphere, there's a two-page 3151 map so anyone who doesn't want any spoilers better not look at the new column</t>
  </si>
  <si>
    <t>2018.08.04</t>
  </si>
  <si>
    <t>1) added newly created article page links (only 5 left)</t>
  </si>
  <si>
    <t>kudos to Revanche for creating the over thirty missing articles for the new systems from Second Succession War and Interstellar Expeditions 3</t>
  </si>
  <si>
    <t>2018.08.03</t>
  </si>
  <si>
    <t>no changes, just some thoughts ---&gt;</t>
  </si>
  <si>
    <t>I had failed to note in the 12.Apr.18 update that I had changed the coordinates of the 16 systems from the BattleTech game. Instead of interpolating from the Kickstarter raster map I had taken the coordinates from in-game that Justin Kase provided and scaled those raw coordinates against the standard that SUCK uses (2764 map from FM: SLDF) using the same method used to consolidate all other maps to that base. The shift from the in-game coordinates is a mere 0.015% (&lt;0.1 LY) on the X axis and 0.008% (-0.01) on the Y axis, so that's really barely visible to the naked eye when printed out at 1 LY = 1 pixel scale</t>
  </si>
  <si>
    <t>2018.08.02</t>
  </si>
  <si>
    <t>1) fixed spelling errors
2) added newly created article page links (thanks Rev)</t>
  </si>
  <si>
    <t>2018.08.01</t>
  </si>
  <si>
    <t>1) flipped the order of change log (yay sort function)
2) changed the color of FedCom in the Factions tab because it was just so wrong
3) fixed some minor spelling errors here in the About section (oh the shame)
4) filled in the Sarna.net Links for each entry</t>
  </si>
  <si>
    <t>can you imagine clicking through each of the 3123 (as of this writing) links to see if they go to the correct article page? FUN</t>
  </si>
  <si>
    <t>2018.07.01</t>
  </si>
  <si>
    <t>1) added credits where credits are due!
2) minor corrections on 3025 faction ownership
3) added space for direct Sarna.net link
4) created column for alternate names
5) swapped/deleted alternate names for some entries</t>
  </si>
  <si>
    <t>I know I'm two years late but I tried to input the faction ownership data from the Inner Sphere At War 3025 PDF map from bg.battletech.com but wow there are just SO many inconsistencies from previous maps (wrong names, appearing but abandoned or undiscovered, missing but existing in-universe, etc) that I decided not to bother with it. I'm sorry but I'm really disappointed at the quality of the map.
#3 &amp; #4 were by request of Gruese, who is working on an interactive Inner Sphere map. #5 is a clean-up related to the changes brought about by #4</t>
  </si>
  <si>
    <t>2018.04.02</t>
  </si>
  <si>
    <t>1) Added 16th Apocryphal system from the BattleTech Game
2) Adjusted formula for X- and Y-scales, affecting the coordinates of 118 systems
3) Corrected wrong reference coordinates for EC821-387D</t>
  </si>
  <si>
    <t>While having discussions with Justin Kase on comparing the system coordinates in the BattleTech game with the SUCK, I had realized a fundamental mathematical flaw in my formula for determining the scale when unifying the partial maps to the base map. I had applied a simple arithmetic mean instead of using a weighted average, thus resulting in a far less accurate transposition</t>
  </si>
  <si>
    <t>2018.04.01</t>
  </si>
  <si>
    <t>1) Changed affiliation of some systems based on review of the various maps
2) Changed some faction codes according to those used in Interstellar Operations
3) Added the 15 Apocryphal systems from the BattleTech Game by Harebrained Studios and AuC as a faction</t>
  </si>
  <si>
    <t>By the request of forum member Justin Kase, I added coordinates for the systems introduced by the upcoming BattleTech game by Harebrained Studios.
I superimposed the JPG image of the Aurigan Reach onto the Human Sphere map I made and interpolated coordinates for these systems down to two decimal places.
I marked the systems with (HBS) to indicate they were from Harebrained Studios and labeled their status as "Apocryphal".</t>
  </si>
  <si>
    <t>2017.08.07</t>
  </si>
  <si>
    <t>1) adjusted the X and Y scales of ISP3 spinward and rimward maps respectively.</t>
  </si>
  <si>
    <t>stupid me, I had the formula upside-down. Big thanks to Revanche for asking me how the old and new process for determining the scales differed, and in recounting the process I had determined the error and corrected it as appropriate. Having your work questioned really works.</t>
  </si>
  <si>
    <t>2017.08.06</t>
  </si>
  <si>
    <t>1) changed the X and Y scales of ISP3 Deep Periphery Systems. Also affects the systems in the following regions because their relative positions are based on the ISP3 Coreward Map:
Pentagon
Kerensky Cluster
Hanseatic League
Nueva Castile
JarnFolk
2) More system renamings, I missed some in the first pass</t>
  </si>
  <si>
    <t>In the previous versions I used the 1,000LY Circle (which turned out wasn't really 1,000LY if you follow the Ruler, it was more like 1,000.784LY on the CW and 1,000.793LY ASW maps) of the Deep Periphery maps in order to establish a LY-to-pixel scale. However doing so would negate the 300LY ruler used for scale in the Legend section. So Instead, I used the ruler to establish the X-scale of the CW and RW regions and the Y-scale of the SW and ASW sections. I then took the ratio of the height and length of the 1000LY Circle to establish the scale of the other axis. the systems shifted no more than +/-1.5LY at most.</t>
  </si>
  <si>
    <t>2017.08.05</t>
  </si>
  <si>
    <t>1) Minor system rename due to an error in comprehension</t>
  </si>
  <si>
    <t>2017.08.04</t>
  </si>
  <si>
    <t>1) Dropped the roman numerals from system names</t>
  </si>
  <si>
    <t>2017.08.03</t>
  </si>
  <si>
    <t>1) Added list of Nebulae including center coordinates, scaled height and width based on BT map</t>
  </si>
  <si>
    <t>2017.08.02</t>
  </si>
  <si>
    <t>1) swapped coordinates of New Aberdeen and Bergman's Planet
2) updated coordinates of Fable based on 2830 map
3) added Juniper from 1st Succession War LC-DC Border Map
4) updated coordinates of spinward systems from ISP3 Map due to wrong Y scale
5) Added 2830 in the Ownership year, updated 2821-2864 based on findings this version
6) Updated names of some systems with spelling differences [such as New Haiti/New Hati]
7) Updated names of systems that have been renamed in-universe (Valladolid)
8) Added 2830 in the Factions Sheet that tallies total systems counts
9) Added "unidentified ownership" total in Factions Sheet (self-explanatory I hope)</t>
  </si>
  <si>
    <t>I had just discovered that Illustrator CS3 and CS5 use different ruler orientations. CS3 uses the bottom left as origin while CS5 uses the top left. All the original raw coordinates were extracted using CS5. At home I used CS3. I was happily surprised when I discovered that when I inputted the raw coordinates of Fable from CS3 and then compared them with the results I got when I inputted raw coordinates taken from CS5 i got the EXACT same final coordinates for Fable! I guess the formula I made takes the orientation of the reference systems' coordinates into account, automatically flipping the final coordinates as necessary to maintain orientation.</t>
  </si>
  <si>
    <t>2017.08.01</t>
  </si>
  <si>
    <t>Project revived and renamed Sarna Unified Cartography Kit</t>
  </si>
  <si>
    <t>Sarna = because Sarna has graciously decided to host the (then) xlsx file
Unified = greater collaboration with more Sarna editors after the original team disbanded
Cartography = SUCKit sounded better than SUAKit (Astrography)
Kit = it's a set of various resources combined in one convenient file (the original kit was composed of 4 different files)</t>
  </si>
  <si>
    <t>2015.08.01</t>
  </si>
  <si>
    <t>Excel file Systems by Era uploaded on dropbox and shared to the public and linked in Sarna.net</t>
  </si>
  <si>
    <t>2012.01.01</t>
  </si>
  <si>
    <t>1) Project expanded from txt-based input files for CBT Cartographer to a stand-alone project with a small team of fans, after the departure of Bad_Syntax, combing through various sourcebooks capturing faction ownership
2) Project files uploaded on mediafire and link shared on CBT forums</t>
  </si>
  <si>
    <t>2011.08.01</t>
  </si>
  <si>
    <t>Bad_Syntax releases first iteration of system coordinates with 2,963 systems and 83 factions using the 3075 map as base for input data in his CBT Cartographer app</t>
  </si>
  <si>
    <t>Column</t>
  </si>
  <si>
    <t>Title</t>
  </si>
  <si>
    <t>Description</t>
  </si>
  <si>
    <t>unique system ID number (because some systems have duplicate names)</t>
  </si>
  <si>
    <t>systemName</t>
  </si>
  <si>
    <t>Name of the System</t>
  </si>
  <si>
    <t>alternateName</t>
  </si>
  <si>
    <t>Alternate names of the system, name changes (with year), and/or notable worlds within the system</t>
  </si>
  <si>
    <t>x</t>
  </si>
  <si>
    <t>X-ordinate for mapping purposes as extracted from official maps</t>
  </si>
  <si>
    <t>y</t>
  </si>
  <si>
    <t>y-ordinate for mapping purposes as extracted from official maps</t>
  </si>
  <si>
    <t>size</t>
  </si>
  <si>
    <t>reference size (in LY) of a system/cluster for mapping purposes, [width,height,rotation]. Widths and heights are from center to edge, not edge to edge</t>
  </si>
  <si>
    <t>sarnaLink</t>
  </si>
  <si>
    <t>URL of the entry in www.sarna.net</t>
  </si>
  <si>
    <t>distance (LY)</t>
  </si>
  <si>
    <t>based on the coordinates, the linear distance of the system from a reference point indicated in cell H1 (Sol by default)</t>
  </si>
  <si>
    <t>Free Worlds League Founding</t>
  </si>
  <si>
    <t>[35019] Handbook: House Marik</t>
  </si>
  <si>
    <t>Federated Suns Founding</t>
  </si>
  <si>
    <t>[35024] Handbook: House Davion</t>
  </si>
  <si>
    <t>Draconis Combine Founding</t>
  </si>
  <si>
    <t>[35205] Handbook: House Kurita</t>
  </si>
  <si>
    <t>Lyran Commonwealth Founding</t>
  </si>
  <si>
    <t>[35001] Handbook: House Steiner</t>
  </si>
  <si>
    <t>Capellan Confederation Founding</t>
  </si>
  <si>
    <t>[35204] Handbook: House Liao</t>
  </si>
  <si>
    <t>Star League Founding</t>
  </si>
  <si>
    <t>[35019] Handbook: House Marik
[35204] Handbook: House Liao
[35024] Handbook: House Davion
[35205] Handbook: House Kurita
[35001] Handbook: House Steiner
[35203] Handbook: Major Periphery States</t>
  </si>
  <si>
    <t>End of Reunification War</t>
  </si>
  <si>
    <t>[35231] Historical: Reunification War</t>
  </si>
  <si>
    <t>Beginning of the Fall of the Star League</t>
  </si>
  <si>
    <t>[35222] Era Report: 2750</t>
  </si>
  <si>
    <t>Eve of the Amaris Coup</t>
  </si>
  <si>
    <t>[35232] Historical: Liberation of Terra volume 1
[35SN501] House Arano: The Aurigan Coalition
[35702] BattleTech Universe</t>
  </si>
  <si>
    <t>Amaris Empire</t>
  </si>
  <si>
    <t>2765 map with the core TH worlds shifted to AE because of the Coup</t>
  </si>
  <si>
    <t>Great House Annexations of the remnants of the Terran Hegemony</t>
  </si>
  <si>
    <t>[35233] Historical: Liberation of Terra volume 2</t>
  </si>
  <si>
    <t>Start of 1st Succession War &amp; Settlement of Pentagon</t>
  </si>
  <si>
    <t>[35230] Historical: Operation Klondike
[35233] Historical: Liberation of Terra volume 2
[35702] BattleTech Universe</t>
  </si>
  <si>
    <t>Start of Operation Klondike</t>
  </si>
  <si>
    <t>[35230] Historical: Operation Klondike</t>
  </si>
  <si>
    <t>End of Operation Klondike and 1st Succession War</t>
  </si>
  <si>
    <t>[35230] Historical: Operation Klondike
[35235] First Succession War
[35702] BattleTech Universe</t>
  </si>
  <si>
    <t>Start of 2nd Succession War</t>
  </si>
  <si>
    <t>[35236] Second Succession War</t>
  </si>
  <si>
    <t>End of 2nd Succession War</t>
  </si>
  <si>
    <t>[35236] Second Succession War
[35702] BattleTech Universe</t>
  </si>
  <si>
    <t>End of 3rd Succession War</t>
  </si>
  <si>
    <t>Inner Sphere at War 3025 PDF map
[35SN501] House Arano: The Aurigan Coalition
[35702] BattleTech Universe</t>
  </si>
  <si>
    <t>End of 4th Succession War</t>
  </si>
  <si>
    <t>End of War of 3039</t>
  </si>
  <si>
    <t>[35014] Historical: War of 3039</t>
  </si>
  <si>
    <t>Operation Revival: Periphery Action</t>
  </si>
  <si>
    <t>[35230] Era Report: 3052</t>
  </si>
  <si>
    <t>3050a</t>
  </si>
  <si>
    <t>Operation Revival: Wave 1</t>
  </si>
  <si>
    <t>3050b</t>
  </si>
  <si>
    <t>Operation Revival: Wave 2</t>
  </si>
  <si>
    <t>3050c</t>
  </si>
  <si>
    <t>Operation Revival: Wave 3</t>
  </si>
  <si>
    <t>Operation Revival: Wave 4 / Year of Peace</t>
  </si>
  <si>
    <t>Operation Revival: Wave 5 / End of Operation Revival</t>
  </si>
  <si>
    <t>Start of Operation Guerrero</t>
  </si>
  <si>
    <t>[35221] Era Report: 3062, but reflecting the formation of the Lyran Alliance while keeping the FedCom march divisions</t>
  </si>
  <si>
    <t>End of Operation Guerrero</t>
  </si>
  <si>
    <t>[35221] Era Report: 3062 reflecting the formation of the Chaos March, and Lyran Alliance having the Provincial divisions</t>
  </si>
  <si>
    <t>3059a</t>
  </si>
  <si>
    <t>Operation Bulldog: Wave 1</t>
  </si>
  <si>
    <t>[35221] Era Report: 3062</t>
  </si>
  <si>
    <t>3059b</t>
  </si>
  <si>
    <t>Operation Bulldog: Wave 2</t>
  </si>
  <si>
    <t>3059c</t>
  </si>
  <si>
    <t>Operation Bulldog: Wave 3</t>
  </si>
  <si>
    <t>3059d</t>
  </si>
  <si>
    <t>Operation Bulldog: Wave 4</t>
  </si>
  <si>
    <t>Start of FC Civil War</t>
  </si>
  <si>
    <t>End of FC Civil War</t>
  </si>
  <si>
    <t>[35307] Jihad: Final Reckoning</t>
  </si>
  <si>
    <t>Start of WB Jihad</t>
  </si>
  <si>
    <t>3067 map with the WoB Protectorate</t>
  </si>
  <si>
    <t>Middle of the WoB Jihad</t>
  </si>
  <si>
    <t>[35303] Jihad Secrets: The Blake Documents</t>
  </si>
  <si>
    <t>Waning years of the WoB Jihad</t>
  </si>
  <si>
    <t>[35FR001] Field Report: CCAF
[35FR002] Field Report: DCMS
[35FR003] Field Report: AFFS
[35FR004] Field Report: FWLM
[35FR005] Field Report: LAAF
[35FR006] Field Report: Periphery
[35FR007] Field Report: The Clans</t>
  </si>
  <si>
    <t>End of WoB Jihad</t>
  </si>
  <si>
    <t>End of Wars of Reaving</t>
  </si>
  <si>
    <t>[35221] Field Manual: 3085
[35306] The Wars of Reaving</t>
  </si>
  <si>
    <t>Republic of the Sphere</t>
  </si>
  <si>
    <t>[35221] Field Manual: 3085
[30308] Interstellar Players 3: Interstellar Expeditions</t>
  </si>
  <si>
    <t>Devlin Stone's Retirement</t>
  </si>
  <si>
    <t>[35ED003] Era Digest: Dark Age</t>
  </si>
  <si>
    <t>Fortress Republic</t>
  </si>
  <si>
    <t>[35223] Era Report: 3145</t>
  </si>
  <si>
    <t>Return of Devlin Stone</t>
  </si>
  <si>
    <t>[35223] Era Report: 3145
[35P025] Operational Turning Points: Hanseatic Crusade</t>
  </si>
  <si>
    <t>IlClan Trial</t>
  </si>
  <si>
    <t>[35900] Shattered Fortress</t>
  </si>
  <si>
    <t>IlClan Era</t>
  </si>
  <si>
    <t>[35902] Tamar Rising
[25903] Empire Alone
[35904] Dominions Divided
[35905] IlKhan's Eyes Only</t>
  </si>
  <si>
    <t>Systems Count :</t>
  </si>
  <si>
    <t>Reference System :</t>
  </si>
  <si>
    <t>Sol [Terra, Luna, Mars]</t>
  </si>
  <si>
    <t>systemId</t>
  </si>
  <si>
    <t>A Place</t>
  </si>
  <si>
    <t>https://www.sarna.net/wiki/A_Place</t>
  </si>
  <si>
    <t>U</t>
  </si>
  <si>
    <t>LC,Tamar Pact,Tamar Domains</t>
  </si>
  <si>
    <t>FCL,Tamar March,Benfled Operational Area,Region 2</t>
  </si>
  <si>
    <t>FCL,Tamar March,Pandora Operational Area,Region 1</t>
  </si>
  <si>
    <t>LA,Tamar March,Pandora Operational Area,Region 1</t>
  </si>
  <si>
    <t>LA,Donegal Province,Pandora Theater,Arc-Royal Defense Cordon</t>
  </si>
  <si>
    <t>LA,Arc-Royal Theater</t>
  </si>
  <si>
    <t>LC,Arc-Royal Theater</t>
  </si>
  <si>
    <t>D(LC,CJF)</t>
  </si>
  <si>
    <t>CJF</t>
  </si>
  <si>
    <t>I</t>
  </si>
  <si>
    <t>Aalzorg</t>
  </si>
  <si>
    <t>https://www.sarna.net/wiki/Aalzorg</t>
  </si>
  <si>
    <t>OA,Traders Domain</t>
  </si>
  <si>
    <t>A</t>
  </si>
  <si>
    <t>OW,Traders Domain</t>
  </si>
  <si>
    <t>Abadan</t>
  </si>
  <si>
    <t>https://www.sarna.net/wiki/Abadan</t>
  </si>
  <si>
    <t>MCM</t>
  </si>
  <si>
    <t>FWL,Marik Commonwealth</t>
  </si>
  <si>
    <t>RS,Prefecture VII</t>
  </si>
  <si>
    <t>FWL,Clan Protectorate</t>
  </si>
  <si>
    <t>Abagnar</t>
  </si>
  <si>
    <t>https://www.sarna.net/wiki/Abagnar</t>
  </si>
  <si>
    <t>DC,Pesht Military District,Ningxia Prefecture</t>
  </si>
  <si>
    <t>Abbadiyah</t>
  </si>
  <si>
    <t>https://www.sarna.net/wiki/Abbadiyah</t>
  </si>
  <si>
    <t>LC,Protectorate of Donegal,Coventry Province</t>
  </si>
  <si>
    <t>FCL,Donegal March,Coventry Operational Area,Region 2</t>
  </si>
  <si>
    <t>LA,Donegal March,Coventry Operational Area,Region 2</t>
  </si>
  <si>
    <t>LA,Coventry Province</t>
  </si>
  <si>
    <t>LC,Coventry Province</t>
  </si>
  <si>
    <t>Abbeville</t>
  </si>
  <si>
    <t>https://www.sarna.net/wiki/Abbeville</t>
  </si>
  <si>
    <t>FS,Draconis March,Woodbine Operational Area,Region 2</t>
  </si>
  <si>
    <t>FS,Draconis March,Woodbine Operational Area,Region 4</t>
  </si>
  <si>
    <t>FS,Draconis March,Woodbine Operational Area,Kilbourne PDZ</t>
  </si>
  <si>
    <t>FCF,Draconis March,Woodbine Operational Area,Kilbourne PDZ</t>
  </si>
  <si>
    <t>FS,Periphery March,Woodbine Operational Area,Kilbourne PDZ</t>
  </si>
  <si>
    <t>Abejorral</t>
  </si>
  <si>
    <t>https://www.sarna.net/wiki/Abejorral</t>
  </si>
  <si>
    <t>LC,Protectorate of Donegal,Alarion Province</t>
  </si>
  <si>
    <t>FCL,Donegal March,Alarion Operational Area,Region 1</t>
  </si>
  <si>
    <t>LA,Donegal March,Alarion Operational Area,Region 1</t>
  </si>
  <si>
    <t>LA,Alarion Province</t>
  </si>
  <si>
    <t>LA,Buena Province</t>
  </si>
  <si>
    <t>LC,Buena Province</t>
  </si>
  <si>
    <t>LC,Bolan Province</t>
  </si>
  <si>
    <t>Abeline</t>
  </si>
  <si>
    <t>Taygete (2890+)</t>
  </si>
  <si>
    <t>https://www.sarna.net/wiki/Taygete</t>
  </si>
  <si>
    <t>Aberystwyth</t>
  </si>
  <si>
    <t>https://www.sarna.net/wiki/Aberystwyth</t>
  </si>
  <si>
    <t>RW,Timbuktu Province</t>
  </si>
  <si>
    <t>FCL,Periphery March,Venaria Operational Area,Region 2</t>
  </si>
  <si>
    <t>LA,Periphery March,Venaria Operational Area,Region 2</t>
  </si>
  <si>
    <t>LA,Alarion Province,Timbuktu Theater</t>
  </si>
  <si>
    <t>LA,Alarion Province,Timbuktu Theater,Buena Archonette</t>
  </si>
  <si>
    <t>LA,Timbuktu Theater</t>
  </si>
  <si>
    <t>LC,Timbuktu Theater</t>
  </si>
  <si>
    <t>LC,Florida Theater</t>
  </si>
  <si>
    <t>Abiy Adi</t>
  </si>
  <si>
    <t>https://www.sarna.net/wiki/Abiy_Adi</t>
  </si>
  <si>
    <t>Able's Glory</t>
  </si>
  <si>
    <t>https://www.sarna.net/wiki/Able's_Glory</t>
  </si>
  <si>
    <t>RC</t>
  </si>
  <si>
    <t>TiC</t>
  </si>
  <si>
    <t>Aboukir</t>
  </si>
  <si>
    <t>https://www.sarna.net/wiki/Aboukir</t>
  </si>
  <si>
    <t>RW,Finmark Province</t>
  </si>
  <si>
    <t>Abramkovo</t>
  </si>
  <si>
    <t>https://www.sarna.net/wiki/Abramkovo</t>
  </si>
  <si>
    <t>LC,Protectorate of Donegal,Bolan Province</t>
  </si>
  <si>
    <t>FCL,Tamarind March,Bolan Operational Area,Region 2</t>
  </si>
  <si>
    <t>LA,Tamarind March,Bolan Operational Area,Region 2</t>
  </si>
  <si>
    <t>LA,Bolan Province,Cavanaugh Theater</t>
  </si>
  <si>
    <t>LA,Bolan Province,Dixie Theater</t>
  </si>
  <si>
    <t>LC,Bolan Province,Dixie Theater</t>
  </si>
  <si>
    <t>LC,Bolan Province,Cavanaugh Theater</t>
  </si>
  <si>
    <t>FWL,Duchy of Tammarind-Abbey</t>
  </si>
  <si>
    <t>Abruzzi</t>
  </si>
  <si>
    <t>https://www.sarna.net/wiki/Abruzzi</t>
  </si>
  <si>
    <t>CC,St. Ives Commonality,Region 6</t>
  </si>
  <si>
    <t>FS,Capellan March,Taygeta Operational Area,Region 1</t>
  </si>
  <si>
    <t>FS,Capellan March,Taygeta Operational Area,Sirdar PDZ</t>
  </si>
  <si>
    <t>FCF,Capellan March,Taygeta Operational Area,Sirdar PDZ</t>
  </si>
  <si>
    <t>FS,Capellan March,Sirdar Operational Area,Sirdar PDZ</t>
  </si>
  <si>
    <t>Abushiri</t>
  </si>
  <si>
    <t>https://www.sarna.net/wiki/Abushiri</t>
  </si>
  <si>
    <t>RW,Apollo Province</t>
  </si>
  <si>
    <t>Acala</t>
  </si>
  <si>
    <t>https://www.sarna.net/wiki/Acala</t>
  </si>
  <si>
    <t>FS</t>
  </si>
  <si>
    <t>CC,Sarna Commonality,Region 7</t>
  </si>
  <si>
    <t>FS,Capellan March,Kathil Operational Area,Region 1</t>
  </si>
  <si>
    <t>FS,Capellan March,Kathil Operational Area,Valexa PDZ</t>
  </si>
  <si>
    <t>FCF,Capellan March,Kathil Operational Area,Valexa PDZ</t>
  </si>
  <si>
    <t>FS,Capellan March,Kathil Operational Area,Alcyone PDZ</t>
  </si>
  <si>
    <t>Acamar</t>
  </si>
  <si>
    <t>https://www.sarna.net/wiki/Acamar</t>
  </si>
  <si>
    <t>TH</t>
  </si>
  <si>
    <t>TH,Terra Firma Province</t>
  </si>
  <si>
    <t>AE,Terra Firma Province</t>
  </si>
  <si>
    <t>TH,Brownsville Province</t>
  </si>
  <si>
    <t>CC,Tikonov Commonality,Region 3</t>
  </si>
  <si>
    <t>CC,Tikonov Commonality,Region 5</t>
  </si>
  <si>
    <t>TFR</t>
  </si>
  <si>
    <t>FCL,Sarna March,Terra Firma Operational Area,Region 2</t>
  </si>
  <si>
    <t>WB</t>
  </si>
  <si>
    <t>CoF</t>
  </si>
  <si>
    <t>RS,Prefecture V</t>
  </si>
  <si>
    <t>CC,Tikonov Commonality,Region 1</t>
  </si>
  <si>
    <t>CC,Tikonov Commonality,Region 6</t>
  </si>
  <si>
    <t>Accrington</t>
  </si>
  <si>
    <t>https://www.sarna.net/wiki/Accrington</t>
  </si>
  <si>
    <t>FoS</t>
  </si>
  <si>
    <t>LC,Federation of Skye</t>
  </si>
  <si>
    <t>LC,Federation of Skye,Kannon Shire</t>
  </si>
  <si>
    <t>LC,Federation of Skye,Virginia Shire</t>
  </si>
  <si>
    <t>FCL,Skye March,Ryde Operational Area,Region 1</t>
  </si>
  <si>
    <t>LA,Skye March,Ryde Operational Area,Region 1</t>
  </si>
  <si>
    <t>LA,Skye Province,Freedom Theater</t>
  </si>
  <si>
    <t>LC,Donegal Province</t>
  </si>
  <si>
    <t>RD,Region 3</t>
  </si>
  <si>
    <t>Achernar</t>
  </si>
  <si>
    <t>https://www.sarna.net/wiki/Achernar</t>
  </si>
  <si>
    <t>TH,Lockdale Province</t>
  </si>
  <si>
    <t>AE,Lockdale Province</t>
  </si>
  <si>
    <t>CC,Tikonov Commonality,Region 4</t>
  </si>
  <si>
    <t>LC,Sarna March,Tikonov Operational Area,Region 2</t>
  </si>
  <si>
    <t>FCL,Sarna March,Terra Firma Operational Area,Region 3</t>
  </si>
  <si>
    <t>FCF,Draconis March,Robinson Operational Area,Addicks PDZ</t>
  </si>
  <si>
    <t>RS,Prefecture IV</t>
  </si>
  <si>
    <t>CC,Tikonov Commonality,Region 2</t>
  </si>
  <si>
    <t>CC,Tikonov Commonality,Region 8</t>
  </si>
  <si>
    <t>Achilles</t>
  </si>
  <si>
    <t>https://www.sarna.net/wiki/Achilles_(system)</t>
  </si>
  <si>
    <t>CC,Sarna Commonality,Region 4</t>
  </si>
  <si>
    <t>Achnoly</t>
  </si>
  <si>
    <t>https://www.sarna.net/wiki/Achnoly</t>
  </si>
  <si>
    <t>OA,Onverwacht Province</t>
  </si>
  <si>
    <t>OW,Onverwacht Province</t>
  </si>
  <si>
    <t>Achton</t>
  </si>
  <si>
    <t>https://www.sarna.net/wiki/Achton</t>
  </si>
  <si>
    <t>OA</t>
  </si>
  <si>
    <t>Acoma</t>
  </si>
  <si>
    <t>https://www.sarna.net/wiki/Acoma</t>
  </si>
  <si>
    <t>FS,Crucis March,Markesan Operational Area,Region 1</t>
  </si>
  <si>
    <t>Aconcagua</t>
  </si>
  <si>
    <t>https://www.sarna.net/wiki/Aconcagua</t>
  </si>
  <si>
    <t>FWL,Principality of Regulus</t>
  </si>
  <si>
    <t>FWL,Principality of Gibson</t>
  </si>
  <si>
    <t>FWL</t>
  </si>
  <si>
    <t>Acrux</t>
  </si>
  <si>
    <t>https://www.sarna.net/wiki/Acrux</t>
  </si>
  <si>
    <t>FCL,Donegal March,Alarion Operational Area,Region 3</t>
  </si>
  <si>
    <t>LA,Donegal March,Alarion Operational Area,Region 3</t>
  </si>
  <si>
    <t>LA,Alarion Province,Buena Archonette</t>
  </si>
  <si>
    <t>Acubens</t>
  </si>
  <si>
    <t>https://www.sarna.net/wiki/Acubens</t>
  </si>
  <si>
    <t>FWL,Covenant Worlds</t>
  </si>
  <si>
    <t>Ad Duwayd</t>
  </si>
  <si>
    <t>https://www.sarna.net/wiki/Ad_Duwayd</t>
  </si>
  <si>
    <t>DC,Pesht Military District,Pusht-i-rud Prefecture</t>
  </si>
  <si>
    <t>DC,Pesht Military District,Qandahar Prefecture</t>
  </si>
  <si>
    <t>Addasar</t>
  </si>
  <si>
    <t>https://www.sarna.net/wiki/Addasar</t>
  </si>
  <si>
    <t>MOC,Luxen Province</t>
  </si>
  <si>
    <t>MOC</t>
  </si>
  <si>
    <t>Addhara</t>
  </si>
  <si>
    <t>https://www.sarna.net/wiki/Addhara</t>
  </si>
  <si>
    <t>MH</t>
  </si>
  <si>
    <t>Addicks</t>
  </si>
  <si>
    <t>https://www.sarna.net/wiki/Addicks</t>
  </si>
  <si>
    <t>FS,Draconis March,Robinson Operational Area,Region 1</t>
  </si>
  <si>
    <t>DC,Dieron Military District,Addicks Prefecture,Minor Capital</t>
  </si>
  <si>
    <t>FS,Draconis March,Robinson Operational Area,Addicks PDZ</t>
  </si>
  <si>
    <t>D(FS,WB)</t>
  </si>
  <si>
    <t>RS,Prefecture III</t>
  </si>
  <si>
    <t>DC,Dieron Military District,Ashio Prefecture</t>
  </si>
  <si>
    <t>Adelaide</t>
  </si>
  <si>
    <t>https://www.sarna.net/wiki/Adelaide</t>
  </si>
  <si>
    <t>FCL,Donegal March,Coventry Operational Area,Region 1</t>
  </si>
  <si>
    <t>LA,Donegal March,Coventry Operational Area,Region 1</t>
  </si>
  <si>
    <t>LA,Coventry Province,Melissia Theater</t>
  </si>
  <si>
    <t>LC,Coventry Province,Melissia Theater</t>
  </si>
  <si>
    <t>LC,Bucklands Theater</t>
  </si>
  <si>
    <t>Adelson</t>
  </si>
  <si>
    <t>https://www.sarna.net/wiki/Adelson</t>
  </si>
  <si>
    <t>FS,Crucis March,Minette Operational Area,Broken Wheel Combat Region</t>
  </si>
  <si>
    <t>FCF,Crucis March,Minette Operational Area,Broken Wheel Combat Region</t>
  </si>
  <si>
    <t>FS,Periphery March,Anjin Muerto Operational Area,Broken Wheel Combat Region</t>
  </si>
  <si>
    <t>Adhafera</t>
  </si>
  <si>
    <t>https://www.sarna.net/wiki/Adhafera</t>
  </si>
  <si>
    <t>FWL,Stewart Confederation</t>
  </si>
  <si>
    <t>FWL,Stewart Commonality</t>
  </si>
  <si>
    <t>SC</t>
  </si>
  <si>
    <t>WE</t>
  </si>
  <si>
    <t>Adhara</t>
  </si>
  <si>
    <t>Trip (3040+)</t>
  </si>
  <si>
    <t>https://www.sarna.net/wiki/Trip</t>
  </si>
  <si>
    <t>MOC,Canopus District</t>
  </si>
  <si>
    <t>Adherlwin</t>
  </si>
  <si>
    <t>https://www.sarna.net/wiki/Adherlwin</t>
  </si>
  <si>
    <t>Adler</t>
  </si>
  <si>
    <t>https://www.sarna.net/wiki/Adler</t>
  </si>
  <si>
    <t>CC,St. Ives Commonality,Region 3</t>
  </si>
  <si>
    <t>Adrar</t>
  </si>
  <si>
    <t>https://www.sarna.net/wiki/Adrar</t>
  </si>
  <si>
    <t>CC,Sian Commonality,Region 13</t>
  </si>
  <si>
    <t>Adrian</t>
  </si>
  <si>
    <t>https://www.sarna.net/wiki/Adrian</t>
  </si>
  <si>
    <t>FS,Draconis March,Woodbine Operational Area,Region 1</t>
  </si>
  <si>
    <t>FS,Draconis March,Woodbine Operational Area,Region 3</t>
  </si>
  <si>
    <t>FS,Draconis March,Woodbine Operational Area,Milligan PDZ</t>
  </si>
  <si>
    <t>FCF,Draconis March,Woodbine Operational Area,Milligan PDZ</t>
  </si>
  <si>
    <t>FS,Draconis March,Milligan Operational Area,Milligan PDZ</t>
  </si>
  <si>
    <t>DC,New Samarkand Military District,Tancredi Prefecture</t>
  </si>
  <si>
    <t>FS,Draconis March,Tancredi Operational Area,Milligan PDZ</t>
  </si>
  <si>
    <t>Aea</t>
  </si>
  <si>
    <t>https://www.sarna.net/wiki/Aea</t>
  </si>
  <si>
    <t>AuC</t>
  </si>
  <si>
    <t>TC,Hyades Union</t>
  </si>
  <si>
    <t>Aer</t>
  </si>
  <si>
    <t>Finnalon (2822+)</t>
  </si>
  <si>
    <t>https://www.sarna.net/wiki/Finnalon</t>
  </si>
  <si>
    <t>CC,Capella Commonality,Region 3</t>
  </si>
  <si>
    <t>Afarsin</t>
  </si>
  <si>
    <t>https://www.sarna.net/wiki/Afarsin</t>
  </si>
  <si>
    <t>Afleir</t>
  </si>
  <si>
    <t>https://www.sarna.net/wiki/Afleir</t>
  </si>
  <si>
    <t>TH,Tyrfing Province</t>
  </si>
  <si>
    <t>AE,Tyrfing Province</t>
  </si>
  <si>
    <t>LC,Federation of Skye,Isle of Skye</t>
  </si>
  <si>
    <t>Agador</t>
  </si>
  <si>
    <t>Yance I</t>
  </si>
  <si>
    <t>https://www.sarna.net/wiki/Yance</t>
  </si>
  <si>
    <t>AG</t>
  </si>
  <si>
    <t>DC</t>
  </si>
  <si>
    <t>DC,Benjamin Military District,Ashio Prefecture</t>
  </si>
  <si>
    <t>RS,Prefecture II</t>
  </si>
  <si>
    <t>DC,Benjamin Military District,Algedi Prefecture</t>
  </si>
  <si>
    <t>Agematsu</t>
  </si>
  <si>
    <t>https://www.sarna.net/wiki/Agematsu</t>
  </si>
  <si>
    <t>DC,Galedon Military District,Oshika Prefecture</t>
  </si>
  <si>
    <t>DC,New Samarkand Military District,Oshika Prefecture</t>
  </si>
  <si>
    <t>Aggstein</t>
  </si>
  <si>
    <t>https://www.sarna.net/wiki/Aggstein</t>
  </si>
  <si>
    <t>FS,Capellan March,Kathil Operational Area,Region 2</t>
  </si>
  <si>
    <t>Agliana</t>
  </si>
  <si>
    <t>https://www.sarna.net/wiki/Agliana</t>
  </si>
  <si>
    <t>FS,Crucis March,Chirikof Operational Area,Region 3</t>
  </si>
  <si>
    <t>FS,Crucis March,Chirikof Operational Area,Kearny Combat Region</t>
  </si>
  <si>
    <t>FCF,Crucis March,Chirikof Operational Area,Kearny Combat Region</t>
  </si>
  <si>
    <t>FS,Periphery March,June Operational Area,Islamabad Combat Region</t>
  </si>
  <si>
    <t>Agmond</t>
  </si>
  <si>
    <t>Bornal (3130+)</t>
  </si>
  <si>
    <t>https://www.sarna.net/wiki/Bornal</t>
  </si>
  <si>
    <t>FS,Crucis March,Minette Operational Area,Point Barrow Combat Region</t>
  </si>
  <si>
    <t>Ahlat</t>
  </si>
  <si>
    <t>https://www.sarna.net/wiki/Ahlat</t>
  </si>
  <si>
    <t>Aigle</t>
  </si>
  <si>
    <t>https://www.sarna.net/wiki/Aigle</t>
  </si>
  <si>
    <t>LC,Protectorate of Donegal,Furillo Province</t>
  </si>
  <si>
    <t>Aiguebelle</t>
  </si>
  <si>
    <t>https://www.sarna.net/wiki/Aiguebelle</t>
  </si>
  <si>
    <t>Aitutaki</t>
  </si>
  <si>
    <t>https://www.sarna.net/wiki/Aitutaki</t>
  </si>
  <si>
    <t>PR</t>
  </si>
  <si>
    <t>RF</t>
  </si>
  <si>
    <t>Aix-la-Chapelle</t>
  </si>
  <si>
    <t>https://www.sarna.net/wiki/Aix-la-Chapelle</t>
  </si>
  <si>
    <t>DC,Benjamin Military District,Kajikazawa Prefecture</t>
  </si>
  <si>
    <t>DC,Benjamin Military District,Benjamin Prefecture</t>
  </si>
  <si>
    <t>Akfata</t>
  </si>
  <si>
    <t>https://www.sarna.net/wiki/Akfata</t>
  </si>
  <si>
    <t>FCL,Periphery March,Venaria Operational Area,Region 1</t>
  </si>
  <si>
    <t>LA,Periphery March,Venaria Operational Area,Region 1</t>
  </si>
  <si>
    <t>LA,Alarion Province,Kaumberg Archonette</t>
  </si>
  <si>
    <t>LA,Buena Province,Kaumberg Archonette</t>
  </si>
  <si>
    <t>Al Hillah</t>
  </si>
  <si>
    <t>https://www.sarna.net/wiki/Al_Hillah</t>
  </si>
  <si>
    <t>TamP</t>
  </si>
  <si>
    <t>LC,Tamar Pact</t>
  </si>
  <si>
    <t>LC,Tamar Pact,Camlann Shire</t>
  </si>
  <si>
    <t>DC,Benjamin Military District,Dehgolan Prefecture</t>
  </si>
  <si>
    <t>DC,Rasalhague Military District,Rubigen Prefecture</t>
  </si>
  <si>
    <t>FR,Skandia Province</t>
  </si>
  <si>
    <t>FR</t>
  </si>
  <si>
    <t>GBD</t>
  </si>
  <si>
    <t>Al Jafr</t>
  </si>
  <si>
    <t>https://www.sarna.net/wiki/Al_Jafr</t>
  </si>
  <si>
    <t>FCL,Periphery March,Venaria Operational Area,Region 3</t>
  </si>
  <si>
    <t>LA,Periphery March,Venaria Operational Area,Region 3</t>
  </si>
  <si>
    <t>Al Jubaylah</t>
  </si>
  <si>
    <t>https://www.sarna.net/wiki/Al_Jubaylah</t>
  </si>
  <si>
    <t>Al Na'ir</t>
  </si>
  <si>
    <t>https://www.sarna.net/wiki/Al_Na'ir</t>
  </si>
  <si>
    <t>DC,Dieron Military District,Al Na'ir Prefecture,Minor Capital</t>
  </si>
  <si>
    <t>RS,Prefecture II,Minor Capital</t>
  </si>
  <si>
    <t>Alamagordo</t>
  </si>
  <si>
    <t>https://www.sarna.net/wiki/Alamagordo</t>
  </si>
  <si>
    <t>Alarion</t>
  </si>
  <si>
    <t>https://www.sarna.net/wiki/Alarion</t>
  </si>
  <si>
    <t>LC,Protectorate of Donegal</t>
  </si>
  <si>
    <t>LC,Protectorate of Donegal,Alarion Province,Minor Capital</t>
  </si>
  <si>
    <t>FCL,Donegal March,Alarion Operational Area,Region 1,Major Capital</t>
  </si>
  <si>
    <t>LA,Donegal March,Alarion Operational Area,Region 1,Major Capital</t>
  </si>
  <si>
    <t>LA,Alarion Province,Major Capital</t>
  </si>
  <si>
    <t>Albalii</t>
  </si>
  <si>
    <t>https://www.sarna.net/wiki/Albalii</t>
  </si>
  <si>
    <t>AB</t>
  </si>
  <si>
    <t>Albaracht</t>
  </si>
  <si>
    <t>https://www.sarna.net/wiki/Albaracht</t>
  </si>
  <si>
    <t>CDP</t>
  </si>
  <si>
    <t>Albert Falls</t>
  </si>
  <si>
    <t>https://www.sarna.net/wiki/Albert_Falls</t>
  </si>
  <si>
    <t>FWL,Duchy of Graham-Marik</t>
  </si>
  <si>
    <t>Albiero</t>
  </si>
  <si>
    <t>https://www.sarna.net/wiki/Albiero</t>
  </si>
  <si>
    <t>DC,Pesht Military District,Coudoux Prefecture</t>
  </si>
  <si>
    <t>DC,Pesht Military District,Albiero Prefecture,Minor Capital</t>
  </si>
  <si>
    <t>CSJ</t>
  </si>
  <si>
    <t>DC,Pesht Military District,Lonaconing Prefecture</t>
  </si>
  <si>
    <t>Albion</t>
  </si>
  <si>
    <t>LC</t>
  </si>
  <si>
    <t>https://www.sarna.net/wiki/Albion_(LC)</t>
  </si>
  <si>
    <t>C</t>
  </si>
  <si>
    <t>https://www.sarna.net/wiki/Albion_(Clan_System)</t>
  </si>
  <si>
    <t>CBR,Faction Capital</t>
  </si>
  <si>
    <t>CSA</t>
  </si>
  <si>
    <t>Ålborg</t>
  </si>
  <si>
    <t>http://www.sarna.net/wiki/%C3%85lborg</t>
  </si>
  <si>
    <t>JF</t>
  </si>
  <si>
    <t>Alchiba</t>
  </si>
  <si>
    <t>https://www.sarna.net/wiki/Alchiba</t>
  </si>
  <si>
    <t>FCL,Skye March,Alcor Operational Area,Region 3</t>
  </si>
  <si>
    <t>LA,Skye March,Alcor Operational Area,Region 3</t>
  </si>
  <si>
    <t>RS,Prefecture VIII</t>
  </si>
  <si>
    <t>Alcor</t>
  </si>
  <si>
    <t>https://www.sarna.net/wiki/Alcor</t>
  </si>
  <si>
    <t>FCL,Skye March,Alcor Operational Area,Region 2,Minor Capital</t>
  </si>
  <si>
    <t>LA,Skye March,Alcor Operational Area,Region 2,Minor Capital</t>
  </si>
  <si>
    <t>GL</t>
  </si>
  <si>
    <t>IoS</t>
  </si>
  <si>
    <t>Alcyone</t>
  </si>
  <si>
    <t>https://www.sarna.net/wiki/Alcyone</t>
  </si>
  <si>
    <t>CCom</t>
  </si>
  <si>
    <t>SIML</t>
  </si>
  <si>
    <t>FS,Capellan March,Kathil Operational Area,Region 3</t>
  </si>
  <si>
    <t>FCF,Capellan March,Kathil Operational Area,Alcyone PDZ</t>
  </si>
  <si>
    <t>Aldebaran</t>
  </si>
  <si>
    <t>https://www.sarna.net/wiki/Aldebaran</t>
  </si>
  <si>
    <t>DL</t>
  </si>
  <si>
    <t>CC,Tikonov Commonality,Region 9</t>
  </si>
  <si>
    <t>LC,Sarna March,Tikonov Operational Area,Region 1</t>
  </si>
  <si>
    <t>FCL,Sarna March,Terra Firma Operational Area,Region 4</t>
  </si>
  <si>
    <t>CC,Liao Commonality,Region 1</t>
  </si>
  <si>
    <t>RS,Prefecture VI</t>
  </si>
  <si>
    <t>CC,Tikonov Commonality,Region 7</t>
  </si>
  <si>
    <t>Aldertaine</t>
  </si>
  <si>
    <t>https://www.sarna.net/wiki/Aldertaine</t>
  </si>
  <si>
    <t>CC,Capella Commonality,Region 2</t>
  </si>
  <si>
    <t>Aldrecht</t>
  </si>
  <si>
    <t>https://www.sarna.net/wiki/Aldrecht</t>
  </si>
  <si>
    <t>DC,Benjamin Military District,Irurzun Prefecture</t>
  </si>
  <si>
    <t>Alegro</t>
  </si>
  <si>
    <t>https://www.sarna.net/wiki/Alegro</t>
  </si>
  <si>
    <t>OA,Ramora Province</t>
  </si>
  <si>
    <t>RA</t>
  </si>
  <si>
    <t>Alekseyevka</t>
  </si>
  <si>
    <t>https://www.sarna.net/wiki/Alekseyevka</t>
  </si>
  <si>
    <t>Alexandria</t>
  </si>
  <si>
    <t>CC</t>
  </si>
  <si>
    <t>https://www.sarna.net/wiki/Alexandria_(CC)</t>
  </si>
  <si>
    <t>CC,Sian Commonality,Region 11</t>
  </si>
  <si>
    <t>https://www.sarna.net/wiki/Alexandria_(LC)</t>
  </si>
  <si>
    <t>LC,Federation of Skye,Virginia Shire,Minor Capital</t>
  </si>
  <si>
    <t>FCL,Skye March,Ryde Operational Area,Region 2</t>
  </si>
  <si>
    <t>LA,Skye March,Ryde Operational Area,Region 2</t>
  </si>
  <si>
    <t>LA,Skye Province,Freedom Theater,Minor Capital</t>
  </si>
  <si>
    <t>LA,Donegal Province</t>
  </si>
  <si>
    <t>Alfirk</t>
  </si>
  <si>
    <t>https://www.sarna.net/wiki/Alfirk</t>
  </si>
  <si>
    <t>I(H)</t>
  </si>
  <si>
    <t>Algate</t>
  </si>
  <si>
    <t>https://www.sarna.net/wiki/Algate</t>
  </si>
  <si>
    <t>Algedi</t>
  </si>
  <si>
    <t>https://www.sarna.net/wiki/Algedi</t>
  </si>
  <si>
    <t>DC,Benjamin Military District,Kuzuu Prefecture</t>
  </si>
  <si>
    <t>DC,Dieron Military District,Kuzuu Prefecture</t>
  </si>
  <si>
    <t>DC,Dieron Military District,Algedi Prefecture,Minor Capital</t>
  </si>
  <si>
    <t>AB,Faction Capital</t>
  </si>
  <si>
    <t>DC,Benjamin Military District,Benjamin Prefecture,Minor Capital</t>
  </si>
  <si>
    <t>DC,Benjamin Military District,Algedi Prefecture,Minor Capital</t>
  </si>
  <si>
    <t>Algenib</t>
  </si>
  <si>
    <t>https://www.sarna.net/wiki/Algenib</t>
  </si>
  <si>
    <t>Algol</t>
  </si>
  <si>
    <t>https://www.sarna.net/wiki/Algol</t>
  </si>
  <si>
    <t>TGU</t>
  </si>
  <si>
    <t>FCF,Capellan March,Kathil Operational Area,Region 1</t>
  </si>
  <si>
    <t>CC,Tikonov Commonality,Region 11</t>
  </si>
  <si>
    <t>Algorab</t>
  </si>
  <si>
    <t>https://www.sarna.net/wiki/Algorab</t>
  </si>
  <si>
    <t>LC,Federation of Skye,Rahneshire</t>
  </si>
  <si>
    <t>FCL,Skye March,Alcor Operational Area,Region 2</t>
  </si>
  <si>
    <t>LA,Skye March,Alcor Operational Area,Region 2</t>
  </si>
  <si>
    <t>Algot</t>
  </si>
  <si>
    <t>https://www.sarna.net/wiki/Algot</t>
  </si>
  <si>
    <t>CC,Chesterton Commonality</t>
  </si>
  <si>
    <t>CC,Liao Commonality,Region 4</t>
  </si>
  <si>
    <t>CC,Liao Commonality,Region 2</t>
  </si>
  <si>
    <t>Alhena</t>
  </si>
  <si>
    <t>https://www.sarna.net/wiki/Alhena</t>
  </si>
  <si>
    <t>TR</t>
  </si>
  <si>
    <t>Alioth</t>
  </si>
  <si>
    <t>https://www.sarna.net/wiki/Alioth</t>
  </si>
  <si>
    <t>TH,New Dallas Province</t>
  </si>
  <si>
    <t>Alkaid</t>
  </si>
  <si>
    <t>https://www.sarna.net/wiki/Alkaid</t>
  </si>
  <si>
    <t>LA,Skye Province</t>
  </si>
  <si>
    <t>Alkalurops</t>
  </si>
  <si>
    <t>https://www.sarna.net/wiki/Alkalurops</t>
  </si>
  <si>
    <t>FCL,Skye March,Ryde Operational Area,Region 3</t>
  </si>
  <si>
    <t>LA,Skye March,Ryde Operational Area,Region 3</t>
  </si>
  <si>
    <t>RS,Prefecture IX</t>
  </si>
  <si>
    <t>Alkes</t>
  </si>
  <si>
    <t>https://www.sarna.net/wiki/Alkes</t>
  </si>
  <si>
    <t>FWL,Silver Hawks Coalition</t>
  </si>
  <si>
    <t>SHC</t>
  </si>
  <si>
    <t>Alktral</t>
  </si>
  <si>
    <t>https://www.sarna.net/wiki/Alktral</t>
  </si>
  <si>
    <t>OA,Blommestein Province</t>
  </si>
  <si>
    <t>OW,Blommestein Province</t>
  </si>
  <si>
    <t>All Dawn</t>
  </si>
  <si>
    <t>https://www.sarna.net/wiki/All_Dawn</t>
  </si>
  <si>
    <t>Alleghe</t>
  </si>
  <si>
    <t>https://www.sarna.net/wiki/Alleghe</t>
  </si>
  <si>
    <t>DC,Rasalhague Military District,Radstadt Prefecture</t>
  </si>
  <si>
    <t>DC,Rasalhague Military District,Kirchbach Prefecture</t>
  </si>
  <si>
    <t>FR,Rasalhague Province</t>
  </si>
  <si>
    <t>CWF</t>
  </si>
  <si>
    <t>CHH</t>
  </si>
  <si>
    <t>RD,Region 1</t>
  </si>
  <si>
    <t>Allerton</t>
  </si>
  <si>
    <t>https://www.sarna.net/wiki/Allerton</t>
  </si>
  <si>
    <t>FS,Draconis March,Fairfax Operational Area,Region 1</t>
  </si>
  <si>
    <t>FS,Draconis March,Robinson Operational Area,Region 3</t>
  </si>
  <si>
    <t>FS,Draconis March,Robinson Operational Area,Region 2</t>
  </si>
  <si>
    <t>FS,Draconis March,Robinson Operational Area,Le Blanc PDZ</t>
  </si>
  <si>
    <t>FCF,Draconis March,Robinson Operational Area,Le Blanc PDZ</t>
  </si>
  <si>
    <t>Alloway</t>
  </si>
  <si>
    <t>https://www.sarna.net/wiki/Alloway</t>
  </si>
  <si>
    <t>Alma Alta</t>
  </si>
  <si>
    <t>https://www.sarna.net/wiki/Alma_Alta</t>
  </si>
  <si>
    <t>PD</t>
  </si>
  <si>
    <t>LC,Protectorate of Donegal,District of Donegal</t>
  </si>
  <si>
    <t>FCL,Donegal March,Pherkad Operational Area,Region 1</t>
  </si>
  <si>
    <t>LA,Donegal March,Pherkad Operational Area,Region 1</t>
  </si>
  <si>
    <t>Almach</t>
  </si>
  <si>
    <t>Michelet</t>
  </si>
  <si>
    <t>https://www.sarna.net/wiki/Almach</t>
  </si>
  <si>
    <t>Almunge</t>
  </si>
  <si>
    <t>https://www.sarna.net/wiki/Almunge</t>
  </si>
  <si>
    <t>DC,Pesht Military District,Albiero Prefecture</t>
  </si>
  <si>
    <t>Alnadal</t>
  </si>
  <si>
    <t>https://www.sarna.net/wiki/Alnadal</t>
  </si>
  <si>
    <t>FS,Draconis March,Robinson Operational Area</t>
  </si>
  <si>
    <t>DC,Benjamin Military District,Proserpina Prefecture</t>
  </si>
  <si>
    <t>Alorton</t>
  </si>
  <si>
    <t>https://www.sarna.net/wiki/Alorton</t>
  </si>
  <si>
    <t>DTA</t>
  </si>
  <si>
    <t>Alphard</t>
  </si>
  <si>
    <t>https://www.sarna.net/wiki/Alphard_(FWL)</t>
  </si>
  <si>
    <t>https://www.sarna.net/wiki/Alphard_(MH)</t>
  </si>
  <si>
    <t>MH,Faction Capital</t>
  </si>
  <si>
    <t>Alphecca</t>
  </si>
  <si>
    <t>https://www.sarna.net/wiki/Alphecca</t>
  </si>
  <si>
    <t>DC,Dieron Military District,Kessel Prefecture</t>
  </si>
  <si>
    <t>Alpheratz</t>
  </si>
  <si>
    <t>https://www.sarna.net/wiki/Alpheratz</t>
  </si>
  <si>
    <t>OA,Faction Capital</t>
  </si>
  <si>
    <t>OA,Alpheratz Province,Faction Capital</t>
  </si>
  <si>
    <t>RA,Faction Capital</t>
  </si>
  <si>
    <t>Alrakis</t>
  </si>
  <si>
    <t>https://www.sarna.net/wiki/Alrakis</t>
  </si>
  <si>
    <t>RS,Prefecture I</t>
  </si>
  <si>
    <t>RD,Region 3,Vega Protectorate</t>
  </si>
  <si>
    <t>RD,Region 4</t>
  </si>
  <si>
    <t>Alrescha</t>
  </si>
  <si>
    <t>https://www.sarna.net/wiki/Alrescha</t>
  </si>
  <si>
    <t>Alsace</t>
  </si>
  <si>
    <t>Rodigo, Chekkar</t>
  </si>
  <si>
    <t>https://www.sarna.net/wiki/Rodigo</t>
  </si>
  <si>
    <t>LC,Tamar Pact,Trellshire</t>
  </si>
  <si>
    <t>Alsek</t>
  </si>
  <si>
    <t>https://www.sarna.net/wiki/Alsek</t>
  </si>
  <si>
    <t>FS,Crucis March,Chirikof Operational Area,Region 1</t>
  </si>
  <si>
    <t>FS,Crucis March,Chirikof Operational Area,Remagen Combat Region</t>
  </si>
  <si>
    <t>FCF,Crucis March,Chirikof Operational Area,Remagen Combat Region</t>
  </si>
  <si>
    <t>Alshain</t>
  </si>
  <si>
    <t>https://www.sarna.net/wiki/Alshain</t>
  </si>
  <si>
    <t>DC,Rasalhague Military District,Tinaca Prefecture</t>
  </si>
  <si>
    <t>DC,Rasalhague Military District,Alshain Prefecture,Minor Capital</t>
  </si>
  <si>
    <t>DC,Alshain Military District,Rubigen Prefecture,Major Capital</t>
  </si>
  <si>
    <t>CGB</t>
  </si>
  <si>
    <t>GBD,Faction Capital</t>
  </si>
  <si>
    <t>RD,Region 2,Major Capital</t>
  </si>
  <si>
    <t>Alta</t>
  </si>
  <si>
    <t>https://www.sarna.net/wiki/Alta</t>
  </si>
  <si>
    <t>Alta Vista</t>
  </si>
  <si>
    <t>https://www.sarna.net/wiki/Alta_Vista</t>
  </si>
  <si>
    <t>FS,Draconis March,Woodbine Operational Area</t>
  </si>
  <si>
    <t>FS,Periphery March,Woodbine Operational Area,Woodbine PDZ</t>
  </si>
  <si>
    <t>CSF</t>
  </si>
  <si>
    <t>Altair</t>
  </si>
  <si>
    <t>https://www.sarna.net/wiki/Altair</t>
  </si>
  <si>
    <t>TH,Lone Star Province</t>
  </si>
  <si>
    <t>AE,Lone Star Province</t>
  </si>
  <si>
    <t>DC,Dieron Military District,Lone Star Prefecture</t>
  </si>
  <si>
    <t>DC,Dieron Military District,Chaville Prefecture</t>
  </si>
  <si>
    <t>DC,Dieron Military District,Al Na'ir Prefecture</t>
  </si>
  <si>
    <t>RS,Prefecture X</t>
  </si>
  <si>
    <t>RS</t>
  </si>
  <si>
    <t>DC,Dieron Military District,Dieron Prefecture</t>
  </si>
  <si>
    <t>SL</t>
  </si>
  <si>
    <t>Altais</t>
  </si>
  <si>
    <t>https://www.sarna.net/wiki/Altais</t>
  </si>
  <si>
    <t>DC,Dieron Military District,Algedi Prefecture</t>
  </si>
  <si>
    <t>Altdorf</t>
  </si>
  <si>
    <t>https://www.sarna.net/wiki/Altdorf</t>
  </si>
  <si>
    <t>DC,Galedon Military District,Kaznejoy Prefecture</t>
  </si>
  <si>
    <t>DC,New Samarkand Military District,Kaznejoy Prefecture</t>
  </si>
  <si>
    <t>Altenmarkt</t>
  </si>
  <si>
    <t>https://www.sarna.net/wiki/Altenmarkt</t>
  </si>
  <si>
    <t>LC,Tamar Pact,Orkney Shire</t>
  </si>
  <si>
    <t>Alterf</t>
  </si>
  <si>
    <t>https://www.sarna.net/wiki/Alterf</t>
  </si>
  <si>
    <t>MSC</t>
  </si>
  <si>
    <t>Althastan</t>
  </si>
  <si>
    <t>https://www.sarna.net/wiki/Althastan</t>
  </si>
  <si>
    <t>RW,Erdvynn Province</t>
  </si>
  <si>
    <t>Althea's Choice</t>
  </si>
  <si>
    <t>https://www.sarna.net/wiki/Althea's_Choice</t>
  </si>
  <si>
    <t>TC,Dumassas Region</t>
  </si>
  <si>
    <t>TC</t>
  </si>
  <si>
    <t>TC,Perdition Union</t>
  </si>
  <si>
    <t>FS,Periphery March,June Operational Area,Warren PDZ</t>
  </si>
  <si>
    <t>Alto</t>
  </si>
  <si>
    <t>https://www.sarna.net/wiki/Alto</t>
  </si>
  <si>
    <t>Altona</t>
  </si>
  <si>
    <t>https://www.sarna.net/wiki/Altona</t>
  </si>
  <si>
    <t>DC,Pesht Military District,Bjarred Prefecture</t>
  </si>
  <si>
    <t>Altoona</t>
  </si>
  <si>
    <t>https://www.sarna.net/wiki/Altoona_(FS)</t>
  </si>
  <si>
    <t>https://www.sarna.net/wiki/Altoona_(LC)</t>
  </si>
  <si>
    <t>Altorra</t>
  </si>
  <si>
    <t>https://www.sarna.net/wiki/Altorra</t>
  </si>
  <si>
    <t>SiS</t>
  </si>
  <si>
    <t>CC,Sian Commonality,Region 3</t>
  </si>
  <si>
    <t>CC,Sian Commonality,Region 2</t>
  </si>
  <si>
    <t>DA</t>
  </si>
  <si>
    <t>Alula Borealis</t>
  </si>
  <si>
    <t>https://www.sarna.net/wiki/Alula_Borealis</t>
  </si>
  <si>
    <t>Alya</t>
  </si>
  <si>
    <t>https://www.sarna.net/wiki/Alya</t>
  </si>
  <si>
    <t>Alyina</t>
  </si>
  <si>
    <t>https://www.sarna.net/wiki/Alyina</t>
  </si>
  <si>
    <t>FCL,Tamar March,Blackjack Operational Area,Region 3</t>
  </si>
  <si>
    <t>AML,Faction Capital</t>
  </si>
  <si>
    <t>Ambatomainty</t>
  </si>
  <si>
    <t>https://www.sarna.net/wiki/Ambatomainty</t>
  </si>
  <si>
    <t>Amber</t>
  </si>
  <si>
    <t>https://www.sarna.net/wiki/Amber</t>
  </si>
  <si>
    <t>Amber Grove</t>
  </si>
  <si>
    <t>https://www.sarna.net/wiki/Amber_Grove</t>
  </si>
  <si>
    <t>Ambergrist</t>
  </si>
  <si>
    <t>https://www.sarna.net/wiki/Ambergrist</t>
  </si>
  <si>
    <t>CC,St. Ives Commonality,Region 4</t>
  </si>
  <si>
    <t>SIC,Region 3</t>
  </si>
  <si>
    <t>Ambrose</t>
  </si>
  <si>
    <t>https://www.sarna.net/wiki/Ambrose</t>
  </si>
  <si>
    <t>Amiga</t>
  </si>
  <si>
    <t>https://www.sarna.net/wiki/Amiga</t>
  </si>
  <si>
    <t>FS,Crucis March,Markesan Operational Area,Achemar Combat Region</t>
  </si>
  <si>
    <t>FCF,Crucis March,Markesan Operational Area,Achemar Combat Region</t>
  </si>
  <si>
    <t>FS,Crucis March,Markesan Operational Area,McHenry Prefecture</t>
  </si>
  <si>
    <t>Amity</t>
  </si>
  <si>
    <t>https://www.sarna.net/wiki/Amity</t>
  </si>
  <si>
    <t>Amminadav</t>
  </si>
  <si>
    <t>https://www.sarna.net/wiki/Amminadav</t>
  </si>
  <si>
    <t>Ammon</t>
  </si>
  <si>
    <t>https://www.sarna.net/wiki/Ammon_(OA)</t>
  </si>
  <si>
    <t>Amnesty</t>
  </si>
  <si>
    <t>https://www.sarna.net/wiki/Amnesty</t>
  </si>
  <si>
    <t>Amu Darya</t>
  </si>
  <si>
    <t>https://www.sarna.net/wiki/Amu_Darya</t>
  </si>
  <si>
    <t>CC,Sian Commonality,Region 8</t>
  </si>
  <si>
    <t>An Ting</t>
  </si>
  <si>
    <t>https://www.sarna.net/wiki/An_Ting</t>
  </si>
  <si>
    <t>DC,Galedon Military District,Matsuida Prefecture</t>
  </si>
  <si>
    <t>Anaea</t>
  </si>
  <si>
    <t>https://www.sarna.net/wiki/Anaea</t>
  </si>
  <si>
    <t>Anaheim</t>
  </si>
  <si>
    <t>https://www.sarna.net/wiki/Anaheim</t>
  </si>
  <si>
    <t>FS,Capellan March,Taygeta Operational Area,Region 2</t>
  </si>
  <si>
    <t>FS,Capellan March,Taygeta Operational Area,Warren PDZ</t>
  </si>
  <si>
    <t>FCF,Capellan March,Taygeta Operational Area,Warren PDZ</t>
  </si>
  <si>
    <t>Anatolia</t>
  </si>
  <si>
    <t>Pillory (3130+)</t>
  </si>
  <si>
    <t>https://www.sarna.net/wiki/Pillory</t>
  </si>
  <si>
    <t>RT</t>
  </si>
  <si>
    <t>Ancha</t>
  </si>
  <si>
    <t>https://www.sarna.net/wiki/Ancha</t>
  </si>
  <si>
    <t>Andalusia</t>
  </si>
  <si>
    <t>https://www.sarna.net/wiki/Andalusia</t>
  </si>
  <si>
    <t>FCF,Crucis March,Minette Operational Area,Point Barrow Combat Region</t>
  </si>
  <si>
    <t>Andarmax</t>
  </si>
  <si>
    <t>https://www.sarna.net/wiki/Andarmax</t>
  </si>
  <si>
    <t>CC,Andurien Commonality,Region 3</t>
  </si>
  <si>
    <t>CC,Sian Commonality,Region 7</t>
  </si>
  <si>
    <t>CC,Victoria Commonality,Region 1</t>
  </si>
  <si>
    <t>Andelys</t>
  </si>
  <si>
    <t>https://www.sarna.net/wiki/Andelys</t>
  </si>
  <si>
    <t>FS,Crucis March,Minette Operational Area,Tsamma Combat Region</t>
  </si>
  <si>
    <t>Andro</t>
  </si>
  <si>
    <t>https://www.sarna.net/wiki/Andro</t>
  </si>
  <si>
    <t>FS,Capellan March,Kathil Operational Area,Kathil PDZ</t>
  </si>
  <si>
    <t>FCF,Capellan March,Kathil Operational Area,Kathil PDZ</t>
  </si>
  <si>
    <t>CC,Andro Thumb, Region 2</t>
  </si>
  <si>
    <t>Andurien</t>
  </si>
  <si>
    <t>https://www.sarna.net/wiki/Andurien</t>
  </si>
  <si>
    <t>CC,Andurien Commonality,Region 2,Major Capital</t>
  </si>
  <si>
    <t>FWL,Duchy of Andurien,Major Capital</t>
  </si>
  <si>
    <t>DA,Faction Capital</t>
  </si>
  <si>
    <t>Anegasaki</t>
  </si>
  <si>
    <t>https://www.sarna.net/wiki/Anegasaki</t>
  </si>
  <si>
    <t>CC,Sian Commonality,Region 1</t>
  </si>
  <si>
    <t>FWL,Duchy of Oriente</t>
  </si>
  <si>
    <t>DO</t>
  </si>
  <si>
    <t>OP</t>
  </si>
  <si>
    <t>FWL,Oriente Protectorate</t>
  </si>
  <si>
    <t>Anembo</t>
  </si>
  <si>
    <t>https://www.sarna.net/wiki/Anembo</t>
  </si>
  <si>
    <t>LA,Coventry Province,Melissia Theater,Inarcs Archonette</t>
  </si>
  <si>
    <t>Angell</t>
  </si>
  <si>
    <t>Angell II</t>
  </si>
  <si>
    <t>https://www.sarna.net/wiki/Angell</t>
  </si>
  <si>
    <t>Angelsey</t>
  </si>
  <si>
    <t>https://www.sarna.net/wiki/Angelsey</t>
  </si>
  <si>
    <t>CC,Sarna Commonality,Region 2</t>
  </si>
  <si>
    <t>Anglia</t>
  </si>
  <si>
    <t>https://www.sarna.net/wiki/Anglia</t>
  </si>
  <si>
    <t>NDC</t>
  </si>
  <si>
    <t>Angol</t>
  </si>
  <si>
    <t>https://www.sarna.net/wiki/Angol</t>
  </si>
  <si>
    <t>FS,Draconis March,Robinson Operational Area,Kentares PDZ</t>
  </si>
  <si>
    <t>FCF,Draconis March,Robinson Operational Area,Kentares PDZ</t>
  </si>
  <si>
    <t>Angra</t>
  </si>
  <si>
    <t>https://www.sarna.net/wiki/Angra</t>
  </si>
  <si>
    <t>Anguilla</t>
  </si>
  <si>
    <t>https://www.sarna.net/wiki/Anguilla</t>
  </si>
  <si>
    <t>FS,Draconis March,Woodbine Operational Area,Bryceland PDZ</t>
  </si>
  <si>
    <t>FCF,Draconis March,Woodbine Operational Area,Bryceland PDZ</t>
  </si>
  <si>
    <t>Anjin Muerto</t>
  </si>
  <si>
    <t>https://www.sarna.net/wiki/Anjin_Muerto</t>
  </si>
  <si>
    <t>FS,Crucis March,Minette Operational Area,Anjin Muerto Combat Region</t>
  </si>
  <si>
    <t>FCF,Crucis March,Minette Operational Area,Anjin Muerto Combat Region</t>
  </si>
  <si>
    <t>FS,Periphery March,Anjin Muerto Operational Area,Anjin Muerto Combat Region,Minor Capital</t>
  </si>
  <si>
    <t>Ankaa</t>
  </si>
  <si>
    <t>https://www.sarna.net/wiki/Ankaa</t>
  </si>
  <si>
    <t>DC,Dieron Military District,Addicks Prefecture</t>
  </si>
  <si>
    <t>Anklan</t>
  </si>
  <si>
    <t>https://www.sarna.net/wiki/Anklan</t>
  </si>
  <si>
    <t>HL,Region 4</t>
  </si>
  <si>
    <t>SE</t>
  </si>
  <si>
    <t>Ankolika</t>
  </si>
  <si>
    <t>https://www.sarna.net/wiki/Ankolika</t>
  </si>
  <si>
    <t>FWL,Regulan Fiefs</t>
  </si>
  <si>
    <t>Annapolis</t>
  </si>
  <si>
    <t>https://www.sarna.net/wiki/Annapolis</t>
  </si>
  <si>
    <t>Annunziata</t>
  </si>
  <si>
    <t>https://www.sarna.net/wiki/Annunziata</t>
  </si>
  <si>
    <t>FCL,Periphery March,Tsarahavana Operational Area,Region 1</t>
  </si>
  <si>
    <t>LA,Periphery March,Tsarahavana Operational Area,Region 1</t>
  </si>
  <si>
    <t>VM</t>
  </si>
  <si>
    <t>Annwyn</t>
  </si>
  <si>
    <t>https://www.sarna.net/wiki/Annwyn</t>
  </si>
  <si>
    <t>Antallos</t>
  </si>
  <si>
    <t>Port Krin</t>
  </si>
  <si>
    <t>https://www.sarna.net/wiki/Antallos</t>
  </si>
  <si>
    <t>CSR</t>
  </si>
  <si>
    <t>Antares</t>
  </si>
  <si>
    <t>https://www.sarna.net/wiki/Antares</t>
  </si>
  <si>
    <t>CSV</t>
  </si>
  <si>
    <t>Antias</t>
  </si>
  <si>
    <t>https://www.sarna.net/wiki/Antias</t>
  </si>
  <si>
    <t>CC,Andurien Commonality,Region 2</t>
  </si>
  <si>
    <t>Antietam</t>
  </si>
  <si>
    <t>https://www.sarna.net/wiki/Antietam</t>
  </si>
  <si>
    <t>Antipolo</t>
  </si>
  <si>
    <t>https://www.sarna.net/wiki/Antipolo</t>
  </si>
  <si>
    <t>FWL,Duchy of Andurien</t>
  </si>
  <si>
    <t>Antwerp</t>
  </si>
  <si>
    <t>https://www.sarna.net/wiki/Antwerp</t>
  </si>
  <si>
    <t>HL,Region 7</t>
  </si>
  <si>
    <t>Anywhere</t>
  </si>
  <si>
    <t>https://www.sarna.net/wiki/Anywhere</t>
  </si>
  <si>
    <t>RW</t>
  </si>
  <si>
    <t>FCL,Tamar March,Blackjack Operational Area,Region 1</t>
  </si>
  <si>
    <t>Aodh</t>
  </si>
  <si>
    <t>https://www.sarna.net/wiki/Aodh</t>
  </si>
  <si>
    <t>CC,Capella Commonality,Region 6</t>
  </si>
  <si>
    <t>FWL,Federation of Oriente</t>
  </si>
  <si>
    <t>Aomen</t>
  </si>
  <si>
    <t>https://www.sarna.net/wiki/Aomen</t>
  </si>
  <si>
    <t>Aosia</t>
  </si>
  <si>
    <t>https://www.sarna.net/wiki/Aosia</t>
  </si>
  <si>
    <t>CC,Sarna Commonality,Region 6</t>
  </si>
  <si>
    <t>Apinzel</t>
  </si>
  <si>
    <t>https://www.sarna.net/wiki/Apinzel</t>
  </si>
  <si>
    <t>Apolakkia</t>
  </si>
  <si>
    <t>https://www.sarna.net/wiki/Apolakkia</t>
  </si>
  <si>
    <t>Apollo</t>
  </si>
  <si>
    <t>https://www.sarna.net/wiki/Apollo_(system)</t>
  </si>
  <si>
    <t>RW,Faction Capital</t>
  </si>
  <si>
    <t>RW,Apollo Province,Faction Capital</t>
  </si>
  <si>
    <t>Apostica</t>
  </si>
  <si>
    <t>https://www.sarna.net/wiki/Apostica</t>
  </si>
  <si>
    <t>FCL,Donegal March,Pherkad Operational Area,Region 3</t>
  </si>
  <si>
    <t>LA,Donegal March,Pherkad Operational Area,Region 3</t>
  </si>
  <si>
    <t>LA,Donegal Province,Pandora Theater</t>
  </si>
  <si>
    <t>LA,Arc-Royal Theater,Arcturus Archonette</t>
  </si>
  <si>
    <t>Apriki</t>
  </si>
  <si>
    <t>https://www.sarna.net/wiki/Apriki</t>
  </si>
  <si>
    <t>Apsalar</t>
  </si>
  <si>
    <t>https://www.sarna.net/wiki/Apsalar</t>
  </si>
  <si>
    <t>Aquagea</t>
  </si>
  <si>
    <t>https://www.sarna.net/wiki/Aquagea</t>
  </si>
  <si>
    <t>Aquavita</t>
  </si>
  <si>
    <t>https://www.sarna.net/wiki/Aquavita</t>
  </si>
  <si>
    <t>Aquileia</t>
  </si>
  <si>
    <t>https://www.sarna.net/wiki/Aquileia</t>
  </si>
  <si>
    <t>Aragon</t>
  </si>
  <si>
    <t>https://www.sarna.net/wiki/Aragon</t>
  </si>
  <si>
    <t>NC</t>
  </si>
  <si>
    <t>EI</t>
  </si>
  <si>
    <t>Arboris</t>
  </si>
  <si>
    <t>https://www.sarna.net/wiki/Arboris</t>
  </si>
  <si>
    <t>CH</t>
  </si>
  <si>
    <t>Arc-Royal</t>
  </si>
  <si>
    <t>https://www.sarna.net/wiki/Arc-Royal</t>
  </si>
  <si>
    <t>FCL,Donegal March,Pherkad Operational Area,Region 2</t>
  </si>
  <si>
    <t>LA,Donegal March,Pherkad Operational Area,Region 2</t>
  </si>
  <si>
    <t>LA,Arc-Royal Defense Cordon,Minor Capital</t>
  </si>
  <si>
    <t>LA,Arc-Royal Theater,Minor Capital</t>
  </si>
  <si>
    <t>LC,Arc-Royal Theater,Minor Capital</t>
  </si>
  <si>
    <t>ALC,Faction Capital</t>
  </si>
  <si>
    <t>Arcadia</t>
  </si>
  <si>
    <t>https://www.sarna.net/wiki/Arcadia_(FS)</t>
  </si>
  <si>
    <t>FS,Crucis March,Markesan Operational Area,Region 3</t>
  </si>
  <si>
    <t>https://www.sarna.net/wiki/Arcadia_(LC)</t>
  </si>
  <si>
    <t>FCL,Tamarind March,Soilihull Operational Area,Region 3</t>
  </si>
  <si>
    <t>LA,Tamarind March,Soilihull Operational Area,Region 3</t>
  </si>
  <si>
    <t>https://www.sarna.net/wiki/Arcadia_(Clan_System)</t>
  </si>
  <si>
    <t>SLIE</t>
  </si>
  <si>
    <t>Arcturus</t>
  </si>
  <si>
    <t>https://www.sarna.net/wiki/Arcturus</t>
  </si>
  <si>
    <t>LC,Faction Capital</t>
  </si>
  <si>
    <t>LA,Arc-Royal Theater,Arcturus Archonette,Major Capital</t>
  </si>
  <si>
    <t>TamP,Faction Capital</t>
  </si>
  <si>
    <t>Ardoz</t>
  </si>
  <si>
    <t>https://www.sarna.net/wiki/Ardoz</t>
  </si>
  <si>
    <t>DC,Alshain Military District,Rubigen Prefecture</t>
  </si>
  <si>
    <t>Ares</t>
  </si>
  <si>
    <t>https://www.sarna.net/wiki/Ares_(system)</t>
  </si>
  <si>
    <t>CC,Capella Commonality,Region 4</t>
  </si>
  <si>
    <t>Arganda</t>
  </si>
  <si>
    <t>https://www.sarna.net/wiki/Arganda</t>
  </si>
  <si>
    <t>FCL,Tamarind March,Soilihull Operational Area,Region 2</t>
  </si>
  <si>
    <t>LA,Tamarind March,Soilihull Operational Area,Region 2</t>
  </si>
  <si>
    <t>Argondale</t>
  </si>
  <si>
    <t>https://www.sarna.net/wiki/Argondale</t>
  </si>
  <si>
    <t>Argos</t>
  </si>
  <si>
    <t>https://www.sarna.net/wiki/Argos</t>
  </si>
  <si>
    <t>Argyle</t>
  </si>
  <si>
    <t>https://www.sarna.net/wiki/Argyle</t>
  </si>
  <si>
    <t>FS,Crucis March,Markesan Operational Area,New Avalon Combat Region</t>
  </si>
  <si>
    <t>FCF,Crucis March,Markesan Operational Area,New Avalon Combat Region</t>
  </si>
  <si>
    <t>Ariel</t>
  </si>
  <si>
    <t>https://www.sarna.net/wiki/Ariel</t>
  </si>
  <si>
    <t>Aristotle</t>
  </si>
  <si>
    <t>https://www.sarna.net/wiki/Aristotle</t>
  </si>
  <si>
    <t>LA,Bolan Province</t>
  </si>
  <si>
    <t>Arkab</t>
  </si>
  <si>
    <t>https://www.sarna.net/wiki/Arkab</t>
  </si>
  <si>
    <t>DC,Benjamin Military District,Baldur Prefecture</t>
  </si>
  <si>
    <t>DC,Benjamin Military District,Buckminster Prefecture</t>
  </si>
  <si>
    <t>Arlanda</t>
  </si>
  <si>
    <t>https://www.sarna.net/wiki/Arlanda</t>
  </si>
  <si>
    <t>Arlington</t>
  </si>
  <si>
    <t>https://www.sarna.net/wiki/Arlington</t>
  </si>
  <si>
    <t>DC,New Samarkand Military District,Matsuida Prefecture</t>
  </si>
  <si>
    <t>Arluna</t>
  </si>
  <si>
    <t>https://www.sarna.net/wiki/Arluna</t>
  </si>
  <si>
    <t>FCL,Periphery March,Tsarahavana Operational Area,Region 2</t>
  </si>
  <si>
    <t>LA,Periphery March,Tsarahavana Operational Area,Region 2</t>
  </si>
  <si>
    <t>Armaxa</t>
  </si>
  <si>
    <t>https://www.sarna.net/wiki/Armaxa</t>
  </si>
  <si>
    <t>CC,St. Ives Commonality,Region 2</t>
  </si>
  <si>
    <t>SIC,Region 2</t>
  </si>
  <si>
    <t>Armington</t>
  </si>
  <si>
    <t>https://www.sarna.net/wiki/Armington</t>
  </si>
  <si>
    <t>MC</t>
  </si>
  <si>
    <t>D(MC,FS)</t>
  </si>
  <si>
    <t>Armstrong</t>
  </si>
  <si>
    <t>https://www.sarna.net/wiki/Armstrong</t>
  </si>
  <si>
    <t>Arn</t>
  </si>
  <si>
    <t>Jia Tian (3130+)</t>
  </si>
  <si>
    <t>https://www.sarna.net/wiki/Jia_Tian</t>
  </si>
  <si>
    <t>CC,Victoria Commonality,Region 6</t>
  </si>
  <si>
    <t>Arnaudville</t>
  </si>
  <si>
    <t>https://www.sarna.net/wiki/Arnaudville</t>
  </si>
  <si>
    <t>Arromanches</t>
  </si>
  <si>
    <t>https://www.sarna.net/wiki/Arromanches</t>
  </si>
  <si>
    <t>Artru</t>
  </si>
  <si>
    <t>https://www.sarna.net/wiki/Artru</t>
  </si>
  <si>
    <t>TC,Brinton Union</t>
  </si>
  <si>
    <t>Arundel</t>
  </si>
  <si>
    <t>https://www.sarna.net/wiki/Arundel</t>
  </si>
  <si>
    <t>As Samik</t>
  </si>
  <si>
    <t>https://www.sarna.net/wiki/As_Samik</t>
  </si>
  <si>
    <t>UHC</t>
  </si>
  <si>
    <t>FS,Crucis March,Chirikof Operational Area,Region 2</t>
  </si>
  <si>
    <t>FS,Crucis March,Chirikof Operational Area,Islamabad Combat Region</t>
  </si>
  <si>
    <t>FCF,Crucis March,Chirikof Operational Area,Islamabad Combat Region</t>
  </si>
  <si>
    <t>Ascella</t>
  </si>
  <si>
    <t>https://www.sarna.net/wiki/Ascella</t>
  </si>
  <si>
    <t>Ascua</t>
  </si>
  <si>
    <t>Valencia</t>
  </si>
  <si>
    <t>https://www.sarna.net/wiki/Valencia</t>
  </si>
  <si>
    <t>EI,Faction Capital</t>
  </si>
  <si>
    <t>SE,Faction Capital</t>
  </si>
  <si>
    <t>Asellus Australis</t>
  </si>
  <si>
    <t>https://www.sarna.net/wiki/Asellus_Australis</t>
  </si>
  <si>
    <t>Asellus Borealis</t>
  </si>
  <si>
    <t>https://www.sarna.net/wiki/Asellus_Borealis</t>
  </si>
  <si>
    <t>Asgard</t>
  </si>
  <si>
    <t>https://www.sarna.net/wiki/Asgard</t>
  </si>
  <si>
    <t>DC,Pesht Military District,Kagoshima Prefecture</t>
  </si>
  <si>
    <t>DC,Pesht Military District,Irece Prefecture</t>
  </si>
  <si>
    <t>RD,Region 2</t>
  </si>
  <si>
    <t>Ashburton</t>
  </si>
  <si>
    <t>https://www.sarna.net/wiki/Ashburton</t>
  </si>
  <si>
    <t>Ashio</t>
  </si>
  <si>
    <t>https://www.sarna.net/wiki/Ashio</t>
  </si>
  <si>
    <t>DC,Benjamin Military District,Ashio Prefecture,Minor Capital</t>
  </si>
  <si>
    <t>DC,Dieron Military District,Ashio Prefecture,Minor Capital</t>
  </si>
  <si>
    <t>Ashkum</t>
  </si>
  <si>
    <t>https://www.sarna.net/wiki/Ashkum</t>
  </si>
  <si>
    <t>SS</t>
  </si>
  <si>
    <t>Ashley</t>
  </si>
  <si>
    <t>https://www.sarna.net/wiki/Ashley</t>
  </si>
  <si>
    <t>Aspropirgos</t>
  </si>
  <si>
    <t>https://www.sarna.net/wiki/Aspropirgos</t>
  </si>
  <si>
    <t>Asta</t>
  </si>
  <si>
    <t>https://www.sarna.net/wiki/Asta</t>
  </si>
  <si>
    <t>TA</t>
  </si>
  <si>
    <t>TH,Alliance Core</t>
  </si>
  <si>
    <t>AE,Alliance Core</t>
  </si>
  <si>
    <t>Astrokaszy</t>
  </si>
  <si>
    <t>https://www.sarna.net/wiki/Astrokaszy</t>
  </si>
  <si>
    <t>RCM</t>
  </si>
  <si>
    <t>FWL,Rim Commonality</t>
  </si>
  <si>
    <t>Asturias</t>
  </si>
  <si>
    <t>https://www.sarna.net/wiki/Asturias</t>
  </si>
  <si>
    <t>NC,Faction Capital</t>
  </si>
  <si>
    <t>Asuncion</t>
  </si>
  <si>
    <t>https://www.sarna.net/wiki/Asuncion</t>
  </si>
  <si>
    <t>FWL,Zion Province</t>
  </si>
  <si>
    <t>Athenry</t>
  </si>
  <si>
    <t>https://www.sarna.net/wiki/Athenry</t>
  </si>
  <si>
    <t>Athna</t>
  </si>
  <si>
    <t>https://www.sarna.net/wiki/Athna</t>
  </si>
  <si>
    <t>Atlas</t>
  </si>
  <si>
    <t>https://www.sarna.net/wiki/Atlas_(system)</t>
  </si>
  <si>
    <t>CC,St. Ives Commonality,Region 7</t>
  </si>
  <si>
    <t>FS,Capellan March,Kathil Operational Area,Kittery Prefecture</t>
  </si>
  <si>
    <t>CC,Sian Commonality,Region 12</t>
  </si>
  <si>
    <t>FS,Capellan March,Taygeta Operational Area,Carmacks Prefecture</t>
  </si>
  <si>
    <t>Atocongo</t>
  </si>
  <si>
    <t>https://www.sarna.net/wiki/Atocongo</t>
  </si>
  <si>
    <t>LA,Arc-Royal Defense Cordon</t>
  </si>
  <si>
    <t>Atreus</t>
  </si>
  <si>
    <t>https://www.sarna.net/wiki/Atreus_(FWL)</t>
  </si>
  <si>
    <t>MCM,Faction Capital</t>
  </si>
  <si>
    <t>FWL,Marik Commonwealth,Faction Capital</t>
  </si>
  <si>
    <t>FWL,Marik CommonwealSLDF,Faction Capital</t>
  </si>
  <si>
    <t>FWL,Faction Capital</t>
  </si>
  <si>
    <t>https://www.sarna.net/wiki/Atreus_(Clan_System)</t>
  </si>
  <si>
    <t>Atreus Prime</t>
  </si>
  <si>
    <t>https://www.sarna.net/wiki/Atreus_Prime</t>
  </si>
  <si>
    <t>Atria</t>
  </si>
  <si>
    <t>https://www.sarna.net/wiki/Atria</t>
  </si>
  <si>
    <t>Atsugi</t>
  </si>
  <si>
    <t>https://www.sarna.net/wiki/Atsugi</t>
  </si>
  <si>
    <t>Attenbrooks</t>
  </si>
  <si>
    <t>https://www.sarna.net/wiki/Attenbrooks</t>
  </si>
  <si>
    <t>CDS</t>
  </si>
  <si>
    <t>Atzenbrugg</t>
  </si>
  <si>
    <t>https://www.sarna.net/wiki/Atzenbrugg</t>
  </si>
  <si>
    <t>Aubisson</t>
  </si>
  <si>
    <t>https://www.sarna.net/wiki/Aubisson</t>
  </si>
  <si>
    <t>DC,Dieron Military District,Vega Prefecture</t>
  </si>
  <si>
    <t>Aucara</t>
  </si>
  <si>
    <t>https://www.sarna.net/wiki/Aucara</t>
  </si>
  <si>
    <t>FS,Capellan March,Taygeta Operational Area,Altair PDZ</t>
  </si>
  <si>
    <t>FCF,Capellan March,Taygeta Operational Area,Altair PDZ</t>
  </si>
  <si>
    <t>FS,Capellan March,Sirdar Operational Area,Altair PDZ</t>
  </si>
  <si>
    <t>FS,Capellan March,Sirdar Operational Area,New Syrtis PDZ</t>
  </si>
  <si>
    <t>August</t>
  </si>
  <si>
    <t>https://www.sarna.net/wiki/August</t>
  </si>
  <si>
    <t>Augusta</t>
  </si>
  <si>
    <t>https://www.sarna.net/wiki/Augusta</t>
  </si>
  <si>
    <t>Augustine</t>
  </si>
  <si>
    <t>https://www.sarna.net/wiki/Augustine</t>
  </si>
  <si>
    <t>SA,Faction Capital</t>
  </si>
  <si>
    <t>FWL,Augustine Alliance</t>
  </si>
  <si>
    <t>Auldhouse</t>
  </si>
  <si>
    <t>https://www.sarna.net/wiki/Auldhouse</t>
  </si>
  <si>
    <t>LA,Skye Province,Freedom Theater,Arcturus Archonette</t>
  </si>
  <si>
    <t>Aur</t>
  </si>
  <si>
    <t>https://www.sarna.net/wiki/Aur</t>
  </si>
  <si>
    <t>Aurigae</t>
  </si>
  <si>
    <t>https://www.sarna.net/wiki/Aurigae</t>
  </si>
  <si>
    <t>Austerlitz</t>
  </si>
  <si>
    <t>Scauld (3130+)</t>
  </si>
  <si>
    <t>https://www.sarna.net/wiki/Scauld</t>
  </si>
  <si>
    <t>Australia</t>
  </si>
  <si>
    <t>https://www.sarna.net/wiki/Australia</t>
  </si>
  <si>
    <t>Autumn Wind</t>
  </si>
  <si>
    <t>https://www.sarna.net/wiki/Autumn_Wind</t>
  </si>
  <si>
    <t>Avawatz</t>
  </si>
  <si>
    <t>https://www.sarna.net/wiki/Avawatz</t>
  </si>
  <si>
    <t>FS,Crucis March,Markesan Operational Area,Marlette Prefecture</t>
  </si>
  <si>
    <t>Avellaneda</t>
  </si>
  <si>
    <t>https://www.sarna.net/wiki/Avellaneda</t>
  </si>
  <si>
    <t>Avigait</t>
  </si>
  <si>
    <t>https://www.sarna.net/wiki/Avigait</t>
  </si>
  <si>
    <t>Avior</t>
  </si>
  <si>
    <t>https://www.sarna.net/wiki/Avior</t>
  </si>
  <si>
    <t>Avon</t>
  </si>
  <si>
    <t>https://www.sarna.net/wiki/Avon</t>
  </si>
  <si>
    <t>Avranches</t>
  </si>
  <si>
    <t>https://www.sarna.net/wiki/Avranches</t>
  </si>
  <si>
    <t>Awano</t>
  </si>
  <si>
    <t>https://www.sarna.net/wiki/Awano</t>
  </si>
  <si>
    <t>Awyron</t>
  </si>
  <si>
    <t>https://www.sarna.net/wiki/Awyron</t>
  </si>
  <si>
    <t>Axton</t>
  </si>
  <si>
    <t>https://www.sarna.net/wiki/Axton</t>
  </si>
  <si>
    <t>Ayacucho</t>
  </si>
  <si>
    <t>https://www.sarna.net/wiki/Ayacucho</t>
  </si>
  <si>
    <t>Aylmer</t>
  </si>
  <si>
    <t>https://www.sarna.net/wiki/Aylmer</t>
  </si>
  <si>
    <t>Ayn Tarma</t>
  </si>
  <si>
    <t>https://www.sarna.net/wiki/Ayn_Tarma</t>
  </si>
  <si>
    <t>Azha</t>
  </si>
  <si>
    <t>https://www.sarna.net/wiki/Azha</t>
  </si>
  <si>
    <t>Azur</t>
  </si>
  <si>
    <t>https://www.sarna.net/wiki/Azur</t>
  </si>
  <si>
    <t>Babaeski</t>
  </si>
  <si>
    <t>https://www.sarna.net/wiki/Babaeski</t>
  </si>
  <si>
    <t>FCL,Tamar March,Blackjack Operational Area,Region 2</t>
  </si>
  <si>
    <t>FCL,Tamar March,Pasig Operational Area,Region 1</t>
  </si>
  <si>
    <t>LA,Tamar March,Pasig Operational Area,Region 1</t>
  </si>
  <si>
    <t>LA,Coventry Province,Melissia Theater,Arc-Royal Defense Cordon</t>
  </si>
  <si>
    <t>Babuyan</t>
  </si>
  <si>
    <t>https://www.sarna.net/wiki/Babuyan</t>
  </si>
  <si>
    <t>Babylon</t>
  </si>
  <si>
    <t>https://www.sarna.net/wiki/Babylon</t>
  </si>
  <si>
    <t>D(I,C)</t>
  </si>
  <si>
    <t>CCY</t>
  </si>
  <si>
    <t>Baccalieu</t>
  </si>
  <si>
    <t>https://www.sarna.net/wiki/Baccalieu</t>
  </si>
  <si>
    <t>Bacum</t>
  </si>
  <si>
    <t>https://www.sarna.net/wiki/Bacum</t>
  </si>
  <si>
    <t>Bad News</t>
  </si>
  <si>
    <t>https://www.sarna.net/wiki/Bad_News</t>
  </si>
  <si>
    <t>DC,Galedon Military District,New Samarkand Prefecture</t>
  </si>
  <si>
    <t>DC,Galedon Military District,Tabayama Prefecture</t>
  </si>
  <si>
    <t>DC,New Samarkand Military District,Tabayama Prefecture</t>
  </si>
  <si>
    <t>DC,New Samarkand Military District,New Samarkand Prefecture</t>
  </si>
  <si>
    <t>Badlands</t>
  </si>
  <si>
    <t>https://www.sarna.net/wiki/Badlands</t>
  </si>
  <si>
    <t>Badlands Cluster</t>
  </si>
  <si>
    <t>Pirates Haven Cluster (3025+)</t>
  </si>
  <si>
    <t>https://www.sarna.net/wiki/Pirates_Haven</t>
  </si>
  <si>
    <t>Baggville</t>
  </si>
  <si>
    <t>Sardinas (3152+)</t>
  </si>
  <si>
    <t>https://www.sarna.net/wiki/Baggville</t>
  </si>
  <si>
    <t>Bahl's Retreat</t>
  </si>
  <si>
    <t>https://www.sarna.net/wiki/Bahl's_Retreat</t>
  </si>
  <si>
    <t>Bainsville</t>
  </si>
  <si>
    <t>https://www.sarna.net/wiki/Bainsville</t>
  </si>
  <si>
    <t>Baker 3</t>
  </si>
  <si>
    <t>https://www.sarna.net/wiki/Baker_3</t>
  </si>
  <si>
    <t>Balawat</t>
  </si>
  <si>
    <t>https://www.sarna.net/wiki/Balawat</t>
  </si>
  <si>
    <t>Baldur</t>
  </si>
  <si>
    <t>https://www.sarna.net/wiki/Baldur</t>
  </si>
  <si>
    <t>DC,Benjamin Military District,Baldur Prefecture,Minor Capital</t>
  </si>
  <si>
    <t>Baliggora</t>
  </si>
  <si>
    <t>https://www.sarna.net/wiki/Baliggora</t>
  </si>
  <si>
    <t>OA,Baliggora Province,Major Capital</t>
  </si>
  <si>
    <t>OA,Baliggora Province</t>
  </si>
  <si>
    <t>OAR,Faction Capital</t>
  </si>
  <si>
    <t>Balkan</t>
  </si>
  <si>
    <t>https://www.sarna.net/wiki/Balkan</t>
  </si>
  <si>
    <t>Ballad</t>
  </si>
  <si>
    <t>Ballad II</t>
  </si>
  <si>
    <t>https://www.sarna.net/wiki/Ballad</t>
  </si>
  <si>
    <t>MOC,Ballad Province,Major Capital</t>
  </si>
  <si>
    <t>Ballalaba</t>
  </si>
  <si>
    <t>https://www.sarna.net/wiki/Ballalaba</t>
  </si>
  <si>
    <t>D(MH,MOC)</t>
  </si>
  <si>
    <t>Ballentine</t>
  </si>
  <si>
    <t>https://www.sarna.net/wiki/Ballentine</t>
  </si>
  <si>
    <t>Ballynure</t>
  </si>
  <si>
    <t>https://www.sarna.net/wiki/Ballynure</t>
  </si>
  <si>
    <t>Balsta</t>
  </si>
  <si>
    <t>https://www.sarna.net/wiki/Balsta</t>
  </si>
  <si>
    <t>Baltar</t>
  </si>
  <si>
    <t>https://www.sarna.net/wiki/Baltar</t>
  </si>
  <si>
    <t>Bamburgh</t>
  </si>
  <si>
    <t>https://www.sarna.net/wiki/Bamburgh</t>
  </si>
  <si>
    <t>Ban Na San</t>
  </si>
  <si>
    <t>https://www.sarna.net/wiki/Ban_Na_San</t>
  </si>
  <si>
    <t>Bandora</t>
  </si>
  <si>
    <t>https://www.sarna.net/wiki/Bandora</t>
  </si>
  <si>
    <t>Banfora</t>
  </si>
  <si>
    <t>https://www.sarna.net/wiki/Banfora</t>
  </si>
  <si>
    <t>Bangor</t>
  </si>
  <si>
    <t>https://www.sarna.net/wiki/Bangor</t>
  </si>
  <si>
    <t>Bannerhoft</t>
  </si>
  <si>
    <t>https://www.sarna.net/wiki/Bannerhoft</t>
  </si>
  <si>
    <t>Banori</t>
  </si>
  <si>
    <t>https://www.sarna.net/wiki/Banori</t>
  </si>
  <si>
    <t>Barahona</t>
  </si>
  <si>
    <t>https://www.sarna.net/wiki/Barahona</t>
  </si>
  <si>
    <t>Baranda</t>
  </si>
  <si>
    <t>https://www.sarna.net/wiki/Baranda</t>
  </si>
  <si>
    <t>Barcella</t>
  </si>
  <si>
    <t>https://www.sarna.net/wiki/Barcella</t>
  </si>
  <si>
    <t>CNC</t>
  </si>
  <si>
    <t>Barcelona</t>
  </si>
  <si>
    <t>https://www.sarna.net/wiki/Barcelona</t>
  </si>
  <si>
    <t>Barlaston</t>
  </si>
  <si>
    <t>https://www.sarna.net/wiki/Barlaston</t>
  </si>
  <si>
    <t>Barlow's End</t>
  </si>
  <si>
    <t>https://www.sarna.net/wiki/Barlow's_End</t>
  </si>
  <si>
    <t>FS,Draconis March,Robinson Operational Area,Region 4</t>
  </si>
  <si>
    <t>FS,Draconis March,Robinson Operational Area,Dahar PDZ</t>
  </si>
  <si>
    <t>FCF,Draconis March,Robinson Operational Area,Dahar PDZ</t>
  </si>
  <si>
    <t>DC,New Samarkand Military District,Barlow's End Prefecture,Minor Capital</t>
  </si>
  <si>
    <t>Barras</t>
  </si>
  <si>
    <t>https://www.sarna.net/wiki/Barras</t>
  </si>
  <si>
    <t>CC,Sian Commonality,Region 10</t>
  </si>
  <si>
    <t>Barstow</t>
  </si>
  <si>
    <t>https://www.sarna.net/wiki/Barstow</t>
  </si>
  <si>
    <t>Bartrock</t>
  </si>
  <si>
    <t>https://www.sarna.net/wiki/Bartrock</t>
  </si>
  <si>
    <t>Baruun Urt</t>
  </si>
  <si>
    <t>https://www.sarna.net/wiki/Baruun_Urt</t>
  </si>
  <si>
    <t>DC,Benjamin Military District,Xinyang Prefecture</t>
  </si>
  <si>
    <t>Baryshevo</t>
  </si>
  <si>
    <t>https://www.sarna.net/wiki/Baryshevo</t>
  </si>
  <si>
    <t>FCL,Periphery March,Tsarahavana Operational Area,Region 3</t>
  </si>
  <si>
    <t>LA,Periphery March,Tsarahavana Operational Area,Region 3</t>
  </si>
  <si>
    <t>Basalt</t>
  </si>
  <si>
    <t>https://www.sarna.net/wiki/Basalt</t>
  </si>
  <si>
    <t>Basantapur</t>
  </si>
  <si>
    <t>https://www.sarna.net/wiki/Basantapur</t>
  </si>
  <si>
    <t>UHC,Faction Capital</t>
  </si>
  <si>
    <t>Basiliano</t>
  </si>
  <si>
    <t>https://www.sarna.net/wiki/Basiliano</t>
  </si>
  <si>
    <t>FR,Radstadt Province</t>
  </si>
  <si>
    <t>Bass</t>
  </si>
  <si>
    <t>https://www.sarna.net/wiki/Bass</t>
  </si>
  <si>
    <t>Bassfield</t>
  </si>
  <si>
    <t>https://www.sarna.net/wiki/Bassfield</t>
  </si>
  <si>
    <t>Bastian</t>
  </si>
  <si>
    <t>https://www.sarna.net/wiki/Bastian</t>
  </si>
  <si>
    <t>Bastrop</t>
  </si>
  <si>
    <t>https://www.sarna.net/wiki/Bastrop</t>
  </si>
  <si>
    <t>Batajnica</t>
  </si>
  <si>
    <t>https://www.sarna.net/wiki/Batajnica</t>
  </si>
  <si>
    <t>FCL,Donegal March,Alarion Operational Area,Region 2</t>
  </si>
  <si>
    <t>LA,Donegal March,Alarion Operational Area,Region 2</t>
  </si>
  <si>
    <t>Batavia</t>
  </si>
  <si>
    <t>https://www.sarna.net/wiki/Batavia</t>
  </si>
  <si>
    <t>Battaraigi</t>
  </si>
  <si>
    <t>https://www.sarna.net/wiki/Battaraigi</t>
  </si>
  <si>
    <t>Baxley</t>
  </si>
  <si>
    <t>https://www.sarna.net/wiki/Baxley</t>
  </si>
  <si>
    <t>Baxter</t>
  </si>
  <si>
    <t>https://www.sarna.net/wiki/Baxter</t>
  </si>
  <si>
    <t>Bayeux</t>
  </si>
  <si>
    <t>https://www.sarna.net/wiki/Bayeux</t>
  </si>
  <si>
    <t>Bayindir</t>
  </si>
  <si>
    <t>https://www.sarna.net/wiki/Bayindir</t>
  </si>
  <si>
    <t>Bayis</t>
  </si>
  <si>
    <t>Bayis II</t>
  </si>
  <si>
    <t>https://www.sarna.net/wiki/Bayis</t>
  </si>
  <si>
    <t>Bazaar</t>
  </si>
  <si>
    <t>https://www.sarna.net/wiki/Bazaar</t>
  </si>
  <si>
    <t>Bearclaw</t>
  </si>
  <si>
    <t>https://www.sarna.net/wiki/Bearclaw</t>
  </si>
  <si>
    <t>Beaumont</t>
  </si>
  <si>
    <t>https://www.sarna.net/wiki/Beaumont</t>
  </si>
  <si>
    <t>Beauvais</t>
  </si>
  <si>
    <t>https://www.sarna.net/wiki/Beauvais</t>
  </si>
  <si>
    <t>Beckars</t>
  </si>
  <si>
    <t>https://www.sarna.net/wiki/Beckars</t>
  </si>
  <si>
    <t>Bedeque</t>
  </si>
  <si>
    <t>https://www.sarna.net/wiki/Bedeque</t>
  </si>
  <si>
    <t>Beecher</t>
  </si>
  <si>
    <t>https://www.sarna.net/wiki/Beecher</t>
  </si>
  <si>
    <t>Beehive Cluster</t>
  </si>
  <si>
    <t>https://www.sarna.net/wiki/Beehive_Cluster</t>
  </si>
  <si>
    <t>Beenleigh</t>
  </si>
  <si>
    <t>https://www.sarna.net/wiki/Beenleigh</t>
  </si>
  <si>
    <t>Beid</t>
  </si>
  <si>
    <t>https://www.sarna.net/wiki/Beid</t>
  </si>
  <si>
    <t>Beils</t>
  </si>
  <si>
    <t>https://www.sarna.net/wiki/Beils</t>
  </si>
  <si>
    <t>Belacruz</t>
  </si>
  <si>
    <t>https://www.sarna.net/wiki/Belacruz</t>
  </si>
  <si>
    <t>Belaire</t>
  </si>
  <si>
    <t>https://www.sarna.net/wiki/Belaire</t>
  </si>
  <si>
    <t>Belamor</t>
  </si>
  <si>
    <t>Zanzor (2822+)</t>
  </si>
  <si>
    <t>https://www.sarna.net/wiki/Belamor</t>
  </si>
  <si>
    <t>CC,Sian Commonality,Region 6</t>
  </si>
  <si>
    <t>Belgae</t>
  </si>
  <si>
    <t>https://www.sarna.net/wiki/Belgae</t>
  </si>
  <si>
    <t>Bell</t>
  </si>
  <si>
    <t>https://www.sarna.net/wiki/Bell (FS)</t>
  </si>
  <si>
    <t>https://www.sarna.net/wiki/Bell_(OA)</t>
  </si>
  <si>
    <t>OA,Cerberus Province</t>
  </si>
  <si>
    <t>OW,Cerberus Province</t>
  </si>
  <si>
    <t>Bella</t>
  </si>
  <si>
    <t>Bella I</t>
  </si>
  <si>
    <t>https://www.sarna.net/wiki/Bella</t>
  </si>
  <si>
    <t>Belladonna</t>
  </si>
  <si>
    <t>https://www.sarna.net/wiki/Belladonna</t>
  </si>
  <si>
    <t>Bellatrix</t>
  </si>
  <si>
    <t>https://www.sarna.net/wiki/Bellatrix</t>
  </si>
  <si>
    <t>CC,Sian Commonality,Region 9</t>
  </si>
  <si>
    <t>CC,Victoria Commonality,Region 3</t>
  </si>
  <si>
    <t>Belle Isle</t>
  </si>
  <si>
    <t>https://www.sarna.net/wiki/Belle_Isle</t>
  </si>
  <si>
    <t>Bellerophon</t>
  </si>
  <si>
    <t>https://www.sarna.net/wiki/Bellerophon_(system)</t>
  </si>
  <si>
    <t>Bellevue</t>
  </si>
  <si>
    <t>https://www.sarna.net/wiki/Bellevue</t>
  </si>
  <si>
    <t>FS,Crucis March,Markesan Operational Area,Region 2</t>
  </si>
  <si>
    <t>FS,Crucis March,Markesan Operational Area,Kestrel Combat Region</t>
  </si>
  <si>
    <t>FCF,Crucis March,Markesan Operational Area,Kestrel Combat Region</t>
  </si>
  <si>
    <t>Belluevue</t>
  </si>
  <si>
    <t>https://www.sarna.net/wiki/Belluevue</t>
  </si>
  <si>
    <t>Benedict</t>
  </si>
  <si>
    <t>https://www.sarna.net/wiki/Benedict</t>
  </si>
  <si>
    <t>FS,Draconis March,Woodbine Operational Area,Region 5</t>
  </si>
  <si>
    <t>FS,Draconis March,Woodbine Operational Area,Mayetta PDZ</t>
  </si>
  <si>
    <t>FCF,Draconis March,Woodbine Operational Area,Mayetta PDZ</t>
  </si>
  <si>
    <t>FS,Draconis March,Woodbine Operational Area,Mayeatta PDZ</t>
  </si>
  <si>
    <t>FS,Draconis March,Tancredi Operational Area,Mayetta PDZ</t>
  </si>
  <si>
    <t>Benet</t>
  </si>
  <si>
    <t>Benet III</t>
  </si>
  <si>
    <t>https://www.sarna.net/wiki/Benet</t>
  </si>
  <si>
    <t>FS,Draconis March,Robinson Operational Area,Raman PDZ</t>
  </si>
  <si>
    <t>FCF,Draconis March,Robinson Operational Area,Raman PDZ</t>
  </si>
  <si>
    <t>Benfled</t>
  </si>
  <si>
    <t>https://www.sarna.net/wiki/Benfled</t>
  </si>
  <si>
    <t>FCL,Tamar March,Benfled Operational Area,Region 2,Minor Capital</t>
  </si>
  <si>
    <t>Benjamin</t>
  </si>
  <si>
    <t>https://www.sarna.net/wiki/Benjamin</t>
  </si>
  <si>
    <t>DC,Benjamin Military District,Kajikazawa Prefecture,Major Capital</t>
  </si>
  <si>
    <t>DC,Benjamin Military District,Benjamin Prefecture,Major Capital</t>
  </si>
  <si>
    <t>Bensinger</t>
  </si>
  <si>
    <t>https://www.sarna.net/wiki/Bensinger</t>
  </si>
  <si>
    <t>Bentley</t>
  </si>
  <si>
    <t>https://www.sarna.net/wiki/Bentley</t>
  </si>
  <si>
    <t>Beowulf</t>
  </si>
  <si>
    <t>https://www.sarna.net/wiki/Beowulf_(system)</t>
  </si>
  <si>
    <t>Berenson</t>
  </si>
  <si>
    <t>https://www.sarna.net/wiki/Berenson</t>
  </si>
  <si>
    <t>SA</t>
  </si>
  <si>
    <t>Bergen</t>
  </si>
  <si>
    <t>https://www.sarna.net/wiki/Bergen</t>
  </si>
  <si>
    <t>Bergman's Planet</t>
  </si>
  <si>
    <t>https://www.sarna.net/wiki/Bergman's_Planet</t>
  </si>
  <si>
    <t>Bergtatt</t>
  </si>
  <si>
    <t>https://www.sarna.net/wiki/Bergtatt</t>
  </si>
  <si>
    <t>Bernardo</t>
  </si>
  <si>
    <t>https://www.sarna.net/wiki/Bernardo</t>
  </si>
  <si>
    <t>Bessarabia</t>
  </si>
  <si>
    <t>https://www.sarna.net/wiki/Bessarabia</t>
  </si>
  <si>
    <t>FCL,Tamar March,Benfled Operational Area,Region 1</t>
  </si>
  <si>
    <t>Beta</t>
  </si>
  <si>
    <t>Beta VII</t>
  </si>
  <si>
    <t>https://www.sarna.net/wiki/Beta</t>
  </si>
  <si>
    <t>Beta Mensae</t>
  </si>
  <si>
    <t>Beta Mensae V</t>
  </si>
  <si>
    <t>https://www.sarna.net/wiki/Beta_Mensae</t>
  </si>
  <si>
    <t>Beta Regulus</t>
  </si>
  <si>
    <t>Beta Regulus II</t>
  </si>
  <si>
    <t>https://www.sarna.net/wiki/Beta_Regulus</t>
  </si>
  <si>
    <t>Beta Salandor</t>
  </si>
  <si>
    <t>https://www.sarna.net/wiki/Beta_Salandor</t>
  </si>
  <si>
    <t>Betelgeuse</t>
  </si>
  <si>
    <t>https://www.sarna.net/wiki/Betelgeuse</t>
  </si>
  <si>
    <t>Beten Kaitos</t>
  </si>
  <si>
    <t>https://www.sarna.net/wiki/Beten_Kaitos</t>
  </si>
  <si>
    <t>MuC</t>
  </si>
  <si>
    <t>D(TGU,FS)</t>
  </si>
  <si>
    <t>Bethel</t>
  </si>
  <si>
    <t>https://www.sarna.net/wiki/Bethel</t>
  </si>
  <si>
    <t>Bethonolog</t>
  </si>
  <si>
    <t>https://www.sarna.net/wiki/Bethonolog</t>
  </si>
  <si>
    <t>Bettendorf</t>
  </si>
  <si>
    <t>https://www.sarna.net/wiki/Bettendorf</t>
  </si>
  <si>
    <t>DC,New Samarkand Military District,Barlow's End Prefecture</t>
  </si>
  <si>
    <t>Bex</t>
  </si>
  <si>
    <t>https://www.sarna.net/wiki/Bex</t>
  </si>
  <si>
    <t>Bhaktapur</t>
  </si>
  <si>
    <t>https://www.sarna.net/wiki/Bhaktapur</t>
  </si>
  <si>
    <t>Bharat</t>
  </si>
  <si>
    <t>https://www.sarna.net/wiki/Bharat</t>
  </si>
  <si>
    <t>Bhykov</t>
  </si>
  <si>
    <t>https://www.sarna.net/wiki/Bhykov</t>
  </si>
  <si>
    <t>CC,St. Ives Commonality,Region 1</t>
  </si>
  <si>
    <t>Bicester</t>
  </si>
  <si>
    <t>https://www.sarna.net/wiki/Bicester</t>
  </si>
  <si>
    <t>Biegga</t>
  </si>
  <si>
    <t>https://www.sarna.net/wiki/Biegga</t>
  </si>
  <si>
    <t>Biham</t>
  </si>
  <si>
    <t>https://www.sarna.net/wiki/Biham</t>
  </si>
  <si>
    <t>Bilma</t>
  </si>
  <si>
    <t>https://www.sarna.net/wiki/Bilma</t>
  </si>
  <si>
    <t>Biloela</t>
  </si>
  <si>
    <t>https://www.sarna.net/wiki/Biloela</t>
  </si>
  <si>
    <t>Binyang</t>
  </si>
  <si>
    <t>https://www.sarna.net/wiki/Binyang</t>
  </si>
  <si>
    <t>Biota</t>
  </si>
  <si>
    <t>https://www.sarna.net/wiki/Biota</t>
  </si>
  <si>
    <t>Birmensdorf</t>
  </si>
  <si>
    <t>https://www.sarna.net/wiki/Birmensdorf</t>
  </si>
  <si>
    <t>Birqash</t>
  </si>
  <si>
    <t>https://www.sarna.net/wiki/Birqash</t>
  </si>
  <si>
    <t>FS,Capellan March,Taygeta Operational Area,New Syrtis PDZ</t>
  </si>
  <si>
    <t>FCF,Capellan March,Taygeta Operational Area,New Syrtis PDZ</t>
  </si>
  <si>
    <t>Bismarck</t>
  </si>
  <si>
    <t>https://www.sarna.net/wiki/Bismarck_(system)</t>
  </si>
  <si>
    <t>Bithinia</t>
  </si>
  <si>
    <t>https://www.sarna.net/wiki/Bithinia</t>
  </si>
  <si>
    <t>CC,Capella Commonality,Region 1</t>
  </si>
  <si>
    <t>Biuque</t>
  </si>
  <si>
    <t>https://www.sarna.net/wiki/Biuque</t>
  </si>
  <si>
    <t>FCL,Donegal March,Coventry Operational Area,Region 3</t>
  </si>
  <si>
    <t>LA,Donegal March,Coventry Operational Area,Region 3</t>
  </si>
  <si>
    <t>Bjarred</t>
  </si>
  <si>
    <t>https://www.sarna.net/wiki/Bjarred</t>
  </si>
  <si>
    <t>DC,Pesht Military District,Bjarred Prefecture,Minor Capital</t>
  </si>
  <si>
    <t>Bjornlunda</t>
  </si>
  <si>
    <t>https://www.sarna.net/wiki/Bjornlunda</t>
  </si>
  <si>
    <t>FCL,Tamarind March,Soilihull Operational Area,Region 1</t>
  </si>
  <si>
    <t>LA,Tamarind March,Soilihull Operational Area,Region 1</t>
  </si>
  <si>
    <t>Black Earth</t>
  </si>
  <si>
    <t>https://www.sarna.net/wiki/Black_Earth</t>
  </si>
  <si>
    <t>Blackbone</t>
  </si>
  <si>
    <t>Nyserta (3025+)</t>
  </si>
  <si>
    <t>https://www.sarna.net/wiki/Nyserta</t>
  </si>
  <si>
    <t>EF</t>
  </si>
  <si>
    <t>FCo</t>
  </si>
  <si>
    <t>Blackjack</t>
  </si>
  <si>
    <t>https://www.sarna.net/wiki/Blackjack_(system)</t>
  </si>
  <si>
    <t>FCL,Tamar March,Blackjack Operational Area,Region 2,Minor Capital</t>
  </si>
  <si>
    <t>AML</t>
  </si>
  <si>
    <t>Blackstone</t>
  </si>
  <si>
    <t>https://www.sarna.net/wiki/Blackstone</t>
  </si>
  <si>
    <t>OC</t>
  </si>
  <si>
    <t>NOC</t>
  </si>
  <si>
    <t>Blair Atholl</t>
  </si>
  <si>
    <t>https://www.sarna.net/wiki/Blair_Atholl</t>
  </si>
  <si>
    <t>D(CJF,LC)</t>
  </si>
  <si>
    <t>Blandinsville</t>
  </si>
  <si>
    <t>https://www.sarna.net/wiki/Blandinsville</t>
  </si>
  <si>
    <t>Blandou</t>
  </si>
  <si>
    <t>https://www.sarna.net/wiki/Blandou</t>
  </si>
  <si>
    <t>CC,St. Ives Commonality,Region 5</t>
  </si>
  <si>
    <t>Blida</t>
  </si>
  <si>
    <t>https://www.sarna.net/wiki/Blida</t>
  </si>
  <si>
    <t>Blommestein</t>
  </si>
  <si>
    <t>https://www.sarna.net/wiki/Blommestein</t>
  </si>
  <si>
    <t>OA,Blommestein Province,Major Capital</t>
  </si>
  <si>
    <t>Blue Diamond</t>
  </si>
  <si>
    <t>https://www.sarna.net/wiki/Blue_Diamond</t>
  </si>
  <si>
    <t>FCL,Tamar March,Benfled Operational Area,Region 3</t>
  </si>
  <si>
    <t>FCL,Tamar March,Pandora Operational Area,Region 2</t>
  </si>
  <si>
    <t>LA,Tamar March,Pandora Operational Area,Region 2</t>
  </si>
  <si>
    <t>Blue Hole</t>
  </si>
  <si>
    <t>https://www.sarna.net/wiki/Blue_Hole</t>
  </si>
  <si>
    <t>Blue Sava</t>
  </si>
  <si>
    <t>https://www.sarna.net/wiki/Blue_Sava</t>
  </si>
  <si>
    <t>Blueys</t>
  </si>
  <si>
    <t>https://www.sarna.net/wiki/Blueys</t>
  </si>
  <si>
    <t>Bluford</t>
  </si>
  <si>
    <t>https://www.sarna.net/wiki/Bluford</t>
  </si>
  <si>
    <t>Blumenort</t>
  </si>
  <si>
    <t>https://www.sarna.net/wiki/Blumenort</t>
  </si>
  <si>
    <t>Boara</t>
  </si>
  <si>
    <t>https://www.sarna.net/wiki/Boara</t>
  </si>
  <si>
    <t>Boardwalk</t>
  </si>
  <si>
    <t>https://www.sarna.net/wiki/Boardwalk</t>
  </si>
  <si>
    <t>CC,Capella Commonality,Region 5</t>
  </si>
  <si>
    <t>Bobruisk</t>
  </si>
  <si>
    <t>https://www.sarna.net/wiki/Bobruisk</t>
  </si>
  <si>
    <t>Bodnath</t>
  </si>
  <si>
    <t>https://www.sarna.net/wiki/Bodnath</t>
  </si>
  <si>
    <t>Boeotia</t>
  </si>
  <si>
    <t>https://www.sarna.net/wiki/Boeotia</t>
  </si>
  <si>
    <t>Bogard</t>
  </si>
  <si>
    <t>https://www.sarna.net/wiki/Bogard</t>
  </si>
  <si>
    <t>Bogerth</t>
  </si>
  <si>
    <t>https://www.sarna.net/wiki/Bogerth</t>
  </si>
  <si>
    <t>Bogrib</t>
  </si>
  <si>
    <t>https://www.sarna.net/wiki/Bogrib</t>
  </si>
  <si>
    <t>Bolan</t>
  </si>
  <si>
    <t>https://www.sarna.net/wiki/Bolan</t>
  </si>
  <si>
    <t>LC,Protectorate of Donegal,Bolan Province,Minor Capital</t>
  </si>
  <si>
    <t>FCL,Tamarind March,Bolan Operational Area,Region 1,Major Capital</t>
  </si>
  <si>
    <t>LA,Tamarind March,Bolan Operational Area,Region 1,Major Capital</t>
  </si>
  <si>
    <t>LA,Bolan Province,Major Capital</t>
  </si>
  <si>
    <t>LC,Bolan Province,Major Capital</t>
  </si>
  <si>
    <t>Bonaire</t>
  </si>
  <si>
    <t>https://www.sarna.net/wiki/Bonaire</t>
  </si>
  <si>
    <t>Bonavista</t>
  </si>
  <si>
    <t>https://www.sarna.net/wiki/Bonavista</t>
  </si>
  <si>
    <t>Bondurant</t>
  </si>
  <si>
    <t>https://www.sarna.net/wiki/Bondurant</t>
  </si>
  <si>
    <t>Bone-Norman</t>
  </si>
  <si>
    <t>https://www.sarna.net/wiki/Bone-Norman</t>
  </si>
  <si>
    <t>Bonneau</t>
  </si>
  <si>
    <t>https://www.sarna.net/wiki/Bonneau</t>
  </si>
  <si>
    <t>Booker</t>
  </si>
  <si>
    <t>https://www.sarna.net/wiki/Booker</t>
  </si>
  <si>
    <t>Boondock</t>
  </si>
  <si>
    <t>https://www.sarna.net/wiki/Boondock</t>
  </si>
  <si>
    <t>Bora</t>
  </si>
  <si>
    <t>https://www.sarna.net/wiki/Bora</t>
  </si>
  <si>
    <t>LC,Sarna March,Palos Operational Area,Region 3</t>
  </si>
  <si>
    <t>FCL,Sarna March,Palos Operational Area,Region 3</t>
  </si>
  <si>
    <t>CC,Capella Commonality,Region 10</t>
  </si>
  <si>
    <t>CC,Liao Commonality,Region 6</t>
  </si>
  <si>
    <t>CC,Liao Commonality,Region 5</t>
  </si>
  <si>
    <t>CC,Sarna Commonality,Region 5</t>
  </si>
  <si>
    <t>Borden</t>
  </si>
  <si>
    <t>https://www.sarna.net/wiki/Borden</t>
  </si>
  <si>
    <t>Bordon</t>
  </si>
  <si>
    <t>https://www.sarna.net/wiki/Bordon</t>
  </si>
  <si>
    <t>Borgan's Rift</t>
  </si>
  <si>
    <t>https://www.sarna.net/wiki/Borgan's_Rift</t>
  </si>
  <si>
    <t>Borghese</t>
  </si>
  <si>
    <t>https://www.sarna.net/wiki/Borghese</t>
  </si>
  <si>
    <t>Borka</t>
  </si>
  <si>
    <t>https://www.sarna.net/wiki/Borka</t>
  </si>
  <si>
    <t>Bossangoa</t>
  </si>
  <si>
    <t>https://www.sarna.net/wiki/Bossangoa</t>
  </si>
  <si>
    <t>Botany Bay</t>
  </si>
  <si>
    <t>https://www.sarna.net/wiki/Botany_Bay</t>
  </si>
  <si>
    <t>MV</t>
  </si>
  <si>
    <t>GV</t>
  </si>
  <si>
    <t>RU</t>
  </si>
  <si>
    <t>Bothwell</t>
  </si>
  <si>
    <t>https://www.sarna.net/wiki/Bothwell</t>
  </si>
  <si>
    <t>Bougie</t>
  </si>
  <si>
    <t>https://www.sarna.net/wiki/Bougie</t>
  </si>
  <si>
    <t>Boulsi</t>
  </si>
  <si>
    <t>https://www.sarna.net/wiki/Boulsi</t>
  </si>
  <si>
    <t>Bountiful Harvest</t>
  </si>
  <si>
    <t>https://www.sarna.net/wiki/Bountiful_Harvest</t>
  </si>
  <si>
    <t>Bowang</t>
  </si>
  <si>
    <t>https://www.sarna.net/wiki/Bowang</t>
  </si>
  <si>
    <t>Braben's Frontier</t>
  </si>
  <si>
    <t>https://www.sarna.net/wiki/Braben's_Frontier</t>
  </si>
  <si>
    <t>Brabent</t>
  </si>
  <si>
    <t>https://www.sarna.net/wiki/Brabent</t>
  </si>
  <si>
    <t>Brailsford</t>
  </si>
  <si>
    <t>https://www.sarna.net/wiki/Brailsford</t>
  </si>
  <si>
    <t>Branzoll</t>
  </si>
  <si>
    <t>https://www.sarna.net/wiki/Branzoll</t>
  </si>
  <si>
    <t>Brasha</t>
  </si>
  <si>
    <t>https://www.sarna.net/wiki/Brasha</t>
  </si>
  <si>
    <t>Braum</t>
  </si>
  <si>
    <t>https://www.sarna.net/wiki/Braum</t>
  </si>
  <si>
    <t>Braunschweig</t>
  </si>
  <si>
    <t>https://www.sarna.net/wiki/Braunschweig</t>
  </si>
  <si>
    <t>HL,Region 6</t>
  </si>
  <si>
    <t>Braunton</t>
  </si>
  <si>
    <t>https://www.sarna.net/wiki/Braunton</t>
  </si>
  <si>
    <t>Breed</t>
  </si>
  <si>
    <t>https://www.sarna.net/wiki/Breed</t>
  </si>
  <si>
    <t>Bremen</t>
  </si>
  <si>
    <t>https://www.sarna.net/wiki/Bremen_(RWR)</t>
  </si>
  <si>
    <t>HL</t>
  </si>
  <si>
    <t>https://www.sarna.net/wiki/Bremen_(HL)</t>
  </si>
  <si>
    <t>HL,Region 5,Faction Capital</t>
  </si>
  <si>
    <t>Bremond</t>
  </si>
  <si>
    <t>https://www.sarna.net/wiki/Bremond</t>
  </si>
  <si>
    <t>FS,Draconis March,Woodbine Operational Area,Bremond PDZ</t>
  </si>
  <si>
    <t>FCF,Draconis March,Woodbine Operational Area,Bremond PDZ</t>
  </si>
  <si>
    <t>Brest</t>
  </si>
  <si>
    <t>https://www.sarna.net/wiki/Brest</t>
  </si>
  <si>
    <t>Breukelen</t>
  </si>
  <si>
    <t>https://www.sarna.net/wiki/Breukelen</t>
  </si>
  <si>
    <t>LA,Donegal Province,Arcturus Archonette</t>
  </si>
  <si>
    <t>Brighton</t>
  </si>
  <si>
    <t>https://www.sarna.net/wiki/Brighton</t>
  </si>
  <si>
    <t>SIC,Region 1</t>
  </si>
  <si>
    <t>Brihuega</t>
  </si>
  <si>
    <t>https://www.sarna.net/wiki/Brihuega</t>
  </si>
  <si>
    <t>Brim</t>
  </si>
  <si>
    <t>https://www.sarna.net/wiki/Brim</t>
  </si>
  <si>
    <t>CCC</t>
  </si>
  <si>
    <t>Bringdam</t>
  </si>
  <si>
    <t>https://www.sarna.net/wiki/Bringdam</t>
  </si>
  <si>
    <t>CC,Sian Commonality,Region 14</t>
  </si>
  <si>
    <t>CC,Sian Commonality,Region 15</t>
  </si>
  <si>
    <t>Brinton</t>
  </si>
  <si>
    <t>https://www.sarna.net/wiki/Brinton</t>
  </si>
  <si>
    <t>TC,Brinton Union,Major Capital</t>
  </si>
  <si>
    <t>Brisbane</t>
  </si>
  <si>
    <t>https://www.sarna.net/wiki/Brisbane</t>
  </si>
  <si>
    <t>CC,Victoria Commonality,Region 8</t>
  </si>
  <si>
    <t>Bristol</t>
  </si>
  <si>
    <t>https://www.sarna.net/wiki/Bristol (FS)</t>
  </si>
  <si>
    <t>Brixtana</t>
  </si>
  <si>
    <t>https://www.sarna.net/wiki/Brixtana</t>
  </si>
  <si>
    <t>Broaddus</t>
  </si>
  <si>
    <t>https://www.sarna.net/wiki/Broaddus</t>
  </si>
  <si>
    <t>Brocchi's Cluster</t>
  </si>
  <si>
    <t>https://www.sarna.net/wiki/Brocchi's_Cluster</t>
  </si>
  <si>
    <t>Brockton</t>
  </si>
  <si>
    <t>https://www.sarna.net/wiki/Brockton</t>
  </si>
  <si>
    <t>Brockway</t>
  </si>
  <si>
    <t>https://www.sarna.net/wiki/Brockway</t>
  </si>
  <si>
    <t>Broken Wheel</t>
  </si>
  <si>
    <t>https://www.sarna.net/wiki/Broken_Wheel</t>
  </si>
  <si>
    <t>FvC</t>
  </si>
  <si>
    <t>Bromhead</t>
  </si>
  <si>
    <t>https://www.sarna.net/wiki/Bromhead</t>
  </si>
  <si>
    <t>Brookeland</t>
  </si>
  <si>
    <t>https://www.sarna.net/wiki/Brookeland</t>
  </si>
  <si>
    <t>Brooloo</t>
  </si>
  <si>
    <t>https://www.sarna.net/wiki/Brooloo</t>
  </si>
  <si>
    <t>Brownsville</t>
  </si>
  <si>
    <t>https://www.sarna.net/wiki/Brownsville</t>
  </si>
  <si>
    <t>TH,Brownsville Province,Minor Capital</t>
  </si>
  <si>
    <t>Bruben</t>
  </si>
  <si>
    <t>https://www.sarna.net/wiki/Bruben</t>
  </si>
  <si>
    <t>Bruges</t>
  </si>
  <si>
    <t>https://www.sarna.net/wiki/Bruges</t>
  </si>
  <si>
    <t>HL,Region 3</t>
  </si>
  <si>
    <t>Brundage</t>
  </si>
  <si>
    <t>https://www.sarna.net/wiki/Brundage</t>
  </si>
  <si>
    <t>D(FS,DC)</t>
  </si>
  <si>
    <t>Brundams</t>
  </si>
  <si>
    <t>https://www.sarna.net/wiki/Brundams</t>
  </si>
  <si>
    <t>Brusett</t>
  </si>
  <si>
    <t>https://www.sarna.net/wiki/Brusett</t>
  </si>
  <si>
    <t>Bryant</t>
  </si>
  <si>
    <t>https://www.sarna.net/wiki/Bryant</t>
  </si>
  <si>
    <t>FCL,Sarna March,Terra Firma Operational Area,Region 1</t>
  </si>
  <si>
    <t>Bryceland</t>
  </si>
  <si>
    <t>https://www.sarna.net/wiki/Bryceland</t>
  </si>
  <si>
    <t>Buchlau</t>
  </si>
  <si>
    <t>https://www.sarna.net/wiki/Buchlau</t>
  </si>
  <si>
    <t>Bucklands</t>
  </si>
  <si>
    <t>https://www.sarna.net/wiki/Bucklands</t>
  </si>
  <si>
    <t>LC,Bucklands Theater,Minor Capital</t>
  </si>
  <si>
    <t>Buckminster</t>
  </si>
  <si>
    <t>https://www.sarna.net/wiki/Buckminster</t>
  </si>
  <si>
    <t>DC,Benjamin Military District,Buckminster Prefecture,Minor Capital</t>
  </si>
  <si>
    <t>DC,Alshain Military District,Buckminster Prefecture,Minor Capital</t>
  </si>
  <si>
    <t>Budingen</t>
  </si>
  <si>
    <t>https://www.sarna.net/wiki/Budingen</t>
  </si>
  <si>
    <t>Buena</t>
  </si>
  <si>
    <t>https://www.sarna.net/wiki/Buena</t>
  </si>
  <si>
    <t>LA,Alarion Province,Buena Archonette,Minor Capital</t>
  </si>
  <si>
    <t>LA,Buena Province,Major Capital</t>
  </si>
  <si>
    <t>LC,Buena Province,Major Capital</t>
  </si>
  <si>
    <t>Buenos Aires</t>
  </si>
  <si>
    <t>https://www.sarna.net/wiki/Buenos_Aires</t>
  </si>
  <si>
    <t>Burnt Rock</t>
  </si>
  <si>
    <t>https://www.sarna.net/wiki/Burnt_Rock</t>
  </si>
  <si>
    <t>Burton</t>
  </si>
  <si>
    <t>https://www.sarna.net/wiki/Burton</t>
  </si>
  <si>
    <t>Bushmill</t>
  </si>
  <si>
    <t>https://www.sarna.net/wiki/Bushmill</t>
  </si>
  <si>
    <t>Butler</t>
  </si>
  <si>
    <t>https://www.sarna.net/wiki/Butler</t>
  </si>
  <si>
    <t>Butte Hold</t>
  </si>
  <si>
    <t>https://www.sarna.net/wiki/Butte_Hold</t>
  </si>
  <si>
    <t>Butzfleth</t>
  </si>
  <si>
    <t>https://www.sarna.net/wiki/Butzfleth</t>
  </si>
  <si>
    <t>Bye's Ship</t>
  </si>
  <si>
    <t>https://www.sarna.net/wiki/Bye's_Ship</t>
  </si>
  <si>
    <t>MOC,Ballad Province</t>
  </si>
  <si>
    <t>Byesville</t>
  </si>
  <si>
    <t>https://www.sarna.net/wiki/Byesville</t>
  </si>
  <si>
    <t>Cabanatuan</t>
  </si>
  <si>
    <t>https://www.sarna.net/wiki/Cabanatuan</t>
  </si>
  <si>
    <t>Cadela</t>
  </si>
  <si>
    <t>https://www.sarna.net/wiki/Cadela</t>
  </si>
  <si>
    <t>Cadiz</t>
  </si>
  <si>
    <t>https://www.sarna.net/wiki/Cadiz_(DC)</t>
  </si>
  <si>
    <t>https://www.sarna.net/wiki/Cadiz_(TC)</t>
  </si>
  <si>
    <t>Caerlaverock</t>
  </si>
  <si>
    <t>https://www.sarna.net/wiki/Caerlaverock</t>
  </si>
  <si>
    <t>Caesaera</t>
  </si>
  <si>
    <t>https://www.sarna.net/wiki/Caesaera</t>
  </si>
  <si>
    <t>Caesar's Crown</t>
  </si>
  <si>
    <t>https://www.sarna.net/wiki/Caesar's_Crown</t>
  </si>
  <si>
    <t>Cahokia</t>
  </si>
  <si>
    <t>https://www.sarna.net/wiki/Cahokia</t>
  </si>
  <si>
    <t>Caillinius</t>
  </si>
  <si>
    <t>https://www.sarna.net/wiki/Caillinius</t>
  </si>
  <si>
    <t>Cajamarca</t>
  </si>
  <si>
    <t>https://www.sarna.net/wiki/Cajamarca</t>
  </si>
  <si>
    <t>Calafell</t>
  </si>
  <si>
    <t>https://www.sarna.net/wiki/Calafell</t>
  </si>
  <si>
    <t>Calchedon</t>
  </si>
  <si>
    <t>https://www.sarna.net/wiki/Calchedon</t>
  </si>
  <si>
    <t>Caldarium</t>
  </si>
  <si>
    <t>https://www.sarna.net/wiki/Caldarium</t>
  </si>
  <si>
    <t>Caldrea</t>
  </si>
  <si>
    <t>https://www.sarna.net/wiki/Caldrea</t>
  </si>
  <si>
    <t>DC,Alshain Military District,Buckminster Prefecture</t>
  </si>
  <si>
    <t>Caldwell</t>
  </si>
  <si>
    <t>https://www.sarna.net/wiki/Caldwell</t>
  </si>
  <si>
    <t>Caledea</t>
  </si>
  <si>
    <t>https://www.sarna.net/wiki/Caledea</t>
  </si>
  <si>
    <t>Caledonia</t>
  </si>
  <si>
    <t>https://www.sarna.net/wiki/Caledonia</t>
  </si>
  <si>
    <t>Calingasta</t>
  </si>
  <si>
    <t>https://www.sarna.net/wiki/Calingasta</t>
  </si>
  <si>
    <t>Calish</t>
  </si>
  <si>
    <t>Calish II, Calish III</t>
  </si>
  <si>
    <t>https://www.sarna.net/wiki/Calish</t>
  </si>
  <si>
    <t>Callison</t>
  </si>
  <si>
    <t>https://www.sarna.net/wiki/Callison</t>
  </si>
  <si>
    <t>Callisto</t>
  </si>
  <si>
    <t>Callisto V</t>
  </si>
  <si>
    <t>https://www.sarna.net/wiki/Callisto</t>
  </si>
  <si>
    <t>Calloway</t>
  </si>
  <si>
    <t>Calloway VI</t>
  </si>
  <si>
    <t>https://www.sarna.net/wiki/Calloway</t>
  </si>
  <si>
    <t>Calpaca</t>
  </si>
  <si>
    <t>https://www.sarna.net/wiki/Calpaca</t>
  </si>
  <si>
    <t>Calseraigne</t>
  </si>
  <si>
    <t>https://www.sarna.net/wiki/Calseraigne</t>
  </si>
  <si>
    <t>CC,Andurien Commonality,Region 3,Major Capital</t>
  </si>
  <si>
    <t>Calvados</t>
  </si>
  <si>
    <t>https://www.sarna.net/wiki/Calvados</t>
  </si>
  <si>
    <t>Camadeierre</t>
  </si>
  <si>
    <t>https://www.sarna.net/wiki/Camadeierre</t>
  </si>
  <si>
    <t>Cambiano</t>
  </si>
  <si>
    <t>https://www.sarna.net/wiki/Cambiano</t>
  </si>
  <si>
    <t>Cambridge Perimeter Defense Station</t>
  </si>
  <si>
    <t>https://www.sarna.net/wiki/Cambridge</t>
  </si>
  <si>
    <t>Cameron</t>
  </si>
  <si>
    <t>https://www.sarna.net/wiki/Cameron_(FWL)</t>
  </si>
  <si>
    <t>https://www.sarna.net/wiki/Cameron_(LC)</t>
  </si>
  <si>
    <t>Camlann</t>
  </si>
  <si>
    <t>https://www.sarna.net/wiki/Camlann_(FWL)</t>
  </si>
  <si>
    <t>https://www.sarna.net/wiki/Camlann_(DC)</t>
  </si>
  <si>
    <t>LC,Tamar Pact,Camlann Shire,Minor Capital</t>
  </si>
  <si>
    <t>Cammal</t>
  </si>
  <si>
    <t>https://www.sarna.net/wiki/Cammal</t>
  </si>
  <si>
    <t>CC,Andro Thumb, Region 1</t>
  </si>
  <si>
    <t>Campbelton</t>
  </si>
  <si>
    <t>https://www.sarna.net/wiki/Campbelton</t>
  </si>
  <si>
    <t>Campertown</t>
  </si>
  <si>
    <t>https://www.sarna.net/wiki/Campertown</t>
  </si>
  <si>
    <t>CC,Sarna Commonality,Region 3</t>
  </si>
  <si>
    <t>LC,Sarna March,Palos Operational Area,Region 2</t>
  </si>
  <si>
    <t>FCL,Sarna March,Palos Operational Area,Region 2</t>
  </si>
  <si>
    <t>CC,Capella Commonality,Region 7</t>
  </si>
  <si>
    <t>CC,Liao Commonality,Region 8</t>
  </si>
  <si>
    <t>CC,Sarna Commonality,Region 1</t>
  </si>
  <si>
    <t>Campoleone</t>
  </si>
  <si>
    <t>https://www.sarna.net/wiki/Campoleone</t>
  </si>
  <si>
    <t>Canal</t>
  </si>
  <si>
    <t>https://www.sarna.net/wiki/Canal</t>
  </si>
  <si>
    <t>Candiear</t>
  </si>
  <si>
    <t>https://www.sarna.net/wiki/Candiear</t>
  </si>
  <si>
    <t>Canonbie</t>
  </si>
  <si>
    <t>https://www.sarna.net/wiki/Canonbie</t>
  </si>
  <si>
    <t>Canopus</t>
  </si>
  <si>
    <t>Canopus IV</t>
  </si>
  <si>
    <t>https://www.sarna.net/wiki/Canopus</t>
  </si>
  <si>
    <t>MOC,Faction Capital</t>
  </si>
  <si>
    <t>MOC,Canopus District,Faction Capital</t>
  </si>
  <si>
    <t>Cap Rouge</t>
  </si>
  <si>
    <t>https://www.sarna.net/wiki/Cap_Rouge</t>
  </si>
  <si>
    <t>Capac</t>
  </si>
  <si>
    <t>https://www.sarna.net/wiki/Capac</t>
  </si>
  <si>
    <t>Capella</t>
  </si>
  <si>
    <t>https://www.sarna.net/wiki/Capella</t>
  </si>
  <si>
    <t>CH,Faction Capital</t>
  </si>
  <si>
    <t>CCom,Faction Capital</t>
  </si>
  <si>
    <t>CC,Capella Commonality,Region 2,Major Capital</t>
  </si>
  <si>
    <t>Caph</t>
  </si>
  <si>
    <t>https://www.sarna.net/wiki/Caph</t>
  </si>
  <si>
    <t>Capolla</t>
  </si>
  <si>
    <t>https://www.sarna.net/wiki/Capolla</t>
  </si>
  <si>
    <t>TCC,Faction Capital</t>
  </si>
  <si>
    <t>Capra</t>
  </si>
  <si>
    <t>https://www.sarna.net/wiki/Capra</t>
  </si>
  <si>
    <t>Capricorn</t>
  </si>
  <si>
    <t>Capricorn III</t>
  </si>
  <si>
    <t>https://www.sarna.net/wiki/Capricorn</t>
  </si>
  <si>
    <t>Caracol</t>
  </si>
  <si>
    <t>https://www.sarna.net/wiki/Caracol</t>
  </si>
  <si>
    <t>Carbonis</t>
  </si>
  <si>
    <t>https://www.sarna.net/wiki/Carbonis</t>
  </si>
  <si>
    <t>FWL,Duchy of Orloff</t>
  </si>
  <si>
    <t>DoO</t>
  </si>
  <si>
    <t>Carcassonne</t>
  </si>
  <si>
    <t>https://www.sarna.net/wiki/Carcassonne</t>
  </si>
  <si>
    <t>FS,Draconis March,Fairfax Operational Area,Region 2</t>
  </si>
  <si>
    <t>FS,Draconis March</t>
  </si>
  <si>
    <t>Carcri</t>
  </si>
  <si>
    <t>https://www.sarna.net/wiki/Carcri</t>
  </si>
  <si>
    <t>Cardff</t>
  </si>
  <si>
    <t>https://www.sarna.net/wiki/Cardff</t>
  </si>
  <si>
    <t>Caria</t>
  </si>
  <si>
    <t>https://www.sarna.net/wiki/Caria</t>
  </si>
  <si>
    <t>Caripare</t>
  </si>
  <si>
    <t>https://www.sarna.net/wiki/Caripare</t>
  </si>
  <si>
    <t>Carlisle</t>
  </si>
  <si>
    <t>https://www.sarna.net/wiki/Carlisle</t>
  </si>
  <si>
    <t>LA,Alarion Province,Halfway Archonette</t>
  </si>
  <si>
    <t>LA,Buena Province,Halfway Archonette</t>
  </si>
  <si>
    <t>Carmacks</t>
  </si>
  <si>
    <t>https://www.sarna.net/wiki/Carmacks</t>
  </si>
  <si>
    <t>FS,Capellan March,Sirdar Operational Area,Carmacks Prefecture</t>
  </si>
  <si>
    <t>Carmelita</t>
  </si>
  <si>
    <t>https://www.sarna.net/wiki/Carmelita</t>
  </si>
  <si>
    <t>Carmen</t>
  </si>
  <si>
    <t>https://www.sarna.net/wiki/Carmen</t>
  </si>
  <si>
    <t>CC,Sian Commonality,Region 5</t>
  </si>
  <si>
    <t>Carmichael</t>
  </si>
  <si>
    <t>https://www.sarna.net/wiki/Carmichael</t>
  </si>
  <si>
    <t>Carnac</t>
  </si>
  <si>
    <t>https://www.sarna.net/wiki/Carnac</t>
  </si>
  <si>
    <t>Carnwath</t>
  </si>
  <si>
    <t>https://www.sarna.net/wiki/Carnwath</t>
  </si>
  <si>
    <t>Carse</t>
  </si>
  <si>
    <t>https://www.sarna.net/wiki/Carse</t>
  </si>
  <si>
    <t>Carsphairn</t>
  </si>
  <si>
    <t>https://www.sarna.net/wiki/Carsphairn</t>
  </si>
  <si>
    <t>Carstairs</t>
  </si>
  <si>
    <t>https://www.sarna.net/wiki/Carstairs</t>
  </si>
  <si>
    <t>LA,Skye Province,Arcturus Archonette</t>
  </si>
  <si>
    <t>Cartago</t>
  </si>
  <si>
    <t>https://www.sarna.net/wiki/Cartago</t>
  </si>
  <si>
    <t>FS,Draconis March,Robinson Operational Area,Clovis Combat Region</t>
  </si>
  <si>
    <t>Carthage</t>
  </si>
  <si>
    <t>https://www.sarna.net/wiki/Carthage</t>
  </si>
  <si>
    <t>Carvajal</t>
  </si>
  <si>
    <t>https://www.sarna.net/wiki/Carvajal</t>
  </si>
  <si>
    <t>TC,Farseer Union</t>
  </si>
  <si>
    <t>Carver</t>
  </si>
  <si>
    <t>Carver V / Liberty (3063+)</t>
  </si>
  <si>
    <t>https://www.sarna.net/wiki/Carver</t>
  </si>
  <si>
    <t>Cascade</t>
  </si>
  <si>
    <t>https://www.sarna.net/wiki/Cascade</t>
  </si>
  <si>
    <t>Caselton</t>
  </si>
  <si>
    <t>https://www.sarna.net/wiki/Caselton</t>
  </si>
  <si>
    <t>Casere</t>
  </si>
  <si>
    <t>https://www.sarna.net/wiki/Casere</t>
  </si>
  <si>
    <t>DC,Rasalhague Military District,Alshain Prefecture</t>
  </si>
  <si>
    <t>Cassias</t>
  </si>
  <si>
    <t>https://www.sarna.net/wiki/Cassias</t>
  </si>
  <si>
    <t>Cassilda</t>
  </si>
  <si>
    <t>https://www.sarna.net/wiki/Cassilda</t>
  </si>
  <si>
    <t>Castile</t>
  </si>
  <si>
    <t>https://www.sarna.net/wiki/Castile</t>
  </si>
  <si>
    <t>Castor</t>
  </si>
  <si>
    <t>https://www.sarna.net/wiki/Castor</t>
  </si>
  <si>
    <t>Castrovia</t>
  </si>
  <si>
    <t>https://www.sarna.net/wiki/Castrovia</t>
  </si>
  <si>
    <t>CC,Sian Commonality,Region 4</t>
  </si>
  <si>
    <t>Cate's Hold</t>
  </si>
  <si>
    <t>https://www.sarna.net/wiki/Cate's_Hold</t>
  </si>
  <si>
    <t>Catroxx</t>
  </si>
  <si>
    <t>https://www.sarna.net/wiki/Catroxx</t>
  </si>
  <si>
    <t>Cavalor</t>
  </si>
  <si>
    <t>https://www.sarna.net/wiki/Cavalor</t>
  </si>
  <si>
    <t>CC,Victoria Commonality,Region 4</t>
  </si>
  <si>
    <t>Cavanaugh</t>
  </si>
  <si>
    <t>Cavanaugh II</t>
  </si>
  <si>
    <t>https://www.sarna.net/wiki/Cavanaugh</t>
  </si>
  <si>
    <t>LA,Bolan Province,Cavanaugh Theater,Minor Capital</t>
  </si>
  <si>
    <t>LC,Bolan Province,Cavanaugh Theater,Minor Capital</t>
  </si>
  <si>
    <t>Cayuga</t>
  </si>
  <si>
    <t>https://www.sarna.net/wiki/Cayuga</t>
  </si>
  <si>
    <t>Ceará</t>
  </si>
  <si>
    <t>https://www.sarna.net/wiki/Cear%C3%A1</t>
  </si>
  <si>
    <t>Cebalrai</t>
  </si>
  <si>
    <t>https://www.sarna.net/wiki/Cebalrai</t>
  </si>
  <si>
    <t>Ceiba</t>
  </si>
  <si>
    <t>https://www.sarna.net/wiki/Ceiba</t>
  </si>
  <si>
    <t>Celano</t>
  </si>
  <si>
    <t>https://www.sarna.net/wiki/Celano</t>
  </si>
  <si>
    <t>Celebes</t>
  </si>
  <si>
    <t>https://www.sarna.net/wiki/Celebes</t>
  </si>
  <si>
    <t>Celentaro</t>
  </si>
  <si>
    <t>https://www.sarna.net/wiki/Celentaro</t>
  </si>
  <si>
    <t>Centavido</t>
  </si>
  <si>
    <t>https://www.sarna.net/wiki/Centavido</t>
  </si>
  <si>
    <t>Cephei</t>
  </si>
  <si>
    <t>https://www.sarna.net/wiki/Cephei</t>
  </si>
  <si>
    <t>Ceram</t>
  </si>
  <si>
    <t>https://www.sarna.net/wiki/Ceram</t>
  </si>
  <si>
    <t>Cerberus</t>
  </si>
  <si>
    <t>https://www.sarna.net/wiki/Cerberus_(system)</t>
  </si>
  <si>
    <t>OA,Cerberus Province,Major Capital</t>
  </si>
  <si>
    <t>Cerignola</t>
  </si>
  <si>
    <t>https://www.sarna.net/wiki/Cerignola</t>
  </si>
  <si>
    <t>Cerillos</t>
  </si>
  <si>
    <t>https://www.sarna.net/wiki/Cerillos</t>
  </si>
  <si>
    <t>Cerulean</t>
  </si>
  <si>
    <t>https://www.sarna.net/wiki/Cerulean</t>
  </si>
  <si>
    <t>FCF,Crucis March,Minette Operational Area,Tsamma Combat Region</t>
  </si>
  <si>
    <t>Ceuta</t>
  </si>
  <si>
    <t>https://www.sarna.net/wiki/Ceuta</t>
  </si>
  <si>
    <t>Chaadan</t>
  </si>
  <si>
    <t>Chadan (2864+) / Chandan (3022+)</t>
  </si>
  <si>
    <t>https://www.sarna.net/wiki/Chandan</t>
  </si>
  <si>
    <t>Chaffee</t>
  </si>
  <si>
    <t>https://www.sarna.net/wiki/Chaffee_(LC)</t>
  </si>
  <si>
    <t>FCL,Skye March,Alcor Operational Area,Region 1</t>
  </si>
  <si>
    <t>LA,Skye March,Alcor Operational Area,Region 1</t>
  </si>
  <si>
    <t>DP</t>
  </si>
  <si>
    <t>https://www.sarna.net/wiki/Chaffee_(DP)</t>
  </si>
  <si>
    <t>Chagos</t>
  </si>
  <si>
    <t>https://www.sarna.net/wiki/Chagos</t>
  </si>
  <si>
    <t>Chahar</t>
  </si>
  <si>
    <t>https://www.sarna.net/wiki/Chahar</t>
  </si>
  <si>
    <t>Chaine Cluster</t>
  </si>
  <si>
    <t>https://www.sarna.net/wiki/Chaine_Cluster</t>
  </si>
  <si>
    <t>CI</t>
  </si>
  <si>
    <t>D(CI,CDS)</t>
  </si>
  <si>
    <t>Chakachamna</t>
  </si>
  <si>
    <t>https://www.sarna.net/wiki/Chakachamna</t>
  </si>
  <si>
    <t>Chalouba</t>
  </si>
  <si>
    <t>https://www.sarna.net/wiki/Chalouba</t>
  </si>
  <si>
    <t>Chamdo</t>
  </si>
  <si>
    <t>https://www.sarna.net/wiki/Chamdo</t>
  </si>
  <si>
    <t>Champadanga</t>
  </si>
  <si>
    <t>https://www.sarna.net/wiki/Champadanga</t>
  </si>
  <si>
    <t>Chandler</t>
  </si>
  <si>
    <t>https://www.sarna.net/wiki/Chandler</t>
  </si>
  <si>
    <t>Chanute</t>
  </si>
  <si>
    <t>https://www.sarna.net/wiki/Chanute</t>
  </si>
  <si>
    <t>Chapineria</t>
  </si>
  <si>
    <t>https://www.sarna.net/wiki/Chapineria</t>
  </si>
  <si>
    <t>Chapultepec</t>
  </si>
  <si>
    <t>https://www.sarna.net/wiki/Chapultepec</t>
  </si>
  <si>
    <t>Chara</t>
  </si>
  <si>
    <t>Pacifica</t>
  </si>
  <si>
    <t>https://www.sarna.net/wiki/Chara</t>
  </si>
  <si>
    <t>Charity</t>
  </si>
  <si>
    <t>https://www.sarna.net/wiki/Charity</t>
  </si>
  <si>
    <t>Charleston</t>
  </si>
  <si>
    <t>https://www.sarna.net/wiki/Charleston</t>
  </si>
  <si>
    <t>Charleywood</t>
  </si>
  <si>
    <t>https://www.sarna.net/wiki/Charleywood</t>
  </si>
  <si>
    <t>Chateau</t>
  </si>
  <si>
    <t>https://www.sarna.net/wiki/Chateau</t>
  </si>
  <si>
    <t>Chatham</t>
  </si>
  <si>
    <t>https://www.sarna.net/wiki/Chatham</t>
  </si>
  <si>
    <t>Chaumont</t>
  </si>
  <si>
    <t>https://www.sarna.net/wiki/Chaumont</t>
  </si>
  <si>
    <t>Chaville</t>
  </si>
  <si>
    <t>https://www.sarna.net/wiki/Chaville</t>
  </si>
  <si>
    <t>DC,Dieron Military District,Chaville Prefecture,Minor Capital</t>
  </si>
  <si>
    <t>Chebanse</t>
  </si>
  <si>
    <t>https://www.sarna.net/wiki/Chebanse</t>
  </si>
  <si>
    <t>Chengdu</t>
  </si>
  <si>
    <t>https://www.sarna.net/wiki/Chengdu</t>
  </si>
  <si>
    <t>Chenier</t>
  </si>
  <si>
    <t>https://www.sarna.net/wiki/Chenier</t>
  </si>
  <si>
    <t>Chennai</t>
  </si>
  <si>
    <t>https://www.sarna.net/wiki/Chennai</t>
  </si>
  <si>
    <t>Cheriton</t>
  </si>
  <si>
    <t>https://www.sarna.net/wiki/Cheriton</t>
  </si>
  <si>
    <t>Chertan</t>
  </si>
  <si>
    <t>https://www.sarna.net/wiki/Chertan</t>
  </si>
  <si>
    <t>Chesterton</t>
  </si>
  <si>
    <t>https://www.sarna.net/wiki/Chesterton</t>
  </si>
  <si>
    <t>TGU,Major Capital</t>
  </si>
  <si>
    <t>CC,Chesterton Commonality,Major Capital</t>
  </si>
  <si>
    <t>Chhaprauli</t>
  </si>
  <si>
    <t>https://www.sarna.net/wiki/Chhaprauli</t>
  </si>
  <si>
    <t>Chiavenna</t>
  </si>
  <si>
    <t>https://www.sarna.net/wiki/Chiavenna</t>
  </si>
  <si>
    <t>Chichibu</t>
  </si>
  <si>
    <t>https://www.sarna.net/wiki/Chichibu</t>
  </si>
  <si>
    <t>Chillon</t>
  </si>
  <si>
    <t>https://www.sarna.net/wiki/Chillon</t>
  </si>
  <si>
    <t>Chilung</t>
  </si>
  <si>
    <t>https://www.sarna.net/wiki/Chilung</t>
  </si>
  <si>
    <t>Chimpaw</t>
  </si>
  <si>
    <t>https://www.sarna.net/wiki/Chimpaw</t>
  </si>
  <si>
    <t>Chinmen Tao</t>
  </si>
  <si>
    <t>https://www.sarna.net/wiki/Chinmen_Tao</t>
  </si>
  <si>
    <t>Chirala</t>
  </si>
  <si>
    <t>https://www.sarna.net/wiki/Chirala</t>
  </si>
  <si>
    <t>Chirikof</t>
  </si>
  <si>
    <t>https://www.sarna.net/wiki/Chirikof</t>
  </si>
  <si>
    <t>FS,Crucis March,Chirikof Operational Area,Region 1,Minor Capital</t>
  </si>
  <si>
    <t>FS,Crucis March,Chirikof Operational Area,Remagen Combat Region,Minor Capital</t>
  </si>
  <si>
    <t>FCF,Crucis March,Chirikof Operational Area,Remagen Combat Region,Minor Capital</t>
  </si>
  <si>
    <t>Chisholm</t>
  </si>
  <si>
    <t>Elgin (2878+)</t>
  </si>
  <si>
    <t>https://www.sarna.net/wiki/Elgin</t>
  </si>
  <si>
    <t>TFR,Faction Capital</t>
  </si>
  <si>
    <t>Chita</t>
  </si>
  <si>
    <t>https://www.sarna.net/wiki/Chita</t>
  </si>
  <si>
    <t>Chitwan</t>
  </si>
  <si>
    <t>https://www.sarna.net/wiki/Chitwan</t>
  </si>
  <si>
    <t>Choex</t>
  </si>
  <si>
    <t>https://www.sarna.net/wiki/Choex</t>
  </si>
  <si>
    <t>Cholame</t>
  </si>
  <si>
    <t>https://www.sarna.net/wiki/Cholame</t>
  </si>
  <si>
    <t>Chorley</t>
  </si>
  <si>
    <t>https://www.sarna.net/wiki/Chorley</t>
  </si>
  <si>
    <t>Chota</t>
  </si>
  <si>
    <t>https://www.sarna.net/wiki/Chota</t>
  </si>
  <si>
    <t>Choudrant</t>
  </si>
  <si>
    <t>https://www.sarna.net/wiki/Choudrant</t>
  </si>
  <si>
    <t>Chouli</t>
  </si>
  <si>
    <t>https://www.sarna.net/wiki/Chouli</t>
  </si>
  <si>
    <t>Christiania</t>
  </si>
  <si>
    <t>https://www.sarna.net/wiki/Christiania</t>
  </si>
  <si>
    <t>Chukchi</t>
  </si>
  <si>
    <t>Chukchi III</t>
  </si>
  <si>
    <t>https://www.sarna.net/wiki/Chukchi</t>
  </si>
  <si>
    <t>Chupadero</t>
  </si>
  <si>
    <t>https://www.sarna.net/wiki/Chupadero</t>
  </si>
  <si>
    <t>Ciampino</t>
  </si>
  <si>
    <t>https://www.sarna.net/wiki/Ciampino</t>
  </si>
  <si>
    <t>Cielo</t>
  </si>
  <si>
    <t>https://www.sarna.net/wiki/Cielo</t>
  </si>
  <si>
    <t>Cilvituk</t>
  </si>
  <si>
    <t>https://www.sarna.net/wiki/Cilvituk</t>
  </si>
  <si>
    <t>Cimeron</t>
  </si>
  <si>
    <t>https://www.sarna.net/wiki/Cimeron</t>
  </si>
  <si>
    <t>Ciotat</t>
  </si>
  <si>
    <t>https://www.sarna.net/wiki/Ciotat</t>
  </si>
  <si>
    <t>Circe</t>
  </si>
  <si>
    <t>https://www.sarna.net/wiki/Circe</t>
  </si>
  <si>
    <t>Circinus</t>
  </si>
  <si>
    <t>https://www.sarna.net/wiki/Circinus</t>
  </si>
  <si>
    <t>CF,Faction Capital</t>
  </si>
  <si>
    <t>Cirebon</t>
  </si>
  <si>
    <t>https://www.sarna.net/wiki/Cirebon</t>
  </si>
  <si>
    <t>Claxton</t>
  </si>
  <si>
    <t>https://www.sarna.net/wiki/Claxton</t>
  </si>
  <si>
    <t>Claybrooke</t>
  </si>
  <si>
    <t>https://www.sarna.net/wiki/Claybrooke</t>
  </si>
  <si>
    <t>Clearfield</t>
  </si>
  <si>
    <t>https://www.sarna.net/wiki/Clearfield</t>
  </si>
  <si>
    <t>Clermont</t>
  </si>
  <si>
    <t>https://www.sarna.net/wiki/Clermont</t>
  </si>
  <si>
    <t>Clinton</t>
  </si>
  <si>
    <t>https://www.sarna.net/wiki/Clinton</t>
  </si>
  <si>
    <t>Clipperton</t>
  </si>
  <si>
    <t>https://www.sarna.net/wiki/Clipperton</t>
  </si>
  <si>
    <t>PG</t>
  </si>
  <si>
    <t>Clovis</t>
  </si>
  <si>
    <t>https://www.sarna.net/wiki/Clovis</t>
  </si>
  <si>
    <t>Cogdell</t>
  </si>
  <si>
    <t>https://www.sarna.net/wiki/Cogdell</t>
  </si>
  <si>
    <t>Cohagen</t>
  </si>
  <si>
    <t>https://www.sarna.net/wiki/Cohagen</t>
  </si>
  <si>
    <t>Cohay</t>
  </si>
  <si>
    <t>https://www.sarna.net/wiki/Cohay</t>
  </si>
  <si>
    <t>Colchester</t>
  </si>
  <si>
    <t>https://www.sarna.net/wiki/Colchester</t>
  </si>
  <si>
    <t>Colchis</t>
  </si>
  <si>
    <t>https://www.sarna.net/wiki/Colchis</t>
  </si>
  <si>
    <t>Coldbrook</t>
  </si>
  <si>
    <t>https://www.sarna.net/wiki/Coldbrook</t>
  </si>
  <si>
    <t>Cole Harbour</t>
  </si>
  <si>
    <t>https://www.sarna.net/wiki/Cole_Harbour</t>
  </si>
  <si>
    <t>Colfax</t>
  </si>
  <si>
    <t>https://www.sarna.net/wiki/Colfax</t>
  </si>
  <si>
    <t>Colia</t>
  </si>
  <si>
    <t>https://www.sarna.net/wiki/Colia</t>
  </si>
  <si>
    <t>Colinas</t>
  </si>
  <si>
    <t>https://www.sarna.net/wiki/Colinas</t>
  </si>
  <si>
    <t>Colleen</t>
  </si>
  <si>
    <t>https://www.sarna.net/wiki/Colleen</t>
  </si>
  <si>
    <t>CBS(H)</t>
  </si>
  <si>
    <t>Colmar</t>
  </si>
  <si>
    <t>https://www.sarna.net/wiki/Colmar</t>
  </si>
  <si>
    <t>Coloma</t>
  </si>
  <si>
    <t>https://www.sarna.net/wiki/Coloma</t>
  </si>
  <si>
    <t>DC,New Samarkand Military District,New Avalon Prefecture</t>
  </si>
  <si>
    <t>Colorado</t>
  </si>
  <si>
    <t>https://www.sarna.net/wiki/Colorado</t>
  </si>
  <si>
    <t>Columbine</t>
  </si>
  <si>
    <t>https://www.sarna.net/wiki/Columbine</t>
  </si>
  <si>
    <t>Commonwealth Mining Outpost 26</t>
  </si>
  <si>
    <t>Gulf Breeze (2864+)</t>
  </si>
  <si>
    <t>https://www.sarna.net/wiki/Gulf_Breeze</t>
  </si>
  <si>
    <t>Conakry</t>
  </si>
  <si>
    <t>https://www.sarna.net/wiki/Conakry</t>
  </si>
  <si>
    <t>Concord</t>
  </si>
  <si>
    <t>https://www.sarna.net/wiki/Concord</t>
  </si>
  <si>
    <t>Conley's Patch</t>
  </si>
  <si>
    <t>https://www.sarna.net/wiki/Conley's_Patch</t>
  </si>
  <si>
    <t>Connaught</t>
  </si>
  <si>
    <t>https://www.sarna.net/wiki/Connaught</t>
  </si>
  <si>
    <t>Conquista</t>
  </si>
  <si>
    <t>https://www.sarna.net/wiki/Conquista</t>
  </si>
  <si>
    <t>CC,Andurien Commonality,Region 1</t>
  </si>
  <si>
    <t>Conroe</t>
  </si>
  <si>
    <t>https://www.sarna.net/wiki/Conroe</t>
  </si>
  <si>
    <t>Constance</t>
  </si>
  <si>
    <t>https://www.sarna.net/wiki/Constance</t>
  </si>
  <si>
    <t>DC,Rasalhague Military District,Trondheim Prefecture</t>
  </si>
  <si>
    <t>DC,Alshain Military District,Garstedt Prefecture</t>
  </si>
  <si>
    <t>Contrilla</t>
  </si>
  <si>
    <t>https://www.sarna.net/wiki/Contrilla</t>
  </si>
  <si>
    <t>DD</t>
  </si>
  <si>
    <t>Conwy</t>
  </si>
  <si>
    <t>https://www.sarna.net/wiki/Conwy</t>
  </si>
  <si>
    <t>Cooperland</t>
  </si>
  <si>
    <t>https://www.sarna.net/wiki/Cooperland</t>
  </si>
  <si>
    <t>Coopertown</t>
  </si>
  <si>
    <t>https://www.sarna.net/wiki/Coopertown</t>
  </si>
  <si>
    <t>Cor Caroli</t>
  </si>
  <si>
    <t>https://www.sarna.net/wiki/Cor_Caroli</t>
  </si>
  <si>
    <t>Coraines</t>
  </si>
  <si>
    <t>https://www.sarna.net/wiki/Coraines</t>
  </si>
  <si>
    <t>Corbeanca</t>
  </si>
  <si>
    <t>https://www.sarna.net/wiki/Corbeanca</t>
  </si>
  <si>
    <t>Cordiagr</t>
  </si>
  <si>
    <t>https://www.sarna.net/wiki/Cordiagr</t>
  </si>
  <si>
    <t>Córdoba</t>
  </si>
  <si>
    <t>https://www.sarna.net/wiki/C%C3%B3rdoba</t>
  </si>
  <si>
    <t>Corella</t>
  </si>
  <si>
    <t>https://www.sarna.net/wiki/Corella</t>
  </si>
  <si>
    <t>Corey</t>
  </si>
  <si>
    <t>https://www.sarna.net/wiki/Corey</t>
  </si>
  <si>
    <t>CC,Capella Commonality,Region 9</t>
  </si>
  <si>
    <t>CC,Liao Commonality,Region 3</t>
  </si>
  <si>
    <t>Corfu</t>
  </si>
  <si>
    <t>https://www.sarna.net/wiki/Corfu</t>
  </si>
  <si>
    <t>Coriscana</t>
  </si>
  <si>
    <t>https://www.sarna.net/wiki/Coriscana</t>
  </si>
  <si>
    <t>Cork</t>
  </si>
  <si>
    <t>https://www.sarna.net/wiki/Cork</t>
  </si>
  <si>
    <t>Corodiz</t>
  </si>
  <si>
    <t>https://www.sarna.net/wiki/Corodiz</t>
  </si>
  <si>
    <t>CC,Victoria Commonality,Region 5</t>
  </si>
  <si>
    <t>Coromodir</t>
  </si>
  <si>
    <t>https://www.sarna.net/wiki/Coromodir</t>
  </si>
  <si>
    <t>AuC,Faction Capital</t>
  </si>
  <si>
    <t>Corridan</t>
  </si>
  <si>
    <t>Corridan IV</t>
  </si>
  <si>
    <t>https://www.sarna.net/wiki/Corridan</t>
  </si>
  <si>
    <t>Corsica Nueva</t>
  </si>
  <si>
    <t>https://www.sarna.net/wiki/Corsica_Nueva</t>
  </si>
  <si>
    <t>Corydon</t>
  </si>
  <si>
    <t>https://www.sarna.net/wiki/Corydon</t>
  </si>
  <si>
    <t>Cosenza</t>
  </si>
  <si>
    <t>https://www.sarna.net/wiki/Cosenza</t>
  </si>
  <si>
    <t>Cotocallao</t>
  </si>
  <si>
    <t>https://www.sarna.net/wiki/Cotocallao</t>
  </si>
  <si>
    <t>Coudoux</t>
  </si>
  <si>
    <t>https://www.sarna.net/wiki/Coudoux</t>
  </si>
  <si>
    <t>DC,Pesht Military District,Coudoux Prefecture,Minor Capital</t>
  </si>
  <si>
    <t>Courcellete</t>
  </si>
  <si>
    <t>https://www.sarna.net/wiki/Courcellete</t>
  </si>
  <si>
    <t>Courchevel</t>
  </si>
  <si>
    <t>https://www.sarna.net/wiki/Courchevel</t>
  </si>
  <si>
    <t>Courtney</t>
  </si>
  <si>
    <t>https://www.sarna.net/wiki/Courtney</t>
  </si>
  <si>
    <t>Coventry</t>
  </si>
  <si>
    <t>https://www.sarna.net/wiki/Coventry</t>
  </si>
  <si>
    <t>LC,Protectorate of Donegal,Coventry Province,Minor Capital</t>
  </si>
  <si>
    <t>FCL,Donegal March,Coventry Operational Area,Region 3,Major Capital</t>
  </si>
  <si>
    <t>LA,Donegal March,Coventry Operational Area,Region 3,Major Capital</t>
  </si>
  <si>
    <t>LA,Coventry Province,Major Capital</t>
  </si>
  <si>
    <t>LC,Coventry Province,Major Capital</t>
  </si>
  <si>
    <t>Covington</t>
  </si>
  <si>
    <t>https://www.sarna.net/wiki/Covington</t>
  </si>
  <si>
    <t>Coyle</t>
  </si>
  <si>
    <t>https://www.sarna.net/wiki/Coyle</t>
  </si>
  <si>
    <t>Cranston</t>
  </si>
  <si>
    <t>https://www.sarna.net/wiki/Cranston</t>
  </si>
  <si>
    <t>Crawford</t>
  </si>
  <si>
    <t>https://www.sarna.net/wiki/Crawford</t>
  </si>
  <si>
    <t>Crawford's Delight</t>
  </si>
  <si>
    <t>https://www.sarna.net/wiki/Crawford's_Delight</t>
  </si>
  <si>
    <t>Cree</t>
  </si>
  <si>
    <t>https://www.sarna.net/wiki/Cree</t>
  </si>
  <si>
    <t>FWL,Regulan Free States</t>
  </si>
  <si>
    <t>Crellacor</t>
  </si>
  <si>
    <t>https://www.sarna.net/wiki/Crellacor</t>
  </si>
  <si>
    <t>RB</t>
  </si>
  <si>
    <t>Cresson</t>
  </si>
  <si>
    <t>https://www.sarna.net/wiki/Cresson</t>
  </si>
  <si>
    <t>Crestoblus</t>
  </si>
  <si>
    <t>https://www.sarna.net/wiki/Crestoblus</t>
  </si>
  <si>
    <t>Crichton</t>
  </si>
  <si>
    <t>https://www.sarna.net/wiki/Crichton</t>
  </si>
  <si>
    <t>Crimond</t>
  </si>
  <si>
    <t>https://www.sarna.net/wiki/Crimond</t>
  </si>
  <si>
    <t>Crofton</t>
  </si>
  <si>
    <t>https://www.sarna.net/wiki/Crofton</t>
  </si>
  <si>
    <t>FS,Periphery March,Anjin Muerto Operational Area,Anjin Muerto Combat Region</t>
  </si>
  <si>
    <t>Cronulla</t>
  </si>
  <si>
    <t>https://www.sarna.net/wiki/Cronulla</t>
  </si>
  <si>
    <t>Crossing</t>
  </si>
  <si>
    <t>https://www.sarna.net/wiki/Crossing</t>
  </si>
  <si>
    <t>Cruz Alta</t>
  </si>
  <si>
    <t>https://www.sarna.net/wiki/Cruz_Alta</t>
  </si>
  <si>
    <t>Cryfder</t>
  </si>
  <si>
    <t>https://www.sarna.net/wiki/Cryfder</t>
  </si>
  <si>
    <t>Csesztreg</t>
  </si>
  <si>
    <t>https://www.sarna.net/wiki/Csesztreg</t>
  </si>
  <si>
    <t>CHH,Faction Capital</t>
  </si>
  <si>
    <t>Csomad</t>
  </si>
  <si>
    <t>https://www.sarna.net/wiki/Csomad</t>
  </si>
  <si>
    <t>Ctesiphon</t>
  </si>
  <si>
    <t>https://www.sarna.net/wiki/Ctesiphon</t>
  </si>
  <si>
    <t>Culmia</t>
  </si>
  <si>
    <t>https://www.sarna.net/wiki/Culmia</t>
  </si>
  <si>
    <t>Cumberland</t>
  </si>
  <si>
    <t>https://www.sarna.net/wiki/Cumberland</t>
  </si>
  <si>
    <t>Cumbres</t>
  </si>
  <si>
    <t>https://www.sarna.net/wiki/Cumbres</t>
  </si>
  <si>
    <t>Curaumilla</t>
  </si>
  <si>
    <t>https://www.sarna.net/wiki/Curaumilla</t>
  </si>
  <si>
    <t>Cursa</t>
  </si>
  <si>
    <t>https://www.sarna.net/wiki/Cursa</t>
  </si>
  <si>
    <t>Cussar</t>
  </si>
  <si>
    <t>Barlow's Folly (2864+)</t>
  </si>
  <si>
    <t>https://www.sarna.net/wiki/Barlow's_Folly</t>
  </si>
  <si>
    <t>Cusset</t>
  </si>
  <si>
    <t>https://www.sarna.net/wiki/Cusset</t>
  </si>
  <si>
    <t>Custozza</t>
  </si>
  <si>
    <t>https://www.sarna.net/wiki/Custozza</t>
  </si>
  <si>
    <t>Cygnus</t>
  </si>
  <si>
    <t>https://www.sarna.net/wiki/Cygnus_(system)</t>
  </si>
  <si>
    <t>NCR</t>
  </si>
  <si>
    <t>FrR</t>
  </si>
  <si>
    <t>Cylene</t>
  </si>
  <si>
    <t>https://www.sarna.net/wiki/Cylene</t>
  </si>
  <si>
    <t>Cynthiana</t>
  </si>
  <si>
    <t>Liao (2202+)</t>
  </si>
  <si>
    <t>https://www.sarna.net/wiki/Liao_(system)</t>
  </si>
  <si>
    <t>LR,Faction Capital</t>
  </si>
  <si>
    <t>DL,Faction Capital</t>
  </si>
  <si>
    <t>FCL,Sarna March,Terra Firma Operational Area,Region 4,Major Capital</t>
  </si>
  <si>
    <t>CC,Liao Commonality,Region 1,Major Capital</t>
  </si>
  <si>
    <t>RS,Prefecture V,Minor Capital</t>
  </si>
  <si>
    <t>Cyrenaica</t>
  </si>
  <si>
    <t>https://www.sarna.net/wiki/Cyrenaica</t>
  </si>
  <si>
    <t>Cyrton</t>
  </si>
  <si>
    <t>https://www.sarna.net/wiki/Cyrton</t>
  </si>
  <si>
    <t>THW</t>
  </si>
  <si>
    <t>Czarvowo</t>
  </si>
  <si>
    <t>https://www.sarna.net/wiki/Czarvowo</t>
  </si>
  <si>
    <t>Dabih</t>
  </si>
  <si>
    <t>https://www.sarna.net/wiki/Dabih</t>
  </si>
  <si>
    <t>Dagda</t>
  </si>
  <si>
    <t>https://www.sarna.net/wiki/Dagda_(LC)</t>
  </si>
  <si>
    <t>https://www.sarna.net/wiki/Dagda_(Clan_System)</t>
  </si>
  <si>
    <t>Dahar</t>
  </si>
  <si>
    <t>Dahar IV</t>
  </si>
  <si>
    <t>https://www.sarna.net/wiki/Dahar</t>
  </si>
  <si>
    <t>Dainmar Majoris</t>
  </si>
  <si>
    <t>https://www.sarna.net/wiki/Dainmar_Majoris</t>
  </si>
  <si>
    <t>Dalcour</t>
  </si>
  <si>
    <t>https://www.sarna.net/wiki/Dalcour</t>
  </si>
  <si>
    <t>Dalian</t>
  </si>
  <si>
    <t>https://www.sarna.net/wiki/Dalian</t>
  </si>
  <si>
    <t>Dalkeith</t>
  </si>
  <si>
    <t>https://www.sarna.net/wiki/Dalkeith</t>
  </si>
  <si>
    <t>Dalmantia</t>
  </si>
  <si>
    <t>https://www.sarna.net/wiki/Dalmantia</t>
  </si>
  <si>
    <t>Dalton</t>
  </si>
  <si>
    <t>https://www.sarna.net/wiki/Dalton</t>
  </si>
  <si>
    <t>Damevang</t>
  </si>
  <si>
    <t>https://www.sarna.net/wiki/Damevang</t>
  </si>
  <si>
    <t>Damian</t>
  </si>
  <si>
    <t>https://www.sarna.net/wiki/Damian</t>
  </si>
  <si>
    <t>Danais</t>
  </si>
  <si>
    <t>https://www.sarna.net/wiki/Danais</t>
  </si>
  <si>
    <t>Daneshmand</t>
  </si>
  <si>
    <t>https://www.sarna.net/wiki/Daneshmand</t>
  </si>
  <si>
    <t>FO</t>
  </si>
  <si>
    <t>Dania</t>
  </si>
  <si>
    <t>https://www.sarna.net/wiki/Dania</t>
  </si>
  <si>
    <t>Daniels</t>
  </si>
  <si>
    <t>https://www.sarna.net/wiki/Daniels</t>
  </si>
  <si>
    <t>Danli</t>
  </si>
  <si>
    <t>https://www.sarna.net/wiki/Danli</t>
  </si>
  <si>
    <t>Dansur</t>
  </si>
  <si>
    <t>https://www.sarna.net/wiki/Dansur</t>
  </si>
  <si>
    <t>Dante</t>
  </si>
  <si>
    <t>https://www.sarna.net/wiki/Dante_(system)</t>
  </si>
  <si>
    <t>Danxian</t>
  </si>
  <si>
    <t>https://www.sarna.net/wiki/Danxian</t>
  </si>
  <si>
    <t>Danzig</t>
  </si>
  <si>
    <t>https://www.sarna.net/wiki/Danzig</t>
  </si>
  <si>
    <t>Daol</t>
  </si>
  <si>
    <t>https://www.sarna.net/wiki/Daol</t>
  </si>
  <si>
    <t>Dar-es-Salaam</t>
  </si>
  <si>
    <t>https://www.sarna.net/wiki/Dar-es-Salaam</t>
  </si>
  <si>
    <t>Darius</t>
  </si>
  <si>
    <t>https://www.sarna.net/wiki/Darius</t>
  </si>
  <si>
    <t>Darwendale</t>
  </si>
  <si>
    <t>https://www.sarna.net/wiki/Darwendale</t>
  </si>
  <si>
    <t>Davetal</t>
  </si>
  <si>
    <t>Davetal II, Davetal III</t>
  </si>
  <si>
    <t>https://www.sarna.net/wiki/Davetal</t>
  </si>
  <si>
    <t>David</t>
  </si>
  <si>
    <t>https://www.sarna.net/wiki/David</t>
  </si>
  <si>
    <t>Davisville</t>
  </si>
  <si>
    <t>https://www.sarna.net/wiki/Davisville</t>
  </si>
  <si>
    <t>Dawn</t>
  </si>
  <si>
    <t>https://www.sarna.net/wiki/Dawn</t>
  </si>
  <si>
    <t>Dayr Khuna</t>
  </si>
  <si>
    <t>https://www.sarna.net/wiki/Dayr_Khuna</t>
  </si>
  <si>
    <t>Ddraig</t>
  </si>
  <si>
    <t>https://www.sarna.net/wiki/Ddraig</t>
  </si>
  <si>
    <t>De Berry</t>
  </si>
  <si>
    <t>https://www.sarna.net/wiki/De_Berry</t>
  </si>
  <si>
    <t>Death's Gaze Cluster</t>
  </si>
  <si>
    <t>https://www.sarna.net/wiki/Death's_Gaze_Cluster</t>
  </si>
  <si>
    <t>Decatur</t>
  </si>
  <si>
    <t>https://www.sarna.net/wiki/Decatur</t>
  </si>
  <si>
    <t>Declan</t>
  </si>
  <si>
    <t>Declan II</t>
  </si>
  <si>
    <t>https://www.sarna.net/wiki/Declan</t>
  </si>
  <si>
    <t>Decus</t>
  </si>
  <si>
    <t>https://www.sarna.net/wiki/Decus</t>
  </si>
  <si>
    <t>Defiance</t>
  </si>
  <si>
    <t>https://www.sarna.net/wiki/Defiance_(system)</t>
  </si>
  <si>
    <t>Dehgolan</t>
  </si>
  <si>
    <t>https://www.sarna.net/wiki/Dehgolan</t>
  </si>
  <si>
    <t>DC,Benjamin Military District,Dehgolan Prefecture,Minor Capital</t>
  </si>
  <si>
    <t>Deia</t>
  </si>
  <si>
    <t>https://www.sarna.net/wiki/Deia</t>
  </si>
  <si>
    <t>Delacambre</t>
  </si>
  <si>
    <t>https://www.sarna.net/wiki/Delacambre</t>
  </si>
  <si>
    <t>Delacruz</t>
  </si>
  <si>
    <t>https://www.sarna.net/wiki/Delacruz</t>
  </si>
  <si>
    <t>Delagoa</t>
  </si>
  <si>
    <t>https://www.sarna.net/wiki/Delagoa</t>
  </si>
  <si>
    <t>Delavan</t>
  </si>
  <si>
    <t>https://www.sarna.net/wiki/Delavan</t>
  </si>
  <si>
    <t>Delios</t>
  </si>
  <si>
    <t>https://www.sarna.net/wiki/Delios</t>
  </si>
  <si>
    <t>Delitzsch</t>
  </si>
  <si>
    <t>https://www.sarna.net/wiki/Delitzsch</t>
  </si>
  <si>
    <t>Dell</t>
  </si>
  <si>
    <t>https://www.sarna.net/wiki/Dell</t>
  </si>
  <si>
    <t>Delos</t>
  </si>
  <si>
    <t>Delos IV</t>
  </si>
  <si>
    <t>https://www.sarna.net/wiki/Delos</t>
  </si>
  <si>
    <t>Delphos</t>
  </si>
  <si>
    <t>https://www.sarna.net/wiki/Delphos</t>
  </si>
  <si>
    <t>Demeter</t>
  </si>
  <si>
    <t>https://www.sarna.net/wiki/Demeter</t>
  </si>
  <si>
    <t>Denbar</t>
  </si>
  <si>
    <t>https://www.sarna.net/wiki/Denbar</t>
  </si>
  <si>
    <t>KP</t>
  </si>
  <si>
    <t>Deneb Algedi</t>
  </si>
  <si>
    <t>https://www.sarna.net/wiki/Deneb_Algedi</t>
  </si>
  <si>
    <t>Deneb Kaitos</t>
  </si>
  <si>
    <t>https://www.sarna.net/wiki/Deneb_Kaitos</t>
  </si>
  <si>
    <t>Denebola</t>
  </si>
  <si>
    <t>https://www.sarna.net/wiki/Denebola</t>
  </si>
  <si>
    <t>D(LC,FWL)</t>
  </si>
  <si>
    <t>RS,Prefecture VIII,Minor Capital</t>
  </si>
  <si>
    <t>Denizli</t>
  </si>
  <si>
    <t>https://www.sarna.net/wiki/Denizli</t>
  </si>
  <si>
    <t>Derby</t>
  </si>
  <si>
    <t>https://www.sarna.net/wiki/Derby</t>
  </si>
  <si>
    <t>Derf</t>
  </si>
  <si>
    <t>https://www.sarna.net/wiki/Derf</t>
  </si>
  <si>
    <t>Dersidatz</t>
  </si>
  <si>
    <t>Blantleff (3025+)</t>
  </si>
  <si>
    <t>https://www.sarna.net/wiki/Blantleff</t>
  </si>
  <si>
    <t>LL</t>
  </si>
  <si>
    <t>CF</t>
  </si>
  <si>
    <t>Des Arc</t>
  </si>
  <si>
    <t>https://www.sarna.net/wiki/Des_Arc</t>
  </si>
  <si>
    <t>Deschenes</t>
  </si>
  <si>
    <t>https://www.sarna.net/wiki/Deschenes</t>
  </si>
  <si>
    <t>Deshler</t>
  </si>
  <si>
    <t>https://www.sarna.net/wiki/Deshler</t>
  </si>
  <si>
    <t>Desolate Plains</t>
  </si>
  <si>
    <t>https://www.sarna.net/wiki/Desolate_Plains</t>
  </si>
  <si>
    <t>Detroit</t>
  </si>
  <si>
    <t>https://www.sarna.net/wiki/Detroit</t>
  </si>
  <si>
    <t>CC,Victoria Commonality,Region 7</t>
  </si>
  <si>
    <t>Devil's Breath</t>
  </si>
  <si>
    <t>https://www.sarna.net/wiki/Devil's_Breath</t>
  </si>
  <si>
    <t>Devil's Rock</t>
  </si>
  <si>
    <t>https://www.sarna.net/wiki/Devil's_Rock</t>
  </si>
  <si>
    <t>Devin</t>
  </si>
  <si>
    <t>https://www.sarna.net/wiki/Devin</t>
  </si>
  <si>
    <t>Deweidewd</t>
  </si>
  <si>
    <t>https://www.sarna.net/wiki/Deweidewd</t>
  </si>
  <si>
    <t>DeWitt</t>
  </si>
  <si>
    <t>https://www.sarna.net/wiki/DeWitt</t>
  </si>
  <si>
    <t>Dhaulgiri</t>
  </si>
  <si>
    <t>https://www.sarna.net/wiki/Dhaulgiri</t>
  </si>
  <si>
    <t>Dì-fang</t>
  </si>
  <si>
    <t>https://www.sarna.net/wiki/D%C3%AC-fang</t>
  </si>
  <si>
    <t>Diamantina</t>
  </si>
  <si>
    <t>https://www.sarna.net/wiki/Diamantina</t>
  </si>
  <si>
    <t>Diass</t>
  </si>
  <si>
    <t>https://www.sarna.net/wiki/Diass</t>
  </si>
  <si>
    <t>RFS</t>
  </si>
  <si>
    <t>Diboll</t>
  </si>
  <si>
    <t>https://www.sarna.net/wiki/Diboll</t>
  </si>
  <si>
    <t>Dicallus</t>
  </si>
  <si>
    <t>https://www.sarna.net/wiki/Dicallus</t>
  </si>
  <si>
    <t>Dichell</t>
  </si>
  <si>
    <t>https://www.sarna.net/wiki/Dichell</t>
  </si>
  <si>
    <t>Dickinson</t>
  </si>
  <si>
    <t>https://www.sarna.net/wiki/Dickinson</t>
  </si>
  <si>
    <t>Dicon</t>
  </si>
  <si>
    <t>https://www.sarna.net/wiki/Dicon</t>
  </si>
  <si>
    <t>Die Moot</t>
  </si>
  <si>
    <t>https://www.sarna.net/wiki/Die_Moot</t>
  </si>
  <si>
    <t>Diefenbaker</t>
  </si>
  <si>
    <t>https://www.sarna.net/wiki/Diefenbaker</t>
  </si>
  <si>
    <t>Dieron</t>
  </si>
  <si>
    <t>https://www.sarna.net/wiki/Dieron</t>
  </si>
  <si>
    <t>DC,Dieron Military District,Lone Star Prefecture,Major Capital</t>
  </si>
  <si>
    <t>DC,Dieron Military District,Chaville Prefecture,Major Capital</t>
  </si>
  <si>
    <t>DC,Dieron Military District,Al Na'ir Prefecture,Major Capital</t>
  </si>
  <si>
    <t>I,Minor Capital</t>
  </si>
  <si>
    <t>DC,Dieron Military District,Dieron Prefecture,Major Capital</t>
  </si>
  <si>
    <t>Dieudonné</t>
  </si>
  <si>
    <t>https://www.sarna.net/wiki/Dieudonn%C3%A9</t>
  </si>
  <si>
    <t>Diik</t>
  </si>
  <si>
    <t>https://www.sarna.net/wiki/Diik</t>
  </si>
  <si>
    <t>Dijonne</t>
  </si>
  <si>
    <t>Pain (3050+)</t>
  </si>
  <si>
    <t>https://www.sarna.net/wiki/Pain</t>
  </si>
  <si>
    <t>FFR</t>
  </si>
  <si>
    <t>RT,Faction Capital</t>
  </si>
  <si>
    <t>Dili</t>
  </si>
  <si>
    <t>https://www.sarna.net/wiki/Dili</t>
  </si>
  <si>
    <t>Dindatari</t>
  </si>
  <si>
    <t>https://www.sarna.net/wiki/Dindatari</t>
  </si>
  <si>
    <t>Diosd</t>
  </si>
  <si>
    <t>https://www.sarna.net/wiki/Diosd</t>
  </si>
  <si>
    <t>Dirk's Gulf</t>
  </si>
  <si>
    <t>https://www.sarna.net/wiki/Dirk's_Gulf</t>
  </si>
  <si>
    <t>Dirkel</t>
  </si>
  <si>
    <t>https://www.sarna.net/wiki/Dirkel</t>
  </si>
  <si>
    <t>Dixie</t>
  </si>
  <si>
    <t>https://www.sarna.net/wiki/Dixie</t>
  </si>
  <si>
    <t>FCL,Tamarind March,Bolan Operational Area,Region 1</t>
  </si>
  <si>
    <t>LA,Tamarind March,Bolan Operational Area,Region 1</t>
  </si>
  <si>
    <t>LA,Bolan Province,Dixie Theater,Minor Capital</t>
  </si>
  <si>
    <t>LC,Bolan Province,Dixie Theater,Minor Capital</t>
  </si>
  <si>
    <t>Dneiper</t>
  </si>
  <si>
    <t>https://www.sarna.net/wiki/Dneiper</t>
  </si>
  <si>
    <t>Dnepropetrovsk</t>
  </si>
  <si>
    <t>https://www.sarna.net/wiki/Dnepropetrovsk</t>
  </si>
  <si>
    <t>Dobson</t>
  </si>
  <si>
    <t>https://www.sarna.net/wiki/Dobson</t>
  </si>
  <si>
    <t>Doggerbank</t>
  </si>
  <si>
    <t>https://www.sarna.net/wiki/Doggerbank</t>
  </si>
  <si>
    <t>Dol</t>
  </si>
  <si>
    <t>https://www.sarna.net/wiki/Dol</t>
  </si>
  <si>
    <t>Domain</t>
  </si>
  <si>
    <t>https://www.sarna.net/wiki/Domain</t>
  </si>
  <si>
    <t>Domeyko</t>
  </si>
  <si>
    <t>https://www.sarna.net/wiki/Domeyko</t>
  </si>
  <si>
    <t>Dompaire</t>
  </si>
  <si>
    <t>https://www.sarna.net/wiki/Dompaire</t>
  </si>
  <si>
    <t>Don't</t>
  </si>
  <si>
    <t>Mantharaka (3022+)</t>
  </si>
  <si>
    <t>https://www.sarna.net/wiki/Mantharaka</t>
  </si>
  <si>
    <t>DD,Faction Capital</t>
  </si>
  <si>
    <t>Donegal</t>
  </si>
  <si>
    <t>https://www.sarna.net/wiki/Donegal</t>
  </si>
  <si>
    <t>PD,Faction Capital</t>
  </si>
  <si>
    <t>LC,Protectorate of Donegal,Major Capital</t>
  </si>
  <si>
    <t>LC,Protectorate of Donegal,District of Donegal,Major Capital</t>
  </si>
  <si>
    <t>FCL,Donegal March,Pherkad Operational Area,Region 1,Major Capital</t>
  </si>
  <si>
    <t>LA,Donegal March,Pherkad Operational Area,Region 1,Major Capital</t>
  </si>
  <si>
    <t>LA,Donegal Province,Major Capital</t>
  </si>
  <si>
    <t>LC,Donegal Province,Major Capital</t>
  </si>
  <si>
    <t>Donenac</t>
  </si>
  <si>
    <t>https://www.sarna.net/wiki/Donenac</t>
  </si>
  <si>
    <t>Doneval</t>
  </si>
  <si>
    <t>Doneval II</t>
  </si>
  <si>
    <t>https://www.sarna.net/wiki/Doneval</t>
  </si>
  <si>
    <t>Dorian's Tears</t>
  </si>
  <si>
    <t>https://www.sarna.net/wiki/Dorian's_Tears</t>
  </si>
  <si>
    <t>Dormandaine</t>
  </si>
  <si>
    <t>https://www.sarna.net/wiki/Dormandaine</t>
  </si>
  <si>
    <t>Dorpat</t>
  </si>
  <si>
    <t>https://www.sarna.net/wiki/Dorpat</t>
  </si>
  <si>
    <t>Dortmund</t>
  </si>
  <si>
    <t>https://www.sarna.net/wiki/Dortmund</t>
  </si>
  <si>
    <t>Dothan</t>
  </si>
  <si>
    <t>https://www.sarna.net/wiki/Dothan</t>
  </si>
  <si>
    <t>Dove</t>
  </si>
  <si>
    <t>https://www.sarna.net/wiki/Dove</t>
  </si>
  <si>
    <t>Dover</t>
  </si>
  <si>
    <t>https://www.sarna.net/wiki/Dover</t>
  </si>
  <si>
    <t>Dowles</t>
  </si>
  <si>
    <t>https://www.sarna.net/wiki/Dowles</t>
  </si>
  <si>
    <t>Drachenfeld</t>
  </si>
  <si>
    <t>https://www.sarna.net/wiki/Drachenfeld</t>
  </si>
  <si>
    <t>Dralkig</t>
  </si>
  <si>
    <t>https://www.sarna.net/wiki/Dralkig</t>
  </si>
  <si>
    <t>Drask's Den</t>
  </si>
  <si>
    <t>https://www.sarna.net/wiki/Drask's_Den</t>
  </si>
  <si>
    <t>Dreadlord</t>
  </si>
  <si>
    <t>https://www.sarna.net/wiki/Dreadlord</t>
  </si>
  <si>
    <t>Dresden</t>
  </si>
  <si>
    <t>https://www.sarna.net/wiki/Dresden</t>
  </si>
  <si>
    <t>Drienfontein</t>
  </si>
  <si>
    <t>https://www.sarna.net/wiki/Drienfontein</t>
  </si>
  <si>
    <t>Dromini</t>
  </si>
  <si>
    <t>Dromini VI</t>
  </si>
  <si>
    <t>https://www.sarna.net/wiki/Dromini</t>
  </si>
  <si>
    <t>Drosendorf</t>
  </si>
  <si>
    <t>https://www.sarna.net/wiki/Drosendorf</t>
  </si>
  <si>
    <t>LA,Bolan Province,Halfway Archonette</t>
  </si>
  <si>
    <t>Drozan</t>
  </si>
  <si>
    <t>https://www.sarna.net/wiki/Drozan</t>
  </si>
  <si>
    <t>CC,Victoria Commonality,Region 2</t>
  </si>
  <si>
    <t>Drusibacken</t>
  </si>
  <si>
    <t>https://www.sarna.net/wiki/Drusibacken</t>
  </si>
  <si>
    <t>Du Lac</t>
  </si>
  <si>
    <t>https://www.sarna.net/wiki/Du_Lac</t>
  </si>
  <si>
    <t>Duantia</t>
  </si>
  <si>
    <t>https://www.sarna.net/wiki/Duantia</t>
  </si>
  <si>
    <t>Dubhe</t>
  </si>
  <si>
    <t>https://www.sarna.net/wiki/Dubhe</t>
  </si>
  <si>
    <t>Dukambia</t>
  </si>
  <si>
    <t>https://www.sarna.net/wiki/Dukambia</t>
  </si>
  <si>
    <t>Dumaring</t>
  </si>
  <si>
    <t>https://www.sarna.net/wiki/Dumaring</t>
  </si>
  <si>
    <t>Dumassas</t>
  </si>
  <si>
    <t>https://www.sarna.net/wiki/Dumassas</t>
  </si>
  <si>
    <t>TC,Dumassas Union,Major Capital</t>
  </si>
  <si>
    <t>Dunianshire</t>
  </si>
  <si>
    <t>https://www.sarna.net/wiki/Dunianshire</t>
  </si>
  <si>
    <t>Dunkerque</t>
  </si>
  <si>
    <t>https://www.sarna.net/wiki/Dunkerque</t>
  </si>
  <si>
    <t>Dunklewälderdunklerflüssenschattenwelt</t>
  </si>
  <si>
    <t>Bob (2789+)</t>
  </si>
  <si>
    <t>https://www.sarna.net/wiki/Bob</t>
  </si>
  <si>
    <t>Durabon</t>
  </si>
  <si>
    <t>https://www.sarna.net/wiki/Durabon</t>
  </si>
  <si>
    <t>Duran</t>
  </si>
  <si>
    <t>https://www.sarna.net/wiki/Duran</t>
  </si>
  <si>
    <t>Dustball</t>
  </si>
  <si>
    <t>https://www.sarna.net/wiki/Dustball</t>
  </si>
  <si>
    <t>MaC</t>
  </si>
  <si>
    <t>Duxford</t>
  </si>
  <si>
    <t>https://www.sarna.net/wiki/Duxford</t>
  </si>
  <si>
    <t>Duxfort</t>
  </si>
  <si>
    <t>https://www.sarna.net/wiki/Duxfort</t>
  </si>
  <si>
    <t>Dyev</t>
  </si>
  <si>
    <t>https://www.sarna.net/wiki/Dyev</t>
  </si>
  <si>
    <t>Dyfed</t>
  </si>
  <si>
    <t>https://www.sarna.net/wiki/Dyfed</t>
  </si>
  <si>
    <t>Eagle Rest</t>
  </si>
  <si>
    <t>https://www.sarna.net/wiki/Eagle_Rest</t>
  </si>
  <si>
    <t>Eaglesham</t>
  </si>
  <si>
    <t>https://www.sarna.net/wiki/Eaglesham</t>
  </si>
  <si>
    <t>Early Dawn</t>
  </si>
  <si>
    <t>https://www.sarna.net/wiki/Early_Dawn</t>
  </si>
  <si>
    <t>Eaton</t>
  </si>
  <si>
    <t>https://www.sarna.net/wiki/Eaton</t>
  </si>
  <si>
    <t>Ebensburg</t>
  </si>
  <si>
    <t>https://www.sarna.net/wiki/Ebensburg</t>
  </si>
  <si>
    <t>Ebro</t>
  </si>
  <si>
    <t>https://www.sarna.net/wiki/Ebro</t>
  </si>
  <si>
    <t>EC821-387D</t>
  </si>
  <si>
    <t>https://www.sarna.net/wiki/EC821-387D</t>
  </si>
  <si>
    <t>Echo</t>
  </si>
  <si>
    <t>https://www.sarna.net/wiki/Echo</t>
  </si>
  <si>
    <t>Edasich</t>
  </si>
  <si>
    <t>https://www.sarna.net/wiki/Edasich</t>
  </si>
  <si>
    <t>Eden</t>
  </si>
  <si>
    <t>https://www.sarna.net/wiki/Eden</t>
  </si>
  <si>
    <t>SLIE,Faction Capital</t>
  </si>
  <si>
    <t>Edirne</t>
  </si>
  <si>
    <t>Brank (3130+)</t>
  </si>
  <si>
    <t>https://www.sarna.net/wiki/Brank</t>
  </si>
  <si>
    <t>Edmondson</t>
  </si>
  <si>
    <t>https://www.sarna.net/wiki/Edmondson</t>
  </si>
  <si>
    <t>Edwards</t>
  </si>
  <si>
    <t>https://www.sarna.net/wiki/Edwards</t>
  </si>
  <si>
    <t>Egress</t>
  </si>
  <si>
    <t>https://www.sarna.net/wiki/Egress</t>
  </si>
  <si>
    <t>Eguilles</t>
  </si>
  <si>
    <t>https://www.sarna.net/wiki/Eguilles</t>
  </si>
  <si>
    <t>Eidsfoss</t>
  </si>
  <si>
    <t>https://www.sarna.net/wiki/Eidsfoss</t>
  </si>
  <si>
    <t>Eigerland</t>
  </si>
  <si>
    <t>https://www.sarna.net/wiki/Eigerland</t>
  </si>
  <si>
    <t>OA,Alpheratz Province</t>
  </si>
  <si>
    <t>OW,Alpheratz Province</t>
  </si>
  <si>
    <t>Eilenburg</t>
  </si>
  <si>
    <t>https://www.sarna.net/wiki/Eilenburg</t>
  </si>
  <si>
    <t>Eion</t>
  </si>
  <si>
    <t>https://www.sarna.net/wiki/Eion</t>
  </si>
  <si>
    <t>FWL,Abbey District</t>
  </si>
  <si>
    <t>Ejeda</t>
  </si>
  <si>
    <t>https://www.sarna.net/wiki/Ejeda</t>
  </si>
  <si>
    <t>El Dorado</t>
  </si>
  <si>
    <t>https://www.sarna.net/wiki/El_Dorado</t>
  </si>
  <si>
    <t>El Giza</t>
  </si>
  <si>
    <t>https://www.sarna.net/wiki/El_Giza</t>
  </si>
  <si>
    <t>FWL,Mosiro Archipelago</t>
  </si>
  <si>
    <t>MA</t>
  </si>
  <si>
    <t>El Kerak</t>
  </si>
  <si>
    <t>https://www.sarna.net/wiki/El_Kerak</t>
  </si>
  <si>
    <t>Elba</t>
  </si>
  <si>
    <t>https://www.sarna.net/wiki/Elba</t>
  </si>
  <si>
    <t>Elbar</t>
  </si>
  <si>
    <t>https://www.sarna.net/wiki/Elbar</t>
  </si>
  <si>
    <t>Elbing</t>
  </si>
  <si>
    <t>https://www.sarna.net/wiki/Elbing_(FWL)</t>
  </si>
  <si>
    <t>https://www.sarna.net/wiki/Elbing_(HL)</t>
  </si>
  <si>
    <t>HL,Region 5</t>
  </si>
  <si>
    <t>Electra</t>
  </si>
  <si>
    <t>https://www.sarna.net/wiki/Electra</t>
  </si>
  <si>
    <t>Elektrougli</t>
  </si>
  <si>
    <t>https://www.sarna.net/wiki/Elektrougli</t>
  </si>
  <si>
    <t>Eleusis</t>
  </si>
  <si>
    <t>https://www.sarna.net/wiki/Eleusis</t>
  </si>
  <si>
    <t>Eliat</t>
  </si>
  <si>
    <t>https://www.sarna.net/wiki/Eliat</t>
  </si>
  <si>
    <t>Elidere</t>
  </si>
  <si>
    <t>Elidere IV</t>
  </si>
  <si>
    <t>https://www.sarna.net/wiki/Elidere</t>
  </si>
  <si>
    <t>D(DC,FS)</t>
  </si>
  <si>
    <t>Elissa</t>
  </si>
  <si>
    <t>https://www.sarna.net/wiki/Elissa</t>
  </si>
  <si>
    <t>Elix</t>
  </si>
  <si>
    <t>https://www.sarna.net/wiki/Elix</t>
  </si>
  <si>
    <t>Ellengurg</t>
  </si>
  <si>
    <t>https://www.sarna.net/wiki/Ellengurg</t>
  </si>
  <si>
    <t>Ellijay</t>
  </si>
  <si>
    <t>https://www.sarna.net/wiki/Ellijay</t>
  </si>
  <si>
    <t>Ellsworth</t>
  </si>
  <si>
    <t>https://www.sarna.net/wiki/Ellsworth</t>
  </si>
  <si>
    <t>Elnath</t>
  </si>
  <si>
    <t>https://www.sarna.net/wiki/Elnath</t>
  </si>
  <si>
    <t>Eltanin</t>
  </si>
  <si>
    <t>https://www.sarna.net/wiki/Eltanin</t>
  </si>
  <si>
    <t>Elume</t>
  </si>
  <si>
    <t>https://www.sarna.net/wiki/Elume</t>
  </si>
  <si>
    <t>Emar</t>
  </si>
  <si>
    <t>https://www.sarna.net/wiki/Emar</t>
  </si>
  <si>
    <t>Emerson</t>
  </si>
  <si>
    <t>https://www.sarna.net/wiki/Emerson</t>
  </si>
  <si>
    <t>Emporia</t>
  </si>
  <si>
    <t>https://www.sarna.net/wiki/Emporia</t>
  </si>
  <si>
    <t>Emris</t>
  </si>
  <si>
    <t>Emris IV</t>
  </si>
  <si>
    <t>https://www.sarna.net/wiki/Emris</t>
  </si>
  <si>
    <t>FWL,The Protectorate</t>
  </si>
  <si>
    <t>TP</t>
  </si>
  <si>
    <t>Enchi</t>
  </si>
  <si>
    <t>https://www.sarna.net/wiki/Enchi</t>
  </si>
  <si>
    <t>Enders Cluster</t>
  </si>
  <si>
    <t>https://www.sarna.net/wiki/Enders_Cluster</t>
  </si>
  <si>
    <t>Engadin</t>
  </si>
  <si>
    <t>https://www.sarna.net/wiki/Engadin</t>
  </si>
  <si>
    <t>Engadine</t>
  </si>
  <si>
    <t>https://www.sarna.net/wiki/Engadine</t>
  </si>
  <si>
    <t>Enif</t>
  </si>
  <si>
    <t>https://www.sarna.net/wiki/Enif</t>
  </si>
  <si>
    <t>Enkoping</t>
  </si>
  <si>
    <t>https://www.sarna.net/wiki/Enkoping</t>
  </si>
  <si>
    <t>Enkra</t>
  </si>
  <si>
    <t>https://www.sarna.net/wiki/Enkra</t>
  </si>
  <si>
    <t>Entalun</t>
  </si>
  <si>
    <t>https://www.sarna.net/wiki/Entalun</t>
  </si>
  <si>
    <t>Enzesfled</t>
  </si>
  <si>
    <t>https://www.sarna.net/wiki/Enzesfled</t>
  </si>
  <si>
    <t>Eom</t>
  </si>
  <si>
    <t>https://www.sarna.net/wiki/Eom</t>
  </si>
  <si>
    <t>Epsilon</t>
  </si>
  <si>
    <t>https://www.sarna.net/wiki/Epsilon</t>
  </si>
  <si>
    <t>Epsilon Eridani</t>
  </si>
  <si>
    <t>https://www.sarna.net/wiki/Epsilon_Eridani</t>
  </si>
  <si>
    <t>Epsilon Indi</t>
  </si>
  <si>
    <t>https://www.sarna.net/wiki/Epsilon_Indi</t>
  </si>
  <si>
    <t>Epsilon Pegasus</t>
  </si>
  <si>
    <t>Columbus</t>
  </si>
  <si>
    <t>https://www.sarna.net/wiki/Epsilon_Pegasus</t>
  </si>
  <si>
    <t>CS</t>
  </si>
  <si>
    <t>Erdvynn</t>
  </si>
  <si>
    <t>https://www.sarna.net/wiki/Erdvynn</t>
  </si>
  <si>
    <t>RW,Erdvynn Province,Major Capital</t>
  </si>
  <si>
    <t>Erewhon</t>
  </si>
  <si>
    <t>https://www.sarna.net/wiki/Erewhon</t>
  </si>
  <si>
    <t>Erin</t>
  </si>
  <si>
    <t>Von Strang's World (2786+)</t>
  </si>
  <si>
    <t>https://www.sarna.net/wiki/Von_Strang's_World</t>
  </si>
  <si>
    <t>Erit Cluster</t>
  </si>
  <si>
    <t>https://www.sarna.net/wiki/Dark_Nebula</t>
  </si>
  <si>
    <t>Erod's Escape</t>
  </si>
  <si>
    <t>https://www.sarna.net/wiki/Erod's_Escape</t>
  </si>
  <si>
    <t>CDP,Faction Capital</t>
  </si>
  <si>
    <t>Eromanga</t>
  </si>
  <si>
    <t>https://www.sarna.net/wiki/Eromanga</t>
  </si>
  <si>
    <t>Errai</t>
  </si>
  <si>
    <t>https://www.sarna.net/wiki/Errai</t>
  </si>
  <si>
    <t>Eschenberg</t>
  </si>
  <si>
    <t>https://www.sarna.net/wiki/Eschenberg</t>
  </si>
  <si>
    <t>Escobas</t>
  </si>
  <si>
    <t>https://www.sarna.net/wiki/Escobas</t>
  </si>
  <si>
    <t>DGM</t>
  </si>
  <si>
    <t>Espakeh</t>
  </si>
  <si>
    <t>https://www.sarna.net/wiki/Espakeh</t>
  </si>
  <si>
    <t>Espia</t>
  </si>
  <si>
    <t>https://www.sarna.net/wiki/Espia</t>
  </si>
  <si>
    <t>Esteros</t>
  </si>
  <si>
    <t>https://www.sarna.net/wiki/Esteros</t>
  </si>
  <si>
    <t>Estuan</t>
  </si>
  <si>
    <t>https://www.sarna.net/wiki/Estuan</t>
  </si>
  <si>
    <t>Esztergom</t>
  </si>
  <si>
    <t>https://www.sarna.net/wiki/Esztergom</t>
  </si>
  <si>
    <t>Etiler</t>
  </si>
  <si>
    <t>https://www.sarna.net/wiki/Etiler</t>
  </si>
  <si>
    <t>Euclid</t>
  </si>
  <si>
    <t>https://www.sarna.net/wiki/Euclid</t>
  </si>
  <si>
    <t>Euschelus</t>
  </si>
  <si>
    <t>https://www.sarna.net/wiki/Euschelus</t>
  </si>
  <si>
    <t>Eustatius</t>
  </si>
  <si>
    <t>https://www.sarna.net/wiki/Eustatius</t>
  </si>
  <si>
    <t>Eutin</t>
  </si>
  <si>
    <t>https://www.sarna.net/wiki/Eutin</t>
  </si>
  <si>
    <t>Evansville</t>
  </si>
  <si>
    <t>https://www.sarna.net/wiki/Evansville</t>
  </si>
  <si>
    <t>Evciler</t>
  </si>
  <si>
    <t>https://www.sarna.net/wiki/Evciler</t>
  </si>
  <si>
    <t>Everett</t>
  </si>
  <si>
    <t>https://www.sarna.net/wiki/Everett</t>
  </si>
  <si>
    <t>Ewanrigg</t>
  </si>
  <si>
    <t>https://www.sarna.net/wiki/Ewanrigg</t>
  </si>
  <si>
    <t>Exedor</t>
  </si>
  <si>
    <t>https://www.sarna.net/wiki/Exedor</t>
  </si>
  <si>
    <t>Exeter</t>
  </si>
  <si>
    <t>https://www.sarna.net/wiki/Exeter</t>
  </si>
  <si>
    <t>FS,Draconis March,Robinson Operational Area,Region 1,Minor Capital</t>
  </si>
  <si>
    <t>Fable</t>
  </si>
  <si>
    <t>https://www.sarna.net/wiki/Fable</t>
  </si>
  <si>
    <t>Fadiffolu</t>
  </si>
  <si>
    <t>https://www.sarna.net/wiki/Fadiffolu</t>
  </si>
  <si>
    <t>Fager</t>
  </si>
  <si>
    <t>https://www.sarna.net/wiki/Fager</t>
  </si>
  <si>
    <t>Fagerholm</t>
  </si>
  <si>
    <t>https://www.sarna.net/wiki/Fagerholm</t>
  </si>
  <si>
    <t>Fairfax</t>
  </si>
  <si>
    <t>https://www.sarna.net/wiki/Fairfax</t>
  </si>
  <si>
    <t>FS,Draconis March,Fairfax Operational Area,Region 2,Minor Capital</t>
  </si>
  <si>
    <t>Fairfield</t>
  </si>
  <si>
    <t>https://www.sarna.net/wiki/Fairfield</t>
  </si>
  <si>
    <t>Fairuza</t>
  </si>
  <si>
    <t>https://www.sarna.net/wiki/Fairuza</t>
  </si>
  <si>
    <t>Faleolo</t>
  </si>
  <si>
    <t>https://www.sarna.net/wiki/Faleolo</t>
  </si>
  <si>
    <t>Fallen Stars</t>
  </si>
  <si>
    <t>https://www.sarna.net/wiki/Fallen_Stars</t>
  </si>
  <si>
    <t>Fallon</t>
  </si>
  <si>
    <t>Fallon II</t>
  </si>
  <si>
    <t>https://www.sarna.net/wiki/Fallon</t>
  </si>
  <si>
    <t>Fallry</t>
  </si>
  <si>
    <t>https://www.sarna.net/wiki/Fallry</t>
  </si>
  <si>
    <t>False Dawn</t>
  </si>
  <si>
    <t>https://www.sarna.net/wiki/False_Dawn</t>
  </si>
  <si>
    <t>Falsterbo</t>
  </si>
  <si>
    <t>https://www.sarna.net/wiki/Falsterbo_(DC)</t>
  </si>
  <si>
    <t>https://www.sarna.net/wiki/Falsterbo_(HL)</t>
  </si>
  <si>
    <t>Famdo</t>
  </si>
  <si>
    <t>https://www.sarna.net/wiki/Famdo</t>
  </si>
  <si>
    <t>Fanardir</t>
  </si>
  <si>
    <t>https://www.sarna.net/wiki/Fanardir</t>
  </si>
  <si>
    <t>Far Reach</t>
  </si>
  <si>
    <t>https://www.sarna.net/wiki/Far_Reach</t>
  </si>
  <si>
    <t>Farcry</t>
  </si>
  <si>
    <t>https://www.sarna.net/wiki/Farcry</t>
  </si>
  <si>
    <t>Farhome</t>
  </si>
  <si>
    <t>https://www.sarna.net/wiki/Farhome</t>
  </si>
  <si>
    <t>Farnsworth</t>
  </si>
  <si>
    <t>https://www.sarna.net/wiki/Farnsworth</t>
  </si>
  <si>
    <t>Farstar</t>
  </si>
  <si>
    <t>https://www.sarna.net/wiki/Farstar</t>
  </si>
  <si>
    <t>FCF</t>
  </si>
  <si>
    <t>Farwell</t>
  </si>
  <si>
    <t>https://www.sarna.net/wiki/Farwell</t>
  </si>
  <si>
    <t>Fasa</t>
  </si>
  <si>
    <t>https://www.sarna.net/wiki/Fasa_(system)</t>
  </si>
  <si>
    <t>Fathepur</t>
  </si>
  <si>
    <t>https://www.sarna.net/wiki/Fathepur</t>
  </si>
  <si>
    <t>Fatima</t>
  </si>
  <si>
    <t>https://www.sarna.net/wiki/Fatima</t>
  </si>
  <si>
    <t>Fefferfer</t>
  </si>
  <si>
    <t>https://www.sarna.net/wiki/Fefferfer</t>
  </si>
  <si>
    <t>Feijo</t>
  </si>
  <si>
    <t>https://www.sarna.net/wiki/Feijo</t>
  </si>
  <si>
    <t>Fell Wind</t>
  </si>
  <si>
    <t>https://www.sarna.net/wiki/Fell_Wind</t>
  </si>
  <si>
    <t>Fellanin</t>
  </si>
  <si>
    <t>Fellanin II</t>
  </si>
  <si>
    <t>https://www.sarna.net/wiki/Fellanin</t>
  </si>
  <si>
    <t>Feltre</t>
  </si>
  <si>
    <t>https://www.sarna.net/wiki/Feltre</t>
  </si>
  <si>
    <t>Ferihegy</t>
  </si>
  <si>
    <t>https://www.sarna.net/wiki/Ferihegy</t>
  </si>
  <si>
    <t>Ferleiten</t>
  </si>
  <si>
    <t>https://www.sarna.net/wiki/Ferleiten</t>
  </si>
  <si>
    <t>Ferranil</t>
  </si>
  <si>
    <t>https://www.sarna.net/wiki/Ferranil</t>
  </si>
  <si>
    <t>Ferrara</t>
  </si>
  <si>
    <t>https://www.sarna.net/wiki/Ferrara</t>
  </si>
  <si>
    <t>Ferris</t>
  </si>
  <si>
    <t>https://www.sarna.net/wiki/Ferris (OA)</t>
  </si>
  <si>
    <t>OAR</t>
  </si>
  <si>
    <t>https://www.sarna.net/wiki/Ferris_(OC)</t>
  </si>
  <si>
    <t>FCo,Faction Capital</t>
  </si>
  <si>
    <t>Fetsund</t>
  </si>
  <si>
    <t>https://www.sarna.net/wiki/Fetsund</t>
  </si>
  <si>
    <t>Fianna</t>
  </si>
  <si>
    <t>https://www.sarna.net/wiki/Fianna</t>
  </si>
  <si>
    <t>Fieferana</t>
  </si>
  <si>
    <t>https://www.sarna.net/wiki/Fieferana</t>
  </si>
  <si>
    <t>Fiery Plains</t>
  </si>
  <si>
    <t>https://www.sarna.net/wiki/Fiery_Plains</t>
  </si>
  <si>
    <t>Filtvelt</t>
  </si>
  <si>
    <t>https://www.sarna.net/wiki/Filtvelt</t>
  </si>
  <si>
    <t>FvC,Faction Capital</t>
  </si>
  <si>
    <t>Fincastle</t>
  </si>
  <si>
    <t>https://www.sarna.net/wiki/Fincastle</t>
  </si>
  <si>
    <t>Findal</t>
  </si>
  <si>
    <t>https://www.sarna.net/wiki/Findal</t>
  </si>
  <si>
    <t>Finmark</t>
  </si>
  <si>
    <t>https://www.sarna.net/wiki/Finmark</t>
  </si>
  <si>
    <t>RW,Finmark Province,Major Capital</t>
  </si>
  <si>
    <t>FFR,Faction Capital</t>
  </si>
  <si>
    <t>Finse</t>
  </si>
  <si>
    <t>https://www.sarna.net/wiki/Finse</t>
  </si>
  <si>
    <t>Finsterwalde</t>
  </si>
  <si>
    <t>https://www.sarna.net/wiki/Finsterwalde</t>
  </si>
  <si>
    <t>Firenze</t>
  </si>
  <si>
    <t>https://www.sarna.net/wiki/Firenze</t>
  </si>
  <si>
    <t>LA,Alarion Province,Timbuktu Theater,Kaumberg Archonette</t>
  </si>
  <si>
    <t>LA,Timbuktu Theater,Kaumberg Archonette</t>
  </si>
  <si>
    <t>Firgrove</t>
  </si>
  <si>
    <t>https://www.sarna.net/wiki/Firgrove</t>
  </si>
  <si>
    <t>Fjaldr</t>
  </si>
  <si>
    <t>https://www.sarna.net/wiki/Fjaldr</t>
  </si>
  <si>
    <t>Fjernet</t>
  </si>
  <si>
    <t>https://www.sarna.net/wiki/Fjernet</t>
  </si>
  <si>
    <t>Flatspin</t>
  </si>
  <si>
    <t>https://www.sarna.net/wiki/Flatspin</t>
  </si>
  <si>
    <t>Flaum</t>
  </si>
  <si>
    <t>https://www.sarna.net/wiki/Flaum</t>
  </si>
  <si>
    <t>Fletcher</t>
  </si>
  <si>
    <t>https://www.sarna.net/wiki/Fletcher_(FWL)</t>
  </si>
  <si>
    <t>https://www.sarna.net/wiki/Fletcher_(CC)</t>
  </si>
  <si>
    <t>Fletcher's Feast</t>
  </si>
  <si>
    <t>https://www.sarna.net/wiki/Fletcher's_Feast</t>
  </si>
  <si>
    <t>TD</t>
  </si>
  <si>
    <t>Flintoft</t>
  </si>
  <si>
    <t>https://www.sarna.net/wiki/Flintoft</t>
  </si>
  <si>
    <t>Florarda</t>
  </si>
  <si>
    <t>https://www.sarna.net/wiki/Florarda</t>
  </si>
  <si>
    <t>Florida</t>
  </si>
  <si>
    <t>https://www.sarna.net/wiki/Florida</t>
  </si>
  <si>
    <t>LC,Florida Theater,Minor Capital</t>
  </si>
  <si>
    <t>Flushing</t>
  </si>
  <si>
    <t>https://www.sarna.net/wiki/Flushing</t>
  </si>
  <si>
    <t>Flychenia</t>
  </si>
  <si>
    <t>https://www.sarna.net/wiki/Flychenia</t>
  </si>
  <si>
    <t>Flynn</t>
  </si>
  <si>
    <t>https://www.sarna.net/wiki/Flynn</t>
  </si>
  <si>
    <t>Fomalhaut</t>
  </si>
  <si>
    <t>https://www.sarna.net/wiki/Fomalhaut</t>
  </si>
  <si>
    <t>Foochow</t>
  </si>
  <si>
    <t>https://www.sarna.net/wiki/Foochow</t>
  </si>
  <si>
    <t>LC,Sarna March,Palos Operational Area,Region 1</t>
  </si>
  <si>
    <t>FCL,Sarna March,Palos Operational Area,Region 1</t>
  </si>
  <si>
    <t>Foot Fall</t>
  </si>
  <si>
    <t>https://www.sarna.net/wiki/Foot_Fall</t>
  </si>
  <si>
    <t>Ford</t>
  </si>
  <si>
    <t>https://www.sarna.net/wiki/Ford</t>
  </si>
  <si>
    <t>Forkas</t>
  </si>
  <si>
    <t>https://www.sarna.net/wiki/Forkas</t>
  </si>
  <si>
    <t>Fort Loudon</t>
  </si>
  <si>
    <t>https://www.sarna.net/wiki/Fort_Loudon</t>
  </si>
  <si>
    <t>Fortymile</t>
  </si>
  <si>
    <t>https://www.sarna.net/wiki/Fortymile</t>
  </si>
  <si>
    <t>Foster</t>
  </si>
  <si>
    <t>https://www.sarna.net/wiki/Foster</t>
  </si>
  <si>
    <t>CBS</t>
  </si>
  <si>
    <t>CGS</t>
  </si>
  <si>
    <t>Franklin</t>
  </si>
  <si>
    <t>https://www.sarna.net/wiki/Franklin</t>
  </si>
  <si>
    <t>Frankson</t>
  </si>
  <si>
    <t>https://www.sarna.net/wiki/Frankson</t>
  </si>
  <si>
    <t>Franmalin</t>
  </si>
  <si>
    <t>https://www.sarna.net/wiki/Franmalin</t>
  </si>
  <si>
    <t>Frazer</t>
  </si>
  <si>
    <t>https://www.sarna.net/wiki/Frazer</t>
  </si>
  <si>
    <t>Fredotto</t>
  </si>
  <si>
    <t>https://www.sarna.net/wiki/Fredotto</t>
  </si>
  <si>
    <t>Freedom</t>
  </si>
  <si>
    <t>https://www.sarna.net/wiki/Freedom</t>
  </si>
  <si>
    <t>LA,Donegal Province,Minor Capital</t>
  </si>
  <si>
    <t>LC,Donegal Province,Minor Capital</t>
  </si>
  <si>
    <t>Freisland</t>
  </si>
  <si>
    <t>https://www.sarna.net/wiki/Freisland</t>
  </si>
  <si>
    <t>Frobisher</t>
  </si>
  <si>
    <t>https://www.sarna.net/wiki/Frobisher</t>
  </si>
  <si>
    <t>Fröislandis</t>
  </si>
  <si>
    <t>https://www.sarna.net/wiki/Fr%C3%B6islandis</t>
  </si>
  <si>
    <t>Fronc</t>
  </si>
  <si>
    <t>https://www.sarna.net/wiki/Fronc</t>
  </si>
  <si>
    <t>FrR,Faction Capital</t>
  </si>
  <si>
    <t>Frondas</t>
  </si>
  <si>
    <t>https://www.sarna.net/wiki/Frondas</t>
  </si>
  <si>
    <t>Fronde</t>
  </si>
  <si>
    <t>https://www.sarna.net/wiki/Fronde</t>
  </si>
  <si>
    <t>Fuentes</t>
  </si>
  <si>
    <t>https://www.sarna.net/wiki/Fuentes</t>
  </si>
  <si>
    <t>Fugeres</t>
  </si>
  <si>
    <t>https://www.sarna.net/wiki/Fugeres</t>
  </si>
  <si>
    <t>Fujidera</t>
  </si>
  <si>
    <t>https://www.sarna.net/wiki/Fujidera</t>
  </si>
  <si>
    <t>Fukuroi</t>
  </si>
  <si>
    <t>https://www.sarna.net/wiki/Fukuroi</t>
  </si>
  <si>
    <t>Furillo</t>
  </si>
  <si>
    <t>https://www.sarna.net/wiki/Furillo</t>
  </si>
  <si>
    <t>LC,Protectorate of Donegal,Furillo Province,Minor Capital</t>
  </si>
  <si>
    <t>Furud</t>
  </si>
  <si>
    <t>https://www.sarna.net/wiki/Furud</t>
  </si>
  <si>
    <t>Futuna</t>
  </si>
  <si>
    <t>https://www.sarna.net/wiki/Futuna</t>
  </si>
  <si>
    <t>Fuveau</t>
  </si>
  <si>
    <t>https://www.sarna.net/wiki/Fuveau</t>
  </si>
  <si>
    <t>Fylovar</t>
  </si>
  <si>
    <t>https://www.sarna.net/wiki/Fylovar</t>
  </si>
  <si>
    <t>Gabenstad</t>
  </si>
  <si>
    <t>https://www.sarna.net/wiki/Gabenstad</t>
  </si>
  <si>
    <t>Gacrux</t>
  </si>
  <si>
    <t>https://www.sarna.net/wiki/Gacrux</t>
  </si>
  <si>
    <t>Gaeri</t>
  </si>
  <si>
    <t>https://www.sarna.net/wiki/Gaeri</t>
  </si>
  <si>
    <t>Gahral</t>
  </si>
  <si>
    <t>https://www.sarna.net/wiki/Gahral</t>
  </si>
  <si>
    <t>Galatea</t>
  </si>
  <si>
    <t>https://www.sarna.net/wiki/Galatea</t>
  </si>
  <si>
    <t>IoS,Minor Capital</t>
  </si>
  <si>
    <t>Galatia</t>
  </si>
  <si>
    <t>Galatia III</t>
  </si>
  <si>
    <t>https://www.sarna.net/wiki/Galatia</t>
  </si>
  <si>
    <t>DC,Dieron Military District,Towne Prefecture</t>
  </si>
  <si>
    <t>Galax</t>
  </si>
  <si>
    <t>https://www.sarna.net/wiki/Galax</t>
  </si>
  <si>
    <t>Galedon</t>
  </si>
  <si>
    <t>Galedon V</t>
  </si>
  <si>
    <t>https://www.sarna.net/wiki/Galedon</t>
  </si>
  <si>
    <t>AG,Faction Capital</t>
  </si>
  <si>
    <t>DC,Galedon Military District,New Samarkand Prefecture,Major Capital</t>
  </si>
  <si>
    <t>Galicia</t>
  </si>
  <si>
    <t>https://www.sarna.net/wiki/Galicia</t>
  </si>
  <si>
    <t>Galisteo</t>
  </si>
  <si>
    <t>https://www.sarna.net/wiki/Galisteo</t>
  </si>
  <si>
    <t>Gallatin</t>
  </si>
  <si>
    <t>https://www.sarna.net/wiki/Gallatin</t>
  </si>
  <si>
    <t>Gallery</t>
  </si>
  <si>
    <t>https://www.sarna.net/wiki/Gallery</t>
  </si>
  <si>
    <t>Gallis</t>
  </si>
  <si>
    <t>https://www.sarna.net/wiki/Gallis</t>
  </si>
  <si>
    <t>Gallitzin</t>
  </si>
  <si>
    <t>https://www.sarna.net/wiki/Gallitzin</t>
  </si>
  <si>
    <t>Galtor</t>
  </si>
  <si>
    <t>Galtor III</t>
  </si>
  <si>
    <t>https://www.sarna.net/wiki/Galtor</t>
  </si>
  <si>
    <t>Galuzzo</t>
  </si>
  <si>
    <t>https://www.sarna.net/wiki/Galuzzo</t>
  </si>
  <si>
    <t>Gambarare</t>
  </si>
  <si>
    <t>https://www.sarna.net/wiki/Gambarare</t>
  </si>
  <si>
    <t>Gambier</t>
  </si>
  <si>
    <t>https://www.sarna.net/wiki/Gambier</t>
  </si>
  <si>
    <t>Gambilon</t>
  </si>
  <si>
    <t>https://www.sarna.net/wiki/Gambilon</t>
  </si>
  <si>
    <t>Gamlestolen</t>
  </si>
  <si>
    <t>https://www.sarna.net/wiki/Gamlestolen</t>
  </si>
  <si>
    <t>Gamma Sagittarius</t>
  </si>
  <si>
    <t>Alnasl</t>
  </si>
  <si>
    <t>https://www.sarna.net/wiki/Gamma_Sagittarius</t>
  </si>
  <si>
    <t>Gan Singh</t>
  </si>
  <si>
    <t>https://www.sarna.net/wiki/Gan_Singh</t>
  </si>
  <si>
    <t>SKC</t>
  </si>
  <si>
    <t>CC,Styk Protectorate</t>
  </si>
  <si>
    <t>Gandy's Luck</t>
  </si>
  <si>
    <t>https://www.sarna.net/wiki/Gandy's_Luck</t>
  </si>
  <si>
    <t>Gangtok</t>
  </si>
  <si>
    <t>https://www.sarna.net/wiki/Gangtok</t>
  </si>
  <si>
    <t>Gannett</t>
  </si>
  <si>
    <t>https://www.sarna.net/wiki/Gannett</t>
  </si>
  <si>
    <t>Ganshoren</t>
  </si>
  <si>
    <t>https://www.sarna.net/wiki/Ganshoren</t>
  </si>
  <si>
    <t>Gant</t>
  </si>
  <si>
    <t>https://www.sarna.net/wiki/Gant</t>
  </si>
  <si>
    <t>Gardnaus</t>
  </si>
  <si>
    <t>https://www.sarna.net/wiki/Gardnaus</t>
  </si>
  <si>
    <t>Garrison</t>
  </si>
  <si>
    <t>https://www.sarna.net/wiki/Garrison</t>
  </si>
  <si>
    <t>Garstedt</t>
  </si>
  <si>
    <t>https://www.sarna.net/wiki/Garstedt</t>
  </si>
  <si>
    <t>DC,Alshain Military District,Garstedt Prefecture,Minor Capital</t>
  </si>
  <si>
    <t>Gatchina</t>
  </si>
  <si>
    <t>https://www.sarna.net/wiki/Gatchina</t>
  </si>
  <si>
    <t>Gatekeeper</t>
  </si>
  <si>
    <t>https://www.sarna.net/wiki/Gatekeeper</t>
  </si>
  <si>
    <t>Gateway</t>
  </si>
  <si>
    <t>https://www.sarna.net/wiki/Gateway</t>
  </si>
  <si>
    <t>HL,Region 9</t>
  </si>
  <si>
    <t>Gatineau</t>
  </si>
  <si>
    <t>https://www.sarna.net/wiki/Gatineau</t>
  </si>
  <si>
    <t>Gaucin</t>
  </si>
  <si>
    <t>https://www.sarna.net/wiki/Gaucin</t>
  </si>
  <si>
    <t>Gaul</t>
  </si>
  <si>
    <t>https://www.sarna.net/wiki/Gaul</t>
  </si>
  <si>
    <t>Gei-Fu</t>
  </si>
  <si>
    <t>https://www.sarna.net/wiki/Gei-Fu</t>
  </si>
  <si>
    <t>Geifer</t>
  </si>
  <si>
    <t>https://www.sarna.net/wiki/Geifer</t>
  </si>
  <si>
    <t>Genf</t>
  </si>
  <si>
    <t>https://www.sarna.net/wiki/Genf</t>
  </si>
  <si>
    <t>Genoa</t>
  </si>
  <si>
    <t>https://www.sarna.net/wiki/Genoa</t>
  </si>
  <si>
    <t>Gettorf</t>
  </si>
  <si>
    <t>https://www.sarna.net/wiki/Gettorf</t>
  </si>
  <si>
    <t>Ghaziabad</t>
  </si>
  <si>
    <t>https://www.sarna.net/wiki/Ghaziabad</t>
  </si>
  <si>
    <t>Ghent</t>
  </si>
  <si>
    <t>https://www.sarna.net/wiki/Ghent</t>
  </si>
  <si>
    <t>Ghorepani</t>
  </si>
  <si>
    <t>https://www.sarna.net/wiki/Ghorepani</t>
  </si>
  <si>
    <t>Giausar</t>
  </si>
  <si>
    <t>https://www.sarna.net/wiki/Giausar</t>
  </si>
  <si>
    <t>Gibbs</t>
  </si>
  <si>
    <t>https://www.sarna.net/wiki/Gibbs</t>
  </si>
  <si>
    <t>Gibraltar</t>
  </si>
  <si>
    <t>https://www.sarna.net/wiki/Gibraltar</t>
  </si>
  <si>
    <t>Gibson</t>
  </si>
  <si>
    <t>https://www.sarna.net/wiki/Gibson</t>
  </si>
  <si>
    <t>Gienah</t>
  </si>
  <si>
    <t>https://www.sarna.net/wiki/Gienah</t>
  </si>
  <si>
    <t>WE,Faction Capital</t>
  </si>
  <si>
    <t>Gillfillan's Gold</t>
  </si>
  <si>
    <t>https://www.sarna.net/wiki/Gillfillan's_Gold</t>
  </si>
  <si>
    <t>Gillingham</t>
  </si>
  <si>
    <t>https://www.sarna.net/wiki/Gillingham</t>
  </si>
  <si>
    <t>Ginestra</t>
  </si>
  <si>
    <t>https://www.sarna.net/wiki/Ginestra</t>
  </si>
  <si>
    <t>Gingeria</t>
  </si>
  <si>
    <t>https://www.sarna.net/wiki/Gingeria</t>
  </si>
  <si>
    <t>Girondas</t>
  </si>
  <si>
    <t>https://www.sarna.net/wiki/Girondas</t>
  </si>
  <si>
    <t>Gitarama</t>
  </si>
  <si>
    <t>https://www.sarna.net/wiki/Gitarama</t>
  </si>
  <si>
    <t>Giverny</t>
  </si>
  <si>
    <t>https://www.sarna.net/wiki/Giverny</t>
  </si>
  <si>
    <t>Givrodat</t>
  </si>
  <si>
    <t>https://www.sarna.net/wiki/Givrodat</t>
  </si>
  <si>
    <t>Glabach</t>
  </si>
  <si>
    <t>https://www.sarna.net/wiki/Glabach</t>
  </si>
  <si>
    <t>Gladius</t>
  </si>
  <si>
    <t>https://www.sarna.net/wiki/Gladius_(system)</t>
  </si>
  <si>
    <t>Glasgow</t>
  </si>
  <si>
    <t>https://www.sarna.net/wiki/Glasgow</t>
  </si>
  <si>
    <t>CC,Capella Commonality,Region 8</t>
  </si>
  <si>
    <t>Glengarry</t>
  </si>
  <si>
    <t>https://www.sarna.net/wiki/Glengarry</t>
  </si>
  <si>
    <t>Glenlivet</t>
  </si>
  <si>
    <t>https://www.sarna.net/wiki/Glenlivet</t>
  </si>
  <si>
    <t>Glenmora</t>
  </si>
  <si>
    <t>https://www.sarna.net/wiki/Glenmora</t>
  </si>
  <si>
    <t>Glentworth</t>
  </si>
  <si>
    <t>https://www.sarna.net/wiki/Glentworth</t>
  </si>
  <si>
    <t>Glevakha</t>
  </si>
  <si>
    <t>https://www.sarna.net/wiki/Glevakha</t>
  </si>
  <si>
    <t>Glitnir</t>
  </si>
  <si>
    <t>https://www.sarna.net/wiki/Glitnir</t>
  </si>
  <si>
    <t>Glory</t>
  </si>
  <si>
    <t>https://www.sarna.net/wiki/Glory_(Clan system)</t>
  </si>
  <si>
    <t>https://www.sarna.net/wiki/Glory_(SE)</t>
  </si>
  <si>
    <t>Gniezno</t>
  </si>
  <si>
    <t>https://www.sarna.net/wiki/Gniezno</t>
  </si>
  <si>
    <t>Goat Path</t>
  </si>
  <si>
    <t>https://www.sarna.net/wiki/Goat_Path</t>
  </si>
  <si>
    <t>Goderich</t>
  </si>
  <si>
    <t>https://www.sarna.net/wiki/Goderich</t>
  </si>
  <si>
    <t>Goetville</t>
  </si>
  <si>
    <t>https://www.sarna.net/wiki/Goetville</t>
  </si>
  <si>
    <t>Goito</t>
  </si>
  <si>
    <t>https://www.sarna.net/wiki/Goito</t>
  </si>
  <si>
    <t>Golandrinas</t>
  </si>
  <si>
    <t>https://www.sarna.net/wiki/Golandrinas</t>
  </si>
  <si>
    <t>Goldlure</t>
  </si>
  <si>
    <t>https://www.sarna.net/wiki/Goldlure</t>
  </si>
  <si>
    <t>Gomeisa</t>
  </si>
  <si>
    <t>https://www.sarna.net/wiki/Gomeisa</t>
  </si>
  <si>
    <t>Goodna</t>
  </si>
  <si>
    <t>https://www.sarna.net/wiki/Goodna</t>
  </si>
  <si>
    <t>Gorfynt</t>
  </si>
  <si>
    <t>https://www.sarna.net/wiki/Gorfynt</t>
  </si>
  <si>
    <t>Gorgon</t>
  </si>
  <si>
    <t>https://www.sarna.net/wiki/Gorgon_(system)</t>
  </si>
  <si>
    <t>Gorki</t>
  </si>
  <si>
    <t>https://www.sarna.net/wiki/Gorki</t>
  </si>
  <si>
    <t>Goshen</t>
  </si>
  <si>
    <t>https://www.sarna.net/wiki/Goshen</t>
  </si>
  <si>
    <t>Goslar</t>
  </si>
  <si>
    <t>https://www.sarna.net/wiki/Goslar</t>
  </si>
  <si>
    <t>HL,Region 8</t>
  </si>
  <si>
    <t>Goth Khakar</t>
  </si>
  <si>
    <t>https://www.sarna.net/wiki/Goth_Khakar</t>
  </si>
  <si>
    <t>Götterdämmerung</t>
  </si>
  <si>
    <t>https://www.sarna.net/wiki/Götterdämmerung_(system)</t>
  </si>
  <si>
    <t>Goubellat</t>
  </si>
  <si>
    <t>https://www.sarna.net/wiki/Goubellat</t>
  </si>
  <si>
    <t>Gouderak</t>
  </si>
  <si>
    <t>https://www.sarna.net/wiki/Gouderak</t>
  </si>
  <si>
    <t>Graceland</t>
  </si>
  <si>
    <t>https://www.sarna.net/wiki/Graceland</t>
  </si>
  <si>
    <t>Graham</t>
  </si>
  <si>
    <t>Graham IV</t>
  </si>
  <si>
    <t>https://www.sarna.net/wiki/Graham</t>
  </si>
  <si>
    <t>FWL,Sirian Concordat</t>
  </si>
  <si>
    <t>Gram</t>
  </si>
  <si>
    <t>https://www.sarna.net/wiki/Gram</t>
  </si>
  <si>
    <t>Gran</t>
  </si>
  <si>
    <t>https://www.sarna.net/wiki/Gran</t>
  </si>
  <si>
    <t>Granada</t>
  </si>
  <si>
    <t>https://www.sarna.net/wiki/Granada</t>
  </si>
  <si>
    <t>Grand Base</t>
  </si>
  <si>
    <t>https://www.sarna.net/wiki/Grand_Base</t>
  </si>
  <si>
    <t>Granera</t>
  </si>
  <si>
    <t>https://www.sarna.net/wiki/Granera</t>
  </si>
  <si>
    <t>Grankum</t>
  </si>
  <si>
    <t>https://www.sarna.net/wiki/Grankum</t>
  </si>
  <si>
    <t>Grant's Station</t>
  </si>
  <si>
    <t>https://www.sarna.net/wiki/Grant's_Station</t>
  </si>
  <si>
    <t>Graus</t>
  </si>
  <si>
    <t>https://www.sarna.net/wiki/Graus</t>
  </si>
  <si>
    <t>Gravenhage</t>
  </si>
  <si>
    <t>https://www.sarna.net/wiki/Gravenhage</t>
  </si>
  <si>
    <t>Gravensteen</t>
  </si>
  <si>
    <t>https://www.sarna.net/wiki/Gravensteen</t>
  </si>
  <si>
    <t>Graystone</t>
  </si>
  <si>
    <t>https://www.sarna.net/wiki/Graystone</t>
  </si>
  <si>
    <t>Graz</t>
  </si>
  <si>
    <t>https://www.sarna.net/wiki/Graz</t>
  </si>
  <si>
    <t>Great Gorge</t>
  </si>
  <si>
    <t>https://www.sarna.net/wiki/Great_Gorge</t>
  </si>
  <si>
    <t>Great X</t>
  </si>
  <si>
    <t>https://www.sarna.net/wiki/Great_X</t>
  </si>
  <si>
    <t>D(LA,CJF)</t>
  </si>
  <si>
    <t>ALC</t>
  </si>
  <si>
    <t>Greeley</t>
  </si>
  <si>
    <t>https://www.sarna.net/wiki/Greeley</t>
  </si>
  <si>
    <t>Green Stone</t>
  </si>
  <si>
    <t>Clayborne II (3025+)</t>
  </si>
  <si>
    <t>https://www.sarna.net/wiki/Clayborne</t>
  </si>
  <si>
    <t>Greenlaw</t>
  </si>
  <si>
    <t>https://www.sarna.net/wiki/Greenlaw</t>
  </si>
  <si>
    <t>FCL,Donegal March,Coventry Operational Area,Region 4</t>
  </si>
  <si>
    <t>LA,Donegal March,Coventry Operational Area,Region 4</t>
  </si>
  <si>
    <t>Greifswald</t>
  </si>
  <si>
    <t>https://www.sarna.net/wiki/Greifswald</t>
  </si>
  <si>
    <t>Greypearl</t>
  </si>
  <si>
    <t>https://www.sarna.net/wiki/Greypearl</t>
  </si>
  <si>
    <t>Griffith</t>
  </si>
  <si>
    <t>https://www.sarna.net/wiki/Griffith</t>
  </si>
  <si>
    <t>Grobin</t>
  </si>
  <si>
    <t>https://www.sarna.net/wiki/Grobin</t>
  </si>
  <si>
    <t>Gronholt</t>
  </si>
  <si>
    <t>https://www.sarna.net/wiki/Gronholt</t>
  </si>
  <si>
    <t>Grootfontein</t>
  </si>
  <si>
    <t>https://www.sarna.net/wiki/Grootfontein</t>
  </si>
  <si>
    <t>Grossbach</t>
  </si>
  <si>
    <t>https://www.sarna.net/wiki/Grossbach</t>
  </si>
  <si>
    <t>Grosvenor</t>
  </si>
  <si>
    <t>https://www.sarna.net/wiki/Grosvenor</t>
  </si>
  <si>
    <t>Groveld</t>
  </si>
  <si>
    <t>Groveld III</t>
  </si>
  <si>
    <t>https://www.sarna.net/wiki/Groveld</t>
  </si>
  <si>
    <t>Grumium</t>
  </si>
  <si>
    <t>https://www.sarna.net/wiki/Grumium</t>
  </si>
  <si>
    <t>Grunwald</t>
  </si>
  <si>
    <t>https://www.sarna.net/wiki/Grunwald</t>
  </si>
  <si>
    <t>Gruyeres</t>
  </si>
  <si>
    <t>https://www.sarna.net/wiki/Gruyeres</t>
  </si>
  <si>
    <t>Guangzho</t>
  </si>
  <si>
    <t>https://www.sarna.net/wiki/Guangzho</t>
  </si>
  <si>
    <t>Guatavita</t>
  </si>
  <si>
    <t>https://www.sarna.net/wiki/Guatavita</t>
  </si>
  <si>
    <t>Guldra</t>
  </si>
  <si>
    <t>https://www.sarna.net/wiki/Guldra</t>
  </si>
  <si>
    <t>Gulkana</t>
  </si>
  <si>
    <t>https://www.sarna.net/wiki/Gulkana</t>
  </si>
  <si>
    <t>Gunthar</t>
  </si>
  <si>
    <t>https://www.sarna.net/wiki/Gunthar</t>
  </si>
  <si>
    <t>CC,Victoria Commonality,Region 2,Major Capital</t>
  </si>
  <si>
    <t>Gunzburg</t>
  </si>
  <si>
    <t>https://www.sarna.net/wiki/Gunzburg</t>
  </si>
  <si>
    <t>Gurgaldar</t>
  </si>
  <si>
    <t>https://www.sarna.net/wiki/Gurgaldar</t>
  </si>
  <si>
    <t>Gurnet</t>
  </si>
  <si>
    <t>https://www.sarna.net/wiki/Gurnet</t>
  </si>
  <si>
    <t>Gurrnazovo</t>
  </si>
  <si>
    <t>https://www.sarna.net/wiki/Gurrnazovo</t>
  </si>
  <si>
    <t>Gustrell</t>
  </si>
  <si>
    <t>https://www.sarna.net/wiki/Gustrell</t>
  </si>
  <si>
    <t>RB,Faction Capital</t>
  </si>
  <si>
    <t>Gwithian</t>
  </si>
  <si>
    <t>https://www.sarna.net/wiki/Gwithian</t>
  </si>
  <si>
    <t>Gwynedd</t>
  </si>
  <si>
    <t>https://www.sarna.net/wiki/Gwynedd</t>
  </si>
  <si>
    <t>Gypsum</t>
  </si>
  <si>
    <t>https://www.sarna.net/wiki/Gypsum</t>
  </si>
  <si>
    <t>Haappajarvi</t>
  </si>
  <si>
    <t>https://www.sarna.net/wiki/Haappajarvi</t>
  </si>
  <si>
    <t>Hachiman</t>
  </si>
  <si>
    <t>https://www.sarna.net/wiki/Hachiman_(system)</t>
  </si>
  <si>
    <t>Haddings</t>
  </si>
  <si>
    <t>https://www.sarna.net/wiki/Haddings</t>
  </si>
  <si>
    <t>CS(H)</t>
  </si>
  <si>
    <t>WB(H)</t>
  </si>
  <si>
    <t>Hadnall</t>
  </si>
  <si>
    <t>https://www.sarna.net/wiki/Hadnall</t>
  </si>
  <si>
    <t>Haerhbin</t>
  </si>
  <si>
    <t>https://www.sarna.net/wiki/Haerhbin</t>
  </si>
  <si>
    <t>Haggard</t>
  </si>
  <si>
    <t>https://www.sarna.net/wiki/Haggard</t>
  </si>
  <si>
    <t>Hagiwawa</t>
  </si>
  <si>
    <t>https://www.sarna.net/wiki/Hagiwawa</t>
  </si>
  <si>
    <t>Hahira</t>
  </si>
  <si>
    <t>https://www.sarna.net/wiki/Hahira</t>
  </si>
  <si>
    <t>Hainfeld</t>
  </si>
  <si>
    <t>https://www.sarna.net/wiki/Hainfeld</t>
  </si>
  <si>
    <t>Hakkaido</t>
  </si>
  <si>
    <t>https://www.sarna.net/wiki/Hakkaido</t>
  </si>
  <si>
    <t>Halesowen</t>
  </si>
  <si>
    <t>https://www.sarna.net/wiki/Halesowen</t>
  </si>
  <si>
    <t>Halfway</t>
  </si>
  <si>
    <t>https://www.sarna.net/wiki/Halfway</t>
  </si>
  <si>
    <t>LA,Bolan Province,Halfway Archonette,Minor Capital</t>
  </si>
  <si>
    <t>LC,Bolan Province,Minor Capital</t>
  </si>
  <si>
    <t>Halgrim</t>
  </si>
  <si>
    <t>https://www.sarna.net/wiki/Halgrim</t>
  </si>
  <si>
    <t>Halifax</t>
  </si>
  <si>
    <t>https://www.sarna.net/wiki/Halifax</t>
  </si>
  <si>
    <t>Halkidik</t>
  </si>
  <si>
    <t>https://www.sarna.net/wiki/Halkidik</t>
  </si>
  <si>
    <t>Hall</t>
  </si>
  <si>
    <t>https://www.sarna.net/wiki/Hall</t>
  </si>
  <si>
    <t>Halla</t>
  </si>
  <si>
    <t>https://www.sarna.net/wiki/Halla</t>
  </si>
  <si>
    <t>Hallelujah</t>
  </si>
  <si>
    <t>https://www.sarna.net/wiki/Hallelujah</t>
  </si>
  <si>
    <t>Halloran</t>
  </si>
  <si>
    <t>Halloran V</t>
  </si>
  <si>
    <t>https://www.sarna.net/wiki/Halloran</t>
  </si>
  <si>
    <t>Halmyre Deans</t>
  </si>
  <si>
    <t>https://www.sarna.net/wiki/Halmyre_Deans</t>
  </si>
  <si>
    <t>Halstead Station</t>
  </si>
  <si>
    <t>https://www.sarna.net/wiki/Halstead_Station</t>
  </si>
  <si>
    <t>Hamal</t>
  </si>
  <si>
    <t>https://www.sarna.net/wiki/Hamal</t>
  </si>
  <si>
    <t>Hamar</t>
  </si>
  <si>
    <t>https://www.sarna.net/wiki/Hamar</t>
  </si>
  <si>
    <t>Hamburg</t>
  </si>
  <si>
    <t>https://www.sarna.net/wiki/Hamburg</t>
  </si>
  <si>
    <t>Hamilton</t>
  </si>
  <si>
    <t>https://www.sarna.net/wiki/Hamilton_(FWL)</t>
  </si>
  <si>
    <t>https://www.sarna.net/wiki/Hamilton_(LC)</t>
  </si>
  <si>
    <t>Hammer</t>
  </si>
  <si>
    <t>https://www.sarna.net/wiki/Hammer_(system)</t>
  </si>
  <si>
    <t>Handa</t>
  </si>
  <si>
    <t>https://www.sarna.net/wiki/Handa</t>
  </si>
  <si>
    <t>Hanover</t>
  </si>
  <si>
    <t>https://www.sarna.net/wiki/Hanover</t>
  </si>
  <si>
    <t>Hanseta</t>
  </si>
  <si>
    <t>https://www.sarna.net/wiki/Hanseta</t>
  </si>
  <si>
    <t>Hansii</t>
  </si>
  <si>
    <t>Itsbur (2822+)</t>
  </si>
  <si>
    <t>https://www.sarna.net/wiki/Itsbur</t>
  </si>
  <si>
    <t>Harbin</t>
  </si>
  <si>
    <t>https://www.sarna.net/wiki/Harbin</t>
  </si>
  <si>
    <t>Hardcore</t>
  </si>
  <si>
    <t>https://www.sarna.net/wiki/Hardcore</t>
  </si>
  <si>
    <t>Hardisey's Haven</t>
  </si>
  <si>
    <t>https://www.sarna.net/wiki/Hardisey's_Haven</t>
  </si>
  <si>
    <t>Harlez</t>
  </si>
  <si>
    <t>https://www.sarna.net/wiki/Harlez</t>
  </si>
  <si>
    <t>Harloc</t>
  </si>
  <si>
    <t>https://www.sarna.net/wiki/Harloc</t>
  </si>
  <si>
    <t>Harminous</t>
  </si>
  <si>
    <t>https://www.sarna.net/wiki/Harminous</t>
  </si>
  <si>
    <t>Harmony</t>
  </si>
  <si>
    <t>https://www.sarna.net/wiki/Harmony</t>
  </si>
  <si>
    <t>Harpster</t>
  </si>
  <si>
    <t>https://www.sarna.net/wiki/Harpster</t>
  </si>
  <si>
    <t>Harris</t>
  </si>
  <si>
    <t>https://www.sarna.net/wiki/Harris</t>
  </si>
  <si>
    <t>Harrow's Sun</t>
  </si>
  <si>
    <t>https://www.sarna.net/wiki/Harrow's_Sun</t>
  </si>
  <si>
    <t>Harsefeld</t>
  </si>
  <si>
    <t>https://www.sarna.net/wiki/Harsefeld</t>
  </si>
  <si>
    <t>Hartshill</t>
  </si>
  <si>
    <t>https://www.sarna.net/wiki/Hartshill</t>
  </si>
  <si>
    <t>Harvest</t>
  </si>
  <si>
    <t>https://www.sarna.net/wiki/Harvest</t>
  </si>
  <si>
    <t>Hassad</t>
  </si>
  <si>
    <t>https://www.sarna.net/wiki/Hassad</t>
  </si>
  <si>
    <t>Hassi R'mel</t>
  </si>
  <si>
    <t>https://www.sarna.net/wiki/Hassi_R'mel</t>
  </si>
  <si>
    <t>Hastur</t>
  </si>
  <si>
    <t>https://www.sarna.net/wiki/Hastur</t>
  </si>
  <si>
    <t>Haublan</t>
  </si>
  <si>
    <t>https://www.sarna.net/wiki/Haublan</t>
  </si>
  <si>
    <t>Havdhem</t>
  </si>
  <si>
    <t>https://www.sarna.net/wiki/Havdhem</t>
  </si>
  <si>
    <t>Hawktor</t>
  </si>
  <si>
    <t>https://www.sarna.net/wiki/Hawktor</t>
  </si>
  <si>
    <t>Haynesville</t>
  </si>
  <si>
    <t>https://www.sarna.net/wiki/Haynesville</t>
  </si>
  <si>
    <t>Hazeldean</t>
  </si>
  <si>
    <t>https://www.sarna.net/wiki/Hazeldean</t>
  </si>
  <si>
    <t>Hazelhurst</t>
  </si>
  <si>
    <t>https://www.sarna.net/wiki/Hazelhurst</t>
  </si>
  <si>
    <t>Hè-shì</t>
  </si>
  <si>
    <t>https://www.sarna.net/wiki/H%C3%A8-sh%C3%AC</t>
  </si>
  <si>
    <t>Hean</t>
  </si>
  <si>
    <t>https://www.sarna.net/wiki/Hean</t>
  </si>
  <si>
    <t>Heart Fjord</t>
  </si>
  <si>
    <t>https://www.sarna.net/wiki/Heart_Fjord</t>
  </si>
  <si>
    <t>Heathville</t>
  </si>
  <si>
    <t>https://www.sarna.net/wiki/Heathville</t>
  </si>
  <si>
    <t>Hecheng</t>
  </si>
  <si>
    <t>https://www.sarna.net/wiki/Hecheng</t>
  </si>
  <si>
    <t>Hechnar</t>
  </si>
  <si>
    <t>https://www.sarna.net/wiki/Hechnar</t>
  </si>
  <si>
    <t>Hector</t>
  </si>
  <si>
    <t>https://www.sarna.net/wiki/Hector_(system)</t>
  </si>
  <si>
    <t>CIH,Faction Capital</t>
  </si>
  <si>
    <t>Hednesford</t>
  </si>
  <si>
    <t>https://www.sarna.net/wiki/Hednesford</t>
  </si>
  <si>
    <t>Hegel</t>
  </si>
  <si>
    <t>https://www.sarna.net/wiki/Hegel</t>
  </si>
  <si>
    <t>Heidelburg</t>
  </si>
  <si>
    <t>https://www.sarna.net/wiki/Heidelburg</t>
  </si>
  <si>
    <t>Heidrunn</t>
  </si>
  <si>
    <t>https://www.sarna.net/wiki/Heidrunn</t>
  </si>
  <si>
    <t>Heiligendreuz</t>
  </si>
  <si>
    <t>https://www.sarna.net/wiki/Heiligendreuz</t>
  </si>
  <si>
    <t>Helbrent</t>
  </si>
  <si>
    <t>Andiron (3025+)</t>
  </si>
  <si>
    <t>https://www.sarna.net/wiki/Andiron</t>
  </si>
  <si>
    <t>Helduza</t>
  </si>
  <si>
    <t>https://www.sarna.net/wiki/Helduza</t>
  </si>
  <si>
    <t>Helen</t>
  </si>
  <si>
    <t>https://www.sarna.net/wiki/Helen</t>
  </si>
  <si>
    <t>THH</t>
  </si>
  <si>
    <t>Heliat</t>
  </si>
  <si>
    <t>https://www.sarna.net/wiki/Heliat</t>
  </si>
  <si>
    <t>Heligoland</t>
  </si>
  <si>
    <t>https://www.sarna.net/wiki/Heligoland</t>
  </si>
  <si>
    <t>CC,Liao Commonality,Region 9</t>
  </si>
  <si>
    <t>CC,Liao Commonality,Region 7</t>
  </si>
  <si>
    <t>Helios</t>
  </si>
  <si>
    <t>https://www.sarna.net/wiki/Helios_(system)</t>
  </si>
  <si>
    <t>Helixmar</t>
  </si>
  <si>
    <t>https://www.sarna.net/wiki/Helixmar</t>
  </si>
  <si>
    <t>Hell's Paradise</t>
  </si>
  <si>
    <t>https://www.sarna.net/wiki/Hell's_Paradise</t>
  </si>
  <si>
    <t>Helland</t>
  </si>
  <si>
    <t>https://www.sarna.net/wiki/Helland</t>
  </si>
  <si>
    <t>Hellespont</t>
  </si>
  <si>
    <t>https://www.sarna.net/wiki/Hellespont</t>
  </si>
  <si>
    <t>Hellgate</t>
  </si>
  <si>
    <t>https://www.sarna.net/wiki/Hellgate</t>
  </si>
  <si>
    <t>Hellos Minor</t>
  </si>
  <si>
    <t>https://www.sarna.net/wiki/Hellos_Minor</t>
  </si>
  <si>
    <t>Helm</t>
  </si>
  <si>
    <t>https://www.sarna.net/wiki/Helm</t>
  </si>
  <si>
    <t>Helsingfors</t>
  </si>
  <si>
    <t>https://www.sarna.net/wiki/Helsingfors</t>
  </si>
  <si>
    <t>Helvetia</t>
  </si>
  <si>
    <t>https://www.sarna.net/wiki/Helvetia</t>
  </si>
  <si>
    <t>Helvetica</t>
  </si>
  <si>
    <t>https://www.sarna.net/wiki/Helvetica</t>
  </si>
  <si>
    <t>Hephzibah</t>
  </si>
  <si>
    <t>https://www.sarna.net/wiki/Hephzibah</t>
  </si>
  <si>
    <t>Herat</t>
  </si>
  <si>
    <t>https://www.sarna.net/wiki/Herat_(FS)</t>
  </si>
  <si>
    <t>Herbania</t>
  </si>
  <si>
    <t>https://www.sarna.net/wiki/Herbania</t>
  </si>
  <si>
    <t>Here</t>
  </si>
  <si>
    <t>https://www.sarna.net/wiki/Here</t>
  </si>
  <si>
    <t>Hergazil</t>
  </si>
  <si>
    <t>https://www.sarna.net/wiki/Hergazil</t>
  </si>
  <si>
    <t>Hermagor</t>
  </si>
  <si>
    <t>https://www.sarna.net/wiki/Hermagor</t>
  </si>
  <si>
    <t>Herndon</t>
  </si>
  <si>
    <t>https://www.sarna.net/wiki/Herndon</t>
  </si>
  <si>
    <t>Herotitus</t>
  </si>
  <si>
    <t>https://www.sarna.net/wiki/Herotitus</t>
  </si>
  <si>
    <t>Herrmaz</t>
  </si>
  <si>
    <t>https://www.sarna.net/wiki/Herrmaz</t>
  </si>
  <si>
    <t>Herzberg</t>
  </si>
  <si>
    <t>https://www.sarna.net/wiki/Herzberg</t>
  </si>
  <si>
    <t>Hesperus</t>
  </si>
  <si>
    <t>Hesperus II</t>
  </si>
  <si>
    <t>https://www.sarna.net/wiki/Hesperus</t>
  </si>
  <si>
    <t>Hexare</t>
  </si>
  <si>
    <t>https://www.sarna.net/wiki/Hexare</t>
  </si>
  <si>
    <t>Hiberius</t>
  </si>
  <si>
    <t>https://www.sarna.net/wiki/Hiberius</t>
  </si>
  <si>
    <t>Hibernia</t>
  </si>
  <si>
    <t>https://www.sarna.net/wiki/Hibernia</t>
  </si>
  <si>
    <t>Hibuarius</t>
  </si>
  <si>
    <t>https://www.sarna.net/wiki/Hibuarius</t>
  </si>
  <si>
    <t>Hickok</t>
  </si>
  <si>
    <t>https://www.sarna.net/wiki/Hickok</t>
  </si>
  <si>
    <t>Highspire</t>
  </si>
  <si>
    <t>https://www.sarna.net/wiki/Highspire</t>
  </si>
  <si>
    <t>Highwater</t>
  </si>
  <si>
    <t>https://www.sarna.net/wiki/Highwater</t>
  </si>
  <si>
    <t>Hildaman</t>
  </si>
  <si>
    <t>https://www.sarna.net/wiki/Hildaman</t>
  </si>
  <si>
    <t>Hillerod</t>
  </si>
  <si>
    <t>https://www.sarna.net/wiki/Hillerod</t>
  </si>
  <si>
    <t>Himmels</t>
  </si>
  <si>
    <t>Baltazar III (2864+)</t>
  </si>
  <si>
    <t>https://www.sarna.net/wiki/Baltazar</t>
  </si>
  <si>
    <t>Hinckley</t>
  </si>
  <si>
    <t>https://www.sarna.net/wiki/Hinckley</t>
  </si>
  <si>
    <t>Hindmarsh</t>
  </si>
  <si>
    <t>https://www.sarna.net/wiki/Hindmarsh</t>
  </si>
  <si>
    <t>Hiratsuka</t>
  </si>
  <si>
    <t>https://www.sarna.net/wiki/Hiratsuka</t>
  </si>
  <si>
    <t>Hirtshals</t>
  </si>
  <si>
    <t>https://www.sarna.net/wiki/Hirtshals</t>
  </si>
  <si>
    <t>Hivrannee</t>
  </si>
  <si>
    <t>https://www.sarna.net/wiki/Hivrannee</t>
  </si>
  <si>
    <t>Hoard</t>
  </si>
  <si>
    <t>https://www.sarna.net/wiki/Hoard</t>
  </si>
  <si>
    <t>CSA,Faction Capital</t>
  </si>
  <si>
    <t>Hobbs</t>
  </si>
  <si>
    <t>https://www.sarna.net/wiki/Hobbs</t>
  </si>
  <si>
    <t>Hobson</t>
  </si>
  <si>
    <t>https://www.sarna.net/wiki/Hobson</t>
  </si>
  <si>
    <t>Hódmezovásárhely</t>
  </si>
  <si>
    <t>https://www.sarna.net/wiki/H%C3%B3dmezov%C3%A1s%C3%A1rhely</t>
  </si>
  <si>
    <t>Hoensbroek</t>
  </si>
  <si>
    <t>https://www.sarna.net/wiki/Hoensbroek</t>
  </si>
  <si>
    <t>Hoff</t>
  </si>
  <si>
    <t>https://www.sarna.net/wiki/Hoff</t>
  </si>
  <si>
    <t>Hofn</t>
  </si>
  <si>
    <t>https://www.sarna.net/wiki/Hofn</t>
  </si>
  <si>
    <t>Hohenems</t>
  </si>
  <si>
    <t>https://www.sarna.net/wiki/Hohenems</t>
  </si>
  <si>
    <t>Holdout</t>
  </si>
  <si>
    <t>https://www.sarna.net/wiki/Holdout</t>
  </si>
  <si>
    <t>Hollabrunn</t>
  </si>
  <si>
    <t>https://www.sarna.net/wiki/Hollabrunn</t>
  </si>
  <si>
    <t>Holloway</t>
  </si>
  <si>
    <t>https://www.sarna.net/wiki/Holloway</t>
  </si>
  <si>
    <t>Holmsbu</t>
  </si>
  <si>
    <t>https://www.sarna.net/wiki/Holmsbu</t>
  </si>
  <si>
    <t>PoR</t>
  </si>
  <si>
    <t>DC,Principality of Rasalhague</t>
  </si>
  <si>
    <t>Holt</t>
  </si>
  <si>
    <t>https://www.sarna.net/wiki/Holt</t>
  </si>
  <si>
    <t>Homam</t>
  </si>
  <si>
    <t>https://www.sarna.net/wiki/Homam</t>
  </si>
  <si>
    <t>Home</t>
  </si>
  <si>
    <t>https://www.sarna.net/wiki/Home</t>
  </si>
  <si>
    <t>Homestead</t>
  </si>
  <si>
    <t>https://www.sarna.net/wiki/Homestead</t>
  </si>
  <si>
    <t>Hongor</t>
  </si>
  <si>
    <t>https://www.sarna.net/wiki/Hongor</t>
  </si>
  <si>
    <t>Hongqiao</t>
  </si>
  <si>
    <t>https://www.sarna.net/wiki/Hongqiao</t>
  </si>
  <si>
    <t>Hood</t>
  </si>
  <si>
    <t>Hood IV</t>
  </si>
  <si>
    <t>https://www.sarna.net/wiki/Hood</t>
  </si>
  <si>
    <t>Hoonaar</t>
  </si>
  <si>
    <t>https://www.sarna.net/wiki/Hoonaar</t>
  </si>
  <si>
    <t>Hope</t>
  </si>
  <si>
    <t>Hope IV / Randis IV (2988+)</t>
  </si>
  <si>
    <t>https://www.sarna.net/wiki/Randis</t>
  </si>
  <si>
    <t>Horatius</t>
  </si>
  <si>
    <t>https://www.sarna.net/wiki/Horatius</t>
  </si>
  <si>
    <t>Horgens</t>
  </si>
  <si>
    <t>https://www.sarna.net/wiki/Horgens</t>
  </si>
  <si>
    <t>Horneburg</t>
  </si>
  <si>
    <t>https://www.sarna.net/wiki/Horneburg</t>
  </si>
  <si>
    <t>Hornir's Keep</t>
  </si>
  <si>
    <t>https://www.sarna.net/wiki/Hornir's_Keep</t>
  </si>
  <si>
    <t>Horsham</t>
  </si>
  <si>
    <t>https://www.sarna.net/wiki/Horsham</t>
  </si>
  <si>
    <t>Hortense</t>
  </si>
  <si>
    <t>https://www.sarna.net/wiki/Hortense</t>
  </si>
  <si>
    <t>Hot Springs</t>
  </si>
  <si>
    <t>https://www.sarna.net/wiki/Hot_Springs</t>
  </si>
  <si>
    <t>Housekarle</t>
  </si>
  <si>
    <t>https://www.sarna.net/wiki/Housekarle</t>
  </si>
  <si>
    <t>Howick</t>
  </si>
  <si>
    <t>https://www.sarna.net/wiki/Howick</t>
  </si>
  <si>
    <t>Howrah</t>
  </si>
  <si>
    <t>https://www.sarna.net/wiki/Howrah</t>
  </si>
  <si>
    <t>Hoyleton</t>
  </si>
  <si>
    <t>https://www.sarna.net/wiki/Hoyleton</t>
  </si>
  <si>
    <t>Hrafn</t>
  </si>
  <si>
    <t>https://www.sarna.net/wiki/Hrafn</t>
  </si>
  <si>
    <t>Hsien</t>
  </si>
  <si>
    <t>https://www.sarna.net/wiki/Hsien</t>
  </si>
  <si>
    <t>Huaide</t>
  </si>
  <si>
    <t>https://www.sarna.net/wiki/Huaide</t>
  </si>
  <si>
    <t>Huan</t>
  </si>
  <si>
    <t>https://www.sarna.net/wiki/Huan</t>
  </si>
  <si>
    <t>Huanghuadian</t>
  </si>
  <si>
    <t>Tincalunas (3022+)</t>
  </si>
  <si>
    <t>https://www.sarna.net/wiki/Tincalunas</t>
  </si>
  <si>
    <t>Hudeiba</t>
  </si>
  <si>
    <t>https://www.sarna.net/wiki/Hudeiba</t>
  </si>
  <si>
    <t>Huesta</t>
  </si>
  <si>
    <t>https://www.sarna.net/wiki/Huesta</t>
  </si>
  <si>
    <t>Humansville</t>
  </si>
  <si>
    <t>https://www.sarna.net/wiki/Humansville</t>
  </si>
  <si>
    <t>Hun Ho</t>
  </si>
  <si>
    <t>https://www.sarna.net/wiki/Hun_Ho</t>
  </si>
  <si>
    <t>Hunan</t>
  </si>
  <si>
    <t>https://www.sarna.net/wiki/Hunan</t>
  </si>
  <si>
    <t>Hunter's Paradise</t>
  </si>
  <si>
    <t>https://www.sarna.net/wiki/Hunter's_Paradise</t>
  </si>
  <si>
    <t>Huntington</t>
  </si>
  <si>
    <t>https://www.sarna.net/wiki/Huntington</t>
  </si>
  <si>
    <t>Huntress</t>
  </si>
  <si>
    <t>https://www.sarna.net/wiki/Huntress</t>
  </si>
  <si>
    <t>Hurgh</t>
  </si>
  <si>
    <t>https://www.sarna.net/wiki/Hurgh</t>
  </si>
  <si>
    <t>Hurik</t>
  </si>
  <si>
    <t>https://www.sarna.net/wiki/Hurik</t>
  </si>
  <si>
    <t>Huron</t>
  </si>
  <si>
    <t>https://www.sarna.net/wiki/Huron</t>
  </si>
  <si>
    <t>Hustaing</t>
  </si>
  <si>
    <t>https://www.sarna.net/wiki/Hustaing</t>
  </si>
  <si>
    <t>Hyades Cluster</t>
  </si>
  <si>
    <t>https://www.sarna.net/wiki/Hyades_Cluster</t>
  </si>
  <si>
    <t>Hyalite</t>
  </si>
  <si>
    <t>https://www.sarna.net/wiki/Hyalite</t>
  </si>
  <si>
    <t>Hyde</t>
  </si>
  <si>
    <t>https://www.sarna.net/wiki/Hyde</t>
  </si>
  <si>
    <t>Hyner</t>
  </si>
  <si>
    <t>https://www.sarna.net/wiki/Hyner</t>
  </si>
  <si>
    <t>Hyperion</t>
  </si>
  <si>
    <t>https://www.sarna.net/wiki/Hyperion</t>
  </si>
  <si>
    <t>Ibarra</t>
  </si>
  <si>
    <t>https://www.sarna.net/wiki/Ibarra</t>
  </si>
  <si>
    <t>Ibstock</t>
  </si>
  <si>
    <t>https://www.sarna.net/wiki/Ibstock</t>
  </si>
  <si>
    <t>Icar</t>
  </si>
  <si>
    <t>https://www.sarna.net/wiki/Icar</t>
  </si>
  <si>
    <t>Ichlangis</t>
  </si>
  <si>
    <t>https://www.sarna.net/wiki/Ichlangis</t>
  </si>
  <si>
    <t>Ichmandu</t>
  </si>
  <si>
    <t>https://www.sarna.net/wiki/Ichmandu</t>
  </si>
  <si>
    <t>Ictus</t>
  </si>
  <si>
    <t>https://www.sarna.net/wiki/Ictus</t>
  </si>
  <si>
    <t>Ideyld</t>
  </si>
  <si>
    <t>https://www.sarna.net/wiki/Ideyld</t>
  </si>
  <si>
    <t>Idlewind</t>
  </si>
  <si>
    <t>https://www.sarna.net/wiki/Idlewind</t>
  </si>
  <si>
    <t>Idrmach</t>
  </si>
  <si>
    <t>https://www.sarna.net/wiki/Idrmach</t>
  </si>
  <si>
    <t>Ife</t>
  </si>
  <si>
    <t>https://www.sarna.net/wiki/Ife</t>
  </si>
  <si>
    <t>Igualada</t>
  </si>
  <si>
    <t>https://www.sarna.net/wiki/Igualada</t>
  </si>
  <si>
    <t>Iijima</t>
  </si>
  <si>
    <t>https://www.sarna.net/wiki/Iijima</t>
  </si>
  <si>
    <t>Ikast</t>
  </si>
  <si>
    <t>https://www.sarna.net/wiki/Ikast</t>
  </si>
  <si>
    <t>Iknogoro</t>
  </si>
  <si>
    <t>https://www.sarna.net/wiki/Iknogoro</t>
  </si>
  <si>
    <t>Ildlandet</t>
  </si>
  <si>
    <t>https://www.sarna.net/wiki/Ildlandet</t>
  </si>
  <si>
    <t>Ilion</t>
  </si>
  <si>
    <t>https://www.sarna.net/wiki/Ilion</t>
  </si>
  <si>
    <t>Illium</t>
  </si>
  <si>
    <t>https://www.sarna.net/wiki/Illium</t>
  </si>
  <si>
    <t>Illiushin</t>
  </si>
  <si>
    <t>https://www.sarna.net/wiki/Illiushin</t>
  </si>
  <si>
    <t>Illizi</t>
  </si>
  <si>
    <t>https://www.sarna.net/wiki/Illizi</t>
  </si>
  <si>
    <t>AP</t>
  </si>
  <si>
    <t>Illyria</t>
  </si>
  <si>
    <t>https://www.sarna.net/wiki/Illyria</t>
  </si>
  <si>
    <t>IP,Faction Capital</t>
  </si>
  <si>
    <t>MH,Illyrian District,Major Capital</t>
  </si>
  <si>
    <t>Ilmachna</t>
  </si>
  <si>
    <t>https://www.sarna.net/wiki/Ilmachna</t>
  </si>
  <si>
    <t>Ilmar</t>
  </si>
  <si>
    <t>https://www.sarna.net/wiki/Ilmar</t>
  </si>
  <si>
    <t>Ilzra</t>
  </si>
  <si>
    <t>https://www.sarna.net/wiki/Ilzra</t>
  </si>
  <si>
    <t>Imalda</t>
  </si>
  <si>
    <t>https://www.sarna.net/wiki/Imalda</t>
  </si>
  <si>
    <t>Imbrial</t>
  </si>
  <si>
    <t>Imbrial III</t>
  </si>
  <si>
    <t>https://www.sarna.net/wiki/Imbrial</t>
  </si>
  <si>
    <t>Imbros</t>
  </si>
  <si>
    <t>Imbros III</t>
  </si>
  <si>
    <t>https://www.sarna.net/wiki/Imbros</t>
  </si>
  <si>
    <t>Immenstadt</t>
  </si>
  <si>
    <t>https://www.sarna.net/wiki/Immenstadt</t>
  </si>
  <si>
    <t>Ina</t>
  </si>
  <si>
    <t>https://www.sarna.net/wiki/Ina</t>
  </si>
  <si>
    <t>Inarcs</t>
  </si>
  <si>
    <t>https://www.sarna.net/wiki/Inarcs</t>
  </si>
  <si>
    <t>LA,Coventry Province,Melissia Theater,Inarcs Archonette,Minor Capital</t>
  </si>
  <si>
    <t>LC,Coventry Province,Melissia Theater,Minor Capital</t>
  </si>
  <si>
    <t>Inchicore</t>
  </si>
  <si>
    <t>https://www.sarna.net/wiki/Inchicore</t>
  </si>
  <si>
    <t>Incukalns</t>
  </si>
  <si>
    <t>https://www.sarna.net/wiki/Incukalns</t>
  </si>
  <si>
    <t>Independence</t>
  </si>
  <si>
    <t>https://www.sarna.net/wiki/Independence</t>
  </si>
  <si>
    <t>Indicass</t>
  </si>
  <si>
    <t>https://www.sarna.net/wiki/Indicass</t>
  </si>
  <si>
    <t>Indrapurai</t>
  </si>
  <si>
    <t>https://www.sarna.net/wiki/Indrapurai</t>
  </si>
  <si>
    <t>Ingenstrem</t>
  </si>
  <si>
    <t>https://www.sarna.net/wiki/Ingenstrem</t>
  </si>
  <si>
    <t>Ingersoll</t>
  </si>
  <si>
    <t>https://www.sarna.net/wiki/Ingersoll</t>
  </si>
  <si>
    <t>IC,Faction Capital</t>
  </si>
  <si>
    <t>Ingonish</t>
  </si>
  <si>
    <t>https://www.sarna.net/wiki/Ingonish</t>
  </si>
  <si>
    <t>Ingress</t>
  </si>
  <si>
    <t>https://www.sarna.net/wiki/Ingress</t>
  </si>
  <si>
    <t>DS</t>
  </si>
  <si>
    <t>Ingvolstand</t>
  </si>
  <si>
    <t>https://www.sarna.net/wiki/Ingvolstand</t>
  </si>
  <si>
    <t>Inman</t>
  </si>
  <si>
    <t>https://www.sarna.net/wiki/Inman</t>
  </si>
  <si>
    <t>Inner End</t>
  </si>
  <si>
    <t>https://www.sarna.net/wiki/Inner_End</t>
  </si>
  <si>
    <t>Inner Surge</t>
  </si>
  <si>
    <t>https://www.sarna.net/wiki/Inner_Surge</t>
  </si>
  <si>
    <t>Interstellar Expeditions Base #14</t>
  </si>
  <si>
    <t>https://www.sarna.net/wiki/Interstellar_Expeditions_Base_14</t>
  </si>
  <si>
    <t>IE</t>
  </si>
  <si>
    <t>Interstellar Expeditions Base #22</t>
  </si>
  <si>
    <t>https://www.sarna.net/wiki/Interstellar_Expeditions_Base_22</t>
  </si>
  <si>
    <t>Interstellar Expeditions Base #6</t>
  </si>
  <si>
    <t>https://www.sarna.net/wiki/Interstellar_Expeditions_Base_6</t>
  </si>
  <si>
    <t>Iolas</t>
  </si>
  <si>
    <t>Diedre's Den (3025+)</t>
  </si>
  <si>
    <t>https://www.sarna.net/wiki/Diedre's_Den</t>
  </si>
  <si>
    <t>Ionus</t>
  </si>
  <si>
    <t>https://www.sarna.net/wiki/Ionus</t>
  </si>
  <si>
    <t>Ipava</t>
  </si>
  <si>
    <t>https://www.sarna.net/wiki/Ipava</t>
  </si>
  <si>
    <t>Ipswich</t>
  </si>
  <si>
    <t>https://www.sarna.net/wiki/Ipswich</t>
  </si>
  <si>
    <t>Irece</t>
  </si>
  <si>
    <t>https://www.sarna.net/wiki/Irece</t>
  </si>
  <si>
    <t>DC,Pesht Military District,Kagoshima Prefecture,Minor Capital</t>
  </si>
  <si>
    <t>DC,Pesht Military District,Irece Prefecture,Minor Capital</t>
  </si>
  <si>
    <t>Irian</t>
  </si>
  <si>
    <t>https://www.sarna.net/wiki/Irian</t>
  </si>
  <si>
    <t>RS,Prefecture VII,Minor Capital</t>
  </si>
  <si>
    <t>Iron Land</t>
  </si>
  <si>
    <t>https://www.sarna.net/wiki/Iron_Land</t>
  </si>
  <si>
    <t>Ironhold</t>
  </si>
  <si>
    <t>https://www.sarna.net/wiki/Ironhold</t>
  </si>
  <si>
    <t>CJF,Faction Capital</t>
  </si>
  <si>
    <t>Irurzun</t>
  </si>
  <si>
    <t>https://www.sarna.net/wiki/Irurzun</t>
  </si>
  <si>
    <t>DC,Benjamin Military District,Irurzun Prefecture,Minor Capital</t>
  </si>
  <si>
    <t>Isabela</t>
  </si>
  <si>
    <t>https://www.sarna.net/wiki/Isabela</t>
  </si>
  <si>
    <t>Isesaki</t>
  </si>
  <si>
    <t>https://www.sarna.net/wiki/Isesaki</t>
  </si>
  <si>
    <t>Isfahan</t>
  </si>
  <si>
    <t>https://www.sarna.net/wiki/Isfahan</t>
  </si>
  <si>
    <t>Ishtar</t>
  </si>
  <si>
    <t>https://www.sarna.net/wiki/Ishtar_(system)</t>
  </si>
  <si>
    <t>Islamabad</t>
  </si>
  <si>
    <t>https://www.sarna.net/wiki/Islamabad</t>
  </si>
  <si>
    <t>Islington</t>
  </si>
  <si>
    <t>https://www.sarna.net/wiki/Islington</t>
  </si>
  <si>
    <t>Issaba</t>
  </si>
  <si>
    <t>https://www.sarna.net/wiki/Issaba</t>
  </si>
  <si>
    <t>Itabaiana</t>
  </si>
  <si>
    <t>https://www.sarna.net/wiki/Itabaiana</t>
  </si>
  <si>
    <t>Itica</t>
  </si>
  <si>
    <t>https://www.sarna.net/wiki/Itica</t>
  </si>
  <si>
    <t>Ito</t>
  </si>
  <si>
    <t>https://www.sarna.net/wiki/Ito</t>
  </si>
  <si>
    <t>Itrom</t>
  </si>
  <si>
    <t>https://www.sarna.net/wiki/Itrom</t>
  </si>
  <si>
    <t>Itzehoe</t>
  </si>
  <si>
    <t>https://www.sarna.net/wiki/Itzehoe</t>
  </si>
  <si>
    <t>Izar</t>
  </si>
  <si>
    <t>https://www.sarna.net/wiki/Izar</t>
  </si>
  <si>
    <t>Izmir</t>
  </si>
  <si>
    <t>https://www.sarna.net/wiki/Izmir</t>
  </si>
  <si>
    <t>Jaboatao</t>
  </si>
  <si>
    <t>https://www.sarna.net/wiki/Jaboatao</t>
  </si>
  <si>
    <t>Jabuka</t>
  </si>
  <si>
    <t>https://www.sarna.net/wiki/Jabuka</t>
  </si>
  <si>
    <t>Jacobabad</t>
  </si>
  <si>
    <t>https://www.sarna.net/wiki/Jacobabad</t>
  </si>
  <si>
    <t>Jacomarle</t>
  </si>
  <si>
    <t>https://www.sarna.net/wiki/Jacomarle</t>
  </si>
  <si>
    <t>Jacson</t>
  </si>
  <si>
    <t>https://www.sarna.net/wiki/Jacson</t>
  </si>
  <si>
    <t>Jaipur</t>
  </si>
  <si>
    <t>https://www.sarna.net/wiki/Jaipur</t>
  </si>
  <si>
    <t>Jamestown</t>
  </si>
  <si>
    <t>https://www.sarna.net/wiki/Jamestown</t>
  </si>
  <si>
    <t>Janina</t>
  </si>
  <si>
    <t>https://www.sarna.net/wiki/Janina</t>
  </si>
  <si>
    <t>Jansen's Hold</t>
  </si>
  <si>
    <t>https://www.sarna.net/wiki/Jansen's_Hold</t>
  </si>
  <si>
    <t>Jápminboddu</t>
  </si>
  <si>
    <t>https://www.sarna.net/wiki/J%C3%A1pminboddu</t>
  </si>
  <si>
    <t>Jardangal</t>
  </si>
  <si>
    <t>https://www.sarna.net/wiki/Jardangal</t>
  </si>
  <si>
    <t>Jardine</t>
  </si>
  <si>
    <t>Herakleion (2822+)</t>
  </si>
  <si>
    <t>https://www.sarna.net/wiki/Jardine</t>
  </si>
  <si>
    <t>Jarett</t>
  </si>
  <si>
    <t>https://www.sarna.net/wiki/Jarett</t>
  </si>
  <si>
    <t>Jasmine</t>
  </si>
  <si>
    <t>https://www.sarna.net/wiki/Jasmine</t>
  </si>
  <si>
    <t>Jászberény</t>
  </si>
  <si>
    <t>https://www.sarna.net/wiki/J%C3%A1szber%C3%A9ny</t>
  </si>
  <si>
    <t>Jatznik</t>
  </si>
  <si>
    <t>https://www.sarna.net/wiki/Jatznik</t>
  </si>
  <si>
    <t>Jaumegarde</t>
  </si>
  <si>
    <t>https://www.sarna.net/wiki/Jaumegarde</t>
  </si>
  <si>
    <t>Java</t>
  </si>
  <si>
    <t>https://www.sarna.net/wiki/Java</t>
  </si>
  <si>
    <t>Jeanette</t>
  </si>
  <si>
    <t>https://www.sarna.net/wiki/Jeanette</t>
  </si>
  <si>
    <t>Jeju</t>
  </si>
  <si>
    <t>https://www.sarna.net/wiki/Jeju</t>
  </si>
  <si>
    <t>Jenet</t>
  </si>
  <si>
    <t>https://www.sarna.net/wiki/Jenet</t>
  </si>
  <si>
    <t>Jeppens</t>
  </si>
  <si>
    <t>https://www.sarna.net/wiki/Jeppens</t>
  </si>
  <si>
    <t>Jerangle</t>
  </si>
  <si>
    <t>https://www.sarna.net/wiki/Jerangle</t>
  </si>
  <si>
    <t>Jeronimo</t>
  </si>
  <si>
    <t>https://www.sarna.net/wiki/Jeronimo</t>
  </si>
  <si>
    <t>Jesenice</t>
  </si>
  <si>
    <t>https://www.sarna.net/wiki/Jesenice</t>
  </si>
  <si>
    <t>Jesup</t>
  </si>
  <si>
    <t>https://www.sarna.net/wiki/Jesup</t>
  </si>
  <si>
    <t>Jezersko</t>
  </si>
  <si>
    <t>https://www.sarna.net/wiki/Jezersko</t>
  </si>
  <si>
    <t>Jiddah</t>
  </si>
  <si>
    <t>https://www.sarna.net/wiki/Jiddah</t>
  </si>
  <si>
    <t>Jilin</t>
  </si>
  <si>
    <t>https://www.sarna.net/wiki/Jilin</t>
  </si>
  <si>
    <t>Joan's Post</t>
  </si>
  <si>
    <t>https://www.sarna.net/wiki/Joan's_Post</t>
  </si>
  <si>
    <t>Jodipur</t>
  </si>
  <si>
    <t>Neukirchen (3025+)</t>
  </si>
  <si>
    <t>https://www.sarna.net/wiki/Neukirchen</t>
  </si>
  <si>
    <t>Johnson</t>
  </si>
  <si>
    <t>https://www.sarna.net/wiki/Johnson</t>
  </si>
  <si>
    <t>Johnsondale</t>
  </si>
  <si>
    <t>https://www.sarna.net/wiki/Johnsondale</t>
  </si>
  <si>
    <t>Jonathan</t>
  </si>
  <si>
    <t>https://www.sarna.net/wiki/Jonathan</t>
  </si>
  <si>
    <t>Jonzac</t>
  </si>
  <si>
    <t>https://www.sarna.net/wiki/Jonzac</t>
  </si>
  <si>
    <t>Joppa</t>
  </si>
  <si>
    <t>https://www.sarna.net/wiki/Joppa</t>
  </si>
  <si>
    <t>Joradian Cluster</t>
  </si>
  <si>
    <t>https://www.sarna.net/wiki/Joradian_Cluster</t>
  </si>
  <si>
    <t>Jordan Wais</t>
  </si>
  <si>
    <t>https://www.sarna.net/wiki/Jordan_Wais</t>
  </si>
  <si>
    <t>Jorvikland</t>
  </si>
  <si>
    <t>https://www.sarna.net/wiki/Jorvikland</t>
  </si>
  <si>
    <t>Joshua</t>
  </si>
  <si>
    <t>https://www.sarna.net/wiki/Joshua</t>
  </si>
  <si>
    <t>Josselin</t>
  </si>
  <si>
    <t>https://www.sarna.net/wiki/Josselin</t>
  </si>
  <si>
    <t>Jouques</t>
  </si>
  <si>
    <t>https://www.sarna.net/wiki/Jouques</t>
  </si>
  <si>
    <t>Joyz</t>
  </si>
  <si>
    <t>https://www.sarna.net/wiki/Joyz</t>
  </si>
  <si>
    <t>Juazeiro</t>
  </si>
  <si>
    <t>https://www.sarna.net/wiki/Juazeiro</t>
  </si>
  <si>
    <t>Jubka</t>
  </si>
  <si>
    <t>https://www.sarna.net/wiki/Jubka</t>
  </si>
  <si>
    <t>Junction</t>
  </si>
  <si>
    <t>https://www.sarna.net/wiki/Junction</t>
  </si>
  <si>
    <t>DC,Benjamin Military District,Proserpina Prefecture,Minor Capital</t>
  </si>
  <si>
    <t>June</t>
  </si>
  <si>
    <t>https://www.sarna.net/wiki/June</t>
  </si>
  <si>
    <t>FS,Periphery March,June Operational Area,Islamabad Combat Region,Major Capital</t>
  </si>
  <si>
    <t>Jungar Qi</t>
  </si>
  <si>
    <t>https://www.sarna.net/wiki/Jungar_Qi</t>
  </si>
  <si>
    <t>Junior</t>
  </si>
  <si>
    <t>https://www.sarna.net/wiki/Junior</t>
  </si>
  <si>
    <t>Juniper</t>
  </si>
  <si>
    <t>https://www.sarna.net/wiki/Juniper_(system)</t>
  </si>
  <si>
    <t>Kabah</t>
  </si>
  <si>
    <t>https://www.sarna.net/wiki/Kabah</t>
  </si>
  <si>
    <t>Kaesong</t>
  </si>
  <si>
    <t>https://www.sarna.net/wiki/Kaesong</t>
  </si>
  <si>
    <t>Kafr Silim</t>
  </si>
  <si>
    <t>https://www.sarna.net/wiki/Kafr_Silim</t>
  </si>
  <si>
    <t>Kagoshima</t>
  </si>
  <si>
    <t>https://www.sarna.net/wiki/Kagoshima</t>
  </si>
  <si>
    <t>Kaguyak</t>
  </si>
  <si>
    <t>https://www.sarna.net/wiki/Kaguyak</t>
  </si>
  <si>
    <t>Kaifeng</t>
  </si>
  <si>
    <t>https://www.sarna.net/wiki/Kaifeng</t>
  </si>
  <si>
    <t>Kaitangata</t>
  </si>
  <si>
    <t>https://www.sarna.net/wiki/Kaitangata</t>
  </si>
  <si>
    <t>Kaiyuh</t>
  </si>
  <si>
    <t>https://www.sarna.net/wiki/Kaiyuh</t>
  </si>
  <si>
    <t>Kajikazawa</t>
  </si>
  <si>
    <t>https://www.sarna.net/wiki/Kajikazawa</t>
  </si>
  <si>
    <t>DC,Benjamin Military District,Kajikazawa Prefecture,Minor Capital</t>
  </si>
  <si>
    <t>Kakada</t>
  </si>
  <si>
    <t>https://www.sarna.net/wiki/Kakada</t>
  </si>
  <si>
    <t>Kaldu</t>
  </si>
  <si>
    <t>https://www.sarna.net/wiki/Kaldu</t>
  </si>
  <si>
    <t>Kalidasa</t>
  </si>
  <si>
    <t>https://www.sarna.net/wiki/Kalidasa</t>
  </si>
  <si>
    <t>Kalmar</t>
  </si>
  <si>
    <t>https://www.sarna.net/wiki/Kalmar_(FWL)</t>
  </si>
  <si>
    <t>https://www.sarna.net/wiki/Kalmar_(HL)</t>
  </si>
  <si>
    <t>HL,Region 2</t>
  </si>
  <si>
    <t>Kamarod</t>
  </si>
  <si>
    <t>https://www.sarna.net/wiki/Kamarod</t>
  </si>
  <si>
    <t>Kamenz</t>
  </si>
  <si>
    <t>https://www.sarna.net/wiki/Kamenz</t>
  </si>
  <si>
    <t>Kampen</t>
  </si>
  <si>
    <t>https://www.sarna.net/wiki/Kampen</t>
  </si>
  <si>
    <t>Kanata</t>
  </si>
  <si>
    <t>https://www.sarna.net/wiki/Kanata</t>
  </si>
  <si>
    <t>Kandis</t>
  </si>
  <si>
    <t>https://www.sarna.net/wiki/Kandis</t>
  </si>
  <si>
    <t>Kannon</t>
  </si>
  <si>
    <t>https://www.sarna.net/wiki/Kannon</t>
  </si>
  <si>
    <t>LC,Federation of Skye,Kannon Shire,Minor Capital</t>
  </si>
  <si>
    <t>Kanowit</t>
  </si>
  <si>
    <t>https://www.sarna.net/wiki/Kanowit</t>
  </si>
  <si>
    <t>Kansu</t>
  </si>
  <si>
    <t>https://www.sarna.net/wiki/Kansu</t>
  </si>
  <si>
    <t>Kanto</t>
  </si>
  <si>
    <t>https://www.sarna.net/wiki/Kanto</t>
  </si>
  <si>
    <t>Kapoeta</t>
  </si>
  <si>
    <t>https://www.sarna.net/wiki/Kapoeta</t>
  </si>
  <si>
    <t>Karachi</t>
  </si>
  <si>
    <t>https://www.sarna.net/wiki/Karachi</t>
  </si>
  <si>
    <t>Karakiraz</t>
  </si>
  <si>
    <t>https://www.sarna.net/wiki/Karakiraz</t>
  </si>
  <si>
    <t>Karbala</t>
  </si>
  <si>
    <t>https://www.sarna.net/wiki/Karbala</t>
  </si>
  <si>
    <t>Karkkila</t>
  </si>
  <si>
    <t>https://www.sarna.net/wiki/Karkkila</t>
  </si>
  <si>
    <t>Karlstejn</t>
  </si>
  <si>
    <t>https://www.sarna.net/wiki/Karlstejn</t>
  </si>
  <si>
    <t>Karpathos</t>
  </si>
  <si>
    <t>https://www.sarna.net/wiki/Karpathos</t>
  </si>
  <si>
    <t>Karston</t>
  </si>
  <si>
    <t>https://www.sarna.net/wiki/Karston</t>
  </si>
  <si>
    <t>Kasdach</t>
  </si>
  <si>
    <t>https://www.sarna.net/wiki/Kasdach</t>
  </si>
  <si>
    <t>Kashilla</t>
  </si>
  <si>
    <t>https://www.sarna.net/wiki/Kashilla</t>
  </si>
  <si>
    <t>Kathil</t>
  </si>
  <si>
    <t>https://www.sarna.net/wiki/Kathil</t>
  </si>
  <si>
    <t>FS,Capellan March,Kathil Operational Area,Region 2,Minor Capital</t>
  </si>
  <si>
    <t>FS,Capellan March,Kathil Operational Area,Kathil PDZ,Minor Capital</t>
  </si>
  <si>
    <t>FCF,Capellan March,Kathil Operational Area,Kathil PDZ,Minor Capital</t>
  </si>
  <si>
    <t>FS,Capellan March,Kathil Operational Area,Kathil PDZ,Major Capital</t>
  </si>
  <si>
    <t>Katinka</t>
  </si>
  <si>
    <t>https://www.sarna.net/wiki/Katinka</t>
  </si>
  <si>
    <t>Katla</t>
  </si>
  <si>
    <t>https://www.sarna.net/wiki/Katla</t>
  </si>
  <si>
    <t>Katlehong</t>
  </si>
  <si>
    <t>https://www.sarna.net/wiki/Katlehong</t>
  </si>
  <si>
    <t>Kaufermann</t>
  </si>
  <si>
    <t>https://www.sarna.net/wiki/Kaufermann</t>
  </si>
  <si>
    <t>Kaumberg</t>
  </si>
  <si>
    <t>https://www.sarna.net/wiki/Kaumberg</t>
  </si>
  <si>
    <t>LA,Alarion Province,Kaumberg Archonette,Minor Capital</t>
  </si>
  <si>
    <t>LA,Buena Province,Kaumberg Archonette,Minor Capital</t>
  </si>
  <si>
    <t>LC,Buena Province,Minor Capital</t>
  </si>
  <si>
    <t>Kaus Australis</t>
  </si>
  <si>
    <t>https://www.sarna.net/wiki/Kaus_Australis</t>
  </si>
  <si>
    <t>Kaus Borealis</t>
  </si>
  <si>
    <t>https://www.sarna.net/wiki/Kaus_Borealis</t>
  </si>
  <si>
    <t>Kaus Media</t>
  </si>
  <si>
    <t>https://www.sarna.net/wiki/Kaus_Media</t>
  </si>
  <si>
    <t>Kautokeino</t>
  </si>
  <si>
    <t>https://www.sarna.net/wiki/Kautokeino</t>
  </si>
  <si>
    <t>Kawabe</t>
  </si>
  <si>
    <t>https://www.sarna.net/wiki/Kawabe</t>
  </si>
  <si>
    <t>Kawich</t>
  </si>
  <si>
    <t>https://www.sarna.net/wiki/Kawich</t>
  </si>
  <si>
    <t>Kazanka</t>
  </si>
  <si>
    <t>https://www.sarna.net/wiki/Kazanka</t>
  </si>
  <si>
    <t>Kazlam</t>
  </si>
  <si>
    <t>https://www.sarna.net/wiki/Kazlam</t>
  </si>
  <si>
    <t>Kaznejoy</t>
  </si>
  <si>
    <t>https://www.sarna.net/wiki/Kaznejoy</t>
  </si>
  <si>
    <t>DC,Galedon Military District,Kaznejoy Prefecture,Minor Capital</t>
  </si>
  <si>
    <t>DC,New Samarkand Military District,Kaznejoy Prefecture,Minor Capital</t>
  </si>
  <si>
    <t>Kazu</t>
  </si>
  <si>
    <t>https://www.sarna.net/wiki/Kazu</t>
  </si>
  <si>
    <t>Kearny</t>
  </si>
  <si>
    <t>https://www.sarna.net/wiki/Kearny</t>
  </si>
  <si>
    <t>Kebili</t>
  </si>
  <si>
    <t>https://www.sarna.net/wiki/Kebili</t>
  </si>
  <si>
    <t>Keeling</t>
  </si>
  <si>
    <t>https://www.sarna.net/wiki/Keeling</t>
  </si>
  <si>
    <t>Kefya</t>
  </si>
  <si>
    <t>https://www.sarna.net/wiki/Kefya</t>
  </si>
  <si>
    <t>Keid</t>
  </si>
  <si>
    <t>https://www.sarna.net/wiki/Keid</t>
  </si>
  <si>
    <t>Keihoku</t>
  </si>
  <si>
    <t>https://www.sarna.net/wiki/Keihoku</t>
  </si>
  <si>
    <t>Kek</t>
  </si>
  <si>
    <t>https://www.sarna.net/wiki/Kek</t>
  </si>
  <si>
    <t>Kelang</t>
  </si>
  <si>
    <t>https://www.sarna.net/wiki/Kelang</t>
  </si>
  <si>
    <t>Kelenfold</t>
  </si>
  <si>
    <t>https://www.sarna.net/wiki/Kelenfold</t>
  </si>
  <si>
    <t>Kempten</t>
  </si>
  <si>
    <t>https://www.sarna.net/wiki/Kempten</t>
  </si>
  <si>
    <t>Kendall</t>
  </si>
  <si>
    <t>https://www.sarna.net/wiki/Kendall</t>
  </si>
  <si>
    <t>Kenilworth</t>
  </si>
  <si>
    <t>https://www.sarna.net/wiki/Kenilworth</t>
  </si>
  <si>
    <t>Kennard</t>
  </si>
  <si>
    <t>https://www.sarna.net/wiki/Kennard</t>
  </si>
  <si>
    <t>Kent</t>
  </si>
  <si>
    <t>https://www.sarna.net/wiki/Kent</t>
  </si>
  <si>
    <t>Kentares</t>
  </si>
  <si>
    <t>Kentares IV</t>
  </si>
  <si>
    <t>https://www.sarna.net/wiki/Kentares</t>
  </si>
  <si>
    <t>Kentwood</t>
  </si>
  <si>
    <t>https://www.sarna.net/wiki/Kentwood</t>
  </si>
  <si>
    <t>Kerman</t>
  </si>
  <si>
    <t>https://www.sarna.net/wiki/Kerman</t>
  </si>
  <si>
    <t>Kern</t>
  </si>
  <si>
    <t>https://www.sarna.net/wiki/Kern</t>
  </si>
  <si>
    <t>Kervil</t>
  </si>
  <si>
    <t>https://www.sarna.net/wiki/Kervil</t>
  </si>
  <si>
    <t>Kesai</t>
  </si>
  <si>
    <t>Kesai IV</t>
  </si>
  <si>
    <t>https://www.sarna.net/wiki/Kesai</t>
  </si>
  <si>
    <t>Kessel</t>
  </si>
  <si>
    <t>https://www.sarna.net/wiki/Kessel</t>
  </si>
  <si>
    <t>DC,Dieron Military District,Kessel Prefecture,Minor Capital</t>
  </si>
  <si>
    <t>Kestrel</t>
  </si>
  <si>
    <t>https://www.sarna.net/wiki/Kestrel</t>
  </si>
  <si>
    <t>Kettering</t>
  </si>
  <si>
    <t>https://www.sarna.net/wiki/Kettering</t>
  </si>
  <si>
    <t>Keuterville</t>
  </si>
  <si>
    <t>https://www.sarna.net/wiki/Keuterville</t>
  </si>
  <si>
    <t>Keystone</t>
  </si>
  <si>
    <t>https://www.sarna.net/wiki/Keystone</t>
  </si>
  <si>
    <t>Keytesville</t>
  </si>
  <si>
    <t>https://www.sarna.net/wiki/Keytesville</t>
  </si>
  <si>
    <t>Khanquest</t>
  </si>
  <si>
    <t>https://www.sarna.net/wiki/Khanquest</t>
  </si>
  <si>
    <t>Khartoum</t>
  </si>
  <si>
    <t>https://www.sarna.net/wiki/Khartoum</t>
  </si>
  <si>
    <t>Khi</t>
  </si>
  <si>
    <t>https://www.sarna.net/wiki/Khi</t>
  </si>
  <si>
    <t>Khon Kaen</t>
  </si>
  <si>
    <t>https://www.sarna.net/wiki/Khon_Kaen</t>
  </si>
  <si>
    <t>Ki Zoban</t>
  </si>
  <si>
    <t>https://www.sarna.net/wiki/Ki_Zoban</t>
  </si>
  <si>
    <t>Kiamba</t>
  </si>
  <si>
    <t>https://www.sarna.net/wiki/Kiamba</t>
  </si>
  <si>
    <t>Kiesen</t>
  </si>
  <si>
    <t>https://www.sarna.net/wiki/Kiesen</t>
  </si>
  <si>
    <t>Kievanur</t>
  </si>
  <si>
    <t>https://www.sarna.net/wiki/Kievanur</t>
  </si>
  <si>
    <t>Kigamboni</t>
  </si>
  <si>
    <t>https://www.sarna.net/wiki/Kigamboni</t>
  </si>
  <si>
    <t>Kikuyu</t>
  </si>
  <si>
    <t>https://www.sarna.net/wiki/Kikuyu</t>
  </si>
  <si>
    <t>Kilarney</t>
  </si>
  <si>
    <t>https://www.sarna.net/wiki/Kilarney</t>
  </si>
  <si>
    <t>Kilbourne</t>
  </si>
  <si>
    <t>https://www.sarna.net/wiki/Kilbourne</t>
  </si>
  <si>
    <t>Killarney</t>
  </si>
  <si>
    <t>https://www.sarna.net/wiki/Killarney</t>
  </si>
  <si>
    <t>Killbourn</t>
  </si>
  <si>
    <t>https://www.sarna.net/wiki/Killbourn</t>
  </si>
  <si>
    <t>Kilmarnock</t>
  </si>
  <si>
    <t>https://www.sarna.net/wiki/Kilmarnock</t>
  </si>
  <si>
    <t>Kimball</t>
  </si>
  <si>
    <t>Kimball II</t>
  </si>
  <si>
    <t>https://www.sarna.net/wiki/Kimball</t>
  </si>
  <si>
    <t>Kimi</t>
  </si>
  <si>
    <t>https://www.sarna.net/wiki/Kimi</t>
  </si>
  <si>
    <t>Kinbrace</t>
  </si>
  <si>
    <t>https://www.sarna.net/wiki/Kinbrace</t>
  </si>
  <si>
    <t>Kingtribel</t>
  </si>
  <si>
    <t>https://www.sarna.net/wiki/Kingtribel</t>
  </si>
  <si>
    <t>Kinkaid</t>
  </si>
  <si>
    <t>Kinkaid II</t>
  </si>
  <si>
    <t>https://www.sarna.net/wiki/Kinkaid</t>
  </si>
  <si>
    <t>Kirbyville</t>
  </si>
  <si>
    <t>https://www.sarna.net/wiki/Kirbyville</t>
  </si>
  <si>
    <t>Kirchbach</t>
  </si>
  <si>
    <t>https://www.sarna.net/wiki/Kirchbach</t>
  </si>
  <si>
    <t>DC,Rasalhague Military District,Kirchbach Prefecture,Minor Capital</t>
  </si>
  <si>
    <t>Kirei Na Niwa</t>
  </si>
  <si>
    <t>https://www.sarna.net/wiki/Kirei_Na_Niwa</t>
  </si>
  <si>
    <t>Kirin</t>
  </si>
  <si>
    <t>https://www.sarna.net/wiki/Kirin</t>
  </si>
  <si>
    <t>CCY,Faction Capital</t>
  </si>
  <si>
    <t>Kirkcaldy</t>
  </si>
  <si>
    <t>https://www.sarna.net/wiki/Kirkcaldy</t>
  </si>
  <si>
    <t>Kirkenlaard</t>
  </si>
  <si>
    <t>https://www.sarna.net/wiki/Kirkenlaard</t>
  </si>
  <si>
    <t>Kirklin</t>
  </si>
  <si>
    <t>https://www.sarna.net/wiki/Kirklin</t>
  </si>
  <si>
    <t>Kirkvåg</t>
  </si>
  <si>
    <t>Toch Zu (2822+)</t>
  </si>
  <si>
    <t>https://www.sarna.net/wiki/Toch_Zu</t>
  </si>
  <si>
    <t>Kiruna</t>
  </si>
  <si>
    <t>https://www.sarna.net/wiki/Kiruna</t>
  </si>
  <si>
    <t>Kiserian</t>
  </si>
  <si>
    <t>https://www.sarna.net/wiki/Kiserian</t>
  </si>
  <si>
    <t>Kitalpha</t>
  </si>
  <si>
    <t>https://www.sarna.net/wiki/Kitalpha</t>
  </si>
  <si>
    <t>Kitopler</t>
  </si>
  <si>
    <t>https://www.sarna.net/wiki/Kitopler</t>
  </si>
  <si>
    <t>Kittery</t>
  </si>
  <si>
    <t>https://www.sarna.net/wiki/Kittery</t>
  </si>
  <si>
    <t>Kitzingen</t>
  </si>
  <si>
    <t>https://www.sarna.net/wiki/Kitzingen</t>
  </si>
  <si>
    <t>Kiyev</t>
  </si>
  <si>
    <t>https://www.sarna.net/wiki/Kiyev</t>
  </si>
  <si>
    <t>Kladnitsa</t>
  </si>
  <si>
    <t>https://www.sarna.net/wiki/Kladnitsa</t>
  </si>
  <si>
    <t>Klamriz</t>
  </si>
  <si>
    <t>Klamriz V</t>
  </si>
  <si>
    <t>https://www.sarna.net/wiki/Klamriz</t>
  </si>
  <si>
    <t>Klathan</t>
  </si>
  <si>
    <t>Klathandu IV</t>
  </si>
  <si>
    <t>https://www.sarna.net/wiki/Klathan</t>
  </si>
  <si>
    <t>Klayne</t>
  </si>
  <si>
    <t>https://www.sarna.net/wiki/Klayne</t>
  </si>
  <si>
    <t>Kleinwelt</t>
  </si>
  <si>
    <t>https://www.sarna.net/wiki/Kleinwelt</t>
  </si>
  <si>
    <t>Klenkar</t>
  </si>
  <si>
    <t>https://www.sarna.net/wiki/Klenkar</t>
  </si>
  <si>
    <t>Kluane</t>
  </si>
  <si>
    <t>https://www.sarna.net/wiki/Kluane</t>
  </si>
  <si>
    <t>Knechee</t>
  </si>
  <si>
    <t>https://www.sarna.net/wiki/Knechee</t>
  </si>
  <si>
    <t>Knutdor</t>
  </si>
  <si>
    <t>https://www.sarna.net/wiki/Knutdor</t>
  </si>
  <si>
    <t>Knutstad</t>
  </si>
  <si>
    <t>https://www.sarna.net/wiki/Knutstad</t>
  </si>
  <si>
    <t>Ko</t>
  </si>
  <si>
    <t>https://www.sarna.net/wiki/Ko</t>
  </si>
  <si>
    <t>Kobe</t>
  </si>
  <si>
    <t>https://www.sarna.net/wiki/Kobe</t>
  </si>
  <si>
    <t>Kochab</t>
  </si>
  <si>
    <t>https://www.sarna.net/wiki/Kochab</t>
  </si>
  <si>
    <t>Kockengen</t>
  </si>
  <si>
    <t>https://www.sarna.net/wiki/Kockengen</t>
  </si>
  <si>
    <t>Kogl</t>
  </si>
  <si>
    <t>https://www.sarna.net/wiki/Kogl</t>
  </si>
  <si>
    <t>Kohlman</t>
  </si>
  <si>
    <t>https://www.sarna.net/wiki/Kohlman</t>
  </si>
  <si>
    <t>Kokpekty</t>
  </si>
  <si>
    <t>https://www.sarna.net/wiki/Kokpekty</t>
  </si>
  <si>
    <t>Kola</t>
  </si>
  <si>
    <t>https://www.sarna.net/wiki/Kola</t>
  </si>
  <si>
    <t>Köln</t>
  </si>
  <si>
    <t>https://www.sarna.net/wiki/K%C3%B6ln_(FWL)</t>
  </si>
  <si>
    <t>https://www.sarna.net/wiki/K%C3%B6ln_(HL)</t>
  </si>
  <si>
    <t>Kolobrzeg</t>
  </si>
  <si>
    <t>https://www.sarna.net/wiki/Kolobrzeg</t>
  </si>
  <si>
    <t>Kolovraty</t>
  </si>
  <si>
    <t>https://www.sarna.net/wiki/Kolovraty</t>
  </si>
  <si>
    <t>Komephoros</t>
  </si>
  <si>
    <t>https://www.sarna.net/wiki/Komephoros</t>
  </si>
  <si>
    <t>Köningsberg</t>
  </si>
  <si>
    <t>https://www.sarna.net/wiki/K%C3%B6ningsberg</t>
  </si>
  <si>
    <t>Koniz</t>
  </si>
  <si>
    <t>https://www.sarna.net/wiki/Koniz</t>
  </si>
  <si>
    <t>Konopiste</t>
  </si>
  <si>
    <t>https://www.sarna.net/wiki/Konopiste</t>
  </si>
  <si>
    <t>Konstance</t>
  </si>
  <si>
    <t>https://www.sarna.net/wiki/Konstance</t>
  </si>
  <si>
    <t>Kookens Pleasure Pit</t>
  </si>
  <si>
    <t>https://www.sarna.net/wiki/Kooken's_Pleasure_Pit</t>
  </si>
  <si>
    <t>Koping Chian</t>
  </si>
  <si>
    <t>https://www.sarna.net/wiki/Koping_Chian</t>
  </si>
  <si>
    <t>Korramabad</t>
  </si>
  <si>
    <t>https://www.sarna.net/wiki/Korramabad</t>
  </si>
  <si>
    <t>Korvitz</t>
  </si>
  <si>
    <t>https://www.sarna.net/wiki/Korvitz</t>
  </si>
  <si>
    <t>Kosciusko</t>
  </si>
  <si>
    <t>https://www.sarna.net/wiki/Kosciusko</t>
  </si>
  <si>
    <t>FWL,Duchy of Tamarind</t>
  </si>
  <si>
    <t>DT</t>
  </si>
  <si>
    <t>Koskenkorva</t>
  </si>
  <si>
    <t>https://www.sarna.net/wiki/Koskenkorva</t>
  </si>
  <si>
    <t>Kossandra's Memory</t>
  </si>
  <si>
    <t>https://www.sarna.net/wiki/Kossandra's_Memory</t>
  </si>
  <si>
    <t>Kostinbrod</t>
  </si>
  <si>
    <t>https://www.sarna.net/wiki/Kostinbrod</t>
  </si>
  <si>
    <t>Kotzebue</t>
  </si>
  <si>
    <t>https://www.sarna.net/wiki/Kotzebue</t>
  </si>
  <si>
    <t>Koulen</t>
  </si>
  <si>
    <t>https://www.sarna.net/wiki/Koulen</t>
  </si>
  <si>
    <t>Koumi</t>
  </si>
  <si>
    <t>https://www.sarna.net/wiki/Koumi</t>
  </si>
  <si>
    <t>Kountze</t>
  </si>
  <si>
    <t>https://www.sarna.net/wiki/Kountze</t>
  </si>
  <si>
    <t>Koury</t>
  </si>
  <si>
    <t>https://www.sarna.net/wiki/Koury</t>
  </si>
  <si>
    <t>Kowloon</t>
  </si>
  <si>
    <t>https://www.sarna.net/wiki/Kowloon</t>
  </si>
  <si>
    <t>Krakatau</t>
  </si>
  <si>
    <t>https://www.sarna.net/wiki/Krakatau</t>
  </si>
  <si>
    <t>Kreller</t>
  </si>
  <si>
    <t>https://www.sarna.net/wiki/Kreller</t>
  </si>
  <si>
    <t>Krenice</t>
  </si>
  <si>
    <t>https://www.sarna.net/wiki/Krenice</t>
  </si>
  <si>
    <t>Krievci</t>
  </si>
  <si>
    <t>https://www.sarna.net/wiki/Krievci</t>
  </si>
  <si>
    <t>Krimari</t>
  </si>
  <si>
    <t>https://www.sarna.net/wiki/Krimari</t>
  </si>
  <si>
    <t>Krin</t>
  </si>
  <si>
    <t>https://www.sarna.net/wiki/Krin</t>
  </si>
  <si>
    <t>Kristiandsund</t>
  </si>
  <si>
    <t>https://www.sarna.net/wiki/Kristiandsund</t>
  </si>
  <si>
    <t>Krung Thep</t>
  </si>
  <si>
    <t>https://www.sarna.net/wiki/Krung_Thep</t>
  </si>
  <si>
    <t>LC,Lost Theater</t>
  </si>
  <si>
    <t>Ksabi</t>
  </si>
  <si>
    <t>https://www.sarna.net/wiki/Ksabi</t>
  </si>
  <si>
    <t>Kublenz</t>
  </si>
  <si>
    <t>https://www.sarna.net/wiki/Kublenz</t>
  </si>
  <si>
    <t>Kufstein</t>
  </si>
  <si>
    <t>https://www.sarna.net/wiki/Kufstein</t>
  </si>
  <si>
    <t>Kujari</t>
  </si>
  <si>
    <t>https://www.sarna.net/wiki/Kujari</t>
  </si>
  <si>
    <t>Kumqwat</t>
  </si>
  <si>
    <t>https://www.sarna.net/wiki/Kumqwat</t>
  </si>
  <si>
    <t>Kupang</t>
  </si>
  <si>
    <t>https://www.sarna.net/wiki/Kupang_(CC)</t>
  </si>
  <si>
    <t>https://www.sarna.net/wiki/Kupang_(RWR)</t>
  </si>
  <si>
    <t>Kurhah</t>
  </si>
  <si>
    <t>https://www.sarna.net/wiki/Kurhah</t>
  </si>
  <si>
    <t>Kurragin</t>
  </si>
  <si>
    <t>https://www.sarna.net/wiki/Kurragin</t>
  </si>
  <si>
    <t>Kurvasa</t>
  </si>
  <si>
    <t>https://www.sarna.net/wiki/Kurvasa</t>
  </si>
  <si>
    <t>Kutludugun</t>
  </si>
  <si>
    <t>https://www.sarna.net/wiki/Kutludugun</t>
  </si>
  <si>
    <t>Kuzuu</t>
  </si>
  <si>
    <t>https://www.sarna.net/wiki/Kuzuu</t>
  </si>
  <si>
    <t>DC,Benjamin Military District,Kuzuu Prefecture,Minor Capital</t>
  </si>
  <si>
    <t>DC,Dieron Military District,Kuzuu Prefecture,Minor Capital</t>
  </si>
  <si>
    <t>Kvistgard</t>
  </si>
  <si>
    <t>https://www.sarna.net/wiki/Kvistgard</t>
  </si>
  <si>
    <t>Kwamashu</t>
  </si>
  <si>
    <t>https://www.sarna.net/wiki/Kwamashu</t>
  </si>
  <si>
    <t>Kwangchowwang</t>
  </si>
  <si>
    <t>https://www.sarna.net/wiki/Kwangchowwang</t>
  </si>
  <si>
    <t>Kwangjong-ni</t>
  </si>
  <si>
    <t>https://www.sarna.net/wiki/Kwangjong-ni</t>
  </si>
  <si>
    <t>Kyeinnisan</t>
  </si>
  <si>
    <t>https://www.sarna.net/wiki/Kyeinnisan</t>
  </si>
  <si>
    <t>Kyrkbacken</t>
  </si>
  <si>
    <t>https://www.sarna.net/wiki/Kyrkbacken</t>
  </si>
  <si>
    <t>OZP</t>
  </si>
  <si>
    <t>La Blon</t>
  </si>
  <si>
    <t>https://www.sarna.net/wiki/La_Blon</t>
  </si>
  <si>
    <t>La Grave</t>
  </si>
  <si>
    <t>https://www.sarna.net/wiki/La_Grave</t>
  </si>
  <si>
    <t>La Ligua</t>
  </si>
  <si>
    <t>https://www.sarna.net/wiki/La_Ligua</t>
  </si>
  <si>
    <t>Labouchere</t>
  </si>
  <si>
    <t>https://www.sarna.net/wiki/Labouchere</t>
  </si>
  <si>
    <t>Labrea</t>
  </si>
  <si>
    <t>https://www.sarna.net/wiki/Labrea</t>
  </si>
  <si>
    <t>Lacadon</t>
  </si>
  <si>
    <t>https://www.sarna.net/wiki/Lacadon</t>
  </si>
  <si>
    <t>Lackhove</t>
  </si>
  <si>
    <t>https://www.sarna.net/wiki/Lackhove</t>
  </si>
  <si>
    <t>Lackland</t>
  </si>
  <si>
    <t>https://www.sarna.net/wiki/Lackland</t>
  </si>
  <si>
    <t>Laconis</t>
  </si>
  <si>
    <t>https://www.sarna.net/wiki/Laconis</t>
  </si>
  <si>
    <t>Lahti</t>
  </si>
  <si>
    <t>https://www.sarna.net/wiki/Lahti</t>
  </si>
  <si>
    <t>Laiaka</t>
  </si>
  <si>
    <t>https://www.sarna.net/wiki/Laiaka</t>
  </si>
  <si>
    <t>Lamar</t>
  </si>
  <si>
    <t>https://www.sarna.net/wiki/Lamar</t>
  </si>
  <si>
    <t>Lambrecht</t>
  </si>
  <si>
    <t>https://www.sarna.net/wiki/Lambrecht</t>
  </si>
  <si>
    <t>Lamon</t>
  </si>
  <si>
    <t>https://www.sarna.net/wiki/Lamon</t>
  </si>
  <si>
    <t>Lamu</t>
  </si>
  <si>
    <t>Tunlmar (2822+)</t>
  </si>
  <si>
    <t>https://www.sarna.net/wiki/Tunlmar</t>
  </si>
  <si>
    <t>Lancaster</t>
  </si>
  <si>
    <t>https://www.sarna.net/wiki/Lancaster_(FWL)</t>
  </si>
  <si>
    <t>https://www.sarna.net/wiki/Lancaster_(LC)</t>
  </si>
  <si>
    <t>Land's End</t>
  </si>
  <si>
    <t>https://www.sarna.net/wiki/Land's_End</t>
  </si>
  <si>
    <t>Lande</t>
  </si>
  <si>
    <t>https://www.sarna.net/wiki/Lande</t>
  </si>
  <si>
    <t>Landfall</t>
  </si>
  <si>
    <t>https://www.sarna.net/wiki/Landfall</t>
  </si>
  <si>
    <t>Landmark</t>
  </si>
  <si>
    <t>https://www.sarna.net/wiki/Landmark</t>
  </si>
  <si>
    <t>Landrum</t>
  </si>
  <si>
    <t>https://www.sarna.net/wiki/Landrum</t>
  </si>
  <si>
    <t>Langhorne</t>
  </si>
  <si>
    <t>https://www.sarna.net/wiki/Langhorne</t>
  </si>
  <si>
    <t>Laong</t>
  </si>
  <si>
    <t>https://www.sarna.net/wiki/Laong</t>
  </si>
  <si>
    <t>Lapida</t>
  </si>
  <si>
    <t>Lapida II</t>
  </si>
  <si>
    <t>https://www.sarna.net/wiki/Lapida</t>
  </si>
  <si>
    <t>Larned</t>
  </si>
  <si>
    <t>https://www.sarna.net/wiki/Larned</t>
  </si>
  <si>
    <t>Larsha</t>
  </si>
  <si>
    <t>https://www.sarna.net/wiki/Larsha</t>
  </si>
  <si>
    <t>Las Tunas</t>
  </si>
  <si>
    <t>https://www.sarna.net/wiki/Las_Tunas</t>
  </si>
  <si>
    <t>Last Chance</t>
  </si>
  <si>
    <t>https://www.sarna.net/wiki/Last_Chance</t>
  </si>
  <si>
    <t>Last Frontier</t>
  </si>
  <si>
    <t>https://www.sarna.net/wiki/Last_Frontier</t>
  </si>
  <si>
    <t>Lastpost</t>
  </si>
  <si>
    <t>https://www.sarna.net/wiki/Lastpost</t>
  </si>
  <si>
    <t>Latexo</t>
  </si>
  <si>
    <t>https://www.sarna.net/wiki/Latexo</t>
  </si>
  <si>
    <t>Latice</t>
  </si>
  <si>
    <t>https://www.sarna.net/wiki/Latice</t>
  </si>
  <si>
    <t>Launam</t>
  </si>
  <si>
    <t>https://www.sarna.net/wiki/Launam</t>
  </si>
  <si>
    <t>Laureles</t>
  </si>
  <si>
    <t>https://www.sarna.net/wiki/Laureles</t>
  </si>
  <si>
    <t>Laurent</t>
  </si>
  <si>
    <t>https://www.sarna.net/wiki/Laurent</t>
  </si>
  <si>
    <t>Laurieston</t>
  </si>
  <si>
    <t>https://www.sarna.net/wiki/Laurieston</t>
  </si>
  <si>
    <t>Layover</t>
  </si>
  <si>
    <t>https://www.sarna.net/wiki/Layover</t>
  </si>
  <si>
    <t>Le Blanc</t>
  </si>
  <si>
    <t>https://www.sarna.net/wiki/Le_Blanc</t>
  </si>
  <si>
    <t>Leamington</t>
  </si>
  <si>
    <t>https://www.sarna.net/wiki/Leamington</t>
  </si>
  <si>
    <t>Lee</t>
  </si>
  <si>
    <t>https://www.sarna.net/wiki/Lee</t>
  </si>
  <si>
    <t>Leganes</t>
  </si>
  <si>
    <t>https://www.sarna.net/wiki/Leganes</t>
  </si>
  <si>
    <t>Leh</t>
  </si>
  <si>
    <t>https://www.sarna.net/wiki/Leh</t>
  </si>
  <si>
    <t>Leipsic</t>
  </si>
  <si>
    <t>https://www.sarna.net/wiki/Leipsic</t>
  </si>
  <si>
    <t>Leiston</t>
  </si>
  <si>
    <t>https://www.sarna.net/wiki/Leiston</t>
  </si>
  <si>
    <t>Lemnos</t>
  </si>
  <si>
    <t>https://www.sarna.net/wiki/Lemnos</t>
  </si>
  <si>
    <t>Lengkong</t>
  </si>
  <si>
    <t>https://www.sarna.net/wiki/Lengkong</t>
  </si>
  <si>
    <t>Leoben</t>
  </si>
  <si>
    <t>https://www.sarna.net/wiki/Leoben</t>
  </si>
  <si>
    <t>León</t>
  </si>
  <si>
    <t>https://www.sarna.net/wiki/Le%C3%B3n</t>
  </si>
  <si>
    <t>Lepaterique</t>
  </si>
  <si>
    <t>https://www.sarna.net/wiki/Lepaterique</t>
  </si>
  <si>
    <t>Les Halles</t>
  </si>
  <si>
    <t>https://www.sarna.net/wiki/Les_Halles</t>
  </si>
  <si>
    <t>Lesalles</t>
  </si>
  <si>
    <t>https://www.sarna.net/wiki/Lesalles</t>
  </si>
  <si>
    <t>Leskovik</t>
  </si>
  <si>
    <t>https://www.sarna.net/wiki/Leskovik</t>
  </si>
  <si>
    <t>Lesnovo</t>
  </si>
  <si>
    <t>https://www.sarna.net/wiki/Lesnovo</t>
  </si>
  <si>
    <t>FWL,Rim Commonality,Minor Capital</t>
  </si>
  <si>
    <t>FWL,Rim Commonality,Major Capital</t>
  </si>
  <si>
    <t>RCM,Faction Capital</t>
  </si>
  <si>
    <t>Leviathans Rest</t>
  </si>
  <si>
    <t>https://www.sarna.net/wiki/Leviathans_Rest</t>
  </si>
  <si>
    <t>Leximon</t>
  </si>
  <si>
    <t>https://www.sarna.net/wiki/Leximon</t>
  </si>
  <si>
    <t>MH,Lothian District</t>
  </si>
  <si>
    <t>Lexington</t>
  </si>
  <si>
    <t>https://www.sarna.net/wiki/Lexington</t>
  </si>
  <si>
    <t>Leyda</t>
  </si>
  <si>
    <t>https://www.sarna.net/wiki/Leyda</t>
  </si>
  <si>
    <t>Leyland</t>
  </si>
  <si>
    <t>https://www.sarna.net/wiki/Leyland</t>
  </si>
  <si>
    <t>Lhasa</t>
  </si>
  <si>
    <t>https://www.sarna.net/wiki/Lhasa</t>
  </si>
  <si>
    <t>Liezen</t>
  </si>
  <si>
    <t>https://www.sarna.net/wiki/Liezen</t>
  </si>
  <si>
    <t>Lihue</t>
  </si>
  <si>
    <t>https://www.sarna.net/wiki/Lihue</t>
  </si>
  <si>
    <t>Lima</t>
  </si>
  <si>
    <t>https://www.sarna.net/wiki/Lima</t>
  </si>
  <si>
    <t>Lindassa</t>
  </si>
  <si>
    <t>https://www.sarna.net/wiki/Lindassa</t>
  </si>
  <si>
    <t>Linden</t>
  </si>
  <si>
    <t>https://www.sarna.net/wiki/Linden</t>
  </si>
  <si>
    <t>Lindenmarle</t>
  </si>
  <si>
    <t>https://www.sarna.net/wiki/Lindenmarle</t>
  </si>
  <si>
    <t>Lindsay</t>
  </si>
  <si>
    <t>https://www.sarna.net/wiki/Lindsay</t>
  </si>
  <si>
    <t>Ling</t>
  </si>
  <si>
    <t>https://www.sarna.net/wiki/Ling</t>
  </si>
  <si>
    <t>Linhauiguan</t>
  </si>
  <si>
    <t>https://www.sarna.net/wiki/Linhauiguan</t>
  </si>
  <si>
    <t>Linneus</t>
  </si>
  <si>
    <t>https://www.sarna.net/wiki/Linneus</t>
  </si>
  <si>
    <t>Linqing</t>
  </si>
  <si>
    <t>https://www.sarna.net/wiki/Linqing</t>
  </si>
  <si>
    <t>Lintz</t>
  </si>
  <si>
    <t>https://www.sarna.net/wiki/Lintz</t>
  </si>
  <si>
    <t>Lipton</t>
  </si>
  <si>
    <t>https://www.sarna.net/wiki/Lipton</t>
  </si>
  <si>
    <t>Listowel</t>
  </si>
  <si>
    <t>https://www.sarna.net/wiki/Listowel</t>
  </si>
  <si>
    <t>Ljugarn</t>
  </si>
  <si>
    <t>https://www.sarna.net/wiki/Ljugarn</t>
  </si>
  <si>
    <t>Loburg</t>
  </si>
  <si>
    <t>https://www.sarna.net/wiki/Loburg</t>
  </si>
  <si>
    <t>Lochmantle</t>
  </si>
  <si>
    <t>https://www.sarna.net/wiki/Lochmantle</t>
  </si>
  <si>
    <t>Lockdale</t>
  </si>
  <si>
    <t>https://www.sarna.net/wiki/Lockdale</t>
  </si>
  <si>
    <t>TH,Lockdale Province,Minor Capital</t>
  </si>
  <si>
    <t>AE,Lockdale Province,Minor Capital</t>
  </si>
  <si>
    <t>Lockton</t>
  </si>
  <si>
    <t>https://www.sarna.net/wiki/Lockton</t>
  </si>
  <si>
    <t>Loeches</t>
  </si>
  <si>
    <t>https://www.sarna.net/wiki/Loeches</t>
  </si>
  <si>
    <t>Logan Prime</t>
  </si>
  <si>
    <t>https://www.sarna.net/wiki/Logan_Prime</t>
  </si>
  <si>
    <t>Logan's Land</t>
  </si>
  <si>
    <t>https://www.sarna.net/wiki/Logan's_Land</t>
  </si>
  <si>
    <t>Logandale</t>
  </si>
  <si>
    <t>https://www.sarna.net/wiki/Logandale</t>
  </si>
  <si>
    <t>Logres</t>
  </si>
  <si>
    <t>https://www.sarna.net/wiki/Logres</t>
  </si>
  <si>
    <t>Loikaw</t>
  </si>
  <si>
    <t>https://www.sarna.net/wiki/Loikaw</t>
  </si>
  <si>
    <t>Lokoja</t>
  </si>
  <si>
    <t>https://www.sarna.net/wiki/Lokoja</t>
  </si>
  <si>
    <t>Lonaconing</t>
  </si>
  <si>
    <t>https://www.sarna.net/wiki/Lonaconing</t>
  </si>
  <si>
    <t>DC,Pesht Military District,Lonaconing Prefecture,Minor Capital</t>
  </si>
  <si>
    <t>Londerholm</t>
  </si>
  <si>
    <t>https://www.sarna.net/wiki/Londerholm</t>
  </si>
  <si>
    <t>Lone Star</t>
  </si>
  <si>
    <t>https://www.sarna.net/wiki/Lone_Star</t>
  </si>
  <si>
    <t>TH,Lone Star Province,Minor Capital</t>
  </si>
  <si>
    <t>AE,Lone Star Province,Minor Capital</t>
  </si>
  <si>
    <t>DC,Dieron Military District,Lone Star Prefecture,Minor Capital</t>
  </si>
  <si>
    <t>Loongana</t>
  </si>
  <si>
    <t>https://www.sarna.net/wiki/Loongana</t>
  </si>
  <si>
    <t>Loparri</t>
  </si>
  <si>
    <t>https://www.sarna.net/wiki/Loparri</t>
  </si>
  <si>
    <t>Lopez</t>
  </si>
  <si>
    <t>https://www.sarna.net/wiki/Lopez</t>
  </si>
  <si>
    <t>Lordinax</t>
  </si>
  <si>
    <t>https://www.sarna.net/wiki/Lordinax</t>
  </si>
  <si>
    <t>Loric</t>
  </si>
  <si>
    <t>https://www.sarna.net/wiki/Loric</t>
  </si>
  <si>
    <t>Lorkdal</t>
  </si>
  <si>
    <t>https://www.sarna.net/wiki/Lorkdal</t>
  </si>
  <si>
    <t>Lost</t>
  </si>
  <si>
    <t>https://www.sarna.net/wiki/Lost</t>
  </si>
  <si>
    <t>LC,Lost Theater,Minor Capital</t>
  </si>
  <si>
    <t>Lothair</t>
  </si>
  <si>
    <t>https://www.sarna.net/wiki/Lothair</t>
  </si>
  <si>
    <t>Lothan</t>
  </si>
  <si>
    <t>https://www.sarna.net/wiki/Lothan</t>
  </si>
  <si>
    <t>Lothario</t>
  </si>
  <si>
    <t>https://www.sarna.net/wiki/Lothario</t>
  </si>
  <si>
    <t>LL,Faction Capital</t>
  </si>
  <si>
    <t>MH,Lothian District,Major Capital</t>
  </si>
  <si>
    <t>Lovinac</t>
  </si>
  <si>
    <t>https://www.sarna.net/wiki/Lovinac</t>
  </si>
  <si>
    <t>Loxley</t>
  </si>
  <si>
    <t>https://www.sarna.net/wiki/Loxley</t>
  </si>
  <si>
    <t>Loyalty</t>
  </si>
  <si>
    <t>https://www.sarna.net/wiki/Loyalty</t>
  </si>
  <si>
    <t>Loysville</t>
  </si>
  <si>
    <t>https://www.sarna.net/wiki/Loysville</t>
  </si>
  <si>
    <t>Luanda</t>
  </si>
  <si>
    <t>https://www.sarna.net/wiki/Luanda</t>
  </si>
  <si>
    <t>Lübeck</t>
  </si>
  <si>
    <t>https://www.sarna.net/wiki/L%C3%BCbeck</t>
  </si>
  <si>
    <t>Lucerne</t>
  </si>
  <si>
    <t>https://www.sarna.net/wiki/Lucerne</t>
  </si>
  <si>
    <t>Lucianca</t>
  </si>
  <si>
    <t>https://www.sarna.net/wiki/Lucianca</t>
  </si>
  <si>
    <t>Lucknow</t>
  </si>
  <si>
    <t>https://www.sarna.net/wiki/Lucknow</t>
  </si>
  <si>
    <t>Luderitz</t>
  </si>
  <si>
    <t>https://www.sarna.net/wiki/Luderitz</t>
  </si>
  <si>
    <t>Ludwig</t>
  </si>
  <si>
    <t>https://www.sarna.net/wiki/Ludwig</t>
  </si>
  <si>
    <t>Ludwigshafen</t>
  </si>
  <si>
    <t>https://www.sarna.net/wiki/Ludwigshafen</t>
  </si>
  <si>
    <t>Lukla</t>
  </si>
  <si>
    <t>https://www.sarna.net/wiki/Lukla</t>
  </si>
  <si>
    <t>Lum</t>
  </si>
  <si>
    <t>https://www.sarna.net/wiki/Lum</t>
  </si>
  <si>
    <t>Lummatii</t>
  </si>
  <si>
    <t>https://www.sarna.net/wiki/Lummatii</t>
  </si>
  <si>
    <t>Lungdo</t>
  </si>
  <si>
    <t>https://www.sarna.net/wiki/Lungdo</t>
  </si>
  <si>
    <t>Lurgatan</t>
  </si>
  <si>
    <t>https://www.sarna.net/wiki/Lurgatan</t>
  </si>
  <si>
    <t>Lushann</t>
  </si>
  <si>
    <t>https://www.sarna.net/wiki/Lushann</t>
  </si>
  <si>
    <t>Lushun</t>
  </si>
  <si>
    <t>Jibbet (3130+)</t>
  </si>
  <si>
    <t>https://www.sarna.net/wiki/Jibbet</t>
  </si>
  <si>
    <t>Luthien</t>
  </si>
  <si>
    <t>https://www.sarna.net/wiki/Luthien</t>
  </si>
  <si>
    <t>DC,Pesht Military District,Kagoshima Prefecture,Faction Capital</t>
  </si>
  <si>
    <t>D(DC,WB)</t>
  </si>
  <si>
    <t>Luxani</t>
  </si>
  <si>
    <t>https://www.sarna.net/wiki/Luxani</t>
  </si>
  <si>
    <t>Luxen</t>
  </si>
  <si>
    <t>https://www.sarna.net/wiki/Luxen</t>
  </si>
  <si>
    <t>MOC,Luxen Province,Major Capital</t>
  </si>
  <si>
    <t>Luzerne</t>
  </si>
  <si>
    <t>https://www.sarna.net/wiki/Luzerne</t>
  </si>
  <si>
    <t>Lyceum</t>
  </si>
  <si>
    <t>https://www.sarna.net/wiki/Lyceum</t>
  </si>
  <si>
    <t>Lynchburg</t>
  </si>
  <si>
    <t>https://www.sarna.net/wiki/Lynchburg</t>
  </si>
  <si>
    <t>Lyndon</t>
  </si>
  <si>
    <t>https://www.sarna.net/wiki/Lyndon</t>
  </si>
  <si>
    <t>Lynn</t>
  </si>
  <si>
    <t>https://www.sarna.net/wiki/Lynn</t>
  </si>
  <si>
    <t>Lyons</t>
  </si>
  <si>
    <t>https://www.sarna.net/wiki/Lyons</t>
  </si>
  <si>
    <t>Lyreton</t>
  </si>
  <si>
    <t>https://www.sarna.net/wiki/Lyreton</t>
  </si>
  <si>
    <t>Lywick</t>
  </si>
  <si>
    <t>Ferreusvirgo (3130+)</t>
  </si>
  <si>
    <t>https://www.sarna.net/wiki/Ferreusvirgo</t>
  </si>
  <si>
    <t>Ma'anshan</t>
  </si>
  <si>
    <t>https://www.sarna.net/wiki/Ma'anshan</t>
  </si>
  <si>
    <t>Machapuchre</t>
  </si>
  <si>
    <t>https://www.sarna.net/wiki/Machapuchre</t>
  </si>
  <si>
    <t>Machida</t>
  </si>
  <si>
    <t>https://www.sarna.net/wiki/Machida</t>
  </si>
  <si>
    <t>Macintosh</t>
  </si>
  <si>
    <t>https://www.sarna.net/wiki/Macintosh</t>
  </si>
  <si>
    <t>Mackenzie</t>
  </si>
  <si>
    <t>https://www.sarna.net/wiki/Mackenzie</t>
  </si>
  <si>
    <t>Mackolla</t>
  </si>
  <si>
    <t>https://www.sarna.net/wiki/Mackolla</t>
  </si>
  <si>
    <t>Macksburg</t>
  </si>
  <si>
    <t>https://www.sarna.net/wiki/Macksburg</t>
  </si>
  <si>
    <t>MacLeod's Land</t>
  </si>
  <si>
    <t>https://www.sarna.net/wiki/MacLeod's_Land</t>
  </si>
  <si>
    <t>Macomb</t>
  </si>
  <si>
    <t>https://www.sarna.net/wiki/Macomb</t>
  </si>
  <si>
    <t>Maderas</t>
  </si>
  <si>
    <t>https://www.sarna.net/wiki/Maderas</t>
  </si>
  <si>
    <t>Madiun</t>
  </si>
  <si>
    <t>https://www.sarna.net/wiki/Madiun</t>
  </si>
  <si>
    <t>Madras</t>
  </si>
  <si>
    <t>https://www.sarna.net/wiki/Madras</t>
  </si>
  <si>
    <t>Maestu</t>
  </si>
  <si>
    <t>https://www.sarna.net/wiki/Maestu</t>
  </si>
  <si>
    <t>Maharet</t>
  </si>
  <si>
    <t>https://www.sarna.net/wiki/Maharet</t>
  </si>
  <si>
    <t>Mahone</t>
  </si>
  <si>
    <t>https://www.sarna.net/wiki/Mahone</t>
  </si>
  <si>
    <t>Mahrah</t>
  </si>
  <si>
    <t>https://www.sarna.net/wiki/Mahrah</t>
  </si>
  <si>
    <t>Maia</t>
  </si>
  <si>
    <t>https://www.sarna.net/wiki/Maia</t>
  </si>
  <si>
    <t>Main Street</t>
  </si>
  <si>
    <t>https://www.sarna.net/wiki/Main_Street</t>
  </si>
  <si>
    <t>Maison</t>
  </si>
  <si>
    <t>https://www.sarna.net/wiki/Maison</t>
  </si>
  <si>
    <t>Maisons</t>
  </si>
  <si>
    <t>https://www.sarna.net/wiki/Maisons</t>
  </si>
  <si>
    <t>Malacca</t>
  </si>
  <si>
    <t>https://www.sarna.net/wiki/Malacca</t>
  </si>
  <si>
    <t>Maladar</t>
  </si>
  <si>
    <t>https://www.sarna.net/wiki/Maladar</t>
  </si>
  <si>
    <t>Malador Cluster</t>
  </si>
  <si>
    <t>https://www.sarna.net/wiki/Malador_Cluster</t>
  </si>
  <si>
    <t>Malaga</t>
  </si>
  <si>
    <t>https://www.sarna.net/wiki/Malaga</t>
  </si>
  <si>
    <t>Malagrotta</t>
  </si>
  <si>
    <t>https://www.sarna.net/wiki/Malagrotta</t>
  </si>
  <si>
    <t>D(FS,TC)</t>
  </si>
  <si>
    <t>MC,Faction Capital</t>
  </si>
  <si>
    <t>Malazan</t>
  </si>
  <si>
    <t>https://www.sarna.net/wiki/Malazan</t>
  </si>
  <si>
    <t>Maldive</t>
  </si>
  <si>
    <t>https://www.sarna.net/wiki/Maldive</t>
  </si>
  <si>
    <t>Maldonado</t>
  </si>
  <si>
    <t>https://www.sarna.net/wiki/Maldonado</t>
  </si>
  <si>
    <t>Malibu</t>
  </si>
  <si>
    <t>https://www.sarna.net/wiki/Malibu</t>
  </si>
  <si>
    <t>Mallory's World</t>
  </si>
  <si>
    <t>https://www.sarna.net/wiki/Mallory's_World</t>
  </si>
  <si>
    <t>Manapire</t>
  </si>
  <si>
    <t>https://www.sarna.net/wiki/Manapire</t>
  </si>
  <si>
    <t>Manaringaine</t>
  </si>
  <si>
    <t>https://www.sarna.net/wiki/Manaringaine</t>
  </si>
  <si>
    <t>Manassas</t>
  </si>
  <si>
    <t>https://www.sarna.net/wiki/Manassas</t>
  </si>
  <si>
    <t>Manaus</t>
  </si>
  <si>
    <t>https://www.sarna.net/wiki/Manaus</t>
  </si>
  <si>
    <t>Mandal</t>
  </si>
  <si>
    <t>https://www.sarna.net/wiki/Mandal</t>
  </si>
  <si>
    <t>Mandalas</t>
  </si>
  <si>
    <t>https://www.sarna.net/wiki/Mandalas</t>
  </si>
  <si>
    <t>Mandaoaaru</t>
  </si>
  <si>
    <t>https://www.sarna.net/wiki/Mandaoaaru</t>
  </si>
  <si>
    <t>Mandaree</t>
  </si>
  <si>
    <t>https://www.sarna.net/wiki/Mandaree</t>
  </si>
  <si>
    <t>Mandate</t>
  </si>
  <si>
    <t>https://www.sarna.net/wiki/Mandate</t>
  </si>
  <si>
    <t>Mandeville</t>
  </si>
  <si>
    <t>https://www.sarna.net/wiki/Mandeville</t>
  </si>
  <si>
    <t>Manennaia</t>
  </si>
  <si>
    <t>https://www.sarna.net/wiki/Manennaia</t>
  </si>
  <si>
    <t>Mangor</t>
  </si>
  <si>
    <t>https://www.sarna.net/wiki/Mangor</t>
  </si>
  <si>
    <t>Mangzhangdian</t>
  </si>
  <si>
    <t>https://www.sarna.net/wiki/Mangzhangdian</t>
  </si>
  <si>
    <t>Manihiki</t>
  </si>
  <si>
    <t>https://www.sarna.net/wiki/Manihiki</t>
  </si>
  <si>
    <t>Mankova</t>
  </si>
  <si>
    <t>https://www.sarna.net/wiki/Mankova</t>
  </si>
  <si>
    <t>Manksville</t>
  </si>
  <si>
    <t>https://www.sarna.net/wiki/Manksville</t>
  </si>
  <si>
    <t>Mannedorf</t>
  </si>
  <si>
    <t>https://www.sarna.net/wiki/Mannedorf</t>
  </si>
  <si>
    <t>Manotick</t>
  </si>
  <si>
    <t>https://www.sarna.net/wiki/Manotick</t>
  </si>
  <si>
    <t>Mansfield</t>
  </si>
  <si>
    <t>https://www.sarna.net/wiki/Mansfield</t>
  </si>
  <si>
    <t>Mansu-ri</t>
  </si>
  <si>
    <t>https://www.sarna.net/wiki/Mansu-ri</t>
  </si>
  <si>
    <t>Manteno</t>
  </si>
  <si>
    <t>https://www.sarna.net/wiki/Manteno</t>
  </si>
  <si>
    <t>Manx</t>
  </si>
  <si>
    <t>https://www.sarna.net/wiki/Manx</t>
  </si>
  <si>
    <t>Mao</t>
  </si>
  <si>
    <t>https://www.sarna.net/wiki/Mao</t>
  </si>
  <si>
    <t>Mara</t>
  </si>
  <si>
    <t>https://www.sarna.net/wiki/Mara</t>
  </si>
  <si>
    <t>Marantha</t>
  </si>
  <si>
    <t>https://www.sarna.net/wiki/Marantha</t>
  </si>
  <si>
    <t>Mararn</t>
  </si>
  <si>
    <t>https://www.sarna.net/wiki/Mararn</t>
  </si>
  <si>
    <t>Marathon</t>
  </si>
  <si>
    <t>https://www.sarna.net/wiki/Marathon</t>
  </si>
  <si>
    <t>Marawi</t>
  </si>
  <si>
    <t>https://www.sarna.net/wiki/Marawi</t>
  </si>
  <si>
    <t>Marcus</t>
  </si>
  <si>
    <t>https://www.sarna.net/wiki/Marcus</t>
  </si>
  <si>
    <t>Marduk</t>
  </si>
  <si>
    <t>https://www.sarna.net/wiki/Marduk</t>
  </si>
  <si>
    <t>Marfik</t>
  </si>
  <si>
    <t>https://www.sarna.net/wiki/Marfik</t>
  </si>
  <si>
    <t>D(LC,DC)</t>
  </si>
  <si>
    <t>Mariefred</t>
  </si>
  <si>
    <t>https://www.sarna.net/wiki/Mariefred</t>
  </si>
  <si>
    <t>Marielund</t>
  </si>
  <si>
    <t>https://www.sarna.net/wiki/Marielund</t>
  </si>
  <si>
    <t>Marik</t>
  </si>
  <si>
    <t>https://www.sarna.net/wiki/Marik</t>
  </si>
  <si>
    <t>FWL,Marik Commonwealth,Major Capital</t>
  </si>
  <si>
    <t>MCM,Major Capital</t>
  </si>
  <si>
    <t>MSC,Faction Capital</t>
  </si>
  <si>
    <t>FWL,Clan Protectorate,Major Capital</t>
  </si>
  <si>
    <t>Maripa</t>
  </si>
  <si>
    <t>https://www.sarna.net/wiki/Maripa</t>
  </si>
  <si>
    <t>Marisura</t>
  </si>
  <si>
    <t>https://www.sarna.net/wiki/Marisura</t>
  </si>
  <si>
    <t>Maritgues</t>
  </si>
  <si>
    <t>https://www.sarna.net/wiki/Maritgues</t>
  </si>
  <si>
    <t>Marius's Tears</t>
  </si>
  <si>
    <t>https://www.sarna.net/wiki/Marius's_Tears</t>
  </si>
  <si>
    <t>Markab</t>
  </si>
  <si>
    <t>https://www.sarna.net/wiki/Markab</t>
  </si>
  <si>
    <t>Markesan</t>
  </si>
  <si>
    <t>https://www.sarna.net/wiki/Markesan</t>
  </si>
  <si>
    <t>FS,Crucis March,Markesan Operational Area,Region 1,Minor Capital</t>
  </si>
  <si>
    <t>FS,Crucis March,Markesan Operational Area,Achemar Combat Region,Minor Capital</t>
  </si>
  <si>
    <t>FCF,Crucis March,Markesan Operational Area,Achemar Combat Region,Minor Capital</t>
  </si>
  <si>
    <t>FS,Crucis March,Markesan Operational Area,McHenry Prefecture,Minor Capital</t>
  </si>
  <si>
    <t>Marknick</t>
  </si>
  <si>
    <t>https://www.sarna.net/wiki/Marknick</t>
  </si>
  <si>
    <t>Marlette</t>
  </si>
  <si>
    <t>https://www.sarna.net/wiki/Marlette</t>
  </si>
  <si>
    <t>MarA,Faction Capital</t>
  </si>
  <si>
    <t>Marlowe's Rift</t>
  </si>
  <si>
    <t>https://www.sarna.net/wiki/Marlowe's_Rift</t>
  </si>
  <si>
    <t>Marodzi</t>
  </si>
  <si>
    <t>https://www.sarna.net/wiki/Marodzi</t>
  </si>
  <si>
    <t>Marsalle</t>
  </si>
  <si>
    <t>https://www.sarna.net/wiki/Marsalle</t>
  </si>
  <si>
    <t>Marshall</t>
  </si>
  <si>
    <t>https://www.sarna.net/wiki/Marshall</t>
  </si>
  <si>
    <t>Marshdale</t>
  </si>
  <si>
    <t>https://www.sarna.net/wiki/Marshdale</t>
  </si>
  <si>
    <t>Mas</t>
  </si>
  <si>
    <t>https://www.sarna.net/wiki/Mas</t>
  </si>
  <si>
    <t>Masterson</t>
  </si>
  <si>
    <t>https://www.sarna.net/wiki/Masterson</t>
  </si>
  <si>
    <t>Masterton</t>
  </si>
  <si>
    <t>https://www.sarna.net/wiki/Masterton</t>
  </si>
  <si>
    <t>Matahari</t>
  </si>
  <si>
    <t>Kandersteg</t>
  </si>
  <si>
    <t>https://www.sarna.net/wiki/Kandersteg</t>
  </si>
  <si>
    <t>Matamoras</t>
  </si>
  <si>
    <t>https://www.sarna.net/wiki/Matamoras</t>
  </si>
  <si>
    <t>Matar</t>
  </si>
  <si>
    <t>https://www.sarna.net/wiki/Matar_(system)</t>
  </si>
  <si>
    <t>Matheran</t>
  </si>
  <si>
    <t>https://www.sarna.net/wiki/Matheran</t>
  </si>
  <si>
    <t>Matsu</t>
  </si>
  <si>
    <t>https://www.sarna.net/wiki/Matsu</t>
  </si>
  <si>
    <t>Matsuida</t>
  </si>
  <si>
    <t>https://www.sarna.net/wiki/Matsuida</t>
  </si>
  <si>
    <t>DC,Galedon Military District,Matsuida Prefecture,Minor Capital</t>
  </si>
  <si>
    <t>DC,New Samarkand Military District,Matsuida Prefecture,Minor Capital</t>
  </si>
  <si>
    <t>Matteo</t>
  </si>
  <si>
    <t>https://www.sarna.net/wiki/Matteo</t>
  </si>
  <si>
    <t>Mattisskogen</t>
  </si>
  <si>
    <t>https://www.sarna.net/wiki/Mattisskogen</t>
  </si>
  <si>
    <t>Mauckport</t>
  </si>
  <si>
    <t>https://www.sarna.net/wiki/Mauckport</t>
  </si>
  <si>
    <t>Maule</t>
  </si>
  <si>
    <t>https://www.sarna.net/wiki/Maule</t>
  </si>
  <si>
    <t>Mauna Loa</t>
  </si>
  <si>
    <t>https://www.sarna.net/wiki/Mauna_Loa</t>
  </si>
  <si>
    <t>Mauripur</t>
  </si>
  <si>
    <t>https://www.sarna.net/wiki/Mauripur</t>
  </si>
  <si>
    <t>Mavegh</t>
  </si>
  <si>
    <t>https://www.sarna.net/wiki/Mavegh</t>
  </si>
  <si>
    <t>Maxie's Planet</t>
  </si>
  <si>
    <t>https://www.sarna.net/wiki/Maxie's_Planet</t>
  </si>
  <si>
    <t>Maximillian</t>
  </si>
  <si>
    <t>https://www.sarna.net/wiki/Maximillian</t>
  </si>
  <si>
    <t>Maxwell</t>
  </si>
  <si>
    <t>https://www.sarna.net/wiki/Maxwell</t>
  </si>
  <si>
    <t>Mayenne</t>
  </si>
  <si>
    <t>https://www.sarna.net/wiki/Mayenne</t>
  </si>
  <si>
    <t>Mayetta</t>
  </si>
  <si>
    <t>https://www.sarna.net/wiki/Mayetta</t>
  </si>
  <si>
    <t>Maynard</t>
  </si>
  <si>
    <t>https://www.sarna.net/wiki/Maynard</t>
  </si>
  <si>
    <t>Mazdru</t>
  </si>
  <si>
    <t>https://www.sarna.net/wiki/Mazdru</t>
  </si>
  <si>
    <t>McAffe</t>
  </si>
  <si>
    <t>https://www.sarna.net/wiki/McAffe</t>
  </si>
  <si>
    <t>McAlister</t>
  </si>
  <si>
    <t>https://www.sarna.net/wiki/McAlister</t>
  </si>
  <si>
    <t>McComb</t>
  </si>
  <si>
    <t>https://www.sarna.net/wiki/McComb</t>
  </si>
  <si>
    <t>McEvans' Sacrifice</t>
  </si>
  <si>
    <t>https://www.sarna.net/wiki/McEvans'_Sacrifice</t>
  </si>
  <si>
    <t>McGehee</t>
  </si>
  <si>
    <t>https://www.sarna.net/wiki/McGehee</t>
  </si>
  <si>
    <t>McHenry</t>
  </si>
  <si>
    <t>https://www.sarna.net/wiki/McHenry</t>
  </si>
  <si>
    <t>McKellan</t>
  </si>
  <si>
    <t>https://www.sarna.net/wiki/McKellan</t>
  </si>
  <si>
    <t>McKenna</t>
  </si>
  <si>
    <t>https://www.sarna.net/wiki/McKenna_(system)</t>
  </si>
  <si>
    <t>McRae</t>
  </si>
  <si>
    <t>https://www.sarna.net/wiki/McRae</t>
  </si>
  <si>
    <t>Meacham</t>
  </si>
  <si>
    <t>https://www.sarna.net/wiki/Meacham</t>
  </si>
  <si>
    <t>Meadowvale</t>
  </si>
  <si>
    <t>https://www.sarna.net/wiki/Meadowvale</t>
  </si>
  <si>
    <t>Mearra</t>
  </si>
  <si>
    <t>https://www.sarna.net/wiki/Mearra</t>
  </si>
  <si>
    <t>Mechdur</t>
  </si>
  <si>
    <t>https://www.sarna.net/wiki/Mechdur</t>
  </si>
  <si>
    <t>Medellin</t>
  </si>
  <si>
    <t>https://www.sarna.net/wiki/Medellin</t>
  </si>
  <si>
    <t>Medron</t>
  </si>
  <si>
    <t>https://www.sarna.net/wiki/Medron</t>
  </si>
  <si>
    <t>Medzev</t>
  </si>
  <si>
    <t>https://www.sarna.net/wiki/Medzev</t>
  </si>
  <si>
    <t>Megarez</t>
  </si>
  <si>
    <t>https://www.sarna.net/wiki/Megarez</t>
  </si>
  <si>
    <t>Megaris</t>
  </si>
  <si>
    <t>https://www.sarna.net/wiki/Megaris</t>
  </si>
  <si>
    <t>Meghy</t>
  </si>
  <si>
    <t>https://www.sarna.net/wiki/Meghy</t>
  </si>
  <si>
    <t>Megiddo</t>
  </si>
  <si>
    <t>https://www.sarna.net/wiki/Megiddo</t>
  </si>
  <si>
    <t>Meglan</t>
  </si>
  <si>
    <t>Victoria (2537+)</t>
  </si>
  <si>
    <t>https://www.sarna.net/wiki/Victoria_(FS)</t>
  </si>
  <si>
    <t>Megrez</t>
  </si>
  <si>
    <t>https://www.sarna.net/wiki/Megrez</t>
  </si>
  <si>
    <t>Meilen</t>
  </si>
  <si>
    <t>https://www.sarna.net/wiki/Meilen</t>
  </si>
  <si>
    <t>Meinacos</t>
  </si>
  <si>
    <t>https://www.sarna.net/wiki/Meinacos</t>
  </si>
  <si>
    <t>Meinhof</t>
  </si>
  <si>
    <t>https://www.sarna.net/wiki/Meinhof</t>
  </si>
  <si>
    <t>Meinrad</t>
  </si>
  <si>
    <t>https://www.sarna.net/wiki/Meinrad</t>
  </si>
  <si>
    <t>Mejicanos</t>
  </si>
  <si>
    <t>https://www.sarna.net/wiki/Mejicanos</t>
  </si>
  <si>
    <t>Melcher</t>
  </si>
  <si>
    <t>https://www.sarna.net/wiki/Melcher</t>
  </si>
  <si>
    <t>Melidron</t>
  </si>
  <si>
    <t>https://www.sarna.net/wiki/Melidron</t>
  </si>
  <si>
    <t>Melilla</t>
  </si>
  <si>
    <t>https://www.sarna.net/wiki/Melilla</t>
  </si>
  <si>
    <t>Melissia</t>
  </si>
  <si>
    <t>https://www.sarna.net/wiki/Melissia</t>
  </si>
  <si>
    <t>LA,Coventry Province,Melissia Theater,Minor Capital</t>
  </si>
  <si>
    <t>VM,Faction Capital</t>
  </si>
  <si>
    <t>Melk</t>
  </si>
  <si>
    <t>https://www.sarna.net/wiki/Melk</t>
  </si>
  <si>
    <t>Melville</t>
  </si>
  <si>
    <t>https://www.sarna.net/wiki/Melville</t>
  </si>
  <si>
    <t>Memmingen</t>
  </si>
  <si>
    <t>https://www.sarna.net/wiki/Memmingen</t>
  </si>
  <si>
    <t>Memphis</t>
  </si>
  <si>
    <t>https://www.sarna.net/wiki/Memphis</t>
  </si>
  <si>
    <t>Mendham</t>
  </si>
  <si>
    <t>https://www.sarna.net/wiki/Mendham</t>
  </si>
  <si>
    <t>Menion</t>
  </si>
  <si>
    <t>https://www.sarna.net/wiki/Menion</t>
  </si>
  <si>
    <t>Menkalinan</t>
  </si>
  <si>
    <t>https://www.sarna.net/wiki/Menkalinan</t>
  </si>
  <si>
    <t>Menkar</t>
  </si>
  <si>
    <t>https://www.sarna.net/wiki/Menkar</t>
  </si>
  <si>
    <t>Menke</t>
  </si>
  <si>
    <t>https://www.sarna.net/wiki/Menke</t>
  </si>
  <si>
    <t>Menkent</t>
  </si>
  <si>
    <t>https://www.sarna.net/wiki/Menkent</t>
  </si>
  <si>
    <t>Menkib</t>
  </si>
  <si>
    <t>https://www.sarna.net/wiki/Menkib</t>
  </si>
  <si>
    <t>Mentasta</t>
  </si>
  <si>
    <t>https://www.sarna.net/wiki/Mentasta</t>
  </si>
  <si>
    <t>Merak</t>
  </si>
  <si>
    <t>https://www.sarna.net/wiki/Merak</t>
  </si>
  <si>
    <t>Mercedes</t>
  </si>
  <si>
    <t>https://www.sarna.net/wiki/Mercedes</t>
  </si>
  <si>
    <t>Merdal</t>
  </si>
  <si>
    <t>https://www.sarna.net/wiki/Merdal</t>
  </si>
  <si>
    <t>Merlin</t>
  </si>
  <si>
    <t>https://www.sarna.net/wiki/Merlin_(system)</t>
  </si>
  <si>
    <t>Merlynpede</t>
  </si>
  <si>
    <t>https://www.sarna.net/wiki/Merlynpede</t>
  </si>
  <si>
    <t>Mermentau</t>
  </si>
  <si>
    <t>https://www.sarna.net/wiki/Mermentau</t>
  </si>
  <si>
    <t>Merope</t>
  </si>
  <si>
    <t>https://www.sarna.net/wiki/Merope</t>
  </si>
  <si>
    <t>Merowinger</t>
  </si>
  <si>
    <t>https://www.sarna.net/wiki/Merowinger</t>
  </si>
  <si>
    <t>Mersa Matruh</t>
  </si>
  <si>
    <t>https://www.sarna.net/wiki/Mersa_Matruh</t>
  </si>
  <si>
    <t>Merton</t>
  </si>
  <si>
    <t>https://www.sarna.net/wiki/Merton</t>
  </si>
  <si>
    <t>Mesa Verde</t>
  </si>
  <si>
    <t>https://www.sarna.net/wiki/Mesa_Verde</t>
  </si>
  <si>
    <t>Mesartim</t>
  </si>
  <si>
    <t>Conway</t>
  </si>
  <si>
    <t>https://www.sarna.net/wiki/Mesartim</t>
  </si>
  <si>
    <t>Metter</t>
  </si>
  <si>
    <t>https://www.sarna.net/wiki/Metter</t>
  </si>
  <si>
    <t>Mezzana</t>
  </si>
  <si>
    <t>https://www.sarna.net/wiki/Mezzana</t>
  </si>
  <si>
    <t>Miaplacidus</t>
  </si>
  <si>
    <t>https://www.sarna.net/wiki/Miaplacidus</t>
  </si>
  <si>
    <t>Micanos</t>
  </si>
  <si>
    <t>Mica II, Mica V, Mica VII</t>
  </si>
  <si>
    <t>https://www.sarna.net/wiki/Mica_Majority</t>
  </si>
  <si>
    <t>Michtal</t>
  </si>
  <si>
    <t>https://www.sarna.net/wiki/Michtal</t>
  </si>
  <si>
    <t>Mickleover</t>
  </si>
  <si>
    <t>https://www.sarna.net/wiki/Mickleover</t>
  </si>
  <si>
    <t>Micros</t>
  </si>
  <si>
    <t>Micros III</t>
  </si>
  <si>
    <t>https://www.sarna.net/wiki/Micros</t>
  </si>
  <si>
    <t>TC,Farseer Union,Major Capital</t>
  </si>
  <si>
    <t>Midale</t>
  </si>
  <si>
    <t>https://www.sarna.net/wiki/Midale</t>
  </si>
  <si>
    <t>Midden</t>
  </si>
  <si>
    <t>https://www.sarna.net/wiki/Midden</t>
  </si>
  <si>
    <t>Midkiff</t>
  </si>
  <si>
    <t>https://www.sarna.net/wiki/Midkiff</t>
  </si>
  <si>
    <t>Midthun</t>
  </si>
  <si>
    <t>https://www.sarna.net/wiki/Midthun</t>
  </si>
  <si>
    <t>Midway</t>
  </si>
  <si>
    <t>https://www.sarna.net/wiki/Midway</t>
  </si>
  <si>
    <t>Millerton</t>
  </si>
  <si>
    <t>https://www.sarna.net/wiki/Millerton</t>
  </si>
  <si>
    <t>Milligan</t>
  </si>
  <si>
    <t>https://www.sarna.net/wiki/Milligan</t>
  </si>
  <si>
    <t>FS,Draconis March,Milligan Operational Area,Milligan PDZ,Minor Capital</t>
  </si>
  <si>
    <t>Milligan's World</t>
  </si>
  <si>
    <t>https://www.sarna.net/wiki/Milligan's_World</t>
  </si>
  <si>
    <t>Millray</t>
  </si>
  <si>
    <t>https://www.sarna.net/wiki/Millray</t>
  </si>
  <si>
    <t>Millungera</t>
  </si>
  <si>
    <t>https://www.sarna.net/wiki/Millungera</t>
  </si>
  <si>
    <t>Milnerton</t>
  </si>
  <si>
    <t>https://www.sarna.net/wiki/Milnerton</t>
  </si>
  <si>
    <t>Milos</t>
  </si>
  <si>
    <t>https://www.sarna.net/wiki/Milos</t>
  </si>
  <si>
    <t>Milton</t>
  </si>
  <si>
    <t>https://www.sarna.net/wiki/Milton</t>
  </si>
  <si>
    <t>Milvano</t>
  </si>
  <si>
    <t>https://www.sarna.net/wiki/Milvano</t>
  </si>
  <si>
    <t>Minakuchi</t>
  </si>
  <si>
    <t>https://www.sarna.net/wiki/Minakuchi</t>
  </si>
  <si>
    <t>Minderoo</t>
  </si>
  <si>
    <t>https://www.sarna.net/wiki/Minderoo</t>
  </si>
  <si>
    <t>Mindrel</t>
  </si>
  <si>
    <t>https://www.sarna.net/wiki/Mindrel</t>
  </si>
  <si>
    <t>Minette</t>
  </si>
  <si>
    <t>https://www.sarna.net/wiki/Minette</t>
  </si>
  <si>
    <t>FS,Crucis March,Minette Operational Area,Point Barrow Combat Region,Minor Capital</t>
  </si>
  <si>
    <t>FCF,Crucis March,Minette Operational Area,Point Barrow Combat Region,Minor Capital</t>
  </si>
  <si>
    <t>Minnacora</t>
  </si>
  <si>
    <t>https://www.sarna.net/wiki/Minnacora</t>
  </si>
  <si>
    <t>Minowa</t>
  </si>
  <si>
    <t>https://www.sarna.net/wiki/Minowa</t>
  </si>
  <si>
    <t>Miquelon</t>
  </si>
  <si>
    <t>https://www.sarna.net/wiki/Miquelon</t>
  </si>
  <si>
    <t>LA,Coventry Province,Inarcs Archonette</t>
  </si>
  <si>
    <t>Mira</t>
  </si>
  <si>
    <t>https://www.sarna.net/wiki/Mira</t>
  </si>
  <si>
    <t>MarA</t>
  </si>
  <si>
    <t>Mirach</t>
  </si>
  <si>
    <t>https://www.sarna.net/wiki/Mirach</t>
  </si>
  <si>
    <t>Mirage</t>
  </si>
  <si>
    <t>https://www.sarna.net/wiki/Mirage</t>
  </si>
  <si>
    <t>Mirfak</t>
  </si>
  <si>
    <t>https://www.sarna.net/wiki/Mirfak</t>
  </si>
  <si>
    <t>Misery</t>
  </si>
  <si>
    <t>https://www.sarna.net/wiki/Misery</t>
  </si>
  <si>
    <t>Mishkadrill</t>
  </si>
  <si>
    <t>https://www.sarna.net/wiki/Mishkadrill</t>
  </si>
  <si>
    <t>Mississauga</t>
  </si>
  <si>
    <t>https://www.sarna.net/wiki/Mississauga</t>
  </si>
  <si>
    <t>Mitchel</t>
  </si>
  <si>
    <t>https://www.sarna.net/wiki/Mitchel</t>
  </si>
  <si>
    <t>Mitchella</t>
  </si>
  <si>
    <t>https://www.sarna.net/wiki/Mitchella</t>
  </si>
  <si>
    <t>Mithron</t>
  </si>
  <si>
    <t>https://www.sarna.net/wiki/Mithron</t>
  </si>
  <si>
    <t>Miyada</t>
  </si>
  <si>
    <t>https://www.sarna.net/wiki/Miyada</t>
  </si>
  <si>
    <t>Miyako</t>
  </si>
  <si>
    <t>https://www.sarna.net/wiki/Miyako</t>
  </si>
  <si>
    <t>Miyazaki</t>
  </si>
  <si>
    <t>https://www.sarna.net/wiki/Miyazaki</t>
  </si>
  <si>
    <t>Mizar</t>
  </si>
  <si>
    <t>https://www.sarna.net/wiki/Mizar</t>
  </si>
  <si>
    <t>Mizdargh</t>
  </si>
  <si>
    <t>https://www.sarna.net/wiki/Mizdargh</t>
  </si>
  <si>
    <t>Mizt</t>
  </si>
  <si>
    <t>https://www.sarna.net/wiki/Mizt</t>
  </si>
  <si>
    <t>Mizunami</t>
  </si>
  <si>
    <t>https://www.sarna.net/wiki/Mizunami</t>
  </si>
  <si>
    <t>Mkuranga</t>
  </si>
  <si>
    <t>https://www.sarna.net/wiki/Mkuranga</t>
  </si>
  <si>
    <t>Modesto</t>
  </si>
  <si>
    <t>https://www.sarna.net/wiki/Modesto</t>
  </si>
  <si>
    <t>Mogabouti</t>
  </si>
  <si>
    <t>https://www.sarna.net/wiki/Mogabouti</t>
  </si>
  <si>
    <t>Mogyorod</t>
  </si>
  <si>
    <t>https://www.sarna.net/wiki/Mogyorod</t>
  </si>
  <si>
    <t>Mohács</t>
  </si>
  <si>
    <t>https://www.sarna.net/wiki/Moh%C3%A1cs</t>
  </si>
  <si>
    <t>Mokane</t>
  </si>
  <si>
    <t>https://www.sarna.net/wiki/Mokane</t>
  </si>
  <si>
    <t>Mokpo</t>
  </si>
  <si>
    <t>https://www.sarna.net/wiki/Mokpo</t>
  </si>
  <si>
    <t>Molino</t>
  </si>
  <si>
    <t>https://www.sarna.net/wiki/Molino</t>
  </si>
  <si>
    <t>Molokai</t>
  </si>
  <si>
    <t>https://www.sarna.net/wiki/Molokai</t>
  </si>
  <si>
    <t>Mondra</t>
  </si>
  <si>
    <t>https://www.sarna.net/wiki/Mondra</t>
  </si>
  <si>
    <t>Monhegan</t>
  </si>
  <si>
    <t>https://www.sarna.net/wiki/Monhegan</t>
  </si>
  <si>
    <t>Monistrol</t>
  </si>
  <si>
    <t>https://www.sarna.net/wiki/Monistrol</t>
  </si>
  <si>
    <t>Monongahela</t>
  </si>
  <si>
    <t>https://www.sarna.net/wiki/Monongahela</t>
  </si>
  <si>
    <t>Monroe</t>
  </si>
  <si>
    <t>https://www.sarna.net/wiki/Monroe</t>
  </si>
  <si>
    <t>Montcoal</t>
  </si>
  <si>
    <t>https://www.sarna.net/wiki/Montcoal</t>
  </si>
  <si>
    <t>Monthey</t>
  </si>
  <si>
    <t>https://www.sarna.net/wiki/Monthey</t>
  </si>
  <si>
    <t>Montmarault</t>
  </si>
  <si>
    <t>https://www.sarna.net/wiki/Montmarault</t>
  </si>
  <si>
    <t>Montour</t>
  </si>
  <si>
    <t>https://www.sarna.net/wiki/Montour</t>
  </si>
  <si>
    <t>Montsegur</t>
  </si>
  <si>
    <t>https://www.sarna.net/wiki/Montsegur</t>
  </si>
  <si>
    <t>Monywa</t>
  </si>
  <si>
    <t>https://www.sarna.net/wiki/Monywa</t>
  </si>
  <si>
    <t>Moore</t>
  </si>
  <si>
    <t>https://www.sarna.net/wiki/Moore</t>
  </si>
  <si>
    <t>Moravian</t>
  </si>
  <si>
    <t>https://www.sarna.net/wiki/Moravian</t>
  </si>
  <si>
    <t>Mordialloc</t>
  </si>
  <si>
    <t>https://www.sarna.net/wiki/Mordialloc</t>
  </si>
  <si>
    <t>Morgan's Holdfast</t>
  </si>
  <si>
    <t>https://www.sarna.net/wiki/Morgan's_Holdfast</t>
  </si>
  <si>
    <t>Morges</t>
  </si>
  <si>
    <t>https://www.sarna.net/wiki/Morges</t>
  </si>
  <si>
    <t>Moriguchi</t>
  </si>
  <si>
    <t>https://www.sarna.net/wiki/Moriguchi</t>
  </si>
  <si>
    <t>Moritz</t>
  </si>
  <si>
    <t>https://www.sarna.net/wiki/Moritz</t>
  </si>
  <si>
    <t>Morningside</t>
  </si>
  <si>
    <t>https://www.sarna.net/wiki/Morningside</t>
  </si>
  <si>
    <t>Moroney</t>
  </si>
  <si>
    <t>https://www.sarna.net/wiki/Moroney</t>
  </si>
  <si>
    <t>Morrigan</t>
  </si>
  <si>
    <t>https://www.sarna.net/wiki/Morrigan (system)</t>
  </si>
  <si>
    <t>Morrill</t>
  </si>
  <si>
    <t>https://www.sarna.net/wiki/Morrill</t>
  </si>
  <si>
    <t>Morthac</t>
  </si>
  <si>
    <t>https://www.sarna.net/wiki/Morthac</t>
  </si>
  <si>
    <t>Morven</t>
  </si>
  <si>
    <t>https://www.sarna.net/wiki/Morven</t>
  </si>
  <si>
    <t>Mosiro</t>
  </si>
  <si>
    <t>https://www.sarna.net/wiki/Mosiro</t>
  </si>
  <si>
    <t>Mostaganem</t>
  </si>
  <si>
    <t>https://www.sarna.net/wiki/Mostaganem</t>
  </si>
  <si>
    <t>Moultrie</t>
  </si>
  <si>
    <t>https://www.sarna.net/wiki/Moultrie</t>
  </si>
  <si>
    <t>Mozirje</t>
  </si>
  <si>
    <t>https://www.sarna.net/wiki/Mozirje</t>
  </si>
  <si>
    <t>Mualang</t>
  </si>
  <si>
    <t>https://www.sarna.net/wiki/Mualang</t>
  </si>
  <si>
    <t>Multan</t>
  </si>
  <si>
    <t>https://www.sarna.net/wiki/Multan</t>
  </si>
  <si>
    <t>Mumbai</t>
  </si>
  <si>
    <t>https://www.sarna.net/wiki/Mumbai</t>
  </si>
  <si>
    <t>Mundrabilla</t>
  </si>
  <si>
    <t>https://www.sarna.net/wiki/Mundrabilla</t>
  </si>
  <si>
    <t>Muphrid</t>
  </si>
  <si>
    <t>https://www.sarna.net/wiki/Muphrid</t>
  </si>
  <si>
    <t>Murchison</t>
  </si>
  <si>
    <t>https://www.sarna.net/wiki/Murchison</t>
  </si>
  <si>
    <t>Muridox</t>
  </si>
  <si>
    <t>https://www.sarna.net/wiki/Muridox</t>
  </si>
  <si>
    <t>Murmansk</t>
  </si>
  <si>
    <t>https://www.sarna.net/wiki/Murmansk</t>
  </si>
  <si>
    <t>Muroto</t>
  </si>
  <si>
    <t>https://www.sarna.net/wiki/Muroto</t>
  </si>
  <si>
    <t>Murris</t>
  </si>
  <si>
    <t>Kalindam (2822+)</t>
  </si>
  <si>
    <t>https://www.sarna.net/wiki/Murris</t>
  </si>
  <si>
    <t>Muscida</t>
  </si>
  <si>
    <t>https://www.sarna.net/wiki/Muscida</t>
  </si>
  <si>
    <t>Muskegon</t>
  </si>
  <si>
    <t>https://www.sarna.net/wiki/Muskegon</t>
  </si>
  <si>
    <t>MuC,Faction Capital</t>
  </si>
  <si>
    <t>Muswell</t>
  </si>
  <si>
    <t>https://www.sarna.net/wiki/Muswell</t>
  </si>
  <si>
    <t>Myrrdin</t>
  </si>
  <si>
    <t>https://www.sarna.net/wiki/Myrrdin</t>
  </si>
  <si>
    <t>Myrvoll</t>
  </si>
  <si>
    <t>https://www.sarna.net/wiki/Myrvoll</t>
  </si>
  <si>
    <t>Mytilene</t>
  </si>
  <si>
    <t>https://www.sarna.net/wiki/Mytilene</t>
  </si>
  <si>
    <t>Naco</t>
  </si>
  <si>
    <t>https://www.sarna.net/wiki/Naco</t>
  </si>
  <si>
    <t>Nadrin</t>
  </si>
  <si>
    <t>https://www.sarna.net/wiki/Nadrin</t>
  </si>
  <si>
    <t>Nagel</t>
  </si>
  <si>
    <t>https://www.sarna.net/wiki/Nagel</t>
  </si>
  <si>
    <t>Nahoni</t>
  </si>
  <si>
    <t>https://www.sarna.net/wiki/Nahoni</t>
  </si>
  <si>
    <t>Nai-Stohl</t>
  </si>
  <si>
    <t>https://www.sarna.net/wiki/Nai-Stohl</t>
  </si>
  <si>
    <t>Naikongzu</t>
  </si>
  <si>
    <t>https://www.sarna.net/wiki/Naikongzu</t>
  </si>
  <si>
    <t>Naissus</t>
  </si>
  <si>
    <t>https://www.sarna.net/wiki/Naissus</t>
  </si>
  <si>
    <t>Najha</t>
  </si>
  <si>
    <t>https://www.sarna.net/wiki/Najha</t>
  </si>
  <si>
    <t>Naka Pabni</t>
  </si>
  <si>
    <t>https://www.sarna.net/wiki/Naka_Pabni</t>
  </si>
  <si>
    <t>Nakaojo</t>
  </si>
  <si>
    <t>https://www.sarna.net/wiki/Nakaojo</t>
  </si>
  <si>
    <t>Nam Dinh</t>
  </si>
  <si>
    <t>https://www.sarna.net/wiki/Nam_Dinh</t>
  </si>
  <si>
    <t>Namen</t>
  </si>
  <si>
    <t>https://www.sarna.net/wiki/Namen</t>
  </si>
  <si>
    <t>Nanking</t>
  </si>
  <si>
    <t>https://www.sarna.net/wiki/Nanking</t>
  </si>
  <si>
    <t>Nara</t>
  </si>
  <si>
    <t>https://www.sarna.net/wiki/Nara</t>
  </si>
  <si>
    <t>Narellan</t>
  </si>
  <si>
    <t>https://www.sarna.net/wiki/Narellan</t>
  </si>
  <si>
    <t>Naryn</t>
  </si>
  <si>
    <t>https://www.sarna.net/wiki/Naryn</t>
  </si>
  <si>
    <t>Nashira</t>
  </si>
  <si>
    <t>https://www.sarna.net/wiki/Nashira</t>
  </si>
  <si>
    <t>Nashuar</t>
  </si>
  <si>
    <t>https://www.sarna.net/wiki/Nashuar</t>
  </si>
  <si>
    <t>Nathan</t>
  </si>
  <si>
    <t>https://www.sarna.net/wiki/Nathan</t>
  </si>
  <si>
    <t>Navarre</t>
  </si>
  <si>
    <t>https://www.sarna.net/wiki/Navarre</t>
  </si>
  <si>
    <t>Nebula D77</t>
  </si>
  <si>
    <t>https://www.sarna.net/wiki/Nebula_D77</t>
  </si>
  <si>
    <t>Necedah</t>
  </si>
  <si>
    <t>https://www.sarna.net/wiki/Necedah</t>
  </si>
  <si>
    <t>Necromo</t>
  </si>
  <si>
    <t>https://www.sarna.net/wiki/Necromo</t>
  </si>
  <si>
    <t>D(CC,FS)</t>
  </si>
  <si>
    <t>Neerabup</t>
  </si>
  <si>
    <t>https://www.sarna.net/wiki/Neerabup</t>
  </si>
  <si>
    <t>Negushevo</t>
  </si>
  <si>
    <t>https://www.sarna.net/wiki/Negushevo</t>
  </si>
  <si>
    <t>Nekkar</t>
  </si>
  <si>
    <t>https://www.sarna.net/wiki/Nekkar</t>
  </si>
  <si>
    <t>Neosho</t>
  </si>
  <si>
    <t>https://www.sarna.net/wiki/Neosho</t>
  </si>
  <si>
    <t>Nerum</t>
  </si>
  <si>
    <t>https://www.sarna.net/wiki/Nerum</t>
  </si>
  <si>
    <t>Nestor</t>
  </si>
  <si>
    <t>https://www.sarna.net/wiki/Nestor</t>
  </si>
  <si>
    <t>New Aberdeen</t>
  </si>
  <si>
    <t>https://www.sarna.net/wiki/New_Aberdeen</t>
  </si>
  <si>
    <t>New Abilene</t>
  </si>
  <si>
    <t>https://www.sarna.net/wiki/New_Abilene</t>
  </si>
  <si>
    <t>New Ålborg</t>
  </si>
  <si>
    <t>https://www.sarna.net/wiki/New_%C3%85lborg</t>
  </si>
  <si>
    <t>New Aragon</t>
  </si>
  <si>
    <t>https://www.sarna.net/wiki/New_Aragon</t>
  </si>
  <si>
    <t>New Athens</t>
  </si>
  <si>
    <t>https://www.sarna.net/wiki/New_Athens</t>
  </si>
  <si>
    <t>New Avalon</t>
  </si>
  <si>
    <t>https://www.sarna.net/wiki/New_Avalon</t>
  </si>
  <si>
    <t>FS,Faction Capital</t>
  </si>
  <si>
    <t>FS,Crucis March,Markesan Operational Area,Region 3,Faction Capital</t>
  </si>
  <si>
    <t>FS,Crucis March,Markesan Operational Area,New Avalon Combat Region,Faction Capital</t>
  </si>
  <si>
    <t>FCF,Crucis March,Markesan Operational Area,New Avalon Combat Region,Faction Capital</t>
  </si>
  <si>
    <t>DC,New Samarkand Military District,New Avalon Prefecture,Minor Capital</t>
  </si>
  <si>
    <t>New Bergen</t>
  </si>
  <si>
    <t>https://www.sarna.net/wiki/New_Bergen</t>
  </si>
  <si>
    <t>New Britain</t>
  </si>
  <si>
    <t>Inglesmond (2349+)</t>
  </si>
  <si>
    <t>https://www.sarna.net/wiki/Inglesmond</t>
  </si>
  <si>
    <t>New Caledonia</t>
  </si>
  <si>
    <t>https://www.sarna.net/wiki/New_Caledonia</t>
  </si>
  <si>
    <t>New Canton</t>
  </si>
  <si>
    <t>https://www.sarna.net/wiki/New_Canton</t>
  </si>
  <si>
    <t>ST,Faction Capital</t>
  </si>
  <si>
    <t>RS,Prefecture VI,Minor Capital</t>
  </si>
  <si>
    <t>New Capetown</t>
  </si>
  <si>
    <t>https://www.sarna.net/wiki/New_Capetown</t>
  </si>
  <si>
    <t>New Ceylon</t>
  </si>
  <si>
    <t>https://www.sarna.net/wiki/New_Ceylon</t>
  </si>
  <si>
    <t>New Crete</t>
  </si>
  <si>
    <t>https://www.sarna.net/wiki/New_Crete</t>
  </si>
  <si>
    <t>New Dallas</t>
  </si>
  <si>
    <t>https://www.sarna.net/wiki/New_Dallas</t>
  </si>
  <si>
    <t>TH,New Dallas Province,Minor Capital</t>
  </si>
  <si>
    <t>New Damascus</t>
  </si>
  <si>
    <t>https://www.sarna.net/wiki/New_Damascus</t>
  </si>
  <si>
    <t>New Delos</t>
  </si>
  <si>
    <t>https://www.sarna.net/wiki/New_Delos</t>
  </si>
  <si>
    <t>New Delphi</t>
  </si>
  <si>
    <t>https://www.sarna.net/wiki/New_Delphi</t>
  </si>
  <si>
    <t>NDC,Faction Capital</t>
  </si>
  <si>
    <t>New Exford</t>
  </si>
  <si>
    <t>https://www.sarna.net/wiki/New_Exford</t>
  </si>
  <si>
    <t>New Florence</t>
  </si>
  <si>
    <t>https://www.sarna.net/wiki/New_Florence</t>
  </si>
  <si>
    <t>New Galicia</t>
  </si>
  <si>
    <t>The Institute (3152+)</t>
  </si>
  <si>
    <t>https://www.sarna.net/wiki/The_Institute</t>
  </si>
  <si>
    <t>New Ganymede</t>
  </si>
  <si>
    <t>https://www.sarna.net/wiki/New_Ganymede</t>
  </si>
  <si>
    <t>New Gascony</t>
  </si>
  <si>
    <t>https://www.sarna.net/wiki/New_Gascony</t>
  </si>
  <si>
    <t>New Hati</t>
  </si>
  <si>
    <t>https://www.sarna.net/wiki/New_Hati</t>
  </si>
  <si>
    <t>New Hessen</t>
  </si>
  <si>
    <t>https://www.sarna.net/wiki/New_Hessen</t>
  </si>
  <si>
    <t>New Home</t>
  </si>
  <si>
    <t>https://www.sarna.net/wiki/New_Home</t>
  </si>
  <si>
    <t>New Hope</t>
  </si>
  <si>
    <t>https://www.sarna.net/wiki/New_Hope</t>
  </si>
  <si>
    <t>New India</t>
  </si>
  <si>
    <t>https://www.sarna.net/wiki/New_India</t>
  </si>
  <si>
    <t>New Ivaarsen</t>
  </si>
  <si>
    <t>https://www.sarna.net/wiki/New_Ivaarsen</t>
  </si>
  <si>
    <t>New Kent</t>
  </si>
  <si>
    <t>https://www.sarna.net/wiki/New_Kent</t>
  </si>
  <si>
    <t>New Kyoto</t>
  </si>
  <si>
    <t>https://www.sarna.net/wiki/New_Kyoto</t>
  </si>
  <si>
    <t>New Macao</t>
  </si>
  <si>
    <t>https://www.sarna.net/wiki/New_Macao</t>
  </si>
  <si>
    <t>New Mendham</t>
  </si>
  <si>
    <t>https://www.sarna.net/wiki/New_Mendham</t>
  </si>
  <si>
    <t>New Olympia</t>
  </si>
  <si>
    <t>https://www.sarna.net/wiki/New_Olympia</t>
  </si>
  <si>
    <t>New Oslo</t>
  </si>
  <si>
    <t>https://www.sarna.net/wiki/New_Oslo</t>
  </si>
  <si>
    <t>New Port Royal</t>
  </si>
  <si>
    <t>https://www.sarna.net/wiki/New_Port_Royal</t>
  </si>
  <si>
    <t>New Praha</t>
  </si>
  <si>
    <t>https://www.sarna.net/wiki/New_Praha</t>
  </si>
  <si>
    <t>New Rhodes</t>
  </si>
  <si>
    <t>New Rhodes III</t>
  </si>
  <si>
    <t>https://www.sarna.net/wiki/New_Rhodes</t>
  </si>
  <si>
    <t>New Roland</t>
  </si>
  <si>
    <t>https://www.sarna.net/wiki/New_Roland</t>
  </si>
  <si>
    <t>New Sagan</t>
  </si>
  <si>
    <t>https://www.sarna.net/wiki/New_Sagan</t>
  </si>
  <si>
    <t>New Samarkand</t>
  </si>
  <si>
    <t>https://www.sarna.net/wiki/New_Samarkand</t>
  </si>
  <si>
    <t>DC,Faction Capital</t>
  </si>
  <si>
    <t>DC,Galedon Military District,New Samarkand Prefecture,Faction Capital</t>
  </si>
  <si>
    <t>DC,Galedon Military District,New Samarkand Prefecture,Minor Capital</t>
  </si>
  <si>
    <t>DC,New Samarkand Military District,New Samarkand Prefecture,Faction Capital</t>
  </si>
  <si>
    <t>DC,New Samarkand Military District,New Samarkand Prefecture,Major Capital</t>
  </si>
  <si>
    <t>New Sapporo</t>
  </si>
  <si>
    <t>https://www.sarna.net/wiki/New_Sapporo</t>
  </si>
  <si>
    <t>New Sarna</t>
  </si>
  <si>
    <t>Tsinghai</t>
  </si>
  <si>
    <t>https://www.sarna.net/wiki/Tsinghai</t>
  </si>
  <si>
    <t>New Sarum</t>
  </si>
  <si>
    <t>https://www.sarna.net/wiki/New_Sarum</t>
  </si>
  <si>
    <t>New Sierra</t>
  </si>
  <si>
    <t>https://www.sarna.net/wiki/New_Sierra</t>
  </si>
  <si>
    <t>New St. Andrews</t>
  </si>
  <si>
    <t>https://www.sarna.net/wiki/New_St._Andrews</t>
  </si>
  <si>
    <t>New Stevens</t>
  </si>
  <si>
    <t>https://www.sarna.net/wiki/New_Stevens</t>
  </si>
  <si>
    <t>New Sumatra</t>
  </si>
  <si>
    <t>https://www.sarna.net/wiki/New_Sumatra</t>
  </si>
  <si>
    <t>New Syrtis</t>
  </si>
  <si>
    <t>https://www.sarna.net/wiki/New_Syrtis</t>
  </si>
  <si>
    <t>FS,Capellan March,Taygeta Operational Area,Region 2,Major Capital</t>
  </si>
  <si>
    <t>FS,Capellan March,Taygeta Operational Area,New Syrtis PDZ,Major Capital</t>
  </si>
  <si>
    <t>FCF,Capellan March,Taygeta Operational Area,New Syrtis PDZ,Major Capital</t>
  </si>
  <si>
    <t>FS,Capellan March,Sirdar Operational Area,New Syrtis PDZ,Major Capital</t>
  </si>
  <si>
    <t>New Troy</t>
  </si>
  <si>
    <t>https://www.sarna.net/wiki/New_Troy</t>
  </si>
  <si>
    <t>New Valencia</t>
  </si>
  <si>
    <t>https://www.sarna.net/wiki/New_Valencia</t>
  </si>
  <si>
    <t>New Vallis</t>
  </si>
  <si>
    <t>https://www.sarna.net/wiki/New_Vallis</t>
  </si>
  <si>
    <t>New Vandenburg</t>
  </si>
  <si>
    <t>https://www.sarna.net/wiki/New_Vandenberg</t>
  </si>
  <si>
    <t>New Venice</t>
  </si>
  <si>
    <t>https://www.sarna.net/wiki/New_Venice</t>
  </si>
  <si>
    <t>New Wessex</t>
  </si>
  <si>
    <t>https://www.sarna.net/wiki/New_Wessex</t>
  </si>
  <si>
    <t>New Westin</t>
  </si>
  <si>
    <t>https://www.sarna.net/wiki/New_Westin</t>
  </si>
  <si>
    <t>Newcastle</t>
  </si>
  <si>
    <t>https://www.sarna.net/wiki/Newcastle</t>
  </si>
  <si>
    <t>Newton</t>
  </si>
  <si>
    <t>https://www.sarna.net/wiki/Newton</t>
  </si>
  <si>
    <t>Newtown Square</t>
  </si>
  <si>
    <t>https://www.sarna.net/wiki/Newtown_Square</t>
  </si>
  <si>
    <t>Nexus Ri</t>
  </si>
  <si>
    <t>https://www.sarna.net/wiki/Nexus_Ri</t>
  </si>
  <si>
    <t>Ngake</t>
  </si>
  <si>
    <t>https://www.sarna.net/wiki/Ngake</t>
  </si>
  <si>
    <t>Niangol</t>
  </si>
  <si>
    <t>https://www.sarna.net/wiki/Niangol</t>
  </si>
  <si>
    <t>Nichol's Rest</t>
  </si>
  <si>
    <t>https://www.sarna.net/wiki/Nichol's_Rest</t>
  </si>
  <si>
    <t>Nightwish</t>
  </si>
  <si>
    <t>https://www.sarna.net/wiki/Nightwish</t>
  </si>
  <si>
    <t>Nihal</t>
  </si>
  <si>
    <t>https://www.sarna.net/wiki/Nihal</t>
  </si>
  <si>
    <t>Niihau</t>
  </si>
  <si>
    <t>https://www.sarna.net/wiki/Niihau</t>
  </si>
  <si>
    <t>Niles</t>
  </si>
  <si>
    <t>https://www.sarna.net/wiki/Niles_(DC)</t>
  </si>
  <si>
    <t>https://www.sarna.net/wiki/Niles_(Clan_System)</t>
  </si>
  <si>
    <t>CSL</t>
  </si>
  <si>
    <t>Ningpo</t>
  </si>
  <si>
    <t>https://www.sarna.net/wiki/Ningpo</t>
  </si>
  <si>
    <t>CC,Tikonov Commonality,Region 10</t>
  </si>
  <si>
    <t>Ningxia</t>
  </si>
  <si>
    <t>https://www.sarna.net/wiki/Ningxia</t>
  </si>
  <si>
    <t>DC,Pesht Military District,Ningxia Prefecture,Minor Capital</t>
  </si>
  <si>
    <t>Niomede</t>
  </si>
  <si>
    <t>https://www.sarna.net/wiki/Niomede</t>
  </si>
  <si>
    <t>Niops</t>
  </si>
  <si>
    <t>Niops V, Niops VI, Niops VII</t>
  </si>
  <si>
    <t>https://www.sarna.net/wiki/Niops</t>
  </si>
  <si>
    <t>Niquinohomo</t>
  </si>
  <si>
    <t>https://www.sarna.net/wiki/Niquinohomo</t>
  </si>
  <si>
    <t>Nirasaki</t>
  </si>
  <si>
    <t>https://www.sarna.net/wiki/Nirasaki</t>
  </si>
  <si>
    <t>Nis</t>
  </si>
  <si>
    <t>https://www.sarna.net/wiki/Nis</t>
  </si>
  <si>
    <t>Nito</t>
  </si>
  <si>
    <t>https://www.sarna.net/wiki/Nito</t>
  </si>
  <si>
    <t>Nizina</t>
  </si>
  <si>
    <t>https://www.sarna.net/wiki/Nizina</t>
  </si>
  <si>
    <t>No Return</t>
  </si>
  <si>
    <t>https://www.sarna.net/wiki/No_Return</t>
  </si>
  <si>
    <t>Noatak</t>
  </si>
  <si>
    <t>https://www.sarna.net/wiki/Noatak</t>
  </si>
  <si>
    <t>Nobel</t>
  </si>
  <si>
    <t>https://www.sarna.net/wiki/Nobel</t>
  </si>
  <si>
    <t>Nockatunga</t>
  </si>
  <si>
    <t>https://www.sarna.net/wiki/Nockatunga</t>
  </si>
  <si>
    <t>Nogales</t>
  </si>
  <si>
    <t>https://www.sarna.net/wiki/Nogales</t>
  </si>
  <si>
    <t>Noh-wan Hohm</t>
  </si>
  <si>
    <t>https://www.sarna.net/wiki/Noh-wan_Hohm</t>
  </si>
  <si>
    <t>Noisiel</t>
  </si>
  <si>
    <t>https://www.sarna.net/wiki/Noisiel</t>
  </si>
  <si>
    <t>Non Diz</t>
  </si>
  <si>
    <t>https://www.sarna.net/wiki/Non_Diz</t>
  </si>
  <si>
    <t>Nopah</t>
  </si>
  <si>
    <t>https://www.sarna.net/wiki/Nopah</t>
  </si>
  <si>
    <t>Norfolk</t>
  </si>
  <si>
    <t>https://www.sarna.net/wiki/Norfolk</t>
  </si>
  <si>
    <t>Norman's World</t>
  </si>
  <si>
    <t>https://www.sarna.net/wiki/Norman's_World</t>
  </si>
  <si>
    <t>Norn</t>
  </si>
  <si>
    <t>Verthandi</t>
  </si>
  <si>
    <t>https://www.sarna.net/wiki/Norn</t>
  </si>
  <si>
    <t>Northfield</t>
  </si>
  <si>
    <t>https://www.sarna.net/wiki/Northfield</t>
  </si>
  <si>
    <t>Northsun</t>
  </si>
  <si>
    <t>https://www.sarna.net/wiki/Northsun</t>
  </si>
  <si>
    <t>Northwind</t>
  </si>
  <si>
    <t>https://www.sarna.net/wiki/Northwind</t>
  </si>
  <si>
    <t>Notwina</t>
  </si>
  <si>
    <t>https://www.sarna.net/wiki/Notwina</t>
  </si>
  <si>
    <t>Nouasseur</t>
  </si>
  <si>
    <t>https://www.sarna.net/wiki/Nouasseur</t>
  </si>
  <si>
    <t>Nouveau Toulouse</t>
  </si>
  <si>
    <t>https://www.sarna.net/wiki/Nouveau_Toulouse</t>
  </si>
  <si>
    <t>Nouveaux Paris</t>
  </si>
  <si>
    <t>https://www.sarna.net/wiki/Nouveaux_Paris</t>
  </si>
  <si>
    <t>Nova Roma</t>
  </si>
  <si>
    <t>https://www.sarna.net/wiki/Nova_Roma</t>
  </si>
  <si>
    <t>Novara</t>
  </si>
  <si>
    <t>https://www.sarna.net/wiki/Novara</t>
  </si>
  <si>
    <t>Novaya Zemlya</t>
  </si>
  <si>
    <t>https://www.sarna.net/wiki/Novaya_Zemlya_(system)</t>
  </si>
  <si>
    <t>Novgorod</t>
  </si>
  <si>
    <t>https://www.sarna.net/wiki/Novgorod</t>
  </si>
  <si>
    <t>HL,Region 1</t>
  </si>
  <si>
    <t>Novo Franklin</t>
  </si>
  <si>
    <t>https://www.sarna.net/wiki/Novo_Franklin</t>
  </si>
  <si>
    <t>Novo Tressida</t>
  </si>
  <si>
    <t>https://www.sarna.net/wiki/Novo_Tressida</t>
  </si>
  <si>
    <t>Nowhere</t>
  </si>
  <si>
    <t>https://www.sarna.net/wiki/Nowhere</t>
  </si>
  <si>
    <t>Nox</t>
  </si>
  <si>
    <t>https://www.sarna.net/wiki/Nox</t>
  </si>
  <si>
    <t>Nuelson Minor</t>
  </si>
  <si>
    <t>https://www.sarna.net/wiki/Nuelson_Minor</t>
  </si>
  <si>
    <t>Nukus</t>
  </si>
  <si>
    <t>https://www.sarna.net/wiki/Nukus</t>
  </si>
  <si>
    <t>Nullarbor</t>
  </si>
  <si>
    <t>https://www.sarna.net/wiki/Nullarbor</t>
  </si>
  <si>
    <t>Numenor</t>
  </si>
  <si>
    <t>https://www.sarna.net/wiki/Numenor</t>
  </si>
  <si>
    <t>Numki</t>
  </si>
  <si>
    <t>https://www.sarna.net/wiki/Numki</t>
  </si>
  <si>
    <t>Nuncavoy</t>
  </si>
  <si>
    <t>https://www.sarna.net/wiki/Nuncavoy</t>
  </si>
  <si>
    <t>Nuneaton</t>
  </si>
  <si>
    <t>https://www.sarna.net/wiki/Nuneaton</t>
  </si>
  <si>
    <t>Nunivak</t>
  </si>
  <si>
    <t>https://www.sarna.net/wiki/Nunivak</t>
  </si>
  <si>
    <t>Nusakan</t>
  </si>
  <si>
    <t>https://www.sarna.net/wiki/Nusakan</t>
  </si>
  <si>
    <t>Nyamlell</t>
  </si>
  <si>
    <t>https://www.sarna.net/wiki/Nyamlell</t>
  </si>
  <si>
    <t>Nyasa</t>
  </si>
  <si>
    <t>https://www.sarna.net/wiki/Nyasa</t>
  </si>
  <si>
    <t>Nykvarn</t>
  </si>
  <si>
    <t>https://www.sarna.net/wiki/Nykvarn</t>
  </si>
  <si>
    <t>O'Fallon</t>
  </si>
  <si>
    <t>https://www.sarna.net/wiki/O'Fallon</t>
  </si>
  <si>
    <t>Oberon</t>
  </si>
  <si>
    <t>Oberon VI</t>
  </si>
  <si>
    <t>https://www.sarna.net/wiki/Oberon</t>
  </si>
  <si>
    <t>OC,Faction Capital</t>
  </si>
  <si>
    <t>NOC,Faction Capital</t>
  </si>
  <si>
    <t>Obrenovac</t>
  </si>
  <si>
    <t>https://www.sarna.net/wiki/Obrenovac</t>
  </si>
  <si>
    <t>Oceana</t>
  </si>
  <si>
    <t>https://www.sarna.net/wiki/Oceana</t>
  </si>
  <si>
    <t>Odabasi</t>
  </si>
  <si>
    <t>https://www.sarna.net/wiki/Odabasi</t>
  </si>
  <si>
    <t>Odawara</t>
  </si>
  <si>
    <t>https://www.sarna.net/wiki/Odawara</t>
  </si>
  <si>
    <t>Odell</t>
  </si>
  <si>
    <t>https://www.sarna.net/wiki/Odell</t>
  </si>
  <si>
    <t>Odessa</t>
  </si>
  <si>
    <t>The Ruins of Gabriel</t>
  </si>
  <si>
    <t>https://www.sarna.net/wiki/Odessa</t>
  </si>
  <si>
    <t>Offerman</t>
  </si>
  <si>
    <t>https://www.sarna.net/wiki/Offerman</t>
  </si>
  <si>
    <t>Ogano</t>
  </si>
  <si>
    <t>https://www.sarna.net/wiki/Ogano</t>
  </si>
  <si>
    <t>Ogilvie</t>
  </si>
  <si>
    <t>https://www.sarna.net/wiki/Ogilvie</t>
  </si>
  <si>
    <t>Ohrensen</t>
  </si>
  <si>
    <t>https://www.sarna.net/wiki/Ohrensen</t>
  </si>
  <si>
    <t>FWL,Ohren Province</t>
  </si>
  <si>
    <t>Okains</t>
  </si>
  <si>
    <t>https://www.sarna.net/wiki/Okains</t>
  </si>
  <si>
    <t>Okaya</t>
  </si>
  <si>
    <t>https://www.sarna.net/wiki/Okaya</t>
  </si>
  <si>
    <t>Okefenokee</t>
  </si>
  <si>
    <t>https://www.sarna.net/wiki/Okefenokee</t>
  </si>
  <si>
    <t>Olafsvik</t>
  </si>
  <si>
    <t>https://www.sarna.net/wiki/Olafsvik</t>
  </si>
  <si>
    <t>Olancha</t>
  </si>
  <si>
    <t>https://www.sarna.net/wiki/Olancha</t>
  </si>
  <si>
    <t>Old Canton</t>
  </si>
  <si>
    <t>https://www.sarna.net/wiki/Old_Canton</t>
  </si>
  <si>
    <t>Old Kentucky</t>
  </si>
  <si>
    <t>https://www.sarna.net/wiki/Old_Kentucky</t>
  </si>
  <si>
    <t>Oldsmith</t>
  </si>
  <si>
    <t>https://www.sarna.net/wiki/Oldsmith</t>
  </si>
  <si>
    <t>Oli</t>
  </si>
  <si>
    <t>https://www.sarna.net/wiki/Oli</t>
  </si>
  <si>
    <t>Oligar</t>
  </si>
  <si>
    <t>https://www.sarna.net/wiki/Oligar</t>
  </si>
  <si>
    <t>Olindo</t>
  </si>
  <si>
    <t>https://www.sarna.net/wiki/Olindo</t>
  </si>
  <si>
    <t>Oliver</t>
  </si>
  <si>
    <t>https://www.sarna.net/wiki/Oliver</t>
  </si>
  <si>
    <t>Oltepesi</t>
  </si>
  <si>
    <t>https://www.sarna.net/wiki/Oltepesi</t>
  </si>
  <si>
    <t>Omagh</t>
  </si>
  <si>
    <t>https://www.sarna.net/wiki/Omagh</t>
  </si>
  <si>
    <t>Onverwacht</t>
  </si>
  <si>
    <t>https://www.sarna.net/wiki/Onverwacht</t>
  </si>
  <si>
    <t>OA,Onverwacht Province,Major Capital</t>
  </si>
  <si>
    <t>Oporto</t>
  </si>
  <si>
    <t>Veil (3075+)</t>
  </si>
  <si>
    <t>https://www.sarna.net/wiki/Veil</t>
  </si>
  <si>
    <t>Orbisonia</t>
  </si>
  <si>
    <t>https://www.sarna.net/wiki/Orbisonia</t>
  </si>
  <si>
    <t>Ordino</t>
  </si>
  <si>
    <t>https://www.sarna.net/wiki/Ordino</t>
  </si>
  <si>
    <t>Orestes</t>
  </si>
  <si>
    <t>https://www.sarna.net/wiki/Orestes</t>
  </si>
  <si>
    <t>FR,Faction Capital</t>
  </si>
  <si>
    <t>Organo</t>
  </si>
  <si>
    <t>https://www.sarna.net/wiki/Organo</t>
  </si>
  <si>
    <t>Oriente</t>
  </si>
  <si>
    <t>https://www.sarna.net/wiki/Oriente</t>
  </si>
  <si>
    <t>FO,Faction Capital</t>
  </si>
  <si>
    <t>FWL,Federation of Oriente,Major Capital</t>
  </si>
  <si>
    <t>FWL,Duchy of Oriente,Major Capital</t>
  </si>
  <si>
    <t>DO,Faction Capital</t>
  </si>
  <si>
    <t>OP,Faction Capital</t>
  </si>
  <si>
    <t>FWL,Oriente Protectorate,Major Capital</t>
  </si>
  <si>
    <t>Orkney</t>
  </si>
  <si>
    <t>https://www.sarna.net/wiki/Orkney_(LC)</t>
  </si>
  <si>
    <t>LC,Tamar Pact,Orkney Shire,Minor Capital</t>
  </si>
  <si>
    <t>https://www.sarna.net/wiki/Orkney_(TC)</t>
  </si>
  <si>
    <t>Ormal</t>
  </si>
  <si>
    <t>https://www.sarna.net/wiki/Ormal</t>
  </si>
  <si>
    <t>Ormstown</t>
  </si>
  <si>
    <t>https://www.sarna.net/wiki/Ormstown</t>
  </si>
  <si>
    <t>Oscar</t>
  </si>
  <si>
    <t>https://www.sarna.net/wiki/Oscar</t>
  </si>
  <si>
    <t>Oshika</t>
  </si>
  <si>
    <t>https://www.sarna.net/wiki/Oshika</t>
  </si>
  <si>
    <t>DC,Galedon Military District,Oshika Prefecture,Minor Capital</t>
  </si>
  <si>
    <t>DC,New Samarkand Military District,Oshika Prefecture,Minor Capital</t>
  </si>
  <si>
    <t>Osmus Saar</t>
  </si>
  <si>
    <t>https://www.sarna.net/wiki/Osmus_Saar</t>
  </si>
  <si>
    <t>Osset</t>
  </si>
  <si>
    <t>https://www.sarna.net/wiki/Osset</t>
  </si>
  <si>
    <t>Osumi</t>
  </si>
  <si>
    <t>https://www.sarna.net/wiki/Osumi</t>
  </si>
  <si>
    <t>Otho</t>
  </si>
  <si>
    <t>https://www.sarna.net/wiki/Otho</t>
  </si>
  <si>
    <t>Otisberg</t>
  </si>
  <si>
    <t>https://www.sarna.net/wiki/Otisberg</t>
  </si>
  <si>
    <t>Ottumwa</t>
  </si>
  <si>
    <t>https://www.sarna.net/wiki/Ottumwa</t>
  </si>
  <si>
    <t>Ouagadougou</t>
  </si>
  <si>
    <t>Silence (3130+)</t>
  </si>
  <si>
    <t>https://www.sarna.net/wiki/Silence</t>
  </si>
  <si>
    <t>Ourem</t>
  </si>
  <si>
    <t>https://www.sarna.net/wiki/Ourem</t>
  </si>
  <si>
    <t>Outer Volta</t>
  </si>
  <si>
    <t>https://www.sarna.net/wiki/Outer_Volta</t>
  </si>
  <si>
    <t>Outpost</t>
  </si>
  <si>
    <t>https://www.sarna.net/wiki/Outpost_(system)</t>
  </si>
  <si>
    <t>Outreach</t>
  </si>
  <si>
    <t>https://www.sarna.net/wiki/Outreach</t>
  </si>
  <si>
    <t>Ovan</t>
  </si>
  <si>
    <t>https://www.sarna.net/wiki/Ovan</t>
  </si>
  <si>
    <t>Overton</t>
  </si>
  <si>
    <t>https://www.sarna.net/wiki/Overton</t>
  </si>
  <si>
    <t>Oyevaina</t>
  </si>
  <si>
    <t>https://www.sarna.net/wiki/Oyevaina</t>
  </si>
  <si>
    <t>Ozawa</t>
  </si>
  <si>
    <t>https://www.sarna.net/wiki/Ozawa</t>
  </si>
  <si>
    <t>RS,Prefecture III,Minor Capital</t>
  </si>
  <si>
    <t>Paches</t>
  </si>
  <si>
    <t>https://www.sarna.net/wiki/Paches</t>
  </si>
  <si>
    <t>Paf</t>
  </si>
  <si>
    <t>https://www.sarna.net/wiki/Paf</t>
  </si>
  <si>
    <t>Pajarito</t>
  </si>
  <si>
    <t>https://www.sarna.net/wiki/Pajarito</t>
  </si>
  <si>
    <t>Palladaine</t>
  </si>
  <si>
    <t>https://www.sarna.net/wiki/Palladaine</t>
  </si>
  <si>
    <t>Palladix</t>
  </si>
  <si>
    <t>https://www.sarna.net/wiki/Palladix</t>
  </si>
  <si>
    <t>Palm</t>
  </si>
  <si>
    <t>https://www.sarna.net/wiki/Palm</t>
  </si>
  <si>
    <t>Palmyra</t>
  </si>
  <si>
    <t>https://www.sarna.net/wiki/Palmyra</t>
  </si>
  <si>
    <t>Palos</t>
  </si>
  <si>
    <t>https://www.sarna.net/wiki/Palos</t>
  </si>
  <si>
    <t>LC,Sarna March,Palos Operational Area,Region 3,Minor Capital</t>
  </si>
  <si>
    <t>FCL,Sarna March,Palos Operational Area,Region 3,Minor Capital</t>
  </si>
  <si>
    <t>Pandora</t>
  </si>
  <si>
    <t>https://www.sarna.net/wiki/Pandora</t>
  </si>
  <si>
    <t>FCL,Tamar March,Pandora Operational Area,Region 1,Minor Capital</t>
  </si>
  <si>
    <t>LA,Donegal Province,Pandora Theater,Minor Capital</t>
  </si>
  <si>
    <t>Pangkalan</t>
  </si>
  <si>
    <t>https://www.sarna.net/wiki/Pangkalan</t>
  </si>
  <si>
    <t>Panjang</t>
  </si>
  <si>
    <t>https://www.sarna.net/wiki/Panjang</t>
  </si>
  <si>
    <t>Panpour</t>
  </si>
  <si>
    <t>https://www.sarna.net/wiki/Panpour</t>
  </si>
  <si>
    <t>Panzyr</t>
  </si>
  <si>
    <t>https://www.sarna.net/wiki/Panzyr</t>
  </si>
  <si>
    <t>Paracale</t>
  </si>
  <si>
    <t>https://www.sarna.net/wiki/Paracale</t>
  </si>
  <si>
    <t>Paradise</t>
  </si>
  <si>
    <t>https://www.sarna.net/wiki/Paradise</t>
  </si>
  <si>
    <t>Parakoila</t>
  </si>
  <si>
    <t>https://www.sarna.net/wiki/Parakoila</t>
  </si>
  <si>
    <t>Paran</t>
  </si>
  <si>
    <t>https://www.sarna.net/wiki/Paran</t>
  </si>
  <si>
    <t>Pardeau</t>
  </si>
  <si>
    <t>https://www.sarna.net/wiki/Pardeau</t>
  </si>
  <si>
    <t>Parian</t>
  </si>
  <si>
    <t>https://www.sarna.net/wiki/Parian</t>
  </si>
  <si>
    <t>Paris</t>
  </si>
  <si>
    <t>https://www.sarna.net/wiki/Paris</t>
  </si>
  <si>
    <t>Park Place</t>
  </si>
  <si>
    <t>https://www.sarna.net/wiki/Park_Place</t>
  </si>
  <si>
    <t>Parma</t>
  </si>
  <si>
    <t>https://www.sarna.net/wiki/Parma</t>
  </si>
  <si>
    <t>Parvan</t>
  </si>
  <si>
    <t>https://www.sarna.net/wiki/Parvan</t>
  </si>
  <si>
    <t>Pascagoula</t>
  </si>
  <si>
    <t>https://www.sarna.net/wiki/Pascagoula</t>
  </si>
  <si>
    <t>Pasemah</t>
  </si>
  <si>
    <t>https://www.sarna.net/wiki/Pasemah</t>
  </si>
  <si>
    <t>Pasig</t>
  </si>
  <si>
    <t>https://www.sarna.net/wiki/Pasig</t>
  </si>
  <si>
    <t>FCL,Tamar March,Pasig Operational Area,Region 1,Minor Capital</t>
  </si>
  <si>
    <t>LA,Tamar March,Pasig Operational Area,Region 1,Minor Capital</t>
  </si>
  <si>
    <t>Patan</t>
  </si>
  <si>
    <t>https://www.sarna.net/wiki/Patan</t>
  </si>
  <si>
    <t>Pattison</t>
  </si>
  <si>
    <t>https://www.sarna.net/wiki/Pattison</t>
  </si>
  <si>
    <t>Pattonsbrug</t>
  </si>
  <si>
    <t>https://www.sarna.net/wiki/Pattonsbrug</t>
  </si>
  <si>
    <t>Paulding</t>
  </si>
  <si>
    <t>https://www.sarna.net/wiki/Paulding</t>
  </si>
  <si>
    <t>Paulinus</t>
  </si>
  <si>
    <t>https://www.sarna.net/wiki/Paulinus</t>
  </si>
  <si>
    <t>Paulus Prime</t>
  </si>
  <si>
    <t>https://www.sarna.net/wiki/Paulus_Prime</t>
  </si>
  <si>
    <t>Pavia</t>
  </si>
  <si>
    <t>https://www.sarna.net/wiki/Pavia</t>
  </si>
  <si>
    <t>Paxon</t>
  </si>
  <si>
    <t>https://www.sarna.net/wiki/Paxon</t>
  </si>
  <si>
    <t>Payia</t>
  </si>
  <si>
    <t>https://www.sarna.net/wiki/Payia</t>
  </si>
  <si>
    <t>Payvand</t>
  </si>
  <si>
    <t>https://www.sarna.net/wiki/Payvand</t>
  </si>
  <si>
    <t>Peabody</t>
  </si>
  <si>
    <t>https://www.sarna.net/wiki/Peabody</t>
  </si>
  <si>
    <t>Peacock</t>
  </si>
  <si>
    <t>https://www.sarna.net/wiki/Peacock</t>
  </si>
  <si>
    <t>Pec</t>
  </si>
  <si>
    <t>https://www.sarna.net/wiki/Pec</t>
  </si>
  <si>
    <t>Pegasi</t>
  </si>
  <si>
    <t>https://www.sarna.net/wiki/Pegasi</t>
  </si>
  <si>
    <t>Pell</t>
  </si>
  <si>
    <t>https://www.sarna.net/wiki/Pell</t>
  </si>
  <si>
    <t>Pella</t>
  </si>
  <si>
    <t>Pella II</t>
  </si>
  <si>
    <t>https://www.sarna.net/wiki/Pella</t>
  </si>
  <si>
    <t>Pencader</t>
  </si>
  <si>
    <t>https://www.sarna.net/wiki/Pencader</t>
  </si>
  <si>
    <t>Penobscot</t>
  </si>
  <si>
    <t>https://www.sarna.net/wiki/Penobscot</t>
  </si>
  <si>
    <t>Pentvar</t>
  </si>
  <si>
    <t>https://www.sarna.net/wiki/Pentvar</t>
  </si>
  <si>
    <t>Peratallada</t>
  </si>
  <si>
    <t>https://www.sarna.net/wiki/Peratallada</t>
  </si>
  <si>
    <t>Perdido</t>
  </si>
  <si>
    <t>https://www.sarna.net/wiki/Perdido</t>
  </si>
  <si>
    <t>Perdition</t>
  </si>
  <si>
    <t>https://www.sarna.net/wiki/Perdition</t>
  </si>
  <si>
    <t>TC,Perdition Union,Major Capital</t>
  </si>
  <si>
    <t>Périgueux</t>
  </si>
  <si>
    <t>https://www.sarna.net/wiki/P%C3%A9rigueux</t>
  </si>
  <si>
    <t>Perkasie</t>
  </si>
  <si>
    <t>https://www.sarna.net/wiki/Perkasie</t>
  </si>
  <si>
    <t>Pernik</t>
  </si>
  <si>
    <t>https://www.sarna.net/wiki/Pernik</t>
  </si>
  <si>
    <t>Perrot</t>
  </si>
  <si>
    <t>Shaula (3025+)</t>
  </si>
  <si>
    <t>https://www.sarna.net/wiki/Shaula</t>
  </si>
  <si>
    <t>Persistence</t>
  </si>
  <si>
    <t>https://www.sarna.net/wiki/Persistence</t>
  </si>
  <si>
    <t>Pesht</t>
  </si>
  <si>
    <t>https://www.sarna.net/wiki/Pesht</t>
  </si>
  <si>
    <t>DC,Pesht Military District,Kagoshima Prefecture,Major Capital</t>
  </si>
  <si>
    <t>Petrolia</t>
  </si>
  <si>
    <t>https://www.sarna.net/wiki/Petrolia</t>
  </si>
  <si>
    <t>Phact</t>
  </si>
  <si>
    <t>https://www.sarna.net/wiki/Phact</t>
  </si>
  <si>
    <t>Phalan</t>
  </si>
  <si>
    <t>https://www.sarna.net/wiki/Phalan</t>
  </si>
  <si>
    <t>Pharos</t>
  </si>
  <si>
    <t>Phaeton IV, Eros III</t>
  </si>
  <si>
    <t>https://www.sarna.net/wiki/Pharos</t>
  </si>
  <si>
    <t>Phecda</t>
  </si>
  <si>
    <t>https://www.sarna.net/wiki/Phecda</t>
  </si>
  <si>
    <t>Pherkad</t>
  </si>
  <si>
    <t>https://www.sarna.net/wiki/Pherkad</t>
  </si>
  <si>
    <t>FCL,Donegal March,Pherkad Operational Area,Region 1,Minor Capital</t>
  </si>
  <si>
    <t>LA,Donegal March,Pherkad Operational Area,Region 1,Minor Capital</t>
  </si>
  <si>
    <t>Philadelphia</t>
  </si>
  <si>
    <t>https://www.sarna.net/wiki/Philadelphia</t>
  </si>
  <si>
    <t>Piedmont</t>
  </si>
  <si>
    <t>https://www.sarna.net/wiki/Piedmont</t>
  </si>
  <si>
    <t>Pierce</t>
  </si>
  <si>
    <t>https://www.sarna.net/wiki/Pierce</t>
  </si>
  <si>
    <t>Pietermaritzburg</t>
  </si>
  <si>
    <t>https://www.sarna.net/wiki/Pietermaritzburg</t>
  </si>
  <si>
    <t>Pike</t>
  </si>
  <si>
    <t>Pike IV</t>
  </si>
  <si>
    <t>https://www.sarna.net/wiki/Pike_(system)</t>
  </si>
  <si>
    <t>Pilkhua</t>
  </si>
  <si>
    <t>https://www.sarna.net/wiki/Pilkhua</t>
  </si>
  <si>
    <t>Pilon</t>
  </si>
  <si>
    <t>https://www.sarna.net/wiki/Pilon</t>
  </si>
  <si>
    <t>Pilpala</t>
  </si>
  <si>
    <t>https://www.sarna.net/wiki/Pilpala</t>
  </si>
  <si>
    <t>Pinard</t>
  </si>
  <si>
    <t>https://www.sarna.net/wiki/Pinard</t>
  </si>
  <si>
    <t>Pingree</t>
  </si>
  <si>
    <t>https://www.sarna.net/wiki/Pingree</t>
  </si>
  <si>
    <t>Pinnacle</t>
  </si>
  <si>
    <t>https://www.sarna.net/wiki/Pinnacle</t>
  </si>
  <si>
    <t>Piriapolis</t>
  </si>
  <si>
    <t>https://www.sarna.net/wiki/Piriapolis</t>
  </si>
  <si>
    <t>Pitkin</t>
  </si>
  <si>
    <t>https://www.sarna.net/wiki/Pitkin</t>
  </si>
  <si>
    <t>FS,Periphery March,Woodbine Operational Area,Milligan PDZ</t>
  </si>
  <si>
    <t>Placida</t>
  </si>
  <si>
    <t>https://www.sarna.net/wiki/Placida</t>
  </si>
  <si>
    <t>Planting</t>
  </si>
  <si>
    <t>https://www.sarna.net/wiki/Planting</t>
  </si>
  <si>
    <t>Plataea</t>
  </si>
  <si>
    <t>https://www.sarna.net/wiki/Plataea</t>
  </si>
  <si>
    <t>Pleiades Cluster</t>
  </si>
  <si>
    <t>https://www.sarna.net/wiki/Pleiades_Cluster</t>
  </si>
  <si>
    <t>Pleione</t>
  </si>
  <si>
    <t>https://www.sarna.net/wiki/Pleione</t>
  </si>
  <si>
    <t>Pliska</t>
  </si>
  <si>
    <t>https://www.sarna.net/wiki/Pliska</t>
  </si>
  <si>
    <t>Plymouth</t>
  </si>
  <si>
    <t>https://www.sarna.net/wiki/Plymouth</t>
  </si>
  <si>
    <t>Pobeda</t>
  </si>
  <si>
    <t>https://www.sarna.net/wiki/Pobeda</t>
  </si>
  <si>
    <t>Pocologan</t>
  </si>
  <si>
    <t>https://www.sarna.net/wiki/Pocologan</t>
  </si>
  <si>
    <t>Point Barrow</t>
  </si>
  <si>
    <t>https://www.sarna.net/wiki/Point_Barrow_(System)</t>
  </si>
  <si>
    <t>Pojos</t>
  </si>
  <si>
    <t>https://www.sarna.net/wiki/Pojos</t>
  </si>
  <si>
    <t>Pokhara</t>
  </si>
  <si>
    <t>https://www.sarna.net/wiki/Pokhara</t>
  </si>
  <si>
    <t>Polcenigo</t>
  </si>
  <si>
    <t>https://www.sarna.net/wiki/Polcenigo</t>
  </si>
  <si>
    <t>Pollux</t>
  </si>
  <si>
    <t>https://www.sarna.net/wiki/Pollux</t>
  </si>
  <si>
    <t>Polybius</t>
  </si>
  <si>
    <t>Appian (3022+)</t>
  </si>
  <si>
    <t>https://www.sarna.net/wiki/Appian</t>
  </si>
  <si>
    <t>Pomme De Terre</t>
  </si>
  <si>
    <t>https://www.sarna.net/wiki/Pomme_De_Terre</t>
  </si>
  <si>
    <t>Pompey</t>
  </si>
  <si>
    <t>https://www.sarna.net/wiki/Pompey</t>
  </si>
  <si>
    <t>Pondicherry</t>
  </si>
  <si>
    <t>https://www.sarna.net/wiki/Pondicherry</t>
  </si>
  <si>
    <t>Porrima</t>
  </si>
  <si>
    <t>https://www.sarna.net/wiki/Porrima</t>
  </si>
  <si>
    <t>Port Arthur</t>
  </si>
  <si>
    <t>https://www.sarna.net/wiki/Port_Arthur</t>
  </si>
  <si>
    <t>Port Moseby</t>
  </si>
  <si>
    <t>https://www.sarna.net/wiki/Port_Moseby</t>
  </si>
  <si>
    <t>Port Vail</t>
  </si>
  <si>
    <t>The Rack (3050+)</t>
  </si>
  <si>
    <t>https://www.sarna.net/wiki/The_Rack</t>
  </si>
  <si>
    <t>Porthos</t>
  </si>
  <si>
    <t>https://www.sarna.net/wiki/Porthos</t>
  </si>
  <si>
    <t>THa,Faction Capital</t>
  </si>
  <si>
    <t>Portland</t>
  </si>
  <si>
    <t>https://www.sarna.net/wiki/Portland</t>
  </si>
  <si>
    <t>Potwin</t>
  </si>
  <si>
    <t>https://www.sarna.net/wiki/Potwin</t>
  </si>
  <si>
    <t>Poulsbo</t>
  </si>
  <si>
    <t>https://www.sarna.net/wiki/Poulsbo</t>
  </si>
  <si>
    <t>Poznan</t>
  </si>
  <si>
    <t>https://www.sarna.net/wiki/Poznan</t>
  </si>
  <si>
    <t>Prato</t>
  </si>
  <si>
    <t>https://www.sarna.net/wiki/Prato</t>
  </si>
  <si>
    <t>Praxton</t>
  </si>
  <si>
    <t>https://www.sarna.net/wiki/Praxton</t>
  </si>
  <si>
    <t>Predlitz</t>
  </si>
  <si>
    <t>https://www.sarna.net/wiki/Predlitz</t>
  </si>
  <si>
    <t>Premana</t>
  </si>
  <si>
    <t>https://www.sarna.net/wiki/Premana</t>
  </si>
  <si>
    <t>Pressby</t>
  </si>
  <si>
    <t>https://www.sarna.net/wiki/Pressby</t>
  </si>
  <si>
    <t>Pressville</t>
  </si>
  <si>
    <t>https://www.sarna.net/wiki/Pressville</t>
  </si>
  <si>
    <t>Preston</t>
  </si>
  <si>
    <t>https://www.sarna.net/wiki/Preston_(CC)</t>
  </si>
  <si>
    <t>https://www.sarna.net/wiki/Preston_(FWL)</t>
  </si>
  <si>
    <t>Primus</t>
  </si>
  <si>
    <t>https://www.sarna.net/wiki/Primus_(system)</t>
  </si>
  <si>
    <t>Principia</t>
  </si>
  <si>
    <t>https://www.sarna.net/wiki/Principia</t>
  </si>
  <si>
    <t>Princton</t>
  </si>
  <si>
    <t>https://www.sarna.net/wiki/Princton</t>
  </si>
  <si>
    <t>Prinis Prime</t>
  </si>
  <si>
    <t>https://www.sarna.net/wiki/Prinis_Prime</t>
  </si>
  <si>
    <t>Priori</t>
  </si>
  <si>
    <t>https://www.sarna.net/wiki/Priori</t>
  </si>
  <si>
    <t>Prix</t>
  </si>
  <si>
    <t>https://www.sarna.net/wiki/Prix</t>
  </si>
  <si>
    <t>Procyon</t>
  </si>
  <si>
    <t>https://www.sarna.net/wiki/Procyon</t>
  </si>
  <si>
    <t>SH</t>
  </si>
  <si>
    <t>Project Libra Umbrella</t>
  </si>
  <si>
    <t>Skyfog (2769+)</t>
  </si>
  <si>
    <t>https://www.sarna.net/wiki/Skyfog</t>
  </si>
  <si>
    <t>Project Sagitarius Umbrella</t>
  </si>
  <si>
    <t>McEvedy's Folly (2752+)</t>
  </si>
  <si>
    <t>https://www.sarna.net/wiki/McEvedy's_Folly</t>
  </si>
  <si>
    <t>Promised Land</t>
  </si>
  <si>
    <t>https://www.sarna.net/wiki/Promised_Land</t>
  </si>
  <si>
    <t>Propus</t>
  </si>
  <si>
    <t>https://www.sarna.net/wiki/Propus</t>
  </si>
  <si>
    <t>Proserpina</t>
  </si>
  <si>
    <t>https://www.sarna.net/wiki/Proserpina</t>
  </si>
  <si>
    <t>Protection</t>
  </si>
  <si>
    <t>https://www.sarna.net/wiki/Protection</t>
  </si>
  <si>
    <t>Prydain</t>
  </si>
  <si>
    <t>https://www.sarna.net/wiki/Prydain</t>
  </si>
  <si>
    <t>Ptolemy</t>
  </si>
  <si>
    <t>Rosetta</t>
  </si>
  <si>
    <t>https://www.sarna.net/wiki/Rosetta</t>
  </si>
  <si>
    <t>Pula</t>
  </si>
  <si>
    <t>https://www.sarna.net/wiki/Pula</t>
  </si>
  <si>
    <t>Purvo</t>
  </si>
  <si>
    <t>https://www.sarna.net/wiki/Purvo</t>
  </si>
  <si>
    <t>Pusht-i-rud</t>
  </si>
  <si>
    <t>https://www.sarna.net/wiki/Pusht-i-rud</t>
  </si>
  <si>
    <t>DC,Pesht Military District,Pusht-i-rud Prefecture,Minor Capital</t>
  </si>
  <si>
    <t>Puttalam</t>
  </si>
  <si>
    <t>https://www.sarna.net/wiki/Puttalam</t>
  </si>
  <si>
    <t>Pyrrhus</t>
  </si>
  <si>
    <t>https://www.sarna.net/wiki/Pyrrhus</t>
  </si>
  <si>
    <t>Qalzi</t>
  </si>
  <si>
    <t>https://www.sarna.net/wiki/Qalzi</t>
  </si>
  <si>
    <t>Qanatir</t>
  </si>
  <si>
    <t>https://www.sarna.net/wiki/Qanatir</t>
  </si>
  <si>
    <t>Qandahar</t>
  </si>
  <si>
    <t>https://www.sarna.net/wiki/Qandahar</t>
  </si>
  <si>
    <t>DC,Pesht Military District,Qandahar Prefecture,Minor Capital</t>
  </si>
  <si>
    <t>Qarahta</t>
  </si>
  <si>
    <t>https://www.sarna.net/wiki/Qarahta</t>
  </si>
  <si>
    <t>Qualip</t>
  </si>
  <si>
    <t>Kerensky's Vision (3130+)</t>
  </si>
  <si>
    <t>https://www.sarna.net/wiki/Kerensky's_Vision</t>
  </si>
  <si>
    <t>Quantraine</t>
  </si>
  <si>
    <t>https://www.sarna.net/wiki/Quantraine</t>
  </si>
  <si>
    <t>Quarell</t>
  </si>
  <si>
    <t>https://www.sarna.net/wiki/Quarell</t>
  </si>
  <si>
    <t>Quatre Belle</t>
  </si>
  <si>
    <t>https://www.sarna.net/wiki/Quatre_Belle</t>
  </si>
  <si>
    <t>Quelimane</t>
  </si>
  <si>
    <t>https://www.sarna.net/wiki/Quelimane</t>
  </si>
  <si>
    <t>Quemoy</t>
  </si>
  <si>
    <t>https://www.sarna.net/wiki/Quemoy</t>
  </si>
  <si>
    <t>Quentin</t>
  </si>
  <si>
    <t>https://www.sarna.net/wiki/Quentin</t>
  </si>
  <si>
    <t>Quiberas</t>
  </si>
  <si>
    <t>https://www.sarna.net/wiki/Quiberas</t>
  </si>
  <si>
    <t>Quilino</t>
  </si>
  <si>
    <t>https://www.sarna.net/wiki/Quilino</t>
  </si>
  <si>
    <t>Quimberton</t>
  </si>
  <si>
    <t>https://www.sarna.net/wiki/Quimberton</t>
  </si>
  <si>
    <t>Quimper</t>
  </si>
  <si>
    <t>Chirac (3130+)</t>
  </si>
  <si>
    <t>https://www.sarna.net/wiki/Chirac</t>
  </si>
  <si>
    <t>https://www.sarna.net/wiki/Quimper_(Crucis_March)</t>
  </si>
  <si>
    <t>Quincy</t>
  </si>
  <si>
    <t>https://www.sarna.net/wiki/Quincy</t>
  </si>
  <si>
    <t>Quines</t>
  </si>
  <si>
    <t>https://www.sarna.net/wiki/Quines</t>
  </si>
  <si>
    <t>Quittacas</t>
  </si>
  <si>
    <t>https://www.sarna.net/wiki/Quittacas</t>
  </si>
  <si>
    <t>Qurayyat</t>
  </si>
  <si>
    <t>https://www.sarna.net/wiki/Qurayyat</t>
  </si>
  <si>
    <t>Raballa</t>
  </si>
  <si>
    <t>https://www.sarna.net/wiki/Raballa</t>
  </si>
  <si>
    <t>Radlje</t>
  </si>
  <si>
    <t>https://www.sarna.net/wiki/Radlje</t>
  </si>
  <si>
    <t>Radostov</t>
  </si>
  <si>
    <t>https://www.sarna.net/wiki/Radostov</t>
  </si>
  <si>
    <t>Radstadt</t>
  </si>
  <si>
    <t>https://www.sarna.net/wiki/Radstadt</t>
  </si>
  <si>
    <t>DC,Rasalhague Military District,Radstadt Prefecture,Minor Capital</t>
  </si>
  <si>
    <t>FR,Radstadt Province,Major Capital</t>
  </si>
  <si>
    <t>Radulov</t>
  </si>
  <si>
    <t>Tanis (2600+)</t>
  </si>
  <si>
    <t>https://www.sarna.net/wiki/Tanis</t>
  </si>
  <si>
    <t>Raetia</t>
  </si>
  <si>
    <t>https://www.sarna.net/wiki/Raetia</t>
  </si>
  <si>
    <t>Ragusa</t>
  </si>
  <si>
    <t>https://www.sarna.net/wiki/Ragusa</t>
  </si>
  <si>
    <t>Rahne</t>
  </si>
  <si>
    <t>https://www.sarna.net/wiki/Rahne</t>
  </si>
  <si>
    <t>LC,Federation of Skye,Rahneshire,Minor Capital</t>
  </si>
  <si>
    <t>Rahway</t>
  </si>
  <si>
    <t>Sonnia</t>
  </si>
  <si>
    <t>https://www.sarna.net/wiki/Rahway</t>
  </si>
  <si>
    <t>Rajkot</t>
  </si>
  <si>
    <t>https://www.sarna.net/wiki/Rajkot</t>
  </si>
  <si>
    <t>Raldamax</t>
  </si>
  <si>
    <t>https://www.sarna.net/wiki/Raldamax</t>
  </si>
  <si>
    <t>Raman</t>
  </si>
  <si>
    <t>https://www.sarna.net/wiki/Raman</t>
  </si>
  <si>
    <t>Ramen</t>
  </si>
  <si>
    <t>Ramen II</t>
  </si>
  <si>
    <t>https://www.sarna.net/wiki/Ramen</t>
  </si>
  <si>
    <t>Ramgarh</t>
  </si>
  <si>
    <t>https://www.sarna.net/wiki/Ramgarh</t>
  </si>
  <si>
    <t>Ramona</t>
  </si>
  <si>
    <t>https://www.sarna.net/wiki/Ramona</t>
  </si>
  <si>
    <t>Ramora</t>
  </si>
  <si>
    <t>https://www.sarna.net/wiki/Ramora</t>
  </si>
  <si>
    <t>OA,Ramora Province,Major Capital</t>
  </si>
  <si>
    <t>Ramsau</t>
  </si>
  <si>
    <t>https://www.sarna.net/wiki/Ramsau</t>
  </si>
  <si>
    <t>Ramsey</t>
  </si>
  <si>
    <t>https://www.sarna.net/wiki/Ramsey</t>
  </si>
  <si>
    <t>Randar</t>
  </si>
  <si>
    <t>https://www.sarna.net/wiki/Randar</t>
  </si>
  <si>
    <t>Raphael</t>
  </si>
  <si>
    <t>https://www.sarna.net/wiki/Raphael</t>
  </si>
  <si>
    <t>Rapla</t>
  </si>
  <si>
    <t>https://www.sarna.net/wiki/Rapla</t>
  </si>
  <si>
    <t>Rasalas</t>
  </si>
  <si>
    <t>https://www.sarna.net/wiki/Rasalas</t>
  </si>
  <si>
    <t>Rasalgethi</t>
  </si>
  <si>
    <t>https://www.sarna.net/wiki/Rasalgethi</t>
  </si>
  <si>
    <t>Rasalhague</t>
  </si>
  <si>
    <t>https://www.sarna.net/wiki/Rasalhague</t>
  </si>
  <si>
    <t>PoR,Faction Capital</t>
  </si>
  <si>
    <t>DC,Principality of Rasalhague,Major Capital</t>
  </si>
  <si>
    <t>DC,Rasalhague Military District,Radstadt Prefecture,Major Capital</t>
  </si>
  <si>
    <t>FR,Rasalhague Province,Faction Capital</t>
  </si>
  <si>
    <t>RD,Region 1,Faction Capital</t>
  </si>
  <si>
    <t>Rastaban</t>
  </si>
  <si>
    <t>https://www.sarna.net/wiki/Rastaban</t>
  </si>
  <si>
    <t>Recife</t>
  </si>
  <si>
    <t>https://www.sarna.net/wiki/Recife</t>
  </si>
  <si>
    <t>Redfield</t>
  </si>
  <si>
    <t>https://www.sarna.net/wiki/Redfield</t>
  </si>
  <si>
    <t>Redondo</t>
  </si>
  <si>
    <t>https://www.sarna.net/wiki/Redondo</t>
  </si>
  <si>
    <t>Reese Station</t>
  </si>
  <si>
    <t>https://www.sarna.net/wiki/Reese_Station</t>
  </si>
  <si>
    <t>Refuel Base Gamma</t>
  </si>
  <si>
    <t>https://www.sarna.net/wiki/Refuel_Base_Gamma</t>
  </si>
  <si>
    <t>Regis Roost</t>
  </si>
  <si>
    <t>https://www.sarna.net/wiki/Regis_Roost</t>
  </si>
  <si>
    <t>Regulus</t>
  </si>
  <si>
    <t>https://www.sarna.net/wiki/Regulus</t>
  </si>
  <si>
    <t>PR,Faction Capital</t>
  </si>
  <si>
    <t>FWL,Principality of Regulus,Major Capital</t>
  </si>
  <si>
    <t>RF,Faction Capital</t>
  </si>
  <si>
    <t>FWL,Regulan Fiefs,Major Capital</t>
  </si>
  <si>
    <t>Reinbak</t>
  </si>
  <si>
    <t>https://www.sarna.net/wiki/Reinbak</t>
  </si>
  <si>
    <t>Reinhardstein</t>
  </si>
  <si>
    <t>https://www.sarna.net/wiki/Reinhardstein</t>
  </si>
  <si>
    <t>Reisling's Planet</t>
  </si>
  <si>
    <t>https://www.sarna.net/wiki/Reisling's_Planet</t>
  </si>
  <si>
    <t>Reisterstown</t>
  </si>
  <si>
    <t>https://www.sarna.net/wiki/Reisterstown</t>
  </si>
  <si>
    <t>Relevow</t>
  </si>
  <si>
    <t>https://www.sarna.net/wiki/Relevow</t>
  </si>
  <si>
    <t>Remagen</t>
  </si>
  <si>
    <t>https://www.sarna.net/wiki/Remagen</t>
  </si>
  <si>
    <t>Remshield</t>
  </si>
  <si>
    <t>https://www.sarna.net/wiki/Remshield</t>
  </si>
  <si>
    <t>Remulac</t>
  </si>
  <si>
    <t>https://www.sarna.net/wiki/Remulac</t>
  </si>
  <si>
    <t>Renfield</t>
  </si>
  <si>
    <t>https://www.sarna.net/wiki/Renfield</t>
  </si>
  <si>
    <t>Rennes</t>
  </si>
  <si>
    <t>https://www.sarna.net/wiki/Rennes</t>
  </si>
  <si>
    <t>Renorsal</t>
  </si>
  <si>
    <t>https://www.sarna.net/wiki/Renorsal</t>
  </si>
  <si>
    <t>Renown</t>
  </si>
  <si>
    <t>https://www.sarna.net/wiki/Renown</t>
  </si>
  <si>
    <t>Renren</t>
  </si>
  <si>
    <t>https://www.sarna.net/wiki/Renren</t>
  </si>
  <si>
    <t>Rentz</t>
  </si>
  <si>
    <t>https://www.sarna.net/wiki/Rentz</t>
  </si>
  <si>
    <t>Repulse</t>
  </si>
  <si>
    <t>https://www.sarna.net/wiki/Repulse</t>
  </si>
  <si>
    <t>Restitution</t>
  </si>
  <si>
    <t>https://www.sarna.net/wiki/Restitution</t>
  </si>
  <si>
    <t>Revel</t>
  </si>
  <si>
    <t>https://www.sarna.net/wiki/Revel</t>
  </si>
  <si>
    <t>Revivim</t>
  </si>
  <si>
    <t>https://www.sarna.net/wiki/Revivim</t>
  </si>
  <si>
    <t>Rexburg</t>
  </si>
  <si>
    <t>https://www.sarna.net/wiki/Rexburg</t>
  </si>
  <si>
    <t>Reykavis</t>
  </si>
  <si>
    <t>https://www.sarna.net/wiki/Reykavis</t>
  </si>
  <si>
    <t>IP</t>
  </si>
  <si>
    <t>MH,Illyrian District</t>
  </si>
  <si>
    <t>Rezak's Hole</t>
  </si>
  <si>
    <t>https://www.sarna.net/wiki/Rezak's_Hole</t>
  </si>
  <si>
    <t>Rhodos</t>
  </si>
  <si>
    <t>Runrig (2822+)</t>
  </si>
  <si>
    <t>https://www.sarna.net/wiki/Runrig</t>
  </si>
  <si>
    <t>Richmond</t>
  </si>
  <si>
    <t>https://www.sarna.net/wiki/Richmond</t>
  </si>
  <si>
    <t>Richmond's World</t>
  </si>
  <si>
    <t>Murrain (3025+)</t>
  </si>
  <si>
    <t>https://www.sarna.net/wiki/Murrain</t>
  </si>
  <si>
    <t>Richvale</t>
  </si>
  <si>
    <t>https://www.sarna.net/wiki/Richvale</t>
  </si>
  <si>
    <t>Ridderkerk</t>
  </si>
  <si>
    <t>https://www.sarna.net/wiki/Ridderkerk</t>
  </si>
  <si>
    <t>Ridgebrook</t>
  </si>
  <si>
    <t>https://www.sarna.net/wiki/Ridgebrook</t>
  </si>
  <si>
    <t>Riga</t>
  </si>
  <si>
    <t>https://www.sarna.net/wiki/Riga_(HL)</t>
  </si>
  <si>
    <t>Rigil Kentarus</t>
  </si>
  <si>
    <t>Alpha Centauri</t>
  </si>
  <si>
    <t>https://www.sarna.net/wiki/Rigil_Kentarus</t>
  </si>
  <si>
    <t>Rijeka</t>
  </si>
  <si>
    <t>https://www.sarna.net/wiki/Rijeka</t>
  </si>
  <si>
    <t>Rim Worlds Republic Outpost #11</t>
  </si>
  <si>
    <t>https://www.sarna.net/wiki/Rim_Worlds_Republic_Outpost_11</t>
  </si>
  <si>
    <t>Rim Worlds Republic Outpost #27</t>
  </si>
  <si>
    <t>Coreward Confederacy</t>
  </si>
  <si>
    <t>https://www.sarna.net/wiki/Rim_Worlds_Republic_Outpost_27</t>
  </si>
  <si>
    <t>Rim Worlds Republic Outpost #4</t>
  </si>
  <si>
    <t>https://www.sarna.net/wiki/Rim_Worlds_Republic_Outpost_4</t>
  </si>
  <si>
    <t>Rim Worlds Republic Outpost #7</t>
  </si>
  <si>
    <t>https://www.sarna.net/wiki/Rim_Worlds_Republic_Outpost_7</t>
  </si>
  <si>
    <t>Rio</t>
  </si>
  <si>
    <t>https://www.sarna.net/wiki/Rio</t>
  </si>
  <si>
    <t>Risin</t>
  </si>
  <si>
    <t>https://www.sarna.net/wiki/Risin</t>
  </si>
  <si>
    <t>Roadside</t>
  </si>
  <si>
    <t>https://www.sarna.net/wiki/Roadside</t>
  </si>
  <si>
    <t>Robinson</t>
  </si>
  <si>
    <t>https://www.sarna.net/wiki/Robinson</t>
  </si>
  <si>
    <t>FS,Draconis March,Robinson Operational Area,Region 2,Major Capital</t>
  </si>
  <si>
    <t>FS,Draconis March,Robinson Operational Area,Region 3,Major Capital</t>
  </si>
  <si>
    <t>FS,Draconis March,Robinson Operational Area,Le Blanc PDZ,Major Capital</t>
  </si>
  <si>
    <t>FCF,Draconis March,Robinson Operational Area,Le Blanc PDZ,Major Capital</t>
  </si>
  <si>
    <t>Robsart</t>
  </si>
  <si>
    <t>https://www.sarna.net/wiki/Robsart</t>
  </si>
  <si>
    <t>Roche</t>
  </si>
  <si>
    <t>https://www.sarna.net/wiki/Roche</t>
  </si>
  <si>
    <t>CGS,Faction Capital</t>
  </si>
  <si>
    <t>D(CGS,CCC)</t>
  </si>
  <si>
    <t>CCC,Faction Capital</t>
  </si>
  <si>
    <t>Rochelle</t>
  </si>
  <si>
    <t>https://www.sarna.net/wiki/Rochelle</t>
  </si>
  <si>
    <t>Rochers</t>
  </si>
  <si>
    <t>https://www.sarna.net/wiki/Rochers</t>
  </si>
  <si>
    <t>Rochester</t>
  </si>
  <si>
    <t>https://www.sarna.net/wiki/Rochester</t>
  </si>
  <si>
    <t>Rockland</t>
  </si>
  <si>
    <t>https://www.sarna.net/wiki/Rockland</t>
  </si>
  <si>
    <t>Rockwellawan</t>
  </si>
  <si>
    <t>https://www.sarna.net/wiki/Rockwellawan</t>
  </si>
  <si>
    <t>Rocky</t>
  </si>
  <si>
    <t>https://www.sarna.net/wiki/Rocky</t>
  </si>
  <si>
    <t>Rohinjan</t>
  </si>
  <si>
    <t>https://www.sarna.net/wiki/Rohinjan</t>
  </si>
  <si>
    <t>Rollis</t>
  </si>
  <si>
    <t>https://www.sarna.net/wiki/Rollis</t>
  </si>
  <si>
    <t>Romita</t>
  </si>
  <si>
    <t>https://www.sarna.net/wiki/Romita</t>
  </si>
  <si>
    <t>Romulus</t>
  </si>
  <si>
    <t>https://www.sarna.net/wiki/Romulus</t>
  </si>
  <si>
    <t>Rondane</t>
  </si>
  <si>
    <t>https://www.sarna.net/wiki/Rondane</t>
  </si>
  <si>
    <t>Rondon</t>
  </si>
  <si>
    <t>https://www.sarna.net/wiki/Rondon</t>
  </si>
  <si>
    <t>Ronel</t>
  </si>
  <si>
    <t>https://www.sarna.net/wiki/Ronel</t>
  </si>
  <si>
    <t>Rosamond</t>
  </si>
  <si>
    <t>https://www.sarna.net/wiki/Rosamond</t>
  </si>
  <si>
    <t>Roscoff</t>
  </si>
  <si>
    <t>https://www.sarna.net/wiki/Roscoff</t>
  </si>
  <si>
    <t>Rosendal</t>
  </si>
  <si>
    <t>https://www.sarna.net/wiki/Rosendal</t>
  </si>
  <si>
    <t>Rosepine</t>
  </si>
  <si>
    <t>https://www.sarna.net/wiki/Rosepine</t>
  </si>
  <si>
    <t>Rosice</t>
  </si>
  <si>
    <t>https://www.sarna.net/wiki/Rosice</t>
  </si>
  <si>
    <t>Rosiclare</t>
  </si>
  <si>
    <t>https://www.sarna.net/wiki/Rosiclare</t>
  </si>
  <si>
    <t>Rover</t>
  </si>
  <si>
    <t>https://www.sarna.net/wiki/Rover_(system)</t>
  </si>
  <si>
    <t>Rowe</t>
  </si>
  <si>
    <t>https://www.sarna.net/wiki/Rowe</t>
  </si>
  <si>
    <t>Royal</t>
  </si>
  <si>
    <t>https://www.sarna.net/wiki/Royal</t>
  </si>
  <si>
    <t>Royal Foxx</t>
  </si>
  <si>
    <t>https://www.sarna.net/wiki/Royal_Foxx</t>
  </si>
  <si>
    <t>Royalston</t>
  </si>
  <si>
    <t>https://www.sarna.net/wiki/Royalston</t>
  </si>
  <si>
    <t>Rubigen</t>
  </si>
  <si>
    <t>https://www.sarna.net/wiki/Rubigen</t>
  </si>
  <si>
    <t>DC,Rasalhague Military District,Rubigen Prefecture,Minor Capital</t>
  </si>
  <si>
    <t>DC,Alshain Military District,Rubigen Prefecture,Minor Capital</t>
  </si>
  <si>
    <t>Ruchbah</t>
  </si>
  <si>
    <t>https://www.sarna.net/wiki/Ruchbah</t>
  </si>
  <si>
    <t>Rudolpho</t>
  </si>
  <si>
    <t>https://www.sarna.net/wiki/Rudolpho</t>
  </si>
  <si>
    <t>Rukbat</t>
  </si>
  <si>
    <t>https://www.sarna.net/wiki/Rukbat</t>
  </si>
  <si>
    <t>Ruschegg</t>
  </si>
  <si>
    <t>https://www.sarna.net/wiki/Ruschegg</t>
  </si>
  <si>
    <t>Rushaven</t>
  </si>
  <si>
    <t>https://www.sarna.net/wiki/Rushaven</t>
  </si>
  <si>
    <t>Ryans Fate</t>
  </si>
  <si>
    <t>https://www.sarna.net/wiki/Ryans_Fate</t>
  </si>
  <si>
    <t>Ryde</t>
  </si>
  <si>
    <t>https://www.sarna.net/wiki/Ryde</t>
  </si>
  <si>
    <t>FCL,Skye March,Ryde Operational Area,Region 2,Minor Capital</t>
  </si>
  <si>
    <t>LA,Skye March,Ryde Operational Area,Region 2,Minor Capital</t>
  </si>
  <si>
    <t>Ryerson</t>
  </si>
  <si>
    <t>https://www.sarna.net/wiki/Ryerson</t>
  </si>
  <si>
    <t>Rypful</t>
  </si>
  <si>
    <t>https://www.sarna.net/wiki/Rypful</t>
  </si>
  <si>
    <t>Rzhishchev</t>
  </si>
  <si>
    <t>https://www.sarna.net/wiki/Rzhishchev</t>
  </si>
  <si>
    <t>Saaremaa</t>
  </si>
  <si>
    <t>https://www.sarna.net/wiki/Saaremaa</t>
  </si>
  <si>
    <t>Sabanillas</t>
  </si>
  <si>
    <t>https://www.sarna.net/wiki/Sabanillas</t>
  </si>
  <si>
    <t>Sabhal Mòr Ostaig</t>
  </si>
  <si>
    <t>https://www.sarna.net/wiki/Sabhal_M%C3%B2r_Ostaig</t>
  </si>
  <si>
    <t>Sabik</t>
  </si>
  <si>
    <t>https://www.sarna.net/wiki/Sabik</t>
  </si>
  <si>
    <t>Sackville</t>
  </si>
  <si>
    <t>https://www.sarna.net/wiki/Sackville</t>
  </si>
  <si>
    <t>Sacromonte</t>
  </si>
  <si>
    <t>https://www.sarna.net/wiki/Sacromonte</t>
  </si>
  <si>
    <t>Sadachbia</t>
  </si>
  <si>
    <t>https://www.sarna.net/wiki/Sadachbia</t>
  </si>
  <si>
    <t>Sadalbari</t>
  </si>
  <si>
    <t>https://www.sarna.net/wiki/Sadalbari</t>
  </si>
  <si>
    <t>Sadurni</t>
  </si>
  <si>
    <t>https://www.sarna.net/wiki/Sadurni</t>
  </si>
  <si>
    <t>Safe Port</t>
  </si>
  <si>
    <t>https://www.sarna.net/wiki/Safe_Port</t>
  </si>
  <si>
    <t>Saffel</t>
  </si>
  <si>
    <t>https://www.sarna.net/wiki/Saffel</t>
  </si>
  <si>
    <t>Saggina</t>
  </si>
  <si>
    <t>https://www.sarna.net/wiki/Saggina</t>
  </si>
  <si>
    <t>I(X)</t>
  </si>
  <si>
    <t>Saginaw</t>
  </si>
  <si>
    <t>https://www.sarna.net/wiki/Saginaw</t>
  </si>
  <si>
    <t>Saidia</t>
  </si>
  <si>
    <t>https://www.sarna.net/wiki/Saidia</t>
  </si>
  <si>
    <t>Saiph</t>
  </si>
  <si>
    <t>https://www.sarna.net/wiki/Saiph</t>
  </si>
  <si>
    <t>ST</t>
  </si>
  <si>
    <t>Sakai</t>
  </si>
  <si>
    <t>https://www.sarna.net/wiki/Sakai</t>
  </si>
  <si>
    <t>Sakhalin</t>
  </si>
  <si>
    <t>https://www.sarna.net/wiki/Sakhalin_(CC)</t>
  </si>
  <si>
    <t>CC,Sarna Protectorate</t>
  </si>
  <si>
    <t>https://www.sarna.net/wiki/Sakhalin_(LC)</t>
  </si>
  <si>
    <t>Sakhara</t>
  </si>
  <si>
    <t>Sakhara V</t>
  </si>
  <si>
    <t>https://www.sarna.net/wiki/Sakhara</t>
  </si>
  <si>
    <t>Sakuranoki</t>
  </si>
  <si>
    <t>https://www.sarna.net/wiki/Sakuranoki</t>
  </si>
  <si>
    <t>Salardion</t>
  </si>
  <si>
    <t>https://www.sarna.net/wiki/Salardion</t>
  </si>
  <si>
    <t>Salem</t>
  </si>
  <si>
    <t>https://www.sarna.net/wiki/Salem</t>
  </si>
  <si>
    <t>Salford</t>
  </si>
  <si>
    <t>https://www.sarna.net/wiki/Salford</t>
  </si>
  <si>
    <t>Salisberg</t>
  </si>
  <si>
    <t>https://www.sarna.net/wiki/Salisberg</t>
  </si>
  <si>
    <t>Salonika</t>
  </si>
  <si>
    <t>https://www.sarna.net/wiki/Salonika</t>
  </si>
  <si>
    <t>Saltillo</t>
  </si>
  <si>
    <t>https://www.sarna.net/wiki/Saltillo</t>
  </si>
  <si>
    <t>Saltural</t>
  </si>
  <si>
    <t>https://www.sarna.net/wiki/Saltural</t>
  </si>
  <si>
    <t>Saltville</t>
  </si>
  <si>
    <t>https://www.sarna.net/wiki/Saltville</t>
  </si>
  <si>
    <t>Salur</t>
  </si>
  <si>
    <t>https://www.sarna.net/wiki/Salur</t>
  </si>
  <si>
    <t>Salvende</t>
  </si>
  <si>
    <t>https://www.sarna.net/wiki/Salvende</t>
  </si>
  <si>
    <t>Samantha</t>
  </si>
  <si>
    <t>https://www.sarna.net/wiki/Samantha</t>
  </si>
  <si>
    <t>San Carlos</t>
  </si>
  <si>
    <t>https://www.sarna.net/wiki/San_Carlos</t>
  </si>
  <si>
    <t>San Nicolas</t>
  </si>
  <si>
    <t>https://www.sarna.net/wiki/San_Nicolas</t>
  </si>
  <si>
    <t>Sanda</t>
  </si>
  <si>
    <t>https://www.sarna.net/wiki/Sanda</t>
  </si>
  <si>
    <t>Sanilac</t>
  </si>
  <si>
    <t>https://www.sarna.net/wiki/Sanilac</t>
  </si>
  <si>
    <t>Santa-Ana</t>
  </si>
  <si>
    <t>https://www.sarna.net/wiki/Santa-Ana</t>
  </si>
  <si>
    <t>Santana</t>
  </si>
  <si>
    <t>https://www.sarna.net/wiki/Santana</t>
  </si>
  <si>
    <t>Santander</t>
  </si>
  <si>
    <t>Santander V / Santander's World</t>
  </si>
  <si>
    <t>https://www.sarna.net/wiki/Santander</t>
  </si>
  <si>
    <t>THa</t>
  </si>
  <si>
    <t>Santiago</t>
  </si>
  <si>
    <t>https://www.sarna.net/wiki/Santiago (DC)</t>
  </si>
  <si>
    <t>Santiago IV</t>
  </si>
  <si>
    <t>https://www.sarna.net/wiki/Santiago_(Periphery)</t>
  </si>
  <si>
    <t>Sanurcha</t>
  </si>
  <si>
    <t>https://www.sarna.net/wiki/Sanurcha (system)</t>
  </si>
  <si>
    <t>Ildrong (2750+)</t>
  </si>
  <si>
    <t>https://www.sarna.net/wiki/Ildrong</t>
  </si>
  <si>
    <t>Saonara</t>
  </si>
  <si>
    <t>https://www.sarna.net/wiki/Saonara</t>
  </si>
  <si>
    <t>Sapienza</t>
  </si>
  <si>
    <t>https://www.sarna.net/wiki/Sapienza</t>
  </si>
  <si>
    <t>Sappho</t>
  </si>
  <si>
    <t>https://www.sarna.net/wiki/Sappho</t>
  </si>
  <si>
    <t>Sappir</t>
  </si>
  <si>
    <t>https://www.sarna.net/wiki/Sappir</t>
  </si>
  <si>
    <t>Saravan</t>
  </si>
  <si>
    <t>https://www.sarna.net/wiki/Saravan</t>
  </si>
  <si>
    <t>Sardis</t>
  </si>
  <si>
    <t>https://www.sarna.net/wiki/Sardis</t>
  </si>
  <si>
    <t>Sargasso</t>
  </si>
  <si>
    <t>https://www.sarna.net/wiki/Sargasso</t>
  </si>
  <si>
    <t>Sarikavak</t>
  </si>
  <si>
    <t>https://www.sarna.net/wiki/Sarikavak</t>
  </si>
  <si>
    <t>Sarkel</t>
  </si>
  <si>
    <t>https://www.sarna.net/wiki/Sarkel</t>
  </si>
  <si>
    <t>Sarmaxa</t>
  </si>
  <si>
    <t>https://www.sarna.net/wiki/Sarmaxa</t>
  </si>
  <si>
    <t>Sarna</t>
  </si>
  <si>
    <t>https://www.sarna.net/wiki/Sarna</t>
  </si>
  <si>
    <t>SS,Faction Capital</t>
  </si>
  <si>
    <t>CC,Sarna Commonality,Region 4,Major Capital</t>
  </si>
  <si>
    <t>LC,Sarna March,Palos Operational Area,Region 3,Major Capital</t>
  </si>
  <si>
    <t>FCL,Sarna March,Palos Operational Area,Region 3,Major Capital</t>
  </si>
  <si>
    <t>CC,Sarna Protectorate,Minor Capital</t>
  </si>
  <si>
    <t>CC,Sarna Commonality,Region 2,Major Capital</t>
  </si>
  <si>
    <t>CC,Liao Commonality,Region 2,Major Capital</t>
  </si>
  <si>
    <t>CC,Sarna Commonality,Region 5,Major Capital</t>
  </si>
  <si>
    <t>Sarpsborg</t>
  </si>
  <si>
    <t>https://www.sarna.net/wiki/Sarpsborg</t>
  </si>
  <si>
    <t>Sartu</t>
  </si>
  <si>
    <t>Bastille (3130+)</t>
  </si>
  <si>
    <t>https://www.sarna.net/wiki/Sartu</t>
  </si>
  <si>
    <t>Satalice</t>
  </si>
  <si>
    <t>https://www.sarna.net/wiki/Satalice</t>
  </si>
  <si>
    <t>Sauk City</t>
  </si>
  <si>
    <t>https://www.sarna.net/wiki/Sauk_City</t>
  </si>
  <si>
    <t>Saumur</t>
  </si>
  <si>
    <t>https://www.sarna.net/wiki/Saumur</t>
  </si>
  <si>
    <t>Saunemin</t>
  </si>
  <si>
    <t>https://www.sarna.net/wiki/Saunemin</t>
  </si>
  <si>
    <t>Savannah</t>
  </si>
  <si>
    <t>https://www.sarna.net/wiki/Savannah_(system)</t>
  </si>
  <si>
    <t>Savinsville</t>
  </si>
  <si>
    <t>https://www.sarna.net/wiki/Savinsville</t>
  </si>
  <si>
    <t>Savonburg</t>
  </si>
  <si>
    <t>https://www.sarna.net/wiki/Savonburg</t>
  </si>
  <si>
    <t>Sawyer</t>
  </si>
  <si>
    <t>https://www.sarna.net/wiki/Sawyer</t>
  </si>
  <si>
    <t>Sax</t>
  </si>
  <si>
    <t>https://www.sarna.net/wiki/Sax</t>
  </si>
  <si>
    <t>Scarborough</t>
  </si>
  <si>
    <t>https://www.sarna.net/wiki/Scarborough</t>
  </si>
  <si>
    <t>Scheat</t>
  </si>
  <si>
    <t>https://www.sarna.net/wiki/Scheat</t>
  </si>
  <si>
    <t>Schedar</t>
  </si>
  <si>
    <t>https://www.sarna.net/wiki/Schedar</t>
  </si>
  <si>
    <t>Schererville</t>
  </si>
  <si>
    <t>https://www.sarna.net/wiki/Schererville</t>
  </si>
  <si>
    <t>Scheuerheck</t>
  </si>
  <si>
    <t>https://www.sarna.net/wiki/Scheuerheck</t>
  </si>
  <si>
    <t>Schiedam</t>
  </si>
  <si>
    <t>https://www.sarna.net/wiki/Schiedam</t>
  </si>
  <si>
    <t>Schirmeck</t>
  </si>
  <si>
    <t>https://www.sarna.net/wiki/Schirmeck</t>
  </si>
  <si>
    <t>Schmitt</t>
  </si>
  <si>
    <t>https://www.sarna.net/wiki/Schmitt</t>
  </si>
  <si>
    <t>Schrim</t>
  </si>
  <si>
    <t>https://www.sarna.net/wiki/Schrim</t>
  </si>
  <si>
    <t>Schuyler</t>
  </si>
  <si>
    <t>https://www.sarna.net/wiki/Schuyler</t>
  </si>
  <si>
    <t>Schwartz</t>
  </si>
  <si>
    <t>https://www.sarna.net/wiki/Schwartz</t>
  </si>
  <si>
    <t>Scituate</t>
  </si>
  <si>
    <t>https://www.sarna.net/wiki/Scituate</t>
  </si>
  <si>
    <t>Scudder</t>
  </si>
  <si>
    <t>https://www.sarna.net/wiki/Scudder</t>
  </si>
  <si>
    <t>Sebha</t>
  </si>
  <si>
    <t>https://www.sarna.net/wiki/Sebha</t>
  </si>
  <si>
    <t>Second Chance</t>
  </si>
  <si>
    <t>https://www.sarna.net/wiki/Second_Chance</t>
  </si>
  <si>
    <t>Second Try</t>
  </si>
  <si>
    <t>https://www.sarna.net/wiki/Second_Try</t>
  </si>
  <si>
    <t>Segerica</t>
  </si>
  <si>
    <t>https://www.sarna.net/wiki/Segerica</t>
  </si>
  <si>
    <t>Seginus</t>
  </si>
  <si>
    <t>https://www.sarna.net/wiki/Seginus</t>
  </si>
  <si>
    <t>Seiduts</t>
  </si>
  <si>
    <t>https://www.sarna.net/wiki/Seiduts</t>
  </si>
  <si>
    <t>Sekulmun</t>
  </si>
  <si>
    <t>https://www.sarna.net/wiki/Sekulmun</t>
  </si>
  <si>
    <t>Semenyih</t>
  </si>
  <si>
    <t>https://www.sarna.net/wiki/Semenyih</t>
  </si>
  <si>
    <t>Semichi</t>
  </si>
  <si>
    <t>https://www.sarna.net/wiki/Semichi</t>
  </si>
  <si>
    <t>Sendai</t>
  </si>
  <si>
    <t>https://www.sarna.net/wiki/Sendai</t>
  </si>
  <si>
    <t>Sendalor</t>
  </si>
  <si>
    <t>https://www.sarna.net/wiki/Sendalor</t>
  </si>
  <si>
    <t>Senftenberg</t>
  </si>
  <si>
    <t>https://www.sarna.net/wiki/Senftenberg</t>
  </si>
  <si>
    <t>Senorbi</t>
  </si>
  <si>
    <t>https://www.sarna.net/wiki/Senorbi</t>
  </si>
  <si>
    <t>Sentarus</t>
  </si>
  <si>
    <t>https://www.sarna.net/wiki/Sentarus</t>
  </si>
  <si>
    <t>Serenity</t>
  </si>
  <si>
    <t>https://www.sarna.net/wiki/Serenity</t>
  </si>
  <si>
    <t>Sertar</t>
  </si>
  <si>
    <t>https://www.sarna.net/wiki/Sertar</t>
  </si>
  <si>
    <t>Setubal</t>
  </si>
  <si>
    <t>https://www.sarna.net/wiki/Setubal</t>
  </si>
  <si>
    <t>Seuta Bimyeong</t>
  </si>
  <si>
    <t>https://www.sarna.net/wiki/Seuta_Bimyeong</t>
  </si>
  <si>
    <t>Seven Lands</t>
  </si>
  <si>
    <t>Garotte (3130+)</t>
  </si>
  <si>
    <t>https://www.sarna.net/wiki/Garotte</t>
  </si>
  <si>
    <t>Sevon</t>
  </si>
  <si>
    <t>https://www.sarna.net/wiki/Sevon</t>
  </si>
  <si>
    <t>Sevren</t>
  </si>
  <si>
    <t>https://www.sarna.net/wiki/Sevren</t>
  </si>
  <si>
    <t>Shadow</t>
  </si>
  <si>
    <t>https://www.sarna.net/wiki/Shadow</t>
  </si>
  <si>
    <t>CFM,Faction Capital</t>
  </si>
  <si>
    <t>Shady Palms</t>
  </si>
  <si>
    <t>https://www.sarna.net/wiki/Shady_Palms</t>
  </si>
  <si>
    <t>Shahhat</t>
  </si>
  <si>
    <t>https://www.sarna.net/wiki/Shahhat</t>
  </si>
  <si>
    <t>Shahr Kord</t>
  </si>
  <si>
    <t>https://www.sarna.net/wiki/Shahr_Kord</t>
  </si>
  <si>
    <t>Shalaine</t>
  </si>
  <si>
    <t>https://www.sarna.net/wiki/Shalaine</t>
  </si>
  <si>
    <t>Shaobuon</t>
  </si>
  <si>
    <t>Liu's Memory (3022+)</t>
  </si>
  <si>
    <t>https://www.sarna.net/wiki/Liu's_Memory</t>
  </si>
  <si>
    <t>Shardayne</t>
  </si>
  <si>
    <t>https://www.sarna.net/wiki/Shardayne</t>
  </si>
  <si>
    <t>Sharpe</t>
  </si>
  <si>
    <t>https://www.sarna.net/wiki/Sharpe</t>
  </si>
  <si>
    <t>Sharqah</t>
  </si>
  <si>
    <t>https://www.sarna.net/wiki/Sharqah</t>
  </si>
  <si>
    <t>Shasta</t>
  </si>
  <si>
    <t>https://www.sarna.net/wiki/Shasta</t>
  </si>
  <si>
    <t>Shaul Khala</t>
  </si>
  <si>
    <t>https://www.sarna.net/wiki/Shaul_Khala</t>
  </si>
  <si>
    <t>Shaun</t>
  </si>
  <si>
    <t>Burl (2822+)</t>
  </si>
  <si>
    <t>https://www.sarna.net/wiki/Shaun</t>
  </si>
  <si>
    <t>Shaunavon</t>
  </si>
  <si>
    <t>https://www.sarna.net/wiki/Shaunavon</t>
  </si>
  <si>
    <t>Shawnee</t>
  </si>
  <si>
    <t>https://www.sarna.net/wiki/Shawnee</t>
  </si>
  <si>
    <t>Sheliak</t>
  </si>
  <si>
    <t>https://www.sarna.net/wiki/Sheliak</t>
  </si>
  <si>
    <t>Shensi</t>
  </si>
  <si>
    <t>https://www.sarna.net/wiki/Shensi</t>
  </si>
  <si>
    <t>Shenwan</t>
  </si>
  <si>
    <t>https://www.sarna.net/wiki/Shenwan</t>
  </si>
  <si>
    <t>Sheratan</t>
  </si>
  <si>
    <t>https://www.sarna.net/wiki/Sheratan</t>
  </si>
  <si>
    <t>Sheridan</t>
  </si>
  <si>
    <t>https://www.sarna.net/wiki/Sheridan (FWL)</t>
  </si>
  <si>
    <t>https://www.sarna.net/wiki/Sheridan_(Clan_system)</t>
  </si>
  <si>
    <t>Sherwood</t>
  </si>
  <si>
    <t>https://www.sarna.net/wiki/Sherwood</t>
  </si>
  <si>
    <t>Shiba</t>
  </si>
  <si>
    <t>https://www.sarna.net/wiki/Shiba</t>
  </si>
  <si>
    <t>Shibukawa</t>
  </si>
  <si>
    <t>https://www.sarna.net/wiki/Shibukawa</t>
  </si>
  <si>
    <t>Shiloh</t>
  </si>
  <si>
    <t>https://www.sarna.net/wiki/Shiloh</t>
  </si>
  <si>
    <t>Shimoda</t>
  </si>
  <si>
    <t>https://www.sarna.net/wiki/Shimoda</t>
  </si>
  <si>
    <t>Shimonita</t>
  </si>
  <si>
    <t>https://www.sarna.net/wiki/Shimonita</t>
  </si>
  <si>
    <t>Shimonoseki</t>
  </si>
  <si>
    <t>https://www.sarna.net/wiki/Shimonoseki</t>
  </si>
  <si>
    <t>Shimosuwa</t>
  </si>
  <si>
    <t>https://www.sarna.net/wiki/Shimosuwa</t>
  </si>
  <si>
    <t>Shinonoi</t>
  </si>
  <si>
    <t>https://www.sarna.net/wiki/Shinonoi</t>
  </si>
  <si>
    <t>Shionoha</t>
  </si>
  <si>
    <t>https://www.sarna.net/wiki/Shionoha</t>
  </si>
  <si>
    <t>Shipka</t>
  </si>
  <si>
    <t>https://www.sarna.net/wiki/Shipka</t>
  </si>
  <si>
    <t>Shipton</t>
  </si>
  <si>
    <t>https://www.sarna.net/wiki/Shipton</t>
  </si>
  <si>
    <t>Shira</t>
  </si>
  <si>
    <t>https://www.sarna.net/wiki/Shira</t>
  </si>
  <si>
    <t>Shiri</t>
  </si>
  <si>
    <t>https://www.sarna.net/wiki/Shiri</t>
  </si>
  <si>
    <t>Shiro</t>
  </si>
  <si>
    <t>Shiro III</t>
  </si>
  <si>
    <t>https://www.sarna.net/wiki/Shiro_(system)</t>
  </si>
  <si>
    <t>Shirotori</t>
  </si>
  <si>
    <t>https://www.sarna.net/wiki/Shirotori</t>
  </si>
  <si>
    <t>Shitara</t>
  </si>
  <si>
    <t>https://www.sarna.net/wiki/Shitara</t>
  </si>
  <si>
    <t>Shoreham</t>
  </si>
  <si>
    <t>https://www.sarna.net/wiki/Shoreham</t>
  </si>
  <si>
    <t>Shubuta</t>
  </si>
  <si>
    <t>https://www.sarna.net/wiki/Shubuta</t>
  </si>
  <si>
    <t>Shuen Wan</t>
  </si>
  <si>
    <t>https://www.sarna.net/wiki/Shuen_Wan</t>
  </si>
  <si>
    <t>Shui-pào</t>
  </si>
  <si>
    <t>https://www.sarna.net/wiki/Shui-p%C3%A0o</t>
  </si>
  <si>
    <t>Sialkot</t>
  </si>
  <si>
    <t>https://www.sarna.net/wiki/Sialkot</t>
  </si>
  <si>
    <t>Sian</t>
  </si>
  <si>
    <t>https://www.sarna.net/wiki/Sian</t>
  </si>
  <si>
    <t>SiS,Faction Capital</t>
  </si>
  <si>
    <t>CC,Sian Commonality,Region 4,Faction Capital</t>
  </si>
  <si>
    <t>CC,Sian Commonality,Region 3,Faction Capital</t>
  </si>
  <si>
    <t>Sichuan</t>
  </si>
  <si>
    <t>https://www.sarna.net/wiki/Sichuan</t>
  </si>
  <si>
    <t>Sidon</t>
  </si>
  <si>
    <t>https://www.sarna.net/wiki/Sidon</t>
  </si>
  <si>
    <t>Siendou</t>
  </si>
  <si>
    <t>https://www.sarna.net/wiki/Siendou</t>
  </si>
  <si>
    <t>Sierpc</t>
  </si>
  <si>
    <t>https://www.sarna.net/wiki/Sierpc</t>
  </si>
  <si>
    <t>Sierra</t>
  </si>
  <si>
    <t>https://www.sarna.net/wiki/Sierra</t>
  </si>
  <si>
    <t>Sighisoara</t>
  </si>
  <si>
    <t>https://www.sarna.net/wiki/Sighisoara</t>
  </si>
  <si>
    <t>Sigma Mare</t>
  </si>
  <si>
    <t>https://www.sarna.net/wiki/Sigma_Mare</t>
  </si>
  <si>
    <t>Sigurd</t>
  </si>
  <si>
    <t>https://www.sarna.net/wiki/Sigurd</t>
  </si>
  <si>
    <t>Sikkim</t>
  </si>
  <si>
    <t>https://www.sarna.net/wiki/Sikkim</t>
  </si>
  <si>
    <t>Sileste</t>
  </si>
  <si>
    <t>https://www.sarna.net/wiki/Sileste</t>
  </si>
  <si>
    <t>Silkeborg</t>
  </si>
  <si>
    <t>https://www.sarna.net/wiki/Silkeborg</t>
  </si>
  <si>
    <t>Silver</t>
  </si>
  <si>
    <t>https://www.sarna.net/wiki/Silver</t>
  </si>
  <si>
    <t>Simancas</t>
  </si>
  <si>
    <t>https://www.sarna.net/wiki/Simancas</t>
  </si>
  <si>
    <t>Simferopol</t>
  </si>
  <si>
    <t>https://www.sarna.net/wiki/Simferopol</t>
  </si>
  <si>
    <t>Simone</t>
  </si>
  <si>
    <t>https://www.sarna.net/wiki/Simone</t>
  </si>
  <si>
    <t>Simpson Desert</t>
  </si>
  <si>
    <t>https://www.sarna.net/wiki/Simpson_Desert</t>
  </si>
  <si>
    <t>Sindalin</t>
  </si>
  <si>
    <t>https://www.sarna.net/wiki/Sindalin</t>
  </si>
  <si>
    <t>Sinope</t>
  </si>
  <si>
    <t>https://www.sarna.net/wiki/Sinope</t>
  </si>
  <si>
    <t>Sirdar</t>
  </si>
  <si>
    <t>https://www.sarna.net/wiki/Sirdar</t>
  </si>
  <si>
    <t>FS,Capellan March,Sirdar Operational Area,Sirdar PDZ,Minor Capital</t>
  </si>
  <si>
    <t>Sirius</t>
  </si>
  <si>
    <t>https://www.sarna.net/wiki/Sirius</t>
  </si>
  <si>
    <t>SH,Faction Capital</t>
  </si>
  <si>
    <t>Skallevoll</t>
  </si>
  <si>
    <t>https://www.sarna.net/wiki/Skallevoll</t>
  </si>
  <si>
    <t>Skandia</t>
  </si>
  <si>
    <t>https://www.sarna.net/wiki/Skandia</t>
  </si>
  <si>
    <t>FR,Skandia Province,Major Capital</t>
  </si>
  <si>
    <t>RD,Region 3,Major Capital</t>
  </si>
  <si>
    <t>Skaslien</t>
  </si>
  <si>
    <t>https://www.sarna.net/wiki/Skaslien</t>
  </si>
  <si>
    <t>Skat</t>
  </si>
  <si>
    <t>https://www.sarna.net/wiki/Skat</t>
  </si>
  <si>
    <t>Skepptana</t>
  </si>
  <si>
    <t>https://www.sarna.net/wiki/Skepptana</t>
  </si>
  <si>
    <t>Skiland</t>
  </si>
  <si>
    <t>https://www.sarna.net/wiki/Skiland</t>
  </si>
  <si>
    <t>Skokie</t>
  </si>
  <si>
    <t>https://www.sarna.net/wiki/Skokie</t>
  </si>
  <si>
    <t>Skondia</t>
  </si>
  <si>
    <t>https://www.sarna.net/wiki/Skondia</t>
  </si>
  <si>
    <t>Skvorec</t>
  </si>
  <si>
    <t>https://www.sarna.net/wiki/Skvorec</t>
  </si>
  <si>
    <t>Skye</t>
  </si>
  <si>
    <t>https://www.sarna.net/wiki/Skye</t>
  </si>
  <si>
    <t>FoS,Faction Capital</t>
  </si>
  <si>
    <t>LC,Federation of Skye,Major Capital</t>
  </si>
  <si>
    <t>LC,Federation of Skye,Isle of Skye,Major Capital</t>
  </si>
  <si>
    <t>FCL,Skye March,Alcor Operational Area,Region 2,Major Capital</t>
  </si>
  <si>
    <t>LA,Skye March,Alcor Operational Area,Region 2,Major Capital</t>
  </si>
  <si>
    <t>LA,Skye Province,Major Capital</t>
  </si>
  <si>
    <t>RS,Prefecture IX,Minor Capital</t>
  </si>
  <si>
    <t>Slaithwaite</t>
  </si>
  <si>
    <t>https://www.sarna.net/wiki/Slaithwaite</t>
  </si>
  <si>
    <t>Slewis</t>
  </si>
  <si>
    <t>https://www.sarna.net/wiki/Slewis</t>
  </si>
  <si>
    <t>Slocum</t>
  </si>
  <si>
    <t>https://www.sarna.net/wiki/Slocum</t>
  </si>
  <si>
    <t>SLSC A0V.4900</t>
  </si>
  <si>
    <t>Monument to Man</t>
  </si>
  <si>
    <t>https://www.sarna.net/wiki/Monument_to_Man</t>
  </si>
  <si>
    <t>SLSC M9III.2855</t>
  </si>
  <si>
    <t>Rest Stop</t>
  </si>
  <si>
    <t>https://www.sarna.net/wiki/Rest_Stop</t>
  </si>
  <si>
    <t>Small World</t>
  </si>
  <si>
    <t>https://www.sarna.net/wiki/Small_World</t>
  </si>
  <si>
    <t>DS,Faction Capital</t>
  </si>
  <si>
    <t>Smithon</t>
  </si>
  <si>
    <t>https://www.sarna.net/wiki/Smithon</t>
  </si>
  <si>
    <t>Smolensk</t>
  </si>
  <si>
    <t>https://www.sarna.net/wiki/Smolensk</t>
  </si>
  <si>
    <t>Smolnik</t>
  </si>
  <si>
    <t>https://www.sarna.net/wiki/Smolnik</t>
  </si>
  <si>
    <t>Smythe</t>
  </si>
  <si>
    <t>https://www.sarna.net/wiki/Smythe</t>
  </si>
  <si>
    <t>Snailzar</t>
  </si>
  <si>
    <t>https://www.sarna.net/wiki/Snailzar</t>
  </si>
  <si>
    <t>Snowdon</t>
  </si>
  <si>
    <t>https://www.sarna.net/wiki/Snowdon</t>
  </si>
  <si>
    <t>Sodertalje</t>
  </si>
  <si>
    <t>https://www.sarna.net/wiki/Sodertalje</t>
  </si>
  <si>
    <t>Sodus</t>
  </si>
  <si>
    <t>https://www.sarna.net/wiki/Sodus</t>
  </si>
  <si>
    <t>Soilihull</t>
  </si>
  <si>
    <t>https://www.sarna.net/wiki/Soilihull</t>
  </si>
  <si>
    <t>FCL,Tamarind March,Soilihull Operational Area,Region 3,Minor Capital</t>
  </si>
  <si>
    <t>LA,Tamarind March,Soilihull Operational Area,Region 3,Minor Capital</t>
  </si>
  <si>
    <t>Sol</t>
  </si>
  <si>
    <t>Terra, Luna, Mars</t>
  </si>
  <si>
    <t>https://www.sarna.net/wiki/Terra</t>
  </si>
  <si>
    <t>TA,Faction Capital</t>
  </si>
  <si>
    <t>TH,Faction Capital</t>
  </si>
  <si>
    <t>TH,Alliance Core,Faction Capital</t>
  </si>
  <si>
    <t>AE,Alliance Core,Faction Capital</t>
  </si>
  <si>
    <t>CS,Faction Capital</t>
  </si>
  <si>
    <t>WB,Faction Capital</t>
  </si>
  <si>
    <t>CoF,Faction Capital</t>
  </si>
  <si>
    <t>RS,Prefecture X,Faction Capital</t>
  </si>
  <si>
    <t>RS,Faction Capital</t>
  </si>
  <si>
    <t>SL,Faction Capital</t>
  </si>
  <si>
    <t>Solaris</t>
  </si>
  <si>
    <t>Solaris VII</t>
  </si>
  <si>
    <t>https://www.sarna.net/wiki/Solaris</t>
  </si>
  <si>
    <t>Solor</t>
  </si>
  <si>
    <t>https://www.sarna.net/wiki/Solor</t>
  </si>
  <si>
    <t>Somerset</t>
  </si>
  <si>
    <t>https://www.sarna.net/wiki/Somerset</t>
  </si>
  <si>
    <t>Son Hoa</t>
  </si>
  <si>
    <t>https://www.sarna.net/wiki/Son_Hoa</t>
  </si>
  <si>
    <t>Songgang</t>
  </si>
  <si>
    <t>https://www.sarna.net/wiki/Songgang</t>
  </si>
  <si>
    <t>Sophie's World</t>
  </si>
  <si>
    <t>https://www.sarna.net/wiki/Sophie's_World</t>
  </si>
  <si>
    <t>Sornath</t>
  </si>
  <si>
    <t>https://www.sarna.net/wiki/Sornath</t>
  </si>
  <si>
    <t>Sorsk</t>
  </si>
  <si>
    <t>https://www.sarna.net/wiki/Sorsk</t>
  </si>
  <si>
    <t>Sorunda</t>
  </si>
  <si>
    <t>https://www.sarna.net/wiki/Sorunda</t>
  </si>
  <si>
    <t>Soul</t>
  </si>
  <si>
    <t>https://www.sarna.net/wiki/Soul</t>
  </si>
  <si>
    <t>Soverzene</t>
  </si>
  <si>
    <t>https://www.sarna.net/wiki/Soverzene</t>
  </si>
  <si>
    <t>Sparrevohn</t>
  </si>
  <si>
    <t>https://www.sarna.net/wiki/Sparrevohn</t>
  </si>
  <si>
    <t>Sparta</t>
  </si>
  <si>
    <t>https://www.sarna.net/wiki/Sparta</t>
  </si>
  <si>
    <t>Spencer</t>
  </si>
  <si>
    <t>https://www.sarna.net/wiki/Spencer</t>
  </si>
  <si>
    <t>Spica</t>
  </si>
  <si>
    <t>https://www.sarna.net/wiki/Spica</t>
  </si>
  <si>
    <t>Spirit</t>
  </si>
  <si>
    <t>https://www.sarna.net/wiki/Spirit_(system)</t>
  </si>
  <si>
    <t>Spittal</t>
  </si>
  <si>
    <t>https://www.sarna.net/wiki/Spittal</t>
  </si>
  <si>
    <t>Spitz</t>
  </si>
  <si>
    <t>https://www.sarna.net/wiki/Spitz</t>
  </si>
  <si>
    <t>St. Andre</t>
  </si>
  <si>
    <t>https://www.sarna.net/wiki/St._Andre</t>
  </si>
  <si>
    <t>St. Andreas</t>
  </si>
  <si>
    <t>https://www.sarna.net/wiki/St._Andreas</t>
  </si>
  <si>
    <t>St. Cyr</t>
  </si>
  <si>
    <t>https://www.sarna.net/wiki/St._Cyr</t>
  </si>
  <si>
    <t>St. Gall</t>
  </si>
  <si>
    <t>https://www.sarna.net/wiki/St._Gall</t>
  </si>
  <si>
    <t>St. Ives</t>
  </si>
  <si>
    <t>https://www.sarna.net/wiki/St._Ives</t>
  </si>
  <si>
    <t>SIML,Faction Capital</t>
  </si>
  <si>
    <t>CC,St. Ives Commonality,Region 2,Major Capital</t>
  </si>
  <si>
    <t>SIC,Region 2,Faction Capital</t>
  </si>
  <si>
    <t>St. Jean</t>
  </si>
  <si>
    <t>https://www.sarna.net/wiki/St._Jean</t>
  </si>
  <si>
    <t>St. John</t>
  </si>
  <si>
    <t>https://www.sarna.net/wiki/St._John</t>
  </si>
  <si>
    <t>St. Loris</t>
  </si>
  <si>
    <t>https://www.sarna.net/wiki/St._Loris</t>
  </si>
  <si>
    <t>St. Robert</t>
  </si>
  <si>
    <t>https://www.sarna.net/wiki/St._Robert</t>
  </si>
  <si>
    <t>Staffin</t>
  </si>
  <si>
    <t>https://www.sarna.net/wiki/Staffin</t>
  </si>
  <si>
    <t>Stafford</t>
  </si>
  <si>
    <t>https://www.sarna.net/wiki/Stafford</t>
  </si>
  <si>
    <t>Stanley</t>
  </si>
  <si>
    <t>https://www.sarna.net/wiki/Stanley</t>
  </si>
  <si>
    <t>Stantsiya</t>
  </si>
  <si>
    <t>https://www.sarna.net/wiki/Stantsiya</t>
  </si>
  <si>
    <t>Stanzach</t>
  </si>
  <si>
    <t>https://www.sarna.net/wiki/Stanzach</t>
  </si>
  <si>
    <t>Stapelfeld</t>
  </si>
  <si>
    <t>https://www.sarna.net/wiki/Stapelfeld</t>
  </si>
  <si>
    <t>Star Cluster 1108</t>
  </si>
  <si>
    <t>spinward</t>
  </si>
  <si>
    <t>https://www.sarna.net/wiki/Star_Cluster_1108_(Spinward)</t>
  </si>
  <si>
    <t>rimward</t>
  </si>
  <si>
    <t>https://www.sarna.net/wiki/Star_Cluster_1108_(Rimward)</t>
  </si>
  <si>
    <t>Star Cluster 643</t>
  </si>
  <si>
    <t>https://www.sarna.net/wiki/Star_Cluster_643</t>
  </si>
  <si>
    <t>Star Cluster 65</t>
  </si>
  <si>
    <t>https://www.sarna.net/wiki/Star_Cluster_65</t>
  </si>
  <si>
    <t>Star Cluster 752</t>
  </si>
  <si>
    <t>https://www.sarna.net/wiki/Star_Cluster_752</t>
  </si>
  <si>
    <t>Star Cluster 814</t>
  </si>
  <si>
    <t>https://www.sarna.net/wiki/Star_Cluster_814</t>
  </si>
  <si>
    <t>Star Cluster 889</t>
  </si>
  <si>
    <t>https://www.sarna.net/wiki/Star_Cluster_889</t>
  </si>
  <si>
    <t>Star Cluster A51</t>
  </si>
  <si>
    <t>https://www.sarna.net/wiki/Star_Cluster_A51</t>
  </si>
  <si>
    <t>Star Cluster Briceno 1</t>
  </si>
  <si>
    <t>https://www.sarna.net/wiki/Star_Cluster_Briceno_1</t>
  </si>
  <si>
    <t>Star Cluster P12</t>
  </si>
  <si>
    <t>https://www.sarna.net/wiki/Star_Cluster_P12</t>
  </si>
  <si>
    <t>Star Cluster P24</t>
  </si>
  <si>
    <t>https://www.sarna.net/wiki/Star_Cluster_P24</t>
  </si>
  <si>
    <t>Star's End</t>
  </si>
  <si>
    <t>Novo Cressidas</t>
  </si>
  <si>
    <t>https://www.sarna.net/wiki/Star's_End</t>
  </si>
  <si>
    <t>Stardawn</t>
  </si>
  <si>
    <t>https://www.sarna.net/wiki/Stardawn</t>
  </si>
  <si>
    <t>Starshine</t>
  </si>
  <si>
    <t>https://www.sarna.net/wiki/Starshine</t>
  </si>
  <si>
    <t>Steeles</t>
  </si>
  <si>
    <t>https://www.sarna.net/wiki/Steeles</t>
  </si>
  <si>
    <t>Steelton</t>
  </si>
  <si>
    <t>https://www.sarna.net/wiki/Steelton</t>
  </si>
  <si>
    <t>Stein's Folly</t>
  </si>
  <si>
    <t>https://www.sarna.net/wiki/Stein's_Folly</t>
  </si>
  <si>
    <t>Steinhatchee</t>
  </si>
  <si>
    <t>https://www.sarna.net/wiki/Steinhatchee</t>
  </si>
  <si>
    <t>Stellaris</t>
  </si>
  <si>
    <t>https://www.sarna.net/wiki/Stellaris</t>
  </si>
  <si>
    <t>Sterling</t>
  </si>
  <si>
    <t>https://www.sarna.net/wiki/Sterling</t>
  </si>
  <si>
    <t>Sterlington</t>
  </si>
  <si>
    <t>https://www.sarna.net/wiki/Sterlington</t>
  </si>
  <si>
    <t>Sternwerde</t>
  </si>
  <si>
    <t>https://www.sarna.net/wiki/Sternwerde</t>
  </si>
  <si>
    <t>Sterope</t>
  </si>
  <si>
    <t>New Taurus</t>
  </si>
  <si>
    <t>https://www.sarna.net/wiki/Sterope</t>
  </si>
  <si>
    <t>Stettin</t>
  </si>
  <si>
    <t>https://www.sarna.net/wiki/Stettin (FWL)</t>
  </si>
  <si>
    <t>https://www.sarna.net/wiki/Stettin_(HL)</t>
  </si>
  <si>
    <t>Stewart</t>
  </si>
  <si>
    <t>https://www.sarna.net/wiki/Stewart</t>
  </si>
  <si>
    <t>SC,Faction Capital</t>
  </si>
  <si>
    <t>FWL,Stewart Confederation,Major Capital</t>
  </si>
  <si>
    <t>FWL,Stewart Confederation,Minor Capital</t>
  </si>
  <si>
    <t>FWL,Stewart Commonality,Minor Capital</t>
  </si>
  <si>
    <t>FWL,Major Capital</t>
  </si>
  <si>
    <t>Stirling</t>
  </si>
  <si>
    <t>https://www.sarna.net/wiki/Stirling</t>
  </si>
  <si>
    <t>Stockpoll</t>
  </si>
  <si>
    <t>https://www.sarna.net/wiki/Stockpoll</t>
  </si>
  <si>
    <t>Stonarboi</t>
  </si>
  <si>
    <t>Almotacen (3152+)</t>
  </si>
  <si>
    <t>https://www.sarna.net/wiki/Almotacen</t>
  </si>
  <si>
    <t>Storfors</t>
  </si>
  <si>
    <t>https://www.sarna.net/wiki/Storfors</t>
  </si>
  <si>
    <t>Stotzing</t>
  </si>
  <si>
    <t>https://www.sarna.net/wiki/Stotzing</t>
  </si>
  <si>
    <t>Stralsund</t>
  </si>
  <si>
    <t>https://www.sarna.net/wiki/Stralsund</t>
  </si>
  <si>
    <t>Strana Mechty</t>
  </si>
  <si>
    <t>https://www.sarna.net/wiki/Strana_Mechty</t>
  </si>
  <si>
    <t>C,Faction Capital</t>
  </si>
  <si>
    <t>Strandfontein</t>
  </si>
  <si>
    <t>https://www.sarna.net/wiki/Strandfontein</t>
  </si>
  <si>
    <t>Stratford</t>
  </si>
  <si>
    <t>https://www.sarna.net/wiki/Stratford</t>
  </si>
  <si>
    <t>Strato Domingo</t>
  </si>
  <si>
    <t>https://www.sarna.net/wiki/Strato_Domingo</t>
  </si>
  <si>
    <t>Strawn</t>
  </si>
  <si>
    <t>https://www.sarna.net/wiki/Strawn</t>
  </si>
  <si>
    <t>Streator</t>
  </si>
  <si>
    <t>https://www.sarna.net/wiki/Streator</t>
  </si>
  <si>
    <t>Sturganos</t>
  </si>
  <si>
    <t>https://www.sarna.net/wiki/Sturganos</t>
  </si>
  <si>
    <t>Sturgis</t>
  </si>
  <si>
    <t>https://www.sarna.net/wiki/Sturgis</t>
  </si>
  <si>
    <t>Styk</t>
  </si>
  <si>
    <t>https://www.sarna.net/wiki/Styk</t>
  </si>
  <si>
    <t>SKC,Faction Capital</t>
  </si>
  <si>
    <t>Styriania</t>
  </si>
  <si>
    <t>https://www.sarna.net/wiki/Styriania</t>
  </si>
  <si>
    <t>Styx</t>
  </si>
  <si>
    <t>https://www.sarna.net/wiki/Styx</t>
  </si>
  <si>
    <t>Suda Bay</t>
  </si>
  <si>
    <t>https://www.sarna.net/wiki/Suda_Bay</t>
  </si>
  <si>
    <t>Sudeten</t>
  </si>
  <si>
    <t>https://www.sarna.net/wiki/Sudeten</t>
  </si>
  <si>
    <t>Suetonius</t>
  </si>
  <si>
    <t>https://www.sarna.net/wiki/Suetonius</t>
  </si>
  <si>
    <t>Suianheer</t>
  </si>
  <si>
    <t>https://www.sarna.net/wiki/Suianheer</t>
  </si>
  <si>
    <t>Suk</t>
  </si>
  <si>
    <t>Suk II</t>
  </si>
  <si>
    <t>https://www.sarna.net/wiki/Suk</t>
  </si>
  <si>
    <t>Sulafat</t>
  </si>
  <si>
    <t>https://www.sarna.net/wiki/Sulafat</t>
  </si>
  <si>
    <t>Sullivan</t>
  </si>
  <si>
    <t>https://www.sarna.net/wiki/Sullivan</t>
  </si>
  <si>
    <t>Summer</t>
  </si>
  <si>
    <t>https://www.sarna.net/wiki/Summer</t>
  </si>
  <si>
    <t>Summerstide</t>
  </si>
  <si>
    <t>https://www.sarna.net/wiki/Summerstide</t>
  </si>
  <si>
    <t>Summit</t>
  </si>
  <si>
    <t>https://www.sarna.net/wiki/Summit</t>
  </si>
  <si>
    <t>Sumy</t>
  </si>
  <si>
    <t>https://www.sarna.net/wiki/Sumy</t>
  </si>
  <si>
    <t>Sun Prairie</t>
  </si>
  <si>
    <t>https://www.sarna.net/wiki/Sun_Prairie</t>
  </si>
  <si>
    <t>Sunchon</t>
  </si>
  <si>
    <t>https://www.sarna.net/wiki/Sunchon</t>
  </si>
  <si>
    <t>Sunnywood</t>
  </si>
  <si>
    <t>https://www.sarna.net/wiki/Sunnywood</t>
  </si>
  <si>
    <t>Surcin</t>
  </si>
  <si>
    <t>https://www.sarna.net/wiki/Surcin</t>
  </si>
  <si>
    <t>Susquehanna</t>
  </si>
  <si>
    <t>https://www.sarna.net/wiki/Susquehanna</t>
  </si>
  <si>
    <t>Susulatna</t>
  </si>
  <si>
    <t>https://www.sarna.net/wiki/Susulatna</t>
  </si>
  <si>
    <t>Sutama</t>
  </si>
  <si>
    <t>https://www.sarna.net/wiki/Sutama</t>
  </si>
  <si>
    <t>Suzano</t>
  </si>
  <si>
    <t>https://www.sarna.net/wiki/Suzano</t>
  </si>
  <si>
    <t>Svalstad</t>
  </si>
  <si>
    <t>https://www.sarna.net/wiki/Svalstad</t>
  </si>
  <si>
    <t>Svarstaad</t>
  </si>
  <si>
    <t>https://www.sarna.net/wiki/Svarstaad</t>
  </si>
  <si>
    <t>Svelvik</t>
  </si>
  <si>
    <t>https://www.sarna.net/wiki/Svelvik</t>
  </si>
  <si>
    <t>Sverdlovsk</t>
  </si>
  <si>
    <t>https://www.sarna.net/wiki/Sverdlovsk</t>
  </si>
  <si>
    <t>Svinngarn</t>
  </si>
  <si>
    <t>https://www.sarna.net/wiki/Svinngarn</t>
  </si>
  <si>
    <t>Swales</t>
  </si>
  <si>
    <t>https://www.sarna.net/wiki/Swales</t>
  </si>
  <si>
    <t>Swartklip</t>
  </si>
  <si>
    <t>https://www.sarna.net/wiki/Swartklip</t>
  </si>
  <si>
    <t>Sweet Water</t>
  </si>
  <si>
    <t>https://www.sarna.net/wiki/Sweet_Water</t>
  </si>
  <si>
    <t>Sylvan</t>
  </si>
  <si>
    <t>https://www.sarna.net/wiki/Sylvan</t>
  </si>
  <si>
    <t>Sylvester</t>
  </si>
  <si>
    <t>https://www.sarna.net/wiki/Sylvester_(system)</t>
  </si>
  <si>
    <t>Symington</t>
  </si>
  <si>
    <t>https://www.sarna.net/wiki/Symington</t>
  </si>
  <si>
    <t>Symsonia</t>
  </si>
  <si>
    <t>https://www.sarna.net/wiki/Symsonia</t>
  </si>
  <si>
    <t>Synsstad</t>
  </si>
  <si>
    <t>https://www.sarna.net/wiki/Synsstad</t>
  </si>
  <si>
    <t>Syrma</t>
  </si>
  <si>
    <t>https://www.sarna.net/wiki/Syrma</t>
  </si>
  <si>
    <t>Syrstart</t>
  </si>
  <si>
    <t>https://www.sarna.net/wiki/Syrstart</t>
  </si>
  <si>
    <t>Szepes</t>
  </si>
  <si>
    <t>https://www.sarna.net/wiki/Szepes</t>
  </si>
  <si>
    <t>Szombathely</t>
  </si>
  <si>
    <t>https://www.sarna.net/wiki/Szombathely</t>
  </si>
  <si>
    <t>T Cephei</t>
  </si>
  <si>
    <t>The Devil's Eye</t>
  </si>
  <si>
    <t>https://www.sarna.net/wiki/T_Cephei</t>
  </si>
  <si>
    <t>Tabayama</t>
  </si>
  <si>
    <t>https://www.sarna.net/wiki/Tabayama</t>
  </si>
  <si>
    <t>DC,Galedon Military District,Tabayama Prefecture,Minor Capital</t>
  </si>
  <si>
    <t>DC,New Samarkand Military District,Tabayama Prefecture,Minor Capital</t>
  </si>
  <si>
    <t>Tabit</t>
  </si>
  <si>
    <t>Tabit V / Tyrfing (2350's+)</t>
  </si>
  <si>
    <t>https://www.sarna.net/wiki/Tyrfing</t>
  </si>
  <si>
    <t>TH,Tyrfing Province,Minor Capital</t>
  </si>
  <si>
    <t>AE,Tyrfing Province,Minor Capital</t>
  </si>
  <si>
    <t>Tadjoura</t>
  </si>
  <si>
    <t>https://www.sarna.net/wiki/Tadjoura</t>
  </si>
  <si>
    <t>Taga</t>
  </si>
  <si>
    <t>https://www.sarna.net/wiki/Taga</t>
  </si>
  <si>
    <t>Tainjin</t>
  </si>
  <si>
    <t>https://www.sarna.net/wiki/Tainjin</t>
  </si>
  <si>
    <t>Takata</t>
  </si>
  <si>
    <t>New Start (3130+)</t>
  </si>
  <si>
    <t>https://www.sarna.net/wiki/New_Start</t>
  </si>
  <si>
    <t>Talcott</t>
  </si>
  <si>
    <t>https://www.sarna.net/wiki/Talcott</t>
  </si>
  <si>
    <t>Talisker</t>
  </si>
  <si>
    <t>https://www.sarna.net/wiki/Talisker</t>
  </si>
  <si>
    <t>Talitha</t>
  </si>
  <si>
    <t>https://www.sarna.net/wiki/Talitha</t>
  </si>
  <si>
    <t>Tall Trees</t>
  </si>
  <si>
    <t>https://www.sarna.net/wiki/Tall_Trees</t>
  </si>
  <si>
    <t>Tallassee</t>
  </si>
  <si>
    <t>https://www.sarna.net/wiki/Tallassee</t>
  </si>
  <si>
    <t>Tallin</t>
  </si>
  <si>
    <t>https://www.sarna.net/wiki/Tallin</t>
  </si>
  <si>
    <t>SIC,Region 4</t>
  </si>
  <si>
    <t>Tallmadge</t>
  </si>
  <si>
    <t>https://www.sarna.net/wiki/Tallmadge</t>
  </si>
  <si>
    <t>Tamar</t>
  </si>
  <si>
    <t>https://www.sarna.net/wiki/Tamar</t>
  </si>
  <si>
    <t>LC,Tamar Pact,Major Capital</t>
  </si>
  <si>
    <t>LC,Tamar Pact,Tamar Domains,Major Capital</t>
  </si>
  <si>
    <t>FCL,Tamar March,Benfled Operational Area,Region 1,Major Capital</t>
  </si>
  <si>
    <t>CWF,Faction Capital</t>
  </si>
  <si>
    <t>Tamarind</t>
  </si>
  <si>
    <t>https://www.sarna.net/wiki/Tamarind</t>
  </si>
  <si>
    <t>FWL,Duchy of Tamarind,Minor Capital</t>
  </si>
  <si>
    <t>DT,Faction Capital</t>
  </si>
  <si>
    <t>DTA,Faction Capital</t>
  </si>
  <si>
    <t>FWL,Duchy of Tammarind-Abbey,Major Capital</t>
  </si>
  <si>
    <t>Tamaron</t>
  </si>
  <si>
    <t>https://www.sarna.net/wiki/Tamaron</t>
  </si>
  <si>
    <t>Tamsalu</t>
  </si>
  <si>
    <t>https://www.sarna.net/wiki/Tamsalu</t>
  </si>
  <si>
    <t>Tancredi</t>
  </si>
  <si>
    <t>Tancredi IV</t>
  </si>
  <si>
    <t>https://www.sarna.net/wiki/Tancredi</t>
  </si>
  <si>
    <t>FS,Draconis March,Woodbine Operational Area,Region 1,Major Capital</t>
  </si>
  <si>
    <t>FS,Draconis March,Woodbine Operational Area,Bryceland PDZ,Minor Capital</t>
  </si>
  <si>
    <t>DC,New Samarkand Military District,Tancredi Prefecture,Minor Capital</t>
  </si>
  <si>
    <t>Tangerz</t>
  </si>
  <si>
    <t>Mayadi (2822+)</t>
  </si>
  <si>
    <t>https://www.sarna.net/wiki/Mayadi</t>
  </si>
  <si>
    <t>Tangipahoa</t>
  </si>
  <si>
    <t>https://www.sarna.net/wiki/Tangipahoa</t>
  </si>
  <si>
    <t>Tangua</t>
  </si>
  <si>
    <t>https://www.sarna.net/wiki/Tangua</t>
  </si>
  <si>
    <t>Tanh Linh</t>
  </si>
  <si>
    <t>https://www.sarna.net/wiki/Tanh_Linh</t>
  </si>
  <si>
    <t>Tania Australis</t>
  </si>
  <si>
    <t>https://www.sarna.net/wiki/Tania_Australis</t>
  </si>
  <si>
    <t>Tania Borealis</t>
  </si>
  <si>
    <t>https://www.sarna.net/wiki/Tania_Borealis</t>
  </si>
  <si>
    <t>Tannil</t>
  </si>
  <si>
    <t>https://www.sarna.net/wiki/Tannil</t>
  </si>
  <si>
    <t>Tansalir</t>
  </si>
  <si>
    <t>https://www.sarna.net/wiki/Tansalir</t>
  </si>
  <si>
    <t>Tantallon</t>
  </si>
  <si>
    <t>https://www.sarna.net/wiki/Tantallon</t>
  </si>
  <si>
    <t>Tantara</t>
  </si>
  <si>
    <t>https://www.sarna.net/wiki/Tantara</t>
  </si>
  <si>
    <t>Tanz</t>
  </si>
  <si>
    <t>https://www.sarna.net/wiki/Tanz</t>
  </si>
  <si>
    <t>Tapachula</t>
  </si>
  <si>
    <t>https://www.sarna.net/wiki/Tapachula</t>
  </si>
  <si>
    <t>Tapihue</t>
  </si>
  <si>
    <t>https://www.sarna.net/wiki/Tapihue</t>
  </si>
  <si>
    <t>Taran's World</t>
  </si>
  <si>
    <t>https://www.sarna.net/wiki/Taran's_World</t>
  </si>
  <si>
    <t>Tarazed</t>
  </si>
  <si>
    <t>https://www.sarna.net/wiki/Tarazed</t>
  </si>
  <si>
    <t>Tarkio</t>
  </si>
  <si>
    <t>https://www.sarna.net/wiki/Tarkio</t>
  </si>
  <si>
    <t>Tarnby</t>
  </si>
  <si>
    <t>https://www.sarna.net/wiki/Tarnby</t>
  </si>
  <si>
    <t>Tarol</t>
  </si>
  <si>
    <t>Tarol IV</t>
  </si>
  <si>
    <t>https://www.sarna.net/wiki/Tarol</t>
  </si>
  <si>
    <t>Tarragona</t>
  </si>
  <si>
    <t>https://www.sarna.net/wiki/Tarragona</t>
  </si>
  <si>
    <t>Tathis</t>
  </si>
  <si>
    <t>https://www.sarna.net/wiki/Tathis</t>
  </si>
  <si>
    <t>Tatlawiksuk</t>
  </si>
  <si>
    <t>https://www.sarna.net/wiki/Tatlawiksuk</t>
  </si>
  <si>
    <t>Tatopani</t>
  </si>
  <si>
    <t>https://www.sarna.net/wiki/Tatopani</t>
  </si>
  <si>
    <t>Tatsuno</t>
  </si>
  <si>
    <t>https://www.sarna.net/wiki/Tatsuno</t>
  </si>
  <si>
    <t>Tau Ceti</t>
  </si>
  <si>
    <t>New Earth (2116+)</t>
  </si>
  <si>
    <t>https://www.sarna.net/wiki/New_Earth</t>
  </si>
  <si>
    <t>Taumaturgo</t>
  </si>
  <si>
    <t>https://www.sarna.net/wiki/Taumaturgo</t>
  </si>
  <si>
    <t>Taurus</t>
  </si>
  <si>
    <t>https://www.sarna.net/wiki/Taurus</t>
  </si>
  <si>
    <t>THW,Faction Capital</t>
  </si>
  <si>
    <t>THW,Faction Capitl</t>
  </si>
  <si>
    <t>TC,Faction Capitl</t>
  </si>
  <si>
    <t>TC,Faction Capital</t>
  </si>
  <si>
    <t>TC,Hyades Union,Faction Capital</t>
  </si>
  <si>
    <t>Tawas</t>
  </si>
  <si>
    <t>https://www.sarna.net/wiki/Tawas</t>
  </si>
  <si>
    <t>Taygeta</t>
  </si>
  <si>
    <t>https://www.sarna.net/wiki/Taygeta</t>
  </si>
  <si>
    <t>FS,Capellan March,Taygeta Operational Area,Region 2,Minor Capital</t>
  </si>
  <si>
    <t>FS,Capellan March,Taygeta Operational Area,Minor Capital</t>
  </si>
  <si>
    <t>FS,Capellan March,Taygeta Operational Area,Region 1,Minor Capital</t>
  </si>
  <si>
    <t>FS,Capellan March,Taygeta Operational Area,Altair PDZ,Minor Capital</t>
  </si>
  <si>
    <t>FCF,Capellan March,Taygeta Operational Area,Altair PDZ,Minor Capital</t>
  </si>
  <si>
    <t>FS,Capellan March,Sirdar Operational Area,New Syrtis PDZ,Minor Capital</t>
  </si>
  <si>
    <t>Tazaraki</t>
  </si>
  <si>
    <t>https://www.sarna.net/wiki/Tazaraki</t>
  </si>
  <si>
    <t>Tchamba</t>
  </si>
  <si>
    <t>https://www.sarna.net/wiki/Tchamba</t>
  </si>
  <si>
    <t>Techne's Revenge</t>
  </si>
  <si>
    <t>https://www.sarna.net/wiki/Techne's_Revenge</t>
  </si>
  <si>
    <t>Tecumseh</t>
  </si>
  <si>
    <t>https://www.sarna.net/wiki/Tecumseh</t>
  </si>
  <si>
    <t>Tedibyhr</t>
  </si>
  <si>
    <t>https://www.sarna.net/wiki/Tedibyhr</t>
  </si>
  <si>
    <t>Tegaldanas</t>
  </si>
  <si>
    <t>https://www.sarna.net/wiki/Tegaldanas</t>
  </si>
  <si>
    <t>Tellman</t>
  </si>
  <si>
    <t>Tellman IV</t>
  </si>
  <si>
    <t>https://www.sarna.net/wiki/Tellman</t>
  </si>
  <si>
    <t>Tellman's Mistake</t>
  </si>
  <si>
    <t>https://www.sarna.net/wiki/Tellman's_Mistake</t>
  </si>
  <si>
    <t>Telos</t>
  </si>
  <si>
    <t>Telos IV</t>
  </si>
  <si>
    <t>https://www.sarna.net/wiki/Telos</t>
  </si>
  <si>
    <t>Tematagi</t>
  </si>
  <si>
    <t>https://www.sarna.net/wiki/Tematagi</t>
  </si>
  <si>
    <t>Teng</t>
  </si>
  <si>
    <t>https://www.sarna.net/wiki/Teng</t>
  </si>
  <si>
    <t>Tengil</t>
  </si>
  <si>
    <t>https://www.sarna.net/wiki/Tengil</t>
  </si>
  <si>
    <t>Teniente</t>
  </si>
  <si>
    <t>https://www.sarna.net/wiki/Teniente</t>
  </si>
  <si>
    <t>Tentativa</t>
  </si>
  <si>
    <t>https://www.sarna.net/wiki/Tentativa</t>
  </si>
  <si>
    <t>Terra Firma</t>
  </si>
  <si>
    <t>https://www.sarna.net/wiki/Terra_Firma</t>
  </si>
  <si>
    <t>TH,Terra Firma Province,Minor Capital</t>
  </si>
  <si>
    <t>AE,Terra Firma Province,Minor Capital</t>
  </si>
  <si>
    <t>FCL,Sarna March,Terra Firma Operational Area,Region 2,Minor Capital</t>
  </si>
  <si>
    <t>TCC</t>
  </si>
  <si>
    <t>Tetersen</t>
  </si>
  <si>
    <t>https://www.sarna.net/wiki/Tetersen</t>
  </si>
  <si>
    <t>Tetschner</t>
  </si>
  <si>
    <t>https://www.sarna.net/wiki/Tetschner</t>
  </si>
  <si>
    <t>Tetski</t>
  </si>
  <si>
    <t>https://www.sarna.net/wiki/Tetski</t>
  </si>
  <si>
    <t>Texlos</t>
  </si>
  <si>
    <t>https://www.sarna.net/wiki/Texlos</t>
  </si>
  <si>
    <t>Teylingen</t>
  </si>
  <si>
    <t>https://www.sarna.net/wiki/Teylingen</t>
  </si>
  <si>
    <t>Teyvareb</t>
  </si>
  <si>
    <t>https://www.sarna.net/wiki/Teyvareb</t>
  </si>
  <si>
    <t>Thadora's Land</t>
  </si>
  <si>
    <t>https://www.sarna.net/wiki/Thadora's_Land</t>
  </si>
  <si>
    <t>Thala</t>
  </si>
  <si>
    <t>https://www.sarna.net/wiki/Thala</t>
  </si>
  <si>
    <t>AP,Faction Capital</t>
  </si>
  <si>
    <t>Thamel</t>
  </si>
  <si>
    <t>Wyeth's Glory (3022+)</t>
  </si>
  <si>
    <t>https://www.sarna.net/wiki/Wyeth's_Glory</t>
  </si>
  <si>
    <t>Thannhausen</t>
  </si>
  <si>
    <t>https://www.sarna.net/wiki/Thannhausen</t>
  </si>
  <si>
    <t>Tharkad</t>
  </si>
  <si>
    <t>https://www.sarna.net/wiki/Tharkad</t>
  </si>
  <si>
    <t>LC,Protectorate of Donegal,District of Donegal,Faction Capital</t>
  </si>
  <si>
    <t>FCL,Donegal March,Pherkad Operational Area,Region 1,Faction Capital</t>
  </si>
  <si>
    <t>LA,Donegal March,Pherkad Operational Area,Region 1,Faction Capital</t>
  </si>
  <si>
    <t>LA,Donegal Province,Faction Capital</t>
  </si>
  <si>
    <t>LC,Donegal Province,Faction Capital</t>
  </si>
  <si>
    <t>Thasos</t>
  </si>
  <si>
    <t>https://www.sarna.net/wiki/Thasos</t>
  </si>
  <si>
    <t>Thazi</t>
  </si>
  <si>
    <t>https://www.sarna.net/wiki/Thazi</t>
  </si>
  <si>
    <t>The Edge</t>
  </si>
  <si>
    <t>https://www.sarna.net/wiki/The_Edge</t>
  </si>
  <si>
    <t>The Eyes in the Dark</t>
  </si>
  <si>
    <t>https://www.sarna.net/wiki/The_Eyes_in_the_Dark</t>
  </si>
  <si>
    <t>The Rock</t>
  </si>
  <si>
    <t>https://www.sarna.net/wiki/The_Rock</t>
  </si>
  <si>
    <t>The Swan's Eye</t>
  </si>
  <si>
    <t>https://www.sarna.net/wiki/The_Swan's_Eye</t>
  </si>
  <si>
    <t>Thermopolis</t>
  </si>
  <si>
    <t>https://www.sarna.net/wiki/Thermopolis</t>
  </si>
  <si>
    <t>Thessalonika</t>
  </si>
  <si>
    <t>https://www.sarna.net/wiki/Thessalonika</t>
  </si>
  <si>
    <t>Thestria</t>
  </si>
  <si>
    <t>https://www.sarna.net/wiki/Thestria</t>
  </si>
  <si>
    <t>Theta Carinae Cluster</t>
  </si>
  <si>
    <t>https://www.sarna.net/wiki/Theta_Carinae_Cluster</t>
  </si>
  <si>
    <t>Thibodaux</t>
  </si>
  <si>
    <t>https://www.sarna.net/wiki/Thibodaux</t>
  </si>
  <si>
    <t>Thimphu</t>
  </si>
  <si>
    <t>https://www.sarna.net/wiki/Thimphu</t>
  </si>
  <si>
    <t>Thirty Weight</t>
  </si>
  <si>
    <t>https://www.sarna.net/wiki/Thirty_Weight</t>
  </si>
  <si>
    <t>Thorin</t>
  </si>
  <si>
    <t>https://www.sarna.net/wiki/Thorin</t>
  </si>
  <si>
    <t>Thorn</t>
  </si>
  <si>
    <t>https://www.sarna.net/wiki/Thorn (system)</t>
  </si>
  <si>
    <t>Thraxa</t>
  </si>
  <si>
    <t>https://www.sarna.net/wiki/Thraxa</t>
  </si>
  <si>
    <t>Thuban</t>
  </si>
  <si>
    <t>https://www.sarna.net/wiki/Thuban</t>
  </si>
  <si>
    <t>Thule</t>
  </si>
  <si>
    <t>https://www.sarna.net/wiki/Thule</t>
  </si>
  <si>
    <t>Thun</t>
  </si>
  <si>
    <t>https://www.sarna.net/wiki/Thun</t>
  </si>
  <si>
    <t>Thurrock</t>
  </si>
  <si>
    <t>https://www.sarna.net/wiki/Thurrock</t>
  </si>
  <si>
    <t>Tianamon</t>
  </si>
  <si>
    <t>https://www.sarna.net/wiki/Tianamon</t>
  </si>
  <si>
    <t>Tiber</t>
  </si>
  <si>
    <t>https://www.sarna.net/wiki/Tiber_(FWL)</t>
  </si>
  <si>
    <t>https://www.sarna.net/wiki/Tiber_(Clan_system)</t>
  </si>
  <si>
    <t>Tiburon</t>
  </si>
  <si>
    <t>Tiverton (3022+)</t>
  </si>
  <si>
    <t>https://www.sarna.net/wiki/Tiverton</t>
  </si>
  <si>
    <t>Tiflis</t>
  </si>
  <si>
    <t>https://www.sarna.net/wiki/Tiflis</t>
  </si>
  <si>
    <t>Tigress</t>
  </si>
  <si>
    <t>https://www.sarna.net/wiki/Tigress</t>
  </si>
  <si>
    <t>Tikonov</t>
  </si>
  <si>
    <t>https://www.sarna.net/wiki/Tikonov</t>
  </si>
  <si>
    <t>TGU,Faction Capital</t>
  </si>
  <si>
    <t>CC,Tikonov Commonality,Region 4,Major Capital</t>
  </si>
  <si>
    <t>CC,Tikonov Commonality,Region 3,Major Capital</t>
  </si>
  <si>
    <t>CC,Tikonov Commonality,Region 7,Major Capital</t>
  </si>
  <si>
    <t>LC,Sarna March,Tikonov Operational Area,Region 2,Minor Capital</t>
  </si>
  <si>
    <t>RS,Prefecture IV,Minor Capital</t>
  </si>
  <si>
    <t>CC,Tikonov Commonality,Region 11,Major Capital</t>
  </si>
  <si>
    <t>Timbiqui</t>
  </si>
  <si>
    <t>https://www.sarna.net/wiki/Timbiqui</t>
  </si>
  <si>
    <t>Timbuktu</t>
  </si>
  <si>
    <t>https://www.sarna.net/wiki/Timbuktu</t>
  </si>
  <si>
    <t>RW,Timbuktu Province,Major Capital</t>
  </si>
  <si>
    <t>LA,Alarion Province,Timbuktu Theater,Minor Capital</t>
  </si>
  <si>
    <t>LA,Timbuktu Theater,Minor Capital</t>
  </si>
  <si>
    <t>LC,Timbuktu Theater,Minor Capital</t>
  </si>
  <si>
    <t>Timehri</t>
  </si>
  <si>
    <t>https://www.sarna.net/wiki/Timehri</t>
  </si>
  <si>
    <t>Timkovichi</t>
  </si>
  <si>
    <t>https://www.sarna.net/wiki/Timkovichi</t>
  </si>
  <si>
    <t>Tinaca</t>
  </si>
  <si>
    <t>https://www.sarna.net/wiki/Tinaca</t>
  </si>
  <si>
    <t>DC,Rasalhague Military District,Tinaca Prefecture,Minor Capital</t>
  </si>
  <si>
    <t>Tintavel</t>
  </si>
  <si>
    <t>Dalrymple (3152+)</t>
  </si>
  <si>
    <t>https://www.sarna.net/wiki/Tintavel</t>
  </si>
  <si>
    <t>Tirabad</t>
  </si>
  <si>
    <t>https://www.sarna.net/wiki/Tirabad</t>
  </si>
  <si>
    <t>Tiruchchirappalli</t>
  </si>
  <si>
    <t>https://www.sarna.net/wiki/Tiruchchirappalli</t>
  </si>
  <si>
    <t>Tiruppur</t>
  </si>
  <si>
    <t>https://www.sarna.net/wiki/Tiruppur</t>
  </si>
  <si>
    <t>Tishomingo</t>
  </si>
  <si>
    <t>https://www.sarna.net/wiki/Tishomingo</t>
  </si>
  <si>
    <t>Tiskilwa</t>
  </si>
  <si>
    <t>https://www.sarna.net/wiki/Tiskilwa</t>
  </si>
  <si>
    <t>Tizga</t>
  </si>
  <si>
    <t>https://www.sarna.net/wiki/Tizga</t>
  </si>
  <si>
    <t>Toffen</t>
  </si>
  <si>
    <t>https://www.sarna.net/wiki/Toffen</t>
  </si>
  <si>
    <t>Togura</t>
  </si>
  <si>
    <t>https://www.sarna.net/wiki/Togura</t>
  </si>
  <si>
    <t>Togwotee</t>
  </si>
  <si>
    <t>https://www.sarna.net/wiki/Togwotee</t>
  </si>
  <si>
    <t>Tohelet</t>
  </si>
  <si>
    <t>https://www.sarna.net/wiki/Tohelet</t>
  </si>
  <si>
    <t>Tok Do</t>
  </si>
  <si>
    <t>https://www.sarna.net/wiki/Tok_Do</t>
  </si>
  <si>
    <t>Tokasha</t>
  </si>
  <si>
    <t>https://www.sarna.net/wiki/Tokasha</t>
  </si>
  <si>
    <t>CSL,Faction Capital</t>
  </si>
  <si>
    <t>Toland</t>
  </si>
  <si>
    <t>https://www.sarna.net/wiki/Toland</t>
  </si>
  <si>
    <t>Tomalov</t>
  </si>
  <si>
    <t>https://www.sarna.net/wiki/Tomalov</t>
  </si>
  <si>
    <t>Tomans</t>
  </si>
  <si>
    <t>https://www.sarna.net/wiki/Tomans</t>
  </si>
  <si>
    <t>Tongatapu</t>
  </si>
  <si>
    <t>https://www.sarna.net/wiki/Tongatapu</t>
  </si>
  <si>
    <t>Tordenskjold</t>
  </si>
  <si>
    <t>https://www.sarna.net/wiki/Tordenskjold</t>
  </si>
  <si>
    <t>Torgvei</t>
  </si>
  <si>
    <t>https://www.sarna.net/wiki/Torgvei</t>
  </si>
  <si>
    <t>Tormentine</t>
  </si>
  <si>
    <t>https://www.sarna.net/wiki/Tormentine</t>
  </si>
  <si>
    <t>Torrence</t>
  </si>
  <si>
    <t>https://www.sarna.net/wiki/Torrence</t>
  </si>
  <si>
    <t>Tortuga Prime</t>
  </si>
  <si>
    <t>https://www.sarna.net/wiki/Tortuga_Prime</t>
  </si>
  <si>
    <t>TD,Faction Capital</t>
  </si>
  <si>
    <t>Toten</t>
  </si>
  <si>
    <t>https://www.sarna.net/wiki/Toten</t>
  </si>
  <si>
    <t>Totness</t>
  </si>
  <si>
    <t>https://www.sarna.net/wiki/Totness</t>
  </si>
  <si>
    <t>Tottori</t>
  </si>
  <si>
    <t>https://www.sarna.net/wiki/Tottori</t>
  </si>
  <si>
    <t>Tovetin</t>
  </si>
  <si>
    <t>https://www.sarna.net/wiki/Tovetin</t>
  </si>
  <si>
    <t>Towne</t>
  </si>
  <si>
    <t>https://www.sarna.net/wiki/Towne</t>
  </si>
  <si>
    <t>DC,Dieron Military District,Towne Prefecture,Minor Capital</t>
  </si>
  <si>
    <t>Tranquil</t>
  </si>
  <si>
    <t>https://www.sarna.net/wiki/Tranquil</t>
  </si>
  <si>
    <t>Transfer Facility 4</t>
  </si>
  <si>
    <t>https://www.sarna.net/wiki/Transfer_Facility_4</t>
  </si>
  <si>
    <t>Transfer Station J239H2</t>
  </si>
  <si>
    <t>https://www.sarna.net/wiki/TJ239H2</t>
  </si>
  <si>
    <t>Transfer Station P3</t>
  </si>
  <si>
    <t>https://www.sarna.net/wiki/P3</t>
  </si>
  <si>
    <t>Transfer Station P9</t>
  </si>
  <si>
    <t>https://www.sarna.net/wiki/P9</t>
  </si>
  <si>
    <t>Trasjkis</t>
  </si>
  <si>
    <t>https://www.sarna.net/wiki/Trasjkis</t>
  </si>
  <si>
    <t>Traussin</t>
  </si>
  <si>
    <t>https://www.sarna.net/wiki/Traussin</t>
  </si>
  <si>
    <t>Treeline</t>
  </si>
  <si>
    <t>Winfield (2863+)</t>
  </si>
  <si>
    <t>https://www.sarna.net/wiki/Winfield_(LC)</t>
  </si>
  <si>
    <t>Trell</t>
  </si>
  <si>
    <t>Trell I / Trellwan</t>
  </si>
  <si>
    <t>https://www.sarna.net/wiki/Trell</t>
  </si>
  <si>
    <t>LC,Tamar Pact,Trellshire,Minor Capital</t>
  </si>
  <si>
    <t>Trelleborg</t>
  </si>
  <si>
    <t>https://www.sarna.net/wiki/Trelleborg</t>
  </si>
  <si>
    <t>Trellisane</t>
  </si>
  <si>
    <t>https://www.sarna.net/wiki/Trellisane</t>
  </si>
  <si>
    <t>Trent</t>
  </si>
  <si>
    <t>https://www.sarna.net/wiki/Trent_(system)</t>
  </si>
  <si>
    <t>Trentham</t>
  </si>
  <si>
    <t>https://www.sarna.net/wiki/Trentham</t>
  </si>
  <si>
    <t>Tresspass</t>
  </si>
  <si>
    <t>https://www.sarna.net/wiki/Tresspass</t>
  </si>
  <si>
    <t>Triesting</t>
  </si>
  <si>
    <t>https://www.sarna.net/wiki/Triesting</t>
  </si>
  <si>
    <t>Trimaldix</t>
  </si>
  <si>
    <t>https://www.sarna.net/wiki/Trimaldix</t>
  </si>
  <si>
    <t>Trinidad</t>
  </si>
  <si>
    <t>https://www.sarna.net/wiki/Trinidad</t>
  </si>
  <si>
    <t>Trinity</t>
  </si>
  <si>
    <t>https://www.sarna.net/wiki/Trinity_(system)</t>
  </si>
  <si>
    <t>Tripoli</t>
  </si>
  <si>
    <t>https://www.sarna.net/wiki/Tripoli</t>
  </si>
  <si>
    <t>Trolloc Prime</t>
  </si>
  <si>
    <t>https://www.sarna.net/wiki/Trolloc_Prime</t>
  </si>
  <si>
    <t>Trondheim</t>
  </si>
  <si>
    <t>FRR</t>
  </si>
  <si>
    <t>https://www.sarna.net/wiki/Trondheim_(FRR)</t>
  </si>
  <si>
    <t>DC,Rasalhague Military District,Trondheim Prefecture,Minor Capital</t>
  </si>
  <si>
    <t>https://www.sarna.net/wiki/Trondheim_(Periphery)</t>
  </si>
  <si>
    <t>Trondheimal</t>
  </si>
  <si>
    <t>https://www.sarna.net/wiki/Trondheimal</t>
  </si>
  <si>
    <t>Truth</t>
  </si>
  <si>
    <t>https://www.sarna.net/wiki/Truth</t>
  </si>
  <si>
    <t>Trznadel Cluster</t>
  </si>
  <si>
    <t>https://www.sarna.net/wiki/Trznadel_Cluster</t>
  </si>
  <si>
    <t>Tsarahavana</t>
  </si>
  <si>
    <t>https://www.sarna.net/wiki/Tsarahavana</t>
  </si>
  <si>
    <t>FCL,Periphery March,Tsarahavana Operational Area,Region 3,Minor Capital</t>
  </si>
  <si>
    <t>LA,Periphery March,Tsarahavana Operational Area,Region 3,Minor Capital</t>
  </si>
  <si>
    <t>Tsinan</t>
  </si>
  <si>
    <t>https://www.sarna.net/wiki/Tsinan</t>
  </si>
  <si>
    <t>Tsingtao</t>
  </si>
  <si>
    <t>https://www.sarna.net/wiki/Tsingtao</t>
  </si>
  <si>
    <t>Tsitsang</t>
  </si>
  <si>
    <t>https://www.sarna.net/wiki/Tsitsang</t>
  </si>
  <si>
    <t>Tsukude</t>
  </si>
  <si>
    <t>https://www.sarna.net/wiki/Tsukude</t>
  </si>
  <si>
    <t>Tsunami</t>
  </si>
  <si>
    <t>Tsamma</t>
  </si>
  <si>
    <t>https://www.sarna.net/wiki/Tsamma</t>
  </si>
  <si>
    <t>Tuamotu</t>
  </si>
  <si>
    <t>https://www.sarna.net/wiki/Tuamotu</t>
  </si>
  <si>
    <t>Tuat</t>
  </si>
  <si>
    <t>https://www.sarna.net/wiki/Tuat</t>
  </si>
  <si>
    <t>Tukayyid</t>
  </si>
  <si>
    <t>https://www.sarna.net/wiki/Tukayyid</t>
  </si>
  <si>
    <t>Turin</t>
  </si>
  <si>
    <t>https://www.sarna.net/wiki/Turin</t>
  </si>
  <si>
    <t>Turinge</t>
  </si>
  <si>
    <t>https://www.sarna.net/wiki/Turinge</t>
  </si>
  <si>
    <t>Turkalia</t>
  </si>
  <si>
    <t>https://www.sarna.net/wiki/Turkalia</t>
  </si>
  <si>
    <t>Turko</t>
  </si>
  <si>
    <t>https://www.sarna.net/wiki/Turko</t>
  </si>
  <si>
    <t>Turov</t>
  </si>
  <si>
    <t>https://www.sarna.net/wiki/Turov</t>
  </si>
  <si>
    <t>Turtle Bay</t>
  </si>
  <si>
    <t>https://www.sarna.net/wiki/Turtle_Bay</t>
  </si>
  <si>
    <t>Tuscarawas</t>
  </si>
  <si>
    <t>https://www.sarna.net/wiki/Tuscarawas</t>
  </si>
  <si>
    <t>Twycross</t>
  </si>
  <si>
    <t>https://www.sarna.net/wiki/Twycross</t>
  </si>
  <si>
    <t>Tybalt</t>
  </si>
  <si>
    <t>https://www.sarna.net/wiki/Tybalt</t>
  </si>
  <si>
    <t>Tylarzka</t>
  </si>
  <si>
    <t>https://www.sarna.net/wiki/Tylarzka</t>
  </si>
  <si>
    <t>Tyrlon</t>
  </si>
  <si>
    <t>https://www.sarna.net/wiki/Tyrlon</t>
  </si>
  <si>
    <t>Tyrrhenia</t>
  </si>
  <si>
    <t>https://www.sarna.net/wiki/Tyrrhenia</t>
  </si>
  <si>
    <t>Ubangi</t>
  </si>
  <si>
    <t>https://www.sarna.net/wiki/Ubangi</t>
  </si>
  <si>
    <t>Udibi</t>
  </si>
  <si>
    <t>https://www.sarna.net/wiki/Udibi</t>
  </si>
  <si>
    <t>Ueda</t>
  </si>
  <si>
    <t>https://www.sarna.net/wiki/Ueda</t>
  </si>
  <si>
    <t>Ugland</t>
  </si>
  <si>
    <t>https://www.sarna.net/wiki/Ugland</t>
  </si>
  <si>
    <t>Uhuru</t>
  </si>
  <si>
    <t>https://www.sarna.net/wiki/Uhuru</t>
  </si>
  <si>
    <t>Ukunela</t>
  </si>
  <si>
    <t>https://www.sarna.net/wiki/Ukunela</t>
  </si>
  <si>
    <t>Ulan Batar</t>
  </si>
  <si>
    <t>https://www.sarna.net/wiki/Ulan_Batar</t>
  </si>
  <si>
    <t>Ulan Bator</t>
  </si>
  <si>
    <t>https://www.sarna.net/wiki/Ulan_Bator</t>
  </si>
  <si>
    <t>Ullieri</t>
  </si>
  <si>
    <t>https://www.sarna.net/wiki/Ullieri</t>
  </si>
  <si>
    <t>Ulsan</t>
  </si>
  <si>
    <t>https://www.sarna.net/wiki/Ulsan</t>
  </si>
  <si>
    <t>Ulubis</t>
  </si>
  <si>
    <t>https://www.sarna.net/wiki/Ulubis</t>
  </si>
  <si>
    <t>Ulvskollen</t>
  </si>
  <si>
    <t>https://www.sarna.net/wiki/Ulvskollen</t>
  </si>
  <si>
    <t>Ulysses</t>
  </si>
  <si>
    <t>https://www.sarna.net/wiki/Ulysses</t>
  </si>
  <si>
    <t>Umgard</t>
  </si>
  <si>
    <t>https://www.sarna.net/wiki/Umgard</t>
  </si>
  <si>
    <t>Umijiri</t>
  </si>
  <si>
    <t>https://www.sarna.net/wiki/Umijiri</t>
  </si>
  <si>
    <t>Umka</t>
  </si>
  <si>
    <t>https://www.sarna.net/wiki/Umka</t>
  </si>
  <si>
    <t>Undra</t>
  </si>
  <si>
    <t>https://www.sarna.net/wiki/Undra</t>
  </si>
  <si>
    <t>Union of Samoyedic Colonies</t>
  </si>
  <si>
    <t>https://www.sarna.net/wiki/Union_of_Samoyedic_Colonies_(system)</t>
  </si>
  <si>
    <t>Unity</t>
  </si>
  <si>
    <t>https://www.sarna.net/wiki/Unity</t>
  </si>
  <si>
    <t>Unkador</t>
  </si>
  <si>
    <t>https://www.sarna.net/wiki/Unkador</t>
  </si>
  <si>
    <t>Untran</t>
  </si>
  <si>
    <t>Achtur (2830+)</t>
  </si>
  <si>
    <t>https://www.sarna.net/wiki/Achtur</t>
  </si>
  <si>
    <t>Unukalhai</t>
  </si>
  <si>
    <t>https://www.sarna.net/wiki/Unukalhai</t>
  </si>
  <si>
    <t>Unzmarkt</t>
  </si>
  <si>
    <t>https://www.sarna.net/wiki/Unzmarkt</t>
  </si>
  <si>
    <t>Upano</t>
  </si>
  <si>
    <t>https://www.sarna.net/wiki/Upano</t>
  </si>
  <si>
    <t>Úr Cruinne</t>
  </si>
  <si>
    <t>http://www.sarna.net/wiki/%C3%9Ar_Cruinne</t>
  </si>
  <si>
    <t>Uravan</t>
  </si>
  <si>
    <t>https://www.sarna.net/wiki/Uravan</t>
  </si>
  <si>
    <t>Urich</t>
  </si>
  <si>
    <t>https://www.sarna.net/wiki/Urich</t>
  </si>
  <si>
    <t>Urjala</t>
  </si>
  <si>
    <t>https://www.sarna.net/wiki/Urjala</t>
  </si>
  <si>
    <t>Utrecht</t>
  </si>
  <si>
    <t>https://www.sarna.net/wiki/Utrecht</t>
  </si>
  <si>
    <t>Uzhgorod</t>
  </si>
  <si>
    <t>https://www.sarna.net/wiki/Uzhgorod</t>
  </si>
  <si>
    <t>Vaajakoski</t>
  </si>
  <si>
    <t>https://www.sarna.net/wiki/Vaajakoski</t>
  </si>
  <si>
    <t>Vackisujfalu</t>
  </si>
  <si>
    <t>https://www.sarna.net/wiki/Vackisujfalu</t>
  </si>
  <si>
    <t>Vaj</t>
  </si>
  <si>
    <t>Crevedia</t>
  </si>
  <si>
    <t>https://www.sarna.net/wiki/Vaj</t>
  </si>
  <si>
    <t>Vakarel</t>
  </si>
  <si>
    <t>https://www.sarna.net/wiki/Vakarel</t>
  </si>
  <si>
    <t>Valabhi</t>
  </si>
  <si>
    <t>https://www.sarna.net/wiki/Valabhi</t>
  </si>
  <si>
    <t>Valasha</t>
  </si>
  <si>
    <t>https://www.sarna.net/wiki/Valasha</t>
  </si>
  <si>
    <t>Valdives</t>
  </si>
  <si>
    <t>https://www.sarna.net/wiki/Valdives</t>
  </si>
  <si>
    <t>Valentina</t>
  </si>
  <si>
    <t>https://www.sarna.net/wiki/Valentina</t>
  </si>
  <si>
    <t>Valerius</t>
  </si>
  <si>
    <t>https://www.sarna.net/wiki/Valerius</t>
  </si>
  <si>
    <t>Valexa</t>
  </si>
  <si>
    <t>https://www.sarna.net/wiki/Valexa</t>
  </si>
  <si>
    <t>Valil'yevskiy</t>
  </si>
  <si>
    <t>https://www.sarna.net/wiki/Valil'yevskiy</t>
  </si>
  <si>
    <t>Valladolid</t>
  </si>
  <si>
    <t>Mudd's Hut (2864+)</t>
  </si>
  <si>
    <t>https://www.sarna.net/wiki/Valladolid</t>
  </si>
  <si>
    <t>Valloire</t>
  </si>
  <si>
    <t>https://www.sarna.net/wiki/Valloire</t>
  </si>
  <si>
    <t>Valmiera</t>
  </si>
  <si>
    <t>https://www.sarna.net/wiki/Valmiera</t>
  </si>
  <si>
    <t>Valois</t>
  </si>
  <si>
    <t>https://www.sarna.net/wiki/Valois</t>
  </si>
  <si>
    <t>Van Diemen</t>
  </si>
  <si>
    <t>Van Diemen IV</t>
  </si>
  <si>
    <t>https://www.sarna.net/wiki/Van_Diemen</t>
  </si>
  <si>
    <t>Vandalia</t>
  </si>
  <si>
    <t>https://www.sarna.net/wiki/Vandalia</t>
  </si>
  <si>
    <t>Vanern</t>
  </si>
  <si>
    <t>https://www.sarna.net/wiki/Vanern</t>
  </si>
  <si>
    <t>Vangburg</t>
  </si>
  <si>
    <t>https://www.sarna.net/wiki/Vangburg</t>
  </si>
  <si>
    <t>Vannes</t>
  </si>
  <si>
    <t>https://www.sarna.net/wiki/Vannes</t>
  </si>
  <si>
    <t>Vanra</t>
  </si>
  <si>
    <t>https://www.sarna.net/wiki/Vanra</t>
  </si>
  <si>
    <t>Vantaa</t>
  </si>
  <si>
    <t>https://www.sarna.net/wiki/Vantaa</t>
  </si>
  <si>
    <t>Vard</t>
  </si>
  <si>
    <t>https://www.sarna.net/wiki/Vard</t>
  </si>
  <si>
    <t>Vargtass</t>
  </si>
  <si>
    <t>https://www.sarna.net/wiki/Vargtass</t>
  </si>
  <si>
    <t>Várri</t>
  </si>
  <si>
    <t>https://www.sarna.net/wiki/V%C3%A1rri</t>
  </si>
  <si>
    <t>Vaucluse</t>
  </si>
  <si>
    <t>https://www.sarna.net/wiki/Vaucluse</t>
  </si>
  <si>
    <t>Vecchio</t>
  </si>
  <si>
    <t>https://www.sarna.net/wiki/Vecchio</t>
  </si>
  <si>
    <t>Veckholm</t>
  </si>
  <si>
    <t>https://www.sarna.net/wiki/Veckholm</t>
  </si>
  <si>
    <t>Vega</t>
  </si>
  <si>
    <t>https://www.sarna.net/wiki/Vega</t>
  </si>
  <si>
    <t>DC,Dieron Military District,Vega Prefecture,Minor Capital</t>
  </si>
  <si>
    <t>RS,Prefecture I,Minor Capital</t>
  </si>
  <si>
    <t>RD,Region 3,Vega Protectorate,Minor Capital</t>
  </si>
  <si>
    <t>RD,Region 4,Major Capital</t>
  </si>
  <si>
    <t>Velhas</t>
  </si>
  <si>
    <t>https://www.sarna.net/wiki/Velhas</t>
  </si>
  <si>
    <t>Venaria</t>
  </si>
  <si>
    <t>https://www.sarna.net/wiki/Venaria</t>
  </si>
  <si>
    <t>FCL,Periphery March,Venaria Operational Area,Region 2,Minor Capital</t>
  </si>
  <si>
    <t>LA,Periphery March,Venaria Operational Area,Region 2,Minor Capital</t>
  </si>
  <si>
    <t>Vendrell</t>
  </si>
  <si>
    <t>https://www.sarna.net/wiki/Vendrell</t>
  </si>
  <si>
    <t>Ventabren</t>
  </si>
  <si>
    <t>https://www.sarna.net/wiki/Ventabren</t>
  </si>
  <si>
    <t>Verde</t>
  </si>
  <si>
    <t>https://www.sarna.net/wiki/Verde</t>
  </si>
  <si>
    <t>Verdigreis</t>
  </si>
  <si>
    <t>https://www.sarna.net/wiki/Verdigreis</t>
  </si>
  <si>
    <t>Verdinge</t>
  </si>
  <si>
    <t>https://www.sarna.net/wiki/Verdinge</t>
  </si>
  <si>
    <t>Vereeniging</t>
  </si>
  <si>
    <t>https://www.sarna.net/wiki/Vereeniging</t>
  </si>
  <si>
    <t>Verlo</t>
  </si>
  <si>
    <t>https://www.sarna.net/wiki/Verlo</t>
  </si>
  <si>
    <t>Vermezzo</t>
  </si>
  <si>
    <t>https://www.sarna.net/wiki/Vermezzo</t>
  </si>
  <si>
    <t>Versailles</t>
  </si>
  <si>
    <t>https://www.sarna.net/wiki/Versailles</t>
  </si>
  <si>
    <t>Vestallas</t>
  </si>
  <si>
    <t>https://www.sarna.net/wiki/Vestallas</t>
  </si>
  <si>
    <t>Viborg</t>
  </si>
  <si>
    <t>https://www.sarna.net/wiki/Viborg</t>
  </si>
  <si>
    <t>Vibrunum</t>
  </si>
  <si>
    <t>https://www.sarna.net/wiki/Vibrunum</t>
  </si>
  <si>
    <t>Vicente</t>
  </si>
  <si>
    <t>https://www.sarna.net/wiki/Vicente</t>
  </si>
  <si>
    <t>Vicksland</t>
  </si>
  <si>
    <t>https://www.sarna.net/wiki/Vicksland</t>
  </si>
  <si>
    <t>Victoria</t>
  </si>
  <si>
    <t>https://www.sarna.net/wiki/Victoria_(CC)</t>
  </si>
  <si>
    <t>CC,Victoria Commonality,Region 5,Major Capital</t>
  </si>
  <si>
    <t>CC,Victoria Commonality,Region 4,Major Capital</t>
  </si>
  <si>
    <t>Victralla</t>
  </si>
  <si>
    <t>https://www.sarna.net/wiki/Victralla</t>
  </si>
  <si>
    <t>Vihtijarvi</t>
  </si>
  <si>
    <t>https://www.sarna.net/wiki/Vihtijarvi</t>
  </si>
  <si>
    <t>Vikindu</t>
  </si>
  <si>
    <t>https://www.sarna.net/wiki/Vikindu</t>
  </si>
  <si>
    <t>Villanueva</t>
  </si>
  <si>
    <t>https://www.sarna.net/wiki/Villanueva</t>
  </si>
  <si>
    <t>Viluisk</t>
  </si>
  <si>
    <t>https://www.sarna.net/wiki/Viluisk</t>
  </si>
  <si>
    <t>Vindemiatrix</t>
  </si>
  <si>
    <t>https://www.sarna.net/wiki/Vindemiatrix</t>
  </si>
  <si>
    <t>Vinstra</t>
  </si>
  <si>
    <t>https://www.sarna.net/wiki/Vinstra</t>
  </si>
  <si>
    <t>Vinton</t>
  </si>
  <si>
    <t>https://www.sarna.net/wiki/Vinton</t>
  </si>
  <si>
    <t>Vintru</t>
  </si>
  <si>
    <t>https://www.sarna.net/wiki/Vintru</t>
  </si>
  <si>
    <t>Vipaava</t>
  </si>
  <si>
    <t>https://www.sarna.net/wiki/Vipaava</t>
  </si>
  <si>
    <t>Virentofta</t>
  </si>
  <si>
    <t>https://www.sarna.net/wiki/Virentofta</t>
  </si>
  <si>
    <t>Viribium</t>
  </si>
  <si>
    <t>https://www.sarna.net/wiki/Viribium</t>
  </si>
  <si>
    <t>Viroflay</t>
  </si>
  <si>
    <t>https://www.sarna.net/wiki/Viroflay</t>
  </si>
  <si>
    <t>Virtue</t>
  </si>
  <si>
    <t>https://www.sarna.net/wiki/Virtue</t>
  </si>
  <si>
    <t>Visby</t>
  </si>
  <si>
    <t>https://www.sarna.net/wiki/Visby</t>
  </si>
  <si>
    <t>Vixen</t>
  </si>
  <si>
    <t>https://www.sarna.net/wiki/Vixen_(system)</t>
  </si>
  <si>
    <t>Voehn</t>
  </si>
  <si>
    <t>https://www.sarna.net/wiki/Voehn</t>
  </si>
  <si>
    <t>Volders</t>
  </si>
  <si>
    <t>https://www.sarna.net/wiki/Volders</t>
  </si>
  <si>
    <t>Vonja</t>
  </si>
  <si>
    <t>https://www.sarna.net/wiki/Vonja</t>
  </si>
  <si>
    <t>Vorarlberg</t>
  </si>
  <si>
    <t>https://www.sarna.net/wiki/Vorarlberg</t>
  </si>
  <si>
    <t>Vortalcoy</t>
  </si>
  <si>
    <t>https://www.sarna.net/wiki/Vortalcoy</t>
  </si>
  <si>
    <t>Vorzel</t>
  </si>
  <si>
    <t>https://www.sarna.net/wiki/Vorzel</t>
  </si>
  <si>
    <t>Vosloorus</t>
  </si>
  <si>
    <t>https://www.sarna.net/wiki/Vosloorus</t>
  </si>
  <si>
    <t>Vulcan</t>
  </si>
  <si>
    <t>https://www.sarna.net/wiki/Vulcan_(system)</t>
  </si>
  <si>
    <t>Vulture's Nest</t>
  </si>
  <si>
    <t>https://www.sarna.net/wiki/Vulture's_Nest</t>
  </si>
  <si>
    <t>Waddesdon</t>
  </si>
  <si>
    <t>https://www.sarna.net/wiki/Waddesdon</t>
  </si>
  <si>
    <t>Waimalu</t>
  </si>
  <si>
    <t>https://www.sarna.net/wiki/Waimalu</t>
  </si>
  <si>
    <t>Waini Point</t>
  </si>
  <si>
    <t>https://www.sarna.net/wiki/Waini_Point</t>
  </si>
  <si>
    <t>Waipahu</t>
  </si>
  <si>
    <t>https://www.sarna.net/wiki/Waipahu</t>
  </si>
  <si>
    <t>Waitur</t>
  </si>
  <si>
    <t>https://www.sarna.net/wiki/Waitur</t>
  </si>
  <si>
    <t>Waldheim</t>
  </si>
  <si>
    <t>https://www.sarna.net/wiki/Waldheim</t>
  </si>
  <si>
    <t>Waldorff</t>
  </si>
  <si>
    <t>https://www.sarna.net/wiki/Waldorff</t>
  </si>
  <si>
    <t>Wallacia</t>
  </si>
  <si>
    <t>https://www.sarna.net/wiki/Wallacia</t>
  </si>
  <si>
    <t>Wallis</t>
  </si>
  <si>
    <t>https://www.sarna.net/wiki/Wallis</t>
  </si>
  <si>
    <t>Wantorill</t>
  </si>
  <si>
    <t>https://www.sarna.net/wiki/Wantorill</t>
  </si>
  <si>
    <t>Wapakoneta</t>
  </si>
  <si>
    <t>https://www.sarna.net/wiki/Wapakoneta</t>
  </si>
  <si>
    <t>Wappingers</t>
  </si>
  <si>
    <t>https://www.sarna.net/wiki/Wappingers</t>
  </si>
  <si>
    <t>Ward</t>
  </si>
  <si>
    <t>https://www.sarna.net/wiki/Ward</t>
  </si>
  <si>
    <t>Wark</t>
  </si>
  <si>
    <t>https://www.sarna.net/wiki/Wark</t>
  </si>
  <si>
    <t>Warlock</t>
  </si>
  <si>
    <t>https://www.sarna.net/wiki/Warlock</t>
  </si>
  <si>
    <t>Warren</t>
  </si>
  <si>
    <t>https://www.sarna.net/wiki/Warren</t>
  </si>
  <si>
    <t>Warrumbungle</t>
  </si>
  <si>
    <t>https://www.sarna.net/wiki/Warrumbungle</t>
  </si>
  <si>
    <t>Wasat</t>
  </si>
  <si>
    <t>https://www.sarna.net/wiki/Wasat</t>
  </si>
  <si>
    <t>Washburn</t>
  </si>
  <si>
    <t>https://www.sarna.net/wiki/Washburn</t>
  </si>
  <si>
    <t>Watermael</t>
  </si>
  <si>
    <t>https://www.sarna.net/wiki/Watermael</t>
  </si>
  <si>
    <t>Waunakee</t>
  </si>
  <si>
    <t>https://www.sarna.net/wiki/Waunakee</t>
  </si>
  <si>
    <t>Waxell</t>
  </si>
  <si>
    <t>https://www.sarna.net/wiki/Waxell</t>
  </si>
  <si>
    <t>Waycross</t>
  </si>
  <si>
    <t>https://www.sarna.net/wiki/Waycross</t>
  </si>
  <si>
    <t>Waypoint</t>
  </si>
  <si>
    <t>https://www.sarna.net/wiki/Waypoint</t>
  </si>
  <si>
    <t>Waystation 531</t>
  </si>
  <si>
    <t>Waypoint 531</t>
  </si>
  <si>
    <t>https://www.sarna.net/wiki/Waypoint_531</t>
  </si>
  <si>
    <t>Wazan</t>
  </si>
  <si>
    <t>https://www.sarna.net/wiki/Wazan</t>
  </si>
  <si>
    <t>Weatogue</t>
  </si>
  <si>
    <t>https://www.sarna.net/wiki/Weatogue</t>
  </si>
  <si>
    <t>Wedderborg</t>
  </si>
  <si>
    <t>https://www.sarna.net/wiki/Wedderborg</t>
  </si>
  <si>
    <t>Wedgefield</t>
  </si>
  <si>
    <t>https://www.sarna.net/wiki/Wedgefield</t>
  </si>
  <si>
    <t>Weekapaug</t>
  </si>
  <si>
    <t>https://www.sarna.net/wiki/Weekapaug</t>
  </si>
  <si>
    <t>Wei</t>
  </si>
  <si>
    <t>https://www.sarna.net/wiki/Wei</t>
  </si>
  <si>
    <t>Weingarten</t>
  </si>
  <si>
    <t>https://www.sarna.net/wiki/Weingarten</t>
  </si>
  <si>
    <t>Weippe</t>
  </si>
  <si>
    <t>https://www.sarna.net/wiki/Weippe</t>
  </si>
  <si>
    <t>Weisau</t>
  </si>
  <si>
    <t>https://www.sarna.net/wiki/Weisau</t>
  </si>
  <si>
    <t>Weistheimer</t>
  </si>
  <si>
    <t>https://www.sarna.net/wiki/Weistheimer</t>
  </si>
  <si>
    <t>Weitinger</t>
  </si>
  <si>
    <t>https://www.sarna.net/wiki/Weitinger</t>
  </si>
  <si>
    <t>Weiz</t>
  </si>
  <si>
    <t>https://www.sarna.net/wiki/Weiz</t>
  </si>
  <si>
    <t>Weldon</t>
  </si>
  <si>
    <t>https://www.sarna.net/wiki/Weldon</t>
  </si>
  <si>
    <t>Weldry</t>
  </si>
  <si>
    <t>https://www.sarna.net/wiki/Weldry</t>
  </si>
  <si>
    <t>Werfer</t>
  </si>
  <si>
    <t>https://www.sarna.net/wiki/Werfer</t>
  </si>
  <si>
    <t>Wernke</t>
  </si>
  <si>
    <t>Talon</t>
  </si>
  <si>
    <t>https://www.sarna.net/wiki/Wernke</t>
  </si>
  <si>
    <t>Westerhand</t>
  </si>
  <si>
    <t>https://www.sarna.net/wiki/Westerhand</t>
  </si>
  <si>
    <t>Westerstede</t>
  </si>
  <si>
    <t>https://www.sarna.net/wiki/Westerstede</t>
  </si>
  <si>
    <t>Westfield</t>
  </si>
  <si>
    <t>https://www.sarna.net/wiki/Westfield</t>
  </si>
  <si>
    <t>Westover</t>
  </si>
  <si>
    <t>https://www.sarna.net/wiki/Westover</t>
  </si>
  <si>
    <t>Westphalia</t>
  </si>
  <si>
    <t>https://www.sarna.net/wiki/Westphalia</t>
  </si>
  <si>
    <t>Wetumpka</t>
  </si>
  <si>
    <t>https://www.sarna.net/wiki/Wetumpka</t>
  </si>
  <si>
    <t>Wheel</t>
  </si>
  <si>
    <t>https://www.sarna.net/wiki/Wheel</t>
  </si>
  <si>
    <t>Wheeler</t>
  </si>
  <si>
    <t>Perian (2822+) / Mystras (3022+)</t>
  </si>
  <si>
    <t>https://www.sarna.net/wiki/Mystras</t>
  </si>
  <si>
    <t>Whittington</t>
  </si>
  <si>
    <t>https://www.sarna.net/wiki/Whittington</t>
  </si>
  <si>
    <t>Wildwood</t>
  </si>
  <si>
    <t>https://www.sarna.net/wiki/Wildwood</t>
  </si>
  <si>
    <t>Wilkes</t>
  </si>
  <si>
    <t>https://www.sarna.net/wiki/Wilkes</t>
  </si>
  <si>
    <t>Willowick</t>
  </si>
  <si>
    <t>https://www.sarna.net/wiki/Willowick</t>
  </si>
  <si>
    <t>Willunga</t>
  </si>
  <si>
    <t>https://www.sarna.net/wiki/Willunga</t>
  </si>
  <si>
    <t>Wiltshire</t>
  </si>
  <si>
    <t>https://www.sarna.net/wiki/Wiltshire</t>
  </si>
  <si>
    <t>Windhoek</t>
  </si>
  <si>
    <t>https://www.sarna.net/wiki/Windhoek</t>
  </si>
  <si>
    <t>Windsor</t>
  </si>
  <si>
    <t>https://www.sarna.net/wiki/Windsor</t>
  </si>
  <si>
    <t>Winfield</t>
  </si>
  <si>
    <t>https://www.sarna.net/wiki/Winfield_(FS)</t>
  </si>
  <si>
    <t>Wing</t>
  </si>
  <si>
    <t>https://www.sarna.net/wiki/Wing</t>
  </si>
  <si>
    <t>Wingzar</t>
  </si>
  <si>
    <t>https://www.sarna.net/wiki/Wingzar</t>
  </si>
  <si>
    <t>Winston</t>
  </si>
  <si>
    <t>https://www.sarna.net/wiki/Winston_(system)</t>
  </si>
  <si>
    <t>Winter</t>
  </si>
  <si>
    <t>https://www.sarna.net/wiki/Winter</t>
  </si>
  <si>
    <t>Wisconsin</t>
  </si>
  <si>
    <t>https://www.sarna.net/wiki/Wisconsin</t>
  </si>
  <si>
    <t>Wismar</t>
  </si>
  <si>
    <t>https://www.sarna.net/wiki/Wismar</t>
  </si>
  <si>
    <t>Wittington</t>
  </si>
  <si>
    <t>https://www.sarna.net/wiki/Wittington</t>
  </si>
  <si>
    <t>Wokha</t>
  </si>
  <si>
    <t>https://www.sarna.net/wiki/Wokha</t>
  </si>
  <si>
    <t>Wolcott</t>
  </si>
  <si>
    <t>https://www.sarna.net/wiki/Wolcott</t>
  </si>
  <si>
    <t>Wolf Orbital 82</t>
  </si>
  <si>
    <t>https://www.sarna.net/wiki/Wolf_82</t>
  </si>
  <si>
    <t>Wolof</t>
  </si>
  <si>
    <t>https://www.sarna.net/wiki/Wolof</t>
  </si>
  <si>
    <t>Wonju</t>
  </si>
  <si>
    <t>https://www.sarna.net/wiki/Wonju</t>
  </si>
  <si>
    <t>Woodbine</t>
  </si>
  <si>
    <t>https://www.sarna.net/wiki/Woodbine</t>
  </si>
  <si>
    <t>FS,Draconis March,Woodbine Operational Area,Region 1,Minor Capital</t>
  </si>
  <si>
    <t>FS,Draconis March,Woodbine Operational Area,Region 3,Minor Capital</t>
  </si>
  <si>
    <t>FS,Draconis March,Woodbine Operational Area,Milligan PDZ,Minor Capital</t>
  </si>
  <si>
    <t>FCF,Draconis March,Woodbine Operational Area,Milligan PDZ,Minor Capital</t>
  </si>
  <si>
    <t>FS,Periphery March,Woodbine Operational Area,Woodbine PDZ,Minor Capital</t>
  </si>
  <si>
    <t>Woodstock</t>
  </si>
  <si>
    <t>https://www.sarna.net/wiki/Woodstock</t>
  </si>
  <si>
    <t>Woogi</t>
  </si>
  <si>
    <t>https://www.sarna.net/wiki/Woogi</t>
  </si>
  <si>
    <t>Worrell</t>
  </si>
  <si>
    <t>https://www.sarna.net/wiki/Worrell</t>
  </si>
  <si>
    <t>Wotan</t>
  </si>
  <si>
    <t>https://www.sarna.net/wiki/Wotan</t>
  </si>
  <si>
    <t>Wrentham</t>
  </si>
  <si>
    <t>https://www.sarna.net/wiki/Wrentham</t>
  </si>
  <si>
    <t>Wright</t>
  </si>
  <si>
    <t>https://www.sarna.net/wiki/Wright</t>
  </si>
  <si>
    <t>Wrociaw</t>
  </si>
  <si>
    <t>https://www.sarna.net/wiki/Wrociaw</t>
  </si>
  <si>
    <t>Wroxeter</t>
  </si>
  <si>
    <t>https://www.sarna.net/wiki/Wroxeter</t>
  </si>
  <si>
    <t>Wyatt</t>
  </si>
  <si>
    <t>https://www.sarna.net/wiki/Wyatt</t>
  </si>
  <si>
    <t>Wynn's Roost</t>
  </si>
  <si>
    <t>https://www.sarna.net/wiki/Wynn's_Roost</t>
  </si>
  <si>
    <t>OA,Traders Domain,Major Capital</t>
  </si>
  <si>
    <t>Wypoute</t>
  </si>
  <si>
    <t>https://www.sarna.net/wiki/Wypoute</t>
  </si>
  <si>
    <t>Xanthe</t>
  </si>
  <si>
    <t>Xanthe III</t>
  </si>
  <si>
    <t>https://www.sarna.net/wiki/Xanthe</t>
  </si>
  <si>
    <t>Xenia</t>
  </si>
  <si>
    <t>https://www.sarna.net/wiki/Xenia</t>
  </si>
  <si>
    <t>Xhosa</t>
  </si>
  <si>
    <t>Xhosa VII</t>
  </si>
  <si>
    <t>https://www.sarna.net/wiki/Xhosa</t>
  </si>
  <si>
    <t>Xi Ursae Majoris</t>
  </si>
  <si>
    <t>Alula Australis</t>
  </si>
  <si>
    <t>https://www.sarna.net/wiki/Xi_Ursae_Majoris</t>
  </si>
  <si>
    <t>FWL,Border Protectorate</t>
  </si>
  <si>
    <t>Xieng Khouang</t>
  </si>
  <si>
    <t>https://www.sarna.net/wiki/Xieng_Khouang</t>
  </si>
  <si>
    <t>Xinyang</t>
  </si>
  <si>
    <t>https://www.sarna.net/wiki/Xinyang</t>
  </si>
  <si>
    <t>DC,Benjamin Military District,Xinyang Prefecture,Minor Capital</t>
  </si>
  <si>
    <t>Yamarovka</t>
  </si>
  <si>
    <t>https://www.sarna.net/wiki/Yamarovka</t>
  </si>
  <si>
    <t>Yamoussoukra</t>
  </si>
  <si>
    <t>https://www.sarna.net/wiki/Yamoussoukra</t>
  </si>
  <si>
    <t>Yàn-huì</t>
  </si>
  <si>
    <t>https://www.sarna.net/wiki/Y%C3%A0n-hu%C3%AC</t>
  </si>
  <si>
    <t>Yanchep</t>
  </si>
  <si>
    <t>https://www.sarna.net/wiki/Yanchep</t>
  </si>
  <si>
    <t>Yangtze</t>
  </si>
  <si>
    <t>https://www.sarna.net/wiki/Yangtze</t>
  </si>
  <si>
    <t>Yardley</t>
  </si>
  <si>
    <t>https://www.sarna.net/wiki/Yardley</t>
  </si>
  <si>
    <t>Yed Posterior</t>
  </si>
  <si>
    <t>https://www.sarna.net/wiki/Yed_Posterior</t>
  </si>
  <si>
    <t>Yed Prior</t>
  </si>
  <si>
    <t>https://www.sarna.net/wiki/Yed_Prior</t>
  </si>
  <si>
    <t>Yeguas</t>
  </si>
  <si>
    <t>https://www.sarna.net/wiki/Yeguas</t>
  </si>
  <si>
    <t>Yidtall</t>
  </si>
  <si>
    <t>https://www.sarna.net/wiki/Yidtall</t>
  </si>
  <si>
    <t>Ylemelke</t>
  </si>
  <si>
    <t>https://www.sarna.net/wiki/Ylemelke</t>
  </si>
  <si>
    <t>Yongd</t>
  </si>
  <si>
    <t>https://www.sarna.net/wiki/Yongd</t>
  </si>
  <si>
    <t>Yorii</t>
  </si>
  <si>
    <t>https://www.sarna.net/wiki/Yorii</t>
  </si>
  <si>
    <t>York</t>
  </si>
  <si>
    <t>https://www.sarna.net/wiki/York_(LC)</t>
  </si>
  <si>
    <t>https://www.sarna.net/wiki/York_(Clan_System)</t>
  </si>
  <si>
    <t>CBS,Faction Capital</t>
  </si>
  <si>
    <t>Ype-Jhu</t>
  </si>
  <si>
    <t>https://www.sarna.net/wiki/Ype-Jhu</t>
  </si>
  <si>
    <t>Yufu</t>
  </si>
  <si>
    <t>https://www.sarna.net/wiki/Yufu</t>
  </si>
  <si>
    <t>Yumesta</t>
  </si>
  <si>
    <t>https://www.sarna.net/wiki/Yumesta</t>
  </si>
  <si>
    <t>Yunnah</t>
  </si>
  <si>
    <t>https://www.sarna.net/wiki/Yunnah</t>
  </si>
  <si>
    <t>Yuris</t>
  </si>
  <si>
    <t>https://www.sarna.net/wiki/Yuris</t>
  </si>
  <si>
    <t>Zacatecoluca</t>
  </si>
  <si>
    <t>https://www.sarna.net/wiki/Zacatecoluca</t>
  </si>
  <si>
    <t>Zalaf</t>
  </si>
  <si>
    <t>https://www.sarna.net/wiki/Zalaf</t>
  </si>
  <si>
    <t>Zalt</t>
  </si>
  <si>
    <t>https://www.sarna.net/wiki/Zalt</t>
  </si>
  <si>
    <t>Zalzangor</t>
  </si>
  <si>
    <t>https://www.sarna.net/wiki/Zalzangor</t>
  </si>
  <si>
    <t>Zambezi</t>
  </si>
  <si>
    <t>https://www.sarna.net/wiki/Zambezi</t>
  </si>
  <si>
    <t>Zanbasa</t>
  </si>
  <si>
    <t>https://www.sarna.net/wiki/Zanbasa</t>
  </si>
  <si>
    <t>Zanderij</t>
  </si>
  <si>
    <t>https://www.sarna.net/wiki/Zanderij</t>
  </si>
  <si>
    <t>Zangul</t>
  </si>
  <si>
    <t>https://www.sarna.net/wiki/Zangul</t>
  </si>
  <si>
    <t>Zaniah</t>
  </si>
  <si>
    <t>https://www.sarna.net/wiki/Zaniah</t>
  </si>
  <si>
    <t>Zanzibar</t>
  </si>
  <si>
    <t>https://www.sarna.net/wiki/Zanzibar</t>
  </si>
  <si>
    <t>Zaprudy</t>
  </si>
  <si>
    <t>https://www.sarna.net/wiki/Zaprudy</t>
  </si>
  <si>
    <t>Zara</t>
  </si>
  <si>
    <t>https://www.sarna.net/wiki/Zara</t>
  </si>
  <si>
    <t>Homer (2850+)</t>
  </si>
  <si>
    <t>https://www.sarna.net/wiki/Homer</t>
  </si>
  <si>
    <t>Zathras</t>
  </si>
  <si>
    <t>https://www.sarna.net/wiki/Zathras</t>
  </si>
  <si>
    <t>Zaurak</t>
  </si>
  <si>
    <t>https://www.sarna.net/wiki/Zaurak</t>
  </si>
  <si>
    <t>Zavijava</t>
  </si>
  <si>
    <t>https://www.sarna.net/wiki/Zavijava</t>
  </si>
  <si>
    <t>Zawiercie</t>
  </si>
  <si>
    <t>https://www.sarna.net/wiki/Zawiercie</t>
  </si>
  <si>
    <t>Zdice</t>
  </si>
  <si>
    <t>https://www.sarna.net/wiki/Zdice</t>
  </si>
  <si>
    <t>Zebebelgenubi</t>
  </si>
  <si>
    <t>https://www.sarna.net/wiki/Zebebelgenubi</t>
  </si>
  <si>
    <t>Zebeneschamali</t>
  </si>
  <si>
    <t>https://www.sarna.net/wiki/Zebeneschamali</t>
  </si>
  <si>
    <t>Zebrenaski</t>
  </si>
  <si>
    <t>https://www.sarna.net/wiki/Zebrenaski</t>
  </si>
  <si>
    <t>Zebuluraskai</t>
  </si>
  <si>
    <t>https://www.sarna.net/wiki/Zebuluraskai</t>
  </si>
  <si>
    <t>Zefri</t>
  </si>
  <si>
    <t>https://www.sarna.net/wiki/Zefri</t>
  </si>
  <si>
    <t>Zelmag</t>
  </si>
  <si>
    <t>Zelmag III</t>
  </si>
  <si>
    <t>https://www.sarna.net/wiki/Zelmag</t>
  </si>
  <si>
    <t>Zelski</t>
  </si>
  <si>
    <t>Zelski II</t>
  </si>
  <si>
    <t>https://www.sarna.net/wiki/Zelski</t>
  </si>
  <si>
    <t>Zempoatlepetl</t>
  </si>
  <si>
    <t>https://www.sarna.net/wiki/Zempoatlepetl</t>
  </si>
  <si>
    <t>Zertarum</t>
  </si>
  <si>
    <t>https://www.sarna.net/wiki/Zertarum</t>
  </si>
  <si>
    <t>Zetang</t>
  </si>
  <si>
    <t>https://www.sarna.net/wiki/Zetang</t>
  </si>
  <si>
    <t>Zhaomaon</t>
  </si>
  <si>
    <t>Cluff's Stand (3022+)</t>
  </si>
  <si>
    <t>https://www.sarna.net/wiki/Cluff's_Stand</t>
  </si>
  <si>
    <t>Zhongshan</t>
  </si>
  <si>
    <t>https://www.sarna.net/wiki/Zhongshan</t>
  </si>
  <si>
    <t>Ziliang</t>
  </si>
  <si>
    <t>https://www.sarna.net/wiki/Ziliang</t>
  </si>
  <si>
    <t>Zinal</t>
  </si>
  <si>
    <t>https://www.sarna.net/wiki/Zinal</t>
  </si>
  <si>
    <t>Zindao</t>
  </si>
  <si>
    <t>https://www.sarna.net/wiki/Zindao</t>
  </si>
  <si>
    <t>Zion</t>
  </si>
  <si>
    <t>https://www.sarna.net/wiki/Zion</t>
  </si>
  <si>
    <t>Zlatousi</t>
  </si>
  <si>
    <t>https://www.sarna.net/wiki/Zlatousi</t>
  </si>
  <si>
    <t>Zoetermeer</t>
  </si>
  <si>
    <t>https://www.sarna.net/wiki/Zoetermeer</t>
  </si>
  <si>
    <t>Zolfo</t>
  </si>
  <si>
    <t>https://www.sarna.net/wiki/Zolfo</t>
  </si>
  <si>
    <t>Zollikofen</t>
  </si>
  <si>
    <t>https://www.sarna.net/wiki/Zollikofen</t>
  </si>
  <si>
    <t>Zorn's Keep</t>
  </si>
  <si>
    <t>https://www.sarna.net/wiki/Zorn's_Keep</t>
  </si>
  <si>
    <t>Zortman</t>
  </si>
  <si>
    <t>https://www.sarna.net/wiki/Zortman</t>
  </si>
  <si>
    <t>Zosma</t>
  </si>
  <si>
    <t>https://www.sarna.net/wiki/Zosma</t>
  </si>
  <si>
    <t>Zuhbehr</t>
  </si>
  <si>
    <t>https://www.sarna.net/wiki/Zuhbehr</t>
  </si>
  <si>
    <t>Zumbo</t>
  </si>
  <si>
    <t>https://www.sarna.net/wiki/Zumbo</t>
  </si>
  <si>
    <t>Zurich</t>
  </si>
  <si>
    <t>https://www.sarna.net/wiki/Zurich</t>
  </si>
  <si>
    <t>Zvolen</t>
  </si>
  <si>
    <t>https://www.sarna.net/wiki/Zvolen</t>
  </si>
  <si>
    <t>Zwenkau</t>
  </si>
  <si>
    <t>https://www.sarna.net/wiki/Zwenkau</t>
  </si>
  <si>
    <t>Zwipadze</t>
  </si>
  <si>
    <t>https://www.sarna.net/wiki/Zwipadze</t>
  </si>
  <si>
    <t>factionId</t>
  </si>
  <si>
    <t>factionName</t>
  </si>
  <si>
    <t>color</t>
  </si>
  <si>
    <t>startYear</t>
  </si>
  <si>
    <t>endYear</t>
  </si>
  <si>
    <t>maxSystems</t>
  </si>
  <si>
    <t>Terran Alliance</t>
  </si>
  <si>
    <t>#E17F27</t>
  </si>
  <si>
    <t>https://www.sarna.net/wiki/Terran_Alliance</t>
  </si>
  <si>
    <t>Muskegon Coalition</t>
  </si>
  <si>
    <t>#FED600</t>
  </si>
  <si>
    <t>https://www.sarna.net/wiki/Muskegon_Coalition</t>
  </si>
  <si>
    <t>Sarna Supremacy</t>
  </si>
  <si>
    <t>#0B984D</t>
  </si>
  <si>
    <t>https://www.sarna.net/wiki/Sarna_Supremacy</t>
  </si>
  <si>
    <t>LR</t>
  </si>
  <si>
    <t>Liao Republic</t>
  </si>
  <si>
    <t>#009C55</t>
  </si>
  <si>
    <t>https://www.sarna.net/wiki/Liao_Republic</t>
  </si>
  <si>
    <t>Tamar Pact</t>
  </si>
  <si>
    <t>#CC1637</t>
  </si>
  <si>
    <t>https://www.sarna.net/wiki/Tamar_Pact</t>
  </si>
  <si>
    <t>Federation of Oriente</t>
  </si>
  <si>
    <t>#A24D9D</t>
  </si>
  <si>
    <t>https://www.sarna.net/wiki/Federation_of_Oriente</t>
  </si>
  <si>
    <t>Tikonov Grand Union</t>
  </si>
  <si>
    <t>#02A64F</t>
  </si>
  <si>
    <t>https://www.sarna.net/wiki/Tikonov_Grand_Union</t>
  </si>
  <si>
    <t>Principality of Regulus</t>
  </si>
  <si>
    <t>#9E3C93</t>
  </si>
  <si>
    <t>https://www.sarna.net/wiki/Principality_of_Regulus</t>
  </si>
  <si>
    <t>St. Ives Mercantile League</t>
  </si>
  <si>
    <t>#8EAE21</t>
  </si>
  <si>
    <t>https://www.sarna.net/wiki/St._Ives_Mercantile_League</t>
  </si>
  <si>
    <t>Axumite Providence</t>
  </si>
  <si>
    <t>#877776</t>
  </si>
  <si>
    <t>https://www.sarna.net/wiki/Axumite_Providence</t>
  </si>
  <si>
    <t>Marik Commonwealth</t>
  </si>
  <si>
    <t>#A55EA6</t>
  </si>
  <si>
    <t>https://www.sarna.net/wiki/Marik_Commonwealth</t>
  </si>
  <si>
    <t>Rim Worlds Republic</t>
  </si>
  <si>
    <t>#5D8593</t>
  </si>
  <si>
    <t>https://www.sarna.net/wiki/Rim_Worlds_Republic</t>
  </si>
  <si>
    <t>Taurian Homeworlds</t>
  </si>
  <si>
    <t>#B73C26</t>
  </si>
  <si>
    <t>https://www.sarna.net/wiki/Taurian_Homeworlds</t>
  </si>
  <si>
    <t>Stewart Commonality</t>
  </si>
  <si>
    <t>https://www.sarna.net/wiki/Stewart_Commonality</t>
  </si>
  <si>
    <t>Sian Supremacy</t>
  </si>
  <si>
    <t>https://www.sarna.net/wiki/Sian_Supremacy</t>
  </si>
  <si>
    <t>Principality of Rasalhague</t>
  </si>
  <si>
    <t>#4E7AAC</t>
  </si>
  <si>
    <t>https://www.sarna.net/wiki/Principality_of_Rasalhague</t>
  </si>
  <si>
    <t>Capellan Hegemony</t>
  </si>
  <si>
    <t>#1D8542</t>
  </si>
  <si>
    <t>https://www.sarna.net/wiki/Capellan_Hegemony</t>
  </si>
  <si>
    <t>Free Worlds League</t>
  </si>
  <si>
    <t>https://www.sarna.net/wiki/Free_Worlds_League</t>
  </si>
  <si>
    <t>Marlette Association</t>
  </si>
  <si>
    <t>https://www.sarna.net/wiki/Marlette_Association</t>
  </si>
  <si>
    <t>Federation of Skye</t>
  </si>
  <si>
    <t>#5BAAA2</t>
  </si>
  <si>
    <t>https://www.sarna.net/wiki/Federation_of_Skye</t>
  </si>
  <si>
    <t>Alliance of Galedon</t>
  </si>
  <si>
    <t>#EC2027</t>
  </si>
  <si>
    <t>https://www.sarna.net/wiki/Alliance_of_Galedon</t>
  </si>
  <si>
    <t>Capellan Commonality</t>
  </si>
  <si>
    <t>https://www.sarna.net/wiki/Capellan_Commonality</t>
  </si>
  <si>
    <t>Protectorate of Donegal</t>
  </si>
  <si>
    <t>#0070C0</t>
  </si>
  <si>
    <t>https://www.sarna.net/wiki/Protectorate_of_Donegal</t>
  </si>
  <si>
    <t>Duchy of Liao</t>
  </si>
  <si>
    <t>https://www.sarna.net/wiki/Duchy_of_Liao</t>
  </si>
  <si>
    <t>Terran Hegemony</t>
  </si>
  <si>
    <t>https://www.sarna.net/wiki/Terran_Hegemony</t>
  </si>
  <si>
    <t>Federated Suns</t>
  </si>
  <si>
    <t>https://www.sarna.net/wiki/Federated_Suns</t>
  </si>
  <si>
    <t>Draconis Combine</t>
  </si>
  <si>
    <t>https://www.sarna.net/wiki/Draconis_Combine</t>
  </si>
  <si>
    <t>Taurian Concordat</t>
  </si>
  <si>
    <t>https://www.sarna.net/wiki/Taurian_Concordat</t>
  </si>
  <si>
    <t>Lyran Commonwealth</t>
  </si>
  <si>
    <t>#1861A3</t>
  </si>
  <si>
    <t>https://www.sarna.net/wiki/Lyran_Commonwealth</t>
  </si>
  <si>
    <t>Illyrian Palatinate</t>
  </si>
  <si>
    <t>#D27553</t>
  </si>
  <si>
    <t>https://www.sarna.net/wiki/Illyrian_Palatinate</t>
  </si>
  <si>
    <t>Capellan Confederation</t>
  </si>
  <si>
    <t>https://www.sarna.net/wiki/Capellan_Confederation</t>
  </si>
  <si>
    <t>Nueva Castile</t>
  </si>
  <si>
    <t>#60A158</t>
  </si>
  <si>
    <t>Outworlds Alliance</t>
  </si>
  <si>
    <t>#DCBF97</t>
  </si>
  <si>
    <t>https://www.sarna.net/wiki/Outworlds_Alliance</t>
  </si>
  <si>
    <t>Outworlds Alliance Resistance</t>
  </si>
  <si>
    <t>OW</t>
  </si>
  <si>
    <t>Outworlds Wastes</t>
  </si>
  <si>
    <t>AC</t>
  </si>
  <si>
    <t>Azami Caliphate</t>
  </si>
  <si>
    <t>#C76555</t>
  </si>
  <si>
    <t>JàrnFòlk</t>
  </si>
  <si>
    <t>#864C9E</t>
  </si>
  <si>
    <t>https://www.sarna.net/wiki/J%C3%A0rnF%C3%B2lk</t>
  </si>
  <si>
    <t>Magistracy of Canopus</t>
  </si>
  <si>
    <t>#3D9D96</t>
  </si>
  <si>
    <t>https://www.sarna.net/wiki/Magistracy_of_Canopus</t>
  </si>
  <si>
    <t>Star League</t>
  </si>
  <si>
    <t>#8E926F</t>
  </si>
  <si>
    <t>Tortuga Dominions</t>
  </si>
  <si>
    <t>#D5A52B</t>
  </si>
  <si>
    <t>New Delphi Compact</t>
  </si>
  <si>
    <t>#7F978B</t>
  </si>
  <si>
    <t>Lothian League</t>
  </si>
  <si>
    <t>#F68C1F</t>
  </si>
  <si>
    <t>AE</t>
  </si>
  <si>
    <t>Oberon Confederation</t>
  </si>
  <si>
    <t>#FFE599</t>
  </si>
  <si>
    <t>Finmark Free Republic</t>
  </si>
  <si>
    <t>Star League-in-Exile</t>
  </si>
  <si>
    <t>Circinus Federation</t>
  </si>
  <si>
    <t>#5F60A5</t>
  </si>
  <si>
    <t>ComStar</t>
  </si>
  <si>
    <t>#F3F3F3</t>
  </si>
  <si>
    <t>CWV</t>
  </si>
  <si>
    <t>Clan Wolverine</t>
  </si>
  <si>
    <t>#7B6248</t>
  </si>
  <si>
    <t>CWM</t>
  </si>
  <si>
    <t>Clan Widowmaker</t>
  </si>
  <si>
    <t>#7A6A34</t>
  </si>
  <si>
    <t>CMN</t>
  </si>
  <si>
    <t>Clan Mongoose</t>
  </si>
  <si>
    <t>#CFBCD1</t>
  </si>
  <si>
    <t>Clan Ghost Bear</t>
  </si>
  <si>
    <t>#BAE6FB</t>
  </si>
  <si>
    <t>CFM</t>
  </si>
  <si>
    <t>Clan Fire Mandrill</t>
  </si>
  <si>
    <t>#663D37</t>
  </si>
  <si>
    <t>CBR</t>
  </si>
  <si>
    <t>Clan Burrock</t>
  </si>
  <si>
    <t>#714834</t>
  </si>
  <si>
    <t>CIH</t>
  </si>
  <si>
    <t>Clan Ice Hellion</t>
  </si>
  <si>
    <t>#A8C1B3</t>
  </si>
  <si>
    <t>Clan Steel Viper</t>
  </si>
  <si>
    <t>#A3D451</t>
  </si>
  <si>
    <t>Clan Goliath Scorpion</t>
  </si>
  <si>
    <t>#816A0E</t>
  </si>
  <si>
    <t>Clan Snow Raven</t>
  </si>
  <si>
    <t>#009690</t>
  </si>
  <si>
    <t>Clan Blood Spirit</t>
  </si>
  <si>
    <t>#B05739</t>
  </si>
  <si>
    <t>Clan Nova Cat</t>
  </si>
  <si>
    <t>#381715</t>
  </si>
  <si>
    <t>Clan Wolf</t>
  </si>
  <si>
    <t>#D9743D</t>
  </si>
  <si>
    <t>Clan Cloud Cobra</t>
  </si>
  <si>
    <t>#4D7E77</t>
  </si>
  <si>
    <t>Clan Coyote</t>
  </si>
  <si>
    <t>#583822</t>
  </si>
  <si>
    <t>Clan Hell's Horses</t>
  </si>
  <si>
    <t>#FAA61B</t>
  </si>
  <si>
    <t>Clan Jade Falcon</t>
  </si>
  <si>
    <t>#ABD375</t>
  </si>
  <si>
    <t>Clan Sea Fox</t>
  </si>
  <si>
    <t>#8690A3</t>
  </si>
  <si>
    <t>Clan Smoke Jaguar</t>
  </si>
  <si>
    <t>#2F2E30</t>
  </si>
  <si>
    <t>Clan Star Adder</t>
  </si>
  <si>
    <t>#32382F</t>
  </si>
  <si>
    <t>Clans</t>
  </si>
  <si>
    <t>Hanseatic League</t>
  </si>
  <si>
    <t>#DB7093</t>
  </si>
  <si>
    <t>Clan Diamond Shark</t>
  </si>
  <si>
    <t>Aurigan Coalition</t>
  </si>
  <si>
    <t>#DB472D</t>
  </si>
  <si>
    <t>https://www.sarna.net/wiki/Aurigan_Coalition</t>
  </si>
  <si>
    <t>Marian Hegemony</t>
  </si>
  <si>
    <t>#F68C48</t>
  </si>
  <si>
    <t>Interstellar Expeditions</t>
  </si>
  <si>
    <t>#C1B69E</t>
  </si>
  <si>
    <t>Morgraine's Valkyrate</t>
  </si>
  <si>
    <t>#c27ba0</t>
  </si>
  <si>
    <t>AuD</t>
  </si>
  <si>
    <t>Aurigan Directorate</t>
  </si>
  <si>
    <t>#308040</t>
  </si>
  <si>
    <t>https://www.sarna.net/wiki/Aurigan_Directorate</t>
  </si>
  <si>
    <t>Greater Valkyrate</t>
  </si>
  <si>
    <t>FCL</t>
  </si>
  <si>
    <t>Federated Commonwealth (LC)</t>
  </si>
  <si>
    <t>Federated Commonwealth (FS)</t>
  </si>
  <si>
    <t>Tikonov Free Republic</t>
  </si>
  <si>
    <t>SIC</t>
  </si>
  <si>
    <t>St. Ives Compact</t>
  </si>
  <si>
    <t>https://www.sarna.net/wiki/St._Ives_Compact</t>
  </si>
  <si>
    <t>Duchy of Andurien</t>
  </si>
  <si>
    <t>#617274</t>
  </si>
  <si>
    <t>Free Rasalhague Republic</t>
  </si>
  <si>
    <t>Rim Collection</t>
  </si>
  <si>
    <t>Word of Blake</t>
  </si>
  <si>
    <t>#808080</t>
  </si>
  <si>
    <t>Sirian Holds</t>
  </si>
  <si>
    <t>https://www.sarna.net/wiki/Sirian_Holds</t>
  </si>
  <si>
    <t>Styk Commonality</t>
  </si>
  <si>
    <t>#008B8B</t>
  </si>
  <si>
    <t>https://www.sarna.net/wiki/Styk_Commonality</t>
  </si>
  <si>
    <t>New Colony Region</t>
  </si>
  <si>
    <t>#7A6D5E</t>
  </si>
  <si>
    <t>Duchy of Small</t>
  </si>
  <si>
    <t>#6B8E23</t>
  </si>
  <si>
    <t>https://www.sarna.net/wiki/Duchy_of_Small</t>
  </si>
  <si>
    <t>Terracap Confederation</t>
  </si>
  <si>
    <t>#E9967A</t>
  </si>
  <si>
    <t>https://www.sarna.net/wiki/Terracap_Confederation</t>
  </si>
  <si>
    <t>Saiph Triumvirate</t>
  </si>
  <si>
    <t>#808000</t>
  </si>
  <si>
    <t>LA</t>
  </si>
  <si>
    <t>Lyran Alliance</t>
  </si>
  <si>
    <t>CWX</t>
  </si>
  <si>
    <t>Clan Wolf-in-Exile</t>
  </si>
  <si>
    <t>Ghost Bear Dominion</t>
  </si>
  <si>
    <t>Calderon Protectorate</t>
  </si>
  <si>
    <t>#AC7355</t>
  </si>
  <si>
    <t>Fronc Reaches</t>
  </si>
  <si>
    <t>Duchy of Tamarind</t>
  </si>
  <si>
    <t>Azami Brotherhood</t>
  </si>
  <si>
    <t>Filtvelt Coalition</t>
  </si>
  <si>
    <t>#D0C042</t>
  </si>
  <si>
    <t>Malagrotta Cooperative</t>
  </si>
  <si>
    <t>#DB8913</t>
  </si>
  <si>
    <t>Kittery Prefecture</t>
  </si>
  <si>
    <t>#DF7E27</t>
  </si>
  <si>
    <t>Coalition Forces</t>
  </si>
  <si>
    <t>Rim Commonality</t>
  </si>
  <si>
    <t>#CE7577</t>
  </si>
  <si>
    <t>Clan Stone Lion</t>
  </si>
  <si>
    <t>#F2A810</t>
  </si>
  <si>
    <t>Duchy of Tamarind-Abbey</t>
  </si>
  <si>
    <t>Mosiro Archipelago</t>
  </si>
  <si>
    <t>Ohrenson-Zion Province</t>
  </si>
  <si>
    <t>Duchy of Graham-Marik</t>
  </si>
  <si>
    <t>Duchy of Oriente</t>
  </si>
  <si>
    <t>Duchy of Orloff</t>
  </si>
  <si>
    <t>Principality of Gibson</t>
  </si>
  <si>
    <t>Regulan Free States</t>
  </si>
  <si>
    <t>Silver Hawks Coalition</t>
  </si>
  <si>
    <t>The Protectorate</t>
  </si>
  <si>
    <t>Escorpión Imperio</t>
  </si>
  <si>
    <t>https://www.sarna.net/wiki/Escorpi%C3%B3n_Imperio</t>
  </si>
  <si>
    <t>Marik-Stewart Commonwealth</t>
  </si>
  <si>
    <t>Raven Alliance</t>
  </si>
  <si>
    <t>Ragnarök Union</t>
  </si>
  <si>
    <t>#D3BD48</t>
  </si>
  <si>
    <t>Oriente Protectorate</t>
  </si>
  <si>
    <t>Regulan Fiefs</t>
  </si>
  <si>
    <t>https://www.sarna.net/wiki/Regulan_Fiefs</t>
  </si>
  <si>
    <t>New Oberon Confederation</t>
  </si>
  <si>
    <t>Ferris Collective</t>
  </si>
  <si>
    <t>#BFAB78</t>
  </si>
  <si>
    <t>Republic of the Barrens</t>
  </si>
  <si>
    <t>#D3AF55</t>
  </si>
  <si>
    <t>Rim Territories</t>
  </si>
  <si>
    <t>#3B739B</t>
  </si>
  <si>
    <t>The Havens</t>
  </si>
  <si>
    <t>#93ADAC</t>
  </si>
  <si>
    <t>RD</t>
  </si>
  <si>
    <t>Rasalhague Dominion</t>
  </si>
  <si>
    <t>Senate Alliance</t>
  </si>
  <si>
    <t>The Republic Remnant</t>
  </si>
  <si>
    <t>#F0BF93</t>
  </si>
  <si>
    <t>Scorpion Empire</t>
  </si>
  <si>
    <t>https://www.sarna.net/wiki/Scorpion_Empire</t>
  </si>
  <si>
    <t>Wolf Empire</t>
  </si>
  <si>
    <t>Galatean League</t>
  </si>
  <si>
    <t>Timbuktu Collective</t>
  </si>
  <si>
    <t>Malthus Confederation</t>
  </si>
  <si>
    <t>#88A49B</t>
  </si>
  <si>
    <t>Vesper Marches</t>
  </si>
  <si>
    <t>#8681BC</t>
  </si>
  <si>
    <t>Alyina Mercantile League</t>
  </si>
  <si>
    <t>#00B38C</t>
  </si>
  <si>
    <t>Arc-Royal Liberty Coalition</t>
  </si>
  <si>
    <t>#78B7E3</t>
  </si>
  <si>
    <t>Isle of Skye</t>
  </si>
  <si>
    <t>IC</t>
  </si>
  <si>
    <t>Ingersoll Concordium</t>
  </si>
  <si>
    <t>https://www.sarna.net/wiki/Ingersoll_Concordium</t>
  </si>
  <si>
    <t>OMA</t>
  </si>
  <si>
    <t>Ozawa Mercantile Association</t>
  </si>
  <si>
    <t>United Hindu Collective</t>
  </si>
  <si>
    <t>https://www.sarna.net/wiki/United_Hindu_Collective</t>
  </si>
  <si>
    <t>Elysian Fields</t>
  </si>
  <si>
    <t>#85526A</t>
  </si>
  <si>
    <t>Duchy of Don't</t>
  </si>
  <si>
    <t>https://www.sarna.net/wiki/Duchy_of_Don%27t</t>
  </si>
  <si>
    <t>Abandoned</t>
  </si>
  <si>
    <t>#202020</t>
  </si>
  <si>
    <t>Chainelane Isles</t>
  </si>
  <si>
    <t>#949D93</t>
  </si>
  <si>
    <t>D</t>
  </si>
  <si>
    <t>Disputed</t>
  </si>
  <si>
    <t>#404040</t>
  </si>
  <si>
    <t>(X)</t>
  </si>
  <si>
    <t>Apocryphal</t>
  </si>
  <si>
    <t>Inhabited</t>
  </si>
  <si>
    <t>#FFFFFF</t>
  </si>
  <si>
    <t>Undiscovered</t>
  </si>
  <si>
    <t>#EFEFEF</t>
  </si>
  <si>
    <t>Total Identified</t>
  </si>
  <si>
    <t>Total Inhabited</t>
  </si>
  <si>
    <t>Total Uninhabited</t>
  </si>
  <si>
    <t>Total</t>
  </si>
  <si>
    <t>Unidentfied Ownership</t>
  </si>
  <si>
    <t>From :</t>
  </si>
  <si>
    <t>To :</t>
  </si>
  <si>
    <t>Done in 1.52 seconds</t>
  </si>
  <si>
    <t>distance</t>
  </si>
  <si>
    <t>jumps</t>
  </si>
  <si>
    <t>mapUsed</t>
  </si>
  <si>
    <t>rawX</t>
  </si>
  <si>
    <t>rawY</t>
  </si>
  <si>
    <t>refID-O</t>
  </si>
  <si>
    <t>refX-O</t>
  </si>
  <si>
    <t>refY-O</t>
  </si>
  <si>
    <t>refID-W</t>
  </si>
  <si>
    <t>refX-W</t>
  </si>
  <si>
    <t>refY-W</t>
  </si>
  <si>
    <t>refID-E</t>
  </si>
  <si>
    <t>refX-E</t>
  </si>
  <si>
    <t>refY-E</t>
  </si>
  <si>
    <t>refID-N</t>
  </si>
  <si>
    <t>refX-N</t>
  </si>
  <si>
    <t>refY-N</t>
  </si>
  <si>
    <t>refID-S</t>
  </si>
  <si>
    <t>refX-S</t>
  </si>
  <si>
    <t>refY-S</t>
  </si>
  <si>
    <t>pageOffset</t>
  </si>
  <si>
    <t>scaleX</t>
  </si>
  <si>
    <t>scaleY</t>
  </si>
  <si>
    <t>Operation Klondike</t>
  </si>
  <si>
    <t>York [C]</t>
  </si>
  <si>
    <t>Dagda [C]</t>
  </si>
  <si>
    <t>Arcadia [C]</t>
  </si>
  <si>
    <t>3063 page 1</t>
  </si>
  <si>
    <t>Mica II</t>
  </si>
  <si>
    <t>Erin [Von Strang's World (2786+)]</t>
  </si>
  <si>
    <t>3063 page 2</t>
  </si>
  <si>
    <t>Reaving-3067</t>
  </si>
  <si>
    <t>Pentagon</t>
  </si>
  <si>
    <t>Kerensky Cluster</t>
  </si>
  <si>
    <t>3067 page 1</t>
  </si>
  <si>
    <t>FR: Periphery</t>
  </si>
  <si>
    <t>3085 page 1</t>
  </si>
  <si>
    <t>3085 page 2</t>
  </si>
  <si>
    <t>ISP3 Coreward</t>
  </si>
  <si>
    <t>ISP3 Anti-Spinward</t>
  </si>
  <si>
    <t>ISP3 Spinward</t>
  </si>
  <si>
    <t>ISP3 Rimward</t>
  </si>
  <si>
    <t>3135 page 1</t>
  </si>
  <si>
    <t>3135 page 2</t>
  </si>
  <si>
    <t>2319-Kurita</t>
  </si>
  <si>
    <t>1st Succession War</t>
  </si>
  <si>
    <t>Gamma Sagittarius [Alnasl]</t>
  </si>
  <si>
    <t>2830 page 2</t>
  </si>
  <si>
    <t>House Arano 2890</t>
  </si>
  <si>
    <t>House Arano p1</t>
  </si>
  <si>
    <t>Arn [Jia Tian (3130+)]</t>
  </si>
  <si>
    <t>House Arano p2</t>
  </si>
  <si>
    <t>Sterope [New Taurus]</t>
  </si>
  <si>
    <t>OTP Hanseatic Crusade</t>
  </si>
  <si>
    <t>Tamar Rising</t>
  </si>
  <si>
    <t>Empire Alone 3152</t>
  </si>
  <si>
    <t>Atreus [FWL]</t>
  </si>
  <si>
    <t>Calish II</t>
  </si>
  <si>
    <t>B</t>
  </si>
  <si>
    <t>Calish III</t>
  </si>
  <si>
    <t>Mica V</t>
  </si>
  <si>
    <t>E</t>
  </si>
  <si>
    <t>Mica VII</t>
  </si>
  <si>
    <t>F</t>
  </si>
  <si>
    <t>Niops V</t>
  </si>
  <si>
    <t>G</t>
  </si>
  <si>
    <t>Niops VI</t>
  </si>
  <si>
    <t>H</t>
  </si>
  <si>
    <t>Niops VII</t>
  </si>
  <si>
    <t>Davetal II</t>
  </si>
  <si>
    <t>J</t>
  </si>
  <si>
    <t>Davetal III</t>
  </si>
  <si>
    <t>K</t>
  </si>
  <si>
    <t>L</t>
  </si>
  <si>
    <t>M</t>
  </si>
  <si>
    <t>N</t>
  </si>
  <si>
    <t>O</t>
  </si>
  <si>
    <t>P</t>
  </si>
  <si>
    <t>Q</t>
  </si>
  <si>
    <t>R</t>
  </si>
  <si>
    <t>nebulaId</t>
  </si>
  <si>
    <t>nebulaName</t>
  </si>
  <si>
    <t>width</t>
  </si>
  <si>
    <t>height</t>
  </si>
  <si>
    <t>rawWidth</t>
  </si>
  <si>
    <t>rawHeight</t>
  </si>
  <si>
    <t>refID</t>
  </si>
  <si>
    <t>refX</t>
  </si>
  <si>
    <t>refY</t>
  </si>
  <si>
    <t>Aquila Rift</t>
  </si>
  <si>
    <t>Barnard's Loop</t>
  </si>
  <si>
    <t>Caliban Nebula</t>
  </si>
  <si>
    <t>Chameleon Nebula</t>
  </si>
  <si>
    <t>Coalsack Nebula</t>
  </si>
  <si>
    <t>Gum Nebula</t>
  </si>
  <si>
    <t>Lupus Cloud</t>
  </si>
  <si>
    <t>Orion Rift</t>
  </si>
  <si>
    <t>Vela Nebula</t>
  </si>
  <si>
    <t>Vela Sheet</t>
  </si>
  <si>
    <t>California Nebula</t>
  </si>
  <si>
    <t>Flying Bat Nebula</t>
  </si>
  <si>
    <t>Armstrong Nebula</t>
  </si>
  <si>
    <t>Cygnus Loop</t>
  </si>
  <si>
    <t>Eagle Cloud Complex</t>
  </si>
  <si>
    <t>Helix Nebula</t>
  </si>
  <si>
    <t>Perseus-Cepherus Cloud Complex</t>
  </si>
  <si>
    <t>Vul Rift</t>
  </si>
  <si>
    <t>Aldrin Nebula</t>
  </si>
  <si>
    <t>Lambda Orionis</t>
  </si>
  <si>
    <t>Orion A</t>
  </si>
  <si>
    <t>Orion B</t>
  </si>
  <si>
    <t>Orion Nebula</t>
  </si>
  <si>
    <t>Dark Nebula [Erit Cluster, Camelot Command]</t>
  </si>
  <si>
    <t>Flannagan's Nebulea</t>
  </si>
  <si>
    <t>Activity</t>
  </si>
  <si>
    <t>Process Done</t>
  </si>
  <si>
    <t>Extracting Raw Coordinates</t>
  </si>
  <si>
    <t>Raw coordinates come from PDF maps. Relevant pages are opened with a vector graphics software such as Adobe Illustrator. Illustrator displays the raw coordinates when you click on the circle representing the system. The origin of the page is on the upper left corner. This process was developed and initially documented by Bad_Syntax, who started the BattleTech Cartography Project.</t>
  </si>
  <si>
    <t>Converting Coordinates</t>
  </si>
  <si>
    <t>Converting the coordinates is a two-step process.
First, The raw coordinates are offset based on Terra as the anchor. The raw coordinates of Terra are subtracted from the raw coordinates of all the systems to make all the coordinates Terra-centric.
Second, once the coordinates have been offset, the coordinates are then scaled to 1pt = 1LY. The scale usually comes from the Light Year ruler found on the map. The scaled and offset coordinates are called the final coordinates.</t>
  </si>
  <si>
    <t>Merging Data from Different Maps</t>
  </si>
  <si>
    <t>This is what made the SUCKit Project possible.
One of the things I wanted to see was a complete Inner Sphere Map showing all the planetary systems that have been shown on maps, regardless of what year.
So what I did was to devise a way to be able to align all the different maps and scale them with reference to a base map. I took the inspiration from photo editing programs where you can overlap various layers and then scale them to make them appear as though they belonged in the same scene.
I used the 2764 map from [35251] Field Manual: SLDF as the base because it's a single-page map of the Inner Sphere that showed the most number of plotted systems. This means I need to merge fewer map entries since a majority of the systems would already be found on this map.
The first thing I had to determine was anchor systems, basically systems that appear both in the base map and the map I wanted to merge into that base.
Once the anchor systems were determined, I applied linear regression using Least Squares with the data of the anchor systems to determine the scale. I used Least Squres to minimize potential errors from inaccuraries from the extraction of raw coordinates. Once I had my scale, I applied that to the raw coordinates of the system I wanted to transfer into the base and then added the offset in order to position it correctly.
The formula is more complex than the original one used from back in 2011, but only because I've learned some statistical tools since, so we can take advantage of more accurate data. However, seeing as 96% of all systems did not change coordinates (up to the 3rd decimal place) I'm happy that the old formula wasn't so bad to begin with.</t>
  </si>
  <si>
    <t>Merging multiple planet entries into a singlular system coordinate</t>
  </si>
  <si>
    <t>BattleTech maps have this odd feature of showing multiple planets belonging to the same star system as individual points. If we use the coordinates of these individual planets at face value, they would look like these planets are lightyears apart, which is incorrect.
To correct this error, I took the midpoint of the distance for systems that showed two planets, and for systems showing three planets, I took the centroid of the three points, which are both just fancy ways of saying I averaged the respective X and Y values.</t>
  </si>
  <si>
    <t>Naming</t>
  </si>
  <si>
    <t>Each entry uses the original or oldest known system name, chronologically, with the most current name (including the date of the name change if it's known) and the names of the notable planets in the system, on the Alternate name column</t>
  </si>
  <si>
    <t>SIPS</t>
  </si>
  <si>
    <t>The pathfinding script dynamically chooses the jump route that has the fewest number of jumps with the shortest total distance. It uses a bidirectional A* pathfinding algorithm and dynamically evaluates neighbors for optimal jumping. A neighboring system is one that's within a single jump from a given system.
If a system has no neighbors within 30LY, the script expands the jump radius infinitely in 30LY intervals, and will jump towards the most optimal neighbor that is within a 75° arc in the direction of the destination. The arc is to prevent jumping too far away from the destination laterally speaking, and helps speed up calculations. This simulates that there are jump points between the current system and the target system that will enable travel so that there won't be any isolated systems. This for example, will enable pathfinding from Saggina (apocryphal) all the way to Vinton.
In addition, the script also tries to make use of efficient extended jumping by comparing the distance between the previous, current and target systems in case the path required an extended jump from the current system to the target system. This means that if for example, the path goes from A to B, and then makes an extended jump to C, the script will check if doing an extended jump from A directly to C would have been better. This usually occurs when A has only a single neighbor, so the script tells to jump to it immediately even if it brings the path farther away from the destination, then encounters a dead-end and then makes an extended jump to the opposite direction to be closer to the destination. The script checks if it were better to jump straight to C to begin with. It does not trigger if B and C are simply 1 jump apart, because the script is desgined to prioritize pathfinding through identified neighboring systems, and only jumps beyond 30LY when there are no paths that bring it closer to the destination.
An optimization to the efficient extended jumping is currently implemented such that when an extended jump is performed, the script will check if there are any systems in the path that are actually closer to the target system than the current one. This means that for example, a Jumpship in Gatekeeper in the Kerensky Cluster wants to go to Tanis. Without this optimization, the Jumpship will go from Gatekeeper to Brim, then Shadow, then move away toward Strana Mechty, before turning back towards Tanis via Huntress and then Foster, then executes an extended jump straight to Tanis. With the optimization in place, the script will determine that Shadow is actually closer to Tanis than Foster, so the path will be from Gatekeeper to Shadow, then an extened jump is made from Shadow to Tanis.
Jumps &gt; 30LY are displayed in purple broken lines to make it easier for viewers to tell that the segment of the path required an extended jump. The departure point will also be highlighted in purple if an extended jump was made.</t>
  </si>
  <si>
    <t>Bad_Syntax</t>
  </si>
  <si>
    <t>The Big Bang, catalyst, original concept of the coordinates extraction method</t>
  </si>
  <si>
    <t>blacknova</t>
  </si>
  <si>
    <t>Hosting Cartography Central on ourbattletech.com</t>
  </si>
  <si>
    <t>BrokenMnemonic</t>
  </si>
  <si>
    <t>Scrutinizing the SUCK til it could SUCK no more
Discovering Juniper</t>
  </si>
  <si>
    <t>Doneve</t>
  </si>
  <si>
    <t>testing the limits of the accuracy of the coordinates relative to the Sarna articles</t>
  </si>
  <si>
    <t>Frabby</t>
  </si>
  <si>
    <t>so many facts and clarifications provided that we've actually lost count</t>
  </si>
  <si>
    <t>gruese</t>
  </si>
  <si>
    <t>suggesting lots of improvements to the SUCK
finding various errors and pointing them out</t>
  </si>
  <si>
    <t>Justin Kase</t>
  </si>
  <si>
    <t>apocryphal systems from HBS Battletech game</t>
  </si>
  <si>
    <t>lastjedi</t>
  </si>
  <si>
    <t>Discovering Saggina
pointing out typos and duplicate entries</t>
  </si>
  <si>
    <t>Revanche</t>
  </si>
  <si>
    <t>Hosting the SUCK in his dropbox account (once upon a time)
providing resources necessary to fill some gaps
coordination with the Sarna Project: Planets team the needed push to get things going again
suggesting the addition of the changelog for tracking updates to the Kit
adding new articles in Sarna based on SUCK appearance</t>
  </si>
  <si>
    <t>Adrian Gideon</t>
  </si>
  <si>
    <t>BattleTech Developer, for clarifying that the naming consistency for Chandan was intentional and based on HBS' documents</t>
  </si>
  <si>
    <t>Nic Jansma</t>
  </si>
  <si>
    <t>Integration and collaboration with www.sarna.net
Sarna link corrections</t>
  </si>
  <si>
    <t>Hobbes</t>
  </si>
  <si>
    <t>Discovering Eliat</t>
  </si>
  <si>
    <t>Dmon</t>
  </si>
  <si>
    <t>Identifying new Systems from OTP: Hanseatic Crusade</t>
  </si>
  <si>
    <t>from the MegaMek Project, for sharing their data with the SUCS</t>
  </si>
  <si>
    <t>AllSystemsNominal</t>
  </si>
  <si>
    <t>for inspiration on the SIPS</t>
  </si>
  <si>
    <t>a lot of anonymous people</t>
  </si>
  <si>
    <t>lending their sourcebooks (because no way I can afford to buy all of them) that have new information relevant to coordinates and faction ownership</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</si>
</sst>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 yy"/>
    <numFmt numFmtId="165" formatCode="0.000"/>
    <numFmt numFmtId="166" formatCode="0.0%"/>
    <numFmt numFmtId="167" formatCode="#,##0.000"/>
    <numFmt numFmtId="168" formatCode="_(* #,##0_);_(* \(#,##0\);_(* &quot;-&quot;??_);_(@_)"/>
    <numFmt numFmtId="169" formatCode="0.000%"/>
  </numFmts>
  <fonts count="12">
    <font>
      <sz val="8.0"/>
      <color rgb="FF000000"/>
      <name val="Calibri"/>
      <scheme val="minor"/>
    </font>
    <font>
      <color theme="1"/>
      <name val="Arial"/>
    </font>
    <font>
      <b/>
      <sz val="8.0"/>
      <color theme="1"/>
      <name val="Arial Narrow"/>
    </font>
    <font>
      <sz val="8.0"/>
      <color theme="1"/>
      <name val="Arial Narrow"/>
    </font>
    <font>
      <u/>
      <sz val="8.0"/>
      <color rgb="FF1155CC"/>
      <name val="Arial Narrow"/>
    </font>
    <font>
      <b/>
      <color theme="1"/>
      <name val="Calibri"/>
    </font>
    <font>
      <sz val="8.0"/>
      <color rgb="FF000000"/>
      <name val="Arial Narrow"/>
    </font>
    <font>
      <sz val="8.0"/>
      <color theme="1"/>
      <name val="Calibri"/>
    </font>
    <font>
      <color theme="1"/>
      <name val="Calibri"/>
    </font>
    <font>
      <u/>
      <sz val="8.0"/>
      <color rgb="FF1155CC"/>
      <name val="Arial Narrow"/>
    </font>
    <font>
      <sz val="8.0"/>
      <color rgb="FFB7B7B7"/>
      <name val="Arial Narrow"/>
    </font>
    <font>
      <u/>
      <sz val="8.0"/>
      <color rgb="FF1155CC"/>
      <name val="Arial Narrow"/>
    </font>
  </fonts>
  <fills count="54">
    <fill>
      <patternFill patternType="none"/>
    </fill>
    <fill>
      <patternFill patternType="lightGray"/>
    </fill>
    <fill>
      <patternFill patternType="solid">
        <fgColor rgb="FFCCCCCC"/>
        <bgColor rgb="FFCCCCCC"/>
      </patternFill>
    </fill>
    <fill>
      <patternFill patternType="solid">
        <fgColor rgb="FFFFF2CC"/>
        <bgColor rgb="FFFFF2CC"/>
      </patternFill>
    </fill>
    <fill>
      <patternFill patternType="solid">
        <fgColor rgb="FFEA9999"/>
        <bgColor rgb="FFEA9999"/>
      </patternFill>
    </fill>
    <fill>
      <patternFill patternType="solid">
        <fgColor rgb="FFEEA699"/>
        <bgColor rgb="FFEEA699"/>
      </patternFill>
    </fill>
    <fill>
      <patternFill patternType="solid">
        <fgColor rgb="FFF1AF99"/>
        <bgColor rgb="FFF1AF99"/>
      </patternFill>
    </fill>
    <fill>
      <patternFill patternType="solid">
        <fgColor rgb="FFFF0000"/>
        <bgColor rgb="FFFF0000"/>
      </patternFill>
    </fill>
    <fill>
      <patternFill patternType="solid">
        <fgColor rgb="FFEC9F99"/>
        <bgColor rgb="FFEC9F99"/>
      </patternFill>
    </fill>
    <fill>
      <patternFill patternType="solid">
        <fgColor rgb="FFB6D7A8"/>
        <bgColor rgb="FFB6D7A8"/>
      </patternFill>
    </fill>
    <fill>
      <patternFill patternType="solid">
        <fgColor rgb="FFFCD799"/>
        <bgColor rgb="FFFCD799"/>
      </patternFill>
    </fill>
    <fill>
      <patternFill patternType="solid">
        <fgColor rgb="FFEFA899"/>
        <bgColor rgb="FFEFA899"/>
      </patternFill>
    </fill>
    <fill>
      <patternFill patternType="solid">
        <fgColor rgb="FFEDA399"/>
        <bgColor rgb="FFEDA399"/>
      </patternFill>
    </fill>
    <fill>
      <patternFill patternType="solid">
        <fgColor rgb="FFFFE499"/>
        <bgColor rgb="FFFFE499"/>
      </patternFill>
    </fill>
    <fill>
      <patternFill patternType="solid">
        <fgColor rgb="FFF7C799"/>
        <bgColor rgb="FFF7C799"/>
      </patternFill>
    </fill>
    <fill>
      <patternFill patternType="solid">
        <fgColor rgb="FFF6C399"/>
        <bgColor rgb="FFF6C399"/>
      </patternFill>
    </fill>
    <fill>
      <patternFill patternType="solid">
        <fgColor rgb="FFF1B399"/>
        <bgColor rgb="FFF1B399"/>
      </patternFill>
    </fill>
    <fill>
      <patternFill patternType="solid">
        <fgColor rgb="FFF1B099"/>
        <bgColor rgb="FFF1B099"/>
      </patternFill>
    </fill>
    <fill>
      <patternFill patternType="solid">
        <fgColor rgb="FFF2B699"/>
        <bgColor rgb="FFF2B699"/>
      </patternFill>
    </fill>
    <fill>
      <patternFill patternType="solid">
        <fgColor rgb="FFFAD299"/>
        <bgColor rgb="FFFAD299"/>
      </patternFill>
    </fill>
    <fill>
      <patternFill patternType="solid">
        <fgColor rgb="FFF9CE99"/>
        <bgColor rgb="FFF9CE99"/>
      </patternFill>
    </fill>
    <fill>
      <patternFill patternType="solid">
        <fgColor rgb="FFF8C999"/>
        <bgColor rgb="FFF8C999"/>
      </patternFill>
    </fill>
    <fill>
      <patternFill patternType="solid">
        <fgColor rgb="FFFDDE99"/>
        <bgColor rgb="FFFDDE99"/>
      </patternFill>
    </fill>
    <fill>
      <patternFill patternType="solid">
        <fgColor rgb="FFF0AC99"/>
        <bgColor rgb="FFF0AC99"/>
      </patternFill>
    </fill>
    <fill>
      <patternFill patternType="solid">
        <fgColor rgb="FFF0AD99"/>
        <bgColor rgb="FFF0AD99"/>
      </patternFill>
    </fill>
    <fill>
      <patternFill patternType="solid">
        <fgColor rgb="FFF4BD99"/>
        <bgColor rgb="FFF4BD99"/>
      </patternFill>
    </fill>
    <fill>
      <patternFill patternType="solid">
        <fgColor rgb="FFF4BC99"/>
        <bgColor rgb="FFF4BC99"/>
      </patternFill>
    </fill>
    <fill>
      <patternFill patternType="solid">
        <fgColor rgb="FFFFE399"/>
        <bgColor rgb="FFFFE399"/>
      </patternFill>
    </fill>
    <fill>
      <patternFill patternType="solid">
        <fgColor rgb="FFEC9E99"/>
        <bgColor rgb="FFEC9E99"/>
      </patternFill>
    </fill>
    <fill>
      <patternFill patternType="solid">
        <fgColor rgb="FFEEA799"/>
        <bgColor rgb="FFEEA799"/>
      </patternFill>
    </fill>
    <fill>
      <patternFill patternType="solid">
        <fgColor rgb="FFFDDB99"/>
        <bgColor rgb="FFFDDB99"/>
      </patternFill>
    </fill>
    <fill>
      <patternFill patternType="solid">
        <fgColor rgb="FFEFAB99"/>
        <bgColor rgb="FFEFAB99"/>
      </patternFill>
    </fill>
    <fill>
      <patternFill patternType="solid">
        <fgColor rgb="FFECA099"/>
        <bgColor rgb="FFECA099"/>
      </patternFill>
    </fill>
    <fill>
      <patternFill patternType="solid">
        <fgColor rgb="FFF3B999"/>
        <bgColor rgb="FFF3B999"/>
      </patternFill>
    </fill>
    <fill>
      <patternFill patternType="solid">
        <fgColor rgb="FFEB9C99"/>
        <bgColor rgb="FFEB9C99"/>
      </patternFill>
    </fill>
    <fill>
      <patternFill patternType="solid">
        <fgColor rgb="FFFCDA99"/>
        <bgColor rgb="FFFCDA99"/>
      </patternFill>
    </fill>
    <fill>
      <patternFill patternType="solid">
        <fgColor rgb="FFF8CB99"/>
        <bgColor rgb="FFF8CB99"/>
      </patternFill>
    </fill>
    <fill>
      <patternFill patternType="solid">
        <fgColor rgb="FFF1B199"/>
        <bgColor rgb="FFF1B199"/>
      </patternFill>
    </fill>
    <fill>
      <patternFill patternType="solid">
        <fgColor rgb="FFF5BF99"/>
        <bgColor rgb="FFF5BF99"/>
      </patternFill>
    </fill>
    <fill>
      <patternFill patternType="solid">
        <fgColor rgb="FFEDA299"/>
        <bgColor rgb="FFEDA299"/>
      </patternFill>
    </fill>
    <fill>
      <patternFill patternType="solid">
        <fgColor rgb="FFF5C099"/>
        <bgColor rgb="FFF5C099"/>
      </patternFill>
    </fill>
    <fill>
      <patternFill patternType="solid">
        <fgColor rgb="FFFFE299"/>
        <bgColor rgb="FFFFE299"/>
      </patternFill>
    </fill>
    <fill>
      <patternFill patternType="solid">
        <fgColor rgb="FFF3B899"/>
        <bgColor rgb="FFF3B899"/>
      </patternFill>
    </fill>
    <fill>
      <patternFill patternType="solid">
        <fgColor rgb="FFEEA599"/>
        <bgColor rgb="FFEEA599"/>
      </patternFill>
    </fill>
    <fill>
      <patternFill patternType="solid">
        <fgColor rgb="FFFEDF99"/>
        <bgColor rgb="FFFEDF99"/>
      </patternFill>
    </fill>
    <fill>
      <patternFill patternType="solid">
        <fgColor rgb="FFFCD999"/>
        <bgColor rgb="FFFCD999"/>
      </patternFill>
    </fill>
    <fill>
      <patternFill patternType="solid">
        <fgColor rgb="FFF6C299"/>
        <bgColor rgb="FFF6C299"/>
      </patternFill>
    </fill>
    <fill>
      <patternFill patternType="solid">
        <fgColor rgb="FFFCD899"/>
        <bgColor rgb="FFFCD899"/>
      </patternFill>
    </fill>
    <fill>
      <patternFill patternType="solid">
        <fgColor rgb="FFEC9D99"/>
        <bgColor rgb="FFEC9D99"/>
      </patternFill>
    </fill>
    <fill>
      <patternFill patternType="solid">
        <fgColor rgb="FFFBD599"/>
        <bgColor rgb="FFFBD599"/>
      </patternFill>
    </fill>
    <fill>
      <patternFill patternType="solid">
        <fgColor rgb="FFF0AF99"/>
        <bgColor rgb="FFF0AF99"/>
      </patternFill>
    </fill>
    <fill>
      <patternFill patternType="solid">
        <fgColor rgb="FFEB9B99"/>
        <bgColor rgb="FFEB9B99"/>
      </patternFill>
    </fill>
    <fill>
      <patternFill patternType="solid">
        <fgColor rgb="FFFEE199"/>
        <bgColor rgb="FFFEE199"/>
      </patternFill>
    </fill>
    <fill>
      <patternFill patternType="solid">
        <fgColor rgb="FFC9DAF8"/>
        <bgColor rgb="FFC9DAF8"/>
      </patternFill>
    </fill>
  </fills>
  <borders count="2">
    <border/>
    <border>
      <top style="dotted">
        <color rgb="FF000000"/>
      </top>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xf>
    <xf borderId="0" fillId="0" fontId="1" numFmtId="0" xfId="0" applyFont="1"/>
    <xf borderId="0" fillId="0" fontId="2" numFmtId="0" xfId="0" applyFont="1"/>
    <xf borderId="0" fillId="0" fontId="2" numFmtId="0" xfId="0" applyAlignment="1" applyFont="1">
      <alignment shrinkToFit="0" vertical="top" wrapText="1"/>
    </xf>
    <xf borderId="0" fillId="0" fontId="3" numFmtId="0" xfId="0" applyAlignment="1" applyFont="1">
      <alignment horizontal="right" vertical="top"/>
    </xf>
    <xf borderId="0" fillId="0" fontId="3" numFmtId="0" xfId="0" applyAlignment="1" applyFont="1">
      <alignment shrinkToFit="0" vertical="top" wrapText="1"/>
    </xf>
    <xf borderId="0" fillId="0" fontId="4" numFmtId="0" xfId="0" applyAlignment="1" applyFont="1">
      <alignment shrinkToFit="0" vertical="top" wrapText="1"/>
    </xf>
    <xf borderId="0" fillId="0" fontId="2" numFmtId="0" xfId="0" applyAlignment="1" applyFont="1">
      <alignment shrinkToFit="0" vertical="bottom" wrapText="1"/>
    </xf>
    <xf borderId="0" fillId="0" fontId="1" numFmtId="0" xfId="0" applyAlignment="1" applyFont="1">
      <alignment vertical="top"/>
    </xf>
    <xf borderId="0" fillId="0" fontId="3" numFmtId="0" xfId="0" applyAlignment="1" applyFont="1">
      <alignment vertical="top"/>
    </xf>
    <xf borderId="0" fillId="0" fontId="2" numFmtId="0" xfId="0" applyAlignment="1" applyFont="1">
      <alignment vertical="bottom"/>
    </xf>
    <xf borderId="0" fillId="0" fontId="5" numFmtId="0" xfId="0" applyFont="1"/>
    <xf borderId="0" fillId="0" fontId="6" numFmtId="0" xfId="0" applyAlignment="1" applyFont="1">
      <alignment horizontal="right" shrinkToFit="0" vertical="top" wrapText="1"/>
    </xf>
    <xf borderId="0" fillId="0" fontId="6" numFmtId="0" xfId="0" applyAlignment="1" applyFont="1">
      <alignment shrinkToFit="0" vertical="top" wrapText="1"/>
    </xf>
    <xf borderId="0" fillId="0" fontId="7" numFmtId="0" xfId="0" applyAlignment="1" applyFont="1">
      <alignment vertical="top"/>
    </xf>
    <xf borderId="0" fillId="0" fontId="3" numFmtId="0" xfId="0" applyAlignment="1" applyFont="1">
      <alignment horizontal="right" shrinkToFit="0" vertical="top" wrapText="1"/>
    </xf>
    <xf borderId="0" fillId="0" fontId="8" numFmtId="0" xfId="0" applyAlignment="1" applyFont="1">
      <alignment vertical="top"/>
    </xf>
    <xf borderId="0" fillId="0" fontId="3" numFmtId="164" xfId="0" applyAlignment="1" applyFont="1" applyNumberFormat="1">
      <alignment horizontal="right" shrinkToFit="0" vertical="top" wrapText="1"/>
    </xf>
    <xf borderId="0" fillId="0" fontId="3" numFmtId="15" xfId="0" applyAlignment="1" applyFont="1" applyNumberFormat="1">
      <alignment horizontal="right" shrinkToFit="0" vertical="top" wrapText="1"/>
    </xf>
    <xf borderId="1" fillId="0" fontId="3" numFmtId="0" xfId="0" applyAlignment="1" applyBorder="1" applyFont="1">
      <alignment horizontal="right" shrinkToFit="0" vertical="top" wrapText="1"/>
    </xf>
    <xf borderId="1" fillId="0" fontId="3" numFmtId="0" xfId="0" applyAlignment="1" applyBorder="1" applyFont="1">
      <alignment shrinkToFit="0" vertical="top" wrapText="1"/>
    </xf>
    <xf borderId="1" fillId="0" fontId="1" numFmtId="0" xfId="0" applyAlignment="1" applyBorder="1" applyFont="1">
      <alignment vertical="top"/>
    </xf>
    <xf borderId="0" fillId="0" fontId="2" numFmtId="0" xfId="0" applyAlignment="1" applyFont="1">
      <alignment horizontal="left" vertical="bottom"/>
    </xf>
    <xf borderId="0" fillId="0" fontId="2" numFmtId="0" xfId="0" applyAlignment="1" applyFont="1">
      <alignment vertical="top"/>
    </xf>
    <xf borderId="0" fillId="2" fontId="3" numFmtId="0" xfId="0" applyAlignment="1" applyFill="1" applyFont="1">
      <alignment vertical="bottom"/>
    </xf>
    <xf borderId="0" fillId="2" fontId="2" numFmtId="0" xfId="0" applyAlignment="1" applyFont="1">
      <alignment horizontal="left" vertical="bottom"/>
    </xf>
    <xf borderId="0" fillId="0" fontId="3" numFmtId="0" xfId="0" applyFont="1"/>
    <xf borderId="0" fillId="0" fontId="2" numFmtId="165" xfId="0" applyAlignment="1" applyFont="1" applyNumberFormat="1">
      <alignment horizontal="left" vertical="bottom"/>
    </xf>
    <xf borderId="0" fillId="0" fontId="2" numFmtId="0" xfId="0" applyAlignment="1" applyFont="1">
      <alignment horizontal="left" vertical="top"/>
    </xf>
    <xf borderId="0" fillId="0" fontId="1" numFmtId="166" xfId="0" applyFont="1" applyNumberFormat="1"/>
    <xf borderId="0" fillId="0" fontId="1" numFmtId="4" xfId="0" applyFont="1" applyNumberFormat="1"/>
    <xf borderId="0" fillId="0" fontId="2" numFmtId="0" xfId="0" applyAlignment="1" applyFont="1">
      <alignment horizontal="right"/>
    </xf>
    <xf borderId="0" fillId="2" fontId="3" numFmtId="1" xfId="0" applyAlignment="1" applyFont="1" applyNumberFormat="1">
      <alignment horizontal="right"/>
    </xf>
    <xf borderId="0" fillId="0" fontId="1" numFmtId="1" xfId="0" applyFont="1" applyNumberFormat="1"/>
    <xf borderId="0" fillId="0" fontId="2" numFmtId="165" xfId="0" applyFont="1" applyNumberFormat="1"/>
    <xf borderId="0" fillId="0" fontId="2" numFmtId="165" xfId="0" applyAlignment="1" applyFont="1" applyNumberFormat="1">
      <alignment shrinkToFit="0" wrapText="0"/>
    </xf>
    <xf borderId="0" fillId="2" fontId="2" numFmtId="0" xfId="0" applyAlignment="1" applyFont="1">
      <alignment horizontal="center"/>
    </xf>
    <xf borderId="0" fillId="2" fontId="3" numFmtId="10" xfId="0" applyFont="1" applyNumberFormat="1"/>
    <xf borderId="0" fillId="0" fontId="3" numFmtId="0" xfId="0" applyAlignment="1" applyFont="1">
      <alignment horizontal="right"/>
    </xf>
    <xf borderId="0" fillId="3" fontId="1" numFmtId="0" xfId="0" applyFill="1" applyFont="1"/>
    <xf borderId="0" fillId="2" fontId="3" numFmtId="167" xfId="0" applyAlignment="1" applyFont="1" applyNumberFormat="1">
      <alignment horizontal="right"/>
    </xf>
    <xf borderId="0" fillId="2" fontId="3" numFmtId="0" xfId="0" applyFont="1"/>
    <xf borderId="0" fillId="0" fontId="9" numFmtId="0" xfId="0" applyAlignment="1" applyFont="1">
      <alignment shrinkToFit="0" wrapText="0"/>
    </xf>
    <xf borderId="0" fillId="4" fontId="3" numFmtId="167" xfId="0" applyAlignment="1" applyFill="1" applyFont="1" applyNumberFormat="1">
      <alignment horizontal="right"/>
    </xf>
    <xf borderId="0" fillId="0" fontId="3" numFmtId="4" xfId="0" applyFont="1" applyNumberFormat="1"/>
    <xf borderId="0" fillId="3" fontId="3" numFmtId="4" xfId="0" applyFont="1" applyNumberFormat="1"/>
    <xf borderId="0" fillId="3" fontId="3" numFmtId="0" xfId="0" applyFont="1"/>
    <xf borderId="0" fillId="0" fontId="3" numFmtId="49" xfId="0" applyFont="1" applyNumberFormat="1"/>
    <xf borderId="0" fillId="3" fontId="3" numFmtId="0" xfId="0" applyAlignment="1" applyFont="1">
      <alignment readingOrder="0"/>
    </xf>
    <xf borderId="0" fillId="0" fontId="3" numFmtId="167" xfId="0" applyFont="1" applyNumberFormat="1"/>
    <xf borderId="0" fillId="3" fontId="3" numFmtId="49" xfId="0" applyFont="1" applyNumberFormat="1"/>
    <xf borderId="0" fillId="3" fontId="1" numFmtId="4" xfId="0" applyFont="1" applyNumberFormat="1"/>
    <xf borderId="0" fillId="3" fontId="1" numFmtId="49" xfId="0" applyFont="1" applyNumberFormat="1"/>
    <xf borderId="0" fillId="3" fontId="1" numFmtId="167" xfId="0" applyFont="1" applyNumberFormat="1"/>
    <xf borderId="0" fillId="3" fontId="3" numFmtId="167" xfId="0" applyFont="1" applyNumberFormat="1"/>
    <xf borderId="0" fillId="5" fontId="3" numFmtId="167" xfId="0" applyAlignment="1" applyFill="1" applyFont="1" applyNumberFormat="1">
      <alignment horizontal="right"/>
    </xf>
    <xf borderId="0" fillId="6" fontId="3" numFmtId="167" xfId="0" applyAlignment="1" applyFill="1" applyFont="1" applyNumberFormat="1">
      <alignment horizontal="right"/>
    </xf>
    <xf borderId="0" fillId="7" fontId="3" numFmtId="0" xfId="0" applyFill="1" applyFont="1"/>
    <xf borderId="0" fillId="0" fontId="3" numFmtId="0" xfId="0" applyAlignment="1" applyFont="1">
      <alignment vertical="bottom"/>
    </xf>
    <xf borderId="0" fillId="8" fontId="3" numFmtId="167" xfId="0" applyAlignment="1" applyFill="1" applyFont="1" applyNumberFormat="1">
      <alignment horizontal="right"/>
    </xf>
    <xf borderId="0" fillId="0" fontId="3" numFmtId="4" xfId="0" applyAlignment="1" applyFont="1" applyNumberFormat="1">
      <alignment vertical="bottom"/>
    </xf>
    <xf borderId="0" fillId="9" fontId="3" numFmtId="167" xfId="0" applyAlignment="1" applyFill="1" applyFont="1" applyNumberFormat="1">
      <alignment horizontal="right"/>
    </xf>
    <xf borderId="0" fillId="10" fontId="3" numFmtId="167" xfId="0" applyAlignment="1" applyFill="1" applyFont="1" applyNumberFormat="1">
      <alignment horizontal="right"/>
    </xf>
    <xf borderId="0" fillId="11" fontId="3" numFmtId="167" xfId="0" applyAlignment="1" applyFill="1" applyFont="1" applyNumberFormat="1">
      <alignment horizontal="right"/>
    </xf>
    <xf borderId="0" fillId="7" fontId="3" numFmtId="4" xfId="0" applyFont="1" applyNumberFormat="1"/>
    <xf borderId="0" fillId="0" fontId="3" numFmtId="167" xfId="0" applyAlignment="1" applyFont="1" applyNumberFormat="1">
      <alignment readingOrder="0"/>
    </xf>
    <xf borderId="0" fillId="12" fontId="3" numFmtId="167" xfId="0" applyAlignment="1" applyFill="1" applyFont="1" applyNumberFormat="1">
      <alignment horizontal="right"/>
    </xf>
    <xf borderId="0" fillId="3" fontId="3" numFmtId="0" xfId="0" applyAlignment="1" applyFont="1">
      <alignment vertical="bottom"/>
    </xf>
    <xf borderId="0" fillId="7" fontId="3" numFmtId="167" xfId="0" applyFont="1" applyNumberFormat="1"/>
    <xf borderId="0" fillId="13" fontId="3" numFmtId="167" xfId="0" applyAlignment="1" applyFill="1" applyFont="1" applyNumberFormat="1">
      <alignment horizontal="right"/>
    </xf>
    <xf borderId="0" fillId="14" fontId="3" numFmtId="167" xfId="0" applyAlignment="1" applyFill="1" applyFont="1" applyNumberFormat="1">
      <alignment horizontal="right"/>
    </xf>
    <xf borderId="0" fillId="15" fontId="3" numFmtId="167" xfId="0" applyAlignment="1" applyFill="1" applyFont="1" applyNumberFormat="1">
      <alignment horizontal="right"/>
    </xf>
    <xf borderId="0" fillId="16" fontId="3" numFmtId="167" xfId="0" applyAlignment="1" applyFill="1" applyFont="1" applyNumberFormat="1">
      <alignment horizontal="right"/>
    </xf>
    <xf borderId="0" fillId="3" fontId="3" numFmtId="4" xfId="0" applyAlignment="1" applyFont="1" applyNumberFormat="1">
      <alignment vertical="bottom"/>
    </xf>
    <xf borderId="0" fillId="17" fontId="3" numFmtId="167" xfId="0" applyAlignment="1" applyFill="1" applyFont="1" applyNumberFormat="1">
      <alignment horizontal="right"/>
    </xf>
    <xf borderId="0" fillId="18" fontId="3" numFmtId="167" xfId="0" applyAlignment="1" applyFill="1" applyFont="1" applyNumberFormat="1">
      <alignment horizontal="right"/>
    </xf>
    <xf borderId="0" fillId="19" fontId="3" numFmtId="167" xfId="0" applyAlignment="1" applyFill="1" applyFont="1" applyNumberFormat="1">
      <alignment horizontal="right"/>
    </xf>
    <xf borderId="0" fillId="20" fontId="3" numFmtId="167" xfId="0" applyAlignment="1" applyFill="1" applyFont="1" applyNumberFormat="1">
      <alignment horizontal="right"/>
    </xf>
    <xf borderId="0" fillId="21" fontId="3" numFmtId="167" xfId="0" applyAlignment="1" applyFill="1" applyFont="1" applyNumberFormat="1">
      <alignment horizontal="right"/>
    </xf>
    <xf borderId="0" fillId="22" fontId="3" numFmtId="167" xfId="0" applyAlignment="1" applyFill="1" applyFont="1" applyNumberFormat="1">
      <alignment horizontal="right"/>
    </xf>
    <xf borderId="0" fillId="23" fontId="3" numFmtId="167" xfId="0" applyAlignment="1" applyFill="1" applyFont="1" applyNumberFormat="1">
      <alignment horizontal="right"/>
    </xf>
    <xf borderId="0" fillId="24" fontId="3" numFmtId="167" xfId="0" applyAlignment="1" applyFill="1" applyFont="1" applyNumberFormat="1">
      <alignment horizontal="right"/>
    </xf>
    <xf borderId="0" fillId="3" fontId="10" numFmtId="0" xfId="0" applyFont="1"/>
    <xf borderId="0" fillId="25" fontId="3" numFmtId="167" xfId="0" applyAlignment="1" applyFill="1" applyFont="1" applyNumberFormat="1">
      <alignment horizontal="right"/>
    </xf>
    <xf borderId="0" fillId="26" fontId="3" numFmtId="167" xfId="0" applyAlignment="1" applyFill="1" applyFont="1" applyNumberFormat="1">
      <alignment horizontal="right"/>
    </xf>
    <xf borderId="0" fillId="27" fontId="3" numFmtId="167" xfId="0" applyAlignment="1" applyFill="1" applyFont="1" applyNumberFormat="1">
      <alignment horizontal="right"/>
    </xf>
    <xf borderId="0" fillId="28" fontId="3" numFmtId="167" xfId="0" applyAlignment="1" applyFill="1" applyFont="1" applyNumberFormat="1">
      <alignment horizontal="right"/>
    </xf>
    <xf borderId="0" fillId="29" fontId="3" numFmtId="167" xfId="0" applyAlignment="1" applyFill="1" applyFont="1" applyNumberFormat="1">
      <alignment horizontal="right"/>
    </xf>
    <xf borderId="0" fillId="30" fontId="3" numFmtId="167" xfId="0" applyAlignment="1" applyFill="1" applyFont="1" applyNumberFormat="1">
      <alignment horizontal="right"/>
    </xf>
    <xf borderId="0" fillId="31" fontId="3" numFmtId="167" xfId="0" applyAlignment="1" applyFill="1" applyFont="1" applyNumberFormat="1">
      <alignment horizontal="right"/>
    </xf>
    <xf borderId="0" fillId="32" fontId="3" numFmtId="167" xfId="0" applyAlignment="1" applyFill="1" applyFont="1" applyNumberFormat="1">
      <alignment horizontal="right"/>
    </xf>
    <xf borderId="0" fillId="33" fontId="3" numFmtId="167" xfId="0" applyAlignment="1" applyFill="1" applyFont="1" applyNumberFormat="1">
      <alignment horizontal="right"/>
    </xf>
    <xf borderId="0" fillId="34" fontId="3" numFmtId="167" xfId="0" applyAlignment="1" applyFill="1" applyFont="1" applyNumberFormat="1">
      <alignment horizontal="right"/>
    </xf>
    <xf borderId="0" fillId="3" fontId="1" numFmtId="4" xfId="0" applyAlignment="1" applyFont="1" applyNumberFormat="1">
      <alignment vertical="bottom"/>
    </xf>
    <xf borderId="0" fillId="35" fontId="3" numFmtId="167" xfId="0" applyAlignment="1" applyFill="1" applyFont="1" applyNumberFormat="1">
      <alignment horizontal="right"/>
    </xf>
    <xf borderId="0" fillId="36" fontId="3" numFmtId="167" xfId="0" applyAlignment="1" applyFill="1" applyFont="1" applyNumberFormat="1">
      <alignment horizontal="right"/>
    </xf>
    <xf borderId="0" fillId="37" fontId="3" numFmtId="167" xfId="0" applyAlignment="1" applyFill="1" applyFont="1" applyNumberFormat="1">
      <alignment horizontal="right"/>
    </xf>
    <xf borderId="0" fillId="38" fontId="3" numFmtId="167" xfId="0" applyAlignment="1" applyFill="1" applyFont="1" applyNumberFormat="1">
      <alignment horizontal="right"/>
    </xf>
    <xf borderId="0" fillId="39" fontId="3" numFmtId="167" xfId="0" applyAlignment="1" applyFill="1" applyFont="1" applyNumberFormat="1">
      <alignment horizontal="right"/>
    </xf>
    <xf borderId="0" fillId="40" fontId="3" numFmtId="167" xfId="0" applyAlignment="1" applyFill="1" applyFont="1" applyNumberFormat="1">
      <alignment horizontal="right"/>
    </xf>
    <xf borderId="0" fillId="41" fontId="3" numFmtId="167" xfId="0" applyAlignment="1" applyFill="1" applyFont="1" applyNumberFormat="1">
      <alignment horizontal="right"/>
    </xf>
    <xf borderId="0" fillId="42" fontId="3" numFmtId="167" xfId="0" applyAlignment="1" applyFill="1" applyFont="1" applyNumberFormat="1">
      <alignment horizontal="right"/>
    </xf>
    <xf borderId="0" fillId="43" fontId="3" numFmtId="167" xfId="0" applyAlignment="1" applyFill="1" applyFont="1" applyNumberFormat="1">
      <alignment horizontal="right"/>
    </xf>
    <xf borderId="0" fillId="44" fontId="3" numFmtId="167" xfId="0" applyAlignment="1" applyFill="1" applyFont="1" applyNumberFormat="1">
      <alignment horizontal="right"/>
    </xf>
    <xf borderId="0" fillId="45" fontId="3" numFmtId="167" xfId="0" applyAlignment="1" applyFill="1" applyFont="1" applyNumberFormat="1">
      <alignment horizontal="right"/>
    </xf>
    <xf borderId="0" fillId="46" fontId="3" numFmtId="167" xfId="0" applyAlignment="1" applyFill="1" applyFont="1" applyNumberFormat="1">
      <alignment horizontal="right"/>
    </xf>
    <xf borderId="0" fillId="47" fontId="3" numFmtId="167" xfId="0" applyAlignment="1" applyFill="1" applyFont="1" applyNumberFormat="1">
      <alignment horizontal="right"/>
    </xf>
    <xf borderId="0" fillId="48" fontId="3" numFmtId="167" xfId="0" applyAlignment="1" applyFill="1" applyFont="1" applyNumberFormat="1">
      <alignment horizontal="right"/>
    </xf>
    <xf borderId="0" fillId="49" fontId="3" numFmtId="167" xfId="0" applyAlignment="1" applyFill="1" applyFont="1" applyNumberFormat="1">
      <alignment horizontal="right"/>
    </xf>
    <xf borderId="0" fillId="50" fontId="3" numFmtId="167" xfId="0" applyAlignment="1" applyFill="1" applyFont="1" applyNumberFormat="1">
      <alignment horizontal="right"/>
    </xf>
    <xf borderId="0" fillId="51" fontId="3" numFmtId="167" xfId="0" applyAlignment="1" applyFill="1" applyFont="1" applyNumberFormat="1">
      <alignment horizontal="right"/>
    </xf>
    <xf borderId="0" fillId="3" fontId="1" numFmtId="0" xfId="0" applyAlignment="1" applyFont="1">
      <alignment readingOrder="0"/>
    </xf>
    <xf borderId="0" fillId="52" fontId="3" numFmtId="167" xfId="0" applyAlignment="1" applyFill="1" applyFont="1" applyNumberFormat="1">
      <alignment horizontal="right"/>
    </xf>
    <xf borderId="0" fillId="0" fontId="1" numFmtId="167" xfId="0" applyFont="1" applyNumberFormat="1"/>
    <xf borderId="0" fillId="0" fontId="2" numFmtId="0" xfId="0" applyAlignment="1" applyFont="1">
      <alignment horizontal="center"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3" numFmtId="0" xfId="0" applyAlignment="1" applyFont="1">
      <alignment horizontal="right" vertical="bottom"/>
    </xf>
    <xf borderId="0" fillId="0" fontId="11" numFmtId="168" xfId="0" applyAlignment="1" applyFont="1" applyNumberFormat="1">
      <alignment vertical="bottom"/>
    </xf>
    <xf borderId="0" fillId="0" fontId="3" numFmtId="168" xfId="0" applyAlignment="1" applyFont="1" applyNumberFormat="1">
      <alignment horizontal="right" vertical="bottom"/>
    </xf>
    <xf borderId="0" fillId="3" fontId="3" numFmtId="168" xfId="0" applyAlignment="1" applyFont="1" applyNumberForma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17" xfId="0" applyAlignment="1" applyFont="1" applyNumberFormat="1">
      <alignment vertical="bottom"/>
    </xf>
    <xf borderId="0" fillId="0" fontId="3" numFmtId="168" xfId="0" applyAlignment="1" applyFont="1" applyNumberFormat="1">
      <alignment vertical="bottom"/>
    </xf>
    <xf borderId="0" fillId="0" fontId="2" numFmtId="168" xfId="0" applyAlignment="1" applyFont="1" applyNumberFormat="1">
      <alignment horizontal="right" vertical="bottom"/>
    </xf>
    <xf borderId="0" fillId="0" fontId="2" numFmtId="3" xfId="0" applyAlignment="1" applyFont="1" applyNumberFormat="1">
      <alignment horizontal="right" vertical="bottom"/>
    </xf>
    <xf borderId="0" fillId="0" fontId="3" numFmtId="0" xfId="0" applyAlignment="1" applyFont="1">
      <alignment vertical="center"/>
    </xf>
    <xf borderId="0" fillId="0" fontId="2" numFmtId="165" xfId="0" applyAlignment="1" applyFont="1" applyNumberFormat="1">
      <alignment shrinkToFit="0" vertical="center" wrapText="0"/>
    </xf>
    <xf borderId="0" fillId="0" fontId="3" numFmtId="0" xfId="0" applyAlignment="1" applyFont="1">
      <alignment horizontal="right" vertical="center"/>
    </xf>
    <xf borderId="0" fillId="0" fontId="1" numFmtId="0" xfId="0" applyAlignment="1" applyFont="1">
      <alignment vertical="center"/>
    </xf>
    <xf borderId="0" fillId="0" fontId="2" numFmtId="167" xfId="0" applyAlignment="1" applyFont="1" applyNumberFormat="1">
      <alignment horizontal="right" vertical="center"/>
    </xf>
    <xf borderId="0" fillId="0" fontId="2" numFmtId="0" xfId="0" applyAlignment="1" applyFont="1">
      <alignment horizontal="right" vertical="center"/>
    </xf>
    <xf borderId="0" fillId="0" fontId="2" numFmtId="0" xfId="0" applyAlignment="1" applyFont="1">
      <alignment horizontal="center" vertical="center"/>
    </xf>
    <xf borderId="0" fillId="0" fontId="2" numFmtId="167" xfId="0" applyAlignment="1" applyFont="1" applyNumberFormat="1">
      <alignment horizontal="center" vertical="center"/>
    </xf>
    <xf borderId="0" fillId="0" fontId="1" numFmtId="167" xfId="0" applyAlignment="1" applyFont="1" applyNumberFormat="1">
      <alignment vertical="center"/>
    </xf>
    <xf borderId="0" fillId="0" fontId="3" numFmtId="167" xfId="0" applyAlignment="1" applyFont="1" applyNumberFormat="1">
      <alignment horizontal="right" vertical="center"/>
    </xf>
    <xf borderId="0" fillId="0" fontId="2" numFmtId="167" xfId="0" applyAlignment="1" applyFont="1" applyNumberFormat="1">
      <alignment vertical="bottom"/>
    </xf>
    <xf borderId="0" fillId="53" fontId="2" numFmtId="0" xfId="0" applyAlignment="1" applyFill="1" applyFont="1">
      <alignment horizontal="left" vertical="bottom"/>
    </xf>
    <xf borderId="0" fillId="53" fontId="2" numFmtId="0" xfId="0" applyAlignment="1" applyFont="1">
      <alignment vertical="bottom"/>
    </xf>
    <xf borderId="0" fillId="0" fontId="2" numFmtId="169" xfId="0" applyAlignment="1" applyFont="1" applyNumberFormat="1">
      <alignment vertical="bottom"/>
    </xf>
    <xf borderId="0" fillId="2" fontId="3" numFmtId="0" xfId="0" applyAlignment="1" applyFont="1">
      <alignment shrinkToFit="0" vertical="bottom" wrapText="0"/>
    </xf>
    <xf borderId="0" fillId="2" fontId="3" numFmtId="167" xfId="0" applyAlignment="1" applyFont="1" applyNumberFormat="1">
      <alignment horizontal="right" vertical="bottom"/>
    </xf>
    <xf borderId="0" fillId="53" fontId="3" numFmtId="0" xfId="0" applyAlignment="1" applyFont="1">
      <alignment horizontal="left" vertical="bottom"/>
    </xf>
    <xf borderId="0" fillId="0" fontId="3" numFmtId="167" xfId="0" applyAlignment="1" applyFont="1" applyNumberFormat="1">
      <alignment horizontal="right" vertical="bottom"/>
    </xf>
    <xf borderId="0" fillId="53" fontId="3" numFmtId="0" xfId="0" applyAlignment="1" applyFont="1">
      <alignment shrinkToFit="0" wrapText="0"/>
    </xf>
    <xf borderId="0" fillId="3" fontId="1" numFmtId="0" xfId="0" applyAlignment="1" applyFont="1">
      <alignment vertical="bottom"/>
    </xf>
    <xf borderId="0" fillId="3" fontId="1" numFmtId="167" xfId="0" applyAlignment="1" applyFont="1" applyNumberFormat="1">
      <alignment vertical="bottom"/>
    </xf>
    <xf borderId="0" fillId="2" fontId="3" numFmtId="169" xfId="0" applyAlignment="1" applyFont="1" applyNumberFormat="1">
      <alignment horizontal="center" vertical="bottom"/>
    </xf>
    <xf borderId="0" fillId="53" fontId="3" numFmtId="0" xfId="0" applyAlignment="1" applyFont="1">
      <alignment vertical="bottom"/>
    </xf>
    <xf borderId="0" fillId="53" fontId="3" numFmtId="0" xfId="0" applyAlignment="1" applyFont="1">
      <alignment shrinkToFit="0" vertical="bottom" wrapText="0"/>
    </xf>
    <xf borderId="0" fillId="3" fontId="1" numFmtId="0" xfId="0" applyAlignment="1" applyFont="1">
      <alignment horizontal="left" vertical="bottom"/>
    </xf>
    <xf borderId="0" fillId="3" fontId="1" numFmtId="169" xfId="0" applyAlignment="1" applyFont="1" applyNumberFormat="1">
      <alignment vertical="bottom"/>
    </xf>
    <xf borderId="0" fillId="0" fontId="3" numFmtId="0" xfId="0" applyAlignment="1" applyFont="1">
      <alignment shrinkToFit="0" vertical="bottom" wrapText="0"/>
    </xf>
    <xf borderId="0" fillId="0" fontId="3" numFmtId="167" xfId="0" applyAlignment="1" applyFont="1" applyNumberFormat="1">
      <alignment vertical="bottom"/>
    </xf>
    <xf borderId="0" fillId="53" fontId="3" numFmtId="167" xfId="0" applyAlignment="1" applyFont="1" applyNumberFormat="1">
      <alignment vertical="bottom"/>
    </xf>
    <xf borderId="0" fillId="53" fontId="3" numFmtId="167" xfId="0" applyAlignment="1" applyFont="1" applyNumberFormat="1">
      <alignment shrinkToFit="0" wrapText="0"/>
    </xf>
    <xf borderId="0" fillId="2" fontId="3" numFmtId="167" xfId="0" applyAlignment="1" applyFont="1" applyNumberFormat="1">
      <alignment vertical="bottom"/>
    </xf>
    <xf borderId="0" fillId="0" fontId="3" numFmtId="0" xfId="0" applyAlignment="1" applyFont="1">
      <alignment shrinkToFit="0" vertical="bottom" wrapText="1"/>
    </xf>
    <xf borderId="0" fillId="0" fontId="3" numFmtId="0" xfId="0" applyAlignment="1" applyFont="1">
      <alignment shrinkToFit="0" wrapText="1"/>
    </xf>
  </cellXfs>
  <cellStyles count="1">
    <cellStyle xfId="0" name="Normal" builtinId="0"/>
  </cellStyles>
  <dxfs count="4">
    <dxf>
      <font/>
      <fill>
        <patternFill patternType="solid">
          <fgColor rgb="FFD9D9D9"/>
          <bgColor rgb="FFD9D9D9"/>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2</xdr:row>
      <xdr:rowOff>9525</xdr:rowOff>
    </xdr:from>
    <xdr:ext cx="828675" cy="304800"/>
    <xdr:sp>
      <xdr:nvSpPr>
        <xdr:cNvPr id="3" name="Shape 3"/>
        <xdr:cNvSpPr/>
      </xdr:nvSpPr>
      <xdr:spPr>
        <a:xfrm>
          <a:off x="4936425" y="3632363"/>
          <a:ext cx="819150" cy="295275"/>
        </a:xfrm>
        <a:prstGeom prst="bevel">
          <a:avLst>
            <a:gd fmla="val 12500" name="adj"/>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800"/>
            <a:buFont typeface="Arial Narrow"/>
            <a:buNone/>
          </a:pPr>
          <a:r>
            <a:rPr b="1" lang="en-US" sz="800">
              <a:latin typeface="Arial Narrow"/>
              <a:ea typeface="Arial Narrow"/>
              <a:cs typeface="Arial Narrow"/>
              <a:sym typeface="Arial Narrow"/>
            </a:rPr>
            <a:t>Find Path</a:t>
          </a:r>
          <a:endParaRPr b="1" sz="800">
            <a:latin typeface="Arial Narrow"/>
            <a:ea typeface="Arial Narrow"/>
            <a:cs typeface="Arial Narrow"/>
            <a:sym typeface="Arial Narrow"/>
          </a:endParaRPr>
        </a:p>
      </xdr:txBody>
    </xdr:sp>
    <xdr:clientData fLocksWithSheet="0"/>
  </xdr:oneCellAnchor>
  <xdr:oneCellAnchor>
    <xdr:from>
      <xdr:col>4</xdr:col>
      <xdr:colOff>47625</xdr:colOff>
      <xdr:row>0</xdr:row>
      <xdr:rowOff>19050</xdr:rowOff>
    </xdr:from>
    <xdr:ext cx="828675" cy="304800"/>
    <xdr:sp>
      <xdr:nvSpPr>
        <xdr:cNvPr id="4" name="Shape 4"/>
        <xdr:cNvSpPr/>
      </xdr:nvSpPr>
      <xdr:spPr>
        <a:xfrm>
          <a:off x="4936425" y="3632363"/>
          <a:ext cx="819150" cy="295275"/>
        </a:xfrm>
        <a:prstGeom prst="bevel">
          <a:avLst>
            <a:gd fmla="val 12500" name="adj"/>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800"/>
            <a:buFont typeface="Arial Narrow"/>
            <a:buNone/>
          </a:pPr>
          <a:r>
            <a:rPr b="1" lang="en-US" sz="800">
              <a:latin typeface="Arial Narrow"/>
              <a:ea typeface="Arial Narrow"/>
              <a:cs typeface="Arial Narrow"/>
              <a:sym typeface="Arial Narrow"/>
            </a:rPr>
            <a:t>Draw Map</a:t>
          </a:r>
          <a:endParaRPr b="1" sz="800">
            <a:latin typeface="Arial Narrow"/>
            <a:ea typeface="Arial Narrow"/>
            <a:cs typeface="Arial Narrow"/>
            <a:sym typeface="Arial Narrow"/>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sarna.net/wiki/BattleTechWiki:System_coordinates" TargetMode="External"/><Relationship Id="rId3" Type="http://schemas.openxmlformats.org/officeDocument/2006/relationships/hyperlink" Target="http://www.sarna.net/wiki/BattleTechWiki_talk:System_coordinates"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sarna.net/wiki/Blumenort" TargetMode="External"/><Relationship Id="rId391" Type="http://schemas.openxmlformats.org/officeDocument/2006/relationships/hyperlink" Target="https://www.sarna.net/wiki/Bluford" TargetMode="External"/><Relationship Id="rId390" Type="http://schemas.openxmlformats.org/officeDocument/2006/relationships/hyperlink" Target="https://www.sarna.net/wiki/Blueys" TargetMode="External"/><Relationship Id="rId2180" Type="http://schemas.openxmlformats.org/officeDocument/2006/relationships/hyperlink" Target="https://www.sarna.net/wiki/Silence" TargetMode="External"/><Relationship Id="rId2181" Type="http://schemas.openxmlformats.org/officeDocument/2006/relationships/hyperlink" Target="https://www.sarna.net/wiki/Ourem" TargetMode="External"/><Relationship Id="rId2182" Type="http://schemas.openxmlformats.org/officeDocument/2006/relationships/hyperlink" Target="https://www.sarna.net/wiki/Outer_Volta" TargetMode="External"/><Relationship Id="rId2183" Type="http://schemas.openxmlformats.org/officeDocument/2006/relationships/hyperlink" Target="https://www.sarna.net/wiki/Outpost_(system)" TargetMode="External"/><Relationship Id="rId385" Type="http://schemas.openxmlformats.org/officeDocument/2006/relationships/hyperlink" Target="https://www.sarna.net/wiki/Blida" TargetMode="External"/><Relationship Id="rId2184" Type="http://schemas.openxmlformats.org/officeDocument/2006/relationships/hyperlink" Target="https://www.sarna.net/wiki/Outreach" TargetMode="External"/><Relationship Id="rId384" Type="http://schemas.openxmlformats.org/officeDocument/2006/relationships/hyperlink" Target="https://www.sarna.net/wiki/Blandou" TargetMode="External"/><Relationship Id="rId2185" Type="http://schemas.openxmlformats.org/officeDocument/2006/relationships/hyperlink" Target="https://www.sarna.net/wiki/Ovan" TargetMode="External"/><Relationship Id="rId383" Type="http://schemas.openxmlformats.org/officeDocument/2006/relationships/hyperlink" Target="https://www.sarna.net/wiki/Blandinsville" TargetMode="External"/><Relationship Id="rId2186" Type="http://schemas.openxmlformats.org/officeDocument/2006/relationships/hyperlink" Target="https://www.sarna.net/wiki/Overton" TargetMode="External"/><Relationship Id="rId382" Type="http://schemas.openxmlformats.org/officeDocument/2006/relationships/hyperlink" Target="https://www.sarna.net/wiki/Blair_Atholl" TargetMode="External"/><Relationship Id="rId2187" Type="http://schemas.openxmlformats.org/officeDocument/2006/relationships/hyperlink" Target="https://www.sarna.net/wiki/Oyevaina" TargetMode="External"/><Relationship Id="rId389" Type="http://schemas.openxmlformats.org/officeDocument/2006/relationships/hyperlink" Target="https://www.sarna.net/wiki/Blue_Sava" TargetMode="External"/><Relationship Id="rId2188" Type="http://schemas.openxmlformats.org/officeDocument/2006/relationships/hyperlink" Target="https://www.sarna.net/wiki/Ozawa" TargetMode="External"/><Relationship Id="rId388" Type="http://schemas.openxmlformats.org/officeDocument/2006/relationships/hyperlink" Target="https://www.sarna.net/wiki/Blue_Hole" TargetMode="External"/><Relationship Id="rId2189" Type="http://schemas.openxmlformats.org/officeDocument/2006/relationships/hyperlink" Target="https://www.sarna.net/wiki/Paches" TargetMode="External"/><Relationship Id="rId387" Type="http://schemas.openxmlformats.org/officeDocument/2006/relationships/hyperlink" Target="https://www.sarna.net/wiki/Blue_Diamond" TargetMode="External"/><Relationship Id="rId386" Type="http://schemas.openxmlformats.org/officeDocument/2006/relationships/hyperlink" Target="https://www.sarna.net/wiki/Blommestein" TargetMode="External"/><Relationship Id="rId381" Type="http://schemas.openxmlformats.org/officeDocument/2006/relationships/hyperlink" Target="https://www.sarna.net/wiki/Blackstone" TargetMode="External"/><Relationship Id="rId380" Type="http://schemas.openxmlformats.org/officeDocument/2006/relationships/hyperlink" Target="https://www.sarna.net/wiki/Blackjack_(system)" TargetMode="External"/><Relationship Id="rId379" Type="http://schemas.openxmlformats.org/officeDocument/2006/relationships/hyperlink" Target="https://www.sarna.net/wiki/Nyserta" TargetMode="External"/><Relationship Id="rId2170" Type="http://schemas.openxmlformats.org/officeDocument/2006/relationships/hyperlink" Target="https://www.sarna.net/wiki/Ormal" TargetMode="External"/><Relationship Id="rId2171" Type="http://schemas.openxmlformats.org/officeDocument/2006/relationships/hyperlink" Target="https://www.sarna.net/wiki/Ormstown" TargetMode="External"/><Relationship Id="rId2172" Type="http://schemas.openxmlformats.org/officeDocument/2006/relationships/hyperlink" Target="https://www.sarna.net/wiki/Oscar" TargetMode="External"/><Relationship Id="rId374" Type="http://schemas.openxmlformats.org/officeDocument/2006/relationships/hyperlink" Target="https://www.sarna.net/wiki/Bithinia" TargetMode="External"/><Relationship Id="rId2173" Type="http://schemas.openxmlformats.org/officeDocument/2006/relationships/hyperlink" Target="https://www.sarna.net/wiki/Oshika" TargetMode="External"/><Relationship Id="rId373" Type="http://schemas.openxmlformats.org/officeDocument/2006/relationships/hyperlink" Target="https://www.sarna.net/wiki/Bismarck_(system)" TargetMode="External"/><Relationship Id="rId2174" Type="http://schemas.openxmlformats.org/officeDocument/2006/relationships/hyperlink" Target="https://www.sarna.net/wiki/Osmus_Saar" TargetMode="External"/><Relationship Id="rId372" Type="http://schemas.openxmlformats.org/officeDocument/2006/relationships/hyperlink" Target="https://www.sarna.net/wiki/Birqash" TargetMode="External"/><Relationship Id="rId2175" Type="http://schemas.openxmlformats.org/officeDocument/2006/relationships/hyperlink" Target="https://www.sarna.net/wiki/Osset" TargetMode="External"/><Relationship Id="rId371" Type="http://schemas.openxmlformats.org/officeDocument/2006/relationships/hyperlink" Target="https://www.sarna.net/wiki/Birmensdorf" TargetMode="External"/><Relationship Id="rId2176" Type="http://schemas.openxmlformats.org/officeDocument/2006/relationships/hyperlink" Target="https://www.sarna.net/wiki/Osumi" TargetMode="External"/><Relationship Id="rId378" Type="http://schemas.openxmlformats.org/officeDocument/2006/relationships/hyperlink" Target="https://www.sarna.net/wiki/Black_Earth" TargetMode="External"/><Relationship Id="rId2177" Type="http://schemas.openxmlformats.org/officeDocument/2006/relationships/hyperlink" Target="https://www.sarna.net/wiki/Otho" TargetMode="External"/><Relationship Id="rId377" Type="http://schemas.openxmlformats.org/officeDocument/2006/relationships/hyperlink" Target="https://www.sarna.net/wiki/Bjornlunda" TargetMode="External"/><Relationship Id="rId2178" Type="http://schemas.openxmlformats.org/officeDocument/2006/relationships/hyperlink" Target="https://www.sarna.net/wiki/Otisberg" TargetMode="External"/><Relationship Id="rId376" Type="http://schemas.openxmlformats.org/officeDocument/2006/relationships/hyperlink" Target="https://www.sarna.net/wiki/Bjarred" TargetMode="External"/><Relationship Id="rId2179" Type="http://schemas.openxmlformats.org/officeDocument/2006/relationships/hyperlink" Target="https://www.sarna.net/wiki/Ottumwa" TargetMode="External"/><Relationship Id="rId375" Type="http://schemas.openxmlformats.org/officeDocument/2006/relationships/hyperlink" Target="https://www.sarna.net/wiki/Biuque" TargetMode="External"/><Relationship Id="rId2190" Type="http://schemas.openxmlformats.org/officeDocument/2006/relationships/hyperlink" Target="https://www.sarna.net/wiki/Paf" TargetMode="External"/><Relationship Id="rId2191" Type="http://schemas.openxmlformats.org/officeDocument/2006/relationships/hyperlink" Target="https://www.sarna.net/wiki/Pajarito" TargetMode="External"/><Relationship Id="rId2192" Type="http://schemas.openxmlformats.org/officeDocument/2006/relationships/hyperlink" Target="https://www.sarna.net/wiki/Palladaine" TargetMode="External"/><Relationship Id="rId2193" Type="http://schemas.openxmlformats.org/officeDocument/2006/relationships/hyperlink" Target="https://www.sarna.net/wiki/Palladix" TargetMode="External"/><Relationship Id="rId2194" Type="http://schemas.openxmlformats.org/officeDocument/2006/relationships/hyperlink" Target="https://www.sarna.net/wiki/Palm" TargetMode="External"/><Relationship Id="rId396" Type="http://schemas.openxmlformats.org/officeDocument/2006/relationships/hyperlink" Target="https://www.sarna.net/wiki/Bodnath" TargetMode="External"/><Relationship Id="rId2195" Type="http://schemas.openxmlformats.org/officeDocument/2006/relationships/hyperlink" Target="https://www.sarna.net/wiki/Palmyra" TargetMode="External"/><Relationship Id="rId395" Type="http://schemas.openxmlformats.org/officeDocument/2006/relationships/hyperlink" Target="https://www.sarna.net/wiki/Bobruisk" TargetMode="External"/><Relationship Id="rId2196" Type="http://schemas.openxmlformats.org/officeDocument/2006/relationships/hyperlink" Target="https://www.sarna.net/wiki/Palos" TargetMode="External"/><Relationship Id="rId394" Type="http://schemas.openxmlformats.org/officeDocument/2006/relationships/hyperlink" Target="https://www.sarna.net/wiki/Boardwalk" TargetMode="External"/><Relationship Id="rId2197" Type="http://schemas.openxmlformats.org/officeDocument/2006/relationships/hyperlink" Target="https://www.sarna.net/wiki/Pandora" TargetMode="External"/><Relationship Id="rId393" Type="http://schemas.openxmlformats.org/officeDocument/2006/relationships/hyperlink" Target="https://www.sarna.net/wiki/Boara" TargetMode="External"/><Relationship Id="rId2198" Type="http://schemas.openxmlformats.org/officeDocument/2006/relationships/hyperlink" Target="https://www.sarna.net/wiki/Pangkalan" TargetMode="External"/><Relationship Id="rId2199" Type="http://schemas.openxmlformats.org/officeDocument/2006/relationships/hyperlink" Target="https://www.sarna.net/wiki/Panjang" TargetMode="External"/><Relationship Id="rId399" Type="http://schemas.openxmlformats.org/officeDocument/2006/relationships/hyperlink" Target="https://www.sarna.net/wiki/Bogerth" TargetMode="External"/><Relationship Id="rId398" Type="http://schemas.openxmlformats.org/officeDocument/2006/relationships/hyperlink" Target="https://www.sarna.net/wiki/Bogard" TargetMode="External"/><Relationship Id="rId397" Type="http://schemas.openxmlformats.org/officeDocument/2006/relationships/hyperlink" Target="https://www.sarna.net/wiki/Boeotia" TargetMode="External"/><Relationship Id="rId1730" Type="http://schemas.openxmlformats.org/officeDocument/2006/relationships/hyperlink" Target="https://www.sarna.net/wiki/Luzerne" TargetMode="External"/><Relationship Id="rId1731" Type="http://schemas.openxmlformats.org/officeDocument/2006/relationships/hyperlink" Target="https://www.sarna.net/wiki/Lyceum" TargetMode="External"/><Relationship Id="rId1732" Type="http://schemas.openxmlformats.org/officeDocument/2006/relationships/hyperlink" Target="https://www.sarna.net/wiki/Lynchburg" TargetMode="External"/><Relationship Id="rId1733" Type="http://schemas.openxmlformats.org/officeDocument/2006/relationships/hyperlink" Target="https://www.sarna.net/wiki/Lyndon" TargetMode="External"/><Relationship Id="rId1734" Type="http://schemas.openxmlformats.org/officeDocument/2006/relationships/hyperlink" Target="https://www.sarna.net/wiki/Lynn" TargetMode="External"/><Relationship Id="rId1735" Type="http://schemas.openxmlformats.org/officeDocument/2006/relationships/hyperlink" Target="https://www.sarna.net/wiki/Lyons" TargetMode="External"/><Relationship Id="rId1736" Type="http://schemas.openxmlformats.org/officeDocument/2006/relationships/hyperlink" Target="https://www.sarna.net/wiki/Lyreton" TargetMode="External"/><Relationship Id="rId1737" Type="http://schemas.openxmlformats.org/officeDocument/2006/relationships/hyperlink" Target="https://www.sarna.net/wiki/Ferreusvirgo" TargetMode="External"/><Relationship Id="rId1738" Type="http://schemas.openxmlformats.org/officeDocument/2006/relationships/hyperlink" Target="https://www.sarna.net/wiki/Ma'anshan" TargetMode="External"/><Relationship Id="rId1739" Type="http://schemas.openxmlformats.org/officeDocument/2006/relationships/hyperlink" Target="https://www.sarna.net/wiki/Machapuchre" TargetMode="External"/><Relationship Id="rId1720" Type="http://schemas.openxmlformats.org/officeDocument/2006/relationships/hyperlink" Target="https://www.sarna.net/wiki/Lukla" TargetMode="External"/><Relationship Id="rId1721" Type="http://schemas.openxmlformats.org/officeDocument/2006/relationships/hyperlink" Target="https://www.sarna.net/wiki/Lum" TargetMode="External"/><Relationship Id="rId1722" Type="http://schemas.openxmlformats.org/officeDocument/2006/relationships/hyperlink" Target="https://www.sarna.net/wiki/Lummatii" TargetMode="External"/><Relationship Id="rId1723" Type="http://schemas.openxmlformats.org/officeDocument/2006/relationships/hyperlink" Target="https://www.sarna.net/wiki/Lungdo" TargetMode="External"/><Relationship Id="rId1724" Type="http://schemas.openxmlformats.org/officeDocument/2006/relationships/hyperlink" Target="https://www.sarna.net/wiki/Lurgatan" TargetMode="External"/><Relationship Id="rId1725" Type="http://schemas.openxmlformats.org/officeDocument/2006/relationships/hyperlink" Target="https://www.sarna.net/wiki/Lushann" TargetMode="External"/><Relationship Id="rId1726" Type="http://schemas.openxmlformats.org/officeDocument/2006/relationships/hyperlink" Target="https://www.sarna.net/wiki/Jibbet" TargetMode="External"/><Relationship Id="rId1727" Type="http://schemas.openxmlformats.org/officeDocument/2006/relationships/hyperlink" Target="https://www.sarna.net/wiki/Luthien" TargetMode="External"/><Relationship Id="rId1728" Type="http://schemas.openxmlformats.org/officeDocument/2006/relationships/hyperlink" Target="https://www.sarna.net/wiki/Luxani" TargetMode="External"/><Relationship Id="rId1729" Type="http://schemas.openxmlformats.org/officeDocument/2006/relationships/hyperlink" Target="https://www.sarna.net/wiki/Luxen" TargetMode="External"/><Relationship Id="rId1752" Type="http://schemas.openxmlformats.org/officeDocument/2006/relationships/hyperlink" Target="https://www.sarna.net/wiki/Mahone" TargetMode="External"/><Relationship Id="rId1753" Type="http://schemas.openxmlformats.org/officeDocument/2006/relationships/hyperlink" Target="https://www.sarna.net/wiki/Mahrah" TargetMode="External"/><Relationship Id="rId1754" Type="http://schemas.openxmlformats.org/officeDocument/2006/relationships/hyperlink" Target="https://www.sarna.net/wiki/Maia" TargetMode="External"/><Relationship Id="rId1755" Type="http://schemas.openxmlformats.org/officeDocument/2006/relationships/hyperlink" Target="https://www.sarna.net/wiki/Main_Street" TargetMode="External"/><Relationship Id="rId1756" Type="http://schemas.openxmlformats.org/officeDocument/2006/relationships/hyperlink" Target="https://www.sarna.net/wiki/Maison" TargetMode="External"/><Relationship Id="rId1757" Type="http://schemas.openxmlformats.org/officeDocument/2006/relationships/hyperlink" Target="https://www.sarna.net/wiki/Maisons" TargetMode="External"/><Relationship Id="rId1758" Type="http://schemas.openxmlformats.org/officeDocument/2006/relationships/hyperlink" Target="https://www.sarna.net/wiki/Malacca" TargetMode="External"/><Relationship Id="rId1759" Type="http://schemas.openxmlformats.org/officeDocument/2006/relationships/hyperlink" Target="https://www.sarna.net/wiki/Maladar" TargetMode="External"/><Relationship Id="rId1750" Type="http://schemas.openxmlformats.org/officeDocument/2006/relationships/hyperlink" Target="https://www.sarna.net/wiki/Maestu" TargetMode="External"/><Relationship Id="rId1751" Type="http://schemas.openxmlformats.org/officeDocument/2006/relationships/hyperlink" Target="https://www.sarna.net/wiki/Maharet" TargetMode="External"/><Relationship Id="rId1741" Type="http://schemas.openxmlformats.org/officeDocument/2006/relationships/hyperlink" Target="https://www.sarna.net/wiki/Macintosh" TargetMode="External"/><Relationship Id="rId1742" Type="http://schemas.openxmlformats.org/officeDocument/2006/relationships/hyperlink" Target="https://www.sarna.net/wiki/Mackenzie" TargetMode="External"/><Relationship Id="rId1743" Type="http://schemas.openxmlformats.org/officeDocument/2006/relationships/hyperlink" Target="https://www.sarna.net/wiki/Mackolla" TargetMode="External"/><Relationship Id="rId1744" Type="http://schemas.openxmlformats.org/officeDocument/2006/relationships/hyperlink" Target="https://www.sarna.net/wiki/Macksburg" TargetMode="External"/><Relationship Id="rId1745" Type="http://schemas.openxmlformats.org/officeDocument/2006/relationships/hyperlink" Target="https://www.sarna.net/wiki/MacLeod's_Land" TargetMode="External"/><Relationship Id="rId1746" Type="http://schemas.openxmlformats.org/officeDocument/2006/relationships/hyperlink" Target="https://www.sarna.net/wiki/Macomb" TargetMode="External"/><Relationship Id="rId1747" Type="http://schemas.openxmlformats.org/officeDocument/2006/relationships/hyperlink" Target="https://www.sarna.net/wiki/Maderas" TargetMode="External"/><Relationship Id="rId1748" Type="http://schemas.openxmlformats.org/officeDocument/2006/relationships/hyperlink" Target="https://www.sarna.net/wiki/Madiun" TargetMode="External"/><Relationship Id="rId1749" Type="http://schemas.openxmlformats.org/officeDocument/2006/relationships/hyperlink" Target="https://www.sarna.net/wiki/Madras" TargetMode="External"/><Relationship Id="rId1740" Type="http://schemas.openxmlformats.org/officeDocument/2006/relationships/hyperlink" Target="https://www.sarna.net/wiki/Machida" TargetMode="External"/><Relationship Id="rId1710" Type="http://schemas.openxmlformats.org/officeDocument/2006/relationships/hyperlink" Target="https://www.sarna.net/wiki/Loyalty" TargetMode="External"/><Relationship Id="rId1711" Type="http://schemas.openxmlformats.org/officeDocument/2006/relationships/hyperlink" Target="https://www.sarna.net/wiki/Loysville" TargetMode="External"/><Relationship Id="rId1712" Type="http://schemas.openxmlformats.org/officeDocument/2006/relationships/hyperlink" Target="https://www.sarna.net/wiki/Luanda" TargetMode="External"/><Relationship Id="rId1713" Type="http://schemas.openxmlformats.org/officeDocument/2006/relationships/hyperlink" Target="https://www.sarna.net/wiki/L%C3%BCbeck" TargetMode="External"/><Relationship Id="rId1714" Type="http://schemas.openxmlformats.org/officeDocument/2006/relationships/hyperlink" Target="https://www.sarna.net/wiki/Lucerne" TargetMode="External"/><Relationship Id="rId1715" Type="http://schemas.openxmlformats.org/officeDocument/2006/relationships/hyperlink" Target="https://www.sarna.net/wiki/Lucianca" TargetMode="External"/><Relationship Id="rId1716" Type="http://schemas.openxmlformats.org/officeDocument/2006/relationships/hyperlink" Target="https://www.sarna.net/wiki/Lucknow" TargetMode="External"/><Relationship Id="rId1717" Type="http://schemas.openxmlformats.org/officeDocument/2006/relationships/hyperlink" Target="https://www.sarna.net/wiki/Luderitz" TargetMode="External"/><Relationship Id="rId1718" Type="http://schemas.openxmlformats.org/officeDocument/2006/relationships/hyperlink" Target="https://www.sarna.net/wiki/Ludwig" TargetMode="External"/><Relationship Id="rId1719" Type="http://schemas.openxmlformats.org/officeDocument/2006/relationships/hyperlink" Target="https://www.sarna.net/wiki/Ludwigshafen" TargetMode="External"/><Relationship Id="rId1700" Type="http://schemas.openxmlformats.org/officeDocument/2006/relationships/hyperlink" Target="https://www.sarna.net/wiki/Lopez" TargetMode="External"/><Relationship Id="rId1701" Type="http://schemas.openxmlformats.org/officeDocument/2006/relationships/hyperlink" Target="https://www.sarna.net/wiki/Lordinax" TargetMode="External"/><Relationship Id="rId1702" Type="http://schemas.openxmlformats.org/officeDocument/2006/relationships/hyperlink" Target="https://www.sarna.net/wiki/Loric" TargetMode="External"/><Relationship Id="rId1703" Type="http://schemas.openxmlformats.org/officeDocument/2006/relationships/hyperlink" Target="https://www.sarna.net/wiki/Lorkdal" TargetMode="External"/><Relationship Id="rId1704" Type="http://schemas.openxmlformats.org/officeDocument/2006/relationships/hyperlink" Target="https://www.sarna.net/wiki/Lost" TargetMode="External"/><Relationship Id="rId1705" Type="http://schemas.openxmlformats.org/officeDocument/2006/relationships/hyperlink" Target="https://www.sarna.net/wiki/Lothair" TargetMode="External"/><Relationship Id="rId1706" Type="http://schemas.openxmlformats.org/officeDocument/2006/relationships/hyperlink" Target="https://www.sarna.net/wiki/Lothan" TargetMode="External"/><Relationship Id="rId1707" Type="http://schemas.openxmlformats.org/officeDocument/2006/relationships/hyperlink" Target="https://www.sarna.net/wiki/Lothario" TargetMode="External"/><Relationship Id="rId1708" Type="http://schemas.openxmlformats.org/officeDocument/2006/relationships/hyperlink" Target="https://www.sarna.net/wiki/Lovinac" TargetMode="External"/><Relationship Id="rId1709" Type="http://schemas.openxmlformats.org/officeDocument/2006/relationships/hyperlink" Target="https://www.sarna.net/wiki/Loxley" TargetMode="External"/><Relationship Id="rId40" Type="http://schemas.openxmlformats.org/officeDocument/2006/relationships/hyperlink" Target="https://www.sarna.net/wiki/Aea" TargetMode="External"/><Relationship Id="rId42" Type="http://schemas.openxmlformats.org/officeDocument/2006/relationships/hyperlink" Target="https://www.sarna.net/wiki/Afarsin" TargetMode="External"/><Relationship Id="rId41" Type="http://schemas.openxmlformats.org/officeDocument/2006/relationships/hyperlink" Target="https://www.sarna.net/wiki/Finnalon" TargetMode="External"/><Relationship Id="rId44" Type="http://schemas.openxmlformats.org/officeDocument/2006/relationships/hyperlink" Target="https://www.sarna.net/wiki/Yance" TargetMode="External"/><Relationship Id="rId43" Type="http://schemas.openxmlformats.org/officeDocument/2006/relationships/hyperlink" Target="https://www.sarna.net/wiki/Afleir" TargetMode="External"/><Relationship Id="rId46" Type="http://schemas.openxmlformats.org/officeDocument/2006/relationships/hyperlink" Target="https://www.sarna.net/wiki/Aggstein" TargetMode="External"/><Relationship Id="rId45" Type="http://schemas.openxmlformats.org/officeDocument/2006/relationships/hyperlink" Target="https://www.sarna.net/wiki/Agematsu" TargetMode="External"/><Relationship Id="rId48" Type="http://schemas.openxmlformats.org/officeDocument/2006/relationships/hyperlink" Target="https://www.sarna.net/wiki/Bornal" TargetMode="External"/><Relationship Id="rId47" Type="http://schemas.openxmlformats.org/officeDocument/2006/relationships/hyperlink" Target="https://www.sarna.net/wiki/Agliana" TargetMode="External"/><Relationship Id="rId49" Type="http://schemas.openxmlformats.org/officeDocument/2006/relationships/hyperlink" Target="https://www.sarna.net/wiki/Ahlat" TargetMode="External"/><Relationship Id="rId31" Type="http://schemas.openxmlformats.org/officeDocument/2006/relationships/hyperlink" Target="https://www.sarna.net/wiki/Addicks" TargetMode="External"/><Relationship Id="rId30" Type="http://schemas.openxmlformats.org/officeDocument/2006/relationships/hyperlink" Target="https://www.sarna.net/wiki/Addhara" TargetMode="External"/><Relationship Id="rId33" Type="http://schemas.openxmlformats.org/officeDocument/2006/relationships/hyperlink" Target="https://www.sarna.net/wiki/Adelson" TargetMode="External"/><Relationship Id="rId32" Type="http://schemas.openxmlformats.org/officeDocument/2006/relationships/hyperlink" Target="https://www.sarna.net/wiki/Adelaide" TargetMode="External"/><Relationship Id="rId35" Type="http://schemas.openxmlformats.org/officeDocument/2006/relationships/hyperlink" Target="https://www.sarna.net/wiki/Trip" TargetMode="External"/><Relationship Id="rId34" Type="http://schemas.openxmlformats.org/officeDocument/2006/relationships/hyperlink" Target="https://www.sarna.net/wiki/Adhafera" TargetMode="External"/><Relationship Id="rId37" Type="http://schemas.openxmlformats.org/officeDocument/2006/relationships/hyperlink" Target="https://www.sarna.net/wiki/Adler" TargetMode="External"/><Relationship Id="rId36" Type="http://schemas.openxmlformats.org/officeDocument/2006/relationships/hyperlink" Target="https://www.sarna.net/wiki/Adherlwin" TargetMode="External"/><Relationship Id="rId39" Type="http://schemas.openxmlformats.org/officeDocument/2006/relationships/hyperlink" Target="https://www.sarna.net/wiki/Adrian" TargetMode="External"/><Relationship Id="rId38" Type="http://schemas.openxmlformats.org/officeDocument/2006/relationships/hyperlink" Target="https://www.sarna.net/wiki/Adrar" TargetMode="External"/><Relationship Id="rId2203" Type="http://schemas.openxmlformats.org/officeDocument/2006/relationships/hyperlink" Target="https://www.sarna.net/wiki/Paradise" TargetMode="External"/><Relationship Id="rId2204" Type="http://schemas.openxmlformats.org/officeDocument/2006/relationships/hyperlink" Target="https://www.sarna.net/wiki/Parakoila" TargetMode="External"/><Relationship Id="rId20" Type="http://schemas.openxmlformats.org/officeDocument/2006/relationships/hyperlink" Target="https://www.sarna.net/wiki/Achernar" TargetMode="External"/><Relationship Id="rId2205" Type="http://schemas.openxmlformats.org/officeDocument/2006/relationships/hyperlink" Target="https://www.sarna.net/wiki/Paran" TargetMode="External"/><Relationship Id="rId2206" Type="http://schemas.openxmlformats.org/officeDocument/2006/relationships/hyperlink" Target="https://www.sarna.net/wiki/Pardeau" TargetMode="External"/><Relationship Id="rId22" Type="http://schemas.openxmlformats.org/officeDocument/2006/relationships/hyperlink" Target="https://www.sarna.net/wiki/Achnoly" TargetMode="External"/><Relationship Id="rId2207" Type="http://schemas.openxmlformats.org/officeDocument/2006/relationships/hyperlink" Target="https://www.sarna.net/wiki/Parian" TargetMode="External"/><Relationship Id="rId21" Type="http://schemas.openxmlformats.org/officeDocument/2006/relationships/hyperlink" Target="https://www.sarna.net/wiki/Achilles_(system)" TargetMode="External"/><Relationship Id="rId2208" Type="http://schemas.openxmlformats.org/officeDocument/2006/relationships/hyperlink" Target="https://www.sarna.net/wiki/Paris" TargetMode="External"/><Relationship Id="rId24" Type="http://schemas.openxmlformats.org/officeDocument/2006/relationships/hyperlink" Target="https://www.sarna.net/wiki/Acoma" TargetMode="External"/><Relationship Id="rId2209" Type="http://schemas.openxmlformats.org/officeDocument/2006/relationships/hyperlink" Target="https://www.sarna.net/wiki/Park_Place" TargetMode="External"/><Relationship Id="rId23" Type="http://schemas.openxmlformats.org/officeDocument/2006/relationships/hyperlink" Target="https://www.sarna.net/wiki/Achton" TargetMode="External"/><Relationship Id="rId26" Type="http://schemas.openxmlformats.org/officeDocument/2006/relationships/hyperlink" Target="https://www.sarna.net/wiki/Acrux" TargetMode="External"/><Relationship Id="rId25" Type="http://schemas.openxmlformats.org/officeDocument/2006/relationships/hyperlink" Target="https://www.sarna.net/wiki/Aconcagua" TargetMode="External"/><Relationship Id="rId28" Type="http://schemas.openxmlformats.org/officeDocument/2006/relationships/hyperlink" Target="https://www.sarna.net/wiki/Ad_Duwayd" TargetMode="External"/><Relationship Id="rId27" Type="http://schemas.openxmlformats.org/officeDocument/2006/relationships/hyperlink" Target="https://www.sarna.net/wiki/Acubens" TargetMode="External"/><Relationship Id="rId29" Type="http://schemas.openxmlformats.org/officeDocument/2006/relationships/hyperlink" Target="https://www.sarna.net/wiki/Addasar" TargetMode="External"/><Relationship Id="rId2200" Type="http://schemas.openxmlformats.org/officeDocument/2006/relationships/hyperlink" Target="https://www.sarna.net/wiki/Panpour" TargetMode="External"/><Relationship Id="rId2201" Type="http://schemas.openxmlformats.org/officeDocument/2006/relationships/hyperlink" Target="https://www.sarna.net/wiki/Panzyr" TargetMode="External"/><Relationship Id="rId2202" Type="http://schemas.openxmlformats.org/officeDocument/2006/relationships/hyperlink" Target="https://www.sarna.net/wiki/Paracale" TargetMode="External"/><Relationship Id="rId11" Type="http://schemas.openxmlformats.org/officeDocument/2006/relationships/hyperlink" Target="https://www.sarna.net/wiki/Abiy_Adi" TargetMode="External"/><Relationship Id="rId10" Type="http://schemas.openxmlformats.org/officeDocument/2006/relationships/hyperlink" Target="https://www.sarna.net/wiki/Aberystwyth" TargetMode="External"/><Relationship Id="rId13" Type="http://schemas.openxmlformats.org/officeDocument/2006/relationships/hyperlink" Target="https://www.sarna.net/wiki/Aboukir" TargetMode="External"/><Relationship Id="rId12" Type="http://schemas.openxmlformats.org/officeDocument/2006/relationships/hyperlink" Target="https://www.sarna.net/wiki/Able's_Glory" TargetMode="External"/><Relationship Id="rId15" Type="http://schemas.openxmlformats.org/officeDocument/2006/relationships/hyperlink" Target="https://www.sarna.net/wiki/Abruzzi" TargetMode="External"/><Relationship Id="rId14" Type="http://schemas.openxmlformats.org/officeDocument/2006/relationships/hyperlink" Target="https://www.sarna.net/wiki/Abramkovo" TargetMode="External"/><Relationship Id="rId17" Type="http://schemas.openxmlformats.org/officeDocument/2006/relationships/hyperlink" Target="https://www.sarna.net/wiki/Acala" TargetMode="External"/><Relationship Id="rId16" Type="http://schemas.openxmlformats.org/officeDocument/2006/relationships/hyperlink" Target="https://www.sarna.net/wiki/Abushiri" TargetMode="External"/><Relationship Id="rId19" Type="http://schemas.openxmlformats.org/officeDocument/2006/relationships/hyperlink" Target="https://www.sarna.net/wiki/Accrington" TargetMode="External"/><Relationship Id="rId18" Type="http://schemas.openxmlformats.org/officeDocument/2006/relationships/hyperlink" Target="https://www.sarna.net/wiki/Acamar" TargetMode="External"/><Relationship Id="rId84" Type="http://schemas.openxmlformats.org/officeDocument/2006/relationships/hyperlink" Target="https://www.sarna.net/wiki/Algot" TargetMode="External"/><Relationship Id="rId1774" Type="http://schemas.openxmlformats.org/officeDocument/2006/relationships/hyperlink" Target="https://www.sarna.net/wiki/Mandaoaaru" TargetMode="External"/><Relationship Id="rId83" Type="http://schemas.openxmlformats.org/officeDocument/2006/relationships/hyperlink" Target="https://www.sarna.net/wiki/Algorab" TargetMode="External"/><Relationship Id="rId1775" Type="http://schemas.openxmlformats.org/officeDocument/2006/relationships/hyperlink" Target="https://www.sarna.net/wiki/Mandaree" TargetMode="External"/><Relationship Id="rId86" Type="http://schemas.openxmlformats.org/officeDocument/2006/relationships/hyperlink" Target="https://www.sarna.net/wiki/Alioth" TargetMode="External"/><Relationship Id="rId1776" Type="http://schemas.openxmlformats.org/officeDocument/2006/relationships/hyperlink" Target="https://www.sarna.net/wiki/Mandate" TargetMode="External"/><Relationship Id="rId85" Type="http://schemas.openxmlformats.org/officeDocument/2006/relationships/hyperlink" Target="https://www.sarna.net/wiki/Alhena" TargetMode="External"/><Relationship Id="rId1777" Type="http://schemas.openxmlformats.org/officeDocument/2006/relationships/hyperlink" Target="https://www.sarna.net/wiki/Mandeville" TargetMode="External"/><Relationship Id="rId88" Type="http://schemas.openxmlformats.org/officeDocument/2006/relationships/hyperlink" Target="https://www.sarna.net/wiki/Alkalurops" TargetMode="External"/><Relationship Id="rId1778" Type="http://schemas.openxmlformats.org/officeDocument/2006/relationships/hyperlink" Target="https://www.sarna.net/wiki/Manennaia" TargetMode="External"/><Relationship Id="rId87" Type="http://schemas.openxmlformats.org/officeDocument/2006/relationships/hyperlink" Target="https://www.sarna.net/wiki/Alkaid" TargetMode="External"/><Relationship Id="rId1779" Type="http://schemas.openxmlformats.org/officeDocument/2006/relationships/hyperlink" Target="https://www.sarna.net/wiki/Mangor" TargetMode="External"/><Relationship Id="rId89" Type="http://schemas.openxmlformats.org/officeDocument/2006/relationships/hyperlink" Target="https://www.sarna.net/wiki/Alkes" TargetMode="External"/><Relationship Id="rId80" Type="http://schemas.openxmlformats.org/officeDocument/2006/relationships/hyperlink" Target="https://www.sarna.net/wiki/Algedi" TargetMode="External"/><Relationship Id="rId82" Type="http://schemas.openxmlformats.org/officeDocument/2006/relationships/hyperlink" Target="https://www.sarna.net/wiki/Algol" TargetMode="External"/><Relationship Id="rId81" Type="http://schemas.openxmlformats.org/officeDocument/2006/relationships/hyperlink" Target="https://www.sarna.net/wiki/Algenib" TargetMode="External"/><Relationship Id="rId1770" Type="http://schemas.openxmlformats.org/officeDocument/2006/relationships/hyperlink" Target="https://www.sarna.net/wiki/Manassas" TargetMode="External"/><Relationship Id="rId1771" Type="http://schemas.openxmlformats.org/officeDocument/2006/relationships/hyperlink" Target="https://www.sarna.net/wiki/Manaus" TargetMode="External"/><Relationship Id="rId1772" Type="http://schemas.openxmlformats.org/officeDocument/2006/relationships/hyperlink" Target="https://www.sarna.net/wiki/Mandal" TargetMode="External"/><Relationship Id="rId1773" Type="http://schemas.openxmlformats.org/officeDocument/2006/relationships/hyperlink" Target="https://www.sarna.net/wiki/Mandalas" TargetMode="External"/><Relationship Id="rId73" Type="http://schemas.openxmlformats.org/officeDocument/2006/relationships/hyperlink" Target="https://www.sarna.net/wiki/Aldrecht" TargetMode="External"/><Relationship Id="rId1763" Type="http://schemas.openxmlformats.org/officeDocument/2006/relationships/hyperlink" Target="https://www.sarna.net/wiki/Malazan" TargetMode="External"/><Relationship Id="rId72" Type="http://schemas.openxmlformats.org/officeDocument/2006/relationships/hyperlink" Target="https://www.sarna.net/wiki/Aldertaine" TargetMode="External"/><Relationship Id="rId1764" Type="http://schemas.openxmlformats.org/officeDocument/2006/relationships/hyperlink" Target="https://www.sarna.net/wiki/Maldive" TargetMode="External"/><Relationship Id="rId75" Type="http://schemas.openxmlformats.org/officeDocument/2006/relationships/hyperlink" Target="https://www.sarna.net/wiki/Alekseyevka" TargetMode="External"/><Relationship Id="rId1765" Type="http://schemas.openxmlformats.org/officeDocument/2006/relationships/hyperlink" Target="https://www.sarna.net/wiki/Maldonado" TargetMode="External"/><Relationship Id="rId74" Type="http://schemas.openxmlformats.org/officeDocument/2006/relationships/hyperlink" Target="https://www.sarna.net/wiki/Alegro" TargetMode="External"/><Relationship Id="rId1766" Type="http://schemas.openxmlformats.org/officeDocument/2006/relationships/hyperlink" Target="https://www.sarna.net/wiki/Malibu" TargetMode="External"/><Relationship Id="rId77" Type="http://schemas.openxmlformats.org/officeDocument/2006/relationships/hyperlink" Target="https://www.sarna.net/wiki/Alexandria_(LC)" TargetMode="External"/><Relationship Id="rId1767" Type="http://schemas.openxmlformats.org/officeDocument/2006/relationships/hyperlink" Target="https://www.sarna.net/wiki/Mallory's_World" TargetMode="External"/><Relationship Id="rId76" Type="http://schemas.openxmlformats.org/officeDocument/2006/relationships/hyperlink" Target="https://www.sarna.net/wiki/Alexandria_(CC)" TargetMode="External"/><Relationship Id="rId1768" Type="http://schemas.openxmlformats.org/officeDocument/2006/relationships/hyperlink" Target="https://www.sarna.net/wiki/Manapire" TargetMode="External"/><Relationship Id="rId79" Type="http://schemas.openxmlformats.org/officeDocument/2006/relationships/hyperlink" Target="https://www.sarna.net/wiki/Algate" TargetMode="External"/><Relationship Id="rId1769" Type="http://schemas.openxmlformats.org/officeDocument/2006/relationships/hyperlink" Target="https://www.sarna.net/wiki/Manaringaine" TargetMode="External"/><Relationship Id="rId78" Type="http://schemas.openxmlformats.org/officeDocument/2006/relationships/hyperlink" Target="https://www.sarna.net/wiki/Alfirk" TargetMode="External"/><Relationship Id="rId71" Type="http://schemas.openxmlformats.org/officeDocument/2006/relationships/hyperlink" Target="https://www.sarna.net/wiki/Aldebaran" TargetMode="External"/><Relationship Id="rId70" Type="http://schemas.openxmlformats.org/officeDocument/2006/relationships/hyperlink" Target="https://www.sarna.net/wiki/Alcyone" TargetMode="External"/><Relationship Id="rId1760" Type="http://schemas.openxmlformats.org/officeDocument/2006/relationships/hyperlink" Target="https://www.sarna.net/wiki/Malador_Cluster" TargetMode="External"/><Relationship Id="rId1761" Type="http://schemas.openxmlformats.org/officeDocument/2006/relationships/hyperlink" Target="https://www.sarna.net/wiki/Malaga" TargetMode="External"/><Relationship Id="rId1762" Type="http://schemas.openxmlformats.org/officeDocument/2006/relationships/hyperlink" Target="https://www.sarna.net/wiki/Malagrotta" TargetMode="External"/><Relationship Id="rId62" Type="http://schemas.openxmlformats.org/officeDocument/2006/relationships/hyperlink" Target="https://www.sarna.net/wiki/Albaracht" TargetMode="External"/><Relationship Id="rId1796" Type="http://schemas.openxmlformats.org/officeDocument/2006/relationships/hyperlink" Target="https://www.sarna.net/wiki/Marcus" TargetMode="External"/><Relationship Id="rId61" Type="http://schemas.openxmlformats.org/officeDocument/2006/relationships/hyperlink" Target="https://www.sarna.net/wiki/Albalii" TargetMode="External"/><Relationship Id="rId1797" Type="http://schemas.openxmlformats.org/officeDocument/2006/relationships/hyperlink" Target="https://www.sarna.net/wiki/Marduk" TargetMode="External"/><Relationship Id="rId64" Type="http://schemas.openxmlformats.org/officeDocument/2006/relationships/hyperlink" Target="https://www.sarna.net/wiki/Albiero" TargetMode="External"/><Relationship Id="rId1798" Type="http://schemas.openxmlformats.org/officeDocument/2006/relationships/hyperlink" Target="https://www.sarna.net/wiki/Marfik" TargetMode="External"/><Relationship Id="rId63" Type="http://schemas.openxmlformats.org/officeDocument/2006/relationships/hyperlink" Target="https://www.sarna.net/wiki/Albert_Falls" TargetMode="External"/><Relationship Id="rId1799" Type="http://schemas.openxmlformats.org/officeDocument/2006/relationships/hyperlink" Target="https://www.sarna.net/wiki/Mariefred" TargetMode="External"/><Relationship Id="rId66" Type="http://schemas.openxmlformats.org/officeDocument/2006/relationships/hyperlink" Target="https://www.sarna.net/wiki/Albion_(Clan_System)" TargetMode="External"/><Relationship Id="rId65" Type="http://schemas.openxmlformats.org/officeDocument/2006/relationships/hyperlink" Target="https://www.sarna.net/wiki/Albion_(LC)" TargetMode="External"/><Relationship Id="rId68" Type="http://schemas.openxmlformats.org/officeDocument/2006/relationships/hyperlink" Target="https://www.sarna.net/wiki/Alchiba" TargetMode="External"/><Relationship Id="rId67" Type="http://schemas.openxmlformats.org/officeDocument/2006/relationships/hyperlink" Target="http://www.sarna.net/wiki/%C3%85lborg" TargetMode="External"/><Relationship Id="rId60" Type="http://schemas.openxmlformats.org/officeDocument/2006/relationships/hyperlink" Target="https://www.sarna.net/wiki/Alarion" TargetMode="External"/><Relationship Id="rId69" Type="http://schemas.openxmlformats.org/officeDocument/2006/relationships/hyperlink" Target="https://www.sarna.net/wiki/Alcor" TargetMode="External"/><Relationship Id="rId1790" Type="http://schemas.openxmlformats.org/officeDocument/2006/relationships/hyperlink" Target="https://www.sarna.net/wiki/Mao" TargetMode="External"/><Relationship Id="rId1791" Type="http://schemas.openxmlformats.org/officeDocument/2006/relationships/hyperlink" Target="https://www.sarna.net/wiki/Mara" TargetMode="External"/><Relationship Id="rId1792" Type="http://schemas.openxmlformats.org/officeDocument/2006/relationships/hyperlink" Target="https://www.sarna.net/wiki/Marantha" TargetMode="External"/><Relationship Id="rId1793" Type="http://schemas.openxmlformats.org/officeDocument/2006/relationships/hyperlink" Target="https://www.sarna.net/wiki/Mararn" TargetMode="External"/><Relationship Id="rId1794" Type="http://schemas.openxmlformats.org/officeDocument/2006/relationships/hyperlink" Target="https://www.sarna.net/wiki/Marathon" TargetMode="External"/><Relationship Id="rId1795" Type="http://schemas.openxmlformats.org/officeDocument/2006/relationships/hyperlink" Target="https://www.sarna.net/wiki/Marawi" TargetMode="External"/><Relationship Id="rId51" Type="http://schemas.openxmlformats.org/officeDocument/2006/relationships/hyperlink" Target="https://www.sarna.net/wiki/Aiguebelle" TargetMode="External"/><Relationship Id="rId1785" Type="http://schemas.openxmlformats.org/officeDocument/2006/relationships/hyperlink" Target="https://www.sarna.net/wiki/Manotick" TargetMode="External"/><Relationship Id="rId50" Type="http://schemas.openxmlformats.org/officeDocument/2006/relationships/hyperlink" Target="https://www.sarna.net/wiki/Aigle" TargetMode="External"/><Relationship Id="rId1786" Type="http://schemas.openxmlformats.org/officeDocument/2006/relationships/hyperlink" Target="https://www.sarna.net/wiki/Mansfield" TargetMode="External"/><Relationship Id="rId53" Type="http://schemas.openxmlformats.org/officeDocument/2006/relationships/hyperlink" Target="https://www.sarna.net/wiki/Aix-la-Chapelle" TargetMode="External"/><Relationship Id="rId1787" Type="http://schemas.openxmlformats.org/officeDocument/2006/relationships/hyperlink" Target="https://www.sarna.net/wiki/Mansu-ri" TargetMode="External"/><Relationship Id="rId52" Type="http://schemas.openxmlformats.org/officeDocument/2006/relationships/hyperlink" Target="https://www.sarna.net/wiki/Aitutaki" TargetMode="External"/><Relationship Id="rId1788" Type="http://schemas.openxmlformats.org/officeDocument/2006/relationships/hyperlink" Target="https://www.sarna.net/wiki/Manteno" TargetMode="External"/><Relationship Id="rId55" Type="http://schemas.openxmlformats.org/officeDocument/2006/relationships/hyperlink" Target="https://www.sarna.net/wiki/Al_Hillah" TargetMode="External"/><Relationship Id="rId1789" Type="http://schemas.openxmlformats.org/officeDocument/2006/relationships/hyperlink" Target="https://www.sarna.net/wiki/Manx" TargetMode="External"/><Relationship Id="rId54" Type="http://schemas.openxmlformats.org/officeDocument/2006/relationships/hyperlink" Target="https://www.sarna.net/wiki/Akfata" TargetMode="External"/><Relationship Id="rId57" Type="http://schemas.openxmlformats.org/officeDocument/2006/relationships/hyperlink" Target="https://www.sarna.net/wiki/Al_Jubaylah" TargetMode="External"/><Relationship Id="rId56" Type="http://schemas.openxmlformats.org/officeDocument/2006/relationships/hyperlink" Target="https://www.sarna.net/wiki/Al_Jafr" TargetMode="External"/><Relationship Id="rId59" Type="http://schemas.openxmlformats.org/officeDocument/2006/relationships/hyperlink" Target="https://www.sarna.net/wiki/Alamagordo" TargetMode="External"/><Relationship Id="rId58" Type="http://schemas.openxmlformats.org/officeDocument/2006/relationships/hyperlink" Target="https://www.sarna.net/wiki/Al_Na'ir" TargetMode="External"/><Relationship Id="rId1780" Type="http://schemas.openxmlformats.org/officeDocument/2006/relationships/hyperlink" Target="https://www.sarna.net/wiki/Mangzhangdian" TargetMode="External"/><Relationship Id="rId1781" Type="http://schemas.openxmlformats.org/officeDocument/2006/relationships/hyperlink" Target="https://www.sarna.net/wiki/Manihiki" TargetMode="External"/><Relationship Id="rId1782" Type="http://schemas.openxmlformats.org/officeDocument/2006/relationships/hyperlink" Target="https://www.sarna.net/wiki/Mankova" TargetMode="External"/><Relationship Id="rId1783" Type="http://schemas.openxmlformats.org/officeDocument/2006/relationships/hyperlink" Target="https://www.sarna.net/wiki/Manksville" TargetMode="External"/><Relationship Id="rId1784" Type="http://schemas.openxmlformats.org/officeDocument/2006/relationships/hyperlink" Target="https://www.sarna.net/wiki/Mannedorf" TargetMode="External"/><Relationship Id="rId2269" Type="http://schemas.openxmlformats.org/officeDocument/2006/relationships/hyperlink" Target="https://www.sarna.net/wiki/Pobeda" TargetMode="External"/><Relationship Id="rId349" Type="http://schemas.openxmlformats.org/officeDocument/2006/relationships/hyperlink" Target="https://www.sarna.net/wiki/Bernardo" TargetMode="External"/><Relationship Id="rId348" Type="http://schemas.openxmlformats.org/officeDocument/2006/relationships/hyperlink" Target="https://www.sarna.net/wiki/Bergtatt" TargetMode="External"/><Relationship Id="rId347" Type="http://schemas.openxmlformats.org/officeDocument/2006/relationships/hyperlink" Target="https://www.sarna.net/wiki/Bergman's_Planet" TargetMode="External"/><Relationship Id="rId346" Type="http://schemas.openxmlformats.org/officeDocument/2006/relationships/hyperlink" Target="https://www.sarna.net/wiki/Bergen" TargetMode="External"/><Relationship Id="rId2260" Type="http://schemas.openxmlformats.org/officeDocument/2006/relationships/hyperlink" Target="https://www.sarna.net/wiki/Piriapolis" TargetMode="External"/><Relationship Id="rId341" Type="http://schemas.openxmlformats.org/officeDocument/2006/relationships/hyperlink" Target="https://www.sarna.net/wiki/Benjamin" TargetMode="External"/><Relationship Id="rId2261" Type="http://schemas.openxmlformats.org/officeDocument/2006/relationships/hyperlink" Target="https://www.sarna.net/wiki/Pitkin" TargetMode="External"/><Relationship Id="rId340" Type="http://schemas.openxmlformats.org/officeDocument/2006/relationships/hyperlink" Target="https://www.sarna.net/wiki/Benfled" TargetMode="External"/><Relationship Id="rId2262" Type="http://schemas.openxmlformats.org/officeDocument/2006/relationships/hyperlink" Target="https://www.sarna.net/wiki/Placida" TargetMode="External"/><Relationship Id="rId2263" Type="http://schemas.openxmlformats.org/officeDocument/2006/relationships/hyperlink" Target="https://www.sarna.net/wiki/Planting" TargetMode="External"/><Relationship Id="rId2264" Type="http://schemas.openxmlformats.org/officeDocument/2006/relationships/hyperlink" Target="https://www.sarna.net/wiki/Plataea" TargetMode="External"/><Relationship Id="rId345" Type="http://schemas.openxmlformats.org/officeDocument/2006/relationships/hyperlink" Target="https://www.sarna.net/wiki/Berenson" TargetMode="External"/><Relationship Id="rId2265" Type="http://schemas.openxmlformats.org/officeDocument/2006/relationships/hyperlink" Target="https://www.sarna.net/wiki/Pleiades_Cluster" TargetMode="External"/><Relationship Id="rId344" Type="http://schemas.openxmlformats.org/officeDocument/2006/relationships/hyperlink" Target="https://www.sarna.net/wiki/Beowulf_(system)" TargetMode="External"/><Relationship Id="rId2266" Type="http://schemas.openxmlformats.org/officeDocument/2006/relationships/hyperlink" Target="https://www.sarna.net/wiki/Pleione" TargetMode="External"/><Relationship Id="rId343" Type="http://schemas.openxmlformats.org/officeDocument/2006/relationships/hyperlink" Target="https://www.sarna.net/wiki/Bentley" TargetMode="External"/><Relationship Id="rId2267" Type="http://schemas.openxmlformats.org/officeDocument/2006/relationships/hyperlink" Target="https://www.sarna.net/wiki/Pliska" TargetMode="External"/><Relationship Id="rId342" Type="http://schemas.openxmlformats.org/officeDocument/2006/relationships/hyperlink" Target="https://www.sarna.net/wiki/Bensinger" TargetMode="External"/><Relationship Id="rId2268" Type="http://schemas.openxmlformats.org/officeDocument/2006/relationships/hyperlink" Target="https://www.sarna.net/wiki/Plymouth" TargetMode="External"/><Relationship Id="rId2258" Type="http://schemas.openxmlformats.org/officeDocument/2006/relationships/hyperlink" Target="https://www.sarna.net/wiki/Pingree" TargetMode="External"/><Relationship Id="rId2259" Type="http://schemas.openxmlformats.org/officeDocument/2006/relationships/hyperlink" Target="https://www.sarna.net/wiki/Pinnacle" TargetMode="External"/><Relationship Id="rId338" Type="http://schemas.openxmlformats.org/officeDocument/2006/relationships/hyperlink" Target="https://www.sarna.net/wiki/Benedict" TargetMode="External"/><Relationship Id="rId337" Type="http://schemas.openxmlformats.org/officeDocument/2006/relationships/hyperlink" Target="https://www.sarna.net/wiki/Belluevue" TargetMode="External"/><Relationship Id="rId336" Type="http://schemas.openxmlformats.org/officeDocument/2006/relationships/hyperlink" Target="https://www.sarna.net/wiki/Bellevue" TargetMode="External"/><Relationship Id="rId335" Type="http://schemas.openxmlformats.org/officeDocument/2006/relationships/hyperlink" Target="https://www.sarna.net/wiki/Bellerophon_(system)" TargetMode="External"/><Relationship Id="rId339" Type="http://schemas.openxmlformats.org/officeDocument/2006/relationships/hyperlink" Target="https://www.sarna.net/wiki/Benet" TargetMode="External"/><Relationship Id="rId330" Type="http://schemas.openxmlformats.org/officeDocument/2006/relationships/hyperlink" Target="https://www.sarna.net/wiki/Bell_(OA)" TargetMode="External"/><Relationship Id="rId2250" Type="http://schemas.openxmlformats.org/officeDocument/2006/relationships/hyperlink" Target="https://www.sarna.net/wiki/Piedmont" TargetMode="External"/><Relationship Id="rId2251" Type="http://schemas.openxmlformats.org/officeDocument/2006/relationships/hyperlink" Target="https://www.sarna.net/wiki/Pierce" TargetMode="External"/><Relationship Id="rId2252" Type="http://schemas.openxmlformats.org/officeDocument/2006/relationships/hyperlink" Target="https://www.sarna.net/wiki/Pietermaritzburg" TargetMode="External"/><Relationship Id="rId2253" Type="http://schemas.openxmlformats.org/officeDocument/2006/relationships/hyperlink" Target="https://www.sarna.net/wiki/Pike_(system)" TargetMode="External"/><Relationship Id="rId334" Type="http://schemas.openxmlformats.org/officeDocument/2006/relationships/hyperlink" Target="https://www.sarna.net/wiki/Belle_Isle" TargetMode="External"/><Relationship Id="rId2254" Type="http://schemas.openxmlformats.org/officeDocument/2006/relationships/hyperlink" Target="https://www.sarna.net/wiki/Pilkhua" TargetMode="External"/><Relationship Id="rId333" Type="http://schemas.openxmlformats.org/officeDocument/2006/relationships/hyperlink" Target="https://www.sarna.net/wiki/Bellatrix" TargetMode="External"/><Relationship Id="rId2255" Type="http://schemas.openxmlformats.org/officeDocument/2006/relationships/hyperlink" Target="https://www.sarna.net/wiki/Pilon" TargetMode="External"/><Relationship Id="rId332" Type="http://schemas.openxmlformats.org/officeDocument/2006/relationships/hyperlink" Target="https://www.sarna.net/wiki/Belladonna" TargetMode="External"/><Relationship Id="rId2256" Type="http://schemas.openxmlformats.org/officeDocument/2006/relationships/hyperlink" Target="https://www.sarna.net/wiki/Pilpala" TargetMode="External"/><Relationship Id="rId331" Type="http://schemas.openxmlformats.org/officeDocument/2006/relationships/hyperlink" Target="https://www.sarna.net/wiki/Bella" TargetMode="External"/><Relationship Id="rId2257" Type="http://schemas.openxmlformats.org/officeDocument/2006/relationships/hyperlink" Target="https://www.sarna.net/wiki/Pinard" TargetMode="External"/><Relationship Id="rId370" Type="http://schemas.openxmlformats.org/officeDocument/2006/relationships/hyperlink" Target="https://www.sarna.net/wiki/Biota" TargetMode="External"/><Relationship Id="rId369" Type="http://schemas.openxmlformats.org/officeDocument/2006/relationships/hyperlink" Target="https://www.sarna.net/wiki/Binyang" TargetMode="External"/><Relationship Id="rId368" Type="http://schemas.openxmlformats.org/officeDocument/2006/relationships/hyperlink" Target="https://www.sarna.net/wiki/Biloela" TargetMode="External"/><Relationship Id="rId2280" Type="http://schemas.openxmlformats.org/officeDocument/2006/relationships/hyperlink" Target="https://www.sarna.net/wiki/Porrima" TargetMode="External"/><Relationship Id="rId2281" Type="http://schemas.openxmlformats.org/officeDocument/2006/relationships/hyperlink" Target="https://www.sarna.net/wiki/Port_Arthur" TargetMode="External"/><Relationship Id="rId2282" Type="http://schemas.openxmlformats.org/officeDocument/2006/relationships/hyperlink" Target="https://www.sarna.net/wiki/Port_Moseby" TargetMode="External"/><Relationship Id="rId363" Type="http://schemas.openxmlformats.org/officeDocument/2006/relationships/hyperlink" Target="https://www.sarna.net/wiki/Bhykov" TargetMode="External"/><Relationship Id="rId2283" Type="http://schemas.openxmlformats.org/officeDocument/2006/relationships/hyperlink" Target="https://www.sarna.net/wiki/The_Rack" TargetMode="External"/><Relationship Id="rId362" Type="http://schemas.openxmlformats.org/officeDocument/2006/relationships/hyperlink" Target="https://www.sarna.net/wiki/Bharat" TargetMode="External"/><Relationship Id="rId2284" Type="http://schemas.openxmlformats.org/officeDocument/2006/relationships/hyperlink" Target="https://www.sarna.net/wiki/Porthos" TargetMode="External"/><Relationship Id="rId361" Type="http://schemas.openxmlformats.org/officeDocument/2006/relationships/hyperlink" Target="https://www.sarna.net/wiki/Bhaktapur" TargetMode="External"/><Relationship Id="rId2285" Type="http://schemas.openxmlformats.org/officeDocument/2006/relationships/hyperlink" Target="https://www.sarna.net/wiki/Portland" TargetMode="External"/><Relationship Id="rId360" Type="http://schemas.openxmlformats.org/officeDocument/2006/relationships/hyperlink" Target="https://www.sarna.net/wiki/Bex" TargetMode="External"/><Relationship Id="rId2286" Type="http://schemas.openxmlformats.org/officeDocument/2006/relationships/hyperlink" Target="https://www.sarna.net/wiki/Potwin" TargetMode="External"/><Relationship Id="rId367" Type="http://schemas.openxmlformats.org/officeDocument/2006/relationships/hyperlink" Target="https://www.sarna.net/wiki/Bilma" TargetMode="External"/><Relationship Id="rId2287" Type="http://schemas.openxmlformats.org/officeDocument/2006/relationships/hyperlink" Target="https://www.sarna.net/wiki/Poulsbo" TargetMode="External"/><Relationship Id="rId366" Type="http://schemas.openxmlformats.org/officeDocument/2006/relationships/hyperlink" Target="https://www.sarna.net/wiki/Biham" TargetMode="External"/><Relationship Id="rId2288" Type="http://schemas.openxmlformats.org/officeDocument/2006/relationships/hyperlink" Target="https://www.sarna.net/wiki/Poznan" TargetMode="External"/><Relationship Id="rId365" Type="http://schemas.openxmlformats.org/officeDocument/2006/relationships/hyperlink" Target="https://www.sarna.net/wiki/Biegga" TargetMode="External"/><Relationship Id="rId2289" Type="http://schemas.openxmlformats.org/officeDocument/2006/relationships/hyperlink" Target="https://www.sarna.net/wiki/Prato" TargetMode="External"/><Relationship Id="rId364" Type="http://schemas.openxmlformats.org/officeDocument/2006/relationships/hyperlink" Target="https://www.sarna.net/wiki/Bicester" TargetMode="External"/><Relationship Id="rId95" Type="http://schemas.openxmlformats.org/officeDocument/2006/relationships/hyperlink" Target="https://www.sarna.net/wiki/Alma_Alta" TargetMode="External"/><Relationship Id="rId94" Type="http://schemas.openxmlformats.org/officeDocument/2006/relationships/hyperlink" Target="https://www.sarna.net/wiki/Alloway" TargetMode="External"/><Relationship Id="rId97" Type="http://schemas.openxmlformats.org/officeDocument/2006/relationships/hyperlink" Target="https://www.sarna.net/wiki/Almunge" TargetMode="External"/><Relationship Id="rId96" Type="http://schemas.openxmlformats.org/officeDocument/2006/relationships/hyperlink" Target="https://www.sarna.net/wiki/Almach" TargetMode="External"/><Relationship Id="rId99" Type="http://schemas.openxmlformats.org/officeDocument/2006/relationships/hyperlink" Target="https://www.sarna.net/wiki/Alorton" TargetMode="External"/><Relationship Id="rId98" Type="http://schemas.openxmlformats.org/officeDocument/2006/relationships/hyperlink" Target="https://www.sarna.net/wiki/Alnadal" TargetMode="External"/><Relationship Id="rId91" Type="http://schemas.openxmlformats.org/officeDocument/2006/relationships/hyperlink" Target="https://www.sarna.net/wiki/All_Dawn" TargetMode="External"/><Relationship Id="rId90" Type="http://schemas.openxmlformats.org/officeDocument/2006/relationships/hyperlink" Target="https://www.sarna.net/wiki/Alktral" TargetMode="External"/><Relationship Id="rId93" Type="http://schemas.openxmlformats.org/officeDocument/2006/relationships/hyperlink" Target="https://www.sarna.net/wiki/Allerton" TargetMode="External"/><Relationship Id="rId92" Type="http://schemas.openxmlformats.org/officeDocument/2006/relationships/hyperlink" Target="https://www.sarna.net/wiki/Alleghe" TargetMode="External"/><Relationship Id="rId359" Type="http://schemas.openxmlformats.org/officeDocument/2006/relationships/hyperlink" Target="https://www.sarna.net/wiki/Bettendorf" TargetMode="External"/><Relationship Id="rId358" Type="http://schemas.openxmlformats.org/officeDocument/2006/relationships/hyperlink" Target="https://www.sarna.net/wiki/Bethonolog" TargetMode="External"/><Relationship Id="rId357" Type="http://schemas.openxmlformats.org/officeDocument/2006/relationships/hyperlink" Target="https://www.sarna.net/wiki/Bethel" TargetMode="External"/><Relationship Id="rId2270" Type="http://schemas.openxmlformats.org/officeDocument/2006/relationships/hyperlink" Target="https://www.sarna.net/wiki/Pocologan" TargetMode="External"/><Relationship Id="rId2271" Type="http://schemas.openxmlformats.org/officeDocument/2006/relationships/hyperlink" Target="https://www.sarna.net/wiki/Point_Barrow_(System)" TargetMode="External"/><Relationship Id="rId352" Type="http://schemas.openxmlformats.org/officeDocument/2006/relationships/hyperlink" Target="https://www.sarna.net/wiki/Beta_Mensae" TargetMode="External"/><Relationship Id="rId2272" Type="http://schemas.openxmlformats.org/officeDocument/2006/relationships/hyperlink" Target="https://www.sarna.net/wiki/Pojos" TargetMode="External"/><Relationship Id="rId351" Type="http://schemas.openxmlformats.org/officeDocument/2006/relationships/hyperlink" Target="https://www.sarna.net/wiki/Beta" TargetMode="External"/><Relationship Id="rId2273" Type="http://schemas.openxmlformats.org/officeDocument/2006/relationships/hyperlink" Target="https://www.sarna.net/wiki/Pokhara" TargetMode="External"/><Relationship Id="rId350" Type="http://schemas.openxmlformats.org/officeDocument/2006/relationships/hyperlink" Target="https://www.sarna.net/wiki/Bessarabia" TargetMode="External"/><Relationship Id="rId2274" Type="http://schemas.openxmlformats.org/officeDocument/2006/relationships/hyperlink" Target="https://www.sarna.net/wiki/Polcenigo" TargetMode="External"/><Relationship Id="rId2275" Type="http://schemas.openxmlformats.org/officeDocument/2006/relationships/hyperlink" Target="https://www.sarna.net/wiki/Pollux" TargetMode="External"/><Relationship Id="rId356" Type="http://schemas.openxmlformats.org/officeDocument/2006/relationships/hyperlink" Target="https://www.sarna.net/wiki/Beten_Kaitos" TargetMode="External"/><Relationship Id="rId2276" Type="http://schemas.openxmlformats.org/officeDocument/2006/relationships/hyperlink" Target="https://www.sarna.net/wiki/Appian" TargetMode="External"/><Relationship Id="rId355" Type="http://schemas.openxmlformats.org/officeDocument/2006/relationships/hyperlink" Target="https://www.sarna.net/wiki/Betelgeuse" TargetMode="External"/><Relationship Id="rId2277" Type="http://schemas.openxmlformats.org/officeDocument/2006/relationships/hyperlink" Target="https://www.sarna.net/wiki/Pomme_De_Terre" TargetMode="External"/><Relationship Id="rId354" Type="http://schemas.openxmlformats.org/officeDocument/2006/relationships/hyperlink" Target="https://www.sarna.net/wiki/Beta_Salandor" TargetMode="External"/><Relationship Id="rId2278" Type="http://schemas.openxmlformats.org/officeDocument/2006/relationships/hyperlink" Target="https://www.sarna.net/wiki/Pompey" TargetMode="External"/><Relationship Id="rId353" Type="http://schemas.openxmlformats.org/officeDocument/2006/relationships/hyperlink" Target="https://www.sarna.net/wiki/Beta_Regulus" TargetMode="External"/><Relationship Id="rId2279" Type="http://schemas.openxmlformats.org/officeDocument/2006/relationships/hyperlink" Target="https://www.sarna.net/wiki/Pondicherry" TargetMode="External"/><Relationship Id="rId2225" Type="http://schemas.openxmlformats.org/officeDocument/2006/relationships/hyperlink" Target="https://www.sarna.net/wiki/Peabody" TargetMode="External"/><Relationship Id="rId2226" Type="http://schemas.openxmlformats.org/officeDocument/2006/relationships/hyperlink" Target="https://www.sarna.net/wiki/Peacock" TargetMode="External"/><Relationship Id="rId2227" Type="http://schemas.openxmlformats.org/officeDocument/2006/relationships/hyperlink" Target="https://www.sarna.net/wiki/Pec" TargetMode="External"/><Relationship Id="rId2228" Type="http://schemas.openxmlformats.org/officeDocument/2006/relationships/hyperlink" Target="https://www.sarna.net/wiki/Pegasi" TargetMode="External"/><Relationship Id="rId2229" Type="http://schemas.openxmlformats.org/officeDocument/2006/relationships/hyperlink" Target="https://www.sarna.net/wiki/Pell" TargetMode="External"/><Relationship Id="rId305" Type="http://schemas.openxmlformats.org/officeDocument/2006/relationships/hyperlink" Target="https://www.sarna.net/wiki/Bastrop" TargetMode="External"/><Relationship Id="rId304" Type="http://schemas.openxmlformats.org/officeDocument/2006/relationships/hyperlink" Target="https://www.sarna.net/wiki/Bastian" TargetMode="External"/><Relationship Id="rId303" Type="http://schemas.openxmlformats.org/officeDocument/2006/relationships/hyperlink" Target="https://www.sarna.net/wiki/Bassfield" TargetMode="External"/><Relationship Id="rId302" Type="http://schemas.openxmlformats.org/officeDocument/2006/relationships/hyperlink" Target="https://www.sarna.net/wiki/Bass" TargetMode="External"/><Relationship Id="rId309" Type="http://schemas.openxmlformats.org/officeDocument/2006/relationships/hyperlink" Target="https://www.sarna.net/wiki/Baxley" TargetMode="External"/><Relationship Id="rId308" Type="http://schemas.openxmlformats.org/officeDocument/2006/relationships/hyperlink" Target="https://www.sarna.net/wiki/Battaraigi" TargetMode="External"/><Relationship Id="rId307" Type="http://schemas.openxmlformats.org/officeDocument/2006/relationships/hyperlink" Target="https://www.sarna.net/wiki/Batavia" TargetMode="External"/><Relationship Id="rId306" Type="http://schemas.openxmlformats.org/officeDocument/2006/relationships/hyperlink" Target="https://www.sarna.net/wiki/Batajnica" TargetMode="External"/><Relationship Id="rId2220" Type="http://schemas.openxmlformats.org/officeDocument/2006/relationships/hyperlink" Target="https://www.sarna.net/wiki/Paulus_Prime" TargetMode="External"/><Relationship Id="rId301" Type="http://schemas.openxmlformats.org/officeDocument/2006/relationships/hyperlink" Target="https://www.sarna.net/wiki/Basiliano" TargetMode="External"/><Relationship Id="rId2221" Type="http://schemas.openxmlformats.org/officeDocument/2006/relationships/hyperlink" Target="https://www.sarna.net/wiki/Pavia" TargetMode="External"/><Relationship Id="rId300" Type="http://schemas.openxmlformats.org/officeDocument/2006/relationships/hyperlink" Target="https://www.sarna.net/wiki/Basantapur" TargetMode="External"/><Relationship Id="rId2222" Type="http://schemas.openxmlformats.org/officeDocument/2006/relationships/hyperlink" Target="https://www.sarna.net/wiki/Paxon" TargetMode="External"/><Relationship Id="rId2223" Type="http://schemas.openxmlformats.org/officeDocument/2006/relationships/hyperlink" Target="https://www.sarna.net/wiki/Payia" TargetMode="External"/><Relationship Id="rId2224" Type="http://schemas.openxmlformats.org/officeDocument/2006/relationships/hyperlink" Target="https://www.sarna.net/wiki/Payvand" TargetMode="External"/><Relationship Id="rId2214" Type="http://schemas.openxmlformats.org/officeDocument/2006/relationships/hyperlink" Target="https://www.sarna.net/wiki/Pasig" TargetMode="External"/><Relationship Id="rId2215" Type="http://schemas.openxmlformats.org/officeDocument/2006/relationships/hyperlink" Target="https://www.sarna.net/wiki/Patan" TargetMode="External"/><Relationship Id="rId2216" Type="http://schemas.openxmlformats.org/officeDocument/2006/relationships/hyperlink" Target="https://www.sarna.net/wiki/Pattison" TargetMode="External"/><Relationship Id="rId2217" Type="http://schemas.openxmlformats.org/officeDocument/2006/relationships/hyperlink" Target="https://www.sarna.net/wiki/Pattonsbrug" TargetMode="External"/><Relationship Id="rId2218" Type="http://schemas.openxmlformats.org/officeDocument/2006/relationships/hyperlink" Target="https://www.sarna.net/wiki/Paulding" TargetMode="External"/><Relationship Id="rId2219" Type="http://schemas.openxmlformats.org/officeDocument/2006/relationships/hyperlink" Target="https://www.sarna.net/wiki/Paulinus" TargetMode="External"/><Relationship Id="rId2210" Type="http://schemas.openxmlformats.org/officeDocument/2006/relationships/hyperlink" Target="https://www.sarna.net/wiki/Parma" TargetMode="External"/><Relationship Id="rId2211" Type="http://schemas.openxmlformats.org/officeDocument/2006/relationships/hyperlink" Target="https://www.sarna.net/wiki/Parvan" TargetMode="External"/><Relationship Id="rId2212" Type="http://schemas.openxmlformats.org/officeDocument/2006/relationships/hyperlink" Target="https://www.sarna.net/wiki/Pascagoula" TargetMode="External"/><Relationship Id="rId2213" Type="http://schemas.openxmlformats.org/officeDocument/2006/relationships/hyperlink" Target="https://www.sarna.net/wiki/Pasemah" TargetMode="External"/><Relationship Id="rId2247" Type="http://schemas.openxmlformats.org/officeDocument/2006/relationships/hyperlink" Target="https://www.sarna.net/wiki/Phecda" TargetMode="External"/><Relationship Id="rId2248" Type="http://schemas.openxmlformats.org/officeDocument/2006/relationships/hyperlink" Target="https://www.sarna.net/wiki/Pherkad" TargetMode="External"/><Relationship Id="rId2249" Type="http://schemas.openxmlformats.org/officeDocument/2006/relationships/hyperlink" Target="https://www.sarna.net/wiki/Philadelphia" TargetMode="External"/><Relationship Id="rId327" Type="http://schemas.openxmlformats.org/officeDocument/2006/relationships/hyperlink" Target="https://www.sarna.net/wiki/Belamor" TargetMode="External"/><Relationship Id="rId326" Type="http://schemas.openxmlformats.org/officeDocument/2006/relationships/hyperlink" Target="https://www.sarna.net/wiki/Belaire" TargetMode="External"/><Relationship Id="rId325" Type="http://schemas.openxmlformats.org/officeDocument/2006/relationships/hyperlink" Target="https://www.sarna.net/wiki/Belacruz" TargetMode="External"/><Relationship Id="rId324" Type="http://schemas.openxmlformats.org/officeDocument/2006/relationships/hyperlink" Target="https://www.sarna.net/wiki/Beils" TargetMode="External"/><Relationship Id="rId329" Type="http://schemas.openxmlformats.org/officeDocument/2006/relationships/hyperlink" Target="https://www.sarna.net/wiki/Bell%20(FS)" TargetMode="External"/><Relationship Id="rId328" Type="http://schemas.openxmlformats.org/officeDocument/2006/relationships/hyperlink" Target="https://www.sarna.net/wiki/Belgae" TargetMode="External"/><Relationship Id="rId2240" Type="http://schemas.openxmlformats.org/officeDocument/2006/relationships/hyperlink" Target="https://www.sarna.net/wiki/Shaula" TargetMode="External"/><Relationship Id="rId2241" Type="http://schemas.openxmlformats.org/officeDocument/2006/relationships/hyperlink" Target="https://www.sarna.net/wiki/Persistence" TargetMode="External"/><Relationship Id="rId2242" Type="http://schemas.openxmlformats.org/officeDocument/2006/relationships/hyperlink" Target="https://www.sarna.net/wiki/Pesht" TargetMode="External"/><Relationship Id="rId323" Type="http://schemas.openxmlformats.org/officeDocument/2006/relationships/hyperlink" Target="https://www.sarna.net/wiki/Beid" TargetMode="External"/><Relationship Id="rId2243" Type="http://schemas.openxmlformats.org/officeDocument/2006/relationships/hyperlink" Target="https://www.sarna.net/wiki/Petrolia" TargetMode="External"/><Relationship Id="rId322" Type="http://schemas.openxmlformats.org/officeDocument/2006/relationships/hyperlink" Target="https://www.sarna.net/wiki/Beenleigh" TargetMode="External"/><Relationship Id="rId2244" Type="http://schemas.openxmlformats.org/officeDocument/2006/relationships/hyperlink" Target="https://www.sarna.net/wiki/Phact" TargetMode="External"/><Relationship Id="rId321" Type="http://schemas.openxmlformats.org/officeDocument/2006/relationships/hyperlink" Target="https://www.sarna.net/wiki/Beehive_Cluster" TargetMode="External"/><Relationship Id="rId2245" Type="http://schemas.openxmlformats.org/officeDocument/2006/relationships/hyperlink" Target="https://www.sarna.net/wiki/Phalan" TargetMode="External"/><Relationship Id="rId320" Type="http://schemas.openxmlformats.org/officeDocument/2006/relationships/hyperlink" Target="https://www.sarna.net/wiki/Beecher" TargetMode="External"/><Relationship Id="rId2246" Type="http://schemas.openxmlformats.org/officeDocument/2006/relationships/hyperlink" Target="https://www.sarna.net/wiki/Pharos" TargetMode="External"/><Relationship Id="rId2236" Type="http://schemas.openxmlformats.org/officeDocument/2006/relationships/hyperlink" Target="https://www.sarna.net/wiki/Perdition" TargetMode="External"/><Relationship Id="rId2237" Type="http://schemas.openxmlformats.org/officeDocument/2006/relationships/hyperlink" Target="https://www.sarna.net/wiki/P%C3%A9rigueux" TargetMode="External"/><Relationship Id="rId2238" Type="http://schemas.openxmlformats.org/officeDocument/2006/relationships/hyperlink" Target="https://www.sarna.net/wiki/Perkasie" TargetMode="External"/><Relationship Id="rId2239" Type="http://schemas.openxmlformats.org/officeDocument/2006/relationships/hyperlink" Target="https://www.sarna.net/wiki/Pernik" TargetMode="External"/><Relationship Id="rId316" Type="http://schemas.openxmlformats.org/officeDocument/2006/relationships/hyperlink" Target="https://www.sarna.net/wiki/Beaumont" TargetMode="External"/><Relationship Id="rId315" Type="http://schemas.openxmlformats.org/officeDocument/2006/relationships/hyperlink" Target="https://www.sarna.net/wiki/Bearclaw" TargetMode="External"/><Relationship Id="rId314" Type="http://schemas.openxmlformats.org/officeDocument/2006/relationships/hyperlink" Target="https://www.sarna.net/wiki/Bazaar" TargetMode="External"/><Relationship Id="rId313" Type="http://schemas.openxmlformats.org/officeDocument/2006/relationships/hyperlink" Target="https://www.sarna.net/wiki/Bayis" TargetMode="External"/><Relationship Id="rId319" Type="http://schemas.openxmlformats.org/officeDocument/2006/relationships/hyperlink" Target="https://www.sarna.net/wiki/Bedeque" TargetMode="External"/><Relationship Id="rId318" Type="http://schemas.openxmlformats.org/officeDocument/2006/relationships/hyperlink" Target="https://www.sarna.net/wiki/Beckars" TargetMode="External"/><Relationship Id="rId317" Type="http://schemas.openxmlformats.org/officeDocument/2006/relationships/hyperlink" Target="https://www.sarna.net/wiki/Beauvais" TargetMode="External"/><Relationship Id="rId2230" Type="http://schemas.openxmlformats.org/officeDocument/2006/relationships/hyperlink" Target="https://www.sarna.net/wiki/Pella" TargetMode="External"/><Relationship Id="rId2231" Type="http://schemas.openxmlformats.org/officeDocument/2006/relationships/hyperlink" Target="https://www.sarna.net/wiki/Pencader" TargetMode="External"/><Relationship Id="rId312" Type="http://schemas.openxmlformats.org/officeDocument/2006/relationships/hyperlink" Target="https://www.sarna.net/wiki/Bayindir" TargetMode="External"/><Relationship Id="rId2232" Type="http://schemas.openxmlformats.org/officeDocument/2006/relationships/hyperlink" Target="https://www.sarna.net/wiki/Penobscot" TargetMode="External"/><Relationship Id="rId311" Type="http://schemas.openxmlformats.org/officeDocument/2006/relationships/hyperlink" Target="https://www.sarna.net/wiki/Bayeux" TargetMode="External"/><Relationship Id="rId2233" Type="http://schemas.openxmlformats.org/officeDocument/2006/relationships/hyperlink" Target="https://www.sarna.net/wiki/Pentvar" TargetMode="External"/><Relationship Id="rId310" Type="http://schemas.openxmlformats.org/officeDocument/2006/relationships/hyperlink" Target="https://www.sarna.net/wiki/Baxter" TargetMode="External"/><Relationship Id="rId2234" Type="http://schemas.openxmlformats.org/officeDocument/2006/relationships/hyperlink" Target="https://www.sarna.net/wiki/Peratallada" TargetMode="External"/><Relationship Id="rId2235" Type="http://schemas.openxmlformats.org/officeDocument/2006/relationships/hyperlink" Target="https://www.sarna.net/wiki/Perdido" TargetMode="External"/><Relationship Id="rId297" Type="http://schemas.openxmlformats.org/officeDocument/2006/relationships/hyperlink" Target="https://www.sarna.net/wiki/Baruun_Urt" TargetMode="External"/><Relationship Id="rId296" Type="http://schemas.openxmlformats.org/officeDocument/2006/relationships/hyperlink" Target="https://www.sarna.net/wiki/Bartrock" TargetMode="External"/><Relationship Id="rId295" Type="http://schemas.openxmlformats.org/officeDocument/2006/relationships/hyperlink" Target="https://www.sarna.net/wiki/Barstow" TargetMode="External"/><Relationship Id="rId294" Type="http://schemas.openxmlformats.org/officeDocument/2006/relationships/hyperlink" Target="https://www.sarna.net/wiki/Barras" TargetMode="External"/><Relationship Id="rId299" Type="http://schemas.openxmlformats.org/officeDocument/2006/relationships/hyperlink" Target="https://www.sarna.net/wiki/Basalt" TargetMode="External"/><Relationship Id="rId298" Type="http://schemas.openxmlformats.org/officeDocument/2006/relationships/hyperlink" Target="https://www.sarna.net/wiki/Baryshevo" TargetMode="External"/><Relationship Id="rId271" Type="http://schemas.openxmlformats.org/officeDocument/2006/relationships/hyperlink" Target="https://www.sarna.net/wiki/Balawat" TargetMode="External"/><Relationship Id="rId270" Type="http://schemas.openxmlformats.org/officeDocument/2006/relationships/hyperlink" Target="https://www.sarna.net/wiki/Baker_3" TargetMode="External"/><Relationship Id="rId269" Type="http://schemas.openxmlformats.org/officeDocument/2006/relationships/hyperlink" Target="https://www.sarna.net/wiki/Bainsville" TargetMode="External"/><Relationship Id="rId264" Type="http://schemas.openxmlformats.org/officeDocument/2006/relationships/hyperlink" Target="https://www.sarna.net/wiki/Bad_News" TargetMode="External"/><Relationship Id="rId263" Type="http://schemas.openxmlformats.org/officeDocument/2006/relationships/hyperlink" Target="https://www.sarna.net/wiki/Bacum" TargetMode="External"/><Relationship Id="rId262" Type="http://schemas.openxmlformats.org/officeDocument/2006/relationships/hyperlink" Target="https://www.sarna.net/wiki/Baccalieu" TargetMode="External"/><Relationship Id="rId261" Type="http://schemas.openxmlformats.org/officeDocument/2006/relationships/hyperlink" Target="https://www.sarna.net/wiki/Babylon" TargetMode="External"/><Relationship Id="rId268" Type="http://schemas.openxmlformats.org/officeDocument/2006/relationships/hyperlink" Target="https://www.sarna.net/wiki/Bahl's_Retreat" TargetMode="External"/><Relationship Id="rId267" Type="http://schemas.openxmlformats.org/officeDocument/2006/relationships/hyperlink" Target="https://www.sarna.net/wiki/Baggville" TargetMode="External"/><Relationship Id="rId266" Type="http://schemas.openxmlformats.org/officeDocument/2006/relationships/hyperlink" Target="https://www.sarna.net/wiki/Pirates_Haven" TargetMode="External"/><Relationship Id="rId265" Type="http://schemas.openxmlformats.org/officeDocument/2006/relationships/hyperlink" Target="https://www.sarna.net/wiki/Badlands" TargetMode="External"/><Relationship Id="rId260" Type="http://schemas.openxmlformats.org/officeDocument/2006/relationships/hyperlink" Target="https://www.sarna.net/wiki/Babuyan" TargetMode="External"/><Relationship Id="rId259" Type="http://schemas.openxmlformats.org/officeDocument/2006/relationships/hyperlink" Target="https://www.sarna.net/wiki/Babaeski" TargetMode="External"/><Relationship Id="rId258" Type="http://schemas.openxmlformats.org/officeDocument/2006/relationships/hyperlink" Target="https://www.sarna.net/wiki/Azur" TargetMode="External"/><Relationship Id="rId2290" Type="http://schemas.openxmlformats.org/officeDocument/2006/relationships/hyperlink" Target="https://www.sarna.net/wiki/Praxton" TargetMode="External"/><Relationship Id="rId2291" Type="http://schemas.openxmlformats.org/officeDocument/2006/relationships/hyperlink" Target="https://www.sarna.net/wiki/Predlitz" TargetMode="External"/><Relationship Id="rId2292" Type="http://schemas.openxmlformats.org/officeDocument/2006/relationships/hyperlink" Target="https://www.sarna.net/wiki/Premana" TargetMode="External"/><Relationship Id="rId2293" Type="http://schemas.openxmlformats.org/officeDocument/2006/relationships/hyperlink" Target="https://www.sarna.net/wiki/Pressby" TargetMode="External"/><Relationship Id="rId253" Type="http://schemas.openxmlformats.org/officeDocument/2006/relationships/hyperlink" Target="https://www.sarna.net/wiki/Axton" TargetMode="External"/><Relationship Id="rId2294" Type="http://schemas.openxmlformats.org/officeDocument/2006/relationships/hyperlink" Target="https://www.sarna.net/wiki/Pressville" TargetMode="External"/><Relationship Id="rId252" Type="http://schemas.openxmlformats.org/officeDocument/2006/relationships/hyperlink" Target="https://www.sarna.net/wiki/Awyron" TargetMode="External"/><Relationship Id="rId2295" Type="http://schemas.openxmlformats.org/officeDocument/2006/relationships/hyperlink" Target="https://www.sarna.net/wiki/Preston_(CC)" TargetMode="External"/><Relationship Id="rId251" Type="http://schemas.openxmlformats.org/officeDocument/2006/relationships/hyperlink" Target="https://www.sarna.net/wiki/Awano" TargetMode="External"/><Relationship Id="rId2296" Type="http://schemas.openxmlformats.org/officeDocument/2006/relationships/hyperlink" Target="https://www.sarna.net/wiki/Preston_(FWL)" TargetMode="External"/><Relationship Id="rId250" Type="http://schemas.openxmlformats.org/officeDocument/2006/relationships/hyperlink" Target="https://www.sarna.net/wiki/Avranches" TargetMode="External"/><Relationship Id="rId2297" Type="http://schemas.openxmlformats.org/officeDocument/2006/relationships/hyperlink" Target="https://www.sarna.net/wiki/Primus_(system)" TargetMode="External"/><Relationship Id="rId257" Type="http://schemas.openxmlformats.org/officeDocument/2006/relationships/hyperlink" Target="https://www.sarna.net/wiki/Azha" TargetMode="External"/><Relationship Id="rId2298" Type="http://schemas.openxmlformats.org/officeDocument/2006/relationships/hyperlink" Target="https://www.sarna.net/wiki/Principia" TargetMode="External"/><Relationship Id="rId256" Type="http://schemas.openxmlformats.org/officeDocument/2006/relationships/hyperlink" Target="https://www.sarna.net/wiki/Ayn_Tarma" TargetMode="External"/><Relationship Id="rId2299" Type="http://schemas.openxmlformats.org/officeDocument/2006/relationships/hyperlink" Target="https://www.sarna.net/wiki/Princton" TargetMode="External"/><Relationship Id="rId255" Type="http://schemas.openxmlformats.org/officeDocument/2006/relationships/hyperlink" Target="https://www.sarna.net/wiki/Aylmer" TargetMode="External"/><Relationship Id="rId254" Type="http://schemas.openxmlformats.org/officeDocument/2006/relationships/hyperlink" Target="https://www.sarna.net/wiki/Ayacucho" TargetMode="External"/><Relationship Id="rId293" Type="http://schemas.openxmlformats.org/officeDocument/2006/relationships/hyperlink" Target="https://www.sarna.net/wiki/Barlow's_End" TargetMode="External"/><Relationship Id="rId292" Type="http://schemas.openxmlformats.org/officeDocument/2006/relationships/hyperlink" Target="https://www.sarna.net/wiki/Barlaston" TargetMode="External"/><Relationship Id="rId291" Type="http://schemas.openxmlformats.org/officeDocument/2006/relationships/hyperlink" Target="https://www.sarna.net/wiki/Barcelona" TargetMode="External"/><Relationship Id="rId290" Type="http://schemas.openxmlformats.org/officeDocument/2006/relationships/hyperlink" Target="https://www.sarna.net/wiki/Barcella" TargetMode="External"/><Relationship Id="rId286" Type="http://schemas.openxmlformats.org/officeDocument/2006/relationships/hyperlink" Target="https://www.sarna.net/wiki/Bannerhoft" TargetMode="External"/><Relationship Id="rId285" Type="http://schemas.openxmlformats.org/officeDocument/2006/relationships/hyperlink" Target="https://www.sarna.net/wiki/Bangor" TargetMode="External"/><Relationship Id="rId284" Type="http://schemas.openxmlformats.org/officeDocument/2006/relationships/hyperlink" Target="https://www.sarna.net/wiki/Banfora" TargetMode="External"/><Relationship Id="rId283" Type="http://schemas.openxmlformats.org/officeDocument/2006/relationships/hyperlink" Target="https://www.sarna.net/wiki/Bandora" TargetMode="External"/><Relationship Id="rId289" Type="http://schemas.openxmlformats.org/officeDocument/2006/relationships/hyperlink" Target="https://www.sarna.net/wiki/Baranda" TargetMode="External"/><Relationship Id="rId288" Type="http://schemas.openxmlformats.org/officeDocument/2006/relationships/hyperlink" Target="https://www.sarna.net/wiki/Barahona" TargetMode="External"/><Relationship Id="rId287" Type="http://schemas.openxmlformats.org/officeDocument/2006/relationships/hyperlink" Target="https://www.sarna.net/wiki/Banori" TargetMode="External"/><Relationship Id="rId282" Type="http://schemas.openxmlformats.org/officeDocument/2006/relationships/hyperlink" Target="https://www.sarna.net/wiki/Ban_Na_San" TargetMode="External"/><Relationship Id="rId281" Type="http://schemas.openxmlformats.org/officeDocument/2006/relationships/hyperlink" Target="https://www.sarna.net/wiki/Bamburgh" TargetMode="External"/><Relationship Id="rId280" Type="http://schemas.openxmlformats.org/officeDocument/2006/relationships/hyperlink" Target="https://www.sarna.net/wiki/Baltar" TargetMode="External"/><Relationship Id="rId275" Type="http://schemas.openxmlformats.org/officeDocument/2006/relationships/hyperlink" Target="https://www.sarna.net/wiki/Ballad" TargetMode="External"/><Relationship Id="rId274" Type="http://schemas.openxmlformats.org/officeDocument/2006/relationships/hyperlink" Target="https://www.sarna.net/wiki/Balkan" TargetMode="External"/><Relationship Id="rId273" Type="http://schemas.openxmlformats.org/officeDocument/2006/relationships/hyperlink" Target="https://www.sarna.net/wiki/Baliggora" TargetMode="External"/><Relationship Id="rId272" Type="http://schemas.openxmlformats.org/officeDocument/2006/relationships/hyperlink" Target="https://www.sarna.net/wiki/Baldur" TargetMode="External"/><Relationship Id="rId279" Type="http://schemas.openxmlformats.org/officeDocument/2006/relationships/hyperlink" Target="https://www.sarna.net/wiki/Balsta" TargetMode="External"/><Relationship Id="rId278" Type="http://schemas.openxmlformats.org/officeDocument/2006/relationships/hyperlink" Target="https://www.sarna.net/wiki/Ballynure" TargetMode="External"/><Relationship Id="rId277" Type="http://schemas.openxmlformats.org/officeDocument/2006/relationships/hyperlink" Target="https://www.sarna.net/wiki/Ballentine" TargetMode="External"/><Relationship Id="rId276" Type="http://schemas.openxmlformats.org/officeDocument/2006/relationships/hyperlink" Target="https://www.sarna.net/wiki/Ballalaba" TargetMode="External"/><Relationship Id="rId1851" Type="http://schemas.openxmlformats.org/officeDocument/2006/relationships/hyperlink" Target="https://www.sarna.net/wiki/Medellin" TargetMode="External"/><Relationship Id="rId1852" Type="http://schemas.openxmlformats.org/officeDocument/2006/relationships/hyperlink" Target="https://www.sarna.net/wiki/Medron" TargetMode="External"/><Relationship Id="rId1853" Type="http://schemas.openxmlformats.org/officeDocument/2006/relationships/hyperlink" Target="https://www.sarna.net/wiki/Medzev" TargetMode="External"/><Relationship Id="rId1854" Type="http://schemas.openxmlformats.org/officeDocument/2006/relationships/hyperlink" Target="https://www.sarna.net/wiki/Megarez" TargetMode="External"/><Relationship Id="rId1855" Type="http://schemas.openxmlformats.org/officeDocument/2006/relationships/hyperlink" Target="https://www.sarna.net/wiki/Megaris" TargetMode="External"/><Relationship Id="rId1856" Type="http://schemas.openxmlformats.org/officeDocument/2006/relationships/hyperlink" Target="https://www.sarna.net/wiki/Meghy" TargetMode="External"/><Relationship Id="rId1857" Type="http://schemas.openxmlformats.org/officeDocument/2006/relationships/hyperlink" Target="https://www.sarna.net/wiki/Megiddo" TargetMode="External"/><Relationship Id="rId1858" Type="http://schemas.openxmlformats.org/officeDocument/2006/relationships/hyperlink" Target="https://www.sarna.net/wiki/Victoria_(FS)" TargetMode="External"/><Relationship Id="rId1859" Type="http://schemas.openxmlformats.org/officeDocument/2006/relationships/hyperlink" Target="https://www.sarna.net/wiki/Megrez" TargetMode="External"/><Relationship Id="rId1850" Type="http://schemas.openxmlformats.org/officeDocument/2006/relationships/hyperlink" Target="https://www.sarna.net/wiki/Mechdur" TargetMode="External"/><Relationship Id="rId1840" Type="http://schemas.openxmlformats.org/officeDocument/2006/relationships/hyperlink" Target="https://www.sarna.net/wiki/McComb" TargetMode="External"/><Relationship Id="rId1841" Type="http://schemas.openxmlformats.org/officeDocument/2006/relationships/hyperlink" Target="https://www.sarna.net/wiki/McEvans'_Sacrifice" TargetMode="External"/><Relationship Id="rId1842" Type="http://schemas.openxmlformats.org/officeDocument/2006/relationships/hyperlink" Target="https://www.sarna.net/wiki/McGehee" TargetMode="External"/><Relationship Id="rId1843" Type="http://schemas.openxmlformats.org/officeDocument/2006/relationships/hyperlink" Target="https://www.sarna.net/wiki/McHenry" TargetMode="External"/><Relationship Id="rId1844" Type="http://schemas.openxmlformats.org/officeDocument/2006/relationships/hyperlink" Target="https://www.sarna.net/wiki/McKellan" TargetMode="External"/><Relationship Id="rId1845" Type="http://schemas.openxmlformats.org/officeDocument/2006/relationships/hyperlink" Target="https://www.sarna.net/wiki/McKenna_(system)" TargetMode="External"/><Relationship Id="rId1846" Type="http://schemas.openxmlformats.org/officeDocument/2006/relationships/hyperlink" Target="https://www.sarna.net/wiki/McRae" TargetMode="External"/><Relationship Id="rId1847" Type="http://schemas.openxmlformats.org/officeDocument/2006/relationships/hyperlink" Target="https://www.sarna.net/wiki/Meacham" TargetMode="External"/><Relationship Id="rId1848" Type="http://schemas.openxmlformats.org/officeDocument/2006/relationships/hyperlink" Target="https://www.sarna.net/wiki/Meadowvale" TargetMode="External"/><Relationship Id="rId1849" Type="http://schemas.openxmlformats.org/officeDocument/2006/relationships/hyperlink" Target="https://www.sarna.net/wiki/Mearra" TargetMode="External"/><Relationship Id="rId1873" Type="http://schemas.openxmlformats.org/officeDocument/2006/relationships/hyperlink" Target="https://www.sarna.net/wiki/Mendham" TargetMode="External"/><Relationship Id="rId1874" Type="http://schemas.openxmlformats.org/officeDocument/2006/relationships/hyperlink" Target="https://www.sarna.net/wiki/Menion" TargetMode="External"/><Relationship Id="rId1875" Type="http://schemas.openxmlformats.org/officeDocument/2006/relationships/hyperlink" Target="https://www.sarna.net/wiki/Menkalinan" TargetMode="External"/><Relationship Id="rId1876" Type="http://schemas.openxmlformats.org/officeDocument/2006/relationships/hyperlink" Target="https://www.sarna.net/wiki/Menkar" TargetMode="External"/><Relationship Id="rId1877" Type="http://schemas.openxmlformats.org/officeDocument/2006/relationships/hyperlink" Target="https://www.sarna.net/wiki/Menke" TargetMode="External"/><Relationship Id="rId1878" Type="http://schemas.openxmlformats.org/officeDocument/2006/relationships/hyperlink" Target="https://www.sarna.net/wiki/Menkent" TargetMode="External"/><Relationship Id="rId1879" Type="http://schemas.openxmlformats.org/officeDocument/2006/relationships/hyperlink" Target="https://www.sarna.net/wiki/Menkib" TargetMode="External"/><Relationship Id="rId1870" Type="http://schemas.openxmlformats.org/officeDocument/2006/relationships/hyperlink" Target="https://www.sarna.net/wiki/Melville" TargetMode="External"/><Relationship Id="rId1871" Type="http://schemas.openxmlformats.org/officeDocument/2006/relationships/hyperlink" Target="https://www.sarna.net/wiki/Memmingen" TargetMode="External"/><Relationship Id="rId1872" Type="http://schemas.openxmlformats.org/officeDocument/2006/relationships/hyperlink" Target="https://www.sarna.net/wiki/Memphis" TargetMode="External"/><Relationship Id="rId1862" Type="http://schemas.openxmlformats.org/officeDocument/2006/relationships/hyperlink" Target="https://www.sarna.net/wiki/Meinhof" TargetMode="External"/><Relationship Id="rId1863" Type="http://schemas.openxmlformats.org/officeDocument/2006/relationships/hyperlink" Target="https://www.sarna.net/wiki/Meinrad" TargetMode="External"/><Relationship Id="rId1864" Type="http://schemas.openxmlformats.org/officeDocument/2006/relationships/hyperlink" Target="https://www.sarna.net/wiki/Mejicanos" TargetMode="External"/><Relationship Id="rId1865" Type="http://schemas.openxmlformats.org/officeDocument/2006/relationships/hyperlink" Target="https://www.sarna.net/wiki/Melcher" TargetMode="External"/><Relationship Id="rId1866" Type="http://schemas.openxmlformats.org/officeDocument/2006/relationships/hyperlink" Target="https://www.sarna.net/wiki/Melidron" TargetMode="External"/><Relationship Id="rId1867" Type="http://schemas.openxmlformats.org/officeDocument/2006/relationships/hyperlink" Target="https://www.sarna.net/wiki/Melilla" TargetMode="External"/><Relationship Id="rId1868" Type="http://schemas.openxmlformats.org/officeDocument/2006/relationships/hyperlink" Target="https://www.sarna.net/wiki/Melissia" TargetMode="External"/><Relationship Id="rId1869" Type="http://schemas.openxmlformats.org/officeDocument/2006/relationships/hyperlink" Target="https://www.sarna.net/wiki/Melk" TargetMode="External"/><Relationship Id="rId1860" Type="http://schemas.openxmlformats.org/officeDocument/2006/relationships/hyperlink" Target="https://www.sarna.net/wiki/Meilen" TargetMode="External"/><Relationship Id="rId1861" Type="http://schemas.openxmlformats.org/officeDocument/2006/relationships/hyperlink" Target="https://www.sarna.net/wiki/Meinacos" TargetMode="External"/><Relationship Id="rId1810" Type="http://schemas.openxmlformats.org/officeDocument/2006/relationships/hyperlink" Target="https://www.sarna.net/wiki/Marlowe's_Rift" TargetMode="External"/><Relationship Id="rId1811" Type="http://schemas.openxmlformats.org/officeDocument/2006/relationships/hyperlink" Target="https://www.sarna.net/wiki/Marodzi" TargetMode="External"/><Relationship Id="rId1812" Type="http://schemas.openxmlformats.org/officeDocument/2006/relationships/hyperlink" Target="https://www.sarna.net/wiki/Marsalle" TargetMode="External"/><Relationship Id="rId1813" Type="http://schemas.openxmlformats.org/officeDocument/2006/relationships/hyperlink" Target="https://www.sarna.net/wiki/Marshall" TargetMode="External"/><Relationship Id="rId1814" Type="http://schemas.openxmlformats.org/officeDocument/2006/relationships/hyperlink" Target="https://www.sarna.net/wiki/Marshdale" TargetMode="External"/><Relationship Id="rId1815" Type="http://schemas.openxmlformats.org/officeDocument/2006/relationships/hyperlink" Target="https://www.sarna.net/wiki/Mas" TargetMode="External"/><Relationship Id="rId1816" Type="http://schemas.openxmlformats.org/officeDocument/2006/relationships/hyperlink" Target="https://www.sarna.net/wiki/Masterson" TargetMode="External"/><Relationship Id="rId1817" Type="http://schemas.openxmlformats.org/officeDocument/2006/relationships/hyperlink" Target="https://www.sarna.net/wiki/Masterton" TargetMode="External"/><Relationship Id="rId1818" Type="http://schemas.openxmlformats.org/officeDocument/2006/relationships/hyperlink" Target="https://www.sarna.net/wiki/Kandersteg" TargetMode="External"/><Relationship Id="rId1819" Type="http://schemas.openxmlformats.org/officeDocument/2006/relationships/hyperlink" Target="https://www.sarna.net/wiki/Matamoras" TargetMode="External"/><Relationship Id="rId1800" Type="http://schemas.openxmlformats.org/officeDocument/2006/relationships/hyperlink" Target="https://www.sarna.net/wiki/Marielund" TargetMode="External"/><Relationship Id="rId1801" Type="http://schemas.openxmlformats.org/officeDocument/2006/relationships/hyperlink" Target="https://www.sarna.net/wiki/Marik" TargetMode="External"/><Relationship Id="rId1802" Type="http://schemas.openxmlformats.org/officeDocument/2006/relationships/hyperlink" Target="https://www.sarna.net/wiki/Maripa" TargetMode="External"/><Relationship Id="rId1803" Type="http://schemas.openxmlformats.org/officeDocument/2006/relationships/hyperlink" Target="https://www.sarna.net/wiki/Marisura" TargetMode="External"/><Relationship Id="rId1804" Type="http://schemas.openxmlformats.org/officeDocument/2006/relationships/hyperlink" Target="https://www.sarna.net/wiki/Maritgues" TargetMode="External"/><Relationship Id="rId1805" Type="http://schemas.openxmlformats.org/officeDocument/2006/relationships/hyperlink" Target="https://www.sarna.net/wiki/Marius's_Tears" TargetMode="External"/><Relationship Id="rId1806" Type="http://schemas.openxmlformats.org/officeDocument/2006/relationships/hyperlink" Target="https://www.sarna.net/wiki/Markab" TargetMode="External"/><Relationship Id="rId1807" Type="http://schemas.openxmlformats.org/officeDocument/2006/relationships/hyperlink" Target="https://www.sarna.net/wiki/Markesan" TargetMode="External"/><Relationship Id="rId1808" Type="http://schemas.openxmlformats.org/officeDocument/2006/relationships/hyperlink" Target="https://www.sarna.net/wiki/Marknick" TargetMode="External"/><Relationship Id="rId1809" Type="http://schemas.openxmlformats.org/officeDocument/2006/relationships/hyperlink" Target="https://www.sarna.net/wiki/Marlette" TargetMode="External"/><Relationship Id="rId1830" Type="http://schemas.openxmlformats.org/officeDocument/2006/relationships/hyperlink" Target="https://www.sarna.net/wiki/Mavegh" TargetMode="External"/><Relationship Id="rId1831" Type="http://schemas.openxmlformats.org/officeDocument/2006/relationships/hyperlink" Target="https://www.sarna.net/wiki/Maxie's_Planet" TargetMode="External"/><Relationship Id="rId1832" Type="http://schemas.openxmlformats.org/officeDocument/2006/relationships/hyperlink" Target="https://www.sarna.net/wiki/Maximillian" TargetMode="External"/><Relationship Id="rId1833" Type="http://schemas.openxmlformats.org/officeDocument/2006/relationships/hyperlink" Target="https://www.sarna.net/wiki/Maxwell" TargetMode="External"/><Relationship Id="rId1834" Type="http://schemas.openxmlformats.org/officeDocument/2006/relationships/hyperlink" Target="https://www.sarna.net/wiki/Mayenne" TargetMode="External"/><Relationship Id="rId1835" Type="http://schemas.openxmlformats.org/officeDocument/2006/relationships/hyperlink" Target="https://www.sarna.net/wiki/Mayetta" TargetMode="External"/><Relationship Id="rId1836" Type="http://schemas.openxmlformats.org/officeDocument/2006/relationships/hyperlink" Target="https://www.sarna.net/wiki/Maynard" TargetMode="External"/><Relationship Id="rId1837" Type="http://schemas.openxmlformats.org/officeDocument/2006/relationships/hyperlink" Target="https://www.sarna.net/wiki/Mazdru" TargetMode="External"/><Relationship Id="rId1838" Type="http://schemas.openxmlformats.org/officeDocument/2006/relationships/hyperlink" Target="https://www.sarna.net/wiki/McAffe" TargetMode="External"/><Relationship Id="rId1839" Type="http://schemas.openxmlformats.org/officeDocument/2006/relationships/hyperlink" Target="https://www.sarna.net/wiki/McAlister" TargetMode="External"/><Relationship Id="rId1820" Type="http://schemas.openxmlformats.org/officeDocument/2006/relationships/hyperlink" Target="https://www.sarna.net/wiki/Matar_(system)" TargetMode="External"/><Relationship Id="rId1821" Type="http://schemas.openxmlformats.org/officeDocument/2006/relationships/hyperlink" Target="https://www.sarna.net/wiki/Matheran" TargetMode="External"/><Relationship Id="rId1822" Type="http://schemas.openxmlformats.org/officeDocument/2006/relationships/hyperlink" Target="https://www.sarna.net/wiki/Matsu" TargetMode="External"/><Relationship Id="rId1823" Type="http://schemas.openxmlformats.org/officeDocument/2006/relationships/hyperlink" Target="https://www.sarna.net/wiki/Matsuida" TargetMode="External"/><Relationship Id="rId1824" Type="http://schemas.openxmlformats.org/officeDocument/2006/relationships/hyperlink" Target="https://www.sarna.net/wiki/Matteo" TargetMode="External"/><Relationship Id="rId1825" Type="http://schemas.openxmlformats.org/officeDocument/2006/relationships/hyperlink" Target="https://www.sarna.net/wiki/Mattisskogen" TargetMode="External"/><Relationship Id="rId1826" Type="http://schemas.openxmlformats.org/officeDocument/2006/relationships/hyperlink" Target="https://www.sarna.net/wiki/Mauckport" TargetMode="External"/><Relationship Id="rId1827" Type="http://schemas.openxmlformats.org/officeDocument/2006/relationships/hyperlink" Target="https://www.sarna.net/wiki/Maule" TargetMode="External"/><Relationship Id="rId1828" Type="http://schemas.openxmlformats.org/officeDocument/2006/relationships/hyperlink" Target="https://www.sarna.net/wiki/Mauna_Loa" TargetMode="External"/><Relationship Id="rId1829" Type="http://schemas.openxmlformats.org/officeDocument/2006/relationships/hyperlink" Target="https://www.sarna.net/wiki/Mauripur" TargetMode="External"/><Relationship Id="rId2302" Type="http://schemas.openxmlformats.org/officeDocument/2006/relationships/hyperlink" Target="https://www.sarna.net/wiki/Prix" TargetMode="External"/><Relationship Id="rId2303" Type="http://schemas.openxmlformats.org/officeDocument/2006/relationships/hyperlink" Target="https://www.sarna.net/wiki/Procyon" TargetMode="External"/><Relationship Id="rId2304" Type="http://schemas.openxmlformats.org/officeDocument/2006/relationships/hyperlink" Target="https://www.sarna.net/wiki/Skyfog" TargetMode="External"/><Relationship Id="rId2305" Type="http://schemas.openxmlformats.org/officeDocument/2006/relationships/hyperlink" Target="https://www.sarna.net/wiki/McEvedy's_Folly" TargetMode="External"/><Relationship Id="rId2306" Type="http://schemas.openxmlformats.org/officeDocument/2006/relationships/hyperlink" Target="https://www.sarna.net/wiki/Promised_Land" TargetMode="External"/><Relationship Id="rId2307" Type="http://schemas.openxmlformats.org/officeDocument/2006/relationships/hyperlink" Target="https://www.sarna.net/wiki/Propus" TargetMode="External"/><Relationship Id="rId2308" Type="http://schemas.openxmlformats.org/officeDocument/2006/relationships/hyperlink" Target="https://www.sarna.net/wiki/Proserpina" TargetMode="External"/><Relationship Id="rId2309" Type="http://schemas.openxmlformats.org/officeDocument/2006/relationships/hyperlink" Target="https://www.sarna.net/wiki/Protection" TargetMode="External"/><Relationship Id="rId2300" Type="http://schemas.openxmlformats.org/officeDocument/2006/relationships/hyperlink" Target="https://www.sarna.net/wiki/Prinis_Prime" TargetMode="External"/><Relationship Id="rId2301" Type="http://schemas.openxmlformats.org/officeDocument/2006/relationships/hyperlink" Target="https://www.sarna.net/wiki/Priori" TargetMode="External"/><Relationship Id="rId2324" Type="http://schemas.openxmlformats.org/officeDocument/2006/relationships/hyperlink" Target="https://www.sarna.net/wiki/Quatre_Belle" TargetMode="External"/><Relationship Id="rId2325" Type="http://schemas.openxmlformats.org/officeDocument/2006/relationships/hyperlink" Target="https://www.sarna.net/wiki/Quelimane" TargetMode="External"/><Relationship Id="rId2326" Type="http://schemas.openxmlformats.org/officeDocument/2006/relationships/hyperlink" Target="https://www.sarna.net/wiki/Quemoy" TargetMode="External"/><Relationship Id="rId2327" Type="http://schemas.openxmlformats.org/officeDocument/2006/relationships/hyperlink" Target="https://www.sarna.net/wiki/Quentin" TargetMode="External"/><Relationship Id="rId2328" Type="http://schemas.openxmlformats.org/officeDocument/2006/relationships/hyperlink" Target="https://www.sarna.net/wiki/Quiberas" TargetMode="External"/><Relationship Id="rId2329" Type="http://schemas.openxmlformats.org/officeDocument/2006/relationships/hyperlink" Target="https://www.sarna.net/wiki/Quilino" TargetMode="External"/><Relationship Id="rId2320" Type="http://schemas.openxmlformats.org/officeDocument/2006/relationships/hyperlink" Target="https://www.sarna.net/wiki/Qarahta" TargetMode="External"/><Relationship Id="rId2321" Type="http://schemas.openxmlformats.org/officeDocument/2006/relationships/hyperlink" Target="https://www.sarna.net/wiki/Kerensky's_Vision" TargetMode="External"/><Relationship Id="rId2322" Type="http://schemas.openxmlformats.org/officeDocument/2006/relationships/hyperlink" Target="https://www.sarna.net/wiki/Quantraine" TargetMode="External"/><Relationship Id="rId2323" Type="http://schemas.openxmlformats.org/officeDocument/2006/relationships/hyperlink" Target="https://www.sarna.net/wiki/Quarell" TargetMode="External"/><Relationship Id="rId2313" Type="http://schemas.openxmlformats.org/officeDocument/2006/relationships/hyperlink" Target="https://www.sarna.net/wiki/Purvo" TargetMode="External"/><Relationship Id="rId2314" Type="http://schemas.openxmlformats.org/officeDocument/2006/relationships/hyperlink" Target="https://www.sarna.net/wiki/Pusht-i-rud" TargetMode="External"/><Relationship Id="rId2315" Type="http://schemas.openxmlformats.org/officeDocument/2006/relationships/hyperlink" Target="https://www.sarna.net/wiki/Puttalam" TargetMode="External"/><Relationship Id="rId2316" Type="http://schemas.openxmlformats.org/officeDocument/2006/relationships/hyperlink" Target="https://www.sarna.net/wiki/Pyrrhus" TargetMode="External"/><Relationship Id="rId2317" Type="http://schemas.openxmlformats.org/officeDocument/2006/relationships/hyperlink" Target="https://www.sarna.net/wiki/Qalzi" TargetMode="External"/><Relationship Id="rId2318" Type="http://schemas.openxmlformats.org/officeDocument/2006/relationships/hyperlink" Target="https://www.sarna.net/wiki/Qanatir" TargetMode="External"/><Relationship Id="rId2319" Type="http://schemas.openxmlformats.org/officeDocument/2006/relationships/hyperlink" Target="https://www.sarna.net/wiki/Qandahar" TargetMode="External"/><Relationship Id="rId2310" Type="http://schemas.openxmlformats.org/officeDocument/2006/relationships/hyperlink" Target="https://www.sarna.net/wiki/Prydain" TargetMode="External"/><Relationship Id="rId2311" Type="http://schemas.openxmlformats.org/officeDocument/2006/relationships/hyperlink" Target="https://www.sarna.net/wiki/Rosetta" TargetMode="External"/><Relationship Id="rId2312" Type="http://schemas.openxmlformats.org/officeDocument/2006/relationships/hyperlink" Target="https://www.sarna.net/wiki/Pula" TargetMode="External"/><Relationship Id="rId1895" Type="http://schemas.openxmlformats.org/officeDocument/2006/relationships/hyperlink" Target="https://www.sarna.net/wiki/Miaplacidus" TargetMode="External"/><Relationship Id="rId1896" Type="http://schemas.openxmlformats.org/officeDocument/2006/relationships/hyperlink" Target="https://www.sarna.net/wiki/Mica_Majority" TargetMode="External"/><Relationship Id="rId1897" Type="http://schemas.openxmlformats.org/officeDocument/2006/relationships/hyperlink" Target="https://www.sarna.net/wiki/Michtal" TargetMode="External"/><Relationship Id="rId1898" Type="http://schemas.openxmlformats.org/officeDocument/2006/relationships/hyperlink" Target="https://www.sarna.net/wiki/Mickleover" TargetMode="External"/><Relationship Id="rId1899" Type="http://schemas.openxmlformats.org/officeDocument/2006/relationships/hyperlink" Target="https://www.sarna.net/wiki/Micros" TargetMode="External"/><Relationship Id="rId1890" Type="http://schemas.openxmlformats.org/officeDocument/2006/relationships/hyperlink" Target="https://www.sarna.net/wiki/Merton" TargetMode="External"/><Relationship Id="rId1891" Type="http://schemas.openxmlformats.org/officeDocument/2006/relationships/hyperlink" Target="https://www.sarna.net/wiki/Mesa_Verde" TargetMode="External"/><Relationship Id="rId1892" Type="http://schemas.openxmlformats.org/officeDocument/2006/relationships/hyperlink" Target="https://www.sarna.net/wiki/Mesartim" TargetMode="External"/><Relationship Id="rId1893" Type="http://schemas.openxmlformats.org/officeDocument/2006/relationships/hyperlink" Target="https://www.sarna.net/wiki/Metter" TargetMode="External"/><Relationship Id="rId1894" Type="http://schemas.openxmlformats.org/officeDocument/2006/relationships/hyperlink" Target="https://www.sarna.net/wiki/Mezzana" TargetMode="External"/><Relationship Id="rId1884" Type="http://schemas.openxmlformats.org/officeDocument/2006/relationships/hyperlink" Target="https://www.sarna.net/wiki/Merlin_(system)" TargetMode="External"/><Relationship Id="rId1885" Type="http://schemas.openxmlformats.org/officeDocument/2006/relationships/hyperlink" Target="https://www.sarna.net/wiki/Merlynpede" TargetMode="External"/><Relationship Id="rId1886" Type="http://schemas.openxmlformats.org/officeDocument/2006/relationships/hyperlink" Target="https://www.sarna.net/wiki/Mermentau" TargetMode="External"/><Relationship Id="rId1887" Type="http://schemas.openxmlformats.org/officeDocument/2006/relationships/hyperlink" Target="https://www.sarna.net/wiki/Merope" TargetMode="External"/><Relationship Id="rId1888" Type="http://schemas.openxmlformats.org/officeDocument/2006/relationships/hyperlink" Target="https://www.sarna.net/wiki/Merowinger" TargetMode="External"/><Relationship Id="rId1889" Type="http://schemas.openxmlformats.org/officeDocument/2006/relationships/hyperlink" Target="https://www.sarna.net/wiki/Mersa_Matruh" TargetMode="External"/><Relationship Id="rId1880" Type="http://schemas.openxmlformats.org/officeDocument/2006/relationships/hyperlink" Target="https://www.sarna.net/wiki/Mentasta" TargetMode="External"/><Relationship Id="rId1881" Type="http://schemas.openxmlformats.org/officeDocument/2006/relationships/hyperlink" Target="https://www.sarna.net/wiki/Merak" TargetMode="External"/><Relationship Id="rId1882" Type="http://schemas.openxmlformats.org/officeDocument/2006/relationships/hyperlink" Target="https://www.sarna.net/wiki/Mercedes" TargetMode="External"/><Relationship Id="rId1883" Type="http://schemas.openxmlformats.org/officeDocument/2006/relationships/hyperlink" Target="https://www.sarna.net/wiki/Merdal" TargetMode="External"/><Relationship Id="rId1059" Type="http://schemas.openxmlformats.org/officeDocument/2006/relationships/hyperlink" Target="https://www.sarna.net/wiki/Gei-Fu" TargetMode="External"/><Relationship Id="rId228" Type="http://schemas.openxmlformats.org/officeDocument/2006/relationships/hyperlink" Target="https://www.sarna.net/wiki/Atreus_(Clan_System)" TargetMode="External"/><Relationship Id="rId227" Type="http://schemas.openxmlformats.org/officeDocument/2006/relationships/hyperlink" Target="https://www.sarna.net/wiki/Atreus_(FWL)" TargetMode="External"/><Relationship Id="rId226" Type="http://schemas.openxmlformats.org/officeDocument/2006/relationships/hyperlink" Target="https://www.sarna.net/wiki/Atocongo" TargetMode="External"/><Relationship Id="rId225" Type="http://schemas.openxmlformats.org/officeDocument/2006/relationships/hyperlink" Target="https://www.sarna.net/wiki/Atlas_(system)" TargetMode="External"/><Relationship Id="rId2380" Type="http://schemas.openxmlformats.org/officeDocument/2006/relationships/hyperlink" Target="https://www.sarna.net/wiki/Renown" TargetMode="External"/><Relationship Id="rId229" Type="http://schemas.openxmlformats.org/officeDocument/2006/relationships/hyperlink" Target="https://www.sarna.net/wiki/Atreus_Prime" TargetMode="External"/><Relationship Id="rId1050" Type="http://schemas.openxmlformats.org/officeDocument/2006/relationships/hyperlink" Target="https://www.sarna.net/wiki/Gardnaus" TargetMode="External"/><Relationship Id="rId2381" Type="http://schemas.openxmlformats.org/officeDocument/2006/relationships/hyperlink" Target="https://www.sarna.net/wiki/Renren" TargetMode="External"/><Relationship Id="rId220" Type="http://schemas.openxmlformats.org/officeDocument/2006/relationships/hyperlink" Target="https://www.sarna.net/wiki/Astrokaszy" TargetMode="External"/><Relationship Id="rId1051" Type="http://schemas.openxmlformats.org/officeDocument/2006/relationships/hyperlink" Target="https://www.sarna.net/wiki/Garrison" TargetMode="External"/><Relationship Id="rId2382" Type="http://schemas.openxmlformats.org/officeDocument/2006/relationships/hyperlink" Target="https://www.sarna.net/wiki/Rentz" TargetMode="External"/><Relationship Id="rId1052" Type="http://schemas.openxmlformats.org/officeDocument/2006/relationships/hyperlink" Target="https://www.sarna.net/wiki/Garstedt" TargetMode="External"/><Relationship Id="rId2383" Type="http://schemas.openxmlformats.org/officeDocument/2006/relationships/hyperlink" Target="https://www.sarna.net/wiki/Repulse" TargetMode="External"/><Relationship Id="rId1053" Type="http://schemas.openxmlformats.org/officeDocument/2006/relationships/hyperlink" Target="https://www.sarna.net/wiki/Gatchina" TargetMode="External"/><Relationship Id="rId2384" Type="http://schemas.openxmlformats.org/officeDocument/2006/relationships/hyperlink" Target="https://www.sarna.net/wiki/Restitution" TargetMode="External"/><Relationship Id="rId1054" Type="http://schemas.openxmlformats.org/officeDocument/2006/relationships/hyperlink" Target="https://www.sarna.net/wiki/Gatekeeper" TargetMode="External"/><Relationship Id="rId2385" Type="http://schemas.openxmlformats.org/officeDocument/2006/relationships/hyperlink" Target="https://www.sarna.net/wiki/Revel" TargetMode="External"/><Relationship Id="rId224" Type="http://schemas.openxmlformats.org/officeDocument/2006/relationships/hyperlink" Target="https://www.sarna.net/wiki/Athna" TargetMode="External"/><Relationship Id="rId1055" Type="http://schemas.openxmlformats.org/officeDocument/2006/relationships/hyperlink" Target="https://www.sarna.net/wiki/Gateway" TargetMode="External"/><Relationship Id="rId2386" Type="http://schemas.openxmlformats.org/officeDocument/2006/relationships/hyperlink" Target="https://www.sarna.net/wiki/Revivim" TargetMode="External"/><Relationship Id="rId223" Type="http://schemas.openxmlformats.org/officeDocument/2006/relationships/hyperlink" Target="https://www.sarna.net/wiki/Athenry" TargetMode="External"/><Relationship Id="rId1056" Type="http://schemas.openxmlformats.org/officeDocument/2006/relationships/hyperlink" Target="https://www.sarna.net/wiki/Gatineau" TargetMode="External"/><Relationship Id="rId2387" Type="http://schemas.openxmlformats.org/officeDocument/2006/relationships/hyperlink" Target="https://www.sarna.net/wiki/Rexburg" TargetMode="External"/><Relationship Id="rId222" Type="http://schemas.openxmlformats.org/officeDocument/2006/relationships/hyperlink" Target="https://www.sarna.net/wiki/Asuncion" TargetMode="External"/><Relationship Id="rId1057" Type="http://schemas.openxmlformats.org/officeDocument/2006/relationships/hyperlink" Target="https://www.sarna.net/wiki/Gaucin" TargetMode="External"/><Relationship Id="rId2388" Type="http://schemas.openxmlformats.org/officeDocument/2006/relationships/hyperlink" Target="https://www.sarna.net/wiki/Reykavis" TargetMode="External"/><Relationship Id="rId221" Type="http://schemas.openxmlformats.org/officeDocument/2006/relationships/hyperlink" Target="https://www.sarna.net/wiki/Asturias" TargetMode="External"/><Relationship Id="rId1058" Type="http://schemas.openxmlformats.org/officeDocument/2006/relationships/hyperlink" Target="https://www.sarna.net/wiki/Gaul" TargetMode="External"/><Relationship Id="rId2389" Type="http://schemas.openxmlformats.org/officeDocument/2006/relationships/hyperlink" Target="https://www.sarna.net/wiki/Rezak's_Hole" TargetMode="External"/><Relationship Id="rId1048" Type="http://schemas.openxmlformats.org/officeDocument/2006/relationships/hyperlink" Target="https://www.sarna.net/wiki/Ganshoren" TargetMode="External"/><Relationship Id="rId2379" Type="http://schemas.openxmlformats.org/officeDocument/2006/relationships/hyperlink" Target="https://www.sarna.net/wiki/Renorsal" TargetMode="External"/><Relationship Id="rId1049" Type="http://schemas.openxmlformats.org/officeDocument/2006/relationships/hyperlink" Target="https://www.sarna.net/wiki/Gant" TargetMode="External"/><Relationship Id="rId217" Type="http://schemas.openxmlformats.org/officeDocument/2006/relationships/hyperlink" Target="https://www.sarna.net/wiki/Ashley" TargetMode="External"/><Relationship Id="rId216" Type="http://schemas.openxmlformats.org/officeDocument/2006/relationships/hyperlink" Target="https://www.sarna.net/wiki/Ashkum" TargetMode="External"/><Relationship Id="rId215" Type="http://schemas.openxmlformats.org/officeDocument/2006/relationships/hyperlink" Target="https://www.sarna.net/wiki/Ashio" TargetMode="External"/><Relationship Id="rId214" Type="http://schemas.openxmlformats.org/officeDocument/2006/relationships/hyperlink" Target="https://www.sarna.net/wiki/Ashburton" TargetMode="External"/><Relationship Id="rId219" Type="http://schemas.openxmlformats.org/officeDocument/2006/relationships/hyperlink" Target="https://www.sarna.net/wiki/Asta" TargetMode="External"/><Relationship Id="rId218" Type="http://schemas.openxmlformats.org/officeDocument/2006/relationships/hyperlink" Target="https://www.sarna.net/wiki/Aspropirgos" TargetMode="External"/><Relationship Id="rId2370" Type="http://schemas.openxmlformats.org/officeDocument/2006/relationships/hyperlink" Target="https://www.sarna.net/wiki/Reinhardstein" TargetMode="External"/><Relationship Id="rId1040" Type="http://schemas.openxmlformats.org/officeDocument/2006/relationships/hyperlink" Target="https://www.sarna.net/wiki/Gambier" TargetMode="External"/><Relationship Id="rId2371" Type="http://schemas.openxmlformats.org/officeDocument/2006/relationships/hyperlink" Target="https://www.sarna.net/wiki/Reisling's_Planet" TargetMode="External"/><Relationship Id="rId1041" Type="http://schemas.openxmlformats.org/officeDocument/2006/relationships/hyperlink" Target="https://www.sarna.net/wiki/Gambilon" TargetMode="External"/><Relationship Id="rId2372" Type="http://schemas.openxmlformats.org/officeDocument/2006/relationships/hyperlink" Target="https://www.sarna.net/wiki/Reisterstown" TargetMode="External"/><Relationship Id="rId1042" Type="http://schemas.openxmlformats.org/officeDocument/2006/relationships/hyperlink" Target="https://www.sarna.net/wiki/Gamlestolen" TargetMode="External"/><Relationship Id="rId2373" Type="http://schemas.openxmlformats.org/officeDocument/2006/relationships/hyperlink" Target="https://www.sarna.net/wiki/Relevow" TargetMode="External"/><Relationship Id="rId1043" Type="http://schemas.openxmlformats.org/officeDocument/2006/relationships/hyperlink" Target="https://www.sarna.net/wiki/Gamma_Sagittarius" TargetMode="External"/><Relationship Id="rId2374" Type="http://schemas.openxmlformats.org/officeDocument/2006/relationships/hyperlink" Target="https://www.sarna.net/wiki/Remagen" TargetMode="External"/><Relationship Id="rId213" Type="http://schemas.openxmlformats.org/officeDocument/2006/relationships/hyperlink" Target="https://www.sarna.net/wiki/Asgard" TargetMode="External"/><Relationship Id="rId1044" Type="http://schemas.openxmlformats.org/officeDocument/2006/relationships/hyperlink" Target="https://www.sarna.net/wiki/Gan_Singh" TargetMode="External"/><Relationship Id="rId2375" Type="http://schemas.openxmlformats.org/officeDocument/2006/relationships/hyperlink" Target="https://www.sarna.net/wiki/Remshield" TargetMode="External"/><Relationship Id="rId212" Type="http://schemas.openxmlformats.org/officeDocument/2006/relationships/hyperlink" Target="https://www.sarna.net/wiki/Asellus_Borealis" TargetMode="External"/><Relationship Id="rId1045" Type="http://schemas.openxmlformats.org/officeDocument/2006/relationships/hyperlink" Target="https://www.sarna.net/wiki/Gandy's_Luck" TargetMode="External"/><Relationship Id="rId2376" Type="http://schemas.openxmlformats.org/officeDocument/2006/relationships/hyperlink" Target="https://www.sarna.net/wiki/Remulac" TargetMode="External"/><Relationship Id="rId211" Type="http://schemas.openxmlformats.org/officeDocument/2006/relationships/hyperlink" Target="https://www.sarna.net/wiki/Asellus_Australis" TargetMode="External"/><Relationship Id="rId1046" Type="http://schemas.openxmlformats.org/officeDocument/2006/relationships/hyperlink" Target="https://www.sarna.net/wiki/Gangtok" TargetMode="External"/><Relationship Id="rId2377" Type="http://schemas.openxmlformats.org/officeDocument/2006/relationships/hyperlink" Target="https://www.sarna.net/wiki/Renfield" TargetMode="External"/><Relationship Id="rId210" Type="http://schemas.openxmlformats.org/officeDocument/2006/relationships/hyperlink" Target="https://www.sarna.net/wiki/Valencia" TargetMode="External"/><Relationship Id="rId1047" Type="http://schemas.openxmlformats.org/officeDocument/2006/relationships/hyperlink" Target="https://www.sarna.net/wiki/Gannett" TargetMode="External"/><Relationship Id="rId2378" Type="http://schemas.openxmlformats.org/officeDocument/2006/relationships/hyperlink" Target="https://www.sarna.net/wiki/Rennes" TargetMode="External"/><Relationship Id="rId249" Type="http://schemas.openxmlformats.org/officeDocument/2006/relationships/hyperlink" Target="https://www.sarna.net/wiki/Avon" TargetMode="External"/><Relationship Id="rId248" Type="http://schemas.openxmlformats.org/officeDocument/2006/relationships/hyperlink" Target="https://www.sarna.net/wiki/Avior" TargetMode="External"/><Relationship Id="rId247" Type="http://schemas.openxmlformats.org/officeDocument/2006/relationships/hyperlink" Target="https://www.sarna.net/wiki/Avigait" TargetMode="External"/><Relationship Id="rId1070" Type="http://schemas.openxmlformats.org/officeDocument/2006/relationships/hyperlink" Target="https://www.sarna.net/wiki/Gibson" TargetMode="External"/><Relationship Id="rId1071" Type="http://schemas.openxmlformats.org/officeDocument/2006/relationships/hyperlink" Target="https://www.sarna.net/wiki/Gienah" TargetMode="External"/><Relationship Id="rId1072" Type="http://schemas.openxmlformats.org/officeDocument/2006/relationships/hyperlink" Target="https://www.sarna.net/wiki/Gillfillan's_Gold" TargetMode="External"/><Relationship Id="rId242" Type="http://schemas.openxmlformats.org/officeDocument/2006/relationships/hyperlink" Target="https://www.sarna.net/wiki/Scauld" TargetMode="External"/><Relationship Id="rId1073" Type="http://schemas.openxmlformats.org/officeDocument/2006/relationships/hyperlink" Target="https://www.sarna.net/wiki/Gillingham" TargetMode="External"/><Relationship Id="rId241" Type="http://schemas.openxmlformats.org/officeDocument/2006/relationships/hyperlink" Target="https://www.sarna.net/wiki/Aurigae" TargetMode="External"/><Relationship Id="rId1074" Type="http://schemas.openxmlformats.org/officeDocument/2006/relationships/hyperlink" Target="https://www.sarna.net/wiki/Ginestra" TargetMode="External"/><Relationship Id="rId240" Type="http://schemas.openxmlformats.org/officeDocument/2006/relationships/hyperlink" Target="https://www.sarna.net/wiki/Aur" TargetMode="External"/><Relationship Id="rId1075" Type="http://schemas.openxmlformats.org/officeDocument/2006/relationships/hyperlink" Target="https://www.sarna.net/wiki/Gingeria" TargetMode="External"/><Relationship Id="rId1076" Type="http://schemas.openxmlformats.org/officeDocument/2006/relationships/hyperlink" Target="https://www.sarna.net/wiki/Girondas" TargetMode="External"/><Relationship Id="rId246" Type="http://schemas.openxmlformats.org/officeDocument/2006/relationships/hyperlink" Target="https://www.sarna.net/wiki/Avellaneda" TargetMode="External"/><Relationship Id="rId1077" Type="http://schemas.openxmlformats.org/officeDocument/2006/relationships/hyperlink" Target="https://www.sarna.net/wiki/Gitarama" TargetMode="External"/><Relationship Id="rId245" Type="http://schemas.openxmlformats.org/officeDocument/2006/relationships/hyperlink" Target="https://www.sarna.net/wiki/Avawatz" TargetMode="External"/><Relationship Id="rId1078" Type="http://schemas.openxmlformats.org/officeDocument/2006/relationships/hyperlink" Target="https://www.sarna.net/wiki/Giverny" TargetMode="External"/><Relationship Id="rId244" Type="http://schemas.openxmlformats.org/officeDocument/2006/relationships/hyperlink" Target="https://www.sarna.net/wiki/Autumn_Wind" TargetMode="External"/><Relationship Id="rId1079" Type="http://schemas.openxmlformats.org/officeDocument/2006/relationships/hyperlink" Target="https://www.sarna.net/wiki/Givrodat" TargetMode="External"/><Relationship Id="rId243" Type="http://schemas.openxmlformats.org/officeDocument/2006/relationships/hyperlink" Target="https://www.sarna.net/wiki/Australia" TargetMode="External"/><Relationship Id="rId239" Type="http://schemas.openxmlformats.org/officeDocument/2006/relationships/hyperlink" Target="https://www.sarna.net/wiki/Auldhouse" TargetMode="External"/><Relationship Id="rId238" Type="http://schemas.openxmlformats.org/officeDocument/2006/relationships/hyperlink" Target="https://www.sarna.net/wiki/Augustine" TargetMode="External"/><Relationship Id="rId237" Type="http://schemas.openxmlformats.org/officeDocument/2006/relationships/hyperlink" Target="https://www.sarna.net/wiki/Augusta" TargetMode="External"/><Relationship Id="rId236" Type="http://schemas.openxmlformats.org/officeDocument/2006/relationships/hyperlink" Target="https://www.sarna.net/wiki/August" TargetMode="External"/><Relationship Id="rId2390" Type="http://schemas.openxmlformats.org/officeDocument/2006/relationships/hyperlink" Target="https://www.sarna.net/wiki/Runrig" TargetMode="External"/><Relationship Id="rId1060" Type="http://schemas.openxmlformats.org/officeDocument/2006/relationships/hyperlink" Target="https://www.sarna.net/wiki/Geifer" TargetMode="External"/><Relationship Id="rId2391" Type="http://schemas.openxmlformats.org/officeDocument/2006/relationships/hyperlink" Target="https://www.sarna.net/wiki/Richmond" TargetMode="External"/><Relationship Id="rId1061" Type="http://schemas.openxmlformats.org/officeDocument/2006/relationships/hyperlink" Target="https://www.sarna.net/wiki/Genf" TargetMode="External"/><Relationship Id="rId2392" Type="http://schemas.openxmlformats.org/officeDocument/2006/relationships/hyperlink" Target="https://www.sarna.net/wiki/Murrain" TargetMode="External"/><Relationship Id="rId231" Type="http://schemas.openxmlformats.org/officeDocument/2006/relationships/hyperlink" Target="https://www.sarna.net/wiki/Atsugi" TargetMode="External"/><Relationship Id="rId1062" Type="http://schemas.openxmlformats.org/officeDocument/2006/relationships/hyperlink" Target="https://www.sarna.net/wiki/Genoa" TargetMode="External"/><Relationship Id="rId2393" Type="http://schemas.openxmlformats.org/officeDocument/2006/relationships/hyperlink" Target="https://www.sarna.net/wiki/Richvale" TargetMode="External"/><Relationship Id="rId230" Type="http://schemas.openxmlformats.org/officeDocument/2006/relationships/hyperlink" Target="https://www.sarna.net/wiki/Atria" TargetMode="External"/><Relationship Id="rId1063" Type="http://schemas.openxmlformats.org/officeDocument/2006/relationships/hyperlink" Target="https://www.sarna.net/wiki/Gettorf" TargetMode="External"/><Relationship Id="rId2394" Type="http://schemas.openxmlformats.org/officeDocument/2006/relationships/hyperlink" Target="https://www.sarna.net/wiki/Ridderkerk" TargetMode="External"/><Relationship Id="rId1064" Type="http://schemas.openxmlformats.org/officeDocument/2006/relationships/hyperlink" Target="https://www.sarna.net/wiki/Ghaziabad" TargetMode="External"/><Relationship Id="rId2395" Type="http://schemas.openxmlformats.org/officeDocument/2006/relationships/hyperlink" Target="https://www.sarna.net/wiki/Ridgebrook" TargetMode="External"/><Relationship Id="rId1065" Type="http://schemas.openxmlformats.org/officeDocument/2006/relationships/hyperlink" Target="https://www.sarna.net/wiki/Ghent" TargetMode="External"/><Relationship Id="rId2396" Type="http://schemas.openxmlformats.org/officeDocument/2006/relationships/hyperlink" Target="https://www.sarna.net/wiki/Riga_(HL)" TargetMode="External"/><Relationship Id="rId235" Type="http://schemas.openxmlformats.org/officeDocument/2006/relationships/hyperlink" Target="https://www.sarna.net/wiki/Aucara" TargetMode="External"/><Relationship Id="rId1066" Type="http://schemas.openxmlformats.org/officeDocument/2006/relationships/hyperlink" Target="https://www.sarna.net/wiki/Ghorepani" TargetMode="External"/><Relationship Id="rId2397" Type="http://schemas.openxmlformats.org/officeDocument/2006/relationships/hyperlink" Target="https://www.sarna.net/wiki/Rigil_Kentarus" TargetMode="External"/><Relationship Id="rId234" Type="http://schemas.openxmlformats.org/officeDocument/2006/relationships/hyperlink" Target="https://www.sarna.net/wiki/Aubisson" TargetMode="External"/><Relationship Id="rId1067" Type="http://schemas.openxmlformats.org/officeDocument/2006/relationships/hyperlink" Target="https://www.sarna.net/wiki/Giausar" TargetMode="External"/><Relationship Id="rId2398" Type="http://schemas.openxmlformats.org/officeDocument/2006/relationships/hyperlink" Target="https://www.sarna.net/wiki/Rijeka" TargetMode="External"/><Relationship Id="rId233" Type="http://schemas.openxmlformats.org/officeDocument/2006/relationships/hyperlink" Target="https://www.sarna.net/wiki/Atzenbrugg" TargetMode="External"/><Relationship Id="rId1068" Type="http://schemas.openxmlformats.org/officeDocument/2006/relationships/hyperlink" Target="https://www.sarna.net/wiki/Gibbs" TargetMode="External"/><Relationship Id="rId2399" Type="http://schemas.openxmlformats.org/officeDocument/2006/relationships/hyperlink" Target="https://www.sarna.net/wiki/Rim_Worlds_Republic_Outpost_11" TargetMode="External"/><Relationship Id="rId232" Type="http://schemas.openxmlformats.org/officeDocument/2006/relationships/hyperlink" Target="https://www.sarna.net/wiki/Attenbrooks" TargetMode="External"/><Relationship Id="rId1069" Type="http://schemas.openxmlformats.org/officeDocument/2006/relationships/hyperlink" Target="https://www.sarna.net/wiki/Gibraltar" TargetMode="External"/><Relationship Id="rId1015" Type="http://schemas.openxmlformats.org/officeDocument/2006/relationships/hyperlink" Target="https://www.sarna.net/wiki/Fugeres" TargetMode="External"/><Relationship Id="rId2346" Type="http://schemas.openxmlformats.org/officeDocument/2006/relationships/hyperlink" Target="https://www.sarna.net/wiki/Rajkot" TargetMode="External"/><Relationship Id="rId1016" Type="http://schemas.openxmlformats.org/officeDocument/2006/relationships/hyperlink" Target="https://www.sarna.net/wiki/Fujidera" TargetMode="External"/><Relationship Id="rId2347" Type="http://schemas.openxmlformats.org/officeDocument/2006/relationships/hyperlink" Target="https://www.sarna.net/wiki/Raldamax" TargetMode="External"/><Relationship Id="rId1017" Type="http://schemas.openxmlformats.org/officeDocument/2006/relationships/hyperlink" Target="https://www.sarna.net/wiki/Fukuroi" TargetMode="External"/><Relationship Id="rId2348" Type="http://schemas.openxmlformats.org/officeDocument/2006/relationships/hyperlink" Target="https://www.sarna.net/wiki/Raman" TargetMode="External"/><Relationship Id="rId1018" Type="http://schemas.openxmlformats.org/officeDocument/2006/relationships/hyperlink" Target="https://www.sarna.net/wiki/Furillo" TargetMode="External"/><Relationship Id="rId2349" Type="http://schemas.openxmlformats.org/officeDocument/2006/relationships/hyperlink" Target="https://www.sarna.net/wiki/Ramen" TargetMode="External"/><Relationship Id="rId1019" Type="http://schemas.openxmlformats.org/officeDocument/2006/relationships/hyperlink" Target="https://www.sarna.net/wiki/Furud" TargetMode="External"/><Relationship Id="rId2340" Type="http://schemas.openxmlformats.org/officeDocument/2006/relationships/hyperlink" Target="https://www.sarna.net/wiki/Radstadt" TargetMode="External"/><Relationship Id="rId1010" Type="http://schemas.openxmlformats.org/officeDocument/2006/relationships/hyperlink" Target="https://www.sarna.net/wiki/Fr%C3%B6islandis" TargetMode="External"/><Relationship Id="rId2341" Type="http://schemas.openxmlformats.org/officeDocument/2006/relationships/hyperlink" Target="https://www.sarna.net/wiki/Tanis" TargetMode="External"/><Relationship Id="rId1011" Type="http://schemas.openxmlformats.org/officeDocument/2006/relationships/hyperlink" Target="https://www.sarna.net/wiki/Fronc" TargetMode="External"/><Relationship Id="rId2342" Type="http://schemas.openxmlformats.org/officeDocument/2006/relationships/hyperlink" Target="https://www.sarna.net/wiki/Raetia" TargetMode="External"/><Relationship Id="rId1012" Type="http://schemas.openxmlformats.org/officeDocument/2006/relationships/hyperlink" Target="https://www.sarna.net/wiki/Frondas" TargetMode="External"/><Relationship Id="rId2343" Type="http://schemas.openxmlformats.org/officeDocument/2006/relationships/hyperlink" Target="https://www.sarna.net/wiki/Ragusa" TargetMode="External"/><Relationship Id="rId1013" Type="http://schemas.openxmlformats.org/officeDocument/2006/relationships/hyperlink" Target="https://www.sarna.net/wiki/Fronde" TargetMode="External"/><Relationship Id="rId2344" Type="http://schemas.openxmlformats.org/officeDocument/2006/relationships/hyperlink" Target="https://www.sarna.net/wiki/Rahne" TargetMode="External"/><Relationship Id="rId1014" Type="http://schemas.openxmlformats.org/officeDocument/2006/relationships/hyperlink" Target="https://www.sarna.net/wiki/Fuentes" TargetMode="External"/><Relationship Id="rId2345" Type="http://schemas.openxmlformats.org/officeDocument/2006/relationships/hyperlink" Target="https://www.sarna.net/wiki/Rahway" TargetMode="External"/><Relationship Id="rId1004" Type="http://schemas.openxmlformats.org/officeDocument/2006/relationships/hyperlink" Target="https://www.sarna.net/wiki/Franmalin" TargetMode="External"/><Relationship Id="rId2335" Type="http://schemas.openxmlformats.org/officeDocument/2006/relationships/hyperlink" Target="https://www.sarna.net/wiki/Quittacas" TargetMode="External"/><Relationship Id="rId1005" Type="http://schemas.openxmlformats.org/officeDocument/2006/relationships/hyperlink" Target="https://www.sarna.net/wiki/Frazer" TargetMode="External"/><Relationship Id="rId2336" Type="http://schemas.openxmlformats.org/officeDocument/2006/relationships/hyperlink" Target="https://www.sarna.net/wiki/Qurayyat" TargetMode="External"/><Relationship Id="rId1006" Type="http://schemas.openxmlformats.org/officeDocument/2006/relationships/hyperlink" Target="https://www.sarna.net/wiki/Fredotto" TargetMode="External"/><Relationship Id="rId2337" Type="http://schemas.openxmlformats.org/officeDocument/2006/relationships/hyperlink" Target="https://www.sarna.net/wiki/Raballa" TargetMode="External"/><Relationship Id="rId1007" Type="http://schemas.openxmlformats.org/officeDocument/2006/relationships/hyperlink" Target="https://www.sarna.net/wiki/Freedom" TargetMode="External"/><Relationship Id="rId2338" Type="http://schemas.openxmlformats.org/officeDocument/2006/relationships/hyperlink" Target="https://www.sarna.net/wiki/Radlje" TargetMode="External"/><Relationship Id="rId1008" Type="http://schemas.openxmlformats.org/officeDocument/2006/relationships/hyperlink" Target="https://www.sarna.net/wiki/Freisland" TargetMode="External"/><Relationship Id="rId2339" Type="http://schemas.openxmlformats.org/officeDocument/2006/relationships/hyperlink" Target="https://www.sarna.net/wiki/Radostov" TargetMode="External"/><Relationship Id="rId1009" Type="http://schemas.openxmlformats.org/officeDocument/2006/relationships/hyperlink" Target="https://www.sarna.net/wiki/Frobisher" TargetMode="External"/><Relationship Id="rId2330" Type="http://schemas.openxmlformats.org/officeDocument/2006/relationships/hyperlink" Target="https://www.sarna.net/wiki/Quimberton" TargetMode="External"/><Relationship Id="rId1000" Type="http://schemas.openxmlformats.org/officeDocument/2006/relationships/hyperlink" Target="https://www.sarna.net/wiki/Fortymile" TargetMode="External"/><Relationship Id="rId2331" Type="http://schemas.openxmlformats.org/officeDocument/2006/relationships/hyperlink" Target="https://www.sarna.net/wiki/Chirac" TargetMode="External"/><Relationship Id="rId1001" Type="http://schemas.openxmlformats.org/officeDocument/2006/relationships/hyperlink" Target="https://www.sarna.net/wiki/Foster" TargetMode="External"/><Relationship Id="rId2332" Type="http://schemas.openxmlformats.org/officeDocument/2006/relationships/hyperlink" Target="https://www.sarna.net/wiki/Quimper_(Crucis_March)" TargetMode="External"/><Relationship Id="rId1002" Type="http://schemas.openxmlformats.org/officeDocument/2006/relationships/hyperlink" Target="https://www.sarna.net/wiki/Franklin" TargetMode="External"/><Relationship Id="rId2333" Type="http://schemas.openxmlformats.org/officeDocument/2006/relationships/hyperlink" Target="https://www.sarna.net/wiki/Quincy" TargetMode="External"/><Relationship Id="rId1003" Type="http://schemas.openxmlformats.org/officeDocument/2006/relationships/hyperlink" Target="https://www.sarna.net/wiki/Frankson" TargetMode="External"/><Relationship Id="rId2334" Type="http://schemas.openxmlformats.org/officeDocument/2006/relationships/hyperlink" Target="https://www.sarna.net/wiki/Quines" TargetMode="External"/><Relationship Id="rId1037" Type="http://schemas.openxmlformats.org/officeDocument/2006/relationships/hyperlink" Target="https://www.sarna.net/wiki/Galtor" TargetMode="External"/><Relationship Id="rId2368" Type="http://schemas.openxmlformats.org/officeDocument/2006/relationships/hyperlink" Target="https://www.sarna.net/wiki/Regulus" TargetMode="External"/><Relationship Id="rId1038" Type="http://schemas.openxmlformats.org/officeDocument/2006/relationships/hyperlink" Target="https://www.sarna.net/wiki/Galuzzo" TargetMode="External"/><Relationship Id="rId2369" Type="http://schemas.openxmlformats.org/officeDocument/2006/relationships/hyperlink" Target="https://www.sarna.net/wiki/Reinbak" TargetMode="External"/><Relationship Id="rId1039" Type="http://schemas.openxmlformats.org/officeDocument/2006/relationships/hyperlink" Target="https://www.sarna.net/wiki/Gambarare" TargetMode="External"/><Relationship Id="rId206" Type="http://schemas.openxmlformats.org/officeDocument/2006/relationships/hyperlink" Target="https://www.sarna.net/wiki/Artru" TargetMode="External"/><Relationship Id="rId205" Type="http://schemas.openxmlformats.org/officeDocument/2006/relationships/hyperlink" Target="https://www.sarna.net/wiki/Arromanches" TargetMode="External"/><Relationship Id="rId204" Type="http://schemas.openxmlformats.org/officeDocument/2006/relationships/hyperlink" Target="https://www.sarna.net/wiki/Arnaudville" TargetMode="External"/><Relationship Id="rId203" Type="http://schemas.openxmlformats.org/officeDocument/2006/relationships/hyperlink" Target="https://www.sarna.net/wiki/Jia_Tian" TargetMode="External"/><Relationship Id="rId209" Type="http://schemas.openxmlformats.org/officeDocument/2006/relationships/hyperlink" Target="https://www.sarna.net/wiki/Ascella" TargetMode="External"/><Relationship Id="rId208" Type="http://schemas.openxmlformats.org/officeDocument/2006/relationships/hyperlink" Target="https://www.sarna.net/wiki/As_Samik" TargetMode="External"/><Relationship Id="rId207" Type="http://schemas.openxmlformats.org/officeDocument/2006/relationships/hyperlink" Target="https://www.sarna.net/wiki/Arundel" TargetMode="External"/><Relationship Id="rId2360" Type="http://schemas.openxmlformats.org/officeDocument/2006/relationships/hyperlink" Target="https://www.sarna.net/wiki/Rasalhague" TargetMode="External"/><Relationship Id="rId1030" Type="http://schemas.openxmlformats.org/officeDocument/2006/relationships/hyperlink" Target="https://www.sarna.net/wiki/Galedon" TargetMode="External"/><Relationship Id="rId2361" Type="http://schemas.openxmlformats.org/officeDocument/2006/relationships/hyperlink" Target="https://www.sarna.net/wiki/Rastaban" TargetMode="External"/><Relationship Id="rId1031" Type="http://schemas.openxmlformats.org/officeDocument/2006/relationships/hyperlink" Target="https://www.sarna.net/wiki/Galicia" TargetMode="External"/><Relationship Id="rId2362" Type="http://schemas.openxmlformats.org/officeDocument/2006/relationships/hyperlink" Target="https://www.sarna.net/wiki/Recife" TargetMode="External"/><Relationship Id="rId1032" Type="http://schemas.openxmlformats.org/officeDocument/2006/relationships/hyperlink" Target="https://www.sarna.net/wiki/Galisteo" TargetMode="External"/><Relationship Id="rId2363" Type="http://schemas.openxmlformats.org/officeDocument/2006/relationships/hyperlink" Target="https://www.sarna.net/wiki/Redfield" TargetMode="External"/><Relationship Id="rId202" Type="http://schemas.openxmlformats.org/officeDocument/2006/relationships/hyperlink" Target="https://www.sarna.net/wiki/Armstrong" TargetMode="External"/><Relationship Id="rId1033" Type="http://schemas.openxmlformats.org/officeDocument/2006/relationships/hyperlink" Target="https://www.sarna.net/wiki/Gallatin" TargetMode="External"/><Relationship Id="rId2364" Type="http://schemas.openxmlformats.org/officeDocument/2006/relationships/hyperlink" Target="https://www.sarna.net/wiki/Redondo" TargetMode="External"/><Relationship Id="rId201" Type="http://schemas.openxmlformats.org/officeDocument/2006/relationships/hyperlink" Target="https://www.sarna.net/wiki/Armington" TargetMode="External"/><Relationship Id="rId1034" Type="http://schemas.openxmlformats.org/officeDocument/2006/relationships/hyperlink" Target="https://www.sarna.net/wiki/Gallery" TargetMode="External"/><Relationship Id="rId2365" Type="http://schemas.openxmlformats.org/officeDocument/2006/relationships/hyperlink" Target="https://www.sarna.net/wiki/Reese_Station" TargetMode="External"/><Relationship Id="rId200" Type="http://schemas.openxmlformats.org/officeDocument/2006/relationships/hyperlink" Target="https://www.sarna.net/wiki/Armaxa" TargetMode="External"/><Relationship Id="rId1035" Type="http://schemas.openxmlformats.org/officeDocument/2006/relationships/hyperlink" Target="https://www.sarna.net/wiki/Gallis" TargetMode="External"/><Relationship Id="rId2366" Type="http://schemas.openxmlformats.org/officeDocument/2006/relationships/hyperlink" Target="https://www.sarna.net/wiki/Refuel_Base_Gamma" TargetMode="External"/><Relationship Id="rId1036" Type="http://schemas.openxmlformats.org/officeDocument/2006/relationships/hyperlink" Target="https://www.sarna.net/wiki/Gallitzin" TargetMode="External"/><Relationship Id="rId2367" Type="http://schemas.openxmlformats.org/officeDocument/2006/relationships/hyperlink" Target="https://www.sarna.net/wiki/Regis_Roost" TargetMode="External"/><Relationship Id="rId1026" Type="http://schemas.openxmlformats.org/officeDocument/2006/relationships/hyperlink" Target="https://www.sarna.net/wiki/Gahral" TargetMode="External"/><Relationship Id="rId2357" Type="http://schemas.openxmlformats.org/officeDocument/2006/relationships/hyperlink" Target="https://www.sarna.net/wiki/Rapla" TargetMode="External"/><Relationship Id="rId1027" Type="http://schemas.openxmlformats.org/officeDocument/2006/relationships/hyperlink" Target="https://www.sarna.net/wiki/Galatea" TargetMode="External"/><Relationship Id="rId2358" Type="http://schemas.openxmlformats.org/officeDocument/2006/relationships/hyperlink" Target="https://www.sarna.net/wiki/Rasalas" TargetMode="External"/><Relationship Id="rId1028" Type="http://schemas.openxmlformats.org/officeDocument/2006/relationships/hyperlink" Target="https://www.sarna.net/wiki/Galatia" TargetMode="External"/><Relationship Id="rId2359" Type="http://schemas.openxmlformats.org/officeDocument/2006/relationships/hyperlink" Target="https://www.sarna.net/wiki/Rasalgethi" TargetMode="External"/><Relationship Id="rId1029" Type="http://schemas.openxmlformats.org/officeDocument/2006/relationships/hyperlink" Target="https://www.sarna.net/wiki/Galax" TargetMode="External"/><Relationship Id="rId2350" Type="http://schemas.openxmlformats.org/officeDocument/2006/relationships/hyperlink" Target="https://www.sarna.net/wiki/Ramgarh" TargetMode="External"/><Relationship Id="rId1020" Type="http://schemas.openxmlformats.org/officeDocument/2006/relationships/hyperlink" Target="https://www.sarna.net/wiki/Futuna" TargetMode="External"/><Relationship Id="rId2351" Type="http://schemas.openxmlformats.org/officeDocument/2006/relationships/hyperlink" Target="https://www.sarna.net/wiki/Ramona" TargetMode="External"/><Relationship Id="rId1021" Type="http://schemas.openxmlformats.org/officeDocument/2006/relationships/hyperlink" Target="https://www.sarna.net/wiki/Fuveau" TargetMode="External"/><Relationship Id="rId2352" Type="http://schemas.openxmlformats.org/officeDocument/2006/relationships/hyperlink" Target="https://www.sarna.net/wiki/Ramora" TargetMode="External"/><Relationship Id="rId1022" Type="http://schemas.openxmlformats.org/officeDocument/2006/relationships/hyperlink" Target="https://www.sarna.net/wiki/Fylovar" TargetMode="External"/><Relationship Id="rId2353" Type="http://schemas.openxmlformats.org/officeDocument/2006/relationships/hyperlink" Target="https://www.sarna.net/wiki/Ramsau" TargetMode="External"/><Relationship Id="rId1023" Type="http://schemas.openxmlformats.org/officeDocument/2006/relationships/hyperlink" Target="https://www.sarna.net/wiki/Gabenstad" TargetMode="External"/><Relationship Id="rId2354" Type="http://schemas.openxmlformats.org/officeDocument/2006/relationships/hyperlink" Target="https://www.sarna.net/wiki/Ramsey" TargetMode="External"/><Relationship Id="rId1024" Type="http://schemas.openxmlformats.org/officeDocument/2006/relationships/hyperlink" Target="https://www.sarna.net/wiki/Gacrux" TargetMode="External"/><Relationship Id="rId2355" Type="http://schemas.openxmlformats.org/officeDocument/2006/relationships/hyperlink" Target="https://www.sarna.net/wiki/Randar" TargetMode="External"/><Relationship Id="rId1025" Type="http://schemas.openxmlformats.org/officeDocument/2006/relationships/hyperlink" Target="https://www.sarna.net/wiki/Gaeri" TargetMode="External"/><Relationship Id="rId2356" Type="http://schemas.openxmlformats.org/officeDocument/2006/relationships/hyperlink" Target="https://www.sarna.net/wiki/Raphael" TargetMode="External"/><Relationship Id="rId1910" Type="http://schemas.openxmlformats.org/officeDocument/2006/relationships/hyperlink" Target="https://www.sarna.net/wiki/Milnerton" TargetMode="External"/><Relationship Id="rId1911" Type="http://schemas.openxmlformats.org/officeDocument/2006/relationships/hyperlink" Target="https://www.sarna.net/wiki/Milos" TargetMode="External"/><Relationship Id="rId1912" Type="http://schemas.openxmlformats.org/officeDocument/2006/relationships/hyperlink" Target="https://www.sarna.net/wiki/Milton" TargetMode="External"/><Relationship Id="rId1913" Type="http://schemas.openxmlformats.org/officeDocument/2006/relationships/hyperlink" Target="https://www.sarna.net/wiki/Milvano" TargetMode="External"/><Relationship Id="rId1914" Type="http://schemas.openxmlformats.org/officeDocument/2006/relationships/hyperlink" Target="https://www.sarna.net/wiki/Minakuchi" TargetMode="External"/><Relationship Id="rId1915" Type="http://schemas.openxmlformats.org/officeDocument/2006/relationships/hyperlink" Target="https://www.sarna.net/wiki/Minderoo" TargetMode="External"/><Relationship Id="rId1916" Type="http://schemas.openxmlformats.org/officeDocument/2006/relationships/hyperlink" Target="https://www.sarna.net/wiki/Mindrel" TargetMode="External"/><Relationship Id="rId1917" Type="http://schemas.openxmlformats.org/officeDocument/2006/relationships/hyperlink" Target="https://www.sarna.net/wiki/Minette" TargetMode="External"/><Relationship Id="rId1918" Type="http://schemas.openxmlformats.org/officeDocument/2006/relationships/hyperlink" Target="https://www.sarna.net/wiki/Minnacora" TargetMode="External"/><Relationship Id="rId1919" Type="http://schemas.openxmlformats.org/officeDocument/2006/relationships/hyperlink" Target="https://www.sarna.net/wiki/Minowa" TargetMode="External"/><Relationship Id="rId1900" Type="http://schemas.openxmlformats.org/officeDocument/2006/relationships/hyperlink" Target="https://www.sarna.net/wiki/Midale" TargetMode="External"/><Relationship Id="rId1901" Type="http://schemas.openxmlformats.org/officeDocument/2006/relationships/hyperlink" Target="https://www.sarna.net/wiki/Midden" TargetMode="External"/><Relationship Id="rId1902" Type="http://schemas.openxmlformats.org/officeDocument/2006/relationships/hyperlink" Target="https://www.sarna.net/wiki/Midkiff" TargetMode="External"/><Relationship Id="rId1903" Type="http://schemas.openxmlformats.org/officeDocument/2006/relationships/hyperlink" Target="https://www.sarna.net/wiki/Midthun" TargetMode="External"/><Relationship Id="rId1904" Type="http://schemas.openxmlformats.org/officeDocument/2006/relationships/hyperlink" Target="https://www.sarna.net/wiki/Midway" TargetMode="External"/><Relationship Id="rId1905" Type="http://schemas.openxmlformats.org/officeDocument/2006/relationships/hyperlink" Target="https://www.sarna.net/wiki/Millerton" TargetMode="External"/><Relationship Id="rId1906" Type="http://schemas.openxmlformats.org/officeDocument/2006/relationships/hyperlink" Target="https://www.sarna.net/wiki/Milligan" TargetMode="External"/><Relationship Id="rId1907" Type="http://schemas.openxmlformats.org/officeDocument/2006/relationships/hyperlink" Target="https://www.sarna.net/wiki/Milligan's_World" TargetMode="External"/><Relationship Id="rId1908" Type="http://schemas.openxmlformats.org/officeDocument/2006/relationships/hyperlink" Target="https://www.sarna.net/wiki/Millray" TargetMode="External"/><Relationship Id="rId1909" Type="http://schemas.openxmlformats.org/officeDocument/2006/relationships/hyperlink" Target="https://www.sarna.net/wiki/Millungera" TargetMode="External"/><Relationship Id="rId1090" Type="http://schemas.openxmlformats.org/officeDocument/2006/relationships/hyperlink" Target="https://www.sarna.net/wiki/Glory_(SE)" TargetMode="External"/><Relationship Id="rId1091" Type="http://schemas.openxmlformats.org/officeDocument/2006/relationships/hyperlink" Target="https://www.sarna.net/wiki/Gniezno" TargetMode="External"/><Relationship Id="rId1092" Type="http://schemas.openxmlformats.org/officeDocument/2006/relationships/hyperlink" Target="https://www.sarna.net/wiki/Goat_Path" TargetMode="External"/><Relationship Id="rId1093" Type="http://schemas.openxmlformats.org/officeDocument/2006/relationships/hyperlink" Target="https://www.sarna.net/wiki/Goderich" TargetMode="External"/><Relationship Id="rId1094" Type="http://schemas.openxmlformats.org/officeDocument/2006/relationships/hyperlink" Target="https://www.sarna.net/wiki/Goetville" TargetMode="External"/><Relationship Id="rId1095" Type="http://schemas.openxmlformats.org/officeDocument/2006/relationships/hyperlink" Target="https://www.sarna.net/wiki/Goito" TargetMode="External"/><Relationship Id="rId1096" Type="http://schemas.openxmlformats.org/officeDocument/2006/relationships/hyperlink" Target="https://www.sarna.net/wiki/Golandrinas" TargetMode="External"/><Relationship Id="rId1097" Type="http://schemas.openxmlformats.org/officeDocument/2006/relationships/hyperlink" Target="https://www.sarna.net/wiki/Goldlure" TargetMode="External"/><Relationship Id="rId1098" Type="http://schemas.openxmlformats.org/officeDocument/2006/relationships/hyperlink" Target="https://www.sarna.net/wiki/Gomeisa" TargetMode="External"/><Relationship Id="rId1099" Type="http://schemas.openxmlformats.org/officeDocument/2006/relationships/hyperlink" Target="https://www.sarna.net/wiki/Goodna" TargetMode="External"/><Relationship Id="rId1080" Type="http://schemas.openxmlformats.org/officeDocument/2006/relationships/hyperlink" Target="https://www.sarna.net/wiki/Glabach" TargetMode="External"/><Relationship Id="rId1081" Type="http://schemas.openxmlformats.org/officeDocument/2006/relationships/hyperlink" Target="https://www.sarna.net/wiki/Gladius_(system)" TargetMode="External"/><Relationship Id="rId1082" Type="http://schemas.openxmlformats.org/officeDocument/2006/relationships/hyperlink" Target="https://www.sarna.net/wiki/Glasgow" TargetMode="External"/><Relationship Id="rId1083" Type="http://schemas.openxmlformats.org/officeDocument/2006/relationships/hyperlink" Target="https://www.sarna.net/wiki/Glengarry" TargetMode="External"/><Relationship Id="rId1084" Type="http://schemas.openxmlformats.org/officeDocument/2006/relationships/hyperlink" Target="https://www.sarna.net/wiki/Glenlivet" TargetMode="External"/><Relationship Id="rId1085" Type="http://schemas.openxmlformats.org/officeDocument/2006/relationships/hyperlink" Target="https://www.sarna.net/wiki/Glenmora" TargetMode="External"/><Relationship Id="rId1086" Type="http://schemas.openxmlformats.org/officeDocument/2006/relationships/hyperlink" Target="https://www.sarna.net/wiki/Glentworth" TargetMode="External"/><Relationship Id="rId1087" Type="http://schemas.openxmlformats.org/officeDocument/2006/relationships/hyperlink" Target="https://www.sarna.net/wiki/Glevakha" TargetMode="External"/><Relationship Id="rId1088" Type="http://schemas.openxmlformats.org/officeDocument/2006/relationships/hyperlink" Target="https://www.sarna.net/wiki/Glitnir" TargetMode="External"/><Relationship Id="rId1089" Type="http://schemas.openxmlformats.org/officeDocument/2006/relationships/hyperlink" Target="https://www.sarna.net/wiki/Glory_(Clan%20system)" TargetMode="External"/><Relationship Id="rId1972" Type="http://schemas.openxmlformats.org/officeDocument/2006/relationships/hyperlink" Target="https://www.sarna.net/wiki/Mostaganem" TargetMode="External"/><Relationship Id="rId1973" Type="http://schemas.openxmlformats.org/officeDocument/2006/relationships/hyperlink" Target="https://www.sarna.net/wiki/Moultrie" TargetMode="External"/><Relationship Id="rId1974" Type="http://schemas.openxmlformats.org/officeDocument/2006/relationships/hyperlink" Target="https://www.sarna.net/wiki/Mozirje" TargetMode="External"/><Relationship Id="rId1975" Type="http://schemas.openxmlformats.org/officeDocument/2006/relationships/hyperlink" Target="https://www.sarna.net/wiki/Mualang" TargetMode="External"/><Relationship Id="rId1976" Type="http://schemas.openxmlformats.org/officeDocument/2006/relationships/hyperlink" Target="https://www.sarna.net/wiki/Multan" TargetMode="External"/><Relationship Id="rId1977" Type="http://schemas.openxmlformats.org/officeDocument/2006/relationships/hyperlink" Target="https://www.sarna.net/wiki/Mumbai" TargetMode="External"/><Relationship Id="rId1978" Type="http://schemas.openxmlformats.org/officeDocument/2006/relationships/hyperlink" Target="https://www.sarna.net/wiki/Mundrabilla" TargetMode="External"/><Relationship Id="rId1979" Type="http://schemas.openxmlformats.org/officeDocument/2006/relationships/hyperlink" Target="https://www.sarna.net/wiki/Muphrid" TargetMode="External"/><Relationship Id="rId1970" Type="http://schemas.openxmlformats.org/officeDocument/2006/relationships/hyperlink" Target="https://www.sarna.net/wiki/Morven" TargetMode="External"/><Relationship Id="rId1971" Type="http://schemas.openxmlformats.org/officeDocument/2006/relationships/hyperlink" Target="https://www.sarna.net/wiki/Mosiro" TargetMode="External"/><Relationship Id="rId1961" Type="http://schemas.openxmlformats.org/officeDocument/2006/relationships/hyperlink" Target="https://www.sarna.net/wiki/Morgan's_Holdfast" TargetMode="External"/><Relationship Id="rId1962" Type="http://schemas.openxmlformats.org/officeDocument/2006/relationships/hyperlink" Target="https://www.sarna.net/wiki/Morges" TargetMode="External"/><Relationship Id="rId1963" Type="http://schemas.openxmlformats.org/officeDocument/2006/relationships/hyperlink" Target="https://www.sarna.net/wiki/Moriguchi" TargetMode="External"/><Relationship Id="rId1964" Type="http://schemas.openxmlformats.org/officeDocument/2006/relationships/hyperlink" Target="https://www.sarna.net/wiki/Moritz" TargetMode="External"/><Relationship Id="rId1965" Type="http://schemas.openxmlformats.org/officeDocument/2006/relationships/hyperlink" Target="https://www.sarna.net/wiki/Morningside" TargetMode="External"/><Relationship Id="rId1966" Type="http://schemas.openxmlformats.org/officeDocument/2006/relationships/hyperlink" Target="https://www.sarna.net/wiki/Moroney" TargetMode="External"/><Relationship Id="rId1967" Type="http://schemas.openxmlformats.org/officeDocument/2006/relationships/hyperlink" Target="https://www.sarna.net/wiki/Morrigan%20(system)" TargetMode="External"/><Relationship Id="rId1968" Type="http://schemas.openxmlformats.org/officeDocument/2006/relationships/hyperlink" Target="https://www.sarna.net/wiki/Morrill" TargetMode="External"/><Relationship Id="rId1969" Type="http://schemas.openxmlformats.org/officeDocument/2006/relationships/hyperlink" Target="https://www.sarna.net/wiki/Morthac" TargetMode="External"/><Relationship Id="rId1960" Type="http://schemas.openxmlformats.org/officeDocument/2006/relationships/hyperlink" Target="https://www.sarna.net/wiki/Mordialloc" TargetMode="External"/><Relationship Id="rId1994" Type="http://schemas.openxmlformats.org/officeDocument/2006/relationships/hyperlink" Target="https://www.sarna.net/wiki/Nahoni" TargetMode="External"/><Relationship Id="rId1995" Type="http://schemas.openxmlformats.org/officeDocument/2006/relationships/hyperlink" Target="https://www.sarna.net/wiki/Nai-Stohl" TargetMode="External"/><Relationship Id="rId1996" Type="http://schemas.openxmlformats.org/officeDocument/2006/relationships/hyperlink" Target="https://www.sarna.net/wiki/Naikongzu" TargetMode="External"/><Relationship Id="rId1997" Type="http://schemas.openxmlformats.org/officeDocument/2006/relationships/hyperlink" Target="https://www.sarna.net/wiki/Naissus" TargetMode="External"/><Relationship Id="rId1998" Type="http://schemas.openxmlformats.org/officeDocument/2006/relationships/hyperlink" Target="https://www.sarna.net/wiki/Najha" TargetMode="External"/><Relationship Id="rId1999" Type="http://schemas.openxmlformats.org/officeDocument/2006/relationships/hyperlink" Target="https://www.sarna.net/wiki/Naka_Pabni" TargetMode="External"/><Relationship Id="rId1990" Type="http://schemas.openxmlformats.org/officeDocument/2006/relationships/hyperlink" Target="https://www.sarna.net/wiki/Mytilene" TargetMode="External"/><Relationship Id="rId1991" Type="http://schemas.openxmlformats.org/officeDocument/2006/relationships/hyperlink" Target="https://www.sarna.net/wiki/Naco" TargetMode="External"/><Relationship Id="rId1992" Type="http://schemas.openxmlformats.org/officeDocument/2006/relationships/hyperlink" Target="https://www.sarna.net/wiki/Nadrin" TargetMode="External"/><Relationship Id="rId1993" Type="http://schemas.openxmlformats.org/officeDocument/2006/relationships/hyperlink" Target="https://www.sarna.net/wiki/Nagel" TargetMode="External"/><Relationship Id="rId1983" Type="http://schemas.openxmlformats.org/officeDocument/2006/relationships/hyperlink" Target="https://www.sarna.net/wiki/Muroto" TargetMode="External"/><Relationship Id="rId1984" Type="http://schemas.openxmlformats.org/officeDocument/2006/relationships/hyperlink" Target="https://www.sarna.net/wiki/Murris" TargetMode="External"/><Relationship Id="rId1985" Type="http://schemas.openxmlformats.org/officeDocument/2006/relationships/hyperlink" Target="https://www.sarna.net/wiki/Muscida" TargetMode="External"/><Relationship Id="rId1986" Type="http://schemas.openxmlformats.org/officeDocument/2006/relationships/hyperlink" Target="https://www.sarna.net/wiki/Muskegon" TargetMode="External"/><Relationship Id="rId1987" Type="http://schemas.openxmlformats.org/officeDocument/2006/relationships/hyperlink" Target="https://www.sarna.net/wiki/Muswell" TargetMode="External"/><Relationship Id="rId1988" Type="http://schemas.openxmlformats.org/officeDocument/2006/relationships/hyperlink" Target="https://www.sarna.net/wiki/Myrrdin" TargetMode="External"/><Relationship Id="rId1989" Type="http://schemas.openxmlformats.org/officeDocument/2006/relationships/hyperlink" Target="https://www.sarna.net/wiki/Myrvoll" TargetMode="External"/><Relationship Id="rId1980" Type="http://schemas.openxmlformats.org/officeDocument/2006/relationships/hyperlink" Target="https://www.sarna.net/wiki/Murchison" TargetMode="External"/><Relationship Id="rId1981" Type="http://schemas.openxmlformats.org/officeDocument/2006/relationships/hyperlink" Target="https://www.sarna.net/wiki/Muridox" TargetMode="External"/><Relationship Id="rId1982" Type="http://schemas.openxmlformats.org/officeDocument/2006/relationships/hyperlink" Target="https://www.sarna.net/wiki/Murmansk" TargetMode="External"/><Relationship Id="rId1930" Type="http://schemas.openxmlformats.org/officeDocument/2006/relationships/hyperlink" Target="https://www.sarna.net/wiki/Mithron" TargetMode="External"/><Relationship Id="rId1931" Type="http://schemas.openxmlformats.org/officeDocument/2006/relationships/hyperlink" Target="https://www.sarna.net/wiki/Miyada" TargetMode="External"/><Relationship Id="rId1932" Type="http://schemas.openxmlformats.org/officeDocument/2006/relationships/hyperlink" Target="https://www.sarna.net/wiki/Miyako" TargetMode="External"/><Relationship Id="rId1933" Type="http://schemas.openxmlformats.org/officeDocument/2006/relationships/hyperlink" Target="https://www.sarna.net/wiki/Miyazaki" TargetMode="External"/><Relationship Id="rId1934" Type="http://schemas.openxmlformats.org/officeDocument/2006/relationships/hyperlink" Target="https://www.sarna.net/wiki/Mizar" TargetMode="External"/><Relationship Id="rId1935" Type="http://schemas.openxmlformats.org/officeDocument/2006/relationships/hyperlink" Target="https://www.sarna.net/wiki/Mizdargh" TargetMode="External"/><Relationship Id="rId1936" Type="http://schemas.openxmlformats.org/officeDocument/2006/relationships/hyperlink" Target="https://www.sarna.net/wiki/Mizt" TargetMode="External"/><Relationship Id="rId1937" Type="http://schemas.openxmlformats.org/officeDocument/2006/relationships/hyperlink" Target="https://www.sarna.net/wiki/Mizunami" TargetMode="External"/><Relationship Id="rId1938" Type="http://schemas.openxmlformats.org/officeDocument/2006/relationships/hyperlink" Target="https://www.sarna.net/wiki/Mkuranga" TargetMode="External"/><Relationship Id="rId1939" Type="http://schemas.openxmlformats.org/officeDocument/2006/relationships/hyperlink" Target="https://www.sarna.net/wiki/Modesto" TargetMode="External"/><Relationship Id="rId1920" Type="http://schemas.openxmlformats.org/officeDocument/2006/relationships/hyperlink" Target="https://www.sarna.net/wiki/Miquelon" TargetMode="External"/><Relationship Id="rId1921" Type="http://schemas.openxmlformats.org/officeDocument/2006/relationships/hyperlink" Target="https://www.sarna.net/wiki/Mira" TargetMode="External"/><Relationship Id="rId1922" Type="http://schemas.openxmlformats.org/officeDocument/2006/relationships/hyperlink" Target="https://www.sarna.net/wiki/Mirach" TargetMode="External"/><Relationship Id="rId1923" Type="http://schemas.openxmlformats.org/officeDocument/2006/relationships/hyperlink" Target="https://www.sarna.net/wiki/Mirage" TargetMode="External"/><Relationship Id="rId1924" Type="http://schemas.openxmlformats.org/officeDocument/2006/relationships/hyperlink" Target="https://www.sarna.net/wiki/Mirfak" TargetMode="External"/><Relationship Id="rId1925" Type="http://schemas.openxmlformats.org/officeDocument/2006/relationships/hyperlink" Target="https://www.sarna.net/wiki/Misery" TargetMode="External"/><Relationship Id="rId1926" Type="http://schemas.openxmlformats.org/officeDocument/2006/relationships/hyperlink" Target="https://www.sarna.net/wiki/Mishkadrill" TargetMode="External"/><Relationship Id="rId1927" Type="http://schemas.openxmlformats.org/officeDocument/2006/relationships/hyperlink" Target="https://www.sarna.net/wiki/Mississauga" TargetMode="External"/><Relationship Id="rId1928" Type="http://schemas.openxmlformats.org/officeDocument/2006/relationships/hyperlink" Target="https://www.sarna.net/wiki/Mitchel" TargetMode="External"/><Relationship Id="rId1929" Type="http://schemas.openxmlformats.org/officeDocument/2006/relationships/hyperlink" Target="https://www.sarna.net/wiki/Mitchella" TargetMode="External"/><Relationship Id="rId1950" Type="http://schemas.openxmlformats.org/officeDocument/2006/relationships/hyperlink" Target="https://www.sarna.net/wiki/Monongahela" TargetMode="External"/><Relationship Id="rId1951" Type="http://schemas.openxmlformats.org/officeDocument/2006/relationships/hyperlink" Target="https://www.sarna.net/wiki/Monroe" TargetMode="External"/><Relationship Id="rId1952" Type="http://schemas.openxmlformats.org/officeDocument/2006/relationships/hyperlink" Target="https://www.sarna.net/wiki/Montcoal" TargetMode="External"/><Relationship Id="rId1953" Type="http://schemas.openxmlformats.org/officeDocument/2006/relationships/hyperlink" Target="https://www.sarna.net/wiki/Monthey" TargetMode="External"/><Relationship Id="rId1954" Type="http://schemas.openxmlformats.org/officeDocument/2006/relationships/hyperlink" Target="https://www.sarna.net/wiki/Montmarault" TargetMode="External"/><Relationship Id="rId1955" Type="http://schemas.openxmlformats.org/officeDocument/2006/relationships/hyperlink" Target="https://www.sarna.net/wiki/Montour" TargetMode="External"/><Relationship Id="rId1956" Type="http://schemas.openxmlformats.org/officeDocument/2006/relationships/hyperlink" Target="https://www.sarna.net/wiki/Montsegur" TargetMode="External"/><Relationship Id="rId1957" Type="http://schemas.openxmlformats.org/officeDocument/2006/relationships/hyperlink" Target="https://www.sarna.net/wiki/Monywa" TargetMode="External"/><Relationship Id="rId1958" Type="http://schemas.openxmlformats.org/officeDocument/2006/relationships/hyperlink" Target="https://www.sarna.net/wiki/Moore" TargetMode="External"/><Relationship Id="rId1959" Type="http://schemas.openxmlformats.org/officeDocument/2006/relationships/hyperlink" Target="https://www.sarna.net/wiki/Moravian" TargetMode="External"/><Relationship Id="rId1940" Type="http://schemas.openxmlformats.org/officeDocument/2006/relationships/hyperlink" Target="https://www.sarna.net/wiki/Mogabouti" TargetMode="External"/><Relationship Id="rId1941" Type="http://schemas.openxmlformats.org/officeDocument/2006/relationships/hyperlink" Target="https://www.sarna.net/wiki/Mogyorod" TargetMode="External"/><Relationship Id="rId1942" Type="http://schemas.openxmlformats.org/officeDocument/2006/relationships/hyperlink" Target="https://www.sarna.net/wiki/Moh%C3%A1cs" TargetMode="External"/><Relationship Id="rId1943" Type="http://schemas.openxmlformats.org/officeDocument/2006/relationships/hyperlink" Target="https://www.sarna.net/wiki/Mokane" TargetMode="External"/><Relationship Id="rId1944" Type="http://schemas.openxmlformats.org/officeDocument/2006/relationships/hyperlink" Target="https://www.sarna.net/wiki/Mokpo" TargetMode="External"/><Relationship Id="rId1945" Type="http://schemas.openxmlformats.org/officeDocument/2006/relationships/hyperlink" Target="https://www.sarna.net/wiki/Molino" TargetMode="External"/><Relationship Id="rId1946" Type="http://schemas.openxmlformats.org/officeDocument/2006/relationships/hyperlink" Target="https://www.sarna.net/wiki/Molokai" TargetMode="External"/><Relationship Id="rId1947" Type="http://schemas.openxmlformats.org/officeDocument/2006/relationships/hyperlink" Target="https://www.sarna.net/wiki/Mondra" TargetMode="External"/><Relationship Id="rId1948" Type="http://schemas.openxmlformats.org/officeDocument/2006/relationships/hyperlink" Target="https://www.sarna.net/wiki/Monhegan" TargetMode="External"/><Relationship Id="rId1949" Type="http://schemas.openxmlformats.org/officeDocument/2006/relationships/hyperlink" Target="https://www.sarna.net/wiki/Monistrol" TargetMode="External"/><Relationship Id="rId2423" Type="http://schemas.openxmlformats.org/officeDocument/2006/relationships/hyperlink" Target="https://www.sarna.net/wiki/Roscoff" TargetMode="External"/><Relationship Id="rId2424" Type="http://schemas.openxmlformats.org/officeDocument/2006/relationships/hyperlink" Target="https://www.sarna.net/wiki/Rosendal" TargetMode="External"/><Relationship Id="rId2425" Type="http://schemas.openxmlformats.org/officeDocument/2006/relationships/hyperlink" Target="https://www.sarna.net/wiki/Rosepine" TargetMode="External"/><Relationship Id="rId2426" Type="http://schemas.openxmlformats.org/officeDocument/2006/relationships/hyperlink" Target="https://www.sarna.net/wiki/Rosice" TargetMode="External"/><Relationship Id="rId2427" Type="http://schemas.openxmlformats.org/officeDocument/2006/relationships/hyperlink" Target="https://www.sarna.net/wiki/Rosiclare" TargetMode="External"/><Relationship Id="rId2428" Type="http://schemas.openxmlformats.org/officeDocument/2006/relationships/hyperlink" Target="https://www.sarna.net/wiki/Rover_(system)" TargetMode="External"/><Relationship Id="rId2429" Type="http://schemas.openxmlformats.org/officeDocument/2006/relationships/hyperlink" Target="https://www.sarna.net/wiki/Rowe" TargetMode="External"/><Relationship Id="rId509" Type="http://schemas.openxmlformats.org/officeDocument/2006/relationships/hyperlink" Target="https://www.sarna.net/wiki/Campoleone" TargetMode="External"/><Relationship Id="rId508" Type="http://schemas.openxmlformats.org/officeDocument/2006/relationships/hyperlink" Target="https://www.sarna.net/wiki/Campertown" TargetMode="External"/><Relationship Id="rId503" Type="http://schemas.openxmlformats.org/officeDocument/2006/relationships/hyperlink" Target="https://www.sarna.net/wiki/Cameron_(LC)" TargetMode="External"/><Relationship Id="rId502" Type="http://schemas.openxmlformats.org/officeDocument/2006/relationships/hyperlink" Target="https://www.sarna.net/wiki/Cameron_(FWL)" TargetMode="External"/><Relationship Id="rId501" Type="http://schemas.openxmlformats.org/officeDocument/2006/relationships/hyperlink" Target="https://www.sarna.net/wiki/Cambridge" TargetMode="External"/><Relationship Id="rId500" Type="http://schemas.openxmlformats.org/officeDocument/2006/relationships/hyperlink" Target="https://www.sarna.net/wiki/Cambiano" TargetMode="External"/><Relationship Id="rId507" Type="http://schemas.openxmlformats.org/officeDocument/2006/relationships/hyperlink" Target="https://www.sarna.net/wiki/Campbelton" TargetMode="External"/><Relationship Id="rId506" Type="http://schemas.openxmlformats.org/officeDocument/2006/relationships/hyperlink" Target="https://www.sarna.net/wiki/Cammal" TargetMode="External"/><Relationship Id="rId505" Type="http://schemas.openxmlformats.org/officeDocument/2006/relationships/hyperlink" Target="https://www.sarna.net/wiki/Camlann_(DC)" TargetMode="External"/><Relationship Id="rId504" Type="http://schemas.openxmlformats.org/officeDocument/2006/relationships/hyperlink" Target="https://www.sarna.net/wiki/Camlann_(FWL)" TargetMode="External"/><Relationship Id="rId2420" Type="http://schemas.openxmlformats.org/officeDocument/2006/relationships/hyperlink" Target="https://www.sarna.net/wiki/Rondon" TargetMode="External"/><Relationship Id="rId2421" Type="http://schemas.openxmlformats.org/officeDocument/2006/relationships/hyperlink" Target="https://www.sarna.net/wiki/Ronel" TargetMode="External"/><Relationship Id="rId2422" Type="http://schemas.openxmlformats.org/officeDocument/2006/relationships/hyperlink" Target="https://www.sarna.net/wiki/Rosamond" TargetMode="External"/><Relationship Id="rId2412" Type="http://schemas.openxmlformats.org/officeDocument/2006/relationships/hyperlink" Target="https://www.sarna.net/wiki/Rockland" TargetMode="External"/><Relationship Id="rId2413" Type="http://schemas.openxmlformats.org/officeDocument/2006/relationships/hyperlink" Target="https://www.sarna.net/wiki/Rockwellawan" TargetMode="External"/><Relationship Id="rId2414" Type="http://schemas.openxmlformats.org/officeDocument/2006/relationships/hyperlink" Target="https://www.sarna.net/wiki/Rocky" TargetMode="External"/><Relationship Id="rId2415" Type="http://schemas.openxmlformats.org/officeDocument/2006/relationships/hyperlink" Target="https://www.sarna.net/wiki/Rohinjan" TargetMode="External"/><Relationship Id="rId2416" Type="http://schemas.openxmlformats.org/officeDocument/2006/relationships/hyperlink" Target="https://www.sarna.net/wiki/Rollis" TargetMode="External"/><Relationship Id="rId2417" Type="http://schemas.openxmlformats.org/officeDocument/2006/relationships/hyperlink" Target="https://www.sarna.net/wiki/Romita" TargetMode="External"/><Relationship Id="rId2418" Type="http://schemas.openxmlformats.org/officeDocument/2006/relationships/hyperlink" Target="https://www.sarna.net/wiki/Romulus" TargetMode="External"/><Relationship Id="rId2419" Type="http://schemas.openxmlformats.org/officeDocument/2006/relationships/hyperlink" Target="https://www.sarna.net/wiki/Rondane" TargetMode="External"/><Relationship Id="rId2410" Type="http://schemas.openxmlformats.org/officeDocument/2006/relationships/hyperlink" Target="https://www.sarna.net/wiki/Rochers" TargetMode="External"/><Relationship Id="rId2411" Type="http://schemas.openxmlformats.org/officeDocument/2006/relationships/hyperlink" Target="https://www.sarna.net/wiki/Rochester" TargetMode="External"/><Relationship Id="rId1114" Type="http://schemas.openxmlformats.org/officeDocument/2006/relationships/hyperlink" Target="https://www.sarna.net/wiki/Grand_Base" TargetMode="External"/><Relationship Id="rId2445" Type="http://schemas.openxmlformats.org/officeDocument/2006/relationships/hyperlink" Target="https://www.sarna.net/wiki/Sabanillas" TargetMode="External"/><Relationship Id="rId1115" Type="http://schemas.openxmlformats.org/officeDocument/2006/relationships/hyperlink" Target="https://www.sarna.net/wiki/Granera" TargetMode="External"/><Relationship Id="rId2446" Type="http://schemas.openxmlformats.org/officeDocument/2006/relationships/hyperlink" Target="https://www.sarna.net/wiki/Sabhal_M%C3%B2r_Ostaig" TargetMode="External"/><Relationship Id="rId1116" Type="http://schemas.openxmlformats.org/officeDocument/2006/relationships/hyperlink" Target="https://www.sarna.net/wiki/Grankum" TargetMode="External"/><Relationship Id="rId2447" Type="http://schemas.openxmlformats.org/officeDocument/2006/relationships/hyperlink" Target="https://www.sarna.net/wiki/Sabik" TargetMode="External"/><Relationship Id="rId1117" Type="http://schemas.openxmlformats.org/officeDocument/2006/relationships/hyperlink" Target="https://www.sarna.net/wiki/Grant's_Station" TargetMode="External"/><Relationship Id="rId2448" Type="http://schemas.openxmlformats.org/officeDocument/2006/relationships/hyperlink" Target="https://www.sarna.net/wiki/Sackville" TargetMode="External"/><Relationship Id="rId1118" Type="http://schemas.openxmlformats.org/officeDocument/2006/relationships/hyperlink" Target="https://www.sarna.net/wiki/Graus" TargetMode="External"/><Relationship Id="rId2449" Type="http://schemas.openxmlformats.org/officeDocument/2006/relationships/hyperlink" Target="https://www.sarna.net/wiki/Sacromonte" TargetMode="External"/><Relationship Id="rId1119" Type="http://schemas.openxmlformats.org/officeDocument/2006/relationships/hyperlink" Target="https://www.sarna.net/wiki/Gravenhage" TargetMode="External"/><Relationship Id="rId525" Type="http://schemas.openxmlformats.org/officeDocument/2006/relationships/hyperlink" Target="https://www.sarna.net/wiki/Cardff" TargetMode="External"/><Relationship Id="rId524" Type="http://schemas.openxmlformats.org/officeDocument/2006/relationships/hyperlink" Target="https://www.sarna.net/wiki/Carcri" TargetMode="External"/><Relationship Id="rId523" Type="http://schemas.openxmlformats.org/officeDocument/2006/relationships/hyperlink" Target="https://www.sarna.net/wiki/Carcassonne" TargetMode="External"/><Relationship Id="rId522" Type="http://schemas.openxmlformats.org/officeDocument/2006/relationships/hyperlink" Target="https://www.sarna.net/wiki/Carbonis" TargetMode="External"/><Relationship Id="rId529" Type="http://schemas.openxmlformats.org/officeDocument/2006/relationships/hyperlink" Target="https://www.sarna.net/wiki/Carmacks" TargetMode="External"/><Relationship Id="rId528" Type="http://schemas.openxmlformats.org/officeDocument/2006/relationships/hyperlink" Target="https://www.sarna.net/wiki/Carlisle" TargetMode="External"/><Relationship Id="rId527" Type="http://schemas.openxmlformats.org/officeDocument/2006/relationships/hyperlink" Target="https://www.sarna.net/wiki/Caripare" TargetMode="External"/><Relationship Id="rId526" Type="http://schemas.openxmlformats.org/officeDocument/2006/relationships/hyperlink" Target="https://www.sarna.net/wiki/Caria" TargetMode="External"/><Relationship Id="rId2440" Type="http://schemas.openxmlformats.org/officeDocument/2006/relationships/hyperlink" Target="https://www.sarna.net/wiki/Ryde" TargetMode="External"/><Relationship Id="rId521" Type="http://schemas.openxmlformats.org/officeDocument/2006/relationships/hyperlink" Target="https://www.sarna.net/wiki/Caracol" TargetMode="External"/><Relationship Id="rId1110" Type="http://schemas.openxmlformats.org/officeDocument/2006/relationships/hyperlink" Target="https://www.sarna.net/wiki/Graham" TargetMode="External"/><Relationship Id="rId2441" Type="http://schemas.openxmlformats.org/officeDocument/2006/relationships/hyperlink" Target="https://www.sarna.net/wiki/Ryerson" TargetMode="External"/><Relationship Id="rId520" Type="http://schemas.openxmlformats.org/officeDocument/2006/relationships/hyperlink" Target="https://www.sarna.net/wiki/Capricorn" TargetMode="External"/><Relationship Id="rId1111" Type="http://schemas.openxmlformats.org/officeDocument/2006/relationships/hyperlink" Target="https://www.sarna.net/wiki/Gram" TargetMode="External"/><Relationship Id="rId2442" Type="http://schemas.openxmlformats.org/officeDocument/2006/relationships/hyperlink" Target="https://www.sarna.net/wiki/Rypful" TargetMode="External"/><Relationship Id="rId1112" Type="http://schemas.openxmlformats.org/officeDocument/2006/relationships/hyperlink" Target="https://www.sarna.net/wiki/Gran" TargetMode="External"/><Relationship Id="rId2443" Type="http://schemas.openxmlformats.org/officeDocument/2006/relationships/hyperlink" Target="https://www.sarna.net/wiki/Rzhishchev" TargetMode="External"/><Relationship Id="rId1113" Type="http://schemas.openxmlformats.org/officeDocument/2006/relationships/hyperlink" Target="https://www.sarna.net/wiki/Granada" TargetMode="External"/><Relationship Id="rId2444" Type="http://schemas.openxmlformats.org/officeDocument/2006/relationships/hyperlink" Target="https://www.sarna.net/wiki/Saaremaa" TargetMode="External"/><Relationship Id="rId1103" Type="http://schemas.openxmlformats.org/officeDocument/2006/relationships/hyperlink" Target="https://www.sarna.net/wiki/Goshen" TargetMode="External"/><Relationship Id="rId2434" Type="http://schemas.openxmlformats.org/officeDocument/2006/relationships/hyperlink" Target="https://www.sarna.net/wiki/Ruchbah" TargetMode="External"/><Relationship Id="rId1104" Type="http://schemas.openxmlformats.org/officeDocument/2006/relationships/hyperlink" Target="https://www.sarna.net/wiki/Goslar" TargetMode="External"/><Relationship Id="rId2435" Type="http://schemas.openxmlformats.org/officeDocument/2006/relationships/hyperlink" Target="https://www.sarna.net/wiki/Rudolpho" TargetMode="External"/><Relationship Id="rId1105" Type="http://schemas.openxmlformats.org/officeDocument/2006/relationships/hyperlink" Target="https://www.sarna.net/wiki/Goth_Khakar" TargetMode="External"/><Relationship Id="rId2436" Type="http://schemas.openxmlformats.org/officeDocument/2006/relationships/hyperlink" Target="https://www.sarna.net/wiki/Rukbat" TargetMode="External"/><Relationship Id="rId1106" Type="http://schemas.openxmlformats.org/officeDocument/2006/relationships/hyperlink" Target="https://www.sarna.net/wiki/G%C3%B6tterd%C3%A4mmerung_(system)" TargetMode="External"/><Relationship Id="rId2437" Type="http://schemas.openxmlformats.org/officeDocument/2006/relationships/hyperlink" Target="https://www.sarna.net/wiki/Ruschegg" TargetMode="External"/><Relationship Id="rId1107" Type="http://schemas.openxmlformats.org/officeDocument/2006/relationships/hyperlink" Target="https://www.sarna.net/wiki/Goubellat" TargetMode="External"/><Relationship Id="rId2438" Type="http://schemas.openxmlformats.org/officeDocument/2006/relationships/hyperlink" Target="https://www.sarna.net/wiki/Rushaven" TargetMode="External"/><Relationship Id="rId1108" Type="http://schemas.openxmlformats.org/officeDocument/2006/relationships/hyperlink" Target="https://www.sarna.net/wiki/Gouderak" TargetMode="External"/><Relationship Id="rId2439" Type="http://schemas.openxmlformats.org/officeDocument/2006/relationships/hyperlink" Target="https://www.sarna.net/wiki/Ryans_Fate" TargetMode="External"/><Relationship Id="rId1109" Type="http://schemas.openxmlformats.org/officeDocument/2006/relationships/hyperlink" Target="https://www.sarna.net/wiki/Graceland" TargetMode="External"/><Relationship Id="rId519" Type="http://schemas.openxmlformats.org/officeDocument/2006/relationships/hyperlink" Target="https://www.sarna.net/wiki/Capra" TargetMode="External"/><Relationship Id="rId514" Type="http://schemas.openxmlformats.org/officeDocument/2006/relationships/hyperlink" Target="https://www.sarna.net/wiki/Cap_Rouge" TargetMode="External"/><Relationship Id="rId513" Type="http://schemas.openxmlformats.org/officeDocument/2006/relationships/hyperlink" Target="https://www.sarna.net/wiki/Canopus" TargetMode="External"/><Relationship Id="rId512" Type="http://schemas.openxmlformats.org/officeDocument/2006/relationships/hyperlink" Target="https://www.sarna.net/wiki/Canonbie" TargetMode="External"/><Relationship Id="rId511" Type="http://schemas.openxmlformats.org/officeDocument/2006/relationships/hyperlink" Target="https://www.sarna.net/wiki/Candiear" TargetMode="External"/><Relationship Id="rId518" Type="http://schemas.openxmlformats.org/officeDocument/2006/relationships/hyperlink" Target="https://www.sarna.net/wiki/Capolla" TargetMode="External"/><Relationship Id="rId517" Type="http://schemas.openxmlformats.org/officeDocument/2006/relationships/hyperlink" Target="https://www.sarna.net/wiki/Caph" TargetMode="External"/><Relationship Id="rId516" Type="http://schemas.openxmlformats.org/officeDocument/2006/relationships/hyperlink" Target="https://www.sarna.net/wiki/Capella" TargetMode="External"/><Relationship Id="rId515" Type="http://schemas.openxmlformats.org/officeDocument/2006/relationships/hyperlink" Target="https://www.sarna.net/wiki/Capac" TargetMode="External"/><Relationship Id="rId510" Type="http://schemas.openxmlformats.org/officeDocument/2006/relationships/hyperlink" Target="https://www.sarna.net/wiki/Canal" TargetMode="External"/><Relationship Id="rId2430" Type="http://schemas.openxmlformats.org/officeDocument/2006/relationships/hyperlink" Target="https://www.sarna.net/wiki/Royal" TargetMode="External"/><Relationship Id="rId1100" Type="http://schemas.openxmlformats.org/officeDocument/2006/relationships/hyperlink" Target="https://www.sarna.net/wiki/Gorfynt" TargetMode="External"/><Relationship Id="rId2431" Type="http://schemas.openxmlformats.org/officeDocument/2006/relationships/hyperlink" Target="https://www.sarna.net/wiki/Royal_Foxx" TargetMode="External"/><Relationship Id="rId1101" Type="http://schemas.openxmlformats.org/officeDocument/2006/relationships/hyperlink" Target="https://www.sarna.net/wiki/Gorgon_(system)" TargetMode="External"/><Relationship Id="rId2432" Type="http://schemas.openxmlformats.org/officeDocument/2006/relationships/hyperlink" Target="https://www.sarna.net/wiki/Royalston" TargetMode="External"/><Relationship Id="rId1102" Type="http://schemas.openxmlformats.org/officeDocument/2006/relationships/hyperlink" Target="https://www.sarna.net/wiki/Gorki" TargetMode="External"/><Relationship Id="rId2433" Type="http://schemas.openxmlformats.org/officeDocument/2006/relationships/hyperlink" Target="https://www.sarna.net/wiki/Rubigen" TargetMode="External"/><Relationship Id="rId2401" Type="http://schemas.openxmlformats.org/officeDocument/2006/relationships/hyperlink" Target="https://www.sarna.net/wiki/Rim_Worlds_Republic_Outpost_4" TargetMode="External"/><Relationship Id="rId2402" Type="http://schemas.openxmlformats.org/officeDocument/2006/relationships/hyperlink" Target="https://www.sarna.net/wiki/Rim_Worlds_Republic_Outpost_7" TargetMode="External"/><Relationship Id="rId2403" Type="http://schemas.openxmlformats.org/officeDocument/2006/relationships/hyperlink" Target="https://www.sarna.net/wiki/Rio" TargetMode="External"/><Relationship Id="rId2404" Type="http://schemas.openxmlformats.org/officeDocument/2006/relationships/hyperlink" Target="https://www.sarna.net/wiki/Risin" TargetMode="External"/><Relationship Id="rId2405" Type="http://schemas.openxmlformats.org/officeDocument/2006/relationships/hyperlink" Target="https://www.sarna.net/wiki/Roadside" TargetMode="External"/><Relationship Id="rId2406" Type="http://schemas.openxmlformats.org/officeDocument/2006/relationships/hyperlink" Target="https://www.sarna.net/wiki/Robinson" TargetMode="External"/><Relationship Id="rId2407" Type="http://schemas.openxmlformats.org/officeDocument/2006/relationships/hyperlink" Target="https://www.sarna.net/wiki/Robsart" TargetMode="External"/><Relationship Id="rId2408" Type="http://schemas.openxmlformats.org/officeDocument/2006/relationships/hyperlink" Target="https://www.sarna.net/wiki/Roche" TargetMode="External"/><Relationship Id="rId2409" Type="http://schemas.openxmlformats.org/officeDocument/2006/relationships/hyperlink" Target="https://www.sarna.net/wiki/Rochelle" TargetMode="External"/><Relationship Id="rId2400" Type="http://schemas.openxmlformats.org/officeDocument/2006/relationships/hyperlink" Target="https://www.sarna.net/wiki/Rim_Worlds_Republic_Outpost_27" TargetMode="External"/><Relationship Id="rId590" Type="http://schemas.openxmlformats.org/officeDocument/2006/relationships/hyperlink" Target="https://www.sarna.net/wiki/Chaville" TargetMode="External"/><Relationship Id="rId589" Type="http://schemas.openxmlformats.org/officeDocument/2006/relationships/hyperlink" Target="https://www.sarna.net/wiki/Chaumont" TargetMode="External"/><Relationship Id="rId588" Type="http://schemas.openxmlformats.org/officeDocument/2006/relationships/hyperlink" Target="https://www.sarna.net/wiki/Chatham" TargetMode="External"/><Relationship Id="rId1170" Type="http://schemas.openxmlformats.org/officeDocument/2006/relationships/hyperlink" Target="https://www.sarna.net/wiki/Hallelujah" TargetMode="External"/><Relationship Id="rId1171" Type="http://schemas.openxmlformats.org/officeDocument/2006/relationships/hyperlink" Target="https://www.sarna.net/wiki/Halloran" TargetMode="External"/><Relationship Id="rId583" Type="http://schemas.openxmlformats.org/officeDocument/2006/relationships/hyperlink" Target="https://www.sarna.net/wiki/Chara" TargetMode="External"/><Relationship Id="rId1172" Type="http://schemas.openxmlformats.org/officeDocument/2006/relationships/hyperlink" Target="https://www.sarna.net/wiki/Halmyre_Deans" TargetMode="External"/><Relationship Id="rId582" Type="http://schemas.openxmlformats.org/officeDocument/2006/relationships/hyperlink" Target="https://www.sarna.net/wiki/Chapultepec" TargetMode="External"/><Relationship Id="rId1173" Type="http://schemas.openxmlformats.org/officeDocument/2006/relationships/hyperlink" Target="https://www.sarna.net/wiki/Halstead_Station" TargetMode="External"/><Relationship Id="rId581" Type="http://schemas.openxmlformats.org/officeDocument/2006/relationships/hyperlink" Target="https://www.sarna.net/wiki/Chapineria" TargetMode="External"/><Relationship Id="rId1174" Type="http://schemas.openxmlformats.org/officeDocument/2006/relationships/hyperlink" Target="https://www.sarna.net/wiki/Hamal" TargetMode="External"/><Relationship Id="rId580" Type="http://schemas.openxmlformats.org/officeDocument/2006/relationships/hyperlink" Target="https://www.sarna.net/wiki/Chanute" TargetMode="External"/><Relationship Id="rId1175" Type="http://schemas.openxmlformats.org/officeDocument/2006/relationships/hyperlink" Target="https://www.sarna.net/wiki/Hamar" TargetMode="External"/><Relationship Id="rId587" Type="http://schemas.openxmlformats.org/officeDocument/2006/relationships/hyperlink" Target="https://www.sarna.net/wiki/Chateau" TargetMode="External"/><Relationship Id="rId1176" Type="http://schemas.openxmlformats.org/officeDocument/2006/relationships/hyperlink" Target="https://www.sarna.net/wiki/Hamburg" TargetMode="External"/><Relationship Id="rId586" Type="http://schemas.openxmlformats.org/officeDocument/2006/relationships/hyperlink" Target="https://www.sarna.net/wiki/Charleywood" TargetMode="External"/><Relationship Id="rId1177" Type="http://schemas.openxmlformats.org/officeDocument/2006/relationships/hyperlink" Target="https://www.sarna.net/wiki/Hamilton_(FWL)" TargetMode="External"/><Relationship Id="rId585" Type="http://schemas.openxmlformats.org/officeDocument/2006/relationships/hyperlink" Target="https://www.sarna.net/wiki/Charleston" TargetMode="External"/><Relationship Id="rId1178" Type="http://schemas.openxmlformats.org/officeDocument/2006/relationships/hyperlink" Target="https://www.sarna.net/wiki/Hamilton_(LC)" TargetMode="External"/><Relationship Id="rId584" Type="http://schemas.openxmlformats.org/officeDocument/2006/relationships/hyperlink" Target="https://www.sarna.net/wiki/Charity" TargetMode="External"/><Relationship Id="rId1179" Type="http://schemas.openxmlformats.org/officeDocument/2006/relationships/hyperlink" Target="https://www.sarna.net/wiki/Hammer_(system)" TargetMode="External"/><Relationship Id="rId1169" Type="http://schemas.openxmlformats.org/officeDocument/2006/relationships/hyperlink" Target="https://www.sarna.net/wiki/Halla" TargetMode="External"/><Relationship Id="rId579" Type="http://schemas.openxmlformats.org/officeDocument/2006/relationships/hyperlink" Target="https://www.sarna.net/wiki/Chandler" TargetMode="External"/><Relationship Id="rId578" Type="http://schemas.openxmlformats.org/officeDocument/2006/relationships/hyperlink" Target="https://www.sarna.net/wiki/Champadanga" TargetMode="External"/><Relationship Id="rId577" Type="http://schemas.openxmlformats.org/officeDocument/2006/relationships/hyperlink" Target="https://www.sarna.net/wiki/Chamdo" TargetMode="External"/><Relationship Id="rId2490" Type="http://schemas.openxmlformats.org/officeDocument/2006/relationships/hyperlink" Target="https://www.sarna.net/wiki/Saravan" TargetMode="External"/><Relationship Id="rId1160" Type="http://schemas.openxmlformats.org/officeDocument/2006/relationships/hyperlink" Target="https://www.sarna.net/wiki/Hahira" TargetMode="External"/><Relationship Id="rId2491" Type="http://schemas.openxmlformats.org/officeDocument/2006/relationships/hyperlink" Target="https://www.sarna.net/wiki/Sardis" TargetMode="External"/><Relationship Id="rId572" Type="http://schemas.openxmlformats.org/officeDocument/2006/relationships/hyperlink" Target="https://www.sarna.net/wiki/Chagos" TargetMode="External"/><Relationship Id="rId1161" Type="http://schemas.openxmlformats.org/officeDocument/2006/relationships/hyperlink" Target="https://www.sarna.net/wiki/Hainfeld" TargetMode="External"/><Relationship Id="rId2492" Type="http://schemas.openxmlformats.org/officeDocument/2006/relationships/hyperlink" Target="https://www.sarna.net/wiki/Sargasso" TargetMode="External"/><Relationship Id="rId571" Type="http://schemas.openxmlformats.org/officeDocument/2006/relationships/hyperlink" Target="https://www.sarna.net/wiki/Chaffee_(DP)" TargetMode="External"/><Relationship Id="rId1162" Type="http://schemas.openxmlformats.org/officeDocument/2006/relationships/hyperlink" Target="https://www.sarna.net/wiki/Hakkaido" TargetMode="External"/><Relationship Id="rId2493" Type="http://schemas.openxmlformats.org/officeDocument/2006/relationships/hyperlink" Target="https://www.sarna.net/wiki/Sarikavak" TargetMode="External"/><Relationship Id="rId570" Type="http://schemas.openxmlformats.org/officeDocument/2006/relationships/hyperlink" Target="https://www.sarna.net/wiki/Chaffee_(LC)" TargetMode="External"/><Relationship Id="rId1163" Type="http://schemas.openxmlformats.org/officeDocument/2006/relationships/hyperlink" Target="https://www.sarna.net/wiki/Halesowen" TargetMode="External"/><Relationship Id="rId2494" Type="http://schemas.openxmlformats.org/officeDocument/2006/relationships/hyperlink" Target="https://www.sarna.net/wiki/Sarkel" TargetMode="External"/><Relationship Id="rId1164" Type="http://schemas.openxmlformats.org/officeDocument/2006/relationships/hyperlink" Target="https://www.sarna.net/wiki/Halfway" TargetMode="External"/><Relationship Id="rId2495" Type="http://schemas.openxmlformats.org/officeDocument/2006/relationships/hyperlink" Target="https://www.sarna.net/wiki/Sarmaxa" TargetMode="External"/><Relationship Id="rId576" Type="http://schemas.openxmlformats.org/officeDocument/2006/relationships/hyperlink" Target="https://www.sarna.net/wiki/Chalouba" TargetMode="External"/><Relationship Id="rId1165" Type="http://schemas.openxmlformats.org/officeDocument/2006/relationships/hyperlink" Target="https://www.sarna.net/wiki/Halgrim" TargetMode="External"/><Relationship Id="rId2496" Type="http://schemas.openxmlformats.org/officeDocument/2006/relationships/hyperlink" Target="https://www.sarna.net/wiki/Sarna" TargetMode="External"/><Relationship Id="rId575" Type="http://schemas.openxmlformats.org/officeDocument/2006/relationships/hyperlink" Target="https://www.sarna.net/wiki/Chakachamna" TargetMode="External"/><Relationship Id="rId1166" Type="http://schemas.openxmlformats.org/officeDocument/2006/relationships/hyperlink" Target="https://www.sarna.net/wiki/Halifax" TargetMode="External"/><Relationship Id="rId2497" Type="http://schemas.openxmlformats.org/officeDocument/2006/relationships/hyperlink" Target="https://www.sarna.net/wiki/Sarpsborg" TargetMode="External"/><Relationship Id="rId574" Type="http://schemas.openxmlformats.org/officeDocument/2006/relationships/hyperlink" Target="https://www.sarna.net/wiki/Chaine_Cluster" TargetMode="External"/><Relationship Id="rId1167" Type="http://schemas.openxmlformats.org/officeDocument/2006/relationships/hyperlink" Target="https://www.sarna.net/wiki/Halkidik" TargetMode="External"/><Relationship Id="rId2498" Type="http://schemas.openxmlformats.org/officeDocument/2006/relationships/hyperlink" Target="https://www.sarna.net/wiki/Sartu" TargetMode="External"/><Relationship Id="rId573" Type="http://schemas.openxmlformats.org/officeDocument/2006/relationships/hyperlink" Target="https://www.sarna.net/wiki/Chahar" TargetMode="External"/><Relationship Id="rId1168" Type="http://schemas.openxmlformats.org/officeDocument/2006/relationships/hyperlink" Target="https://www.sarna.net/wiki/Hall" TargetMode="External"/><Relationship Id="rId2499" Type="http://schemas.openxmlformats.org/officeDocument/2006/relationships/hyperlink" Target="https://www.sarna.net/wiki/Satalice" TargetMode="External"/><Relationship Id="rId1190" Type="http://schemas.openxmlformats.org/officeDocument/2006/relationships/hyperlink" Target="https://www.sarna.net/wiki/Harmony" TargetMode="External"/><Relationship Id="rId1191" Type="http://schemas.openxmlformats.org/officeDocument/2006/relationships/hyperlink" Target="https://www.sarna.net/wiki/Harpster" TargetMode="External"/><Relationship Id="rId1192" Type="http://schemas.openxmlformats.org/officeDocument/2006/relationships/hyperlink" Target="https://www.sarna.net/wiki/Harris" TargetMode="External"/><Relationship Id="rId1193" Type="http://schemas.openxmlformats.org/officeDocument/2006/relationships/hyperlink" Target="https://www.sarna.net/wiki/Harrow's_Sun" TargetMode="External"/><Relationship Id="rId1194" Type="http://schemas.openxmlformats.org/officeDocument/2006/relationships/hyperlink" Target="https://www.sarna.net/wiki/Harsefeld" TargetMode="External"/><Relationship Id="rId1195" Type="http://schemas.openxmlformats.org/officeDocument/2006/relationships/hyperlink" Target="https://www.sarna.net/wiki/Hartshill" TargetMode="External"/><Relationship Id="rId1196" Type="http://schemas.openxmlformats.org/officeDocument/2006/relationships/hyperlink" Target="https://www.sarna.net/wiki/Harvest" TargetMode="External"/><Relationship Id="rId1197" Type="http://schemas.openxmlformats.org/officeDocument/2006/relationships/hyperlink" Target="https://www.sarna.net/wiki/Hassad" TargetMode="External"/><Relationship Id="rId1198" Type="http://schemas.openxmlformats.org/officeDocument/2006/relationships/hyperlink" Target="https://www.sarna.net/wiki/Hassi_R'mel" TargetMode="External"/><Relationship Id="rId1199" Type="http://schemas.openxmlformats.org/officeDocument/2006/relationships/hyperlink" Target="https://www.sarna.net/wiki/Hastur" TargetMode="External"/><Relationship Id="rId599" Type="http://schemas.openxmlformats.org/officeDocument/2006/relationships/hyperlink" Target="https://www.sarna.net/wiki/Chiavenna" TargetMode="External"/><Relationship Id="rId1180" Type="http://schemas.openxmlformats.org/officeDocument/2006/relationships/hyperlink" Target="https://www.sarna.net/wiki/Handa" TargetMode="External"/><Relationship Id="rId1181" Type="http://schemas.openxmlformats.org/officeDocument/2006/relationships/hyperlink" Target="https://www.sarna.net/wiki/Hanover" TargetMode="External"/><Relationship Id="rId1182" Type="http://schemas.openxmlformats.org/officeDocument/2006/relationships/hyperlink" Target="https://www.sarna.net/wiki/Hanseta" TargetMode="External"/><Relationship Id="rId594" Type="http://schemas.openxmlformats.org/officeDocument/2006/relationships/hyperlink" Target="https://www.sarna.net/wiki/Chennai" TargetMode="External"/><Relationship Id="rId1183" Type="http://schemas.openxmlformats.org/officeDocument/2006/relationships/hyperlink" Target="https://www.sarna.net/wiki/Itsbur" TargetMode="External"/><Relationship Id="rId593" Type="http://schemas.openxmlformats.org/officeDocument/2006/relationships/hyperlink" Target="https://www.sarna.net/wiki/Chenier" TargetMode="External"/><Relationship Id="rId1184" Type="http://schemas.openxmlformats.org/officeDocument/2006/relationships/hyperlink" Target="https://www.sarna.net/wiki/Harbin" TargetMode="External"/><Relationship Id="rId592" Type="http://schemas.openxmlformats.org/officeDocument/2006/relationships/hyperlink" Target="https://www.sarna.net/wiki/Chengdu" TargetMode="External"/><Relationship Id="rId1185" Type="http://schemas.openxmlformats.org/officeDocument/2006/relationships/hyperlink" Target="https://www.sarna.net/wiki/Hardcore" TargetMode="External"/><Relationship Id="rId591" Type="http://schemas.openxmlformats.org/officeDocument/2006/relationships/hyperlink" Target="https://www.sarna.net/wiki/Chebanse" TargetMode="External"/><Relationship Id="rId1186" Type="http://schemas.openxmlformats.org/officeDocument/2006/relationships/hyperlink" Target="https://www.sarna.net/wiki/Hardisey's_Haven" TargetMode="External"/><Relationship Id="rId598" Type="http://schemas.openxmlformats.org/officeDocument/2006/relationships/hyperlink" Target="https://www.sarna.net/wiki/Chhaprauli" TargetMode="External"/><Relationship Id="rId1187" Type="http://schemas.openxmlformats.org/officeDocument/2006/relationships/hyperlink" Target="https://www.sarna.net/wiki/Harlez" TargetMode="External"/><Relationship Id="rId597" Type="http://schemas.openxmlformats.org/officeDocument/2006/relationships/hyperlink" Target="https://www.sarna.net/wiki/Chesterton" TargetMode="External"/><Relationship Id="rId1188" Type="http://schemas.openxmlformats.org/officeDocument/2006/relationships/hyperlink" Target="https://www.sarna.net/wiki/Harloc" TargetMode="External"/><Relationship Id="rId596" Type="http://schemas.openxmlformats.org/officeDocument/2006/relationships/hyperlink" Target="https://www.sarna.net/wiki/Chertan" TargetMode="External"/><Relationship Id="rId1189" Type="http://schemas.openxmlformats.org/officeDocument/2006/relationships/hyperlink" Target="https://www.sarna.net/wiki/Harminous" TargetMode="External"/><Relationship Id="rId595" Type="http://schemas.openxmlformats.org/officeDocument/2006/relationships/hyperlink" Target="https://www.sarna.net/wiki/Cheriton" TargetMode="External"/><Relationship Id="rId1136" Type="http://schemas.openxmlformats.org/officeDocument/2006/relationships/hyperlink" Target="https://www.sarna.net/wiki/Groveld" TargetMode="External"/><Relationship Id="rId2467" Type="http://schemas.openxmlformats.org/officeDocument/2006/relationships/hyperlink" Target="https://www.sarna.net/wiki/Salisberg" TargetMode="External"/><Relationship Id="rId1137" Type="http://schemas.openxmlformats.org/officeDocument/2006/relationships/hyperlink" Target="https://www.sarna.net/wiki/Grumium" TargetMode="External"/><Relationship Id="rId2468" Type="http://schemas.openxmlformats.org/officeDocument/2006/relationships/hyperlink" Target="https://www.sarna.net/wiki/Salonika" TargetMode="External"/><Relationship Id="rId1138" Type="http://schemas.openxmlformats.org/officeDocument/2006/relationships/hyperlink" Target="https://www.sarna.net/wiki/Grunwald" TargetMode="External"/><Relationship Id="rId2469" Type="http://schemas.openxmlformats.org/officeDocument/2006/relationships/hyperlink" Target="https://www.sarna.net/wiki/Saltillo" TargetMode="External"/><Relationship Id="rId1139" Type="http://schemas.openxmlformats.org/officeDocument/2006/relationships/hyperlink" Target="https://www.sarna.net/wiki/Gruyeres" TargetMode="External"/><Relationship Id="rId547" Type="http://schemas.openxmlformats.org/officeDocument/2006/relationships/hyperlink" Target="https://www.sarna.net/wiki/Castile" TargetMode="External"/><Relationship Id="rId546" Type="http://schemas.openxmlformats.org/officeDocument/2006/relationships/hyperlink" Target="https://www.sarna.net/wiki/Cassilda" TargetMode="External"/><Relationship Id="rId545" Type="http://schemas.openxmlformats.org/officeDocument/2006/relationships/hyperlink" Target="https://www.sarna.net/wiki/Cassias" TargetMode="External"/><Relationship Id="rId544" Type="http://schemas.openxmlformats.org/officeDocument/2006/relationships/hyperlink" Target="https://www.sarna.net/wiki/Casere" TargetMode="External"/><Relationship Id="rId549" Type="http://schemas.openxmlformats.org/officeDocument/2006/relationships/hyperlink" Target="https://www.sarna.net/wiki/Castrovia" TargetMode="External"/><Relationship Id="rId548" Type="http://schemas.openxmlformats.org/officeDocument/2006/relationships/hyperlink" Target="https://www.sarna.net/wiki/Castor" TargetMode="External"/><Relationship Id="rId2460" Type="http://schemas.openxmlformats.org/officeDocument/2006/relationships/hyperlink" Target="https://www.sarna.net/wiki/Sakhalin_(CC)" TargetMode="External"/><Relationship Id="rId1130" Type="http://schemas.openxmlformats.org/officeDocument/2006/relationships/hyperlink" Target="https://www.sarna.net/wiki/Griffith" TargetMode="External"/><Relationship Id="rId2461" Type="http://schemas.openxmlformats.org/officeDocument/2006/relationships/hyperlink" Target="https://www.sarna.net/wiki/Sakhalin_(LC)" TargetMode="External"/><Relationship Id="rId1131" Type="http://schemas.openxmlformats.org/officeDocument/2006/relationships/hyperlink" Target="https://www.sarna.net/wiki/Grobin" TargetMode="External"/><Relationship Id="rId2462" Type="http://schemas.openxmlformats.org/officeDocument/2006/relationships/hyperlink" Target="https://www.sarna.net/wiki/Sakhara" TargetMode="External"/><Relationship Id="rId543" Type="http://schemas.openxmlformats.org/officeDocument/2006/relationships/hyperlink" Target="https://www.sarna.net/wiki/Caselton" TargetMode="External"/><Relationship Id="rId1132" Type="http://schemas.openxmlformats.org/officeDocument/2006/relationships/hyperlink" Target="https://www.sarna.net/wiki/Gronholt" TargetMode="External"/><Relationship Id="rId2463" Type="http://schemas.openxmlformats.org/officeDocument/2006/relationships/hyperlink" Target="https://www.sarna.net/wiki/Sakuranoki" TargetMode="External"/><Relationship Id="rId542" Type="http://schemas.openxmlformats.org/officeDocument/2006/relationships/hyperlink" Target="https://www.sarna.net/wiki/Cascade" TargetMode="External"/><Relationship Id="rId1133" Type="http://schemas.openxmlformats.org/officeDocument/2006/relationships/hyperlink" Target="https://www.sarna.net/wiki/Grootfontein" TargetMode="External"/><Relationship Id="rId2464" Type="http://schemas.openxmlformats.org/officeDocument/2006/relationships/hyperlink" Target="https://www.sarna.net/wiki/Salardion" TargetMode="External"/><Relationship Id="rId541" Type="http://schemas.openxmlformats.org/officeDocument/2006/relationships/hyperlink" Target="https://www.sarna.net/wiki/Carver" TargetMode="External"/><Relationship Id="rId1134" Type="http://schemas.openxmlformats.org/officeDocument/2006/relationships/hyperlink" Target="https://www.sarna.net/wiki/Grossbach" TargetMode="External"/><Relationship Id="rId2465" Type="http://schemas.openxmlformats.org/officeDocument/2006/relationships/hyperlink" Target="https://www.sarna.net/wiki/Salem" TargetMode="External"/><Relationship Id="rId540" Type="http://schemas.openxmlformats.org/officeDocument/2006/relationships/hyperlink" Target="https://www.sarna.net/wiki/Carvajal" TargetMode="External"/><Relationship Id="rId1135" Type="http://schemas.openxmlformats.org/officeDocument/2006/relationships/hyperlink" Target="https://www.sarna.net/wiki/Grosvenor" TargetMode="External"/><Relationship Id="rId2466" Type="http://schemas.openxmlformats.org/officeDocument/2006/relationships/hyperlink" Target="https://www.sarna.net/wiki/Salford" TargetMode="External"/><Relationship Id="rId1125" Type="http://schemas.openxmlformats.org/officeDocument/2006/relationships/hyperlink" Target="https://www.sarna.net/wiki/Greeley" TargetMode="External"/><Relationship Id="rId2456" Type="http://schemas.openxmlformats.org/officeDocument/2006/relationships/hyperlink" Target="https://www.sarna.net/wiki/Saginaw" TargetMode="External"/><Relationship Id="rId1126" Type="http://schemas.openxmlformats.org/officeDocument/2006/relationships/hyperlink" Target="https://www.sarna.net/wiki/Clayborne" TargetMode="External"/><Relationship Id="rId2457" Type="http://schemas.openxmlformats.org/officeDocument/2006/relationships/hyperlink" Target="https://www.sarna.net/wiki/Saidia" TargetMode="External"/><Relationship Id="rId1127" Type="http://schemas.openxmlformats.org/officeDocument/2006/relationships/hyperlink" Target="https://www.sarna.net/wiki/Greenlaw" TargetMode="External"/><Relationship Id="rId2458" Type="http://schemas.openxmlformats.org/officeDocument/2006/relationships/hyperlink" Target="https://www.sarna.net/wiki/Saiph" TargetMode="External"/><Relationship Id="rId1128" Type="http://schemas.openxmlformats.org/officeDocument/2006/relationships/hyperlink" Target="https://www.sarna.net/wiki/Greifswald" TargetMode="External"/><Relationship Id="rId2459" Type="http://schemas.openxmlformats.org/officeDocument/2006/relationships/hyperlink" Target="https://www.sarna.net/wiki/Sakai" TargetMode="External"/><Relationship Id="rId1129" Type="http://schemas.openxmlformats.org/officeDocument/2006/relationships/hyperlink" Target="https://www.sarna.net/wiki/Greypearl" TargetMode="External"/><Relationship Id="rId536" Type="http://schemas.openxmlformats.org/officeDocument/2006/relationships/hyperlink" Target="https://www.sarna.net/wiki/Carsphairn" TargetMode="External"/><Relationship Id="rId535" Type="http://schemas.openxmlformats.org/officeDocument/2006/relationships/hyperlink" Target="https://www.sarna.net/wiki/Carse" TargetMode="External"/><Relationship Id="rId534" Type="http://schemas.openxmlformats.org/officeDocument/2006/relationships/hyperlink" Target="https://www.sarna.net/wiki/Carnwath" TargetMode="External"/><Relationship Id="rId533" Type="http://schemas.openxmlformats.org/officeDocument/2006/relationships/hyperlink" Target="https://www.sarna.net/wiki/Carnac" TargetMode="External"/><Relationship Id="rId539" Type="http://schemas.openxmlformats.org/officeDocument/2006/relationships/hyperlink" Target="https://www.sarna.net/wiki/Carthage" TargetMode="External"/><Relationship Id="rId538" Type="http://schemas.openxmlformats.org/officeDocument/2006/relationships/hyperlink" Target="https://www.sarna.net/wiki/Cartago" TargetMode="External"/><Relationship Id="rId537" Type="http://schemas.openxmlformats.org/officeDocument/2006/relationships/hyperlink" Target="https://www.sarna.net/wiki/Carstairs" TargetMode="External"/><Relationship Id="rId2450" Type="http://schemas.openxmlformats.org/officeDocument/2006/relationships/hyperlink" Target="https://www.sarna.net/wiki/Sadachbia" TargetMode="External"/><Relationship Id="rId1120" Type="http://schemas.openxmlformats.org/officeDocument/2006/relationships/hyperlink" Target="https://www.sarna.net/wiki/Gravensteen" TargetMode="External"/><Relationship Id="rId2451" Type="http://schemas.openxmlformats.org/officeDocument/2006/relationships/hyperlink" Target="https://www.sarna.net/wiki/Sadalbari" TargetMode="External"/><Relationship Id="rId532" Type="http://schemas.openxmlformats.org/officeDocument/2006/relationships/hyperlink" Target="https://www.sarna.net/wiki/Carmichael" TargetMode="External"/><Relationship Id="rId1121" Type="http://schemas.openxmlformats.org/officeDocument/2006/relationships/hyperlink" Target="https://www.sarna.net/wiki/Graystone" TargetMode="External"/><Relationship Id="rId2452" Type="http://schemas.openxmlformats.org/officeDocument/2006/relationships/hyperlink" Target="https://www.sarna.net/wiki/Sadurni" TargetMode="External"/><Relationship Id="rId531" Type="http://schemas.openxmlformats.org/officeDocument/2006/relationships/hyperlink" Target="https://www.sarna.net/wiki/Carmen" TargetMode="External"/><Relationship Id="rId1122" Type="http://schemas.openxmlformats.org/officeDocument/2006/relationships/hyperlink" Target="https://www.sarna.net/wiki/Graz" TargetMode="External"/><Relationship Id="rId2453" Type="http://schemas.openxmlformats.org/officeDocument/2006/relationships/hyperlink" Target="https://www.sarna.net/wiki/Safe_Port" TargetMode="External"/><Relationship Id="rId530" Type="http://schemas.openxmlformats.org/officeDocument/2006/relationships/hyperlink" Target="https://www.sarna.net/wiki/Carmelita" TargetMode="External"/><Relationship Id="rId1123" Type="http://schemas.openxmlformats.org/officeDocument/2006/relationships/hyperlink" Target="https://www.sarna.net/wiki/Great_Gorge" TargetMode="External"/><Relationship Id="rId2454" Type="http://schemas.openxmlformats.org/officeDocument/2006/relationships/hyperlink" Target="https://www.sarna.net/wiki/Saffel" TargetMode="External"/><Relationship Id="rId1124" Type="http://schemas.openxmlformats.org/officeDocument/2006/relationships/hyperlink" Target="https://www.sarna.net/wiki/Great_X" TargetMode="External"/><Relationship Id="rId2455" Type="http://schemas.openxmlformats.org/officeDocument/2006/relationships/hyperlink" Target="https://www.sarna.net/wiki/Saggina" TargetMode="External"/><Relationship Id="rId1158" Type="http://schemas.openxmlformats.org/officeDocument/2006/relationships/hyperlink" Target="https://www.sarna.net/wiki/Haggard" TargetMode="External"/><Relationship Id="rId2489" Type="http://schemas.openxmlformats.org/officeDocument/2006/relationships/hyperlink" Target="https://www.sarna.net/wiki/Sappir" TargetMode="External"/><Relationship Id="rId1159" Type="http://schemas.openxmlformats.org/officeDocument/2006/relationships/hyperlink" Target="https://www.sarna.net/wiki/Hagiwawa" TargetMode="External"/><Relationship Id="rId569" Type="http://schemas.openxmlformats.org/officeDocument/2006/relationships/hyperlink" Target="https://www.sarna.net/wiki/Chandan" TargetMode="External"/><Relationship Id="rId568" Type="http://schemas.openxmlformats.org/officeDocument/2006/relationships/hyperlink" Target="https://www.sarna.net/wiki/Ceuta" TargetMode="External"/><Relationship Id="rId567" Type="http://schemas.openxmlformats.org/officeDocument/2006/relationships/hyperlink" Target="https://www.sarna.net/wiki/Cerulean" TargetMode="External"/><Relationship Id="rId566" Type="http://schemas.openxmlformats.org/officeDocument/2006/relationships/hyperlink" Target="https://www.sarna.net/wiki/Cerillos" TargetMode="External"/><Relationship Id="rId2480" Type="http://schemas.openxmlformats.org/officeDocument/2006/relationships/hyperlink" Target="https://www.sarna.net/wiki/Santana" TargetMode="External"/><Relationship Id="rId561" Type="http://schemas.openxmlformats.org/officeDocument/2006/relationships/hyperlink" Target="https://www.sarna.net/wiki/Centavido" TargetMode="External"/><Relationship Id="rId1150" Type="http://schemas.openxmlformats.org/officeDocument/2006/relationships/hyperlink" Target="https://www.sarna.net/wiki/Gwithian" TargetMode="External"/><Relationship Id="rId2481" Type="http://schemas.openxmlformats.org/officeDocument/2006/relationships/hyperlink" Target="https://www.sarna.net/wiki/Santander" TargetMode="External"/><Relationship Id="rId560" Type="http://schemas.openxmlformats.org/officeDocument/2006/relationships/hyperlink" Target="https://www.sarna.net/wiki/Celentaro" TargetMode="External"/><Relationship Id="rId1151" Type="http://schemas.openxmlformats.org/officeDocument/2006/relationships/hyperlink" Target="https://www.sarna.net/wiki/Gwynedd" TargetMode="External"/><Relationship Id="rId2482" Type="http://schemas.openxmlformats.org/officeDocument/2006/relationships/hyperlink" Target="https://www.sarna.net/wiki/Santiago%20(DC)" TargetMode="External"/><Relationship Id="rId1152" Type="http://schemas.openxmlformats.org/officeDocument/2006/relationships/hyperlink" Target="https://www.sarna.net/wiki/Gypsum" TargetMode="External"/><Relationship Id="rId2483" Type="http://schemas.openxmlformats.org/officeDocument/2006/relationships/hyperlink" Target="https://www.sarna.net/wiki/Santiago_(Periphery)" TargetMode="External"/><Relationship Id="rId1153" Type="http://schemas.openxmlformats.org/officeDocument/2006/relationships/hyperlink" Target="https://www.sarna.net/wiki/Haappajarvi" TargetMode="External"/><Relationship Id="rId2484" Type="http://schemas.openxmlformats.org/officeDocument/2006/relationships/hyperlink" Target="https://www.sarna.net/wiki/Sanurcha%20(system)" TargetMode="External"/><Relationship Id="rId565" Type="http://schemas.openxmlformats.org/officeDocument/2006/relationships/hyperlink" Target="https://www.sarna.net/wiki/Cerignola" TargetMode="External"/><Relationship Id="rId1154" Type="http://schemas.openxmlformats.org/officeDocument/2006/relationships/hyperlink" Target="https://www.sarna.net/wiki/Hachiman_(system)" TargetMode="External"/><Relationship Id="rId2485" Type="http://schemas.openxmlformats.org/officeDocument/2006/relationships/hyperlink" Target="https://www.sarna.net/wiki/Ildrong" TargetMode="External"/><Relationship Id="rId564" Type="http://schemas.openxmlformats.org/officeDocument/2006/relationships/hyperlink" Target="https://www.sarna.net/wiki/Cerberus_(system)" TargetMode="External"/><Relationship Id="rId1155" Type="http://schemas.openxmlformats.org/officeDocument/2006/relationships/hyperlink" Target="https://www.sarna.net/wiki/Haddings" TargetMode="External"/><Relationship Id="rId2486" Type="http://schemas.openxmlformats.org/officeDocument/2006/relationships/hyperlink" Target="https://www.sarna.net/wiki/Saonara" TargetMode="External"/><Relationship Id="rId563" Type="http://schemas.openxmlformats.org/officeDocument/2006/relationships/hyperlink" Target="https://www.sarna.net/wiki/Ceram" TargetMode="External"/><Relationship Id="rId1156" Type="http://schemas.openxmlformats.org/officeDocument/2006/relationships/hyperlink" Target="https://www.sarna.net/wiki/Hadnall" TargetMode="External"/><Relationship Id="rId2487" Type="http://schemas.openxmlformats.org/officeDocument/2006/relationships/hyperlink" Target="https://www.sarna.net/wiki/Sapienza" TargetMode="External"/><Relationship Id="rId562" Type="http://schemas.openxmlformats.org/officeDocument/2006/relationships/hyperlink" Target="https://www.sarna.net/wiki/Cephei" TargetMode="External"/><Relationship Id="rId1157" Type="http://schemas.openxmlformats.org/officeDocument/2006/relationships/hyperlink" Target="https://www.sarna.net/wiki/Haerhbin" TargetMode="External"/><Relationship Id="rId2488" Type="http://schemas.openxmlformats.org/officeDocument/2006/relationships/hyperlink" Target="https://www.sarna.net/wiki/Sappho" TargetMode="External"/><Relationship Id="rId1147" Type="http://schemas.openxmlformats.org/officeDocument/2006/relationships/hyperlink" Target="https://www.sarna.net/wiki/Gurnet" TargetMode="External"/><Relationship Id="rId2478" Type="http://schemas.openxmlformats.org/officeDocument/2006/relationships/hyperlink" Target="https://www.sarna.net/wiki/Sanilac" TargetMode="External"/><Relationship Id="rId1148" Type="http://schemas.openxmlformats.org/officeDocument/2006/relationships/hyperlink" Target="https://www.sarna.net/wiki/Gurrnazovo" TargetMode="External"/><Relationship Id="rId2479" Type="http://schemas.openxmlformats.org/officeDocument/2006/relationships/hyperlink" Target="https://www.sarna.net/wiki/Santa-Ana" TargetMode="External"/><Relationship Id="rId1149" Type="http://schemas.openxmlformats.org/officeDocument/2006/relationships/hyperlink" Target="https://www.sarna.net/wiki/Gustrell" TargetMode="External"/><Relationship Id="rId558" Type="http://schemas.openxmlformats.org/officeDocument/2006/relationships/hyperlink" Target="https://www.sarna.net/wiki/Celano" TargetMode="External"/><Relationship Id="rId557" Type="http://schemas.openxmlformats.org/officeDocument/2006/relationships/hyperlink" Target="https://www.sarna.net/wiki/Ceiba" TargetMode="External"/><Relationship Id="rId556" Type="http://schemas.openxmlformats.org/officeDocument/2006/relationships/hyperlink" Target="https://www.sarna.net/wiki/Cebalrai" TargetMode="External"/><Relationship Id="rId555" Type="http://schemas.openxmlformats.org/officeDocument/2006/relationships/hyperlink" Target="https://www.sarna.net/wiki/Cear%C3%A1" TargetMode="External"/><Relationship Id="rId559" Type="http://schemas.openxmlformats.org/officeDocument/2006/relationships/hyperlink" Target="https://www.sarna.net/wiki/Celebes" TargetMode="External"/><Relationship Id="rId550" Type="http://schemas.openxmlformats.org/officeDocument/2006/relationships/hyperlink" Target="https://www.sarna.net/wiki/Cate's_Hold" TargetMode="External"/><Relationship Id="rId2470" Type="http://schemas.openxmlformats.org/officeDocument/2006/relationships/hyperlink" Target="https://www.sarna.net/wiki/Saltural" TargetMode="External"/><Relationship Id="rId1140" Type="http://schemas.openxmlformats.org/officeDocument/2006/relationships/hyperlink" Target="https://www.sarna.net/wiki/Guangzho" TargetMode="External"/><Relationship Id="rId2471" Type="http://schemas.openxmlformats.org/officeDocument/2006/relationships/hyperlink" Target="https://www.sarna.net/wiki/Saltville" TargetMode="External"/><Relationship Id="rId1141" Type="http://schemas.openxmlformats.org/officeDocument/2006/relationships/hyperlink" Target="https://www.sarna.net/wiki/Guatavita" TargetMode="External"/><Relationship Id="rId2472" Type="http://schemas.openxmlformats.org/officeDocument/2006/relationships/hyperlink" Target="https://www.sarna.net/wiki/Salur" TargetMode="External"/><Relationship Id="rId1142" Type="http://schemas.openxmlformats.org/officeDocument/2006/relationships/hyperlink" Target="https://www.sarna.net/wiki/Guldra" TargetMode="External"/><Relationship Id="rId2473" Type="http://schemas.openxmlformats.org/officeDocument/2006/relationships/hyperlink" Target="https://www.sarna.net/wiki/Salvende" TargetMode="External"/><Relationship Id="rId554" Type="http://schemas.openxmlformats.org/officeDocument/2006/relationships/hyperlink" Target="https://www.sarna.net/wiki/Cayuga" TargetMode="External"/><Relationship Id="rId1143" Type="http://schemas.openxmlformats.org/officeDocument/2006/relationships/hyperlink" Target="https://www.sarna.net/wiki/Gulkana" TargetMode="External"/><Relationship Id="rId2474" Type="http://schemas.openxmlformats.org/officeDocument/2006/relationships/hyperlink" Target="https://www.sarna.net/wiki/Samantha" TargetMode="External"/><Relationship Id="rId553" Type="http://schemas.openxmlformats.org/officeDocument/2006/relationships/hyperlink" Target="https://www.sarna.net/wiki/Cavanaugh" TargetMode="External"/><Relationship Id="rId1144" Type="http://schemas.openxmlformats.org/officeDocument/2006/relationships/hyperlink" Target="https://www.sarna.net/wiki/Gunthar" TargetMode="External"/><Relationship Id="rId2475" Type="http://schemas.openxmlformats.org/officeDocument/2006/relationships/hyperlink" Target="https://www.sarna.net/wiki/San_Carlos" TargetMode="External"/><Relationship Id="rId552" Type="http://schemas.openxmlformats.org/officeDocument/2006/relationships/hyperlink" Target="https://www.sarna.net/wiki/Cavalor" TargetMode="External"/><Relationship Id="rId1145" Type="http://schemas.openxmlformats.org/officeDocument/2006/relationships/hyperlink" Target="https://www.sarna.net/wiki/Gunzburg" TargetMode="External"/><Relationship Id="rId2476" Type="http://schemas.openxmlformats.org/officeDocument/2006/relationships/hyperlink" Target="https://www.sarna.net/wiki/San_Nicolas" TargetMode="External"/><Relationship Id="rId551" Type="http://schemas.openxmlformats.org/officeDocument/2006/relationships/hyperlink" Target="https://www.sarna.net/wiki/Catroxx" TargetMode="External"/><Relationship Id="rId1146" Type="http://schemas.openxmlformats.org/officeDocument/2006/relationships/hyperlink" Target="https://www.sarna.net/wiki/Gurgaldar" TargetMode="External"/><Relationship Id="rId2477" Type="http://schemas.openxmlformats.org/officeDocument/2006/relationships/hyperlink" Target="https://www.sarna.net/wiki/Sanda" TargetMode="External"/><Relationship Id="rId495" Type="http://schemas.openxmlformats.org/officeDocument/2006/relationships/hyperlink" Target="https://www.sarna.net/wiki/Calloway" TargetMode="External"/><Relationship Id="rId494" Type="http://schemas.openxmlformats.org/officeDocument/2006/relationships/hyperlink" Target="https://www.sarna.net/wiki/Callisto" TargetMode="External"/><Relationship Id="rId493" Type="http://schemas.openxmlformats.org/officeDocument/2006/relationships/hyperlink" Target="https://www.sarna.net/wiki/Callison" TargetMode="External"/><Relationship Id="rId492" Type="http://schemas.openxmlformats.org/officeDocument/2006/relationships/hyperlink" Target="https://www.sarna.net/wiki/Calish" TargetMode="External"/><Relationship Id="rId499" Type="http://schemas.openxmlformats.org/officeDocument/2006/relationships/hyperlink" Target="https://www.sarna.net/wiki/Camadeierre" TargetMode="External"/><Relationship Id="rId498" Type="http://schemas.openxmlformats.org/officeDocument/2006/relationships/hyperlink" Target="https://www.sarna.net/wiki/Calvados" TargetMode="External"/><Relationship Id="rId497" Type="http://schemas.openxmlformats.org/officeDocument/2006/relationships/hyperlink" Target="https://www.sarna.net/wiki/Calseraigne" TargetMode="External"/><Relationship Id="rId496" Type="http://schemas.openxmlformats.org/officeDocument/2006/relationships/hyperlink" Target="https://www.sarna.net/wiki/Calpaca" TargetMode="External"/><Relationship Id="rId1213" Type="http://schemas.openxmlformats.org/officeDocument/2006/relationships/hyperlink" Target="https://www.sarna.net/wiki/Hednesford" TargetMode="External"/><Relationship Id="rId2544" Type="http://schemas.openxmlformats.org/officeDocument/2006/relationships/hyperlink" Target="https://www.sarna.net/wiki/Shahhat" TargetMode="External"/><Relationship Id="rId1214" Type="http://schemas.openxmlformats.org/officeDocument/2006/relationships/hyperlink" Target="https://www.sarna.net/wiki/Hegel" TargetMode="External"/><Relationship Id="rId2545" Type="http://schemas.openxmlformats.org/officeDocument/2006/relationships/hyperlink" Target="https://www.sarna.net/wiki/Shahr_Kord" TargetMode="External"/><Relationship Id="rId1215" Type="http://schemas.openxmlformats.org/officeDocument/2006/relationships/hyperlink" Target="https://www.sarna.net/wiki/Heidelburg" TargetMode="External"/><Relationship Id="rId2546" Type="http://schemas.openxmlformats.org/officeDocument/2006/relationships/hyperlink" Target="https://www.sarna.net/wiki/Shalaine" TargetMode="External"/><Relationship Id="rId1216" Type="http://schemas.openxmlformats.org/officeDocument/2006/relationships/hyperlink" Target="https://www.sarna.net/wiki/Heidrunn" TargetMode="External"/><Relationship Id="rId2547" Type="http://schemas.openxmlformats.org/officeDocument/2006/relationships/hyperlink" Target="https://www.sarna.net/wiki/Liu's_Memory" TargetMode="External"/><Relationship Id="rId1217" Type="http://schemas.openxmlformats.org/officeDocument/2006/relationships/hyperlink" Target="https://www.sarna.net/wiki/Heiligendreuz" TargetMode="External"/><Relationship Id="rId2548" Type="http://schemas.openxmlformats.org/officeDocument/2006/relationships/hyperlink" Target="https://www.sarna.net/wiki/Shardayne" TargetMode="External"/><Relationship Id="rId1218" Type="http://schemas.openxmlformats.org/officeDocument/2006/relationships/hyperlink" Target="https://www.sarna.net/wiki/Andiron" TargetMode="External"/><Relationship Id="rId2549" Type="http://schemas.openxmlformats.org/officeDocument/2006/relationships/hyperlink" Target="https://www.sarna.net/wiki/Sharpe" TargetMode="External"/><Relationship Id="rId1219" Type="http://schemas.openxmlformats.org/officeDocument/2006/relationships/hyperlink" Target="https://www.sarna.net/wiki/Helduza" TargetMode="External"/><Relationship Id="rId2540" Type="http://schemas.openxmlformats.org/officeDocument/2006/relationships/hyperlink" Target="https://www.sarna.net/wiki/Sevon" TargetMode="External"/><Relationship Id="rId1210" Type="http://schemas.openxmlformats.org/officeDocument/2006/relationships/hyperlink" Target="https://www.sarna.net/wiki/Hecheng" TargetMode="External"/><Relationship Id="rId2541" Type="http://schemas.openxmlformats.org/officeDocument/2006/relationships/hyperlink" Target="https://www.sarna.net/wiki/Sevren" TargetMode="External"/><Relationship Id="rId1211" Type="http://schemas.openxmlformats.org/officeDocument/2006/relationships/hyperlink" Target="https://www.sarna.net/wiki/Hechnar" TargetMode="External"/><Relationship Id="rId2542" Type="http://schemas.openxmlformats.org/officeDocument/2006/relationships/hyperlink" Target="https://www.sarna.net/wiki/Shadow" TargetMode="External"/><Relationship Id="rId1212" Type="http://schemas.openxmlformats.org/officeDocument/2006/relationships/hyperlink" Target="https://www.sarna.net/wiki/Hector_(system)" TargetMode="External"/><Relationship Id="rId2543" Type="http://schemas.openxmlformats.org/officeDocument/2006/relationships/hyperlink" Target="https://www.sarna.net/wiki/Shady_Palms" TargetMode="External"/><Relationship Id="rId1202" Type="http://schemas.openxmlformats.org/officeDocument/2006/relationships/hyperlink" Target="https://www.sarna.net/wiki/Hawktor" TargetMode="External"/><Relationship Id="rId2533" Type="http://schemas.openxmlformats.org/officeDocument/2006/relationships/hyperlink" Target="https://www.sarna.net/wiki/Senorbi" TargetMode="External"/><Relationship Id="rId1203" Type="http://schemas.openxmlformats.org/officeDocument/2006/relationships/hyperlink" Target="https://www.sarna.net/wiki/Haynesville" TargetMode="External"/><Relationship Id="rId2534" Type="http://schemas.openxmlformats.org/officeDocument/2006/relationships/hyperlink" Target="https://www.sarna.net/wiki/Sentarus" TargetMode="External"/><Relationship Id="rId1204" Type="http://schemas.openxmlformats.org/officeDocument/2006/relationships/hyperlink" Target="https://www.sarna.net/wiki/Hazeldean" TargetMode="External"/><Relationship Id="rId2535" Type="http://schemas.openxmlformats.org/officeDocument/2006/relationships/hyperlink" Target="https://www.sarna.net/wiki/Serenity" TargetMode="External"/><Relationship Id="rId1205" Type="http://schemas.openxmlformats.org/officeDocument/2006/relationships/hyperlink" Target="https://www.sarna.net/wiki/Hazelhurst" TargetMode="External"/><Relationship Id="rId2536" Type="http://schemas.openxmlformats.org/officeDocument/2006/relationships/hyperlink" Target="https://www.sarna.net/wiki/Sertar" TargetMode="External"/><Relationship Id="rId1206" Type="http://schemas.openxmlformats.org/officeDocument/2006/relationships/hyperlink" Target="https://www.sarna.net/wiki/H%C3%A8-sh%C3%AC" TargetMode="External"/><Relationship Id="rId2537" Type="http://schemas.openxmlformats.org/officeDocument/2006/relationships/hyperlink" Target="https://www.sarna.net/wiki/Setubal" TargetMode="External"/><Relationship Id="rId1207" Type="http://schemas.openxmlformats.org/officeDocument/2006/relationships/hyperlink" Target="https://www.sarna.net/wiki/Hean" TargetMode="External"/><Relationship Id="rId2538" Type="http://schemas.openxmlformats.org/officeDocument/2006/relationships/hyperlink" Target="https://www.sarna.net/wiki/Seuta_Bimyeong" TargetMode="External"/><Relationship Id="rId1208" Type="http://schemas.openxmlformats.org/officeDocument/2006/relationships/hyperlink" Target="https://www.sarna.net/wiki/Heart_Fjord" TargetMode="External"/><Relationship Id="rId2539" Type="http://schemas.openxmlformats.org/officeDocument/2006/relationships/hyperlink" Target="https://www.sarna.net/wiki/Garotte" TargetMode="External"/><Relationship Id="rId1209" Type="http://schemas.openxmlformats.org/officeDocument/2006/relationships/hyperlink" Target="https://www.sarna.net/wiki/Heathville" TargetMode="External"/><Relationship Id="rId2530" Type="http://schemas.openxmlformats.org/officeDocument/2006/relationships/hyperlink" Target="https://www.sarna.net/wiki/Sendai" TargetMode="External"/><Relationship Id="rId1200" Type="http://schemas.openxmlformats.org/officeDocument/2006/relationships/hyperlink" Target="https://www.sarna.net/wiki/Haublan" TargetMode="External"/><Relationship Id="rId2531" Type="http://schemas.openxmlformats.org/officeDocument/2006/relationships/hyperlink" Target="https://www.sarna.net/wiki/Sendalor" TargetMode="External"/><Relationship Id="rId1201" Type="http://schemas.openxmlformats.org/officeDocument/2006/relationships/hyperlink" Target="https://www.sarna.net/wiki/Havdhem" TargetMode="External"/><Relationship Id="rId2532" Type="http://schemas.openxmlformats.org/officeDocument/2006/relationships/hyperlink" Target="https://www.sarna.net/wiki/Senftenberg" TargetMode="External"/><Relationship Id="rId1235" Type="http://schemas.openxmlformats.org/officeDocument/2006/relationships/hyperlink" Target="https://www.sarna.net/wiki/Herat_(FS)" TargetMode="External"/><Relationship Id="rId2566" Type="http://schemas.openxmlformats.org/officeDocument/2006/relationships/hyperlink" Target="https://www.sarna.net/wiki/Shimoda" TargetMode="External"/><Relationship Id="rId1236" Type="http://schemas.openxmlformats.org/officeDocument/2006/relationships/hyperlink" Target="https://www.sarna.net/wiki/Herbania" TargetMode="External"/><Relationship Id="rId2567" Type="http://schemas.openxmlformats.org/officeDocument/2006/relationships/hyperlink" Target="https://www.sarna.net/wiki/Shimonita" TargetMode="External"/><Relationship Id="rId1237" Type="http://schemas.openxmlformats.org/officeDocument/2006/relationships/hyperlink" Target="https://www.sarna.net/wiki/Here" TargetMode="External"/><Relationship Id="rId2568" Type="http://schemas.openxmlformats.org/officeDocument/2006/relationships/hyperlink" Target="https://www.sarna.net/wiki/Shimonoseki" TargetMode="External"/><Relationship Id="rId1238" Type="http://schemas.openxmlformats.org/officeDocument/2006/relationships/hyperlink" Target="https://www.sarna.net/wiki/Hergazil" TargetMode="External"/><Relationship Id="rId2569" Type="http://schemas.openxmlformats.org/officeDocument/2006/relationships/hyperlink" Target="https://www.sarna.net/wiki/Shimosuwa" TargetMode="External"/><Relationship Id="rId1239" Type="http://schemas.openxmlformats.org/officeDocument/2006/relationships/hyperlink" Target="https://www.sarna.net/wiki/Hermagor" TargetMode="External"/><Relationship Id="rId409" Type="http://schemas.openxmlformats.org/officeDocument/2006/relationships/hyperlink" Target="https://www.sarna.net/wiki/Bora" TargetMode="External"/><Relationship Id="rId404" Type="http://schemas.openxmlformats.org/officeDocument/2006/relationships/hyperlink" Target="https://www.sarna.net/wiki/Bondurant" TargetMode="External"/><Relationship Id="rId403" Type="http://schemas.openxmlformats.org/officeDocument/2006/relationships/hyperlink" Target="https://www.sarna.net/wiki/Bonavista" TargetMode="External"/><Relationship Id="rId402" Type="http://schemas.openxmlformats.org/officeDocument/2006/relationships/hyperlink" Target="https://www.sarna.net/wiki/Bonaire" TargetMode="External"/><Relationship Id="rId401" Type="http://schemas.openxmlformats.org/officeDocument/2006/relationships/hyperlink" Target="https://www.sarna.net/wiki/Bolan" TargetMode="External"/><Relationship Id="rId408" Type="http://schemas.openxmlformats.org/officeDocument/2006/relationships/hyperlink" Target="https://www.sarna.net/wiki/Boondock" TargetMode="External"/><Relationship Id="rId407" Type="http://schemas.openxmlformats.org/officeDocument/2006/relationships/hyperlink" Target="https://www.sarna.net/wiki/Booker" TargetMode="External"/><Relationship Id="rId406" Type="http://schemas.openxmlformats.org/officeDocument/2006/relationships/hyperlink" Target="https://www.sarna.net/wiki/Bonneau" TargetMode="External"/><Relationship Id="rId405" Type="http://schemas.openxmlformats.org/officeDocument/2006/relationships/hyperlink" Target="https://www.sarna.net/wiki/Bone-Norman" TargetMode="External"/><Relationship Id="rId2560" Type="http://schemas.openxmlformats.org/officeDocument/2006/relationships/hyperlink" Target="https://www.sarna.net/wiki/Sheridan%20(FWL)" TargetMode="External"/><Relationship Id="rId1230" Type="http://schemas.openxmlformats.org/officeDocument/2006/relationships/hyperlink" Target="https://www.sarna.net/wiki/Helm" TargetMode="External"/><Relationship Id="rId2561" Type="http://schemas.openxmlformats.org/officeDocument/2006/relationships/hyperlink" Target="https://www.sarna.net/wiki/Sheridan_(Clan_system)" TargetMode="External"/><Relationship Id="rId400" Type="http://schemas.openxmlformats.org/officeDocument/2006/relationships/hyperlink" Target="https://www.sarna.net/wiki/Bogrib" TargetMode="External"/><Relationship Id="rId1231" Type="http://schemas.openxmlformats.org/officeDocument/2006/relationships/hyperlink" Target="https://www.sarna.net/wiki/Helsingfors" TargetMode="External"/><Relationship Id="rId2562" Type="http://schemas.openxmlformats.org/officeDocument/2006/relationships/hyperlink" Target="https://www.sarna.net/wiki/Sherwood" TargetMode="External"/><Relationship Id="rId1232" Type="http://schemas.openxmlformats.org/officeDocument/2006/relationships/hyperlink" Target="https://www.sarna.net/wiki/Helvetia" TargetMode="External"/><Relationship Id="rId2563" Type="http://schemas.openxmlformats.org/officeDocument/2006/relationships/hyperlink" Target="https://www.sarna.net/wiki/Shiba" TargetMode="External"/><Relationship Id="rId1233" Type="http://schemas.openxmlformats.org/officeDocument/2006/relationships/hyperlink" Target="https://www.sarna.net/wiki/Helvetica" TargetMode="External"/><Relationship Id="rId2564" Type="http://schemas.openxmlformats.org/officeDocument/2006/relationships/hyperlink" Target="https://www.sarna.net/wiki/Shibukawa" TargetMode="External"/><Relationship Id="rId1234" Type="http://schemas.openxmlformats.org/officeDocument/2006/relationships/hyperlink" Target="https://www.sarna.net/wiki/Hephzibah" TargetMode="External"/><Relationship Id="rId2565" Type="http://schemas.openxmlformats.org/officeDocument/2006/relationships/hyperlink" Target="https://www.sarna.net/wiki/Shiloh" TargetMode="External"/><Relationship Id="rId1224" Type="http://schemas.openxmlformats.org/officeDocument/2006/relationships/hyperlink" Target="https://www.sarna.net/wiki/Helixmar" TargetMode="External"/><Relationship Id="rId2555" Type="http://schemas.openxmlformats.org/officeDocument/2006/relationships/hyperlink" Target="https://www.sarna.net/wiki/Shawnee" TargetMode="External"/><Relationship Id="rId1225" Type="http://schemas.openxmlformats.org/officeDocument/2006/relationships/hyperlink" Target="https://www.sarna.net/wiki/Hell's_Paradise" TargetMode="External"/><Relationship Id="rId2556" Type="http://schemas.openxmlformats.org/officeDocument/2006/relationships/hyperlink" Target="https://www.sarna.net/wiki/Sheliak" TargetMode="External"/><Relationship Id="rId1226" Type="http://schemas.openxmlformats.org/officeDocument/2006/relationships/hyperlink" Target="https://www.sarna.net/wiki/Helland" TargetMode="External"/><Relationship Id="rId2557" Type="http://schemas.openxmlformats.org/officeDocument/2006/relationships/hyperlink" Target="https://www.sarna.net/wiki/Shensi" TargetMode="External"/><Relationship Id="rId1227" Type="http://schemas.openxmlformats.org/officeDocument/2006/relationships/hyperlink" Target="https://www.sarna.net/wiki/Hellespont" TargetMode="External"/><Relationship Id="rId2558" Type="http://schemas.openxmlformats.org/officeDocument/2006/relationships/hyperlink" Target="https://www.sarna.net/wiki/Shenwan" TargetMode="External"/><Relationship Id="rId1228" Type="http://schemas.openxmlformats.org/officeDocument/2006/relationships/hyperlink" Target="https://www.sarna.net/wiki/Hellgate" TargetMode="External"/><Relationship Id="rId2559" Type="http://schemas.openxmlformats.org/officeDocument/2006/relationships/hyperlink" Target="https://www.sarna.net/wiki/Sheratan" TargetMode="External"/><Relationship Id="rId1229" Type="http://schemas.openxmlformats.org/officeDocument/2006/relationships/hyperlink" Target="https://www.sarna.net/wiki/Hellos_Minor" TargetMode="External"/><Relationship Id="rId2550" Type="http://schemas.openxmlformats.org/officeDocument/2006/relationships/hyperlink" Target="https://www.sarna.net/wiki/Sharqah" TargetMode="External"/><Relationship Id="rId1220" Type="http://schemas.openxmlformats.org/officeDocument/2006/relationships/hyperlink" Target="https://www.sarna.net/wiki/Helen" TargetMode="External"/><Relationship Id="rId2551" Type="http://schemas.openxmlformats.org/officeDocument/2006/relationships/hyperlink" Target="https://www.sarna.net/wiki/Shasta" TargetMode="External"/><Relationship Id="rId1221" Type="http://schemas.openxmlformats.org/officeDocument/2006/relationships/hyperlink" Target="https://www.sarna.net/wiki/Heliat" TargetMode="External"/><Relationship Id="rId2552" Type="http://schemas.openxmlformats.org/officeDocument/2006/relationships/hyperlink" Target="https://www.sarna.net/wiki/Shaul_Khala" TargetMode="External"/><Relationship Id="rId1222" Type="http://schemas.openxmlformats.org/officeDocument/2006/relationships/hyperlink" Target="https://www.sarna.net/wiki/Heligoland" TargetMode="External"/><Relationship Id="rId2553" Type="http://schemas.openxmlformats.org/officeDocument/2006/relationships/hyperlink" Target="https://www.sarna.net/wiki/Shaun" TargetMode="External"/><Relationship Id="rId1223" Type="http://schemas.openxmlformats.org/officeDocument/2006/relationships/hyperlink" Target="https://www.sarna.net/wiki/Helios_(system)" TargetMode="External"/><Relationship Id="rId2554" Type="http://schemas.openxmlformats.org/officeDocument/2006/relationships/hyperlink" Target="https://www.sarna.net/wiki/Shaunavon" TargetMode="External"/><Relationship Id="rId2500" Type="http://schemas.openxmlformats.org/officeDocument/2006/relationships/hyperlink" Target="https://www.sarna.net/wiki/Sauk_City" TargetMode="External"/><Relationship Id="rId2501" Type="http://schemas.openxmlformats.org/officeDocument/2006/relationships/hyperlink" Target="https://www.sarna.net/wiki/Saumur" TargetMode="External"/><Relationship Id="rId2502" Type="http://schemas.openxmlformats.org/officeDocument/2006/relationships/hyperlink" Target="https://www.sarna.net/wiki/Saunemin" TargetMode="External"/><Relationship Id="rId2503" Type="http://schemas.openxmlformats.org/officeDocument/2006/relationships/hyperlink" Target="https://www.sarna.net/wiki/Savannah_(system)" TargetMode="External"/><Relationship Id="rId2504" Type="http://schemas.openxmlformats.org/officeDocument/2006/relationships/hyperlink" Target="https://www.sarna.net/wiki/Savinsville" TargetMode="External"/><Relationship Id="rId2505" Type="http://schemas.openxmlformats.org/officeDocument/2006/relationships/hyperlink" Target="https://www.sarna.net/wiki/Savonburg" TargetMode="External"/><Relationship Id="rId2506" Type="http://schemas.openxmlformats.org/officeDocument/2006/relationships/hyperlink" Target="https://www.sarna.net/wiki/Sawyer" TargetMode="External"/><Relationship Id="rId2507" Type="http://schemas.openxmlformats.org/officeDocument/2006/relationships/hyperlink" Target="https://www.sarna.net/wiki/Sax" TargetMode="External"/><Relationship Id="rId2508" Type="http://schemas.openxmlformats.org/officeDocument/2006/relationships/hyperlink" Target="https://www.sarna.net/wiki/Scarborough" TargetMode="External"/><Relationship Id="rId2509" Type="http://schemas.openxmlformats.org/officeDocument/2006/relationships/hyperlink" Target="https://www.sarna.net/wiki/Scheat" TargetMode="External"/><Relationship Id="rId2522" Type="http://schemas.openxmlformats.org/officeDocument/2006/relationships/hyperlink" Target="https://www.sarna.net/wiki/Second_Chance" TargetMode="External"/><Relationship Id="rId2523" Type="http://schemas.openxmlformats.org/officeDocument/2006/relationships/hyperlink" Target="https://www.sarna.net/wiki/Second_Try" TargetMode="External"/><Relationship Id="rId2524" Type="http://schemas.openxmlformats.org/officeDocument/2006/relationships/hyperlink" Target="https://www.sarna.net/wiki/Segerica" TargetMode="External"/><Relationship Id="rId2525" Type="http://schemas.openxmlformats.org/officeDocument/2006/relationships/hyperlink" Target="https://www.sarna.net/wiki/Seginus" TargetMode="External"/><Relationship Id="rId2526" Type="http://schemas.openxmlformats.org/officeDocument/2006/relationships/hyperlink" Target="https://www.sarna.net/wiki/Seiduts" TargetMode="External"/><Relationship Id="rId2527" Type="http://schemas.openxmlformats.org/officeDocument/2006/relationships/hyperlink" Target="https://www.sarna.net/wiki/Sekulmun" TargetMode="External"/><Relationship Id="rId2528" Type="http://schemas.openxmlformats.org/officeDocument/2006/relationships/hyperlink" Target="https://www.sarna.net/wiki/Semenyih" TargetMode="External"/><Relationship Id="rId2529" Type="http://schemas.openxmlformats.org/officeDocument/2006/relationships/hyperlink" Target="https://www.sarna.net/wiki/Semichi" TargetMode="External"/><Relationship Id="rId2520" Type="http://schemas.openxmlformats.org/officeDocument/2006/relationships/hyperlink" Target="https://www.sarna.net/wiki/Scudder" TargetMode="External"/><Relationship Id="rId2521" Type="http://schemas.openxmlformats.org/officeDocument/2006/relationships/hyperlink" Target="https://www.sarna.net/wiki/Sebha" TargetMode="External"/><Relationship Id="rId2511" Type="http://schemas.openxmlformats.org/officeDocument/2006/relationships/hyperlink" Target="https://www.sarna.net/wiki/Schererville" TargetMode="External"/><Relationship Id="rId2512" Type="http://schemas.openxmlformats.org/officeDocument/2006/relationships/hyperlink" Target="https://www.sarna.net/wiki/Scheuerheck" TargetMode="External"/><Relationship Id="rId2513" Type="http://schemas.openxmlformats.org/officeDocument/2006/relationships/hyperlink" Target="https://www.sarna.net/wiki/Schiedam" TargetMode="External"/><Relationship Id="rId2514" Type="http://schemas.openxmlformats.org/officeDocument/2006/relationships/hyperlink" Target="https://www.sarna.net/wiki/Schirmeck" TargetMode="External"/><Relationship Id="rId2515" Type="http://schemas.openxmlformats.org/officeDocument/2006/relationships/hyperlink" Target="https://www.sarna.net/wiki/Schmitt" TargetMode="External"/><Relationship Id="rId2516" Type="http://schemas.openxmlformats.org/officeDocument/2006/relationships/hyperlink" Target="https://www.sarna.net/wiki/Schrim" TargetMode="External"/><Relationship Id="rId2517" Type="http://schemas.openxmlformats.org/officeDocument/2006/relationships/hyperlink" Target="https://www.sarna.net/wiki/Schuyler" TargetMode="External"/><Relationship Id="rId2518" Type="http://schemas.openxmlformats.org/officeDocument/2006/relationships/hyperlink" Target="https://www.sarna.net/wiki/Schwartz" TargetMode="External"/><Relationship Id="rId2519" Type="http://schemas.openxmlformats.org/officeDocument/2006/relationships/hyperlink" Target="https://www.sarna.net/wiki/Scituate" TargetMode="External"/><Relationship Id="rId2510" Type="http://schemas.openxmlformats.org/officeDocument/2006/relationships/hyperlink" Target="https://www.sarna.net/wiki/Schedar" TargetMode="External"/><Relationship Id="rId469" Type="http://schemas.openxmlformats.org/officeDocument/2006/relationships/hyperlink" Target="https://www.sarna.net/wiki/Butler" TargetMode="External"/><Relationship Id="rId468" Type="http://schemas.openxmlformats.org/officeDocument/2006/relationships/hyperlink" Target="https://www.sarna.net/wiki/Bushmill" TargetMode="External"/><Relationship Id="rId467" Type="http://schemas.openxmlformats.org/officeDocument/2006/relationships/hyperlink" Target="https://www.sarna.net/wiki/Burton" TargetMode="External"/><Relationship Id="rId1290" Type="http://schemas.openxmlformats.org/officeDocument/2006/relationships/hyperlink" Target="https://www.sarna.net/wiki/Howrah" TargetMode="External"/><Relationship Id="rId1291" Type="http://schemas.openxmlformats.org/officeDocument/2006/relationships/hyperlink" Target="https://www.sarna.net/wiki/Hoyleton" TargetMode="External"/><Relationship Id="rId1292" Type="http://schemas.openxmlformats.org/officeDocument/2006/relationships/hyperlink" Target="https://www.sarna.net/wiki/Hrafn" TargetMode="External"/><Relationship Id="rId462" Type="http://schemas.openxmlformats.org/officeDocument/2006/relationships/hyperlink" Target="https://www.sarna.net/wiki/Buckminster" TargetMode="External"/><Relationship Id="rId1293" Type="http://schemas.openxmlformats.org/officeDocument/2006/relationships/hyperlink" Target="https://www.sarna.net/wiki/Hsien" TargetMode="External"/><Relationship Id="rId461" Type="http://schemas.openxmlformats.org/officeDocument/2006/relationships/hyperlink" Target="https://www.sarna.net/wiki/Bucklands" TargetMode="External"/><Relationship Id="rId1294" Type="http://schemas.openxmlformats.org/officeDocument/2006/relationships/hyperlink" Target="https://www.sarna.net/wiki/Huaide" TargetMode="External"/><Relationship Id="rId460" Type="http://schemas.openxmlformats.org/officeDocument/2006/relationships/hyperlink" Target="https://www.sarna.net/wiki/Buchlau" TargetMode="External"/><Relationship Id="rId1295" Type="http://schemas.openxmlformats.org/officeDocument/2006/relationships/hyperlink" Target="https://www.sarna.net/wiki/Huan" TargetMode="External"/><Relationship Id="rId1296" Type="http://schemas.openxmlformats.org/officeDocument/2006/relationships/hyperlink" Target="https://www.sarna.net/wiki/Tincalunas" TargetMode="External"/><Relationship Id="rId466" Type="http://schemas.openxmlformats.org/officeDocument/2006/relationships/hyperlink" Target="https://www.sarna.net/wiki/Burnt_Rock" TargetMode="External"/><Relationship Id="rId1297" Type="http://schemas.openxmlformats.org/officeDocument/2006/relationships/hyperlink" Target="https://www.sarna.net/wiki/Hudeiba" TargetMode="External"/><Relationship Id="rId465" Type="http://schemas.openxmlformats.org/officeDocument/2006/relationships/hyperlink" Target="https://www.sarna.net/wiki/Buenos_Aires" TargetMode="External"/><Relationship Id="rId1298" Type="http://schemas.openxmlformats.org/officeDocument/2006/relationships/hyperlink" Target="https://www.sarna.net/wiki/Huesta" TargetMode="External"/><Relationship Id="rId464" Type="http://schemas.openxmlformats.org/officeDocument/2006/relationships/hyperlink" Target="https://www.sarna.net/wiki/Buena" TargetMode="External"/><Relationship Id="rId1299" Type="http://schemas.openxmlformats.org/officeDocument/2006/relationships/hyperlink" Target="https://www.sarna.net/wiki/Humansville" TargetMode="External"/><Relationship Id="rId463" Type="http://schemas.openxmlformats.org/officeDocument/2006/relationships/hyperlink" Target="https://www.sarna.net/wiki/Budingen" TargetMode="External"/><Relationship Id="rId459" Type="http://schemas.openxmlformats.org/officeDocument/2006/relationships/hyperlink" Target="https://www.sarna.net/wiki/Bryceland" TargetMode="External"/><Relationship Id="rId458" Type="http://schemas.openxmlformats.org/officeDocument/2006/relationships/hyperlink" Target="https://www.sarna.net/wiki/Bryant" TargetMode="External"/><Relationship Id="rId457" Type="http://schemas.openxmlformats.org/officeDocument/2006/relationships/hyperlink" Target="https://www.sarna.net/wiki/Brusett" TargetMode="External"/><Relationship Id="rId456" Type="http://schemas.openxmlformats.org/officeDocument/2006/relationships/hyperlink" Target="https://www.sarna.net/wiki/Brundams" TargetMode="External"/><Relationship Id="rId1280" Type="http://schemas.openxmlformats.org/officeDocument/2006/relationships/hyperlink" Target="https://www.sarna.net/wiki/Randis" TargetMode="External"/><Relationship Id="rId1281" Type="http://schemas.openxmlformats.org/officeDocument/2006/relationships/hyperlink" Target="https://www.sarna.net/wiki/Horatius" TargetMode="External"/><Relationship Id="rId451" Type="http://schemas.openxmlformats.org/officeDocument/2006/relationships/hyperlink" Target="https://www.sarna.net/wiki/Brooloo" TargetMode="External"/><Relationship Id="rId1282" Type="http://schemas.openxmlformats.org/officeDocument/2006/relationships/hyperlink" Target="https://www.sarna.net/wiki/Horgens" TargetMode="External"/><Relationship Id="rId450" Type="http://schemas.openxmlformats.org/officeDocument/2006/relationships/hyperlink" Target="https://www.sarna.net/wiki/Brookeland" TargetMode="External"/><Relationship Id="rId1283" Type="http://schemas.openxmlformats.org/officeDocument/2006/relationships/hyperlink" Target="https://www.sarna.net/wiki/Horneburg" TargetMode="External"/><Relationship Id="rId1284" Type="http://schemas.openxmlformats.org/officeDocument/2006/relationships/hyperlink" Target="https://www.sarna.net/wiki/Hornir's_Keep" TargetMode="External"/><Relationship Id="rId1285" Type="http://schemas.openxmlformats.org/officeDocument/2006/relationships/hyperlink" Target="https://www.sarna.net/wiki/Horsham" TargetMode="External"/><Relationship Id="rId455" Type="http://schemas.openxmlformats.org/officeDocument/2006/relationships/hyperlink" Target="https://www.sarna.net/wiki/Brundage" TargetMode="External"/><Relationship Id="rId1286" Type="http://schemas.openxmlformats.org/officeDocument/2006/relationships/hyperlink" Target="https://www.sarna.net/wiki/Hortense" TargetMode="External"/><Relationship Id="rId454" Type="http://schemas.openxmlformats.org/officeDocument/2006/relationships/hyperlink" Target="https://www.sarna.net/wiki/Bruges" TargetMode="External"/><Relationship Id="rId1287" Type="http://schemas.openxmlformats.org/officeDocument/2006/relationships/hyperlink" Target="https://www.sarna.net/wiki/Hot_Springs" TargetMode="External"/><Relationship Id="rId453" Type="http://schemas.openxmlformats.org/officeDocument/2006/relationships/hyperlink" Target="https://www.sarna.net/wiki/Bruben" TargetMode="External"/><Relationship Id="rId1288" Type="http://schemas.openxmlformats.org/officeDocument/2006/relationships/hyperlink" Target="https://www.sarna.net/wiki/Housekarle" TargetMode="External"/><Relationship Id="rId452" Type="http://schemas.openxmlformats.org/officeDocument/2006/relationships/hyperlink" Target="https://www.sarna.net/wiki/Brownsville" TargetMode="External"/><Relationship Id="rId1289" Type="http://schemas.openxmlformats.org/officeDocument/2006/relationships/hyperlink" Target="https://www.sarna.net/wiki/Howick" TargetMode="External"/><Relationship Id="rId3018" Type="http://schemas.openxmlformats.org/officeDocument/2006/relationships/hyperlink" Target="https://www.sarna.net/wiki/Vorzel" TargetMode="External"/><Relationship Id="rId3017" Type="http://schemas.openxmlformats.org/officeDocument/2006/relationships/hyperlink" Target="https://www.sarna.net/wiki/Vortalcoy" TargetMode="External"/><Relationship Id="rId3019" Type="http://schemas.openxmlformats.org/officeDocument/2006/relationships/hyperlink" Target="https://www.sarna.net/wiki/Vosloorus" TargetMode="External"/><Relationship Id="rId491" Type="http://schemas.openxmlformats.org/officeDocument/2006/relationships/hyperlink" Target="https://www.sarna.net/wiki/Calingasta" TargetMode="External"/><Relationship Id="rId490" Type="http://schemas.openxmlformats.org/officeDocument/2006/relationships/hyperlink" Target="https://www.sarna.net/wiki/Caledonia" TargetMode="External"/><Relationship Id="rId489" Type="http://schemas.openxmlformats.org/officeDocument/2006/relationships/hyperlink" Target="https://www.sarna.net/wiki/Caledea" TargetMode="External"/><Relationship Id="rId484" Type="http://schemas.openxmlformats.org/officeDocument/2006/relationships/hyperlink" Target="https://www.sarna.net/wiki/Calafell" TargetMode="External"/><Relationship Id="rId3010" Type="http://schemas.openxmlformats.org/officeDocument/2006/relationships/hyperlink" Target="https://www.sarna.net/wiki/Virtue" TargetMode="External"/><Relationship Id="rId483" Type="http://schemas.openxmlformats.org/officeDocument/2006/relationships/hyperlink" Target="https://www.sarna.net/wiki/Cajamarca" TargetMode="External"/><Relationship Id="rId482" Type="http://schemas.openxmlformats.org/officeDocument/2006/relationships/hyperlink" Target="https://www.sarna.net/wiki/Caillinius" TargetMode="External"/><Relationship Id="rId3012" Type="http://schemas.openxmlformats.org/officeDocument/2006/relationships/hyperlink" Target="https://www.sarna.net/wiki/Vixen_(system)" TargetMode="External"/><Relationship Id="rId481" Type="http://schemas.openxmlformats.org/officeDocument/2006/relationships/hyperlink" Target="https://www.sarna.net/wiki/Cahokia" TargetMode="External"/><Relationship Id="rId3011" Type="http://schemas.openxmlformats.org/officeDocument/2006/relationships/hyperlink" Target="https://www.sarna.net/wiki/Visby" TargetMode="External"/><Relationship Id="rId488" Type="http://schemas.openxmlformats.org/officeDocument/2006/relationships/hyperlink" Target="https://www.sarna.net/wiki/Caldwell" TargetMode="External"/><Relationship Id="rId3014" Type="http://schemas.openxmlformats.org/officeDocument/2006/relationships/hyperlink" Target="https://www.sarna.net/wiki/Volders" TargetMode="External"/><Relationship Id="rId487" Type="http://schemas.openxmlformats.org/officeDocument/2006/relationships/hyperlink" Target="https://www.sarna.net/wiki/Caldrea" TargetMode="External"/><Relationship Id="rId3013" Type="http://schemas.openxmlformats.org/officeDocument/2006/relationships/hyperlink" Target="https://www.sarna.net/wiki/Voehn" TargetMode="External"/><Relationship Id="rId486" Type="http://schemas.openxmlformats.org/officeDocument/2006/relationships/hyperlink" Target="https://www.sarna.net/wiki/Caldarium" TargetMode="External"/><Relationship Id="rId3016" Type="http://schemas.openxmlformats.org/officeDocument/2006/relationships/hyperlink" Target="https://www.sarna.net/wiki/Vorarlberg" TargetMode="External"/><Relationship Id="rId485" Type="http://schemas.openxmlformats.org/officeDocument/2006/relationships/hyperlink" Target="https://www.sarna.net/wiki/Calchedon" TargetMode="External"/><Relationship Id="rId3015" Type="http://schemas.openxmlformats.org/officeDocument/2006/relationships/hyperlink" Target="https://www.sarna.net/wiki/Vonja" TargetMode="External"/><Relationship Id="rId3007" Type="http://schemas.openxmlformats.org/officeDocument/2006/relationships/hyperlink" Target="https://www.sarna.net/wiki/Virentofta" TargetMode="External"/><Relationship Id="rId3006" Type="http://schemas.openxmlformats.org/officeDocument/2006/relationships/hyperlink" Target="https://www.sarna.net/wiki/Vipaava" TargetMode="External"/><Relationship Id="rId3009" Type="http://schemas.openxmlformats.org/officeDocument/2006/relationships/hyperlink" Target="https://www.sarna.net/wiki/Viroflay" TargetMode="External"/><Relationship Id="rId3008" Type="http://schemas.openxmlformats.org/officeDocument/2006/relationships/hyperlink" Target="https://www.sarna.net/wiki/Viribium" TargetMode="External"/><Relationship Id="rId480" Type="http://schemas.openxmlformats.org/officeDocument/2006/relationships/hyperlink" Target="https://www.sarna.net/wiki/Caesar's_Crown" TargetMode="External"/><Relationship Id="rId479" Type="http://schemas.openxmlformats.org/officeDocument/2006/relationships/hyperlink" Target="https://www.sarna.net/wiki/Caesaera" TargetMode="External"/><Relationship Id="rId478" Type="http://schemas.openxmlformats.org/officeDocument/2006/relationships/hyperlink" Target="https://www.sarna.net/wiki/Caerlaverock" TargetMode="External"/><Relationship Id="rId473" Type="http://schemas.openxmlformats.org/officeDocument/2006/relationships/hyperlink" Target="https://www.sarna.net/wiki/Byesville" TargetMode="External"/><Relationship Id="rId472" Type="http://schemas.openxmlformats.org/officeDocument/2006/relationships/hyperlink" Target="https://www.sarna.net/wiki/Bye's_Ship" TargetMode="External"/><Relationship Id="rId471" Type="http://schemas.openxmlformats.org/officeDocument/2006/relationships/hyperlink" Target="https://www.sarna.net/wiki/Butzfleth" TargetMode="External"/><Relationship Id="rId3001" Type="http://schemas.openxmlformats.org/officeDocument/2006/relationships/hyperlink" Target="https://www.sarna.net/wiki/Viluisk" TargetMode="External"/><Relationship Id="rId470" Type="http://schemas.openxmlformats.org/officeDocument/2006/relationships/hyperlink" Target="https://www.sarna.net/wiki/Butte_Hold" TargetMode="External"/><Relationship Id="rId3000" Type="http://schemas.openxmlformats.org/officeDocument/2006/relationships/hyperlink" Target="https://www.sarna.net/wiki/Villanueva" TargetMode="External"/><Relationship Id="rId477" Type="http://schemas.openxmlformats.org/officeDocument/2006/relationships/hyperlink" Target="https://www.sarna.net/wiki/Cadiz_(TC)" TargetMode="External"/><Relationship Id="rId3003" Type="http://schemas.openxmlformats.org/officeDocument/2006/relationships/hyperlink" Target="https://www.sarna.net/wiki/Vinstra" TargetMode="External"/><Relationship Id="rId476" Type="http://schemas.openxmlformats.org/officeDocument/2006/relationships/hyperlink" Target="https://www.sarna.net/wiki/Cadiz_(DC)" TargetMode="External"/><Relationship Id="rId3002" Type="http://schemas.openxmlformats.org/officeDocument/2006/relationships/hyperlink" Target="https://www.sarna.net/wiki/Vindemiatrix" TargetMode="External"/><Relationship Id="rId475" Type="http://schemas.openxmlformats.org/officeDocument/2006/relationships/hyperlink" Target="https://www.sarna.net/wiki/Cadela" TargetMode="External"/><Relationship Id="rId3005" Type="http://schemas.openxmlformats.org/officeDocument/2006/relationships/hyperlink" Target="https://www.sarna.net/wiki/Vintru" TargetMode="External"/><Relationship Id="rId474" Type="http://schemas.openxmlformats.org/officeDocument/2006/relationships/hyperlink" Target="https://www.sarna.net/wiki/Cabanatuan" TargetMode="External"/><Relationship Id="rId3004" Type="http://schemas.openxmlformats.org/officeDocument/2006/relationships/hyperlink" Target="https://www.sarna.net/wiki/Vinton" TargetMode="External"/><Relationship Id="rId1257" Type="http://schemas.openxmlformats.org/officeDocument/2006/relationships/hyperlink" Target="https://www.sarna.net/wiki/Hiratsuka" TargetMode="External"/><Relationship Id="rId2588" Type="http://schemas.openxmlformats.org/officeDocument/2006/relationships/hyperlink" Target="https://www.sarna.net/wiki/Sierpc" TargetMode="External"/><Relationship Id="rId1258" Type="http://schemas.openxmlformats.org/officeDocument/2006/relationships/hyperlink" Target="https://www.sarna.net/wiki/Hirtshals" TargetMode="External"/><Relationship Id="rId2589" Type="http://schemas.openxmlformats.org/officeDocument/2006/relationships/hyperlink" Target="https://www.sarna.net/wiki/Sierra" TargetMode="External"/><Relationship Id="rId1259" Type="http://schemas.openxmlformats.org/officeDocument/2006/relationships/hyperlink" Target="https://www.sarna.net/wiki/Hivrannee" TargetMode="External"/><Relationship Id="rId426" Type="http://schemas.openxmlformats.org/officeDocument/2006/relationships/hyperlink" Target="https://www.sarna.net/wiki/Brasha" TargetMode="External"/><Relationship Id="rId425" Type="http://schemas.openxmlformats.org/officeDocument/2006/relationships/hyperlink" Target="https://www.sarna.net/wiki/Branzoll" TargetMode="External"/><Relationship Id="rId424" Type="http://schemas.openxmlformats.org/officeDocument/2006/relationships/hyperlink" Target="https://www.sarna.net/wiki/Brailsford" TargetMode="External"/><Relationship Id="rId423" Type="http://schemas.openxmlformats.org/officeDocument/2006/relationships/hyperlink" Target="https://www.sarna.net/wiki/Brabent" TargetMode="External"/><Relationship Id="rId429" Type="http://schemas.openxmlformats.org/officeDocument/2006/relationships/hyperlink" Target="https://www.sarna.net/wiki/Braunton" TargetMode="External"/><Relationship Id="rId428" Type="http://schemas.openxmlformats.org/officeDocument/2006/relationships/hyperlink" Target="https://www.sarna.net/wiki/Braunschweig" TargetMode="External"/><Relationship Id="rId427" Type="http://schemas.openxmlformats.org/officeDocument/2006/relationships/hyperlink" Target="https://www.sarna.net/wiki/Braum" TargetMode="External"/><Relationship Id="rId2580" Type="http://schemas.openxmlformats.org/officeDocument/2006/relationships/hyperlink" Target="https://www.sarna.net/wiki/Shubuta" TargetMode="External"/><Relationship Id="rId1250" Type="http://schemas.openxmlformats.org/officeDocument/2006/relationships/hyperlink" Target="https://www.sarna.net/wiki/Highspire" TargetMode="External"/><Relationship Id="rId2581" Type="http://schemas.openxmlformats.org/officeDocument/2006/relationships/hyperlink" Target="https://www.sarna.net/wiki/Shuen_Wan" TargetMode="External"/><Relationship Id="rId1251" Type="http://schemas.openxmlformats.org/officeDocument/2006/relationships/hyperlink" Target="https://www.sarna.net/wiki/Highwater" TargetMode="External"/><Relationship Id="rId2582" Type="http://schemas.openxmlformats.org/officeDocument/2006/relationships/hyperlink" Target="https://www.sarna.net/wiki/Shui-p%C3%A0o" TargetMode="External"/><Relationship Id="rId1252" Type="http://schemas.openxmlformats.org/officeDocument/2006/relationships/hyperlink" Target="https://www.sarna.net/wiki/Hildaman" TargetMode="External"/><Relationship Id="rId2583" Type="http://schemas.openxmlformats.org/officeDocument/2006/relationships/hyperlink" Target="https://www.sarna.net/wiki/Sialkot" TargetMode="External"/><Relationship Id="rId422" Type="http://schemas.openxmlformats.org/officeDocument/2006/relationships/hyperlink" Target="https://www.sarna.net/wiki/Braben's_Frontier" TargetMode="External"/><Relationship Id="rId1253" Type="http://schemas.openxmlformats.org/officeDocument/2006/relationships/hyperlink" Target="https://www.sarna.net/wiki/Hillerod" TargetMode="External"/><Relationship Id="rId2584" Type="http://schemas.openxmlformats.org/officeDocument/2006/relationships/hyperlink" Target="https://www.sarna.net/wiki/Sian" TargetMode="External"/><Relationship Id="rId421" Type="http://schemas.openxmlformats.org/officeDocument/2006/relationships/hyperlink" Target="https://www.sarna.net/wiki/Bowang" TargetMode="External"/><Relationship Id="rId1254" Type="http://schemas.openxmlformats.org/officeDocument/2006/relationships/hyperlink" Target="https://www.sarna.net/wiki/Baltazar" TargetMode="External"/><Relationship Id="rId2585" Type="http://schemas.openxmlformats.org/officeDocument/2006/relationships/hyperlink" Target="https://www.sarna.net/wiki/Sichuan" TargetMode="External"/><Relationship Id="rId420" Type="http://schemas.openxmlformats.org/officeDocument/2006/relationships/hyperlink" Target="https://www.sarna.net/wiki/Bountiful_Harvest" TargetMode="External"/><Relationship Id="rId1255" Type="http://schemas.openxmlformats.org/officeDocument/2006/relationships/hyperlink" Target="https://www.sarna.net/wiki/Hinckley" TargetMode="External"/><Relationship Id="rId2586" Type="http://schemas.openxmlformats.org/officeDocument/2006/relationships/hyperlink" Target="https://www.sarna.net/wiki/Sidon" TargetMode="External"/><Relationship Id="rId1256" Type="http://schemas.openxmlformats.org/officeDocument/2006/relationships/hyperlink" Target="https://www.sarna.net/wiki/Hindmarsh" TargetMode="External"/><Relationship Id="rId2587" Type="http://schemas.openxmlformats.org/officeDocument/2006/relationships/hyperlink" Target="https://www.sarna.net/wiki/Siendou" TargetMode="External"/><Relationship Id="rId1246" Type="http://schemas.openxmlformats.org/officeDocument/2006/relationships/hyperlink" Target="https://www.sarna.net/wiki/Hiberius" TargetMode="External"/><Relationship Id="rId2577" Type="http://schemas.openxmlformats.org/officeDocument/2006/relationships/hyperlink" Target="https://www.sarna.net/wiki/Shirotori" TargetMode="External"/><Relationship Id="rId1247" Type="http://schemas.openxmlformats.org/officeDocument/2006/relationships/hyperlink" Target="https://www.sarna.net/wiki/Hibernia" TargetMode="External"/><Relationship Id="rId2578" Type="http://schemas.openxmlformats.org/officeDocument/2006/relationships/hyperlink" Target="https://www.sarna.net/wiki/Shitara" TargetMode="External"/><Relationship Id="rId1248" Type="http://schemas.openxmlformats.org/officeDocument/2006/relationships/hyperlink" Target="https://www.sarna.net/wiki/Hibuarius" TargetMode="External"/><Relationship Id="rId2579" Type="http://schemas.openxmlformats.org/officeDocument/2006/relationships/hyperlink" Target="https://www.sarna.net/wiki/Shoreham" TargetMode="External"/><Relationship Id="rId1249" Type="http://schemas.openxmlformats.org/officeDocument/2006/relationships/hyperlink" Target="https://www.sarna.net/wiki/Hickok" TargetMode="External"/><Relationship Id="rId415" Type="http://schemas.openxmlformats.org/officeDocument/2006/relationships/hyperlink" Target="https://www.sarna.net/wiki/Bossangoa" TargetMode="External"/><Relationship Id="rId414" Type="http://schemas.openxmlformats.org/officeDocument/2006/relationships/hyperlink" Target="https://www.sarna.net/wiki/Borka" TargetMode="External"/><Relationship Id="rId413" Type="http://schemas.openxmlformats.org/officeDocument/2006/relationships/hyperlink" Target="https://www.sarna.net/wiki/Borghese" TargetMode="External"/><Relationship Id="rId412" Type="http://schemas.openxmlformats.org/officeDocument/2006/relationships/hyperlink" Target="https://www.sarna.net/wiki/Borgan's_Rift" TargetMode="External"/><Relationship Id="rId419" Type="http://schemas.openxmlformats.org/officeDocument/2006/relationships/hyperlink" Target="https://www.sarna.net/wiki/Boulsi" TargetMode="External"/><Relationship Id="rId418" Type="http://schemas.openxmlformats.org/officeDocument/2006/relationships/hyperlink" Target="https://www.sarna.net/wiki/Bougie" TargetMode="External"/><Relationship Id="rId417" Type="http://schemas.openxmlformats.org/officeDocument/2006/relationships/hyperlink" Target="https://www.sarna.net/wiki/Bothwell" TargetMode="External"/><Relationship Id="rId416" Type="http://schemas.openxmlformats.org/officeDocument/2006/relationships/hyperlink" Target="https://www.sarna.net/wiki/Botany_Bay" TargetMode="External"/><Relationship Id="rId2570" Type="http://schemas.openxmlformats.org/officeDocument/2006/relationships/hyperlink" Target="https://www.sarna.net/wiki/Shinonoi" TargetMode="External"/><Relationship Id="rId1240" Type="http://schemas.openxmlformats.org/officeDocument/2006/relationships/hyperlink" Target="https://www.sarna.net/wiki/Herndon" TargetMode="External"/><Relationship Id="rId2571" Type="http://schemas.openxmlformats.org/officeDocument/2006/relationships/hyperlink" Target="https://www.sarna.net/wiki/Shionoha" TargetMode="External"/><Relationship Id="rId1241" Type="http://schemas.openxmlformats.org/officeDocument/2006/relationships/hyperlink" Target="https://www.sarna.net/wiki/Herotitus" TargetMode="External"/><Relationship Id="rId2572" Type="http://schemas.openxmlformats.org/officeDocument/2006/relationships/hyperlink" Target="https://www.sarna.net/wiki/Shipka" TargetMode="External"/><Relationship Id="rId411" Type="http://schemas.openxmlformats.org/officeDocument/2006/relationships/hyperlink" Target="https://www.sarna.net/wiki/Bordon" TargetMode="External"/><Relationship Id="rId1242" Type="http://schemas.openxmlformats.org/officeDocument/2006/relationships/hyperlink" Target="https://www.sarna.net/wiki/Herrmaz" TargetMode="External"/><Relationship Id="rId2573" Type="http://schemas.openxmlformats.org/officeDocument/2006/relationships/hyperlink" Target="https://www.sarna.net/wiki/Shipton" TargetMode="External"/><Relationship Id="rId410" Type="http://schemas.openxmlformats.org/officeDocument/2006/relationships/hyperlink" Target="https://www.sarna.net/wiki/Borden" TargetMode="External"/><Relationship Id="rId1243" Type="http://schemas.openxmlformats.org/officeDocument/2006/relationships/hyperlink" Target="https://www.sarna.net/wiki/Herzberg" TargetMode="External"/><Relationship Id="rId2574" Type="http://schemas.openxmlformats.org/officeDocument/2006/relationships/hyperlink" Target="https://www.sarna.net/wiki/Shira" TargetMode="External"/><Relationship Id="rId1244" Type="http://schemas.openxmlformats.org/officeDocument/2006/relationships/hyperlink" Target="https://www.sarna.net/wiki/Hesperus" TargetMode="External"/><Relationship Id="rId2575" Type="http://schemas.openxmlformats.org/officeDocument/2006/relationships/hyperlink" Target="https://www.sarna.net/wiki/Shiri" TargetMode="External"/><Relationship Id="rId1245" Type="http://schemas.openxmlformats.org/officeDocument/2006/relationships/hyperlink" Target="https://www.sarna.net/wiki/Hexare" TargetMode="External"/><Relationship Id="rId2576" Type="http://schemas.openxmlformats.org/officeDocument/2006/relationships/hyperlink" Target="https://www.sarna.net/wiki/Shiro_(system)" TargetMode="External"/><Relationship Id="rId1279" Type="http://schemas.openxmlformats.org/officeDocument/2006/relationships/hyperlink" Target="https://www.sarna.net/wiki/Hoonaar" TargetMode="External"/><Relationship Id="rId448" Type="http://schemas.openxmlformats.org/officeDocument/2006/relationships/hyperlink" Target="https://www.sarna.net/wiki/Broken_Wheel" TargetMode="External"/><Relationship Id="rId447" Type="http://schemas.openxmlformats.org/officeDocument/2006/relationships/hyperlink" Target="https://www.sarna.net/wiki/Brockway" TargetMode="External"/><Relationship Id="rId446" Type="http://schemas.openxmlformats.org/officeDocument/2006/relationships/hyperlink" Target="https://www.sarna.net/wiki/Brockton" TargetMode="External"/><Relationship Id="rId445" Type="http://schemas.openxmlformats.org/officeDocument/2006/relationships/hyperlink" Target="https://www.sarna.net/wiki/Brocchi's_Cluster" TargetMode="External"/><Relationship Id="rId449" Type="http://schemas.openxmlformats.org/officeDocument/2006/relationships/hyperlink" Target="https://www.sarna.net/wiki/Bromhead" TargetMode="External"/><Relationship Id="rId1270" Type="http://schemas.openxmlformats.org/officeDocument/2006/relationships/hyperlink" Target="https://www.sarna.net/wiki/Holloway" TargetMode="External"/><Relationship Id="rId440" Type="http://schemas.openxmlformats.org/officeDocument/2006/relationships/hyperlink" Target="https://www.sarna.net/wiki/Brinton" TargetMode="External"/><Relationship Id="rId1271" Type="http://schemas.openxmlformats.org/officeDocument/2006/relationships/hyperlink" Target="https://www.sarna.net/wiki/Holmsbu" TargetMode="External"/><Relationship Id="rId1272" Type="http://schemas.openxmlformats.org/officeDocument/2006/relationships/hyperlink" Target="https://www.sarna.net/wiki/Holt" TargetMode="External"/><Relationship Id="rId1273" Type="http://schemas.openxmlformats.org/officeDocument/2006/relationships/hyperlink" Target="https://www.sarna.net/wiki/Homam" TargetMode="External"/><Relationship Id="rId1274" Type="http://schemas.openxmlformats.org/officeDocument/2006/relationships/hyperlink" Target="https://www.sarna.net/wiki/Home" TargetMode="External"/><Relationship Id="rId444" Type="http://schemas.openxmlformats.org/officeDocument/2006/relationships/hyperlink" Target="https://www.sarna.net/wiki/Broaddus" TargetMode="External"/><Relationship Id="rId1275" Type="http://schemas.openxmlformats.org/officeDocument/2006/relationships/hyperlink" Target="https://www.sarna.net/wiki/Homestead" TargetMode="External"/><Relationship Id="rId443" Type="http://schemas.openxmlformats.org/officeDocument/2006/relationships/hyperlink" Target="https://www.sarna.net/wiki/Brixtana" TargetMode="External"/><Relationship Id="rId1276" Type="http://schemas.openxmlformats.org/officeDocument/2006/relationships/hyperlink" Target="https://www.sarna.net/wiki/Hongor" TargetMode="External"/><Relationship Id="rId442" Type="http://schemas.openxmlformats.org/officeDocument/2006/relationships/hyperlink" Target="https://www.sarna.net/wiki/Bristol%20(FS)" TargetMode="External"/><Relationship Id="rId1277" Type="http://schemas.openxmlformats.org/officeDocument/2006/relationships/hyperlink" Target="https://www.sarna.net/wiki/Hongqiao" TargetMode="External"/><Relationship Id="rId441" Type="http://schemas.openxmlformats.org/officeDocument/2006/relationships/hyperlink" Target="https://www.sarna.net/wiki/Brisbane" TargetMode="External"/><Relationship Id="rId1278" Type="http://schemas.openxmlformats.org/officeDocument/2006/relationships/hyperlink" Target="https://www.sarna.net/wiki/Hood" TargetMode="External"/><Relationship Id="rId1268" Type="http://schemas.openxmlformats.org/officeDocument/2006/relationships/hyperlink" Target="https://www.sarna.net/wiki/Holdout" TargetMode="External"/><Relationship Id="rId2599" Type="http://schemas.openxmlformats.org/officeDocument/2006/relationships/hyperlink" Target="https://www.sarna.net/wiki/Simone" TargetMode="External"/><Relationship Id="rId1269" Type="http://schemas.openxmlformats.org/officeDocument/2006/relationships/hyperlink" Target="https://www.sarna.net/wiki/Hollabrunn" TargetMode="External"/><Relationship Id="rId437" Type="http://schemas.openxmlformats.org/officeDocument/2006/relationships/hyperlink" Target="https://www.sarna.net/wiki/Brihuega" TargetMode="External"/><Relationship Id="rId436" Type="http://schemas.openxmlformats.org/officeDocument/2006/relationships/hyperlink" Target="https://www.sarna.net/wiki/Brighton" TargetMode="External"/><Relationship Id="rId435" Type="http://schemas.openxmlformats.org/officeDocument/2006/relationships/hyperlink" Target="https://www.sarna.net/wiki/Breukelen" TargetMode="External"/><Relationship Id="rId434" Type="http://schemas.openxmlformats.org/officeDocument/2006/relationships/hyperlink" Target="https://www.sarna.net/wiki/Brest" TargetMode="External"/><Relationship Id="rId439" Type="http://schemas.openxmlformats.org/officeDocument/2006/relationships/hyperlink" Target="https://www.sarna.net/wiki/Bringdam" TargetMode="External"/><Relationship Id="rId438" Type="http://schemas.openxmlformats.org/officeDocument/2006/relationships/hyperlink" Target="https://www.sarna.net/wiki/Brim" TargetMode="External"/><Relationship Id="rId2590" Type="http://schemas.openxmlformats.org/officeDocument/2006/relationships/hyperlink" Target="https://www.sarna.net/wiki/Sighisoara" TargetMode="External"/><Relationship Id="rId1260" Type="http://schemas.openxmlformats.org/officeDocument/2006/relationships/hyperlink" Target="https://www.sarna.net/wiki/Hoard" TargetMode="External"/><Relationship Id="rId2591" Type="http://schemas.openxmlformats.org/officeDocument/2006/relationships/hyperlink" Target="https://www.sarna.net/wiki/Sigma_Mare" TargetMode="External"/><Relationship Id="rId1261" Type="http://schemas.openxmlformats.org/officeDocument/2006/relationships/hyperlink" Target="https://www.sarna.net/wiki/Hobbs" TargetMode="External"/><Relationship Id="rId2592" Type="http://schemas.openxmlformats.org/officeDocument/2006/relationships/hyperlink" Target="https://www.sarna.net/wiki/Sigurd" TargetMode="External"/><Relationship Id="rId1262" Type="http://schemas.openxmlformats.org/officeDocument/2006/relationships/hyperlink" Target="https://www.sarna.net/wiki/Hobson" TargetMode="External"/><Relationship Id="rId2593" Type="http://schemas.openxmlformats.org/officeDocument/2006/relationships/hyperlink" Target="https://www.sarna.net/wiki/Sikkim" TargetMode="External"/><Relationship Id="rId1263" Type="http://schemas.openxmlformats.org/officeDocument/2006/relationships/hyperlink" Target="https://www.sarna.net/wiki/H%C3%B3dmezov%C3%A1s%C3%A1rhely" TargetMode="External"/><Relationship Id="rId2594" Type="http://schemas.openxmlformats.org/officeDocument/2006/relationships/hyperlink" Target="https://www.sarna.net/wiki/Sileste" TargetMode="External"/><Relationship Id="rId433" Type="http://schemas.openxmlformats.org/officeDocument/2006/relationships/hyperlink" Target="https://www.sarna.net/wiki/Bremond" TargetMode="External"/><Relationship Id="rId1264" Type="http://schemas.openxmlformats.org/officeDocument/2006/relationships/hyperlink" Target="https://www.sarna.net/wiki/Hoensbroek" TargetMode="External"/><Relationship Id="rId2595" Type="http://schemas.openxmlformats.org/officeDocument/2006/relationships/hyperlink" Target="https://www.sarna.net/wiki/Silkeborg" TargetMode="External"/><Relationship Id="rId432" Type="http://schemas.openxmlformats.org/officeDocument/2006/relationships/hyperlink" Target="https://www.sarna.net/wiki/Bremen_(HL)" TargetMode="External"/><Relationship Id="rId1265" Type="http://schemas.openxmlformats.org/officeDocument/2006/relationships/hyperlink" Target="https://www.sarna.net/wiki/Hoff" TargetMode="External"/><Relationship Id="rId2596" Type="http://schemas.openxmlformats.org/officeDocument/2006/relationships/hyperlink" Target="https://www.sarna.net/wiki/Silver" TargetMode="External"/><Relationship Id="rId431" Type="http://schemas.openxmlformats.org/officeDocument/2006/relationships/hyperlink" Target="https://www.sarna.net/wiki/Bremen_(RWR)" TargetMode="External"/><Relationship Id="rId1266" Type="http://schemas.openxmlformats.org/officeDocument/2006/relationships/hyperlink" Target="https://www.sarna.net/wiki/Hofn" TargetMode="External"/><Relationship Id="rId2597" Type="http://schemas.openxmlformats.org/officeDocument/2006/relationships/hyperlink" Target="https://www.sarna.net/wiki/Simancas" TargetMode="External"/><Relationship Id="rId430" Type="http://schemas.openxmlformats.org/officeDocument/2006/relationships/hyperlink" Target="https://www.sarna.net/wiki/Breed" TargetMode="External"/><Relationship Id="rId1267" Type="http://schemas.openxmlformats.org/officeDocument/2006/relationships/hyperlink" Target="https://www.sarna.net/wiki/Hohenems" TargetMode="External"/><Relationship Id="rId2598" Type="http://schemas.openxmlformats.org/officeDocument/2006/relationships/hyperlink" Target="https://www.sarna.net/wiki/Simferopol" TargetMode="External"/><Relationship Id="rId3070" Type="http://schemas.openxmlformats.org/officeDocument/2006/relationships/hyperlink" Target="https://www.sarna.net/wiki/Mystras" TargetMode="External"/><Relationship Id="rId3072" Type="http://schemas.openxmlformats.org/officeDocument/2006/relationships/hyperlink" Target="https://www.sarna.net/wiki/Wildwood" TargetMode="External"/><Relationship Id="rId3071" Type="http://schemas.openxmlformats.org/officeDocument/2006/relationships/hyperlink" Target="https://www.sarna.net/wiki/Whittington" TargetMode="External"/><Relationship Id="rId3074" Type="http://schemas.openxmlformats.org/officeDocument/2006/relationships/hyperlink" Target="https://www.sarna.net/wiki/Willowick" TargetMode="External"/><Relationship Id="rId3073" Type="http://schemas.openxmlformats.org/officeDocument/2006/relationships/hyperlink" Target="https://www.sarna.net/wiki/Wilkes" TargetMode="External"/><Relationship Id="rId3076" Type="http://schemas.openxmlformats.org/officeDocument/2006/relationships/hyperlink" Target="https://www.sarna.net/wiki/Wiltshire" TargetMode="External"/><Relationship Id="rId3075" Type="http://schemas.openxmlformats.org/officeDocument/2006/relationships/hyperlink" Target="https://www.sarna.net/wiki/Willunga" TargetMode="External"/><Relationship Id="rId3078" Type="http://schemas.openxmlformats.org/officeDocument/2006/relationships/hyperlink" Target="https://www.sarna.net/wiki/Windsor" TargetMode="External"/><Relationship Id="rId3077" Type="http://schemas.openxmlformats.org/officeDocument/2006/relationships/hyperlink" Target="https://www.sarna.net/wiki/Windhoek" TargetMode="External"/><Relationship Id="rId3079" Type="http://schemas.openxmlformats.org/officeDocument/2006/relationships/hyperlink" Target="https://www.sarna.net/wiki/Winfield_(FS)" TargetMode="External"/><Relationship Id="rId3061" Type="http://schemas.openxmlformats.org/officeDocument/2006/relationships/hyperlink" Target="https://www.sarna.net/wiki/Werfer" TargetMode="External"/><Relationship Id="rId3060" Type="http://schemas.openxmlformats.org/officeDocument/2006/relationships/hyperlink" Target="https://www.sarna.net/wiki/Weldry" TargetMode="External"/><Relationship Id="rId3063" Type="http://schemas.openxmlformats.org/officeDocument/2006/relationships/hyperlink" Target="https://www.sarna.net/wiki/Westerhand" TargetMode="External"/><Relationship Id="rId3062" Type="http://schemas.openxmlformats.org/officeDocument/2006/relationships/hyperlink" Target="https://www.sarna.net/wiki/Wernke" TargetMode="External"/><Relationship Id="rId3065" Type="http://schemas.openxmlformats.org/officeDocument/2006/relationships/hyperlink" Target="https://www.sarna.net/wiki/Westfield" TargetMode="External"/><Relationship Id="rId3064" Type="http://schemas.openxmlformats.org/officeDocument/2006/relationships/hyperlink" Target="https://www.sarna.net/wiki/Westerstede" TargetMode="External"/><Relationship Id="rId3067" Type="http://schemas.openxmlformats.org/officeDocument/2006/relationships/hyperlink" Target="https://www.sarna.net/wiki/Westphalia" TargetMode="External"/><Relationship Id="rId3066" Type="http://schemas.openxmlformats.org/officeDocument/2006/relationships/hyperlink" Target="https://www.sarna.net/wiki/Westover" TargetMode="External"/><Relationship Id="rId3069" Type="http://schemas.openxmlformats.org/officeDocument/2006/relationships/hyperlink" Target="https://www.sarna.net/wiki/Wheel" TargetMode="External"/><Relationship Id="rId3068" Type="http://schemas.openxmlformats.org/officeDocument/2006/relationships/hyperlink" Target="https://www.sarna.net/wiki/Wetumpka" TargetMode="External"/><Relationship Id="rId3090" Type="http://schemas.openxmlformats.org/officeDocument/2006/relationships/hyperlink" Target="https://www.sarna.net/wiki/Wolof" TargetMode="External"/><Relationship Id="rId3092" Type="http://schemas.openxmlformats.org/officeDocument/2006/relationships/hyperlink" Target="https://www.sarna.net/wiki/Woodbine" TargetMode="External"/><Relationship Id="rId3091" Type="http://schemas.openxmlformats.org/officeDocument/2006/relationships/hyperlink" Target="https://www.sarna.net/wiki/Wonju" TargetMode="External"/><Relationship Id="rId3094" Type="http://schemas.openxmlformats.org/officeDocument/2006/relationships/hyperlink" Target="https://www.sarna.net/wiki/Woogi" TargetMode="External"/><Relationship Id="rId3093" Type="http://schemas.openxmlformats.org/officeDocument/2006/relationships/hyperlink" Target="https://www.sarna.net/wiki/Woodstock" TargetMode="External"/><Relationship Id="rId3096" Type="http://schemas.openxmlformats.org/officeDocument/2006/relationships/hyperlink" Target="https://www.sarna.net/wiki/Wotan" TargetMode="External"/><Relationship Id="rId3095" Type="http://schemas.openxmlformats.org/officeDocument/2006/relationships/hyperlink" Target="https://www.sarna.net/wiki/Worrell" TargetMode="External"/><Relationship Id="rId3098" Type="http://schemas.openxmlformats.org/officeDocument/2006/relationships/hyperlink" Target="https://www.sarna.net/wiki/Wright" TargetMode="External"/><Relationship Id="rId3097" Type="http://schemas.openxmlformats.org/officeDocument/2006/relationships/hyperlink" Target="https://www.sarna.net/wiki/Wrentham" TargetMode="External"/><Relationship Id="rId3099" Type="http://schemas.openxmlformats.org/officeDocument/2006/relationships/hyperlink" Target="https://www.sarna.net/wiki/Wrociaw" TargetMode="External"/><Relationship Id="rId3081" Type="http://schemas.openxmlformats.org/officeDocument/2006/relationships/hyperlink" Target="https://www.sarna.net/wiki/Wingzar" TargetMode="External"/><Relationship Id="rId3080" Type="http://schemas.openxmlformats.org/officeDocument/2006/relationships/hyperlink" Target="https://www.sarna.net/wiki/Wing" TargetMode="External"/><Relationship Id="rId3083" Type="http://schemas.openxmlformats.org/officeDocument/2006/relationships/hyperlink" Target="https://www.sarna.net/wiki/Winter" TargetMode="External"/><Relationship Id="rId3082" Type="http://schemas.openxmlformats.org/officeDocument/2006/relationships/hyperlink" Target="https://www.sarna.net/wiki/Winston_(system)" TargetMode="External"/><Relationship Id="rId3085" Type="http://schemas.openxmlformats.org/officeDocument/2006/relationships/hyperlink" Target="https://www.sarna.net/wiki/Wismar" TargetMode="External"/><Relationship Id="rId3084" Type="http://schemas.openxmlformats.org/officeDocument/2006/relationships/hyperlink" Target="https://www.sarna.net/wiki/Wisconsin" TargetMode="External"/><Relationship Id="rId3087" Type="http://schemas.openxmlformats.org/officeDocument/2006/relationships/hyperlink" Target="https://www.sarna.net/wiki/Wokha" TargetMode="External"/><Relationship Id="rId3086" Type="http://schemas.openxmlformats.org/officeDocument/2006/relationships/hyperlink" Target="https://www.sarna.net/wiki/Wittington" TargetMode="External"/><Relationship Id="rId3089" Type="http://schemas.openxmlformats.org/officeDocument/2006/relationships/hyperlink" Target="https://www.sarna.net/wiki/Wolf_82" TargetMode="External"/><Relationship Id="rId3088" Type="http://schemas.openxmlformats.org/officeDocument/2006/relationships/hyperlink" Target="https://www.sarna.net/wiki/Wolcott" TargetMode="External"/><Relationship Id="rId3039" Type="http://schemas.openxmlformats.org/officeDocument/2006/relationships/hyperlink" Target="https://www.sarna.net/wiki/Wasat" TargetMode="External"/><Relationship Id="rId1" Type="http://schemas.openxmlformats.org/officeDocument/2006/relationships/comments" Target="../comments2.xml"/><Relationship Id="rId2" Type="http://schemas.openxmlformats.org/officeDocument/2006/relationships/hyperlink" Target="https://www.sarna.net/wiki/A_Place" TargetMode="External"/><Relationship Id="rId3" Type="http://schemas.openxmlformats.org/officeDocument/2006/relationships/hyperlink" Target="https://www.sarna.net/wiki/Aalzorg" TargetMode="External"/><Relationship Id="rId4" Type="http://schemas.openxmlformats.org/officeDocument/2006/relationships/hyperlink" Target="https://www.sarna.net/wiki/Abadan" TargetMode="External"/><Relationship Id="rId3030" Type="http://schemas.openxmlformats.org/officeDocument/2006/relationships/hyperlink" Target="https://www.sarna.net/wiki/Wallis" TargetMode="External"/><Relationship Id="rId9" Type="http://schemas.openxmlformats.org/officeDocument/2006/relationships/hyperlink" Target="https://www.sarna.net/wiki/Taygete" TargetMode="External"/><Relationship Id="rId3032" Type="http://schemas.openxmlformats.org/officeDocument/2006/relationships/hyperlink" Target="https://www.sarna.net/wiki/Wapakoneta" TargetMode="External"/><Relationship Id="rId3031" Type="http://schemas.openxmlformats.org/officeDocument/2006/relationships/hyperlink" Target="https://www.sarna.net/wiki/Wantorill" TargetMode="External"/><Relationship Id="rId3034" Type="http://schemas.openxmlformats.org/officeDocument/2006/relationships/hyperlink" Target="https://www.sarna.net/wiki/Ward" TargetMode="External"/><Relationship Id="rId3033" Type="http://schemas.openxmlformats.org/officeDocument/2006/relationships/hyperlink" Target="https://www.sarna.net/wiki/Wappingers" TargetMode="External"/><Relationship Id="rId5" Type="http://schemas.openxmlformats.org/officeDocument/2006/relationships/hyperlink" Target="https://www.sarna.net/wiki/Abagnar" TargetMode="External"/><Relationship Id="rId3036" Type="http://schemas.openxmlformats.org/officeDocument/2006/relationships/hyperlink" Target="https://www.sarna.net/wiki/Warlock" TargetMode="External"/><Relationship Id="rId6" Type="http://schemas.openxmlformats.org/officeDocument/2006/relationships/hyperlink" Target="https://www.sarna.net/wiki/Abbadiyah" TargetMode="External"/><Relationship Id="rId3035" Type="http://schemas.openxmlformats.org/officeDocument/2006/relationships/hyperlink" Target="https://www.sarna.net/wiki/Wark" TargetMode="External"/><Relationship Id="rId7" Type="http://schemas.openxmlformats.org/officeDocument/2006/relationships/hyperlink" Target="https://www.sarna.net/wiki/Abbeville" TargetMode="External"/><Relationship Id="rId3038" Type="http://schemas.openxmlformats.org/officeDocument/2006/relationships/hyperlink" Target="https://www.sarna.net/wiki/Warrumbungle" TargetMode="External"/><Relationship Id="rId8" Type="http://schemas.openxmlformats.org/officeDocument/2006/relationships/hyperlink" Target="https://www.sarna.net/wiki/Abejorral" TargetMode="External"/><Relationship Id="rId3037" Type="http://schemas.openxmlformats.org/officeDocument/2006/relationships/hyperlink" Target="https://www.sarna.net/wiki/Warren" TargetMode="External"/><Relationship Id="rId3029" Type="http://schemas.openxmlformats.org/officeDocument/2006/relationships/hyperlink" Target="https://www.sarna.net/wiki/Wallacia" TargetMode="External"/><Relationship Id="rId3028" Type="http://schemas.openxmlformats.org/officeDocument/2006/relationships/hyperlink" Target="https://www.sarna.net/wiki/Waldorff" TargetMode="External"/><Relationship Id="rId3021" Type="http://schemas.openxmlformats.org/officeDocument/2006/relationships/hyperlink" Target="https://www.sarna.net/wiki/Vulture's_Nest" TargetMode="External"/><Relationship Id="rId3020" Type="http://schemas.openxmlformats.org/officeDocument/2006/relationships/hyperlink" Target="https://www.sarna.net/wiki/Vulcan_(system)" TargetMode="External"/><Relationship Id="rId3023" Type="http://schemas.openxmlformats.org/officeDocument/2006/relationships/hyperlink" Target="https://www.sarna.net/wiki/Waimalu" TargetMode="External"/><Relationship Id="rId3022" Type="http://schemas.openxmlformats.org/officeDocument/2006/relationships/hyperlink" Target="https://www.sarna.net/wiki/Waddesdon" TargetMode="External"/><Relationship Id="rId3025" Type="http://schemas.openxmlformats.org/officeDocument/2006/relationships/hyperlink" Target="https://www.sarna.net/wiki/Waipahu" TargetMode="External"/><Relationship Id="rId3024" Type="http://schemas.openxmlformats.org/officeDocument/2006/relationships/hyperlink" Target="https://www.sarna.net/wiki/Waini_Point" TargetMode="External"/><Relationship Id="rId3027" Type="http://schemas.openxmlformats.org/officeDocument/2006/relationships/hyperlink" Target="https://www.sarna.net/wiki/Waldheim" TargetMode="External"/><Relationship Id="rId3026" Type="http://schemas.openxmlformats.org/officeDocument/2006/relationships/hyperlink" Target="https://www.sarna.net/wiki/Waitur" TargetMode="External"/><Relationship Id="rId3050" Type="http://schemas.openxmlformats.org/officeDocument/2006/relationships/hyperlink" Target="https://www.sarna.net/wiki/Wedgefield" TargetMode="External"/><Relationship Id="rId3052" Type="http://schemas.openxmlformats.org/officeDocument/2006/relationships/hyperlink" Target="https://www.sarna.net/wiki/Wei" TargetMode="External"/><Relationship Id="rId3051" Type="http://schemas.openxmlformats.org/officeDocument/2006/relationships/hyperlink" Target="https://www.sarna.net/wiki/Weekapaug" TargetMode="External"/><Relationship Id="rId3054" Type="http://schemas.openxmlformats.org/officeDocument/2006/relationships/hyperlink" Target="https://www.sarna.net/wiki/Weippe" TargetMode="External"/><Relationship Id="rId3053" Type="http://schemas.openxmlformats.org/officeDocument/2006/relationships/hyperlink" Target="https://www.sarna.net/wiki/Weingarten" TargetMode="External"/><Relationship Id="rId3056" Type="http://schemas.openxmlformats.org/officeDocument/2006/relationships/hyperlink" Target="https://www.sarna.net/wiki/Weistheimer" TargetMode="External"/><Relationship Id="rId3055" Type="http://schemas.openxmlformats.org/officeDocument/2006/relationships/hyperlink" Target="https://www.sarna.net/wiki/Weisau" TargetMode="External"/><Relationship Id="rId3058" Type="http://schemas.openxmlformats.org/officeDocument/2006/relationships/hyperlink" Target="https://www.sarna.net/wiki/Weiz" TargetMode="External"/><Relationship Id="rId3057" Type="http://schemas.openxmlformats.org/officeDocument/2006/relationships/hyperlink" Target="https://www.sarna.net/wiki/Weitinger" TargetMode="External"/><Relationship Id="rId3059" Type="http://schemas.openxmlformats.org/officeDocument/2006/relationships/hyperlink" Target="https://www.sarna.net/wiki/Weldon" TargetMode="External"/><Relationship Id="rId3041" Type="http://schemas.openxmlformats.org/officeDocument/2006/relationships/hyperlink" Target="https://www.sarna.net/wiki/Watermael" TargetMode="External"/><Relationship Id="rId3040" Type="http://schemas.openxmlformats.org/officeDocument/2006/relationships/hyperlink" Target="https://www.sarna.net/wiki/Washburn" TargetMode="External"/><Relationship Id="rId3043" Type="http://schemas.openxmlformats.org/officeDocument/2006/relationships/hyperlink" Target="https://www.sarna.net/wiki/Waxell" TargetMode="External"/><Relationship Id="rId3042" Type="http://schemas.openxmlformats.org/officeDocument/2006/relationships/hyperlink" Target="https://www.sarna.net/wiki/Waunakee" TargetMode="External"/><Relationship Id="rId3045" Type="http://schemas.openxmlformats.org/officeDocument/2006/relationships/hyperlink" Target="https://www.sarna.net/wiki/Waypoint" TargetMode="External"/><Relationship Id="rId3044" Type="http://schemas.openxmlformats.org/officeDocument/2006/relationships/hyperlink" Target="https://www.sarna.net/wiki/Waycross" TargetMode="External"/><Relationship Id="rId3047" Type="http://schemas.openxmlformats.org/officeDocument/2006/relationships/hyperlink" Target="https://www.sarna.net/wiki/Wazan" TargetMode="External"/><Relationship Id="rId3046" Type="http://schemas.openxmlformats.org/officeDocument/2006/relationships/hyperlink" Target="https://www.sarna.net/wiki/Waypoint_531" TargetMode="External"/><Relationship Id="rId3049" Type="http://schemas.openxmlformats.org/officeDocument/2006/relationships/hyperlink" Target="https://www.sarna.net/wiki/Wedderborg" TargetMode="External"/><Relationship Id="rId3048" Type="http://schemas.openxmlformats.org/officeDocument/2006/relationships/hyperlink" Target="https://www.sarna.net/wiki/Weatogue" TargetMode="External"/><Relationship Id="rId2600" Type="http://schemas.openxmlformats.org/officeDocument/2006/relationships/hyperlink" Target="https://www.sarna.net/wiki/Simpson_Desert" TargetMode="External"/><Relationship Id="rId2601" Type="http://schemas.openxmlformats.org/officeDocument/2006/relationships/hyperlink" Target="https://www.sarna.net/wiki/Sindalin" TargetMode="External"/><Relationship Id="rId2602" Type="http://schemas.openxmlformats.org/officeDocument/2006/relationships/hyperlink" Target="https://www.sarna.net/wiki/Sinope" TargetMode="External"/><Relationship Id="rId2603" Type="http://schemas.openxmlformats.org/officeDocument/2006/relationships/hyperlink" Target="https://www.sarna.net/wiki/Sirdar" TargetMode="External"/><Relationship Id="rId2604" Type="http://schemas.openxmlformats.org/officeDocument/2006/relationships/hyperlink" Target="https://www.sarna.net/wiki/Sirius" TargetMode="External"/><Relationship Id="rId2605" Type="http://schemas.openxmlformats.org/officeDocument/2006/relationships/hyperlink" Target="https://www.sarna.net/wiki/Skallevoll" TargetMode="External"/><Relationship Id="rId2606" Type="http://schemas.openxmlformats.org/officeDocument/2006/relationships/hyperlink" Target="https://www.sarna.net/wiki/Skandia" TargetMode="External"/><Relationship Id="rId808" Type="http://schemas.openxmlformats.org/officeDocument/2006/relationships/hyperlink" Target="https://www.sarna.net/wiki/Dol" TargetMode="External"/><Relationship Id="rId2607" Type="http://schemas.openxmlformats.org/officeDocument/2006/relationships/hyperlink" Target="https://www.sarna.net/wiki/Skaslien" TargetMode="External"/><Relationship Id="rId807" Type="http://schemas.openxmlformats.org/officeDocument/2006/relationships/hyperlink" Target="https://www.sarna.net/wiki/Doggerbank" TargetMode="External"/><Relationship Id="rId2608" Type="http://schemas.openxmlformats.org/officeDocument/2006/relationships/hyperlink" Target="https://www.sarna.net/wiki/Skat" TargetMode="External"/><Relationship Id="rId806" Type="http://schemas.openxmlformats.org/officeDocument/2006/relationships/hyperlink" Target="https://www.sarna.net/wiki/Dobson" TargetMode="External"/><Relationship Id="rId2609" Type="http://schemas.openxmlformats.org/officeDocument/2006/relationships/hyperlink" Target="https://www.sarna.net/wiki/Skepptana" TargetMode="External"/><Relationship Id="rId805" Type="http://schemas.openxmlformats.org/officeDocument/2006/relationships/hyperlink" Target="https://www.sarna.net/wiki/Dnepropetrovsk" TargetMode="External"/><Relationship Id="rId809" Type="http://schemas.openxmlformats.org/officeDocument/2006/relationships/hyperlink" Target="https://www.sarna.net/wiki/Domain" TargetMode="External"/><Relationship Id="rId800" Type="http://schemas.openxmlformats.org/officeDocument/2006/relationships/hyperlink" Target="https://www.sarna.net/wiki/Diosd" TargetMode="External"/><Relationship Id="rId804" Type="http://schemas.openxmlformats.org/officeDocument/2006/relationships/hyperlink" Target="https://www.sarna.net/wiki/Dneiper" TargetMode="External"/><Relationship Id="rId803" Type="http://schemas.openxmlformats.org/officeDocument/2006/relationships/hyperlink" Target="https://www.sarna.net/wiki/Dixie" TargetMode="External"/><Relationship Id="rId802" Type="http://schemas.openxmlformats.org/officeDocument/2006/relationships/hyperlink" Target="https://www.sarna.net/wiki/Dirkel" TargetMode="External"/><Relationship Id="rId801" Type="http://schemas.openxmlformats.org/officeDocument/2006/relationships/hyperlink" Target="https://www.sarna.net/wiki/Dirk's_Gulf" TargetMode="External"/><Relationship Id="rId1334" Type="http://schemas.openxmlformats.org/officeDocument/2006/relationships/hyperlink" Target="https://www.sarna.net/wiki/Ilmachna" TargetMode="External"/><Relationship Id="rId2665" Type="http://schemas.openxmlformats.org/officeDocument/2006/relationships/hyperlink" Target="https://www.sarna.net/wiki/Star_Cluster_1108_(Rimward)" TargetMode="External"/><Relationship Id="rId1335" Type="http://schemas.openxmlformats.org/officeDocument/2006/relationships/hyperlink" Target="https://www.sarna.net/wiki/Ilmar" TargetMode="External"/><Relationship Id="rId2666" Type="http://schemas.openxmlformats.org/officeDocument/2006/relationships/hyperlink" Target="https://www.sarna.net/wiki/Star_Cluster_643" TargetMode="External"/><Relationship Id="rId1336" Type="http://schemas.openxmlformats.org/officeDocument/2006/relationships/hyperlink" Target="https://www.sarna.net/wiki/Ilzra" TargetMode="External"/><Relationship Id="rId2667" Type="http://schemas.openxmlformats.org/officeDocument/2006/relationships/hyperlink" Target="https://www.sarna.net/wiki/Star_Cluster_65" TargetMode="External"/><Relationship Id="rId1337" Type="http://schemas.openxmlformats.org/officeDocument/2006/relationships/hyperlink" Target="https://www.sarna.net/wiki/Imalda" TargetMode="External"/><Relationship Id="rId2668" Type="http://schemas.openxmlformats.org/officeDocument/2006/relationships/hyperlink" Target="https://www.sarna.net/wiki/Star_Cluster_752" TargetMode="External"/><Relationship Id="rId1338" Type="http://schemas.openxmlformats.org/officeDocument/2006/relationships/hyperlink" Target="https://www.sarna.net/wiki/Imbrial" TargetMode="External"/><Relationship Id="rId2669" Type="http://schemas.openxmlformats.org/officeDocument/2006/relationships/hyperlink" Target="https://www.sarna.net/wiki/Star_Cluster_814" TargetMode="External"/><Relationship Id="rId1339" Type="http://schemas.openxmlformats.org/officeDocument/2006/relationships/hyperlink" Target="https://www.sarna.net/wiki/Imbros" TargetMode="External"/><Relationship Id="rId745" Type="http://schemas.openxmlformats.org/officeDocument/2006/relationships/hyperlink" Target="https://www.sarna.net/wiki/Dayr_Khuna" TargetMode="External"/><Relationship Id="rId744" Type="http://schemas.openxmlformats.org/officeDocument/2006/relationships/hyperlink" Target="https://www.sarna.net/wiki/Dawn" TargetMode="External"/><Relationship Id="rId743" Type="http://schemas.openxmlformats.org/officeDocument/2006/relationships/hyperlink" Target="https://www.sarna.net/wiki/Davisville" TargetMode="External"/><Relationship Id="rId742" Type="http://schemas.openxmlformats.org/officeDocument/2006/relationships/hyperlink" Target="https://www.sarna.net/wiki/David" TargetMode="External"/><Relationship Id="rId749" Type="http://schemas.openxmlformats.org/officeDocument/2006/relationships/hyperlink" Target="https://www.sarna.net/wiki/Decatur" TargetMode="External"/><Relationship Id="rId748" Type="http://schemas.openxmlformats.org/officeDocument/2006/relationships/hyperlink" Target="https://www.sarna.net/wiki/Death's_Gaze_Cluster" TargetMode="External"/><Relationship Id="rId747" Type="http://schemas.openxmlformats.org/officeDocument/2006/relationships/hyperlink" Target="https://www.sarna.net/wiki/De_Berry" TargetMode="External"/><Relationship Id="rId746" Type="http://schemas.openxmlformats.org/officeDocument/2006/relationships/hyperlink" Target="https://www.sarna.net/wiki/Ddraig" TargetMode="External"/><Relationship Id="rId2660" Type="http://schemas.openxmlformats.org/officeDocument/2006/relationships/hyperlink" Target="https://www.sarna.net/wiki/Stanley" TargetMode="External"/><Relationship Id="rId741" Type="http://schemas.openxmlformats.org/officeDocument/2006/relationships/hyperlink" Target="https://www.sarna.net/wiki/Davetal" TargetMode="External"/><Relationship Id="rId1330" Type="http://schemas.openxmlformats.org/officeDocument/2006/relationships/hyperlink" Target="https://www.sarna.net/wiki/Illium" TargetMode="External"/><Relationship Id="rId2661" Type="http://schemas.openxmlformats.org/officeDocument/2006/relationships/hyperlink" Target="https://www.sarna.net/wiki/Stantsiya" TargetMode="External"/><Relationship Id="rId740" Type="http://schemas.openxmlformats.org/officeDocument/2006/relationships/hyperlink" Target="https://www.sarna.net/wiki/Darwendale" TargetMode="External"/><Relationship Id="rId1331" Type="http://schemas.openxmlformats.org/officeDocument/2006/relationships/hyperlink" Target="https://www.sarna.net/wiki/Illiushin" TargetMode="External"/><Relationship Id="rId2662" Type="http://schemas.openxmlformats.org/officeDocument/2006/relationships/hyperlink" Target="https://www.sarna.net/wiki/Stanzach" TargetMode="External"/><Relationship Id="rId1332" Type="http://schemas.openxmlformats.org/officeDocument/2006/relationships/hyperlink" Target="https://www.sarna.net/wiki/Illizi" TargetMode="External"/><Relationship Id="rId2663" Type="http://schemas.openxmlformats.org/officeDocument/2006/relationships/hyperlink" Target="https://www.sarna.net/wiki/Stapelfeld" TargetMode="External"/><Relationship Id="rId1333" Type="http://schemas.openxmlformats.org/officeDocument/2006/relationships/hyperlink" Target="https://www.sarna.net/wiki/Illyria" TargetMode="External"/><Relationship Id="rId2664" Type="http://schemas.openxmlformats.org/officeDocument/2006/relationships/hyperlink" Target="https://www.sarna.net/wiki/Star_Cluster_1108_(Spinward)" TargetMode="External"/><Relationship Id="rId1323" Type="http://schemas.openxmlformats.org/officeDocument/2006/relationships/hyperlink" Target="https://www.sarna.net/wiki/Ife" TargetMode="External"/><Relationship Id="rId2654" Type="http://schemas.openxmlformats.org/officeDocument/2006/relationships/hyperlink" Target="https://www.sarna.net/wiki/St._Jean" TargetMode="External"/><Relationship Id="rId1324" Type="http://schemas.openxmlformats.org/officeDocument/2006/relationships/hyperlink" Target="https://www.sarna.net/wiki/Igualada" TargetMode="External"/><Relationship Id="rId2655" Type="http://schemas.openxmlformats.org/officeDocument/2006/relationships/hyperlink" Target="https://www.sarna.net/wiki/St._John" TargetMode="External"/><Relationship Id="rId1325" Type="http://schemas.openxmlformats.org/officeDocument/2006/relationships/hyperlink" Target="https://www.sarna.net/wiki/Iijima" TargetMode="External"/><Relationship Id="rId2656" Type="http://schemas.openxmlformats.org/officeDocument/2006/relationships/hyperlink" Target="https://www.sarna.net/wiki/St._Loris" TargetMode="External"/><Relationship Id="rId1326" Type="http://schemas.openxmlformats.org/officeDocument/2006/relationships/hyperlink" Target="https://www.sarna.net/wiki/Ikast" TargetMode="External"/><Relationship Id="rId2657" Type="http://schemas.openxmlformats.org/officeDocument/2006/relationships/hyperlink" Target="https://www.sarna.net/wiki/St._Robert" TargetMode="External"/><Relationship Id="rId1327" Type="http://schemas.openxmlformats.org/officeDocument/2006/relationships/hyperlink" Target="https://www.sarna.net/wiki/Iknogoro" TargetMode="External"/><Relationship Id="rId2658" Type="http://schemas.openxmlformats.org/officeDocument/2006/relationships/hyperlink" Target="https://www.sarna.net/wiki/Staffin" TargetMode="External"/><Relationship Id="rId1328" Type="http://schemas.openxmlformats.org/officeDocument/2006/relationships/hyperlink" Target="https://www.sarna.net/wiki/Ildlandet" TargetMode="External"/><Relationship Id="rId2659" Type="http://schemas.openxmlformats.org/officeDocument/2006/relationships/hyperlink" Target="https://www.sarna.net/wiki/Stafford" TargetMode="External"/><Relationship Id="rId1329" Type="http://schemas.openxmlformats.org/officeDocument/2006/relationships/hyperlink" Target="https://www.sarna.net/wiki/Ilion" TargetMode="External"/><Relationship Id="rId739" Type="http://schemas.openxmlformats.org/officeDocument/2006/relationships/hyperlink" Target="https://www.sarna.net/wiki/Darius" TargetMode="External"/><Relationship Id="rId734" Type="http://schemas.openxmlformats.org/officeDocument/2006/relationships/hyperlink" Target="https://www.sarna.net/wiki/Dante_(system)" TargetMode="External"/><Relationship Id="rId733" Type="http://schemas.openxmlformats.org/officeDocument/2006/relationships/hyperlink" Target="https://www.sarna.net/wiki/Dansur" TargetMode="External"/><Relationship Id="rId732" Type="http://schemas.openxmlformats.org/officeDocument/2006/relationships/hyperlink" Target="https://www.sarna.net/wiki/Danli" TargetMode="External"/><Relationship Id="rId731" Type="http://schemas.openxmlformats.org/officeDocument/2006/relationships/hyperlink" Target="https://www.sarna.net/wiki/Daniels" TargetMode="External"/><Relationship Id="rId738" Type="http://schemas.openxmlformats.org/officeDocument/2006/relationships/hyperlink" Target="https://www.sarna.net/wiki/Dar-es-Salaam" TargetMode="External"/><Relationship Id="rId737" Type="http://schemas.openxmlformats.org/officeDocument/2006/relationships/hyperlink" Target="https://www.sarna.net/wiki/Daol" TargetMode="External"/><Relationship Id="rId736" Type="http://schemas.openxmlformats.org/officeDocument/2006/relationships/hyperlink" Target="https://www.sarna.net/wiki/Danzig" TargetMode="External"/><Relationship Id="rId735" Type="http://schemas.openxmlformats.org/officeDocument/2006/relationships/hyperlink" Target="https://www.sarna.net/wiki/Danxian" TargetMode="External"/><Relationship Id="rId730" Type="http://schemas.openxmlformats.org/officeDocument/2006/relationships/hyperlink" Target="https://www.sarna.net/wiki/Dania" TargetMode="External"/><Relationship Id="rId2650" Type="http://schemas.openxmlformats.org/officeDocument/2006/relationships/hyperlink" Target="https://www.sarna.net/wiki/St._Andreas" TargetMode="External"/><Relationship Id="rId1320" Type="http://schemas.openxmlformats.org/officeDocument/2006/relationships/hyperlink" Target="https://www.sarna.net/wiki/Ideyld" TargetMode="External"/><Relationship Id="rId2651" Type="http://schemas.openxmlformats.org/officeDocument/2006/relationships/hyperlink" Target="https://www.sarna.net/wiki/St._Cyr" TargetMode="External"/><Relationship Id="rId1321" Type="http://schemas.openxmlformats.org/officeDocument/2006/relationships/hyperlink" Target="https://www.sarna.net/wiki/Idlewind" TargetMode="External"/><Relationship Id="rId2652" Type="http://schemas.openxmlformats.org/officeDocument/2006/relationships/hyperlink" Target="https://www.sarna.net/wiki/St._Gall" TargetMode="External"/><Relationship Id="rId1322" Type="http://schemas.openxmlformats.org/officeDocument/2006/relationships/hyperlink" Target="https://www.sarna.net/wiki/Idrmach" TargetMode="External"/><Relationship Id="rId2653" Type="http://schemas.openxmlformats.org/officeDocument/2006/relationships/hyperlink" Target="https://www.sarna.net/wiki/St._Ives" TargetMode="External"/><Relationship Id="rId1356" Type="http://schemas.openxmlformats.org/officeDocument/2006/relationships/hyperlink" Target="https://www.sarna.net/wiki/Interstellar_Expeditions_Base_14" TargetMode="External"/><Relationship Id="rId2687" Type="http://schemas.openxmlformats.org/officeDocument/2006/relationships/hyperlink" Target="https://www.sarna.net/wiki/Stettin%20(FWL)" TargetMode="External"/><Relationship Id="rId1357" Type="http://schemas.openxmlformats.org/officeDocument/2006/relationships/hyperlink" Target="https://www.sarna.net/wiki/Interstellar_Expeditions_Base_22" TargetMode="External"/><Relationship Id="rId2688" Type="http://schemas.openxmlformats.org/officeDocument/2006/relationships/hyperlink" Target="https://www.sarna.net/wiki/Stettin_(HL)" TargetMode="External"/><Relationship Id="rId1358" Type="http://schemas.openxmlformats.org/officeDocument/2006/relationships/hyperlink" Target="https://www.sarna.net/wiki/Interstellar_Expeditions_Base_6" TargetMode="External"/><Relationship Id="rId2689" Type="http://schemas.openxmlformats.org/officeDocument/2006/relationships/hyperlink" Target="https://www.sarna.net/wiki/Stewart" TargetMode="External"/><Relationship Id="rId1359" Type="http://schemas.openxmlformats.org/officeDocument/2006/relationships/hyperlink" Target="https://www.sarna.net/wiki/Diedre's_Den" TargetMode="External"/><Relationship Id="rId767" Type="http://schemas.openxmlformats.org/officeDocument/2006/relationships/hyperlink" Target="https://www.sarna.net/wiki/Deneb_Kaitos" TargetMode="External"/><Relationship Id="rId766" Type="http://schemas.openxmlformats.org/officeDocument/2006/relationships/hyperlink" Target="https://www.sarna.net/wiki/Deneb_Algedi" TargetMode="External"/><Relationship Id="rId765" Type="http://schemas.openxmlformats.org/officeDocument/2006/relationships/hyperlink" Target="https://www.sarna.net/wiki/Denbar" TargetMode="External"/><Relationship Id="rId764" Type="http://schemas.openxmlformats.org/officeDocument/2006/relationships/hyperlink" Target="https://www.sarna.net/wiki/Demeter" TargetMode="External"/><Relationship Id="rId769" Type="http://schemas.openxmlformats.org/officeDocument/2006/relationships/hyperlink" Target="https://www.sarna.net/wiki/Denizli" TargetMode="External"/><Relationship Id="rId768" Type="http://schemas.openxmlformats.org/officeDocument/2006/relationships/hyperlink" Target="https://www.sarna.net/wiki/Denebola" TargetMode="External"/><Relationship Id="rId2680" Type="http://schemas.openxmlformats.org/officeDocument/2006/relationships/hyperlink" Target="https://www.sarna.net/wiki/Stein's_Folly" TargetMode="External"/><Relationship Id="rId1350" Type="http://schemas.openxmlformats.org/officeDocument/2006/relationships/hyperlink" Target="https://www.sarna.net/wiki/Ingonish" TargetMode="External"/><Relationship Id="rId2681" Type="http://schemas.openxmlformats.org/officeDocument/2006/relationships/hyperlink" Target="https://www.sarna.net/wiki/Steinhatchee" TargetMode="External"/><Relationship Id="rId1351" Type="http://schemas.openxmlformats.org/officeDocument/2006/relationships/hyperlink" Target="https://www.sarna.net/wiki/Ingress" TargetMode="External"/><Relationship Id="rId2682" Type="http://schemas.openxmlformats.org/officeDocument/2006/relationships/hyperlink" Target="https://www.sarna.net/wiki/Stellaris" TargetMode="External"/><Relationship Id="rId763" Type="http://schemas.openxmlformats.org/officeDocument/2006/relationships/hyperlink" Target="https://www.sarna.net/wiki/Delphos" TargetMode="External"/><Relationship Id="rId1352" Type="http://schemas.openxmlformats.org/officeDocument/2006/relationships/hyperlink" Target="https://www.sarna.net/wiki/Ingvolstand" TargetMode="External"/><Relationship Id="rId2683" Type="http://schemas.openxmlformats.org/officeDocument/2006/relationships/hyperlink" Target="https://www.sarna.net/wiki/Sterling" TargetMode="External"/><Relationship Id="rId762" Type="http://schemas.openxmlformats.org/officeDocument/2006/relationships/hyperlink" Target="https://www.sarna.net/wiki/Delos" TargetMode="External"/><Relationship Id="rId1353" Type="http://schemas.openxmlformats.org/officeDocument/2006/relationships/hyperlink" Target="https://www.sarna.net/wiki/Inman" TargetMode="External"/><Relationship Id="rId2684" Type="http://schemas.openxmlformats.org/officeDocument/2006/relationships/hyperlink" Target="https://www.sarna.net/wiki/Sterlington" TargetMode="External"/><Relationship Id="rId761" Type="http://schemas.openxmlformats.org/officeDocument/2006/relationships/hyperlink" Target="https://www.sarna.net/wiki/Dell" TargetMode="External"/><Relationship Id="rId1354" Type="http://schemas.openxmlformats.org/officeDocument/2006/relationships/hyperlink" Target="https://www.sarna.net/wiki/Inner_End" TargetMode="External"/><Relationship Id="rId2685" Type="http://schemas.openxmlformats.org/officeDocument/2006/relationships/hyperlink" Target="https://www.sarna.net/wiki/Sternwerde" TargetMode="External"/><Relationship Id="rId760" Type="http://schemas.openxmlformats.org/officeDocument/2006/relationships/hyperlink" Target="https://www.sarna.net/wiki/Delitzsch" TargetMode="External"/><Relationship Id="rId1355" Type="http://schemas.openxmlformats.org/officeDocument/2006/relationships/hyperlink" Target="https://www.sarna.net/wiki/Inner_Surge" TargetMode="External"/><Relationship Id="rId2686" Type="http://schemas.openxmlformats.org/officeDocument/2006/relationships/hyperlink" Target="https://www.sarna.net/wiki/Sterope" TargetMode="External"/><Relationship Id="rId1345" Type="http://schemas.openxmlformats.org/officeDocument/2006/relationships/hyperlink" Target="https://www.sarna.net/wiki/Independence" TargetMode="External"/><Relationship Id="rId2676" Type="http://schemas.openxmlformats.org/officeDocument/2006/relationships/hyperlink" Target="https://www.sarna.net/wiki/Stardawn" TargetMode="External"/><Relationship Id="rId1346" Type="http://schemas.openxmlformats.org/officeDocument/2006/relationships/hyperlink" Target="https://www.sarna.net/wiki/Indicass" TargetMode="External"/><Relationship Id="rId2677" Type="http://schemas.openxmlformats.org/officeDocument/2006/relationships/hyperlink" Target="https://www.sarna.net/wiki/Starshine" TargetMode="External"/><Relationship Id="rId1347" Type="http://schemas.openxmlformats.org/officeDocument/2006/relationships/hyperlink" Target="https://www.sarna.net/wiki/Indrapurai" TargetMode="External"/><Relationship Id="rId2678" Type="http://schemas.openxmlformats.org/officeDocument/2006/relationships/hyperlink" Target="https://www.sarna.net/wiki/Steeles" TargetMode="External"/><Relationship Id="rId1348" Type="http://schemas.openxmlformats.org/officeDocument/2006/relationships/hyperlink" Target="https://www.sarna.net/wiki/Ingenstrem" TargetMode="External"/><Relationship Id="rId2679" Type="http://schemas.openxmlformats.org/officeDocument/2006/relationships/hyperlink" Target="https://www.sarna.net/wiki/Steelton" TargetMode="External"/><Relationship Id="rId1349" Type="http://schemas.openxmlformats.org/officeDocument/2006/relationships/hyperlink" Target="https://www.sarna.net/wiki/Ingersoll" TargetMode="External"/><Relationship Id="rId756" Type="http://schemas.openxmlformats.org/officeDocument/2006/relationships/hyperlink" Target="https://www.sarna.net/wiki/Delacruz" TargetMode="External"/><Relationship Id="rId755" Type="http://schemas.openxmlformats.org/officeDocument/2006/relationships/hyperlink" Target="https://www.sarna.net/wiki/Delacambre" TargetMode="External"/><Relationship Id="rId754" Type="http://schemas.openxmlformats.org/officeDocument/2006/relationships/hyperlink" Target="https://www.sarna.net/wiki/Deia" TargetMode="External"/><Relationship Id="rId753" Type="http://schemas.openxmlformats.org/officeDocument/2006/relationships/hyperlink" Target="https://www.sarna.net/wiki/Dehgolan" TargetMode="External"/><Relationship Id="rId759" Type="http://schemas.openxmlformats.org/officeDocument/2006/relationships/hyperlink" Target="https://www.sarna.net/wiki/Delios" TargetMode="External"/><Relationship Id="rId758" Type="http://schemas.openxmlformats.org/officeDocument/2006/relationships/hyperlink" Target="https://www.sarna.net/wiki/Delavan" TargetMode="External"/><Relationship Id="rId757" Type="http://schemas.openxmlformats.org/officeDocument/2006/relationships/hyperlink" Target="https://www.sarna.net/wiki/Delagoa" TargetMode="External"/><Relationship Id="rId2670" Type="http://schemas.openxmlformats.org/officeDocument/2006/relationships/hyperlink" Target="https://www.sarna.net/wiki/Star_Cluster_889" TargetMode="External"/><Relationship Id="rId1340" Type="http://schemas.openxmlformats.org/officeDocument/2006/relationships/hyperlink" Target="https://www.sarna.net/wiki/Immenstadt" TargetMode="External"/><Relationship Id="rId2671" Type="http://schemas.openxmlformats.org/officeDocument/2006/relationships/hyperlink" Target="https://www.sarna.net/wiki/Star_Cluster_A51" TargetMode="External"/><Relationship Id="rId752" Type="http://schemas.openxmlformats.org/officeDocument/2006/relationships/hyperlink" Target="https://www.sarna.net/wiki/Defiance_(system)" TargetMode="External"/><Relationship Id="rId1341" Type="http://schemas.openxmlformats.org/officeDocument/2006/relationships/hyperlink" Target="https://www.sarna.net/wiki/Ina" TargetMode="External"/><Relationship Id="rId2672" Type="http://schemas.openxmlformats.org/officeDocument/2006/relationships/hyperlink" Target="https://www.sarna.net/wiki/Star_Cluster_Briceno_1" TargetMode="External"/><Relationship Id="rId751" Type="http://schemas.openxmlformats.org/officeDocument/2006/relationships/hyperlink" Target="https://www.sarna.net/wiki/Decus" TargetMode="External"/><Relationship Id="rId1342" Type="http://schemas.openxmlformats.org/officeDocument/2006/relationships/hyperlink" Target="https://www.sarna.net/wiki/Inarcs" TargetMode="External"/><Relationship Id="rId2673" Type="http://schemas.openxmlformats.org/officeDocument/2006/relationships/hyperlink" Target="https://www.sarna.net/wiki/Star_Cluster_P12" TargetMode="External"/><Relationship Id="rId750" Type="http://schemas.openxmlformats.org/officeDocument/2006/relationships/hyperlink" Target="https://www.sarna.net/wiki/Declan" TargetMode="External"/><Relationship Id="rId1343" Type="http://schemas.openxmlformats.org/officeDocument/2006/relationships/hyperlink" Target="https://www.sarna.net/wiki/Inchicore" TargetMode="External"/><Relationship Id="rId2674" Type="http://schemas.openxmlformats.org/officeDocument/2006/relationships/hyperlink" Target="https://www.sarna.net/wiki/Star_Cluster_P24" TargetMode="External"/><Relationship Id="rId1344" Type="http://schemas.openxmlformats.org/officeDocument/2006/relationships/hyperlink" Target="https://www.sarna.net/wiki/Incukalns" TargetMode="External"/><Relationship Id="rId2675" Type="http://schemas.openxmlformats.org/officeDocument/2006/relationships/hyperlink" Target="https://www.sarna.net/wiki/Star's_End" TargetMode="External"/><Relationship Id="rId2621" Type="http://schemas.openxmlformats.org/officeDocument/2006/relationships/hyperlink" Target="https://www.sarna.net/wiki/Smithon" TargetMode="External"/><Relationship Id="rId2622" Type="http://schemas.openxmlformats.org/officeDocument/2006/relationships/hyperlink" Target="https://www.sarna.net/wiki/Smolensk" TargetMode="External"/><Relationship Id="rId2623" Type="http://schemas.openxmlformats.org/officeDocument/2006/relationships/hyperlink" Target="https://www.sarna.net/wiki/Smolnik" TargetMode="External"/><Relationship Id="rId2624" Type="http://schemas.openxmlformats.org/officeDocument/2006/relationships/hyperlink" Target="https://www.sarna.net/wiki/Smythe" TargetMode="External"/><Relationship Id="rId2625" Type="http://schemas.openxmlformats.org/officeDocument/2006/relationships/hyperlink" Target="https://www.sarna.net/wiki/Snailzar" TargetMode="External"/><Relationship Id="rId2626" Type="http://schemas.openxmlformats.org/officeDocument/2006/relationships/hyperlink" Target="https://www.sarna.net/wiki/Snowdon" TargetMode="External"/><Relationship Id="rId2627" Type="http://schemas.openxmlformats.org/officeDocument/2006/relationships/hyperlink" Target="https://www.sarna.net/wiki/Sodertalje" TargetMode="External"/><Relationship Id="rId2628" Type="http://schemas.openxmlformats.org/officeDocument/2006/relationships/hyperlink" Target="https://www.sarna.net/wiki/Sodus" TargetMode="External"/><Relationship Id="rId709" Type="http://schemas.openxmlformats.org/officeDocument/2006/relationships/hyperlink" Target="https://www.sarna.net/wiki/Custozza" TargetMode="External"/><Relationship Id="rId2629" Type="http://schemas.openxmlformats.org/officeDocument/2006/relationships/hyperlink" Target="https://www.sarna.net/wiki/Soilihull" TargetMode="External"/><Relationship Id="rId708" Type="http://schemas.openxmlformats.org/officeDocument/2006/relationships/hyperlink" Target="https://www.sarna.net/wiki/Cusset" TargetMode="External"/><Relationship Id="rId707" Type="http://schemas.openxmlformats.org/officeDocument/2006/relationships/hyperlink" Target="https://www.sarna.net/wiki/Barlow's_Folly" TargetMode="External"/><Relationship Id="rId706" Type="http://schemas.openxmlformats.org/officeDocument/2006/relationships/hyperlink" Target="https://www.sarna.net/wiki/Cursa" TargetMode="External"/><Relationship Id="rId701" Type="http://schemas.openxmlformats.org/officeDocument/2006/relationships/hyperlink" Target="https://www.sarna.net/wiki/Ctesiphon" TargetMode="External"/><Relationship Id="rId700" Type="http://schemas.openxmlformats.org/officeDocument/2006/relationships/hyperlink" Target="https://www.sarna.net/wiki/Csomad" TargetMode="External"/><Relationship Id="rId705" Type="http://schemas.openxmlformats.org/officeDocument/2006/relationships/hyperlink" Target="https://www.sarna.net/wiki/Curaumilla" TargetMode="External"/><Relationship Id="rId704" Type="http://schemas.openxmlformats.org/officeDocument/2006/relationships/hyperlink" Target="https://www.sarna.net/wiki/Cumbres" TargetMode="External"/><Relationship Id="rId703" Type="http://schemas.openxmlformats.org/officeDocument/2006/relationships/hyperlink" Target="https://www.sarna.net/wiki/Cumberland" TargetMode="External"/><Relationship Id="rId702" Type="http://schemas.openxmlformats.org/officeDocument/2006/relationships/hyperlink" Target="https://www.sarna.net/wiki/Culmia" TargetMode="External"/><Relationship Id="rId2620" Type="http://schemas.openxmlformats.org/officeDocument/2006/relationships/hyperlink" Target="https://www.sarna.net/wiki/Small_World" TargetMode="External"/><Relationship Id="rId2610" Type="http://schemas.openxmlformats.org/officeDocument/2006/relationships/hyperlink" Target="https://www.sarna.net/wiki/Skiland" TargetMode="External"/><Relationship Id="rId2611" Type="http://schemas.openxmlformats.org/officeDocument/2006/relationships/hyperlink" Target="https://www.sarna.net/wiki/Skokie" TargetMode="External"/><Relationship Id="rId2612" Type="http://schemas.openxmlformats.org/officeDocument/2006/relationships/hyperlink" Target="https://www.sarna.net/wiki/Skondia" TargetMode="External"/><Relationship Id="rId2613" Type="http://schemas.openxmlformats.org/officeDocument/2006/relationships/hyperlink" Target="https://www.sarna.net/wiki/Skvorec" TargetMode="External"/><Relationship Id="rId2614" Type="http://schemas.openxmlformats.org/officeDocument/2006/relationships/hyperlink" Target="https://www.sarna.net/wiki/Skye" TargetMode="External"/><Relationship Id="rId2615" Type="http://schemas.openxmlformats.org/officeDocument/2006/relationships/hyperlink" Target="https://www.sarna.net/wiki/Slaithwaite" TargetMode="External"/><Relationship Id="rId2616" Type="http://schemas.openxmlformats.org/officeDocument/2006/relationships/hyperlink" Target="https://www.sarna.net/wiki/Slewis" TargetMode="External"/><Relationship Id="rId2617" Type="http://schemas.openxmlformats.org/officeDocument/2006/relationships/hyperlink" Target="https://www.sarna.net/wiki/Slocum" TargetMode="External"/><Relationship Id="rId2618" Type="http://schemas.openxmlformats.org/officeDocument/2006/relationships/hyperlink" Target="https://www.sarna.net/wiki/Monument_to_Man" TargetMode="External"/><Relationship Id="rId2619" Type="http://schemas.openxmlformats.org/officeDocument/2006/relationships/hyperlink" Target="https://www.sarna.net/wiki/Rest_Stop" TargetMode="External"/><Relationship Id="rId1312" Type="http://schemas.openxmlformats.org/officeDocument/2006/relationships/hyperlink" Target="https://www.sarna.net/wiki/Hyner" TargetMode="External"/><Relationship Id="rId2643" Type="http://schemas.openxmlformats.org/officeDocument/2006/relationships/hyperlink" Target="https://www.sarna.net/wiki/Sparta" TargetMode="External"/><Relationship Id="rId1313" Type="http://schemas.openxmlformats.org/officeDocument/2006/relationships/hyperlink" Target="https://www.sarna.net/wiki/Hyperion" TargetMode="External"/><Relationship Id="rId2644" Type="http://schemas.openxmlformats.org/officeDocument/2006/relationships/hyperlink" Target="https://www.sarna.net/wiki/Spencer" TargetMode="External"/><Relationship Id="rId1314" Type="http://schemas.openxmlformats.org/officeDocument/2006/relationships/hyperlink" Target="https://www.sarna.net/wiki/Ibarra" TargetMode="External"/><Relationship Id="rId2645" Type="http://schemas.openxmlformats.org/officeDocument/2006/relationships/hyperlink" Target="https://www.sarna.net/wiki/Spica" TargetMode="External"/><Relationship Id="rId1315" Type="http://schemas.openxmlformats.org/officeDocument/2006/relationships/hyperlink" Target="https://www.sarna.net/wiki/Ibstock" TargetMode="External"/><Relationship Id="rId2646" Type="http://schemas.openxmlformats.org/officeDocument/2006/relationships/hyperlink" Target="https://www.sarna.net/wiki/Spirit_(system)" TargetMode="External"/><Relationship Id="rId1316" Type="http://schemas.openxmlformats.org/officeDocument/2006/relationships/hyperlink" Target="https://www.sarna.net/wiki/Icar" TargetMode="External"/><Relationship Id="rId2647" Type="http://schemas.openxmlformats.org/officeDocument/2006/relationships/hyperlink" Target="https://www.sarna.net/wiki/Spittal" TargetMode="External"/><Relationship Id="rId1317" Type="http://schemas.openxmlformats.org/officeDocument/2006/relationships/hyperlink" Target="https://www.sarna.net/wiki/Ichlangis" TargetMode="External"/><Relationship Id="rId2648" Type="http://schemas.openxmlformats.org/officeDocument/2006/relationships/hyperlink" Target="https://www.sarna.net/wiki/Spitz" TargetMode="External"/><Relationship Id="rId1318" Type="http://schemas.openxmlformats.org/officeDocument/2006/relationships/hyperlink" Target="https://www.sarna.net/wiki/Ichmandu" TargetMode="External"/><Relationship Id="rId2649" Type="http://schemas.openxmlformats.org/officeDocument/2006/relationships/hyperlink" Target="https://www.sarna.net/wiki/St._Andre" TargetMode="External"/><Relationship Id="rId1319" Type="http://schemas.openxmlformats.org/officeDocument/2006/relationships/hyperlink" Target="https://www.sarna.net/wiki/Ictus" TargetMode="External"/><Relationship Id="rId729" Type="http://schemas.openxmlformats.org/officeDocument/2006/relationships/hyperlink" Target="https://www.sarna.net/wiki/Daneshmand" TargetMode="External"/><Relationship Id="rId728" Type="http://schemas.openxmlformats.org/officeDocument/2006/relationships/hyperlink" Target="https://www.sarna.net/wiki/Danais" TargetMode="External"/><Relationship Id="rId723" Type="http://schemas.openxmlformats.org/officeDocument/2006/relationships/hyperlink" Target="https://www.sarna.net/wiki/Dalkeith" TargetMode="External"/><Relationship Id="rId722" Type="http://schemas.openxmlformats.org/officeDocument/2006/relationships/hyperlink" Target="https://www.sarna.net/wiki/Dalian" TargetMode="External"/><Relationship Id="rId721" Type="http://schemas.openxmlformats.org/officeDocument/2006/relationships/hyperlink" Target="https://www.sarna.net/wiki/Dalcour" TargetMode="External"/><Relationship Id="rId720" Type="http://schemas.openxmlformats.org/officeDocument/2006/relationships/hyperlink" Target="https://www.sarna.net/wiki/Dainmar_Majoris" TargetMode="External"/><Relationship Id="rId727" Type="http://schemas.openxmlformats.org/officeDocument/2006/relationships/hyperlink" Target="https://www.sarna.net/wiki/Damian" TargetMode="External"/><Relationship Id="rId726" Type="http://schemas.openxmlformats.org/officeDocument/2006/relationships/hyperlink" Target="https://www.sarna.net/wiki/Damevang" TargetMode="External"/><Relationship Id="rId725" Type="http://schemas.openxmlformats.org/officeDocument/2006/relationships/hyperlink" Target="https://www.sarna.net/wiki/Dalton" TargetMode="External"/><Relationship Id="rId724" Type="http://schemas.openxmlformats.org/officeDocument/2006/relationships/hyperlink" Target="https://www.sarna.net/wiki/Dalmantia" TargetMode="External"/><Relationship Id="rId2640" Type="http://schemas.openxmlformats.org/officeDocument/2006/relationships/hyperlink" Target="https://www.sarna.net/wiki/Soul" TargetMode="External"/><Relationship Id="rId1310" Type="http://schemas.openxmlformats.org/officeDocument/2006/relationships/hyperlink" Target="https://www.sarna.net/wiki/Hyalite" TargetMode="External"/><Relationship Id="rId2641" Type="http://schemas.openxmlformats.org/officeDocument/2006/relationships/hyperlink" Target="https://www.sarna.net/wiki/Soverzene" TargetMode="External"/><Relationship Id="rId1311" Type="http://schemas.openxmlformats.org/officeDocument/2006/relationships/hyperlink" Target="https://www.sarna.net/wiki/Hyde" TargetMode="External"/><Relationship Id="rId2642" Type="http://schemas.openxmlformats.org/officeDocument/2006/relationships/hyperlink" Target="https://www.sarna.net/wiki/Sparrevohn" TargetMode="External"/><Relationship Id="rId1301" Type="http://schemas.openxmlformats.org/officeDocument/2006/relationships/hyperlink" Target="https://www.sarna.net/wiki/Hunan" TargetMode="External"/><Relationship Id="rId2632" Type="http://schemas.openxmlformats.org/officeDocument/2006/relationships/hyperlink" Target="https://www.sarna.net/wiki/Solor" TargetMode="External"/><Relationship Id="rId1302" Type="http://schemas.openxmlformats.org/officeDocument/2006/relationships/hyperlink" Target="https://www.sarna.net/wiki/Hunter's_Paradise" TargetMode="External"/><Relationship Id="rId2633" Type="http://schemas.openxmlformats.org/officeDocument/2006/relationships/hyperlink" Target="https://www.sarna.net/wiki/Somerset" TargetMode="External"/><Relationship Id="rId1303" Type="http://schemas.openxmlformats.org/officeDocument/2006/relationships/hyperlink" Target="https://www.sarna.net/wiki/Huntington" TargetMode="External"/><Relationship Id="rId2634" Type="http://schemas.openxmlformats.org/officeDocument/2006/relationships/hyperlink" Target="https://www.sarna.net/wiki/Son_Hoa" TargetMode="External"/><Relationship Id="rId1304" Type="http://schemas.openxmlformats.org/officeDocument/2006/relationships/hyperlink" Target="https://www.sarna.net/wiki/Huntress" TargetMode="External"/><Relationship Id="rId2635" Type="http://schemas.openxmlformats.org/officeDocument/2006/relationships/hyperlink" Target="https://www.sarna.net/wiki/Songgang" TargetMode="External"/><Relationship Id="rId1305" Type="http://schemas.openxmlformats.org/officeDocument/2006/relationships/hyperlink" Target="https://www.sarna.net/wiki/Hurgh" TargetMode="External"/><Relationship Id="rId2636" Type="http://schemas.openxmlformats.org/officeDocument/2006/relationships/hyperlink" Target="https://www.sarna.net/wiki/Sophie's_World" TargetMode="External"/><Relationship Id="rId1306" Type="http://schemas.openxmlformats.org/officeDocument/2006/relationships/hyperlink" Target="https://www.sarna.net/wiki/Hurik" TargetMode="External"/><Relationship Id="rId2637" Type="http://schemas.openxmlformats.org/officeDocument/2006/relationships/hyperlink" Target="https://www.sarna.net/wiki/Sornath" TargetMode="External"/><Relationship Id="rId1307" Type="http://schemas.openxmlformats.org/officeDocument/2006/relationships/hyperlink" Target="https://www.sarna.net/wiki/Huron" TargetMode="External"/><Relationship Id="rId2638" Type="http://schemas.openxmlformats.org/officeDocument/2006/relationships/hyperlink" Target="https://www.sarna.net/wiki/Sorsk" TargetMode="External"/><Relationship Id="rId1308" Type="http://schemas.openxmlformats.org/officeDocument/2006/relationships/hyperlink" Target="https://www.sarna.net/wiki/Hustaing" TargetMode="External"/><Relationship Id="rId2639" Type="http://schemas.openxmlformats.org/officeDocument/2006/relationships/hyperlink" Target="https://www.sarna.net/wiki/Sorunda" TargetMode="External"/><Relationship Id="rId1309" Type="http://schemas.openxmlformats.org/officeDocument/2006/relationships/hyperlink" Target="https://www.sarna.net/wiki/Hyades_Cluster" TargetMode="External"/><Relationship Id="rId719" Type="http://schemas.openxmlformats.org/officeDocument/2006/relationships/hyperlink" Target="https://www.sarna.net/wiki/Dahar" TargetMode="External"/><Relationship Id="rId718" Type="http://schemas.openxmlformats.org/officeDocument/2006/relationships/hyperlink" Target="https://www.sarna.net/wiki/Dagda_(Clan_System)" TargetMode="External"/><Relationship Id="rId717" Type="http://schemas.openxmlformats.org/officeDocument/2006/relationships/hyperlink" Target="https://www.sarna.net/wiki/Dagda_(LC)" TargetMode="External"/><Relationship Id="rId712" Type="http://schemas.openxmlformats.org/officeDocument/2006/relationships/hyperlink" Target="https://www.sarna.net/wiki/Liao_(system)" TargetMode="External"/><Relationship Id="rId711" Type="http://schemas.openxmlformats.org/officeDocument/2006/relationships/hyperlink" Target="https://www.sarna.net/wiki/Cylene" TargetMode="External"/><Relationship Id="rId710" Type="http://schemas.openxmlformats.org/officeDocument/2006/relationships/hyperlink" Target="https://www.sarna.net/wiki/Cygnus_(system)" TargetMode="External"/><Relationship Id="rId716" Type="http://schemas.openxmlformats.org/officeDocument/2006/relationships/hyperlink" Target="https://www.sarna.net/wiki/Dabih" TargetMode="External"/><Relationship Id="rId715" Type="http://schemas.openxmlformats.org/officeDocument/2006/relationships/hyperlink" Target="https://www.sarna.net/wiki/Czarvowo" TargetMode="External"/><Relationship Id="rId714" Type="http://schemas.openxmlformats.org/officeDocument/2006/relationships/hyperlink" Target="https://www.sarna.net/wiki/Cyrton" TargetMode="External"/><Relationship Id="rId713" Type="http://schemas.openxmlformats.org/officeDocument/2006/relationships/hyperlink" Target="https://www.sarna.net/wiki/Cyrenaica" TargetMode="External"/><Relationship Id="rId2630" Type="http://schemas.openxmlformats.org/officeDocument/2006/relationships/hyperlink" Target="https://www.sarna.net/wiki/Terra" TargetMode="External"/><Relationship Id="rId1300" Type="http://schemas.openxmlformats.org/officeDocument/2006/relationships/hyperlink" Target="https://www.sarna.net/wiki/Hun_Ho" TargetMode="External"/><Relationship Id="rId2631" Type="http://schemas.openxmlformats.org/officeDocument/2006/relationships/hyperlink" Target="https://www.sarna.net/wiki/Solaris" TargetMode="External"/><Relationship Id="rId3117" Type="http://schemas.openxmlformats.org/officeDocument/2006/relationships/hyperlink" Target="https://www.sarna.net/wiki/Yed_Prior" TargetMode="External"/><Relationship Id="rId3116" Type="http://schemas.openxmlformats.org/officeDocument/2006/relationships/hyperlink" Target="https://www.sarna.net/wiki/Yed_Posterior" TargetMode="External"/><Relationship Id="rId3119" Type="http://schemas.openxmlformats.org/officeDocument/2006/relationships/hyperlink" Target="https://www.sarna.net/wiki/Yidtall" TargetMode="External"/><Relationship Id="rId3118" Type="http://schemas.openxmlformats.org/officeDocument/2006/relationships/hyperlink" Target="https://www.sarna.net/wiki/Yeguas" TargetMode="External"/><Relationship Id="rId3111" Type="http://schemas.openxmlformats.org/officeDocument/2006/relationships/hyperlink" Target="https://www.sarna.net/wiki/Yamoussoukra" TargetMode="External"/><Relationship Id="rId3110" Type="http://schemas.openxmlformats.org/officeDocument/2006/relationships/hyperlink" Target="https://www.sarna.net/wiki/Yamarovka" TargetMode="External"/><Relationship Id="rId3113" Type="http://schemas.openxmlformats.org/officeDocument/2006/relationships/hyperlink" Target="https://www.sarna.net/wiki/Yanchep" TargetMode="External"/><Relationship Id="rId3112" Type="http://schemas.openxmlformats.org/officeDocument/2006/relationships/hyperlink" Target="https://www.sarna.net/wiki/Y%C3%A0n-hu%C3%AC" TargetMode="External"/><Relationship Id="rId3115" Type="http://schemas.openxmlformats.org/officeDocument/2006/relationships/hyperlink" Target="https://www.sarna.net/wiki/Yardley" TargetMode="External"/><Relationship Id="rId3114" Type="http://schemas.openxmlformats.org/officeDocument/2006/relationships/hyperlink" Target="https://www.sarna.net/wiki/Yangtze" TargetMode="External"/><Relationship Id="rId3106" Type="http://schemas.openxmlformats.org/officeDocument/2006/relationships/hyperlink" Target="https://www.sarna.net/wiki/Xhosa" TargetMode="External"/><Relationship Id="rId3105" Type="http://schemas.openxmlformats.org/officeDocument/2006/relationships/hyperlink" Target="https://www.sarna.net/wiki/Xenia" TargetMode="External"/><Relationship Id="rId3108" Type="http://schemas.openxmlformats.org/officeDocument/2006/relationships/hyperlink" Target="https://www.sarna.net/wiki/Xieng_Khouang" TargetMode="External"/><Relationship Id="rId3107" Type="http://schemas.openxmlformats.org/officeDocument/2006/relationships/hyperlink" Target="https://www.sarna.net/wiki/Xi_Ursae_Majoris" TargetMode="External"/><Relationship Id="rId3109" Type="http://schemas.openxmlformats.org/officeDocument/2006/relationships/hyperlink" Target="https://www.sarna.net/wiki/Xinyang" TargetMode="External"/><Relationship Id="rId3100" Type="http://schemas.openxmlformats.org/officeDocument/2006/relationships/hyperlink" Target="https://www.sarna.net/wiki/Wroxeter" TargetMode="External"/><Relationship Id="rId3102" Type="http://schemas.openxmlformats.org/officeDocument/2006/relationships/hyperlink" Target="https://www.sarna.net/wiki/Wynn's_Roost" TargetMode="External"/><Relationship Id="rId3101" Type="http://schemas.openxmlformats.org/officeDocument/2006/relationships/hyperlink" Target="https://www.sarna.net/wiki/Wyatt" TargetMode="External"/><Relationship Id="rId3104" Type="http://schemas.openxmlformats.org/officeDocument/2006/relationships/hyperlink" Target="https://www.sarna.net/wiki/Xanthe" TargetMode="External"/><Relationship Id="rId3103" Type="http://schemas.openxmlformats.org/officeDocument/2006/relationships/hyperlink" Target="https://www.sarna.net/wiki/Wypoute" TargetMode="External"/><Relationship Id="rId3139" Type="http://schemas.openxmlformats.org/officeDocument/2006/relationships/hyperlink" Target="https://www.sarna.net/wiki/Zanzibar" TargetMode="External"/><Relationship Id="rId3138" Type="http://schemas.openxmlformats.org/officeDocument/2006/relationships/hyperlink" Target="https://www.sarna.net/wiki/Zaniah" TargetMode="External"/><Relationship Id="rId3131" Type="http://schemas.openxmlformats.org/officeDocument/2006/relationships/hyperlink" Target="https://www.sarna.net/wiki/Zalaf" TargetMode="External"/><Relationship Id="rId3130" Type="http://schemas.openxmlformats.org/officeDocument/2006/relationships/hyperlink" Target="https://www.sarna.net/wiki/Zacatecoluca" TargetMode="External"/><Relationship Id="rId3133" Type="http://schemas.openxmlformats.org/officeDocument/2006/relationships/hyperlink" Target="https://www.sarna.net/wiki/Zalzangor" TargetMode="External"/><Relationship Id="rId3132" Type="http://schemas.openxmlformats.org/officeDocument/2006/relationships/hyperlink" Target="https://www.sarna.net/wiki/Zalt" TargetMode="External"/><Relationship Id="rId3135" Type="http://schemas.openxmlformats.org/officeDocument/2006/relationships/hyperlink" Target="https://www.sarna.net/wiki/Zanbasa" TargetMode="External"/><Relationship Id="rId3134" Type="http://schemas.openxmlformats.org/officeDocument/2006/relationships/hyperlink" Target="https://www.sarna.net/wiki/Zambezi" TargetMode="External"/><Relationship Id="rId3137" Type="http://schemas.openxmlformats.org/officeDocument/2006/relationships/hyperlink" Target="https://www.sarna.net/wiki/Zangul" TargetMode="External"/><Relationship Id="rId3136" Type="http://schemas.openxmlformats.org/officeDocument/2006/relationships/hyperlink" Target="https://www.sarna.net/wiki/Zanderij" TargetMode="External"/><Relationship Id="rId3128" Type="http://schemas.openxmlformats.org/officeDocument/2006/relationships/hyperlink" Target="https://www.sarna.net/wiki/Yunnah" TargetMode="External"/><Relationship Id="rId3127" Type="http://schemas.openxmlformats.org/officeDocument/2006/relationships/hyperlink" Target="https://www.sarna.net/wiki/Yumesta" TargetMode="External"/><Relationship Id="rId3129" Type="http://schemas.openxmlformats.org/officeDocument/2006/relationships/hyperlink" Target="https://www.sarna.net/wiki/Yuris" TargetMode="External"/><Relationship Id="rId3120" Type="http://schemas.openxmlformats.org/officeDocument/2006/relationships/hyperlink" Target="https://www.sarna.net/wiki/Ylemelke" TargetMode="External"/><Relationship Id="rId3122" Type="http://schemas.openxmlformats.org/officeDocument/2006/relationships/hyperlink" Target="https://www.sarna.net/wiki/Yorii" TargetMode="External"/><Relationship Id="rId3121" Type="http://schemas.openxmlformats.org/officeDocument/2006/relationships/hyperlink" Target="https://www.sarna.net/wiki/Yongd" TargetMode="External"/><Relationship Id="rId3124" Type="http://schemas.openxmlformats.org/officeDocument/2006/relationships/hyperlink" Target="https://www.sarna.net/wiki/York_(Clan_System)" TargetMode="External"/><Relationship Id="rId3123" Type="http://schemas.openxmlformats.org/officeDocument/2006/relationships/hyperlink" Target="https://www.sarna.net/wiki/York_(LC)" TargetMode="External"/><Relationship Id="rId3126" Type="http://schemas.openxmlformats.org/officeDocument/2006/relationships/hyperlink" Target="https://www.sarna.net/wiki/Yufu" TargetMode="External"/><Relationship Id="rId3125" Type="http://schemas.openxmlformats.org/officeDocument/2006/relationships/hyperlink" Target="https://www.sarna.net/wiki/Ype-Jhu" TargetMode="External"/><Relationship Id="rId1378" Type="http://schemas.openxmlformats.org/officeDocument/2006/relationships/hyperlink" Target="https://www.sarna.net/wiki/Itrom" TargetMode="External"/><Relationship Id="rId1379" Type="http://schemas.openxmlformats.org/officeDocument/2006/relationships/hyperlink" Target="https://www.sarna.net/wiki/Itzehoe" TargetMode="External"/><Relationship Id="rId789" Type="http://schemas.openxmlformats.org/officeDocument/2006/relationships/hyperlink" Target="https://www.sarna.net/wiki/Dichell" TargetMode="External"/><Relationship Id="rId788" Type="http://schemas.openxmlformats.org/officeDocument/2006/relationships/hyperlink" Target="https://www.sarna.net/wiki/Dicallus" TargetMode="External"/><Relationship Id="rId787" Type="http://schemas.openxmlformats.org/officeDocument/2006/relationships/hyperlink" Target="https://www.sarna.net/wiki/Diboll" TargetMode="External"/><Relationship Id="rId786" Type="http://schemas.openxmlformats.org/officeDocument/2006/relationships/hyperlink" Target="https://www.sarna.net/wiki/Diass" TargetMode="External"/><Relationship Id="rId781" Type="http://schemas.openxmlformats.org/officeDocument/2006/relationships/hyperlink" Target="https://www.sarna.net/wiki/Deweidewd" TargetMode="External"/><Relationship Id="rId1370" Type="http://schemas.openxmlformats.org/officeDocument/2006/relationships/hyperlink" Target="https://www.sarna.net/wiki/Isfahan" TargetMode="External"/><Relationship Id="rId780" Type="http://schemas.openxmlformats.org/officeDocument/2006/relationships/hyperlink" Target="https://www.sarna.net/wiki/Devin" TargetMode="External"/><Relationship Id="rId1371" Type="http://schemas.openxmlformats.org/officeDocument/2006/relationships/hyperlink" Target="https://www.sarna.net/wiki/Ishtar_(system)" TargetMode="External"/><Relationship Id="rId1372" Type="http://schemas.openxmlformats.org/officeDocument/2006/relationships/hyperlink" Target="https://www.sarna.net/wiki/Islamabad" TargetMode="External"/><Relationship Id="rId1373" Type="http://schemas.openxmlformats.org/officeDocument/2006/relationships/hyperlink" Target="https://www.sarna.net/wiki/Islington" TargetMode="External"/><Relationship Id="rId785" Type="http://schemas.openxmlformats.org/officeDocument/2006/relationships/hyperlink" Target="https://www.sarna.net/wiki/Diamantina" TargetMode="External"/><Relationship Id="rId1374" Type="http://schemas.openxmlformats.org/officeDocument/2006/relationships/hyperlink" Target="https://www.sarna.net/wiki/Issaba" TargetMode="External"/><Relationship Id="rId784" Type="http://schemas.openxmlformats.org/officeDocument/2006/relationships/hyperlink" Target="https://www.sarna.net/wiki/D%C3%AC-fang" TargetMode="External"/><Relationship Id="rId1375" Type="http://schemas.openxmlformats.org/officeDocument/2006/relationships/hyperlink" Target="https://www.sarna.net/wiki/Itabaiana" TargetMode="External"/><Relationship Id="rId783" Type="http://schemas.openxmlformats.org/officeDocument/2006/relationships/hyperlink" Target="https://www.sarna.net/wiki/Dhaulgiri" TargetMode="External"/><Relationship Id="rId1376" Type="http://schemas.openxmlformats.org/officeDocument/2006/relationships/hyperlink" Target="https://www.sarna.net/wiki/Itica" TargetMode="External"/><Relationship Id="rId782" Type="http://schemas.openxmlformats.org/officeDocument/2006/relationships/hyperlink" Target="https://www.sarna.net/wiki/DeWitt" TargetMode="External"/><Relationship Id="rId1377" Type="http://schemas.openxmlformats.org/officeDocument/2006/relationships/hyperlink" Target="https://www.sarna.net/wiki/Ito" TargetMode="External"/><Relationship Id="rId1367" Type="http://schemas.openxmlformats.org/officeDocument/2006/relationships/hyperlink" Target="https://www.sarna.net/wiki/Irurzun" TargetMode="External"/><Relationship Id="rId2698" Type="http://schemas.openxmlformats.org/officeDocument/2006/relationships/hyperlink" Target="https://www.sarna.net/wiki/Stratford" TargetMode="External"/><Relationship Id="rId1368" Type="http://schemas.openxmlformats.org/officeDocument/2006/relationships/hyperlink" Target="https://www.sarna.net/wiki/Isabela" TargetMode="External"/><Relationship Id="rId2699" Type="http://schemas.openxmlformats.org/officeDocument/2006/relationships/hyperlink" Target="https://www.sarna.net/wiki/Strato_Domingo" TargetMode="External"/><Relationship Id="rId1369" Type="http://schemas.openxmlformats.org/officeDocument/2006/relationships/hyperlink" Target="https://www.sarna.net/wiki/Isesaki" TargetMode="External"/><Relationship Id="rId778" Type="http://schemas.openxmlformats.org/officeDocument/2006/relationships/hyperlink" Target="https://www.sarna.net/wiki/Devil's_Breath" TargetMode="External"/><Relationship Id="rId777" Type="http://schemas.openxmlformats.org/officeDocument/2006/relationships/hyperlink" Target="https://www.sarna.net/wiki/Detroit" TargetMode="External"/><Relationship Id="rId776" Type="http://schemas.openxmlformats.org/officeDocument/2006/relationships/hyperlink" Target="https://www.sarna.net/wiki/Desolate_Plains" TargetMode="External"/><Relationship Id="rId775" Type="http://schemas.openxmlformats.org/officeDocument/2006/relationships/hyperlink" Target="https://www.sarna.net/wiki/Deshler" TargetMode="External"/><Relationship Id="rId779" Type="http://schemas.openxmlformats.org/officeDocument/2006/relationships/hyperlink" Target="https://www.sarna.net/wiki/Devil's_Rock" TargetMode="External"/><Relationship Id="rId770" Type="http://schemas.openxmlformats.org/officeDocument/2006/relationships/hyperlink" Target="https://www.sarna.net/wiki/Derby" TargetMode="External"/><Relationship Id="rId2690" Type="http://schemas.openxmlformats.org/officeDocument/2006/relationships/hyperlink" Target="https://www.sarna.net/wiki/Stirling" TargetMode="External"/><Relationship Id="rId1360" Type="http://schemas.openxmlformats.org/officeDocument/2006/relationships/hyperlink" Target="https://www.sarna.net/wiki/Ionus" TargetMode="External"/><Relationship Id="rId2691" Type="http://schemas.openxmlformats.org/officeDocument/2006/relationships/hyperlink" Target="https://www.sarna.net/wiki/Stockpoll" TargetMode="External"/><Relationship Id="rId1361" Type="http://schemas.openxmlformats.org/officeDocument/2006/relationships/hyperlink" Target="https://www.sarna.net/wiki/Ipava" TargetMode="External"/><Relationship Id="rId2692" Type="http://schemas.openxmlformats.org/officeDocument/2006/relationships/hyperlink" Target="https://www.sarna.net/wiki/Almotacen" TargetMode="External"/><Relationship Id="rId1362" Type="http://schemas.openxmlformats.org/officeDocument/2006/relationships/hyperlink" Target="https://www.sarna.net/wiki/Ipswich" TargetMode="External"/><Relationship Id="rId2693" Type="http://schemas.openxmlformats.org/officeDocument/2006/relationships/hyperlink" Target="https://www.sarna.net/wiki/Storfors" TargetMode="External"/><Relationship Id="rId774" Type="http://schemas.openxmlformats.org/officeDocument/2006/relationships/hyperlink" Target="https://www.sarna.net/wiki/Deschenes" TargetMode="External"/><Relationship Id="rId1363" Type="http://schemas.openxmlformats.org/officeDocument/2006/relationships/hyperlink" Target="https://www.sarna.net/wiki/Irece" TargetMode="External"/><Relationship Id="rId2694" Type="http://schemas.openxmlformats.org/officeDocument/2006/relationships/hyperlink" Target="https://www.sarna.net/wiki/Stotzing" TargetMode="External"/><Relationship Id="rId773" Type="http://schemas.openxmlformats.org/officeDocument/2006/relationships/hyperlink" Target="https://www.sarna.net/wiki/Des_Arc" TargetMode="External"/><Relationship Id="rId1364" Type="http://schemas.openxmlformats.org/officeDocument/2006/relationships/hyperlink" Target="https://www.sarna.net/wiki/Irian" TargetMode="External"/><Relationship Id="rId2695" Type="http://schemas.openxmlformats.org/officeDocument/2006/relationships/hyperlink" Target="https://www.sarna.net/wiki/Stralsund" TargetMode="External"/><Relationship Id="rId772" Type="http://schemas.openxmlformats.org/officeDocument/2006/relationships/hyperlink" Target="https://www.sarna.net/wiki/Blantleff" TargetMode="External"/><Relationship Id="rId1365" Type="http://schemas.openxmlformats.org/officeDocument/2006/relationships/hyperlink" Target="https://www.sarna.net/wiki/Iron_Land" TargetMode="External"/><Relationship Id="rId2696" Type="http://schemas.openxmlformats.org/officeDocument/2006/relationships/hyperlink" Target="https://www.sarna.net/wiki/Strana_Mechty" TargetMode="External"/><Relationship Id="rId771" Type="http://schemas.openxmlformats.org/officeDocument/2006/relationships/hyperlink" Target="https://www.sarna.net/wiki/Derf" TargetMode="External"/><Relationship Id="rId1366" Type="http://schemas.openxmlformats.org/officeDocument/2006/relationships/hyperlink" Target="https://www.sarna.net/wiki/Ironhold" TargetMode="External"/><Relationship Id="rId2697" Type="http://schemas.openxmlformats.org/officeDocument/2006/relationships/hyperlink" Target="https://www.sarna.net/wiki/Strandfontein" TargetMode="External"/><Relationship Id="rId1390" Type="http://schemas.openxmlformats.org/officeDocument/2006/relationships/hyperlink" Target="https://www.sarna.net/wiki/Jansen's_Hold" TargetMode="External"/><Relationship Id="rId1391" Type="http://schemas.openxmlformats.org/officeDocument/2006/relationships/hyperlink" Target="https://www.sarna.net/wiki/J%C3%A1pminboddu" TargetMode="External"/><Relationship Id="rId1392" Type="http://schemas.openxmlformats.org/officeDocument/2006/relationships/hyperlink" Target="https://www.sarna.net/wiki/Jardangal" TargetMode="External"/><Relationship Id="rId1393" Type="http://schemas.openxmlformats.org/officeDocument/2006/relationships/hyperlink" Target="https://www.sarna.net/wiki/Jardine" TargetMode="External"/><Relationship Id="rId1394" Type="http://schemas.openxmlformats.org/officeDocument/2006/relationships/hyperlink" Target="https://www.sarna.net/wiki/Jarett" TargetMode="External"/><Relationship Id="rId1395" Type="http://schemas.openxmlformats.org/officeDocument/2006/relationships/hyperlink" Target="https://www.sarna.net/wiki/Jasmine" TargetMode="External"/><Relationship Id="rId1396" Type="http://schemas.openxmlformats.org/officeDocument/2006/relationships/hyperlink" Target="https://www.sarna.net/wiki/J%C3%A1szber%C3%A9ny" TargetMode="External"/><Relationship Id="rId1397" Type="http://schemas.openxmlformats.org/officeDocument/2006/relationships/hyperlink" Target="https://www.sarna.net/wiki/Jatznik" TargetMode="External"/><Relationship Id="rId1398" Type="http://schemas.openxmlformats.org/officeDocument/2006/relationships/hyperlink" Target="https://www.sarna.net/wiki/Jaumegarde" TargetMode="External"/><Relationship Id="rId1399" Type="http://schemas.openxmlformats.org/officeDocument/2006/relationships/hyperlink" Target="https://www.sarna.net/wiki/Java" TargetMode="External"/><Relationship Id="rId1389" Type="http://schemas.openxmlformats.org/officeDocument/2006/relationships/hyperlink" Target="https://www.sarna.net/wiki/Janina" TargetMode="External"/><Relationship Id="rId799" Type="http://schemas.openxmlformats.org/officeDocument/2006/relationships/hyperlink" Target="https://www.sarna.net/wiki/Dindatari" TargetMode="External"/><Relationship Id="rId798" Type="http://schemas.openxmlformats.org/officeDocument/2006/relationships/hyperlink" Target="https://www.sarna.net/wiki/Dili" TargetMode="External"/><Relationship Id="rId797" Type="http://schemas.openxmlformats.org/officeDocument/2006/relationships/hyperlink" Target="https://www.sarna.net/wiki/Pain" TargetMode="External"/><Relationship Id="rId1380" Type="http://schemas.openxmlformats.org/officeDocument/2006/relationships/hyperlink" Target="https://www.sarna.net/wiki/Izar" TargetMode="External"/><Relationship Id="rId792" Type="http://schemas.openxmlformats.org/officeDocument/2006/relationships/hyperlink" Target="https://www.sarna.net/wiki/Die_Moot" TargetMode="External"/><Relationship Id="rId1381" Type="http://schemas.openxmlformats.org/officeDocument/2006/relationships/hyperlink" Target="https://www.sarna.net/wiki/Izmir" TargetMode="External"/><Relationship Id="rId791" Type="http://schemas.openxmlformats.org/officeDocument/2006/relationships/hyperlink" Target="https://www.sarna.net/wiki/Dicon" TargetMode="External"/><Relationship Id="rId1382" Type="http://schemas.openxmlformats.org/officeDocument/2006/relationships/hyperlink" Target="https://www.sarna.net/wiki/Jaboatao" TargetMode="External"/><Relationship Id="rId790" Type="http://schemas.openxmlformats.org/officeDocument/2006/relationships/hyperlink" Target="https://www.sarna.net/wiki/Dickinson" TargetMode="External"/><Relationship Id="rId1383" Type="http://schemas.openxmlformats.org/officeDocument/2006/relationships/hyperlink" Target="https://www.sarna.net/wiki/Jabuka" TargetMode="External"/><Relationship Id="rId1384" Type="http://schemas.openxmlformats.org/officeDocument/2006/relationships/hyperlink" Target="https://www.sarna.net/wiki/Jacobabad" TargetMode="External"/><Relationship Id="rId796" Type="http://schemas.openxmlformats.org/officeDocument/2006/relationships/hyperlink" Target="https://www.sarna.net/wiki/Diik" TargetMode="External"/><Relationship Id="rId1385" Type="http://schemas.openxmlformats.org/officeDocument/2006/relationships/hyperlink" Target="https://www.sarna.net/wiki/Jacomarle" TargetMode="External"/><Relationship Id="rId795" Type="http://schemas.openxmlformats.org/officeDocument/2006/relationships/hyperlink" Target="https://www.sarna.net/wiki/Dieudonne" TargetMode="External"/><Relationship Id="rId1386" Type="http://schemas.openxmlformats.org/officeDocument/2006/relationships/hyperlink" Target="https://www.sarna.net/wiki/Jacson" TargetMode="External"/><Relationship Id="rId794" Type="http://schemas.openxmlformats.org/officeDocument/2006/relationships/hyperlink" Target="https://www.sarna.net/wiki/Dieron" TargetMode="External"/><Relationship Id="rId1387" Type="http://schemas.openxmlformats.org/officeDocument/2006/relationships/hyperlink" Target="https://www.sarna.net/wiki/Jaipur" TargetMode="External"/><Relationship Id="rId793" Type="http://schemas.openxmlformats.org/officeDocument/2006/relationships/hyperlink" Target="https://www.sarna.net/wiki/Diefenbaker" TargetMode="External"/><Relationship Id="rId1388" Type="http://schemas.openxmlformats.org/officeDocument/2006/relationships/hyperlink" Target="https://www.sarna.net/wiki/Jamestown" TargetMode="External"/><Relationship Id="rId3151" Type="http://schemas.openxmlformats.org/officeDocument/2006/relationships/hyperlink" Target="https://www.sarna.net/wiki/Zebuluraskai" TargetMode="External"/><Relationship Id="rId3150" Type="http://schemas.openxmlformats.org/officeDocument/2006/relationships/hyperlink" Target="https://www.sarna.net/wiki/Zebrenaski" TargetMode="External"/><Relationship Id="rId3153" Type="http://schemas.openxmlformats.org/officeDocument/2006/relationships/hyperlink" Target="https://www.sarna.net/wiki/Zelmag" TargetMode="External"/><Relationship Id="rId3152" Type="http://schemas.openxmlformats.org/officeDocument/2006/relationships/hyperlink" Target="https://www.sarna.net/wiki/Zefri" TargetMode="External"/><Relationship Id="rId3155" Type="http://schemas.openxmlformats.org/officeDocument/2006/relationships/hyperlink" Target="https://www.sarna.net/wiki/Zempoatlepetl" TargetMode="External"/><Relationship Id="rId3154" Type="http://schemas.openxmlformats.org/officeDocument/2006/relationships/hyperlink" Target="https://www.sarna.net/wiki/Zelski" TargetMode="External"/><Relationship Id="rId3157" Type="http://schemas.openxmlformats.org/officeDocument/2006/relationships/hyperlink" Target="https://www.sarna.net/wiki/Zetang" TargetMode="External"/><Relationship Id="rId3156" Type="http://schemas.openxmlformats.org/officeDocument/2006/relationships/hyperlink" Target="https://www.sarna.net/wiki/Zertarum" TargetMode="External"/><Relationship Id="rId3159" Type="http://schemas.openxmlformats.org/officeDocument/2006/relationships/hyperlink" Target="https://www.sarna.net/wiki/Zhongshan" TargetMode="External"/><Relationship Id="rId3158" Type="http://schemas.openxmlformats.org/officeDocument/2006/relationships/hyperlink" Target="https://www.sarna.net/wiki/Cluff's_Stand" TargetMode="External"/><Relationship Id="rId3149" Type="http://schemas.openxmlformats.org/officeDocument/2006/relationships/hyperlink" Target="https://www.sarna.net/wiki/Zebeneschamali" TargetMode="External"/><Relationship Id="rId3140" Type="http://schemas.openxmlformats.org/officeDocument/2006/relationships/hyperlink" Target="https://www.sarna.net/wiki/Zaprudy" TargetMode="External"/><Relationship Id="rId3142" Type="http://schemas.openxmlformats.org/officeDocument/2006/relationships/hyperlink" Target="https://www.sarna.net/wiki/Homer" TargetMode="External"/><Relationship Id="rId3141" Type="http://schemas.openxmlformats.org/officeDocument/2006/relationships/hyperlink" Target="https://www.sarna.net/wiki/Zara" TargetMode="External"/><Relationship Id="rId3144" Type="http://schemas.openxmlformats.org/officeDocument/2006/relationships/hyperlink" Target="https://www.sarna.net/wiki/Zaurak" TargetMode="External"/><Relationship Id="rId3143" Type="http://schemas.openxmlformats.org/officeDocument/2006/relationships/hyperlink" Target="https://www.sarna.net/wiki/Zathras" TargetMode="External"/><Relationship Id="rId3146" Type="http://schemas.openxmlformats.org/officeDocument/2006/relationships/hyperlink" Target="https://www.sarna.net/wiki/Zawiercie" TargetMode="External"/><Relationship Id="rId3145" Type="http://schemas.openxmlformats.org/officeDocument/2006/relationships/hyperlink" Target="https://www.sarna.net/wiki/Zavijava" TargetMode="External"/><Relationship Id="rId3148" Type="http://schemas.openxmlformats.org/officeDocument/2006/relationships/hyperlink" Target="https://www.sarna.net/wiki/Zebebelgenubi" TargetMode="External"/><Relationship Id="rId3147" Type="http://schemas.openxmlformats.org/officeDocument/2006/relationships/hyperlink" Target="https://www.sarna.net/wiki/Zdice" TargetMode="External"/><Relationship Id="rId3171" Type="http://schemas.openxmlformats.org/officeDocument/2006/relationships/hyperlink" Target="https://www.sarna.net/wiki/Zuhbehr" TargetMode="External"/><Relationship Id="rId3170" Type="http://schemas.openxmlformats.org/officeDocument/2006/relationships/hyperlink" Target="https://www.sarna.net/wiki/Zosma" TargetMode="External"/><Relationship Id="rId3173" Type="http://schemas.openxmlformats.org/officeDocument/2006/relationships/hyperlink" Target="https://www.sarna.net/wiki/Zurich" TargetMode="External"/><Relationship Id="rId3172" Type="http://schemas.openxmlformats.org/officeDocument/2006/relationships/hyperlink" Target="https://www.sarna.net/wiki/Zumbo" TargetMode="External"/><Relationship Id="rId3175" Type="http://schemas.openxmlformats.org/officeDocument/2006/relationships/hyperlink" Target="https://www.sarna.net/wiki/Zwenkau" TargetMode="External"/><Relationship Id="rId3174" Type="http://schemas.openxmlformats.org/officeDocument/2006/relationships/hyperlink" Target="https://www.sarna.net/wiki/Zvolen" TargetMode="External"/><Relationship Id="rId3177" Type="http://schemas.openxmlformats.org/officeDocument/2006/relationships/drawing" Target="../drawings/drawing3.xml"/><Relationship Id="rId3176" Type="http://schemas.openxmlformats.org/officeDocument/2006/relationships/hyperlink" Target="https://www.sarna.net/wiki/Zwipadze" TargetMode="External"/><Relationship Id="rId3178" Type="http://schemas.openxmlformats.org/officeDocument/2006/relationships/vmlDrawing" Target="../drawings/vmlDrawing2.vml"/><Relationship Id="rId3160" Type="http://schemas.openxmlformats.org/officeDocument/2006/relationships/hyperlink" Target="https://www.sarna.net/wiki/Ziliang" TargetMode="External"/><Relationship Id="rId3162" Type="http://schemas.openxmlformats.org/officeDocument/2006/relationships/hyperlink" Target="https://www.sarna.net/wiki/Zindao" TargetMode="External"/><Relationship Id="rId3161" Type="http://schemas.openxmlformats.org/officeDocument/2006/relationships/hyperlink" Target="https://www.sarna.net/wiki/Zinal" TargetMode="External"/><Relationship Id="rId3164" Type="http://schemas.openxmlformats.org/officeDocument/2006/relationships/hyperlink" Target="https://www.sarna.net/wiki/Zlatousi" TargetMode="External"/><Relationship Id="rId3163" Type="http://schemas.openxmlformats.org/officeDocument/2006/relationships/hyperlink" Target="https://www.sarna.net/wiki/Zion" TargetMode="External"/><Relationship Id="rId3166" Type="http://schemas.openxmlformats.org/officeDocument/2006/relationships/hyperlink" Target="https://www.sarna.net/wiki/Zolfo" TargetMode="External"/><Relationship Id="rId3165" Type="http://schemas.openxmlformats.org/officeDocument/2006/relationships/hyperlink" Target="https://www.sarna.net/wiki/Zoetermeer" TargetMode="External"/><Relationship Id="rId3168" Type="http://schemas.openxmlformats.org/officeDocument/2006/relationships/hyperlink" Target="https://www.sarna.net/wiki/Zorn's_Keep" TargetMode="External"/><Relationship Id="rId3167" Type="http://schemas.openxmlformats.org/officeDocument/2006/relationships/hyperlink" Target="https://www.sarna.net/wiki/Zollikofen" TargetMode="External"/><Relationship Id="rId3169" Type="http://schemas.openxmlformats.org/officeDocument/2006/relationships/hyperlink" Target="https://www.sarna.net/wiki/Zortman" TargetMode="External"/><Relationship Id="rId2700" Type="http://schemas.openxmlformats.org/officeDocument/2006/relationships/hyperlink" Target="https://www.sarna.net/wiki/Strawn" TargetMode="External"/><Relationship Id="rId2701" Type="http://schemas.openxmlformats.org/officeDocument/2006/relationships/hyperlink" Target="https://www.sarna.net/wiki/Streator" TargetMode="External"/><Relationship Id="rId2702" Type="http://schemas.openxmlformats.org/officeDocument/2006/relationships/hyperlink" Target="https://www.sarna.net/wiki/Sturganos" TargetMode="External"/><Relationship Id="rId2703" Type="http://schemas.openxmlformats.org/officeDocument/2006/relationships/hyperlink" Target="https://www.sarna.net/wiki/Sturgis" TargetMode="External"/><Relationship Id="rId2704" Type="http://schemas.openxmlformats.org/officeDocument/2006/relationships/hyperlink" Target="https://www.sarna.net/wiki/Styk" TargetMode="External"/><Relationship Id="rId2705" Type="http://schemas.openxmlformats.org/officeDocument/2006/relationships/hyperlink" Target="https://www.sarna.net/wiki/Styriania" TargetMode="External"/><Relationship Id="rId2706" Type="http://schemas.openxmlformats.org/officeDocument/2006/relationships/hyperlink" Target="https://www.sarna.net/wiki/Styx" TargetMode="External"/><Relationship Id="rId2707" Type="http://schemas.openxmlformats.org/officeDocument/2006/relationships/hyperlink" Target="https://www.sarna.net/wiki/Suda_Bay" TargetMode="External"/><Relationship Id="rId2708" Type="http://schemas.openxmlformats.org/officeDocument/2006/relationships/hyperlink" Target="https://www.sarna.net/wiki/Sudeten" TargetMode="External"/><Relationship Id="rId2709" Type="http://schemas.openxmlformats.org/officeDocument/2006/relationships/hyperlink" Target="https://www.sarna.net/wiki/Suetonius" TargetMode="External"/><Relationship Id="rId2720" Type="http://schemas.openxmlformats.org/officeDocument/2006/relationships/hyperlink" Target="https://www.sarna.net/wiki/Sunnywood" TargetMode="External"/><Relationship Id="rId2721" Type="http://schemas.openxmlformats.org/officeDocument/2006/relationships/hyperlink" Target="https://www.sarna.net/wiki/Surcin" TargetMode="External"/><Relationship Id="rId2722" Type="http://schemas.openxmlformats.org/officeDocument/2006/relationships/hyperlink" Target="https://www.sarna.net/wiki/Susquehanna" TargetMode="External"/><Relationship Id="rId2723" Type="http://schemas.openxmlformats.org/officeDocument/2006/relationships/hyperlink" Target="https://www.sarna.net/wiki/Susulatna" TargetMode="External"/><Relationship Id="rId2724" Type="http://schemas.openxmlformats.org/officeDocument/2006/relationships/hyperlink" Target="https://www.sarna.net/wiki/Sutama" TargetMode="External"/><Relationship Id="rId2725" Type="http://schemas.openxmlformats.org/officeDocument/2006/relationships/hyperlink" Target="https://www.sarna.net/wiki/Suzano" TargetMode="External"/><Relationship Id="rId2726" Type="http://schemas.openxmlformats.org/officeDocument/2006/relationships/hyperlink" Target="https://www.sarna.net/wiki/Svalstad" TargetMode="External"/><Relationship Id="rId2727" Type="http://schemas.openxmlformats.org/officeDocument/2006/relationships/hyperlink" Target="https://www.sarna.net/wiki/Svarstaad" TargetMode="External"/><Relationship Id="rId2728" Type="http://schemas.openxmlformats.org/officeDocument/2006/relationships/hyperlink" Target="https://www.sarna.net/wiki/Svelvik" TargetMode="External"/><Relationship Id="rId2729" Type="http://schemas.openxmlformats.org/officeDocument/2006/relationships/hyperlink" Target="https://www.sarna.net/wiki/Sverdlovsk" TargetMode="External"/><Relationship Id="rId2710" Type="http://schemas.openxmlformats.org/officeDocument/2006/relationships/hyperlink" Target="https://www.sarna.net/wiki/Suianheer" TargetMode="External"/><Relationship Id="rId2711" Type="http://schemas.openxmlformats.org/officeDocument/2006/relationships/hyperlink" Target="https://www.sarna.net/wiki/Suk" TargetMode="External"/><Relationship Id="rId2712" Type="http://schemas.openxmlformats.org/officeDocument/2006/relationships/hyperlink" Target="https://www.sarna.net/wiki/Sulafat" TargetMode="External"/><Relationship Id="rId2713" Type="http://schemas.openxmlformats.org/officeDocument/2006/relationships/hyperlink" Target="https://www.sarna.net/wiki/Sullivan" TargetMode="External"/><Relationship Id="rId2714" Type="http://schemas.openxmlformats.org/officeDocument/2006/relationships/hyperlink" Target="https://www.sarna.net/wiki/Summer" TargetMode="External"/><Relationship Id="rId2715" Type="http://schemas.openxmlformats.org/officeDocument/2006/relationships/hyperlink" Target="https://www.sarna.net/wiki/Summerstide" TargetMode="External"/><Relationship Id="rId2716" Type="http://schemas.openxmlformats.org/officeDocument/2006/relationships/hyperlink" Target="https://www.sarna.net/wiki/Summit" TargetMode="External"/><Relationship Id="rId2717" Type="http://schemas.openxmlformats.org/officeDocument/2006/relationships/hyperlink" Target="https://www.sarna.net/wiki/Sumy" TargetMode="External"/><Relationship Id="rId2718" Type="http://schemas.openxmlformats.org/officeDocument/2006/relationships/hyperlink" Target="https://www.sarna.net/wiki/Sun_Prairie" TargetMode="External"/><Relationship Id="rId2719" Type="http://schemas.openxmlformats.org/officeDocument/2006/relationships/hyperlink" Target="https://www.sarna.net/wiki/Sunchon" TargetMode="External"/><Relationship Id="rId1455" Type="http://schemas.openxmlformats.org/officeDocument/2006/relationships/hyperlink" Target="https://www.sarna.net/wiki/Kapoeta" TargetMode="External"/><Relationship Id="rId2786" Type="http://schemas.openxmlformats.org/officeDocument/2006/relationships/hyperlink" Target="https://www.sarna.net/wiki/Taumaturgo" TargetMode="External"/><Relationship Id="rId1456" Type="http://schemas.openxmlformats.org/officeDocument/2006/relationships/hyperlink" Target="https://www.sarna.net/wiki/Karachi" TargetMode="External"/><Relationship Id="rId2787" Type="http://schemas.openxmlformats.org/officeDocument/2006/relationships/hyperlink" Target="https://www.sarna.net/wiki/Taurus" TargetMode="External"/><Relationship Id="rId1457" Type="http://schemas.openxmlformats.org/officeDocument/2006/relationships/hyperlink" Target="https://www.sarna.net/wiki/Karakiraz" TargetMode="External"/><Relationship Id="rId2788" Type="http://schemas.openxmlformats.org/officeDocument/2006/relationships/hyperlink" Target="https://www.sarna.net/wiki/Tawas" TargetMode="External"/><Relationship Id="rId1458" Type="http://schemas.openxmlformats.org/officeDocument/2006/relationships/hyperlink" Target="https://www.sarna.net/wiki/Karbala" TargetMode="External"/><Relationship Id="rId2789" Type="http://schemas.openxmlformats.org/officeDocument/2006/relationships/hyperlink" Target="https://www.sarna.net/wiki/Taygeta" TargetMode="External"/><Relationship Id="rId1459" Type="http://schemas.openxmlformats.org/officeDocument/2006/relationships/hyperlink" Target="https://www.sarna.net/wiki/Karkkila" TargetMode="External"/><Relationship Id="rId629" Type="http://schemas.openxmlformats.org/officeDocument/2006/relationships/hyperlink" Target="https://www.sarna.net/wiki/Clearfield" TargetMode="External"/><Relationship Id="rId624" Type="http://schemas.openxmlformats.org/officeDocument/2006/relationships/hyperlink" Target="https://www.sarna.net/wiki/Circe" TargetMode="External"/><Relationship Id="rId623" Type="http://schemas.openxmlformats.org/officeDocument/2006/relationships/hyperlink" Target="https://www.sarna.net/wiki/Ciotat" TargetMode="External"/><Relationship Id="rId622" Type="http://schemas.openxmlformats.org/officeDocument/2006/relationships/hyperlink" Target="https://www.sarna.net/wiki/Cimeron" TargetMode="External"/><Relationship Id="rId621" Type="http://schemas.openxmlformats.org/officeDocument/2006/relationships/hyperlink" Target="https://www.sarna.net/wiki/Cilvituk" TargetMode="External"/><Relationship Id="rId628" Type="http://schemas.openxmlformats.org/officeDocument/2006/relationships/hyperlink" Target="https://www.sarna.net/wiki/Claybrooke" TargetMode="External"/><Relationship Id="rId627" Type="http://schemas.openxmlformats.org/officeDocument/2006/relationships/hyperlink" Target="https://www.sarna.net/wiki/Claxton" TargetMode="External"/><Relationship Id="rId626" Type="http://schemas.openxmlformats.org/officeDocument/2006/relationships/hyperlink" Target="https://www.sarna.net/wiki/Cirebon" TargetMode="External"/><Relationship Id="rId625" Type="http://schemas.openxmlformats.org/officeDocument/2006/relationships/hyperlink" Target="https://www.sarna.net/wiki/Circinus" TargetMode="External"/><Relationship Id="rId2780" Type="http://schemas.openxmlformats.org/officeDocument/2006/relationships/hyperlink" Target="https://www.sarna.net/wiki/Tarragona" TargetMode="External"/><Relationship Id="rId1450" Type="http://schemas.openxmlformats.org/officeDocument/2006/relationships/hyperlink" Target="https://www.sarna.net/wiki/Kandis" TargetMode="External"/><Relationship Id="rId2781" Type="http://schemas.openxmlformats.org/officeDocument/2006/relationships/hyperlink" Target="https://www.sarna.net/wiki/Tathis" TargetMode="External"/><Relationship Id="rId620" Type="http://schemas.openxmlformats.org/officeDocument/2006/relationships/hyperlink" Target="https://www.sarna.net/wiki/Cielo" TargetMode="External"/><Relationship Id="rId1451" Type="http://schemas.openxmlformats.org/officeDocument/2006/relationships/hyperlink" Target="https://www.sarna.net/wiki/Kannon" TargetMode="External"/><Relationship Id="rId2782" Type="http://schemas.openxmlformats.org/officeDocument/2006/relationships/hyperlink" Target="https://www.sarna.net/wiki/Tatlawiksuk" TargetMode="External"/><Relationship Id="rId1452" Type="http://schemas.openxmlformats.org/officeDocument/2006/relationships/hyperlink" Target="https://www.sarna.net/wiki/Kanowit" TargetMode="External"/><Relationship Id="rId2783" Type="http://schemas.openxmlformats.org/officeDocument/2006/relationships/hyperlink" Target="https://www.sarna.net/wiki/Tatopani" TargetMode="External"/><Relationship Id="rId1453" Type="http://schemas.openxmlformats.org/officeDocument/2006/relationships/hyperlink" Target="https://www.sarna.net/wiki/Kansu" TargetMode="External"/><Relationship Id="rId2784" Type="http://schemas.openxmlformats.org/officeDocument/2006/relationships/hyperlink" Target="https://www.sarna.net/wiki/Tatsuno" TargetMode="External"/><Relationship Id="rId1454" Type="http://schemas.openxmlformats.org/officeDocument/2006/relationships/hyperlink" Target="https://www.sarna.net/wiki/Kanto" TargetMode="External"/><Relationship Id="rId2785" Type="http://schemas.openxmlformats.org/officeDocument/2006/relationships/hyperlink" Target="https://www.sarna.net/wiki/New_Earth" TargetMode="External"/><Relationship Id="rId1444" Type="http://schemas.openxmlformats.org/officeDocument/2006/relationships/hyperlink" Target="https://www.sarna.net/wiki/Kalmar_(FWL)" TargetMode="External"/><Relationship Id="rId2775" Type="http://schemas.openxmlformats.org/officeDocument/2006/relationships/hyperlink" Target="https://www.sarna.net/wiki/Taran's_World" TargetMode="External"/><Relationship Id="rId1445" Type="http://schemas.openxmlformats.org/officeDocument/2006/relationships/hyperlink" Target="https://www.sarna.net/wiki/Kalmar_(HL)" TargetMode="External"/><Relationship Id="rId2776" Type="http://schemas.openxmlformats.org/officeDocument/2006/relationships/hyperlink" Target="https://www.sarna.net/wiki/Tarazed" TargetMode="External"/><Relationship Id="rId1446" Type="http://schemas.openxmlformats.org/officeDocument/2006/relationships/hyperlink" Target="https://www.sarna.net/wiki/Kamarod" TargetMode="External"/><Relationship Id="rId2777" Type="http://schemas.openxmlformats.org/officeDocument/2006/relationships/hyperlink" Target="https://www.sarna.net/wiki/Tarkio" TargetMode="External"/><Relationship Id="rId1447" Type="http://schemas.openxmlformats.org/officeDocument/2006/relationships/hyperlink" Target="https://www.sarna.net/wiki/Kamenz" TargetMode="External"/><Relationship Id="rId2778" Type="http://schemas.openxmlformats.org/officeDocument/2006/relationships/hyperlink" Target="https://www.sarna.net/wiki/Tarnby" TargetMode="External"/><Relationship Id="rId1448" Type="http://schemas.openxmlformats.org/officeDocument/2006/relationships/hyperlink" Target="https://www.sarna.net/wiki/Kampen" TargetMode="External"/><Relationship Id="rId2779" Type="http://schemas.openxmlformats.org/officeDocument/2006/relationships/hyperlink" Target="https://www.sarna.net/wiki/Tarol" TargetMode="External"/><Relationship Id="rId1449" Type="http://schemas.openxmlformats.org/officeDocument/2006/relationships/hyperlink" Target="https://www.sarna.net/wiki/Kanata" TargetMode="External"/><Relationship Id="rId619" Type="http://schemas.openxmlformats.org/officeDocument/2006/relationships/hyperlink" Target="https://www.sarna.net/wiki/Ciampino" TargetMode="External"/><Relationship Id="rId618" Type="http://schemas.openxmlformats.org/officeDocument/2006/relationships/hyperlink" Target="https://www.sarna.net/wiki/Chupadero" TargetMode="External"/><Relationship Id="rId613" Type="http://schemas.openxmlformats.org/officeDocument/2006/relationships/hyperlink" Target="https://www.sarna.net/wiki/Chota" TargetMode="External"/><Relationship Id="rId612" Type="http://schemas.openxmlformats.org/officeDocument/2006/relationships/hyperlink" Target="https://www.sarna.net/wiki/Chorley" TargetMode="External"/><Relationship Id="rId611" Type="http://schemas.openxmlformats.org/officeDocument/2006/relationships/hyperlink" Target="https://www.sarna.net/wiki/Cholame" TargetMode="External"/><Relationship Id="rId610" Type="http://schemas.openxmlformats.org/officeDocument/2006/relationships/hyperlink" Target="https://www.sarna.net/wiki/Choex" TargetMode="External"/><Relationship Id="rId617" Type="http://schemas.openxmlformats.org/officeDocument/2006/relationships/hyperlink" Target="https://www.sarna.net/wiki/Chukchi" TargetMode="External"/><Relationship Id="rId616" Type="http://schemas.openxmlformats.org/officeDocument/2006/relationships/hyperlink" Target="https://www.sarna.net/wiki/Christiania" TargetMode="External"/><Relationship Id="rId615" Type="http://schemas.openxmlformats.org/officeDocument/2006/relationships/hyperlink" Target="https://www.sarna.net/wiki/Chouli" TargetMode="External"/><Relationship Id="rId614" Type="http://schemas.openxmlformats.org/officeDocument/2006/relationships/hyperlink" Target="https://www.sarna.net/wiki/Choudrant" TargetMode="External"/><Relationship Id="rId2770" Type="http://schemas.openxmlformats.org/officeDocument/2006/relationships/hyperlink" Target="https://www.sarna.net/wiki/Tantallon" TargetMode="External"/><Relationship Id="rId1440" Type="http://schemas.openxmlformats.org/officeDocument/2006/relationships/hyperlink" Target="https://www.sarna.net/wiki/Kajikazawa" TargetMode="External"/><Relationship Id="rId2771" Type="http://schemas.openxmlformats.org/officeDocument/2006/relationships/hyperlink" Target="https://www.sarna.net/wiki/Tantara" TargetMode="External"/><Relationship Id="rId1441" Type="http://schemas.openxmlformats.org/officeDocument/2006/relationships/hyperlink" Target="https://www.sarna.net/wiki/Kakada" TargetMode="External"/><Relationship Id="rId2772" Type="http://schemas.openxmlformats.org/officeDocument/2006/relationships/hyperlink" Target="https://www.sarna.net/wiki/Tanz" TargetMode="External"/><Relationship Id="rId1442" Type="http://schemas.openxmlformats.org/officeDocument/2006/relationships/hyperlink" Target="https://www.sarna.net/wiki/Kaldu" TargetMode="External"/><Relationship Id="rId2773" Type="http://schemas.openxmlformats.org/officeDocument/2006/relationships/hyperlink" Target="https://www.sarna.net/wiki/Tapachula" TargetMode="External"/><Relationship Id="rId1443" Type="http://schemas.openxmlformats.org/officeDocument/2006/relationships/hyperlink" Target="https://www.sarna.net/wiki/Kalidasa" TargetMode="External"/><Relationship Id="rId2774" Type="http://schemas.openxmlformats.org/officeDocument/2006/relationships/hyperlink" Target="https://www.sarna.net/wiki/Tapihue" TargetMode="External"/><Relationship Id="rId1477" Type="http://schemas.openxmlformats.org/officeDocument/2006/relationships/hyperlink" Target="https://www.sarna.net/wiki/Kazanka" TargetMode="External"/><Relationship Id="rId1478" Type="http://schemas.openxmlformats.org/officeDocument/2006/relationships/hyperlink" Target="https://www.sarna.net/wiki/Kazlam" TargetMode="External"/><Relationship Id="rId1479" Type="http://schemas.openxmlformats.org/officeDocument/2006/relationships/hyperlink" Target="https://www.sarna.net/wiki/Kaznejoy" TargetMode="External"/><Relationship Id="rId646" Type="http://schemas.openxmlformats.org/officeDocument/2006/relationships/hyperlink" Target="https://www.sarna.net/wiki/Coloma" TargetMode="External"/><Relationship Id="rId645" Type="http://schemas.openxmlformats.org/officeDocument/2006/relationships/hyperlink" Target="https://www.sarna.net/wiki/Colmar" TargetMode="External"/><Relationship Id="rId644" Type="http://schemas.openxmlformats.org/officeDocument/2006/relationships/hyperlink" Target="https://www.sarna.net/wiki/Colleen" TargetMode="External"/><Relationship Id="rId643" Type="http://schemas.openxmlformats.org/officeDocument/2006/relationships/hyperlink" Target="https://www.sarna.net/wiki/Colinas" TargetMode="External"/><Relationship Id="rId649" Type="http://schemas.openxmlformats.org/officeDocument/2006/relationships/hyperlink" Target="https://www.sarna.net/wiki/Gulf_Breeze" TargetMode="External"/><Relationship Id="rId648" Type="http://schemas.openxmlformats.org/officeDocument/2006/relationships/hyperlink" Target="https://www.sarna.net/wiki/Columbine" TargetMode="External"/><Relationship Id="rId647" Type="http://schemas.openxmlformats.org/officeDocument/2006/relationships/hyperlink" Target="https://www.sarna.net/wiki/Colorado" TargetMode="External"/><Relationship Id="rId1470" Type="http://schemas.openxmlformats.org/officeDocument/2006/relationships/hyperlink" Target="https://www.sarna.net/wiki/Kaumberg" TargetMode="External"/><Relationship Id="rId1471" Type="http://schemas.openxmlformats.org/officeDocument/2006/relationships/hyperlink" Target="https://www.sarna.net/wiki/Kaus_Australis" TargetMode="External"/><Relationship Id="rId1472" Type="http://schemas.openxmlformats.org/officeDocument/2006/relationships/hyperlink" Target="https://www.sarna.net/wiki/Kaus_Borealis" TargetMode="External"/><Relationship Id="rId642" Type="http://schemas.openxmlformats.org/officeDocument/2006/relationships/hyperlink" Target="https://www.sarna.net/wiki/Colia" TargetMode="External"/><Relationship Id="rId1473" Type="http://schemas.openxmlformats.org/officeDocument/2006/relationships/hyperlink" Target="https://www.sarna.net/wiki/Kaus_Media" TargetMode="External"/><Relationship Id="rId641" Type="http://schemas.openxmlformats.org/officeDocument/2006/relationships/hyperlink" Target="https://www.sarna.net/wiki/Colfax" TargetMode="External"/><Relationship Id="rId1474" Type="http://schemas.openxmlformats.org/officeDocument/2006/relationships/hyperlink" Target="https://www.sarna.net/wiki/Kautokeino" TargetMode="External"/><Relationship Id="rId640" Type="http://schemas.openxmlformats.org/officeDocument/2006/relationships/hyperlink" Target="https://www.sarna.net/wiki/Cole_Harbour" TargetMode="External"/><Relationship Id="rId1475" Type="http://schemas.openxmlformats.org/officeDocument/2006/relationships/hyperlink" Target="https://www.sarna.net/wiki/Kawabe" TargetMode="External"/><Relationship Id="rId1476" Type="http://schemas.openxmlformats.org/officeDocument/2006/relationships/hyperlink" Target="https://www.sarna.net/wiki/Kawich" TargetMode="External"/><Relationship Id="rId1466" Type="http://schemas.openxmlformats.org/officeDocument/2006/relationships/hyperlink" Target="https://www.sarna.net/wiki/Katinka" TargetMode="External"/><Relationship Id="rId2797" Type="http://schemas.openxmlformats.org/officeDocument/2006/relationships/hyperlink" Target="https://www.sarna.net/wiki/Tellman's_Mistake" TargetMode="External"/><Relationship Id="rId1467" Type="http://schemas.openxmlformats.org/officeDocument/2006/relationships/hyperlink" Target="https://www.sarna.net/wiki/Katla" TargetMode="External"/><Relationship Id="rId2798" Type="http://schemas.openxmlformats.org/officeDocument/2006/relationships/hyperlink" Target="https://www.sarna.net/wiki/Telos" TargetMode="External"/><Relationship Id="rId1468" Type="http://schemas.openxmlformats.org/officeDocument/2006/relationships/hyperlink" Target="https://www.sarna.net/wiki/Katlehong" TargetMode="External"/><Relationship Id="rId2799" Type="http://schemas.openxmlformats.org/officeDocument/2006/relationships/hyperlink" Target="https://www.sarna.net/wiki/Tematagi" TargetMode="External"/><Relationship Id="rId1469" Type="http://schemas.openxmlformats.org/officeDocument/2006/relationships/hyperlink" Target="https://www.sarna.net/wiki/Kaufermann" TargetMode="External"/><Relationship Id="rId635" Type="http://schemas.openxmlformats.org/officeDocument/2006/relationships/hyperlink" Target="https://www.sarna.net/wiki/Cohagen" TargetMode="External"/><Relationship Id="rId634" Type="http://schemas.openxmlformats.org/officeDocument/2006/relationships/hyperlink" Target="https://www.sarna.net/wiki/Cogdell" TargetMode="External"/><Relationship Id="rId633" Type="http://schemas.openxmlformats.org/officeDocument/2006/relationships/hyperlink" Target="https://www.sarna.net/wiki/Clovis" TargetMode="External"/><Relationship Id="rId632" Type="http://schemas.openxmlformats.org/officeDocument/2006/relationships/hyperlink" Target="https://www.sarna.net/wiki/Clipperton" TargetMode="External"/><Relationship Id="rId639" Type="http://schemas.openxmlformats.org/officeDocument/2006/relationships/hyperlink" Target="https://www.sarna.net/wiki/Coldbrook" TargetMode="External"/><Relationship Id="rId638" Type="http://schemas.openxmlformats.org/officeDocument/2006/relationships/hyperlink" Target="https://www.sarna.net/wiki/Colchis" TargetMode="External"/><Relationship Id="rId637" Type="http://schemas.openxmlformats.org/officeDocument/2006/relationships/hyperlink" Target="https://www.sarna.net/wiki/Colchester" TargetMode="External"/><Relationship Id="rId636" Type="http://schemas.openxmlformats.org/officeDocument/2006/relationships/hyperlink" Target="https://www.sarna.net/wiki/Cohay" TargetMode="External"/><Relationship Id="rId2790" Type="http://schemas.openxmlformats.org/officeDocument/2006/relationships/hyperlink" Target="https://www.sarna.net/wiki/Tazaraki" TargetMode="External"/><Relationship Id="rId1460" Type="http://schemas.openxmlformats.org/officeDocument/2006/relationships/hyperlink" Target="https://www.sarna.net/wiki/Karlstejn" TargetMode="External"/><Relationship Id="rId2791" Type="http://schemas.openxmlformats.org/officeDocument/2006/relationships/hyperlink" Target="https://www.sarna.net/wiki/Tchamba" TargetMode="External"/><Relationship Id="rId1461" Type="http://schemas.openxmlformats.org/officeDocument/2006/relationships/hyperlink" Target="https://www.sarna.net/wiki/Karpathos" TargetMode="External"/><Relationship Id="rId2792" Type="http://schemas.openxmlformats.org/officeDocument/2006/relationships/hyperlink" Target="https://www.sarna.net/wiki/Techne's_Revenge" TargetMode="External"/><Relationship Id="rId631" Type="http://schemas.openxmlformats.org/officeDocument/2006/relationships/hyperlink" Target="https://www.sarna.net/wiki/Clinton" TargetMode="External"/><Relationship Id="rId1462" Type="http://schemas.openxmlformats.org/officeDocument/2006/relationships/hyperlink" Target="https://www.sarna.net/wiki/Karston" TargetMode="External"/><Relationship Id="rId2793" Type="http://schemas.openxmlformats.org/officeDocument/2006/relationships/hyperlink" Target="https://www.sarna.net/wiki/Tecumseh" TargetMode="External"/><Relationship Id="rId630" Type="http://schemas.openxmlformats.org/officeDocument/2006/relationships/hyperlink" Target="https://www.sarna.net/wiki/Clermont" TargetMode="External"/><Relationship Id="rId1463" Type="http://schemas.openxmlformats.org/officeDocument/2006/relationships/hyperlink" Target="https://www.sarna.net/wiki/Kasdach" TargetMode="External"/><Relationship Id="rId2794" Type="http://schemas.openxmlformats.org/officeDocument/2006/relationships/hyperlink" Target="https://www.sarna.net/wiki/Tedibyhr" TargetMode="External"/><Relationship Id="rId1464" Type="http://schemas.openxmlformats.org/officeDocument/2006/relationships/hyperlink" Target="https://www.sarna.net/wiki/Kashilla" TargetMode="External"/><Relationship Id="rId2795" Type="http://schemas.openxmlformats.org/officeDocument/2006/relationships/hyperlink" Target="https://www.sarna.net/wiki/Tegaldanas" TargetMode="External"/><Relationship Id="rId1465" Type="http://schemas.openxmlformats.org/officeDocument/2006/relationships/hyperlink" Target="https://www.sarna.net/wiki/Kathil" TargetMode="External"/><Relationship Id="rId2796" Type="http://schemas.openxmlformats.org/officeDocument/2006/relationships/hyperlink" Target="https://www.sarna.net/wiki/Tellman" TargetMode="External"/><Relationship Id="rId1411" Type="http://schemas.openxmlformats.org/officeDocument/2006/relationships/hyperlink" Target="https://www.sarna.net/wiki/Joan's_Post" TargetMode="External"/><Relationship Id="rId2742" Type="http://schemas.openxmlformats.org/officeDocument/2006/relationships/hyperlink" Target="https://www.sarna.net/wiki/Szombathely" TargetMode="External"/><Relationship Id="rId1412" Type="http://schemas.openxmlformats.org/officeDocument/2006/relationships/hyperlink" Target="https://www.sarna.net/wiki/Neukirchen" TargetMode="External"/><Relationship Id="rId2743" Type="http://schemas.openxmlformats.org/officeDocument/2006/relationships/hyperlink" Target="https://www.sarna.net/wiki/T_Cephei" TargetMode="External"/><Relationship Id="rId1413" Type="http://schemas.openxmlformats.org/officeDocument/2006/relationships/hyperlink" Target="https://www.sarna.net/wiki/Johnson" TargetMode="External"/><Relationship Id="rId2744" Type="http://schemas.openxmlformats.org/officeDocument/2006/relationships/hyperlink" Target="https://www.sarna.net/wiki/Tabayama" TargetMode="External"/><Relationship Id="rId1414" Type="http://schemas.openxmlformats.org/officeDocument/2006/relationships/hyperlink" Target="https://www.sarna.net/wiki/Johnsondale" TargetMode="External"/><Relationship Id="rId2745" Type="http://schemas.openxmlformats.org/officeDocument/2006/relationships/hyperlink" Target="https://www.sarna.net/wiki/Tyrfing" TargetMode="External"/><Relationship Id="rId1415" Type="http://schemas.openxmlformats.org/officeDocument/2006/relationships/hyperlink" Target="https://www.sarna.net/wiki/Jonathan" TargetMode="External"/><Relationship Id="rId2746" Type="http://schemas.openxmlformats.org/officeDocument/2006/relationships/hyperlink" Target="https://www.sarna.net/wiki/Tadjoura" TargetMode="External"/><Relationship Id="rId1416" Type="http://schemas.openxmlformats.org/officeDocument/2006/relationships/hyperlink" Target="https://www.sarna.net/wiki/Jonzac" TargetMode="External"/><Relationship Id="rId2747" Type="http://schemas.openxmlformats.org/officeDocument/2006/relationships/hyperlink" Target="https://www.sarna.net/wiki/Taga" TargetMode="External"/><Relationship Id="rId1417" Type="http://schemas.openxmlformats.org/officeDocument/2006/relationships/hyperlink" Target="https://www.sarna.net/wiki/Joppa" TargetMode="External"/><Relationship Id="rId2748" Type="http://schemas.openxmlformats.org/officeDocument/2006/relationships/hyperlink" Target="https://www.sarna.net/wiki/Tainjin" TargetMode="External"/><Relationship Id="rId1418" Type="http://schemas.openxmlformats.org/officeDocument/2006/relationships/hyperlink" Target="https://www.sarna.net/wiki/Joradian_Cluster" TargetMode="External"/><Relationship Id="rId2749" Type="http://schemas.openxmlformats.org/officeDocument/2006/relationships/hyperlink" Target="https://www.sarna.net/wiki/New_Start" TargetMode="External"/><Relationship Id="rId1419" Type="http://schemas.openxmlformats.org/officeDocument/2006/relationships/hyperlink" Target="https://www.sarna.net/wiki/Jordan_Wais" TargetMode="External"/><Relationship Id="rId2740" Type="http://schemas.openxmlformats.org/officeDocument/2006/relationships/hyperlink" Target="https://www.sarna.net/wiki/Syrstart" TargetMode="External"/><Relationship Id="rId1410" Type="http://schemas.openxmlformats.org/officeDocument/2006/relationships/hyperlink" Target="https://www.sarna.net/wiki/Jilin" TargetMode="External"/><Relationship Id="rId2741" Type="http://schemas.openxmlformats.org/officeDocument/2006/relationships/hyperlink" Target="https://www.sarna.net/wiki/Szepes" TargetMode="External"/><Relationship Id="rId1400" Type="http://schemas.openxmlformats.org/officeDocument/2006/relationships/hyperlink" Target="https://www.sarna.net/wiki/Jeanette" TargetMode="External"/><Relationship Id="rId2731" Type="http://schemas.openxmlformats.org/officeDocument/2006/relationships/hyperlink" Target="https://www.sarna.net/wiki/Swales" TargetMode="External"/><Relationship Id="rId1401" Type="http://schemas.openxmlformats.org/officeDocument/2006/relationships/hyperlink" Target="https://www.sarna.net/wiki/Jeju" TargetMode="External"/><Relationship Id="rId2732" Type="http://schemas.openxmlformats.org/officeDocument/2006/relationships/hyperlink" Target="https://www.sarna.net/wiki/Swartklip" TargetMode="External"/><Relationship Id="rId1402" Type="http://schemas.openxmlformats.org/officeDocument/2006/relationships/hyperlink" Target="https://www.sarna.net/wiki/Jenet" TargetMode="External"/><Relationship Id="rId2733" Type="http://schemas.openxmlformats.org/officeDocument/2006/relationships/hyperlink" Target="https://www.sarna.net/wiki/Sweet_Water" TargetMode="External"/><Relationship Id="rId1403" Type="http://schemas.openxmlformats.org/officeDocument/2006/relationships/hyperlink" Target="https://www.sarna.net/wiki/Jeppens" TargetMode="External"/><Relationship Id="rId2734" Type="http://schemas.openxmlformats.org/officeDocument/2006/relationships/hyperlink" Target="https://www.sarna.net/wiki/Sylvan" TargetMode="External"/><Relationship Id="rId1404" Type="http://schemas.openxmlformats.org/officeDocument/2006/relationships/hyperlink" Target="https://www.sarna.net/wiki/Jerangle" TargetMode="External"/><Relationship Id="rId2735" Type="http://schemas.openxmlformats.org/officeDocument/2006/relationships/hyperlink" Target="https://www.sarna.net/wiki/Sylvester_(system)" TargetMode="External"/><Relationship Id="rId1405" Type="http://schemas.openxmlformats.org/officeDocument/2006/relationships/hyperlink" Target="https://www.sarna.net/wiki/Jeronimo" TargetMode="External"/><Relationship Id="rId2736" Type="http://schemas.openxmlformats.org/officeDocument/2006/relationships/hyperlink" Target="https://www.sarna.net/wiki/Symington" TargetMode="External"/><Relationship Id="rId1406" Type="http://schemas.openxmlformats.org/officeDocument/2006/relationships/hyperlink" Target="https://www.sarna.net/wiki/Jesenice" TargetMode="External"/><Relationship Id="rId2737" Type="http://schemas.openxmlformats.org/officeDocument/2006/relationships/hyperlink" Target="https://www.sarna.net/wiki/Symsonia" TargetMode="External"/><Relationship Id="rId1407" Type="http://schemas.openxmlformats.org/officeDocument/2006/relationships/hyperlink" Target="https://www.sarna.net/wiki/Jesup" TargetMode="External"/><Relationship Id="rId2738" Type="http://schemas.openxmlformats.org/officeDocument/2006/relationships/hyperlink" Target="https://www.sarna.net/wiki/Synsstad" TargetMode="External"/><Relationship Id="rId1408" Type="http://schemas.openxmlformats.org/officeDocument/2006/relationships/hyperlink" Target="https://www.sarna.net/wiki/Jezersko" TargetMode="External"/><Relationship Id="rId2739" Type="http://schemas.openxmlformats.org/officeDocument/2006/relationships/hyperlink" Target="https://www.sarna.net/wiki/Syrma" TargetMode="External"/><Relationship Id="rId1409" Type="http://schemas.openxmlformats.org/officeDocument/2006/relationships/hyperlink" Target="https://www.sarna.net/wiki/Jiddah" TargetMode="External"/><Relationship Id="rId2730" Type="http://schemas.openxmlformats.org/officeDocument/2006/relationships/hyperlink" Target="https://www.sarna.net/wiki/Svinngarn" TargetMode="External"/><Relationship Id="rId1433" Type="http://schemas.openxmlformats.org/officeDocument/2006/relationships/hyperlink" Target="https://www.sarna.net/wiki/Kaesong" TargetMode="External"/><Relationship Id="rId2764" Type="http://schemas.openxmlformats.org/officeDocument/2006/relationships/hyperlink" Target="https://www.sarna.net/wiki/Tangua" TargetMode="External"/><Relationship Id="rId1434" Type="http://schemas.openxmlformats.org/officeDocument/2006/relationships/hyperlink" Target="https://www.sarna.net/wiki/Kafr_Silim" TargetMode="External"/><Relationship Id="rId2765" Type="http://schemas.openxmlformats.org/officeDocument/2006/relationships/hyperlink" Target="https://www.sarna.net/wiki/Tanh_Linh" TargetMode="External"/><Relationship Id="rId1435" Type="http://schemas.openxmlformats.org/officeDocument/2006/relationships/hyperlink" Target="https://www.sarna.net/wiki/Kagoshima" TargetMode="External"/><Relationship Id="rId2766" Type="http://schemas.openxmlformats.org/officeDocument/2006/relationships/hyperlink" Target="https://www.sarna.net/wiki/Tania_Australis" TargetMode="External"/><Relationship Id="rId1436" Type="http://schemas.openxmlformats.org/officeDocument/2006/relationships/hyperlink" Target="https://www.sarna.net/wiki/Kaguyak" TargetMode="External"/><Relationship Id="rId2767" Type="http://schemas.openxmlformats.org/officeDocument/2006/relationships/hyperlink" Target="https://www.sarna.net/wiki/Tania_Borealis" TargetMode="External"/><Relationship Id="rId1437" Type="http://schemas.openxmlformats.org/officeDocument/2006/relationships/hyperlink" Target="https://www.sarna.net/wiki/Kaifeng" TargetMode="External"/><Relationship Id="rId2768" Type="http://schemas.openxmlformats.org/officeDocument/2006/relationships/hyperlink" Target="https://www.sarna.net/wiki/Tannil" TargetMode="External"/><Relationship Id="rId1438" Type="http://schemas.openxmlformats.org/officeDocument/2006/relationships/hyperlink" Target="https://www.sarna.net/wiki/Kaitangata" TargetMode="External"/><Relationship Id="rId2769" Type="http://schemas.openxmlformats.org/officeDocument/2006/relationships/hyperlink" Target="https://www.sarna.net/wiki/Tansalir" TargetMode="External"/><Relationship Id="rId1439" Type="http://schemas.openxmlformats.org/officeDocument/2006/relationships/hyperlink" Target="https://www.sarna.net/wiki/Kaiyuh" TargetMode="External"/><Relationship Id="rId609" Type="http://schemas.openxmlformats.org/officeDocument/2006/relationships/hyperlink" Target="https://www.sarna.net/wiki/Chitwan" TargetMode="External"/><Relationship Id="rId608" Type="http://schemas.openxmlformats.org/officeDocument/2006/relationships/hyperlink" Target="https://www.sarna.net/wiki/Chita" TargetMode="External"/><Relationship Id="rId607" Type="http://schemas.openxmlformats.org/officeDocument/2006/relationships/hyperlink" Target="https://www.sarna.net/wiki/Elgin" TargetMode="External"/><Relationship Id="rId602" Type="http://schemas.openxmlformats.org/officeDocument/2006/relationships/hyperlink" Target="https://www.sarna.net/wiki/Chilung" TargetMode="External"/><Relationship Id="rId601" Type="http://schemas.openxmlformats.org/officeDocument/2006/relationships/hyperlink" Target="https://www.sarna.net/wiki/Chillon" TargetMode="External"/><Relationship Id="rId600" Type="http://schemas.openxmlformats.org/officeDocument/2006/relationships/hyperlink" Target="https://www.sarna.net/wiki/Chichibu" TargetMode="External"/><Relationship Id="rId606" Type="http://schemas.openxmlformats.org/officeDocument/2006/relationships/hyperlink" Target="https://www.sarna.net/wiki/Chirikof" TargetMode="External"/><Relationship Id="rId605" Type="http://schemas.openxmlformats.org/officeDocument/2006/relationships/hyperlink" Target="https://www.sarna.net/wiki/Chirala" TargetMode="External"/><Relationship Id="rId604" Type="http://schemas.openxmlformats.org/officeDocument/2006/relationships/hyperlink" Target="https://www.sarna.net/wiki/Chinmen_Tao" TargetMode="External"/><Relationship Id="rId603" Type="http://schemas.openxmlformats.org/officeDocument/2006/relationships/hyperlink" Target="https://www.sarna.net/wiki/Chimpaw" TargetMode="External"/><Relationship Id="rId2760" Type="http://schemas.openxmlformats.org/officeDocument/2006/relationships/hyperlink" Target="https://www.sarna.net/wiki/Tamsalu" TargetMode="External"/><Relationship Id="rId1430" Type="http://schemas.openxmlformats.org/officeDocument/2006/relationships/hyperlink" Target="https://www.sarna.net/wiki/Junior" TargetMode="External"/><Relationship Id="rId2761" Type="http://schemas.openxmlformats.org/officeDocument/2006/relationships/hyperlink" Target="https://www.sarna.net/wiki/Tancredi" TargetMode="External"/><Relationship Id="rId1431" Type="http://schemas.openxmlformats.org/officeDocument/2006/relationships/hyperlink" Target="https://www.sarna.net/wiki/Juniper_(system)" TargetMode="External"/><Relationship Id="rId2762" Type="http://schemas.openxmlformats.org/officeDocument/2006/relationships/hyperlink" Target="https://www.sarna.net/wiki/Mayadi" TargetMode="External"/><Relationship Id="rId1432" Type="http://schemas.openxmlformats.org/officeDocument/2006/relationships/hyperlink" Target="https://www.sarna.net/wiki/Kabah" TargetMode="External"/><Relationship Id="rId2763" Type="http://schemas.openxmlformats.org/officeDocument/2006/relationships/hyperlink" Target="https://www.sarna.net/wiki/Tangipahoa" TargetMode="External"/><Relationship Id="rId1422" Type="http://schemas.openxmlformats.org/officeDocument/2006/relationships/hyperlink" Target="https://www.sarna.net/wiki/Josselin" TargetMode="External"/><Relationship Id="rId2753" Type="http://schemas.openxmlformats.org/officeDocument/2006/relationships/hyperlink" Target="https://www.sarna.net/wiki/Tall_Trees" TargetMode="External"/><Relationship Id="rId1423" Type="http://schemas.openxmlformats.org/officeDocument/2006/relationships/hyperlink" Target="https://www.sarna.net/wiki/Jouques" TargetMode="External"/><Relationship Id="rId2754" Type="http://schemas.openxmlformats.org/officeDocument/2006/relationships/hyperlink" Target="https://www.sarna.net/wiki/Tallassee" TargetMode="External"/><Relationship Id="rId1424" Type="http://schemas.openxmlformats.org/officeDocument/2006/relationships/hyperlink" Target="https://www.sarna.net/wiki/Joyz" TargetMode="External"/><Relationship Id="rId2755" Type="http://schemas.openxmlformats.org/officeDocument/2006/relationships/hyperlink" Target="https://www.sarna.net/wiki/Tallin" TargetMode="External"/><Relationship Id="rId1425" Type="http://schemas.openxmlformats.org/officeDocument/2006/relationships/hyperlink" Target="https://www.sarna.net/wiki/Juazeiro" TargetMode="External"/><Relationship Id="rId2756" Type="http://schemas.openxmlformats.org/officeDocument/2006/relationships/hyperlink" Target="https://www.sarna.net/wiki/Tallmadge" TargetMode="External"/><Relationship Id="rId1426" Type="http://schemas.openxmlformats.org/officeDocument/2006/relationships/hyperlink" Target="https://www.sarna.net/wiki/Jubka" TargetMode="External"/><Relationship Id="rId2757" Type="http://schemas.openxmlformats.org/officeDocument/2006/relationships/hyperlink" Target="https://www.sarna.net/wiki/Tamar" TargetMode="External"/><Relationship Id="rId1427" Type="http://schemas.openxmlformats.org/officeDocument/2006/relationships/hyperlink" Target="https://www.sarna.net/wiki/Junction" TargetMode="External"/><Relationship Id="rId2758" Type="http://schemas.openxmlformats.org/officeDocument/2006/relationships/hyperlink" Target="https://www.sarna.net/wiki/Tamarind" TargetMode="External"/><Relationship Id="rId1428" Type="http://schemas.openxmlformats.org/officeDocument/2006/relationships/hyperlink" Target="https://www.sarna.net/wiki/June" TargetMode="External"/><Relationship Id="rId2759" Type="http://schemas.openxmlformats.org/officeDocument/2006/relationships/hyperlink" Target="https://www.sarna.net/wiki/Tamaron" TargetMode="External"/><Relationship Id="rId1429" Type="http://schemas.openxmlformats.org/officeDocument/2006/relationships/hyperlink" Target="https://www.sarna.net/wiki/Jungar_Qi" TargetMode="External"/><Relationship Id="rId2750" Type="http://schemas.openxmlformats.org/officeDocument/2006/relationships/hyperlink" Target="https://www.sarna.net/wiki/Talcott" TargetMode="External"/><Relationship Id="rId1420" Type="http://schemas.openxmlformats.org/officeDocument/2006/relationships/hyperlink" Target="https://www.sarna.net/wiki/Jorvikland" TargetMode="External"/><Relationship Id="rId2751" Type="http://schemas.openxmlformats.org/officeDocument/2006/relationships/hyperlink" Target="https://www.sarna.net/wiki/Talisker" TargetMode="External"/><Relationship Id="rId1421" Type="http://schemas.openxmlformats.org/officeDocument/2006/relationships/hyperlink" Target="https://www.sarna.net/wiki/Joshua" TargetMode="External"/><Relationship Id="rId2752" Type="http://schemas.openxmlformats.org/officeDocument/2006/relationships/hyperlink" Target="https://www.sarna.net/wiki/Talitha" TargetMode="External"/><Relationship Id="rId699" Type="http://schemas.openxmlformats.org/officeDocument/2006/relationships/hyperlink" Target="https://www.sarna.net/wiki/Csesztreg" TargetMode="External"/><Relationship Id="rId698" Type="http://schemas.openxmlformats.org/officeDocument/2006/relationships/hyperlink" Target="https://www.sarna.net/wiki/Cryfder" TargetMode="External"/><Relationship Id="rId693" Type="http://schemas.openxmlformats.org/officeDocument/2006/relationships/hyperlink" Target="https://www.sarna.net/wiki/Crimond" TargetMode="External"/><Relationship Id="rId692" Type="http://schemas.openxmlformats.org/officeDocument/2006/relationships/hyperlink" Target="https://www.sarna.net/wiki/Crichton" TargetMode="External"/><Relationship Id="rId691" Type="http://schemas.openxmlformats.org/officeDocument/2006/relationships/hyperlink" Target="https://www.sarna.net/wiki/Crestoblus" TargetMode="External"/><Relationship Id="rId690" Type="http://schemas.openxmlformats.org/officeDocument/2006/relationships/hyperlink" Target="https://www.sarna.net/wiki/Cresson" TargetMode="External"/><Relationship Id="rId697" Type="http://schemas.openxmlformats.org/officeDocument/2006/relationships/hyperlink" Target="https://www.sarna.net/wiki/Cruz_Alta" TargetMode="External"/><Relationship Id="rId696" Type="http://schemas.openxmlformats.org/officeDocument/2006/relationships/hyperlink" Target="https://www.sarna.net/wiki/Crossing" TargetMode="External"/><Relationship Id="rId695" Type="http://schemas.openxmlformats.org/officeDocument/2006/relationships/hyperlink" Target="https://www.sarna.net/wiki/Cronulla" TargetMode="External"/><Relationship Id="rId694" Type="http://schemas.openxmlformats.org/officeDocument/2006/relationships/hyperlink" Target="https://www.sarna.net/wiki/Crofton" TargetMode="External"/><Relationship Id="rId1499" Type="http://schemas.openxmlformats.org/officeDocument/2006/relationships/hyperlink" Target="https://www.sarna.net/wiki/Kervil" TargetMode="External"/><Relationship Id="rId668" Type="http://schemas.openxmlformats.org/officeDocument/2006/relationships/hyperlink" Target="https://www.sarna.net/wiki/Corfu" TargetMode="External"/><Relationship Id="rId667" Type="http://schemas.openxmlformats.org/officeDocument/2006/relationships/hyperlink" Target="https://www.sarna.net/wiki/Corey" TargetMode="External"/><Relationship Id="rId666" Type="http://schemas.openxmlformats.org/officeDocument/2006/relationships/hyperlink" Target="https://www.sarna.net/wiki/Corella" TargetMode="External"/><Relationship Id="rId665" Type="http://schemas.openxmlformats.org/officeDocument/2006/relationships/hyperlink" Target="https://www.sarna.net/wiki/C%C3%B3rdoba" TargetMode="External"/><Relationship Id="rId669" Type="http://schemas.openxmlformats.org/officeDocument/2006/relationships/hyperlink" Target="https://www.sarna.net/wiki/Coriscana" TargetMode="External"/><Relationship Id="rId1490" Type="http://schemas.openxmlformats.org/officeDocument/2006/relationships/hyperlink" Target="https://www.sarna.net/wiki/Kempten" TargetMode="External"/><Relationship Id="rId660" Type="http://schemas.openxmlformats.org/officeDocument/2006/relationships/hyperlink" Target="https://www.sarna.net/wiki/Coopertown" TargetMode="External"/><Relationship Id="rId1491" Type="http://schemas.openxmlformats.org/officeDocument/2006/relationships/hyperlink" Target="https://www.sarna.net/wiki/Kendall" TargetMode="External"/><Relationship Id="rId1492" Type="http://schemas.openxmlformats.org/officeDocument/2006/relationships/hyperlink" Target="https://www.sarna.net/wiki/Kenilworth" TargetMode="External"/><Relationship Id="rId1493" Type="http://schemas.openxmlformats.org/officeDocument/2006/relationships/hyperlink" Target="https://www.sarna.net/wiki/Kennard" TargetMode="External"/><Relationship Id="rId1494" Type="http://schemas.openxmlformats.org/officeDocument/2006/relationships/hyperlink" Target="https://www.sarna.net/wiki/Kent" TargetMode="External"/><Relationship Id="rId664" Type="http://schemas.openxmlformats.org/officeDocument/2006/relationships/hyperlink" Target="https://www.sarna.net/wiki/Cordiagr" TargetMode="External"/><Relationship Id="rId1495" Type="http://schemas.openxmlformats.org/officeDocument/2006/relationships/hyperlink" Target="https://www.sarna.net/wiki/Kentares" TargetMode="External"/><Relationship Id="rId663" Type="http://schemas.openxmlformats.org/officeDocument/2006/relationships/hyperlink" Target="https://www.sarna.net/wiki/Corbeanca" TargetMode="External"/><Relationship Id="rId1496" Type="http://schemas.openxmlformats.org/officeDocument/2006/relationships/hyperlink" Target="https://www.sarna.net/wiki/Kentwood" TargetMode="External"/><Relationship Id="rId662" Type="http://schemas.openxmlformats.org/officeDocument/2006/relationships/hyperlink" Target="https://www.sarna.net/wiki/Coraines" TargetMode="External"/><Relationship Id="rId1497" Type="http://schemas.openxmlformats.org/officeDocument/2006/relationships/hyperlink" Target="https://www.sarna.net/wiki/Kerman" TargetMode="External"/><Relationship Id="rId661" Type="http://schemas.openxmlformats.org/officeDocument/2006/relationships/hyperlink" Target="https://www.sarna.net/wiki/Cor_Caroli" TargetMode="External"/><Relationship Id="rId1498" Type="http://schemas.openxmlformats.org/officeDocument/2006/relationships/hyperlink" Target="https://www.sarna.net/wiki/Kern" TargetMode="External"/><Relationship Id="rId1488" Type="http://schemas.openxmlformats.org/officeDocument/2006/relationships/hyperlink" Target="https://www.sarna.net/wiki/Kelang" TargetMode="External"/><Relationship Id="rId1489" Type="http://schemas.openxmlformats.org/officeDocument/2006/relationships/hyperlink" Target="https://www.sarna.net/wiki/Kelenfold" TargetMode="External"/><Relationship Id="rId657" Type="http://schemas.openxmlformats.org/officeDocument/2006/relationships/hyperlink" Target="https://www.sarna.net/wiki/Contrilla" TargetMode="External"/><Relationship Id="rId656" Type="http://schemas.openxmlformats.org/officeDocument/2006/relationships/hyperlink" Target="https://www.sarna.net/wiki/Constance" TargetMode="External"/><Relationship Id="rId655" Type="http://schemas.openxmlformats.org/officeDocument/2006/relationships/hyperlink" Target="https://www.sarna.net/wiki/Conroe" TargetMode="External"/><Relationship Id="rId654" Type="http://schemas.openxmlformats.org/officeDocument/2006/relationships/hyperlink" Target="https://www.sarna.net/wiki/Conquista" TargetMode="External"/><Relationship Id="rId659" Type="http://schemas.openxmlformats.org/officeDocument/2006/relationships/hyperlink" Target="https://www.sarna.net/wiki/Cooperland" TargetMode="External"/><Relationship Id="rId658" Type="http://schemas.openxmlformats.org/officeDocument/2006/relationships/hyperlink" Target="https://www.sarna.net/wiki/Conwy" TargetMode="External"/><Relationship Id="rId1480" Type="http://schemas.openxmlformats.org/officeDocument/2006/relationships/hyperlink" Target="https://www.sarna.net/wiki/Kazu" TargetMode="External"/><Relationship Id="rId1481" Type="http://schemas.openxmlformats.org/officeDocument/2006/relationships/hyperlink" Target="https://www.sarna.net/wiki/Kearny" TargetMode="External"/><Relationship Id="rId1482" Type="http://schemas.openxmlformats.org/officeDocument/2006/relationships/hyperlink" Target="https://www.sarna.net/wiki/Kebili" TargetMode="External"/><Relationship Id="rId1483" Type="http://schemas.openxmlformats.org/officeDocument/2006/relationships/hyperlink" Target="https://www.sarna.net/wiki/Keeling" TargetMode="External"/><Relationship Id="rId653" Type="http://schemas.openxmlformats.org/officeDocument/2006/relationships/hyperlink" Target="https://www.sarna.net/wiki/Connaught" TargetMode="External"/><Relationship Id="rId1484" Type="http://schemas.openxmlformats.org/officeDocument/2006/relationships/hyperlink" Target="https://www.sarna.net/wiki/Kefya" TargetMode="External"/><Relationship Id="rId652" Type="http://schemas.openxmlformats.org/officeDocument/2006/relationships/hyperlink" Target="https://www.sarna.net/wiki/Conley's_Patch" TargetMode="External"/><Relationship Id="rId1485" Type="http://schemas.openxmlformats.org/officeDocument/2006/relationships/hyperlink" Target="https://www.sarna.net/wiki/Keid" TargetMode="External"/><Relationship Id="rId651" Type="http://schemas.openxmlformats.org/officeDocument/2006/relationships/hyperlink" Target="https://www.sarna.net/wiki/Concord" TargetMode="External"/><Relationship Id="rId1486" Type="http://schemas.openxmlformats.org/officeDocument/2006/relationships/hyperlink" Target="https://www.sarna.net/wiki/Keihoku" TargetMode="External"/><Relationship Id="rId650" Type="http://schemas.openxmlformats.org/officeDocument/2006/relationships/hyperlink" Target="https://www.sarna.net/wiki/Conakry" TargetMode="External"/><Relationship Id="rId1487" Type="http://schemas.openxmlformats.org/officeDocument/2006/relationships/hyperlink" Target="https://www.sarna.net/wiki/Kek" TargetMode="External"/><Relationship Id="rId689" Type="http://schemas.openxmlformats.org/officeDocument/2006/relationships/hyperlink" Target="https://www.sarna.net/wiki/Crellacor" TargetMode="External"/><Relationship Id="rId688" Type="http://schemas.openxmlformats.org/officeDocument/2006/relationships/hyperlink" Target="https://www.sarna.net/wiki/Cree" TargetMode="External"/><Relationship Id="rId687" Type="http://schemas.openxmlformats.org/officeDocument/2006/relationships/hyperlink" Target="https://www.sarna.net/wiki/Crawford's_Delight" TargetMode="External"/><Relationship Id="rId682" Type="http://schemas.openxmlformats.org/officeDocument/2006/relationships/hyperlink" Target="https://www.sarna.net/wiki/Coventry" TargetMode="External"/><Relationship Id="rId681" Type="http://schemas.openxmlformats.org/officeDocument/2006/relationships/hyperlink" Target="https://www.sarna.net/wiki/Courtney" TargetMode="External"/><Relationship Id="rId680" Type="http://schemas.openxmlformats.org/officeDocument/2006/relationships/hyperlink" Target="https://www.sarna.net/wiki/Courchevel" TargetMode="External"/><Relationship Id="rId686" Type="http://schemas.openxmlformats.org/officeDocument/2006/relationships/hyperlink" Target="https://www.sarna.net/wiki/Crawford" TargetMode="External"/><Relationship Id="rId685" Type="http://schemas.openxmlformats.org/officeDocument/2006/relationships/hyperlink" Target="https://www.sarna.net/wiki/Cranston" TargetMode="External"/><Relationship Id="rId684" Type="http://schemas.openxmlformats.org/officeDocument/2006/relationships/hyperlink" Target="https://www.sarna.net/wiki/Coyle" TargetMode="External"/><Relationship Id="rId683" Type="http://schemas.openxmlformats.org/officeDocument/2006/relationships/hyperlink" Target="https://www.sarna.net/wiki/Covington" TargetMode="External"/><Relationship Id="rId679" Type="http://schemas.openxmlformats.org/officeDocument/2006/relationships/hyperlink" Target="https://www.sarna.net/wiki/Courcellete" TargetMode="External"/><Relationship Id="rId678" Type="http://schemas.openxmlformats.org/officeDocument/2006/relationships/hyperlink" Target="https://www.sarna.net/wiki/Coudoux" TargetMode="External"/><Relationship Id="rId677" Type="http://schemas.openxmlformats.org/officeDocument/2006/relationships/hyperlink" Target="https://www.sarna.net/wiki/Cotocallao" TargetMode="External"/><Relationship Id="rId676" Type="http://schemas.openxmlformats.org/officeDocument/2006/relationships/hyperlink" Target="https://www.sarna.net/wiki/Cosenza" TargetMode="External"/><Relationship Id="rId671" Type="http://schemas.openxmlformats.org/officeDocument/2006/relationships/hyperlink" Target="https://www.sarna.net/wiki/Corodiz" TargetMode="External"/><Relationship Id="rId670" Type="http://schemas.openxmlformats.org/officeDocument/2006/relationships/hyperlink" Target="https://www.sarna.net/wiki/Cork" TargetMode="External"/><Relationship Id="rId675" Type="http://schemas.openxmlformats.org/officeDocument/2006/relationships/hyperlink" Target="https://www.sarna.net/wiki/Corydon" TargetMode="External"/><Relationship Id="rId674" Type="http://schemas.openxmlformats.org/officeDocument/2006/relationships/hyperlink" Target="https://www.sarna.net/wiki/Corsica_Nueva" TargetMode="External"/><Relationship Id="rId673" Type="http://schemas.openxmlformats.org/officeDocument/2006/relationships/hyperlink" Target="https://www.sarna.net/wiki/Corridan" TargetMode="External"/><Relationship Id="rId672" Type="http://schemas.openxmlformats.org/officeDocument/2006/relationships/hyperlink" Target="https://www.sarna.net/wiki/Coromodir" TargetMode="External"/><Relationship Id="rId190" Type="http://schemas.openxmlformats.org/officeDocument/2006/relationships/hyperlink" Target="https://www.sarna.net/wiki/Arganda" TargetMode="External"/><Relationship Id="rId194" Type="http://schemas.openxmlformats.org/officeDocument/2006/relationships/hyperlink" Target="https://www.sarna.net/wiki/Ariel" TargetMode="External"/><Relationship Id="rId193" Type="http://schemas.openxmlformats.org/officeDocument/2006/relationships/hyperlink" Target="https://www.sarna.net/wiki/Argyle" TargetMode="External"/><Relationship Id="rId192" Type="http://schemas.openxmlformats.org/officeDocument/2006/relationships/hyperlink" Target="https://www.sarna.net/wiki/Argos" TargetMode="External"/><Relationship Id="rId191" Type="http://schemas.openxmlformats.org/officeDocument/2006/relationships/hyperlink" Target="https://www.sarna.net/wiki/Argondale" TargetMode="External"/><Relationship Id="rId187" Type="http://schemas.openxmlformats.org/officeDocument/2006/relationships/hyperlink" Target="https://www.sarna.net/wiki/Arcturus" TargetMode="External"/><Relationship Id="rId186" Type="http://schemas.openxmlformats.org/officeDocument/2006/relationships/hyperlink" Target="https://www.sarna.net/wiki/Arcadia_(Clan_System)" TargetMode="External"/><Relationship Id="rId185" Type="http://schemas.openxmlformats.org/officeDocument/2006/relationships/hyperlink" Target="https://www.sarna.net/wiki/Arcadia_(LC)" TargetMode="External"/><Relationship Id="rId184" Type="http://schemas.openxmlformats.org/officeDocument/2006/relationships/hyperlink" Target="https://www.sarna.net/wiki/Arcadia_(FS)" TargetMode="External"/><Relationship Id="rId189" Type="http://schemas.openxmlformats.org/officeDocument/2006/relationships/hyperlink" Target="https://www.sarna.net/wiki/Ares_(system)" TargetMode="External"/><Relationship Id="rId188" Type="http://schemas.openxmlformats.org/officeDocument/2006/relationships/hyperlink" Target="https://www.sarna.net/wiki/Ardoz" TargetMode="External"/><Relationship Id="rId183" Type="http://schemas.openxmlformats.org/officeDocument/2006/relationships/hyperlink" Target="https://www.sarna.net/wiki/Arc-Royal" TargetMode="External"/><Relationship Id="rId182" Type="http://schemas.openxmlformats.org/officeDocument/2006/relationships/hyperlink" Target="https://www.sarna.net/wiki/Arboris" TargetMode="External"/><Relationship Id="rId181" Type="http://schemas.openxmlformats.org/officeDocument/2006/relationships/hyperlink" Target="https://www.sarna.net/wiki/Aragon" TargetMode="External"/><Relationship Id="rId180" Type="http://schemas.openxmlformats.org/officeDocument/2006/relationships/hyperlink" Target="https://www.sarna.net/wiki/Aquileia" TargetMode="External"/><Relationship Id="rId176" Type="http://schemas.openxmlformats.org/officeDocument/2006/relationships/hyperlink" Target="https://www.sarna.net/wiki/Apriki" TargetMode="External"/><Relationship Id="rId175" Type="http://schemas.openxmlformats.org/officeDocument/2006/relationships/hyperlink" Target="https://www.sarna.net/wiki/Apostica" TargetMode="External"/><Relationship Id="rId174" Type="http://schemas.openxmlformats.org/officeDocument/2006/relationships/hyperlink" Target="https://www.sarna.net/wiki/Apollo_(system)" TargetMode="External"/><Relationship Id="rId173" Type="http://schemas.openxmlformats.org/officeDocument/2006/relationships/hyperlink" Target="https://www.sarna.net/wiki/Apolakkia" TargetMode="External"/><Relationship Id="rId179" Type="http://schemas.openxmlformats.org/officeDocument/2006/relationships/hyperlink" Target="https://www.sarna.net/wiki/Aquavita" TargetMode="External"/><Relationship Id="rId178" Type="http://schemas.openxmlformats.org/officeDocument/2006/relationships/hyperlink" Target="https://www.sarna.net/wiki/Aquagea" TargetMode="External"/><Relationship Id="rId177" Type="http://schemas.openxmlformats.org/officeDocument/2006/relationships/hyperlink" Target="https://www.sarna.net/wiki/Apsalar" TargetMode="External"/><Relationship Id="rId198" Type="http://schemas.openxmlformats.org/officeDocument/2006/relationships/hyperlink" Target="https://www.sarna.net/wiki/Arlington" TargetMode="External"/><Relationship Id="rId197" Type="http://schemas.openxmlformats.org/officeDocument/2006/relationships/hyperlink" Target="https://www.sarna.net/wiki/Arlanda" TargetMode="External"/><Relationship Id="rId196" Type="http://schemas.openxmlformats.org/officeDocument/2006/relationships/hyperlink" Target="https://www.sarna.net/wiki/Arkab" TargetMode="External"/><Relationship Id="rId195" Type="http://schemas.openxmlformats.org/officeDocument/2006/relationships/hyperlink" Target="https://www.sarna.net/wiki/Aristotle" TargetMode="External"/><Relationship Id="rId199" Type="http://schemas.openxmlformats.org/officeDocument/2006/relationships/hyperlink" Target="https://www.sarna.net/wiki/Arluna" TargetMode="External"/><Relationship Id="rId150" Type="http://schemas.openxmlformats.org/officeDocument/2006/relationships/hyperlink" Target="https://www.sarna.net/wiki/Angelsey" TargetMode="External"/><Relationship Id="rId149" Type="http://schemas.openxmlformats.org/officeDocument/2006/relationships/hyperlink" Target="https://www.sarna.net/wiki/Angell" TargetMode="External"/><Relationship Id="rId148" Type="http://schemas.openxmlformats.org/officeDocument/2006/relationships/hyperlink" Target="https://www.sarna.net/wiki/Anembo" TargetMode="External"/><Relationship Id="rId143" Type="http://schemas.openxmlformats.org/officeDocument/2006/relationships/hyperlink" Target="https://www.sarna.net/wiki/Andarmax" TargetMode="External"/><Relationship Id="rId142" Type="http://schemas.openxmlformats.org/officeDocument/2006/relationships/hyperlink" Target="https://www.sarna.net/wiki/Andalusia" TargetMode="External"/><Relationship Id="rId141" Type="http://schemas.openxmlformats.org/officeDocument/2006/relationships/hyperlink" Target="https://www.sarna.net/wiki/Ancha" TargetMode="External"/><Relationship Id="rId140" Type="http://schemas.openxmlformats.org/officeDocument/2006/relationships/hyperlink" Target="https://www.sarna.net/wiki/Pillory" TargetMode="External"/><Relationship Id="rId147" Type="http://schemas.openxmlformats.org/officeDocument/2006/relationships/hyperlink" Target="https://www.sarna.net/wiki/Anegasaki" TargetMode="External"/><Relationship Id="rId146" Type="http://schemas.openxmlformats.org/officeDocument/2006/relationships/hyperlink" Target="https://www.sarna.net/wiki/Andurien" TargetMode="External"/><Relationship Id="rId145" Type="http://schemas.openxmlformats.org/officeDocument/2006/relationships/hyperlink" Target="https://www.sarna.net/wiki/Andro" TargetMode="External"/><Relationship Id="rId144" Type="http://schemas.openxmlformats.org/officeDocument/2006/relationships/hyperlink" Target="https://www.sarna.net/wiki/Andelys" TargetMode="External"/><Relationship Id="rId139" Type="http://schemas.openxmlformats.org/officeDocument/2006/relationships/hyperlink" Target="https://www.sarna.net/wiki/Anaheim" TargetMode="External"/><Relationship Id="rId138" Type="http://schemas.openxmlformats.org/officeDocument/2006/relationships/hyperlink" Target="https://www.sarna.net/wiki/Anaea" TargetMode="External"/><Relationship Id="rId137" Type="http://schemas.openxmlformats.org/officeDocument/2006/relationships/hyperlink" Target="https://www.sarna.net/wiki/An_Ting" TargetMode="External"/><Relationship Id="rId132" Type="http://schemas.openxmlformats.org/officeDocument/2006/relationships/hyperlink" Target="https://www.sarna.net/wiki/Amity" TargetMode="External"/><Relationship Id="rId131" Type="http://schemas.openxmlformats.org/officeDocument/2006/relationships/hyperlink" Target="https://www.sarna.net/wiki/Amiga" TargetMode="External"/><Relationship Id="rId130" Type="http://schemas.openxmlformats.org/officeDocument/2006/relationships/hyperlink" Target="https://www.sarna.net/wiki/Ambrose" TargetMode="External"/><Relationship Id="rId136" Type="http://schemas.openxmlformats.org/officeDocument/2006/relationships/hyperlink" Target="https://www.sarna.net/wiki/Amu_Darya" TargetMode="External"/><Relationship Id="rId135" Type="http://schemas.openxmlformats.org/officeDocument/2006/relationships/hyperlink" Target="https://www.sarna.net/wiki/Amnesty" TargetMode="External"/><Relationship Id="rId134" Type="http://schemas.openxmlformats.org/officeDocument/2006/relationships/hyperlink" Target="https://www.sarna.net/wiki/Ammon_(OA)" TargetMode="External"/><Relationship Id="rId133" Type="http://schemas.openxmlformats.org/officeDocument/2006/relationships/hyperlink" Target="https://www.sarna.net/wiki/Amminadav" TargetMode="External"/><Relationship Id="rId172" Type="http://schemas.openxmlformats.org/officeDocument/2006/relationships/hyperlink" Target="https://www.sarna.net/wiki/Apinzel" TargetMode="External"/><Relationship Id="rId171" Type="http://schemas.openxmlformats.org/officeDocument/2006/relationships/hyperlink" Target="https://www.sarna.net/wiki/Aosia" TargetMode="External"/><Relationship Id="rId170" Type="http://schemas.openxmlformats.org/officeDocument/2006/relationships/hyperlink" Target="https://www.sarna.net/wiki/Aomen" TargetMode="External"/><Relationship Id="rId165" Type="http://schemas.openxmlformats.org/officeDocument/2006/relationships/hyperlink" Target="https://www.sarna.net/wiki/Antietam" TargetMode="External"/><Relationship Id="rId164" Type="http://schemas.openxmlformats.org/officeDocument/2006/relationships/hyperlink" Target="https://www.sarna.net/wiki/Antias" TargetMode="External"/><Relationship Id="rId163" Type="http://schemas.openxmlformats.org/officeDocument/2006/relationships/hyperlink" Target="https://www.sarna.net/wiki/Antares" TargetMode="External"/><Relationship Id="rId162" Type="http://schemas.openxmlformats.org/officeDocument/2006/relationships/hyperlink" Target="https://www.sarna.net/wiki/Antallos" TargetMode="External"/><Relationship Id="rId169" Type="http://schemas.openxmlformats.org/officeDocument/2006/relationships/hyperlink" Target="https://www.sarna.net/wiki/Aodh" TargetMode="External"/><Relationship Id="rId168" Type="http://schemas.openxmlformats.org/officeDocument/2006/relationships/hyperlink" Target="https://www.sarna.net/wiki/Anywhere" TargetMode="External"/><Relationship Id="rId167" Type="http://schemas.openxmlformats.org/officeDocument/2006/relationships/hyperlink" Target="https://www.sarna.net/wiki/Antwerp" TargetMode="External"/><Relationship Id="rId166" Type="http://schemas.openxmlformats.org/officeDocument/2006/relationships/hyperlink" Target="https://www.sarna.net/wiki/Antipolo" TargetMode="External"/><Relationship Id="rId161" Type="http://schemas.openxmlformats.org/officeDocument/2006/relationships/hyperlink" Target="https://www.sarna.net/wiki/Annwyn" TargetMode="External"/><Relationship Id="rId160" Type="http://schemas.openxmlformats.org/officeDocument/2006/relationships/hyperlink" Target="https://www.sarna.net/wiki/Annunziata" TargetMode="External"/><Relationship Id="rId159" Type="http://schemas.openxmlformats.org/officeDocument/2006/relationships/hyperlink" Target="https://www.sarna.net/wiki/Annapolis" TargetMode="External"/><Relationship Id="rId154" Type="http://schemas.openxmlformats.org/officeDocument/2006/relationships/hyperlink" Target="https://www.sarna.net/wiki/Anguilla" TargetMode="External"/><Relationship Id="rId153" Type="http://schemas.openxmlformats.org/officeDocument/2006/relationships/hyperlink" Target="https://www.sarna.net/wiki/Angra" TargetMode="External"/><Relationship Id="rId152" Type="http://schemas.openxmlformats.org/officeDocument/2006/relationships/hyperlink" Target="https://www.sarna.net/wiki/Angol" TargetMode="External"/><Relationship Id="rId151" Type="http://schemas.openxmlformats.org/officeDocument/2006/relationships/hyperlink" Target="https://www.sarna.net/wiki/Anglia" TargetMode="External"/><Relationship Id="rId158" Type="http://schemas.openxmlformats.org/officeDocument/2006/relationships/hyperlink" Target="https://www.sarna.net/wiki/Ankolika" TargetMode="External"/><Relationship Id="rId157" Type="http://schemas.openxmlformats.org/officeDocument/2006/relationships/hyperlink" Target="https://www.sarna.net/wiki/Anklan" TargetMode="External"/><Relationship Id="rId156" Type="http://schemas.openxmlformats.org/officeDocument/2006/relationships/hyperlink" Target="https://www.sarna.net/wiki/Ankaa" TargetMode="External"/><Relationship Id="rId155" Type="http://schemas.openxmlformats.org/officeDocument/2006/relationships/hyperlink" Target="https://www.sarna.net/wiki/Anjin_Muerto" TargetMode="External"/><Relationship Id="rId2820" Type="http://schemas.openxmlformats.org/officeDocument/2006/relationships/hyperlink" Target="https://www.sarna.net/wiki/The_Rock" TargetMode="External"/><Relationship Id="rId2821" Type="http://schemas.openxmlformats.org/officeDocument/2006/relationships/hyperlink" Target="https://www.sarna.net/wiki/The_Swan's_Eye" TargetMode="External"/><Relationship Id="rId2822" Type="http://schemas.openxmlformats.org/officeDocument/2006/relationships/hyperlink" Target="https://www.sarna.net/wiki/Thermopolis" TargetMode="External"/><Relationship Id="rId2823" Type="http://schemas.openxmlformats.org/officeDocument/2006/relationships/hyperlink" Target="https://www.sarna.net/wiki/Thessalonika" TargetMode="External"/><Relationship Id="rId2824" Type="http://schemas.openxmlformats.org/officeDocument/2006/relationships/hyperlink" Target="https://www.sarna.net/wiki/Thestria" TargetMode="External"/><Relationship Id="rId2825" Type="http://schemas.openxmlformats.org/officeDocument/2006/relationships/hyperlink" Target="https://www.sarna.net/wiki/Theta_Carinae_Cluster" TargetMode="External"/><Relationship Id="rId2826" Type="http://schemas.openxmlformats.org/officeDocument/2006/relationships/hyperlink" Target="https://www.sarna.net/wiki/Thibodaux" TargetMode="External"/><Relationship Id="rId2827" Type="http://schemas.openxmlformats.org/officeDocument/2006/relationships/hyperlink" Target="https://www.sarna.net/wiki/Thimphu" TargetMode="External"/><Relationship Id="rId2828" Type="http://schemas.openxmlformats.org/officeDocument/2006/relationships/hyperlink" Target="https://www.sarna.net/wiki/Thirty_Weight" TargetMode="External"/><Relationship Id="rId2829" Type="http://schemas.openxmlformats.org/officeDocument/2006/relationships/hyperlink" Target="https://www.sarna.net/wiki/Thorin" TargetMode="External"/><Relationship Id="rId2810" Type="http://schemas.openxmlformats.org/officeDocument/2006/relationships/hyperlink" Target="https://www.sarna.net/wiki/Teyvareb" TargetMode="External"/><Relationship Id="rId2811" Type="http://schemas.openxmlformats.org/officeDocument/2006/relationships/hyperlink" Target="https://www.sarna.net/wiki/Thadora's_Land" TargetMode="External"/><Relationship Id="rId2812" Type="http://schemas.openxmlformats.org/officeDocument/2006/relationships/hyperlink" Target="https://www.sarna.net/wiki/Thala" TargetMode="External"/><Relationship Id="rId2813" Type="http://schemas.openxmlformats.org/officeDocument/2006/relationships/hyperlink" Target="https://www.sarna.net/wiki/Wyeth's_Glory" TargetMode="External"/><Relationship Id="rId2814" Type="http://schemas.openxmlformats.org/officeDocument/2006/relationships/hyperlink" Target="https://www.sarna.net/wiki/Thannhausen" TargetMode="External"/><Relationship Id="rId2815" Type="http://schemas.openxmlformats.org/officeDocument/2006/relationships/hyperlink" Target="https://www.sarna.net/wiki/Tharkad" TargetMode="External"/><Relationship Id="rId2816" Type="http://schemas.openxmlformats.org/officeDocument/2006/relationships/hyperlink" Target="https://www.sarna.net/wiki/Thasos" TargetMode="External"/><Relationship Id="rId2817" Type="http://schemas.openxmlformats.org/officeDocument/2006/relationships/hyperlink" Target="https://www.sarna.net/wiki/Thazi" TargetMode="External"/><Relationship Id="rId2818" Type="http://schemas.openxmlformats.org/officeDocument/2006/relationships/hyperlink" Target="https://www.sarna.net/wiki/The_Edge" TargetMode="External"/><Relationship Id="rId2819" Type="http://schemas.openxmlformats.org/officeDocument/2006/relationships/hyperlink" Target="https://www.sarna.net/wiki/The_Eyes_in_the_Dark" TargetMode="External"/><Relationship Id="rId1510" Type="http://schemas.openxmlformats.org/officeDocument/2006/relationships/hyperlink" Target="https://www.sarna.net/wiki/Khon_Kaen" TargetMode="External"/><Relationship Id="rId2841" Type="http://schemas.openxmlformats.org/officeDocument/2006/relationships/hyperlink" Target="https://www.sarna.net/wiki/Tigress" TargetMode="External"/><Relationship Id="rId1511" Type="http://schemas.openxmlformats.org/officeDocument/2006/relationships/hyperlink" Target="https://www.sarna.net/wiki/Ki_Zoban" TargetMode="External"/><Relationship Id="rId2842" Type="http://schemas.openxmlformats.org/officeDocument/2006/relationships/hyperlink" Target="https://www.sarna.net/wiki/Tikonov" TargetMode="External"/><Relationship Id="rId1512" Type="http://schemas.openxmlformats.org/officeDocument/2006/relationships/hyperlink" Target="https://www.sarna.net/wiki/Kiamba" TargetMode="External"/><Relationship Id="rId2843" Type="http://schemas.openxmlformats.org/officeDocument/2006/relationships/hyperlink" Target="https://www.sarna.net/wiki/Timbiqui" TargetMode="External"/><Relationship Id="rId1513" Type="http://schemas.openxmlformats.org/officeDocument/2006/relationships/hyperlink" Target="https://www.sarna.net/wiki/Kiesen" TargetMode="External"/><Relationship Id="rId2844" Type="http://schemas.openxmlformats.org/officeDocument/2006/relationships/hyperlink" Target="https://www.sarna.net/wiki/Timbuktu" TargetMode="External"/><Relationship Id="rId1514" Type="http://schemas.openxmlformats.org/officeDocument/2006/relationships/hyperlink" Target="https://www.sarna.net/wiki/Kievanur" TargetMode="External"/><Relationship Id="rId2845" Type="http://schemas.openxmlformats.org/officeDocument/2006/relationships/hyperlink" Target="https://www.sarna.net/wiki/Timehri" TargetMode="External"/><Relationship Id="rId1515" Type="http://schemas.openxmlformats.org/officeDocument/2006/relationships/hyperlink" Target="https://www.sarna.net/wiki/Kigamboni" TargetMode="External"/><Relationship Id="rId2846" Type="http://schemas.openxmlformats.org/officeDocument/2006/relationships/hyperlink" Target="https://www.sarna.net/wiki/Timkovichi" TargetMode="External"/><Relationship Id="rId1516" Type="http://schemas.openxmlformats.org/officeDocument/2006/relationships/hyperlink" Target="https://www.sarna.net/wiki/Kikuyu" TargetMode="External"/><Relationship Id="rId2847" Type="http://schemas.openxmlformats.org/officeDocument/2006/relationships/hyperlink" Target="https://www.sarna.net/wiki/Tinaca" TargetMode="External"/><Relationship Id="rId1517" Type="http://schemas.openxmlformats.org/officeDocument/2006/relationships/hyperlink" Target="https://www.sarna.net/wiki/Kilarney" TargetMode="External"/><Relationship Id="rId2848" Type="http://schemas.openxmlformats.org/officeDocument/2006/relationships/hyperlink" Target="https://www.sarna.net/wiki/Tintavel" TargetMode="External"/><Relationship Id="rId1518" Type="http://schemas.openxmlformats.org/officeDocument/2006/relationships/hyperlink" Target="https://www.sarna.net/wiki/Kilbourne" TargetMode="External"/><Relationship Id="rId2849" Type="http://schemas.openxmlformats.org/officeDocument/2006/relationships/hyperlink" Target="https://www.sarna.net/wiki/Tirabad" TargetMode="External"/><Relationship Id="rId1519" Type="http://schemas.openxmlformats.org/officeDocument/2006/relationships/hyperlink" Target="https://www.sarna.net/wiki/Killarney" TargetMode="External"/><Relationship Id="rId2840" Type="http://schemas.openxmlformats.org/officeDocument/2006/relationships/hyperlink" Target="https://www.sarna.net/wiki/Tiflis" TargetMode="External"/><Relationship Id="rId2830" Type="http://schemas.openxmlformats.org/officeDocument/2006/relationships/hyperlink" Target="https://www.sarna.net/wiki/Thorn%20(system)" TargetMode="External"/><Relationship Id="rId1500" Type="http://schemas.openxmlformats.org/officeDocument/2006/relationships/hyperlink" Target="https://www.sarna.net/wiki/Kesai" TargetMode="External"/><Relationship Id="rId2831" Type="http://schemas.openxmlformats.org/officeDocument/2006/relationships/hyperlink" Target="https://www.sarna.net/wiki/Thraxa" TargetMode="External"/><Relationship Id="rId1501" Type="http://schemas.openxmlformats.org/officeDocument/2006/relationships/hyperlink" Target="https://www.sarna.net/wiki/Kessel" TargetMode="External"/><Relationship Id="rId2832" Type="http://schemas.openxmlformats.org/officeDocument/2006/relationships/hyperlink" Target="https://www.sarna.net/wiki/Thuban" TargetMode="External"/><Relationship Id="rId1502" Type="http://schemas.openxmlformats.org/officeDocument/2006/relationships/hyperlink" Target="https://www.sarna.net/wiki/Kestrel" TargetMode="External"/><Relationship Id="rId2833" Type="http://schemas.openxmlformats.org/officeDocument/2006/relationships/hyperlink" Target="https://www.sarna.net/wiki/Thule" TargetMode="External"/><Relationship Id="rId1503" Type="http://schemas.openxmlformats.org/officeDocument/2006/relationships/hyperlink" Target="https://www.sarna.net/wiki/Kettering" TargetMode="External"/><Relationship Id="rId2834" Type="http://schemas.openxmlformats.org/officeDocument/2006/relationships/hyperlink" Target="https://www.sarna.net/wiki/Thun" TargetMode="External"/><Relationship Id="rId1504" Type="http://schemas.openxmlformats.org/officeDocument/2006/relationships/hyperlink" Target="https://www.sarna.net/wiki/Keuterville" TargetMode="External"/><Relationship Id="rId2835" Type="http://schemas.openxmlformats.org/officeDocument/2006/relationships/hyperlink" Target="https://www.sarna.net/wiki/Thurrock" TargetMode="External"/><Relationship Id="rId1505" Type="http://schemas.openxmlformats.org/officeDocument/2006/relationships/hyperlink" Target="https://www.sarna.net/wiki/Keystone" TargetMode="External"/><Relationship Id="rId2836" Type="http://schemas.openxmlformats.org/officeDocument/2006/relationships/hyperlink" Target="https://www.sarna.net/wiki/Tianamon" TargetMode="External"/><Relationship Id="rId1506" Type="http://schemas.openxmlformats.org/officeDocument/2006/relationships/hyperlink" Target="https://www.sarna.net/wiki/Keytesville" TargetMode="External"/><Relationship Id="rId2837" Type="http://schemas.openxmlformats.org/officeDocument/2006/relationships/hyperlink" Target="https://www.sarna.net/wiki/Tiber_(FWL)" TargetMode="External"/><Relationship Id="rId1507" Type="http://schemas.openxmlformats.org/officeDocument/2006/relationships/hyperlink" Target="https://www.sarna.net/wiki/Khanquest" TargetMode="External"/><Relationship Id="rId2838" Type="http://schemas.openxmlformats.org/officeDocument/2006/relationships/hyperlink" Target="https://www.sarna.net/wiki/Tiber_(Clan_system)" TargetMode="External"/><Relationship Id="rId1508" Type="http://schemas.openxmlformats.org/officeDocument/2006/relationships/hyperlink" Target="https://www.sarna.net/wiki/Khartoum" TargetMode="External"/><Relationship Id="rId2839" Type="http://schemas.openxmlformats.org/officeDocument/2006/relationships/hyperlink" Target="https://www.sarna.net/wiki/Tiverton" TargetMode="External"/><Relationship Id="rId1509" Type="http://schemas.openxmlformats.org/officeDocument/2006/relationships/hyperlink" Target="https://www.sarna.net/wiki/Khi" TargetMode="External"/><Relationship Id="rId2800" Type="http://schemas.openxmlformats.org/officeDocument/2006/relationships/hyperlink" Target="https://www.sarna.net/wiki/Teng" TargetMode="External"/><Relationship Id="rId2801" Type="http://schemas.openxmlformats.org/officeDocument/2006/relationships/hyperlink" Target="https://www.sarna.net/wiki/Tengil" TargetMode="External"/><Relationship Id="rId2802" Type="http://schemas.openxmlformats.org/officeDocument/2006/relationships/hyperlink" Target="https://www.sarna.net/wiki/Teniente" TargetMode="External"/><Relationship Id="rId2803" Type="http://schemas.openxmlformats.org/officeDocument/2006/relationships/hyperlink" Target="https://www.sarna.net/wiki/Tentativa" TargetMode="External"/><Relationship Id="rId2804" Type="http://schemas.openxmlformats.org/officeDocument/2006/relationships/hyperlink" Target="https://www.sarna.net/wiki/Terra_Firma" TargetMode="External"/><Relationship Id="rId2805" Type="http://schemas.openxmlformats.org/officeDocument/2006/relationships/hyperlink" Target="https://www.sarna.net/wiki/Tetersen" TargetMode="External"/><Relationship Id="rId2806" Type="http://schemas.openxmlformats.org/officeDocument/2006/relationships/hyperlink" Target="https://www.sarna.net/wiki/Tetschner" TargetMode="External"/><Relationship Id="rId2807" Type="http://schemas.openxmlformats.org/officeDocument/2006/relationships/hyperlink" Target="https://www.sarna.net/wiki/Tetski" TargetMode="External"/><Relationship Id="rId2808" Type="http://schemas.openxmlformats.org/officeDocument/2006/relationships/hyperlink" Target="https://www.sarna.net/wiki/Texlos" TargetMode="External"/><Relationship Id="rId2809" Type="http://schemas.openxmlformats.org/officeDocument/2006/relationships/hyperlink" Target="https://www.sarna.net/wiki/Teylingen" TargetMode="External"/><Relationship Id="rId1576" Type="http://schemas.openxmlformats.org/officeDocument/2006/relationships/hyperlink" Target="https://www.sarna.net/wiki/Kostinbrod" TargetMode="External"/><Relationship Id="rId1577" Type="http://schemas.openxmlformats.org/officeDocument/2006/relationships/hyperlink" Target="https://www.sarna.net/wiki/Kotzebue" TargetMode="External"/><Relationship Id="rId1578" Type="http://schemas.openxmlformats.org/officeDocument/2006/relationships/hyperlink" Target="https://www.sarna.net/wiki/Koulen" TargetMode="External"/><Relationship Id="rId1579" Type="http://schemas.openxmlformats.org/officeDocument/2006/relationships/hyperlink" Target="https://www.sarna.net/wiki/Koumi" TargetMode="External"/><Relationship Id="rId987" Type="http://schemas.openxmlformats.org/officeDocument/2006/relationships/hyperlink" Target="https://www.sarna.net/wiki/Fletcher's_Feast" TargetMode="External"/><Relationship Id="rId986" Type="http://schemas.openxmlformats.org/officeDocument/2006/relationships/hyperlink" Target="https://www.sarna.net/wiki/Fletcher_(CC)" TargetMode="External"/><Relationship Id="rId985" Type="http://schemas.openxmlformats.org/officeDocument/2006/relationships/hyperlink" Target="https://www.sarna.net/wiki/Fletcher_(FWL)" TargetMode="External"/><Relationship Id="rId984" Type="http://schemas.openxmlformats.org/officeDocument/2006/relationships/hyperlink" Target="https://www.sarna.net/wiki/Flaum" TargetMode="External"/><Relationship Id="rId989" Type="http://schemas.openxmlformats.org/officeDocument/2006/relationships/hyperlink" Target="https://www.sarna.net/wiki/Florarda" TargetMode="External"/><Relationship Id="rId988" Type="http://schemas.openxmlformats.org/officeDocument/2006/relationships/hyperlink" Target="https://www.sarna.net/wiki/Flintoft" TargetMode="External"/><Relationship Id="rId1570" Type="http://schemas.openxmlformats.org/officeDocument/2006/relationships/hyperlink" Target="https://www.sarna.net/wiki/Koping_Chian" TargetMode="External"/><Relationship Id="rId1571" Type="http://schemas.openxmlformats.org/officeDocument/2006/relationships/hyperlink" Target="https://www.sarna.net/wiki/Korramabad" TargetMode="External"/><Relationship Id="rId983" Type="http://schemas.openxmlformats.org/officeDocument/2006/relationships/hyperlink" Target="https://www.sarna.net/wiki/Flatspin" TargetMode="External"/><Relationship Id="rId1572" Type="http://schemas.openxmlformats.org/officeDocument/2006/relationships/hyperlink" Target="https://www.sarna.net/wiki/Korvitz" TargetMode="External"/><Relationship Id="rId982" Type="http://schemas.openxmlformats.org/officeDocument/2006/relationships/hyperlink" Target="https://www.sarna.net/wiki/Fjernet" TargetMode="External"/><Relationship Id="rId1573" Type="http://schemas.openxmlformats.org/officeDocument/2006/relationships/hyperlink" Target="https://www.sarna.net/wiki/Kosciusko" TargetMode="External"/><Relationship Id="rId981" Type="http://schemas.openxmlformats.org/officeDocument/2006/relationships/hyperlink" Target="https://www.sarna.net/wiki/Fjaldr" TargetMode="External"/><Relationship Id="rId1574" Type="http://schemas.openxmlformats.org/officeDocument/2006/relationships/hyperlink" Target="https://www.sarna.net/wiki/Koskenkorva" TargetMode="External"/><Relationship Id="rId980" Type="http://schemas.openxmlformats.org/officeDocument/2006/relationships/hyperlink" Target="https://www.sarna.net/wiki/Firgrove" TargetMode="External"/><Relationship Id="rId1575" Type="http://schemas.openxmlformats.org/officeDocument/2006/relationships/hyperlink" Target="https://www.sarna.net/wiki/Kossandra's_Memory" TargetMode="External"/><Relationship Id="rId1565" Type="http://schemas.openxmlformats.org/officeDocument/2006/relationships/hyperlink" Target="https://www.sarna.net/wiki/K%C3%B6ningsberg" TargetMode="External"/><Relationship Id="rId2896" Type="http://schemas.openxmlformats.org/officeDocument/2006/relationships/hyperlink" Target="https://www.sarna.net/wiki/Trondheim_(Periphery)" TargetMode="External"/><Relationship Id="rId1566" Type="http://schemas.openxmlformats.org/officeDocument/2006/relationships/hyperlink" Target="https://www.sarna.net/wiki/Koniz" TargetMode="External"/><Relationship Id="rId2897" Type="http://schemas.openxmlformats.org/officeDocument/2006/relationships/hyperlink" Target="https://www.sarna.net/wiki/Trondheimal" TargetMode="External"/><Relationship Id="rId1567" Type="http://schemas.openxmlformats.org/officeDocument/2006/relationships/hyperlink" Target="https://www.sarna.net/wiki/Konopiste" TargetMode="External"/><Relationship Id="rId2898" Type="http://schemas.openxmlformats.org/officeDocument/2006/relationships/hyperlink" Target="https://www.sarna.net/wiki/Truth" TargetMode="External"/><Relationship Id="rId1568" Type="http://schemas.openxmlformats.org/officeDocument/2006/relationships/hyperlink" Target="https://www.sarna.net/wiki/Konstance" TargetMode="External"/><Relationship Id="rId2899" Type="http://schemas.openxmlformats.org/officeDocument/2006/relationships/hyperlink" Target="https://www.sarna.net/wiki/Trznadel_Cluster" TargetMode="External"/><Relationship Id="rId1569" Type="http://schemas.openxmlformats.org/officeDocument/2006/relationships/hyperlink" Target="https://www.sarna.net/wiki/Kooken's_Pleasure_Pit" TargetMode="External"/><Relationship Id="rId976" Type="http://schemas.openxmlformats.org/officeDocument/2006/relationships/hyperlink" Target="https://www.sarna.net/wiki/Finmark" TargetMode="External"/><Relationship Id="rId975" Type="http://schemas.openxmlformats.org/officeDocument/2006/relationships/hyperlink" Target="https://www.sarna.net/wiki/Findal" TargetMode="External"/><Relationship Id="rId974" Type="http://schemas.openxmlformats.org/officeDocument/2006/relationships/hyperlink" Target="https://www.sarna.net/wiki/Fincastle" TargetMode="External"/><Relationship Id="rId973" Type="http://schemas.openxmlformats.org/officeDocument/2006/relationships/hyperlink" Target="https://www.sarna.net/wiki/Filtvelt" TargetMode="External"/><Relationship Id="rId979" Type="http://schemas.openxmlformats.org/officeDocument/2006/relationships/hyperlink" Target="https://www.sarna.net/wiki/Firenze" TargetMode="External"/><Relationship Id="rId978" Type="http://schemas.openxmlformats.org/officeDocument/2006/relationships/hyperlink" Target="https://www.sarna.net/wiki/Finsterwalde" TargetMode="External"/><Relationship Id="rId977" Type="http://schemas.openxmlformats.org/officeDocument/2006/relationships/hyperlink" Target="https://www.sarna.net/wiki/Finse" TargetMode="External"/><Relationship Id="rId2890" Type="http://schemas.openxmlformats.org/officeDocument/2006/relationships/hyperlink" Target="https://www.sarna.net/wiki/Trimaldix" TargetMode="External"/><Relationship Id="rId1560" Type="http://schemas.openxmlformats.org/officeDocument/2006/relationships/hyperlink" Target="https://www.sarna.net/wiki/K%C3%B6ln_(FWL)" TargetMode="External"/><Relationship Id="rId2891" Type="http://schemas.openxmlformats.org/officeDocument/2006/relationships/hyperlink" Target="https://www.sarna.net/wiki/Trinidad" TargetMode="External"/><Relationship Id="rId972" Type="http://schemas.openxmlformats.org/officeDocument/2006/relationships/hyperlink" Target="https://www.sarna.net/wiki/Fiery_Plains" TargetMode="External"/><Relationship Id="rId1561" Type="http://schemas.openxmlformats.org/officeDocument/2006/relationships/hyperlink" Target="https://www.sarna.net/wiki/K%C3%B6ln_(HL)" TargetMode="External"/><Relationship Id="rId2892" Type="http://schemas.openxmlformats.org/officeDocument/2006/relationships/hyperlink" Target="https://www.sarna.net/wiki/Trinity_(system)" TargetMode="External"/><Relationship Id="rId971" Type="http://schemas.openxmlformats.org/officeDocument/2006/relationships/hyperlink" Target="https://www.sarna.net/wiki/Fieferana" TargetMode="External"/><Relationship Id="rId1562" Type="http://schemas.openxmlformats.org/officeDocument/2006/relationships/hyperlink" Target="https://www.sarna.net/wiki/Kolobrzeg" TargetMode="External"/><Relationship Id="rId2893" Type="http://schemas.openxmlformats.org/officeDocument/2006/relationships/hyperlink" Target="https://www.sarna.net/wiki/Tripoli" TargetMode="External"/><Relationship Id="rId970" Type="http://schemas.openxmlformats.org/officeDocument/2006/relationships/hyperlink" Target="https://www.sarna.net/wiki/Fianna" TargetMode="External"/><Relationship Id="rId1563" Type="http://schemas.openxmlformats.org/officeDocument/2006/relationships/hyperlink" Target="https://www.sarna.net/wiki/Kolovraty" TargetMode="External"/><Relationship Id="rId2894" Type="http://schemas.openxmlformats.org/officeDocument/2006/relationships/hyperlink" Target="https://www.sarna.net/wiki/Trolloc_Prime" TargetMode="External"/><Relationship Id="rId1564" Type="http://schemas.openxmlformats.org/officeDocument/2006/relationships/hyperlink" Target="https://www.sarna.net/wiki/Komephoros" TargetMode="External"/><Relationship Id="rId2895" Type="http://schemas.openxmlformats.org/officeDocument/2006/relationships/hyperlink" Target="https://www.sarna.net/wiki/Trondheim_(FRR)" TargetMode="External"/><Relationship Id="rId1598" Type="http://schemas.openxmlformats.org/officeDocument/2006/relationships/hyperlink" Target="https://www.sarna.net/wiki/Kurhah" TargetMode="External"/><Relationship Id="rId1599" Type="http://schemas.openxmlformats.org/officeDocument/2006/relationships/hyperlink" Target="https://www.sarna.net/wiki/Kurragin" TargetMode="External"/><Relationship Id="rId1590" Type="http://schemas.openxmlformats.org/officeDocument/2006/relationships/hyperlink" Target="https://www.sarna.net/wiki/Krung_Thep" TargetMode="External"/><Relationship Id="rId1591" Type="http://schemas.openxmlformats.org/officeDocument/2006/relationships/hyperlink" Target="https://www.sarna.net/wiki/Ksabi" TargetMode="External"/><Relationship Id="rId1592" Type="http://schemas.openxmlformats.org/officeDocument/2006/relationships/hyperlink" Target="https://www.sarna.net/wiki/Kublenz" TargetMode="External"/><Relationship Id="rId1593" Type="http://schemas.openxmlformats.org/officeDocument/2006/relationships/hyperlink" Target="https://www.sarna.net/wiki/Kufstein" TargetMode="External"/><Relationship Id="rId1594" Type="http://schemas.openxmlformats.org/officeDocument/2006/relationships/hyperlink" Target="https://www.sarna.net/wiki/Kujari" TargetMode="External"/><Relationship Id="rId1595" Type="http://schemas.openxmlformats.org/officeDocument/2006/relationships/hyperlink" Target="https://www.sarna.net/wiki/Kumqwat" TargetMode="External"/><Relationship Id="rId1596" Type="http://schemas.openxmlformats.org/officeDocument/2006/relationships/hyperlink" Target="https://www.sarna.net/wiki/Kupang_(CC)" TargetMode="External"/><Relationship Id="rId1597" Type="http://schemas.openxmlformats.org/officeDocument/2006/relationships/hyperlink" Target="https://www.sarna.net/wiki/Kupang_(RWR)" TargetMode="External"/><Relationship Id="rId1587" Type="http://schemas.openxmlformats.org/officeDocument/2006/relationships/hyperlink" Target="https://www.sarna.net/wiki/Krimari" TargetMode="External"/><Relationship Id="rId1588" Type="http://schemas.openxmlformats.org/officeDocument/2006/relationships/hyperlink" Target="https://www.sarna.net/wiki/Krin" TargetMode="External"/><Relationship Id="rId1589" Type="http://schemas.openxmlformats.org/officeDocument/2006/relationships/hyperlink" Target="https://www.sarna.net/wiki/Kristiandsund" TargetMode="External"/><Relationship Id="rId998" Type="http://schemas.openxmlformats.org/officeDocument/2006/relationships/hyperlink" Target="https://www.sarna.net/wiki/Forkas" TargetMode="External"/><Relationship Id="rId997" Type="http://schemas.openxmlformats.org/officeDocument/2006/relationships/hyperlink" Target="https://www.sarna.net/wiki/Ford" TargetMode="External"/><Relationship Id="rId996" Type="http://schemas.openxmlformats.org/officeDocument/2006/relationships/hyperlink" Target="https://www.sarna.net/wiki/Foot_Fall" TargetMode="External"/><Relationship Id="rId995" Type="http://schemas.openxmlformats.org/officeDocument/2006/relationships/hyperlink" Target="https://www.sarna.net/wiki/Foochow" TargetMode="External"/><Relationship Id="rId999" Type="http://schemas.openxmlformats.org/officeDocument/2006/relationships/hyperlink" Target="https://www.sarna.net/wiki/Fort_Loudon" TargetMode="External"/><Relationship Id="rId990" Type="http://schemas.openxmlformats.org/officeDocument/2006/relationships/hyperlink" Target="https://www.sarna.net/wiki/Florida" TargetMode="External"/><Relationship Id="rId1580" Type="http://schemas.openxmlformats.org/officeDocument/2006/relationships/hyperlink" Target="https://www.sarna.net/wiki/Kountze" TargetMode="External"/><Relationship Id="rId1581" Type="http://schemas.openxmlformats.org/officeDocument/2006/relationships/hyperlink" Target="https://www.sarna.net/wiki/Koury" TargetMode="External"/><Relationship Id="rId1582" Type="http://schemas.openxmlformats.org/officeDocument/2006/relationships/hyperlink" Target="https://www.sarna.net/wiki/Kowloon" TargetMode="External"/><Relationship Id="rId994" Type="http://schemas.openxmlformats.org/officeDocument/2006/relationships/hyperlink" Target="https://www.sarna.net/wiki/Fomalhaut" TargetMode="External"/><Relationship Id="rId1583" Type="http://schemas.openxmlformats.org/officeDocument/2006/relationships/hyperlink" Target="https://www.sarna.net/wiki/Krakatau" TargetMode="External"/><Relationship Id="rId993" Type="http://schemas.openxmlformats.org/officeDocument/2006/relationships/hyperlink" Target="https://www.sarna.net/wiki/Flynn" TargetMode="External"/><Relationship Id="rId1584" Type="http://schemas.openxmlformats.org/officeDocument/2006/relationships/hyperlink" Target="https://www.sarna.net/wiki/Kreller" TargetMode="External"/><Relationship Id="rId992" Type="http://schemas.openxmlformats.org/officeDocument/2006/relationships/hyperlink" Target="https://www.sarna.net/wiki/Flychenia" TargetMode="External"/><Relationship Id="rId1585" Type="http://schemas.openxmlformats.org/officeDocument/2006/relationships/hyperlink" Target="https://www.sarna.net/wiki/Krenice" TargetMode="External"/><Relationship Id="rId991" Type="http://schemas.openxmlformats.org/officeDocument/2006/relationships/hyperlink" Target="https://www.sarna.net/wiki/Flushing" TargetMode="External"/><Relationship Id="rId1586" Type="http://schemas.openxmlformats.org/officeDocument/2006/relationships/hyperlink" Target="https://www.sarna.net/wiki/Krievci" TargetMode="External"/><Relationship Id="rId1532" Type="http://schemas.openxmlformats.org/officeDocument/2006/relationships/hyperlink" Target="https://www.sarna.net/wiki/Kirkenlaard" TargetMode="External"/><Relationship Id="rId2863" Type="http://schemas.openxmlformats.org/officeDocument/2006/relationships/hyperlink" Target="https://www.sarna.net/wiki/Tomans" TargetMode="External"/><Relationship Id="rId1533" Type="http://schemas.openxmlformats.org/officeDocument/2006/relationships/hyperlink" Target="https://www.sarna.net/wiki/Kirklin" TargetMode="External"/><Relationship Id="rId2864" Type="http://schemas.openxmlformats.org/officeDocument/2006/relationships/hyperlink" Target="https://www.sarna.net/wiki/Tongatapu" TargetMode="External"/><Relationship Id="rId1534" Type="http://schemas.openxmlformats.org/officeDocument/2006/relationships/hyperlink" Target="https://www.sarna.net/wiki/Toch_Zu" TargetMode="External"/><Relationship Id="rId2865" Type="http://schemas.openxmlformats.org/officeDocument/2006/relationships/hyperlink" Target="https://www.sarna.net/wiki/Tordenskjold" TargetMode="External"/><Relationship Id="rId1535" Type="http://schemas.openxmlformats.org/officeDocument/2006/relationships/hyperlink" Target="https://www.sarna.net/wiki/Kiruna" TargetMode="External"/><Relationship Id="rId2866" Type="http://schemas.openxmlformats.org/officeDocument/2006/relationships/hyperlink" Target="https://www.sarna.net/wiki/Torgvei" TargetMode="External"/><Relationship Id="rId1536" Type="http://schemas.openxmlformats.org/officeDocument/2006/relationships/hyperlink" Target="https://www.sarna.net/wiki/Kiserian" TargetMode="External"/><Relationship Id="rId2867" Type="http://schemas.openxmlformats.org/officeDocument/2006/relationships/hyperlink" Target="https://www.sarna.net/wiki/Tormentine" TargetMode="External"/><Relationship Id="rId1537" Type="http://schemas.openxmlformats.org/officeDocument/2006/relationships/hyperlink" Target="https://www.sarna.net/wiki/Kitalpha" TargetMode="External"/><Relationship Id="rId2868" Type="http://schemas.openxmlformats.org/officeDocument/2006/relationships/hyperlink" Target="https://www.sarna.net/wiki/Torrence" TargetMode="External"/><Relationship Id="rId1538" Type="http://schemas.openxmlformats.org/officeDocument/2006/relationships/hyperlink" Target="https://www.sarna.net/wiki/Kitopler" TargetMode="External"/><Relationship Id="rId2869" Type="http://schemas.openxmlformats.org/officeDocument/2006/relationships/hyperlink" Target="https://www.sarna.net/wiki/Tortuga_Prime" TargetMode="External"/><Relationship Id="rId1539" Type="http://schemas.openxmlformats.org/officeDocument/2006/relationships/hyperlink" Target="https://www.sarna.net/wiki/Kittery" TargetMode="External"/><Relationship Id="rId949" Type="http://schemas.openxmlformats.org/officeDocument/2006/relationships/hyperlink" Target="https://www.sarna.net/wiki/Far_Reach" TargetMode="External"/><Relationship Id="rId948" Type="http://schemas.openxmlformats.org/officeDocument/2006/relationships/hyperlink" Target="https://www.sarna.net/wiki/Fanardir" TargetMode="External"/><Relationship Id="rId943" Type="http://schemas.openxmlformats.org/officeDocument/2006/relationships/hyperlink" Target="https://www.sarna.net/wiki/Fallry" TargetMode="External"/><Relationship Id="rId942" Type="http://schemas.openxmlformats.org/officeDocument/2006/relationships/hyperlink" Target="https://www.sarna.net/wiki/Fallon" TargetMode="External"/><Relationship Id="rId941" Type="http://schemas.openxmlformats.org/officeDocument/2006/relationships/hyperlink" Target="https://www.sarna.net/wiki/Fallen_Stars" TargetMode="External"/><Relationship Id="rId940" Type="http://schemas.openxmlformats.org/officeDocument/2006/relationships/hyperlink" Target="https://www.sarna.net/wiki/Faleolo" TargetMode="External"/><Relationship Id="rId947" Type="http://schemas.openxmlformats.org/officeDocument/2006/relationships/hyperlink" Target="https://www.sarna.net/wiki/Famdo" TargetMode="External"/><Relationship Id="rId946" Type="http://schemas.openxmlformats.org/officeDocument/2006/relationships/hyperlink" Target="https://www.sarna.net/wiki/Falsterbo_(HL)" TargetMode="External"/><Relationship Id="rId945" Type="http://schemas.openxmlformats.org/officeDocument/2006/relationships/hyperlink" Target="https://www.sarna.net/wiki/Falsterbo_(DC)" TargetMode="External"/><Relationship Id="rId944" Type="http://schemas.openxmlformats.org/officeDocument/2006/relationships/hyperlink" Target="https://www.sarna.net/wiki/False_Dawn" TargetMode="External"/><Relationship Id="rId2860" Type="http://schemas.openxmlformats.org/officeDocument/2006/relationships/hyperlink" Target="https://www.sarna.net/wiki/Tokasha" TargetMode="External"/><Relationship Id="rId1530" Type="http://schemas.openxmlformats.org/officeDocument/2006/relationships/hyperlink" Target="https://www.sarna.net/wiki/Kirin" TargetMode="External"/><Relationship Id="rId2861" Type="http://schemas.openxmlformats.org/officeDocument/2006/relationships/hyperlink" Target="https://www.sarna.net/wiki/Toland" TargetMode="External"/><Relationship Id="rId1531" Type="http://schemas.openxmlformats.org/officeDocument/2006/relationships/hyperlink" Target="https://www.sarna.net/wiki/Kirkcaldy" TargetMode="External"/><Relationship Id="rId2862" Type="http://schemas.openxmlformats.org/officeDocument/2006/relationships/hyperlink" Target="https://www.sarna.net/wiki/Tomalov" TargetMode="External"/><Relationship Id="rId1521" Type="http://schemas.openxmlformats.org/officeDocument/2006/relationships/hyperlink" Target="https://www.sarna.net/wiki/Kilmarnock" TargetMode="External"/><Relationship Id="rId2852" Type="http://schemas.openxmlformats.org/officeDocument/2006/relationships/hyperlink" Target="https://www.sarna.net/wiki/Tishomingo" TargetMode="External"/><Relationship Id="rId1522" Type="http://schemas.openxmlformats.org/officeDocument/2006/relationships/hyperlink" Target="https://www.sarna.net/wiki/Kimball" TargetMode="External"/><Relationship Id="rId2853" Type="http://schemas.openxmlformats.org/officeDocument/2006/relationships/hyperlink" Target="https://www.sarna.net/wiki/Tiskilwa" TargetMode="External"/><Relationship Id="rId1523" Type="http://schemas.openxmlformats.org/officeDocument/2006/relationships/hyperlink" Target="https://www.sarna.net/wiki/Kimi" TargetMode="External"/><Relationship Id="rId2854" Type="http://schemas.openxmlformats.org/officeDocument/2006/relationships/hyperlink" Target="https://www.sarna.net/wiki/Tizga" TargetMode="External"/><Relationship Id="rId1524" Type="http://schemas.openxmlformats.org/officeDocument/2006/relationships/hyperlink" Target="https://www.sarna.net/wiki/Kinbrace" TargetMode="External"/><Relationship Id="rId2855" Type="http://schemas.openxmlformats.org/officeDocument/2006/relationships/hyperlink" Target="https://www.sarna.net/wiki/Toffen" TargetMode="External"/><Relationship Id="rId1525" Type="http://schemas.openxmlformats.org/officeDocument/2006/relationships/hyperlink" Target="https://www.sarna.net/wiki/Kingtribel" TargetMode="External"/><Relationship Id="rId2856" Type="http://schemas.openxmlformats.org/officeDocument/2006/relationships/hyperlink" Target="https://www.sarna.net/wiki/Togura" TargetMode="External"/><Relationship Id="rId1526" Type="http://schemas.openxmlformats.org/officeDocument/2006/relationships/hyperlink" Target="https://www.sarna.net/wiki/Kinkaid" TargetMode="External"/><Relationship Id="rId2857" Type="http://schemas.openxmlformats.org/officeDocument/2006/relationships/hyperlink" Target="https://www.sarna.net/wiki/Togwotee" TargetMode="External"/><Relationship Id="rId1527" Type="http://schemas.openxmlformats.org/officeDocument/2006/relationships/hyperlink" Target="https://www.sarna.net/wiki/Kirbyville" TargetMode="External"/><Relationship Id="rId2858" Type="http://schemas.openxmlformats.org/officeDocument/2006/relationships/hyperlink" Target="https://www.sarna.net/wiki/Tohelet" TargetMode="External"/><Relationship Id="rId1528" Type="http://schemas.openxmlformats.org/officeDocument/2006/relationships/hyperlink" Target="https://www.sarna.net/wiki/Kirchbach" TargetMode="External"/><Relationship Id="rId2859" Type="http://schemas.openxmlformats.org/officeDocument/2006/relationships/hyperlink" Target="https://www.sarna.net/wiki/Tok_Do" TargetMode="External"/><Relationship Id="rId1529" Type="http://schemas.openxmlformats.org/officeDocument/2006/relationships/hyperlink" Target="https://www.sarna.net/wiki/Kirei_Na_Niwa" TargetMode="External"/><Relationship Id="rId939" Type="http://schemas.openxmlformats.org/officeDocument/2006/relationships/hyperlink" Target="https://www.sarna.net/wiki/Fairuza" TargetMode="External"/><Relationship Id="rId938" Type="http://schemas.openxmlformats.org/officeDocument/2006/relationships/hyperlink" Target="https://www.sarna.net/wiki/Fairfield" TargetMode="External"/><Relationship Id="rId937" Type="http://schemas.openxmlformats.org/officeDocument/2006/relationships/hyperlink" Target="https://www.sarna.net/wiki/Fairfax" TargetMode="External"/><Relationship Id="rId932" Type="http://schemas.openxmlformats.org/officeDocument/2006/relationships/hyperlink" Target="https://www.sarna.net/wiki/Exeter" TargetMode="External"/><Relationship Id="rId931" Type="http://schemas.openxmlformats.org/officeDocument/2006/relationships/hyperlink" Target="https://www.sarna.net/wiki/Exedor" TargetMode="External"/><Relationship Id="rId930" Type="http://schemas.openxmlformats.org/officeDocument/2006/relationships/hyperlink" Target="https://www.sarna.net/wiki/Ewanrigg" TargetMode="External"/><Relationship Id="rId936" Type="http://schemas.openxmlformats.org/officeDocument/2006/relationships/hyperlink" Target="https://www.sarna.net/wiki/Fagerholm" TargetMode="External"/><Relationship Id="rId935" Type="http://schemas.openxmlformats.org/officeDocument/2006/relationships/hyperlink" Target="https://www.sarna.net/wiki/Fager" TargetMode="External"/><Relationship Id="rId934" Type="http://schemas.openxmlformats.org/officeDocument/2006/relationships/hyperlink" Target="https://www.sarna.net/wiki/Fadiffolu" TargetMode="External"/><Relationship Id="rId933" Type="http://schemas.openxmlformats.org/officeDocument/2006/relationships/hyperlink" Target="https://www.sarna.net/wiki/Fable" TargetMode="External"/><Relationship Id="rId2850" Type="http://schemas.openxmlformats.org/officeDocument/2006/relationships/hyperlink" Target="https://www.sarna.net/wiki/Tiruchchirappalli" TargetMode="External"/><Relationship Id="rId1520" Type="http://schemas.openxmlformats.org/officeDocument/2006/relationships/hyperlink" Target="https://www.sarna.net/wiki/Killbourn" TargetMode="External"/><Relationship Id="rId2851" Type="http://schemas.openxmlformats.org/officeDocument/2006/relationships/hyperlink" Target="https://www.sarna.net/wiki/Tiruppur" TargetMode="External"/><Relationship Id="rId1554" Type="http://schemas.openxmlformats.org/officeDocument/2006/relationships/hyperlink" Target="https://www.sarna.net/wiki/Kochab" TargetMode="External"/><Relationship Id="rId2885" Type="http://schemas.openxmlformats.org/officeDocument/2006/relationships/hyperlink" Target="https://www.sarna.net/wiki/Trellisane" TargetMode="External"/><Relationship Id="rId1555" Type="http://schemas.openxmlformats.org/officeDocument/2006/relationships/hyperlink" Target="https://www.sarna.net/wiki/Kockengen" TargetMode="External"/><Relationship Id="rId2886" Type="http://schemas.openxmlformats.org/officeDocument/2006/relationships/hyperlink" Target="https://www.sarna.net/wiki/Trent_(system)" TargetMode="External"/><Relationship Id="rId1556" Type="http://schemas.openxmlformats.org/officeDocument/2006/relationships/hyperlink" Target="https://www.sarna.net/wiki/Kogl" TargetMode="External"/><Relationship Id="rId2887" Type="http://schemas.openxmlformats.org/officeDocument/2006/relationships/hyperlink" Target="https://www.sarna.net/wiki/Trentham" TargetMode="External"/><Relationship Id="rId1557" Type="http://schemas.openxmlformats.org/officeDocument/2006/relationships/hyperlink" Target="https://www.sarna.net/wiki/Kohlman" TargetMode="External"/><Relationship Id="rId2888" Type="http://schemas.openxmlformats.org/officeDocument/2006/relationships/hyperlink" Target="https://www.sarna.net/wiki/Tresspass" TargetMode="External"/><Relationship Id="rId1558" Type="http://schemas.openxmlformats.org/officeDocument/2006/relationships/hyperlink" Target="https://www.sarna.net/wiki/Kokpekty" TargetMode="External"/><Relationship Id="rId2889" Type="http://schemas.openxmlformats.org/officeDocument/2006/relationships/hyperlink" Target="https://www.sarna.net/wiki/Triesting" TargetMode="External"/><Relationship Id="rId1559" Type="http://schemas.openxmlformats.org/officeDocument/2006/relationships/hyperlink" Target="https://www.sarna.net/wiki/Kola" TargetMode="External"/><Relationship Id="rId965" Type="http://schemas.openxmlformats.org/officeDocument/2006/relationships/hyperlink" Target="https://www.sarna.net/wiki/Ferranil" TargetMode="External"/><Relationship Id="rId964" Type="http://schemas.openxmlformats.org/officeDocument/2006/relationships/hyperlink" Target="https://www.sarna.net/wiki/Ferleiten" TargetMode="External"/><Relationship Id="rId963" Type="http://schemas.openxmlformats.org/officeDocument/2006/relationships/hyperlink" Target="https://www.sarna.net/wiki/Ferihegy" TargetMode="External"/><Relationship Id="rId962" Type="http://schemas.openxmlformats.org/officeDocument/2006/relationships/hyperlink" Target="https://www.sarna.net/wiki/Feltre" TargetMode="External"/><Relationship Id="rId969" Type="http://schemas.openxmlformats.org/officeDocument/2006/relationships/hyperlink" Target="https://www.sarna.net/wiki/Fetsund" TargetMode="External"/><Relationship Id="rId968" Type="http://schemas.openxmlformats.org/officeDocument/2006/relationships/hyperlink" Target="https://www.sarna.net/wiki/Ferris_(OC)" TargetMode="External"/><Relationship Id="rId967" Type="http://schemas.openxmlformats.org/officeDocument/2006/relationships/hyperlink" Target="https://www.sarna.net/wiki/Ferris%20(OA)" TargetMode="External"/><Relationship Id="rId966" Type="http://schemas.openxmlformats.org/officeDocument/2006/relationships/hyperlink" Target="https://www.sarna.net/wiki/Ferrara" TargetMode="External"/><Relationship Id="rId2880" Type="http://schemas.openxmlformats.org/officeDocument/2006/relationships/hyperlink" Target="https://www.sarna.net/wiki/Trasjkis" TargetMode="External"/><Relationship Id="rId961" Type="http://schemas.openxmlformats.org/officeDocument/2006/relationships/hyperlink" Target="https://www.sarna.net/wiki/Fellanin" TargetMode="External"/><Relationship Id="rId1550" Type="http://schemas.openxmlformats.org/officeDocument/2006/relationships/hyperlink" Target="https://www.sarna.net/wiki/Knutdor" TargetMode="External"/><Relationship Id="rId2881" Type="http://schemas.openxmlformats.org/officeDocument/2006/relationships/hyperlink" Target="https://www.sarna.net/wiki/Traussin" TargetMode="External"/><Relationship Id="rId960" Type="http://schemas.openxmlformats.org/officeDocument/2006/relationships/hyperlink" Target="https://www.sarna.net/wiki/Fell_Wind" TargetMode="External"/><Relationship Id="rId1551" Type="http://schemas.openxmlformats.org/officeDocument/2006/relationships/hyperlink" Target="https://www.sarna.net/wiki/Knutstad" TargetMode="External"/><Relationship Id="rId2882" Type="http://schemas.openxmlformats.org/officeDocument/2006/relationships/hyperlink" Target="https://www.sarna.net/wiki/Winfield_(LC)" TargetMode="External"/><Relationship Id="rId1552" Type="http://schemas.openxmlformats.org/officeDocument/2006/relationships/hyperlink" Target="https://www.sarna.net/wiki/Ko" TargetMode="External"/><Relationship Id="rId2883" Type="http://schemas.openxmlformats.org/officeDocument/2006/relationships/hyperlink" Target="https://www.sarna.net/wiki/Trell" TargetMode="External"/><Relationship Id="rId1553" Type="http://schemas.openxmlformats.org/officeDocument/2006/relationships/hyperlink" Target="https://www.sarna.net/wiki/Kobe" TargetMode="External"/><Relationship Id="rId2884" Type="http://schemas.openxmlformats.org/officeDocument/2006/relationships/hyperlink" Target="https://www.sarna.net/wiki/Trelleborg" TargetMode="External"/><Relationship Id="rId1543" Type="http://schemas.openxmlformats.org/officeDocument/2006/relationships/hyperlink" Target="https://www.sarna.net/wiki/Klamriz" TargetMode="External"/><Relationship Id="rId2874" Type="http://schemas.openxmlformats.org/officeDocument/2006/relationships/hyperlink" Target="https://www.sarna.net/wiki/Towne" TargetMode="External"/><Relationship Id="rId1544" Type="http://schemas.openxmlformats.org/officeDocument/2006/relationships/hyperlink" Target="https://www.sarna.net/wiki/Klathan" TargetMode="External"/><Relationship Id="rId2875" Type="http://schemas.openxmlformats.org/officeDocument/2006/relationships/hyperlink" Target="https://www.sarna.net/wiki/Tranquil" TargetMode="External"/><Relationship Id="rId1545" Type="http://schemas.openxmlformats.org/officeDocument/2006/relationships/hyperlink" Target="https://www.sarna.net/wiki/Klayne" TargetMode="External"/><Relationship Id="rId2876" Type="http://schemas.openxmlformats.org/officeDocument/2006/relationships/hyperlink" Target="https://www.sarna.net/wiki/Transfer_Facility_4" TargetMode="External"/><Relationship Id="rId1546" Type="http://schemas.openxmlformats.org/officeDocument/2006/relationships/hyperlink" Target="https://www.sarna.net/wiki/Kleinwelt" TargetMode="External"/><Relationship Id="rId2877" Type="http://schemas.openxmlformats.org/officeDocument/2006/relationships/hyperlink" Target="https://www.sarna.net/wiki/TJ239H2" TargetMode="External"/><Relationship Id="rId1547" Type="http://schemas.openxmlformats.org/officeDocument/2006/relationships/hyperlink" Target="https://www.sarna.net/wiki/Klenkar" TargetMode="External"/><Relationship Id="rId2878" Type="http://schemas.openxmlformats.org/officeDocument/2006/relationships/hyperlink" Target="https://www.sarna.net/wiki/P3" TargetMode="External"/><Relationship Id="rId1548" Type="http://schemas.openxmlformats.org/officeDocument/2006/relationships/hyperlink" Target="https://www.sarna.net/wiki/Kluane" TargetMode="External"/><Relationship Id="rId2879" Type="http://schemas.openxmlformats.org/officeDocument/2006/relationships/hyperlink" Target="https://www.sarna.net/wiki/P9" TargetMode="External"/><Relationship Id="rId1549" Type="http://schemas.openxmlformats.org/officeDocument/2006/relationships/hyperlink" Target="https://www.sarna.net/wiki/Knechee" TargetMode="External"/><Relationship Id="rId959" Type="http://schemas.openxmlformats.org/officeDocument/2006/relationships/hyperlink" Target="https://www.sarna.net/wiki/Feijo" TargetMode="External"/><Relationship Id="rId954" Type="http://schemas.openxmlformats.org/officeDocument/2006/relationships/hyperlink" Target="https://www.sarna.net/wiki/Farwell" TargetMode="External"/><Relationship Id="rId953" Type="http://schemas.openxmlformats.org/officeDocument/2006/relationships/hyperlink" Target="https://www.sarna.net/wiki/Farstar" TargetMode="External"/><Relationship Id="rId952" Type="http://schemas.openxmlformats.org/officeDocument/2006/relationships/hyperlink" Target="https://www.sarna.net/wiki/Farnsworth" TargetMode="External"/><Relationship Id="rId951" Type="http://schemas.openxmlformats.org/officeDocument/2006/relationships/hyperlink" Target="https://www.sarna.net/wiki/Farhome" TargetMode="External"/><Relationship Id="rId958" Type="http://schemas.openxmlformats.org/officeDocument/2006/relationships/hyperlink" Target="https://www.sarna.net/wiki/Fefferfer" TargetMode="External"/><Relationship Id="rId957" Type="http://schemas.openxmlformats.org/officeDocument/2006/relationships/hyperlink" Target="https://www.sarna.net/wiki/Fatima" TargetMode="External"/><Relationship Id="rId956" Type="http://schemas.openxmlformats.org/officeDocument/2006/relationships/hyperlink" Target="https://www.sarna.net/wiki/Fathepur" TargetMode="External"/><Relationship Id="rId955" Type="http://schemas.openxmlformats.org/officeDocument/2006/relationships/hyperlink" Target="https://www.sarna.net/wiki/Fasa_(system)" TargetMode="External"/><Relationship Id="rId950" Type="http://schemas.openxmlformats.org/officeDocument/2006/relationships/hyperlink" Target="https://www.sarna.net/wiki/Farcry" TargetMode="External"/><Relationship Id="rId2870" Type="http://schemas.openxmlformats.org/officeDocument/2006/relationships/hyperlink" Target="https://www.sarna.net/wiki/Toten" TargetMode="External"/><Relationship Id="rId1540" Type="http://schemas.openxmlformats.org/officeDocument/2006/relationships/hyperlink" Target="https://www.sarna.net/wiki/Kitzingen" TargetMode="External"/><Relationship Id="rId2871" Type="http://schemas.openxmlformats.org/officeDocument/2006/relationships/hyperlink" Target="https://www.sarna.net/wiki/Totness" TargetMode="External"/><Relationship Id="rId1541" Type="http://schemas.openxmlformats.org/officeDocument/2006/relationships/hyperlink" Target="https://www.sarna.net/wiki/Kiyev" TargetMode="External"/><Relationship Id="rId2872" Type="http://schemas.openxmlformats.org/officeDocument/2006/relationships/hyperlink" Target="https://www.sarna.net/wiki/Tottori" TargetMode="External"/><Relationship Id="rId1542" Type="http://schemas.openxmlformats.org/officeDocument/2006/relationships/hyperlink" Target="https://www.sarna.net/wiki/Kladnitsa" TargetMode="External"/><Relationship Id="rId2873" Type="http://schemas.openxmlformats.org/officeDocument/2006/relationships/hyperlink" Target="https://www.sarna.net/wiki/Tovetin" TargetMode="External"/><Relationship Id="rId2027" Type="http://schemas.openxmlformats.org/officeDocument/2006/relationships/hyperlink" Target="https://www.sarna.net/wiki/Inglesmond" TargetMode="External"/><Relationship Id="rId2028" Type="http://schemas.openxmlformats.org/officeDocument/2006/relationships/hyperlink" Target="https://www.sarna.net/wiki/New_Caledonia" TargetMode="External"/><Relationship Id="rId2029" Type="http://schemas.openxmlformats.org/officeDocument/2006/relationships/hyperlink" Target="https://www.sarna.net/wiki/New_Canton" TargetMode="External"/><Relationship Id="rId107" Type="http://schemas.openxmlformats.org/officeDocument/2006/relationships/hyperlink" Target="https://www.sarna.net/wiki/Alsek" TargetMode="External"/><Relationship Id="rId106" Type="http://schemas.openxmlformats.org/officeDocument/2006/relationships/hyperlink" Target="https://www.sarna.net/wiki/Rodigo" TargetMode="External"/><Relationship Id="rId105" Type="http://schemas.openxmlformats.org/officeDocument/2006/relationships/hyperlink" Target="https://www.sarna.net/wiki/Alrescha" TargetMode="External"/><Relationship Id="rId104" Type="http://schemas.openxmlformats.org/officeDocument/2006/relationships/hyperlink" Target="https://www.sarna.net/wiki/Alrakis" TargetMode="External"/><Relationship Id="rId109" Type="http://schemas.openxmlformats.org/officeDocument/2006/relationships/hyperlink" Target="https://www.sarna.net/wiki/Alta" TargetMode="External"/><Relationship Id="rId108" Type="http://schemas.openxmlformats.org/officeDocument/2006/relationships/hyperlink" Target="https://www.sarna.net/wiki/Alshain" TargetMode="External"/><Relationship Id="rId2020" Type="http://schemas.openxmlformats.org/officeDocument/2006/relationships/hyperlink" Target="https://www.sarna.net/wiki/New_Aberdeen" TargetMode="External"/><Relationship Id="rId2021" Type="http://schemas.openxmlformats.org/officeDocument/2006/relationships/hyperlink" Target="https://www.sarna.net/wiki/New_Abilene" TargetMode="External"/><Relationship Id="rId2022" Type="http://schemas.openxmlformats.org/officeDocument/2006/relationships/hyperlink" Target="https://www.sarna.net/wiki/New_%C3%85lborg" TargetMode="External"/><Relationship Id="rId103" Type="http://schemas.openxmlformats.org/officeDocument/2006/relationships/hyperlink" Target="https://www.sarna.net/wiki/Alpheratz" TargetMode="External"/><Relationship Id="rId2023" Type="http://schemas.openxmlformats.org/officeDocument/2006/relationships/hyperlink" Target="https://www.sarna.net/wiki/New_Aragon" TargetMode="External"/><Relationship Id="rId102" Type="http://schemas.openxmlformats.org/officeDocument/2006/relationships/hyperlink" Target="https://www.sarna.net/wiki/Alphecca" TargetMode="External"/><Relationship Id="rId2024" Type="http://schemas.openxmlformats.org/officeDocument/2006/relationships/hyperlink" Target="https://www.sarna.net/wiki/New_Athens" TargetMode="External"/><Relationship Id="rId101" Type="http://schemas.openxmlformats.org/officeDocument/2006/relationships/hyperlink" Target="https://www.sarna.net/wiki/Alphard_(MH)" TargetMode="External"/><Relationship Id="rId2025" Type="http://schemas.openxmlformats.org/officeDocument/2006/relationships/hyperlink" Target="https://www.sarna.net/wiki/New_Avalon" TargetMode="External"/><Relationship Id="rId100" Type="http://schemas.openxmlformats.org/officeDocument/2006/relationships/hyperlink" Target="https://www.sarna.net/wiki/Alphard_(FWL)" TargetMode="External"/><Relationship Id="rId2026" Type="http://schemas.openxmlformats.org/officeDocument/2006/relationships/hyperlink" Target="https://www.sarna.net/wiki/New_Bergen" TargetMode="External"/><Relationship Id="rId2016" Type="http://schemas.openxmlformats.org/officeDocument/2006/relationships/hyperlink" Target="https://www.sarna.net/wiki/Nekkar" TargetMode="External"/><Relationship Id="rId2017" Type="http://schemas.openxmlformats.org/officeDocument/2006/relationships/hyperlink" Target="https://www.sarna.net/wiki/Neosho" TargetMode="External"/><Relationship Id="rId2018" Type="http://schemas.openxmlformats.org/officeDocument/2006/relationships/hyperlink" Target="https://www.sarna.net/wiki/Nerum" TargetMode="External"/><Relationship Id="rId2019" Type="http://schemas.openxmlformats.org/officeDocument/2006/relationships/hyperlink" Target="https://www.sarna.net/wiki/Nestor" TargetMode="External"/><Relationship Id="rId2010" Type="http://schemas.openxmlformats.org/officeDocument/2006/relationships/hyperlink" Target="https://www.sarna.net/wiki/Navarre" TargetMode="External"/><Relationship Id="rId2011" Type="http://schemas.openxmlformats.org/officeDocument/2006/relationships/hyperlink" Target="https://www.sarna.net/wiki/Nebula_D77" TargetMode="External"/><Relationship Id="rId2012" Type="http://schemas.openxmlformats.org/officeDocument/2006/relationships/hyperlink" Target="https://www.sarna.net/wiki/Necedah" TargetMode="External"/><Relationship Id="rId2013" Type="http://schemas.openxmlformats.org/officeDocument/2006/relationships/hyperlink" Target="https://www.sarna.net/wiki/Necromo" TargetMode="External"/><Relationship Id="rId2014" Type="http://schemas.openxmlformats.org/officeDocument/2006/relationships/hyperlink" Target="https://www.sarna.net/wiki/Neerabup" TargetMode="External"/><Relationship Id="rId2015" Type="http://schemas.openxmlformats.org/officeDocument/2006/relationships/hyperlink" Target="https://www.sarna.net/wiki/Negushevo" TargetMode="External"/><Relationship Id="rId2049" Type="http://schemas.openxmlformats.org/officeDocument/2006/relationships/hyperlink" Target="https://www.sarna.net/wiki/New_Kyoto" TargetMode="External"/><Relationship Id="rId129" Type="http://schemas.openxmlformats.org/officeDocument/2006/relationships/hyperlink" Target="https://www.sarna.net/wiki/Ambergrist" TargetMode="External"/><Relationship Id="rId128" Type="http://schemas.openxmlformats.org/officeDocument/2006/relationships/hyperlink" Target="https://www.sarna.net/wiki/Amber_Grove" TargetMode="External"/><Relationship Id="rId127" Type="http://schemas.openxmlformats.org/officeDocument/2006/relationships/hyperlink" Target="https://www.sarna.net/wiki/Amber" TargetMode="External"/><Relationship Id="rId126" Type="http://schemas.openxmlformats.org/officeDocument/2006/relationships/hyperlink" Target="https://www.sarna.net/wiki/Ambatomainty" TargetMode="External"/><Relationship Id="rId2040" Type="http://schemas.openxmlformats.org/officeDocument/2006/relationships/hyperlink" Target="https://www.sarna.net/wiki/New_Ganymede" TargetMode="External"/><Relationship Id="rId121" Type="http://schemas.openxmlformats.org/officeDocument/2006/relationships/hyperlink" Target="https://www.sarna.net/wiki/Altoona_(LC)" TargetMode="External"/><Relationship Id="rId2041" Type="http://schemas.openxmlformats.org/officeDocument/2006/relationships/hyperlink" Target="https://www.sarna.net/wiki/New_Gascony" TargetMode="External"/><Relationship Id="rId120" Type="http://schemas.openxmlformats.org/officeDocument/2006/relationships/hyperlink" Target="https://www.sarna.net/wiki/Altoona_(FS)" TargetMode="External"/><Relationship Id="rId2042" Type="http://schemas.openxmlformats.org/officeDocument/2006/relationships/hyperlink" Target="https://www.sarna.net/wiki/New_Hati" TargetMode="External"/><Relationship Id="rId2043" Type="http://schemas.openxmlformats.org/officeDocument/2006/relationships/hyperlink" Target="https://www.sarna.net/wiki/New_Hessen" TargetMode="External"/><Relationship Id="rId2044" Type="http://schemas.openxmlformats.org/officeDocument/2006/relationships/hyperlink" Target="https://www.sarna.net/wiki/New_Home" TargetMode="External"/><Relationship Id="rId125" Type="http://schemas.openxmlformats.org/officeDocument/2006/relationships/hyperlink" Target="https://www.sarna.net/wiki/Alyina" TargetMode="External"/><Relationship Id="rId2045" Type="http://schemas.openxmlformats.org/officeDocument/2006/relationships/hyperlink" Target="https://www.sarna.net/wiki/New_Hope" TargetMode="External"/><Relationship Id="rId124" Type="http://schemas.openxmlformats.org/officeDocument/2006/relationships/hyperlink" Target="https://www.sarna.net/wiki/Alya" TargetMode="External"/><Relationship Id="rId2046" Type="http://schemas.openxmlformats.org/officeDocument/2006/relationships/hyperlink" Target="https://www.sarna.net/wiki/New_India" TargetMode="External"/><Relationship Id="rId123" Type="http://schemas.openxmlformats.org/officeDocument/2006/relationships/hyperlink" Target="https://www.sarna.net/wiki/Alula_Borealis" TargetMode="External"/><Relationship Id="rId2047" Type="http://schemas.openxmlformats.org/officeDocument/2006/relationships/hyperlink" Target="https://www.sarna.net/wiki/New_Ivaarsen" TargetMode="External"/><Relationship Id="rId122" Type="http://schemas.openxmlformats.org/officeDocument/2006/relationships/hyperlink" Target="https://www.sarna.net/wiki/Altorra" TargetMode="External"/><Relationship Id="rId2048" Type="http://schemas.openxmlformats.org/officeDocument/2006/relationships/hyperlink" Target="https://www.sarna.net/wiki/New_Kent" TargetMode="External"/><Relationship Id="rId2038" Type="http://schemas.openxmlformats.org/officeDocument/2006/relationships/hyperlink" Target="https://www.sarna.net/wiki/New_Florence" TargetMode="External"/><Relationship Id="rId2039" Type="http://schemas.openxmlformats.org/officeDocument/2006/relationships/hyperlink" Target="https://www.sarna.net/wiki/The_Institute" TargetMode="External"/><Relationship Id="rId118" Type="http://schemas.openxmlformats.org/officeDocument/2006/relationships/hyperlink" Target="https://www.sarna.net/wiki/Alto" TargetMode="External"/><Relationship Id="rId117" Type="http://schemas.openxmlformats.org/officeDocument/2006/relationships/hyperlink" Target="https://www.sarna.net/wiki/Althea's_Choice" TargetMode="External"/><Relationship Id="rId116" Type="http://schemas.openxmlformats.org/officeDocument/2006/relationships/hyperlink" Target="https://www.sarna.net/wiki/Althastan" TargetMode="External"/><Relationship Id="rId115" Type="http://schemas.openxmlformats.org/officeDocument/2006/relationships/hyperlink" Target="https://www.sarna.net/wiki/Alterf" TargetMode="External"/><Relationship Id="rId119" Type="http://schemas.openxmlformats.org/officeDocument/2006/relationships/hyperlink" Target="https://www.sarna.net/wiki/Altona" TargetMode="External"/><Relationship Id="rId110" Type="http://schemas.openxmlformats.org/officeDocument/2006/relationships/hyperlink" Target="https://www.sarna.net/wiki/Alta_Vista" TargetMode="External"/><Relationship Id="rId2030" Type="http://schemas.openxmlformats.org/officeDocument/2006/relationships/hyperlink" Target="https://www.sarna.net/wiki/New_Capetown" TargetMode="External"/><Relationship Id="rId2031" Type="http://schemas.openxmlformats.org/officeDocument/2006/relationships/hyperlink" Target="https://www.sarna.net/wiki/New_Ceylon" TargetMode="External"/><Relationship Id="rId2032" Type="http://schemas.openxmlformats.org/officeDocument/2006/relationships/hyperlink" Target="https://www.sarna.net/wiki/New_Crete" TargetMode="External"/><Relationship Id="rId2033" Type="http://schemas.openxmlformats.org/officeDocument/2006/relationships/hyperlink" Target="https://www.sarna.net/wiki/New_Dallas" TargetMode="External"/><Relationship Id="rId114" Type="http://schemas.openxmlformats.org/officeDocument/2006/relationships/hyperlink" Target="https://www.sarna.net/wiki/Altenmarkt" TargetMode="External"/><Relationship Id="rId2034" Type="http://schemas.openxmlformats.org/officeDocument/2006/relationships/hyperlink" Target="https://www.sarna.net/wiki/New_Damascus" TargetMode="External"/><Relationship Id="rId113" Type="http://schemas.openxmlformats.org/officeDocument/2006/relationships/hyperlink" Target="https://www.sarna.net/wiki/Altdorf" TargetMode="External"/><Relationship Id="rId2035" Type="http://schemas.openxmlformats.org/officeDocument/2006/relationships/hyperlink" Target="https://www.sarna.net/wiki/New_Delos" TargetMode="External"/><Relationship Id="rId112" Type="http://schemas.openxmlformats.org/officeDocument/2006/relationships/hyperlink" Target="https://www.sarna.net/wiki/Altais" TargetMode="External"/><Relationship Id="rId2036" Type="http://schemas.openxmlformats.org/officeDocument/2006/relationships/hyperlink" Target="https://www.sarna.net/wiki/New_Delphi" TargetMode="External"/><Relationship Id="rId111" Type="http://schemas.openxmlformats.org/officeDocument/2006/relationships/hyperlink" Target="https://www.sarna.net/wiki/Altair" TargetMode="External"/><Relationship Id="rId2037" Type="http://schemas.openxmlformats.org/officeDocument/2006/relationships/hyperlink" Target="https://www.sarna.net/wiki/New_Exford" TargetMode="External"/><Relationship Id="rId2005" Type="http://schemas.openxmlformats.org/officeDocument/2006/relationships/hyperlink" Target="https://www.sarna.net/wiki/Narellan" TargetMode="External"/><Relationship Id="rId2006" Type="http://schemas.openxmlformats.org/officeDocument/2006/relationships/hyperlink" Target="https://www.sarna.net/wiki/Naryn" TargetMode="External"/><Relationship Id="rId2007" Type="http://schemas.openxmlformats.org/officeDocument/2006/relationships/hyperlink" Target="https://www.sarna.net/wiki/Nashira" TargetMode="External"/><Relationship Id="rId2008" Type="http://schemas.openxmlformats.org/officeDocument/2006/relationships/hyperlink" Target="https://www.sarna.net/wiki/Nashuar" TargetMode="External"/><Relationship Id="rId2009" Type="http://schemas.openxmlformats.org/officeDocument/2006/relationships/hyperlink" Target="https://www.sarna.net/wiki/Nathan" TargetMode="External"/><Relationship Id="rId2000" Type="http://schemas.openxmlformats.org/officeDocument/2006/relationships/hyperlink" Target="https://www.sarna.net/wiki/Nakaojo" TargetMode="External"/><Relationship Id="rId2001" Type="http://schemas.openxmlformats.org/officeDocument/2006/relationships/hyperlink" Target="https://www.sarna.net/wiki/Nam_Dinh" TargetMode="External"/><Relationship Id="rId2002" Type="http://schemas.openxmlformats.org/officeDocument/2006/relationships/hyperlink" Target="https://www.sarna.net/wiki/Namen" TargetMode="External"/><Relationship Id="rId2003" Type="http://schemas.openxmlformats.org/officeDocument/2006/relationships/hyperlink" Target="https://www.sarna.net/wiki/Nanking" TargetMode="External"/><Relationship Id="rId2004" Type="http://schemas.openxmlformats.org/officeDocument/2006/relationships/hyperlink" Target="https://www.sarna.net/wiki/Nara" TargetMode="External"/><Relationship Id="rId2090" Type="http://schemas.openxmlformats.org/officeDocument/2006/relationships/hyperlink" Target="https://www.sarna.net/wiki/Niops" TargetMode="External"/><Relationship Id="rId2091" Type="http://schemas.openxmlformats.org/officeDocument/2006/relationships/hyperlink" Target="https://www.sarna.net/wiki/Niquinohomo" TargetMode="External"/><Relationship Id="rId2092" Type="http://schemas.openxmlformats.org/officeDocument/2006/relationships/hyperlink" Target="https://www.sarna.net/wiki/Nirasaki" TargetMode="External"/><Relationship Id="rId2093" Type="http://schemas.openxmlformats.org/officeDocument/2006/relationships/hyperlink" Target="https://www.sarna.net/wiki/Nis" TargetMode="External"/><Relationship Id="rId2094" Type="http://schemas.openxmlformats.org/officeDocument/2006/relationships/hyperlink" Target="https://www.sarna.net/wiki/Nito" TargetMode="External"/><Relationship Id="rId2095" Type="http://schemas.openxmlformats.org/officeDocument/2006/relationships/hyperlink" Target="https://www.sarna.net/wiki/Nizina" TargetMode="External"/><Relationship Id="rId2096" Type="http://schemas.openxmlformats.org/officeDocument/2006/relationships/hyperlink" Target="https://www.sarna.net/wiki/No_Return" TargetMode="External"/><Relationship Id="rId2097" Type="http://schemas.openxmlformats.org/officeDocument/2006/relationships/hyperlink" Target="https://www.sarna.net/wiki/Noatak" TargetMode="External"/><Relationship Id="rId2098" Type="http://schemas.openxmlformats.org/officeDocument/2006/relationships/hyperlink" Target="https://www.sarna.net/wiki/Nobel" TargetMode="External"/><Relationship Id="rId2099" Type="http://schemas.openxmlformats.org/officeDocument/2006/relationships/hyperlink" Target="https://www.sarna.net/wiki/Nockatunga" TargetMode="External"/><Relationship Id="rId2060" Type="http://schemas.openxmlformats.org/officeDocument/2006/relationships/hyperlink" Target="https://www.sarna.net/wiki/New_Sapporo" TargetMode="External"/><Relationship Id="rId2061" Type="http://schemas.openxmlformats.org/officeDocument/2006/relationships/hyperlink" Target="https://www.sarna.net/wiki/Tsinghai" TargetMode="External"/><Relationship Id="rId2062" Type="http://schemas.openxmlformats.org/officeDocument/2006/relationships/hyperlink" Target="https://www.sarna.net/wiki/New_Sarum" TargetMode="External"/><Relationship Id="rId2063" Type="http://schemas.openxmlformats.org/officeDocument/2006/relationships/hyperlink" Target="https://www.sarna.net/wiki/New_Sierra" TargetMode="External"/><Relationship Id="rId2064" Type="http://schemas.openxmlformats.org/officeDocument/2006/relationships/hyperlink" Target="https://www.sarna.net/wiki/New_St._Andrews" TargetMode="External"/><Relationship Id="rId2065" Type="http://schemas.openxmlformats.org/officeDocument/2006/relationships/hyperlink" Target="https://www.sarna.net/wiki/New_Stevens" TargetMode="External"/><Relationship Id="rId2066" Type="http://schemas.openxmlformats.org/officeDocument/2006/relationships/hyperlink" Target="https://www.sarna.net/wiki/New_Sumatra" TargetMode="External"/><Relationship Id="rId2067" Type="http://schemas.openxmlformats.org/officeDocument/2006/relationships/hyperlink" Target="https://www.sarna.net/wiki/New_Syrtis" TargetMode="External"/><Relationship Id="rId2068" Type="http://schemas.openxmlformats.org/officeDocument/2006/relationships/hyperlink" Target="https://www.sarna.net/wiki/New_Troy" TargetMode="External"/><Relationship Id="rId2069" Type="http://schemas.openxmlformats.org/officeDocument/2006/relationships/hyperlink" Target="https://www.sarna.net/wiki/New_Valencia" TargetMode="External"/><Relationship Id="rId2050" Type="http://schemas.openxmlformats.org/officeDocument/2006/relationships/hyperlink" Target="https://www.sarna.net/wiki/New_Macao" TargetMode="External"/><Relationship Id="rId2051" Type="http://schemas.openxmlformats.org/officeDocument/2006/relationships/hyperlink" Target="https://www.sarna.net/wiki/New_Mendham" TargetMode="External"/><Relationship Id="rId2052" Type="http://schemas.openxmlformats.org/officeDocument/2006/relationships/hyperlink" Target="https://www.sarna.net/wiki/New_Olympia" TargetMode="External"/><Relationship Id="rId2053" Type="http://schemas.openxmlformats.org/officeDocument/2006/relationships/hyperlink" Target="https://www.sarna.net/wiki/New_Oslo" TargetMode="External"/><Relationship Id="rId2054" Type="http://schemas.openxmlformats.org/officeDocument/2006/relationships/hyperlink" Target="https://www.sarna.net/wiki/New_Port_Royal" TargetMode="External"/><Relationship Id="rId2055" Type="http://schemas.openxmlformats.org/officeDocument/2006/relationships/hyperlink" Target="https://www.sarna.net/wiki/New_Praha" TargetMode="External"/><Relationship Id="rId2056" Type="http://schemas.openxmlformats.org/officeDocument/2006/relationships/hyperlink" Target="https://www.sarna.net/wiki/New_Rhodes" TargetMode="External"/><Relationship Id="rId2057" Type="http://schemas.openxmlformats.org/officeDocument/2006/relationships/hyperlink" Target="https://www.sarna.net/wiki/New_Roland" TargetMode="External"/><Relationship Id="rId2058" Type="http://schemas.openxmlformats.org/officeDocument/2006/relationships/hyperlink" Target="https://www.sarna.net/wiki/New_Sagan" TargetMode="External"/><Relationship Id="rId2059" Type="http://schemas.openxmlformats.org/officeDocument/2006/relationships/hyperlink" Target="https://www.sarna.net/wiki/New_Samarkand" TargetMode="External"/><Relationship Id="rId2080" Type="http://schemas.openxmlformats.org/officeDocument/2006/relationships/hyperlink" Target="https://www.sarna.net/wiki/Niangol" TargetMode="External"/><Relationship Id="rId2081" Type="http://schemas.openxmlformats.org/officeDocument/2006/relationships/hyperlink" Target="https://www.sarna.net/wiki/Nichol's_Rest" TargetMode="External"/><Relationship Id="rId2082" Type="http://schemas.openxmlformats.org/officeDocument/2006/relationships/hyperlink" Target="https://www.sarna.net/wiki/Nightwish" TargetMode="External"/><Relationship Id="rId2083" Type="http://schemas.openxmlformats.org/officeDocument/2006/relationships/hyperlink" Target="https://www.sarna.net/wiki/Nihal" TargetMode="External"/><Relationship Id="rId2084" Type="http://schemas.openxmlformats.org/officeDocument/2006/relationships/hyperlink" Target="https://www.sarna.net/wiki/Niihau" TargetMode="External"/><Relationship Id="rId2085" Type="http://schemas.openxmlformats.org/officeDocument/2006/relationships/hyperlink" Target="https://www.sarna.net/wiki/Niles_(DC)" TargetMode="External"/><Relationship Id="rId2086" Type="http://schemas.openxmlformats.org/officeDocument/2006/relationships/hyperlink" Target="https://www.sarna.net/wiki/Niles_(Clan_System)" TargetMode="External"/><Relationship Id="rId2087" Type="http://schemas.openxmlformats.org/officeDocument/2006/relationships/hyperlink" Target="https://www.sarna.net/wiki/Ningpo" TargetMode="External"/><Relationship Id="rId2088" Type="http://schemas.openxmlformats.org/officeDocument/2006/relationships/hyperlink" Target="https://www.sarna.net/wiki/Ningxia" TargetMode="External"/><Relationship Id="rId2089" Type="http://schemas.openxmlformats.org/officeDocument/2006/relationships/hyperlink" Target="https://www.sarna.net/wiki/Niomede" TargetMode="External"/><Relationship Id="rId2070" Type="http://schemas.openxmlformats.org/officeDocument/2006/relationships/hyperlink" Target="https://www.sarna.net/wiki/New_Vallis" TargetMode="External"/><Relationship Id="rId2071" Type="http://schemas.openxmlformats.org/officeDocument/2006/relationships/hyperlink" Target="https://www.sarna.net/wiki/New_Vandenberg" TargetMode="External"/><Relationship Id="rId2072" Type="http://schemas.openxmlformats.org/officeDocument/2006/relationships/hyperlink" Target="https://www.sarna.net/wiki/New_Venice" TargetMode="External"/><Relationship Id="rId2073" Type="http://schemas.openxmlformats.org/officeDocument/2006/relationships/hyperlink" Target="https://www.sarna.net/wiki/New_Wessex" TargetMode="External"/><Relationship Id="rId2074" Type="http://schemas.openxmlformats.org/officeDocument/2006/relationships/hyperlink" Target="https://www.sarna.net/wiki/New_Westin" TargetMode="External"/><Relationship Id="rId2075" Type="http://schemas.openxmlformats.org/officeDocument/2006/relationships/hyperlink" Target="https://www.sarna.net/wiki/Newcastle" TargetMode="External"/><Relationship Id="rId2076" Type="http://schemas.openxmlformats.org/officeDocument/2006/relationships/hyperlink" Target="https://www.sarna.net/wiki/Newton" TargetMode="External"/><Relationship Id="rId2077" Type="http://schemas.openxmlformats.org/officeDocument/2006/relationships/hyperlink" Target="https://www.sarna.net/wiki/Newtown_Square" TargetMode="External"/><Relationship Id="rId2078" Type="http://schemas.openxmlformats.org/officeDocument/2006/relationships/hyperlink" Target="https://www.sarna.net/wiki/Nexus_Ri" TargetMode="External"/><Relationship Id="rId2079" Type="http://schemas.openxmlformats.org/officeDocument/2006/relationships/hyperlink" Target="https://www.sarna.net/wiki/Ngake" TargetMode="External"/><Relationship Id="rId2940" Type="http://schemas.openxmlformats.org/officeDocument/2006/relationships/hyperlink" Target="https://www.sarna.net/wiki/Unkador" TargetMode="External"/><Relationship Id="rId1610" Type="http://schemas.openxmlformats.org/officeDocument/2006/relationships/hyperlink" Target="https://www.sarna.net/wiki/La_Grave" TargetMode="External"/><Relationship Id="rId2941" Type="http://schemas.openxmlformats.org/officeDocument/2006/relationships/hyperlink" Target="https://www.sarna.net/wiki/Achtur" TargetMode="External"/><Relationship Id="rId1611" Type="http://schemas.openxmlformats.org/officeDocument/2006/relationships/hyperlink" Target="https://www.sarna.net/wiki/La_Ligua" TargetMode="External"/><Relationship Id="rId2942" Type="http://schemas.openxmlformats.org/officeDocument/2006/relationships/hyperlink" Target="https://www.sarna.net/wiki/Unukalhai" TargetMode="External"/><Relationship Id="rId1612" Type="http://schemas.openxmlformats.org/officeDocument/2006/relationships/hyperlink" Target="https://www.sarna.net/wiki/Labouchere" TargetMode="External"/><Relationship Id="rId2943" Type="http://schemas.openxmlformats.org/officeDocument/2006/relationships/hyperlink" Target="https://www.sarna.net/wiki/Unzmarkt" TargetMode="External"/><Relationship Id="rId1613" Type="http://schemas.openxmlformats.org/officeDocument/2006/relationships/hyperlink" Target="https://www.sarna.net/wiki/Labrea" TargetMode="External"/><Relationship Id="rId2944" Type="http://schemas.openxmlformats.org/officeDocument/2006/relationships/hyperlink" Target="https://www.sarna.net/wiki/Upano" TargetMode="External"/><Relationship Id="rId1614" Type="http://schemas.openxmlformats.org/officeDocument/2006/relationships/hyperlink" Target="https://www.sarna.net/wiki/Lacadon" TargetMode="External"/><Relationship Id="rId2945" Type="http://schemas.openxmlformats.org/officeDocument/2006/relationships/hyperlink" Target="http://www.sarna.net/wiki/%C3%9Ar_Cruinne" TargetMode="External"/><Relationship Id="rId1615" Type="http://schemas.openxmlformats.org/officeDocument/2006/relationships/hyperlink" Target="https://www.sarna.net/wiki/Lackhove" TargetMode="External"/><Relationship Id="rId2946" Type="http://schemas.openxmlformats.org/officeDocument/2006/relationships/hyperlink" Target="https://www.sarna.net/wiki/Uravan" TargetMode="External"/><Relationship Id="rId1616" Type="http://schemas.openxmlformats.org/officeDocument/2006/relationships/hyperlink" Target="https://www.sarna.net/wiki/Lackland" TargetMode="External"/><Relationship Id="rId2947" Type="http://schemas.openxmlformats.org/officeDocument/2006/relationships/hyperlink" Target="https://www.sarna.net/wiki/Urich" TargetMode="External"/><Relationship Id="rId907" Type="http://schemas.openxmlformats.org/officeDocument/2006/relationships/hyperlink" Target="https://www.sarna.net/wiki/Epsilon_Pegasus" TargetMode="External"/><Relationship Id="rId1617" Type="http://schemas.openxmlformats.org/officeDocument/2006/relationships/hyperlink" Target="https://www.sarna.net/wiki/Laconis" TargetMode="External"/><Relationship Id="rId2948" Type="http://schemas.openxmlformats.org/officeDocument/2006/relationships/hyperlink" Target="https://www.sarna.net/wiki/Urjala" TargetMode="External"/><Relationship Id="rId906" Type="http://schemas.openxmlformats.org/officeDocument/2006/relationships/hyperlink" Target="https://www.sarna.net/wiki/Epsilon_Indi" TargetMode="External"/><Relationship Id="rId1618" Type="http://schemas.openxmlformats.org/officeDocument/2006/relationships/hyperlink" Target="https://www.sarna.net/wiki/Lahti" TargetMode="External"/><Relationship Id="rId2949" Type="http://schemas.openxmlformats.org/officeDocument/2006/relationships/hyperlink" Target="https://www.sarna.net/wiki/Utrecht" TargetMode="External"/><Relationship Id="rId905" Type="http://schemas.openxmlformats.org/officeDocument/2006/relationships/hyperlink" Target="https://www.sarna.net/wiki/Epsilon_Eridani" TargetMode="External"/><Relationship Id="rId1619" Type="http://schemas.openxmlformats.org/officeDocument/2006/relationships/hyperlink" Target="https://www.sarna.net/wiki/Laiaka" TargetMode="External"/><Relationship Id="rId904" Type="http://schemas.openxmlformats.org/officeDocument/2006/relationships/hyperlink" Target="https://www.sarna.net/wiki/Epsilon" TargetMode="External"/><Relationship Id="rId909" Type="http://schemas.openxmlformats.org/officeDocument/2006/relationships/hyperlink" Target="https://www.sarna.net/wiki/Erewhon" TargetMode="External"/><Relationship Id="rId908" Type="http://schemas.openxmlformats.org/officeDocument/2006/relationships/hyperlink" Target="https://www.sarna.net/wiki/Erdvynn" TargetMode="External"/><Relationship Id="rId903" Type="http://schemas.openxmlformats.org/officeDocument/2006/relationships/hyperlink" Target="https://www.sarna.net/wiki/Eom" TargetMode="External"/><Relationship Id="rId902" Type="http://schemas.openxmlformats.org/officeDocument/2006/relationships/hyperlink" Target="https://www.sarna.net/wiki/Enzesfled" TargetMode="External"/><Relationship Id="rId901" Type="http://schemas.openxmlformats.org/officeDocument/2006/relationships/hyperlink" Target="https://www.sarna.net/wiki/Entalun" TargetMode="External"/><Relationship Id="rId900" Type="http://schemas.openxmlformats.org/officeDocument/2006/relationships/hyperlink" Target="https://www.sarna.net/wiki/Enkra" TargetMode="External"/><Relationship Id="rId2930" Type="http://schemas.openxmlformats.org/officeDocument/2006/relationships/hyperlink" Target="https://www.sarna.net/wiki/Ulsan" TargetMode="External"/><Relationship Id="rId1600" Type="http://schemas.openxmlformats.org/officeDocument/2006/relationships/hyperlink" Target="https://www.sarna.net/wiki/Kurvasa" TargetMode="External"/><Relationship Id="rId2931" Type="http://schemas.openxmlformats.org/officeDocument/2006/relationships/hyperlink" Target="https://www.sarna.net/wiki/Ulubis" TargetMode="External"/><Relationship Id="rId1601" Type="http://schemas.openxmlformats.org/officeDocument/2006/relationships/hyperlink" Target="https://www.sarna.net/wiki/Kutludugun" TargetMode="External"/><Relationship Id="rId2932" Type="http://schemas.openxmlformats.org/officeDocument/2006/relationships/hyperlink" Target="https://www.sarna.net/wiki/Ulvskollen" TargetMode="External"/><Relationship Id="rId1602" Type="http://schemas.openxmlformats.org/officeDocument/2006/relationships/hyperlink" Target="https://www.sarna.net/wiki/Kuzuu" TargetMode="External"/><Relationship Id="rId2933" Type="http://schemas.openxmlformats.org/officeDocument/2006/relationships/hyperlink" Target="https://www.sarna.net/wiki/Ulysses" TargetMode="External"/><Relationship Id="rId1603" Type="http://schemas.openxmlformats.org/officeDocument/2006/relationships/hyperlink" Target="https://www.sarna.net/wiki/Kvistgard" TargetMode="External"/><Relationship Id="rId2934" Type="http://schemas.openxmlformats.org/officeDocument/2006/relationships/hyperlink" Target="https://www.sarna.net/wiki/Umgard" TargetMode="External"/><Relationship Id="rId1604" Type="http://schemas.openxmlformats.org/officeDocument/2006/relationships/hyperlink" Target="https://www.sarna.net/wiki/Kwamashu" TargetMode="External"/><Relationship Id="rId2935" Type="http://schemas.openxmlformats.org/officeDocument/2006/relationships/hyperlink" Target="https://www.sarna.net/wiki/Umijiri" TargetMode="External"/><Relationship Id="rId1605" Type="http://schemas.openxmlformats.org/officeDocument/2006/relationships/hyperlink" Target="https://www.sarna.net/wiki/Kwangchowwang" TargetMode="External"/><Relationship Id="rId2936" Type="http://schemas.openxmlformats.org/officeDocument/2006/relationships/hyperlink" Target="https://www.sarna.net/wiki/Umka" TargetMode="External"/><Relationship Id="rId1606" Type="http://schemas.openxmlformats.org/officeDocument/2006/relationships/hyperlink" Target="https://www.sarna.net/wiki/Kwangjong-ni" TargetMode="External"/><Relationship Id="rId2937" Type="http://schemas.openxmlformats.org/officeDocument/2006/relationships/hyperlink" Target="https://www.sarna.net/wiki/Undra" TargetMode="External"/><Relationship Id="rId1607" Type="http://schemas.openxmlformats.org/officeDocument/2006/relationships/hyperlink" Target="https://www.sarna.net/wiki/Kyeinnisan" TargetMode="External"/><Relationship Id="rId2938" Type="http://schemas.openxmlformats.org/officeDocument/2006/relationships/hyperlink" Target="https://www.sarna.net/wiki/Union_of_Samoyedic_Colonies_(system)" TargetMode="External"/><Relationship Id="rId1608" Type="http://schemas.openxmlformats.org/officeDocument/2006/relationships/hyperlink" Target="https://www.sarna.net/wiki/Kyrkbacken" TargetMode="External"/><Relationship Id="rId2939" Type="http://schemas.openxmlformats.org/officeDocument/2006/relationships/hyperlink" Target="https://www.sarna.net/wiki/Unity" TargetMode="External"/><Relationship Id="rId1609" Type="http://schemas.openxmlformats.org/officeDocument/2006/relationships/hyperlink" Target="https://www.sarna.net/wiki/La_Blon" TargetMode="External"/><Relationship Id="rId1631" Type="http://schemas.openxmlformats.org/officeDocument/2006/relationships/hyperlink" Target="https://www.sarna.net/wiki/Langhorne" TargetMode="External"/><Relationship Id="rId2962" Type="http://schemas.openxmlformats.org/officeDocument/2006/relationships/hyperlink" Target="https://www.sarna.net/wiki/Valladolid" TargetMode="External"/><Relationship Id="rId1632" Type="http://schemas.openxmlformats.org/officeDocument/2006/relationships/hyperlink" Target="https://www.sarna.net/wiki/Laong" TargetMode="External"/><Relationship Id="rId2963" Type="http://schemas.openxmlformats.org/officeDocument/2006/relationships/hyperlink" Target="https://www.sarna.net/wiki/Valloire" TargetMode="External"/><Relationship Id="rId1633" Type="http://schemas.openxmlformats.org/officeDocument/2006/relationships/hyperlink" Target="https://www.sarna.net/wiki/Lapida" TargetMode="External"/><Relationship Id="rId2964" Type="http://schemas.openxmlformats.org/officeDocument/2006/relationships/hyperlink" Target="https://www.sarna.net/wiki/Valmiera" TargetMode="External"/><Relationship Id="rId1634" Type="http://schemas.openxmlformats.org/officeDocument/2006/relationships/hyperlink" Target="https://www.sarna.net/wiki/Larned" TargetMode="External"/><Relationship Id="rId2965" Type="http://schemas.openxmlformats.org/officeDocument/2006/relationships/hyperlink" Target="https://www.sarna.net/wiki/Valois" TargetMode="External"/><Relationship Id="rId1635" Type="http://schemas.openxmlformats.org/officeDocument/2006/relationships/hyperlink" Target="https://www.sarna.net/wiki/Larsha" TargetMode="External"/><Relationship Id="rId2966" Type="http://schemas.openxmlformats.org/officeDocument/2006/relationships/hyperlink" Target="https://www.sarna.net/wiki/Van_Diemen" TargetMode="External"/><Relationship Id="rId1636" Type="http://schemas.openxmlformats.org/officeDocument/2006/relationships/hyperlink" Target="https://www.sarna.net/wiki/Las_Tunas" TargetMode="External"/><Relationship Id="rId2967" Type="http://schemas.openxmlformats.org/officeDocument/2006/relationships/hyperlink" Target="https://www.sarna.net/wiki/Vandalia" TargetMode="External"/><Relationship Id="rId1637" Type="http://schemas.openxmlformats.org/officeDocument/2006/relationships/hyperlink" Target="https://www.sarna.net/wiki/Last_Chance" TargetMode="External"/><Relationship Id="rId2968" Type="http://schemas.openxmlformats.org/officeDocument/2006/relationships/hyperlink" Target="https://www.sarna.net/wiki/Vanern" TargetMode="External"/><Relationship Id="rId1638" Type="http://schemas.openxmlformats.org/officeDocument/2006/relationships/hyperlink" Target="https://www.sarna.net/wiki/Last_Frontier" TargetMode="External"/><Relationship Id="rId2969" Type="http://schemas.openxmlformats.org/officeDocument/2006/relationships/hyperlink" Target="https://www.sarna.net/wiki/Vangburg" TargetMode="External"/><Relationship Id="rId929" Type="http://schemas.openxmlformats.org/officeDocument/2006/relationships/hyperlink" Target="https://www.sarna.net/wiki/Everett" TargetMode="External"/><Relationship Id="rId1639" Type="http://schemas.openxmlformats.org/officeDocument/2006/relationships/hyperlink" Target="https://www.sarna.net/wiki/Lastpost" TargetMode="External"/><Relationship Id="rId928" Type="http://schemas.openxmlformats.org/officeDocument/2006/relationships/hyperlink" Target="https://www.sarna.net/wiki/Evciler" TargetMode="External"/><Relationship Id="rId927" Type="http://schemas.openxmlformats.org/officeDocument/2006/relationships/hyperlink" Target="https://www.sarna.net/wiki/Evansville" TargetMode="External"/><Relationship Id="rId926" Type="http://schemas.openxmlformats.org/officeDocument/2006/relationships/hyperlink" Target="https://www.sarna.net/wiki/Eutin" TargetMode="External"/><Relationship Id="rId921" Type="http://schemas.openxmlformats.org/officeDocument/2006/relationships/hyperlink" Target="https://www.sarna.net/wiki/Esztergom" TargetMode="External"/><Relationship Id="rId920" Type="http://schemas.openxmlformats.org/officeDocument/2006/relationships/hyperlink" Target="https://www.sarna.net/wiki/Estuan" TargetMode="External"/><Relationship Id="rId925" Type="http://schemas.openxmlformats.org/officeDocument/2006/relationships/hyperlink" Target="https://www.sarna.net/wiki/Eustatius" TargetMode="External"/><Relationship Id="rId924" Type="http://schemas.openxmlformats.org/officeDocument/2006/relationships/hyperlink" Target="https://www.sarna.net/wiki/Euschelus" TargetMode="External"/><Relationship Id="rId923" Type="http://schemas.openxmlformats.org/officeDocument/2006/relationships/hyperlink" Target="https://www.sarna.net/wiki/Euclid" TargetMode="External"/><Relationship Id="rId922" Type="http://schemas.openxmlformats.org/officeDocument/2006/relationships/hyperlink" Target="https://www.sarna.net/wiki/Etiler" TargetMode="External"/><Relationship Id="rId2960" Type="http://schemas.openxmlformats.org/officeDocument/2006/relationships/hyperlink" Target="https://www.sarna.net/wiki/Valexa" TargetMode="External"/><Relationship Id="rId1630" Type="http://schemas.openxmlformats.org/officeDocument/2006/relationships/hyperlink" Target="https://www.sarna.net/wiki/Landrum" TargetMode="External"/><Relationship Id="rId2961" Type="http://schemas.openxmlformats.org/officeDocument/2006/relationships/hyperlink" Target="https://www.sarna.net/wiki/Valil'yevskiy" TargetMode="External"/><Relationship Id="rId1620" Type="http://schemas.openxmlformats.org/officeDocument/2006/relationships/hyperlink" Target="https://www.sarna.net/wiki/Lamar" TargetMode="External"/><Relationship Id="rId2951" Type="http://schemas.openxmlformats.org/officeDocument/2006/relationships/hyperlink" Target="https://www.sarna.net/wiki/Vaajakoski" TargetMode="External"/><Relationship Id="rId1621" Type="http://schemas.openxmlformats.org/officeDocument/2006/relationships/hyperlink" Target="https://www.sarna.net/wiki/Lambrecht" TargetMode="External"/><Relationship Id="rId2952" Type="http://schemas.openxmlformats.org/officeDocument/2006/relationships/hyperlink" Target="https://www.sarna.net/wiki/Vackisujfalu" TargetMode="External"/><Relationship Id="rId1622" Type="http://schemas.openxmlformats.org/officeDocument/2006/relationships/hyperlink" Target="https://www.sarna.net/wiki/Lamon" TargetMode="External"/><Relationship Id="rId2953" Type="http://schemas.openxmlformats.org/officeDocument/2006/relationships/hyperlink" Target="https://www.sarna.net/wiki/Vaj" TargetMode="External"/><Relationship Id="rId1623" Type="http://schemas.openxmlformats.org/officeDocument/2006/relationships/hyperlink" Target="https://www.sarna.net/wiki/Tunlmar" TargetMode="External"/><Relationship Id="rId2954" Type="http://schemas.openxmlformats.org/officeDocument/2006/relationships/hyperlink" Target="https://www.sarna.net/wiki/Vakarel" TargetMode="External"/><Relationship Id="rId1624" Type="http://schemas.openxmlformats.org/officeDocument/2006/relationships/hyperlink" Target="https://www.sarna.net/wiki/Lancaster_(FWL)" TargetMode="External"/><Relationship Id="rId2955" Type="http://schemas.openxmlformats.org/officeDocument/2006/relationships/hyperlink" Target="https://www.sarna.net/wiki/Valabhi" TargetMode="External"/><Relationship Id="rId1625" Type="http://schemas.openxmlformats.org/officeDocument/2006/relationships/hyperlink" Target="https://www.sarna.net/wiki/Lancaster_(LC)" TargetMode="External"/><Relationship Id="rId2956" Type="http://schemas.openxmlformats.org/officeDocument/2006/relationships/hyperlink" Target="https://www.sarna.net/wiki/Valasha" TargetMode="External"/><Relationship Id="rId1626" Type="http://schemas.openxmlformats.org/officeDocument/2006/relationships/hyperlink" Target="https://www.sarna.net/wiki/Land's_End" TargetMode="External"/><Relationship Id="rId2957" Type="http://schemas.openxmlformats.org/officeDocument/2006/relationships/hyperlink" Target="https://www.sarna.net/wiki/Valdives" TargetMode="External"/><Relationship Id="rId1627" Type="http://schemas.openxmlformats.org/officeDocument/2006/relationships/hyperlink" Target="https://www.sarna.net/wiki/Lande" TargetMode="External"/><Relationship Id="rId2958" Type="http://schemas.openxmlformats.org/officeDocument/2006/relationships/hyperlink" Target="https://www.sarna.net/wiki/Valentina" TargetMode="External"/><Relationship Id="rId918" Type="http://schemas.openxmlformats.org/officeDocument/2006/relationships/hyperlink" Target="https://www.sarna.net/wiki/Espia" TargetMode="External"/><Relationship Id="rId1628" Type="http://schemas.openxmlformats.org/officeDocument/2006/relationships/hyperlink" Target="https://www.sarna.net/wiki/Landfall" TargetMode="External"/><Relationship Id="rId2959" Type="http://schemas.openxmlformats.org/officeDocument/2006/relationships/hyperlink" Target="https://www.sarna.net/wiki/Valerius" TargetMode="External"/><Relationship Id="rId917" Type="http://schemas.openxmlformats.org/officeDocument/2006/relationships/hyperlink" Target="https://www.sarna.net/wiki/Espakeh" TargetMode="External"/><Relationship Id="rId1629" Type="http://schemas.openxmlformats.org/officeDocument/2006/relationships/hyperlink" Target="https://www.sarna.net/wiki/Landmark" TargetMode="External"/><Relationship Id="rId916" Type="http://schemas.openxmlformats.org/officeDocument/2006/relationships/hyperlink" Target="https://www.sarna.net/wiki/Escobas" TargetMode="External"/><Relationship Id="rId915" Type="http://schemas.openxmlformats.org/officeDocument/2006/relationships/hyperlink" Target="https://www.sarna.net/wiki/Eschenberg" TargetMode="External"/><Relationship Id="rId919" Type="http://schemas.openxmlformats.org/officeDocument/2006/relationships/hyperlink" Target="https://www.sarna.net/wiki/Esteros" TargetMode="External"/><Relationship Id="rId910" Type="http://schemas.openxmlformats.org/officeDocument/2006/relationships/hyperlink" Target="https://www.sarna.net/wiki/Von_Strang's_World" TargetMode="External"/><Relationship Id="rId914" Type="http://schemas.openxmlformats.org/officeDocument/2006/relationships/hyperlink" Target="https://www.sarna.net/wiki/Errai" TargetMode="External"/><Relationship Id="rId913" Type="http://schemas.openxmlformats.org/officeDocument/2006/relationships/hyperlink" Target="https://www.sarna.net/wiki/Eromanga" TargetMode="External"/><Relationship Id="rId912" Type="http://schemas.openxmlformats.org/officeDocument/2006/relationships/hyperlink" Target="https://www.sarna.net/wiki/Erod's_Escape" TargetMode="External"/><Relationship Id="rId911" Type="http://schemas.openxmlformats.org/officeDocument/2006/relationships/hyperlink" Target="https://www.sarna.net/wiki/Dark_Nebula" TargetMode="External"/><Relationship Id="rId2950" Type="http://schemas.openxmlformats.org/officeDocument/2006/relationships/hyperlink" Target="https://www.sarna.net/wiki/Uzhgorod" TargetMode="External"/><Relationship Id="rId2900" Type="http://schemas.openxmlformats.org/officeDocument/2006/relationships/hyperlink" Target="https://www.sarna.net/wiki/Tsarahavana" TargetMode="External"/><Relationship Id="rId2901" Type="http://schemas.openxmlformats.org/officeDocument/2006/relationships/hyperlink" Target="https://www.sarna.net/wiki/Tsinan" TargetMode="External"/><Relationship Id="rId2902" Type="http://schemas.openxmlformats.org/officeDocument/2006/relationships/hyperlink" Target="https://www.sarna.net/wiki/Tsingtao" TargetMode="External"/><Relationship Id="rId2903" Type="http://schemas.openxmlformats.org/officeDocument/2006/relationships/hyperlink" Target="https://www.sarna.net/wiki/Tsitsang" TargetMode="External"/><Relationship Id="rId2904" Type="http://schemas.openxmlformats.org/officeDocument/2006/relationships/hyperlink" Target="https://www.sarna.net/wiki/Tsukude" TargetMode="External"/><Relationship Id="rId2905" Type="http://schemas.openxmlformats.org/officeDocument/2006/relationships/hyperlink" Target="https://www.sarna.net/wiki/Tsamma" TargetMode="External"/><Relationship Id="rId2906" Type="http://schemas.openxmlformats.org/officeDocument/2006/relationships/hyperlink" Target="https://www.sarna.net/wiki/Tuamotu" TargetMode="External"/><Relationship Id="rId2907" Type="http://schemas.openxmlformats.org/officeDocument/2006/relationships/hyperlink" Target="https://www.sarna.net/wiki/Tuat" TargetMode="External"/><Relationship Id="rId2908" Type="http://schemas.openxmlformats.org/officeDocument/2006/relationships/hyperlink" Target="https://www.sarna.net/wiki/Tukayyid" TargetMode="External"/><Relationship Id="rId2909" Type="http://schemas.openxmlformats.org/officeDocument/2006/relationships/hyperlink" Target="https://www.sarna.net/wiki/Turin" TargetMode="External"/><Relationship Id="rId2920" Type="http://schemas.openxmlformats.org/officeDocument/2006/relationships/hyperlink" Target="https://www.sarna.net/wiki/Tyrrhenia" TargetMode="External"/><Relationship Id="rId2921" Type="http://schemas.openxmlformats.org/officeDocument/2006/relationships/hyperlink" Target="https://www.sarna.net/wiki/Ubangi" TargetMode="External"/><Relationship Id="rId2922" Type="http://schemas.openxmlformats.org/officeDocument/2006/relationships/hyperlink" Target="https://www.sarna.net/wiki/Udibi" TargetMode="External"/><Relationship Id="rId2923" Type="http://schemas.openxmlformats.org/officeDocument/2006/relationships/hyperlink" Target="https://www.sarna.net/wiki/Ueda" TargetMode="External"/><Relationship Id="rId2924" Type="http://schemas.openxmlformats.org/officeDocument/2006/relationships/hyperlink" Target="https://www.sarna.net/wiki/Ugland" TargetMode="External"/><Relationship Id="rId2925" Type="http://schemas.openxmlformats.org/officeDocument/2006/relationships/hyperlink" Target="https://www.sarna.net/wiki/Uhuru" TargetMode="External"/><Relationship Id="rId2926" Type="http://schemas.openxmlformats.org/officeDocument/2006/relationships/hyperlink" Target="https://www.sarna.net/wiki/Ukunela" TargetMode="External"/><Relationship Id="rId2927" Type="http://schemas.openxmlformats.org/officeDocument/2006/relationships/hyperlink" Target="https://www.sarna.net/wiki/Ulan_Batar" TargetMode="External"/><Relationship Id="rId2928" Type="http://schemas.openxmlformats.org/officeDocument/2006/relationships/hyperlink" Target="https://www.sarna.net/wiki/Ulan_Bator" TargetMode="External"/><Relationship Id="rId2929" Type="http://schemas.openxmlformats.org/officeDocument/2006/relationships/hyperlink" Target="https://www.sarna.net/wiki/Ullieri" TargetMode="External"/><Relationship Id="rId2910" Type="http://schemas.openxmlformats.org/officeDocument/2006/relationships/hyperlink" Target="https://www.sarna.net/wiki/Turinge" TargetMode="External"/><Relationship Id="rId2911" Type="http://schemas.openxmlformats.org/officeDocument/2006/relationships/hyperlink" Target="https://www.sarna.net/wiki/Turkalia" TargetMode="External"/><Relationship Id="rId2912" Type="http://schemas.openxmlformats.org/officeDocument/2006/relationships/hyperlink" Target="https://www.sarna.net/wiki/Turko" TargetMode="External"/><Relationship Id="rId2913" Type="http://schemas.openxmlformats.org/officeDocument/2006/relationships/hyperlink" Target="https://www.sarna.net/wiki/Turov" TargetMode="External"/><Relationship Id="rId2914" Type="http://schemas.openxmlformats.org/officeDocument/2006/relationships/hyperlink" Target="https://www.sarna.net/wiki/Turtle_Bay" TargetMode="External"/><Relationship Id="rId2915" Type="http://schemas.openxmlformats.org/officeDocument/2006/relationships/hyperlink" Target="https://www.sarna.net/wiki/Tuscarawas" TargetMode="External"/><Relationship Id="rId2916" Type="http://schemas.openxmlformats.org/officeDocument/2006/relationships/hyperlink" Target="https://www.sarna.net/wiki/Twycross" TargetMode="External"/><Relationship Id="rId2917" Type="http://schemas.openxmlformats.org/officeDocument/2006/relationships/hyperlink" Target="https://www.sarna.net/wiki/Tybalt" TargetMode="External"/><Relationship Id="rId2918" Type="http://schemas.openxmlformats.org/officeDocument/2006/relationships/hyperlink" Target="https://www.sarna.net/wiki/Tylarzka" TargetMode="External"/><Relationship Id="rId2919" Type="http://schemas.openxmlformats.org/officeDocument/2006/relationships/hyperlink" Target="https://www.sarna.net/wiki/Tyrlon" TargetMode="External"/><Relationship Id="rId1697" Type="http://schemas.openxmlformats.org/officeDocument/2006/relationships/hyperlink" Target="https://www.sarna.net/wiki/Lone_Star" TargetMode="External"/><Relationship Id="rId1698" Type="http://schemas.openxmlformats.org/officeDocument/2006/relationships/hyperlink" Target="https://www.sarna.net/wiki/Loongana" TargetMode="External"/><Relationship Id="rId1699" Type="http://schemas.openxmlformats.org/officeDocument/2006/relationships/hyperlink" Target="https://www.sarna.net/wiki/Loparri" TargetMode="External"/><Relationship Id="rId866" Type="http://schemas.openxmlformats.org/officeDocument/2006/relationships/hyperlink" Target="https://www.sarna.net/wiki/Eigerland" TargetMode="External"/><Relationship Id="rId865" Type="http://schemas.openxmlformats.org/officeDocument/2006/relationships/hyperlink" Target="https://www.sarna.net/wiki/Eidsfoss" TargetMode="External"/><Relationship Id="rId864" Type="http://schemas.openxmlformats.org/officeDocument/2006/relationships/hyperlink" Target="https://www.sarna.net/wiki/Eguilles" TargetMode="External"/><Relationship Id="rId863" Type="http://schemas.openxmlformats.org/officeDocument/2006/relationships/hyperlink" Target="https://www.sarna.net/wiki/Egress" TargetMode="External"/><Relationship Id="rId869" Type="http://schemas.openxmlformats.org/officeDocument/2006/relationships/hyperlink" Target="https://www.sarna.net/wiki/Ejeda" TargetMode="External"/><Relationship Id="rId868" Type="http://schemas.openxmlformats.org/officeDocument/2006/relationships/hyperlink" Target="https://www.sarna.net/wiki/Eion" TargetMode="External"/><Relationship Id="rId867" Type="http://schemas.openxmlformats.org/officeDocument/2006/relationships/hyperlink" Target="https://www.sarna.net/wiki/Eilenburg" TargetMode="External"/><Relationship Id="rId1690" Type="http://schemas.openxmlformats.org/officeDocument/2006/relationships/hyperlink" Target="https://www.sarna.net/wiki/Logan's_Land" TargetMode="External"/><Relationship Id="rId1691" Type="http://schemas.openxmlformats.org/officeDocument/2006/relationships/hyperlink" Target="https://www.sarna.net/wiki/Logandale" TargetMode="External"/><Relationship Id="rId1692" Type="http://schemas.openxmlformats.org/officeDocument/2006/relationships/hyperlink" Target="https://www.sarna.net/wiki/Logres" TargetMode="External"/><Relationship Id="rId862" Type="http://schemas.openxmlformats.org/officeDocument/2006/relationships/hyperlink" Target="https://www.sarna.net/wiki/Edwards" TargetMode="External"/><Relationship Id="rId1693" Type="http://schemas.openxmlformats.org/officeDocument/2006/relationships/hyperlink" Target="https://www.sarna.net/wiki/Loikaw" TargetMode="External"/><Relationship Id="rId861" Type="http://schemas.openxmlformats.org/officeDocument/2006/relationships/hyperlink" Target="https://www.sarna.net/wiki/Edmondson" TargetMode="External"/><Relationship Id="rId1694" Type="http://schemas.openxmlformats.org/officeDocument/2006/relationships/hyperlink" Target="https://www.sarna.net/wiki/Lokoja" TargetMode="External"/><Relationship Id="rId860" Type="http://schemas.openxmlformats.org/officeDocument/2006/relationships/hyperlink" Target="https://www.sarna.net/wiki/Brank" TargetMode="External"/><Relationship Id="rId1695" Type="http://schemas.openxmlformats.org/officeDocument/2006/relationships/hyperlink" Target="https://www.sarna.net/wiki/Lonaconing" TargetMode="External"/><Relationship Id="rId1696" Type="http://schemas.openxmlformats.org/officeDocument/2006/relationships/hyperlink" Target="https://www.sarna.net/wiki/Londerholm" TargetMode="External"/><Relationship Id="rId1686" Type="http://schemas.openxmlformats.org/officeDocument/2006/relationships/hyperlink" Target="https://www.sarna.net/wiki/Lockdale" TargetMode="External"/><Relationship Id="rId1687" Type="http://schemas.openxmlformats.org/officeDocument/2006/relationships/hyperlink" Target="https://www.sarna.net/wiki/Lockton" TargetMode="External"/><Relationship Id="rId1688" Type="http://schemas.openxmlformats.org/officeDocument/2006/relationships/hyperlink" Target="https://www.sarna.net/wiki/Loeches" TargetMode="External"/><Relationship Id="rId1689" Type="http://schemas.openxmlformats.org/officeDocument/2006/relationships/hyperlink" Target="https://www.sarna.net/wiki/Logan_Prime" TargetMode="External"/><Relationship Id="rId855" Type="http://schemas.openxmlformats.org/officeDocument/2006/relationships/hyperlink" Target="https://www.sarna.net/wiki/Ebro" TargetMode="External"/><Relationship Id="rId854" Type="http://schemas.openxmlformats.org/officeDocument/2006/relationships/hyperlink" Target="https://www.sarna.net/wiki/Ebensburg" TargetMode="External"/><Relationship Id="rId853" Type="http://schemas.openxmlformats.org/officeDocument/2006/relationships/hyperlink" Target="https://www.sarna.net/wiki/Eaton" TargetMode="External"/><Relationship Id="rId852" Type="http://schemas.openxmlformats.org/officeDocument/2006/relationships/hyperlink" Target="https://www.sarna.net/wiki/Early_Dawn" TargetMode="External"/><Relationship Id="rId859" Type="http://schemas.openxmlformats.org/officeDocument/2006/relationships/hyperlink" Target="https://www.sarna.net/wiki/Eden" TargetMode="External"/><Relationship Id="rId858" Type="http://schemas.openxmlformats.org/officeDocument/2006/relationships/hyperlink" Target="https://www.sarna.net/wiki/Edasich" TargetMode="External"/><Relationship Id="rId857" Type="http://schemas.openxmlformats.org/officeDocument/2006/relationships/hyperlink" Target="https://www.sarna.net/wiki/Echo" TargetMode="External"/><Relationship Id="rId856" Type="http://schemas.openxmlformats.org/officeDocument/2006/relationships/hyperlink" Target="https://www.sarna.net/wiki/EC821-387D" TargetMode="External"/><Relationship Id="rId1680" Type="http://schemas.openxmlformats.org/officeDocument/2006/relationships/hyperlink" Target="https://www.sarna.net/wiki/Lintz" TargetMode="External"/><Relationship Id="rId1681" Type="http://schemas.openxmlformats.org/officeDocument/2006/relationships/hyperlink" Target="https://www.sarna.net/wiki/Lipton" TargetMode="External"/><Relationship Id="rId851" Type="http://schemas.openxmlformats.org/officeDocument/2006/relationships/hyperlink" Target="https://www.sarna.net/wiki/Eaglesham" TargetMode="External"/><Relationship Id="rId1682" Type="http://schemas.openxmlformats.org/officeDocument/2006/relationships/hyperlink" Target="https://www.sarna.net/wiki/Listowel" TargetMode="External"/><Relationship Id="rId850" Type="http://schemas.openxmlformats.org/officeDocument/2006/relationships/hyperlink" Target="https://www.sarna.net/wiki/Eagle_Rest" TargetMode="External"/><Relationship Id="rId1683" Type="http://schemas.openxmlformats.org/officeDocument/2006/relationships/hyperlink" Target="https://www.sarna.net/wiki/Ljugarn" TargetMode="External"/><Relationship Id="rId1684" Type="http://schemas.openxmlformats.org/officeDocument/2006/relationships/hyperlink" Target="https://www.sarna.net/wiki/Loburg" TargetMode="External"/><Relationship Id="rId1685" Type="http://schemas.openxmlformats.org/officeDocument/2006/relationships/hyperlink" Target="https://www.sarna.net/wiki/Lochmantle" TargetMode="External"/><Relationship Id="rId888" Type="http://schemas.openxmlformats.org/officeDocument/2006/relationships/hyperlink" Target="https://www.sarna.net/wiki/Eltanin" TargetMode="External"/><Relationship Id="rId887" Type="http://schemas.openxmlformats.org/officeDocument/2006/relationships/hyperlink" Target="https://www.sarna.net/wiki/Elnath" TargetMode="External"/><Relationship Id="rId886" Type="http://schemas.openxmlformats.org/officeDocument/2006/relationships/hyperlink" Target="https://www.sarna.net/wiki/Ellsworth" TargetMode="External"/><Relationship Id="rId885" Type="http://schemas.openxmlformats.org/officeDocument/2006/relationships/hyperlink" Target="https://www.sarna.net/wiki/Ellijay" TargetMode="External"/><Relationship Id="rId889" Type="http://schemas.openxmlformats.org/officeDocument/2006/relationships/hyperlink" Target="https://www.sarna.net/wiki/Elume" TargetMode="External"/><Relationship Id="rId880" Type="http://schemas.openxmlformats.org/officeDocument/2006/relationships/hyperlink" Target="https://www.sarna.net/wiki/Eliat" TargetMode="External"/><Relationship Id="rId884" Type="http://schemas.openxmlformats.org/officeDocument/2006/relationships/hyperlink" Target="https://www.sarna.net/wiki/Ellengurg" TargetMode="External"/><Relationship Id="rId883" Type="http://schemas.openxmlformats.org/officeDocument/2006/relationships/hyperlink" Target="https://www.sarna.net/wiki/Elix" TargetMode="External"/><Relationship Id="rId882" Type="http://schemas.openxmlformats.org/officeDocument/2006/relationships/hyperlink" Target="https://www.sarna.net/wiki/Elissa" TargetMode="External"/><Relationship Id="rId881" Type="http://schemas.openxmlformats.org/officeDocument/2006/relationships/hyperlink" Target="https://www.sarna.net/wiki/Elidere" TargetMode="External"/><Relationship Id="rId877" Type="http://schemas.openxmlformats.org/officeDocument/2006/relationships/hyperlink" Target="https://www.sarna.net/wiki/Electra" TargetMode="External"/><Relationship Id="rId876" Type="http://schemas.openxmlformats.org/officeDocument/2006/relationships/hyperlink" Target="https://www.sarna.net/wiki/Elbing_(HL)" TargetMode="External"/><Relationship Id="rId875" Type="http://schemas.openxmlformats.org/officeDocument/2006/relationships/hyperlink" Target="https://www.sarna.net/wiki/Elbing_(FWL)" TargetMode="External"/><Relationship Id="rId874" Type="http://schemas.openxmlformats.org/officeDocument/2006/relationships/hyperlink" Target="https://www.sarna.net/wiki/Elbar" TargetMode="External"/><Relationship Id="rId879" Type="http://schemas.openxmlformats.org/officeDocument/2006/relationships/hyperlink" Target="https://www.sarna.net/wiki/Eleusis" TargetMode="External"/><Relationship Id="rId878" Type="http://schemas.openxmlformats.org/officeDocument/2006/relationships/hyperlink" Target="https://www.sarna.net/wiki/Elektrougli" TargetMode="External"/><Relationship Id="rId873" Type="http://schemas.openxmlformats.org/officeDocument/2006/relationships/hyperlink" Target="https://www.sarna.net/wiki/Elba" TargetMode="External"/><Relationship Id="rId872" Type="http://schemas.openxmlformats.org/officeDocument/2006/relationships/hyperlink" Target="https://www.sarna.net/wiki/El_Kerak" TargetMode="External"/><Relationship Id="rId871" Type="http://schemas.openxmlformats.org/officeDocument/2006/relationships/hyperlink" Target="https://www.sarna.net/wiki/El_Giza" TargetMode="External"/><Relationship Id="rId870" Type="http://schemas.openxmlformats.org/officeDocument/2006/relationships/hyperlink" Target="https://www.sarna.net/wiki/El_Dorado" TargetMode="External"/><Relationship Id="rId1653" Type="http://schemas.openxmlformats.org/officeDocument/2006/relationships/hyperlink" Target="https://www.sarna.net/wiki/Leiston" TargetMode="External"/><Relationship Id="rId2984" Type="http://schemas.openxmlformats.org/officeDocument/2006/relationships/hyperlink" Target="https://www.sarna.net/wiki/Verde" TargetMode="External"/><Relationship Id="rId1654" Type="http://schemas.openxmlformats.org/officeDocument/2006/relationships/hyperlink" Target="https://www.sarna.net/wiki/Lemnos" TargetMode="External"/><Relationship Id="rId2985" Type="http://schemas.openxmlformats.org/officeDocument/2006/relationships/hyperlink" Target="https://www.sarna.net/wiki/Verdigreis" TargetMode="External"/><Relationship Id="rId1655" Type="http://schemas.openxmlformats.org/officeDocument/2006/relationships/hyperlink" Target="https://www.sarna.net/wiki/Lengkong" TargetMode="External"/><Relationship Id="rId2986" Type="http://schemas.openxmlformats.org/officeDocument/2006/relationships/hyperlink" Target="https://www.sarna.net/wiki/Verdinge" TargetMode="External"/><Relationship Id="rId1656" Type="http://schemas.openxmlformats.org/officeDocument/2006/relationships/hyperlink" Target="https://www.sarna.net/wiki/Leoben" TargetMode="External"/><Relationship Id="rId2987" Type="http://schemas.openxmlformats.org/officeDocument/2006/relationships/hyperlink" Target="https://www.sarna.net/wiki/Vereeniging" TargetMode="External"/><Relationship Id="rId1657" Type="http://schemas.openxmlformats.org/officeDocument/2006/relationships/hyperlink" Target="https://www.sarna.net/wiki/Le%C3%B3n" TargetMode="External"/><Relationship Id="rId2988" Type="http://schemas.openxmlformats.org/officeDocument/2006/relationships/hyperlink" Target="https://www.sarna.net/wiki/Verlo" TargetMode="External"/><Relationship Id="rId1658" Type="http://schemas.openxmlformats.org/officeDocument/2006/relationships/hyperlink" Target="https://www.sarna.net/wiki/Lepaterique" TargetMode="External"/><Relationship Id="rId2989" Type="http://schemas.openxmlformats.org/officeDocument/2006/relationships/hyperlink" Target="https://www.sarna.net/wiki/Vermezzo" TargetMode="External"/><Relationship Id="rId1659" Type="http://schemas.openxmlformats.org/officeDocument/2006/relationships/hyperlink" Target="https://www.sarna.net/wiki/Les_Halles" TargetMode="External"/><Relationship Id="rId829" Type="http://schemas.openxmlformats.org/officeDocument/2006/relationships/hyperlink" Target="https://www.sarna.net/wiki/Drienfontein" TargetMode="External"/><Relationship Id="rId828" Type="http://schemas.openxmlformats.org/officeDocument/2006/relationships/hyperlink" Target="https://www.sarna.net/wiki/Dresden" TargetMode="External"/><Relationship Id="rId827" Type="http://schemas.openxmlformats.org/officeDocument/2006/relationships/hyperlink" Target="https://www.sarna.net/wiki/Dreadlord" TargetMode="External"/><Relationship Id="rId822" Type="http://schemas.openxmlformats.org/officeDocument/2006/relationships/hyperlink" Target="https://www.sarna.net/wiki/Dover" TargetMode="External"/><Relationship Id="rId821" Type="http://schemas.openxmlformats.org/officeDocument/2006/relationships/hyperlink" Target="https://www.sarna.net/wiki/Dove" TargetMode="External"/><Relationship Id="rId820" Type="http://schemas.openxmlformats.org/officeDocument/2006/relationships/hyperlink" Target="https://www.sarna.net/wiki/Dothan" TargetMode="External"/><Relationship Id="rId826" Type="http://schemas.openxmlformats.org/officeDocument/2006/relationships/hyperlink" Target="https://www.sarna.net/wiki/Drask's_Den" TargetMode="External"/><Relationship Id="rId825" Type="http://schemas.openxmlformats.org/officeDocument/2006/relationships/hyperlink" Target="https://www.sarna.net/wiki/Dralkig" TargetMode="External"/><Relationship Id="rId824" Type="http://schemas.openxmlformats.org/officeDocument/2006/relationships/hyperlink" Target="https://www.sarna.net/wiki/Drachenfeld" TargetMode="External"/><Relationship Id="rId823" Type="http://schemas.openxmlformats.org/officeDocument/2006/relationships/hyperlink" Target="https://www.sarna.net/wiki/Dowles" TargetMode="External"/><Relationship Id="rId2980" Type="http://schemas.openxmlformats.org/officeDocument/2006/relationships/hyperlink" Target="https://www.sarna.net/wiki/Velhas" TargetMode="External"/><Relationship Id="rId1650" Type="http://schemas.openxmlformats.org/officeDocument/2006/relationships/hyperlink" Target="https://www.sarna.net/wiki/Leganes" TargetMode="External"/><Relationship Id="rId2981" Type="http://schemas.openxmlformats.org/officeDocument/2006/relationships/hyperlink" Target="https://www.sarna.net/wiki/Venaria" TargetMode="External"/><Relationship Id="rId1651" Type="http://schemas.openxmlformats.org/officeDocument/2006/relationships/hyperlink" Target="https://www.sarna.net/wiki/Leh" TargetMode="External"/><Relationship Id="rId2982" Type="http://schemas.openxmlformats.org/officeDocument/2006/relationships/hyperlink" Target="https://www.sarna.net/wiki/Vendrell" TargetMode="External"/><Relationship Id="rId1652" Type="http://schemas.openxmlformats.org/officeDocument/2006/relationships/hyperlink" Target="https://www.sarna.net/wiki/Leipsic" TargetMode="External"/><Relationship Id="rId2983" Type="http://schemas.openxmlformats.org/officeDocument/2006/relationships/hyperlink" Target="https://www.sarna.net/wiki/Ventabren" TargetMode="External"/><Relationship Id="rId1642" Type="http://schemas.openxmlformats.org/officeDocument/2006/relationships/hyperlink" Target="https://www.sarna.net/wiki/Launam" TargetMode="External"/><Relationship Id="rId2973" Type="http://schemas.openxmlformats.org/officeDocument/2006/relationships/hyperlink" Target="https://www.sarna.net/wiki/Vard" TargetMode="External"/><Relationship Id="rId1643" Type="http://schemas.openxmlformats.org/officeDocument/2006/relationships/hyperlink" Target="https://www.sarna.net/wiki/Laureles" TargetMode="External"/><Relationship Id="rId2974" Type="http://schemas.openxmlformats.org/officeDocument/2006/relationships/hyperlink" Target="https://www.sarna.net/wiki/Vargtass" TargetMode="External"/><Relationship Id="rId1644" Type="http://schemas.openxmlformats.org/officeDocument/2006/relationships/hyperlink" Target="https://www.sarna.net/wiki/Laurent" TargetMode="External"/><Relationship Id="rId2975" Type="http://schemas.openxmlformats.org/officeDocument/2006/relationships/hyperlink" Target="https://www.sarna.net/wiki/V%C3%A1rri" TargetMode="External"/><Relationship Id="rId1645" Type="http://schemas.openxmlformats.org/officeDocument/2006/relationships/hyperlink" Target="https://www.sarna.net/wiki/Laurieston" TargetMode="External"/><Relationship Id="rId2976" Type="http://schemas.openxmlformats.org/officeDocument/2006/relationships/hyperlink" Target="https://www.sarna.net/wiki/Vaucluse" TargetMode="External"/><Relationship Id="rId1646" Type="http://schemas.openxmlformats.org/officeDocument/2006/relationships/hyperlink" Target="https://www.sarna.net/wiki/Layover" TargetMode="External"/><Relationship Id="rId2977" Type="http://schemas.openxmlformats.org/officeDocument/2006/relationships/hyperlink" Target="https://www.sarna.net/wiki/Vecchio" TargetMode="External"/><Relationship Id="rId1647" Type="http://schemas.openxmlformats.org/officeDocument/2006/relationships/hyperlink" Target="https://www.sarna.net/wiki/Le_Blanc" TargetMode="External"/><Relationship Id="rId2978" Type="http://schemas.openxmlformats.org/officeDocument/2006/relationships/hyperlink" Target="https://www.sarna.net/wiki/Veckholm" TargetMode="External"/><Relationship Id="rId1648" Type="http://schemas.openxmlformats.org/officeDocument/2006/relationships/hyperlink" Target="https://www.sarna.net/wiki/Leamington" TargetMode="External"/><Relationship Id="rId2979" Type="http://schemas.openxmlformats.org/officeDocument/2006/relationships/hyperlink" Target="https://www.sarna.net/wiki/Vega" TargetMode="External"/><Relationship Id="rId1649" Type="http://schemas.openxmlformats.org/officeDocument/2006/relationships/hyperlink" Target="https://www.sarna.net/wiki/Lee" TargetMode="External"/><Relationship Id="rId819" Type="http://schemas.openxmlformats.org/officeDocument/2006/relationships/hyperlink" Target="https://www.sarna.net/wiki/Dortmund" TargetMode="External"/><Relationship Id="rId818" Type="http://schemas.openxmlformats.org/officeDocument/2006/relationships/hyperlink" Target="https://www.sarna.net/wiki/Dorpat" TargetMode="External"/><Relationship Id="rId817" Type="http://schemas.openxmlformats.org/officeDocument/2006/relationships/hyperlink" Target="https://www.sarna.net/wiki/Dormandaine" TargetMode="External"/><Relationship Id="rId816" Type="http://schemas.openxmlformats.org/officeDocument/2006/relationships/hyperlink" Target="https://www.sarna.net/wiki/Dorian's_Tears" TargetMode="External"/><Relationship Id="rId811" Type="http://schemas.openxmlformats.org/officeDocument/2006/relationships/hyperlink" Target="https://www.sarna.net/wiki/Dompaire" TargetMode="External"/><Relationship Id="rId810" Type="http://schemas.openxmlformats.org/officeDocument/2006/relationships/hyperlink" Target="https://www.sarna.net/wiki/Domeyko" TargetMode="External"/><Relationship Id="rId815" Type="http://schemas.openxmlformats.org/officeDocument/2006/relationships/hyperlink" Target="https://www.sarna.net/wiki/Doneval" TargetMode="External"/><Relationship Id="rId814" Type="http://schemas.openxmlformats.org/officeDocument/2006/relationships/hyperlink" Target="https://www.sarna.net/wiki/Donenac" TargetMode="External"/><Relationship Id="rId813" Type="http://schemas.openxmlformats.org/officeDocument/2006/relationships/hyperlink" Target="https://www.sarna.net/wiki/Donegal" TargetMode="External"/><Relationship Id="rId812" Type="http://schemas.openxmlformats.org/officeDocument/2006/relationships/hyperlink" Target="https://www.sarna.net/wiki/Mantharaka" TargetMode="External"/><Relationship Id="rId2970" Type="http://schemas.openxmlformats.org/officeDocument/2006/relationships/hyperlink" Target="https://www.sarna.net/wiki/Vannes" TargetMode="External"/><Relationship Id="rId1640" Type="http://schemas.openxmlformats.org/officeDocument/2006/relationships/hyperlink" Target="https://www.sarna.net/wiki/Latexo" TargetMode="External"/><Relationship Id="rId2971" Type="http://schemas.openxmlformats.org/officeDocument/2006/relationships/hyperlink" Target="https://www.sarna.net/wiki/Vanra" TargetMode="External"/><Relationship Id="rId1641" Type="http://schemas.openxmlformats.org/officeDocument/2006/relationships/hyperlink" Target="https://www.sarna.net/wiki/Latice" TargetMode="External"/><Relationship Id="rId2972" Type="http://schemas.openxmlformats.org/officeDocument/2006/relationships/hyperlink" Target="https://www.sarna.net/wiki/Vantaa" TargetMode="External"/><Relationship Id="rId1675" Type="http://schemas.openxmlformats.org/officeDocument/2006/relationships/hyperlink" Target="https://www.sarna.net/wiki/Lindsay" TargetMode="External"/><Relationship Id="rId1676" Type="http://schemas.openxmlformats.org/officeDocument/2006/relationships/hyperlink" Target="https://www.sarna.net/wiki/Ling" TargetMode="External"/><Relationship Id="rId1677" Type="http://schemas.openxmlformats.org/officeDocument/2006/relationships/hyperlink" Target="https://www.sarna.net/wiki/Linhauiguan" TargetMode="External"/><Relationship Id="rId1678" Type="http://schemas.openxmlformats.org/officeDocument/2006/relationships/hyperlink" Target="https://www.sarna.net/wiki/Linneus" TargetMode="External"/><Relationship Id="rId1679" Type="http://schemas.openxmlformats.org/officeDocument/2006/relationships/hyperlink" Target="https://www.sarna.net/wiki/Linqing" TargetMode="External"/><Relationship Id="rId849" Type="http://schemas.openxmlformats.org/officeDocument/2006/relationships/hyperlink" Target="https://www.sarna.net/wiki/Dyfed" TargetMode="External"/><Relationship Id="rId844" Type="http://schemas.openxmlformats.org/officeDocument/2006/relationships/hyperlink" Target="https://www.sarna.net/wiki/Duran" TargetMode="External"/><Relationship Id="rId843" Type="http://schemas.openxmlformats.org/officeDocument/2006/relationships/hyperlink" Target="https://www.sarna.net/wiki/Durabon" TargetMode="External"/><Relationship Id="rId842" Type="http://schemas.openxmlformats.org/officeDocument/2006/relationships/hyperlink" Target="https://www.sarna.net/wiki/Bob" TargetMode="External"/><Relationship Id="rId841" Type="http://schemas.openxmlformats.org/officeDocument/2006/relationships/hyperlink" Target="https://www.sarna.net/wiki/Dunkerque" TargetMode="External"/><Relationship Id="rId848" Type="http://schemas.openxmlformats.org/officeDocument/2006/relationships/hyperlink" Target="https://www.sarna.net/wiki/Dyev" TargetMode="External"/><Relationship Id="rId847" Type="http://schemas.openxmlformats.org/officeDocument/2006/relationships/hyperlink" Target="https://www.sarna.net/wiki/Duxfort" TargetMode="External"/><Relationship Id="rId846" Type="http://schemas.openxmlformats.org/officeDocument/2006/relationships/hyperlink" Target="https://www.sarna.net/wiki/Duxford" TargetMode="External"/><Relationship Id="rId845" Type="http://schemas.openxmlformats.org/officeDocument/2006/relationships/hyperlink" Target="https://www.sarna.net/wiki/Dustball" TargetMode="External"/><Relationship Id="rId1670" Type="http://schemas.openxmlformats.org/officeDocument/2006/relationships/hyperlink" Target="https://www.sarna.net/wiki/Lihue" TargetMode="External"/><Relationship Id="rId840" Type="http://schemas.openxmlformats.org/officeDocument/2006/relationships/hyperlink" Target="https://www.sarna.net/wiki/Dunianshire" TargetMode="External"/><Relationship Id="rId1671" Type="http://schemas.openxmlformats.org/officeDocument/2006/relationships/hyperlink" Target="https://www.sarna.net/wiki/Lima" TargetMode="External"/><Relationship Id="rId1672" Type="http://schemas.openxmlformats.org/officeDocument/2006/relationships/hyperlink" Target="https://www.sarna.net/wiki/Lindassa" TargetMode="External"/><Relationship Id="rId1673" Type="http://schemas.openxmlformats.org/officeDocument/2006/relationships/hyperlink" Target="https://www.sarna.net/wiki/Linden" TargetMode="External"/><Relationship Id="rId1674" Type="http://schemas.openxmlformats.org/officeDocument/2006/relationships/hyperlink" Target="https://www.sarna.net/wiki/Lindenmarle" TargetMode="External"/><Relationship Id="rId1664" Type="http://schemas.openxmlformats.org/officeDocument/2006/relationships/hyperlink" Target="https://www.sarna.net/wiki/Leximon" TargetMode="External"/><Relationship Id="rId2995" Type="http://schemas.openxmlformats.org/officeDocument/2006/relationships/hyperlink" Target="https://www.sarna.net/wiki/Vicksland" TargetMode="External"/><Relationship Id="rId1665" Type="http://schemas.openxmlformats.org/officeDocument/2006/relationships/hyperlink" Target="https://www.sarna.net/wiki/Lexington" TargetMode="External"/><Relationship Id="rId2996" Type="http://schemas.openxmlformats.org/officeDocument/2006/relationships/hyperlink" Target="https://www.sarna.net/wiki/Victoria_(CC)" TargetMode="External"/><Relationship Id="rId1666" Type="http://schemas.openxmlformats.org/officeDocument/2006/relationships/hyperlink" Target="https://www.sarna.net/wiki/Leyda" TargetMode="External"/><Relationship Id="rId2997" Type="http://schemas.openxmlformats.org/officeDocument/2006/relationships/hyperlink" Target="https://www.sarna.net/wiki/Victralla" TargetMode="External"/><Relationship Id="rId1667" Type="http://schemas.openxmlformats.org/officeDocument/2006/relationships/hyperlink" Target="https://www.sarna.net/wiki/Leyland" TargetMode="External"/><Relationship Id="rId2998" Type="http://schemas.openxmlformats.org/officeDocument/2006/relationships/hyperlink" Target="https://www.sarna.net/wiki/Vihtijarvi" TargetMode="External"/><Relationship Id="rId1668" Type="http://schemas.openxmlformats.org/officeDocument/2006/relationships/hyperlink" Target="https://www.sarna.net/wiki/Lhasa" TargetMode="External"/><Relationship Id="rId2999" Type="http://schemas.openxmlformats.org/officeDocument/2006/relationships/hyperlink" Target="https://www.sarna.net/wiki/Vikindu" TargetMode="External"/><Relationship Id="rId1669" Type="http://schemas.openxmlformats.org/officeDocument/2006/relationships/hyperlink" Target="https://www.sarna.net/wiki/Liezen" TargetMode="External"/><Relationship Id="rId839" Type="http://schemas.openxmlformats.org/officeDocument/2006/relationships/hyperlink" Target="https://www.sarna.net/wiki/Dumassas" TargetMode="External"/><Relationship Id="rId838" Type="http://schemas.openxmlformats.org/officeDocument/2006/relationships/hyperlink" Target="https://www.sarna.net/wiki/Dumaring" TargetMode="External"/><Relationship Id="rId833" Type="http://schemas.openxmlformats.org/officeDocument/2006/relationships/hyperlink" Target="https://www.sarna.net/wiki/Drusibacken" TargetMode="External"/><Relationship Id="rId832" Type="http://schemas.openxmlformats.org/officeDocument/2006/relationships/hyperlink" Target="https://www.sarna.net/wiki/Drozan" TargetMode="External"/><Relationship Id="rId831" Type="http://schemas.openxmlformats.org/officeDocument/2006/relationships/hyperlink" Target="https://www.sarna.net/wiki/Drosendorf" TargetMode="External"/><Relationship Id="rId830" Type="http://schemas.openxmlformats.org/officeDocument/2006/relationships/hyperlink" Target="https://www.sarna.net/wiki/Dromini" TargetMode="External"/><Relationship Id="rId837" Type="http://schemas.openxmlformats.org/officeDocument/2006/relationships/hyperlink" Target="https://www.sarna.net/wiki/Dukambia" TargetMode="External"/><Relationship Id="rId836" Type="http://schemas.openxmlformats.org/officeDocument/2006/relationships/hyperlink" Target="https://www.sarna.net/wiki/Dubhe" TargetMode="External"/><Relationship Id="rId835" Type="http://schemas.openxmlformats.org/officeDocument/2006/relationships/hyperlink" Target="https://www.sarna.net/wiki/Duantia" TargetMode="External"/><Relationship Id="rId834" Type="http://schemas.openxmlformats.org/officeDocument/2006/relationships/hyperlink" Target="https://www.sarna.net/wiki/Du_Lac" TargetMode="External"/><Relationship Id="rId2990" Type="http://schemas.openxmlformats.org/officeDocument/2006/relationships/hyperlink" Target="https://www.sarna.net/wiki/Versailles" TargetMode="External"/><Relationship Id="rId1660" Type="http://schemas.openxmlformats.org/officeDocument/2006/relationships/hyperlink" Target="https://www.sarna.net/wiki/Lesalles" TargetMode="External"/><Relationship Id="rId2991" Type="http://schemas.openxmlformats.org/officeDocument/2006/relationships/hyperlink" Target="https://www.sarna.net/wiki/Vestallas" TargetMode="External"/><Relationship Id="rId1661" Type="http://schemas.openxmlformats.org/officeDocument/2006/relationships/hyperlink" Target="https://www.sarna.net/wiki/Leskovik" TargetMode="External"/><Relationship Id="rId2992" Type="http://schemas.openxmlformats.org/officeDocument/2006/relationships/hyperlink" Target="https://www.sarna.net/wiki/Viborg" TargetMode="External"/><Relationship Id="rId1662" Type="http://schemas.openxmlformats.org/officeDocument/2006/relationships/hyperlink" Target="https://www.sarna.net/wiki/Lesnovo" TargetMode="External"/><Relationship Id="rId2993" Type="http://schemas.openxmlformats.org/officeDocument/2006/relationships/hyperlink" Target="https://www.sarna.net/wiki/Vibrunum" TargetMode="External"/><Relationship Id="rId1663" Type="http://schemas.openxmlformats.org/officeDocument/2006/relationships/hyperlink" Target="https://www.sarna.net/wiki/Leviathans_Rest" TargetMode="External"/><Relationship Id="rId2994" Type="http://schemas.openxmlformats.org/officeDocument/2006/relationships/hyperlink" Target="https://www.sarna.net/wiki/Vicente" TargetMode="External"/><Relationship Id="rId2148" Type="http://schemas.openxmlformats.org/officeDocument/2006/relationships/hyperlink" Target="https://www.sarna.net/wiki/Okaya" TargetMode="External"/><Relationship Id="rId2149" Type="http://schemas.openxmlformats.org/officeDocument/2006/relationships/hyperlink" Target="https://www.sarna.net/wiki/Okefenokee" TargetMode="External"/><Relationship Id="rId2140" Type="http://schemas.openxmlformats.org/officeDocument/2006/relationships/hyperlink" Target="https://www.sarna.net/wiki/Odawara" TargetMode="External"/><Relationship Id="rId2141" Type="http://schemas.openxmlformats.org/officeDocument/2006/relationships/hyperlink" Target="https://www.sarna.net/wiki/Odell" TargetMode="External"/><Relationship Id="rId2142" Type="http://schemas.openxmlformats.org/officeDocument/2006/relationships/hyperlink" Target="https://www.sarna.net/wiki/Odessa" TargetMode="External"/><Relationship Id="rId2143" Type="http://schemas.openxmlformats.org/officeDocument/2006/relationships/hyperlink" Target="https://www.sarna.net/wiki/Offerman" TargetMode="External"/><Relationship Id="rId2144" Type="http://schemas.openxmlformats.org/officeDocument/2006/relationships/hyperlink" Target="https://www.sarna.net/wiki/Ogano" TargetMode="External"/><Relationship Id="rId2145" Type="http://schemas.openxmlformats.org/officeDocument/2006/relationships/hyperlink" Target="https://www.sarna.net/wiki/Ogilvie" TargetMode="External"/><Relationship Id="rId2146" Type="http://schemas.openxmlformats.org/officeDocument/2006/relationships/hyperlink" Target="https://www.sarna.net/wiki/Ohrensen" TargetMode="External"/><Relationship Id="rId2147" Type="http://schemas.openxmlformats.org/officeDocument/2006/relationships/hyperlink" Target="https://www.sarna.net/wiki/Okains" TargetMode="External"/><Relationship Id="rId2137" Type="http://schemas.openxmlformats.org/officeDocument/2006/relationships/hyperlink" Target="https://www.sarna.net/wiki/Obrenovac" TargetMode="External"/><Relationship Id="rId2138" Type="http://schemas.openxmlformats.org/officeDocument/2006/relationships/hyperlink" Target="https://www.sarna.net/wiki/Oceana" TargetMode="External"/><Relationship Id="rId2139" Type="http://schemas.openxmlformats.org/officeDocument/2006/relationships/hyperlink" Target="https://www.sarna.net/wiki/Odabasi" TargetMode="External"/><Relationship Id="rId2130" Type="http://schemas.openxmlformats.org/officeDocument/2006/relationships/hyperlink" Target="https://www.sarna.net/wiki/Nunivak" TargetMode="External"/><Relationship Id="rId2131" Type="http://schemas.openxmlformats.org/officeDocument/2006/relationships/hyperlink" Target="https://www.sarna.net/wiki/Nusakan" TargetMode="External"/><Relationship Id="rId2132" Type="http://schemas.openxmlformats.org/officeDocument/2006/relationships/hyperlink" Target="https://www.sarna.net/wiki/Nyamlell" TargetMode="External"/><Relationship Id="rId2133" Type="http://schemas.openxmlformats.org/officeDocument/2006/relationships/hyperlink" Target="https://www.sarna.net/wiki/Nyasa" TargetMode="External"/><Relationship Id="rId2134" Type="http://schemas.openxmlformats.org/officeDocument/2006/relationships/hyperlink" Target="https://www.sarna.net/wiki/Nykvarn" TargetMode="External"/><Relationship Id="rId2135" Type="http://schemas.openxmlformats.org/officeDocument/2006/relationships/hyperlink" Target="https://www.sarna.net/wiki/O'Fallon" TargetMode="External"/><Relationship Id="rId2136" Type="http://schemas.openxmlformats.org/officeDocument/2006/relationships/hyperlink" Target="https://www.sarna.net/wiki/Oberon" TargetMode="External"/><Relationship Id="rId2160" Type="http://schemas.openxmlformats.org/officeDocument/2006/relationships/hyperlink" Target="https://www.sarna.net/wiki/Omagh" TargetMode="External"/><Relationship Id="rId2161" Type="http://schemas.openxmlformats.org/officeDocument/2006/relationships/hyperlink" Target="https://www.sarna.net/wiki/Onverwacht" TargetMode="External"/><Relationship Id="rId2162" Type="http://schemas.openxmlformats.org/officeDocument/2006/relationships/hyperlink" Target="https://www.sarna.net/wiki/Veil" TargetMode="External"/><Relationship Id="rId2163" Type="http://schemas.openxmlformats.org/officeDocument/2006/relationships/hyperlink" Target="https://www.sarna.net/wiki/Orbisonia" TargetMode="External"/><Relationship Id="rId2164" Type="http://schemas.openxmlformats.org/officeDocument/2006/relationships/hyperlink" Target="https://www.sarna.net/wiki/Ordino" TargetMode="External"/><Relationship Id="rId2165" Type="http://schemas.openxmlformats.org/officeDocument/2006/relationships/hyperlink" Target="https://www.sarna.net/wiki/Orestes" TargetMode="External"/><Relationship Id="rId2166" Type="http://schemas.openxmlformats.org/officeDocument/2006/relationships/hyperlink" Target="https://www.sarna.net/wiki/Organo" TargetMode="External"/><Relationship Id="rId2167" Type="http://schemas.openxmlformats.org/officeDocument/2006/relationships/hyperlink" Target="https://www.sarna.net/wiki/Oriente" TargetMode="External"/><Relationship Id="rId2168" Type="http://schemas.openxmlformats.org/officeDocument/2006/relationships/hyperlink" Target="https://www.sarna.net/wiki/Orkney_(LC)" TargetMode="External"/><Relationship Id="rId2169" Type="http://schemas.openxmlformats.org/officeDocument/2006/relationships/hyperlink" Target="https://www.sarna.net/wiki/Orkney_(TC)" TargetMode="External"/><Relationship Id="rId2159" Type="http://schemas.openxmlformats.org/officeDocument/2006/relationships/hyperlink" Target="https://www.sarna.net/wiki/Oltepesi" TargetMode="External"/><Relationship Id="rId2150" Type="http://schemas.openxmlformats.org/officeDocument/2006/relationships/hyperlink" Target="https://www.sarna.net/wiki/Olafsvik" TargetMode="External"/><Relationship Id="rId2151" Type="http://schemas.openxmlformats.org/officeDocument/2006/relationships/hyperlink" Target="https://www.sarna.net/wiki/Olancha" TargetMode="External"/><Relationship Id="rId2152" Type="http://schemas.openxmlformats.org/officeDocument/2006/relationships/hyperlink" Target="https://www.sarna.net/wiki/Old_Canton" TargetMode="External"/><Relationship Id="rId2153" Type="http://schemas.openxmlformats.org/officeDocument/2006/relationships/hyperlink" Target="https://www.sarna.net/wiki/Old_Kentucky" TargetMode="External"/><Relationship Id="rId2154" Type="http://schemas.openxmlformats.org/officeDocument/2006/relationships/hyperlink" Target="https://www.sarna.net/wiki/Oldsmith" TargetMode="External"/><Relationship Id="rId2155" Type="http://schemas.openxmlformats.org/officeDocument/2006/relationships/hyperlink" Target="https://www.sarna.net/wiki/Oli" TargetMode="External"/><Relationship Id="rId2156" Type="http://schemas.openxmlformats.org/officeDocument/2006/relationships/hyperlink" Target="https://www.sarna.net/wiki/Oligar" TargetMode="External"/><Relationship Id="rId2157" Type="http://schemas.openxmlformats.org/officeDocument/2006/relationships/hyperlink" Target="https://www.sarna.net/wiki/Olindo" TargetMode="External"/><Relationship Id="rId2158" Type="http://schemas.openxmlformats.org/officeDocument/2006/relationships/hyperlink" Target="https://www.sarna.net/wiki/Oliver" TargetMode="External"/><Relationship Id="rId2104" Type="http://schemas.openxmlformats.org/officeDocument/2006/relationships/hyperlink" Target="https://www.sarna.net/wiki/Nopah" TargetMode="External"/><Relationship Id="rId2105" Type="http://schemas.openxmlformats.org/officeDocument/2006/relationships/hyperlink" Target="https://www.sarna.net/wiki/Norfolk" TargetMode="External"/><Relationship Id="rId2106" Type="http://schemas.openxmlformats.org/officeDocument/2006/relationships/hyperlink" Target="https://www.sarna.net/wiki/Norman's_World" TargetMode="External"/><Relationship Id="rId2107" Type="http://schemas.openxmlformats.org/officeDocument/2006/relationships/hyperlink" Target="https://www.sarna.net/wiki/Norn" TargetMode="External"/><Relationship Id="rId2108" Type="http://schemas.openxmlformats.org/officeDocument/2006/relationships/hyperlink" Target="https://www.sarna.net/wiki/Northfield" TargetMode="External"/><Relationship Id="rId2109" Type="http://schemas.openxmlformats.org/officeDocument/2006/relationships/hyperlink" Target="https://www.sarna.net/wiki/Northsun" TargetMode="External"/><Relationship Id="rId2100" Type="http://schemas.openxmlformats.org/officeDocument/2006/relationships/hyperlink" Target="https://www.sarna.net/wiki/Nogales" TargetMode="External"/><Relationship Id="rId2101" Type="http://schemas.openxmlformats.org/officeDocument/2006/relationships/hyperlink" Target="https://www.sarna.net/wiki/Noh-wan_Hohm" TargetMode="External"/><Relationship Id="rId2102" Type="http://schemas.openxmlformats.org/officeDocument/2006/relationships/hyperlink" Target="https://www.sarna.net/wiki/Noisiel" TargetMode="External"/><Relationship Id="rId2103" Type="http://schemas.openxmlformats.org/officeDocument/2006/relationships/hyperlink" Target="https://www.sarna.net/wiki/Non_Diz" TargetMode="External"/><Relationship Id="rId899" Type="http://schemas.openxmlformats.org/officeDocument/2006/relationships/hyperlink" Target="https://www.sarna.net/wiki/Enkoping" TargetMode="External"/><Relationship Id="rId898" Type="http://schemas.openxmlformats.org/officeDocument/2006/relationships/hyperlink" Target="https://www.sarna.net/wiki/Enif" TargetMode="External"/><Relationship Id="rId897" Type="http://schemas.openxmlformats.org/officeDocument/2006/relationships/hyperlink" Target="https://www.sarna.net/wiki/Engadine" TargetMode="External"/><Relationship Id="rId896" Type="http://schemas.openxmlformats.org/officeDocument/2006/relationships/hyperlink" Target="https://www.sarna.net/wiki/Engadin" TargetMode="External"/><Relationship Id="rId891" Type="http://schemas.openxmlformats.org/officeDocument/2006/relationships/hyperlink" Target="https://www.sarna.net/wiki/Emerson" TargetMode="External"/><Relationship Id="rId890" Type="http://schemas.openxmlformats.org/officeDocument/2006/relationships/hyperlink" Target="https://www.sarna.net/wiki/Emar" TargetMode="External"/><Relationship Id="rId895" Type="http://schemas.openxmlformats.org/officeDocument/2006/relationships/hyperlink" Target="https://www.sarna.net/wiki/Enders_Cluster" TargetMode="External"/><Relationship Id="rId894" Type="http://schemas.openxmlformats.org/officeDocument/2006/relationships/hyperlink" Target="https://www.sarna.net/wiki/Enchi" TargetMode="External"/><Relationship Id="rId893" Type="http://schemas.openxmlformats.org/officeDocument/2006/relationships/hyperlink" Target="https://www.sarna.net/wiki/Emris" TargetMode="External"/><Relationship Id="rId892" Type="http://schemas.openxmlformats.org/officeDocument/2006/relationships/hyperlink" Target="https://www.sarna.net/wiki/Emporia" TargetMode="External"/><Relationship Id="rId2126" Type="http://schemas.openxmlformats.org/officeDocument/2006/relationships/hyperlink" Target="https://www.sarna.net/wiki/Numenor" TargetMode="External"/><Relationship Id="rId2127" Type="http://schemas.openxmlformats.org/officeDocument/2006/relationships/hyperlink" Target="https://www.sarna.net/wiki/Numki" TargetMode="External"/><Relationship Id="rId2128" Type="http://schemas.openxmlformats.org/officeDocument/2006/relationships/hyperlink" Target="https://www.sarna.net/wiki/Nuncavoy" TargetMode="External"/><Relationship Id="rId2129" Type="http://schemas.openxmlformats.org/officeDocument/2006/relationships/hyperlink" Target="https://www.sarna.net/wiki/Nuneaton" TargetMode="External"/><Relationship Id="rId2120" Type="http://schemas.openxmlformats.org/officeDocument/2006/relationships/hyperlink" Target="https://www.sarna.net/wiki/Novo_Tressida" TargetMode="External"/><Relationship Id="rId2121" Type="http://schemas.openxmlformats.org/officeDocument/2006/relationships/hyperlink" Target="https://www.sarna.net/wiki/Nowhere" TargetMode="External"/><Relationship Id="rId2122" Type="http://schemas.openxmlformats.org/officeDocument/2006/relationships/hyperlink" Target="https://www.sarna.net/wiki/Nox" TargetMode="External"/><Relationship Id="rId2123" Type="http://schemas.openxmlformats.org/officeDocument/2006/relationships/hyperlink" Target="https://www.sarna.net/wiki/Nuelson_Minor" TargetMode="External"/><Relationship Id="rId2124" Type="http://schemas.openxmlformats.org/officeDocument/2006/relationships/hyperlink" Target="https://www.sarna.net/wiki/Nukus" TargetMode="External"/><Relationship Id="rId2125" Type="http://schemas.openxmlformats.org/officeDocument/2006/relationships/hyperlink" Target="https://www.sarna.net/wiki/Nullarbor" TargetMode="External"/><Relationship Id="rId2115" Type="http://schemas.openxmlformats.org/officeDocument/2006/relationships/hyperlink" Target="https://www.sarna.net/wiki/Nova_Roma" TargetMode="External"/><Relationship Id="rId2116" Type="http://schemas.openxmlformats.org/officeDocument/2006/relationships/hyperlink" Target="https://www.sarna.net/wiki/Novara" TargetMode="External"/><Relationship Id="rId2117" Type="http://schemas.openxmlformats.org/officeDocument/2006/relationships/hyperlink" Target="https://www.sarna.net/wiki/Novaya_Zemlya_(system)" TargetMode="External"/><Relationship Id="rId2118" Type="http://schemas.openxmlformats.org/officeDocument/2006/relationships/hyperlink" Target="https://www.sarna.net/wiki/Novgorod" TargetMode="External"/><Relationship Id="rId2119" Type="http://schemas.openxmlformats.org/officeDocument/2006/relationships/hyperlink" Target="https://www.sarna.net/wiki/Novo_Franklin" TargetMode="External"/><Relationship Id="rId2110" Type="http://schemas.openxmlformats.org/officeDocument/2006/relationships/hyperlink" Target="https://www.sarna.net/wiki/Northwind" TargetMode="External"/><Relationship Id="rId2111" Type="http://schemas.openxmlformats.org/officeDocument/2006/relationships/hyperlink" Target="https://www.sarna.net/wiki/Notwina" TargetMode="External"/><Relationship Id="rId2112" Type="http://schemas.openxmlformats.org/officeDocument/2006/relationships/hyperlink" Target="https://www.sarna.net/wiki/Nouasseur" TargetMode="External"/><Relationship Id="rId2113" Type="http://schemas.openxmlformats.org/officeDocument/2006/relationships/hyperlink" Target="https://www.sarna.net/wiki/Nouveau_Toulouse" TargetMode="External"/><Relationship Id="rId2114" Type="http://schemas.openxmlformats.org/officeDocument/2006/relationships/hyperlink" Target="https://www.sarna.net/wiki/Nouveaux_Paris"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arna.net/wiki/Sirian_Holds" TargetMode="External"/><Relationship Id="rId42" Type="http://schemas.openxmlformats.org/officeDocument/2006/relationships/hyperlink" Target="https://www.sarna.net/wiki/Duchy_of_Small" TargetMode="External"/><Relationship Id="rId41" Type="http://schemas.openxmlformats.org/officeDocument/2006/relationships/hyperlink" Target="https://www.sarna.net/wiki/Styk_Commonality" TargetMode="External"/><Relationship Id="rId44" Type="http://schemas.openxmlformats.org/officeDocument/2006/relationships/hyperlink" Target="https://www.sarna.net/wiki/Escorpi%C3%B3n_Imperio" TargetMode="External"/><Relationship Id="rId43" Type="http://schemas.openxmlformats.org/officeDocument/2006/relationships/hyperlink" Target="https://www.sarna.net/wiki/Terracap_Confederation" TargetMode="External"/><Relationship Id="rId46" Type="http://schemas.openxmlformats.org/officeDocument/2006/relationships/hyperlink" Target="https://www.sarna.net/wiki/Scorpion_Empire" TargetMode="External"/><Relationship Id="rId45" Type="http://schemas.openxmlformats.org/officeDocument/2006/relationships/hyperlink" Target="https://www.sarna.net/wiki/Regulan_Fiefs" TargetMode="External"/><Relationship Id="rId48" Type="http://schemas.openxmlformats.org/officeDocument/2006/relationships/hyperlink" Target="https://www.sarna.net/wiki/United_Hindu_Collective" TargetMode="External"/><Relationship Id="rId47" Type="http://schemas.openxmlformats.org/officeDocument/2006/relationships/hyperlink" Target="https://www.sarna.net/wiki/Ingersoll_Concordium" TargetMode="External"/><Relationship Id="rId49" Type="http://schemas.openxmlformats.org/officeDocument/2006/relationships/hyperlink" Target="https://www.sarna.net/wiki/Duchy_of_Don%27t" TargetMode="External"/><Relationship Id="rId31" Type="http://schemas.openxmlformats.org/officeDocument/2006/relationships/hyperlink" Target="https://www.sarna.net/wiki/Capellan_Confederation" TargetMode="External"/><Relationship Id="rId30" Type="http://schemas.openxmlformats.org/officeDocument/2006/relationships/hyperlink" Target="https://www.sarna.net/wiki/Illyrian_Palatinate" TargetMode="External"/><Relationship Id="rId33" Type="http://schemas.openxmlformats.org/officeDocument/2006/relationships/hyperlink" Target="https://www.sarna.net/wiki/Outworlds_Alliance" TargetMode="External"/><Relationship Id="rId32" Type="http://schemas.openxmlformats.org/officeDocument/2006/relationships/hyperlink" Target="https://www.sarna.net/wiki/Outworlds_Alliance" TargetMode="External"/><Relationship Id="rId35" Type="http://schemas.openxmlformats.org/officeDocument/2006/relationships/hyperlink" Target="https://www.sarna.net/wiki/J%C3%A0rnF%C3%B2lk" TargetMode="External"/><Relationship Id="rId34" Type="http://schemas.openxmlformats.org/officeDocument/2006/relationships/hyperlink" Target="https://www.sarna.net/wiki/Outworlds_Alliance" TargetMode="External"/><Relationship Id="rId37" Type="http://schemas.openxmlformats.org/officeDocument/2006/relationships/hyperlink" Target="https://www.sarna.net/wiki/Aurigan_Coalition" TargetMode="External"/><Relationship Id="rId36" Type="http://schemas.openxmlformats.org/officeDocument/2006/relationships/hyperlink" Target="https://www.sarna.net/wiki/Magistracy_of_Canopus" TargetMode="External"/><Relationship Id="rId39" Type="http://schemas.openxmlformats.org/officeDocument/2006/relationships/hyperlink" Target="https://www.sarna.net/wiki/St._Ives_Compact" TargetMode="External"/><Relationship Id="rId38" Type="http://schemas.openxmlformats.org/officeDocument/2006/relationships/hyperlink" Target="https://www.sarna.net/wiki/Aurigan_Directorate" TargetMode="External"/><Relationship Id="rId20" Type="http://schemas.openxmlformats.org/officeDocument/2006/relationships/hyperlink" Target="https://www.sarna.net/wiki/Federation_of_Skye" TargetMode="External"/><Relationship Id="rId22" Type="http://schemas.openxmlformats.org/officeDocument/2006/relationships/hyperlink" Target="https://www.sarna.net/wiki/Capellan_Commonality" TargetMode="External"/><Relationship Id="rId21" Type="http://schemas.openxmlformats.org/officeDocument/2006/relationships/hyperlink" Target="https://www.sarna.net/wiki/Alliance_of_Galedon" TargetMode="External"/><Relationship Id="rId24" Type="http://schemas.openxmlformats.org/officeDocument/2006/relationships/hyperlink" Target="https://www.sarna.net/wiki/Duchy_of_Liao" TargetMode="External"/><Relationship Id="rId23" Type="http://schemas.openxmlformats.org/officeDocument/2006/relationships/hyperlink" Target="https://www.sarna.net/wiki/Protectorate_of_Donegal" TargetMode="External"/><Relationship Id="rId26" Type="http://schemas.openxmlformats.org/officeDocument/2006/relationships/hyperlink" Target="https://www.sarna.net/wiki/Federated_Suns" TargetMode="External"/><Relationship Id="rId25" Type="http://schemas.openxmlformats.org/officeDocument/2006/relationships/hyperlink" Target="https://www.sarna.net/wiki/Terran_Hegemony" TargetMode="External"/><Relationship Id="rId28" Type="http://schemas.openxmlformats.org/officeDocument/2006/relationships/hyperlink" Target="https://www.sarna.net/wiki/Taurian_Concordat" TargetMode="External"/><Relationship Id="rId27" Type="http://schemas.openxmlformats.org/officeDocument/2006/relationships/hyperlink" Target="https://www.sarna.net/wiki/Draconis_Combine" TargetMode="External"/><Relationship Id="rId29" Type="http://schemas.openxmlformats.org/officeDocument/2006/relationships/hyperlink" Target="https://www.sarna.net/wiki/Lyran_Commonwealth" TargetMode="External"/><Relationship Id="rId11" Type="http://schemas.openxmlformats.org/officeDocument/2006/relationships/hyperlink" Target="https://www.sarna.net/wiki/Marik_Commonwealth" TargetMode="External"/><Relationship Id="rId10" Type="http://schemas.openxmlformats.org/officeDocument/2006/relationships/hyperlink" Target="https://www.sarna.net/wiki/Axumite_Providence" TargetMode="External"/><Relationship Id="rId13" Type="http://schemas.openxmlformats.org/officeDocument/2006/relationships/hyperlink" Target="https://www.sarna.net/wiki/Taurian_Homeworlds" TargetMode="External"/><Relationship Id="rId12" Type="http://schemas.openxmlformats.org/officeDocument/2006/relationships/hyperlink" Target="https://www.sarna.net/wiki/Rim_Worlds_Republic" TargetMode="External"/><Relationship Id="rId15" Type="http://schemas.openxmlformats.org/officeDocument/2006/relationships/hyperlink" Target="https://www.sarna.net/wiki/Sian_Supremacy" TargetMode="External"/><Relationship Id="rId14" Type="http://schemas.openxmlformats.org/officeDocument/2006/relationships/hyperlink" Target="https://www.sarna.net/wiki/Stewart_Commonality" TargetMode="External"/><Relationship Id="rId17" Type="http://schemas.openxmlformats.org/officeDocument/2006/relationships/hyperlink" Target="https://www.sarna.net/wiki/Capellan_Hegemony" TargetMode="External"/><Relationship Id="rId16" Type="http://schemas.openxmlformats.org/officeDocument/2006/relationships/hyperlink" Target="https://www.sarna.net/wiki/Principality_of_Rasalhague" TargetMode="External"/><Relationship Id="rId19" Type="http://schemas.openxmlformats.org/officeDocument/2006/relationships/hyperlink" Target="https://www.sarna.net/wiki/Marlette_Association" TargetMode="External"/><Relationship Id="rId18" Type="http://schemas.openxmlformats.org/officeDocument/2006/relationships/hyperlink" Target="https://www.sarna.net/wiki/Free_Worlds_League" TargetMode="External"/><Relationship Id="rId50" Type="http://schemas.openxmlformats.org/officeDocument/2006/relationships/drawing" Target="../drawings/drawing4.xml"/><Relationship Id="rId1" Type="http://schemas.openxmlformats.org/officeDocument/2006/relationships/hyperlink" Target="https://www.sarna.net/wiki/Terran_Alliance" TargetMode="External"/><Relationship Id="rId2" Type="http://schemas.openxmlformats.org/officeDocument/2006/relationships/hyperlink" Target="https://www.sarna.net/wiki/Muskegon_Coalition" TargetMode="External"/><Relationship Id="rId3" Type="http://schemas.openxmlformats.org/officeDocument/2006/relationships/hyperlink" Target="https://www.sarna.net/wiki/Sarna_Supremacy" TargetMode="External"/><Relationship Id="rId4" Type="http://schemas.openxmlformats.org/officeDocument/2006/relationships/hyperlink" Target="https://www.sarna.net/wiki/Liao_Republic" TargetMode="External"/><Relationship Id="rId9" Type="http://schemas.openxmlformats.org/officeDocument/2006/relationships/hyperlink" Target="https://www.sarna.net/wiki/St._Ives_Mercantile_League" TargetMode="External"/><Relationship Id="rId5" Type="http://schemas.openxmlformats.org/officeDocument/2006/relationships/hyperlink" Target="https://www.sarna.net/wiki/Tamar_Pact" TargetMode="External"/><Relationship Id="rId6" Type="http://schemas.openxmlformats.org/officeDocument/2006/relationships/hyperlink" Target="https://www.sarna.net/wiki/Federation_of_Oriente" TargetMode="External"/><Relationship Id="rId7" Type="http://schemas.openxmlformats.org/officeDocument/2006/relationships/hyperlink" Target="https://www.sarna.net/wiki/Tikonov_Grand_Union" TargetMode="External"/><Relationship Id="rId8" Type="http://schemas.openxmlformats.org/officeDocument/2006/relationships/hyperlink" Target="https://www.sarna.net/wiki/Principality_of_Regulu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1.0" topLeftCell="B12" activePane="bottomRight" state="frozen"/>
      <selection activeCell="B1" sqref="B1" pane="topRight"/>
      <selection activeCell="A12" sqref="A12" pane="bottomLeft"/>
      <selection activeCell="B12" sqref="B12" pane="bottomRight"/>
    </sheetView>
  </sheetViews>
  <sheetFormatPr customHeight="1" defaultColWidth="16.83" defaultRowHeight="15.0"/>
  <cols>
    <col customWidth="1" min="1" max="1" width="10.0"/>
    <col customWidth="1" min="2" max="2" width="76.17"/>
    <col customWidth="1" min="3" max="3" width="68.5"/>
    <col customWidth="1" min="4" max="4" width="16.83"/>
    <col customWidth="1" min="5" max="5" width="28.33"/>
    <col customWidth="1" min="6" max="6" width="16.83"/>
  </cols>
  <sheetData>
    <row r="1">
      <c r="A1" s="1"/>
      <c r="B1" s="2" t="s">
        <v>0</v>
      </c>
    </row>
    <row r="2">
      <c r="A2" s="3"/>
      <c r="B2" s="4" t="s">
        <v>1</v>
      </c>
      <c r="C2" s="5" t="s">
        <v>2</v>
      </c>
    </row>
    <row r="3">
      <c r="A3" s="6" t="s">
        <v>3</v>
      </c>
      <c r="B3" s="7" t="s">
        <v>4</v>
      </c>
      <c r="C3" s="8" t="s">
        <v>5</v>
      </c>
    </row>
    <row r="4">
      <c r="A4" s="6" t="s">
        <v>6</v>
      </c>
      <c r="B4" s="7" t="s">
        <v>7</v>
      </c>
      <c r="C4" s="9" t="s">
        <v>8</v>
      </c>
    </row>
    <row r="5">
      <c r="A5" s="6" t="s">
        <v>9</v>
      </c>
      <c r="B5" s="7" t="s">
        <v>10</v>
      </c>
      <c r="C5" s="8" t="s">
        <v>11</v>
      </c>
    </row>
    <row r="6">
      <c r="A6" s="6" t="s">
        <v>12</v>
      </c>
      <c r="B6" s="7" t="s">
        <v>13</v>
      </c>
      <c r="C6" s="1"/>
    </row>
    <row r="7">
      <c r="A7" s="6" t="s">
        <v>14</v>
      </c>
      <c r="B7" s="7" t="s">
        <v>15</v>
      </c>
      <c r="C7" s="10"/>
    </row>
    <row r="8">
      <c r="A8" s="6" t="s">
        <v>16</v>
      </c>
      <c r="B8" s="7" t="s">
        <v>17</v>
      </c>
      <c r="C8" s="10"/>
    </row>
    <row r="9">
      <c r="A9" s="6" t="s">
        <v>18</v>
      </c>
      <c r="B9" s="11" t="s">
        <v>19</v>
      </c>
      <c r="C9" s="10"/>
    </row>
    <row r="10">
      <c r="A10" s="10"/>
      <c r="B10" s="10"/>
      <c r="C10" s="10"/>
    </row>
    <row r="11">
      <c r="A11" s="12" t="s">
        <v>20</v>
      </c>
      <c r="B11" s="12" t="s">
        <v>21</v>
      </c>
      <c r="C11" s="9" t="s">
        <v>22</v>
      </c>
      <c r="D11" s="13" t="s">
        <v>23</v>
      </c>
      <c r="E11" s="13" t="s">
        <v>24</v>
      </c>
    </row>
    <row r="12">
      <c r="A12" s="14" t="s">
        <v>25</v>
      </c>
      <c r="B12" s="15" t="s">
        <v>26</v>
      </c>
      <c r="C12" s="7" t="s">
        <v>27</v>
      </c>
      <c r="D12" s="16" t="s">
        <v>28</v>
      </c>
      <c r="E12" s="1"/>
    </row>
    <row r="13">
      <c r="A13" s="17" t="s">
        <v>29</v>
      </c>
      <c r="B13" s="15" t="s">
        <v>30</v>
      </c>
      <c r="C13" s="10"/>
      <c r="D13" s="16" t="s">
        <v>28</v>
      </c>
      <c r="E13" s="1"/>
    </row>
    <row r="14">
      <c r="A14" s="17" t="s">
        <v>31</v>
      </c>
      <c r="B14" s="7" t="s">
        <v>32</v>
      </c>
      <c r="C14" s="10"/>
      <c r="D14" s="16" t="s">
        <v>28</v>
      </c>
      <c r="E14" s="1"/>
    </row>
    <row r="15">
      <c r="A15" s="17" t="s">
        <v>33</v>
      </c>
      <c r="B15" s="7" t="s">
        <v>34</v>
      </c>
      <c r="C15" s="7" t="s">
        <v>35</v>
      </c>
      <c r="D15" s="16" t="s">
        <v>28</v>
      </c>
      <c r="E15" s="1"/>
    </row>
    <row r="16">
      <c r="A16" s="17" t="s">
        <v>36</v>
      </c>
      <c r="B16" s="7" t="s">
        <v>37</v>
      </c>
      <c r="C16" s="7" t="s">
        <v>38</v>
      </c>
      <c r="D16" s="16" t="s">
        <v>28</v>
      </c>
      <c r="E16" s="1"/>
    </row>
    <row r="17">
      <c r="A17" s="17" t="s">
        <v>39</v>
      </c>
      <c r="B17" s="7" t="s">
        <v>40</v>
      </c>
      <c r="C17" s="7" t="s">
        <v>41</v>
      </c>
      <c r="D17" s="16" t="s">
        <v>28</v>
      </c>
      <c r="E17" s="1"/>
    </row>
    <row r="18">
      <c r="A18" s="17" t="s">
        <v>42</v>
      </c>
      <c r="B18" s="15" t="s">
        <v>43</v>
      </c>
      <c r="C18" s="7" t="s">
        <v>44</v>
      </c>
      <c r="D18" s="18" t="s">
        <v>28</v>
      </c>
    </row>
    <row r="19">
      <c r="A19" s="17" t="s">
        <v>45</v>
      </c>
      <c r="B19" s="15" t="s">
        <v>46</v>
      </c>
      <c r="C19" s="7" t="s">
        <v>47</v>
      </c>
      <c r="D19" s="18" t="s">
        <v>28</v>
      </c>
    </row>
    <row r="20">
      <c r="A20" s="17" t="s">
        <v>48</v>
      </c>
      <c r="B20" s="7" t="s">
        <v>49</v>
      </c>
      <c r="C20" s="7" t="s">
        <v>50</v>
      </c>
      <c r="D20" s="18" t="s">
        <v>28</v>
      </c>
    </row>
    <row r="21" ht="15.75" customHeight="1">
      <c r="A21" s="19" t="s">
        <v>51</v>
      </c>
      <c r="B21" s="7" t="s">
        <v>52</v>
      </c>
      <c r="C21" s="7" t="s">
        <v>53</v>
      </c>
      <c r="D21" s="18" t="s">
        <v>28</v>
      </c>
      <c r="E21" s="18"/>
    </row>
    <row r="22" ht="15.75" customHeight="1">
      <c r="A22" s="19" t="s">
        <v>54</v>
      </c>
      <c r="B22" s="7" t="s">
        <v>55</v>
      </c>
      <c r="C22" s="7" t="s">
        <v>56</v>
      </c>
      <c r="D22" s="18" t="s">
        <v>28</v>
      </c>
      <c r="E22" s="18"/>
    </row>
    <row r="23" ht="15.75" customHeight="1">
      <c r="A23" s="19" t="s">
        <v>57</v>
      </c>
      <c r="B23" s="7" t="s">
        <v>58</v>
      </c>
      <c r="C23" s="7" t="s">
        <v>59</v>
      </c>
      <c r="D23" s="18" t="s">
        <v>28</v>
      </c>
      <c r="E23" s="18"/>
    </row>
    <row r="24" ht="15.75" customHeight="1">
      <c r="A24" s="19" t="s">
        <v>60</v>
      </c>
      <c r="B24" s="7" t="s">
        <v>61</v>
      </c>
      <c r="C24" s="10"/>
      <c r="D24" s="18" t="s">
        <v>28</v>
      </c>
      <c r="E24" s="18"/>
    </row>
    <row r="25" ht="15.75" customHeight="1">
      <c r="A25" s="19" t="s">
        <v>62</v>
      </c>
      <c r="B25" s="7" t="s">
        <v>63</v>
      </c>
      <c r="C25" s="10"/>
      <c r="D25" s="18" t="s">
        <v>28</v>
      </c>
      <c r="E25" s="18"/>
    </row>
    <row r="26" ht="15.75" customHeight="1">
      <c r="A26" s="19" t="s">
        <v>64</v>
      </c>
      <c r="B26" s="7" t="s">
        <v>65</v>
      </c>
      <c r="C26" s="7" t="s">
        <v>66</v>
      </c>
      <c r="D26" s="18" t="s">
        <v>28</v>
      </c>
      <c r="E26" s="18"/>
    </row>
    <row r="27" ht="15.75" customHeight="1">
      <c r="A27" s="19" t="s">
        <v>67</v>
      </c>
      <c r="B27" s="7" t="s">
        <v>68</v>
      </c>
      <c r="C27" s="10"/>
      <c r="D27" s="18" t="s">
        <v>28</v>
      </c>
      <c r="E27" s="18"/>
    </row>
    <row r="28" ht="15.75" customHeight="1">
      <c r="A28" s="19" t="s">
        <v>69</v>
      </c>
      <c r="B28" s="7" t="s">
        <v>70</v>
      </c>
      <c r="C28" s="10"/>
      <c r="D28" s="18" t="s">
        <v>28</v>
      </c>
      <c r="E28" s="18"/>
    </row>
    <row r="29" ht="15.75" customHeight="1">
      <c r="A29" s="19" t="s">
        <v>71</v>
      </c>
      <c r="B29" s="7" t="s">
        <v>72</v>
      </c>
      <c r="C29" s="7" t="s">
        <v>73</v>
      </c>
      <c r="D29" s="18" t="s">
        <v>28</v>
      </c>
      <c r="E29" s="18"/>
    </row>
    <row r="30" ht="15.75" customHeight="1">
      <c r="A30" s="19" t="s">
        <v>74</v>
      </c>
      <c r="B30" s="7" t="s">
        <v>75</v>
      </c>
      <c r="C30" s="10"/>
      <c r="D30" s="18" t="s">
        <v>28</v>
      </c>
      <c r="E30" s="18"/>
    </row>
    <row r="31" ht="15.75" customHeight="1">
      <c r="A31" s="19" t="s">
        <v>76</v>
      </c>
      <c r="B31" s="7" t="s">
        <v>77</v>
      </c>
      <c r="C31" s="10"/>
      <c r="D31" s="18" t="s">
        <v>28</v>
      </c>
      <c r="E31" s="18"/>
    </row>
    <row r="32" ht="15.75" customHeight="1">
      <c r="A32" s="19" t="s">
        <v>78</v>
      </c>
      <c r="B32" s="7" t="s">
        <v>79</v>
      </c>
      <c r="C32" s="10"/>
      <c r="D32" s="18" t="s">
        <v>28</v>
      </c>
      <c r="E32" s="18"/>
    </row>
    <row r="33" ht="15.75" customHeight="1">
      <c r="A33" s="19" t="s">
        <v>80</v>
      </c>
      <c r="B33" s="7" t="s">
        <v>81</v>
      </c>
      <c r="C33" s="10"/>
      <c r="D33" s="18" t="s">
        <v>28</v>
      </c>
      <c r="E33" s="18"/>
    </row>
    <row r="34" ht="15.75" customHeight="1">
      <c r="A34" s="19" t="s">
        <v>82</v>
      </c>
      <c r="B34" s="7" t="s">
        <v>83</v>
      </c>
      <c r="C34" s="10"/>
      <c r="D34" s="18" t="s">
        <v>28</v>
      </c>
      <c r="E34" s="18"/>
    </row>
    <row r="35" ht="15.75" customHeight="1">
      <c r="A35" s="19" t="s">
        <v>84</v>
      </c>
      <c r="B35" s="7" t="s">
        <v>85</v>
      </c>
      <c r="C35" s="7" t="s">
        <v>86</v>
      </c>
      <c r="D35" s="18" t="s">
        <v>28</v>
      </c>
      <c r="E35" s="18"/>
    </row>
    <row r="36" ht="15.75" customHeight="1">
      <c r="A36" s="19" t="s">
        <v>87</v>
      </c>
      <c r="B36" s="7" t="s">
        <v>88</v>
      </c>
      <c r="C36" s="7" t="s">
        <v>89</v>
      </c>
      <c r="D36" s="18" t="s">
        <v>28</v>
      </c>
      <c r="E36" s="18"/>
    </row>
    <row r="37" ht="15.75" customHeight="1">
      <c r="A37" s="19" t="s">
        <v>90</v>
      </c>
      <c r="B37" s="7" t="s">
        <v>91</v>
      </c>
      <c r="C37" s="7" t="s">
        <v>92</v>
      </c>
      <c r="D37" s="18" t="s">
        <v>28</v>
      </c>
      <c r="E37" s="18"/>
    </row>
    <row r="38" ht="15.75" customHeight="1">
      <c r="A38" s="19" t="s">
        <v>93</v>
      </c>
      <c r="B38" s="7" t="s">
        <v>94</v>
      </c>
      <c r="C38" s="7" t="s">
        <v>95</v>
      </c>
      <c r="D38" s="18" t="s">
        <v>28</v>
      </c>
      <c r="E38" s="18"/>
    </row>
    <row r="39" ht="15.75" customHeight="1">
      <c r="A39" s="19" t="s">
        <v>96</v>
      </c>
      <c r="B39" s="7" t="s">
        <v>97</v>
      </c>
      <c r="C39" s="7" t="s">
        <v>98</v>
      </c>
      <c r="D39" s="18" t="s">
        <v>28</v>
      </c>
      <c r="E39" s="18"/>
    </row>
    <row r="40" ht="15.75" customHeight="1">
      <c r="A40" s="19" t="s">
        <v>99</v>
      </c>
      <c r="B40" s="7" t="s">
        <v>100</v>
      </c>
      <c r="C40" s="7" t="s">
        <v>101</v>
      </c>
      <c r="D40" s="18" t="s">
        <v>28</v>
      </c>
      <c r="E40" s="18"/>
    </row>
    <row r="41" ht="15.75" customHeight="1">
      <c r="A41" s="19" t="s">
        <v>102</v>
      </c>
      <c r="B41" s="7" t="s">
        <v>103</v>
      </c>
      <c r="C41" s="10"/>
      <c r="D41" s="18" t="s">
        <v>28</v>
      </c>
      <c r="E41" s="18"/>
    </row>
    <row r="42" ht="15.75" customHeight="1">
      <c r="A42" s="19" t="s">
        <v>104</v>
      </c>
      <c r="B42" s="7" t="s">
        <v>105</v>
      </c>
      <c r="C42" s="7" t="s">
        <v>106</v>
      </c>
      <c r="D42" s="18" t="s">
        <v>28</v>
      </c>
      <c r="E42" s="18"/>
    </row>
    <row r="43" ht="15.75" customHeight="1">
      <c r="A43" s="19" t="s">
        <v>107</v>
      </c>
      <c r="B43" s="7" t="s">
        <v>108</v>
      </c>
      <c r="C43" s="7" t="s">
        <v>109</v>
      </c>
      <c r="D43" s="18" t="s">
        <v>28</v>
      </c>
      <c r="E43" s="18"/>
    </row>
    <row r="44" ht="15.75" customHeight="1">
      <c r="A44" s="19" t="s">
        <v>110</v>
      </c>
      <c r="B44" s="7" t="s">
        <v>111</v>
      </c>
      <c r="C44" s="7" t="s">
        <v>112</v>
      </c>
      <c r="D44" s="18" t="s">
        <v>28</v>
      </c>
      <c r="E44" s="18"/>
    </row>
    <row r="45" ht="15.75" customHeight="1">
      <c r="A45" s="19" t="s">
        <v>113</v>
      </c>
      <c r="B45" s="7" t="s">
        <v>114</v>
      </c>
      <c r="C45" s="10"/>
      <c r="D45" s="18" t="s">
        <v>28</v>
      </c>
      <c r="E45" s="18"/>
    </row>
    <row r="46" ht="15.75" customHeight="1">
      <c r="A46" s="19" t="s">
        <v>115</v>
      </c>
      <c r="B46" s="7" t="s">
        <v>116</v>
      </c>
      <c r="C46" s="10"/>
      <c r="D46" s="18" t="s">
        <v>28</v>
      </c>
      <c r="E46" s="18"/>
    </row>
    <row r="47" ht="15.75" customHeight="1">
      <c r="A47" s="19" t="s">
        <v>117</v>
      </c>
      <c r="B47" s="7" t="s">
        <v>118</v>
      </c>
      <c r="C47" s="7" t="s">
        <v>119</v>
      </c>
      <c r="D47" s="18" t="s">
        <v>28</v>
      </c>
      <c r="E47" s="18"/>
    </row>
    <row r="48" ht="15.75" customHeight="1">
      <c r="A48" s="19" t="s">
        <v>120</v>
      </c>
      <c r="B48" s="7" t="s">
        <v>121</v>
      </c>
      <c r="C48" s="7" t="s">
        <v>122</v>
      </c>
      <c r="D48" s="18" t="s">
        <v>28</v>
      </c>
      <c r="E48" s="18"/>
    </row>
    <row r="49" ht="15.75" customHeight="1">
      <c r="A49" s="19" t="s">
        <v>123</v>
      </c>
      <c r="B49" s="7" t="s">
        <v>124</v>
      </c>
      <c r="C49" s="7" t="s">
        <v>125</v>
      </c>
      <c r="D49" s="18" t="s">
        <v>28</v>
      </c>
      <c r="E49" s="18"/>
    </row>
    <row r="50" ht="15.75" customHeight="1">
      <c r="A50" s="19" t="s">
        <v>126</v>
      </c>
      <c r="B50" s="7" t="s">
        <v>127</v>
      </c>
      <c r="C50" s="7" t="s">
        <v>128</v>
      </c>
      <c r="D50" s="18" t="s">
        <v>28</v>
      </c>
      <c r="E50" s="18"/>
    </row>
    <row r="51" ht="15.75" customHeight="1">
      <c r="A51" s="19" t="s">
        <v>129</v>
      </c>
      <c r="B51" s="7" t="s">
        <v>130</v>
      </c>
      <c r="C51" s="10"/>
      <c r="D51" s="18" t="s">
        <v>28</v>
      </c>
      <c r="E51" s="18"/>
    </row>
    <row r="52" ht="15.75" customHeight="1">
      <c r="A52" s="19" t="s">
        <v>131</v>
      </c>
      <c r="B52" s="7" t="s">
        <v>132</v>
      </c>
      <c r="C52" s="10"/>
      <c r="D52" s="18" t="s">
        <v>28</v>
      </c>
      <c r="E52" s="18"/>
    </row>
    <row r="53" ht="15.75" customHeight="1">
      <c r="A53" s="19" t="s">
        <v>133</v>
      </c>
      <c r="B53" s="7" t="s">
        <v>134</v>
      </c>
      <c r="C53" s="7" t="s">
        <v>135</v>
      </c>
      <c r="D53" s="18" t="s">
        <v>28</v>
      </c>
      <c r="E53" s="18"/>
    </row>
    <row r="54" ht="15.75" customHeight="1">
      <c r="A54" s="19" t="s">
        <v>136</v>
      </c>
      <c r="B54" s="7" t="s">
        <v>137</v>
      </c>
      <c r="C54" s="7" t="s">
        <v>138</v>
      </c>
      <c r="D54" s="18" t="s">
        <v>28</v>
      </c>
      <c r="E54" s="18"/>
    </row>
    <row r="55" ht="15.75" customHeight="1">
      <c r="A55" s="19" t="s">
        <v>139</v>
      </c>
      <c r="B55" s="7" t="s">
        <v>140</v>
      </c>
      <c r="C55" s="7" t="s">
        <v>141</v>
      </c>
      <c r="D55" s="18" t="s">
        <v>28</v>
      </c>
      <c r="E55" s="18"/>
    </row>
    <row r="56" ht="15.75" customHeight="1">
      <c r="A56" s="19" t="s">
        <v>142</v>
      </c>
      <c r="B56" s="7" t="s">
        <v>143</v>
      </c>
      <c r="C56" s="7" t="s">
        <v>144</v>
      </c>
      <c r="D56" s="18" t="s">
        <v>28</v>
      </c>
      <c r="E56" s="18"/>
    </row>
    <row r="57" ht="15.75" customHeight="1">
      <c r="A57" s="19" t="s">
        <v>145</v>
      </c>
      <c r="B57" s="7" t="s">
        <v>146</v>
      </c>
      <c r="C57" s="7" t="s">
        <v>147</v>
      </c>
      <c r="D57" s="18" t="s">
        <v>28</v>
      </c>
      <c r="E57" s="18"/>
    </row>
    <row r="58" ht="15.75" customHeight="1">
      <c r="A58" s="19" t="s">
        <v>148</v>
      </c>
      <c r="B58" s="7" t="s">
        <v>149</v>
      </c>
      <c r="C58" s="10"/>
      <c r="D58" s="18" t="s">
        <v>28</v>
      </c>
      <c r="E58" s="18"/>
    </row>
    <row r="59" ht="15.75" customHeight="1">
      <c r="A59" s="20" t="s">
        <v>150</v>
      </c>
      <c r="B59" s="7" t="s">
        <v>151</v>
      </c>
      <c r="C59" s="7" t="s">
        <v>152</v>
      </c>
      <c r="D59" s="18" t="s">
        <v>28</v>
      </c>
      <c r="E59" s="18"/>
    </row>
    <row r="60" ht="15.75" customHeight="1">
      <c r="A60" s="20" t="s">
        <v>153</v>
      </c>
      <c r="B60" s="7" t="s">
        <v>154</v>
      </c>
      <c r="C60" s="10"/>
      <c r="D60" s="18" t="s">
        <v>28</v>
      </c>
      <c r="E60" s="18"/>
    </row>
    <row r="61" ht="15.75" customHeight="1">
      <c r="A61" s="20" t="s">
        <v>155</v>
      </c>
      <c r="B61" s="7" t="s">
        <v>156</v>
      </c>
      <c r="C61" s="7" t="s">
        <v>152</v>
      </c>
      <c r="D61" s="18" t="s">
        <v>28</v>
      </c>
      <c r="E61" s="18"/>
    </row>
    <row r="62" ht="15.75" customHeight="1">
      <c r="A62" s="20" t="s">
        <v>157</v>
      </c>
      <c r="B62" s="7" t="s">
        <v>158</v>
      </c>
      <c r="C62" s="10"/>
      <c r="D62" s="18" t="s">
        <v>28</v>
      </c>
      <c r="E62" s="18"/>
    </row>
    <row r="63" ht="15.75" customHeight="1">
      <c r="A63" s="20" t="s">
        <v>159</v>
      </c>
      <c r="B63" s="7" t="s">
        <v>160</v>
      </c>
      <c r="C63" s="10"/>
      <c r="D63" s="18" t="s">
        <v>28</v>
      </c>
      <c r="E63" s="18"/>
    </row>
    <row r="64" ht="15.75" customHeight="1">
      <c r="A64" s="20" t="s">
        <v>161</v>
      </c>
      <c r="B64" s="7" t="s">
        <v>162</v>
      </c>
      <c r="C64" s="10"/>
      <c r="D64" s="18" t="s">
        <v>28</v>
      </c>
      <c r="E64" s="18"/>
    </row>
    <row r="65" ht="15.75" customHeight="1">
      <c r="A65" s="20" t="s">
        <v>163</v>
      </c>
      <c r="B65" s="7" t="s">
        <v>164</v>
      </c>
      <c r="C65" s="10"/>
      <c r="D65" s="18" t="s">
        <v>28</v>
      </c>
      <c r="E65" s="18"/>
    </row>
    <row r="66" ht="15.75" customHeight="1">
      <c r="A66" s="20" t="s">
        <v>165</v>
      </c>
      <c r="B66" s="7" t="s">
        <v>166</v>
      </c>
      <c r="C66" s="7" t="s">
        <v>167</v>
      </c>
      <c r="D66" s="18" t="s">
        <v>28</v>
      </c>
      <c r="E66" s="18"/>
    </row>
    <row r="67" ht="15.75" customHeight="1">
      <c r="A67" s="20" t="s">
        <v>168</v>
      </c>
      <c r="B67" s="7" t="s">
        <v>169</v>
      </c>
      <c r="C67" s="7" t="s">
        <v>170</v>
      </c>
      <c r="D67" s="18" t="s">
        <v>28</v>
      </c>
      <c r="E67" s="18"/>
    </row>
    <row r="68" ht="15.75" customHeight="1">
      <c r="A68" s="20" t="s">
        <v>171</v>
      </c>
      <c r="B68" s="7" t="s">
        <v>172</v>
      </c>
      <c r="C68" s="7" t="s">
        <v>173</v>
      </c>
      <c r="D68" s="18" t="s">
        <v>28</v>
      </c>
      <c r="E68" s="18"/>
    </row>
    <row r="69" ht="15.75" customHeight="1">
      <c r="A69" s="20" t="s">
        <v>174</v>
      </c>
      <c r="B69" s="7" t="s">
        <v>175</v>
      </c>
      <c r="C69" s="7" t="s">
        <v>176</v>
      </c>
      <c r="D69" s="18" t="s">
        <v>28</v>
      </c>
      <c r="E69" s="18"/>
    </row>
    <row r="70" ht="15.75" customHeight="1">
      <c r="A70" s="20" t="s">
        <v>177</v>
      </c>
      <c r="B70" s="7" t="s">
        <v>178</v>
      </c>
      <c r="C70" s="7" t="s">
        <v>179</v>
      </c>
      <c r="D70" s="18" t="s">
        <v>28</v>
      </c>
      <c r="E70" s="18"/>
    </row>
    <row r="71" ht="15.75" customHeight="1">
      <c r="A71" s="20" t="s">
        <v>180</v>
      </c>
      <c r="B71" s="7" t="s">
        <v>181</v>
      </c>
      <c r="C71" s="7" t="s">
        <v>182</v>
      </c>
      <c r="D71" s="18" t="s">
        <v>28</v>
      </c>
      <c r="E71" s="18"/>
    </row>
    <row r="72" ht="15.75" customHeight="1">
      <c r="A72" s="20" t="s">
        <v>183</v>
      </c>
      <c r="B72" s="7" t="s">
        <v>184</v>
      </c>
      <c r="C72" s="7" t="s">
        <v>185</v>
      </c>
      <c r="D72" s="18" t="s">
        <v>28</v>
      </c>
      <c r="E72" s="18"/>
    </row>
    <row r="73" ht="15.75" customHeight="1">
      <c r="A73" s="20" t="s">
        <v>186</v>
      </c>
      <c r="B73" s="7" t="s">
        <v>187</v>
      </c>
      <c r="C73" s="7" t="s">
        <v>188</v>
      </c>
      <c r="D73" s="18" t="s">
        <v>28</v>
      </c>
      <c r="E73" s="18"/>
    </row>
    <row r="74" ht="15.75" customHeight="1">
      <c r="A74" s="20" t="s">
        <v>189</v>
      </c>
      <c r="B74" s="7" t="s">
        <v>190</v>
      </c>
      <c r="C74" s="7" t="s">
        <v>191</v>
      </c>
      <c r="D74" s="18" t="s">
        <v>28</v>
      </c>
      <c r="E74" s="18"/>
    </row>
    <row r="75" ht="15.75" customHeight="1">
      <c r="A75" s="20" t="s">
        <v>192</v>
      </c>
      <c r="B75" s="7" t="s">
        <v>193</v>
      </c>
      <c r="C75" s="7" t="s">
        <v>194</v>
      </c>
      <c r="D75" s="18" t="s">
        <v>28</v>
      </c>
      <c r="E75" s="18"/>
    </row>
    <row r="76" ht="15.75" customHeight="1">
      <c r="A76" s="20" t="s">
        <v>195</v>
      </c>
      <c r="B76" s="7" t="s">
        <v>196</v>
      </c>
      <c r="C76" s="10"/>
      <c r="D76" s="18" t="s">
        <v>28</v>
      </c>
      <c r="E76" s="18"/>
    </row>
    <row r="77" ht="15.75" customHeight="1">
      <c r="A77" s="20" t="s">
        <v>197</v>
      </c>
      <c r="B77" s="7" t="s">
        <v>198</v>
      </c>
      <c r="C77" s="7" t="s">
        <v>199</v>
      </c>
      <c r="D77" s="18" t="s">
        <v>28</v>
      </c>
      <c r="E77" s="18"/>
    </row>
    <row r="78" ht="15.75" customHeight="1">
      <c r="A78" s="20" t="s">
        <v>200</v>
      </c>
      <c r="B78" s="7" t="s">
        <v>201</v>
      </c>
      <c r="C78" s="7" t="s">
        <v>202</v>
      </c>
      <c r="D78" s="18" t="s">
        <v>28</v>
      </c>
      <c r="E78" s="18"/>
    </row>
    <row r="79" ht="15.75" customHeight="1">
      <c r="A79" s="20" t="s">
        <v>203</v>
      </c>
      <c r="B79" s="7" t="s">
        <v>204</v>
      </c>
      <c r="C79" s="7" t="s">
        <v>205</v>
      </c>
      <c r="D79" s="18" t="s">
        <v>28</v>
      </c>
      <c r="E79" s="18"/>
    </row>
    <row r="80" ht="15.75" customHeight="1">
      <c r="A80" s="20" t="s">
        <v>206</v>
      </c>
      <c r="B80" s="7" t="s">
        <v>207</v>
      </c>
      <c r="C80" s="10"/>
      <c r="D80" s="18" t="s">
        <v>28</v>
      </c>
      <c r="E80" s="18"/>
    </row>
    <row r="81" ht="15.75" customHeight="1">
      <c r="A81" s="20" t="s">
        <v>208</v>
      </c>
      <c r="B81" s="7" t="s">
        <v>209</v>
      </c>
      <c r="C81" s="10"/>
      <c r="D81" s="18" t="s">
        <v>28</v>
      </c>
      <c r="E81" s="18"/>
    </row>
    <row r="82" ht="15.75" customHeight="1">
      <c r="A82" s="20" t="s">
        <v>210</v>
      </c>
      <c r="B82" s="7" t="s">
        <v>211</v>
      </c>
      <c r="C82" s="10"/>
      <c r="D82" s="18" t="s">
        <v>28</v>
      </c>
      <c r="E82" s="18"/>
    </row>
    <row r="83" ht="15.75" customHeight="1">
      <c r="A83" s="20" t="s">
        <v>212</v>
      </c>
      <c r="B83" s="7" t="s">
        <v>213</v>
      </c>
      <c r="C83" s="7" t="s">
        <v>214</v>
      </c>
      <c r="D83" s="18" t="s">
        <v>28</v>
      </c>
      <c r="E83" s="18"/>
    </row>
    <row r="84" ht="15.75" customHeight="1">
      <c r="A84" s="20" t="s">
        <v>215</v>
      </c>
      <c r="B84" s="7" t="s">
        <v>216</v>
      </c>
      <c r="C84" s="10"/>
      <c r="D84" s="18" t="s">
        <v>28</v>
      </c>
      <c r="E84" s="18"/>
    </row>
    <row r="85" ht="15.75" customHeight="1">
      <c r="A85" s="20" t="s">
        <v>217</v>
      </c>
      <c r="B85" s="7" t="s">
        <v>218</v>
      </c>
      <c r="C85" s="7" t="s">
        <v>219</v>
      </c>
      <c r="D85" s="18" t="s">
        <v>28</v>
      </c>
      <c r="E85" s="18"/>
    </row>
    <row r="86" ht="15.75" customHeight="1">
      <c r="A86" s="20" t="s">
        <v>220</v>
      </c>
      <c r="B86" s="7" t="s">
        <v>221</v>
      </c>
      <c r="C86" s="10"/>
      <c r="D86" s="18" t="s">
        <v>28</v>
      </c>
      <c r="E86" s="18"/>
    </row>
    <row r="87" ht="15.75" customHeight="1">
      <c r="A87" s="20" t="s">
        <v>222</v>
      </c>
      <c r="B87" s="7" t="s">
        <v>223</v>
      </c>
      <c r="C87" s="10"/>
      <c r="D87" s="18" t="s">
        <v>28</v>
      </c>
      <c r="E87" s="18"/>
    </row>
    <row r="88" ht="15.75" customHeight="1">
      <c r="A88" s="20" t="s">
        <v>224</v>
      </c>
      <c r="B88" s="7" t="s">
        <v>225</v>
      </c>
      <c r="C88" s="7" t="s">
        <v>226</v>
      </c>
      <c r="D88" s="18" t="s">
        <v>28</v>
      </c>
      <c r="E88" s="18"/>
    </row>
    <row r="89" ht="15.75" customHeight="1">
      <c r="A89" s="20" t="s">
        <v>227</v>
      </c>
      <c r="B89" s="7" t="s">
        <v>228</v>
      </c>
      <c r="C89" s="7" t="s">
        <v>229</v>
      </c>
      <c r="D89" s="18" t="s">
        <v>28</v>
      </c>
      <c r="E89" s="18"/>
    </row>
    <row r="90" ht="15.75" customHeight="1">
      <c r="A90" s="20" t="s">
        <v>230</v>
      </c>
      <c r="B90" s="7" t="s">
        <v>231</v>
      </c>
      <c r="C90" s="10"/>
      <c r="D90" s="18" t="s">
        <v>28</v>
      </c>
      <c r="E90" s="18"/>
    </row>
    <row r="91" ht="15.75" customHeight="1">
      <c r="A91" s="20" t="s">
        <v>232</v>
      </c>
      <c r="B91" s="7" t="s">
        <v>233</v>
      </c>
      <c r="C91" s="7" t="s">
        <v>234</v>
      </c>
      <c r="D91" s="18" t="s">
        <v>28</v>
      </c>
      <c r="E91" s="18"/>
    </row>
    <row r="92" ht="15.75" customHeight="1">
      <c r="A92" s="20" t="s">
        <v>235</v>
      </c>
      <c r="B92" s="7" t="s">
        <v>236</v>
      </c>
      <c r="C92" s="7" t="s">
        <v>237</v>
      </c>
      <c r="D92" s="18" t="s">
        <v>28</v>
      </c>
      <c r="E92" s="18"/>
    </row>
    <row r="93" ht="15.75" customHeight="1">
      <c r="A93" s="20" t="s">
        <v>238</v>
      </c>
      <c r="B93" s="7" t="s">
        <v>239</v>
      </c>
      <c r="C93" s="7" t="s">
        <v>240</v>
      </c>
      <c r="D93" s="18" t="s">
        <v>28</v>
      </c>
      <c r="E93" s="18"/>
    </row>
    <row r="94" ht="15.75" customHeight="1">
      <c r="A94" s="20" t="s">
        <v>241</v>
      </c>
      <c r="B94" s="7" t="s">
        <v>242</v>
      </c>
      <c r="C94" s="7" t="s">
        <v>243</v>
      </c>
      <c r="D94" s="18" t="s">
        <v>28</v>
      </c>
      <c r="E94" s="18"/>
    </row>
    <row r="95" ht="15.75" customHeight="1">
      <c r="A95" s="20" t="s">
        <v>244</v>
      </c>
      <c r="B95" s="7" t="s">
        <v>245</v>
      </c>
      <c r="C95" s="7" t="s">
        <v>246</v>
      </c>
      <c r="D95" s="18" t="s">
        <v>28</v>
      </c>
      <c r="E95" s="18"/>
    </row>
    <row r="96" ht="15.75" customHeight="1">
      <c r="A96" s="20" t="s">
        <v>247</v>
      </c>
      <c r="B96" s="7" t="s">
        <v>248</v>
      </c>
      <c r="C96" s="7" t="s">
        <v>249</v>
      </c>
      <c r="D96" s="18" t="s">
        <v>28</v>
      </c>
      <c r="E96" s="18"/>
    </row>
    <row r="97" ht="15.75" customHeight="1">
      <c r="A97" s="20" t="s">
        <v>250</v>
      </c>
      <c r="B97" s="7" t="s">
        <v>251</v>
      </c>
      <c r="C97" s="7" t="s">
        <v>252</v>
      </c>
      <c r="D97" s="18" t="s">
        <v>28</v>
      </c>
      <c r="E97" s="18"/>
    </row>
    <row r="98" ht="15.75" customHeight="1">
      <c r="A98" s="20" t="s">
        <v>253</v>
      </c>
      <c r="B98" s="7" t="s">
        <v>254</v>
      </c>
      <c r="C98" s="7" t="s">
        <v>255</v>
      </c>
      <c r="D98" s="18" t="s">
        <v>28</v>
      </c>
      <c r="E98" s="18"/>
    </row>
    <row r="99" ht="15.75" customHeight="1">
      <c r="A99" s="20" t="s">
        <v>256</v>
      </c>
      <c r="B99" s="7" t="s">
        <v>257</v>
      </c>
      <c r="C99" s="7" t="s">
        <v>258</v>
      </c>
      <c r="D99" s="18" t="s">
        <v>28</v>
      </c>
      <c r="E99" s="18"/>
    </row>
    <row r="100" ht="15.75" customHeight="1">
      <c r="A100" s="20" t="s">
        <v>259</v>
      </c>
      <c r="B100" s="7" t="s">
        <v>260</v>
      </c>
      <c r="C100" s="7" t="s">
        <v>261</v>
      </c>
      <c r="D100" s="18" t="s">
        <v>28</v>
      </c>
      <c r="E100" s="18"/>
    </row>
    <row r="101" ht="15.75" customHeight="1">
      <c r="A101" s="20" t="s">
        <v>262</v>
      </c>
      <c r="B101" s="7" t="s">
        <v>263</v>
      </c>
      <c r="C101" s="10"/>
      <c r="D101" s="18" t="s">
        <v>28</v>
      </c>
      <c r="E101" s="18"/>
    </row>
    <row r="102" ht="15.75" customHeight="1">
      <c r="A102" s="20" t="s">
        <v>264</v>
      </c>
      <c r="B102" s="7" t="s">
        <v>265</v>
      </c>
      <c r="C102" s="7" t="s">
        <v>266</v>
      </c>
      <c r="D102" s="18" t="s">
        <v>28</v>
      </c>
      <c r="E102" s="18"/>
    </row>
    <row r="103" ht="15.75" customHeight="1">
      <c r="A103" s="20" t="s">
        <v>267</v>
      </c>
      <c r="B103" s="7" t="s">
        <v>268</v>
      </c>
      <c r="C103" s="7" t="s">
        <v>269</v>
      </c>
      <c r="D103" s="18" t="s">
        <v>28</v>
      </c>
      <c r="E103" s="18"/>
    </row>
    <row r="104" ht="15.75" customHeight="1">
      <c r="A104" s="17" t="s">
        <v>270</v>
      </c>
      <c r="B104" s="7" t="s">
        <v>271</v>
      </c>
      <c r="C104" s="7" t="s">
        <v>272</v>
      </c>
      <c r="D104" s="18" t="s">
        <v>28</v>
      </c>
    </row>
    <row r="105" ht="15.75" customHeight="1">
      <c r="A105" s="17" t="s">
        <v>273</v>
      </c>
      <c r="B105" s="7" t="s">
        <v>274</v>
      </c>
      <c r="C105" s="7" t="s">
        <v>275</v>
      </c>
      <c r="D105" s="18" t="s">
        <v>28</v>
      </c>
    </row>
    <row r="106" ht="15.75" customHeight="1">
      <c r="A106" s="17" t="s">
        <v>276</v>
      </c>
      <c r="B106" s="7" t="s">
        <v>277</v>
      </c>
      <c r="C106" s="7" t="s">
        <v>278</v>
      </c>
      <c r="D106" s="18" t="s">
        <v>28</v>
      </c>
    </row>
    <row r="107" ht="15.75" customHeight="1">
      <c r="A107" s="17" t="s">
        <v>279</v>
      </c>
      <c r="B107" s="7" t="s">
        <v>280</v>
      </c>
      <c r="C107" s="7" t="s">
        <v>281</v>
      </c>
      <c r="D107" s="18" t="s">
        <v>28</v>
      </c>
    </row>
    <row r="108" ht="15.75" customHeight="1">
      <c r="A108" s="17" t="s">
        <v>282</v>
      </c>
      <c r="B108" s="7" t="s">
        <v>283</v>
      </c>
      <c r="C108" s="10"/>
      <c r="D108" s="18" t="s">
        <v>28</v>
      </c>
    </row>
    <row r="109" ht="15.75" customHeight="1">
      <c r="A109" s="17" t="s">
        <v>284</v>
      </c>
      <c r="B109" s="7" t="s">
        <v>285</v>
      </c>
      <c r="C109" s="10"/>
      <c r="D109" s="18" t="s">
        <v>28</v>
      </c>
    </row>
    <row r="110" ht="15.75" customHeight="1">
      <c r="A110" s="17" t="s">
        <v>286</v>
      </c>
      <c r="B110" s="7" t="s">
        <v>287</v>
      </c>
      <c r="C110" s="10"/>
      <c r="D110" s="18" t="s">
        <v>28</v>
      </c>
    </row>
    <row r="111" ht="15.75" customHeight="1">
      <c r="A111" s="17" t="s">
        <v>288</v>
      </c>
      <c r="B111" s="7" t="s">
        <v>289</v>
      </c>
      <c r="C111" s="7" t="s">
        <v>290</v>
      </c>
      <c r="D111" s="18" t="s">
        <v>28</v>
      </c>
    </row>
    <row r="112" ht="15.75" customHeight="1">
      <c r="A112" s="17" t="s">
        <v>291</v>
      </c>
      <c r="B112" s="7" t="s">
        <v>292</v>
      </c>
      <c r="C112" s="7" t="s">
        <v>293</v>
      </c>
      <c r="D112" s="7" t="s">
        <v>28</v>
      </c>
      <c r="E112" s="7"/>
    </row>
    <row r="113" ht="15.75" customHeight="1">
      <c r="A113" s="21" t="s">
        <v>294</v>
      </c>
      <c r="B113" s="22" t="s">
        <v>295</v>
      </c>
      <c r="C113" s="23"/>
      <c r="D113" s="23" t="s">
        <v>28</v>
      </c>
      <c r="E113" s="23"/>
    </row>
    <row r="114" ht="15.75" customHeight="1">
      <c r="A114" s="17" t="s">
        <v>296</v>
      </c>
      <c r="B114" s="7" t="s">
        <v>297</v>
      </c>
      <c r="C114" s="10"/>
      <c r="D114" s="18" t="s">
        <v>28</v>
      </c>
    </row>
    <row r="115" ht="15.75" customHeight="1">
      <c r="A115" s="17" t="s">
        <v>298</v>
      </c>
      <c r="B115" s="7" t="s">
        <v>299</v>
      </c>
      <c r="C115" s="10"/>
      <c r="D115" s="18" t="s">
        <v>28</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1:$E$115"/>
  <mergeCells count="1">
    <mergeCell ref="B1:C1"/>
  </mergeCells>
  <hyperlinks>
    <hyperlink r:id="rId2" ref="C3"/>
    <hyperlink r:id="rId3" ref="C5"/>
  </hyperlinks>
  <printOptions/>
  <pageMargins bottom="0.75" footer="0.0" header="0.0" left="0.7" right="0.7" top="0.75"/>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6.83" defaultRowHeight="15.0"/>
  <cols>
    <col customWidth="1" min="1" max="1" width="6.33"/>
    <col customWidth="1" min="2" max="2" width="12.67"/>
    <col customWidth="1" min="3" max="3" width="44.83"/>
    <col customWidth="1" min="4" max="4" width="76.67"/>
    <col customWidth="1" min="5" max="6" width="16.83"/>
  </cols>
  <sheetData>
    <row r="1">
      <c r="A1" s="12" t="s">
        <v>300</v>
      </c>
      <c r="B1" s="24" t="s">
        <v>301</v>
      </c>
      <c r="C1" s="25" t="s">
        <v>302</v>
      </c>
      <c r="D1" s="1"/>
    </row>
    <row r="2">
      <c r="A2" s="26" t="str">
        <f>iferror(right(left(address(1,match($B2,Systems!$2:$2,)),2),1),"")</f>
        <v>A</v>
      </c>
      <c r="B2" s="27" t="str">
        <f t="array" ref="B2:B53">transpose(Systems!$2:$2)</f>
        <v>systemId</v>
      </c>
      <c r="C2" s="28" t="s">
        <v>303</v>
      </c>
    </row>
    <row r="3">
      <c r="A3" s="26" t="str">
        <f>iferror(right(left(address(1,match($B3,Systems!$2:$2,)),2),1),"")</f>
        <v>B</v>
      </c>
      <c r="B3" s="24" t="s">
        <v>304</v>
      </c>
      <c r="C3" s="28" t="s">
        <v>305</v>
      </c>
    </row>
    <row r="4">
      <c r="A4" s="26" t="str">
        <f>iferror(right(left(address(1,match($B4,Systems!$2:$2,)),2),1),"")</f>
        <v>C</v>
      </c>
      <c r="B4" s="24" t="s">
        <v>306</v>
      </c>
      <c r="C4" s="28" t="s">
        <v>307</v>
      </c>
    </row>
    <row r="5">
      <c r="A5" s="26" t="str">
        <f>iferror(right(left(address(1,match($B5,Systems!$2:$2,)),2),1),"")</f>
        <v>D</v>
      </c>
      <c r="B5" s="29" t="s">
        <v>308</v>
      </c>
      <c r="C5" s="28" t="s">
        <v>309</v>
      </c>
    </row>
    <row r="6">
      <c r="A6" s="26" t="str">
        <f>iferror(right(left(address(1,match($B6,Systems!$2:$2,)),2),1),"")</f>
        <v>E</v>
      </c>
      <c r="B6" s="29" t="s">
        <v>310</v>
      </c>
      <c r="C6" s="28" t="s">
        <v>311</v>
      </c>
    </row>
    <row r="7">
      <c r="A7" s="26" t="str">
        <f>iferror(right(left(address(1,match($B7,Systems!$2:$2,)),2),1),"")</f>
        <v>F</v>
      </c>
      <c r="B7" s="29" t="s">
        <v>312</v>
      </c>
      <c r="C7" s="28" t="s">
        <v>313</v>
      </c>
    </row>
    <row r="8">
      <c r="A8" s="26" t="str">
        <f>iferror(right(left(address(1,match($B8,Systems!$2:$2,)),2),1),"")</f>
        <v>G</v>
      </c>
      <c r="B8" s="29" t="s">
        <v>314</v>
      </c>
      <c r="C8" s="28" t="s">
        <v>315</v>
      </c>
    </row>
    <row r="9">
      <c r="A9" s="26" t="str">
        <f>iferror(right(left(address(1,match($B9,Systems!$2:$2,)),2),1),"")</f>
        <v>H</v>
      </c>
      <c r="B9" s="29" t="s">
        <v>316</v>
      </c>
      <c r="C9" s="28" t="s">
        <v>317</v>
      </c>
    </row>
    <row r="10">
      <c r="A10" s="1"/>
      <c r="B10" s="30">
        <v>2271.0</v>
      </c>
      <c r="C10" s="11" t="s">
        <v>318</v>
      </c>
      <c r="D10" s="11" t="s">
        <v>319</v>
      </c>
    </row>
    <row r="11">
      <c r="A11" s="1"/>
      <c r="B11" s="30">
        <v>2317.0</v>
      </c>
      <c r="C11" s="11" t="s">
        <v>320</v>
      </c>
      <c r="D11" s="11" t="s">
        <v>321</v>
      </c>
    </row>
    <row r="12">
      <c r="A12" s="1"/>
      <c r="B12" s="30">
        <v>2319.0</v>
      </c>
      <c r="C12" s="11" t="s">
        <v>322</v>
      </c>
      <c r="D12" s="11" t="s">
        <v>323</v>
      </c>
    </row>
    <row r="13">
      <c r="A13" s="1"/>
      <c r="B13" s="30">
        <v>2341.0</v>
      </c>
      <c r="C13" s="11" t="s">
        <v>324</v>
      </c>
      <c r="D13" s="11" t="s">
        <v>325</v>
      </c>
    </row>
    <row r="14">
      <c r="A14" s="1"/>
      <c r="B14" s="30">
        <v>2366.0</v>
      </c>
      <c r="C14" s="11" t="s">
        <v>326</v>
      </c>
      <c r="D14" s="11" t="s">
        <v>327</v>
      </c>
    </row>
    <row r="15">
      <c r="A15" s="1"/>
      <c r="B15" s="30">
        <v>2571.0</v>
      </c>
      <c r="C15" s="11" t="s">
        <v>328</v>
      </c>
      <c r="D15" s="11" t="s">
        <v>329</v>
      </c>
    </row>
    <row r="16">
      <c r="A16" s="1"/>
      <c r="B16" s="30">
        <v>2596.0</v>
      </c>
      <c r="C16" s="11" t="s">
        <v>330</v>
      </c>
      <c r="D16" s="11" t="s">
        <v>331</v>
      </c>
    </row>
    <row r="17">
      <c r="A17" s="1"/>
      <c r="B17" s="30">
        <v>2750.0</v>
      </c>
      <c r="C17" s="11" t="s">
        <v>332</v>
      </c>
      <c r="D17" s="11" t="s">
        <v>333</v>
      </c>
    </row>
    <row r="18">
      <c r="A18" s="1"/>
      <c r="B18" s="30">
        <v>2765.0</v>
      </c>
      <c r="C18" s="11" t="s">
        <v>334</v>
      </c>
      <c r="D18" s="11" t="s">
        <v>335</v>
      </c>
    </row>
    <row r="19">
      <c r="A19" s="1"/>
      <c r="B19" s="30">
        <v>2767.0</v>
      </c>
      <c r="C19" s="11" t="s">
        <v>336</v>
      </c>
      <c r="D19" s="11" t="s">
        <v>337</v>
      </c>
    </row>
    <row r="20">
      <c r="A20" s="1"/>
      <c r="B20" s="30">
        <v>2783.0</v>
      </c>
      <c r="C20" s="11" t="s">
        <v>338</v>
      </c>
      <c r="D20" s="11" t="s">
        <v>339</v>
      </c>
    </row>
    <row r="21" ht="15.75" customHeight="1">
      <c r="A21" s="1"/>
      <c r="B21" s="30">
        <v>2786.0</v>
      </c>
      <c r="C21" s="11" t="s">
        <v>340</v>
      </c>
      <c r="D21" s="11" t="s">
        <v>341</v>
      </c>
    </row>
    <row r="22" ht="15.75" customHeight="1">
      <c r="A22" s="1"/>
      <c r="B22" s="30">
        <v>2821.0</v>
      </c>
      <c r="C22" s="11" t="s">
        <v>342</v>
      </c>
      <c r="D22" s="11" t="s">
        <v>343</v>
      </c>
    </row>
    <row r="23" ht="15.75" customHeight="1">
      <c r="A23" s="1"/>
      <c r="B23" s="30">
        <v>2822.0</v>
      </c>
      <c r="C23" s="11" t="s">
        <v>344</v>
      </c>
      <c r="D23" s="11" t="s">
        <v>345</v>
      </c>
    </row>
    <row r="24" ht="15.75" customHeight="1">
      <c r="A24" s="1"/>
      <c r="B24" s="30">
        <v>2830.0</v>
      </c>
      <c r="C24" s="11" t="s">
        <v>346</v>
      </c>
      <c r="D24" s="11" t="s">
        <v>347</v>
      </c>
    </row>
    <row r="25" ht="15.75" customHeight="1">
      <c r="A25" s="1"/>
      <c r="B25" s="30">
        <v>2864.0</v>
      </c>
      <c r="C25" s="11" t="s">
        <v>348</v>
      </c>
      <c r="D25" s="11" t="s">
        <v>349</v>
      </c>
    </row>
    <row r="26" ht="15.75" customHeight="1">
      <c r="A26" s="1"/>
      <c r="B26" s="30">
        <v>3025.0</v>
      </c>
      <c r="C26" s="11" t="s">
        <v>350</v>
      </c>
      <c r="D26" s="11" t="s">
        <v>351</v>
      </c>
    </row>
    <row r="27" ht="15.75" customHeight="1">
      <c r="A27" s="1"/>
      <c r="B27" s="30">
        <v>3030.0</v>
      </c>
      <c r="C27" s="11" t="s">
        <v>352</v>
      </c>
      <c r="D27" s="10"/>
    </row>
    <row r="28" ht="15.75" customHeight="1">
      <c r="A28" s="1"/>
      <c r="B28" s="30">
        <v>3040.0</v>
      </c>
      <c r="C28" s="11" t="s">
        <v>353</v>
      </c>
      <c r="D28" s="11" t="s">
        <v>354</v>
      </c>
    </row>
    <row r="29" ht="15.75" customHeight="1">
      <c r="A29" s="1"/>
      <c r="B29" s="30">
        <v>3049.0</v>
      </c>
      <c r="C29" s="11" t="s">
        <v>355</v>
      </c>
      <c r="D29" s="11" t="s">
        <v>356</v>
      </c>
    </row>
    <row r="30" ht="15.75" customHeight="1">
      <c r="A30" s="1"/>
      <c r="B30" s="30" t="s">
        <v>357</v>
      </c>
      <c r="C30" s="11" t="s">
        <v>358</v>
      </c>
      <c r="D30" s="11" t="s">
        <v>356</v>
      </c>
    </row>
    <row r="31" ht="15.75" customHeight="1">
      <c r="A31" s="1"/>
      <c r="B31" s="30" t="s">
        <v>359</v>
      </c>
      <c r="C31" s="11" t="s">
        <v>360</v>
      </c>
      <c r="D31" s="11" t="s">
        <v>356</v>
      </c>
    </row>
    <row r="32" ht="15.75" customHeight="1">
      <c r="A32" s="1"/>
      <c r="B32" s="30" t="s">
        <v>361</v>
      </c>
      <c r="C32" s="11" t="s">
        <v>362</v>
      </c>
      <c r="D32" s="11" t="s">
        <v>356</v>
      </c>
    </row>
    <row r="33" ht="15.75" customHeight="1">
      <c r="A33" s="1"/>
      <c r="B33" s="30">
        <v>3051.0</v>
      </c>
      <c r="C33" s="11" t="s">
        <v>363</v>
      </c>
      <c r="D33" s="11" t="s">
        <v>356</v>
      </c>
    </row>
    <row r="34" ht="15.75" customHeight="1">
      <c r="A34" s="1"/>
      <c r="B34" s="30">
        <v>3052.0</v>
      </c>
      <c r="C34" s="11" t="s">
        <v>364</v>
      </c>
      <c r="D34" s="11" t="s">
        <v>356</v>
      </c>
    </row>
    <row r="35" ht="15.75" customHeight="1">
      <c r="A35" s="1"/>
      <c r="B35" s="30">
        <v>3057.0</v>
      </c>
      <c r="C35" s="11" t="s">
        <v>365</v>
      </c>
      <c r="D35" s="11" t="s">
        <v>366</v>
      </c>
    </row>
    <row r="36" ht="15.75" customHeight="1">
      <c r="A36" s="1"/>
      <c r="B36" s="30">
        <v>3058.0</v>
      </c>
      <c r="C36" s="11" t="s">
        <v>367</v>
      </c>
      <c r="D36" s="11" t="s">
        <v>368</v>
      </c>
    </row>
    <row r="37" ht="15.75" customHeight="1">
      <c r="A37" s="1"/>
      <c r="B37" s="30" t="s">
        <v>369</v>
      </c>
      <c r="C37" s="11" t="s">
        <v>370</v>
      </c>
      <c r="D37" s="11" t="s">
        <v>371</v>
      </c>
    </row>
    <row r="38" ht="15.75" customHeight="1">
      <c r="A38" s="1"/>
      <c r="B38" s="30" t="s">
        <v>372</v>
      </c>
      <c r="C38" s="11" t="s">
        <v>373</v>
      </c>
      <c r="D38" s="11" t="s">
        <v>371</v>
      </c>
    </row>
    <row r="39" ht="15.75" customHeight="1">
      <c r="A39" s="1"/>
      <c r="B39" s="30" t="s">
        <v>374</v>
      </c>
      <c r="C39" s="11" t="s">
        <v>375</v>
      </c>
      <c r="D39" s="11" t="s">
        <v>371</v>
      </c>
    </row>
    <row r="40" ht="15.75" customHeight="1">
      <c r="A40" s="1"/>
      <c r="B40" s="30" t="s">
        <v>376</v>
      </c>
      <c r="C40" s="11" t="s">
        <v>377</v>
      </c>
      <c r="D40" s="11" t="s">
        <v>371</v>
      </c>
    </row>
    <row r="41" ht="15.75" customHeight="1">
      <c r="A41" s="1"/>
      <c r="B41" s="30">
        <v>3063.0</v>
      </c>
      <c r="C41" s="11" t="s">
        <v>378</v>
      </c>
      <c r="D41" s="11" t="s">
        <v>371</v>
      </c>
    </row>
    <row r="42" ht="15.75" customHeight="1">
      <c r="A42" s="1"/>
      <c r="B42" s="30">
        <v>3067.0</v>
      </c>
      <c r="C42" s="11" t="s">
        <v>379</v>
      </c>
      <c r="D42" s="11" t="s">
        <v>380</v>
      </c>
    </row>
    <row r="43" ht="15.75" customHeight="1">
      <c r="A43" s="1"/>
      <c r="B43" s="30">
        <v>3068.0</v>
      </c>
      <c r="C43" s="11" t="s">
        <v>381</v>
      </c>
      <c r="D43" s="11" t="s">
        <v>382</v>
      </c>
    </row>
    <row r="44" ht="15.75" customHeight="1">
      <c r="A44" s="1"/>
      <c r="B44" s="30">
        <v>3075.0</v>
      </c>
      <c r="C44" s="11" t="s">
        <v>383</v>
      </c>
      <c r="D44" s="11" t="s">
        <v>384</v>
      </c>
    </row>
    <row r="45" ht="15.75" customHeight="1">
      <c r="A45" s="1"/>
      <c r="B45" s="30">
        <v>3079.0</v>
      </c>
      <c r="C45" s="11" t="s">
        <v>385</v>
      </c>
      <c r="D45" s="11" t="s">
        <v>386</v>
      </c>
    </row>
    <row r="46" ht="15.75" customHeight="1">
      <c r="A46" s="1"/>
      <c r="B46" s="24">
        <v>3081.0</v>
      </c>
      <c r="C46" s="11" t="s">
        <v>387</v>
      </c>
      <c r="D46" s="11" t="s">
        <v>380</v>
      </c>
    </row>
    <row r="47" ht="15.75" customHeight="1">
      <c r="A47" s="1"/>
      <c r="B47" s="24">
        <v>3085.0</v>
      </c>
      <c r="C47" s="11" t="s">
        <v>388</v>
      </c>
      <c r="D47" s="11" t="s">
        <v>389</v>
      </c>
    </row>
    <row r="48" ht="15.75" customHeight="1">
      <c r="A48" s="1"/>
      <c r="B48" s="24">
        <v>3095.0</v>
      </c>
      <c r="C48" s="11" t="s">
        <v>390</v>
      </c>
      <c r="D48" s="11" t="s">
        <v>391</v>
      </c>
    </row>
    <row r="49" ht="15.75" customHeight="1">
      <c r="A49" s="1"/>
      <c r="B49" s="24">
        <v>3130.0</v>
      </c>
      <c r="C49" s="11" t="s">
        <v>392</v>
      </c>
      <c r="D49" s="11" t="s">
        <v>393</v>
      </c>
    </row>
    <row r="50" ht="15.75" customHeight="1">
      <c r="A50" s="1"/>
      <c r="B50" s="24">
        <v>3135.0</v>
      </c>
      <c r="C50" s="11" t="s">
        <v>394</v>
      </c>
      <c r="D50" s="11" t="s">
        <v>395</v>
      </c>
    </row>
    <row r="51" ht="15.75" customHeight="1">
      <c r="A51" s="1"/>
      <c r="B51" s="24">
        <v>3145.0</v>
      </c>
      <c r="C51" s="11" t="s">
        <v>396</v>
      </c>
      <c r="D51" s="11" t="s">
        <v>397</v>
      </c>
    </row>
    <row r="52" ht="15.75" customHeight="1">
      <c r="A52" s="1"/>
      <c r="B52" s="30">
        <v>3151.0</v>
      </c>
      <c r="C52" s="11" t="s">
        <v>398</v>
      </c>
      <c r="D52" s="11" t="s">
        <v>399</v>
      </c>
    </row>
    <row r="53" ht="15.75" customHeight="1">
      <c r="A53" s="1"/>
      <c r="B53" s="30">
        <v>3152.0</v>
      </c>
      <c r="C53" s="11" t="s">
        <v>400</v>
      </c>
      <c r="D53" s="11" t="s">
        <v>401</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D2"/>
    <mergeCell ref="C3:D3"/>
    <mergeCell ref="C4:D4"/>
    <mergeCell ref="C5:D5"/>
    <mergeCell ref="C6:D6"/>
    <mergeCell ref="C7:D7"/>
    <mergeCell ref="C8:D8"/>
    <mergeCell ref="C9:D9"/>
  </mergeCells>
  <conditionalFormatting sqref="A1:D53">
    <cfRule type="expression" dxfId="0" priority="1">
      <formula>isformula(A1)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6.83" defaultRowHeight="15.0"/>
  <cols>
    <col customWidth="1" min="1" max="1" width="11.0"/>
    <col customWidth="1" min="2" max="2" width="29.5"/>
    <col customWidth="1" min="3" max="3" width="23.83"/>
    <col customWidth="1" min="4" max="5" width="8.5"/>
    <col customWidth="1" min="6" max="6" width="14.83"/>
    <col customWidth="1" min="7" max="7" width="50.83"/>
    <col customWidth="1" min="8" max="8" width="14.83"/>
    <col customWidth="1" min="9" max="19" width="7.5"/>
    <col customWidth="1" min="20" max="22" width="7.33"/>
    <col customWidth="1" min="23" max="24" width="7.5"/>
    <col customWidth="1" min="25" max="51" width="0.5"/>
    <col customWidth="1" min="52" max="52" width="7.83"/>
  </cols>
  <sheetData>
    <row r="1">
      <c r="A1" s="31"/>
      <c r="B1" s="32"/>
      <c r="C1" s="33" t="s">
        <v>402</v>
      </c>
      <c r="D1" s="34">
        <f>COUNTA(B3:B3178)</f>
        <v>3175</v>
      </c>
      <c r="E1" s="35"/>
      <c r="F1" s="36" t="s">
        <v>403</v>
      </c>
      <c r="G1" s="37" t="s">
        <v>404</v>
      </c>
      <c r="H1" s="38">
        <f t="array" ref="H1">INDEX(systems,MATCH(G1,INDEX(systems,0,2),),1)</f>
        <v>2370</v>
      </c>
      <c r="I1" s="39">
        <f t="shared" ref="I1:AZ1" si="1">counta(I3:I3178)/$D$1</f>
        <v>0.6472440945</v>
      </c>
      <c r="J1" s="39">
        <f t="shared" si="1"/>
        <v>0.6283464567</v>
      </c>
      <c r="K1" s="39">
        <f t="shared" si="1"/>
        <v>0.6494488189</v>
      </c>
      <c r="L1" s="39">
        <f t="shared" si="1"/>
        <v>0.5937007874</v>
      </c>
      <c r="M1" s="39">
        <f t="shared" si="1"/>
        <v>0.6431496063</v>
      </c>
      <c r="N1" s="39">
        <f t="shared" si="1"/>
        <v>0.9051968504</v>
      </c>
      <c r="O1" s="39">
        <f t="shared" si="1"/>
        <v>0.528503937</v>
      </c>
      <c r="P1" s="39">
        <f t="shared" si="1"/>
        <v>0.9933858268</v>
      </c>
      <c r="Q1" s="39">
        <f t="shared" si="1"/>
        <v>0.9962204724</v>
      </c>
      <c r="R1" s="39">
        <f t="shared" si="1"/>
        <v>0.994015748</v>
      </c>
      <c r="S1" s="39">
        <f t="shared" si="1"/>
        <v>0.9943307087</v>
      </c>
      <c r="T1" s="39">
        <f t="shared" si="1"/>
        <v>0.9965354331</v>
      </c>
      <c r="U1" s="39">
        <f t="shared" si="1"/>
        <v>0.9883464567</v>
      </c>
      <c r="V1" s="39">
        <f t="shared" si="1"/>
        <v>0.9933858268</v>
      </c>
      <c r="W1" s="39">
        <f t="shared" si="1"/>
        <v>0.9927559055</v>
      </c>
      <c r="X1" s="39">
        <f t="shared" si="1"/>
        <v>0.9949606299</v>
      </c>
      <c r="Y1" s="39">
        <f t="shared" si="1"/>
        <v>0.982992126</v>
      </c>
      <c r="Z1" s="39">
        <f t="shared" si="1"/>
        <v>0.9807874016</v>
      </c>
      <c r="AA1" s="39">
        <f t="shared" si="1"/>
        <v>0.982992126</v>
      </c>
      <c r="AB1" s="39">
        <f t="shared" si="1"/>
        <v>0.982992126</v>
      </c>
      <c r="AC1" s="39">
        <f t="shared" si="1"/>
        <v>0.982992126</v>
      </c>
      <c r="AD1" s="39">
        <f t="shared" si="1"/>
        <v>0.982992126</v>
      </c>
      <c r="AE1" s="39">
        <f t="shared" si="1"/>
        <v>0.982992126</v>
      </c>
      <c r="AF1" s="39">
        <f t="shared" si="1"/>
        <v>0.982992126</v>
      </c>
      <c r="AG1" s="39">
        <f t="shared" si="1"/>
        <v>0.982992126</v>
      </c>
      <c r="AH1" s="39">
        <f t="shared" si="1"/>
        <v>0.982992126</v>
      </c>
      <c r="AI1" s="39">
        <f t="shared" si="1"/>
        <v>0.9820472441</v>
      </c>
      <c r="AJ1" s="39">
        <f t="shared" si="1"/>
        <v>0.9820472441</v>
      </c>
      <c r="AK1" s="39">
        <f t="shared" si="1"/>
        <v>0.9820472441</v>
      </c>
      <c r="AL1" s="39">
        <f t="shared" si="1"/>
        <v>0.9820472441</v>
      </c>
      <c r="AM1" s="39">
        <f t="shared" si="1"/>
        <v>0.9820472441</v>
      </c>
      <c r="AN1" s="39">
        <f t="shared" si="1"/>
        <v>0.982992126</v>
      </c>
      <c r="AO1" s="39">
        <f t="shared" si="1"/>
        <v>0.982992126</v>
      </c>
      <c r="AP1" s="39">
        <f t="shared" si="1"/>
        <v>0.9826771654</v>
      </c>
      <c r="AQ1" s="39">
        <f t="shared" si="1"/>
        <v>0.9826771654</v>
      </c>
      <c r="AR1" s="39">
        <f t="shared" si="1"/>
        <v>0.9792125984</v>
      </c>
      <c r="AS1" s="39">
        <f t="shared" si="1"/>
        <v>0.9776377953</v>
      </c>
      <c r="AT1" s="39">
        <f t="shared" si="1"/>
        <v>0.9820472441</v>
      </c>
      <c r="AU1" s="39">
        <f t="shared" si="1"/>
        <v>0.9851968504</v>
      </c>
      <c r="AV1" s="39">
        <f t="shared" si="1"/>
        <v>0.9511811024</v>
      </c>
      <c r="AW1" s="39">
        <f t="shared" si="1"/>
        <v>0.9511811024</v>
      </c>
      <c r="AX1" s="39">
        <f t="shared" si="1"/>
        <v>0.9508661417</v>
      </c>
      <c r="AY1" s="39">
        <f t="shared" si="1"/>
        <v>0.9508661417</v>
      </c>
      <c r="AZ1" s="39">
        <f t="shared" si="1"/>
        <v>0.9508661417</v>
      </c>
    </row>
    <row r="2">
      <c r="A2" s="4" t="s">
        <v>405</v>
      </c>
      <c r="B2" s="4" t="s">
        <v>304</v>
      </c>
      <c r="C2" s="4" t="s">
        <v>306</v>
      </c>
      <c r="D2" s="36" t="s">
        <v>308</v>
      </c>
      <c r="E2" s="36" t="s">
        <v>310</v>
      </c>
      <c r="F2" s="36" t="s">
        <v>312</v>
      </c>
      <c r="G2" s="37" t="s">
        <v>314</v>
      </c>
      <c r="H2" s="36" t="s">
        <v>316</v>
      </c>
      <c r="I2" s="4">
        <v>2271.0</v>
      </c>
      <c r="J2" s="4">
        <v>2317.0</v>
      </c>
      <c r="K2" s="4">
        <v>2319.0</v>
      </c>
      <c r="L2" s="4">
        <v>2341.0</v>
      </c>
      <c r="M2" s="4">
        <v>2366.0</v>
      </c>
      <c r="N2" s="4">
        <v>2571.0</v>
      </c>
      <c r="O2" s="4">
        <v>2596.0</v>
      </c>
      <c r="P2" s="4">
        <v>2750.0</v>
      </c>
      <c r="Q2" s="4">
        <v>2765.0</v>
      </c>
      <c r="R2" s="4">
        <v>2767.0</v>
      </c>
      <c r="S2" s="4">
        <v>2783.0</v>
      </c>
      <c r="T2" s="4">
        <v>2786.0</v>
      </c>
      <c r="U2" s="4">
        <v>2821.0</v>
      </c>
      <c r="V2" s="4">
        <v>2822.0</v>
      </c>
      <c r="W2" s="4">
        <v>2830.0</v>
      </c>
      <c r="X2" s="4">
        <v>2864.0</v>
      </c>
      <c r="Y2" s="4">
        <v>3025.0</v>
      </c>
      <c r="Z2" s="4">
        <v>3030.0</v>
      </c>
      <c r="AA2" s="4">
        <v>3040.0</v>
      </c>
      <c r="AB2" s="4">
        <v>3049.0</v>
      </c>
      <c r="AC2" s="4" t="s">
        <v>357</v>
      </c>
      <c r="AD2" s="4" t="s">
        <v>359</v>
      </c>
      <c r="AE2" s="4" t="s">
        <v>361</v>
      </c>
      <c r="AF2" s="4">
        <v>3051.0</v>
      </c>
      <c r="AG2" s="4">
        <v>3052.0</v>
      </c>
      <c r="AH2" s="4">
        <v>3057.0</v>
      </c>
      <c r="AI2" s="4">
        <v>3058.0</v>
      </c>
      <c r="AJ2" s="4" t="s">
        <v>369</v>
      </c>
      <c r="AK2" s="4" t="s">
        <v>372</v>
      </c>
      <c r="AL2" s="4" t="s">
        <v>374</v>
      </c>
      <c r="AM2" s="4" t="s">
        <v>376</v>
      </c>
      <c r="AN2" s="4">
        <v>3063.0</v>
      </c>
      <c r="AO2" s="4">
        <v>3067.0</v>
      </c>
      <c r="AP2" s="4">
        <v>3068.0</v>
      </c>
      <c r="AQ2" s="4">
        <v>3075.0</v>
      </c>
      <c r="AR2" s="4">
        <v>3079.0</v>
      </c>
      <c r="AS2" s="4">
        <v>3081.0</v>
      </c>
      <c r="AT2" s="4">
        <v>3085.0</v>
      </c>
      <c r="AU2" s="4">
        <v>3095.0</v>
      </c>
      <c r="AV2" s="4">
        <v>3130.0</v>
      </c>
      <c r="AW2" s="4">
        <v>3135.0</v>
      </c>
      <c r="AX2" s="4">
        <v>3145.0</v>
      </c>
      <c r="AY2" s="4">
        <v>3151.0</v>
      </c>
      <c r="AZ2" s="4">
        <v>3152.0</v>
      </c>
    </row>
    <row r="3">
      <c r="A3" s="40">
        <v>1.0</v>
      </c>
      <c r="B3" s="28" t="s">
        <v>406</v>
      </c>
      <c r="C3" s="41"/>
      <c r="D3" s="42">
        <f t="array" ref="D3">index(systems,match($A3,INDEX(systems,0,1),),3)</f>
        <v>-123.764</v>
      </c>
      <c r="E3" s="42">
        <f t="array" ref="E3">index(systems,match($A3,INDEX(systems,0,1),),4)</f>
        <v>272.182</v>
      </c>
      <c r="F3" s="43" t="str">
        <f>IFERROR(__xludf.DUMMYFUNCTION("let(row, match($B3&amp;if($C3&lt;&gt;"""","" [""&amp;$C3&amp;""]"",""""),index(nebulae,,2),0),join("","",iferror(round(index(nebulae,row,5)/2,3),1),iferror(round(index(nebulae,row,6)/2,3),1),0))"),"1,1,0")</f>
        <v>1,1,0</v>
      </c>
      <c r="G3" s="44" t="s">
        <v>407</v>
      </c>
      <c r="H3" s="45">
        <f t="array" ref="H3">let(systemId,match(A3,index(systems,0,1),),refSystemId,match($H$1,index(systems,0,1),),x,index(systems,systemId,3),y,index(systems,systemId,4),refX,index(systems,refSystemId,3),refY,index(systems,refSystemId,4),round(sqrt((x-refX)^2+(y-refY)^2),3))</f>
        <v>298.999</v>
      </c>
      <c r="I3" s="46" t="s">
        <v>408</v>
      </c>
      <c r="J3" s="46" t="s">
        <v>408</v>
      </c>
      <c r="K3" s="46" t="s">
        <v>408</v>
      </c>
      <c r="L3" s="46" t="s">
        <v>408</v>
      </c>
      <c r="M3" s="47" t="s">
        <v>408</v>
      </c>
      <c r="N3" s="28" t="s">
        <v>408</v>
      </c>
      <c r="O3" s="41"/>
      <c r="P3" s="48" t="s">
        <v>409</v>
      </c>
      <c r="Q3" s="48" t="s">
        <v>409</v>
      </c>
      <c r="R3" s="48" t="s">
        <v>409</v>
      </c>
      <c r="S3" s="48" t="s">
        <v>409</v>
      </c>
      <c r="T3" s="48" t="s">
        <v>409</v>
      </c>
      <c r="U3" s="48" t="s">
        <v>409</v>
      </c>
      <c r="V3" s="48" t="s">
        <v>409</v>
      </c>
      <c r="W3" s="48" t="s">
        <v>409</v>
      </c>
      <c r="X3" s="48" t="s">
        <v>409</v>
      </c>
      <c r="Y3" s="48" t="s">
        <v>409</v>
      </c>
      <c r="Z3" s="48" t="s">
        <v>409</v>
      </c>
      <c r="AA3" s="48" t="s">
        <v>410</v>
      </c>
      <c r="AB3" s="48" t="s">
        <v>410</v>
      </c>
      <c r="AC3" s="48" t="s">
        <v>410</v>
      </c>
      <c r="AD3" s="48" t="s">
        <v>410</v>
      </c>
      <c r="AE3" s="48" t="s">
        <v>410</v>
      </c>
      <c r="AF3" s="48" t="s">
        <v>410</v>
      </c>
      <c r="AG3" s="48" t="s">
        <v>411</v>
      </c>
      <c r="AH3" s="48" t="s">
        <v>412</v>
      </c>
      <c r="AI3" s="48" t="s">
        <v>413</v>
      </c>
      <c r="AJ3" s="48" t="s">
        <v>413</v>
      </c>
      <c r="AK3" s="48" t="s">
        <v>413</v>
      </c>
      <c r="AL3" s="48" t="s">
        <v>413</v>
      </c>
      <c r="AM3" s="48" t="s">
        <v>413</v>
      </c>
      <c r="AN3" s="48" t="s">
        <v>413</v>
      </c>
      <c r="AO3" s="48" t="s">
        <v>414</v>
      </c>
      <c r="AP3" s="48" t="s">
        <v>414</v>
      </c>
      <c r="AQ3" s="48" t="s">
        <v>414</v>
      </c>
      <c r="AR3" s="48" t="s">
        <v>414</v>
      </c>
      <c r="AS3" s="48" t="s">
        <v>414</v>
      </c>
      <c r="AT3" s="48" t="s">
        <v>415</v>
      </c>
      <c r="AU3" s="48" t="s">
        <v>415</v>
      </c>
      <c r="AV3" s="48" t="s">
        <v>416</v>
      </c>
      <c r="AW3" s="48" t="s">
        <v>416</v>
      </c>
      <c r="AX3" s="48" t="s">
        <v>417</v>
      </c>
      <c r="AY3" s="48" t="s">
        <v>417</v>
      </c>
      <c r="AZ3" s="49" t="s">
        <v>418</v>
      </c>
    </row>
    <row r="4">
      <c r="A4" s="40">
        <v>2.0</v>
      </c>
      <c r="B4" s="28" t="s">
        <v>419</v>
      </c>
      <c r="C4" s="41"/>
      <c r="D4" s="42">
        <f t="array" ref="D4">index(systems,match($A4,INDEX(systems,0,1),),3)</f>
        <v>583.881</v>
      </c>
      <c r="E4" s="42">
        <f t="array" ref="E4">index(systems,match($A4,INDEX(systems,0,1),),4)</f>
        <v>256.931</v>
      </c>
      <c r="F4" s="43" t="str">
        <f>IFERROR(__xludf.DUMMYFUNCTION("let(row, match($B4&amp;if($C4&lt;&gt;"""","" [""&amp;$C4&amp;""]"",""""),index(nebulae,,2),0),join("","",iferror(round(index(nebulae,row,5)/2,3),1),iferror(round(index(nebulae,row,6)/2,3),1),0))"),"1,1,0")</f>
        <v>1,1,0</v>
      </c>
      <c r="G4" s="44" t="s">
        <v>420</v>
      </c>
      <c r="H4" s="45">
        <f t="array" ref="H4">let(systemId,match(A4,index(systems,0,1),),refSystemId,match($H$1,index(systems,0,1),),x,index(systems,systemId,3),y,index(systems,systemId,4),refX,index(systems,refSystemId,3),refY,index(systems,refSystemId,4),round(sqrt((x-refX)^2+(y-refY)^2),3))</f>
        <v>637.911</v>
      </c>
      <c r="I4" s="28" t="s">
        <v>408</v>
      </c>
      <c r="J4" s="28" t="s">
        <v>408</v>
      </c>
      <c r="K4" s="28" t="s">
        <v>408</v>
      </c>
      <c r="L4" s="28" t="s">
        <v>408</v>
      </c>
      <c r="M4" s="28" t="s">
        <v>408</v>
      </c>
      <c r="N4" s="28" t="s">
        <v>408</v>
      </c>
      <c r="O4" s="41"/>
      <c r="P4" s="48" t="s">
        <v>421</v>
      </c>
      <c r="Q4" s="48" t="s">
        <v>421</v>
      </c>
      <c r="R4" s="48" t="s">
        <v>421</v>
      </c>
      <c r="S4" s="48" t="s">
        <v>421</v>
      </c>
      <c r="T4" s="48" t="s">
        <v>421</v>
      </c>
      <c r="U4" s="48" t="s">
        <v>422</v>
      </c>
      <c r="V4" s="48" t="s">
        <v>422</v>
      </c>
      <c r="W4" s="48" t="s">
        <v>422</v>
      </c>
      <c r="X4" s="48" t="s">
        <v>422</v>
      </c>
      <c r="Y4" s="48" t="s">
        <v>422</v>
      </c>
      <c r="Z4" s="48" t="s">
        <v>422</v>
      </c>
      <c r="AA4" s="48" t="s">
        <v>422</v>
      </c>
      <c r="AB4" s="48" t="s">
        <v>422</v>
      </c>
      <c r="AC4" s="48" t="s">
        <v>422</v>
      </c>
      <c r="AD4" s="48" t="s">
        <v>422</v>
      </c>
      <c r="AE4" s="48" t="s">
        <v>422</v>
      </c>
      <c r="AF4" s="48" t="s">
        <v>422</v>
      </c>
      <c r="AG4" s="48" t="s">
        <v>422</v>
      </c>
      <c r="AH4" s="48" t="s">
        <v>422</v>
      </c>
      <c r="AI4" s="48" t="s">
        <v>422</v>
      </c>
      <c r="AJ4" s="48" t="s">
        <v>422</v>
      </c>
      <c r="AK4" s="48" t="s">
        <v>422</v>
      </c>
      <c r="AL4" s="48" t="s">
        <v>422</v>
      </c>
      <c r="AM4" s="48" t="s">
        <v>422</v>
      </c>
      <c r="AN4" s="48" t="s">
        <v>422</v>
      </c>
      <c r="AO4" s="48" t="s">
        <v>422</v>
      </c>
      <c r="AP4" s="48" t="s">
        <v>422</v>
      </c>
      <c r="AQ4" s="48" t="s">
        <v>422</v>
      </c>
      <c r="AR4" s="48" t="s">
        <v>422</v>
      </c>
      <c r="AS4" s="48" t="s">
        <v>422</v>
      </c>
      <c r="AT4" s="48" t="s">
        <v>422</v>
      </c>
      <c r="AU4" s="48" t="s">
        <v>422</v>
      </c>
      <c r="AV4" s="48" t="s">
        <v>422</v>
      </c>
      <c r="AW4" s="48" t="s">
        <v>422</v>
      </c>
      <c r="AX4" s="48" t="s">
        <v>422</v>
      </c>
      <c r="AY4" s="48" t="s">
        <v>422</v>
      </c>
      <c r="AZ4" s="50" t="s">
        <v>423</v>
      </c>
    </row>
    <row r="5">
      <c r="A5" s="40">
        <v>3.0</v>
      </c>
      <c r="B5" s="28" t="s">
        <v>424</v>
      </c>
      <c r="C5" s="41"/>
      <c r="D5" s="42">
        <f t="array" ref="D5">index(systems,match($A5,INDEX(systems,0,1),),3)</f>
        <v>-70.319</v>
      </c>
      <c r="E5" s="42">
        <f t="array" ref="E5">index(systems,match($A5,INDEX(systems,0,1),),4)</f>
        <v>-95.949</v>
      </c>
      <c r="F5" s="43" t="str">
        <f>IFERROR(__xludf.DUMMYFUNCTION("let(row, match($B5&amp;if($C5&lt;&gt;"""","" [""&amp;$C5&amp;""]"",""""),index(nebulae,,2),0),join("","",iferror(round(index(nebulae,row,5)/2,3),1),iferror(round(index(nebulae,row,6)/2,3),1),0))"),"1,1,0")</f>
        <v>1,1,0</v>
      </c>
      <c r="G5" s="44" t="s">
        <v>425</v>
      </c>
      <c r="H5" s="45">
        <f t="array" ref="H5">let(systemId,match(A5,index(systems,0,1),),refSystemId,match($H$1,index(systems,0,1),),x,index(systems,systemId,3),y,index(systems,systemId,4),refX,index(systems,refSystemId,3),refY,index(systems,refSystemId,4),round(sqrt((x-refX)^2+(y-refY)^2),3))</f>
        <v>118.958</v>
      </c>
      <c r="I5" s="46" t="s">
        <v>426</v>
      </c>
      <c r="J5" s="47" t="s">
        <v>427</v>
      </c>
      <c r="K5" s="47" t="s">
        <v>427</v>
      </c>
      <c r="L5" s="47" t="s">
        <v>427</v>
      </c>
      <c r="M5" s="46" t="s">
        <v>427</v>
      </c>
      <c r="N5" s="28" t="s">
        <v>427</v>
      </c>
      <c r="O5" s="48" t="s">
        <v>427</v>
      </c>
      <c r="P5" s="48" t="s">
        <v>427</v>
      </c>
      <c r="Q5" s="48" t="s">
        <v>427</v>
      </c>
      <c r="R5" s="48" t="s">
        <v>427</v>
      </c>
      <c r="S5" s="48" t="s">
        <v>427</v>
      </c>
      <c r="T5" s="48" t="s">
        <v>427</v>
      </c>
      <c r="U5" s="48" t="s">
        <v>427</v>
      </c>
      <c r="V5" s="48" t="s">
        <v>427</v>
      </c>
      <c r="W5" s="48" t="s">
        <v>427</v>
      </c>
      <c r="X5" s="48" t="s">
        <v>427</v>
      </c>
      <c r="Y5" s="48" t="s">
        <v>427</v>
      </c>
      <c r="Z5" s="48" t="s">
        <v>427</v>
      </c>
      <c r="AA5" s="48" t="s">
        <v>427</v>
      </c>
      <c r="AB5" s="48" t="s">
        <v>427</v>
      </c>
      <c r="AC5" s="48" t="s">
        <v>427</v>
      </c>
      <c r="AD5" s="48" t="s">
        <v>427</v>
      </c>
      <c r="AE5" s="48" t="s">
        <v>427</v>
      </c>
      <c r="AF5" s="48" t="s">
        <v>427</v>
      </c>
      <c r="AG5" s="48" t="s">
        <v>427</v>
      </c>
      <c r="AH5" s="48" t="s">
        <v>427</v>
      </c>
      <c r="AI5" s="48" t="s">
        <v>427</v>
      </c>
      <c r="AJ5" s="48" t="s">
        <v>427</v>
      </c>
      <c r="AK5" s="48" t="s">
        <v>427</v>
      </c>
      <c r="AL5" s="48" t="s">
        <v>427</v>
      </c>
      <c r="AM5" s="48" t="s">
        <v>427</v>
      </c>
      <c r="AN5" s="48" t="s">
        <v>427</v>
      </c>
      <c r="AO5" s="48" t="s">
        <v>427</v>
      </c>
      <c r="AP5" s="48" t="s">
        <v>427</v>
      </c>
      <c r="AQ5" s="48" t="s">
        <v>427</v>
      </c>
      <c r="AR5" s="48" t="s">
        <v>426</v>
      </c>
      <c r="AS5" s="48" t="s">
        <v>426</v>
      </c>
      <c r="AT5" s="48" t="s">
        <v>428</v>
      </c>
      <c r="AU5" s="48" t="s">
        <v>428</v>
      </c>
      <c r="AV5" s="48" t="s">
        <v>428</v>
      </c>
      <c r="AW5" s="48" t="s">
        <v>418</v>
      </c>
      <c r="AX5" s="48" t="s">
        <v>429</v>
      </c>
      <c r="AY5" s="48" t="s">
        <v>429</v>
      </c>
      <c r="AZ5" s="51" t="s">
        <v>429</v>
      </c>
    </row>
    <row r="6">
      <c r="A6" s="40">
        <v>4.0</v>
      </c>
      <c r="B6" s="28" t="s">
        <v>430</v>
      </c>
      <c r="C6" s="41"/>
      <c r="D6" s="42">
        <f t="array" ref="D6">index(systems,match($A6,INDEX(systems,0,1),),3)</f>
        <v>380.231</v>
      </c>
      <c r="E6" s="42">
        <f t="array" ref="E6">index(systems,match($A6,INDEX(systems,0,1),),4)</f>
        <v>314.823</v>
      </c>
      <c r="F6" s="43" t="str">
        <f>IFERROR(__xludf.DUMMYFUNCTION("let(row, match($B6&amp;if($C6&lt;&gt;"""","" [""&amp;$C6&amp;""]"",""""),index(nebulae,,2),0),join("","",iferror(round(index(nebulae,row,5)/2,3),1),iferror(round(index(nebulae,row,6)/2,3),1),0))"),"1,1,0")</f>
        <v>1,1,0</v>
      </c>
      <c r="G6" s="44" t="s">
        <v>431</v>
      </c>
      <c r="H6" s="45">
        <f t="array" ref="H6">let(systemId,match(A6,index(systems,0,1),),refSystemId,match($H$1,index(systems,0,1),),x,index(systems,systemId,3),y,index(systems,systemId,4),refX,index(systems,refSystemId,3),refY,index(systems,refSystemId,4),round(sqrt((x-refX)^2+(y-refY)^2),3))</f>
        <v>493.649</v>
      </c>
      <c r="I6" s="28" t="s">
        <v>408</v>
      </c>
      <c r="J6" s="28" t="s">
        <v>408</v>
      </c>
      <c r="K6" s="28" t="s">
        <v>408</v>
      </c>
      <c r="L6" s="48" t="s">
        <v>408</v>
      </c>
      <c r="M6" s="48" t="s">
        <v>408</v>
      </c>
      <c r="N6" s="28" t="s">
        <v>408</v>
      </c>
      <c r="O6" s="41"/>
      <c r="P6" s="48" t="s">
        <v>432</v>
      </c>
      <c r="Q6" s="48" t="s">
        <v>432</v>
      </c>
      <c r="R6" s="48" t="s">
        <v>432</v>
      </c>
      <c r="S6" s="48" t="s">
        <v>432</v>
      </c>
      <c r="T6" s="48" t="s">
        <v>432</v>
      </c>
      <c r="U6" s="48" t="s">
        <v>432</v>
      </c>
      <c r="V6" s="48" t="s">
        <v>432</v>
      </c>
      <c r="W6" s="48" t="s">
        <v>432</v>
      </c>
      <c r="X6" s="48" t="s">
        <v>432</v>
      </c>
      <c r="Y6" s="48" t="s">
        <v>432</v>
      </c>
      <c r="Z6" s="48" t="s">
        <v>432</v>
      </c>
      <c r="AA6" s="48" t="s">
        <v>432</v>
      </c>
      <c r="AB6" s="48" t="s">
        <v>432</v>
      </c>
      <c r="AC6" s="48" t="s">
        <v>432</v>
      </c>
      <c r="AD6" s="48" t="s">
        <v>432</v>
      </c>
      <c r="AE6" s="48" t="s">
        <v>432</v>
      </c>
      <c r="AF6" s="48" t="s">
        <v>432</v>
      </c>
      <c r="AG6" s="48" t="s">
        <v>432</v>
      </c>
      <c r="AH6" s="48" t="s">
        <v>432</v>
      </c>
      <c r="AI6" s="48" t="s">
        <v>432</v>
      </c>
      <c r="AJ6" s="48" t="s">
        <v>432</v>
      </c>
      <c r="AK6" s="48" t="s">
        <v>432</v>
      </c>
      <c r="AL6" s="48" t="s">
        <v>432</v>
      </c>
      <c r="AM6" s="48" t="s">
        <v>432</v>
      </c>
      <c r="AN6" s="48" t="s">
        <v>432</v>
      </c>
      <c r="AO6" s="48" t="s">
        <v>432</v>
      </c>
      <c r="AP6" s="48" t="s">
        <v>432</v>
      </c>
      <c r="AQ6" s="48" t="s">
        <v>432</v>
      </c>
      <c r="AR6" s="48" t="s">
        <v>432</v>
      </c>
      <c r="AS6" s="48" t="s">
        <v>432</v>
      </c>
      <c r="AT6" s="48" t="s">
        <v>432</v>
      </c>
      <c r="AU6" s="48" t="s">
        <v>432</v>
      </c>
      <c r="AV6" s="52" t="s">
        <v>432</v>
      </c>
      <c r="AW6" s="52" t="s">
        <v>432</v>
      </c>
      <c r="AX6" s="52" t="s">
        <v>432</v>
      </c>
      <c r="AY6" s="52" t="s">
        <v>432</v>
      </c>
      <c r="AZ6" s="28" t="s">
        <v>432</v>
      </c>
    </row>
    <row r="7">
      <c r="A7" s="40">
        <v>5.0</v>
      </c>
      <c r="B7" s="28" t="s">
        <v>433</v>
      </c>
      <c r="C7" s="41"/>
      <c r="D7" s="42">
        <f t="array" ref="D7">index(systems,match($A7,INDEX(systems,0,1),),3)</f>
        <v>-317.967</v>
      </c>
      <c r="E7" s="42">
        <f t="array" ref="E7">index(systems,match($A7,INDEX(systems,0,1),),4)</f>
        <v>246.551</v>
      </c>
      <c r="F7" s="43" t="str">
        <f>IFERROR(__xludf.DUMMYFUNCTION("let(row, match($B7&amp;if($C7&lt;&gt;"""","" [""&amp;$C7&amp;""]"",""""),index(nebulae,,2),0),join("","",iferror(round(index(nebulae,row,5)/2,3),1),iferror(round(index(nebulae,row,6)/2,3),1),0))"),"1,1,0")</f>
        <v>1,1,0</v>
      </c>
      <c r="G7" s="44" t="s">
        <v>434</v>
      </c>
      <c r="H7" s="45">
        <f t="array" ref="H7">let(systemId,match(A7,index(systems,0,1),),refSystemId,match($H$1,index(systems,0,1),),x,index(systems,systemId,3),y,index(systems,systemId,4),refX,index(systems,refSystemId,3),refY,index(systems,refSystemId,4),round(sqrt((x-refX)^2+(y-refY)^2),3))</f>
        <v>402.356</v>
      </c>
      <c r="I7" s="53"/>
      <c r="J7" s="53"/>
      <c r="K7" s="53"/>
      <c r="L7" s="53"/>
      <c r="M7" s="53"/>
      <c r="N7" s="28" t="s">
        <v>435</v>
      </c>
      <c r="O7" s="48" t="s">
        <v>435</v>
      </c>
      <c r="P7" s="48" t="s">
        <v>435</v>
      </c>
      <c r="Q7" s="48" t="s">
        <v>435</v>
      </c>
      <c r="R7" s="48" t="s">
        <v>435</v>
      </c>
      <c r="S7" s="48" t="s">
        <v>435</v>
      </c>
      <c r="T7" s="48" t="s">
        <v>435</v>
      </c>
      <c r="U7" s="48" t="s">
        <v>435</v>
      </c>
      <c r="V7" s="48" t="s">
        <v>435</v>
      </c>
      <c r="W7" s="48" t="s">
        <v>435</v>
      </c>
      <c r="X7" s="48" t="s">
        <v>435</v>
      </c>
      <c r="Y7" s="48" t="s">
        <v>435</v>
      </c>
      <c r="Z7" s="48" t="s">
        <v>435</v>
      </c>
      <c r="AA7" s="48" t="s">
        <v>436</v>
      </c>
      <c r="AB7" s="48" t="s">
        <v>436</v>
      </c>
      <c r="AC7" s="48" t="s">
        <v>436</v>
      </c>
      <c r="AD7" s="48" t="s">
        <v>436</v>
      </c>
      <c r="AE7" s="48" t="s">
        <v>436</v>
      </c>
      <c r="AF7" s="48" t="s">
        <v>436</v>
      </c>
      <c r="AG7" s="48" t="s">
        <v>436</v>
      </c>
      <c r="AH7" s="48" t="s">
        <v>437</v>
      </c>
      <c r="AI7" s="48" t="s">
        <v>438</v>
      </c>
      <c r="AJ7" s="48" t="s">
        <v>438</v>
      </c>
      <c r="AK7" s="48" t="s">
        <v>438</v>
      </c>
      <c r="AL7" s="48" t="s">
        <v>438</v>
      </c>
      <c r="AM7" s="48" t="s">
        <v>438</v>
      </c>
      <c r="AN7" s="48" t="s">
        <v>438</v>
      </c>
      <c r="AO7" s="48" t="s">
        <v>438</v>
      </c>
      <c r="AP7" s="48" t="s">
        <v>438</v>
      </c>
      <c r="AQ7" s="48" t="s">
        <v>438</v>
      </c>
      <c r="AR7" s="48" t="s">
        <v>438</v>
      </c>
      <c r="AS7" s="48" t="s">
        <v>438</v>
      </c>
      <c r="AT7" s="48" t="s">
        <v>439</v>
      </c>
      <c r="AU7" s="48" t="s">
        <v>439</v>
      </c>
      <c r="AV7" s="48" t="s">
        <v>439</v>
      </c>
      <c r="AW7" s="48" t="s">
        <v>439</v>
      </c>
      <c r="AX7" s="52" t="s">
        <v>439</v>
      </c>
      <c r="AY7" s="52" t="s">
        <v>439</v>
      </c>
      <c r="AZ7" s="49" t="s">
        <v>439</v>
      </c>
    </row>
    <row r="8">
      <c r="A8" s="40">
        <v>6.0</v>
      </c>
      <c r="B8" s="28" t="s">
        <v>440</v>
      </c>
      <c r="C8" s="41"/>
      <c r="D8" s="42">
        <f t="array" ref="D8">index(systems,match($A8,INDEX(systems,0,1),),3)</f>
        <v>605.903</v>
      </c>
      <c r="E8" s="42">
        <f t="array" ref="E8">index(systems,match($A8,INDEX(systems,0,1),),4)</f>
        <v>-39.852</v>
      </c>
      <c r="F8" s="43" t="str">
        <f>IFERROR(__xludf.DUMMYFUNCTION("let(row, match($B8&amp;if($C8&lt;&gt;"""","" [""&amp;$C8&amp;""]"",""""),index(nebulae,,2),0),join("","",iferror(round(index(nebulae,row,5)/2,3),1),iferror(round(index(nebulae,row,6)/2,3),1),0))"),"1,1,0")</f>
        <v>1,1,0</v>
      </c>
      <c r="G8" s="44" t="s">
        <v>441</v>
      </c>
      <c r="H8" s="45">
        <f t="array" ref="H8">let(systemId,match(A8,index(systems,0,1),),refSystemId,match($H$1,index(systems,0,1),),x,index(systems,systemId,3),y,index(systems,systemId,4),refX,index(systems,refSystemId,3),refY,index(systems,refSystemId,4),round(sqrt((x-refX)^2+(y-refY)^2),3))</f>
        <v>607.212</v>
      </c>
      <c r="I8" s="54"/>
      <c r="J8" s="54"/>
      <c r="K8" s="54"/>
      <c r="L8" s="54"/>
      <c r="M8" s="54"/>
      <c r="N8" s="49" t="s">
        <v>442</v>
      </c>
      <c r="O8" s="52" t="s">
        <v>442</v>
      </c>
      <c r="P8" s="52" t="s">
        <v>442</v>
      </c>
      <c r="Q8" s="52" t="s">
        <v>442</v>
      </c>
      <c r="R8" s="52" t="s">
        <v>442</v>
      </c>
      <c r="S8" s="48" t="s">
        <v>442</v>
      </c>
      <c r="T8" s="52" t="s">
        <v>442</v>
      </c>
      <c r="U8" s="52" t="s">
        <v>443</v>
      </c>
      <c r="V8" s="52" t="s">
        <v>443</v>
      </c>
      <c r="W8" s="52" t="s">
        <v>443</v>
      </c>
      <c r="X8" s="52" t="s">
        <v>443</v>
      </c>
      <c r="Y8" s="52" t="s">
        <v>444</v>
      </c>
      <c r="Z8" s="52" t="s">
        <v>444</v>
      </c>
      <c r="AA8" s="52" t="s">
        <v>445</v>
      </c>
      <c r="AB8" s="52" t="s">
        <v>445</v>
      </c>
      <c r="AC8" s="52" t="s">
        <v>445</v>
      </c>
      <c r="AD8" s="52" t="s">
        <v>445</v>
      </c>
      <c r="AE8" s="52" t="s">
        <v>445</v>
      </c>
      <c r="AF8" s="52" t="s">
        <v>445</v>
      </c>
      <c r="AG8" s="52" t="s">
        <v>445</v>
      </c>
      <c r="AH8" s="52" t="s">
        <v>445</v>
      </c>
      <c r="AI8" s="52" t="s">
        <v>445</v>
      </c>
      <c r="AJ8" s="52" t="s">
        <v>445</v>
      </c>
      <c r="AK8" s="52" t="s">
        <v>445</v>
      </c>
      <c r="AL8" s="52" t="s">
        <v>445</v>
      </c>
      <c r="AM8" s="52" t="s">
        <v>445</v>
      </c>
      <c r="AN8" s="52" t="s">
        <v>445</v>
      </c>
      <c r="AO8" s="52" t="s">
        <v>444</v>
      </c>
      <c r="AP8" s="52" t="s">
        <v>444</v>
      </c>
      <c r="AQ8" s="52" t="s">
        <v>444</v>
      </c>
      <c r="AR8" s="52" t="s">
        <v>446</v>
      </c>
      <c r="AS8" s="52" t="s">
        <v>446</v>
      </c>
      <c r="AT8" s="52" t="s">
        <v>446</v>
      </c>
      <c r="AU8" s="52" t="s">
        <v>446</v>
      </c>
      <c r="AV8" s="52" t="s">
        <v>446</v>
      </c>
      <c r="AW8" s="52" t="s">
        <v>446</v>
      </c>
      <c r="AX8" s="52" t="s">
        <v>446</v>
      </c>
      <c r="AY8" s="52" t="s">
        <v>446</v>
      </c>
      <c r="AZ8" s="49" t="s">
        <v>446</v>
      </c>
    </row>
    <row r="9">
      <c r="A9" s="40">
        <v>7.0</v>
      </c>
      <c r="B9" s="28" t="s">
        <v>447</v>
      </c>
      <c r="C9" s="41"/>
      <c r="D9" s="42">
        <f t="array" ref="D9">index(systems,match($A9,INDEX(systems,0,1),),3)</f>
        <v>-299.341</v>
      </c>
      <c r="E9" s="42">
        <f t="array" ref="E9">index(systems,match($A9,INDEX(systems,0,1),),4)</f>
        <v>127.388</v>
      </c>
      <c r="F9" s="43" t="str">
        <f>IFERROR(__xludf.DUMMYFUNCTION("let(row, match($B9&amp;if($C9&lt;&gt;"""","" [""&amp;$C9&amp;""]"",""""),index(nebulae,,2),0),join("","",iferror(round(index(nebulae,row,5)/2,3),1),iferror(round(index(nebulae,row,6)/2,3),1),0))"),"1,1,0")</f>
        <v>1,1,0</v>
      </c>
      <c r="G9" s="44" t="s">
        <v>448</v>
      </c>
      <c r="H9" s="45">
        <f t="array" ref="H9">let(systemId,match(A9,index(systems,0,1),),refSystemId,match($H$1,index(systems,0,1),),x,index(systems,systemId,3),y,index(systems,systemId,4),refX,index(systems,refSystemId,3),refY,index(systems,refSystemId,4),round(sqrt((x-refX)^2+(y-refY)^2),3))</f>
        <v>325.319</v>
      </c>
      <c r="I9" s="46" t="s">
        <v>408</v>
      </c>
      <c r="J9" s="46" t="s">
        <v>408</v>
      </c>
      <c r="K9" s="46" t="s">
        <v>408</v>
      </c>
      <c r="L9" s="46" t="s">
        <v>408</v>
      </c>
      <c r="M9" s="48" t="s">
        <v>408</v>
      </c>
      <c r="N9" s="28" t="s">
        <v>408</v>
      </c>
      <c r="O9" s="41"/>
      <c r="P9" s="48" t="s">
        <v>449</v>
      </c>
      <c r="Q9" s="48" t="s">
        <v>449</v>
      </c>
      <c r="R9" s="48" t="s">
        <v>449</v>
      </c>
      <c r="S9" s="48" t="s">
        <v>449</v>
      </c>
      <c r="T9" s="48" t="s">
        <v>449</v>
      </c>
      <c r="U9" s="48" t="s">
        <v>449</v>
      </c>
      <c r="V9" s="48" t="s">
        <v>449</v>
      </c>
      <c r="W9" s="48" t="s">
        <v>449</v>
      </c>
      <c r="X9" s="48" t="s">
        <v>449</v>
      </c>
      <c r="Y9" s="48" t="s">
        <v>449</v>
      </c>
      <c r="Z9" s="48" t="s">
        <v>449</v>
      </c>
      <c r="AA9" s="48" t="s">
        <v>450</v>
      </c>
      <c r="AB9" s="48" t="s">
        <v>450</v>
      </c>
      <c r="AC9" s="48" t="s">
        <v>450</v>
      </c>
      <c r="AD9" s="48" t="s">
        <v>450</v>
      </c>
      <c r="AE9" s="48" t="s">
        <v>450</v>
      </c>
      <c r="AF9" s="48" t="s">
        <v>450</v>
      </c>
      <c r="AG9" s="48" t="s">
        <v>450</v>
      </c>
      <c r="AH9" s="48" t="s">
        <v>451</v>
      </c>
      <c r="AI9" s="48" t="s">
        <v>452</v>
      </c>
      <c r="AJ9" s="48" t="s">
        <v>452</v>
      </c>
      <c r="AK9" s="48" t="s">
        <v>452</v>
      </c>
      <c r="AL9" s="48" t="s">
        <v>452</v>
      </c>
      <c r="AM9" s="48" t="s">
        <v>452</v>
      </c>
      <c r="AN9" s="48" t="s">
        <v>452</v>
      </c>
      <c r="AO9" s="48" t="s">
        <v>452</v>
      </c>
      <c r="AP9" s="48" t="s">
        <v>452</v>
      </c>
      <c r="AQ9" s="48" t="s">
        <v>452</v>
      </c>
      <c r="AR9" s="48" t="s">
        <v>452</v>
      </c>
      <c r="AS9" s="48" t="s">
        <v>453</v>
      </c>
      <c r="AT9" s="52" t="s">
        <v>454</v>
      </c>
      <c r="AU9" s="52" t="s">
        <v>454</v>
      </c>
      <c r="AV9" s="52" t="s">
        <v>454</v>
      </c>
      <c r="AW9" s="52" t="s">
        <v>454</v>
      </c>
      <c r="AX9" s="52" t="s">
        <v>454</v>
      </c>
      <c r="AY9" s="52" t="s">
        <v>454</v>
      </c>
      <c r="AZ9" s="49" t="s">
        <v>455</v>
      </c>
    </row>
    <row r="10">
      <c r="A10" s="40">
        <v>3146.0</v>
      </c>
      <c r="B10" s="28" t="s">
        <v>456</v>
      </c>
      <c r="C10" s="28" t="s">
        <v>457</v>
      </c>
      <c r="D10" s="42">
        <f t="array" ref="D10">index(systems,match($A10,INDEX(systems,0,1),),3)</f>
        <v>-26.218</v>
      </c>
      <c r="E10" s="42">
        <f t="array" ref="E10">index(systems,match($A10,INDEX(systems,0,1),),4)</f>
        <v>-481.285</v>
      </c>
      <c r="F10" s="43" t="str">
        <f>IFERROR(__xludf.DUMMYFUNCTION("let(row, match($B10&amp;if($C10&lt;&gt;"""","" [""&amp;$C10&amp;""]"",""""),index(nebulae,,2),0),join("","",iferror(round(index(nebulae,row,5)/2,3),1),iferror(round(index(nebulae,row,6)/2,3),1),0))"),"1,1,0")</f>
        <v>1,1,0</v>
      </c>
      <c r="G10" s="44" t="s">
        <v>458</v>
      </c>
      <c r="H10" s="45">
        <f t="array" ref="H10">let(systemId,match(A10,index(systems,0,1),),refSystemId,match($H$1,index(systems,0,1),),x,index(systems,systemId,3),y,index(systems,systemId,4),refX,index(systems,refSystemId,3),refY,index(systems,refSystemId,4),round(sqrt((x-refX)^2+(y-refY)^2),3))</f>
        <v>481.999</v>
      </c>
      <c r="I10" s="51" t="s">
        <v>408</v>
      </c>
      <c r="J10" s="51" t="s">
        <v>408</v>
      </c>
      <c r="K10" s="51" t="s">
        <v>408</v>
      </c>
      <c r="L10" s="51" t="s">
        <v>408</v>
      </c>
      <c r="M10" s="51" t="s">
        <v>408</v>
      </c>
      <c r="N10" s="51" t="s">
        <v>408</v>
      </c>
      <c r="O10" s="55"/>
      <c r="P10" s="56" t="s">
        <v>408</v>
      </c>
      <c r="Q10" s="51" t="s">
        <v>408</v>
      </c>
      <c r="R10" s="56" t="s">
        <v>408</v>
      </c>
      <c r="S10" s="56" t="s">
        <v>408</v>
      </c>
      <c r="T10" s="51" t="s">
        <v>408</v>
      </c>
      <c r="U10" s="55"/>
      <c r="V10" s="51" t="s">
        <v>418</v>
      </c>
      <c r="W10" s="56" t="s">
        <v>418</v>
      </c>
      <c r="X10" s="51" t="s">
        <v>418</v>
      </c>
      <c r="Y10" s="51" t="s">
        <v>422</v>
      </c>
      <c r="Z10" s="48" t="s">
        <v>422</v>
      </c>
      <c r="AA10" s="56" t="s">
        <v>422</v>
      </c>
      <c r="AB10" s="56" t="s">
        <v>422</v>
      </c>
      <c r="AC10" s="56" t="s">
        <v>422</v>
      </c>
      <c r="AD10" s="56" t="s">
        <v>422</v>
      </c>
      <c r="AE10" s="56" t="s">
        <v>422</v>
      </c>
      <c r="AF10" s="56" t="s">
        <v>422</v>
      </c>
      <c r="AG10" s="56" t="s">
        <v>422</v>
      </c>
      <c r="AH10" s="56" t="s">
        <v>422</v>
      </c>
      <c r="AI10" s="56" t="s">
        <v>422</v>
      </c>
      <c r="AJ10" s="56" t="s">
        <v>422</v>
      </c>
      <c r="AK10" s="56" t="s">
        <v>422</v>
      </c>
      <c r="AL10" s="56" t="s">
        <v>422</v>
      </c>
      <c r="AM10" s="56" t="s">
        <v>422</v>
      </c>
      <c r="AN10" s="56" t="s">
        <v>422</v>
      </c>
      <c r="AO10" s="56" t="s">
        <v>422</v>
      </c>
      <c r="AP10" s="56" t="s">
        <v>422</v>
      </c>
      <c r="AQ10" s="56" t="s">
        <v>422</v>
      </c>
      <c r="AR10" s="56" t="s">
        <v>422</v>
      </c>
      <c r="AS10" s="56" t="s">
        <v>422</v>
      </c>
      <c r="AT10" s="56" t="s">
        <v>422</v>
      </c>
      <c r="AU10" s="56" t="s">
        <v>422</v>
      </c>
      <c r="AV10" s="56" t="s">
        <v>422</v>
      </c>
      <c r="AW10" s="56" t="s">
        <v>422</v>
      </c>
      <c r="AX10" s="56" t="s">
        <v>422</v>
      </c>
      <c r="AY10" s="56" t="s">
        <v>422</v>
      </c>
      <c r="AZ10" s="28" t="s">
        <v>422</v>
      </c>
    </row>
    <row r="11">
      <c r="A11" s="40">
        <v>8.0</v>
      </c>
      <c r="B11" s="28" t="s">
        <v>459</v>
      </c>
      <c r="C11" s="41"/>
      <c r="D11" s="42">
        <f t="array" ref="D11">index(systems,match($A11,INDEX(systems,0,1),),3)</f>
        <v>-430.967</v>
      </c>
      <c r="E11" s="42">
        <f t="array" ref="E11">index(systems,match($A11,INDEX(systems,0,1),),4)</f>
        <v>58.633</v>
      </c>
      <c r="F11" s="43" t="str">
        <f>IFERROR(__xludf.DUMMYFUNCTION("let(row, match($B11&amp;if($C11&lt;&gt;"""","" [""&amp;$C11&amp;""]"",""""),index(nebulae,,2),0),join("","",iferror(round(index(nebulae,row,5)/2,3),1),iferror(round(index(nebulae,row,6)/2,3),1),0))"),"1,1,0")</f>
        <v>1,1,0</v>
      </c>
      <c r="G11" s="44" t="s">
        <v>460</v>
      </c>
      <c r="H11" s="45">
        <f t="array" ref="H11">let(systemId,match(A11,index(systems,0,1),),refSystemId,match($H$1,index(systems,0,1),),x,index(systems,systemId,3),y,index(systems,systemId,4),refX,index(systems,refSystemId,3),refY,index(systems,refSystemId,4),round(sqrt((x-refX)^2+(y-refY)^2),3))</f>
        <v>434.937</v>
      </c>
      <c r="I11" s="28" t="s">
        <v>408</v>
      </c>
      <c r="J11" s="28" t="s">
        <v>408</v>
      </c>
      <c r="K11" s="28" t="s">
        <v>408</v>
      </c>
      <c r="L11" s="28" t="s">
        <v>408</v>
      </c>
      <c r="M11" s="28" t="s">
        <v>408</v>
      </c>
      <c r="N11" s="28" t="s">
        <v>408</v>
      </c>
      <c r="O11" s="41"/>
      <c r="P11" s="48" t="s">
        <v>461</v>
      </c>
      <c r="Q11" s="48" t="s">
        <v>461</v>
      </c>
      <c r="R11" s="48" t="s">
        <v>461</v>
      </c>
      <c r="S11" s="48" t="s">
        <v>449</v>
      </c>
      <c r="T11" s="48" t="s">
        <v>449</v>
      </c>
      <c r="U11" s="48" t="s">
        <v>449</v>
      </c>
      <c r="V11" s="48" t="s">
        <v>449</v>
      </c>
      <c r="W11" s="48" t="s">
        <v>449</v>
      </c>
      <c r="X11" s="48" t="s">
        <v>449</v>
      </c>
      <c r="Y11" s="48" t="s">
        <v>449</v>
      </c>
      <c r="Z11" s="48" t="s">
        <v>449</v>
      </c>
      <c r="AA11" s="48" t="s">
        <v>462</v>
      </c>
      <c r="AB11" s="48" t="s">
        <v>462</v>
      </c>
      <c r="AC11" s="48" t="s">
        <v>462</v>
      </c>
      <c r="AD11" s="48" t="s">
        <v>462</v>
      </c>
      <c r="AE11" s="48" t="s">
        <v>462</v>
      </c>
      <c r="AF11" s="48" t="s">
        <v>462</v>
      </c>
      <c r="AG11" s="48" t="s">
        <v>462</v>
      </c>
      <c r="AH11" s="48" t="s">
        <v>463</v>
      </c>
      <c r="AI11" s="48" t="s">
        <v>464</v>
      </c>
      <c r="AJ11" s="48" t="s">
        <v>464</v>
      </c>
      <c r="AK11" s="48" t="s">
        <v>464</v>
      </c>
      <c r="AL11" s="48" t="s">
        <v>464</v>
      </c>
      <c r="AM11" s="48" t="s">
        <v>464</v>
      </c>
      <c r="AN11" s="48" t="s">
        <v>464</v>
      </c>
      <c r="AO11" s="48" t="s">
        <v>464</v>
      </c>
      <c r="AP11" s="48" t="s">
        <v>464</v>
      </c>
      <c r="AQ11" s="48" t="s">
        <v>465</v>
      </c>
      <c r="AR11" s="48" t="s">
        <v>465</v>
      </c>
      <c r="AS11" s="48" t="s">
        <v>466</v>
      </c>
      <c r="AT11" s="52" t="s">
        <v>467</v>
      </c>
      <c r="AU11" s="52" t="s">
        <v>467</v>
      </c>
      <c r="AV11" s="52" t="s">
        <v>467</v>
      </c>
      <c r="AW11" s="52" t="s">
        <v>467</v>
      </c>
      <c r="AX11" s="52" t="s">
        <v>468</v>
      </c>
      <c r="AY11" s="52" t="s">
        <v>468</v>
      </c>
      <c r="AZ11" s="49" t="s">
        <v>468</v>
      </c>
    </row>
    <row r="12">
      <c r="A12" s="40">
        <v>9.0</v>
      </c>
      <c r="B12" s="28" t="s">
        <v>469</v>
      </c>
      <c r="C12" s="41"/>
      <c r="D12" s="42">
        <f t="array" ref="D12">index(systems,match($A12,INDEX(systems,0,1),),3)</f>
        <v>349.466</v>
      </c>
      <c r="E12" s="42">
        <f t="array" ref="E12">index(systems,match($A12,INDEX(systems,0,1),),4)</f>
        <v>314.567</v>
      </c>
      <c r="F12" s="43" t="str">
        <f>IFERROR(__xludf.DUMMYFUNCTION("let(row, match($B12&amp;if($C12&lt;&gt;"""","" [""&amp;$C12&amp;""]"",""""),index(nebulae,,2),0),join("","",iferror(round(index(nebulae,row,5)/2,3),1),iferror(round(index(nebulae,row,6)/2,3),1),0))"),"1,1,0")</f>
        <v>1,1,0</v>
      </c>
      <c r="G12" s="44" t="s">
        <v>470</v>
      </c>
      <c r="H12" s="45">
        <f t="array" ref="H12">let(systemId,match(A12,index(systems,0,1),),refSystemId,match($H$1,index(systems,0,1),),x,index(systems,systemId,3),y,index(systems,systemId,4),refX,index(systems,refSystemId,3),refY,index(systems,refSystemId,4),round(sqrt((x-refX)^2+(y-refY)^2),3))</f>
        <v>470.19</v>
      </c>
      <c r="I12" s="28" t="s">
        <v>408</v>
      </c>
      <c r="J12" s="28" t="s">
        <v>408</v>
      </c>
      <c r="K12" s="28" t="s">
        <v>408</v>
      </c>
      <c r="L12" s="47" t="s">
        <v>408</v>
      </c>
      <c r="M12" s="47" t="s">
        <v>408</v>
      </c>
      <c r="N12" s="28" t="s">
        <v>408</v>
      </c>
      <c r="O12" s="41"/>
      <c r="P12" s="48" t="s">
        <v>432</v>
      </c>
      <c r="Q12" s="48" t="s">
        <v>432</v>
      </c>
      <c r="R12" s="48" t="s">
        <v>432</v>
      </c>
      <c r="S12" s="48" t="s">
        <v>432</v>
      </c>
      <c r="T12" s="48" t="s">
        <v>432</v>
      </c>
      <c r="U12" s="48" t="s">
        <v>432</v>
      </c>
      <c r="V12" s="48" t="s">
        <v>432</v>
      </c>
      <c r="W12" s="48" t="s">
        <v>432</v>
      </c>
      <c r="X12" s="48" t="s">
        <v>432</v>
      </c>
      <c r="Y12" s="48" t="s">
        <v>432</v>
      </c>
      <c r="Z12" s="48" t="s">
        <v>432</v>
      </c>
      <c r="AA12" s="48" t="s">
        <v>432</v>
      </c>
      <c r="AB12" s="48" t="s">
        <v>432</v>
      </c>
      <c r="AC12" s="48" t="s">
        <v>432</v>
      </c>
      <c r="AD12" s="48" t="s">
        <v>432</v>
      </c>
      <c r="AE12" s="48" t="s">
        <v>432</v>
      </c>
      <c r="AF12" s="48" t="s">
        <v>432</v>
      </c>
      <c r="AG12" s="48" t="s">
        <v>432</v>
      </c>
      <c r="AH12" s="48" t="s">
        <v>432</v>
      </c>
      <c r="AI12" s="48" t="s">
        <v>432</v>
      </c>
      <c r="AJ12" s="48" t="s">
        <v>432</v>
      </c>
      <c r="AK12" s="48" t="s">
        <v>432</v>
      </c>
      <c r="AL12" s="48" t="s">
        <v>432</v>
      </c>
      <c r="AM12" s="48" t="s">
        <v>432</v>
      </c>
      <c r="AN12" s="48" t="s">
        <v>432</v>
      </c>
      <c r="AO12" s="48" t="s">
        <v>432</v>
      </c>
      <c r="AP12" s="48" t="s">
        <v>432</v>
      </c>
      <c r="AQ12" s="48" t="s">
        <v>432</v>
      </c>
      <c r="AR12" s="48" t="s">
        <v>432</v>
      </c>
      <c r="AS12" s="48" t="s">
        <v>432</v>
      </c>
      <c r="AT12" s="48" t="s">
        <v>432</v>
      </c>
      <c r="AU12" s="48" t="s">
        <v>432</v>
      </c>
      <c r="AV12" s="52" t="s">
        <v>432</v>
      </c>
      <c r="AW12" s="52" t="s">
        <v>432</v>
      </c>
      <c r="AX12" s="52" t="s">
        <v>432</v>
      </c>
      <c r="AY12" s="52" t="s">
        <v>432</v>
      </c>
      <c r="AZ12" s="49" t="s">
        <v>432</v>
      </c>
    </row>
    <row r="13">
      <c r="A13" s="40">
        <v>3126.0</v>
      </c>
      <c r="B13" s="28" t="s">
        <v>471</v>
      </c>
      <c r="C13" s="41"/>
      <c r="D13" s="42">
        <f t="array" ref="D13">index(systems,match($A13,INDEX(systems,0,1),),3)</f>
        <v>-539.232</v>
      </c>
      <c r="E13" s="42">
        <f t="array" ref="E13">index(systems,match($A13,INDEX(systems,0,1),),4)</f>
        <v>124.693</v>
      </c>
      <c r="F13" s="43" t="str">
        <f>IFERROR(__xludf.DUMMYFUNCTION("let(row, match($B13&amp;if($C13&lt;&gt;"""","" [""&amp;$C13&amp;""]"",""""),index(nebulae,,2),0),join("","",iferror(round(index(nebulae,row,5)/2,3),1),iferror(round(index(nebulae,row,6)/2,3),1),0))"),"1,1,0")</f>
        <v>1,1,0</v>
      </c>
      <c r="G13" s="44" t="s">
        <v>472</v>
      </c>
      <c r="H13" s="45">
        <f t="array" ref="H13">let(systemId,match(A13,index(systems,0,1),),refSystemId,match($H$1,index(systems,0,1),),x,index(systems,systemId,3),y,index(systems,systemId,4),refX,index(systems,refSystemId,3),refY,index(systems,refSystemId,4),round(sqrt((x-refX)^2+(y-refY)^2),3))</f>
        <v>553.461</v>
      </c>
      <c r="I13" s="51" t="s">
        <v>408</v>
      </c>
      <c r="J13" s="51" t="s">
        <v>408</v>
      </c>
      <c r="K13" s="51" t="s">
        <v>408</v>
      </c>
      <c r="L13" s="51" t="s">
        <v>408</v>
      </c>
      <c r="M13" s="51" t="s">
        <v>408</v>
      </c>
      <c r="N13" s="51" t="s">
        <v>408</v>
      </c>
      <c r="O13" s="55"/>
      <c r="P13" s="56" t="s">
        <v>408</v>
      </c>
      <c r="Q13" s="56" t="s">
        <v>408</v>
      </c>
      <c r="R13" s="56" t="s">
        <v>408</v>
      </c>
      <c r="S13" s="56" t="s">
        <v>408</v>
      </c>
      <c r="T13" s="56" t="s">
        <v>408</v>
      </c>
      <c r="U13" s="56" t="s">
        <v>408</v>
      </c>
      <c r="V13" s="56" t="s">
        <v>408</v>
      </c>
      <c r="W13" s="56" t="s">
        <v>408</v>
      </c>
      <c r="X13" s="56" t="s">
        <v>408</v>
      </c>
      <c r="Y13" s="56" t="s">
        <v>408</v>
      </c>
      <c r="Z13" s="56" t="s">
        <v>408</v>
      </c>
      <c r="AA13" s="56" t="s">
        <v>408</v>
      </c>
      <c r="AB13" s="56" t="s">
        <v>408</v>
      </c>
      <c r="AC13" s="56" t="s">
        <v>408</v>
      </c>
      <c r="AD13" s="56" t="s">
        <v>408</v>
      </c>
      <c r="AE13" s="56" t="s">
        <v>408</v>
      </c>
      <c r="AF13" s="56" t="s">
        <v>408</v>
      </c>
      <c r="AG13" s="56" t="s">
        <v>408</v>
      </c>
      <c r="AH13" s="56" t="s">
        <v>408</v>
      </c>
      <c r="AI13" s="56" t="s">
        <v>408</v>
      </c>
      <c r="AJ13" s="56" t="s">
        <v>408</v>
      </c>
      <c r="AK13" s="56" t="s">
        <v>408</v>
      </c>
      <c r="AL13" s="56" t="s">
        <v>408</v>
      </c>
      <c r="AM13" s="56" t="s">
        <v>408</v>
      </c>
      <c r="AN13" s="56" t="s">
        <v>408</v>
      </c>
      <c r="AO13" s="56" t="s">
        <v>408</v>
      </c>
      <c r="AP13" s="56" t="s">
        <v>408</v>
      </c>
      <c r="AQ13" s="56" t="s">
        <v>408</v>
      </c>
      <c r="AR13" s="56" t="s">
        <v>408</v>
      </c>
      <c r="AS13" s="56" t="s">
        <v>408</v>
      </c>
      <c r="AT13" s="56" t="s">
        <v>408</v>
      </c>
      <c r="AU13" s="56" t="s">
        <v>408</v>
      </c>
      <c r="AV13" s="52" t="s">
        <v>473</v>
      </c>
      <c r="AW13" s="52" t="s">
        <v>473</v>
      </c>
      <c r="AX13" s="52" t="s">
        <v>473</v>
      </c>
      <c r="AY13" s="52" t="s">
        <v>474</v>
      </c>
      <c r="AZ13" s="49" t="s">
        <v>474</v>
      </c>
    </row>
    <row r="14">
      <c r="A14" s="40">
        <v>10.0</v>
      </c>
      <c r="B14" s="28" t="s">
        <v>475</v>
      </c>
      <c r="C14" s="41"/>
      <c r="D14" s="42">
        <f t="array" ref="D14">index(systems,match($A14,INDEX(systems,0,1),),3)</f>
        <v>-419.964</v>
      </c>
      <c r="E14" s="42">
        <f t="array" ref="E14">index(systems,match($A14,INDEX(systems,0,1),),4)</f>
        <v>287.637</v>
      </c>
      <c r="F14" s="43" t="str">
        <f>IFERROR(__xludf.DUMMYFUNCTION("let(row, match($B14&amp;if($C14&lt;&gt;"""","" [""&amp;$C14&amp;""]"",""""),index(nebulae,,2),0),join("","",iferror(round(index(nebulae,row,5)/2,3),1),iferror(round(index(nebulae,row,6)/2,3),1),0))"),"1,1,0")</f>
        <v>1,1,0</v>
      </c>
      <c r="G14" s="44" t="s">
        <v>476</v>
      </c>
      <c r="H14" s="45">
        <f t="array" ref="H14">let(systemId,match(A14,index(systems,0,1),),refSystemId,match($H$1,index(systems,0,1),),x,index(systems,systemId,3),y,index(systems,systemId,4),refX,index(systems,refSystemId,3),refY,index(systems,refSystemId,4),round(sqrt((x-refX)^2+(y-refY)^2),3))</f>
        <v>509.023</v>
      </c>
      <c r="I14" s="28" t="s">
        <v>408</v>
      </c>
      <c r="J14" s="28" t="s">
        <v>408</v>
      </c>
      <c r="K14" s="28" t="s">
        <v>408</v>
      </c>
      <c r="L14" s="28" t="s">
        <v>408</v>
      </c>
      <c r="M14" s="28" t="s">
        <v>408</v>
      </c>
      <c r="N14" s="28" t="s">
        <v>408</v>
      </c>
      <c r="O14" s="41"/>
      <c r="P14" s="48" t="s">
        <v>477</v>
      </c>
      <c r="Q14" s="48" t="s">
        <v>477</v>
      </c>
      <c r="R14" s="48" t="s">
        <v>477</v>
      </c>
      <c r="S14" s="48" t="s">
        <v>435</v>
      </c>
      <c r="T14" s="48" t="s">
        <v>435</v>
      </c>
      <c r="U14" s="48" t="s">
        <v>435</v>
      </c>
      <c r="V14" s="48" t="s">
        <v>435</v>
      </c>
      <c r="W14" s="48" t="s">
        <v>435</v>
      </c>
      <c r="X14" s="48" t="s">
        <v>435</v>
      </c>
      <c r="Y14" s="48" t="s">
        <v>422</v>
      </c>
      <c r="Z14" s="48" t="s">
        <v>422</v>
      </c>
      <c r="AA14" s="48" t="s">
        <v>422</v>
      </c>
      <c r="AB14" s="48" t="s">
        <v>422</v>
      </c>
      <c r="AC14" s="48" t="s">
        <v>422</v>
      </c>
      <c r="AD14" s="48" t="s">
        <v>422</v>
      </c>
      <c r="AE14" s="48" t="s">
        <v>422</v>
      </c>
      <c r="AF14" s="48" t="s">
        <v>422</v>
      </c>
      <c r="AG14" s="48" t="s">
        <v>422</v>
      </c>
      <c r="AH14" s="48" t="s">
        <v>422</v>
      </c>
      <c r="AI14" s="48" t="s">
        <v>422</v>
      </c>
      <c r="AJ14" s="48" t="s">
        <v>422</v>
      </c>
      <c r="AK14" s="48" t="s">
        <v>422</v>
      </c>
      <c r="AL14" s="48" t="s">
        <v>422</v>
      </c>
      <c r="AM14" s="48" t="s">
        <v>422</v>
      </c>
      <c r="AN14" s="48" t="s">
        <v>422</v>
      </c>
      <c r="AO14" s="48" t="s">
        <v>422</v>
      </c>
      <c r="AP14" s="48" t="s">
        <v>422</v>
      </c>
      <c r="AQ14" s="48" t="s">
        <v>422</v>
      </c>
      <c r="AR14" s="48" t="s">
        <v>422</v>
      </c>
      <c r="AS14" s="48" t="s">
        <v>422</v>
      </c>
      <c r="AT14" s="48" t="s">
        <v>422</v>
      </c>
      <c r="AU14" s="48" t="s">
        <v>422</v>
      </c>
      <c r="AV14" s="48" t="s">
        <v>422</v>
      </c>
      <c r="AW14" s="48" t="s">
        <v>422</v>
      </c>
      <c r="AX14" s="48" t="s">
        <v>422</v>
      </c>
      <c r="AY14" s="48" t="s">
        <v>422</v>
      </c>
      <c r="AZ14" s="28" t="s">
        <v>422</v>
      </c>
    </row>
    <row r="15">
      <c r="A15" s="40">
        <v>11.0</v>
      </c>
      <c r="B15" s="28" t="s">
        <v>478</v>
      </c>
      <c r="C15" s="41"/>
      <c r="D15" s="42">
        <f t="array" ref="D15">index(systems,match($A15,INDEX(systems,0,1),),3)</f>
        <v>-330.86</v>
      </c>
      <c r="E15" s="42">
        <f t="array" ref="E15">index(systems,match($A15,INDEX(systems,0,1),),4)</f>
        <v>-28.739</v>
      </c>
      <c r="F15" s="43" t="str">
        <f>IFERROR(__xludf.DUMMYFUNCTION("let(row, match($B15&amp;if($C15&lt;&gt;"""","" [""&amp;$C15&amp;""]"",""""),index(nebulae,,2),0),join("","",iferror(round(index(nebulae,row,5)/2,3),1),iferror(round(index(nebulae,row,6)/2,3),1),0))"),"1,1,0")</f>
        <v>1,1,0</v>
      </c>
      <c r="G15" s="44" t="s">
        <v>479</v>
      </c>
      <c r="H15" s="45">
        <f t="array" ref="H15">let(systemId,match(A15,index(systems,0,1),),refSystemId,match($H$1,index(systems,0,1),),x,index(systems,systemId,3),y,index(systems,systemId,4),refX,index(systems,refSystemId,3),refY,index(systems,refSystemId,4),round(sqrt((x-refX)^2+(y-refY)^2),3))</f>
        <v>332.106</v>
      </c>
      <c r="I15" s="28" t="s">
        <v>408</v>
      </c>
      <c r="J15" s="28" t="s">
        <v>408</v>
      </c>
      <c r="K15" s="28" t="s">
        <v>408</v>
      </c>
      <c r="L15" s="28" t="s">
        <v>408</v>
      </c>
      <c r="M15" s="28" t="s">
        <v>408</v>
      </c>
      <c r="N15" s="28" t="s">
        <v>408</v>
      </c>
      <c r="O15" s="41"/>
      <c r="P15" s="48" t="s">
        <v>449</v>
      </c>
      <c r="Q15" s="48" t="s">
        <v>449</v>
      </c>
      <c r="R15" s="48" t="s">
        <v>449</v>
      </c>
      <c r="S15" s="48" t="s">
        <v>449</v>
      </c>
      <c r="T15" s="48" t="s">
        <v>449</v>
      </c>
      <c r="U15" s="48" t="s">
        <v>449</v>
      </c>
      <c r="V15" s="48" t="s">
        <v>449</v>
      </c>
      <c r="W15" s="48" t="s">
        <v>449</v>
      </c>
      <c r="X15" s="48" t="s">
        <v>449</v>
      </c>
      <c r="Y15" s="48" t="s">
        <v>449</v>
      </c>
      <c r="Z15" s="48" t="s">
        <v>480</v>
      </c>
      <c r="AA15" s="48" t="s">
        <v>481</v>
      </c>
      <c r="AB15" s="48" t="s">
        <v>481</v>
      </c>
      <c r="AC15" s="48" t="s">
        <v>481</v>
      </c>
      <c r="AD15" s="48" t="s">
        <v>481</v>
      </c>
      <c r="AE15" s="48" t="s">
        <v>481</v>
      </c>
      <c r="AF15" s="48" t="s">
        <v>481</v>
      </c>
      <c r="AG15" s="48" t="s">
        <v>481</v>
      </c>
      <c r="AH15" s="48" t="s">
        <v>482</v>
      </c>
      <c r="AI15" s="48" t="s">
        <v>483</v>
      </c>
      <c r="AJ15" s="48" t="s">
        <v>483</v>
      </c>
      <c r="AK15" s="48" t="s">
        <v>483</v>
      </c>
      <c r="AL15" s="48" t="s">
        <v>483</v>
      </c>
      <c r="AM15" s="48" t="s">
        <v>483</v>
      </c>
      <c r="AN15" s="48" t="s">
        <v>483</v>
      </c>
      <c r="AO15" s="48" t="s">
        <v>483</v>
      </c>
      <c r="AP15" s="48" t="s">
        <v>484</v>
      </c>
      <c r="AQ15" s="48" t="s">
        <v>484</v>
      </c>
      <c r="AR15" s="48" t="s">
        <v>484</v>
      </c>
      <c r="AS15" s="48" t="s">
        <v>484</v>
      </c>
      <c r="AT15" s="48" t="s">
        <v>485</v>
      </c>
      <c r="AU15" s="48" t="s">
        <v>485</v>
      </c>
      <c r="AV15" s="52" t="s">
        <v>486</v>
      </c>
      <c r="AW15" s="52" t="s">
        <v>486</v>
      </c>
      <c r="AX15" s="48" t="s">
        <v>467</v>
      </c>
      <c r="AY15" s="48" t="s">
        <v>487</v>
      </c>
      <c r="AZ15" s="51" t="s">
        <v>487</v>
      </c>
    </row>
    <row r="16">
      <c r="A16" s="40">
        <v>12.0</v>
      </c>
      <c r="B16" s="28" t="s">
        <v>488</v>
      </c>
      <c r="C16" s="41"/>
      <c r="D16" s="42">
        <f t="array" ref="D16">index(systems,match($A16,INDEX(systems,0,1),),3)</f>
        <v>149.392</v>
      </c>
      <c r="E16" s="42">
        <f t="array" ref="E16">index(systems,match($A16,INDEX(systems,0,1),),4)</f>
        <v>-304.327</v>
      </c>
      <c r="F16" s="43" t="str">
        <f>IFERROR(__xludf.DUMMYFUNCTION("let(row, match($B16&amp;if($C16&lt;&gt;"""","" [""&amp;$C16&amp;""]"",""""),index(nebulae,,2),0),join("","",iferror(round(index(nebulae,row,5)/2,3),1),iferror(round(index(nebulae,row,6)/2,3),1),0))"),"1,1,0")</f>
        <v>1,1,0</v>
      </c>
      <c r="G16" s="44" t="s">
        <v>489</v>
      </c>
      <c r="H16" s="45">
        <f t="array" ref="H16">let(systemId,match(A16,index(systems,0,1),),refSystemId,match($H$1,index(systems,0,1),),x,index(systems,systemId,3),y,index(systems,systemId,4),refX,index(systems,refSystemId,3),refY,index(systems,refSystemId,4),round(sqrt((x-refX)^2+(y-refY)^2),3))</f>
        <v>339.018</v>
      </c>
      <c r="I16" s="46" t="s">
        <v>408</v>
      </c>
      <c r="J16" s="46" t="s">
        <v>408</v>
      </c>
      <c r="K16" s="46" t="s">
        <v>408</v>
      </c>
      <c r="L16" s="46" t="s">
        <v>408</v>
      </c>
      <c r="M16" s="28" t="s">
        <v>408</v>
      </c>
      <c r="N16" s="28" t="s">
        <v>408</v>
      </c>
      <c r="O16" s="41"/>
      <c r="P16" s="48" t="s">
        <v>490</v>
      </c>
      <c r="Q16" s="48" t="s">
        <v>490</v>
      </c>
      <c r="R16" s="48" t="s">
        <v>490</v>
      </c>
      <c r="S16" s="48" t="s">
        <v>490</v>
      </c>
      <c r="T16" s="48" t="s">
        <v>490</v>
      </c>
      <c r="U16" s="48" t="s">
        <v>490</v>
      </c>
      <c r="V16" s="48" t="s">
        <v>490</v>
      </c>
      <c r="W16" s="48" t="s">
        <v>490</v>
      </c>
      <c r="X16" s="48" t="s">
        <v>491</v>
      </c>
      <c r="Y16" s="48" t="s">
        <v>492</v>
      </c>
      <c r="Z16" s="48" t="s">
        <v>492</v>
      </c>
      <c r="AA16" s="48" t="s">
        <v>493</v>
      </c>
      <c r="AB16" s="48" t="s">
        <v>493</v>
      </c>
      <c r="AC16" s="48" t="s">
        <v>493</v>
      </c>
      <c r="AD16" s="48" t="s">
        <v>493</v>
      </c>
      <c r="AE16" s="48" t="s">
        <v>493</v>
      </c>
      <c r="AF16" s="48" t="s">
        <v>493</v>
      </c>
      <c r="AG16" s="48" t="s">
        <v>493</v>
      </c>
      <c r="AH16" s="48" t="s">
        <v>493</v>
      </c>
      <c r="AI16" s="48" t="s">
        <v>493</v>
      </c>
      <c r="AJ16" s="48" t="s">
        <v>493</v>
      </c>
      <c r="AK16" s="48" t="s">
        <v>493</v>
      </c>
      <c r="AL16" s="48" t="s">
        <v>493</v>
      </c>
      <c r="AM16" s="48" t="s">
        <v>493</v>
      </c>
      <c r="AN16" s="48" t="s">
        <v>493</v>
      </c>
      <c r="AO16" s="48" t="s">
        <v>492</v>
      </c>
      <c r="AP16" s="48" t="s">
        <v>492</v>
      </c>
      <c r="AQ16" s="48" t="s">
        <v>492</v>
      </c>
      <c r="AR16" s="48" t="s">
        <v>492</v>
      </c>
      <c r="AS16" s="48" t="s">
        <v>492</v>
      </c>
      <c r="AT16" s="48" t="s">
        <v>492</v>
      </c>
      <c r="AU16" s="48" t="s">
        <v>492</v>
      </c>
      <c r="AV16" s="48" t="s">
        <v>492</v>
      </c>
      <c r="AW16" s="48" t="s">
        <v>492</v>
      </c>
      <c r="AX16" s="48" t="s">
        <v>494</v>
      </c>
      <c r="AY16" s="48" t="s">
        <v>492</v>
      </c>
      <c r="AZ16" s="28" t="s">
        <v>492</v>
      </c>
    </row>
    <row r="17">
      <c r="A17" s="40">
        <v>13.0</v>
      </c>
      <c r="B17" s="28" t="s">
        <v>495</v>
      </c>
      <c r="C17" s="41"/>
      <c r="D17" s="42">
        <f t="array" ref="D17">index(systems,match($A17,INDEX(systems,0,1),),3)</f>
        <v>-267.585</v>
      </c>
      <c r="E17" s="42">
        <f t="array" ref="E17">index(systems,match($A17,INDEX(systems,0,1),),4)</f>
        <v>326.475</v>
      </c>
      <c r="F17" s="43" t="str">
        <f>IFERROR(__xludf.DUMMYFUNCTION("let(row, match($B17&amp;if($C17&lt;&gt;"""","" [""&amp;$C17&amp;""]"",""""),index(nebulae,,2),0),join("","",iferror(round(index(nebulae,row,5)/2,3),1),iferror(round(index(nebulae,row,6)/2,3),1),0))"),"1,1,0")</f>
        <v>1,1,0</v>
      </c>
      <c r="G17" s="44" t="s">
        <v>496</v>
      </c>
      <c r="H17" s="45">
        <f t="array" ref="H17">let(systemId,match(A17,index(systems,0,1),),refSystemId,match($H$1,index(systems,0,1),),x,index(systems,systemId,3),y,index(systems,systemId,4),refX,index(systems,refSystemId,3),refY,index(systems,refSystemId,4),round(sqrt((x-refX)^2+(y-refY)^2),3))</f>
        <v>422.123</v>
      </c>
      <c r="I17" s="28" t="s">
        <v>408</v>
      </c>
      <c r="J17" s="28" t="s">
        <v>408</v>
      </c>
      <c r="K17" s="28" t="s">
        <v>408</v>
      </c>
      <c r="L17" s="28" t="s">
        <v>408</v>
      </c>
      <c r="M17" s="48" t="s">
        <v>408</v>
      </c>
      <c r="N17" s="28" t="s">
        <v>408</v>
      </c>
      <c r="O17" s="41"/>
      <c r="P17" s="48" t="s">
        <v>497</v>
      </c>
      <c r="Q17" s="48" t="s">
        <v>497</v>
      </c>
      <c r="R17" s="48" t="s">
        <v>497</v>
      </c>
      <c r="S17" s="48" t="s">
        <v>435</v>
      </c>
      <c r="T17" s="48" t="s">
        <v>435</v>
      </c>
      <c r="U17" s="48" t="s">
        <v>435</v>
      </c>
      <c r="V17" s="48" t="s">
        <v>435</v>
      </c>
      <c r="W17" s="48" t="s">
        <v>435</v>
      </c>
      <c r="X17" s="48" t="s">
        <v>435</v>
      </c>
      <c r="Y17" s="48" t="s">
        <v>422</v>
      </c>
      <c r="Z17" s="48" t="s">
        <v>422</v>
      </c>
      <c r="AA17" s="48" t="s">
        <v>422</v>
      </c>
      <c r="AB17" s="48" t="s">
        <v>422</v>
      </c>
      <c r="AC17" s="48" t="s">
        <v>422</v>
      </c>
      <c r="AD17" s="48" t="s">
        <v>422</v>
      </c>
      <c r="AE17" s="48" t="s">
        <v>422</v>
      </c>
      <c r="AF17" s="48" t="s">
        <v>422</v>
      </c>
      <c r="AG17" s="48" t="s">
        <v>422</v>
      </c>
      <c r="AH17" s="48" t="s">
        <v>422</v>
      </c>
      <c r="AI17" s="48" t="s">
        <v>422</v>
      </c>
      <c r="AJ17" s="48" t="s">
        <v>422</v>
      </c>
      <c r="AK17" s="48" t="s">
        <v>422</v>
      </c>
      <c r="AL17" s="48" t="s">
        <v>422</v>
      </c>
      <c r="AM17" s="48" t="s">
        <v>422</v>
      </c>
      <c r="AN17" s="48" t="s">
        <v>422</v>
      </c>
      <c r="AO17" s="48" t="s">
        <v>422</v>
      </c>
      <c r="AP17" s="48" t="s">
        <v>422</v>
      </c>
      <c r="AQ17" s="48" t="s">
        <v>422</v>
      </c>
      <c r="AR17" s="48" t="s">
        <v>422</v>
      </c>
      <c r="AS17" s="48" t="s">
        <v>422</v>
      </c>
      <c r="AT17" s="48" t="s">
        <v>422</v>
      </c>
      <c r="AU17" s="48" t="s">
        <v>422</v>
      </c>
      <c r="AV17" s="48" t="s">
        <v>422</v>
      </c>
      <c r="AW17" s="48" t="s">
        <v>422</v>
      </c>
      <c r="AX17" s="48" t="s">
        <v>422</v>
      </c>
      <c r="AY17" s="48" t="s">
        <v>422</v>
      </c>
      <c r="AZ17" s="28" t="s">
        <v>422</v>
      </c>
    </row>
    <row r="18">
      <c r="A18" s="40">
        <v>14.0</v>
      </c>
      <c r="B18" s="28" t="s">
        <v>498</v>
      </c>
      <c r="C18" s="41"/>
      <c r="D18" s="42">
        <f t="array" ref="D18">index(systems,match($A18,INDEX(systems,0,1),),3)</f>
        <v>134.156</v>
      </c>
      <c r="E18" s="42">
        <f t="array" ref="E18">index(systems,match($A18,INDEX(systems,0,1),),4)</f>
        <v>-124.34</v>
      </c>
      <c r="F18" s="43" t="str">
        <f>IFERROR(__xludf.DUMMYFUNCTION("let(row, match($B18&amp;if($C18&lt;&gt;"""","" [""&amp;$C18&amp;""]"",""""),index(nebulae,,2),0),join("","",iferror(round(index(nebulae,row,5)/2,3),1),iferror(round(index(nebulae,row,6)/2,3),1),0))"),"1,1,0")</f>
        <v>1,1,0</v>
      </c>
      <c r="G18" s="44" t="s">
        <v>499</v>
      </c>
      <c r="H18" s="45">
        <f t="array" ref="H18">let(systemId,match(A18,index(systems,0,1),),refSystemId,match($H$1,index(systems,0,1),),x,index(systems,systemId,3),y,index(systems,systemId,4),refX,index(systems,refSystemId,3),refY,index(systems,refSystemId,4),round(sqrt((x-refX)^2+(y-refY)^2),3))</f>
        <v>182.916</v>
      </c>
      <c r="I18" s="53"/>
      <c r="J18" s="46" t="s">
        <v>418</v>
      </c>
      <c r="K18" s="53"/>
      <c r="L18" s="53"/>
      <c r="M18" s="46" t="s">
        <v>500</v>
      </c>
      <c r="N18" s="28" t="s">
        <v>501</v>
      </c>
      <c r="O18" s="48" t="s">
        <v>501</v>
      </c>
      <c r="P18" s="48" t="s">
        <v>501</v>
      </c>
      <c r="Q18" s="48" t="s">
        <v>501</v>
      </c>
      <c r="R18" s="48" t="s">
        <v>501</v>
      </c>
      <c r="S18" s="48" t="s">
        <v>501</v>
      </c>
      <c r="T18" s="48" t="s">
        <v>501</v>
      </c>
      <c r="U18" s="48" t="s">
        <v>501</v>
      </c>
      <c r="V18" s="48" t="s">
        <v>501</v>
      </c>
      <c r="W18" s="48" t="s">
        <v>501</v>
      </c>
      <c r="X18" s="48" t="s">
        <v>502</v>
      </c>
      <c r="Y18" s="48" t="s">
        <v>503</v>
      </c>
      <c r="Z18" s="48" t="s">
        <v>503</v>
      </c>
      <c r="AA18" s="48" t="s">
        <v>504</v>
      </c>
      <c r="AB18" s="48" t="s">
        <v>504</v>
      </c>
      <c r="AC18" s="48" t="s">
        <v>504</v>
      </c>
      <c r="AD18" s="48" t="s">
        <v>504</v>
      </c>
      <c r="AE18" s="48" t="s">
        <v>504</v>
      </c>
      <c r="AF18" s="48" t="s">
        <v>504</v>
      </c>
      <c r="AG18" s="48" t="s">
        <v>504</v>
      </c>
      <c r="AH18" s="48" t="s">
        <v>504</v>
      </c>
      <c r="AI18" s="48" t="s">
        <v>504</v>
      </c>
      <c r="AJ18" s="48" t="s">
        <v>504</v>
      </c>
      <c r="AK18" s="48" t="s">
        <v>504</v>
      </c>
      <c r="AL18" s="48" t="s">
        <v>504</v>
      </c>
      <c r="AM18" s="48" t="s">
        <v>504</v>
      </c>
      <c r="AN18" s="48" t="s">
        <v>504</v>
      </c>
      <c r="AO18" s="48" t="s">
        <v>503</v>
      </c>
      <c r="AP18" s="48" t="s">
        <v>503</v>
      </c>
      <c r="AQ18" s="48" t="s">
        <v>503</v>
      </c>
      <c r="AR18" s="48" t="s">
        <v>503</v>
      </c>
      <c r="AS18" s="48" t="s">
        <v>503</v>
      </c>
      <c r="AT18" s="48" t="s">
        <v>503</v>
      </c>
      <c r="AU18" s="48" t="s">
        <v>503</v>
      </c>
      <c r="AV18" s="48" t="s">
        <v>505</v>
      </c>
      <c r="AW18" s="48" t="s">
        <v>505</v>
      </c>
      <c r="AX18" s="48" t="s">
        <v>505</v>
      </c>
      <c r="AY18" s="48" t="s">
        <v>505</v>
      </c>
      <c r="AZ18" s="28" t="s">
        <v>505</v>
      </c>
    </row>
    <row r="19">
      <c r="A19" s="40">
        <v>15.0</v>
      </c>
      <c r="B19" s="28" t="s">
        <v>506</v>
      </c>
      <c r="C19" s="41"/>
      <c r="D19" s="42">
        <f t="array" ref="D19">index(systems,match($A19,INDEX(systems,0,1),),3)</f>
        <v>39.543</v>
      </c>
      <c r="E19" s="42">
        <f t="array" ref="E19">index(systems,match($A19,INDEX(systems,0,1),),4)</f>
        <v>-38.565</v>
      </c>
      <c r="F19" s="43" t="str">
        <f>IFERROR(__xludf.DUMMYFUNCTION("let(row, match($B19&amp;if($C19&lt;&gt;"""","" [""&amp;$C19&amp;""]"",""""),index(nebulae,,2),0),join("","",iferror(round(index(nebulae,row,5)/2,3),1),iferror(round(index(nebulae,row,6)/2,3),1),0))"),"1,1,0")</f>
        <v>1,1,0</v>
      </c>
      <c r="G19" s="44" t="s">
        <v>507</v>
      </c>
      <c r="H19" s="57">
        <f t="array" ref="H19">let(systemId,match(A19,index(systems,0,1),),refSystemId,match($H$1,index(systems,0,1),),x,index(systems,systemId,3),y,index(systems,systemId,4),refX,index(systems,refSystemId,3),refY,index(systems,refSystemId,4),round(sqrt((x-refX)^2+(y-refY)^2),3))</f>
        <v>55.235</v>
      </c>
      <c r="I19" s="28" t="s">
        <v>418</v>
      </c>
      <c r="J19" s="41"/>
      <c r="K19" s="41"/>
      <c r="L19" s="28" t="s">
        <v>508</v>
      </c>
      <c r="M19" s="28" t="s">
        <v>508</v>
      </c>
      <c r="N19" s="28" t="s">
        <v>509</v>
      </c>
      <c r="O19" s="48" t="s">
        <v>509</v>
      </c>
      <c r="P19" s="48" t="s">
        <v>509</v>
      </c>
      <c r="Q19" s="48" t="s">
        <v>509</v>
      </c>
      <c r="R19" s="48" t="s">
        <v>510</v>
      </c>
      <c r="S19" s="48" t="s">
        <v>509</v>
      </c>
      <c r="T19" s="28" t="s">
        <v>511</v>
      </c>
      <c r="U19" s="48" t="s">
        <v>512</v>
      </c>
      <c r="V19" s="48" t="s">
        <v>512</v>
      </c>
      <c r="W19" s="48" t="s">
        <v>512</v>
      </c>
      <c r="X19" s="48" t="s">
        <v>512</v>
      </c>
      <c r="Y19" s="48" t="s">
        <v>513</v>
      </c>
      <c r="Z19" s="48" t="s">
        <v>514</v>
      </c>
      <c r="AA19" s="48" t="s">
        <v>515</v>
      </c>
      <c r="AB19" s="48" t="s">
        <v>515</v>
      </c>
      <c r="AC19" s="48" t="s">
        <v>515</v>
      </c>
      <c r="AD19" s="48" t="s">
        <v>515</v>
      </c>
      <c r="AE19" s="48" t="s">
        <v>515</v>
      </c>
      <c r="AF19" s="48" t="s">
        <v>515</v>
      </c>
      <c r="AG19" s="48" t="s">
        <v>515</v>
      </c>
      <c r="AH19" s="48" t="s">
        <v>418</v>
      </c>
      <c r="AI19" s="48" t="s">
        <v>418</v>
      </c>
      <c r="AJ19" s="48" t="s">
        <v>418</v>
      </c>
      <c r="AK19" s="48" t="s">
        <v>418</v>
      </c>
      <c r="AL19" s="48" t="s">
        <v>418</v>
      </c>
      <c r="AM19" s="48" t="s">
        <v>418</v>
      </c>
      <c r="AN19" s="48" t="s">
        <v>418</v>
      </c>
      <c r="AO19" s="48" t="s">
        <v>502</v>
      </c>
      <c r="AP19" s="48" t="s">
        <v>516</v>
      </c>
      <c r="AQ19" s="48" t="s">
        <v>516</v>
      </c>
      <c r="AR19" s="48" t="s">
        <v>517</v>
      </c>
      <c r="AS19" s="48" t="s">
        <v>518</v>
      </c>
      <c r="AT19" s="48" t="s">
        <v>518</v>
      </c>
      <c r="AU19" s="48" t="s">
        <v>518</v>
      </c>
      <c r="AV19" s="52" t="s">
        <v>518</v>
      </c>
      <c r="AW19" s="48" t="s">
        <v>418</v>
      </c>
      <c r="AX19" s="48" t="s">
        <v>519</v>
      </c>
      <c r="AY19" s="48" t="s">
        <v>520</v>
      </c>
      <c r="AZ19" s="28" t="s">
        <v>520</v>
      </c>
    </row>
    <row r="20">
      <c r="A20" s="40">
        <v>16.0</v>
      </c>
      <c r="B20" s="28" t="s">
        <v>521</v>
      </c>
      <c r="C20" s="41"/>
      <c r="D20" s="42">
        <f t="array" ref="D20">index(systems,match($A20,INDEX(systems,0,1),),3)</f>
        <v>-10.088</v>
      </c>
      <c r="E20" s="42">
        <f t="array" ref="E20">index(systems,match($A20,INDEX(systems,0,1),),4)</f>
        <v>144.968</v>
      </c>
      <c r="F20" s="43" t="str">
        <f>IFERROR(__xludf.DUMMYFUNCTION("let(row, match($B20&amp;if($C20&lt;&gt;"""","" [""&amp;$C20&amp;""]"",""""),index(nebulae,,2),0),join("","",iferror(round(index(nebulae,row,5)/2,3),1),iferror(round(index(nebulae,row,6)/2,3),1),0))"),"1,1,0")</f>
        <v>1,1,0</v>
      </c>
      <c r="G20" s="44" t="s">
        <v>522</v>
      </c>
      <c r="H20" s="45">
        <f t="array" ref="H20">let(systemId,match(A20,index(systems,0,1),),refSystemId,match($H$1,index(systems,0,1),),x,index(systems,systemId,3),y,index(systems,systemId,4),refX,index(systems,refSystemId,3),refY,index(systems,refSystemId,4),round(sqrt((x-refX)^2+(y-refY)^2),3))</f>
        <v>145.319</v>
      </c>
      <c r="I20" s="53"/>
      <c r="J20" s="53"/>
      <c r="K20" s="46" t="s">
        <v>523</v>
      </c>
      <c r="L20" s="46" t="s">
        <v>523</v>
      </c>
      <c r="M20" s="47" t="s">
        <v>524</v>
      </c>
      <c r="N20" s="28" t="s">
        <v>525</v>
      </c>
      <c r="O20" s="48" t="s">
        <v>525</v>
      </c>
      <c r="P20" s="48" t="s">
        <v>525</v>
      </c>
      <c r="Q20" s="48" t="s">
        <v>525</v>
      </c>
      <c r="R20" s="48" t="s">
        <v>525</v>
      </c>
      <c r="S20" s="48" t="s">
        <v>525</v>
      </c>
      <c r="T20" s="48" t="s">
        <v>525</v>
      </c>
      <c r="U20" s="48" t="s">
        <v>525</v>
      </c>
      <c r="V20" s="48" t="s">
        <v>525</v>
      </c>
      <c r="W20" s="48" t="s">
        <v>525</v>
      </c>
      <c r="X20" s="48" t="s">
        <v>525</v>
      </c>
      <c r="Y20" s="48" t="s">
        <v>526</v>
      </c>
      <c r="Z20" s="48" t="s">
        <v>526</v>
      </c>
      <c r="AA20" s="48" t="s">
        <v>527</v>
      </c>
      <c r="AB20" s="48" t="s">
        <v>527</v>
      </c>
      <c r="AC20" s="48" t="s">
        <v>527</v>
      </c>
      <c r="AD20" s="48" t="s">
        <v>527</v>
      </c>
      <c r="AE20" s="48" t="s">
        <v>527</v>
      </c>
      <c r="AF20" s="48" t="s">
        <v>527</v>
      </c>
      <c r="AG20" s="48" t="s">
        <v>527</v>
      </c>
      <c r="AH20" s="48" t="s">
        <v>528</v>
      </c>
      <c r="AI20" s="48" t="s">
        <v>529</v>
      </c>
      <c r="AJ20" s="48" t="s">
        <v>529</v>
      </c>
      <c r="AK20" s="48" t="s">
        <v>529</v>
      </c>
      <c r="AL20" s="48" t="s">
        <v>529</v>
      </c>
      <c r="AM20" s="48" t="s">
        <v>529</v>
      </c>
      <c r="AN20" s="48" t="s">
        <v>529</v>
      </c>
      <c r="AO20" s="48" t="s">
        <v>529</v>
      </c>
      <c r="AP20" s="48" t="s">
        <v>529</v>
      </c>
      <c r="AQ20" s="48" t="s">
        <v>529</v>
      </c>
      <c r="AR20" s="48" t="s">
        <v>529</v>
      </c>
      <c r="AS20" s="52" t="s">
        <v>414</v>
      </c>
      <c r="AT20" s="52" t="s">
        <v>415</v>
      </c>
      <c r="AU20" s="52" t="s">
        <v>415</v>
      </c>
      <c r="AV20" s="48" t="s">
        <v>530</v>
      </c>
      <c r="AW20" s="48" t="s">
        <v>530</v>
      </c>
      <c r="AX20" s="48" t="s">
        <v>531</v>
      </c>
      <c r="AY20" s="48" t="s">
        <v>531</v>
      </c>
      <c r="AZ20" s="28" t="s">
        <v>531</v>
      </c>
    </row>
    <row r="21" ht="15.75" customHeight="1">
      <c r="A21" s="40">
        <v>87.0</v>
      </c>
      <c r="B21" s="28" t="s">
        <v>532</v>
      </c>
      <c r="C21" s="41"/>
      <c r="D21" s="42">
        <f t="array" ref="D21">index(systems,match($A21,INDEX(systems,0,1),),3)</f>
        <v>77.285</v>
      </c>
      <c r="E21" s="42">
        <f t="array" ref="E21">index(systems,match($A21,INDEX(systems,0,1),),4)</f>
        <v>-32.361</v>
      </c>
      <c r="F21" s="43" t="str">
        <f>IFERROR(__xludf.DUMMYFUNCTION("let(row, match($B21&amp;if($C21&lt;&gt;"""","" [""&amp;$C21&amp;""]"",""""),index(nebulae,,2),0),join("","",iferror(round(index(nebulae,row,5)/2,3),1),iferror(round(index(nebulae,row,6)/2,3),1),0))"),"1,1,0")</f>
        <v>1,1,0</v>
      </c>
      <c r="G21" s="44" t="s">
        <v>533</v>
      </c>
      <c r="H21" s="45">
        <f t="array" ref="H21">let(systemId,match(A21,index(systems,0,1),),refSystemId,match($H$1,index(systems,0,1),),x,index(systems,systemId,3),y,index(systems,systemId,4),refX,index(systems,refSystemId,3),refY,index(systems,refSystemId,4),round(sqrt((x-refX)^2+(y-refY)^2),3))</f>
        <v>83.787</v>
      </c>
      <c r="I21" s="41"/>
      <c r="J21" s="28" t="s">
        <v>418</v>
      </c>
      <c r="K21" s="28" t="s">
        <v>418</v>
      </c>
      <c r="L21" s="41"/>
      <c r="M21" s="28" t="s">
        <v>508</v>
      </c>
      <c r="N21" s="28" t="s">
        <v>534</v>
      </c>
      <c r="O21" s="48" t="s">
        <v>534</v>
      </c>
      <c r="P21" s="48" t="s">
        <v>534</v>
      </c>
      <c r="Q21" s="48" t="s">
        <v>534</v>
      </c>
      <c r="R21" s="48" t="s">
        <v>535</v>
      </c>
      <c r="S21" s="48" t="s">
        <v>534</v>
      </c>
      <c r="T21" s="28" t="s">
        <v>534</v>
      </c>
      <c r="U21" s="48" t="s">
        <v>536</v>
      </c>
      <c r="V21" s="48" t="s">
        <v>536</v>
      </c>
      <c r="W21" s="48" t="s">
        <v>536</v>
      </c>
      <c r="X21" s="48" t="s">
        <v>536</v>
      </c>
      <c r="Y21" s="48" t="s">
        <v>520</v>
      </c>
      <c r="Z21" s="48" t="s">
        <v>537</v>
      </c>
      <c r="AA21" s="48" t="s">
        <v>538</v>
      </c>
      <c r="AB21" s="48" t="s">
        <v>538</v>
      </c>
      <c r="AC21" s="48" t="s">
        <v>538</v>
      </c>
      <c r="AD21" s="48" t="s">
        <v>538</v>
      </c>
      <c r="AE21" s="48" t="s">
        <v>538</v>
      </c>
      <c r="AF21" s="48" t="s">
        <v>538</v>
      </c>
      <c r="AG21" s="48" t="s">
        <v>538</v>
      </c>
      <c r="AH21" s="48" t="s">
        <v>539</v>
      </c>
      <c r="AI21" s="48" t="s">
        <v>539</v>
      </c>
      <c r="AJ21" s="48" t="s">
        <v>539</v>
      </c>
      <c r="AK21" s="48" t="s">
        <v>539</v>
      </c>
      <c r="AL21" s="48" t="s">
        <v>539</v>
      </c>
      <c r="AM21" s="48" t="s">
        <v>539</v>
      </c>
      <c r="AN21" s="48" t="s">
        <v>539</v>
      </c>
      <c r="AO21" s="48" t="s">
        <v>502</v>
      </c>
      <c r="AP21" s="48" t="s">
        <v>502</v>
      </c>
      <c r="AQ21" s="48" t="s">
        <v>516</v>
      </c>
      <c r="AR21" s="48" t="s">
        <v>517</v>
      </c>
      <c r="AS21" s="48" t="s">
        <v>540</v>
      </c>
      <c r="AT21" s="48" t="s">
        <v>540</v>
      </c>
      <c r="AU21" s="48" t="s">
        <v>540</v>
      </c>
      <c r="AV21" s="52" t="s">
        <v>540</v>
      </c>
      <c r="AW21" s="48" t="s">
        <v>418</v>
      </c>
      <c r="AX21" s="48" t="s">
        <v>541</v>
      </c>
      <c r="AY21" s="48" t="s">
        <v>542</v>
      </c>
      <c r="AZ21" s="28" t="s">
        <v>542</v>
      </c>
    </row>
    <row r="22" ht="15.75" customHeight="1">
      <c r="A22" s="40">
        <v>17.0</v>
      </c>
      <c r="B22" s="28" t="s">
        <v>543</v>
      </c>
      <c r="C22" s="41"/>
      <c r="D22" s="42">
        <f t="array" ref="D22">index(systems,match($A22,INDEX(systems,0,1),),3)</f>
        <v>44.858</v>
      </c>
      <c r="E22" s="42">
        <f t="array" ref="E22">index(systems,match($A22,INDEX(systems,0,1),),4)</f>
        <v>-132.111</v>
      </c>
      <c r="F22" s="43" t="str">
        <f>IFERROR(__xludf.DUMMYFUNCTION("let(row, match($B22&amp;if($C22&lt;&gt;"""","" [""&amp;$C22&amp;""]"",""""),index(nebulae,,2),0),join("","",iferror(round(index(nebulae,row,5)/2,3),1),iferror(round(index(nebulae,row,6)/2,3),1),0))"),"1,1,0")</f>
        <v>1,1,0</v>
      </c>
      <c r="G22" s="44" t="s">
        <v>544</v>
      </c>
      <c r="H22" s="45">
        <f t="array" ref="H22">let(systemId,match(A22,index(systems,0,1),),refSystemId,match($H$1,index(systems,0,1),),x,index(systems,systemId,3),y,index(systems,systemId,4),refX,index(systems,refSystemId,3),refY,index(systems,refSystemId,4),round(sqrt((x-refX)^2+(y-refY)^2),3))</f>
        <v>139.519</v>
      </c>
      <c r="I22" s="28" t="s">
        <v>408</v>
      </c>
      <c r="J22" s="48" t="s">
        <v>408</v>
      </c>
      <c r="K22" s="48" t="s">
        <v>408</v>
      </c>
      <c r="L22" s="48" t="s">
        <v>408</v>
      </c>
      <c r="M22" s="28" t="s">
        <v>408</v>
      </c>
      <c r="N22" s="28" t="s">
        <v>408</v>
      </c>
      <c r="O22" s="41"/>
      <c r="P22" s="48" t="s">
        <v>545</v>
      </c>
      <c r="Q22" s="48" t="s">
        <v>545</v>
      </c>
      <c r="R22" s="48" t="s">
        <v>545</v>
      </c>
      <c r="S22" s="48" t="s">
        <v>545</v>
      </c>
      <c r="T22" s="48" t="s">
        <v>545</v>
      </c>
      <c r="U22" s="48" t="s">
        <v>545</v>
      </c>
      <c r="V22" s="48" t="s">
        <v>545</v>
      </c>
      <c r="W22" s="48" t="s">
        <v>545</v>
      </c>
      <c r="X22" s="48" t="s">
        <v>545</v>
      </c>
      <c r="Y22" s="48" t="s">
        <v>422</v>
      </c>
      <c r="Z22" s="48" t="s">
        <v>422</v>
      </c>
      <c r="AA22" s="48" t="s">
        <v>422</v>
      </c>
      <c r="AB22" s="48" t="s">
        <v>422</v>
      </c>
      <c r="AC22" s="48" t="s">
        <v>422</v>
      </c>
      <c r="AD22" s="48" t="s">
        <v>422</v>
      </c>
      <c r="AE22" s="48" t="s">
        <v>422</v>
      </c>
      <c r="AF22" s="48" t="s">
        <v>422</v>
      </c>
      <c r="AG22" s="48" t="s">
        <v>422</v>
      </c>
      <c r="AH22" s="48" t="s">
        <v>422</v>
      </c>
      <c r="AI22" s="48" t="s">
        <v>422</v>
      </c>
      <c r="AJ22" s="48" t="s">
        <v>422</v>
      </c>
      <c r="AK22" s="48" t="s">
        <v>422</v>
      </c>
      <c r="AL22" s="48" t="s">
        <v>422</v>
      </c>
      <c r="AM22" s="48" t="s">
        <v>422</v>
      </c>
      <c r="AN22" s="48" t="s">
        <v>422</v>
      </c>
      <c r="AO22" s="48" t="s">
        <v>422</v>
      </c>
      <c r="AP22" s="48" t="s">
        <v>422</v>
      </c>
      <c r="AQ22" s="48" t="s">
        <v>422</v>
      </c>
      <c r="AR22" s="48" t="s">
        <v>422</v>
      </c>
      <c r="AS22" s="48" t="s">
        <v>422</v>
      </c>
      <c r="AT22" s="48" t="s">
        <v>422</v>
      </c>
      <c r="AU22" s="48" t="s">
        <v>422</v>
      </c>
      <c r="AV22" s="48" t="s">
        <v>422</v>
      </c>
      <c r="AW22" s="48" t="s">
        <v>422</v>
      </c>
      <c r="AX22" s="48" t="s">
        <v>422</v>
      </c>
      <c r="AY22" s="48" t="s">
        <v>422</v>
      </c>
      <c r="AZ22" s="28" t="s">
        <v>422</v>
      </c>
    </row>
    <row r="23" ht="15.75" customHeight="1">
      <c r="A23" s="40">
        <v>18.0</v>
      </c>
      <c r="B23" s="28" t="s">
        <v>546</v>
      </c>
      <c r="C23" s="41"/>
      <c r="D23" s="42">
        <f t="array" ref="D23">index(systems,match($A23,INDEX(systems,0,1),),3)</f>
        <v>638.819</v>
      </c>
      <c r="E23" s="42">
        <f t="array" ref="E23">index(systems,match($A23,INDEX(systems,0,1),),4)</f>
        <v>199.142</v>
      </c>
      <c r="F23" s="43" t="str">
        <f>IFERROR(__xludf.DUMMYFUNCTION("let(row, match($B23&amp;if($C23&lt;&gt;"""","" [""&amp;$C23&amp;""]"",""""),index(nebulae,,2),0),join("","",iferror(round(index(nebulae,row,5)/2,3),1),iferror(round(index(nebulae,row,6)/2,3),1),0))"),"1,1,0")</f>
        <v>1,1,0</v>
      </c>
      <c r="G23" s="44" t="s">
        <v>547</v>
      </c>
      <c r="H23" s="45">
        <f t="array" ref="H23">let(systemId,match(A23,index(systems,0,1),),refSystemId,match($H$1,index(systems,0,1),),x,index(systems,systemId,3),y,index(systems,systemId,4),refX,index(systems,refSystemId,3),refY,index(systems,refSystemId,4),round(sqrt((x-refX)^2+(y-refY)^2),3))</f>
        <v>669.139</v>
      </c>
      <c r="I23" s="46" t="s">
        <v>408</v>
      </c>
      <c r="J23" s="46" t="s">
        <v>408</v>
      </c>
      <c r="K23" s="46" t="s">
        <v>408</v>
      </c>
      <c r="L23" s="46" t="s">
        <v>408</v>
      </c>
      <c r="M23" s="46" t="s">
        <v>408</v>
      </c>
      <c r="N23" s="28" t="s">
        <v>408</v>
      </c>
      <c r="O23" s="41"/>
      <c r="P23" s="48" t="s">
        <v>548</v>
      </c>
      <c r="Q23" s="48" t="s">
        <v>548</v>
      </c>
      <c r="R23" s="48" t="s">
        <v>548</v>
      </c>
      <c r="S23" s="48" t="s">
        <v>548</v>
      </c>
      <c r="T23" s="48" t="s">
        <v>548</v>
      </c>
      <c r="U23" s="48" t="s">
        <v>548</v>
      </c>
      <c r="V23" s="48" t="s">
        <v>548</v>
      </c>
      <c r="W23" s="48" t="s">
        <v>548</v>
      </c>
      <c r="X23" s="48" t="s">
        <v>422</v>
      </c>
      <c r="Y23" s="48" t="s">
        <v>422</v>
      </c>
      <c r="Z23" s="48" t="s">
        <v>422</v>
      </c>
      <c r="AA23" s="48" t="s">
        <v>422</v>
      </c>
      <c r="AB23" s="48" t="s">
        <v>422</v>
      </c>
      <c r="AC23" s="48" t="s">
        <v>422</v>
      </c>
      <c r="AD23" s="48" t="s">
        <v>422</v>
      </c>
      <c r="AE23" s="48" t="s">
        <v>422</v>
      </c>
      <c r="AF23" s="48" t="s">
        <v>422</v>
      </c>
      <c r="AG23" s="48" t="s">
        <v>422</v>
      </c>
      <c r="AH23" s="48" t="s">
        <v>422</v>
      </c>
      <c r="AI23" s="48" t="s">
        <v>422</v>
      </c>
      <c r="AJ23" s="48" t="s">
        <v>422</v>
      </c>
      <c r="AK23" s="48" t="s">
        <v>422</v>
      </c>
      <c r="AL23" s="48" t="s">
        <v>422</v>
      </c>
      <c r="AM23" s="48" t="s">
        <v>422</v>
      </c>
      <c r="AN23" s="48" t="s">
        <v>422</v>
      </c>
      <c r="AO23" s="48" t="s">
        <v>422</v>
      </c>
      <c r="AP23" s="48" t="s">
        <v>422</v>
      </c>
      <c r="AQ23" s="48" t="s">
        <v>422</v>
      </c>
      <c r="AR23" s="48" t="s">
        <v>422</v>
      </c>
      <c r="AS23" s="48" t="s">
        <v>422</v>
      </c>
      <c r="AT23" s="48" t="s">
        <v>422</v>
      </c>
      <c r="AU23" s="48" t="s">
        <v>422</v>
      </c>
      <c r="AV23" s="48" t="s">
        <v>422</v>
      </c>
      <c r="AW23" s="48" t="s">
        <v>422</v>
      </c>
      <c r="AX23" s="52" t="s">
        <v>422</v>
      </c>
      <c r="AY23" s="52" t="s">
        <v>422</v>
      </c>
      <c r="AZ23" s="50" t="s">
        <v>549</v>
      </c>
    </row>
    <row r="24" ht="15.75" customHeight="1">
      <c r="A24" s="40">
        <v>19.0</v>
      </c>
      <c r="B24" s="28" t="s">
        <v>550</v>
      </c>
      <c r="C24" s="41"/>
      <c r="D24" s="42">
        <f t="array" ref="D24">index(systems,match($A24,INDEX(systems,0,1),),3)</f>
        <v>632.323</v>
      </c>
      <c r="E24" s="42">
        <f t="array" ref="E24">index(systems,match($A24,INDEX(systems,0,1),),4)</f>
        <v>190.916</v>
      </c>
      <c r="F24" s="43" t="str">
        <f>IFERROR(__xludf.DUMMYFUNCTION("let(row, match($B24&amp;if($C24&lt;&gt;"""","" [""&amp;$C24&amp;""]"",""""),index(nebulae,,2),0),join("","",iferror(round(index(nebulae,row,5)/2,3),1),iferror(round(index(nebulae,row,6)/2,3),1),0))"),"1,1,0")</f>
        <v>1,1,0</v>
      </c>
      <c r="G24" s="44" t="s">
        <v>551</v>
      </c>
      <c r="H24" s="45">
        <f t="array" ref="H24">let(systemId,match(A24,index(systems,0,1),),refSystemId,match($H$1,index(systems,0,1),),x,index(systems,systemId,3),y,index(systems,systemId,4),refX,index(systems,refSystemId,3),refY,index(systems,refSystemId,4),round(sqrt((x-refX)^2+(y-refY)^2),3))</f>
        <v>660.516</v>
      </c>
      <c r="I24" s="46" t="s">
        <v>408</v>
      </c>
      <c r="J24" s="46" t="s">
        <v>408</v>
      </c>
      <c r="K24" s="46" t="s">
        <v>408</v>
      </c>
      <c r="L24" s="46" t="s">
        <v>408</v>
      </c>
      <c r="M24" s="46" t="s">
        <v>408</v>
      </c>
      <c r="N24" s="49" t="s">
        <v>408</v>
      </c>
      <c r="O24" s="54"/>
      <c r="P24" s="52" t="s">
        <v>548</v>
      </c>
      <c r="Q24" s="52" t="s">
        <v>548</v>
      </c>
      <c r="R24" s="52" t="s">
        <v>548</v>
      </c>
      <c r="S24" s="48" t="s">
        <v>548</v>
      </c>
      <c r="T24" s="52" t="s">
        <v>548</v>
      </c>
      <c r="U24" s="52" t="s">
        <v>548</v>
      </c>
      <c r="V24" s="52" t="s">
        <v>548</v>
      </c>
      <c r="W24" s="52" t="s">
        <v>548</v>
      </c>
      <c r="X24" s="52" t="s">
        <v>552</v>
      </c>
      <c r="Y24" s="52" t="s">
        <v>422</v>
      </c>
      <c r="Z24" s="52" t="s">
        <v>422</v>
      </c>
      <c r="AA24" s="52" t="s">
        <v>422</v>
      </c>
      <c r="AB24" s="52" t="s">
        <v>422</v>
      </c>
      <c r="AC24" s="52" t="s">
        <v>422</v>
      </c>
      <c r="AD24" s="52" t="s">
        <v>422</v>
      </c>
      <c r="AE24" s="52" t="s">
        <v>422</v>
      </c>
      <c r="AF24" s="52" t="s">
        <v>422</v>
      </c>
      <c r="AG24" s="52" t="s">
        <v>422</v>
      </c>
      <c r="AH24" s="52" t="s">
        <v>422</v>
      </c>
      <c r="AI24" s="52" t="s">
        <v>422</v>
      </c>
      <c r="AJ24" s="52" t="s">
        <v>422</v>
      </c>
      <c r="AK24" s="52" t="s">
        <v>422</v>
      </c>
      <c r="AL24" s="52" t="s">
        <v>422</v>
      </c>
      <c r="AM24" s="52" t="s">
        <v>422</v>
      </c>
      <c r="AN24" s="52" t="s">
        <v>422</v>
      </c>
      <c r="AO24" s="52" t="s">
        <v>422</v>
      </c>
      <c r="AP24" s="52" t="s">
        <v>422</v>
      </c>
      <c r="AQ24" s="52" t="s">
        <v>422</v>
      </c>
      <c r="AR24" s="52" t="s">
        <v>422</v>
      </c>
      <c r="AS24" s="52" t="s">
        <v>422</v>
      </c>
      <c r="AT24" s="52" t="s">
        <v>422</v>
      </c>
      <c r="AU24" s="52" t="s">
        <v>422</v>
      </c>
      <c r="AV24" s="52" t="s">
        <v>422</v>
      </c>
      <c r="AW24" s="52" t="s">
        <v>422</v>
      </c>
      <c r="AX24" s="52" t="s">
        <v>422</v>
      </c>
      <c r="AY24" s="52" t="s">
        <v>422</v>
      </c>
      <c r="AZ24" s="50" t="s">
        <v>549</v>
      </c>
    </row>
    <row r="25" ht="15.75" customHeight="1">
      <c r="A25" s="40">
        <v>20.0</v>
      </c>
      <c r="B25" s="28" t="s">
        <v>553</v>
      </c>
      <c r="C25" s="41"/>
      <c r="D25" s="42">
        <f t="array" ref="D25">index(systems,match($A25,INDEX(systems,0,1),),3)</f>
        <v>224.416</v>
      </c>
      <c r="E25" s="42">
        <f t="array" ref="E25">index(systems,match($A25,INDEX(systems,0,1),),4)</f>
        <v>-62.259</v>
      </c>
      <c r="F25" s="43" t="str">
        <f>IFERROR(__xludf.DUMMYFUNCTION("let(row, match($B25&amp;if($C25&lt;&gt;"""","" [""&amp;$C25&amp;""]"",""""),index(nebulae,,2),0),join("","",iferror(round(index(nebulae,row,5)/2,3),1),iferror(round(index(nebulae,row,6)/2,3),1),0))"),"1,1,0")</f>
        <v>1,1,0</v>
      </c>
      <c r="G25" s="44" t="s">
        <v>554</v>
      </c>
      <c r="H25" s="45">
        <f t="array" ref="H25">let(systemId,match(A25,index(systems,0,1),),refSystemId,match($H$1,index(systems,0,1),),x,index(systems,systemId,3),y,index(systems,systemId,4),refX,index(systems,refSystemId,3),refY,index(systems,refSystemId,4),round(sqrt((x-refX)^2+(y-refY)^2),3))</f>
        <v>232.892</v>
      </c>
      <c r="I25" s="28" t="s">
        <v>408</v>
      </c>
      <c r="J25" s="28" t="s">
        <v>408</v>
      </c>
      <c r="K25" s="48" t="s">
        <v>408</v>
      </c>
      <c r="L25" s="48" t="s">
        <v>408</v>
      </c>
      <c r="M25" s="48" t="s">
        <v>408</v>
      </c>
      <c r="N25" s="28" t="s">
        <v>408</v>
      </c>
      <c r="O25" s="41"/>
      <c r="P25" s="48" t="s">
        <v>555</v>
      </c>
      <c r="Q25" s="48" t="s">
        <v>555</v>
      </c>
      <c r="R25" s="48" t="s">
        <v>555</v>
      </c>
      <c r="S25" s="48" t="s">
        <v>555</v>
      </c>
      <c r="T25" s="48" t="s">
        <v>555</v>
      </c>
      <c r="U25" s="48" t="s">
        <v>422</v>
      </c>
      <c r="V25" s="48" t="s">
        <v>422</v>
      </c>
      <c r="W25" s="48" t="s">
        <v>422</v>
      </c>
      <c r="X25" s="48" t="s">
        <v>422</v>
      </c>
      <c r="Y25" s="48" t="s">
        <v>422</v>
      </c>
      <c r="Z25" s="48" t="s">
        <v>422</v>
      </c>
      <c r="AA25" s="48" t="s">
        <v>422</v>
      </c>
      <c r="AB25" s="48" t="s">
        <v>422</v>
      </c>
      <c r="AC25" s="48" t="s">
        <v>422</v>
      </c>
      <c r="AD25" s="48" t="s">
        <v>422</v>
      </c>
      <c r="AE25" s="48" t="s">
        <v>422</v>
      </c>
      <c r="AF25" s="48" t="s">
        <v>422</v>
      </c>
      <c r="AG25" s="48" t="s">
        <v>422</v>
      </c>
      <c r="AH25" s="48" t="s">
        <v>422</v>
      </c>
      <c r="AI25" s="48" t="s">
        <v>422</v>
      </c>
      <c r="AJ25" s="48" t="s">
        <v>422</v>
      </c>
      <c r="AK25" s="48" t="s">
        <v>422</v>
      </c>
      <c r="AL25" s="48" t="s">
        <v>422</v>
      </c>
      <c r="AM25" s="48" t="s">
        <v>422</v>
      </c>
      <c r="AN25" s="48" t="s">
        <v>422</v>
      </c>
      <c r="AO25" s="48" t="s">
        <v>422</v>
      </c>
      <c r="AP25" s="48" t="s">
        <v>422</v>
      </c>
      <c r="AQ25" s="48" t="s">
        <v>422</v>
      </c>
      <c r="AR25" s="48" t="s">
        <v>422</v>
      </c>
      <c r="AS25" s="48" t="s">
        <v>422</v>
      </c>
      <c r="AT25" s="52" t="s">
        <v>422</v>
      </c>
      <c r="AU25" s="52" t="s">
        <v>422</v>
      </c>
      <c r="AV25" s="52" t="s">
        <v>422</v>
      </c>
      <c r="AW25" s="52" t="s">
        <v>422</v>
      </c>
      <c r="AX25" s="52" t="s">
        <v>422</v>
      </c>
      <c r="AY25" s="52" t="s">
        <v>422</v>
      </c>
      <c r="AZ25" s="49" t="s">
        <v>422</v>
      </c>
    </row>
    <row r="26" ht="15.75" customHeight="1">
      <c r="A26" s="40">
        <v>21.0</v>
      </c>
      <c r="B26" s="28" t="s">
        <v>556</v>
      </c>
      <c r="C26" s="41"/>
      <c r="D26" s="42">
        <f t="array" ref="D26">index(systems,match($A26,INDEX(systems,0,1),),3)</f>
        <v>-275.03</v>
      </c>
      <c r="E26" s="42">
        <f t="array" ref="E26">index(systems,match($A26,INDEX(systems,0,1),),4)</f>
        <v>-189.625</v>
      </c>
      <c r="F26" s="43" t="str">
        <f>IFERROR(__xludf.DUMMYFUNCTION("let(row, match($B26&amp;if($C26&lt;&gt;"""","" [""&amp;$C26&amp;""]"",""""),index(nebulae,,2),0),join("","",iferror(round(index(nebulae,row,5)/2,3),1),iferror(round(index(nebulae,row,6)/2,3),1),0))"),"1,1,0")</f>
        <v>1,1,0</v>
      </c>
      <c r="G26" s="44" t="s">
        <v>557</v>
      </c>
      <c r="H26" s="45">
        <f t="array" ref="H26">let(systemId,match(A26,index(systems,0,1),),refSystemId,match($H$1,index(systems,0,1),),x,index(systems,systemId,3),y,index(systems,systemId,4),refX,index(systems,refSystemId,3),refY,index(systems,refSystemId,4),round(sqrt((x-refX)^2+(y-refY)^2),3))</f>
        <v>334.065</v>
      </c>
      <c r="I26" s="46" t="s">
        <v>418</v>
      </c>
      <c r="J26" s="53"/>
      <c r="K26" s="53"/>
      <c r="L26" s="53"/>
      <c r="M26" s="53"/>
      <c r="N26" s="28" t="s">
        <v>558</v>
      </c>
      <c r="O26" s="48" t="s">
        <v>558</v>
      </c>
      <c r="P26" s="48" t="s">
        <v>559</v>
      </c>
      <c r="Q26" s="48" t="s">
        <v>559</v>
      </c>
      <c r="R26" s="48" t="s">
        <v>559</v>
      </c>
      <c r="S26" s="48" t="s">
        <v>559</v>
      </c>
      <c r="T26" s="48" t="s">
        <v>559</v>
      </c>
      <c r="U26" s="48" t="s">
        <v>559</v>
      </c>
      <c r="V26" s="48" t="s">
        <v>559</v>
      </c>
      <c r="W26" s="48" t="s">
        <v>559</v>
      </c>
      <c r="X26" s="48" t="s">
        <v>559</v>
      </c>
      <c r="Y26" s="48" t="s">
        <v>560</v>
      </c>
      <c r="Z26" s="48" t="s">
        <v>560</v>
      </c>
      <c r="AA26" s="48" t="s">
        <v>560</v>
      </c>
      <c r="AB26" s="48" t="s">
        <v>560</v>
      </c>
      <c r="AC26" s="48" t="s">
        <v>560</v>
      </c>
      <c r="AD26" s="48" t="s">
        <v>560</v>
      </c>
      <c r="AE26" s="48" t="s">
        <v>560</v>
      </c>
      <c r="AF26" s="48" t="s">
        <v>560</v>
      </c>
      <c r="AG26" s="48" t="s">
        <v>560</v>
      </c>
      <c r="AH26" s="48" t="s">
        <v>560</v>
      </c>
      <c r="AI26" s="48" t="s">
        <v>560</v>
      </c>
      <c r="AJ26" s="48" t="s">
        <v>560</v>
      </c>
      <c r="AK26" s="48" t="s">
        <v>560</v>
      </c>
      <c r="AL26" s="48" t="s">
        <v>560</v>
      </c>
      <c r="AM26" s="48" t="s">
        <v>560</v>
      </c>
      <c r="AN26" s="48" t="s">
        <v>560</v>
      </c>
      <c r="AO26" s="48" t="s">
        <v>560</v>
      </c>
      <c r="AP26" s="48" t="s">
        <v>560</v>
      </c>
      <c r="AQ26" s="48" t="s">
        <v>560</v>
      </c>
      <c r="AR26" s="48" t="s">
        <v>560</v>
      </c>
      <c r="AS26" s="48" t="s">
        <v>418</v>
      </c>
      <c r="AT26" s="52" t="s">
        <v>418</v>
      </c>
      <c r="AU26" s="52" t="s">
        <v>418</v>
      </c>
      <c r="AV26" s="48" t="s">
        <v>418</v>
      </c>
      <c r="AW26" s="48" t="s">
        <v>418</v>
      </c>
      <c r="AX26" s="48" t="s">
        <v>560</v>
      </c>
      <c r="AY26" s="48" t="s">
        <v>560</v>
      </c>
      <c r="AZ26" s="51" t="s">
        <v>560</v>
      </c>
    </row>
    <row r="27" ht="15.75" customHeight="1">
      <c r="A27" s="40">
        <v>22.0</v>
      </c>
      <c r="B27" s="28" t="s">
        <v>561</v>
      </c>
      <c r="C27" s="41"/>
      <c r="D27" s="42">
        <f t="array" ref="D27">index(systems,match($A27,INDEX(systems,0,1),),3)</f>
        <v>-352.026</v>
      </c>
      <c r="E27" s="42">
        <f t="array" ref="E27">index(systems,match($A27,INDEX(systems,0,1),),4)</f>
        <v>40.745</v>
      </c>
      <c r="F27" s="43" t="str">
        <f>IFERROR(__xludf.DUMMYFUNCTION("let(row, match($B27&amp;if($C27&lt;&gt;"""","" [""&amp;$C27&amp;""]"",""""),index(nebulae,,2),0),join("","",iferror(round(index(nebulae,row,5)/2,3),1),iferror(round(index(nebulae,row,6)/2,3),1),0))"),"1,1,0")</f>
        <v>1,1,0</v>
      </c>
      <c r="G27" s="44" t="s">
        <v>562</v>
      </c>
      <c r="H27" s="45">
        <f t="array" ref="H27">let(systemId,match(A27,index(systems,0,1),),refSystemId,match($H$1,index(systems,0,1),),x,index(systems,systemId,3),y,index(systems,systemId,4),refX,index(systems,refSystemId,3),refY,index(systems,refSystemId,4),round(sqrt((x-refX)^2+(y-refY)^2),3))</f>
        <v>354.376</v>
      </c>
      <c r="I27" s="28" t="s">
        <v>408</v>
      </c>
      <c r="J27" s="28" t="s">
        <v>408</v>
      </c>
      <c r="K27" s="28" t="s">
        <v>408</v>
      </c>
      <c r="L27" s="28" t="s">
        <v>408</v>
      </c>
      <c r="M27" s="28" t="s">
        <v>408</v>
      </c>
      <c r="N27" s="28" t="s">
        <v>408</v>
      </c>
      <c r="O27" s="41"/>
      <c r="P27" s="48" t="s">
        <v>560</v>
      </c>
      <c r="Q27" s="48" t="s">
        <v>560</v>
      </c>
      <c r="R27" s="48" t="s">
        <v>560</v>
      </c>
      <c r="S27" s="48" t="s">
        <v>560</v>
      </c>
      <c r="T27" s="48" t="s">
        <v>560</v>
      </c>
      <c r="U27" s="48" t="s">
        <v>449</v>
      </c>
      <c r="V27" s="48" t="s">
        <v>449</v>
      </c>
      <c r="W27" s="48" t="s">
        <v>449</v>
      </c>
      <c r="X27" s="48" t="s">
        <v>449</v>
      </c>
      <c r="Y27" s="48" t="s">
        <v>449</v>
      </c>
      <c r="Z27" s="48" t="s">
        <v>449</v>
      </c>
      <c r="AA27" s="48" t="s">
        <v>563</v>
      </c>
      <c r="AB27" s="48" t="s">
        <v>563</v>
      </c>
      <c r="AC27" s="48" t="s">
        <v>563</v>
      </c>
      <c r="AD27" s="48" t="s">
        <v>563</v>
      </c>
      <c r="AE27" s="48" t="s">
        <v>563</v>
      </c>
      <c r="AF27" s="48" t="s">
        <v>563</v>
      </c>
      <c r="AG27" s="48" t="s">
        <v>563</v>
      </c>
      <c r="AH27" s="48" t="s">
        <v>564</v>
      </c>
      <c r="AI27" s="48" t="s">
        <v>452</v>
      </c>
      <c r="AJ27" s="48" t="s">
        <v>452</v>
      </c>
      <c r="AK27" s="48" t="s">
        <v>452</v>
      </c>
      <c r="AL27" s="48" t="s">
        <v>452</v>
      </c>
      <c r="AM27" s="48" t="s">
        <v>452</v>
      </c>
      <c r="AN27" s="48" t="s">
        <v>452</v>
      </c>
      <c r="AO27" s="48" t="s">
        <v>452</v>
      </c>
      <c r="AP27" s="48" t="s">
        <v>452</v>
      </c>
      <c r="AQ27" s="48" t="s">
        <v>565</v>
      </c>
      <c r="AR27" s="48" t="s">
        <v>565</v>
      </c>
      <c r="AS27" s="48" t="s">
        <v>453</v>
      </c>
      <c r="AT27" s="48" t="s">
        <v>454</v>
      </c>
      <c r="AU27" s="48" t="s">
        <v>454</v>
      </c>
      <c r="AV27" s="52" t="s">
        <v>454</v>
      </c>
      <c r="AW27" s="52" t="s">
        <v>454</v>
      </c>
      <c r="AX27" s="52" t="s">
        <v>454</v>
      </c>
      <c r="AY27" s="52" t="s">
        <v>454</v>
      </c>
      <c r="AZ27" s="49" t="s">
        <v>455</v>
      </c>
    </row>
    <row r="28" ht="15.75" customHeight="1">
      <c r="A28" s="40">
        <v>23.0</v>
      </c>
      <c r="B28" s="28" t="s">
        <v>566</v>
      </c>
      <c r="C28" s="41"/>
      <c r="D28" s="42">
        <f t="array" ref="D28">index(systems,match($A28,INDEX(systems,0,1),),3)</f>
        <v>-52.221</v>
      </c>
      <c r="E28" s="42">
        <f t="array" ref="E28">index(systems,match($A28,INDEX(systems,0,1),),4)</f>
        <v>-50.716</v>
      </c>
      <c r="F28" s="43" t="str">
        <f>IFERROR(__xludf.DUMMYFUNCTION("let(row, match($B28&amp;if($C28&lt;&gt;"""","" [""&amp;$C28&amp;""]"",""""),index(nebulae,,2),0),join("","",iferror(round(index(nebulae,row,5)/2,3),1),iferror(round(index(nebulae,row,6)/2,3),1),0))"),"1,1,0")</f>
        <v>1,1,0</v>
      </c>
      <c r="G28" s="44" t="s">
        <v>567</v>
      </c>
      <c r="H28" s="45">
        <f t="array" ref="H28">let(systemId,match(A28,index(systems,0,1),),refSystemId,match($H$1,index(systems,0,1),),x,index(systems,systemId,3),y,index(systems,systemId,4),refX,index(systems,refSystemId,3),refY,index(systems,refSystemId,4),round(sqrt((x-refX)^2+(y-refY)^2),3))</f>
        <v>72.795</v>
      </c>
      <c r="I28" s="28" t="s">
        <v>418</v>
      </c>
      <c r="J28" s="48" t="s">
        <v>418</v>
      </c>
      <c r="K28" s="28" t="s">
        <v>418</v>
      </c>
      <c r="L28" s="48" t="s">
        <v>418</v>
      </c>
      <c r="M28" s="28" t="s">
        <v>560</v>
      </c>
      <c r="N28" s="28" t="s">
        <v>427</v>
      </c>
      <c r="O28" s="48" t="s">
        <v>427</v>
      </c>
      <c r="P28" s="48" t="s">
        <v>427</v>
      </c>
      <c r="Q28" s="48" t="s">
        <v>427</v>
      </c>
      <c r="R28" s="48" t="s">
        <v>427</v>
      </c>
      <c r="S28" s="48" t="s">
        <v>427</v>
      </c>
      <c r="T28" s="48" t="s">
        <v>427</v>
      </c>
      <c r="U28" s="48" t="s">
        <v>427</v>
      </c>
      <c r="V28" s="48" t="s">
        <v>427</v>
      </c>
      <c r="W28" s="48" t="s">
        <v>427</v>
      </c>
      <c r="X28" s="48" t="s">
        <v>560</v>
      </c>
      <c r="Y28" s="48" t="s">
        <v>560</v>
      </c>
      <c r="Z28" s="48" t="s">
        <v>560</v>
      </c>
      <c r="AA28" s="48" t="s">
        <v>560</v>
      </c>
      <c r="AB28" s="48" t="s">
        <v>560</v>
      </c>
      <c r="AC28" s="48" t="s">
        <v>560</v>
      </c>
      <c r="AD28" s="48" t="s">
        <v>560</v>
      </c>
      <c r="AE28" s="48" t="s">
        <v>560</v>
      </c>
      <c r="AF28" s="48" t="s">
        <v>560</v>
      </c>
      <c r="AG28" s="48" t="s">
        <v>560</v>
      </c>
      <c r="AH28" s="48" t="s">
        <v>560</v>
      </c>
      <c r="AI28" s="48" t="s">
        <v>560</v>
      </c>
      <c r="AJ28" s="48" t="s">
        <v>560</v>
      </c>
      <c r="AK28" s="48" t="s">
        <v>560</v>
      </c>
      <c r="AL28" s="48" t="s">
        <v>560</v>
      </c>
      <c r="AM28" s="48" t="s">
        <v>560</v>
      </c>
      <c r="AN28" s="48" t="s">
        <v>560</v>
      </c>
      <c r="AO28" s="48" t="s">
        <v>560</v>
      </c>
      <c r="AP28" s="48" t="s">
        <v>560</v>
      </c>
      <c r="AQ28" s="48" t="s">
        <v>516</v>
      </c>
      <c r="AR28" s="48" t="s">
        <v>517</v>
      </c>
      <c r="AS28" s="48" t="s">
        <v>428</v>
      </c>
      <c r="AT28" s="48" t="s">
        <v>428</v>
      </c>
      <c r="AU28" s="48" t="s">
        <v>428</v>
      </c>
      <c r="AV28" s="52" t="s">
        <v>428</v>
      </c>
      <c r="AW28" s="48" t="s">
        <v>418</v>
      </c>
      <c r="AX28" s="48" t="s">
        <v>568</v>
      </c>
      <c r="AY28" s="48" t="s">
        <v>568</v>
      </c>
      <c r="AZ28" s="28" t="s">
        <v>568</v>
      </c>
    </row>
    <row r="29" ht="15.75" customHeight="1">
      <c r="A29" s="40">
        <v>24.0</v>
      </c>
      <c r="B29" s="28" t="s">
        <v>569</v>
      </c>
      <c r="C29" s="41"/>
      <c r="D29" s="42">
        <f t="array" ref="D29">index(systems,match($A29,INDEX(systems,0,1),),3)</f>
        <v>361.884</v>
      </c>
      <c r="E29" s="42">
        <f t="array" ref="E29">index(systems,match($A29,INDEX(systems,0,1),),4)</f>
        <v>374.511</v>
      </c>
      <c r="F29" s="43" t="str">
        <f>IFERROR(__xludf.DUMMYFUNCTION("let(row, match($B29&amp;if($C29&lt;&gt;"""","" [""&amp;$C29&amp;""]"",""""),index(nebulae,,2),0),join("","",iferror(round(index(nebulae,row,5)/2,3),1),iferror(round(index(nebulae,row,6)/2,3),1),0))"),"1,1,0")</f>
        <v>1,1,0</v>
      </c>
      <c r="G29" s="44" t="s">
        <v>570</v>
      </c>
      <c r="H29" s="45">
        <f t="array" ref="H29">let(systemId,match(A29,index(systems,0,1),),refSystemId,match($H$1,index(systems,0,1),),x,index(systems,systemId,3),y,index(systems,systemId,4),refX,index(systems,refSystemId,3),refY,index(systems,refSystemId,4),round(sqrt((x-refX)^2+(y-refY)^2),3))</f>
        <v>520.786</v>
      </c>
      <c r="I29" s="46" t="s">
        <v>408</v>
      </c>
      <c r="J29" s="46" t="s">
        <v>408</v>
      </c>
      <c r="K29" s="46" t="s">
        <v>408</v>
      </c>
      <c r="L29" s="53"/>
      <c r="M29" s="53"/>
      <c r="N29" s="28" t="s">
        <v>571</v>
      </c>
      <c r="O29" s="48" t="s">
        <v>571</v>
      </c>
      <c r="P29" s="48" t="s">
        <v>571</v>
      </c>
      <c r="Q29" s="48" t="s">
        <v>571</v>
      </c>
      <c r="R29" s="48" t="s">
        <v>571</v>
      </c>
      <c r="S29" s="48" t="s">
        <v>571</v>
      </c>
      <c r="T29" s="48" t="s">
        <v>571</v>
      </c>
      <c r="U29" s="48" t="s">
        <v>571</v>
      </c>
      <c r="V29" s="48" t="s">
        <v>571</v>
      </c>
      <c r="W29" s="48" t="s">
        <v>571</v>
      </c>
      <c r="X29" s="48" t="s">
        <v>571</v>
      </c>
      <c r="Y29" s="48" t="s">
        <v>572</v>
      </c>
      <c r="Z29" s="48" t="s">
        <v>572</v>
      </c>
      <c r="AA29" s="48" t="s">
        <v>572</v>
      </c>
      <c r="AB29" s="48" t="s">
        <v>572</v>
      </c>
      <c r="AC29" s="48" t="s">
        <v>572</v>
      </c>
      <c r="AD29" s="48" t="s">
        <v>572</v>
      </c>
      <c r="AE29" s="48" t="s">
        <v>572</v>
      </c>
      <c r="AF29" s="48" t="s">
        <v>572</v>
      </c>
      <c r="AG29" s="48" t="s">
        <v>572</v>
      </c>
      <c r="AH29" s="48" t="s">
        <v>572</v>
      </c>
      <c r="AI29" s="48" t="s">
        <v>572</v>
      </c>
      <c r="AJ29" s="48" t="s">
        <v>572</v>
      </c>
      <c r="AK29" s="48" t="s">
        <v>572</v>
      </c>
      <c r="AL29" s="48" t="s">
        <v>572</v>
      </c>
      <c r="AM29" s="48" t="s">
        <v>572</v>
      </c>
      <c r="AN29" s="48" t="s">
        <v>572</v>
      </c>
      <c r="AO29" s="48" t="s">
        <v>572</v>
      </c>
      <c r="AP29" s="48" t="s">
        <v>572</v>
      </c>
      <c r="AQ29" s="48" t="s">
        <v>572</v>
      </c>
      <c r="AR29" s="48" t="s">
        <v>572</v>
      </c>
      <c r="AS29" s="48" t="s">
        <v>572</v>
      </c>
      <c r="AT29" s="48" t="s">
        <v>572</v>
      </c>
      <c r="AU29" s="48" t="s">
        <v>572</v>
      </c>
      <c r="AV29" s="52" t="s">
        <v>572</v>
      </c>
      <c r="AW29" s="52" t="s">
        <v>572</v>
      </c>
      <c r="AX29" s="52" t="s">
        <v>572</v>
      </c>
      <c r="AY29" s="52" t="s">
        <v>572</v>
      </c>
      <c r="AZ29" s="49" t="s">
        <v>572</v>
      </c>
    </row>
    <row r="30" ht="15.75" customHeight="1">
      <c r="A30" s="40">
        <v>25.0</v>
      </c>
      <c r="B30" s="28" t="s">
        <v>573</v>
      </c>
      <c r="C30" s="41"/>
      <c r="D30" s="42">
        <f t="array" ref="D30">index(systems,match($A30,INDEX(systems,0,1),),3)</f>
        <v>-29.439</v>
      </c>
      <c r="E30" s="42">
        <f t="array" ref="E30">index(systems,match($A30,INDEX(systems,0,1),),4)</f>
        <v>-516.52</v>
      </c>
      <c r="F30" s="43" t="str">
        <f>IFERROR(__xludf.DUMMYFUNCTION("let(row, match($B30&amp;if($C30&lt;&gt;"""","" [""&amp;$C30&amp;""]"",""""),index(nebulae,,2),0),join("","",iferror(round(index(nebulae,row,5)/2,3),1),iferror(round(index(nebulae,row,6)/2,3),1),0))"),"1,1,0")</f>
        <v>1,1,0</v>
      </c>
      <c r="G30" s="44" t="s">
        <v>574</v>
      </c>
      <c r="H30" s="45">
        <f t="array" ref="H30">let(systemId,match(A30,index(systems,0,1),),refSystemId,match($H$1,index(systems,0,1),),x,index(systems,systemId,3),y,index(systems,systemId,4),refX,index(systems,refSystemId,3),refY,index(systems,refSystemId,4),round(sqrt((x-refX)^2+(y-refY)^2),3))</f>
        <v>517.358</v>
      </c>
      <c r="I30" s="28" t="s">
        <v>408</v>
      </c>
      <c r="J30" s="28" t="s">
        <v>408</v>
      </c>
      <c r="K30" s="28" t="s">
        <v>408</v>
      </c>
      <c r="L30" s="28" t="s">
        <v>408</v>
      </c>
      <c r="M30" s="28" t="s">
        <v>408</v>
      </c>
      <c r="N30" s="41"/>
      <c r="O30" s="41"/>
      <c r="P30" s="48" t="s">
        <v>575</v>
      </c>
      <c r="Q30" s="48" t="s">
        <v>575</v>
      </c>
      <c r="R30" s="48" t="s">
        <v>575</v>
      </c>
      <c r="S30" s="48" t="s">
        <v>575</v>
      </c>
      <c r="T30" s="48" t="s">
        <v>575</v>
      </c>
      <c r="U30" s="48" t="s">
        <v>575</v>
      </c>
      <c r="V30" s="48" t="s">
        <v>575</v>
      </c>
      <c r="W30" s="48" t="s">
        <v>575</v>
      </c>
      <c r="X30" s="48" t="s">
        <v>576</v>
      </c>
      <c r="Y30" s="48" t="s">
        <v>576</v>
      </c>
      <c r="Z30" s="48" t="s">
        <v>576</v>
      </c>
      <c r="AA30" s="48" t="s">
        <v>576</v>
      </c>
      <c r="AB30" s="48" t="s">
        <v>576</v>
      </c>
      <c r="AC30" s="48" t="s">
        <v>576</v>
      </c>
      <c r="AD30" s="48" t="s">
        <v>576</v>
      </c>
      <c r="AE30" s="48" t="s">
        <v>576</v>
      </c>
      <c r="AF30" s="48" t="s">
        <v>576</v>
      </c>
      <c r="AG30" s="48" t="s">
        <v>576</v>
      </c>
      <c r="AH30" s="48" t="s">
        <v>576</v>
      </c>
      <c r="AI30" s="48" t="s">
        <v>576</v>
      </c>
      <c r="AJ30" s="48" t="s">
        <v>576</v>
      </c>
      <c r="AK30" s="48" t="s">
        <v>576</v>
      </c>
      <c r="AL30" s="48" t="s">
        <v>576</v>
      </c>
      <c r="AM30" s="48" t="s">
        <v>576</v>
      </c>
      <c r="AN30" s="48" t="s">
        <v>576</v>
      </c>
      <c r="AO30" s="48" t="s">
        <v>576</v>
      </c>
      <c r="AP30" s="48" t="s">
        <v>576</v>
      </c>
      <c r="AQ30" s="48" t="s">
        <v>576</v>
      </c>
      <c r="AR30" s="48" t="s">
        <v>576</v>
      </c>
      <c r="AS30" s="48" t="s">
        <v>576</v>
      </c>
      <c r="AT30" s="48" t="s">
        <v>576</v>
      </c>
      <c r="AU30" s="48" t="s">
        <v>576</v>
      </c>
      <c r="AV30" s="48" t="s">
        <v>576</v>
      </c>
      <c r="AW30" s="48" t="s">
        <v>576</v>
      </c>
      <c r="AX30" s="48" t="s">
        <v>576</v>
      </c>
      <c r="AY30" s="48" t="s">
        <v>576</v>
      </c>
      <c r="AZ30" s="28" t="s">
        <v>576</v>
      </c>
    </row>
    <row r="31" ht="15.75" customHeight="1">
      <c r="A31" s="40">
        <v>2856.0</v>
      </c>
      <c r="B31" s="28" t="s">
        <v>577</v>
      </c>
      <c r="C31" s="41"/>
      <c r="D31" s="42">
        <f t="array" ref="D31">index(systems,match($A31,INDEX(systems,0,1),),3)</f>
        <v>-443.663</v>
      </c>
      <c r="E31" s="42">
        <f t="array" ref="E31">index(systems,match($A31,INDEX(systems,0,1),),4)</f>
        <v>-293.348</v>
      </c>
      <c r="F31" s="43" t="str">
        <f>IFERROR(__xludf.DUMMYFUNCTION("let(row, match($B31&amp;if($C31&lt;&gt;"""","" [""&amp;$C31&amp;""]"",""""),index(nebulae,,2),0),join("","",iferror(round(index(nebulae,row,5)/2,3),1),iferror(round(index(nebulae,row,6)/2,3),1),0))"),"1,1,0")</f>
        <v>1,1,0</v>
      </c>
      <c r="G31" s="44" t="s">
        <v>578</v>
      </c>
      <c r="H31" s="45">
        <f t="array" ref="H31">let(systemId,match(A31,index(systems,0,1),),refSystemId,match($H$1,index(systems,0,1),),x,index(systems,systemId,3),y,index(systems,systemId,4),refX,index(systems,refSystemId,3),refY,index(systems,refSystemId,4),round(sqrt((x-refX)^2+(y-refY)^2),3))</f>
        <v>531.874</v>
      </c>
      <c r="I31" s="41"/>
      <c r="J31" s="41"/>
      <c r="K31" s="41"/>
      <c r="L31" s="41"/>
      <c r="M31" s="41"/>
      <c r="N31" s="41"/>
      <c r="O31" s="41"/>
      <c r="P31" s="48" t="s">
        <v>408</v>
      </c>
      <c r="Q31" s="48" t="s">
        <v>408</v>
      </c>
      <c r="R31" s="48" t="s">
        <v>408</v>
      </c>
      <c r="S31" s="48" t="s">
        <v>408</v>
      </c>
      <c r="T31" s="48" t="s">
        <v>408</v>
      </c>
      <c r="U31" s="48" t="s">
        <v>408</v>
      </c>
      <c r="V31" s="48" t="s">
        <v>408</v>
      </c>
      <c r="W31" s="48" t="s">
        <v>408</v>
      </c>
      <c r="X31" s="48" t="s">
        <v>408</v>
      </c>
      <c r="Y31" s="56" t="s">
        <v>579</v>
      </c>
      <c r="Z31" s="56" t="s">
        <v>579</v>
      </c>
      <c r="AA31" s="56" t="s">
        <v>579</v>
      </c>
      <c r="AB31" s="56" t="s">
        <v>579</v>
      </c>
      <c r="AC31" s="56" t="s">
        <v>579</v>
      </c>
      <c r="AD31" s="56" t="s">
        <v>579</v>
      </c>
      <c r="AE31" s="56" t="s">
        <v>579</v>
      </c>
      <c r="AF31" s="56" t="s">
        <v>579</v>
      </c>
      <c r="AG31" s="56" t="s">
        <v>579</v>
      </c>
      <c r="AH31" s="56" t="s">
        <v>579</v>
      </c>
      <c r="AI31" s="56" t="s">
        <v>579</v>
      </c>
      <c r="AJ31" s="56" t="s">
        <v>579</v>
      </c>
      <c r="AK31" s="56" t="s">
        <v>579</v>
      </c>
      <c r="AL31" s="56" t="s">
        <v>579</v>
      </c>
      <c r="AM31" s="56" t="s">
        <v>579</v>
      </c>
      <c r="AN31" s="56" t="s">
        <v>579</v>
      </c>
      <c r="AO31" s="56" t="s">
        <v>579</v>
      </c>
      <c r="AP31" s="56" t="s">
        <v>579</v>
      </c>
      <c r="AQ31" s="56" t="s">
        <v>579</v>
      </c>
      <c r="AR31" s="56" t="s">
        <v>579</v>
      </c>
      <c r="AS31" s="56" t="s">
        <v>579</v>
      </c>
      <c r="AT31" s="56" t="s">
        <v>579</v>
      </c>
      <c r="AU31" s="48" t="s">
        <v>579</v>
      </c>
      <c r="AV31" s="56" t="s">
        <v>579</v>
      </c>
      <c r="AW31" s="56" t="s">
        <v>579</v>
      </c>
      <c r="AX31" s="56" t="s">
        <v>579</v>
      </c>
      <c r="AY31" s="56" t="s">
        <v>579</v>
      </c>
      <c r="AZ31" s="51" t="s">
        <v>579</v>
      </c>
    </row>
    <row r="32" ht="15.75" customHeight="1">
      <c r="A32" s="40">
        <v>26.0</v>
      </c>
      <c r="B32" s="28" t="s">
        <v>580</v>
      </c>
      <c r="C32" s="41"/>
      <c r="D32" s="42">
        <f t="array" ref="D32">index(systems,match($A32,INDEX(systems,0,1),),3)</f>
        <v>71.439</v>
      </c>
      <c r="E32" s="42">
        <f t="array" ref="E32">index(systems,match($A32,INDEX(systems,0,1),),4)</f>
        <v>-0.696</v>
      </c>
      <c r="F32" s="43" t="str">
        <f>IFERROR(__xludf.DUMMYFUNCTION("let(row, match($B32&amp;if($C32&lt;&gt;"""","" [""&amp;$C32&amp;""]"",""""),index(nebulae,,2),0),join("","",iferror(round(index(nebulae,row,5)/2,3),1),iferror(round(index(nebulae,row,6)/2,3),1),0))"),"1,1,0")</f>
        <v>1,1,0</v>
      </c>
      <c r="G32" s="44" t="s">
        <v>581</v>
      </c>
      <c r="H32" s="45">
        <f t="array" ref="H32">let(systemId,match(A32,index(systems,0,1),),refSystemId,match($H$1,index(systems,0,1),),x,index(systems,systemId,3),y,index(systems,systemId,4),refX,index(systems,refSystemId,3),refY,index(systems,refSystemId,4),round(sqrt((x-refX)^2+(y-refY)^2),3))</f>
        <v>71.442</v>
      </c>
      <c r="I32" s="41"/>
      <c r="J32" s="28" t="s">
        <v>418</v>
      </c>
      <c r="K32" s="28" t="s">
        <v>418</v>
      </c>
      <c r="L32" s="41"/>
      <c r="M32" s="28" t="s">
        <v>508</v>
      </c>
      <c r="N32" s="28" t="s">
        <v>534</v>
      </c>
      <c r="O32" s="48" t="s">
        <v>534</v>
      </c>
      <c r="P32" s="48" t="s">
        <v>534</v>
      </c>
      <c r="Q32" s="48" t="s">
        <v>534</v>
      </c>
      <c r="R32" s="48" t="s">
        <v>535</v>
      </c>
      <c r="S32" s="48" t="s">
        <v>534</v>
      </c>
      <c r="T32" s="48" t="s">
        <v>582</v>
      </c>
      <c r="U32" s="48" t="s">
        <v>583</v>
      </c>
      <c r="V32" s="48" t="s">
        <v>583</v>
      </c>
      <c r="W32" s="48" t="s">
        <v>583</v>
      </c>
      <c r="X32" s="48" t="s">
        <v>582</v>
      </c>
      <c r="Y32" s="48" t="s">
        <v>584</v>
      </c>
      <c r="Z32" s="48" t="s">
        <v>584</v>
      </c>
      <c r="AA32" s="48" t="s">
        <v>539</v>
      </c>
      <c r="AB32" s="48" t="s">
        <v>539</v>
      </c>
      <c r="AC32" s="48" t="s">
        <v>539</v>
      </c>
      <c r="AD32" s="48" t="s">
        <v>539</v>
      </c>
      <c r="AE32" s="48" t="s">
        <v>539</v>
      </c>
      <c r="AF32" s="48" t="s">
        <v>539</v>
      </c>
      <c r="AG32" s="48" t="s">
        <v>539</v>
      </c>
      <c r="AH32" s="48" t="s">
        <v>539</v>
      </c>
      <c r="AI32" s="48" t="s">
        <v>539</v>
      </c>
      <c r="AJ32" s="48" t="s">
        <v>539</v>
      </c>
      <c r="AK32" s="48" t="s">
        <v>539</v>
      </c>
      <c r="AL32" s="48" t="s">
        <v>539</v>
      </c>
      <c r="AM32" s="48" t="s">
        <v>539</v>
      </c>
      <c r="AN32" s="48" t="s">
        <v>539</v>
      </c>
      <c r="AO32" s="48" t="s">
        <v>584</v>
      </c>
      <c r="AP32" s="48" t="s">
        <v>585</v>
      </c>
      <c r="AQ32" s="48" t="s">
        <v>516</v>
      </c>
      <c r="AR32" s="48" t="s">
        <v>517</v>
      </c>
      <c r="AS32" s="52" t="s">
        <v>586</v>
      </c>
      <c r="AT32" s="52" t="s">
        <v>586</v>
      </c>
      <c r="AU32" s="52" t="s">
        <v>586</v>
      </c>
      <c r="AV32" s="52" t="s">
        <v>586</v>
      </c>
      <c r="AW32" s="48" t="s">
        <v>418</v>
      </c>
      <c r="AX32" s="52" t="s">
        <v>587</v>
      </c>
      <c r="AY32" s="52" t="s">
        <v>587</v>
      </c>
      <c r="AZ32" s="49" t="s">
        <v>587</v>
      </c>
    </row>
    <row r="33" ht="15.75" customHeight="1">
      <c r="A33" s="40">
        <v>27.0</v>
      </c>
      <c r="B33" s="28" t="s">
        <v>588</v>
      </c>
      <c r="C33" s="41"/>
      <c r="D33" s="42">
        <f t="array" ref="D33">index(systems,match($A33,INDEX(systems,0,1),),3)</f>
        <v>-250.471</v>
      </c>
      <c r="E33" s="42">
        <f t="array" ref="E33">index(systems,match($A33,INDEX(systems,0,1),),4)</f>
        <v>315.316</v>
      </c>
      <c r="F33" s="43" t="str">
        <f>IFERROR(__xludf.DUMMYFUNCTION("let(row, match($B33&amp;if($C33&lt;&gt;"""","" [""&amp;$C33&amp;""]"",""""),index(nebulae,,2),0),join("","",iferror(round(index(nebulae,row,5)/2,3),1),iferror(round(index(nebulae,row,6)/2,3),1),0))"),"1,1,0")</f>
        <v>1,1,0</v>
      </c>
      <c r="G33" s="44" t="s">
        <v>589</v>
      </c>
      <c r="H33" s="45">
        <f t="array" ref="H33">let(systemId,match(A33,index(systems,0,1),),refSystemId,match($H$1,index(systems,0,1),),x,index(systems,systemId,3),y,index(systems,systemId,4),refX,index(systems,refSystemId,3),refY,index(systems,refSystemId,4),round(sqrt((x-refX)^2+(y-refY)^2),3))</f>
        <v>402.691</v>
      </c>
      <c r="I33" s="46" t="s">
        <v>408</v>
      </c>
      <c r="J33" s="46" t="s">
        <v>408</v>
      </c>
      <c r="K33" s="46" t="s">
        <v>408</v>
      </c>
      <c r="L33" s="46" t="s">
        <v>408</v>
      </c>
      <c r="M33" s="53"/>
      <c r="N33" s="28" t="s">
        <v>435</v>
      </c>
      <c r="O33" s="48" t="s">
        <v>435</v>
      </c>
      <c r="P33" s="48" t="s">
        <v>435</v>
      </c>
      <c r="Q33" s="48" t="s">
        <v>435</v>
      </c>
      <c r="R33" s="48" t="s">
        <v>435</v>
      </c>
      <c r="S33" s="48" t="s">
        <v>435</v>
      </c>
      <c r="T33" s="48" t="s">
        <v>435</v>
      </c>
      <c r="U33" s="48" t="s">
        <v>435</v>
      </c>
      <c r="V33" s="48" t="s">
        <v>435</v>
      </c>
      <c r="W33" s="48" t="s">
        <v>435</v>
      </c>
      <c r="X33" s="48" t="s">
        <v>435</v>
      </c>
      <c r="Y33" s="48" t="s">
        <v>435</v>
      </c>
      <c r="Z33" s="48" t="s">
        <v>435</v>
      </c>
      <c r="AA33" s="48" t="s">
        <v>590</v>
      </c>
      <c r="AB33" s="48" t="s">
        <v>590</v>
      </c>
      <c r="AC33" s="48" t="s">
        <v>590</v>
      </c>
      <c r="AD33" s="48" t="s">
        <v>590</v>
      </c>
      <c r="AE33" s="48" t="s">
        <v>590</v>
      </c>
      <c r="AF33" s="48" t="s">
        <v>590</v>
      </c>
      <c r="AG33" s="48" t="s">
        <v>590</v>
      </c>
      <c r="AH33" s="48" t="s">
        <v>591</v>
      </c>
      <c r="AI33" s="48" t="s">
        <v>592</v>
      </c>
      <c r="AJ33" s="48" t="s">
        <v>592</v>
      </c>
      <c r="AK33" s="48" t="s">
        <v>592</v>
      </c>
      <c r="AL33" s="48" t="s">
        <v>592</v>
      </c>
      <c r="AM33" s="48" t="s">
        <v>592</v>
      </c>
      <c r="AN33" s="48" t="s">
        <v>592</v>
      </c>
      <c r="AO33" s="48" t="s">
        <v>592</v>
      </c>
      <c r="AP33" s="48" t="s">
        <v>592</v>
      </c>
      <c r="AQ33" s="48" t="s">
        <v>592</v>
      </c>
      <c r="AR33" s="48" t="s">
        <v>592</v>
      </c>
      <c r="AS33" s="48" t="s">
        <v>592</v>
      </c>
      <c r="AT33" s="48" t="s">
        <v>593</v>
      </c>
      <c r="AU33" s="48" t="s">
        <v>593</v>
      </c>
      <c r="AV33" s="52" t="s">
        <v>593</v>
      </c>
      <c r="AW33" s="52" t="s">
        <v>594</v>
      </c>
      <c r="AX33" s="48" t="s">
        <v>594</v>
      </c>
      <c r="AY33" s="48" t="s">
        <v>594</v>
      </c>
      <c r="AZ33" s="28" t="s">
        <v>594</v>
      </c>
    </row>
    <row r="34" ht="15.75" customHeight="1">
      <c r="A34" s="40">
        <v>28.0</v>
      </c>
      <c r="B34" s="28" t="s">
        <v>595</v>
      </c>
      <c r="C34" s="41"/>
      <c r="D34" s="42">
        <f t="array" ref="D34">index(systems,match($A34,INDEX(systems,0,1),),3)</f>
        <v>472.766</v>
      </c>
      <c r="E34" s="42">
        <f t="array" ref="E34">index(systems,match($A34,INDEX(systems,0,1),),4)</f>
        <v>-245.354</v>
      </c>
      <c r="F34" s="43" t="str">
        <f>IFERROR(__xludf.DUMMYFUNCTION("let(row, match($B34&amp;if($C34&lt;&gt;"""","" [""&amp;$C34&amp;""]"",""""),index(nebulae,,2),0),join("","",iferror(round(index(nebulae,row,5)/2,3),1),iferror(round(index(nebulae,row,6)/2,3),1),0))"),"1,1,0")</f>
        <v>1,1,0</v>
      </c>
      <c r="G34" s="44" t="s">
        <v>596</v>
      </c>
      <c r="H34" s="45">
        <f t="array" ref="H34">let(systemId,match(A34,index(systems,0,1),),refSystemId,match($H$1,index(systems,0,1),),x,index(systems,systemId,3),y,index(systems,systemId,4),refX,index(systems,refSystemId,3),refY,index(systems,refSystemId,4),round(sqrt((x-refX)^2+(y-refY)^2),3))</f>
        <v>532.641</v>
      </c>
      <c r="I34" s="28" t="s">
        <v>408</v>
      </c>
      <c r="J34" s="28" t="s">
        <v>408</v>
      </c>
      <c r="K34" s="28" t="s">
        <v>408</v>
      </c>
      <c r="L34" s="28" t="s">
        <v>408</v>
      </c>
      <c r="M34" s="28" t="s">
        <v>408</v>
      </c>
      <c r="N34" s="28" t="s">
        <v>408</v>
      </c>
      <c r="O34" s="41"/>
      <c r="P34" s="48" t="s">
        <v>597</v>
      </c>
      <c r="Q34" s="48" t="s">
        <v>597</v>
      </c>
      <c r="R34" s="48" t="s">
        <v>597</v>
      </c>
      <c r="S34" s="48" t="s">
        <v>597</v>
      </c>
      <c r="T34" s="48" t="s">
        <v>597</v>
      </c>
      <c r="U34" s="48" t="s">
        <v>597</v>
      </c>
      <c r="V34" s="48" t="s">
        <v>597</v>
      </c>
      <c r="W34" s="48" t="s">
        <v>597</v>
      </c>
      <c r="X34" s="48" t="s">
        <v>597</v>
      </c>
      <c r="Y34" s="48" t="s">
        <v>597</v>
      </c>
      <c r="Z34" s="48" t="s">
        <v>597</v>
      </c>
      <c r="AA34" s="48" t="s">
        <v>598</v>
      </c>
      <c r="AB34" s="48" t="s">
        <v>598</v>
      </c>
      <c r="AC34" s="48" t="s">
        <v>598</v>
      </c>
      <c r="AD34" s="48" t="s">
        <v>598</v>
      </c>
      <c r="AE34" s="48" t="s">
        <v>598</v>
      </c>
      <c r="AF34" s="48" t="s">
        <v>598</v>
      </c>
      <c r="AG34" s="48" t="s">
        <v>598</v>
      </c>
      <c r="AH34" s="48" t="s">
        <v>598</v>
      </c>
      <c r="AI34" s="48" t="s">
        <v>598</v>
      </c>
      <c r="AJ34" s="48" t="s">
        <v>598</v>
      </c>
      <c r="AK34" s="48" t="s">
        <v>598</v>
      </c>
      <c r="AL34" s="48" t="s">
        <v>598</v>
      </c>
      <c r="AM34" s="48" t="s">
        <v>598</v>
      </c>
      <c r="AN34" s="48" t="s">
        <v>598</v>
      </c>
      <c r="AO34" s="48" t="s">
        <v>597</v>
      </c>
      <c r="AP34" s="48" t="s">
        <v>597</v>
      </c>
      <c r="AQ34" s="48" t="s">
        <v>597</v>
      </c>
      <c r="AR34" s="52" t="s">
        <v>599</v>
      </c>
      <c r="AS34" s="52" t="s">
        <v>599</v>
      </c>
      <c r="AT34" s="52" t="s">
        <v>599</v>
      </c>
      <c r="AU34" s="52" t="s">
        <v>599</v>
      </c>
      <c r="AV34" s="52" t="s">
        <v>599</v>
      </c>
      <c r="AW34" s="52" t="s">
        <v>599</v>
      </c>
      <c r="AX34" s="52" t="s">
        <v>599</v>
      </c>
      <c r="AY34" s="52" t="s">
        <v>599</v>
      </c>
      <c r="AZ34" s="49" t="s">
        <v>599</v>
      </c>
    </row>
    <row r="35" ht="15.75" customHeight="1">
      <c r="A35" s="40">
        <v>29.0</v>
      </c>
      <c r="B35" s="28" t="s">
        <v>600</v>
      </c>
      <c r="C35" s="41"/>
      <c r="D35" s="42">
        <f t="array" ref="D35">index(systems,match($A35,INDEX(systems,0,1),),3)</f>
        <v>-105.278</v>
      </c>
      <c r="E35" s="42">
        <f t="array" ref="E35">index(systems,match($A35,INDEX(systems,0,1),),4)</f>
        <v>-51.227</v>
      </c>
      <c r="F35" s="43" t="str">
        <f>IFERROR(__xludf.DUMMYFUNCTION("let(row, match($B35&amp;if($C35&lt;&gt;"""","" [""&amp;$C35&amp;""]"",""""),index(nebulae,,2),0),join("","",iferror(round(index(nebulae,row,5)/2,3),1),iferror(round(index(nebulae,row,6)/2,3),1),0))"),"1,1,0")</f>
        <v>1,1,0</v>
      </c>
      <c r="G35" s="44" t="s">
        <v>601</v>
      </c>
      <c r="H35" s="45">
        <f t="array" ref="H35">let(systemId,match(A35,index(systems,0,1),),refSystemId,match($H$1,index(systems,0,1),),x,index(systems,systemId,3),y,index(systems,systemId,4),refX,index(systems,refSystemId,3),refY,index(systems,refSystemId,4),round(sqrt((x-refX)^2+(y-refY)^2),3))</f>
        <v>117.08</v>
      </c>
      <c r="I35" s="46" t="s">
        <v>408</v>
      </c>
      <c r="J35" s="47" t="s">
        <v>408</v>
      </c>
      <c r="K35" s="47" t="s">
        <v>408</v>
      </c>
      <c r="L35" s="47" t="s">
        <v>408</v>
      </c>
      <c r="M35" s="46" t="s">
        <v>408</v>
      </c>
      <c r="N35" s="28" t="s">
        <v>408</v>
      </c>
      <c r="O35" s="41"/>
      <c r="P35" s="48" t="s">
        <v>602</v>
      </c>
      <c r="Q35" s="48" t="s">
        <v>602</v>
      </c>
      <c r="R35" s="48" t="s">
        <v>602</v>
      </c>
      <c r="S35" s="48" t="s">
        <v>602</v>
      </c>
      <c r="T35" s="48" t="s">
        <v>602</v>
      </c>
      <c r="U35" s="48" t="s">
        <v>602</v>
      </c>
      <c r="V35" s="48" t="s">
        <v>602</v>
      </c>
      <c r="W35" s="48" t="s">
        <v>602</v>
      </c>
      <c r="X35" s="48" t="s">
        <v>602</v>
      </c>
      <c r="Y35" s="48" t="s">
        <v>603</v>
      </c>
      <c r="Z35" s="48" t="s">
        <v>603</v>
      </c>
      <c r="AA35" s="48" t="s">
        <v>603</v>
      </c>
      <c r="AB35" s="48" t="s">
        <v>603</v>
      </c>
      <c r="AC35" s="48" t="s">
        <v>603</v>
      </c>
      <c r="AD35" s="48" t="s">
        <v>603</v>
      </c>
      <c r="AE35" s="48" t="s">
        <v>603</v>
      </c>
      <c r="AF35" s="48" t="s">
        <v>603</v>
      </c>
      <c r="AG35" s="48" t="s">
        <v>603</v>
      </c>
      <c r="AH35" s="48" t="s">
        <v>603</v>
      </c>
      <c r="AI35" s="48" t="s">
        <v>603</v>
      </c>
      <c r="AJ35" s="48" t="s">
        <v>603</v>
      </c>
      <c r="AK35" s="48" t="s">
        <v>603</v>
      </c>
      <c r="AL35" s="48" t="s">
        <v>603</v>
      </c>
      <c r="AM35" s="48" t="s">
        <v>603</v>
      </c>
      <c r="AN35" s="48" t="s">
        <v>603</v>
      </c>
      <c r="AO35" s="48" t="s">
        <v>603</v>
      </c>
      <c r="AP35" s="48" t="s">
        <v>603</v>
      </c>
      <c r="AQ35" s="48" t="s">
        <v>603</v>
      </c>
      <c r="AR35" s="48" t="s">
        <v>603</v>
      </c>
      <c r="AS35" s="48" t="s">
        <v>604</v>
      </c>
      <c r="AT35" s="52" t="s">
        <v>428</v>
      </c>
      <c r="AU35" s="52" t="s">
        <v>428</v>
      </c>
      <c r="AV35" s="52" t="s">
        <v>428</v>
      </c>
      <c r="AW35" s="48" t="s">
        <v>418</v>
      </c>
      <c r="AX35" s="48" t="s">
        <v>605</v>
      </c>
      <c r="AY35" s="48" t="s">
        <v>605</v>
      </c>
      <c r="AZ35" s="51" t="s">
        <v>429</v>
      </c>
    </row>
    <row r="36" ht="15.75" customHeight="1">
      <c r="A36" s="40">
        <v>30.0</v>
      </c>
      <c r="B36" s="28" t="s">
        <v>606</v>
      </c>
      <c r="C36" s="28" t="s">
        <v>607</v>
      </c>
      <c r="D36" s="42">
        <f t="array" ref="D36">index(systems,match($A36,INDEX(systems,0,1),),3)</f>
        <v>-123.314</v>
      </c>
      <c r="E36" s="42">
        <f t="array" ref="E36">index(systems,match($A36,INDEX(systems,0,1),),4)</f>
        <v>-468.96</v>
      </c>
      <c r="F36" s="43" t="str">
        <f>IFERROR(__xludf.DUMMYFUNCTION("let(row, match($B36&amp;if($C36&lt;&gt;"""","" [""&amp;$C36&amp;""]"",""""),index(nebulae,,2),0),join("","",iferror(round(index(nebulae,row,5)/2,3),1),iferror(round(index(nebulae,row,6)/2,3),1),0))"),"1,1,0")</f>
        <v>1,1,0</v>
      </c>
      <c r="G36" s="44" t="s">
        <v>608</v>
      </c>
      <c r="H36" s="45">
        <f t="array" ref="H36">let(systemId,match(A36,index(systems,0,1),),refSystemId,match($H$1,index(systems,0,1),),x,index(systems,systemId,3),y,index(systems,systemId,4),refX,index(systems,refSystemId,3),refY,index(systems,refSystemId,4),round(sqrt((x-refX)^2+(y-refY)^2),3))</f>
        <v>484.902</v>
      </c>
      <c r="I36" s="28" t="s">
        <v>408</v>
      </c>
      <c r="J36" s="28" t="s">
        <v>408</v>
      </c>
      <c r="K36" s="28" t="s">
        <v>408</v>
      </c>
      <c r="L36" s="28" t="s">
        <v>408</v>
      </c>
      <c r="M36" s="28" t="s">
        <v>408</v>
      </c>
      <c r="N36" s="28" t="s">
        <v>408</v>
      </c>
      <c r="O36" s="41"/>
      <c r="P36" s="48" t="s">
        <v>609</v>
      </c>
      <c r="Q36" s="48" t="s">
        <v>609</v>
      </c>
      <c r="R36" s="48" t="s">
        <v>609</v>
      </c>
      <c r="S36" s="48" t="s">
        <v>609</v>
      </c>
      <c r="T36" s="48" t="s">
        <v>609</v>
      </c>
      <c r="U36" s="48" t="s">
        <v>609</v>
      </c>
      <c r="V36" s="48" t="s">
        <v>609</v>
      </c>
      <c r="W36" s="48" t="s">
        <v>609</v>
      </c>
      <c r="X36" s="48" t="s">
        <v>576</v>
      </c>
      <c r="Y36" s="48" t="s">
        <v>576</v>
      </c>
      <c r="Z36" s="48" t="s">
        <v>576</v>
      </c>
      <c r="AA36" s="48" t="s">
        <v>576</v>
      </c>
      <c r="AB36" s="48" t="s">
        <v>576</v>
      </c>
      <c r="AC36" s="48" t="s">
        <v>576</v>
      </c>
      <c r="AD36" s="48" t="s">
        <v>576</v>
      </c>
      <c r="AE36" s="48" t="s">
        <v>576</v>
      </c>
      <c r="AF36" s="48" t="s">
        <v>576</v>
      </c>
      <c r="AG36" s="48" t="s">
        <v>576</v>
      </c>
      <c r="AH36" s="48" t="s">
        <v>576</v>
      </c>
      <c r="AI36" s="48" t="s">
        <v>576</v>
      </c>
      <c r="AJ36" s="48" t="s">
        <v>576</v>
      </c>
      <c r="AK36" s="48" t="s">
        <v>576</v>
      </c>
      <c r="AL36" s="48" t="s">
        <v>576</v>
      </c>
      <c r="AM36" s="48" t="s">
        <v>576</v>
      </c>
      <c r="AN36" s="48" t="s">
        <v>576</v>
      </c>
      <c r="AO36" s="48" t="s">
        <v>576</v>
      </c>
      <c r="AP36" s="48" t="s">
        <v>576</v>
      </c>
      <c r="AQ36" s="48" t="s">
        <v>576</v>
      </c>
      <c r="AR36" s="48" t="s">
        <v>576</v>
      </c>
      <c r="AS36" s="48" t="s">
        <v>576</v>
      </c>
      <c r="AT36" s="48" t="s">
        <v>576</v>
      </c>
      <c r="AU36" s="48" t="s">
        <v>576</v>
      </c>
      <c r="AV36" s="48" t="s">
        <v>576</v>
      </c>
      <c r="AW36" s="48" t="s">
        <v>576</v>
      </c>
      <c r="AX36" s="48" t="s">
        <v>576</v>
      </c>
      <c r="AY36" s="48" t="s">
        <v>576</v>
      </c>
      <c r="AZ36" s="28" t="s">
        <v>576</v>
      </c>
    </row>
    <row r="37" ht="15.75" customHeight="1">
      <c r="A37" s="40">
        <v>31.0</v>
      </c>
      <c r="B37" s="28" t="s">
        <v>610</v>
      </c>
      <c r="C37" s="41"/>
      <c r="D37" s="42">
        <f t="array" ref="D37">index(systems,match($A37,INDEX(systems,0,1),),3)</f>
        <v>-134.304</v>
      </c>
      <c r="E37" s="42">
        <f t="array" ref="E37">index(systems,match($A37,INDEX(systems,0,1),),4)</f>
        <v>-418.682</v>
      </c>
      <c r="F37" s="43" t="str">
        <f>IFERROR(__xludf.DUMMYFUNCTION("let(row, match($B37&amp;if($C37&lt;&gt;"""","" [""&amp;$C37&amp;""]"",""""),index(nebulae,,2),0),join("","",iferror(round(index(nebulae,row,5)/2,3),1),iferror(round(index(nebulae,row,6)/2,3),1),0))"),"1,1,0")</f>
        <v>1,1,0</v>
      </c>
      <c r="G37" s="44" t="s">
        <v>611</v>
      </c>
      <c r="H37" s="45">
        <f t="array" ref="H37">let(systemId,match(A37,index(systems,0,1),),refSystemId,match($H$1,index(systems,0,1),),x,index(systems,systemId,3),y,index(systems,systemId,4),refX,index(systems,refSystemId,3),refY,index(systems,refSystemId,4),round(sqrt((x-refX)^2+(y-refY)^2),3))</f>
        <v>439.696</v>
      </c>
      <c r="I37" s="28" t="s">
        <v>408</v>
      </c>
      <c r="J37" s="28" t="s">
        <v>408</v>
      </c>
      <c r="K37" s="28" t="s">
        <v>408</v>
      </c>
      <c r="L37" s="28" t="s">
        <v>408</v>
      </c>
      <c r="M37" s="28" t="s">
        <v>408</v>
      </c>
      <c r="N37" s="28" t="s">
        <v>576</v>
      </c>
      <c r="O37" s="48" t="s">
        <v>576</v>
      </c>
      <c r="P37" s="48" t="s">
        <v>609</v>
      </c>
      <c r="Q37" s="48" t="s">
        <v>609</v>
      </c>
      <c r="R37" s="48" t="s">
        <v>609</v>
      </c>
      <c r="S37" s="48" t="s">
        <v>609</v>
      </c>
      <c r="T37" s="48" t="s">
        <v>609</v>
      </c>
      <c r="U37" s="48" t="s">
        <v>609</v>
      </c>
      <c r="V37" s="48" t="s">
        <v>609</v>
      </c>
      <c r="W37" s="48" t="s">
        <v>609</v>
      </c>
      <c r="X37" s="48" t="s">
        <v>576</v>
      </c>
      <c r="Y37" s="48" t="s">
        <v>576</v>
      </c>
      <c r="Z37" s="48" t="s">
        <v>576</v>
      </c>
      <c r="AA37" s="48" t="s">
        <v>576</v>
      </c>
      <c r="AB37" s="48" t="s">
        <v>576</v>
      </c>
      <c r="AC37" s="48" t="s">
        <v>576</v>
      </c>
      <c r="AD37" s="48" t="s">
        <v>576</v>
      </c>
      <c r="AE37" s="48" t="s">
        <v>576</v>
      </c>
      <c r="AF37" s="48" t="s">
        <v>576</v>
      </c>
      <c r="AG37" s="48" t="s">
        <v>576</v>
      </c>
      <c r="AH37" s="48" t="s">
        <v>576</v>
      </c>
      <c r="AI37" s="48" t="s">
        <v>576</v>
      </c>
      <c r="AJ37" s="48" t="s">
        <v>576</v>
      </c>
      <c r="AK37" s="48" t="s">
        <v>576</v>
      </c>
      <c r="AL37" s="48" t="s">
        <v>576</v>
      </c>
      <c r="AM37" s="48" t="s">
        <v>576</v>
      </c>
      <c r="AN37" s="48" t="s">
        <v>576</v>
      </c>
      <c r="AO37" s="48" t="s">
        <v>576</v>
      </c>
      <c r="AP37" s="48" t="s">
        <v>576</v>
      </c>
      <c r="AQ37" s="48" t="s">
        <v>576</v>
      </c>
      <c r="AR37" s="48" t="s">
        <v>576</v>
      </c>
      <c r="AS37" s="48" t="s">
        <v>576</v>
      </c>
      <c r="AT37" s="48" t="s">
        <v>576</v>
      </c>
      <c r="AU37" s="48" t="s">
        <v>576</v>
      </c>
      <c r="AV37" s="48" t="s">
        <v>576</v>
      </c>
      <c r="AW37" s="48" t="s">
        <v>576</v>
      </c>
      <c r="AX37" s="48" t="s">
        <v>576</v>
      </c>
      <c r="AY37" s="48" t="s">
        <v>576</v>
      </c>
      <c r="AZ37" s="28" t="s">
        <v>576</v>
      </c>
    </row>
    <row r="38" ht="15.75" customHeight="1">
      <c r="A38" s="40">
        <v>32.0</v>
      </c>
      <c r="B38" s="28" t="s">
        <v>612</v>
      </c>
      <c r="C38" s="41"/>
      <c r="D38" s="42">
        <f t="array" ref="D38">index(systems,match($A38,INDEX(systems,0,1),),3)</f>
        <v>155.257</v>
      </c>
      <c r="E38" s="42">
        <f t="array" ref="E38">index(systems,match($A38,INDEX(systems,0,1),),4)</f>
        <v>-210.669</v>
      </c>
      <c r="F38" s="43" t="str">
        <f>IFERROR(__xludf.DUMMYFUNCTION("let(row, match($B38&amp;if($C38&lt;&gt;"""","" [""&amp;$C38&amp;""]"",""""),index(nebulae,,2),0),join("","",iferror(round(index(nebulae,row,5)/2,3),1),iferror(round(index(nebulae,row,6)/2,3),1),0))"),"1,1,0")</f>
        <v>1,1,0</v>
      </c>
      <c r="G38" s="44" t="s">
        <v>613</v>
      </c>
      <c r="H38" s="45">
        <f t="array" ref="H38">let(systemId,match(A38,index(systems,0,1),),refSystemId,match($H$1,index(systems,0,1),),x,index(systems,systemId,3),y,index(systems,systemId,4),refX,index(systems,refSystemId,3),refY,index(systems,refSystemId,4),round(sqrt((x-refX)^2+(y-refY)^2),3))</f>
        <v>261.699</v>
      </c>
      <c r="I38" s="28" t="s">
        <v>408</v>
      </c>
      <c r="J38" s="28" t="s">
        <v>408</v>
      </c>
      <c r="K38" s="48" t="s">
        <v>408</v>
      </c>
      <c r="L38" s="48" t="s">
        <v>408</v>
      </c>
      <c r="M38" s="28" t="s">
        <v>408</v>
      </c>
      <c r="N38" s="28" t="s">
        <v>408</v>
      </c>
      <c r="O38" s="41"/>
      <c r="P38" s="48" t="s">
        <v>614</v>
      </c>
      <c r="Q38" s="48" t="s">
        <v>614</v>
      </c>
      <c r="R38" s="48" t="s">
        <v>614</v>
      </c>
      <c r="S38" s="48" t="s">
        <v>614</v>
      </c>
      <c r="T38" s="48" t="s">
        <v>614</v>
      </c>
      <c r="U38" s="48" t="s">
        <v>614</v>
      </c>
      <c r="V38" s="48" t="s">
        <v>614</v>
      </c>
      <c r="W38" s="48" t="s">
        <v>422</v>
      </c>
      <c r="X38" s="48" t="s">
        <v>422</v>
      </c>
      <c r="Y38" s="48" t="s">
        <v>422</v>
      </c>
      <c r="Z38" s="48" t="s">
        <v>422</v>
      </c>
      <c r="AA38" s="48" t="s">
        <v>422</v>
      </c>
      <c r="AB38" s="48" t="s">
        <v>422</v>
      </c>
      <c r="AC38" s="48" t="s">
        <v>422</v>
      </c>
      <c r="AD38" s="48" t="s">
        <v>422</v>
      </c>
      <c r="AE38" s="48" t="s">
        <v>422</v>
      </c>
      <c r="AF38" s="48" t="s">
        <v>422</v>
      </c>
      <c r="AG38" s="48" t="s">
        <v>422</v>
      </c>
      <c r="AH38" s="48" t="s">
        <v>422</v>
      </c>
      <c r="AI38" s="48" t="s">
        <v>422</v>
      </c>
      <c r="AJ38" s="48" t="s">
        <v>422</v>
      </c>
      <c r="AK38" s="48" t="s">
        <v>422</v>
      </c>
      <c r="AL38" s="48" t="s">
        <v>422</v>
      </c>
      <c r="AM38" s="48" t="s">
        <v>422</v>
      </c>
      <c r="AN38" s="48" t="s">
        <v>422</v>
      </c>
      <c r="AO38" s="48" t="s">
        <v>422</v>
      </c>
      <c r="AP38" s="48" t="s">
        <v>422</v>
      </c>
      <c r="AQ38" s="48" t="s">
        <v>422</v>
      </c>
      <c r="AR38" s="48" t="s">
        <v>422</v>
      </c>
      <c r="AS38" s="48" t="s">
        <v>422</v>
      </c>
      <c r="AT38" s="52" t="s">
        <v>422</v>
      </c>
      <c r="AU38" s="52" t="s">
        <v>422</v>
      </c>
      <c r="AV38" s="52" t="s">
        <v>422</v>
      </c>
      <c r="AW38" s="52" t="s">
        <v>422</v>
      </c>
      <c r="AX38" s="52" t="s">
        <v>422</v>
      </c>
      <c r="AY38" s="52" t="s">
        <v>422</v>
      </c>
      <c r="AZ38" s="49" t="s">
        <v>422</v>
      </c>
    </row>
    <row r="39" ht="15.75" customHeight="1">
      <c r="A39" s="40">
        <v>33.0</v>
      </c>
      <c r="B39" s="28" t="s">
        <v>615</v>
      </c>
      <c r="C39" s="41"/>
      <c r="D39" s="42">
        <f t="array" ref="D39">index(systems,match($A39,INDEX(systems,0,1),),3)</f>
        <v>-4.382</v>
      </c>
      <c r="E39" s="42">
        <f t="array" ref="E39">index(systems,match($A39,INDEX(systems,0,1),),4)</f>
        <v>-409.233</v>
      </c>
      <c r="F39" s="43" t="str">
        <f>IFERROR(__xludf.DUMMYFUNCTION("let(row, match($B39&amp;if($C39&lt;&gt;"""","" [""&amp;$C39&amp;""]"",""""),index(nebulae,,2),0),join("","",iferror(round(index(nebulae,row,5)/2,3),1),iferror(round(index(nebulae,row,6)/2,3),1),0))"),"1,1,0")</f>
        <v>1,1,0</v>
      </c>
      <c r="G39" s="44" t="s">
        <v>616</v>
      </c>
      <c r="H39" s="45">
        <f t="array" ref="H39">let(systemId,match(A39,index(systems,0,1),),refSystemId,match($H$1,index(systems,0,1),),x,index(systems,systemId,3),y,index(systems,systemId,4),refX,index(systems,refSystemId,3),refY,index(systems,refSystemId,4),round(sqrt((x-refX)^2+(y-refY)^2),3))</f>
        <v>409.256</v>
      </c>
      <c r="I39" s="28" t="s">
        <v>408</v>
      </c>
      <c r="J39" s="28" t="s">
        <v>408</v>
      </c>
      <c r="K39" s="28" t="s">
        <v>408</v>
      </c>
      <c r="L39" s="28" t="s">
        <v>408</v>
      </c>
      <c r="M39" s="28" t="s">
        <v>408</v>
      </c>
      <c r="N39" s="28" t="s">
        <v>408</v>
      </c>
      <c r="O39" s="41"/>
      <c r="P39" s="48" t="s">
        <v>617</v>
      </c>
      <c r="Q39" s="48" t="s">
        <v>617</v>
      </c>
      <c r="R39" s="48" t="s">
        <v>617</v>
      </c>
      <c r="S39" s="48" t="s">
        <v>617</v>
      </c>
      <c r="T39" s="48" t="s">
        <v>617</v>
      </c>
      <c r="U39" s="48" t="s">
        <v>617</v>
      </c>
      <c r="V39" s="48" t="s">
        <v>617</v>
      </c>
      <c r="W39" s="48" t="s">
        <v>617</v>
      </c>
      <c r="X39" s="48" t="s">
        <v>422</v>
      </c>
      <c r="Y39" s="48" t="s">
        <v>422</v>
      </c>
      <c r="Z39" s="48" t="s">
        <v>422</v>
      </c>
      <c r="AA39" s="48" t="s">
        <v>422</v>
      </c>
      <c r="AB39" s="48" t="s">
        <v>422</v>
      </c>
      <c r="AC39" s="48" t="s">
        <v>422</v>
      </c>
      <c r="AD39" s="48" t="s">
        <v>422</v>
      </c>
      <c r="AE39" s="48" t="s">
        <v>422</v>
      </c>
      <c r="AF39" s="48" t="s">
        <v>422</v>
      </c>
      <c r="AG39" s="48" t="s">
        <v>422</v>
      </c>
      <c r="AH39" s="48" t="s">
        <v>422</v>
      </c>
      <c r="AI39" s="48" t="s">
        <v>422</v>
      </c>
      <c r="AJ39" s="48" t="s">
        <v>422</v>
      </c>
      <c r="AK39" s="48" t="s">
        <v>422</v>
      </c>
      <c r="AL39" s="48" t="s">
        <v>422</v>
      </c>
      <c r="AM39" s="48" t="s">
        <v>422</v>
      </c>
      <c r="AN39" s="48" t="s">
        <v>422</v>
      </c>
      <c r="AO39" s="48" t="s">
        <v>422</v>
      </c>
      <c r="AP39" s="48" t="s">
        <v>422</v>
      </c>
      <c r="AQ39" s="48" t="s">
        <v>422</v>
      </c>
      <c r="AR39" s="48" t="s">
        <v>422</v>
      </c>
      <c r="AS39" s="48" t="s">
        <v>422</v>
      </c>
      <c r="AT39" s="48" t="s">
        <v>422</v>
      </c>
      <c r="AU39" s="48" t="s">
        <v>422</v>
      </c>
      <c r="AV39" s="52" t="s">
        <v>422</v>
      </c>
      <c r="AW39" s="52" t="s">
        <v>422</v>
      </c>
      <c r="AX39" s="52" t="s">
        <v>422</v>
      </c>
      <c r="AY39" s="52" t="s">
        <v>422</v>
      </c>
      <c r="AZ39" s="49" t="s">
        <v>422</v>
      </c>
    </row>
    <row r="40" ht="15.75" customHeight="1">
      <c r="A40" s="40">
        <v>34.0</v>
      </c>
      <c r="B40" s="28" t="s">
        <v>618</v>
      </c>
      <c r="C40" s="41"/>
      <c r="D40" s="42">
        <f t="array" ref="D40">index(systems,match($A40,INDEX(systems,0,1),),3)</f>
        <v>449.254</v>
      </c>
      <c r="E40" s="42">
        <f t="array" ref="E40">index(systems,match($A40,INDEX(systems,0,1),),4)</f>
        <v>28.13</v>
      </c>
      <c r="F40" s="43" t="str">
        <f>IFERROR(__xludf.DUMMYFUNCTION("let(row, match($B40&amp;if($C40&lt;&gt;"""","" [""&amp;$C40&amp;""]"",""""),index(nebulae,,2),0),join("","",iferror(round(index(nebulae,row,5)/2,3),1),iferror(round(index(nebulae,row,6)/2,3),1),0))"),"1,1,0")</f>
        <v>1,1,0</v>
      </c>
      <c r="G40" s="44" t="s">
        <v>619</v>
      </c>
      <c r="H40" s="45">
        <f t="array" ref="H40">let(systemId,match(A40,index(systems,0,1),),refSystemId,match($H$1,index(systems,0,1),),x,index(systems,systemId,3),y,index(systems,systemId,4),refX,index(systems,refSystemId,3),refY,index(systems,refSystemId,4),round(sqrt((x-refX)^2+(y-refY)^2),3))</f>
        <v>450.134</v>
      </c>
      <c r="I40" s="54"/>
      <c r="J40" s="54"/>
      <c r="K40" s="54"/>
      <c r="L40" s="54"/>
      <c r="M40" s="54"/>
      <c r="N40" s="49" t="s">
        <v>620</v>
      </c>
      <c r="O40" s="52" t="s">
        <v>620</v>
      </c>
      <c r="P40" s="48" t="s">
        <v>620</v>
      </c>
      <c r="Q40" s="48" t="s">
        <v>620</v>
      </c>
      <c r="R40" s="48" t="s">
        <v>620</v>
      </c>
      <c r="S40" s="48" t="s">
        <v>620</v>
      </c>
      <c r="T40" s="52" t="s">
        <v>620</v>
      </c>
      <c r="U40" s="52" t="s">
        <v>621</v>
      </c>
      <c r="V40" s="52" t="s">
        <v>621</v>
      </c>
      <c r="W40" s="52" t="s">
        <v>621</v>
      </c>
      <c r="X40" s="52" t="s">
        <v>621</v>
      </c>
      <c r="Y40" s="52" t="s">
        <v>622</v>
      </c>
      <c r="Z40" s="52" t="s">
        <v>622</v>
      </c>
      <c r="AA40" s="52" t="s">
        <v>623</v>
      </c>
      <c r="AB40" s="52" t="s">
        <v>623</v>
      </c>
      <c r="AC40" s="52" t="s">
        <v>623</v>
      </c>
      <c r="AD40" s="52" t="s">
        <v>623</v>
      </c>
      <c r="AE40" s="52" t="s">
        <v>623</v>
      </c>
      <c r="AF40" s="52" t="s">
        <v>623</v>
      </c>
      <c r="AG40" s="52" t="s">
        <v>623</v>
      </c>
      <c r="AH40" s="52" t="s">
        <v>623</v>
      </c>
      <c r="AI40" s="52" t="s">
        <v>623</v>
      </c>
      <c r="AJ40" s="52" t="s">
        <v>623</v>
      </c>
      <c r="AK40" s="52" t="s">
        <v>623</v>
      </c>
      <c r="AL40" s="52" t="s">
        <v>623</v>
      </c>
      <c r="AM40" s="52" t="s">
        <v>623</v>
      </c>
      <c r="AN40" s="52" t="s">
        <v>623</v>
      </c>
      <c r="AO40" s="52" t="s">
        <v>622</v>
      </c>
      <c r="AP40" s="52" t="s">
        <v>622</v>
      </c>
      <c r="AQ40" s="52" t="s">
        <v>622</v>
      </c>
      <c r="AR40" s="52" t="s">
        <v>622</v>
      </c>
      <c r="AS40" s="48" t="s">
        <v>622</v>
      </c>
      <c r="AT40" s="48" t="s">
        <v>622</v>
      </c>
      <c r="AU40" s="48" t="s">
        <v>622</v>
      </c>
      <c r="AV40" s="48" t="s">
        <v>622</v>
      </c>
      <c r="AW40" s="48" t="s">
        <v>624</v>
      </c>
      <c r="AX40" s="48" t="s">
        <v>625</v>
      </c>
      <c r="AY40" s="48" t="s">
        <v>625</v>
      </c>
      <c r="AZ40" s="28" t="s">
        <v>626</v>
      </c>
    </row>
    <row r="41" ht="15.75" customHeight="1">
      <c r="A41" s="40">
        <v>2881.0</v>
      </c>
      <c r="B41" s="28" t="s">
        <v>627</v>
      </c>
      <c r="C41" s="41"/>
      <c r="D41" s="42">
        <f t="array" ref="D41">index(systems,match($A41,INDEX(systems,0,1),),3)</f>
        <v>156.045</v>
      </c>
      <c r="E41" s="42">
        <f t="array" ref="E41">index(systems,match($A41,INDEX(systems,0,1),),4)</f>
        <v>-426.071</v>
      </c>
      <c r="F41" s="43" t="str">
        <f>IFERROR(__xludf.DUMMYFUNCTION("let(row, match($B41&amp;if($C41&lt;&gt;"""","" [""&amp;$C41&amp;""]"",""""),index(nebulae,,2),0),join("","",iferror(round(index(nebulae,row,5)/2,3),1),iferror(round(index(nebulae,row,6)/2,3),1),0))"),"1,1,0")</f>
        <v>1,1,0</v>
      </c>
      <c r="G41" s="44" t="s">
        <v>628</v>
      </c>
      <c r="H41" s="45">
        <f t="array" ref="H41">let(systemId,match(A41,index(systems,0,1),),refSystemId,match($H$1,index(systems,0,1),),x,index(systems,systemId,3),y,index(systems,systemId,4),refX,index(systems,refSystemId,3),refY,index(systems,refSystemId,4),round(sqrt((x-refX)^2+(y-refY)^2),3))</f>
        <v>453.747</v>
      </c>
      <c r="I41" s="51" t="s">
        <v>408</v>
      </c>
      <c r="J41" s="51" t="s">
        <v>408</v>
      </c>
      <c r="K41" s="51" t="s">
        <v>408</v>
      </c>
      <c r="L41" s="51" t="s">
        <v>408</v>
      </c>
      <c r="M41" s="51" t="s">
        <v>408</v>
      </c>
      <c r="N41" s="51" t="s">
        <v>408</v>
      </c>
      <c r="O41" s="55"/>
      <c r="P41" s="48" t="s">
        <v>408</v>
      </c>
      <c r="Q41" s="51" t="s">
        <v>408</v>
      </c>
      <c r="R41" s="48" t="s">
        <v>408</v>
      </c>
      <c r="S41" s="48" t="s">
        <v>408</v>
      </c>
      <c r="T41" s="51" t="s">
        <v>408</v>
      </c>
      <c r="U41" s="48" t="s">
        <v>408</v>
      </c>
      <c r="V41" s="51" t="s">
        <v>408</v>
      </c>
      <c r="W41" s="48" t="s">
        <v>408</v>
      </c>
      <c r="X41" s="51" t="s">
        <v>408</v>
      </c>
      <c r="Y41" s="51" t="s">
        <v>629</v>
      </c>
      <c r="Z41" s="48" t="s">
        <v>418</v>
      </c>
      <c r="AA41" s="48" t="s">
        <v>630</v>
      </c>
      <c r="AB41" s="48" t="s">
        <v>630</v>
      </c>
      <c r="AC41" s="48" t="s">
        <v>630</v>
      </c>
      <c r="AD41" s="48" t="s">
        <v>630</v>
      </c>
      <c r="AE41" s="48" t="s">
        <v>630</v>
      </c>
      <c r="AF41" s="48" t="s">
        <v>630</v>
      </c>
      <c r="AG41" s="48" t="s">
        <v>630</v>
      </c>
      <c r="AH41" s="48" t="s">
        <v>630</v>
      </c>
      <c r="AI41" s="48" t="s">
        <v>630</v>
      </c>
      <c r="AJ41" s="48" t="s">
        <v>630</v>
      </c>
      <c r="AK41" s="48" t="s">
        <v>630</v>
      </c>
      <c r="AL41" s="48" t="s">
        <v>630</v>
      </c>
      <c r="AM41" s="48" t="s">
        <v>630</v>
      </c>
      <c r="AN41" s="48" t="s">
        <v>630</v>
      </c>
      <c r="AO41" s="48" t="s">
        <v>630</v>
      </c>
      <c r="AP41" s="48" t="s">
        <v>630</v>
      </c>
      <c r="AQ41" s="48" t="s">
        <v>422</v>
      </c>
      <c r="AR41" s="48" t="s">
        <v>422</v>
      </c>
      <c r="AS41" s="48" t="s">
        <v>422</v>
      </c>
      <c r="AT41" s="48" t="s">
        <v>422</v>
      </c>
      <c r="AU41" s="48" t="s">
        <v>422</v>
      </c>
      <c r="AV41" s="56" t="s">
        <v>422</v>
      </c>
      <c r="AW41" s="56" t="s">
        <v>422</v>
      </c>
      <c r="AX41" s="56" t="s">
        <v>422</v>
      </c>
      <c r="AY41" s="56" t="s">
        <v>422</v>
      </c>
      <c r="AZ41" s="28" t="s">
        <v>422</v>
      </c>
    </row>
    <row r="42" ht="15.75" customHeight="1">
      <c r="A42" s="40">
        <v>35.0</v>
      </c>
      <c r="B42" s="28" t="s">
        <v>631</v>
      </c>
      <c r="C42" s="28" t="s">
        <v>632</v>
      </c>
      <c r="D42" s="42">
        <f t="array" ref="D42">index(systems,match($A42,INDEX(systems,0,1),),3)</f>
        <v>55.145</v>
      </c>
      <c r="E42" s="42">
        <f t="array" ref="E42">index(systems,match($A42,INDEX(systems,0,1),),4)</f>
        <v>-187.635</v>
      </c>
      <c r="F42" s="43" t="str">
        <f>IFERROR(__xludf.DUMMYFUNCTION("let(row, match($B42&amp;if($C42&lt;&gt;"""","" [""&amp;$C42&amp;""]"",""""),index(nebulae,,2),0),join("","",iferror(round(index(nebulae,row,5)/2,3),1),iferror(round(index(nebulae,row,6)/2,3),1),0))"),"1,1,0")</f>
        <v>1,1,0</v>
      </c>
      <c r="G42" s="44" t="s">
        <v>633</v>
      </c>
      <c r="H42" s="45">
        <f t="array" ref="H42">let(systemId,match(A42,index(systems,0,1),),refSystemId,match($H$1,index(systems,0,1),),x,index(systems,systemId,3),y,index(systems,systemId,4),refX,index(systems,refSystemId,3),refY,index(systems,refSystemId,4),round(sqrt((x-refX)^2+(y-refY)^2),3))</f>
        <v>195.571</v>
      </c>
      <c r="I42" s="28" t="s">
        <v>408</v>
      </c>
      <c r="J42" s="48" t="s">
        <v>408</v>
      </c>
      <c r="K42" s="48" t="s">
        <v>408</v>
      </c>
      <c r="L42" s="48" t="s">
        <v>408</v>
      </c>
      <c r="M42" s="28" t="s">
        <v>408</v>
      </c>
      <c r="N42" s="28" t="s">
        <v>408</v>
      </c>
      <c r="O42" s="41"/>
      <c r="P42" s="48" t="s">
        <v>634</v>
      </c>
      <c r="Q42" s="48" t="s">
        <v>634</v>
      </c>
      <c r="R42" s="48" t="s">
        <v>634</v>
      </c>
      <c r="S42" s="48" t="s">
        <v>634</v>
      </c>
      <c r="T42" s="48" t="s">
        <v>634</v>
      </c>
      <c r="U42" s="48" t="s">
        <v>634</v>
      </c>
      <c r="V42" s="48" t="s">
        <v>634</v>
      </c>
      <c r="W42" s="48" t="s">
        <v>422</v>
      </c>
      <c r="X42" s="48" t="s">
        <v>422</v>
      </c>
      <c r="Y42" s="48" t="s">
        <v>422</v>
      </c>
      <c r="Z42" s="48" t="s">
        <v>422</v>
      </c>
      <c r="AA42" s="48" t="s">
        <v>422</v>
      </c>
      <c r="AB42" s="48" t="s">
        <v>422</v>
      </c>
      <c r="AC42" s="48" t="s">
        <v>422</v>
      </c>
      <c r="AD42" s="48" t="s">
        <v>422</v>
      </c>
      <c r="AE42" s="48" t="s">
        <v>422</v>
      </c>
      <c r="AF42" s="48" t="s">
        <v>422</v>
      </c>
      <c r="AG42" s="48" t="s">
        <v>422</v>
      </c>
      <c r="AH42" s="48" t="s">
        <v>422</v>
      </c>
      <c r="AI42" s="48" t="s">
        <v>422</v>
      </c>
      <c r="AJ42" s="48" t="s">
        <v>422</v>
      </c>
      <c r="AK42" s="48" t="s">
        <v>422</v>
      </c>
      <c r="AL42" s="48" t="s">
        <v>422</v>
      </c>
      <c r="AM42" s="48" t="s">
        <v>422</v>
      </c>
      <c r="AN42" s="48" t="s">
        <v>422</v>
      </c>
      <c r="AO42" s="48" t="s">
        <v>422</v>
      </c>
      <c r="AP42" s="48" t="s">
        <v>422</v>
      </c>
      <c r="AQ42" s="48" t="s">
        <v>422</v>
      </c>
      <c r="AR42" s="48" t="s">
        <v>422</v>
      </c>
      <c r="AS42" s="48" t="s">
        <v>422</v>
      </c>
      <c r="AT42" s="48" t="s">
        <v>422</v>
      </c>
      <c r="AU42" s="48" t="s">
        <v>422</v>
      </c>
      <c r="AV42" s="52" t="s">
        <v>422</v>
      </c>
      <c r="AW42" s="52" t="s">
        <v>422</v>
      </c>
      <c r="AX42" s="52" t="s">
        <v>422</v>
      </c>
      <c r="AY42" s="52" t="s">
        <v>422</v>
      </c>
      <c r="AZ42" s="28" t="s">
        <v>422</v>
      </c>
    </row>
    <row r="43" ht="15.75" customHeight="1">
      <c r="A43" s="40">
        <v>36.0</v>
      </c>
      <c r="B43" s="28" t="s">
        <v>635</v>
      </c>
      <c r="C43" s="41"/>
      <c r="D43" s="42">
        <f t="array" ref="D43">index(systems,match($A43,INDEX(systems,0,1),),3)</f>
        <v>-216.314</v>
      </c>
      <c r="E43" s="42">
        <f t="array" ref="E43">index(systems,match($A43,INDEX(systems,0,1),),4)</f>
        <v>-369.872</v>
      </c>
      <c r="F43" s="43" t="str">
        <f>IFERROR(__xludf.DUMMYFUNCTION("let(row, match($B43&amp;if($C43&lt;&gt;"""","" [""&amp;$C43&amp;""]"",""""),index(nebulae,,2),0),join("","",iferror(round(index(nebulae,row,5)/2,3),1),iferror(round(index(nebulae,row,6)/2,3),1),0))"),"1,1,0")</f>
        <v>1,1,0</v>
      </c>
      <c r="G43" s="44" t="s">
        <v>636</v>
      </c>
      <c r="H43" s="45">
        <f t="array" ref="H43">let(systemId,match(A43,index(systems,0,1),),refSystemId,match($H$1,index(systems,0,1),),x,index(systems,systemId,3),y,index(systems,systemId,4),refX,index(systems,refSystemId,3),refY,index(systems,refSystemId,4),round(sqrt((x-refX)^2+(y-refY)^2),3))</f>
        <v>428.482</v>
      </c>
      <c r="I43" s="46" t="s">
        <v>408</v>
      </c>
      <c r="J43" s="46" t="s">
        <v>408</v>
      </c>
      <c r="K43" s="46" t="s">
        <v>408</v>
      </c>
      <c r="L43" s="46" t="s">
        <v>408</v>
      </c>
      <c r="M43" s="46" t="s">
        <v>408</v>
      </c>
      <c r="N43" s="28" t="s">
        <v>576</v>
      </c>
      <c r="O43" s="48" t="s">
        <v>576</v>
      </c>
      <c r="P43" s="48" t="s">
        <v>609</v>
      </c>
      <c r="Q43" s="48" t="s">
        <v>609</v>
      </c>
      <c r="R43" s="48" t="s">
        <v>609</v>
      </c>
      <c r="S43" s="48" t="s">
        <v>609</v>
      </c>
      <c r="T43" s="48" t="s">
        <v>609</v>
      </c>
      <c r="U43" s="48" t="s">
        <v>609</v>
      </c>
      <c r="V43" s="48" t="s">
        <v>609</v>
      </c>
      <c r="W43" s="48" t="s">
        <v>609</v>
      </c>
      <c r="X43" s="48" t="s">
        <v>576</v>
      </c>
      <c r="Y43" s="48" t="s">
        <v>576</v>
      </c>
      <c r="Z43" s="48" t="s">
        <v>576</v>
      </c>
      <c r="AA43" s="48" t="s">
        <v>576</v>
      </c>
      <c r="AB43" s="48" t="s">
        <v>576</v>
      </c>
      <c r="AC43" s="48" t="s">
        <v>576</v>
      </c>
      <c r="AD43" s="48" t="s">
        <v>576</v>
      </c>
      <c r="AE43" s="48" t="s">
        <v>576</v>
      </c>
      <c r="AF43" s="48" t="s">
        <v>576</v>
      </c>
      <c r="AG43" s="48" t="s">
        <v>576</v>
      </c>
      <c r="AH43" s="48" t="s">
        <v>576</v>
      </c>
      <c r="AI43" s="48" t="s">
        <v>576</v>
      </c>
      <c r="AJ43" s="48" t="s">
        <v>576</v>
      </c>
      <c r="AK43" s="48" t="s">
        <v>576</v>
      </c>
      <c r="AL43" s="48" t="s">
        <v>576</v>
      </c>
      <c r="AM43" s="48" t="s">
        <v>576</v>
      </c>
      <c r="AN43" s="48" t="s">
        <v>576</v>
      </c>
      <c r="AO43" s="48" t="s">
        <v>576</v>
      </c>
      <c r="AP43" s="48" t="s">
        <v>576</v>
      </c>
      <c r="AQ43" s="48" t="s">
        <v>576</v>
      </c>
      <c r="AR43" s="48" t="s">
        <v>576</v>
      </c>
      <c r="AS43" s="48" t="s">
        <v>576</v>
      </c>
      <c r="AT43" s="48" t="s">
        <v>576</v>
      </c>
      <c r="AU43" s="48" t="s">
        <v>576</v>
      </c>
      <c r="AV43" s="48" t="s">
        <v>576</v>
      </c>
      <c r="AW43" s="48" t="s">
        <v>576</v>
      </c>
      <c r="AX43" s="52" t="s">
        <v>576</v>
      </c>
      <c r="AY43" s="52" t="s">
        <v>576</v>
      </c>
      <c r="AZ43" s="28" t="s">
        <v>576</v>
      </c>
    </row>
    <row r="44" ht="15.75" customHeight="1">
      <c r="A44" s="40">
        <v>37.0</v>
      </c>
      <c r="B44" s="28" t="s">
        <v>637</v>
      </c>
      <c r="C44" s="41"/>
      <c r="D44" s="42">
        <f t="array" ref="D44">index(systems,match($A44,INDEX(systems,0,1),),3)</f>
        <v>-51.281</v>
      </c>
      <c r="E44" s="42">
        <f t="array" ref="E44">index(systems,match($A44,INDEX(systems,0,1),),4)</f>
        <v>-2.977</v>
      </c>
      <c r="F44" s="43" t="str">
        <f>IFERROR(__xludf.DUMMYFUNCTION("let(row, match($B44&amp;if($C44&lt;&gt;"""","" [""&amp;$C44&amp;""]"",""""),index(nebulae,,2),0),join("","",iferror(round(index(nebulae,row,5)/2,3),1),iferror(round(index(nebulae,row,6)/2,3),1),0))"),"1,1,0")</f>
        <v>1,1,0</v>
      </c>
      <c r="G44" s="44" t="s">
        <v>638</v>
      </c>
      <c r="H44" s="58">
        <f t="array" ref="H44">let(systemId,match(A44,index(systems,0,1),),refSystemId,match($H$1,index(systems,0,1),),x,index(systems,systemId,3),y,index(systems,systemId,4),refX,index(systems,refSystemId,3),refY,index(systems,refSystemId,4),round(sqrt((x-refX)^2+(y-refY)^2),3))</f>
        <v>51.367</v>
      </c>
      <c r="I44" s="49" t="s">
        <v>408</v>
      </c>
      <c r="J44" s="52" t="s">
        <v>408</v>
      </c>
      <c r="K44" s="49" t="s">
        <v>408</v>
      </c>
      <c r="L44" s="49" t="s">
        <v>408</v>
      </c>
      <c r="M44" s="49" t="s">
        <v>508</v>
      </c>
      <c r="N44" s="49" t="s">
        <v>639</v>
      </c>
      <c r="O44" s="52" t="s">
        <v>639</v>
      </c>
      <c r="P44" s="48" t="s">
        <v>639</v>
      </c>
      <c r="Q44" s="48" t="s">
        <v>639</v>
      </c>
      <c r="R44" s="48" t="s">
        <v>640</v>
      </c>
      <c r="S44" s="48" t="s">
        <v>639</v>
      </c>
      <c r="T44" s="48" t="s">
        <v>641</v>
      </c>
      <c r="U44" s="48" t="s">
        <v>641</v>
      </c>
      <c r="V44" s="48" t="s">
        <v>641</v>
      </c>
      <c r="W44" s="48" t="s">
        <v>641</v>
      </c>
      <c r="X44" s="48" t="s">
        <v>422</v>
      </c>
      <c r="Y44" s="48" t="s">
        <v>422</v>
      </c>
      <c r="Z44" s="48" t="s">
        <v>422</v>
      </c>
      <c r="AA44" s="48" t="s">
        <v>422</v>
      </c>
      <c r="AB44" s="48" t="s">
        <v>422</v>
      </c>
      <c r="AC44" s="48" t="s">
        <v>422</v>
      </c>
      <c r="AD44" s="48" t="s">
        <v>422</v>
      </c>
      <c r="AE44" s="48" t="s">
        <v>422</v>
      </c>
      <c r="AF44" s="48" t="s">
        <v>422</v>
      </c>
      <c r="AG44" s="48" t="s">
        <v>422</v>
      </c>
      <c r="AH44" s="48" t="s">
        <v>422</v>
      </c>
      <c r="AI44" s="48" t="s">
        <v>422</v>
      </c>
      <c r="AJ44" s="48" t="s">
        <v>422</v>
      </c>
      <c r="AK44" s="48" t="s">
        <v>422</v>
      </c>
      <c r="AL44" s="48" t="s">
        <v>422</v>
      </c>
      <c r="AM44" s="48" t="s">
        <v>422</v>
      </c>
      <c r="AN44" s="48" t="s">
        <v>422</v>
      </c>
      <c r="AO44" s="48" t="s">
        <v>422</v>
      </c>
      <c r="AP44" s="48" t="s">
        <v>422</v>
      </c>
      <c r="AQ44" s="48" t="s">
        <v>422</v>
      </c>
      <c r="AR44" s="48" t="s">
        <v>422</v>
      </c>
      <c r="AS44" s="48" t="s">
        <v>422</v>
      </c>
      <c r="AT44" s="48" t="s">
        <v>422</v>
      </c>
      <c r="AU44" s="48" t="s">
        <v>422</v>
      </c>
      <c r="AV44" s="48" t="s">
        <v>422</v>
      </c>
      <c r="AW44" s="48" t="s">
        <v>422</v>
      </c>
      <c r="AX44" s="48" t="s">
        <v>422</v>
      </c>
      <c r="AY44" s="48" t="s">
        <v>422</v>
      </c>
      <c r="AZ44" s="51" t="s">
        <v>422</v>
      </c>
    </row>
    <row r="45" ht="15.75" customHeight="1">
      <c r="A45" s="40">
        <v>38.0</v>
      </c>
      <c r="B45" s="28" t="s">
        <v>642</v>
      </c>
      <c r="C45" s="28" t="s">
        <v>643</v>
      </c>
      <c r="D45" s="42">
        <f t="array" ref="D45">index(systems,match($A45,INDEX(systems,0,1),),3)</f>
        <v>69.791</v>
      </c>
      <c r="E45" s="42">
        <f t="array" ref="E45">index(systems,match($A45,INDEX(systems,0,1),),4)</f>
        <v>51.65</v>
      </c>
      <c r="F45" s="43" t="str">
        <f>IFERROR(__xludf.DUMMYFUNCTION("let(row, match($B45&amp;if($C45&lt;&gt;"""","" [""&amp;$C45&amp;""]"",""""),index(nebulae,,2),0),join("","",iferror(round(index(nebulae,row,5)/2,3),1),iferror(round(index(nebulae,row,6)/2,3),1),0))"),"1,1,0")</f>
        <v>1,1,0</v>
      </c>
      <c r="G45" s="44" t="s">
        <v>644</v>
      </c>
      <c r="H45" s="45">
        <f t="array" ref="H45">let(systemId,match(A45,index(systems,0,1),),refSystemId,match($H$1,index(systems,0,1),),x,index(systems,systemId,3),y,index(systems,systemId,4),refX,index(systems,refSystemId,3),refY,index(systems,refSystemId,4),round(sqrt((x-refX)^2+(y-refY)^2),3))</f>
        <v>86.825</v>
      </c>
      <c r="I45" s="41"/>
      <c r="J45" s="28" t="s">
        <v>418</v>
      </c>
      <c r="K45" s="28" t="s">
        <v>645</v>
      </c>
      <c r="L45" s="48" t="s">
        <v>646</v>
      </c>
      <c r="M45" s="48" t="s">
        <v>646</v>
      </c>
      <c r="N45" s="28" t="s">
        <v>647</v>
      </c>
      <c r="O45" s="48" t="s">
        <v>647</v>
      </c>
      <c r="P45" s="48" t="s">
        <v>647</v>
      </c>
      <c r="Q45" s="48" t="s">
        <v>647</v>
      </c>
      <c r="R45" s="48" t="s">
        <v>647</v>
      </c>
      <c r="S45" s="48" t="s">
        <v>647</v>
      </c>
      <c r="T45" s="48" t="s">
        <v>647</v>
      </c>
      <c r="U45" s="48" t="s">
        <v>587</v>
      </c>
      <c r="V45" s="48" t="s">
        <v>587</v>
      </c>
      <c r="W45" s="48" t="s">
        <v>587</v>
      </c>
      <c r="X45" s="48" t="s">
        <v>587</v>
      </c>
      <c r="Y45" s="48" t="s">
        <v>587</v>
      </c>
      <c r="Z45" s="48" t="s">
        <v>587</v>
      </c>
      <c r="AA45" s="48" t="s">
        <v>587</v>
      </c>
      <c r="AB45" s="48" t="s">
        <v>587</v>
      </c>
      <c r="AC45" s="48" t="s">
        <v>587</v>
      </c>
      <c r="AD45" s="48" t="s">
        <v>587</v>
      </c>
      <c r="AE45" s="48" t="s">
        <v>587</v>
      </c>
      <c r="AF45" s="48" t="s">
        <v>587</v>
      </c>
      <c r="AG45" s="48" t="s">
        <v>587</v>
      </c>
      <c r="AH45" s="48" t="s">
        <v>587</v>
      </c>
      <c r="AI45" s="48" t="s">
        <v>587</v>
      </c>
      <c r="AJ45" s="48" t="s">
        <v>587</v>
      </c>
      <c r="AK45" s="48" t="s">
        <v>587</v>
      </c>
      <c r="AL45" s="48" t="s">
        <v>587</v>
      </c>
      <c r="AM45" s="48" t="s">
        <v>587</v>
      </c>
      <c r="AN45" s="48" t="s">
        <v>587</v>
      </c>
      <c r="AO45" s="48" t="s">
        <v>587</v>
      </c>
      <c r="AP45" s="48" t="s">
        <v>587</v>
      </c>
      <c r="AQ45" s="52" t="s">
        <v>587</v>
      </c>
      <c r="AR45" s="52" t="s">
        <v>587</v>
      </c>
      <c r="AS45" s="48" t="s">
        <v>648</v>
      </c>
      <c r="AT45" s="48" t="s">
        <v>648</v>
      </c>
      <c r="AU45" s="48" t="s">
        <v>648</v>
      </c>
      <c r="AV45" s="48" t="s">
        <v>648</v>
      </c>
      <c r="AW45" s="48" t="s">
        <v>649</v>
      </c>
      <c r="AX45" s="52" t="s">
        <v>587</v>
      </c>
      <c r="AY45" s="52" t="s">
        <v>587</v>
      </c>
      <c r="AZ45" s="49" t="s">
        <v>587</v>
      </c>
    </row>
    <row r="46" ht="15.75" customHeight="1">
      <c r="A46" s="40">
        <v>39.0</v>
      </c>
      <c r="B46" s="28" t="s">
        <v>650</v>
      </c>
      <c r="C46" s="41"/>
      <c r="D46" s="42">
        <f t="array" ref="D46">index(systems,match($A46,INDEX(systems,0,1),),3)</f>
        <v>253.838</v>
      </c>
      <c r="E46" s="42">
        <f t="array" ref="E46">index(systems,match($A46,INDEX(systems,0,1),),4)</f>
        <v>185.545</v>
      </c>
      <c r="F46" s="43" t="str">
        <f>IFERROR(__xludf.DUMMYFUNCTION("let(row, match($B46&amp;if($C46&lt;&gt;"""","" [""&amp;$C46&amp;""]"",""""),index(nebulae,,2),0),join("","",iferror(round(index(nebulae,row,5)/2,3),1),iferror(round(index(nebulae,row,6)/2,3),1),0))"),"1,1,0")</f>
        <v>1,1,0</v>
      </c>
      <c r="G46" s="44" t="s">
        <v>651</v>
      </c>
      <c r="H46" s="45">
        <f t="array" ref="H46">let(systemId,match(A46,index(systems,0,1),),refSystemId,match($H$1,index(systems,0,1),),x,index(systems,systemId,3),y,index(systems,systemId,4),refX,index(systems,refSystemId,3),refY,index(systems,refSystemId,4),round(sqrt((x-refX)^2+(y-refY)^2),3))</f>
        <v>314.421</v>
      </c>
      <c r="I46" s="41"/>
      <c r="J46" s="41"/>
      <c r="K46" s="28" t="s">
        <v>418</v>
      </c>
      <c r="L46" s="41"/>
      <c r="M46" s="41"/>
      <c r="N46" s="28" t="s">
        <v>652</v>
      </c>
      <c r="O46" s="48" t="s">
        <v>652</v>
      </c>
      <c r="P46" s="48" t="s">
        <v>652</v>
      </c>
      <c r="Q46" s="48" t="s">
        <v>652</v>
      </c>
      <c r="R46" s="48" t="s">
        <v>652</v>
      </c>
      <c r="S46" s="48" t="s">
        <v>652</v>
      </c>
      <c r="T46" s="48" t="s">
        <v>652</v>
      </c>
      <c r="U46" s="48" t="s">
        <v>652</v>
      </c>
      <c r="V46" s="48" t="s">
        <v>652</v>
      </c>
      <c r="W46" s="48" t="s">
        <v>652</v>
      </c>
      <c r="X46" s="48" t="s">
        <v>652</v>
      </c>
      <c r="Y46" s="48" t="s">
        <v>652</v>
      </c>
      <c r="Z46" s="48" t="s">
        <v>652</v>
      </c>
      <c r="AA46" s="48" t="s">
        <v>652</v>
      </c>
      <c r="AB46" s="48" t="s">
        <v>652</v>
      </c>
      <c r="AC46" s="48" t="s">
        <v>652</v>
      </c>
      <c r="AD46" s="48" t="s">
        <v>652</v>
      </c>
      <c r="AE46" s="48" t="s">
        <v>652</v>
      </c>
      <c r="AF46" s="48" t="s">
        <v>652</v>
      </c>
      <c r="AG46" s="48" t="s">
        <v>652</v>
      </c>
      <c r="AH46" s="48" t="s">
        <v>652</v>
      </c>
      <c r="AI46" s="48" t="s">
        <v>652</v>
      </c>
      <c r="AJ46" s="48" t="s">
        <v>652</v>
      </c>
      <c r="AK46" s="48" t="s">
        <v>652</v>
      </c>
      <c r="AL46" s="48" t="s">
        <v>652</v>
      </c>
      <c r="AM46" s="48" t="s">
        <v>652</v>
      </c>
      <c r="AN46" s="48" t="s">
        <v>652</v>
      </c>
      <c r="AO46" s="48" t="s">
        <v>652</v>
      </c>
      <c r="AP46" s="48" t="s">
        <v>652</v>
      </c>
      <c r="AQ46" s="48" t="s">
        <v>653</v>
      </c>
      <c r="AR46" s="48" t="s">
        <v>653</v>
      </c>
      <c r="AS46" s="48" t="s">
        <v>653</v>
      </c>
      <c r="AT46" s="48" t="s">
        <v>653</v>
      </c>
      <c r="AU46" s="48" t="s">
        <v>653</v>
      </c>
      <c r="AV46" s="52" t="s">
        <v>653</v>
      </c>
      <c r="AW46" s="52" t="s">
        <v>653</v>
      </c>
      <c r="AX46" s="52" t="s">
        <v>653</v>
      </c>
      <c r="AY46" s="52" t="s">
        <v>653</v>
      </c>
      <c r="AZ46" s="49" t="s">
        <v>653</v>
      </c>
    </row>
    <row r="47" ht="15.75" customHeight="1">
      <c r="A47" s="40">
        <v>40.0</v>
      </c>
      <c r="B47" s="28" t="s">
        <v>654</v>
      </c>
      <c r="C47" s="41"/>
      <c r="D47" s="42">
        <f t="array" ref="D47">index(systems,match($A47,INDEX(systems,0,1),),3)</f>
        <v>219.606</v>
      </c>
      <c r="E47" s="42">
        <f t="array" ref="E47">index(systems,match($A47,INDEX(systems,0,1),),4)</f>
        <v>-203.11</v>
      </c>
      <c r="F47" s="43" t="str">
        <f>IFERROR(__xludf.DUMMYFUNCTION("let(row, match($B47&amp;if($C47&lt;&gt;"""","" [""&amp;$C47&amp;""]"",""""),index(nebulae,,2),0),join("","",iferror(round(index(nebulae,row,5)/2,3),1),iferror(round(index(nebulae,row,6)/2,3),1),0))"),"1,1,0")</f>
        <v>1,1,0</v>
      </c>
      <c r="G47" s="44" t="s">
        <v>655</v>
      </c>
      <c r="H47" s="45">
        <f t="array" ref="H47">let(systemId,match(A47,index(systems,0,1),),refSystemId,match($H$1,index(systems,0,1),),x,index(systems,systemId,3),y,index(systems,systemId,4),refX,index(systems,refSystemId,3),refY,index(systems,refSystemId,4),round(sqrt((x-refX)^2+(y-refY)^2),3))</f>
        <v>299.133</v>
      </c>
      <c r="I47" s="28" t="s">
        <v>408</v>
      </c>
      <c r="J47" s="28" t="s">
        <v>408</v>
      </c>
      <c r="K47" s="48" t="s">
        <v>408</v>
      </c>
      <c r="L47" s="48" t="s">
        <v>408</v>
      </c>
      <c r="M47" s="48" t="s">
        <v>408</v>
      </c>
      <c r="N47" s="28" t="s">
        <v>408</v>
      </c>
      <c r="O47" s="41"/>
      <c r="P47" s="48" t="s">
        <v>656</v>
      </c>
      <c r="Q47" s="48" t="s">
        <v>656</v>
      </c>
      <c r="R47" s="48" t="s">
        <v>656</v>
      </c>
      <c r="S47" s="48" t="s">
        <v>656</v>
      </c>
      <c r="T47" s="48" t="s">
        <v>656</v>
      </c>
      <c r="U47" s="48" t="s">
        <v>656</v>
      </c>
      <c r="V47" s="48" t="s">
        <v>656</v>
      </c>
      <c r="W47" s="48" t="s">
        <v>656</v>
      </c>
      <c r="X47" s="48" t="s">
        <v>422</v>
      </c>
      <c r="Y47" s="48" t="s">
        <v>422</v>
      </c>
      <c r="Z47" s="48" t="s">
        <v>422</v>
      </c>
      <c r="AA47" s="48" t="s">
        <v>422</v>
      </c>
      <c r="AB47" s="48" t="s">
        <v>422</v>
      </c>
      <c r="AC47" s="48" t="s">
        <v>422</v>
      </c>
      <c r="AD47" s="48" t="s">
        <v>422</v>
      </c>
      <c r="AE47" s="48" t="s">
        <v>422</v>
      </c>
      <c r="AF47" s="48" t="s">
        <v>422</v>
      </c>
      <c r="AG47" s="48" t="s">
        <v>422</v>
      </c>
      <c r="AH47" s="48" t="s">
        <v>422</v>
      </c>
      <c r="AI47" s="48" t="s">
        <v>422</v>
      </c>
      <c r="AJ47" s="48" t="s">
        <v>422</v>
      </c>
      <c r="AK47" s="48" t="s">
        <v>422</v>
      </c>
      <c r="AL47" s="48" t="s">
        <v>422</v>
      </c>
      <c r="AM47" s="48" t="s">
        <v>422</v>
      </c>
      <c r="AN47" s="48" t="s">
        <v>422</v>
      </c>
      <c r="AO47" s="48" t="s">
        <v>422</v>
      </c>
      <c r="AP47" s="48" t="s">
        <v>422</v>
      </c>
      <c r="AQ47" s="48" t="s">
        <v>422</v>
      </c>
      <c r="AR47" s="48" t="s">
        <v>422</v>
      </c>
      <c r="AS47" s="48" t="s">
        <v>422</v>
      </c>
      <c r="AT47" s="48" t="s">
        <v>422</v>
      </c>
      <c r="AU47" s="48" t="s">
        <v>422</v>
      </c>
      <c r="AV47" s="52" t="s">
        <v>422</v>
      </c>
      <c r="AW47" s="52" t="s">
        <v>422</v>
      </c>
      <c r="AX47" s="48" t="s">
        <v>422</v>
      </c>
      <c r="AY47" s="48" t="s">
        <v>422</v>
      </c>
      <c r="AZ47" s="28" t="s">
        <v>422</v>
      </c>
    </row>
    <row r="48" ht="15.75" customHeight="1">
      <c r="A48" s="40">
        <v>41.0</v>
      </c>
      <c r="B48" s="28" t="s">
        <v>657</v>
      </c>
      <c r="C48" s="41"/>
      <c r="D48" s="42">
        <f t="array" ref="D48">index(systems,match($A48,INDEX(systems,0,1),),3)</f>
        <v>389.805</v>
      </c>
      <c r="E48" s="42">
        <f t="array" ref="E48">index(systems,match($A48,INDEX(systems,0,1),),4)</f>
        <v>-289.562</v>
      </c>
      <c r="F48" s="43" t="str">
        <f>IFERROR(__xludf.DUMMYFUNCTION("let(row, match($B48&amp;if($C48&lt;&gt;"""","" [""&amp;$C48&amp;""]"",""""),index(nebulae,,2),0),join("","",iferror(round(index(nebulae,row,5)/2,3),1),iferror(round(index(nebulae,row,6)/2,3),1),0))"),"1,1,0")</f>
        <v>1,1,0</v>
      </c>
      <c r="G48" s="44" t="s">
        <v>658</v>
      </c>
      <c r="H48" s="45">
        <f t="array" ref="H48">let(systemId,match(A48,index(systems,0,1),),refSystemId,match($H$1,index(systems,0,1),),x,index(systems,systemId,3),y,index(systems,systemId,4),refX,index(systems,refSystemId,3),refY,index(systems,refSystemId,4),round(sqrt((x-refX)^2+(y-refY)^2),3))</f>
        <v>485.586</v>
      </c>
      <c r="I48" s="47" t="s">
        <v>408</v>
      </c>
      <c r="J48" s="47" t="s">
        <v>408</v>
      </c>
      <c r="K48" s="53"/>
      <c r="L48" s="41"/>
      <c r="M48" s="41"/>
      <c r="N48" s="28" t="s">
        <v>659</v>
      </c>
      <c r="O48" s="48" t="s">
        <v>659</v>
      </c>
      <c r="P48" s="48" t="s">
        <v>659</v>
      </c>
      <c r="Q48" s="48" t="s">
        <v>659</v>
      </c>
      <c r="R48" s="48" t="s">
        <v>659</v>
      </c>
      <c r="S48" s="48" t="s">
        <v>659</v>
      </c>
      <c r="T48" s="48" t="s">
        <v>659</v>
      </c>
      <c r="U48" s="48" t="s">
        <v>659</v>
      </c>
      <c r="V48" s="48" t="s">
        <v>659</v>
      </c>
      <c r="W48" s="48" t="s">
        <v>659</v>
      </c>
      <c r="X48" s="48" t="s">
        <v>659</v>
      </c>
      <c r="Y48" s="48" t="s">
        <v>660</v>
      </c>
      <c r="Z48" s="48" t="s">
        <v>660</v>
      </c>
      <c r="AA48" s="48" t="s">
        <v>661</v>
      </c>
      <c r="AB48" s="48" t="s">
        <v>661</v>
      </c>
      <c r="AC48" s="48" t="s">
        <v>661</v>
      </c>
      <c r="AD48" s="48" t="s">
        <v>661</v>
      </c>
      <c r="AE48" s="48" t="s">
        <v>661</v>
      </c>
      <c r="AF48" s="48" t="s">
        <v>661</v>
      </c>
      <c r="AG48" s="48" t="s">
        <v>661</v>
      </c>
      <c r="AH48" s="48" t="s">
        <v>661</v>
      </c>
      <c r="AI48" s="48" t="s">
        <v>661</v>
      </c>
      <c r="AJ48" s="48" t="s">
        <v>661</v>
      </c>
      <c r="AK48" s="48" t="s">
        <v>661</v>
      </c>
      <c r="AL48" s="48" t="s">
        <v>661</v>
      </c>
      <c r="AM48" s="48" t="s">
        <v>661</v>
      </c>
      <c r="AN48" s="48" t="s">
        <v>661</v>
      </c>
      <c r="AO48" s="48" t="s">
        <v>660</v>
      </c>
      <c r="AP48" s="48" t="s">
        <v>660</v>
      </c>
      <c r="AQ48" s="48" t="s">
        <v>660</v>
      </c>
      <c r="AR48" s="52" t="s">
        <v>662</v>
      </c>
      <c r="AS48" s="52" t="s">
        <v>662</v>
      </c>
      <c r="AT48" s="52" t="s">
        <v>662</v>
      </c>
      <c r="AU48" s="52" t="s">
        <v>662</v>
      </c>
      <c r="AV48" s="52" t="s">
        <v>662</v>
      </c>
      <c r="AW48" s="52" t="s">
        <v>662</v>
      </c>
      <c r="AX48" s="52" t="s">
        <v>662</v>
      </c>
      <c r="AY48" s="52" t="s">
        <v>662</v>
      </c>
      <c r="AZ48" s="49" t="s">
        <v>662</v>
      </c>
    </row>
    <row r="49" ht="15.75" customHeight="1">
      <c r="A49" s="40">
        <v>42.0</v>
      </c>
      <c r="B49" s="28" t="s">
        <v>663</v>
      </c>
      <c r="C49" s="28" t="s">
        <v>664</v>
      </c>
      <c r="D49" s="42">
        <f t="array" ref="D49">index(systems,match($A49,INDEX(systems,0,1),),3)</f>
        <v>395.843</v>
      </c>
      <c r="E49" s="42">
        <f t="array" ref="E49">index(systems,match($A49,INDEX(systems,0,1),),4)</f>
        <v>-140.358</v>
      </c>
      <c r="F49" s="43" t="str">
        <f>IFERROR(__xludf.DUMMYFUNCTION("let(row, match($B49&amp;if($C49&lt;&gt;"""","" [""&amp;$C49&amp;""]"",""""),index(nebulae,,2),0),join("","",iferror(round(index(nebulae,row,5)/2,3),1),iferror(round(index(nebulae,row,6)/2,3),1),0))"),"1,1,0")</f>
        <v>1,1,0</v>
      </c>
      <c r="G49" s="44" t="s">
        <v>665</v>
      </c>
      <c r="H49" s="45">
        <f t="array" ref="H49">let(systemId,match(A49,index(systems,0,1),),refSystemId,match($H$1,index(systems,0,1),),x,index(systems,systemId,3),y,index(systems,systemId,4),refX,index(systems,refSystemId,3),refY,index(systems,refSystemId,4),round(sqrt((x-refX)^2+(y-refY)^2),3))</f>
        <v>419.991</v>
      </c>
      <c r="I49" s="28" t="s">
        <v>408</v>
      </c>
      <c r="J49" s="28" t="s">
        <v>408</v>
      </c>
      <c r="K49" s="48" t="s">
        <v>408</v>
      </c>
      <c r="L49" s="48" t="s">
        <v>408</v>
      </c>
      <c r="M49" s="48" t="s">
        <v>408</v>
      </c>
      <c r="N49" s="28" t="s">
        <v>408</v>
      </c>
      <c r="O49" s="41"/>
      <c r="P49" s="48" t="s">
        <v>666</v>
      </c>
      <c r="Q49" s="48" t="s">
        <v>666</v>
      </c>
      <c r="R49" s="48" t="s">
        <v>666</v>
      </c>
      <c r="S49" s="48" t="s">
        <v>666</v>
      </c>
      <c r="T49" s="48" t="s">
        <v>666</v>
      </c>
      <c r="U49" s="48" t="s">
        <v>666</v>
      </c>
      <c r="V49" s="48" t="s">
        <v>666</v>
      </c>
      <c r="W49" s="48" t="s">
        <v>666</v>
      </c>
      <c r="X49" s="48" t="s">
        <v>666</v>
      </c>
      <c r="Y49" s="48" t="s">
        <v>422</v>
      </c>
      <c r="Z49" s="48" t="s">
        <v>422</v>
      </c>
      <c r="AA49" s="48" t="s">
        <v>422</v>
      </c>
      <c r="AB49" s="48" t="s">
        <v>422</v>
      </c>
      <c r="AC49" s="48" t="s">
        <v>422</v>
      </c>
      <c r="AD49" s="48" t="s">
        <v>422</v>
      </c>
      <c r="AE49" s="48" t="s">
        <v>422</v>
      </c>
      <c r="AF49" s="48" t="s">
        <v>422</v>
      </c>
      <c r="AG49" s="48" t="s">
        <v>422</v>
      </c>
      <c r="AH49" s="48" t="s">
        <v>422</v>
      </c>
      <c r="AI49" s="48" t="s">
        <v>422</v>
      </c>
      <c r="AJ49" s="48" t="s">
        <v>422</v>
      </c>
      <c r="AK49" s="48" t="s">
        <v>422</v>
      </c>
      <c r="AL49" s="48" t="s">
        <v>422</v>
      </c>
      <c r="AM49" s="48" t="s">
        <v>422</v>
      </c>
      <c r="AN49" s="48" t="s">
        <v>422</v>
      </c>
      <c r="AO49" s="48" t="s">
        <v>422</v>
      </c>
      <c r="AP49" s="48" t="s">
        <v>422</v>
      </c>
      <c r="AQ49" s="48" t="s">
        <v>422</v>
      </c>
      <c r="AR49" s="48" t="s">
        <v>422</v>
      </c>
      <c r="AS49" s="48" t="s">
        <v>422</v>
      </c>
      <c r="AT49" s="48" t="s">
        <v>422</v>
      </c>
      <c r="AU49" s="48" t="s">
        <v>422</v>
      </c>
      <c r="AV49" s="48" t="s">
        <v>666</v>
      </c>
      <c r="AW49" s="48" t="s">
        <v>666</v>
      </c>
      <c r="AX49" s="48" t="s">
        <v>666</v>
      </c>
      <c r="AY49" s="48" t="s">
        <v>666</v>
      </c>
      <c r="AZ49" s="28" t="s">
        <v>666</v>
      </c>
    </row>
    <row r="50" ht="15.75" customHeight="1">
      <c r="A50" s="40">
        <v>3158.0</v>
      </c>
      <c r="B50" s="28" t="s">
        <v>667</v>
      </c>
      <c r="C50" s="41"/>
      <c r="D50" s="42">
        <f t="array" ref="D50">index(systems,match($A50,INDEX(systems,0,1),),3)</f>
        <v>207.051</v>
      </c>
      <c r="E50" s="42">
        <f t="array" ref="E50">index(systems,match($A50,INDEX(systems,0,1),),4)</f>
        <v>-508.185</v>
      </c>
      <c r="F50" s="43" t="str">
        <f>IFERROR(__xludf.DUMMYFUNCTION("let(row, match($B50&amp;if($C50&lt;&gt;"""","" [""&amp;$C50&amp;""]"",""""),index(nebulae,,2),0),join("","",iferror(round(index(nebulae,row,5)/2,3),1),iferror(round(index(nebulae,row,6)/2,3),1),0))"),"1,1,0")</f>
        <v>1,1,0</v>
      </c>
      <c r="G50" s="44" t="s">
        <v>668</v>
      </c>
      <c r="H50" s="45">
        <f t="array" ref="H50">let(systemId,match(A50,index(systems,0,1),),refSystemId,match($H$1,index(systems,0,1),),x,index(systems,systemId,3),y,index(systems,systemId,4),refX,index(systems,refSystemId,3),refY,index(systems,refSystemId,4),round(sqrt((x-refX)^2+(y-refY)^2),3))</f>
        <v>548.746</v>
      </c>
      <c r="I50" s="56" t="s">
        <v>408</v>
      </c>
      <c r="J50" s="56" t="s">
        <v>408</v>
      </c>
      <c r="K50" s="56" t="s">
        <v>408</v>
      </c>
      <c r="L50" s="56" t="s">
        <v>408</v>
      </c>
      <c r="M50" s="56" t="s">
        <v>408</v>
      </c>
      <c r="N50" s="56" t="s">
        <v>408</v>
      </c>
      <c r="O50" s="55"/>
      <c r="P50" s="56" t="s">
        <v>408</v>
      </c>
      <c r="Q50" s="51" t="s">
        <v>408</v>
      </c>
      <c r="R50" s="56" t="s">
        <v>408</v>
      </c>
      <c r="S50" s="56" t="s">
        <v>408</v>
      </c>
      <c r="T50" s="51" t="s">
        <v>408</v>
      </c>
      <c r="U50" s="56" t="s">
        <v>408</v>
      </c>
      <c r="V50" s="51" t="s">
        <v>408</v>
      </c>
      <c r="W50" s="56" t="s">
        <v>408</v>
      </c>
      <c r="X50" s="51" t="s">
        <v>408</v>
      </c>
      <c r="Y50" s="51" t="s">
        <v>418</v>
      </c>
      <c r="Z50" s="48" t="s">
        <v>422</v>
      </c>
      <c r="AA50" s="56" t="s">
        <v>422</v>
      </c>
      <c r="AB50" s="56" t="s">
        <v>422</v>
      </c>
      <c r="AC50" s="56" t="s">
        <v>422</v>
      </c>
      <c r="AD50" s="56" t="s">
        <v>422</v>
      </c>
      <c r="AE50" s="56" t="s">
        <v>422</v>
      </c>
      <c r="AF50" s="56" t="s">
        <v>422</v>
      </c>
      <c r="AG50" s="56" t="s">
        <v>422</v>
      </c>
      <c r="AH50" s="56" t="s">
        <v>422</v>
      </c>
      <c r="AI50" s="56" t="s">
        <v>422</v>
      </c>
      <c r="AJ50" s="56" t="s">
        <v>422</v>
      </c>
      <c r="AK50" s="56" t="s">
        <v>422</v>
      </c>
      <c r="AL50" s="56" t="s">
        <v>422</v>
      </c>
      <c r="AM50" s="56" t="s">
        <v>422</v>
      </c>
      <c r="AN50" s="56" t="s">
        <v>422</v>
      </c>
      <c r="AO50" s="56" t="s">
        <v>422</v>
      </c>
      <c r="AP50" s="56" t="s">
        <v>422</v>
      </c>
      <c r="AQ50" s="56" t="s">
        <v>422</v>
      </c>
      <c r="AR50" s="56" t="s">
        <v>422</v>
      </c>
      <c r="AS50" s="56" t="s">
        <v>422</v>
      </c>
      <c r="AT50" s="56" t="s">
        <v>422</v>
      </c>
      <c r="AU50" s="56" t="s">
        <v>422</v>
      </c>
      <c r="AV50" s="56" t="s">
        <v>422</v>
      </c>
      <c r="AW50" s="56" t="s">
        <v>422</v>
      </c>
      <c r="AX50" s="56" t="s">
        <v>422</v>
      </c>
      <c r="AY50" s="56" t="s">
        <v>422</v>
      </c>
      <c r="AZ50" s="28" t="s">
        <v>422</v>
      </c>
    </row>
    <row r="51" ht="15.75" customHeight="1">
      <c r="A51" s="40">
        <v>43.0</v>
      </c>
      <c r="B51" s="28" t="s">
        <v>669</v>
      </c>
      <c r="C51" s="41"/>
      <c r="D51" s="42">
        <f t="array" ref="D51">index(systems,match($A51,INDEX(systems,0,1),),3)</f>
        <v>-234.767</v>
      </c>
      <c r="E51" s="42">
        <f t="array" ref="E51">index(systems,match($A51,INDEX(systems,0,1),),4)</f>
        <v>-19.069</v>
      </c>
      <c r="F51" s="43" t="str">
        <f>IFERROR(__xludf.DUMMYFUNCTION("let(row, match($B51&amp;if($C51&lt;&gt;"""","" [""&amp;$C51&amp;""]"",""""),index(nebulae,,2),0),join("","",iferror(round(index(nebulae,row,5)/2,3),1),iferror(round(index(nebulae,row,6)/2,3),1),0))"),"1,1,0")</f>
        <v>1,1,0</v>
      </c>
      <c r="G51" s="44" t="s">
        <v>670</v>
      </c>
      <c r="H51" s="45">
        <f t="array" ref="H51">let(systemId,match(A51,index(systems,0,1),),refSystemId,match($H$1,index(systems,0,1),),x,index(systems,systemId,3),y,index(systems,systemId,4),refX,index(systems,refSystemId,3),refY,index(systems,refSystemId,4),round(sqrt((x-refX)^2+(y-refY)^2),3))</f>
        <v>235.54</v>
      </c>
      <c r="I51" s="46" t="s">
        <v>408</v>
      </c>
      <c r="J51" s="47" t="s">
        <v>408</v>
      </c>
      <c r="K51" s="47" t="s">
        <v>408</v>
      </c>
      <c r="L51" s="46" t="s">
        <v>408</v>
      </c>
      <c r="M51" s="47" t="s">
        <v>408</v>
      </c>
      <c r="N51" s="28" t="s">
        <v>408</v>
      </c>
      <c r="O51" s="41"/>
      <c r="P51" s="48" t="s">
        <v>671</v>
      </c>
      <c r="Q51" s="48" t="s">
        <v>671</v>
      </c>
      <c r="R51" s="48" t="s">
        <v>671</v>
      </c>
      <c r="S51" s="48" t="s">
        <v>671</v>
      </c>
      <c r="T51" s="48" t="s">
        <v>671</v>
      </c>
      <c r="U51" s="48" t="s">
        <v>671</v>
      </c>
      <c r="V51" s="48" t="s">
        <v>671</v>
      </c>
      <c r="W51" s="48" t="s">
        <v>671</v>
      </c>
      <c r="X51" s="48" t="s">
        <v>422</v>
      </c>
      <c r="Y51" s="48" t="s">
        <v>422</v>
      </c>
      <c r="Z51" s="48" t="s">
        <v>422</v>
      </c>
      <c r="AA51" s="48" t="s">
        <v>422</v>
      </c>
      <c r="AB51" s="48" t="s">
        <v>422</v>
      </c>
      <c r="AC51" s="48" t="s">
        <v>422</v>
      </c>
      <c r="AD51" s="48" t="s">
        <v>422</v>
      </c>
      <c r="AE51" s="48" t="s">
        <v>422</v>
      </c>
      <c r="AF51" s="48" t="s">
        <v>422</v>
      </c>
      <c r="AG51" s="48" t="s">
        <v>422</v>
      </c>
      <c r="AH51" s="48" t="s">
        <v>422</v>
      </c>
      <c r="AI51" s="48" t="s">
        <v>422</v>
      </c>
      <c r="AJ51" s="48" t="s">
        <v>422</v>
      </c>
      <c r="AK51" s="48" t="s">
        <v>422</v>
      </c>
      <c r="AL51" s="48" t="s">
        <v>422</v>
      </c>
      <c r="AM51" s="48" t="s">
        <v>422</v>
      </c>
      <c r="AN51" s="48" t="s">
        <v>422</v>
      </c>
      <c r="AO51" s="48" t="s">
        <v>422</v>
      </c>
      <c r="AP51" s="48" t="s">
        <v>422</v>
      </c>
      <c r="AQ51" s="48" t="s">
        <v>422</v>
      </c>
      <c r="AR51" s="48" t="s">
        <v>422</v>
      </c>
      <c r="AS51" s="48" t="s">
        <v>422</v>
      </c>
      <c r="AT51" s="48" t="s">
        <v>422</v>
      </c>
      <c r="AU51" s="48" t="s">
        <v>422</v>
      </c>
      <c r="AV51" s="48" t="s">
        <v>422</v>
      </c>
      <c r="AW51" s="48" t="s">
        <v>422</v>
      </c>
      <c r="AX51" s="48" t="s">
        <v>422</v>
      </c>
      <c r="AY51" s="48" t="s">
        <v>422</v>
      </c>
      <c r="AZ51" s="51" t="s">
        <v>422</v>
      </c>
    </row>
    <row r="52" ht="15.75" customHeight="1">
      <c r="A52" s="40">
        <v>44.0</v>
      </c>
      <c r="B52" s="28" t="s">
        <v>672</v>
      </c>
      <c r="C52" s="41"/>
      <c r="D52" s="42">
        <f t="array" ref="D52">index(systems,match($A52,INDEX(systems,0,1),),3)</f>
        <v>-384.879</v>
      </c>
      <c r="E52" s="42">
        <f t="array" ref="E52">index(systems,match($A52,INDEX(systems,0,1),),4)</f>
        <v>101.539</v>
      </c>
      <c r="F52" s="43" t="str">
        <f>IFERROR(__xludf.DUMMYFUNCTION("let(row, match($B52&amp;if($C52&lt;&gt;"""","" [""&amp;$C52&amp;""]"",""""),index(nebulae,,2),0),join("","",iferror(round(index(nebulae,row,5)/2,3),1),iferror(round(index(nebulae,row,6)/2,3),1),0))"),"1,1,0")</f>
        <v>1,1,0</v>
      </c>
      <c r="G52" s="44" t="s">
        <v>673</v>
      </c>
      <c r="H52" s="45">
        <f t="array" ref="H52">let(systemId,match(A52,index(systems,0,1),),refSystemId,match($H$1,index(systems,0,1),),x,index(systems,systemId,3),y,index(systems,systemId,4),refX,index(systems,refSystemId,3),refY,index(systems,refSystemId,4),round(sqrt((x-refX)^2+(y-refY)^2),3))</f>
        <v>398.048</v>
      </c>
      <c r="I52" s="46" t="s">
        <v>408</v>
      </c>
      <c r="J52" s="46" t="s">
        <v>408</v>
      </c>
      <c r="K52" s="46" t="s">
        <v>408</v>
      </c>
      <c r="L52" s="46" t="s">
        <v>408</v>
      </c>
      <c r="M52" s="46" t="s">
        <v>408</v>
      </c>
      <c r="N52" s="28" t="s">
        <v>408</v>
      </c>
      <c r="O52" s="41"/>
      <c r="P52" s="48" t="s">
        <v>449</v>
      </c>
      <c r="Q52" s="48" t="s">
        <v>449</v>
      </c>
      <c r="R52" s="48" t="s">
        <v>449</v>
      </c>
      <c r="S52" s="48" t="s">
        <v>449</v>
      </c>
      <c r="T52" s="48" t="s">
        <v>449</v>
      </c>
      <c r="U52" s="48" t="s">
        <v>449</v>
      </c>
      <c r="V52" s="48" t="s">
        <v>449</v>
      </c>
      <c r="W52" s="48" t="s">
        <v>449</v>
      </c>
      <c r="X52" s="48" t="s">
        <v>449</v>
      </c>
      <c r="Y52" s="48" t="s">
        <v>449</v>
      </c>
      <c r="Z52" s="48" t="s">
        <v>449</v>
      </c>
      <c r="AA52" s="48" t="s">
        <v>462</v>
      </c>
      <c r="AB52" s="48" t="s">
        <v>462</v>
      </c>
      <c r="AC52" s="48" t="s">
        <v>462</v>
      </c>
      <c r="AD52" s="48" t="s">
        <v>462</v>
      </c>
      <c r="AE52" s="48" t="s">
        <v>462</v>
      </c>
      <c r="AF52" s="48" t="s">
        <v>462</v>
      </c>
      <c r="AG52" s="48" t="s">
        <v>462</v>
      </c>
      <c r="AH52" s="48" t="s">
        <v>463</v>
      </c>
      <c r="AI52" s="48" t="s">
        <v>452</v>
      </c>
      <c r="AJ52" s="48" t="s">
        <v>452</v>
      </c>
      <c r="AK52" s="48" t="s">
        <v>452</v>
      </c>
      <c r="AL52" s="48" t="s">
        <v>452</v>
      </c>
      <c r="AM52" s="48" t="s">
        <v>452</v>
      </c>
      <c r="AN52" s="48" t="s">
        <v>452</v>
      </c>
      <c r="AO52" s="48" t="s">
        <v>452</v>
      </c>
      <c r="AP52" s="48" t="s">
        <v>452</v>
      </c>
      <c r="AQ52" s="48" t="s">
        <v>452</v>
      </c>
      <c r="AR52" s="48" t="s">
        <v>452</v>
      </c>
      <c r="AS52" s="52" t="s">
        <v>453</v>
      </c>
      <c r="AT52" s="52" t="s">
        <v>454</v>
      </c>
      <c r="AU52" s="52" t="s">
        <v>454</v>
      </c>
      <c r="AV52" s="52" t="s">
        <v>454</v>
      </c>
      <c r="AW52" s="48" t="s">
        <v>454</v>
      </c>
      <c r="AX52" s="52" t="s">
        <v>454</v>
      </c>
      <c r="AY52" s="52" t="s">
        <v>454</v>
      </c>
      <c r="AZ52" s="49" t="s">
        <v>455</v>
      </c>
    </row>
    <row r="53" ht="15.75" customHeight="1">
      <c r="A53" s="40">
        <v>45.0</v>
      </c>
      <c r="B53" s="28" t="s">
        <v>674</v>
      </c>
      <c r="C53" s="41"/>
      <c r="D53" s="42">
        <f t="array" ref="D53">index(systems,match($A53,INDEX(systems,0,1),),3)</f>
        <v>-164.636</v>
      </c>
      <c r="E53" s="42">
        <f t="array" ref="E53">index(systems,match($A53,INDEX(systems,0,1),),4)</f>
        <v>-166.561</v>
      </c>
      <c r="F53" s="43" t="str">
        <f>IFERROR(__xludf.DUMMYFUNCTION("let(row, match($B53&amp;if($C53&lt;&gt;"""","" [""&amp;$C53&amp;""]"",""""),index(nebulae,,2),0),join("","",iferror(round(index(nebulae,row,5)/2,3),1),iferror(round(index(nebulae,row,6)/2,3),1),0))"),"1,1,0")</f>
        <v>1,1,0</v>
      </c>
      <c r="G53" s="44" t="s">
        <v>675</v>
      </c>
      <c r="H53" s="45">
        <f t="array" ref="H53">let(systemId,match(A53,index(systems,0,1),),refSystemId,match($H$1,index(systems,0,1),),x,index(systems,systemId,3),y,index(systems,systemId,4),refX,index(systems,refSystemId,3),refY,index(systems,refSystemId,4),round(sqrt((x-refX)^2+(y-refY)^2),3))</f>
        <v>234.196</v>
      </c>
      <c r="I53" s="46" t="s">
        <v>676</v>
      </c>
      <c r="J53" s="47" t="s">
        <v>558</v>
      </c>
      <c r="K53" s="47" t="s">
        <v>558</v>
      </c>
      <c r="L53" s="47" t="s">
        <v>558</v>
      </c>
      <c r="M53" s="46" t="s">
        <v>558</v>
      </c>
      <c r="N53" s="28" t="s">
        <v>558</v>
      </c>
      <c r="O53" s="48" t="s">
        <v>558</v>
      </c>
      <c r="P53" s="48" t="s">
        <v>558</v>
      </c>
      <c r="Q53" s="48" t="s">
        <v>558</v>
      </c>
      <c r="R53" s="48" t="s">
        <v>558</v>
      </c>
      <c r="S53" s="48" t="s">
        <v>558</v>
      </c>
      <c r="T53" s="48" t="s">
        <v>558</v>
      </c>
      <c r="U53" s="52" t="s">
        <v>558</v>
      </c>
      <c r="V53" s="52" t="s">
        <v>558</v>
      </c>
      <c r="W53" s="52" t="s">
        <v>558</v>
      </c>
      <c r="X53" s="48" t="s">
        <v>558</v>
      </c>
      <c r="Y53" s="48" t="s">
        <v>558</v>
      </c>
      <c r="Z53" s="48" t="s">
        <v>558</v>
      </c>
      <c r="AA53" s="48" t="s">
        <v>558</v>
      </c>
      <c r="AB53" s="48" t="s">
        <v>558</v>
      </c>
      <c r="AC53" s="48" t="s">
        <v>558</v>
      </c>
      <c r="AD53" s="48" t="s">
        <v>558</v>
      </c>
      <c r="AE53" s="48" t="s">
        <v>558</v>
      </c>
      <c r="AF53" s="48" t="s">
        <v>558</v>
      </c>
      <c r="AG53" s="48" t="s">
        <v>558</v>
      </c>
      <c r="AH53" s="48" t="s">
        <v>558</v>
      </c>
      <c r="AI53" s="48" t="s">
        <v>558</v>
      </c>
      <c r="AJ53" s="48" t="s">
        <v>558</v>
      </c>
      <c r="AK53" s="48" t="s">
        <v>558</v>
      </c>
      <c r="AL53" s="48" t="s">
        <v>558</v>
      </c>
      <c r="AM53" s="48" t="s">
        <v>558</v>
      </c>
      <c r="AN53" s="48" t="s">
        <v>558</v>
      </c>
      <c r="AO53" s="48" t="s">
        <v>558</v>
      </c>
      <c r="AP53" s="48" t="s">
        <v>558</v>
      </c>
      <c r="AQ53" s="48" t="s">
        <v>558</v>
      </c>
      <c r="AR53" s="48" t="s">
        <v>676</v>
      </c>
      <c r="AS53" s="48" t="s">
        <v>676</v>
      </c>
      <c r="AT53" s="48" t="s">
        <v>676</v>
      </c>
      <c r="AU53" s="48" t="s">
        <v>677</v>
      </c>
      <c r="AV53" s="48" t="s">
        <v>418</v>
      </c>
      <c r="AW53" s="48" t="s">
        <v>418</v>
      </c>
      <c r="AX53" s="48" t="s">
        <v>560</v>
      </c>
      <c r="AY53" s="48" t="s">
        <v>560</v>
      </c>
      <c r="AZ53" s="51" t="s">
        <v>560</v>
      </c>
    </row>
    <row r="54" ht="15.75" customHeight="1">
      <c r="A54" s="40">
        <v>46.0</v>
      </c>
      <c r="B54" s="28" t="s">
        <v>678</v>
      </c>
      <c r="C54" s="41"/>
      <c r="D54" s="42">
        <f t="array" ref="D54">index(systems,match($A54,INDEX(systems,0,1),),3)</f>
        <v>76.599</v>
      </c>
      <c r="E54" s="42">
        <f t="array" ref="E54">index(systems,match($A54,INDEX(systems,0,1),),4)</f>
        <v>162.627</v>
      </c>
      <c r="F54" s="43" t="str">
        <f>IFERROR(__xludf.DUMMYFUNCTION("let(row, match($B54&amp;if($C54&lt;&gt;"""","" [""&amp;$C54&amp;""]"",""""),index(nebulae,,2),0),join("","",iferror(round(index(nebulae,row,5)/2,3),1),iferror(round(index(nebulae,row,6)/2,3),1),0))"),"1,1,0")</f>
        <v>1,1,0</v>
      </c>
      <c r="G54" s="44" t="s">
        <v>679</v>
      </c>
      <c r="H54" s="45">
        <f t="array" ref="H54">let(systemId,match(A54,index(systems,0,1),),refSystemId,match($H$1,index(systems,0,1),),x,index(systems,systemId,3),y,index(systems,systemId,4),refX,index(systems,refSystemId,3),refY,index(systems,refSystemId,4),round(sqrt((x-refX)^2+(y-refY)^2),3))</f>
        <v>179.764</v>
      </c>
      <c r="I54" s="28" t="s">
        <v>418</v>
      </c>
      <c r="J54" s="48" t="s">
        <v>418</v>
      </c>
      <c r="K54" s="28" t="s">
        <v>418</v>
      </c>
      <c r="L54" s="41"/>
      <c r="M54" s="41"/>
      <c r="N54" s="28" t="s">
        <v>680</v>
      </c>
      <c r="O54" s="48" t="s">
        <v>680</v>
      </c>
      <c r="P54" s="48" t="s">
        <v>680</v>
      </c>
      <c r="Q54" s="48" t="s">
        <v>680</v>
      </c>
      <c r="R54" s="48" t="s">
        <v>680</v>
      </c>
      <c r="S54" s="48" t="s">
        <v>680</v>
      </c>
      <c r="T54" s="48" t="s">
        <v>680</v>
      </c>
      <c r="U54" s="48" t="s">
        <v>680</v>
      </c>
      <c r="V54" s="48" t="s">
        <v>680</v>
      </c>
      <c r="W54" s="48" t="s">
        <v>680</v>
      </c>
      <c r="X54" s="48" t="s">
        <v>680</v>
      </c>
      <c r="Y54" s="48" t="s">
        <v>681</v>
      </c>
      <c r="Z54" s="48" t="s">
        <v>681</v>
      </c>
      <c r="AA54" s="48" t="s">
        <v>681</v>
      </c>
      <c r="AB54" s="48" t="s">
        <v>681</v>
      </c>
      <c r="AC54" s="48" t="s">
        <v>681</v>
      </c>
      <c r="AD54" s="48" t="s">
        <v>681</v>
      </c>
      <c r="AE54" s="48" t="s">
        <v>681</v>
      </c>
      <c r="AF54" s="48" t="s">
        <v>681</v>
      </c>
      <c r="AG54" s="48" t="s">
        <v>681</v>
      </c>
      <c r="AH54" s="48" t="s">
        <v>681</v>
      </c>
      <c r="AI54" s="48" t="s">
        <v>681</v>
      </c>
      <c r="AJ54" s="48" t="s">
        <v>681</v>
      </c>
      <c r="AK54" s="48" t="s">
        <v>681</v>
      </c>
      <c r="AL54" s="48" t="s">
        <v>681</v>
      </c>
      <c r="AM54" s="48" t="s">
        <v>681</v>
      </c>
      <c r="AN54" s="48" t="s">
        <v>681</v>
      </c>
      <c r="AO54" s="48" t="s">
        <v>681</v>
      </c>
      <c r="AP54" s="48" t="s">
        <v>681</v>
      </c>
      <c r="AQ54" s="48" t="s">
        <v>681</v>
      </c>
      <c r="AR54" s="48" t="s">
        <v>681</v>
      </c>
      <c r="AS54" s="48" t="s">
        <v>681</v>
      </c>
      <c r="AT54" s="48" t="s">
        <v>681</v>
      </c>
      <c r="AU54" s="48" t="s">
        <v>681</v>
      </c>
      <c r="AV54" s="48" t="s">
        <v>681</v>
      </c>
      <c r="AW54" s="48" t="s">
        <v>681</v>
      </c>
      <c r="AX54" s="52" t="s">
        <v>681</v>
      </c>
      <c r="AY54" s="52" t="s">
        <v>681</v>
      </c>
      <c r="AZ54" s="28" t="s">
        <v>681</v>
      </c>
    </row>
    <row r="55" ht="15.75" customHeight="1">
      <c r="A55" s="40">
        <v>47.0</v>
      </c>
      <c r="B55" s="28" t="s">
        <v>682</v>
      </c>
      <c r="C55" s="41"/>
      <c r="D55" s="42">
        <f t="array" ref="D55">index(systems,match($A55,INDEX(systems,0,1),),3)</f>
        <v>-381.799</v>
      </c>
      <c r="E55" s="42">
        <f t="array" ref="E55">index(systems,match($A55,INDEX(systems,0,1),),4)</f>
        <v>176.248</v>
      </c>
      <c r="F55" s="43" t="str">
        <f>IFERROR(__xludf.DUMMYFUNCTION("let(row, match($B55&amp;if($C55&lt;&gt;"""","" [""&amp;$C55&amp;""]"",""""),index(nebulae,,2),0),join("","",iferror(round(index(nebulae,row,5)/2,3),1),iferror(round(index(nebulae,row,6)/2,3),1),0))"),"1,1,0")</f>
        <v>1,1,0</v>
      </c>
      <c r="G55" s="44" t="s">
        <v>683</v>
      </c>
      <c r="H55" s="45">
        <f t="array" ref="H55">let(systemId,match(A55,index(systems,0,1),),refSystemId,match($H$1,index(systems,0,1),),x,index(systems,systemId,3),y,index(systems,systemId,4),refX,index(systems,refSystemId,3),refY,index(systems,refSystemId,4),round(sqrt((x-refX)^2+(y-refY)^2),3))</f>
        <v>420.516</v>
      </c>
      <c r="I55" s="53"/>
      <c r="J55" s="53"/>
      <c r="K55" s="53"/>
      <c r="L55" s="53"/>
      <c r="M55" s="53"/>
      <c r="N55" s="28" t="s">
        <v>449</v>
      </c>
      <c r="O55" s="48" t="s">
        <v>449</v>
      </c>
      <c r="P55" s="48" t="s">
        <v>449</v>
      </c>
      <c r="Q55" s="48" t="s">
        <v>449</v>
      </c>
      <c r="R55" s="48" t="s">
        <v>449</v>
      </c>
      <c r="S55" s="48" t="s">
        <v>449</v>
      </c>
      <c r="T55" s="48" t="s">
        <v>449</v>
      </c>
      <c r="U55" s="48" t="s">
        <v>449</v>
      </c>
      <c r="V55" s="48" t="s">
        <v>449</v>
      </c>
      <c r="W55" s="48" t="s">
        <v>449</v>
      </c>
      <c r="X55" s="48" t="s">
        <v>449</v>
      </c>
      <c r="Y55" s="48" t="s">
        <v>449</v>
      </c>
      <c r="Z55" s="48" t="s">
        <v>449</v>
      </c>
      <c r="AA55" s="48" t="s">
        <v>684</v>
      </c>
      <c r="AB55" s="48" t="s">
        <v>684</v>
      </c>
      <c r="AC55" s="48" t="s">
        <v>684</v>
      </c>
      <c r="AD55" s="48" t="s">
        <v>684</v>
      </c>
      <c r="AE55" s="48" t="s">
        <v>684</v>
      </c>
      <c r="AF55" s="48" t="s">
        <v>684</v>
      </c>
      <c r="AG55" s="48" t="s">
        <v>684</v>
      </c>
      <c r="AH55" s="48" t="s">
        <v>685</v>
      </c>
      <c r="AI55" s="48" t="s">
        <v>452</v>
      </c>
      <c r="AJ55" s="48" t="s">
        <v>452</v>
      </c>
      <c r="AK55" s="48" t="s">
        <v>452</v>
      </c>
      <c r="AL55" s="48" t="s">
        <v>452</v>
      </c>
      <c r="AM55" s="48" t="s">
        <v>452</v>
      </c>
      <c r="AN55" s="48" t="s">
        <v>452</v>
      </c>
      <c r="AO55" s="52" t="s">
        <v>452</v>
      </c>
      <c r="AP55" s="52" t="s">
        <v>452</v>
      </c>
      <c r="AQ55" s="52" t="s">
        <v>686</v>
      </c>
      <c r="AR55" s="52" t="s">
        <v>686</v>
      </c>
      <c r="AS55" s="52" t="s">
        <v>687</v>
      </c>
      <c r="AT55" s="48" t="s">
        <v>454</v>
      </c>
      <c r="AU55" s="48" t="s">
        <v>454</v>
      </c>
      <c r="AV55" s="48" t="s">
        <v>454</v>
      </c>
      <c r="AW55" s="48" t="s">
        <v>454</v>
      </c>
      <c r="AX55" s="48" t="s">
        <v>454</v>
      </c>
      <c r="AY55" s="48" t="s">
        <v>454</v>
      </c>
      <c r="AZ55" s="49" t="s">
        <v>455</v>
      </c>
    </row>
    <row r="56" ht="15.75" customHeight="1">
      <c r="A56" s="40">
        <v>48.0</v>
      </c>
      <c r="B56" s="28" t="s">
        <v>688</v>
      </c>
      <c r="C56" s="41"/>
      <c r="D56" s="42">
        <f t="array" ref="D56">index(systems,match($A56,INDEX(systems,0,1),),3)</f>
        <v>-25.374</v>
      </c>
      <c r="E56" s="42">
        <f t="array" ref="E56">index(systems,match($A56,INDEX(systems,0,1),),4)</f>
        <v>178.71</v>
      </c>
      <c r="F56" s="43" t="str">
        <f>IFERROR(__xludf.DUMMYFUNCTION("let(row, match($B56&amp;if($C56&lt;&gt;"""","" [""&amp;$C56&amp;""]"",""""),index(nebulae,,2),0),join("","",iferror(round(index(nebulae,row,5)/2,3),1),iferror(round(index(nebulae,row,6)/2,3),1),0))"),"1,1,0")</f>
        <v>1,1,0</v>
      </c>
      <c r="G56" s="44" t="s">
        <v>689</v>
      </c>
      <c r="H56" s="45">
        <f t="array" ref="H56">let(systemId,match(A56,index(systems,0,1),),refSystemId,match($H$1,index(systems,0,1),),x,index(systems,systemId,3),y,index(systems,systemId,4),refX,index(systems,refSystemId,3),refY,index(systems,refSystemId,4),round(sqrt((x-refX)^2+(y-refY)^2),3))</f>
        <v>180.502</v>
      </c>
      <c r="I56" s="41"/>
      <c r="J56" s="41"/>
      <c r="K56" s="28" t="s">
        <v>690</v>
      </c>
      <c r="L56" s="28" t="s">
        <v>690</v>
      </c>
      <c r="M56" s="48" t="s">
        <v>691</v>
      </c>
      <c r="N56" s="28" t="s">
        <v>692</v>
      </c>
      <c r="O56" s="48" t="s">
        <v>692</v>
      </c>
      <c r="P56" s="48" t="s">
        <v>692</v>
      </c>
      <c r="Q56" s="48" t="s">
        <v>692</v>
      </c>
      <c r="R56" s="48" t="s">
        <v>692</v>
      </c>
      <c r="S56" s="48" t="s">
        <v>692</v>
      </c>
      <c r="T56" s="48" t="s">
        <v>692</v>
      </c>
      <c r="U56" s="48" t="s">
        <v>692</v>
      </c>
      <c r="V56" s="48" t="s">
        <v>692</v>
      </c>
      <c r="W56" s="48" t="s">
        <v>692</v>
      </c>
      <c r="X56" s="48" t="s">
        <v>693</v>
      </c>
      <c r="Y56" s="48" t="s">
        <v>694</v>
      </c>
      <c r="Z56" s="48" t="s">
        <v>409</v>
      </c>
      <c r="AA56" s="48" t="s">
        <v>695</v>
      </c>
      <c r="AB56" s="48" t="s">
        <v>695</v>
      </c>
      <c r="AC56" s="48" t="s">
        <v>695</v>
      </c>
      <c r="AD56" s="48" t="s">
        <v>695</v>
      </c>
      <c r="AE56" s="48" t="s">
        <v>695</v>
      </c>
      <c r="AF56" s="48" t="s">
        <v>695</v>
      </c>
      <c r="AG56" s="48" t="s">
        <v>696</v>
      </c>
      <c r="AH56" s="48" t="s">
        <v>696</v>
      </c>
      <c r="AI56" s="48" t="s">
        <v>696</v>
      </c>
      <c r="AJ56" s="48" t="s">
        <v>696</v>
      </c>
      <c r="AK56" s="48" t="s">
        <v>696</v>
      </c>
      <c r="AL56" s="48" t="s">
        <v>696</v>
      </c>
      <c r="AM56" s="48" t="s">
        <v>696</v>
      </c>
      <c r="AN56" s="48" t="s">
        <v>696</v>
      </c>
      <c r="AO56" s="48" t="s">
        <v>696</v>
      </c>
      <c r="AP56" s="48" t="s">
        <v>696</v>
      </c>
      <c r="AQ56" s="48" t="s">
        <v>697</v>
      </c>
      <c r="AR56" s="48" t="s">
        <v>697</v>
      </c>
      <c r="AS56" s="48" t="s">
        <v>697</v>
      </c>
      <c r="AT56" s="52" t="s">
        <v>697</v>
      </c>
      <c r="AU56" s="52" t="s">
        <v>697</v>
      </c>
      <c r="AV56" s="52" t="s">
        <v>531</v>
      </c>
      <c r="AW56" s="48" t="s">
        <v>531</v>
      </c>
      <c r="AX56" s="52" t="s">
        <v>531</v>
      </c>
      <c r="AY56" s="52" t="s">
        <v>531</v>
      </c>
      <c r="AZ56" s="51" t="s">
        <v>531</v>
      </c>
    </row>
    <row r="57" ht="15.75" customHeight="1">
      <c r="A57" s="40">
        <v>49.0</v>
      </c>
      <c r="B57" s="28" t="s">
        <v>698</v>
      </c>
      <c r="C57" s="41"/>
      <c r="D57" s="42">
        <f t="array" ref="D57">index(systems,match($A57,INDEX(systems,0,1),),3)</f>
        <v>-412.829</v>
      </c>
      <c r="E57" s="42">
        <f t="array" ref="E57">index(systems,match($A57,INDEX(systems,0,1),),4)</f>
        <v>12.108</v>
      </c>
      <c r="F57" s="43" t="str">
        <f>IFERROR(__xludf.DUMMYFUNCTION("let(row, match($B57&amp;if($C57&lt;&gt;"""","" [""&amp;$C57&amp;""]"",""""),index(nebulae,,2),0),join("","",iferror(round(index(nebulae,row,5)/2,3),1),iferror(round(index(nebulae,row,6)/2,3),1),0))"),"1,1,0")</f>
        <v>1,1,0</v>
      </c>
      <c r="G57" s="44" t="s">
        <v>699</v>
      </c>
      <c r="H57" s="45">
        <f t="array" ref="H57">let(systemId,match(A57,index(systems,0,1),),refSystemId,match($H$1,index(systems,0,1),),x,index(systems,systemId,3),y,index(systems,systemId,4),refX,index(systems,refSystemId,3),refY,index(systems,refSystemId,4),round(sqrt((x-refX)^2+(y-refY)^2),3))</f>
        <v>413.007</v>
      </c>
      <c r="I57" s="46" t="s">
        <v>408</v>
      </c>
      <c r="J57" s="46" t="s">
        <v>408</v>
      </c>
      <c r="K57" s="46" t="s">
        <v>408</v>
      </c>
      <c r="L57" s="46" t="s">
        <v>408</v>
      </c>
      <c r="M57" s="46" t="s">
        <v>408</v>
      </c>
      <c r="N57" s="28" t="s">
        <v>408</v>
      </c>
      <c r="O57" s="41"/>
      <c r="P57" s="48" t="s">
        <v>449</v>
      </c>
      <c r="Q57" s="48" t="s">
        <v>449</v>
      </c>
      <c r="R57" s="48" t="s">
        <v>449</v>
      </c>
      <c r="S57" s="48" t="s">
        <v>449</v>
      </c>
      <c r="T57" s="48" t="s">
        <v>449</v>
      </c>
      <c r="U57" s="48" t="s">
        <v>449</v>
      </c>
      <c r="V57" s="48" t="s">
        <v>449</v>
      </c>
      <c r="W57" s="48" t="s">
        <v>449</v>
      </c>
      <c r="X57" s="48" t="s">
        <v>449</v>
      </c>
      <c r="Y57" s="48" t="s">
        <v>449</v>
      </c>
      <c r="Z57" s="48" t="s">
        <v>449</v>
      </c>
      <c r="AA57" s="48" t="s">
        <v>700</v>
      </c>
      <c r="AB57" s="48" t="s">
        <v>700</v>
      </c>
      <c r="AC57" s="48" t="s">
        <v>700</v>
      </c>
      <c r="AD57" s="48" t="s">
        <v>700</v>
      </c>
      <c r="AE57" s="48" t="s">
        <v>700</v>
      </c>
      <c r="AF57" s="48" t="s">
        <v>700</v>
      </c>
      <c r="AG57" s="48" t="s">
        <v>700</v>
      </c>
      <c r="AH57" s="48" t="s">
        <v>701</v>
      </c>
      <c r="AI57" s="48" t="s">
        <v>464</v>
      </c>
      <c r="AJ57" s="48" t="s">
        <v>464</v>
      </c>
      <c r="AK57" s="48" t="s">
        <v>464</v>
      </c>
      <c r="AL57" s="48" t="s">
        <v>464</v>
      </c>
      <c r="AM57" s="48" t="s">
        <v>464</v>
      </c>
      <c r="AN57" s="48" t="s">
        <v>464</v>
      </c>
      <c r="AO57" s="48" t="s">
        <v>464</v>
      </c>
      <c r="AP57" s="48" t="s">
        <v>464</v>
      </c>
      <c r="AQ57" s="48" t="s">
        <v>465</v>
      </c>
      <c r="AR57" s="48" t="s">
        <v>465</v>
      </c>
      <c r="AS57" s="48" t="s">
        <v>466</v>
      </c>
      <c r="AT57" s="52" t="s">
        <v>467</v>
      </c>
      <c r="AU57" s="52" t="s">
        <v>467</v>
      </c>
      <c r="AV57" s="48" t="s">
        <v>467</v>
      </c>
      <c r="AW57" s="48" t="s">
        <v>467</v>
      </c>
      <c r="AX57" s="52" t="s">
        <v>468</v>
      </c>
      <c r="AY57" s="52" t="s">
        <v>468</v>
      </c>
      <c r="AZ57" s="49" t="s">
        <v>468</v>
      </c>
    </row>
    <row r="58" ht="15.75" customHeight="1">
      <c r="A58" s="40">
        <v>50.0</v>
      </c>
      <c r="B58" s="28" t="s">
        <v>702</v>
      </c>
      <c r="C58" s="41"/>
      <c r="D58" s="42">
        <f t="array" ref="D58">index(systems,match($A58,INDEX(systems,0,1),),3)</f>
        <v>-183.766</v>
      </c>
      <c r="E58" s="42">
        <f t="array" ref="E58">index(systems,match($A58,INDEX(systems,0,1),),4)</f>
        <v>-281.832</v>
      </c>
      <c r="F58" s="43" t="str">
        <f>IFERROR(__xludf.DUMMYFUNCTION("let(row, match($B58&amp;if($C58&lt;&gt;"""","" [""&amp;$C58&amp;""]"",""""),index(nebulae,,2),0),join("","",iferror(round(index(nebulae,row,5)/2,3),1),iferror(round(index(nebulae,row,6)/2,3),1),0))"),"1,1,0")</f>
        <v>1,1,0</v>
      </c>
      <c r="G58" s="44" t="s">
        <v>703</v>
      </c>
      <c r="H58" s="45">
        <f t="array" ref="H58">let(systemId,match(A58,index(systems,0,1),),refSystemId,match($H$1,index(systems,0,1),),x,index(systems,systemId,3),y,index(systems,systemId,4),refX,index(systems,refSystemId,3),refY,index(systems,refSystemId,4),round(sqrt((x-refX)^2+(y-refY)^2),3))</f>
        <v>336.451</v>
      </c>
      <c r="I58" s="28" t="s">
        <v>408</v>
      </c>
      <c r="J58" s="41"/>
      <c r="K58" s="41"/>
      <c r="L58" s="41"/>
      <c r="M58" s="41"/>
      <c r="N58" s="28" t="s">
        <v>558</v>
      </c>
      <c r="O58" s="48" t="s">
        <v>558</v>
      </c>
      <c r="P58" s="48" t="s">
        <v>560</v>
      </c>
      <c r="Q58" s="48" t="s">
        <v>560</v>
      </c>
      <c r="R58" s="48" t="s">
        <v>560</v>
      </c>
      <c r="S58" s="48" t="s">
        <v>560</v>
      </c>
      <c r="T58" s="48" t="s">
        <v>560</v>
      </c>
      <c r="U58" s="48" t="s">
        <v>560</v>
      </c>
      <c r="V58" s="48" t="s">
        <v>560</v>
      </c>
      <c r="W58" s="48" t="s">
        <v>560</v>
      </c>
      <c r="X58" s="48" t="s">
        <v>560</v>
      </c>
      <c r="Y58" s="48" t="s">
        <v>560</v>
      </c>
      <c r="Z58" s="48" t="s">
        <v>560</v>
      </c>
      <c r="AA58" s="48" t="s">
        <v>560</v>
      </c>
      <c r="AB58" s="48" t="s">
        <v>560</v>
      </c>
      <c r="AC58" s="48" t="s">
        <v>560</v>
      </c>
      <c r="AD58" s="48" t="s">
        <v>560</v>
      </c>
      <c r="AE58" s="48" t="s">
        <v>560</v>
      </c>
      <c r="AF58" s="48" t="s">
        <v>560</v>
      </c>
      <c r="AG58" s="48" t="s">
        <v>560</v>
      </c>
      <c r="AH58" s="48" t="s">
        <v>560</v>
      </c>
      <c r="AI58" s="48" t="s">
        <v>560</v>
      </c>
      <c r="AJ58" s="48" t="s">
        <v>560</v>
      </c>
      <c r="AK58" s="48" t="s">
        <v>560</v>
      </c>
      <c r="AL58" s="48" t="s">
        <v>560</v>
      </c>
      <c r="AM58" s="48" t="s">
        <v>560</v>
      </c>
      <c r="AN58" s="48" t="s">
        <v>560</v>
      </c>
      <c r="AO58" s="48" t="s">
        <v>560</v>
      </c>
      <c r="AP58" s="48" t="s">
        <v>560</v>
      </c>
      <c r="AQ58" s="48" t="s">
        <v>560</v>
      </c>
      <c r="AR58" s="48" t="s">
        <v>560</v>
      </c>
      <c r="AS58" s="48" t="s">
        <v>418</v>
      </c>
      <c r="AT58" s="48" t="s">
        <v>418</v>
      </c>
      <c r="AU58" s="48" t="s">
        <v>418</v>
      </c>
      <c r="AV58" s="48" t="s">
        <v>418</v>
      </c>
      <c r="AW58" s="48" t="s">
        <v>418</v>
      </c>
      <c r="AX58" s="48" t="s">
        <v>418</v>
      </c>
      <c r="AY58" s="48" t="s">
        <v>418</v>
      </c>
      <c r="AZ58" s="51" t="s">
        <v>560</v>
      </c>
    </row>
    <row r="59" ht="15.75" customHeight="1">
      <c r="A59" s="40">
        <v>51.0</v>
      </c>
      <c r="B59" s="28" t="s">
        <v>704</v>
      </c>
      <c r="C59" s="41"/>
      <c r="D59" s="42">
        <f t="array" ref="D59">index(systems,match($A59,INDEX(systems,0,1),),3)</f>
        <v>60.097</v>
      </c>
      <c r="E59" s="42">
        <f t="array" ref="E59">index(systems,match($A59,INDEX(systems,0,1),),4)</f>
        <v>31.239</v>
      </c>
      <c r="F59" s="43" t="str">
        <f>IFERROR(__xludf.DUMMYFUNCTION("let(row, match($B59&amp;if($C59&lt;&gt;"""","" [""&amp;$C59&amp;""]"",""""),index(nebulae,,2),0),join("","",iferror(round(index(nebulae,row,5)/2,3),1),iferror(round(index(nebulae,row,6)/2,3),1),0))"),"1,1,0")</f>
        <v>1,1,0</v>
      </c>
      <c r="G59" s="44" t="s">
        <v>705</v>
      </c>
      <c r="H59" s="45">
        <f t="array" ref="H59">let(systemId,match(A59,index(systems,0,1),),refSystemId,match($H$1,index(systems,0,1),),x,index(systems,systemId,3),y,index(systems,systemId,4),refX,index(systems,refSystemId,3),refY,index(systems,refSystemId,4),round(sqrt((x-refX)^2+(y-refY)^2),3))</f>
        <v>67.731</v>
      </c>
      <c r="I59" s="28" t="s">
        <v>408</v>
      </c>
      <c r="J59" s="28" t="s">
        <v>418</v>
      </c>
      <c r="K59" s="28" t="s">
        <v>418</v>
      </c>
      <c r="L59" s="41"/>
      <c r="M59" s="41"/>
      <c r="N59" s="28" t="s">
        <v>534</v>
      </c>
      <c r="O59" s="48" t="s">
        <v>534</v>
      </c>
      <c r="P59" s="48" t="s">
        <v>534</v>
      </c>
      <c r="Q59" s="48" t="s">
        <v>534</v>
      </c>
      <c r="R59" s="48" t="s">
        <v>535</v>
      </c>
      <c r="S59" s="48" t="s">
        <v>534</v>
      </c>
      <c r="T59" s="48" t="s">
        <v>647</v>
      </c>
      <c r="U59" s="48" t="s">
        <v>587</v>
      </c>
      <c r="V59" s="48" t="s">
        <v>587</v>
      </c>
      <c r="W59" s="48" t="s">
        <v>587</v>
      </c>
      <c r="X59" s="48" t="s">
        <v>587</v>
      </c>
      <c r="Y59" s="48" t="s">
        <v>706</v>
      </c>
      <c r="Z59" s="48" t="s">
        <v>706</v>
      </c>
      <c r="AA59" s="48" t="s">
        <v>706</v>
      </c>
      <c r="AB59" s="48" t="s">
        <v>706</v>
      </c>
      <c r="AC59" s="48" t="s">
        <v>706</v>
      </c>
      <c r="AD59" s="48" t="s">
        <v>706</v>
      </c>
      <c r="AE59" s="48" t="s">
        <v>706</v>
      </c>
      <c r="AF59" s="48" t="s">
        <v>706</v>
      </c>
      <c r="AG59" s="48" t="s">
        <v>706</v>
      </c>
      <c r="AH59" s="48" t="s">
        <v>706</v>
      </c>
      <c r="AI59" s="48" t="s">
        <v>706</v>
      </c>
      <c r="AJ59" s="48" t="s">
        <v>706</v>
      </c>
      <c r="AK59" s="48" t="s">
        <v>706</v>
      </c>
      <c r="AL59" s="48" t="s">
        <v>706</v>
      </c>
      <c r="AM59" s="48" t="s">
        <v>706</v>
      </c>
      <c r="AN59" s="48" t="s">
        <v>706</v>
      </c>
      <c r="AO59" s="48" t="s">
        <v>706</v>
      </c>
      <c r="AP59" s="48" t="s">
        <v>706</v>
      </c>
      <c r="AQ59" s="48" t="s">
        <v>516</v>
      </c>
      <c r="AR59" s="48" t="s">
        <v>517</v>
      </c>
      <c r="AS59" s="52" t="s">
        <v>707</v>
      </c>
      <c r="AT59" s="52" t="s">
        <v>707</v>
      </c>
      <c r="AU59" s="52" t="s">
        <v>707</v>
      </c>
      <c r="AV59" s="52" t="s">
        <v>707</v>
      </c>
      <c r="AW59" s="48" t="s">
        <v>649</v>
      </c>
      <c r="AX59" s="48" t="s">
        <v>706</v>
      </c>
      <c r="AY59" s="48" t="s">
        <v>706</v>
      </c>
      <c r="AZ59" s="28" t="s">
        <v>706</v>
      </c>
    </row>
    <row r="60" ht="15.75" customHeight="1">
      <c r="A60" s="40">
        <v>3147.0</v>
      </c>
      <c r="B60" s="28" t="s">
        <v>708</v>
      </c>
      <c r="C60" s="41"/>
      <c r="D60" s="42">
        <f t="array" ref="D60">index(systems,match($A60,INDEX(systems,0,1),),3)</f>
        <v>-69.377</v>
      </c>
      <c r="E60" s="42">
        <f t="array" ref="E60">index(systems,match($A60,INDEX(systems,0,1),),4)</f>
        <v>-370.671</v>
      </c>
      <c r="F60" s="43" t="str">
        <f>IFERROR(__xludf.DUMMYFUNCTION("let(row, match($B60&amp;if($C60&lt;&gt;"""","" [""&amp;$C60&amp;""]"",""""),index(nebulae,,2),0),join("","",iferror(round(index(nebulae,row,5)/2,3),1),iferror(round(index(nebulae,row,6)/2,3),1),0))"),"1,1,0")</f>
        <v>1,1,0</v>
      </c>
      <c r="G60" s="44" t="s">
        <v>709</v>
      </c>
      <c r="H60" s="45">
        <f t="array" ref="H60">let(systemId,match(A60,index(systems,0,1),),refSystemId,match($H$1,index(systems,0,1),),x,index(systems,systemId,3),y,index(systems,systemId,4),refX,index(systems,refSystemId,3),refY,index(systems,refSystemId,4),round(sqrt((x-refX)^2+(y-refY)^2),3))</f>
        <v>377.108</v>
      </c>
      <c r="I60" s="51" t="s">
        <v>408</v>
      </c>
      <c r="J60" s="51" t="s">
        <v>408</v>
      </c>
      <c r="K60" s="51" t="s">
        <v>408</v>
      </c>
      <c r="L60" s="51" t="s">
        <v>408</v>
      </c>
      <c r="M60" s="51" t="s">
        <v>408</v>
      </c>
      <c r="N60" s="51" t="s">
        <v>408</v>
      </c>
      <c r="O60" s="55"/>
      <c r="P60" s="56" t="s">
        <v>408</v>
      </c>
      <c r="Q60" s="51" t="s">
        <v>408</v>
      </c>
      <c r="R60" s="56" t="s">
        <v>408</v>
      </c>
      <c r="S60" s="56" t="s">
        <v>408</v>
      </c>
      <c r="T60" s="51" t="s">
        <v>408</v>
      </c>
      <c r="U60" s="56" t="s">
        <v>408</v>
      </c>
      <c r="V60" s="51" t="s">
        <v>408</v>
      </c>
      <c r="W60" s="56" t="s">
        <v>408</v>
      </c>
      <c r="X60" s="51" t="s">
        <v>408</v>
      </c>
      <c r="Y60" s="51" t="s">
        <v>422</v>
      </c>
      <c r="Z60" s="48" t="s">
        <v>422</v>
      </c>
      <c r="AA60" s="56" t="s">
        <v>422</v>
      </c>
      <c r="AB60" s="56" t="s">
        <v>422</v>
      </c>
      <c r="AC60" s="56" t="s">
        <v>422</v>
      </c>
      <c r="AD60" s="56" t="s">
        <v>422</v>
      </c>
      <c r="AE60" s="56" t="s">
        <v>422</v>
      </c>
      <c r="AF60" s="56" t="s">
        <v>422</v>
      </c>
      <c r="AG60" s="56" t="s">
        <v>422</v>
      </c>
      <c r="AH60" s="56" t="s">
        <v>422</v>
      </c>
      <c r="AI60" s="56" t="s">
        <v>422</v>
      </c>
      <c r="AJ60" s="56" t="s">
        <v>422</v>
      </c>
      <c r="AK60" s="56" t="s">
        <v>422</v>
      </c>
      <c r="AL60" s="56" t="s">
        <v>422</v>
      </c>
      <c r="AM60" s="56" t="s">
        <v>422</v>
      </c>
      <c r="AN60" s="56" t="s">
        <v>422</v>
      </c>
      <c r="AO60" s="56" t="s">
        <v>422</v>
      </c>
      <c r="AP60" s="56" t="s">
        <v>422</v>
      </c>
      <c r="AQ60" s="56" t="s">
        <v>422</v>
      </c>
      <c r="AR60" s="56" t="s">
        <v>422</v>
      </c>
      <c r="AS60" s="56" t="s">
        <v>422</v>
      </c>
      <c r="AT60" s="56" t="s">
        <v>422</v>
      </c>
      <c r="AU60" s="56" t="s">
        <v>422</v>
      </c>
      <c r="AV60" s="56" t="s">
        <v>422</v>
      </c>
      <c r="AW60" s="56" t="s">
        <v>422</v>
      </c>
      <c r="AX60" s="56" t="s">
        <v>422</v>
      </c>
      <c r="AY60" s="56" t="s">
        <v>422</v>
      </c>
      <c r="AZ60" s="51" t="s">
        <v>422</v>
      </c>
    </row>
    <row r="61" ht="15.75" customHeight="1">
      <c r="A61" s="40">
        <v>52.0</v>
      </c>
      <c r="B61" s="28" t="s">
        <v>710</v>
      </c>
      <c r="C61" s="41"/>
      <c r="D61" s="42">
        <f t="array" ref="D61">index(systems,match($A61,INDEX(systems,0,1),),3)</f>
        <v>-319.706</v>
      </c>
      <c r="E61" s="42">
        <f t="array" ref="E61">index(systems,match($A61,INDEX(systems,0,1),),4)</f>
        <v>138.602</v>
      </c>
      <c r="F61" s="43" t="str">
        <f>IFERROR(__xludf.DUMMYFUNCTION("let(row, match($B61&amp;if($C61&lt;&gt;"""","" [""&amp;$C61&amp;""]"",""""),index(nebulae,,2),0),join("","",iferror(round(index(nebulae,row,5)/2,3),1),iferror(round(index(nebulae,row,6)/2,3),1),0))"),"1,1,0")</f>
        <v>1,1,0</v>
      </c>
      <c r="G61" s="44" t="s">
        <v>711</v>
      </c>
      <c r="H61" s="45">
        <f t="array" ref="H61">let(systemId,match(A61,index(systems,0,1),),refSystemId,match($H$1,index(systems,0,1),),x,index(systems,systemId,3),y,index(systems,systemId,4),refX,index(systems,refSystemId,3),refY,index(systems,refSystemId,4),round(sqrt((x-refX)^2+(y-refY)^2),3))</f>
        <v>348.457</v>
      </c>
      <c r="I61" s="28" t="s">
        <v>408</v>
      </c>
      <c r="J61" s="28" t="s">
        <v>408</v>
      </c>
      <c r="K61" s="28" t="s">
        <v>408</v>
      </c>
      <c r="L61" s="28" t="s">
        <v>408</v>
      </c>
      <c r="M61" s="59" t="s">
        <v>712</v>
      </c>
      <c r="N61" s="28" t="s">
        <v>713</v>
      </c>
      <c r="O61" s="48" t="s">
        <v>713</v>
      </c>
      <c r="P61" s="48" t="s">
        <v>713</v>
      </c>
      <c r="Q61" s="48" t="s">
        <v>713</v>
      </c>
      <c r="R61" s="48" t="s">
        <v>713</v>
      </c>
      <c r="S61" s="48" t="s">
        <v>713</v>
      </c>
      <c r="T61" s="48" t="s">
        <v>713</v>
      </c>
      <c r="U61" s="48" t="s">
        <v>713</v>
      </c>
      <c r="V61" s="48" t="s">
        <v>713</v>
      </c>
      <c r="W61" s="48" t="s">
        <v>713</v>
      </c>
      <c r="X61" s="48" t="s">
        <v>713</v>
      </c>
      <c r="Y61" s="48" t="s">
        <v>713</v>
      </c>
      <c r="Z61" s="48" t="s">
        <v>713</v>
      </c>
      <c r="AA61" s="48" t="s">
        <v>714</v>
      </c>
      <c r="AB61" s="48" t="s">
        <v>714</v>
      </c>
      <c r="AC61" s="48" t="s">
        <v>714</v>
      </c>
      <c r="AD61" s="48" t="s">
        <v>714</v>
      </c>
      <c r="AE61" s="48" t="s">
        <v>714</v>
      </c>
      <c r="AF61" s="48" t="s">
        <v>714</v>
      </c>
      <c r="AG61" s="48" t="s">
        <v>714</v>
      </c>
      <c r="AH61" s="48" t="s">
        <v>715</v>
      </c>
      <c r="AI61" s="48" t="s">
        <v>716</v>
      </c>
      <c r="AJ61" s="48" t="s">
        <v>716</v>
      </c>
      <c r="AK61" s="48" t="s">
        <v>716</v>
      </c>
      <c r="AL61" s="48" t="s">
        <v>716</v>
      </c>
      <c r="AM61" s="48" t="s">
        <v>716</v>
      </c>
      <c r="AN61" s="48" t="s">
        <v>716</v>
      </c>
      <c r="AO61" s="48" t="s">
        <v>716</v>
      </c>
      <c r="AP61" s="48" t="s">
        <v>716</v>
      </c>
      <c r="AQ61" s="48" t="s">
        <v>422</v>
      </c>
      <c r="AR61" s="48" t="s">
        <v>422</v>
      </c>
      <c r="AS61" s="48" t="s">
        <v>422</v>
      </c>
      <c r="AT61" s="48" t="s">
        <v>422</v>
      </c>
      <c r="AU61" s="48" t="s">
        <v>422</v>
      </c>
      <c r="AV61" s="48" t="s">
        <v>422</v>
      </c>
      <c r="AW61" s="48" t="s">
        <v>422</v>
      </c>
      <c r="AX61" s="48" t="s">
        <v>422</v>
      </c>
      <c r="AY61" s="48" t="s">
        <v>422</v>
      </c>
      <c r="AZ61" s="28" t="s">
        <v>422</v>
      </c>
    </row>
    <row r="62" ht="15.75" customHeight="1">
      <c r="A62" s="40">
        <v>53.0</v>
      </c>
      <c r="B62" s="28" t="s">
        <v>717</v>
      </c>
      <c r="C62" s="41"/>
      <c r="D62" s="42">
        <f t="array" ref="D62">index(systems,match($A62,INDEX(systems,0,1),),3)</f>
        <v>71.079</v>
      </c>
      <c r="E62" s="42">
        <f t="array" ref="E62">index(systems,match($A62,INDEX(systems,0,1),),4)</f>
        <v>78.532</v>
      </c>
      <c r="F62" s="43" t="str">
        <f>IFERROR(__xludf.DUMMYFUNCTION("let(row, match($B62&amp;if($C62&lt;&gt;"""","" [""&amp;$C62&amp;""]"",""""),index(nebulae,,2),0),join("","",iferror(round(index(nebulae,row,5)/2,3),1),iferror(round(index(nebulae,row,6)/2,3),1),0))"),"1,1,0")</f>
        <v>1,1,0</v>
      </c>
      <c r="G62" s="44" t="s">
        <v>718</v>
      </c>
      <c r="H62" s="45">
        <f t="array" ref="H62">let(systemId,match(A62,index(systems,0,1),),refSystemId,match($H$1,index(systems,0,1),),x,index(systems,systemId,3),y,index(systems,systemId,4),refX,index(systems,refSystemId,3),refY,index(systems,refSystemId,4),round(sqrt((x-refX)^2+(y-refY)^2),3))</f>
        <v>105.922</v>
      </c>
      <c r="I62" s="60" t="s">
        <v>408</v>
      </c>
      <c r="J62" s="60" t="s">
        <v>408</v>
      </c>
      <c r="K62" s="60" t="s">
        <v>408</v>
      </c>
      <c r="L62" s="41"/>
      <c r="M62" s="41"/>
      <c r="N62" s="28" t="s">
        <v>647</v>
      </c>
      <c r="O62" s="48" t="s">
        <v>647</v>
      </c>
      <c r="P62" s="48" t="s">
        <v>647</v>
      </c>
      <c r="Q62" s="48" t="s">
        <v>647</v>
      </c>
      <c r="R62" s="48" t="s">
        <v>647</v>
      </c>
      <c r="S62" s="48" t="s">
        <v>647</v>
      </c>
      <c r="T62" s="48" t="s">
        <v>647</v>
      </c>
      <c r="U62" s="48" t="s">
        <v>587</v>
      </c>
      <c r="V62" s="48" t="s">
        <v>587</v>
      </c>
      <c r="W62" s="48" t="s">
        <v>587</v>
      </c>
      <c r="X62" s="48" t="s">
        <v>587</v>
      </c>
      <c r="Y62" s="48" t="s">
        <v>587</v>
      </c>
      <c r="Z62" s="48" t="s">
        <v>587</v>
      </c>
      <c r="AA62" s="48" t="s">
        <v>587</v>
      </c>
      <c r="AB62" s="48" t="s">
        <v>587</v>
      </c>
      <c r="AC62" s="48" t="s">
        <v>587</v>
      </c>
      <c r="AD62" s="48" t="s">
        <v>587</v>
      </c>
      <c r="AE62" s="48" t="s">
        <v>587</v>
      </c>
      <c r="AF62" s="48" t="s">
        <v>587</v>
      </c>
      <c r="AG62" s="48" t="s">
        <v>587</v>
      </c>
      <c r="AH62" s="48" t="s">
        <v>587</v>
      </c>
      <c r="AI62" s="48" t="s">
        <v>587</v>
      </c>
      <c r="AJ62" s="48" t="s">
        <v>587</v>
      </c>
      <c r="AK62" s="48" t="s">
        <v>587</v>
      </c>
      <c r="AL62" s="48" t="s">
        <v>587</v>
      </c>
      <c r="AM62" s="48" t="s">
        <v>587</v>
      </c>
      <c r="AN62" s="48" t="s">
        <v>587</v>
      </c>
      <c r="AO62" s="48" t="s">
        <v>587</v>
      </c>
      <c r="AP62" s="48" t="s">
        <v>587</v>
      </c>
      <c r="AQ62" s="52" t="s">
        <v>719</v>
      </c>
      <c r="AR62" s="52" t="s">
        <v>719</v>
      </c>
      <c r="AS62" s="52" t="s">
        <v>648</v>
      </c>
      <c r="AT62" s="52" t="s">
        <v>648</v>
      </c>
      <c r="AU62" s="52" t="s">
        <v>648</v>
      </c>
      <c r="AV62" s="52" t="s">
        <v>648</v>
      </c>
      <c r="AW62" s="48" t="s">
        <v>649</v>
      </c>
      <c r="AX62" s="52" t="s">
        <v>587</v>
      </c>
      <c r="AY62" s="52" t="s">
        <v>587</v>
      </c>
      <c r="AZ62" s="49" t="s">
        <v>587</v>
      </c>
    </row>
    <row r="63" ht="15.75" customHeight="1">
      <c r="A63" s="40">
        <v>3128.0</v>
      </c>
      <c r="B63" s="28" t="s">
        <v>720</v>
      </c>
      <c r="C63" s="41"/>
      <c r="D63" s="42">
        <f t="array" ref="D63">index(systems,match($A63,INDEX(systems,0,1),),3)</f>
        <v>492.587</v>
      </c>
      <c r="E63" s="42">
        <f t="array" ref="E63">index(systems,match($A63,INDEX(systems,0,1),),4)</f>
        <v>-458.157</v>
      </c>
      <c r="F63" s="43" t="str">
        <f>IFERROR(__xludf.DUMMYFUNCTION("let(row, match($B63&amp;if($C63&lt;&gt;"""","" [""&amp;$C63&amp;""]"",""""),index(nebulae,,2),0),join("","",iferror(round(index(nebulae,row,5)/2,3),1),iferror(round(index(nebulae,row,6)/2,3),1),0))"),"1,1,0")</f>
        <v>1,1,0</v>
      </c>
      <c r="G63" s="44" t="s">
        <v>721</v>
      </c>
      <c r="H63" s="45">
        <f t="array" ref="H63">let(systemId,match(A63,index(systems,0,1),),refSystemId,match($H$1,index(systems,0,1),),x,index(systems,systemId,3),y,index(systems,systemId,4),refX,index(systems,refSystemId,3),refY,index(systems,refSystemId,4),round(sqrt((x-refX)^2+(y-refY)^2),3))</f>
        <v>672.718</v>
      </c>
      <c r="I63" s="56" t="s">
        <v>408</v>
      </c>
      <c r="J63" s="56" t="s">
        <v>408</v>
      </c>
      <c r="K63" s="56" t="s">
        <v>408</v>
      </c>
      <c r="L63" s="56" t="s">
        <v>408</v>
      </c>
      <c r="M63" s="56" t="s">
        <v>408</v>
      </c>
      <c r="N63" s="56" t="s">
        <v>408</v>
      </c>
      <c r="O63" s="55"/>
      <c r="P63" s="56" t="s">
        <v>408</v>
      </c>
      <c r="Q63" s="56" t="s">
        <v>408</v>
      </c>
      <c r="R63" s="56" t="s">
        <v>408</v>
      </c>
      <c r="S63" s="56" t="s">
        <v>408</v>
      </c>
      <c r="T63" s="56" t="s">
        <v>408</v>
      </c>
      <c r="U63" s="56" t="s">
        <v>408</v>
      </c>
      <c r="V63" s="56" t="s">
        <v>408</v>
      </c>
      <c r="W63" s="56" t="s">
        <v>408</v>
      </c>
      <c r="X63" s="56" t="s">
        <v>408</v>
      </c>
      <c r="Y63" s="56" t="s">
        <v>408</v>
      </c>
      <c r="Z63" s="56" t="s">
        <v>408</v>
      </c>
      <c r="AA63" s="56" t="s">
        <v>408</v>
      </c>
      <c r="AB63" s="56" t="s">
        <v>408</v>
      </c>
      <c r="AC63" s="56" t="s">
        <v>408</v>
      </c>
      <c r="AD63" s="56" t="s">
        <v>408</v>
      </c>
      <c r="AE63" s="56" t="s">
        <v>408</v>
      </c>
      <c r="AF63" s="56" t="s">
        <v>408</v>
      </c>
      <c r="AG63" s="56" t="s">
        <v>408</v>
      </c>
      <c r="AH63" s="56" t="s">
        <v>408</v>
      </c>
      <c r="AI63" s="56" t="s">
        <v>408</v>
      </c>
      <c r="AJ63" s="56" t="s">
        <v>408</v>
      </c>
      <c r="AK63" s="56" t="s">
        <v>408</v>
      </c>
      <c r="AL63" s="56" t="s">
        <v>408</v>
      </c>
      <c r="AM63" s="56" t="s">
        <v>408</v>
      </c>
      <c r="AN63" s="56" t="s">
        <v>408</v>
      </c>
      <c r="AO63" s="56" t="s">
        <v>408</v>
      </c>
      <c r="AP63" s="56" t="s">
        <v>408</v>
      </c>
      <c r="AQ63" s="56" t="s">
        <v>408</v>
      </c>
      <c r="AR63" s="56" t="s">
        <v>408</v>
      </c>
      <c r="AS63" s="56" t="s">
        <v>408</v>
      </c>
      <c r="AT63" s="56" t="s">
        <v>408</v>
      </c>
      <c r="AU63" s="56" t="s">
        <v>408</v>
      </c>
      <c r="AV63" s="56" t="s">
        <v>722</v>
      </c>
      <c r="AW63" s="56" t="s">
        <v>722</v>
      </c>
      <c r="AX63" s="56" t="s">
        <v>722</v>
      </c>
      <c r="AY63" s="56" t="s">
        <v>722</v>
      </c>
      <c r="AZ63" s="51" t="s">
        <v>722</v>
      </c>
    </row>
    <row r="64" ht="15.75" customHeight="1">
      <c r="A64" s="40">
        <v>54.0</v>
      </c>
      <c r="B64" s="28" t="s">
        <v>723</v>
      </c>
      <c r="C64" s="41"/>
      <c r="D64" s="42">
        <f t="array" ref="D64">index(systems,match($A64,INDEX(systems,0,1),),3)</f>
        <v>-259.83</v>
      </c>
      <c r="E64" s="42">
        <f t="array" ref="E64">index(systems,match($A64,INDEX(systems,0,1),),4)</f>
        <v>-132.288</v>
      </c>
      <c r="F64" s="43" t="str">
        <f>IFERROR(__xludf.DUMMYFUNCTION("let(row, match($B64&amp;if($C64&lt;&gt;"""","" [""&amp;$C64&amp;""]"",""""),index(nebulae,,2),0),join("","",iferror(round(index(nebulae,row,5)/2,3),1),iferror(round(index(nebulae,row,6)/2,3),1),0))"),"1,1,0")</f>
        <v>1,1,0</v>
      </c>
      <c r="G64" s="44" t="s">
        <v>724</v>
      </c>
      <c r="H64" s="45">
        <f t="array" ref="H64">let(systemId,match(A64,index(systems,0,1),),refSystemId,match($H$1,index(systems,0,1),),x,index(systems,systemId,3),y,index(systems,systemId,4),refX,index(systems,refSystemId,3),refY,index(systems,refSystemId,4),round(sqrt((x-refX)^2+(y-refY)^2),3))</f>
        <v>291.568</v>
      </c>
      <c r="I64" s="46" t="s">
        <v>408</v>
      </c>
      <c r="J64" s="53"/>
      <c r="K64" s="53"/>
      <c r="L64" s="53"/>
      <c r="M64" s="53"/>
      <c r="N64" s="28" t="s">
        <v>725</v>
      </c>
      <c r="O64" s="48" t="s">
        <v>725</v>
      </c>
      <c r="P64" s="48" t="s">
        <v>725</v>
      </c>
      <c r="Q64" s="48" t="s">
        <v>725</v>
      </c>
      <c r="R64" s="48" t="s">
        <v>725</v>
      </c>
      <c r="S64" s="48" t="s">
        <v>725</v>
      </c>
      <c r="T64" s="48" t="s">
        <v>725</v>
      </c>
      <c r="U64" s="48" t="s">
        <v>725</v>
      </c>
      <c r="V64" s="48" t="s">
        <v>725</v>
      </c>
      <c r="W64" s="48" t="s">
        <v>725</v>
      </c>
      <c r="X64" s="48" t="s">
        <v>725</v>
      </c>
      <c r="Y64" s="48" t="s">
        <v>560</v>
      </c>
      <c r="Z64" s="48" t="s">
        <v>560</v>
      </c>
      <c r="AA64" s="48" t="s">
        <v>560</v>
      </c>
      <c r="AB64" s="48" t="s">
        <v>560</v>
      </c>
      <c r="AC64" s="48" t="s">
        <v>560</v>
      </c>
      <c r="AD64" s="48" t="s">
        <v>560</v>
      </c>
      <c r="AE64" s="48" t="s">
        <v>560</v>
      </c>
      <c r="AF64" s="48" t="s">
        <v>560</v>
      </c>
      <c r="AG64" s="48" t="s">
        <v>560</v>
      </c>
      <c r="AH64" s="48" t="s">
        <v>560</v>
      </c>
      <c r="AI64" s="48" t="s">
        <v>560</v>
      </c>
      <c r="AJ64" s="48" t="s">
        <v>560</v>
      </c>
      <c r="AK64" s="48" t="s">
        <v>560</v>
      </c>
      <c r="AL64" s="48" t="s">
        <v>560</v>
      </c>
      <c r="AM64" s="48" t="s">
        <v>560</v>
      </c>
      <c r="AN64" s="48" t="s">
        <v>560</v>
      </c>
      <c r="AO64" s="48" t="s">
        <v>560</v>
      </c>
      <c r="AP64" s="48" t="s">
        <v>560</v>
      </c>
      <c r="AQ64" s="48" t="s">
        <v>560</v>
      </c>
      <c r="AR64" s="48" t="s">
        <v>560</v>
      </c>
      <c r="AS64" s="48" t="s">
        <v>418</v>
      </c>
      <c r="AT64" s="48" t="s">
        <v>418</v>
      </c>
      <c r="AU64" s="48" t="s">
        <v>418</v>
      </c>
      <c r="AV64" s="52" t="s">
        <v>418</v>
      </c>
      <c r="AW64" s="48" t="s">
        <v>418</v>
      </c>
      <c r="AX64" s="48" t="s">
        <v>560</v>
      </c>
      <c r="AY64" s="48" t="s">
        <v>560</v>
      </c>
      <c r="AZ64" s="51" t="s">
        <v>560</v>
      </c>
    </row>
    <row r="65" ht="15.75" customHeight="1">
      <c r="A65" s="40">
        <v>2882.0</v>
      </c>
      <c r="B65" s="28" t="s">
        <v>726</v>
      </c>
      <c r="C65" s="41"/>
      <c r="D65" s="42">
        <f t="array" ref="D65">index(systems,match($A65,INDEX(systems,0,1),),3)</f>
        <v>150.439</v>
      </c>
      <c r="E65" s="42">
        <f t="array" ref="E65">index(systems,match($A65,INDEX(systems,0,1),),4)</f>
        <v>356.731</v>
      </c>
      <c r="F65" s="43" t="str">
        <f>IFERROR(__xludf.DUMMYFUNCTION("let(row, match($B65&amp;if($C65&lt;&gt;"""","" [""&amp;$C65&amp;""]"",""""),index(nebulae,,2),0),join("","",iferror(round(index(nebulae,row,5)/2,3),1),iferror(round(index(nebulae,row,6)/2,3),1),0))"),"1,1,0")</f>
        <v>1,1,0</v>
      </c>
      <c r="G65" s="44" t="s">
        <v>727</v>
      </c>
      <c r="H65" s="45">
        <f t="array" ref="H65">let(systemId,match(A65,index(systems,0,1),),refSystemId,match($H$1,index(systems,0,1),),x,index(systems,systemId,3),y,index(systems,systemId,4),refX,index(systems,refSystemId,3),refY,index(systems,refSystemId,4),round(sqrt((x-refX)^2+(y-refY)^2),3))</f>
        <v>387.155</v>
      </c>
      <c r="I65" s="28" t="s">
        <v>408</v>
      </c>
      <c r="J65" s="28" t="s">
        <v>408</v>
      </c>
      <c r="K65" s="28" t="s">
        <v>408</v>
      </c>
      <c r="L65" s="48" t="s">
        <v>408</v>
      </c>
      <c r="M65" s="48" t="s">
        <v>408</v>
      </c>
      <c r="N65" s="28" t="s">
        <v>408</v>
      </c>
      <c r="O65" s="41"/>
      <c r="P65" s="48" t="s">
        <v>728</v>
      </c>
      <c r="Q65" s="48" t="s">
        <v>728</v>
      </c>
      <c r="R65" s="48" t="s">
        <v>728</v>
      </c>
      <c r="S65" s="48" t="s">
        <v>728</v>
      </c>
      <c r="T65" s="48" t="s">
        <v>728</v>
      </c>
      <c r="U65" s="48" t="s">
        <v>728</v>
      </c>
      <c r="V65" s="48" t="s">
        <v>728</v>
      </c>
      <c r="W65" s="48" t="s">
        <v>728</v>
      </c>
      <c r="X65" s="48" t="s">
        <v>728</v>
      </c>
      <c r="Y65" s="48" t="s">
        <v>729</v>
      </c>
      <c r="Z65" s="48" t="s">
        <v>729</v>
      </c>
      <c r="AA65" s="48" t="s">
        <v>729</v>
      </c>
      <c r="AB65" s="48" t="s">
        <v>729</v>
      </c>
      <c r="AC65" s="48" t="s">
        <v>729</v>
      </c>
      <c r="AD65" s="48" t="s">
        <v>729</v>
      </c>
      <c r="AE65" s="48" t="s">
        <v>730</v>
      </c>
      <c r="AF65" s="48" t="s">
        <v>730</v>
      </c>
      <c r="AG65" s="48" t="s">
        <v>730</v>
      </c>
      <c r="AH65" s="48" t="s">
        <v>730</v>
      </c>
      <c r="AI65" s="48" t="s">
        <v>730</v>
      </c>
      <c r="AJ65" s="48" t="s">
        <v>730</v>
      </c>
      <c r="AK65" s="48" t="s">
        <v>730</v>
      </c>
      <c r="AL65" s="48" t="s">
        <v>730</v>
      </c>
      <c r="AM65" s="48" t="s">
        <v>731</v>
      </c>
      <c r="AN65" s="48" t="s">
        <v>729</v>
      </c>
      <c r="AO65" s="48" t="s">
        <v>729</v>
      </c>
      <c r="AP65" s="48" t="s">
        <v>729</v>
      </c>
      <c r="AQ65" s="48" t="s">
        <v>729</v>
      </c>
      <c r="AR65" s="48" t="s">
        <v>729</v>
      </c>
      <c r="AS65" s="48" t="s">
        <v>729</v>
      </c>
      <c r="AT65" s="48" t="s">
        <v>729</v>
      </c>
      <c r="AU65" s="48" t="s">
        <v>729</v>
      </c>
      <c r="AV65" s="52" t="s">
        <v>729</v>
      </c>
      <c r="AW65" s="52" t="s">
        <v>729</v>
      </c>
      <c r="AX65" s="52" t="s">
        <v>729</v>
      </c>
      <c r="AY65" s="52" t="s">
        <v>729</v>
      </c>
      <c r="AZ65" s="49" t="s">
        <v>729</v>
      </c>
    </row>
    <row r="66" ht="15.75" customHeight="1">
      <c r="A66" s="40">
        <v>55.0</v>
      </c>
      <c r="B66" s="28" t="s">
        <v>732</v>
      </c>
      <c r="C66" s="28" t="s">
        <v>733</v>
      </c>
      <c r="D66" s="42">
        <f t="array" ref="D66">index(systems,match($A66,INDEX(systems,0,1),),3)</f>
        <v>-284.426</v>
      </c>
      <c r="E66" s="42">
        <f t="array" ref="E66">index(systems,match($A66,INDEX(systems,0,1),),4)</f>
        <v>143.518</v>
      </c>
      <c r="F66" s="43" t="str">
        <f>IFERROR(__xludf.DUMMYFUNCTION("let(row, match($B66&amp;if($C66&lt;&gt;"""","" [""&amp;$C66&amp;""]"",""""),index(nebulae,,2),0),join("","",iferror(round(index(nebulae,row,5)/2,3),1),iferror(round(index(nebulae,row,6)/2,3),1),0))"),"1,1,0")</f>
        <v>1,1,0</v>
      </c>
      <c r="G66" s="44" t="s">
        <v>734</v>
      </c>
      <c r="H66" s="45">
        <f t="array" ref="H66">let(systemId,match(A66,index(systems,0,1),),refSystemId,match($H$1,index(systems,0,1),),x,index(systems,systemId,3),y,index(systems,systemId,4),refX,index(systems,refSystemId,3),refY,index(systems,refSystemId,4),round(sqrt((x-refX)^2+(y-refY)^2),3))</f>
        <v>318.584</v>
      </c>
      <c r="I66" s="46" t="s">
        <v>408</v>
      </c>
      <c r="J66" s="46" t="s">
        <v>408</v>
      </c>
      <c r="K66" s="46" t="s">
        <v>408</v>
      </c>
      <c r="L66" s="46" t="s">
        <v>408</v>
      </c>
      <c r="M66" s="47" t="s">
        <v>408</v>
      </c>
      <c r="N66" s="28" t="s">
        <v>408</v>
      </c>
      <c r="O66" s="41"/>
      <c r="P66" s="48" t="s">
        <v>449</v>
      </c>
      <c r="Q66" s="48" t="s">
        <v>449</v>
      </c>
      <c r="R66" s="48" t="s">
        <v>449</v>
      </c>
      <c r="S66" s="48" t="s">
        <v>449</v>
      </c>
      <c r="T66" s="48" t="s">
        <v>449</v>
      </c>
      <c r="U66" s="48" t="s">
        <v>449</v>
      </c>
      <c r="V66" s="48" t="s">
        <v>449</v>
      </c>
      <c r="W66" s="48" t="s">
        <v>449</v>
      </c>
      <c r="X66" s="48" t="s">
        <v>449</v>
      </c>
      <c r="Y66" s="48" t="s">
        <v>422</v>
      </c>
      <c r="Z66" s="48" t="s">
        <v>422</v>
      </c>
      <c r="AA66" s="48" t="s">
        <v>422</v>
      </c>
      <c r="AB66" s="48" t="s">
        <v>422</v>
      </c>
      <c r="AC66" s="48" t="s">
        <v>422</v>
      </c>
      <c r="AD66" s="48" t="s">
        <v>422</v>
      </c>
      <c r="AE66" s="48" t="s">
        <v>422</v>
      </c>
      <c r="AF66" s="48" t="s">
        <v>422</v>
      </c>
      <c r="AG66" s="48" t="s">
        <v>422</v>
      </c>
      <c r="AH66" s="48" t="s">
        <v>422</v>
      </c>
      <c r="AI66" s="48" t="s">
        <v>422</v>
      </c>
      <c r="AJ66" s="48" t="s">
        <v>422</v>
      </c>
      <c r="AK66" s="48" t="s">
        <v>422</v>
      </c>
      <c r="AL66" s="48" t="s">
        <v>422</v>
      </c>
      <c r="AM66" s="48" t="s">
        <v>422</v>
      </c>
      <c r="AN66" s="48" t="s">
        <v>422</v>
      </c>
      <c r="AO66" s="48" t="s">
        <v>422</v>
      </c>
      <c r="AP66" s="48" t="s">
        <v>422</v>
      </c>
      <c r="AQ66" s="48" t="s">
        <v>422</v>
      </c>
      <c r="AR66" s="48" t="s">
        <v>422</v>
      </c>
      <c r="AS66" s="48" t="s">
        <v>422</v>
      </c>
      <c r="AT66" s="48" t="s">
        <v>422</v>
      </c>
      <c r="AU66" s="48" t="s">
        <v>422</v>
      </c>
      <c r="AV66" s="48" t="s">
        <v>422</v>
      </c>
      <c r="AW66" s="48" t="s">
        <v>422</v>
      </c>
      <c r="AX66" s="48" t="s">
        <v>422</v>
      </c>
      <c r="AY66" s="48" t="s">
        <v>422</v>
      </c>
      <c r="AZ66" s="51" t="s">
        <v>422</v>
      </c>
    </row>
    <row r="67" ht="15.75" customHeight="1">
      <c r="A67" s="40">
        <v>2929.0</v>
      </c>
      <c r="B67" s="28" t="s">
        <v>732</v>
      </c>
      <c r="C67" s="28" t="s">
        <v>735</v>
      </c>
      <c r="D67" s="42">
        <f t="array" ref="D67">index(systems,match($A67,INDEX(systems,0,1),),3)</f>
        <v>-50.167</v>
      </c>
      <c r="E67" s="42">
        <f t="array" ref="E67">index(systems,match($A67,INDEX(systems,0,1),),4)</f>
        <v>1792.145</v>
      </c>
      <c r="F67" s="43" t="str">
        <f>IFERROR(__xludf.DUMMYFUNCTION("let(row, match($B67&amp;if($C67&lt;&gt;"""","" [""&amp;$C67&amp;""]"",""""),index(nebulae,,2),0),join("","",iferror(round(index(nebulae,row,5)/2,3),1),iferror(round(index(nebulae,row,6)/2,3),1),0))"),"1,1,0")</f>
        <v>1,1,0</v>
      </c>
      <c r="G67" s="44" t="s">
        <v>736</v>
      </c>
      <c r="H67" s="45">
        <f t="array" ref="H67">let(systemId,match(A67,index(systems,0,1),),refSystemId,match($H$1,index(systems,0,1),),x,index(systems,systemId,3),y,index(systems,systemId,4),refX,index(systems,refSystemId,3),refY,index(systems,refSystemId,4),round(sqrt((x-refX)^2+(y-refY)^2),3))</f>
        <v>1792.847</v>
      </c>
      <c r="I67" s="53"/>
      <c r="J67" s="53"/>
      <c r="K67" s="53"/>
      <c r="L67" s="41"/>
      <c r="M67" s="41"/>
      <c r="N67" s="41"/>
      <c r="O67" s="41"/>
      <c r="P67" s="48" t="s">
        <v>408</v>
      </c>
      <c r="Q67" s="48" t="s">
        <v>408</v>
      </c>
      <c r="R67" s="48" t="s">
        <v>408</v>
      </c>
      <c r="S67" s="48" t="s">
        <v>408</v>
      </c>
      <c r="T67" s="48" t="s">
        <v>408</v>
      </c>
      <c r="U67" s="48" t="s">
        <v>737</v>
      </c>
      <c r="V67" s="48" t="s">
        <v>737</v>
      </c>
      <c r="W67" s="48" t="s">
        <v>737</v>
      </c>
      <c r="X67" s="48" t="s">
        <v>737</v>
      </c>
      <c r="Y67" s="56" t="s">
        <v>737</v>
      </c>
      <c r="Z67" s="56" t="s">
        <v>737</v>
      </c>
      <c r="AA67" s="56" t="s">
        <v>737</v>
      </c>
      <c r="AB67" s="56" t="s">
        <v>737</v>
      </c>
      <c r="AC67" s="56" t="s">
        <v>737</v>
      </c>
      <c r="AD67" s="56" t="s">
        <v>737</v>
      </c>
      <c r="AE67" s="56" t="s">
        <v>737</v>
      </c>
      <c r="AF67" s="56" t="s">
        <v>737</v>
      </c>
      <c r="AG67" s="56" t="s">
        <v>737</v>
      </c>
      <c r="AH67" s="56" t="s">
        <v>737</v>
      </c>
      <c r="AI67" s="56" t="s">
        <v>737</v>
      </c>
      <c r="AJ67" s="56" t="s">
        <v>738</v>
      </c>
      <c r="AK67" s="56" t="s">
        <v>738</v>
      </c>
      <c r="AL67" s="56" t="s">
        <v>738</v>
      </c>
      <c r="AM67" s="56" t="s">
        <v>738</v>
      </c>
      <c r="AN67" s="56" t="s">
        <v>738</v>
      </c>
      <c r="AO67" s="51" t="s">
        <v>738</v>
      </c>
      <c r="AP67" s="56" t="s">
        <v>738</v>
      </c>
      <c r="AQ67" s="56" t="s">
        <v>735</v>
      </c>
      <c r="AR67" s="56" t="s">
        <v>735</v>
      </c>
      <c r="AS67" s="55"/>
      <c r="AT67" s="51" t="s">
        <v>422</v>
      </c>
      <c r="AU67" s="54"/>
      <c r="AV67" s="55"/>
      <c r="AW67" s="55"/>
      <c r="AX67" s="55"/>
      <c r="AY67" s="55"/>
      <c r="AZ67" s="55"/>
    </row>
    <row r="68" ht="15.75" customHeight="1">
      <c r="A68" s="40">
        <v>3129.0</v>
      </c>
      <c r="B68" s="28" t="s">
        <v>739</v>
      </c>
      <c r="C68" s="41"/>
      <c r="D68" s="42">
        <f t="array" ref="D68">index(systems,match($A68,INDEX(systems,0,1),),3)</f>
        <v>552.541</v>
      </c>
      <c r="E68" s="42">
        <f t="array" ref="E68">index(systems,match($A68,INDEX(systems,0,1),),4)</f>
        <v>499.056</v>
      </c>
      <c r="F68" s="43" t="str">
        <f>IFERROR(__xludf.DUMMYFUNCTION("let(row, match($B68&amp;if($C68&lt;&gt;"""","" [""&amp;$C68&amp;""]"",""""),index(nebulae,,2),0),join("","",iferror(round(index(nebulae,row,5)/2,3),1),iferror(round(index(nebulae,row,6)/2,3),1),0))"),"1,1,0")</f>
        <v>1,1,0</v>
      </c>
      <c r="G68" s="44" t="s">
        <v>740</v>
      </c>
      <c r="H68" s="45">
        <f t="array" ref="H68">let(systemId,match(A68,index(systems,0,1),),refSystemId,match($H$1,index(systems,0,1),),x,index(systems,systemId,3),y,index(systems,systemId,4),refX,index(systems,refSystemId,3),refY,index(systems,refSystemId,4),round(sqrt((x-refX)^2+(y-refY)^2),3))</f>
        <v>744.553</v>
      </c>
      <c r="I68" s="51" t="s">
        <v>408</v>
      </c>
      <c r="J68" s="51" t="s">
        <v>408</v>
      </c>
      <c r="K68" s="51" t="s">
        <v>408</v>
      </c>
      <c r="L68" s="51" t="s">
        <v>408</v>
      </c>
      <c r="M68" s="51" t="s">
        <v>408</v>
      </c>
      <c r="N68" s="51" t="s">
        <v>741</v>
      </c>
      <c r="O68" s="51" t="s">
        <v>741</v>
      </c>
      <c r="P68" s="51" t="s">
        <v>741</v>
      </c>
      <c r="Q68" s="51" t="s">
        <v>741</v>
      </c>
      <c r="R68" s="51" t="s">
        <v>741</v>
      </c>
      <c r="S68" s="51" t="s">
        <v>741</v>
      </c>
      <c r="T68" s="51" t="s">
        <v>741</v>
      </c>
      <c r="U68" s="51" t="s">
        <v>741</v>
      </c>
      <c r="V68" s="51" t="s">
        <v>741</v>
      </c>
      <c r="W68" s="51" t="s">
        <v>741</v>
      </c>
      <c r="X68" s="51" t="s">
        <v>741</v>
      </c>
      <c r="Y68" s="51" t="s">
        <v>741</v>
      </c>
      <c r="Z68" s="51" t="s">
        <v>741</v>
      </c>
      <c r="AA68" s="51" t="s">
        <v>741</v>
      </c>
      <c r="AB68" s="51" t="s">
        <v>741</v>
      </c>
      <c r="AC68" s="51" t="s">
        <v>741</v>
      </c>
      <c r="AD68" s="51" t="s">
        <v>741</v>
      </c>
      <c r="AE68" s="51" t="s">
        <v>741</v>
      </c>
      <c r="AF68" s="51" t="s">
        <v>741</v>
      </c>
      <c r="AG68" s="51" t="s">
        <v>741</v>
      </c>
      <c r="AH68" s="51" t="s">
        <v>741</v>
      </c>
      <c r="AI68" s="51" t="s">
        <v>741</v>
      </c>
      <c r="AJ68" s="51" t="s">
        <v>741</v>
      </c>
      <c r="AK68" s="51" t="s">
        <v>741</v>
      </c>
      <c r="AL68" s="51" t="s">
        <v>741</v>
      </c>
      <c r="AM68" s="51" t="s">
        <v>741</v>
      </c>
      <c r="AN68" s="51" t="s">
        <v>741</v>
      </c>
      <c r="AO68" s="51" t="s">
        <v>741</v>
      </c>
      <c r="AP68" s="56" t="s">
        <v>741</v>
      </c>
      <c r="AQ68" s="56" t="s">
        <v>741</v>
      </c>
      <c r="AR68" s="56" t="s">
        <v>741</v>
      </c>
      <c r="AS68" s="56" t="s">
        <v>741</v>
      </c>
      <c r="AT68" s="56" t="s">
        <v>741</v>
      </c>
      <c r="AU68" s="56" t="s">
        <v>741</v>
      </c>
      <c r="AV68" s="56" t="s">
        <v>741</v>
      </c>
      <c r="AW68" s="56" t="s">
        <v>741</v>
      </c>
      <c r="AX68" s="56" t="s">
        <v>741</v>
      </c>
      <c r="AY68" s="56" t="s">
        <v>741</v>
      </c>
      <c r="AZ68" s="51" t="s">
        <v>741</v>
      </c>
    </row>
    <row r="69" ht="15.75" customHeight="1">
      <c r="A69" s="40">
        <v>56.0</v>
      </c>
      <c r="B69" s="28" t="s">
        <v>742</v>
      </c>
      <c r="C69" s="41"/>
      <c r="D69" s="42">
        <f t="array" ref="D69">index(systems,match($A69,INDEX(systems,0,1),),3)</f>
        <v>-67.732</v>
      </c>
      <c r="E69" s="42">
        <f t="array" ref="E69">index(systems,match($A69,INDEX(systems,0,1),),4)</f>
        <v>1.767</v>
      </c>
      <c r="F69" s="43" t="str">
        <f>IFERROR(__xludf.DUMMYFUNCTION("let(row, match($B69&amp;if($C69&lt;&gt;"""","" [""&amp;$C69&amp;""]"",""""),index(nebulae,,2),0),join("","",iferror(round(index(nebulae,row,5)/2,3),1),iferror(round(index(nebulae,row,6)/2,3),1),0))"),"1,1,0")</f>
        <v>1,1,0</v>
      </c>
      <c r="G69" s="44" t="s">
        <v>743</v>
      </c>
      <c r="H69" s="45">
        <f t="array" ref="H69">let(systemId,match(A69,index(systems,0,1),),refSystemId,match($H$1,index(systems,0,1),),x,index(systems,systemId,3),y,index(systems,systemId,4),refX,index(systems,refSystemId,3),refY,index(systems,refSystemId,4),round(sqrt((x-refX)^2+(y-refY)^2),3))</f>
        <v>67.755</v>
      </c>
      <c r="I69" s="46" t="s">
        <v>418</v>
      </c>
      <c r="J69" s="46" t="s">
        <v>418</v>
      </c>
      <c r="K69" s="46" t="s">
        <v>418</v>
      </c>
      <c r="L69" s="46" t="s">
        <v>418</v>
      </c>
      <c r="M69" s="53"/>
      <c r="N69" s="28" t="s">
        <v>641</v>
      </c>
      <c r="O69" s="48" t="s">
        <v>641</v>
      </c>
      <c r="P69" s="48" t="s">
        <v>641</v>
      </c>
      <c r="Q69" s="48" t="s">
        <v>641</v>
      </c>
      <c r="R69" s="48" t="s">
        <v>640</v>
      </c>
      <c r="S69" s="48" t="s">
        <v>639</v>
      </c>
      <c r="T69" s="48" t="s">
        <v>641</v>
      </c>
      <c r="U69" s="48" t="s">
        <v>641</v>
      </c>
      <c r="V69" s="48" t="s">
        <v>641</v>
      </c>
      <c r="W69" s="48" t="s">
        <v>641</v>
      </c>
      <c r="X69" s="48" t="s">
        <v>641</v>
      </c>
      <c r="Y69" s="48" t="s">
        <v>641</v>
      </c>
      <c r="Z69" s="48" t="s">
        <v>641</v>
      </c>
      <c r="AA69" s="48" t="s">
        <v>744</v>
      </c>
      <c r="AB69" s="48" t="s">
        <v>744</v>
      </c>
      <c r="AC69" s="48" t="s">
        <v>744</v>
      </c>
      <c r="AD69" s="48" t="s">
        <v>744</v>
      </c>
      <c r="AE69" s="48" t="s">
        <v>744</v>
      </c>
      <c r="AF69" s="48" t="s">
        <v>744</v>
      </c>
      <c r="AG69" s="48" t="s">
        <v>744</v>
      </c>
      <c r="AH69" s="48" t="s">
        <v>745</v>
      </c>
      <c r="AI69" s="48" t="s">
        <v>529</v>
      </c>
      <c r="AJ69" s="48" t="s">
        <v>529</v>
      </c>
      <c r="AK69" s="48" t="s">
        <v>529</v>
      </c>
      <c r="AL69" s="48" t="s">
        <v>529</v>
      </c>
      <c r="AM69" s="48" t="s">
        <v>529</v>
      </c>
      <c r="AN69" s="48" t="s">
        <v>529</v>
      </c>
      <c r="AO69" s="48" t="s">
        <v>529</v>
      </c>
      <c r="AP69" s="48" t="s">
        <v>560</v>
      </c>
      <c r="AQ69" s="48" t="s">
        <v>529</v>
      </c>
      <c r="AR69" s="48" t="s">
        <v>529</v>
      </c>
      <c r="AS69" s="52" t="s">
        <v>746</v>
      </c>
      <c r="AT69" s="52" t="s">
        <v>746</v>
      </c>
      <c r="AU69" s="52" t="s">
        <v>746</v>
      </c>
      <c r="AV69" s="52" t="s">
        <v>746</v>
      </c>
      <c r="AW69" s="48" t="s">
        <v>418</v>
      </c>
      <c r="AX69" s="48" t="s">
        <v>605</v>
      </c>
      <c r="AY69" s="48" t="s">
        <v>605</v>
      </c>
      <c r="AZ69" s="51" t="s">
        <v>605</v>
      </c>
    </row>
    <row r="70" ht="15.75" customHeight="1">
      <c r="A70" s="40">
        <v>57.0</v>
      </c>
      <c r="B70" s="28" t="s">
        <v>747</v>
      </c>
      <c r="C70" s="41"/>
      <c r="D70" s="42">
        <f t="array" ref="D70">index(systems,match($A70,INDEX(systems,0,1),),3)</f>
        <v>-74.708</v>
      </c>
      <c r="E70" s="42">
        <f t="array" ref="E70">index(systems,match($A70,INDEX(systems,0,1),),4)</f>
        <v>28.904</v>
      </c>
      <c r="F70" s="43" t="str">
        <f>IFERROR(__xludf.DUMMYFUNCTION("let(row, match($B70&amp;if($C70&lt;&gt;"""","" [""&amp;$C70&amp;""]"",""""),index(nebulae,,2),0),join("","",iferror(round(index(nebulae,row,5)/2,3),1),iferror(round(index(nebulae,row,6)/2,3),1),0))"),"1,1,0")</f>
        <v>1,1,0</v>
      </c>
      <c r="G70" s="44" t="s">
        <v>748</v>
      </c>
      <c r="H70" s="45">
        <f t="array" ref="H70">let(systemId,match(A70,index(systems,0,1),),refSystemId,match($H$1,index(systems,0,1),),x,index(systems,systemId,3),y,index(systems,systemId,4),refX,index(systems,refSystemId,3),refY,index(systems,refSystemId,4),round(sqrt((x-refX)^2+(y-refY)^2),3))</f>
        <v>80.104</v>
      </c>
      <c r="I70" s="28" t="s">
        <v>418</v>
      </c>
      <c r="J70" s="28" t="s">
        <v>418</v>
      </c>
      <c r="K70" s="41"/>
      <c r="L70" s="28" t="s">
        <v>523</v>
      </c>
      <c r="M70" s="48" t="s">
        <v>524</v>
      </c>
      <c r="N70" s="28" t="s">
        <v>641</v>
      </c>
      <c r="O70" s="48" t="s">
        <v>641</v>
      </c>
      <c r="P70" s="48" t="s">
        <v>641</v>
      </c>
      <c r="Q70" s="48" t="s">
        <v>641</v>
      </c>
      <c r="R70" s="48" t="s">
        <v>641</v>
      </c>
      <c r="S70" s="48" t="s">
        <v>641</v>
      </c>
      <c r="T70" s="48" t="s">
        <v>641</v>
      </c>
      <c r="U70" s="48" t="s">
        <v>641</v>
      </c>
      <c r="V70" s="48" t="s">
        <v>641</v>
      </c>
      <c r="W70" s="48" t="s">
        <v>641</v>
      </c>
      <c r="X70" s="48" t="s">
        <v>641</v>
      </c>
      <c r="Y70" s="48" t="s">
        <v>641</v>
      </c>
      <c r="Z70" s="48" t="s">
        <v>641</v>
      </c>
      <c r="AA70" s="48" t="s">
        <v>749</v>
      </c>
      <c r="AB70" s="48" t="s">
        <v>749</v>
      </c>
      <c r="AC70" s="48" t="s">
        <v>749</v>
      </c>
      <c r="AD70" s="48" t="s">
        <v>749</v>
      </c>
      <c r="AE70" s="48" t="s">
        <v>749</v>
      </c>
      <c r="AF70" s="48" t="s">
        <v>749</v>
      </c>
      <c r="AG70" s="48" t="s">
        <v>749</v>
      </c>
      <c r="AH70" s="48" t="s">
        <v>750</v>
      </c>
      <c r="AI70" s="48" t="s">
        <v>529</v>
      </c>
      <c r="AJ70" s="48" t="s">
        <v>529</v>
      </c>
      <c r="AK70" s="48" t="s">
        <v>529</v>
      </c>
      <c r="AL70" s="48" t="s">
        <v>529</v>
      </c>
      <c r="AM70" s="48" t="s">
        <v>529</v>
      </c>
      <c r="AN70" s="48" t="s">
        <v>529</v>
      </c>
      <c r="AO70" s="48" t="s">
        <v>529</v>
      </c>
      <c r="AP70" s="48" t="s">
        <v>560</v>
      </c>
      <c r="AQ70" s="48" t="s">
        <v>529</v>
      </c>
      <c r="AR70" s="48" t="s">
        <v>529</v>
      </c>
      <c r="AS70" s="52" t="s">
        <v>746</v>
      </c>
      <c r="AT70" s="52" t="s">
        <v>746</v>
      </c>
      <c r="AU70" s="52" t="s">
        <v>746</v>
      </c>
      <c r="AV70" s="52" t="s">
        <v>746</v>
      </c>
      <c r="AW70" s="48" t="s">
        <v>418</v>
      </c>
      <c r="AX70" s="48" t="s">
        <v>751</v>
      </c>
      <c r="AY70" s="48" t="s">
        <v>751</v>
      </c>
      <c r="AZ70" s="51" t="s">
        <v>752</v>
      </c>
    </row>
    <row r="71" ht="15.75" customHeight="1">
      <c r="A71" s="40">
        <v>58.0</v>
      </c>
      <c r="B71" s="28" t="s">
        <v>753</v>
      </c>
      <c r="C71" s="41"/>
      <c r="D71" s="42">
        <f t="array" ref="D71">index(systems,match($A71,INDEX(systems,0,1),),3)</f>
        <v>129.758</v>
      </c>
      <c r="E71" s="42">
        <f t="array" ref="E71">index(systems,match($A71,INDEX(systems,0,1),),4)</f>
        <v>-197.583</v>
      </c>
      <c r="F71" s="43" t="str">
        <f>IFERROR(__xludf.DUMMYFUNCTION("let(row, match($B71&amp;if($C71&lt;&gt;"""","" [""&amp;$C71&amp;""]"",""""),index(nebulae,,2),0),join("","",iferror(round(index(nebulae,row,5)/2,3),1),iferror(round(index(nebulae,row,6)/2,3),1),0))"),"1,1,0")</f>
        <v>1,1,0</v>
      </c>
      <c r="G71" s="44" t="s">
        <v>754</v>
      </c>
      <c r="H71" s="45">
        <f t="array" ref="H71">let(systemId,match(A71,index(systems,0,1),),refSystemId,match($H$1,index(systems,0,1),),x,index(systems,systemId,3),y,index(systems,systemId,4),refX,index(systems,refSystemId,3),refY,index(systems,refSystemId,4),round(sqrt((x-refX)^2+(y-refY)^2),3))</f>
        <v>236.381</v>
      </c>
      <c r="I71" s="41"/>
      <c r="J71" s="28" t="s">
        <v>755</v>
      </c>
      <c r="K71" s="41"/>
      <c r="L71" s="41"/>
      <c r="M71" s="28" t="s">
        <v>756</v>
      </c>
      <c r="N71" s="28" t="s">
        <v>614</v>
      </c>
      <c r="O71" s="48" t="s">
        <v>614</v>
      </c>
      <c r="P71" s="48" t="s">
        <v>614</v>
      </c>
      <c r="Q71" s="48" t="s">
        <v>614</v>
      </c>
      <c r="R71" s="48" t="s">
        <v>614</v>
      </c>
      <c r="S71" s="48" t="s">
        <v>614</v>
      </c>
      <c r="T71" s="48" t="s">
        <v>614</v>
      </c>
      <c r="U71" s="48" t="s">
        <v>614</v>
      </c>
      <c r="V71" s="48" t="s">
        <v>614</v>
      </c>
      <c r="W71" s="48" t="s">
        <v>614</v>
      </c>
      <c r="X71" s="48" t="s">
        <v>757</v>
      </c>
      <c r="Y71" s="48" t="s">
        <v>505</v>
      </c>
      <c r="Z71" s="48" t="s">
        <v>505</v>
      </c>
      <c r="AA71" s="48" t="s">
        <v>758</v>
      </c>
      <c r="AB71" s="48" t="s">
        <v>758</v>
      </c>
      <c r="AC71" s="48" t="s">
        <v>758</v>
      </c>
      <c r="AD71" s="48" t="s">
        <v>758</v>
      </c>
      <c r="AE71" s="48" t="s">
        <v>758</v>
      </c>
      <c r="AF71" s="48" t="s">
        <v>758</v>
      </c>
      <c r="AG71" s="48" t="s">
        <v>758</v>
      </c>
      <c r="AH71" s="48" t="s">
        <v>758</v>
      </c>
      <c r="AI71" s="48" t="s">
        <v>758</v>
      </c>
      <c r="AJ71" s="48" t="s">
        <v>758</v>
      </c>
      <c r="AK71" s="48" t="s">
        <v>758</v>
      </c>
      <c r="AL71" s="48" t="s">
        <v>758</v>
      </c>
      <c r="AM71" s="48" t="s">
        <v>758</v>
      </c>
      <c r="AN71" s="48" t="s">
        <v>758</v>
      </c>
      <c r="AO71" s="48" t="s">
        <v>505</v>
      </c>
      <c r="AP71" s="48" t="s">
        <v>505</v>
      </c>
      <c r="AQ71" s="48" t="s">
        <v>505</v>
      </c>
      <c r="AR71" s="48" t="s">
        <v>505</v>
      </c>
      <c r="AS71" s="48" t="s">
        <v>505</v>
      </c>
      <c r="AT71" s="48" t="s">
        <v>505</v>
      </c>
      <c r="AU71" s="48" t="s">
        <v>505</v>
      </c>
      <c r="AV71" s="48" t="s">
        <v>505</v>
      </c>
      <c r="AW71" s="48" t="s">
        <v>505</v>
      </c>
      <c r="AX71" s="48" t="s">
        <v>505</v>
      </c>
      <c r="AY71" s="48" t="s">
        <v>505</v>
      </c>
      <c r="AZ71" s="28" t="s">
        <v>505</v>
      </c>
    </row>
    <row r="72" ht="15.75" customHeight="1">
      <c r="A72" s="40">
        <v>59.0</v>
      </c>
      <c r="B72" s="28" t="s">
        <v>759</v>
      </c>
      <c r="C72" s="41"/>
      <c r="D72" s="42">
        <f t="array" ref="D72">index(systems,match($A72,INDEX(systems,0,1),),3)</f>
        <v>24.813</v>
      </c>
      <c r="E72" s="42">
        <f t="array" ref="E72">index(systems,match($A72,INDEX(systems,0,1),),4)</f>
        <v>-64.414</v>
      </c>
      <c r="F72" s="43" t="str">
        <f>IFERROR(__xludf.DUMMYFUNCTION("let(row, match($B72&amp;if($C72&lt;&gt;"""","" [""&amp;$C72&amp;""]"",""""),index(nebulae,,2),0),join("","",iferror(round(index(nebulae,row,5)/2,3),1),iferror(round(index(nebulae,row,6)/2,3),1),0))"),"1,1,0")</f>
        <v>1,1,0</v>
      </c>
      <c r="G72" s="44" t="s">
        <v>760</v>
      </c>
      <c r="H72" s="45">
        <f t="array" ref="H72">let(systemId,match(A72,index(systems,0,1),),refSystemId,match($H$1,index(systems,0,1),),x,index(systems,systemId,3),y,index(systems,systemId,4),refX,index(systems,refSystemId,3),refY,index(systems,refSystemId,4),round(sqrt((x-refX)^2+(y-refY)^2),3))</f>
        <v>69.028</v>
      </c>
      <c r="I72" s="46" t="s">
        <v>418</v>
      </c>
      <c r="J72" s="46" t="s">
        <v>761</v>
      </c>
      <c r="K72" s="47" t="s">
        <v>761</v>
      </c>
      <c r="L72" s="47" t="s">
        <v>761</v>
      </c>
      <c r="M72" s="46" t="s">
        <v>761</v>
      </c>
      <c r="N72" s="28" t="s">
        <v>509</v>
      </c>
      <c r="O72" s="48" t="s">
        <v>509</v>
      </c>
      <c r="P72" s="48" t="s">
        <v>509</v>
      </c>
      <c r="Q72" s="48" t="s">
        <v>509</v>
      </c>
      <c r="R72" s="48" t="s">
        <v>510</v>
      </c>
      <c r="S72" s="48" t="s">
        <v>509</v>
      </c>
      <c r="T72" s="48" t="s">
        <v>541</v>
      </c>
      <c r="U72" s="48" t="s">
        <v>520</v>
      </c>
      <c r="V72" s="48" t="s">
        <v>520</v>
      </c>
      <c r="W72" s="48" t="s">
        <v>520</v>
      </c>
      <c r="X72" s="48" t="s">
        <v>520</v>
      </c>
      <c r="Y72" s="48" t="s">
        <v>762</v>
      </c>
      <c r="Z72" s="48" t="s">
        <v>763</v>
      </c>
      <c r="AA72" s="48" t="s">
        <v>764</v>
      </c>
      <c r="AB72" s="48" t="s">
        <v>764</v>
      </c>
      <c r="AC72" s="48" t="s">
        <v>764</v>
      </c>
      <c r="AD72" s="48" t="s">
        <v>764</v>
      </c>
      <c r="AE72" s="48" t="s">
        <v>764</v>
      </c>
      <c r="AF72" s="48" t="s">
        <v>764</v>
      </c>
      <c r="AG72" s="48" t="s">
        <v>764</v>
      </c>
      <c r="AH72" s="48" t="s">
        <v>418</v>
      </c>
      <c r="AI72" s="48" t="s">
        <v>418</v>
      </c>
      <c r="AJ72" s="48" t="s">
        <v>418</v>
      </c>
      <c r="AK72" s="48" t="s">
        <v>418</v>
      </c>
      <c r="AL72" s="48" t="s">
        <v>418</v>
      </c>
      <c r="AM72" s="48" t="s">
        <v>418</v>
      </c>
      <c r="AN72" s="48" t="s">
        <v>765</v>
      </c>
      <c r="AO72" s="48" t="s">
        <v>765</v>
      </c>
      <c r="AP72" s="48" t="s">
        <v>765</v>
      </c>
      <c r="AQ72" s="48" t="s">
        <v>765</v>
      </c>
      <c r="AR72" s="48" t="s">
        <v>765</v>
      </c>
      <c r="AS72" s="48" t="s">
        <v>765</v>
      </c>
      <c r="AT72" s="52" t="s">
        <v>766</v>
      </c>
      <c r="AU72" s="52" t="s">
        <v>766</v>
      </c>
      <c r="AV72" s="52" t="s">
        <v>766</v>
      </c>
      <c r="AW72" s="48" t="s">
        <v>418</v>
      </c>
      <c r="AX72" s="48" t="s">
        <v>536</v>
      </c>
      <c r="AY72" s="48" t="s">
        <v>767</v>
      </c>
      <c r="AZ72" s="28" t="s">
        <v>767</v>
      </c>
    </row>
    <row r="73" ht="15.75" customHeight="1">
      <c r="A73" s="40">
        <v>60.0</v>
      </c>
      <c r="B73" s="28" t="s">
        <v>768</v>
      </c>
      <c r="C73" s="41"/>
      <c r="D73" s="42">
        <f t="array" ref="D73">index(systems,match($A73,INDEX(systems,0,1),),3)</f>
        <v>44.714</v>
      </c>
      <c r="E73" s="42">
        <f t="array" ref="E73">index(systems,match($A73,INDEX(systems,0,1),),4)</f>
        <v>-191.043</v>
      </c>
      <c r="F73" s="43" t="str">
        <f>IFERROR(__xludf.DUMMYFUNCTION("let(row, match($B73&amp;if($C73&lt;&gt;"""","" [""&amp;$C73&amp;""]"",""""),index(nebulae,,2),0),join("","",iferror(round(index(nebulae,row,5)/2,3),1),iferror(round(index(nebulae,row,6)/2,3),1),0))"),"1,1,0")</f>
        <v>1,1,0</v>
      </c>
      <c r="G73" s="44" t="s">
        <v>769</v>
      </c>
      <c r="H73" s="45">
        <f t="array" ref="H73">let(systemId,match(A73,index(systems,0,1),),refSystemId,match($H$1,index(systems,0,1),),x,index(systems,systemId,3),y,index(systems,systemId,4),refX,index(systems,refSystemId,3),refY,index(systems,refSystemId,4),round(sqrt((x-refX)^2+(y-refY)^2),3))</f>
        <v>196.206</v>
      </c>
      <c r="I73" s="46" t="s">
        <v>418</v>
      </c>
      <c r="J73" s="53"/>
      <c r="K73" s="53"/>
      <c r="L73" s="41"/>
      <c r="M73" s="28" t="s">
        <v>755</v>
      </c>
      <c r="N73" s="59" t="s">
        <v>770</v>
      </c>
      <c r="O73" s="48" t="s">
        <v>770</v>
      </c>
      <c r="P73" s="48" t="s">
        <v>770</v>
      </c>
      <c r="Q73" s="48" t="s">
        <v>770</v>
      </c>
      <c r="R73" s="48" t="s">
        <v>770</v>
      </c>
      <c r="S73" s="48" t="s">
        <v>770</v>
      </c>
      <c r="T73" s="48" t="s">
        <v>770</v>
      </c>
      <c r="U73" s="48" t="s">
        <v>770</v>
      </c>
      <c r="V73" s="48" t="s">
        <v>770</v>
      </c>
      <c r="W73" s="48" t="s">
        <v>770</v>
      </c>
      <c r="X73" s="48" t="s">
        <v>770</v>
      </c>
      <c r="Y73" s="48" t="s">
        <v>770</v>
      </c>
      <c r="Z73" s="48" t="s">
        <v>770</v>
      </c>
      <c r="AA73" s="48" t="s">
        <v>770</v>
      </c>
      <c r="AB73" s="48" t="s">
        <v>770</v>
      </c>
      <c r="AC73" s="48" t="s">
        <v>770</v>
      </c>
      <c r="AD73" s="48" t="s">
        <v>770</v>
      </c>
      <c r="AE73" s="48" t="s">
        <v>770</v>
      </c>
      <c r="AF73" s="48" t="s">
        <v>770</v>
      </c>
      <c r="AG73" s="48" t="s">
        <v>770</v>
      </c>
      <c r="AH73" s="48" t="s">
        <v>770</v>
      </c>
      <c r="AI73" s="48" t="s">
        <v>770</v>
      </c>
      <c r="AJ73" s="48" t="s">
        <v>770</v>
      </c>
      <c r="AK73" s="48" t="s">
        <v>770</v>
      </c>
      <c r="AL73" s="48" t="s">
        <v>770</v>
      </c>
      <c r="AM73" s="48" t="s">
        <v>770</v>
      </c>
      <c r="AN73" s="48" t="s">
        <v>770</v>
      </c>
      <c r="AO73" s="48" t="s">
        <v>770</v>
      </c>
      <c r="AP73" s="48" t="s">
        <v>505</v>
      </c>
      <c r="AQ73" s="48" t="s">
        <v>770</v>
      </c>
      <c r="AR73" s="48" t="s">
        <v>770</v>
      </c>
      <c r="AS73" s="48" t="s">
        <v>770</v>
      </c>
      <c r="AT73" s="48" t="s">
        <v>770</v>
      </c>
      <c r="AU73" s="48" t="s">
        <v>770</v>
      </c>
      <c r="AV73" s="48" t="s">
        <v>770</v>
      </c>
      <c r="AW73" s="48" t="s">
        <v>770</v>
      </c>
      <c r="AX73" s="48" t="s">
        <v>770</v>
      </c>
      <c r="AY73" s="48" t="s">
        <v>770</v>
      </c>
      <c r="AZ73" s="28" t="s">
        <v>770</v>
      </c>
    </row>
    <row r="74" ht="15.75" customHeight="1">
      <c r="A74" s="40">
        <v>61.0</v>
      </c>
      <c r="B74" s="28" t="s">
        <v>771</v>
      </c>
      <c r="C74" s="41"/>
      <c r="D74" s="42">
        <f t="array" ref="D74">index(systems,match($A74,INDEX(systems,0,1),),3)</f>
        <v>150.833</v>
      </c>
      <c r="E74" s="42">
        <f t="array" ref="E74">index(systems,match($A74,INDEX(systems,0,1),),4)</f>
        <v>88.192</v>
      </c>
      <c r="F74" s="43" t="str">
        <f>IFERROR(__xludf.DUMMYFUNCTION("let(row, match($B74&amp;if($C74&lt;&gt;"""","" [""&amp;$C74&amp;""]"",""""),index(nebulae,,2),0),join("","",iferror(round(index(nebulae,row,5)/2,3),1),iferror(round(index(nebulae,row,6)/2,3),1),0))"),"1,1,0")</f>
        <v>1,1,0</v>
      </c>
      <c r="G74" s="44" t="s">
        <v>772</v>
      </c>
      <c r="H74" s="45">
        <f t="array" ref="H74">let(systemId,match(A74,index(systems,0,1),),refSystemId,match($H$1,index(systems,0,1),),x,index(systems,systemId,3),y,index(systems,systemId,4),refX,index(systems,refSystemId,3),refY,index(systems,refSystemId,4),round(sqrt((x-refX)^2+(y-refY)^2),3))</f>
        <v>174.724</v>
      </c>
      <c r="I74" s="60" t="s">
        <v>408</v>
      </c>
      <c r="J74" s="60" t="s">
        <v>408</v>
      </c>
      <c r="K74" s="60" t="s">
        <v>408</v>
      </c>
      <c r="L74" s="41"/>
      <c r="M74" s="41"/>
      <c r="N74" s="59" t="s">
        <v>773</v>
      </c>
      <c r="O74" s="48" t="s">
        <v>773</v>
      </c>
      <c r="P74" s="48" t="s">
        <v>773</v>
      </c>
      <c r="Q74" s="48" t="s">
        <v>773</v>
      </c>
      <c r="R74" s="48" t="s">
        <v>773</v>
      </c>
      <c r="S74" s="48" t="s">
        <v>773</v>
      </c>
      <c r="T74" s="48" t="s">
        <v>773</v>
      </c>
      <c r="U74" s="48" t="s">
        <v>422</v>
      </c>
      <c r="V74" s="48" t="s">
        <v>422</v>
      </c>
      <c r="W74" s="48" t="s">
        <v>422</v>
      </c>
      <c r="X74" s="48" t="s">
        <v>422</v>
      </c>
      <c r="Y74" s="48" t="s">
        <v>422</v>
      </c>
      <c r="Z74" s="48" t="s">
        <v>422</v>
      </c>
      <c r="AA74" s="48" t="s">
        <v>422</v>
      </c>
      <c r="AB74" s="48" t="s">
        <v>422</v>
      </c>
      <c r="AC74" s="48" t="s">
        <v>422</v>
      </c>
      <c r="AD74" s="48" t="s">
        <v>422</v>
      </c>
      <c r="AE74" s="48" t="s">
        <v>422</v>
      </c>
      <c r="AF74" s="48" t="s">
        <v>422</v>
      </c>
      <c r="AG74" s="48" t="s">
        <v>422</v>
      </c>
      <c r="AH74" s="48" t="s">
        <v>422</v>
      </c>
      <c r="AI74" s="48" t="s">
        <v>422</v>
      </c>
      <c r="AJ74" s="48" t="s">
        <v>422</v>
      </c>
      <c r="AK74" s="48" t="s">
        <v>422</v>
      </c>
      <c r="AL74" s="48" t="s">
        <v>422</v>
      </c>
      <c r="AM74" s="48" t="s">
        <v>422</v>
      </c>
      <c r="AN74" s="48" t="s">
        <v>422</v>
      </c>
      <c r="AO74" s="48" t="s">
        <v>422</v>
      </c>
      <c r="AP74" s="48" t="s">
        <v>422</v>
      </c>
      <c r="AQ74" s="48" t="s">
        <v>422</v>
      </c>
      <c r="AR74" s="48" t="s">
        <v>422</v>
      </c>
      <c r="AS74" s="48" t="s">
        <v>422</v>
      </c>
      <c r="AT74" s="48" t="s">
        <v>422</v>
      </c>
      <c r="AU74" s="48" t="s">
        <v>422</v>
      </c>
      <c r="AV74" s="48" t="s">
        <v>422</v>
      </c>
      <c r="AW74" s="48" t="s">
        <v>422</v>
      </c>
      <c r="AX74" s="48" t="s">
        <v>422</v>
      </c>
      <c r="AY74" s="48" t="s">
        <v>422</v>
      </c>
      <c r="AZ74" s="28" t="s">
        <v>422</v>
      </c>
    </row>
    <row r="75" ht="15.75" customHeight="1">
      <c r="A75" s="40">
        <v>62.0</v>
      </c>
      <c r="B75" s="28" t="s">
        <v>774</v>
      </c>
      <c r="C75" s="41"/>
      <c r="D75" s="42">
        <f t="array" ref="D75">index(systems,match($A75,INDEX(systems,0,1),),3)</f>
        <v>429.841</v>
      </c>
      <c r="E75" s="42">
        <f t="array" ref="E75">index(systems,match($A75,INDEX(systems,0,1),),4)</f>
        <v>144.618</v>
      </c>
      <c r="F75" s="43" t="str">
        <f>IFERROR(__xludf.DUMMYFUNCTION("let(row, match($B75&amp;if($C75&lt;&gt;"""","" [""&amp;$C75&amp;""]"",""""),index(nebulae,,2),0),join("","",iferror(round(index(nebulae,row,5)/2,3),1),iferror(round(index(nebulae,row,6)/2,3),1),0))"),"1,1,0")</f>
        <v>1,1,0</v>
      </c>
      <c r="G75" s="44" t="s">
        <v>775</v>
      </c>
      <c r="H75" s="45">
        <f t="array" ref="H75">let(systemId,match(A75,index(systems,0,1),),refSystemId,match($H$1,index(systems,0,1),),x,index(systems,systemId,3),y,index(systems,systemId,4),refX,index(systems,refSystemId,3),refY,index(systems,refSystemId,4),round(sqrt((x-refX)^2+(y-refY)^2),3))</f>
        <v>453.517</v>
      </c>
      <c r="I75" s="46" t="s">
        <v>408</v>
      </c>
      <c r="J75" s="46" t="s">
        <v>408</v>
      </c>
      <c r="K75" s="46" t="s">
        <v>408</v>
      </c>
      <c r="L75" s="46" t="s">
        <v>408</v>
      </c>
      <c r="M75" s="46" t="s">
        <v>408</v>
      </c>
      <c r="N75" s="28" t="s">
        <v>408</v>
      </c>
      <c r="O75" s="41"/>
      <c r="P75" s="48" t="s">
        <v>776</v>
      </c>
      <c r="Q75" s="48" t="s">
        <v>776</v>
      </c>
      <c r="R75" s="48" t="s">
        <v>776</v>
      </c>
      <c r="S75" s="48" t="s">
        <v>776</v>
      </c>
      <c r="T75" s="48" t="s">
        <v>776</v>
      </c>
      <c r="U75" s="48" t="s">
        <v>776</v>
      </c>
      <c r="V75" s="48" t="s">
        <v>776</v>
      </c>
      <c r="W75" s="48" t="s">
        <v>776</v>
      </c>
      <c r="X75" s="48" t="s">
        <v>776</v>
      </c>
      <c r="Y75" s="48" t="s">
        <v>776</v>
      </c>
      <c r="Z75" s="48" t="s">
        <v>776</v>
      </c>
      <c r="AA75" s="48" t="s">
        <v>776</v>
      </c>
      <c r="AB75" s="48" t="s">
        <v>776</v>
      </c>
      <c r="AC75" s="48" t="s">
        <v>776</v>
      </c>
      <c r="AD75" s="48" t="s">
        <v>776</v>
      </c>
      <c r="AE75" s="48" t="s">
        <v>776</v>
      </c>
      <c r="AF75" s="48" t="s">
        <v>776</v>
      </c>
      <c r="AG75" s="48" t="s">
        <v>776</v>
      </c>
      <c r="AH75" s="48" t="s">
        <v>776</v>
      </c>
      <c r="AI75" s="48" t="s">
        <v>776</v>
      </c>
      <c r="AJ75" s="48" t="s">
        <v>776</v>
      </c>
      <c r="AK75" s="48" t="s">
        <v>776</v>
      </c>
      <c r="AL75" s="48" t="s">
        <v>776</v>
      </c>
      <c r="AM75" s="48" t="s">
        <v>776</v>
      </c>
      <c r="AN75" s="48" t="s">
        <v>776</v>
      </c>
      <c r="AO75" s="48" t="s">
        <v>776</v>
      </c>
      <c r="AP75" s="48" t="s">
        <v>776</v>
      </c>
      <c r="AQ75" s="48" t="s">
        <v>776</v>
      </c>
      <c r="AR75" s="48" t="s">
        <v>776</v>
      </c>
      <c r="AS75" s="48" t="s">
        <v>776</v>
      </c>
      <c r="AT75" s="48" t="s">
        <v>777</v>
      </c>
      <c r="AU75" s="48" t="s">
        <v>777</v>
      </c>
      <c r="AV75" s="52" t="s">
        <v>777</v>
      </c>
      <c r="AW75" s="48" t="s">
        <v>777</v>
      </c>
      <c r="AX75" s="48" t="s">
        <v>777</v>
      </c>
      <c r="AY75" s="48" t="s">
        <v>777</v>
      </c>
      <c r="AZ75" s="28" t="s">
        <v>777</v>
      </c>
    </row>
    <row r="76" ht="15.75" customHeight="1">
      <c r="A76" s="40">
        <v>63.0</v>
      </c>
      <c r="B76" s="28" t="s">
        <v>778</v>
      </c>
      <c r="C76" s="41"/>
      <c r="D76" s="42">
        <f t="array" ref="D76">index(systems,match($A76,INDEX(systems,0,1),),3)</f>
        <v>-403.504</v>
      </c>
      <c r="E76" s="42">
        <f t="array" ref="E76">index(systems,match($A76,INDEX(systems,0,1),),4)</f>
        <v>183.741</v>
      </c>
      <c r="F76" s="43" t="str">
        <f>IFERROR(__xludf.DUMMYFUNCTION("let(row, match($B76&amp;if($C76&lt;&gt;"""","" [""&amp;$C76&amp;""]"",""""),index(nebulae,,2),0),join("","",iferror(round(index(nebulae,row,5)/2,3),1),iferror(round(index(nebulae,row,6)/2,3),1),0))"),"1,1,0")</f>
        <v>1,1,0</v>
      </c>
      <c r="G76" s="44" t="s">
        <v>779</v>
      </c>
      <c r="H76" s="45">
        <f t="array" ref="H76">let(systemId,match(A76,index(systems,0,1),),refSystemId,match($H$1,index(systems,0,1),),x,index(systems,systemId,3),y,index(systems,systemId,4),refX,index(systems,refSystemId,3),refY,index(systems,refSystemId,4),round(sqrt((x-refX)^2+(y-refY)^2),3))</f>
        <v>443.369</v>
      </c>
      <c r="I76" s="41"/>
      <c r="J76" s="41"/>
      <c r="K76" s="41"/>
      <c r="L76" s="41"/>
      <c r="M76" s="41"/>
      <c r="N76" s="28" t="s">
        <v>449</v>
      </c>
      <c r="O76" s="48" t="s">
        <v>449</v>
      </c>
      <c r="P76" s="48" t="s">
        <v>449</v>
      </c>
      <c r="Q76" s="48" t="s">
        <v>449</v>
      </c>
      <c r="R76" s="48" t="s">
        <v>449</v>
      </c>
      <c r="S76" s="48" t="s">
        <v>449</v>
      </c>
      <c r="T76" s="48" t="s">
        <v>449</v>
      </c>
      <c r="U76" s="48" t="s">
        <v>449</v>
      </c>
      <c r="V76" s="48" t="s">
        <v>449</v>
      </c>
      <c r="W76" s="48" t="s">
        <v>449</v>
      </c>
      <c r="X76" s="48" t="s">
        <v>449</v>
      </c>
      <c r="Y76" s="52" t="s">
        <v>449</v>
      </c>
      <c r="Z76" s="52" t="s">
        <v>449</v>
      </c>
      <c r="AA76" s="52" t="s">
        <v>684</v>
      </c>
      <c r="AB76" s="52" t="s">
        <v>684</v>
      </c>
      <c r="AC76" s="52" t="s">
        <v>684</v>
      </c>
      <c r="AD76" s="52" t="s">
        <v>684</v>
      </c>
      <c r="AE76" s="52" t="s">
        <v>684</v>
      </c>
      <c r="AF76" s="52" t="s">
        <v>684</v>
      </c>
      <c r="AG76" s="52" t="s">
        <v>684</v>
      </c>
      <c r="AH76" s="52" t="s">
        <v>685</v>
      </c>
      <c r="AI76" s="52" t="s">
        <v>464</v>
      </c>
      <c r="AJ76" s="52" t="s">
        <v>464</v>
      </c>
      <c r="AK76" s="52" t="s">
        <v>464</v>
      </c>
      <c r="AL76" s="52" t="s">
        <v>464</v>
      </c>
      <c r="AM76" s="52" t="s">
        <v>464</v>
      </c>
      <c r="AN76" s="52" t="s">
        <v>464</v>
      </c>
      <c r="AO76" s="52" t="s">
        <v>464</v>
      </c>
      <c r="AP76" s="52" t="s">
        <v>464</v>
      </c>
      <c r="AQ76" s="52" t="s">
        <v>464</v>
      </c>
      <c r="AR76" s="48" t="s">
        <v>464</v>
      </c>
      <c r="AS76" s="48" t="s">
        <v>466</v>
      </c>
      <c r="AT76" s="52" t="s">
        <v>467</v>
      </c>
      <c r="AU76" s="52" t="s">
        <v>467</v>
      </c>
      <c r="AV76" s="52" t="s">
        <v>467</v>
      </c>
      <c r="AW76" s="52" t="s">
        <v>467</v>
      </c>
      <c r="AX76" s="52" t="s">
        <v>468</v>
      </c>
      <c r="AY76" s="52" t="s">
        <v>468</v>
      </c>
      <c r="AZ76" s="49" t="s">
        <v>468</v>
      </c>
    </row>
    <row r="77" ht="15.75" customHeight="1">
      <c r="A77" s="40">
        <v>64.0</v>
      </c>
      <c r="B77" s="28" t="s">
        <v>780</v>
      </c>
      <c r="C77" s="28" t="s">
        <v>781</v>
      </c>
      <c r="D77" s="42">
        <f t="array" ref="D77">index(systems,match($A77,INDEX(systems,0,1),),3)</f>
        <v>110.827</v>
      </c>
      <c r="E77" s="42">
        <f t="array" ref="E77">index(systems,match($A77,INDEX(systems,0,1),),4)</f>
        <v>-356.104</v>
      </c>
      <c r="F77" s="43" t="str">
        <f>IFERROR(__xludf.DUMMYFUNCTION("let(row, match($B77&amp;if($C77&lt;&gt;"""","" [""&amp;$C77&amp;""]"",""""),index(nebulae,,2),0),join("","",iferror(round(index(nebulae,row,5)/2,3),1),iferror(round(index(nebulae,row,6)/2,3),1),0))"),"1,1,0")</f>
        <v>1,1,0</v>
      </c>
      <c r="G77" s="44" t="s">
        <v>782</v>
      </c>
      <c r="H77" s="45">
        <f t="array" ref="H77">let(systemId,match(A77,index(systems,0,1),),refSystemId,match($H$1,index(systems,0,1),),x,index(systems,systemId,3),y,index(systems,systemId,4),refX,index(systems,refSystemId,3),refY,index(systems,refSystemId,4),round(sqrt((x-refX)^2+(y-refY)^2),3))</f>
        <v>372.951</v>
      </c>
      <c r="I77" s="41"/>
      <c r="J77" s="41"/>
      <c r="K77" s="41"/>
      <c r="L77" s="41"/>
      <c r="M77" s="28" t="s">
        <v>418</v>
      </c>
      <c r="N77" s="28" t="s">
        <v>783</v>
      </c>
      <c r="O77" s="48" t="s">
        <v>783</v>
      </c>
      <c r="P77" s="48" t="s">
        <v>783</v>
      </c>
      <c r="Q77" s="48" t="s">
        <v>783</v>
      </c>
      <c r="R77" s="48" t="s">
        <v>783</v>
      </c>
      <c r="S77" s="48" t="s">
        <v>783</v>
      </c>
      <c r="T77" s="48" t="s">
        <v>783</v>
      </c>
      <c r="U77" s="48" t="s">
        <v>783</v>
      </c>
      <c r="V77" s="48" t="s">
        <v>783</v>
      </c>
      <c r="W77" s="48" t="s">
        <v>783</v>
      </c>
      <c r="X77" s="48" t="s">
        <v>783</v>
      </c>
      <c r="Y77" s="48" t="s">
        <v>422</v>
      </c>
      <c r="Z77" s="48" t="s">
        <v>422</v>
      </c>
      <c r="AA77" s="48" t="s">
        <v>422</v>
      </c>
      <c r="AB77" s="48" t="s">
        <v>422</v>
      </c>
      <c r="AC77" s="48" t="s">
        <v>422</v>
      </c>
      <c r="AD77" s="48" t="s">
        <v>422</v>
      </c>
      <c r="AE77" s="48" t="s">
        <v>422</v>
      </c>
      <c r="AF77" s="48" t="s">
        <v>422</v>
      </c>
      <c r="AG77" s="48" t="s">
        <v>422</v>
      </c>
      <c r="AH77" s="48" t="s">
        <v>422</v>
      </c>
      <c r="AI77" s="48" t="s">
        <v>422</v>
      </c>
      <c r="AJ77" s="48" t="s">
        <v>422</v>
      </c>
      <c r="AK77" s="48" t="s">
        <v>422</v>
      </c>
      <c r="AL77" s="48" t="s">
        <v>422</v>
      </c>
      <c r="AM77" s="48" t="s">
        <v>422</v>
      </c>
      <c r="AN77" s="48" t="s">
        <v>422</v>
      </c>
      <c r="AO77" s="48" t="s">
        <v>422</v>
      </c>
      <c r="AP77" s="48" t="s">
        <v>422</v>
      </c>
      <c r="AQ77" s="48" t="s">
        <v>422</v>
      </c>
      <c r="AR77" s="48" t="s">
        <v>422</v>
      </c>
      <c r="AS77" s="48" t="s">
        <v>422</v>
      </c>
      <c r="AT77" s="48" t="s">
        <v>422</v>
      </c>
      <c r="AU77" s="48" t="s">
        <v>422</v>
      </c>
      <c r="AV77" s="48" t="s">
        <v>422</v>
      </c>
      <c r="AW77" s="48" t="s">
        <v>422</v>
      </c>
      <c r="AX77" s="48" t="s">
        <v>422</v>
      </c>
      <c r="AY77" s="48" t="s">
        <v>422</v>
      </c>
      <c r="AZ77" s="28" t="s">
        <v>422</v>
      </c>
    </row>
    <row r="78" ht="15.75" customHeight="1">
      <c r="A78" s="40">
        <v>65.0</v>
      </c>
      <c r="B78" s="28" t="s">
        <v>780</v>
      </c>
      <c r="C78" s="28" t="s">
        <v>733</v>
      </c>
      <c r="D78" s="42">
        <f t="array" ref="D78">index(systems,match($A78,INDEX(systems,0,1),),3)</f>
        <v>-57.639</v>
      </c>
      <c r="E78" s="42">
        <f t="array" ref="E78">index(systems,match($A78,INDEX(systems,0,1),),4)</f>
        <v>115.993</v>
      </c>
      <c r="F78" s="43" t="str">
        <f>IFERROR(__xludf.DUMMYFUNCTION("let(row, match($B78&amp;if($C78&lt;&gt;"""","" [""&amp;$C78&amp;""]"",""""),index(nebulae,,2),0),join("","",iferror(round(index(nebulae,row,5)/2,3),1),iferror(round(index(nebulae,row,6)/2,3),1),0))"),"1,1,0")</f>
        <v>1,1,0</v>
      </c>
      <c r="G78" s="44" t="s">
        <v>784</v>
      </c>
      <c r="H78" s="45">
        <f t="array" ref="H78">let(systemId,match(A78,index(systems,0,1),),refSystemId,match($H$1,index(systems,0,1),),x,index(systems,systemId,3),y,index(systems,systemId,4),refX,index(systems,refSystemId,3),refY,index(systems,refSystemId,4),round(sqrt((x-refX)^2+(y-refY)^2),3))</f>
        <v>129.525</v>
      </c>
      <c r="I78" s="46" t="s">
        <v>418</v>
      </c>
      <c r="J78" s="53"/>
      <c r="K78" s="46" t="s">
        <v>523</v>
      </c>
      <c r="L78" s="28" t="s">
        <v>523</v>
      </c>
      <c r="M78" s="48" t="s">
        <v>524</v>
      </c>
      <c r="N78" s="28" t="s">
        <v>785</v>
      </c>
      <c r="O78" s="48" t="s">
        <v>785</v>
      </c>
      <c r="P78" s="48" t="s">
        <v>785</v>
      </c>
      <c r="Q78" s="48" t="s">
        <v>785</v>
      </c>
      <c r="R78" s="48" t="s">
        <v>785</v>
      </c>
      <c r="S78" s="48" t="s">
        <v>785</v>
      </c>
      <c r="T78" s="48" t="s">
        <v>785</v>
      </c>
      <c r="U78" s="48" t="s">
        <v>785</v>
      </c>
      <c r="V78" s="48" t="s">
        <v>785</v>
      </c>
      <c r="W78" s="48" t="s">
        <v>785</v>
      </c>
      <c r="X78" s="48" t="s">
        <v>785</v>
      </c>
      <c r="Y78" s="48" t="s">
        <v>785</v>
      </c>
      <c r="Z78" s="48" t="s">
        <v>526</v>
      </c>
      <c r="AA78" s="48" t="s">
        <v>786</v>
      </c>
      <c r="AB78" s="48" t="s">
        <v>786</v>
      </c>
      <c r="AC78" s="48" t="s">
        <v>786</v>
      </c>
      <c r="AD78" s="48" t="s">
        <v>786</v>
      </c>
      <c r="AE78" s="48" t="s">
        <v>786</v>
      </c>
      <c r="AF78" s="48" t="s">
        <v>786</v>
      </c>
      <c r="AG78" s="48" t="s">
        <v>786</v>
      </c>
      <c r="AH78" s="48" t="s">
        <v>787</v>
      </c>
      <c r="AI78" s="48" t="s">
        <v>529</v>
      </c>
      <c r="AJ78" s="48" t="s">
        <v>529</v>
      </c>
      <c r="AK78" s="48" t="s">
        <v>529</v>
      </c>
      <c r="AL78" s="48" t="s">
        <v>529</v>
      </c>
      <c r="AM78" s="48" t="s">
        <v>529</v>
      </c>
      <c r="AN78" s="48" t="s">
        <v>788</v>
      </c>
      <c r="AO78" s="48" t="s">
        <v>529</v>
      </c>
      <c r="AP78" s="48" t="s">
        <v>529</v>
      </c>
      <c r="AQ78" s="48" t="s">
        <v>529</v>
      </c>
      <c r="AR78" s="48" t="s">
        <v>529</v>
      </c>
      <c r="AS78" s="48" t="s">
        <v>789</v>
      </c>
      <c r="AT78" s="48" t="s">
        <v>530</v>
      </c>
      <c r="AU78" s="48" t="s">
        <v>530</v>
      </c>
      <c r="AV78" s="48" t="s">
        <v>530</v>
      </c>
      <c r="AW78" s="48" t="s">
        <v>530</v>
      </c>
      <c r="AX78" s="48" t="s">
        <v>417</v>
      </c>
      <c r="AY78" s="48" t="s">
        <v>417</v>
      </c>
      <c r="AZ78" s="49" t="s">
        <v>418</v>
      </c>
    </row>
    <row r="79" ht="15.75" customHeight="1">
      <c r="A79" s="40">
        <v>66.0</v>
      </c>
      <c r="B79" s="28" t="s">
        <v>790</v>
      </c>
      <c r="C79" s="41"/>
      <c r="D79" s="42">
        <f t="array" ref="D79">index(systems,match($A79,INDEX(systems,0,1),),3)</f>
        <v>588.602</v>
      </c>
      <c r="E79" s="42">
        <f t="array" ref="E79">index(systems,match($A79,INDEX(systems,0,1),),4)</f>
        <v>454.172</v>
      </c>
      <c r="F79" s="43" t="str">
        <f>IFERROR(__xludf.DUMMYFUNCTION("let(row, match($B79&amp;if($C79&lt;&gt;"""","" [""&amp;$C79&amp;""]"",""""),index(nebulae,,2),0),join("","",iferror(round(index(nebulae,row,5)/2,3),1),iferror(round(index(nebulae,row,6)/2,3),1),0))"),"1,1,0")</f>
        <v>1,1,0</v>
      </c>
      <c r="G79" s="44" t="s">
        <v>791</v>
      </c>
      <c r="H79" s="45">
        <f t="array" ref="H79">let(systemId,match(A79,index(systems,0,1),),refSystemId,match($H$1,index(systems,0,1),),x,index(systems,systemId,3),y,index(systems,systemId,4),refX,index(systems,refSystemId,3),refY,index(systems,refSystemId,4),round(sqrt((x-refX)^2+(y-refY)^2),3))</f>
        <v>743.454</v>
      </c>
      <c r="I79" s="51" t="s">
        <v>418</v>
      </c>
      <c r="J79" s="56" t="s">
        <v>418</v>
      </c>
      <c r="K79" s="56" t="s">
        <v>418</v>
      </c>
      <c r="L79" s="56" t="s">
        <v>418</v>
      </c>
      <c r="M79" s="56" t="s">
        <v>418</v>
      </c>
      <c r="N79" s="56" t="s">
        <v>418</v>
      </c>
      <c r="O79" s="56" t="s">
        <v>418</v>
      </c>
      <c r="P79" s="56" t="s">
        <v>418</v>
      </c>
      <c r="Q79" s="56" t="s">
        <v>418</v>
      </c>
      <c r="R79" s="56" t="s">
        <v>418</v>
      </c>
      <c r="S79" s="56" t="s">
        <v>418</v>
      </c>
      <c r="T79" s="56" t="s">
        <v>418</v>
      </c>
      <c r="U79" s="56" t="s">
        <v>418</v>
      </c>
      <c r="V79" s="56" t="s">
        <v>418</v>
      </c>
      <c r="W79" s="56" t="s">
        <v>418</v>
      </c>
      <c r="X79" s="56" t="s">
        <v>418</v>
      </c>
      <c r="Y79" s="56" t="s">
        <v>418</v>
      </c>
      <c r="Z79" s="56" t="s">
        <v>792</v>
      </c>
      <c r="AA79" s="51" t="s">
        <v>418</v>
      </c>
      <c r="AB79" s="56" t="s">
        <v>418</v>
      </c>
      <c r="AC79" s="56" t="s">
        <v>418</v>
      </c>
      <c r="AD79" s="56" t="s">
        <v>418</v>
      </c>
      <c r="AE79" s="56" t="s">
        <v>418</v>
      </c>
      <c r="AF79" s="56" t="s">
        <v>418</v>
      </c>
      <c r="AG79" s="56" t="s">
        <v>418</v>
      </c>
      <c r="AH79" s="56" t="s">
        <v>418</v>
      </c>
      <c r="AI79" s="56" t="s">
        <v>418</v>
      </c>
      <c r="AJ79" s="56" t="s">
        <v>418</v>
      </c>
      <c r="AK79" s="56" t="s">
        <v>418</v>
      </c>
      <c r="AL79" s="56" t="s">
        <v>418</v>
      </c>
      <c r="AM79" s="56" t="s">
        <v>418</v>
      </c>
      <c r="AN79" s="56" t="s">
        <v>418</v>
      </c>
      <c r="AO79" s="51" t="s">
        <v>418</v>
      </c>
      <c r="AP79" s="56" t="s">
        <v>418</v>
      </c>
      <c r="AQ79" s="51" t="s">
        <v>418</v>
      </c>
      <c r="AR79" s="56" t="s">
        <v>418</v>
      </c>
      <c r="AS79" s="51" t="s">
        <v>418</v>
      </c>
      <c r="AT79" s="51" t="s">
        <v>418</v>
      </c>
      <c r="AU79" s="56" t="s">
        <v>418</v>
      </c>
      <c r="AV79" s="51" t="s">
        <v>418</v>
      </c>
      <c r="AW79" s="51" t="s">
        <v>418</v>
      </c>
      <c r="AX79" s="51" t="s">
        <v>418</v>
      </c>
      <c r="AY79" s="51" t="s">
        <v>418</v>
      </c>
      <c r="AZ79" s="51" t="s">
        <v>418</v>
      </c>
    </row>
    <row r="80" ht="15.75" customHeight="1">
      <c r="A80" s="40">
        <v>67.0</v>
      </c>
      <c r="B80" s="28" t="s">
        <v>793</v>
      </c>
      <c r="C80" s="41"/>
      <c r="D80" s="42">
        <f t="array" ref="D80">index(systems,match($A80,INDEX(systems,0,1),),3)</f>
        <v>323.626</v>
      </c>
      <c r="E80" s="42">
        <f t="array" ref="E80">index(systems,match($A80,INDEX(systems,0,1),),4)</f>
        <v>378.128</v>
      </c>
      <c r="F80" s="43" t="str">
        <f>IFERROR(__xludf.DUMMYFUNCTION("let(row, match($B80&amp;if($C80&lt;&gt;"""","" [""&amp;$C80&amp;""]"",""""),index(nebulae,,2),0),join("","",iferror(round(index(nebulae,row,5)/2,3),1),iferror(round(index(nebulae,row,6)/2,3),1),0))"),"1,1,0")</f>
        <v>1,1,0</v>
      </c>
      <c r="G80" s="44" t="s">
        <v>794</v>
      </c>
      <c r="H80" s="45">
        <f t="array" ref="H80">let(systemId,match(A80,index(systems,0,1),),refSystemId,match($H$1,index(systems,0,1),),x,index(systems,systemId,3),y,index(systems,systemId,4),refX,index(systems,refSystemId,3),refY,index(systems,refSystemId,4),round(sqrt((x-refX)^2+(y-refY)^2),3))</f>
        <v>497.709</v>
      </c>
      <c r="I80" s="60" t="s">
        <v>408</v>
      </c>
      <c r="J80" s="60" t="s">
        <v>408</v>
      </c>
      <c r="K80" s="60" t="s">
        <v>408</v>
      </c>
      <c r="L80" s="41"/>
      <c r="M80" s="41"/>
      <c r="N80" s="28" t="s">
        <v>571</v>
      </c>
      <c r="O80" s="48" t="s">
        <v>571</v>
      </c>
      <c r="P80" s="48" t="s">
        <v>571</v>
      </c>
      <c r="Q80" s="48" t="s">
        <v>571</v>
      </c>
      <c r="R80" s="48" t="s">
        <v>571</v>
      </c>
      <c r="S80" s="48" t="s">
        <v>571</v>
      </c>
      <c r="T80" s="48" t="s">
        <v>571</v>
      </c>
      <c r="U80" s="48" t="s">
        <v>571</v>
      </c>
      <c r="V80" s="48" t="s">
        <v>571</v>
      </c>
      <c r="W80" s="48" t="s">
        <v>571</v>
      </c>
      <c r="X80" s="48" t="s">
        <v>571</v>
      </c>
      <c r="Y80" s="48" t="s">
        <v>572</v>
      </c>
      <c r="Z80" s="48" t="s">
        <v>572</v>
      </c>
      <c r="AA80" s="48" t="s">
        <v>572</v>
      </c>
      <c r="AB80" s="48" t="s">
        <v>572</v>
      </c>
      <c r="AC80" s="48" t="s">
        <v>572</v>
      </c>
      <c r="AD80" s="48" t="s">
        <v>572</v>
      </c>
      <c r="AE80" s="48" t="s">
        <v>572</v>
      </c>
      <c r="AF80" s="48" t="s">
        <v>572</v>
      </c>
      <c r="AG80" s="48" t="s">
        <v>572</v>
      </c>
      <c r="AH80" s="48" t="s">
        <v>572</v>
      </c>
      <c r="AI80" s="48" t="s">
        <v>572</v>
      </c>
      <c r="AJ80" s="48" t="s">
        <v>572</v>
      </c>
      <c r="AK80" s="48" t="s">
        <v>572</v>
      </c>
      <c r="AL80" s="48" t="s">
        <v>572</v>
      </c>
      <c r="AM80" s="48" t="s">
        <v>572</v>
      </c>
      <c r="AN80" s="48" t="s">
        <v>572</v>
      </c>
      <c r="AO80" s="48" t="s">
        <v>572</v>
      </c>
      <c r="AP80" s="48" t="s">
        <v>572</v>
      </c>
      <c r="AQ80" s="48" t="s">
        <v>572</v>
      </c>
      <c r="AR80" s="48" t="s">
        <v>572</v>
      </c>
      <c r="AS80" s="48" t="s">
        <v>572</v>
      </c>
      <c r="AT80" s="48" t="s">
        <v>572</v>
      </c>
      <c r="AU80" s="48" t="s">
        <v>572</v>
      </c>
      <c r="AV80" s="48" t="s">
        <v>572</v>
      </c>
      <c r="AW80" s="48" t="s">
        <v>572</v>
      </c>
      <c r="AX80" s="48" t="s">
        <v>572</v>
      </c>
      <c r="AY80" s="48" t="s">
        <v>572</v>
      </c>
      <c r="AZ80" s="28" t="s">
        <v>572</v>
      </c>
    </row>
    <row r="81" ht="15.75" customHeight="1">
      <c r="A81" s="40">
        <v>68.0</v>
      </c>
      <c r="B81" s="28" t="s">
        <v>795</v>
      </c>
      <c r="C81" s="41"/>
      <c r="D81" s="42">
        <f t="array" ref="D81">index(systems,match($A81,INDEX(systems,0,1),),3)</f>
        <v>66.07</v>
      </c>
      <c r="E81" s="42">
        <f t="array" ref="E81">index(systems,match($A81,INDEX(systems,0,1),),4)</f>
        <v>94.935</v>
      </c>
      <c r="F81" s="43" t="str">
        <f>IFERROR(__xludf.DUMMYFUNCTION("let(row, match($B81&amp;if($C81&lt;&gt;"""","" [""&amp;$C81&amp;""]"",""""),index(nebulae,,2),0),join("","",iferror(round(index(nebulae,row,5)/2,3),1),iferror(round(index(nebulae,row,6)/2,3),1),0))"),"1,1,0")</f>
        <v>1,1,0</v>
      </c>
      <c r="G81" s="44" t="s">
        <v>796</v>
      </c>
      <c r="H81" s="45">
        <f t="array" ref="H81">let(systemId,match(A81,index(systems,0,1),),refSystemId,match($H$1,index(systems,0,1),),x,index(systems,systemId,3),y,index(systems,systemId,4),refX,index(systems,refSystemId,3),refY,index(systems,refSystemId,4),round(sqrt((x-refX)^2+(y-refY)^2),3))</f>
        <v>115.663</v>
      </c>
      <c r="I81" s="41"/>
      <c r="J81" s="41"/>
      <c r="K81" s="28" t="s">
        <v>418</v>
      </c>
      <c r="L81" s="41"/>
      <c r="M81" s="41"/>
      <c r="N81" s="28" t="s">
        <v>797</v>
      </c>
      <c r="O81" s="48" t="s">
        <v>797</v>
      </c>
      <c r="P81" s="48" t="s">
        <v>797</v>
      </c>
      <c r="Q81" s="48" t="s">
        <v>797</v>
      </c>
      <c r="R81" s="48" t="s">
        <v>797</v>
      </c>
      <c r="S81" s="48" t="s">
        <v>797</v>
      </c>
      <c r="T81" s="48" t="s">
        <v>797</v>
      </c>
      <c r="U81" s="48" t="s">
        <v>798</v>
      </c>
      <c r="V81" s="48" t="s">
        <v>798</v>
      </c>
      <c r="W81" s="48" t="s">
        <v>798</v>
      </c>
      <c r="X81" s="48" t="s">
        <v>798</v>
      </c>
      <c r="Y81" s="48" t="s">
        <v>799</v>
      </c>
      <c r="Z81" s="48" t="s">
        <v>799</v>
      </c>
      <c r="AA81" s="48" t="s">
        <v>799</v>
      </c>
      <c r="AB81" s="48" t="s">
        <v>799</v>
      </c>
      <c r="AC81" s="48" t="s">
        <v>799</v>
      </c>
      <c r="AD81" s="48" t="s">
        <v>799</v>
      </c>
      <c r="AE81" s="48" t="s">
        <v>799</v>
      </c>
      <c r="AF81" s="48" t="s">
        <v>799</v>
      </c>
      <c r="AG81" s="48" t="s">
        <v>799</v>
      </c>
      <c r="AH81" s="48" t="s">
        <v>799</v>
      </c>
      <c r="AI81" s="48" t="s">
        <v>799</v>
      </c>
      <c r="AJ81" s="48" t="s">
        <v>799</v>
      </c>
      <c r="AK81" s="48" t="s">
        <v>799</v>
      </c>
      <c r="AL81" s="48" t="s">
        <v>799</v>
      </c>
      <c r="AM81" s="48" t="s">
        <v>799</v>
      </c>
      <c r="AN81" s="48" t="s">
        <v>799</v>
      </c>
      <c r="AO81" s="48" t="s">
        <v>799</v>
      </c>
      <c r="AP81" s="48" t="s">
        <v>799</v>
      </c>
      <c r="AQ81" s="48" t="s">
        <v>800</v>
      </c>
      <c r="AR81" s="48" t="s">
        <v>800</v>
      </c>
      <c r="AS81" s="52" t="s">
        <v>681</v>
      </c>
      <c r="AT81" s="48" t="s">
        <v>681</v>
      </c>
      <c r="AU81" s="48" t="s">
        <v>681</v>
      </c>
      <c r="AV81" s="52" t="s">
        <v>801</v>
      </c>
      <c r="AW81" s="52" t="s">
        <v>802</v>
      </c>
      <c r="AX81" s="48" t="s">
        <v>799</v>
      </c>
      <c r="AY81" s="48" t="s">
        <v>799</v>
      </c>
      <c r="AZ81" s="28" t="s">
        <v>799</v>
      </c>
    </row>
    <row r="82" ht="15.75" customHeight="1">
      <c r="A82" s="40">
        <v>2857.0</v>
      </c>
      <c r="B82" s="28" t="s">
        <v>803</v>
      </c>
      <c r="C82" s="41"/>
      <c r="D82" s="42">
        <f t="array" ref="D82">index(systems,match($A82,INDEX(systems,0,1),),3)</f>
        <v>-438.605</v>
      </c>
      <c r="E82" s="42">
        <f t="array" ref="E82">index(systems,match($A82,INDEX(systems,0,1),),4)</f>
        <v>-379.095</v>
      </c>
      <c r="F82" s="43" t="str">
        <f>IFERROR(__xludf.DUMMYFUNCTION("let(row, match($B82&amp;if($C82&lt;&gt;"""","" [""&amp;$C82&amp;""]"",""""),index(nebulae,,2),0),join("","",iferror(round(index(nebulae,row,5)/2,3),1),iferror(round(index(nebulae,row,6)/2,3),1),0))"),"1,1,0")</f>
        <v>1,1,0</v>
      </c>
      <c r="G82" s="44" t="s">
        <v>804</v>
      </c>
      <c r="H82" s="45">
        <f t="array" ref="H82">let(systemId,match(A82,index(systems,0,1),),refSystemId,match($H$1,index(systems,0,1),),x,index(systems,systemId,3),y,index(systems,systemId,4),refX,index(systems,refSystemId,3),refY,index(systems,refSystemId,4),round(sqrt((x-refX)^2+(y-refY)^2),3))</f>
        <v>579.73</v>
      </c>
      <c r="I82" s="53"/>
      <c r="J82" s="53"/>
      <c r="K82" s="41"/>
      <c r="L82" s="41"/>
      <c r="M82" s="41"/>
      <c r="N82" s="41"/>
      <c r="O82" s="41"/>
      <c r="P82" s="48" t="s">
        <v>408</v>
      </c>
      <c r="Q82" s="48" t="s">
        <v>408</v>
      </c>
      <c r="R82" s="48" t="s">
        <v>408</v>
      </c>
      <c r="S82" s="48" t="s">
        <v>408</v>
      </c>
      <c r="T82" s="48" t="s">
        <v>408</v>
      </c>
      <c r="U82" s="48" t="s">
        <v>408</v>
      </c>
      <c r="V82" s="48" t="s">
        <v>408</v>
      </c>
      <c r="W82" s="48" t="s">
        <v>408</v>
      </c>
      <c r="X82" s="48" t="s">
        <v>408</v>
      </c>
      <c r="Y82" s="56" t="s">
        <v>579</v>
      </c>
      <c r="Z82" s="56" t="s">
        <v>579</v>
      </c>
      <c r="AA82" s="56" t="s">
        <v>579</v>
      </c>
      <c r="AB82" s="56" t="s">
        <v>579</v>
      </c>
      <c r="AC82" s="56" t="s">
        <v>579</v>
      </c>
      <c r="AD82" s="56" t="s">
        <v>579</v>
      </c>
      <c r="AE82" s="56" t="s">
        <v>579</v>
      </c>
      <c r="AF82" s="56" t="s">
        <v>579</v>
      </c>
      <c r="AG82" s="56" t="s">
        <v>579</v>
      </c>
      <c r="AH82" s="56" t="s">
        <v>579</v>
      </c>
      <c r="AI82" s="56" t="s">
        <v>579</v>
      </c>
      <c r="AJ82" s="56" t="s">
        <v>579</v>
      </c>
      <c r="AK82" s="56" t="s">
        <v>579</v>
      </c>
      <c r="AL82" s="56" t="s">
        <v>579</v>
      </c>
      <c r="AM82" s="56" t="s">
        <v>579</v>
      </c>
      <c r="AN82" s="56" t="s">
        <v>579</v>
      </c>
      <c r="AO82" s="56" t="s">
        <v>579</v>
      </c>
      <c r="AP82" s="56" t="s">
        <v>579</v>
      </c>
      <c r="AQ82" s="56" t="s">
        <v>579</v>
      </c>
      <c r="AR82" s="56" t="s">
        <v>579</v>
      </c>
      <c r="AS82" s="56" t="s">
        <v>579</v>
      </c>
      <c r="AT82" s="56" t="s">
        <v>579</v>
      </c>
      <c r="AU82" s="48" t="s">
        <v>579</v>
      </c>
      <c r="AV82" s="56" t="s">
        <v>579</v>
      </c>
      <c r="AW82" s="56" t="s">
        <v>579</v>
      </c>
      <c r="AX82" s="56" t="s">
        <v>579</v>
      </c>
      <c r="AY82" s="56" t="s">
        <v>579</v>
      </c>
      <c r="AZ82" s="51" t="s">
        <v>579</v>
      </c>
    </row>
    <row r="83" ht="15.75" customHeight="1">
      <c r="A83" s="40">
        <v>69.0</v>
      </c>
      <c r="B83" s="28" t="s">
        <v>805</v>
      </c>
      <c r="C83" s="41"/>
      <c r="D83" s="42">
        <f t="array" ref="D83">index(systems,match($A83,INDEX(systems,0,1),),3)</f>
        <v>64.875</v>
      </c>
      <c r="E83" s="42">
        <f t="array" ref="E83">index(systems,match($A83,INDEX(systems,0,1),),4)</f>
        <v>-67.773</v>
      </c>
      <c r="F83" s="43" t="str">
        <f>IFERROR(__xludf.DUMMYFUNCTION("let(row, match($B83&amp;if($C83&lt;&gt;"""","" [""&amp;$C83&amp;""]"",""""),index(nebulae,,2),0),join("","",iferror(round(index(nebulae,row,5)/2,3),1),iferror(round(index(nebulae,row,6)/2,3),1),0))"),"1,1,0")</f>
        <v>1,1,0</v>
      </c>
      <c r="G83" s="44" t="s">
        <v>806</v>
      </c>
      <c r="H83" s="45">
        <f t="array" ref="H83">let(systemId,match(A83,index(systems,0,1),),refSystemId,match($H$1,index(systems,0,1),),x,index(systems,systemId,3),y,index(systems,systemId,4),refX,index(systems,refSystemId,3),refY,index(systems,refSystemId,4),round(sqrt((x-refX)^2+(y-refY)^2),3))</f>
        <v>93.819</v>
      </c>
      <c r="I83" s="28" t="s">
        <v>807</v>
      </c>
      <c r="J83" s="28" t="s">
        <v>807</v>
      </c>
      <c r="K83" s="48" t="s">
        <v>807</v>
      </c>
      <c r="L83" s="48" t="s">
        <v>807</v>
      </c>
      <c r="M83" s="28" t="s">
        <v>807</v>
      </c>
      <c r="N83" s="28" t="s">
        <v>536</v>
      </c>
      <c r="O83" s="48" t="s">
        <v>536</v>
      </c>
      <c r="P83" s="48" t="s">
        <v>536</v>
      </c>
      <c r="Q83" s="48" t="s">
        <v>536</v>
      </c>
      <c r="R83" s="48" t="s">
        <v>536</v>
      </c>
      <c r="S83" s="48" t="s">
        <v>536</v>
      </c>
      <c r="T83" s="48" t="s">
        <v>512</v>
      </c>
      <c r="U83" s="48" t="s">
        <v>767</v>
      </c>
      <c r="V83" s="48" t="s">
        <v>767</v>
      </c>
      <c r="W83" s="48" t="s">
        <v>767</v>
      </c>
      <c r="X83" s="48" t="s">
        <v>767</v>
      </c>
      <c r="Y83" s="48" t="s">
        <v>767</v>
      </c>
      <c r="Z83" s="48" t="s">
        <v>537</v>
      </c>
      <c r="AA83" s="48" t="s">
        <v>538</v>
      </c>
      <c r="AB83" s="48" t="s">
        <v>538</v>
      </c>
      <c r="AC83" s="48" t="s">
        <v>538</v>
      </c>
      <c r="AD83" s="48" t="s">
        <v>538</v>
      </c>
      <c r="AE83" s="48" t="s">
        <v>538</v>
      </c>
      <c r="AF83" s="48" t="s">
        <v>538</v>
      </c>
      <c r="AG83" s="48" t="s">
        <v>538</v>
      </c>
      <c r="AH83" s="48" t="s">
        <v>808</v>
      </c>
      <c r="AI83" s="48" t="s">
        <v>808</v>
      </c>
      <c r="AJ83" s="48" t="s">
        <v>808</v>
      </c>
      <c r="AK83" s="48" t="s">
        <v>808</v>
      </c>
      <c r="AL83" s="48" t="s">
        <v>808</v>
      </c>
      <c r="AM83" s="48" t="s">
        <v>808</v>
      </c>
      <c r="AN83" s="48" t="s">
        <v>808</v>
      </c>
      <c r="AO83" s="48" t="s">
        <v>502</v>
      </c>
      <c r="AP83" s="48" t="s">
        <v>502</v>
      </c>
      <c r="AQ83" s="48" t="s">
        <v>516</v>
      </c>
      <c r="AR83" s="48" t="s">
        <v>517</v>
      </c>
      <c r="AS83" s="48" t="s">
        <v>518</v>
      </c>
      <c r="AT83" s="48" t="s">
        <v>518</v>
      </c>
      <c r="AU83" s="48" t="s">
        <v>518</v>
      </c>
      <c r="AV83" s="48" t="s">
        <v>518</v>
      </c>
      <c r="AW83" s="48" t="s">
        <v>418</v>
      </c>
      <c r="AX83" s="48" t="s">
        <v>767</v>
      </c>
      <c r="AY83" s="48" t="s">
        <v>809</v>
      </c>
      <c r="AZ83" s="28" t="s">
        <v>809</v>
      </c>
    </row>
    <row r="84" ht="15.75" customHeight="1">
      <c r="A84" s="40">
        <v>70.0</v>
      </c>
      <c r="B84" s="28" t="s">
        <v>810</v>
      </c>
      <c r="C84" s="41"/>
      <c r="D84" s="42">
        <f t="array" ref="D84">index(systems,match($A84,INDEX(systems,0,1),),3)</f>
        <v>-114.838</v>
      </c>
      <c r="E84" s="42">
        <f t="array" ref="E84">index(systems,match($A84,INDEX(systems,0,1),),4)</f>
        <v>13.767</v>
      </c>
      <c r="F84" s="43" t="str">
        <f>IFERROR(__xludf.DUMMYFUNCTION("let(row, match($B84&amp;if($C84&lt;&gt;"""","" [""&amp;$C84&amp;""]"",""""),index(nebulae,,2),0),join("","",iferror(round(index(nebulae,row,5)/2,3),1),iferror(round(index(nebulae,row,6)/2,3),1),0))"),"1,1,0")</f>
        <v>1,1,0</v>
      </c>
      <c r="G84" s="44" t="s">
        <v>811</v>
      </c>
      <c r="H84" s="45">
        <f t="array" ref="H84">let(systemId,match(A84,index(systems,0,1),),refSystemId,match($H$1,index(systems,0,1),),x,index(systems,systemId,3),y,index(systems,systemId,4),refX,index(systems,refSystemId,3),refY,index(systems,refSystemId,4),round(sqrt((x-refX)^2+(y-refY)^2),3))</f>
        <v>115.66</v>
      </c>
      <c r="I84" s="28" t="s">
        <v>418</v>
      </c>
      <c r="J84" s="41"/>
      <c r="K84" s="41"/>
      <c r="L84" s="28" t="s">
        <v>523</v>
      </c>
      <c r="M84" s="48" t="s">
        <v>524</v>
      </c>
      <c r="N84" s="28" t="s">
        <v>812</v>
      </c>
      <c r="O84" s="48" t="s">
        <v>812</v>
      </c>
      <c r="P84" s="48" t="s">
        <v>812</v>
      </c>
      <c r="Q84" s="48" t="s">
        <v>812</v>
      </c>
      <c r="R84" s="48" t="s">
        <v>812</v>
      </c>
      <c r="S84" s="48" t="s">
        <v>812</v>
      </c>
      <c r="T84" s="48" t="s">
        <v>812</v>
      </c>
      <c r="U84" s="48" t="s">
        <v>812</v>
      </c>
      <c r="V84" s="48" t="s">
        <v>812</v>
      </c>
      <c r="W84" s="48" t="s">
        <v>812</v>
      </c>
      <c r="X84" s="48" t="s">
        <v>812</v>
      </c>
      <c r="Y84" s="48" t="s">
        <v>812</v>
      </c>
      <c r="Z84" s="48" t="s">
        <v>812</v>
      </c>
      <c r="AA84" s="48" t="s">
        <v>813</v>
      </c>
      <c r="AB84" s="48" t="s">
        <v>813</v>
      </c>
      <c r="AC84" s="48" t="s">
        <v>813</v>
      </c>
      <c r="AD84" s="48" t="s">
        <v>813</v>
      </c>
      <c r="AE84" s="48" t="s">
        <v>813</v>
      </c>
      <c r="AF84" s="48" t="s">
        <v>813</v>
      </c>
      <c r="AG84" s="48" t="s">
        <v>813</v>
      </c>
      <c r="AH84" s="48" t="s">
        <v>814</v>
      </c>
      <c r="AI84" s="48" t="s">
        <v>529</v>
      </c>
      <c r="AJ84" s="48" t="s">
        <v>529</v>
      </c>
      <c r="AK84" s="48" t="s">
        <v>529</v>
      </c>
      <c r="AL84" s="48" t="s">
        <v>529</v>
      </c>
      <c r="AM84" s="48" t="s">
        <v>529</v>
      </c>
      <c r="AN84" s="48" t="s">
        <v>529</v>
      </c>
      <c r="AO84" s="48" t="s">
        <v>529</v>
      </c>
      <c r="AP84" s="48" t="s">
        <v>529</v>
      </c>
      <c r="AQ84" s="48" t="s">
        <v>529</v>
      </c>
      <c r="AR84" s="48" t="s">
        <v>529</v>
      </c>
      <c r="AS84" s="52" t="s">
        <v>746</v>
      </c>
      <c r="AT84" s="52" t="s">
        <v>746</v>
      </c>
      <c r="AU84" s="52" t="s">
        <v>746</v>
      </c>
      <c r="AV84" s="52" t="s">
        <v>746</v>
      </c>
      <c r="AW84" s="48" t="s">
        <v>418</v>
      </c>
      <c r="AX84" s="48" t="s">
        <v>605</v>
      </c>
      <c r="AY84" s="48" t="s">
        <v>605</v>
      </c>
      <c r="AZ84" s="51" t="s">
        <v>605</v>
      </c>
    </row>
    <row r="85" ht="15.75" customHeight="1">
      <c r="A85" s="40">
        <v>71.0</v>
      </c>
      <c r="B85" s="28" t="s">
        <v>815</v>
      </c>
      <c r="C85" s="41"/>
      <c r="D85" s="42">
        <f t="array" ref="D85">index(systems,match($A85,INDEX(systems,0,1),),3)</f>
        <v>85.816</v>
      </c>
      <c r="E85" s="42">
        <f t="array" ref="E85">index(systems,match($A85,INDEX(systems,0,1),),4)</f>
        <v>-82.771</v>
      </c>
      <c r="F85" s="43" t="str">
        <f>IFERROR(__xludf.DUMMYFUNCTION("let(row, match($B85&amp;if($C85&lt;&gt;"""","" [""&amp;$C85&amp;""]"",""""),index(nebulae,,2),0),join("","",iferror(round(index(nebulae,row,5)/2,3),1),iferror(round(index(nebulae,row,6)/2,3),1),0))"),"1,1,0")</f>
        <v>1,1,0</v>
      </c>
      <c r="G85" s="44" t="s">
        <v>816</v>
      </c>
      <c r="H85" s="45">
        <f t="array" ref="H85">let(systemId,match(A85,index(systems,0,1),),refSystemId,match($H$1,index(systems,0,1),),x,index(systems,systemId,3),y,index(systems,systemId,4),refX,index(systems,refSystemId,3),refY,index(systems,refSystemId,4),round(sqrt((x-refX)^2+(y-refY)^2),3))</f>
        <v>119.228</v>
      </c>
      <c r="I85" s="41"/>
      <c r="J85" s="41"/>
      <c r="K85" s="41"/>
      <c r="L85" s="41"/>
      <c r="M85" s="28" t="s">
        <v>807</v>
      </c>
      <c r="N85" s="28" t="s">
        <v>817</v>
      </c>
      <c r="O85" s="48" t="s">
        <v>817</v>
      </c>
      <c r="P85" s="48" t="s">
        <v>817</v>
      </c>
      <c r="Q85" s="48" t="s">
        <v>817</v>
      </c>
      <c r="R85" s="48" t="s">
        <v>817</v>
      </c>
      <c r="S85" s="48" t="s">
        <v>817</v>
      </c>
      <c r="T85" s="48" t="s">
        <v>817</v>
      </c>
      <c r="U85" s="48" t="s">
        <v>817</v>
      </c>
      <c r="V85" s="48" t="s">
        <v>817</v>
      </c>
      <c r="W85" s="48" t="s">
        <v>817</v>
      </c>
      <c r="X85" s="48" t="s">
        <v>817</v>
      </c>
      <c r="Y85" s="48" t="s">
        <v>503</v>
      </c>
      <c r="Z85" s="48" t="s">
        <v>503</v>
      </c>
      <c r="AA85" s="48" t="s">
        <v>504</v>
      </c>
      <c r="AB85" s="48" t="s">
        <v>504</v>
      </c>
      <c r="AC85" s="48" t="s">
        <v>504</v>
      </c>
      <c r="AD85" s="48" t="s">
        <v>504</v>
      </c>
      <c r="AE85" s="48" t="s">
        <v>504</v>
      </c>
      <c r="AF85" s="48" t="s">
        <v>504</v>
      </c>
      <c r="AG85" s="48" t="s">
        <v>504</v>
      </c>
      <c r="AH85" s="48" t="s">
        <v>504</v>
      </c>
      <c r="AI85" s="48" t="s">
        <v>504</v>
      </c>
      <c r="AJ85" s="48" t="s">
        <v>504</v>
      </c>
      <c r="AK85" s="48" t="s">
        <v>504</v>
      </c>
      <c r="AL85" s="48" t="s">
        <v>504</v>
      </c>
      <c r="AM85" s="48" t="s">
        <v>504</v>
      </c>
      <c r="AN85" s="48" t="s">
        <v>504</v>
      </c>
      <c r="AO85" s="48" t="s">
        <v>503</v>
      </c>
      <c r="AP85" s="48" t="s">
        <v>503</v>
      </c>
      <c r="AQ85" s="48" t="s">
        <v>516</v>
      </c>
      <c r="AR85" s="48" t="s">
        <v>818</v>
      </c>
      <c r="AS85" s="48" t="s">
        <v>818</v>
      </c>
      <c r="AT85" s="48" t="s">
        <v>518</v>
      </c>
      <c r="AU85" s="48" t="s">
        <v>518</v>
      </c>
      <c r="AV85" s="48" t="s">
        <v>518</v>
      </c>
      <c r="AW85" s="48" t="s">
        <v>819</v>
      </c>
      <c r="AX85" s="48" t="s">
        <v>817</v>
      </c>
      <c r="AY85" s="48" t="s">
        <v>817</v>
      </c>
      <c r="AZ85" s="28" t="s">
        <v>817</v>
      </c>
    </row>
    <row r="86" ht="15.75" customHeight="1">
      <c r="A86" s="40">
        <v>72.0</v>
      </c>
      <c r="B86" s="28" t="s">
        <v>820</v>
      </c>
      <c r="C86" s="41"/>
      <c r="D86" s="42">
        <f t="array" ref="D86">index(systems,match($A86,INDEX(systems,0,1),),3)</f>
        <v>-82.471</v>
      </c>
      <c r="E86" s="42">
        <f t="array" ref="E86">index(systems,match($A86,INDEX(systems,0,1),),4)</f>
        <v>-14.518</v>
      </c>
      <c r="F86" s="43" t="str">
        <f>IFERROR(__xludf.DUMMYFUNCTION("let(row, match($B86&amp;if($C86&lt;&gt;"""","" [""&amp;$C86&amp;""]"",""""),index(nebulae,,2),0),join("","",iferror(round(index(nebulae,row,5)/2,3),1),iferror(round(index(nebulae,row,6)/2,3),1),0))"),"1,1,0")</f>
        <v>1,1,0</v>
      </c>
      <c r="G86" s="44" t="s">
        <v>821</v>
      </c>
      <c r="H86" s="45">
        <f t="array" ref="H86">let(systemId,match(A86,index(systems,0,1),),refSystemId,match($H$1,index(systems,0,1),),x,index(systems,systemId,3),y,index(systems,systemId,4),refX,index(systems,refSystemId,3),refY,index(systems,refSystemId,4),round(sqrt((x-refX)^2+(y-refY)^2),3))</f>
        <v>83.739</v>
      </c>
      <c r="I86" s="46" t="s">
        <v>418</v>
      </c>
      <c r="J86" s="47" t="s">
        <v>418</v>
      </c>
      <c r="K86" s="47" t="s">
        <v>418</v>
      </c>
      <c r="L86" s="46" t="s">
        <v>418</v>
      </c>
      <c r="M86" s="46" t="s">
        <v>733</v>
      </c>
      <c r="N86" s="28" t="s">
        <v>641</v>
      </c>
      <c r="O86" s="48" t="s">
        <v>641</v>
      </c>
      <c r="P86" s="48" t="s">
        <v>641</v>
      </c>
      <c r="Q86" s="48" t="s">
        <v>641</v>
      </c>
      <c r="R86" s="48" t="s">
        <v>641</v>
      </c>
      <c r="S86" s="48" t="s">
        <v>641</v>
      </c>
      <c r="T86" s="48" t="s">
        <v>641</v>
      </c>
      <c r="U86" s="48" t="s">
        <v>560</v>
      </c>
      <c r="V86" s="48" t="s">
        <v>560</v>
      </c>
      <c r="W86" s="48" t="s">
        <v>560</v>
      </c>
      <c r="X86" s="48" t="s">
        <v>560</v>
      </c>
      <c r="Y86" s="48" t="s">
        <v>560</v>
      </c>
      <c r="Z86" s="48" t="s">
        <v>560</v>
      </c>
      <c r="AA86" s="48" t="s">
        <v>560</v>
      </c>
      <c r="AB86" s="48" t="s">
        <v>560</v>
      </c>
      <c r="AC86" s="48" t="s">
        <v>560</v>
      </c>
      <c r="AD86" s="48" t="s">
        <v>560</v>
      </c>
      <c r="AE86" s="48" t="s">
        <v>560</v>
      </c>
      <c r="AF86" s="48" t="s">
        <v>560</v>
      </c>
      <c r="AG86" s="48" t="s">
        <v>560</v>
      </c>
      <c r="AH86" s="48" t="s">
        <v>560</v>
      </c>
      <c r="AI86" s="48" t="s">
        <v>560</v>
      </c>
      <c r="AJ86" s="48" t="s">
        <v>560</v>
      </c>
      <c r="AK86" s="48" t="s">
        <v>560</v>
      </c>
      <c r="AL86" s="48" t="s">
        <v>560</v>
      </c>
      <c r="AM86" s="48" t="s">
        <v>560</v>
      </c>
      <c r="AN86" s="48" t="s">
        <v>560</v>
      </c>
      <c r="AO86" s="48" t="s">
        <v>560</v>
      </c>
      <c r="AP86" s="48" t="s">
        <v>560</v>
      </c>
      <c r="AQ86" s="48" t="s">
        <v>560</v>
      </c>
      <c r="AR86" s="48" t="s">
        <v>560</v>
      </c>
      <c r="AS86" s="48" t="s">
        <v>418</v>
      </c>
      <c r="AT86" s="52" t="s">
        <v>746</v>
      </c>
      <c r="AU86" s="52" t="s">
        <v>746</v>
      </c>
      <c r="AV86" s="52" t="s">
        <v>746</v>
      </c>
      <c r="AW86" s="48" t="s">
        <v>418</v>
      </c>
      <c r="AX86" s="48" t="s">
        <v>822</v>
      </c>
      <c r="AY86" s="48" t="s">
        <v>605</v>
      </c>
      <c r="AZ86" s="28" t="s">
        <v>568</v>
      </c>
    </row>
    <row r="87" ht="15.75" customHeight="1">
      <c r="A87" s="40">
        <v>73.0</v>
      </c>
      <c r="B87" s="28" t="s">
        <v>823</v>
      </c>
      <c r="C87" s="41"/>
      <c r="D87" s="42">
        <f t="array" ref="D87">index(systems,match($A87,INDEX(systems,0,1),),3)</f>
        <v>-58.94</v>
      </c>
      <c r="E87" s="42">
        <f t="array" ref="E87">index(systems,match($A87,INDEX(systems,0,1),),4)</f>
        <v>13.908</v>
      </c>
      <c r="F87" s="43" t="str">
        <f>IFERROR(__xludf.DUMMYFUNCTION("let(row, match($B87&amp;if($C87&lt;&gt;"""","" [""&amp;$C87&amp;""]"",""""),index(nebulae,,2),0),join("","",iferror(round(index(nebulae,row,5)/2,3),1),iferror(round(index(nebulae,row,6)/2,3),1),0))"),"1,1,0")</f>
        <v>1,1,0</v>
      </c>
      <c r="G87" s="44" t="s">
        <v>824</v>
      </c>
      <c r="H87" s="45">
        <f t="array" ref="H87">let(systemId,match(A87,index(systems,0,1),),refSystemId,match($H$1,index(systems,0,1),),x,index(systems,systemId,3),y,index(systems,systemId,4),refX,index(systems,refSystemId,3),refY,index(systems,refSystemId,4),round(sqrt((x-refX)^2+(y-refY)^2),3))</f>
        <v>60.559</v>
      </c>
      <c r="I87" s="46" t="s">
        <v>418</v>
      </c>
      <c r="J87" s="46" t="s">
        <v>418</v>
      </c>
      <c r="K87" s="46" t="s">
        <v>418</v>
      </c>
      <c r="L87" s="46" t="s">
        <v>508</v>
      </c>
      <c r="M87" s="47" t="s">
        <v>508</v>
      </c>
      <c r="N87" s="28" t="s">
        <v>639</v>
      </c>
      <c r="O87" s="48" t="s">
        <v>639</v>
      </c>
      <c r="P87" s="48" t="s">
        <v>639</v>
      </c>
      <c r="Q87" s="48" t="s">
        <v>639</v>
      </c>
      <c r="R87" s="48" t="s">
        <v>640</v>
      </c>
      <c r="S87" s="48" t="s">
        <v>639</v>
      </c>
      <c r="T87" s="28" t="s">
        <v>825</v>
      </c>
      <c r="U87" s="48" t="s">
        <v>641</v>
      </c>
      <c r="V87" s="48" t="s">
        <v>641</v>
      </c>
      <c r="W87" s="48" t="s">
        <v>641</v>
      </c>
      <c r="X87" s="48" t="s">
        <v>641</v>
      </c>
      <c r="Y87" s="48" t="s">
        <v>641</v>
      </c>
      <c r="Z87" s="48" t="s">
        <v>641</v>
      </c>
      <c r="AA87" s="48" t="s">
        <v>813</v>
      </c>
      <c r="AB87" s="48" t="s">
        <v>813</v>
      </c>
      <c r="AC87" s="48" t="s">
        <v>813</v>
      </c>
      <c r="AD87" s="48" t="s">
        <v>813</v>
      </c>
      <c r="AE87" s="48" t="s">
        <v>813</v>
      </c>
      <c r="AF87" s="48" t="s">
        <v>813</v>
      </c>
      <c r="AG87" s="48" t="s">
        <v>813</v>
      </c>
      <c r="AH87" s="48" t="s">
        <v>814</v>
      </c>
      <c r="AI87" s="48" t="s">
        <v>529</v>
      </c>
      <c r="AJ87" s="48" t="s">
        <v>529</v>
      </c>
      <c r="AK87" s="48" t="s">
        <v>529</v>
      </c>
      <c r="AL87" s="48" t="s">
        <v>529</v>
      </c>
      <c r="AM87" s="48" t="s">
        <v>529</v>
      </c>
      <c r="AN87" s="48" t="s">
        <v>529</v>
      </c>
      <c r="AO87" s="48" t="s">
        <v>529</v>
      </c>
      <c r="AP87" s="48" t="s">
        <v>529</v>
      </c>
      <c r="AQ87" s="48" t="s">
        <v>529</v>
      </c>
      <c r="AR87" s="48" t="s">
        <v>529</v>
      </c>
      <c r="AS87" s="52" t="s">
        <v>746</v>
      </c>
      <c r="AT87" s="52" t="s">
        <v>746</v>
      </c>
      <c r="AU87" s="52" t="s">
        <v>746</v>
      </c>
      <c r="AV87" s="52" t="s">
        <v>746</v>
      </c>
      <c r="AW87" s="48" t="s">
        <v>418</v>
      </c>
      <c r="AX87" s="48" t="s">
        <v>605</v>
      </c>
      <c r="AY87" s="48" t="s">
        <v>605</v>
      </c>
      <c r="AZ87" s="51" t="s">
        <v>605</v>
      </c>
    </row>
    <row r="88" ht="15.75" customHeight="1">
      <c r="A88" s="40">
        <v>74.0</v>
      </c>
      <c r="B88" s="28" t="s">
        <v>826</v>
      </c>
      <c r="C88" s="41"/>
      <c r="D88" s="42">
        <f t="array" ref="D88">index(systems,match($A88,INDEX(systems,0,1),),3)</f>
        <v>-94.096</v>
      </c>
      <c r="E88" s="42">
        <f t="array" ref="E88">index(systems,match($A88,INDEX(systems,0,1),),4)</f>
        <v>47.002</v>
      </c>
      <c r="F88" s="43" t="str">
        <f>IFERROR(__xludf.DUMMYFUNCTION("let(row, match($B88&amp;if($C88&lt;&gt;"""","" [""&amp;$C88&amp;""]"",""""),index(nebulae,,2),0),join("","",iferror(round(index(nebulae,row,5)/2,3),1),iferror(round(index(nebulae,row,6)/2,3),1),0))"),"1,1,0")</f>
        <v>1,1,0</v>
      </c>
      <c r="G88" s="44" t="s">
        <v>827</v>
      </c>
      <c r="H88" s="45">
        <f t="array" ref="H88">let(systemId,match(A88,index(systems,0,1),),refSystemId,match($H$1,index(systems,0,1),),x,index(systems,systemId,3),y,index(systems,systemId,4),refX,index(systems,refSystemId,3),refY,index(systems,refSystemId,4),round(sqrt((x-refX)^2+(y-refY)^2),3))</f>
        <v>105.182</v>
      </c>
      <c r="I88" s="46" t="s">
        <v>418</v>
      </c>
      <c r="J88" s="53"/>
      <c r="K88" s="53"/>
      <c r="L88" s="46" t="s">
        <v>523</v>
      </c>
      <c r="M88" s="47" t="s">
        <v>524</v>
      </c>
      <c r="N88" s="28" t="s">
        <v>526</v>
      </c>
      <c r="O88" s="48" t="s">
        <v>526</v>
      </c>
      <c r="P88" s="48" t="s">
        <v>526</v>
      </c>
      <c r="Q88" s="48" t="s">
        <v>526</v>
      </c>
      <c r="R88" s="48" t="s">
        <v>526</v>
      </c>
      <c r="S88" s="48" t="s">
        <v>526</v>
      </c>
      <c r="T88" s="48" t="s">
        <v>526</v>
      </c>
      <c r="U88" s="48" t="s">
        <v>526</v>
      </c>
      <c r="V88" s="48" t="s">
        <v>526</v>
      </c>
      <c r="W88" s="48" t="s">
        <v>526</v>
      </c>
      <c r="X88" s="48" t="s">
        <v>526</v>
      </c>
      <c r="Y88" s="48" t="s">
        <v>526</v>
      </c>
      <c r="Z88" s="48" t="s">
        <v>526</v>
      </c>
      <c r="AA88" s="48" t="s">
        <v>813</v>
      </c>
      <c r="AB88" s="48" t="s">
        <v>813</v>
      </c>
      <c r="AC88" s="48" t="s">
        <v>813</v>
      </c>
      <c r="AD88" s="48" t="s">
        <v>813</v>
      </c>
      <c r="AE88" s="48" t="s">
        <v>813</v>
      </c>
      <c r="AF88" s="48" t="s">
        <v>813</v>
      </c>
      <c r="AG88" s="48" t="s">
        <v>813</v>
      </c>
      <c r="AH88" s="48" t="s">
        <v>814</v>
      </c>
      <c r="AI88" s="48" t="s">
        <v>828</v>
      </c>
      <c r="AJ88" s="48" t="s">
        <v>828</v>
      </c>
      <c r="AK88" s="48" t="s">
        <v>828</v>
      </c>
      <c r="AL88" s="48" t="s">
        <v>828</v>
      </c>
      <c r="AM88" s="48" t="s">
        <v>828</v>
      </c>
      <c r="AN88" s="48" t="s">
        <v>828</v>
      </c>
      <c r="AO88" s="48" t="s">
        <v>828</v>
      </c>
      <c r="AP88" s="48" t="s">
        <v>828</v>
      </c>
      <c r="AQ88" s="48" t="s">
        <v>828</v>
      </c>
      <c r="AR88" s="48" t="s">
        <v>828</v>
      </c>
      <c r="AS88" s="52" t="s">
        <v>746</v>
      </c>
      <c r="AT88" s="52" t="s">
        <v>746</v>
      </c>
      <c r="AU88" s="52" t="s">
        <v>746</v>
      </c>
      <c r="AV88" s="52" t="s">
        <v>746</v>
      </c>
      <c r="AW88" s="48" t="s">
        <v>417</v>
      </c>
      <c r="AX88" s="48" t="s">
        <v>417</v>
      </c>
      <c r="AY88" s="48" t="s">
        <v>417</v>
      </c>
      <c r="AZ88" s="51" t="s">
        <v>418</v>
      </c>
    </row>
    <row r="89" ht="15.75" customHeight="1">
      <c r="A89" s="40">
        <v>75.0</v>
      </c>
      <c r="B89" s="28" t="s">
        <v>829</v>
      </c>
      <c r="C89" s="41"/>
      <c r="D89" s="42">
        <f t="array" ref="D89">index(systems,match($A89,INDEX(systems,0,1),),3)</f>
        <v>-35.935</v>
      </c>
      <c r="E89" s="42">
        <f t="array" ref="E89">index(systems,match($A89,INDEX(systems,0,1),),4)</f>
        <v>45.191</v>
      </c>
      <c r="F89" s="43" t="str">
        <f>IFERROR(__xludf.DUMMYFUNCTION("let(row, match($B89&amp;if($C89&lt;&gt;"""","" [""&amp;$C89&amp;""]"",""""),index(nebulae,,2),0),join("","",iferror(round(index(nebulae,row,5)/2,3),1),iferror(round(index(nebulae,row,6)/2,3),1),0))"),"1,1,0")</f>
        <v>1,1,0</v>
      </c>
      <c r="G89" s="44" t="s">
        <v>830</v>
      </c>
      <c r="H89" s="61">
        <f t="array" ref="H89">let(systemId,match(A89,index(systems,0,1),),refSystemId,match($H$1,index(systems,0,1),),x,index(systems,systemId,3),y,index(systems,systemId,4),refX,index(systems,refSystemId,3),refY,index(systems,refSystemId,4),round(sqrt((x-refX)^2+(y-refY)^2),3))</f>
        <v>57.737</v>
      </c>
      <c r="I89" s="46" t="s">
        <v>418</v>
      </c>
      <c r="J89" s="46" t="s">
        <v>418</v>
      </c>
      <c r="K89" s="46" t="s">
        <v>523</v>
      </c>
      <c r="L89" s="46" t="s">
        <v>523</v>
      </c>
      <c r="M89" s="47" t="s">
        <v>524</v>
      </c>
      <c r="N89" s="28" t="s">
        <v>641</v>
      </c>
      <c r="O89" s="48" t="s">
        <v>641</v>
      </c>
      <c r="P89" s="48" t="s">
        <v>641</v>
      </c>
      <c r="Q89" s="48" t="s">
        <v>641</v>
      </c>
      <c r="R89" s="48" t="s">
        <v>641</v>
      </c>
      <c r="S89" s="48" t="s">
        <v>641</v>
      </c>
      <c r="T89" s="48" t="s">
        <v>641</v>
      </c>
      <c r="U89" s="48" t="s">
        <v>641</v>
      </c>
      <c r="V89" s="48" t="s">
        <v>641</v>
      </c>
      <c r="W89" s="48" t="s">
        <v>641</v>
      </c>
      <c r="X89" s="48" t="s">
        <v>641</v>
      </c>
      <c r="Y89" s="48" t="s">
        <v>641</v>
      </c>
      <c r="Z89" s="48" t="s">
        <v>641</v>
      </c>
      <c r="AA89" s="48" t="s">
        <v>831</v>
      </c>
      <c r="AB89" s="48" t="s">
        <v>831</v>
      </c>
      <c r="AC89" s="48" t="s">
        <v>831</v>
      </c>
      <c r="AD89" s="48" t="s">
        <v>831</v>
      </c>
      <c r="AE89" s="48" t="s">
        <v>831</v>
      </c>
      <c r="AF89" s="48" t="s">
        <v>831</v>
      </c>
      <c r="AG89" s="48" t="s">
        <v>831</v>
      </c>
      <c r="AH89" s="48" t="s">
        <v>832</v>
      </c>
      <c r="AI89" s="48" t="s">
        <v>529</v>
      </c>
      <c r="AJ89" s="48" t="s">
        <v>529</v>
      </c>
      <c r="AK89" s="48" t="s">
        <v>529</v>
      </c>
      <c r="AL89" s="48" t="s">
        <v>529</v>
      </c>
      <c r="AM89" s="48" t="s">
        <v>529</v>
      </c>
      <c r="AN89" s="48" t="s">
        <v>529</v>
      </c>
      <c r="AO89" s="48" t="s">
        <v>529</v>
      </c>
      <c r="AP89" s="48" t="s">
        <v>529</v>
      </c>
      <c r="AQ89" s="48" t="s">
        <v>529</v>
      </c>
      <c r="AR89" s="48" t="s">
        <v>529</v>
      </c>
      <c r="AS89" s="52" t="s">
        <v>833</v>
      </c>
      <c r="AT89" s="52" t="s">
        <v>833</v>
      </c>
      <c r="AU89" s="52" t="s">
        <v>833</v>
      </c>
      <c r="AV89" s="52" t="s">
        <v>833</v>
      </c>
      <c r="AW89" s="48" t="s">
        <v>418</v>
      </c>
      <c r="AX89" s="48" t="s">
        <v>417</v>
      </c>
      <c r="AY89" s="48" t="s">
        <v>417</v>
      </c>
      <c r="AZ89" s="28" t="s">
        <v>418</v>
      </c>
    </row>
    <row r="90" ht="15.75" customHeight="1">
      <c r="A90" s="40">
        <v>76.0</v>
      </c>
      <c r="B90" s="28" t="s">
        <v>834</v>
      </c>
      <c r="C90" s="41"/>
      <c r="D90" s="42">
        <f t="array" ref="D90">index(systems,match($A90,INDEX(systems,0,1),),3)</f>
        <v>-114.781</v>
      </c>
      <c r="E90" s="42">
        <f t="array" ref="E90">index(systems,match($A90,INDEX(systems,0,1),),4)</f>
        <v>-30.813</v>
      </c>
      <c r="F90" s="43" t="str">
        <f>IFERROR(__xludf.DUMMYFUNCTION("let(row, match($B90&amp;if($C90&lt;&gt;"""","" [""&amp;$C90&amp;""]"",""""),index(nebulae,,2),0),join("","",iferror(round(index(nebulae,row,5)/2,3),1),iferror(round(index(nebulae,row,6)/2,3),1),0))"),"1,1,0")</f>
        <v>1,1,0</v>
      </c>
      <c r="G90" s="44" t="s">
        <v>835</v>
      </c>
      <c r="H90" s="45">
        <f t="array" ref="H90">let(systemId,match(A90,index(systems,0,1),),refSystemId,match($H$1,index(systems,0,1),),x,index(systems,systemId,3),y,index(systems,systemId,4),refX,index(systems,refSystemId,3),refY,index(systems,refSystemId,4),round(sqrt((x-refX)^2+(y-refY)^2),3))</f>
        <v>118.845</v>
      </c>
      <c r="I90" s="28" t="s">
        <v>418</v>
      </c>
      <c r="J90" s="48" t="s">
        <v>418</v>
      </c>
      <c r="K90" s="48" t="s">
        <v>418</v>
      </c>
      <c r="L90" s="28" t="s">
        <v>418</v>
      </c>
      <c r="M90" s="28" t="s">
        <v>733</v>
      </c>
      <c r="N90" s="28" t="s">
        <v>560</v>
      </c>
      <c r="O90" s="48" t="s">
        <v>560</v>
      </c>
      <c r="P90" s="48" t="s">
        <v>560</v>
      </c>
      <c r="Q90" s="48" t="s">
        <v>560</v>
      </c>
      <c r="R90" s="48" t="s">
        <v>560</v>
      </c>
      <c r="S90" s="48" t="s">
        <v>560</v>
      </c>
      <c r="T90" s="48" t="s">
        <v>560</v>
      </c>
      <c r="U90" s="48" t="s">
        <v>812</v>
      </c>
      <c r="V90" s="48" t="s">
        <v>812</v>
      </c>
      <c r="W90" s="48" t="s">
        <v>812</v>
      </c>
      <c r="X90" s="48" t="s">
        <v>812</v>
      </c>
      <c r="Y90" s="48" t="s">
        <v>836</v>
      </c>
      <c r="Z90" s="48" t="s">
        <v>836</v>
      </c>
      <c r="AA90" s="48" t="s">
        <v>836</v>
      </c>
      <c r="AB90" s="48" t="s">
        <v>836</v>
      </c>
      <c r="AC90" s="48" t="s">
        <v>836</v>
      </c>
      <c r="AD90" s="48" t="s">
        <v>836</v>
      </c>
      <c r="AE90" s="48" t="s">
        <v>836</v>
      </c>
      <c r="AF90" s="48" t="s">
        <v>836</v>
      </c>
      <c r="AG90" s="48" t="s">
        <v>836</v>
      </c>
      <c r="AH90" s="48" t="s">
        <v>836</v>
      </c>
      <c r="AI90" s="48" t="s">
        <v>836</v>
      </c>
      <c r="AJ90" s="48" t="s">
        <v>836</v>
      </c>
      <c r="AK90" s="48" t="s">
        <v>836</v>
      </c>
      <c r="AL90" s="48" t="s">
        <v>836</v>
      </c>
      <c r="AM90" s="48" t="s">
        <v>836</v>
      </c>
      <c r="AN90" s="48" t="s">
        <v>836</v>
      </c>
      <c r="AO90" s="48" t="s">
        <v>836</v>
      </c>
      <c r="AP90" s="48" t="s">
        <v>836</v>
      </c>
      <c r="AQ90" s="48" t="s">
        <v>836</v>
      </c>
      <c r="AR90" s="48" t="s">
        <v>836</v>
      </c>
      <c r="AS90" s="48" t="s">
        <v>837</v>
      </c>
      <c r="AT90" s="52" t="s">
        <v>428</v>
      </c>
      <c r="AU90" s="52" t="s">
        <v>428</v>
      </c>
      <c r="AV90" s="52" t="s">
        <v>428</v>
      </c>
      <c r="AW90" s="48" t="s">
        <v>418</v>
      </c>
      <c r="AX90" s="48" t="s">
        <v>568</v>
      </c>
      <c r="AY90" s="48" t="s">
        <v>568</v>
      </c>
      <c r="AZ90" s="51" t="s">
        <v>836</v>
      </c>
    </row>
    <row r="91" ht="15.75" customHeight="1">
      <c r="A91" s="40">
        <v>77.0</v>
      </c>
      <c r="B91" s="28" t="s">
        <v>838</v>
      </c>
      <c r="C91" s="41"/>
      <c r="D91" s="42">
        <f t="array" ref="D91">index(systems,match($A91,INDEX(systems,0,1),),3)</f>
        <v>724.382</v>
      </c>
      <c r="E91" s="42">
        <f t="array" ref="E91">index(systems,match($A91,INDEX(systems,0,1),),4)</f>
        <v>250.53</v>
      </c>
      <c r="F91" s="43" t="str">
        <f>IFERROR(__xludf.DUMMYFUNCTION("let(row, match($B91&amp;if($C91&lt;&gt;"""","" [""&amp;$C91&amp;""]"",""""),index(nebulae,,2),0),join("","",iferror(round(index(nebulae,row,5)/2,3),1),iferror(round(index(nebulae,row,6)/2,3),1),0))"),"1,1,0")</f>
        <v>1,1,0</v>
      </c>
      <c r="G91" s="44" t="s">
        <v>839</v>
      </c>
      <c r="H91" s="45">
        <f t="array" ref="H91">let(systemId,match(A91,index(systems,0,1),),refSystemId,match($H$1,index(systems,0,1),),x,index(systems,systemId,3),y,index(systems,systemId,4),refX,index(systems,refSystemId,3),refY,index(systems,refSystemId,4),round(sqrt((x-refX)^2+(y-refY)^2),3))</f>
        <v>766.482</v>
      </c>
      <c r="I91" s="41"/>
      <c r="J91" s="41"/>
      <c r="K91" s="41"/>
      <c r="L91" s="41"/>
      <c r="M91" s="41"/>
      <c r="N91" s="41"/>
      <c r="O91" s="41"/>
      <c r="P91" s="48" t="s">
        <v>840</v>
      </c>
      <c r="Q91" s="48" t="s">
        <v>840</v>
      </c>
      <c r="R91" s="48" t="s">
        <v>840</v>
      </c>
      <c r="S91" s="48" t="s">
        <v>840</v>
      </c>
      <c r="T91" s="48" t="s">
        <v>840</v>
      </c>
      <c r="U91" s="48" t="s">
        <v>422</v>
      </c>
      <c r="V91" s="48" t="s">
        <v>422</v>
      </c>
      <c r="W91" s="48" t="s">
        <v>422</v>
      </c>
      <c r="X91" s="48" t="s">
        <v>422</v>
      </c>
      <c r="Y91" s="48" t="s">
        <v>422</v>
      </c>
      <c r="Z91" s="48" t="s">
        <v>422</v>
      </c>
      <c r="AA91" s="48" t="s">
        <v>422</v>
      </c>
      <c r="AB91" s="48" t="s">
        <v>422</v>
      </c>
      <c r="AC91" s="48" t="s">
        <v>422</v>
      </c>
      <c r="AD91" s="48" t="s">
        <v>422</v>
      </c>
      <c r="AE91" s="48" t="s">
        <v>422</v>
      </c>
      <c r="AF91" s="48" t="s">
        <v>422</v>
      </c>
      <c r="AG91" s="48" t="s">
        <v>422</v>
      </c>
      <c r="AH91" s="48" t="s">
        <v>422</v>
      </c>
      <c r="AI91" s="48" t="s">
        <v>422</v>
      </c>
      <c r="AJ91" s="48" t="s">
        <v>422</v>
      </c>
      <c r="AK91" s="48" t="s">
        <v>422</v>
      </c>
      <c r="AL91" s="48" t="s">
        <v>422</v>
      </c>
      <c r="AM91" s="48" t="s">
        <v>422</v>
      </c>
      <c r="AN91" s="48" t="s">
        <v>422</v>
      </c>
      <c r="AO91" s="48" t="s">
        <v>422</v>
      </c>
      <c r="AP91" s="48" t="s">
        <v>422</v>
      </c>
      <c r="AQ91" s="48" t="s">
        <v>422</v>
      </c>
      <c r="AR91" s="48" t="s">
        <v>422</v>
      </c>
      <c r="AS91" s="48" t="s">
        <v>422</v>
      </c>
      <c r="AT91" s="48" t="s">
        <v>422</v>
      </c>
      <c r="AU91" s="48" t="s">
        <v>422</v>
      </c>
      <c r="AV91" s="48" t="s">
        <v>422</v>
      </c>
      <c r="AW91" s="48" t="s">
        <v>422</v>
      </c>
      <c r="AX91" s="48" t="s">
        <v>422</v>
      </c>
      <c r="AY91" s="48" t="s">
        <v>422</v>
      </c>
      <c r="AZ91" s="50" t="s">
        <v>841</v>
      </c>
    </row>
    <row r="92" ht="15.75" customHeight="1">
      <c r="A92" s="40">
        <v>78.0</v>
      </c>
      <c r="B92" s="28" t="s">
        <v>842</v>
      </c>
      <c r="C92" s="41"/>
      <c r="D92" s="42">
        <f t="array" ref="D92">index(systems,match($A92,INDEX(systems,0,1),),3)</f>
        <v>-459.307</v>
      </c>
      <c r="E92" s="42">
        <f t="array" ref="E92">index(systems,match($A92,INDEX(systems,0,1),),4)</f>
        <v>154.018</v>
      </c>
      <c r="F92" s="43" t="str">
        <f>IFERROR(__xludf.DUMMYFUNCTION("let(row, match($B92&amp;if($C92&lt;&gt;"""","" [""&amp;$C92&amp;""]"",""""),index(nebulae,,2),0),join("","",iferror(round(index(nebulae,row,5)/2,3),1),iferror(round(index(nebulae,row,6)/2,3),1),0))"),"1,1,0")</f>
        <v>1,1,0</v>
      </c>
      <c r="G92" s="44" t="s">
        <v>843</v>
      </c>
      <c r="H92" s="45">
        <f t="array" ref="H92">let(systemId,match(A92,index(systems,0,1),),refSystemId,match($H$1,index(systems,0,1),),x,index(systems,systemId,3),y,index(systems,systemId,4),refX,index(systems,refSystemId,3),refY,index(systems,refSystemId,4),round(sqrt((x-refX)^2+(y-refY)^2),3))</f>
        <v>484.442</v>
      </c>
      <c r="I92" s="53"/>
      <c r="J92" s="53"/>
      <c r="K92" s="53"/>
      <c r="L92" s="53"/>
      <c r="M92" s="53"/>
      <c r="N92" s="28" t="s">
        <v>461</v>
      </c>
      <c r="O92" s="48" t="s">
        <v>461</v>
      </c>
      <c r="P92" s="48" t="s">
        <v>461</v>
      </c>
      <c r="Q92" s="48" t="s">
        <v>461</v>
      </c>
      <c r="R92" s="48" t="s">
        <v>461</v>
      </c>
      <c r="S92" s="48" t="s">
        <v>418</v>
      </c>
      <c r="T92" s="48" t="s">
        <v>418</v>
      </c>
      <c r="U92" s="48" t="s">
        <v>418</v>
      </c>
      <c r="V92" s="48" t="s">
        <v>418</v>
      </c>
      <c r="W92" s="48" t="s">
        <v>418</v>
      </c>
      <c r="X92" s="48" t="s">
        <v>418</v>
      </c>
      <c r="Y92" s="48" t="s">
        <v>418</v>
      </c>
      <c r="Z92" s="48" t="s">
        <v>418</v>
      </c>
      <c r="AA92" s="48" t="s">
        <v>418</v>
      </c>
      <c r="AB92" s="48" t="s">
        <v>473</v>
      </c>
      <c r="AC92" s="48" t="s">
        <v>473</v>
      </c>
      <c r="AD92" s="48" t="s">
        <v>473</v>
      </c>
      <c r="AE92" s="48" t="s">
        <v>473</v>
      </c>
      <c r="AF92" s="48" t="s">
        <v>473</v>
      </c>
      <c r="AG92" s="48" t="s">
        <v>473</v>
      </c>
      <c r="AH92" s="48" t="s">
        <v>473</v>
      </c>
      <c r="AI92" s="48" t="s">
        <v>473</v>
      </c>
      <c r="AJ92" s="48" t="s">
        <v>473</v>
      </c>
      <c r="AK92" s="48" t="s">
        <v>473</v>
      </c>
      <c r="AL92" s="48" t="s">
        <v>473</v>
      </c>
      <c r="AM92" s="48" t="s">
        <v>473</v>
      </c>
      <c r="AN92" s="48" t="s">
        <v>473</v>
      </c>
      <c r="AO92" s="48" t="s">
        <v>473</v>
      </c>
      <c r="AP92" s="48" t="s">
        <v>473</v>
      </c>
      <c r="AQ92" s="48" t="s">
        <v>473</v>
      </c>
      <c r="AR92" s="48" t="s">
        <v>473</v>
      </c>
      <c r="AS92" s="48" t="s">
        <v>473</v>
      </c>
      <c r="AT92" s="48" t="s">
        <v>473</v>
      </c>
      <c r="AU92" s="48" t="s">
        <v>473</v>
      </c>
      <c r="AV92" s="48" t="s">
        <v>473</v>
      </c>
      <c r="AW92" s="48" t="s">
        <v>473</v>
      </c>
      <c r="AX92" s="48" t="s">
        <v>473</v>
      </c>
      <c r="AY92" s="48" t="s">
        <v>474</v>
      </c>
      <c r="AZ92" s="49" t="s">
        <v>474</v>
      </c>
    </row>
    <row r="93" ht="15.75" customHeight="1">
      <c r="A93" s="40">
        <v>79.0</v>
      </c>
      <c r="B93" s="28" t="s">
        <v>844</v>
      </c>
      <c r="C93" s="41"/>
      <c r="D93" s="42">
        <f t="array" ref="D93">index(systems,match($A93,INDEX(systems,0,1),),3)</f>
        <v>-9.837</v>
      </c>
      <c r="E93" s="42">
        <f t="array" ref="E93">index(systems,match($A93,INDEX(systems,0,1),),4)</f>
        <v>406.051</v>
      </c>
      <c r="F93" s="43" t="str">
        <f>IFERROR(__xludf.DUMMYFUNCTION("let(row, match($B93&amp;if($C93&lt;&gt;"""","" [""&amp;$C93&amp;""]"",""""),index(nebulae,,2),0),join("","",iferror(round(index(nebulae,row,5)/2,3),1),iferror(round(index(nebulae,row,6)/2,3),1),0))"),"1,1,0")</f>
        <v>1,1,0</v>
      </c>
      <c r="G93" s="44" t="s">
        <v>845</v>
      </c>
      <c r="H93" s="45">
        <f t="array" ref="H93">let(systemId,match(A93,index(systems,0,1),),refSystemId,match($H$1,index(systems,0,1),),x,index(systems,systemId,3),y,index(systems,systemId,4),refX,index(systems,refSystemId,3),refY,index(systems,refSystemId,4),round(sqrt((x-refX)^2+(y-refY)^2),3))</f>
        <v>406.17</v>
      </c>
      <c r="I93" s="46" t="s">
        <v>408</v>
      </c>
      <c r="J93" s="46" t="s">
        <v>408</v>
      </c>
      <c r="K93" s="46" t="s">
        <v>408</v>
      </c>
      <c r="L93" s="47" t="s">
        <v>408</v>
      </c>
      <c r="M93" s="47" t="s">
        <v>408</v>
      </c>
      <c r="N93" s="28" t="s">
        <v>408</v>
      </c>
      <c r="O93" s="41"/>
      <c r="P93" s="48" t="s">
        <v>846</v>
      </c>
      <c r="Q93" s="48" t="s">
        <v>846</v>
      </c>
      <c r="R93" s="48" t="s">
        <v>846</v>
      </c>
      <c r="S93" s="48" t="s">
        <v>846</v>
      </c>
      <c r="T93" s="48" t="s">
        <v>846</v>
      </c>
      <c r="U93" s="48" t="s">
        <v>846</v>
      </c>
      <c r="V93" s="48" t="s">
        <v>846</v>
      </c>
      <c r="W93" s="48" t="s">
        <v>846</v>
      </c>
      <c r="X93" s="48" t="s">
        <v>846</v>
      </c>
      <c r="Y93" s="48" t="s">
        <v>847</v>
      </c>
      <c r="Z93" s="48" t="s">
        <v>847</v>
      </c>
      <c r="AA93" s="48" t="s">
        <v>848</v>
      </c>
      <c r="AB93" s="48" t="s">
        <v>848</v>
      </c>
      <c r="AC93" s="48" t="s">
        <v>849</v>
      </c>
      <c r="AD93" s="48" t="s">
        <v>849</v>
      </c>
      <c r="AE93" s="48" t="s">
        <v>849</v>
      </c>
      <c r="AF93" s="48" t="s">
        <v>849</v>
      </c>
      <c r="AG93" s="48" t="s">
        <v>849</v>
      </c>
      <c r="AH93" s="48" t="s">
        <v>849</v>
      </c>
      <c r="AI93" s="48" t="s">
        <v>849</v>
      </c>
      <c r="AJ93" s="48" t="s">
        <v>849</v>
      </c>
      <c r="AK93" s="48" t="s">
        <v>849</v>
      </c>
      <c r="AL93" s="48" t="s">
        <v>849</v>
      </c>
      <c r="AM93" s="48" t="s">
        <v>849</v>
      </c>
      <c r="AN93" s="48" t="s">
        <v>849</v>
      </c>
      <c r="AO93" s="48" t="s">
        <v>849</v>
      </c>
      <c r="AP93" s="48" t="s">
        <v>849</v>
      </c>
      <c r="AQ93" s="48" t="s">
        <v>850</v>
      </c>
      <c r="AR93" s="52" t="s">
        <v>850</v>
      </c>
      <c r="AS93" s="52" t="s">
        <v>850</v>
      </c>
      <c r="AT93" s="52" t="s">
        <v>850</v>
      </c>
      <c r="AU93" s="52" t="s">
        <v>850</v>
      </c>
      <c r="AV93" s="52" t="s">
        <v>851</v>
      </c>
      <c r="AW93" s="52" t="s">
        <v>851</v>
      </c>
      <c r="AX93" s="52" t="s">
        <v>851</v>
      </c>
      <c r="AY93" s="52" t="s">
        <v>851</v>
      </c>
      <c r="AZ93" s="49" t="s">
        <v>851</v>
      </c>
    </row>
    <row r="94" ht="15.75" customHeight="1">
      <c r="A94" s="40">
        <v>80.0</v>
      </c>
      <c r="B94" s="28" t="s">
        <v>852</v>
      </c>
      <c r="C94" s="41"/>
      <c r="D94" s="42">
        <f t="array" ref="D94">index(systems,match($A94,INDEX(systems,0,1),),3)</f>
        <v>263.404</v>
      </c>
      <c r="E94" s="42">
        <f t="array" ref="E94">index(systems,match($A94,INDEX(systems,0,1),),4)</f>
        <v>7.187</v>
      </c>
      <c r="F94" s="43" t="str">
        <f>IFERROR(__xludf.DUMMYFUNCTION("let(row, match($B94&amp;if($C94&lt;&gt;"""","" [""&amp;$C94&amp;""]"",""""),index(nebulae,,2),0),join("","",iferror(round(index(nebulae,row,5)/2,3),1),iferror(round(index(nebulae,row,6)/2,3),1),0))"),"1,1,0")</f>
        <v>1,1,0</v>
      </c>
      <c r="G94" s="44" t="s">
        <v>853</v>
      </c>
      <c r="H94" s="45">
        <f t="array" ref="H94">let(systemId,match(A94,index(systems,0,1),),refSystemId,match($H$1,index(systems,0,1),),x,index(systems,systemId,3),y,index(systems,systemId,4),refX,index(systems,refSystemId,3),refY,index(systems,refSystemId,4),round(sqrt((x-refX)^2+(y-refY)^2),3))</f>
        <v>263.502</v>
      </c>
      <c r="I94" s="54"/>
      <c r="J94" s="49" t="s">
        <v>418</v>
      </c>
      <c r="K94" s="54"/>
      <c r="L94" s="54"/>
      <c r="M94" s="54"/>
      <c r="N94" s="49" t="s">
        <v>854</v>
      </c>
      <c r="O94" s="52" t="s">
        <v>854</v>
      </c>
      <c r="P94" s="52" t="s">
        <v>854</v>
      </c>
      <c r="Q94" s="52" t="s">
        <v>854</v>
      </c>
      <c r="R94" s="52" t="s">
        <v>854</v>
      </c>
      <c r="S94" s="48" t="s">
        <v>854</v>
      </c>
      <c r="T94" s="52" t="s">
        <v>854</v>
      </c>
      <c r="U94" s="48" t="s">
        <v>855</v>
      </c>
      <c r="V94" s="48" t="s">
        <v>855</v>
      </c>
      <c r="W94" s="48" t="s">
        <v>855</v>
      </c>
      <c r="X94" s="48" t="s">
        <v>856</v>
      </c>
      <c r="Y94" s="48" t="s">
        <v>857</v>
      </c>
      <c r="Z94" s="48" t="s">
        <v>857</v>
      </c>
      <c r="AA94" s="48" t="s">
        <v>858</v>
      </c>
      <c r="AB94" s="48" t="s">
        <v>858</v>
      </c>
      <c r="AC94" s="48" t="s">
        <v>858</v>
      </c>
      <c r="AD94" s="48" t="s">
        <v>858</v>
      </c>
      <c r="AE94" s="48" t="s">
        <v>858</v>
      </c>
      <c r="AF94" s="48" t="s">
        <v>858</v>
      </c>
      <c r="AG94" s="48" t="s">
        <v>858</v>
      </c>
      <c r="AH94" s="48" t="s">
        <v>858</v>
      </c>
      <c r="AI94" s="48" t="s">
        <v>858</v>
      </c>
      <c r="AJ94" s="48" t="s">
        <v>858</v>
      </c>
      <c r="AK94" s="48" t="s">
        <v>858</v>
      </c>
      <c r="AL94" s="48" t="s">
        <v>858</v>
      </c>
      <c r="AM94" s="48" t="s">
        <v>858</v>
      </c>
      <c r="AN94" s="48" t="s">
        <v>858</v>
      </c>
      <c r="AO94" s="48" t="s">
        <v>857</v>
      </c>
      <c r="AP94" s="48" t="s">
        <v>857</v>
      </c>
      <c r="AQ94" s="48" t="s">
        <v>857</v>
      </c>
      <c r="AR94" s="48" t="s">
        <v>857</v>
      </c>
      <c r="AS94" s="48" t="s">
        <v>857</v>
      </c>
      <c r="AT94" s="48" t="s">
        <v>857</v>
      </c>
      <c r="AU94" s="48" t="s">
        <v>857</v>
      </c>
      <c r="AV94" s="52" t="s">
        <v>857</v>
      </c>
      <c r="AW94" s="52" t="s">
        <v>857</v>
      </c>
      <c r="AX94" s="52" t="s">
        <v>857</v>
      </c>
      <c r="AY94" s="52" t="s">
        <v>857</v>
      </c>
      <c r="AZ94" s="49" t="s">
        <v>857</v>
      </c>
    </row>
    <row r="95" ht="15.75" customHeight="1">
      <c r="A95" s="40">
        <v>3148.0</v>
      </c>
      <c r="B95" s="28" t="s">
        <v>859</v>
      </c>
      <c r="C95" s="41"/>
      <c r="D95" s="42">
        <f t="array" ref="D95">index(systems,match($A95,INDEX(systems,0,1),),3)</f>
        <v>-9.406</v>
      </c>
      <c r="E95" s="42">
        <f t="array" ref="E95">index(systems,match($A95,INDEX(systems,0,1),),4)</f>
        <v>-448.62</v>
      </c>
      <c r="F95" s="43" t="str">
        <f>IFERROR(__xludf.DUMMYFUNCTION("let(row, match($B95&amp;if($C95&lt;&gt;"""","" [""&amp;$C95&amp;""]"",""""),index(nebulae,,2),0),join("","",iferror(round(index(nebulae,row,5)/2,3),1),iferror(round(index(nebulae,row,6)/2,3),1),0))"),"1,1,0")</f>
        <v>1,1,0</v>
      </c>
      <c r="G95" s="44" t="s">
        <v>860</v>
      </c>
      <c r="H95" s="45">
        <f t="array" ref="H95">let(systemId,match(A95,index(systems,0,1),),refSystemId,match($H$1,index(systems,0,1),),x,index(systems,systemId,3),y,index(systems,systemId,4),refX,index(systems,refSystemId,3),refY,index(systems,refSystemId,4),round(sqrt((x-refX)^2+(y-refY)^2),3))</f>
        <v>448.719</v>
      </c>
      <c r="I95" s="51" t="s">
        <v>408</v>
      </c>
      <c r="J95" s="51" t="s">
        <v>408</v>
      </c>
      <c r="K95" s="51" t="s">
        <v>408</v>
      </c>
      <c r="L95" s="51" t="s">
        <v>408</v>
      </c>
      <c r="M95" s="51" t="s">
        <v>408</v>
      </c>
      <c r="N95" s="51" t="s">
        <v>408</v>
      </c>
      <c r="O95" s="55"/>
      <c r="P95" s="56" t="s">
        <v>408</v>
      </c>
      <c r="Q95" s="51" t="s">
        <v>418</v>
      </c>
      <c r="R95" s="56" t="s">
        <v>418</v>
      </c>
      <c r="S95" s="56" t="s">
        <v>418</v>
      </c>
      <c r="T95" s="51" t="s">
        <v>418</v>
      </c>
      <c r="U95" s="56" t="s">
        <v>418</v>
      </c>
      <c r="V95" s="51" t="s">
        <v>418</v>
      </c>
      <c r="W95" s="56" t="s">
        <v>418</v>
      </c>
      <c r="X95" s="51" t="s">
        <v>418</v>
      </c>
      <c r="Y95" s="51" t="s">
        <v>418</v>
      </c>
      <c r="Z95" s="48" t="s">
        <v>422</v>
      </c>
      <c r="AA95" s="56" t="s">
        <v>422</v>
      </c>
      <c r="AB95" s="56" t="s">
        <v>422</v>
      </c>
      <c r="AC95" s="56" t="s">
        <v>422</v>
      </c>
      <c r="AD95" s="56" t="s">
        <v>422</v>
      </c>
      <c r="AE95" s="56" t="s">
        <v>422</v>
      </c>
      <c r="AF95" s="56" t="s">
        <v>422</v>
      </c>
      <c r="AG95" s="56" t="s">
        <v>422</v>
      </c>
      <c r="AH95" s="56" t="s">
        <v>422</v>
      </c>
      <c r="AI95" s="56" t="s">
        <v>422</v>
      </c>
      <c r="AJ95" s="56" t="s">
        <v>422</v>
      </c>
      <c r="AK95" s="56" t="s">
        <v>422</v>
      </c>
      <c r="AL95" s="56" t="s">
        <v>422</v>
      </c>
      <c r="AM95" s="56" t="s">
        <v>422</v>
      </c>
      <c r="AN95" s="56" t="s">
        <v>422</v>
      </c>
      <c r="AO95" s="56" t="s">
        <v>422</v>
      </c>
      <c r="AP95" s="56" t="s">
        <v>422</v>
      </c>
      <c r="AQ95" s="56" t="s">
        <v>422</v>
      </c>
      <c r="AR95" s="56" t="s">
        <v>422</v>
      </c>
      <c r="AS95" s="56" t="s">
        <v>422</v>
      </c>
      <c r="AT95" s="56" t="s">
        <v>422</v>
      </c>
      <c r="AU95" s="56" t="s">
        <v>422</v>
      </c>
      <c r="AV95" s="56" t="s">
        <v>422</v>
      </c>
      <c r="AW95" s="56" t="s">
        <v>422</v>
      </c>
      <c r="AX95" s="56" t="s">
        <v>422</v>
      </c>
      <c r="AY95" s="56" t="s">
        <v>422</v>
      </c>
      <c r="AZ95" s="51" t="s">
        <v>422</v>
      </c>
    </row>
    <row r="96" ht="15.75" customHeight="1">
      <c r="A96" s="40">
        <v>81.0</v>
      </c>
      <c r="B96" s="28" t="s">
        <v>861</v>
      </c>
      <c r="C96" s="41"/>
      <c r="D96" s="42">
        <f t="array" ref="D96">index(systems,match($A96,INDEX(systems,0,1),),3)</f>
        <v>-183.568</v>
      </c>
      <c r="E96" s="42">
        <f t="array" ref="E96">index(systems,match($A96,INDEX(systems,0,1),),4)</f>
        <v>186.071</v>
      </c>
      <c r="F96" s="43" t="str">
        <f>IFERROR(__xludf.DUMMYFUNCTION("let(row, match($B96&amp;if($C96&lt;&gt;"""","" [""&amp;$C96&amp;""]"",""""),index(nebulae,,2),0),join("","",iferror(round(index(nebulae,row,5)/2,3),1),iferror(round(index(nebulae,row,6)/2,3),1),0))"),"1,1,0")</f>
        <v>1,1,0</v>
      </c>
      <c r="G96" s="44" t="s">
        <v>862</v>
      </c>
      <c r="H96" s="45">
        <f t="array" ref="H96">let(systemId,match(A96,index(systems,0,1),),refSystemId,match($H$1,index(systems,0,1),),x,index(systems,systemId,3),y,index(systems,systemId,4),refX,index(systems,refSystemId,3),refY,index(systems,refSystemId,4),round(sqrt((x-refX)^2+(y-refY)^2),3))</f>
        <v>261.38</v>
      </c>
      <c r="I96" s="41"/>
      <c r="J96" s="41"/>
      <c r="K96" s="41"/>
      <c r="L96" s="46" t="s">
        <v>863</v>
      </c>
      <c r="M96" s="47" t="s">
        <v>712</v>
      </c>
      <c r="N96" s="28" t="s">
        <v>864</v>
      </c>
      <c r="O96" s="48" t="s">
        <v>864</v>
      </c>
      <c r="P96" s="48" t="s">
        <v>864</v>
      </c>
      <c r="Q96" s="48" t="s">
        <v>864</v>
      </c>
      <c r="R96" s="48" t="s">
        <v>864</v>
      </c>
      <c r="S96" s="48" t="s">
        <v>864</v>
      </c>
      <c r="T96" s="48" t="s">
        <v>864</v>
      </c>
      <c r="U96" s="48" t="s">
        <v>864</v>
      </c>
      <c r="V96" s="48" t="s">
        <v>864</v>
      </c>
      <c r="W96" s="48" t="s">
        <v>864</v>
      </c>
      <c r="X96" s="48" t="s">
        <v>864</v>
      </c>
      <c r="Y96" s="48" t="s">
        <v>864</v>
      </c>
      <c r="Z96" s="48" t="s">
        <v>864</v>
      </c>
      <c r="AA96" s="48" t="s">
        <v>865</v>
      </c>
      <c r="AB96" s="48" t="s">
        <v>865</v>
      </c>
      <c r="AC96" s="48" t="s">
        <v>865</v>
      </c>
      <c r="AD96" s="48" t="s">
        <v>865</v>
      </c>
      <c r="AE96" s="48" t="s">
        <v>865</v>
      </c>
      <c r="AF96" s="48" t="s">
        <v>865</v>
      </c>
      <c r="AG96" s="48" t="s">
        <v>865</v>
      </c>
      <c r="AH96" s="48" t="s">
        <v>866</v>
      </c>
      <c r="AI96" s="48" t="s">
        <v>789</v>
      </c>
      <c r="AJ96" s="48" t="s">
        <v>789</v>
      </c>
      <c r="AK96" s="48" t="s">
        <v>789</v>
      </c>
      <c r="AL96" s="48" t="s">
        <v>789</v>
      </c>
      <c r="AM96" s="48" t="s">
        <v>789</v>
      </c>
      <c r="AN96" s="48" t="s">
        <v>789</v>
      </c>
      <c r="AO96" s="48" t="s">
        <v>789</v>
      </c>
      <c r="AP96" s="48" t="s">
        <v>789</v>
      </c>
      <c r="AQ96" s="48" t="s">
        <v>789</v>
      </c>
      <c r="AR96" s="48" t="s">
        <v>789</v>
      </c>
      <c r="AS96" s="48" t="s">
        <v>789</v>
      </c>
      <c r="AT96" s="48" t="s">
        <v>530</v>
      </c>
      <c r="AU96" s="48" t="s">
        <v>530</v>
      </c>
      <c r="AV96" s="48" t="s">
        <v>530</v>
      </c>
      <c r="AW96" s="48" t="s">
        <v>415</v>
      </c>
      <c r="AX96" s="48" t="s">
        <v>415</v>
      </c>
      <c r="AY96" s="48" t="s">
        <v>415</v>
      </c>
      <c r="AZ96" s="51" t="s">
        <v>415</v>
      </c>
    </row>
    <row r="97" ht="15.75" customHeight="1">
      <c r="A97" s="40">
        <v>82.0</v>
      </c>
      <c r="B97" s="28" t="s">
        <v>867</v>
      </c>
      <c r="C97" s="28" t="s">
        <v>868</v>
      </c>
      <c r="D97" s="42">
        <f t="array" ref="D97">index(systems,match($A97,INDEX(systems,0,1),),3)</f>
        <v>100.804</v>
      </c>
      <c r="E97" s="42">
        <f t="array" ref="E97">index(systems,match($A97,INDEX(systems,0,1),),4)</f>
        <v>-61.569</v>
      </c>
      <c r="F97" s="43" t="str">
        <f>IFERROR(__xludf.DUMMYFUNCTION("let(row, match($B97&amp;if($C97&lt;&gt;"""","" [""&amp;$C97&amp;""]"",""""),index(nebulae,,2),0),join("","",iferror(round(index(nebulae,row,5)/2,3),1),iferror(round(index(nebulae,row,6)/2,3),1),0))"),"1,1,0")</f>
        <v>1,1,0</v>
      </c>
      <c r="G97" s="44" t="s">
        <v>869</v>
      </c>
      <c r="H97" s="45">
        <f t="array" ref="H97">let(systemId,match(A97,index(systems,0,1),),refSystemId,match($H$1,index(systems,0,1),),x,index(systems,systemId,3),y,index(systems,systemId,4),refX,index(systems,refSystemId,3),refY,index(systems,refSystemId,4),round(sqrt((x-refX)^2+(y-refY)^2),3))</f>
        <v>118.119</v>
      </c>
      <c r="I97" s="41"/>
      <c r="J97" s="28" t="s">
        <v>807</v>
      </c>
      <c r="K97" s="48" t="s">
        <v>807</v>
      </c>
      <c r="L97" s="28" t="s">
        <v>807</v>
      </c>
      <c r="M97" s="28" t="s">
        <v>500</v>
      </c>
      <c r="N97" s="28" t="s">
        <v>817</v>
      </c>
      <c r="O97" s="48" t="s">
        <v>817</v>
      </c>
      <c r="P97" s="48" t="s">
        <v>817</v>
      </c>
      <c r="Q97" s="48" t="s">
        <v>817</v>
      </c>
      <c r="R97" s="48" t="s">
        <v>817</v>
      </c>
      <c r="S97" s="48" t="s">
        <v>817</v>
      </c>
      <c r="T97" s="48" t="s">
        <v>817</v>
      </c>
      <c r="U97" s="48" t="s">
        <v>817</v>
      </c>
      <c r="V97" s="48" t="s">
        <v>817</v>
      </c>
      <c r="W97" s="48" t="s">
        <v>502</v>
      </c>
      <c r="X97" s="48" t="s">
        <v>502</v>
      </c>
      <c r="Y97" s="48" t="s">
        <v>503</v>
      </c>
      <c r="Z97" s="48" t="s">
        <v>503</v>
      </c>
      <c r="AA97" s="48" t="s">
        <v>504</v>
      </c>
      <c r="AB97" s="48" t="s">
        <v>504</v>
      </c>
      <c r="AC97" s="48" t="s">
        <v>504</v>
      </c>
      <c r="AD97" s="48" t="s">
        <v>504</v>
      </c>
      <c r="AE97" s="48" t="s">
        <v>504</v>
      </c>
      <c r="AF97" s="48" t="s">
        <v>504</v>
      </c>
      <c r="AG97" s="48" t="s">
        <v>504</v>
      </c>
      <c r="AH97" s="48" t="s">
        <v>504</v>
      </c>
      <c r="AI97" s="48" t="s">
        <v>504</v>
      </c>
      <c r="AJ97" s="48" t="s">
        <v>504</v>
      </c>
      <c r="AK97" s="48" t="s">
        <v>504</v>
      </c>
      <c r="AL97" s="48" t="s">
        <v>504</v>
      </c>
      <c r="AM97" s="48" t="s">
        <v>504</v>
      </c>
      <c r="AN97" s="48" t="s">
        <v>504</v>
      </c>
      <c r="AO97" s="48" t="s">
        <v>503</v>
      </c>
      <c r="AP97" s="48" t="s">
        <v>503</v>
      </c>
      <c r="AQ97" s="48" t="s">
        <v>503</v>
      </c>
      <c r="AR97" s="48" t="s">
        <v>503</v>
      </c>
      <c r="AS97" s="48" t="s">
        <v>503</v>
      </c>
      <c r="AT97" s="48" t="s">
        <v>503</v>
      </c>
      <c r="AU97" s="48" t="s">
        <v>503</v>
      </c>
      <c r="AV97" s="52" t="s">
        <v>503</v>
      </c>
      <c r="AW97" s="52" t="s">
        <v>503</v>
      </c>
      <c r="AX97" s="48" t="s">
        <v>817</v>
      </c>
      <c r="AY97" s="48" t="s">
        <v>817</v>
      </c>
      <c r="AZ97" s="28" t="s">
        <v>817</v>
      </c>
    </row>
    <row r="98" ht="15.75" customHeight="1">
      <c r="A98" s="40">
        <v>83.0</v>
      </c>
      <c r="B98" s="28" t="s">
        <v>870</v>
      </c>
      <c r="C98" s="41"/>
      <c r="D98" s="42">
        <f t="array" ref="D98">index(systems,match($A98,INDEX(systems,0,1),),3)</f>
        <v>163.624</v>
      </c>
      <c r="E98" s="42">
        <f t="array" ref="E98">index(systems,match($A98,INDEX(systems,0,1),),4)</f>
        <v>396.997</v>
      </c>
      <c r="F98" s="43" t="str">
        <f>IFERROR(__xludf.DUMMYFUNCTION("let(row, match($B98&amp;if($C98&lt;&gt;"""","" [""&amp;$C98&amp;""]"",""""),index(nebulae,,2),0),join("","",iferror(round(index(nebulae,row,5)/2,3),1),iferror(round(index(nebulae,row,6)/2,3),1),0))"),"1,1,0")</f>
        <v>1,1,0</v>
      </c>
      <c r="G98" s="44" t="s">
        <v>871</v>
      </c>
      <c r="H98" s="45">
        <f t="array" ref="H98">let(systemId,match(A98,index(systems,0,1),),refSystemId,match($H$1,index(systems,0,1),),x,index(systems,systemId,3),y,index(systems,systemId,4),refX,index(systems,refSystemId,3),refY,index(systems,refSystemId,4),round(sqrt((x-refX)^2+(y-refY)^2),3))</f>
        <v>429.394</v>
      </c>
      <c r="I98" s="62" t="s">
        <v>408</v>
      </c>
      <c r="J98" s="62" t="s">
        <v>408</v>
      </c>
      <c r="K98" s="62" t="s">
        <v>408</v>
      </c>
      <c r="L98" s="53"/>
      <c r="M98" s="53"/>
      <c r="N98" s="28" t="s">
        <v>728</v>
      </c>
      <c r="O98" s="48" t="s">
        <v>728</v>
      </c>
      <c r="P98" s="48" t="s">
        <v>728</v>
      </c>
      <c r="Q98" s="48" t="s">
        <v>728</v>
      </c>
      <c r="R98" s="48" t="s">
        <v>728</v>
      </c>
      <c r="S98" s="48" t="s">
        <v>728</v>
      </c>
      <c r="T98" s="48" t="s">
        <v>728</v>
      </c>
      <c r="U98" s="48" t="s">
        <v>728</v>
      </c>
      <c r="V98" s="48" t="s">
        <v>728</v>
      </c>
      <c r="W98" s="48" t="s">
        <v>728</v>
      </c>
      <c r="X98" s="48" t="s">
        <v>728</v>
      </c>
      <c r="Y98" s="48" t="s">
        <v>872</v>
      </c>
      <c r="Z98" s="48" t="s">
        <v>872</v>
      </c>
      <c r="AA98" s="48" t="s">
        <v>872</v>
      </c>
      <c r="AB98" s="48" t="s">
        <v>872</v>
      </c>
      <c r="AC98" s="48" t="s">
        <v>730</v>
      </c>
      <c r="AD98" s="48" t="s">
        <v>730</v>
      </c>
      <c r="AE98" s="48" t="s">
        <v>730</v>
      </c>
      <c r="AF98" s="48" t="s">
        <v>730</v>
      </c>
      <c r="AG98" s="48" t="s">
        <v>730</v>
      </c>
      <c r="AH98" s="48" t="s">
        <v>730</v>
      </c>
      <c r="AI98" s="48" t="s">
        <v>730</v>
      </c>
      <c r="AJ98" s="48" t="s">
        <v>730</v>
      </c>
      <c r="AK98" s="48" t="s">
        <v>731</v>
      </c>
      <c r="AL98" s="48" t="s">
        <v>731</v>
      </c>
      <c r="AM98" s="48" t="s">
        <v>731</v>
      </c>
      <c r="AN98" s="48" t="s">
        <v>872</v>
      </c>
      <c r="AO98" s="48" t="s">
        <v>872</v>
      </c>
      <c r="AP98" s="48" t="s">
        <v>872</v>
      </c>
      <c r="AQ98" s="48" t="s">
        <v>872</v>
      </c>
      <c r="AR98" s="48" t="s">
        <v>872</v>
      </c>
      <c r="AS98" s="48" t="s">
        <v>872</v>
      </c>
      <c r="AT98" s="48" t="s">
        <v>872</v>
      </c>
      <c r="AU98" s="48" t="s">
        <v>872</v>
      </c>
      <c r="AV98" s="52" t="s">
        <v>872</v>
      </c>
      <c r="AW98" s="52" t="s">
        <v>872</v>
      </c>
      <c r="AX98" s="52" t="s">
        <v>872</v>
      </c>
      <c r="AY98" s="52" t="s">
        <v>872</v>
      </c>
      <c r="AZ98" s="49" t="s">
        <v>872</v>
      </c>
    </row>
    <row r="99" ht="15.75" customHeight="1">
      <c r="A99" s="40">
        <v>84.0</v>
      </c>
      <c r="B99" s="28" t="s">
        <v>873</v>
      </c>
      <c r="C99" s="41"/>
      <c r="D99" s="42">
        <f t="array" ref="D99">index(systems,match($A99,INDEX(systems,0,1),),3)</f>
        <v>157.309</v>
      </c>
      <c r="E99" s="42">
        <f t="array" ref="E99">index(systems,match($A99,INDEX(systems,0,1),),4)</f>
        <v>20.188</v>
      </c>
      <c r="F99" s="43" t="str">
        <f>IFERROR(__xludf.DUMMYFUNCTION("let(row, match($B99&amp;if($C99&lt;&gt;"""","" [""&amp;$C99&amp;""]"",""""),index(nebulae,,2),0),join("","",iferror(round(index(nebulae,row,5)/2,3),1),iferror(round(index(nebulae,row,6)/2,3),1),0))"),"1,1,0")</f>
        <v>1,1,0</v>
      </c>
      <c r="G99" s="44" t="s">
        <v>874</v>
      </c>
      <c r="H99" s="45">
        <f t="array" ref="H99">let(systemId,match(A99,index(systems,0,1),),refSystemId,match($H$1,index(systems,0,1),),x,index(systems,systemId,3),y,index(systems,systemId,4),refX,index(systems,refSystemId,3),refY,index(systems,refSystemId,4),round(sqrt((x-refX)^2+(y-refY)^2),3))</f>
        <v>158.599</v>
      </c>
      <c r="I99" s="46" t="s">
        <v>408</v>
      </c>
      <c r="J99" s="46" t="s">
        <v>408</v>
      </c>
      <c r="K99" s="46" t="s">
        <v>408</v>
      </c>
      <c r="L99" s="47" t="s">
        <v>408</v>
      </c>
      <c r="M99" s="47" t="s">
        <v>408</v>
      </c>
      <c r="N99" s="28" t="s">
        <v>408</v>
      </c>
      <c r="O99" s="41"/>
      <c r="P99" s="48" t="s">
        <v>582</v>
      </c>
      <c r="Q99" s="48" t="s">
        <v>582</v>
      </c>
      <c r="R99" s="48" t="s">
        <v>582</v>
      </c>
      <c r="S99" s="48" t="s">
        <v>582</v>
      </c>
      <c r="T99" s="48" t="s">
        <v>582</v>
      </c>
      <c r="U99" s="48" t="s">
        <v>875</v>
      </c>
      <c r="V99" s="48" t="s">
        <v>856</v>
      </c>
      <c r="W99" s="48" t="s">
        <v>856</v>
      </c>
      <c r="X99" s="48" t="s">
        <v>876</v>
      </c>
      <c r="Y99" s="48" t="s">
        <v>422</v>
      </c>
      <c r="Z99" s="48" t="s">
        <v>422</v>
      </c>
      <c r="AA99" s="48" t="s">
        <v>422</v>
      </c>
      <c r="AB99" s="48" t="s">
        <v>422</v>
      </c>
      <c r="AC99" s="48" t="s">
        <v>422</v>
      </c>
      <c r="AD99" s="48" t="s">
        <v>422</v>
      </c>
      <c r="AE99" s="48" t="s">
        <v>422</v>
      </c>
      <c r="AF99" s="48" t="s">
        <v>422</v>
      </c>
      <c r="AG99" s="48" t="s">
        <v>422</v>
      </c>
      <c r="AH99" s="48" t="s">
        <v>422</v>
      </c>
      <c r="AI99" s="48" t="s">
        <v>422</v>
      </c>
      <c r="AJ99" s="48" t="s">
        <v>422</v>
      </c>
      <c r="AK99" s="48" t="s">
        <v>422</v>
      </c>
      <c r="AL99" s="48" t="s">
        <v>422</v>
      </c>
      <c r="AM99" s="48" t="s">
        <v>422</v>
      </c>
      <c r="AN99" s="48" t="s">
        <v>422</v>
      </c>
      <c r="AO99" s="48" t="s">
        <v>422</v>
      </c>
      <c r="AP99" s="48" t="s">
        <v>422</v>
      </c>
      <c r="AQ99" s="48" t="s">
        <v>422</v>
      </c>
      <c r="AR99" s="48" t="s">
        <v>422</v>
      </c>
      <c r="AS99" s="48" t="s">
        <v>422</v>
      </c>
      <c r="AT99" s="48" t="s">
        <v>422</v>
      </c>
      <c r="AU99" s="48" t="s">
        <v>422</v>
      </c>
      <c r="AV99" s="48" t="s">
        <v>422</v>
      </c>
      <c r="AW99" s="48" t="s">
        <v>422</v>
      </c>
      <c r="AX99" s="48" t="s">
        <v>422</v>
      </c>
      <c r="AY99" s="48" t="s">
        <v>422</v>
      </c>
      <c r="AZ99" s="28" t="s">
        <v>422</v>
      </c>
    </row>
    <row r="100" ht="15.75" customHeight="1">
      <c r="A100" s="40">
        <v>86.0</v>
      </c>
      <c r="B100" s="28" t="s">
        <v>877</v>
      </c>
      <c r="C100" s="41"/>
      <c r="D100" s="42">
        <f t="array" ref="D100">index(systems,match($A100,INDEX(systems,0,1),),3)</f>
        <v>-353.648</v>
      </c>
      <c r="E100" s="42">
        <f t="array" ref="E100">index(systems,match($A100,INDEX(systems,0,1),),4)</f>
        <v>-85.871</v>
      </c>
      <c r="F100" s="43" t="str">
        <f>IFERROR(__xludf.DUMMYFUNCTION("let(row, match($B100&amp;if($C100&lt;&gt;"""","" [""&amp;$C100&amp;""]"",""""),index(nebulae,,2),0),join("","",iferror(round(index(nebulae,row,5)/2,3),1),iferror(round(index(nebulae,row,6)/2,3),1),0))"),"1,1,0")</f>
        <v>1,1,0</v>
      </c>
      <c r="G100" s="44" t="s">
        <v>878</v>
      </c>
      <c r="H100" s="45">
        <f t="array" ref="H100">let(systemId,match(A100,index(systems,0,1),),refSystemId,match($H$1,index(systems,0,1),),x,index(systems,systemId,3),y,index(systems,systemId,4),refX,index(systems,refSystemId,3),refY,index(systems,refSystemId,4),round(sqrt((x-refX)^2+(y-refY)^2),3))</f>
        <v>363.924</v>
      </c>
      <c r="I100" s="53"/>
      <c r="J100" s="53"/>
      <c r="K100" s="53"/>
      <c r="L100" s="53"/>
      <c r="M100" s="41"/>
      <c r="N100" s="28" t="s">
        <v>560</v>
      </c>
      <c r="O100" s="48" t="s">
        <v>560</v>
      </c>
      <c r="P100" s="48" t="s">
        <v>560</v>
      </c>
      <c r="Q100" s="48" t="s">
        <v>560</v>
      </c>
      <c r="R100" s="48" t="s">
        <v>560</v>
      </c>
      <c r="S100" s="48" t="s">
        <v>560</v>
      </c>
      <c r="T100" s="48" t="s">
        <v>560</v>
      </c>
      <c r="U100" s="48" t="s">
        <v>560</v>
      </c>
      <c r="V100" s="48" t="s">
        <v>560</v>
      </c>
      <c r="W100" s="48" t="s">
        <v>560</v>
      </c>
      <c r="X100" s="48" t="s">
        <v>560</v>
      </c>
      <c r="Y100" s="48" t="s">
        <v>560</v>
      </c>
      <c r="Z100" s="48" t="s">
        <v>560</v>
      </c>
      <c r="AA100" s="48" t="s">
        <v>560</v>
      </c>
      <c r="AB100" s="48" t="s">
        <v>560</v>
      </c>
      <c r="AC100" s="48" t="s">
        <v>560</v>
      </c>
      <c r="AD100" s="48" t="s">
        <v>560</v>
      </c>
      <c r="AE100" s="48" t="s">
        <v>560</v>
      </c>
      <c r="AF100" s="48" t="s">
        <v>560</v>
      </c>
      <c r="AG100" s="48" t="s">
        <v>560</v>
      </c>
      <c r="AH100" s="48" t="s">
        <v>560</v>
      </c>
      <c r="AI100" s="48" t="s">
        <v>560</v>
      </c>
      <c r="AJ100" s="48" t="s">
        <v>560</v>
      </c>
      <c r="AK100" s="48" t="s">
        <v>560</v>
      </c>
      <c r="AL100" s="48" t="s">
        <v>560</v>
      </c>
      <c r="AM100" s="48" t="s">
        <v>560</v>
      </c>
      <c r="AN100" s="48" t="s">
        <v>560</v>
      </c>
      <c r="AO100" s="48" t="s">
        <v>560</v>
      </c>
      <c r="AP100" s="48" t="s">
        <v>560</v>
      </c>
      <c r="AQ100" s="48" t="s">
        <v>560</v>
      </c>
      <c r="AR100" s="48" t="s">
        <v>879</v>
      </c>
      <c r="AS100" s="48" t="s">
        <v>879</v>
      </c>
      <c r="AT100" s="48" t="s">
        <v>879</v>
      </c>
      <c r="AU100" s="48" t="s">
        <v>879</v>
      </c>
      <c r="AV100" s="48" t="s">
        <v>879</v>
      </c>
      <c r="AW100" s="48" t="s">
        <v>879</v>
      </c>
      <c r="AX100" s="48" t="s">
        <v>487</v>
      </c>
      <c r="AY100" s="48" t="s">
        <v>487</v>
      </c>
      <c r="AZ100" s="28" t="s">
        <v>487</v>
      </c>
    </row>
    <row r="101" ht="15.75" customHeight="1">
      <c r="A101" s="40">
        <v>88.0</v>
      </c>
      <c r="B101" s="28" t="s">
        <v>880</v>
      </c>
      <c r="C101" s="28" t="s">
        <v>560</v>
      </c>
      <c r="D101" s="42">
        <f t="array" ref="D101">index(systems,match($A101,INDEX(systems,0,1),),3)</f>
        <v>-65.403</v>
      </c>
      <c r="E101" s="42">
        <f t="array" ref="E101">index(systems,match($A101,INDEX(systems,0,1),),4)</f>
        <v>-52.005</v>
      </c>
      <c r="F101" s="43" t="str">
        <f>IFERROR(__xludf.DUMMYFUNCTION("let(row, match($B101&amp;if($C101&lt;&gt;"""","" [""&amp;$C101&amp;""]"",""""),index(nebulae,,2),0),join("","",iferror(round(index(nebulae,row,5)/2,3),1),iferror(round(index(nebulae,row,6)/2,3),1),0))"),"1,1,0")</f>
        <v>1,1,0</v>
      </c>
      <c r="G101" s="44" t="s">
        <v>881</v>
      </c>
      <c r="H101" s="45">
        <f t="array" ref="H101">let(systemId,match(A101,index(systems,0,1),),refSystemId,match($H$1,index(systems,0,1),),x,index(systems,systemId,3),y,index(systems,systemId,4),refX,index(systems,refSystemId,3),refY,index(systems,refSystemId,4),round(sqrt((x-refX)^2+(y-refY)^2),3))</f>
        <v>83.559</v>
      </c>
      <c r="I101" s="46" t="s">
        <v>418</v>
      </c>
      <c r="J101" s="47" t="s">
        <v>418</v>
      </c>
      <c r="K101" s="46" t="s">
        <v>418</v>
      </c>
      <c r="L101" s="47" t="s">
        <v>418</v>
      </c>
      <c r="M101" s="46" t="s">
        <v>560</v>
      </c>
      <c r="N101" s="28" t="s">
        <v>427</v>
      </c>
      <c r="O101" s="48" t="s">
        <v>427</v>
      </c>
      <c r="P101" s="48" t="s">
        <v>427</v>
      </c>
      <c r="Q101" s="48" t="s">
        <v>427</v>
      </c>
      <c r="R101" s="48" t="s">
        <v>427</v>
      </c>
      <c r="S101" s="48" t="s">
        <v>427</v>
      </c>
      <c r="T101" s="48" t="s">
        <v>427</v>
      </c>
      <c r="U101" s="48" t="s">
        <v>427</v>
      </c>
      <c r="V101" s="48" t="s">
        <v>427</v>
      </c>
      <c r="W101" s="48" t="s">
        <v>427</v>
      </c>
      <c r="X101" s="48" t="s">
        <v>560</v>
      </c>
      <c r="Y101" s="48" t="s">
        <v>560</v>
      </c>
      <c r="Z101" s="48" t="s">
        <v>560</v>
      </c>
      <c r="AA101" s="48" t="s">
        <v>560</v>
      </c>
      <c r="AB101" s="48" t="s">
        <v>560</v>
      </c>
      <c r="AC101" s="48" t="s">
        <v>560</v>
      </c>
      <c r="AD101" s="48" t="s">
        <v>560</v>
      </c>
      <c r="AE101" s="48" t="s">
        <v>560</v>
      </c>
      <c r="AF101" s="48" t="s">
        <v>560</v>
      </c>
      <c r="AG101" s="48" t="s">
        <v>560</v>
      </c>
      <c r="AH101" s="48" t="s">
        <v>560</v>
      </c>
      <c r="AI101" s="48" t="s">
        <v>560</v>
      </c>
      <c r="AJ101" s="48" t="s">
        <v>560</v>
      </c>
      <c r="AK101" s="48" t="s">
        <v>560</v>
      </c>
      <c r="AL101" s="48" t="s">
        <v>560</v>
      </c>
      <c r="AM101" s="48" t="s">
        <v>560</v>
      </c>
      <c r="AN101" s="48" t="s">
        <v>560</v>
      </c>
      <c r="AO101" s="48" t="s">
        <v>560</v>
      </c>
      <c r="AP101" s="48" t="s">
        <v>560</v>
      </c>
      <c r="AQ101" s="48" t="s">
        <v>560</v>
      </c>
      <c r="AR101" s="48" t="s">
        <v>560</v>
      </c>
      <c r="AS101" s="48" t="s">
        <v>418</v>
      </c>
      <c r="AT101" s="48" t="s">
        <v>428</v>
      </c>
      <c r="AU101" s="48" t="s">
        <v>428</v>
      </c>
      <c r="AV101" s="48" t="s">
        <v>428</v>
      </c>
      <c r="AW101" s="48" t="s">
        <v>418</v>
      </c>
      <c r="AX101" s="48" t="s">
        <v>568</v>
      </c>
      <c r="AY101" s="48" t="s">
        <v>568</v>
      </c>
      <c r="AZ101" s="51" t="s">
        <v>568</v>
      </c>
    </row>
    <row r="102" ht="15.75" customHeight="1">
      <c r="A102" s="40">
        <v>2858.0</v>
      </c>
      <c r="B102" s="28" t="s">
        <v>880</v>
      </c>
      <c r="C102" s="28" t="s">
        <v>579</v>
      </c>
      <c r="D102" s="42">
        <f t="array" ref="D102">index(systems,match($A102,INDEX(systems,0,1),),3)</f>
        <v>-406.233</v>
      </c>
      <c r="E102" s="42">
        <f t="array" ref="E102">index(systems,match($A102,INDEX(systems,0,1),),4)</f>
        <v>-298.374</v>
      </c>
      <c r="F102" s="43" t="str">
        <f>IFERROR(__xludf.DUMMYFUNCTION("let(row, match($B102&amp;if($C102&lt;&gt;"""","" [""&amp;$C102&amp;""]"",""""),index(nebulae,,2),0),join("","",iferror(round(index(nebulae,row,5)/2,3),1),iferror(round(index(nebulae,row,6)/2,3),1),0))"),"1,1,0")</f>
        <v>1,1,0</v>
      </c>
      <c r="G102" s="44" t="s">
        <v>882</v>
      </c>
      <c r="H102" s="45">
        <f t="array" ref="H102">let(systemId,match(A102,index(systems,0,1),),refSystemId,match($H$1,index(systems,0,1),),x,index(systems,systemId,3),y,index(systems,systemId,4),refX,index(systems,refSystemId,3),refY,index(systems,refSystemId,4),round(sqrt((x-refX)^2+(y-refY)^2),3))</f>
        <v>504.036</v>
      </c>
      <c r="I102" s="28" t="s">
        <v>408</v>
      </c>
      <c r="J102" s="28" t="s">
        <v>408</v>
      </c>
      <c r="K102" s="28" t="s">
        <v>408</v>
      </c>
      <c r="L102" s="28" t="s">
        <v>408</v>
      </c>
      <c r="M102" s="28" t="s">
        <v>408</v>
      </c>
      <c r="N102" s="28" t="s">
        <v>408</v>
      </c>
      <c r="O102" s="41"/>
      <c r="P102" s="48" t="s">
        <v>408</v>
      </c>
      <c r="Q102" s="48" t="s">
        <v>408</v>
      </c>
      <c r="R102" s="48" t="s">
        <v>408</v>
      </c>
      <c r="S102" s="48" t="s">
        <v>408</v>
      </c>
      <c r="T102" s="48" t="s">
        <v>408</v>
      </c>
      <c r="U102" s="48" t="s">
        <v>408</v>
      </c>
      <c r="V102" s="48" t="s">
        <v>408</v>
      </c>
      <c r="W102" s="48" t="s">
        <v>408</v>
      </c>
      <c r="X102" s="48" t="s">
        <v>408</v>
      </c>
      <c r="Y102" s="56" t="s">
        <v>883</v>
      </c>
      <c r="Z102" s="56" t="s">
        <v>883</v>
      </c>
      <c r="AA102" s="56" t="s">
        <v>883</v>
      </c>
      <c r="AB102" s="56" t="s">
        <v>883</v>
      </c>
      <c r="AC102" s="56" t="s">
        <v>883</v>
      </c>
      <c r="AD102" s="56" t="s">
        <v>883</v>
      </c>
      <c r="AE102" s="56" t="s">
        <v>883</v>
      </c>
      <c r="AF102" s="56" t="s">
        <v>883</v>
      </c>
      <c r="AG102" s="56" t="s">
        <v>883</v>
      </c>
      <c r="AH102" s="56" t="s">
        <v>883</v>
      </c>
      <c r="AI102" s="56" t="s">
        <v>883</v>
      </c>
      <c r="AJ102" s="56" t="s">
        <v>883</v>
      </c>
      <c r="AK102" s="56" t="s">
        <v>883</v>
      </c>
      <c r="AL102" s="56" t="s">
        <v>883</v>
      </c>
      <c r="AM102" s="56" t="s">
        <v>883</v>
      </c>
      <c r="AN102" s="56" t="s">
        <v>883</v>
      </c>
      <c r="AO102" s="56" t="s">
        <v>883</v>
      </c>
      <c r="AP102" s="56" t="s">
        <v>883</v>
      </c>
      <c r="AQ102" s="56" t="s">
        <v>883</v>
      </c>
      <c r="AR102" s="56" t="s">
        <v>883</v>
      </c>
      <c r="AS102" s="56" t="s">
        <v>883</v>
      </c>
      <c r="AT102" s="56" t="s">
        <v>883</v>
      </c>
      <c r="AU102" s="48" t="s">
        <v>883</v>
      </c>
      <c r="AV102" s="56" t="s">
        <v>883</v>
      </c>
      <c r="AW102" s="56" t="s">
        <v>883</v>
      </c>
      <c r="AX102" s="56" t="s">
        <v>883</v>
      </c>
      <c r="AY102" s="56" t="s">
        <v>883</v>
      </c>
      <c r="AZ102" s="51" t="s">
        <v>883</v>
      </c>
    </row>
    <row r="103" ht="15.75" customHeight="1">
      <c r="A103" s="40">
        <v>89.0</v>
      </c>
      <c r="B103" s="28" t="s">
        <v>884</v>
      </c>
      <c r="C103" s="41"/>
      <c r="D103" s="42">
        <f t="array" ref="D103">index(systems,match($A103,INDEX(systems,0,1),),3)</f>
        <v>-46.79</v>
      </c>
      <c r="E103" s="42">
        <f t="array" ref="E103">index(systems,match($A103,INDEX(systems,0,1),),4)</f>
        <v>61.987</v>
      </c>
      <c r="F103" s="43" t="str">
        <f>IFERROR(__xludf.DUMMYFUNCTION("let(row, match($B103&amp;if($C103&lt;&gt;"""","" [""&amp;$C103&amp;""]"",""""),index(nebulae,,2),0),join("","",iferror(round(index(nebulae,row,5)/2,3),1),iferror(round(index(nebulae,row,6)/2,3),1),0))"),"1,1,0")</f>
        <v>1,1,0</v>
      </c>
      <c r="G103" s="44" t="s">
        <v>885</v>
      </c>
      <c r="H103" s="45">
        <f t="array" ref="H103">let(systemId,match(A103,index(systems,0,1),),refSystemId,match($H$1,index(systems,0,1),),x,index(systems,systemId,3),y,index(systems,systemId,4),refX,index(systems,refSystemId,3),refY,index(systems,refSystemId,4),round(sqrt((x-refX)^2+(y-refY)^2),3))</f>
        <v>77.664</v>
      </c>
      <c r="I103" s="46" t="s">
        <v>418</v>
      </c>
      <c r="J103" s="53"/>
      <c r="K103" s="46" t="s">
        <v>523</v>
      </c>
      <c r="L103" s="46" t="s">
        <v>523</v>
      </c>
      <c r="M103" s="47" t="s">
        <v>524</v>
      </c>
      <c r="N103" s="28" t="s">
        <v>641</v>
      </c>
      <c r="O103" s="48" t="s">
        <v>641</v>
      </c>
      <c r="P103" s="48" t="s">
        <v>641</v>
      </c>
      <c r="Q103" s="48" t="s">
        <v>641</v>
      </c>
      <c r="R103" s="48" t="s">
        <v>641</v>
      </c>
      <c r="S103" s="48" t="s">
        <v>641</v>
      </c>
      <c r="T103" s="48" t="s">
        <v>641</v>
      </c>
      <c r="U103" s="48" t="s">
        <v>641</v>
      </c>
      <c r="V103" s="48" t="s">
        <v>641</v>
      </c>
      <c r="W103" s="48" t="s">
        <v>641</v>
      </c>
      <c r="X103" s="48" t="s">
        <v>641</v>
      </c>
      <c r="Y103" s="48" t="s">
        <v>641</v>
      </c>
      <c r="Z103" s="48" t="s">
        <v>886</v>
      </c>
      <c r="AA103" s="48" t="s">
        <v>886</v>
      </c>
      <c r="AB103" s="48" t="s">
        <v>831</v>
      </c>
      <c r="AC103" s="48" t="s">
        <v>831</v>
      </c>
      <c r="AD103" s="48" t="s">
        <v>831</v>
      </c>
      <c r="AE103" s="48" t="s">
        <v>831</v>
      </c>
      <c r="AF103" s="48" t="s">
        <v>831</v>
      </c>
      <c r="AG103" s="48" t="s">
        <v>831</v>
      </c>
      <c r="AH103" s="48" t="s">
        <v>832</v>
      </c>
      <c r="AI103" s="48" t="s">
        <v>529</v>
      </c>
      <c r="AJ103" s="48" t="s">
        <v>529</v>
      </c>
      <c r="AK103" s="48" t="s">
        <v>529</v>
      </c>
      <c r="AL103" s="48" t="s">
        <v>529</v>
      </c>
      <c r="AM103" s="48" t="s">
        <v>529</v>
      </c>
      <c r="AN103" s="48" t="s">
        <v>529</v>
      </c>
      <c r="AO103" s="48" t="s">
        <v>529</v>
      </c>
      <c r="AP103" s="48" t="s">
        <v>529</v>
      </c>
      <c r="AQ103" s="48" t="s">
        <v>529</v>
      </c>
      <c r="AR103" s="48" t="s">
        <v>529</v>
      </c>
      <c r="AS103" s="52" t="s">
        <v>833</v>
      </c>
      <c r="AT103" s="52" t="s">
        <v>833</v>
      </c>
      <c r="AU103" s="52" t="s">
        <v>833</v>
      </c>
      <c r="AV103" s="52" t="s">
        <v>833</v>
      </c>
      <c r="AW103" s="52" t="s">
        <v>418</v>
      </c>
      <c r="AX103" s="48" t="s">
        <v>417</v>
      </c>
      <c r="AY103" s="48" t="s">
        <v>417</v>
      </c>
      <c r="AZ103" s="49" t="s">
        <v>418</v>
      </c>
    </row>
    <row r="104" ht="15.75" customHeight="1">
      <c r="A104" s="40">
        <v>90.0</v>
      </c>
      <c r="B104" s="28" t="s">
        <v>887</v>
      </c>
      <c r="C104" s="41"/>
      <c r="D104" s="42">
        <f t="array" ref="D104">index(systems,match($A104,INDEX(systems,0,1),),3)</f>
        <v>502.785</v>
      </c>
      <c r="E104" s="42">
        <f t="array" ref="E104">index(systems,match($A104,INDEX(systems,0,1),),4)</f>
        <v>152.898</v>
      </c>
      <c r="F104" s="43" t="str">
        <f>IFERROR(__xludf.DUMMYFUNCTION("let(row, match($B104&amp;if($C104&lt;&gt;"""","" [""&amp;$C104&amp;""]"",""""),index(nebulae,,2),0),join("","",iferror(round(index(nebulae,row,5)/2,3),1),iferror(round(index(nebulae,row,6)/2,3),1),0))"),"1,1,0")</f>
        <v>1,1,0</v>
      </c>
      <c r="G104" s="44" t="s">
        <v>888</v>
      </c>
      <c r="H104" s="45">
        <f t="array" ref="H104">let(systemId,match(A104,index(systems,0,1),),refSystemId,match($H$1,index(systems,0,1),),x,index(systems,systemId,3),y,index(systems,systemId,4),refX,index(systems,refSystemId,3),refY,index(systems,refSystemId,4),round(sqrt((x-refX)^2+(y-refY)^2),3))</f>
        <v>525.519</v>
      </c>
      <c r="I104" s="41"/>
      <c r="J104" s="41"/>
      <c r="K104" s="41"/>
      <c r="L104" s="41"/>
      <c r="M104" s="41"/>
      <c r="N104" s="28" t="s">
        <v>889</v>
      </c>
      <c r="O104" s="48" t="s">
        <v>889</v>
      </c>
      <c r="P104" s="48" t="s">
        <v>890</v>
      </c>
      <c r="Q104" s="48" t="s">
        <v>890</v>
      </c>
      <c r="R104" s="48" t="s">
        <v>890</v>
      </c>
      <c r="S104" s="48" t="s">
        <v>890</v>
      </c>
      <c r="T104" s="48" t="s">
        <v>890</v>
      </c>
      <c r="U104" s="48" t="s">
        <v>890</v>
      </c>
      <c r="V104" s="48" t="s">
        <v>890</v>
      </c>
      <c r="W104" s="48" t="s">
        <v>890</v>
      </c>
      <c r="X104" s="48" t="s">
        <v>890</v>
      </c>
      <c r="Y104" s="48" t="s">
        <v>890</v>
      </c>
      <c r="Z104" s="48" t="s">
        <v>890</v>
      </c>
      <c r="AA104" s="48" t="s">
        <v>890</v>
      </c>
      <c r="AB104" s="48" t="s">
        <v>890</v>
      </c>
      <c r="AC104" s="48" t="s">
        <v>890</v>
      </c>
      <c r="AD104" s="48" t="s">
        <v>890</v>
      </c>
      <c r="AE104" s="48" t="s">
        <v>890</v>
      </c>
      <c r="AF104" s="48" t="s">
        <v>890</v>
      </c>
      <c r="AG104" s="48" t="s">
        <v>890</v>
      </c>
      <c r="AH104" s="48" t="s">
        <v>890</v>
      </c>
      <c r="AI104" s="48" t="s">
        <v>890</v>
      </c>
      <c r="AJ104" s="48" t="s">
        <v>890</v>
      </c>
      <c r="AK104" s="48" t="s">
        <v>890</v>
      </c>
      <c r="AL104" s="48" t="s">
        <v>890</v>
      </c>
      <c r="AM104" s="48" t="s">
        <v>890</v>
      </c>
      <c r="AN104" s="48" t="s">
        <v>890</v>
      </c>
      <c r="AO104" s="48" t="s">
        <v>890</v>
      </c>
      <c r="AP104" s="48" t="s">
        <v>890</v>
      </c>
      <c r="AQ104" s="48" t="s">
        <v>890</v>
      </c>
      <c r="AR104" s="48" t="s">
        <v>890</v>
      </c>
      <c r="AS104" s="48" t="s">
        <v>890</v>
      </c>
      <c r="AT104" s="48" t="s">
        <v>891</v>
      </c>
      <c r="AU104" s="48" t="s">
        <v>891</v>
      </c>
      <c r="AV104" s="48" t="s">
        <v>891</v>
      </c>
      <c r="AW104" s="48" t="s">
        <v>891</v>
      </c>
      <c r="AX104" s="48" t="s">
        <v>891</v>
      </c>
      <c r="AY104" s="48" t="s">
        <v>891</v>
      </c>
      <c r="AZ104" s="28" t="s">
        <v>891</v>
      </c>
    </row>
    <row r="105" ht="15.75" customHeight="1">
      <c r="A105" s="40">
        <v>91.0</v>
      </c>
      <c r="B105" s="28" t="s">
        <v>892</v>
      </c>
      <c r="C105" s="41"/>
      <c r="D105" s="42">
        <f t="array" ref="D105">index(systems,match($A105,INDEX(systems,0,1),),3)</f>
        <v>-19.908</v>
      </c>
      <c r="E105" s="42">
        <f t="array" ref="E105">index(systems,match($A105,INDEX(systems,0,1),),4)</f>
        <v>81.891</v>
      </c>
      <c r="F105" s="43" t="str">
        <f>IFERROR(__xludf.DUMMYFUNCTION("let(row, match($B105&amp;if($C105&lt;&gt;"""","" [""&amp;$C105&amp;""]"",""""),index(nebulae,,2),0),join("","",iferror(round(index(nebulae,row,5)/2,3),1),iferror(round(index(nebulae,row,6)/2,3),1),0))"),"1,1,0")</f>
        <v>1,1,0</v>
      </c>
      <c r="G105" s="44" t="s">
        <v>893</v>
      </c>
      <c r="H105" s="45">
        <f t="array" ref="H105">let(systemId,match(A105,index(systems,0,1),),refSystemId,match($H$1,index(systems,0,1),),x,index(systems,systemId,3),y,index(systems,systemId,4),refX,index(systems,refSystemId,3),refY,index(systems,refSystemId,4),round(sqrt((x-refX)^2+(y-refY)^2),3))</f>
        <v>84.276</v>
      </c>
      <c r="I105" s="28" t="s">
        <v>418</v>
      </c>
      <c r="J105" s="41"/>
      <c r="K105" s="28" t="s">
        <v>523</v>
      </c>
      <c r="L105" s="28" t="s">
        <v>523</v>
      </c>
      <c r="M105" s="48" t="s">
        <v>524</v>
      </c>
      <c r="N105" s="28" t="s">
        <v>641</v>
      </c>
      <c r="O105" s="48" t="s">
        <v>641</v>
      </c>
      <c r="P105" s="48" t="s">
        <v>641</v>
      </c>
      <c r="Q105" s="48" t="s">
        <v>641</v>
      </c>
      <c r="R105" s="48" t="s">
        <v>641</v>
      </c>
      <c r="S105" s="48" t="s">
        <v>641</v>
      </c>
      <c r="T105" s="48" t="s">
        <v>641</v>
      </c>
      <c r="U105" s="48" t="s">
        <v>641</v>
      </c>
      <c r="V105" s="48" t="s">
        <v>641</v>
      </c>
      <c r="W105" s="48" t="s">
        <v>641</v>
      </c>
      <c r="X105" s="48" t="s">
        <v>641</v>
      </c>
      <c r="Y105" s="48" t="s">
        <v>886</v>
      </c>
      <c r="Z105" s="48" t="s">
        <v>886</v>
      </c>
      <c r="AA105" s="48" t="s">
        <v>886</v>
      </c>
      <c r="AB105" s="48" t="s">
        <v>886</v>
      </c>
      <c r="AC105" s="48" t="s">
        <v>886</v>
      </c>
      <c r="AD105" s="48" t="s">
        <v>886</v>
      </c>
      <c r="AE105" s="48" t="s">
        <v>886</v>
      </c>
      <c r="AF105" s="48" t="s">
        <v>886</v>
      </c>
      <c r="AG105" s="48" t="s">
        <v>886</v>
      </c>
      <c r="AH105" s="48" t="s">
        <v>886</v>
      </c>
      <c r="AI105" s="48" t="s">
        <v>886</v>
      </c>
      <c r="AJ105" s="48" t="s">
        <v>886</v>
      </c>
      <c r="AK105" s="48" t="s">
        <v>886</v>
      </c>
      <c r="AL105" s="48" t="s">
        <v>886</v>
      </c>
      <c r="AM105" s="48" t="s">
        <v>886</v>
      </c>
      <c r="AN105" s="48" t="s">
        <v>886</v>
      </c>
      <c r="AO105" s="48" t="s">
        <v>886</v>
      </c>
      <c r="AP105" s="48" t="s">
        <v>886</v>
      </c>
      <c r="AQ105" s="48" t="s">
        <v>886</v>
      </c>
      <c r="AR105" s="48" t="s">
        <v>886</v>
      </c>
      <c r="AS105" s="52" t="s">
        <v>894</v>
      </c>
      <c r="AT105" s="52" t="s">
        <v>894</v>
      </c>
      <c r="AU105" s="52" t="s">
        <v>894</v>
      </c>
      <c r="AV105" s="52" t="s">
        <v>894</v>
      </c>
      <c r="AW105" s="48" t="s">
        <v>418</v>
      </c>
      <c r="AX105" s="48" t="s">
        <v>895</v>
      </c>
      <c r="AY105" s="48" t="s">
        <v>895</v>
      </c>
      <c r="AZ105" s="28" t="s">
        <v>896</v>
      </c>
    </row>
    <row r="106" ht="15.75" customHeight="1">
      <c r="A106" s="40">
        <v>92.0</v>
      </c>
      <c r="B106" s="28" t="s">
        <v>897</v>
      </c>
      <c r="C106" s="41"/>
      <c r="D106" s="42">
        <f t="array" ref="D106">index(systems,match($A106,INDEX(systems,0,1),),3)</f>
        <v>84.52</v>
      </c>
      <c r="E106" s="42">
        <f t="array" ref="E106">index(systems,match($A106,INDEX(systems,0,1),),4)</f>
        <v>-49.416</v>
      </c>
      <c r="F106" s="43" t="str">
        <f>IFERROR(__xludf.DUMMYFUNCTION("let(row, match($B106&amp;if($C106&lt;&gt;"""","" [""&amp;$C106&amp;""]"",""""),index(nebulae,,2),0),join("","",iferror(round(index(nebulae,row,5)/2,3),1),iferror(round(index(nebulae,row,6)/2,3),1),0))"),"1,1,0")</f>
        <v>1,1,0</v>
      </c>
      <c r="G106" s="44" t="s">
        <v>898</v>
      </c>
      <c r="H106" s="45">
        <f t="array" ref="H106">let(systemId,match(A106,index(systems,0,1),),refSystemId,match($H$1,index(systems,0,1),),x,index(systems,systemId,3),y,index(systems,systemId,4),refX,index(systems,refSystemId,3),refY,index(systems,refSystemId,4),round(sqrt((x-refX)^2+(y-refY)^2),3))</f>
        <v>97.906</v>
      </c>
      <c r="I106" s="41"/>
      <c r="J106" s="41"/>
      <c r="K106" s="41"/>
      <c r="L106" s="41"/>
      <c r="M106" s="28" t="s">
        <v>807</v>
      </c>
      <c r="N106" s="28" t="s">
        <v>536</v>
      </c>
      <c r="O106" s="48" t="s">
        <v>536</v>
      </c>
      <c r="P106" s="48" t="s">
        <v>536</v>
      </c>
      <c r="Q106" s="48" t="s">
        <v>536</v>
      </c>
      <c r="R106" s="48" t="s">
        <v>536</v>
      </c>
      <c r="S106" s="48" t="s">
        <v>536</v>
      </c>
      <c r="T106" s="48" t="s">
        <v>512</v>
      </c>
      <c r="U106" s="48" t="s">
        <v>767</v>
      </c>
      <c r="V106" s="48" t="s">
        <v>767</v>
      </c>
      <c r="W106" s="48" t="s">
        <v>767</v>
      </c>
      <c r="X106" s="48" t="s">
        <v>767</v>
      </c>
      <c r="Y106" s="48" t="s">
        <v>767</v>
      </c>
      <c r="Z106" s="48" t="s">
        <v>537</v>
      </c>
      <c r="AA106" s="48" t="s">
        <v>538</v>
      </c>
      <c r="AB106" s="48" t="s">
        <v>538</v>
      </c>
      <c r="AC106" s="48" t="s">
        <v>538</v>
      </c>
      <c r="AD106" s="48" t="s">
        <v>538</v>
      </c>
      <c r="AE106" s="48" t="s">
        <v>538</v>
      </c>
      <c r="AF106" s="48" t="s">
        <v>538</v>
      </c>
      <c r="AG106" s="48" t="s">
        <v>538</v>
      </c>
      <c r="AH106" s="48" t="s">
        <v>808</v>
      </c>
      <c r="AI106" s="48" t="s">
        <v>808</v>
      </c>
      <c r="AJ106" s="48" t="s">
        <v>808</v>
      </c>
      <c r="AK106" s="48" t="s">
        <v>808</v>
      </c>
      <c r="AL106" s="48" t="s">
        <v>808</v>
      </c>
      <c r="AM106" s="48" t="s">
        <v>808</v>
      </c>
      <c r="AN106" s="48" t="s">
        <v>808</v>
      </c>
      <c r="AO106" s="48" t="s">
        <v>502</v>
      </c>
      <c r="AP106" s="48" t="s">
        <v>502</v>
      </c>
      <c r="AQ106" s="48" t="s">
        <v>503</v>
      </c>
      <c r="AR106" s="48" t="s">
        <v>503</v>
      </c>
      <c r="AS106" s="48" t="s">
        <v>540</v>
      </c>
      <c r="AT106" s="48" t="s">
        <v>540</v>
      </c>
      <c r="AU106" s="48" t="s">
        <v>540</v>
      </c>
      <c r="AV106" s="48" t="s">
        <v>540</v>
      </c>
      <c r="AW106" s="48" t="s">
        <v>503</v>
      </c>
      <c r="AX106" s="48" t="s">
        <v>767</v>
      </c>
      <c r="AY106" s="48" t="s">
        <v>809</v>
      </c>
      <c r="AZ106" s="28" t="s">
        <v>809</v>
      </c>
    </row>
    <row r="107" ht="15.75" customHeight="1">
      <c r="A107" s="40">
        <v>2168.0</v>
      </c>
      <c r="B107" s="28" t="s">
        <v>899</v>
      </c>
      <c r="C107" s="28" t="s">
        <v>900</v>
      </c>
      <c r="D107" s="42">
        <f t="array" ref="D107">index(systems,match($A107,INDEX(systems,0,1),),3)</f>
        <v>-17.32</v>
      </c>
      <c r="E107" s="42">
        <f t="array" ref="E107">index(systems,match($A107,INDEX(systems,0,1),),4)</f>
        <v>393.381</v>
      </c>
      <c r="F107" s="43" t="str">
        <f>IFERROR(__xludf.DUMMYFUNCTION("let(row, match($B107&amp;if($C107&lt;&gt;"""","" [""&amp;$C107&amp;""]"",""""),index(nebulae,,2),0),join("","",iferror(round(index(nebulae,row,5)/2,3),1),iferror(round(index(nebulae,row,6)/2,3),1),0))"),"1,1,0")</f>
        <v>1,1,0</v>
      </c>
      <c r="G107" s="44" t="s">
        <v>901</v>
      </c>
      <c r="H107" s="45">
        <f t="array" ref="H107">let(systemId,match(A107,index(systems,0,1),),refSystemId,match($H$1,index(systems,0,1),),x,index(systems,systemId,3),y,index(systems,systemId,4),refX,index(systems,refSystemId,3),refY,index(systems,refSystemId,4),round(sqrt((x-refX)^2+(y-refY)^2),3))</f>
        <v>393.762</v>
      </c>
      <c r="I107" s="60" t="s">
        <v>408</v>
      </c>
      <c r="J107" s="60" t="s">
        <v>408</v>
      </c>
      <c r="K107" s="60" t="s">
        <v>408</v>
      </c>
      <c r="L107" s="41"/>
      <c r="M107" s="41"/>
      <c r="N107" s="28" t="s">
        <v>902</v>
      </c>
      <c r="O107" s="48" t="s">
        <v>902</v>
      </c>
      <c r="P107" s="48" t="s">
        <v>902</v>
      </c>
      <c r="Q107" s="48" t="s">
        <v>902</v>
      </c>
      <c r="R107" s="48" t="s">
        <v>902</v>
      </c>
      <c r="S107" s="48" t="s">
        <v>902</v>
      </c>
      <c r="T107" s="48" t="s">
        <v>902</v>
      </c>
      <c r="U107" s="48" t="s">
        <v>846</v>
      </c>
      <c r="V107" s="48" t="s">
        <v>846</v>
      </c>
      <c r="W107" s="48" t="s">
        <v>846</v>
      </c>
      <c r="X107" s="48" t="s">
        <v>846</v>
      </c>
      <c r="Y107" s="48" t="s">
        <v>847</v>
      </c>
      <c r="Z107" s="48" t="s">
        <v>847</v>
      </c>
      <c r="AA107" s="48" t="s">
        <v>848</v>
      </c>
      <c r="AB107" s="48" t="s">
        <v>848</v>
      </c>
      <c r="AC107" s="48" t="s">
        <v>848</v>
      </c>
      <c r="AD107" s="48" t="s">
        <v>849</v>
      </c>
      <c r="AE107" s="48" t="s">
        <v>849</v>
      </c>
      <c r="AF107" s="48" t="s">
        <v>849</v>
      </c>
      <c r="AG107" s="48" t="s">
        <v>849</v>
      </c>
      <c r="AH107" s="48" t="s">
        <v>849</v>
      </c>
      <c r="AI107" s="48" t="s">
        <v>849</v>
      </c>
      <c r="AJ107" s="48" t="s">
        <v>849</v>
      </c>
      <c r="AK107" s="48" t="s">
        <v>849</v>
      </c>
      <c r="AL107" s="48" t="s">
        <v>849</v>
      </c>
      <c r="AM107" s="48" t="s">
        <v>849</v>
      </c>
      <c r="AN107" s="48" t="s">
        <v>849</v>
      </c>
      <c r="AO107" s="48" t="s">
        <v>849</v>
      </c>
      <c r="AP107" s="48" t="s">
        <v>849</v>
      </c>
      <c r="AQ107" s="48" t="s">
        <v>850</v>
      </c>
      <c r="AR107" s="48" t="s">
        <v>850</v>
      </c>
      <c r="AS107" s="48" t="s">
        <v>850</v>
      </c>
      <c r="AT107" s="48" t="s">
        <v>850</v>
      </c>
      <c r="AU107" s="48" t="s">
        <v>850</v>
      </c>
      <c r="AV107" s="48" t="s">
        <v>850</v>
      </c>
      <c r="AW107" s="48" t="s">
        <v>850</v>
      </c>
      <c r="AX107" s="48" t="s">
        <v>850</v>
      </c>
      <c r="AY107" s="48" t="s">
        <v>850</v>
      </c>
      <c r="AZ107" s="51" t="s">
        <v>850</v>
      </c>
    </row>
    <row r="108" ht="15.75" customHeight="1">
      <c r="A108" s="40">
        <v>93.0</v>
      </c>
      <c r="B108" s="28" t="s">
        <v>903</v>
      </c>
      <c r="C108" s="41"/>
      <c r="D108" s="42">
        <f t="array" ref="D108">index(systems,match($A108,INDEX(systems,0,1),),3)</f>
        <v>315.617</v>
      </c>
      <c r="E108" s="42">
        <f t="array" ref="E108">index(systems,match($A108,INDEX(systems,0,1),),4)</f>
        <v>-238.123</v>
      </c>
      <c r="F108" s="43" t="str">
        <f>IFERROR(__xludf.DUMMYFUNCTION("let(row, match($B108&amp;if($C108&lt;&gt;"""","" [""&amp;$C108&amp;""]"",""""),index(nebulae,,2),0),join("","",iferror(round(index(nebulae,row,5)/2,3),1),iferror(round(index(nebulae,row,6)/2,3),1),0))"),"1,1,0")</f>
        <v>1,1,0</v>
      </c>
      <c r="G108" s="44" t="s">
        <v>904</v>
      </c>
      <c r="H108" s="45">
        <f t="array" ref="H108">let(systemId,match(A108,index(systems,0,1),),refSystemId,match($H$1,index(systems,0,1),),x,index(systems,systemId,3),y,index(systems,systemId,4),refX,index(systems,refSystemId,3),refY,index(systems,refSystemId,4),round(sqrt((x-refX)^2+(y-refY)^2),3))</f>
        <v>395.369</v>
      </c>
      <c r="I108" s="41"/>
      <c r="J108" s="28" t="s">
        <v>418</v>
      </c>
      <c r="K108" s="41"/>
      <c r="L108" s="41"/>
      <c r="M108" s="41"/>
      <c r="N108" s="28" t="s">
        <v>905</v>
      </c>
      <c r="O108" s="48" t="s">
        <v>905</v>
      </c>
      <c r="P108" s="48" t="s">
        <v>905</v>
      </c>
      <c r="Q108" s="48" t="s">
        <v>905</v>
      </c>
      <c r="R108" s="48" t="s">
        <v>905</v>
      </c>
      <c r="S108" s="48" t="s">
        <v>905</v>
      </c>
      <c r="T108" s="48" t="s">
        <v>905</v>
      </c>
      <c r="U108" s="48" t="s">
        <v>905</v>
      </c>
      <c r="V108" s="48" t="s">
        <v>905</v>
      </c>
      <c r="W108" s="48" t="s">
        <v>905</v>
      </c>
      <c r="X108" s="48" t="s">
        <v>905</v>
      </c>
      <c r="Y108" s="48" t="s">
        <v>906</v>
      </c>
      <c r="Z108" s="48" t="s">
        <v>906</v>
      </c>
      <c r="AA108" s="48" t="s">
        <v>907</v>
      </c>
      <c r="AB108" s="48" t="s">
        <v>907</v>
      </c>
      <c r="AC108" s="48" t="s">
        <v>907</v>
      </c>
      <c r="AD108" s="48" t="s">
        <v>907</v>
      </c>
      <c r="AE108" s="48" t="s">
        <v>907</v>
      </c>
      <c r="AF108" s="48" t="s">
        <v>907</v>
      </c>
      <c r="AG108" s="48" t="s">
        <v>907</v>
      </c>
      <c r="AH108" s="48" t="s">
        <v>907</v>
      </c>
      <c r="AI108" s="48" t="s">
        <v>907</v>
      </c>
      <c r="AJ108" s="48" t="s">
        <v>907</v>
      </c>
      <c r="AK108" s="48" t="s">
        <v>907</v>
      </c>
      <c r="AL108" s="48" t="s">
        <v>907</v>
      </c>
      <c r="AM108" s="48" t="s">
        <v>907</v>
      </c>
      <c r="AN108" s="48" t="s">
        <v>907</v>
      </c>
      <c r="AO108" s="48" t="s">
        <v>906</v>
      </c>
      <c r="AP108" s="48" t="s">
        <v>906</v>
      </c>
      <c r="AQ108" s="48" t="s">
        <v>906</v>
      </c>
      <c r="AR108" s="48" t="s">
        <v>906</v>
      </c>
      <c r="AS108" s="48" t="s">
        <v>906</v>
      </c>
      <c r="AT108" s="48" t="s">
        <v>906</v>
      </c>
      <c r="AU108" s="48" t="s">
        <v>906</v>
      </c>
      <c r="AV108" s="48" t="s">
        <v>906</v>
      </c>
      <c r="AW108" s="48" t="s">
        <v>906</v>
      </c>
      <c r="AX108" s="48" t="s">
        <v>906</v>
      </c>
      <c r="AY108" s="48" t="s">
        <v>906</v>
      </c>
      <c r="AZ108" s="28" t="s">
        <v>906</v>
      </c>
    </row>
    <row r="109" ht="15.75" customHeight="1">
      <c r="A109" s="40">
        <v>94.0</v>
      </c>
      <c r="B109" s="28" t="s">
        <v>908</v>
      </c>
      <c r="C109" s="41"/>
      <c r="D109" s="42">
        <f t="array" ref="D109">index(systems,match($A109,INDEX(systems,0,1),),3)</f>
        <v>58.344</v>
      </c>
      <c r="E109" s="42">
        <f t="array" ref="E109">index(systems,match($A109,INDEX(systems,0,1),),4)</f>
        <v>278.846</v>
      </c>
      <c r="F109" s="43" t="str">
        <f>IFERROR(__xludf.DUMMYFUNCTION("let(row, match($B109&amp;if($C109&lt;&gt;"""","" [""&amp;$C109&amp;""]"",""""),index(nebulae,,2),0),join("","",iferror(round(index(nebulae,row,5)/2,3),1),iferror(round(index(nebulae,row,6)/2,3),1),0))"),"1,1,0")</f>
        <v>1,1,0</v>
      </c>
      <c r="G109" s="44" t="s">
        <v>909</v>
      </c>
      <c r="H109" s="45">
        <f t="array" ref="H109">let(systemId,match(A109,index(systems,0,1),),refSystemId,match($H$1,index(systems,0,1),),x,index(systems,systemId,3),y,index(systems,systemId,4),refX,index(systems,refSystemId,3),refY,index(systems,refSystemId,4),round(sqrt((x-refX)^2+(y-refY)^2),3))</f>
        <v>284.884</v>
      </c>
      <c r="I109" s="28" t="s">
        <v>408</v>
      </c>
      <c r="J109" s="28" t="s">
        <v>408</v>
      </c>
      <c r="K109" s="28" t="s">
        <v>408</v>
      </c>
      <c r="L109" s="47" t="s">
        <v>408</v>
      </c>
      <c r="M109" s="47" t="s">
        <v>408</v>
      </c>
      <c r="N109" s="28" t="s">
        <v>408</v>
      </c>
      <c r="O109" s="41"/>
      <c r="P109" s="48" t="s">
        <v>910</v>
      </c>
      <c r="Q109" s="48" t="s">
        <v>910</v>
      </c>
      <c r="R109" s="48" t="s">
        <v>910</v>
      </c>
      <c r="S109" s="48" t="s">
        <v>910</v>
      </c>
      <c r="T109" s="48" t="s">
        <v>910</v>
      </c>
      <c r="U109" s="48" t="s">
        <v>910</v>
      </c>
      <c r="V109" s="48" t="s">
        <v>910</v>
      </c>
      <c r="W109" s="48" t="s">
        <v>910</v>
      </c>
      <c r="X109" s="48" t="s">
        <v>910</v>
      </c>
      <c r="Y109" s="48" t="s">
        <v>911</v>
      </c>
      <c r="Z109" s="48" t="s">
        <v>911</v>
      </c>
      <c r="AA109" s="48" t="s">
        <v>912</v>
      </c>
      <c r="AB109" s="48" t="s">
        <v>912</v>
      </c>
      <c r="AC109" s="48" t="s">
        <v>912</v>
      </c>
      <c r="AD109" s="48" t="s">
        <v>912</v>
      </c>
      <c r="AE109" s="48" t="s">
        <v>912</v>
      </c>
      <c r="AF109" s="48" t="s">
        <v>912</v>
      </c>
      <c r="AG109" s="48" t="s">
        <v>913</v>
      </c>
      <c r="AH109" s="48" t="s">
        <v>913</v>
      </c>
      <c r="AI109" s="48" t="s">
        <v>913</v>
      </c>
      <c r="AJ109" s="48" t="s">
        <v>913</v>
      </c>
      <c r="AK109" s="48" t="s">
        <v>913</v>
      </c>
      <c r="AL109" s="48" t="s">
        <v>913</v>
      </c>
      <c r="AM109" s="48" t="s">
        <v>913</v>
      </c>
      <c r="AN109" s="48" t="s">
        <v>697</v>
      </c>
      <c r="AO109" s="48" t="s">
        <v>914</v>
      </c>
      <c r="AP109" s="48" t="s">
        <v>914</v>
      </c>
      <c r="AQ109" s="48" t="s">
        <v>914</v>
      </c>
      <c r="AR109" s="48" t="s">
        <v>914</v>
      </c>
      <c r="AS109" s="48" t="s">
        <v>914</v>
      </c>
      <c r="AT109" s="48" t="s">
        <v>914</v>
      </c>
      <c r="AU109" s="48" t="s">
        <v>914</v>
      </c>
      <c r="AV109" s="48" t="s">
        <v>915</v>
      </c>
      <c r="AW109" s="48" t="s">
        <v>915</v>
      </c>
      <c r="AX109" s="48" t="s">
        <v>915</v>
      </c>
      <c r="AY109" s="48" t="s">
        <v>915</v>
      </c>
      <c r="AZ109" s="28" t="s">
        <v>915</v>
      </c>
    </row>
    <row r="110" ht="15.75" customHeight="1">
      <c r="A110" s="40">
        <v>95.0</v>
      </c>
      <c r="B110" s="28" t="s">
        <v>916</v>
      </c>
      <c r="C110" s="41"/>
      <c r="D110" s="42">
        <f t="array" ref="D110">index(systems,match($A110,INDEX(systems,0,1),),3)</f>
        <v>-191.246</v>
      </c>
      <c r="E110" s="42">
        <f t="array" ref="E110">index(systems,match($A110,INDEX(systems,0,1),),4)</f>
        <v>-218.099</v>
      </c>
      <c r="F110" s="43" t="str">
        <f>IFERROR(__xludf.DUMMYFUNCTION("let(row, match($B110&amp;if($C110&lt;&gt;"""","" [""&amp;$C110&amp;""]"",""""),index(nebulae,,2),0),join("","",iferror(round(index(nebulae,row,5)/2,3),1),iferror(round(index(nebulae,row,6)/2,3),1),0))"),"1,1,0")</f>
        <v>1,1,0</v>
      </c>
      <c r="G110" s="44" t="s">
        <v>917</v>
      </c>
      <c r="H110" s="45">
        <f t="array" ref="H110">let(systemId,match(A110,index(systems,0,1),),refSystemId,match($H$1,index(systems,0,1),),x,index(systems,systemId,3),y,index(systems,systemId,4),refX,index(systems,refSystemId,3),refY,index(systems,refSystemId,4),round(sqrt((x-refX)^2+(y-refY)^2),3))</f>
        <v>290.073</v>
      </c>
      <c r="I110" s="28" t="s">
        <v>408</v>
      </c>
      <c r="J110" s="48" t="s">
        <v>408</v>
      </c>
      <c r="K110" s="48" t="s">
        <v>408</v>
      </c>
      <c r="L110" s="48" t="s">
        <v>408</v>
      </c>
      <c r="M110" s="48" t="s">
        <v>408</v>
      </c>
      <c r="N110" s="28" t="s">
        <v>408</v>
      </c>
      <c r="O110" s="41"/>
      <c r="P110" s="48" t="s">
        <v>558</v>
      </c>
      <c r="Q110" s="48" t="s">
        <v>558</v>
      </c>
      <c r="R110" s="48" t="s">
        <v>558</v>
      </c>
      <c r="S110" s="48" t="s">
        <v>558</v>
      </c>
      <c r="T110" s="48" t="s">
        <v>558</v>
      </c>
      <c r="U110" s="48" t="s">
        <v>558</v>
      </c>
      <c r="V110" s="48" t="s">
        <v>558</v>
      </c>
      <c r="W110" s="48" t="s">
        <v>558</v>
      </c>
      <c r="X110" s="48" t="s">
        <v>558</v>
      </c>
      <c r="Y110" s="48" t="s">
        <v>422</v>
      </c>
      <c r="Z110" s="48" t="s">
        <v>422</v>
      </c>
      <c r="AA110" s="48" t="s">
        <v>422</v>
      </c>
      <c r="AB110" s="48" t="s">
        <v>422</v>
      </c>
      <c r="AC110" s="48" t="s">
        <v>422</v>
      </c>
      <c r="AD110" s="48" t="s">
        <v>422</v>
      </c>
      <c r="AE110" s="48" t="s">
        <v>422</v>
      </c>
      <c r="AF110" s="48" t="s">
        <v>422</v>
      </c>
      <c r="AG110" s="48" t="s">
        <v>422</v>
      </c>
      <c r="AH110" s="48" t="s">
        <v>422</v>
      </c>
      <c r="AI110" s="48" t="s">
        <v>422</v>
      </c>
      <c r="AJ110" s="48" t="s">
        <v>422</v>
      </c>
      <c r="AK110" s="48" t="s">
        <v>422</v>
      </c>
      <c r="AL110" s="48" t="s">
        <v>422</v>
      </c>
      <c r="AM110" s="48" t="s">
        <v>422</v>
      </c>
      <c r="AN110" s="48" t="s">
        <v>422</v>
      </c>
      <c r="AO110" s="48" t="s">
        <v>422</v>
      </c>
      <c r="AP110" s="48" t="s">
        <v>422</v>
      </c>
      <c r="AQ110" s="48" t="s">
        <v>422</v>
      </c>
      <c r="AR110" s="48" t="s">
        <v>422</v>
      </c>
      <c r="AS110" s="48" t="s">
        <v>422</v>
      </c>
      <c r="AT110" s="48" t="s">
        <v>422</v>
      </c>
      <c r="AU110" s="48" t="s">
        <v>422</v>
      </c>
      <c r="AV110" s="52" t="s">
        <v>422</v>
      </c>
      <c r="AW110" s="52" t="s">
        <v>422</v>
      </c>
      <c r="AX110" s="52" t="s">
        <v>422</v>
      </c>
      <c r="AY110" s="52" t="s">
        <v>422</v>
      </c>
      <c r="AZ110" s="51" t="s">
        <v>422</v>
      </c>
    </row>
    <row r="111" ht="15.75" customHeight="1">
      <c r="A111" s="40">
        <v>96.0</v>
      </c>
      <c r="B111" s="28" t="s">
        <v>918</v>
      </c>
      <c r="C111" s="41"/>
      <c r="D111" s="42">
        <f t="array" ref="D111">index(systems,match($A111,INDEX(systems,0,1),),3)</f>
        <v>506.635</v>
      </c>
      <c r="E111" s="42">
        <f t="array" ref="E111">index(systems,match($A111,INDEX(systems,0,1),),4)</f>
        <v>12.881</v>
      </c>
      <c r="F111" s="43" t="str">
        <f>IFERROR(__xludf.DUMMYFUNCTION("let(row, match($B111&amp;if($C111&lt;&gt;"""","" [""&amp;$C111&amp;""]"",""""),index(nebulae,,2),0),join("","",iferror(round(index(nebulae,row,5)/2,3),1),iferror(round(index(nebulae,row,6)/2,3),1),0))"),"1,1,0")</f>
        <v>1,1,0</v>
      </c>
      <c r="G111" s="44" t="s">
        <v>919</v>
      </c>
      <c r="H111" s="45">
        <f t="array" ref="H111">let(systemId,match(A111,index(systems,0,1),),refSystemId,match($H$1,index(systems,0,1),),x,index(systems,systemId,3),y,index(systems,systemId,4),refX,index(systems,refSystemId,3),refY,index(systems,refSystemId,4),round(sqrt((x-refX)^2+(y-refY)^2),3))</f>
        <v>506.799</v>
      </c>
      <c r="I111" s="28" t="s">
        <v>408</v>
      </c>
      <c r="J111" s="28" t="s">
        <v>408</v>
      </c>
      <c r="K111" s="28" t="s">
        <v>408</v>
      </c>
      <c r="L111" s="28" t="s">
        <v>408</v>
      </c>
      <c r="M111" s="28" t="s">
        <v>408</v>
      </c>
      <c r="N111" s="28" t="s">
        <v>408</v>
      </c>
      <c r="O111" s="41"/>
      <c r="P111" s="48" t="s">
        <v>620</v>
      </c>
      <c r="Q111" s="48" t="s">
        <v>620</v>
      </c>
      <c r="R111" s="48" t="s">
        <v>620</v>
      </c>
      <c r="S111" s="48" t="s">
        <v>620</v>
      </c>
      <c r="T111" s="48" t="s">
        <v>620</v>
      </c>
      <c r="U111" s="48" t="s">
        <v>920</v>
      </c>
      <c r="V111" s="48" t="s">
        <v>621</v>
      </c>
      <c r="W111" s="48" t="s">
        <v>621</v>
      </c>
      <c r="X111" s="52" t="s">
        <v>621</v>
      </c>
      <c r="Y111" s="52" t="s">
        <v>622</v>
      </c>
      <c r="Z111" s="52" t="s">
        <v>622</v>
      </c>
      <c r="AA111" s="52" t="s">
        <v>623</v>
      </c>
      <c r="AB111" s="52" t="s">
        <v>623</v>
      </c>
      <c r="AC111" s="52" t="s">
        <v>623</v>
      </c>
      <c r="AD111" s="52" t="s">
        <v>623</v>
      </c>
      <c r="AE111" s="52" t="s">
        <v>623</v>
      </c>
      <c r="AF111" s="52" t="s">
        <v>623</v>
      </c>
      <c r="AG111" s="52" t="s">
        <v>623</v>
      </c>
      <c r="AH111" s="52" t="s">
        <v>623</v>
      </c>
      <c r="AI111" s="52" t="s">
        <v>623</v>
      </c>
      <c r="AJ111" s="52" t="s">
        <v>623</v>
      </c>
      <c r="AK111" s="52" t="s">
        <v>623</v>
      </c>
      <c r="AL111" s="52" t="s">
        <v>623</v>
      </c>
      <c r="AM111" s="52" t="s">
        <v>623</v>
      </c>
      <c r="AN111" s="52" t="s">
        <v>623</v>
      </c>
      <c r="AO111" s="52" t="s">
        <v>622</v>
      </c>
      <c r="AP111" s="52" t="s">
        <v>622</v>
      </c>
      <c r="AQ111" s="52" t="s">
        <v>622</v>
      </c>
      <c r="AR111" s="48" t="s">
        <v>921</v>
      </c>
      <c r="AS111" s="48" t="s">
        <v>921</v>
      </c>
      <c r="AT111" s="48" t="s">
        <v>921</v>
      </c>
      <c r="AU111" s="48" t="s">
        <v>921</v>
      </c>
      <c r="AV111" s="48" t="s">
        <v>921</v>
      </c>
      <c r="AW111" s="48" t="s">
        <v>921</v>
      </c>
      <c r="AX111" s="48" t="s">
        <v>921</v>
      </c>
      <c r="AY111" s="48" t="s">
        <v>922</v>
      </c>
      <c r="AZ111" s="28" t="s">
        <v>922</v>
      </c>
    </row>
    <row r="112" ht="15.75" customHeight="1">
      <c r="A112" s="40">
        <v>97.0</v>
      </c>
      <c r="B112" s="28" t="s">
        <v>923</v>
      </c>
      <c r="C112" s="41"/>
      <c r="D112" s="42">
        <f t="array" ref="D112">index(systems,match($A112,INDEX(systems,0,1),),3)</f>
        <v>8.836</v>
      </c>
      <c r="E112" s="42">
        <f t="array" ref="E112">index(systems,match($A112,INDEX(systems,0,1),),4)</f>
        <v>13.754</v>
      </c>
      <c r="F112" s="43" t="str">
        <f>IFERROR(__xludf.DUMMYFUNCTION("let(row, match($B112&amp;if($C112&lt;&gt;"""","" [""&amp;$C112&amp;""]"",""""),index(nebulae,,2),0),join("","",iferror(round(index(nebulae,row,5)/2,3),1),iferror(round(index(nebulae,row,6)/2,3),1),0))"),"1,1,0")</f>
        <v>1,1,0</v>
      </c>
      <c r="G112" s="44" t="s">
        <v>924</v>
      </c>
      <c r="H112" s="63">
        <f t="array" ref="H112">let(systemId,match(A112,index(systems,0,1),),refSystemId,match($H$1,index(systems,0,1),),x,index(systems,systemId,3),y,index(systems,systemId,4),refX,index(systems,refSystemId,3),refY,index(systems,refSystemId,4),round(sqrt((x-refX)^2+(y-refY)^2),3))</f>
        <v>16.348</v>
      </c>
      <c r="I112" s="46" t="s">
        <v>418</v>
      </c>
      <c r="J112" s="46" t="s">
        <v>418</v>
      </c>
      <c r="K112" s="46" t="s">
        <v>645</v>
      </c>
      <c r="L112" s="28" t="s">
        <v>508</v>
      </c>
      <c r="M112" s="48" t="s">
        <v>508</v>
      </c>
      <c r="N112" s="28" t="s">
        <v>925</v>
      </c>
      <c r="O112" s="48" t="s">
        <v>925</v>
      </c>
      <c r="P112" s="48" t="s">
        <v>925</v>
      </c>
      <c r="Q112" s="48" t="s">
        <v>925</v>
      </c>
      <c r="R112" s="48" t="s">
        <v>926</v>
      </c>
      <c r="S112" s="48" t="s">
        <v>925</v>
      </c>
      <c r="T112" s="28" t="s">
        <v>925</v>
      </c>
      <c r="U112" s="48" t="s">
        <v>927</v>
      </c>
      <c r="V112" s="48" t="s">
        <v>927</v>
      </c>
      <c r="W112" s="48" t="s">
        <v>928</v>
      </c>
      <c r="X112" s="48" t="s">
        <v>928</v>
      </c>
      <c r="Y112" s="48" t="s">
        <v>929</v>
      </c>
      <c r="Z112" s="48" t="s">
        <v>929</v>
      </c>
      <c r="AA112" s="48" t="s">
        <v>929</v>
      </c>
      <c r="AB112" s="48" t="s">
        <v>929</v>
      </c>
      <c r="AC112" s="48" t="s">
        <v>929</v>
      </c>
      <c r="AD112" s="48" t="s">
        <v>929</v>
      </c>
      <c r="AE112" s="48" t="s">
        <v>929</v>
      </c>
      <c r="AF112" s="48" t="s">
        <v>929</v>
      </c>
      <c r="AG112" s="48" t="s">
        <v>929</v>
      </c>
      <c r="AH112" s="48" t="s">
        <v>929</v>
      </c>
      <c r="AI112" s="48" t="s">
        <v>929</v>
      </c>
      <c r="AJ112" s="48" t="s">
        <v>929</v>
      </c>
      <c r="AK112" s="48" t="s">
        <v>929</v>
      </c>
      <c r="AL112" s="48" t="s">
        <v>929</v>
      </c>
      <c r="AM112" s="48" t="s">
        <v>929</v>
      </c>
      <c r="AN112" s="48" t="s">
        <v>929</v>
      </c>
      <c r="AO112" s="48" t="s">
        <v>929</v>
      </c>
      <c r="AP112" s="48" t="s">
        <v>516</v>
      </c>
      <c r="AQ112" s="48" t="s">
        <v>516</v>
      </c>
      <c r="AR112" s="48" t="s">
        <v>517</v>
      </c>
      <c r="AS112" s="48" t="s">
        <v>930</v>
      </c>
      <c r="AT112" s="48" t="s">
        <v>930</v>
      </c>
      <c r="AU112" s="48" t="s">
        <v>930</v>
      </c>
      <c r="AV112" s="48" t="s">
        <v>930</v>
      </c>
      <c r="AW112" s="48" t="s">
        <v>930</v>
      </c>
      <c r="AX112" s="48" t="s">
        <v>931</v>
      </c>
      <c r="AY112" s="48" t="s">
        <v>932</v>
      </c>
      <c r="AZ112" s="51" t="s">
        <v>933</v>
      </c>
    </row>
    <row r="113" ht="15.75" customHeight="1">
      <c r="A113" s="40">
        <v>98.0</v>
      </c>
      <c r="B113" s="28" t="s">
        <v>934</v>
      </c>
      <c r="C113" s="41"/>
      <c r="D113" s="42">
        <f t="array" ref="D113">index(systems,match($A113,INDEX(systems,0,1),),3)</f>
        <v>37.222</v>
      </c>
      <c r="E113" s="42">
        <f t="array" ref="E113">index(systems,match($A113,INDEX(systems,0,1),),4)</f>
        <v>109.811</v>
      </c>
      <c r="F113" s="43" t="str">
        <f>IFERROR(__xludf.DUMMYFUNCTION("let(row, match($B113&amp;if($C113&lt;&gt;"""","" [""&amp;$C113&amp;""]"",""""),index(nebulae,,2),0),join("","",iferror(round(index(nebulae,row,5)/2,3),1),iferror(round(index(nebulae,row,6)/2,3),1),0))"),"1,1,0")</f>
        <v>1,1,0</v>
      </c>
      <c r="G113" s="44" t="s">
        <v>935</v>
      </c>
      <c r="H113" s="45">
        <f t="array" ref="H113">let(systemId,match(A113,index(systems,0,1),),refSystemId,match($H$1,index(systems,0,1),),x,index(systems,systemId,3),y,index(systems,systemId,4),refX,index(systems,refSystemId,3),refY,index(systems,refSystemId,4),round(sqrt((x-refX)^2+(y-refY)^2),3))</f>
        <v>115.948</v>
      </c>
      <c r="I113" s="54"/>
      <c r="J113" s="54"/>
      <c r="K113" s="49" t="s">
        <v>418</v>
      </c>
      <c r="L113" s="49" t="s">
        <v>418</v>
      </c>
      <c r="M113" s="54"/>
      <c r="N113" s="49" t="s">
        <v>797</v>
      </c>
      <c r="O113" s="52" t="s">
        <v>797</v>
      </c>
      <c r="P113" s="52" t="s">
        <v>797</v>
      </c>
      <c r="Q113" s="52" t="s">
        <v>797</v>
      </c>
      <c r="R113" s="52" t="s">
        <v>797</v>
      </c>
      <c r="S113" s="48" t="s">
        <v>797</v>
      </c>
      <c r="T113" s="52" t="s">
        <v>797</v>
      </c>
      <c r="U113" s="52" t="s">
        <v>798</v>
      </c>
      <c r="V113" s="52" t="s">
        <v>798</v>
      </c>
      <c r="W113" s="48" t="s">
        <v>798</v>
      </c>
      <c r="X113" s="52" t="s">
        <v>798</v>
      </c>
      <c r="Y113" s="52" t="s">
        <v>936</v>
      </c>
      <c r="Z113" s="52" t="s">
        <v>936</v>
      </c>
      <c r="AA113" s="52" t="s">
        <v>936</v>
      </c>
      <c r="AB113" s="52" t="s">
        <v>936</v>
      </c>
      <c r="AC113" s="52" t="s">
        <v>936</v>
      </c>
      <c r="AD113" s="52" t="s">
        <v>936</v>
      </c>
      <c r="AE113" s="52" t="s">
        <v>936</v>
      </c>
      <c r="AF113" s="52" t="s">
        <v>936</v>
      </c>
      <c r="AG113" s="52" t="s">
        <v>936</v>
      </c>
      <c r="AH113" s="52" t="s">
        <v>936</v>
      </c>
      <c r="AI113" s="52" t="s">
        <v>936</v>
      </c>
      <c r="AJ113" s="52" t="s">
        <v>936</v>
      </c>
      <c r="AK113" s="52" t="s">
        <v>936</v>
      </c>
      <c r="AL113" s="52" t="s">
        <v>936</v>
      </c>
      <c r="AM113" s="52" t="s">
        <v>936</v>
      </c>
      <c r="AN113" s="52" t="s">
        <v>936</v>
      </c>
      <c r="AO113" s="52" t="s">
        <v>936</v>
      </c>
      <c r="AP113" s="48" t="s">
        <v>936</v>
      </c>
      <c r="AQ113" s="52" t="s">
        <v>587</v>
      </c>
      <c r="AR113" s="52" t="s">
        <v>587</v>
      </c>
      <c r="AS113" s="52" t="s">
        <v>894</v>
      </c>
      <c r="AT113" s="52" t="s">
        <v>894</v>
      </c>
      <c r="AU113" s="52" t="s">
        <v>894</v>
      </c>
      <c r="AV113" s="52" t="s">
        <v>894</v>
      </c>
      <c r="AW113" s="48" t="s">
        <v>418</v>
      </c>
      <c r="AX113" s="48" t="s">
        <v>936</v>
      </c>
      <c r="AY113" s="48" t="s">
        <v>936</v>
      </c>
      <c r="AZ113" s="28" t="s">
        <v>936</v>
      </c>
    </row>
    <row r="114" ht="15.75" customHeight="1">
      <c r="A114" s="40">
        <v>99.0</v>
      </c>
      <c r="B114" s="28" t="s">
        <v>937</v>
      </c>
      <c r="C114" s="41"/>
      <c r="D114" s="42">
        <f t="array" ref="D114">index(systems,match($A114,INDEX(systems,0,1),),3)</f>
        <v>333.189</v>
      </c>
      <c r="E114" s="42">
        <f t="array" ref="E114">index(systems,match($A114,INDEX(systems,0,1),),4)</f>
        <v>119.374</v>
      </c>
      <c r="F114" s="43" t="str">
        <f>IFERROR(__xludf.DUMMYFUNCTION("let(row, match($B114&amp;if($C114&lt;&gt;"""","" [""&amp;$C114&amp;""]"",""""),index(nebulae,,2),0),join("","",iferror(round(index(nebulae,row,5)/2,3),1),iferror(round(index(nebulae,row,6)/2,3),1),0))"),"1,1,0")</f>
        <v>1,1,0</v>
      </c>
      <c r="G114" s="44" t="s">
        <v>938</v>
      </c>
      <c r="H114" s="45">
        <f t="array" ref="H114">let(systemId,match(A114,index(systems,0,1),),refSystemId,match($H$1,index(systems,0,1),),x,index(systems,systemId,3),y,index(systems,systemId,4),refX,index(systems,refSystemId,3),refY,index(systems,refSystemId,4),round(sqrt((x-refX)^2+(y-refY)^2),3))</f>
        <v>353.928</v>
      </c>
      <c r="I114" s="41"/>
      <c r="J114" s="41"/>
      <c r="K114" s="28" t="s">
        <v>418</v>
      </c>
      <c r="L114" s="41"/>
      <c r="M114" s="41"/>
      <c r="N114" s="28" t="s">
        <v>939</v>
      </c>
      <c r="O114" s="48" t="s">
        <v>939</v>
      </c>
      <c r="P114" s="48" t="s">
        <v>939</v>
      </c>
      <c r="Q114" s="48" t="s">
        <v>939</v>
      </c>
      <c r="R114" s="48" t="s">
        <v>939</v>
      </c>
      <c r="S114" s="48" t="s">
        <v>939</v>
      </c>
      <c r="T114" s="48" t="s">
        <v>939</v>
      </c>
      <c r="U114" s="48" t="s">
        <v>939</v>
      </c>
      <c r="V114" s="48" t="s">
        <v>939</v>
      </c>
      <c r="W114" s="48" t="s">
        <v>939</v>
      </c>
      <c r="X114" s="48" t="s">
        <v>939</v>
      </c>
      <c r="Y114" s="48" t="s">
        <v>939</v>
      </c>
      <c r="Z114" s="48" t="s">
        <v>939</v>
      </c>
      <c r="AA114" s="48" t="s">
        <v>939</v>
      </c>
      <c r="AB114" s="48" t="s">
        <v>939</v>
      </c>
      <c r="AC114" s="48" t="s">
        <v>939</v>
      </c>
      <c r="AD114" s="48" t="s">
        <v>939</v>
      </c>
      <c r="AE114" s="48" t="s">
        <v>939</v>
      </c>
      <c r="AF114" s="48" t="s">
        <v>939</v>
      </c>
      <c r="AG114" s="48" t="s">
        <v>939</v>
      </c>
      <c r="AH114" s="48" t="s">
        <v>939</v>
      </c>
      <c r="AI114" s="48" t="s">
        <v>939</v>
      </c>
      <c r="AJ114" s="48" t="s">
        <v>939</v>
      </c>
      <c r="AK114" s="48" t="s">
        <v>939</v>
      </c>
      <c r="AL114" s="48" t="s">
        <v>939</v>
      </c>
      <c r="AM114" s="48" t="s">
        <v>939</v>
      </c>
      <c r="AN114" s="48" t="s">
        <v>939</v>
      </c>
      <c r="AO114" s="48" t="s">
        <v>939</v>
      </c>
      <c r="AP114" s="48" t="s">
        <v>939</v>
      </c>
      <c r="AQ114" s="48" t="s">
        <v>940</v>
      </c>
      <c r="AR114" s="48" t="s">
        <v>940</v>
      </c>
      <c r="AS114" s="48" t="s">
        <v>940</v>
      </c>
      <c r="AT114" s="48" t="s">
        <v>940</v>
      </c>
      <c r="AU114" s="48" t="s">
        <v>940</v>
      </c>
      <c r="AV114" s="48" t="s">
        <v>940</v>
      </c>
      <c r="AW114" s="48" t="s">
        <v>940</v>
      </c>
      <c r="AX114" s="48" t="s">
        <v>940</v>
      </c>
      <c r="AY114" s="48" t="s">
        <v>940</v>
      </c>
      <c r="AZ114" s="28" t="s">
        <v>940</v>
      </c>
    </row>
    <row r="115" ht="15.75" customHeight="1">
      <c r="A115" s="40">
        <v>100.0</v>
      </c>
      <c r="B115" s="28" t="s">
        <v>941</v>
      </c>
      <c r="C115" s="41"/>
      <c r="D115" s="42">
        <f t="array" ref="D115">index(systems,match($A115,INDEX(systems,0,1),),3)</f>
        <v>13.692</v>
      </c>
      <c r="E115" s="42">
        <f t="array" ref="E115">index(systems,match($A115,INDEX(systems,0,1),),4)</f>
        <v>223.805</v>
      </c>
      <c r="F115" s="43" t="str">
        <f>IFERROR(__xludf.DUMMYFUNCTION("let(row, match($B115&amp;if($C115&lt;&gt;"""","" [""&amp;$C115&amp;""]"",""""),index(nebulae,,2),0),join("","",iferror(round(index(nebulae,row,5)/2,3),1),iferror(round(index(nebulae,row,6)/2,3),1),0))"),"1,1,0")</f>
        <v>1,1,0</v>
      </c>
      <c r="G115" s="44" t="s">
        <v>942</v>
      </c>
      <c r="H115" s="45">
        <f t="array" ref="H115">let(systemId,match(A115,index(systems,0,1),),refSystemId,match($H$1,index(systems,0,1),),x,index(systems,systemId,3),y,index(systems,systemId,4),refX,index(systems,refSystemId,3),refY,index(systems,refSystemId,4),round(sqrt((x-refX)^2+(y-refY)^2),3))</f>
        <v>224.223</v>
      </c>
      <c r="I115" s="53"/>
      <c r="J115" s="53"/>
      <c r="K115" s="46" t="s">
        <v>690</v>
      </c>
      <c r="L115" s="46" t="s">
        <v>690</v>
      </c>
      <c r="M115" s="47" t="s">
        <v>691</v>
      </c>
      <c r="N115" s="28" t="s">
        <v>692</v>
      </c>
      <c r="O115" s="48" t="s">
        <v>692</v>
      </c>
      <c r="P115" s="48" t="s">
        <v>692</v>
      </c>
      <c r="Q115" s="48" t="s">
        <v>692</v>
      </c>
      <c r="R115" s="48" t="s">
        <v>692</v>
      </c>
      <c r="S115" s="48" t="s">
        <v>692</v>
      </c>
      <c r="T115" s="48" t="s">
        <v>692</v>
      </c>
      <c r="U115" s="48" t="s">
        <v>692</v>
      </c>
      <c r="V115" s="48" t="s">
        <v>692</v>
      </c>
      <c r="W115" s="48" t="s">
        <v>692</v>
      </c>
      <c r="X115" s="48" t="s">
        <v>943</v>
      </c>
      <c r="Y115" s="48" t="s">
        <v>694</v>
      </c>
      <c r="Z115" s="48" t="s">
        <v>409</v>
      </c>
      <c r="AA115" s="48" t="s">
        <v>695</v>
      </c>
      <c r="AB115" s="48" t="s">
        <v>695</v>
      </c>
      <c r="AC115" s="48" t="s">
        <v>695</v>
      </c>
      <c r="AD115" s="48" t="s">
        <v>695</v>
      </c>
      <c r="AE115" s="48" t="s">
        <v>695</v>
      </c>
      <c r="AF115" s="48" t="s">
        <v>695</v>
      </c>
      <c r="AG115" s="48" t="s">
        <v>849</v>
      </c>
      <c r="AH115" s="48" t="s">
        <v>849</v>
      </c>
      <c r="AI115" s="48" t="s">
        <v>849</v>
      </c>
      <c r="AJ115" s="48" t="s">
        <v>849</v>
      </c>
      <c r="AK115" s="48" t="s">
        <v>849</v>
      </c>
      <c r="AL115" s="48" t="s">
        <v>849</v>
      </c>
      <c r="AM115" s="48" t="s">
        <v>849</v>
      </c>
      <c r="AN115" s="48" t="s">
        <v>697</v>
      </c>
      <c r="AO115" s="48" t="s">
        <v>697</v>
      </c>
      <c r="AP115" s="48" t="s">
        <v>697</v>
      </c>
      <c r="AQ115" s="48" t="s">
        <v>697</v>
      </c>
      <c r="AR115" s="48" t="s">
        <v>697</v>
      </c>
      <c r="AS115" s="48" t="s">
        <v>697</v>
      </c>
      <c r="AT115" s="48" t="s">
        <v>697</v>
      </c>
      <c r="AU115" s="48" t="s">
        <v>697</v>
      </c>
      <c r="AV115" s="48" t="s">
        <v>531</v>
      </c>
      <c r="AW115" s="48" t="s">
        <v>531</v>
      </c>
      <c r="AX115" s="48" t="s">
        <v>531</v>
      </c>
      <c r="AY115" s="48" t="s">
        <v>531</v>
      </c>
      <c r="AZ115" s="28" t="s">
        <v>531</v>
      </c>
    </row>
    <row r="116" ht="15.75" customHeight="1">
      <c r="A116" s="40">
        <v>101.0</v>
      </c>
      <c r="B116" s="28" t="s">
        <v>944</v>
      </c>
      <c r="C116" s="41"/>
      <c r="D116" s="42">
        <f t="array" ref="D116">index(systems,match($A116,INDEX(systems,0,1),),3)</f>
        <v>-203.986</v>
      </c>
      <c r="E116" s="42">
        <f t="array" ref="E116">index(systems,match($A116,INDEX(systems,0,1),),4)</f>
        <v>-154.867</v>
      </c>
      <c r="F116" s="43" t="str">
        <f>IFERROR(__xludf.DUMMYFUNCTION("let(row, match($B116&amp;if($C116&lt;&gt;"""","" [""&amp;$C116&amp;""]"",""""),index(nebulae,,2),0),join("","",iferror(round(index(nebulae,row,5)/2,3),1),iferror(round(index(nebulae,row,6)/2,3),1),0))"),"1,1,0")</f>
        <v>1,1,0</v>
      </c>
      <c r="G116" s="44" t="s">
        <v>945</v>
      </c>
      <c r="H116" s="45">
        <f t="array" ref="H116">let(systemId,match(A116,index(systems,0,1),),refSystemId,match($H$1,index(systems,0,1),),x,index(systems,systemId,3),y,index(systems,systemId,4),refX,index(systems,refSystemId,3),refY,index(systems,refSystemId,4),round(sqrt((x-refX)^2+(y-refY)^2),3))</f>
        <v>256.113</v>
      </c>
      <c r="I116" s="28" t="s">
        <v>426</v>
      </c>
      <c r="J116" s="48" t="s">
        <v>427</v>
      </c>
      <c r="K116" s="48" t="s">
        <v>427</v>
      </c>
      <c r="L116" s="48" t="s">
        <v>427</v>
      </c>
      <c r="M116" s="48" t="s">
        <v>427</v>
      </c>
      <c r="N116" s="28" t="s">
        <v>427</v>
      </c>
      <c r="O116" s="48" t="s">
        <v>427</v>
      </c>
      <c r="P116" s="48" t="s">
        <v>427</v>
      </c>
      <c r="Q116" s="48" t="s">
        <v>427</v>
      </c>
      <c r="R116" s="48" t="s">
        <v>427</v>
      </c>
      <c r="S116" s="48" t="s">
        <v>427</v>
      </c>
      <c r="T116" s="48" t="s">
        <v>427</v>
      </c>
      <c r="U116" s="48" t="s">
        <v>427</v>
      </c>
      <c r="V116" s="48" t="s">
        <v>427</v>
      </c>
      <c r="W116" s="48" t="s">
        <v>427</v>
      </c>
      <c r="X116" s="48" t="s">
        <v>427</v>
      </c>
      <c r="Y116" s="48" t="s">
        <v>427</v>
      </c>
      <c r="Z116" s="48" t="s">
        <v>427</v>
      </c>
      <c r="AA116" s="48" t="s">
        <v>427</v>
      </c>
      <c r="AB116" s="48" t="s">
        <v>427</v>
      </c>
      <c r="AC116" s="48" t="s">
        <v>427</v>
      </c>
      <c r="AD116" s="48" t="s">
        <v>427</v>
      </c>
      <c r="AE116" s="48" t="s">
        <v>427</v>
      </c>
      <c r="AF116" s="48" t="s">
        <v>427</v>
      </c>
      <c r="AG116" s="48" t="s">
        <v>427</v>
      </c>
      <c r="AH116" s="48" t="s">
        <v>427</v>
      </c>
      <c r="AI116" s="48" t="s">
        <v>427</v>
      </c>
      <c r="AJ116" s="48" t="s">
        <v>427</v>
      </c>
      <c r="AK116" s="48" t="s">
        <v>427</v>
      </c>
      <c r="AL116" s="48" t="s">
        <v>427</v>
      </c>
      <c r="AM116" s="48" t="s">
        <v>427</v>
      </c>
      <c r="AN116" s="48" t="s">
        <v>427</v>
      </c>
      <c r="AO116" s="48" t="s">
        <v>427</v>
      </c>
      <c r="AP116" s="48" t="s">
        <v>427</v>
      </c>
      <c r="AQ116" s="48" t="s">
        <v>427</v>
      </c>
      <c r="AR116" s="48" t="s">
        <v>426</v>
      </c>
      <c r="AS116" s="48" t="s">
        <v>426</v>
      </c>
      <c r="AT116" s="48" t="s">
        <v>946</v>
      </c>
      <c r="AU116" s="48" t="s">
        <v>946</v>
      </c>
      <c r="AV116" s="48" t="s">
        <v>946</v>
      </c>
      <c r="AW116" s="48" t="s">
        <v>946</v>
      </c>
      <c r="AX116" s="48" t="s">
        <v>560</v>
      </c>
      <c r="AY116" s="48" t="s">
        <v>560</v>
      </c>
      <c r="AZ116" s="28" t="s">
        <v>560</v>
      </c>
    </row>
    <row r="117" ht="15.75" customHeight="1">
      <c r="A117" s="40">
        <v>102.0</v>
      </c>
      <c r="B117" s="28" t="s">
        <v>947</v>
      </c>
      <c r="C117" s="41"/>
      <c r="D117" s="42">
        <f t="array" ref="D117">index(systems,match($A117,INDEX(systems,0,1),),3)</f>
        <v>-432.453</v>
      </c>
      <c r="E117" s="42">
        <f t="array" ref="E117">index(systems,match($A117,INDEX(systems,0,1),),4)</f>
        <v>-26.15</v>
      </c>
      <c r="F117" s="43" t="str">
        <f>IFERROR(__xludf.DUMMYFUNCTION("let(row, match($B117&amp;if($C117&lt;&gt;"""","" [""&amp;$C117&amp;""]"",""""),index(nebulae,,2),0),join("","",iferror(round(index(nebulae,row,5)/2,3),1),iferror(round(index(nebulae,row,6)/2,3),1),0))"),"1,1,0")</f>
        <v>1,1,0</v>
      </c>
      <c r="G117" s="44" t="s">
        <v>948</v>
      </c>
      <c r="H117" s="45">
        <f t="array" ref="H117">let(systemId,match(A117,index(systems,0,1),),refSystemId,match($H$1,index(systems,0,1),),x,index(systems,systemId,3),y,index(systems,systemId,4),refX,index(systems,refSystemId,3),refY,index(systems,refSystemId,4),round(sqrt((x-refX)^2+(y-refY)^2),3))</f>
        <v>433.243</v>
      </c>
      <c r="I117" s="28" t="s">
        <v>408</v>
      </c>
      <c r="J117" s="28" t="s">
        <v>408</v>
      </c>
      <c r="K117" s="28" t="s">
        <v>408</v>
      </c>
      <c r="L117" s="46" t="s">
        <v>408</v>
      </c>
      <c r="M117" s="46" t="s">
        <v>408</v>
      </c>
      <c r="N117" s="28" t="s">
        <v>408</v>
      </c>
      <c r="O117" s="41"/>
      <c r="P117" s="48" t="s">
        <v>949</v>
      </c>
      <c r="Q117" s="48" t="s">
        <v>949</v>
      </c>
      <c r="R117" s="48" t="s">
        <v>949</v>
      </c>
      <c r="S117" s="48" t="s">
        <v>449</v>
      </c>
      <c r="T117" s="48" t="s">
        <v>449</v>
      </c>
      <c r="U117" s="48" t="s">
        <v>449</v>
      </c>
      <c r="V117" s="48" t="s">
        <v>449</v>
      </c>
      <c r="W117" s="48" t="s">
        <v>449</v>
      </c>
      <c r="X117" s="48" t="s">
        <v>449</v>
      </c>
      <c r="Y117" s="48" t="s">
        <v>449</v>
      </c>
      <c r="Z117" s="48" t="s">
        <v>449</v>
      </c>
      <c r="AA117" s="48" t="s">
        <v>700</v>
      </c>
      <c r="AB117" s="48" t="s">
        <v>700</v>
      </c>
      <c r="AC117" s="48" t="s">
        <v>700</v>
      </c>
      <c r="AD117" s="48" t="s">
        <v>700</v>
      </c>
      <c r="AE117" s="48" t="s">
        <v>700</v>
      </c>
      <c r="AF117" s="48" t="s">
        <v>700</v>
      </c>
      <c r="AG117" s="48" t="s">
        <v>700</v>
      </c>
      <c r="AH117" s="48" t="s">
        <v>701</v>
      </c>
      <c r="AI117" s="48" t="s">
        <v>464</v>
      </c>
      <c r="AJ117" s="48" t="s">
        <v>464</v>
      </c>
      <c r="AK117" s="48" t="s">
        <v>464</v>
      </c>
      <c r="AL117" s="48" t="s">
        <v>464</v>
      </c>
      <c r="AM117" s="48" t="s">
        <v>464</v>
      </c>
      <c r="AN117" s="48" t="s">
        <v>464</v>
      </c>
      <c r="AO117" s="48" t="s">
        <v>464</v>
      </c>
      <c r="AP117" s="48" t="s">
        <v>464</v>
      </c>
      <c r="AQ117" s="48" t="s">
        <v>464</v>
      </c>
      <c r="AR117" s="48" t="s">
        <v>464</v>
      </c>
      <c r="AS117" s="48" t="s">
        <v>466</v>
      </c>
      <c r="AT117" s="48" t="s">
        <v>467</v>
      </c>
      <c r="AU117" s="48" t="s">
        <v>467</v>
      </c>
      <c r="AV117" s="48" t="s">
        <v>418</v>
      </c>
      <c r="AW117" s="48" t="s">
        <v>418</v>
      </c>
      <c r="AX117" s="48" t="s">
        <v>418</v>
      </c>
      <c r="AY117" s="48" t="s">
        <v>418</v>
      </c>
      <c r="AZ117" s="51" t="s">
        <v>418</v>
      </c>
    </row>
    <row r="118" ht="15.75" customHeight="1">
      <c r="A118" s="40">
        <v>103.0</v>
      </c>
      <c r="B118" s="28" t="s">
        <v>950</v>
      </c>
      <c r="C118" s="41"/>
      <c r="D118" s="42">
        <f t="array" ref="D118">index(systems,match($A118,INDEX(systems,0,1),),3)</f>
        <v>380.171</v>
      </c>
      <c r="E118" s="42">
        <f t="array" ref="E118">index(systems,match($A118,INDEX(systems,0,1),),4)</f>
        <v>-340.187</v>
      </c>
      <c r="F118" s="43" t="str">
        <f>IFERROR(__xludf.DUMMYFUNCTION("let(row, match($B118&amp;if($C118&lt;&gt;"""","" [""&amp;$C118&amp;""]"",""""),index(nebulae,,2),0),join("","",iferror(round(index(nebulae,row,5)/2,3),1),iferror(round(index(nebulae,row,6)/2,3),1),0))"),"1,1,0")</f>
        <v>1,1,0</v>
      </c>
      <c r="G118" s="44" t="s">
        <v>951</v>
      </c>
      <c r="H118" s="45">
        <f t="array" ref="H118">let(systemId,match(A118,index(systems,0,1),),refSystemId,match($H$1,index(systems,0,1),),x,index(systems,systemId,3),y,index(systems,systemId,4),refX,index(systems,refSystemId,3),refY,index(systems,refSystemId,4),round(sqrt((x-refX)^2+(y-refY)^2),3))</f>
        <v>510.154</v>
      </c>
      <c r="I118" s="46" t="s">
        <v>408</v>
      </c>
      <c r="J118" s="46" t="s">
        <v>408</v>
      </c>
      <c r="K118" s="46" t="s">
        <v>408</v>
      </c>
      <c r="L118" s="46" t="s">
        <v>408</v>
      </c>
      <c r="M118" s="28" t="s">
        <v>408</v>
      </c>
      <c r="N118" s="28" t="s">
        <v>408</v>
      </c>
      <c r="O118" s="41"/>
      <c r="P118" s="48" t="s">
        <v>952</v>
      </c>
      <c r="Q118" s="48" t="s">
        <v>952</v>
      </c>
      <c r="R118" s="48" t="s">
        <v>952</v>
      </c>
      <c r="S118" s="48" t="s">
        <v>952</v>
      </c>
      <c r="T118" s="48" t="s">
        <v>952</v>
      </c>
      <c r="U118" s="48" t="s">
        <v>952</v>
      </c>
      <c r="V118" s="48" t="s">
        <v>952</v>
      </c>
      <c r="W118" s="48" t="s">
        <v>952</v>
      </c>
      <c r="X118" s="48" t="s">
        <v>952</v>
      </c>
      <c r="Y118" s="48" t="s">
        <v>953</v>
      </c>
      <c r="Z118" s="48" t="s">
        <v>953</v>
      </c>
      <c r="AA118" s="48" t="s">
        <v>953</v>
      </c>
      <c r="AB118" s="48" t="s">
        <v>953</v>
      </c>
      <c r="AC118" s="48" t="s">
        <v>953</v>
      </c>
      <c r="AD118" s="48" t="s">
        <v>953</v>
      </c>
      <c r="AE118" s="48" t="s">
        <v>953</v>
      </c>
      <c r="AF118" s="48" t="s">
        <v>953</v>
      </c>
      <c r="AG118" s="48" t="s">
        <v>953</v>
      </c>
      <c r="AH118" s="48" t="s">
        <v>953</v>
      </c>
      <c r="AI118" s="48" t="s">
        <v>953</v>
      </c>
      <c r="AJ118" s="48" t="s">
        <v>953</v>
      </c>
      <c r="AK118" s="48" t="s">
        <v>953</v>
      </c>
      <c r="AL118" s="48" t="s">
        <v>953</v>
      </c>
      <c r="AM118" s="48" t="s">
        <v>953</v>
      </c>
      <c r="AN118" s="48" t="s">
        <v>953</v>
      </c>
      <c r="AO118" s="48" t="s">
        <v>954</v>
      </c>
      <c r="AP118" s="48" t="s">
        <v>954</v>
      </c>
      <c r="AQ118" s="48" t="s">
        <v>953</v>
      </c>
      <c r="AR118" s="48" t="s">
        <v>953</v>
      </c>
      <c r="AS118" s="48" t="s">
        <v>953</v>
      </c>
      <c r="AT118" s="48" t="s">
        <v>955</v>
      </c>
      <c r="AU118" s="48" t="s">
        <v>418</v>
      </c>
      <c r="AV118" s="48" t="s">
        <v>418</v>
      </c>
      <c r="AW118" s="48" t="s">
        <v>418</v>
      </c>
      <c r="AX118" s="48" t="s">
        <v>418</v>
      </c>
      <c r="AY118" s="48" t="s">
        <v>418</v>
      </c>
      <c r="AZ118" s="51" t="s">
        <v>418</v>
      </c>
    </row>
    <row r="119" ht="15.75" customHeight="1">
      <c r="A119" s="40">
        <v>104.0</v>
      </c>
      <c r="B119" s="28" t="s">
        <v>956</v>
      </c>
      <c r="C119" s="41"/>
      <c r="D119" s="42">
        <f t="array" ref="D119">index(systems,match($A119,INDEX(systems,0,1),),3)</f>
        <v>106.484</v>
      </c>
      <c r="E119" s="42">
        <f t="array" ref="E119">index(systems,match($A119,INDEX(systems,0,1),),4)</f>
        <v>-194.18</v>
      </c>
      <c r="F119" s="43" t="str">
        <f>IFERROR(__xludf.DUMMYFUNCTION("let(row, match($B119&amp;if($C119&lt;&gt;"""","" [""&amp;$C119&amp;""]"",""""),index(nebulae,,2),0),join("","",iferror(round(index(nebulae,row,5)/2,3),1),iferror(round(index(nebulae,row,6)/2,3),1),0))"),"1,1,0")</f>
        <v>1,1,0</v>
      </c>
      <c r="G119" s="44" t="s">
        <v>957</v>
      </c>
      <c r="H119" s="45">
        <f t="array" ref="H119">let(systemId,match(A119,index(systems,0,1),),refSystemId,match($H$1,index(systems,0,1),),x,index(systems,systemId,3),y,index(systems,systemId,4),refX,index(systems,refSystemId,3),refY,index(systems,refSystemId,4),round(sqrt((x-refX)^2+(y-refY)^2),3))</f>
        <v>221.46</v>
      </c>
      <c r="I119" s="46" t="s">
        <v>408</v>
      </c>
      <c r="J119" s="46" t="s">
        <v>408</v>
      </c>
      <c r="K119" s="46" t="s">
        <v>408</v>
      </c>
      <c r="L119" s="46" t="s">
        <v>408</v>
      </c>
      <c r="M119" s="46" t="s">
        <v>408</v>
      </c>
      <c r="N119" s="28" t="s">
        <v>408</v>
      </c>
      <c r="O119" s="41"/>
      <c r="P119" s="48" t="s">
        <v>614</v>
      </c>
      <c r="Q119" s="48" t="s">
        <v>614</v>
      </c>
      <c r="R119" s="48" t="s">
        <v>614</v>
      </c>
      <c r="S119" s="48" t="s">
        <v>614</v>
      </c>
      <c r="T119" s="48" t="s">
        <v>614</v>
      </c>
      <c r="U119" s="48" t="s">
        <v>614</v>
      </c>
      <c r="V119" s="48" t="s">
        <v>614</v>
      </c>
      <c r="W119" s="48" t="s">
        <v>614</v>
      </c>
      <c r="X119" s="48" t="s">
        <v>614</v>
      </c>
      <c r="Y119" s="48" t="s">
        <v>422</v>
      </c>
      <c r="Z119" s="48" t="s">
        <v>422</v>
      </c>
      <c r="AA119" s="48" t="s">
        <v>422</v>
      </c>
      <c r="AB119" s="48" t="s">
        <v>422</v>
      </c>
      <c r="AC119" s="48" t="s">
        <v>422</v>
      </c>
      <c r="AD119" s="48" t="s">
        <v>422</v>
      </c>
      <c r="AE119" s="48" t="s">
        <v>422</v>
      </c>
      <c r="AF119" s="48" t="s">
        <v>422</v>
      </c>
      <c r="AG119" s="48" t="s">
        <v>422</v>
      </c>
      <c r="AH119" s="48" t="s">
        <v>422</v>
      </c>
      <c r="AI119" s="48" t="s">
        <v>422</v>
      </c>
      <c r="AJ119" s="48" t="s">
        <v>422</v>
      </c>
      <c r="AK119" s="48" t="s">
        <v>422</v>
      </c>
      <c r="AL119" s="48" t="s">
        <v>422</v>
      </c>
      <c r="AM119" s="48" t="s">
        <v>422</v>
      </c>
      <c r="AN119" s="48" t="s">
        <v>422</v>
      </c>
      <c r="AO119" s="48" t="s">
        <v>422</v>
      </c>
      <c r="AP119" s="48" t="s">
        <v>422</v>
      </c>
      <c r="AQ119" s="48" t="s">
        <v>422</v>
      </c>
      <c r="AR119" s="48" t="s">
        <v>422</v>
      </c>
      <c r="AS119" s="48" t="s">
        <v>422</v>
      </c>
      <c r="AT119" s="48" t="s">
        <v>422</v>
      </c>
      <c r="AU119" s="48" t="s">
        <v>422</v>
      </c>
      <c r="AV119" s="52" t="s">
        <v>422</v>
      </c>
      <c r="AW119" s="48" t="s">
        <v>422</v>
      </c>
      <c r="AX119" s="48" t="s">
        <v>422</v>
      </c>
      <c r="AY119" s="48" t="s">
        <v>422</v>
      </c>
      <c r="AZ119" s="28" t="s">
        <v>422</v>
      </c>
    </row>
    <row r="120" ht="15.75" customHeight="1">
      <c r="A120" s="40">
        <v>105.0</v>
      </c>
      <c r="B120" s="28" t="s">
        <v>958</v>
      </c>
      <c r="C120" s="41"/>
      <c r="D120" s="42">
        <f t="array" ref="D120">index(systems,match($A120,INDEX(systems,0,1),),3)</f>
        <v>283.553</v>
      </c>
      <c r="E120" s="42">
        <f t="array" ref="E120">index(systems,match($A120,INDEX(systems,0,1),),4)</f>
        <v>421.581</v>
      </c>
      <c r="F120" s="43" t="str">
        <f>IFERROR(__xludf.DUMMYFUNCTION("let(row, match($B120&amp;if($C120&lt;&gt;"""","" [""&amp;$C120&amp;""]"",""""),index(nebulae,,2),0),join("","",iferror(round(index(nebulae,row,5)/2,3),1),iferror(round(index(nebulae,row,6)/2,3),1),0))"),"1,1,0")</f>
        <v>1,1,0</v>
      </c>
      <c r="G120" s="44" t="s">
        <v>959</v>
      </c>
      <c r="H120" s="45">
        <f t="array" ref="H120">let(systemId,match(A120,index(systems,0,1),),refSystemId,match($H$1,index(systems,0,1),),x,index(systems,systemId,3),y,index(systems,systemId,4),refX,index(systems,refSystemId,3),refY,index(systems,refSystemId,4),round(sqrt((x-refX)^2+(y-refY)^2),3))</f>
        <v>508.068</v>
      </c>
      <c r="I120" s="28" t="s">
        <v>408</v>
      </c>
      <c r="J120" s="28" t="s">
        <v>408</v>
      </c>
      <c r="K120" s="28" t="s">
        <v>408</v>
      </c>
      <c r="L120" s="48" t="s">
        <v>408</v>
      </c>
      <c r="M120" s="48" t="s">
        <v>408</v>
      </c>
      <c r="N120" s="28" t="s">
        <v>408</v>
      </c>
      <c r="O120" s="41"/>
      <c r="P120" s="48" t="s">
        <v>960</v>
      </c>
      <c r="Q120" s="48" t="s">
        <v>960</v>
      </c>
      <c r="R120" s="48" t="s">
        <v>960</v>
      </c>
      <c r="S120" s="48" t="s">
        <v>960</v>
      </c>
      <c r="T120" s="48" t="s">
        <v>960</v>
      </c>
      <c r="U120" s="48" t="s">
        <v>960</v>
      </c>
      <c r="V120" s="48" t="s">
        <v>960</v>
      </c>
      <c r="W120" s="48" t="s">
        <v>960</v>
      </c>
      <c r="X120" s="48" t="s">
        <v>960</v>
      </c>
      <c r="Y120" s="48" t="s">
        <v>960</v>
      </c>
      <c r="Z120" s="48" t="s">
        <v>960</v>
      </c>
      <c r="AA120" s="48" t="s">
        <v>960</v>
      </c>
      <c r="AB120" s="48" t="s">
        <v>960</v>
      </c>
      <c r="AC120" s="48" t="s">
        <v>960</v>
      </c>
      <c r="AD120" s="48" t="s">
        <v>960</v>
      </c>
      <c r="AE120" s="48" t="s">
        <v>960</v>
      </c>
      <c r="AF120" s="48" t="s">
        <v>960</v>
      </c>
      <c r="AG120" s="48" t="s">
        <v>731</v>
      </c>
      <c r="AH120" s="48" t="s">
        <v>731</v>
      </c>
      <c r="AI120" s="48" t="s">
        <v>731</v>
      </c>
      <c r="AJ120" s="48" t="s">
        <v>731</v>
      </c>
      <c r="AK120" s="48" t="s">
        <v>731</v>
      </c>
      <c r="AL120" s="48" t="s">
        <v>731</v>
      </c>
      <c r="AM120" s="48" t="s">
        <v>731</v>
      </c>
      <c r="AN120" s="48" t="s">
        <v>960</v>
      </c>
      <c r="AO120" s="48" t="s">
        <v>960</v>
      </c>
      <c r="AP120" s="48" t="s">
        <v>960</v>
      </c>
      <c r="AQ120" s="48" t="s">
        <v>960</v>
      </c>
      <c r="AR120" s="48" t="s">
        <v>960</v>
      </c>
      <c r="AS120" s="48" t="s">
        <v>960</v>
      </c>
      <c r="AT120" s="48" t="s">
        <v>960</v>
      </c>
      <c r="AU120" s="48" t="s">
        <v>960</v>
      </c>
      <c r="AV120" s="48" t="s">
        <v>418</v>
      </c>
      <c r="AW120" s="48" t="s">
        <v>418</v>
      </c>
      <c r="AX120" s="48" t="s">
        <v>418</v>
      </c>
      <c r="AY120" s="48" t="s">
        <v>418</v>
      </c>
      <c r="AZ120" s="51" t="s">
        <v>418</v>
      </c>
    </row>
    <row r="121" ht="15.75" customHeight="1">
      <c r="A121" s="40">
        <v>106.0</v>
      </c>
      <c r="B121" s="28" t="s">
        <v>961</v>
      </c>
      <c r="C121" s="28" t="s">
        <v>500</v>
      </c>
      <c r="D121" s="42">
        <f t="array" ref="D121">index(systems,match($A121,INDEX(systems,0,1),),3)</f>
        <v>550.569</v>
      </c>
      <c r="E121" s="42">
        <f t="array" ref="E121">index(systems,match($A121,INDEX(systems,0,1),),4)</f>
        <v>-4.176</v>
      </c>
      <c r="F121" s="43" t="str">
        <f>IFERROR(__xludf.DUMMYFUNCTION("let(row, match($B121&amp;if($C121&lt;&gt;"""","" [""&amp;$C121&amp;""]"",""""),index(nebulae,,2),0),join("","",iferror(round(index(nebulae,row,5)/2,3),1),iferror(round(index(nebulae,row,6)/2,3),1),0))"),"1,1,0")</f>
        <v>1,1,0</v>
      </c>
      <c r="G121" s="44" t="s">
        <v>962</v>
      </c>
      <c r="H121" s="45">
        <f t="array" ref="H121">let(systemId,match(A121,index(systems,0,1),),refSystemId,match($H$1,index(systems,0,1),),x,index(systems,systemId,3),y,index(systems,systemId,4),refX,index(systems,refSystemId,3),refY,index(systems,refSystemId,4),round(sqrt((x-refX)^2+(y-refY)^2),3))</f>
        <v>550.585</v>
      </c>
      <c r="I121" s="28" t="s">
        <v>408</v>
      </c>
      <c r="J121" s="28" t="s">
        <v>408</v>
      </c>
      <c r="K121" s="28" t="s">
        <v>408</v>
      </c>
      <c r="L121" s="28" t="s">
        <v>408</v>
      </c>
      <c r="M121" s="28" t="s">
        <v>408</v>
      </c>
      <c r="N121" s="28" t="s">
        <v>408</v>
      </c>
      <c r="O121" s="41"/>
      <c r="P121" s="52" t="s">
        <v>442</v>
      </c>
      <c r="Q121" s="52" t="s">
        <v>442</v>
      </c>
      <c r="R121" s="52" t="s">
        <v>442</v>
      </c>
      <c r="S121" s="52" t="s">
        <v>442</v>
      </c>
      <c r="T121" s="52" t="s">
        <v>442</v>
      </c>
      <c r="U121" s="48" t="s">
        <v>920</v>
      </c>
      <c r="V121" s="52" t="s">
        <v>621</v>
      </c>
      <c r="W121" s="52" t="s">
        <v>621</v>
      </c>
      <c r="X121" s="52" t="s">
        <v>621</v>
      </c>
      <c r="Y121" s="52" t="s">
        <v>622</v>
      </c>
      <c r="Z121" s="52" t="s">
        <v>622</v>
      </c>
      <c r="AA121" s="52" t="s">
        <v>623</v>
      </c>
      <c r="AB121" s="52" t="s">
        <v>623</v>
      </c>
      <c r="AC121" s="52" t="s">
        <v>623</v>
      </c>
      <c r="AD121" s="52" t="s">
        <v>623</v>
      </c>
      <c r="AE121" s="52" t="s">
        <v>623</v>
      </c>
      <c r="AF121" s="52" t="s">
        <v>623</v>
      </c>
      <c r="AG121" s="52" t="s">
        <v>623</v>
      </c>
      <c r="AH121" s="52" t="s">
        <v>623</v>
      </c>
      <c r="AI121" s="52" t="s">
        <v>623</v>
      </c>
      <c r="AJ121" s="52" t="s">
        <v>623</v>
      </c>
      <c r="AK121" s="52" t="s">
        <v>623</v>
      </c>
      <c r="AL121" s="52" t="s">
        <v>623</v>
      </c>
      <c r="AM121" s="52" t="s">
        <v>623</v>
      </c>
      <c r="AN121" s="52" t="s">
        <v>623</v>
      </c>
      <c r="AO121" s="52" t="s">
        <v>622</v>
      </c>
      <c r="AP121" s="52" t="s">
        <v>622</v>
      </c>
      <c r="AQ121" s="52" t="s">
        <v>622</v>
      </c>
      <c r="AR121" s="48" t="s">
        <v>921</v>
      </c>
      <c r="AS121" s="48" t="s">
        <v>921</v>
      </c>
      <c r="AT121" s="48" t="s">
        <v>921</v>
      </c>
      <c r="AU121" s="48" t="s">
        <v>921</v>
      </c>
      <c r="AV121" s="48" t="s">
        <v>921</v>
      </c>
      <c r="AW121" s="48" t="s">
        <v>921</v>
      </c>
      <c r="AX121" s="48" t="s">
        <v>921</v>
      </c>
      <c r="AY121" s="48" t="s">
        <v>921</v>
      </c>
      <c r="AZ121" s="28" t="s">
        <v>921</v>
      </c>
    </row>
    <row r="122" ht="15.75" customHeight="1">
      <c r="A122" s="40">
        <v>107.0</v>
      </c>
      <c r="B122" s="28" t="s">
        <v>961</v>
      </c>
      <c r="C122" s="28" t="s">
        <v>733</v>
      </c>
      <c r="D122" s="42">
        <f t="array" ref="D122">index(systems,match($A122,INDEX(systems,0,1),),3)</f>
        <v>-256.607</v>
      </c>
      <c r="E122" s="42">
        <f t="array" ref="E122">index(systems,match($A122,INDEX(systems,0,1),),4)</f>
        <v>-6.274</v>
      </c>
      <c r="F122" s="43" t="str">
        <f>IFERROR(__xludf.DUMMYFUNCTION("let(row, match($B122&amp;if($C122&lt;&gt;"""","" [""&amp;$C122&amp;""]"",""""),index(nebulae,,2),0),join("","",iferror(round(index(nebulae,row,5)/2,3),1),iferror(round(index(nebulae,row,6)/2,3),1),0))"),"1,1,0")</f>
        <v>1,1,0</v>
      </c>
      <c r="G122" s="44" t="s">
        <v>963</v>
      </c>
      <c r="H122" s="45">
        <f t="array" ref="H122">let(systemId,match(A122,index(systems,0,1),),refSystemId,match($H$1,index(systems,0,1),),x,index(systems,systemId,3),y,index(systems,systemId,4),refX,index(systems,refSystemId,3),refY,index(systems,refSystemId,4),round(sqrt((x-refX)^2+(y-refY)^2),3))</f>
        <v>256.684</v>
      </c>
      <c r="I122" s="28" t="s">
        <v>408</v>
      </c>
      <c r="J122" s="48" t="s">
        <v>408</v>
      </c>
      <c r="K122" s="48" t="s">
        <v>408</v>
      </c>
      <c r="L122" s="46" t="s">
        <v>408</v>
      </c>
      <c r="M122" s="47" t="s">
        <v>408</v>
      </c>
      <c r="N122" s="28" t="s">
        <v>408</v>
      </c>
      <c r="O122" s="41"/>
      <c r="P122" s="48" t="s">
        <v>671</v>
      </c>
      <c r="Q122" s="48" t="s">
        <v>671</v>
      </c>
      <c r="R122" s="48" t="s">
        <v>671</v>
      </c>
      <c r="S122" s="48" t="s">
        <v>671</v>
      </c>
      <c r="T122" s="48" t="s">
        <v>671</v>
      </c>
      <c r="U122" s="48" t="s">
        <v>560</v>
      </c>
      <c r="V122" s="48" t="s">
        <v>560</v>
      </c>
      <c r="W122" s="48" t="s">
        <v>560</v>
      </c>
      <c r="X122" s="48" t="s">
        <v>422</v>
      </c>
      <c r="Y122" s="48" t="s">
        <v>422</v>
      </c>
      <c r="Z122" s="48" t="s">
        <v>422</v>
      </c>
      <c r="AA122" s="48" t="s">
        <v>422</v>
      </c>
      <c r="AB122" s="48" t="s">
        <v>422</v>
      </c>
      <c r="AC122" s="48" t="s">
        <v>422</v>
      </c>
      <c r="AD122" s="48" t="s">
        <v>422</v>
      </c>
      <c r="AE122" s="48" t="s">
        <v>422</v>
      </c>
      <c r="AF122" s="48" t="s">
        <v>422</v>
      </c>
      <c r="AG122" s="48" t="s">
        <v>422</v>
      </c>
      <c r="AH122" s="48" t="s">
        <v>422</v>
      </c>
      <c r="AI122" s="48" t="s">
        <v>422</v>
      </c>
      <c r="AJ122" s="48" t="s">
        <v>422</v>
      </c>
      <c r="AK122" s="48" t="s">
        <v>422</v>
      </c>
      <c r="AL122" s="48" t="s">
        <v>422</v>
      </c>
      <c r="AM122" s="48" t="s">
        <v>422</v>
      </c>
      <c r="AN122" s="48" t="s">
        <v>422</v>
      </c>
      <c r="AO122" s="48" t="s">
        <v>422</v>
      </c>
      <c r="AP122" s="48" t="s">
        <v>422</v>
      </c>
      <c r="AQ122" s="48" t="s">
        <v>422</v>
      </c>
      <c r="AR122" s="48" t="s">
        <v>422</v>
      </c>
      <c r="AS122" s="48" t="s">
        <v>422</v>
      </c>
      <c r="AT122" s="48" t="s">
        <v>422</v>
      </c>
      <c r="AU122" s="48" t="s">
        <v>422</v>
      </c>
      <c r="AV122" s="52" t="s">
        <v>422</v>
      </c>
      <c r="AW122" s="52" t="s">
        <v>422</v>
      </c>
      <c r="AX122" s="52" t="s">
        <v>422</v>
      </c>
      <c r="AY122" s="52" t="s">
        <v>422</v>
      </c>
      <c r="AZ122" s="51" t="s">
        <v>422</v>
      </c>
    </row>
    <row r="123" ht="15.75" customHeight="1">
      <c r="A123" s="40">
        <v>108.0</v>
      </c>
      <c r="B123" s="28" t="s">
        <v>964</v>
      </c>
      <c r="C123" s="41"/>
      <c r="D123" s="42">
        <f t="array" ref="D123">index(systems,match($A123,INDEX(systems,0,1),),3)</f>
        <v>-2.852</v>
      </c>
      <c r="E123" s="42">
        <f t="array" ref="E123">index(systems,match($A123,INDEX(systems,0,1),),4)</f>
        <v>-263.495</v>
      </c>
      <c r="F123" s="43" t="str">
        <f>IFERROR(__xludf.DUMMYFUNCTION("let(row, match($B123&amp;if($C123&lt;&gt;"""","" [""&amp;$C123&amp;""]"",""""),index(nebulae,,2),0),join("","",iferror(round(index(nebulae,row,5)/2,3),1),iferror(round(index(nebulae,row,6)/2,3),1),0))"),"1,1,0")</f>
        <v>1,1,0</v>
      </c>
      <c r="G123" s="44" t="s">
        <v>965</v>
      </c>
      <c r="H123" s="45">
        <f t="array" ref="H123">let(systemId,match(A123,index(systems,0,1),),refSystemId,match($H$1,index(systems,0,1),),x,index(systems,systemId,3),y,index(systems,systemId,4),refX,index(systems,refSystemId,3),refY,index(systems,refSystemId,4),round(sqrt((x-refX)^2+(y-refY)^2),3))</f>
        <v>263.51</v>
      </c>
      <c r="I123" s="46" t="s">
        <v>418</v>
      </c>
      <c r="J123" s="53"/>
      <c r="K123" s="53"/>
      <c r="L123" s="53"/>
      <c r="M123" s="46" t="s">
        <v>966</v>
      </c>
      <c r="N123" s="28" t="s">
        <v>967</v>
      </c>
      <c r="O123" s="48" t="s">
        <v>967</v>
      </c>
      <c r="P123" s="48" t="s">
        <v>967</v>
      </c>
      <c r="Q123" s="48" t="s">
        <v>967</v>
      </c>
      <c r="R123" s="48" t="s">
        <v>967</v>
      </c>
      <c r="S123" s="48" t="s">
        <v>967</v>
      </c>
      <c r="T123" s="48" t="s">
        <v>967</v>
      </c>
      <c r="U123" s="48" t="s">
        <v>967</v>
      </c>
      <c r="V123" s="48" t="s">
        <v>967</v>
      </c>
      <c r="W123" s="48" t="s">
        <v>967</v>
      </c>
      <c r="X123" s="48" t="s">
        <v>967</v>
      </c>
      <c r="Y123" s="48" t="s">
        <v>968</v>
      </c>
      <c r="Z123" s="48" t="s">
        <v>969</v>
      </c>
      <c r="AA123" s="48" t="s">
        <v>968</v>
      </c>
      <c r="AB123" s="48" t="s">
        <v>968</v>
      </c>
      <c r="AC123" s="48" t="s">
        <v>968</v>
      </c>
      <c r="AD123" s="48" t="s">
        <v>968</v>
      </c>
      <c r="AE123" s="48" t="s">
        <v>968</v>
      </c>
      <c r="AF123" s="48" t="s">
        <v>968</v>
      </c>
      <c r="AG123" s="48" t="s">
        <v>968</v>
      </c>
      <c r="AH123" s="48" t="s">
        <v>968</v>
      </c>
      <c r="AI123" s="48" t="s">
        <v>968</v>
      </c>
      <c r="AJ123" s="48" t="s">
        <v>968</v>
      </c>
      <c r="AK123" s="48" t="s">
        <v>968</v>
      </c>
      <c r="AL123" s="48" t="s">
        <v>968</v>
      </c>
      <c r="AM123" s="48" t="s">
        <v>968</v>
      </c>
      <c r="AN123" s="48" t="s">
        <v>968</v>
      </c>
      <c r="AO123" s="48" t="s">
        <v>968</v>
      </c>
      <c r="AP123" s="48" t="s">
        <v>968</v>
      </c>
      <c r="AQ123" s="48" t="s">
        <v>968</v>
      </c>
      <c r="AR123" s="48" t="s">
        <v>968</v>
      </c>
      <c r="AS123" s="48" t="s">
        <v>968</v>
      </c>
      <c r="AT123" s="48" t="s">
        <v>968</v>
      </c>
      <c r="AU123" s="48" t="s">
        <v>968</v>
      </c>
      <c r="AV123" s="52" t="s">
        <v>967</v>
      </c>
      <c r="AW123" s="52" t="s">
        <v>967</v>
      </c>
      <c r="AX123" s="48" t="s">
        <v>967</v>
      </c>
      <c r="AY123" s="48" t="s">
        <v>967</v>
      </c>
      <c r="AZ123" s="28" t="s">
        <v>967</v>
      </c>
    </row>
    <row r="124" ht="15.75" customHeight="1">
      <c r="A124" s="40">
        <v>109.0</v>
      </c>
      <c r="B124" s="28" t="s">
        <v>970</v>
      </c>
      <c r="C124" s="41"/>
      <c r="D124" s="42">
        <f t="array" ref="D124">index(systems,match($A124,INDEX(systems,0,1),),3)</f>
        <v>-258.995</v>
      </c>
      <c r="E124" s="42">
        <f t="array" ref="E124">index(systems,match($A124,INDEX(systems,0,1),),4)</f>
        <v>-54.076</v>
      </c>
      <c r="F124" s="43" t="str">
        <f>IFERROR(__xludf.DUMMYFUNCTION("let(row, match($B124&amp;if($C124&lt;&gt;"""","" [""&amp;$C124&amp;""]"",""""),index(nebulae,,2),0),join("","",iferror(round(index(nebulae,row,5)/2,3),1),iferror(round(index(nebulae,row,6)/2,3),1),0))"),"1,1,0")</f>
        <v>1,1,0</v>
      </c>
      <c r="G124" s="44" t="s">
        <v>971</v>
      </c>
      <c r="H124" s="45">
        <f t="array" ref="H124">let(systemId,match(A124,index(systems,0,1),),refSystemId,match($H$1,index(systems,0,1),),x,index(systems,systemId,3),y,index(systems,systemId,4),refX,index(systems,refSystemId,3),refY,index(systems,refSystemId,4),round(sqrt((x-refX)^2+(y-refY)^2),3))</f>
        <v>264.58</v>
      </c>
      <c r="I124" s="46" t="s">
        <v>418</v>
      </c>
      <c r="J124" s="47" t="s">
        <v>418</v>
      </c>
      <c r="K124" s="47" t="s">
        <v>418</v>
      </c>
      <c r="L124" s="47" t="s">
        <v>418</v>
      </c>
      <c r="M124" s="53"/>
      <c r="N124" s="28" t="s">
        <v>671</v>
      </c>
      <c r="O124" s="48" t="s">
        <v>671</v>
      </c>
      <c r="P124" s="48" t="s">
        <v>671</v>
      </c>
      <c r="Q124" s="48" t="s">
        <v>671</v>
      </c>
      <c r="R124" s="48" t="s">
        <v>671</v>
      </c>
      <c r="S124" s="48" t="s">
        <v>671</v>
      </c>
      <c r="T124" s="48" t="s">
        <v>671</v>
      </c>
      <c r="U124" s="48" t="s">
        <v>560</v>
      </c>
      <c r="V124" s="48" t="s">
        <v>560</v>
      </c>
      <c r="W124" s="48" t="s">
        <v>560</v>
      </c>
      <c r="X124" s="48" t="s">
        <v>560</v>
      </c>
      <c r="Y124" s="48" t="s">
        <v>560</v>
      </c>
      <c r="Z124" s="48" t="s">
        <v>560</v>
      </c>
      <c r="AA124" s="48" t="s">
        <v>560</v>
      </c>
      <c r="AB124" s="48" t="s">
        <v>560</v>
      </c>
      <c r="AC124" s="48" t="s">
        <v>560</v>
      </c>
      <c r="AD124" s="48" t="s">
        <v>560</v>
      </c>
      <c r="AE124" s="48" t="s">
        <v>560</v>
      </c>
      <c r="AF124" s="48" t="s">
        <v>560</v>
      </c>
      <c r="AG124" s="48" t="s">
        <v>560</v>
      </c>
      <c r="AH124" s="48" t="s">
        <v>560</v>
      </c>
      <c r="AI124" s="48" t="s">
        <v>560</v>
      </c>
      <c r="AJ124" s="48" t="s">
        <v>560</v>
      </c>
      <c r="AK124" s="48" t="s">
        <v>560</v>
      </c>
      <c r="AL124" s="48" t="s">
        <v>560</v>
      </c>
      <c r="AM124" s="48" t="s">
        <v>560</v>
      </c>
      <c r="AN124" s="48" t="s">
        <v>560</v>
      </c>
      <c r="AO124" s="48" t="s">
        <v>560</v>
      </c>
      <c r="AP124" s="48" t="s">
        <v>560</v>
      </c>
      <c r="AQ124" s="48" t="s">
        <v>560</v>
      </c>
      <c r="AR124" s="48" t="s">
        <v>560</v>
      </c>
      <c r="AS124" s="48" t="s">
        <v>418</v>
      </c>
      <c r="AT124" s="48" t="s">
        <v>418</v>
      </c>
      <c r="AU124" s="48" t="s">
        <v>418</v>
      </c>
      <c r="AV124" s="48" t="s">
        <v>486</v>
      </c>
      <c r="AW124" s="48" t="s">
        <v>486</v>
      </c>
      <c r="AX124" s="48" t="s">
        <v>605</v>
      </c>
      <c r="AY124" s="48" t="s">
        <v>605</v>
      </c>
      <c r="AZ124" s="51" t="s">
        <v>487</v>
      </c>
    </row>
    <row r="125" ht="15.75" customHeight="1">
      <c r="A125" s="40">
        <v>110.0</v>
      </c>
      <c r="B125" s="28" t="s">
        <v>972</v>
      </c>
      <c r="C125" s="41"/>
      <c r="D125" s="42">
        <f t="array" ref="D125">index(systems,match($A125,INDEX(systems,0,1),),3)</f>
        <v>26.359</v>
      </c>
      <c r="E125" s="42">
        <f t="array" ref="E125">index(systems,match($A125,INDEX(systems,0,1),),4)</f>
        <v>96.629</v>
      </c>
      <c r="F125" s="43" t="str">
        <f>IFERROR(__xludf.DUMMYFUNCTION("let(row, match($B125&amp;if($C125&lt;&gt;"""","" [""&amp;$C125&amp;""]"",""""),index(nebulae,,2),0),join("","",iferror(round(index(nebulae,row,5)/2,3),1),iferror(round(index(nebulae,row,6)/2,3),1),0))"),"1,1,0")</f>
        <v>1,1,0</v>
      </c>
      <c r="G125" s="44" t="s">
        <v>973</v>
      </c>
      <c r="H125" s="45">
        <f t="array" ref="H125">let(systemId,match(A125,index(systems,0,1),),refSystemId,match($H$1,index(systems,0,1),),x,index(systems,systemId,3),y,index(systems,systemId,4),refX,index(systems,refSystemId,3),refY,index(systems,refSystemId,4),round(sqrt((x-refX)^2+(y-refY)^2),3))</f>
        <v>100.16</v>
      </c>
      <c r="I125" s="53"/>
      <c r="J125" s="53"/>
      <c r="K125" s="46" t="s">
        <v>418</v>
      </c>
      <c r="L125" s="46" t="s">
        <v>418</v>
      </c>
      <c r="M125" s="41"/>
      <c r="N125" s="28" t="s">
        <v>797</v>
      </c>
      <c r="O125" s="48" t="s">
        <v>797</v>
      </c>
      <c r="P125" s="48" t="s">
        <v>797</v>
      </c>
      <c r="Q125" s="48" t="s">
        <v>797</v>
      </c>
      <c r="R125" s="48" t="s">
        <v>797</v>
      </c>
      <c r="S125" s="48" t="s">
        <v>797</v>
      </c>
      <c r="T125" s="48" t="s">
        <v>797</v>
      </c>
      <c r="U125" s="48" t="s">
        <v>798</v>
      </c>
      <c r="V125" s="48" t="s">
        <v>798</v>
      </c>
      <c r="W125" s="48" t="s">
        <v>798</v>
      </c>
      <c r="X125" s="48" t="s">
        <v>798</v>
      </c>
      <c r="Y125" s="48" t="s">
        <v>936</v>
      </c>
      <c r="Z125" s="48" t="s">
        <v>936</v>
      </c>
      <c r="AA125" s="48" t="s">
        <v>936</v>
      </c>
      <c r="AB125" s="48" t="s">
        <v>936</v>
      </c>
      <c r="AC125" s="48" t="s">
        <v>936</v>
      </c>
      <c r="AD125" s="48" t="s">
        <v>936</v>
      </c>
      <c r="AE125" s="48" t="s">
        <v>936</v>
      </c>
      <c r="AF125" s="48" t="s">
        <v>936</v>
      </c>
      <c r="AG125" s="48" t="s">
        <v>936</v>
      </c>
      <c r="AH125" s="48" t="s">
        <v>936</v>
      </c>
      <c r="AI125" s="48" t="s">
        <v>936</v>
      </c>
      <c r="AJ125" s="48" t="s">
        <v>936</v>
      </c>
      <c r="AK125" s="48" t="s">
        <v>936</v>
      </c>
      <c r="AL125" s="48" t="s">
        <v>936</v>
      </c>
      <c r="AM125" s="48" t="s">
        <v>936</v>
      </c>
      <c r="AN125" s="48" t="s">
        <v>936</v>
      </c>
      <c r="AO125" s="48" t="s">
        <v>936</v>
      </c>
      <c r="AP125" s="48" t="s">
        <v>936</v>
      </c>
      <c r="AQ125" s="48" t="s">
        <v>517</v>
      </c>
      <c r="AR125" s="48" t="s">
        <v>517</v>
      </c>
      <c r="AS125" s="48" t="s">
        <v>894</v>
      </c>
      <c r="AT125" s="52" t="s">
        <v>894</v>
      </c>
      <c r="AU125" s="52" t="s">
        <v>894</v>
      </c>
      <c r="AV125" s="48" t="s">
        <v>894</v>
      </c>
      <c r="AW125" s="48" t="s">
        <v>418</v>
      </c>
      <c r="AX125" s="48" t="s">
        <v>936</v>
      </c>
      <c r="AY125" s="48" t="s">
        <v>936</v>
      </c>
      <c r="AZ125" s="28" t="s">
        <v>936</v>
      </c>
    </row>
    <row r="126" ht="15.75" customHeight="1">
      <c r="A126" s="40">
        <v>111.0</v>
      </c>
      <c r="B126" s="28" t="s">
        <v>974</v>
      </c>
      <c r="C126" s="41"/>
      <c r="D126" s="42">
        <f t="array" ref="D126">index(systems,match($A126,INDEX(systems,0,1),),3)</f>
        <v>-134.91</v>
      </c>
      <c r="E126" s="42">
        <f t="array" ref="E126">index(systems,match($A126,INDEX(systems,0,1),),4)</f>
        <v>340.912</v>
      </c>
      <c r="F126" s="43" t="str">
        <f>IFERROR(__xludf.DUMMYFUNCTION("let(row, match($B126&amp;if($C126&lt;&gt;"""","" [""&amp;$C126&amp;""]"",""""),index(nebulae,,2),0),join("","",iferror(round(index(nebulae,row,5)/2,3),1),iferror(round(index(nebulae,row,6)/2,3),1),0))"),"1,1,0")</f>
        <v>1,1,0</v>
      </c>
      <c r="G126" s="44" t="s">
        <v>975</v>
      </c>
      <c r="H126" s="45">
        <f t="array" ref="H126">let(systemId,match(A126,index(systems,0,1),),refSystemId,match($H$1,index(systems,0,1),),x,index(systems,systemId,3),y,index(systems,systemId,4),refX,index(systems,refSystemId,3),refY,index(systems,refSystemId,4),round(sqrt((x-refX)^2+(y-refY)^2),3))</f>
        <v>366.636</v>
      </c>
      <c r="I126" s="28" t="s">
        <v>408</v>
      </c>
      <c r="J126" s="28" t="s">
        <v>408</v>
      </c>
      <c r="K126" s="28" t="s">
        <v>408</v>
      </c>
      <c r="L126" s="28" t="s">
        <v>408</v>
      </c>
      <c r="M126" s="48" t="s">
        <v>408</v>
      </c>
      <c r="N126" s="28" t="s">
        <v>408</v>
      </c>
      <c r="O126" s="41"/>
      <c r="P126" s="48" t="s">
        <v>902</v>
      </c>
      <c r="Q126" s="48" t="s">
        <v>902</v>
      </c>
      <c r="R126" s="48" t="s">
        <v>902</v>
      </c>
      <c r="S126" s="48" t="s">
        <v>902</v>
      </c>
      <c r="T126" s="48" t="s">
        <v>902</v>
      </c>
      <c r="U126" s="48" t="s">
        <v>902</v>
      </c>
      <c r="V126" s="48" t="s">
        <v>902</v>
      </c>
      <c r="W126" s="48" t="s">
        <v>902</v>
      </c>
      <c r="X126" s="48" t="s">
        <v>902</v>
      </c>
      <c r="Y126" s="48" t="s">
        <v>902</v>
      </c>
      <c r="Z126" s="48" t="s">
        <v>902</v>
      </c>
      <c r="AA126" s="48" t="s">
        <v>976</v>
      </c>
      <c r="AB126" s="48" t="s">
        <v>976</v>
      </c>
      <c r="AC126" s="48" t="s">
        <v>976</v>
      </c>
      <c r="AD126" s="48" t="s">
        <v>976</v>
      </c>
      <c r="AE126" s="48" t="s">
        <v>976</v>
      </c>
      <c r="AF126" s="48" t="s">
        <v>976</v>
      </c>
      <c r="AG126" s="48" t="s">
        <v>417</v>
      </c>
      <c r="AH126" s="48" t="s">
        <v>417</v>
      </c>
      <c r="AI126" s="48" t="s">
        <v>417</v>
      </c>
      <c r="AJ126" s="48" t="s">
        <v>417</v>
      </c>
      <c r="AK126" s="48" t="s">
        <v>417</v>
      </c>
      <c r="AL126" s="48" t="s">
        <v>417</v>
      </c>
      <c r="AM126" s="48" t="s">
        <v>417</v>
      </c>
      <c r="AN126" s="48" t="s">
        <v>417</v>
      </c>
      <c r="AO126" s="48" t="s">
        <v>417</v>
      </c>
      <c r="AP126" s="48" t="s">
        <v>417</v>
      </c>
      <c r="AQ126" s="48" t="s">
        <v>417</v>
      </c>
      <c r="AR126" s="48" t="s">
        <v>417</v>
      </c>
      <c r="AS126" s="48" t="s">
        <v>417</v>
      </c>
      <c r="AT126" s="48" t="s">
        <v>417</v>
      </c>
      <c r="AU126" s="48" t="s">
        <v>417</v>
      </c>
      <c r="AV126" s="48" t="s">
        <v>417</v>
      </c>
      <c r="AW126" s="48" t="s">
        <v>417</v>
      </c>
      <c r="AX126" s="48" t="s">
        <v>417</v>
      </c>
      <c r="AY126" s="48" t="s">
        <v>977</v>
      </c>
      <c r="AZ126" s="28" t="s">
        <v>977</v>
      </c>
    </row>
    <row r="127" ht="15.75" customHeight="1">
      <c r="A127" s="40">
        <v>112.0</v>
      </c>
      <c r="B127" s="28" t="s">
        <v>978</v>
      </c>
      <c r="C127" s="41"/>
      <c r="D127" s="42">
        <f t="array" ref="D127">index(systems,match($A127,INDEX(systems,0,1),),3)</f>
        <v>701.409</v>
      </c>
      <c r="E127" s="42">
        <f t="array" ref="E127">index(systems,match($A127,INDEX(systems,0,1),),4)</f>
        <v>175.022</v>
      </c>
      <c r="F127" s="43" t="str">
        <f>IFERROR(__xludf.DUMMYFUNCTION("let(row, match($B127&amp;if($C127&lt;&gt;"""","" [""&amp;$C127&amp;""]"",""""),index(nebulae,,2),0),join("","",iferror(round(index(nebulae,row,5)/2,3),1),iferror(round(index(nebulae,row,6)/2,3),1),0))"),"1,1,0")</f>
        <v>1,1,0</v>
      </c>
      <c r="G127" s="44" t="s">
        <v>979</v>
      </c>
      <c r="H127" s="45">
        <f t="array" ref="H127">let(systemId,match(A127,index(systems,0,1),),refSystemId,match($H$1,index(systems,0,1),),x,index(systems,systemId,3),y,index(systems,systemId,4),refX,index(systems,refSystemId,3),refY,index(systems,refSystemId,4),round(sqrt((x-refX)^2+(y-refY)^2),3))</f>
        <v>722.916</v>
      </c>
      <c r="I127" s="41"/>
      <c r="J127" s="41"/>
      <c r="K127" s="41"/>
      <c r="L127" s="41"/>
      <c r="M127" s="41"/>
      <c r="N127" s="41"/>
      <c r="O127" s="41"/>
      <c r="P127" s="48" t="s">
        <v>840</v>
      </c>
      <c r="Q127" s="48" t="s">
        <v>840</v>
      </c>
      <c r="R127" s="48" t="s">
        <v>840</v>
      </c>
      <c r="S127" s="48" t="s">
        <v>840</v>
      </c>
      <c r="T127" s="48" t="s">
        <v>840</v>
      </c>
      <c r="U127" s="48" t="s">
        <v>840</v>
      </c>
      <c r="V127" s="48" t="s">
        <v>840</v>
      </c>
      <c r="W127" s="48" t="s">
        <v>840</v>
      </c>
      <c r="X127" s="48" t="s">
        <v>422</v>
      </c>
      <c r="Y127" s="48" t="s">
        <v>422</v>
      </c>
      <c r="Z127" s="48" t="s">
        <v>422</v>
      </c>
      <c r="AA127" s="48" t="s">
        <v>422</v>
      </c>
      <c r="AB127" s="48" t="s">
        <v>422</v>
      </c>
      <c r="AC127" s="48" t="s">
        <v>422</v>
      </c>
      <c r="AD127" s="48" t="s">
        <v>422</v>
      </c>
      <c r="AE127" s="48" t="s">
        <v>422</v>
      </c>
      <c r="AF127" s="48" t="s">
        <v>422</v>
      </c>
      <c r="AG127" s="48" t="s">
        <v>422</v>
      </c>
      <c r="AH127" s="48" t="s">
        <v>422</v>
      </c>
      <c r="AI127" s="48" t="s">
        <v>422</v>
      </c>
      <c r="AJ127" s="48" t="s">
        <v>422</v>
      </c>
      <c r="AK127" s="48" t="s">
        <v>422</v>
      </c>
      <c r="AL127" s="48" t="s">
        <v>422</v>
      </c>
      <c r="AM127" s="48" t="s">
        <v>422</v>
      </c>
      <c r="AN127" s="48" t="s">
        <v>422</v>
      </c>
      <c r="AO127" s="48" t="s">
        <v>422</v>
      </c>
      <c r="AP127" s="48" t="s">
        <v>422</v>
      </c>
      <c r="AQ127" s="48" t="s">
        <v>422</v>
      </c>
      <c r="AR127" s="48" t="s">
        <v>422</v>
      </c>
      <c r="AS127" s="48" t="s">
        <v>422</v>
      </c>
      <c r="AT127" s="48" t="s">
        <v>422</v>
      </c>
      <c r="AU127" s="48" t="s">
        <v>422</v>
      </c>
      <c r="AV127" s="48" t="s">
        <v>422</v>
      </c>
      <c r="AW127" s="48" t="s">
        <v>422</v>
      </c>
      <c r="AX127" s="48" t="s">
        <v>422</v>
      </c>
      <c r="AY127" s="48" t="s">
        <v>422</v>
      </c>
      <c r="AZ127" s="50" t="s">
        <v>841</v>
      </c>
    </row>
    <row r="128" ht="15.75" customHeight="1">
      <c r="A128" s="40">
        <v>113.0</v>
      </c>
      <c r="B128" s="28" t="s">
        <v>980</v>
      </c>
      <c r="C128" s="41"/>
      <c r="D128" s="42">
        <f t="array" ref="D128">index(systems,match($A128,INDEX(systems,0,1),),3)</f>
        <v>281.994</v>
      </c>
      <c r="E128" s="42">
        <f t="array" ref="E128">index(systems,match($A128,INDEX(systems,0,1),),4)</f>
        <v>-377.916</v>
      </c>
      <c r="F128" s="43" t="str">
        <f>IFERROR(__xludf.DUMMYFUNCTION("let(row, match($B128&amp;if($C128&lt;&gt;"""","" [""&amp;$C128&amp;""]"",""""),index(nebulae,,2),0),join("","",iferror(round(index(nebulae,row,5)/2,3),1),iferror(round(index(nebulae,row,6)/2,3),1),0))"),"1,1,0")</f>
        <v>1,1,0</v>
      </c>
      <c r="G128" s="44" t="s">
        <v>981</v>
      </c>
      <c r="H128" s="45">
        <f t="array" ref="H128">let(systemId,match(A128,index(systems,0,1),),refSystemId,match($H$1,index(systems,0,1),),x,index(systems,systemId,3),y,index(systems,systemId,4),refX,index(systems,refSystemId,3),refY,index(systems,refSystemId,4),round(sqrt((x-refX)^2+(y-refY)^2),3))</f>
        <v>471.531</v>
      </c>
      <c r="I128" s="28" t="s">
        <v>408</v>
      </c>
      <c r="J128" s="28" t="s">
        <v>408</v>
      </c>
      <c r="K128" s="28" t="s">
        <v>408</v>
      </c>
      <c r="L128" s="28" t="s">
        <v>408</v>
      </c>
      <c r="M128" s="28" t="s">
        <v>408</v>
      </c>
      <c r="N128" s="51" t="s">
        <v>408</v>
      </c>
      <c r="O128" s="41"/>
      <c r="P128" s="48" t="s">
        <v>954</v>
      </c>
      <c r="Q128" s="48" t="s">
        <v>954</v>
      </c>
      <c r="R128" s="48" t="s">
        <v>954</v>
      </c>
      <c r="S128" s="48" t="s">
        <v>954</v>
      </c>
      <c r="T128" s="48" t="s">
        <v>954</v>
      </c>
      <c r="U128" s="48" t="s">
        <v>954</v>
      </c>
      <c r="V128" s="48" t="s">
        <v>954</v>
      </c>
      <c r="W128" s="48" t="s">
        <v>954</v>
      </c>
      <c r="X128" s="48" t="s">
        <v>954</v>
      </c>
      <c r="Y128" s="48" t="s">
        <v>422</v>
      </c>
      <c r="Z128" s="48" t="s">
        <v>422</v>
      </c>
      <c r="AA128" s="48" t="s">
        <v>422</v>
      </c>
      <c r="AB128" s="48" t="s">
        <v>422</v>
      </c>
      <c r="AC128" s="48" t="s">
        <v>422</v>
      </c>
      <c r="AD128" s="48" t="s">
        <v>422</v>
      </c>
      <c r="AE128" s="48" t="s">
        <v>422</v>
      </c>
      <c r="AF128" s="48" t="s">
        <v>422</v>
      </c>
      <c r="AG128" s="48" t="s">
        <v>422</v>
      </c>
      <c r="AH128" s="48" t="s">
        <v>422</v>
      </c>
      <c r="AI128" s="48" t="s">
        <v>422</v>
      </c>
      <c r="AJ128" s="48" t="s">
        <v>422</v>
      </c>
      <c r="AK128" s="48" t="s">
        <v>422</v>
      </c>
      <c r="AL128" s="48" t="s">
        <v>422</v>
      </c>
      <c r="AM128" s="48" t="s">
        <v>422</v>
      </c>
      <c r="AN128" s="48" t="s">
        <v>422</v>
      </c>
      <c r="AO128" s="48" t="s">
        <v>422</v>
      </c>
      <c r="AP128" s="48" t="s">
        <v>422</v>
      </c>
      <c r="AQ128" s="48" t="s">
        <v>422</v>
      </c>
      <c r="AR128" s="48" t="s">
        <v>422</v>
      </c>
      <c r="AS128" s="48" t="s">
        <v>422</v>
      </c>
      <c r="AT128" s="48" t="s">
        <v>422</v>
      </c>
      <c r="AU128" s="48" t="s">
        <v>422</v>
      </c>
      <c r="AV128" s="48" t="s">
        <v>422</v>
      </c>
      <c r="AW128" s="48" t="s">
        <v>422</v>
      </c>
      <c r="AX128" s="48" t="s">
        <v>422</v>
      </c>
      <c r="AY128" s="48" t="s">
        <v>422</v>
      </c>
      <c r="AZ128" s="28" t="s">
        <v>422</v>
      </c>
    </row>
    <row r="129" ht="15.75" customHeight="1">
      <c r="A129" s="40">
        <v>114.0</v>
      </c>
      <c r="B129" s="28" t="s">
        <v>982</v>
      </c>
      <c r="C129" s="41"/>
      <c r="D129" s="42">
        <f t="array" ref="D129">index(systems,match($A129,INDEX(systems,0,1),),3)</f>
        <v>272.879</v>
      </c>
      <c r="E129" s="42">
        <f t="array" ref="E129">index(systems,match($A129,INDEX(systems,0,1),),4)</f>
        <v>-362.394</v>
      </c>
      <c r="F129" s="43" t="str">
        <f>IFERROR(__xludf.DUMMYFUNCTION("let(row, match($B129&amp;if($C129&lt;&gt;"""","" [""&amp;$C129&amp;""]"",""""),index(nebulae,,2),0),join("","",iferror(round(index(nebulae,row,5)/2,3),1),iferror(round(index(nebulae,row,6)/2,3),1),0))"),"1,1,0")</f>
        <v>1,1,0</v>
      </c>
      <c r="G129" s="44" t="s">
        <v>983</v>
      </c>
      <c r="H129" s="45">
        <f t="array" ref="H129">let(systemId,match(A129,index(systems,0,1),),refSystemId,match($H$1,index(systems,0,1),),x,index(systems,systemId,3),y,index(systems,systemId,4),refX,index(systems,refSystemId,3),refY,index(systems,refSystemId,4),round(sqrt((x-refX)^2+(y-refY)^2),3))</f>
        <v>453.643</v>
      </c>
      <c r="I129" s="28" t="s">
        <v>408</v>
      </c>
      <c r="J129" s="28" t="s">
        <v>408</v>
      </c>
      <c r="K129" s="28" t="s">
        <v>408</v>
      </c>
      <c r="L129" s="28" t="s">
        <v>408</v>
      </c>
      <c r="M129" s="28" t="s">
        <v>408</v>
      </c>
      <c r="N129" s="51" t="s">
        <v>408</v>
      </c>
      <c r="O129" s="41"/>
      <c r="P129" s="48" t="s">
        <v>954</v>
      </c>
      <c r="Q129" s="48" t="s">
        <v>954</v>
      </c>
      <c r="R129" s="48" t="s">
        <v>954</v>
      </c>
      <c r="S129" s="48" t="s">
        <v>954</v>
      </c>
      <c r="T129" s="48" t="s">
        <v>954</v>
      </c>
      <c r="U129" s="48" t="s">
        <v>954</v>
      </c>
      <c r="V129" s="48" t="s">
        <v>954</v>
      </c>
      <c r="W129" s="48" t="s">
        <v>954</v>
      </c>
      <c r="X129" s="48" t="s">
        <v>954</v>
      </c>
      <c r="Y129" s="48" t="s">
        <v>954</v>
      </c>
      <c r="Z129" s="48" t="s">
        <v>954</v>
      </c>
      <c r="AA129" s="48" t="s">
        <v>954</v>
      </c>
      <c r="AB129" s="48" t="s">
        <v>954</v>
      </c>
      <c r="AC129" s="48" t="s">
        <v>954</v>
      </c>
      <c r="AD129" s="48" t="s">
        <v>954</v>
      </c>
      <c r="AE129" s="48" t="s">
        <v>954</v>
      </c>
      <c r="AF129" s="48" t="s">
        <v>954</v>
      </c>
      <c r="AG129" s="48" t="s">
        <v>954</v>
      </c>
      <c r="AH129" s="48" t="s">
        <v>954</v>
      </c>
      <c r="AI129" s="48" t="s">
        <v>954</v>
      </c>
      <c r="AJ129" s="48" t="s">
        <v>954</v>
      </c>
      <c r="AK129" s="48" t="s">
        <v>954</v>
      </c>
      <c r="AL129" s="48" t="s">
        <v>954</v>
      </c>
      <c r="AM129" s="48" t="s">
        <v>954</v>
      </c>
      <c r="AN129" s="48" t="s">
        <v>954</v>
      </c>
      <c r="AO129" s="48" t="s">
        <v>954</v>
      </c>
      <c r="AP129" s="48" t="s">
        <v>954</v>
      </c>
      <c r="AQ129" s="48" t="s">
        <v>953</v>
      </c>
      <c r="AR129" s="48" t="s">
        <v>953</v>
      </c>
      <c r="AS129" s="48" t="s">
        <v>955</v>
      </c>
      <c r="AT129" s="48" t="s">
        <v>955</v>
      </c>
      <c r="AU129" s="56" t="s">
        <v>955</v>
      </c>
      <c r="AV129" s="48" t="s">
        <v>955</v>
      </c>
      <c r="AW129" s="48" t="s">
        <v>955</v>
      </c>
      <c r="AX129" s="48" t="s">
        <v>955</v>
      </c>
      <c r="AY129" s="48" t="s">
        <v>955</v>
      </c>
      <c r="AZ129" s="28" t="s">
        <v>955</v>
      </c>
    </row>
    <row r="130" ht="15.75" customHeight="1">
      <c r="A130" s="40">
        <v>115.0</v>
      </c>
      <c r="B130" s="28" t="s">
        <v>984</v>
      </c>
      <c r="C130" s="41"/>
      <c r="D130" s="42">
        <f t="array" ref="D130">index(systems,match($A130,INDEX(systems,0,1),),3)</f>
        <v>83.482</v>
      </c>
      <c r="E130" s="42">
        <f t="array" ref="E130">index(systems,match($A130,INDEX(systems,0,1),),4)</f>
        <v>-257.545</v>
      </c>
      <c r="F130" s="43" t="str">
        <f>IFERROR(__xludf.DUMMYFUNCTION("let(row, match($B130&amp;if($C130&lt;&gt;"""","" [""&amp;$C130&amp;""]"",""""),index(nebulae,,2),0),join("","",iferror(round(index(nebulae,row,5)/2,3),1),iferror(round(index(nebulae,row,6)/2,3),1),0))"),"1,1,0")</f>
        <v>1,1,0</v>
      </c>
      <c r="G130" s="44" t="s">
        <v>985</v>
      </c>
      <c r="H130" s="45">
        <f t="array" ref="H130">let(systemId,match(A130,index(systems,0,1),),refSystemId,match($H$1,index(systems,0,1),),x,index(systems,systemId,3),y,index(systems,systemId,4),refX,index(systems,refSystemId,3),refY,index(systems,refSystemId,4),round(sqrt((x-refX)^2+(y-refY)^2),3))</f>
        <v>270.737</v>
      </c>
      <c r="I130" s="46" t="s">
        <v>408</v>
      </c>
      <c r="J130" s="46" t="s">
        <v>408</v>
      </c>
      <c r="K130" s="46" t="s">
        <v>408</v>
      </c>
      <c r="L130" s="46" t="s">
        <v>408</v>
      </c>
      <c r="M130" s="46" t="s">
        <v>408</v>
      </c>
      <c r="N130" s="28" t="s">
        <v>408</v>
      </c>
      <c r="O130" s="41"/>
      <c r="P130" s="48" t="s">
        <v>986</v>
      </c>
      <c r="Q130" s="48" t="s">
        <v>986</v>
      </c>
      <c r="R130" s="48" t="s">
        <v>986</v>
      </c>
      <c r="S130" s="48" t="s">
        <v>986</v>
      </c>
      <c r="T130" s="48" t="s">
        <v>986</v>
      </c>
      <c r="U130" s="48" t="s">
        <v>986</v>
      </c>
      <c r="V130" s="48" t="s">
        <v>986</v>
      </c>
      <c r="W130" s="48" t="s">
        <v>986</v>
      </c>
      <c r="X130" s="48" t="s">
        <v>986</v>
      </c>
      <c r="Y130" s="48" t="s">
        <v>614</v>
      </c>
      <c r="Z130" s="48" t="s">
        <v>987</v>
      </c>
      <c r="AA130" s="48" t="s">
        <v>987</v>
      </c>
      <c r="AB130" s="48" t="s">
        <v>987</v>
      </c>
      <c r="AC130" s="48" t="s">
        <v>987</v>
      </c>
      <c r="AD130" s="48" t="s">
        <v>987</v>
      </c>
      <c r="AE130" s="48" t="s">
        <v>987</v>
      </c>
      <c r="AF130" s="48" t="s">
        <v>987</v>
      </c>
      <c r="AG130" s="48" t="s">
        <v>987</v>
      </c>
      <c r="AH130" s="48" t="s">
        <v>987</v>
      </c>
      <c r="AI130" s="48" t="s">
        <v>987</v>
      </c>
      <c r="AJ130" s="48" t="s">
        <v>987</v>
      </c>
      <c r="AK130" s="48" t="s">
        <v>987</v>
      </c>
      <c r="AL130" s="48" t="s">
        <v>987</v>
      </c>
      <c r="AM130" s="48" t="s">
        <v>987</v>
      </c>
      <c r="AN130" s="48" t="s">
        <v>614</v>
      </c>
      <c r="AO130" s="48" t="s">
        <v>614</v>
      </c>
      <c r="AP130" s="48" t="s">
        <v>614</v>
      </c>
      <c r="AQ130" s="48" t="s">
        <v>614</v>
      </c>
      <c r="AR130" s="48" t="s">
        <v>614</v>
      </c>
      <c r="AS130" s="52" t="s">
        <v>614</v>
      </c>
      <c r="AT130" s="52" t="s">
        <v>614</v>
      </c>
      <c r="AU130" s="52" t="s">
        <v>614</v>
      </c>
      <c r="AV130" s="52" t="s">
        <v>614</v>
      </c>
      <c r="AW130" s="48" t="s">
        <v>614</v>
      </c>
      <c r="AX130" s="48" t="s">
        <v>614</v>
      </c>
      <c r="AY130" s="48" t="s">
        <v>614</v>
      </c>
      <c r="AZ130" s="28" t="s">
        <v>614</v>
      </c>
    </row>
    <row r="131" ht="15.75" customHeight="1">
      <c r="A131" s="40">
        <v>116.0</v>
      </c>
      <c r="B131" s="28" t="s">
        <v>988</v>
      </c>
      <c r="C131" s="41"/>
      <c r="D131" s="42">
        <f t="array" ref="D131">index(systems,match($A131,INDEX(systems,0,1),),3)</f>
        <v>-226.176</v>
      </c>
      <c r="E131" s="42">
        <f t="array" ref="E131">index(systems,match($A131,INDEX(systems,0,1),),4)</f>
        <v>427.523</v>
      </c>
      <c r="F131" s="43" t="str">
        <f>IFERROR(__xludf.DUMMYFUNCTION("let(row, match($B131&amp;if($C131&lt;&gt;"""","" [""&amp;$C131&amp;""]"",""""),index(nebulae,,2),0),join("","",iferror(round(index(nebulae,row,5)/2,3),1),iferror(round(index(nebulae,row,6)/2,3),1),0))"),"1,1,0")</f>
        <v>1,1,0</v>
      </c>
      <c r="G131" s="44" t="s">
        <v>989</v>
      </c>
      <c r="H131" s="45">
        <f t="array" ref="H131">let(systemId,match(A131,index(systems,0,1),),refSystemId,match($H$1,index(systems,0,1),),x,index(systems,systemId,3),y,index(systems,systemId,4),refX,index(systems,refSystemId,3),refY,index(systems,refSystemId,4),round(sqrt((x-refX)^2+(y-refY)^2),3))</f>
        <v>483.665</v>
      </c>
      <c r="I131" s="46" t="s">
        <v>408</v>
      </c>
      <c r="J131" s="46" t="s">
        <v>408</v>
      </c>
      <c r="K131" s="46" t="s">
        <v>408</v>
      </c>
      <c r="L131" s="46" t="s">
        <v>408</v>
      </c>
      <c r="M131" s="46" t="s">
        <v>408</v>
      </c>
      <c r="N131" s="28" t="s">
        <v>408</v>
      </c>
      <c r="O131" s="41"/>
      <c r="P131" s="48" t="s">
        <v>497</v>
      </c>
      <c r="Q131" s="48" t="s">
        <v>497</v>
      </c>
      <c r="R131" s="48" t="s">
        <v>497</v>
      </c>
      <c r="S131" s="48" t="s">
        <v>418</v>
      </c>
      <c r="T131" s="48" t="s">
        <v>418</v>
      </c>
      <c r="U131" s="48" t="s">
        <v>418</v>
      </c>
      <c r="V131" s="48" t="s">
        <v>418</v>
      </c>
      <c r="W131" s="48" t="s">
        <v>418</v>
      </c>
      <c r="X131" s="48" t="s">
        <v>418</v>
      </c>
      <c r="Y131" s="48" t="s">
        <v>422</v>
      </c>
      <c r="Z131" s="48" t="s">
        <v>422</v>
      </c>
      <c r="AA131" s="48" t="s">
        <v>422</v>
      </c>
      <c r="AB131" s="48" t="s">
        <v>422</v>
      </c>
      <c r="AC131" s="48" t="s">
        <v>422</v>
      </c>
      <c r="AD131" s="48" t="s">
        <v>422</v>
      </c>
      <c r="AE131" s="48" t="s">
        <v>422</v>
      </c>
      <c r="AF131" s="48" t="s">
        <v>422</v>
      </c>
      <c r="AG131" s="48" t="s">
        <v>422</v>
      </c>
      <c r="AH131" s="48" t="s">
        <v>422</v>
      </c>
      <c r="AI131" s="48" t="s">
        <v>422</v>
      </c>
      <c r="AJ131" s="48" t="s">
        <v>422</v>
      </c>
      <c r="AK131" s="48" t="s">
        <v>422</v>
      </c>
      <c r="AL131" s="48" t="s">
        <v>422</v>
      </c>
      <c r="AM131" s="48" t="s">
        <v>422</v>
      </c>
      <c r="AN131" s="48" t="s">
        <v>422</v>
      </c>
      <c r="AO131" s="48" t="s">
        <v>422</v>
      </c>
      <c r="AP131" s="48" t="s">
        <v>422</v>
      </c>
      <c r="AQ131" s="48" t="s">
        <v>422</v>
      </c>
      <c r="AR131" s="48" t="s">
        <v>422</v>
      </c>
      <c r="AS131" s="52" t="s">
        <v>422</v>
      </c>
      <c r="AT131" s="52" t="s">
        <v>422</v>
      </c>
      <c r="AU131" s="52" t="s">
        <v>422</v>
      </c>
      <c r="AV131" s="52" t="s">
        <v>422</v>
      </c>
      <c r="AW131" s="48" t="s">
        <v>422</v>
      </c>
      <c r="AX131" s="52" t="s">
        <v>422</v>
      </c>
      <c r="AY131" s="52" t="s">
        <v>422</v>
      </c>
      <c r="AZ131" s="28" t="s">
        <v>422</v>
      </c>
    </row>
    <row r="132" ht="15.75" customHeight="1">
      <c r="A132" s="40">
        <v>117.0</v>
      </c>
      <c r="B132" s="28" t="s">
        <v>990</v>
      </c>
      <c r="C132" s="41"/>
      <c r="D132" s="42">
        <f t="array" ref="D132">index(systems,match($A132,INDEX(systems,0,1),),3)</f>
        <v>165.17</v>
      </c>
      <c r="E132" s="42">
        <f t="array" ref="E132">index(systems,match($A132,INDEX(systems,0,1),),4)</f>
        <v>-84.574</v>
      </c>
      <c r="F132" s="43" t="str">
        <f>IFERROR(__xludf.DUMMYFUNCTION("let(row, match($B132&amp;if($C132&lt;&gt;"""","" [""&amp;$C132&amp;""]"",""""),index(nebulae,,2),0),join("","",iferror(round(index(nebulae,row,5)/2,3),1),iferror(round(index(nebulae,row,6)/2,3),1),0))"),"1,1,0")</f>
        <v>1,1,0</v>
      </c>
      <c r="G132" s="44" t="s">
        <v>991</v>
      </c>
      <c r="H132" s="45">
        <f t="array" ref="H132">let(systemId,match(A132,index(systems,0,1),),refSystemId,match($H$1,index(systems,0,1),),x,index(systems,systemId,3),y,index(systems,systemId,4),refX,index(systems,refSystemId,3),refY,index(systems,refSystemId,4),round(sqrt((x-refX)^2+(y-refY)^2),3))</f>
        <v>185.564</v>
      </c>
      <c r="I132" s="28" t="s">
        <v>408</v>
      </c>
      <c r="J132" s="28" t="s">
        <v>408</v>
      </c>
      <c r="K132" s="48" t="s">
        <v>408</v>
      </c>
      <c r="L132" s="41"/>
      <c r="M132" s="28" t="s">
        <v>500</v>
      </c>
      <c r="N132" s="28" t="s">
        <v>555</v>
      </c>
      <c r="O132" s="48" t="s">
        <v>555</v>
      </c>
      <c r="P132" s="48" t="s">
        <v>555</v>
      </c>
      <c r="Q132" s="48" t="s">
        <v>555</v>
      </c>
      <c r="R132" s="48" t="s">
        <v>555</v>
      </c>
      <c r="S132" s="48" t="s">
        <v>555</v>
      </c>
      <c r="T132" s="48" t="s">
        <v>555</v>
      </c>
      <c r="U132" s="48" t="s">
        <v>555</v>
      </c>
      <c r="V132" s="48" t="s">
        <v>555</v>
      </c>
      <c r="W132" s="48" t="s">
        <v>555</v>
      </c>
      <c r="X132" s="48" t="s">
        <v>555</v>
      </c>
      <c r="Y132" s="48" t="s">
        <v>992</v>
      </c>
      <c r="Z132" s="48" t="s">
        <v>992</v>
      </c>
      <c r="AA132" s="48" t="s">
        <v>993</v>
      </c>
      <c r="AB132" s="48" t="s">
        <v>993</v>
      </c>
      <c r="AC132" s="48" t="s">
        <v>993</v>
      </c>
      <c r="AD132" s="48" t="s">
        <v>993</v>
      </c>
      <c r="AE132" s="48" t="s">
        <v>993</v>
      </c>
      <c r="AF132" s="48" t="s">
        <v>993</v>
      </c>
      <c r="AG132" s="48" t="s">
        <v>993</v>
      </c>
      <c r="AH132" s="48" t="s">
        <v>993</v>
      </c>
      <c r="AI132" s="48" t="s">
        <v>993</v>
      </c>
      <c r="AJ132" s="48" t="s">
        <v>993</v>
      </c>
      <c r="AK132" s="48" t="s">
        <v>993</v>
      </c>
      <c r="AL132" s="48" t="s">
        <v>993</v>
      </c>
      <c r="AM132" s="48" t="s">
        <v>993</v>
      </c>
      <c r="AN132" s="48" t="s">
        <v>993</v>
      </c>
      <c r="AO132" s="48" t="s">
        <v>992</v>
      </c>
      <c r="AP132" s="48" t="s">
        <v>992</v>
      </c>
      <c r="AQ132" s="48" t="s">
        <v>992</v>
      </c>
      <c r="AR132" s="48" t="s">
        <v>992</v>
      </c>
      <c r="AS132" s="48" t="s">
        <v>992</v>
      </c>
      <c r="AT132" s="48" t="s">
        <v>992</v>
      </c>
      <c r="AU132" s="48" t="s">
        <v>992</v>
      </c>
      <c r="AV132" s="48" t="s">
        <v>994</v>
      </c>
      <c r="AW132" s="48" t="s">
        <v>994</v>
      </c>
      <c r="AX132" s="48" t="s">
        <v>994</v>
      </c>
      <c r="AY132" s="48" t="s">
        <v>994</v>
      </c>
      <c r="AZ132" s="28" t="s">
        <v>994</v>
      </c>
    </row>
    <row r="133" ht="15.75" customHeight="1">
      <c r="A133" s="40">
        <v>118.0</v>
      </c>
      <c r="B133" s="28" t="s">
        <v>995</v>
      </c>
      <c r="C133" s="41"/>
      <c r="D133" s="42">
        <f t="array" ref="D133">index(systems,match($A133,INDEX(systems,0,1),),3)</f>
        <v>-128.955</v>
      </c>
      <c r="E133" s="42">
        <f t="array" ref="E133">index(systems,match($A133,INDEX(systems,0,1),),4)</f>
        <v>-30.813</v>
      </c>
      <c r="F133" s="43" t="str">
        <f>IFERROR(__xludf.DUMMYFUNCTION("let(row, match($B133&amp;if($C133&lt;&gt;"""","" [""&amp;$C133&amp;""]"",""""),index(nebulae,,2),0),join("","",iferror(round(index(nebulae,row,5)/2,3),1),iferror(round(index(nebulae,row,6)/2,3),1),0))"),"1,1,0")</f>
        <v>1,1,0</v>
      </c>
      <c r="G133" s="44" t="s">
        <v>996</v>
      </c>
      <c r="H133" s="45">
        <f t="array" ref="H133">let(systemId,match(A133,index(systems,0,1),),refSystemId,match($H$1,index(systems,0,1),),x,index(systems,systemId,3),y,index(systems,systemId,4),refX,index(systems,refSystemId,3),refY,index(systems,refSystemId,4),round(sqrt((x-refX)^2+(y-refY)^2),3))</f>
        <v>132.585</v>
      </c>
      <c r="I133" s="28" t="s">
        <v>408</v>
      </c>
      <c r="J133" s="48" t="s">
        <v>408</v>
      </c>
      <c r="K133" s="48" t="s">
        <v>408</v>
      </c>
      <c r="L133" s="28" t="s">
        <v>408</v>
      </c>
      <c r="M133" s="28" t="s">
        <v>733</v>
      </c>
      <c r="N133" s="28" t="s">
        <v>560</v>
      </c>
      <c r="O133" s="48" t="s">
        <v>560</v>
      </c>
      <c r="P133" s="48" t="s">
        <v>560</v>
      </c>
      <c r="Q133" s="48" t="s">
        <v>560</v>
      </c>
      <c r="R133" s="48" t="s">
        <v>560</v>
      </c>
      <c r="S133" s="48" t="s">
        <v>560</v>
      </c>
      <c r="T133" s="48" t="s">
        <v>560</v>
      </c>
      <c r="U133" s="48" t="s">
        <v>560</v>
      </c>
      <c r="V133" s="48" t="s">
        <v>560</v>
      </c>
      <c r="W133" s="48" t="s">
        <v>560</v>
      </c>
      <c r="X133" s="48" t="s">
        <v>812</v>
      </c>
      <c r="Y133" s="48" t="s">
        <v>836</v>
      </c>
      <c r="Z133" s="48" t="s">
        <v>836</v>
      </c>
      <c r="AA133" s="48" t="s">
        <v>836</v>
      </c>
      <c r="AB133" s="48" t="s">
        <v>836</v>
      </c>
      <c r="AC133" s="48" t="s">
        <v>836</v>
      </c>
      <c r="AD133" s="48" t="s">
        <v>836</v>
      </c>
      <c r="AE133" s="48" t="s">
        <v>836</v>
      </c>
      <c r="AF133" s="48" t="s">
        <v>836</v>
      </c>
      <c r="AG133" s="48" t="s">
        <v>836</v>
      </c>
      <c r="AH133" s="48" t="s">
        <v>836</v>
      </c>
      <c r="AI133" s="48" t="s">
        <v>836</v>
      </c>
      <c r="AJ133" s="48" t="s">
        <v>836</v>
      </c>
      <c r="AK133" s="48" t="s">
        <v>836</v>
      </c>
      <c r="AL133" s="48" t="s">
        <v>836</v>
      </c>
      <c r="AM133" s="48" t="s">
        <v>836</v>
      </c>
      <c r="AN133" s="48" t="s">
        <v>836</v>
      </c>
      <c r="AO133" s="48" t="s">
        <v>836</v>
      </c>
      <c r="AP133" s="48" t="s">
        <v>836</v>
      </c>
      <c r="AQ133" s="48" t="s">
        <v>836</v>
      </c>
      <c r="AR133" s="48" t="s">
        <v>836</v>
      </c>
      <c r="AS133" s="48" t="s">
        <v>837</v>
      </c>
      <c r="AT133" s="48" t="s">
        <v>837</v>
      </c>
      <c r="AU133" s="48" t="s">
        <v>837</v>
      </c>
      <c r="AV133" s="48" t="s">
        <v>946</v>
      </c>
      <c r="AW133" s="48" t="s">
        <v>946</v>
      </c>
      <c r="AX133" s="48" t="s">
        <v>605</v>
      </c>
      <c r="AY133" s="48" t="s">
        <v>605</v>
      </c>
      <c r="AZ133" s="28" t="s">
        <v>836</v>
      </c>
    </row>
    <row r="134" ht="15.75" customHeight="1">
      <c r="A134" s="40">
        <v>119.0</v>
      </c>
      <c r="B134" s="28" t="s">
        <v>997</v>
      </c>
      <c r="C134" s="41"/>
      <c r="D134" s="42">
        <f t="array" ref="D134">index(systems,match($A134,INDEX(systems,0,1),),3)</f>
        <v>-411.245</v>
      </c>
      <c r="E134" s="42">
        <f t="array" ref="E134">index(systems,match($A134,INDEX(systems,0,1),),4)</f>
        <v>199.515</v>
      </c>
      <c r="F134" s="43" t="str">
        <f>IFERROR(__xludf.DUMMYFUNCTION("let(row, match($B134&amp;if($C134&lt;&gt;"""","" [""&amp;$C134&amp;""]"",""""),index(nebulae,,2),0),join("","",iferror(round(index(nebulae,row,5)/2,3),1),iferror(round(index(nebulae,row,6)/2,3),1),0))"),"1,1,0")</f>
        <v>1,1,0</v>
      </c>
      <c r="G134" s="44" t="s">
        <v>998</v>
      </c>
      <c r="H134" s="45">
        <f t="array" ref="H134">let(systemId,match(A134,index(systems,0,1),),refSystemId,match($H$1,index(systems,0,1),),x,index(systems,systemId,3),y,index(systems,systemId,4),refX,index(systems,refSystemId,3),refY,index(systems,refSystemId,4),round(sqrt((x-refX)^2+(y-refY)^2),3))</f>
        <v>457.087</v>
      </c>
      <c r="I134" s="46" t="s">
        <v>408</v>
      </c>
      <c r="J134" s="46" t="s">
        <v>408</v>
      </c>
      <c r="K134" s="28" t="s">
        <v>408</v>
      </c>
      <c r="L134" s="28" t="s">
        <v>408</v>
      </c>
      <c r="M134" s="28" t="s">
        <v>408</v>
      </c>
      <c r="N134" s="28" t="s">
        <v>408</v>
      </c>
      <c r="O134" s="41"/>
      <c r="P134" s="48" t="s">
        <v>461</v>
      </c>
      <c r="Q134" s="48" t="s">
        <v>461</v>
      </c>
      <c r="R134" s="48" t="s">
        <v>461</v>
      </c>
      <c r="S134" s="48" t="s">
        <v>449</v>
      </c>
      <c r="T134" s="48" t="s">
        <v>449</v>
      </c>
      <c r="U134" s="48" t="s">
        <v>449</v>
      </c>
      <c r="V134" s="48" t="s">
        <v>449</v>
      </c>
      <c r="W134" s="48" t="s">
        <v>449</v>
      </c>
      <c r="X134" s="48" t="s">
        <v>449</v>
      </c>
      <c r="Y134" s="48" t="s">
        <v>449</v>
      </c>
      <c r="Z134" s="48" t="s">
        <v>449</v>
      </c>
      <c r="AA134" s="48" t="s">
        <v>684</v>
      </c>
      <c r="AB134" s="48" t="s">
        <v>684</v>
      </c>
      <c r="AC134" s="48" t="s">
        <v>684</v>
      </c>
      <c r="AD134" s="48" t="s">
        <v>684</v>
      </c>
      <c r="AE134" s="48" t="s">
        <v>684</v>
      </c>
      <c r="AF134" s="48" t="s">
        <v>684</v>
      </c>
      <c r="AG134" s="48" t="s">
        <v>684</v>
      </c>
      <c r="AH134" s="48" t="s">
        <v>685</v>
      </c>
      <c r="AI134" s="48" t="s">
        <v>464</v>
      </c>
      <c r="AJ134" s="48" t="s">
        <v>464</v>
      </c>
      <c r="AK134" s="48" t="s">
        <v>464</v>
      </c>
      <c r="AL134" s="48" t="s">
        <v>464</v>
      </c>
      <c r="AM134" s="48" t="s">
        <v>464</v>
      </c>
      <c r="AN134" s="48" t="s">
        <v>464</v>
      </c>
      <c r="AO134" s="48" t="s">
        <v>464</v>
      </c>
      <c r="AP134" s="48" t="s">
        <v>464</v>
      </c>
      <c r="AQ134" s="48" t="s">
        <v>464</v>
      </c>
      <c r="AR134" s="48" t="s">
        <v>464</v>
      </c>
      <c r="AS134" s="48" t="s">
        <v>466</v>
      </c>
      <c r="AT134" s="52" t="s">
        <v>467</v>
      </c>
      <c r="AU134" s="52" t="s">
        <v>467</v>
      </c>
      <c r="AV134" s="52" t="s">
        <v>467</v>
      </c>
      <c r="AW134" s="52" t="s">
        <v>467</v>
      </c>
      <c r="AX134" s="52" t="s">
        <v>468</v>
      </c>
      <c r="AY134" s="52" t="s">
        <v>468</v>
      </c>
      <c r="AZ134" s="49" t="s">
        <v>468</v>
      </c>
    </row>
    <row r="135" ht="15.75" customHeight="1">
      <c r="A135" s="40">
        <v>120.0</v>
      </c>
      <c r="B135" s="28" t="s">
        <v>999</v>
      </c>
      <c r="C135" s="41"/>
      <c r="D135" s="42">
        <f t="array" ref="D135">index(systems,match($A135,INDEX(systems,0,1),),3)</f>
        <v>624.274</v>
      </c>
      <c r="E135" s="42">
        <f t="array" ref="E135">index(systems,match($A135,INDEX(systems,0,1),),4)</f>
        <v>213.175</v>
      </c>
      <c r="F135" s="43" t="str">
        <f>IFERROR(__xludf.DUMMYFUNCTION("let(row, match($B135&amp;if($C135&lt;&gt;"""","" [""&amp;$C135&amp;""]"",""""),index(nebulae,,2),0),join("","",iferror(round(index(nebulae,row,5)/2,3),1),iferror(round(index(nebulae,row,6)/2,3),1),0))"),"1,1,0")</f>
        <v>1,1,0</v>
      </c>
      <c r="G135" s="44" t="s">
        <v>1000</v>
      </c>
      <c r="H135" s="45">
        <f t="array" ref="H135">let(systemId,match(A135,index(systems,0,1),),refSystemId,match($H$1,index(systems,0,1),),x,index(systems,systemId,3),y,index(systems,systemId,4),refX,index(systems,refSystemId,3),refY,index(systems,refSystemId,4),round(sqrt((x-refX)^2+(y-refY)^2),3))</f>
        <v>659.668</v>
      </c>
      <c r="I135" s="46" t="s">
        <v>408</v>
      </c>
      <c r="J135" s="46" t="s">
        <v>408</v>
      </c>
      <c r="K135" s="46" t="s">
        <v>408</v>
      </c>
      <c r="L135" s="46" t="s">
        <v>408</v>
      </c>
      <c r="M135" s="46" t="s">
        <v>408</v>
      </c>
      <c r="N135" s="28" t="s">
        <v>408</v>
      </c>
      <c r="O135" s="41"/>
      <c r="P135" s="48" t="s">
        <v>548</v>
      </c>
      <c r="Q135" s="48" t="s">
        <v>548</v>
      </c>
      <c r="R135" s="48" t="s">
        <v>548</v>
      </c>
      <c r="S135" s="48" t="s">
        <v>548</v>
      </c>
      <c r="T135" s="48" t="s">
        <v>548</v>
      </c>
      <c r="U135" s="48" t="s">
        <v>422</v>
      </c>
      <c r="V135" s="48" t="s">
        <v>422</v>
      </c>
      <c r="W135" s="48" t="s">
        <v>422</v>
      </c>
      <c r="X135" s="48" t="s">
        <v>422</v>
      </c>
      <c r="Y135" s="48" t="s">
        <v>422</v>
      </c>
      <c r="Z135" s="48" t="s">
        <v>422</v>
      </c>
      <c r="AA135" s="48" t="s">
        <v>422</v>
      </c>
      <c r="AB135" s="48" t="s">
        <v>422</v>
      </c>
      <c r="AC135" s="48" t="s">
        <v>422</v>
      </c>
      <c r="AD135" s="48" t="s">
        <v>422</v>
      </c>
      <c r="AE135" s="48" t="s">
        <v>422</v>
      </c>
      <c r="AF135" s="48" t="s">
        <v>422</v>
      </c>
      <c r="AG135" s="48" t="s">
        <v>422</v>
      </c>
      <c r="AH135" s="48" t="s">
        <v>422</v>
      </c>
      <c r="AI135" s="48" t="s">
        <v>422</v>
      </c>
      <c r="AJ135" s="48" t="s">
        <v>422</v>
      </c>
      <c r="AK135" s="48" t="s">
        <v>422</v>
      </c>
      <c r="AL135" s="48" t="s">
        <v>422</v>
      </c>
      <c r="AM135" s="48" t="s">
        <v>422</v>
      </c>
      <c r="AN135" s="48" t="s">
        <v>422</v>
      </c>
      <c r="AO135" s="48" t="s">
        <v>422</v>
      </c>
      <c r="AP135" s="48" t="s">
        <v>422</v>
      </c>
      <c r="AQ135" s="48" t="s">
        <v>422</v>
      </c>
      <c r="AR135" s="48" t="s">
        <v>422</v>
      </c>
      <c r="AS135" s="48" t="s">
        <v>422</v>
      </c>
      <c r="AT135" s="48" t="s">
        <v>422</v>
      </c>
      <c r="AU135" s="48" t="s">
        <v>422</v>
      </c>
      <c r="AV135" s="52" t="s">
        <v>422</v>
      </c>
      <c r="AW135" s="52" t="s">
        <v>422</v>
      </c>
      <c r="AX135" s="48" t="s">
        <v>422</v>
      </c>
      <c r="AY135" s="48" t="s">
        <v>422</v>
      </c>
      <c r="AZ135" s="50" t="s">
        <v>549</v>
      </c>
    </row>
    <row r="136" ht="15.75" customHeight="1">
      <c r="A136" s="40">
        <v>3143.0</v>
      </c>
      <c r="B136" s="28" t="s">
        <v>1001</v>
      </c>
      <c r="C136" s="41"/>
      <c r="D136" s="42">
        <f t="array" ref="D136">index(systems,match($A136,INDEX(systems,0,1),),3)</f>
        <v>-49.225</v>
      </c>
      <c r="E136" s="42">
        <f t="array" ref="E136">index(systems,match($A136,INDEX(systems,0,1),),4)</f>
        <v>-428.668</v>
      </c>
      <c r="F136" s="43" t="str">
        <f>IFERROR(__xludf.DUMMYFUNCTION("let(row, match($B136&amp;if($C136&lt;&gt;"""","" [""&amp;$C136&amp;""]"",""""),index(nebulae,,2),0),join("","",iferror(round(index(nebulae,row,5)/2,3),1),iferror(round(index(nebulae,row,6)/2,3),1),0))"),"1,1,0")</f>
        <v>1,1,0</v>
      </c>
      <c r="G136" s="44" t="s">
        <v>1002</v>
      </c>
      <c r="H136" s="45">
        <f t="array" ref="H136">let(systemId,match(A136,index(systems,0,1),),refSystemId,match($H$1,index(systems,0,1),),x,index(systems,systemId,3),y,index(systems,systemId,4),refX,index(systems,refSystemId,3),refY,index(systems,refSystemId,4),round(sqrt((x-refX)^2+(y-refY)^2),3))</f>
        <v>431.485</v>
      </c>
      <c r="I136" s="51" t="s">
        <v>408</v>
      </c>
      <c r="J136" s="51" t="s">
        <v>408</v>
      </c>
      <c r="K136" s="51" t="s">
        <v>408</v>
      </c>
      <c r="L136" s="51" t="s">
        <v>408</v>
      </c>
      <c r="M136" s="51" t="s">
        <v>408</v>
      </c>
      <c r="N136" s="51" t="s">
        <v>408</v>
      </c>
      <c r="O136" s="56" t="s">
        <v>408</v>
      </c>
      <c r="P136" s="56" t="s">
        <v>408</v>
      </c>
      <c r="Q136" s="51" t="s">
        <v>408</v>
      </c>
      <c r="R136" s="56" t="s">
        <v>408</v>
      </c>
      <c r="S136" s="56" t="s">
        <v>408</v>
      </c>
      <c r="T136" s="51" t="s">
        <v>408</v>
      </c>
      <c r="U136" s="55"/>
      <c r="V136" s="51" t="s">
        <v>418</v>
      </c>
      <c r="W136" s="56" t="s">
        <v>418</v>
      </c>
      <c r="X136" s="51" t="s">
        <v>418</v>
      </c>
      <c r="Y136" s="51" t="s">
        <v>422</v>
      </c>
      <c r="Z136" s="48" t="s">
        <v>422</v>
      </c>
      <c r="AA136" s="56" t="s">
        <v>422</v>
      </c>
      <c r="AB136" s="56" t="s">
        <v>422</v>
      </c>
      <c r="AC136" s="56" t="s">
        <v>422</v>
      </c>
      <c r="AD136" s="56" t="s">
        <v>422</v>
      </c>
      <c r="AE136" s="56" t="s">
        <v>422</v>
      </c>
      <c r="AF136" s="56" t="s">
        <v>422</v>
      </c>
      <c r="AG136" s="56" t="s">
        <v>422</v>
      </c>
      <c r="AH136" s="56" t="s">
        <v>422</v>
      </c>
      <c r="AI136" s="56" t="s">
        <v>422</v>
      </c>
      <c r="AJ136" s="56" t="s">
        <v>422</v>
      </c>
      <c r="AK136" s="56" t="s">
        <v>422</v>
      </c>
      <c r="AL136" s="56" t="s">
        <v>422</v>
      </c>
      <c r="AM136" s="56" t="s">
        <v>422</v>
      </c>
      <c r="AN136" s="56" t="s">
        <v>422</v>
      </c>
      <c r="AO136" s="56" t="s">
        <v>422</v>
      </c>
      <c r="AP136" s="56" t="s">
        <v>422</v>
      </c>
      <c r="AQ136" s="56" t="s">
        <v>422</v>
      </c>
      <c r="AR136" s="56" t="s">
        <v>422</v>
      </c>
      <c r="AS136" s="56" t="s">
        <v>422</v>
      </c>
      <c r="AT136" s="56" t="s">
        <v>422</v>
      </c>
      <c r="AU136" s="56" t="s">
        <v>422</v>
      </c>
      <c r="AV136" s="56" t="s">
        <v>422</v>
      </c>
      <c r="AW136" s="56" t="s">
        <v>422</v>
      </c>
      <c r="AX136" s="56" t="s">
        <v>422</v>
      </c>
      <c r="AY136" s="56" t="s">
        <v>422</v>
      </c>
      <c r="AZ136" s="28" t="s">
        <v>422</v>
      </c>
    </row>
    <row r="137" ht="15.75" customHeight="1">
      <c r="A137" s="40">
        <v>121.0</v>
      </c>
      <c r="B137" s="28" t="s">
        <v>1003</v>
      </c>
      <c r="C137" s="41"/>
      <c r="D137" s="42">
        <f t="array" ref="D137">index(systems,match($A137,INDEX(systems,0,1),),3)</f>
        <v>33.408</v>
      </c>
      <c r="E137" s="42">
        <f t="array" ref="E137">index(systems,match($A137,INDEX(systems,0,1),),4)</f>
        <v>-338.234</v>
      </c>
      <c r="F137" s="43" t="str">
        <f>IFERROR(__xludf.DUMMYFUNCTION("let(row, match($B137&amp;if($C137&lt;&gt;"""","" [""&amp;$C137&amp;""]"",""""),index(nebulae,,2),0),join("","",iferror(round(index(nebulae,row,5)/2,3),1),iferror(round(index(nebulae,row,6)/2,3),1),0))"),"1,1,0")</f>
        <v>1,1,0</v>
      </c>
      <c r="G137" s="44" t="s">
        <v>1004</v>
      </c>
      <c r="H137" s="45">
        <f t="array" ref="H137">let(systemId,match(A137,index(systems,0,1),),refSystemId,match($H$1,index(systems,0,1),),x,index(systems,systemId,3),y,index(systems,systemId,4),refX,index(systems,refSystemId,3),refY,index(systems,refSystemId,4),round(sqrt((x-refX)^2+(y-refY)^2),3))</f>
        <v>339.88</v>
      </c>
      <c r="I137" s="28" t="s">
        <v>408</v>
      </c>
      <c r="J137" s="48" t="s">
        <v>408</v>
      </c>
      <c r="K137" s="48" t="s">
        <v>408</v>
      </c>
      <c r="L137" s="48" t="s">
        <v>408</v>
      </c>
      <c r="M137" s="28" t="s">
        <v>408</v>
      </c>
      <c r="N137" s="28" t="s">
        <v>408</v>
      </c>
      <c r="O137" s="41"/>
      <c r="P137" s="48" t="s">
        <v>1005</v>
      </c>
      <c r="Q137" s="48" t="s">
        <v>1005</v>
      </c>
      <c r="R137" s="48" t="s">
        <v>1005</v>
      </c>
      <c r="S137" s="48" t="s">
        <v>1005</v>
      </c>
      <c r="T137" s="48" t="s">
        <v>1005</v>
      </c>
      <c r="U137" s="48" t="s">
        <v>1005</v>
      </c>
      <c r="V137" s="48" t="s">
        <v>1005</v>
      </c>
      <c r="W137" s="48" t="s">
        <v>422</v>
      </c>
      <c r="X137" s="48" t="s">
        <v>422</v>
      </c>
      <c r="Y137" s="48" t="s">
        <v>422</v>
      </c>
      <c r="Z137" s="48" t="s">
        <v>422</v>
      </c>
      <c r="AA137" s="48" t="s">
        <v>422</v>
      </c>
      <c r="AB137" s="48" t="s">
        <v>422</v>
      </c>
      <c r="AC137" s="48" t="s">
        <v>422</v>
      </c>
      <c r="AD137" s="48" t="s">
        <v>422</v>
      </c>
      <c r="AE137" s="48" t="s">
        <v>422</v>
      </c>
      <c r="AF137" s="48" t="s">
        <v>422</v>
      </c>
      <c r="AG137" s="48" t="s">
        <v>422</v>
      </c>
      <c r="AH137" s="48" t="s">
        <v>422</v>
      </c>
      <c r="AI137" s="48" t="s">
        <v>422</v>
      </c>
      <c r="AJ137" s="48" t="s">
        <v>422</v>
      </c>
      <c r="AK137" s="48" t="s">
        <v>422</v>
      </c>
      <c r="AL137" s="48" t="s">
        <v>422</v>
      </c>
      <c r="AM137" s="48" t="s">
        <v>422</v>
      </c>
      <c r="AN137" s="48" t="s">
        <v>422</v>
      </c>
      <c r="AO137" s="48" t="s">
        <v>422</v>
      </c>
      <c r="AP137" s="48" t="s">
        <v>422</v>
      </c>
      <c r="AQ137" s="48" t="s">
        <v>422</v>
      </c>
      <c r="AR137" s="48" t="s">
        <v>422</v>
      </c>
      <c r="AS137" s="48" t="s">
        <v>422</v>
      </c>
      <c r="AT137" s="52" t="s">
        <v>422</v>
      </c>
      <c r="AU137" s="52" t="s">
        <v>422</v>
      </c>
      <c r="AV137" s="52" t="s">
        <v>422</v>
      </c>
      <c r="AW137" s="48" t="s">
        <v>422</v>
      </c>
      <c r="AX137" s="48" t="s">
        <v>422</v>
      </c>
      <c r="AY137" s="48" t="s">
        <v>422</v>
      </c>
      <c r="AZ137" s="28" t="s">
        <v>422</v>
      </c>
    </row>
    <row r="138" ht="15.75" customHeight="1">
      <c r="A138" s="40">
        <v>122.0</v>
      </c>
      <c r="B138" s="28" t="s">
        <v>1006</v>
      </c>
      <c r="C138" s="41"/>
      <c r="D138" s="42">
        <f t="array" ref="D138">index(systems,match($A138,INDEX(systems,0,1),),3)</f>
        <v>301.652</v>
      </c>
      <c r="E138" s="42">
        <f t="array" ref="E138">index(systems,match($A138,INDEX(systems,0,1),),4)</f>
        <v>109.811</v>
      </c>
      <c r="F138" s="43" t="str">
        <f>IFERROR(__xludf.DUMMYFUNCTION("let(row, match($B138&amp;if($C138&lt;&gt;"""","" [""&amp;$C138&amp;""]"",""""),index(nebulae,,2),0),join("","",iferror(round(index(nebulae,row,5)/2,3),1),iferror(round(index(nebulae,row,6)/2,3),1),0))"),"1,1,0")</f>
        <v>1,1,0</v>
      </c>
      <c r="G138" s="44" t="s">
        <v>1007</v>
      </c>
      <c r="H138" s="45">
        <f t="array" ref="H138">let(systemId,match(A138,index(systems,0,1),),refSystemId,match($H$1,index(systems,0,1),),x,index(systems,systemId,3),y,index(systems,systemId,4),refX,index(systems,refSystemId,3),refY,index(systems,refSystemId,4),round(sqrt((x-refX)^2+(y-refY)^2),3))</f>
        <v>321.018</v>
      </c>
      <c r="I138" s="53"/>
      <c r="J138" s="53"/>
      <c r="K138" s="46" t="s">
        <v>418</v>
      </c>
      <c r="L138" s="53"/>
      <c r="M138" s="53"/>
      <c r="N138" s="28" t="s">
        <v>1008</v>
      </c>
      <c r="O138" s="48" t="s">
        <v>1008</v>
      </c>
      <c r="P138" s="48" t="s">
        <v>1008</v>
      </c>
      <c r="Q138" s="48" t="s">
        <v>1008</v>
      </c>
      <c r="R138" s="48" t="s">
        <v>1008</v>
      </c>
      <c r="S138" s="48" t="s">
        <v>1008</v>
      </c>
      <c r="T138" s="48" t="s">
        <v>1008</v>
      </c>
      <c r="U138" s="48" t="s">
        <v>1008</v>
      </c>
      <c r="V138" s="48" t="s">
        <v>1008</v>
      </c>
      <c r="W138" s="48" t="s">
        <v>1008</v>
      </c>
      <c r="X138" s="52" t="s">
        <v>1008</v>
      </c>
      <c r="Y138" s="52" t="s">
        <v>1008</v>
      </c>
      <c r="Z138" s="52" t="s">
        <v>1008</v>
      </c>
      <c r="AA138" s="52" t="s">
        <v>1008</v>
      </c>
      <c r="AB138" s="52" t="s">
        <v>1008</v>
      </c>
      <c r="AC138" s="52" t="s">
        <v>1008</v>
      </c>
      <c r="AD138" s="52" t="s">
        <v>1008</v>
      </c>
      <c r="AE138" s="52" t="s">
        <v>1008</v>
      </c>
      <c r="AF138" s="52" t="s">
        <v>1008</v>
      </c>
      <c r="AG138" s="52" t="s">
        <v>1008</v>
      </c>
      <c r="AH138" s="52" t="s">
        <v>1008</v>
      </c>
      <c r="AI138" s="52" t="s">
        <v>1008</v>
      </c>
      <c r="AJ138" s="52" t="s">
        <v>1008</v>
      </c>
      <c r="AK138" s="52" t="s">
        <v>1008</v>
      </c>
      <c r="AL138" s="52" t="s">
        <v>1008</v>
      </c>
      <c r="AM138" s="52" t="s">
        <v>1008</v>
      </c>
      <c r="AN138" s="52" t="s">
        <v>1008</v>
      </c>
      <c r="AO138" s="52" t="s">
        <v>1008</v>
      </c>
      <c r="AP138" s="52" t="s">
        <v>1008</v>
      </c>
      <c r="AQ138" s="52" t="s">
        <v>422</v>
      </c>
      <c r="AR138" s="52" t="s">
        <v>422</v>
      </c>
      <c r="AS138" s="48" t="s">
        <v>422</v>
      </c>
      <c r="AT138" s="48" t="s">
        <v>422</v>
      </c>
      <c r="AU138" s="48" t="s">
        <v>422</v>
      </c>
      <c r="AV138" s="48" t="s">
        <v>422</v>
      </c>
      <c r="AW138" s="48" t="s">
        <v>422</v>
      </c>
      <c r="AX138" s="48" t="s">
        <v>422</v>
      </c>
      <c r="AY138" s="48" t="s">
        <v>422</v>
      </c>
      <c r="AZ138" s="28" t="s">
        <v>422</v>
      </c>
    </row>
    <row r="139" ht="15.75" customHeight="1">
      <c r="A139" s="40">
        <v>123.0</v>
      </c>
      <c r="B139" s="28" t="s">
        <v>1009</v>
      </c>
      <c r="C139" s="41"/>
      <c r="D139" s="42">
        <f t="array" ref="D139">index(systems,match($A139,INDEX(systems,0,1),),3)</f>
        <v>141.276</v>
      </c>
      <c r="E139" s="42">
        <f t="array" ref="E139">index(systems,match($A139,INDEX(systems,0,1),),4)</f>
        <v>-115.621</v>
      </c>
      <c r="F139" s="43" t="str">
        <f>IFERROR(__xludf.DUMMYFUNCTION("let(row, match($B139&amp;if($C139&lt;&gt;"""","" [""&amp;$C139&amp;""]"",""""),index(nebulae,,2),0),join("","",iferror(round(index(nebulae,row,5)/2,3),1),iferror(round(index(nebulae,row,6)/2,3),1),0))"),"1,1,0")</f>
        <v>1,1,0</v>
      </c>
      <c r="G139" s="44" t="s">
        <v>1010</v>
      </c>
      <c r="H139" s="45">
        <f t="array" ref="H139">let(systemId,match(A139,index(systems,0,1),),refSystemId,match($H$1,index(systems,0,1),),x,index(systems,systemId,3),y,index(systems,systemId,4),refX,index(systems,refSystemId,3),refY,index(systems,refSystemId,4),round(sqrt((x-refX)^2+(y-refY)^2),3))</f>
        <v>182.557</v>
      </c>
      <c r="I139" s="28" t="s">
        <v>408</v>
      </c>
      <c r="J139" s="28" t="s">
        <v>408</v>
      </c>
      <c r="K139" s="48" t="s">
        <v>408</v>
      </c>
      <c r="L139" s="48" t="s">
        <v>408</v>
      </c>
      <c r="M139" s="28" t="s">
        <v>408</v>
      </c>
      <c r="N139" s="28" t="s">
        <v>408</v>
      </c>
      <c r="O139" s="41"/>
      <c r="P139" s="48" t="s">
        <v>501</v>
      </c>
      <c r="Q139" s="48" t="s">
        <v>501</v>
      </c>
      <c r="R139" s="48" t="s">
        <v>501</v>
      </c>
      <c r="S139" s="48" t="s">
        <v>501</v>
      </c>
      <c r="T139" s="48" t="s">
        <v>501</v>
      </c>
      <c r="U139" s="48" t="s">
        <v>501</v>
      </c>
      <c r="V139" s="48" t="s">
        <v>501</v>
      </c>
      <c r="W139" s="48" t="s">
        <v>501</v>
      </c>
      <c r="X139" s="48" t="s">
        <v>422</v>
      </c>
      <c r="Y139" s="48" t="s">
        <v>422</v>
      </c>
      <c r="Z139" s="48" t="s">
        <v>422</v>
      </c>
      <c r="AA139" s="48" t="s">
        <v>422</v>
      </c>
      <c r="AB139" s="48" t="s">
        <v>422</v>
      </c>
      <c r="AC139" s="48" t="s">
        <v>422</v>
      </c>
      <c r="AD139" s="48" t="s">
        <v>422</v>
      </c>
      <c r="AE139" s="48" t="s">
        <v>422</v>
      </c>
      <c r="AF139" s="48" t="s">
        <v>422</v>
      </c>
      <c r="AG139" s="48" t="s">
        <v>422</v>
      </c>
      <c r="AH139" s="48" t="s">
        <v>422</v>
      </c>
      <c r="AI139" s="48" t="s">
        <v>422</v>
      </c>
      <c r="AJ139" s="48" t="s">
        <v>422</v>
      </c>
      <c r="AK139" s="48" t="s">
        <v>422</v>
      </c>
      <c r="AL139" s="48" t="s">
        <v>422</v>
      </c>
      <c r="AM139" s="48" t="s">
        <v>422</v>
      </c>
      <c r="AN139" s="48" t="s">
        <v>422</v>
      </c>
      <c r="AO139" s="48" t="s">
        <v>422</v>
      </c>
      <c r="AP139" s="48" t="s">
        <v>422</v>
      </c>
      <c r="AQ139" s="48" t="s">
        <v>422</v>
      </c>
      <c r="AR139" s="48" t="s">
        <v>422</v>
      </c>
      <c r="AS139" s="48" t="s">
        <v>422</v>
      </c>
      <c r="AT139" s="48" t="s">
        <v>422</v>
      </c>
      <c r="AU139" s="48" t="s">
        <v>422</v>
      </c>
      <c r="AV139" s="48" t="s">
        <v>422</v>
      </c>
      <c r="AW139" s="48" t="s">
        <v>422</v>
      </c>
      <c r="AX139" s="48" t="s">
        <v>422</v>
      </c>
      <c r="AY139" s="48" t="s">
        <v>422</v>
      </c>
      <c r="AZ139" s="49" t="s">
        <v>422</v>
      </c>
    </row>
    <row r="140" ht="15.75" customHeight="1">
      <c r="A140" s="40">
        <v>124.0</v>
      </c>
      <c r="B140" s="28" t="s">
        <v>1011</v>
      </c>
      <c r="C140" s="41"/>
      <c r="D140" s="42">
        <f t="array" ref="D140">index(systems,match($A140,INDEX(systems,0,1),),3)</f>
        <v>299.331</v>
      </c>
      <c r="E140" s="42">
        <f t="array" ref="E140">index(systems,match($A140,INDEX(systems,0,1),),4)</f>
        <v>-311.764</v>
      </c>
      <c r="F140" s="43" t="str">
        <f>IFERROR(__xludf.DUMMYFUNCTION("let(row, match($B140&amp;if($C140&lt;&gt;"""","" [""&amp;$C140&amp;""]"",""""),index(nebulae,,2),0),join("","",iferror(round(index(nebulae,row,5)/2,3),1),iferror(round(index(nebulae,row,6)/2,3),1),0))"),"1,1,0")</f>
        <v>1,1,0</v>
      </c>
      <c r="G140" s="44" t="s">
        <v>1012</v>
      </c>
      <c r="H140" s="45">
        <f t="array" ref="H140">let(systemId,match(A140,index(systems,0,1),),refSystemId,match($H$1,index(systems,0,1),),x,index(systems,systemId,3),y,index(systems,systemId,4),refX,index(systems,refSystemId,3),refY,index(systems,refSystemId,4),round(sqrt((x-refX)^2+(y-refY)^2),3))</f>
        <v>432.199</v>
      </c>
      <c r="I140" s="41"/>
      <c r="J140" s="28" t="s">
        <v>418</v>
      </c>
      <c r="K140" s="41"/>
      <c r="L140" s="41"/>
      <c r="M140" s="41"/>
      <c r="N140" s="28" t="s">
        <v>953</v>
      </c>
      <c r="O140" s="48" t="s">
        <v>1013</v>
      </c>
      <c r="P140" s="48" t="s">
        <v>1013</v>
      </c>
      <c r="Q140" s="48" t="s">
        <v>1013</v>
      </c>
      <c r="R140" s="48" t="s">
        <v>1013</v>
      </c>
      <c r="S140" s="48" t="s">
        <v>1013</v>
      </c>
      <c r="T140" s="48" t="s">
        <v>1013</v>
      </c>
      <c r="U140" s="48" t="s">
        <v>1013</v>
      </c>
      <c r="V140" s="48" t="s">
        <v>1013</v>
      </c>
      <c r="W140" s="48" t="s">
        <v>1013</v>
      </c>
      <c r="X140" s="48" t="s">
        <v>1013</v>
      </c>
      <c r="Y140" s="48" t="s">
        <v>1014</v>
      </c>
      <c r="Z140" s="48" t="s">
        <v>1014</v>
      </c>
      <c r="AA140" s="48" t="s">
        <v>1015</v>
      </c>
      <c r="AB140" s="48" t="s">
        <v>1015</v>
      </c>
      <c r="AC140" s="48" t="s">
        <v>1015</v>
      </c>
      <c r="AD140" s="48" t="s">
        <v>1015</v>
      </c>
      <c r="AE140" s="48" t="s">
        <v>1015</v>
      </c>
      <c r="AF140" s="48" t="s">
        <v>1015</v>
      </c>
      <c r="AG140" s="48" t="s">
        <v>1015</v>
      </c>
      <c r="AH140" s="48" t="s">
        <v>1015</v>
      </c>
      <c r="AI140" s="48" t="s">
        <v>1015</v>
      </c>
      <c r="AJ140" s="48" t="s">
        <v>1015</v>
      </c>
      <c r="AK140" s="48" t="s">
        <v>1015</v>
      </c>
      <c r="AL140" s="48" t="s">
        <v>1015</v>
      </c>
      <c r="AM140" s="48" t="s">
        <v>1015</v>
      </c>
      <c r="AN140" s="48" t="s">
        <v>1015</v>
      </c>
      <c r="AO140" s="48" t="s">
        <v>1014</v>
      </c>
      <c r="AP140" s="48" t="s">
        <v>1014</v>
      </c>
      <c r="AQ140" s="48" t="s">
        <v>1014</v>
      </c>
      <c r="AR140" s="48" t="s">
        <v>955</v>
      </c>
      <c r="AS140" s="48" t="s">
        <v>955</v>
      </c>
      <c r="AT140" s="48" t="s">
        <v>955</v>
      </c>
      <c r="AU140" s="48" t="s">
        <v>955</v>
      </c>
      <c r="AV140" s="48" t="s">
        <v>955</v>
      </c>
      <c r="AW140" s="48" t="s">
        <v>955</v>
      </c>
      <c r="AX140" s="48" t="s">
        <v>955</v>
      </c>
      <c r="AY140" s="48" t="s">
        <v>955</v>
      </c>
      <c r="AZ140" s="49" t="s">
        <v>955</v>
      </c>
    </row>
    <row r="141" ht="15.75" customHeight="1">
      <c r="A141" s="40">
        <v>125.0</v>
      </c>
      <c r="B141" s="28" t="s">
        <v>1016</v>
      </c>
      <c r="C141" s="28" t="s">
        <v>1017</v>
      </c>
      <c r="D141" s="42">
        <f t="array" ref="D141">index(systems,match($A141,INDEX(systems,0,1),),3)</f>
        <v>-432.787</v>
      </c>
      <c r="E141" s="42">
        <f t="array" ref="E141">index(systems,match($A141,INDEX(systems,0,1),),4)</f>
        <v>276.444</v>
      </c>
      <c r="F141" s="43" t="str">
        <f>IFERROR(__xludf.DUMMYFUNCTION("let(row, match($B141&amp;if($C141&lt;&gt;"""","" [""&amp;$C141&amp;""]"",""""),index(nebulae,,2),0),join("","",iferror(round(index(nebulae,row,5)/2,3),1),iferror(round(index(nebulae,row,6)/2,3),1),0))"),"1,1,0")</f>
        <v>1,1,0</v>
      </c>
      <c r="G141" s="44" t="s">
        <v>1018</v>
      </c>
      <c r="H141" s="45">
        <f t="array" ref="H141">let(systemId,match(A141,index(systems,0,1),),refSystemId,match($H$1,index(systems,0,1),),x,index(systems,systemId,3),y,index(systems,systemId,4),refX,index(systems,refSystemId,3),refY,index(systems,refSystemId,4),round(sqrt((x-refX)^2+(y-refY)^2),3))</f>
        <v>513.542</v>
      </c>
      <c r="I141" s="46" t="s">
        <v>408</v>
      </c>
      <c r="J141" s="46" t="s">
        <v>408</v>
      </c>
      <c r="K141" s="46" t="s">
        <v>408</v>
      </c>
      <c r="L141" s="46" t="s">
        <v>408</v>
      </c>
      <c r="M141" s="46" t="s">
        <v>408</v>
      </c>
      <c r="N141" s="28" t="s">
        <v>408</v>
      </c>
      <c r="O141" s="41"/>
      <c r="P141" s="48" t="s">
        <v>477</v>
      </c>
      <c r="Q141" s="48" t="s">
        <v>477</v>
      </c>
      <c r="R141" s="48" t="s">
        <v>477</v>
      </c>
      <c r="S141" s="48" t="s">
        <v>418</v>
      </c>
      <c r="T141" s="48" t="s">
        <v>418</v>
      </c>
      <c r="U141" s="48" t="s">
        <v>418</v>
      </c>
      <c r="V141" s="48" t="s">
        <v>418</v>
      </c>
      <c r="W141" s="48" t="s">
        <v>418</v>
      </c>
      <c r="X141" s="48" t="s">
        <v>418</v>
      </c>
      <c r="Y141" s="48" t="s">
        <v>422</v>
      </c>
      <c r="Z141" s="48" t="s">
        <v>422</v>
      </c>
      <c r="AA141" s="48" t="s">
        <v>422</v>
      </c>
      <c r="AB141" s="48" t="s">
        <v>422</v>
      </c>
      <c r="AC141" s="48" t="s">
        <v>422</v>
      </c>
      <c r="AD141" s="48" t="s">
        <v>422</v>
      </c>
      <c r="AE141" s="48" t="s">
        <v>422</v>
      </c>
      <c r="AF141" s="48" t="s">
        <v>422</v>
      </c>
      <c r="AG141" s="48" t="s">
        <v>422</v>
      </c>
      <c r="AH141" s="48" t="s">
        <v>422</v>
      </c>
      <c r="AI141" s="48" t="s">
        <v>422</v>
      </c>
      <c r="AJ141" s="48" t="s">
        <v>422</v>
      </c>
      <c r="AK141" s="48" t="s">
        <v>422</v>
      </c>
      <c r="AL141" s="48" t="s">
        <v>422</v>
      </c>
      <c r="AM141" s="48" t="s">
        <v>422</v>
      </c>
      <c r="AN141" s="48" t="s">
        <v>422</v>
      </c>
      <c r="AO141" s="48" t="s">
        <v>422</v>
      </c>
      <c r="AP141" s="48" t="s">
        <v>422</v>
      </c>
      <c r="AQ141" s="48" t="s">
        <v>422</v>
      </c>
      <c r="AR141" s="48" t="s">
        <v>422</v>
      </c>
      <c r="AS141" s="48" t="s">
        <v>422</v>
      </c>
      <c r="AT141" s="48" t="s">
        <v>422</v>
      </c>
      <c r="AU141" s="48" t="s">
        <v>1019</v>
      </c>
      <c r="AV141" s="48" t="s">
        <v>1019</v>
      </c>
      <c r="AW141" s="48" t="s">
        <v>1019</v>
      </c>
      <c r="AX141" s="48" t="s">
        <v>1019</v>
      </c>
      <c r="AY141" s="48" t="s">
        <v>1019</v>
      </c>
      <c r="AZ141" s="28" t="s">
        <v>1019</v>
      </c>
    </row>
    <row r="142" ht="15.75" customHeight="1">
      <c r="A142" s="40">
        <v>126.0</v>
      </c>
      <c r="B142" s="28" t="s">
        <v>1020</v>
      </c>
      <c r="C142" s="41"/>
      <c r="D142" s="42">
        <f t="array" ref="D142">index(systems,match($A142,INDEX(systems,0,1),),3)</f>
        <v>75.47</v>
      </c>
      <c r="E142" s="42">
        <f t="array" ref="E142">index(systems,match($A142,INDEX(systems,0,1),),4)</f>
        <v>36.138</v>
      </c>
      <c r="F142" s="43" t="str">
        <f>IFERROR(__xludf.DUMMYFUNCTION("let(row, match($B142&amp;if($C142&lt;&gt;"""","" [""&amp;$C142&amp;""]"",""""),index(nebulae,,2),0),join("","",iferror(round(index(nebulae,row,5)/2,3),1),iferror(round(index(nebulae,row,6)/2,3),1),0))"),"1,1,0")</f>
        <v>1,1,0</v>
      </c>
      <c r="G142" s="44" t="s">
        <v>1021</v>
      </c>
      <c r="H142" s="45">
        <f t="array" ref="H142">let(systemId,match(A142,index(systems,0,1),),refSystemId,match($H$1,index(systems,0,1),),x,index(systems,systemId,3),y,index(systems,systemId,4),refX,index(systems,refSystemId,3),refY,index(systems,refSystemId,4),round(sqrt((x-refX)^2+(y-refY)^2),3))</f>
        <v>83.676</v>
      </c>
      <c r="I142" s="53"/>
      <c r="J142" s="46" t="s">
        <v>418</v>
      </c>
      <c r="K142" s="46" t="s">
        <v>418</v>
      </c>
      <c r="L142" s="53"/>
      <c r="M142" s="53"/>
      <c r="N142" s="46" t="s">
        <v>647</v>
      </c>
      <c r="O142" s="47" t="s">
        <v>647</v>
      </c>
      <c r="P142" s="48" t="s">
        <v>647</v>
      </c>
      <c r="Q142" s="48" t="s">
        <v>647</v>
      </c>
      <c r="R142" s="48" t="s">
        <v>647</v>
      </c>
      <c r="S142" s="48" t="s">
        <v>647</v>
      </c>
      <c r="T142" s="48" t="s">
        <v>647</v>
      </c>
      <c r="U142" s="48" t="s">
        <v>587</v>
      </c>
      <c r="V142" s="48" t="s">
        <v>587</v>
      </c>
      <c r="W142" s="48" t="s">
        <v>587</v>
      </c>
      <c r="X142" s="48" t="s">
        <v>587</v>
      </c>
      <c r="Y142" s="48" t="s">
        <v>929</v>
      </c>
      <c r="Z142" s="48" t="s">
        <v>929</v>
      </c>
      <c r="AA142" s="48" t="s">
        <v>929</v>
      </c>
      <c r="AB142" s="48" t="s">
        <v>929</v>
      </c>
      <c r="AC142" s="48" t="s">
        <v>929</v>
      </c>
      <c r="AD142" s="48" t="s">
        <v>929</v>
      </c>
      <c r="AE142" s="48" t="s">
        <v>929</v>
      </c>
      <c r="AF142" s="48" t="s">
        <v>929</v>
      </c>
      <c r="AG142" s="48" t="s">
        <v>929</v>
      </c>
      <c r="AH142" s="48" t="s">
        <v>929</v>
      </c>
      <c r="AI142" s="48" t="s">
        <v>929</v>
      </c>
      <c r="AJ142" s="48" t="s">
        <v>929</v>
      </c>
      <c r="AK142" s="48" t="s">
        <v>929</v>
      </c>
      <c r="AL142" s="48" t="s">
        <v>929</v>
      </c>
      <c r="AM142" s="48" t="s">
        <v>929</v>
      </c>
      <c r="AN142" s="48" t="s">
        <v>929</v>
      </c>
      <c r="AO142" s="48" t="s">
        <v>929</v>
      </c>
      <c r="AP142" s="48" t="s">
        <v>929</v>
      </c>
      <c r="AQ142" s="48" t="s">
        <v>587</v>
      </c>
      <c r="AR142" s="48" t="s">
        <v>587</v>
      </c>
      <c r="AS142" s="48" t="s">
        <v>586</v>
      </c>
      <c r="AT142" s="48" t="s">
        <v>586</v>
      </c>
      <c r="AU142" s="48" t="s">
        <v>586</v>
      </c>
      <c r="AV142" s="48" t="s">
        <v>586</v>
      </c>
      <c r="AW142" s="48" t="s">
        <v>649</v>
      </c>
      <c r="AX142" s="48" t="s">
        <v>929</v>
      </c>
      <c r="AY142" s="48" t="s">
        <v>929</v>
      </c>
      <c r="AZ142" s="28" t="s">
        <v>929</v>
      </c>
    </row>
    <row r="143" ht="15.75" customHeight="1">
      <c r="A143" s="40">
        <v>127.0</v>
      </c>
      <c r="B143" s="28" t="s">
        <v>1022</v>
      </c>
      <c r="C143" s="41"/>
      <c r="D143" s="42">
        <f t="array" ref="D143">index(systems,match($A143,INDEX(systems,0,1),),3)</f>
        <v>391.342</v>
      </c>
      <c r="E143" s="42">
        <f t="array" ref="E143">index(systems,match($A143,INDEX(systems,0,1),),4)</f>
        <v>-109.169</v>
      </c>
      <c r="F143" s="43" t="str">
        <f>IFERROR(__xludf.DUMMYFUNCTION("let(row, match($B143&amp;if($C143&lt;&gt;"""","" [""&amp;$C143&amp;""]"",""""),index(nebulae,,2),0),join("","",iferror(round(index(nebulae,row,5)/2,3),1),iferror(round(index(nebulae,row,6)/2,3),1),0))"),"1,1,0")</f>
        <v>1,1,0</v>
      </c>
      <c r="G143" s="44" t="s">
        <v>1023</v>
      </c>
      <c r="H143" s="45">
        <f t="array" ref="H143">let(systemId,match(A143,index(systems,0,1),),refSystemId,match($H$1,index(systems,0,1),),x,index(systems,systemId,3),y,index(systems,systemId,4),refX,index(systems,refSystemId,3),refY,index(systems,refSystemId,4),round(sqrt((x-refX)^2+(y-refY)^2),3))</f>
        <v>406.284</v>
      </c>
      <c r="I143" s="28" t="s">
        <v>408</v>
      </c>
      <c r="J143" s="28" t="s">
        <v>408</v>
      </c>
      <c r="K143" s="28" t="s">
        <v>408</v>
      </c>
      <c r="L143" s="48" t="s">
        <v>408</v>
      </c>
      <c r="M143" s="48" t="s">
        <v>408</v>
      </c>
      <c r="N143" s="28" t="s">
        <v>408</v>
      </c>
      <c r="O143" s="41"/>
      <c r="P143" s="48" t="s">
        <v>666</v>
      </c>
      <c r="Q143" s="48" t="s">
        <v>666</v>
      </c>
      <c r="R143" s="48" t="s">
        <v>666</v>
      </c>
      <c r="S143" s="48" t="s">
        <v>666</v>
      </c>
      <c r="T143" s="48" t="s">
        <v>666</v>
      </c>
      <c r="U143" s="48" t="s">
        <v>666</v>
      </c>
      <c r="V143" s="48" t="s">
        <v>666</v>
      </c>
      <c r="W143" s="48" t="s">
        <v>666</v>
      </c>
      <c r="X143" s="48" t="s">
        <v>666</v>
      </c>
      <c r="Y143" s="48" t="s">
        <v>666</v>
      </c>
      <c r="Z143" s="48" t="s">
        <v>666</v>
      </c>
      <c r="AA143" s="48" t="s">
        <v>1024</v>
      </c>
      <c r="AB143" s="48" t="s">
        <v>1024</v>
      </c>
      <c r="AC143" s="48" t="s">
        <v>1024</v>
      </c>
      <c r="AD143" s="48" t="s">
        <v>1024</v>
      </c>
      <c r="AE143" s="48" t="s">
        <v>1024</v>
      </c>
      <c r="AF143" s="48" t="s">
        <v>1024</v>
      </c>
      <c r="AG143" s="48" t="s">
        <v>1024</v>
      </c>
      <c r="AH143" s="48" t="s">
        <v>1024</v>
      </c>
      <c r="AI143" s="52" t="s">
        <v>1024</v>
      </c>
      <c r="AJ143" s="52" t="s">
        <v>1024</v>
      </c>
      <c r="AK143" s="52" t="s">
        <v>1024</v>
      </c>
      <c r="AL143" s="52" t="s">
        <v>1024</v>
      </c>
      <c r="AM143" s="52" t="s">
        <v>1024</v>
      </c>
      <c r="AN143" s="52" t="s">
        <v>1024</v>
      </c>
      <c r="AO143" s="52" t="s">
        <v>666</v>
      </c>
      <c r="AP143" s="52" t="s">
        <v>666</v>
      </c>
      <c r="AQ143" s="48" t="s">
        <v>666</v>
      </c>
      <c r="AR143" s="48" t="s">
        <v>666</v>
      </c>
      <c r="AS143" s="48" t="s">
        <v>666</v>
      </c>
      <c r="AT143" s="48" t="s">
        <v>666</v>
      </c>
      <c r="AU143" s="48" t="s">
        <v>666</v>
      </c>
      <c r="AV143" s="48" t="s">
        <v>666</v>
      </c>
      <c r="AW143" s="48" t="s">
        <v>666</v>
      </c>
      <c r="AX143" s="48" t="s">
        <v>666</v>
      </c>
      <c r="AY143" s="48" t="s">
        <v>666</v>
      </c>
      <c r="AZ143" s="28" t="s">
        <v>666</v>
      </c>
    </row>
    <row r="144" ht="15.75" customHeight="1">
      <c r="A144" s="40">
        <v>128.0</v>
      </c>
      <c r="B144" s="28" t="s">
        <v>1025</v>
      </c>
      <c r="C144" s="41"/>
      <c r="D144" s="42">
        <f t="array" ref="D144">index(systems,match($A144,INDEX(systems,0,1),),3)</f>
        <v>-3.375</v>
      </c>
      <c r="E144" s="42">
        <f t="array" ref="E144">index(systems,match($A144,INDEX(systems,0,1),),4)</f>
        <v>-386.492</v>
      </c>
      <c r="F144" s="43" t="str">
        <f>IFERROR(__xludf.DUMMYFUNCTION("let(row, match($B144&amp;if($C144&lt;&gt;"""","" [""&amp;$C144&amp;""]"",""""),index(nebulae,,2),0),join("","",iferror(round(index(nebulae,row,5)/2,3),1),iferror(round(index(nebulae,row,6)/2,3),1),0))"),"1,1,0")</f>
        <v>1,1,0</v>
      </c>
      <c r="G144" s="44" t="s">
        <v>1026</v>
      </c>
      <c r="H144" s="45">
        <f t="array" ref="H144">let(systemId,match(A144,index(systems,0,1),),refSystemId,match($H$1,index(systems,0,1),),x,index(systems,systemId,3),y,index(systems,systemId,4),refX,index(systems,refSystemId,3),refY,index(systems,refSystemId,4),round(sqrt((x-refX)^2+(y-refY)^2),3))</f>
        <v>386.507</v>
      </c>
      <c r="I144" s="28" t="s">
        <v>408</v>
      </c>
      <c r="J144" s="28" t="s">
        <v>408</v>
      </c>
      <c r="K144" s="28" t="s">
        <v>408</v>
      </c>
      <c r="L144" s="28" t="s">
        <v>408</v>
      </c>
      <c r="M144" s="28" t="s">
        <v>408</v>
      </c>
      <c r="N144" s="28" t="s">
        <v>408</v>
      </c>
      <c r="O144" s="41"/>
      <c r="P144" s="48" t="s">
        <v>1027</v>
      </c>
      <c r="Q144" s="48" t="s">
        <v>1027</v>
      </c>
      <c r="R144" s="48" t="s">
        <v>1027</v>
      </c>
      <c r="S144" s="48" t="s">
        <v>1027</v>
      </c>
      <c r="T144" s="48" t="s">
        <v>1027</v>
      </c>
      <c r="U144" s="48" t="s">
        <v>1027</v>
      </c>
      <c r="V144" s="48" t="s">
        <v>1027</v>
      </c>
      <c r="W144" s="48" t="s">
        <v>1027</v>
      </c>
      <c r="X144" s="48" t="s">
        <v>1027</v>
      </c>
      <c r="Y144" s="48" t="s">
        <v>1028</v>
      </c>
      <c r="Z144" s="48" t="s">
        <v>576</v>
      </c>
      <c r="AA144" s="48" t="s">
        <v>1028</v>
      </c>
      <c r="AB144" s="48" t="s">
        <v>1028</v>
      </c>
      <c r="AC144" s="48" t="s">
        <v>1028</v>
      </c>
      <c r="AD144" s="48" t="s">
        <v>1028</v>
      </c>
      <c r="AE144" s="48" t="s">
        <v>1028</v>
      </c>
      <c r="AF144" s="48" t="s">
        <v>1028</v>
      </c>
      <c r="AG144" s="48" t="s">
        <v>1028</v>
      </c>
      <c r="AH144" s="48" t="s">
        <v>1028</v>
      </c>
      <c r="AI144" s="48" t="s">
        <v>1028</v>
      </c>
      <c r="AJ144" s="48" t="s">
        <v>1028</v>
      </c>
      <c r="AK144" s="48" t="s">
        <v>1028</v>
      </c>
      <c r="AL144" s="48" t="s">
        <v>1028</v>
      </c>
      <c r="AM144" s="48" t="s">
        <v>1028</v>
      </c>
      <c r="AN144" s="48" t="s">
        <v>1029</v>
      </c>
      <c r="AO144" s="48" t="s">
        <v>1029</v>
      </c>
      <c r="AP144" s="48" t="s">
        <v>1029</v>
      </c>
      <c r="AQ144" s="48" t="s">
        <v>1029</v>
      </c>
      <c r="AR144" s="48" t="s">
        <v>1029</v>
      </c>
      <c r="AS144" s="48" t="s">
        <v>1029</v>
      </c>
      <c r="AT144" s="48" t="s">
        <v>1029</v>
      </c>
      <c r="AU144" s="48" t="s">
        <v>1029</v>
      </c>
      <c r="AV144" s="48" t="s">
        <v>1029</v>
      </c>
      <c r="AW144" s="48" t="s">
        <v>1029</v>
      </c>
      <c r="AX144" s="52" t="s">
        <v>1029</v>
      </c>
      <c r="AY144" s="52" t="s">
        <v>1029</v>
      </c>
      <c r="AZ144" s="51" t="s">
        <v>1029</v>
      </c>
    </row>
    <row r="145" ht="15.75" customHeight="1">
      <c r="A145" s="40">
        <v>129.0</v>
      </c>
      <c r="B145" s="28" t="s">
        <v>1030</v>
      </c>
      <c r="C145" s="41"/>
      <c r="D145" s="42">
        <f t="array" ref="D145">index(systems,match($A145,INDEX(systems,0,1),),3)</f>
        <v>455.043</v>
      </c>
      <c r="E145" s="42">
        <f t="array" ref="E145">index(systems,match($A145,INDEX(systems,0,1),),4)</f>
        <v>-58.519</v>
      </c>
      <c r="F145" s="43" t="str">
        <f>IFERROR(__xludf.DUMMYFUNCTION("let(row, match($B145&amp;if($C145&lt;&gt;"""","" [""&amp;$C145&amp;""]"",""""),index(nebulae,,2),0),join("","",iferror(round(index(nebulae,row,5)/2,3),1),iferror(round(index(nebulae,row,6)/2,3),1),0))"),"1,1,0")</f>
        <v>1,1,0</v>
      </c>
      <c r="G145" s="44" t="s">
        <v>1031</v>
      </c>
      <c r="H145" s="45">
        <f t="array" ref="H145">let(systemId,match(A145,index(systems,0,1),),refSystemId,match($H$1,index(systems,0,1),),x,index(systems,systemId,3),y,index(systems,systemId,4),refX,index(systems,refSystemId,3),refY,index(systems,refSystemId,4),round(sqrt((x-refX)^2+(y-refY)^2),3))</f>
        <v>458.79</v>
      </c>
      <c r="I145" s="28" t="s">
        <v>408</v>
      </c>
      <c r="J145" s="28" t="s">
        <v>408</v>
      </c>
      <c r="K145" s="28" t="s">
        <v>408</v>
      </c>
      <c r="L145" s="28" t="s">
        <v>408</v>
      </c>
      <c r="M145" s="28" t="s">
        <v>408</v>
      </c>
      <c r="N145" s="28" t="s">
        <v>408</v>
      </c>
      <c r="O145" s="41"/>
      <c r="P145" s="48" t="s">
        <v>1032</v>
      </c>
      <c r="Q145" s="48" t="s">
        <v>1032</v>
      </c>
      <c r="R145" s="48" t="s">
        <v>1032</v>
      </c>
      <c r="S145" s="48" t="s">
        <v>1032</v>
      </c>
      <c r="T145" s="48" t="s">
        <v>1032</v>
      </c>
      <c r="U145" s="48" t="s">
        <v>1032</v>
      </c>
      <c r="V145" s="48" t="s">
        <v>1032</v>
      </c>
      <c r="W145" s="48" t="s">
        <v>1032</v>
      </c>
      <c r="X145" s="48" t="s">
        <v>1032</v>
      </c>
      <c r="Y145" s="48" t="s">
        <v>422</v>
      </c>
      <c r="Z145" s="48" t="s">
        <v>422</v>
      </c>
      <c r="AA145" s="48" t="s">
        <v>422</v>
      </c>
      <c r="AB145" s="48" t="s">
        <v>422</v>
      </c>
      <c r="AC145" s="48" t="s">
        <v>422</v>
      </c>
      <c r="AD145" s="48" t="s">
        <v>422</v>
      </c>
      <c r="AE145" s="48" t="s">
        <v>422</v>
      </c>
      <c r="AF145" s="48" t="s">
        <v>422</v>
      </c>
      <c r="AG145" s="48" t="s">
        <v>422</v>
      </c>
      <c r="AH145" s="48" t="s">
        <v>422</v>
      </c>
      <c r="AI145" s="48" t="s">
        <v>422</v>
      </c>
      <c r="AJ145" s="48" t="s">
        <v>422</v>
      </c>
      <c r="AK145" s="48" t="s">
        <v>422</v>
      </c>
      <c r="AL145" s="48" t="s">
        <v>422</v>
      </c>
      <c r="AM145" s="48" t="s">
        <v>422</v>
      </c>
      <c r="AN145" s="48" t="s">
        <v>422</v>
      </c>
      <c r="AO145" s="48" t="s">
        <v>422</v>
      </c>
      <c r="AP145" s="48" t="s">
        <v>422</v>
      </c>
      <c r="AQ145" s="48" t="s">
        <v>422</v>
      </c>
      <c r="AR145" s="48" t="s">
        <v>422</v>
      </c>
      <c r="AS145" s="48" t="s">
        <v>422</v>
      </c>
      <c r="AT145" s="48" t="s">
        <v>422</v>
      </c>
      <c r="AU145" s="48" t="s">
        <v>422</v>
      </c>
      <c r="AV145" s="48" t="s">
        <v>422</v>
      </c>
      <c r="AW145" s="48" t="s">
        <v>422</v>
      </c>
      <c r="AX145" s="48" t="s">
        <v>422</v>
      </c>
      <c r="AY145" s="48" t="s">
        <v>422</v>
      </c>
      <c r="AZ145" s="28" t="s">
        <v>422</v>
      </c>
    </row>
    <row r="146" ht="15.75" customHeight="1">
      <c r="A146" s="40">
        <v>130.0</v>
      </c>
      <c r="B146" s="28" t="s">
        <v>1033</v>
      </c>
      <c r="C146" s="41"/>
      <c r="D146" s="42">
        <f t="array" ref="D146">index(systems,match($A146,INDEX(systems,0,1),),3)</f>
        <v>144.745</v>
      </c>
      <c r="E146" s="42">
        <f t="array" ref="E146">index(systems,match($A146,INDEX(systems,0,1),),4)</f>
        <v>-173</v>
      </c>
      <c r="F146" s="43" t="str">
        <f>IFERROR(__xludf.DUMMYFUNCTION("let(row, match($B146&amp;if($C146&lt;&gt;"""","" [""&amp;$C146&amp;""]"",""""),index(nebulae,,2),0),join("","",iferror(round(index(nebulae,row,5)/2,3),1),iferror(round(index(nebulae,row,6)/2,3),1),0))"),"1,1,0")</f>
        <v>1,1,0</v>
      </c>
      <c r="G146" s="44" t="s">
        <v>1034</v>
      </c>
      <c r="H146" s="45">
        <f t="array" ref="H146">let(systemId,match(A146,index(systems,0,1),),refSystemId,match($H$1,index(systems,0,1),),x,index(systems,systemId,3),y,index(systems,systemId,4),refX,index(systems,refSystemId,3),refY,index(systems,refSystemId,4),round(sqrt((x-refX)^2+(y-refY)^2),3))</f>
        <v>225.566</v>
      </c>
      <c r="I146" s="46" t="s">
        <v>408</v>
      </c>
      <c r="J146" s="46" t="s">
        <v>408</v>
      </c>
      <c r="K146" s="47" t="s">
        <v>408</v>
      </c>
      <c r="L146" s="47" t="s">
        <v>408</v>
      </c>
      <c r="M146" s="46" t="s">
        <v>408</v>
      </c>
      <c r="N146" s="28" t="s">
        <v>408</v>
      </c>
      <c r="O146" s="41"/>
      <c r="P146" s="48" t="s">
        <v>614</v>
      </c>
      <c r="Q146" s="48" t="s">
        <v>614</v>
      </c>
      <c r="R146" s="48" t="s">
        <v>614</v>
      </c>
      <c r="S146" s="48" t="s">
        <v>614</v>
      </c>
      <c r="T146" s="48" t="s">
        <v>614</v>
      </c>
      <c r="U146" s="48" t="s">
        <v>614</v>
      </c>
      <c r="V146" s="48" t="s">
        <v>614</v>
      </c>
      <c r="W146" s="48" t="s">
        <v>614</v>
      </c>
      <c r="X146" s="48" t="s">
        <v>656</v>
      </c>
      <c r="Y146" s="48" t="s">
        <v>1035</v>
      </c>
      <c r="Z146" s="48" t="s">
        <v>1035</v>
      </c>
      <c r="AA146" s="48" t="s">
        <v>1036</v>
      </c>
      <c r="AB146" s="48" t="s">
        <v>1036</v>
      </c>
      <c r="AC146" s="48" t="s">
        <v>1036</v>
      </c>
      <c r="AD146" s="48" t="s">
        <v>1036</v>
      </c>
      <c r="AE146" s="48" t="s">
        <v>1036</v>
      </c>
      <c r="AF146" s="48" t="s">
        <v>1036</v>
      </c>
      <c r="AG146" s="48" t="s">
        <v>1036</v>
      </c>
      <c r="AH146" s="48" t="s">
        <v>1036</v>
      </c>
      <c r="AI146" s="48" t="s">
        <v>1036</v>
      </c>
      <c r="AJ146" s="48" t="s">
        <v>1036</v>
      </c>
      <c r="AK146" s="48" t="s">
        <v>1036</v>
      </c>
      <c r="AL146" s="48" t="s">
        <v>1036</v>
      </c>
      <c r="AM146" s="48" t="s">
        <v>1036</v>
      </c>
      <c r="AN146" s="48" t="s">
        <v>1036</v>
      </c>
      <c r="AO146" s="48" t="s">
        <v>1035</v>
      </c>
      <c r="AP146" s="48" t="s">
        <v>1035</v>
      </c>
      <c r="AQ146" s="48" t="s">
        <v>1035</v>
      </c>
      <c r="AR146" s="48" t="s">
        <v>1035</v>
      </c>
      <c r="AS146" s="48" t="s">
        <v>1035</v>
      </c>
      <c r="AT146" s="48" t="s">
        <v>1035</v>
      </c>
      <c r="AU146" s="48" t="s">
        <v>1035</v>
      </c>
      <c r="AV146" s="48" t="s">
        <v>505</v>
      </c>
      <c r="AW146" s="48" t="s">
        <v>505</v>
      </c>
      <c r="AX146" s="48" t="s">
        <v>505</v>
      </c>
      <c r="AY146" s="48" t="s">
        <v>1037</v>
      </c>
      <c r="AZ146" s="28" t="s">
        <v>1037</v>
      </c>
    </row>
    <row r="147" ht="15.75" customHeight="1">
      <c r="A147" s="40">
        <v>131.0</v>
      </c>
      <c r="B147" s="28" t="s">
        <v>1038</v>
      </c>
      <c r="C147" s="41"/>
      <c r="D147" s="42">
        <f t="array" ref="D147">index(systems,match($A147,INDEX(systems,0,1),),3)</f>
        <v>-41.335</v>
      </c>
      <c r="E147" s="42">
        <f t="array" ref="E147">index(systems,match($A147,INDEX(systems,0,1),),4)</f>
        <v>-315.245</v>
      </c>
      <c r="F147" s="43" t="str">
        <f>IFERROR(__xludf.DUMMYFUNCTION("let(row, match($B147&amp;if($C147&lt;&gt;"""","" [""&amp;$C147&amp;""]"",""""),index(nebulae,,2),0),join("","",iferror(round(index(nebulae,row,5)/2,3),1),iferror(round(index(nebulae,row,6)/2,3),1),0))"),"1,1,0")</f>
        <v>1,1,0</v>
      </c>
      <c r="G147" s="44" t="s">
        <v>1039</v>
      </c>
      <c r="H147" s="45">
        <f t="array" ref="H147">let(systemId,match(A147,index(systems,0,1),),refSystemId,match($H$1,index(systems,0,1),),x,index(systems,systemId,3),y,index(systems,systemId,4),refX,index(systems,refSystemId,3),refY,index(systems,refSystemId,4),round(sqrt((x-refX)^2+(y-refY)^2),3))</f>
        <v>317.943</v>
      </c>
      <c r="I147" s="48" t="s">
        <v>408</v>
      </c>
      <c r="J147" s="41"/>
      <c r="K147" s="41"/>
      <c r="L147" s="41"/>
      <c r="M147" s="28" t="s">
        <v>966</v>
      </c>
      <c r="N147" s="28" t="s">
        <v>1040</v>
      </c>
      <c r="O147" s="48" t="s">
        <v>1040</v>
      </c>
      <c r="P147" s="48" t="s">
        <v>1040</v>
      </c>
      <c r="Q147" s="48" t="s">
        <v>1040</v>
      </c>
      <c r="R147" s="48" t="s">
        <v>1040</v>
      </c>
      <c r="S147" s="48" t="s">
        <v>1040</v>
      </c>
      <c r="T147" s="48" t="s">
        <v>1040</v>
      </c>
      <c r="U147" s="48" t="s">
        <v>1041</v>
      </c>
      <c r="V147" s="48" t="s">
        <v>1041</v>
      </c>
      <c r="W147" s="48" t="s">
        <v>1041</v>
      </c>
      <c r="X147" s="48" t="s">
        <v>1041</v>
      </c>
      <c r="Y147" s="48" t="s">
        <v>1041</v>
      </c>
      <c r="Z147" s="48" t="s">
        <v>1042</v>
      </c>
      <c r="AA147" s="48" t="s">
        <v>1041</v>
      </c>
      <c r="AB147" s="48" t="s">
        <v>1041</v>
      </c>
      <c r="AC147" s="48" t="s">
        <v>1041</v>
      </c>
      <c r="AD147" s="48" t="s">
        <v>1041</v>
      </c>
      <c r="AE147" s="48" t="s">
        <v>1041</v>
      </c>
      <c r="AF147" s="48" t="s">
        <v>1041</v>
      </c>
      <c r="AG147" s="48" t="s">
        <v>1041</v>
      </c>
      <c r="AH147" s="48" t="s">
        <v>1041</v>
      </c>
      <c r="AI147" s="48" t="s">
        <v>1041</v>
      </c>
      <c r="AJ147" s="48" t="s">
        <v>1041</v>
      </c>
      <c r="AK147" s="48" t="s">
        <v>1041</v>
      </c>
      <c r="AL147" s="48" t="s">
        <v>1041</v>
      </c>
      <c r="AM147" s="48" t="s">
        <v>1041</v>
      </c>
      <c r="AN147" s="48" t="s">
        <v>1041</v>
      </c>
      <c r="AO147" s="48" t="s">
        <v>1041</v>
      </c>
      <c r="AP147" s="48" t="s">
        <v>1041</v>
      </c>
      <c r="AQ147" s="48" t="s">
        <v>1042</v>
      </c>
      <c r="AR147" s="48" t="s">
        <v>1042</v>
      </c>
      <c r="AS147" s="48" t="s">
        <v>1042</v>
      </c>
      <c r="AT147" s="52" t="s">
        <v>1042</v>
      </c>
      <c r="AU147" s="52" t="s">
        <v>1042</v>
      </c>
      <c r="AV147" s="48" t="s">
        <v>1042</v>
      </c>
      <c r="AW147" s="48" t="s">
        <v>1042</v>
      </c>
      <c r="AX147" s="52" t="s">
        <v>1042</v>
      </c>
      <c r="AY147" s="52" t="s">
        <v>1042</v>
      </c>
      <c r="AZ147" s="28" t="s">
        <v>969</v>
      </c>
    </row>
    <row r="148" ht="15.75" customHeight="1">
      <c r="A148" s="40">
        <v>132.0</v>
      </c>
      <c r="B148" s="28" t="s">
        <v>1043</v>
      </c>
      <c r="C148" s="41"/>
      <c r="D148" s="42">
        <f t="array" ref="D148">index(systems,match($A148,INDEX(systems,0,1),),3)</f>
        <v>-49.375</v>
      </c>
      <c r="E148" s="42">
        <f t="array" ref="E148">index(systems,match($A148,INDEX(systems,0,1),),4)</f>
        <v>-216.713</v>
      </c>
      <c r="F148" s="43" t="str">
        <f>IFERROR(__xludf.DUMMYFUNCTION("let(row, match($B148&amp;if($C148&lt;&gt;"""","" [""&amp;$C148&amp;""]"",""""),index(nebulae,,2),0),join("","",iferror(round(index(nebulae,row,5)/2,3),1),iferror(round(index(nebulae,row,6)/2,3),1),0))"),"1,1,0")</f>
        <v>1,1,0</v>
      </c>
      <c r="G148" s="44" t="s">
        <v>1044</v>
      </c>
      <c r="H148" s="45">
        <f t="array" ref="H148">let(systemId,match(A148,index(systems,0,1),),refSystemId,match($H$1,index(systems,0,1),),x,index(systems,systemId,3),y,index(systems,systemId,4),refX,index(systems,refSystemId,3),refY,index(systems,refSystemId,4),round(sqrt((x-refX)^2+(y-refY)^2),3))</f>
        <v>222.267</v>
      </c>
      <c r="I148" s="28" t="s">
        <v>418</v>
      </c>
      <c r="J148" s="41"/>
      <c r="K148" s="41"/>
      <c r="L148" s="41"/>
      <c r="M148" s="28" t="s">
        <v>966</v>
      </c>
      <c r="N148" s="28" t="s">
        <v>1045</v>
      </c>
      <c r="O148" s="48" t="s">
        <v>1045</v>
      </c>
      <c r="P148" s="48" t="s">
        <v>1045</v>
      </c>
      <c r="Q148" s="48" t="s">
        <v>1045</v>
      </c>
      <c r="R148" s="48" t="s">
        <v>1045</v>
      </c>
      <c r="S148" s="48" t="s">
        <v>1045</v>
      </c>
      <c r="T148" s="48" t="s">
        <v>1045</v>
      </c>
      <c r="U148" s="48" t="s">
        <v>1045</v>
      </c>
      <c r="V148" s="48" t="s">
        <v>1045</v>
      </c>
      <c r="W148" s="48" t="s">
        <v>1045</v>
      </c>
      <c r="X148" s="48" t="s">
        <v>1045</v>
      </c>
      <c r="Y148" s="48" t="s">
        <v>1046</v>
      </c>
      <c r="Z148" s="48" t="s">
        <v>1046</v>
      </c>
      <c r="AA148" s="48" t="s">
        <v>1046</v>
      </c>
      <c r="AB148" s="48" t="s">
        <v>1046</v>
      </c>
      <c r="AC148" s="48" t="s">
        <v>1046</v>
      </c>
      <c r="AD148" s="48" t="s">
        <v>1046</v>
      </c>
      <c r="AE148" s="48" t="s">
        <v>1046</v>
      </c>
      <c r="AF148" s="48" t="s">
        <v>1046</v>
      </c>
      <c r="AG148" s="48" t="s">
        <v>1046</v>
      </c>
      <c r="AH148" s="48" t="s">
        <v>1046</v>
      </c>
      <c r="AI148" s="48" t="s">
        <v>1046</v>
      </c>
      <c r="AJ148" s="48" t="s">
        <v>1046</v>
      </c>
      <c r="AK148" s="48" t="s">
        <v>1046</v>
      </c>
      <c r="AL148" s="48" t="s">
        <v>1046</v>
      </c>
      <c r="AM148" s="48" t="s">
        <v>1046</v>
      </c>
      <c r="AN148" s="48" t="s">
        <v>1046</v>
      </c>
      <c r="AO148" s="48" t="s">
        <v>1046</v>
      </c>
      <c r="AP148" s="48" t="s">
        <v>1046</v>
      </c>
      <c r="AQ148" s="48" t="s">
        <v>1046</v>
      </c>
      <c r="AR148" s="48" t="s">
        <v>1046</v>
      </c>
      <c r="AS148" s="48" t="s">
        <v>1047</v>
      </c>
      <c r="AT148" s="48" t="s">
        <v>1047</v>
      </c>
      <c r="AU148" s="48" t="s">
        <v>1048</v>
      </c>
      <c r="AV148" s="48" t="s">
        <v>1048</v>
      </c>
      <c r="AW148" s="48" t="s">
        <v>1048</v>
      </c>
      <c r="AX148" s="48" t="s">
        <v>1049</v>
      </c>
      <c r="AY148" s="48" t="s">
        <v>1049</v>
      </c>
      <c r="AZ148" s="51" t="s">
        <v>1049</v>
      </c>
    </row>
    <row r="149" ht="15.75" customHeight="1">
      <c r="A149" s="40">
        <v>133.0</v>
      </c>
      <c r="B149" s="28" t="s">
        <v>1050</v>
      </c>
      <c r="C149" s="41"/>
      <c r="D149" s="42">
        <f t="array" ref="D149">index(systems,match($A149,INDEX(systems,0,1),),3)</f>
        <v>-288.729</v>
      </c>
      <c r="E149" s="42">
        <f t="array" ref="E149">index(systems,match($A149,INDEX(systems,0,1),),4)</f>
        <v>314.793</v>
      </c>
      <c r="F149" s="43" t="str">
        <f>IFERROR(__xludf.DUMMYFUNCTION("let(row, match($B149&amp;if($C149&lt;&gt;"""","" [""&amp;$C149&amp;""]"",""""),index(nebulae,,2),0),join("","",iferror(round(index(nebulae,row,5)/2,3),1),iferror(round(index(nebulae,row,6)/2,3),1),0))"),"1,1,0")</f>
        <v>1,1,0</v>
      </c>
      <c r="G149" s="44" t="s">
        <v>1051</v>
      </c>
      <c r="H149" s="45">
        <f t="array" ref="H149">let(systemId,match(A149,index(systems,0,1),),refSystemId,match($H$1,index(systems,0,1),),x,index(systems,systemId,3),y,index(systems,systemId,4),refX,index(systems,refSystemId,3),refY,index(systems,refSystemId,4),round(sqrt((x-refX)^2+(y-refY)^2),3))</f>
        <v>427.152</v>
      </c>
      <c r="I149" s="46" t="s">
        <v>408</v>
      </c>
      <c r="J149" s="46" t="s">
        <v>408</v>
      </c>
      <c r="K149" s="46" t="s">
        <v>408</v>
      </c>
      <c r="L149" s="46" t="s">
        <v>408</v>
      </c>
      <c r="M149" s="41"/>
      <c r="N149" s="28" t="s">
        <v>435</v>
      </c>
      <c r="O149" s="48" t="s">
        <v>435</v>
      </c>
      <c r="P149" s="48" t="s">
        <v>435</v>
      </c>
      <c r="Q149" s="48" t="s">
        <v>435</v>
      </c>
      <c r="R149" s="48" t="s">
        <v>435</v>
      </c>
      <c r="S149" s="48" t="s">
        <v>435</v>
      </c>
      <c r="T149" s="48" t="s">
        <v>435</v>
      </c>
      <c r="U149" s="48" t="s">
        <v>435</v>
      </c>
      <c r="V149" s="48" t="s">
        <v>435</v>
      </c>
      <c r="W149" s="48" t="s">
        <v>435</v>
      </c>
      <c r="X149" s="48" t="s">
        <v>435</v>
      </c>
      <c r="Y149" s="48" t="s">
        <v>435</v>
      </c>
      <c r="Z149" s="48" t="s">
        <v>435</v>
      </c>
      <c r="AA149" s="48" t="s">
        <v>590</v>
      </c>
      <c r="AB149" s="48" t="s">
        <v>590</v>
      </c>
      <c r="AC149" s="48" t="s">
        <v>590</v>
      </c>
      <c r="AD149" s="48" t="s">
        <v>590</v>
      </c>
      <c r="AE149" s="48" t="s">
        <v>590</v>
      </c>
      <c r="AF149" s="48" t="s">
        <v>590</v>
      </c>
      <c r="AG149" s="48" t="s">
        <v>590</v>
      </c>
      <c r="AH149" s="48" t="s">
        <v>591</v>
      </c>
      <c r="AI149" s="48" t="s">
        <v>592</v>
      </c>
      <c r="AJ149" s="48" t="s">
        <v>592</v>
      </c>
      <c r="AK149" s="48" t="s">
        <v>592</v>
      </c>
      <c r="AL149" s="48" t="s">
        <v>592</v>
      </c>
      <c r="AM149" s="48" t="s">
        <v>592</v>
      </c>
      <c r="AN149" s="48" t="s">
        <v>592</v>
      </c>
      <c r="AO149" s="48" t="s">
        <v>592</v>
      </c>
      <c r="AP149" s="48" t="s">
        <v>592</v>
      </c>
      <c r="AQ149" s="48" t="s">
        <v>1052</v>
      </c>
      <c r="AR149" s="48" t="s">
        <v>1052</v>
      </c>
      <c r="AS149" s="48" t="s">
        <v>1052</v>
      </c>
      <c r="AT149" s="48" t="s">
        <v>593</v>
      </c>
      <c r="AU149" s="48" t="s">
        <v>593</v>
      </c>
      <c r="AV149" s="48" t="s">
        <v>593</v>
      </c>
      <c r="AW149" s="48" t="s">
        <v>594</v>
      </c>
      <c r="AX149" s="48" t="s">
        <v>594</v>
      </c>
      <c r="AY149" s="48" t="s">
        <v>594</v>
      </c>
      <c r="AZ149" s="51" t="s">
        <v>594</v>
      </c>
    </row>
    <row r="150" ht="15.75" customHeight="1">
      <c r="A150" s="40">
        <v>134.0</v>
      </c>
      <c r="B150" s="28" t="s">
        <v>1053</v>
      </c>
      <c r="C150" s="28" t="s">
        <v>1054</v>
      </c>
      <c r="D150" s="42">
        <f t="array" ref="D150">index(systems,match($A150,INDEX(systems,0,1),),3)</f>
        <v>-98.231</v>
      </c>
      <c r="E150" s="42">
        <f t="array" ref="E150">index(systems,match($A150,INDEX(systems,0,1),),4)</f>
        <v>-84.059</v>
      </c>
      <c r="F150" s="43" t="str">
        <f>IFERROR(__xludf.DUMMYFUNCTION("let(row, match($B150&amp;if($C150&lt;&gt;"""","" [""&amp;$C150&amp;""]"",""""),index(nebulae,,2),0),join("","",iferror(round(index(nebulae,row,5)/2,3),1),iferror(round(index(nebulae,row,6)/2,3),1),0))"),"1,1,0")</f>
        <v>1,1,0</v>
      </c>
      <c r="G150" s="44" t="s">
        <v>1055</v>
      </c>
      <c r="H150" s="45">
        <f t="array" ref="H150">let(systemId,match(A150,index(systems,0,1),),refSystemId,match($H$1,index(systems,0,1),),x,index(systems,systemId,3),y,index(systems,systemId,4),refX,index(systems,refSystemId,3),refY,index(systems,refSystemId,4),round(sqrt((x-refX)^2+(y-refY)^2),3))</f>
        <v>129.287</v>
      </c>
      <c r="I150" s="28" t="s">
        <v>426</v>
      </c>
      <c r="J150" s="48" t="s">
        <v>427</v>
      </c>
      <c r="K150" s="48" t="s">
        <v>427</v>
      </c>
      <c r="L150" s="48" t="s">
        <v>427</v>
      </c>
      <c r="M150" s="28" t="s">
        <v>427</v>
      </c>
      <c r="N150" s="28" t="s">
        <v>427</v>
      </c>
      <c r="O150" s="48" t="s">
        <v>427</v>
      </c>
      <c r="P150" s="48" t="s">
        <v>427</v>
      </c>
      <c r="Q150" s="48" t="s">
        <v>427</v>
      </c>
      <c r="R150" s="48" t="s">
        <v>427</v>
      </c>
      <c r="S150" s="48" t="s">
        <v>427</v>
      </c>
      <c r="T150" s="48" t="s">
        <v>427</v>
      </c>
      <c r="U150" s="48" t="s">
        <v>427</v>
      </c>
      <c r="V150" s="48" t="s">
        <v>427</v>
      </c>
      <c r="W150" s="48" t="s">
        <v>427</v>
      </c>
      <c r="X150" s="48" t="s">
        <v>427</v>
      </c>
      <c r="Y150" s="48" t="s">
        <v>427</v>
      </c>
      <c r="Z150" s="48" t="s">
        <v>427</v>
      </c>
      <c r="AA150" s="48" t="s">
        <v>427</v>
      </c>
      <c r="AB150" s="48" t="s">
        <v>427</v>
      </c>
      <c r="AC150" s="48" t="s">
        <v>427</v>
      </c>
      <c r="AD150" s="48" t="s">
        <v>427</v>
      </c>
      <c r="AE150" s="48" t="s">
        <v>427</v>
      </c>
      <c r="AF150" s="48" t="s">
        <v>427</v>
      </c>
      <c r="AG150" s="48" t="s">
        <v>427</v>
      </c>
      <c r="AH150" s="48" t="s">
        <v>427</v>
      </c>
      <c r="AI150" s="48" t="s">
        <v>427</v>
      </c>
      <c r="AJ150" s="48" t="s">
        <v>427</v>
      </c>
      <c r="AK150" s="48" t="s">
        <v>427</v>
      </c>
      <c r="AL150" s="48" t="s">
        <v>427</v>
      </c>
      <c r="AM150" s="48" t="s">
        <v>427</v>
      </c>
      <c r="AN150" s="48" t="s">
        <v>427</v>
      </c>
      <c r="AO150" s="48" t="s">
        <v>427</v>
      </c>
      <c r="AP150" s="48" t="s">
        <v>427</v>
      </c>
      <c r="AQ150" s="48" t="s">
        <v>427</v>
      </c>
      <c r="AR150" s="48" t="s">
        <v>426</v>
      </c>
      <c r="AS150" s="48" t="s">
        <v>426</v>
      </c>
      <c r="AT150" s="48" t="s">
        <v>946</v>
      </c>
      <c r="AU150" s="48" t="s">
        <v>946</v>
      </c>
      <c r="AV150" s="48" t="s">
        <v>946</v>
      </c>
      <c r="AW150" s="48" t="s">
        <v>946</v>
      </c>
      <c r="AX150" s="48" t="s">
        <v>429</v>
      </c>
      <c r="AY150" s="48" t="s">
        <v>429</v>
      </c>
      <c r="AZ150" s="28" t="s">
        <v>429</v>
      </c>
    </row>
    <row r="151" ht="15.75" customHeight="1">
      <c r="A151" s="40">
        <v>135.0</v>
      </c>
      <c r="B151" s="28" t="s">
        <v>1056</v>
      </c>
      <c r="C151" s="41"/>
      <c r="D151" s="42">
        <f t="array" ref="D151">index(systems,match($A151,INDEX(systems,0,1),),3)</f>
        <v>124.219</v>
      </c>
      <c r="E151" s="42">
        <f t="array" ref="E151">index(systems,match($A151,INDEX(systems,0,1),),4)</f>
        <v>-88.218</v>
      </c>
      <c r="F151" s="43" t="str">
        <f>IFERROR(__xludf.DUMMYFUNCTION("let(row, match($B151&amp;if($C151&lt;&gt;"""","" [""&amp;$C151&amp;""]"",""""),index(nebulae,,2),0),join("","",iferror(round(index(nebulae,row,5)/2,3),1),iferror(round(index(nebulae,row,6)/2,3),1),0))"),"1,1,0")</f>
        <v>1,1,0</v>
      </c>
      <c r="G151" s="44" t="s">
        <v>1057</v>
      </c>
      <c r="H151" s="45">
        <f t="array" ref="H151">let(systemId,match(A151,index(systems,0,1),),refSystemId,match($H$1,index(systems,0,1),),x,index(systems,systemId,3),y,index(systems,systemId,4),refX,index(systems,refSystemId,3),refY,index(systems,refSystemId,4),round(sqrt((x-refX)^2+(y-refY)^2),3))</f>
        <v>152.357</v>
      </c>
      <c r="I151" s="28" t="s">
        <v>408</v>
      </c>
      <c r="J151" s="28" t="s">
        <v>408</v>
      </c>
      <c r="K151" s="28" t="s">
        <v>408</v>
      </c>
      <c r="L151" s="28" t="s">
        <v>408</v>
      </c>
      <c r="M151" s="28" t="s">
        <v>408</v>
      </c>
      <c r="N151" s="28" t="s">
        <v>408</v>
      </c>
      <c r="O151" s="41"/>
      <c r="P151" s="48" t="s">
        <v>1058</v>
      </c>
      <c r="Q151" s="48" t="s">
        <v>1058</v>
      </c>
      <c r="R151" s="48" t="s">
        <v>1058</v>
      </c>
      <c r="S151" s="48" t="s">
        <v>1058</v>
      </c>
      <c r="T151" s="48" t="s">
        <v>1058</v>
      </c>
      <c r="U151" s="48" t="s">
        <v>1058</v>
      </c>
      <c r="V151" s="48" t="s">
        <v>1058</v>
      </c>
      <c r="W151" s="48" t="s">
        <v>502</v>
      </c>
      <c r="X151" s="48" t="s">
        <v>422</v>
      </c>
      <c r="Y151" s="48" t="s">
        <v>422</v>
      </c>
      <c r="Z151" s="48" t="s">
        <v>422</v>
      </c>
      <c r="AA151" s="48" t="s">
        <v>422</v>
      </c>
      <c r="AB151" s="48" t="s">
        <v>422</v>
      </c>
      <c r="AC151" s="48" t="s">
        <v>422</v>
      </c>
      <c r="AD151" s="48" t="s">
        <v>422</v>
      </c>
      <c r="AE151" s="48" t="s">
        <v>422</v>
      </c>
      <c r="AF151" s="48" t="s">
        <v>422</v>
      </c>
      <c r="AG151" s="48" t="s">
        <v>422</v>
      </c>
      <c r="AH151" s="48" t="s">
        <v>422</v>
      </c>
      <c r="AI151" s="48" t="s">
        <v>422</v>
      </c>
      <c r="AJ151" s="48" t="s">
        <v>422</v>
      </c>
      <c r="AK151" s="48" t="s">
        <v>422</v>
      </c>
      <c r="AL151" s="48" t="s">
        <v>422</v>
      </c>
      <c r="AM151" s="48" t="s">
        <v>422</v>
      </c>
      <c r="AN151" s="48" t="s">
        <v>422</v>
      </c>
      <c r="AO151" s="48" t="s">
        <v>422</v>
      </c>
      <c r="AP151" s="48" t="s">
        <v>422</v>
      </c>
      <c r="AQ151" s="48" t="s">
        <v>422</v>
      </c>
      <c r="AR151" s="48" t="s">
        <v>422</v>
      </c>
      <c r="AS151" s="48" t="s">
        <v>422</v>
      </c>
      <c r="AT151" s="48" t="s">
        <v>422</v>
      </c>
      <c r="AU151" s="48" t="s">
        <v>422</v>
      </c>
      <c r="AV151" s="48" t="s">
        <v>422</v>
      </c>
      <c r="AW151" s="48" t="s">
        <v>422</v>
      </c>
      <c r="AX151" s="48" t="s">
        <v>422</v>
      </c>
      <c r="AY151" s="48" t="s">
        <v>422</v>
      </c>
      <c r="AZ151" s="28" t="s">
        <v>422</v>
      </c>
    </row>
    <row r="152" ht="15.75" customHeight="1">
      <c r="A152" s="40">
        <v>3095.0</v>
      </c>
      <c r="B152" s="28" t="s">
        <v>1059</v>
      </c>
      <c r="C152" s="41"/>
      <c r="D152" s="42">
        <f t="array" ref="D152">index(systems,match($A152,INDEX(systems,0,1),),3)</f>
        <v>994.464</v>
      </c>
      <c r="E152" s="42">
        <f t="array" ref="E152">index(systems,match($A152,INDEX(systems,0,1),),4)</f>
        <v>204.918</v>
      </c>
      <c r="F152" s="43" t="str">
        <f>IFERROR(__xludf.DUMMYFUNCTION("let(row, match($B152&amp;if($C152&lt;&gt;"""","" [""&amp;$C152&amp;""]"",""""),index(nebulae,,2),0),join("","",iferror(round(index(nebulae,row,5)/2,3),1),iferror(round(index(nebulae,row,6)/2,3),1),0))"),"1,1,0")</f>
        <v>1,1,0</v>
      </c>
      <c r="G152" s="44" t="s">
        <v>1060</v>
      </c>
      <c r="H152" s="45">
        <f t="array" ref="H152">let(systemId,match(A152,index(systems,0,1),),refSystemId,match($H$1,index(systems,0,1),),x,index(systems,systemId,3),y,index(systems,systemId,4),refX,index(systems,refSystemId,3),refY,index(systems,refSystemId,4),round(sqrt((x-refX)^2+(y-refY)^2),3))</f>
        <v>1015.357</v>
      </c>
      <c r="I152" s="55"/>
      <c r="J152" s="55"/>
      <c r="K152" s="55"/>
      <c r="L152" s="55"/>
      <c r="M152" s="55"/>
      <c r="N152" s="55"/>
      <c r="O152" s="55"/>
      <c r="P152" s="55"/>
      <c r="Q152" s="56" t="s">
        <v>1061</v>
      </c>
      <c r="R152" s="56" t="s">
        <v>1061</v>
      </c>
      <c r="S152" s="56" t="s">
        <v>1061</v>
      </c>
      <c r="T152" s="56" t="s">
        <v>1061</v>
      </c>
      <c r="U152" s="56" t="s">
        <v>1061</v>
      </c>
      <c r="V152" s="56" t="s">
        <v>1061</v>
      </c>
      <c r="W152" s="56" t="s">
        <v>1061</v>
      </c>
      <c r="X152" s="56" t="s">
        <v>1061</v>
      </c>
      <c r="Y152" s="56" t="s">
        <v>1061</v>
      </c>
      <c r="Z152" s="56" t="s">
        <v>1061</v>
      </c>
      <c r="AA152" s="56" t="s">
        <v>1061</v>
      </c>
      <c r="AB152" s="56" t="s">
        <v>1061</v>
      </c>
      <c r="AC152" s="56" t="s">
        <v>1061</v>
      </c>
      <c r="AD152" s="56" t="s">
        <v>1061</v>
      </c>
      <c r="AE152" s="56" t="s">
        <v>1061</v>
      </c>
      <c r="AF152" s="56" t="s">
        <v>1061</v>
      </c>
      <c r="AG152" s="56" t="s">
        <v>1061</v>
      </c>
      <c r="AH152" s="56" t="s">
        <v>1061</v>
      </c>
      <c r="AI152" s="56" t="s">
        <v>1061</v>
      </c>
      <c r="AJ152" s="56" t="s">
        <v>1061</v>
      </c>
      <c r="AK152" s="56" t="s">
        <v>1061</v>
      </c>
      <c r="AL152" s="56" t="s">
        <v>1061</v>
      </c>
      <c r="AM152" s="56" t="s">
        <v>1061</v>
      </c>
      <c r="AN152" s="56" t="s">
        <v>1061</v>
      </c>
      <c r="AO152" s="56" t="s">
        <v>1061</v>
      </c>
      <c r="AP152" s="56" t="s">
        <v>1061</v>
      </c>
      <c r="AQ152" s="56" t="s">
        <v>1061</v>
      </c>
      <c r="AR152" s="56" t="s">
        <v>1061</v>
      </c>
      <c r="AS152" s="56" t="s">
        <v>1061</v>
      </c>
      <c r="AT152" s="56" t="s">
        <v>1061</v>
      </c>
      <c r="AU152" s="51" t="s">
        <v>1061</v>
      </c>
      <c r="AV152" s="55"/>
      <c r="AW152" s="55"/>
      <c r="AX152" s="55"/>
      <c r="AY152" s="55"/>
      <c r="AZ152" s="55"/>
    </row>
    <row r="153" ht="15.75" customHeight="1">
      <c r="A153" s="40">
        <v>136.0</v>
      </c>
      <c r="B153" s="28" t="s">
        <v>1062</v>
      </c>
      <c r="C153" s="41"/>
      <c r="D153" s="42">
        <f t="array" ref="D153">index(systems,match($A153,INDEX(systems,0,1),),3)</f>
        <v>87.88</v>
      </c>
      <c r="E153" s="42">
        <f t="array" ref="E153">index(systems,match($A153,INDEX(systems,0,1),),4)</f>
        <v>-38.822</v>
      </c>
      <c r="F153" s="43" t="str">
        <f>IFERROR(__xludf.DUMMYFUNCTION("let(row, match($B153&amp;if($C153&lt;&gt;"""","" [""&amp;$C153&amp;""]"",""""),index(nebulae,,2),0),join("","",iferror(round(index(nebulae,row,5)/2,3),1),iferror(round(index(nebulae,row,6)/2,3),1),0))"),"1,1,0")</f>
        <v>1,1,0</v>
      </c>
      <c r="G153" s="44" t="s">
        <v>1063</v>
      </c>
      <c r="H153" s="45">
        <f t="array" ref="H153">let(systemId,match(A153,index(systems,0,1),),refSystemId,match($H$1,index(systems,0,1),),x,index(systems,systemId,3),y,index(systems,systemId,4),refX,index(systems,refSystemId,3),refY,index(systems,refSystemId,4),round(sqrt((x-refX)^2+(y-refY)^2),3))</f>
        <v>96.073</v>
      </c>
      <c r="I153" s="41"/>
      <c r="J153" s="41"/>
      <c r="K153" s="41"/>
      <c r="L153" s="41"/>
      <c r="M153" s="28" t="s">
        <v>807</v>
      </c>
      <c r="N153" s="28" t="s">
        <v>534</v>
      </c>
      <c r="O153" s="48" t="s">
        <v>534</v>
      </c>
      <c r="P153" s="48" t="s">
        <v>534</v>
      </c>
      <c r="Q153" s="48" t="s">
        <v>534</v>
      </c>
      <c r="R153" s="48" t="s">
        <v>535</v>
      </c>
      <c r="S153" s="48" t="s">
        <v>534</v>
      </c>
      <c r="T153" s="28" t="s">
        <v>534</v>
      </c>
      <c r="U153" s="48" t="s">
        <v>536</v>
      </c>
      <c r="V153" s="48" t="s">
        <v>536</v>
      </c>
      <c r="W153" s="48" t="s">
        <v>536</v>
      </c>
      <c r="X153" s="48" t="s">
        <v>536</v>
      </c>
      <c r="Y153" s="48" t="s">
        <v>1064</v>
      </c>
      <c r="Z153" s="48" t="s">
        <v>1064</v>
      </c>
      <c r="AA153" s="48" t="s">
        <v>1065</v>
      </c>
      <c r="AB153" s="48" t="s">
        <v>1065</v>
      </c>
      <c r="AC153" s="48" t="s">
        <v>1065</v>
      </c>
      <c r="AD153" s="48" t="s">
        <v>1065</v>
      </c>
      <c r="AE153" s="48" t="s">
        <v>1065</v>
      </c>
      <c r="AF153" s="48" t="s">
        <v>1065</v>
      </c>
      <c r="AG153" s="48" t="s">
        <v>1065</v>
      </c>
      <c r="AH153" s="48" t="s">
        <v>1065</v>
      </c>
      <c r="AI153" s="48" t="s">
        <v>1065</v>
      </c>
      <c r="AJ153" s="48" t="s">
        <v>1065</v>
      </c>
      <c r="AK153" s="48" t="s">
        <v>1065</v>
      </c>
      <c r="AL153" s="48" t="s">
        <v>1065</v>
      </c>
      <c r="AM153" s="48" t="s">
        <v>1065</v>
      </c>
      <c r="AN153" s="48" t="s">
        <v>1065</v>
      </c>
      <c r="AO153" s="48" t="s">
        <v>1064</v>
      </c>
      <c r="AP153" s="48" t="s">
        <v>1064</v>
      </c>
      <c r="AQ153" s="48" t="s">
        <v>516</v>
      </c>
      <c r="AR153" s="48" t="s">
        <v>517</v>
      </c>
      <c r="AS153" s="48" t="s">
        <v>540</v>
      </c>
      <c r="AT153" s="48" t="s">
        <v>540</v>
      </c>
      <c r="AU153" s="48" t="s">
        <v>540</v>
      </c>
      <c r="AV153" s="52" t="s">
        <v>540</v>
      </c>
      <c r="AW153" s="48" t="s">
        <v>503</v>
      </c>
      <c r="AX153" s="48" t="s">
        <v>541</v>
      </c>
      <c r="AY153" s="48" t="s">
        <v>542</v>
      </c>
      <c r="AZ153" s="28" t="s">
        <v>542</v>
      </c>
    </row>
    <row r="154" ht="15.75" customHeight="1">
      <c r="A154" s="40">
        <v>137.0</v>
      </c>
      <c r="B154" s="28" t="s">
        <v>1066</v>
      </c>
      <c r="C154" s="41"/>
      <c r="D154" s="42">
        <f t="array" ref="D154">index(systems,match($A154,INDEX(systems,0,1),),3)</f>
        <v>390.616</v>
      </c>
      <c r="E154" s="42">
        <f t="array" ref="E154">index(systems,match($A154,INDEX(systems,0,1),),4)</f>
        <v>-361.187</v>
      </c>
      <c r="F154" s="43" t="str">
        <f>IFERROR(__xludf.DUMMYFUNCTION("let(row, match($B154&amp;if($C154&lt;&gt;"""","" [""&amp;$C154&amp;""]"",""""),index(nebulae,,2),0),join("","",iferror(round(index(nebulae,row,5)/2,3),1),iferror(round(index(nebulae,row,6)/2,3),1),0))"),"1,1,0")</f>
        <v>1,1,0</v>
      </c>
      <c r="G154" s="44" t="s">
        <v>1067</v>
      </c>
      <c r="H154" s="45">
        <f t="array" ref="H154">let(systemId,match(A154,index(systems,0,1),),refSystemId,match($H$1,index(systems,0,1),),x,index(systems,systemId,3),y,index(systems,systemId,4),refX,index(systems,refSystemId,3),refY,index(systems,refSystemId,4),round(sqrt((x-refX)^2+(y-refY)^2),3))</f>
        <v>532.012</v>
      </c>
      <c r="I154" s="46" t="s">
        <v>408</v>
      </c>
      <c r="J154" s="46" t="s">
        <v>408</v>
      </c>
      <c r="K154" s="46" t="s">
        <v>408</v>
      </c>
      <c r="L154" s="46" t="s">
        <v>408</v>
      </c>
      <c r="M154" s="46" t="s">
        <v>408</v>
      </c>
      <c r="N154" s="51" t="s">
        <v>408</v>
      </c>
      <c r="O154" s="54"/>
      <c r="P154" s="48" t="s">
        <v>952</v>
      </c>
      <c r="Q154" s="48" t="s">
        <v>952</v>
      </c>
      <c r="R154" s="48" t="s">
        <v>952</v>
      </c>
      <c r="S154" s="48" t="s">
        <v>952</v>
      </c>
      <c r="T154" s="52" t="s">
        <v>952</v>
      </c>
      <c r="U154" s="52" t="s">
        <v>952</v>
      </c>
      <c r="V154" s="52" t="s">
        <v>952</v>
      </c>
      <c r="W154" s="52" t="s">
        <v>952</v>
      </c>
      <c r="X154" s="52" t="s">
        <v>422</v>
      </c>
      <c r="Y154" s="52" t="s">
        <v>422</v>
      </c>
      <c r="Z154" s="52" t="s">
        <v>422</v>
      </c>
      <c r="AA154" s="52" t="s">
        <v>422</v>
      </c>
      <c r="AB154" s="52" t="s">
        <v>422</v>
      </c>
      <c r="AC154" s="52" t="s">
        <v>422</v>
      </c>
      <c r="AD154" s="52" t="s">
        <v>422</v>
      </c>
      <c r="AE154" s="52" t="s">
        <v>422</v>
      </c>
      <c r="AF154" s="52" t="s">
        <v>422</v>
      </c>
      <c r="AG154" s="52" t="s">
        <v>422</v>
      </c>
      <c r="AH154" s="52" t="s">
        <v>422</v>
      </c>
      <c r="AI154" s="52" t="s">
        <v>422</v>
      </c>
      <c r="AJ154" s="52" t="s">
        <v>422</v>
      </c>
      <c r="AK154" s="52" t="s">
        <v>422</v>
      </c>
      <c r="AL154" s="52" t="s">
        <v>422</v>
      </c>
      <c r="AM154" s="52" t="s">
        <v>422</v>
      </c>
      <c r="AN154" s="52" t="s">
        <v>422</v>
      </c>
      <c r="AO154" s="52" t="s">
        <v>422</v>
      </c>
      <c r="AP154" s="52" t="s">
        <v>422</v>
      </c>
      <c r="AQ154" s="52" t="s">
        <v>422</v>
      </c>
      <c r="AR154" s="52" t="s">
        <v>422</v>
      </c>
      <c r="AS154" s="48" t="s">
        <v>422</v>
      </c>
      <c r="AT154" s="48" t="s">
        <v>422</v>
      </c>
      <c r="AU154" s="48" t="s">
        <v>422</v>
      </c>
      <c r="AV154" s="48" t="s">
        <v>422</v>
      </c>
      <c r="AW154" s="48" t="s">
        <v>422</v>
      </c>
      <c r="AX154" s="48" t="s">
        <v>422</v>
      </c>
      <c r="AY154" s="48" t="s">
        <v>422</v>
      </c>
      <c r="AZ154" s="28" t="s">
        <v>422</v>
      </c>
    </row>
    <row r="155" ht="15.75" customHeight="1">
      <c r="A155" s="40">
        <v>138.0</v>
      </c>
      <c r="B155" s="28" t="s">
        <v>1068</v>
      </c>
      <c r="C155" s="41"/>
      <c r="D155" s="42">
        <f t="array" ref="D155">index(systems,match($A155,INDEX(systems,0,1),),3)</f>
        <v>411.779</v>
      </c>
      <c r="E155" s="42">
        <f t="array" ref="E155">index(systems,match($A155,INDEX(systems,0,1),),4)</f>
        <v>79.279</v>
      </c>
      <c r="F155" s="43" t="str">
        <f>IFERROR(__xludf.DUMMYFUNCTION("let(row, match($B155&amp;if($C155&lt;&gt;"""","" [""&amp;$C155&amp;""]"",""""),index(nebulae,,2),0),join("","",iferror(round(index(nebulae,row,5)/2,3),1),iferror(round(index(nebulae,row,6)/2,3),1),0))"),"1,1,0")</f>
        <v>1,1,0</v>
      </c>
      <c r="G155" s="44" t="s">
        <v>1069</v>
      </c>
      <c r="H155" s="45">
        <f t="array" ref="H155">let(systemId,match(A155,index(systems,0,1),),refSystemId,match($H$1,index(systems,0,1),),x,index(systems,systemId,3),y,index(systems,systemId,4),refX,index(systems,refSystemId,3),refY,index(systems,refSystemId,4),round(sqrt((x-refX)^2+(y-refY)^2),3))</f>
        <v>419.341</v>
      </c>
      <c r="I155" s="53"/>
      <c r="J155" s="53"/>
      <c r="K155" s="53"/>
      <c r="L155" s="53"/>
      <c r="M155" s="53"/>
      <c r="N155" s="28" t="s">
        <v>620</v>
      </c>
      <c r="O155" s="48" t="s">
        <v>620</v>
      </c>
      <c r="P155" s="48" t="s">
        <v>620</v>
      </c>
      <c r="Q155" s="48" t="s">
        <v>620</v>
      </c>
      <c r="R155" s="48" t="s">
        <v>620</v>
      </c>
      <c r="S155" s="48" t="s">
        <v>620</v>
      </c>
      <c r="T155" s="48" t="s">
        <v>620</v>
      </c>
      <c r="U155" s="48" t="s">
        <v>620</v>
      </c>
      <c r="V155" s="48" t="s">
        <v>620</v>
      </c>
      <c r="W155" s="48" t="s">
        <v>620</v>
      </c>
      <c r="X155" s="48" t="s">
        <v>620</v>
      </c>
      <c r="Y155" s="48" t="s">
        <v>1070</v>
      </c>
      <c r="Z155" s="48" t="s">
        <v>1070</v>
      </c>
      <c r="AA155" s="48" t="s">
        <v>1071</v>
      </c>
      <c r="AB155" s="48" t="s">
        <v>1071</v>
      </c>
      <c r="AC155" s="48" t="s">
        <v>1071</v>
      </c>
      <c r="AD155" s="48" t="s">
        <v>1071</v>
      </c>
      <c r="AE155" s="48" t="s">
        <v>1071</v>
      </c>
      <c r="AF155" s="48" t="s">
        <v>1071</v>
      </c>
      <c r="AG155" s="48" t="s">
        <v>1071</v>
      </c>
      <c r="AH155" s="48" t="s">
        <v>1071</v>
      </c>
      <c r="AI155" s="48" t="s">
        <v>1071</v>
      </c>
      <c r="AJ155" s="48" t="s">
        <v>1071</v>
      </c>
      <c r="AK155" s="48" t="s">
        <v>1071</v>
      </c>
      <c r="AL155" s="48" t="s">
        <v>1071</v>
      </c>
      <c r="AM155" s="48" t="s">
        <v>1071</v>
      </c>
      <c r="AN155" s="48" t="s">
        <v>1071</v>
      </c>
      <c r="AO155" s="48" t="s">
        <v>1070</v>
      </c>
      <c r="AP155" s="48" t="s">
        <v>1070</v>
      </c>
      <c r="AQ155" s="48" t="s">
        <v>1070</v>
      </c>
      <c r="AR155" s="48" t="s">
        <v>1070</v>
      </c>
      <c r="AS155" s="48" t="s">
        <v>1070</v>
      </c>
      <c r="AT155" s="48" t="s">
        <v>1070</v>
      </c>
      <c r="AU155" s="48" t="s">
        <v>1070</v>
      </c>
      <c r="AV155" s="48" t="s">
        <v>940</v>
      </c>
      <c r="AW155" s="48" t="s">
        <v>940</v>
      </c>
      <c r="AX155" s="48" t="s">
        <v>625</v>
      </c>
      <c r="AY155" s="48" t="s">
        <v>625</v>
      </c>
      <c r="AZ155" s="46" t="s">
        <v>625</v>
      </c>
    </row>
    <row r="156" ht="15.75" customHeight="1">
      <c r="A156" s="40">
        <v>139.0</v>
      </c>
      <c r="B156" s="28" t="s">
        <v>1072</v>
      </c>
      <c r="C156" s="41"/>
      <c r="D156" s="42">
        <f t="array" ref="D156">index(systems,match($A156,INDEX(systems,0,1),),3)</f>
        <v>586.511</v>
      </c>
      <c r="E156" s="42">
        <f t="array" ref="E156">index(systems,match($A156,INDEX(systems,0,1),),4)</f>
        <v>-78.111</v>
      </c>
      <c r="F156" s="43" t="str">
        <f>IFERROR(__xludf.DUMMYFUNCTION("let(row, match($B156&amp;if($C156&lt;&gt;"""","" [""&amp;$C156&amp;""]"",""""),index(nebulae,,2),0),join("","",iferror(round(index(nebulae,row,5)/2,3),1),iferror(round(index(nebulae,row,6)/2,3),1),0))"),"1,1,0")</f>
        <v>1,1,0</v>
      </c>
      <c r="G156" s="44" t="s">
        <v>1073</v>
      </c>
      <c r="H156" s="45">
        <f t="array" ref="H156">let(systemId,match(A156,index(systems,0,1),),refSystemId,match($H$1,index(systems,0,1),),x,index(systems,systemId,3),y,index(systems,systemId,4),refX,index(systems,refSystemId,3),refY,index(systems,refSystemId,4),round(sqrt((x-refX)^2+(y-refY)^2),3))</f>
        <v>591.69</v>
      </c>
      <c r="I156" s="53"/>
      <c r="J156" s="53"/>
      <c r="K156" s="53"/>
      <c r="L156" s="53"/>
      <c r="M156" s="53"/>
      <c r="N156" s="28" t="s">
        <v>1074</v>
      </c>
      <c r="O156" s="48" t="s">
        <v>1074</v>
      </c>
      <c r="P156" s="48" t="s">
        <v>1074</v>
      </c>
      <c r="Q156" s="48" t="s">
        <v>1074</v>
      </c>
      <c r="R156" s="48" t="s">
        <v>1074</v>
      </c>
      <c r="S156" s="48" t="s">
        <v>1074</v>
      </c>
      <c r="T156" s="48" t="s">
        <v>1074</v>
      </c>
      <c r="U156" s="48" t="s">
        <v>1074</v>
      </c>
      <c r="V156" s="48" t="s">
        <v>1074</v>
      </c>
      <c r="W156" s="48" t="s">
        <v>1074</v>
      </c>
      <c r="X156" s="48" t="s">
        <v>1074</v>
      </c>
      <c r="Y156" s="48" t="s">
        <v>1074</v>
      </c>
      <c r="Z156" s="48" t="s">
        <v>1074</v>
      </c>
      <c r="AA156" s="48" t="s">
        <v>1075</v>
      </c>
      <c r="AB156" s="48" t="s">
        <v>1075</v>
      </c>
      <c r="AC156" s="48" t="s">
        <v>1075</v>
      </c>
      <c r="AD156" s="48" t="s">
        <v>1075</v>
      </c>
      <c r="AE156" s="48" t="s">
        <v>1075</v>
      </c>
      <c r="AF156" s="48" t="s">
        <v>1075</v>
      </c>
      <c r="AG156" s="48" t="s">
        <v>1075</v>
      </c>
      <c r="AH156" s="48" t="s">
        <v>1075</v>
      </c>
      <c r="AI156" s="48" t="s">
        <v>1075</v>
      </c>
      <c r="AJ156" s="48" t="s">
        <v>1075</v>
      </c>
      <c r="AK156" s="48" t="s">
        <v>1075</v>
      </c>
      <c r="AL156" s="48" t="s">
        <v>1075</v>
      </c>
      <c r="AM156" s="48" t="s">
        <v>1075</v>
      </c>
      <c r="AN156" s="48" t="s">
        <v>1075</v>
      </c>
      <c r="AO156" s="48" t="s">
        <v>1074</v>
      </c>
      <c r="AP156" s="48" t="s">
        <v>1074</v>
      </c>
      <c r="AQ156" s="48" t="s">
        <v>1074</v>
      </c>
      <c r="AR156" s="48" t="s">
        <v>1076</v>
      </c>
      <c r="AS156" s="48" t="s">
        <v>1076</v>
      </c>
      <c r="AT156" s="48" t="s">
        <v>1076</v>
      </c>
      <c r="AU156" s="48" t="s">
        <v>1076</v>
      </c>
      <c r="AV156" s="48" t="s">
        <v>1076</v>
      </c>
      <c r="AW156" s="48" t="s">
        <v>1076</v>
      </c>
      <c r="AX156" s="48" t="s">
        <v>1076</v>
      </c>
      <c r="AY156" s="48" t="s">
        <v>1076</v>
      </c>
      <c r="AZ156" s="28" t="s">
        <v>1076</v>
      </c>
    </row>
    <row r="157" ht="15.75" customHeight="1">
      <c r="A157" s="40">
        <v>140.0</v>
      </c>
      <c r="B157" s="28" t="s">
        <v>1077</v>
      </c>
      <c r="C157" s="41"/>
      <c r="D157" s="42">
        <f t="array" ref="D157">index(systems,match($A157,INDEX(systems,0,1),),3)</f>
        <v>74.697</v>
      </c>
      <c r="E157" s="42">
        <f t="array" ref="E157">index(systems,match($A157,INDEX(systems,0,1),),4)</f>
        <v>-9.356</v>
      </c>
      <c r="F157" s="43" t="str">
        <f>IFERROR(__xludf.DUMMYFUNCTION("let(row, match($B157&amp;if($C157&lt;&gt;"""","" [""&amp;$C157&amp;""]"",""""),index(nebulae,,2),0),join("","",iferror(round(index(nebulae,row,5)/2,3),1),iferror(round(index(nebulae,row,6)/2,3),1),0))"),"1,1,0")</f>
        <v>1,1,0</v>
      </c>
      <c r="G157" s="44" t="s">
        <v>1078</v>
      </c>
      <c r="H157" s="45">
        <f t="array" ref="H157">let(systemId,match(A157,index(systems,0,1),),refSystemId,match($H$1,index(systems,0,1),),x,index(systems,systemId,3),y,index(systems,systemId,4),refX,index(systems,refSystemId,3),refY,index(systems,refSystemId,4),round(sqrt((x-refX)^2+(y-refY)^2),3))</f>
        <v>75.281</v>
      </c>
      <c r="I157" s="60" t="s">
        <v>408</v>
      </c>
      <c r="J157" s="60" t="s">
        <v>408</v>
      </c>
      <c r="K157" s="60" t="s">
        <v>408</v>
      </c>
      <c r="L157" s="48" t="s">
        <v>408</v>
      </c>
      <c r="M157" s="28" t="s">
        <v>408</v>
      </c>
      <c r="N157" s="28" t="s">
        <v>534</v>
      </c>
      <c r="O157" s="48" t="s">
        <v>534</v>
      </c>
      <c r="P157" s="48" t="s">
        <v>534</v>
      </c>
      <c r="Q157" s="48" t="s">
        <v>534</v>
      </c>
      <c r="R157" s="48" t="s">
        <v>535</v>
      </c>
      <c r="S157" s="48" t="s">
        <v>534</v>
      </c>
      <c r="T157" s="28" t="s">
        <v>534</v>
      </c>
      <c r="U157" s="48" t="s">
        <v>1079</v>
      </c>
      <c r="V157" s="48" t="s">
        <v>1079</v>
      </c>
      <c r="W157" s="48" t="s">
        <v>1079</v>
      </c>
      <c r="X157" s="48" t="s">
        <v>536</v>
      </c>
      <c r="Y157" s="48" t="s">
        <v>584</v>
      </c>
      <c r="Z157" s="48" t="s">
        <v>584</v>
      </c>
      <c r="AA157" s="48" t="s">
        <v>539</v>
      </c>
      <c r="AB157" s="48" t="s">
        <v>539</v>
      </c>
      <c r="AC157" s="48" t="s">
        <v>539</v>
      </c>
      <c r="AD157" s="48" t="s">
        <v>539</v>
      </c>
      <c r="AE157" s="48" t="s">
        <v>539</v>
      </c>
      <c r="AF157" s="48" t="s">
        <v>539</v>
      </c>
      <c r="AG157" s="48" t="s">
        <v>539</v>
      </c>
      <c r="AH157" s="48" t="s">
        <v>539</v>
      </c>
      <c r="AI157" s="48" t="s">
        <v>539</v>
      </c>
      <c r="AJ157" s="48" t="s">
        <v>539</v>
      </c>
      <c r="AK157" s="48" t="s">
        <v>539</v>
      </c>
      <c r="AL157" s="48" t="s">
        <v>539</v>
      </c>
      <c r="AM157" s="48" t="s">
        <v>539</v>
      </c>
      <c r="AN157" s="48" t="s">
        <v>539</v>
      </c>
      <c r="AO157" s="48" t="s">
        <v>584</v>
      </c>
      <c r="AP157" s="48" t="s">
        <v>584</v>
      </c>
      <c r="AQ157" s="48" t="s">
        <v>516</v>
      </c>
      <c r="AR157" s="48" t="s">
        <v>517</v>
      </c>
      <c r="AS157" s="48" t="s">
        <v>540</v>
      </c>
      <c r="AT157" s="48" t="s">
        <v>540</v>
      </c>
      <c r="AU157" s="48" t="s">
        <v>540</v>
      </c>
      <c r="AV157" s="48" t="s">
        <v>540</v>
      </c>
      <c r="AW157" s="48" t="s">
        <v>1064</v>
      </c>
      <c r="AX157" s="48" t="s">
        <v>1064</v>
      </c>
      <c r="AY157" s="48" t="s">
        <v>1064</v>
      </c>
      <c r="AZ157" s="28" t="s">
        <v>1064</v>
      </c>
    </row>
    <row r="158" ht="15.75" customHeight="1">
      <c r="A158" s="40">
        <v>2981.0</v>
      </c>
      <c r="B158" s="28" t="s">
        <v>1080</v>
      </c>
      <c r="C158" s="41"/>
      <c r="D158" s="42">
        <f t="array" ref="D158">index(systems,match($A158,INDEX(systems,0,1),),3)</f>
        <v>-862.507</v>
      </c>
      <c r="E158" s="42">
        <f t="array" ref="E158">index(systems,match($A158,INDEX(systems,0,1),),4)</f>
        <v>780.81</v>
      </c>
      <c r="F158" s="43" t="str">
        <f>IFERROR(__xludf.DUMMYFUNCTION("let(row, match($B158&amp;if($C158&lt;&gt;"""","" [""&amp;$C158&amp;""]"",""""),index(nebulae,,2),0),join("","",iferror(round(index(nebulae,row,5)/2,3),1),iferror(round(index(nebulae,row,6)/2,3),1),0))"),"1,1,0")</f>
        <v>1,1,0</v>
      </c>
      <c r="G158" s="44" t="s">
        <v>1081</v>
      </c>
      <c r="H158" s="45">
        <f t="array" ref="H158">let(systemId,match(A158,index(systems,0,1),),refSystemId,match($H$1,index(systems,0,1),),x,index(systems,systemId,3),y,index(systems,systemId,4),refX,index(systems,refSystemId,3),refY,index(systems,refSystemId,4),round(sqrt((x-refX)^2+(y-refY)^2),3))</f>
        <v>1163.436</v>
      </c>
      <c r="I158" s="41"/>
      <c r="J158" s="41"/>
      <c r="K158" s="41"/>
      <c r="L158" s="41"/>
      <c r="M158" s="41"/>
      <c r="N158" s="41"/>
      <c r="O158" s="41"/>
      <c r="P158" s="48" t="s">
        <v>408</v>
      </c>
      <c r="Q158" s="48" t="s">
        <v>408</v>
      </c>
      <c r="R158" s="48" t="s">
        <v>408</v>
      </c>
      <c r="S158" s="48" t="s">
        <v>408</v>
      </c>
      <c r="T158" s="48" t="s">
        <v>408</v>
      </c>
      <c r="U158" s="48" t="s">
        <v>408</v>
      </c>
      <c r="V158" s="48" t="s">
        <v>408</v>
      </c>
      <c r="W158" s="48" t="s">
        <v>408</v>
      </c>
      <c r="X158" s="48" t="s">
        <v>408</v>
      </c>
      <c r="Y158" s="48" t="s">
        <v>1082</v>
      </c>
      <c r="Z158" s="48" t="s">
        <v>1082</v>
      </c>
      <c r="AA158" s="48" t="s">
        <v>1082</v>
      </c>
      <c r="AB158" s="48" t="s">
        <v>1082</v>
      </c>
      <c r="AC158" s="48" t="s">
        <v>1082</v>
      </c>
      <c r="AD158" s="48" t="s">
        <v>1082</v>
      </c>
      <c r="AE158" s="48" t="s">
        <v>1082</v>
      </c>
      <c r="AF158" s="48" t="s">
        <v>1082</v>
      </c>
      <c r="AG158" s="48" t="s">
        <v>1082</v>
      </c>
      <c r="AH158" s="48" t="s">
        <v>1082</v>
      </c>
      <c r="AI158" s="48" t="s">
        <v>1082</v>
      </c>
      <c r="AJ158" s="48" t="s">
        <v>1082</v>
      </c>
      <c r="AK158" s="48" t="s">
        <v>1082</v>
      </c>
      <c r="AL158" s="48" t="s">
        <v>1082</v>
      </c>
      <c r="AM158" s="48" t="s">
        <v>1082</v>
      </c>
      <c r="AN158" s="52" t="s">
        <v>1082</v>
      </c>
      <c r="AO158" s="52" t="s">
        <v>1082</v>
      </c>
      <c r="AP158" s="52" t="s">
        <v>1082</v>
      </c>
      <c r="AQ158" s="48" t="s">
        <v>1082</v>
      </c>
      <c r="AR158" s="48" t="s">
        <v>1082</v>
      </c>
      <c r="AS158" s="48" t="s">
        <v>1082</v>
      </c>
      <c r="AT158" s="52" t="s">
        <v>1082</v>
      </c>
      <c r="AU158" s="52" t="s">
        <v>1082</v>
      </c>
      <c r="AV158" s="48" t="s">
        <v>1082</v>
      </c>
      <c r="AW158" s="51" t="s">
        <v>1082</v>
      </c>
      <c r="AX158" s="48" t="s">
        <v>1083</v>
      </c>
      <c r="AY158" s="48" t="s">
        <v>1083</v>
      </c>
      <c r="AZ158" s="48" t="s">
        <v>1083</v>
      </c>
    </row>
    <row r="159" ht="15.75" customHeight="1">
      <c r="A159" s="40">
        <v>141.0</v>
      </c>
      <c r="B159" s="28" t="s">
        <v>1084</v>
      </c>
      <c r="C159" s="41"/>
      <c r="D159" s="42">
        <f t="array" ref="D159">index(systems,match($A159,INDEX(systems,0,1),),3)</f>
        <v>-217.169</v>
      </c>
      <c r="E159" s="42">
        <f t="array" ref="E159">index(systems,match($A159,INDEX(systems,0,1),),4)</f>
        <v>-221.273</v>
      </c>
      <c r="F159" s="43" t="str">
        <f>IFERROR(__xludf.DUMMYFUNCTION("let(row, match($B159&amp;if($C159&lt;&gt;"""","" [""&amp;$C159&amp;""]"",""""),index(nebulae,,2),0),join("","",iferror(round(index(nebulae,row,5)/2,3),1),iferror(round(index(nebulae,row,6)/2,3),1),0))"),"1,1,0")</f>
        <v>1,1,0</v>
      </c>
      <c r="G159" s="44" t="s">
        <v>1085</v>
      </c>
      <c r="H159" s="45">
        <f t="array" ref="H159">let(systemId,match(A159,index(systems,0,1),),refSystemId,match($H$1,index(systems,0,1),),x,index(systems,systemId,3),y,index(systems,systemId,4),refX,index(systems,refSystemId,3),refY,index(systems,refSystemId,4),round(sqrt((x-refX)^2+(y-refY)^2),3))</f>
        <v>310.039</v>
      </c>
      <c r="I159" s="28" t="s">
        <v>408</v>
      </c>
      <c r="J159" s="41"/>
      <c r="K159" s="41"/>
      <c r="L159" s="41"/>
      <c r="M159" s="41"/>
      <c r="N159" s="28" t="s">
        <v>558</v>
      </c>
      <c r="O159" s="48" t="s">
        <v>558</v>
      </c>
      <c r="P159" s="48" t="s">
        <v>558</v>
      </c>
      <c r="Q159" s="48" t="s">
        <v>558</v>
      </c>
      <c r="R159" s="48" t="s">
        <v>558</v>
      </c>
      <c r="S159" s="48" t="s">
        <v>558</v>
      </c>
      <c r="T159" s="48" t="s">
        <v>558</v>
      </c>
      <c r="U159" s="48" t="s">
        <v>558</v>
      </c>
      <c r="V159" s="48" t="s">
        <v>558</v>
      </c>
      <c r="W159" s="48" t="s">
        <v>558</v>
      </c>
      <c r="X159" s="48" t="s">
        <v>558</v>
      </c>
      <c r="Y159" s="48" t="s">
        <v>558</v>
      </c>
      <c r="Z159" s="48" t="s">
        <v>558</v>
      </c>
      <c r="AA159" s="48" t="s">
        <v>558</v>
      </c>
      <c r="AB159" s="48" t="s">
        <v>558</v>
      </c>
      <c r="AC159" s="48" t="s">
        <v>558</v>
      </c>
      <c r="AD159" s="48" t="s">
        <v>558</v>
      </c>
      <c r="AE159" s="48" t="s">
        <v>558</v>
      </c>
      <c r="AF159" s="48" t="s">
        <v>558</v>
      </c>
      <c r="AG159" s="48" t="s">
        <v>558</v>
      </c>
      <c r="AH159" s="48" t="s">
        <v>558</v>
      </c>
      <c r="AI159" s="48" t="s">
        <v>558</v>
      </c>
      <c r="AJ159" s="48" t="s">
        <v>558</v>
      </c>
      <c r="AK159" s="48" t="s">
        <v>558</v>
      </c>
      <c r="AL159" s="48" t="s">
        <v>558</v>
      </c>
      <c r="AM159" s="48" t="s">
        <v>558</v>
      </c>
      <c r="AN159" s="48" t="s">
        <v>558</v>
      </c>
      <c r="AO159" s="48" t="s">
        <v>558</v>
      </c>
      <c r="AP159" s="48" t="s">
        <v>558</v>
      </c>
      <c r="AQ159" s="48" t="s">
        <v>558</v>
      </c>
      <c r="AR159" s="48" t="s">
        <v>676</v>
      </c>
      <c r="AS159" s="48" t="s">
        <v>676</v>
      </c>
      <c r="AT159" s="48" t="s">
        <v>676</v>
      </c>
      <c r="AU159" s="48" t="s">
        <v>677</v>
      </c>
      <c r="AV159" s="48" t="s">
        <v>677</v>
      </c>
      <c r="AW159" s="48" t="s">
        <v>677</v>
      </c>
      <c r="AX159" s="48" t="s">
        <v>677</v>
      </c>
      <c r="AY159" s="48" t="s">
        <v>1086</v>
      </c>
      <c r="AZ159" s="28" t="s">
        <v>1086</v>
      </c>
    </row>
    <row r="160" ht="15.75" customHeight="1">
      <c r="A160" s="40">
        <v>142.0</v>
      </c>
      <c r="B160" s="28" t="s">
        <v>1087</v>
      </c>
      <c r="C160" s="41"/>
      <c r="D160" s="42">
        <f t="array" ref="D160">index(systems,match($A160,INDEX(systems,0,1),),3)</f>
        <v>164.654</v>
      </c>
      <c r="E160" s="42">
        <f t="array" ref="E160">index(systems,match($A160,INDEX(systems,0,1),),4)</f>
        <v>130.745</v>
      </c>
      <c r="F160" s="43" t="str">
        <f>IFERROR(__xludf.DUMMYFUNCTION("let(row, match($B160&amp;if($C160&lt;&gt;"""","" [""&amp;$C160&amp;""]"",""""),index(nebulae,,2),0),join("","",iferror(round(index(nebulae,row,5)/2,3),1),iferror(round(index(nebulae,row,6)/2,3),1),0))"),"1,1,0")</f>
        <v>1,1,0</v>
      </c>
      <c r="G160" s="44" t="s">
        <v>1088</v>
      </c>
      <c r="H160" s="45">
        <f t="array" ref="H160">let(systemId,match(A160,index(systems,0,1),),refSystemId,match($H$1,index(systems,0,1),),x,index(systems,systemId,3),y,index(systems,systemId,4),refX,index(systems,refSystemId,3),refY,index(systems,refSystemId,4),round(sqrt((x-refX)^2+(y-refY)^2),3))</f>
        <v>210.25</v>
      </c>
      <c r="I160" s="53"/>
      <c r="J160" s="53"/>
      <c r="K160" s="46" t="s">
        <v>645</v>
      </c>
      <c r="L160" s="47" t="s">
        <v>646</v>
      </c>
      <c r="M160" s="47" t="s">
        <v>646</v>
      </c>
      <c r="N160" s="28" t="s">
        <v>773</v>
      </c>
      <c r="O160" s="48" t="s">
        <v>773</v>
      </c>
      <c r="P160" s="48" t="s">
        <v>773</v>
      </c>
      <c r="Q160" s="48" t="s">
        <v>773</v>
      </c>
      <c r="R160" s="48" t="s">
        <v>773</v>
      </c>
      <c r="S160" s="48" t="s">
        <v>773</v>
      </c>
      <c r="T160" s="48" t="s">
        <v>773</v>
      </c>
      <c r="U160" s="48" t="s">
        <v>773</v>
      </c>
      <c r="V160" s="48" t="s">
        <v>773</v>
      </c>
      <c r="W160" s="48" t="s">
        <v>773</v>
      </c>
      <c r="X160" s="48" t="s">
        <v>773</v>
      </c>
      <c r="Y160" s="48" t="s">
        <v>773</v>
      </c>
      <c r="Z160" s="48" t="s">
        <v>773</v>
      </c>
      <c r="AA160" s="48" t="s">
        <v>773</v>
      </c>
      <c r="AB160" s="48" t="s">
        <v>773</v>
      </c>
      <c r="AC160" s="48" t="s">
        <v>773</v>
      </c>
      <c r="AD160" s="48" t="s">
        <v>773</v>
      </c>
      <c r="AE160" s="48" t="s">
        <v>773</v>
      </c>
      <c r="AF160" s="48" t="s">
        <v>773</v>
      </c>
      <c r="AG160" s="48" t="s">
        <v>773</v>
      </c>
      <c r="AH160" s="48" t="s">
        <v>773</v>
      </c>
      <c r="AI160" s="48" t="s">
        <v>773</v>
      </c>
      <c r="AJ160" s="48" t="s">
        <v>773</v>
      </c>
      <c r="AK160" s="48" t="s">
        <v>773</v>
      </c>
      <c r="AL160" s="48" t="s">
        <v>773</v>
      </c>
      <c r="AM160" s="48" t="s">
        <v>773</v>
      </c>
      <c r="AN160" s="48" t="s">
        <v>773</v>
      </c>
      <c r="AO160" s="48" t="s">
        <v>773</v>
      </c>
      <c r="AP160" s="48" t="s">
        <v>773</v>
      </c>
      <c r="AQ160" s="48" t="s">
        <v>773</v>
      </c>
      <c r="AR160" s="48" t="s">
        <v>773</v>
      </c>
      <c r="AS160" s="48" t="s">
        <v>773</v>
      </c>
      <c r="AT160" s="48" t="s">
        <v>773</v>
      </c>
      <c r="AU160" s="48" t="s">
        <v>773</v>
      </c>
      <c r="AV160" s="48" t="s">
        <v>773</v>
      </c>
      <c r="AW160" s="48" t="s">
        <v>773</v>
      </c>
      <c r="AX160" s="52" t="s">
        <v>773</v>
      </c>
      <c r="AY160" s="52" t="s">
        <v>773</v>
      </c>
      <c r="AZ160" s="28" t="s">
        <v>773</v>
      </c>
    </row>
    <row r="161" ht="15.75" customHeight="1">
      <c r="A161" s="40">
        <v>143.0</v>
      </c>
      <c r="B161" s="28" t="s">
        <v>1089</v>
      </c>
      <c r="C161" s="41"/>
      <c r="D161" s="42">
        <f t="array" ref="D161">index(systems,match($A161,INDEX(systems,0,1),),3)</f>
        <v>-240.171</v>
      </c>
      <c r="E161" s="42">
        <f t="array" ref="E161">index(systems,match($A161,INDEX(systems,0,1),),4)</f>
        <v>358.742</v>
      </c>
      <c r="F161" s="43" t="str">
        <f>IFERROR(__xludf.DUMMYFUNCTION("let(row, match($B161&amp;if($C161&lt;&gt;"""","" [""&amp;$C161&amp;""]"",""""),index(nebulae,,2),0),join("","",iferror(round(index(nebulae,row,5)/2,3),1),iferror(round(index(nebulae,row,6)/2,3),1),0))"),"1,1,0")</f>
        <v>1,1,0</v>
      </c>
      <c r="G161" s="44" t="s">
        <v>1090</v>
      </c>
      <c r="H161" s="45">
        <f t="array" ref="H161">let(systemId,match(A161,index(systems,0,1),),refSystemId,match($H$1,index(systems,0,1),),x,index(systems,systemId,3),y,index(systems,systemId,4),refX,index(systems,refSystemId,3),refY,index(systems,refSystemId,4),round(sqrt((x-refX)^2+(y-refY)^2),3))</f>
        <v>431.715</v>
      </c>
      <c r="I161" s="28" t="s">
        <v>408</v>
      </c>
      <c r="J161" s="28" t="s">
        <v>408</v>
      </c>
      <c r="K161" s="28" t="s">
        <v>408</v>
      </c>
      <c r="L161" s="28" t="s">
        <v>408</v>
      </c>
      <c r="M161" s="28" t="s">
        <v>408</v>
      </c>
      <c r="N161" s="28" t="s">
        <v>408</v>
      </c>
      <c r="O161" s="41"/>
      <c r="P161" s="48" t="s">
        <v>497</v>
      </c>
      <c r="Q161" s="48" t="s">
        <v>497</v>
      </c>
      <c r="R161" s="48" t="s">
        <v>497</v>
      </c>
      <c r="S161" s="48" t="s">
        <v>435</v>
      </c>
      <c r="T161" s="48" t="s">
        <v>435</v>
      </c>
      <c r="U161" s="48" t="s">
        <v>435</v>
      </c>
      <c r="V161" s="48" t="s">
        <v>435</v>
      </c>
      <c r="W161" s="48" t="s">
        <v>435</v>
      </c>
      <c r="X161" s="48" t="s">
        <v>435</v>
      </c>
      <c r="Y161" s="48" t="s">
        <v>435</v>
      </c>
      <c r="Z161" s="48" t="s">
        <v>435</v>
      </c>
      <c r="AA161" s="48" t="s">
        <v>1091</v>
      </c>
      <c r="AB161" s="48" t="s">
        <v>1091</v>
      </c>
      <c r="AC161" s="48" t="s">
        <v>1091</v>
      </c>
      <c r="AD161" s="48" t="s">
        <v>1091</v>
      </c>
      <c r="AE161" s="48" t="s">
        <v>1091</v>
      </c>
      <c r="AF161" s="48" t="s">
        <v>1091</v>
      </c>
      <c r="AG161" s="48" t="s">
        <v>1091</v>
      </c>
      <c r="AH161" s="48" t="s">
        <v>1092</v>
      </c>
      <c r="AI161" s="48" t="s">
        <v>592</v>
      </c>
      <c r="AJ161" s="48" t="s">
        <v>592</v>
      </c>
      <c r="AK161" s="48" t="s">
        <v>592</v>
      </c>
      <c r="AL161" s="48" t="s">
        <v>592</v>
      </c>
      <c r="AM161" s="48" t="s">
        <v>592</v>
      </c>
      <c r="AN161" s="48" t="s">
        <v>592</v>
      </c>
      <c r="AO161" s="48" t="s">
        <v>592</v>
      </c>
      <c r="AP161" s="48" t="s">
        <v>592</v>
      </c>
      <c r="AQ161" s="48" t="s">
        <v>592</v>
      </c>
      <c r="AR161" s="48" t="s">
        <v>592</v>
      </c>
      <c r="AS161" s="48" t="s">
        <v>592</v>
      </c>
      <c r="AT161" s="48" t="s">
        <v>593</v>
      </c>
      <c r="AU161" s="48" t="s">
        <v>593</v>
      </c>
      <c r="AV161" s="48" t="s">
        <v>593</v>
      </c>
      <c r="AW161" s="48" t="s">
        <v>594</v>
      </c>
      <c r="AX161" s="48" t="s">
        <v>417</v>
      </c>
      <c r="AY161" s="48" t="s">
        <v>1093</v>
      </c>
      <c r="AZ161" s="51" t="s">
        <v>1093</v>
      </c>
    </row>
    <row r="162" ht="15.75" customHeight="1">
      <c r="A162" s="40">
        <v>144.0</v>
      </c>
      <c r="B162" s="28" t="s">
        <v>1094</v>
      </c>
      <c r="C162" s="41"/>
      <c r="D162" s="42">
        <f t="array" ref="D162">index(systems,match($A162,INDEX(systems,0,1),),3)</f>
        <v>-297.183</v>
      </c>
      <c r="E162" s="42">
        <f t="array" ref="E162">index(systems,match($A162,INDEX(systems,0,1),),4)</f>
        <v>71.295</v>
      </c>
      <c r="F162" s="43" t="str">
        <f>IFERROR(__xludf.DUMMYFUNCTION("let(row, match($B162&amp;if($C162&lt;&gt;"""","" [""&amp;$C162&amp;""]"",""""),index(nebulae,,2),0),join("","",iferror(round(index(nebulae,row,5)/2,3),1),iferror(round(index(nebulae,row,6)/2,3),1),0))"),"1,1,0")</f>
        <v>1,1,0</v>
      </c>
      <c r="G162" s="44" t="s">
        <v>1095</v>
      </c>
      <c r="H162" s="45">
        <f t="array" ref="H162">let(systemId,match(A162,index(systems,0,1),),refSystemId,match($H$1,index(systems,0,1),),x,index(systems,systemId,3),y,index(systems,systemId,4),refX,index(systems,refSystemId,3),refY,index(systems,refSystemId,4),round(sqrt((x-refX)^2+(y-refY)^2),3))</f>
        <v>305.615</v>
      </c>
      <c r="I162" s="28" t="s">
        <v>408</v>
      </c>
      <c r="J162" s="48" t="s">
        <v>408</v>
      </c>
      <c r="K162" s="48" t="s">
        <v>408</v>
      </c>
      <c r="L162" s="28" t="s">
        <v>408</v>
      </c>
      <c r="M162" s="48" t="s">
        <v>408</v>
      </c>
      <c r="N162" s="28" t="s">
        <v>408</v>
      </c>
      <c r="O162" s="41"/>
      <c r="P162" s="48" t="s">
        <v>449</v>
      </c>
      <c r="Q162" s="48" t="s">
        <v>449</v>
      </c>
      <c r="R162" s="48" t="s">
        <v>449</v>
      </c>
      <c r="S162" s="48" t="s">
        <v>449</v>
      </c>
      <c r="T162" s="48" t="s">
        <v>449</v>
      </c>
      <c r="U162" s="48" t="s">
        <v>449</v>
      </c>
      <c r="V162" s="48" t="s">
        <v>449</v>
      </c>
      <c r="W162" s="48" t="s">
        <v>449</v>
      </c>
      <c r="X162" s="48" t="s">
        <v>422</v>
      </c>
      <c r="Y162" s="48" t="s">
        <v>422</v>
      </c>
      <c r="Z162" s="48" t="s">
        <v>422</v>
      </c>
      <c r="AA162" s="48" t="s">
        <v>422</v>
      </c>
      <c r="AB162" s="48" t="s">
        <v>422</v>
      </c>
      <c r="AC162" s="48" t="s">
        <v>422</v>
      </c>
      <c r="AD162" s="48" t="s">
        <v>422</v>
      </c>
      <c r="AE162" s="48" t="s">
        <v>422</v>
      </c>
      <c r="AF162" s="48" t="s">
        <v>422</v>
      </c>
      <c r="AG162" s="48" t="s">
        <v>422</v>
      </c>
      <c r="AH162" s="48" t="s">
        <v>422</v>
      </c>
      <c r="AI162" s="48" t="s">
        <v>422</v>
      </c>
      <c r="AJ162" s="48" t="s">
        <v>422</v>
      </c>
      <c r="AK162" s="48" t="s">
        <v>422</v>
      </c>
      <c r="AL162" s="48" t="s">
        <v>422</v>
      </c>
      <c r="AM162" s="48" t="s">
        <v>422</v>
      </c>
      <c r="AN162" s="48" t="s">
        <v>422</v>
      </c>
      <c r="AO162" s="48" t="s">
        <v>422</v>
      </c>
      <c r="AP162" s="48" t="s">
        <v>422</v>
      </c>
      <c r="AQ162" s="48" t="s">
        <v>422</v>
      </c>
      <c r="AR162" s="48" t="s">
        <v>422</v>
      </c>
      <c r="AS162" s="48" t="s">
        <v>422</v>
      </c>
      <c r="AT162" s="48" t="s">
        <v>422</v>
      </c>
      <c r="AU162" s="48" t="s">
        <v>422</v>
      </c>
      <c r="AV162" s="48" t="s">
        <v>422</v>
      </c>
      <c r="AW162" s="48" t="s">
        <v>422</v>
      </c>
      <c r="AX162" s="48" t="s">
        <v>422</v>
      </c>
      <c r="AY162" s="48" t="s">
        <v>422</v>
      </c>
      <c r="AZ162" s="28" t="s">
        <v>422</v>
      </c>
    </row>
    <row r="163" ht="15.75" customHeight="1">
      <c r="A163" s="40">
        <v>145.0</v>
      </c>
      <c r="B163" s="28" t="s">
        <v>1096</v>
      </c>
      <c r="C163" s="28" t="s">
        <v>1097</v>
      </c>
      <c r="D163" s="42">
        <f t="array" ref="D163">index(systems,match($A163,INDEX(systems,0,1),),3)</f>
        <v>463.228</v>
      </c>
      <c r="E163" s="42">
        <f t="array" ref="E163">index(systems,match($A163,INDEX(systems,0,1),),4)</f>
        <v>281.417</v>
      </c>
      <c r="F163" s="43" t="str">
        <f>IFERROR(__xludf.DUMMYFUNCTION("let(row, match($B163&amp;if($C163&lt;&gt;"""","" [""&amp;$C163&amp;""]"",""""),index(nebulae,,2),0),join("","",iferror(round(index(nebulae,row,5)/2,3),1),iferror(round(index(nebulae,row,6)/2,3),1),0))"),"1,1,0")</f>
        <v>1,1,0</v>
      </c>
      <c r="G163" s="44" t="s">
        <v>1098</v>
      </c>
      <c r="H163" s="45">
        <f t="array" ref="H163">let(systemId,match(A163,index(systems,0,1),),refSystemId,match($H$1,index(systems,0,1),),x,index(systems,systemId,3),y,index(systems,systemId,4),refX,index(systems,refSystemId,3),refY,index(systems,refSystemId,4),round(sqrt((x-refX)^2+(y-refY)^2),3))</f>
        <v>542.011</v>
      </c>
      <c r="I163" s="28" t="s">
        <v>408</v>
      </c>
      <c r="J163" s="28" t="s">
        <v>408</v>
      </c>
      <c r="K163" s="28" t="s">
        <v>408</v>
      </c>
      <c r="L163" s="28" t="s">
        <v>408</v>
      </c>
      <c r="M163" s="28" t="s">
        <v>408</v>
      </c>
      <c r="N163" s="28" t="s">
        <v>408</v>
      </c>
      <c r="O163" s="28" t="s">
        <v>408</v>
      </c>
      <c r="P163" s="48" t="s">
        <v>933</v>
      </c>
      <c r="Q163" s="48" t="s">
        <v>933</v>
      </c>
      <c r="R163" s="48" t="s">
        <v>933</v>
      </c>
      <c r="S163" s="48" t="s">
        <v>418</v>
      </c>
      <c r="T163" s="48" t="s">
        <v>418</v>
      </c>
      <c r="U163" s="48" t="s">
        <v>418</v>
      </c>
      <c r="V163" s="48" t="s">
        <v>418</v>
      </c>
      <c r="W163" s="48" t="s">
        <v>418</v>
      </c>
      <c r="X163" s="48" t="s">
        <v>418</v>
      </c>
      <c r="Y163" s="48" t="s">
        <v>418</v>
      </c>
      <c r="Z163" s="48" t="s">
        <v>418</v>
      </c>
      <c r="AA163" s="48" t="s">
        <v>418</v>
      </c>
      <c r="AB163" s="48" t="s">
        <v>418</v>
      </c>
      <c r="AC163" s="48" t="s">
        <v>418</v>
      </c>
      <c r="AD163" s="48" t="s">
        <v>418</v>
      </c>
      <c r="AE163" s="48" t="s">
        <v>418</v>
      </c>
      <c r="AF163" s="48" t="s">
        <v>418</v>
      </c>
      <c r="AG163" s="48" t="s">
        <v>418</v>
      </c>
      <c r="AH163" s="48" t="s">
        <v>418</v>
      </c>
      <c r="AI163" s="48" t="s">
        <v>418</v>
      </c>
      <c r="AJ163" s="48" t="s">
        <v>418</v>
      </c>
      <c r="AK163" s="48" t="s">
        <v>418</v>
      </c>
      <c r="AL163" s="48" t="s">
        <v>418</v>
      </c>
      <c r="AM163" s="48" t="s">
        <v>418</v>
      </c>
      <c r="AN163" s="48" t="s">
        <v>418</v>
      </c>
      <c r="AO163" s="48" t="s">
        <v>1099</v>
      </c>
      <c r="AP163" s="48" t="s">
        <v>418</v>
      </c>
      <c r="AQ163" s="48" t="s">
        <v>418</v>
      </c>
      <c r="AR163" s="48" t="s">
        <v>418</v>
      </c>
      <c r="AS163" s="48" t="s">
        <v>418</v>
      </c>
      <c r="AT163" s="48" t="s">
        <v>418</v>
      </c>
      <c r="AU163" s="48" t="s">
        <v>418</v>
      </c>
      <c r="AV163" s="48" t="s">
        <v>418</v>
      </c>
      <c r="AW163" s="48" t="s">
        <v>418</v>
      </c>
      <c r="AX163" s="48" t="s">
        <v>418</v>
      </c>
      <c r="AY163" s="48" t="s">
        <v>418</v>
      </c>
      <c r="AZ163" s="51" t="s">
        <v>418</v>
      </c>
    </row>
    <row r="164" ht="15.75" customHeight="1">
      <c r="A164" s="40">
        <v>146.0</v>
      </c>
      <c r="B164" s="28" t="s">
        <v>1100</v>
      </c>
      <c r="C164" s="41"/>
      <c r="D164" s="42">
        <f t="array" ref="D164">index(systems,match($A164,INDEX(systems,0,1),),3)</f>
        <v>-124.891</v>
      </c>
      <c r="E164" s="42">
        <f t="array" ref="E164">index(systems,match($A164,INDEX(systems,0,1),),4)</f>
        <v>297.734</v>
      </c>
      <c r="F164" s="43" t="str">
        <f>IFERROR(__xludf.DUMMYFUNCTION("let(row, match($B164&amp;if($C164&lt;&gt;"""","" [""&amp;$C164&amp;""]"",""""),index(nebulae,,2),0),join("","",iferror(round(index(nebulae,row,5)/2,3),1),iferror(round(index(nebulae,row,6)/2,3),1),0))"),"1,1,0")</f>
        <v>1,1,0</v>
      </c>
      <c r="G164" s="44" t="s">
        <v>1101</v>
      </c>
      <c r="H164" s="45">
        <f t="array" ref="H164">let(systemId,match(A164,index(systems,0,1),),refSystemId,match($H$1,index(systems,0,1),),x,index(systems,systemId,3),y,index(systems,systemId,4),refX,index(systems,refSystemId,3),refY,index(systems,refSystemId,4),round(sqrt((x-refX)^2+(y-refY)^2),3))</f>
        <v>322.867</v>
      </c>
      <c r="I164" s="41"/>
      <c r="J164" s="41"/>
      <c r="K164" s="41"/>
      <c r="L164" s="28" t="s">
        <v>418</v>
      </c>
      <c r="M164" s="41"/>
      <c r="N164" s="28" t="s">
        <v>409</v>
      </c>
      <c r="O164" s="48" t="s">
        <v>409</v>
      </c>
      <c r="P164" s="48" t="s">
        <v>409</v>
      </c>
      <c r="Q164" s="48" t="s">
        <v>409</v>
      </c>
      <c r="R164" s="48" t="s">
        <v>409</v>
      </c>
      <c r="S164" s="48" t="s">
        <v>409</v>
      </c>
      <c r="T164" s="48" t="s">
        <v>409</v>
      </c>
      <c r="U164" s="48" t="s">
        <v>409</v>
      </c>
      <c r="V164" s="48" t="s">
        <v>409</v>
      </c>
      <c r="W164" s="48" t="s">
        <v>409</v>
      </c>
      <c r="X164" s="48" t="s">
        <v>409</v>
      </c>
      <c r="Y164" s="48" t="s">
        <v>409</v>
      </c>
      <c r="Z164" s="48" t="s">
        <v>409</v>
      </c>
      <c r="AA164" s="48" t="s">
        <v>410</v>
      </c>
      <c r="AB164" s="48" t="s">
        <v>410</v>
      </c>
      <c r="AC164" s="48" t="s">
        <v>410</v>
      </c>
      <c r="AD164" s="48" t="s">
        <v>410</v>
      </c>
      <c r="AE164" s="48" t="s">
        <v>410</v>
      </c>
      <c r="AF164" s="48" t="s">
        <v>417</v>
      </c>
      <c r="AG164" s="48" t="s">
        <v>417</v>
      </c>
      <c r="AH164" s="48" t="s">
        <v>1102</v>
      </c>
      <c r="AI164" s="48" t="s">
        <v>1102</v>
      </c>
      <c r="AJ164" s="48" t="s">
        <v>1102</v>
      </c>
      <c r="AK164" s="48" t="s">
        <v>1102</v>
      </c>
      <c r="AL164" s="48" t="s">
        <v>1102</v>
      </c>
      <c r="AM164" s="48" t="s">
        <v>1102</v>
      </c>
      <c r="AN164" s="52" t="s">
        <v>417</v>
      </c>
      <c r="AO164" s="52" t="s">
        <v>417</v>
      </c>
      <c r="AP164" s="52" t="s">
        <v>417</v>
      </c>
      <c r="AQ164" s="52" t="s">
        <v>417</v>
      </c>
      <c r="AR164" s="48" t="s">
        <v>417</v>
      </c>
      <c r="AS164" s="48" t="s">
        <v>417</v>
      </c>
      <c r="AT164" s="48" t="s">
        <v>417</v>
      </c>
      <c r="AU164" s="48" t="s">
        <v>417</v>
      </c>
      <c r="AV164" s="48" t="s">
        <v>417</v>
      </c>
      <c r="AW164" s="48" t="s">
        <v>417</v>
      </c>
      <c r="AX164" s="48" t="s">
        <v>417</v>
      </c>
      <c r="AY164" s="48" t="s">
        <v>417</v>
      </c>
      <c r="AZ164" s="49" t="s">
        <v>418</v>
      </c>
    </row>
    <row r="165" ht="15.75" customHeight="1">
      <c r="A165" s="40">
        <v>147.0</v>
      </c>
      <c r="B165" s="28" t="s">
        <v>1103</v>
      </c>
      <c r="C165" s="41"/>
      <c r="D165" s="42">
        <f t="array" ref="D165">index(systems,match($A165,INDEX(systems,0,1),),3)</f>
        <v>-33.238</v>
      </c>
      <c r="E165" s="42">
        <f t="array" ref="E165">index(systems,match($A165,INDEX(systems,0,1),),4)</f>
        <v>-385.416</v>
      </c>
      <c r="F165" s="43" t="str">
        <f>IFERROR(__xludf.DUMMYFUNCTION("let(row, match($B165&amp;if($C165&lt;&gt;"""","" [""&amp;$C165&amp;""]"",""""),index(nebulae,,2),0),join("","",iferror(round(index(nebulae,row,5)/2,3),1),iferror(round(index(nebulae,row,6)/2,3),1),0))"),"1,1,0")</f>
        <v>1,1,0</v>
      </c>
      <c r="G165" s="44" t="s">
        <v>1104</v>
      </c>
      <c r="H165" s="45">
        <f t="array" ref="H165">let(systemId,match(A165,index(systems,0,1),),refSystemId,match($H$1,index(systems,0,1),),x,index(systems,systemId,3),y,index(systems,systemId,4),refX,index(systems,refSystemId,3),refY,index(systems,refSystemId,4),round(sqrt((x-refX)^2+(y-refY)^2),3))</f>
        <v>386.847</v>
      </c>
      <c r="I165" s="28" t="s">
        <v>408</v>
      </c>
      <c r="J165" s="28" t="s">
        <v>408</v>
      </c>
      <c r="K165" s="28" t="s">
        <v>408</v>
      </c>
      <c r="L165" s="28" t="s">
        <v>408</v>
      </c>
      <c r="M165" s="28" t="s">
        <v>408</v>
      </c>
      <c r="N165" s="28" t="s">
        <v>408</v>
      </c>
      <c r="O165" s="41"/>
      <c r="P165" s="48" t="s">
        <v>1105</v>
      </c>
      <c r="Q165" s="48" t="s">
        <v>1105</v>
      </c>
      <c r="R165" s="48" t="s">
        <v>1105</v>
      </c>
      <c r="S165" s="48" t="s">
        <v>1105</v>
      </c>
      <c r="T165" s="48" t="s">
        <v>1105</v>
      </c>
      <c r="U165" s="48" t="s">
        <v>1105</v>
      </c>
      <c r="V165" s="48" t="s">
        <v>1105</v>
      </c>
      <c r="W165" s="48" t="s">
        <v>1105</v>
      </c>
      <c r="X165" s="48" t="s">
        <v>422</v>
      </c>
      <c r="Y165" s="48" t="s">
        <v>422</v>
      </c>
      <c r="Z165" s="48" t="s">
        <v>422</v>
      </c>
      <c r="AA165" s="48" t="s">
        <v>422</v>
      </c>
      <c r="AB165" s="48" t="s">
        <v>422</v>
      </c>
      <c r="AC165" s="48" t="s">
        <v>422</v>
      </c>
      <c r="AD165" s="48" t="s">
        <v>422</v>
      </c>
      <c r="AE165" s="48" t="s">
        <v>422</v>
      </c>
      <c r="AF165" s="48" t="s">
        <v>422</v>
      </c>
      <c r="AG165" s="48" t="s">
        <v>422</v>
      </c>
      <c r="AH165" s="48" t="s">
        <v>422</v>
      </c>
      <c r="AI165" s="48" t="s">
        <v>422</v>
      </c>
      <c r="AJ165" s="48" t="s">
        <v>422</v>
      </c>
      <c r="AK165" s="48" t="s">
        <v>422</v>
      </c>
      <c r="AL165" s="48" t="s">
        <v>422</v>
      </c>
      <c r="AM165" s="48" t="s">
        <v>422</v>
      </c>
      <c r="AN165" s="48" t="s">
        <v>422</v>
      </c>
      <c r="AO165" s="48" t="s">
        <v>422</v>
      </c>
      <c r="AP165" s="48" t="s">
        <v>422</v>
      </c>
      <c r="AQ165" s="48" t="s">
        <v>422</v>
      </c>
      <c r="AR165" s="48" t="s">
        <v>422</v>
      </c>
      <c r="AS165" s="48" t="s">
        <v>422</v>
      </c>
      <c r="AT165" s="48" t="s">
        <v>422</v>
      </c>
      <c r="AU165" s="48" t="s">
        <v>422</v>
      </c>
      <c r="AV165" s="48" t="s">
        <v>422</v>
      </c>
      <c r="AW165" s="48" t="s">
        <v>422</v>
      </c>
      <c r="AX165" s="48" t="s">
        <v>422</v>
      </c>
      <c r="AY165" s="48" t="s">
        <v>422</v>
      </c>
      <c r="AZ165" s="28" t="s">
        <v>422</v>
      </c>
    </row>
    <row r="166" ht="15.75" customHeight="1">
      <c r="A166" s="40">
        <v>148.0</v>
      </c>
      <c r="B166" s="28" t="s">
        <v>1106</v>
      </c>
      <c r="C166" s="41"/>
      <c r="D166" s="42">
        <f t="array" ref="D166">index(systems,match($A166,INDEX(systems,0,1),),3)</f>
        <v>330.86</v>
      </c>
      <c r="E166" s="42">
        <f t="array" ref="E166">index(systems,match($A166,INDEX(systems,0,1),),4)</f>
        <v>-137.026</v>
      </c>
      <c r="F166" s="43" t="str">
        <f>IFERROR(__xludf.DUMMYFUNCTION("let(row, match($B166&amp;if($C166&lt;&gt;"""","" [""&amp;$C166&amp;""]"",""""),index(nebulae,,2),0),join("","",iferror(round(index(nebulae,row,5)/2,3),1),iferror(round(index(nebulae,row,6)/2,3),1),0))"),"1,1,0")</f>
        <v>1,1,0</v>
      </c>
      <c r="G166" s="44" t="s">
        <v>1107</v>
      </c>
      <c r="H166" s="45">
        <f t="array" ref="H166">let(systemId,match(A166,index(systems,0,1),),refSystemId,match($H$1,index(systems,0,1),),x,index(systems,systemId,3),y,index(systems,systemId,4),refX,index(systems,refSystemId,3),refY,index(systems,refSystemId,4),round(sqrt((x-refX)^2+(y-refY)^2),3))</f>
        <v>358.112</v>
      </c>
      <c r="I166" s="41"/>
      <c r="J166" s="28" t="s">
        <v>500</v>
      </c>
      <c r="K166" s="48" t="s">
        <v>500</v>
      </c>
      <c r="L166" s="41"/>
      <c r="M166" s="41"/>
      <c r="N166" s="28" t="s">
        <v>905</v>
      </c>
      <c r="O166" s="48" t="s">
        <v>905</v>
      </c>
      <c r="P166" s="48" t="s">
        <v>905</v>
      </c>
      <c r="Q166" s="48" t="s">
        <v>905</v>
      </c>
      <c r="R166" s="48" t="s">
        <v>905</v>
      </c>
      <c r="S166" s="48" t="s">
        <v>905</v>
      </c>
      <c r="T166" s="48" t="s">
        <v>905</v>
      </c>
      <c r="U166" s="48" t="s">
        <v>905</v>
      </c>
      <c r="V166" s="48" t="s">
        <v>905</v>
      </c>
      <c r="W166" s="48" t="s">
        <v>905</v>
      </c>
      <c r="X166" s="48" t="s">
        <v>905</v>
      </c>
      <c r="Y166" s="48" t="s">
        <v>906</v>
      </c>
      <c r="Z166" s="48" t="s">
        <v>906</v>
      </c>
      <c r="AA166" s="48" t="s">
        <v>907</v>
      </c>
      <c r="AB166" s="48" t="s">
        <v>907</v>
      </c>
      <c r="AC166" s="48" t="s">
        <v>907</v>
      </c>
      <c r="AD166" s="48" t="s">
        <v>907</v>
      </c>
      <c r="AE166" s="48" t="s">
        <v>907</v>
      </c>
      <c r="AF166" s="48" t="s">
        <v>907</v>
      </c>
      <c r="AG166" s="48" t="s">
        <v>907</v>
      </c>
      <c r="AH166" s="48" t="s">
        <v>907</v>
      </c>
      <c r="AI166" s="48" t="s">
        <v>907</v>
      </c>
      <c r="AJ166" s="48" t="s">
        <v>907</v>
      </c>
      <c r="AK166" s="48" t="s">
        <v>907</v>
      </c>
      <c r="AL166" s="48" t="s">
        <v>907</v>
      </c>
      <c r="AM166" s="48" t="s">
        <v>907</v>
      </c>
      <c r="AN166" s="48" t="s">
        <v>907</v>
      </c>
      <c r="AO166" s="48" t="s">
        <v>906</v>
      </c>
      <c r="AP166" s="48" t="s">
        <v>906</v>
      </c>
      <c r="AQ166" s="48" t="s">
        <v>906</v>
      </c>
      <c r="AR166" s="48" t="s">
        <v>906</v>
      </c>
      <c r="AS166" s="48" t="s">
        <v>906</v>
      </c>
      <c r="AT166" s="48" t="s">
        <v>906</v>
      </c>
      <c r="AU166" s="48" t="s">
        <v>906</v>
      </c>
      <c r="AV166" s="52" t="s">
        <v>906</v>
      </c>
      <c r="AW166" s="52" t="s">
        <v>906</v>
      </c>
      <c r="AX166" s="52" t="s">
        <v>906</v>
      </c>
      <c r="AY166" s="52" t="s">
        <v>906</v>
      </c>
      <c r="AZ166" s="49" t="s">
        <v>906</v>
      </c>
    </row>
    <row r="167" ht="15.75" customHeight="1">
      <c r="A167" s="40">
        <v>149.0</v>
      </c>
      <c r="B167" s="28" t="s">
        <v>1108</v>
      </c>
      <c r="C167" s="41"/>
      <c r="D167" s="42">
        <f t="array" ref="D167">index(systems,match($A167,INDEX(systems,0,1),),3)</f>
        <v>-94.87</v>
      </c>
      <c r="E167" s="42">
        <f t="array" ref="E167">index(systems,match($A167,INDEX(systems,0,1),),4)</f>
        <v>-268.848</v>
      </c>
      <c r="F167" s="43" t="str">
        <f>IFERROR(__xludf.DUMMYFUNCTION("let(row, match($B167&amp;if($C167&lt;&gt;"""","" [""&amp;$C167&amp;""]"",""""),index(nebulae,,2),0),join("","",iferror(round(index(nebulae,row,5)/2,3),1),iferror(round(index(nebulae,row,6)/2,3),1),0))"),"1,1,0")</f>
        <v>1,1,0</v>
      </c>
      <c r="G167" s="44" t="s">
        <v>1109</v>
      </c>
      <c r="H167" s="45">
        <f t="array" ref="H167">let(systemId,match(A167,index(systems,0,1),),refSystemId,match($H$1,index(systems,0,1),),x,index(systems,systemId,3),y,index(systems,systemId,4),refX,index(systems,refSystemId,3),refY,index(systems,refSystemId,4),round(sqrt((x-refX)^2+(y-refY)^2),3))</f>
        <v>285.096</v>
      </c>
      <c r="I167" s="28" t="s">
        <v>408</v>
      </c>
      <c r="J167" s="41"/>
      <c r="K167" s="41"/>
      <c r="L167" s="41"/>
      <c r="M167" s="28" t="s">
        <v>560</v>
      </c>
      <c r="N167" s="28" t="s">
        <v>1110</v>
      </c>
      <c r="O167" s="48" t="s">
        <v>1110</v>
      </c>
      <c r="P167" s="48" t="s">
        <v>1110</v>
      </c>
      <c r="Q167" s="48" t="s">
        <v>1110</v>
      </c>
      <c r="R167" s="48" t="s">
        <v>1110</v>
      </c>
      <c r="S167" s="48" t="s">
        <v>1110</v>
      </c>
      <c r="T167" s="48" t="s">
        <v>1110</v>
      </c>
      <c r="U167" s="48" t="s">
        <v>1110</v>
      </c>
      <c r="V167" s="48" t="s">
        <v>1110</v>
      </c>
      <c r="W167" s="48" t="s">
        <v>1110</v>
      </c>
      <c r="X167" s="48" t="s">
        <v>1110</v>
      </c>
      <c r="Y167" s="48" t="s">
        <v>560</v>
      </c>
      <c r="Z167" s="48" t="s">
        <v>560</v>
      </c>
      <c r="AA167" s="48" t="s">
        <v>560</v>
      </c>
      <c r="AB167" s="48" t="s">
        <v>560</v>
      </c>
      <c r="AC167" s="48" t="s">
        <v>560</v>
      </c>
      <c r="AD167" s="48" t="s">
        <v>560</v>
      </c>
      <c r="AE167" s="48" t="s">
        <v>560</v>
      </c>
      <c r="AF167" s="48" t="s">
        <v>560</v>
      </c>
      <c r="AG167" s="48" t="s">
        <v>560</v>
      </c>
      <c r="AH167" s="48" t="s">
        <v>560</v>
      </c>
      <c r="AI167" s="48" t="s">
        <v>560</v>
      </c>
      <c r="AJ167" s="48" t="s">
        <v>560</v>
      </c>
      <c r="AK167" s="48" t="s">
        <v>560</v>
      </c>
      <c r="AL167" s="48" t="s">
        <v>560</v>
      </c>
      <c r="AM167" s="48" t="s">
        <v>560</v>
      </c>
      <c r="AN167" s="48" t="s">
        <v>560</v>
      </c>
      <c r="AO167" s="48" t="s">
        <v>560</v>
      </c>
      <c r="AP167" s="48" t="s">
        <v>560</v>
      </c>
      <c r="AQ167" s="48" t="s">
        <v>560</v>
      </c>
      <c r="AR167" s="48" t="s">
        <v>560</v>
      </c>
      <c r="AS167" s="48" t="s">
        <v>418</v>
      </c>
      <c r="AT167" s="48" t="s">
        <v>418</v>
      </c>
      <c r="AU167" s="48" t="s">
        <v>418</v>
      </c>
      <c r="AV167" s="48" t="s">
        <v>969</v>
      </c>
      <c r="AW167" s="48" t="s">
        <v>969</v>
      </c>
      <c r="AX167" s="48" t="s">
        <v>1049</v>
      </c>
      <c r="AY167" s="48" t="s">
        <v>1049</v>
      </c>
      <c r="AZ167" s="51" t="s">
        <v>1049</v>
      </c>
    </row>
    <row r="168" ht="15.75" customHeight="1">
      <c r="A168" s="40">
        <v>2982.0</v>
      </c>
      <c r="B168" s="28" t="s">
        <v>1111</v>
      </c>
      <c r="C168" s="41"/>
      <c r="D168" s="42">
        <f t="array" ref="D168">index(systems,match($A168,INDEX(systems,0,1),),3)</f>
        <v>-669.491</v>
      </c>
      <c r="E168" s="42">
        <f t="array" ref="E168">index(systems,match($A168,INDEX(systems,0,1),),4)</f>
        <v>870.414</v>
      </c>
      <c r="F168" s="43" t="str">
        <f>IFERROR(__xludf.DUMMYFUNCTION("let(row, match($B168&amp;if($C168&lt;&gt;"""","" [""&amp;$C168&amp;""]"",""""),index(nebulae,,2),0),join("","",iferror(round(index(nebulae,row,5)/2,3),1),iferror(round(index(nebulae,row,6)/2,3),1),0))"),"1,1,0")</f>
        <v>1,1,0</v>
      </c>
      <c r="G168" s="44" t="s">
        <v>1112</v>
      </c>
      <c r="H168" s="45">
        <f t="array" ref="H168">let(systemId,match(A168,index(systems,0,1),),refSystemId,match($H$1,index(systems,0,1),),x,index(systems,systemId,3),y,index(systems,systemId,4),refX,index(systems,refSystemId,3),refY,index(systems,refSystemId,4),round(sqrt((x-refX)^2+(y-refY)^2),3))</f>
        <v>1098.107</v>
      </c>
      <c r="I168" s="41"/>
      <c r="J168" s="41"/>
      <c r="K168" s="41"/>
      <c r="L168" s="41"/>
      <c r="M168" s="41"/>
      <c r="N168" s="41"/>
      <c r="O168" s="41"/>
      <c r="P168" s="48" t="s">
        <v>408</v>
      </c>
      <c r="Q168" s="48" t="s">
        <v>408</v>
      </c>
      <c r="R168" s="48" t="s">
        <v>408</v>
      </c>
      <c r="S168" s="48" t="s">
        <v>408</v>
      </c>
      <c r="T168" s="48" t="s">
        <v>408</v>
      </c>
      <c r="U168" s="48" t="s">
        <v>408</v>
      </c>
      <c r="V168" s="48" t="s">
        <v>408</v>
      </c>
      <c r="W168" s="48" t="s">
        <v>408</v>
      </c>
      <c r="X168" s="48" t="s">
        <v>408</v>
      </c>
      <c r="Y168" s="48" t="s">
        <v>1113</v>
      </c>
      <c r="Z168" s="48" t="s">
        <v>1113</v>
      </c>
      <c r="AA168" s="48" t="s">
        <v>1113</v>
      </c>
      <c r="AB168" s="48" t="s">
        <v>1113</v>
      </c>
      <c r="AC168" s="48" t="s">
        <v>1113</v>
      </c>
      <c r="AD168" s="48" t="s">
        <v>1113</v>
      </c>
      <c r="AE168" s="48" t="s">
        <v>1113</v>
      </c>
      <c r="AF168" s="48" t="s">
        <v>1113</v>
      </c>
      <c r="AG168" s="48" t="s">
        <v>1113</v>
      </c>
      <c r="AH168" s="48" t="s">
        <v>1113</v>
      </c>
      <c r="AI168" s="48" t="s">
        <v>1113</v>
      </c>
      <c r="AJ168" s="48" t="s">
        <v>1113</v>
      </c>
      <c r="AK168" s="48" t="s">
        <v>1113</v>
      </c>
      <c r="AL168" s="48" t="s">
        <v>1113</v>
      </c>
      <c r="AM168" s="48" t="s">
        <v>1113</v>
      </c>
      <c r="AN168" s="48" t="s">
        <v>1113</v>
      </c>
      <c r="AO168" s="48" t="s">
        <v>1113</v>
      </c>
      <c r="AP168" s="48" t="s">
        <v>1113</v>
      </c>
      <c r="AQ168" s="48" t="s">
        <v>1113</v>
      </c>
      <c r="AR168" s="48" t="s">
        <v>1113</v>
      </c>
      <c r="AS168" s="48" t="s">
        <v>1113</v>
      </c>
      <c r="AT168" s="48" t="s">
        <v>1113</v>
      </c>
      <c r="AU168" s="48" t="s">
        <v>1113</v>
      </c>
      <c r="AV168" s="48" t="s">
        <v>1113</v>
      </c>
      <c r="AW168" s="51" t="s">
        <v>1113</v>
      </c>
      <c r="AX168" s="48" t="s">
        <v>1083</v>
      </c>
      <c r="AY168" s="48" t="s">
        <v>1083</v>
      </c>
      <c r="AZ168" s="48" t="s">
        <v>1083</v>
      </c>
    </row>
    <row r="169" ht="15.75" customHeight="1">
      <c r="A169" s="40">
        <v>150.0</v>
      </c>
      <c r="B169" s="28" t="s">
        <v>1114</v>
      </c>
      <c r="C169" s="41"/>
      <c r="D169" s="42">
        <f t="array" ref="D169">index(systems,match($A169,INDEX(systems,0,1),),3)</f>
        <v>-167.214</v>
      </c>
      <c r="E169" s="42">
        <f t="array" ref="E169">index(systems,match($A169,INDEX(systems,0,1),),4)</f>
        <v>436.029</v>
      </c>
      <c r="F169" s="43" t="str">
        <f>IFERROR(__xludf.DUMMYFUNCTION("let(row, match($B169&amp;if($C169&lt;&gt;"""","" [""&amp;$C169&amp;""]"",""""),index(nebulae,,2),0),join("","",iferror(round(index(nebulae,row,5)/2,3),1),iferror(round(index(nebulae,row,6)/2,3),1),0))"),"1,1,0")</f>
        <v>1,1,0</v>
      </c>
      <c r="G169" s="44" t="s">
        <v>1115</v>
      </c>
      <c r="H169" s="45">
        <f t="array" ref="H169">let(systemId,match(A169,index(systems,0,1),),refSystemId,match($H$1,index(systems,0,1),),x,index(systems,systemId,3),y,index(systems,systemId,4),refX,index(systems,refSystemId,3),refY,index(systems,refSystemId,4),round(sqrt((x-refX)^2+(y-refY)^2),3))</f>
        <v>466.992</v>
      </c>
      <c r="I169" s="41"/>
      <c r="J169" s="41"/>
      <c r="K169" s="41"/>
      <c r="L169" s="28" t="s">
        <v>1116</v>
      </c>
      <c r="M169" s="48" t="s">
        <v>1116</v>
      </c>
      <c r="N169" s="28" t="s">
        <v>497</v>
      </c>
      <c r="O169" s="48" t="s">
        <v>497</v>
      </c>
      <c r="P169" s="48" t="s">
        <v>497</v>
      </c>
      <c r="Q169" s="48" t="s">
        <v>497</v>
      </c>
      <c r="R169" s="48" t="s">
        <v>497</v>
      </c>
      <c r="S169" s="48" t="s">
        <v>902</v>
      </c>
      <c r="T169" s="48" t="s">
        <v>902</v>
      </c>
      <c r="U169" s="48" t="s">
        <v>902</v>
      </c>
      <c r="V169" s="48" t="s">
        <v>902</v>
      </c>
      <c r="W169" s="48" t="s">
        <v>902</v>
      </c>
      <c r="X169" s="48" t="s">
        <v>902</v>
      </c>
      <c r="Y169" s="48" t="s">
        <v>902</v>
      </c>
      <c r="Z169" s="48" t="s">
        <v>902</v>
      </c>
      <c r="AA169" s="48" t="s">
        <v>1117</v>
      </c>
      <c r="AB169" s="48" t="s">
        <v>1117</v>
      </c>
      <c r="AC169" s="48" t="s">
        <v>417</v>
      </c>
      <c r="AD169" s="48" t="s">
        <v>417</v>
      </c>
      <c r="AE169" s="48" t="s">
        <v>417</v>
      </c>
      <c r="AF169" s="48" t="s">
        <v>417</v>
      </c>
      <c r="AG169" s="48" t="s">
        <v>417</v>
      </c>
      <c r="AH169" s="48" t="s">
        <v>417</v>
      </c>
      <c r="AI169" s="48" t="s">
        <v>417</v>
      </c>
      <c r="AJ169" s="48" t="s">
        <v>417</v>
      </c>
      <c r="AK169" s="48" t="s">
        <v>417</v>
      </c>
      <c r="AL169" s="48" t="s">
        <v>417</v>
      </c>
      <c r="AM169" s="48" t="s">
        <v>417</v>
      </c>
      <c r="AN169" s="48" t="s">
        <v>417</v>
      </c>
      <c r="AO169" s="48" t="s">
        <v>417</v>
      </c>
      <c r="AP169" s="48" t="s">
        <v>417</v>
      </c>
      <c r="AQ169" s="48" t="s">
        <v>417</v>
      </c>
      <c r="AR169" s="48" t="s">
        <v>417</v>
      </c>
      <c r="AS169" s="48" t="s">
        <v>417</v>
      </c>
      <c r="AT169" s="48" t="s">
        <v>417</v>
      </c>
      <c r="AU169" s="48" t="s">
        <v>417</v>
      </c>
      <c r="AV169" s="48" t="s">
        <v>417</v>
      </c>
      <c r="AW169" s="48" t="s">
        <v>417</v>
      </c>
      <c r="AX169" s="48" t="s">
        <v>417</v>
      </c>
      <c r="AY169" s="48" t="s">
        <v>850</v>
      </c>
      <c r="AZ169" s="51" t="s">
        <v>850</v>
      </c>
    </row>
    <row r="170" ht="15.75" customHeight="1">
      <c r="A170" s="40">
        <v>151.0</v>
      </c>
      <c r="B170" s="28" t="s">
        <v>1118</v>
      </c>
      <c r="C170" s="41"/>
      <c r="D170" s="42">
        <f t="array" ref="D170">index(systems,match($A170,INDEX(systems,0,1),),3)</f>
        <v>-40.211</v>
      </c>
      <c r="E170" s="42">
        <f t="array" ref="E170">index(systems,match($A170,INDEX(systems,0,1),),4)</f>
        <v>-195.324</v>
      </c>
      <c r="F170" s="43" t="str">
        <f>IFERROR(__xludf.DUMMYFUNCTION("let(row, match($B170&amp;if($C170&lt;&gt;"""","" [""&amp;$C170&amp;""]"",""""),index(nebulae,,2),0),join("","",iferror(round(index(nebulae,row,5)/2,3),1),iferror(round(index(nebulae,row,6)/2,3),1),0))"),"1,1,0")</f>
        <v>1,1,0</v>
      </c>
      <c r="G170" s="44" t="s">
        <v>1119</v>
      </c>
      <c r="H170" s="45">
        <f t="array" ref="H170">let(systemId,match(A170,index(systems,0,1),),refSystemId,match($H$1,index(systems,0,1),),x,index(systems,systemId,3),y,index(systems,systemId,4),refX,index(systems,refSystemId,3),refY,index(systems,refSystemId,4),round(sqrt((x-refX)^2+(y-refY)^2),3))</f>
        <v>199.42</v>
      </c>
      <c r="I170" s="46" t="s">
        <v>408</v>
      </c>
      <c r="J170" s="47" t="s">
        <v>408</v>
      </c>
      <c r="K170" s="47" t="s">
        <v>408</v>
      </c>
      <c r="L170" s="47" t="s">
        <v>408</v>
      </c>
      <c r="M170" s="46" t="s">
        <v>408</v>
      </c>
      <c r="N170" s="28" t="s">
        <v>408</v>
      </c>
      <c r="O170" s="41"/>
      <c r="P170" s="48" t="s">
        <v>1120</v>
      </c>
      <c r="Q170" s="48" t="s">
        <v>1120</v>
      </c>
      <c r="R170" s="48" t="s">
        <v>1120</v>
      </c>
      <c r="S170" s="48" t="s">
        <v>1120</v>
      </c>
      <c r="T170" s="48" t="s">
        <v>1120</v>
      </c>
      <c r="U170" s="48" t="s">
        <v>1120</v>
      </c>
      <c r="V170" s="48" t="s">
        <v>1120</v>
      </c>
      <c r="W170" s="48" t="s">
        <v>1120</v>
      </c>
      <c r="X170" s="48" t="s">
        <v>1121</v>
      </c>
      <c r="Y170" s="48" t="s">
        <v>422</v>
      </c>
      <c r="Z170" s="48" t="s">
        <v>422</v>
      </c>
      <c r="AA170" s="48" t="s">
        <v>422</v>
      </c>
      <c r="AB170" s="48" t="s">
        <v>422</v>
      </c>
      <c r="AC170" s="48" t="s">
        <v>422</v>
      </c>
      <c r="AD170" s="48" t="s">
        <v>422</v>
      </c>
      <c r="AE170" s="48" t="s">
        <v>422</v>
      </c>
      <c r="AF170" s="48" t="s">
        <v>422</v>
      </c>
      <c r="AG170" s="48" t="s">
        <v>422</v>
      </c>
      <c r="AH170" s="48" t="s">
        <v>422</v>
      </c>
      <c r="AI170" s="48" t="s">
        <v>422</v>
      </c>
      <c r="AJ170" s="48" t="s">
        <v>422</v>
      </c>
      <c r="AK170" s="48" t="s">
        <v>422</v>
      </c>
      <c r="AL170" s="48" t="s">
        <v>422</v>
      </c>
      <c r="AM170" s="48" t="s">
        <v>422</v>
      </c>
      <c r="AN170" s="48" t="s">
        <v>422</v>
      </c>
      <c r="AO170" s="48" t="s">
        <v>422</v>
      </c>
      <c r="AP170" s="48" t="s">
        <v>422</v>
      </c>
      <c r="AQ170" s="48" t="s">
        <v>422</v>
      </c>
      <c r="AR170" s="48" t="s">
        <v>422</v>
      </c>
      <c r="AS170" s="48" t="s">
        <v>422</v>
      </c>
      <c r="AT170" s="48" t="s">
        <v>422</v>
      </c>
      <c r="AU170" s="48" t="s">
        <v>422</v>
      </c>
      <c r="AV170" s="48" t="s">
        <v>422</v>
      </c>
      <c r="AW170" s="48" t="s">
        <v>422</v>
      </c>
      <c r="AX170" s="48" t="s">
        <v>422</v>
      </c>
      <c r="AY170" s="48" t="s">
        <v>422</v>
      </c>
      <c r="AZ170" s="51" t="s">
        <v>422</v>
      </c>
    </row>
    <row r="171" ht="15.75" customHeight="1">
      <c r="A171" s="40">
        <v>152.0</v>
      </c>
      <c r="B171" s="28" t="s">
        <v>1122</v>
      </c>
      <c r="C171" s="41"/>
      <c r="D171" s="42">
        <f t="array" ref="D171">index(systems,match($A171,INDEX(systems,0,1),),3)</f>
        <v>-18.813</v>
      </c>
      <c r="E171" s="42">
        <f t="array" ref="E171">index(systems,match($A171,INDEX(systems,0,1),),4)</f>
        <v>-323.119</v>
      </c>
      <c r="F171" s="43" t="str">
        <f>IFERROR(__xludf.DUMMYFUNCTION("let(row, match($B171&amp;if($C171&lt;&gt;"""","" [""&amp;$C171&amp;""]"",""""),index(nebulae,,2),0),join("","",iferror(round(index(nebulae,row,5)/2,3),1),iferror(round(index(nebulae,row,6)/2,3),1),0))"),"1,1,0")</f>
        <v>1,1,0</v>
      </c>
      <c r="G171" s="44" t="s">
        <v>1123</v>
      </c>
      <c r="H171" s="45">
        <f t="array" ref="H171">let(systemId,match(A171,index(systems,0,1),),refSystemId,match($H$1,index(systems,0,1),),x,index(systems,systemId,3),y,index(systems,systemId,4),refX,index(systems,refSystemId,3),refY,index(systems,refSystemId,4),round(sqrt((x-refX)^2+(y-refY)^2),3))</f>
        <v>323.666</v>
      </c>
      <c r="I171" s="46" t="s">
        <v>408</v>
      </c>
      <c r="J171" s="46" t="s">
        <v>408</v>
      </c>
      <c r="K171" s="46" t="s">
        <v>408</v>
      </c>
      <c r="L171" s="46" t="s">
        <v>408</v>
      </c>
      <c r="M171" s="28" t="s">
        <v>408</v>
      </c>
      <c r="N171" s="49" t="s">
        <v>408</v>
      </c>
      <c r="O171" s="54"/>
      <c r="P171" s="48" t="s">
        <v>1027</v>
      </c>
      <c r="Q171" s="48" t="s">
        <v>1027</v>
      </c>
      <c r="R171" s="48" t="s">
        <v>1027</v>
      </c>
      <c r="S171" s="48" t="s">
        <v>1027</v>
      </c>
      <c r="T171" s="48" t="s">
        <v>1027</v>
      </c>
      <c r="U171" s="48" t="s">
        <v>1027</v>
      </c>
      <c r="V171" s="48" t="s">
        <v>1027</v>
      </c>
      <c r="W171" s="48" t="s">
        <v>1027</v>
      </c>
      <c r="X171" s="48" t="s">
        <v>1027</v>
      </c>
      <c r="Y171" s="48" t="s">
        <v>422</v>
      </c>
      <c r="Z171" s="48" t="s">
        <v>422</v>
      </c>
      <c r="AA171" s="48" t="s">
        <v>422</v>
      </c>
      <c r="AB171" s="48" t="s">
        <v>422</v>
      </c>
      <c r="AC171" s="48" t="s">
        <v>422</v>
      </c>
      <c r="AD171" s="48" t="s">
        <v>422</v>
      </c>
      <c r="AE171" s="48" t="s">
        <v>422</v>
      </c>
      <c r="AF171" s="48" t="s">
        <v>422</v>
      </c>
      <c r="AG171" s="48" t="s">
        <v>422</v>
      </c>
      <c r="AH171" s="48" t="s">
        <v>422</v>
      </c>
      <c r="AI171" s="48" t="s">
        <v>422</v>
      </c>
      <c r="AJ171" s="48" t="s">
        <v>422</v>
      </c>
      <c r="AK171" s="48" t="s">
        <v>422</v>
      </c>
      <c r="AL171" s="48" t="s">
        <v>422</v>
      </c>
      <c r="AM171" s="48" t="s">
        <v>422</v>
      </c>
      <c r="AN171" s="48" t="s">
        <v>422</v>
      </c>
      <c r="AO171" s="48" t="s">
        <v>422</v>
      </c>
      <c r="AP171" s="48" t="s">
        <v>422</v>
      </c>
      <c r="AQ171" s="48" t="s">
        <v>422</v>
      </c>
      <c r="AR171" s="48" t="s">
        <v>422</v>
      </c>
      <c r="AS171" s="48" t="s">
        <v>422</v>
      </c>
      <c r="AT171" s="48" t="s">
        <v>422</v>
      </c>
      <c r="AU171" s="48" t="s">
        <v>422</v>
      </c>
      <c r="AV171" s="48" t="s">
        <v>422</v>
      </c>
      <c r="AW171" s="48" t="s">
        <v>422</v>
      </c>
      <c r="AX171" s="48" t="s">
        <v>422</v>
      </c>
      <c r="AY171" s="48" t="s">
        <v>422</v>
      </c>
      <c r="AZ171" s="28" t="s">
        <v>422</v>
      </c>
    </row>
    <row r="172" ht="15.75" customHeight="1">
      <c r="A172" s="40">
        <v>153.0</v>
      </c>
      <c r="B172" s="28" t="s">
        <v>1124</v>
      </c>
      <c r="C172" s="41"/>
      <c r="D172" s="42">
        <f t="array" ref="D172">index(systems,match($A172,INDEX(systems,0,1),),3)</f>
        <v>112.622</v>
      </c>
      <c r="E172" s="42">
        <f t="array" ref="E172">index(systems,match($A172,INDEX(systems,0,1),),4)</f>
        <v>-141.194</v>
      </c>
      <c r="F172" s="43" t="str">
        <f>IFERROR(__xludf.DUMMYFUNCTION("let(row, match($B172&amp;if($C172&lt;&gt;"""","" [""&amp;$C172&amp;""]"",""""),index(nebulae,,2),0),join("","",iferror(round(index(nebulae,row,5)/2,3),1),iferror(round(index(nebulae,row,6)/2,3),1),0))"),"1,1,0")</f>
        <v>1,1,0</v>
      </c>
      <c r="G172" s="44" t="s">
        <v>1125</v>
      </c>
      <c r="H172" s="45">
        <f t="array" ref="H172">let(systemId,match(A172,index(systems,0,1),),refSystemId,match($H$1,index(systems,0,1),),x,index(systems,systemId,3),y,index(systems,systemId,4),refX,index(systems,refSystemId,3),refY,index(systems,refSystemId,4),round(sqrt((x-refX)^2+(y-refY)^2),3))</f>
        <v>180.609</v>
      </c>
      <c r="I172" s="53"/>
      <c r="J172" s="46" t="s">
        <v>755</v>
      </c>
      <c r="K172" s="53"/>
      <c r="L172" s="53"/>
      <c r="M172" s="46" t="s">
        <v>422</v>
      </c>
      <c r="N172" s="59" t="s">
        <v>422</v>
      </c>
      <c r="O172" s="41"/>
      <c r="P172" s="48" t="s">
        <v>1126</v>
      </c>
      <c r="Q172" s="48" t="s">
        <v>1126</v>
      </c>
      <c r="R172" s="48" t="s">
        <v>1126</v>
      </c>
      <c r="S172" s="48" t="s">
        <v>1126</v>
      </c>
      <c r="T172" s="48" t="s">
        <v>1126</v>
      </c>
      <c r="U172" s="48" t="s">
        <v>1126</v>
      </c>
      <c r="V172" s="48" t="s">
        <v>1126</v>
      </c>
      <c r="W172" s="48" t="s">
        <v>1126</v>
      </c>
      <c r="X172" s="48" t="s">
        <v>1126</v>
      </c>
      <c r="Y172" s="48" t="s">
        <v>422</v>
      </c>
      <c r="Z172" s="48" t="s">
        <v>422</v>
      </c>
      <c r="AA172" s="48" t="s">
        <v>422</v>
      </c>
      <c r="AB172" s="48" t="s">
        <v>422</v>
      </c>
      <c r="AC172" s="48" t="s">
        <v>422</v>
      </c>
      <c r="AD172" s="48" t="s">
        <v>422</v>
      </c>
      <c r="AE172" s="48" t="s">
        <v>422</v>
      </c>
      <c r="AF172" s="48" t="s">
        <v>422</v>
      </c>
      <c r="AG172" s="48" t="s">
        <v>422</v>
      </c>
      <c r="AH172" s="48" t="s">
        <v>422</v>
      </c>
      <c r="AI172" s="48" t="s">
        <v>422</v>
      </c>
      <c r="AJ172" s="48" t="s">
        <v>422</v>
      </c>
      <c r="AK172" s="48" t="s">
        <v>422</v>
      </c>
      <c r="AL172" s="48" t="s">
        <v>422</v>
      </c>
      <c r="AM172" s="48" t="s">
        <v>422</v>
      </c>
      <c r="AN172" s="48" t="s">
        <v>422</v>
      </c>
      <c r="AO172" s="48" t="s">
        <v>422</v>
      </c>
      <c r="AP172" s="48" t="s">
        <v>422</v>
      </c>
      <c r="AQ172" s="52" t="s">
        <v>422</v>
      </c>
      <c r="AR172" s="52" t="s">
        <v>422</v>
      </c>
      <c r="AS172" s="48" t="s">
        <v>422</v>
      </c>
      <c r="AT172" s="48" t="s">
        <v>422</v>
      </c>
      <c r="AU172" s="48" t="s">
        <v>422</v>
      </c>
      <c r="AV172" s="48" t="s">
        <v>422</v>
      </c>
      <c r="AW172" s="48" t="s">
        <v>422</v>
      </c>
      <c r="AX172" s="52" t="s">
        <v>422</v>
      </c>
      <c r="AY172" s="52" t="s">
        <v>422</v>
      </c>
      <c r="AZ172" s="28" t="s">
        <v>422</v>
      </c>
    </row>
    <row r="173" ht="15.75" customHeight="1">
      <c r="A173" s="40">
        <v>154.0</v>
      </c>
      <c r="B173" s="28" t="s">
        <v>1127</v>
      </c>
      <c r="C173" s="41"/>
      <c r="D173" s="42">
        <f t="array" ref="D173">index(systems,match($A173,INDEX(systems,0,1),),3)</f>
        <v>-447.893</v>
      </c>
      <c r="E173" s="42">
        <f t="array" ref="E173">index(systems,match($A173,INDEX(systems,0,1),),4)</f>
        <v>113.685</v>
      </c>
      <c r="F173" s="43" t="str">
        <f>IFERROR(__xludf.DUMMYFUNCTION("let(row, match($B173&amp;if($C173&lt;&gt;"""","" [""&amp;$C173&amp;""]"",""""),index(nebulae,,2),0),join("","",iferror(round(index(nebulae,row,5)/2,3),1),iferror(round(index(nebulae,row,6)/2,3),1),0))"),"1,1,0")</f>
        <v>1,1,0</v>
      </c>
      <c r="G173" s="44" t="s">
        <v>1128</v>
      </c>
      <c r="H173" s="45">
        <f t="array" ref="H173">let(systemId,match(A173,index(systems,0,1),),refSystemId,match($H$1,index(systems,0,1),),x,index(systems,systemId,3),y,index(systems,systemId,4),refX,index(systems,refSystemId,3),refY,index(systems,refSystemId,4),round(sqrt((x-refX)^2+(y-refY)^2),3))</f>
        <v>462.096</v>
      </c>
      <c r="I173" s="53"/>
      <c r="J173" s="53"/>
      <c r="K173" s="53"/>
      <c r="L173" s="53"/>
      <c r="M173" s="53"/>
      <c r="N173" s="28" t="s">
        <v>461</v>
      </c>
      <c r="O173" s="48" t="s">
        <v>461</v>
      </c>
      <c r="P173" s="48" t="s">
        <v>461</v>
      </c>
      <c r="Q173" s="48" t="s">
        <v>461</v>
      </c>
      <c r="R173" s="48" t="s">
        <v>461</v>
      </c>
      <c r="S173" s="48" t="s">
        <v>449</v>
      </c>
      <c r="T173" s="48" t="s">
        <v>449</v>
      </c>
      <c r="U173" s="48" t="s">
        <v>422</v>
      </c>
      <c r="V173" s="48" t="s">
        <v>422</v>
      </c>
      <c r="W173" s="48" t="s">
        <v>422</v>
      </c>
      <c r="X173" s="48" t="s">
        <v>422</v>
      </c>
      <c r="Y173" s="48" t="s">
        <v>422</v>
      </c>
      <c r="Z173" s="48" t="s">
        <v>422</v>
      </c>
      <c r="AA173" s="48" t="s">
        <v>422</v>
      </c>
      <c r="AB173" s="48" t="s">
        <v>422</v>
      </c>
      <c r="AC173" s="48" t="s">
        <v>422</v>
      </c>
      <c r="AD173" s="48" t="s">
        <v>422</v>
      </c>
      <c r="AE173" s="48" t="s">
        <v>422</v>
      </c>
      <c r="AF173" s="48" t="s">
        <v>422</v>
      </c>
      <c r="AG173" s="48" t="s">
        <v>422</v>
      </c>
      <c r="AH173" s="48" t="s">
        <v>422</v>
      </c>
      <c r="AI173" s="48" t="s">
        <v>422</v>
      </c>
      <c r="AJ173" s="48" t="s">
        <v>422</v>
      </c>
      <c r="AK173" s="48" t="s">
        <v>422</v>
      </c>
      <c r="AL173" s="48" t="s">
        <v>422</v>
      </c>
      <c r="AM173" s="48" t="s">
        <v>422</v>
      </c>
      <c r="AN173" s="48" t="s">
        <v>422</v>
      </c>
      <c r="AO173" s="48" t="s">
        <v>422</v>
      </c>
      <c r="AP173" s="48" t="s">
        <v>422</v>
      </c>
      <c r="AQ173" s="48" t="s">
        <v>422</v>
      </c>
      <c r="AR173" s="48" t="s">
        <v>422</v>
      </c>
      <c r="AS173" s="48" t="s">
        <v>422</v>
      </c>
      <c r="AT173" s="48" t="s">
        <v>422</v>
      </c>
      <c r="AU173" s="48" t="s">
        <v>422</v>
      </c>
      <c r="AV173" s="52" t="s">
        <v>422</v>
      </c>
      <c r="AW173" s="52" t="s">
        <v>422</v>
      </c>
      <c r="AX173" s="52" t="s">
        <v>422</v>
      </c>
      <c r="AY173" s="52" t="s">
        <v>422</v>
      </c>
      <c r="AZ173" s="28" t="s">
        <v>422</v>
      </c>
    </row>
    <row r="174" ht="15.75" customHeight="1">
      <c r="A174" s="40">
        <v>155.0</v>
      </c>
      <c r="B174" s="28" t="s">
        <v>1129</v>
      </c>
      <c r="C174" s="41"/>
      <c r="D174" s="42">
        <f t="array" ref="D174">index(systems,match($A174,INDEX(systems,0,1),),3)</f>
        <v>-116.375</v>
      </c>
      <c r="E174" s="42">
        <f t="array" ref="E174">index(systems,match($A174,INDEX(systems,0,1),),4)</f>
        <v>340.389</v>
      </c>
      <c r="F174" s="43" t="str">
        <f>IFERROR(__xludf.DUMMYFUNCTION("let(row, match($B174&amp;if($C174&lt;&gt;"""","" [""&amp;$C174&amp;""]"",""""),index(nebulae,,2),0),join("","",iferror(round(index(nebulae,row,5)/2,3),1),iferror(round(index(nebulae,row,6)/2,3),1),0))"),"1,1,0")</f>
        <v>1,1,0</v>
      </c>
      <c r="G174" s="44" t="s">
        <v>1130</v>
      </c>
      <c r="H174" s="45">
        <f t="array" ref="H174">let(systemId,match(A174,index(systems,0,1),),refSystemId,match($H$1,index(systems,0,1),),x,index(systems,systemId,3),y,index(systems,systemId,4),refX,index(systems,refSystemId,3),refY,index(systems,refSystemId,4),round(sqrt((x-refX)^2+(y-refY)^2),3))</f>
        <v>359.733</v>
      </c>
      <c r="I174" s="28" t="s">
        <v>408</v>
      </c>
      <c r="J174" s="28" t="s">
        <v>408</v>
      </c>
      <c r="K174" s="28" t="s">
        <v>408</v>
      </c>
      <c r="L174" s="28" t="s">
        <v>408</v>
      </c>
      <c r="M174" s="48" t="s">
        <v>408</v>
      </c>
      <c r="N174" s="28" t="s">
        <v>408</v>
      </c>
      <c r="O174" s="41"/>
      <c r="P174" s="48" t="s">
        <v>902</v>
      </c>
      <c r="Q174" s="48" t="s">
        <v>902</v>
      </c>
      <c r="R174" s="48" t="s">
        <v>902</v>
      </c>
      <c r="S174" s="48" t="s">
        <v>902</v>
      </c>
      <c r="T174" s="48" t="s">
        <v>902</v>
      </c>
      <c r="U174" s="48" t="s">
        <v>902</v>
      </c>
      <c r="V174" s="48" t="s">
        <v>902</v>
      </c>
      <c r="W174" s="48" t="s">
        <v>902</v>
      </c>
      <c r="X174" s="48" t="s">
        <v>902</v>
      </c>
      <c r="Y174" s="48" t="s">
        <v>902</v>
      </c>
      <c r="Z174" s="48" t="s">
        <v>902</v>
      </c>
      <c r="AA174" s="48" t="s">
        <v>976</v>
      </c>
      <c r="AB174" s="48" t="s">
        <v>976</v>
      </c>
      <c r="AC174" s="48" t="s">
        <v>976</v>
      </c>
      <c r="AD174" s="48" t="s">
        <v>976</v>
      </c>
      <c r="AE174" s="48" t="s">
        <v>976</v>
      </c>
      <c r="AF174" s="48" t="s">
        <v>417</v>
      </c>
      <c r="AG174" s="48" t="s">
        <v>417</v>
      </c>
      <c r="AH174" s="48" t="s">
        <v>417</v>
      </c>
      <c r="AI174" s="48" t="s">
        <v>417</v>
      </c>
      <c r="AJ174" s="48" t="s">
        <v>417</v>
      </c>
      <c r="AK174" s="48" t="s">
        <v>417</v>
      </c>
      <c r="AL174" s="48" t="s">
        <v>417</v>
      </c>
      <c r="AM174" s="48" t="s">
        <v>417</v>
      </c>
      <c r="AN174" s="48" t="s">
        <v>417</v>
      </c>
      <c r="AO174" s="48" t="s">
        <v>417</v>
      </c>
      <c r="AP174" s="48" t="s">
        <v>417</v>
      </c>
      <c r="AQ174" s="48" t="s">
        <v>417</v>
      </c>
      <c r="AR174" s="48" t="s">
        <v>417</v>
      </c>
      <c r="AS174" s="48" t="s">
        <v>417</v>
      </c>
      <c r="AT174" s="48" t="s">
        <v>417</v>
      </c>
      <c r="AU174" s="48" t="s">
        <v>417</v>
      </c>
      <c r="AV174" s="48" t="s">
        <v>417</v>
      </c>
      <c r="AW174" s="48" t="s">
        <v>417</v>
      </c>
      <c r="AX174" s="48" t="s">
        <v>417</v>
      </c>
      <c r="AY174" s="48" t="s">
        <v>417</v>
      </c>
      <c r="AZ174" s="49" t="s">
        <v>418</v>
      </c>
    </row>
    <row r="175" ht="15.75" customHeight="1">
      <c r="A175" s="40">
        <v>156.0</v>
      </c>
      <c r="B175" s="28" t="s">
        <v>1131</v>
      </c>
      <c r="C175" s="41"/>
      <c r="D175" s="42">
        <f t="array" ref="D175">index(systems,match($A175,INDEX(systems,0,1),),3)</f>
        <v>-129.641</v>
      </c>
      <c r="E175" s="42">
        <f t="array" ref="E175">index(systems,match($A175,INDEX(systems,0,1),),4)</f>
        <v>432.458</v>
      </c>
      <c r="F175" s="43" t="str">
        <f>IFERROR(__xludf.DUMMYFUNCTION("let(row, match($B175&amp;if($C175&lt;&gt;"""","" [""&amp;$C175&amp;""]"",""""),index(nebulae,,2),0),join("","",iferror(round(index(nebulae,row,5)/2,3),1),iferror(round(index(nebulae,row,6)/2,3),1),0))"),"1,1,0")</f>
        <v>1,1,0</v>
      </c>
      <c r="G175" s="44" t="s">
        <v>1132</v>
      </c>
      <c r="H175" s="45">
        <f t="array" ref="H175">let(systemId,match(A175,index(systems,0,1),),refSystemId,match($H$1,index(systems,0,1),),x,index(systems,systemId,3),y,index(systems,systemId,4),refX,index(systems,refSystemId,3),refY,index(systems,refSystemId,4),round(sqrt((x-refX)^2+(y-refY)^2),3))</f>
        <v>451.472</v>
      </c>
      <c r="I175" s="28" t="s">
        <v>1133</v>
      </c>
      <c r="J175" s="48" t="s">
        <v>1133</v>
      </c>
      <c r="K175" s="48" t="s">
        <v>1133</v>
      </c>
      <c r="L175" s="48" t="s">
        <v>1133</v>
      </c>
      <c r="M175" s="48" t="s">
        <v>1133</v>
      </c>
      <c r="N175" s="28" t="s">
        <v>1134</v>
      </c>
      <c r="O175" s="48" t="s">
        <v>1134</v>
      </c>
      <c r="P175" s="48" t="s">
        <v>1134</v>
      </c>
      <c r="Q175" s="48" t="s">
        <v>1134</v>
      </c>
      <c r="R175" s="48" t="s">
        <v>1134</v>
      </c>
      <c r="S175" s="48" t="s">
        <v>902</v>
      </c>
      <c r="T175" s="48" t="s">
        <v>902</v>
      </c>
      <c r="U175" s="48" t="s">
        <v>902</v>
      </c>
      <c r="V175" s="48" t="s">
        <v>902</v>
      </c>
      <c r="W175" s="48" t="s">
        <v>902</v>
      </c>
      <c r="X175" s="48" t="s">
        <v>902</v>
      </c>
      <c r="Y175" s="48" t="s">
        <v>902</v>
      </c>
      <c r="Z175" s="48" t="s">
        <v>902</v>
      </c>
      <c r="AA175" s="48" t="s">
        <v>1117</v>
      </c>
      <c r="AB175" s="48" t="s">
        <v>1117</v>
      </c>
      <c r="AC175" s="48" t="s">
        <v>1117</v>
      </c>
      <c r="AD175" s="48" t="s">
        <v>417</v>
      </c>
      <c r="AE175" s="48" t="s">
        <v>417</v>
      </c>
      <c r="AF175" s="48" t="s">
        <v>417</v>
      </c>
      <c r="AG175" s="48" t="s">
        <v>417</v>
      </c>
      <c r="AH175" s="48" t="s">
        <v>417</v>
      </c>
      <c r="AI175" s="48" t="s">
        <v>417</v>
      </c>
      <c r="AJ175" s="48" t="s">
        <v>417</v>
      </c>
      <c r="AK175" s="48" t="s">
        <v>417</v>
      </c>
      <c r="AL175" s="48" t="s">
        <v>417</v>
      </c>
      <c r="AM175" s="48" t="s">
        <v>417</v>
      </c>
      <c r="AN175" s="48" t="s">
        <v>417</v>
      </c>
      <c r="AO175" s="48" t="s">
        <v>417</v>
      </c>
      <c r="AP175" s="48" t="s">
        <v>417</v>
      </c>
      <c r="AQ175" s="48" t="s">
        <v>850</v>
      </c>
      <c r="AR175" s="48" t="s">
        <v>850</v>
      </c>
      <c r="AS175" s="48" t="s">
        <v>850</v>
      </c>
      <c r="AT175" s="48" t="s">
        <v>850</v>
      </c>
      <c r="AU175" s="48" t="s">
        <v>850</v>
      </c>
      <c r="AV175" s="52" t="s">
        <v>850</v>
      </c>
      <c r="AW175" s="52" t="s">
        <v>850</v>
      </c>
      <c r="AX175" s="52" t="s">
        <v>850</v>
      </c>
      <c r="AY175" s="52" t="s">
        <v>850</v>
      </c>
      <c r="AZ175" s="51" t="s">
        <v>850</v>
      </c>
    </row>
    <row r="176" ht="15.75" customHeight="1">
      <c r="A176" s="40">
        <v>157.0</v>
      </c>
      <c r="B176" s="28" t="s">
        <v>1135</v>
      </c>
      <c r="C176" s="41"/>
      <c r="D176" s="42">
        <f t="array" ref="D176">index(systems,match($A176,INDEX(systems,0,1),),3)</f>
        <v>-59.712</v>
      </c>
      <c r="E176" s="42">
        <f t="array" ref="E176">index(systems,match($A176,INDEX(systems,0,1),),4)</f>
        <v>155.306</v>
      </c>
      <c r="F176" s="43" t="str">
        <f>IFERROR(__xludf.DUMMYFUNCTION("let(row, match($B176&amp;if($C176&lt;&gt;"""","" [""&amp;$C176&amp;""]"",""""),index(nebulae,,2),0),join("","",iferror(round(index(nebulae,row,5)/2,3),1),iferror(round(index(nebulae,row,6)/2,3),1),0))"),"1,1,0")</f>
        <v>1,1,0</v>
      </c>
      <c r="G176" s="44" t="s">
        <v>1136</v>
      </c>
      <c r="H176" s="45">
        <f t="array" ref="H176">let(systemId,match(A176,index(systems,0,1),),refSystemId,match($H$1,index(systems,0,1),),x,index(systems,systemId,3),y,index(systems,systemId,4),refX,index(systems,refSystemId,3),refY,index(systems,refSystemId,4),round(sqrt((x-refX)^2+(y-refY)^2),3))</f>
        <v>166.39</v>
      </c>
      <c r="I176" s="53"/>
      <c r="J176" s="53"/>
      <c r="K176" s="28" t="s">
        <v>418</v>
      </c>
      <c r="L176" s="28" t="s">
        <v>418</v>
      </c>
      <c r="M176" s="41"/>
      <c r="N176" s="28" t="s">
        <v>864</v>
      </c>
      <c r="O176" s="48" t="s">
        <v>864</v>
      </c>
      <c r="P176" s="48" t="s">
        <v>864</v>
      </c>
      <c r="Q176" s="48" t="s">
        <v>864</v>
      </c>
      <c r="R176" s="48" t="s">
        <v>864</v>
      </c>
      <c r="S176" s="48" t="s">
        <v>864</v>
      </c>
      <c r="T176" s="48" t="s">
        <v>864</v>
      </c>
      <c r="U176" s="48" t="s">
        <v>864</v>
      </c>
      <c r="V176" s="48" t="s">
        <v>864</v>
      </c>
      <c r="W176" s="48" t="s">
        <v>864</v>
      </c>
      <c r="X176" s="48" t="s">
        <v>864</v>
      </c>
      <c r="Y176" s="48" t="s">
        <v>864</v>
      </c>
      <c r="Z176" s="48" t="s">
        <v>864</v>
      </c>
      <c r="AA176" s="48" t="s">
        <v>1137</v>
      </c>
      <c r="AB176" s="48" t="s">
        <v>1137</v>
      </c>
      <c r="AC176" s="48" t="s">
        <v>1137</v>
      </c>
      <c r="AD176" s="48" t="s">
        <v>1137</v>
      </c>
      <c r="AE176" s="48" t="s">
        <v>1137</v>
      </c>
      <c r="AF176" s="48" t="s">
        <v>1137</v>
      </c>
      <c r="AG176" s="48" t="s">
        <v>1137</v>
      </c>
      <c r="AH176" s="48" t="s">
        <v>1138</v>
      </c>
      <c r="AI176" s="48" t="s">
        <v>1139</v>
      </c>
      <c r="AJ176" s="48" t="s">
        <v>1139</v>
      </c>
      <c r="AK176" s="48" t="s">
        <v>1139</v>
      </c>
      <c r="AL176" s="48" t="s">
        <v>1139</v>
      </c>
      <c r="AM176" s="48" t="s">
        <v>1139</v>
      </c>
      <c r="AN176" s="48" t="s">
        <v>1139</v>
      </c>
      <c r="AO176" s="48" t="s">
        <v>414</v>
      </c>
      <c r="AP176" s="48" t="s">
        <v>414</v>
      </c>
      <c r="AQ176" s="48" t="s">
        <v>1140</v>
      </c>
      <c r="AR176" s="48" t="s">
        <v>1140</v>
      </c>
      <c r="AS176" s="48" t="s">
        <v>414</v>
      </c>
      <c r="AT176" s="48" t="s">
        <v>415</v>
      </c>
      <c r="AU176" s="48" t="s">
        <v>415</v>
      </c>
      <c r="AV176" s="48" t="s">
        <v>530</v>
      </c>
      <c r="AW176" s="48" t="s">
        <v>530</v>
      </c>
      <c r="AX176" s="48" t="s">
        <v>417</v>
      </c>
      <c r="AY176" s="48" t="s">
        <v>417</v>
      </c>
      <c r="AZ176" s="49" t="s">
        <v>418</v>
      </c>
    </row>
    <row r="177" ht="15.75" customHeight="1">
      <c r="A177" s="40">
        <v>158.0</v>
      </c>
      <c r="B177" s="28" t="s">
        <v>1141</v>
      </c>
      <c r="C177" s="41"/>
      <c r="D177" s="42">
        <f t="array" ref="D177">index(systems,match($A177,INDEX(systems,0,1),),3)</f>
        <v>173.189</v>
      </c>
      <c r="E177" s="42">
        <f t="array" ref="E177">index(systems,match($A177,INDEX(systems,0,1),),4)</f>
        <v>121.448</v>
      </c>
      <c r="F177" s="43" t="str">
        <f>IFERROR(__xludf.DUMMYFUNCTION("let(row, match($B177&amp;if($C177&lt;&gt;"""","" [""&amp;$C177&amp;""]"",""""),index(nebulae,,2),0),join("","",iferror(round(index(nebulae,row,5)/2,3),1),iferror(round(index(nebulae,row,6)/2,3),1),0))"),"1,1,0")</f>
        <v>1,1,0</v>
      </c>
      <c r="G177" s="44" t="s">
        <v>1142</v>
      </c>
      <c r="H177" s="45">
        <f t="array" ref="H177">let(systemId,match(A177,index(systems,0,1),),refSystemId,match($H$1,index(systems,0,1),),x,index(systems,systemId,3),y,index(systems,systemId,4),refX,index(systems,refSystemId,3),refY,index(systems,refSystemId,4),round(sqrt((x-refX)^2+(y-refY)^2),3))</f>
        <v>211.528</v>
      </c>
      <c r="I177" s="53"/>
      <c r="J177" s="53"/>
      <c r="K177" s="46" t="s">
        <v>418</v>
      </c>
      <c r="L177" s="53"/>
      <c r="M177" s="53"/>
      <c r="N177" s="28" t="s">
        <v>773</v>
      </c>
      <c r="O177" s="48" t="s">
        <v>773</v>
      </c>
      <c r="P177" s="48" t="s">
        <v>773</v>
      </c>
      <c r="Q177" s="48" t="s">
        <v>773</v>
      </c>
      <c r="R177" s="48" t="s">
        <v>773</v>
      </c>
      <c r="S177" s="48" t="s">
        <v>773</v>
      </c>
      <c r="T177" s="48" t="s">
        <v>773</v>
      </c>
      <c r="U177" s="48" t="s">
        <v>773</v>
      </c>
      <c r="V177" s="48" t="s">
        <v>773</v>
      </c>
      <c r="W177" s="48" t="s">
        <v>773</v>
      </c>
      <c r="X177" s="48" t="s">
        <v>773</v>
      </c>
      <c r="Y177" s="48" t="s">
        <v>773</v>
      </c>
      <c r="Z177" s="48" t="s">
        <v>773</v>
      </c>
      <c r="AA177" s="48" t="s">
        <v>773</v>
      </c>
      <c r="AB177" s="48" t="s">
        <v>773</v>
      </c>
      <c r="AC177" s="48" t="s">
        <v>773</v>
      </c>
      <c r="AD177" s="48" t="s">
        <v>773</v>
      </c>
      <c r="AE177" s="48" t="s">
        <v>773</v>
      </c>
      <c r="AF177" s="48" t="s">
        <v>773</v>
      </c>
      <c r="AG177" s="48" t="s">
        <v>773</v>
      </c>
      <c r="AH177" s="48" t="s">
        <v>773</v>
      </c>
      <c r="AI177" s="48" t="s">
        <v>773</v>
      </c>
      <c r="AJ177" s="48" t="s">
        <v>773</v>
      </c>
      <c r="AK177" s="48" t="s">
        <v>773</v>
      </c>
      <c r="AL177" s="48" t="s">
        <v>773</v>
      </c>
      <c r="AM177" s="48" t="s">
        <v>773</v>
      </c>
      <c r="AN177" s="48" t="s">
        <v>773</v>
      </c>
      <c r="AO177" s="48" t="s">
        <v>773</v>
      </c>
      <c r="AP177" s="48" t="s">
        <v>773</v>
      </c>
      <c r="AQ177" s="48" t="s">
        <v>773</v>
      </c>
      <c r="AR177" s="48" t="s">
        <v>773</v>
      </c>
      <c r="AS177" s="48" t="s">
        <v>773</v>
      </c>
      <c r="AT177" s="48" t="s">
        <v>773</v>
      </c>
      <c r="AU177" s="48" t="s">
        <v>773</v>
      </c>
      <c r="AV177" s="48" t="s">
        <v>773</v>
      </c>
      <c r="AW177" s="48" t="s">
        <v>773</v>
      </c>
      <c r="AX177" s="48" t="s">
        <v>773</v>
      </c>
      <c r="AY177" s="48" t="s">
        <v>773</v>
      </c>
      <c r="AZ177" s="28" t="s">
        <v>773</v>
      </c>
    </row>
    <row r="178" ht="15.75" customHeight="1">
      <c r="A178" s="40">
        <v>159.0</v>
      </c>
      <c r="B178" s="28" t="s">
        <v>1143</v>
      </c>
      <c r="C178" s="41"/>
      <c r="D178" s="42">
        <f t="array" ref="D178">index(systems,match($A178,INDEX(systems,0,1),),3)</f>
        <v>-121.355</v>
      </c>
      <c r="E178" s="42">
        <f t="array" ref="E178">index(systems,match($A178,INDEX(systems,0,1),),4)</f>
        <v>562.115</v>
      </c>
      <c r="F178" s="43" t="str">
        <f>IFERROR(__xludf.DUMMYFUNCTION("let(row, match($B178&amp;if($C178&lt;&gt;"""","" [""&amp;$C178&amp;""]"",""""),index(nebulae,,2),0),join("","",iferror(round(index(nebulae,row,5)/2,3),1),iferror(round(index(nebulae,row,6)/2,3),1),0))"),"1,1,0")</f>
        <v>1,1,0</v>
      </c>
      <c r="G178" s="44" t="s">
        <v>1144</v>
      </c>
      <c r="H178" s="45">
        <f t="array" ref="H178">let(systemId,match(A178,index(systems,0,1),),refSystemId,match($H$1,index(systems,0,1),),x,index(systems,systemId,3),y,index(systems,systemId,4),refX,index(systems,refSystemId,3),refY,index(systems,refSystemId,4),round(sqrt((x-refX)^2+(y-refY)^2),3))</f>
        <v>575.065</v>
      </c>
      <c r="I178" s="41"/>
      <c r="J178" s="41"/>
      <c r="K178" s="41"/>
      <c r="L178" s="41"/>
      <c r="M178" s="41"/>
      <c r="N178" s="41"/>
      <c r="O178" s="41"/>
      <c r="P178" s="48" t="s">
        <v>497</v>
      </c>
      <c r="Q178" s="48" t="s">
        <v>497</v>
      </c>
      <c r="R178" s="48" t="s">
        <v>497</v>
      </c>
      <c r="S178" s="48" t="s">
        <v>418</v>
      </c>
      <c r="T178" s="48" t="s">
        <v>418</v>
      </c>
      <c r="U178" s="48" t="s">
        <v>418</v>
      </c>
      <c r="V178" s="48" t="s">
        <v>418</v>
      </c>
      <c r="W178" s="48" t="s">
        <v>418</v>
      </c>
      <c r="X178" s="48" t="s">
        <v>422</v>
      </c>
      <c r="Y178" s="48" t="s">
        <v>422</v>
      </c>
      <c r="Z178" s="48" t="s">
        <v>422</v>
      </c>
      <c r="AA178" s="48" t="s">
        <v>422</v>
      </c>
      <c r="AB178" s="48" t="s">
        <v>422</v>
      </c>
      <c r="AC178" s="48" t="s">
        <v>422</v>
      </c>
      <c r="AD178" s="48" t="s">
        <v>422</v>
      </c>
      <c r="AE178" s="48" t="s">
        <v>422</v>
      </c>
      <c r="AF178" s="48" t="s">
        <v>422</v>
      </c>
      <c r="AG178" s="48" t="s">
        <v>422</v>
      </c>
      <c r="AH178" s="48" t="s">
        <v>422</v>
      </c>
      <c r="AI178" s="48" t="s">
        <v>422</v>
      </c>
      <c r="AJ178" s="48" t="s">
        <v>422</v>
      </c>
      <c r="AK178" s="48" t="s">
        <v>422</v>
      </c>
      <c r="AL178" s="48" t="s">
        <v>422</v>
      </c>
      <c r="AM178" s="48" t="s">
        <v>422</v>
      </c>
      <c r="AN178" s="48" t="s">
        <v>422</v>
      </c>
      <c r="AO178" s="48" t="s">
        <v>422</v>
      </c>
      <c r="AP178" s="48" t="s">
        <v>422</v>
      </c>
      <c r="AQ178" s="48" t="s">
        <v>422</v>
      </c>
      <c r="AR178" s="48" t="s">
        <v>422</v>
      </c>
      <c r="AS178" s="48" t="s">
        <v>422</v>
      </c>
      <c r="AT178" s="48" t="s">
        <v>422</v>
      </c>
      <c r="AU178" s="48" t="s">
        <v>422</v>
      </c>
      <c r="AV178" s="48" t="s">
        <v>422</v>
      </c>
      <c r="AW178" s="48" t="s">
        <v>422</v>
      </c>
      <c r="AX178" s="48" t="s">
        <v>422</v>
      </c>
      <c r="AY178" s="48" t="s">
        <v>422</v>
      </c>
      <c r="AZ178" s="28" t="s">
        <v>422</v>
      </c>
    </row>
    <row r="179" ht="15.75" customHeight="1">
      <c r="A179" s="40">
        <v>160.0</v>
      </c>
      <c r="B179" s="28" t="s">
        <v>1145</v>
      </c>
      <c r="C179" s="41"/>
      <c r="D179" s="42">
        <f t="array" ref="D179">index(systems,match($A179,INDEX(systems,0,1),),3)</f>
        <v>-56.903</v>
      </c>
      <c r="E179" s="42">
        <f t="array" ref="E179">index(systems,match($A179,INDEX(systems,0,1),),4)</f>
        <v>-402.982</v>
      </c>
      <c r="F179" s="43" t="str">
        <f>IFERROR(__xludf.DUMMYFUNCTION("let(row, match($B179&amp;if($C179&lt;&gt;"""","" [""&amp;$C179&amp;""]"",""""),index(nebulae,,2),0),join("","",iferror(round(index(nebulae,row,5)/2,3),1),iferror(round(index(nebulae,row,6)/2,3),1),0))"),"1,1,0")</f>
        <v>1,1,0</v>
      </c>
      <c r="G179" s="44" t="s">
        <v>1146</v>
      </c>
      <c r="H179" s="45">
        <f t="array" ref="H179">let(systemId,match(A179,index(systems,0,1),),refSystemId,match($H$1,index(systems,0,1),),x,index(systems,systemId,3),y,index(systems,systemId,4),refX,index(systems,refSystemId,3),refY,index(systems,refSystemId,4),round(sqrt((x-refX)^2+(y-refY)^2),3))</f>
        <v>406.98</v>
      </c>
      <c r="I179" s="46" t="s">
        <v>408</v>
      </c>
      <c r="J179" s="46" t="s">
        <v>408</v>
      </c>
      <c r="K179" s="46" t="s">
        <v>408</v>
      </c>
      <c r="L179" s="46" t="s">
        <v>408</v>
      </c>
      <c r="M179" s="46" t="s">
        <v>408</v>
      </c>
      <c r="N179" s="28" t="s">
        <v>408</v>
      </c>
      <c r="O179" s="41"/>
      <c r="P179" s="48" t="s">
        <v>617</v>
      </c>
      <c r="Q179" s="48" t="s">
        <v>617</v>
      </c>
      <c r="R179" s="48" t="s">
        <v>617</v>
      </c>
      <c r="S179" s="48" t="s">
        <v>617</v>
      </c>
      <c r="T179" s="48" t="s">
        <v>617</v>
      </c>
      <c r="U179" s="48" t="s">
        <v>617</v>
      </c>
      <c r="V179" s="48" t="s">
        <v>617</v>
      </c>
      <c r="W179" s="48" t="s">
        <v>617</v>
      </c>
      <c r="X179" s="48" t="s">
        <v>1110</v>
      </c>
      <c r="Y179" s="48" t="s">
        <v>422</v>
      </c>
      <c r="Z179" s="48" t="s">
        <v>422</v>
      </c>
      <c r="AA179" s="48" t="s">
        <v>422</v>
      </c>
      <c r="AB179" s="48" t="s">
        <v>422</v>
      </c>
      <c r="AC179" s="48" t="s">
        <v>422</v>
      </c>
      <c r="AD179" s="48" t="s">
        <v>422</v>
      </c>
      <c r="AE179" s="48" t="s">
        <v>422</v>
      </c>
      <c r="AF179" s="48" t="s">
        <v>422</v>
      </c>
      <c r="AG179" s="48" t="s">
        <v>422</v>
      </c>
      <c r="AH179" s="48" t="s">
        <v>422</v>
      </c>
      <c r="AI179" s="48" t="s">
        <v>422</v>
      </c>
      <c r="AJ179" s="48" t="s">
        <v>422</v>
      </c>
      <c r="AK179" s="48" t="s">
        <v>422</v>
      </c>
      <c r="AL179" s="48" t="s">
        <v>422</v>
      </c>
      <c r="AM179" s="48" t="s">
        <v>422</v>
      </c>
      <c r="AN179" s="48" t="s">
        <v>422</v>
      </c>
      <c r="AO179" s="48" t="s">
        <v>422</v>
      </c>
      <c r="AP179" s="48" t="s">
        <v>422</v>
      </c>
      <c r="AQ179" s="48" t="s">
        <v>422</v>
      </c>
      <c r="AR179" s="52" t="s">
        <v>422</v>
      </c>
      <c r="AS179" s="52" t="s">
        <v>422</v>
      </c>
      <c r="AT179" s="52" t="s">
        <v>422</v>
      </c>
      <c r="AU179" s="52" t="s">
        <v>422</v>
      </c>
      <c r="AV179" s="52" t="s">
        <v>422</v>
      </c>
      <c r="AW179" s="52" t="s">
        <v>422</v>
      </c>
      <c r="AX179" s="52" t="s">
        <v>422</v>
      </c>
      <c r="AY179" s="52" t="s">
        <v>422</v>
      </c>
      <c r="AZ179" s="49" t="s">
        <v>422</v>
      </c>
    </row>
    <row r="180" ht="15.75" customHeight="1">
      <c r="A180" s="40">
        <v>161.0</v>
      </c>
      <c r="B180" s="28" t="s">
        <v>1147</v>
      </c>
      <c r="C180" s="41"/>
      <c r="D180" s="42">
        <f t="array" ref="D180">index(systems,match($A180,INDEX(systems,0,1),),3)</f>
        <v>-296.538</v>
      </c>
      <c r="E180" s="42">
        <f t="array" ref="E180">index(systems,match($A180,INDEX(systems,0,1),),4)</f>
        <v>59.907</v>
      </c>
      <c r="F180" s="43" t="str">
        <f>IFERROR(__xludf.DUMMYFUNCTION("let(row, match($B180&amp;if($C180&lt;&gt;"""","" [""&amp;$C180&amp;""]"",""""),index(nebulae,,2),0),join("","",iferror(round(index(nebulae,row,5)/2,3),1),iferror(round(index(nebulae,row,6)/2,3),1),0))"),"1,1,0")</f>
        <v>1,1,0</v>
      </c>
      <c r="G180" s="44" t="s">
        <v>1148</v>
      </c>
      <c r="H180" s="45">
        <f t="array" ref="H180">let(systemId,match(A180,index(systems,0,1),),refSystemId,match($H$1,index(systems,0,1),),x,index(systems,systemId,3),y,index(systems,systemId,4),refX,index(systems,refSystemId,3),refY,index(systems,refSystemId,4),round(sqrt((x-refX)^2+(y-refY)^2),3))</f>
        <v>302.529</v>
      </c>
      <c r="I180" s="28" t="s">
        <v>408</v>
      </c>
      <c r="J180" s="48" t="s">
        <v>408</v>
      </c>
      <c r="K180" s="48" t="s">
        <v>408</v>
      </c>
      <c r="L180" s="28" t="s">
        <v>408</v>
      </c>
      <c r="M180" s="48" t="s">
        <v>408</v>
      </c>
      <c r="N180" s="28" t="s">
        <v>408</v>
      </c>
      <c r="O180" s="41"/>
      <c r="P180" s="48" t="s">
        <v>449</v>
      </c>
      <c r="Q180" s="48" t="s">
        <v>449</v>
      </c>
      <c r="R180" s="48" t="s">
        <v>449</v>
      </c>
      <c r="S180" s="48" t="s">
        <v>449</v>
      </c>
      <c r="T180" s="48" t="s">
        <v>449</v>
      </c>
      <c r="U180" s="48" t="s">
        <v>449</v>
      </c>
      <c r="V180" s="48" t="s">
        <v>449</v>
      </c>
      <c r="W180" s="48" t="s">
        <v>449</v>
      </c>
      <c r="X180" s="48" t="s">
        <v>422</v>
      </c>
      <c r="Y180" s="48" t="s">
        <v>422</v>
      </c>
      <c r="Z180" s="48" t="s">
        <v>422</v>
      </c>
      <c r="AA180" s="48" t="s">
        <v>422</v>
      </c>
      <c r="AB180" s="48" t="s">
        <v>422</v>
      </c>
      <c r="AC180" s="48" t="s">
        <v>422</v>
      </c>
      <c r="AD180" s="48" t="s">
        <v>422</v>
      </c>
      <c r="AE180" s="48" t="s">
        <v>422</v>
      </c>
      <c r="AF180" s="48" t="s">
        <v>422</v>
      </c>
      <c r="AG180" s="48" t="s">
        <v>422</v>
      </c>
      <c r="AH180" s="48" t="s">
        <v>422</v>
      </c>
      <c r="AI180" s="48" t="s">
        <v>422</v>
      </c>
      <c r="AJ180" s="48" t="s">
        <v>422</v>
      </c>
      <c r="AK180" s="48" t="s">
        <v>422</v>
      </c>
      <c r="AL180" s="48" t="s">
        <v>422</v>
      </c>
      <c r="AM180" s="48" t="s">
        <v>422</v>
      </c>
      <c r="AN180" s="48" t="s">
        <v>422</v>
      </c>
      <c r="AO180" s="48" t="s">
        <v>422</v>
      </c>
      <c r="AP180" s="48" t="s">
        <v>422</v>
      </c>
      <c r="AQ180" s="48" t="s">
        <v>422</v>
      </c>
      <c r="AR180" s="48" t="s">
        <v>422</v>
      </c>
      <c r="AS180" s="48" t="s">
        <v>422</v>
      </c>
      <c r="AT180" s="48" t="s">
        <v>422</v>
      </c>
      <c r="AU180" s="48" t="s">
        <v>422</v>
      </c>
      <c r="AV180" s="48" t="s">
        <v>422</v>
      </c>
      <c r="AW180" s="48" t="s">
        <v>422</v>
      </c>
      <c r="AX180" s="48" t="s">
        <v>422</v>
      </c>
      <c r="AY180" s="48" t="s">
        <v>422</v>
      </c>
      <c r="AZ180" s="49" t="s">
        <v>422</v>
      </c>
    </row>
    <row r="181" ht="15.75" customHeight="1">
      <c r="A181" s="40">
        <v>162.0</v>
      </c>
      <c r="B181" s="28" t="s">
        <v>1149</v>
      </c>
      <c r="C181" s="41"/>
      <c r="D181" s="42">
        <f t="array" ref="D181">index(systems,match($A181,INDEX(systems,0,1),),3)</f>
        <v>-88.444</v>
      </c>
      <c r="E181" s="42">
        <f t="array" ref="E181">index(systems,match($A181,INDEX(systems,0,1),),4)</f>
        <v>-27.883</v>
      </c>
      <c r="F181" s="43" t="str">
        <f>IFERROR(__xludf.DUMMYFUNCTION("let(row, match($B181&amp;if($C181&lt;&gt;"""","" [""&amp;$C181&amp;""]"",""""),index(nebulae,,2),0),join("","",iferror(round(index(nebulae,row,5)/2,3),1),iferror(round(index(nebulae,row,6)/2,3),1),0))"),"1,1,0")</f>
        <v>1,1,0</v>
      </c>
      <c r="G181" s="44" t="s">
        <v>1150</v>
      </c>
      <c r="H181" s="45">
        <f t="array" ref="H181">let(systemId,match(A181,index(systems,0,1),),refSystemId,match($H$1,index(systems,0,1),),x,index(systems,systemId,3),y,index(systems,systemId,4),refX,index(systems,refSystemId,3),refY,index(systems,refSystemId,4),round(sqrt((x-refX)^2+(y-refY)^2),3))</f>
        <v>92.735</v>
      </c>
      <c r="I181" s="28" t="s">
        <v>408</v>
      </c>
      <c r="J181" s="48" t="s">
        <v>408</v>
      </c>
      <c r="K181" s="48" t="s">
        <v>408</v>
      </c>
      <c r="L181" s="28" t="s">
        <v>408</v>
      </c>
      <c r="M181" s="28" t="s">
        <v>408</v>
      </c>
      <c r="N181" s="28" t="s">
        <v>408</v>
      </c>
      <c r="O181" s="41"/>
      <c r="P181" s="48" t="s">
        <v>560</v>
      </c>
      <c r="Q181" s="48" t="s">
        <v>560</v>
      </c>
      <c r="R181" s="48" t="s">
        <v>560</v>
      </c>
      <c r="S181" s="48" t="s">
        <v>560</v>
      </c>
      <c r="T181" s="48" t="s">
        <v>560</v>
      </c>
      <c r="U181" s="48" t="s">
        <v>812</v>
      </c>
      <c r="V181" s="48" t="s">
        <v>812</v>
      </c>
      <c r="W181" s="48" t="s">
        <v>812</v>
      </c>
      <c r="X181" s="48" t="s">
        <v>812</v>
      </c>
      <c r="Y181" s="48" t="s">
        <v>422</v>
      </c>
      <c r="Z181" s="48" t="s">
        <v>422</v>
      </c>
      <c r="AA181" s="48" t="s">
        <v>422</v>
      </c>
      <c r="AB181" s="48" t="s">
        <v>422</v>
      </c>
      <c r="AC181" s="48" t="s">
        <v>422</v>
      </c>
      <c r="AD181" s="48" t="s">
        <v>422</v>
      </c>
      <c r="AE181" s="48" t="s">
        <v>422</v>
      </c>
      <c r="AF181" s="48" t="s">
        <v>422</v>
      </c>
      <c r="AG181" s="48" t="s">
        <v>422</v>
      </c>
      <c r="AH181" s="48" t="s">
        <v>422</v>
      </c>
      <c r="AI181" s="48" t="s">
        <v>422</v>
      </c>
      <c r="AJ181" s="48" t="s">
        <v>422</v>
      </c>
      <c r="AK181" s="48" t="s">
        <v>422</v>
      </c>
      <c r="AL181" s="48" t="s">
        <v>422</v>
      </c>
      <c r="AM181" s="48" t="s">
        <v>422</v>
      </c>
      <c r="AN181" s="48" t="s">
        <v>422</v>
      </c>
      <c r="AO181" s="48" t="s">
        <v>422</v>
      </c>
      <c r="AP181" s="48" t="s">
        <v>422</v>
      </c>
      <c r="AQ181" s="48" t="s">
        <v>422</v>
      </c>
      <c r="AR181" s="48" t="s">
        <v>422</v>
      </c>
      <c r="AS181" s="48" t="s">
        <v>422</v>
      </c>
      <c r="AT181" s="48" t="s">
        <v>422</v>
      </c>
      <c r="AU181" s="48" t="s">
        <v>422</v>
      </c>
      <c r="AV181" s="48" t="s">
        <v>422</v>
      </c>
      <c r="AW181" s="48" t="s">
        <v>422</v>
      </c>
      <c r="AX181" s="48" t="s">
        <v>422</v>
      </c>
      <c r="AY181" s="48" t="s">
        <v>422</v>
      </c>
      <c r="AZ181" s="51" t="s">
        <v>422</v>
      </c>
    </row>
    <row r="182" ht="15.75" customHeight="1">
      <c r="A182" s="40">
        <v>2972.0</v>
      </c>
      <c r="B182" s="28" t="s">
        <v>1151</v>
      </c>
      <c r="C182" s="41"/>
      <c r="D182" s="42">
        <f t="array" ref="D182">index(systems,match($A182,INDEX(systems,0,1),),3)</f>
        <v>-667.891</v>
      </c>
      <c r="E182" s="42">
        <f t="array" ref="E182">index(systems,match($A182,INDEX(systems,0,1),),4)</f>
        <v>1127.933</v>
      </c>
      <c r="F182" s="43" t="str">
        <f>IFERROR(__xludf.DUMMYFUNCTION("let(row, match($B182&amp;if($C182&lt;&gt;"""","" [""&amp;$C182&amp;""]"",""""),index(nebulae,,2),0),join("","",iferror(round(index(nebulae,row,5)/2,3),1),iferror(round(index(nebulae,row,6)/2,3),1),0))"),"1,1,0")</f>
        <v>1,1,0</v>
      </c>
      <c r="G182" s="44" t="s">
        <v>1152</v>
      </c>
      <c r="H182" s="45">
        <f t="array" ref="H182">let(systemId,match(A182,index(systems,0,1),),refSystemId,match($H$1,index(systems,0,1),),x,index(systems,systemId,3),y,index(systems,systemId,4),refX,index(systems,refSystemId,3),refY,index(systems,refSystemId,4),round(sqrt((x-refX)^2+(y-refY)^2),3))</f>
        <v>1310.844</v>
      </c>
      <c r="I182" s="28" t="s">
        <v>408</v>
      </c>
      <c r="J182" s="28" t="s">
        <v>408</v>
      </c>
      <c r="K182" s="28" t="s">
        <v>408</v>
      </c>
      <c r="L182" s="46" t="s">
        <v>408</v>
      </c>
      <c r="M182" s="46" t="s">
        <v>408</v>
      </c>
      <c r="N182" s="28" t="s">
        <v>1153</v>
      </c>
      <c r="O182" s="48" t="s">
        <v>1153</v>
      </c>
      <c r="P182" s="48" t="s">
        <v>1153</v>
      </c>
      <c r="Q182" s="48" t="s">
        <v>1153</v>
      </c>
      <c r="R182" s="48" t="s">
        <v>1153</v>
      </c>
      <c r="S182" s="48" t="s">
        <v>1153</v>
      </c>
      <c r="T182" s="48" t="s">
        <v>1153</v>
      </c>
      <c r="U182" s="48" t="s">
        <v>1153</v>
      </c>
      <c r="V182" s="48" t="s">
        <v>1153</v>
      </c>
      <c r="W182" s="48" t="s">
        <v>1153</v>
      </c>
      <c r="X182" s="48" t="s">
        <v>1153</v>
      </c>
      <c r="Y182" s="48" t="s">
        <v>1153</v>
      </c>
      <c r="Z182" s="48" t="s">
        <v>1153</v>
      </c>
      <c r="AA182" s="48" t="s">
        <v>1153</v>
      </c>
      <c r="AB182" s="48" t="s">
        <v>1153</v>
      </c>
      <c r="AC182" s="48" t="s">
        <v>1153</v>
      </c>
      <c r="AD182" s="48" t="s">
        <v>1153</v>
      </c>
      <c r="AE182" s="48" t="s">
        <v>1153</v>
      </c>
      <c r="AF182" s="48" t="s">
        <v>1153</v>
      </c>
      <c r="AG182" s="48" t="s">
        <v>1153</v>
      </c>
      <c r="AH182" s="48" t="s">
        <v>1153</v>
      </c>
      <c r="AI182" s="48" t="s">
        <v>1153</v>
      </c>
      <c r="AJ182" s="48" t="s">
        <v>1153</v>
      </c>
      <c r="AK182" s="48" t="s">
        <v>1153</v>
      </c>
      <c r="AL182" s="48" t="s">
        <v>1153</v>
      </c>
      <c r="AM182" s="48" t="s">
        <v>1153</v>
      </c>
      <c r="AN182" s="48" t="s">
        <v>1153</v>
      </c>
      <c r="AO182" s="48" t="s">
        <v>1153</v>
      </c>
      <c r="AP182" s="48" t="s">
        <v>1153</v>
      </c>
      <c r="AQ182" s="48" t="s">
        <v>1153</v>
      </c>
      <c r="AR182" s="48" t="s">
        <v>1153</v>
      </c>
      <c r="AS182" s="28" t="s">
        <v>1154</v>
      </c>
      <c r="AT182" s="48" t="s">
        <v>1154</v>
      </c>
      <c r="AU182" s="48" t="s">
        <v>1154</v>
      </c>
      <c r="AV182" s="48" t="s">
        <v>1154</v>
      </c>
      <c r="AW182" s="51" t="s">
        <v>1154</v>
      </c>
      <c r="AX182" s="48" t="s">
        <v>1083</v>
      </c>
      <c r="AY182" s="48" t="s">
        <v>1083</v>
      </c>
      <c r="AZ182" s="56" t="s">
        <v>1083</v>
      </c>
    </row>
    <row r="183" ht="15.75" customHeight="1">
      <c r="A183" s="40">
        <v>163.0</v>
      </c>
      <c r="B183" s="28" t="s">
        <v>1155</v>
      </c>
      <c r="C183" s="41"/>
      <c r="D183" s="42">
        <f t="array" ref="D183">index(systems,match($A183,INDEX(systems,0,1),),3)</f>
        <v>43.158</v>
      </c>
      <c r="E183" s="42">
        <f t="array" ref="E183">index(systems,match($A183,INDEX(systems,0,1),),4)</f>
        <v>-51.489</v>
      </c>
      <c r="F183" s="43" t="str">
        <f>IFERROR(__xludf.DUMMYFUNCTION("let(row, match($B183&amp;if($C183&lt;&gt;"""","" [""&amp;$C183&amp;""]"",""""),index(nebulae,,2),0),join("","",iferror(round(index(nebulae,row,5)/2,3),1),iferror(round(index(nebulae,row,6)/2,3),1),0))"),"1,1,0")</f>
        <v>1,1,0</v>
      </c>
      <c r="G183" s="44" t="s">
        <v>1156</v>
      </c>
      <c r="H183" s="45">
        <f t="array" ref="H183">let(systemId,match(A183,index(systems,0,1),),refSystemId,match($H$1,index(systems,0,1),),x,index(systems,systemId,3),y,index(systems,systemId,4),refX,index(systems,refSystemId,3),refY,index(systems,refSystemId,4),round(sqrt((x-refX)^2+(y-refY)^2),3))</f>
        <v>67.184</v>
      </c>
      <c r="I183" s="46" t="s">
        <v>1157</v>
      </c>
      <c r="J183" s="46" t="s">
        <v>761</v>
      </c>
      <c r="K183" s="41"/>
      <c r="L183" s="28" t="s">
        <v>508</v>
      </c>
      <c r="M183" s="28" t="s">
        <v>761</v>
      </c>
      <c r="N183" s="28" t="s">
        <v>509</v>
      </c>
      <c r="O183" s="48" t="s">
        <v>509</v>
      </c>
      <c r="P183" s="48" t="s">
        <v>509</v>
      </c>
      <c r="Q183" s="48" t="s">
        <v>509</v>
      </c>
      <c r="R183" s="48" t="s">
        <v>510</v>
      </c>
      <c r="S183" s="48" t="s">
        <v>509</v>
      </c>
      <c r="T183" s="48" t="s">
        <v>541</v>
      </c>
      <c r="U183" s="48" t="s">
        <v>520</v>
      </c>
      <c r="V183" s="48" t="s">
        <v>520</v>
      </c>
      <c r="W183" s="48" t="s">
        <v>520</v>
      </c>
      <c r="X183" s="48" t="s">
        <v>520</v>
      </c>
      <c r="Y183" s="48" t="s">
        <v>513</v>
      </c>
      <c r="Z183" s="48" t="s">
        <v>763</v>
      </c>
      <c r="AA183" s="48" t="s">
        <v>515</v>
      </c>
      <c r="AB183" s="48" t="s">
        <v>515</v>
      </c>
      <c r="AC183" s="48" t="s">
        <v>515</v>
      </c>
      <c r="AD183" s="48" t="s">
        <v>515</v>
      </c>
      <c r="AE183" s="48" t="s">
        <v>515</v>
      </c>
      <c r="AF183" s="48" t="s">
        <v>515</v>
      </c>
      <c r="AG183" s="48" t="s">
        <v>515</v>
      </c>
      <c r="AH183" s="48" t="s">
        <v>418</v>
      </c>
      <c r="AI183" s="48" t="s">
        <v>418</v>
      </c>
      <c r="AJ183" s="48" t="s">
        <v>418</v>
      </c>
      <c r="AK183" s="48" t="s">
        <v>418</v>
      </c>
      <c r="AL183" s="48" t="s">
        <v>418</v>
      </c>
      <c r="AM183" s="48" t="s">
        <v>418</v>
      </c>
      <c r="AN183" s="48" t="s">
        <v>418</v>
      </c>
      <c r="AO183" s="48" t="s">
        <v>502</v>
      </c>
      <c r="AP183" s="48" t="s">
        <v>516</v>
      </c>
      <c r="AQ183" s="48" t="s">
        <v>516</v>
      </c>
      <c r="AR183" s="48" t="s">
        <v>765</v>
      </c>
      <c r="AS183" s="48" t="s">
        <v>765</v>
      </c>
      <c r="AT183" s="52" t="s">
        <v>518</v>
      </c>
      <c r="AU183" s="52" t="s">
        <v>518</v>
      </c>
      <c r="AV183" s="52" t="s">
        <v>518</v>
      </c>
      <c r="AW183" s="48" t="s">
        <v>765</v>
      </c>
      <c r="AX183" s="48" t="s">
        <v>536</v>
      </c>
      <c r="AY183" s="48" t="s">
        <v>767</v>
      </c>
      <c r="AZ183" s="28" t="s">
        <v>767</v>
      </c>
    </row>
    <row r="184" ht="15.75" customHeight="1">
      <c r="A184" s="40">
        <v>166.0</v>
      </c>
      <c r="B184" s="28" t="s">
        <v>1158</v>
      </c>
      <c r="C184" s="41"/>
      <c r="D184" s="42">
        <f t="array" ref="D184">index(systems,match($A184,INDEX(systems,0,1),),3)</f>
        <v>-170.389</v>
      </c>
      <c r="E184" s="42">
        <f t="array" ref="E184">index(systems,match($A184,INDEX(systems,0,1),),4)</f>
        <v>226.576</v>
      </c>
      <c r="F184" s="43" t="str">
        <f>IFERROR(__xludf.DUMMYFUNCTION("let(row, match($B184&amp;if($C184&lt;&gt;"""","" [""&amp;$C184&amp;""]"",""""),index(nebulae,,2),0),join("","",iferror(round(index(nebulae,row,5)/2,3),1),iferror(round(index(nebulae,row,6)/2,3),1),0))"),"1,1,0")</f>
        <v>1,1,0</v>
      </c>
      <c r="G184" s="44" t="s">
        <v>1159</v>
      </c>
      <c r="H184" s="45">
        <f t="array" ref="H184">let(systemId,match(A184,index(systems,0,1),),refSystemId,match($H$1,index(systems,0,1),),x,index(systems,systemId,3),y,index(systems,systemId,4),refX,index(systems,refSystemId,3),refY,index(systems,refSystemId,4),round(sqrt((x-refX)^2+(y-refY)^2),3))</f>
        <v>283.494</v>
      </c>
      <c r="I184" s="41"/>
      <c r="J184" s="41"/>
      <c r="K184" s="41"/>
      <c r="L184" s="28" t="s">
        <v>418</v>
      </c>
      <c r="M184" s="41"/>
      <c r="N184" s="28" t="s">
        <v>864</v>
      </c>
      <c r="O184" s="48" t="s">
        <v>864</v>
      </c>
      <c r="P184" s="48" t="s">
        <v>864</v>
      </c>
      <c r="Q184" s="48" t="s">
        <v>864</v>
      </c>
      <c r="R184" s="48" t="s">
        <v>864</v>
      </c>
      <c r="S184" s="48" t="s">
        <v>864</v>
      </c>
      <c r="T184" s="48" t="s">
        <v>864</v>
      </c>
      <c r="U184" s="48" t="s">
        <v>864</v>
      </c>
      <c r="V184" s="48" t="s">
        <v>864</v>
      </c>
      <c r="W184" s="48" t="s">
        <v>864</v>
      </c>
      <c r="X184" s="48" t="s">
        <v>864</v>
      </c>
      <c r="Y184" s="48" t="s">
        <v>864</v>
      </c>
      <c r="Z184" s="48" t="s">
        <v>864</v>
      </c>
      <c r="AA184" s="48" t="s">
        <v>1160</v>
      </c>
      <c r="AB184" s="48" t="s">
        <v>1160</v>
      </c>
      <c r="AC184" s="48" t="s">
        <v>1160</v>
      </c>
      <c r="AD184" s="48" t="s">
        <v>1160</v>
      </c>
      <c r="AE184" s="48" t="s">
        <v>1160</v>
      </c>
      <c r="AF184" s="48" t="s">
        <v>1160</v>
      </c>
      <c r="AG184" s="48" t="s">
        <v>1160</v>
      </c>
      <c r="AH184" s="48" t="s">
        <v>1161</v>
      </c>
      <c r="AI184" s="48" t="s">
        <v>1162</v>
      </c>
      <c r="AJ184" s="48" t="s">
        <v>1162</v>
      </c>
      <c r="AK184" s="48" t="s">
        <v>1162</v>
      </c>
      <c r="AL184" s="48" t="s">
        <v>1162</v>
      </c>
      <c r="AM184" s="48" t="s">
        <v>1162</v>
      </c>
      <c r="AN184" s="48" t="s">
        <v>1162</v>
      </c>
      <c r="AO184" s="48" t="s">
        <v>1163</v>
      </c>
      <c r="AP184" s="48" t="s">
        <v>1163</v>
      </c>
      <c r="AQ184" s="48" t="s">
        <v>1163</v>
      </c>
      <c r="AR184" s="48" t="s">
        <v>1163</v>
      </c>
      <c r="AS184" s="48" t="s">
        <v>1163</v>
      </c>
      <c r="AT184" s="48" t="s">
        <v>1164</v>
      </c>
      <c r="AU184" s="48" t="s">
        <v>1164</v>
      </c>
      <c r="AV184" s="48" t="s">
        <v>1164</v>
      </c>
      <c r="AW184" s="48" t="s">
        <v>1164</v>
      </c>
      <c r="AX184" s="48" t="s">
        <v>1164</v>
      </c>
      <c r="AY184" s="48" t="s">
        <v>1165</v>
      </c>
      <c r="AZ184" s="28" t="s">
        <v>1165</v>
      </c>
    </row>
    <row r="185" ht="15.75" customHeight="1">
      <c r="A185" s="40">
        <v>164.0</v>
      </c>
      <c r="B185" s="28" t="s">
        <v>1166</v>
      </c>
      <c r="C185" s="28" t="s">
        <v>500</v>
      </c>
      <c r="D185" s="42">
        <f t="array" ref="D185">index(systems,match($A185,INDEX(systems,0,1),),3)</f>
        <v>253.738</v>
      </c>
      <c r="E185" s="42">
        <f t="array" ref="E185">index(systems,match($A185,INDEX(systems,0,1),),4)</f>
        <v>-88.601</v>
      </c>
      <c r="F185" s="43" t="str">
        <f>IFERROR(__xludf.DUMMYFUNCTION("let(row, match($B185&amp;if($C185&lt;&gt;"""","" [""&amp;$C185&amp;""]"",""""),index(nebulae,,2),0),join("","",iferror(round(index(nebulae,row,5)/2,3),1),iferror(round(index(nebulae,row,6)/2,3),1),0))"),"1,1,0")</f>
        <v>1,1,0</v>
      </c>
      <c r="G185" s="44" t="s">
        <v>1167</v>
      </c>
      <c r="H185" s="45">
        <f t="array" ref="H185">let(systemId,match(A185,index(systems,0,1),),refSystemId,match($H$1,index(systems,0,1),),x,index(systems,systemId,3),y,index(systems,systemId,4),refX,index(systems,refSystemId,3),refY,index(systems,refSystemId,4),round(sqrt((x-refX)^2+(y-refY)^2),3))</f>
        <v>268.762</v>
      </c>
      <c r="I185" s="41"/>
      <c r="J185" s="28" t="s">
        <v>418</v>
      </c>
      <c r="K185" s="41"/>
      <c r="L185" s="41"/>
      <c r="M185" s="41"/>
      <c r="N185" s="28" t="s">
        <v>1168</v>
      </c>
      <c r="O185" s="48" t="s">
        <v>1168</v>
      </c>
      <c r="P185" s="48" t="s">
        <v>1168</v>
      </c>
      <c r="Q185" s="48" t="s">
        <v>1168</v>
      </c>
      <c r="R185" s="48" t="s">
        <v>1168</v>
      </c>
      <c r="S185" s="48" t="s">
        <v>1168</v>
      </c>
      <c r="T185" s="48" t="s">
        <v>1168</v>
      </c>
      <c r="U185" s="48" t="s">
        <v>422</v>
      </c>
      <c r="V185" s="48" t="s">
        <v>422</v>
      </c>
      <c r="W185" s="48" t="s">
        <v>422</v>
      </c>
      <c r="X185" s="52" t="s">
        <v>422</v>
      </c>
      <c r="Y185" s="52" t="s">
        <v>422</v>
      </c>
      <c r="Z185" s="48" t="s">
        <v>422</v>
      </c>
      <c r="AA185" s="52" t="s">
        <v>422</v>
      </c>
      <c r="AB185" s="52" t="s">
        <v>422</v>
      </c>
      <c r="AC185" s="52" t="s">
        <v>422</v>
      </c>
      <c r="AD185" s="52" t="s">
        <v>422</v>
      </c>
      <c r="AE185" s="52" t="s">
        <v>422</v>
      </c>
      <c r="AF185" s="52" t="s">
        <v>422</v>
      </c>
      <c r="AG185" s="52" t="s">
        <v>422</v>
      </c>
      <c r="AH185" s="52" t="s">
        <v>422</v>
      </c>
      <c r="AI185" s="52" t="s">
        <v>422</v>
      </c>
      <c r="AJ185" s="52" t="s">
        <v>422</v>
      </c>
      <c r="AK185" s="52" t="s">
        <v>422</v>
      </c>
      <c r="AL185" s="52" t="s">
        <v>422</v>
      </c>
      <c r="AM185" s="52" t="s">
        <v>422</v>
      </c>
      <c r="AN185" s="52" t="s">
        <v>422</v>
      </c>
      <c r="AO185" s="52" t="s">
        <v>422</v>
      </c>
      <c r="AP185" s="52" t="s">
        <v>422</v>
      </c>
      <c r="AQ185" s="52" t="s">
        <v>422</v>
      </c>
      <c r="AR185" s="52" t="s">
        <v>422</v>
      </c>
      <c r="AS185" s="48" t="s">
        <v>422</v>
      </c>
      <c r="AT185" s="52" t="s">
        <v>422</v>
      </c>
      <c r="AU185" s="52" t="s">
        <v>422</v>
      </c>
      <c r="AV185" s="52" t="s">
        <v>422</v>
      </c>
      <c r="AW185" s="48" t="s">
        <v>422</v>
      </c>
      <c r="AX185" s="48" t="s">
        <v>422</v>
      </c>
      <c r="AY185" s="48" t="s">
        <v>422</v>
      </c>
      <c r="AZ185" s="28" t="s">
        <v>422</v>
      </c>
    </row>
    <row r="186" ht="15.75" customHeight="1">
      <c r="A186" s="40">
        <v>165.0</v>
      </c>
      <c r="B186" s="28" t="s">
        <v>1166</v>
      </c>
      <c r="C186" s="28" t="s">
        <v>733</v>
      </c>
      <c r="D186" s="42">
        <f t="array" ref="D186">index(systems,match($A186,INDEX(systems,0,1),),3)</f>
        <v>-186.342</v>
      </c>
      <c r="E186" s="42">
        <f t="array" ref="E186">index(systems,match($A186,INDEX(systems,0,1),),4)</f>
        <v>-8.057</v>
      </c>
      <c r="F186" s="43" t="str">
        <f>IFERROR(__xludf.DUMMYFUNCTION("let(row, match($B186&amp;if($C186&lt;&gt;"""","" [""&amp;$C186&amp;""]"",""""),index(nebulae,,2),0),join("","",iferror(round(index(nebulae,row,5)/2,3),1),iferror(round(index(nebulae,row,6)/2,3),1),0))"),"1,1,0")</f>
        <v>1,1,0</v>
      </c>
      <c r="G186" s="44" t="s">
        <v>1169</v>
      </c>
      <c r="H186" s="45">
        <f t="array" ref="H186">let(systemId,match(A186,index(systems,0,1),),refSystemId,match($H$1,index(systems,0,1),),x,index(systems,systemId,3),y,index(systems,systemId,4),refX,index(systems,refSystemId,3),refY,index(systems,refSystemId,4),round(sqrt((x-refX)^2+(y-refY)^2),3))</f>
        <v>186.516</v>
      </c>
      <c r="I186" s="28" t="s">
        <v>418</v>
      </c>
      <c r="J186" s="41"/>
      <c r="K186" s="41"/>
      <c r="L186" s="28" t="s">
        <v>422</v>
      </c>
      <c r="M186" s="48" t="s">
        <v>422</v>
      </c>
      <c r="N186" s="59" t="s">
        <v>422</v>
      </c>
      <c r="O186" s="48" t="s">
        <v>671</v>
      </c>
      <c r="P186" s="48" t="s">
        <v>671</v>
      </c>
      <c r="Q186" s="48" t="s">
        <v>671</v>
      </c>
      <c r="R186" s="48" t="s">
        <v>671</v>
      </c>
      <c r="S186" s="48" t="s">
        <v>671</v>
      </c>
      <c r="T186" s="48" t="s">
        <v>671</v>
      </c>
      <c r="U186" s="48" t="s">
        <v>671</v>
      </c>
      <c r="V186" s="48" t="s">
        <v>671</v>
      </c>
      <c r="W186" s="48" t="s">
        <v>671</v>
      </c>
      <c r="X186" s="48" t="s">
        <v>671</v>
      </c>
      <c r="Y186" s="48" t="s">
        <v>480</v>
      </c>
      <c r="Z186" s="48" t="s">
        <v>480</v>
      </c>
      <c r="AA186" s="48" t="s">
        <v>1170</v>
      </c>
      <c r="AB186" s="48" t="s">
        <v>1170</v>
      </c>
      <c r="AC186" s="48" t="s">
        <v>1170</v>
      </c>
      <c r="AD186" s="48" t="s">
        <v>1170</v>
      </c>
      <c r="AE186" s="48" t="s">
        <v>1170</v>
      </c>
      <c r="AF186" s="48" t="s">
        <v>1170</v>
      </c>
      <c r="AG186" s="48" t="s">
        <v>1170</v>
      </c>
      <c r="AH186" s="48" t="s">
        <v>1171</v>
      </c>
      <c r="AI186" s="48" t="s">
        <v>483</v>
      </c>
      <c r="AJ186" s="48" t="s">
        <v>483</v>
      </c>
      <c r="AK186" s="48" t="s">
        <v>483</v>
      </c>
      <c r="AL186" s="48" t="s">
        <v>483</v>
      </c>
      <c r="AM186" s="48" t="s">
        <v>483</v>
      </c>
      <c r="AN186" s="48" t="s">
        <v>483</v>
      </c>
      <c r="AO186" s="48" t="s">
        <v>483</v>
      </c>
      <c r="AP186" s="48" t="s">
        <v>560</v>
      </c>
      <c r="AQ186" s="48" t="s">
        <v>484</v>
      </c>
      <c r="AR186" s="48" t="s">
        <v>484</v>
      </c>
      <c r="AS186" s="48" t="s">
        <v>484</v>
      </c>
      <c r="AT186" s="48" t="s">
        <v>485</v>
      </c>
      <c r="AU186" s="48" t="s">
        <v>485</v>
      </c>
      <c r="AV186" s="52" t="s">
        <v>486</v>
      </c>
      <c r="AW186" s="52" t="s">
        <v>486</v>
      </c>
      <c r="AX186" s="48" t="s">
        <v>605</v>
      </c>
      <c r="AY186" s="48" t="s">
        <v>605</v>
      </c>
      <c r="AZ186" s="28" t="s">
        <v>605</v>
      </c>
    </row>
    <row r="187" ht="15.75" customHeight="1">
      <c r="A187" s="40">
        <v>2928.0</v>
      </c>
      <c r="B187" s="28" t="s">
        <v>1166</v>
      </c>
      <c r="C187" s="28" t="s">
        <v>735</v>
      </c>
      <c r="D187" s="42">
        <f t="array" ref="D187">index(systems,match($A187,INDEX(systems,0,1),),3)</f>
        <v>-115.655</v>
      </c>
      <c r="E187" s="42">
        <f t="array" ref="E187">index(systems,match($A187,INDEX(systems,0,1),),4)</f>
        <v>1608.8</v>
      </c>
      <c r="F187" s="43" t="str">
        <f>IFERROR(__xludf.DUMMYFUNCTION("let(row, match($B187&amp;if($C187&lt;&gt;"""","" [""&amp;$C187&amp;""]"",""""),index(nebulae,,2),0),join("","",iferror(round(index(nebulae,row,5)/2,3),1),iferror(round(index(nebulae,row,6)/2,3),1),0))"),"1,1,0")</f>
        <v>1,1,0</v>
      </c>
      <c r="G187" s="44" t="s">
        <v>1172</v>
      </c>
      <c r="H187" s="45">
        <f t="array" ref="H187">let(systemId,match(A187,index(systems,0,1),),refSystemId,match($H$1,index(systems,0,1),),x,index(systems,systemId,3),y,index(systems,systemId,4),refX,index(systems,refSystemId,3),refY,index(systems,refSystemId,4),round(sqrt((x-refX)^2+(y-refY)^2),3))</f>
        <v>1612.952</v>
      </c>
      <c r="I187" s="55"/>
      <c r="J187" s="55"/>
      <c r="K187" s="55"/>
      <c r="L187" s="55"/>
      <c r="M187" s="55"/>
      <c r="N187" s="55"/>
      <c r="O187" s="55"/>
      <c r="P187" s="56" t="s">
        <v>408</v>
      </c>
      <c r="Q187" s="48" t="s">
        <v>408</v>
      </c>
      <c r="R187" s="48" t="s">
        <v>408</v>
      </c>
      <c r="S187" s="48" t="s">
        <v>408</v>
      </c>
      <c r="T187" s="48" t="s">
        <v>1173</v>
      </c>
      <c r="U187" s="48" t="s">
        <v>735</v>
      </c>
      <c r="V187" s="48" t="s">
        <v>735</v>
      </c>
      <c r="W187" s="48" t="s">
        <v>735</v>
      </c>
      <c r="X187" s="48" t="s">
        <v>735</v>
      </c>
      <c r="Y187" s="48" t="s">
        <v>735</v>
      </c>
      <c r="Z187" s="48" t="s">
        <v>735</v>
      </c>
      <c r="AA187" s="48" t="s">
        <v>735</v>
      </c>
      <c r="AB187" s="48" t="s">
        <v>735</v>
      </c>
      <c r="AC187" s="48" t="s">
        <v>735</v>
      </c>
      <c r="AD187" s="48" t="s">
        <v>735</v>
      </c>
      <c r="AE187" s="48" t="s">
        <v>735</v>
      </c>
      <c r="AF187" s="48" t="s">
        <v>735</v>
      </c>
      <c r="AG187" s="48" t="s">
        <v>735</v>
      </c>
      <c r="AH187" s="48" t="s">
        <v>735</v>
      </c>
      <c r="AI187" s="48" t="s">
        <v>735</v>
      </c>
      <c r="AJ187" s="48" t="s">
        <v>735</v>
      </c>
      <c r="AK187" s="48" t="s">
        <v>735</v>
      </c>
      <c r="AL187" s="48" t="s">
        <v>735</v>
      </c>
      <c r="AM187" s="48" t="s">
        <v>735</v>
      </c>
      <c r="AN187" s="48" t="s">
        <v>735</v>
      </c>
      <c r="AO187" s="28" t="s">
        <v>735</v>
      </c>
      <c r="AP187" s="48" t="s">
        <v>735</v>
      </c>
      <c r="AQ187" s="48" t="s">
        <v>735</v>
      </c>
      <c r="AR187" s="41"/>
      <c r="AS187" s="41"/>
      <c r="AT187" s="49" t="s">
        <v>738</v>
      </c>
      <c r="AU187" s="54"/>
      <c r="AV187" s="41"/>
      <c r="AW187" s="41"/>
      <c r="AX187" s="41"/>
      <c r="AY187" s="41"/>
      <c r="AZ187" s="55"/>
    </row>
    <row r="188" ht="15.75" customHeight="1">
      <c r="A188" s="40">
        <v>167.0</v>
      </c>
      <c r="B188" s="28" t="s">
        <v>1174</v>
      </c>
      <c r="C188" s="41"/>
      <c r="D188" s="42">
        <f t="array" ref="D188">index(systems,match($A188,INDEX(systems,0,1),),3)</f>
        <v>-78.068</v>
      </c>
      <c r="E188" s="42">
        <f t="array" ref="E188">index(systems,match($A188,INDEX(systems,0,1),),4)</f>
        <v>174.436</v>
      </c>
      <c r="F188" s="43" t="str">
        <f>IFERROR(__xludf.DUMMYFUNCTION("let(row, match($B188&amp;if($C188&lt;&gt;"""","" [""&amp;$C188&amp;""]"",""""),index(nebulae,,2),0),join("","",iferror(round(index(nebulae,row,5)/2,3),1),iferror(round(index(nebulae,row,6)/2,3),1),0))"),"1,1,0")</f>
        <v>1,1,0</v>
      </c>
      <c r="G188" s="44" t="s">
        <v>1175</v>
      </c>
      <c r="H188" s="45">
        <f t="array" ref="H188">let(systemId,match(A188,index(systems,0,1),),refSystemId,match($H$1,index(systems,0,1),),x,index(systems,systemId,3),y,index(systems,systemId,4),refX,index(systems,refSystemId,3),refY,index(systems,refSystemId,4),round(sqrt((x-refX)^2+(y-refY)^2),3))</f>
        <v>191.109</v>
      </c>
      <c r="I188" s="53"/>
      <c r="J188" s="53"/>
      <c r="K188" s="53"/>
      <c r="L188" s="46" t="s">
        <v>690</v>
      </c>
      <c r="M188" s="47" t="s">
        <v>1176</v>
      </c>
      <c r="N188" s="28" t="s">
        <v>864</v>
      </c>
      <c r="O188" s="48" t="s">
        <v>864</v>
      </c>
      <c r="P188" s="48" t="s">
        <v>864</v>
      </c>
      <c r="Q188" s="48" t="s">
        <v>864</v>
      </c>
      <c r="R188" s="48" t="s">
        <v>864</v>
      </c>
      <c r="S188" s="48" t="s">
        <v>864</v>
      </c>
      <c r="T188" s="48" t="s">
        <v>864</v>
      </c>
      <c r="U188" s="48" t="s">
        <v>864</v>
      </c>
      <c r="V188" s="48" t="s">
        <v>864</v>
      </c>
      <c r="W188" s="48" t="s">
        <v>864</v>
      </c>
      <c r="X188" s="48" t="s">
        <v>864</v>
      </c>
      <c r="Y188" s="48" t="s">
        <v>864</v>
      </c>
      <c r="Z188" s="48" t="s">
        <v>864</v>
      </c>
      <c r="AA188" s="48" t="s">
        <v>1160</v>
      </c>
      <c r="AB188" s="48" t="s">
        <v>1160</v>
      </c>
      <c r="AC188" s="48" t="s">
        <v>1160</v>
      </c>
      <c r="AD188" s="48" t="s">
        <v>1160</v>
      </c>
      <c r="AE188" s="48" t="s">
        <v>1160</v>
      </c>
      <c r="AF188" s="48" t="s">
        <v>1160</v>
      </c>
      <c r="AG188" s="48" t="s">
        <v>1160</v>
      </c>
      <c r="AH188" s="48" t="s">
        <v>1161</v>
      </c>
      <c r="AI188" s="48" t="s">
        <v>1139</v>
      </c>
      <c r="AJ188" s="48" t="s">
        <v>1139</v>
      </c>
      <c r="AK188" s="48" t="s">
        <v>1139</v>
      </c>
      <c r="AL188" s="48" t="s">
        <v>1139</v>
      </c>
      <c r="AM188" s="48" t="s">
        <v>1139</v>
      </c>
      <c r="AN188" s="48" t="s">
        <v>1139</v>
      </c>
      <c r="AO188" s="48" t="s">
        <v>414</v>
      </c>
      <c r="AP188" s="48" t="s">
        <v>414</v>
      </c>
      <c r="AQ188" s="48" t="s">
        <v>1177</v>
      </c>
      <c r="AR188" s="48" t="s">
        <v>1177</v>
      </c>
      <c r="AS188" s="48" t="s">
        <v>414</v>
      </c>
      <c r="AT188" s="48" t="s">
        <v>415</v>
      </c>
      <c r="AU188" s="48" t="s">
        <v>415</v>
      </c>
      <c r="AV188" s="48" t="s">
        <v>849</v>
      </c>
      <c r="AW188" s="48" t="s">
        <v>849</v>
      </c>
      <c r="AX188" s="48" t="s">
        <v>417</v>
      </c>
      <c r="AY188" s="48" t="s">
        <v>1178</v>
      </c>
      <c r="AZ188" s="28" t="s">
        <v>1178</v>
      </c>
    </row>
    <row r="189" ht="15.75" customHeight="1">
      <c r="A189" s="40">
        <v>168.0</v>
      </c>
      <c r="B189" s="28" t="s">
        <v>1179</v>
      </c>
      <c r="C189" s="41"/>
      <c r="D189" s="42">
        <f t="array" ref="D189">index(systems,match($A189,INDEX(systems,0,1),),3)</f>
        <v>46.26</v>
      </c>
      <c r="E189" s="42">
        <f t="array" ref="E189">index(systems,match($A189,INDEX(systems,0,1),),4)</f>
        <v>245.78</v>
      </c>
      <c r="F189" s="43" t="str">
        <f>IFERROR(__xludf.DUMMYFUNCTION("let(row, match($B189&amp;if($C189&lt;&gt;"""","" [""&amp;$C189&amp;""]"",""""),index(nebulae,,2),0),join("","",iferror(round(index(nebulae,row,5)/2,3),1),iferror(round(index(nebulae,row,6)/2,3),1),0))"),"1,1,0")</f>
        <v>1,1,0</v>
      </c>
      <c r="G189" s="44" t="s">
        <v>1180</v>
      </c>
      <c r="H189" s="45">
        <f t="array" ref="H189">let(systemId,match(A189,index(systems,0,1),),refSystemId,match($H$1,index(systems,0,1),),x,index(systems,systemId,3),y,index(systems,systemId,4),refX,index(systems,refSystemId,3),refY,index(systems,refSystemId,4),round(sqrt((x-refX)^2+(y-refY)^2),3))</f>
        <v>250.096</v>
      </c>
      <c r="I189" s="53"/>
      <c r="J189" s="53"/>
      <c r="K189" s="46" t="s">
        <v>418</v>
      </c>
      <c r="L189" s="46" t="s">
        <v>418</v>
      </c>
      <c r="M189" s="53"/>
      <c r="N189" s="28" t="s">
        <v>910</v>
      </c>
      <c r="O189" s="48" t="s">
        <v>910</v>
      </c>
      <c r="P189" s="48" t="s">
        <v>910</v>
      </c>
      <c r="Q189" s="48" t="s">
        <v>910</v>
      </c>
      <c r="R189" s="48" t="s">
        <v>910</v>
      </c>
      <c r="S189" s="48" t="s">
        <v>910</v>
      </c>
      <c r="T189" s="48" t="s">
        <v>910</v>
      </c>
      <c r="U189" s="48" t="s">
        <v>910</v>
      </c>
      <c r="V189" s="48" t="s">
        <v>910</v>
      </c>
      <c r="W189" s="48" t="s">
        <v>910</v>
      </c>
      <c r="X189" s="48" t="s">
        <v>910</v>
      </c>
      <c r="Y189" s="48" t="s">
        <v>694</v>
      </c>
      <c r="Z189" s="48" t="s">
        <v>694</v>
      </c>
      <c r="AA189" s="48" t="s">
        <v>1181</v>
      </c>
      <c r="AB189" s="48" t="s">
        <v>1181</v>
      </c>
      <c r="AC189" s="48" t="s">
        <v>1181</v>
      </c>
      <c r="AD189" s="48" t="s">
        <v>1181</v>
      </c>
      <c r="AE189" s="48" t="s">
        <v>1181</v>
      </c>
      <c r="AF189" s="48" t="s">
        <v>1181</v>
      </c>
      <c r="AG189" s="48" t="s">
        <v>913</v>
      </c>
      <c r="AH189" s="48" t="s">
        <v>913</v>
      </c>
      <c r="AI189" s="48" t="s">
        <v>913</v>
      </c>
      <c r="AJ189" s="48" t="s">
        <v>913</v>
      </c>
      <c r="AK189" s="48" t="s">
        <v>913</v>
      </c>
      <c r="AL189" s="48" t="s">
        <v>913</v>
      </c>
      <c r="AM189" s="48" t="s">
        <v>913</v>
      </c>
      <c r="AN189" s="48" t="s">
        <v>697</v>
      </c>
      <c r="AO189" s="48" t="s">
        <v>697</v>
      </c>
      <c r="AP189" s="48" t="s">
        <v>697</v>
      </c>
      <c r="AQ189" s="48" t="s">
        <v>697</v>
      </c>
      <c r="AR189" s="48" t="s">
        <v>697</v>
      </c>
      <c r="AS189" s="48" t="s">
        <v>697</v>
      </c>
      <c r="AT189" s="48" t="s">
        <v>697</v>
      </c>
      <c r="AU189" s="48" t="s">
        <v>697</v>
      </c>
      <c r="AV189" s="48" t="s">
        <v>531</v>
      </c>
      <c r="AW189" s="48" t="s">
        <v>531</v>
      </c>
      <c r="AX189" s="48" t="s">
        <v>531</v>
      </c>
      <c r="AY189" s="48" t="s">
        <v>531</v>
      </c>
      <c r="AZ189" s="28" t="s">
        <v>531</v>
      </c>
    </row>
    <row r="190" ht="15.75" customHeight="1">
      <c r="A190" s="40">
        <v>169.0</v>
      </c>
      <c r="B190" s="28" t="s">
        <v>1182</v>
      </c>
      <c r="C190" s="41"/>
      <c r="D190" s="42">
        <f t="array" ref="D190">index(systems,match($A190,INDEX(systems,0,1),),3)</f>
        <v>95.382</v>
      </c>
      <c r="E190" s="42">
        <f t="array" ref="E190">index(systems,match($A190,INDEX(systems,0,1),),4)</f>
        <v>-173.994</v>
      </c>
      <c r="F190" s="43" t="str">
        <f>IFERROR(__xludf.DUMMYFUNCTION("let(row, match($B190&amp;if($C190&lt;&gt;"""","" [""&amp;$C190&amp;""]"",""""),index(nebulae,,2),0),join("","",iferror(round(index(nebulae,row,5)/2,3),1),iferror(round(index(nebulae,row,6)/2,3),1),0))"),"1,1,0")</f>
        <v>1,1,0</v>
      </c>
      <c r="G190" s="44" t="s">
        <v>1183</v>
      </c>
      <c r="H190" s="45">
        <f t="array" ref="H190">let(systemId,match(A190,index(systems,0,1),),refSystemId,match($H$1,index(systems,0,1),),x,index(systems,systemId,3),y,index(systems,systemId,4),refX,index(systems,refSystemId,3),refY,index(systems,refSystemId,4),round(sqrt((x-refX)^2+(y-refY)^2),3))</f>
        <v>198.423</v>
      </c>
      <c r="I190" s="46" t="s">
        <v>1157</v>
      </c>
      <c r="J190" s="47" t="s">
        <v>755</v>
      </c>
      <c r="K190" s="47" t="s">
        <v>755</v>
      </c>
      <c r="L190" s="47" t="s">
        <v>755</v>
      </c>
      <c r="M190" s="46" t="s">
        <v>755</v>
      </c>
      <c r="N190" s="28" t="s">
        <v>1184</v>
      </c>
      <c r="O190" s="48" t="s">
        <v>1184</v>
      </c>
      <c r="P190" s="48" t="s">
        <v>1184</v>
      </c>
      <c r="Q190" s="48" t="s">
        <v>1184</v>
      </c>
      <c r="R190" s="48" t="s">
        <v>1184</v>
      </c>
      <c r="S190" s="48" t="s">
        <v>1184</v>
      </c>
      <c r="T190" s="48" t="s">
        <v>1184</v>
      </c>
      <c r="U190" s="48" t="s">
        <v>1184</v>
      </c>
      <c r="V190" s="48" t="s">
        <v>1184</v>
      </c>
      <c r="W190" s="48" t="s">
        <v>1184</v>
      </c>
      <c r="X190" s="48" t="s">
        <v>1184</v>
      </c>
      <c r="Y190" s="48" t="s">
        <v>1184</v>
      </c>
      <c r="Z190" s="48" t="s">
        <v>1184</v>
      </c>
      <c r="AA190" s="48" t="s">
        <v>1184</v>
      </c>
      <c r="AB190" s="48" t="s">
        <v>1184</v>
      </c>
      <c r="AC190" s="48" t="s">
        <v>1184</v>
      </c>
      <c r="AD190" s="48" t="s">
        <v>1184</v>
      </c>
      <c r="AE190" s="48" t="s">
        <v>1184</v>
      </c>
      <c r="AF190" s="48" t="s">
        <v>1184</v>
      </c>
      <c r="AG190" s="48" t="s">
        <v>1184</v>
      </c>
      <c r="AH190" s="48" t="s">
        <v>1184</v>
      </c>
      <c r="AI190" s="48" t="s">
        <v>1184</v>
      </c>
      <c r="AJ190" s="48" t="s">
        <v>1184</v>
      </c>
      <c r="AK190" s="48" t="s">
        <v>1184</v>
      </c>
      <c r="AL190" s="48" t="s">
        <v>1184</v>
      </c>
      <c r="AM190" s="48" t="s">
        <v>1184</v>
      </c>
      <c r="AN190" s="48" t="s">
        <v>1184</v>
      </c>
      <c r="AO190" s="48" t="s">
        <v>1184</v>
      </c>
      <c r="AP190" s="48" t="s">
        <v>1184</v>
      </c>
      <c r="AQ190" s="48" t="s">
        <v>1184</v>
      </c>
      <c r="AR190" s="48" t="s">
        <v>1184</v>
      </c>
      <c r="AS190" s="48" t="s">
        <v>1184</v>
      </c>
      <c r="AT190" s="48" t="s">
        <v>1184</v>
      </c>
      <c r="AU190" s="48" t="s">
        <v>1184</v>
      </c>
      <c r="AV190" s="48" t="s">
        <v>1184</v>
      </c>
      <c r="AW190" s="48" t="s">
        <v>1184</v>
      </c>
      <c r="AX190" s="48" t="s">
        <v>1184</v>
      </c>
      <c r="AY190" s="48" t="s">
        <v>1184</v>
      </c>
      <c r="AZ190" s="49" t="s">
        <v>1184</v>
      </c>
    </row>
    <row r="191" ht="15.75" customHeight="1">
      <c r="A191" s="40">
        <v>170.0</v>
      </c>
      <c r="B191" s="28" t="s">
        <v>1185</v>
      </c>
      <c r="C191" s="41"/>
      <c r="D191" s="42">
        <f t="array" ref="D191">index(systems,match($A191,INDEX(systems,0,1),),3)</f>
        <v>-154.824</v>
      </c>
      <c r="E191" s="42">
        <f t="array" ref="E191">index(systems,match($A191,INDEX(systems,0,1),),4)</f>
        <v>36.138</v>
      </c>
      <c r="F191" s="43" t="str">
        <f>IFERROR(__xludf.DUMMYFUNCTION("let(row, match($B191&amp;if($C191&lt;&gt;"""","" [""&amp;$C191&amp;""]"",""""),index(nebulae,,2),0),join("","",iferror(round(index(nebulae,row,5)/2,3),1),iferror(round(index(nebulae,row,6)/2,3),1),0))"),"1,1,0")</f>
        <v>1,1,0</v>
      </c>
      <c r="G191" s="44" t="s">
        <v>1186</v>
      </c>
      <c r="H191" s="45">
        <f t="array" ref="H191">let(systemId,match(A191,index(systems,0,1),),refSystemId,match($H$1,index(systems,0,1),),x,index(systems,systemId,3),y,index(systems,systemId,4),refX,index(systems,refSystemId,3),refY,index(systems,refSystemId,4),round(sqrt((x-refX)^2+(y-refY)^2),3))</f>
        <v>158.986</v>
      </c>
      <c r="I191" s="28" t="s">
        <v>418</v>
      </c>
      <c r="J191" s="41"/>
      <c r="K191" s="41"/>
      <c r="L191" s="41"/>
      <c r="M191" s="41"/>
      <c r="N191" s="28" t="s">
        <v>671</v>
      </c>
      <c r="O191" s="48" t="s">
        <v>671</v>
      </c>
      <c r="P191" s="48" t="s">
        <v>671</v>
      </c>
      <c r="Q191" s="48" t="s">
        <v>671</v>
      </c>
      <c r="R191" s="48" t="s">
        <v>671</v>
      </c>
      <c r="S191" s="48" t="s">
        <v>671</v>
      </c>
      <c r="T191" s="48" t="s">
        <v>671</v>
      </c>
      <c r="U191" s="48" t="s">
        <v>671</v>
      </c>
      <c r="V191" s="48" t="s">
        <v>671</v>
      </c>
      <c r="W191" s="48" t="s">
        <v>671</v>
      </c>
      <c r="X191" s="48" t="s">
        <v>671</v>
      </c>
      <c r="Y191" s="48" t="s">
        <v>480</v>
      </c>
      <c r="Z191" s="48" t="s">
        <v>480</v>
      </c>
      <c r="AA191" s="48" t="s">
        <v>1187</v>
      </c>
      <c r="AB191" s="48" t="s">
        <v>1187</v>
      </c>
      <c r="AC191" s="48" t="s">
        <v>1187</v>
      </c>
      <c r="AD191" s="48" t="s">
        <v>1187</v>
      </c>
      <c r="AE191" s="48" t="s">
        <v>1187</v>
      </c>
      <c r="AF191" s="48" t="s">
        <v>1187</v>
      </c>
      <c r="AG191" s="48" t="s">
        <v>1187</v>
      </c>
      <c r="AH191" s="48" t="s">
        <v>1188</v>
      </c>
      <c r="AI191" s="48" t="s">
        <v>483</v>
      </c>
      <c r="AJ191" s="48" t="s">
        <v>483</v>
      </c>
      <c r="AK191" s="48" t="s">
        <v>483</v>
      </c>
      <c r="AL191" s="48" t="s">
        <v>483</v>
      </c>
      <c r="AM191" s="48" t="s">
        <v>483</v>
      </c>
      <c r="AN191" s="48" t="s">
        <v>483</v>
      </c>
      <c r="AO191" s="48" t="s">
        <v>483</v>
      </c>
      <c r="AP191" s="48" t="s">
        <v>484</v>
      </c>
      <c r="AQ191" s="48" t="s">
        <v>484</v>
      </c>
      <c r="AR191" s="48" t="s">
        <v>484</v>
      </c>
      <c r="AS191" s="48" t="s">
        <v>484</v>
      </c>
      <c r="AT191" s="48" t="s">
        <v>485</v>
      </c>
      <c r="AU191" s="48" t="s">
        <v>485</v>
      </c>
      <c r="AV191" s="52" t="s">
        <v>486</v>
      </c>
      <c r="AW191" s="52" t="s">
        <v>486</v>
      </c>
      <c r="AX191" s="48" t="s">
        <v>605</v>
      </c>
      <c r="AY191" s="48" t="s">
        <v>605</v>
      </c>
      <c r="AZ191" s="28" t="s">
        <v>605</v>
      </c>
    </row>
    <row r="192" ht="15.75" customHeight="1">
      <c r="A192" s="40">
        <v>3045.0</v>
      </c>
      <c r="B192" s="28" t="s">
        <v>1189</v>
      </c>
      <c r="C192" s="41"/>
      <c r="D192" s="42">
        <f t="array" ref="D192">index(systems,match($A192,INDEX(systems,0,1),),3)</f>
        <v>-943.157</v>
      </c>
      <c r="E192" s="42">
        <f t="array" ref="E192">index(systems,match($A192,INDEX(systems,0,1),),4)</f>
        <v>-574.845</v>
      </c>
      <c r="F192" s="43" t="str">
        <f>IFERROR(__xludf.DUMMYFUNCTION("let(row, match($B192&amp;if($C192&lt;&gt;"""","" [""&amp;$C192&amp;""]"",""""),index(nebulae,,2),0),join("","",iferror(round(index(nebulae,row,5)/2,3),1),iferror(round(index(nebulae,row,6)/2,3),1),0))"),"1,1,0")</f>
        <v>1,1,0</v>
      </c>
      <c r="G192" s="44" t="s">
        <v>1190</v>
      </c>
      <c r="H192" s="45">
        <f t="array" ref="H192">let(systemId,match(A192,index(systems,0,1),),refSystemId,match($H$1,index(systems,0,1),),x,index(systems,systemId,3),y,index(systems,systemId,4),refX,index(systems,refSystemId,3),refY,index(systems,refSystemId,4),round(sqrt((x-refX)^2+(y-refY)^2),3))</f>
        <v>1104.532</v>
      </c>
      <c r="I192" s="55"/>
      <c r="J192" s="55"/>
      <c r="K192" s="55"/>
      <c r="L192" s="55"/>
      <c r="M192" s="55"/>
      <c r="N192" s="55"/>
      <c r="O192" s="55"/>
      <c r="P192" s="56" t="s">
        <v>408</v>
      </c>
      <c r="Q192" s="56" t="s">
        <v>408</v>
      </c>
      <c r="R192" s="56" t="s">
        <v>408</v>
      </c>
      <c r="S192" s="56" t="s">
        <v>408</v>
      </c>
      <c r="T192" s="56" t="s">
        <v>408</v>
      </c>
      <c r="U192" s="56" t="s">
        <v>408</v>
      </c>
      <c r="V192" s="56" t="s">
        <v>408</v>
      </c>
      <c r="W192" s="56" t="s">
        <v>408</v>
      </c>
      <c r="X192" s="56" t="s">
        <v>408</v>
      </c>
      <c r="Y192" s="55"/>
      <c r="Z192" s="41"/>
      <c r="AA192" s="55"/>
      <c r="AB192" s="55"/>
      <c r="AC192" s="55"/>
      <c r="AD192" s="55"/>
      <c r="AE192" s="55"/>
      <c r="AF192" s="55"/>
      <c r="AG192" s="55"/>
      <c r="AH192" s="55"/>
      <c r="AI192" s="55"/>
      <c r="AJ192" s="55"/>
      <c r="AK192" s="55"/>
      <c r="AL192" s="55"/>
      <c r="AM192" s="55"/>
      <c r="AN192" s="55"/>
      <c r="AO192" s="55"/>
      <c r="AP192" s="55"/>
      <c r="AQ192" s="55"/>
      <c r="AR192" s="55"/>
      <c r="AS192" s="55"/>
      <c r="AT192" s="55"/>
      <c r="AU192" s="51" t="s">
        <v>418</v>
      </c>
      <c r="AV192" s="55"/>
      <c r="AW192" s="55"/>
      <c r="AX192" s="55"/>
      <c r="AY192" s="55"/>
      <c r="AZ192" s="55"/>
    </row>
    <row r="193" ht="15.75" customHeight="1">
      <c r="A193" s="40">
        <v>2883.0</v>
      </c>
      <c r="B193" s="28" t="s">
        <v>1191</v>
      </c>
      <c r="C193" s="41"/>
      <c r="D193" s="42">
        <f t="array" ref="D193">index(systems,match($A193,INDEX(systems,0,1),),3)</f>
        <v>177.456</v>
      </c>
      <c r="E193" s="42">
        <f t="array" ref="E193">index(systems,match($A193,INDEX(systems,0,1),),4)</f>
        <v>-484.23</v>
      </c>
      <c r="F193" s="43" t="str">
        <f>IFERROR(__xludf.DUMMYFUNCTION("let(row, match($B193&amp;if($C193&lt;&gt;"""","" [""&amp;$C193&amp;""]"",""""),index(nebulae,,2),0),join("","",iferror(round(index(nebulae,row,5)/2,3),1),iferror(round(index(nebulae,row,6)/2,3),1),0))"),"1,1,0")</f>
        <v>1,1,0</v>
      </c>
      <c r="G193" s="44" t="s">
        <v>1192</v>
      </c>
      <c r="H193" s="45">
        <f t="array" ref="H193">let(systemId,match(A193,index(systems,0,1),),refSystemId,match($H$1,index(systems,0,1),),x,index(systems,systemId,3),y,index(systems,systemId,4),refX,index(systems,refSystemId,3),refY,index(systems,refSystemId,4),round(sqrt((x-refX)^2+(y-refY)^2),3))</f>
        <v>515.722</v>
      </c>
      <c r="I193" s="56" t="s">
        <v>408</v>
      </c>
      <c r="J193" s="56" t="s">
        <v>408</v>
      </c>
      <c r="K193" s="56" t="s">
        <v>408</v>
      </c>
      <c r="L193" s="56" t="s">
        <v>408</v>
      </c>
      <c r="M193" s="56" t="s">
        <v>408</v>
      </c>
      <c r="N193" s="56" t="s">
        <v>408</v>
      </c>
      <c r="O193" s="55"/>
      <c r="P193" s="48" t="s">
        <v>408</v>
      </c>
      <c r="Q193" s="48" t="s">
        <v>408</v>
      </c>
      <c r="R193" s="48" t="s">
        <v>408</v>
      </c>
      <c r="S193" s="48" t="s">
        <v>408</v>
      </c>
      <c r="T193" s="48" t="s">
        <v>408</v>
      </c>
      <c r="U193" s="48" t="s">
        <v>408</v>
      </c>
      <c r="V193" s="48" t="s">
        <v>408</v>
      </c>
      <c r="W193" s="48" t="s">
        <v>408</v>
      </c>
      <c r="X193" s="48" t="s">
        <v>408</v>
      </c>
      <c r="Y193" s="48" t="s">
        <v>408</v>
      </c>
      <c r="Z193" s="48" t="s">
        <v>418</v>
      </c>
      <c r="AA193" s="48" t="s">
        <v>630</v>
      </c>
      <c r="AB193" s="48" t="s">
        <v>630</v>
      </c>
      <c r="AC193" s="48" t="s">
        <v>630</v>
      </c>
      <c r="AD193" s="48" t="s">
        <v>630</v>
      </c>
      <c r="AE193" s="48" t="s">
        <v>630</v>
      </c>
      <c r="AF193" s="48" t="s">
        <v>630</v>
      </c>
      <c r="AG193" s="48" t="s">
        <v>630</v>
      </c>
      <c r="AH193" s="48" t="s">
        <v>630</v>
      </c>
      <c r="AI193" s="48" t="s">
        <v>630</v>
      </c>
      <c r="AJ193" s="48" t="s">
        <v>630</v>
      </c>
      <c r="AK193" s="48" t="s">
        <v>630</v>
      </c>
      <c r="AL193" s="48" t="s">
        <v>630</v>
      </c>
      <c r="AM193" s="48" t="s">
        <v>630</v>
      </c>
      <c r="AN193" s="48" t="s">
        <v>630</v>
      </c>
      <c r="AO193" s="48" t="s">
        <v>630</v>
      </c>
      <c r="AP193" s="48" t="s">
        <v>630</v>
      </c>
      <c r="AQ193" s="48" t="s">
        <v>953</v>
      </c>
      <c r="AR193" s="48" t="s">
        <v>953</v>
      </c>
      <c r="AS193" s="48" t="s">
        <v>953</v>
      </c>
      <c r="AT193" s="48" t="s">
        <v>418</v>
      </c>
      <c r="AU193" s="48" t="s">
        <v>418</v>
      </c>
      <c r="AV193" s="56" t="s">
        <v>418</v>
      </c>
      <c r="AW193" s="56" t="s">
        <v>418</v>
      </c>
      <c r="AX193" s="56" t="s">
        <v>418</v>
      </c>
      <c r="AY193" s="56" t="s">
        <v>418</v>
      </c>
      <c r="AZ193" s="51" t="s">
        <v>418</v>
      </c>
    </row>
    <row r="194" ht="15.75" customHeight="1">
      <c r="A194" s="40">
        <v>171.0</v>
      </c>
      <c r="B194" s="28" t="s">
        <v>1193</v>
      </c>
      <c r="C194" s="41"/>
      <c r="D194" s="42">
        <f t="array" ref="D194">index(systems,match($A194,INDEX(systems,0,1),),3)</f>
        <v>255.384</v>
      </c>
      <c r="E194" s="42">
        <f t="array" ref="E194">index(systems,match($A194,INDEX(systems,0,1),),4)</f>
        <v>-109.174</v>
      </c>
      <c r="F194" s="43" t="str">
        <f>IFERROR(__xludf.DUMMYFUNCTION("let(row, match($B194&amp;if($C194&lt;&gt;"""","" [""&amp;$C194&amp;""]"",""""),index(nebulae,,2),0),join("","",iferror(round(index(nebulae,row,5)/2,3),1),iferror(round(index(nebulae,row,6)/2,3),1),0))"),"1,1,0")</f>
        <v>1,1,0</v>
      </c>
      <c r="G194" s="44" t="s">
        <v>1194</v>
      </c>
      <c r="H194" s="45">
        <f t="array" ref="H194">let(systemId,match(A194,index(systems,0,1),),refSystemId,match($H$1,index(systems,0,1),),x,index(systems,systemId,3),y,index(systems,systemId,4),refX,index(systems,refSystemId,3),refY,index(systems,refSystemId,4),round(sqrt((x-refX)^2+(y-refY)^2),3))</f>
        <v>277.741</v>
      </c>
      <c r="I194" s="53"/>
      <c r="J194" s="46" t="s">
        <v>500</v>
      </c>
      <c r="K194" s="47" t="s">
        <v>500</v>
      </c>
      <c r="L194" s="47" t="s">
        <v>500</v>
      </c>
      <c r="M194" s="47" t="s">
        <v>500</v>
      </c>
      <c r="N194" s="28" t="s">
        <v>1168</v>
      </c>
      <c r="O194" s="48" t="s">
        <v>1168</v>
      </c>
      <c r="P194" s="48" t="s">
        <v>1168</v>
      </c>
      <c r="Q194" s="48" t="s">
        <v>1168</v>
      </c>
      <c r="R194" s="48" t="s">
        <v>1168</v>
      </c>
      <c r="S194" s="48" t="s">
        <v>1168</v>
      </c>
      <c r="T194" s="48" t="s">
        <v>1168</v>
      </c>
      <c r="U194" s="48" t="s">
        <v>1168</v>
      </c>
      <c r="V194" s="48" t="s">
        <v>1168</v>
      </c>
      <c r="W194" s="48" t="s">
        <v>1168</v>
      </c>
      <c r="X194" s="48" t="s">
        <v>1168</v>
      </c>
      <c r="Y194" s="48" t="s">
        <v>1195</v>
      </c>
      <c r="Z194" s="48" t="s">
        <v>1195</v>
      </c>
      <c r="AA194" s="48" t="s">
        <v>1196</v>
      </c>
      <c r="AB194" s="48" t="s">
        <v>1196</v>
      </c>
      <c r="AC194" s="48" t="s">
        <v>1196</v>
      </c>
      <c r="AD194" s="48" t="s">
        <v>1196</v>
      </c>
      <c r="AE194" s="48" t="s">
        <v>1196</v>
      </c>
      <c r="AF194" s="48" t="s">
        <v>1196</v>
      </c>
      <c r="AG194" s="48" t="s">
        <v>1196</v>
      </c>
      <c r="AH194" s="48" t="s">
        <v>1196</v>
      </c>
      <c r="AI194" s="48" t="s">
        <v>1196</v>
      </c>
      <c r="AJ194" s="48" t="s">
        <v>1196</v>
      </c>
      <c r="AK194" s="48" t="s">
        <v>1196</v>
      </c>
      <c r="AL194" s="48" t="s">
        <v>1196</v>
      </c>
      <c r="AM194" s="48" t="s">
        <v>1196</v>
      </c>
      <c r="AN194" s="48" t="s">
        <v>1196</v>
      </c>
      <c r="AO194" s="48" t="s">
        <v>1195</v>
      </c>
      <c r="AP194" s="48" t="s">
        <v>1195</v>
      </c>
      <c r="AQ194" s="48" t="s">
        <v>1195</v>
      </c>
      <c r="AR194" s="48" t="s">
        <v>1195</v>
      </c>
      <c r="AS194" s="48" t="s">
        <v>1195</v>
      </c>
      <c r="AT194" s="48" t="s">
        <v>1195</v>
      </c>
      <c r="AU194" s="48" t="s">
        <v>1195</v>
      </c>
      <c r="AV194" s="52" t="s">
        <v>1195</v>
      </c>
      <c r="AW194" s="52" t="s">
        <v>1195</v>
      </c>
      <c r="AX194" s="48" t="s">
        <v>1195</v>
      </c>
      <c r="AY194" s="48" t="s">
        <v>1195</v>
      </c>
      <c r="AZ194" s="28" t="s">
        <v>1195</v>
      </c>
    </row>
    <row r="195" ht="15.75" customHeight="1">
      <c r="A195" s="40">
        <v>172.0</v>
      </c>
      <c r="B195" s="28" t="s">
        <v>1197</v>
      </c>
      <c r="C195" s="41"/>
      <c r="D195" s="42">
        <f t="array" ref="D195">index(systems,match($A195,INDEX(systems,0,1),),3)</f>
        <v>-115.773</v>
      </c>
      <c r="E195" s="42">
        <f t="array" ref="E195">index(systems,match($A195,INDEX(systems,0,1),),4)</f>
        <v>-98.529</v>
      </c>
      <c r="F195" s="43" t="str">
        <f>IFERROR(__xludf.DUMMYFUNCTION("let(row, match($B195&amp;if($C195&lt;&gt;"""","" [""&amp;$C195&amp;""]"",""""),index(nebulae,,2),0),join("","",iferror(round(index(nebulae,row,5)/2,3),1),iferror(round(index(nebulae,row,6)/2,3),1),0))"),"1,1,0")</f>
        <v>1,1,0</v>
      </c>
      <c r="G195" s="44" t="s">
        <v>1198</v>
      </c>
      <c r="H195" s="45">
        <f t="array" ref="H195">let(systemId,match(A195,index(systems,0,1),),refSystemId,match($H$1,index(systems,0,1),),x,index(systems,systemId,3),y,index(systems,systemId,4),refX,index(systems,refSystemId,3),refY,index(systems,refSystemId,4),round(sqrt((x-refX)^2+(y-refY)^2),3))</f>
        <v>152.024</v>
      </c>
      <c r="I195" s="46" t="s">
        <v>426</v>
      </c>
      <c r="J195" s="48" t="s">
        <v>427</v>
      </c>
      <c r="K195" s="48" t="s">
        <v>427</v>
      </c>
      <c r="L195" s="48" t="s">
        <v>427</v>
      </c>
      <c r="M195" s="28" t="s">
        <v>427</v>
      </c>
      <c r="N195" s="28" t="s">
        <v>427</v>
      </c>
      <c r="O195" s="48" t="s">
        <v>427</v>
      </c>
      <c r="P195" s="48" t="s">
        <v>427</v>
      </c>
      <c r="Q195" s="48" t="s">
        <v>427</v>
      </c>
      <c r="R195" s="48" t="s">
        <v>427</v>
      </c>
      <c r="S195" s="48" t="s">
        <v>427</v>
      </c>
      <c r="T195" s="48" t="s">
        <v>427</v>
      </c>
      <c r="U195" s="48" t="s">
        <v>427</v>
      </c>
      <c r="V195" s="48" t="s">
        <v>427</v>
      </c>
      <c r="W195" s="48" t="s">
        <v>427</v>
      </c>
      <c r="X195" s="48" t="s">
        <v>427</v>
      </c>
      <c r="Y195" s="48" t="s">
        <v>427</v>
      </c>
      <c r="Z195" s="48" t="s">
        <v>427</v>
      </c>
      <c r="AA195" s="48" t="s">
        <v>427</v>
      </c>
      <c r="AB195" s="48" t="s">
        <v>427</v>
      </c>
      <c r="AC195" s="48" t="s">
        <v>427</v>
      </c>
      <c r="AD195" s="48" t="s">
        <v>427</v>
      </c>
      <c r="AE195" s="48" t="s">
        <v>427</v>
      </c>
      <c r="AF195" s="48" t="s">
        <v>427</v>
      </c>
      <c r="AG195" s="48" t="s">
        <v>427</v>
      </c>
      <c r="AH195" s="48" t="s">
        <v>427</v>
      </c>
      <c r="AI195" s="48" t="s">
        <v>427</v>
      </c>
      <c r="AJ195" s="48" t="s">
        <v>427</v>
      </c>
      <c r="AK195" s="48" t="s">
        <v>427</v>
      </c>
      <c r="AL195" s="48" t="s">
        <v>427</v>
      </c>
      <c r="AM195" s="48" t="s">
        <v>427</v>
      </c>
      <c r="AN195" s="48" t="s">
        <v>427</v>
      </c>
      <c r="AO195" s="48" t="s">
        <v>427</v>
      </c>
      <c r="AP195" s="48" t="s">
        <v>427</v>
      </c>
      <c r="AQ195" s="48" t="s">
        <v>427</v>
      </c>
      <c r="AR195" s="48" t="s">
        <v>426</v>
      </c>
      <c r="AS195" s="52" t="s">
        <v>426</v>
      </c>
      <c r="AT195" s="48" t="s">
        <v>946</v>
      </c>
      <c r="AU195" s="48" t="s">
        <v>946</v>
      </c>
      <c r="AV195" s="52" t="s">
        <v>946</v>
      </c>
      <c r="AW195" s="48" t="s">
        <v>946</v>
      </c>
      <c r="AX195" s="48" t="s">
        <v>605</v>
      </c>
      <c r="AY195" s="48" t="s">
        <v>605</v>
      </c>
      <c r="AZ195" s="51" t="s">
        <v>429</v>
      </c>
    </row>
    <row r="196" ht="15.75" customHeight="1">
      <c r="A196" s="40">
        <v>173.0</v>
      </c>
      <c r="B196" s="28" t="s">
        <v>1199</v>
      </c>
      <c r="C196" s="41"/>
      <c r="D196" s="42">
        <f t="array" ref="D196">index(systems,match($A196,INDEX(systems,0,1),),3)</f>
        <v>-183.568</v>
      </c>
      <c r="E196" s="42">
        <f t="array" ref="E196">index(systems,match($A196,INDEX(systems,0,1),),4)</f>
        <v>65.091</v>
      </c>
      <c r="F196" s="43" t="str">
        <f>IFERROR(__xludf.DUMMYFUNCTION("let(row, match($B196&amp;if($C196&lt;&gt;"""","" [""&amp;$C196&amp;""]"",""""),index(nebulae,,2),0),join("","",iferror(round(index(nebulae,row,5)/2,3),1),iferror(round(index(nebulae,row,6)/2,3),1),0))"),"1,1,0")</f>
        <v>1,1,0</v>
      </c>
      <c r="G196" s="44" t="s">
        <v>1200</v>
      </c>
      <c r="H196" s="45">
        <f t="array" ref="H196">let(systemId,match(A196,index(systems,0,1),),refSystemId,match($H$1,index(systems,0,1),),x,index(systems,systemId,3),y,index(systems,systemId,4),refX,index(systems,refSystemId,3),refY,index(systems,refSystemId,4),round(sqrt((x-refX)^2+(y-refY)^2),3))</f>
        <v>194.767</v>
      </c>
      <c r="I196" s="28" t="s">
        <v>418</v>
      </c>
      <c r="J196" s="48" t="s">
        <v>418</v>
      </c>
      <c r="K196" s="48" t="s">
        <v>418</v>
      </c>
      <c r="L196" s="28" t="s">
        <v>418</v>
      </c>
      <c r="M196" s="41"/>
      <c r="N196" s="28" t="s">
        <v>671</v>
      </c>
      <c r="O196" s="48" t="s">
        <v>671</v>
      </c>
      <c r="P196" s="48" t="s">
        <v>671</v>
      </c>
      <c r="Q196" s="48" t="s">
        <v>671</v>
      </c>
      <c r="R196" s="48" t="s">
        <v>671</v>
      </c>
      <c r="S196" s="48" t="s">
        <v>671</v>
      </c>
      <c r="T196" s="48" t="s">
        <v>671</v>
      </c>
      <c r="U196" s="48" t="s">
        <v>671</v>
      </c>
      <c r="V196" s="48" t="s">
        <v>671</v>
      </c>
      <c r="W196" s="48" t="s">
        <v>671</v>
      </c>
      <c r="X196" s="48" t="s">
        <v>671</v>
      </c>
      <c r="Y196" s="48" t="s">
        <v>480</v>
      </c>
      <c r="Z196" s="48" t="s">
        <v>480</v>
      </c>
      <c r="AA196" s="48" t="s">
        <v>1170</v>
      </c>
      <c r="AB196" s="48" t="s">
        <v>1170</v>
      </c>
      <c r="AC196" s="48" t="s">
        <v>1170</v>
      </c>
      <c r="AD196" s="48" t="s">
        <v>1170</v>
      </c>
      <c r="AE196" s="48" t="s">
        <v>1170</v>
      </c>
      <c r="AF196" s="48" t="s">
        <v>1170</v>
      </c>
      <c r="AG196" s="48" t="s">
        <v>1170</v>
      </c>
      <c r="AH196" s="48" t="s">
        <v>1171</v>
      </c>
      <c r="AI196" s="48" t="s">
        <v>1201</v>
      </c>
      <c r="AJ196" s="48" t="s">
        <v>1201</v>
      </c>
      <c r="AK196" s="48" t="s">
        <v>1201</v>
      </c>
      <c r="AL196" s="48" t="s">
        <v>1201</v>
      </c>
      <c r="AM196" s="48" t="s">
        <v>1201</v>
      </c>
      <c r="AN196" s="48" t="s">
        <v>1201</v>
      </c>
      <c r="AO196" s="48" t="s">
        <v>1201</v>
      </c>
      <c r="AP196" s="48" t="s">
        <v>1201</v>
      </c>
      <c r="AQ196" s="48" t="s">
        <v>1201</v>
      </c>
      <c r="AR196" s="48" t="s">
        <v>1201</v>
      </c>
      <c r="AS196" s="48" t="s">
        <v>1201</v>
      </c>
      <c r="AT196" s="48" t="s">
        <v>455</v>
      </c>
      <c r="AU196" s="48" t="s">
        <v>455</v>
      </c>
      <c r="AV196" s="48" t="s">
        <v>455</v>
      </c>
      <c r="AW196" s="48" t="s">
        <v>455</v>
      </c>
      <c r="AX196" s="48" t="s">
        <v>605</v>
      </c>
      <c r="AY196" s="48" t="s">
        <v>605</v>
      </c>
      <c r="AZ196" s="28" t="s">
        <v>605</v>
      </c>
    </row>
    <row r="197" ht="15.75" customHeight="1">
      <c r="A197" s="40">
        <v>174.0</v>
      </c>
      <c r="B197" s="28" t="s">
        <v>1202</v>
      </c>
      <c r="C197" s="41"/>
      <c r="D197" s="42">
        <f t="array" ref="D197">index(systems,match($A197,INDEX(systems,0,1),),3)</f>
        <v>77.285</v>
      </c>
      <c r="E197" s="42">
        <f t="array" ref="E197">index(systems,match($A197,INDEX(systems,0,1),),4)</f>
        <v>200.8</v>
      </c>
      <c r="F197" s="43" t="str">
        <f>IFERROR(__xludf.DUMMYFUNCTION("let(row, match($B197&amp;if($C197&lt;&gt;"""","" [""&amp;$C197&amp;""]"",""""),index(nebulae,,2),0),join("","",iferror(round(index(nebulae,row,5)/2,3),1),iferror(round(index(nebulae,row,6)/2,3),1),0))"),"1,1,0")</f>
        <v>1,1,0</v>
      </c>
      <c r="G197" s="44" t="s">
        <v>1203</v>
      </c>
      <c r="H197" s="45">
        <f t="array" ref="H197">let(systemId,match(A197,index(systems,0,1),),refSystemId,match($H$1,index(systems,0,1),),x,index(systems,systemId,3),y,index(systems,systemId,4),refX,index(systems,refSystemId,3),refY,index(systems,refSystemId,4),round(sqrt((x-refX)^2+(y-refY)^2),3))</f>
        <v>215.16</v>
      </c>
      <c r="I197" s="41"/>
      <c r="J197" s="41"/>
      <c r="K197" s="28" t="s">
        <v>418</v>
      </c>
      <c r="L197" s="41"/>
      <c r="M197" s="41"/>
      <c r="N197" s="28" t="s">
        <v>1204</v>
      </c>
      <c r="O197" s="48" t="s">
        <v>1204</v>
      </c>
      <c r="P197" s="48" t="s">
        <v>1204</v>
      </c>
      <c r="Q197" s="48" t="s">
        <v>1204</v>
      </c>
      <c r="R197" s="48" t="s">
        <v>1204</v>
      </c>
      <c r="S197" s="48" t="s">
        <v>1204</v>
      </c>
      <c r="T197" s="48" t="s">
        <v>1204</v>
      </c>
      <c r="U197" s="48" t="s">
        <v>1204</v>
      </c>
      <c r="V197" s="48" t="s">
        <v>1204</v>
      </c>
      <c r="W197" s="48" t="s">
        <v>1204</v>
      </c>
      <c r="X197" s="48" t="s">
        <v>1204</v>
      </c>
      <c r="Y197" s="48" t="s">
        <v>1205</v>
      </c>
      <c r="Z197" s="48" t="s">
        <v>1205</v>
      </c>
      <c r="AA197" s="48" t="s">
        <v>1204</v>
      </c>
      <c r="AB197" s="48" t="s">
        <v>1204</v>
      </c>
      <c r="AC197" s="48" t="s">
        <v>1204</v>
      </c>
      <c r="AD197" s="48" t="s">
        <v>1204</v>
      </c>
      <c r="AE197" s="48" t="s">
        <v>1204</v>
      </c>
      <c r="AF197" s="48" t="s">
        <v>1204</v>
      </c>
      <c r="AG197" s="48" t="s">
        <v>1204</v>
      </c>
      <c r="AH197" s="48" t="s">
        <v>1204</v>
      </c>
      <c r="AI197" s="48" t="s">
        <v>1204</v>
      </c>
      <c r="AJ197" s="48" t="s">
        <v>1204</v>
      </c>
      <c r="AK197" s="48" t="s">
        <v>1204</v>
      </c>
      <c r="AL197" s="48" t="s">
        <v>1204</v>
      </c>
      <c r="AM197" s="48" t="s">
        <v>1204</v>
      </c>
      <c r="AN197" s="48" t="s">
        <v>1205</v>
      </c>
      <c r="AO197" s="48" t="s">
        <v>1205</v>
      </c>
      <c r="AP197" s="48" t="s">
        <v>1205</v>
      </c>
      <c r="AQ197" s="48" t="s">
        <v>1205</v>
      </c>
      <c r="AR197" s="48" t="s">
        <v>1205</v>
      </c>
      <c r="AS197" s="48" t="s">
        <v>1205</v>
      </c>
      <c r="AT197" s="48" t="s">
        <v>1205</v>
      </c>
      <c r="AU197" s="48" t="s">
        <v>1205</v>
      </c>
      <c r="AV197" s="48" t="s">
        <v>1205</v>
      </c>
      <c r="AW197" s="48" t="s">
        <v>1205</v>
      </c>
      <c r="AX197" s="48" t="s">
        <v>1205</v>
      </c>
      <c r="AY197" s="48" t="s">
        <v>1205</v>
      </c>
      <c r="AZ197" s="28" t="s">
        <v>1205</v>
      </c>
    </row>
    <row r="198" ht="15.75" customHeight="1">
      <c r="A198" s="40">
        <v>175.0</v>
      </c>
      <c r="B198" s="28" t="s">
        <v>1206</v>
      </c>
      <c r="C198" s="41"/>
      <c r="D198" s="42">
        <f t="array" ref="D198">index(systems,match($A198,INDEX(systems,0,1),),3)</f>
        <v>-300.534</v>
      </c>
      <c r="E198" s="42">
        <f t="array" ref="E198">index(systems,match($A198,INDEX(systems,0,1),),4)</f>
        <v>380.651</v>
      </c>
      <c r="F198" s="43" t="str">
        <f>IFERROR(__xludf.DUMMYFUNCTION("let(row, match($B198&amp;if($C198&lt;&gt;"""","" [""&amp;$C198&amp;""]"",""""),index(nebulae,,2),0),join("","",iferror(round(index(nebulae,row,5)/2,3),1),iferror(round(index(nebulae,row,6)/2,3),1),0))"),"1,1,0")</f>
        <v>1,1,0</v>
      </c>
      <c r="G198" s="44" t="s">
        <v>1207</v>
      </c>
      <c r="H198" s="45">
        <f t="array" ref="H198">let(systemId,match(A198,index(systems,0,1),),refSystemId,match($H$1,index(systems,0,1),),x,index(systems,systemId,3),y,index(systems,systemId,4),refX,index(systems,refSystemId,3),refY,index(systems,refSystemId,4),round(sqrt((x-refX)^2+(y-refY)^2),3))</f>
        <v>484.991</v>
      </c>
      <c r="I198" s="28" t="s">
        <v>408</v>
      </c>
      <c r="J198" s="28" t="s">
        <v>408</v>
      </c>
      <c r="K198" s="28" t="s">
        <v>408</v>
      </c>
      <c r="L198" s="28" t="s">
        <v>408</v>
      </c>
      <c r="M198" s="28" t="s">
        <v>408</v>
      </c>
      <c r="N198" s="28" t="s">
        <v>408</v>
      </c>
      <c r="O198" s="41"/>
      <c r="P198" s="48" t="s">
        <v>497</v>
      </c>
      <c r="Q198" s="48" t="s">
        <v>497</v>
      </c>
      <c r="R198" s="48" t="s">
        <v>497</v>
      </c>
      <c r="S198" s="48" t="s">
        <v>418</v>
      </c>
      <c r="T198" s="48" t="s">
        <v>418</v>
      </c>
      <c r="U198" s="48" t="s">
        <v>418</v>
      </c>
      <c r="V198" s="48" t="s">
        <v>418</v>
      </c>
      <c r="W198" s="48" t="s">
        <v>418</v>
      </c>
      <c r="X198" s="48" t="s">
        <v>418</v>
      </c>
      <c r="Y198" s="48" t="s">
        <v>422</v>
      </c>
      <c r="Z198" s="48" t="s">
        <v>422</v>
      </c>
      <c r="AA198" s="48" t="s">
        <v>422</v>
      </c>
      <c r="AB198" s="48" t="s">
        <v>422</v>
      </c>
      <c r="AC198" s="48" t="s">
        <v>422</v>
      </c>
      <c r="AD198" s="48" t="s">
        <v>422</v>
      </c>
      <c r="AE198" s="48" t="s">
        <v>422</v>
      </c>
      <c r="AF198" s="48" t="s">
        <v>422</v>
      </c>
      <c r="AG198" s="48" t="s">
        <v>422</v>
      </c>
      <c r="AH198" s="48" t="s">
        <v>422</v>
      </c>
      <c r="AI198" s="48" t="s">
        <v>422</v>
      </c>
      <c r="AJ198" s="48" t="s">
        <v>422</v>
      </c>
      <c r="AK198" s="48" t="s">
        <v>422</v>
      </c>
      <c r="AL198" s="48" t="s">
        <v>422</v>
      </c>
      <c r="AM198" s="48" t="s">
        <v>422</v>
      </c>
      <c r="AN198" s="48" t="s">
        <v>422</v>
      </c>
      <c r="AO198" s="48" t="s">
        <v>422</v>
      </c>
      <c r="AP198" s="48" t="s">
        <v>422</v>
      </c>
      <c r="AQ198" s="48" t="s">
        <v>422</v>
      </c>
      <c r="AR198" s="48" t="s">
        <v>422</v>
      </c>
      <c r="AS198" s="48" t="s">
        <v>422</v>
      </c>
      <c r="AT198" s="48" t="s">
        <v>422</v>
      </c>
      <c r="AU198" s="48" t="s">
        <v>422</v>
      </c>
      <c r="AV198" s="48" t="s">
        <v>422</v>
      </c>
      <c r="AW198" s="48" t="s">
        <v>422</v>
      </c>
      <c r="AX198" s="52" t="s">
        <v>422</v>
      </c>
      <c r="AY198" s="52" t="s">
        <v>422</v>
      </c>
      <c r="AZ198" s="49" t="s">
        <v>422</v>
      </c>
    </row>
    <row r="199" ht="15.75" customHeight="1">
      <c r="A199" s="40">
        <v>176.0</v>
      </c>
      <c r="B199" s="28" t="s">
        <v>1208</v>
      </c>
      <c r="C199" s="41"/>
      <c r="D199" s="42">
        <f t="array" ref="D199">index(systems,match($A199,INDEX(systems,0,1),),3)</f>
        <v>212.736</v>
      </c>
      <c r="E199" s="42">
        <f t="array" ref="E199">index(systems,match($A199,INDEX(systems,0,1),),4)</f>
        <v>99.733</v>
      </c>
      <c r="F199" s="43" t="str">
        <f>IFERROR(__xludf.DUMMYFUNCTION("let(row, match($B199&amp;if($C199&lt;&gt;"""","" [""&amp;$C199&amp;""]"",""""),index(nebulae,,2),0),join("","",iferror(round(index(nebulae,row,5)/2,3),1),iferror(round(index(nebulae,row,6)/2,3),1),0))"),"1,1,0")</f>
        <v>1,1,0</v>
      </c>
      <c r="G199" s="44" t="s">
        <v>1209</v>
      </c>
      <c r="H199" s="45">
        <f t="array" ref="H199">let(systemId,match(A199,index(systems,0,1),),refSystemId,match($H$1,index(systems,0,1),),x,index(systems,systemId,3),y,index(systems,systemId,4),refX,index(systems,refSystemId,3),refY,index(systems,refSystemId,4),round(sqrt((x-refX)^2+(y-refY)^2),3))</f>
        <v>234.954</v>
      </c>
      <c r="I199" s="41"/>
      <c r="J199" s="41"/>
      <c r="K199" s="28" t="s">
        <v>418</v>
      </c>
      <c r="L199" s="41"/>
      <c r="M199" s="41"/>
      <c r="N199" s="28" t="s">
        <v>1008</v>
      </c>
      <c r="O199" s="48" t="s">
        <v>1008</v>
      </c>
      <c r="P199" s="48" t="s">
        <v>1008</v>
      </c>
      <c r="Q199" s="48" t="s">
        <v>1008</v>
      </c>
      <c r="R199" s="48" t="s">
        <v>1008</v>
      </c>
      <c r="S199" s="48" t="s">
        <v>1008</v>
      </c>
      <c r="T199" s="48" t="s">
        <v>1008</v>
      </c>
      <c r="U199" s="48" t="s">
        <v>1008</v>
      </c>
      <c r="V199" s="48" t="s">
        <v>1008</v>
      </c>
      <c r="W199" s="48" t="s">
        <v>1008</v>
      </c>
      <c r="X199" s="48" t="s">
        <v>1008</v>
      </c>
      <c r="Y199" s="48" t="s">
        <v>1008</v>
      </c>
      <c r="Z199" s="48" t="s">
        <v>1008</v>
      </c>
      <c r="AA199" s="48" t="s">
        <v>1008</v>
      </c>
      <c r="AB199" s="48" t="s">
        <v>1008</v>
      </c>
      <c r="AC199" s="48" t="s">
        <v>1008</v>
      </c>
      <c r="AD199" s="48" t="s">
        <v>1008</v>
      </c>
      <c r="AE199" s="48" t="s">
        <v>1008</v>
      </c>
      <c r="AF199" s="48" t="s">
        <v>1008</v>
      </c>
      <c r="AG199" s="48" t="s">
        <v>1008</v>
      </c>
      <c r="AH199" s="48" t="s">
        <v>1008</v>
      </c>
      <c r="AI199" s="48" t="s">
        <v>1008</v>
      </c>
      <c r="AJ199" s="48" t="s">
        <v>1008</v>
      </c>
      <c r="AK199" s="48" t="s">
        <v>1008</v>
      </c>
      <c r="AL199" s="48" t="s">
        <v>1008</v>
      </c>
      <c r="AM199" s="48" t="s">
        <v>1008</v>
      </c>
      <c r="AN199" s="48" t="s">
        <v>1008</v>
      </c>
      <c r="AO199" s="48" t="s">
        <v>1008</v>
      </c>
      <c r="AP199" s="48" t="s">
        <v>1008</v>
      </c>
      <c r="AQ199" s="48" t="s">
        <v>1210</v>
      </c>
      <c r="AR199" s="48" t="s">
        <v>1210</v>
      </c>
      <c r="AS199" s="48" t="s">
        <v>1210</v>
      </c>
      <c r="AT199" s="48" t="s">
        <v>1210</v>
      </c>
      <c r="AU199" s="48" t="s">
        <v>1210</v>
      </c>
      <c r="AV199" s="48" t="s">
        <v>1210</v>
      </c>
      <c r="AW199" s="48" t="s">
        <v>1210</v>
      </c>
      <c r="AX199" s="48" t="s">
        <v>1210</v>
      </c>
      <c r="AY199" s="48" t="s">
        <v>1210</v>
      </c>
      <c r="AZ199" s="28" t="s">
        <v>1210</v>
      </c>
    </row>
    <row r="200" ht="15.75" customHeight="1">
      <c r="A200" s="40">
        <v>177.0</v>
      </c>
      <c r="B200" s="28" t="s">
        <v>1211</v>
      </c>
      <c r="C200" s="41"/>
      <c r="D200" s="42">
        <f t="array" ref="D200">index(systems,match($A200,INDEX(systems,0,1),),3)</f>
        <v>-281.493</v>
      </c>
      <c r="E200" s="42">
        <f t="array" ref="E200">index(systems,match($A200,INDEX(systems,0,1),),4)</f>
        <v>333.921</v>
      </c>
      <c r="F200" s="43" t="str">
        <f>IFERROR(__xludf.DUMMYFUNCTION("let(row, match($B200&amp;if($C200&lt;&gt;"""","" [""&amp;$C200&amp;""]"",""""),index(nebulae,,2),0),join("","",iferror(round(index(nebulae,row,5)/2,3),1),iferror(round(index(nebulae,row,6)/2,3),1),0))"),"1,1,0")</f>
        <v>1,1,0</v>
      </c>
      <c r="G200" s="44" t="s">
        <v>1212</v>
      </c>
      <c r="H200" s="45">
        <f t="array" ref="H200">let(systemId,match(A200,index(systems,0,1),),refSystemId,match($H$1,index(systems,0,1),),x,index(systems,systemId,3),y,index(systems,systemId,4),refX,index(systems,refSystemId,3),refY,index(systems,refSystemId,4),round(sqrt((x-refX)^2+(y-refY)^2),3))</f>
        <v>436.74</v>
      </c>
      <c r="I200" s="28" t="s">
        <v>408</v>
      </c>
      <c r="J200" s="28" t="s">
        <v>408</v>
      </c>
      <c r="K200" s="28" t="s">
        <v>408</v>
      </c>
      <c r="L200" s="28" t="s">
        <v>408</v>
      </c>
      <c r="M200" s="41"/>
      <c r="N200" s="28" t="s">
        <v>497</v>
      </c>
      <c r="O200" s="48" t="s">
        <v>497</v>
      </c>
      <c r="P200" s="48" t="s">
        <v>497</v>
      </c>
      <c r="Q200" s="48" t="s">
        <v>497</v>
      </c>
      <c r="R200" s="48" t="s">
        <v>497</v>
      </c>
      <c r="S200" s="48" t="s">
        <v>435</v>
      </c>
      <c r="T200" s="48" t="s">
        <v>435</v>
      </c>
      <c r="U200" s="48" t="s">
        <v>435</v>
      </c>
      <c r="V200" s="48" t="s">
        <v>435</v>
      </c>
      <c r="W200" s="48" t="s">
        <v>435</v>
      </c>
      <c r="X200" s="48" t="s">
        <v>435</v>
      </c>
      <c r="Y200" s="48" t="s">
        <v>435</v>
      </c>
      <c r="Z200" s="48" t="s">
        <v>435</v>
      </c>
      <c r="AA200" s="48" t="s">
        <v>1213</v>
      </c>
      <c r="AB200" s="48" t="s">
        <v>1213</v>
      </c>
      <c r="AC200" s="48" t="s">
        <v>1213</v>
      </c>
      <c r="AD200" s="48" t="s">
        <v>1213</v>
      </c>
      <c r="AE200" s="48" t="s">
        <v>1213</v>
      </c>
      <c r="AF200" s="48" t="s">
        <v>1213</v>
      </c>
      <c r="AG200" s="48" t="s">
        <v>1213</v>
      </c>
      <c r="AH200" s="48" t="s">
        <v>1214</v>
      </c>
      <c r="AI200" s="48" t="s">
        <v>592</v>
      </c>
      <c r="AJ200" s="48" t="s">
        <v>592</v>
      </c>
      <c r="AK200" s="48" t="s">
        <v>592</v>
      </c>
      <c r="AL200" s="48" t="s">
        <v>592</v>
      </c>
      <c r="AM200" s="48" t="s">
        <v>592</v>
      </c>
      <c r="AN200" s="48" t="s">
        <v>592</v>
      </c>
      <c r="AO200" s="48" t="s">
        <v>592</v>
      </c>
      <c r="AP200" s="48" t="s">
        <v>592</v>
      </c>
      <c r="AQ200" s="48" t="s">
        <v>1052</v>
      </c>
      <c r="AR200" s="48" t="s">
        <v>1052</v>
      </c>
      <c r="AS200" s="48" t="s">
        <v>1052</v>
      </c>
      <c r="AT200" s="48" t="s">
        <v>593</v>
      </c>
      <c r="AU200" s="48" t="s">
        <v>593</v>
      </c>
      <c r="AV200" s="48" t="s">
        <v>593</v>
      </c>
      <c r="AW200" s="48" t="s">
        <v>594</v>
      </c>
      <c r="AX200" s="48" t="s">
        <v>594</v>
      </c>
      <c r="AY200" s="48" t="s">
        <v>594</v>
      </c>
      <c r="AZ200" s="28" t="s">
        <v>594</v>
      </c>
    </row>
    <row r="201" ht="15.75" customHeight="1">
      <c r="A201" s="40">
        <v>178.0</v>
      </c>
      <c r="B201" s="28" t="s">
        <v>1215</v>
      </c>
      <c r="C201" s="41"/>
      <c r="D201" s="42">
        <f t="array" ref="D201">index(systems,match($A201,INDEX(systems,0,1),),3)</f>
        <v>106.484</v>
      </c>
      <c r="E201" s="42">
        <f t="array" ref="E201">index(systems,match($A201,INDEX(systems,0,1),),4)</f>
        <v>-205.806</v>
      </c>
      <c r="F201" s="43" t="str">
        <f>IFERROR(__xludf.DUMMYFUNCTION("let(row, match($B201&amp;if($C201&lt;&gt;"""","" [""&amp;$C201&amp;""]"",""""),index(nebulae,,2),0),join("","",iferror(round(index(nebulae,row,5)/2,3),1),iferror(round(index(nebulae,row,6)/2,3),1),0))"),"1,1,0")</f>
        <v>1,1,0</v>
      </c>
      <c r="G201" s="44" t="s">
        <v>1216</v>
      </c>
      <c r="H201" s="45">
        <f t="array" ref="H201">let(systemId,match(A201,index(systems,0,1),),refSystemId,match($H$1,index(systems,0,1),),x,index(systems,systemId,3),y,index(systems,systemId,4),refX,index(systems,refSystemId,3),refY,index(systems,refSystemId,4),round(sqrt((x-refX)^2+(y-refY)^2),3))</f>
        <v>231.722</v>
      </c>
      <c r="I201" s="28" t="s">
        <v>408</v>
      </c>
      <c r="J201" s="28" t="s">
        <v>408</v>
      </c>
      <c r="K201" s="28" t="s">
        <v>408</v>
      </c>
      <c r="L201" s="28" t="s">
        <v>408</v>
      </c>
      <c r="M201" s="28" t="s">
        <v>408</v>
      </c>
      <c r="N201" s="28" t="s">
        <v>408</v>
      </c>
      <c r="O201" s="41"/>
      <c r="P201" s="48" t="s">
        <v>1217</v>
      </c>
      <c r="Q201" s="48" t="s">
        <v>1217</v>
      </c>
      <c r="R201" s="48" t="s">
        <v>1217</v>
      </c>
      <c r="S201" s="48" t="s">
        <v>1217</v>
      </c>
      <c r="T201" s="48" t="s">
        <v>1217</v>
      </c>
      <c r="U201" s="48" t="s">
        <v>1217</v>
      </c>
      <c r="V201" s="48" t="s">
        <v>1217</v>
      </c>
      <c r="W201" s="48" t="s">
        <v>1217</v>
      </c>
      <c r="X201" s="48" t="s">
        <v>1217</v>
      </c>
      <c r="Y201" s="48" t="s">
        <v>1217</v>
      </c>
      <c r="Z201" s="48" t="s">
        <v>1218</v>
      </c>
      <c r="AA201" s="48" t="s">
        <v>1218</v>
      </c>
      <c r="AB201" s="48" t="s">
        <v>1218</v>
      </c>
      <c r="AC201" s="48" t="s">
        <v>1218</v>
      </c>
      <c r="AD201" s="48" t="s">
        <v>1218</v>
      </c>
      <c r="AE201" s="48" t="s">
        <v>1218</v>
      </c>
      <c r="AF201" s="48" t="s">
        <v>1218</v>
      </c>
      <c r="AG201" s="48" t="s">
        <v>1218</v>
      </c>
      <c r="AH201" s="48" t="s">
        <v>1218</v>
      </c>
      <c r="AI201" s="48" t="s">
        <v>1218</v>
      </c>
      <c r="AJ201" s="48" t="s">
        <v>1218</v>
      </c>
      <c r="AK201" s="48" t="s">
        <v>1218</v>
      </c>
      <c r="AL201" s="48" t="s">
        <v>1218</v>
      </c>
      <c r="AM201" s="48" t="s">
        <v>1218</v>
      </c>
      <c r="AN201" s="48" t="s">
        <v>1217</v>
      </c>
      <c r="AO201" s="48" t="s">
        <v>1217</v>
      </c>
      <c r="AP201" s="48" t="s">
        <v>1217</v>
      </c>
      <c r="AQ201" s="48" t="s">
        <v>1217</v>
      </c>
      <c r="AR201" s="48" t="s">
        <v>1217</v>
      </c>
      <c r="AS201" s="48" t="s">
        <v>1217</v>
      </c>
      <c r="AT201" s="48" t="s">
        <v>1217</v>
      </c>
      <c r="AU201" s="48" t="s">
        <v>1217</v>
      </c>
      <c r="AV201" s="48" t="s">
        <v>1217</v>
      </c>
      <c r="AW201" s="48" t="s">
        <v>1217</v>
      </c>
      <c r="AX201" s="48" t="s">
        <v>1217</v>
      </c>
      <c r="AY201" s="48" t="s">
        <v>1217</v>
      </c>
      <c r="AZ201" s="28" t="s">
        <v>1217</v>
      </c>
    </row>
    <row r="202" ht="15.75" customHeight="1">
      <c r="A202" s="40">
        <v>179.0</v>
      </c>
      <c r="B202" s="28" t="s">
        <v>1219</v>
      </c>
      <c r="C202" s="41"/>
      <c r="D202" s="42">
        <f t="array" ref="D202">index(systems,match($A202,INDEX(systems,0,1),),3)</f>
        <v>420.819</v>
      </c>
      <c r="E202" s="42">
        <f t="array" ref="E202">index(systems,match($A202,INDEX(systems,0,1),),4)</f>
        <v>-303.736</v>
      </c>
      <c r="F202" s="43" t="str">
        <f>IFERROR(__xludf.DUMMYFUNCTION("let(row, match($B202&amp;if($C202&lt;&gt;"""","" [""&amp;$C202&amp;""]"",""""),index(nebulae,,2),0),join("","",iferror(round(index(nebulae,row,5)/2,3),1),iferror(round(index(nebulae,row,6)/2,3),1),0))"),"1,1,0")</f>
        <v>1,1,0</v>
      </c>
      <c r="G202" s="44" t="s">
        <v>1220</v>
      </c>
      <c r="H202" s="45">
        <f t="array" ref="H202">let(systemId,match(A202,index(systems,0,1),),refSystemId,match($H$1,index(systems,0,1),),x,index(systems,systemId,3),y,index(systems,systemId,4),refX,index(systems,refSystemId,3),refY,index(systems,refSystemId,4),round(sqrt((x-refX)^2+(y-refY)^2),3))</f>
        <v>518.984</v>
      </c>
      <c r="I202" s="53"/>
      <c r="J202" s="53"/>
      <c r="K202" s="53"/>
      <c r="L202" s="53"/>
      <c r="M202" s="53"/>
      <c r="N202" s="28" t="s">
        <v>953</v>
      </c>
      <c r="O202" s="48" t="s">
        <v>659</v>
      </c>
      <c r="P202" s="48" t="s">
        <v>659</v>
      </c>
      <c r="Q202" s="48" t="s">
        <v>659</v>
      </c>
      <c r="R202" s="48" t="s">
        <v>659</v>
      </c>
      <c r="S202" s="48" t="s">
        <v>659</v>
      </c>
      <c r="T202" s="48" t="s">
        <v>659</v>
      </c>
      <c r="U202" s="48" t="s">
        <v>659</v>
      </c>
      <c r="V202" s="48" t="s">
        <v>659</v>
      </c>
      <c r="W202" s="48" t="s">
        <v>659</v>
      </c>
      <c r="X202" s="48" t="s">
        <v>659</v>
      </c>
      <c r="Y202" s="48" t="s">
        <v>660</v>
      </c>
      <c r="Z202" s="48" t="s">
        <v>660</v>
      </c>
      <c r="AA202" s="48" t="s">
        <v>661</v>
      </c>
      <c r="AB202" s="48" t="s">
        <v>661</v>
      </c>
      <c r="AC202" s="48" t="s">
        <v>661</v>
      </c>
      <c r="AD202" s="48" t="s">
        <v>661</v>
      </c>
      <c r="AE202" s="48" t="s">
        <v>661</v>
      </c>
      <c r="AF202" s="48" t="s">
        <v>661</v>
      </c>
      <c r="AG202" s="48" t="s">
        <v>661</v>
      </c>
      <c r="AH202" s="48" t="s">
        <v>661</v>
      </c>
      <c r="AI202" s="48" t="s">
        <v>661</v>
      </c>
      <c r="AJ202" s="48" t="s">
        <v>661</v>
      </c>
      <c r="AK202" s="48" t="s">
        <v>661</v>
      </c>
      <c r="AL202" s="48" t="s">
        <v>661</v>
      </c>
      <c r="AM202" s="48" t="s">
        <v>661</v>
      </c>
      <c r="AN202" s="48" t="s">
        <v>661</v>
      </c>
      <c r="AO202" s="48" t="s">
        <v>660</v>
      </c>
      <c r="AP202" s="48" t="s">
        <v>660</v>
      </c>
      <c r="AQ202" s="48" t="s">
        <v>1221</v>
      </c>
      <c r="AR202" s="48" t="s">
        <v>1222</v>
      </c>
      <c r="AS202" s="52" t="s">
        <v>662</v>
      </c>
      <c r="AT202" s="48" t="s">
        <v>418</v>
      </c>
      <c r="AU202" s="48" t="s">
        <v>418</v>
      </c>
      <c r="AV202" s="48" t="s">
        <v>418</v>
      </c>
      <c r="AW202" s="48" t="s">
        <v>418</v>
      </c>
      <c r="AX202" s="48" t="s">
        <v>418</v>
      </c>
      <c r="AY202" s="48" t="s">
        <v>418</v>
      </c>
      <c r="AZ202" s="51" t="s">
        <v>418</v>
      </c>
    </row>
    <row r="203" ht="15.75" customHeight="1">
      <c r="A203" s="40">
        <v>180.0</v>
      </c>
      <c r="B203" s="28" t="s">
        <v>1223</v>
      </c>
      <c r="C203" s="41"/>
      <c r="D203" s="42">
        <f t="array" ref="D203">index(systems,match($A203,INDEX(systems,0,1),),3)</f>
        <v>-488.302</v>
      </c>
      <c r="E203" s="42">
        <f t="array" ref="E203">index(systems,match($A203,INDEX(systems,0,1),),4)</f>
        <v>12.607</v>
      </c>
      <c r="F203" s="43" t="str">
        <f>IFERROR(__xludf.DUMMYFUNCTION("let(row, match($B203&amp;if($C203&lt;&gt;"""","" [""&amp;$C203&amp;""]"",""""),index(nebulae,,2),0),join("","",iferror(round(index(nebulae,row,5)/2,3),1),iferror(round(index(nebulae,row,6)/2,3),1),0))"),"1,1,0")</f>
        <v>1,1,0</v>
      </c>
      <c r="G203" s="44" t="s">
        <v>1224</v>
      </c>
      <c r="H203" s="45">
        <f t="array" ref="H203">let(systemId,match(A203,index(systems,0,1),),refSystemId,match($H$1,index(systems,0,1),),x,index(systems,systemId,3),y,index(systems,systemId,4),refX,index(systems,refSystemId,3),refY,index(systems,refSystemId,4),round(sqrt((x-refX)^2+(y-refY)^2),3))</f>
        <v>488.465</v>
      </c>
      <c r="I203" s="28" t="s">
        <v>408</v>
      </c>
      <c r="J203" s="28" t="s">
        <v>408</v>
      </c>
      <c r="K203" s="28" t="s">
        <v>408</v>
      </c>
      <c r="L203" s="28" t="s">
        <v>408</v>
      </c>
      <c r="M203" s="28" t="s">
        <v>408</v>
      </c>
      <c r="N203" s="28" t="s">
        <v>408</v>
      </c>
      <c r="O203" s="41"/>
      <c r="P203" s="48" t="s">
        <v>949</v>
      </c>
      <c r="Q203" s="48" t="s">
        <v>949</v>
      </c>
      <c r="R203" s="48" t="s">
        <v>949</v>
      </c>
      <c r="S203" s="48" t="s">
        <v>418</v>
      </c>
      <c r="T203" s="48" t="s">
        <v>418</v>
      </c>
      <c r="U203" s="48" t="s">
        <v>422</v>
      </c>
      <c r="V203" s="48" t="s">
        <v>422</v>
      </c>
      <c r="W203" s="48" t="s">
        <v>422</v>
      </c>
      <c r="X203" s="48" t="s">
        <v>422</v>
      </c>
      <c r="Y203" s="48" t="s">
        <v>422</v>
      </c>
      <c r="Z203" s="48" t="s">
        <v>422</v>
      </c>
      <c r="AA203" s="48" t="s">
        <v>422</v>
      </c>
      <c r="AB203" s="48" t="s">
        <v>422</v>
      </c>
      <c r="AC203" s="48" t="s">
        <v>422</v>
      </c>
      <c r="AD203" s="48" t="s">
        <v>422</v>
      </c>
      <c r="AE203" s="48" t="s">
        <v>422</v>
      </c>
      <c r="AF203" s="48" t="s">
        <v>422</v>
      </c>
      <c r="AG203" s="48" t="s">
        <v>422</v>
      </c>
      <c r="AH203" s="48" t="s">
        <v>422</v>
      </c>
      <c r="AI203" s="48" t="s">
        <v>422</v>
      </c>
      <c r="AJ203" s="48" t="s">
        <v>422</v>
      </c>
      <c r="AK203" s="48" t="s">
        <v>422</v>
      </c>
      <c r="AL203" s="48" t="s">
        <v>422</v>
      </c>
      <c r="AM203" s="48" t="s">
        <v>422</v>
      </c>
      <c r="AN203" s="48" t="s">
        <v>422</v>
      </c>
      <c r="AO203" s="48" t="s">
        <v>422</v>
      </c>
      <c r="AP203" s="48" t="s">
        <v>422</v>
      </c>
      <c r="AQ203" s="48" t="s">
        <v>422</v>
      </c>
      <c r="AR203" s="48" t="s">
        <v>422</v>
      </c>
      <c r="AS203" s="48" t="s">
        <v>422</v>
      </c>
      <c r="AT203" s="48" t="s">
        <v>422</v>
      </c>
      <c r="AU203" s="48" t="s">
        <v>422</v>
      </c>
      <c r="AV203" s="48" t="s">
        <v>422</v>
      </c>
      <c r="AW203" s="48" t="s">
        <v>422</v>
      </c>
      <c r="AX203" s="48" t="s">
        <v>422</v>
      </c>
      <c r="AY203" s="48" t="s">
        <v>422</v>
      </c>
      <c r="AZ203" s="28" t="s">
        <v>422</v>
      </c>
    </row>
    <row r="204" ht="15.75" customHeight="1">
      <c r="A204" s="40">
        <v>181.0</v>
      </c>
      <c r="B204" s="28" t="s">
        <v>1225</v>
      </c>
      <c r="C204" s="28" t="s">
        <v>1226</v>
      </c>
      <c r="D204" s="42">
        <f t="array" ref="D204">index(systems,match($A204,INDEX(systems,0,1),),3)</f>
        <v>-29.949</v>
      </c>
      <c r="E204" s="42">
        <f t="array" ref="E204">index(systems,match($A204,INDEX(systems,0,1),),4)</f>
        <v>-419.973</v>
      </c>
      <c r="F204" s="43" t="str">
        <f>IFERROR(__xludf.DUMMYFUNCTION("let(row, match($B204&amp;if($C204&lt;&gt;"""","" [""&amp;$C204&amp;""]"",""""),index(nebulae,,2),0),join("","",iferror(round(index(nebulae,row,5)/2,3),1),iferror(round(index(nebulae,row,6)/2,3),1),0))"),"1,1,0")</f>
        <v>1,1,0</v>
      </c>
      <c r="G204" s="44" t="s">
        <v>1227</v>
      </c>
      <c r="H204" s="45">
        <f t="array" ref="H204">let(systemId,match(A204,index(systems,0,1),),refSystemId,match($H$1,index(systems,0,1),),x,index(systems,systemId,3),y,index(systems,systemId,4),refX,index(systems,refSystemId,3),refY,index(systems,refSystemId,4),round(sqrt((x-refX)^2+(y-refY)^2),3))</f>
        <v>421.04</v>
      </c>
      <c r="I204" s="46" t="s">
        <v>408</v>
      </c>
      <c r="J204" s="46" t="s">
        <v>408</v>
      </c>
      <c r="K204" s="46" t="s">
        <v>408</v>
      </c>
      <c r="L204" s="46" t="s">
        <v>408</v>
      </c>
      <c r="M204" s="46" t="s">
        <v>408</v>
      </c>
      <c r="N204" s="28" t="s">
        <v>408</v>
      </c>
      <c r="O204" s="41"/>
      <c r="P204" s="48" t="s">
        <v>617</v>
      </c>
      <c r="Q204" s="48" t="s">
        <v>617</v>
      </c>
      <c r="R204" s="48" t="s">
        <v>617</v>
      </c>
      <c r="S204" s="48" t="s">
        <v>617</v>
      </c>
      <c r="T204" s="48" t="s">
        <v>617</v>
      </c>
      <c r="U204" s="48" t="s">
        <v>617</v>
      </c>
      <c r="V204" s="48" t="s">
        <v>617</v>
      </c>
      <c r="W204" s="48" t="s">
        <v>617</v>
      </c>
      <c r="X204" s="48" t="s">
        <v>617</v>
      </c>
      <c r="Y204" s="48" t="s">
        <v>422</v>
      </c>
      <c r="Z204" s="48" t="s">
        <v>422</v>
      </c>
      <c r="AA204" s="48" t="s">
        <v>422</v>
      </c>
      <c r="AB204" s="48" t="s">
        <v>422</v>
      </c>
      <c r="AC204" s="48" t="s">
        <v>422</v>
      </c>
      <c r="AD204" s="48" t="s">
        <v>422</v>
      </c>
      <c r="AE204" s="48" t="s">
        <v>422</v>
      </c>
      <c r="AF204" s="48" t="s">
        <v>422</v>
      </c>
      <c r="AG204" s="48" t="s">
        <v>422</v>
      </c>
      <c r="AH204" s="48" t="s">
        <v>422</v>
      </c>
      <c r="AI204" s="48" t="s">
        <v>422</v>
      </c>
      <c r="AJ204" s="48" t="s">
        <v>422</v>
      </c>
      <c r="AK204" s="48" t="s">
        <v>422</v>
      </c>
      <c r="AL204" s="48" t="s">
        <v>422</v>
      </c>
      <c r="AM204" s="48" t="s">
        <v>422</v>
      </c>
      <c r="AN204" s="48" t="s">
        <v>422</v>
      </c>
      <c r="AO204" s="48" t="s">
        <v>422</v>
      </c>
      <c r="AP204" s="48" t="s">
        <v>422</v>
      </c>
      <c r="AQ204" s="48" t="s">
        <v>422</v>
      </c>
      <c r="AR204" s="48" t="s">
        <v>422</v>
      </c>
      <c r="AS204" s="48" t="s">
        <v>422</v>
      </c>
      <c r="AT204" s="48" t="s">
        <v>422</v>
      </c>
      <c r="AU204" s="48" t="s">
        <v>422</v>
      </c>
      <c r="AV204" s="48" t="s">
        <v>1228</v>
      </c>
      <c r="AW204" s="48" t="s">
        <v>1228</v>
      </c>
      <c r="AX204" s="48" t="s">
        <v>1228</v>
      </c>
      <c r="AY204" s="48" t="s">
        <v>1228</v>
      </c>
      <c r="AZ204" s="28" t="s">
        <v>1228</v>
      </c>
    </row>
    <row r="205" ht="15.75" customHeight="1">
      <c r="A205" s="40">
        <v>182.0</v>
      </c>
      <c r="B205" s="28" t="s">
        <v>1229</v>
      </c>
      <c r="C205" s="41"/>
      <c r="D205" s="42">
        <f t="array" ref="D205">index(systems,match($A205,INDEX(systems,0,1),),3)</f>
        <v>583.659</v>
      </c>
      <c r="E205" s="42">
        <f t="array" ref="E205">index(systems,match($A205,INDEX(systems,0,1),),4)</f>
        <v>36.658</v>
      </c>
      <c r="F205" s="43" t="str">
        <f>IFERROR(__xludf.DUMMYFUNCTION("let(row, match($B205&amp;if($C205&lt;&gt;"""","" [""&amp;$C205&amp;""]"",""""),index(nebulae,,2),0),join("","",iferror(round(index(nebulae,row,5)/2,3),1),iferror(round(index(nebulae,row,6)/2,3),1),0))"),"1,1,0")</f>
        <v>1,1,0</v>
      </c>
      <c r="G205" s="44" t="s">
        <v>1230</v>
      </c>
      <c r="H205" s="45">
        <f t="array" ref="H205">let(systemId,match(A205,index(systems,0,1),),refSystemId,match($H$1,index(systems,0,1),),x,index(systems,systemId,3),y,index(systems,systemId,4),refX,index(systems,refSystemId,3),refY,index(systems,refSystemId,4),round(sqrt((x-refX)^2+(y-refY)^2),3))</f>
        <v>584.809</v>
      </c>
      <c r="I205" s="46" t="s">
        <v>408</v>
      </c>
      <c r="J205" s="46" t="s">
        <v>408</v>
      </c>
      <c r="K205" s="46" t="s">
        <v>408</v>
      </c>
      <c r="L205" s="46" t="s">
        <v>408</v>
      </c>
      <c r="M205" s="46" t="s">
        <v>408</v>
      </c>
      <c r="N205" s="28" t="s">
        <v>408</v>
      </c>
      <c r="O205" s="41"/>
      <c r="P205" s="52" t="s">
        <v>442</v>
      </c>
      <c r="Q205" s="52" t="s">
        <v>442</v>
      </c>
      <c r="R205" s="52" t="s">
        <v>442</v>
      </c>
      <c r="S205" s="52" t="s">
        <v>442</v>
      </c>
      <c r="T205" s="52" t="s">
        <v>442</v>
      </c>
      <c r="U205" s="48" t="s">
        <v>920</v>
      </c>
      <c r="V205" s="48" t="s">
        <v>443</v>
      </c>
      <c r="W205" s="48" t="s">
        <v>443</v>
      </c>
      <c r="X205" s="48" t="s">
        <v>443</v>
      </c>
      <c r="Y205" s="48" t="s">
        <v>444</v>
      </c>
      <c r="Z205" s="48" t="s">
        <v>444</v>
      </c>
      <c r="AA205" s="48" t="s">
        <v>445</v>
      </c>
      <c r="AB205" s="48" t="s">
        <v>445</v>
      </c>
      <c r="AC205" s="48" t="s">
        <v>445</v>
      </c>
      <c r="AD205" s="48" t="s">
        <v>445</v>
      </c>
      <c r="AE205" s="48" t="s">
        <v>445</v>
      </c>
      <c r="AF205" s="48" t="s">
        <v>445</v>
      </c>
      <c r="AG205" s="48" t="s">
        <v>445</v>
      </c>
      <c r="AH205" s="48" t="s">
        <v>445</v>
      </c>
      <c r="AI205" s="48" t="s">
        <v>445</v>
      </c>
      <c r="AJ205" s="48" t="s">
        <v>445</v>
      </c>
      <c r="AK205" s="48" t="s">
        <v>445</v>
      </c>
      <c r="AL205" s="48" t="s">
        <v>445</v>
      </c>
      <c r="AM205" s="48" t="s">
        <v>445</v>
      </c>
      <c r="AN205" s="48" t="s">
        <v>445</v>
      </c>
      <c r="AO205" s="48" t="s">
        <v>444</v>
      </c>
      <c r="AP205" s="48" t="s">
        <v>444</v>
      </c>
      <c r="AQ205" s="48" t="s">
        <v>444</v>
      </c>
      <c r="AR205" s="48" t="s">
        <v>446</v>
      </c>
      <c r="AS205" s="48" t="s">
        <v>446</v>
      </c>
      <c r="AT205" s="52" t="s">
        <v>446</v>
      </c>
      <c r="AU205" s="52" t="s">
        <v>446</v>
      </c>
      <c r="AV205" s="48" t="s">
        <v>446</v>
      </c>
      <c r="AW205" s="48" t="s">
        <v>446</v>
      </c>
      <c r="AX205" s="48" t="s">
        <v>446</v>
      </c>
      <c r="AY205" s="48" t="s">
        <v>446</v>
      </c>
      <c r="AZ205" s="28" t="s">
        <v>446</v>
      </c>
    </row>
    <row r="206" ht="15.75" customHeight="1">
      <c r="A206" s="40">
        <v>183.0</v>
      </c>
      <c r="B206" s="28" t="s">
        <v>1231</v>
      </c>
      <c r="C206" s="41"/>
      <c r="D206" s="42">
        <f t="array" ref="D206">index(systems,match($A206,INDEX(systems,0,1),),3)</f>
        <v>431.227</v>
      </c>
      <c r="E206" s="42">
        <f t="array" ref="E206">index(systems,match($A206,INDEX(systems,0,1),),4)</f>
        <v>36.681</v>
      </c>
      <c r="F206" s="43" t="str">
        <f>IFERROR(__xludf.DUMMYFUNCTION("let(row, match($B206&amp;if($C206&lt;&gt;"""","" [""&amp;$C206&amp;""]"",""""),index(nebulae,,2),0),join("","",iferror(round(index(nebulae,row,5)/2,3),1),iferror(round(index(nebulae,row,6)/2,3),1),0))"),"1,1,0")</f>
        <v>1,1,0</v>
      </c>
      <c r="G206" s="44" t="s">
        <v>1232</v>
      </c>
      <c r="H206" s="45">
        <f t="array" ref="H206">let(systemId,match(A206,index(systems,0,1),),refSystemId,match($H$1,index(systems,0,1),),x,index(systems,systemId,3),y,index(systems,systemId,4),refX,index(systems,refSystemId,3),refY,index(systems,refSystemId,4),round(sqrt((x-refX)^2+(y-refY)^2),3))</f>
        <v>432.784</v>
      </c>
      <c r="I206" s="46" t="s">
        <v>408</v>
      </c>
      <c r="J206" s="46" t="s">
        <v>408</v>
      </c>
      <c r="K206" s="46" t="s">
        <v>408</v>
      </c>
      <c r="L206" s="46" t="s">
        <v>408</v>
      </c>
      <c r="M206" s="46" t="s">
        <v>408</v>
      </c>
      <c r="N206" s="28" t="s">
        <v>408</v>
      </c>
      <c r="O206" s="41"/>
      <c r="P206" s="48" t="s">
        <v>620</v>
      </c>
      <c r="Q206" s="48" t="s">
        <v>620</v>
      </c>
      <c r="R206" s="48" t="s">
        <v>620</v>
      </c>
      <c r="S206" s="48" t="s">
        <v>620</v>
      </c>
      <c r="T206" s="48" t="s">
        <v>620</v>
      </c>
      <c r="U206" s="48" t="s">
        <v>920</v>
      </c>
      <c r="V206" s="48" t="s">
        <v>442</v>
      </c>
      <c r="W206" s="48" t="s">
        <v>442</v>
      </c>
      <c r="X206" s="48" t="s">
        <v>442</v>
      </c>
      <c r="Y206" s="48" t="s">
        <v>422</v>
      </c>
      <c r="Z206" s="48" t="s">
        <v>422</v>
      </c>
      <c r="AA206" s="48" t="s">
        <v>422</v>
      </c>
      <c r="AB206" s="48" t="s">
        <v>422</v>
      </c>
      <c r="AC206" s="48" t="s">
        <v>422</v>
      </c>
      <c r="AD206" s="48" t="s">
        <v>422</v>
      </c>
      <c r="AE206" s="48" t="s">
        <v>422</v>
      </c>
      <c r="AF206" s="48" t="s">
        <v>422</v>
      </c>
      <c r="AG206" s="48" t="s">
        <v>422</v>
      </c>
      <c r="AH206" s="48" t="s">
        <v>422</v>
      </c>
      <c r="AI206" s="48" t="s">
        <v>422</v>
      </c>
      <c r="AJ206" s="48" t="s">
        <v>422</v>
      </c>
      <c r="AK206" s="48" t="s">
        <v>422</v>
      </c>
      <c r="AL206" s="48" t="s">
        <v>422</v>
      </c>
      <c r="AM206" s="48" t="s">
        <v>422</v>
      </c>
      <c r="AN206" s="48" t="s">
        <v>422</v>
      </c>
      <c r="AO206" s="48" t="s">
        <v>422</v>
      </c>
      <c r="AP206" s="48" t="s">
        <v>422</v>
      </c>
      <c r="AQ206" s="48" t="s">
        <v>422</v>
      </c>
      <c r="AR206" s="48" t="s">
        <v>422</v>
      </c>
      <c r="AS206" s="48" t="s">
        <v>422</v>
      </c>
      <c r="AT206" s="48" t="s">
        <v>422</v>
      </c>
      <c r="AU206" s="48" t="s">
        <v>422</v>
      </c>
      <c r="AV206" s="48" t="s">
        <v>422</v>
      </c>
      <c r="AW206" s="48" t="s">
        <v>422</v>
      </c>
      <c r="AX206" s="48" t="s">
        <v>422</v>
      </c>
      <c r="AY206" s="48" t="s">
        <v>422</v>
      </c>
      <c r="AZ206" s="28" t="s">
        <v>422</v>
      </c>
    </row>
    <row r="207" ht="15.75" customHeight="1">
      <c r="A207" s="40">
        <v>184.0</v>
      </c>
      <c r="B207" s="28" t="s">
        <v>1233</v>
      </c>
      <c r="C207" s="41"/>
      <c r="D207" s="42">
        <f t="array" ref="D207">index(systems,match($A207,INDEX(systems,0,1),),3)</f>
        <v>165.999</v>
      </c>
      <c r="E207" s="42">
        <f t="array" ref="E207">index(systems,match($A207,INDEX(systems,0,1),),4)</f>
        <v>-469.811</v>
      </c>
      <c r="F207" s="43" t="str">
        <f>IFERROR(__xludf.DUMMYFUNCTION("let(row, match($B207&amp;if($C207&lt;&gt;"""","" [""&amp;$C207&amp;""]"",""""),index(nebulae,,2),0),join("","",iferror(round(index(nebulae,row,5)/2,3),1),iferror(round(index(nebulae,row,6)/2,3),1),0))"),"1,1,0")</f>
        <v>1,1,0</v>
      </c>
      <c r="G207" s="44" t="s">
        <v>1234</v>
      </c>
      <c r="H207" s="45">
        <f t="array" ref="H207">let(systemId,match(A207,index(systems,0,1),),refSystemId,match($H$1,index(systems,0,1),),x,index(systems,systemId,3),y,index(systems,systemId,4),refX,index(systems,refSystemId,3),refY,index(systems,refSystemId,4),round(sqrt((x-refX)^2+(y-refY)^2),3))</f>
        <v>498.275</v>
      </c>
      <c r="I207" s="47" t="s">
        <v>408</v>
      </c>
      <c r="J207" s="47" t="s">
        <v>408</v>
      </c>
      <c r="K207" s="47" t="s">
        <v>408</v>
      </c>
      <c r="L207" s="47" t="s">
        <v>408</v>
      </c>
      <c r="M207" s="47" t="s">
        <v>408</v>
      </c>
      <c r="N207" s="48" t="s">
        <v>408</v>
      </c>
      <c r="O207" s="41"/>
      <c r="P207" s="48" t="s">
        <v>1235</v>
      </c>
      <c r="Q207" s="51" t="s">
        <v>1235</v>
      </c>
      <c r="R207" s="48" t="s">
        <v>1235</v>
      </c>
      <c r="S207" s="48" t="s">
        <v>1235</v>
      </c>
      <c r="T207" s="51" t="s">
        <v>1235</v>
      </c>
      <c r="U207" s="48" t="s">
        <v>1235</v>
      </c>
      <c r="V207" s="51" t="s">
        <v>1235</v>
      </c>
      <c r="W207" s="48" t="s">
        <v>1235</v>
      </c>
      <c r="X207" s="51" t="s">
        <v>1235</v>
      </c>
      <c r="Y207" s="51" t="s">
        <v>629</v>
      </c>
      <c r="Z207" s="48" t="s">
        <v>422</v>
      </c>
      <c r="AA207" s="48" t="s">
        <v>422</v>
      </c>
      <c r="AB207" s="48" t="s">
        <v>422</v>
      </c>
      <c r="AC207" s="48" t="s">
        <v>422</v>
      </c>
      <c r="AD207" s="48" t="s">
        <v>422</v>
      </c>
      <c r="AE207" s="48" t="s">
        <v>422</v>
      </c>
      <c r="AF207" s="48" t="s">
        <v>422</v>
      </c>
      <c r="AG207" s="48" t="s">
        <v>422</v>
      </c>
      <c r="AH207" s="48" t="s">
        <v>422</v>
      </c>
      <c r="AI207" s="48" t="s">
        <v>422</v>
      </c>
      <c r="AJ207" s="48" t="s">
        <v>422</v>
      </c>
      <c r="AK207" s="48" t="s">
        <v>422</v>
      </c>
      <c r="AL207" s="48" t="s">
        <v>422</v>
      </c>
      <c r="AM207" s="48" t="s">
        <v>422</v>
      </c>
      <c r="AN207" s="48" t="s">
        <v>422</v>
      </c>
      <c r="AO207" s="48" t="s">
        <v>422</v>
      </c>
      <c r="AP207" s="48" t="s">
        <v>422</v>
      </c>
      <c r="AQ207" s="48" t="s">
        <v>422</v>
      </c>
      <c r="AR207" s="48" t="s">
        <v>422</v>
      </c>
      <c r="AS207" s="52" t="s">
        <v>422</v>
      </c>
      <c r="AT207" s="52" t="s">
        <v>422</v>
      </c>
      <c r="AU207" s="52" t="s">
        <v>422</v>
      </c>
      <c r="AV207" s="48" t="s">
        <v>422</v>
      </c>
      <c r="AW207" s="48" t="s">
        <v>422</v>
      </c>
      <c r="AX207" s="48" t="s">
        <v>422</v>
      </c>
      <c r="AY207" s="48" t="s">
        <v>422</v>
      </c>
      <c r="AZ207" s="28" t="s">
        <v>422</v>
      </c>
    </row>
    <row r="208" ht="15.75" customHeight="1">
      <c r="A208" s="40">
        <v>185.0</v>
      </c>
      <c r="B208" s="28" t="s">
        <v>1236</v>
      </c>
      <c r="C208" s="41"/>
      <c r="D208" s="42">
        <f t="array" ref="D208">index(systems,match($A208,INDEX(systems,0,1),),3)</f>
        <v>595.209</v>
      </c>
      <c r="E208" s="42">
        <f t="array" ref="E208">index(systems,match($A208,INDEX(systems,0,1),),4)</f>
        <v>-121.347</v>
      </c>
      <c r="F208" s="43" t="str">
        <f>IFERROR(__xludf.DUMMYFUNCTION("let(row, match($B208&amp;if($C208&lt;&gt;"""","" [""&amp;$C208&amp;""]"",""""),index(nebulae,,2),0),join("","",iferror(round(index(nebulae,row,5)/2,3),1),iferror(round(index(nebulae,row,6)/2,3),1),0))"),"1,1,0")</f>
        <v>1,1,0</v>
      </c>
      <c r="G208" s="44" t="s">
        <v>1237</v>
      </c>
      <c r="H208" s="45">
        <f t="array" ref="H208">let(systemId,match(A208,index(systems,0,1),),refSystemId,match($H$1,index(systems,0,1),),x,index(systems,systemId,3),y,index(systems,systemId,4),refX,index(systems,refSystemId,3),refY,index(systems,refSystemId,4),round(sqrt((x-refX)^2+(y-refY)^2),3))</f>
        <v>607.453</v>
      </c>
      <c r="I208" s="46" t="s">
        <v>408</v>
      </c>
      <c r="J208" s="46" t="s">
        <v>408</v>
      </c>
      <c r="K208" s="28" t="s">
        <v>408</v>
      </c>
      <c r="L208" s="28" t="s">
        <v>408</v>
      </c>
      <c r="M208" s="28" t="s">
        <v>408</v>
      </c>
      <c r="N208" s="28" t="s">
        <v>408</v>
      </c>
      <c r="O208" s="41"/>
      <c r="P208" s="48" t="s">
        <v>1074</v>
      </c>
      <c r="Q208" s="48" t="s">
        <v>1074</v>
      </c>
      <c r="R208" s="48" t="s">
        <v>1074</v>
      </c>
      <c r="S208" s="48" t="s">
        <v>1074</v>
      </c>
      <c r="T208" s="48" t="s">
        <v>1074</v>
      </c>
      <c r="U208" s="48" t="s">
        <v>1074</v>
      </c>
      <c r="V208" s="48" t="s">
        <v>1074</v>
      </c>
      <c r="W208" s="48" t="s">
        <v>1074</v>
      </c>
      <c r="X208" s="48" t="s">
        <v>1074</v>
      </c>
      <c r="Y208" s="48" t="s">
        <v>422</v>
      </c>
      <c r="Z208" s="48" t="s">
        <v>422</v>
      </c>
      <c r="AA208" s="48" t="s">
        <v>422</v>
      </c>
      <c r="AB208" s="48" t="s">
        <v>422</v>
      </c>
      <c r="AC208" s="48" t="s">
        <v>422</v>
      </c>
      <c r="AD208" s="48" t="s">
        <v>422</v>
      </c>
      <c r="AE208" s="48" t="s">
        <v>422</v>
      </c>
      <c r="AF208" s="48" t="s">
        <v>422</v>
      </c>
      <c r="AG208" s="48" t="s">
        <v>422</v>
      </c>
      <c r="AH208" s="48" t="s">
        <v>422</v>
      </c>
      <c r="AI208" s="48" t="s">
        <v>422</v>
      </c>
      <c r="AJ208" s="48" t="s">
        <v>422</v>
      </c>
      <c r="AK208" s="48" t="s">
        <v>422</v>
      </c>
      <c r="AL208" s="48" t="s">
        <v>422</v>
      </c>
      <c r="AM208" s="48" t="s">
        <v>422</v>
      </c>
      <c r="AN208" s="48" t="s">
        <v>422</v>
      </c>
      <c r="AO208" s="48" t="s">
        <v>422</v>
      </c>
      <c r="AP208" s="48" t="s">
        <v>422</v>
      </c>
      <c r="AQ208" s="48" t="s">
        <v>422</v>
      </c>
      <c r="AR208" s="48" t="s">
        <v>422</v>
      </c>
      <c r="AS208" s="48" t="s">
        <v>422</v>
      </c>
      <c r="AT208" s="48" t="s">
        <v>422</v>
      </c>
      <c r="AU208" s="48" t="s">
        <v>422</v>
      </c>
      <c r="AV208" s="52" t="s">
        <v>422</v>
      </c>
      <c r="AW208" s="48" t="s">
        <v>422</v>
      </c>
      <c r="AX208" s="48" t="s">
        <v>422</v>
      </c>
      <c r="AY208" s="48" t="s">
        <v>422</v>
      </c>
      <c r="AZ208" s="28" t="s">
        <v>422</v>
      </c>
    </row>
    <row r="209" ht="15.75" customHeight="1">
      <c r="A209" s="40">
        <v>186.0</v>
      </c>
      <c r="B209" s="28" t="s">
        <v>1238</v>
      </c>
      <c r="C209" s="41"/>
      <c r="D209" s="42">
        <f t="array" ref="D209">index(systems,match($A209,INDEX(systems,0,1),),3)</f>
        <v>346.889</v>
      </c>
      <c r="E209" s="42">
        <f t="array" ref="E209">index(systems,match($A209,INDEX(systems,0,1),),4)</f>
        <v>-286.69</v>
      </c>
      <c r="F209" s="43" t="str">
        <f>IFERROR(__xludf.DUMMYFUNCTION("let(row, match($B209&amp;if($C209&lt;&gt;"""","" [""&amp;$C209&amp;""]"",""""),index(nebulae,,2),0),join("","",iferror(round(index(nebulae,row,5)/2,3),1),iferror(round(index(nebulae,row,6)/2,3),1),0))"),"1,1,0")</f>
        <v>1,1,0</v>
      </c>
      <c r="G209" s="44" t="s">
        <v>1239</v>
      </c>
      <c r="H209" s="45">
        <f t="array" ref="H209">let(systemId,match(A209,index(systems,0,1),),refSystemId,match($H$1,index(systems,0,1),),x,index(systems,systemId,3),y,index(systems,systemId,4),refX,index(systems,refSystemId,3),refY,index(systems,refSystemId,4),round(sqrt((x-refX)^2+(y-refY)^2),3))</f>
        <v>450.026</v>
      </c>
      <c r="I209" s="53"/>
      <c r="J209" s="46" t="s">
        <v>1240</v>
      </c>
      <c r="K209" s="47" t="s">
        <v>1240</v>
      </c>
      <c r="L209" s="47" t="s">
        <v>1240</v>
      </c>
      <c r="M209" s="46" t="s">
        <v>1240</v>
      </c>
      <c r="N209" s="28" t="s">
        <v>1241</v>
      </c>
      <c r="O209" s="48" t="s">
        <v>1241</v>
      </c>
      <c r="P209" s="48" t="s">
        <v>1241</v>
      </c>
      <c r="Q209" s="48" t="s">
        <v>1241</v>
      </c>
      <c r="R209" s="48" t="s">
        <v>1241</v>
      </c>
      <c r="S209" s="48" t="s">
        <v>1241</v>
      </c>
      <c r="T209" s="48" t="s">
        <v>1241</v>
      </c>
      <c r="U209" s="48" t="s">
        <v>1241</v>
      </c>
      <c r="V209" s="48" t="s">
        <v>1241</v>
      </c>
      <c r="W209" s="48" t="s">
        <v>1241</v>
      </c>
      <c r="X209" s="48" t="s">
        <v>1241</v>
      </c>
      <c r="Y209" s="48" t="s">
        <v>1242</v>
      </c>
      <c r="Z209" s="48" t="s">
        <v>1242</v>
      </c>
      <c r="AA209" s="48" t="s">
        <v>1243</v>
      </c>
      <c r="AB209" s="48" t="s">
        <v>1243</v>
      </c>
      <c r="AC209" s="48" t="s">
        <v>1243</v>
      </c>
      <c r="AD209" s="48" t="s">
        <v>1243</v>
      </c>
      <c r="AE209" s="48" t="s">
        <v>1243</v>
      </c>
      <c r="AF209" s="48" t="s">
        <v>1243</v>
      </c>
      <c r="AG209" s="48" t="s">
        <v>1243</v>
      </c>
      <c r="AH209" s="48" t="s">
        <v>1243</v>
      </c>
      <c r="AI209" s="48" t="s">
        <v>1243</v>
      </c>
      <c r="AJ209" s="48" t="s">
        <v>1243</v>
      </c>
      <c r="AK209" s="48" t="s">
        <v>1243</v>
      </c>
      <c r="AL209" s="48" t="s">
        <v>1243</v>
      </c>
      <c r="AM209" s="48" t="s">
        <v>1243</v>
      </c>
      <c r="AN209" s="48" t="s">
        <v>1243</v>
      </c>
      <c r="AO209" s="48" t="s">
        <v>1242</v>
      </c>
      <c r="AP209" s="48" t="s">
        <v>1242</v>
      </c>
      <c r="AQ209" s="48" t="s">
        <v>1242</v>
      </c>
      <c r="AR209" s="52" t="s">
        <v>662</v>
      </c>
      <c r="AS209" s="52" t="s">
        <v>662</v>
      </c>
      <c r="AT209" s="52" t="s">
        <v>662</v>
      </c>
      <c r="AU209" s="52" t="s">
        <v>662</v>
      </c>
      <c r="AV209" s="52" t="s">
        <v>662</v>
      </c>
      <c r="AW209" s="52" t="s">
        <v>662</v>
      </c>
      <c r="AX209" s="52" t="s">
        <v>662</v>
      </c>
      <c r="AY209" s="52" t="s">
        <v>662</v>
      </c>
      <c r="AZ209" s="49" t="s">
        <v>662</v>
      </c>
    </row>
    <row r="210" ht="15.75" customHeight="1">
      <c r="A210" s="40">
        <v>187.0</v>
      </c>
      <c r="B210" s="28" t="s">
        <v>1244</v>
      </c>
      <c r="C210" s="41"/>
      <c r="D210" s="42">
        <f t="array" ref="D210">index(systems,match($A210,INDEX(systems,0,1),),3)</f>
        <v>20.928</v>
      </c>
      <c r="E210" s="42">
        <f t="array" ref="E210">index(systems,match($A210,INDEX(systems,0,1),),4)</f>
        <v>74.397</v>
      </c>
      <c r="F210" s="43" t="str">
        <f>IFERROR(__xludf.DUMMYFUNCTION("let(row, match($B210&amp;if($C210&lt;&gt;"""","" [""&amp;$C210&amp;""]"",""""),index(nebulae,,2),0),join("","",iferror(round(index(nebulae,row,5)/2,3),1),iferror(round(index(nebulae,row,6)/2,3),1),0))"),"1,1,0")</f>
        <v>1,1,0</v>
      </c>
      <c r="G210" s="44" t="s">
        <v>1245</v>
      </c>
      <c r="H210" s="45">
        <f t="array" ref="H210">let(systemId,match(A210,index(systems,0,1),),refSystemId,match($H$1,index(systems,0,1),),x,index(systems,systemId,3),y,index(systems,systemId,4),refX,index(systems,refSystemId,3),refY,index(systems,refSystemId,4),round(sqrt((x-refX)^2+(y-refY)^2),3))</f>
        <v>77.285</v>
      </c>
      <c r="I210" s="46" t="s">
        <v>418</v>
      </c>
      <c r="J210" s="47" t="s">
        <v>418</v>
      </c>
      <c r="K210" s="46" t="s">
        <v>418</v>
      </c>
      <c r="L210" s="46" t="s">
        <v>418</v>
      </c>
      <c r="M210" s="53"/>
      <c r="N210" s="28" t="s">
        <v>797</v>
      </c>
      <c r="O210" s="48" t="s">
        <v>797</v>
      </c>
      <c r="P210" s="48" t="s">
        <v>797</v>
      </c>
      <c r="Q210" s="48" t="s">
        <v>797</v>
      </c>
      <c r="R210" s="48" t="s">
        <v>797</v>
      </c>
      <c r="S210" s="48" t="s">
        <v>797</v>
      </c>
      <c r="T210" s="48" t="s">
        <v>797</v>
      </c>
      <c r="U210" s="48" t="s">
        <v>798</v>
      </c>
      <c r="V210" s="48" t="s">
        <v>798</v>
      </c>
      <c r="W210" s="48" t="s">
        <v>798</v>
      </c>
      <c r="X210" s="48" t="s">
        <v>798</v>
      </c>
      <c r="Y210" s="48" t="s">
        <v>929</v>
      </c>
      <c r="Z210" s="48" t="s">
        <v>929</v>
      </c>
      <c r="AA210" s="48" t="s">
        <v>929</v>
      </c>
      <c r="AB210" s="48" t="s">
        <v>929</v>
      </c>
      <c r="AC210" s="48" t="s">
        <v>929</v>
      </c>
      <c r="AD210" s="48" t="s">
        <v>929</v>
      </c>
      <c r="AE210" s="48" t="s">
        <v>929</v>
      </c>
      <c r="AF210" s="48" t="s">
        <v>929</v>
      </c>
      <c r="AG210" s="48" t="s">
        <v>929</v>
      </c>
      <c r="AH210" s="48" t="s">
        <v>929</v>
      </c>
      <c r="AI210" s="48" t="s">
        <v>929</v>
      </c>
      <c r="AJ210" s="48" t="s">
        <v>929</v>
      </c>
      <c r="AK210" s="48" t="s">
        <v>929</v>
      </c>
      <c r="AL210" s="48" t="s">
        <v>929</v>
      </c>
      <c r="AM210" s="48" t="s">
        <v>929</v>
      </c>
      <c r="AN210" s="48" t="s">
        <v>929</v>
      </c>
      <c r="AO210" s="48" t="s">
        <v>929</v>
      </c>
      <c r="AP210" s="48" t="s">
        <v>929</v>
      </c>
      <c r="AQ210" s="48" t="s">
        <v>517</v>
      </c>
      <c r="AR210" s="48" t="s">
        <v>517</v>
      </c>
      <c r="AS210" s="48" t="s">
        <v>894</v>
      </c>
      <c r="AT210" s="52" t="s">
        <v>894</v>
      </c>
      <c r="AU210" s="52" t="s">
        <v>894</v>
      </c>
      <c r="AV210" s="48" t="s">
        <v>894</v>
      </c>
      <c r="AW210" s="48" t="s">
        <v>418</v>
      </c>
      <c r="AX210" s="48" t="s">
        <v>932</v>
      </c>
      <c r="AY210" s="48" t="s">
        <v>932</v>
      </c>
      <c r="AZ210" s="28" t="s">
        <v>932</v>
      </c>
    </row>
    <row r="211" ht="15.75" customHeight="1">
      <c r="A211" s="40">
        <v>2980.0</v>
      </c>
      <c r="B211" s="28" t="s">
        <v>1246</v>
      </c>
      <c r="C211" s="28" t="s">
        <v>1247</v>
      </c>
      <c r="D211" s="42">
        <f t="array" ref="D211">index(systems,match($A211,INDEX(systems,0,1),),3)</f>
        <v>-708.323</v>
      </c>
      <c r="E211" s="42">
        <f t="array" ref="E211">index(systems,match($A211,INDEX(systems,0,1),),4)</f>
        <v>1123.766</v>
      </c>
      <c r="F211" s="43" t="str">
        <f>IFERROR(__xludf.DUMMYFUNCTION("let(row, match($B211&amp;if($C211&lt;&gt;"""","" [""&amp;$C211&amp;""]"",""""),index(nebulae,,2),0),join("","",iferror(round(index(nebulae,row,5)/2,3),1),iferror(round(index(nebulae,row,6)/2,3),1),0))"),"1,1,0")</f>
        <v>1,1,0</v>
      </c>
      <c r="G211" s="44" t="s">
        <v>1248</v>
      </c>
      <c r="H211" s="45">
        <f t="array" ref="H211">let(systemId,match(A211,index(systems,0,1),),refSystemId,match($H$1,index(systems,0,1),),x,index(systems,systemId,3),y,index(systems,systemId,4),refX,index(systems,refSystemId,3),refY,index(systems,refSystemId,4),round(sqrt((x-refX)^2+(y-refY)^2),3))</f>
        <v>1328.372</v>
      </c>
      <c r="I211" s="28" t="s">
        <v>408</v>
      </c>
      <c r="J211" s="28" t="s">
        <v>408</v>
      </c>
      <c r="K211" s="28" t="s">
        <v>408</v>
      </c>
      <c r="L211" s="28" t="s">
        <v>408</v>
      </c>
      <c r="M211" s="28" t="s">
        <v>408</v>
      </c>
      <c r="N211" s="28" t="s">
        <v>1153</v>
      </c>
      <c r="O211" s="48" t="s">
        <v>1153</v>
      </c>
      <c r="P211" s="48" t="s">
        <v>1153</v>
      </c>
      <c r="Q211" s="48" t="s">
        <v>1153</v>
      </c>
      <c r="R211" s="48" t="s">
        <v>1153</v>
      </c>
      <c r="S211" s="48" t="s">
        <v>1153</v>
      </c>
      <c r="T211" s="48" t="s">
        <v>1153</v>
      </c>
      <c r="U211" s="48" t="s">
        <v>1153</v>
      </c>
      <c r="V211" s="48" t="s">
        <v>1153</v>
      </c>
      <c r="W211" s="48" t="s">
        <v>1153</v>
      </c>
      <c r="X211" s="48" t="s">
        <v>1153</v>
      </c>
      <c r="Y211" s="48" t="s">
        <v>1153</v>
      </c>
      <c r="Z211" s="48" t="s">
        <v>1153</v>
      </c>
      <c r="AA211" s="48" t="s">
        <v>1153</v>
      </c>
      <c r="AB211" s="48" t="s">
        <v>1153</v>
      </c>
      <c r="AC211" s="48" t="s">
        <v>1153</v>
      </c>
      <c r="AD211" s="48" t="s">
        <v>1153</v>
      </c>
      <c r="AE211" s="48" t="s">
        <v>1153</v>
      </c>
      <c r="AF211" s="48" t="s">
        <v>1153</v>
      </c>
      <c r="AG211" s="48" t="s">
        <v>1153</v>
      </c>
      <c r="AH211" s="48" t="s">
        <v>1153</v>
      </c>
      <c r="AI211" s="48" t="s">
        <v>1153</v>
      </c>
      <c r="AJ211" s="48" t="s">
        <v>1153</v>
      </c>
      <c r="AK211" s="48" t="s">
        <v>1153</v>
      </c>
      <c r="AL211" s="48" t="s">
        <v>1153</v>
      </c>
      <c r="AM211" s="48" t="s">
        <v>1153</v>
      </c>
      <c r="AN211" s="48" t="s">
        <v>1153</v>
      </c>
      <c r="AO211" s="48" t="s">
        <v>1153</v>
      </c>
      <c r="AP211" s="48" t="s">
        <v>1153</v>
      </c>
      <c r="AQ211" s="48" t="s">
        <v>1153</v>
      </c>
      <c r="AR211" s="48" t="s">
        <v>1153</v>
      </c>
      <c r="AS211" s="28" t="s">
        <v>1154</v>
      </c>
      <c r="AT211" s="48" t="s">
        <v>1154</v>
      </c>
      <c r="AU211" s="56" t="s">
        <v>1154</v>
      </c>
      <c r="AV211" s="28" t="s">
        <v>1249</v>
      </c>
      <c r="AW211" s="51" t="s">
        <v>1249</v>
      </c>
      <c r="AX211" s="48" t="s">
        <v>1250</v>
      </c>
      <c r="AY211" s="48" t="s">
        <v>1083</v>
      </c>
      <c r="AZ211" s="48" t="s">
        <v>1083</v>
      </c>
    </row>
    <row r="212" ht="15.75" customHeight="1">
      <c r="A212" s="40">
        <v>188.0</v>
      </c>
      <c r="B212" s="28" t="s">
        <v>1251</v>
      </c>
      <c r="C212" s="41"/>
      <c r="D212" s="42">
        <f t="array" ref="D212">index(systems,match($A212,INDEX(systems,0,1),),3)</f>
        <v>-100.013</v>
      </c>
      <c r="E212" s="42">
        <f t="array" ref="E212">index(systems,match($A212,INDEX(systems,0,1),),4)</f>
        <v>-113.832</v>
      </c>
      <c r="F212" s="43" t="str">
        <f>IFERROR(__xludf.DUMMYFUNCTION("let(row, match($B212&amp;if($C212&lt;&gt;"""","" [""&amp;$C212&amp;""]"",""""),index(nebulae,,2),0),join("","",iferror(round(index(nebulae,row,5)/2,3),1),iferror(round(index(nebulae,row,6)/2,3),1),0))"),"1,1,0")</f>
        <v>1,1,0</v>
      </c>
      <c r="G212" s="44" t="s">
        <v>1252</v>
      </c>
      <c r="H212" s="45">
        <f t="array" ref="H212">let(systemId,match(A212,index(systems,0,1),),refSystemId,match($H$1,index(systems,0,1),),x,index(systems,systemId,3),y,index(systems,systemId,4),refX,index(systems,refSystemId,3),refY,index(systems,refSystemId,4),round(sqrt((x-refX)^2+(y-refY)^2),3))</f>
        <v>151.527</v>
      </c>
      <c r="I212" s="46" t="s">
        <v>418</v>
      </c>
      <c r="J212" s="47" t="s">
        <v>418</v>
      </c>
      <c r="K212" s="47" t="s">
        <v>418</v>
      </c>
      <c r="L212" s="46" t="s">
        <v>418</v>
      </c>
      <c r="M212" s="46" t="s">
        <v>560</v>
      </c>
      <c r="N212" s="28" t="s">
        <v>427</v>
      </c>
      <c r="O212" s="48" t="s">
        <v>427</v>
      </c>
      <c r="P212" s="48" t="s">
        <v>427</v>
      </c>
      <c r="Q212" s="48" t="s">
        <v>427</v>
      </c>
      <c r="R212" s="48" t="s">
        <v>427</v>
      </c>
      <c r="S212" s="48" t="s">
        <v>427</v>
      </c>
      <c r="T212" s="48" t="s">
        <v>427</v>
      </c>
      <c r="U212" s="48" t="s">
        <v>427</v>
      </c>
      <c r="V212" s="48" t="s">
        <v>427</v>
      </c>
      <c r="W212" s="48" t="s">
        <v>427</v>
      </c>
      <c r="X212" s="48" t="s">
        <v>427</v>
      </c>
      <c r="Y212" s="48" t="s">
        <v>560</v>
      </c>
      <c r="Z212" s="48" t="s">
        <v>560</v>
      </c>
      <c r="AA212" s="48" t="s">
        <v>560</v>
      </c>
      <c r="AB212" s="48" t="s">
        <v>560</v>
      </c>
      <c r="AC212" s="48" t="s">
        <v>560</v>
      </c>
      <c r="AD212" s="48" t="s">
        <v>560</v>
      </c>
      <c r="AE212" s="48" t="s">
        <v>560</v>
      </c>
      <c r="AF212" s="48" t="s">
        <v>560</v>
      </c>
      <c r="AG212" s="48" t="s">
        <v>560</v>
      </c>
      <c r="AH212" s="48" t="s">
        <v>560</v>
      </c>
      <c r="AI212" s="48" t="s">
        <v>560</v>
      </c>
      <c r="AJ212" s="48" t="s">
        <v>560</v>
      </c>
      <c r="AK212" s="48" t="s">
        <v>560</v>
      </c>
      <c r="AL212" s="48" t="s">
        <v>560</v>
      </c>
      <c r="AM212" s="48" t="s">
        <v>560</v>
      </c>
      <c r="AN212" s="48" t="s">
        <v>560</v>
      </c>
      <c r="AO212" s="48" t="s">
        <v>560</v>
      </c>
      <c r="AP212" s="48" t="s">
        <v>560</v>
      </c>
      <c r="AQ212" s="48" t="s">
        <v>560</v>
      </c>
      <c r="AR212" s="48" t="s">
        <v>560</v>
      </c>
      <c r="AS212" s="48" t="s">
        <v>418</v>
      </c>
      <c r="AT212" s="48" t="s">
        <v>418</v>
      </c>
      <c r="AU212" s="48" t="s">
        <v>418</v>
      </c>
      <c r="AV212" s="48" t="s">
        <v>418</v>
      </c>
      <c r="AW212" s="48" t="s">
        <v>418</v>
      </c>
      <c r="AX212" s="48" t="s">
        <v>429</v>
      </c>
      <c r="AY212" s="48" t="s">
        <v>429</v>
      </c>
      <c r="AZ212" s="51" t="s">
        <v>429</v>
      </c>
    </row>
    <row r="213" ht="15.75" customHeight="1">
      <c r="A213" s="40">
        <v>189.0</v>
      </c>
      <c r="B213" s="28" t="s">
        <v>1253</v>
      </c>
      <c r="C213" s="41"/>
      <c r="D213" s="42">
        <f t="array" ref="D213">index(systems,match($A213,INDEX(systems,0,1),),3)</f>
        <v>-100.609</v>
      </c>
      <c r="E213" s="42">
        <f t="array" ref="E213">index(systems,match($A213,INDEX(systems,0,1),),4)</f>
        <v>-118.192</v>
      </c>
      <c r="F213" s="43" t="str">
        <f>IFERROR(__xludf.DUMMYFUNCTION("let(row, match($B213&amp;if($C213&lt;&gt;"""","" [""&amp;$C213&amp;""]"",""""),index(nebulae,,2),0),join("","",iferror(round(index(nebulae,row,5)/2,3),1),iferror(round(index(nebulae,row,6)/2,3),1),0))"),"1,1,0")</f>
        <v>1,1,0</v>
      </c>
      <c r="G213" s="44" t="s">
        <v>1254</v>
      </c>
      <c r="H213" s="45">
        <f t="array" ref="H213">let(systemId,match(A213,index(systems,0,1),),refSystemId,match($H$1,index(systems,0,1),),x,index(systems,systemId,3),y,index(systems,systemId,4),refX,index(systems,refSystemId,3),refY,index(systems,refSystemId,4),round(sqrt((x-refX)^2+(y-refY)^2),3))</f>
        <v>155.214</v>
      </c>
      <c r="I213" s="28" t="s">
        <v>418</v>
      </c>
      <c r="J213" s="48" t="s">
        <v>418</v>
      </c>
      <c r="K213" s="48" t="s">
        <v>418</v>
      </c>
      <c r="L213" s="28" t="s">
        <v>418</v>
      </c>
      <c r="M213" s="28" t="s">
        <v>560</v>
      </c>
      <c r="N213" s="28" t="s">
        <v>427</v>
      </c>
      <c r="O213" s="48" t="s">
        <v>427</v>
      </c>
      <c r="P213" s="48" t="s">
        <v>427</v>
      </c>
      <c r="Q213" s="48" t="s">
        <v>427</v>
      </c>
      <c r="R213" s="48" t="s">
        <v>427</v>
      </c>
      <c r="S213" s="48" t="s">
        <v>427</v>
      </c>
      <c r="T213" s="48" t="s">
        <v>427</v>
      </c>
      <c r="U213" s="48" t="s">
        <v>427</v>
      </c>
      <c r="V213" s="48" t="s">
        <v>427</v>
      </c>
      <c r="W213" s="48" t="s">
        <v>427</v>
      </c>
      <c r="X213" s="48" t="s">
        <v>427</v>
      </c>
      <c r="Y213" s="48" t="s">
        <v>560</v>
      </c>
      <c r="Z213" s="48" t="s">
        <v>560</v>
      </c>
      <c r="AA213" s="48" t="s">
        <v>560</v>
      </c>
      <c r="AB213" s="48" t="s">
        <v>560</v>
      </c>
      <c r="AC213" s="48" t="s">
        <v>560</v>
      </c>
      <c r="AD213" s="48" t="s">
        <v>560</v>
      </c>
      <c r="AE213" s="48" t="s">
        <v>560</v>
      </c>
      <c r="AF213" s="48" t="s">
        <v>560</v>
      </c>
      <c r="AG213" s="48" t="s">
        <v>560</v>
      </c>
      <c r="AH213" s="48" t="s">
        <v>560</v>
      </c>
      <c r="AI213" s="48" t="s">
        <v>560</v>
      </c>
      <c r="AJ213" s="48" t="s">
        <v>560</v>
      </c>
      <c r="AK213" s="48" t="s">
        <v>560</v>
      </c>
      <c r="AL213" s="48" t="s">
        <v>560</v>
      </c>
      <c r="AM213" s="48" t="s">
        <v>560</v>
      </c>
      <c r="AN213" s="48" t="s">
        <v>560</v>
      </c>
      <c r="AO213" s="48" t="s">
        <v>560</v>
      </c>
      <c r="AP213" s="48" t="s">
        <v>560</v>
      </c>
      <c r="AQ213" s="48" t="s">
        <v>560</v>
      </c>
      <c r="AR213" s="48" t="s">
        <v>560</v>
      </c>
      <c r="AS213" s="48" t="s">
        <v>418</v>
      </c>
      <c r="AT213" s="48" t="s">
        <v>418</v>
      </c>
      <c r="AU213" s="48" t="s">
        <v>418</v>
      </c>
      <c r="AV213" s="48" t="s">
        <v>418</v>
      </c>
      <c r="AW213" s="48" t="s">
        <v>418</v>
      </c>
      <c r="AX213" s="48" t="s">
        <v>429</v>
      </c>
      <c r="AY213" s="48" t="s">
        <v>429</v>
      </c>
      <c r="AZ213" s="51" t="s">
        <v>429</v>
      </c>
    </row>
    <row r="214" ht="15.75" customHeight="1">
      <c r="A214" s="40">
        <v>190.0</v>
      </c>
      <c r="B214" s="28" t="s">
        <v>1255</v>
      </c>
      <c r="C214" s="41"/>
      <c r="D214" s="42">
        <f t="array" ref="D214">index(systems,match($A214,INDEX(systems,0,1),),3)</f>
        <v>126.654</v>
      </c>
      <c r="E214" s="42">
        <f t="array" ref="E214">index(systems,match($A214,INDEX(systems,0,1),),4)</f>
        <v>266.198</v>
      </c>
      <c r="F214" s="43" t="str">
        <f>IFERROR(__xludf.DUMMYFUNCTION("let(row, match($B214&amp;if($C214&lt;&gt;"""","" [""&amp;$C214&amp;""]"",""""),index(nebulae,,2),0),join("","",iferror(round(index(nebulae,row,5)/2,3),1),iferror(round(index(nebulae,row,6)/2,3),1),0))"),"1,1,0")</f>
        <v>1,1,0</v>
      </c>
      <c r="G214" s="44" t="s">
        <v>1256</v>
      </c>
      <c r="H214" s="45">
        <f t="array" ref="H214">let(systemId,match(A214,index(systems,0,1),),refSystemId,match($H$1,index(systems,0,1),),x,index(systems,systemId,3),y,index(systems,systemId,4),refX,index(systems,refSystemId,3),refY,index(systems,refSystemId,4),round(sqrt((x-refX)^2+(y-refY)^2),3))</f>
        <v>294.792</v>
      </c>
      <c r="I214" s="41"/>
      <c r="J214" s="28" t="s">
        <v>645</v>
      </c>
      <c r="K214" s="28" t="s">
        <v>645</v>
      </c>
      <c r="L214" s="48" t="s">
        <v>646</v>
      </c>
      <c r="M214" s="48" t="s">
        <v>646</v>
      </c>
      <c r="N214" s="28" t="s">
        <v>1257</v>
      </c>
      <c r="O214" s="48" t="s">
        <v>1257</v>
      </c>
      <c r="P214" s="48" t="s">
        <v>1257</v>
      </c>
      <c r="Q214" s="48" t="s">
        <v>1257</v>
      </c>
      <c r="R214" s="48" t="s">
        <v>1257</v>
      </c>
      <c r="S214" s="48" t="s">
        <v>1257</v>
      </c>
      <c r="T214" s="48" t="s">
        <v>1257</v>
      </c>
      <c r="U214" s="48" t="s">
        <v>1257</v>
      </c>
      <c r="V214" s="48" t="s">
        <v>1257</v>
      </c>
      <c r="W214" s="48" t="s">
        <v>1257</v>
      </c>
      <c r="X214" s="48" t="s">
        <v>1257</v>
      </c>
      <c r="Y214" s="48" t="s">
        <v>1257</v>
      </c>
      <c r="Z214" s="48" t="s">
        <v>1257</v>
      </c>
      <c r="AA214" s="48" t="s">
        <v>1257</v>
      </c>
      <c r="AB214" s="48" t="s">
        <v>1257</v>
      </c>
      <c r="AC214" s="48" t="s">
        <v>1257</v>
      </c>
      <c r="AD214" s="48" t="s">
        <v>1257</v>
      </c>
      <c r="AE214" s="48" t="s">
        <v>1257</v>
      </c>
      <c r="AF214" s="48" t="s">
        <v>1257</v>
      </c>
      <c r="AG214" s="48" t="s">
        <v>730</v>
      </c>
      <c r="AH214" s="48" t="s">
        <v>730</v>
      </c>
      <c r="AI214" s="48" t="s">
        <v>730</v>
      </c>
      <c r="AJ214" s="48" t="s">
        <v>1257</v>
      </c>
      <c r="AK214" s="48" t="s">
        <v>1257</v>
      </c>
      <c r="AL214" s="48" t="s">
        <v>1257</v>
      </c>
      <c r="AM214" s="48" t="s">
        <v>1257</v>
      </c>
      <c r="AN214" s="48" t="s">
        <v>1258</v>
      </c>
      <c r="AO214" s="48" t="s">
        <v>1258</v>
      </c>
      <c r="AP214" s="48" t="s">
        <v>1258</v>
      </c>
      <c r="AQ214" s="48" t="s">
        <v>1258</v>
      </c>
      <c r="AR214" s="48" t="s">
        <v>1258</v>
      </c>
      <c r="AS214" s="48" t="s">
        <v>1258</v>
      </c>
      <c r="AT214" s="48" t="s">
        <v>1258</v>
      </c>
      <c r="AU214" s="48" t="s">
        <v>1258</v>
      </c>
      <c r="AV214" s="48" t="s">
        <v>1258</v>
      </c>
      <c r="AW214" s="48" t="s">
        <v>1258</v>
      </c>
      <c r="AX214" s="48" t="s">
        <v>1258</v>
      </c>
      <c r="AY214" s="48" t="s">
        <v>1258</v>
      </c>
      <c r="AZ214" s="51" t="s">
        <v>1259</v>
      </c>
    </row>
    <row r="215" ht="15.75" customHeight="1">
      <c r="A215" s="40">
        <v>191.0</v>
      </c>
      <c r="B215" s="28" t="s">
        <v>1260</v>
      </c>
      <c r="C215" s="41"/>
      <c r="D215" s="42">
        <f t="array" ref="D215">index(systems,match($A215,INDEX(systems,0,1),),3)</f>
        <v>-263.453</v>
      </c>
      <c r="E215" s="42">
        <f t="array" ref="E215">index(systems,match($A215,INDEX(systems,0,1),),4)</f>
        <v>-139.898</v>
      </c>
      <c r="F215" s="43" t="str">
        <f>IFERROR(__xludf.DUMMYFUNCTION("let(row, match($B215&amp;if($C215&lt;&gt;"""","" [""&amp;$C215&amp;""]"",""""),index(nebulae,,2),0),join("","",iferror(round(index(nebulae,row,5)/2,3),1),iferror(round(index(nebulae,row,6)/2,3),1),0))"),"1,1,0")</f>
        <v>1,1,0</v>
      </c>
      <c r="G215" s="44" t="s">
        <v>1261</v>
      </c>
      <c r="H215" s="45">
        <f t="array" ref="H215">let(systemId,match(A215,index(systems,0,1),),refSystemId,match($H$1,index(systems,0,1),),x,index(systems,systemId,3),y,index(systems,systemId,4),refX,index(systems,refSystemId,3),refY,index(systems,refSystemId,4),round(sqrt((x-refX)^2+(y-refY)^2),3))</f>
        <v>298.293</v>
      </c>
      <c r="I215" s="46" t="s">
        <v>418</v>
      </c>
      <c r="J215" s="53"/>
      <c r="K215" s="53"/>
      <c r="L215" s="53"/>
      <c r="M215" s="41"/>
      <c r="N215" s="28" t="s">
        <v>427</v>
      </c>
      <c r="O215" s="48" t="s">
        <v>427</v>
      </c>
      <c r="P215" s="48" t="s">
        <v>560</v>
      </c>
      <c r="Q215" s="48" t="s">
        <v>560</v>
      </c>
      <c r="R215" s="48" t="s">
        <v>560</v>
      </c>
      <c r="S215" s="48" t="s">
        <v>560</v>
      </c>
      <c r="T215" s="48" t="s">
        <v>560</v>
      </c>
      <c r="U215" s="48" t="s">
        <v>560</v>
      </c>
      <c r="V215" s="48" t="s">
        <v>560</v>
      </c>
      <c r="W215" s="48" t="s">
        <v>560</v>
      </c>
      <c r="X215" s="48" t="s">
        <v>560</v>
      </c>
      <c r="Y215" s="48" t="s">
        <v>560</v>
      </c>
      <c r="Z215" s="48" t="s">
        <v>560</v>
      </c>
      <c r="AA215" s="48" t="s">
        <v>560</v>
      </c>
      <c r="AB215" s="48" t="s">
        <v>560</v>
      </c>
      <c r="AC215" s="48" t="s">
        <v>560</v>
      </c>
      <c r="AD215" s="48" t="s">
        <v>560</v>
      </c>
      <c r="AE215" s="48" t="s">
        <v>560</v>
      </c>
      <c r="AF215" s="48" t="s">
        <v>560</v>
      </c>
      <c r="AG215" s="48" t="s">
        <v>560</v>
      </c>
      <c r="AH215" s="48" t="s">
        <v>560</v>
      </c>
      <c r="AI215" s="48" t="s">
        <v>560</v>
      </c>
      <c r="AJ215" s="48" t="s">
        <v>560</v>
      </c>
      <c r="AK215" s="48" t="s">
        <v>560</v>
      </c>
      <c r="AL215" s="48" t="s">
        <v>560</v>
      </c>
      <c r="AM215" s="48" t="s">
        <v>560</v>
      </c>
      <c r="AN215" s="48" t="s">
        <v>560</v>
      </c>
      <c r="AO215" s="48" t="s">
        <v>560</v>
      </c>
      <c r="AP215" s="48" t="s">
        <v>560</v>
      </c>
      <c r="AQ215" s="48" t="s">
        <v>560</v>
      </c>
      <c r="AR215" s="48" t="s">
        <v>560</v>
      </c>
      <c r="AS215" s="52" t="s">
        <v>418</v>
      </c>
      <c r="AT215" s="52" t="s">
        <v>418</v>
      </c>
      <c r="AU215" s="52" t="s">
        <v>418</v>
      </c>
      <c r="AV215" s="52" t="s">
        <v>418</v>
      </c>
      <c r="AW215" s="48" t="s">
        <v>418</v>
      </c>
      <c r="AX215" s="48" t="s">
        <v>560</v>
      </c>
      <c r="AY215" s="48" t="s">
        <v>560</v>
      </c>
      <c r="AZ215" s="51" t="s">
        <v>560</v>
      </c>
    </row>
    <row r="216" ht="15.75" customHeight="1">
      <c r="A216" s="40">
        <v>192.0</v>
      </c>
      <c r="B216" s="28" t="s">
        <v>1262</v>
      </c>
      <c r="C216" s="41"/>
      <c r="D216" s="42">
        <f t="array" ref="D216">index(systems,match($A216,INDEX(systems,0,1),),3)</f>
        <v>73.565</v>
      </c>
      <c r="E216" s="42">
        <f t="array" ref="E216">index(systems,match($A216,INDEX(systems,0,1),),4)</f>
        <v>66.743</v>
      </c>
      <c r="F216" s="43" t="str">
        <f>IFERROR(__xludf.DUMMYFUNCTION("let(row, match($B216&amp;if($C216&lt;&gt;"""","" [""&amp;$C216&amp;""]"",""""),index(nebulae,,2),0),join("","",iferror(round(index(nebulae,row,5)/2,3),1),iferror(round(index(nebulae,row,6)/2,3),1),0))"),"1,1,0")</f>
        <v>1,1,0</v>
      </c>
      <c r="G216" s="44" t="s">
        <v>1263</v>
      </c>
      <c r="H216" s="45">
        <f t="array" ref="H216">let(systemId,match(A216,index(systems,0,1),),refSystemId,match($H$1,index(systems,0,1),),x,index(systems,systemId,3),y,index(systems,systemId,4),refX,index(systems,refSystemId,3),refY,index(systems,refSystemId,4),round(sqrt((x-refX)^2+(y-refY)^2),3))</f>
        <v>99.33</v>
      </c>
      <c r="I216" s="41"/>
      <c r="J216" s="41"/>
      <c r="K216" s="28" t="s">
        <v>645</v>
      </c>
      <c r="L216" s="48" t="s">
        <v>646</v>
      </c>
      <c r="M216" s="48" t="s">
        <v>646</v>
      </c>
      <c r="N216" s="28" t="s">
        <v>1264</v>
      </c>
      <c r="O216" s="48" t="s">
        <v>1264</v>
      </c>
      <c r="P216" s="48" t="s">
        <v>1264</v>
      </c>
      <c r="Q216" s="48" t="s">
        <v>1264</v>
      </c>
      <c r="R216" s="48" t="s">
        <v>1264</v>
      </c>
      <c r="S216" s="48" t="s">
        <v>1264</v>
      </c>
      <c r="T216" s="48" t="s">
        <v>1264</v>
      </c>
      <c r="U216" s="48" t="s">
        <v>1265</v>
      </c>
      <c r="V216" s="48" t="s">
        <v>1265</v>
      </c>
      <c r="W216" s="48" t="s">
        <v>1265</v>
      </c>
      <c r="X216" s="48" t="s">
        <v>1265</v>
      </c>
      <c r="Y216" s="48" t="s">
        <v>1265</v>
      </c>
      <c r="Z216" s="48" t="s">
        <v>1265</v>
      </c>
      <c r="AA216" s="48" t="s">
        <v>1265</v>
      </c>
      <c r="AB216" s="48" t="s">
        <v>1265</v>
      </c>
      <c r="AC216" s="48" t="s">
        <v>1265</v>
      </c>
      <c r="AD216" s="48" t="s">
        <v>1265</v>
      </c>
      <c r="AE216" s="48" t="s">
        <v>1265</v>
      </c>
      <c r="AF216" s="48" t="s">
        <v>1265</v>
      </c>
      <c r="AG216" s="48" t="s">
        <v>1265</v>
      </c>
      <c r="AH216" s="48" t="s">
        <v>1265</v>
      </c>
      <c r="AI216" s="48" t="s">
        <v>1265</v>
      </c>
      <c r="AJ216" s="48" t="s">
        <v>1265</v>
      </c>
      <c r="AK216" s="48" t="s">
        <v>1265</v>
      </c>
      <c r="AL216" s="48" t="s">
        <v>1265</v>
      </c>
      <c r="AM216" s="48" t="s">
        <v>1265</v>
      </c>
      <c r="AN216" s="48" t="s">
        <v>1265</v>
      </c>
      <c r="AO216" s="48" t="s">
        <v>1265</v>
      </c>
      <c r="AP216" s="48" t="s">
        <v>1265</v>
      </c>
      <c r="AQ216" s="48" t="s">
        <v>1265</v>
      </c>
      <c r="AR216" s="48" t="s">
        <v>1265</v>
      </c>
      <c r="AS216" s="48" t="s">
        <v>648</v>
      </c>
      <c r="AT216" s="48" t="s">
        <v>648</v>
      </c>
      <c r="AU216" s="48" t="s">
        <v>648</v>
      </c>
      <c r="AV216" s="48" t="s">
        <v>648</v>
      </c>
      <c r="AW216" s="48" t="s">
        <v>649</v>
      </c>
      <c r="AX216" s="48" t="s">
        <v>1265</v>
      </c>
      <c r="AY216" s="48" t="s">
        <v>1265</v>
      </c>
      <c r="AZ216" s="28" t="s">
        <v>1265</v>
      </c>
    </row>
    <row r="217" ht="15.75" customHeight="1">
      <c r="A217" s="40">
        <v>193.0</v>
      </c>
      <c r="B217" s="28" t="s">
        <v>1266</v>
      </c>
      <c r="C217" s="41"/>
      <c r="D217" s="42">
        <f t="array" ref="D217">index(systems,match($A217,INDEX(systems,0,1),),3)</f>
        <v>111.924</v>
      </c>
      <c r="E217" s="42">
        <f t="array" ref="E217">index(systems,match($A217,INDEX(systems,0,1),),4)</f>
        <v>-101.146</v>
      </c>
      <c r="F217" s="43" t="str">
        <f>IFERROR(__xludf.DUMMYFUNCTION("let(row, match($B217&amp;if($C217&lt;&gt;"""","" [""&amp;$C217&amp;""]"",""""),index(nebulae,,2),0),join("","",iferror(round(index(nebulae,row,5)/2,3),1),iferror(round(index(nebulae,row,6)/2,3),1),0))"),"1,1,0")</f>
        <v>1,1,0</v>
      </c>
      <c r="G217" s="44" t="s">
        <v>1267</v>
      </c>
      <c r="H217" s="45">
        <f t="array" ref="H217">let(systemId,match(A217,index(systems,0,1),),refSystemId,match($H$1,index(systems,0,1),),x,index(systems,systemId,3),y,index(systems,systemId,4),refX,index(systems,refSystemId,3),refY,index(systems,refSystemId,4),round(sqrt((x-refX)^2+(y-refY)^2),3))</f>
        <v>150.856</v>
      </c>
      <c r="I217" s="53"/>
      <c r="J217" s="53"/>
      <c r="K217" s="53"/>
      <c r="L217" s="53"/>
      <c r="M217" s="46" t="s">
        <v>1268</v>
      </c>
      <c r="N217" s="28" t="s">
        <v>1058</v>
      </c>
      <c r="O217" s="48" t="s">
        <v>1058</v>
      </c>
      <c r="P217" s="48" t="s">
        <v>1058</v>
      </c>
      <c r="Q217" s="48" t="s">
        <v>1058</v>
      </c>
      <c r="R217" s="48" t="s">
        <v>1058</v>
      </c>
      <c r="S217" s="48" t="s">
        <v>1058</v>
      </c>
      <c r="T217" s="48" t="s">
        <v>1058</v>
      </c>
      <c r="U217" s="48" t="s">
        <v>1058</v>
      </c>
      <c r="V217" s="48" t="s">
        <v>1058</v>
      </c>
      <c r="W217" s="48" t="s">
        <v>1058</v>
      </c>
      <c r="X217" s="48" t="s">
        <v>1058</v>
      </c>
      <c r="Y217" s="48" t="s">
        <v>503</v>
      </c>
      <c r="Z217" s="48" t="s">
        <v>503</v>
      </c>
      <c r="AA217" s="48" t="s">
        <v>504</v>
      </c>
      <c r="AB217" s="48" t="s">
        <v>504</v>
      </c>
      <c r="AC217" s="48" t="s">
        <v>504</v>
      </c>
      <c r="AD217" s="48" t="s">
        <v>504</v>
      </c>
      <c r="AE217" s="48" t="s">
        <v>504</v>
      </c>
      <c r="AF217" s="48" t="s">
        <v>504</v>
      </c>
      <c r="AG217" s="48" t="s">
        <v>504</v>
      </c>
      <c r="AH217" s="48" t="s">
        <v>504</v>
      </c>
      <c r="AI217" s="48" t="s">
        <v>504</v>
      </c>
      <c r="AJ217" s="48" t="s">
        <v>504</v>
      </c>
      <c r="AK217" s="48" t="s">
        <v>504</v>
      </c>
      <c r="AL217" s="48" t="s">
        <v>504</v>
      </c>
      <c r="AM217" s="48" t="s">
        <v>504</v>
      </c>
      <c r="AN217" s="48" t="s">
        <v>504</v>
      </c>
      <c r="AO217" s="48" t="s">
        <v>503</v>
      </c>
      <c r="AP217" s="48" t="s">
        <v>503</v>
      </c>
      <c r="AQ217" s="48" t="s">
        <v>503</v>
      </c>
      <c r="AR217" s="52" t="s">
        <v>503</v>
      </c>
      <c r="AS217" s="52" t="s">
        <v>503</v>
      </c>
      <c r="AT217" s="52" t="s">
        <v>503</v>
      </c>
      <c r="AU217" s="52" t="s">
        <v>503</v>
      </c>
      <c r="AV217" s="52" t="s">
        <v>505</v>
      </c>
      <c r="AW217" s="52" t="s">
        <v>505</v>
      </c>
      <c r="AX217" s="52" t="s">
        <v>505</v>
      </c>
      <c r="AY217" s="52" t="s">
        <v>505</v>
      </c>
      <c r="AZ217" s="28" t="s">
        <v>505</v>
      </c>
    </row>
    <row r="218" ht="15.75" customHeight="1">
      <c r="A218" s="40">
        <v>194.0</v>
      </c>
      <c r="B218" s="28" t="s">
        <v>1269</v>
      </c>
      <c r="C218" s="41"/>
      <c r="D218" s="42">
        <f t="array" ref="D218">index(systems,match($A218,INDEX(systems,0,1),),3)</f>
        <v>164.386</v>
      </c>
      <c r="E218" s="42">
        <f t="array" ref="E218">index(systems,match($A218,INDEX(systems,0,1),),4)</f>
        <v>-308.391</v>
      </c>
      <c r="F218" s="43" t="str">
        <f>IFERROR(__xludf.DUMMYFUNCTION("let(row, match($B218&amp;if($C218&lt;&gt;"""","" [""&amp;$C218&amp;""]"",""""),index(nebulae,,2),0),join("","",iferror(round(index(nebulae,row,5)/2,3),1),iferror(round(index(nebulae,row,6)/2,3),1),0))"),"1,1,0")</f>
        <v>1,1,0</v>
      </c>
      <c r="G218" s="44" t="s">
        <v>1270</v>
      </c>
      <c r="H218" s="45">
        <f t="array" ref="H218">let(systemId,match(A218,index(systems,0,1),),refSystemId,match($H$1,index(systems,0,1),),x,index(systems,systemId,3),y,index(systems,systemId,4),refX,index(systems,refSystemId,3),refY,index(systems,refSystemId,4),round(sqrt((x-refX)^2+(y-refY)^2),3))</f>
        <v>349.468</v>
      </c>
      <c r="I218" s="47" t="s">
        <v>408</v>
      </c>
      <c r="J218" s="47" t="s">
        <v>408</v>
      </c>
      <c r="K218" s="53"/>
      <c r="L218" s="53"/>
      <c r="M218" s="46" t="s">
        <v>418</v>
      </c>
      <c r="N218" s="28" t="s">
        <v>490</v>
      </c>
      <c r="O218" s="48" t="s">
        <v>490</v>
      </c>
      <c r="P218" s="48" t="s">
        <v>491</v>
      </c>
      <c r="Q218" s="48" t="s">
        <v>491</v>
      </c>
      <c r="R218" s="48" t="s">
        <v>491</v>
      </c>
      <c r="S218" s="48" t="s">
        <v>491</v>
      </c>
      <c r="T218" s="48" t="s">
        <v>491</v>
      </c>
      <c r="U218" s="48" t="s">
        <v>491</v>
      </c>
      <c r="V218" s="48" t="s">
        <v>491</v>
      </c>
      <c r="W218" s="48" t="s">
        <v>491</v>
      </c>
      <c r="X218" s="48" t="s">
        <v>491</v>
      </c>
      <c r="Y218" s="48" t="s">
        <v>492</v>
      </c>
      <c r="Z218" s="48" t="s">
        <v>492</v>
      </c>
      <c r="AA218" s="48" t="s">
        <v>493</v>
      </c>
      <c r="AB218" s="48" t="s">
        <v>493</v>
      </c>
      <c r="AC218" s="48" t="s">
        <v>493</v>
      </c>
      <c r="AD218" s="48" t="s">
        <v>493</v>
      </c>
      <c r="AE218" s="48" t="s">
        <v>493</v>
      </c>
      <c r="AF218" s="48" t="s">
        <v>493</v>
      </c>
      <c r="AG218" s="48" t="s">
        <v>493</v>
      </c>
      <c r="AH218" s="48" t="s">
        <v>493</v>
      </c>
      <c r="AI218" s="48" t="s">
        <v>493</v>
      </c>
      <c r="AJ218" s="48" t="s">
        <v>493</v>
      </c>
      <c r="AK218" s="48" t="s">
        <v>493</v>
      </c>
      <c r="AL218" s="48" t="s">
        <v>493</v>
      </c>
      <c r="AM218" s="48" t="s">
        <v>493</v>
      </c>
      <c r="AN218" s="48" t="s">
        <v>493</v>
      </c>
      <c r="AO218" s="48" t="s">
        <v>492</v>
      </c>
      <c r="AP218" s="48" t="s">
        <v>492</v>
      </c>
      <c r="AQ218" s="48" t="s">
        <v>492</v>
      </c>
      <c r="AR218" s="48" t="s">
        <v>492</v>
      </c>
      <c r="AS218" s="48" t="s">
        <v>492</v>
      </c>
      <c r="AT218" s="48" t="s">
        <v>492</v>
      </c>
      <c r="AU218" s="48" t="s">
        <v>492</v>
      </c>
      <c r="AV218" s="48" t="s">
        <v>492</v>
      </c>
      <c r="AW218" s="48" t="s">
        <v>492</v>
      </c>
      <c r="AX218" s="48" t="s">
        <v>494</v>
      </c>
      <c r="AY218" s="48" t="s">
        <v>492</v>
      </c>
      <c r="AZ218" s="28" t="s">
        <v>492</v>
      </c>
    </row>
    <row r="219" ht="15.75" customHeight="1">
      <c r="A219" s="40">
        <v>195.0</v>
      </c>
      <c r="B219" s="28" t="s">
        <v>1271</v>
      </c>
      <c r="C219" s="41"/>
      <c r="D219" s="42">
        <f t="array" ref="D219">index(systems,match($A219,INDEX(systems,0,1),),3)</f>
        <v>-119.143</v>
      </c>
      <c r="E219" s="42">
        <f t="array" ref="E219">index(systems,match($A219,INDEX(systems,0,1),),4)</f>
        <v>-380.552</v>
      </c>
      <c r="F219" s="43" t="str">
        <f>IFERROR(__xludf.DUMMYFUNCTION("let(row, match($B219&amp;if($C219&lt;&gt;"""","" [""&amp;$C219&amp;""]"",""""),index(nebulae,,2),0),join("","",iferror(round(index(nebulae,row,5)/2,3),1),iferror(round(index(nebulae,row,6)/2,3),1),0))"),"1,1,0")</f>
        <v>1,1,0</v>
      </c>
      <c r="G219" s="44" t="s">
        <v>1272</v>
      </c>
      <c r="H219" s="45">
        <f t="array" ref="H219">let(systemId,match(A219,index(systems,0,1),),refSystemId,match($H$1,index(systems,0,1),),x,index(systems,systemId,3),y,index(systems,systemId,4),refX,index(systems,refSystemId,3),refY,index(systems,refSystemId,4),round(sqrt((x-refX)^2+(y-refY)^2),3))</f>
        <v>398.767</v>
      </c>
      <c r="I219" s="46" t="s">
        <v>408</v>
      </c>
      <c r="J219" s="53"/>
      <c r="K219" s="53"/>
      <c r="L219" s="53"/>
      <c r="M219" s="46" t="s">
        <v>418</v>
      </c>
      <c r="N219" s="28" t="s">
        <v>576</v>
      </c>
      <c r="O219" s="48" t="s">
        <v>1110</v>
      </c>
      <c r="P219" s="48" t="s">
        <v>1110</v>
      </c>
      <c r="Q219" s="48" t="s">
        <v>1110</v>
      </c>
      <c r="R219" s="48" t="s">
        <v>1110</v>
      </c>
      <c r="S219" s="48" t="s">
        <v>1110</v>
      </c>
      <c r="T219" s="48" t="s">
        <v>1110</v>
      </c>
      <c r="U219" s="48" t="s">
        <v>1110</v>
      </c>
      <c r="V219" s="48" t="s">
        <v>1110</v>
      </c>
      <c r="W219" s="48" t="s">
        <v>1110</v>
      </c>
      <c r="X219" s="48" t="s">
        <v>560</v>
      </c>
      <c r="Y219" s="48" t="s">
        <v>560</v>
      </c>
      <c r="Z219" s="48" t="s">
        <v>560</v>
      </c>
      <c r="AA219" s="48" t="s">
        <v>560</v>
      </c>
      <c r="AB219" s="48" t="s">
        <v>560</v>
      </c>
      <c r="AC219" s="48" t="s">
        <v>560</v>
      </c>
      <c r="AD219" s="48" t="s">
        <v>560</v>
      </c>
      <c r="AE219" s="48" t="s">
        <v>560</v>
      </c>
      <c r="AF219" s="48" t="s">
        <v>560</v>
      </c>
      <c r="AG219" s="48" t="s">
        <v>560</v>
      </c>
      <c r="AH219" s="48" t="s">
        <v>560</v>
      </c>
      <c r="AI219" s="48" t="s">
        <v>560</v>
      </c>
      <c r="AJ219" s="48" t="s">
        <v>560</v>
      </c>
      <c r="AK219" s="48" t="s">
        <v>560</v>
      </c>
      <c r="AL219" s="48" t="s">
        <v>560</v>
      </c>
      <c r="AM219" s="48" t="s">
        <v>560</v>
      </c>
      <c r="AN219" s="48" t="s">
        <v>560</v>
      </c>
      <c r="AO219" s="48" t="s">
        <v>560</v>
      </c>
      <c r="AP219" s="48" t="s">
        <v>560</v>
      </c>
      <c r="AQ219" s="48" t="s">
        <v>560</v>
      </c>
      <c r="AR219" s="48" t="s">
        <v>560</v>
      </c>
      <c r="AS219" s="48" t="s">
        <v>418</v>
      </c>
      <c r="AT219" s="48" t="s">
        <v>418</v>
      </c>
      <c r="AU219" s="48" t="s">
        <v>418</v>
      </c>
      <c r="AV219" s="48" t="s">
        <v>969</v>
      </c>
      <c r="AW219" s="48" t="s">
        <v>969</v>
      </c>
      <c r="AX219" s="48" t="s">
        <v>969</v>
      </c>
      <c r="AY219" s="48" t="s">
        <v>969</v>
      </c>
      <c r="AZ219" s="51" t="s">
        <v>969</v>
      </c>
    </row>
    <row r="220" ht="15.75" customHeight="1">
      <c r="A220" s="40">
        <v>196.0</v>
      </c>
      <c r="B220" s="28" t="s">
        <v>1273</v>
      </c>
      <c r="C220" s="41"/>
      <c r="D220" s="42">
        <f t="array" ref="D220">index(systems,match($A220,INDEX(systems,0,1),),3)</f>
        <v>4.129</v>
      </c>
      <c r="E220" s="42">
        <f t="array" ref="E220">index(systems,match($A220,INDEX(systems,0,1),),4)</f>
        <v>25.543</v>
      </c>
      <c r="F220" s="43" t="str">
        <f>IFERROR(__xludf.DUMMYFUNCTION("let(row, match($B220&amp;if($C220&lt;&gt;"""","" [""&amp;$C220&amp;""]"",""""),index(nebulae,,2),0),join("","",iferror(round(index(nebulae,row,5)/2,3),1),iferror(round(index(nebulae,row,6)/2,3),1),0))"),"1,1,0")</f>
        <v>1,1,0</v>
      </c>
      <c r="G220" s="44" t="s">
        <v>1274</v>
      </c>
      <c r="H220" s="63">
        <f t="array" ref="H220">let(systemId,match(A220,index(systems,0,1),),refSystemId,match($H$1,index(systems,0,1),),x,index(systems,systemId,3),y,index(systems,systemId,4),refX,index(systems,refSystemId,3),refY,index(systems,refSystemId,4),round(sqrt((x-refX)^2+(y-refY)^2),3))</f>
        <v>25.875</v>
      </c>
      <c r="I220" s="28" t="s">
        <v>1275</v>
      </c>
      <c r="J220" s="28" t="s">
        <v>508</v>
      </c>
      <c r="K220" s="28" t="s">
        <v>508</v>
      </c>
      <c r="L220" s="28" t="s">
        <v>508</v>
      </c>
      <c r="M220" s="48" t="s">
        <v>508</v>
      </c>
      <c r="N220" s="28" t="s">
        <v>1276</v>
      </c>
      <c r="O220" s="48" t="s">
        <v>1276</v>
      </c>
      <c r="P220" s="48" t="s">
        <v>1276</v>
      </c>
      <c r="Q220" s="48" t="s">
        <v>1276</v>
      </c>
      <c r="R220" s="48" t="s">
        <v>1277</v>
      </c>
      <c r="S220" s="48" t="s">
        <v>1276</v>
      </c>
      <c r="T220" s="28" t="s">
        <v>1276</v>
      </c>
      <c r="U220" s="48" t="s">
        <v>927</v>
      </c>
      <c r="V220" s="48" t="s">
        <v>927</v>
      </c>
      <c r="W220" s="48" t="s">
        <v>928</v>
      </c>
      <c r="X220" s="48" t="s">
        <v>928</v>
      </c>
      <c r="Y220" s="48" t="s">
        <v>886</v>
      </c>
      <c r="Z220" s="48" t="s">
        <v>641</v>
      </c>
      <c r="AA220" s="48" t="s">
        <v>831</v>
      </c>
      <c r="AB220" s="48" t="s">
        <v>929</v>
      </c>
      <c r="AC220" s="48" t="s">
        <v>929</v>
      </c>
      <c r="AD220" s="48" t="s">
        <v>929</v>
      </c>
      <c r="AE220" s="48" t="s">
        <v>929</v>
      </c>
      <c r="AF220" s="48" t="s">
        <v>929</v>
      </c>
      <c r="AG220" s="48" t="s">
        <v>929</v>
      </c>
      <c r="AH220" s="48" t="s">
        <v>929</v>
      </c>
      <c r="AI220" s="48" t="s">
        <v>929</v>
      </c>
      <c r="AJ220" s="48" t="s">
        <v>929</v>
      </c>
      <c r="AK220" s="48" t="s">
        <v>929</v>
      </c>
      <c r="AL220" s="48" t="s">
        <v>929</v>
      </c>
      <c r="AM220" s="48" t="s">
        <v>929</v>
      </c>
      <c r="AN220" s="48" t="s">
        <v>886</v>
      </c>
      <c r="AO220" s="48" t="s">
        <v>886</v>
      </c>
      <c r="AP220" s="48" t="s">
        <v>516</v>
      </c>
      <c r="AQ220" s="48" t="s">
        <v>516</v>
      </c>
      <c r="AR220" s="48" t="s">
        <v>517</v>
      </c>
      <c r="AS220" s="48" t="s">
        <v>930</v>
      </c>
      <c r="AT220" s="48" t="s">
        <v>930</v>
      </c>
      <c r="AU220" s="48" t="s">
        <v>930</v>
      </c>
      <c r="AV220" s="48" t="s">
        <v>930</v>
      </c>
      <c r="AW220" s="48" t="s">
        <v>930</v>
      </c>
      <c r="AX220" s="48" t="s">
        <v>931</v>
      </c>
      <c r="AY220" s="48" t="s">
        <v>932</v>
      </c>
      <c r="AZ220" s="28" t="s">
        <v>933</v>
      </c>
    </row>
    <row r="221" ht="15.75" customHeight="1">
      <c r="A221" s="40">
        <v>2859.0</v>
      </c>
      <c r="B221" s="28" t="s">
        <v>1278</v>
      </c>
      <c r="C221" s="41"/>
      <c r="D221" s="42">
        <f t="array" ref="D221">index(systems,match($A221,INDEX(systems,0,1),),3)</f>
        <v>-290.636</v>
      </c>
      <c r="E221" s="42">
        <f t="array" ref="E221">index(systems,match($A221,INDEX(systems,0,1),),4)</f>
        <v>-315.335</v>
      </c>
      <c r="F221" s="43" t="str">
        <f>IFERROR(__xludf.DUMMYFUNCTION("let(row, match($B221&amp;if($C221&lt;&gt;"""","" [""&amp;$C221&amp;""]"",""""),index(nebulae,,2),0),join("","",iferror(round(index(nebulae,row,5)/2,3),1),iferror(round(index(nebulae,row,6)/2,3),1),0))"),"1,1,0")</f>
        <v>1,1,0</v>
      </c>
      <c r="G221" s="44" t="s">
        <v>1279</v>
      </c>
      <c r="H221" s="45">
        <f t="array" ref="H221">let(systemId,match(A221,index(systems,0,1),),refSystemId,match($H$1,index(systems,0,1),),x,index(systems,systemId,3),y,index(systems,systemId,4),refX,index(systems,refSystemId,3),refY,index(systems,refSystemId,4),round(sqrt((x-refX)^2+(y-refY)^2),3))</f>
        <v>428.842</v>
      </c>
      <c r="I221" s="28" t="s">
        <v>408</v>
      </c>
      <c r="J221" s="48" t="s">
        <v>408</v>
      </c>
      <c r="K221" s="48" t="s">
        <v>408</v>
      </c>
      <c r="L221" s="47" t="s">
        <v>408</v>
      </c>
      <c r="M221" s="47" t="s">
        <v>408</v>
      </c>
      <c r="N221" s="28" t="s">
        <v>408</v>
      </c>
      <c r="O221" s="41"/>
      <c r="P221" s="48" t="s">
        <v>408</v>
      </c>
      <c r="Q221" s="48" t="s">
        <v>408</v>
      </c>
      <c r="R221" s="48" t="s">
        <v>408</v>
      </c>
      <c r="S221" s="48" t="s">
        <v>408</v>
      </c>
      <c r="T221" s="48" t="s">
        <v>408</v>
      </c>
      <c r="U221" s="48" t="s">
        <v>408</v>
      </c>
      <c r="V221" s="48" t="s">
        <v>408</v>
      </c>
      <c r="W221" s="48" t="s">
        <v>418</v>
      </c>
      <c r="X221" s="48" t="s">
        <v>418</v>
      </c>
      <c r="Y221" s="56" t="s">
        <v>418</v>
      </c>
      <c r="Z221" s="56" t="s">
        <v>418</v>
      </c>
      <c r="AA221" s="56" t="s">
        <v>418</v>
      </c>
      <c r="AB221" s="56" t="s">
        <v>418</v>
      </c>
      <c r="AC221" s="56" t="s">
        <v>418</v>
      </c>
      <c r="AD221" s="56" t="s">
        <v>418</v>
      </c>
      <c r="AE221" s="56" t="s">
        <v>418</v>
      </c>
      <c r="AF221" s="56" t="s">
        <v>418</v>
      </c>
      <c r="AG221" s="56" t="s">
        <v>418</v>
      </c>
      <c r="AH221" s="56" t="s">
        <v>418</v>
      </c>
      <c r="AI221" s="56" t="s">
        <v>418</v>
      </c>
      <c r="AJ221" s="56" t="s">
        <v>418</v>
      </c>
      <c r="AK221" s="56" t="s">
        <v>418</v>
      </c>
      <c r="AL221" s="56" t="s">
        <v>418</v>
      </c>
      <c r="AM221" s="56" t="s">
        <v>418</v>
      </c>
      <c r="AN221" s="56" t="s">
        <v>418</v>
      </c>
      <c r="AO221" s="56" t="s">
        <v>418</v>
      </c>
      <c r="AP221" s="56" t="s">
        <v>418</v>
      </c>
      <c r="AQ221" s="56" t="s">
        <v>418</v>
      </c>
      <c r="AR221" s="56" t="s">
        <v>418</v>
      </c>
      <c r="AS221" s="56" t="s">
        <v>418</v>
      </c>
      <c r="AT221" s="56" t="s">
        <v>418</v>
      </c>
      <c r="AU221" s="48" t="s">
        <v>418</v>
      </c>
      <c r="AV221" s="56" t="s">
        <v>1280</v>
      </c>
      <c r="AW221" s="56" t="s">
        <v>1280</v>
      </c>
      <c r="AX221" s="56" t="s">
        <v>1281</v>
      </c>
      <c r="AY221" s="56" t="s">
        <v>1281</v>
      </c>
      <c r="AZ221" s="51" t="s">
        <v>1281</v>
      </c>
    </row>
    <row r="222" ht="15.75" customHeight="1">
      <c r="A222" s="40">
        <v>2973.0</v>
      </c>
      <c r="B222" s="28" t="s">
        <v>1282</v>
      </c>
      <c r="C222" s="41"/>
      <c r="D222" s="42">
        <f t="array" ref="D222">index(systems,match($A222,INDEX(systems,0,1),),3)</f>
        <v>-719.505</v>
      </c>
      <c r="E222" s="42">
        <f t="array" ref="E222">index(systems,match($A222,INDEX(systems,0,1),),4)</f>
        <v>1103.647</v>
      </c>
      <c r="F222" s="43" t="str">
        <f>IFERROR(__xludf.DUMMYFUNCTION("let(row, match($B222&amp;if($C222&lt;&gt;"""","" [""&amp;$C222&amp;""]"",""""),index(nebulae,,2),0),join("","",iferror(round(index(nebulae,row,5)/2,3),1),iferror(round(index(nebulae,row,6)/2,3),1),0))"),"1,1,0")</f>
        <v>1,1,0</v>
      </c>
      <c r="G222" s="44" t="s">
        <v>1283</v>
      </c>
      <c r="H222" s="45">
        <f t="array" ref="H222">let(systemId,match(A222,index(systems,0,1),),refSystemId,match($H$1,index(systems,0,1),),x,index(systems,systemId,3),y,index(systems,systemId,4),refX,index(systems,refSystemId,3),refY,index(systems,refSystemId,4),round(sqrt((x-refX)^2+(y-refY)^2),3))</f>
        <v>1317.469</v>
      </c>
      <c r="I222" s="28" t="s">
        <v>408</v>
      </c>
      <c r="J222" s="28" t="s">
        <v>408</v>
      </c>
      <c r="K222" s="28" t="s">
        <v>408</v>
      </c>
      <c r="L222" s="28" t="s">
        <v>408</v>
      </c>
      <c r="M222" s="28" t="s">
        <v>408</v>
      </c>
      <c r="N222" s="28" t="s">
        <v>1153</v>
      </c>
      <c r="O222" s="48" t="s">
        <v>1153</v>
      </c>
      <c r="P222" s="48" t="s">
        <v>1153</v>
      </c>
      <c r="Q222" s="48" t="s">
        <v>1153</v>
      </c>
      <c r="R222" s="48" t="s">
        <v>1153</v>
      </c>
      <c r="S222" s="48" t="s">
        <v>1153</v>
      </c>
      <c r="T222" s="48" t="s">
        <v>1153</v>
      </c>
      <c r="U222" s="48" t="s">
        <v>1153</v>
      </c>
      <c r="V222" s="48" t="s">
        <v>1153</v>
      </c>
      <c r="W222" s="48" t="s">
        <v>1153</v>
      </c>
      <c r="X222" s="48" t="s">
        <v>1284</v>
      </c>
      <c r="Y222" s="48" t="s">
        <v>1284</v>
      </c>
      <c r="Z222" s="48" t="s">
        <v>1284</v>
      </c>
      <c r="AA222" s="48" t="s">
        <v>1284</v>
      </c>
      <c r="AB222" s="48" t="s">
        <v>1284</v>
      </c>
      <c r="AC222" s="48" t="s">
        <v>1284</v>
      </c>
      <c r="AD222" s="48" t="s">
        <v>1284</v>
      </c>
      <c r="AE222" s="48" t="s">
        <v>1284</v>
      </c>
      <c r="AF222" s="48" t="s">
        <v>1284</v>
      </c>
      <c r="AG222" s="48" t="s">
        <v>1284</v>
      </c>
      <c r="AH222" s="48" t="s">
        <v>1284</v>
      </c>
      <c r="AI222" s="48" t="s">
        <v>1284</v>
      </c>
      <c r="AJ222" s="48" t="s">
        <v>1284</v>
      </c>
      <c r="AK222" s="48" t="s">
        <v>1284</v>
      </c>
      <c r="AL222" s="48" t="s">
        <v>1284</v>
      </c>
      <c r="AM222" s="48" t="s">
        <v>1284</v>
      </c>
      <c r="AN222" s="48" t="s">
        <v>1284</v>
      </c>
      <c r="AO222" s="48" t="s">
        <v>1284</v>
      </c>
      <c r="AP222" s="48" t="s">
        <v>1284</v>
      </c>
      <c r="AQ222" s="48" t="s">
        <v>1284</v>
      </c>
      <c r="AR222" s="48" t="s">
        <v>1284</v>
      </c>
      <c r="AS222" s="28" t="s">
        <v>1154</v>
      </c>
      <c r="AT222" s="48" t="s">
        <v>1154</v>
      </c>
      <c r="AU222" s="48" t="s">
        <v>1154</v>
      </c>
      <c r="AV222" s="48" t="s">
        <v>1154</v>
      </c>
      <c r="AW222" s="51" t="s">
        <v>1154</v>
      </c>
      <c r="AX222" s="52" t="s">
        <v>1083</v>
      </c>
      <c r="AY222" s="52" t="s">
        <v>1083</v>
      </c>
      <c r="AZ222" s="56" t="s">
        <v>1083</v>
      </c>
    </row>
    <row r="223" ht="15.75" customHeight="1">
      <c r="A223" s="40">
        <v>197.0</v>
      </c>
      <c r="B223" s="28" t="s">
        <v>1285</v>
      </c>
      <c r="C223" s="41"/>
      <c r="D223" s="42">
        <f t="array" ref="D223">index(systems,match($A223,INDEX(systems,0,1),),3)</f>
        <v>5.167</v>
      </c>
      <c r="E223" s="42">
        <f t="array" ref="E223">index(systems,match($A223,INDEX(systems,0,1),),4)</f>
        <v>-101.64</v>
      </c>
      <c r="F223" s="43" t="str">
        <f>IFERROR(__xludf.DUMMYFUNCTION("let(row, match($B223&amp;if($C223&lt;&gt;"""","" [""&amp;$C223&amp;""]"",""""),index(nebulae,,2),0),join("","",iferror(round(index(nebulae,row,5)/2,3),1),iferror(round(index(nebulae,row,6)/2,3),1),0))"),"1,1,0")</f>
        <v>1,1,0</v>
      </c>
      <c r="G223" s="44" t="s">
        <v>1286</v>
      </c>
      <c r="H223" s="45">
        <f t="array" ref="H223">let(systemId,match(A223,index(systems,0,1),),refSystemId,match($H$1,index(systems,0,1),),x,index(systems,systemId,3),y,index(systems,systemId,4),refX,index(systems,refSystemId,3),refY,index(systems,refSystemId,4),round(sqrt((x-refX)^2+(y-refY)^2),3))</f>
        <v>101.771</v>
      </c>
      <c r="I223" s="28" t="s">
        <v>418</v>
      </c>
      <c r="J223" s="41"/>
      <c r="K223" s="41"/>
      <c r="L223" s="41"/>
      <c r="M223" s="28" t="s">
        <v>418</v>
      </c>
      <c r="N223" s="28" t="s">
        <v>541</v>
      </c>
      <c r="O223" s="48" t="s">
        <v>541</v>
      </c>
      <c r="P223" s="48" t="s">
        <v>541</v>
      </c>
      <c r="Q223" s="48" t="s">
        <v>541</v>
      </c>
      <c r="R223" s="48" t="s">
        <v>541</v>
      </c>
      <c r="S223" s="48" t="s">
        <v>541</v>
      </c>
      <c r="T223" s="48" t="s">
        <v>513</v>
      </c>
      <c r="U223" s="48" t="s">
        <v>542</v>
      </c>
      <c r="V223" s="48" t="s">
        <v>542</v>
      </c>
      <c r="W223" s="48" t="s">
        <v>542</v>
      </c>
      <c r="X223" s="48" t="s">
        <v>762</v>
      </c>
      <c r="Y223" s="48" t="s">
        <v>1287</v>
      </c>
      <c r="Z223" s="48" t="s">
        <v>1287</v>
      </c>
      <c r="AA223" s="48" t="s">
        <v>1287</v>
      </c>
      <c r="AB223" s="48" t="s">
        <v>1287</v>
      </c>
      <c r="AC223" s="48" t="s">
        <v>1287</v>
      </c>
      <c r="AD223" s="48" t="s">
        <v>1287</v>
      </c>
      <c r="AE223" s="48" t="s">
        <v>1287</v>
      </c>
      <c r="AF223" s="48" t="s">
        <v>1287</v>
      </c>
      <c r="AG223" s="48" t="s">
        <v>1287</v>
      </c>
      <c r="AH223" s="48" t="s">
        <v>1287</v>
      </c>
      <c r="AI223" s="48" t="s">
        <v>1287</v>
      </c>
      <c r="AJ223" s="48" t="s">
        <v>1287</v>
      </c>
      <c r="AK223" s="48" t="s">
        <v>1287</v>
      </c>
      <c r="AL223" s="48" t="s">
        <v>1287</v>
      </c>
      <c r="AM223" s="48" t="s">
        <v>1287</v>
      </c>
      <c r="AN223" s="48" t="s">
        <v>1287</v>
      </c>
      <c r="AO223" s="48" t="s">
        <v>1287</v>
      </c>
      <c r="AP223" s="48" t="s">
        <v>1287</v>
      </c>
      <c r="AQ223" s="48" t="s">
        <v>516</v>
      </c>
      <c r="AR223" s="48" t="s">
        <v>517</v>
      </c>
      <c r="AS223" s="52" t="s">
        <v>766</v>
      </c>
      <c r="AT223" s="52" t="s">
        <v>766</v>
      </c>
      <c r="AU223" s="52" t="s">
        <v>766</v>
      </c>
      <c r="AV223" s="48" t="s">
        <v>766</v>
      </c>
      <c r="AW223" s="48" t="s">
        <v>418</v>
      </c>
      <c r="AX223" s="48" t="s">
        <v>560</v>
      </c>
      <c r="AY223" s="48" t="s">
        <v>560</v>
      </c>
      <c r="AZ223" s="28" t="s">
        <v>560</v>
      </c>
    </row>
    <row r="224" ht="15.75" customHeight="1">
      <c r="A224" s="40">
        <v>198.0</v>
      </c>
      <c r="B224" s="28" t="s">
        <v>1288</v>
      </c>
      <c r="C224" s="41"/>
      <c r="D224" s="42">
        <f t="array" ref="D224">index(systems,match($A224,INDEX(systems,0,1),),3)</f>
        <v>17.569</v>
      </c>
      <c r="E224" s="42">
        <f t="array" ref="E224">index(systems,match($A224,INDEX(systems,0,1),),4)</f>
        <v>30.974</v>
      </c>
      <c r="F224" s="43" t="str">
        <f>IFERROR(__xludf.DUMMYFUNCTION("let(row, match($B224&amp;if($C224&lt;&gt;"""","" [""&amp;$C224&amp;""]"",""""),index(nebulae,,2),0),join("","",iferror(round(index(nebulae,row,5)/2,3),1),iferror(round(index(nebulae,row,6)/2,3),1),0))"),"1,1,0")</f>
        <v>1,1,0</v>
      </c>
      <c r="G224" s="44" t="s">
        <v>1289</v>
      </c>
      <c r="H224" s="64">
        <f t="array" ref="H224">let(systemId,match(A224,index(systems,0,1),),refSystemId,match($H$1,index(systems,0,1),),x,index(systems,systemId,3),y,index(systems,systemId,4),refX,index(systems,refSystemId,3),refY,index(systems,refSystemId,4),round(sqrt((x-refX)^2+(y-refY)^2),3))</f>
        <v>35.61</v>
      </c>
      <c r="I224" s="46" t="s">
        <v>418</v>
      </c>
      <c r="J224" s="46" t="s">
        <v>418</v>
      </c>
      <c r="K224" s="46" t="s">
        <v>418</v>
      </c>
      <c r="L224" s="46" t="s">
        <v>508</v>
      </c>
      <c r="M224" s="47" t="s">
        <v>508</v>
      </c>
      <c r="N224" s="28" t="s">
        <v>925</v>
      </c>
      <c r="O224" s="48" t="s">
        <v>925</v>
      </c>
      <c r="P224" s="48" t="s">
        <v>925</v>
      </c>
      <c r="Q224" s="48" t="s">
        <v>925</v>
      </c>
      <c r="R224" s="48" t="s">
        <v>926</v>
      </c>
      <c r="S224" s="48" t="s">
        <v>925</v>
      </c>
      <c r="T224" s="28" t="s">
        <v>925</v>
      </c>
      <c r="U224" s="48" t="s">
        <v>927</v>
      </c>
      <c r="V224" s="48" t="s">
        <v>927</v>
      </c>
      <c r="W224" s="48" t="s">
        <v>928</v>
      </c>
      <c r="X224" s="48" t="s">
        <v>928</v>
      </c>
      <c r="Y224" s="48" t="s">
        <v>929</v>
      </c>
      <c r="Z224" s="48" t="s">
        <v>929</v>
      </c>
      <c r="AA224" s="48" t="s">
        <v>929</v>
      </c>
      <c r="AB224" s="48" t="s">
        <v>929</v>
      </c>
      <c r="AC224" s="48" t="s">
        <v>929</v>
      </c>
      <c r="AD224" s="48" t="s">
        <v>929</v>
      </c>
      <c r="AE224" s="48" t="s">
        <v>929</v>
      </c>
      <c r="AF224" s="48" t="s">
        <v>929</v>
      </c>
      <c r="AG224" s="48" t="s">
        <v>929</v>
      </c>
      <c r="AH224" s="48" t="s">
        <v>929</v>
      </c>
      <c r="AI224" s="48" t="s">
        <v>929</v>
      </c>
      <c r="AJ224" s="48" t="s">
        <v>929</v>
      </c>
      <c r="AK224" s="48" t="s">
        <v>929</v>
      </c>
      <c r="AL224" s="48" t="s">
        <v>929</v>
      </c>
      <c r="AM224" s="48" t="s">
        <v>929</v>
      </c>
      <c r="AN224" s="48" t="s">
        <v>929</v>
      </c>
      <c r="AO224" s="48" t="s">
        <v>929</v>
      </c>
      <c r="AP224" s="48" t="s">
        <v>929</v>
      </c>
      <c r="AQ224" s="48" t="s">
        <v>516</v>
      </c>
      <c r="AR224" s="48" t="s">
        <v>517</v>
      </c>
      <c r="AS224" s="48" t="s">
        <v>648</v>
      </c>
      <c r="AT224" s="48" t="s">
        <v>648</v>
      </c>
      <c r="AU224" s="48" t="s">
        <v>648</v>
      </c>
      <c r="AV224" s="52" t="s">
        <v>648</v>
      </c>
      <c r="AW224" s="52" t="s">
        <v>418</v>
      </c>
      <c r="AX224" s="48" t="s">
        <v>932</v>
      </c>
      <c r="AY224" s="48" t="s">
        <v>932</v>
      </c>
      <c r="AZ224" s="28" t="s">
        <v>932</v>
      </c>
    </row>
    <row r="225" ht="15.75" customHeight="1">
      <c r="A225" s="40">
        <v>199.0</v>
      </c>
      <c r="B225" s="28" t="s">
        <v>1290</v>
      </c>
      <c r="C225" s="41"/>
      <c r="D225" s="42">
        <f t="array" ref="D225">index(systems,match($A225,INDEX(systems,0,1),),3)</f>
        <v>-27.056</v>
      </c>
      <c r="E225" s="42">
        <f t="array" ref="E225">index(systems,match($A225,INDEX(systems,0,1),),4)</f>
        <v>-354.266</v>
      </c>
      <c r="F225" s="43" t="str">
        <f>IFERROR(__xludf.DUMMYFUNCTION("let(row, match($B225&amp;if($C225&lt;&gt;"""","" [""&amp;$C225&amp;""]"",""""),index(nebulae,,2),0),join("","",iferror(round(index(nebulae,row,5)/2,3),1),iferror(round(index(nebulae,row,6)/2,3),1),0))"),"1,1,0")</f>
        <v>1,1,0</v>
      </c>
      <c r="G225" s="44" t="s">
        <v>1291</v>
      </c>
      <c r="H225" s="45">
        <f t="array" ref="H225">let(systemId,match(A225,index(systems,0,1),),refSystemId,match($H$1,index(systems,0,1),),x,index(systems,systemId,3),y,index(systems,systemId,4),refX,index(systems,refSystemId,3),refY,index(systems,refSystemId,4),round(sqrt((x-refX)^2+(y-refY)^2),3))</f>
        <v>355.298</v>
      </c>
      <c r="I225" s="28" t="s">
        <v>408</v>
      </c>
      <c r="J225" s="28" t="s">
        <v>408</v>
      </c>
      <c r="K225" s="28" t="s">
        <v>408</v>
      </c>
      <c r="L225" s="28" t="s">
        <v>408</v>
      </c>
      <c r="M225" s="28" t="s">
        <v>408</v>
      </c>
      <c r="N225" s="28" t="s">
        <v>408</v>
      </c>
      <c r="O225" s="41"/>
      <c r="P225" s="48" t="s">
        <v>1027</v>
      </c>
      <c r="Q225" s="48" t="s">
        <v>1027</v>
      </c>
      <c r="R225" s="48" t="s">
        <v>1027</v>
      </c>
      <c r="S225" s="48" t="s">
        <v>1027</v>
      </c>
      <c r="T225" s="48" t="s">
        <v>1027</v>
      </c>
      <c r="U225" s="48" t="s">
        <v>1027</v>
      </c>
      <c r="V225" s="48" t="s">
        <v>1027</v>
      </c>
      <c r="W225" s="48" t="s">
        <v>1027</v>
      </c>
      <c r="X225" s="48" t="s">
        <v>1027</v>
      </c>
      <c r="Y225" s="48" t="s">
        <v>422</v>
      </c>
      <c r="Z225" s="48" t="s">
        <v>422</v>
      </c>
      <c r="AA225" s="48" t="s">
        <v>422</v>
      </c>
      <c r="AB225" s="48" t="s">
        <v>422</v>
      </c>
      <c r="AC225" s="48" t="s">
        <v>422</v>
      </c>
      <c r="AD225" s="48" t="s">
        <v>422</v>
      </c>
      <c r="AE225" s="48" t="s">
        <v>422</v>
      </c>
      <c r="AF225" s="48" t="s">
        <v>422</v>
      </c>
      <c r="AG225" s="48" t="s">
        <v>422</v>
      </c>
      <c r="AH225" s="48" t="s">
        <v>422</v>
      </c>
      <c r="AI225" s="48" t="s">
        <v>422</v>
      </c>
      <c r="AJ225" s="48" t="s">
        <v>422</v>
      </c>
      <c r="AK225" s="48" t="s">
        <v>422</v>
      </c>
      <c r="AL225" s="48" t="s">
        <v>422</v>
      </c>
      <c r="AM225" s="48" t="s">
        <v>422</v>
      </c>
      <c r="AN225" s="48" t="s">
        <v>422</v>
      </c>
      <c r="AO225" s="48" t="s">
        <v>422</v>
      </c>
      <c r="AP225" s="48" t="s">
        <v>422</v>
      </c>
      <c r="AQ225" s="48" t="s">
        <v>422</v>
      </c>
      <c r="AR225" s="48" t="s">
        <v>422</v>
      </c>
      <c r="AS225" s="48" t="s">
        <v>422</v>
      </c>
      <c r="AT225" s="52" t="s">
        <v>422</v>
      </c>
      <c r="AU225" s="52" t="s">
        <v>422</v>
      </c>
      <c r="AV225" s="48" t="s">
        <v>422</v>
      </c>
      <c r="AW225" s="48" t="s">
        <v>422</v>
      </c>
      <c r="AX225" s="52" t="s">
        <v>422</v>
      </c>
      <c r="AY225" s="52" t="s">
        <v>422</v>
      </c>
      <c r="AZ225" s="51" t="s">
        <v>422</v>
      </c>
    </row>
    <row r="226" ht="15.75" customHeight="1">
      <c r="A226" s="40">
        <v>200.0</v>
      </c>
      <c r="B226" s="28" t="s">
        <v>1292</v>
      </c>
      <c r="C226" s="41"/>
      <c r="D226" s="42">
        <f t="array" ref="D226">index(systems,match($A226,INDEX(systems,0,1),),3)</f>
        <v>157.42</v>
      </c>
      <c r="E226" s="42">
        <f t="array" ref="E226">index(systems,match($A226,INDEX(systems,0,1),),4)</f>
        <v>-244.069</v>
      </c>
      <c r="F226" s="43" t="str">
        <f>IFERROR(__xludf.DUMMYFUNCTION("let(row, match($B226&amp;if($C226&lt;&gt;"""","" [""&amp;$C226&amp;""]"",""""),index(nebulae,,2),0),join("","",iferror(round(index(nebulae,row,5)/2,3),1),iferror(round(index(nebulae,row,6)/2,3),1),0))"),"1,1,0")</f>
        <v>1,1,0</v>
      </c>
      <c r="G226" s="44" t="s">
        <v>1293</v>
      </c>
      <c r="H226" s="45">
        <f t="array" ref="H226">let(systemId,match(A226,index(systems,0,1),),refSystemId,match($H$1,index(systems,0,1),),x,index(systems,systemId,3),y,index(systems,systemId,4),refX,index(systems,refSystemId,3),refY,index(systems,refSystemId,4),round(sqrt((x-refX)^2+(y-refY)^2),3))</f>
        <v>290.432</v>
      </c>
      <c r="I226" s="53"/>
      <c r="J226" s="46" t="s">
        <v>418</v>
      </c>
      <c r="K226" s="53"/>
      <c r="L226" s="53"/>
      <c r="M226" s="46" t="s">
        <v>500</v>
      </c>
      <c r="N226" s="28" t="s">
        <v>1294</v>
      </c>
      <c r="O226" s="48" t="s">
        <v>1294</v>
      </c>
      <c r="P226" s="48" t="s">
        <v>1294</v>
      </c>
      <c r="Q226" s="48" t="s">
        <v>1294</v>
      </c>
      <c r="R226" s="48" t="s">
        <v>1294</v>
      </c>
      <c r="S226" s="48" t="s">
        <v>1294</v>
      </c>
      <c r="T226" s="48" t="s">
        <v>1294</v>
      </c>
      <c r="U226" s="48" t="s">
        <v>757</v>
      </c>
      <c r="V226" s="48" t="s">
        <v>757</v>
      </c>
      <c r="W226" s="48" t="s">
        <v>757</v>
      </c>
      <c r="X226" s="48" t="s">
        <v>757</v>
      </c>
      <c r="Y226" s="48" t="s">
        <v>505</v>
      </c>
      <c r="Z226" s="48" t="s">
        <v>505</v>
      </c>
      <c r="AA226" s="48" t="s">
        <v>758</v>
      </c>
      <c r="AB226" s="48" t="s">
        <v>758</v>
      </c>
      <c r="AC226" s="48" t="s">
        <v>758</v>
      </c>
      <c r="AD226" s="48" t="s">
        <v>758</v>
      </c>
      <c r="AE226" s="48" t="s">
        <v>758</v>
      </c>
      <c r="AF226" s="48" t="s">
        <v>758</v>
      </c>
      <c r="AG226" s="48" t="s">
        <v>758</v>
      </c>
      <c r="AH226" s="48" t="s">
        <v>758</v>
      </c>
      <c r="AI226" s="48" t="s">
        <v>758</v>
      </c>
      <c r="AJ226" s="48" t="s">
        <v>758</v>
      </c>
      <c r="AK226" s="48" t="s">
        <v>758</v>
      </c>
      <c r="AL226" s="48" t="s">
        <v>758</v>
      </c>
      <c r="AM226" s="48" t="s">
        <v>758</v>
      </c>
      <c r="AN226" s="48" t="s">
        <v>758</v>
      </c>
      <c r="AO226" s="48" t="s">
        <v>505</v>
      </c>
      <c r="AP226" s="48" t="s">
        <v>505</v>
      </c>
      <c r="AQ226" s="48" t="s">
        <v>505</v>
      </c>
      <c r="AR226" s="48" t="s">
        <v>505</v>
      </c>
      <c r="AS226" s="48" t="s">
        <v>505</v>
      </c>
      <c r="AT226" s="48" t="s">
        <v>505</v>
      </c>
      <c r="AU226" s="48" t="s">
        <v>505</v>
      </c>
      <c r="AV226" s="48" t="s">
        <v>1295</v>
      </c>
      <c r="AW226" s="48" t="s">
        <v>1295</v>
      </c>
      <c r="AX226" s="48" t="s">
        <v>1296</v>
      </c>
      <c r="AY226" s="48" t="s">
        <v>1297</v>
      </c>
      <c r="AZ226" s="28" t="s">
        <v>1297</v>
      </c>
    </row>
    <row r="227" ht="15.75" customHeight="1">
      <c r="A227" s="40">
        <v>201.0</v>
      </c>
      <c r="B227" s="28" t="s">
        <v>1298</v>
      </c>
      <c r="C227" s="41"/>
      <c r="D227" s="42">
        <f t="array" ref="D227">index(systems,match($A227,INDEX(systems,0,1),),3)</f>
        <v>-170.88</v>
      </c>
      <c r="E227" s="42">
        <f t="array" ref="E227">index(systems,match($A227,INDEX(systems,0,1),),4)</f>
        <v>245.262</v>
      </c>
      <c r="F227" s="43" t="str">
        <f>IFERROR(__xludf.DUMMYFUNCTION("let(row, match($B227&amp;if($C227&lt;&gt;"""","" [""&amp;$C227&amp;""]"",""""),index(nebulae,,2),0),join("","",iferror(round(index(nebulae,row,5)/2,3),1),iferror(round(index(nebulae,row,6)/2,3),1),0))"),"1,1,0")</f>
        <v>1,1,0</v>
      </c>
      <c r="G227" s="44" t="s">
        <v>1299</v>
      </c>
      <c r="H227" s="45">
        <f t="array" ref="H227">let(systemId,match(A227,index(systems,0,1),),refSystemId,match($H$1,index(systems,0,1),),x,index(systems,systemId,3),y,index(systems,systemId,4),refX,index(systems,refSystemId,3),refY,index(systems,refSystemId,4),round(sqrt((x-refX)^2+(y-refY)^2),3))</f>
        <v>298.92</v>
      </c>
      <c r="I227" s="53"/>
      <c r="J227" s="53"/>
      <c r="K227" s="53"/>
      <c r="L227" s="46" t="s">
        <v>418</v>
      </c>
      <c r="M227" s="53"/>
      <c r="N227" s="28" t="s">
        <v>864</v>
      </c>
      <c r="O227" s="48" t="s">
        <v>864</v>
      </c>
      <c r="P227" s="48" t="s">
        <v>864</v>
      </c>
      <c r="Q227" s="48" t="s">
        <v>864</v>
      </c>
      <c r="R227" s="48" t="s">
        <v>864</v>
      </c>
      <c r="S227" s="48" t="s">
        <v>864</v>
      </c>
      <c r="T227" s="48" t="s">
        <v>864</v>
      </c>
      <c r="U227" s="48" t="s">
        <v>864</v>
      </c>
      <c r="V227" s="48" t="s">
        <v>864</v>
      </c>
      <c r="W227" s="48" t="s">
        <v>864</v>
      </c>
      <c r="X227" s="48" t="s">
        <v>864</v>
      </c>
      <c r="Y227" s="48" t="s">
        <v>864</v>
      </c>
      <c r="Z227" s="48" t="s">
        <v>864</v>
      </c>
      <c r="AA227" s="48" t="s">
        <v>1160</v>
      </c>
      <c r="AB227" s="48" t="s">
        <v>1160</v>
      </c>
      <c r="AC227" s="48" t="s">
        <v>1160</v>
      </c>
      <c r="AD227" s="48" t="s">
        <v>1160</v>
      </c>
      <c r="AE227" s="48" t="s">
        <v>1160</v>
      </c>
      <c r="AF227" s="48" t="s">
        <v>1160</v>
      </c>
      <c r="AG227" s="48" t="s">
        <v>1160</v>
      </c>
      <c r="AH227" s="48" t="s">
        <v>1161</v>
      </c>
      <c r="AI227" s="48" t="s">
        <v>1300</v>
      </c>
      <c r="AJ227" s="48" t="s">
        <v>1300</v>
      </c>
      <c r="AK227" s="48" t="s">
        <v>1300</v>
      </c>
      <c r="AL227" s="48" t="s">
        <v>1300</v>
      </c>
      <c r="AM227" s="48" t="s">
        <v>1300</v>
      </c>
      <c r="AN227" s="48" t="s">
        <v>1300</v>
      </c>
      <c r="AO227" s="48" t="s">
        <v>414</v>
      </c>
      <c r="AP227" s="48" t="s">
        <v>414</v>
      </c>
      <c r="AQ227" s="48" t="s">
        <v>414</v>
      </c>
      <c r="AR227" s="48" t="s">
        <v>414</v>
      </c>
      <c r="AS227" s="56" t="s">
        <v>414</v>
      </c>
      <c r="AT227" s="56" t="s">
        <v>415</v>
      </c>
      <c r="AU227" s="56" t="s">
        <v>415</v>
      </c>
      <c r="AV227" s="56" t="s">
        <v>415</v>
      </c>
      <c r="AW227" s="56" t="s">
        <v>415</v>
      </c>
      <c r="AX227" s="56" t="s">
        <v>415</v>
      </c>
      <c r="AY227" s="56" t="s">
        <v>415</v>
      </c>
      <c r="AZ227" s="51" t="s">
        <v>415</v>
      </c>
    </row>
    <row r="228" ht="15.75" customHeight="1">
      <c r="A228" s="40">
        <v>202.0</v>
      </c>
      <c r="B228" s="28" t="s">
        <v>1301</v>
      </c>
      <c r="C228" s="28" t="s">
        <v>560</v>
      </c>
      <c r="D228" s="42">
        <f t="array" ref="D228">index(systems,match($A228,INDEX(systems,0,1),),3)</f>
        <v>-191.068</v>
      </c>
      <c r="E228" s="42">
        <f t="array" ref="E228">index(systems,match($A228,INDEX(systems,0,1),),4)</f>
        <v>-163.776</v>
      </c>
      <c r="F228" s="43" t="str">
        <f>IFERROR(__xludf.DUMMYFUNCTION("let(row, match($B228&amp;if($C228&lt;&gt;"""","" [""&amp;$C228&amp;""]"",""""),index(nebulae,,2),0),join("","",iferror(round(index(nebulae,row,5)/2,3),1),iferror(round(index(nebulae,row,6)/2,3),1),0))"),"1,1,0")</f>
        <v>1,1,0</v>
      </c>
      <c r="G228" s="44" t="s">
        <v>1302</v>
      </c>
      <c r="H228" s="45">
        <f t="array" ref="H228">let(systemId,match(A228,index(systems,0,1),),refSystemId,match($H$1,index(systems,0,1),),x,index(systems,systemId,3),y,index(systems,systemId,4),refX,index(systems,refSystemId,3),refY,index(systems,refSystemId,4),round(sqrt((x-refX)^2+(y-refY)^2),3))</f>
        <v>251.654</v>
      </c>
      <c r="I228" s="28" t="s">
        <v>1303</v>
      </c>
      <c r="J228" s="48" t="s">
        <v>1304</v>
      </c>
      <c r="K228" s="48" t="s">
        <v>1304</v>
      </c>
      <c r="L228" s="48" t="s">
        <v>1304</v>
      </c>
      <c r="M228" s="48" t="s">
        <v>1304</v>
      </c>
      <c r="N228" s="28" t="s">
        <v>1304</v>
      </c>
      <c r="O228" s="48" t="s">
        <v>1304</v>
      </c>
      <c r="P228" s="48" t="s">
        <v>1304</v>
      </c>
      <c r="Q228" s="48" t="s">
        <v>1304</v>
      </c>
      <c r="R228" s="48" t="s">
        <v>1304</v>
      </c>
      <c r="S228" s="48" t="s">
        <v>1305</v>
      </c>
      <c r="T228" s="48" t="s">
        <v>1305</v>
      </c>
      <c r="U228" s="48" t="s">
        <v>1304</v>
      </c>
      <c r="V228" s="48" t="s">
        <v>1304</v>
      </c>
      <c r="W228" s="48" t="s">
        <v>1304</v>
      </c>
      <c r="X228" s="48" t="s">
        <v>1304</v>
      </c>
      <c r="Y228" s="48" t="s">
        <v>1304</v>
      </c>
      <c r="Z228" s="48" t="s">
        <v>1304</v>
      </c>
      <c r="AA228" s="48" t="s">
        <v>1304</v>
      </c>
      <c r="AB228" s="48" t="s">
        <v>1304</v>
      </c>
      <c r="AC228" s="48" t="s">
        <v>1304</v>
      </c>
      <c r="AD228" s="48" t="s">
        <v>1304</v>
      </c>
      <c r="AE228" s="48" t="s">
        <v>1304</v>
      </c>
      <c r="AF228" s="48" t="s">
        <v>1304</v>
      </c>
      <c r="AG228" s="48" t="s">
        <v>1304</v>
      </c>
      <c r="AH228" s="48" t="s">
        <v>1304</v>
      </c>
      <c r="AI228" s="48" t="s">
        <v>1304</v>
      </c>
      <c r="AJ228" s="48" t="s">
        <v>1304</v>
      </c>
      <c r="AK228" s="48" t="s">
        <v>1304</v>
      </c>
      <c r="AL228" s="48" t="s">
        <v>1304</v>
      </c>
      <c r="AM228" s="48" t="s">
        <v>1304</v>
      </c>
      <c r="AN228" s="48" t="s">
        <v>1304</v>
      </c>
      <c r="AO228" s="48" t="s">
        <v>1304</v>
      </c>
      <c r="AP228" s="48" t="s">
        <v>1304</v>
      </c>
      <c r="AQ228" s="48" t="s">
        <v>1304</v>
      </c>
      <c r="AR228" s="48" t="s">
        <v>1303</v>
      </c>
      <c r="AS228" s="48" t="s">
        <v>1303</v>
      </c>
      <c r="AT228" s="48" t="s">
        <v>946</v>
      </c>
      <c r="AU228" s="48" t="s">
        <v>946</v>
      </c>
      <c r="AV228" s="48" t="s">
        <v>946</v>
      </c>
      <c r="AW228" s="48" t="s">
        <v>946</v>
      </c>
      <c r="AX228" s="48" t="s">
        <v>1306</v>
      </c>
      <c r="AY228" s="48" t="s">
        <v>1306</v>
      </c>
      <c r="AZ228" s="51" t="s">
        <v>1306</v>
      </c>
    </row>
    <row r="229" ht="15.75" customHeight="1">
      <c r="A229" s="40">
        <v>2935.0</v>
      </c>
      <c r="B229" s="28" t="s">
        <v>1301</v>
      </c>
      <c r="C229" s="28" t="s">
        <v>735</v>
      </c>
      <c r="D229" s="42">
        <f t="array" ref="D229">index(systems,match($A229,INDEX(systems,0,1),),3)</f>
        <v>71.811</v>
      </c>
      <c r="E229" s="42">
        <f t="array" ref="E229">index(systems,match($A229,INDEX(systems,0,1),),4)</f>
        <v>1734.247</v>
      </c>
      <c r="F229" s="43" t="str">
        <f>IFERROR(__xludf.DUMMYFUNCTION("let(row, match($B229&amp;if($C229&lt;&gt;"""","" [""&amp;$C229&amp;""]"",""""),index(nebulae,,2),0),join("","",iferror(round(index(nebulae,row,5)/2,3),1),iferror(round(index(nebulae,row,6)/2,3),1),0))"),"1,1,0")</f>
        <v>1,1,0</v>
      </c>
      <c r="G229" s="44" t="s">
        <v>1307</v>
      </c>
      <c r="H229" s="45">
        <f t="array" ref="H229">let(systemId,match(A229,index(systems,0,1),),refSystemId,match($H$1,index(systems,0,1),),x,index(systems,systemId,3),y,index(systems,systemId,4),refX,index(systems,refSystemId,3),refY,index(systems,refSystemId,4),round(sqrt((x-refX)^2+(y-refY)^2),3))</f>
        <v>1735.733</v>
      </c>
      <c r="I229" s="41"/>
      <c r="J229" s="41"/>
      <c r="K229" s="41"/>
      <c r="L229" s="41"/>
      <c r="M229" s="41"/>
      <c r="N229" s="41"/>
      <c r="O229" s="41"/>
      <c r="P229" s="48" t="s">
        <v>408</v>
      </c>
      <c r="Q229" s="48" t="s">
        <v>408</v>
      </c>
      <c r="R229" s="48" t="s">
        <v>408</v>
      </c>
      <c r="S229" s="48" t="s">
        <v>408</v>
      </c>
      <c r="T229" s="48" t="s">
        <v>408</v>
      </c>
      <c r="U229" s="48" t="s">
        <v>408</v>
      </c>
      <c r="V229" s="41"/>
      <c r="W229" s="41"/>
      <c r="X229" s="41"/>
      <c r="Y229" s="52" t="s">
        <v>735</v>
      </c>
      <c r="Z229" s="48" t="s">
        <v>735</v>
      </c>
      <c r="AA229" s="52" t="s">
        <v>735</v>
      </c>
      <c r="AB229" s="52" t="s">
        <v>735</v>
      </c>
      <c r="AC229" s="52" t="s">
        <v>735</v>
      </c>
      <c r="AD229" s="52" t="s">
        <v>735</v>
      </c>
      <c r="AE229" s="52" t="s">
        <v>735</v>
      </c>
      <c r="AF229" s="52" t="s">
        <v>735</v>
      </c>
      <c r="AG229" s="52" t="s">
        <v>735</v>
      </c>
      <c r="AH229" s="52" t="s">
        <v>735</v>
      </c>
      <c r="AI229" s="52" t="s">
        <v>735</v>
      </c>
      <c r="AJ229" s="52" t="s">
        <v>735</v>
      </c>
      <c r="AK229" s="52" t="s">
        <v>735</v>
      </c>
      <c r="AL229" s="52" t="s">
        <v>735</v>
      </c>
      <c r="AM229" s="52" t="s">
        <v>735</v>
      </c>
      <c r="AN229" s="52" t="s">
        <v>735</v>
      </c>
      <c r="AO229" s="52" t="s">
        <v>735</v>
      </c>
      <c r="AP229" s="52" t="s">
        <v>735</v>
      </c>
      <c r="AQ229" s="52" t="s">
        <v>422</v>
      </c>
      <c r="AR229" s="48" t="s">
        <v>422</v>
      </c>
      <c r="AS229" s="48" t="s">
        <v>422</v>
      </c>
      <c r="AT229" s="28" t="s">
        <v>422</v>
      </c>
      <c r="AU229" s="41"/>
      <c r="AV229" s="41"/>
      <c r="AW229" s="41"/>
      <c r="AX229" s="41"/>
      <c r="AY229" s="41"/>
      <c r="AZ229" s="55"/>
    </row>
    <row r="230" ht="15.75" customHeight="1">
      <c r="A230" s="40">
        <v>203.0</v>
      </c>
      <c r="B230" s="28" t="s">
        <v>1308</v>
      </c>
      <c r="C230" s="41"/>
      <c r="D230" s="42">
        <f t="array" ref="D230">index(systems,match($A230,INDEX(systems,0,1),),3)</f>
        <v>227.712</v>
      </c>
      <c r="E230" s="42">
        <f t="array" ref="E230">index(systems,match($A230,INDEX(systems,0,1),),4)</f>
        <v>-373.559</v>
      </c>
      <c r="F230" s="43" t="str">
        <f>IFERROR(__xludf.DUMMYFUNCTION("let(row, match($B230&amp;if($C230&lt;&gt;"""","" [""&amp;$C230&amp;""]"",""""),index(nebulae,,2),0),join("","",iferror(round(index(nebulae,row,5)/2,3),1),iferror(round(index(nebulae,row,6)/2,3),1),0))"),"1,1,0")</f>
        <v>1,1,0</v>
      </c>
      <c r="G230" s="44" t="s">
        <v>1309</v>
      </c>
      <c r="H230" s="45">
        <f t="array" ref="H230">let(systemId,match(A230,index(systems,0,1),),refSystemId,match($H$1,index(systems,0,1),),x,index(systems,systemId,3),y,index(systems,systemId,4),refX,index(systems,refSystemId,3),refY,index(systems,refSystemId,4),round(sqrt((x-refX)^2+(y-refY)^2),3))</f>
        <v>437.492</v>
      </c>
      <c r="I230" s="46" t="s">
        <v>408</v>
      </c>
      <c r="J230" s="46" t="s">
        <v>408</v>
      </c>
      <c r="K230" s="46" t="s">
        <v>408</v>
      </c>
      <c r="L230" s="46" t="s">
        <v>408</v>
      </c>
      <c r="M230" s="46" t="s">
        <v>408</v>
      </c>
      <c r="N230" s="51" t="s">
        <v>408</v>
      </c>
      <c r="O230" s="41"/>
      <c r="P230" s="48" t="s">
        <v>630</v>
      </c>
      <c r="Q230" s="48" t="s">
        <v>630</v>
      </c>
      <c r="R230" s="48" t="s">
        <v>630</v>
      </c>
      <c r="S230" s="48" t="s">
        <v>630</v>
      </c>
      <c r="T230" s="48" t="s">
        <v>630</v>
      </c>
      <c r="U230" s="48" t="s">
        <v>630</v>
      </c>
      <c r="V230" s="48" t="s">
        <v>630</v>
      </c>
      <c r="W230" s="48" t="s">
        <v>630</v>
      </c>
      <c r="X230" s="48" t="s">
        <v>630</v>
      </c>
      <c r="Y230" s="48" t="s">
        <v>630</v>
      </c>
      <c r="Z230" s="48" t="s">
        <v>630</v>
      </c>
      <c r="AA230" s="48" t="s">
        <v>630</v>
      </c>
      <c r="AB230" s="48" t="s">
        <v>630</v>
      </c>
      <c r="AC230" s="48" t="s">
        <v>630</v>
      </c>
      <c r="AD230" s="48" t="s">
        <v>630</v>
      </c>
      <c r="AE230" s="48" t="s">
        <v>630</v>
      </c>
      <c r="AF230" s="48" t="s">
        <v>630</v>
      </c>
      <c r="AG230" s="48" t="s">
        <v>630</v>
      </c>
      <c r="AH230" s="48" t="s">
        <v>630</v>
      </c>
      <c r="AI230" s="48" t="s">
        <v>630</v>
      </c>
      <c r="AJ230" s="48" t="s">
        <v>630</v>
      </c>
      <c r="AK230" s="48" t="s">
        <v>630</v>
      </c>
      <c r="AL230" s="48" t="s">
        <v>630</v>
      </c>
      <c r="AM230" s="48" t="s">
        <v>630</v>
      </c>
      <c r="AN230" s="48" t="s">
        <v>630</v>
      </c>
      <c r="AO230" s="48" t="s">
        <v>630</v>
      </c>
      <c r="AP230" s="48" t="s">
        <v>630</v>
      </c>
      <c r="AQ230" s="48" t="s">
        <v>953</v>
      </c>
      <c r="AR230" s="48" t="s">
        <v>953</v>
      </c>
      <c r="AS230" s="48" t="s">
        <v>953</v>
      </c>
      <c r="AT230" s="52" t="s">
        <v>953</v>
      </c>
      <c r="AU230" s="52" t="s">
        <v>953</v>
      </c>
      <c r="AV230" s="48" t="s">
        <v>418</v>
      </c>
      <c r="AW230" s="48" t="s">
        <v>418</v>
      </c>
      <c r="AX230" s="52" t="s">
        <v>418</v>
      </c>
      <c r="AY230" s="52" t="s">
        <v>418</v>
      </c>
      <c r="AZ230" s="51" t="s">
        <v>418</v>
      </c>
    </row>
    <row r="231" ht="15.75" customHeight="1">
      <c r="A231" s="40">
        <v>204.0</v>
      </c>
      <c r="B231" s="28" t="s">
        <v>1310</v>
      </c>
      <c r="C231" s="41"/>
      <c r="D231" s="42">
        <f t="array" ref="D231">index(systems,match($A231,INDEX(systems,0,1),),3)</f>
        <v>-16.034</v>
      </c>
      <c r="E231" s="42">
        <f t="array" ref="E231">index(systems,match($A231,INDEX(systems,0,1),),4)</f>
        <v>51.65</v>
      </c>
      <c r="F231" s="43" t="str">
        <f>IFERROR(__xludf.DUMMYFUNCTION("let(row, match($B231&amp;if($C231&lt;&gt;"""","" [""&amp;$C231&amp;""]"",""""),index(nebulae,,2),0),join("","",iferror(round(index(nebulae,row,5)/2,3),1),iferror(round(index(nebulae,row,6)/2,3),1),0))"),"1,1,0")</f>
        <v>1,1,0</v>
      </c>
      <c r="G231" s="44" t="s">
        <v>1311</v>
      </c>
      <c r="H231" s="65">
        <f t="array" ref="H231">let(systemId,match(A231,index(systems,0,1),),refSystemId,match($H$1,index(systems,0,1),),x,index(systems,systemId,3),y,index(systems,systemId,4),refX,index(systems,refSystemId,3),refY,index(systems,refSystemId,4),round(sqrt((x-refX)^2+(y-refY)^2),3))</f>
        <v>54.082</v>
      </c>
      <c r="I231" s="46" t="s">
        <v>418</v>
      </c>
      <c r="J231" s="46" t="s">
        <v>418</v>
      </c>
      <c r="K231" s="46" t="s">
        <v>418</v>
      </c>
      <c r="L231" s="46" t="s">
        <v>508</v>
      </c>
      <c r="M231" s="47" t="s">
        <v>508</v>
      </c>
      <c r="N231" s="28" t="s">
        <v>925</v>
      </c>
      <c r="O231" s="48" t="s">
        <v>925</v>
      </c>
      <c r="P231" s="48" t="s">
        <v>925</v>
      </c>
      <c r="Q231" s="48" t="s">
        <v>925</v>
      </c>
      <c r="R231" s="48" t="s">
        <v>926</v>
      </c>
      <c r="S231" s="48" t="s">
        <v>925</v>
      </c>
      <c r="T231" s="28" t="s">
        <v>925</v>
      </c>
      <c r="U231" s="48" t="s">
        <v>927</v>
      </c>
      <c r="V231" s="48" t="s">
        <v>927</v>
      </c>
      <c r="W231" s="48" t="s">
        <v>928</v>
      </c>
      <c r="X231" s="48" t="s">
        <v>641</v>
      </c>
      <c r="Y231" s="48" t="s">
        <v>886</v>
      </c>
      <c r="Z231" s="48" t="s">
        <v>641</v>
      </c>
      <c r="AA231" s="48" t="s">
        <v>831</v>
      </c>
      <c r="AB231" s="48" t="s">
        <v>831</v>
      </c>
      <c r="AC231" s="48" t="s">
        <v>831</v>
      </c>
      <c r="AD231" s="48" t="s">
        <v>831</v>
      </c>
      <c r="AE231" s="48" t="s">
        <v>831</v>
      </c>
      <c r="AF231" s="48" t="s">
        <v>831</v>
      </c>
      <c r="AG231" s="48" t="s">
        <v>831</v>
      </c>
      <c r="AH231" s="48" t="s">
        <v>832</v>
      </c>
      <c r="AI231" s="48" t="s">
        <v>529</v>
      </c>
      <c r="AJ231" s="48" t="s">
        <v>529</v>
      </c>
      <c r="AK231" s="48" t="s">
        <v>529</v>
      </c>
      <c r="AL231" s="48" t="s">
        <v>529</v>
      </c>
      <c r="AM231" s="48" t="s">
        <v>529</v>
      </c>
      <c r="AN231" s="48" t="s">
        <v>886</v>
      </c>
      <c r="AO231" s="48" t="s">
        <v>886</v>
      </c>
      <c r="AP231" s="48" t="s">
        <v>886</v>
      </c>
      <c r="AQ231" s="48" t="s">
        <v>886</v>
      </c>
      <c r="AR231" s="48" t="s">
        <v>886</v>
      </c>
      <c r="AS231" s="48" t="s">
        <v>833</v>
      </c>
      <c r="AT231" s="48" t="s">
        <v>833</v>
      </c>
      <c r="AU231" s="48" t="s">
        <v>833</v>
      </c>
      <c r="AV231" s="48" t="s">
        <v>833</v>
      </c>
      <c r="AW231" s="48" t="s">
        <v>418</v>
      </c>
      <c r="AX231" s="48" t="s">
        <v>895</v>
      </c>
      <c r="AY231" s="48" t="s">
        <v>895</v>
      </c>
      <c r="AZ231" s="28" t="s">
        <v>896</v>
      </c>
    </row>
    <row r="232" ht="15.75" customHeight="1">
      <c r="A232" s="40">
        <v>205.0</v>
      </c>
      <c r="B232" s="28" t="s">
        <v>1312</v>
      </c>
      <c r="C232" s="41"/>
      <c r="D232" s="42">
        <f t="array" ref="D232">index(systems,match($A232,INDEX(systems,0,1),),3)</f>
        <v>-201.11</v>
      </c>
      <c r="E232" s="42">
        <f t="array" ref="E232">index(systems,match($A232,INDEX(systems,0,1),),4)</f>
        <v>-227.22</v>
      </c>
      <c r="F232" s="43" t="str">
        <f>IFERROR(__xludf.DUMMYFUNCTION("let(row, match($B232&amp;if($C232&lt;&gt;"""","" [""&amp;$C232&amp;""]"",""""),index(nebulae,,2),0),join("","",iferror(round(index(nebulae,row,5)/2,3),1),iferror(round(index(nebulae,row,6)/2,3),1),0))"),"1,1,0")</f>
        <v>1,1,0</v>
      </c>
      <c r="G232" s="44" t="s">
        <v>1313</v>
      </c>
      <c r="H232" s="45">
        <f t="array" ref="H232">let(systemId,match(A232,index(systems,0,1),),refSystemId,match($H$1,index(systems,0,1),),x,index(systems,systemId,3),y,index(systems,systemId,4),refX,index(systems,refSystemId,3),refY,index(systems,refSystemId,4),round(sqrt((x-refX)^2+(y-refY)^2),3))</f>
        <v>303.437</v>
      </c>
      <c r="I232" s="46" t="s">
        <v>408</v>
      </c>
      <c r="J232" s="53"/>
      <c r="K232" s="53"/>
      <c r="L232" s="53"/>
      <c r="M232" s="53"/>
      <c r="N232" s="28" t="s">
        <v>558</v>
      </c>
      <c r="O232" s="48" t="s">
        <v>558</v>
      </c>
      <c r="P232" s="48" t="s">
        <v>558</v>
      </c>
      <c r="Q232" s="48" t="s">
        <v>558</v>
      </c>
      <c r="R232" s="48" t="s">
        <v>558</v>
      </c>
      <c r="S232" s="48" t="s">
        <v>558</v>
      </c>
      <c r="T232" s="48" t="s">
        <v>558</v>
      </c>
      <c r="U232" s="48" t="s">
        <v>558</v>
      </c>
      <c r="V232" s="48" t="s">
        <v>558</v>
      </c>
      <c r="W232" s="48" t="s">
        <v>558</v>
      </c>
      <c r="X232" s="48" t="s">
        <v>558</v>
      </c>
      <c r="Y232" s="48" t="s">
        <v>558</v>
      </c>
      <c r="Z232" s="48" t="s">
        <v>558</v>
      </c>
      <c r="AA232" s="48" t="s">
        <v>558</v>
      </c>
      <c r="AB232" s="48" t="s">
        <v>558</v>
      </c>
      <c r="AC232" s="48" t="s">
        <v>558</v>
      </c>
      <c r="AD232" s="48" t="s">
        <v>558</v>
      </c>
      <c r="AE232" s="48" t="s">
        <v>558</v>
      </c>
      <c r="AF232" s="48" t="s">
        <v>558</v>
      </c>
      <c r="AG232" s="48" t="s">
        <v>558</v>
      </c>
      <c r="AH232" s="48" t="s">
        <v>558</v>
      </c>
      <c r="AI232" s="48" t="s">
        <v>558</v>
      </c>
      <c r="AJ232" s="48" t="s">
        <v>558</v>
      </c>
      <c r="AK232" s="48" t="s">
        <v>558</v>
      </c>
      <c r="AL232" s="48" t="s">
        <v>558</v>
      </c>
      <c r="AM232" s="48" t="s">
        <v>558</v>
      </c>
      <c r="AN232" s="48" t="s">
        <v>558</v>
      </c>
      <c r="AO232" s="48" t="s">
        <v>558</v>
      </c>
      <c r="AP232" s="48" t="s">
        <v>558</v>
      </c>
      <c r="AQ232" s="48" t="s">
        <v>558</v>
      </c>
      <c r="AR232" s="48" t="s">
        <v>676</v>
      </c>
      <c r="AS232" s="48" t="s">
        <v>676</v>
      </c>
      <c r="AT232" s="48" t="s">
        <v>676</v>
      </c>
      <c r="AU232" s="48" t="s">
        <v>677</v>
      </c>
      <c r="AV232" s="48" t="s">
        <v>677</v>
      </c>
      <c r="AW232" s="48" t="s">
        <v>677</v>
      </c>
      <c r="AX232" s="48" t="s">
        <v>677</v>
      </c>
      <c r="AY232" s="48" t="s">
        <v>1086</v>
      </c>
      <c r="AZ232" s="51" t="s">
        <v>1086</v>
      </c>
    </row>
    <row r="233" ht="15.75" customHeight="1">
      <c r="A233" s="40">
        <v>3017.0</v>
      </c>
      <c r="B233" s="28" t="s">
        <v>1314</v>
      </c>
      <c r="C233" s="41"/>
      <c r="D233" s="42">
        <f t="array" ref="D233">index(systems,match($A233,INDEX(systems,0,1),),3)</f>
        <v>-71.766</v>
      </c>
      <c r="E233" s="42">
        <f t="array" ref="E233">index(systems,match($A233,INDEX(systems,0,1),),4)</f>
        <v>986.082</v>
      </c>
      <c r="F233" s="43" t="str">
        <f>IFERROR(__xludf.DUMMYFUNCTION("let(row, match($B233&amp;if($C233&lt;&gt;"""","" [""&amp;$C233&amp;""]"",""""),index(nebulae,,2),0),join("","",iferror(round(index(nebulae,row,5)/2,3),1),iferror(round(index(nebulae,row,6)/2,3),1),0))"),"1,1,0")</f>
        <v>1,1,0</v>
      </c>
      <c r="G233" s="44" t="s">
        <v>1315</v>
      </c>
      <c r="H233" s="45">
        <f t="array" ref="H233">let(systemId,match(A233,index(systems,0,1),),refSystemId,match($H$1,index(systems,0,1),),x,index(systems,systemId,3),y,index(systems,systemId,4),refX,index(systems,refSystemId,3),refY,index(systems,refSystemId,4),round(sqrt((x-refX)^2+(y-refY)^2),3))</f>
        <v>988.69</v>
      </c>
      <c r="I233" s="55"/>
      <c r="J233" s="55"/>
      <c r="K233" s="55"/>
      <c r="L233" s="55"/>
      <c r="M233" s="55"/>
      <c r="N233" s="55"/>
      <c r="O233" s="55"/>
      <c r="P233" s="56" t="s">
        <v>408</v>
      </c>
      <c r="Q233" s="56" t="s">
        <v>408</v>
      </c>
      <c r="R233" s="56" t="s">
        <v>408</v>
      </c>
      <c r="S233" s="56" t="s">
        <v>408</v>
      </c>
      <c r="T233" s="56" t="s">
        <v>408</v>
      </c>
      <c r="U233" s="56" t="s">
        <v>408</v>
      </c>
      <c r="V233" s="56" t="s">
        <v>408</v>
      </c>
      <c r="W233" s="56" t="s">
        <v>408</v>
      </c>
      <c r="X233" s="56" t="s">
        <v>408</v>
      </c>
      <c r="Y233" s="56" t="s">
        <v>408</v>
      </c>
      <c r="Z233" s="56" t="s">
        <v>408</v>
      </c>
      <c r="AA233" s="56" t="s">
        <v>408</v>
      </c>
      <c r="AB233" s="52" t="s">
        <v>1316</v>
      </c>
      <c r="AC233" s="52" t="s">
        <v>1316</v>
      </c>
      <c r="AD233" s="52" t="s">
        <v>1316</v>
      </c>
      <c r="AE233" s="52" t="s">
        <v>1316</v>
      </c>
      <c r="AF233" s="52" t="s">
        <v>1316</v>
      </c>
      <c r="AG233" s="52" t="s">
        <v>1316</v>
      </c>
      <c r="AH233" s="52" t="s">
        <v>1316</v>
      </c>
      <c r="AI233" s="52" t="s">
        <v>1316</v>
      </c>
      <c r="AJ233" s="52" t="s">
        <v>1316</v>
      </c>
      <c r="AK233" s="52" t="s">
        <v>1316</v>
      </c>
      <c r="AL233" s="52" t="s">
        <v>1316</v>
      </c>
      <c r="AM233" s="52" t="s">
        <v>1316</v>
      </c>
      <c r="AN233" s="52" t="s">
        <v>1316</v>
      </c>
      <c r="AO233" s="49" t="s">
        <v>1316</v>
      </c>
      <c r="AP233" s="52" t="s">
        <v>1316</v>
      </c>
      <c r="AQ233" s="56" t="s">
        <v>422</v>
      </c>
      <c r="AR233" s="56" t="s">
        <v>422</v>
      </c>
      <c r="AS233" s="56" t="s">
        <v>422</v>
      </c>
      <c r="AT233" s="56" t="s">
        <v>422</v>
      </c>
      <c r="AU233" s="51" t="s">
        <v>422</v>
      </c>
      <c r="AV233" s="55"/>
      <c r="AW233" s="55"/>
      <c r="AX233" s="55"/>
      <c r="AY233" s="55"/>
      <c r="AZ233" s="55"/>
    </row>
    <row r="234" ht="15.75" customHeight="1">
      <c r="A234" s="40">
        <v>206.0</v>
      </c>
      <c r="B234" s="28" t="s">
        <v>1317</v>
      </c>
      <c r="C234" s="41"/>
      <c r="D234" s="42">
        <f t="array" ref="D234">index(systems,match($A234,INDEX(systems,0,1),),3)</f>
        <v>-377.644</v>
      </c>
      <c r="E234" s="42">
        <f t="array" ref="E234">index(systems,match($A234,INDEX(systems,0,1),),4)</f>
        <v>-176.567</v>
      </c>
      <c r="F234" s="43" t="str">
        <f>IFERROR(__xludf.DUMMYFUNCTION("let(row, match($B234&amp;if($C234&lt;&gt;"""","" [""&amp;$C234&amp;""]"",""""),index(nebulae,,2),0),join("","",iferror(round(index(nebulae,row,5)/2,3),1),iferror(round(index(nebulae,row,6)/2,3),1),0))"),"1,1,0")</f>
        <v>1,1,0</v>
      </c>
      <c r="G234" s="44" t="s">
        <v>1318</v>
      </c>
      <c r="H234" s="45">
        <f t="array" ref="H234">let(systemId,match(A234,index(systems,0,1),),refSystemId,match($H$1,index(systems,0,1),),x,index(systems,systemId,3),y,index(systems,systemId,4),refX,index(systems,refSystemId,3),refY,index(systems,refSystemId,4),round(sqrt((x-refX)^2+(y-refY)^2),3))</f>
        <v>416.882</v>
      </c>
      <c r="I234" s="46" t="s">
        <v>408</v>
      </c>
      <c r="J234" s="46" t="s">
        <v>408</v>
      </c>
      <c r="K234" s="46" t="s">
        <v>408</v>
      </c>
      <c r="L234" s="46" t="s">
        <v>408</v>
      </c>
      <c r="M234" s="46" t="s">
        <v>408</v>
      </c>
      <c r="N234" s="28" t="s">
        <v>408</v>
      </c>
      <c r="O234" s="41"/>
      <c r="P234" s="48" t="s">
        <v>560</v>
      </c>
      <c r="Q234" s="48" t="s">
        <v>560</v>
      </c>
      <c r="R234" s="48" t="s">
        <v>560</v>
      </c>
      <c r="S234" s="48" t="s">
        <v>560</v>
      </c>
      <c r="T234" s="48" t="s">
        <v>560</v>
      </c>
      <c r="U234" s="48" t="s">
        <v>560</v>
      </c>
      <c r="V234" s="48" t="s">
        <v>560</v>
      </c>
      <c r="W234" s="48" t="s">
        <v>560</v>
      </c>
      <c r="X234" s="48" t="s">
        <v>560</v>
      </c>
      <c r="Y234" s="48" t="s">
        <v>560</v>
      </c>
      <c r="Z234" s="48" t="s">
        <v>560</v>
      </c>
      <c r="AA234" s="48" t="s">
        <v>560</v>
      </c>
      <c r="AB234" s="48" t="s">
        <v>560</v>
      </c>
      <c r="AC234" s="48" t="s">
        <v>560</v>
      </c>
      <c r="AD234" s="48" t="s">
        <v>560</v>
      </c>
      <c r="AE234" s="48" t="s">
        <v>560</v>
      </c>
      <c r="AF234" s="48" t="s">
        <v>560</v>
      </c>
      <c r="AG234" s="48" t="s">
        <v>560</v>
      </c>
      <c r="AH234" s="48" t="s">
        <v>560</v>
      </c>
      <c r="AI234" s="48" t="s">
        <v>560</v>
      </c>
      <c r="AJ234" s="48" t="s">
        <v>560</v>
      </c>
      <c r="AK234" s="48" t="s">
        <v>560</v>
      </c>
      <c r="AL234" s="48" t="s">
        <v>560</v>
      </c>
      <c r="AM234" s="48" t="s">
        <v>560</v>
      </c>
      <c r="AN234" s="48" t="s">
        <v>560</v>
      </c>
      <c r="AO234" s="48" t="s">
        <v>560</v>
      </c>
      <c r="AP234" s="48" t="s">
        <v>560</v>
      </c>
      <c r="AQ234" s="48" t="s">
        <v>560</v>
      </c>
      <c r="AR234" s="48" t="s">
        <v>560</v>
      </c>
      <c r="AS234" s="48" t="s">
        <v>418</v>
      </c>
      <c r="AT234" s="48" t="s">
        <v>418</v>
      </c>
      <c r="AU234" s="48" t="s">
        <v>418</v>
      </c>
      <c r="AV234" s="48" t="s">
        <v>879</v>
      </c>
      <c r="AW234" s="48" t="s">
        <v>879</v>
      </c>
      <c r="AX234" s="48" t="s">
        <v>487</v>
      </c>
      <c r="AY234" s="48" t="s">
        <v>579</v>
      </c>
      <c r="AZ234" s="51" t="s">
        <v>487</v>
      </c>
    </row>
    <row r="235" ht="15.75" customHeight="1">
      <c r="A235" s="40">
        <v>207.0</v>
      </c>
      <c r="B235" s="28" t="s">
        <v>1319</v>
      </c>
      <c r="C235" s="41"/>
      <c r="D235" s="42">
        <f t="array" ref="D235">index(systems,match($A235,INDEX(systems,0,1),),3)</f>
        <v>4.386</v>
      </c>
      <c r="E235" s="42">
        <f t="array" ref="E235">index(systems,match($A235,INDEX(systems,0,1),),4)</f>
        <v>146.514</v>
      </c>
      <c r="F235" s="43" t="str">
        <f>IFERROR(__xludf.DUMMYFUNCTION("let(row, match($B235&amp;if($C235&lt;&gt;"""","" [""&amp;$C235&amp;""]"",""""),index(nebulae,,2),0),join("","",iferror(round(index(nebulae,row,5)/2,3),1),iferror(round(index(nebulae,row,6)/2,3),1),0))"),"1,1,0")</f>
        <v>1,1,0</v>
      </c>
      <c r="G235" s="44" t="s">
        <v>1320</v>
      </c>
      <c r="H235" s="45">
        <f t="array" ref="H235">let(systemId,match(A235,index(systems,0,1),),refSystemId,match($H$1,index(systems,0,1),),x,index(systems,systemId,3),y,index(systems,systemId,4),refX,index(systems,refSystemId,3),refY,index(systems,refSystemId,4),round(sqrt((x-refX)^2+(y-refY)^2),3))</f>
        <v>146.58</v>
      </c>
      <c r="I235" s="41"/>
      <c r="J235" s="41"/>
      <c r="K235" s="28" t="s">
        <v>418</v>
      </c>
      <c r="L235" s="28" t="s">
        <v>418</v>
      </c>
      <c r="M235" s="41"/>
      <c r="N235" s="28" t="s">
        <v>525</v>
      </c>
      <c r="O235" s="48" t="s">
        <v>525</v>
      </c>
      <c r="P235" s="48" t="s">
        <v>525</v>
      </c>
      <c r="Q235" s="48" t="s">
        <v>525</v>
      </c>
      <c r="R235" s="48" t="s">
        <v>525</v>
      </c>
      <c r="S235" s="48" t="s">
        <v>525</v>
      </c>
      <c r="T235" s="48" t="s">
        <v>525</v>
      </c>
      <c r="U235" s="48" t="s">
        <v>1204</v>
      </c>
      <c r="V235" s="48" t="s">
        <v>1204</v>
      </c>
      <c r="W235" s="48" t="s">
        <v>1204</v>
      </c>
      <c r="X235" s="48" t="s">
        <v>525</v>
      </c>
      <c r="Y235" s="48" t="s">
        <v>1321</v>
      </c>
      <c r="Z235" s="48" t="s">
        <v>526</v>
      </c>
      <c r="AA235" s="48" t="s">
        <v>1321</v>
      </c>
      <c r="AB235" s="48" t="s">
        <v>1321</v>
      </c>
      <c r="AC235" s="48" t="s">
        <v>1321</v>
      </c>
      <c r="AD235" s="48" t="s">
        <v>1321</v>
      </c>
      <c r="AE235" s="48" t="s">
        <v>1321</v>
      </c>
      <c r="AF235" s="48" t="s">
        <v>1321</v>
      </c>
      <c r="AG235" s="48" t="s">
        <v>1321</v>
      </c>
      <c r="AH235" s="48" t="s">
        <v>1321</v>
      </c>
      <c r="AI235" s="48" t="s">
        <v>1321</v>
      </c>
      <c r="AJ235" s="48" t="s">
        <v>1321</v>
      </c>
      <c r="AK235" s="48" t="s">
        <v>1321</v>
      </c>
      <c r="AL235" s="48" t="s">
        <v>1321</v>
      </c>
      <c r="AM235" s="48" t="s">
        <v>1321</v>
      </c>
      <c r="AN235" s="48" t="s">
        <v>1321</v>
      </c>
      <c r="AO235" s="48" t="s">
        <v>1321</v>
      </c>
      <c r="AP235" s="48" t="s">
        <v>1321</v>
      </c>
      <c r="AQ235" s="48" t="s">
        <v>886</v>
      </c>
      <c r="AR235" s="48" t="s">
        <v>886</v>
      </c>
      <c r="AS235" s="48" t="s">
        <v>1205</v>
      </c>
      <c r="AT235" s="48" t="s">
        <v>1205</v>
      </c>
      <c r="AU235" s="48" t="s">
        <v>1205</v>
      </c>
      <c r="AV235" s="48" t="s">
        <v>1205</v>
      </c>
      <c r="AW235" s="48" t="s">
        <v>1205</v>
      </c>
      <c r="AX235" s="48" t="s">
        <v>936</v>
      </c>
      <c r="AY235" s="48" t="s">
        <v>936</v>
      </c>
      <c r="AZ235" s="28" t="s">
        <v>936</v>
      </c>
    </row>
    <row r="236" ht="15.75" customHeight="1">
      <c r="A236" s="40">
        <v>208.0</v>
      </c>
      <c r="B236" s="28" t="s">
        <v>1322</v>
      </c>
      <c r="C236" s="41"/>
      <c r="D236" s="42">
        <f t="array" ref="D236">index(systems,match($A236,INDEX(systems,0,1),),3)</f>
        <v>176.54</v>
      </c>
      <c r="E236" s="42">
        <f t="array" ref="E236">index(systems,match($A236,INDEX(systems,0,1),),4)</f>
        <v>-296.299</v>
      </c>
      <c r="F236" s="43" t="str">
        <f>IFERROR(__xludf.DUMMYFUNCTION("let(row, match($B236&amp;if($C236&lt;&gt;"""","" [""&amp;$C236&amp;""]"",""""),index(nebulae,,2),0),join("","",iferror(round(index(nebulae,row,5)/2,3),1),iferror(round(index(nebulae,row,6)/2,3),1),0))"),"1,1,0")</f>
        <v>1,1,0</v>
      </c>
      <c r="G236" s="44" t="s">
        <v>1323</v>
      </c>
      <c r="H236" s="45">
        <f t="array" ref="H236">let(systemId,match(A236,index(systems,0,1),),refSystemId,match($H$1,index(systems,0,1),),x,index(systems,systemId,3),y,index(systems,systemId,4),refX,index(systems,refSystemId,3),refY,index(systems,refSystemId,4),round(sqrt((x-refX)^2+(y-refY)^2),3))</f>
        <v>344.905</v>
      </c>
      <c r="I236" s="28" t="s">
        <v>408</v>
      </c>
      <c r="J236" s="28" t="s">
        <v>408</v>
      </c>
      <c r="K236" s="28" t="s">
        <v>408</v>
      </c>
      <c r="L236" s="28" t="s">
        <v>408</v>
      </c>
      <c r="M236" s="28" t="s">
        <v>408</v>
      </c>
      <c r="N236" s="28" t="s">
        <v>408</v>
      </c>
      <c r="O236" s="41"/>
      <c r="P236" s="48" t="s">
        <v>491</v>
      </c>
      <c r="Q236" s="48" t="s">
        <v>491</v>
      </c>
      <c r="R236" s="48" t="s">
        <v>491</v>
      </c>
      <c r="S236" s="48" t="s">
        <v>491</v>
      </c>
      <c r="T236" s="48" t="s">
        <v>491</v>
      </c>
      <c r="U236" s="48" t="s">
        <v>491</v>
      </c>
      <c r="V236" s="48" t="s">
        <v>491</v>
      </c>
      <c r="W236" s="48" t="s">
        <v>491</v>
      </c>
      <c r="X236" s="48" t="s">
        <v>491</v>
      </c>
      <c r="Y236" s="48" t="s">
        <v>1324</v>
      </c>
      <c r="Z236" s="48" t="s">
        <v>1324</v>
      </c>
      <c r="AA236" s="48" t="s">
        <v>1325</v>
      </c>
      <c r="AB236" s="48" t="s">
        <v>1325</v>
      </c>
      <c r="AC236" s="48" t="s">
        <v>1325</v>
      </c>
      <c r="AD236" s="48" t="s">
        <v>1325</v>
      </c>
      <c r="AE236" s="48" t="s">
        <v>1325</v>
      </c>
      <c r="AF236" s="48" t="s">
        <v>1325</v>
      </c>
      <c r="AG236" s="48" t="s">
        <v>1325</v>
      </c>
      <c r="AH236" s="48" t="s">
        <v>1325</v>
      </c>
      <c r="AI236" s="48" t="s">
        <v>1325</v>
      </c>
      <c r="AJ236" s="48" t="s">
        <v>1325</v>
      </c>
      <c r="AK236" s="48" t="s">
        <v>1325</v>
      </c>
      <c r="AL236" s="48" t="s">
        <v>1325</v>
      </c>
      <c r="AM236" s="48" t="s">
        <v>1325</v>
      </c>
      <c r="AN236" s="48" t="s">
        <v>1325</v>
      </c>
      <c r="AO236" s="48" t="s">
        <v>1324</v>
      </c>
      <c r="AP236" s="48" t="s">
        <v>1324</v>
      </c>
      <c r="AQ236" s="48" t="s">
        <v>1324</v>
      </c>
      <c r="AR236" s="48" t="s">
        <v>1324</v>
      </c>
      <c r="AS236" s="48" t="s">
        <v>1324</v>
      </c>
      <c r="AT236" s="48" t="s">
        <v>1324</v>
      </c>
      <c r="AU236" s="48" t="s">
        <v>1324</v>
      </c>
      <c r="AV236" s="48" t="s">
        <v>1324</v>
      </c>
      <c r="AW236" s="48" t="s">
        <v>1324</v>
      </c>
      <c r="AX236" s="48" t="s">
        <v>1326</v>
      </c>
      <c r="AY236" s="48" t="s">
        <v>1327</v>
      </c>
      <c r="AZ236" s="28" t="s">
        <v>1327</v>
      </c>
    </row>
    <row r="237" ht="15.75" customHeight="1">
      <c r="A237" s="40">
        <v>209.0</v>
      </c>
      <c r="B237" s="28" t="s">
        <v>1328</v>
      </c>
      <c r="C237" s="41"/>
      <c r="D237" s="42">
        <f t="array" ref="D237">index(systems,match($A237,INDEX(systems,0,1),),3)</f>
        <v>-124.018</v>
      </c>
      <c r="E237" s="42">
        <f t="array" ref="E237">index(systems,match($A237,INDEX(systems,0,1),),4)</f>
        <v>-115.591</v>
      </c>
      <c r="F237" s="43" t="str">
        <f>IFERROR(__xludf.DUMMYFUNCTION("let(row, match($B237&amp;if($C237&lt;&gt;"""","" [""&amp;$C237&amp;""]"",""""),index(nebulae,,2),0),join("","",iferror(round(index(nebulae,row,5)/2,3),1),iferror(round(index(nebulae,row,6)/2,3),1),0))"),"1,1,0")</f>
        <v>1,1,0</v>
      </c>
      <c r="G237" s="44" t="s">
        <v>1329</v>
      </c>
      <c r="H237" s="45">
        <f t="array" ref="H237">let(systemId,match(A237,index(systems,0,1),),refSystemId,match($H$1,index(systems,0,1),),x,index(systems,systemId,3),y,index(systems,systemId,4),refX,index(systems,refSystemId,3),refY,index(systems,refSystemId,4),round(sqrt((x-refX)^2+(y-refY)^2),3))</f>
        <v>169.534</v>
      </c>
      <c r="I237" s="46" t="s">
        <v>408</v>
      </c>
      <c r="J237" s="47" t="s">
        <v>408</v>
      </c>
      <c r="K237" s="47" t="s">
        <v>408</v>
      </c>
      <c r="L237" s="46" t="s">
        <v>408</v>
      </c>
      <c r="M237" s="46" t="s">
        <v>408</v>
      </c>
      <c r="N237" s="28" t="s">
        <v>408</v>
      </c>
      <c r="O237" s="41"/>
      <c r="P237" s="48" t="s">
        <v>427</v>
      </c>
      <c r="Q237" s="48" t="s">
        <v>427</v>
      </c>
      <c r="R237" s="48" t="s">
        <v>427</v>
      </c>
      <c r="S237" s="48" t="s">
        <v>427</v>
      </c>
      <c r="T237" s="48" t="s">
        <v>427</v>
      </c>
      <c r="U237" s="48" t="s">
        <v>427</v>
      </c>
      <c r="V237" s="48" t="s">
        <v>427</v>
      </c>
      <c r="W237" s="48" t="s">
        <v>427</v>
      </c>
      <c r="X237" s="48" t="s">
        <v>427</v>
      </c>
      <c r="Y237" s="48" t="s">
        <v>422</v>
      </c>
      <c r="Z237" s="48" t="s">
        <v>422</v>
      </c>
      <c r="AA237" s="48" t="s">
        <v>422</v>
      </c>
      <c r="AB237" s="48" t="s">
        <v>422</v>
      </c>
      <c r="AC237" s="48" t="s">
        <v>422</v>
      </c>
      <c r="AD237" s="48" t="s">
        <v>422</v>
      </c>
      <c r="AE237" s="48" t="s">
        <v>422</v>
      </c>
      <c r="AF237" s="48" t="s">
        <v>422</v>
      </c>
      <c r="AG237" s="48" t="s">
        <v>422</v>
      </c>
      <c r="AH237" s="48" t="s">
        <v>422</v>
      </c>
      <c r="AI237" s="48" t="s">
        <v>422</v>
      </c>
      <c r="AJ237" s="48" t="s">
        <v>422</v>
      </c>
      <c r="AK237" s="48" t="s">
        <v>422</v>
      </c>
      <c r="AL237" s="48" t="s">
        <v>422</v>
      </c>
      <c r="AM237" s="48" t="s">
        <v>422</v>
      </c>
      <c r="AN237" s="48" t="s">
        <v>422</v>
      </c>
      <c r="AO237" s="48" t="s">
        <v>422</v>
      </c>
      <c r="AP237" s="48" t="s">
        <v>422</v>
      </c>
      <c r="AQ237" s="48" t="s">
        <v>422</v>
      </c>
      <c r="AR237" s="48" t="s">
        <v>422</v>
      </c>
      <c r="AS237" s="48" t="s">
        <v>422</v>
      </c>
      <c r="AT237" s="48" t="s">
        <v>422</v>
      </c>
      <c r="AU237" s="48" t="s">
        <v>422</v>
      </c>
      <c r="AV237" s="48" t="s">
        <v>422</v>
      </c>
      <c r="AW237" s="48" t="s">
        <v>422</v>
      </c>
      <c r="AX237" s="48" t="s">
        <v>422</v>
      </c>
      <c r="AY237" s="48" t="s">
        <v>422</v>
      </c>
      <c r="AZ237" s="51" t="s">
        <v>422</v>
      </c>
    </row>
    <row r="238" ht="15.75" customHeight="1">
      <c r="A238" s="40">
        <v>210.0</v>
      </c>
      <c r="B238" s="28" t="s">
        <v>1330</v>
      </c>
      <c r="C238" s="41"/>
      <c r="D238" s="42">
        <f t="array" ref="D238">index(systems,match($A238,INDEX(systems,0,1),),3)</f>
        <v>282.265</v>
      </c>
      <c r="E238" s="42">
        <f t="array" ref="E238">index(systems,match($A238,INDEX(systems,0,1),),4)</f>
        <v>-99.053</v>
      </c>
      <c r="F238" s="43" t="str">
        <f>IFERROR(__xludf.DUMMYFUNCTION("let(row, match($B238&amp;if($C238&lt;&gt;"""","" [""&amp;$C238&amp;""]"",""""),index(nebulae,,2),0),join("","",iferror(round(index(nebulae,row,5)/2,3),1),iferror(round(index(nebulae,row,6)/2,3),1),0))"),"1,1,0")</f>
        <v>1,1,0</v>
      </c>
      <c r="G238" s="44" t="s">
        <v>1331</v>
      </c>
      <c r="H238" s="45">
        <f t="array" ref="H238">let(systemId,match(A238,index(systems,0,1),),refSystemId,match($H$1,index(systems,0,1),),x,index(systems,systemId,3),y,index(systems,systemId,4),refX,index(systems,refSystemId,3),refY,index(systems,refSystemId,4),round(sqrt((x-refX)^2+(y-refY)^2),3))</f>
        <v>299.14</v>
      </c>
      <c r="I238" s="28" t="s">
        <v>408</v>
      </c>
      <c r="J238" s="28" t="s">
        <v>408</v>
      </c>
      <c r="K238" s="48" t="s">
        <v>408</v>
      </c>
      <c r="L238" s="41"/>
      <c r="M238" s="41"/>
      <c r="N238" s="28" t="s">
        <v>1168</v>
      </c>
      <c r="O238" s="48" t="s">
        <v>1168</v>
      </c>
      <c r="P238" s="48" t="s">
        <v>1168</v>
      </c>
      <c r="Q238" s="48" t="s">
        <v>1168</v>
      </c>
      <c r="R238" s="48" t="s">
        <v>1168</v>
      </c>
      <c r="S238" s="48" t="s">
        <v>1168</v>
      </c>
      <c r="T238" s="48" t="s">
        <v>1168</v>
      </c>
      <c r="U238" s="48" t="s">
        <v>1168</v>
      </c>
      <c r="V238" s="48" t="s">
        <v>1168</v>
      </c>
      <c r="W238" s="48" t="s">
        <v>1168</v>
      </c>
      <c r="X238" s="48" t="s">
        <v>1168</v>
      </c>
      <c r="Y238" s="48" t="s">
        <v>1195</v>
      </c>
      <c r="Z238" s="48" t="s">
        <v>1195</v>
      </c>
      <c r="AA238" s="48" t="s">
        <v>1196</v>
      </c>
      <c r="AB238" s="48" t="s">
        <v>1196</v>
      </c>
      <c r="AC238" s="48" t="s">
        <v>1196</v>
      </c>
      <c r="AD238" s="48" t="s">
        <v>1196</v>
      </c>
      <c r="AE238" s="48" t="s">
        <v>1196</v>
      </c>
      <c r="AF238" s="48" t="s">
        <v>1196</v>
      </c>
      <c r="AG238" s="48" t="s">
        <v>1196</v>
      </c>
      <c r="AH238" s="48" t="s">
        <v>1196</v>
      </c>
      <c r="AI238" s="48" t="s">
        <v>1196</v>
      </c>
      <c r="AJ238" s="48" t="s">
        <v>1196</v>
      </c>
      <c r="AK238" s="48" t="s">
        <v>1196</v>
      </c>
      <c r="AL238" s="48" t="s">
        <v>1196</v>
      </c>
      <c r="AM238" s="48" t="s">
        <v>1196</v>
      </c>
      <c r="AN238" s="48" t="s">
        <v>1196</v>
      </c>
      <c r="AO238" s="48" t="s">
        <v>1195</v>
      </c>
      <c r="AP238" s="48" t="s">
        <v>1195</v>
      </c>
      <c r="AQ238" s="48" t="s">
        <v>1195</v>
      </c>
      <c r="AR238" s="48" t="s">
        <v>1195</v>
      </c>
      <c r="AS238" s="48" t="s">
        <v>1195</v>
      </c>
      <c r="AT238" s="48" t="s">
        <v>1195</v>
      </c>
      <c r="AU238" s="48" t="s">
        <v>1195</v>
      </c>
      <c r="AV238" s="48" t="s">
        <v>1195</v>
      </c>
      <c r="AW238" s="48" t="s">
        <v>1195</v>
      </c>
      <c r="AX238" s="48" t="s">
        <v>1195</v>
      </c>
      <c r="AY238" s="48" t="s">
        <v>1195</v>
      </c>
      <c r="AZ238" s="28" t="s">
        <v>1195</v>
      </c>
    </row>
    <row r="239" ht="15.75" customHeight="1">
      <c r="A239" s="40">
        <v>211.0</v>
      </c>
      <c r="B239" s="28" t="s">
        <v>1332</v>
      </c>
      <c r="C239" s="41"/>
      <c r="D239" s="42">
        <f t="array" ref="D239">index(systems,match($A239,INDEX(systems,0,1),),3)</f>
        <v>-43.697</v>
      </c>
      <c r="E239" s="42">
        <f t="array" ref="E239">index(systems,match($A239,INDEX(systems,0,1),),4)</f>
        <v>-76.821</v>
      </c>
      <c r="F239" s="43" t="str">
        <f>IFERROR(__xludf.DUMMYFUNCTION("let(row, match($B239&amp;if($C239&lt;&gt;"""","" [""&amp;$C239&amp;""]"",""""),index(nebulae,,2),0),join("","",iferror(round(index(nebulae,row,5)/2,3),1),iferror(round(index(nebulae,row,6)/2,3),1),0))"),"1,1,0")</f>
        <v>1,1,0</v>
      </c>
      <c r="G239" s="44" t="s">
        <v>1333</v>
      </c>
      <c r="H239" s="45">
        <f t="array" ref="H239">let(systemId,match(A239,index(systems,0,1),),refSystemId,match($H$1,index(systems,0,1),),x,index(systems,systemId,3),y,index(systems,systemId,4),refX,index(systems,refSystemId,3),refY,index(systems,refSystemId,4),round(sqrt((x-refX)^2+(y-refY)^2),3))</f>
        <v>88.379</v>
      </c>
      <c r="I239" s="46" t="s">
        <v>426</v>
      </c>
      <c r="J239" s="47" t="s">
        <v>427</v>
      </c>
      <c r="K239" s="47" t="s">
        <v>427</v>
      </c>
      <c r="L239" s="47" t="s">
        <v>427</v>
      </c>
      <c r="M239" s="46" t="s">
        <v>427</v>
      </c>
      <c r="N239" s="28" t="s">
        <v>427</v>
      </c>
      <c r="O239" s="48" t="s">
        <v>427</v>
      </c>
      <c r="P239" s="48" t="s">
        <v>560</v>
      </c>
      <c r="Q239" s="48" t="s">
        <v>560</v>
      </c>
      <c r="R239" s="48" t="s">
        <v>560</v>
      </c>
      <c r="S239" s="48" t="s">
        <v>560</v>
      </c>
      <c r="T239" s="48" t="s">
        <v>560</v>
      </c>
      <c r="U239" s="48" t="s">
        <v>560</v>
      </c>
      <c r="V239" s="48" t="s">
        <v>560</v>
      </c>
      <c r="W239" s="48" t="s">
        <v>560</v>
      </c>
      <c r="X239" s="48" t="s">
        <v>427</v>
      </c>
      <c r="Y239" s="48" t="s">
        <v>427</v>
      </c>
      <c r="Z239" s="48" t="s">
        <v>427</v>
      </c>
      <c r="AA239" s="48" t="s">
        <v>427</v>
      </c>
      <c r="AB239" s="48" t="s">
        <v>427</v>
      </c>
      <c r="AC239" s="48" t="s">
        <v>427</v>
      </c>
      <c r="AD239" s="48" t="s">
        <v>427</v>
      </c>
      <c r="AE239" s="48" t="s">
        <v>427</v>
      </c>
      <c r="AF239" s="48" t="s">
        <v>427</v>
      </c>
      <c r="AG239" s="48" t="s">
        <v>427</v>
      </c>
      <c r="AH239" s="48" t="s">
        <v>427</v>
      </c>
      <c r="AI239" s="48" t="s">
        <v>427</v>
      </c>
      <c r="AJ239" s="48" t="s">
        <v>427</v>
      </c>
      <c r="AK239" s="48" t="s">
        <v>427</v>
      </c>
      <c r="AL239" s="48" t="s">
        <v>427</v>
      </c>
      <c r="AM239" s="48" t="s">
        <v>427</v>
      </c>
      <c r="AN239" s="48" t="s">
        <v>427</v>
      </c>
      <c r="AO239" s="48" t="s">
        <v>427</v>
      </c>
      <c r="AP239" s="48" t="s">
        <v>427</v>
      </c>
      <c r="AQ239" s="48" t="s">
        <v>427</v>
      </c>
      <c r="AR239" s="48" t="s">
        <v>426</v>
      </c>
      <c r="AS239" s="48" t="s">
        <v>426</v>
      </c>
      <c r="AT239" s="48" t="s">
        <v>428</v>
      </c>
      <c r="AU239" s="48" t="s">
        <v>428</v>
      </c>
      <c r="AV239" s="52" t="s">
        <v>428</v>
      </c>
      <c r="AW239" s="48" t="s">
        <v>1334</v>
      </c>
      <c r="AX239" s="48" t="s">
        <v>1335</v>
      </c>
      <c r="AY239" s="48" t="s">
        <v>1335</v>
      </c>
      <c r="AZ239" s="51" t="s">
        <v>1335</v>
      </c>
    </row>
    <row r="240" ht="15.75" customHeight="1">
      <c r="A240" s="40">
        <v>212.0</v>
      </c>
      <c r="B240" s="28" t="s">
        <v>1336</v>
      </c>
      <c r="C240" s="41"/>
      <c r="D240" s="42">
        <f t="array" ref="D240">index(systems,match($A240,INDEX(systems,0,1),),3)</f>
        <v>-51.012</v>
      </c>
      <c r="E240" s="42">
        <f t="array" ref="E240">index(systems,match($A240,INDEX(systems,0,1),),4)</f>
        <v>139.198</v>
      </c>
      <c r="F240" s="43" t="str">
        <f>IFERROR(__xludf.DUMMYFUNCTION("let(row, match($B240&amp;if($C240&lt;&gt;"""","" [""&amp;$C240&amp;""]"",""""),index(nebulae,,2),0),join("","",iferror(round(index(nebulae,row,5)/2,3),1),iferror(round(index(nebulae,row,6)/2,3),1),0))"),"1,1,0")</f>
        <v>1,1,0</v>
      </c>
      <c r="G240" s="44" t="s">
        <v>1337</v>
      </c>
      <c r="H240" s="45">
        <f t="array" ref="H240">let(systemId,match(A240,index(systems,0,1),),refSystemId,match($H$1,index(systems,0,1),),x,index(systems,systemId,3),y,index(systems,systemId,4),refX,index(systems,refSystemId,3),refY,index(systems,refSystemId,4),round(sqrt((x-refX)^2+(y-refY)^2),3))</f>
        <v>148.251</v>
      </c>
      <c r="I240" s="46" t="s">
        <v>408</v>
      </c>
      <c r="J240" s="46" t="s">
        <v>408</v>
      </c>
      <c r="K240" s="66" t="s">
        <v>408</v>
      </c>
      <c r="L240" s="46" t="s">
        <v>408</v>
      </c>
      <c r="M240" s="28" t="s">
        <v>408</v>
      </c>
      <c r="N240" s="28" t="s">
        <v>408</v>
      </c>
      <c r="O240" s="41"/>
      <c r="P240" s="48" t="s">
        <v>525</v>
      </c>
      <c r="Q240" s="48" t="s">
        <v>525</v>
      </c>
      <c r="R240" s="48" t="s">
        <v>525</v>
      </c>
      <c r="S240" s="48" t="s">
        <v>525</v>
      </c>
      <c r="T240" s="48" t="s">
        <v>525</v>
      </c>
      <c r="U240" s="48" t="s">
        <v>525</v>
      </c>
      <c r="V240" s="48" t="s">
        <v>525</v>
      </c>
      <c r="W240" s="48" t="s">
        <v>525</v>
      </c>
      <c r="X240" s="48" t="s">
        <v>525</v>
      </c>
      <c r="Y240" s="48" t="s">
        <v>526</v>
      </c>
      <c r="Z240" s="48" t="s">
        <v>526</v>
      </c>
      <c r="AA240" s="48" t="s">
        <v>527</v>
      </c>
      <c r="AB240" s="48" t="s">
        <v>527</v>
      </c>
      <c r="AC240" s="48" t="s">
        <v>527</v>
      </c>
      <c r="AD240" s="48" t="s">
        <v>527</v>
      </c>
      <c r="AE240" s="48" t="s">
        <v>527</v>
      </c>
      <c r="AF240" s="48" t="s">
        <v>527</v>
      </c>
      <c r="AG240" s="48" t="s">
        <v>527</v>
      </c>
      <c r="AH240" s="48" t="s">
        <v>528</v>
      </c>
      <c r="AI240" s="48" t="s">
        <v>529</v>
      </c>
      <c r="AJ240" s="48" t="s">
        <v>529</v>
      </c>
      <c r="AK240" s="48" t="s">
        <v>529</v>
      </c>
      <c r="AL240" s="48" t="s">
        <v>529</v>
      </c>
      <c r="AM240" s="48" t="s">
        <v>529</v>
      </c>
      <c r="AN240" s="48" t="s">
        <v>529</v>
      </c>
      <c r="AO240" s="48" t="s">
        <v>529</v>
      </c>
      <c r="AP240" s="48" t="s">
        <v>529</v>
      </c>
      <c r="AQ240" s="48" t="s">
        <v>1338</v>
      </c>
      <c r="AR240" s="48" t="s">
        <v>1338</v>
      </c>
      <c r="AS240" s="48" t="s">
        <v>414</v>
      </c>
      <c r="AT240" s="48" t="s">
        <v>415</v>
      </c>
      <c r="AU240" s="48" t="s">
        <v>415</v>
      </c>
      <c r="AV240" s="48" t="s">
        <v>530</v>
      </c>
      <c r="AW240" s="48" t="s">
        <v>530</v>
      </c>
      <c r="AX240" s="48" t="s">
        <v>417</v>
      </c>
      <c r="AY240" s="48" t="s">
        <v>417</v>
      </c>
      <c r="AZ240" s="49" t="s">
        <v>418</v>
      </c>
    </row>
    <row r="241" ht="15.75" customHeight="1">
      <c r="A241" s="40">
        <v>213.0</v>
      </c>
      <c r="B241" s="28" t="s">
        <v>1339</v>
      </c>
      <c r="C241" s="41"/>
      <c r="D241" s="42">
        <f t="array" ref="D241">index(systems,match($A241,INDEX(systems,0,1),),3)</f>
        <v>-146.796</v>
      </c>
      <c r="E241" s="42">
        <f t="array" ref="E241">index(systems,match($A241,INDEX(systems,0,1),),4)</f>
        <v>134.372</v>
      </c>
      <c r="F241" s="43" t="str">
        <f>IFERROR(__xludf.DUMMYFUNCTION("let(row, match($B241&amp;if($C241&lt;&gt;"""","" [""&amp;$C241&amp;""]"",""""),index(nebulae,,2),0),join("","",iferror(round(index(nebulae,row,5)/2,3),1),iferror(round(index(nebulae,row,6)/2,3),1),0))"),"1,1,0")</f>
        <v>1,1,0</v>
      </c>
      <c r="G241" s="44" t="s">
        <v>1340</v>
      </c>
      <c r="H241" s="45">
        <f t="array" ref="H241">let(systemId,match(A241,index(systems,0,1),),refSystemId,match($H$1,index(systems,0,1),),x,index(systems,systemId,3),y,index(systems,systemId,4),refX,index(systems,refSystemId,3),refY,index(systems,refSystemId,4),round(sqrt((x-refX)^2+(y-refY)^2),3))</f>
        <v>199.01</v>
      </c>
      <c r="I241" s="53"/>
      <c r="J241" s="53"/>
      <c r="K241" s="41"/>
      <c r="L241" s="28" t="s">
        <v>863</v>
      </c>
      <c r="M241" s="48" t="s">
        <v>712</v>
      </c>
      <c r="N241" s="28" t="s">
        <v>864</v>
      </c>
      <c r="O241" s="48" t="s">
        <v>864</v>
      </c>
      <c r="P241" s="48" t="s">
        <v>864</v>
      </c>
      <c r="Q241" s="48" t="s">
        <v>864</v>
      </c>
      <c r="R241" s="48" t="s">
        <v>864</v>
      </c>
      <c r="S241" s="48" t="s">
        <v>864</v>
      </c>
      <c r="T241" s="48" t="s">
        <v>864</v>
      </c>
      <c r="U241" s="48" t="s">
        <v>864</v>
      </c>
      <c r="V241" s="48" t="s">
        <v>864</v>
      </c>
      <c r="W241" s="48" t="s">
        <v>864</v>
      </c>
      <c r="X241" s="48" t="s">
        <v>864</v>
      </c>
      <c r="Y241" s="48" t="s">
        <v>864</v>
      </c>
      <c r="Z241" s="48" t="s">
        <v>864</v>
      </c>
      <c r="AA241" s="48" t="s">
        <v>1137</v>
      </c>
      <c r="AB241" s="48" t="s">
        <v>1137</v>
      </c>
      <c r="AC241" s="48" t="s">
        <v>1137</v>
      </c>
      <c r="AD241" s="48" t="s">
        <v>1137</v>
      </c>
      <c r="AE241" s="48" t="s">
        <v>1137</v>
      </c>
      <c r="AF241" s="48" t="s">
        <v>1137</v>
      </c>
      <c r="AG241" s="48" t="s">
        <v>1137</v>
      </c>
      <c r="AH241" s="48" t="s">
        <v>1138</v>
      </c>
      <c r="AI241" s="48" t="s">
        <v>789</v>
      </c>
      <c r="AJ241" s="48" t="s">
        <v>789</v>
      </c>
      <c r="AK241" s="48" t="s">
        <v>789</v>
      </c>
      <c r="AL241" s="48" t="s">
        <v>789</v>
      </c>
      <c r="AM241" s="48" t="s">
        <v>789</v>
      </c>
      <c r="AN241" s="48" t="s">
        <v>789</v>
      </c>
      <c r="AO241" s="48" t="s">
        <v>789</v>
      </c>
      <c r="AP241" s="48" t="s">
        <v>789</v>
      </c>
      <c r="AQ241" s="48" t="s">
        <v>789</v>
      </c>
      <c r="AR241" s="48" t="s">
        <v>789</v>
      </c>
      <c r="AS241" s="48" t="s">
        <v>789</v>
      </c>
      <c r="AT241" s="48" t="s">
        <v>530</v>
      </c>
      <c r="AU241" s="48" t="s">
        <v>530</v>
      </c>
      <c r="AV241" s="48" t="s">
        <v>530</v>
      </c>
      <c r="AW241" s="48" t="s">
        <v>530</v>
      </c>
      <c r="AX241" s="48" t="s">
        <v>530</v>
      </c>
      <c r="AY241" s="48" t="s">
        <v>530</v>
      </c>
      <c r="AZ241" s="51" t="s">
        <v>530</v>
      </c>
    </row>
    <row r="242" ht="15.75" customHeight="1">
      <c r="A242" s="40">
        <v>3105.0</v>
      </c>
      <c r="B242" s="28" t="s">
        <v>1341</v>
      </c>
      <c r="C242" s="41"/>
      <c r="D242" s="42">
        <f t="array" ref="D242">index(systems,match($A242,INDEX(systems,0,1),),3)</f>
        <v>868.618</v>
      </c>
      <c r="E242" s="42">
        <f t="array" ref="E242">index(systems,match($A242,INDEX(systems,0,1),),4)</f>
        <v>-1226.974</v>
      </c>
      <c r="F242" s="43" t="str">
        <f>IFERROR(__xludf.DUMMYFUNCTION("let(row, match($B242&amp;if($C242&lt;&gt;"""","" [""&amp;$C242&amp;""]"",""""),index(nebulae,,2),0),join("","",iferror(round(index(nebulae,row,5)/2,3),1),iferror(round(index(nebulae,row,6)/2,3),1),0))"),"1,1,0")</f>
        <v>1,1,0</v>
      </c>
      <c r="G242" s="44" t="s">
        <v>1342</v>
      </c>
      <c r="H242" s="45">
        <f t="array" ref="H242">let(systemId,match(A242,index(systems,0,1),),refSystemId,match($H$1,index(systems,0,1),),x,index(systems,systemId,3),y,index(systems,systemId,4),refX,index(systems,refSystemId,3),refY,index(systems,refSystemId,4),round(sqrt((x-refX)^2+(y-refY)^2),3))</f>
        <v>1503.317</v>
      </c>
      <c r="I242" s="55"/>
      <c r="J242" s="55"/>
      <c r="K242" s="55"/>
      <c r="L242" s="55"/>
      <c r="M242" s="55"/>
      <c r="N242" s="55"/>
      <c r="O242" s="55"/>
      <c r="P242" s="56" t="s">
        <v>408</v>
      </c>
      <c r="Q242" s="56" t="s">
        <v>408</v>
      </c>
      <c r="R242" s="56" t="s">
        <v>408</v>
      </c>
      <c r="S242" s="56" t="s">
        <v>408</v>
      </c>
      <c r="T242" s="56" t="s">
        <v>408</v>
      </c>
      <c r="U242" s="56" t="s">
        <v>408</v>
      </c>
      <c r="V242" s="56" t="s">
        <v>408</v>
      </c>
      <c r="W242" s="56" t="s">
        <v>408</v>
      </c>
      <c r="X242" s="56" t="s">
        <v>408</v>
      </c>
      <c r="Y242" s="55"/>
      <c r="Z242" s="41"/>
      <c r="AA242" s="55"/>
      <c r="AB242" s="55"/>
      <c r="AC242" s="55"/>
      <c r="AD242" s="55"/>
      <c r="AE242" s="55"/>
      <c r="AF242" s="55"/>
      <c r="AG242" s="55"/>
      <c r="AH242" s="55"/>
      <c r="AI242" s="55"/>
      <c r="AJ242" s="55"/>
      <c r="AK242" s="55"/>
      <c r="AL242" s="55"/>
      <c r="AM242" s="55"/>
      <c r="AN242" s="55"/>
      <c r="AO242" s="55"/>
      <c r="AP242" s="55"/>
      <c r="AQ242" s="55"/>
      <c r="AR242" s="55"/>
      <c r="AS242" s="55"/>
      <c r="AT242" s="55"/>
      <c r="AU242" s="51" t="s">
        <v>418</v>
      </c>
      <c r="AV242" s="55"/>
      <c r="AW242" s="55"/>
      <c r="AX242" s="55"/>
      <c r="AY242" s="55"/>
      <c r="AZ242" s="55"/>
    </row>
    <row r="243" ht="15.75" customHeight="1">
      <c r="A243" s="40">
        <v>214.0</v>
      </c>
      <c r="B243" s="28" t="s">
        <v>1343</v>
      </c>
      <c r="C243" s="28" t="s">
        <v>1344</v>
      </c>
      <c r="D243" s="42">
        <f t="array" ref="D243">index(systems,match($A243,INDEX(systems,0,1),),3)</f>
        <v>-432.673</v>
      </c>
      <c r="E243" s="42">
        <f t="array" ref="E243">index(systems,match($A243,INDEX(systems,0,1),),4)</f>
        <v>306.258</v>
      </c>
      <c r="F243" s="43" t="str">
        <f>IFERROR(__xludf.DUMMYFUNCTION("let(row, match($B243&amp;if($C243&lt;&gt;"""","" [""&amp;$C243&amp;""]"",""""),index(nebulae,,2),0),join("","",iferror(round(index(nebulae,row,5)/2,3),1),iferror(round(index(nebulae,row,6)/2,3),1),0))"),"1,1,0")</f>
        <v>1,1,0</v>
      </c>
      <c r="G243" s="44" t="s">
        <v>1345</v>
      </c>
      <c r="H243" s="45">
        <f t="array" ref="H243">let(systemId,match(A243,index(systems,0,1),),refSystemId,match($H$1,index(systems,0,1),),x,index(systems,systemId,3),y,index(systems,systemId,4),refX,index(systems,refSystemId,3),refY,index(systems,refSystemId,4),round(sqrt((x-refX)^2+(y-refY)^2),3))</f>
        <v>530.094</v>
      </c>
      <c r="I243" s="53"/>
      <c r="J243" s="53"/>
      <c r="K243" s="53"/>
      <c r="L243" s="53"/>
      <c r="M243" s="53"/>
      <c r="N243" s="28" t="s">
        <v>477</v>
      </c>
      <c r="O243" s="48" t="s">
        <v>477</v>
      </c>
      <c r="P243" s="48" t="s">
        <v>477</v>
      </c>
      <c r="Q243" s="48" t="s">
        <v>477</v>
      </c>
      <c r="R243" s="48" t="s">
        <v>477</v>
      </c>
      <c r="S243" s="48" t="s">
        <v>418</v>
      </c>
      <c r="T243" s="48" t="s">
        <v>418</v>
      </c>
      <c r="U243" s="48" t="s">
        <v>418</v>
      </c>
      <c r="V243" s="48" t="s">
        <v>418</v>
      </c>
      <c r="W243" s="48" t="s">
        <v>418</v>
      </c>
      <c r="X243" s="48" t="s">
        <v>418</v>
      </c>
      <c r="Y243" s="48" t="s">
        <v>422</v>
      </c>
      <c r="Z243" s="48" t="s">
        <v>422</v>
      </c>
      <c r="AA243" s="48" t="s">
        <v>422</v>
      </c>
      <c r="AB243" s="48" t="s">
        <v>422</v>
      </c>
      <c r="AC243" s="48" t="s">
        <v>422</v>
      </c>
      <c r="AD243" s="48" t="s">
        <v>422</v>
      </c>
      <c r="AE243" s="48" t="s">
        <v>422</v>
      </c>
      <c r="AF243" s="48" t="s">
        <v>422</v>
      </c>
      <c r="AG243" s="48" t="s">
        <v>422</v>
      </c>
      <c r="AH243" s="48" t="s">
        <v>422</v>
      </c>
      <c r="AI243" s="48" t="s">
        <v>422</v>
      </c>
      <c r="AJ243" s="48" t="s">
        <v>422</v>
      </c>
      <c r="AK243" s="48" t="s">
        <v>422</v>
      </c>
      <c r="AL243" s="48" t="s">
        <v>422</v>
      </c>
      <c r="AM243" s="48" t="s">
        <v>422</v>
      </c>
      <c r="AN243" s="48" t="s">
        <v>422</v>
      </c>
      <c r="AO243" s="48" t="s">
        <v>422</v>
      </c>
      <c r="AP243" s="48" t="s">
        <v>422</v>
      </c>
      <c r="AQ243" s="48" t="s">
        <v>422</v>
      </c>
      <c r="AR243" s="48" t="s">
        <v>422</v>
      </c>
      <c r="AS243" s="52" t="s">
        <v>422</v>
      </c>
      <c r="AT243" s="52" t="s">
        <v>422</v>
      </c>
      <c r="AU243" s="52" t="s">
        <v>1019</v>
      </c>
      <c r="AV243" s="52" t="s">
        <v>1019</v>
      </c>
      <c r="AW243" s="48" t="s">
        <v>1019</v>
      </c>
      <c r="AX243" s="48" t="s">
        <v>1019</v>
      </c>
      <c r="AY243" s="48" t="s">
        <v>1019</v>
      </c>
      <c r="AZ243" s="28" t="s">
        <v>1019</v>
      </c>
    </row>
    <row r="244" ht="15.75" customHeight="1">
      <c r="A244" s="40">
        <v>215.0</v>
      </c>
      <c r="B244" s="28" t="s">
        <v>1346</v>
      </c>
      <c r="C244" s="41"/>
      <c r="D244" s="42">
        <f t="array" ref="D244">index(systems,match($A244,INDEX(systems,0,1),),3)</f>
        <v>-304.298</v>
      </c>
      <c r="E244" s="42">
        <f t="array" ref="E244">index(systems,match($A244,INDEX(systems,0,1),),4)</f>
        <v>289.472</v>
      </c>
      <c r="F244" s="43" t="str">
        <f>IFERROR(__xludf.DUMMYFUNCTION("let(row, match($B244&amp;if($C244&lt;&gt;"""","" [""&amp;$C244&amp;""]"",""""),index(nebulae,,2),0),join("","",iferror(round(index(nebulae,row,5)/2,3),1),iferror(round(index(nebulae,row,6)/2,3),1),0))"),"1,1,0")</f>
        <v>1,1,0</v>
      </c>
      <c r="G244" s="44" t="s">
        <v>1347</v>
      </c>
      <c r="H244" s="45">
        <f t="array" ref="H244">let(systemId,match(A244,index(systems,0,1),),refSystemId,match($H$1,index(systems,0,1),),x,index(systems,systemId,3),y,index(systems,systemId,4),refX,index(systems,refSystemId,3),refY,index(systems,refSystemId,4),round(sqrt((x-refX)^2+(y-refY)^2),3))</f>
        <v>419.99</v>
      </c>
      <c r="I244" s="28" t="s">
        <v>408</v>
      </c>
      <c r="J244" s="28" t="s">
        <v>408</v>
      </c>
      <c r="K244" s="28" t="s">
        <v>408</v>
      </c>
      <c r="L244" s="28" t="s">
        <v>408</v>
      </c>
      <c r="M244" s="41"/>
      <c r="N244" s="41"/>
      <c r="O244" s="41"/>
      <c r="P244" s="48" t="s">
        <v>408</v>
      </c>
      <c r="Q244" s="48" t="s">
        <v>435</v>
      </c>
      <c r="R244" s="48" t="s">
        <v>435</v>
      </c>
      <c r="S244" s="48" t="s">
        <v>435</v>
      </c>
      <c r="T244" s="48" t="s">
        <v>435</v>
      </c>
      <c r="U244" s="48" t="s">
        <v>435</v>
      </c>
      <c r="V244" s="48" t="s">
        <v>435</v>
      </c>
      <c r="W244" s="48" t="s">
        <v>435</v>
      </c>
      <c r="X244" s="48" t="s">
        <v>435</v>
      </c>
      <c r="Y244" s="48" t="s">
        <v>435</v>
      </c>
      <c r="Z244" s="48" t="s">
        <v>435</v>
      </c>
      <c r="AA244" s="48" t="s">
        <v>436</v>
      </c>
      <c r="AB244" s="48" t="s">
        <v>436</v>
      </c>
      <c r="AC244" s="48" t="s">
        <v>436</v>
      </c>
      <c r="AD244" s="48" t="s">
        <v>436</v>
      </c>
      <c r="AE244" s="48" t="s">
        <v>436</v>
      </c>
      <c r="AF244" s="48" t="s">
        <v>436</v>
      </c>
      <c r="AG244" s="48" t="s">
        <v>436</v>
      </c>
      <c r="AH244" s="48" t="s">
        <v>437</v>
      </c>
      <c r="AI244" s="48" t="s">
        <v>417</v>
      </c>
      <c r="AJ244" s="48" t="s">
        <v>438</v>
      </c>
      <c r="AK244" s="48" t="s">
        <v>438</v>
      </c>
      <c r="AL244" s="48" t="s">
        <v>438</v>
      </c>
      <c r="AM244" s="48" t="s">
        <v>438</v>
      </c>
      <c r="AN244" s="48" t="s">
        <v>438</v>
      </c>
      <c r="AO244" s="48" t="s">
        <v>438</v>
      </c>
      <c r="AP244" s="48" t="s">
        <v>438</v>
      </c>
      <c r="AQ244" s="48" t="s">
        <v>438</v>
      </c>
      <c r="AR244" s="48" t="s">
        <v>438</v>
      </c>
      <c r="AS244" s="48" t="s">
        <v>438</v>
      </c>
      <c r="AT244" s="48" t="s">
        <v>439</v>
      </c>
      <c r="AU244" s="48" t="s">
        <v>439</v>
      </c>
      <c r="AV244" s="48" t="s">
        <v>439</v>
      </c>
      <c r="AW244" s="48" t="s">
        <v>439</v>
      </c>
      <c r="AX244" s="52" t="s">
        <v>439</v>
      </c>
      <c r="AY244" s="52" t="s">
        <v>439</v>
      </c>
      <c r="AZ244" s="49" t="s">
        <v>439</v>
      </c>
    </row>
    <row r="245" ht="15.75" customHeight="1">
      <c r="A245" s="40">
        <v>216.0</v>
      </c>
      <c r="B245" s="28" t="s">
        <v>1348</v>
      </c>
      <c r="C245" s="41"/>
      <c r="D245" s="42">
        <f t="array" ref="D245">index(systems,match($A245,INDEX(systems,0,1),),3)</f>
        <v>-167.512</v>
      </c>
      <c r="E245" s="42">
        <f t="array" ref="E245">index(systems,match($A245,INDEX(systems,0,1),),4)</f>
        <v>-87.419</v>
      </c>
      <c r="F245" s="43" t="str">
        <f>IFERROR(__xludf.DUMMYFUNCTION("let(row, match($B245&amp;if($C245&lt;&gt;"""","" [""&amp;$C245&amp;""]"",""""),index(nebulae,,2),0),join("","",iferror(round(index(nebulae,row,5)/2,3),1),iferror(round(index(nebulae,row,6)/2,3),1),0))"),"1,1,0")</f>
        <v>1,1,0</v>
      </c>
      <c r="G245" s="44" t="s">
        <v>1349</v>
      </c>
      <c r="H245" s="45">
        <f t="array" ref="H245">let(systemId,match(A245,index(systems,0,1),),refSystemId,match($H$1,index(systems,0,1),),x,index(systems,systemId,3),y,index(systems,systemId,4),refX,index(systems,refSystemId,3),refY,index(systems,refSystemId,4),round(sqrt((x-refX)^2+(y-refY)^2),3))</f>
        <v>188.951</v>
      </c>
      <c r="I245" s="46" t="s">
        <v>418</v>
      </c>
      <c r="J245" s="53"/>
      <c r="K245" s="53"/>
      <c r="L245" s="53"/>
      <c r="M245" s="46" t="s">
        <v>560</v>
      </c>
      <c r="N245" s="28" t="s">
        <v>560</v>
      </c>
      <c r="O245" s="48" t="s">
        <v>560</v>
      </c>
      <c r="P245" s="48" t="s">
        <v>560</v>
      </c>
      <c r="Q245" s="48" t="s">
        <v>560</v>
      </c>
      <c r="R245" s="48" t="s">
        <v>560</v>
      </c>
      <c r="S245" s="48" t="s">
        <v>560</v>
      </c>
      <c r="T245" s="48" t="s">
        <v>560</v>
      </c>
      <c r="U245" s="48" t="s">
        <v>560</v>
      </c>
      <c r="V245" s="48" t="s">
        <v>560</v>
      </c>
      <c r="W245" s="48" t="s">
        <v>560</v>
      </c>
      <c r="X245" s="48" t="s">
        <v>560</v>
      </c>
      <c r="Y245" s="48" t="s">
        <v>560</v>
      </c>
      <c r="Z245" s="48" t="s">
        <v>560</v>
      </c>
      <c r="AA245" s="48" t="s">
        <v>560</v>
      </c>
      <c r="AB245" s="48" t="s">
        <v>560</v>
      </c>
      <c r="AC245" s="48" t="s">
        <v>560</v>
      </c>
      <c r="AD245" s="48" t="s">
        <v>560</v>
      </c>
      <c r="AE245" s="48" t="s">
        <v>560</v>
      </c>
      <c r="AF245" s="48" t="s">
        <v>560</v>
      </c>
      <c r="AG245" s="48" t="s">
        <v>560</v>
      </c>
      <c r="AH245" s="48" t="s">
        <v>560</v>
      </c>
      <c r="AI245" s="48" t="s">
        <v>560</v>
      </c>
      <c r="AJ245" s="48" t="s">
        <v>560</v>
      </c>
      <c r="AK245" s="48" t="s">
        <v>560</v>
      </c>
      <c r="AL245" s="48" t="s">
        <v>560</v>
      </c>
      <c r="AM245" s="48" t="s">
        <v>560</v>
      </c>
      <c r="AN245" s="48" t="s">
        <v>560</v>
      </c>
      <c r="AO245" s="48" t="s">
        <v>560</v>
      </c>
      <c r="AP245" s="48" t="s">
        <v>483</v>
      </c>
      <c r="AQ245" s="48" t="s">
        <v>560</v>
      </c>
      <c r="AR245" s="48" t="s">
        <v>560</v>
      </c>
      <c r="AS245" s="48" t="s">
        <v>418</v>
      </c>
      <c r="AT245" s="48" t="s">
        <v>418</v>
      </c>
      <c r="AU245" s="48" t="s">
        <v>418</v>
      </c>
      <c r="AV245" s="48" t="s">
        <v>946</v>
      </c>
      <c r="AW245" s="48" t="s">
        <v>946</v>
      </c>
      <c r="AX245" s="48" t="s">
        <v>605</v>
      </c>
      <c r="AY245" s="48" t="s">
        <v>605</v>
      </c>
      <c r="AZ245" s="51" t="s">
        <v>605</v>
      </c>
    </row>
    <row r="246" ht="15.75" customHeight="1">
      <c r="A246" s="40">
        <v>217.0</v>
      </c>
      <c r="B246" s="28" t="s">
        <v>1350</v>
      </c>
      <c r="C246" s="41"/>
      <c r="D246" s="42">
        <f t="array" ref="D246">index(systems,match($A246,INDEX(systems,0,1),),3)</f>
        <v>164.91</v>
      </c>
      <c r="E246" s="42">
        <f t="array" ref="E246">index(systems,match($A246,INDEX(systems,0,1),),4)</f>
        <v>-29.514</v>
      </c>
      <c r="F246" s="43" t="str">
        <f>IFERROR(__xludf.DUMMYFUNCTION("let(row, match($B246&amp;if($C246&lt;&gt;"""","" [""&amp;$C246&amp;""]"",""""),index(nebulae,,2),0),join("","",iferror(round(index(nebulae,row,5)/2,3),1),iferror(round(index(nebulae,row,6)/2,3),1),0))"),"1,1,0")</f>
        <v>1,1,0</v>
      </c>
      <c r="G246" s="44" t="s">
        <v>1351</v>
      </c>
      <c r="H246" s="45">
        <f t="array" ref="H246">let(systemId,match(A246,index(systems,0,1),),refSystemId,match($H$1,index(systems,0,1),),x,index(systems,systemId,3),y,index(systems,systemId,4),refX,index(systems,refSystemId,3),refY,index(systems,refSystemId,4),round(sqrt((x-refX)^2+(y-refY)^2),3))</f>
        <v>167.53</v>
      </c>
      <c r="I246" s="41"/>
      <c r="J246" s="28" t="s">
        <v>418</v>
      </c>
      <c r="K246" s="28" t="s">
        <v>418</v>
      </c>
      <c r="L246" s="41"/>
      <c r="M246" s="28" t="s">
        <v>500</v>
      </c>
      <c r="N246" s="28" t="s">
        <v>555</v>
      </c>
      <c r="O246" s="48" t="s">
        <v>555</v>
      </c>
      <c r="P246" s="48" t="s">
        <v>555</v>
      </c>
      <c r="Q246" s="48" t="s">
        <v>555</v>
      </c>
      <c r="R246" s="48" t="s">
        <v>555</v>
      </c>
      <c r="S246" s="48" t="s">
        <v>555</v>
      </c>
      <c r="T246" s="48" t="s">
        <v>555</v>
      </c>
      <c r="U246" s="48" t="s">
        <v>555</v>
      </c>
      <c r="V246" s="48" t="s">
        <v>555</v>
      </c>
      <c r="W246" s="48" t="s">
        <v>555</v>
      </c>
      <c r="X246" s="48" t="s">
        <v>555</v>
      </c>
      <c r="Y246" s="48" t="s">
        <v>992</v>
      </c>
      <c r="Z246" s="48" t="s">
        <v>992</v>
      </c>
      <c r="AA246" s="48" t="s">
        <v>993</v>
      </c>
      <c r="AB246" s="48" t="s">
        <v>993</v>
      </c>
      <c r="AC246" s="48" t="s">
        <v>993</v>
      </c>
      <c r="AD246" s="48" t="s">
        <v>993</v>
      </c>
      <c r="AE246" s="48" t="s">
        <v>993</v>
      </c>
      <c r="AF246" s="48" t="s">
        <v>993</v>
      </c>
      <c r="AG246" s="48" t="s">
        <v>993</v>
      </c>
      <c r="AH246" s="48" t="s">
        <v>993</v>
      </c>
      <c r="AI246" s="48" t="s">
        <v>993</v>
      </c>
      <c r="AJ246" s="48" t="s">
        <v>993</v>
      </c>
      <c r="AK246" s="48" t="s">
        <v>993</v>
      </c>
      <c r="AL246" s="48" t="s">
        <v>993</v>
      </c>
      <c r="AM246" s="48" t="s">
        <v>993</v>
      </c>
      <c r="AN246" s="48" t="s">
        <v>993</v>
      </c>
      <c r="AO246" s="48" t="s">
        <v>992</v>
      </c>
      <c r="AP246" s="48" t="s">
        <v>992</v>
      </c>
      <c r="AQ246" s="48" t="s">
        <v>992</v>
      </c>
      <c r="AR246" s="48" t="s">
        <v>992</v>
      </c>
      <c r="AS246" s="48" t="s">
        <v>992</v>
      </c>
      <c r="AT246" s="48" t="s">
        <v>992</v>
      </c>
      <c r="AU246" s="48" t="s">
        <v>992</v>
      </c>
      <c r="AV246" s="48" t="s">
        <v>1352</v>
      </c>
      <c r="AW246" s="48" t="s">
        <v>1352</v>
      </c>
      <c r="AX246" s="48" t="s">
        <v>1352</v>
      </c>
      <c r="AY246" s="48" t="s">
        <v>1352</v>
      </c>
      <c r="AZ246" s="28" t="s">
        <v>1352</v>
      </c>
    </row>
    <row r="247" ht="15.75" customHeight="1">
      <c r="A247" s="40">
        <v>218.0</v>
      </c>
      <c r="B247" s="28" t="s">
        <v>1353</v>
      </c>
      <c r="C247" s="41"/>
      <c r="D247" s="42">
        <f t="array" ref="D247">index(systems,match($A247,INDEX(systems,0,1),),3)</f>
        <v>-57.652</v>
      </c>
      <c r="E247" s="42">
        <f t="array" ref="E247">index(systems,match($A247,INDEX(systems,0,1),),4)</f>
        <v>-82.243</v>
      </c>
      <c r="F247" s="43" t="str">
        <f>IFERROR(__xludf.DUMMYFUNCTION("let(row, match($B247&amp;if($C247&lt;&gt;"""","" [""&amp;$C247&amp;""]"",""""),index(nebulae,,2),0),join("","",iferror(round(index(nebulae,row,5)/2,3),1),iferror(round(index(nebulae,row,6)/2,3),1),0))"),"1,1,0")</f>
        <v>1,1,0</v>
      </c>
      <c r="G247" s="44" t="s">
        <v>1354</v>
      </c>
      <c r="H247" s="45">
        <f t="array" ref="H247">let(systemId,match(A247,index(systems,0,1),),refSystemId,match($H$1,index(systems,0,1),),x,index(systems,systemId,3),y,index(systems,systemId,4),refX,index(systems,refSystemId,3),refY,index(systems,refSystemId,4),round(sqrt((x-refX)^2+(y-refY)^2),3))</f>
        <v>100.437</v>
      </c>
      <c r="I247" s="28" t="s">
        <v>426</v>
      </c>
      <c r="J247" s="48" t="s">
        <v>427</v>
      </c>
      <c r="K247" s="28" t="s">
        <v>427</v>
      </c>
      <c r="L247" s="48" t="s">
        <v>427</v>
      </c>
      <c r="M247" s="28" t="s">
        <v>427</v>
      </c>
      <c r="N247" s="28" t="s">
        <v>427</v>
      </c>
      <c r="O247" s="48" t="s">
        <v>427</v>
      </c>
      <c r="P247" s="48" t="s">
        <v>427</v>
      </c>
      <c r="Q247" s="48" t="s">
        <v>427</v>
      </c>
      <c r="R247" s="48" t="s">
        <v>427</v>
      </c>
      <c r="S247" s="48" t="s">
        <v>427</v>
      </c>
      <c r="T247" s="48" t="s">
        <v>427</v>
      </c>
      <c r="U247" s="48" t="s">
        <v>427</v>
      </c>
      <c r="V247" s="48" t="s">
        <v>427</v>
      </c>
      <c r="W247" s="48" t="s">
        <v>427</v>
      </c>
      <c r="X247" s="48" t="s">
        <v>427</v>
      </c>
      <c r="Y247" s="48" t="s">
        <v>427</v>
      </c>
      <c r="Z247" s="48" t="s">
        <v>427</v>
      </c>
      <c r="AA247" s="48" t="s">
        <v>427</v>
      </c>
      <c r="AB247" s="48" t="s">
        <v>427</v>
      </c>
      <c r="AC247" s="48" t="s">
        <v>427</v>
      </c>
      <c r="AD247" s="48" t="s">
        <v>427</v>
      </c>
      <c r="AE247" s="48" t="s">
        <v>427</v>
      </c>
      <c r="AF247" s="48" t="s">
        <v>427</v>
      </c>
      <c r="AG247" s="48" t="s">
        <v>427</v>
      </c>
      <c r="AH247" s="48" t="s">
        <v>427</v>
      </c>
      <c r="AI247" s="48" t="s">
        <v>427</v>
      </c>
      <c r="AJ247" s="48" t="s">
        <v>427</v>
      </c>
      <c r="AK247" s="48" t="s">
        <v>427</v>
      </c>
      <c r="AL247" s="48" t="s">
        <v>427</v>
      </c>
      <c r="AM247" s="48" t="s">
        <v>427</v>
      </c>
      <c r="AN247" s="48" t="s">
        <v>427</v>
      </c>
      <c r="AO247" s="48" t="s">
        <v>427</v>
      </c>
      <c r="AP247" s="48" t="s">
        <v>427</v>
      </c>
      <c r="AQ247" s="48" t="s">
        <v>427</v>
      </c>
      <c r="AR247" s="48" t="s">
        <v>426</v>
      </c>
      <c r="AS247" s="48" t="s">
        <v>426</v>
      </c>
      <c r="AT247" s="48" t="s">
        <v>428</v>
      </c>
      <c r="AU247" s="48" t="s">
        <v>428</v>
      </c>
      <c r="AV247" s="52" t="s">
        <v>428</v>
      </c>
      <c r="AW247" s="48" t="s">
        <v>418</v>
      </c>
      <c r="AX247" s="48" t="s">
        <v>429</v>
      </c>
      <c r="AY247" s="48" t="s">
        <v>429</v>
      </c>
      <c r="AZ247" s="51" t="s">
        <v>429</v>
      </c>
    </row>
    <row r="248" ht="15.75" customHeight="1">
      <c r="A248" s="40">
        <v>219.0</v>
      </c>
      <c r="B248" s="28" t="s">
        <v>1355</v>
      </c>
      <c r="C248" s="41"/>
      <c r="D248" s="42">
        <f t="array" ref="D248">index(systems,match($A248,INDEX(systems,0,1),),3)</f>
        <v>153.018</v>
      </c>
      <c r="E248" s="42">
        <f t="array" ref="E248">index(systems,match($A248,INDEX(systems,0,1),),4)</f>
        <v>-275.094</v>
      </c>
      <c r="F248" s="43" t="str">
        <f>IFERROR(__xludf.DUMMYFUNCTION("let(row, match($B248&amp;if($C248&lt;&gt;"""","" [""&amp;$C248&amp;""]"",""""),index(nebulae,,2),0),join("","",iferror(round(index(nebulae,row,5)/2,3),1),iferror(round(index(nebulae,row,6)/2,3),1),0))"),"1,1,0")</f>
        <v>1,1,0</v>
      </c>
      <c r="G248" s="44" t="s">
        <v>1356</v>
      </c>
      <c r="H248" s="45">
        <f t="array" ref="H248">let(systemId,match(A248,index(systems,0,1),),refSystemId,match($H$1,index(systems,0,1),),x,index(systems,systemId,3),y,index(systems,systemId,4),refX,index(systems,refSystemId,3),refY,index(systems,refSystemId,4),round(sqrt((x-refX)^2+(y-refY)^2),3))</f>
        <v>314.788</v>
      </c>
      <c r="I248" s="48" t="s">
        <v>408</v>
      </c>
      <c r="J248" s="48" t="s">
        <v>408</v>
      </c>
      <c r="K248" s="41"/>
      <c r="L248" s="41"/>
      <c r="M248" s="28" t="s">
        <v>500</v>
      </c>
      <c r="N248" s="28" t="s">
        <v>490</v>
      </c>
      <c r="O248" s="48" t="s">
        <v>490</v>
      </c>
      <c r="P248" s="48" t="s">
        <v>490</v>
      </c>
      <c r="Q248" s="48" t="s">
        <v>490</v>
      </c>
      <c r="R248" s="48" t="s">
        <v>490</v>
      </c>
      <c r="S248" s="48" t="s">
        <v>490</v>
      </c>
      <c r="T248" s="48" t="s">
        <v>490</v>
      </c>
      <c r="U248" s="48" t="s">
        <v>490</v>
      </c>
      <c r="V248" s="48" t="s">
        <v>490</v>
      </c>
      <c r="W248" s="48" t="s">
        <v>490</v>
      </c>
      <c r="X248" s="48" t="s">
        <v>491</v>
      </c>
      <c r="Y248" s="48" t="s">
        <v>1324</v>
      </c>
      <c r="Z248" s="48" t="s">
        <v>1324</v>
      </c>
      <c r="AA248" s="48" t="s">
        <v>1325</v>
      </c>
      <c r="AB248" s="48" t="s">
        <v>1325</v>
      </c>
      <c r="AC248" s="48" t="s">
        <v>1325</v>
      </c>
      <c r="AD248" s="48" t="s">
        <v>1325</v>
      </c>
      <c r="AE248" s="48" t="s">
        <v>1325</v>
      </c>
      <c r="AF248" s="48" t="s">
        <v>1325</v>
      </c>
      <c r="AG248" s="48" t="s">
        <v>1325</v>
      </c>
      <c r="AH248" s="48" t="s">
        <v>1325</v>
      </c>
      <c r="AI248" s="48" t="s">
        <v>1325</v>
      </c>
      <c r="AJ248" s="48" t="s">
        <v>1325</v>
      </c>
      <c r="AK248" s="48" t="s">
        <v>1325</v>
      </c>
      <c r="AL248" s="48" t="s">
        <v>1325</v>
      </c>
      <c r="AM248" s="48" t="s">
        <v>1325</v>
      </c>
      <c r="AN248" s="48" t="s">
        <v>1325</v>
      </c>
      <c r="AO248" s="48" t="s">
        <v>1324</v>
      </c>
      <c r="AP248" s="48" t="s">
        <v>1324</v>
      </c>
      <c r="AQ248" s="48" t="s">
        <v>1324</v>
      </c>
      <c r="AR248" s="48" t="s">
        <v>1324</v>
      </c>
      <c r="AS248" s="48" t="s">
        <v>1324</v>
      </c>
      <c r="AT248" s="48" t="s">
        <v>1324</v>
      </c>
      <c r="AU248" s="48" t="s">
        <v>1324</v>
      </c>
      <c r="AV248" s="48" t="s">
        <v>1324</v>
      </c>
      <c r="AW248" s="48" t="s">
        <v>1324</v>
      </c>
      <c r="AX248" s="48" t="s">
        <v>1296</v>
      </c>
      <c r="AY248" s="48" t="s">
        <v>1297</v>
      </c>
      <c r="AZ248" s="28" t="s">
        <v>1297</v>
      </c>
    </row>
    <row r="249" ht="15.75" customHeight="1">
      <c r="A249" s="40">
        <v>220.0</v>
      </c>
      <c r="B249" s="28" t="s">
        <v>1357</v>
      </c>
      <c r="C249" s="41"/>
      <c r="D249" s="42">
        <f t="array" ref="D249">index(systems,match($A249,INDEX(systems,0,1),),3)</f>
        <v>-116.865</v>
      </c>
      <c r="E249" s="42">
        <f t="array" ref="E249">index(systems,match($A249,INDEX(systems,0,1),),4)</f>
        <v>-163.191</v>
      </c>
      <c r="F249" s="43" t="str">
        <f>IFERROR(__xludf.DUMMYFUNCTION("let(row, match($B249&amp;if($C249&lt;&gt;"""","" [""&amp;$C249&amp;""]"",""""),index(nebulae,,2),0),join("","",iferror(round(index(nebulae,row,5)/2,3),1),iferror(round(index(nebulae,row,6)/2,3),1),0))"),"1,1,0")</f>
        <v>1,1,0</v>
      </c>
      <c r="G249" s="44" t="s">
        <v>1358</v>
      </c>
      <c r="H249" s="45">
        <f t="array" ref="H249">let(systemId,match(A249,index(systems,0,1),),refSystemId,match($H$1,index(systems,0,1),),x,index(systems,systemId,3),y,index(systems,systemId,4),refX,index(systems,refSystemId,3),refY,index(systems,refSystemId,4),round(sqrt((x-refX)^2+(y-refY)^2),3))</f>
        <v>200.721</v>
      </c>
      <c r="I249" s="46" t="s">
        <v>676</v>
      </c>
      <c r="J249" s="47" t="s">
        <v>558</v>
      </c>
      <c r="K249" s="47" t="s">
        <v>558</v>
      </c>
      <c r="L249" s="48" t="s">
        <v>558</v>
      </c>
      <c r="M249" s="28" t="s">
        <v>558</v>
      </c>
      <c r="N249" s="28" t="s">
        <v>558</v>
      </c>
      <c r="O249" s="48" t="s">
        <v>558</v>
      </c>
      <c r="P249" s="48" t="s">
        <v>558</v>
      </c>
      <c r="Q249" s="48" t="s">
        <v>558</v>
      </c>
      <c r="R249" s="48" t="s">
        <v>558</v>
      </c>
      <c r="S249" s="48" t="s">
        <v>558</v>
      </c>
      <c r="T249" s="48" t="s">
        <v>558</v>
      </c>
      <c r="U249" s="48" t="s">
        <v>558</v>
      </c>
      <c r="V249" s="48" t="s">
        <v>558</v>
      </c>
      <c r="W249" s="48" t="s">
        <v>558</v>
      </c>
      <c r="X249" s="48" t="s">
        <v>558</v>
      </c>
      <c r="Y249" s="48" t="s">
        <v>558</v>
      </c>
      <c r="Z249" s="48" t="s">
        <v>558</v>
      </c>
      <c r="AA249" s="48" t="s">
        <v>558</v>
      </c>
      <c r="AB249" s="48" t="s">
        <v>558</v>
      </c>
      <c r="AC249" s="48" t="s">
        <v>558</v>
      </c>
      <c r="AD249" s="48" t="s">
        <v>558</v>
      </c>
      <c r="AE249" s="48" t="s">
        <v>558</v>
      </c>
      <c r="AF249" s="48" t="s">
        <v>558</v>
      </c>
      <c r="AG249" s="48" t="s">
        <v>558</v>
      </c>
      <c r="AH249" s="48" t="s">
        <v>558</v>
      </c>
      <c r="AI249" s="48" t="s">
        <v>558</v>
      </c>
      <c r="AJ249" s="48" t="s">
        <v>558</v>
      </c>
      <c r="AK249" s="48" t="s">
        <v>558</v>
      </c>
      <c r="AL249" s="48" t="s">
        <v>558</v>
      </c>
      <c r="AM249" s="48" t="s">
        <v>558</v>
      </c>
      <c r="AN249" s="48" t="s">
        <v>558</v>
      </c>
      <c r="AO249" s="48" t="s">
        <v>558</v>
      </c>
      <c r="AP249" s="48" t="s">
        <v>558</v>
      </c>
      <c r="AQ249" s="48" t="s">
        <v>558</v>
      </c>
      <c r="AR249" s="48" t="s">
        <v>676</v>
      </c>
      <c r="AS249" s="48" t="s">
        <v>676</v>
      </c>
      <c r="AT249" s="48" t="s">
        <v>676</v>
      </c>
      <c r="AU249" s="48" t="s">
        <v>677</v>
      </c>
      <c r="AV249" s="48" t="s">
        <v>677</v>
      </c>
      <c r="AW249" s="48" t="s">
        <v>677</v>
      </c>
      <c r="AX249" s="48" t="s">
        <v>677</v>
      </c>
      <c r="AY249" s="48" t="s">
        <v>560</v>
      </c>
      <c r="AZ249" s="28" t="s">
        <v>560</v>
      </c>
    </row>
    <row r="250" ht="15.75" customHeight="1">
      <c r="A250" s="40">
        <v>221.0</v>
      </c>
      <c r="B250" s="28" t="s">
        <v>1359</v>
      </c>
      <c r="C250" s="41"/>
      <c r="D250" s="42">
        <f t="array" ref="D250">index(systems,match($A250,INDEX(systems,0,1),),3)</f>
        <v>150.086</v>
      </c>
      <c r="E250" s="42">
        <f t="array" ref="E250">index(systems,match($A250,INDEX(systems,0,1),),4)</f>
        <v>250.796</v>
      </c>
      <c r="F250" s="43" t="str">
        <f>IFERROR(__xludf.DUMMYFUNCTION("let(row, match($B250&amp;if($C250&lt;&gt;"""","" [""&amp;$C250&amp;""]"",""""),index(nebulae,,2),0),join("","",iferror(round(index(nebulae,row,5)/2,3),1),iferror(round(index(nebulae,row,6)/2,3),1),0))"),"1,1,0")</f>
        <v>1,1,0</v>
      </c>
      <c r="G250" s="44" t="s">
        <v>1360</v>
      </c>
      <c r="H250" s="45">
        <f t="array" ref="H250">let(systemId,match(A250,index(systems,0,1),),refSystemId,match($H$1,index(systems,0,1),),x,index(systems,systemId,3),y,index(systems,systemId,4),refX,index(systems,refSystemId,3),refY,index(systems,refSystemId,4),round(sqrt((x-refX)^2+(y-refY)^2),3))</f>
        <v>292.275</v>
      </c>
      <c r="I250" s="62" t="s">
        <v>408</v>
      </c>
      <c r="J250" s="62" t="s">
        <v>408</v>
      </c>
      <c r="K250" s="62" t="s">
        <v>408</v>
      </c>
      <c r="L250" s="53"/>
      <c r="M250" s="53"/>
      <c r="N250" s="28" t="s">
        <v>1257</v>
      </c>
      <c r="O250" s="48" t="s">
        <v>1257</v>
      </c>
      <c r="P250" s="48" t="s">
        <v>1257</v>
      </c>
      <c r="Q250" s="48" t="s">
        <v>1257</v>
      </c>
      <c r="R250" s="48" t="s">
        <v>1257</v>
      </c>
      <c r="S250" s="48" t="s">
        <v>1257</v>
      </c>
      <c r="T250" s="48" t="s">
        <v>1257</v>
      </c>
      <c r="U250" s="48" t="s">
        <v>1257</v>
      </c>
      <c r="V250" s="48" t="s">
        <v>1257</v>
      </c>
      <c r="W250" s="48" t="s">
        <v>1257</v>
      </c>
      <c r="X250" s="48" t="s">
        <v>1257</v>
      </c>
      <c r="Y250" s="48" t="s">
        <v>1257</v>
      </c>
      <c r="Z250" s="48" t="s">
        <v>1257</v>
      </c>
      <c r="AA250" s="48" t="s">
        <v>1257</v>
      </c>
      <c r="AB250" s="48" t="s">
        <v>1257</v>
      </c>
      <c r="AC250" s="48" t="s">
        <v>1257</v>
      </c>
      <c r="AD250" s="48" t="s">
        <v>1257</v>
      </c>
      <c r="AE250" s="48" t="s">
        <v>1257</v>
      </c>
      <c r="AF250" s="48" t="s">
        <v>1257</v>
      </c>
      <c r="AG250" s="48" t="s">
        <v>735</v>
      </c>
      <c r="AH250" s="48" t="s">
        <v>735</v>
      </c>
      <c r="AI250" s="48" t="s">
        <v>735</v>
      </c>
      <c r="AJ250" s="48" t="s">
        <v>735</v>
      </c>
      <c r="AK250" s="48" t="s">
        <v>1257</v>
      </c>
      <c r="AL250" s="48" t="s">
        <v>1257</v>
      </c>
      <c r="AM250" s="48" t="s">
        <v>1257</v>
      </c>
      <c r="AN250" s="48" t="s">
        <v>1258</v>
      </c>
      <c r="AO250" s="48" t="s">
        <v>1258</v>
      </c>
      <c r="AP250" s="48" t="s">
        <v>1258</v>
      </c>
      <c r="AQ250" s="48" t="s">
        <v>1258</v>
      </c>
      <c r="AR250" s="48" t="s">
        <v>1258</v>
      </c>
      <c r="AS250" s="48" t="s">
        <v>1258</v>
      </c>
      <c r="AT250" s="48" t="s">
        <v>1258</v>
      </c>
      <c r="AU250" s="48" t="s">
        <v>1258</v>
      </c>
      <c r="AV250" s="48" t="s">
        <v>1258</v>
      </c>
      <c r="AW250" s="48" t="s">
        <v>1258</v>
      </c>
      <c r="AX250" s="48" t="s">
        <v>1258</v>
      </c>
      <c r="AY250" s="48" t="s">
        <v>1258</v>
      </c>
      <c r="AZ250" s="28" t="s">
        <v>1258</v>
      </c>
    </row>
    <row r="251" ht="15.75" customHeight="1">
      <c r="A251" s="40">
        <v>222.0</v>
      </c>
      <c r="B251" s="28" t="s">
        <v>1361</v>
      </c>
      <c r="C251" s="41"/>
      <c r="D251" s="42">
        <f t="array" ref="D251">index(systems,match($A251,INDEX(systems,0,1),),3)</f>
        <v>324.654</v>
      </c>
      <c r="E251" s="42">
        <f t="array" ref="E251">index(systems,match($A251,INDEX(systems,0,1),),4)</f>
        <v>102.398</v>
      </c>
      <c r="F251" s="43" t="str">
        <f>IFERROR(__xludf.DUMMYFUNCTION("let(row, match($B251&amp;if($C251&lt;&gt;"""","" [""&amp;$C251&amp;""]"",""""),index(nebulae,,2),0),join("","",iferror(round(index(nebulae,row,5)/2,3),1),iferror(round(index(nebulae,row,6)/2,3),1),0))"),"1,1,0")</f>
        <v>1,1,0</v>
      </c>
      <c r="G251" s="44" t="s">
        <v>1362</v>
      </c>
      <c r="H251" s="45">
        <f t="array" ref="H251">let(systemId,match(A251,index(systems,0,1),),refSystemId,match($H$1,index(systems,0,1),),x,index(systems,systemId,3),y,index(systems,systemId,4),refX,index(systems,refSystemId,3),refY,index(systems,refSystemId,4),round(sqrt((x-refX)^2+(y-refY)^2),3))</f>
        <v>340.42</v>
      </c>
      <c r="I251" s="46" t="s">
        <v>408</v>
      </c>
      <c r="J251" s="46" t="s">
        <v>408</v>
      </c>
      <c r="K251" s="46" t="s">
        <v>408</v>
      </c>
      <c r="L251" s="47" t="s">
        <v>408</v>
      </c>
      <c r="M251" s="47" t="s">
        <v>408</v>
      </c>
      <c r="N251" s="46" t="s">
        <v>408</v>
      </c>
      <c r="O251" s="53"/>
      <c r="P251" s="48" t="s">
        <v>939</v>
      </c>
      <c r="Q251" s="48" t="s">
        <v>939</v>
      </c>
      <c r="R251" s="48" t="s">
        <v>939</v>
      </c>
      <c r="S251" s="48" t="s">
        <v>939</v>
      </c>
      <c r="T251" s="48" t="s">
        <v>939</v>
      </c>
      <c r="U251" s="48" t="s">
        <v>422</v>
      </c>
      <c r="V251" s="48" t="s">
        <v>422</v>
      </c>
      <c r="W251" s="48" t="s">
        <v>422</v>
      </c>
      <c r="X251" s="48" t="s">
        <v>422</v>
      </c>
      <c r="Y251" s="48" t="s">
        <v>422</v>
      </c>
      <c r="Z251" s="48" t="s">
        <v>422</v>
      </c>
      <c r="AA251" s="48" t="s">
        <v>422</v>
      </c>
      <c r="AB251" s="48" t="s">
        <v>422</v>
      </c>
      <c r="AC251" s="48" t="s">
        <v>422</v>
      </c>
      <c r="AD251" s="48" t="s">
        <v>422</v>
      </c>
      <c r="AE251" s="48" t="s">
        <v>422</v>
      </c>
      <c r="AF251" s="48" t="s">
        <v>422</v>
      </c>
      <c r="AG251" s="48" t="s">
        <v>422</v>
      </c>
      <c r="AH251" s="48" t="s">
        <v>422</v>
      </c>
      <c r="AI251" s="48" t="s">
        <v>422</v>
      </c>
      <c r="AJ251" s="48" t="s">
        <v>422</v>
      </c>
      <c r="AK251" s="48" t="s">
        <v>422</v>
      </c>
      <c r="AL251" s="48" t="s">
        <v>422</v>
      </c>
      <c r="AM251" s="48" t="s">
        <v>422</v>
      </c>
      <c r="AN251" s="48" t="s">
        <v>422</v>
      </c>
      <c r="AO251" s="48" t="s">
        <v>422</v>
      </c>
      <c r="AP251" s="48" t="s">
        <v>422</v>
      </c>
      <c r="AQ251" s="48" t="s">
        <v>422</v>
      </c>
      <c r="AR251" s="48" t="s">
        <v>422</v>
      </c>
      <c r="AS251" s="48" t="s">
        <v>422</v>
      </c>
      <c r="AT251" s="48" t="s">
        <v>422</v>
      </c>
      <c r="AU251" s="48" t="s">
        <v>422</v>
      </c>
      <c r="AV251" s="48" t="s">
        <v>422</v>
      </c>
      <c r="AW251" s="48" t="s">
        <v>422</v>
      </c>
      <c r="AX251" s="48" t="s">
        <v>422</v>
      </c>
      <c r="AY251" s="48" t="s">
        <v>422</v>
      </c>
      <c r="AZ251" s="28" t="s">
        <v>422</v>
      </c>
    </row>
    <row r="252" ht="15.75" customHeight="1">
      <c r="A252" s="40">
        <v>223.0</v>
      </c>
      <c r="B252" s="28" t="s">
        <v>1363</v>
      </c>
      <c r="C252" s="41"/>
      <c r="D252" s="42">
        <f t="array" ref="D252">index(systems,match($A252,INDEX(systems,0,1),),3)</f>
        <v>95.899</v>
      </c>
      <c r="E252" s="42">
        <f t="array" ref="E252">index(systems,match($A252,INDEX(systems,0,1),),4)</f>
        <v>160.994</v>
      </c>
      <c r="F252" s="43" t="str">
        <f>IFERROR(__xludf.DUMMYFUNCTION("let(row, match($B252&amp;if($C252&lt;&gt;"""","" [""&amp;$C252&amp;""]"",""""),index(nebulae,,2),0),join("","",iferror(round(index(nebulae,row,5)/2,3),1),iferror(round(index(nebulae,row,6)/2,3),1),0))"),"1,1,0")</f>
        <v>1,1,0</v>
      </c>
      <c r="G252" s="44" t="s">
        <v>1364</v>
      </c>
      <c r="H252" s="45">
        <f t="array" ref="H252">let(systemId,match(A252,index(systems,0,1),),refSystemId,match($H$1,index(systems,0,1),),x,index(systems,systemId,3),y,index(systems,systemId,4),refX,index(systems,refSystemId,3),refY,index(systems,refSystemId,4),round(sqrt((x-refX)^2+(y-refY)^2),3))</f>
        <v>187.392</v>
      </c>
      <c r="I252" s="41"/>
      <c r="J252" s="41"/>
      <c r="K252" s="28" t="s">
        <v>418</v>
      </c>
      <c r="L252" s="41"/>
      <c r="M252" s="41"/>
      <c r="N252" s="28" t="s">
        <v>680</v>
      </c>
      <c r="O252" s="48" t="s">
        <v>680</v>
      </c>
      <c r="P252" s="48" t="s">
        <v>680</v>
      </c>
      <c r="Q252" s="48" t="s">
        <v>680</v>
      </c>
      <c r="R252" s="48" t="s">
        <v>680</v>
      </c>
      <c r="S252" s="48" t="s">
        <v>680</v>
      </c>
      <c r="T252" s="48" t="s">
        <v>680</v>
      </c>
      <c r="U252" s="48" t="s">
        <v>680</v>
      </c>
      <c r="V252" s="48" t="s">
        <v>680</v>
      </c>
      <c r="W252" s="48" t="s">
        <v>680</v>
      </c>
      <c r="X252" s="48" t="s">
        <v>680</v>
      </c>
      <c r="Y252" s="48" t="s">
        <v>681</v>
      </c>
      <c r="Z252" s="48" t="s">
        <v>681</v>
      </c>
      <c r="AA252" s="48" t="s">
        <v>681</v>
      </c>
      <c r="AB252" s="48" t="s">
        <v>681</v>
      </c>
      <c r="AC252" s="48" t="s">
        <v>681</v>
      </c>
      <c r="AD252" s="48" t="s">
        <v>681</v>
      </c>
      <c r="AE252" s="48" t="s">
        <v>681</v>
      </c>
      <c r="AF252" s="48" t="s">
        <v>681</v>
      </c>
      <c r="AG252" s="48" t="s">
        <v>681</v>
      </c>
      <c r="AH252" s="48" t="s">
        <v>681</v>
      </c>
      <c r="AI252" s="48" t="s">
        <v>681</v>
      </c>
      <c r="AJ252" s="48" t="s">
        <v>681</v>
      </c>
      <c r="AK252" s="48" t="s">
        <v>681</v>
      </c>
      <c r="AL252" s="48" t="s">
        <v>681</v>
      </c>
      <c r="AM252" s="48" t="s">
        <v>681</v>
      </c>
      <c r="AN252" s="48" t="s">
        <v>681</v>
      </c>
      <c r="AO252" s="48" t="s">
        <v>681</v>
      </c>
      <c r="AP252" s="48" t="s">
        <v>681</v>
      </c>
      <c r="AQ252" s="48" t="s">
        <v>681</v>
      </c>
      <c r="AR252" s="48" t="s">
        <v>681</v>
      </c>
      <c r="AS252" s="48" t="s">
        <v>681</v>
      </c>
      <c r="AT252" s="52" t="s">
        <v>681</v>
      </c>
      <c r="AU252" s="52" t="s">
        <v>681</v>
      </c>
      <c r="AV252" s="52" t="s">
        <v>681</v>
      </c>
      <c r="AW252" s="52" t="s">
        <v>681</v>
      </c>
      <c r="AX252" s="52" t="s">
        <v>681</v>
      </c>
      <c r="AY252" s="52" t="s">
        <v>681</v>
      </c>
      <c r="AZ252" s="28" t="s">
        <v>681</v>
      </c>
    </row>
    <row r="253" ht="15.75" customHeight="1">
      <c r="A253" s="40">
        <v>224.0</v>
      </c>
      <c r="B253" s="28" t="s">
        <v>1365</v>
      </c>
      <c r="C253" s="41"/>
      <c r="D253" s="42">
        <f t="array" ref="D253">index(systems,match($A253,INDEX(systems,0,1),),3)</f>
        <v>-265.18</v>
      </c>
      <c r="E253" s="42">
        <f t="array" ref="E253">index(systems,match($A253,INDEX(systems,0,1),),4)</f>
        <v>411.661</v>
      </c>
      <c r="F253" s="43" t="str">
        <f>IFERROR(__xludf.DUMMYFUNCTION("let(row, match($B253&amp;if($C253&lt;&gt;"""","" [""&amp;$C253&amp;""]"",""""),index(nebulae,,2),0),join("","",iferror(round(index(nebulae,row,5)/2,3),1),iferror(round(index(nebulae,row,6)/2,3),1),0))"),"1,1,0")</f>
        <v>1,1,0</v>
      </c>
      <c r="G253" s="44" t="s">
        <v>1366</v>
      </c>
      <c r="H253" s="45">
        <f t="array" ref="H253">let(systemId,match(A253,index(systems,0,1),),refSystemId,match($H$1,index(systems,0,1),),x,index(systems,systemId,3),y,index(systems,systemId,4),refX,index(systems,refSystemId,3),refY,index(systems,refSystemId,4),round(sqrt((x-refX)^2+(y-refY)^2),3))</f>
        <v>489.679</v>
      </c>
      <c r="I253" s="46" t="s">
        <v>408</v>
      </c>
      <c r="J253" s="46" t="s">
        <v>408</v>
      </c>
      <c r="K253" s="46" t="s">
        <v>408</v>
      </c>
      <c r="L253" s="46" t="s">
        <v>408</v>
      </c>
      <c r="M253" s="46" t="s">
        <v>408</v>
      </c>
      <c r="N253" s="28" t="s">
        <v>408</v>
      </c>
      <c r="O253" s="41"/>
      <c r="P253" s="48" t="s">
        <v>497</v>
      </c>
      <c r="Q253" s="48" t="s">
        <v>497</v>
      </c>
      <c r="R253" s="48" t="s">
        <v>497</v>
      </c>
      <c r="S253" s="48" t="s">
        <v>418</v>
      </c>
      <c r="T253" s="48" t="s">
        <v>418</v>
      </c>
      <c r="U253" s="48" t="s">
        <v>418</v>
      </c>
      <c r="V253" s="48" t="s">
        <v>418</v>
      </c>
      <c r="W253" s="48" t="s">
        <v>418</v>
      </c>
      <c r="X253" s="48" t="s">
        <v>418</v>
      </c>
      <c r="Y253" s="48" t="s">
        <v>422</v>
      </c>
      <c r="Z253" s="48" t="s">
        <v>422</v>
      </c>
      <c r="AA253" s="48" t="s">
        <v>422</v>
      </c>
      <c r="AB253" s="48" t="s">
        <v>422</v>
      </c>
      <c r="AC253" s="48" t="s">
        <v>422</v>
      </c>
      <c r="AD253" s="48" t="s">
        <v>422</v>
      </c>
      <c r="AE253" s="48" t="s">
        <v>422</v>
      </c>
      <c r="AF253" s="48" t="s">
        <v>422</v>
      </c>
      <c r="AG253" s="48" t="s">
        <v>422</v>
      </c>
      <c r="AH253" s="48" t="s">
        <v>422</v>
      </c>
      <c r="AI253" s="48" t="s">
        <v>422</v>
      </c>
      <c r="AJ253" s="48" t="s">
        <v>422</v>
      </c>
      <c r="AK253" s="48" t="s">
        <v>422</v>
      </c>
      <c r="AL253" s="48" t="s">
        <v>422</v>
      </c>
      <c r="AM253" s="48" t="s">
        <v>422</v>
      </c>
      <c r="AN253" s="48" t="s">
        <v>422</v>
      </c>
      <c r="AO253" s="48" t="s">
        <v>422</v>
      </c>
      <c r="AP253" s="48" t="s">
        <v>422</v>
      </c>
      <c r="AQ253" s="48" t="s">
        <v>422</v>
      </c>
      <c r="AR253" s="48" t="s">
        <v>422</v>
      </c>
      <c r="AS253" s="48" t="s">
        <v>422</v>
      </c>
      <c r="AT253" s="48" t="s">
        <v>422</v>
      </c>
      <c r="AU253" s="48" t="s">
        <v>422</v>
      </c>
      <c r="AV253" s="48" t="s">
        <v>422</v>
      </c>
      <c r="AW253" s="48" t="s">
        <v>422</v>
      </c>
      <c r="AX253" s="48" t="s">
        <v>422</v>
      </c>
      <c r="AY253" s="48" t="s">
        <v>422</v>
      </c>
      <c r="AZ253" s="28" t="s">
        <v>422</v>
      </c>
    </row>
    <row r="254" ht="15.75" customHeight="1">
      <c r="A254" s="40">
        <v>225.0</v>
      </c>
      <c r="B254" s="28" t="s">
        <v>1367</v>
      </c>
      <c r="C254" s="41"/>
      <c r="D254" s="42">
        <f t="array" ref="D254">index(systems,match($A254,INDEX(systems,0,1),),3)</f>
        <v>127.169</v>
      </c>
      <c r="E254" s="42">
        <f t="array" ref="E254">index(systems,match($A254,INDEX(systems,0,1),),4)</f>
        <v>-113.236</v>
      </c>
      <c r="F254" s="43" t="str">
        <f>IFERROR(__xludf.DUMMYFUNCTION("let(row, match($B254&amp;if($C254&lt;&gt;"""","" [""&amp;$C254&amp;""]"",""""),index(nebulae,,2),0),join("","",iferror(round(index(nebulae,row,5)/2,3),1),iferror(round(index(nebulae,row,6)/2,3),1),0))"),"1,1,0")</f>
        <v>1,1,0</v>
      </c>
      <c r="G254" s="44" t="s">
        <v>1368</v>
      </c>
      <c r="H254" s="45">
        <f t="array" ref="H254">let(systemId,match(A254,index(systems,0,1),),refSystemId,match($H$1,index(systems,0,1),),x,index(systems,systemId,3),y,index(systems,systemId,4),refX,index(systems,refSystemId,3),refY,index(systems,refSystemId,4),round(sqrt((x-refX)^2+(y-refY)^2),3))</f>
        <v>170.277</v>
      </c>
      <c r="I254" s="41"/>
      <c r="J254" s="41"/>
      <c r="K254" s="41"/>
      <c r="L254" s="41"/>
      <c r="M254" s="28" t="s">
        <v>1268</v>
      </c>
      <c r="N254" s="28" t="s">
        <v>501</v>
      </c>
      <c r="O254" s="48" t="s">
        <v>501</v>
      </c>
      <c r="P254" s="48" t="s">
        <v>501</v>
      </c>
      <c r="Q254" s="48" t="s">
        <v>501</v>
      </c>
      <c r="R254" s="48" t="s">
        <v>501</v>
      </c>
      <c r="S254" s="48" t="s">
        <v>501</v>
      </c>
      <c r="T254" s="48" t="s">
        <v>501</v>
      </c>
      <c r="U254" s="48" t="s">
        <v>501</v>
      </c>
      <c r="V254" s="48" t="s">
        <v>501</v>
      </c>
      <c r="W254" s="48" t="s">
        <v>502</v>
      </c>
      <c r="X254" s="48" t="s">
        <v>502</v>
      </c>
      <c r="Y254" s="48" t="s">
        <v>503</v>
      </c>
      <c r="Z254" s="48" t="s">
        <v>503</v>
      </c>
      <c r="AA254" s="48" t="s">
        <v>504</v>
      </c>
      <c r="AB254" s="48" t="s">
        <v>504</v>
      </c>
      <c r="AC254" s="48" t="s">
        <v>504</v>
      </c>
      <c r="AD254" s="48" t="s">
        <v>504</v>
      </c>
      <c r="AE254" s="48" t="s">
        <v>504</v>
      </c>
      <c r="AF254" s="48" t="s">
        <v>504</v>
      </c>
      <c r="AG254" s="48" t="s">
        <v>504</v>
      </c>
      <c r="AH254" s="48" t="s">
        <v>504</v>
      </c>
      <c r="AI254" s="48" t="s">
        <v>504</v>
      </c>
      <c r="AJ254" s="48" t="s">
        <v>504</v>
      </c>
      <c r="AK254" s="48" t="s">
        <v>504</v>
      </c>
      <c r="AL254" s="48" t="s">
        <v>504</v>
      </c>
      <c r="AM254" s="48" t="s">
        <v>504</v>
      </c>
      <c r="AN254" s="48" t="s">
        <v>504</v>
      </c>
      <c r="AO254" s="48" t="s">
        <v>503</v>
      </c>
      <c r="AP254" s="48" t="s">
        <v>503</v>
      </c>
      <c r="AQ254" s="48" t="s">
        <v>503</v>
      </c>
      <c r="AR254" s="48" t="s">
        <v>503</v>
      </c>
      <c r="AS254" s="48" t="s">
        <v>503</v>
      </c>
      <c r="AT254" s="48" t="s">
        <v>503</v>
      </c>
      <c r="AU254" s="48" t="s">
        <v>503</v>
      </c>
      <c r="AV254" s="48" t="s">
        <v>505</v>
      </c>
      <c r="AW254" s="48" t="s">
        <v>505</v>
      </c>
      <c r="AX254" s="48" t="s">
        <v>505</v>
      </c>
      <c r="AY254" s="48" t="s">
        <v>505</v>
      </c>
      <c r="AZ254" s="28" t="s">
        <v>505</v>
      </c>
    </row>
    <row r="255" ht="15.75" customHeight="1">
      <c r="A255" s="40">
        <v>226.0</v>
      </c>
      <c r="B255" s="28" t="s">
        <v>1369</v>
      </c>
      <c r="C255" s="41"/>
      <c r="D255" s="42">
        <f t="array" ref="D255">index(systems,match($A255,INDEX(systems,0,1),),3)</f>
        <v>-403.306</v>
      </c>
      <c r="E255" s="42">
        <f t="array" ref="E255">index(systems,match($A255,INDEX(systems,0,1),),4)</f>
        <v>52.938</v>
      </c>
      <c r="F255" s="43" t="str">
        <f>IFERROR(__xludf.DUMMYFUNCTION("let(row, match($B255&amp;if($C255&lt;&gt;"""","" [""&amp;$C255&amp;""]"",""""),index(nebulae,,2),0),join("","",iferror(round(index(nebulae,row,5)/2,3),1),iferror(round(index(nebulae,row,6)/2,3),1),0))"),"1,1,0")</f>
        <v>1,1,0</v>
      </c>
      <c r="G255" s="44" t="s">
        <v>1370</v>
      </c>
      <c r="H255" s="45">
        <f t="array" ref="H255">let(systemId,match(A255,index(systems,0,1),),refSystemId,match($H$1,index(systems,0,1),),x,index(systems,systemId,3),y,index(systems,systemId,4),refX,index(systems,refSystemId,3),refY,index(systems,refSystemId,4),round(sqrt((x-refX)^2+(y-refY)^2),3))</f>
        <v>406.765</v>
      </c>
      <c r="I255" s="53"/>
      <c r="J255" s="53"/>
      <c r="K255" s="53"/>
      <c r="L255" s="53"/>
      <c r="M255" s="53"/>
      <c r="N255" s="28" t="s">
        <v>449</v>
      </c>
      <c r="O255" s="48" t="s">
        <v>449</v>
      </c>
      <c r="P255" s="48" t="s">
        <v>449</v>
      </c>
      <c r="Q255" s="48" t="s">
        <v>449</v>
      </c>
      <c r="R255" s="48" t="s">
        <v>449</v>
      </c>
      <c r="S255" s="48" t="s">
        <v>449</v>
      </c>
      <c r="T255" s="48" t="s">
        <v>449</v>
      </c>
      <c r="U255" s="48" t="s">
        <v>449</v>
      </c>
      <c r="V255" s="48" t="s">
        <v>449</v>
      </c>
      <c r="W255" s="48" t="s">
        <v>449</v>
      </c>
      <c r="X255" s="48" t="s">
        <v>449</v>
      </c>
      <c r="Y255" s="48" t="s">
        <v>449</v>
      </c>
      <c r="Z255" s="48" t="s">
        <v>449</v>
      </c>
      <c r="AA255" s="48" t="s">
        <v>462</v>
      </c>
      <c r="AB255" s="48" t="s">
        <v>462</v>
      </c>
      <c r="AC255" s="48" t="s">
        <v>462</v>
      </c>
      <c r="AD255" s="48" t="s">
        <v>462</v>
      </c>
      <c r="AE255" s="48" t="s">
        <v>462</v>
      </c>
      <c r="AF255" s="48" t="s">
        <v>462</v>
      </c>
      <c r="AG255" s="48" t="s">
        <v>462</v>
      </c>
      <c r="AH255" s="48" t="s">
        <v>463</v>
      </c>
      <c r="AI255" s="48" t="s">
        <v>452</v>
      </c>
      <c r="AJ255" s="48" t="s">
        <v>452</v>
      </c>
      <c r="AK255" s="48" t="s">
        <v>452</v>
      </c>
      <c r="AL255" s="48" t="s">
        <v>452</v>
      </c>
      <c r="AM255" s="48" t="s">
        <v>452</v>
      </c>
      <c r="AN255" s="48" t="s">
        <v>452</v>
      </c>
      <c r="AO255" s="48" t="s">
        <v>452</v>
      </c>
      <c r="AP255" s="48" t="s">
        <v>452</v>
      </c>
      <c r="AQ255" s="48" t="s">
        <v>565</v>
      </c>
      <c r="AR255" s="48" t="s">
        <v>565</v>
      </c>
      <c r="AS255" s="48" t="s">
        <v>453</v>
      </c>
      <c r="AT255" s="48" t="s">
        <v>454</v>
      </c>
      <c r="AU255" s="48" t="s">
        <v>454</v>
      </c>
      <c r="AV255" s="48" t="s">
        <v>454</v>
      </c>
      <c r="AW255" s="48" t="s">
        <v>454</v>
      </c>
      <c r="AX255" s="52" t="s">
        <v>454</v>
      </c>
      <c r="AY255" s="52" t="s">
        <v>454</v>
      </c>
      <c r="AZ255" s="49" t="s">
        <v>455</v>
      </c>
    </row>
    <row r="256" ht="15.75" customHeight="1">
      <c r="A256" s="40">
        <v>227.0</v>
      </c>
      <c r="B256" s="28" t="s">
        <v>1371</v>
      </c>
      <c r="C256" s="41"/>
      <c r="D256" s="42">
        <f t="array" ref="D256">index(systems,match($A256,INDEX(systems,0,1),),3)</f>
        <v>-390.827</v>
      </c>
      <c r="E256" s="42">
        <f t="array" ref="E256">index(systems,match($A256,INDEX(systems,0,1),),4)</f>
        <v>-141.977</v>
      </c>
      <c r="F256" s="43" t="str">
        <f>IFERROR(__xludf.DUMMYFUNCTION("let(row, match($B256&amp;if($C256&lt;&gt;"""","" [""&amp;$C256&amp;""]"",""""),index(nebulae,,2),0),join("","",iferror(round(index(nebulae,row,5)/2,3),1),iferror(round(index(nebulae,row,6)/2,3),1),0))"),"1,1,0")</f>
        <v>1,1,0</v>
      </c>
      <c r="G256" s="44" t="s">
        <v>1372</v>
      </c>
      <c r="H256" s="45">
        <f t="array" ref="H256">let(systemId,match(A256,index(systems,0,1),),refSystemId,match($H$1,index(systems,0,1),),x,index(systems,systemId,3),y,index(systems,systemId,4),refX,index(systems,refSystemId,3),refY,index(systems,refSystemId,4),round(sqrt((x-refX)^2+(y-refY)^2),3))</f>
        <v>415.816</v>
      </c>
      <c r="I256" s="46" t="s">
        <v>408</v>
      </c>
      <c r="J256" s="46" t="s">
        <v>408</v>
      </c>
      <c r="K256" s="46" t="s">
        <v>408</v>
      </c>
      <c r="L256" s="46" t="s">
        <v>408</v>
      </c>
      <c r="M256" s="46" t="s">
        <v>408</v>
      </c>
      <c r="N256" s="49" t="s">
        <v>408</v>
      </c>
      <c r="O256" s="54"/>
      <c r="P256" s="52" t="s">
        <v>560</v>
      </c>
      <c r="Q256" s="52" t="s">
        <v>560</v>
      </c>
      <c r="R256" s="52" t="s">
        <v>560</v>
      </c>
      <c r="S256" s="48" t="s">
        <v>560</v>
      </c>
      <c r="T256" s="52" t="s">
        <v>560</v>
      </c>
      <c r="U256" s="52" t="s">
        <v>560</v>
      </c>
      <c r="V256" s="52" t="s">
        <v>560</v>
      </c>
      <c r="W256" s="48" t="s">
        <v>560</v>
      </c>
      <c r="X256" s="52" t="s">
        <v>560</v>
      </c>
      <c r="Y256" s="48" t="s">
        <v>560</v>
      </c>
      <c r="Z256" s="48" t="s">
        <v>560</v>
      </c>
      <c r="AA256" s="48" t="s">
        <v>560</v>
      </c>
      <c r="AB256" s="48" t="s">
        <v>560</v>
      </c>
      <c r="AC256" s="48" t="s">
        <v>560</v>
      </c>
      <c r="AD256" s="48" t="s">
        <v>560</v>
      </c>
      <c r="AE256" s="48" t="s">
        <v>560</v>
      </c>
      <c r="AF256" s="48" t="s">
        <v>560</v>
      </c>
      <c r="AG256" s="48" t="s">
        <v>560</v>
      </c>
      <c r="AH256" s="48" t="s">
        <v>560</v>
      </c>
      <c r="AI256" s="48" t="s">
        <v>560</v>
      </c>
      <c r="AJ256" s="48" t="s">
        <v>560</v>
      </c>
      <c r="AK256" s="48" t="s">
        <v>560</v>
      </c>
      <c r="AL256" s="48" t="s">
        <v>560</v>
      </c>
      <c r="AM256" s="48" t="s">
        <v>560</v>
      </c>
      <c r="AN256" s="48" t="s">
        <v>560</v>
      </c>
      <c r="AO256" s="48" t="s">
        <v>560</v>
      </c>
      <c r="AP256" s="48" t="s">
        <v>560</v>
      </c>
      <c r="AQ256" s="48" t="s">
        <v>560</v>
      </c>
      <c r="AR256" s="48" t="s">
        <v>560</v>
      </c>
      <c r="AS256" s="48" t="s">
        <v>418</v>
      </c>
      <c r="AT256" s="48" t="s">
        <v>418</v>
      </c>
      <c r="AU256" s="48" t="s">
        <v>418</v>
      </c>
      <c r="AV256" s="48" t="s">
        <v>418</v>
      </c>
      <c r="AW256" s="48" t="s">
        <v>418</v>
      </c>
      <c r="AX256" s="48" t="s">
        <v>560</v>
      </c>
      <c r="AY256" s="48" t="s">
        <v>560</v>
      </c>
      <c r="AZ256" s="51" t="s">
        <v>560</v>
      </c>
    </row>
    <row r="257" ht="15.75" customHeight="1">
      <c r="A257" s="40">
        <v>228.0</v>
      </c>
      <c r="B257" s="28" t="s">
        <v>1373</v>
      </c>
      <c r="C257" s="41"/>
      <c r="D257" s="42">
        <f t="array" ref="D257">index(systems,match($A257,INDEX(systems,0,1),),3)</f>
        <v>-172.466</v>
      </c>
      <c r="E257" s="42">
        <f t="array" ref="E257">index(systems,match($A257,INDEX(systems,0,1),),4)</f>
        <v>-302.746</v>
      </c>
      <c r="F257" s="43" t="str">
        <f>IFERROR(__xludf.DUMMYFUNCTION("let(row, match($B257&amp;if($C257&lt;&gt;"""","" [""&amp;$C257&amp;""]"",""""),index(nebulae,,2),0),join("","",iferror(round(index(nebulae,row,5)/2,3),1),iferror(round(index(nebulae,row,6)/2,3),1),0))"),"1,1,0")</f>
        <v>1,1,0</v>
      </c>
      <c r="G257" s="44" t="s">
        <v>1374</v>
      </c>
      <c r="H257" s="45">
        <f t="array" ref="H257">let(systemId,match(A257,index(systems,0,1),),refSystemId,match($H$1,index(systems,0,1),),x,index(systems,systemId,3),y,index(systems,systemId,4),refX,index(systems,refSystemId,3),refY,index(systems,refSystemId,4),round(sqrt((x-refX)^2+(y-refY)^2),3))</f>
        <v>348.425</v>
      </c>
      <c r="I257" s="46" t="s">
        <v>418</v>
      </c>
      <c r="J257" s="53"/>
      <c r="K257" s="53"/>
      <c r="L257" s="41"/>
      <c r="M257" s="28" t="s">
        <v>560</v>
      </c>
      <c r="N257" s="28" t="s">
        <v>558</v>
      </c>
      <c r="O257" s="48" t="s">
        <v>558</v>
      </c>
      <c r="P257" s="48" t="s">
        <v>560</v>
      </c>
      <c r="Q257" s="48" t="s">
        <v>560</v>
      </c>
      <c r="R257" s="48" t="s">
        <v>560</v>
      </c>
      <c r="S257" s="48" t="s">
        <v>560</v>
      </c>
      <c r="T257" s="48" t="s">
        <v>560</v>
      </c>
      <c r="U257" s="48" t="s">
        <v>560</v>
      </c>
      <c r="V257" s="48" t="s">
        <v>560</v>
      </c>
      <c r="W257" s="48" t="s">
        <v>560</v>
      </c>
      <c r="X257" s="48" t="s">
        <v>560</v>
      </c>
      <c r="Y257" s="48" t="s">
        <v>560</v>
      </c>
      <c r="Z257" s="48" t="s">
        <v>560</v>
      </c>
      <c r="AA257" s="48" t="s">
        <v>560</v>
      </c>
      <c r="AB257" s="48" t="s">
        <v>560</v>
      </c>
      <c r="AC257" s="48" t="s">
        <v>560</v>
      </c>
      <c r="AD257" s="48" t="s">
        <v>560</v>
      </c>
      <c r="AE257" s="48" t="s">
        <v>560</v>
      </c>
      <c r="AF257" s="48" t="s">
        <v>560</v>
      </c>
      <c r="AG257" s="48" t="s">
        <v>560</v>
      </c>
      <c r="AH257" s="48" t="s">
        <v>560</v>
      </c>
      <c r="AI257" s="48" t="s">
        <v>560</v>
      </c>
      <c r="AJ257" s="48" t="s">
        <v>560</v>
      </c>
      <c r="AK257" s="48" t="s">
        <v>560</v>
      </c>
      <c r="AL257" s="48" t="s">
        <v>560</v>
      </c>
      <c r="AM257" s="48" t="s">
        <v>560</v>
      </c>
      <c r="AN257" s="48" t="s">
        <v>560</v>
      </c>
      <c r="AO257" s="48" t="s">
        <v>560</v>
      </c>
      <c r="AP257" s="48" t="s">
        <v>560</v>
      </c>
      <c r="AQ257" s="48" t="s">
        <v>560</v>
      </c>
      <c r="AR257" s="48" t="s">
        <v>560</v>
      </c>
      <c r="AS257" s="48" t="s">
        <v>418</v>
      </c>
      <c r="AT257" s="48" t="s">
        <v>418</v>
      </c>
      <c r="AU257" s="48" t="s">
        <v>418</v>
      </c>
      <c r="AV257" s="48" t="s">
        <v>418</v>
      </c>
      <c r="AW257" s="48" t="s">
        <v>418</v>
      </c>
      <c r="AX257" s="48" t="s">
        <v>418</v>
      </c>
      <c r="AY257" s="48" t="s">
        <v>576</v>
      </c>
      <c r="AZ257" s="28" t="s">
        <v>576</v>
      </c>
    </row>
    <row r="258" ht="15.75" customHeight="1">
      <c r="A258" s="40">
        <v>229.0</v>
      </c>
      <c r="B258" s="28" t="s">
        <v>1375</v>
      </c>
      <c r="C258" s="41"/>
      <c r="D258" s="42">
        <f t="array" ref="D258">index(systems,match($A258,INDEX(systems,0,1),),3)</f>
        <v>53.764</v>
      </c>
      <c r="E258" s="42">
        <f t="array" ref="E258">index(systems,match($A258,INDEX(systems,0,1),),4)</f>
        <v>-51.489</v>
      </c>
      <c r="F258" s="43" t="str">
        <f>IFERROR(__xludf.DUMMYFUNCTION("let(row, match($B258&amp;if($C258&lt;&gt;"""","" [""&amp;$C258&amp;""]"",""""),index(nebulae,,2),0),join("","",iferror(round(index(nebulae,row,5)/2,3),1),iferror(round(index(nebulae,row,6)/2,3),1),0))"),"1,1,0")</f>
        <v>1,1,0</v>
      </c>
      <c r="G258" s="44" t="s">
        <v>1376</v>
      </c>
      <c r="H258" s="45">
        <f t="array" ref="H258">let(systemId,match(A258,index(systems,0,1),),refSystemId,match($H$1,index(systems,0,1),),x,index(systems,systemId,3),y,index(systems,systemId,4),refX,index(systems,refSystemId,3),refY,index(systems,refSystemId,4),round(sqrt((x-refX)^2+(y-refY)^2),3))</f>
        <v>74.442</v>
      </c>
      <c r="I258" s="46" t="s">
        <v>408</v>
      </c>
      <c r="J258" s="53"/>
      <c r="K258" s="53"/>
      <c r="L258" s="53"/>
      <c r="M258" s="46" t="s">
        <v>807</v>
      </c>
      <c r="N258" s="28" t="s">
        <v>509</v>
      </c>
      <c r="O258" s="48" t="s">
        <v>509</v>
      </c>
      <c r="P258" s="48" t="s">
        <v>509</v>
      </c>
      <c r="Q258" s="48" t="s">
        <v>509</v>
      </c>
      <c r="R258" s="48" t="s">
        <v>510</v>
      </c>
      <c r="S258" s="48" t="s">
        <v>509</v>
      </c>
      <c r="T258" s="48" t="s">
        <v>541</v>
      </c>
      <c r="U258" s="48" t="s">
        <v>520</v>
      </c>
      <c r="V258" s="48" t="s">
        <v>520</v>
      </c>
      <c r="W258" s="48" t="s">
        <v>520</v>
      </c>
      <c r="X258" s="48" t="s">
        <v>520</v>
      </c>
      <c r="Y258" s="48" t="s">
        <v>520</v>
      </c>
      <c r="Z258" s="48" t="s">
        <v>537</v>
      </c>
      <c r="AA258" s="48" t="s">
        <v>538</v>
      </c>
      <c r="AB258" s="48" t="s">
        <v>538</v>
      </c>
      <c r="AC258" s="48" t="s">
        <v>538</v>
      </c>
      <c r="AD258" s="48" t="s">
        <v>538</v>
      </c>
      <c r="AE258" s="48" t="s">
        <v>538</v>
      </c>
      <c r="AF258" s="48" t="s">
        <v>538</v>
      </c>
      <c r="AG258" s="48" t="s">
        <v>538</v>
      </c>
      <c r="AH258" s="48" t="s">
        <v>808</v>
      </c>
      <c r="AI258" s="48" t="s">
        <v>808</v>
      </c>
      <c r="AJ258" s="48" t="s">
        <v>808</v>
      </c>
      <c r="AK258" s="48" t="s">
        <v>808</v>
      </c>
      <c r="AL258" s="48" t="s">
        <v>808</v>
      </c>
      <c r="AM258" s="48" t="s">
        <v>808</v>
      </c>
      <c r="AN258" s="48" t="s">
        <v>808</v>
      </c>
      <c r="AO258" s="48" t="s">
        <v>502</v>
      </c>
      <c r="AP258" s="48" t="s">
        <v>502</v>
      </c>
      <c r="AQ258" s="48" t="s">
        <v>516</v>
      </c>
      <c r="AR258" s="48" t="s">
        <v>517</v>
      </c>
      <c r="AS258" s="48" t="s">
        <v>518</v>
      </c>
      <c r="AT258" s="48" t="s">
        <v>518</v>
      </c>
      <c r="AU258" s="48" t="s">
        <v>518</v>
      </c>
      <c r="AV258" s="52" t="s">
        <v>518</v>
      </c>
      <c r="AW258" s="48" t="s">
        <v>418</v>
      </c>
      <c r="AX258" s="48" t="s">
        <v>536</v>
      </c>
      <c r="AY258" s="48" t="s">
        <v>767</v>
      </c>
      <c r="AZ258" s="28" t="s">
        <v>767</v>
      </c>
    </row>
    <row r="259" ht="15.75" customHeight="1">
      <c r="A259" s="40">
        <v>230.0</v>
      </c>
      <c r="B259" s="28" t="s">
        <v>1377</v>
      </c>
      <c r="C259" s="41"/>
      <c r="D259" s="42">
        <f t="array" ref="D259">index(systems,match($A259,INDEX(systems,0,1),),3)</f>
        <v>651.303</v>
      </c>
      <c r="E259" s="42">
        <f t="array" ref="E259">index(systems,match($A259,INDEX(systems,0,1),),4)</f>
        <v>257.747</v>
      </c>
      <c r="F259" s="43" t="str">
        <f>IFERROR(__xludf.DUMMYFUNCTION("let(row, match($B259&amp;if($C259&lt;&gt;"""","" [""&amp;$C259&amp;""]"",""""),index(nebulae,,2),0),join("","",iferror(round(index(nebulae,row,5)/2,3),1),iferror(round(index(nebulae,row,6)/2,3),1),0))"),"1,1,0")</f>
        <v>1,1,0</v>
      </c>
      <c r="G259" s="44" t="s">
        <v>1378</v>
      </c>
      <c r="H259" s="45">
        <f t="array" ref="H259">let(systemId,match(A259,index(systems,0,1),),refSystemId,match($H$1,index(systems,0,1),),x,index(systems,systemId,3),y,index(systems,systemId,4),refX,index(systems,refSystemId,3),refY,index(systems,refSystemId,4),round(sqrt((x-refX)^2+(y-refY)^2),3))</f>
        <v>700.449</v>
      </c>
      <c r="I259" s="53"/>
      <c r="J259" s="53"/>
      <c r="K259" s="53"/>
      <c r="L259" s="53"/>
      <c r="M259" s="53"/>
      <c r="N259" s="41"/>
      <c r="O259" s="41"/>
      <c r="P259" s="48" t="s">
        <v>421</v>
      </c>
      <c r="Q259" s="48" t="s">
        <v>421</v>
      </c>
      <c r="R259" s="48" t="s">
        <v>421</v>
      </c>
      <c r="S259" s="48" t="s">
        <v>421</v>
      </c>
      <c r="T259" s="48" t="s">
        <v>421</v>
      </c>
      <c r="U259" s="48" t="s">
        <v>421</v>
      </c>
      <c r="V259" s="48" t="s">
        <v>421</v>
      </c>
      <c r="W259" s="48" t="s">
        <v>421</v>
      </c>
      <c r="X259" s="48" t="s">
        <v>418</v>
      </c>
      <c r="Y259" s="48" t="s">
        <v>422</v>
      </c>
      <c r="Z259" s="48" t="s">
        <v>422</v>
      </c>
      <c r="AA259" s="48" t="s">
        <v>422</v>
      </c>
      <c r="AB259" s="48" t="s">
        <v>422</v>
      </c>
      <c r="AC259" s="48" t="s">
        <v>422</v>
      </c>
      <c r="AD259" s="48" t="s">
        <v>422</v>
      </c>
      <c r="AE259" s="48" t="s">
        <v>422</v>
      </c>
      <c r="AF259" s="48" t="s">
        <v>422</v>
      </c>
      <c r="AG259" s="48" t="s">
        <v>422</v>
      </c>
      <c r="AH259" s="48" t="s">
        <v>422</v>
      </c>
      <c r="AI259" s="48" t="s">
        <v>422</v>
      </c>
      <c r="AJ259" s="48" t="s">
        <v>422</v>
      </c>
      <c r="AK259" s="48" t="s">
        <v>422</v>
      </c>
      <c r="AL259" s="48" t="s">
        <v>422</v>
      </c>
      <c r="AM259" s="48" t="s">
        <v>422</v>
      </c>
      <c r="AN259" s="48" t="s">
        <v>422</v>
      </c>
      <c r="AO259" s="48" t="s">
        <v>422</v>
      </c>
      <c r="AP259" s="48" t="s">
        <v>422</v>
      </c>
      <c r="AQ259" s="52" t="s">
        <v>422</v>
      </c>
      <c r="AR259" s="52" t="s">
        <v>422</v>
      </c>
      <c r="AS259" s="52" t="s">
        <v>422</v>
      </c>
      <c r="AT259" s="52" t="s">
        <v>422</v>
      </c>
      <c r="AU259" s="52" t="s">
        <v>422</v>
      </c>
      <c r="AV259" s="52" t="s">
        <v>422</v>
      </c>
      <c r="AW259" s="48" t="s">
        <v>422</v>
      </c>
      <c r="AX259" s="52" t="s">
        <v>422</v>
      </c>
      <c r="AY259" s="52" t="s">
        <v>422</v>
      </c>
      <c r="AZ259" s="50" t="s">
        <v>423</v>
      </c>
    </row>
    <row r="260" ht="15.75" customHeight="1">
      <c r="A260" s="40">
        <v>231.0</v>
      </c>
      <c r="B260" s="28" t="s">
        <v>1379</v>
      </c>
      <c r="C260" s="41"/>
      <c r="D260" s="42">
        <f t="array" ref="D260">index(systems,match($A260,INDEX(systems,0,1),),3)</f>
        <v>-137.586</v>
      </c>
      <c r="E260" s="42">
        <f t="array" ref="E260">index(systems,match($A260,INDEX(systems,0,1),),4)</f>
        <v>307.817</v>
      </c>
      <c r="F260" s="43" t="str">
        <f>IFERROR(__xludf.DUMMYFUNCTION("let(row, match($B260&amp;if($C260&lt;&gt;"""","" [""&amp;$C260&amp;""]"",""""),index(nebulae,,2),0),join("","",iferror(round(index(nebulae,row,5)/2,3),1),iferror(round(index(nebulae,row,6)/2,3),1),0))"),"1,1,0")</f>
        <v>1,1,0</v>
      </c>
      <c r="G260" s="44" t="s">
        <v>1380</v>
      </c>
      <c r="H260" s="45">
        <f t="array" ref="H260">let(systemId,match(A260,index(systems,0,1),),refSystemId,match($H$1,index(systems,0,1),),x,index(systems,systemId,3),y,index(systems,systemId,4),refX,index(systems,refSystemId,3),refY,index(systems,refSystemId,4),round(sqrt((x-refX)^2+(y-refY)^2),3))</f>
        <v>337.166</v>
      </c>
      <c r="I260" s="28" t="s">
        <v>408</v>
      </c>
      <c r="J260" s="28" t="s">
        <v>408</v>
      </c>
      <c r="K260" s="28" t="s">
        <v>408</v>
      </c>
      <c r="L260" s="28" t="s">
        <v>408</v>
      </c>
      <c r="M260" s="48" t="s">
        <v>408</v>
      </c>
      <c r="N260" s="28" t="s">
        <v>408</v>
      </c>
      <c r="O260" s="41"/>
      <c r="P260" s="48" t="s">
        <v>435</v>
      </c>
      <c r="Q260" s="48" t="s">
        <v>435</v>
      </c>
      <c r="R260" s="48" t="s">
        <v>435</v>
      </c>
      <c r="S260" s="48" t="s">
        <v>435</v>
      </c>
      <c r="T260" s="48" t="s">
        <v>435</v>
      </c>
      <c r="U260" s="48" t="s">
        <v>435</v>
      </c>
      <c r="V260" s="48" t="s">
        <v>435</v>
      </c>
      <c r="W260" s="48" t="s">
        <v>435</v>
      </c>
      <c r="X260" s="48" t="s">
        <v>435</v>
      </c>
      <c r="Y260" s="48" t="s">
        <v>435</v>
      </c>
      <c r="Z260" s="48" t="s">
        <v>435</v>
      </c>
      <c r="AA260" s="48" t="s">
        <v>1381</v>
      </c>
      <c r="AB260" s="48" t="s">
        <v>1381</v>
      </c>
      <c r="AC260" s="48" t="s">
        <v>1381</v>
      </c>
      <c r="AD260" s="48" t="s">
        <v>1381</v>
      </c>
      <c r="AE260" s="48" t="s">
        <v>1381</v>
      </c>
      <c r="AF260" s="48" t="s">
        <v>1381</v>
      </c>
      <c r="AG260" s="48" t="s">
        <v>1382</v>
      </c>
      <c r="AH260" s="48" t="s">
        <v>1383</v>
      </c>
      <c r="AI260" s="48" t="s">
        <v>1384</v>
      </c>
      <c r="AJ260" s="48" t="s">
        <v>1384</v>
      </c>
      <c r="AK260" s="48" t="s">
        <v>1384</v>
      </c>
      <c r="AL260" s="48" t="s">
        <v>1384</v>
      </c>
      <c r="AM260" s="48" t="s">
        <v>1384</v>
      </c>
      <c r="AN260" s="48" t="s">
        <v>1384</v>
      </c>
      <c r="AO260" s="48" t="s">
        <v>417</v>
      </c>
      <c r="AP260" s="48" t="s">
        <v>417</v>
      </c>
      <c r="AQ260" s="48" t="s">
        <v>417</v>
      </c>
      <c r="AR260" s="48" t="s">
        <v>417</v>
      </c>
      <c r="AS260" s="48" t="s">
        <v>417</v>
      </c>
      <c r="AT260" s="48" t="s">
        <v>417</v>
      </c>
      <c r="AU260" s="48" t="s">
        <v>417</v>
      </c>
      <c r="AV260" s="48" t="s">
        <v>417</v>
      </c>
      <c r="AW260" s="48" t="s">
        <v>417</v>
      </c>
      <c r="AX260" s="48" t="s">
        <v>417</v>
      </c>
      <c r="AY260" s="48" t="s">
        <v>417</v>
      </c>
      <c r="AZ260" s="49" t="s">
        <v>418</v>
      </c>
    </row>
    <row r="261" ht="15.75" customHeight="1">
      <c r="A261" s="40">
        <v>232.0</v>
      </c>
      <c r="B261" s="28" t="s">
        <v>1385</v>
      </c>
      <c r="C261" s="41"/>
      <c r="D261" s="42">
        <f t="array" ref="D261">index(systems,match($A261,INDEX(systems,0,1),),3)</f>
        <v>87.88</v>
      </c>
      <c r="E261" s="42">
        <f t="array" ref="E261">index(systems,match($A261,INDEX(systems,0,1),),4)</f>
        <v>223.29</v>
      </c>
      <c r="F261" s="43" t="str">
        <f>IFERROR(__xludf.DUMMYFUNCTION("let(row, match($B261&amp;if($C261&lt;&gt;"""","" [""&amp;$C261&amp;""]"",""""),index(nebulae,,2),0),join("","",iferror(round(index(nebulae,row,5)/2,3),1),iferror(round(index(nebulae,row,6)/2,3),1),0))"),"1,1,0")</f>
        <v>1,1,0</v>
      </c>
      <c r="G261" s="44" t="s">
        <v>1386</v>
      </c>
      <c r="H261" s="45">
        <f t="array" ref="H261">let(systemId,match(A261,index(systems,0,1),),refSystemId,match($H$1,index(systems,0,1),),x,index(systems,systemId,3),y,index(systems,systemId,4),refX,index(systems,refSystemId,3),refY,index(systems,refSystemId,4),round(sqrt((x-refX)^2+(y-refY)^2),3))</f>
        <v>239.961</v>
      </c>
      <c r="I261" s="41"/>
      <c r="J261" s="41"/>
      <c r="K261" s="28" t="s">
        <v>418</v>
      </c>
      <c r="L261" s="41"/>
      <c r="M261" s="41"/>
      <c r="N261" s="28" t="s">
        <v>1204</v>
      </c>
      <c r="O261" s="48" t="s">
        <v>1204</v>
      </c>
      <c r="P261" s="48" t="s">
        <v>1204</v>
      </c>
      <c r="Q261" s="48" t="s">
        <v>1204</v>
      </c>
      <c r="R261" s="48" t="s">
        <v>1204</v>
      </c>
      <c r="S261" s="48" t="s">
        <v>1204</v>
      </c>
      <c r="T261" s="48" t="s">
        <v>1204</v>
      </c>
      <c r="U261" s="48" t="s">
        <v>1204</v>
      </c>
      <c r="V261" s="48" t="s">
        <v>1204</v>
      </c>
      <c r="W261" s="48" t="s">
        <v>1204</v>
      </c>
      <c r="X261" s="48" t="s">
        <v>1204</v>
      </c>
      <c r="Y261" s="48" t="s">
        <v>1205</v>
      </c>
      <c r="Z261" s="48" t="s">
        <v>1205</v>
      </c>
      <c r="AA261" s="48" t="s">
        <v>1204</v>
      </c>
      <c r="AB261" s="48" t="s">
        <v>1204</v>
      </c>
      <c r="AC261" s="48" t="s">
        <v>1204</v>
      </c>
      <c r="AD261" s="48" t="s">
        <v>1204</v>
      </c>
      <c r="AE261" s="48" t="s">
        <v>1204</v>
      </c>
      <c r="AF261" s="48" t="s">
        <v>1204</v>
      </c>
      <c r="AG261" s="48" t="s">
        <v>1204</v>
      </c>
      <c r="AH261" s="48" t="s">
        <v>1204</v>
      </c>
      <c r="AI261" s="48" t="s">
        <v>1204</v>
      </c>
      <c r="AJ261" s="48" t="s">
        <v>1204</v>
      </c>
      <c r="AK261" s="48" t="s">
        <v>1204</v>
      </c>
      <c r="AL261" s="48" t="s">
        <v>1204</v>
      </c>
      <c r="AM261" s="48" t="s">
        <v>1204</v>
      </c>
      <c r="AN261" s="48" t="s">
        <v>1205</v>
      </c>
      <c r="AO261" s="48" t="s">
        <v>1205</v>
      </c>
      <c r="AP261" s="48" t="s">
        <v>1205</v>
      </c>
      <c r="AQ261" s="48" t="s">
        <v>1205</v>
      </c>
      <c r="AR261" s="48" t="s">
        <v>1205</v>
      </c>
      <c r="AS261" s="48" t="s">
        <v>1205</v>
      </c>
      <c r="AT261" s="48" t="s">
        <v>1205</v>
      </c>
      <c r="AU261" s="48" t="s">
        <v>1205</v>
      </c>
      <c r="AV261" s="48" t="s">
        <v>1205</v>
      </c>
      <c r="AW261" s="48" t="s">
        <v>1205</v>
      </c>
      <c r="AX261" s="48" t="s">
        <v>1205</v>
      </c>
      <c r="AY261" s="48" t="s">
        <v>1205</v>
      </c>
      <c r="AZ261" s="28" t="s">
        <v>1205</v>
      </c>
    </row>
    <row r="262" ht="15.75" customHeight="1">
      <c r="A262" s="40">
        <v>2930.0</v>
      </c>
      <c r="B262" s="28" t="s">
        <v>1387</v>
      </c>
      <c r="C262" s="41"/>
      <c r="D262" s="42">
        <f t="array" ref="D262">index(systems,match($A262,INDEX(systems,0,1),),3)</f>
        <v>-123.508</v>
      </c>
      <c r="E262" s="42">
        <f t="array" ref="E262">index(systems,match($A262,INDEX(systems,0,1),),4)</f>
        <v>1600.89</v>
      </c>
      <c r="F262" s="43" t="str">
        <f>IFERROR(__xludf.DUMMYFUNCTION("let(row, match($B262&amp;if($C262&lt;&gt;"""","" [""&amp;$C262&amp;""]"",""""),index(nebulae,,2),0),join("","",iferror(round(index(nebulae,row,5)/2,3),1),iferror(round(index(nebulae,row,6)/2,3),1),0))"),"1,1,0")</f>
        <v>1,1,0</v>
      </c>
      <c r="G262" s="44" t="s">
        <v>1388</v>
      </c>
      <c r="H262" s="45">
        <f t="array" ref="H262">let(systemId,match(A262,index(systems,0,1),),refSystemId,match($H$1,index(systems,0,1),),x,index(systems,systemId,3),y,index(systems,systemId,4),refX,index(systems,refSystemId,3),refY,index(systems,refSystemId,4),round(sqrt((x-refX)^2+(y-refY)^2),3))</f>
        <v>1605.647</v>
      </c>
      <c r="I262" s="53"/>
      <c r="J262" s="53"/>
      <c r="K262" s="53"/>
      <c r="L262" s="53"/>
      <c r="M262" s="41"/>
      <c r="N262" s="41"/>
      <c r="O262" s="41"/>
      <c r="P262" s="48" t="s">
        <v>408</v>
      </c>
      <c r="Q262" s="48" t="s">
        <v>408</v>
      </c>
      <c r="R262" s="48" t="s">
        <v>408</v>
      </c>
      <c r="S262" s="48" t="s">
        <v>408</v>
      </c>
      <c r="T262" s="48" t="s">
        <v>1173</v>
      </c>
      <c r="U262" s="52" t="s">
        <v>1389</v>
      </c>
      <c r="V262" s="52" t="s">
        <v>735</v>
      </c>
      <c r="W262" s="48" t="s">
        <v>735</v>
      </c>
      <c r="X262" s="52" t="s">
        <v>735</v>
      </c>
      <c r="Y262" s="52" t="s">
        <v>735</v>
      </c>
      <c r="Z262" s="48" t="s">
        <v>735</v>
      </c>
      <c r="AA262" s="52" t="s">
        <v>735</v>
      </c>
      <c r="AB262" s="52" t="s">
        <v>735</v>
      </c>
      <c r="AC262" s="52" t="s">
        <v>735</v>
      </c>
      <c r="AD262" s="52" t="s">
        <v>735</v>
      </c>
      <c r="AE262" s="52" t="s">
        <v>735</v>
      </c>
      <c r="AF262" s="52" t="s">
        <v>735</v>
      </c>
      <c r="AG262" s="52" t="s">
        <v>735</v>
      </c>
      <c r="AH262" s="52" t="s">
        <v>735</v>
      </c>
      <c r="AI262" s="52" t="s">
        <v>735</v>
      </c>
      <c r="AJ262" s="52" t="s">
        <v>735</v>
      </c>
      <c r="AK262" s="52" t="s">
        <v>735</v>
      </c>
      <c r="AL262" s="52" t="s">
        <v>735</v>
      </c>
      <c r="AM262" s="52" t="s">
        <v>735</v>
      </c>
      <c r="AN262" s="52" t="s">
        <v>735</v>
      </c>
      <c r="AO262" s="49" t="s">
        <v>735</v>
      </c>
      <c r="AP262" s="52" t="s">
        <v>735</v>
      </c>
      <c r="AQ262" s="56" t="s">
        <v>1390</v>
      </c>
      <c r="AR262" s="56" t="s">
        <v>1390</v>
      </c>
      <c r="AS262" s="56" t="s">
        <v>1390</v>
      </c>
      <c r="AT262" s="51" t="s">
        <v>1390</v>
      </c>
      <c r="AU262" s="41"/>
      <c r="AV262" s="55"/>
      <c r="AW262" s="55"/>
      <c r="AX262" s="55"/>
      <c r="AY262" s="55"/>
      <c r="AZ262" s="55"/>
    </row>
    <row r="263" ht="15.75" customHeight="1">
      <c r="A263" s="40">
        <v>2860.0</v>
      </c>
      <c r="B263" s="28" t="s">
        <v>1391</v>
      </c>
      <c r="C263" s="41"/>
      <c r="D263" s="42">
        <f t="array" ref="D263">index(systems,match($A263,INDEX(systems,0,1),),3)</f>
        <v>-404.747</v>
      </c>
      <c r="E263" s="42">
        <f t="array" ref="E263">index(systems,match($A263,INDEX(systems,0,1),),4)</f>
        <v>-334.682</v>
      </c>
      <c r="F263" s="43" t="str">
        <f>IFERROR(__xludf.DUMMYFUNCTION("let(row, match($B263&amp;if($C263&lt;&gt;"""","" [""&amp;$C263&amp;""]"",""""),index(nebulae,,2),0),join("","",iferror(round(index(nebulae,row,5)/2,3),1),iferror(round(index(nebulae,row,6)/2,3),1),0))"),"1,1,0")</f>
        <v>1,1,0</v>
      </c>
      <c r="G263" s="44" t="s">
        <v>1392</v>
      </c>
      <c r="H263" s="45">
        <f t="array" ref="H263">let(systemId,match(A263,index(systems,0,1),),refSystemId,match($H$1,index(systems,0,1),),x,index(systems,systemId,3),y,index(systems,systemId,4),refX,index(systems,refSystemId,3),refY,index(systems,refSystemId,4),round(sqrt((x-refX)^2+(y-refY)^2),3))</f>
        <v>525.197</v>
      </c>
      <c r="I263" s="28" t="s">
        <v>408</v>
      </c>
      <c r="J263" s="28" t="s">
        <v>408</v>
      </c>
      <c r="K263" s="28" t="s">
        <v>408</v>
      </c>
      <c r="L263" s="28" t="s">
        <v>408</v>
      </c>
      <c r="M263" s="28" t="s">
        <v>408</v>
      </c>
      <c r="N263" s="28" t="s">
        <v>408</v>
      </c>
      <c r="O263" s="41"/>
      <c r="P263" s="48" t="s">
        <v>408</v>
      </c>
      <c r="Q263" s="48" t="s">
        <v>408</v>
      </c>
      <c r="R263" s="48" t="s">
        <v>408</v>
      </c>
      <c r="S263" s="48" t="s">
        <v>408</v>
      </c>
      <c r="T263" s="48" t="s">
        <v>408</v>
      </c>
      <c r="U263" s="48" t="s">
        <v>408</v>
      </c>
      <c r="V263" s="48" t="s">
        <v>408</v>
      </c>
      <c r="W263" s="48" t="s">
        <v>408</v>
      </c>
      <c r="X263" s="48" t="s">
        <v>408</v>
      </c>
      <c r="Y263" s="56" t="s">
        <v>579</v>
      </c>
      <c r="Z263" s="56" t="s">
        <v>579</v>
      </c>
      <c r="AA263" s="56" t="s">
        <v>579</v>
      </c>
      <c r="AB263" s="56" t="s">
        <v>579</v>
      </c>
      <c r="AC263" s="56" t="s">
        <v>579</v>
      </c>
      <c r="AD263" s="56" t="s">
        <v>579</v>
      </c>
      <c r="AE263" s="56" t="s">
        <v>579</v>
      </c>
      <c r="AF263" s="56" t="s">
        <v>579</v>
      </c>
      <c r="AG263" s="56" t="s">
        <v>579</v>
      </c>
      <c r="AH263" s="56" t="s">
        <v>579</v>
      </c>
      <c r="AI263" s="56" t="s">
        <v>579</v>
      </c>
      <c r="AJ263" s="56" t="s">
        <v>579</v>
      </c>
      <c r="AK263" s="56" t="s">
        <v>579</v>
      </c>
      <c r="AL263" s="56" t="s">
        <v>579</v>
      </c>
      <c r="AM263" s="56" t="s">
        <v>579</v>
      </c>
      <c r="AN263" s="56" t="s">
        <v>579</v>
      </c>
      <c r="AO263" s="56" t="s">
        <v>579</v>
      </c>
      <c r="AP263" s="56" t="s">
        <v>579</v>
      </c>
      <c r="AQ263" s="56" t="s">
        <v>579</v>
      </c>
      <c r="AR263" s="56" t="s">
        <v>579</v>
      </c>
      <c r="AS263" s="56" t="s">
        <v>579</v>
      </c>
      <c r="AT263" s="56" t="s">
        <v>579</v>
      </c>
      <c r="AU263" s="48" t="s">
        <v>579</v>
      </c>
      <c r="AV263" s="56" t="s">
        <v>579</v>
      </c>
      <c r="AW263" s="56" t="s">
        <v>579</v>
      </c>
      <c r="AX263" s="56" t="s">
        <v>579</v>
      </c>
      <c r="AY263" s="56" t="s">
        <v>579</v>
      </c>
      <c r="AZ263" s="51" t="s">
        <v>579</v>
      </c>
    </row>
    <row r="264" ht="15.75" customHeight="1">
      <c r="A264" s="40">
        <v>233.0</v>
      </c>
      <c r="B264" s="28" t="s">
        <v>1393</v>
      </c>
      <c r="C264" s="41"/>
      <c r="D264" s="42">
        <f t="array" ref="D264">index(systems,match($A264,INDEX(systems,0,1),),3)</f>
        <v>157.152</v>
      </c>
      <c r="E264" s="42">
        <f t="array" ref="E264">index(systems,match($A264,INDEX(systems,0,1),),4)</f>
        <v>-289.26</v>
      </c>
      <c r="F264" s="43" t="str">
        <f>IFERROR(__xludf.DUMMYFUNCTION("let(row, match($B264&amp;if($C264&lt;&gt;"""","" [""&amp;$C264&amp;""]"",""""),index(nebulae,,2),0),join("","",iferror(round(index(nebulae,row,5)/2,3),1),iferror(round(index(nebulae,row,6)/2,3),1),0))"),"1,1,0")</f>
        <v>1,1,0</v>
      </c>
      <c r="G264" s="44" t="s">
        <v>1394</v>
      </c>
      <c r="H264" s="45">
        <f t="array" ref="H264">let(systemId,match(A264,index(systems,0,1),),refSystemId,match($H$1,index(systems,0,1),),x,index(systems,systemId,3),y,index(systems,systemId,4),refX,index(systems,refSystemId,3),refY,index(systems,refSystemId,4),round(sqrt((x-refX)^2+(y-refY)^2),3))</f>
        <v>329.193</v>
      </c>
      <c r="I264" s="28" t="s">
        <v>408</v>
      </c>
      <c r="J264" s="28" t="s">
        <v>408</v>
      </c>
      <c r="K264" s="28" t="s">
        <v>408</v>
      </c>
      <c r="L264" s="28" t="s">
        <v>408</v>
      </c>
      <c r="M264" s="28" t="s">
        <v>408</v>
      </c>
      <c r="N264" s="28" t="s">
        <v>408</v>
      </c>
      <c r="O264" s="41"/>
      <c r="P264" s="48" t="s">
        <v>490</v>
      </c>
      <c r="Q264" s="48" t="s">
        <v>490</v>
      </c>
      <c r="R264" s="48" t="s">
        <v>490</v>
      </c>
      <c r="S264" s="48" t="s">
        <v>490</v>
      </c>
      <c r="T264" s="48" t="s">
        <v>490</v>
      </c>
      <c r="U264" s="48" t="s">
        <v>490</v>
      </c>
      <c r="V264" s="48" t="s">
        <v>490</v>
      </c>
      <c r="W264" s="48" t="s">
        <v>490</v>
      </c>
      <c r="X264" s="48" t="s">
        <v>491</v>
      </c>
      <c r="Y264" s="48" t="s">
        <v>492</v>
      </c>
      <c r="Z264" s="48" t="s">
        <v>492</v>
      </c>
      <c r="AA264" s="48" t="s">
        <v>493</v>
      </c>
      <c r="AB264" s="48" t="s">
        <v>493</v>
      </c>
      <c r="AC264" s="48" t="s">
        <v>493</v>
      </c>
      <c r="AD264" s="48" t="s">
        <v>493</v>
      </c>
      <c r="AE264" s="48" t="s">
        <v>493</v>
      </c>
      <c r="AF264" s="48" t="s">
        <v>493</v>
      </c>
      <c r="AG264" s="48" t="s">
        <v>493</v>
      </c>
      <c r="AH264" s="48" t="s">
        <v>493</v>
      </c>
      <c r="AI264" s="48" t="s">
        <v>493</v>
      </c>
      <c r="AJ264" s="48" t="s">
        <v>493</v>
      </c>
      <c r="AK264" s="48" t="s">
        <v>493</v>
      </c>
      <c r="AL264" s="48" t="s">
        <v>493</v>
      </c>
      <c r="AM264" s="48" t="s">
        <v>493</v>
      </c>
      <c r="AN264" s="48" t="s">
        <v>493</v>
      </c>
      <c r="AO264" s="48" t="s">
        <v>492</v>
      </c>
      <c r="AP264" s="48" t="s">
        <v>492</v>
      </c>
      <c r="AQ264" s="48" t="s">
        <v>492</v>
      </c>
      <c r="AR264" s="48" t="s">
        <v>492</v>
      </c>
      <c r="AS264" s="48" t="s">
        <v>492</v>
      </c>
      <c r="AT264" s="48" t="s">
        <v>492</v>
      </c>
      <c r="AU264" s="48" t="s">
        <v>492</v>
      </c>
      <c r="AV264" s="48" t="s">
        <v>492</v>
      </c>
      <c r="AW264" s="48" t="s">
        <v>492</v>
      </c>
      <c r="AX264" s="48" t="s">
        <v>494</v>
      </c>
      <c r="AY264" s="48" t="s">
        <v>492</v>
      </c>
      <c r="AZ264" s="28" t="s">
        <v>492</v>
      </c>
    </row>
    <row r="265" ht="15.75" customHeight="1">
      <c r="A265" s="40">
        <v>234.0</v>
      </c>
      <c r="B265" s="28" t="s">
        <v>1395</v>
      </c>
      <c r="C265" s="41"/>
      <c r="D265" s="42">
        <f t="array" ref="D265">index(systems,match($A265,INDEX(systems,0,1),),3)</f>
        <v>422.117</v>
      </c>
      <c r="E265" s="42">
        <f t="array" ref="E265">index(systems,match($A265,INDEX(systems,0,1),),4)</f>
        <v>195.368</v>
      </c>
      <c r="F265" s="43" t="str">
        <f>IFERROR(__xludf.DUMMYFUNCTION("let(row, match($B265&amp;if($C265&lt;&gt;"""","" [""&amp;$C265&amp;""]"",""""),index(nebulae,,2),0),join("","",iferror(round(index(nebulae,row,5)/2,3),1),iferror(round(index(nebulae,row,6)/2,3),1),0))"),"1,1,0")</f>
        <v>1,1,0</v>
      </c>
      <c r="G265" s="44" t="s">
        <v>1396</v>
      </c>
      <c r="H265" s="45">
        <f t="array" ref="H265">let(systemId,match(A265,index(systems,0,1),),refSystemId,match($H$1,index(systems,0,1),),x,index(systems,systemId,3),y,index(systems,systemId,4),refX,index(systems,refSystemId,3),refY,index(systems,refSystemId,4),round(sqrt((x-refX)^2+(y-refY)^2),3))</f>
        <v>465.136</v>
      </c>
      <c r="I265" s="53"/>
      <c r="J265" s="53"/>
      <c r="K265" s="53"/>
      <c r="L265" s="53"/>
      <c r="M265" s="53"/>
      <c r="N265" s="28" t="s">
        <v>552</v>
      </c>
      <c r="O265" s="48" t="s">
        <v>1397</v>
      </c>
      <c r="P265" s="48" t="s">
        <v>1397</v>
      </c>
      <c r="Q265" s="48" t="s">
        <v>1397</v>
      </c>
      <c r="R265" s="48" t="s">
        <v>1397</v>
      </c>
      <c r="S265" s="48" t="s">
        <v>1397</v>
      </c>
      <c r="T265" s="48" t="s">
        <v>1397</v>
      </c>
      <c r="U265" s="48" t="s">
        <v>1397</v>
      </c>
      <c r="V265" s="48" t="s">
        <v>1397</v>
      </c>
      <c r="W265" s="48" t="s">
        <v>1397</v>
      </c>
      <c r="X265" s="48" t="s">
        <v>1397</v>
      </c>
      <c r="Y265" s="48" t="s">
        <v>1398</v>
      </c>
      <c r="Z265" s="48" t="s">
        <v>1398</v>
      </c>
      <c r="AA265" s="48" t="s">
        <v>1398</v>
      </c>
      <c r="AB265" s="48" t="s">
        <v>1398</v>
      </c>
      <c r="AC265" s="48" t="s">
        <v>1398</v>
      </c>
      <c r="AD265" s="48" t="s">
        <v>1398</v>
      </c>
      <c r="AE265" s="48" t="s">
        <v>1398</v>
      </c>
      <c r="AF265" s="48" t="s">
        <v>1398</v>
      </c>
      <c r="AG265" s="48" t="s">
        <v>1398</v>
      </c>
      <c r="AH265" s="48" t="s">
        <v>1398</v>
      </c>
      <c r="AI265" s="48" t="s">
        <v>1398</v>
      </c>
      <c r="AJ265" s="48" t="s">
        <v>1398</v>
      </c>
      <c r="AK265" s="48" t="s">
        <v>1398</v>
      </c>
      <c r="AL265" s="48" t="s">
        <v>1398</v>
      </c>
      <c r="AM265" s="48" t="s">
        <v>1398</v>
      </c>
      <c r="AN265" s="48" t="s">
        <v>1398</v>
      </c>
      <c r="AO265" s="48" t="s">
        <v>1398</v>
      </c>
      <c r="AP265" s="48" t="s">
        <v>1398</v>
      </c>
      <c r="AQ265" s="48" t="s">
        <v>1399</v>
      </c>
      <c r="AR265" s="48" t="s">
        <v>1399</v>
      </c>
      <c r="AS265" s="52" t="s">
        <v>1399</v>
      </c>
      <c r="AT265" s="52" t="s">
        <v>1399</v>
      </c>
      <c r="AU265" s="52" t="s">
        <v>1399</v>
      </c>
      <c r="AV265" s="52" t="s">
        <v>1400</v>
      </c>
      <c r="AW265" s="52" t="s">
        <v>1400</v>
      </c>
      <c r="AX265" s="48" t="s">
        <v>777</v>
      </c>
      <c r="AY265" s="48" t="s">
        <v>777</v>
      </c>
      <c r="AZ265" s="28" t="s">
        <v>777</v>
      </c>
    </row>
    <row r="266" ht="15.75" customHeight="1">
      <c r="A266" s="40">
        <v>235.0</v>
      </c>
      <c r="B266" s="28" t="s">
        <v>1401</v>
      </c>
      <c r="C266" s="41"/>
      <c r="D266" s="42">
        <f t="array" ref="D266">index(systems,match($A266,INDEX(systems,0,1),),3)</f>
        <v>421.692</v>
      </c>
      <c r="E266" s="42">
        <f t="array" ref="E266">index(systems,match($A266,INDEX(systems,0,1),),4)</f>
        <v>-354.196</v>
      </c>
      <c r="F266" s="43" t="str">
        <f>IFERROR(__xludf.DUMMYFUNCTION("let(row, match($B266&amp;if($C266&lt;&gt;"""","" [""&amp;$C266&amp;""]"",""""),index(nebulae,,2),0),join("","",iferror(round(index(nebulae,row,5)/2,3),1),iferror(round(index(nebulae,row,6)/2,3),1),0))"),"1,1,0")</f>
        <v>1,1,0</v>
      </c>
      <c r="G266" s="44" t="s">
        <v>1402</v>
      </c>
      <c r="H266" s="45">
        <f t="array" ref="H266">let(systemId,match(A266,index(systems,0,1),),refSystemId,match($H$1,index(systems,0,1),),x,index(systems,systemId,3),y,index(systems,systemId,4),refX,index(systems,refSystemId,3),refY,index(systems,refSystemId,4),round(sqrt((x-refX)^2+(y-refY)^2),3))</f>
        <v>550.708</v>
      </c>
      <c r="I266" s="41"/>
      <c r="J266" s="41"/>
      <c r="K266" s="41"/>
      <c r="L266" s="41"/>
      <c r="M266" s="41"/>
      <c r="N266" s="28" t="s">
        <v>953</v>
      </c>
      <c r="O266" s="48" t="s">
        <v>953</v>
      </c>
      <c r="P266" s="48" t="s">
        <v>952</v>
      </c>
      <c r="Q266" s="48" t="s">
        <v>952</v>
      </c>
      <c r="R266" s="48" t="s">
        <v>952</v>
      </c>
      <c r="S266" s="48" t="s">
        <v>952</v>
      </c>
      <c r="T266" s="48" t="s">
        <v>952</v>
      </c>
      <c r="U266" s="48" t="s">
        <v>952</v>
      </c>
      <c r="V266" s="48" t="s">
        <v>952</v>
      </c>
      <c r="W266" s="48" t="s">
        <v>952</v>
      </c>
      <c r="X266" s="48" t="s">
        <v>422</v>
      </c>
      <c r="Y266" s="48" t="s">
        <v>422</v>
      </c>
      <c r="Z266" s="48" t="s">
        <v>422</v>
      </c>
      <c r="AA266" s="48" t="s">
        <v>422</v>
      </c>
      <c r="AB266" s="48" t="s">
        <v>422</v>
      </c>
      <c r="AC266" s="48" t="s">
        <v>422</v>
      </c>
      <c r="AD266" s="48" t="s">
        <v>422</v>
      </c>
      <c r="AE266" s="48" t="s">
        <v>422</v>
      </c>
      <c r="AF266" s="48" t="s">
        <v>422</v>
      </c>
      <c r="AG266" s="48" t="s">
        <v>422</v>
      </c>
      <c r="AH266" s="48" t="s">
        <v>422</v>
      </c>
      <c r="AI266" s="48" t="s">
        <v>422</v>
      </c>
      <c r="AJ266" s="48" t="s">
        <v>422</v>
      </c>
      <c r="AK266" s="48" t="s">
        <v>422</v>
      </c>
      <c r="AL266" s="48" t="s">
        <v>422</v>
      </c>
      <c r="AM266" s="48" t="s">
        <v>422</v>
      </c>
      <c r="AN266" s="48" t="s">
        <v>422</v>
      </c>
      <c r="AO266" s="48" t="s">
        <v>422</v>
      </c>
      <c r="AP266" s="48" t="s">
        <v>422</v>
      </c>
      <c r="AQ266" s="48" t="s">
        <v>422</v>
      </c>
      <c r="AR266" s="48" t="s">
        <v>422</v>
      </c>
      <c r="AS266" s="48" t="s">
        <v>422</v>
      </c>
      <c r="AT266" s="48" t="s">
        <v>422</v>
      </c>
      <c r="AU266" s="48" t="s">
        <v>422</v>
      </c>
      <c r="AV266" s="48" t="s">
        <v>422</v>
      </c>
      <c r="AW266" s="48" t="s">
        <v>422</v>
      </c>
      <c r="AX266" s="48" t="s">
        <v>422</v>
      </c>
      <c r="AY266" s="48" t="s">
        <v>422</v>
      </c>
      <c r="AZ266" s="28" t="s">
        <v>422</v>
      </c>
    </row>
    <row r="267" ht="15.75" customHeight="1">
      <c r="A267" s="40">
        <v>236.0</v>
      </c>
      <c r="B267" s="28" t="s">
        <v>1403</v>
      </c>
      <c r="C267" s="28" t="s">
        <v>1404</v>
      </c>
      <c r="D267" s="42">
        <f t="array" ref="D267">index(systems,match($A267,INDEX(systems,0,1),),3)</f>
        <v>424.959</v>
      </c>
      <c r="E267" s="42">
        <f t="array" ref="E267">index(systems,match($A267,INDEX(systems,0,1),),4)</f>
        <v>-349.827</v>
      </c>
      <c r="F267" s="43" t="str">
        <f>IFERROR(__xludf.DUMMYFUNCTION("let(row, match($B267&amp;if($C267&lt;&gt;"""","" [""&amp;$C267&amp;""]"",""""),index(nebulae,,2),0),join("","",iferror(round(index(nebulae,row,5)/2,3),1),iferror(round(index(nebulae,row,6)/2,3),1),0))"),"13.712,13.711,0")</f>
        <v>13.712,13.711,0</v>
      </c>
      <c r="G267" s="44" t="s">
        <v>1405</v>
      </c>
      <c r="H267" s="45">
        <f t="array" ref="H267">let(systemId,match(A267,index(systems,0,1),),refSystemId,match($H$1,index(systems,0,1),),x,index(systems,systemId,3),y,index(systems,systemId,4),refX,index(systems,refSystemId,3),refY,index(systems,refSystemId,4),round(sqrt((x-refX)^2+(y-refY)^2),3))</f>
        <v>550.426</v>
      </c>
      <c r="I267" s="53"/>
      <c r="J267" s="53"/>
      <c r="K267" s="53"/>
      <c r="L267" s="53"/>
      <c r="M267" s="53"/>
      <c r="N267" s="28" t="s">
        <v>953</v>
      </c>
      <c r="O267" s="48" t="s">
        <v>953</v>
      </c>
      <c r="P267" s="48" t="s">
        <v>952</v>
      </c>
      <c r="Q267" s="48" t="s">
        <v>952</v>
      </c>
      <c r="R267" s="48" t="s">
        <v>952</v>
      </c>
      <c r="S267" s="48" t="s">
        <v>952</v>
      </c>
      <c r="T267" s="48" t="s">
        <v>952</v>
      </c>
      <c r="U267" s="48" t="s">
        <v>952</v>
      </c>
      <c r="V267" s="48" t="s">
        <v>952</v>
      </c>
      <c r="W267" s="48" t="s">
        <v>952</v>
      </c>
      <c r="X267" s="48" t="s">
        <v>952</v>
      </c>
      <c r="Y267" s="48" t="s">
        <v>418</v>
      </c>
      <c r="Z267" s="48" t="s">
        <v>418</v>
      </c>
      <c r="AA267" s="48" t="s">
        <v>418</v>
      </c>
      <c r="AB267" s="48" t="s">
        <v>418</v>
      </c>
      <c r="AC267" s="48" t="s">
        <v>418</v>
      </c>
      <c r="AD267" s="48" t="s">
        <v>418</v>
      </c>
      <c r="AE267" s="48" t="s">
        <v>418</v>
      </c>
      <c r="AF267" s="48" t="s">
        <v>418</v>
      </c>
      <c r="AG267" s="48" t="s">
        <v>418</v>
      </c>
      <c r="AH267" s="48" t="s">
        <v>418</v>
      </c>
      <c r="AI267" s="48" t="s">
        <v>418</v>
      </c>
      <c r="AJ267" s="48" t="s">
        <v>418</v>
      </c>
      <c r="AK267" s="48" t="s">
        <v>418</v>
      </c>
      <c r="AL267" s="48" t="s">
        <v>418</v>
      </c>
      <c r="AM267" s="48" t="s">
        <v>418</v>
      </c>
      <c r="AN267" s="48" t="s">
        <v>418</v>
      </c>
      <c r="AO267" s="48" t="s">
        <v>418</v>
      </c>
      <c r="AP267" s="48" t="s">
        <v>418</v>
      </c>
      <c r="AQ267" s="48" t="s">
        <v>418</v>
      </c>
      <c r="AR267" s="52" t="s">
        <v>418</v>
      </c>
      <c r="AS267" s="52" t="s">
        <v>418</v>
      </c>
      <c r="AT267" s="52" t="s">
        <v>418</v>
      </c>
      <c r="AU267" s="52" t="s">
        <v>418</v>
      </c>
      <c r="AV267" s="48" t="s">
        <v>418</v>
      </c>
      <c r="AW267" s="48" t="s">
        <v>418</v>
      </c>
      <c r="AX267" s="48" t="s">
        <v>418</v>
      </c>
      <c r="AY267" s="48" t="s">
        <v>418</v>
      </c>
      <c r="AZ267" s="51" t="s">
        <v>418</v>
      </c>
    </row>
    <row r="268" ht="15.75" customHeight="1">
      <c r="A268" s="40">
        <v>237.0</v>
      </c>
      <c r="B268" s="28" t="s">
        <v>1406</v>
      </c>
      <c r="C268" s="28" t="s">
        <v>1407</v>
      </c>
      <c r="D268" s="42">
        <f t="array" ref="D268">index(systems,match($A268,INDEX(systems,0,1),),3)</f>
        <v>-308.21</v>
      </c>
      <c r="E268" s="42">
        <f t="array" ref="E268">index(systems,match($A268,INDEX(systems,0,1),),4)</f>
        <v>330.433</v>
      </c>
      <c r="F268" s="43" t="str">
        <f>IFERROR(__xludf.DUMMYFUNCTION("let(row, match($B268&amp;if($C268&lt;&gt;"""","" [""&amp;$C268&amp;""]"",""""),index(nebulae,,2),0),join("","",iferror(round(index(nebulae,row,5)/2,3),1),iferror(round(index(nebulae,row,6)/2,3),1),0))"),"1,1,0")</f>
        <v>1,1,0</v>
      </c>
      <c r="G268" s="44" t="s">
        <v>1408</v>
      </c>
      <c r="H268" s="45">
        <f t="array" ref="H268">let(systemId,match(A268,index(systems,0,1),),refSystemId,match($H$1,index(systems,0,1),),x,index(systems,systemId,3),y,index(systems,systemId,4),refX,index(systems,refSystemId,3),refY,index(systems,refSystemId,4),round(sqrt((x-refX)^2+(y-refY)^2),3))</f>
        <v>451.862</v>
      </c>
      <c r="I268" s="46" t="s">
        <v>408</v>
      </c>
      <c r="J268" s="46" t="s">
        <v>408</v>
      </c>
      <c r="K268" s="46" t="s">
        <v>408</v>
      </c>
      <c r="L268" s="46" t="s">
        <v>408</v>
      </c>
      <c r="M268" s="47" t="s">
        <v>408</v>
      </c>
      <c r="N268" s="28" t="s">
        <v>408</v>
      </c>
      <c r="O268" s="41"/>
      <c r="P268" s="48" t="s">
        <v>497</v>
      </c>
      <c r="Q268" s="48" t="s">
        <v>497</v>
      </c>
      <c r="R268" s="48" t="s">
        <v>497</v>
      </c>
      <c r="S268" s="48" t="s">
        <v>435</v>
      </c>
      <c r="T268" s="48" t="s">
        <v>435</v>
      </c>
      <c r="U268" s="48" t="s">
        <v>435</v>
      </c>
      <c r="V268" s="48" t="s">
        <v>435</v>
      </c>
      <c r="W268" s="48" t="s">
        <v>435</v>
      </c>
      <c r="X268" s="48" t="s">
        <v>435</v>
      </c>
      <c r="Y268" s="48" t="s">
        <v>422</v>
      </c>
      <c r="Z268" s="48" t="s">
        <v>422</v>
      </c>
      <c r="AA268" s="48" t="s">
        <v>422</v>
      </c>
      <c r="AB268" s="48" t="s">
        <v>422</v>
      </c>
      <c r="AC268" s="48" t="s">
        <v>422</v>
      </c>
      <c r="AD268" s="48" t="s">
        <v>422</v>
      </c>
      <c r="AE268" s="48" t="s">
        <v>422</v>
      </c>
      <c r="AF268" s="48" t="s">
        <v>422</v>
      </c>
      <c r="AG268" s="48" t="s">
        <v>422</v>
      </c>
      <c r="AH268" s="48" t="s">
        <v>422</v>
      </c>
      <c r="AI268" s="48" t="s">
        <v>422</v>
      </c>
      <c r="AJ268" s="48" t="s">
        <v>422</v>
      </c>
      <c r="AK268" s="48" t="s">
        <v>422</v>
      </c>
      <c r="AL268" s="48" t="s">
        <v>422</v>
      </c>
      <c r="AM268" s="48" t="s">
        <v>422</v>
      </c>
      <c r="AN268" s="48" t="s">
        <v>422</v>
      </c>
      <c r="AO268" s="48" t="s">
        <v>422</v>
      </c>
      <c r="AP268" s="48" t="s">
        <v>422</v>
      </c>
      <c r="AQ268" s="48" t="s">
        <v>422</v>
      </c>
      <c r="AR268" s="48" t="s">
        <v>422</v>
      </c>
      <c r="AS268" s="48" t="s">
        <v>422</v>
      </c>
      <c r="AT268" s="48" t="s">
        <v>422</v>
      </c>
      <c r="AU268" s="48" t="s">
        <v>422</v>
      </c>
      <c r="AV268" s="52" t="s">
        <v>422</v>
      </c>
      <c r="AW268" s="48" t="s">
        <v>422</v>
      </c>
      <c r="AX268" s="48" t="s">
        <v>422</v>
      </c>
      <c r="AY268" s="48" t="s">
        <v>422</v>
      </c>
      <c r="AZ268" s="51" t="s">
        <v>594</v>
      </c>
    </row>
    <row r="269" ht="15.75" customHeight="1">
      <c r="A269" s="40">
        <v>238.0</v>
      </c>
      <c r="B269" s="28" t="s">
        <v>1409</v>
      </c>
      <c r="C269" s="41"/>
      <c r="D269" s="42">
        <f t="array" ref="D269">index(systems,match($A269,INDEX(systems,0,1),),3)</f>
        <v>149.799</v>
      </c>
      <c r="E269" s="42">
        <f t="array" ref="E269">index(systems,match($A269,INDEX(systems,0,1),),4)</f>
        <v>-163.6</v>
      </c>
      <c r="F269" s="43" t="str">
        <f>IFERROR(__xludf.DUMMYFUNCTION("let(row, match($B269&amp;if($C269&lt;&gt;"""","" [""&amp;$C269&amp;""]"",""""),index(nebulae,,2),0),join("","",iferror(round(index(nebulae,row,5)/2,3),1),iferror(round(index(nebulae,row,6)/2,3),1),0))"),"1,1,0")</f>
        <v>1,1,0</v>
      </c>
      <c r="G269" s="44" t="s">
        <v>1410</v>
      </c>
      <c r="H269" s="45">
        <f t="array" ref="H269">let(systemId,match(A269,index(systems,0,1),),refSystemId,match($H$1,index(systems,0,1),),x,index(systems,systemId,3),y,index(systems,systemId,4),refX,index(systems,refSystemId,3),refY,index(systems,refSystemId,4),round(sqrt((x-refX)^2+(y-refY)^2),3))</f>
        <v>221.821</v>
      </c>
      <c r="I269" s="28" t="s">
        <v>408</v>
      </c>
      <c r="J269" s="28" t="s">
        <v>408</v>
      </c>
      <c r="K269" s="48" t="s">
        <v>408</v>
      </c>
      <c r="L269" s="48" t="s">
        <v>408</v>
      </c>
      <c r="M269" s="28" t="s">
        <v>408</v>
      </c>
      <c r="N269" s="28" t="s">
        <v>408</v>
      </c>
      <c r="O269" s="41"/>
      <c r="P269" s="48" t="s">
        <v>656</v>
      </c>
      <c r="Q269" s="48" t="s">
        <v>656</v>
      </c>
      <c r="R269" s="48" t="s">
        <v>656</v>
      </c>
      <c r="S269" s="48" t="s">
        <v>656</v>
      </c>
      <c r="T269" s="48" t="s">
        <v>656</v>
      </c>
      <c r="U269" s="48" t="s">
        <v>502</v>
      </c>
      <c r="V269" s="48" t="s">
        <v>502</v>
      </c>
      <c r="W269" s="48" t="s">
        <v>502</v>
      </c>
      <c r="X269" s="48" t="s">
        <v>502</v>
      </c>
      <c r="Y269" s="48" t="s">
        <v>422</v>
      </c>
      <c r="Z269" s="48" t="s">
        <v>422</v>
      </c>
      <c r="AA269" s="48" t="s">
        <v>422</v>
      </c>
      <c r="AB269" s="48" t="s">
        <v>422</v>
      </c>
      <c r="AC269" s="48" t="s">
        <v>422</v>
      </c>
      <c r="AD269" s="48" t="s">
        <v>422</v>
      </c>
      <c r="AE269" s="48" t="s">
        <v>422</v>
      </c>
      <c r="AF269" s="48" t="s">
        <v>422</v>
      </c>
      <c r="AG269" s="48" t="s">
        <v>422</v>
      </c>
      <c r="AH269" s="48" t="s">
        <v>422</v>
      </c>
      <c r="AI269" s="48" t="s">
        <v>422</v>
      </c>
      <c r="AJ269" s="48" t="s">
        <v>422</v>
      </c>
      <c r="AK269" s="48" t="s">
        <v>422</v>
      </c>
      <c r="AL269" s="48" t="s">
        <v>422</v>
      </c>
      <c r="AM269" s="48" t="s">
        <v>422</v>
      </c>
      <c r="AN269" s="48" t="s">
        <v>422</v>
      </c>
      <c r="AO269" s="48" t="s">
        <v>422</v>
      </c>
      <c r="AP269" s="48" t="s">
        <v>422</v>
      </c>
      <c r="AQ269" s="48" t="s">
        <v>422</v>
      </c>
      <c r="AR269" s="48" t="s">
        <v>422</v>
      </c>
      <c r="AS269" s="48" t="s">
        <v>422</v>
      </c>
      <c r="AT269" s="48" t="s">
        <v>422</v>
      </c>
      <c r="AU269" s="48" t="s">
        <v>422</v>
      </c>
      <c r="AV269" s="52" t="s">
        <v>422</v>
      </c>
      <c r="AW269" s="52" t="s">
        <v>422</v>
      </c>
      <c r="AX269" s="52" t="s">
        <v>422</v>
      </c>
      <c r="AY269" s="52" t="s">
        <v>422</v>
      </c>
      <c r="AZ269" s="28" t="s">
        <v>422</v>
      </c>
    </row>
    <row r="270" ht="15.75" customHeight="1">
      <c r="A270" s="40">
        <v>239.0</v>
      </c>
      <c r="B270" s="28" t="s">
        <v>1411</v>
      </c>
      <c r="C270" s="41"/>
      <c r="D270" s="42">
        <f t="array" ref="D270">index(systems,match($A270,INDEX(systems,0,1),),3)</f>
        <v>-141.443</v>
      </c>
      <c r="E270" s="42">
        <f t="array" ref="E270">index(systems,match($A270,INDEX(systems,0,1),),4)</f>
        <v>-83.285</v>
      </c>
      <c r="F270" s="43" t="str">
        <f>IFERROR(__xludf.DUMMYFUNCTION("let(row, match($B270&amp;if($C270&lt;&gt;"""","" [""&amp;$C270&amp;""]"",""""),index(nebulae,,2),0),join("","",iferror(round(index(nebulae,row,5)/2,3),1),iferror(round(index(nebulae,row,6)/2,3),1),0))"),"1,1,0")</f>
        <v>1,1,0</v>
      </c>
      <c r="G270" s="44" t="s">
        <v>1412</v>
      </c>
      <c r="H270" s="45">
        <f t="array" ref="H270">let(systemId,match(A270,index(systems,0,1),),refSystemId,match($H$1,index(systems,0,1),),x,index(systems,systemId,3),y,index(systems,systemId,4),refX,index(systems,refSystemId,3),refY,index(systems,refSystemId,4),round(sqrt((x-refX)^2+(y-refY)^2),3))</f>
        <v>164.142</v>
      </c>
      <c r="I270" s="28" t="s">
        <v>418</v>
      </c>
      <c r="J270" s="41"/>
      <c r="K270" s="41"/>
      <c r="L270" s="41"/>
      <c r="M270" s="28" t="s">
        <v>560</v>
      </c>
      <c r="N270" s="28" t="s">
        <v>602</v>
      </c>
      <c r="O270" s="48" t="s">
        <v>602</v>
      </c>
      <c r="P270" s="48" t="s">
        <v>602</v>
      </c>
      <c r="Q270" s="48" t="s">
        <v>602</v>
      </c>
      <c r="R270" s="48" t="s">
        <v>602</v>
      </c>
      <c r="S270" s="48" t="s">
        <v>602</v>
      </c>
      <c r="T270" s="48" t="s">
        <v>602</v>
      </c>
      <c r="U270" s="48" t="s">
        <v>602</v>
      </c>
      <c r="V270" s="48" t="s">
        <v>602</v>
      </c>
      <c r="W270" s="48" t="s">
        <v>602</v>
      </c>
      <c r="X270" s="48" t="s">
        <v>602</v>
      </c>
      <c r="Y270" s="48" t="s">
        <v>560</v>
      </c>
      <c r="Z270" s="48" t="s">
        <v>560</v>
      </c>
      <c r="AA270" s="48" t="s">
        <v>560</v>
      </c>
      <c r="AB270" s="48" t="s">
        <v>560</v>
      </c>
      <c r="AC270" s="48" t="s">
        <v>560</v>
      </c>
      <c r="AD270" s="48" t="s">
        <v>560</v>
      </c>
      <c r="AE270" s="48" t="s">
        <v>560</v>
      </c>
      <c r="AF270" s="48" t="s">
        <v>560</v>
      </c>
      <c r="AG270" s="48" t="s">
        <v>560</v>
      </c>
      <c r="AH270" s="48" t="s">
        <v>560</v>
      </c>
      <c r="AI270" s="48" t="s">
        <v>560</v>
      </c>
      <c r="AJ270" s="48" t="s">
        <v>560</v>
      </c>
      <c r="AK270" s="48" t="s">
        <v>560</v>
      </c>
      <c r="AL270" s="48" t="s">
        <v>560</v>
      </c>
      <c r="AM270" s="48" t="s">
        <v>560</v>
      </c>
      <c r="AN270" s="48" t="s">
        <v>560</v>
      </c>
      <c r="AO270" s="48" t="s">
        <v>560</v>
      </c>
      <c r="AP270" s="48" t="s">
        <v>560</v>
      </c>
      <c r="AQ270" s="48" t="s">
        <v>560</v>
      </c>
      <c r="AR270" s="48" t="s">
        <v>560</v>
      </c>
      <c r="AS270" s="48" t="s">
        <v>418</v>
      </c>
      <c r="AT270" s="48" t="s">
        <v>418</v>
      </c>
      <c r="AU270" s="48" t="s">
        <v>418</v>
      </c>
      <c r="AV270" s="48" t="s">
        <v>946</v>
      </c>
      <c r="AW270" s="48" t="s">
        <v>946</v>
      </c>
      <c r="AX270" s="48" t="s">
        <v>605</v>
      </c>
      <c r="AY270" s="48" t="s">
        <v>605</v>
      </c>
      <c r="AZ270" s="51" t="s">
        <v>605</v>
      </c>
    </row>
    <row r="271" ht="15.75" customHeight="1">
      <c r="A271" s="40">
        <v>240.0</v>
      </c>
      <c r="B271" s="28" t="s">
        <v>1413</v>
      </c>
      <c r="C271" s="41"/>
      <c r="D271" s="42">
        <f t="array" ref="D271">index(systems,match($A271,INDEX(systems,0,1),),3)</f>
        <v>-104.473</v>
      </c>
      <c r="E271" s="42">
        <f t="array" ref="E271">index(systems,match($A271,INDEX(systems,0,1),),4)</f>
        <v>324.098</v>
      </c>
      <c r="F271" s="43" t="str">
        <f>IFERROR(__xludf.DUMMYFUNCTION("let(row, match($B271&amp;if($C271&lt;&gt;"""","" [""&amp;$C271&amp;""]"",""""),index(nebulae,,2),0),join("","",iferror(round(index(nebulae,row,5)/2,3),1),iferror(round(index(nebulae,row,6)/2,3),1),0))"),"1,1,0")</f>
        <v>1,1,0</v>
      </c>
      <c r="G271" s="44" t="s">
        <v>1414</v>
      </c>
      <c r="H271" s="45">
        <f t="array" ref="H271">let(systemId,match(A271,index(systems,0,1),),refSystemId,match($H$1,index(systems,0,1),),x,index(systems,systemId,3),y,index(systems,systemId,4),refX,index(systems,refSystemId,3),refY,index(systems,refSystemId,4),round(sqrt((x-refX)^2+(y-refY)^2),3))</f>
        <v>340.52</v>
      </c>
      <c r="I271" s="28" t="s">
        <v>408</v>
      </c>
      <c r="J271" s="28" t="s">
        <v>408</v>
      </c>
      <c r="K271" s="28" t="s">
        <v>408</v>
      </c>
      <c r="L271" s="28" t="s">
        <v>408</v>
      </c>
      <c r="M271" s="41"/>
      <c r="N271" s="28" t="s">
        <v>902</v>
      </c>
      <c r="O271" s="48" t="s">
        <v>902</v>
      </c>
      <c r="P271" s="48" t="s">
        <v>902</v>
      </c>
      <c r="Q271" s="48" t="s">
        <v>902</v>
      </c>
      <c r="R271" s="48" t="s">
        <v>902</v>
      </c>
      <c r="S271" s="48" t="s">
        <v>902</v>
      </c>
      <c r="T271" s="48" t="s">
        <v>902</v>
      </c>
      <c r="U271" s="48" t="s">
        <v>902</v>
      </c>
      <c r="V271" s="48" t="s">
        <v>902</v>
      </c>
      <c r="W271" s="48" t="s">
        <v>902</v>
      </c>
      <c r="X271" s="48" t="s">
        <v>902</v>
      </c>
      <c r="Y271" s="48" t="s">
        <v>902</v>
      </c>
      <c r="Z271" s="48" t="s">
        <v>902</v>
      </c>
      <c r="AA271" s="48" t="s">
        <v>976</v>
      </c>
      <c r="AB271" s="48" t="s">
        <v>976</v>
      </c>
      <c r="AC271" s="48" t="s">
        <v>976</v>
      </c>
      <c r="AD271" s="48" t="s">
        <v>976</v>
      </c>
      <c r="AE271" s="48" t="s">
        <v>976</v>
      </c>
      <c r="AF271" s="48" t="s">
        <v>417</v>
      </c>
      <c r="AG271" s="48" t="s">
        <v>417</v>
      </c>
      <c r="AH271" s="48" t="s">
        <v>417</v>
      </c>
      <c r="AI271" s="48" t="s">
        <v>417</v>
      </c>
      <c r="AJ271" s="48" t="s">
        <v>417</v>
      </c>
      <c r="AK271" s="48" t="s">
        <v>417</v>
      </c>
      <c r="AL271" s="48" t="s">
        <v>417</v>
      </c>
      <c r="AM271" s="48" t="s">
        <v>417</v>
      </c>
      <c r="AN271" s="48" t="s">
        <v>417</v>
      </c>
      <c r="AO271" s="48" t="s">
        <v>417</v>
      </c>
      <c r="AP271" s="48" t="s">
        <v>417</v>
      </c>
      <c r="AQ271" s="48" t="s">
        <v>417</v>
      </c>
      <c r="AR271" s="48" t="s">
        <v>417</v>
      </c>
      <c r="AS271" s="48" t="s">
        <v>417</v>
      </c>
      <c r="AT271" s="48" t="s">
        <v>417</v>
      </c>
      <c r="AU271" s="48" t="s">
        <v>417</v>
      </c>
      <c r="AV271" s="48" t="s">
        <v>417</v>
      </c>
      <c r="AW271" s="48" t="s">
        <v>417</v>
      </c>
      <c r="AX271" s="48" t="s">
        <v>417</v>
      </c>
      <c r="AY271" s="48" t="s">
        <v>417</v>
      </c>
      <c r="AZ271" s="49" t="s">
        <v>418</v>
      </c>
    </row>
    <row r="272" ht="15.75" customHeight="1">
      <c r="A272" s="40">
        <v>3149.0</v>
      </c>
      <c r="B272" s="28" t="s">
        <v>1415</v>
      </c>
      <c r="C272" s="41"/>
      <c r="D272" s="42">
        <f t="array" ref="D272">index(systems,match($A272,INDEX(systems,0,1),),3)</f>
        <v>-51.567</v>
      </c>
      <c r="E272" s="42">
        <f t="array" ref="E272">index(systems,match($A272,INDEX(systems,0,1),),4)</f>
        <v>-506.59</v>
      </c>
      <c r="F272" s="43" t="str">
        <f>IFERROR(__xludf.DUMMYFUNCTION("let(row, match($B272&amp;if($C272&lt;&gt;"""","" [""&amp;$C272&amp;""]"",""""),index(nebulae,,2),0),join("","",iferror(round(index(nebulae,row,5)/2,3),1),iferror(round(index(nebulae,row,6)/2,3),1),0))"),"1,1,0")</f>
        <v>1,1,0</v>
      </c>
      <c r="G272" s="44" t="s">
        <v>1416</v>
      </c>
      <c r="H272" s="45">
        <f t="array" ref="H272">let(systemId,match(A272,index(systems,0,1),),refSystemId,match($H$1,index(systems,0,1),),x,index(systems,systemId,3),y,index(systems,systemId,4),refX,index(systems,refSystemId,3),refY,index(systems,refSystemId,4),round(sqrt((x-refX)^2+(y-refY)^2),3))</f>
        <v>509.208</v>
      </c>
      <c r="I272" s="55"/>
      <c r="J272" s="55"/>
      <c r="K272" s="55"/>
      <c r="L272" s="55"/>
      <c r="M272" s="55"/>
      <c r="N272" s="55"/>
      <c r="O272" s="55"/>
      <c r="P272" s="56" t="s">
        <v>408</v>
      </c>
      <c r="Q272" s="51" t="s">
        <v>408</v>
      </c>
      <c r="R272" s="56" t="s">
        <v>408</v>
      </c>
      <c r="S272" s="56" t="s">
        <v>408</v>
      </c>
      <c r="T272" s="51" t="s">
        <v>408</v>
      </c>
      <c r="U272" s="55"/>
      <c r="V272" s="51" t="s">
        <v>576</v>
      </c>
      <c r="W272" s="56" t="s">
        <v>576</v>
      </c>
      <c r="X272" s="51" t="s">
        <v>576</v>
      </c>
      <c r="Y272" s="51" t="s">
        <v>576</v>
      </c>
      <c r="Z272" s="48" t="s">
        <v>422</v>
      </c>
      <c r="AA272" s="56" t="s">
        <v>422</v>
      </c>
      <c r="AB272" s="56" t="s">
        <v>422</v>
      </c>
      <c r="AC272" s="56" t="s">
        <v>422</v>
      </c>
      <c r="AD272" s="56" t="s">
        <v>422</v>
      </c>
      <c r="AE272" s="56" t="s">
        <v>422</v>
      </c>
      <c r="AF272" s="56" t="s">
        <v>422</v>
      </c>
      <c r="AG272" s="56" t="s">
        <v>422</v>
      </c>
      <c r="AH272" s="56" t="s">
        <v>422</v>
      </c>
      <c r="AI272" s="56" t="s">
        <v>422</v>
      </c>
      <c r="AJ272" s="56" t="s">
        <v>422</v>
      </c>
      <c r="AK272" s="56" t="s">
        <v>422</v>
      </c>
      <c r="AL272" s="56" t="s">
        <v>422</v>
      </c>
      <c r="AM272" s="56" t="s">
        <v>422</v>
      </c>
      <c r="AN272" s="56" t="s">
        <v>422</v>
      </c>
      <c r="AO272" s="56" t="s">
        <v>422</v>
      </c>
      <c r="AP272" s="56" t="s">
        <v>422</v>
      </c>
      <c r="AQ272" s="56" t="s">
        <v>422</v>
      </c>
      <c r="AR272" s="56" t="s">
        <v>422</v>
      </c>
      <c r="AS272" s="56" t="s">
        <v>422</v>
      </c>
      <c r="AT272" s="56" t="s">
        <v>422</v>
      </c>
      <c r="AU272" s="56" t="s">
        <v>422</v>
      </c>
      <c r="AV272" s="56" t="s">
        <v>422</v>
      </c>
      <c r="AW272" s="56" t="s">
        <v>422</v>
      </c>
      <c r="AX272" s="56" t="s">
        <v>422</v>
      </c>
      <c r="AY272" s="56" t="s">
        <v>422</v>
      </c>
      <c r="AZ272" s="28" t="s">
        <v>422</v>
      </c>
    </row>
    <row r="273" ht="15.75" customHeight="1">
      <c r="A273" s="40">
        <v>241.0</v>
      </c>
      <c r="B273" s="28" t="s">
        <v>1417</v>
      </c>
      <c r="C273" s="41"/>
      <c r="D273" s="42">
        <f t="array" ref="D273">index(systems,match($A273,INDEX(systems,0,1),),3)</f>
        <v>79.884</v>
      </c>
      <c r="E273" s="42">
        <f t="array" ref="E273">index(systems,match($A273,INDEX(systems,0,1),),4)</f>
        <v>188.109</v>
      </c>
      <c r="F273" s="43" t="str">
        <f>IFERROR(__xludf.DUMMYFUNCTION("let(row, match($B273&amp;if($C273&lt;&gt;"""","" [""&amp;$C273&amp;""]"",""""),index(nebulae,,2),0),join("","",iferror(round(index(nebulae,row,5)/2,3),1),iferror(round(index(nebulae,row,6)/2,3),1),0))"),"1,1,0")</f>
        <v>1,1,0</v>
      </c>
      <c r="G273" s="44" t="s">
        <v>1418</v>
      </c>
      <c r="H273" s="45">
        <f t="array" ref="H273">let(systemId,match(A273,index(systems,0,1),),refSystemId,match($H$1,index(systems,0,1),),x,index(systems,systemId,3),y,index(systems,systemId,4),refX,index(systems,refSystemId,3),refY,index(systems,refSystemId,4),round(sqrt((x-refX)^2+(y-refY)^2),3))</f>
        <v>204.368</v>
      </c>
      <c r="I273" s="53"/>
      <c r="J273" s="53"/>
      <c r="K273" s="46" t="s">
        <v>418</v>
      </c>
      <c r="L273" s="41"/>
      <c r="M273" s="41"/>
      <c r="N273" s="28" t="s">
        <v>1419</v>
      </c>
      <c r="O273" s="48" t="s">
        <v>1419</v>
      </c>
      <c r="P273" s="48" t="s">
        <v>1419</v>
      </c>
      <c r="Q273" s="48" t="s">
        <v>1419</v>
      </c>
      <c r="R273" s="48" t="s">
        <v>1419</v>
      </c>
      <c r="S273" s="48" t="s">
        <v>1419</v>
      </c>
      <c r="T273" s="48" t="s">
        <v>1419</v>
      </c>
      <c r="U273" s="48" t="s">
        <v>1419</v>
      </c>
      <c r="V273" s="48" t="s">
        <v>1419</v>
      </c>
      <c r="W273" s="48" t="s">
        <v>1419</v>
      </c>
      <c r="X273" s="48" t="s">
        <v>1419</v>
      </c>
      <c r="Y273" s="48" t="s">
        <v>1205</v>
      </c>
      <c r="Z273" s="48" t="s">
        <v>1205</v>
      </c>
      <c r="AA273" s="48" t="s">
        <v>1204</v>
      </c>
      <c r="AB273" s="48" t="s">
        <v>1419</v>
      </c>
      <c r="AC273" s="48" t="s">
        <v>1419</v>
      </c>
      <c r="AD273" s="48" t="s">
        <v>1419</v>
      </c>
      <c r="AE273" s="48" t="s">
        <v>1419</v>
      </c>
      <c r="AF273" s="48" t="s">
        <v>1419</v>
      </c>
      <c r="AG273" s="48" t="s">
        <v>1419</v>
      </c>
      <c r="AH273" s="48" t="s">
        <v>1419</v>
      </c>
      <c r="AI273" s="48" t="s">
        <v>1419</v>
      </c>
      <c r="AJ273" s="48" t="s">
        <v>1419</v>
      </c>
      <c r="AK273" s="48" t="s">
        <v>1419</v>
      </c>
      <c r="AL273" s="48" t="s">
        <v>1419</v>
      </c>
      <c r="AM273" s="48" t="s">
        <v>1419</v>
      </c>
      <c r="AN273" s="48" t="s">
        <v>1205</v>
      </c>
      <c r="AO273" s="48" t="s">
        <v>1205</v>
      </c>
      <c r="AP273" s="48" t="s">
        <v>1205</v>
      </c>
      <c r="AQ273" s="48" t="s">
        <v>1205</v>
      </c>
      <c r="AR273" s="48" t="s">
        <v>1205</v>
      </c>
      <c r="AS273" s="48" t="s">
        <v>1205</v>
      </c>
      <c r="AT273" s="48" t="s">
        <v>1205</v>
      </c>
      <c r="AU273" s="48" t="s">
        <v>1205</v>
      </c>
      <c r="AV273" s="48" t="s">
        <v>1205</v>
      </c>
      <c r="AW273" s="48" t="s">
        <v>1205</v>
      </c>
      <c r="AX273" s="48" t="s">
        <v>1205</v>
      </c>
      <c r="AY273" s="48" t="s">
        <v>1205</v>
      </c>
      <c r="AZ273" s="28" t="s">
        <v>1205</v>
      </c>
    </row>
    <row r="274" ht="15.75" customHeight="1">
      <c r="A274" s="40">
        <v>242.0</v>
      </c>
      <c r="B274" s="28" t="s">
        <v>1420</v>
      </c>
      <c r="C274" s="41"/>
      <c r="D274" s="42">
        <f t="array" ref="D274">index(systems,match($A274,INDEX(systems,0,1),),3)</f>
        <v>590.773</v>
      </c>
      <c r="E274" s="42">
        <f t="array" ref="E274">index(systems,match($A274,INDEX(systems,0,1),),4)</f>
        <v>154.367</v>
      </c>
      <c r="F274" s="43" t="str">
        <f>IFERROR(__xludf.DUMMYFUNCTION("let(row, match($B274&amp;if($C274&lt;&gt;"""","" [""&amp;$C274&amp;""]"",""""),index(nebulae,,2),0),join("","",iferror(round(index(nebulae,row,5)/2,3),1),iferror(round(index(nebulae,row,6)/2,3),1),0))"),"1,1,0")</f>
        <v>1,1,0</v>
      </c>
      <c r="G274" s="44" t="s">
        <v>1421</v>
      </c>
      <c r="H274" s="45">
        <f t="array" ref="H274">let(systemId,match(A274,index(systems,0,1),),refSystemId,match($H$1,index(systems,0,1),),x,index(systems,systemId,3),y,index(systems,systemId,4),refX,index(systems,refSystemId,3),refY,index(systems,refSystemId,4),round(sqrt((x-refX)^2+(y-refY)^2),3))</f>
        <v>610.608</v>
      </c>
      <c r="I274" s="28" t="s">
        <v>408</v>
      </c>
      <c r="J274" s="28" t="s">
        <v>408</v>
      </c>
      <c r="K274" s="28" t="s">
        <v>408</v>
      </c>
      <c r="L274" s="28" t="s">
        <v>408</v>
      </c>
      <c r="M274" s="28" t="s">
        <v>408</v>
      </c>
      <c r="N274" s="28" t="s">
        <v>408</v>
      </c>
      <c r="O274" s="41"/>
      <c r="P274" s="48" t="s">
        <v>1422</v>
      </c>
      <c r="Q274" s="48" t="s">
        <v>1422</v>
      </c>
      <c r="R274" s="48" t="s">
        <v>1422</v>
      </c>
      <c r="S274" s="48" t="s">
        <v>1422</v>
      </c>
      <c r="T274" s="48" t="s">
        <v>1422</v>
      </c>
      <c r="U274" s="48" t="s">
        <v>1422</v>
      </c>
      <c r="V274" s="48" t="s">
        <v>1422</v>
      </c>
      <c r="W274" s="48" t="s">
        <v>1422</v>
      </c>
      <c r="X274" s="48" t="s">
        <v>1422</v>
      </c>
      <c r="Y274" s="48" t="s">
        <v>1422</v>
      </c>
      <c r="Z274" s="48" t="s">
        <v>1422</v>
      </c>
      <c r="AA274" s="48" t="s">
        <v>1422</v>
      </c>
      <c r="AB274" s="48" t="s">
        <v>1422</v>
      </c>
      <c r="AC274" s="48" t="s">
        <v>1422</v>
      </c>
      <c r="AD274" s="48" t="s">
        <v>1422</v>
      </c>
      <c r="AE274" s="48" t="s">
        <v>1422</v>
      </c>
      <c r="AF274" s="48" t="s">
        <v>1422</v>
      </c>
      <c r="AG274" s="48" t="s">
        <v>1422</v>
      </c>
      <c r="AH274" s="48" t="s">
        <v>1422</v>
      </c>
      <c r="AI274" s="48" t="s">
        <v>1422</v>
      </c>
      <c r="AJ274" s="48" t="s">
        <v>1422</v>
      </c>
      <c r="AK274" s="48" t="s">
        <v>1422</v>
      </c>
      <c r="AL274" s="48" t="s">
        <v>1422</v>
      </c>
      <c r="AM274" s="48" t="s">
        <v>1422</v>
      </c>
      <c r="AN274" s="48" t="s">
        <v>1422</v>
      </c>
      <c r="AO274" s="48" t="s">
        <v>1422</v>
      </c>
      <c r="AP274" s="48" t="s">
        <v>1422</v>
      </c>
      <c r="AQ274" s="48" t="s">
        <v>1422</v>
      </c>
      <c r="AR274" s="48" t="s">
        <v>1422</v>
      </c>
      <c r="AS274" s="48" t="s">
        <v>1423</v>
      </c>
      <c r="AT274" s="48" t="s">
        <v>418</v>
      </c>
      <c r="AU274" s="48" t="s">
        <v>418</v>
      </c>
      <c r="AV274" s="48" t="s">
        <v>418</v>
      </c>
      <c r="AW274" s="48" t="s">
        <v>418</v>
      </c>
      <c r="AX274" s="48" t="s">
        <v>418</v>
      </c>
      <c r="AY274" s="48" t="s">
        <v>418</v>
      </c>
      <c r="AZ274" s="67" t="s">
        <v>1424</v>
      </c>
    </row>
    <row r="275" ht="15.75" customHeight="1">
      <c r="A275" s="40">
        <v>243.0</v>
      </c>
      <c r="B275" s="28" t="s">
        <v>1425</v>
      </c>
      <c r="C275" s="41"/>
      <c r="D275" s="42">
        <f t="array" ref="D275">index(systems,match($A275,INDEX(systems,0,1),),3)</f>
        <v>-32.847</v>
      </c>
      <c r="E275" s="42">
        <f t="array" ref="E275">index(systems,match($A275,INDEX(systems,0,1),),4)</f>
        <v>85.031</v>
      </c>
      <c r="F275" s="43" t="str">
        <f>IFERROR(__xludf.DUMMYFUNCTION("let(row, match($B275&amp;if($C275&lt;&gt;"""","" [""&amp;$C275&amp;""]"",""""),index(nebulae,,2),0),join("","",iferror(round(index(nebulae,row,5)/2,3),1),iferror(round(index(nebulae,row,6)/2,3),1),0))"),"1,1,0")</f>
        <v>1,1,0</v>
      </c>
      <c r="G275" s="44" t="s">
        <v>1426</v>
      </c>
      <c r="H275" s="45">
        <f t="array" ref="H275">let(systemId,match(A275,index(systems,0,1),),refSystemId,match($H$1,index(systems,0,1),),x,index(systems,systemId,3),y,index(systems,systemId,4),refX,index(systems,refSystemId,3),refY,index(systems,refSystemId,4),round(sqrt((x-refX)^2+(y-refY)^2),3))</f>
        <v>91.155</v>
      </c>
      <c r="I275" s="28" t="s">
        <v>408</v>
      </c>
      <c r="J275" s="48" t="s">
        <v>408</v>
      </c>
      <c r="K275" s="60" t="s">
        <v>408</v>
      </c>
      <c r="L275" s="28" t="s">
        <v>408</v>
      </c>
      <c r="M275" s="41"/>
      <c r="N275" s="28" t="s">
        <v>526</v>
      </c>
      <c r="O275" s="48" t="s">
        <v>526</v>
      </c>
      <c r="P275" s="48" t="s">
        <v>526</v>
      </c>
      <c r="Q275" s="48" t="s">
        <v>526</v>
      </c>
      <c r="R275" s="48" t="s">
        <v>526</v>
      </c>
      <c r="S275" s="48" t="s">
        <v>526</v>
      </c>
      <c r="T275" s="48" t="s">
        <v>526</v>
      </c>
      <c r="U275" s="48" t="s">
        <v>526</v>
      </c>
      <c r="V275" s="48" t="s">
        <v>526</v>
      </c>
      <c r="W275" s="48" t="s">
        <v>526</v>
      </c>
      <c r="X275" s="48" t="s">
        <v>526</v>
      </c>
      <c r="Y275" s="48" t="s">
        <v>422</v>
      </c>
      <c r="Z275" s="48" t="s">
        <v>422</v>
      </c>
      <c r="AA275" s="48" t="s">
        <v>422</v>
      </c>
      <c r="AB275" s="48" t="s">
        <v>422</v>
      </c>
      <c r="AC275" s="48" t="s">
        <v>422</v>
      </c>
      <c r="AD275" s="48" t="s">
        <v>422</v>
      </c>
      <c r="AE275" s="48" t="s">
        <v>422</v>
      </c>
      <c r="AF275" s="48" t="s">
        <v>422</v>
      </c>
      <c r="AG275" s="48" t="s">
        <v>422</v>
      </c>
      <c r="AH275" s="48" t="s">
        <v>422</v>
      </c>
      <c r="AI275" s="48" t="s">
        <v>422</v>
      </c>
      <c r="AJ275" s="48" t="s">
        <v>422</v>
      </c>
      <c r="AK275" s="48" t="s">
        <v>422</v>
      </c>
      <c r="AL275" s="48" t="s">
        <v>422</v>
      </c>
      <c r="AM275" s="48" t="s">
        <v>422</v>
      </c>
      <c r="AN275" s="48" t="s">
        <v>422</v>
      </c>
      <c r="AO275" s="48" t="s">
        <v>422</v>
      </c>
      <c r="AP275" s="48" t="s">
        <v>422</v>
      </c>
      <c r="AQ275" s="48" t="s">
        <v>422</v>
      </c>
      <c r="AR275" s="48" t="s">
        <v>422</v>
      </c>
      <c r="AS275" s="48" t="s">
        <v>422</v>
      </c>
      <c r="AT275" s="48" t="s">
        <v>422</v>
      </c>
      <c r="AU275" s="48" t="s">
        <v>422</v>
      </c>
      <c r="AV275" s="48" t="s">
        <v>422</v>
      </c>
      <c r="AW275" s="48" t="s">
        <v>422</v>
      </c>
      <c r="AX275" s="48" t="s">
        <v>422</v>
      </c>
      <c r="AY275" s="48" t="s">
        <v>422</v>
      </c>
      <c r="AZ275" s="28" t="s">
        <v>422</v>
      </c>
    </row>
    <row r="276" ht="15.75" customHeight="1">
      <c r="A276" s="40">
        <v>244.0</v>
      </c>
      <c r="B276" s="28" t="s">
        <v>1427</v>
      </c>
      <c r="C276" s="28" t="s">
        <v>1428</v>
      </c>
      <c r="D276" s="42">
        <f t="array" ref="D276">index(systems,match($A276,INDEX(systems,0,1),),3)</f>
        <v>-269.75</v>
      </c>
      <c r="E276" s="42">
        <f t="array" ref="E276">index(systems,match($A276,INDEX(systems,0,1),),4)</f>
        <v>-465.071</v>
      </c>
      <c r="F276" s="43" t="str">
        <f>IFERROR(__xludf.DUMMYFUNCTION("let(row, match($B276&amp;if($C276&lt;&gt;"""","" [""&amp;$C276&amp;""]"",""""),index(nebulae,,2),0),join("","",iferror(round(index(nebulae,row,5)/2,3),1),iferror(round(index(nebulae,row,6)/2,3),1),0))"),"1,1,0")</f>
        <v>1,1,0</v>
      </c>
      <c r="G276" s="44" t="s">
        <v>1429</v>
      </c>
      <c r="H276" s="45">
        <f t="array" ref="H276">let(systemId,match(A276,index(systems,0,1),),refSystemId,match($H$1,index(systems,0,1),),x,index(systems,systemId,3),y,index(systems,systemId,4),refX,index(systems,refSystemId,3),refY,index(systems,refSystemId,4),round(sqrt((x-refX)^2+(y-refY)^2),3))</f>
        <v>537.639</v>
      </c>
      <c r="I276" s="28" t="s">
        <v>408</v>
      </c>
      <c r="J276" s="28" t="s">
        <v>408</v>
      </c>
      <c r="K276" s="28" t="s">
        <v>408</v>
      </c>
      <c r="L276" s="28" t="s">
        <v>408</v>
      </c>
      <c r="M276" s="28" t="s">
        <v>408</v>
      </c>
      <c r="N276" s="28" t="s">
        <v>408</v>
      </c>
      <c r="O276" s="41"/>
      <c r="P276" s="48" t="s">
        <v>1430</v>
      </c>
      <c r="Q276" s="48" t="s">
        <v>1430</v>
      </c>
      <c r="R276" s="48" t="s">
        <v>1430</v>
      </c>
      <c r="S276" s="48" t="s">
        <v>1430</v>
      </c>
      <c r="T276" s="48" t="s">
        <v>1430</v>
      </c>
      <c r="U276" s="48" t="s">
        <v>1430</v>
      </c>
      <c r="V276" s="48" t="s">
        <v>1430</v>
      </c>
      <c r="W276" s="48" t="s">
        <v>1430</v>
      </c>
      <c r="X276" s="48" t="s">
        <v>422</v>
      </c>
      <c r="Y276" s="48" t="s">
        <v>422</v>
      </c>
      <c r="Z276" s="41"/>
      <c r="AA276" s="48" t="s">
        <v>576</v>
      </c>
      <c r="AB276" s="48" t="s">
        <v>576</v>
      </c>
      <c r="AC276" s="48" t="s">
        <v>576</v>
      </c>
      <c r="AD276" s="48" t="s">
        <v>576</v>
      </c>
      <c r="AE276" s="48" t="s">
        <v>576</v>
      </c>
      <c r="AF276" s="48" t="s">
        <v>576</v>
      </c>
      <c r="AG276" s="48" t="s">
        <v>576</v>
      </c>
      <c r="AH276" s="48" t="s">
        <v>576</v>
      </c>
      <c r="AI276" s="48" t="s">
        <v>576</v>
      </c>
      <c r="AJ276" s="48" t="s">
        <v>576</v>
      </c>
      <c r="AK276" s="48" t="s">
        <v>576</v>
      </c>
      <c r="AL276" s="48" t="s">
        <v>576</v>
      </c>
      <c r="AM276" s="48" t="s">
        <v>576</v>
      </c>
      <c r="AN276" s="48" t="s">
        <v>576</v>
      </c>
      <c r="AO276" s="48" t="s">
        <v>576</v>
      </c>
      <c r="AP276" s="48" t="s">
        <v>576</v>
      </c>
      <c r="AQ276" s="48" t="s">
        <v>576</v>
      </c>
      <c r="AR276" s="48" t="s">
        <v>576</v>
      </c>
      <c r="AS276" s="48" t="s">
        <v>576</v>
      </c>
      <c r="AT276" s="48" t="s">
        <v>576</v>
      </c>
      <c r="AU276" s="48" t="s">
        <v>576</v>
      </c>
      <c r="AV276" s="48" t="s">
        <v>418</v>
      </c>
      <c r="AW276" s="48" t="s">
        <v>418</v>
      </c>
      <c r="AX276" s="48" t="s">
        <v>418</v>
      </c>
      <c r="AY276" s="48" t="s">
        <v>418</v>
      </c>
      <c r="AZ276" s="51" t="s">
        <v>418</v>
      </c>
    </row>
    <row r="277" ht="15.75" customHeight="1">
      <c r="A277" s="40">
        <v>2861.0</v>
      </c>
      <c r="B277" s="28" t="s">
        <v>1431</v>
      </c>
      <c r="C277" s="41"/>
      <c r="D277" s="42">
        <f t="array" ref="D277">index(systems,match($A277,INDEX(systems,0,1),),3)</f>
        <v>-401.669</v>
      </c>
      <c r="E277" s="42">
        <f t="array" ref="E277">index(systems,match($A277,INDEX(systems,0,1),),4)</f>
        <v>-352.71</v>
      </c>
      <c r="F277" s="43" t="str">
        <f>IFERROR(__xludf.DUMMYFUNCTION("let(row, match($B277&amp;if($C277&lt;&gt;"""","" [""&amp;$C277&amp;""]"",""""),index(nebulae,,2),0),join("","",iferror(round(index(nebulae,row,5)/2,3),1),iferror(round(index(nebulae,row,6)/2,3),1),0))"),"1,1,0")</f>
        <v>1,1,0</v>
      </c>
      <c r="G277" s="44" t="s">
        <v>1432</v>
      </c>
      <c r="H277" s="45">
        <f t="array" ref="H277">let(systemId,match(A277,index(systems,0,1),),refSystemId,match($H$1,index(systems,0,1),),x,index(systems,systemId,3),y,index(systems,systemId,4),refX,index(systems,refSystemId,3),refY,index(systems,refSystemId,4),round(sqrt((x-refX)^2+(y-refY)^2),3))</f>
        <v>534.549</v>
      </c>
      <c r="I277" s="28" t="s">
        <v>408</v>
      </c>
      <c r="J277" s="28" t="s">
        <v>408</v>
      </c>
      <c r="K277" s="28" t="s">
        <v>408</v>
      </c>
      <c r="L277" s="28" t="s">
        <v>408</v>
      </c>
      <c r="M277" s="28" t="s">
        <v>408</v>
      </c>
      <c r="N277" s="28" t="s">
        <v>408</v>
      </c>
      <c r="O277" s="41"/>
      <c r="P277" s="48" t="s">
        <v>408</v>
      </c>
      <c r="Q277" s="48" t="s">
        <v>408</v>
      </c>
      <c r="R277" s="48" t="s">
        <v>408</v>
      </c>
      <c r="S277" s="48" t="s">
        <v>408</v>
      </c>
      <c r="T277" s="48" t="s">
        <v>408</v>
      </c>
      <c r="U277" s="48" t="s">
        <v>408</v>
      </c>
      <c r="V277" s="48" t="s">
        <v>408</v>
      </c>
      <c r="W277" s="48" t="s">
        <v>408</v>
      </c>
      <c r="X277" s="48" t="s">
        <v>408</v>
      </c>
      <c r="Y277" s="56" t="s">
        <v>579</v>
      </c>
      <c r="Z277" s="56" t="s">
        <v>579</v>
      </c>
      <c r="AA277" s="56" t="s">
        <v>579</v>
      </c>
      <c r="AB277" s="56" t="s">
        <v>579</v>
      </c>
      <c r="AC277" s="56" t="s">
        <v>579</v>
      </c>
      <c r="AD277" s="56" t="s">
        <v>579</v>
      </c>
      <c r="AE277" s="56" t="s">
        <v>579</v>
      </c>
      <c r="AF277" s="56" t="s">
        <v>579</v>
      </c>
      <c r="AG277" s="56" t="s">
        <v>579</v>
      </c>
      <c r="AH277" s="56" t="s">
        <v>579</v>
      </c>
      <c r="AI277" s="56" t="s">
        <v>579</v>
      </c>
      <c r="AJ277" s="56" t="s">
        <v>579</v>
      </c>
      <c r="AK277" s="56" t="s">
        <v>579</v>
      </c>
      <c r="AL277" s="56" t="s">
        <v>579</v>
      </c>
      <c r="AM277" s="56" t="s">
        <v>579</v>
      </c>
      <c r="AN277" s="56" t="s">
        <v>579</v>
      </c>
      <c r="AO277" s="56" t="s">
        <v>579</v>
      </c>
      <c r="AP277" s="56" t="s">
        <v>579</v>
      </c>
      <c r="AQ277" s="56" t="s">
        <v>579</v>
      </c>
      <c r="AR277" s="56" t="s">
        <v>579</v>
      </c>
      <c r="AS277" s="56" t="s">
        <v>579</v>
      </c>
      <c r="AT277" s="56" t="s">
        <v>579</v>
      </c>
      <c r="AU277" s="48" t="s">
        <v>579</v>
      </c>
      <c r="AV277" s="56" t="s">
        <v>579</v>
      </c>
      <c r="AW277" s="56" t="s">
        <v>579</v>
      </c>
      <c r="AX277" s="56" t="s">
        <v>579</v>
      </c>
      <c r="AY277" s="56" t="s">
        <v>576</v>
      </c>
      <c r="AZ277" s="51" t="s">
        <v>1433</v>
      </c>
    </row>
    <row r="278" ht="15.75" customHeight="1">
      <c r="A278" s="40">
        <v>245.0</v>
      </c>
      <c r="B278" s="28" t="s">
        <v>1434</v>
      </c>
      <c r="C278" s="41"/>
      <c r="D278" s="42">
        <f t="array" ref="D278">index(systems,match($A278,INDEX(systems,0,1),),3)</f>
        <v>236.552</v>
      </c>
      <c r="E278" s="42">
        <f t="array" ref="E278">index(systems,match($A278,INDEX(systems,0,1),),4)</f>
        <v>21.565</v>
      </c>
      <c r="F278" s="43" t="str">
        <f>IFERROR(__xludf.DUMMYFUNCTION("let(row, match($B278&amp;if($C278&lt;&gt;"""","" [""&amp;$C278&amp;""]"",""""),index(nebulae,,2),0),join("","",iferror(round(index(nebulae,row,5)/2,3),1),iferror(round(index(nebulae,row,6)/2,3),1),0))"),"1,1,0")</f>
        <v>1,1,0</v>
      </c>
      <c r="G278" s="44" t="s">
        <v>1435</v>
      </c>
      <c r="H278" s="45">
        <f t="array" ref="H278">let(systemId,match(A278,index(systems,0,1),),refSystemId,match($H$1,index(systems,0,1),),x,index(systems,systemId,3),y,index(systems,systemId,4),refX,index(systems,refSystemId,3),refY,index(systems,refSystemId,4),round(sqrt((x-refX)^2+(y-refY)^2),3))</f>
        <v>237.533</v>
      </c>
      <c r="I278" s="46" t="s">
        <v>408</v>
      </c>
      <c r="J278" s="46" t="s">
        <v>408</v>
      </c>
      <c r="K278" s="46" t="s">
        <v>408</v>
      </c>
      <c r="L278" s="47" t="s">
        <v>408</v>
      </c>
      <c r="M278" s="47" t="s">
        <v>408</v>
      </c>
      <c r="N278" s="28" t="s">
        <v>408</v>
      </c>
      <c r="O278" s="41"/>
      <c r="P278" s="48" t="s">
        <v>856</v>
      </c>
      <c r="Q278" s="48" t="s">
        <v>856</v>
      </c>
      <c r="R278" s="48" t="s">
        <v>856</v>
      </c>
      <c r="S278" s="48" t="s">
        <v>856</v>
      </c>
      <c r="T278" s="48" t="s">
        <v>856</v>
      </c>
      <c r="U278" s="48" t="s">
        <v>875</v>
      </c>
      <c r="V278" s="48" t="s">
        <v>855</v>
      </c>
      <c r="W278" s="48" t="s">
        <v>855</v>
      </c>
      <c r="X278" s="48" t="s">
        <v>422</v>
      </c>
      <c r="Y278" s="48" t="s">
        <v>422</v>
      </c>
      <c r="Z278" s="48" t="s">
        <v>422</v>
      </c>
      <c r="AA278" s="48" t="s">
        <v>422</v>
      </c>
      <c r="AB278" s="48" t="s">
        <v>422</v>
      </c>
      <c r="AC278" s="48" t="s">
        <v>422</v>
      </c>
      <c r="AD278" s="48" t="s">
        <v>422</v>
      </c>
      <c r="AE278" s="48" t="s">
        <v>422</v>
      </c>
      <c r="AF278" s="48" t="s">
        <v>422</v>
      </c>
      <c r="AG278" s="48" t="s">
        <v>422</v>
      </c>
      <c r="AH278" s="48" t="s">
        <v>422</v>
      </c>
      <c r="AI278" s="48" t="s">
        <v>422</v>
      </c>
      <c r="AJ278" s="48" t="s">
        <v>422</v>
      </c>
      <c r="AK278" s="48" t="s">
        <v>422</v>
      </c>
      <c r="AL278" s="48" t="s">
        <v>422</v>
      </c>
      <c r="AM278" s="48" t="s">
        <v>422</v>
      </c>
      <c r="AN278" s="48" t="s">
        <v>422</v>
      </c>
      <c r="AO278" s="48" t="s">
        <v>422</v>
      </c>
      <c r="AP278" s="48" t="s">
        <v>422</v>
      </c>
      <c r="AQ278" s="48" t="s">
        <v>422</v>
      </c>
      <c r="AR278" s="48" t="s">
        <v>422</v>
      </c>
      <c r="AS278" s="48" t="s">
        <v>422</v>
      </c>
      <c r="AT278" s="48" t="s">
        <v>422</v>
      </c>
      <c r="AU278" s="48" t="s">
        <v>422</v>
      </c>
      <c r="AV278" s="48" t="s">
        <v>422</v>
      </c>
      <c r="AW278" s="48" t="s">
        <v>422</v>
      </c>
      <c r="AX278" s="48" t="s">
        <v>422</v>
      </c>
      <c r="AY278" s="48" t="s">
        <v>422</v>
      </c>
      <c r="AZ278" s="28" t="s">
        <v>422</v>
      </c>
    </row>
    <row r="279" ht="15.75" customHeight="1">
      <c r="A279" s="40">
        <v>246.0</v>
      </c>
      <c r="B279" s="28" t="s">
        <v>1436</v>
      </c>
      <c r="C279" s="41"/>
      <c r="D279" s="42">
        <f t="array" ref="D279">index(systems,match($A279,INDEX(systems,0,1),),3)</f>
        <v>-82.203</v>
      </c>
      <c r="E279" s="42">
        <f t="array" ref="E279">index(systems,match($A279,INDEX(systems,0,1),),4)</f>
        <v>246.295</v>
      </c>
      <c r="F279" s="43" t="str">
        <f>IFERROR(__xludf.DUMMYFUNCTION("let(row, match($B279&amp;if($C279&lt;&gt;"""","" [""&amp;$C279&amp;""]"",""""),index(nebulae,,2),0),join("","",iferror(round(index(nebulae,row,5)/2,3),1),iferror(round(index(nebulae,row,6)/2,3),1),0))"),"1,1,0")</f>
        <v>1,1,0</v>
      </c>
      <c r="G279" s="44" t="s">
        <v>1437</v>
      </c>
      <c r="H279" s="45">
        <f t="array" ref="H279">let(systemId,match(A279,index(systems,0,1),),refSystemId,match($H$1,index(systems,0,1),),x,index(systems,systemId,3),y,index(systems,systemId,4),refX,index(systems,refSystemId,3),refY,index(systems,refSystemId,4),round(sqrt((x-refX)^2+(y-refY)^2),3))</f>
        <v>259.651</v>
      </c>
      <c r="I279" s="53"/>
      <c r="J279" s="53"/>
      <c r="K279" s="53"/>
      <c r="L279" s="46" t="s">
        <v>418</v>
      </c>
      <c r="M279" s="53"/>
      <c r="N279" s="28" t="s">
        <v>409</v>
      </c>
      <c r="O279" s="48" t="s">
        <v>409</v>
      </c>
      <c r="P279" s="48" t="s">
        <v>409</v>
      </c>
      <c r="Q279" s="48" t="s">
        <v>409</v>
      </c>
      <c r="R279" s="48" t="s">
        <v>409</v>
      </c>
      <c r="S279" s="48" t="s">
        <v>409</v>
      </c>
      <c r="T279" s="48" t="s">
        <v>409</v>
      </c>
      <c r="U279" s="48" t="s">
        <v>409</v>
      </c>
      <c r="V279" s="48" t="s">
        <v>409</v>
      </c>
      <c r="W279" s="48" t="s">
        <v>409</v>
      </c>
      <c r="X279" s="48" t="s">
        <v>409</v>
      </c>
      <c r="Y279" s="48" t="s">
        <v>409</v>
      </c>
      <c r="Z279" s="48" t="s">
        <v>409</v>
      </c>
      <c r="AA279" s="48" t="s">
        <v>410</v>
      </c>
      <c r="AB279" s="48" t="s">
        <v>410</v>
      </c>
      <c r="AC279" s="48" t="s">
        <v>410</v>
      </c>
      <c r="AD279" s="48" t="s">
        <v>410</v>
      </c>
      <c r="AE279" s="48" t="s">
        <v>410</v>
      </c>
      <c r="AF279" s="48" t="s">
        <v>410</v>
      </c>
      <c r="AG279" s="48" t="s">
        <v>411</v>
      </c>
      <c r="AH279" s="48" t="s">
        <v>412</v>
      </c>
      <c r="AI279" s="48" t="s">
        <v>1139</v>
      </c>
      <c r="AJ279" s="48" t="s">
        <v>1139</v>
      </c>
      <c r="AK279" s="48" t="s">
        <v>1139</v>
      </c>
      <c r="AL279" s="48" t="s">
        <v>1139</v>
      </c>
      <c r="AM279" s="48" t="s">
        <v>1139</v>
      </c>
      <c r="AN279" s="48" t="s">
        <v>1139</v>
      </c>
      <c r="AO279" s="48" t="s">
        <v>417</v>
      </c>
      <c r="AP279" s="48" t="s">
        <v>417</v>
      </c>
      <c r="AQ279" s="48" t="s">
        <v>417</v>
      </c>
      <c r="AR279" s="48" t="s">
        <v>417</v>
      </c>
      <c r="AS279" s="48" t="s">
        <v>417</v>
      </c>
      <c r="AT279" s="48" t="s">
        <v>417</v>
      </c>
      <c r="AU279" s="48" t="s">
        <v>417</v>
      </c>
      <c r="AV279" s="48" t="s">
        <v>415</v>
      </c>
      <c r="AW279" s="48" t="s">
        <v>415</v>
      </c>
      <c r="AX279" s="48" t="s">
        <v>417</v>
      </c>
      <c r="AY279" s="48" t="s">
        <v>417</v>
      </c>
      <c r="AZ279" s="28" t="s">
        <v>690</v>
      </c>
    </row>
    <row r="280" ht="15.75" customHeight="1">
      <c r="A280" s="40">
        <v>247.0</v>
      </c>
      <c r="B280" s="28" t="s">
        <v>1438</v>
      </c>
      <c r="C280" s="41"/>
      <c r="D280" s="42">
        <f t="array" ref="D280">index(systems,match($A280,INDEX(systems,0,1),),3)</f>
        <v>28.935</v>
      </c>
      <c r="E280" s="42">
        <f t="array" ref="E280">index(systems,match($A280,INDEX(systems,0,1),),4)</f>
        <v>412.772</v>
      </c>
      <c r="F280" s="43" t="str">
        <f>IFERROR(__xludf.DUMMYFUNCTION("let(row, match($B280&amp;if($C280&lt;&gt;"""","" [""&amp;$C280&amp;""]"",""""),index(nebulae,,2),0),join("","",iferror(round(index(nebulae,row,5)/2,3),1),iferror(round(index(nebulae,row,6)/2,3),1),0))"),"1,1,0")</f>
        <v>1,1,0</v>
      </c>
      <c r="G280" s="44" t="s">
        <v>1439</v>
      </c>
      <c r="H280" s="45">
        <f t="array" ref="H280">let(systemId,match(A280,index(systems,0,1),),refSystemId,match($H$1,index(systems,0,1),),x,index(systems,systemId,3),y,index(systems,systemId,4),refX,index(systems,refSystemId,3),refY,index(systems,refSystemId,4),round(sqrt((x-refX)^2+(y-refY)^2),3))</f>
        <v>413.785</v>
      </c>
      <c r="I280" s="28" t="s">
        <v>408</v>
      </c>
      <c r="J280" s="28" t="s">
        <v>408</v>
      </c>
      <c r="K280" s="28" t="s">
        <v>408</v>
      </c>
      <c r="L280" s="48" t="s">
        <v>408</v>
      </c>
      <c r="M280" s="48" t="s">
        <v>408</v>
      </c>
      <c r="N280" s="28" t="s">
        <v>408</v>
      </c>
      <c r="O280" s="41"/>
      <c r="P280" s="48" t="s">
        <v>846</v>
      </c>
      <c r="Q280" s="48" t="s">
        <v>846</v>
      </c>
      <c r="R280" s="48" t="s">
        <v>846</v>
      </c>
      <c r="S280" s="48" t="s">
        <v>846</v>
      </c>
      <c r="T280" s="48" t="s">
        <v>846</v>
      </c>
      <c r="U280" s="48" t="s">
        <v>846</v>
      </c>
      <c r="V280" s="48" t="s">
        <v>846</v>
      </c>
      <c r="W280" s="48" t="s">
        <v>846</v>
      </c>
      <c r="X280" s="48" t="s">
        <v>846</v>
      </c>
      <c r="Y280" s="48" t="s">
        <v>846</v>
      </c>
      <c r="Z280" s="48" t="s">
        <v>846</v>
      </c>
      <c r="AA280" s="48" t="s">
        <v>848</v>
      </c>
      <c r="AB280" s="48" t="s">
        <v>848</v>
      </c>
      <c r="AC280" s="48" t="s">
        <v>849</v>
      </c>
      <c r="AD280" s="48" t="s">
        <v>849</v>
      </c>
      <c r="AE280" s="48" t="s">
        <v>849</v>
      </c>
      <c r="AF280" s="48" t="s">
        <v>849</v>
      </c>
      <c r="AG280" s="48" t="s">
        <v>849</v>
      </c>
      <c r="AH280" s="48" t="s">
        <v>849</v>
      </c>
      <c r="AI280" s="48" t="s">
        <v>849</v>
      </c>
      <c r="AJ280" s="48" t="s">
        <v>849</v>
      </c>
      <c r="AK280" s="48" t="s">
        <v>849</v>
      </c>
      <c r="AL280" s="48" t="s">
        <v>849</v>
      </c>
      <c r="AM280" s="48" t="s">
        <v>849</v>
      </c>
      <c r="AN280" s="48" t="s">
        <v>849</v>
      </c>
      <c r="AO280" s="48" t="s">
        <v>849</v>
      </c>
      <c r="AP280" s="48" t="s">
        <v>849</v>
      </c>
      <c r="AQ280" s="48" t="s">
        <v>697</v>
      </c>
      <c r="AR280" s="48" t="s">
        <v>697</v>
      </c>
      <c r="AS280" s="48" t="s">
        <v>697</v>
      </c>
      <c r="AT280" s="48" t="s">
        <v>697</v>
      </c>
      <c r="AU280" s="48" t="s">
        <v>697</v>
      </c>
      <c r="AV280" s="48" t="s">
        <v>851</v>
      </c>
      <c r="AW280" s="52" t="s">
        <v>851</v>
      </c>
      <c r="AX280" s="52" t="s">
        <v>851</v>
      </c>
      <c r="AY280" s="52" t="s">
        <v>851</v>
      </c>
      <c r="AZ280" s="49" t="s">
        <v>851</v>
      </c>
    </row>
    <row r="281" ht="15.75" customHeight="1">
      <c r="A281" s="40">
        <v>248.0</v>
      </c>
      <c r="B281" s="28" t="s">
        <v>1440</v>
      </c>
      <c r="C281" s="41"/>
      <c r="D281" s="42">
        <f t="array" ref="D281">index(systems,match($A281,INDEX(systems,0,1),),3)</f>
        <v>488.635</v>
      </c>
      <c r="E281" s="42">
        <f t="array" ref="E281">index(systems,match($A281,INDEX(systems,0,1),),4)</f>
        <v>-362.6</v>
      </c>
      <c r="F281" s="43" t="str">
        <f>IFERROR(__xludf.DUMMYFUNCTION("let(row, match($B281&amp;if($C281&lt;&gt;"""","" [""&amp;$C281&amp;""]"",""""),index(nebulae,,2),0),join("","",iferror(round(index(nebulae,row,5)/2,3),1),iferror(round(index(nebulae,row,6)/2,3),1),0))"),"1,1,0")</f>
        <v>1,1,0</v>
      </c>
      <c r="G281" s="44" t="s">
        <v>1441</v>
      </c>
      <c r="H281" s="45">
        <f t="array" ref="H281">let(systemId,match(A281,index(systems,0,1),),refSystemId,match($H$1,index(systems,0,1),),x,index(systems,systemId,3),y,index(systems,systemId,4),refX,index(systems,refSystemId,3),refY,index(systems,refSystemId,4),round(sqrt((x-refX)^2+(y-refY)^2),3))</f>
        <v>608.476</v>
      </c>
      <c r="I281" s="46" t="s">
        <v>408</v>
      </c>
      <c r="J281" s="46" t="s">
        <v>408</v>
      </c>
      <c r="K281" s="46" t="s">
        <v>408</v>
      </c>
      <c r="L281" s="46" t="s">
        <v>408</v>
      </c>
      <c r="M281" s="46" t="s">
        <v>408</v>
      </c>
      <c r="N281" s="51" t="s">
        <v>408</v>
      </c>
      <c r="O281" s="41"/>
      <c r="P281" s="48" t="s">
        <v>952</v>
      </c>
      <c r="Q281" s="48" t="s">
        <v>952</v>
      </c>
      <c r="R281" s="48" t="s">
        <v>952</v>
      </c>
      <c r="S281" s="48" t="s">
        <v>952</v>
      </c>
      <c r="T281" s="48" t="s">
        <v>952</v>
      </c>
      <c r="U281" s="48" t="s">
        <v>952</v>
      </c>
      <c r="V281" s="48" t="s">
        <v>952</v>
      </c>
      <c r="W281" s="48" t="s">
        <v>952</v>
      </c>
      <c r="X281" s="48" t="s">
        <v>952</v>
      </c>
      <c r="Y281" s="48" t="s">
        <v>422</v>
      </c>
      <c r="Z281" s="48" t="s">
        <v>422</v>
      </c>
      <c r="AA281" s="48" t="s">
        <v>422</v>
      </c>
      <c r="AB281" s="48" t="s">
        <v>422</v>
      </c>
      <c r="AC281" s="48" t="s">
        <v>422</v>
      </c>
      <c r="AD281" s="48" t="s">
        <v>422</v>
      </c>
      <c r="AE281" s="48" t="s">
        <v>422</v>
      </c>
      <c r="AF281" s="48" t="s">
        <v>422</v>
      </c>
      <c r="AG281" s="48" t="s">
        <v>422</v>
      </c>
      <c r="AH281" s="48" t="s">
        <v>422</v>
      </c>
      <c r="AI281" s="48" t="s">
        <v>422</v>
      </c>
      <c r="AJ281" s="48" t="s">
        <v>422</v>
      </c>
      <c r="AK281" s="48" t="s">
        <v>422</v>
      </c>
      <c r="AL281" s="48" t="s">
        <v>422</v>
      </c>
      <c r="AM281" s="48" t="s">
        <v>422</v>
      </c>
      <c r="AN281" s="48" t="s">
        <v>422</v>
      </c>
      <c r="AO281" s="48" t="s">
        <v>422</v>
      </c>
      <c r="AP281" s="48" t="s">
        <v>422</v>
      </c>
      <c r="AQ281" s="48" t="s">
        <v>422</v>
      </c>
      <c r="AR281" s="48" t="s">
        <v>422</v>
      </c>
      <c r="AS281" s="52" t="s">
        <v>422</v>
      </c>
      <c r="AT281" s="52" t="s">
        <v>422</v>
      </c>
      <c r="AU281" s="52" t="s">
        <v>422</v>
      </c>
      <c r="AV281" s="52" t="s">
        <v>422</v>
      </c>
      <c r="AW281" s="48" t="s">
        <v>422</v>
      </c>
      <c r="AX281" s="48" t="s">
        <v>422</v>
      </c>
      <c r="AY281" s="48" t="s">
        <v>422</v>
      </c>
      <c r="AZ281" s="28" t="s">
        <v>422</v>
      </c>
    </row>
    <row r="282" ht="15.75" customHeight="1">
      <c r="A282" s="40">
        <v>249.0</v>
      </c>
      <c r="B282" s="28" t="s">
        <v>1442</v>
      </c>
      <c r="C282" s="41"/>
      <c r="D282" s="42">
        <f t="array" ref="D282">index(systems,match($A282,INDEX(systems,0,1),),3)</f>
        <v>607.345</v>
      </c>
      <c r="E282" s="42">
        <f t="array" ref="E282">index(systems,match($A282,INDEX(systems,0,1),),4)</f>
        <v>-136.463</v>
      </c>
      <c r="F282" s="43" t="str">
        <f>IFERROR(__xludf.DUMMYFUNCTION("let(row, match($B282&amp;if($C282&lt;&gt;"""","" [""&amp;$C282&amp;""]"",""""),index(nebulae,,2),0),join("","",iferror(round(index(nebulae,row,5)/2,3),1),iferror(round(index(nebulae,row,6)/2,3),1),0))"),"1,1,0")</f>
        <v>1,1,0</v>
      </c>
      <c r="G282" s="44" t="s">
        <v>1443</v>
      </c>
      <c r="H282" s="45">
        <f t="array" ref="H282">let(systemId,match(A282,index(systems,0,1),),refSystemId,match($H$1,index(systems,0,1),),x,index(systems,systemId,3),y,index(systems,systemId,4),refX,index(systems,refSystemId,3),refY,index(systems,refSystemId,4),round(sqrt((x-refX)^2+(y-refY)^2),3))</f>
        <v>622.487</v>
      </c>
      <c r="I282" s="46" t="s">
        <v>408</v>
      </c>
      <c r="J282" s="46" t="s">
        <v>408</v>
      </c>
      <c r="K282" s="46" t="s">
        <v>408</v>
      </c>
      <c r="L282" s="46" t="s">
        <v>408</v>
      </c>
      <c r="M282" s="46" t="s">
        <v>408</v>
      </c>
      <c r="N282" s="28" t="s">
        <v>408</v>
      </c>
      <c r="O282" s="41"/>
      <c r="P282" s="48" t="s">
        <v>597</v>
      </c>
      <c r="Q282" s="48" t="s">
        <v>597</v>
      </c>
      <c r="R282" s="48" t="s">
        <v>597</v>
      </c>
      <c r="S282" s="48" t="s">
        <v>597</v>
      </c>
      <c r="T282" s="48" t="s">
        <v>597</v>
      </c>
      <c r="U282" s="48" t="s">
        <v>597</v>
      </c>
      <c r="V282" s="48" t="s">
        <v>597</v>
      </c>
      <c r="W282" s="48" t="s">
        <v>597</v>
      </c>
      <c r="X282" s="48" t="s">
        <v>422</v>
      </c>
      <c r="Y282" s="48" t="s">
        <v>422</v>
      </c>
      <c r="Z282" s="48" t="s">
        <v>422</v>
      </c>
      <c r="AA282" s="48" t="s">
        <v>422</v>
      </c>
      <c r="AB282" s="48" t="s">
        <v>422</v>
      </c>
      <c r="AC282" s="48" t="s">
        <v>422</v>
      </c>
      <c r="AD282" s="48" t="s">
        <v>422</v>
      </c>
      <c r="AE282" s="48" t="s">
        <v>422</v>
      </c>
      <c r="AF282" s="48" t="s">
        <v>422</v>
      </c>
      <c r="AG282" s="48" t="s">
        <v>422</v>
      </c>
      <c r="AH282" s="48" t="s">
        <v>422</v>
      </c>
      <c r="AI282" s="48" t="s">
        <v>422</v>
      </c>
      <c r="AJ282" s="48" t="s">
        <v>422</v>
      </c>
      <c r="AK282" s="48" t="s">
        <v>422</v>
      </c>
      <c r="AL282" s="48" t="s">
        <v>422</v>
      </c>
      <c r="AM282" s="48" t="s">
        <v>422</v>
      </c>
      <c r="AN282" s="48" t="s">
        <v>422</v>
      </c>
      <c r="AO282" s="48" t="s">
        <v>422</v>
      </c>
      <c r="AP282" s="48" t="s">
        <v>422</v>
      </c>
      <c r="AQ282" s="48" t="s">
        <v>422</v>
      </c>
      <c r="AR282" s="48" t="s">
        <v>422</v>
      </c>
      <c r="AS282" s="52" t="s">
        <v>422</v>
      </c>
      <c r="AT282" s="52" t="s">
        <v>422</v>
      </c>
      <c r="AU282" s="52" t="s">
        <v>422</v>
      </c>
      <c r="AV282" s="52" t="s">
        <v>422</v>
      </c>
      <c r="AW282" s="48" t="s">
        <v>422</v>
      </c>
      <c r="AX282" s="48" t="s">
        <v>422</v>
      </c>
      <c r="AY282" s="48" t="s">
        <v>422</v>
      </c>
      <c r="AZ282" s="28" t="s">
        <v>422</v>
      </c>
    </row>
    <row r="283" ht="15.75" customHeight="1">
      <c r="A283" s="40">
        <v>250.0</v>
      </c>
      <c r="B283" s="28" t="s">
        <v>1444</v>
      </c>
      <c r="C283" s="41"/>
      <c r="D283" s="42">
        <f t="array" ref="D283">index(systems,match($A283,INDEX(systems,0,1),),3)</f>
        <v>359.813</v>
      </c>
      <c r="E283" s="42">
        <f t="array" ref="E283">index(systems,match($A283,INDEX(systems,0,1),),4)</f>
        <v>220.701</v>
      </c>
      <c r="F283" s="43" t="str">
        <f>IFERROR(__xludf.DUMMYFUNCTION("let(row, match($B283&amp;if($C283&lt;&gt;"""","" [""&amp;$C283&amp;""]"",""""),index(nebulae,,2),0),join("","",iferror(round(index(nebulae,row,5)/2,3),1),iferror(round(index(nebulae,row,6)/2,3),1),0))"),"1,1,0")</f>
        <v>1,1,0</v>
      </c>
      <c r="G283" s="44" t="s">
        <v>1445</v>
      </c>
      <c r="H283" s="45">
        <f t="array" ref="H283">let(systemId,match(A283,index(systems,0,1),),refSystemId,match($H$1,index(systems,0,1),),x,index(systems,systemId,3),y,index(systems,systemId,4),refX,index(systems,refSystemId,3),refY,index(systems,refSystemId,4),round(sqrt((x-refX)^2+(y-refY)^2),3))</f>
        <v>422.107</v>
      </c>
      <c r="I283" s="53"/>
      <c r="J283" s="53"/>
      <c r="K283" s="28" t="s">
        <v>645</v>
      </c>
      <c r="L283" s="48" t="s">
        <v>646</v>
      </c>
      <c r="M283" s="48" t="s">
        <v>646</v>
      </c>
      <c r="N283" s="28" t="s">
        <v>1397</v>
      </c>
      <c r="O283" s="48" t="s">
        <v>1397</v>
      </c>
      <c r="P283" s="48" t="s">
        <v>1397</v>
      </c>
      <c r="Q283" s="48" t="s">
        <v>1397</v>
      </c>
      <c r="R283" s="48" t="s">
        <v>1397</v>
      </c>
      <c r="S283" s="48" t="s">
        <v>1397</v>
      </c>
      <c r="T283" s="48" t="s">
        <v>1397</v>
      </c>
      <c r="U283" s="48" t="s">
        <v>1397</v>
      </c>
      <c r="V283" s="48" t="s">
        <v>1397</v>
      </c>
      <c r="W283" s="48" t="s">
        <v>1397</v>
      </c>
      <c r="X283" s="48" t="s">
        <v>1397</v>
      </c>
      <c r="Y283" s="48" t="s">
        <v>1397</v>
      </c>
      <c r="Z283" s="48" t="s">
        <v>1397</v>
      </c>
      <c r="AA283" s="48" t="s">
        <v>1397</v>
      </c>
      <c r="AB283" s="48" t="s">
        <v>1397</v>
      </c>
      <c r="AC283" s="48" t="s">
        <v>1397</v>
      </c>
      <c r="AD283" s="48" t="s">
        <v>1397</v>
      </c>
      <c r="AE283" s="48" t="s">
        <v>1397</v>
      </c>
      <c r="AF283" s="48" t="s">
        <v>1397</v>
      </c>
      <c r="AG283" s="48" t="s">
        <v>1397</v>
      </c>
      <c r="AH283" s="48" t="s">
        <v>1397</v>
      </c>
      <c r="AI283" s="48" t="s">
        <v>1397</v>
      </c>
      <c r="AJ283" s="48" t="s">
        <v>1397</v>
      </c>
      <c r="AK283" s="48" t="s">
        <v>1397</v>
      </c>
      <c r="AL283" s="48" t="s">
        <v>1397</v>
      </c>
      <c r="AM283" s="48" t="s">
        <v>1397</v>
      </c>
      <c r="AN283" s="48" t="s">
        <v>1397</v>
      </c>
      <c r="AO283" s="48" t="s">
        <v>1397</v>
      </c>
      <c r="AP283" s="48" t="s">
        <v>1397</v>
      </c>
      <c r="AQ283" s="48" t="s">
        <v>1400</v>
      </c>
      <c r="AR283" s="48" t="s">
        <v>1400</v>
      </c>
      <c r="AS283" s="48" t="s">
        <v>1400</v>
      </c>
      <c r="AT283" s="48" t="s">
        <v>1400</v>
      </c>
      <c r="AU283" s="48" t="s">
        <v>1400</v>
      </c>
      <c r="AV283" s="48" t="s">
        <v>1400</v>
      </c>
      <c r="AW283" s="48" t="s">
        <v>1400</v>
      </c>
      <c r="AX283" s="48" t="s">
        <v>1400</v>
      </c>
      <c r="AY283" s="48" t="s">
        <v>1400</v>
      </c>
      <c r="AZ283" s="28" t="s">
        <v>1400</v>
      </c>
    </row>
    <row r="284" ht="15.75" customHeight="1">
      <c r="A284" s="40">
        <v>251.0</v>
      </c>
      <c r="B284" s="28" t="s">
        <v>1446</v>
      </c>
      <c r="C284" s="41"/>
      <c r="D284" s="42">
        <f t="array" ref="D284">index(systems,match($A284,INDEX(systems,0,1),),3)</f>
        <v>13.177</v>
      </c>
      <c r="E284" s="42">
        <f t="array" ref="E284">index(systems,match($A284,INDEX(systems,0,1),),4)</f>
        <v>-177.367</v>
      </c>
      <c r="F284" s="43" t="str">
        <f>IFERROR(__xludf.DUMMYFUNCTION("let(row, match($B284&amp;if($C284&lt;&gt;"""","" [""&amp;$C284&amp;""]"",""""),index(nebulae,,2),0),join("","",iferror(round(index(nebulae,row,5)/2,3),1),iferror(round(index(nebulae,row,6)/2,3),1),0))"),"1,1,0")</f>
        <v>1,1,0</v>
      </c>
      <c r="G284" s="44" t="s">
        <v>1447</v>
      </c>
      <c r="H284" s="45">
        <f t="array" ref="H284">let(systemId,match(A284,index(systems,0,1),),refSystemId,match($H$1,index(systems,0,1),),x,index(systems,systemId,3),y,index(systems,systemId,4),refX,index(systems,refSystemId,3),refY,index(systems,refSystemId,4),round(sqrt((x-refX)^2+(y-refY)^2),3))</f>
        <v>177.856</v>
      </c>
      <c r="I284" s="28" t="s">
        <v>1157</v>
      </c>
      <c r="J284" s="48" t="s">
        <v>755</v>
      </c>
      <c r="K284" s="48" t="s">
        <v>755</v>
      </c>
      <c r="L284" s="48" t="s">
        <v>755</v>
      </c>
      <c r="M284" s="28" t="s">
        <v>755</v>
      </c>
      <c r="N284" s="28" t="s">
        <v>770</v>
      </c>
      <c r="O284" s="48" t="s">
        <v>770</v>
      </c>
      <c r="P284" s="48" t="s">
        <v>770</v>
      </c>
      <c r="Q284" s="48" t="s">
        <v>770</v>
      </c>
      <c r="R284" s="48" t="s">
        <v>770</v>
      </c>
      <c r="S284" s="48" t="s">
        <v>770</v>
      </c>
      <c r="T284" s="48" t="s">
        <v>770</v>
      </c>
      <c r="U284" s="48" t="s">
        <v>770</v>
      </c>
      <c r="V284" s="48" t="s">
        <v>770</v>
      </c>
      <c r="W284" s="48" t="s">
        <v>770</v>
      </c>
      <c r="X284" s="48" t="s">
        <v>770</v>
      </c>
      <c r="Y284" s="48" t="s">
        <v>770</v>
      </c>
      <c r="Z284" s="48" t="s">
        <v>770</v>
      </c>
      <c r="AA284" s="48" t="s">
        <v>770</v>
      </c>
      <c r="AB284" s="48" t="s">
        <v>770</v>
      </c>
      <c r="AC284" s="48" t="s">
        <v>770</v>
      </c>
      <c r="AD284" s="48" t="s">
        <v>770</v>
      </c>
      <c r="AE284" s="48" t="s">
        <v>770</v>
      </c>
      <c r="AF284" s="48" t="s">
        <v>770</v>
      </c>
      <c r="AG284" s="48" t="s">
        <v>770</v>
      </c>
      <c r="AH284" s="48" t="s">
        <v>770</v>
      </c>
      <c r="AI284" s="48" t="s">
        <v>770</v>
      </c>
      <c r="AJ284" s="48" t="s">
        <v>770</v>
      </c>
      <c r="AK284" s="48" t="s">
        <v>770</v>
      </c>
      <c r="AL284" s="48" t="s">
        <v>770</v>
      </c>
      <c r="AM284" s="48" t="s">
        <v>770</v>
      </c>
      <c r="AN284" s="48" t="s">
        <v>770</v>
      </c>
      <c r="AO284" s="48" t="s">
        <v>770</v>
      </c>
      <c r="AP284" s="48" t="s">
        <v>770</v>
      </c>
      <c r="AQ284" s="48" t="s">
        <v>770</v>
      </c>
      <c r="AR284" s="48" t="s">
        <v>770</v>
      </c>
      <c r="AS284" s="48" t="s">
        <v>770</v>
      </c>
      <c r="AT284" s="48" t="s">
        <v>770</v>
      </c>
      <c r="AU284" s="48" t="s">
        <v>770</v>
      </c>
      <c r="AV284" s="48" t="s">
        <v>770</v>
      </c>
      <c r="AW284" s="48" t="s">
        <v>770</v>
      </c>
      <c r="AX284" s="48" t="s">
        <v>770</v>
      </c>
      <c r="AY284" s="48" t="s">
        <v>770</v>
      </c>
      <c r="AZ284" s="28" t="s">
        <v>770</v>
      </c>
    </row>
    <row r="285" ht="15.75" customHeight="1">
      <c r="A285" s="40">
        <v>252.0</v>
      </c>
      <c r="B285" s="28" t="s">
        <v>1448</v>
      </c>
      <c r="C285" s="41"/>
      <c r="D285" s="42">
        <f t="array" ref="D285">index(systems,match($A285,INDEX(systems,0,1),),3)</f>
        <v>-98.055</v>
      </c>
      <c r="E285" s="42">
        <f t="array" ref="E285">index(systems,match($A285,INDEX(systems,0,1),),4)</f>
        <v>-349.684</v>
      </c>
      <c r="F285" s="43" t="str">
        <f>IFERROR(__xludf.DUMMYFUNCTION("let(row, match($B285&amp;if($C285&lt;&gt;"""","" [""&amp;$C285&amp;""]"",""""),index(nebulae,,2),0),join("","",iferror(round(index(nebulae,row,5)/2,3),1),iferror(round(index(nebulae,row,6)/2,3),1),0))"),"1,1,0")</f>
        <v>1,1,0</v>
      </c>
      <c r="G285" s="44" t="s">
        <v>1449</v>
      </c>
      <c r="H285" s="45">
        <f t="array" ref="H285">let(systemId,match(A285,index(systems,0,1),),refSystemId,match($H$1,index(systems,0,1),),x,index(systems,systemId,3),y,index(systems,systemId,4),refX,index(systems,refSystemId,3),refY,index(systems,refSystemId,4),round(sqrt((x-refX)^2+(y-refY)^2),3))</f>
        <v>363.172</v>
      </c>
      <c r="I285" s="46" t="s">
        <v>408</v>
      </c>
      <c r="J285" s="28" t="s">
        <v>408</v>
      </c>
      <c r="K285" s="46" t="s">
        <v>408</v>
      </c>
      <c r="L285" s="46" t="s">
        <v>408</v>
      </c>
      <c r="M285" s="46" t="s">
        <v>408</v>
      </c>
      <c r="N285" s="28" t="s">
        <v>408</v>
      </c>
      <c r="O285" s="41"/>
      <c r="P285" s="48" t="s">
        <v>1105</v>
      </c>
      <c r="Q285" s="48" t="s">
        <v>1105</v>
      </c>
      <c r="R285" s="48" t="s">
        <v>1105</v>
      </c>
      <c r="S285" s="48" t="s">
        <v>1105</v>
      </c>
      <c r="T285" s="48" t="s">
        <v>1105</v>
      </c>
      <c r="U285" s="48" t="s">
        <v>1110</v>
      </c>
      <c r="V285" s="48" t="s">
        <v>1110</v>
      </c>
      <c r="W285" s="48" t="s">
        <v>1110</v>
      </c>
      <c r="X285" s="48" t="s">
        <v>1110</v>
      </c>
      <c r="Y285" s="48" t="s">
        <v>422</v>
      </c>
      <c r="Z285" s="48" t="s">
        <v>422</v>
      </c>
      <c r="AA285" s="48" t="s">
        <v>422</v>
      </c>
      <c r="AB285" s="48" t="s">
        <v>422</v>
      </c>
      <c r="AC285" s="48" t="s">
        <v>422</v>
      </c>
      <c r="AD285" s="48" t="s">
        <v>422</v>
      </c>
      <c r="AE285" s="48" t="s">
        <v>422</v>
      </c>
      <c r="AF285" s="48" t="s">
        <v>422</v>
      </c>
      <c r="AG285" s="48" t="s">
        <v>422</v>
      </c>
      <c r="AH285" s="48" t="s">
        <v>422</v>
      </c>
      <c r="AI285" s="48" t="s">
        <v>422</v>
      </c>
      <c r="AJ285" s="48" t="s">
        <v>422</v>
      </c>
      <c r="AK285" s="48" t="s">
        <v>422</v>
      </c>
      <c r="AL285" s="48" t="s">
        <v>422</v>
      </c>
      <c r="AM285" s="48" t="s">
        <v>422</v>
      </c>
      <c r="AN285" s="48" t="s">
        <v>422</v>
      </c>
      <c r="AO285" s="48" t="s">
        <v>422</v>
      </c>
      <c r="AP285" s="48" t="s">
        <v>422</v>
      </c>
      <c r="AQ285" s="48" t="s">
        <v>422</v>
      </c>
      <c r="AR285" s="48" t="s">
        <v>422</v>
      </c>
      <c r="AS285" s="48" t="s">
        <v>422</v>
      </c>
      <c r="AT285" s="48" t="s">
        <v>422</v>
      </c>
      <c r="AU285" s="48" t="s">
        <v>422</v>
      </c>
      <c r="AV285" s="48" t="s">
        <v>422</v>
      </c>
      <c r="AW285" s="48" t="s">
        <v>422</v>
      </c>
      <c r="AX285" s="48" t="s">
        <v>422</v>
      </c>
      <c r="AY285" s="48" t="s">
        <v>422</v>
      </c>
      <c r="AZ285" s="49" t="s">
        <v>422</v>
      </c>
    </row>
    <row r="286" ht="15.75" customHeight="1">
      <c r="A286" s="40">
        <v>253.0</v>
      </c>
      <c r="B286" s="28" t="s">
        <v>1450</v>
      </c>
      <c r="C286" s="41"/>
      <c r="D286" s="42">
        <f t="array" ref="D286">index(systems,match($A286,INDEX(systems,0,1),),3)</f>
        <v>176.54</v>
      </c>
      <c r="E286" s="42">
        <f t="array" ref="E286">index(systems,match($A286,INDEX(systems,0,1),),4)</f>
        <v>349.722</v>
      </c>
      <c r="F286" s="43" t="str">
        <f>IFERROR(__xludf.DUMMYFUNCTION("let(row, match($B286&amp;if($C286&lt;&gt;"""","" [""&amp;$C286&amp;""]"",""""),index(nebulae,,2),0),join("","",iferror(round(index(nebulae,row,5)/2,3),1),iferror(round(index(nebulae,row,6)/2,3),1),0))"),"1,1,0")</f>
        <v>1,1,0</v>
      </c>
      <c r="G286" s="44" t="s">
        <v>1451</v>
      </c>
      <c r="H286" s="45">
        <f t="array" ref="H286">let(systemId,match(A286,index(systems,0,1),),refSystemId,match($H$1,index(systems,0,1),),x,index(systems,systemId,3),y,index(systems,systemId,4),refX,index(systems,refSystemId,3),refY,index(systems,refSystemId,4),round(sqrt((x-refX)^2+(y-refY)^2),3))</f>
        <v>391.755</v>
      </c>
      <c r="I286" s="46" t="s">
        <v>408</v>
      </c>
      <c r="J286" s="46" t="s">
        <v>408</v>
      </c>
      <c r="K286" s="46" t="s">
        <v>408</v>
      </c>
      <c r="L286" s="47" t="s">
        <v>408</v>
      </c>
      <c r="M286" s="47" t="s">
        <v>408</v>
      </c>
      <c r="N286" s="28" t="s">
        <v>408</v>
      </c>
      <c r="O286" s="41"/>
      <c r="P286" s="48" t="s">
        <v>960</v>
      </c>
      <c r="Q286" s="48" t="s">
        <v>960</v>
      </c>
      <c r="R286" s="48" t="s">
        <v>960</v>
      </c>
      <c r="S286" s="48" t="s">
        <v>960</v>
      </c>
      <c r="T286" s="48" t="s">
        <v>960</v>
      </c>
      <c r="U286" s="48" t="s">
        <v>960</v>
      </c>
      <c r="V286" s="48" t="s">
        <v>960</v>
      </c>
      <c r="W286" s="48" t="s">
        <v>960</v>
      </c>
      <c r="X286" s="48" t="s">
        <v>960</v>
      </c>
      <c r="Y286" s="48" t="s">
        <v>960</v>
      </c>
      <c r="Z286" s="48" t="s">
        <v>960</v>
      </c>
      <c r="AA286" s="48" t="s">
        <v>960</v>
      </c>
      <c r="AB286" s="48" t="s">
        <v>960</v>
      </c>
      <c r="AC286" s="48" t="s">
        <v>960</v>
      </c>
      <c r="AD286" s="48" t="s">
        <v>960</v>
      </c>
      <c r="AE286" s="48" t="s">
        <v>960</v>
      </c>
      <c r="AF286" s="48" t="s">
        <v>730</v>
      </c>
      <c r="AG286" s="48" t="s">
        <v>730</v>
      </c>
      <c r="AH286" s="48" t="s">
        <v>730</v>
      </c>
      <c r="AI286" s="48" t="s">
        <v>730</v>
      </c>
      <c r="AJ286" s="48" t="s">
        <v>730</v>
      </c>
      <c r="AK286" s="48" t="s">
        <v>730</v>
      </c>
      <c r="AL286" s="48" t="s">
        <v>731</v>
      </c>
      <c r="AM286" s="48" t="s">
        <v>731</v>
      </c>
      <c r="AN286" s="48" t="s">
        <v>960</v>
      </c>
      <c r="AO286" s="48" t="s">
        <v>960</v>
      </c>
      <c r="AP286" s="48" t="s">
        <v>960</v>
      </c>
      <c r="AQ286" s="48" t="s">
        <v>960</v>
      </c>
      <c r="AR286" s="48" t="s">
        <v>960</v>
      </c>
      <c r="AS286" s="48" t="s">
        <v>960</v>
      </c>
      <c r="AT286" s="48" t="s">
        <v>960</v>
      </c>
      <c r="AU286" s="48" t="s">
        <v>960</v>
      </c>
      <c r="AV286" s="48" t="s">
        <v>960</v>
      </c>
      <c r="AW286" s="48" t="s">
        <v>960</v>
      </c>
      <c r="AX286" s="48" t="s">
        <v>960</v>
      </c>
      <c r="AY286" s="48" t="s">
        <v>960</v>
      </c>
      <c r="AZ286" s="28" t="s">
        <v>960</v>
      </c>
    </row>
    <row r="287" ht="15.75" customHeight="1">
      <c r="A287" s="40">
        <v>254.0</v>
      </c>
      <c r="B287" s="28" t="s">
        <v>1452</v>
      </c>
      <c r="C287" s="41"/>
      <c r="D287" s="42">
        <f t="array" ref="D287">index(systems,match($A287,INDEX(systems,0,1),),3)</f>
        <v>550.561</v>
      </c>
      <c r="E287" s="42">
        <f t="array" ref="E287">index(systems,match($A287,INDEX(systems,0,1),),4)</f>
        <v>285.392</v>
      </c>
      <c r="F287" s="43" t="str">
        <f>IFERROR(__xludf.DUMMYFUNCTION("let(row, match($B287&amp;if($C287&lt;&gt;"""","" [""&amp;$C287&amp;""]"",""""),index(nebulae,,2),0),join("","",iferror(round(index(nebulae,row,5)/2,3),1),iferror(round(index(nebulae,row,6)/2,3),1),0))"),"1,1,0")</f>
        <v>1,1,0</v>
      </c>
      <c r="G287" s="44" t="s">
        <v>1453</v>
      </c>
      <c r="H287" s="45">
        <f t="array" ref="H287">let(systemId,match(A287,index(systems,0,1),),refSystemId,match($H$1,index(systems,0,1),),x,index(systems,systemId,3),y,index(systems,systemId,4),refX,index(systems,refSystemId,3),refY,index(systems,refSystemId,4),round(sqrt((x-refX)^2+(y-refY)^2),3))</f>
        <v>620.134</v>
      </c>
      <c r="I287" s="53"/>
      <c r="J287" s="53"/>
      <c r="K287" s="53"/>
      <c r="L287" s="53"/>
      <c r="M287" s="53"/>
      <c r="N287" s="41"/>
      <c r="O287" s="41"/>
      <c r="P287" s="48" t="s">
        <v>421</v>
      </c>
      <c r="Q287" s="48" t="s">
        <v>421</v>
      </c>
      <c r="R287" s="48" t="s">
        <v>421</v>
      </c>
      <c r="S287" s="48" t="s">
        <v>421</v>
      </c>
      <c r="T287" s="48" t="s">
        <v>421</v>
      </c>
      <c r="U287" s="48" t="s">
        <v>422</v>
      </c>
      <c r="V287" s="48" t="s">
        <v>422</v>
      </c>
      <c r="W287" s="48" t="s">
        <v>422</v>
      </c>
      <c r="X287" s="48" t="s">
        <v>422</v>
      </c>
      <c r="Y287" s="48" t="s">
        <v>422</v>
      </c>
      <c r="Z287" s="48" t="s">
        <v>422</v>
      </c>
      <c r="AA287" s="48" t="s">
        <v>422</v>
      </c>
      <c r="AB287" s="48" t="s">
        <v>422</v>
      </c>
      <c r="AC287" s="48" t="s">
        <v>422</v>
      </c>
      <c r="AD287" s="48" t="s">
        <v>422</v>
      </c>
      <c r="AE287" s="48" t="s">
        <v>422</v>
      </c>
      <c r="AF287" s="48" t="s">
        <v>422</v>
      </c>
      <c r="AG287" s="48" t="s">
        <v>422</v>
      </c>
      <c r="AH287" s="48" t="s">
        <v>422</v>
      </c>
      <c r="AI287" s="48" t="s">
        <v>422</v>
      </c>
      <c r="AJ287" s="48" t="s">
        <v>422</v>
      </c>
      <c r="AK287" s="48" t="s">
        <v>422</v>
      </c>
      <c r="AL287" s="48" t="s">
        <v>422</v>
      </c>
      <c r="AM287" s="48" t="s">
        <v>422</v>
      </c>
      <c r="AN287" s="48" t="s">
        <v>422</v>
      </c>
      <c r="AO287" s="48" t="s">
        <v>422</v>
      </c>
      <c r="AP287" s="48" t="s">
        <v>422</v>
      </c>
      <c r="AQ287" s="48" t="s">
        <v>422</v>
      </c>
      <c r="AR287" s="48" t="s">
        <v>422</v>
      </c>
      <c r="AS287" s="48" t="s">
        <v>422</v>
      </c>
      <c r="AT287" s="52" t="s">
        <v>422</v>
      </c>
      <c r="AU287" s="52" t="s">
        <v>422</v>
      </c>
      <c r="AV287" s="52" t="s">
        <v>422</v>
      </c>
      <c r="AW287" s="48" t="s">
        <v>422</v>
      </c>
      <c r="AX287" s="48" t="s">
        <v>422</v>
      </c>
      <c r="AY287" s="48" t="s">
        <v>422</v>
      </c>
      <c r="AZ287" s="50" t="s">
        <v>423</v>
      </c>
    </row>
    <row r="288" ht="15.75" customHeight="1">
      <c r="A288" s="40">
        <v>255.0</v>
      </c>
      <c r="B288" s="28" t="s">
        <v>1454</v>
      </c>
      <c r="C288" s="41"/>
      <c r="D288" s="42">
        <f t="array" ref="D288">index(systems,match($A288,INDEX(systems,0,1),),3)</f>
        <v>494.25</v>
      </c>
      <c r="E288" s="42">
        <f t="array" ref="E288">index(systems,match($A288,INDEX(systems,0,1),),4)</f>
        <v>124.118</v>
      </c>
      <c r="F288" s="43" t="str">
        <f>IFERROR(__xludf.DUMMYFUNCTION("let(row, match($B288&amp;if($C288&lt;&gt;"""","" [""&amp;$C288&amp;""]"",""""),index(nebulae,,2),0),join("","",iferror(round(index(nebulae,row,5)/2,3),1),iferror(round(index(nebulae,row,6)/2,3),1),0))"),"1,1,0")</f>
        <v>1,1,0</v>
      </c>
      <c r="G288" s="44" t="s">
        <v>1455</v>
      </c>
      <c r="H288" s="45">
        <f t="array" ref="H288">let(systemId,match(A288,index(systems,0,1),),refSystemId,match($H$1,index(systems,0,1),),x,index(systems,systemId,3),y,index(systems,systemId,4),refX,index(systems,refSystemId,3),refY,index(systems,refSystemId,4),round(sqrt((x-refX)^2+(y-refY)^2),3))</f>
        <v>509.596</v>
      </c>
      <c r="I288" s="53"/>
      <c r="J288" s="53"/>
      <c r="K288" s="53"/>
      <c r="L288" s="53"/>
      <c r="M288" s="53"/>
      <c r="N288" s="28" t="s">
        <v>552</v>
      </c>
      <c r="O288" s="48" t="s">
        <v>552</v>
      </c>
      <c r="P288" s="48" t="s">
        <v>776</v>
      </c>
      <c r="Q288" s="48" t="s">
        <v>776</v>
      </c>
      <c r="R288" s="48" t="s">
        <v>776</v>
      </c>
      <c r="S288" s="48" t="s">
        <v>776</v>
      </c>
      <c r="T288" s="48" t="s">
        <v>776</v>
      </c>
      <c r="U288" s="48" t="s">
        <v>776</v>
      </c>
      <c r="V288" s="48" t="s">
        <v>776</v>
      </c>
      <c r="W288" s="48" t="s">
        <v>776</v>
      </c>
      <c r="X288" s="52" t="s">
        <v>776</v>
      </c>
      <c r="Y288" s="52" t="s">
        <v>776</v>
      </c>
      <c r="Z288" s="52" t="s">
        <v>776</v>
      </c>
      <c r="AA288" s="52" t="s">
        <v>776</v>
      </c>
      <c r="AB288" s="52" t="s">
        <v>776</v>
      </c>
      <c r="AC288" s="52" t="s">
        <v>776</v>
      </c>
      <c r="AD288" s="52" t="s">
        <v>776</v>
      </c>
      <c r="AE288" s="52" t="s">
        <v>776</v>
      </c>
      <c r="AF288" s="52" t="s">
        <v>776</v>
      </c>
      <c r="AG288" s="52" t="s">
        <v>776</v>
      </c>
      <c r="AH288" s="52" t="s">
        <v>776</v>
      </c>
      <c r="AI288" s="52" t="s">
        <v>776</v>
      </c>
      <c r="AJ288" s="52" t="s">
        <v>776</v>
      </c>
      <c r="AK288" s="52" t="s">
        <v>776</v>
      </c>
      <c r="AL288" s="52" t="s">
        <v>776</v>
      </c>
      <c r="AM288" s="52" t="s">
        <v>776</v>
      </c>
      <c r="AN288" s="52" t="s">
        <v>776</v>
      </c>
      <c r="AO288" s="52" t="s">
        <v>776</v>
      </c>
      <c r="AP288" s="52" t="s">
        <v>776</v>
      </c>
      <c r="AQ288" s="52" t="s">
        <v>776</v>
      </c>
      <c r="AR288" s="52" t="s">
        <v>776</v>
      </c>
      <c r="AS288" s="52" t="s">
        <v>776</v>
      </c>
      <c r="AT288" s="52" t="s">
        <v>777</v>
      </c>
      <c r="AU288" s="52" t="s">
        <v>777</v>
      </c>
      <c r="AV288" s="48" t="s">
        <v>777</v>
      </c>
      <c r="AW288" s="48" t="s">
        <v>777</v>
      </c>
      <c r="AX288" s="48" t="s">
        <v>777</v>
      </c>
      <c r="AY288" s="48" t="s">
        <v>777</v>
      </c>
      <c r="AZ288" s="28" t="s">
        <v>777</v>
      </c>
    </row>
    <row r="289" ht="15.75" customHeight="1">
      <c r="A289" s="40">
        <v>256.0</v>
      </c>
      <c r="B289" s="28" t="s">
        <v>1456</v>
      </c>
      <c r="C289" s="41"/>
      <c r="D289" s="42">
        <f t="array" ref="D289">index(systems,match($A289,INDEX(systems,0,1),),3)</f>
        <v>684.662</v>
      </c>
      <c r="E289" s="42">
        <f t="array" ref="E289">index(systems,match($A289,INDEX(systems,0,1),),4)</f>
        <v>284.052</v>
      </c>
      <c r="F289" s="43" t="str">
        <f>IFERROR(__xludf.DUMMYFUNCTION("let(row, match($B289&amp;if($C289&lt;&gt;"""","" [""&amp;$C289&amp;""]"",""""),index(nebulae,,2),0),join("","",iferror(round(index(nebulae,row,5)/2,3),1),iferror(round(index(nebulae,row,6)/2,3),1),0))"),"1,1,0")</f>
        <v>1,1,0</v>
      </c>
      <c r="G289" s="44" t="s">
        <v>1457</v>
      </c>
      <c r="H289" s="45">
        <f t="array" ref="H289">let(systemId,match(A289,index(systems,0,1),),refSystemId,match($H$1,index(systems,0,1),),x,index(systems,systemId,3),y,index(systems,systemId,4),refX,index(systems,refSystemId,3),refY,index(systems,refSystemId,4),round(sqrt((x-refX)^2+(y-refY)^2),3))</f>
        <v>741.247</v>
      </c>
      <c r="I289" s="53"/>
      <c r="J289" s="53"/>
      <c r="K289" s="53"/>
      <c r="L289" s="53"/>
      <c r="M289" s="41"/>
      <c r="N289" s="41"/>
      <c r="O289" s="41"/>
      <c r="P289" s="48" t="s">
        <v>421</v>
      </c>
      <c r="Q289" s="48" t="s">
        <v>421</v>
      </c>
      <c r="R289" s="48" t="s">
        <v>421</v>
      </c>
      <c r="S289" s="48" t="s">
        <v>421</v>
      </c>
      <c r="T289" s="48" t="s">
        <v>421</v>
      </c>
      <c r="U289" s="48" t="s">
        <v>421</v>
      </c>
      <c r="V289" s="48" t="s">
        <v>421</v>
      </c>
      <c r="W289" s="48" t="s">
        <v>421</v>
      </c>
      <c r="X289" s="48" t="s">
        <v>422</v>
      </c>
      <c r="Y289" s="48" t="s">
        <v>422</v>
      </c>
      <c r="Z289" s="48" t="s">
        <v>422</v>
      </c>
      <c r="AA289" s="48" t="s">
        <v>422</v>
      </c>
      <c r="AB289" s="48" t="s">
        <v>422</v>
      </c>
      <c r="AC289" s="48" t="s">
        <v>422</v>
      </c>
      <c r="AD289" s="48" t="s">
        <v>422</v>
      </c>
      <c r="AE289" s="48" t="s">
        <v>422</v>
      </c>
      <c r="AF289" s="48" t="s">
        <v>422</v>
      </c>
      <c r="AG289" s="48" t="s">
        <v>422</v>
      </c>
      <c r="AH289" s="48" t="s">
        <v>422</v>
      </c>
      <c r="AI289" s="48" t="s">
        <v>422</v>
      </c>
      <c r="AJ289" s="48" t="s">
        <v>422</v>
      </c>
      <c r="AK289" s="48" t="s">
        <v>422</v>
      </c>
      <c r="AL289" s="48" t="s">
        <v>422</v>
      </c>
      <c r="AM289" s="48" t="s">
        <v>422</v>
      </c>
      <c r="AN289" s="48" t="s">
        <v>422</v>
      </c>
      <c r="AO289" s="48" t="s">
        <v>422</v>
      </c>
      <c r="AP289" s="48" t="s">
        <v>422</v>
      </c>
      <c r="AQ289" s="48" t="s">
        <v>422</v>
      </c>
      <c r="AR289" s="48" t="s">
        <v>422</v>
      </c>
      <c r="AS289" s="48" t="s">
        <v>422</v>
      </c>
      <c r="AT289" s="48" t="s">
        <v>422</v>
      </c>
      <c r="AU289" s="48" t="s">
        <v>422</v>
      </c>
      <c r="AV289" s="48" t="s">
        <v>422</v>
      </c>
      <c r="AW289" s="48" t="s">
        <v>422</v>
      </c>
      <c r="AX289" s="48" t="s">
        <v>422</v>
      </c>
      <c r="AY289" s="48" t="s">
        <v>422</v>
      </c>
      <c r="AZ289" s="50" t="s">
        <v>423</v>
      </c>
    </row>
    <row r="290" ht="15.75" customHeight="1">
      <c r="A290" s="40">
        <v>257.0</v>
      </c>
      <c r="B290" s="28" t="s">
        <v>1458</v>
      </c>
      <c r="C290" s="41"/>
      <c r="D290" s="42">
        <f t="array" ref="D290">index(systems,match($A290,INDEX(systems,0,1),),3)</f>
        <v>449.246</v>
      </c>
      <c r="E290" s="42">
        <f t="array" ref="E290">index(systems,match($A290,INDEX(systems,0,1),),4)</f>
        <v>-259.031</v>
      </c>
      <c r="F290" s="43" t="str">
        <f>IFERROR(__xludf.DUMMYFUNCTION("let(row, match($B290&amp;if($C290&lt;&gt;"""","" [""&amp;$C290&amp;""]"",""""),index(nebulae,,2),0),join("","",iferror(round(index(nebulae,row,5)/2,3),1),iferror(round(index(nebulae,row,6)/2,3),1),0))"),"1,1,0")</f>
        <v>1,1,0</v>
      </c>
      <c r="G290" s="44" t="s">
        <v>1459</v>
      </c>
      <c r="H290" s="45">
        <f t="array" ref="H290">let(systemId,match(A290,index(systems,0,1),),refSystemId,match($H$1,index(systems,0,1),),x,index(systems,systemId,3),y,index(systems,systemId,4),refX,index(systems,refSystemId,3),refY,index(systems,refSystemId,4),round(sqrt((x-refX)^2+(y-refY)^2),3))</f>
        <v>518.574</v>
      </c>
      <c r="I290" s="28" t="s">
        <v>408</v>
      </c>
      <c r="J290" s="28" t="s">
        <v>408</v>
      </c>
      <c r="K290" s="28" t="s">
        <v>408</v>
      </c>
      <c r="L290" s="28" t="s">
        <v>408</v>
      </c>
      <c r="M290" s="28" t="s">
        <v>408</v>
      </c>
      <c r="N290" s="28" t="s">
        <v>408</v>
      </c>
      <c r="O290" s="41"/>
      <c r="P290" s="48" t="s">
        <v>659</v>
      </c>
      <c r="Q290" s="48" t="s">
        <v>659</v>
      </c>
      <c r="R290" s="48" t="s">
        <v>659</v>
      </c>
      <c r="S290" s="48" t="s">
        <v>659</v>
      </c>
      <c r="T290" s="48" t="s">
        <v>659</v>
      </c>
      <c r="U290" s="48" t="s">
        <v>659</v>
      </c>
      <c r="V290" s="48" t="s">
        <v>659</v>
      </c>
      <c r="W290" s="48" t="s">
        <v>659</v>
      </c>
      <c r="X290" s="48" t="s">
        <v>659</v>
      </c>
      <c r="Y290" s="48" t="s">
        <v>660</v>
      </c>
      <c r="Z290" s="48" t="s">
        <v>660</v>
      </c>
      <c r="AA290" s="48" t="s">
        <v>661</v>
      </c>
      <c r="AB290" s="48" t="s">
        <v>661</v>
      </c>
      <c r="AC290" s="48" t="s">
        <v>661</v>
      </c>
      <c r="AD290" s="48" t="s">
        <v>661</v>
      </c>
      <c r="AE290" s="48" t="s">
        <v>661</v>
      </c>
      <c r="AF290" s="48" t="s">
        <v>661</v>
      </c>
      <c r="AG290" s="48" t="s">
        <v>661</v>
      </c>
      <c r="AH290" s="48" t="s">
        <v>661</v>
      </c>
      <c r="AI290" s="48" t="s">
        <v>661</v>
      </c>
      <c r="AJ290" s="48" t="s">
        <v>661</v>
      </c>
      <c r="AK290" s="48" t="s">
        <v>661</v>
      </c>
      <c r="AL290" s="48" t="s">
        <v>661</v>
      </c>
      <c r="AM290" s="48" t="s">
        <v>661</v>
      </c>
      <c r="AN290" s="48" t="s">
        <v>661</v>
      </c>
      <c r="AO290" s="48" t="s">
        <v>660</v>
      </c>
      <c r="AP290" s="48" t="s">
        <v>660</v>
      </c>
      <c r="AQ290" s="48" t="s">
        <v>660</v>
      </c>
      <c r="AR290" s="52" t="s">
        <v>662</v>
      </c>
      <c r="AS290" s="52" t="s">
        <v>662</v>
      </c>
      <c r="AT290" s="52" t="s">
        <v>662</v>
      </c>
      <c r="AU290" s="52" t="s">
        <v>662</v>
      </c>
      <c r="AV290" s="52" t="s">
        <v>662</v>
      </c>
      <c r="AW290" s="52" t="s">
        <v>662</v>
      </c>
      <c r="AX290" s="52" t="s">
        <v>662</v>
      </c>
      <c r="AY290" s="52" t="s">
        <v>662</v>
      </c>
      <c r="AZ290" s="49" t="s">
        <v>662</v>
      </c>
    </row>
    <row r="291" ht="15.75" customHeight="1">
      <c r="A291" s="40">
        <v>2936.0</v>
      </c>
      <c r="B291" s="28" t="s">
        <v>1460</v>
      </c>
      <c r="C291" s="41"/>
      <c r="D291" s="42">
        <f t="array" ref="D291">index(systems,match($A291,INDEX(systems,0,1),),3)</f>
        <v>-23.703</v>
      </c>
      <c r="E291" s="42">
        <f t="array" ref="E291">index(systems,match($A291,INDEX(systems,0,1),),4)</f>
        <v>1896.374</v>
      </c>
      <c r="F291" s="43" t="str">
        <f>IFERROR(__xludf.DUMMYFUNCTION("let(row, match($B291&amp;if($C291&lt;&gt;"""","" [""&amp;$C291&amp;""]"",""""),index(nebulae,,2),0),join("","",iferror(round(index(nebulae,row,5)/2,3),1),iferror(round(index(nebulae,row,6)/2,3),1),0))"),"1,1,0")</f>
        <v>1,1,0</v>
      </c>
      <c r="G291" s="44" t="s">
        <v>1461</v>
      </c>
      <c r="H291" s="45">
        <f t="array" ref="H291">let(systemId,match(A291,index(systems,0,1),),refSystemId,match($H$1,index(systems,0,1),),x,index(systems,systemId,3),y,index(systems,systemId,4),refX,index(systems,refSystemId,3),refY,index(systems,refSystemId,4),round(sqrt((x-refX)^2+(y-refY)^2),3))</f>
        <v>1896.522</v>
      </c>
      <c r="I291" s="53"/>
      <c r="J291" s="53"/>
      <c r="K291" s="53"/>
      <c r="L291" s="53"/>
      <c r="M291" s="53"/>
      <c r="N291" s="41"/>
      <c r="O291" s="41"/>
      <c r="P291" s="48" t="s">
        <v>408</v>
      </c>
      <c r="Q291" s="48" t="s">
        <v>408</v>
      </c>
      <c r="R291" s="48" t="s">
        <v>408</v>
      </c>
      <c r="S291" s="48" t="s">
        <v>408</v>
      </c>
      <c r="T291" s="48" t="s">
        <v>408</v>
      </c>
      <c r="U291" s="48" t="s">
        <v>1462</v>
      </c>
      <c r="V291" s="48" t="s">
        <v>1462</v>
      </c>
      <c r="W291" s="48" t="s">
        <v>1462</v>
      </c>
      <c r="X291" s="48" t="s">
        <v>1462</v>
      </c>
      <c r="Y291" s="52" t="s">
        <v>735</v>
      </c>
      <c r="Z291" s="48" t="s">
        <v>735</v>
      </c>
      <c r="AA291" s="52" t="s">
        <v>735</v>
      </c>
      <c r="AB291" s="52" t="s">
        <v>735</v>
      </c>
      <c r="AC291" s="52" t="s">
        <v>735</v>
      </c>
      <c r="AD291" s="52" t="s">
        <v>735</v>
      </c>
      <c r="AE291" s="52" t="s">
        <v>735</v>
      </c>
      <c r="AF291" s="52" t="s">
        <v>735</v>
      </c>
      <c r="AG291" s="52" t="s">
        <v>735</v>
      </c>
      <c r="AH291" s="52" t="s">
        <v>735</v>
      </c>
      <c r="AI291" s="52" t="s">
        <v>735</v>
      </c>
      <c r="AJ291" s="52" t="s">
        <v>735</v>
      </c>
      <c r="AK291" s="52" t="s">
        <v>735</v>
      </c>
      <c r="AL291" s="52" t="s">
        <v>735</v>
      </c>
      <c r="AM291" s="52" t="s">
        <v>735</v>
      </c>
      <c r="AN291" s="52" t="s">
        <v>735</v>
      </c>
      <c r="AO291" s="49" t="s">
        <v>735</v>
      </c>
      <c r="AP291" s="52" t="s">
        <v>735</v>
      </c>
      <c r="AQ291" s="48" t="s">
        <v>735</v>
      </c>
      <c r="AR291" s="41"/>
      <c r="AS291" s="41"/>
      <c r="AT291" s="49" t="s">
        <v>1390</v>
      </c>
      <c r="AU291" s="54"/>
      <c r="AV291" s="41"/>
      <c r="AW291" s="41"/>
      <c r="AX291" s="41"/>
      <c r="AY291" s="41"/>
      <c r="AZ291" s="55"/>
    </row>
    <row r="292" ht="15.75" customHeight="1">
      <c r="A292" s="40">
        <v>258.0</v>
      </c>
      <c r="B292" s="28" t="s">
        <v>1463</v>
      </c>
      <c r="C292" s="41"/>
      <c r="D292" s="42">
        <f t="array" ref="D292">index(systems,match($A292,INDEX(systems,0,1),),3)</f>
        <v>-204.78</v>
      </c>
      <c r="E292" s="42">
        <f t="array" ref="E292">index(systems,match($A292,INDEX(systems,0,1),),4)</f>
        <v>411.468</v>
      </c>
      <c r="F292" s="43" t="str">
        <f>IFERROR(__xludf.DUMMYFUNCTION("let(row, match($B292&amp;if($C292&lt;&gt;"""","" [""&amp;$C292&amp;""]"",""""),index(nebulae,,2),0),join("","",iferror(round(index(nebulae,row,5)/2,3),1),iferror(round(index(nebulae,row,6)/2,3),1),0))"),"1,1,0")</f>
        <v>1,1,0</v>
      </c>
      <c r="G292" s="44" t="s">
        <v>1464</v>
      </c>
      <c r="H292" s="45">
        <f t="array" ref="H292">let(systemId,match(A292,index(systems,0,1),),refSystemId,match($H$1,index(systems,0,1),),x,index(systems,systemId,3),y,index(systems,systemId,4),refX,index(systems,refSystemId,3),refY,index(systems,refSystemId,4),round(sqrt((x-refX)^2+(y-refY)^2),3))</f>
        <v>459.609</v>
      </c>
      <c r="I292" s="53"/>
      <c r="J292" s="53"/>
      <c r="K292" s="53"/>
      <c r="L292" s="53"/>
      <c r="M292" s="46" t="s">
        <v>1116</v>
      </c>
      <c r="N292" s="59" t="s">
        <v>497</v>
      </c>
      <c r="O292" s="48" t="s">
        <v>497</v>
      </c>
      <c r="P292" s="48" t="s">
        <v>497</v>
      </c>
      <c r="Q292" s="48" t="s">
        <v>497</v>
      </c>
      <c r="R292" s="48" t="s">
        <v>497</v>
      </c>
      <c r="S292" s="48" t="s">
        <v>435</v>
      </c>
      <c r="T292" s="48" t="s">
        <v>435</v>
      </c>
      <c r="U292" s="48" t="s">
        <v>435</v>
      </c>
      <c r="V292" s="48" t="s">
        <v>435</v>
      </c>
      <c r="W292" s="48" t="s">
        <v>435</v>
      </c>
      <c r="X292" s="48" t="s">
        <v>435</v>
      </c>
      <c r="Y292" s="48" t="s">
        <v>435</v>
      </c>
      <c r="Z292" s="48" t="s">
        <v>435</v>
      </c>
      <c r="AA292" s="48" t="s">
        <v>1381</v>
      </c>
      <c r="AB292" s="48" t="s">
        <v>1381</v>
      </c>
      <c r="AC292" s="48" t="s">
        <v>417</v>
      </c>
      <c r="AD292" s="48" t="s">
        <v>417</v>
      </c>
      <c r="AE292" s="48" t="s">
        <v>417</v>
      </c>
      <c r="AF292" s="48" t="s">
        <v>417</v>
      </c>
      <c r="AG292" s="48" t="s">
        <v>1382</v>
      </c>
      <c r="AH292" s="48" t="s">
        <v>1383</v>
      </c>
      <c r="AI292" s="48" t="s">
        <v>592</v>
      </c>
      <c r="AJ292" s="48" t="s">
        <v>592</v>
      </c>
      <c r="AK292" s="48" t="s">
        <v>592</v>
      </c>
      <c r="AL292" s="48" t="s">
        <v>592</v>
      </c>
      <c r="AM292" s="48" t="s">
        <v>592</v>
      </c>
      <c r="AN292" s="48" t="s">
        <v>592</v>
      </c>
      <c r="AO292" s="48" t="s">
        <v>417</v>
      </c>
      <c r="AP292" s="48" t="s">
        <v>417</v>
      </c>
      <c r="AQ292" s="48" t="s">
        <v>417</v>
      </c>
      <c r="AR292" s="48" t="s">
        <v>417</v>
      </c>
      <c r="AS292" s="48" t="s">
        <v>417</v>
      </c>
      <c r="AT292" s="48" t="s">
        <v>417</v>
      </c>
      <c r="AU292" s="48" t="s">
        <v>417</v>
      </c>
      <c r="AV292" s="48" t="s">
        <v>417</v>
      </c>
      <c r="AW292" s="48" t="s">
        <v>417</v>
      </c>
      <c r="AX292" s="48" t="s">
        <v>417</v>
      </c>
      <c r="AY292" s="48" t="s">
        <v>417</v>
      </c>
      <c r="AZ292" s="28" t="s">
        <v>850</v>
      </c>
    </row>
    <row r="293" ht="15.75" customHeight="1">
      <c r="A293" s="40">
        <v>259.0</v>
      </c>
      <c r="B293" s="28" t="s">
        <v>1465</v>
      </c>
      <c r="C293" s="41"/>
      <c r="D293" s="42">
        <f t="array" ref="D293">index(systems,match($A293,INDEX(systems,0,1),),3)</f>
        <v>-123.603</v>
      </c>
      <c r="E293" s="42">
        <f t="array" ref="E293">index(systems,match($A293,INDEX(systems,0,1),),4)</f>
        <v>-266.57</v>
      </c>
      <c r="F293" s="43" t="str">
        <f>IFERROR(__xludf.DUMMYFUNCTION("let(row, match($B293&amp;if($C293&lt;&gt;"""","" [""&amp;$C293&amp;""]"",""""),index(nebulae,,2),0),join("","",iferror(round(index(nebulae,row,5)/2,3),1),iferror(round(index(nebulae,row,6)/2,3),1),0))"),"1,1,0")</f>
        <v>1,1,0</v>
      </c>
      <c r="G293" s="44" t="s">
        <v>1466</v>
      </c>
      <c r="H293" s="45">
        <f t="array" ref="H293">let(systemId,match(A293,index(systems,0,1),),refSystemId,match($H$1,index(systems,0,1),),x,index(systems,systemId,3),y,index(systems,systemId,4),refX,index(systems,refSystemId,3),refY,index(systems,refSystemId,4),round(sqrt((x-refX)^2+(y-refY)^2),3))</f>
        <v>293.832</v>
      </c>
      <c r="I293" s="46" t="s">
        <v>418</v>
      </c>
      <c r="J293" s="53"/>
      <c r="K293" s="53"/>
      <c r="L293" s="53"/>
      <c r="M293" s="46" t="s">
        <v>560</v>
      </c>
      <c r="N293" s="28" t="s">
        <v>560</v>
      </c>
      <c r="O293" s="48" t="s">
        <v>560</v>
      </c>
      <c r="P293" s="48" t="s">
        <v>560</v>
      </c>
      <c r="Q293" s="48" t="s">
        <v>560</v>
      </c>
      <c r="R293" s="48" t="s">
        <v>560</v>
      </c>
      <c r="S293" s="48" t="s">
        <v>560</v>
      </c>
      <c r="T293" s="48" t="s">
        <v>560</v>
      </c>
      <c r="U293" s="48" t="s">
        <v>560</v>
      </c>
      <c r="V293" s="48" t="s">
        <v>560</v>
      </c>
      <c r="W293" s="48" t="s">
        <v>560</v>
      </c>
      <c r="X293" s="48" t="s">
        <v>560</v>
      </c>
      <c r="Y293" s="48" t="s">
        <v>560</v>
      </c>
      <c r="Z293" s="48" t="s">
        <v>560</v>
      </c>
      <c r="AA293" s="48" t="s">
        <v>560</v>
      </c>
      <c r="AB293" s="48" t="s">
        <v>560</v>
      </c>
      <c r="AC293" s="48" t="s">
        <v>560</v>
      </c>
      <c r="AD293" s="48" t="s">
        <v>560</v>
      </c>
      <c r="AE293" s="48" t="s">
        <v>560</v>
      </c>
      <c r="AF293" s="48" t="s">
        <v>560</v>
      </c>
      <c r="AG293" s="48" t="s">
        <v>560</v>
      </c>
      <c r="AH293" s="48" t="s">
        <v>560</v>
      </c>
      <c r="AI293" s="48" t="s">
        <v>560</v>
      </c>
      <c r="AJ293" s="48" t="s">
        <v>560</v>
      </c>
      <c r="AK293" s="48" t="s">
        <v>560</v>
      </c>
      <c r="AL293" s="48" t="s">
        <v>560</v>
      </c>
      <c r="AM293" s="48" t="s">
        <v>560</v>
      </c>
      <c r="AN293" s="48" t="s">
        <v>560</v>
      </c>
      <c r="AO293" s="48" t="s">
        <v>560</v>
      </c>
      <c r="AP293" s="48" t="s">
        <v>560</v>
      </c>
      <c r="AQ293" s="48" t="s">
        <v>560</v>
      </c>
      <c r="AR293" s="48" t="s">
        <v>560</v>
      </c>
      <c r="AS293" s="48" t="s">
        <v>418</v>
      </c>
      <c r="AT293" s="48" t="s">
        <v>418</v>
      </c>
      <c r="AU293" s="48" t="s">
        <v>418</v>
      </c>
      <c r="AV293" s="48" t="s">
        <v>418</v>
      </c>
      <c r="AW293" s="48" t="s">
        <v>418</v>
      </c>
      <c r="AX293" s="48" t="s">
        <v>418</v>
      </c>
      <c r="AY293" s="48" t="s">
        <v>418</v>
      </c>
      <c r="AZ293" s="28" t="s">
        <v>969</v>
      </c>
    </row>
    <row r="294" ht="15.75" customHeight="1">
      <c r="A294" s="40">
        <v>260.0</v>
      </c>
      <c r="B294" s="28" t="s">
        <v>1467</v>
      </c>
      <c r="C294" s="41"/>
      <c r="D294" s="42">
        <f t="array" ref="D294">index(systems,match($A294,INDEX(systems,0,1),),3)</f>
        <v>304.496</v>
      </c>
      <c r="E294" s="42">
        <f t="array" ref="E294">index(systems,match($A294,INDEX(systems,0,1),),4)</f>
        <v>63.029</v>
      </c>
      <c r="F294" s="43" t="str">
        <f>IFERROR(__xludf.DUMMYFUNCTION("let(row, match($B294&amp;if($C294&lt;&gt;"""","" [""&amp;$C294&amp;""]"",""""),index(nebulae,,2),0),join("","",iferror(round(index(nebulae,row,5)/2,3),1),iferror(round(index(nebulae,row,6)/2,3),1),0))"),"1,1,0")</f>
        <v>1,1,0</v>
      </c>
      <c r="G294" s="44" t="s">
        <v>1468</v>
      </c>
      <c r="H294" s="45">
        <f t="array" ref="H294">let(systemId,match(A294,index(systems,0,1),),refSystemId,match($H$1,index(systems,0,1),),x,index(systems,systemId,3),y,index(systems,systemId,4),refX,index(systems,refSystemId,3),refY,index(systems,refSystemId,4),round(sqrt((x-refX)^2+(y-refY)^2),3))</f>
        <v>310.951</v>
      </c>
      <c r="I294" s="54"/>
      <c r="J294" s="54"/>
      <c r="K294" s="49" t="s">
        <v>418</v>
      </c>
      <c r="L294" s="54"/>
      <c r="M294" s="54"/>
      <c r="N294" s="49" t="s">
        <v>854</v>
      </c>
      <c r="O294" s="52" t="s">
        <v>854</v>
      </c>
      <c r="P294" s="52" t="s">
        <v>854</v>
      </c>
      <c r="Q294" s="52" t="s">
        <v>854</v>
      </c>
      <c r="R294" s="52" t="s">
        <v>854</v>
      </c>
      <c r="S294" s="48" t="s">
        <v>854</v>
      </c>
      <c r="T294" s="52" t="s">
        <v>854</v>
      </c>
      <c r="U294" s="52" t="s">
        <v>1469</v>
      </c>
      <c r="V294" s="52" t="s">
        <v>1469</v>
      </c>
      <c r="W294" s="48" t="s">
        <v>1469</v>
      </c>
      <c r="X294" s="52" t="s">
        <v>855</v>
      </c>
      <c r="Y294" s="48" t="s">
        <v>1470</v>
      </c>
      <c r="Z294" s="48" t="s">
        <v>1470</v>
      </c>
      <c r="AA294" s="48" t="s">
        <v>1471</v>
      </c>
      <c r="AB294" s="48" t="s">
        <v>1471</v>
      </c>
      <c r="AC294" s="48" t="s">
        <v>1471</v>
      </c>
      <c r="AD294" s="48" t="s">
        <v>1471</v>
      </c>
      <c r="AE294" s="48" t="s">
        <v>1471</v>
      </c>
      <c r="AF294" s="48" t="s">
        <v>1471</v>
      </c>
      <c r="AG294" s="48" t="s">
        <v>1471</v>
      </c>
      <c r="AH294" s="48" t="s">
        <v>1471</v>
      </c>
      <c r="AI294" s="48" t="s">
        <v>1471</v>
      </c>
      <c r="AJ294" s="48" t="s">
        <v>1471</v>
      </c>
      <c r="AK294" s="48" t="s">
        <v>1471</v>
      </c>
      <c r="AL294" s="48" t="s">
        <v>1471</v>
      </c>
      <c r="AM294" s="48" t="s">
        <v>1471</v>
      </c>
      <c r="AN294" s="48" t="s">
        <v>1471</v>
      </c>
      <c r="AO294" s="48" t="s">
        <v>1470</v>
      </c>
      <c r="AP294" s="48" t="s">
        <v>1470</v>
      </c>
      <c r="AQ294" s="48" t="s">
        <v>1470</v>
      </c>
      <c r="AR294" s="48" t="s">
        <v>1470</v>
      </c>
      <c r="AS294" s="48" t="s">
        <v>1470</v>
      </c>
      <c r="AT294" s="48" t="s">
        <v>1470</v>
      </c>
      <c r="AU294" s="48" t="s">
        <v>1470</v>
      </c>
      <c r="AV294" s="48" t="s">
        <v>1470</v>
      </c>
      <c r="AW294" s="48" t="s">
        <v>1470</v>
      </c>
      <c r="AX294" s="48" t="s">
        <v>1472</v>
      </c>
      <c r="AY294" s="48" t="s">
        <v>1472</v>
      </c>
      <c r="AZ294" s="28" t="s">
        <v>1472</v>
      </c>
    </row>
    <row r="295" ht="15.75" customHeight="1">
      <c r="A295" s="40">
        <v>261.0</v>
      </c>
      <c r="B295" s="28" t="s">
        <v>1473</v>
      </c>
      <c r="C295" s="41"/>
      <c r="D295" s="42">
        <f t="array" ref="D295">index(systems,match($A295,INDEX(systems,0,1),),3)</f>
        <v>20.917</v>
      </c>
      <c r="E295" s="42">
        <f t="array" ref="E295">index(systems,match($A295,INDEX(systems,0,1),),4)</f>
        <v>-354.184</v>
      </c>
      <c r="F295" s="43" t="str">
        <f>IFERROR(__xludf.DUMMYFUNCTION("let(row, match($B295&amp;if($C295&lt;&gt;"""","" [""&amp;$C295&amp;""]"",""""),index(nebulae,,2),0),join("","",iferror(round(index(nebulae,row,5)/2,3),1),iferror(round(index(nebulae,row,6)/2,3),1),0))"),"1,1,0")</f>
        <v>1,1,0</v>
      </c>
      <c r="G295" s="44" t="s">
        <v>1474</v>
      </c>
      <c r="H295" s="45">
        <f t="array" ref="H295">let(systemId,match(A295,index(systems,0,1),),refSystemId,match($H$1,index(systems,0,1),),x,index(systems,systemId,3),y,index(systems,systemId,4),refX,index(systems,refSystemId,3),refY,index(systems,refSystemId,4),round(sqrt((x-refX)^2+(y-refY)^2),3))</f>
        <v>354.801</v>
      </c>
      <c r="I295" s="28" t="s">
        <v>408</v>
      </c>
      <c r="J295" s="28" t="s">
        <v>408</v>
      </c>
      <c r="K295" s="28" t="s">
        <v>408</v>
      </c>
      <c r="L295" s="28" t="s">
        <v>408</v>
      </c>
      <c r="M295" s="28" t="s">
        <v>408</v>
      </c>
      <c r="N295" s="28" t="s">
        <v>408</v>
      </c>
      <c r="O295" s="41"/>
      <c r="P295" s="48" t="s">
        <v>1005</v>
      </c>
      <c r="Q295" s="48" t="s">
        <v>1005</v>
      </c>
      <c r="R295" s="48" t="s">
        <v>1005</v>
      </c>
      <c r="S295" s="48" t="s">
        <v>1005</v>
      </c>
      <c r="T295" s="48" t="s">
        <v>1005</v>
      </c>
      <c r="U295" s="48" t="s">
        <v>1005</v>
      </c>
      <c r="V295" s="48" t="s">
        <v>1005</v>
      </c>
      <c r="W295" s="48" t="s">
        <v>1005</v>
      </c>
      <c r="X295" s="48" t="s">
        <v>1005</v>
      </c>
      <c r="Y295" s="48" t="s">
        <v>1005</v>
      </c>
      <c r="Z295" s="48" t="s">
        <v>1005</v>
      </c>
      <c r="AA295" s="48" t="s">
        <v>1005</v>
      </c>
      <c r="AB295" s="48" t="s">
        <v>1005</v>
      </c>
      <c r="AC295" s="48" t="s">
        <v>1005</v>
      </c>
      <c r="AD295" s="48" t="s">
        <v>1005</v>
      </c>
      <c r="AE295" s="48" t="s">
        <v>1005</v>
      </c>
      <c r="AF295" s="48" t="s">
        <v>1005</v>
      </c>
      <c r="AG295" s="48" t="s">
        <v>1005</v>
      </c>
      <c r="AH295" s="48" t="s">
        <v>1005</v>
      </c>
      <c r="AI295" s="48" t="s">
        <v>1005</v>
      </c>
      <c r="AJ295" s="48" t="s">
        <v>1005</v>
      </c>
      <c r="AK295" s="48" t="s">
        <v>1005</v>
      </c>
      <c r="AL295" s="48" t="s">
        <v>1005</v>
      </c>
      <c r="AM295" s="48" t="s">
        <v>1005</v>
      </c>
      <c r="AN295" s="48" t="s">
        <v>1005</v>
      </c>
      <c r="AO295" s="48" t="s">
        <v>1005</v>
      </c>
      <c r="AP295" s="48" t="s">
        <v>1005</v>
      </c>
      <c r="AQ295" s="48" t="s">
        <v>1005</v>
      </c>
      <c r="AR295" s="48" t="s">
        <v>1005</v>
      </c>
      <c r="AS295" s="48" t="s">
        <v>1005</v>
      </c>
      <c r="AT295" s="48" t="s">
        <v>1005</v>
      </c>
      <c r="AU295" s="48" t="s">
        <v>1005</v>
      </c>
      <c r="AV295" s="48" t="s">
        <v>1475</v>
      </c>
      <c r="AW295" s="48" t="s">
        <v>1475</v>
      </c>
      <c r="AX295" s="48" t="s">
        <v>1475</v>
      </c>
      <c r="AY295" s="48" t="s">
        <v>1475</v>
      </c>
      <c r="AZ295" s="51" t="s">
        <v>1475</v>
      </c>
    </row>
    <row r="296" ht="15.75" customHeight="1">
      <c r="A296" s="40">
        <v>262.0</v>
      </c>
      <c r="B296" s="28" t="s">
        <v>1476</v>
      </c>
      <c r="C296" s="41"/>
      <c r="D296" s="42">
        <f t="array" ref="D296">index(systems,match($A296,INDEX(systems,0,1),),3)</f>
        <v>170.602</v>
      </c>
      <c r="E296" s="42">
        <f t="array" ref="E296">index(systems,match($A296,INDEX(systems,0,1),),4)</f>
        <v>-40.891</v>
      </c>
      <c r="F296" s="43" t="str">
        <f>IFERROR(__xludf.DUMMYFUNCTION("let(row, match($B296&amp;if($C296&lt;&gt;"""","" [""&amp;$C296&amp;""]"",""""),index(nebulae,,2),0),join("","",iferror(round(index(nebulae,row,5)/2,3),1),iferror(round(index(nebulae,row,6)/2,3),1),0))"),"1,1,0")</f>
        <v>1,1,0</v>
      </c>
      <c r="G296" s="44" t="s">
        <v>1477</v>
      </c>
      <c r="H296" s="45">
        <f t="array" ref="H296">let(systemId,match(A296,index(systems,0,1),),refSystemId,match($H$1,index(systems,0,1),),x,index(systems,systemId,3),y,index(systems,systemId,4),refX,index(systems,refSystemId,3),refY,index(systems,refSystemId,4),round(sqrt((x-refX)^2+(y-refY)^2),3))</f>
        <v>175.434</v>
      </c>
      <c r="I296" s="41"/>
      <c r="J296" s="28" t="s">
        <v>418</v>
      </c>
      <c r="K296" s="41"/>
      <c r="L296" s="41"/>
      <c r="M296" s="28" t="s">
        <v>500</v>
      </c>
      <c r="N296" s="28" t="s">
        <v>555</v>
      </c>
      <c r="O296" s="48" t="s">
        <v>555</v>
      </c>
      <c r="P296" s="48" t="s">
        <v>555</v>
      </c>
      <c r="Q296" s="48" t="s">
        <v>555</v>
      </c>
      <c r="R296" s="48" t="s">
        <v>555</v>
      </c>
      <c r="S296" s="48" t="s">
        <v>555</v>
      </c>
      <c r="T296" s="48" t="s">
        <v>555</v>
      </c>
      <c r="U296" s="48" t="s">
        <v>555</v>
      </c>
      <c r="V296" s="48" t="s">
        <v>555</v>
      </c>
      <c r="W296" s="48" t="s">
        <v>555</v>
      </c>
      <c r="X296" s="48" t="s">
        <v>555</v>
      </c>
      <c r="Y296" s="48" t="s">
        <v>992</v>
      </c>
      <c r="Z296" s="48" t="s">
        <v>992</v>
      </c>
      <c r="AA296" s="48" t="s">
        <v>993</v>
      </c>
      <c r="AB296" s="48" t="s">
        <v>993</v>
      </c>
      <c r="AC296" s="48" t="s">
        <v>993</v>
      </c>
      <c r="AD296" s="48" t="s">
        <v>993</v>
      </c>
      <c r="AE296" s="48" t="s">
        <v>993</v>
      </c>
      <c r="AF296" s="48" t="s">
        <v>993</v>
      </c>
      <c r="AG296" s="48" t="s">
        <v>993</v>
      </c>
      <c r="AH296" s="48" t="s">
        <v>993</v>
      </c>
      <c r="AI296" s="48" t="s">
        <v>993</v>
      </c>
      <c r="AJ296" s="48" t="s">
        <v>993</v>
      </c>
      <c r="AK296" s="48" t="s">
        <v>993</v>
      </c>
      <c r="AL296" s="48" t="s">
        <v>993</v>
      </c>
      <c r="AM296" s="48" t="s">
        <v>993</v>
      </c>
      <c r="AN296" s="48" t="s">
        <v>993</v>
      </c>
      <c r="AO296" s="48" t="s">
        <v>992</v>
      </c>
      <c r="AP296" s="48" t="s">
        <v>992</v>
      </c>
      <c r="AQ296" s="48" t="s">
        <v>992</v>
      </c>
      <c r="AR296" s="48" t="s">
        <v>992</v>
      </c>
      <c r="AS296" s="48" t="s">
        <v>992</v>
      </c>
      <c r="AT296" s="48" t="s">
        <v>992</v>
      </c>
      <c r="AU296" s="48" t="s">
        <v>992</v>
      </c>
      <c r="AV296" s="48" t="s">
        <v>1352</v>
      </c>
      <c r="AW296" s="48" t="s">
        <v>1352</v>
      </c>
      <c r="AX296" s="48" t="s">
        <v>1352</v>
      </c>
      <c r="AY296" s="48" t="s">
        <v>1352</v>
      </c>
      <c r="AZ296" s="28" t="s">
        <v>1352</v>
      </c>
    </row>
    <row r="297" ht="15.75" customHeight="1">
      <c r="A297" s="40">
        <v>263.0</v>
      </c>
      <c r="B297" s="28" t="s">
        <v>1478</v>
      </c>
      <c r="C297" s="41"/>
      <c r="D297" s="42">
        <f t="array" ref="D297">index(systems,match($A297,INDEX(systems,0,1),),3)</f>
        <v>590.654</v>
      </c>
      <c r="E297" s="42">
        <f t="array" ref="E297">index(systems,match($A297,INDEX(systems,0,1),),4)</f>
        <v>-148.154</v>
      </c>
      <c r="F297" s="43" t="str">
        <f>IFERROR(__xludf.DUMMYFUNCTION("let(row, match($B297&amp;if($C297&lt;&gt;"""","" [""&amp;$C297&amp;""]"",""""),index(nebulae,,2),0),join("","",iferror(round(index(nebulae,row,5)/2,3),1),iferror(round(index(nebulae,row,6)/2,3),1),0))"),"1,1,0")</f>
        <v>1,1,0</v>
      </c>
      <c r="G297" s="44" t="s">
        <v>1479</v>
      </c>
      <c r="H297" s="45">
        <f t="array" ref="H297">let(systemId,match(A297,index(systems,0,1),),refSystemId,match($H$1,index(systems,0,1),),x,index(systems,systemId,3),y,index(systems,systemId,4),refX,index(systems,refSystemId,3),refY,index(systems,refSystemId,4),round(sqrt((x-refX)^2+(y-refY)^2),3))</f>
        <v>608.951</v>
      </c>
      <c r="I297" s="28" t="s">
        <v>408</v>
      </c>
      <c r="J297" s="28" t="s">
        <v>408</v>
      </c>
      <c r="K297" s="28" t="s">
        <v>408</v>
      </c>
      <c r="L297" s="28" t="s">
        <v>408</v>
      </c>
      <c r="M297" s="28" t="s">
        <v>408</v>
      </c>
      <c r="N297" s="28" t="s">
        <v>408</v>
      </c>
      <c r="O297" s="41"/>
      <c r="P297" s="48" t="s">
        <v>597</v>
      </c>
      <c r="Q297" s="48" t="s">
        <v>597</v>
      </c>
      <c r="R297" s="48" t="s">
        <v>597</v>
      </c>
      <c r="S297" s="48" t="s">
        <v>597</v>
      </c>
      <c r="T297" s="48" t="s">
        <v>597</v>
      </c>
      <c r="U297" s="48" t="s">
        <v>422</v>
      </c>
      <c r="V297" s="48" t="s">
        <v>422</v>
      </c>
      <c r="W297" s="48" t="s">
        <v>422</v>
      </c>
      <c r="X297" s="48" t="s">
        <v>422</v>
      </c>
      <c r="Y297" s="48" t="s">
        <v>422</v>
      </c>
      <c r="Z297" s="48" t="s">
        <v>422</v>
      </c>
      <c r="AA297" s="48" t="s">
        <v>422</v>
      </c>
      <c r="AB297" s="48" t="s">
        <v>422</v>
      </c>
      <c r="AC297" s="48" t="s">
        <v>422</v>
      </c>
      <c r="AD297" s="48" t="s">
        <v>422</v>
      </c>
      <c r="AE297" s="48" t="s">
        <v>422</v>
      </c>
      <c r="AF297" s="48" t="s">
        <v>422</v>
      </c>
      <c r="AG297" s="48" t="s">
        <v>422</v>
      </c>
      <c r="AH297" s="48" t="s">
        <v>422</v>
      </c>
      <c r="AI297" s="48" t="s">
        <v>422</v>
      </c>
      <c r="AJ297" s="48" t="s">
        <v>422</v>
      </c>
      <c r="AK297" s="48" t="s">
        <v>422</v>
      </c>
      <c r="AL297" s="48" t="s">
        <v>422</v>
      </c>
      <c r="AM297" s="48" t="s">
        <v>422</v>
      </c>
      <c r="AN297" s="48" t="s">
        <v>422</v>
      </c>
      <c r="AO297" s="48" t="s">
        <v>422</v>
      </c>
      <c r="AP297" s="48" t="s">
        <v>422</v>
      </c>
      <c r="AQ297" s="48" t="s">
        <v>422</v>
      </c>
      <c r="AR297" s="48" t="s">
        <v>422</v>
      </c>
      <c r="AS297" s="48" t="s">
        <v>422</v>
      </c>
      <c r="AT297" s="48" t="s">
        <v>422</v>
      </c>
      <c r="AU297" s="48" t="s">
        <v>422</v>
      </c>
      <c r="AV297" s="48" t="s">
        <v>422</v>
      </c>
      <c r="AW297" s="48" t="s">
        <v>422</v>
      </c>
      <c r="AX297" s="48" t="s">
        <v>422</v>
      </c>
      <c r="AY297" s="48" t="s">
        <v>422</v>
      </c>
      <c r="AZ297" s="49" t="s">
        <v>422</v>
      </c>
    </row>
    <row r="298" ht="15.75" customHeight="1">
      <c r="A298" s="40">
        <v>264.0</v>
      </c>
      <c r="B298" s="28" t="s">
        <v>1480</v>
      </c>
      <c r="C298" s="41"/>
      <c r="D298" s="42">
        <f t="array" ref="D298">index(systems,match($A298,INDEX(systems,0,1),),3)</f>
        <v>105.579</v>
      </c>
      <c r="E298" s="42">
        <f t="array" ref="E298">index(systems,match($A298,INDEX(systems,0,1),),4)</f>
        <v>237.731</v>
      </c>
      <c r="F298" s="43" t="str">
        <f>IFERROR(__xludf.DUMMYFUNCTION("let(row, match($B298&amp;if($C298&lt;&gt;"""","" [""&amp;$C298&amp;""]"",""""),index(nebulae,,2),0),join("","",iferror(round(index(nebulae,row,5)/2,3),1),iferror(round(index(nebulae,row,6)/2,3),1),0))"),"1,1,0")</f>
        <v>1,1,0</v>
      </c>
      <c r="G298" s="44" t="s">
        <v>1481</v>
      </c>
      <c r="H298" s="45">
        <f t="array" ref="H298">let(systemId,match(A298,index(systems,0,1),),refSystemId,match($H$1,index(systems,0,1),),x,index(systems,systemId,3),y,index(systems,systemId,4),refX,index(systems,refSystemId,3),refY,index(systems,refSystemId,4),round(sqrt((x-refX)^2+(y-refY)^2),3))</f>
        <v>260.121</v>
      </c>
      <c r="I298" s="28" t="s">
        <v>408</v>
      </c>
      <c r="J298" s="28" t="s">
        <v>408</v>
      </c>
      <c r="K298" s="28" t="s">
        <v>408</v>
      </c>
      <c r="L298" s="48" t="s">
        <v>408</v>
      </c>
      <c r="M298" s="48" t="s">
        <v>408</v>
      </c>
      <c r="N298" s="28" t="s">
        <v>408</v>
      </c>
      <c r="O298" s="41"/>
      <c r="P298" s="48" t="s">
        <v>1482</v>
      </c>
      <c r="Q298" s="48" t="s">
        <v>1482</v>
      </c>
      <c r="R298" s="48" t="s">
        <v>1482</v>
      </c>
      <c r="S298" s="48" t="s">
        <v>1482</v>
      </c>
      <c r="T298" s="48" t="s">
        <v>1482</v>
      </c>
      <c r="U298" s="48" t="s">
        <v>1482</v>
      </c>
      <c r="V298" s="48" t="s">
        <v>1482</v>
      </c>
      <c r="W298" s="48" t="s">
        <v>1482</v>
      </c>
      <c r="X298" s="48" t="s">
        <v>1482</v>
      </c>
      <c r="Y298" s="48" t="s">
        <v>1482</v>
      </c>
      <c r="Z298" s="48" t="s">
        <v>1482</v>
      </c>
      <c r="AA298" s="48" t="s">
        <v>1482</v>
      </c>
      <c r="AB298" s="48" t="s">
        <v>1482</v>
      </c>
      <c r="AC298" s="48" t="s">
        <v>1482</v>
      </c>
      <c r="AD298" s="48" t="s">
        <v>1482</v>
      </c>
      <c r="AE298" s="48" t="s">
        <v>1482</v>
      </c>
      <c r="AF298" s="48" t="s">
        <v>1482</v>
      </c>
      <c r="AG298" s="48" t="s">
        <v>1482</v>
      </c>
      <c r="AH298" s="48" t="s">
        <v>1482</v>
      </c>
      <c r="AI298" s="48" t="s">
        <v>1482</v>
      </c>
      <c r="AJ298" s="48" t="s">
        <v>1482</v>
      </c>
      <c r="AK298" s="48" t="s">
        <v>1482</v>
      </c>
      <c r="AL298" s="48" t="s">
        <v>1482</v>
      </c>
      <c r="AM298" s="48" t="s">
        <v>1482</v>
      </c>
      <c r="AN298" s="48" t="s">
        <v>1482</v>
      </c>
      <c r="AO298" s="48" t="s">
        <v>1482</v>
      </c>
      <c r="AP298" s="48" t="s">
        <v>1482</v>
      </c>
      <c r="AQ298" s="48" t="s">
        <v>1482</v>
      </c>
      <c r="AR298" s="48" t="s">
        <v>1482</v>
      </c>
      <c r="AS298" s="48" t="s">
        <v>1482</v>
      </c>
      <c r="AT298" s="48" t="s">
        <v>1482</v>
      </c>
      <c r="AU298" s="48" t="s">
        <v>1482</v>
      </c>
      <c r="AV298" s="48" t="s">
        <v>1482</v>
      </c>
      <c r="AW298" s="48" t="s">
        <v>1482</v>
      </c>
      <c r="AX298" s="48" t="s">
        <v>1482</v>
      </c>
      <c r="AY298" s="48" t="s">
        <v>1482</v>
      </c>
      <c r="AZ298" s="28" t="s">
        <v>1482</v>
      </c>
    </row>
    <row r="299" ht="15.75" customHeight="1">
      <c r="A299" s="40">
        <v>265.0</v>
      </c>
      <c r="B299" s="28" t="s">
        <v>1483</v>
      </c>
      <c r="C299" s="41"/>
      <c r="D299" s="42">
        <f t="array" ref="D299">index(systems,match($A299,INDEX(systems,0,1),),3)</f>
        <v>-350.486</v>
      </c>
      <c r="E299" s="42">
        <f t="array" ref="E299">index(systems,match($A299,INDEX(systems,0,1),),4)</f>
        <v>235.443</v>
      </c>
      <c r="F299" s="43" t="str">
        <f>IFERROR(__xludf.DUMMYFUNCTION("let(row, match($B299&amp;if($C299&lt;&gt;"""","" [""&amp;$C299&amp;""]"",""""),index(nebulae,,2),0),join("","",iferror(round(index(nebulae,row,5)/2,3),1),iferror(round(index(nebulae,row,6)/2,3),1),0))"),"1,1,0")</f>
        <v>1,1,0</v>
      </c>
      <c r="G299" s="44" t="s">
        <v>1484</v>
      </c>
      <c r="H299" s="45">
        <f t="array" ref="H299">let(systemId,match(A299,index(systems,0,1),),refSystemId,match($H$1,index(systems,0,1),),x,index(systems,systemId,3),y,index(systems,systemId,4),refX,index(systems,refSystemId,3),refY,index(systems,refSystemId,4),round(sqrt((x-refX)^2+(y-refY)^2),3))</f>
        <v>422.225</v>
      </c>
      <c r="I299" s="28" t="s">
        <v>408</v>
      </c>
      <c r="J299" s="28" t="s">
        <v>408</v>
      </c>
      <c r="K299" s="28" t="s">
        <v>408</v>
      </c>
      <c r="L299" s="28" t="s">
        <v>408</v>
      </c>
      <c r="M299" s="28" t="s">
        <v>408</v>
      </c>
      <c r="N299" s="28" t="s">
        <v>408</v>
      </c>
      <c r="O299" s="41"/>
      <c r="P299" s="48" t="s">
        <v>435</v>
      </c>
      <c r="Q299" s="48" t="s">
        <v>435</v>
      </c>
      <c r="R299" s="48" t="s">
        <v>435</v>
      </c>
      <c r="S299" s="48" t="s">
        <v>435</v>
      </c>
      <c r="T299" s="48" t="s">
        <v>435</v>
      </c>
      <c r="U299" s="48" t="s">
        <v>435</v>
      </c>
      <c r="V299" s="48" t="s">
        <v>435</v>
      </c>
      <c r="W299" s="48" t="s">
        <v>435</v>
      </c>
      <c r="X299" s="48" t="s">
        <v>435</v>
      </c>
      <c r="Y299" s="48" t="s">
        <v>435</v>
      </c>
      <c r="Z299" s="48" t="s">
        <v>435</v>
      </c>
      <c r="AA299" s="48" t="s">
        <v>1485</v>
      </c>
      <c r="AB299" s="48" t="s">
        <v>1485</v>
      </c>
      <c r="AC299" s="48" t="s">
        <v>1485</v>
      </c>
      <c r="AD299" s="48" t="s">
        <v>1485</v>
      </c>
      <c r="AE299" s="48" t="s">
        <v>1485</v>
      </c>
      <c r="AF299" s="48" t="s">
        <v>1485</v>
      </c>
      <c r="AG299" s="48" t="s">
        <v>1485</v>
      </c>
      <c r="AH299" s="48" t="s">
        <v>1486</v>
      </c>
      <c r="AI299" s="48" t="s">
        <v>438</v>
      </c>
      <c r="AJ299" s="48" t="s">
        <v>438</v>
      </c>
      <c r="AK299" s="48" t="s">
        <v>438</v>
      </c>
      <c r="AL299" s="48" t="s">
        <v>438</v>
      </c>
      <c r="AM299" s="48" t="s">
        <v>438</v>
      </c>
      <c r="AN299" s="48" t="s">
        <v>438</v>
      </c>
      <c r="AO299" s="52" t="s">
        <v>438</v>
      </c>
      <c r="AP299" s="48" t="s">
        <v>438</v>
      </c>
      <c r="AQ299" s="52" t="s">
        <v>438</v>
      </c>
      <c r="AR299" s="52" t="s">
        <v>438</v>
      </c>
      <c r="AS299" s="52" t="s">
        <v>438</v>
      </c>
      <c r="AT299" s="48" t="s">
        <v>439</v>
      </c>
      <c r="AU299" s="48" t="s">
        <v>439</v>
      </c>
      <c r="AV299" s="48" t="s">
        <v>439</v>
      </c>
      <c r="AW299" s="48" t="s">
        <v>439</v>
      </c>
      <c r="AX299" s="48" t="s">
        <v>439</v>
      </c>
      <c r="AY299" s="48" t="s">
        <v>439</v>
      </c>
      <c r="AZ299" s="49" t="s">
        <v>439</v>
      </c>
    </row>
    <row r="300" ht="15.75" customHeight="1">
      <c r="A300" s="40">
        <v>266.0</v>
      </c>
      <c r="B300" s="28" t="s">
        <v>1487</v>
      </c>
      <c r="C300" s="41"/>
      <c r="D300" s="42">
        <f t="array" ref="D300">index(systems,match($A300,INDEX(systems,0,1),),3)</f>
        <v>66.163</v>
      </c>
      <c r="E300" s="42">
        <f t="array" ref="E300">index(systems,match($A300,INDEX(systems,0,1),),4)</f>
        <v>-29</v>
      </c>
      <c r="F300" s="43" t="str">
        <f>IFERROR(__xludf.DUMMYFUNCTION("let(row, match($B300&amp;if($C300&lt;&gt;"""","" [""&amp;$C300&amp;""]"",""""),index(nebulae,,2),0),join("","",iferror(round(index(nebulae,row,5)/2,3),1),iferror(round(index(nebulae,row,6)/2,3),1),0))"),"1,1,0")</f>
        <v>1,1,0</v>
      </c>
      <c r="G300" s="44" t="s">
        <v>1488</v>
      </c>
      <c r="H300" s="45">
        <f t="array" ref="H300">let(systemId,match(A300,index(systems,0,1),),refSystemId,match($H$1,index(systems,0,1),),x,index(systems,systemId,3),y,index(systems,systemId,4),refX,index(systems,refSystemId,3),refY,index(systems,refSystemId,4),round(sqrt((x-refX)^2+(y-refY)^2),3))</f>
        <v>72.239</v>
      </c>
      <c r="I300" s="41"/>
      <c r="J300" s="28" t="s">
        <v>418</v>
      </c>
      <c r="K300" s="28" t="s">
        <v>418</v>
      </c>
      <c r="L300" s="41"/>
      <c r="M300" s="28" t="s">
        <v>508</v>
      </c>
      <c r="N300" s="28" t="s">
        <v>534</v>
      </c>
      <c r="O300" s="48" t="s">
        <v>534</v>
      </c>
      <c r="P300" s="48" t="s">
        <v>534</v>
      </c>
      <c r="Q300" s="48" t="s">
        <v>534</v>
      </c>
      <c r="R300" s="48" t="s">
        <v>535</v>
      </c>
      <c r="S300" s="48" t="s">
        <v>534</v>
      </c>
      <c r="T300" s="28" t="s">
        <v>534</v>
      </c>
      <c r="U300" s="48" t="s">
        <v>536</v>
      </c>
      <c r="V300" s="48" t="s">
        <v>536</v>
      </c>
      <c r="W300" s="48" t="s">
        <v>536</v>
      </c>
      <c r="X300" s="48" t="s">
        <v>536</v>
      </c>
      <c r="Y300" s="48" t="s">
        <v>584</v>
      </c>
      <c r="Z300" s="48" t="s">
        <v>584</v>
      </c>
      <c r="AA300" s="48" t="s">
        <v>539</v>
      </c>
      <c r="AB300" s="48" t="s">
        <v>539</v>
      </c>
      <c r="AC300" s="48" t="s">
        <v>539</v>
      </c>
      <c r="AD300" s="48" t="s">
        <v>539</v>
      </c>
      <c r="AE300" s="48" t="s">
        <v>539</v>
      </c>
      <c r="AF300" s="48" t="s">
        <v>539</v>
      </c>
      <c r="AG300" s="48" t="s">
        <v>539</v>
      </c>
      <c r="AH300" s="48" t="s">
        <v>808</v>
      </c>
      <c r="AI300" s="48" t="s">
        <v>808</v>
      </c>
      <c r="AJ300" s="48" t="s">
        <v>808</v>
      </c>
      <c r="AK300" s="48" t="s">
        <v>808</v>
      </c>
      <c r="AL300" s="48" t="s">
        <v>808</v>
      </c>
      <c r="AM300" s="48" t="s">
        <v>808</v>
      </c>
      <c r="AN300" s="48" t="s">
        <v>808</v>
      </c>
      <c r="AO300" s="48" t="s">
        <v>502</v>
      </c>
      <c r="AP300" s="48" t="s">
        <v>502</v>
      </c>
      <c r="AQ300" s="48" t="s">
        <v>516</v>
      </c>
      <c r="AR300" s="48" t="s">
        <v>517</v>
      </c>
      <c r="AS300" s="48" t="s">
        <v>540</v>
      </c>
      <c r="AT300" s="48" t="s">
        <v>540</v>
      </c>
      <c r="AU300" s="48" t="s">
        <v>540</v>
      </c>
      <c r="AV300" s="52" t="s">
        <v>540</v>
      </c>
      <c r="AW300" s="48" t="s">
        <v>418</v>
      </c>
      <c r="AX300" s="48" t="s">
        <v>541</v>
      </c>
      <c r="AY300" s="48" t="s">
        <v>542</v>
      </c>
      <c r="AZ300" s="28" t="s">
        <v>542</v>
      </c>
    </row>
    <row r="301" ht="15.75" customHeight="1">
      <c r="A301" s="40">
        <v>267.0</v>
      </c>
      <c r="B301" s="28" t="s">
        <v>1489</v>
      </c>
      <c r="C301" s="41"/>
      <c r="D301" s="42">
        <f t="array" ref="D301">index(systems,match($A301,INDEX(systems,0,1),),3)</f>
        <v>364.471</v>
      </c>
      <c r="E301" s="42">
        <f t="array" ref="E301">index(systems,match($A301,INDEX(systems,0,1),),4)</f>
        <v>-284.41</v>
      </c>
      <c r="F301" s="43" t="str">
        <f>IFERROR(__xludf.DUMMYFUNCTION("let(row, match($B301&amp;if($C301&lt;&gt;"""","" [""&amp;$C301&amp;""]"",""""),index(nebulae,,2),0),join("","",iferror(round(index(nebulae,row,5)/2,3),1),iferror(round(index(nebulae,row,6)/2,3),1),0))"),"1,1,0")</f>
        <v>1,1,0</v>
      </c>
      <c r="G301" s="44" t="s">
        <v>1490</v>
      </c>
      <c r="H301" s="45">
        <f t="array" ref="H301">let(systemId,match(A301,index(systems,0,1),),refSystemId,match($H$1,index(systems,0,1),),x,index(systems,systemId,3),y,index(systems,systemId,4),refX,index(systems,refSystemId,3),refY,index(systems,refSystemId,4),round(sqrt((x-refX)^2+(y-refY)^2),3))</f>
        <v>462.307</v>
      </c>
      <c r="I301" s="53"/>
      <c r="J301" s="46" t="s">
        <v>1491</v>
      </c>
      <c r="K301" s="47" t="s">
        <v>1491</v>
      </c>
      <c r="L301" s="47" t="s">
        <v>1491</v>
      </c>
      <c r="M301" s="46" t="s">
        <v>1491</v>
      </c>
      <c r="N301" s="28" t="s">
        <v>1241</v>
      </c>
      <c r="O301" s="48" t="s">
        <v>1241</v>
      </c>
      <c r="P301" s="48" t="s">
        <v>1241</v>
      </c>
      <c r="Q301" s="48" t="s">
        <v>1241</v>
      </c>
      <c r="R301" s="48" t="s">
        <v>1241</v>
      </c>
      <c r="S301" s="48" t="s">
        <v>1241</v>
      </c>
      <c r="T301" s="48" t="s">
        <v>1241</v>
      </c>
      <c r="U301" s="48" t="s">
        <v>1241</v>
      </c>
      <c r="V301" s="48" t="s">
        <v>1241</v>
      </c>
      <c r="W301" s="48" t="s">
        <v>1241</v>
      </c>
      <c r="X301" s="48" t="s">
        <v>1241</v>
      </c>
      <c r="Y301" s="48" t="s">
        <v>1242</v>
      </c>
      <c r="Z301" s="48" t="s">
        <v>1242</v>
      </c>
      <c r="AA301" s="48" t="s">
        <v>1243</v>
      </c>
      <c r="AB301" s="48" t="s">
        <v>1243</v>
      </c>
      <c r="AC301" s="48" t="s">
        <v>1243</v>
      </c>
      <c r="AD301" s="48" t="s">
        <v>1243</v>
      </c>
      <c r="AE301" s="48" t="s">
        <v>1243</v>
      </c>
      <c r="AF301" s="48" t="s">
        <v>1243</v>
      </c>
      <c r="AG301" s="48" t="s">
        <v>1243</v>
      </c>
      <c r="AH301" s="48" t="s">
        <v>1243</v>
      </c>
      <c r="AI301" s="48" t="s">
        <v>1243</v>
      </c>
      <c r="AJ301" s="48" t="s">
        <v>1243</v>
      </c>
      <c r="AK301" s="48" t="s">
        <v>1243</v>
      </c>
      <c r="AL301" s="48" t="s">
        <v>1243</v>
      </c>
      <c r="AM301" s="48" t="s">
        <v>1243</v>
      </c>
      <c r="AN301" s="48" t="s">
        <v>1243</v>
      </c>
      <c r="AO301" s="48" t="s">
        <v>1242</v>
      </c>
      <c r="AP301" s="48" t="s">
        <v>1242</v>
      </c>
      <c r="AQ301" s="48" t="s">
        <v>1242</v>
      </c>
      <c r="AR301" s="52" t="s">
        <v>662</v>
      </c>
      <c r="AS301" s="52" t="s">
        <v>662</v>
      </c>
      <c r="AT301" s="52" t="s">
        <v>662</v>
      </c>
      <c r="AU301" s="52" t="s">
        <v>662</v>
      </c>
      <c r="AV301" s="52" t="s">
        <v>662</v>
      </c>
      <c r="AW301" s="52" t="s">
        <v>662</v>
      </c>
      <c r="AX301" s="52" t="s">
        <v>662</v>
      </c>
      <c r="AY301" s="52" t="s">
        <v>662</v>
      </c>
      <c r="AZ301" s="49" t="s">
        <v>662</v>
      </c>
    </row>
    <row r="302" ht="15.75" customHeight="1">
      <c r="A302" s="40">
        <v>268.0</v>
      </c>
      <c r="B302" s="28" t="s">
        <v>1492</v>
      </c>
      <c r="C302" s="41"/>
      <c r="D302" s="42">
        <f t="array" ref="D302">index(systems,match($A302,INDEX(systems,0,1),),3)</f>
        <v>-36.966</v>
      </c>
      <c r="E302" s="42">
        <f t="array" ref="E302">index(systems,match($A302,INDEX(systems,0,1),),4)</f>
        <v>341.425</v>
      </c>
      <c r="F302" s="43" t="str">
        <f>IFERROR(__xludf.DUMMYFUNCTION("let(row, match($B302&amp;if($C302&lt;&gt;"""","" [""&amp;$C302&amp;""]"",""""),index(nebulae,,2),0),join("","",iferror(round(index(nebulae,row,5)/2,3),1),iferror(round(index(nebulae,row,6)/2,3),1),0))"),"1,1,0")</f>
        <v>1,1,0</v>
      </c>
      <c r="G302" s="44" t="s">
        <v>1493</v>
      </c>
      <c r="H302" s="45">
        <f t="array" ref="H302">let(systemId,match(A302,index(systems,0,1),),refSystemId,match($H$1,index(systems,0,1),),x,index(systems,systemId,3),y,index(systems,systemId,4),refX,index(systems,refSystemId,3),refY,index(systems,refSystemId,4),round(sqrt((x-refX)^2+(y-refY)^2),3))</f>
        <v>343.42</v>
      </c>
      <c r="I302" s="62" t="s">
        <v>408</v>
      </c>
      <c r="J302" s="62" t="s">
        <v>408</v>
      </c>
      <c r="K302" s="62" t="s">
        <v>408</v>
      </c>
      <c r="L302" s="46" t="s">
        <v>408</v>
      </c>
      <c r="M302" s="53"/>
      <c r="N302" s="28" t="s">
        <v>409</v>
      </c>
      <c r="O302" s="48" t="s">
        <v>409</v>
      </c>
      <c r="P302" s="48" t="s">
        <v>409</v>
      </c>
      <c r="Q302" s="48" t="s">
        <v>409</v>
      </c>
      <c r="R302" s="48" t="s">
        <v>409</v>
      </c>
      <c r="S302" s="48" t="s">
        <v>409</v>
      </c>
      <c r="T302" s="48" t="s">
        <v>409</v>
      </c>
      <c r="U302" s="48" t="s">
        <v>409</v>
      </c>
      <c r="V302" s="48" t="s">
        <v>409</v>
      </c>
      <c r="W302" s="48" t="s">
        <v>409</v>
      </c>
      <c r="X302" s="48" t="s">
        <v>846</v>
      </c>
      <c r="Y302" s="48" t="s">
        <v>847</v>
      </c>
      <c r="Z302" s="48" t="s">
        <v>409</v>
      </c>
      <c r="AA302" s="48" t="s">
        <v>1494</v>
      </c>
      <c r="AB302" s="48" t="s">
        <v>1494</v>
      </c>
      <c r="AC302" s="48" t="s">
        <v>1494</v>
      </c>
      <c r="AD302" s="48" t="s">
        <v>1494</v>
      </c>
      <c r="AE302" s="48" t="s">
        <v>1494</v>
      </c>
      <c r="AF302" s="48" t="s">
        <v>849</v>
      </c>
      <c r="AG302" s="48" t="s">
        <v>849</v>
      </c>
      <c r="AH302" s="48" t="s">
        <v>849</v>
      </c>
      <c r="AI302" s="48" t="s">
        <v>849</v>
      </c>
      <c r="AJ302" s="48" t="s">
        <v>849</v>
      </c>
      <c r="AK302" s="48" t="s">
        <v>849</v>
      </c>
      <c r="AL302" s="48" t="s">
        <v>849</v>
      </c>
      <c r="AM302" s="48" t="s">
        <v>849</v>
      </c>
      <c r="AN302" s="48" t="s">
        <v>849</v>
      </c>
      <c r="AO302" s="48" t="s">
        <v>849</v>
      </c>
      <c r="AP302" s="48" t="s">
        <v>849</v>
      </c>
      <c r="AQ302" s="48" t="s">
        <v>849</v>
      </c>
      <c r="AR302" s="48" t="s">
        <v>849</v>
      </c>
      <c r="AS302" s="48" t="s">
        <v>849</v>
      </c>
      <c r="AT302" s="48" t="s">
        <v>849</v>
      </c>
      <c r="AU302" s="48" t="s">
        <v>849</v>
      </c>
      <c r="AV302" s="48" t="s">
        <v>849</v>
      </c>
      <c r="AW302" s="48" t="s">
        <v>849</v>
      </c>
      <c r="AX302" s="48" t="s">
        <v>850</v>
      </c>
      <c r="AY302" s="48" t="s">
        <v>850</v>
      </c>
      <c r="AZ302" s="51" t="s">
        <v>850</v>
      </c>
    </row>
    <row r="303" ht="15.75" customHeight="1">
      <c r="A303" s="40">
        <v>269.0</v>
      </c>
      <c r="B303" s="28" t="s">
        <v>1495</v>
      </c>
      <c r="C303" s="41"/>
      <c r="D303" s="42">
        <f t="array" ref="D303">index(systems,match($A303,INDEX(systems,0,1),),3)</f>
        <v>-218.513</v>
      </c>
      <c r="E303" s="42">
        <f t="array" ref="E303">index(systems,match($A303,INDEX(systems,0,1),),4)</f>
        <v>-353.602</v>
      </c>
      <c r="F303" s="43" t="str">
        <f>IFERROR(__xludf.DUMMYFUNCTION("let(row, match($B303&amp;if($C303&lt;&gt;"""","" [""&amp;$C303&amp;""]"",""""),index(nebulae,,2),0),join("","",iferror(round(index(nebulae,row,5)/2,3),1),iferror(round(index(nebulae,row,6)/2,3),1),0))"),"1,1,0")</f>
        <v>1,1,0</v>
      </c>
      <c r="G303" s="44" t="s">
        <v>1496</v>
      </c>
      <c r="H303" s="45">
        <f t="array" ref="H303">let(systemId,match(A303,index(systems,0,1),),refSystemId,match($H$1,index(systems,0,1),),x,index(systems,systemId,3),y,index(systems,systemId,4),refX,index(systems,refSystemId,3),refY,index(systems,refSystemId,4),round(sqrt((x-refX)^2+(y-refY)^2),3))</f>
        <v>415.671</v>
      </c>
      <c r="I303" s="28" t="s">
        <v>408</v>
      </c>
      <c r="J303" s="28" t="s">
        <v>408</v>
      </c>
      <c r="K303" s="28" t="s">
        <v>408</v>
      </c>
      <c r="L303" s="28" t="s">
        <v>408</v>
      </c>
      <c r="M303" s="28" t="s">
        <v>408</v>
      </c>
      <c r="N303" s="28" t="s">
        <v>576</v>
      </c>
      <c r="O303" s="48" t="s">
        <v>576</v>
      </c>
      <c r="P303" s="48" t="s">
        <v>609</v>
      </c>
      <c r="Q303" s="48" t="s">
        <v>609</v>
      </c>
      <c r="R303" s="48" t="s">
        <v>609</v>
      </c>
      <c r="S303" s="48" t="s">
        <v>609</v>
      </c>
      <c r="T303" s="48" t="s">
        <v>609</v>
      </c>
      <c r="U303" s="48" t="s">
        <v>609</v>
      </c>
      <c r="V303" s="48" t="s">
        <v>609</v>
      </c>
      <c r="W303" s="48" t="s">
        <v>609</v>
      </c>
      <c r="X303" s="48" t="s">
        <v>576</v>
      </c>
      <c r="Y303" s="52" t="s">
        <v>576</v>
      </c>
      <c r="Z303" s="52" t="s">
        <v>576</v>
      </c>
      <c r="AA303" s="52" t="s">
        <v>576</v>
      </c>
      <c r="AB303" s="52" t="s">
        <v>576</v>
      </c>
      <c r="AC303" s="52" t="s">
        <v>576</v>
      </c>
      <c r="AD303" s="52" t="s">
        <v>576</v>
      </c>
      <c r="AE303" s="52" t="s">
        <v>576</v>
      </c>
      <c r="AF303" s="52" t="s">
        <v>576</v>
      </c>
      <c r="AG303" s="52" t="s">
        <v>576</v>
      </c>
      <c r="AH303" s="52" t="s">
        <v>576</v>
      </c>
      <c r="AI303" s="52" t="s">
        <v>576</v>
      </c>
      <c r="AJ303" s="52" t="s">
        <v>576</v>
      </c>
      <c r="AK303" s="52" t="s">
        <v>576</v>
      </c>
      <c r="AL303" s="52" t="s">
        <v>576</v>
      </c>
      <c r="AM303" s="52" t="s">
        <v>576</v>
      </c>
      <c r="AN303" s="52" t="s">
        <v>576</v>
      </c>
      <c r="AO303" s="52" t="s">
        <v>576</v>
      </c>
      <c r="AP303" s="48" t="s">
        <v>576</v>
      </c>
      <c r="AQ303" s="52" t="s">
        <v>576</v>
      </c>
      <c r="AR303" s="48" t="s">
        <v>576</v>
      </c>
      <c r="AS303" s="48" t="s">
        <v>576</v>
      </c>
      <c r="AT303" s="48" t="s">
        <v>576</v>
      </c>
      <c r="AU303" s="48" t="s">
        <v>576</v>
      </c>
      <c r="AV303" s="48" t="s">
        <v>576</v>
      </c>
      <c r="AW303" s="48" t="s">
        <v>576</v>
      </c>
      <c r="AX303" s="48" t="s">
        <v>576</v>
      </c>
      <c r="AY303" s="48" t="s">
        <v>576</v>
      </c>
      <c r="AZ303" s="28" t="s">
        <v>576</v>
      </c>
    </row>
    <row r="304" ht="15.75" customHeight="1">
      <c r="A304" s="40">
        <v>270.0</v>
      </c>
      <c r="B304" s="28" t="s">
        <v>1497</v>
      </c>
      <c r="C304" s="41"/>
      <c r="D304" s="42">
        <f t="array" ref="D304">index(systems,match($A304,INDEX(systems,0,1),),3)</f>
        <v>588.832</v>
      </c>
      <c r="E304" s="42">
        <f t="array" ref="E304">index(systems,match($A304,INDEX(systems,0,1),),4)</f>
        <v>4.872</v>
      </c>
      <c r="F304" s="43" t="str">
        <f>IFERROR(__xludf.DUMMYFUNCTION("let(row, match($B304&amp;if($C304&lt;&gt;"""","" [""&amp;$C304&amp;""]"",""""),index(nebulae,,2),0),join("","",iferror(round(index(nebulae,row,5)/2,3),1),iferror(round(index(nebulae,row,6)/2,3),1),0))"),"1,1,0")</f>
        <v>1,1,0</v>
      </c>
      <c r="G304" s="44" t="s">
        <v>1498</v>
      </c>
      <c r="H304" s="45">
        <f t="array" ref="H304">let(systemId,match(A304,index(systems,0,1),),refSystemId,match($H$1,index(systems,0,1),),x,index(systems,systemId,3),y,index(systems,systemId,4),refX,index(systems,refSystemId,3),refY,index(systems,refSystemId,4),round(sqrt((x-refX)^2+(y-refY)^2),3))</f>
        <v>588.852</v>
      </c>
      <c r="I304" s="28" t="s">
        <v>408</v>
      </c>
      <c r="J304" s="28" t="s">
        <v>408</v>
      </c>
      <c r="K304" s="28" t="s">
        <v>408</v>
      </c>
      <c r="L304" s="28" t="s">
        <v>408</v>
      </c>
      <c r="M304" s="28" t="s">
        <v>408</v>
      </c>
      <c r="N304" s="28" t="s">
        <v>408</v>
      </c>
      <c r="O304" s="41"/>
      <c r="P304" s="52" t="s">
        <v>442</v>
      </c>
      <c r="Q304" s="52" t="s">
        <v>442</v>
      </c>
      <c r="R304" s="52" t="s">
        <v>442</v>
      </c>
      <c r="S304" s="52" t="s">
        <v>442</v>
      </c>
      <c r="T304" s="52" t="s">
        <v>442</v>
      </c>
      <c r="U304" s="48" t="s">
        <v>920</v>
      </c>
      <c r="V304" s="48" t="s">
        <v>443</v>
      </c>
      <c r="W304" s="48" t="s">
        <v>443</v>
      </c>
      <c r="X304" s="48" t="s">
        <v>443</v>
      </c>
      <c r="Y304" s="48" t="s">
        <v>444</v>
      </c>
      <c r="Z304" s="48" t="s">
        <v>444</v>
      </c>
      <c r="AA304" s="48" t="s">
        <v>445</v>
      </c>
      <c r="AB304" s="48" t="s">
        <v>445</v>
      </c>
      <c r="AC304" s="48" t="s">
        <v>445</v>
      </c>
      <c r="AD304" s="48" t="s">
        <v>445</v>
      </c>
      <c r="AE304" s="48" t="s">
        <v>445</v>
      </c>
      <c r="AF304" s="48" t="s">
        <v>445</v>
      </c>
      <c r="AG304" s="48" t="s">
        <v>445</v>
      </c>
      <c r="AH304" s="48" t="s">
        <v>445</v>
      </c>
      <c r="AI304" s="48" t="s">
        <v>445</v>
      </c>
      <c r="AJ304" s="48" t="s">
        <v>445</v>
      </c>
      <c r="AK304" s="48" t="s">
        <v>445</v>
      </c>
      <c r="AL304" s="48" t="s">
        <v>445</v>
      </c>
      <c r="AM304" s="48" t="s">
        <v>445</v>
      </c>
      <c r="AN304" s="48" t="s">
        <v>445</v>
      </c>
      <c r="AO304" s="48" t="s">
        <v>444</v>
      </c>
      <c r="AP304" s="48" t="s">
        <v>444</v>
      </c>
      <c r="AQ304" s="48" t="s">
        <v>444</v>
      </c>
      <c r="AR304" s="48" t="s">
        <v>446</v>
      </c>
      <c r="AS304" s="48" t="s">
        <v>446</v>
      </c>
      <c r="AT304" s="52" t="s">
        <v>446</v>
      </c>
      <c r="AU304" s="52" t="s">
        <v>446</v>
      </c>
      <c r="AV304" s="48" t="s">
        <v>446</v>
      </c>
      <c r="AW304" s="48" t="s">
        <v>446</v>
      </c>
      <c r="AX304" s="48" t="s">
        <v>446</v>
      </c>
      <c r="AY304" s="48" t="s">
        <v>446</v>
      </c>
      <c r="AZ304" s="28" t="s">
        <v>446</v>
      </c>
    </row>
    <row r="305" ht="15.75" customHeight="1">
      <c r="A305" s="40">
        <v>271.0</v>
      </c>
      <c r="B305" s="28" t="s">
        <v>1499</v>
      </c>
      <c r="C305" s="41"/>
      <c r="D305" s="42">
        <f t="array" ref="D305">index(systems,match($A305,INDEX(systems,0,1),),3)</f>
        <v>297.261</v>
      </c>
      <c r="E305" s="42">
        <f t="array" ref="E305">index(systems,match($A305,INDEX(systems,0,1),),4)</f>
        <v>-160.021</v>
      </c>
      <c r="F305" s="43" t="str">
        <f>IFERROR(__xludf.DUMMYFUNCTION("let(row, match($B305&amp;if($C305&lt;&gt;"""","" [""&amp;$C305&amp;""]"",""""),index(nebulae,,2),0),join("","",iferror(round(index(nebulae,row,5)/2,3),1),iferror(round(index(nebulae,row,6)/2,3),1),0))"),"1,1,0")</f>
        <v>1,1,0</v>
      </c>
      <c r="G305" s="44" t="s">
        <v>1500</v>
      </c>
      <c r="H305" s="45">
        <f t="array" ref="H305">let(systemId,match(A305,index(systems,0,1),),refSystemId,match($H$1,index(systems,0,1),),x,index(systems,systemId,3),y,index(systems,systemId,4),refX,index(systems,refSystemId,3),refY,index(systems,refSystemId,4),round(sqrt((x-refX)^2+(y-refY)^2),3))</f>
        <v>337.596</v>
      </c>
      <c r="I305" s="41"/>
      <c r="J305" s="28" t="s">
        <v>418</v>
      </c>
      <c r="K305" s="41"/>
      <c r="L305" s="41"/>
      <c r="M305" s="41"/>
      <c r="N305" s="28" t="s">
        <v>905</v>
      </c>
      <c r="O305" s="48" t="s">
        <v>905</v>
      </c>
      <c r="P305" s="48" t="s">
        <v>905</v>
      </c>
      <c r="Q305" s="48" t="s">
        <v>905</v>
      </c>
      <c r="R305" s="48" t="s">
        <v>905</v>
      </c>
      <c r="S305" s="48" t="s">
        <v>905</v>
      </c>
      <c r="T305" s="48" t="s">
        <v>905</v>
      </c>
      <c r="U305" s="48" t="s">
        <v>905</v>
      </c>
      <c r="V305" s="48" t="s">
        <v>905</v>
      </c>
      <c r="W305" s="48" t="s">
        <v>905</v>
      </c>
      <c r="X305" s="48" t="s">
        <v>905</v>
      </c>
      <c r="Y305" s="48" t="s">
        <v>906</v>
      </c>
      <c r="Z305" s="48" t="s">
        <v>906</v>
      </c>
      <c r="AA305" s="48" t="s">
        <v>907</v>
      </c>
      <c r="AB305" s="48" t="s">
        <v>907</v>
      </c>
      <c r="AC305" s="48" t="s">
        <v>907</v>
      </c>
      <c r="AD305" s="48" t="s">
        <v>907</v>
      </c>
      <c r="AE305" s="48" t="s">
        <v>907</v>
      </c>
      <c r="AF305" s="48" t="s">
        <v>907</v>
      </c>
      <c r="AG305" s="48" t="s">
        <v>907</v>
      </c>
      <c r="AH305" s="48" t="s">
        <v>907</v>
      </c>
      <c r="AI305" s="48" t="s">
        <v>907</v>
      </c>
      <c r="AJ305" s="48" t="s">
        <v>907</v>
      </c>
      <c r="AK305" s="48" t="s">
        <v>907</v>
      </c>
      <c r="AL305" s="48" t="s">
        <v>907</v>
      </c>
      <c r="AM305" s="48" t="s">
        <v>907</v>
      </c>
      <c r="AN305" s="48" t="s">
        <v>907</v>
      </c>
      <c r="AO305" s="48" t="s">
        <v>906</v>
      </c>
      <c r="AP305" s="48" t="s">
        <v>906</v>
      </c>
      <c r="AQ305" s="48" t="s">
        <v>906</v>
      </c>
      <c r="AR305" s="48" t="s">
        <v>906</v>
      </c>
      <c r="AS305" s="48" t="s">
        <v>906</v>
      </c>
      <c r="AT305" s="48" t="s">
        <v>906</v>
      </c>
      <c r="AU305" s="48" t="s">
        <v>906</v>
      </c>
      <c r="AV305" s="52" t="s">
        <v>906</v>
      </c>
      <c r="AW305" s="52" t="s">
        <v>906</v>
      </c>
      <c r="AX305" s="52" t="s">
        <v>906</v>
      </c>
      <c r="AY305" s="52" t="s">
        <v>906</v>
      </c>
      <c r="AZ305" s="49" t="s">
        <v>906</v>
      </c>
    </row>
    <row r="306" ht="15.75" customHeight="1">
      <c r="A306" s="40">
        <v>272.0</v>
      </c>
      <c r="B306" s="28" t="s">
        <v>1501</v>
      </c>
      <c r="C306" s="41"/>
      <c r="D306" s="42">
        <f t="array" ref="D306">index(systems,match($A306,INDEX(systems,0,1),),3)</f>
        <v>563.403</v>
      </c>
      <c r="E306" s="42">
        <f t="array" ref="E306">index(systems,match($A306,INDEX(systems,0,1),),4)</f>
        <v>61.713</v>
      </c>
      <c r="F306" s="43" t="str">
        <f>IFERROR(__xludf.DUMMYFUNCTION("let(row, match($B306&amp;if($C306&lt;&gt;"""","" [""&amp;$C306&amp;""]"",""""),index(nebulae,,2),0),join("","",iferror(round(index(nebulae,row,5)/2,3),1),iferror(round(index(nebulae,row,6)/2,3),1),0))"),"1,1,0")</f>
        <v>1,1,0</v>
      </c>
      <c r="G306" s="44" t="s">
        <v>1502</v>
      </c>
      <c r="H306" s="45">
        <f t="array" ref="H306">let(systemId,match(A306,index(systems,0,1),),refSystemId,match($H$1,index(systems,0,1),),x,index(systems,systemId,3),y,index(systems,systemId,4),refX,index(systems,refSystemId,3),refY,index(systems,refSystemId,4),round(sqrt((x-refX)^2+(y-refY)^2),3))</f>
        <v>566.773</v>
      </c>
      <c r="I306" s="54"/>
      <c r="J306" s="54"/>
      <c r="K306" s="54"/>
      <c r="L306" s="54"/>
      <c r="M306" s="54"/>
      <c r="N306" s="49" t="s">
        <v>552</v>
      </c>
      <c r="O306" s="52" t="s">
        <v>442</v>
      </c>
      <c r="P306" s="52" t="s">
        <v>442</v>
      </c>
      <c r="Q306" s="52" t="s">
        <v>442</v>
      </c>
      <c r="R306" s="52" t="s">
        <v>442</v>
      </c>
      <c r="S306" s="48" t="s">
        <v>442</v>
      </c>
      <c r="T306" s="52" t="s">
        <v>442</v>
      </c>
      <c r="U306" s="52" t="s">
        <v>443</v>
      </c>
      <c r="V306" s="52" t="s">
        <v>443</v>
      </c>
      <c r="W306" s="52" t="s">
        <v>443</v>
      </c>
      <c r="X306" s="52" t="s">
        <v>443</v>
      </c>
      <c r="Y306" s="52" t="s">
        <v>444</v>
      </c>
      <c r="Z306" s="52" t="s">
        <v>444</v>
      </c>
      <c r="AA306" s="52" t="s">
        <v>445</v>
      </c>
      <c r="AB306" s="52" t="s">
        <v>445</v>
      </c>
      <c r="AC306" s="52" t="s">
        <v>445</v>
      </c>
      <c r="AD306" s="52" t="s">
        <v>445</v>
      </c>
      <c r="AE306" s="52" t="s">
        <v>445</v>
      </c>
      <c r="AF306" s="52" t="s">
        <v>445</v>
      </c>
      <c r="AG306" s="52" t="s">
        <v>445</v>
      </c>
      <c r="AH306" s="52" t="s">
        <v>445</v>
      </c>
      <c r="AI306" s="52" t="s">
        <v>445</v>
      </c>
      <c r="AJ306" s="52" t="s">
        <v>445</v>
      </c>
      <c r="AK306" s="52" t="s">
        <v>445</v>
      </c>
      <c r="AL306" s="52" t="s">
        <v>445</v>
      </c>
      <c r="AM306" s="52" t="s">
        <v>445</v>
      </c>
      <c r="AN306" s="52" t="s">
        <v>445</v>
      </c>
      <c r="AO306" s="52" t="s">
        <v>444</v>
      </c>
      <c r="AP306" s="52" t="s">
        <v>444</v>
      </c>
      <c r="AQ306" s="52" t="s">
        <v>444</v>
      </c>
      <c r="AR306" s="52" t="s">
        <v>446</v>
      </c>
      <c r="AS306" s="52" t="s">
        <v>446</v>
      </c>
      <c r="AT306" s="52" t="s">
        <v>446</v>
      </c>
      <c r="AU306" s="52" t="s">
        <v>446</v>
      </c>
      <c r="AV306" s="48" t="s">
        <v>446</v>
      </c>
      <c r="AW306" s="48" t="s">
        <v>446</v>
      </c>
      <c r="AX306" s="48" t="s">
        <v>446</v>
      </c>
      <c r="AY306" s="48" t="s">
        <v>446</v>
      </c>
      <c r="AZ306" s="28" t="s">
        <v>446</v>
      </c>
    </row>
    <row r="307" ht="15.75" customHeight="1">
      <c r="A307" s="40">
        <v>273.0</v>
      </c>
      <c r="B307" s="28" t="s">
        <v>1503</v>
      </c>
      <c r="C307" s="41"/>
      <c r="D307" s="42">
        <f t="array" ref="D307">index(systems,match($A307,INDEX(systems,0,1),),3)</f>
        <v>-369.912</v>
      </c>
      <c r="E307" s="42">
        <f t="array" ref="E307">index(systems,match($A307,INDEX(systems,0,1),),4)</f>
        <v>118.349</v>
      </c>
      <c r="F307" s="43" t="str">
        <f>IFERROR(__xludf.DUMMYFUNCTION("let(row, match($B307&amp;if($C307&lt;&gt;"""","" [""&amp;$C307&amp;""]"",""""),index(nebulae,,2),0),join("","",iferror(round(index(nebulae,row,5)/2,3),1),iferror(round(index(nebulae,row,6)/2,3),1),0))"),"1,1,0")</f>
        <v>1,1,0</v>
      </c>
      <c r="G307" s="44" t="s">
        <v>1504</v>
      </c>
      <c r="H307" s="45">
        <f t="array" ref="H307">let(systemId,match(A307,index(systems,0,1),),refSystemId,match($H$1,index(systems,0,1),),x,index(systems,systemId,3),y,index(systems,systemId,4),refX,index(systems,refSystemId,3),refY,index(systems,refSystemId,4),round(sqrt((x-refX)^2+(y-refY)^2),3))</f>
        <v>388.383</v>
      </c>
      <c r="I307" s="28" t="s">
        <v>408</v>
      </c>
      <c r="J307" s="28" t="s">
        <v>408</v>
      </c>
      <c r="K307" s="28" t="s">
        <v>408</v>
      </c>
      <c r="L307" s="28" t="s">
        <v>408</v>
      </c>
      <c r="M307" s="28" t="s">
        <v>408</v>
      </c>
      <c r="N307" s="28" t="s">
        <v>408</v>
      </c>
      <c r="O307" s="41"/>
      <c r="P307" s="48" t="s">
        <v>449</v>
      </c>
      <c r="Q307" s="48" t="s">
        <v>449</v>
      </c>
      <c r="R307" s="48" t="s">
        <v>449</v>
      </c>
      <c r="S307" s="48" t="s">
        <v>449</v>
      </c>
      <c r="T307" s="48" t="s">
        <v>449</v>
      </c>
      <c r="U307" s="48" t="s">
        <v>449</v>
      </c>
      <c r="V307" s="48" t="s">
        <v>449</v>
      </c>
      <c r="W307" s="48" t="s">
        <v>449</v>
      </c>
      <c r="X307" s="48" t="s">
        <v>449</v>
      </c>
      <c r="Y307" s="48" t="s">
        <v>449</v>
      </c>
      <c r="Z307" s="48" t="s">
        <v>449</v>
      </c>
      <c r="AA307" s="48" t="s">
        <v>1505</v>
      </c>
      <c r="AB307" s="48" t="s">
        <v>1505</v>
      </c>
      <c r="AC307" s="48" t="s">
        <v>1505</v>
      </c>
      <c r="AD307" s="48" t="s">
        <v>1505</v>
      </c>
      <c r="AE307" s="48" t="s">
        <v>1505</v>
      </c>
      <c r="AF307" s="48" t="s">
        <v>1505</v>
      </c>
      <c r="AG307" s="48" t="s">
        <v>1505</v>
      </c>
      <c r="AH307" s="48" t="s">
        <v>1506</v>
      </c>
      <c r="AI307" s="48" t="s">
        <v>452</v>
      </c>
      <c r="AJ307" s="48" t="s">
        <v>452</v>
      </c>
      <c r="AK307" s="48" t="s">
        <v>452</v>
      </c>
      <c r="AL307" s="48" t="s">
        <v>452</v>
      </c>
      <c r="AM307" s="48" t="s">
        <v>452</v>
      </c>
      <c r="AN307" s="48" t="s">
        <v>452</v>
      </c>
      <c r="AO307" s="48" t="s">
        <v>452</v>
      </c>
      <c r="AP307" s="48" t="s">
        <v>452</v>
      </c>
      <c r="AQ307" s="48" t="s">
        <v>686</v>
      </c>
      <c r="AR307" s="48" t="s">
        <v>686</v>
      </c>
      <c r="AS307" s="48" t="s">
        <v>687</v>
      </c>
      <c r="AT307" s="48" t="s">
        <v>454</v>
      </c>
      <c r="AU307" s="48" t="s">
        <v>454</v>
      </c>
      <c r="AV307" s="52" t="s">
        <v>454</v>
      </c>
      <c r="AW307" s="52" t="s">
        <v>454</v>
      </c>
      <c r="AX307" s="52" t="s">
        <v>454</v>
      </c>
      <c r="AY307" s="52" t="s">
        <v>454</v>
      </c>
      <c r="AZ307" s="49" t="s">
        <v>455</v>
      </c>
    </row>
    <row r="308" ht="15.75" customHeight="1">
      <c r="A308" s="40">
        <v>274.0</v>
      </c>
      <c r="B308" s="28" t="s">
        <v>1507</v>
      </c>
      <c r="C308" s="41"/>
      <c r="D308" s="42">
        <f t="array" ref="D308">index(systems,match($A308,INDEX(systems,0,1),),3)</f>
        <v>201.099</v>
      </c>
      <c r="E308" s="42">
        <f t="array" ref="E308">index(systems,match($A308,INDEX(systems,0,1),),4)</f>
        <v>-55.363</v>
      </c>
      <c r="F308" s="43" t="str">
        <f>IFERROR(__xludf.DUMMYFUNCTION("let(row, match($B308&amp;if($C308&lt;&gt;"""","" [""&amp;$C308&amp;""]"",""""),index(nebulae,,2),0),join("","",iferror(round(index(nebulae,row,5)/2,3),1),iferror(round(index(nebulae,row,6)/2,3),1),0))"),"1,1,0")</f>
        <v>1,1,0</v>
      </c>
      <c r="G308" s="44" t="s">
        <v>1508</v>
      </c>
      <c r="H308" s="45">
        <f t="array" ref="H308">let(systemId,match(A308,index(systems,0,1),),refSystemId,match($H$1,index(systems,0,1),),x,index(systems,systemId,3),y,index(systems,systemId,4),refX,index(systems,refSystemId,3),refY,index(systems,refSystemId,4),round(sqrt((x-refX)^2+(y-refY)^2),3))</f>
        <v>208.581</v>
      </c>
      <c r="I308" s="53"/>
      <c r="J308" s="46" t="s">
        <v>418</v>
      </c>
      <c r="K308" s="53"/>
      <c r="L308" s="53"/>
      <c r="M308" s="46" t="s">
        <v>500</v>
      </c>
      <c r="N308" s="28" t="s">
        <v>555</v>
      </c>
      <c r="O308" s="48" t="s">
        <v>555</v>
      </c>
      <c r="P308" s="48" t="s">
        <v>555</v>
      </c>
      <c r="Q308" s="48" t="s">
        <v>555</v>
      </c>
      <c r="R308" s="48" t="s">
        <v>555</v>
      </c>
      <c r="S308" s="48" t="s">
        <v>555</v>
      </c>
      <c r="T308" s="48" t="s">
        <v>555</v>
      </c>
      <c r="U308" s="48" t="s">
        <v>555</v>
      </c>
      <c r="V308" s="48" t="s">
        <v>555</v>
      </c>
      <c r="W308" s="48" t="s">
        <v>555</v>
      </c>
      <c r="X308" s="48" t="s">
        <v>555</v>
      </c>
      <c r="Y308" s="48" t="s">
        <v>992</v>
      </c>
      <c r="Z308" s="48" t="s">
        <v>992</v>
      </c>
      <c r="AA308" s="48" t="s">
        <v>993</v>
      </c>
      <c r="AB308" s="48" t="s">
        <v>993</v>
      </c>
      <c r="AC308" s="48" t="s">
        <v>993</v>
      </c>
      <c r="AD308" s="48" t="s">
        <v>993</v>
      </c>
      <c r="AE308" s="48" t="s">
        <v>993</v>
      </c>
      <c r="AF308" s="48" t="s">
        <v>993</v>
      </c>
      <c r="AG308" s="48" t="s">
        <v>993</v>
      </c>
      <c r="AH308" s="48" t="s">
        <v>993</v>
      </c>
      <c r="AI308" s="48" t="s">
        <v>993</v>
      </c>
      <c r="AJ308" s="48" t="s">
        <v>993</v>
      </c>
      <c r="AK308" s="48" t="s">
        <v>993</v>
      </c>
      <c r="AL308" s="48" t="s">
        <v>993</v>
      </c>
      <c r="AM308" s="48" t="s">
        <v>993</v>
      </c>
      <c r="AN308" s="48" t="s">
        <v>993</v>
      </c>
      <c r="AO308" s="48" t="s">
        <v>992</v>
      </c>
      <c r="AP308" s="48" t="s">
        <v>992</v>
      </c>
      <c r="AQ308" s="48" t="s">
        <v>992</v>
      </c>
      <c r="AR308" s="48" t="s">
        <v>992</v>
      </c>
      <c r="AS308" s="48" t="s">
        <v>992</v>
      </c>
      <c r="AT308" s="48" t="s">
        <v>992</v>
      </c>
      <c r="AU308" s="48" t="s">
        <v>992</v>
      </c>
      <c r="AV308" s="48" t="s">
        <v>994</v>
      </c>
      <c r="AW308" s="48" t="s">
        <v>994</v>
      </c>
      <c r="AX308" s="48" t="s">
        <v>994</v>
      </c>
      <c r="AY308" s="48" t="s">
        <v>994</v>
      </c>
      <c r="AZ308" s="49" t="s">
        <v>994</v>
      </c>
    </row>
    <row r="309" ht="15.75" customHeight="1">
      <c r="A309" s="40">
        <v>275.0</v>
      </c>
      <c r="B309" s="28" t="s">
        <v>1509</v>
      </c>
      <c r="C309" s="41"/>
      <c r="D309" s="42">
        <f t="array" ref="D309">index(systems,match($A309,INDEX(systems,0,1),),3)</f>
        <v>-193.914</v>
      </c>
      <c r="E309" s="42">
        <f t="array" ref="E309">index(systems,match($A309,INDEX(systems,0,1),),4)</f>
        <v>495.747</v>
      </c>
      <c r="F309" s="43" t="str">
        <f>IFERROR(__xludf.DUMMYFUNCTION("let(row, match($B309&amp;if($C309&lt;&gt;"""","" [""&amp;$C309&amp;""]"",""""),index(nebulae,,2),0),join("","",iferror(round(index(nebulae,row,5)/2,3),1),iferror(round(index(nebulae,row,6)/2,3),1),0))"),"1,1,0")</f>
        <v>1,1,0</v>
      </c>
      <c r="G309" s="44" t="s">
        <v>1510</v>
      </c>
      <c r="H309" s="45">
        <f t="array" ref="H309">let(systemId,match(A309,index(systems,0,1),),refSystemId,match($H$1,index(systems,0,1),),x,index(systems,systemId,3),y,index(systems,systemId,4),refX,index(systems,refSystemId,3),refY,index(systems,refSystemId,4),round(sqrt((x-refX)^2+(y-refY)^2),3))</f>
        <v>532.323</v>
      </c>
      <c r="I309" s="41"/>
      <c r="J309" s="41"/>
      <c r="K309" s="41"/>
      <c r="L309" s="41"/>
      <c r="M309" s="41"/>
      <c r="N309" s="28" t="s">
        <v>497</v>
      </c>
      <c r="O309" s="48" t="s">
        <v>497</v>
      </c>
      <c r="P309" s="48" t="s">
        <v>497</v>
      </c>
      <c r="Q309" s="48" t="s">
        <v>497</v>
      </c>
      <c r="R309" s="48" t="s">
        <v>497</v>
      </c>
      <c r="S309" s="48" t="s">
        <v>418</v>
      </c>
      <c r="T309" s="48" t="s">
        <v>418</v>
      </c>
      <c r="U309" s="48" t="s">
        <v>418</v>
      </c>
      <c r="V309" s="48" t="s">
        <v>418</v>
      </c>
      <c r="W309" s="48" t="s">
        <v>418</v>
      </c>
      <c r="X309" s="48" t="s">
        <v>418</v>
      </c>
      <c r="Y309" s="48" t="s">
        <v>422</v>
      </c>
      <c r="Z309" s="48" t="s">
        <v>422</v>
      </c>
      <c r="AA309" s="48" t="s">
        <v>422</v>
      </c>
      <c r="AB309" s="48" t="s">
        <v>422</v>
      </c>
      <c r="AC309" s="48" t="s">
        <v>422</v>
      </c>
      <c r="AD309" s="48" t="s">
        <v>422</v>
      </c>
      <c r="AE309" s="48" t="s">
        <v>422</v>
      </c>
      <c r="AF309" s="48" t="s">
        <v>422</v>
      </c>
      <c r="AG309" s="48" t="s">
        <v>422</v>
      </c>
      <c r="AH309" s="48" t="s">
        <v>422</v>
      </c>
      <c r="AI309" s="48" t="s">
        <v>422</v>
      </c>
      <c r="AJ309" s="48" t="s">
        <v>422</v>
      </c>
      <c r="AK309" s="48" t="s">
        <v>422</v>
      </c>
      <c r="AL309" s="48" t="s">
        <v>422</v>
      </c>
      <c r="AM309" s="48" t="s">
        <v>422</v>
      </c>
      <c r="AN309" s="48" t="s">
        <v>422</v>
      </c>
      <c r="AO309" s="48" t="s">
        <v>422</v>
      </c>
      <c r="AP309" s="48" t="s">
        <v>422</v>
      </c>
      <c r="AQ309" s="48" t="s">
        <v>422</v>
      </c>
      <c r="AR309" s="48" t="s">
        <v>422</v>
      </c>
      <c r="AS309" s="48" t="s">
        <v>422</v>
      </c>
      <c r="AT309" s="48" t="s">
        <v>422</v>
      </c>
      <c r="AU309" s="48" t="s">
        <v>422</v>
      </c>
      <c r="AV309" s="52" t="s">
        <v>422</v>
      </c>
      <c r="AW309" s="48" t="s">
        <v>422</v>
      </c>
      <c r="AX309" s="48" t="s">
        <v>422</v>
      </c>
      <c r="AY309" s="48" t="s">
        <v>422</v>
      </c>
      <c r="AZ309" s="28" t="s">
        <v>422</v>
      </c>
    </row>
    <row r="310" ht="15.75" customHeight="1">
      <c r="A310" s="40">
        <v>276.0</v>
      </c>
      <c r="B310" s="28" t="s">
        <v>1511</v>
      </c>
      <c r="C310" s="41"/>
      <c r="D310" s="42">
        <f t="array" ref="D310">index(systems,match($A310,INDEX(systems,0,1),),3)</f>
        <v>432.196</v>
      </c>
      <c r="E310" s="42">
        <f t="array" ref="E310">index(systems,match($A310,INDEX(systems,0,1),),4)</f>
        <v>-150.01</v>
      </c>
      <c r="F310" s="43" t="str">
        <f>IFERROR(__xludf.DUMMYFUNCTION("let(row, match($B310&amp;if($C310&lt;&gt;"""","" [""&amp;$C310&amp;""]"",""""),index(nebulae,,2),0),join("","",iferror(round(index(nebulae,row,5)/2,3),1),iferror(round(index(nebulae,row,6)/2,3),1),0))"),"1,1,0")</f>
        <v>1,1,0</v>
      </c>
      <c r="G310" s="44" t="s">
        <v>1512</v>
      </c>
      <c r="H310" s="45">
        <f t="array" ref="H310">let(systemId,match(A310,index(systems,0,1),),refSystemId,match($H$1,index(systems,0,1),),x,index(systems,systemId,3),y,index(systems,systemId,4),refX,index(systems,refSystemId,3),refY,index(systems,refSystemId,4),round(sqrt((x-refX)^2+(y-refY)^2),3))</f>
        <v>457.489</v>
      </c>
      <c r="I310" s="53"/>
      <c r="J310" s="53"/>
      <c r="K310" s="53"/>
      <c r="L310" s="53"/>
      <c r="M310" s="53"/>
      <c r="N310" s="28" t="s">
        <v>666</v>
      </c>
      <c r="O310" s="48" t="s">
        <v>666</v>
      </c>
      <c r="P310" s="48" t="s">
        <v>666</v>
      </c>
      <c r="Q310" s="48" t="s">
        <v>666</v>
      </c>
      <c r="R310" s="48" t="s">
        <v>666</v>
      </c>
      <c r="S310" s="48" t="s">
        <v>666</v>
      </c>
      <c r="T310" s="48" t="s">
        <v>666</v>
      </c>
      <c r="U310" s="48" t="s">
        <v>666</v>
      </c>
      <c r="V310" s="48" t="s">
        <v>666</v>
      </c>
      <c r="W310" s="48" t="s">
        <v>666</v>
      </c>
      <c r="X310" s="48" t="s">
        <v>666</v>
      </c>
      <c r="Y310" s="48" t="s">
        <v>666</v>
      </c>
      <c r="Z310" s="48" t="s">
        <v>666</v>
      </c>
      <c r="AA310" s="48" t="s">
        <v>1024</v>
      </c>
      <c r="AB310" s="48" t="s">
        <v>1024</v>
      </c>
      <c r="AC310" s="48" t="s">
        <v>1024</v>
      </c>
      <c r="AD310" s="48" t="s">
        <v>1024</v>
      </c>
      <c r="AE310" s="48" t="s">
        <v>1024</v>
      </c>
      <c r="AF310" s="48" t="s">
        <v>1024</v>
      </c>
      <c r="AG310" s="48" t="s">
        <v>1024</v>
      </c>
      <c r="AH310" s="48" t="s">
        <v>1024</v>
      </c>
      <c r="AI310" s="48" t="s">
        <v>1024</v>
      </c>
      <c r="AJ310" s="48" t="s">
        <v>1024</v>
      </c>
      <c r="AK310" s="48" t="s">
        <v>1024</v>
      </c>
      <c r="AL310" s="48" t="s">
        <v>1024</v>
      </c>
      <c r="AM310" s="48" t="s">
        <v>1024</v>
      </c>
      <c r="AN310" s="48" t="s">
        <v>1024</v>
      </c>
      <c r="AO310" s="48" t="s">
        <v>666</v>
      </c>
      <c r="AP310" s="48" t="s">
        <v>666</v>
      </c>
      <c r="AQ310" s="48" t="s">
        <v>666</v>
      </c>
      <c r="AR310" s="48" t="s">
        <v>666</v>
      </c>
      <c r="AS310" s="48" t="s">
        <v>666</v>
      </c>
      <c r="AT310" s="48" t="s">
        <v>666</v>
      </c>
      <c r="AU310" s="48" t="s">
        <v>666</v>
      </c>
      <c r="AV310" s="48" t="s">
        <v>666</v>
      </c>
      <c r="AW310" s="48" t="s">
        <v>666</v>
      </c>
      <c r="AX310" s="48" t="s">
        <v>666</v>
      </c>
      <c r="AY310" s="48" t="s">
        <v>666</v>
      </c>
      <c r="AZ310" s="28" t="s">
        <v>666</v>
      </c>
    </row>
    <row r="311" ht="15.75" customHeight="1">
      <c r="A311" s="40">
        <v>277.0</v>
      </c>
      <c r="B311" s="28" t="s">
        <v>1513</v>
      </c>
      <c r="C311" s="41"/>
      <c r="D311" s="42">
        <f t="array" ref="D311">index(systems,match($A311,INDEX(systems,0,1),),3)</f>
        <v>-31.288</v>
      </c>
      <c r="E311" s="42">
        <f t="array" ref="E311">index(systems,match($A311,INDEX(systems,0,1),),4)</f>
        <v>112.658</v>
      </c>
      <c r="F311" s="43" t="str">
        <f>IFERROR(__xludf.DUMMYFUNCTION("let(row, match($B311&amp;if($C311&lt;&gt;"""","" [""&amp;$C311&amp;""]"",""""),index(nebulae,,2),0),join("","",iferror(round(index(nebulae,row,5)/2,3),1),iferror(round(index(nebulae,row,6)/2,3),1),0))"),"1,1,0")</f>
        <v>1,1,0</v>
      </c>
      <c r="G311" s="44" t="s">
        <v>1514</v>
      </c>
      <c r="H311" s="45">
        <f t="array" ref="H311">let(systemId,match(A311,index(systems,0,1),),refSystemId,match($H$1,index(systems,0,1),),x,index(systems,systemId,3),y,index(systems,systemId,4),refX,index(systems,refSystemId,3),refY,index(systems,refSystemId,4),round(sqrt((x-refX)^2+(y-refY)^2),3))</f>
        <v>116.922</v>
      </c>
      <c r="I311" s="53"/>
      <c r="J311" s="53"/>
      <c r="K311" s="46" t="s">
        <v>523</v>
      </c>
      <c r="L311" s="46" t="s">
        <v>523</v>
      </c>
      <c r="M311" s="47" t="s">
        <v>524</v>
      </c>
      <c r="N311" s="28" t="s">
        <v>525</v>
      </c>
      <c r="O311" s="48" t="s">
        <v>525</v>
      </c>
      <c r="P311" s="48" t="s">
        <v>525</v>
      </c>
      <c r="Q311" s="48" t="s">
        <v>525</v>
      </c>
      <c r="R311" s="48" t="s">
        <v>525</v>
      </c>
      <c r="S311" s="48" t="s">
        <v>525</v>
      </c>
      <c r="T311" s="48" t="s">
        <v>525</v>
      </c>
      <c r="U311" s="48" t="s">
        <v>525</v>
      </c>
      <c r="V311" s="48" t="s">
        <v>525</v>
      </c>
      <c r="W311" s="48" t="s">
        <v>525</v>
      </c>
      <c r="X311" s="48" t="s">
        <v>525</v>
      </c>
      <c r="Y311" s="48" t="s">
        <v>526</v>
      </c>
      <c r="Z311" s="48" t="s">
        <v>526</v>
      </c>
      <c r="AA311" s="48" t="s">
        <v>527</v>
      </c>
      <c r="AB311" s="48" t="s">
        <v>527</v>
      </c>
      <c r="AC311" s="48" t="s">
        <v>527</v>
      </c>
      <c r="AD311" s="48" t="s">
        <v>527</v>
      </c>
      <c r="AE311" s="48" t="s">
        <v>527</v>
      </c>
      <c r="AF311" s="48" t="s">
        <v>527</v>
      </c>
      <c r="AG311" s="48" t="s">
        <v>527</v>
      </c>
      <c r="AH311" s="48" t="s">
        <v>528</v>
      </c>
      <c r="AI311" s="48" t="s">
        <v>529</v>
      </c>
      <c r="AJ311" s="48" t="s">
        <v>529</v>
      </c>
      <c r="AK311" s="48" t="s">
        <v>529</v>
      </c>
      <c r="AL311" s="48" t="s">
        <v>529</v>
      </c>
      <c r="AM311" s="48" t="s">
        <v>529</v>
      </c>
      <c r="AN311" s="48" t="s">
        <v>529</v>
      </c>
      <c r="AO311" s="48" t="s">
        <v>529</v>
      </c>
      <c r="AP311" s="48" t="s">
        <v>529</v>
      </c>
      <c r="AQ311" s="48" t="s">
        <v>529</v>
      </c>
      <c r="AR311" s="48" t="s">
        <v>529</v>
      </c>
      <c r="AS311" s="48" t="s">
        <v>833</v>
      </c>
      <c r="AT311" s="48" t="s">
        <v>833</v>
      </c>
      <c r="AU311" s="48" t="s">
        <v>833</v>
      </c>
      <c r="AV311" s="48" t="s">
        <v>833</v>
      </c>
      <c r="AW311" s="48" t="s">
        <v>418</v>
      </c>
      <c r="AX311" s="48" t="s">
        <v>531</v>
      </c>
      <c r="AY311" s="48" t="s">
        <v>531</v>
      </c>
      <c r="AZ311" s="28" t="s">
        <v>896</v>
      </c>
    </row>
    <row r="312" ht="15.75" customHeight="1">
      <c r="A312" s="40">
        <v>278.0</v>
      </c>
      <c r="B312" s="28" t="s">
        <v>1515</v>
      </c>
      <c r="C312" s="41"/>
      <c r="D312" s="42">
        <f t="array" ref="D312">index(systems,match($A312,INDEX(systems,0,1),),3)</f>
        <v>551.924</v>
      </c>
      <c r="E312" s="42">
        <f t="array" ref="E312">index(systems,match($A312,INDEX(systems,0,1),),4)</f>
        <v>-52.639</v>
      </c>
      <c r="F312" s="43" t="str">
        <f>IFERROR(__xludf.DUMMYFUNCTION("let(row, match($B312&amp;if($C312&lt;&gt;"""","" [""&amp;$C312&amp;""]"",""""),index(nebulae,,2),0),join("","",iferror(round(index(nebulae,row,5)/2,3),1),iferror(round(index(nebulae,row,6)/2,3),1),0))"),"1,1,0")</f>
        <v>1,1,0</v>
      </c>
      <c r="G312" s="44" t="s">
        <v>1516</v>
      </c>
      <c r="H312" s="45">
        <f t="array" ref="H312">let(systemId,match(A312,index(systems,0,1),),refSystemId,match($H$1,index(systems,0,1),),x,index(systems,systemId,3),y,index(systems,systemId,4),refX,index(systems,refSystemId,3),refY,index(systems,refSystemId,4),round(sqrt((x-refX)^2+(y-refY)^2),3))</f>
        <v>554.429</v>
      </c>
      <c r="I312" s="46" t="s">
        <v>408</v>
      </c>
      <c r="J312" s="46" t="s">
        <v>408</v>
      </c>
      <c r="K312" s="46" t="s">
        <v>408</v>
      </c>
      <c r="L312" s="46" t="s">
        <v>408</v>
      </c>
      <c r="M312" s="46" t="s">
        <v>408</v>
      </c>
      <c r="N312" s="28" t="s">
        <v>408</v>
      </c>
      <c r="O312" s="41"/>
      <c r="P312" s="48" t="s">
        <v>1074</v>
      </c>
      <c r="Q312" s="48" t="s">
        <v>1074</v>
      </c>
      <c r="R312" s="48" t="s">
        <v>1074</v>
      </c>
      <c r="S312" s="48" t="s">
        <v>1074</v>
      </c>
      <c r="T312" s="48" t="s">
        <v>1074</v>
      </c>
      <c r="U312" s="48" t="s">
        <v>1074</v>
      </c>
      <c r="V312" s="48" t="s">
        <v>1074</v>
      </c>
      <c r="W312" s="48" t="s">
        <v>1074</v>
      </c>
      <c r="X312" s="48" t="s">
        <v>1074</v>
      </c>
      <c r="Y312" s="48" t="s">
        <v>422</v>
      </c>
      <c r="Z312" s="48" t="s">
        <v>422</v>
      </c>
      <c r="AA312" s="48" t="s">
        <v>422</v>
      </c>
      <c r="AB312" s="48" t="s">
        <v>422</v>
      </c>
      <c r="AC312" s="48" t="s">
        <v>422</v>
      </c>
      <c r="AD312" s="48" t="s">
        <v>422</v>
      </c>
      <c r="AE312" s="48" t="s">
        <v>422</v>
      </c>
      <c r="AF312" s="48" t="s">
        <v>422</v>
      </c>
      <c r="AG312" s="48" t="s">
        <v>422</v>
      </c>
      <c r="AH312" s="48" t="s">
        <v>422</v>
      </c>
      <c r="AI312" s="48" t="s">
        <v>422</v>
      </c>
      <c r="AJ312" s="48" t="s">
        <v>422</v>
      </c>
      <c r="AK312" s="48" t="s">
        <v>422</v>
      </c>
      <c r="AL312" s="48" t="s">
        <v>422</v>
      </c>
      <c r="AM312" s="48" t="s">
        <v>422</v>
      </c>
      <c r="AN312" s="48" t="s">
        <v>422</v>
      </c>
      <c r="AO312" s="48" t="s">
        <v>422</v>
      </c>
      <c r="AP312" s="48" t="s">
        <v>422</v>
      </c>
      <c r="AQ312" s="48" t="s">
        <v>422</v>
      </c>
      <c r="AR312" s="48" t="s">
        <v>422</v>
      </c>
      <c r="AS312" s="48" t="s">
        <v>422</v>
      </c>
      <c r="AT312" s="52" t="s">
        <v>422</v>
      </c>
      <c r="AU312" s="52" t="s">
        <v>422</v>
      </c>
      <c r="AV312" s="52" t="s">
        <v>422</v>
      </c>
      <c r="AW312" s="52" t="s">
        <v>422</v>
      </c>
      <c r="AX312" s="52" t="s">
        <v>422</v>
      </c>
      <c r="AY312" s="52" t="s">
        <v>422</v>
      </c>
      <c r="AZ312" s="28" t="s">
        <v>422</v>
      </c>
    </row>
    <row r="313" ht="15.75" customHeight="1">
      <c r="A313" s="40">
        <v>279.0</v>
      </c>
      <c r="B313" s="28" t="s">
        <v>1517</v>
      </c>
      <c r="C313" s="41"/>
      <c r="D313" s="42">
        <f t="array" ref="D313">index(systems,match($A313,INDEX(systems,0,1),),3)</f>
        <v>-242.749</v>
      </c>
      <c r="E313" s="42">
        <f t="array" ref="E313">index(systems,match($A313,INDEX(systems,0,1),),4)</f>
        <v>-296.299</v>
      </c>
      <c r="F313" s="43" t="str">
        <f>IFERROR(__xludf.DUMMYFUNCTION("let(row, match($B313&amp;if($C313&lt;&gt;"""","" [""&amp;$C313&amp;""]"",""""),index(nebulae,,2),0),join("","",iferror(round(index(nebulae,row,5)/2,3),1),iferror(round(index(nebulae,row,6)/2,3),1),0))"),"1,1,0")</f>
        <v>1,1,0</v>
      </c>
      <c r="G313" s="44" t="s">
        <v>1518</v>
      </c>
      <c r="H313" s="45">
        <f t="array" ref="H313">let(systemId,match(A313,index(systems,0,1),),refSystemId,match($H$1,index(systems,0,1),),x,index(systems,systemId,3),y,index(systems,systemId,4),refX,index(systems,refSystemId,3),refY,index(systems,refSystemId,4),round(sqrt((x-refX)^2+(y-refY)^2),3))</f>
        <v>383.041</v>
      </c>
      <c r="I313" s="28" t="s">
        <v>408</v>
      </c>
      <c r="J313" s="48" t="s">
        <v>408</v>
      </c>
      <c r="K313" s="48" t="s">
        <v>408</v>
      </c>
      <c r="L313" s="47" t="s">
        <v>408</v>
      </c>
      <c r="M313" s="47" t="s">
        <v>408</v>
      </c>
      <c r="N313" s="28" t="s">
        <v>408</v>
      </c>
      <c r="O313" s="41"/>
      <c r="P313" s="48" t="s">
        <v>558</v>
      </c>
      <c r="Q313" s="48" t="s">
        <v>558</v>
      </c>
      <c r="R313" s="48" t="s">
        <v>558</v>
      </c>
      <c r="S313" s="48" t="s">
        <v>558</v>
      </c>
      <c r="T313" s="48" t="s">
        <v>558</v>
      </c>
      <c r="U313" s="48" t="s">
        <v>558</v>
      </c>
      <c r="V313" s="48" t="s">
        <v>558</v>
      </c>
      <c r="W313" s="48" t="s">
        <v>558</v>
      </c>
      <c r="X313" s="48" t="s">
        <v>558</v>
      </c>
      <c r="Y313" s="48" t="s">
        <v>560</v>
      </c>
      <c r="Z313" s="48" t="s">
        <v>560</v>
      </c>
      <c r="AA313" s="48" t="s">
        <v>560</v>
      </c>
      <c r="AB313" s="48" t="s">
        <v>560</v>
      </c>
      <c r="AC313" s="48" t="s">
        <v>560</v>
      </c>
      <c r="AD313" s="48" t="s">
        <v>560</v>
      </c>
      <c r="AE313" s="48" t="s">
        <v>560</v>
      </c>
      <c r="AF313" s="48" t="s">
        <v>560</v>
      </c>
      <c r="AG313" s="48" t="s">
        <v>560</v>
      </c>
      <c r="AH313" s="48" t="s">
        <v>560</v>
      </c>
      <c r="AI313" s="48" t="s">
        <v>560</v>
      </c>
      <c r="AJ313" s="48" t="s">
        <v>560</v>
      </c>
      <c r="AK313" s="48" t="s">
        <v>560</v>
      </c>
      <c r="AL313" s="48" t="s">
        <v>560</v>
      </c>
      <c r="AM313" s="48" t="s">
        <v>560</v>
      </c>
      <c r="AN313" s="48" t="s">
        <v>560</v>
      </c>
      <c r="AO313" s="48" t="s">
        <v>560</v>
      </c>
      <c r="AP313" s="48" t="s">
        <v>560</v>
      </c>
      <c r="AQ313" s="48" t="s">
        <v>560</v>
      </c>
      <c r="AR313" s="48" t="s">
        <v>560</v>
      </c>
      <c r="AS313" s="48" t="s">
        <v>418</v>
      </c>
      <c r="AT313" s="48" t="s">
        <v>418</v>
      </c>
      <c r="AU313" s="48" t="s">
        <v>418</v>
      </c>
      <c r="AV313" s="48" t="s">
        <v>1280</v>
      </c>
      <c r="AW313" s="48" t="s">
        <v>1280</v>
      </c>
      <c r="AX313" s="48" t="s">
        <v>1281</v>
      </c>
      <c r="AY313" s="48" t="s">
        <v>1281</v>
      </c>
      <c r="AZ313" s="51" t="s">
        <v>1281</v>
      </c>
    </row>
    <row r="314" ht="15.75" customHeight="1">
      <c r="A314" s="40">
        <v>280.0</v>
      </c>
      <c r="B314" s="28" t="s">
        <v>1519</v>
      </c>
      <c r="C314" s="28" t="s">
        <v>1520</v>
      </c>
      <c r="D314" s="42">
        <f t="array" ref="D314">index(systems,match($A314,INDEX(systems,0,1),),3)</f>
        <v>-254.159</v>
      </c>
      <c r="E314" s="42">
        <f t="array" ref="E314">index(systems,match($A314,INDEX(systems,0,1),),4)</f>
        <v>166.531</v>
      </c>
      <c r="F314" s="43" t="str">
        <f>IFERROR(__xludf.DUMMYFUNCTION("let(row, match($B314&amp;if($C314&lt;&gt;"""","" [""&amp;$C314&amp;""]"",""""),index(nebulae,,2),0),join("","",iferror(round(index(nebulae,row,5)/2,3),1),iferror(round(index(nebulae,row,6)/2,3),1),0))"),"1,1,0")</f>
        <v>1,1,0</v>
      </c>
      <c r="G314" s="44" t="s">
        <v>1521</v>
      </c>
      <c r="H314" s="45">
        <f t="array" ref="H314">let(systemId,match(A314,index(systems,0,1),),refSystemId,match($H$1,index(systems,0,1),),x,index(systems,systemId,3),y,index(systems,systemId,4),refX,index(systems,refSystemId,3),refY,index(systems,refSystemId,4),round(sqrt((x-refX)^2+(y-refY)^2),3))</f>
        <v>303.857</v>
      </c>
      <c r="I314" s="46" t="s">
        <v>408</v>
      </c>
      <c r="J314" s="46" t="s">
        <v>408</v>
      </c>
      <c r="K314" s="46" t="s">
        <v>408</v>
      </c>
      <c r="L314" s="46" t="s">
        <v>408</v>
      </c>
      <c r="M314" s="48" t="s">
        <v>408</v>
      </c>
      <c r="N314" s="28" t="s">
        <v>408</v>
      </c>
      <c r="O314" s="41"/>
      <c r="P314" s="48" t="s">
        <v>435</v>
      </c>
      <c r="Q314" s="48" t="s">
        <v>435</v>
      </c>
      <c r="R314" s="48" t="s">
        <v>435</v>
      </c>
      <c r="S314" s="48" t="s">
        <v>435</v>
      </c>
      <c r="T314" s="48" t="s">
        <v>435</v>
      </c>
      <c r="U314" s="48" t="s">
        <v>435</v>
      </c>
      <c r="V314" s="48" t="s">
        <v>435</v>
      </c>
      <c r="W314" s="48" t="s">
        <v>435</v>
      </c>
      <c r="X314" s="48" t="s">
        <v>435</v>
      </c>
      <c r="Y314" s="48" t="s">
        <v>422</v>
      </c>
      <c r="Z314" s="48" t="s">
        <v>422</v>
      </c>
      <c r="AA314" s="48" t="s">
        <v>422</v>
      </c>
      <c r="AB314" s="48" t="s">
        <v>422</v>
      </c>
      <c r="AC314" s="48" t="s">
        <v>422</v>
      </c>
      <c r="AD314" s="48" t="s">
        <v>422</v>
      </c>
      <c r="AE314" s="48" t="s">
        <v>422</v>
      </c>
      <c r="AF314" s="48" t="s">
        <v>422</v>
      </c>
      <c r="AG314" s="48" t="s">
        <v>422</v>
      </c>
      <c r="AH314" s="48" t="s">
        <v>422</v>
      </c>
      <c r="AI314" s="48" t="s">
        <v>422</v>
      </c>
      <c r="AJ314" s="48" t="s">
        <v>422</v>
      </c>
      <c r="AK314" s="48" t="s">
        <v>422</v>
      </c>
      <c r="AL314" s="48" t="s">
        <v>422</v>
      </c>
      <c r="AM314" s="48" t="s">
        <v>422</v>
      </c>
      <c r="AN314" s="48" t="s">
        <v>422</v>
      </c>
      <c r="AO314" s="48" t="s">
        <v>422</v>
      </c>
      <c r="AP314" s="48" t="s">
        <v>422</v>
      </c>
      <c r="AQ314" s="48" t="s">
        <v>422</v>
      </c>
      <c r="AR314" s="48" t="s">
        <v>422</v>
      </c>
      <c r="AS314" s="48" t="s">
        <v>422</v>
      </c>
      <c r="AT314" s="48" t="s">
        <v>422</v>
      </c>
      <c r="AU314" s="48" t="s">
        <v>422</v>
      </c>
      <c r="AV314" s="48" t="s">
        <v>422</v>
      </c>
      <c r="AW314" s="48" t="s">
        <v>422</v>
      </c>
      <c r="AX314" s="48" t="s">
        <v>422</v>
      </c>
      <c r="AY314" s="48" t="s">
        <v>422</v>
      </c>
      <c r="AZ314" s="28" t="s">
        <v>422</v>
      </c>
    </row>
    <row r="315" ht="15.75" customHeight="1">
      <c r="A315" s="40">
        <v>3018.0</v>
      </c>
      <c r="B315" s="28" t="s">
        <v>1522</v>
      </c>
      <c r="C315" s="41"/>
      <c r="D315" s="42">
        <f t="array" ref="D315">index(systems,match($A315,INDEX(systems,0,1),),3)</f>
        <v>23.578</v>
      </c>
      <c r="E315" s="42">
        <f t="array" ref="E315">index(systems,match($A315,INDEX(systems,0,1),),4)</f>
        <v>754.886</v>
      </c>
      <c r="F315" s="43" t="str">
        <f>IFERROR(__xludf.DUMMYFUNCTION("let(row, match($B315&amp;if($C315&lt;&gt;"""","" [""&amp;$C315&amp;""]"",""""),index(nebulae,,2),0),join("","",iferror(round(index(nebulae,row,5)/2,3),1),iferror(round(index(nebulae,row,6)/2,3),1),0))"),"1,1,0")</f>
        <v>1,1,0</v>
      </c>
      <c r="G315" s="44" t="s">
        <v>1523</v>
      </c>
      <c r="H315" s="45">
        <f t="array" ref="H315">let(systemId,match(A315,index(systems,0,1),),refSystemId,match($H$1,index(systems,0,1),),x,index(systems,systemId,3),y,index(systems,systemId,4),refX,index(systems,refSystemId,3),refY,index(systems,refSystemId,4),round(sqrt((x-refX)^2+(y-refY)^2),3))</f>
        <v>755.254</v>
      </c>
      <c r="I315" s="55"/>
      <c r="J315" s="55"/>
      <c r="K315" s="55"/>
      <c r="L315" s="55"/>
      <c r="M315" s="55"/>
      <c r="N315" s="55"/>
      <c r="O315" s="55"/>
      <c r="P315" s="56" t="s">
        <v>408</v>
      </c>
      <c r="Q315" s="56" t="s">
        <v>408</v>
      </c>
      <c r="R315" s="56" t="s">
        <v>408</v>
      </c>
      <c r="S315" s="56" t="s">
        <v>408</v>
      </c>
      <c r="T315" s="56" t="s">
        <v>408</v>
      </c>
      <c r="U315" s="56" t="s">
        <v>408</v>
      </c>
      <c r="V315" s="56" t="s">
        <v>408</v>
      </c>
      <c r="W315" s="56" t="s">
        <v>408</v>
      </c>
      <c r="X315" s="56" t="s">
        <v>408</v>
      </c>
      <c r="Y315" s="56" t="s">
        <v>408</v>
      </c>
      <c r="Z315" s="56" t="s">
        <v>408</v>
      </c>
      <c r="AA315" s="56" t="s">
        <v>408</v>
      </c>
      <c r="AB315" s="52" t="s">
        <v>1316</v>
      </c>
      <c r="AC315" s="52" t="s">
        <v>1316</v>
      </c>
      <c r="AD315" s="52" t="s">
        <v>1316</v>
      </c>
      <c r="AE315" s="52" t="s">
        <v>1316</v>
      </c>
      <c r="AF315" s="52" t="s">
        <v>1316</v>
      </c>
      <c r="AG315" s="52" t="s">
        <v>1316</v>
      </c>
      <c r="AH315" s="52" t="s">
        <v>1316</v>
      </c>
      <c r="AI315" s="52" t="s">
        <v>1316</v>
      </c>
      <c r="AJ315" s="52" t="s">
        <v>1316</v>
      </c>
      <c r="AK315" s="52" t="s">
        <v>1316</v>
      </c>
      <c r="AL315" s="52" t="s">
        <v>1316</v>
      </c>
      <c r="AM315" s="52" t="s">
        <v>1316</v>
      </c>
      <c r="AN315" s="52" t="s">
        <v>1316</v>
      </c>
      <c r="AO315" s="49" t="s">
        <v>1316</v>
      </c>
      <c r="AP315" s="52" t="s">
        <v>1316</v>
      </c>
      <c r="AQ315" s="52" t="s">
        <v>1316</v>
      </c>
      <c r="AR315" s="54"/>
      <c r="AS315" s="54"/>
      <c r="AT315" s="54"/>
      <c r="AU315" s="49" t="s">
        <v>418</v>
      </c>
      <c r="AV315" s="55"/>
      <c r="AW315" s="55"/>
      <c r="AX315" s="55"/>
      <c r="AY315" s="55"/>
      <c r="AZ315" s="55"/>
    </row>
    <row r="316" ht="15.75" customHeight="1">
      <c r="A316" s="40">
        <v>2937.0</v>
      </c>
      <c r="B316" s="28" t="s">
        <v>1524</v>
      </c>
      <c r="C316" s="41"/>
      <c r="D316" s="42">
        <f t="array" ref="D316">index(systems,match($A316,INDEX(systems,0,1),),3)</f>
        <v>149.39</v>
      </c>
      <c r="E316" s="42">
        <f t="array" ref="E316">index(systems,match($A316,INDEX(systems,0,1),),4)</f>
        <v>1723.536</v>
      </c>
      <c r="F316" s="43" t="str">
        <f>IFERROR(__xludf.DUMMYFUNCTION("let(row, match($B316&amp;if($C316&lt;&gt;"""","" [""&amp;$C316&amp;""]"",""""),index(nebulae,,2),0),join("","",iferror(round(index(nebulae,row,5)/2,3),1),iferror(round(index(nebulae,row,6)/2,3),1),0))"),"1,1,0")</f>
        <v>1,1,0</v>
      </c>
      <c r="G316" s="44" t="s">
        <v>1525</v>
      </c>
      <c r="H316" s="45">
        <f t="array" ref="H316">let(systemId,match(A316,index(systems,0,1),),refSystemId,match($H$1,index(systems,0,1),),x,index(systems,systemId,3),y,index(systems,systemId,4),refX,index(systems,refSystemId,3),refY,index(systems,refSystemId,4),round(sqrt((x-refX)^2+(y-refY)^2),3))</f>
        <v>1729.998</v>
      </c>
      <c r="I316" s="53"/>
      <c r="J316" s="53"/>
      <c r="K316" s="53"/>
      <c r="L316" s="53"/>
      <c r="M316" s="53"/>
      <c r="N316" s="41"/>
      <c r="O316" s="41"/>
      <c r="P316" s="48" t="s">
        <v>408</v>
      </c>
      <c r="Q316" s="48" t="s">
        <v>408</v>
      </c>
      <c r="R316" s="48" t="s">
        <v>408</v>
      </c>
      <c r="S316" s="48" t="s">
        <v>408</v>
      </c>
      <c r="T316" s="48" t="s">
        <v>408</v>
      </c>
      <c r="U316" s="48" t="s">
        <v>735</v>
      </c>
      <c r="V316" s="48" t="s">
        <v>735</v>
      </c>
      <c r="W316" s="48" t="s">
        <v>735</v>
      </c>
      <c r="X316" s="48" t="s">
        <v>735</v>
      </c>
      <c r="Y316" s="52" t="s">
        <v>735</v>
      </c>
      <c r="Z316" s="48" t="s">
        <v>735</v>
      </c>
      <c r="AA316" s="52" t="s">
        <v>735</v>
      </c>
      <c r="AB316" s="52" t="s">
        <v>735</v>
      </c>
      <c r="AC316" s="52" t="s">
        <v>735</v>
      </c>
      <c r="AD316" s="52" t="s">
        <v>735</v>
      </c>
      <c r="AE316" s="52" t="s">
        <v>735</v>
      </c>
      <c r="AF316" s="52" t="s">
        <v>735</v>
      </c>
      <c r="AG316" s="52" t="s">
        <v>735</v>
      </c>
      <c r="AH316" s="52" t="s">
        <v>735</v>
      </c>
      <c r="AI316" s="52" t="s">
        <v>735</v>
      </c>
      <c r="AJ316" s="52" t="s">
        <v>735</v>
      </c>
      <c r="AK316" s="52" t="s">
        <v>735</v>
      </c>
      <c r="AL316" s="52" t="s">
        <v>735</v>
      </c>
      <c r="AM316" s="52" t="s">
        <v>735</v>
      </c>
      <c r="AN316" s="52" t="s">
        <v>735</v>
      </c>
      <c r="AO316" s="49" t="s">
        <v>735</v>
      </c>
      <c r="AP316" s="52" t="s">
        <v>735</v>
      </c>
      <c r="AQ316" s="48" t="s">
        <v>735</v>
      </c>
      <c r="AR316" s="48" t="s">
        <v>735</v>
      </c>
      <c r="AS316" s="48" t="s">
        <v>735</v>
      </c>
      <c r="AT316" s="28" t="s">
        <v>735</v>
      </c>
      <c r="AU316" s="41"/>
      <c r="AV316" s="41"/>
      <c r="AW316" s="41"/>
      <c r="AX316" s="41"/>
      <c r="AY316" s="41"/>
      <c r="AZ316" s="55"/>
    </row>
    <row r="317" ht="15.75" customHeight="1">
      <c r="A317" s="40">
        <v>281.0</v>
      </c>
      <c r="B317" s="28" t="s">
        <v>1526</v>
      </c>
      <c r="C317" s="41"/>
      <c r="D317" s="42">
        <f t="array" ref="D317">index(systems,match($A317,INDEX(systems,0,1),),3)</f>
        <v>583.944</v>
      </c>
      <c r="E317" s="42">
        <f t="array" ref="E317">index(systems,match($A317,INDEX(systems,0,1),),4)</f>
        <v>39.755</v>
      </c>
      <c r="F317" s="43" t="str">
        <f>IFERROR(__xludf.DUMMYFUNCTION("let(row, match($B317&amp;if($C317&lt;&gt;"""","" [""&amp;$C317&amp;""]"",""""),index(nebulae,,2),0),join("","",iferror(round(index(nebulae,row,5)/2,3),1),iferror(round(index(nebulae,row,6)/2,3),1),0))"),"1,1,0")</f>
        <v>1,1,0</v>
      </c>
      <c r="G317" s="44" t="s">
        <v>1527</v>
      </c>
      <c r="H317" s="45">
        <f t="array" ref="H317">let(systemId,match(A317,index(systems,0,1),),refSystemId,match($H$1,index(systems,0,1),),x,index(systems,systemId,3),y,index(systems,systemId,4),refX,index(systems,refSystemId,3),refY,index(systems,refSystemId,4),round(sqrt((x-refX)^2+(y-refY)^2),3))</f>
        <v>585.296</v>
      </c>
      <c r="I317" s="54"/>
      <c r="J317" s="54"/>
      <c r="K317" s="54"/>
      <c r="L317" s="54"/>
      <c r="M317" s="54"/>
      <c r="N317" s="49" t="s">
        <v>442</v>
      </c>
      <c r="O317" s="52" t="s">
        <v>442</v>
      </c>
      <c r="P317" s="52" t="s">
        <v>442</v>
      </c>
      <c r="Q317" s="52" t="s">
        <v>442</v>
      </c>
      <c r="R317" s="52" t="s">
        <v>442</v>
      </c>
      <c r="S317" s="48" t="s">
        <v>442</v>
      </c>
      <c r="T317" s="52" t="s">
        <v>442</v>
      </c>
      <c r="U317" s="52" t="s">
        <v>443</v>
      </c>
      <c r="V317" s="52" t="s">
        <v>443</v>
      </c>
      <c r="W317" s="52" t="s">
        <v>443</v>
      </c>
      <c r="X317" s="52" t="s">
        <v>443</v>
      </c>
      <c r="Y317" s="52" t="s">
        <v>444</v>
      </c>
      <c r="Z317" s="52" t="s">
        <v>444</v>
      </c>
      <c r="AA317" s="52" t="s">
        <v>445</v>
      </c>
      <c r="AB317" s="52" t="s">
        <v>445</v>
      </c>
      <c r="AC317" s="52" t="s">
        <v>445</v>
      </c>
      <c r="AD317" s="52" t="s">
        <v>445</v>
      </c>
      <c r="AE317" s="52" t="s">
        <v>445</v>
      </c>
      <c r="AF317" s="52" t="s">
        <v>445</v>
      </c>
      <c r="AG317" s="52" t="s">
        <v>445</v>
      </c>
      <c r="AH317" s="52" t="s">
        <v>445</v>
      </c>
      <c r="AI317" s="52" t="s">
        <v>445</v>
      </c>
      <c r="AJ317" s="52" t="s">
        <v>445</v>
      </c>
      <c r="AK317" s="52" t="s">
        <v>445</v>
      </c>
      <c r="AL317" s="52" t="s">
        <v>445</v>
      </c>
      <c r="AM317" s="52" t="s">
        <v>445</v>
      </c>
      <c r="AN317" s="52" t="s">
        <v>445</v>
      </c>
      <c r="AO317" s="52" t="s">
        <v>444</v>
      </c>
      <c r="AP317" s="52" t="s">
        <v>444</v>
      </c>
      <c r="AQ317" s="52" t="s">
        <v>444</v>
      </c>
      <c r="AR317" s="52" t="s">
        <v>446</v>
      </c>
      <c r="AS317" s="52" t="s">
        <v>446</v>
      </c>
      <c r="AT317" s="52" t="s">
        <v>446</v>
      </c>
      <c r="AU317" s="52" t="s">
        <v>446</v>
      </c>
      <c r="AV317" s="52" t="s">
        <v>446</v>
      </c>
      <c r="AW317" s="52" t="s">
        <v>446</v>
      </c>
      <c r="AX317" s="52" t="s">
        <v>446</v>
      </c>
      <c r="AY317" s="52" t="s">
        <v>446</v>
      </c>
      <c r="AZ317" s="49" t="s">
        <v>446</v>
      </c>
    </row>
    <row r="318" ht="15.75" customHeight="1">
      <c r="A318" s="40">
        <v>282.0</v>
      </c>
      <c r="B318" s="28" t="s">
        <v>1528</v>
      </c>
      <c r="C318" s="41"/>
      <c r="D318" s="42">
        <f t="array" ref="D318">index(systems,match($A318,INDEX(systems,0,1),),3)</f>
        <v>-500.213</v>
      </c>
      <c r="E318" s="42">
        <f t="array" ref="E318">index(systems,match($A318,INDEX(systems,0,1),),4)</f>
        <v>204.073</v>
      </c>
      <c r="F318" s="43" t="str">
        <f>IFERROR(__xludf.DUMMYFUNCTION("let(row, match($B318&amp;if($C318&lt;&gt;"""","" [""&amp;$C318&amp;""]"",""""),index(nebulae,,2),0),join("","",iferror(round(index(nebulae,row,5)/2,3),1),iferror(round(index(nebulae,row,6)/2,3),1),0))"),"1,1,0")</f>
        <v>1,1,0</v>
      </c>
      <c r="G318" s="44" t="s">
        <v>1529</v>
      </c>
      <c r="H318" s="45">
        <f t="array" ref="H318">let(systemId,match(A318,index(systems,0,1),),refSystemId,match($H$1,index(systems,0,1),),x,index(systems,systemId,3),y,index(systems,systemId,4),refX,index(systems,refSystemId,3),refY,index(systems,refSystemId,4),round(sqrt((x-refX)^2+(y-refY)^2),3))</f>
        <v>540.24</v>
      </c>
      <c r="I318" s="46" t="s">
        <v>408</v>
      </c>
      <c r="J318" s="46" t="s">
        <v>408</v>
      </c>
      <c r="K318" s="46" t="s">
        <v>408</v>
      </c>
      <c r="L318" s="46" t="s">
        <v>408</v>
      </c>
      <c r="M318" s="46" t="s">
        <v>408</v>
      </c>
      <c r="N318" s="28" t="s">
        <v>408</v>
      </c>
      <c r="O318" s="41"/>
      <c r="P318" s="48" t="s">
        <v>461</v>
      </c>
      <c r="Q318" s="48" t="s">
        <v>461</v>
      </c>
      <c r="R318" s="48" t="s">
        <v>461</v>
      </c>
      <c r="S318" s="48" t="s">
        <v>418</v>
      </c>
      <c r="T318" s="48" t="s">
        <v>418</v>
      </c>
      <c r="U318" s="48" t="s">
        <v>418</v>
      </c>
      <c r="V318" s="48" t="s">
        <v>418</v>
      </c>
      <c r="W318" s="48" t="s">
        <v>418</v>
      </c>
      <c r="X318" s="48" t="s">
        <v>422</v>
      </c>
      <c r="Y318" s="48" t="s">
        <v>422</v>
      </c>
      <c r="Z318" s="48" t="s">
        <v>422</v>
      </c>
      <c r="AA318" s="48" t="s">
        <v>422</v>
      </c>
      <c r="AB318" s="48" t="s">
        <v>422</v>
      </c>
      <c r="AC318" s="48" t="s">
        <v>422</v>
      </c>
      <c r="AD318" s="48" t="s">
        <v>422</v>
      </c>
      <c r="AE318" s="48" t="s">
        <v>422</v>
      </c>
      <c r="AF318" s="48" t="s">
        <v>422</v>
      </c>
      <c r="AG318" s="48" t="s">
        <v>422</v>
      </c>
      <c r="AH318" s="48" t="s">
        <v>422</v>
      </c>
      <c r="AI318" s="48" t="s">
        <v>422</v>
      </c>
      <c r="AJ318" s="48" t="s">
        <v>422</v>
      </c>
      <c r="AK318" s="48" t="s">
        <v>422</v>
      </c>
      <c r="AL318" s="48" t="s">
        <v>422</v>
      </c>
      <c r="AM318" s="48" t="s">
        <v>422</v>
      </c>
      <c r="AN318" s="48" t="s">
        <v>422</v>
      </c>
      <c r="AO318" s="48" t="s">
        <v>422</v>
      </c>
      <c r="AP318" s="48" t="s">
        <v>422</v>
      </c>
      <c r="AQ318" s="48" t="s">
        <v>422</v>
      </c>
      <c r="AR318" s="48" t="s">
        <v>422</v>
      </c>
      <c r="AS318" s="48" t="s">
        <v>422</v>
      </c>
      <c r="AT318" s="48" t="s">
        <v>422</v>
      </c>
      <c r="AU318" s="48" t="s">
        <v>422</v>
      </c>
      <c r="AV318" s="48" t="s">
        <v>422</v>
      </c>
      <c r="AW318" s="48" t="s">
        <v>422</v>
      </c>
      <c r="AX318" s="48" t="s">
        <v>422</v>
      </c>
      <c r="AY318" s="48" t="s">
        <v>422</v>
      </c>
      <c r="AZ318" s="49" t="s">
        <v>422</v>
      </c>
    </row>
    <row r="319" ht="15.75" customHeight="1">
      <c r="A319" s="40">
        <v>283.0</v>
      </c>
      <c r="B319" s="28" t="s">
        <v>1530</v>
      </c>
      <c r="C319" s="41"/>
      <c r="D319" s="42">
        <f t="array" ref="D319">index(systems,match($A319,INDEX(systems,0,1),),3)</f>
        <v>-510.097</v>
      </c>
      <c r="E319" s="42">
        <f t="array" ref="E319">index(systems,match($A319,INDEX(systems,0,1),),4)</f>
        <v>128.988</v>
      </c>
      <c r="F319" s="43" t="str">
        <f>IFERROR(__xludf.DUMMYFUNCTION("let(row, match($B319&amp;if($C319&lt;&gt;"""","" [""&amp;$C319&amp;""]"",""""),index(nebulae,,2),0),join("","",iferror(round(index(nebulae,row,5)/2,3),1),iferror(round(index(nebulae,row,6)/2,3),1),0))"),"1,1,0")</f>
        <v>1,1,0</v>
      </c>
      <c r="G319" s="44" t="s">
        <v>1531</v>
      </c>
      <c r="H319" s="45">
        <f t="array" ref="H319">let(systemId,match(A319,index(systems,0,1),),refSystemId,match($H$1,index(systems,0,1),),x,index(systems,systemId,3),y,index(systems,systemId,4),refX,index(systems,refSystemId,3),refY,index(systems,refSystemId,4),round(sqrt((x-refX)^2+(y-refY)^2),3))</f>
        <v>526.153</v>
      </c>
      <c r="I319" s="28" t="s">
        <v>408</v>
      </c>
      <c r="J319" s="28" t="s">
        <v>408</v>
      </c>
      <c r="K319" s="28" t="s">
        <v>408</v>
      </c>
      <c r="L319" s="28" t="s">
        <v>408</v>
      </c>
      <c r="M319" s="28" t="s">
        <v>408</v>
      </c>
      <c r="N319" s="28" t="s">
        <v>408</v>
      </c>
      <c r="O319" s="41"/>
      <c r="P319" s="48" t="s">
        <v>461</v>
      </c>
      <c r="Q319" s="48" t="s">
        <v>461</v>
      </c>
      <c r="R319" s="48" t="s">
        <v>461</v>
      </c>
      <c r="S319" s="48" t="s">
        <v>418</v>
      </c>
      <c r="T319" s="48" t="s">
        <v>418</v>
      </c>
      <c r="U319" s="48" t="s">
        <v>422</v>
      </c>
      <c r="V319" s="48" t="s">
        <v>422</v>
      </c>
      <c r="W319" s="48" t="s">
        <v>422</v>
      </c>
      <c r="X319" s="48" t="s">
        <v>422</v>
      </c>
      <c r="Y319" s="48" t="s">
        <v>422</v>
      </c>
      <c r="Z319" s="48" t="s">
        <v>422</v>
      </c>
      <c r="AA319" s="48" t="s">
        <v>422</v>
      </c>
      <c r="AB319" s="48" t="s">
        <v>422</v>
      </c>
      <c r="AC319" s="48" t="s">
        <v>422</v>
      </c>
      <c r="AD319" s="48" t="s">
        <v>422</v>
      </c>
      <c r="AE319" s="48" t="s">
        <v>422</v>
      </c>
      <c r="AF319" s="48" t="s">
        <v>422</v>
      </c>
      <c r="AG319" s="48" t="s">
        <v>422</v>
      </c>
      <c r="AH319" s="48" t="s">
        <v>422</v>
      </c>
      <c r="AI319" s="48" t="s">
        <v>422</v>
      </c>
      <c r="AJ319" s="48" t="s">
        <v>422</v>
      </c>
      <c r="AK319" s="48" t="s">
        <v>422</v>
      </c>
      <c r="AL319" s="48" t="s">
        <v>422</v>
      </c>
      <c r="AM319" s="48" t="s">
        <v>422</v>
      </c>
      <c r="AN319" s="48" t="s">
        <v>422</v>
      </c>
      <c r="AO319" s="48" t="s">
        <v>422</v>
      </c>
      <c r="AP319" s="48" t="s">
        <v>422</v>
      </c>
      <c r="AQ319" s="48" t="s">
        <v>422</v>
      </c>
      <c r="AR319" s="48" t="s">
        <v>422</v>
      </c>
      <c r="AS319" s="48" t="s">
        <v>422</v>
      </c>
      <c r="AT319" s="48" t="s">
        <v>422</v>
      </c>
      <c r="AU319" s="48" t="s">
        <v>422</v>
      </c>
      <c r="AV319" s="48" t="s">
        <v>422</v>
      </c>
      <c r="AW319" s="48" t="s">
        <v>422</v>
      </c>
      <c r="AX319" s="48" t="s">
        <v>422</v>
      </c>
      <c r="AY319" s="48" t="s">
        <v>422</v>
      </c>
      <c r="AZ319" s="28" t="s">
        <v>422</v>
      </c>
    </row>
    <row r="320" ht="15.75" customHeight="1">
      <c r="A320" s="40">
        <v>284.0</v>
      </c>
      <c r="B320" s="28" t="s">
        <v>1532</v>
      </c>
      <c r="C320" s="41"/>
      <c r="D320" s="42">
        <f t="array" ref="D320">index(systems,match($A320,INDEX(systems,0,1),),3)</f>
        <v>-124.593</v>
      </c>
      <c r="E320" s="42">
        <f t="array" ref="E320">index(systems,match($A320,INDEX(systems,0,1),),4)</f>
        <v>-77.338</v>
      </c>
      <c r="F320" s="43" t="str">
        <f>IFERROR(__xludf.DUMMYFUNCTION("let(row, match($B320&amp;if($C320&lt;&gt;"""","" [""&amp;$C320&amp;""]"",""""),index(nebulae,,2),0),join("","",iferror(round(index(nebulae,row,5)/2,3),1),iferror(round(index(nebulae,row,6)/2,3),1),0))"),"1,1,0")</f>
        <v>1,1,0</v>
      </c>
      <c r="G320" s="44" t="s">
        <v>1533</v>
      </c>
      <c r="H320" s="45">
        <f t="array" ref="H320">let(systemId,match(A320,index(systems,0,1),),refSystemId,match($H$1,index(systems,0,1),),x,index(systems,systemId,3),y,index(systems,systemId,4),refX,index(systems,refSystemId,3),refY,index(systems,refSystemId,4),round(sqrt((x-refX)^2+(y-refY)^2),3))</f>
        <v>146.644</v>
      </c>
      <c r="I320" s="46" t="s">
        <v>604</v>
      </c>
      <c r="J320" s="47" t="s">
        <v>602</v>
      </c>
      <c r="K320" s="47" t="s">
        <v>602</v>
      </c>
      <c r="L320" s="47" t="s">
        <v>602</v>
      </c>
      <c r="M320" s="46" t="s">
        <v>602</v>
      </c>
      <c r="N320" s="28" t="s">
        <v>602</v>
      </c>
      <c r="O320" s="48" t="s">
        <v>602</v>
      </c>
      <c r="P320" s="48" t="s">
        <v>602</v>
      </c>
      <c r="Q320" s="48" t="s">
        <v>602</v>
      </c>
      <c r="R320" s="48" t="s">
        <v>602</v>
      </c>
      <c r="S320" s="48" t="s">
        <v>602</v>
      </c>
      <c r="T320" s="48" t="s">
        <v>602</v>
      </c>
      <c r="U320" s="48" t="s">
        <v>602</v>
      </c>
      <c r="V320" s="48" t="s">
        <v>602</v>
      </c>
      <c r="W320" s="48" t="s">
        <v>602</v>
      </c>
      <c r="X320" s="48" t="s">
        <v>602</v>
      </c>
      <c r="Y320" s="48" t="s">
        <v>603</v>
      </c>
      <c r="Z320" s="48" t="s">
        <v>603</v>
      </c>
      <c r="AA320" s="48" t="s">
        <v>603</v>
      </c>
      <c r="AB320" s="48" t="s">
        <v>603</v>
      </c>
      <c r="AC320" s="48" t="s">
        <v>603</v>
      </c>
      <c r="AD320" s="48" t="s">
        <v>603</v>
      </c>
      <c r="AE320" s="48" t="s">
        <v>603</v>
      </c>
      <c r="AF320" s="48" t="s">
        <v>603</v>
      </c>
      <c r="AG320" s="48" t="s">
        <v>603</v>
      </c>
      <c r="AH320" s="48" t="s">
        <v>603</v>
      </c>
      <c r="AI320" s="48" t="s">
        <v>603</v>
      </c>
      <c r="AJ320" s="48" t="s">
        <v>603</v>
      </c>
      <c r="AK320" s="48" t="s">
        <v>603</v>
      </c>
      <c r="AL320" s="48" t="s">
        <v>603</v>
      </c>
      <c r="AM320" s="48" t="s">
        <v>603</v>
      </c>
      <c r="AN320" s="48" t="s">
        <v>603</v>
      </c>
      <c r="AO320" s="48" t="s">
        <v>603</v>
      </c>
      <c r="AP320" s="48" t="s">
        <v>603</v>
      </c>
      <c r="AQ320" s="48" t="s">
        <v>603</v>
      </c>
      <c r="AR320" s="48" t="s">
        <v>603</v>
      </c>
      <c r="AS320" s="48" t="s">
        <v>604</v>
      </c>
      <c r="AT320" s="48" t="s">
        <v>946</v>
      </c>
      <c r="AU320" s="48" t="s">
        <v>946</v>
      </c>
      <c r="AV320" s="48" t="s">
        <v>946</v>
      </c>
      <c r="AW320" s="48" t="s">
        <v>946</v>
      </c>
      <c r="AX320" s="48" t="s">
        <v>605</v>
      </c>
      <c r="AY320" s="48" t="s">
        <v>605</v>
      </c>
      <c r="AZ320" s="51" t="s">
        <v>429</v>
      </c>
    </row>
    <row r="321" ht="15.75" customHeight="1">
      <c r="A321" s="40">
        <v>285.0</v>
      </c>
      <c r="B321" s="28" t="s">
        <v>1534</v>
      </c>
      <c r="C321" s="41"/>
      <c r="D321" s="42">
        <f t="array" ref="D321">index(systems,match($A321,INDEX(systems,0,1),),3)</f>
        <v>183.783</v>
      </c>
      <c r="E321" s="42">
        <f t="array" ref="E321">index(systems,match($A321,INDEX(systems,0,1),),4)</f>
        <v>-50.201</v>
      </c>
      <c r="F321" s="43" t="str">
        <f>IFERROR(__xludf.DUMMYFUNCTION("let(row, match($B321&amp;if($C321&lt;&gt;"""","" [""&amp;$C321&amp;""]"",""""),index(nebulae,,2),0),join("","",iferror(round(index(nebulae,row,5)/2,3),1),iferror(round(index(nebulae,row,6)/2,3),1),0))"),"1,1,0")</f>
        <v>1,1,0</v>
      </c>
      <c r="G321" s="44" t="s">
        <v>1535</v>
      </c>
      <c r="H321" s="45">
        <f t="array" ref="H321">let(systemId,match(A321,index(systems,0,1),),refSystemId,match($H$1,index(systems,0,1),),x,index(systems,systemId,3),y,index(systems,systemId,4),refX,index(systems,refSystemId,3),refY,index(systems,refSystemId,4),round(sqrt((x-refX)^2+(y-refY)^2),3))</f>
        <v>190.516</v>
      </c>
      <c r="I321" s="41"/>
      <c r="J321" s="28" t="s">
        <v>418</v>
      </c>
      <c r="K321" s="41"/>
      <c r="L321" s="41"/>
      <c r="M321" s="28" t="s">
        <v>500</v>
      </c>
      <c r="N321" s="28" t="s">
        <v>555</v>
      </c>
      <c r="O321" s="48" t="s">
        <v>555</v>
      </c>
      <c r="P321" s="48" t="s">
        <v>555</v>
      </c>
      <c r="Q321" s="48" t="s">
        <v>555</v>
      </c>
      <c r="R321" s="48" t="s">
        <v>555</v>
      </c>
      <c r="S321" s="48" t="s">
        <v>555</v>
      </c>
      <c r="T321" s="48" t="s">
        <v>555</v>
      </c>
      <c r="U321" s="48" t="s">
        <v>555</v>
      </c>
      <c r="V321" s="48" t="s">
        <v>555</v>
      </c>
      <c r="W321" s="48" t="s">
        <v>555</v>
      </c>
      <c r="X321" s="48" t="s">
        <v>555</v>
      </c>
      <c r="Y321" s="48" t="s">
        <v>992</v>
      </c>
      <c r="Z321" s="48" t="s">
        <v>992</v>
      </c>
      <c r="AA321" s="48" t="s">
        <v>993</v>
      </c>
      <c r="AB321" s="48" t="s">
        <v>993</v>
      </c>
      <c r="AC321" s="48" t="s">
        <v>993</v>
      </c>
      <c r="AD321" s="48" t="s">
        <v>993</v>
      </c>
      <c r="AE321" s="48" t="s">
        <v>993</v>
      </c>
      <c r="AF321" s="48" t="s">
        <v>993</v>
      </c>
      <c r="AG321" s="48" t="s">
        <v>993</v>
      </c>
      <c r="AH321" s="48" t="s">
        <v>993</v>
      </c>
      <c r="AI321" s="48" t="s">
        <v>993</v>
      </c>
      <c r="AJ321" s="48" t="s">
        <v>993</v>
      </c>
      <c r="AK321" s="48" t="s">
        <v>993</v>
      </c>
      <c r="AL321" s="48" t="s">
        <v>993</v>
      </c>
      <c r="AM321" s="48" t="s">
        <v>993</v>
      </c>
      <c r="AN321" s="48" t="s">
        <v>993</v>
      </c>
      <c r="AO321" s="48" t="s">
        <v>992</v>
      </c>
      <c r="AP321" s="48" t="s">
        <v>992</v>
      </c>
      <c r="AQ321" s="48" t="s">
        <v>992</v>
      </c>
      <c r="AR321" s="48" t="s">
        <v>992</v>
      </c>
      <c r="AS321" s="48" t="s">
        <v>992</v>
      </c>
      <c r="AT321" s="48" t="s">
        <v>992</v>
      </c>
      <c r="AU321" s="48" t="s">
        <v>992</v>
      </c>
      <c r="AV321" s="48" t="s">
        <v>994</v>
      </c>
      <c r="AW321" s="48" t="s">
        <v>994</v>
      </c>
      <c r="AX321" s="48" t="s">
        <v>994</v>
      </c>
      <c r="AY321" s="48" t="s">
        <v>994</v>
      </c>
      <c r="AZ321" s="28" t="s">
        <v>994</v>
      </c>
    </row>
    <row r="322" ht="15.75" customHeight="1">
      <c r="A322" s="40">
        <v>3106.0</v>
      </c>
      <c r="B322" s="28" t="s">
        <v>1536</v>
      </c>
      <c r="C322" s="41"/>
      <c r="D322" s="42">
        <f t="array" ref="D322">index(systems,match($A322,INDEX(systems,0,1),),3)</f>
        <v>-405.294</v>
      </c>
      <c r="E322" s="42">
        <f t="array" ref="E322">index(systems,match($A322,INDEX(systems,0,1),),4)</f>
        <v>-709.228</v>
      </c>
      <c r="F322" s="43" t="str">
        <f>IFERROR(__xludf.DUMMYFUNCTION("let(row, match($B322&amp;if($C322&lt;&gt;"""","" [""&amp;$C322&amp;""]"",""""),index(nebulae,,2),0),join("","",iferror(round(index(nebulae,row,5)/2,3),1),iferror(round(index(nebulae,row,6)/2,3),1),0))"),"1,1,0")</f>
        <v>1,1,0</v>
      </c>
      <c r="G322" s="44" t="s">
        <v>1537</v>
      </c>
      <c r="H322" s="45">
        <f t="array" ref="H322">let(systemId,match(A322,index(systems,0,1),),refSystemId,match($H$1,index(systems,0,1),),x,index(systems,systemId,3),y,index(systems,systemId,4),refX,index(systems,refSystemId,3),refY,index(systems,refSystemId,4),round(sqrt((x-refX)^2+(y-refY)^2),3))</f>
        <v>816.864</v>
      </c>
      <c r="I322" s="55"/>
      <c r="J322" s="55"/>
      <c r="K322" s="55"/>
      <c r="L322" s="55"/>
      <c r="M322" s="55"/>
      <c r="N322" s="55"/>
      <c r="O322" s="55"/>
      <c r="P322" s="56" t="s">
        <v>408</v>
      </c>
      <c r="Q322" s="56" t="s">
        <v>408</v>
      </c>
      <c r="R322" s="56" t="s">
        <v>408</v>
      </c>
      <c r="S322" s="56" t="s">
        <v>408</v>
      </c>
      <c r="T322" s="56" t="s">
        <v>408</v>
      </c>
      <c r="U322" s="56" t="s">
        <v>408</v>
      </c>
      <c r="V322" s="56" t="s">
        <v>408</v>
      </c>
      <c r="W322" s="56" t="s">
        <v>408</v>
      </c>
      <c r="X322" s="56" t="s">
        <v>408</v>
      </c>
      <c r="Y322" s="55"/>
      <c r="Z322" s="41"/>
      <c r="AA322" s="55"/>
      <c r="AB322" s="55"/>
      <c r="AC322" s="55"/>
      <c r="AD322" s="55"/>
      <c r="AE322" s="55"/>
      <c r="AF322" s="55"/>
      <c r="AG322" s="55"/>
      <c r="AH322" s="55"/>
      <c r="AI322" s="55"/>
      <c r="AJ322" s="55"/>
      <c r="AK322" s="55"/>
      <c r="AL322" s="55"/>
      <c r="AM322" s="55"/>
      <c r="AN322" s="55"/>
      <c r="AO322" s="55"/>
      <c r="AP322" s="55"/>
      <c r="AQ322" s="55"/>
      <c r="AR322" s="55"/>
      <c r="AS322" s="55"/>
      <c r="AT322" s="55"/>
      <c r="AU322" s="51" t="s">
        <v>418</v>
      </c>
      <c r="AV322" s="55"/>
      <c r="AW322" s="55"/>
      <c r="AX322" s="55"/>
      <c r="AY322" s="55"/>
      <c r="AZ322" s="55"/>
    </row>
    <row r="323" ht="15.75" customHeight="1">
      <c r="A323" s="40">
        <v>286.0</v>
      </c>
      <c r="B323" s="28" t="s">
        <v>1538</v>
      </c>
      <c r="C323" s="41"/>
      <c r="D323" s="42">
        <f t="array" ref="D323">index(systems,match($A323,INDEX(systems,0,1),),3)</f>
        <v>183.783</v>
      </c>
      <c r="E323" s="42">
        <f t="array" ref="E323">index(systems,match($A323,INDEX(systems,0,1),),4)</f>
        <v>-268.848</v>
      </c>
      <c r="F323" s="43" t="str">
        <f>IFERROR(__xludf.DUMMYFUNCTION("let(row, match($B323&amp;if($C323&lt;&gt;"""","" [""&amp;$C323&amp;""]"",""""),index(nebulae,,2),0),join("","",iferror(round(index(nebulae,row,5)/2,3),1),iferror(round(index(nebulae,row,6)/2,3),1),0))"),"1,1,0")</f>
        <v>1,1,0</v>
      </c>
      <c r="G323" s="44" t="s">
        <v>1539</v>
      </c>
      <c r="H323" s="45">
        <f t="array" ref="H323">let(systemId,match(A323,index(systems,0,1),),refSystemId,match($H$1,index(systems,0,1),),x,index(systems,systemId,3),y,index(systems,systemId,4),refX,index(systems,refSystemId,3),refY,index(systems,refSystemId,4),round(sqrt((x-refX)^2+(y-refY)^2),3))</f>
        <v>325.662</v>
      </c>
      <c r="I323" s="48" t="s">
        <v>408</v>
      </c>
      <c r="J323" s="48" t="s">
        <v>408</v>
      </c>
      <c r="K323" s="41"/>
      <c r="L323" s="41"/>
      <c r="M323" s="28" t="s">
        <v>500</v>
      </c>
      <c r="N323" s="28" t="s">
        <v>491</v>
      </c>
      <c r="O323" s="48" t="s">
        <v>491</v>
      </c>
      <c r="P323" s="48" t="s">
        <v>491</v>
      </c>
      <c r="Q323" s="48" t="s">
        <v>491</v>
      </c>
      <c r="R323" s="48" t="s">
        <v>491</v>
      </c>
      <c r="S323" s="48" t="s">
        <v>491</v>
      </c>
      <c r="T323" s="48" t="s">
        <v>491</v>
      </c>
      <c r="U323" s="48" t="s">
        <v>491</v>
      </c>
      <c r="V323" s="48" t="s">
        <v>491</v>
      </c>
      <c r="W323" s="48" t="s">
        <v>491</v>
      </c>
      <c r="X323" s="48" t="s">
        <v>491</v>
      </c>
      <c r="Y323" s="48" t="s">
        <v>1324</v>
      </c>
      <c r="Z323" s="48" t="s">
        <v>1324</v>
      </c>
      <c r="AA323" s="48" t="s">
        <v>1325</v>
      </c>
      <c r="AB323" s="48" t="s">
        <v>1325</v>
      </c>
      <c r="AC323" s="48" t="s">
        <v>1325</v>
      </c>
      <c r="AD323" s="48" t="s">
        <v>1325</v>
      </c>
      <c r="AE323" s="48" t="s">
        <v>1325</v>
      </c>
      <c r="AF323" s="48" t="s">
        <v>1325</v>
      </c>
      <c r="AG323" s="48" t="s">
        <v>1325</v>
      </c>
      <c r="AH323" s="48" t="s">
        <v>1325</v>
      </c>
      <c r="AI323" s="48" t="s">
        <v>1325</v>
      </c>
      <c r="AJ323" s="48" t="s">
        <v>1325</v>
      </c>
      <c r="AK323" s="48" t="s">
        <v>1325</v>
      </c>
      <c r="AL323" s="48" t="s">
        <v>1325</v>
      </c>
      <c r="AM323" s="48" t="s">
        <v>1325</v>
      </c>
      <c r="AN323" s="48" t="s">
        <v>1325</v>
      </c>
      <c r="AO323" s="48" t="s">
        <v>1324</v>
      </c>
      <c r="AP323" s="48" t="s">
        <v>1324</v>
      </c>
      <c r="AQ323" s="48" t="s">
        <v>1324</v>
      </c>
      <c r="AR323" s="48" t="s">
        <v>1324</v>
      </c>
      <c r="AS323" s="48" t="s">
        <v>1324</v>
      </c>
      <c r="AT323" s="48" t="s">
        <v>1324</v>
      </c>
      <c r="AU323" s="48" t="s">
        <v>1324</v>
      </c>
      <c r="AV323" s="48" t="s">
        <v>1324</v>
      </c>
      <c r="AW323" s="48" t="s">
        <v>1324</v>
      </c>
      <c r="AX323" s="48" t="s">
        <v>617</v>
      </c>
      <c r="AY323" s="48" t="s">
        <v>1327</v>
      </c>
      <c r="AZ323" s="28" t="s">
        <v>1327</v>
      </c>
    </row>
    <row r="324" ht="15.75" customHeight="1">
      <c r="A324" s="40">
        <v>287.0</v>
      </c>
      <c r="B324" s="28" t="s">
        <v>1540</v>
      </c>
      <c r="C324" s="41"/>
      <c r="D324" s="42">
        <f t="array" ref="D324">index(systems,match($A324,INDEX(systems,0,1),),3)</f>
        <v>124.585</v>
      </c>
      <c r="E324" s="42">
        <f t="array" ref="E324">index(systems,match($A324,INDEX(systems,0,1),),4)</f>
        <v>-243.766</v>
      </c>
      <c r="F324" s="43" t="str">
        <f>IFERROR(__xludf.DUMMYFUNCTION("let(row, match($B324&amp;if($C324&lt;&gt;"""","" [""&amp;$C324&amp;""]"",""""),index(nebulae,,2),0),join("","",iferror(round(index(nebulae,row,5)/2,3),1),iferror(round(index(nebulae,row,6)/2,3),1),0))"),"1,1,0")</f>
        <v>1,1,0</v>
      </c>
      <c r="G324" s="44" t="s">
        <v>1541</v>
      </c>
      <c r="H324" s="45">
        <f t="array" ref="H324">let(systemId,match(A324,index(systems,0,1),),refSystemId,match($H$1,index(systems,0,1),),x,index(systems,systemId,3),y,index(systems,systemId,4),refX,index(systems,refSystemId,3),refY,index(systems,refSystemId,4),round(sqrt((x-refX)^2+(y-refY)^2),3))</f>
        <v>273.758</v>
      </c>
      <c r="I324" s="28" t="s">
        <v>408</v>
      </c>
      <c r="J324" s="28" t="s">
        <v>408</v>
      </c>
      <c r="K324" s="28" t="s">
        <v>408</v>
      </c>
      <c r="L324" s="28" t="s">
        <v>408</v>
      </c>
      <c r="M324" s="28" t="s">
        <v>408</v>
      </c>
      <c r="N324" s="28" t="s">
        <v>408</v>
      </c>
      <c r="O324" s="41"/>
      <c r="P324" s="48" t="s">
        <v>1294</v>
      </c>
      <c r="Q324" s="48" t="s">
        <v>1294</v>
      </c>
      <c r="R324" s="48" t="s">
        <v>1294</v>
      </c>
      <c r="S324" s="48" t="s">
        <v>1294</v>
      </c>
      <c r="T324" s="48" t="s">
        <v>1294</v>
      </c>
      <c r="U324" s="48" t="s">
        <v>1294</v>
      </c>
      <c r="V324" s="48" t="s">
        <v>1294</v>
      </c>
      <c r="W324" s="48" t="s">
        <v>1294</v>
      </c>
      <c r="X324" s="48" t="s">
        <v>757</v>
      </c>
      <c r="Y324" s="48" t="s">
        <v>505</v>
      </c>
      <c r="Z324" s="48" t="s">
        <v>505</v>
      </c>
      <c r="AA324" s="48" t="s">
        <v>758</v>
      </c>
      <c r="AB324" s="48" t="s">
        <v>758</v>
      </c>
      <c r="AC324" s="48" t="s">
        <v>758</v>
      </c>
      <c r="AD324" s="48" t="s">
        <v>758</v>
      </c>
      <c r="AE324" s="48" t="s">
        <v>758</v>
      </c>
      <c r="AF324" s="48" t="s">
        <v>758</v>
      </c>
      <c r="AG324" s="48" t="s">
        <v>758</v>
      </c>
      <c r="AH324" s="48" t="s">
        <v>758</v>
      </c>
      <c r="AI324" s="48" t="s">
        <v>758</v>
      </c>
      <c r="AJ324" s="48" t="s">
        <v>758</v>
      </c>
      <c r="AK324" s="48" t="s">
        <v>758</v>
      </c>
      <c r="AL324" s="48" t="s">
        <v>758</v>
      </c>
      <c r="AM324" s="48" t="s">
        <v>758</v>
      </c>
      <c r="AN324" s="48" t="s">
        <v>758</v>
      </c>
      <c r="AO324" s="48" t="s">
        <v>505</v>
      </c>
      <c r="AP324" s="48" t="s">
        <v>505</v>
      </c>
      <c r="AQ324" s="48" t="s">
        <v>505</v>
      </c>
      <c r="AR324" s="48" t="s">
        <v>505</v>
      </c>
      <c r="AS324" s="48" t="s">
        <v>505</v>
      </c>
      <c r="AT324" s="48" t="s">
        <v>505</v>
      </c>
      <c r="AU324" s="48" t="s">
        <v>505</v>
      </c>
      <c r="AV324" s="48" t="s">
        <v>1295</v>
      </c>
      <c r="AW324" s="48" t="s">
        <v>1295</v>
      </c>
      <c r="AX324" s="48" t="s">
        <v>986</v>
      </c>
      <c r="AY324" s="48" t="s">
        <v>986</v>
      </c>
      <c r="AZ324" s="28" t="s">
        <v>986</v>
      </c>
    </row>
    <row r="325" ht="15.75" customHeight="1">
      <c r="A325" s="40">
        <v>288.0</v>
      </c>
      <c r="B325" s="28" t="s">
        <v>1542</v>
      </c>
      <c r="C325" s="41"/>
      <c r="D325" s="42">
        <f t="array" ref="D325">index(systems,match($A325,INDEX(systems,0,1),),3)</f>
        <v>155.176</v>
      </c>
      <c r="E325" s="42">
        <f t="array" ref="E325">index(systems,match($A325,INDEX(systems,0,1),),4)</f>
        <v>190.344</v>
      </c>
      <c r="F325" s="43" t="str">
        <f>IFERROR(__xludf.DUMMYFUNCTION("let(row, match($B325&amp;if($C325&lt;&gt;"""","" [""&amp;$C325&amp;""]"",""""),index(nebulae,,2),0),join("","",iferror(round(index(nebulae,row,5)/2,3),1),iferror(round(index(nebulae,row,6)/2,3),1),0))"),"1,1,0")</f>
        <v>1,1,0</v>
      </c>
      <c r="G325" s="44" t="s">
        <v>1543</v>
      </c>
      <c r="H325" s="45">
        <f t="array" ref="H325">let(systemId,match(A325,index(systems,0,1),),refSystemId,match($H$1,index(systems,0,1),),x,index(systems,systemId,3),y,index(systems,systemId,4),refX,index(systems,refSystemId,3),refY,index(systems,refSystemId,4),round(sqrt((x-refX)^2+(y-refY)^2),3))</f>
        <v>245.582</v>
      </c>
      <c r="I325" s="60" t="s">
        <v>408</v>
      </c>
      <c r="J325" s="60" t="s">
        <v>408</v>
      </c>
      <c r="K325" s="60" t="s">
        <v>408</v>
      </c>
      <c r="L325" s="53"/>
      <c r="M325" s="53"/>
      <c r="N325" s="59" t="s">
        <v>680</v>
      </c>
      <c r="O325" s="48" t="s">
        <v>680</v>
      </c>
      <c r="P325" s="48" t="s">
        <v>680</v>
      </c>
      <c r="Q325" s="48" t="s">
        <v>680</v>
      </c>
      <c r="R325" s="48" t="s">
        <v>680</v>
      </c>
      <c r="S325" s="48" t="s">
        <v>680</v>
      </c>
      <c r="T325" s="48" t="s">
        <v>680</v>
      </c>
      <c r="U325" s="48" t="s">
        <v>422</v>
      </c>
      <c r="V325" s="48" t="s">
        <v>422</v>
      </c>
      <c r="W325" s="48" t="s">
        <v>422</v>
      </c>
      <c r="X325" s="48" t="s">
        <v>422</v>
      </c>
      <c r="Y325" s="48" t="s">
        <v>422</v>
      </c>
      <c r="Z325" s="48" t="s">
        <v>422</v>
      </c>
      <c r="AA325" s="48" t="s">
        <v>422</v>
      </c>
      <c r="AB325" s="48" t="s">
        <v>422</v>
      </c>
      <c r="AC325" s="48" t="s">
        <v>422</v>
      </c>
      <c r="AD325" s="48" t="s">
        <v>422</v>
      </c>
      <c r="AE325" s="48" t="s">
        <v>422</v>
      </c>
      <c r="AF325" s="48" t="s">
        <v>422</v>
      </c>
      <c r="AG325" s="48" t="s">
        <v>422</v>
      </c>
      <c r="AH325" s="48" t="s">
        <v>422</v>
      </c>
      <c r="AI325" s="48" t="s">
        <v>422</v>
      </c>
      <c r="AJ325" s="48" t="s">
        <v>422</v>
      </c>
      <c r="AK325" s="48" t="s">
        <v>422</v>
      </c>
      <c r="AL325" s="48" t="s">
        <v>422</v>
      </c>
      <c r="AM325" s="48" t="s">
        <v>422</v>
      </c>
      <c r="AN325" s="48" t="s">
        <v>422</v>
      </c>
      <c r="AO325" s="48" t="s">
        <v>422</v>
      </c>
      <c r="AP325" s="48" t="s">
        <v>422</v>
      </c>
      <c r="AQ325" s="48" t="s">
        <v>422</v>
      </c>
      <c r="AR325" s="48" t="s">
        <v>422</v>
      </c>
      <c r="AS325" s="48" t="s">
        <v>422</v>
      </c>
      <c r="AT325" s="48" t="s">
        <v>422</v>
      </c>
      <c r="AU325" s="48" t="s">
        <v>422</v>
      </c>
      <c r="AV325" s="48" t="s">
        <v>422</v>
      </c>
      <c r="AW325" s="48" t="s">
        <v>422</v>
      </c>
      <c r="AX325" s="48" t="s">
        <v>422</v>
      </c>
      <c r="AY325" s="48" t="s">
        <v>422</v>
      </c>
      <c r="AZ325" s="28" t="s">
        <v>422</v>
      </c>
    </row>
    <row r="326" ht="15.75" customHeight="1">
      <c r="A326" s="40">
        <v>289.0</v>
      </c>
      <c r="B326" s="28" t="s">
        <v>1544</v>
      </c>
      <c r="C326" s="41"/>
      <c r="D326" s="42">
        <f t="array" ref="D326">index(systems,match($A326,INDEX(systems,0,1),),3)</f>
        <v>378.019</v>
      </c>
      <c r="E326" s="42">
        <f t="array" ref="E326">index(systems,match($A326,INDEX(systems,0,1),),4)</f>
        <v>179.122</v>
      </c>
      <c r="F326" s="43" t="str">
        <f>IFERROR(__xludf.DUMMYFUNCTION("let(row, match($B326&amp;if($C326&lt;&gt;"""","" [""&amp;$C326&amp;""]"",""""),index(nebulae,,2),0),join("","",iferror(round(index(nebulae,row,5)/2,3),1),iferror(round(index(nebulae,row,6)/2,3),1),0))"),"1,1,0")</f>
        <v>1,1,0</v>
      </c>
      <c r="G326" s="44" t="s">
        <v>1545</v>
      </c>
      <c r="H326" s="45">
        <f t="array" ref="H326">let(systemId,match(A326,index(systems,0,1),),refSystemId,match($H$1,index(systems,0,1),),x,index(systems,systemId,3),y,index(systems,systemId,4),refX,index(systems,refSystemId,3),refY,index(systems,refSystemId,4),round(sqrt((x-refX)^2+(y-refY)^2),3))</f>
        <v>418.31</v>
      </c>
      <c r="I326" s="46" t="s">
        <v>408</v>
      </c>
      <c r="J326" s="46" t="s">
        <v>408</v>
      </c>
      <c r="K326" s="46" t="s">
        <v>408</v>
      </c>
      <c r="L326" s="47" t="s">
        <v>408</v>
      </c>
      <c r="M326" s="47" t="s">
        <v>408</v>
      </c>
      <c r="N326" s="28" t="s">
        <v>408</v>
      </c>
      <c r="O326" s="41"/>
      <c r="P326" s="48" t="s">
        <v>1397</v>
      </c>
      <c r="Q326" s="48" t="s">
        <v>1397</v>
      </c>
      <c r="R326" s="48" t="s">
        <v>1397</v>
      </c>
      <c r="S326" s="48" t="s">
        <v>1397</v>
      </c>
      <c r="T326" s="48" t="s">
        <v>1397</v>
      </c>
      <c r="U326" s="48" t="s">
        <v>1397</v>
      </c>
      <c r="V326" s="48" t="s">
        <v>1397</v>
      </c>
      <c r="W326" s="48" t="s">
        <v>1397</v>
      </c>
      <c r="X326" s="48" t="s">
        <v>1397</v>
      </c>
      <c r="Y326" s="48" t="s">
        <v>422</v>
      </c>
      <c r="Z326" s="48" t="s">
        <v>422</v>
      </c>
      <c r="AA326" s="48" t="s">
        <v>422</v>
      </c>
      <c r="AB326" s="48" t="s">
        <v>422</v>
      </c>
      <c r="AC326" s="48" t="s">
        <v>422</v>
      </c>
      <c r="AD326" s="48" t="s">
        <v>422</v>
      </c>
      <c r="AE326" s="48" t="s">
        <v>422</v>
      </c>
      <c r="AF326" s="48" t="s">
        <v>422</v>
      </c>
      <c r="AG326" s="48" t="s">
        <v>422</v>
      </c>
      <c r="AH326" s="48" t="s">
        <v>422</v>
      </c>
      <c r="AI326" s="48" t="s">
        <v>422</v>
      </c>
      <c r="AJ326" s="48" t="s">
        <v>422</v>
      </c>
      <c r="AK326" s="48" t="s">
        <v>422</v>
      </c>
      <c r="AL326" s="48" t="s">
        <v>422</v>
      </c>
      <c r="AM326" s="48" t="s">
        <v>422</v>
      </c>
      <c r="AN326" s="48" t="s">
        <v>422</v>
      </c>
      <c r="AO326" s="48" t="s">
        <v>422</v>
      </c>
      <c r="AP326" s="48" t="s">
        <v>422</v>
      </c>
      <c r="AQ326" s="48" t="s">
        <v>422</v>
      </c>
      <c r="AR326" s="48" t="s">
        <v>422</v>
      </c>
      <c r="AS326" s="52" t="s">
        <v>422</v>
      </c>
      <c r="AT326" s="48" t="s">
        <v>422</v>
      </c>
      <c r="AU326" s="48" t="s">
        <v>422</v>
      </c>
      <c r="AV326" s="52" t="s">
        <v>422</v>
      </c>
      <c r="AW326" s="52" t="s">
        <v>422</v>
      </c>
      <c r="AX326" s="48" t="s">
        <v>422</v>
      </c>
      <c r="AY326" s="48" t="s">
        <v>422</v>
      </c>
      <c r="AZ326" s="28" t="s">
        <v>422</v>
      </c>
    </row>
    <row r="327" ht="15.75" customHeight="1">
      <c r="A327" s="40">
        <v>290.0</v>
      </c>
      <c r="B327" s="28" t="s">
        <v>1546</v>
      </c>
      <c r="C327" s="41"/>
      <c r="D327" s="42">
        <f t="array" ref="D327">index(systems,match($A327,INDEX(systems,0,1),),3)</f>
        <v>334.489</v>
      </c>
      <c r="E327" s="42">
        <f t="array" ref="E327">index(systems,match($A327,INDEX(systems,0,1),),4)</f>
        <v>-274.3</v>
      </c>
      <c r="F327" s="43" t="str">
        <f>IFERROR(__xludf.DUMMYFUNCTION("let(row, match($B327&amp;if($C327&lt;&gt;"""","" [""&amp;$C327&amp;""]"",""""),index(nebulae,,2),0),join("","",iferror(round(index(nebulae,row,5)/2,3),1),iferror(round(index(nebulae,row,6)/2,3),1),0))"),"1,1,0")</f>
        <v>1,1,0</v>
      </c>
      <c r="G327" s="44" t="s">
        <v>1547</v>
      </c>
      <c r="H327" s="45">
        <f t="array" ref="H327">let(systemId,match(A327,index(systems,0,1),),refSystemId,match($H$1,index(systems,0,1),),x,index(systems,systemId,3),y,index(systems,systemId,4),refX,index(systems,refSystemId,3),refY,index(systems,refSystemId,4),round(sqrt((x-refX)^2+(y-refY)^2),3))</f>
        <v>432.578</v>
      </c>
      <c r="I327" s="48" t="s">
        <v>408</v>
      </c>
      <c r="J327" s="48" t="s">
        <v>408</v>
      </c>
      <c r="K327" s="41"/>
      <c r="L327" s="41"/>
      <c r="M327" s="41"/>
      <c r="N327" s="28" t="s">
        <v>1241</v>
      </c>
      <c r="O327" s="48" t="s">
        <v>1241</v>
      </c>
      <c r="P327" s="48" t="s">
        <v>1241</v>
      </c>
      <c r="Q327" s="48" t="s">
        <v>1241</v>
      </c>
      <c r="R327" s="48" t="s">
        <v>1241</v>
      </c>
      <c r="S327" s="48" t="s">
        <v>1241</v>
      </c>
      <c r="T327" s="48" t="s">
        <v>1241</v>
      </c>
      <c r="U327" s="48" t="s">
        <v>1241</v>
      </c>
      <c r="V327" s="48" t="s">
        <v>1241</v>
      </c>
      <c r="W327" s="48" t="s">
        <v>1241</v>
      </c>
      <c r="X327" s="48" t="s">
        <v>1241</v>
      </c>
      <c r="Y327" s="48" t="s">
        <v>1242</v>
      </c>
      <c r="Z327" s="48" t="s">
        <v>1242</v>
      </c>
      <c r="AA327" s="48" t="s">
        <v>1243</v>
      </c>
      <c r="AB327" s="48" t="s">
        <v>1243</v>
      </c>
      <c r="AC327" s="48" t="s">
        <v>1243</v>
      </c>
      <c r="AD327" s="48" t="s">
        <v>1243</v>
      </c>
      <c r="AE327" s="48" t="s">
        <v>1243</v>
      </c>
      <c r="AF327" s="48" t="s">
        <v>1243</v>
      </c>
      <c r="AG327" s="48" t="s">
        <v>1243</v>
      </c>
      <c r="AH327" s="48" t="s">
        <v>1243</v>
      </c>
      <c r="AI327" s="48" t="s">
        <v>1243</v>
      </c>
      <c r="AJ327" s="48" t="s">
        <v>1243</v>
      </c>
      <c r="AK327" s="48" t="s">
        <v>1243</v>
      </c>
      <c r="AL327" s="48" t="s">
        <v>1243</v>
      </c>
      <c r="AM327" s="48" t="s">
        <v>1243</v>
      </c>
      <c r="AN327" s="48" t="s">
        <v>1243</v>
      </c>
      <c r="AO327" s="48" t="s">
        <v>1242</v>
      </c>
      <c r="AP327" s="48" t="s">
        <v>1242</v>
      </c>
      <c r="AQ327" s="48" t="s">
        <v>1242</v>
      </c>
      <c r="AR327" s="52" t="s">
        <v>662</v>
      </c>
      <c r="AS327" s="52" t="s">
        <v>662</v>
      </c>
      <c r="AT327" s="52" t="s">
        <v>662</v>
      </c>
      <c r="AU327" s="52" t="s">
        <v>662</v>
      </c>
      <c r="AV327" s="52" t="s">
        <v>662</v>
      </c>
      <c r="AW327" s="52" t="s">
        <v>662</v>
      </c>
      <c r="AX327" s="52" t="s">
        <v>662</v>
      </c>
      <c r="AY327" s="52" t="s">
        <v>662</v>
      </c>
      <c r="AZ327" s="49" t="s">
        <v>662</v>
      </c>
    </row>
    <row r="328" ht="15.75" customHeight="1">
      <c r="A328" s="40">
        <v>291.0</v>
      </c>
      <c r="B328" s="28" t="s">
        <v>1548</v>
      </c>
      <c r="C328" s="28" t="s">
        <v>1549</v>
      </c>
      <c r="D328" s="42">
        <f t="array" ref="D328">index(systems,match($A328,INDEX(systems,0,1),),3)</f>
        <v>61.806</v>
      </c>
      <c r="E328" s="42">
        <f t="array" ref="E328">index(systems,match($A328,INDEX(systems,0,1),),4)</f>
        <v>-293.804</v>
      </c>
      <c r="F328" s="43" t="str">
        <f>IFERROR(__xludf.DUMMYFUNCTION("let(row, match($B328&amp;if($C328&lt;&gt;"""","" [""&amp;$C328&amp;""]"",""""),index(nebulae,,2),0),join("","",iferror(round(index(nebulae,row,5)/2,3),1),iferror(round(index(nebulae,row,6)/2,3),1),0))"),"1,1,0")</f>
        <v>1,1,0</v>
      </c>
      <c r="G328" s="44" t="s">
        <v>1550</v>
      </c>
      <c r="H328" s="45">
        <f t="array" ref="H328">let(systemId,match(A328,index(systems,0,1),),refSystemId,match($H$1,index(systems,0,1),),x,index(systems,systemId,3),y,index(systems,systemId,4),refX,index(systems,refSystemId,3),refY,index(systems,refSystemId,4),round(sqrt((x-refX)^2+(y-refY)^2),3))</f>
        <v>300.235</v>
      </c>
      <c r="I328" s="28" t="s">
        <v>408</v>
      </c>
      <c r="J328" s="48" t="s">
        <v>408</v>
      </c>
      <c r="K328" s="48" t="s">
        <v>408</v>
      </c>
      <c r="L328" s="48" t="s">
        <v>408</v>
      </c>
      <c r="M328" s="28" t="s">
        <v>408</v>
      </c>
      <c r="N328" s="28" t="s">
        <v>408</v>
      </c>
      <c r="O328" s="41"/>
      <c r="P328" s="48" t="s">
        <v>1551</v>
      </c>
      <c r="Q328" s="48" t="s">
        <v>1551</v>
      </c>
      <c r="R328" s="48" t="s">
        <v>1551</v>
      </c>
      <c r="S328" s="48" t="s">
        <v>1551</v>
      </c>
      <c r="T328" s="48" t="s">
        <v>1551</v>
      </c>
      <c r="U328" s="48" t="s">
        <v>1551</v>
      </c>
      <c r="V328" s="48" t="s">
        <v>1551</v>
      </c>
      <c r="W328" s="48" t="s">
        <v>1551</v>
      </c>
      <c r="X328" s="48" t="s">
        <v>422</v>
      </c>
      <c r="Y328" s="48" t="s">
        <v>422</v>
      </c>
      <c r="Z328" s="48" t="s">
        <v>422</v>
      </c>
      <c r="AA328" s="48" t="s">
        <v>422</v>
      </c>
      <c r="AB328" s="48" t="s">
        <v>422</v>
      </c>
      <c r="AC328" s="48" t="s">
        <v>422</v>
      </c>
      <c r="AD328" s="48" t="s">
        <v>422</v>
      </c>
      <c r="AE328" s="48" t="s">
        <v>422</v>
      </c>
      <c r="AF328" s="48" t="s">
        <v>422</v>
      </c>
      <c r="AG328" s="48" t="s">
        <v>422</v>
      </c>
      <c r="AH328" s="48" t="s">
        <v>422</v>
      </c>
      <c r="AI328" s="48" t="s">
        <v>422</v>
      </c>
      <c r="AJ328" s="48" t="s">
        <v>422</v>
      </c>
      <c r="AK328" s="48" t="s">
        <v>422</v>
      </c>
      <c r="AL328" s="48" t="s">
        <v>422</v>
      </c>
      <c r="AM328" s="48" t="s">
        <v>422</v>
      </c>
      <c r="AN328" s="48" t="s">
        <v>422</v>
      </c>
      <c r="AO328" s="48" t="s">
        <v>422</v>
      </c>
      <c r="AP328" s="48" t="s">
        <v>422</v>
      </c>
      <c r="AQ328" s="48" t="s">
        <v>422</v>
      </c>
      <c r="AR328" s="48" t="s">
        <v>422</v>
      </c>
      <c r="AS328" s="48" t="s">
        <v>422</v>
      </c>
      <c r="AT328" s="48" t="s">
        <v>422</v>
      </c>
      <c r="AU328" s="48" t="s">
        <v>422</v>
      </c>
      <c r="AV328" s="48" t="s">
        <v>422</v>
      </c>
      <c r="AW328" s="48" t="s">
        <v>422</v>
      </c>
      <c r="AX328" s="48" t="s">
        <v>422</v>
      </c>
      <c r="AY328" s="48" t="s">
        <v>422</v>
      </c>
      <c r="AZ328" s="28" t="s">
        <v>422</v>
      </c>
    </row>
    <row r="329" ht="15.75" customHeight="1">
      <c r="A329" s="40">
        <v>3096.0</v>
      </c>
      <c r="B329" s="28" t="s">
        <v>1552</v>
      </c>
      <c r="C329" s="41"/>
      <c r="D329" s="42">
        <f t="array" ref="D329">index(systems,match($A329,INDEX(systems,0,1),),3)</f>
        <v>955.579</v>
      </c>
      <c r="E329" s="42">
        <f t="array" ref="E329">index(systems,match($A329,INDEX(systems,0,1),),4)</f>
        <v>211.301</v>
      </c>
      <c r="F329" s="43" t="str">
        <f>IFERROR(__xludf.DUMMYFUNCTION("let(row, match($B329&amp;if($C329&lt;&gt;"""","" [""&amp;$C329&amp;""]"",""""),index(nebulae,,2),0),join("","",iferror(round(index(nebulae,row,5)/2,3),1),iferror(round(index(nebulae,row,6)/2,3),1),0))"),"1,1,0")</f>
        <v>1,1,0</v>
      </c>
      <c r="G329" s="44" t="s">
        <v>1553</v>
      </c>
      <c r="H329" s="45">
        <f t="array" ref="H329">let(systemId,match(A329,index(systems,0,1),),refSystemId,match($H$1,index(systems,0,1),),x,index(systems,systemId,3),y,index(systems,systemId,4),refX,index(systems,refSystemId,3),refY,index(systems,refSystemId,4),round(sqrt((x-refX)^2+(y-refY)^2),3))</f>
        <v>978.662</v>
      </c>
      <c r="I329" s="55"/>
      <c r="J329" s="55"/>
      <c r="K329" s="55"/>
      <c r="L329" s="55"/>
      <c r="M329" s="55"/>
      <c r="N329" s="55"/>
      <c r="O329" s="55"/>
      <c r="P329" s="55"/>
      <c r="Q329" s="56" t="s">
        <v>1061</v>
      </c>
      <c r="R329" s="56" t="s">
        <v>1061</v>
      </c>
      <c r="S329" s="56" t="s">
        <v>1061</v>
      </c>
      <c r="T329" s="56" t="s">
        <v>1061</v>
      </c>
      <c r="U329" s="56" t="s">
        <v>1061</v>
      </c>
      <c r="V329" s="56" t="s">
        <v>1061</v>
      </c>
      <c r="W329" s="56" t="s">
        <v>1061</v>
      </c>
      <c r="X329" s="56" t="s">
        <v>1061</v>
      </c>
      <c r="Y329" s="56" t="s">
        <v>1061</v>
      </c>
      <c r="Z329" s="56" t="s">
        <v>1061</v>
      </c>
      <c r="AA329" s="56" t="s">
        <v>1061</v>
      </c>
      <c r="AB329" s="56" t="s">
        <v>1061</v>
      </c>
      <c r="AC329" s="56" t="s">
        <v>1061</v>
      </c>
      <c r="AD329" s="56" t="s">
        <v>1061</v>
      </c>
      <c r="AE329" s="56" t="s">
        <v>1061</v>
      </c>
      <c r="AF329" s="56" t="s">
        <v>1061</v>
      </c>
      <c r="AG329" s="56" t="s">
        <v>1061</v>
      </c>
      <c r="AH329" s="56" t="s">
        <v>1061</v>
      </c>
      <c r="AI329" s="56" t="s">
        <v>1061</v>
      </c>
      <c r="AJ329" s="56" t="s">
        <v>1061</v>
      </c>
      <c r="AK329" s="56" t="s">
        <v>1061</v>
      </c>
      <c r="AL329" s="56" t="s">
        <v>1061</v>
      </c>
      <c r="AM329" s="56" t="s">
        <v>1061</v>
      </c>
      <c r="AN329" s="56" t="s">
        <v>1061</v>
      </c>
      <c r="AO329" s="56" t="s">
        <v>1061</v>
      </c>
      <c r="AP329" s="56" t="s">
        <v>1061</v>
      </c>
      <c r="AQ329" s="56" t="s">
        <v>1061</v>
      </c>
      <c r="AR329" s="56" t="s">
        <v>1061</v>
      </c>
      <c r="AS329" s="56" t="s">
        <v>1061</v>
      </c>
      <c r="AT329" s="56" t="s">
        <v>1061</v>
      </c>
      <c r="AU329" s="51" t="s">
        <v>1061</v>
      </c>
      <c r="AV329" s="55"/>
      <c r="AW329" s="55"/>
      <c r="AX329" s="55"/>
      <c r="AY329" s="55"/>
      <c r="AZ329" s="55"/>
    </row>
    <row r="330" ht="15.75" customHeight="1">
      <c r="A330" s="40">
        <v>292.0</v>
      </c>
      <c r="B330" s="28" t="s">
        <v>1554</v>
      </c>
      <c r="C330" s="28" t="s">
        <v>500</v>
      </c>
      <c r="D330" s="42">
        <f t="array" ref="D330">index(systems,match($A330,INDEX(systems,0,1),),3)</f>
        <v>104.163</v>
      </c>
      <c r="E330" s="42">
        <f t="array" ref="E330">index(systems,match($A330,INDEX(systems,0,1),),4)</f>
        <v>-109.868</v>
      </c>
      <c r="F330" s="43" t="str">
        <f>IFERROR(__xludf.DUMMYFUNCTION("let(row, match($B330&amp;if($C330&lt;&gt;"""","" [""&amp;$C330&amp;""]"",""""),index(nebulae,,2),0),join("","",iferror(round(index(nebulae,row,5)/2,3),1),iferror(round(index(nebulae,row,6)/2,3),1),0))"),"1,1,0")</f>
        <v>1,1,0</v>
      </c>
      <c r="G330" s="44" t="s">
        <v>1555</v>
      </c>
      <c r="H330" s="45">
        <f t="array" ref="H330">let(systemId,match(A330,index(systems,0,1),),refSystemId,match($H$1,index(systems,0,1),),x,index(systems,systemId,3),y,index(systems,systemId,4),refX,index(systems,refSystemId,3),refY,index(systems,refSystemId,4),round(sqrt((x-refX)^2+(y-refY)^2),3))</f>
        <v>151.397</v>
      </c>
      <c r="I330" s="53"/>
      <c r="J330" s="46" t="s">
        <v>755</v>
      </c>
      <c r="K330" s="47" t="s">
        <v>807</v>
      </c>
      <c r="L330" s="46" t="s">
        <v>807</v>
      </c>
      <c r="M330" s="46" t="s">
        <v>1268</v>
      </c>
      <c r="N330" s="28" t="s">
        <v>1058</v>
      </c>
      <c r="O330" s="48" t="s">
        <v>1058</v>
      </c>
      <c r="P330" s="48" t="s">
        <v>1058</v>
      </c>
      <c r="Q330" s="48" t="s">
        <v>1058</v>
      </c>
      <c r="R330" s="48" t="s">
        <v>1058</v>
      </c>
      <c r="S330" s="48" t="s">
        <v>1058</v>
      </c>
      <c r="T330" s="48" t="s">
        <v>1058</v>
      </c>
      <c r="U330" s="48" t="s">
        <v>1058</v>
      </c>
      <c r="V330" s="48" t="s">
        <v>1058</v>
      </c>
      <c r="W330" s="48" t="s">
        <v>1058</v>
      </c>
      <c r="X330" s="48" t="s">
        <v>1058</v>
      </c>
      <c r="Y330" s="48" t="s">
        <v>503</v>
      </c>
      <c r="Z330" s="48" t="s">
        <v>503</v>
      </c>
      <c r="AA330" s="48" t="s">
        <v>504</v>
      </c>
      <c r="AB330" s="48" t="s">
        <v>504</v>
      </c>
      <c r="AC330" s="48" t="s">
        <v>504</v>
      </c>
      <c r="AD330" s="48" t="s">
        <v>504</v>
      </c>
      <c r="AE330" s="48" t="s">
        <v>504</v>
      </c>
      <c r="AF330" s="48" t="s">
        <v>504</v>
      </c>
      <c r="AG330" s="48" t="s">
        <v>504</v>
      </c>
      <c r="AH330" s="48" t="s">
        <v>504</v>
      </c>
      <c r="AI330" s="48" t="s">
        <v>504</v>
      </c>
      <c r="AJ330" s="48" t="s">
        <v>504</v>
      </c>
      <c r="AK330" s="48" t="s">
        <v>504</v>
      </c>
      <c r="AL330" s="48" t="s">
        <v>504</v>
      </c>
      <c r="AM330" s="48" t="s">
        <v>504</v>
      </c>
      <c r="AN330" s="48" t="s">
        <v>504</v>
      </c>
      <c r="AO330" s="48" t="s">
        <v>503</v>
      </c>
      <c r="AP330" s="48" t="s">
        <v>503</v>
      </c>
      <c r="AQ330" s="48" t="s">
        <v>503</v>
      </c>
      <c r="AR330" s="48" t="s">
        <v>503</v>
      </c>
      <c r="AS330" s="48" t="s">
        <v>503</v>
      </c>
      <c r="AT330" s="48" t="s">
        <v>503</v>
      </c>
      <c r="AU330" s="48" t="s">
        <v>503</v>
      </c>
      <c r="AV330" s="48" t="s">
        <v>505</v>
      </c>
      <c r="AW330" s="48" t="s">
        <v>505</v>
      </c>
      <c r="AX330" s="48" t="s">
        <v>505</v>
      </c>
      <c r="AY330" s="48" t="s">
        <v>505</v>
      </c>
      <c r="AZ330" s="28" t="s">
        <v>505</v>
      </c>
    </row>
    <row r="331" ht="15.75" customHeight="1">
      <c r="A331" s="40">
        <v>293.0</v>
      </c>
      <c r="B331" s="28" t="s">
        <v>1554</v>
      </c>
      <c r="C331" s="28" t="s">
        <v>552</v>
      </c>
      <c r="D331" s="42">
        <f t="array" ref="D331">index(systems,match($A331,INDEX(systems,0,1),),3)</f>
        <v>535.241</v>
      </c>
      <c r="E331" s="42">
        <f t="array" ref="E331">index(systems,match($A331,INDEX(systems,0,1),),4)</f>
        <v>221.311</v>
      </c>
      <c r="F331" s="43" t="str">
        <f>IFERROR(__xludf.DUMMYFUNCTION("let(row, match($B331&amp;if($C331&lt;&gt;"""","" [""&amp;$C331&amp;""]"",""""),index(nebulae,,2),0),join("","",iferror(round(index(nebulae,row,5)/2,3),1),iferror(round(index(nebulae,row,6)/2,3),1),0))"),"1,1,0")</f>
        <v>1,1,0</v>
      </c>
      <c r="G331" s="44" t="s">
        <v>1556</v>
      </c>
      <c r="H331" s="45">
        <f t="array" ref="H331">let(systemId,match(A331,index(systems,0,1),),refSystemId,match($H$1,index(systems,0,1),),x,index(systems,systemId,3),y,index(systems,systemId,4),refX,index(systems,refSystemId,3),refY,index(systems,refSystemId,4),round(sqrt((x-refX)^2+(y-refY)^2),3))</f>
        <v>579.19</v>
      </c>
      <c r="I331" s="46" t="s">
        <v>408</v>
      </c>
      <c r="J331" s="46" t="s">
        <v>408</v>
      </c>
      <c r="K331" s="46" t="s">
        <v>408</v>
      </c>
      <c r="L331" s="46" t="s">
        <v>408</v>
      </c>
      <c r="M331" s="46" t="s">
        <v>408</v>
      </c>
      <c r="N331" s="28" t="s">
        <v>408</v>
      </c>
      <c r="O331" s="41"/>
      <c r="P331" s="48" t="s">
        <v>1557</v>
      </c>
      <c r="Q331" s="48" t="s">
        <v>1557</v>
      </c>
      <c r="R331" s="48" t="s">
        <v>1557</v>
      </c>
      <c r="S331" s="48" t="s">
        <v>1557</v>
      </c>
      <c r="T331" s="48" t="s">
        <v>1557</v>
      </c>
      <c r="U331" s="48" t="s">
        <v>1557</v>
      </c>
      <c r="V331" s="48" t="s">
        <v>1557</v>
      </c>
      <c r="W331" s="48" t="s">
        <v>1557</v>
      </c>
      <c r="X331" s="48" t="s">
        <v>422</v>
      </c>
      <c r="Y331" s="48" t="s">
        <v>422</v>
      </c>
      <c r="Z331" s="48" t="s">
        <v>422</v>
      </c>
      <c r="AA331" s="48" t="s">
        <v>422</v>
      </c>
      <c r="AB331" s="48" t="s">
        <v>422</v>
      </c>
      <c r="AC331" s="48" t="s">
        <v>422</v>
      </c>
      <c r="AD331" s="48" t="s">
        <v>422</v>
      </c>
      <c r="AE331" s="48" t="s">
        <v>422</v>
      </c>
      <c r="AF331" s="48" t="s">
        <v>422</v>
      </c>
      <c r="AG331" s="48" t="s">
        <v>422</v>
      </c>
      <c r="AH331" s="48" t="s">
        <v>422</v>
      </c>
      <c r="AI331" s="48" t="s">
        <v>422</v>
      </c>
      <c r="AJ331" s="48" t="s">
        <v>422</v>
      </c>
      <c r="AK331" s="48" t="s">
        <v>422</v>
      </c>
      <c r="AL331" s="48" t="s">
        <v>422</v>
      </c>
      <c r="AM331" s="48" t="s">
        <v>422</v>
      </c>
      <c r="AN331" s="48" t="s">
        <v>422</v>
      </c>
      <c r="AO331" s="48" t="s">
        <v>422</v>
      </c>
      <c r="AP331" s="48" t="s">
        <v>422</v>
      </c>
      <c r="AQ331" s="48" t="s">
        <v>422</v>
      </c>
      <c r="AR331" s="48" t="s">
        <v>422</v>
      </c>
      <c r="AS331" s="48" t="s">
        <v>422</v>
      </c>
      <c r="AT331" s="48" t="s">
        <v>422</v>
      </c>
      <c r="AU331" s="48" t="s">
        <v>422</v>
      </c>
      <c r="AV331" s="48" t="s">
        <v>422</v>
      </c>
      <c r="AW331" s="48" t="s">
        <v>422</v>
      </c>
      <c r="AX331" s="48" t="s">
        <v>422</v>
      </c>
      <c r="AY331" s="48" t="s">
        <v>422</v>
      </c>
      <c r="AZ331" s="50" t="s">
        <v>1558</v>
      </c>
    </row>
    <row r="332" ht="15.75" customHeight="1">
      <c r="A332" s="40">
        <v>294.0</v>
      </c>
      <c r="B332" s="28" t="s">
        <v>1559</v>
      </c>
      <c r="C332" s="28" t="s">
        <v>1560</v>
      </c>
      <c r="D332" s="42">
        <f t="array" ref="D332">index(systems,match($A332,INDEX(systems,0,1),),3)</f>
        <v>-259.291</v>
      </c>
      <c r="E332" s="42">
        <f t="array" ref="E332">index(systems,match($A332,INDEX(systems,0,1),),4)</f>
        <v>-44.251</v>
      </c>
      <c r="F332" s="43" t="str">
        <f>IFERROR(__xludf.DUMMYFUNCTION("let(row, match($B332&amp;if($C332&lt;&gt;"""","" [""&amp;$C332&amp;""]"",""""),index(nebulae,,2),0),join("","",iferror(round(index(nebulae,row,5)/2,3),1),iferror(round(index(nebulae,row,6)/2,3),1),0))"),"1,1,0")</f>
        <v>1,1,0</v>
      </c>
      <c r="G332" s="44" t="s">
        <v>1561</v>
      </c>
      <c r="H332" s="45">
        <f t="array" ref="H332">let(systemId,match(A332,index(systems,0,1),),refSystemId,match($H$1,index(systems,0,1),),x,index(systems,systemId,3),y,index(systems,systemId,4),refX,index(systems,refSystemId,3),refY,index(systems,refSystemId,4),round(sqrt((x-refX)^2+(y-refY)^2),3))</f>
        <v>263.04</v>
      </c>
      <c r="I332" s="28" t="s">
        <v>408</v>
      </c>
      <c r="J332" s="41"/>
      <c r="K332" s="41"/>
      <c r="L332" s="28" t="s">
        <v>418</v>
      </c>
      <c r="M332" s="41"/>
      <c r="N332" s="28" t="s">
        <v>671</v>
      </c>
      <c r="O332" s="48" t="s">
        <v>671</v>
      </c>
      <c r="P332" s="48" t="s">
        <v>671</v>
      </c>
      <c r="Q332" s="48" t="s">
        <v>671</v>
      </c>
      <c r="R332" s="48" t="s">
        <v>671</v>
      </c>
      <c r="S332" s="48" t="s">
        <v>671</v>
      </c>
      <c r="T332" s="48" t="s">
        <v>671</v>
      </c>
      <c r="U332" s="48" t="s">
        <v>560</v>
      </c>
      <c r="V332" s="48" t="s">
        <v>560</v>
      </c>
      <c r="W332" s="48" t="s">
        <v>560</v>
      </c>
      <c r="X332" s="48" t="s">
        <v>560</v>
      </c>
      <c r="Y332" s="48" t="s">
        <v>560</v>
      </c>
      <c r="Z332" s="48" t="s">
        <v>560</v>
      </c>
      <c r="AA332" s="48" t="s">
        <v>560</v>
      </c>
      <c r="AB332" s="48" t="s">
        <v>560</v>
      </c>
      <c r="AC332" s="48" t="s">
        <v>560</v>
      </c>
      <c r="AD332" s="48" t="s">
        <v>560</v>
      </c>
      <c r="AE332" s="48" t="s">
        <v>560</v>
      </c>
      <c r="AF332" s="48" t="s">
        <v>560</v>
      </c>
      <c r="AG332" s="48" t="s">
        <v>560</v>
      </c>
      <c r="AH332" s="48" t="s">
        <v>560</v>
      </c>
      <c r="AI332" s="48" t="s">
        <v>560</v>
      </c>
      <c r="AJ332" s="48" t="s">
        <v>560</v>
      </c>
      <c r="AK332" s="48" t="s">
        <v>560</v>
      </c>
      <c r="AL332" s="48" t="s">
        <v>560</v>
      </c>
      <c r="AM332" s="48" t="s">
        <v>560</v>
      </c>
      <c r="AN332" s="48" t="s">
        <v>560</v>
      </c>
      <c r="AO332" s="48" t="s">
        <v>560</v>
      </c>
      <c r="AP332" s="48" t="s">
        <v>560</v>
      </c>
      <c r="AQ332" s="48" t="s">
        <v>560</v>
      </c>
      <c r="AR332" s="48" t="s">
        <v>484</v>
      </c>
      <c r="AS332" s="48" t="s">
        <v>484</v>
      </c>
      <c r="AT332" s="48" t="s">
        <v>485</v>
      </c>
      <c r="AU332" s="48" t="s">
        <v>485</v>
      </c>
      <c r="AV332" s="48" t="s">
        <v>486</v>
      </c>
      <c r="AW332" s="48" t="s">
        <v>486</v>
      </c>
      <c r="AX332" s="48" t="s">
        <v>605</v>
      </c>
      <c r="AY332" s="48" t="s">
        <v>605</v>
      </c>
      <c r="AZ332" s="51" t="s">
        <v>605</v>
      </c>
    </row>
    <row r="333" ht="15.75" customHeight="1">
      <c r="A333" s="40">
        <v>295.0</v>
      </c>
      <c r="B333" s="28" t="s">
        <v>1562</v>
      </c>
      <c r="C333" s="41"/>
      <c r="D333" s="42">
        <f t="array" ref="D333">index(systems,match($A333,INDEX(systems,0,1),),3)</f>
        <v>262.877</v>
      </c>
      <c r="E333" s="42">
        <f t="array" ref="E333">index(systems,match($A333,INDEX(systems,0,1),),4)</f>
        <v>-124.637</v>
      </c>
      <c r="F333" s="43" t="str">
        <f>IFERROR(__xludf.DUMMYFUNCTION("let(row, match($B333&amp;if($C333&lt;&gt;"""","" [""&amp;$C333&amp;""]"",""""),index(nebulae,,2),0),join("","",iferror(round(index(nebulae,row,5)/2,3),1),iferror(round(index(nebulae,row,6)/2,3),1),0))"),"1,1,0")</f>
        <v>1,1,0</v>
      </c>
      <c r="G333" s="44" t="s">
        <v>1563</v>
      </c>
      <c r="H333" s="45">
        <f t="array" ref="H333">let(systemId,match(A333,index(systems,0,1),),refSystemId,match($H$1,index(systems,0,1),),x,index(systems,systemId,3),y,index(systems,systemId,4),refX,index(systems,refSystemId,3),refY,index(systems,refSystemId,4),round(sqrt((x-refX)^2+(y-refY)^2),3))</f>
        <v>290.927</v>
      </c>
      <c r="I333" s="41"/>
      <c r="J333" s="28" t="s">
        <v>500</v>
      </c>
      <c r="K333" s="48" t="s">
        <v>500</v>
      </c>
      <c r="L333" s="48" t="s">
        <v>500</v>
      </c>
      <c r="M333" s="48" t="s">
        <v>500</v>
      </c>
      <c r="N333" s="28" t="s">
        <v>1168</v>
      </c>
      <c r="O333" s="48" t="s">
        <v>1168</v>
      </c>
      <c r="P333" s="48" t="s">
        <v>1168</v>
      </c>
      <c r="Q333" s="48" t="s">
        <v>1168</v>
      </c>
      <c r="R333" s="48" t="s">
        <v>1168</v>
      </c>
      <c r="S333" s="48" t="s">
        <v>1168</v>
      </c>
      <c r="T333" s="48" t="s">
        <v>1168</v>
      </c>
      <c r="U333" s="48" t="s">
        <v>1168</v>
      </c>
      <c r="V333" s="48" t="s">
        <v>1168</v>
      </c>
      <c r="W333" s="48" t="s">
        <v>1168</v>
      </c>
      <c r="X333" s="48" t="s">
        <v>1168</v>
      </c>
      <c r="Y333" s="48" t="s">
        <v>1195</v>
      </c>
      <c r="Z333" s="48" t="s">
        <v>1195</v>
      </c>
      <c r="AA333" s="48" t="s">
        <v>1196</v>
      </c>
      <c r="AB333" s="48" t="s">
        <v>1196</v>
      </c>
      <c r="AC333" s="48" t="s">
        <v>1196</v>
      </c>
      <c r="AD333" s="48" t="s">
        <v>1196</v>
      </c>
      <c r="AE333" s="48" t="s">
        <v>1196</v>
      </c>
      <c r="AF333" s="48" t="s">
        <v>1196</v>
      </c>
      <c r="AG333" s="48" t="s">
        <v>1196</v>
      </c>
      <c r="AH333" s="48" t="s">
        <v>1196</v>
      </c>
      <c r="AI333" s="48" t="s">
        <v>1196</v>
      </c>
      <c r="AJ333" s="48" t="s">
        <v>1196</v>
      </c>
      <c r="AK333" s="48" t="s">
        <v>1196</v>
      </c>
      <c r="AL333" s="48" t="s">
        <v>1196</v>
      </c>
      <c r="AM333" s="48" t="s">
        <v>1196</v>
      </c>
      <c r="AN333" s="48" t="s">
        <v>1196</v>
      </c>
      <c r="AO333" s="48" t="s">
        <v>1195</v>
      </c>
      <c r="AP333" s="48" t="s">
        <v>1195</v>
      </c>
      <c r="AQ333" s="48" t="s">
        <v>1195</v>
      </c>
      <c r="AR333" s="48" t="s">
        <v>1195</v>
      </c>
      <c r="AS333" s="48" t="s">
        <v>1195</v>
      </c>
      <c r="AT333" s="48" t="s">
        <v>1195</v>
      </c>
      <c r="AU333" s="48" t="s">
        <v>1195</v>
      </c>
      <c r="AV333" s="48" t="s">
        <v>1195</v>
      </c>
      <c r="AW333" s="48" t="s">
        <v>1195</v>
      </c>
      <c r="AX333" s="48" t="s">
        <v>1195</v>
      </c>
      <c r="AY333" s="48" t="s">
        <v>1195</v>
      </c>
      <c r="AZ333" s="28" t="s">
        <v>1195</v>
      </c>
    </row>
    <row r="334" ht="15.75" customHeight="1">
      <c r="A334" s="40">
        <v>296.0</v>
      </c>
      <c r="B334" s="28" t="s">
        <v>1564</v>
      </c>
      <c r="C334" s="41"/>
      <c r="D334" s="42">
        <f t="array" ref="D334">index(systems,match($A334,INDEX(systems,0,1),),3)</f>
        <v>54.279</v>
      </c>
      <c r="E334" s="42">
        <f t="array" ref="E334">index(systems,match($A334,INDEX(systems,0,1),),4)</f>
        <v>-351.609</v>
      </c>
      <c r="F334" s="43" t="str">
        <f>IFERROR(__xludf.DUMMYFUNCTION("let(row, match($B334&amp;if($C334&lt;&gt;"""","" [""&amp;$C334&amp;""]"",""""),index(nebulae,,2),0),join("","",iferror(round(index(nebulae,row,5)/2,3),1),iferror(round(index(nebulae,row,6)/2,3),1),0))"),"1,1,0")</f>
        <v>1,1,0</v>
      </c>
      <c r="G334" s="44" t="s">
        <v>1565</v>
      </c>
      <c r="H334" s="45">
        <f t="array" ref="H334">let(systemId,match(A334,index(systems,0,1),),refSystemId,match($H$1,index(systems,0,1),),x,index(systems,systemId,3),y,index(systems,systemId,4),refX,index(systems,refSystemId,3),refY,index(systems,refSystemId,4),round(sqrt((x-refX)^2+(y-refY)^2),3))</f>
        <v>355.774</v>
      </c>
      <c r="I334" s="28" t="s">
        <v>408</v>
      </c>
      <c r="J334" s="41"/>
      <c r="K334" s="41"/>
      <c r="L334" s="41"/>
      <c r="M334" s="28" t="s">
        <v>418</v>
      </c>
      <c r="N334" s="28" t="s">
        <v>1566</v>
      </c>
      <c r="O334" s="48" t="s">
        <v>1566</v>
      </c>
      <c r="P334" s="48" t="s">
        <v>1566</v>
      </c>
      <c r="Q334" s="48" t="s">
        <v>1566</v>
      </c>
      <c r="R334" s="48" t="s">
        <v>1566</v>
      </c>
      <c r="S334" s="48" t="s">
        <v>1566</v>
      </c>
      <c r="T334" s="48" t="s">
        <v>1566</v>
      </c>
      <c r="U334" s="48" t="s">
        <v>1566</v>
      </c>
      <c r="V334" s="48" t="s">
        <v>1566</v>
      </c>
      <c r="W334" s="48" t="s">
        <v>1566</v>
      </c>
      <c r="X334" s="48" t="s">
        <v>1566</v>
      </c>
      <c r="Y334" s="48" t="s">
        <v>1566</v>
      </c>
      <c r="Z334" s="48" t="s">
        <v>1566</v>
      </c>
      <c r="AA334" s="48" t="s">
        <v>1566</v>
      </c>
      <c r="AB334" s="48" t="s">
        <v>1566</v>
      </c>
      <c r="AC334" s="48" t="s">
        <v>1566</v>
      </c>
      <c r="AD334" s="48" t="s">
        <v>1566</v>
      </c>
      <c r="AE334" s="48" t="s">
        <v>1566</v>
      </c>
      <c r="AF334" s="48" t="s">
        <v>1566</v>
      </c>
      <c r="AG334" s="48" t="s">
        <v>1566</v>
      </c>
      <c r="AH334" s="48" t="s">
        <v>1566</v>
      </c>
      <c r="AI334" s="48" t="s">
        <v>1566</v>
      </c>
      <c r="AJ334" s="48" t="s">
        <v>1566</v>
      </c>
      <c r="AK334" s="48" t="s">
        <v>1566</v>
      </c>
      <c r="AL334" s="48" t="s">
        <v>1566</v>
      </c>
      <c r="AM334" s="48" t="s">
        <v>1566</v>
      </c>
      <c r="AN334" s="48" t="s">
        <v>1567</v>
      </c>
      <c r="AO334" s="48" t="s">
        <v>1567</v>
      </c>
      <c r="AP334" s="48" t="s">
        <v>1567</v>
      </c>
      <c r="AQ334" s="48" t="s">
        <v>1567</v>
      </c>
      <c r="AR334" s="48" t="s">
        <v>1567</v>
      </c>
      <c r="AS334" s="48" t="s">
        <v>1567</v>
      </c>
      <c r="AT334" s="48" t="s">
        <v>1567</v>
      </c>
      <c r="AU334" s="48" t="s">
        <v>1567</v>
      </c>
      <c r="AV334" s="48" t="s">
        <v>1567</v>
      </c>
      <c r="AW334" s="48" t="s">
        <v>1567</v>
      </c>
      <c r="AX334" s="48" t="s">
        <v>1567</v>
      </c>
      <c r="AY334" s="48" t="s">
        <v>1567</v>
      </c>
      <c r="AZ334" s="28" t="s">
        <v>1567</v>
      </c>
    </row>
    <row r="335" ht="15.75" customHeight="1">
      <c r="A335" s="40">
        <v>2884.0</v>
      </c>
      <c r="B335" s="28" t="s">
        <v>1568</v>
      </c>
      <c r="C335" s="41"/>
      <c r="D335" s="42">
        <f t="array" ref="D335">index(systems,match($A335,INDEX(systems,0,1),),3)</f>
        <v>445.258</v>
      </c>
      <c r="E335" s="42">
        <f t="array" ref="E335">index(systems,match($A335,INDEX(systems,0,1),),4)</f>
        <v>-451.651</v>
      </c>
      <c r="F335" s="43" t="str">
        <f>IFERROR(__xludf.DUMMYFUNCTION("let(row, match($B335&amp;if($C335&lt;&gt;"""","" [""&amp;$C335&amp;""]"",""""),index(nebulae,,2),0),join("","",iferror(round(index(nebulae,row,5)/2,3),1),iferror(round(index(nebulae,row,6)/2,3),1),0))"),"1,1,0")</f>
        <v>1,1,0</v>
      </c>
      <c r="G335" s="44" t="s">
        <v>1569</v>
      </c>
      <c r="H335" s="45">
        <f t="array" ref="H335">let(systemId,match(A335,index(systems,0,1),),refSystemId,match($H$1,index(systems,0,1),),x,index(systems,systemId,3),y,index(systems,systemId,4),refX,index(systems,refSystemId,3),refY,index(systems,refSystemId,4),round(sqrt((x-refX)^2+(y-refY)^2),3))</f>
        <v>634.227</v>
      </c>
      <c r="I335" s="56" t="s">
        <v>408</v>
      </c>
      <c r="J335" s="56" t="s">
        <v>408</v>
      </c>
      <c r="K335" s="56" t="s">
        <v>408</v>
      </c>
      <c r="L335" s="56" t="s">
        <v>408</v>
      </c>
      <c r="M335" s="56" t="s">
        <v>408</v>
      </c>
      <c r="N335" s="56" t="s">
        <v>408</v>
      </c>
      <c r="O335" s="41"/>
      <c r="P335" s="48" t="s">
        <v>408</v>
      </c>
      <c r="Q335" s="48" t="s">
        <v>408</v>
      </c>
      <c r="R335" s="48" t="s">
        <v>408</v>
      </c>
      <c r="S335" s="48" t="s">
        <v>408</v>
      </c>
      <c r="T335" s="48" t="s">
        <v>408</v>
      </c>
      <c r="U335" s="48" t="s">
        <v>408</v>
      </c>
      <c r="V335" s="48" t="s">
        <v>408</v>
      </c>
      <c r="W335" s="48" t="s">
        <v>408</v>
      </c>
      <c r="X335" s="48" t="s">
        <v>408</v>
      </c>
      <c r="Y335" s="56" t="s">
        <v>408</v>
      </c>
      <c r="Z335" s="48" t="s">
        <v>408</v>
      </c>
      <c r="AA335" s="56" t="s">
        <v>953</v>
      </c>
      <c r="AB335" s="56" t="s">
        <v>953</v>
      </c>
      <c r="AC335" s="56" t="s">
        <v>953</v>
      </c>
      <c r="AD335" s="56" t="s">
        <v>953</v>
      </c>
      <c r="AE335" s="56" t="s">
        <v>953</v>
      </c>
      <c r="AF335" s="56" t="s">
        <v>953</v>
      </c>
      <c r="AG335" s="56" t="s">
        <v>953</v>
      </c>
      <c r="AH335" s="56" t="s">
        <v>953</v>
      </c>
      <c r="AI335" s="56" t="s">
        <v>953</v>
      </c>
      <c r="AJ335" s="56" t="s">
        <v>953</v>
      </c>
      <c r="AK335" s="56" t="s">
        <v>953</v>
      </c>
      <c r="AL335" s="56" t="s">
        <v>953</v>
      </c>
      <c r="AM335" s="56" t="s">
        <v>953</v>
      </c>
      <c r="AN335" s="56" t="s">
        <v>953</v>
      </c>
      <c r="AO335" s="56" t="s">
        <v>422</v>
      </c>
      <c r="AP335" s="56" t="s">
        <v>422</v>
      </c>
      <c r="AQ335" s="56" t="s">
        <v>422</v>
      </c>
      <c r="AR335" s="56" t="s">
        <v>422</v>
      </c>
      <c r="AS335" s="56" t="s">
        <v>422</v>
      </c>
      <c r="AT335" s="56" t="s">
        <v>422</v>
      </c>
      <c r="AU335" s="48" t="s">
        <v>422</v>
      </c>
      <c r="AV335" s="56" t="s">
        <v>722</v>
      </c>
      <c r="AW335" s="56" t="s">
        <v>722</v>
      </c>
      <c r="AX335" s="56" t="s">
        <v>722</v>
      </c>
      <c r="AY335" s="56" t="s">
        <v>722</v>
      </c>
      <c r="AZ335" s="51" t="s">
        <v>722</v>
      </c>
    </row>
    <row r="336" ht="15.75" customHeight="1">
      <c r="A336" s="40">
        <v>3150.0</v>
      </c>
      <c r="B336" s="28" t="s">
        <v>1570</v>
      </c>
      <c r="C336" s="41"/>
      <c r="D336" s="42">
        <f t="array" ref="D336">index(systems,match($A336,INDEX(systems,0,1),),3)</f>
        <v>11.958</v>
      </c>
      <c r="E336" s="42">
        <f t="array" ref="E336">index(systems,match($A336,INDEX(systems,0,1),),4)</f>
        <v>-468.362</v>
      </c>
      <c r="F336" s="43" t="str">
        <f>IFERROR(__xludf.DUMMYFUNCTION("let(row, match($B336&amp;if($C336&lt;&gt;"""","" [""&amp;$C336&amp;""]"",""""),index(nebulae,,2),0),join("","",iferror(round(index(nebulae,row,5)/2,3),1),iferror(round(index(nebulae,row,6)/2,3),1),0))"),"1,1,0")</f>
        <v>1,1,0</v>
      </c>
      <c r="G336" s="44" t="s">
        <v>1571</v>
      </c>
      <c r="H336" s="45">
        <f t="array" ref="H336">let(systemId,match(A336,index(systems,0,1),),refSystemId,match($H$1,index(systems,0,1),),x,index(systems,systemId,3),y,index(systems,systemId,4),refX,index(systems,refSystemId,3),refY,index(systems,refSystemId,4),round(sqrt((x-refX)^2+(y-refY)^2),3))</f>
        <v>468.515</v>
      </c>
      <c r="I336" s="51" t="s">
        <v>408</v>
      </c>
      <c r="J336" s="51" t="s">
        <v>408</v>
      </c>
      <c r="K336" s="51" t="s">
        <v>408</v>
      </c>
      <c r="L336" s="51" t="s">
        <v>408</v>
      </c>
      <c r="M336" s="51" t="s">
        <v>408</v>
      </c>
      <c r="N336" s="51" t="s">
        <v>408</v>
      </c>
      <c r="O336" s="55"/>
      <c r="P336" s="56" t="s">
        <v>408</v>
      </c>
      <c r="Q336" s="51" t="s">
        <v>418</v>
      </c>
      <c r="R336" s="56" t="s">
        <v>418</v>
      </c>
      <c r="S336" s="56" t="s">
        <v>418</v>
      </c>
      <c r="T336" s="51" t="s">
        <v>418</v>
      </c>
      <c r="U336" s="56" t="s">
        <v>418</v>
      </c>
      <c r="V336" s="51" t="s">
        <v>418</v>
      </c>
      <c r="W336" s="56" t="s">
        <v>418</v>
      </c>
      <c r="X336" s="51" t="s">
        <v>418</v>
      </c>
      <c r="Y336" s="51" t="s">
        <v>418</v>
      </c>
      <c r="Z336" s="48" t="s">
        <v>422</v>
      </c>
      <c r="AA336" s="56" t="s">
        <v>422</v>
      </c>
      <c r="AB336" s="56" t="s">
        <v>422</v>
      </c>
      <c r="AC336" s="56" t="s">
        <v>422</v>
      </c>
      <c r="AD336" s="56" t="s">
        <v>422</v>
      </c>
      <c r="AE336" s="56" t="s">
        <v>422</v>
      </c>
      <c r="AF336" s="56" t="s">
        <v>422</v>
      </c>
      <c r="AG336" s="56" t="s">
        <v>422</v>
      </c>
      <c r="AH336" s="56" t="s">
        <v>422</v>
      </c>
      <c r="AI336" s="56" t="s">
        <v>422</v>
      </c>
      <c r="AJ336" s="56" t="s">
        <v>422</v>
      </c>
      <c r="AK336" s="56" t="s">
        <v>422</v>
      </c>
      <c r="AL336" s="56" t="s">
        <v>422</v>
      </c>
      <c r="AM336" s="56" t="s">
        <v>422</v>
      </c>
      <c r="AN336" s="56" t="s">
        <v>422</v>
      </c>
      <c r="AO336" s="56" t="s">
        <v>422</v>
      </c>
      <c r="AP336" s="56" t="s">
        <v>422</v>
      </c>
      <c r="AQ336" s="56" t="s">
        <v>422</v>
      </c>
      <c r="AR336" s="56" t="s">
        <v>422</v>
      </c>
      <c r="AS336" s="56" t="s">
        <v>422</v>
      </c>
      <c r="AT336" s="56" t="s">
        <v>422</v>
      </c>
      <c r="AU336" s="56" t="s">
        <v>422</v>
      </c>
      <c r="AV336" s="56" t="s">
        <v>422</v>
      </c>
      <c r="AW336" s="56" t="s">
        <v>422</v>
      </c>
      <c r="AX336" s="56" t="s">
        <v>422</v>
      </c>
      <c r="AY336" s="56" t="s">
        <v>422</v>
      </c>
      <c r="AZ336" s="28" t="s">
        <v>422</v>
      </c>
    </row>
    <row r="337" ht="15.75" customHeight="1">
      <c r="A337" s="40">
        <v>297.0</v>
      </c>
      <c r="B337" s="28" t="s">
        <v>1572</v>
      </c>
      <c r="C337" s="41"/>
      <c r="D337" s="42">
        <f t="array" ref="D337">index(systems,match($A337,INDEX(systems,0,1),),3)</f>
        <v>328.026</v>
      </c>
      <c r="E337" s="42">
        <f t="array" ref="E337">index(systems,match($A337,INDEX(systems,0,1),),4)</f>
        <v>-57.682</v>
      </c>
      <c r="F337" s="43" t="str">
        <f>IFERROR(__xludf.DUMMYFUNCTION("let(row, match($B337&amp;if($C337&lt;&gt;"""","" [""&amp;$C337&amp;""]"",""""),index(nebulae,,2),0),join("","",iferror(round(index(nebulae,row,5)/2,3),1),iferror(round(index(nebulae,row,6)/2,3),1),0))"),"1,1,0")</f>
        <v>1,1,0</v>
      </c>
      <c r="G337" s="44" t="s">
        <v>1573</v>
      </c>
      <c r="H337" s="45">
        <f t="array" ref="H337">let(systemId,match(A337,index(systems,0,1),),refSystemId,match($H$1,index(systems,0,1),),x,index(systems,systemId,3),y,index(systems,systemId,4),refX,index(systems,refSystemId,3),refY,index(systems,refSystemId,4),round(sqrt((x-refX)^2+(y-refY)^2),3))</f>
        <v>333.059</v>
      </c>
      <c r="I337" s="53"/>
      <c r="J337" s="46" t="s">
        <v>418</v>
      </c>
      <c r="K337" s="53"/>
      <c r="L337" s="53"/>
      <c r="M337" s="53"/>
      <c r="N337" s="28" t="s">
        <v>1574</v>
      </c>
      <c r="O337" s="48" t="s">
        <v>1574</v>
      </c>
      <c r="P337" s="48" t="s">
        <v>1574</v>
      </c>
      <c r="Q337" s="48" t="s">
        <v>1574</v>
      </c>
      <c r="R337" s="48" t="s">
        <v>1574</v>
      </c>
      <c r="S337" s="48" t="s">
        <v>1574</v>
      </c>
      <c r="T337" s="48" t="s">
        <v>1574</v>
      </c>
      <c r="U337" s="48" t="s">
        <v>1574</v>
      </c>
      <c r="V337" s="48" t="s">
        <v>1574</v>
      </c>
      <c r="W337" s="48" t="s">
        <v>1574</v>
      </c>
      <c r="X337" s="48" t="s">
        <v>1574</v>
      </c>
      <c r="Y337" s="48" t="s">
        <v>1575</v>
      </c>
      <c r="Z337" s="48" t="s">
        <v>1575</v>
      </c>
      <c r="AA337" s="48" t="s">
        <v>1576</v>
      </c>
      <c r="AB337" s="48" t="s">
        <v>1576</v>
      </c>
      <c r="AC337" s="48" t="s">
        <v>1576</v>
      </c>
      <c r="AD337" s="48" t="s">
        <v>1576</v>
      </c>
      <c r="AE337" s="48" t="s">
        <v>1576</v>
      </c>
      <c r="AF337" s="48" t="s">
        <v>1576</v>
      </c>
      <c r="AG337" s="48" t="s">
        <v>1576</v>
      </c>
      <c r="AH337" s="48" t="s">
        <v>1576</v>
      </c>
      <c r="AI337" s="48" t="s">
        <v>1576</v>
      </c>
      <c r="AJ337" s="48" t="s">
        <v>1576</v>
      </c>
      <c r="AK337" s="48" t="s">
        <v>1576</v>
      </c>
      <c r="AL337" s="48" t="s">
        <v>1576</v>
      </c>
      <c r="AM337" s="48" t="s">
        <v>1576</v>
      </c>
      <c r="AN337" s="48" t="s">
        <v>1576</v>
      </c>
      <c r="AO337" s="48" t="s">
        <v>1575</v>
      </c>
      <c r="AP337" s="48" t="s">
        <v>1575</v>
      </c>
      <c r="AQ337" s="48" t="s">
        <v>1575</v>
      </c>
      <c r="AR337" s="48" t="s">
        <v>1575</v>
      </c>
      <c r="AS337" s="48" t="s">
        <v>1575</v>
      </c>
      <c r="AT337" s="48" t="s">
        <v>1575</v>
      </c>
      <c r="AU337" s="48" t="s">
        <v>1575</v>
      </c>
      <c r="AV337" s="48" t="s">
        <v>1575</v>
      </c>
      <c r="AW337" s="48" t="s">
        <v>1575</v>
      </c>
      <c r="AX337" s="48" t="s">
        <v>1575</v>
      </c>
      <c r="AY337" s="48" t="s">
        <v>1575</v>
      </c>
      <c r="AZ337" s="28" t="s">
        <v>1575</v>
      </c>
    </row>
    <row r="338" ht="15.75" customHeight="1">
      <c r="A338" s="40">
        <v>298.0</v>
      </c>
      <c r="B338" s="28" t="s">
        <v>1577</v>
      </c>
      <c r="C338" s="41"/>
      <c r="D338" s="42">
        <f t="array" ref="D338">index(systems,match($A338,INDEX(systems,0,1),),3)</f>
        <v>-0.03</v>
      </c>
      <c r="E338" s="42">
        <f t="array" ref="E338">index(systems,match($A338,INDEX(systems,0,1),),4)</f>
        <v>-79.895</v>
      </c>
      <c r="F338" s="43" t="str">
        <f>IFERROR(__xludf.DUMMYFUNCTION("let(row, match($B338&amp;if($C338&lt;&gt;"""","" [""&amp;$C338&amp;""]"",""""),index(nebulae,,2),0),join("","",iferror(round(index(nebulae,row,5)/2,3),1),iferror(round(index(nebulae,row,6)/2,3),1),0))"),"1,1,0")</f>
        <v>1,1,0</v>
      </c>
      <c r="G338" s="44" t="s">
        <v>1578</v>
      </c>
      <c r="H338" s="45">
        <f t="array" ref="H338">let(systemId,match(A338,index(systems,0,1),),refSystemId,match($H$1,index(systems,0,1),),x,index(systems,systemId,3),y,index(systems,systemId,4),refX,index(systems,refSystemId,3),refY,index(systems,refSystemId,4),round(sqrt((x-refX)^2+(y-refY)^2),3))</f>
        <v>79.895</v>
      </c>
      <c r="I338" s="46" t="s">
        <v>408</v>
      </c>
      <c r="J338" s="47" t="s">
        <v>408</v>
      </c>
      <c r="K338" s="47" t="s">
        <v>408</v>
      </c>
      <c r="L338" s="47" t="s">
        <v>408</v>
      </c>
      <c r="M338" s="46" t="s">
        <v>408</v>
      </c>
      <c r="N338" s="28" t="s">
        <v>408</v>
      </c>
      <c r="O338" s="41"/>
      <c r="P338" s="48" t="s">
        <v>519</v>
      </c>
      <c r="Q338" s="48" t="s">
        <v>519</v>
      </c>
      <c r="R338" s="48" t="s">
        <v>519</v>
      </c>
      <c r="S338" s="48" t="s">
        <v>519</v>
      </c>
      <c r="T338" s="48" t="s">
        <v>536</v>
      </c>
      <c r="U338" s="48" t="s">
        <v>513</v>
      </c>
      <c r="V338" s="48" t="s">
        <v>513</v>
      </c>
      <c r="W338" s="48" t="s">
        <v>513</v>
      </c>
      <c r="X338" s="48" t="s">
        <v>513</v>
      </c>
      <c r="Y338" s="48" t="s">
        <v>422</v>
      </c>
      <c r="Z338" s="48" t="s">
        <v>422</v>
      </c>
      <c r="AA338" s="48" t="s">
        <v>422</v>
      </c>
      <c r="AB338" s="48" t="s">
        <v>422</v>
      </c>
      <c r="AC338" s="48" t="s">
        <v>422</v>
      </c>
      <c r="AD338" s="48" t="s">
        <v>422</v>
      </c>
      <c r="AE338" s="48" t="s">
        <v>422</v>
      </c>
      <c r="AF338" s="48" t="s">
        <v>422</v>
      </c>
      <c r="AG338" s="48" t="s">
        <v>422</v>
      </c>
      <c r="AH338" s="48" t="s">
        <v>422</v>
      </c>
      <c r="AI338" s="48" t="s">
        <v>422</v>
      </c>
      <c r="AJ338" s="48" t="s">
        <v>422</v>
      </c>
      <c r="AK338" s="48" t="s">
        <v>422</v>
      </c>
      <c r="AL338" s="48" t="s">
        <v>422</v>
      </c>
      <c r="AM338" s="48" t="s">
        <v>422</v>
      </c>
      <c r="AN338" s="48" t="s">
        <v>422</v>
      </c>
      <c r="AO338" s="48" t="s">
        <v>422</v>
      </c>
      <c r="AP338" s="48" t="s">
        <v>422</v>
      </c>
      <c r="AQ338" s="48" t="s">
        <v>422</v>
      </c>
      <c r="AR338" s="48" t="s">
        <v>422</v>
      </c>
      <c r="AS338" s="48" t="s">
        <v>422</v>
      </c>
      <c r="AT338" s="48" t="s">
        <v>422</v>
      </c>
      <c r="AU338" s="48" t="s">
        <v>422</v>
      </c>
      <c r="AV338" s="48" t="s">
        <v>422</v>
      </c>
      <c r="AW338" s="48" t="s">
        <v>422</v>
      </c>
      <c r="AX338" s="48" t="s">
        <v>422</v>
      </c>
      <c r="AY338" s="48" t="s">
        <v>422</v>
      </c>
      <c r="AZ338" s="28" t="s">
        <v>422</v>
      </c>
    </row>
    <row r="339" ht="15.75" customHeight="1">
      <c r="A339" s="40">
        <v>299.0</v>
      </c>
      <c r="B339" s="28" t="s">
        <v>1579</v>
      </c>
      <c r="C339" s="41"/>
      <c r="D339" s="42">
        <f t="array" ref="D339">index(systems,match($A339,INDEX(systems,0,1),),3)</f>
        <v>473.29</v>
      </c>
      <c r="E339" s="42">
        <f t="array" ref="E339">index(systems,match($A339,INDEX(systems,0,1),),4)</f>
        <v>-11.428</v>
      </c>
      <c r="F339" s="43" t="str">
        <f>IFERROR(__xludf.DUMMYFUNCTION("let(row, match($B339&amp;if($C339&lt;&gt;"""","" [""&amp;$C339&amp;""]"",""""),index(nebulae,,2),0),join("","",iferror(round(index(nebulae,row,5)/2,3),1),iferror(round(index(nebulae,row,6)/2,3),1),0))"),"1,1,0")</f>
        <v>1,1,0</v>
      </c>
      <c r="G339" s="44" t="s">
        <v>1580</v>
      </c>
      <c r="H339" s="45">
        <f t="array" ref="H339">let(systemId,match(A339,index(systems,0,1),),refSystemId,match($H$1,index(systems,0,1),),x,index(systems,systemId,3),y,index(systems,systemId,4),refX,index(systems,refSystemId,3),refY,index(systems,refSystemId,4),round(sqrt((x-refX)^2+(y-refY)^2),3))</f>
        <v>473.428</v>
      </c>
      <c r="I339" s="53"/>
      <c r="J339" s="53"/>
      <c r="K339" s="53"/>
      <c r="L339" s="53"/>
      <c r="M339" s="53"/>
      <c r="N339" s="28" t="s">
        <v>620</v>
      </c>
      <c r="O339" s="48" t="s">
        <v>620</v>
      </c>
      <c r="P339" s="48" t="s">
        <v>620</v>
      </c>
      <c r="Q339" s="48" t="s">
        <v>620</v>
      </c>
      <c r="R339" s="48" t="s">
        <v>620</v>
      </c>
      <c r="S339" s="48" t="s">
        <v>620</v>
      </c>
      <c r="T339" s="48" t="s">
        <v>620</v>
      </c>
      <c r="U339" s="48" t="s">
        <v>1581</v>
      </c>
      <c r="V339" s="48" t="s">
        <v>1581</v>
      </c>
      <c r="W339" s="48" t="s">
        <v>1581</v>
      </c>
      <c r="X339" s="52" t="s">
        <v>1581</v>
      </c>
      <c r="Y339" s="52" t="s">
        <v>1582</v>
      </c>
      <c r="Z339" s="52" t="s">
        <v>1582</v>
      </c>
      <c r="AA339" s="52" t="s">
        <v>1583</v>
      </c>
      <c r="AB339" s="52" t="s">
        <v>1583</v>
      </c>
      <c r="AC339" s="52" t="s">
        <v>1583</v>
      </c>
      <c r="AD339" s="52" t="s">
        <v>1583</v>
      </c>
      <c r="AE339" s="52" t="s">
        <v>1583</v>
      </c>
      <c r="AF339" s="52" t="s">
        <v>1583</v>
      </c>
      <c r="AG339" s="52" t="s">
        <v>1583</v>
      </c>
      <c r="AH339" s="52" t="s">
        <v>1583</v>
      </c>
      <c r="AI339" s="52" t="s">
        <v>1583</v>
      </c>
      <c r="AJ339" s="52" t="s">
        <v>1583</v>
      </c>
      <c r="AK339" s="52" t="s">
        <v>1583</v>
      </c>
      <c r="AL339" s="52" t="s">
        <v>1583</v>
      </c>
      <c r="AM339" s="52" t="s">
        <v>1583</v>
      </c>
      <c r="AN339" s="52" t="s">
        <v>1583</v>
      </c>
      <c r="AO339" s="52" t="s">
        <v>1582</v>
      </c>
      <c r="AP339" s="52" t="s">
        <v>1582</v>
      </c>
      <c r="AQ339" s="52" t="s">
        <v>1582</v>
      </c>
      <c r="AR339" s="52" t="s">
        <v>1582</v>
      </c>
      <c r="AS339" s="52" t="s">
        <v>1582</v>
      </c>
      <c r="AT339" s="52" t="s">
        <v>1582</v>
      </c>
      <c r="AU339" s="52" t="s">
        <v>1582</v>
      </c>
      <c r="AV339" s="48" t="s">
        <v>1584</v>
      </c>
      <c r="AW339" s="48" t="s">
        <v>624</v>
      </c>
      <c r="AX339" s="48" t="s">
        <v>1585</v>
      </c>
      <c r="AY339" s="48" t="s">
        <v>1585</v>
      </c>
      <c r="AZ339" s="28" t="s">
        <v>1585</v>
      </c>
    </row>
    <row r="340" ht="15.75" customHeight="1">
      <c r="A340" s="40">
        <v>300.0</v>
      </c>
      <c r="B340" s="28" t="s">
        <v>1586</v>
      </c>
      <c r="C340" s="28" t="s">
        <v>1587</v>
      </c>
      <c r="D340" s="42">
        <f t="array" ref="D340">index(systems,match($A340,INDEX(systems,0,1),),3)</f>
        <v>262.877</v>
      </c>
      <c r="E340" s="42">
        <f t="array" ref="E340">index(systems,match($A340,INDEX(systems,0,1),),4)</f>
        <v>58.113</v>
      </c>
      <c r="F340" s="43" t="str">
        <f>IFERROR(__xludf.DUMMYFUNCTION("let(row, match($B340&amp;if($C340&lt;&gt;"""","" [""&amp;$C340&amp;""]"",""""),index(nebulae,,2),0),join("","",iferror(round(index(nebulae,row,5)/2,3),1),iferror(round(index(nebulae,row,6)/2,3),1),0))"),"1,1,0")</f>
        <v>1,1,0</v>
      </c>
      <c r="G340" s="44" t="s">
        <v>1588</v>
      </c>
      <c r="H340" s="45">
        <f t="array" ref="H340">let(systemId,match(A340,index(systems,0,1),),refSystemId,match($H$1,index(systems,0,1),),x,index(systems,systemId,3),y,index(systems,systemId,4),refX,index(systems,refSystemId,3),refY,index(systems,refSystemId,4),round(sqrt((x-refX)^2+(y-refY)^2),3))</f>
        <v>269.224</v>
      </c>
      <c r="I340" s="28" t="s">
        <v>418</v>
      </c>
      <c r="J340" s="41"/>
      <c r="K340" s="28" t="s">
        <v>418</v>
      </c>
      <c r="L340" s="41"/>
      <c r="M340" s="41"/>
      <c r="N340" s="28" t="s">
        <v>1008</v>
      </c>
      <c r="O340" s="48" t="s">
        <v>1008</v>
      </c>
      <c r="P340" s="48" t="s">
        <v>1008</v>
      </c>
      <c r="Q340" s="48" t="s">
        <v>1008</v>
      </c>
      <c r="R340" s="48" t="s">
        <v>1008</v>
      </c>
      <c r="S340" s="48" t="s">
        <v>1008</v>
      </c>
      <c r="T340" s="48" t="s">
        <v>1008</v>
      </c>
      <c r="U340" s="48" t="s">
        <v>1008</v>
      </c>
      <c r="V340" s="48" t="s">
        <v>1008</v>
      </c>
      <c r="W340" s="48" t="s">
        <v>1008</v>
      </c>
      <c r="X340" s="48" t="s">
        <v>855</v>
      </c>
      <c r="Y340" s="48" t="s">
        <v>1589</v>
      </c>
      <c r="Z340" s="48" t="s">
        <v>1589</v>
      </c>
      <c r="AA340" s="48" t="s">
        <v>1590</v>
      </c>
      <c r="AB340" s="48" t="s">
        <v>1590</v>
      </c>
      <c r="AC340" s="48" t="s">
        <v>1590</v>
      </c>
      <c r="AD340" s="48" t="s">
        <v>1590</v>
      </c>
      <c r="AE340" s="48" t="s">
        <v>1590</v>
      </c>
      <c r="AF340" s="48" t="s">
        <v>1590</v>
      </c>
      <c r="AG340" s="48" t="s">
        <v>1590</v>
      </c>
      <c r="AH340" s="48" t="s">
        <v>1590</v>
      </c>
      <c r="AI340" s="48" t="s">
        <v>1590</v>
      </c>
      <c r="AJ340" s="48" t="s">
        <v>1590</v>
      </c>
      <c r="AK340" s="48" t="s">
        <v>1590</v>
      </c>
      <c r="AL340" s="48" t="s">
        <v>1590</v>
      </c>
      <c r="AM340" s="48" t="s">
        <v>1590</v>
      </c>
      <c r="AN340" s="48" t="s">
        <v>1590</v>
      </c>
      <c r="AO340" s="48" t="s">
        <v>1589</v>
      </c>
      <c r="AP340" s="48" t="s">
        <v>1589</v>
      </c>
      <c r="AQ340" s="48" t="s">
        <v>1589</v>
      </c>
      <c r="AR340" s="48" t="s">
        <v>1589</v>
      </c>
      <c r="AS340" s="48" t="s">
        <v>1589</v>
      </c>
      <c r="AT340" s="48" t="s">
        <v>1589</v>
      </c>
      <c r="AU340" s="48" t="s">
        <v>1589</v>
      </c>
      <c r="AV340" s="48" t="s">
        <v>422</v>
      </c>
      <c r="AW340" s="48" t="s">
        <v>422</v>
      </c>
      <c r="AX340" s="48" t="s">
        <v>422</v>
      </c>
      <c r="AY340" s="48" t="s">
        <v>422</v>
      </c>
      <c r="AZ340" s="28" t="s">
        <v>422</v>
      </c>
    </row>
    <row r="341" ht="15.75" customHeight="1">
      <c r="A341" s="40">
        <v>301.0</v>
      </c>
      <c r="B341" s="28" t="s">
        <v>1591</v>
      </c>
      <c r="C341" s="41"/>
      <c r="D341" s="42">
        <f t="array" ref="D341">index(systems,match($A341,INDEX(systems,0,1),),3)</f>
        <v>-72.905</v>
      </c>
      <c r="E341" s="42">
        <f t="array" ref="E341">index(systems,match($A341,INDEX(systems,0,1),),4)</f>
        <v>260.773</v>
      </c>
      <c r="F341" s="43" t="str">
        <f>IFERROR(__xludf.DUMMYFUNCTION("let(row, match($B341&amp;if($C341&lt;&gt;"""","" [""&amp;$C341&amp;""]"",""""),index(nebulae,,2),0),join("","",iferror(round(index(nebulae,row,5)/2,3),1),iferror(round(index(nebulae,row,6)/2,3),1),0))"),"1,1,0")</f>
        <v>1,1,0</v>
      </c>
      <c r="G341" s="44" t="s">
        <v>1592</v>
      </c>
      <c r="H341" s="45">
        <f t="array" ref="H341">let(systemId,match(A341,index(systems,0,1),),refSystemId,match($H$1,index(systems,0,1),),x,index(systems,systemId,3),y,index(systems,systemId,4),refX,index(systems,refSystemId,3),refY,index(systems,refSystemId,4),round(sqrt((x-refX)^2+(y-refY)^2),3))</f>
        <v>270.772</v>
      </c>
      <c r="I341" s="53"/>
      <c r="J341" s="53"/>
      <c r="K341" s="46" t="s">
        <v>418</v>
      </c>
      <c r="L341" s="46" t="s">
        <v>418</v>
      </c>
      <c r="M341" s="53"/>
      <c r="N341" s="28" t="s">
        <v>409</v>
      </c>
      <c r="O341" s="48" t="s">
        <v>409</v>
      </c>
      <c r="P341" s="48" t="s">
        <v>409</v>
      </c>
      <c r="Q341" s="48" t="s">
        <v>409</v>
      </c>
      <c r="R341" s="48" t="s">
        <v>409</v>
      </c>
      <c r="S341" s="48" t="s">
        <v>409</v>
      </c>
      <c r="T341" s="48" t="s">
        <v>409</v>
      </c>
      <c r="U341" s="48" t="s">
        <v>409</v>
      </c>
      <c r="V341" s="48" t="s">
        <v>409</v>
      </c>
      <c r="W341" s="48" t="s">
        <v>409</v>
      </c>
      <c r="X341" s="48" t="s">
        <v>409</v>
      </c>
      <c r="Y341" s="48" t="s">
        <v>409</v>
      </c>
      <c r="Z341" s="48" t="s">
        <v>409</v>
      </c>
      <c r="AA341" s="48" t="s">
        <v>1593</v>
      </c>
      <c r="AB341" s="48" t="s">
        <v>1593</v>
      </c>
      <c r="AC341" s="48" t="s">
        <v>1593</v>
      </c>
      <c r="AD341" s="48" t="s">
        <v>1593</v>
      </c>
      <c r="AE341" s="48" t="s">
        <v>1593</v>
      </c>
      <c r="AF341" s="48" t="s">
        <v>1593</v>
      </c>
      <c r="AG341" s="48" t="s">
        <v>1102</v>
      </c>
      <c r="AH341" s="48" t="s">
        <v>1102</v>
      </c>
      <c r="AI341" s="48" t="s">
        <v>1102</v>
      </c>
      <c r="AJ341" s="48" t="s">
        <v>1102</v>
      </c>
      <c r="AK341" s="48" t="s">
        <v>1102</v>
      </c>
      <c r="AL341" s="48" t="s">
        <v>1102</v>
      </c>
      <c r="AM341" s="48" t="s">
        <v>1102</v>
      </c>
      <c r="AN341" s="48" t="s">
        <v>417</v>
      </c>
      <c r="AO341" s="48" t="s">
        <v>417</v>
      </c>
      <c r="AP341" s="48" t="s">
        <v>417</v>
      </c>
      <c r="AQ341" s="48" t="s">
        <v>417</v>
      </c>
      <c r="AR341" s="48" t="s">
        <v>417</v>
      </c>
      <c r="AS341" s="48" t="s">
        <v>417</v>
      </c>
      <c r="AT341" s="48" t="s">
        <v>417</v>
      </c>
      <c r="AU341" s="48" t="s">
        <v>417</v>
      </c>
      <c r="AV341" s="48" t="s">
        <v>417</v>
      </c>
      <c r="AW341" s="48" t="s">
        <v>417</v>
      </c>
      <c r="AX341" s="48" t="s">
        <v>417</v>
      </c>
      <c r="AY341" s="48" t="s">
        <v>850</v>
      </c>
      <c r="AZ341" s="51" t="s">
        <v>850</v>
      </c>
    </row>
    <row r="342" ht="15.75" customHeight="1">
      <c r="A342" s="40">
        <v>302.0</v>
      </c>
      <c r="B342" s="28" t="s">
        <v>1594</v>
      </c>
      <c r="C342" s="41"/>
      <c r="D342" s="42">
        <f t="array" ref="D342">index(systems,match($A342,INDEX(systems,0,1),),3)</f>
        <v>123.977</v>
      </c>
      <c r="E342" s="42">
        <f t="array" ref="E342">index(systems,match($A342,INDEX(systems,0,1),),4)</f>
        <v>134.529</v>
      </c>
      <c r="F342" s="43" t="str">
        <f>IFERROR(__xludf.DUMMYFUNCTION("let(row, match($B342&amp;if($C342&lt;&gt;"""","" [""&amp;$C342&amp;""]"",""""),index(nebulae,,2),0),join("","",iferror(round(index(nebulae,row,5)/2,3),1),iferror(round(index(nebulae,row,6)/2,3),1),0))"),"1,1,0")</f>
        <v>1,1,0</v>
      </c>
      <c r="G342" s="44" t="s">
        <v>1595</v>
      </c>
      <c r="H342" s="45">
        <f t="array" ref="H342">let(systemId,match(A342,index(systems,0,1),),refSystemId,match($H$1,index(systems,0,1),),x,index(systems,systemId,3),y,index(systems,systemId,4),refX,index(systems,refSystemId,3),refY,index(systems,refSystemId,4),round(sqrt((x-refX)^2+(y-refY)^2),3))</f>
        <v>182.944</v>
      </c>
      <c r="I342" s="41"/>
      <c r="J342" s="28" t="s">
        <v>645</v>
      </c>
      <c r="K342" s="28" t="s">
        <v>645</v>
      </c>
      <c r="L342" s="48" t="s">
        <v>646</v>
      </c>
      <c r="M342" s="48" t="s">
        <v>646</v>
      </c>
      <c r="N342" s="28" t="s">
        <v>1596</v>
      </c>
      <c r="O342" s="48" t="s">
        <v>1596</v>
      </c>
      <c r="P342" s="48" t="s">
        <v>1596</v>
      </c>
      <c r="Q342" s="48" t="s">
        <v>1596</v>
      </c>
      <c r="R342" s="48" t="s">
        <v>1596</v>
      </c>
      <c r="S342" s="48" t="s">
        <v>1596</v>
      </c>
      <c r="T342" s="48" t="s">
        <v>1596</v>
      </c>
      <c r="U342" s="48" t="s">
        <v>1596</v>
      </c>
      <c r="V342" s="48" t="s">
        <v>1596</v>
      </c>
      <c r="W342" s="48" t="s">
        <v>1596</v>
      </c>
      <c r="X342" s="48" t="s">
        <v>1596</v>
      </c>
      <c r="Y342" s="48" t="s">
        <v>1597</v>
      </c>
      <c r="Z342" s="48" t="s">
        <v>1597</v>
      </c>
      <c r="AA342" s="48" t="s">
        <v>1597</v>
      </c>
      <c r="AB342" s="48" t="s">
        <v>1597</v>
      </c>
      <c r="AC342" s="48" t="s">
        <v>1597</v>
      </c>
      <c r="AD342" s="48" t="s">
        <v>1597</v>
      </c>
      <c r="AE342" s="48" t="s">
        <v>1597</v>
      </c>
      <c r="AF342" s="48" t="s">
        <v>1597</v>
      </c>
      <c r="AG342" s="48" t="s">
        <v>1597</v>
      </c>
      <c r="AH342" s="48" t="s">
        <v>1597</v>
      </c>
      <c r="AI342" s="48" t="s">
        <v>1597</v>
      </c>
      <c r="AJ342" s="48" t="s">
        <v>1597</v>
      </c>
      <c r="AK342" s="48" t="s">
        <v>1597</v>
      </c>
      <c r="AL342" s="48" t="s">
        <v>1597</v>
      </c>
      <c r="AM342" s="48" t="s">
        <v>1597</v>
      </c>
      <c r="AN342" s="48" t="s">
        <v>1597</v>
      </c>
      <c r="AO342" s="48" t="s">
        <v>1597</v>
      </c>
      <c r="AP342" s="48" t="s">
        <v>1597</v>
      </c>
      <c r="AQ342" s="48" t="s">
        <v>1597</v>
      </c>
      <c r="AR342" s="48" t="s">
        <v>1597</v>
      </c>
      <c r="AS342" s="48" t="s">
        <v>1597</v>
      </c>
      <c r="AT342" s="48" t="s">
        <v>1597</v>
      </c>
      <c r="AU342" s="48" t="s">
        <v>1597</v>
      </c>
      <c r="AV342" s="48" t="s">
        <v>1597</v>
      </c>
      <c r="AW342" s="48" t="s">
        <v>1597</v>
      </c>
      <c r="AX342" s="48" t="s">
        <v>1597</v>
      </c>
      <c r="AY342" s="48" t="s">
        <v>1597</v>
      </c>
      <c r="AZ342" s="49" t="s">
        <v>1597</v>
      </c>
    </row>
    <row r="343" ht="15.75" customHeight="1">
      <c r="A343" s="40">
        <v>303.0</v>
      </c>
      <c r="B343" s="28" t="s">
        <v>1598</v>
      </c>
      <c r="C343" s="41"/>
      <c r="D343" s="42">
        <f t="array" ref="D343">index(systems,match($A343,INDEX(systems,0,1),),3)</f>
        <v>-128.757</v>
      </c>
      <c r="E343" s="42">
        <f t="array" ref="E343">index(systems,match($A343,INDEX(systems,0,1),),4)</f>
        <v>444.564</v>
      </c>
      <c r="F343" s="43" t="str">
        <f>IFERROR(__xludf.DUMMYFUNCTION("let(row, match($B343&amp;if($C343&lt;&gt;"""","" [""&amp;$C343&amp;""]"",""""),index(nebulae,,2),0),join("","",iferror(round(index(nebulae,row,5)/2,3),1),iferror(round(index(nebulae,row,6)/2,3),1),0))"),"1,1,0")</f>
        <v>1,1,0</v>
      </c>
      <c r="G343" s="44" t="s">
        <v>1599</v>
      </c>
      <c r="H343" s="45">
        <f t="array" ref="H343">let(systemId,match(A343,index(systems,0,1),),refSystemId,match($H$1,index(systems,0,1),),x,index(systems,systemId,3),y,index(systems,systemId,4),refX,index(systems,refSystemId,3),refY,index(systems,refSystemId,4),round(sqrt((x-refX)^2+(y-refY)^2),3))</f>
        <v>462.834</v>
      </c>
      <c r="I343" s="53"/>
      <c r="J343" s="53"/>
      <c r="K343" s="53"/>
      <c r="L343" s="46" t="s">
        <v>1116</v>
      </c>
      <c r="M343" s="47" t="s">
        <v>1116</v>
      </c>
      <c r="N343" s="28" t="s">
        <v>497</v>
      </c>
      <c r="O343" s="48" t="s">
        <v>497</v>
      </c>
      <c r="P343" s="48" t="s">
        <v>497</v>
      </c>
      <c r="Q343" s="48" t="s">
        <v>497</v>
      </c>
      <c r="R343" s="48" t="s">
        <v>497</v>
      </c>
      <c r="S343" s="48" t="s">
        <v>902</v>
      </c>
      <c r="T343" s="48" t="s">
        <v>902</v>
      </c>
      <c r="U343" s="48" t="s">
        <v>902</v>
      </c>
      <c r="V343" s="48" t="s">
        <v>902</v>
      </c>
      <c r="W343" s="48" t="s">
        <v>902</v>
      </c>
      <c r="X343" s="48" t="s">
        <v>902</v>
      </c>
      <c r="Y343" s="48" t="s">
        <v>902</v>
      </c>
      <c r="Z343" s="48" t="s">
        <v>902</v>
      </c>
      <c r="AA343" s="48" t="s">
        <v>1117</v>
      </c>
      <c r="AB343" s="48" t="s">
        <v>1117</v>
      </c>
      <c r="AC343" s="48" t="s">
        <v>417</v>
      </c>
      <c r="AD343" s="48" t="s">
        <v>417</v>
      </c>
      <c r="AE343" s="48" t="s">
        <v>417</v>
      </c>
      <c r="AF343" s="48" t="s">
        <v>417</v>
      </c>
      <c r="AG343" s="48" t="s">
        <v>417</v>
      </c>
      <c r="AH343" s="48" t="s">
        <v>1102</v>
      </c>
      <c r="AI343" s="48" t="s">
        <v>1102</v>
      </c>
      <c r="AJ343" s="48" t="s">
        <v>1102</v>
      </c>
      <c r="AK343" s="48" t="s">
        <v>1102</v>
      </c>
      <c r="AL343" s="48" t="s">
        <v>1102</v>
      </c>
      <c r="AM343" s="48" t="s">
        <v>1102</v>
      </c>
      <c r="AN343" s="48" t="s">
        <v>417</v>
      </c>
      <c r="AO343" s="48" t="s">
        <v>417</v>
      </c>
      <c r="AP343" s="48" t="s">
        <v>417</v>
      </c>
      <c r="AQ343" s="48" t="s">
        <v>850</v>
      </c>
      <c r="AR343" s="48" t="s">
        <v>850</v>
      </c>
      <c r="AS343" s="48" t="s">
        <v>850</v>
      </c>
      <c r="AT343" s="48" t="s">
        <v>850</v>
      </c>
      <c r="AU343" s="48" t="s">
        <v>850</v>
      </c>
      <c r="AV343" s="48" t="s">
        <v>850</v>
      </c>
      <c r="AW343" s="48" t="s">
        <v>850</v>
      </c>
      <c r="AX343" s="48" t="s">
        <v>850</v>
      </c>
      <c r="AY343" s="48" t="s">
        <v>850</v>
      </c>
      <c r="AZ343" s="51" t="s">
        <v>850</v>
      </c>
    </row>
    <row r="344" ht="15.75" customHeight="1">
      <c r="A344" s="40">
        <v>304.0</v>
      </c>
      <c r="B344" s="28" t="s">
        <v>1600</v>
      </c>
      <c r="C344" s="41"/>
      <c r="D344" s="42">
        <f t="array" ref="D344">index(systems,match($A344,INDEX(systems,0,1),),3)</f>
        <v>-6.984</v>
      </c>
      <c r="E344" s="42">
        <f t="array" ref="E344">index(systems,match($A344,INDEX(systems,0,1),),4)</f>
        <v>-233.761</v>
      </c>
      <c r="F344" s="43" t="str">
        <f>IFERROR(__xludf.DUMMYFUNCTION("let(row, match($B344&amp;if($C344&lt;&gt;"""","" [""&amp;$C344&amp;""]"",""""),index(nebulae,,2),0),join("","",iferror(round(index(nebulae,row,5)/2,3),1),iferror(round(index(nebulae,row,6)/2,3),1),0))"),"1,1,0")</f>
        <v>1,1,0</v>
      </c>
      <c r="G344" s="44" t="s">
        <v>1601</v>
      </c>
      <c r="H344" s="45">
        <f t="array" ref="H344">let(systemId,match(A344,index(systems,0,1),),refSystemId,match($H$1,index(systems,0,1),),x,index(systems,systemId,3),y,index(systems,systemId,4),refX,index(systems,refSystemId,3),refY,index(systems,refSystemId,4),round(sqrt((x-refX)^2+(y-refY)^2),3))</f>
        <v>233.865</v>
      </c>
      <c r="I344" s="28" t="s">
        <v>418</v>
      </c>
      <c r="J344" s="41"/>
      <c r="K344" s="41"/>
      <c r="L344" s="41"/>
      <c r="M344" s="28" t="s">
        <v>966</v>
      </c>
      <c r="N344" s="59" t="s">
        <v>1045</v>
      </c>
      <c r="O344" s="48" t="s">
        <v>1045</v>
      </c>
      <c r="P344" s="48" t="s">
        <v>1045</v>
      </c>
      <c r="Q344" s="48" t="s">
        <v>1045</v>
      </c>
      <c r="R344" s="48" t="s">
        <v>1045</v>
      </c>
      <c r="S344" s="48" t="s">
        <v>1045</v>
      </c>
      <c r="T344" s="48" t="s">
        <v>1045</v>
      </c>
      <c r="U344" s="48" t="s">
        <v>1045</v>
      </c>
      <c r="V344" s="48" t="s">
        <v>1045</v>
      </c>
      <c r="W344" s="48" t="s">
        <v>1045</v>
      </c>
      <c r="X344" s="48" t="s">
        <v>1045</v>
      </c>
      <c r="Y344" s="48" t="s">
        <v>1045</v>
      </c>
      <c r="Z344" s="48" t="s">
        <v>1045</v>
      </c>
      <c r="AA344" s="48" t="s">
        <v>1045</v>
      </c>
      <c r="AB344" s="48" t="s">
        <v>1045</v>
      </c>
      <c r="AC344" s="48" t="s">
        <v>1045</v>
      </c>
      <c r="AD344" s="48" t="s">
        <v>1045</v>
      </c>
      <c r="AE344" s="48" t="s">
        <v>1045</v>
      </c>
      <c r="AF344" s="48" t="s">
        <v>1045</v>
      </c>
      <c r="AG344" s="48" t="s">
        <v>1045</v>
      </c>
      <c r="AH344" s="48" t="s">
        <v>1045</v>
      </c>
      <c r="AI344" s="48" t="s">
        <v>1045</v>
      </c>
      <c r="AJ344" s="48" t="s">
        <v>1045</v>
      </c>
      <c r="AK344" s="48" t="s">
        <v>1045</v>
      </c>
      <c r="AL344" s="48" t="s">
        <v>1045</v>
      </c>
      <c r="AM344" s="48" t="s">
        <v>1045</v>
      </c>
      <c r="AN344" s="48" t="s">
        <v>1045</v>
      </c>
      <c r="AO344" s="48" t="s">
        <v>1045</v>
      </c>
      <c r="AP344" s="48" t="s">
        <v>1045</v>
      </c>
      <c r="AQ344" s="48" t="s">
        <v>1045</v>
      </c>
      <c r="AR344" s="48" t="s">
        <v>1045</v>
      </c>
      <c r="AS344" s="48" t="s">
        <v>1045</v>
      </c>
      <c r="AT344" s="48" t="s">
        <v>1045</v>
      </c>
      <c r="AU344" s="48" t="s">
        <v>1045</v>
      </c>
      <c r="AV344" s="48" t="s">
        <v>1045</v>
      </c>
      <c r="AW344" s="48" t="s">
        <v>1045</v>
      </c>
      <c r="AX344" s="48" t="s">
        <v>1045</v>
      </c>
      <c r="AY344" s="48" t="s">
        <v>1045</v>
      </c>
      <c r="AZ344" s="28" t="s">
        <v>1045</v>
      </c>
    </row>
    <row r="345" ht="15.75" customHeight="1">
      <c r="A345" s="40">
        <v>305.0</v>
      </c>
      <c r="B345" s="28" t="s">
        <v>1602</v>
      </c>
      <c r="C345" s="41"/>
      <c r="D345" s="42">
        <f t="array" ref="D345">index(systems,match($A345,INDEX(systems,0,1),),3)</f>
        <v>-124.146</v>
      </c>
      <c r="E345" s="42">
        <f t="array" ref="E345">index(systems,match($A345,INDEX(systems,0,1),),4)</f>
        <v>507.223</v>
      </c>
      <c r="F345" s="43" t="str">
        <f>IFERROR(__xludf.DUMMYFUNCTION("let(row, match($B345&amp;if($C345&lt;&gt;"""","" [""&amp;$C345&amp;""]"",""""),index(nebulae,,2),0),join("","",iferror(round(index(nebulae,row,5)/2,3),1),iferror(round(index(nebulae,row,6)/2,3),1),0))"),"1,1,0")</f>
        <v>1,1,0</v>
      </c>
      <c r="G345" s="44" t="s">
        <v>1603</v>
      </c>
      <c r="H345" s="45">
        <f t="array" ref="H345">let(systemId,match(A345,index(systems,0,1),),refSystemId,match($H$1,index(systems,0,1),),x,index(systems,systemId,3),y,index(systems,systemId,4),refX,index(systems,refSystemId,3),refY,index(systems,refSystemId,4),round(sqrt((x-refX)^2+(y-refY)^2),3))</f>
        <v>522.195</v>
      </c>
      <c r="I345" s="46" t="s">
        <v>408</v>
      </c>
      <c r="J345" s="46" t="s">
        <v>408</v>
      </c>
      <c r="K345" s="46" t="s">
        <v>408</v>
      </c>
      <c r="L345" s="46" t="s">
        <v>408</v>
      </c>
      <c r="M345" s="46" t="s">
        <v>408</v>
      </c>
      <c r="N345" s="28" t="s">
        <v>408</v>
      </c>
      <c r="O345" s="41"/>
      <c r="P345" s="48" t="s">
        <v>497</v>
      </c>
      <c r="Q345" s="48" t="s">
        <v>497</v>
      </c>
      <c r="R345" s="48" t="s">
        <v>497</v>
      </c>
      <c r="S345" s="48" t="s">
        <v>418</v>
      </c>
      <c r="T345" s="48" t="s">
        <v>418</v>
      </c>
      <c r="U345" s="48" t="s">
        <v>418</v>
      </c>
      <c r="V345" s="48" t="s">
        <v>418</v>
      </c>
      <c r="W345" s="48" t="s">
        <v>418</v>
      </c>
      <c r="X345" s="48" t="s">
        <v>418</v>
      </c>
      <c r="Y345" s="48" t="s">
        <v>422</v>
      </c>
      <c r="Z345" s="48" t="s">
        <v>422</v>
      </c>
      <c r="AA345" s="48" t="s">
        <v>422</v>
      </c>
      <c r="AB345" s="48" t="s">
        <v>422</v>
      </c>
      <c r="AC345" s="48" t="s">
        <v>422</v>
      </c>
      <c r="AD345" s="48" t="s">
        <v>422</v>
      </c>
      <c r="AE345" s="48" t="s">
        <v>422</v>
      </c>
      <c r="AF345" s="48" t="s">
        <v>422</v>
      </c>
      <c r="AG345" s="48" t="s">
        <v>422</v>
      </c>
      <c r="AH345" s="48" t="s">
        <v>422</v>
      </c>
      <c r="AI345" s="48" t="s">
        <v>422</v>
      </c>
      <c r="AJ345" s="48" t="s">
        <v>422</v>
      </c>
      <c r="AK345" s="48" t="s">
        <v>422</v>
      </c>
      <c r="AL345" s="48" t="s">
        <v>422</v>
      </c>
      <c r="AM345" s="48" t="s">
        <v>422</v>
      </c>
      <c r="AN345" s="48" t="s">
        <v>422</v>
      </c>
      <c r="AO345" s="48" t="s">
        <v>422</v>
      </c>
      <c r="AP345" s="48" t="s">
        <v>422</v>
      </c>
      <c r="AQ345" s="48" t="s">
        <v>422</v>
      </c>
      <c r="AR345" s="48" t="s">
        <v>422</v>
      </c>
      <c r="AS345" s="48" t="s">
        <v>422</v>
      </c>
      <c r="AT345" s="52" t="s">
        <v>422</v>
      </c>
      <c r="AU345" s="52" t="s">
        <v>422</v>
      </c>
      <c r="AV345" s="52" t="s">
        <v>422</v>
      </c>
      <c r="AW345" s="48" t="s">
        <v>422</v>
      </c>
      <c r="AX345" s="48" t="s">
        <v>422</v>
      </c>
      <c r="AY345" s="48" t="s">
        <v>422</v>
      </c>
      <c r="AZ345" s="28" t="s">
        <v>422</v>
      </c>
    </row>
    <row r="346" ht="15.75" customHeight="1">
      <c r="A346" s="40">
        <v>306.0</v>
      </c>
      <c r="B346" s="28" t="s">
        <v>1604</v>
      </c>
      <c r="C346" s="41"/>
      <c r="D346" s="42">
        <f t="array" ref="D346">index(systems,match($A346,INDEX(systems,0,1),),3)</f>
        <v>-13.703</v>
      </c>
      <c r="E346" s="42">
        <f t="array" ref="E346">index(systems,match($A346,INDEX(systems,0,1),),4)</f>
        <v>-71.133</v>
      </c>
      <c r="F346" s="43" t="str">
        <f>IFERROR(__xludf.DUMMYFUNCTION("let(row, match($B346&amp;if($C346&lt;&gt;"""","" [""&amp;$C346&amp;""]"",""""),index(nebulae,,2),0),join("","",iferror(round(index(nebulae,row,5)/2,3),1),iferror(round(index(nebulae,row,6)/2,3),1),0))"),"1,1,0")</f>
        <v>1,1,0</v>
      </c>
      <c r="G346" s="44" t="s">
        <v>1605</v>
      </c>
      <c r="H346" s="45">
        <f t="array" ref="H346">let(systemId,match(A346,index(systems,0,1),),refSystemId,match($H$1,index(systems,0,1),),x,index(systems,systemId,3),y,index(systems,systemId,4),refX,index(systems,refSystemId,3),refY,index(systems,refSystemId,4),round(sqrt((x-refX)^2+(y-refY)^2),3))</f>
        <v>72.441</v>
      </c>
      <c r="I346" s="28" t="s">
        <v>418</v>
      </c>
      <c r="J346" s="28" t="s">
        <v>560</v>
      </c>
      <c r="K346" s="48" t="s">
        <v>560</v>
      </c>
      <c r="L346" s="48" t="s">
        <v>560</v>
      </c>
      <c r="M346" s="28" t="s">
        <v>560</v>
      </c>
      <c r="N346" s="28" t="s">
        <v>509</v>
      </c>
      <c r="O346" s="48" t="s">
        <v>509</v>
      </c>
      <c r="P346" s="48" t="s">
        <v>509</v>
      </c>
      <c r="Q346" s="48" t="s">
        <v>509</v>
      </c>
      <c r="R346" s="48" t="s">
        <v>510</v>
      </c>
      <c r="S346" s="48" t="s">
        <v>509</v>
      </c>
      <c r="T346" s="48" t="s">
        <v>560</v>
      </c>
      <c r="U346" s="48" t="s">
        <v>513</v>
      </c>
      <c r="V346" s="48" t="s">
        <v>513</v>
      </c>
      <c r="W346" s="48" t="s">
        <v>513</v>
      </c>
      <c r="X346" s="48" t="s">
        <v>513</v>
      </c>
      <c r="Y346" s="48" t="s">
        <v>560</v>
      </c>
      <c r="Z346" s="48" t="s">
        <v>560</v>
      </c>
      <c r="AA346" s="48" t="s">
        <v>560</v>
      </c>
      <c r="AB346" s="52" t="s">
        <v>560</v>
      </c>
      <c r="AC346" s="52" t="s">
        <v>560</v>
      </c>
      <c r="AD346" s="52" t="s">
        <v>560</v>
      </c>
      <c r="AE346" s="52" t="s">
        <v>560</v>
      </c>
      <c r="AF346" s="52" t="s">
        <v>560</v>
      </c>
      <c r="AG346" s="52" t="s">
        <v>560</v>
      </c>
      <c r="AH346" s="52" t="s">
        <v>560</v>
      </c>
      <c r="AI346" s="52" t="s">
        <v>560</v>
      </c>
      <c r="AJ346" s="52" t="s">
        <v>560</v>
      </c>
      <c r="AK346" s="52" t="s">
        <v>560</v>
      </c>
      <c r="AL346" s="52" t="s">
        <v>560</v>
      </c>
      <c r="AM346" s="52" t="s">
        <v>560</v>
      </c>
      <c r="AN346" s="52" t="s">
        <v>560</v>
      </c>
      <c r="AO346" s="52" t="s">
        <v>560</v>
      </c>
      <c r="AP346" s="52" t="s">
        <v>560</v>
      </c>
      <c r="AQ346" s="48" t="s">
        <v>516</v>
      </c>
      <c r="AR346" s="48" t="s">
        <v>517</v>
      </c>
      <c r="AS346" s="52" t="s">
        <v>766</v>
      </c>
      <c r="AT346" s="52" t="s">
        <v>766</v>
      </c>
      <c r="AU346" s="52" t="s">
        <v>766</v>
      </c>
      <c r="AV346" s="48" t="s">
        <v>766</v>
      </c>
      <c r="AW346" s="48" t="s">
        <v>1606</v>
      </c>
      <c r="AX346" s="48" t="s">
        <v>1335</v>
      </c>
      <c r="AY346" s="48" t="s">
        <v>1335</v>
      </c>
      <c r="AZ346" s="51" t="s">
        <v>1335</v>
      </c>
    </row>
    <row r="347" ht="15.75" customHeight="1">
      <c r="A347" s="40">
        <v>2983.0</v>
      </c>
      <c r="B347" s="28" t="s">
        <v>1607</v>
      </c>
      <c r="C347" s="41"/>
      <c r="D347" s="42">
        <f t="array" ref="D347">index(systems,match($A347,INDEX(systems,0,1),),3)</f>
        <v>-767.753</v>
      </c>
      <c r="E347" s="42">
        <f t="array" ref="E347">index(systems,match($A347,INDEX(systems,0,1),),4)</f>
        <v>741.897</v>
      </c>
      <c r="F347" s="43" t="str">
        <f>IFERROR(__xludf.DUMMYFUNCTION("let(row, match($B347&amp;if($C347&lt;&gt;"""","" [""&amp;$C347&amp;""]"",""""),index(nebulae,,2),0),join("","",iferror(round(index(nebulae,row,5)/2,3),1),iferror(round(index(nebulae,row,6)/2,3),1),0))"),"1,1,0")</f>
        <v>1,1,0</v>
      </c>
      <c r="G347" s="44" t="s">
        <v>1608</v>
      </c>
      <c r="H347" s="45">
        <f t="array" ref="H347">let(systemId,match(A347,index(systems,0,1),),refSystemId,match($H$1,index(systems,0,1),),x,index(systems,systemId,3),y,index(systems,systemId,4),refX,index(systems,refSystemId,3),refY,index(systems,refSystemId,4),round(sqrt((x-refX)^2+(y-refY)^2),3))</f>
        <v>1067.64</v>
      </c>
      <c r="I347" s="55"/>
      <c r="J347" s="55"/>
      <c r="K347" s="55"/>
      <c r="L347" s="55"/>
      <c r="M347" s="55"/>
      <c r="N347" s="55"/>
      <c r="O347" s="55"/>
      <c r="P347" s="56" t="s">
        <v>408</v>
      </c>
      <c r="Q347" s="56" t="s">
        <v>408</v>
      </c>
      <c r="R347" s="56" t="s">
        <v>408</v>
      </c>
      <c r="S347" s="56" t="s">
        <v>408</v>
      </c>
      <c r="T347" s="56" t="s">
        <v>408</v>
      </c>
      <c r="U347" s="56" t="s">
        <v>408</v>
      </c>
      <c r="V347" s="56" t="s">
        <v>408</v>
      </c>
      <c r="W347" s="56" t="s">
        <v>408</v>
      </c>
      <c r="X347" s="56" t="s">
        <v>408</v>
      </c>
      <c r="Y347" s="56" t="s">
        <v>1082</v>
      </c>
      <c r="Z347" s="56" t="s">
        <v>1082</v>
      </c>
      <c r="AA347" s="56" t="s">
        <v>1082</v>
      </c>
      <c r="AB347" s="56" t="s">
        <v>1082</v>
      </c>
      <c r="AC347" s="56" t="s">
        <v>1082</v>
      </c>
      <c r="AD347" s="56" t="s">
        <v>1082</v>
      </c>
      <c r="AE347" s="56" t="s">
        <v>1082</v>
      </c>
      <c r="AF347" s="56" t="s">
        <v>1082</v>
      </c>
      <c r="AG347" s="56" t="s">
        <v>1082</v>
      </c>
      <c r="AH347" s="56" t="s">
        <v>1082</v>
      </c>
      <c r="AI347" s="56" t="s">
        <v>1082</v>
      </c>
      <c r="AJ347" s="56" t="s">
        <v>1082</v>
      </c>
      <c r="AK347" s="56" t="s">
        <v>1082</v>
      </c>
      <c r="AL347" s="56" t="s">
        <v>1082</v>
      </c>
      <c r="AM347" s="56" t="s">
        <v>1082</v>
      </c>
      <c r="AN347" s="56" t="s">
        <v>1082</v>
      </c>
      <c r="AO347" s="56" t="s">
        <v>1082</v>
      </c>
      <c r="AP347" s="56" t="s">
        <v>1082</v>
      </c>
      <c r="AQ347" s="56" t="s">
        <v>1082</v>
      </c>
      <c r="AR347" s="56" t="s">
        <v>1082</v>
      </c>
      <c r="AS347" s="56" t="s">
        <v>1082</v>
      </c>
      <c r="AT347" s="56" t="s">
        <v>1082</v>
      </c>
      <c r="AU347" s="56" t="s">
        <v>1082</v>
      </c>
      <c r="AV347" s="56" t="s">
        <v>1082</v>
      </c>
      <c r="AW347" s="51" t="s">
        <v>1082</v>
      </c>
      <c r="AX347" s="56" t="s">
        <v>1083</v>
      </c>
      <c r="AY347" s="56" t="s">
        <v>1083</v>
      </c>
      <c r="AZ347" s="56" t="s">
        <v>1083</v>
      </c>
    </row>
    <row r="348" ht="15.75" customHeight="1">
      <c r="A348" s="40">
        <v>307.0</v>
      </c>
      <c r="B348" s="28" t="s">
        <v>1609</v>
      </c>
      <c r="C348" s="41"/>
      <c r="D348" s="42">
        <f t="array" ref="D348">index(systems,match($A348,INDEX(systems,0,1),),3)</f>
        <v>265.979</v>
      </c>
      <c r="E348" s="42">
        <f t="array" ref="E348">index(systems,match($A348,INDEX(systems,0,1),),4)</f>
        <v>74.914</v>
      </c>
      <c r="F348" s="43" t="str">
        <f>IFERROR(__xludf.DUMMYFUNCTION("let(row, match($B348&amp;if($C348&lt;&gt;"""","" [""&amp;$C348&amp;""]"",""""),index(nebulae,,2),0),join("","",iferror(round(index(nebulae,row,5)/2,3),1),iferror(round(index(nebulae,row,6)/2,3),1),0))"),"1,1,0")</f>
        <v>1,1,0</v>
      </c>
      <c r="G348" s="44" t="s">
        <v>1610</v>
      </c>
      <c r="H348" s="45">
        <f t="array" ref="H348">let(systemId,match(A348,index(systems,0,1),),refSystemId,match($H$1,index(systems,0,1),),x,index(systems,systemId,3),y,index(systems,systemId,4),refX,index(systems,refSystemId,3),refY,index(systems,refSystemId,4),round(sqrt((x-refX)^2+(y-refY)^2),3))</f>
        <v>276.328</v>
      </c>
      <c r="I348" s="41"/>
      <c r="J348" s="41"/>
      <c r="K348" s="28" t="s">
        <v>418</v>
      </c>
      <c r="L348" s="41"/>
      <c r="M348" s="41"/>
      <c r="N348" s="28" t="s">
        <v>1008</v>
      </c>
      <c r="O348" s="48" t="s">
        <v>1008</v>
      </c>
      <c r="P348" s="48" t="s">
        <v>1008</v>
      </c>
      <c r="Q348" s="48" t="s">
        <v>1008</v>
      </c>
      <c r="R348" s="48" t="s">
        <v>1008</v>
      </c>
      <c r="S348" s="48" t="s">
        <v>1008</v>
      </c>
      <c r="T348" s="48" t="s">
        <v>1008</v>
      </c>
      <c r="U348" s="48" t="s">
        <v>1469</v>
      </c>
      <c r="V348" s="48" t="s">
        <v>1469</v>
      </c>
      <c r="W348" s="48" t="s">
        <v>1469</v>
      </c>
      <c r="X348" s="48" t="s">
        <v>1008</v>
      </c>
      <c r="Y348" s="48" t="s">
        <v>1589</v>
      </c>
      <c r="Z348" s="48" t="s">
        <v>1008</v>
      </c>
      <c r="AA348" s="48" t="s">
        <v>1008</v>
      </c>
      <c r="AB348" s="48" t="s">
        <v>1008</v>
      </c>
      <c r="AC348" s="48" t="s">
        <v>1008</v>
      </c>
      <c r="AD348" s="48" t="s">
        <v>1008</v>
      </c>
      <c r="AE348" s="48" t="s">
        <v>1008</v>
      </c>
      <c r="AF348" s="48" t="s">
        <v>1008</v>
      </c>
      <c r="AG348" s="48" t="s">
        <v>1008</v>
      </c>
      <c r="AH348" s="48" t="s">
        <v>1008</v>
      </c>
      <c r="AI348" s="48" t="s">
        <v>1008</v>
      </c>
      <c r="AJ348" s="48" t="s">
        <v>1008</v>
      </c>
      <c r="AK348" s="48" t="s">
        <v>1008</v>
      </c>
      <c r="AL348" s="48" t="s">
        <v>1008</v>
      </c>
      <c r="AM348" s="48" t="s">
        <v>1008</v>
      </c>
      <c r="AN348" s="48" t="s">
        <v>1008</v>
      </c>
      <c r="AO348" s="48" t="s">
        <v>1008</v>
      </c>
      <c r="AP348" s="48" t="s">
        <v>1008</v>
      </c>
      <c r="AQ348" s="48" t="s">
        <v>1210</v>
      </c>
      <c r="AR348" s="48" t="s">
        <v>1210</v>
      </c>
      <c r="AS348" s="48" t="s">
        <v>1210</v>
      </c>
      <c r="AT348" s="48" t="s">
        <v>1210</v>
      </c>
      <c r="AU348" s="41"/>
      <c r="AV348" s="48" t="s">
        <v>422</v>
      </c>
      <c r="AW348" s="48" t="s">
        <v>422</v>
      </c>
      <c r="AX348" s="48" t="s">
        <v>422</v>
      </c>
      <c r="AY348" s="48" t="s">
        <v>422</v>
      </c>
      <c r="AZ348" s="28" t="s">
        <v>422</v>
      </c>
    </row>
    <row r="349" ht="15.75" customHeight="1">
      <c r="A349" s="40">
        <v>308.0</v>
      </c>
      <c r="B349" s="28" t="s">
        <v>1611</v>
      </c>
      <c r="C349" s="41"/>
      <c r="D349" s="42">
        <f t="array" ref="D349">index(systems,match($A349,INDEX(systems,0,1),),3)</f>
        <v>117.216</v>
      </c>
      <c r="E349" s="42">
        <f t="array" ref="E349">index(systems,match($A349,INDEX(systems,0,1),),4)</f>
        <v>-375.025</v>
      </c>
      <c r="F349" s="43" t="str">
        <f>IFERROR(__xludf.DUMMYFUNCTION("let(row, match($B349&amp;if($C349&lt;&gt;"""","" [""&amp;$C349&amp;""]"",""""),index(nebulae,,2),0),join("","",iferror(round(index(nebulae,row,5)/2,3),1),iferror(round(index(nebulae,row,6)/2,3),1),0))"),"1,1,0")</f>
        <v>1,1,0</v>
      </c>
      <c r="G349" s="44" t="s">
        <v>1612</v>
      </c>
      <c r="H349" s="45">
        <f t="array" ref="H349">let(systemId,match(A349,index(systems,0,1),),refSystemId,match($H$1,index(systems,0,1),),x,index(systems,systemId,3),y,index(systems,systemId,4),refX,index(systems,refSystemId,3),refY,index(systems,refSystemId,4),round(sqrt((x-refX)^2+(y-refY)^2),3))</f>
        <v>392.916</v>
      </c>
      <c r="I349" s="46" t="s">
        <v>408</v>
      </c>
      <c r="J349" s="46" t="s">
        <v>408</v>
      </c>
      <c r="K349" s="46" t="s">
        <v>408</v>
      </c>
      <c r="L349" s="46" t="s">
        <v>408</v>
      </c>
      <c r="M349" s="46" t="s">
        <v>408</v>
      </c>
      <c r="N349" s="28" t="s">
        <v>408</v>
      </c>
      <c r="O349" s="41"/>
      <c r="P349" s="48" t="s">
        <v>1296</v>
      </c>
      <c r="Q349" s="48" t="s">
        <v>1296</v>
      </c>
      <c r="R349" s="48" t="s">
        <v>1296</v>
      </c>
      <c r="S349" s="48" t="s">
        <v>1296</v>
      </c>
      <c r="T349" s="48" t="s">
        <v>1296</v>
      </c>
      <c r="U349" s="48" t="s">
        <v>1296</v>
      </c>
      <c r="V349" s="48" t="s">
        <v>1296</v>
      </c>
      <c r="W349" s="48" t="s">
        <v>1296</v>
      </c>
      <c r="X349" s="48" t="s">
        <v>1296</v>
      </c>
      <c r="Y349" s="48" t="s">
        <v>422</v>
      </c>
      <c r="Z349" s="48" t="s">
        <v>422</v>
      </c>
      <c r="AA349" s="48" t="s">
        <v>422</v>
      </c>
      <c r="AB349" s="48" t="s">
        <v>422</v>
      </c>
      <c r="AC349" s="48" t="s">
        <v>422</v>
      </c>
      <c r="AD349" s="48" t="s">
        <v>422</v>
      </c>
      <c r="AE349" s="48" t="s">
        <v>422</v>
      </c>
      <c r="AF349" s="48" t="s">
        <v>422</v>
      </c>
      <c r="AG349" s="48" t="s">
        <v>422</v>
      </c>
      <c r="AH349" s="48" t="s">
        <v>422</v>
      </c>
      <c r="AI349" s="48" t="s">
        <v>422</v>
      </c>
      <c r="AJ349" s="48" t="s">
        <v>422</v>
      </c>
      <c r="AK349" s="48" t="s">
        <v>422</v>
      </c>
      <c r="AL349" s="48" t="s">
        <v>422</v>
      </c>
      <c r="AM349" s="48" t="s">
        <v>422</v>
      </c>
      <c r="AN349" s="48" t="s">
        <v>422</v>
      </c>
      <c r="AO349" s="48" t="s">
        <v>422</v>
      </c>
      <c r="AP349" s="48" t="s">
        <v>422</v>
      </c>
      <c r="AQ349" s="48" t="s">
        <v>422</v>
      </c>
      <c r="AR349" s="48" t="s">
        <v>422</v>
      </c>
      <c r="AS349" s="52" t="s">
        <v>422</v>
      </c>
      <c r="AT349" s="52" t="s">
        <v>422</v>
      </c>
      <c r="AU349" s="52" t="s">
        <v>422</v>
      </c>
      <c r="AV349" s="52" t="s">
        <v>422</v>
      </c>
      <c r="AW349" s="48" t="s">
        <v>422</v>
      </c>
      <c r="AX349" s="48" t="s">
        <v>422</v>
      </c>
      <c r="AY349" s="48" t="s">
        <v>422</v>
      </c>
      <c r="AZ349" s="28" t="s">
        <v>422</v>
      </c>
    </row>
    <row r="350" ht="15.75" customHeight="1">
      <c r="A350" s="40">
        <v>309.0</v>
      </c>
      <c r="B350" s="28" t="s">
        <v>1613</v>
      </c>
      <c r="C350" s="41"/>
      <c r="D350" s="42">
        <f t="array" ref="D350">index(systems,match($A350,INDEX(systems,0,1),),3)</f>
        <v>-21.207</v>
      </c>
      <c r="E350" s="42">
        <f t="array" ref="E350">index(systems,match($A350,INDEX(systems,0,1),),4)</f>
        <v>-94.595</v>
      </c>
      <c r="F350" s="43" t="str">
        <f>IFERROR(__xludf.DUMMYFUNCTION("let(row, match($B350&amp;if($C350&lt;&gt;"""","" [""&amp;$C350&amp;""]"",""""),index(nebulae,,2),0),join("","",iferror(round(index(nebulae,row,5)/2,3),1),iferror(round(index(nebulae,row,6)/2,3),1),0))"),"1,1,0")</f>
        <v>1,1,0</v>
      </c>
      <c r="G350" s="44" t="s">
        <v>1614</v>
      </c>
      <c r="H350" s="45">
        <f t="array" ref="H350">let(systemId,match(A350,index(systems,0,1),),refSystemId,match($H$1,index(systems,0,1),),x,index(systems,systemId,3),y,index(systems,systemId,4),refX,index(systems,refSystemId,3),refY,index(systems,refSystemId,4),round(sqrt((x-refX)^2+(y-refY)^2),3))</f>
        <v>96.943</v>
      </c>
      <c r="I350" s="28" t="s">
        <v>418</v>
      </c>
      <c r="J350" s="41"/>
      <c r="K350" s="41"/>
      <c r="L350" s="41"/>
      <c r="M350" s="28" t="s">
        <v>418</v>
      </c>
      <c r="N350" s="28" t="s">
        <v>519</v>
      </c>
      <c r="O350" s="48" t="s">
        <v>519</v>
      </c>
      <c r="P350" s="48" t="s">
        <v>519</v>
      </c>
      <c r="Q350" s="48" t="s">
        <v>519</v>
      </c>
      <c r="R350" s="48" t="s">
        <v>519</v>
      </c>
      <c r="S350" s="48" t="s">
        <v>519</v>
      </c>
      <c r="T350" s="48" t="s">
        <v>536</v>
      </c>
      <c r="U350" s="48" t="s">
        <v>560</v>
      </c>
      <c r="V350" s="48" t="s">
        <v>560</v>
      </c>
      <c r="W350" s="48" t="s">
        <v>560</v>
      </c>
      <c r="X350" s="48" t="s">
        <v>560</v>
      </c>
      <c r="Y350" s="48" t="s">
        <v>560</v>
      </c>
      <c r="Z350" s="48" t="s">
        <v>560</v>
      </c>
      <c r="AA350" s="48" t="s">
        <v>560</v>
      </c>
      <c r="AB350" s="48" t="s">
        <v>560</v>
      </c>
      <c r="AC350" s="48" t="s">
        <v>560</v>
      </c>
      <c r="AD350" s="48" t="s">
        <v>560</v>
      </c>
      <c r="AE350" s="48" t="s">
        <v>560</v>
      </c>
      <c r="AF350" s="48" t="s">
        <v>560</v>
      </c>
      <c r="AG350" s="48" t="s">
        <v>560</v>
      </c>
      <c r="AH350" s="48" t="s">
        <v>560</v>
      </c>
      <c r="AI350" s="48" t="s">
        <v>560</v>
      </c>
      <c r="AJ350" s="48" t="s">
        <v>560</v>
      </c>
      <c r="AK350" s="48" t="s">
        <v>560</v>
      </c>
      <c r="AL350" s="48" t="s">
        <v>560</v>
      </c>
      <c r="AM350" s="48" t="s">
        <v>560</v>
      </c>
      <c r="AN350" s="48" t="s">
        <v>560</v>
      </c>
      <c r="AO350" s="48" t="s">
        <v>560</v>
      </c>
      <c r="AP350" s="48" t="s">
        <v>560</v>
      </c>
      <c r="AQ350" s="48" t="s">
        <v>560</v>
      </c>
      <c r="AR350" s="48" t="s">
        <v>560</v>
      </c>
      <c r="AS350" s="48" t="s">
        <v>418</v>
      </c>
      <c r="AT350" s="48" t="s">
        <v>766</v>
      </c>
      <c r="AU350" s="48" t="s">
        <v>766</v>
      </c>
      <c r="AV350" s="48" t="s">
        <v>766</v>
      </c>
      <c r="AW350" s="48" t="s">
        <v>1606</v>
      </c>
      <c r="AX350" s="48" t="s">
        <v>1335</v>
      </c>
      <c r="AY350" s="48" t="s">
        <v>1335</v>
      </c>
      <c r="AZ350" s="51" t="s">
        <v>1335</v>
      </c>
    </row>
    <row r="351" ht="15.75" customHeight="1">
      <c r="A351" s="40">
        <v>310.0</v>
      </c>
      <c r="B351" s="28" t="s">
        <v>1615</v>
      </c>
      <c r="C351" s="41"/>
      <c r="D351" s="42">
        <f t="array" ref="D351">index(systems,match($A351,INDEX(systems,0,1),),3)</f>
        <v>-25.605</v>
      </c>
      <c r="E351" s="42">
        <f t="array" ref="E351">index(systems,match($A351,INDEX(systems,0,1),),4)</f>
        <v>276.803</v>
      </c>
      <c r="F351" s="43" t="str">
        <f>IFERROR(__xludf.DUMMYFUNCTION("let(row, match($B351&amp;if($C351&lt;&gt;"""","" [""&amp;$C351&amp;""]"",""""),index(nebulae,,2),0),join("","",iferror(round(index(nebulae,row,5)/2,3),1),iferror(round(index(nebulae,row,6)/2,3),1),0))"),"1,1,0")</f>
        <v>1,1,0</v>
      </c>
      <c r="G351" s="44" t="s">
        <v>1616</v>
      </c>
      <c r="H351" s="45">
        <f t="array" ref="H351">let(systemId,match(A351,index(systems,0,1),),refSystemId,match($H$1,index(systems,0,1),),x,index(systems,systemId,3),y,index(systems,systemId,4),refX,index(systems,refSystemId,3),refY,index(systems,refSystemId,4),round(sqrt((x-refX)^2+(y-refY)^2),3))</f>
        <v>277.985</v>
      </c>
      <c r="I351" s="28" t="s">
        <v>408</v>
      </c>
      <c r="J351" s="28" t="s">
        <v>408</v>
      </c>
      <c r="K351" s="28" t="s">
        <v>408</v>
      </c>
      <c r="L351" s="48" t="s">
        <v>408</v>
      </c>
      <c r="M351" s="48" t="s">
        <v>408</v>
      </c>
      <c r="N351" s="28" t="s">
        <v>408</v>
      </c>
      <c r="O351" s="41"/>
      <c r="P351" s="48" t="s">
        <v>409</v>
      </c>
      <c r="Q351" s="48" t="s">
        <v>409</v>
      </c>
      <c r="R351" s="48" t="s">
        <v>409</v>
      </c>
      <c r="S351" s="48" t="s">
        <v>409</v>
      </c>
      <c r="T351" s="48" t="s">
        <v>409</v>
      </c>
      <c r="U351" s="48" t="s">
        <v>409</v>
      </c>
      <c r="V351" s="48" t="s">
        <v>409</v>
      </c>
      <c r="W351" s="48" t="s">
        <v>409</v>
      </c>
      <c r="X351" s="48" t="s">
        <v>409</v>
      </c>
      <c r="Y351" s="48" t="s">
        <v>409</v>
      </c>
      <c r="Z351" s="48" t="s">
        <v>409</v>
      </c>
      <c r="AA351" s="48" t="s">
        <v>1617</v>
      </c>
      <c r="AB351" s="48" t="s">
        <v>1617</v>
      </c>
      <c r="AC351" s="48" t="s">
        <v>1617</v>
      </c>
      <c r="AD351" s="48" t="s">
        <v>1617</v>
      </c>
      <c r="AE351" s="48" t="s">
        <v>1617</v>
      </c>
      <c r="AF351" s="48" t="s">
        <v>1617</v>
      </c>
      <c r="AG351" s="48" t="s">
        <v>849</v>
      </c>
      <c r="AH351" s="48" t="s">
        <v>849</v>
      </c>
      <c r="AI351" s="48" t="s">
        <v>849</v>
      </c>
      <c r="AJ351" s="48" t="s">
        <v>849</v>
      </c>
      <c r="AK351" s="48" t="s">
        <v>849</v>
      </c>
      <c r="AL351" s="48" t="s">
        <v>849</v>
      </c>
      <c r="AM351" s="48" t="s">
        <v>849</v>
      </c>
      <c r="AN351" s="48" t="s">
        <v>849</v>
      </c>
      <c r="AO351" s="48" t="s">
        <v>417</v>
      </c>
      <c r="AP351" s="48" t="s">
        <v>417</v>
      </c>
      <c r="AQ351" s="48" t="s">
        <v>417</v>
      </c>
      <c r="AR351" s="48" t="s">
        <v>417</v>
      </c>
      <c r="AS351" s="48" t="s">
        <v>417</v>
      </c>
      <c r="AT351" s="48" t="s">
        <v>417</v>
      </c>
      <c r="AU351" s="48" t="s">
        <v>417</v>
      </c>
      <c r="AV351" s="48" t="s">
        <v>849</v>
      </c>
      <c r="AW351" s="48" t="s">
        <v>849</v>
      </c>
      <c r="AX351" s="48" t="s">
        <v>850</v>
      </c>
      <c r="AY351" s="48" t="s">
        <v>850</v>
      </c>
      <c r="AZ351" s="51" t="s">
        <v>850</v>
      </c>
    </row>
    <row r="352" ht="15.75" customHeight="1">
      <c r="A352" s="40">
        <v>311.0</v>
      </c>
      <c r="B352" s="28" t="s">
        <v>1618</v>
      </c>
      <c r="C352" s="28" t="s">
        <v>1619</v>
      </c>
      <c r="D352" s="42">
        <f t="array" ref="D352">index(systems,match($A352,INDEX(systems,0,1),),3)</f>
        <v>-154.824</v>
      </c>
      <c r="E352" s="42">
        <f t="array" ref="E352">index(systems,match($A352,INDEX(systems,0,1),),4)</f>
        <v>384.33</v>
      </c>
      <c r="F352" s="43" t="str">
        <f>IFERROR(__xludf.DUMMYFUNCTION("let(row, match($B352&amp;if($C352&lt;&gt;"""","" [""&amp;$C352&amp;""]"",""""),index(nebulae,,2),0),join("","",iferror(round(index(nebulae,row,5)/2,3),1),iferror(round(index(nebulae,row,6)/2,3),1),0))"),"1,1,0")</f>
        <v>1,1,0</v>
      </c>
      <c r="G352" s="44" t="s">
        <v>1620</v>
      </c>
      <c r="H352" s="45">
        <f t="array" ref="H352">let(systemId,match(A352,index(systems,0,1),),refSystemId,match($H$1,index(systems,0,1),),x,index(systems,systemId,3),y,index(systems,systemId,4),refX,index(systems,refSystemId,3),refY,index(systems,refSystemId,4),round(sqrt((x-refX)^2+(y-refY)^2),3))</f>
        <v>414.343</v>
      </c>
      <c r="I352" s="41"/>
      <c r="J352" s="41"/>
      <c r="K352" s="41"/>
      <c r="L352" s="41"/>
      <c r="M352" s="28" t="s">
        <v>1116</v>
      </c>
      <c r="N352" s="28" t="s">
        <v>497</v>
      </c>
      <c r="O352" s="48" t="s">
        <v>497</v>
      </c>
      <c r="P352" s="48" t="s">
        <v>497</v>
      </c>
      <c r="Q352" s="48" t="s">
        <v>497</v>
      </c>
      <c r="R352" s="48" t="s">
        <v>497</v>
      </c>
      <c r="S352" s="48" t="s">
        <v>902</v>
      </c>
      <c r="T352" s="48" t="s">
        <v>902</v>
      </c>
      <c r="U352" s="48" t="s">
        <v>902</v>
      </c>
      <c r="V352" s="48" t="s">
        <v>902</v>
      </c>
      <c r="W352" s="48" t="s">
        <v>902</v>
      </c>
      <c r="X352" s="48" t="s">
        <v>902</v>
      </c>
      <c r="Y352" s="48" t="s">
        <v>902</v>
      </c>
      <c r="Z352" s="48" t="s">
        <v>902</v>
      </c>
      <c r="AA352" s="48" t="s">
        <v>1117</v>
      </c>
      <c r="AB352" s="48" t="s">
        <v>1117</v>
      </c>
      <c r="AC352" s="48" t="s">
        <v>1117</v>
      </c>
      <c r="AD352" s="48" t="s">
        <v>1117</v>
      </c>
      <c r="AE352" s="48" t="s">
        <v>417</v>
      </c>
      <c r="AF352" s="48" t="s">
        <v>417</v>
      </c>
      <c r="AG352" s="48" t="s">
        <v>417</v>
      </c>
      <c r="AH352" s="48" t="s">
        <v>417</v>
      </c>
      <c r="AI352" s="48" t="s">
        <v>417</v>
      </c>
      <c r="AJ352" s="48" t="s">
        <v>417</v>
      </c>
      <c r="AK352" s="48" t="s">
        <v>417</v>
      </c>
      <c r="AL352" s="48" t="s">
        <v>417</v>
      </c>
      <c r="AM352" s="48" t="s">
        <v>417</v>
      </c>
      <c r="AN352" s="48" t="s">
        <v>417</v>
      </c>
      <c r="AO352" s="48" t="s">
        <v>417</v>
      </c>
      <c r="AP352" s="48" t="s">
        <v>417</v>
      </c>
      <c r="AQ352" s="48" t="s">
        <v>417</v>
      </c>
      <c r="AR352" s="48" t="s">
        <v>417</v>
      </c>
      <c r="AS352" s="48" t="s">
        <v>417</v>
      </c>
      <c r="AT352" s="48" t="s">
        <v>417</v>
      </c>
      <c r="AU352" s="48" t="s">
        <v>417</v>
      </c>
      <c r="AV352" s="48" t="s">
        <v>417</v>
      </c>
      <c r="AW352" s="48" t="s">
        <v>417</v>
      </c>
      <c r="AX352" s="48" t="s">
        <v>417</v>
      </c>
      <c r="AY352" s="48" t="s">
        <v>417</v>
      </c>
      <c r="AZ352" s="51" t="s">
        <v>850</v>
      </c>
    </row>
    <row r="353" ht="15.75" customHeight="1">
      <c r="A353" s="40">
        <v>312.0</v>
      </c>
      <c r="B353" s="28" t="s">
        <v>1621</v>
      </c>
      <c r="C353" s="28" t="s">
        <v>1622</v>
      </c>
      <c r="D353" s="42">
        <f t="array" ref="D353">index(systems,match($A353,INDEX(systems,0,1),),3)</f>
        <v>317.163</v>
      </c>
      <c r="E353" s="42">
        <f t="array" ref="E353">index(systems,match($A353,INDEX(systems,0,1),),4)</f>
        <v>129.199</v>
      </c>
      <c r="F353" s="43" t="str">
        <f>IFERROR(__xludf.DUMMYFUNCTION("let(row, match($B353&amp;if($C353&lt;&gt;"""","" [""&amp;$C353&amp;""]"",""""),index(nebulae,,2),0),join("","",iferror(round(index(nebulae,row,5)/2,3),1),iferror(round(index(nebulae,row,6)/2,3),1),0))"),"1,1,0")</f>
        <v>1,1,0</v>
      </c>
      <c r="G353" s="44" t="s">
        <v>1623</v>
      </c>
      <c r="H353" s="45">
        <f t="array" ref="H353">let(systemId,match(A353,index(systems,0,1),),refSystemId,match($H$1,index(systems,0,1),),x,index(systems,systemId,3),y,index(systems,systemId,4),refX,index(systems,refSystemId,3),refY,index(systems,refSystemId,4),round(sqrt((x-refX)^2+(y-refY)^2),3))</f>
        <v>342.469</v>
      </c>
      <c r="I353" s="53"/>
      <c r="J353" s="53"/>
      <c r="K353" s="46" t="s">
        <v>418</v>
      </c>
      <c r="L353" s="53"/>
      <c r="M353" s="53"/>
      <c r="N353" s="28" t="s">
        <v>939</v>
      </c>
      <c r="O353" s="48" t="s">
        <v>939</v>
      </c>
      <c r="P353" s="48" t="s">
        <v>939</v>
      </c>
      <c r="Q353" s="48" t="s">
        <v>939</v>
      </c>
      <c r="R353" s="48" t="s">
        <v>939</v>
      </c>
      <c r="S353" s="48" t="s">
        <v>939</v>
      </c>
      <c r="T353" s="48" t="s">
        <v>939</v>
      </c>
      <c r="U353" s="48" t="s">
        <v>939</v>
      </c>
      <c r="V353" s="48" t="s">
        <v>939</v>
      </c>
      <c r="W353" s="48" t="s">
        <v>939</v>
      </c>
      <c r="X353" s="48" t="s">
        <v>939</v>
      </c>
      <c r="Y353" s="48" t="s">
        <v>939</v>
      </c>
      <c r="Z353" s="48" t="s">
        <v>939</v>
      </c>
      <c r="AA353" s="48" t="s">
        <v>939</v>
      </c>
      <c r="AB353" s="48" t="s">
        <v>939</v>
      </c>
      <c r="AC353" s="48" t="s">
        <v>939</v>
      </c>
      <c r="AD353" s="48" t="s">
        <v>939</v>
      </c>
      <c r="AE353" s="48" t="s">
        <v>939</v>
      </c>
      <c r="AF353" s="48" t="s">
        <v>939</v>
      </c>
      <c r="AG353" s="48" t="s">
        <v>939</v>
      </c>
      <c r="AH353" s="48" t="s">
        <v>939</v>
      </c>
      <c r="AI353" s="48" t="s">
        <v>939</v>
      </c>
      <c r="AJ353" s="48" t="s">
        <v>939</v>
      </c>
      <c r="AK353" s="48" t="s">
        <v>939</v>
      </c>
      <c r="AL353" s="48" t="s">
        <v>939</v>
      </c>
      <c r="AM353" s="48" t="s">
        <v>939</v>
      </c>
      <c r="AN353" s="48" t="s">
        <v>939</v>
      </c>
      <c r="AO353" s="48" t="s">
        <v>939</v>
      </c>
      <c r="AP353" s="48" t="s">
        <v>939</v>
      </c>
      <c r="AQ353" s="48" t="s">
        <v>940</v>
      </c>
      <c r="AR353" s="48" t="s">
        <v>940</v>
      </c>
      <c r="AS353" s="48" t="s">
        <v>940</v>
      </c>
      <c r="AT353" s="48" t="s">
        <v>940</v>
      </c>
      <c r="AU353" s="48" t="s">
        <v>940</v>
      </c>
      <c r="AV353" s="48" t="s">
        <v>940</v>
      </c>
      <c r="AW353" s="48" t="s">
        <v>940</v>
      </c>
      <c r="AX353" s="48" t="s">
        <v>940</v>
      </c>
      <c r="AY353" s="48" t="s">
        <v>940</v>
      </c>
      <c r="AZ353" s="28" t="s">
        <v>940</v>
      </c>
    </row>
    <row r="354" ht="15.75" customHeight="1">
      <c r="A354" s="40">
        <v>313.0</v>
      </c>
      <c r="B354" s="28" t="s">
        <v>1624</v>
      </c>
      <c r="C354" s="28" t="s">
        <v>1625</v>
      </c>
      <c r="D354" s="42">
        <f t="array" ref="D354">index(systems,match($A354,INDEX(systems,0,1),),3)</f>
        <v>-201.451</v>
      </c>
      <c r="E354" s="42">
        <f t="array" ref="E354">index(systems,match($A354,INDEX(systems,0,1),),4)</f>
        <v>276.407</v>
      </c>
      <c r="F354" s="43" t="str">
        <f>IFERROR(__xludf.DUMMYFUNCTION("let(row, match($B354&amp;if($C354&lt;&gt;"""","" [""&amp;$C354&amp;""]"",""""),index(nebulae,,2),0),join("","",iferror(round(index(nebulae,row,5)/2,3),1),iferror(round(index(nebulae,row,6)/2,3),1),0))"),"1,1,0")</f>
        <v>1,1,0</v>
      </c>
      <c r="G354" s="44" t="s">
        <v>1626</v>
      </c>
      <c r="H354" s="45">
        <f t="array" ref="H354">let(systemId,match(A354,index(systems,0,1),),refSystemId,match($H$1,index(systems,0,1),),x,index(systems,systemId,3),y,index(systems,systemId,4),refX,index(systems,refSystemId,3),refY,index(systems,refSystemId,4),round(sqrt((x-refX)^2+(y-refY)^2),3))</f>
        <v>342.028</v>
      </c>
      <c r="I354" s="46" t="s">
        <v>408</v>
      </c>
      <c r="J354" s="46" t="s">
        <v>408</v>
      </c>
      <c r="K354" s="46" t="s">
        <v>408</v>
      </c>
      <c r="L354" s="46" t="s">
        <v>408</v>
      </c>
      <c r="M354" s="53"/>
      <c r="N354" s="28" t="s">
        <v>435</v>
      </c>
      <c r="O354" s="48" t="s">
        <v>435</v>
      </c>
      <c r="P354" s="48" t="s">
        <v>435</v>
      </c>
      <c r="Q354" s="48" t="s">
        <v>435</v>
      </c>
      <c r="R354" s="48" t="s">
        <v>435</v>
      </c>
      <c r="S354" s="48" t="s">
        <v>435</v>
      </c>
      <c r="T354" s="48" t="s">
        <v>435</v>
      </c>
      <c r="U354" s="48" t="s">
        <v>435</v>
      </c>
      <c r="V354" s="48" t="s">
        <v>435</v>
      </c>
      <c r="W354" s="48" t="s">
        <v>435</v>
      </c>
      <c r="X354" s="48" t="s">
        <v>435</v>
      </c>
      <c r="Y354" s="48" t="s">
        <v>422</v>
      </c>
      <c r="Z354" s="48" t="s">
        <v>422</v>
      </c>
      <c r="AA354" s="48" t="s">
        <v>422</v>
      </c>
      <c r="AB354" s="48" t="s">
        <v>422</v>
      </c>
      <c r="AC354" s="48" t="s">
        <v>422</v>
      </c>
      <c r="AD354" s="48" t="s">
        <v>422</v>
      </c>
      <c r="AE354" s="48" t="s">
        <v>422</v>
      </c>
      <c r="AF354" s="48" t="s">
        <v>422</v>
      </c>
      <c r="AG354" s="48" t="s">
        <v>422</v>
      </c>
      <c r="AH354" s="48" t="s">
        <v>422</v>
      </c>
      <c r="AI354" s="48" t="s">
        <v>422</v>
      </c>
      <c r="AJ354" s="48" t="s">
        <v>422</v>
      </c>
      <c r="AK354" s="48" t="s">
        <v>422</v>
      </c>
      <c r="AL354" s="48" t="s">
        <v>422</v>
      </c>
      <c r="AM354" s="48" t="s">
        <v>422</v>
      </c>
      <c r="AN354" s="48" t="s">
        <v>422</v>
      </c>
      <c r="AO354" s="48" t="s">
        <v>422</v>
      </c>
      <c r="AP354" s="48" t="s">
        <v>422</v>
      </c>
      <c r="AQ354" s="48" t="s">
        <v>422</v>
      </c>
      <c r="AR354" s="48" t="s">
        <v>422</v>
      </c>
      <c r="AS354" s="52" t="s">
        <v>422</v>
      </c>
      <c r="AT354" s="52" t="s">
        <v>422</v>
      </c>
      <c r="AU354" s="52" t="s">
        <v>422</v>
      </c>
      <c r="AV354" s="52" t="s">
        <v>422</v>
      </c>
      <c r="AW354" s="48" t="s">
        <v>422</v>
      </c>
      <c r="AX354" s="48" t="s">
        <v>422</v>
      </c>
      <c r="AY354" s="48" t="s">
        <v>422</v>
      </c>
      <c r="AZ354" s="51" t="s">
        <v>422</v>
      </c>
    </row>
    <row r="355" ht="15.75" customHeight="1">
      <c r="A355" s="40">
        <v>3077.0</v>
      </c>
      <c r="B355" s="28" t="s">
        <v>1627</v>
      </c>
      <c r="C355" s="41"/>
      <c r="D355" s="42">
        <f t="array" ref="D355">index(systems,match($A355,INDEX(systems,0,1),),3)</f>
        <v>1256.483</v>
      </c>
      <c r="E355" s="42">
        <f t="array" ref="E355">index(systems,match($A355,INDEX(systems,0,1),),4)</f>
        <v>-448.976</v>
      </c>
      <c r="F355" s="43" t="str">
        <f>IFERROR(__xludf.DUMMYFUNCTION("let(row, match($B355&amp;if($C355&lt;&gt;"""","" [""&amp;$C355&amp;""]"",""""),index(nebulae,,2),0),join("","",iferror(round(index(nebulae,row,5)/2,3),1),iferror(round(index(nebulae,row,6)/2,3),1),0))"),"1,1,0")</f>
        <v>1,1,0</v>
      </c>
      <c r="G355" s="44" t="s">
        <v>1628</v>
      </c>
      <c r="H355" s="45">
        <f t="array" ref="H355">let(systemId,match(A355,index(systems,0,1),),refSystemId,match($H$1,index(systems,0,1),),x,index(systems,systemId,3),y,index(systems,systemId,4),refX,index(systems,refSystemId,3),refY,index(systems,refSystemId,4),round(sqrt((x-refX)^2+(y-refY)^2),3))</f>
        <v>1334.29</v>
      </c>
      <c r="I355" s="55"/>
      <c r="J355" s="55"/>
      <c r="K355" s="55"/>
      <c r="L355" s="55"/>
      <c r="M355" s="55"/>
      <c r="N355" s="55"/>
      <c r="O355" s="55"/>
      <c r="P355" s="56" t="s">
        <v>408</v>
      </c>
      <c r="Q355" s="56" t="s">
        <v>408</v>
      </c>
      <c r="R355" s="56" t="s">
        <v>408</v>
      </c>
      <c r="S355" s="56" t="s">
        <v>408</v>
      </c>
      <c r="T355" s="56" t="s">
        <v>408</v>
      </c>
      <c r="U355" s="56" t="s">
        <v>408</v>
      </c>
      <c r="V355" s="56" t="s">
        <v>408</v>
      </c>
      <c r="W355" s="56" t="s">
        <v>408</v>
      </c>
      <c r="X355" s="56" t="s">
        <v>408</v>
      </c>
      <c r="Y355" s="55"/>
      <c r="Z355" s="41"/>
      <c r="AA355" s="55"/>
      <c r="AB355" s="55"/>
      <c r="AC355" s="55"/>
      <c r="AD355" s="55"/>
      <c r="AE355" s="55"/>
      <c r="AF355" s="55"/>
      <c r="AG355" s="55"/>
      <c r="AH355" s="55"/>
      <c r="AI355" s="55"/>
      <c r="AJ355" s="55"/>
      <c r="AK355" s="55"/>
      <c r="AL355" s="55"/>
      <c r="AM355" s="55"/>
      <c r="AN355" s="55"/>
      <c r="AO355" s="55"/>
      <c r="AP355" s="55"/>
      <c r="AQ355" s="55"/>
      <c r="AR355" s="55"/>
      <c r="AS355" s="55"/>
      <c r="AT355" s="55"/>
      <c r="AU355" s="51" t="s">
        <v>418</v>
      </c>
      <c r="AV355" s="55"/>
      <c r="AW355" s="55"/>
      <c r="AX355" s="55"/>
      <c r="AY355" s="55"/>
      <c r="AZ355" s="55"/>
    </row>
    <row r="356" ht="15.75" customHeight="1">
      <c r="A356" s="40">
        <v>314.0</v>
      </c>
      <c r="B356" s="28" t="s">
        <v>1629</v>
      </c>
      <c r="C356" s="41"/>
      <c r="D356" s="42">
        <f t="array" ref="D356">index(systems,match($A356,INDEX(systems,0,1),),3)</f>
        <v>5.674</v>
      </c>
      <c r="E356" s="42">
        <f t="array" ref="E356">index(systems,match($A356,INDEX(systems,0,1),),4)</f>
        <v>-306.903</v>
      </c>
      <c r="F356" s="43" t="str">
        <f>IFERROR(__xludf.DUMMYFUNCTION("let(row, match($B356&amp;if($C356&lt;&gt;"""","" [""&amp;$C356&amp;""]"",""""),index(nebulae,,2),0),join("","",iferror(round(index(nebulae,row,5)/2,3),1),iferror(round(index(nebulae,row,6)/2,3),1),0))"),"1,1,0")</f>
        <v>1,1,0</v>
      </c>
      <c r="G356" s="44" t="s">
        <v>1630</v>
      </c>
      <c r="H356" s="45">
        <f t="array" ref="H356">let(systemId,match(A356,index(systems,0,1),),refSystemId,match($H$1,index(systems,0,1),),x,index(systems,systemId,3),y,index(systems,systemId,4),refX,index(systems,refSystemId,3),refY,index(systems,refSystemId,4),round(sqrt((x-refX)^2+(y-refY)^2),3))</f>
        <v>306.955</v>
      </c>
      <c r="I356" s="46" t="s">
        <v>408</v>
      </c>
      <c r="J356" s="47" t="s">
        <v>408</v>
      </c>
      <c r="K356" s="47" t="s">
        <v>408</v>
      </c>
      <c r="L356" s="48" t="s">
        <v>408</v>
      </c>
      <c r="M356" s="28" t="s">
        <v>408</v>
      </c>
      <c r="N356" s="28" t="s">
        <v>408</v>
      </c>
      <c r="O356" s="41"/>
      <c r="P356" s="48" t="s">
        <v>1028</v>
      </c>
      <c r="Q356" s="48" t="s">
        <v>1028</v>
      </c>
      <c r="R356" s="48" t="s">
        <v>1028</v>
      </c>
      <c r="S356" s="48" t="s">
        <v>1028</v>
      </c>
      <c r="T356" s="48" t="s">
        <v>1028</v>
      </c>
      <c r="U356" s="48" t="s">
        <v>1028</v>
      </c>
      <c r="V356" s="48" t="s">
        <v>1028</v>
      </c>
      <c r="W356" s="48" t="s">
        <v>1028</v>
      </c>
      <c r="X356" s="48" t="s">
        <v>1028</v>
      </c>
      <c r="Y356" s="48" t="s">
        <v>1551</v>
      </c>
      <c r="Z356" s="48" t="s">
        <v>1551</v>
      </c>
      <c r="AA356" s="48" t="s">
        <v>1551</v>
      </c>
      <c r="AB356" s="48" t="s">
        <v>1551</v>
      </c>
      <c r="AC356" s="48" t="s">
        <v>1551</v>
      </c>
      <c r="AD356" s="48" t="s">
        <v>1551</v>
      </c>
      <c r="AE356" s="48" t="s">
        <v>1551</v>
      </c>
      <c r="AF356" s="48" t="s">
        <v>1551</v>
      </c>
      <c r="AG356" s="48" t="s">
        <v>1551</v>
      </c>
      <c r="AH356" s="48" t="s">
        <v>1551</v>
      </c>
      <c r="AI356" s="48" t="s">
        <v>1551</v>
      </c>
      <c r="AJ356" s="48" t="s">
        <v>1551</v>
      </c>
      <c r="AK356" s="48" t="s">
        <v>1551</v>
      </c>
      <c r="AL356" s="48" t="s">
        <v>1551</v>
      </c>
      <c r="AM356" s="48" t="s">
        <v>1551</v>
      </c>
      <c r="AN356" s="48" t="s">
        <v>1551</v>
      </c>
      <c r="AO356" s="48" t="s">
        <v>1551</v>
      </c>
      <c r="AP356" s="48" t="s">
        <v>1551</v>
      </c>
      <c r="AQ356" s="48" t="s">
        <v>1551</v>
      </c>
      <c r="AR356" s="48" t="s">
        <v>1551</v>
      </c>
      <c r="AS356" s="48" t="s">
        <v>1551</v>
      </c>
      <c r="AT356" s="48" t="s">
        <v>1551</v>
      </c>
      <c r="AU356" s="48" t="s">
        <v>1551</v>
      </c>
      <c r="AV356" s="48" t="s">
        <v>1005</v>
      </c>
      <c r="AW356" s="48" t="s">
        <v>1005</v>
      </c>
      <c r="AX356" s="48" t="s">
        <v>1005</v>
      </c>
      <c r="AY356" s="48" t="s">
        <v>1005</v>
      </c>
      <c r="AZ356" s="49" t="s">
        <v>1005</v>
      </c>
    </row>
    <row r="357" ht="15.75" customHeight="1">
      <c r="A357" s="40">
        <v>315.0</v>
      </c>
      <c r="B357" s="28" t="s">
        <v>1631</v>
      </c>
      <c r="C357" s="41"/>
      <c r="D357" s="42">
        <f t="array" ref="D357">index(systems,match($A357,INDEX(systems,0,1),),3)</f>
        <v>167.162</v>
      </c>
      <c r="E357" s="42">
        <f t="array" ref="E357">index(systems,match($A357,INDEX(systems,0,1),),4)</f>
        <v>-112.913</v>
      </c>
      <c r="F357" s="43" t="str">
        <f>IFERROR(__xludf.DUMMYFUNCTION("let(row, match($B357&amp;if($C357&lt;&gt;"""","" [""&amp;$C357&amp;""]"",""""),index(nebulae,,2),0),join("","",iferror(round(index(nebulae,row,5)/2,3),1),iferror(round(index(nebulae,row,6)/2,3),1),0))"),"1,1,0")</f>
        <v>1,1,0</v>
      </c>
      <c r="G357" s="44" t="s">
        <v>1632</v>
      </c>
      <c r="H357" s="45">
        <f t="array" ref="H357">let(systemId,match(A357,index(systems,0,1),),refSystemId,match($H$1,index(systems,0,1),),x,index(systems,systemId,3),y,index(systems,systemId,4),refX,index(systems,refSystemId,3),refY,index(systems,refSystemId,4),round(sqrt((x-refX)^2+(y-refY)^2),3))</f>
        <v>201.724</v>
      </c>
      <c r="I357" s="28" t="s">
        <v>1633</v>
      </c>
      <c r="J357" s="28" t="s">
        <v>1633</v>
      </c>
      <c r="K357" s="28" t="s">
        <v>1634</v>
      </c>
      <c r="L357" s="41"/>
      <c r="M357" s="28" t="s">
        <v>500</v>
      </c>
      <c r="N357" s="28" t="s">
        <v>656</v>
      </c>
      <c r="O357" s="48" t="s">
        <v>656</v>
      </c>
      <c r="P357" s="48" t="s">
        <v>656</v>
      </c>
      <c r="Q357" s="48" t="s">
        <v>656</v>
      </c>
      <c r="R357" s="48" t="s">
        <v>656</v>
      </c>
      <c r="S357" s="48" t="s">
        <v>656</v>
      </c>
      <c r="T357" s="48" t="s">
        <v>656</v>
      </c>
      <c r="U357" s="48" t="s">
        <v>502</v>
      </c>
      <c r="V357" s="48" t="s">
        <v>502</v>
      </c>
      <c r="W357" s="48" t="s">
        <v>502</v>
      </c>
      <c r="X357" s="48" t="s">
        <v>502</v>
      </c>
      <c r="Y357" s="48" t="s">
        <v>1035</v>
      </c>
      <c r="Z357" s="48" t="s">
        <v>1035</v>
      </c>
      <c r="AA357" s="48" t="s">
        <v>1036</v>
      </c>
      <c r="AB357" s="48" t="s">
        <v>1036</v>
      </c>
      <c r="AC357" s="48" t="s">
        <v>1036</v>
      </c>
      <c r="AD357" s="48" t="s">
        <v>1036</v>
      </c>
      <c r="AE357" s="48" t="s">
        <v>1036</v>
      </c>
      <c r="AF357" s="48" t="s">
        <v>1036</v>
      </c>
      <c r="AG357" s="48" t="s">
        <v>1036</v>
      </c>
      <c r="AH357" s="48" t="s">
        <v>1036</v>
      </c>
      <c r="AI357" s="48" t="s">
        <v>1036</v>
      </c>
      <c r="AJ357" s="48" t="s">
        <v>1036</v>
      </c>
      <c r="AK357" s="48" t="s">
        <v>1036</v>
      </c>
      <c r="AL357" s="48" t="s">
        <v>1036</v>
      </c>
      <c r="AM357" s="48" t="s">
        <v>1036</v>
      </c>
      <c r="AN357" s="48" t="s">
        <v>1036</v>
      </c>
      <c r="AO357" s="48" t="s">
        <v>1035</v>
      </c>
      <c r="AP357" s="48" t="s">
        <v>1035</v>
      </c>
      <c r="AQ357" s="48" t="s">
        <v>1035</v>
      </c>
      <c r="AR357" s="48" t="s">
        <v>1035</v>
      </c>
      <c r="AS357" s="48" t="s">
        <v>1035</v>
      </c>
      <c r="AT357" s="48" t="s">
        <v>1035</v>
      </c>
      <c r="AU357" s="48" t="s">
        <v>1035</v>
      </c>
      <c r="AV357" s="48" t="s">
        <v>1035</v>
      </c>
      <c r="AW357" s="48" t="s">
        <v>1035</v>
      </c>
      <c r="AX357" s="48" t="s">
        <v>1035</v>
      </c>
      <c r="AY357" s="48" t="s">
        <v>1035</v>
      </c>
      <c r="AZ357" s="28" t="s">
        <v>1035</v>
      </c>
    </row>
    <row r="358" ht="15.75" customHeight="1">
      <c r="A358" s="40">
        <v>316.0</v>
      </c>
      <c r="B358" s="28" t="s">
        <v>1635</v>
      </c>
      <c r="C358" s="41"/>
      <c r="D358" s="42">
        <f t="array" ref="D358">index(systems,match($A358,INDEX(systems,0,1),),3)</f>
        <v>140.619</v>
      </c>
      <c r="E358" s="42">
        <f t="array" ref="E358">index(systems,match($A358,INDEX(systems,0,1),),4)</f>
        <v>-184.105</v>
      </c>
      <c r="F358" s="43" t="str">
        <f>IFERROR(__xludf.DUMMYFUNCTION("let(row, match($B358&amp;if($C358&lt;&gt;"""","" [""&amp;$C358&amp;""]"",""""),index(nebulae,,2),0),join("","",iferror(round(index(nebulae,row,5)/2,3),1),iferror(round(index(nebulae,row,6)/2,3),1),0))"),"1,1,0")</f>
        <v>1,1,0</v>
      </c>
      <c r="G358" s="44" t="s">
        <v>1636</v>
      </c>
      <c r="H358" s="45">
        <f t="array" ref="H358">let(systemId,match(A358,index(systems,0,1),),refSystemId,match($H$1,index(systems,0,1),),x,index(systems,systemId,3),y,index(systems,systemId,4),refX,index(systems,refSystemId,3),refY,index(systems,refSystemId,4),round(sqrt((x-refX)^2+(y-refY)^2),3))</f>
        <v>231.664</v>
      </c>
      <c r="I358" s="28" t="s">
        <v>408</v>
      </c>
      <c r="J358" s="28" t="s">
        <v>408</v>
      </c>
      <c r="K358" s="41"/>
      <c r="L358" s="41"/>
      <c r="M358" s="28" t="s">
        <v>756</v>
      </c>
      <c r="N358" s="28" t="s">
        <v>614</v>
      </c>
      <c r="O358" s="48" t="s">
        <v>614</v>
      </c>
      <c r="P358" s="48" t="s">
        <v>614</v>
      </c>
      <c r="Q358" s="48" t="s">
        <v>614</v>
      </c>
      <c r="R358" s="48" t="s">
        <v>614</v>
      </c>
      <c r="S358" s="48" t="s">
        <v>614</v>
      </c>
      <c r="T358" s="48" t="s">
        <v>614</v>
      </c>
      <c r="U358" s="48" t="s">
        <v>614</v>
      </c>
      <c r="V358" s="48" t="s">
        <v>614</v>
      </c>
      <c r="W358" s="48" t="s">
        <v>614</v>
      </c>
      <c r="X358" s="48" t="s">
        <v>656</v>
      </c>
      <c r="Y358" s="48" t="s">
        <v>1035</v>
      </c>
      <c r="Z358" s="48" t="s">
        <v>1035</v>
      </c>
      <c r="AA358" s="48" t="s">
        <v>1036</v>
      </c>
      <c r="AB358" s="48" t="s">
        <v>1036</v>
      </c>
      <c r="AC358" s="48" t="s">
        <v>1036</v>
      </c>
      <c r="AD358" s="48" t="s">
        <v>1036</v>
      </c>
      <c r="AE358" s="48" t="s">
        <v>1036</v>
      </c>
      <c r="AF358" s="48" t="s">
        <v>1036</v>
      </c>
      <c r="AG358" s="48" t="s">
        <v>1036</v>
      </c>
      <c r="AH358" s="48" t="s">
        <v>1036</v>
      </c>
      <c r="AI358" s="48" t="s">
        <v>1036</v>
      </c>
      <c r="AJ358" s="48" t="s">
        <v>1036</v>
      </c>
      <c r="AK358" s="48" t="s">
        <v>1036</v>
      </c>
      <c r="AL358" s="48" t="s">
        <v>1036</v>
      </c>
      <c r="AM358" s="48" t="s">
        <v>1036</v>
      </c>
      <c r="AN358" s="48" t="s">
        <v>1036</v>
      </c>
      <c r="AO358" s="48" t="s">
        <v>1035</v>
      </c>
      <c r="AP358" s="48" t="s">
        <v>1035</v>
      </c>
      <c r="AQ358" s="48" t="s">
        <v>1035</v>
      </c>
      <c r="AR358" s="48" t="s">
        <v>1035</v>
      </c>
      <c r="AS358" s="48" t="s">
        <v>1035</v>
      </c>
      <c r="AT358" s="48" t="s">
        <v>1035</v>
      </c>
      <c r="AU358" s="48" t="s">
        <v>1035</v>
      </c>
      <c r="AV358" s="48" t="s">
        <v>505</v>
      </c>
      <c r="AW358" s="48" t="s">
        <v>505</v>
      </c>
      <c r="AX358" s="48" t="s">
        <v>505</v>
      </c>
      <c r="AY358" s="48" t="s">
        <v>505</v>
      </c>
      <c r="AZ358" s="28" t="s">
        <v>505</v>
      </c>
    </row>
    <row r="359" ht="15.75" customHeight="1">
      <c r="A359" s="40">
        <v>317.0</v>
      </c>
      <c r="B359" s="28" t="s">
        <v>1637</v>
      </c>
      <c r="C359" s="41"/>
      <c r="D359" s="42">
        <f t="array" ref="D359">index(systems,match($A359,INDEX(systems,0,1),),3)</f>
        <v>-187.952</v>
      </c>
      <c r="E359" s="42">
        <f t="array" ref="E359">index(systems,match($A359,INDEX(systems,0,1),),4)</f>
        <v>-357.999</v>
      </c>
      <c r="F359" s="43" t="str">
        <f>IFERROR(__xludf.DUMMYFUNCTION("let(row, match($B359&amp;if($C359&lt;&gt;"""","" [""&amp;$C359&amp;""]"",""""),index(nebulae,,2),0),join("","",iferror(round(index(nebulae,row,5)/2,3),1),iferror(round(index(nebulae,row,6)/2,3),1),0))"),"1,1,0")</f>
        <v>1,1,0</v>
      </c>
      <c r="G359" s="44" t="s">
        <v>1638</v>
      </c>
      <c r="H359" s="45">
        <f t="array" ref="H359">let(systemId,match(A359,index(systems,0,1),),refSystemId,match($H$1,index(systems,0,1),),x,index(systems,systemId,3),y,index(systems,systemId,4),refX,index(systems,refSystemId,3),refY,index(systems,refSystemId,4),round(sqrt((x-refX)^2+(y-refY)^2),3))</f>
        <v>404.338</v>
      </c>
      <c r="I359" s="28" t="s">
        <v>408</v>
      </c>
      <c r="J359" s="28" t="s">
        <v>408</v>
      </c>
      <c r="K359" s="28" t="s">
        <v>408</v>
      </c>
      <c r="L359" s="28" t="s">
        <v>408</v>
      </c>
      <c r="M359" s="28" t="s">
        <v>408</v>
      </c>
      <c r="N359" s="28" t="s">
        <v>576</v>
      </c>
      <c r="O359" s="48" t="s">
        <v>576</v>
      </c>
      <c r="P359" s="48" t="s">
        <v>609</v>
      </c>
      <c r="Q359" s="48" t="s">
        <v>609</v>
      </c>
      <c r="R359" s="48" t="s">
        <v>609</v>
      </c>
      <c r="S359" s="48" t="s">
        <v>609</v>
      </c>
      <c r="T359" s="48" t="s">
        <v>609</v>
      </c>
      <c r="U359" s="48" t="s">
        <v>609</v>
      </c>
      <c r="V359" s="48" t="s">
        <v>609</v>
      </c>
      <c r="W359" s="48" t="s">
        <v>609</v>
      </c>
      <c r="X359" s="48" t="s">
        <v>576</v>
      </c>
      <c r="Y359" s="48" t="s">
        <v>576</v>
      </c>
      <c r="Z359" s="48" t="s">
        <v>576</v>
      </c>
      <c r="AA359" s="48" t="s">
        <v>576</v>
      </c>
      <c r="AB359" s="52" t="s">
        <v>576</v>
      </c>
      <c r="AC359" s="52" t="s">
        <v>576</v>
      </c>
      <c r="AD359" s="52" t="s">
        <v>576</v>
      </c>
      <c r="AE359" s="52" t="s">
        <v>576</v>
      </c>
      <c r="AF359" s="52" t="s">
        <v>576</v>
      </c>
      <c r="AG359" s="52" t="s">
        <v>576</v>
      </c>
      <c r="AH359" s="52" t="s">
        <v>576</v>
      </c>
      <c r="AI359" s="52" t="s">
        <v>576</v>
      </c>
      <c r="AJ359" s="52" t="s">
        <v>576</v>
      </c>
      <c r="AK359" s="52" t="s">
        <v>576</v>
      </c>
      <c r="AL359" s="52" t="s">
        <v>576</v>
      </c>
      <c r="AM359" s="52" t="s">
        <v>576</v>
      </c>
      <c r="AN359" s="52" t="s">
        <v>576</v>
      </c>
      <c r="AO359" s="52" t="s">
        <v>576</v>
      </c>
      <c r="AP359" s="52" t="s">
        <v>576</v>
      </c>
      <c r="AQ359" s="52" t="s">
        <v>576</v>
      </c>
      <c r="AR359" s="52" t="s">
        <v>576</v>
      </c>
      <c r="AS359" s="52" t="s">
        <v>576</v>
      </c>
      <c r="AT359" s="52" t="s">
        <v>576</v>
      </c>
      <c r="AU359" s="52" t="s">
        <v>576</v>
      </c>
      <c r="AV359" s="48" t="s">
        <v>576</v>
      </c>
      <c r="AW359" s="48" t="s">
        <v>576</v>
      </c>
      <c r="AX359" s="48" t="s">
        <v>576</v>
      </c>
      <c r="AY359" s="48" t="s">
        <v>576</v>
      </c>
      <c r="AZ359" s="51" t="s">
        <v>576</v>
      </c>
    </row>
    <row r="360" ht="15.75" customHeight="1">
      <c r="A360" s="40">
        <v>318.0</v>
      </c>
      <c r="B360" s="28" t="s">
        <v>1639</v>
      </c>
      <c r="C360" s="41"/>
      <c r="D360" s="42">
        <f t="array" ref="D360">index(systems,match($A360,INDEX(systems,0,1),),3)</f>
        <v>264.949</v>
      </c>
      <c r="E360" s="42">
        <f t="array" ref="E360">index(systems,match($A360,INDEX(systems,0,1),),4)</f>
        <v>25.801</v>
      </c>
      <c r="F360" s="43" t="str">
        <f>IFERROR(__xludf.DUMMYFUNCTION("let(row, match($B360&amp;if($C360&lt;&gt;"""","" [""&amp;$C360&amp;""]"",""""),index(nebulae,,2),0),join("","",iferror(round(index(nebulae,row,5)/2,3),1),iferror(round(index(nebulae,row,6)/2,3),1),0))"),"1,1,0")</f>
        <v>1,1,0</v>
      </c>
      <c r="G360" s="44" t="s">
        <v>1640</v>
      </c>
      <c r="H360" s="45">
        <f t="array" ref="H360">let(systemId,match(A360,index(systems,0,1),),refSystemId,match($H$1,index(systems,0,1),),x,index(systems,systemId,3),y,index(systems,systemId,4),refX,index(systems,refSystemId,3),refY,index(systems,refSystemId,4),round(sqrt((x-refX)^2+(y-refY)^2),3))</f>
        <v>266.202</v>
      </c>
      <c r="I360" s="54"/>
      <c r="J360" s="49" t="s">
        <v>418</v>
      </c>
      <c r="K360" s="49" t="s">
        <v>418</v>
      </c>
      <c r="L360" s="54"/>
      <c r="M360" s="54"/>
      <c r="N360" s="49" t="s">
        <v>854</v>
      </c>
      <c r="O360" s="52" t="s">
        <v>854</v>
      </c>
      <c r="P360" s="52" t="s">
        <v>854</v>
      </c>
      <c r="Q360" s="52" t="s">
        <v>854</v>
      </c>
      <c r="R360" s="52" t="s">
        <v>854</v>
      </c>
      <c r="S360" s="48" t="s">
        <v>854</v>
      </c>
      <c r="T360" s="52" t="s">
        <v>854</v>
      </c>
      <c r="U360" s="52" t="s">
        <v>1469</v>
      </c>
      <c r="V360" s="52" t="s">
        <v>1469</v>
      </c>
      <c r="W360" s="48" t="s">
        <v>1469</v>
      </c>
      <c r="X360" s="52" t="s">
        <v>855</v>
      </c>
      <c r="Y360" s="48" t="s">
        <v>1470</v>
      </c>
      <c r="Z360" s="48" t="s">
        <v>1470</v>
      </c>
      <c r="AA360" s="48" t="s">
        <v>1471</v>
      </c>
      <c r="AB360" s="48" t="s">
        <v>1471</v>
      </c>
      <c r="AC360" s="48" t="s">
        <v>1471</v>
      </c>
      <c r="AD360" s="48" t="s">
        <v>1471</v>
      </c>
      <c r="AE360" s="48" t="s">
        <v>1471</v>
      </c>
      <c r="AF360" s="48" t="s">
        <v>1471</v>
      </c>
      <c r="AG360" s="48" t="s">
        <v>1471</v>
      </c>
      <c r="AH360" s="48" t="s">
        <v>1471</v>
      </c>
      <c r="AI360" s="48" t="s">
        <v>1471</v>
      </c>
      <c r="AJ360" s="48" t="s">
        <v>1471</v>
      </c>
      <c r="AK360" s="48" t="s">
        <v>1471</v>
      </c>
      <c r="AL360" s="48" t="s">
        <v>1471</v>
      </c>
      <c r="AM360" s="48" t="s">
        <v>1471</v>
      </c>
      <c r="AN360" s="48" t="s">
        <v>1471</v>
      </c>
      <c r="AO360" s="48" t="s">
        <v>1470</v>
      </c>
      <c r="AP360" s="48" t="s">
        <v>1470</v>
      </c>
      <c r="AQ360" s="48" t="s">
        <v>1470</v>
      </c>
      <c r="AR360" s="48" t="s">
        <v>1470</v>
      </c>
      <c r="AS360" s="48" t="s">
        <v>1470</v>
      </c>
      <c r="AT360" s="48" t="s">
        <v>1470</v>
      </c>
      <c r="AU360" s="48" t="s">
        <v>1470</v>
      </c>
      <c r="AV360" s="48" t="s">
        <v>1470</v>
      </c>
      <c r="AW360" s="48" t="s">
        <v>1470</v>
      </c>
      <c r="AX360" s="48" t="s">
        <v>1641</v>
      </c>
      <c r="AY360" s="48" t="s">
        <v>1641</v>
      </c>
      <c r="AZ360" s="28" t="s">
        <v>1641</v>
      </c>
    </row>
    <row r="361" ht="15.75" customHeight="1">
      <c r="A361" s="40">
        <v>319.0</v>
      </c>
      <c r="B361" s="28" t="s">
        <v>1642</v>
      </c>
      <c r="C361" s="41"/>
      <c r="D361" s="42">
        <f t="array" ref="D361">index(systems,match($A361,INDEX(systems,0,1),),3)</f>
        <v>32.245</v>
      </c>
      <c r="E361" s="42">
        <f t="array" ref="E361">index(systems,match($A361,INDEX(systems,0,1),),4)</f>
        <v>-46.081</v>
      </c>
      <c r="F361" s="43" t="str">
        <f>IFERROR(__xludf.DUMMYFUNCTION("let(row, match($B361&amp;if($C361&lt;&gt;"""","" [""&amp;$C361&amp;""]"",""""),index(nebulae,,2),0),join("","",iferror(round(index(nebulae,row,5)/2,3),1),iferror(round(index(nebulae,row,6)/2,3),1),0))"),"1,1,0")</f>
        <v>1,1,0</v>
      </c>
      <c r="G361" s="44" t="s">
        <v>1643</v>
      </c>
      <c r="H361" s="68">
        <f t="array" ref="H361">let(systemId,match(A361,index(systems,0,1),),refSystemId,match($H$1,index(systems,0,1),),x,index(systems,systemId,3),y,index(systems,systemId,4),refX,index(systems,refSystemId,3),refY,index(systems,refSystemId,4),round(sqrt((x-refX)^2+(y-refY)^2),3))</f>
        <v>56.242</v>
      </c>
      <c r="I361" s="46" t="s">
        <v>408</v>
      </c>
      <c r="J361" s="46" t="s">
        <v>408</v>
      </c>
      <c r="K361" s="47" t="s">
        <v>408</v>
      </c>
      <c r="L361" s="46" t="s">
        <v>408</v>
      </c>
      <c r="M361" s="46" t="s">
        <v>508</v>
      </c>
      <c r="N361" s="28" t="s">
        <v>509</v>
      </c>
      <c r="O361" s="48" t="s">
        <v>509</v>
      </c>
      <c r="P361" s="48" t="s">
        <v>509</v>
      </c>
      <c r="Q361" s="48" t="s">
        <v>509</v>
      </c>
      <c r="R361" s="48" t="s">
        <v>510</v>
      </c>
      <c r="S361" s="48" t="s">
        <v>509</v>
      </c>
      <c r="T361" s="48" t="s">
        <v>541</v>
      </c>
      <c r="U361" s="48" t="s">
        <v>520</v>
      </c>
      <c r="V361" s="48" t="s">
        <v>520</v>
      </c>
      <c r="W361" s="48" t="s">
        <v>520</v>
      </c>
      <c r="X361" s="48" t="s">
        <v>520</v>
      </c>
      <c r="Y361" s="48" t="s">
        <v>422</v>
      </c>
      <c r="Z361" s="48" t="s">
        <v>422</v>
      </c>
      <c r="AA361" s="48" t="s">
        <v>422</v>
      </c>
      <c r="AB361" s="48" t="s">
        <v>422</v>
      </c>
      <c r="AC361" s="48" t="s">
        <v>422</v>
      </c>
      <c r="AD361" s="48" t="s">
        <v>422</v>
      </c>
      <c r="AE361" s="48" t="s">
        <v>422</v>
      </c>
      <c r="AF361" s="48" t="s">
        <v>422</v>
      </c>
      <c r="AG361" s="48" t="s">
        <v>422</v>
      </c>
      <c r="AH361" s="48" t="s">
        <v>422</v>
      </c>
      <c r="AI361" s="48" t="s">
        <v>422</v>
      </c>
      <c r="AJ361" s="48" t="s">
        <v>422</v>
      </c>
      <c r="AK361" s="48" t="s">
        <v>422</v>
      </c>
      <c r="AL361" s="48" t="s">
        <v>422</v>
      </c>
      <c r="AM361" s="48" t="s">
        <v>422</v>
      </c>
      <c r="AN361" s="48" t="s">
        <v>422</v>
      </c>
      <c r="AO361" s="48" t="s">
        <v>422</v>
      </c>
      <c r="AP361" s="48" t="s">
        <v>422</v>
      </c>
      <c r="AQ361" s="48" t="s">
        <v>422</v>
      </c>
      <c r="AR361" s="48" t="s">
        <v>422</v>
      </c>
      <c r="AS361" s="52" t="s">
        <v>422</v>
      </c>
      <c r="AT361" s="52" t="s">
        <v>422</v>
      </c>
      <c r="AU361" s="52" t="s">
        <v>422</v>
      </c>
      <c r="AV361" s="52" t="s">
        <v>422</v>
      </c>
      <c r="AW361" s="48" t="s">
        <v>422</v>
      </c>
      <c r="AX361" s="48" t="s">
        <v>422</v>
      </c>
      <c r="AY361" s="48" t="s">
        <v>422</v>
      </c>
      <c r="AZ361" s="28" t="s">
        <v>422</v>
      </c>
    </row>
    <row r="362" ht="15.75" customHeight="1">
      <c r="A362" s="40">
        <v>320.0</v>
      </c>
      <c r="B362" s="28" t="s">
        <v>1644</v>
      </c>
      <c r="C362" s="41"/>
      <c r="D362" s="42">
        <f t="array" ref="D362">index(systems,match($A362,INDEX(systems,0,1),),3)</f>
        <v>24.475</v>
      </c>
      <c r="E362" s="42">
        <f t="array" ref="E362">index(systems,match($A362,INDEX(systems,0,1),),4)</f>
        <v>-78.52</v>
      </c>
      <c r="F362" s="43" t="str">
        <f>IFERROR(__xludf.DUMMYFUNCTION("let(row, match($B362&amp;if($C362&lt;&gt;"""","" [""&amp;$C362&amp;""]"",""""),index(nebulae,,2),0),join("","",iferror(round(index(nebulae,row,5)/2,3),1),iferror(round(index(nebulae,row,6)/2,3),1),0))"),"1,1,0")</f>
        <v>1,1,0</v>
      </c>
      <c r="G362" s="44" t="s">
        <v>1645</v>
      </c>
      <c r="H362" s="45">
        <f t="array" ref="H362">let(systemId,match(A362,index(systems,0,1),),refSystemId,match($H$1,index(systems,0,1),),x,index(systems,systemId,3),y,index(systems,systemId,4),refX,index(systems,refSystemId,3),refY,index(systems,refSystemId,4),round(sqrt((x-refX)^2+(y-refY)^2),3))</f>
        <v>82.246</v>
      </c>
      <c r="I362" s="46" t="s">
        <v>408</v>
      </c>
      <c r="J362" s="47" t="s">
        <v>408</v>
      </c>
      <c r="K362" s="47" t="s">
        <v>408</v>
      </c>
      <c r="L362" s="47" t="s">
        <v>408</v>
      </c>
      <c r="M362" s="46" t="s">
        <v>408</v>
      </c>
      <c r="N362" s="28" t="s">
        <v>408</v>
      </c>
      <c r="O362" s="41"/>
      <c r="P362" s="48" t="s">
        <v>541</v>
      </c>
      <c r="Q362" s="48" t="s">
        <v>541</v>
      </c>
      <c r="R362" s="48" t="s">
        <v>541</v>
      </c>
      <c r="S362" s="48" t="s">
        <v>541</v>
      </c>
      <c r="T362" s="48" t="s">
        <v>513</v>
      </c>
      <c r="U362" s="48" t="s">
        <v>762</v>
      </c>
      <c r="V362" s="48" t="s">
        <v>762</v>
      </c>
      <c r="W362" s="48" t="s">
        <v>762</v>
      </c>
      <c r="X362" s="48" t="s">
        <v>762</v>
      </c>
      <c r="Y362" s="48" t="s">
        <v>422</v>
      </c>
      <c r="Z362" s="48" t="s">
        <v>422</v>
      </c>
      <c r="AA362" s="48" t="s">
        <v>422</v>
      </c>
      <c r="AB362" s="48" t="s">
        <v>422</v>
      </c>
      <c r="AC362" s="48" t="s">
        <v>422</v>
      </c>
      <c r="AD362" s="48" t="s">
        <v>422</v>
      </c>
      <c r="AE362" s="48" t="s">
        <v>422</v>
      </c>
      <c r="AF362" s="48" t="s">
        <v>422</v>
      </c>
      <c r="AG362" s="48" t="s">
        <v>422</v>
      </c>
      <c r="AH362" s="48" t="s">
        <v>422</v>
      </c>
      <c r="AI362" s="48" t="s">
        <v>422</v>
      </c>
      <c r="AJ362" s="48" t="s">
        <v>422</v>
      </c>
      <c r="AK362" s="48" t="s">
        <v>422</v>
      </c>
      <c r="AL362" s="48" t="s">
        <v>422</v>
      </c>
      <c r="AM362" s="48" t="s">
        <v>422</v>
      </c>
      <c r="AN362" s="48" t="s">
        <v>422</v>
      </c>
      <c r="AO362" s="48" t="s">
        <v>422</v>
      </c>
      <c r="AP362" s="48" t="s">
        <v>422</v>
      </c>
      <c r="AQ362" s="48" t="s">
        <v>422</v>
      </c>
      <c r="AR362" s="48" t="s">
        <v>422</v>
      </c>
      <c r="AS362" s="48" t="s">
        <v>422</v>
      </c>
      <c r="AT362" s="52" t="s">
        <v>422</v>
      </c>
      <c r="AU362" s="52" t="s">
        <v>422</v>
      </c>
      <c r="AV362" s="52" t="s">
        <v>422</v>
      </c>
      <c r="AW362" s="48" t="s">
        <v>422</v>
      </c>
      <c r="AX362" s="48" t="s">
        <v>422</v>
      </c>
      <c r="AY362" s="48" t="s">
        <v>422</v>
      </c>
      <c r="AZ362" s="28" t="s">
        <v>422</v>
      </c>
    </row>
    <row r="363" ht="15.75" customHeight="1">
      <c r="A363" s="40">
        <v>321.0</v>
      </c>
      <c r="B363" s="28" t="s">
        <v>1646</v>
      </c>
      <c r="C363" s="41"/>
      <c r="D363" s="42">
        <f t="array" ref="D363">index(systems,match($A363,INDEX(systems,0,1),),3)</f>
        <v>58.927</v>
      </c>
      <c r="E363" s="42">
        <f t="array" ref="E363">index(systems,match($A363,INDEX(systems,0,1),),4)</f>
        <v>-41.666</v>
      </c>
      <c r="F363" s="43" t="str">
        <f>IFERROR(__xludf.DUMMYFUNCTION("let(row, match($B363&amp;if($C363&lt;&gt;"""","" [""&amp;$C363&amp;""]"",""""),index(nebulae,,2),0),join("","",iferror(round(index(nebulae,row,5)/2,3),1),iferror(round(index(nebulae,row,6)/2,3),1),0))"),"1,1,0")</f>
        <v>1,1,0</v>
      </c>
      <c r="G363" s="44" t="s">
        <v>1647</v>
      </c>
      <c r="H363" s="45">
        <f t="array" ref="H363">let(systemId,match(A363,index(systems,0,1),),refSystemId,match($H$1,index(systems,0,1),),x,index(systems,systemId,3),y,index(systems,systemId,4),refX,index(systems,refSystemId,3),refY,index(systems,refSystemId,4),round(sqrt((x-refX)^2+(y-refY)^2),3))</f>
        <v>72.17</v>
      </c>
      <c r="I363" s="46" t="s">
        <v>408</v>
      </c>
      <c r="J363" s="53"/>
      <c r="K363" s="53"/>
      <c r="L363" s="53"/>
      <c r="M363" s="46" t="s">
        <v>508</v>
      </c>
      <c r="N363" s="28" t="s">
        <v>534</v>
      </c>
      <c r="O363" s="48" t="s">
        <v>534</v>
      </c>
      <c r="P363" s="48" t="s">
        <v>534</v>
      </c>
      <c r="Q363" s="48" t="s">
        <v>534</v>
      </c>
      <c r="R363" s="48" t="s">
        <v>535</v>
      </c>
      <c r="S363" s="48" t="s">
        <v>534</v>
      </c>
      <c r="T363" s="28" t="s">
        <v>534</v>
      </c>
      <c r="U363" s="48" t="s">
        <v>536</v>
      </c>
      <c r="V363" s="48" t="s">
        <v>536</v>
      </c>
      <c r="W363" s="48" t="s">
        <v>536</v>
      </c>
      <c r="X363" s="48" t="s">
        <v>536</v>
      </c>
      <c r="Y363" s="48" t="s">
        <v>520</v>
      </c>
      <c r="Z363" s="48" t="s">
        <v>537</v>
      </c>
      <c r="AA363" s="48" t="s">
        <v>538</v>
      </c>
      <c r="AB363" s="48" t="s">
        <v>538</v>
      </c>
      <c r="AC363" s="48" t="s">
        <v>538</v>
      </c>
      <c r="AD363" s="48" t="s">
        <v>538</v>
      </c>
      <c r="AE363" s="48" t="s">
        <v>538</v>
      </c>
      <c r="AF363" s="48" t="s">
        <v>538</v>
      </c>
      <c r="AG363" s="48" t="s">
        <v>538</v>
      </c>
      <c r="AH363" s="48" t="s">
        <v>808</v>
      </c>
      <c r="AI363" s="48" t="s">
        <v>808</v>
      </c>
      <c r="AJ363" s="48" t="s">
        <v>808</v>
      </c>
      <c r="AK363" s="48" t="s">
        <v>808</v>
      </c>
      <c r="AL363" s="48" t="s">
        <v>808</v>
      </c>
      <c r="AM363" s="48" t="s">
        <v>808</v>
      </c>
      <c r="AN363" s="48" t="s">
        <v>808</v>
      </c>
      <c r="AO363" s="48" t="s">
        <v>502</v>
      </c>
      <c r="AP363" s="48" t="s">
        <v>502</v>
      </c>
      <c r="AQ363" s="48" t="s">
        <v>516</v>
      </c>
      <c r="AR363" s="48" t="s">
        <v>517</v>
      </c>
      <c r="AS363" s="48" t="s">
        <v>540</v>
      </c>
      <c r="AT363" s="48" t="s">
        <v>540</v>
      </c>
      <c r="AU363" s="48" t="s">
        <v>540</v>
      </c>
      <c r="AV363" s="52" t="s">
        <v>540</v>
      </c>
      <c r="AW363" s="48" t="s">
        <v>418</v>
      </c>
      <c r="AX363" s="48" t="s">
        <v>541</v>
      </c>
      <c r="AY363" s="48" t="s">
        <v>542</v>
      </c>
      <c r="AZ363" s="28" t="s">
        <v>542</v>
      </c>
    </row>
    <row r="364" ht="15.75" customHeight="1">
      <c r="A364" s="40">
        <v>322.0</v>
      </c>
      <c r="B364" s="28" t="s">
        <v>1648</v>
      </c>
      <c r="C364" s="41"/>
      <c r="D364" s="42">
        <f t="array" ref="D364">index(systems,match($A364,INDEX(systems,0,1),),3)</f>
        <v>70.051</v>
      </c>
      <c r="E364" s="42">
        <f t="array" ref="E364">index(systems,match($A364,INDEX(systems,0,1),),4)</f>
        <v>-228.303</v>
      </c>
      <c r="F364" s="43" t="str">
        <f>IFERROR(__xludf.DUMMYFUNCTION("let(row, match($B364&amp;if($C364&lt;&gt;"""","" [""&amp;$C364&amp;""]"",""""),index(nebulae,,2),0),join("","",iferror(round(index(nebulae,row,5)/2,3),1),iferror(round(index(nebulae,row,6)/2,3),1),0))"),"1,1,0")</f>
        <v>1,1,0</v>
      </c>
      <c r="G364" s="44" t="s">
        <v>1649</v>
      </c>
      <c r="H364" s="45">
        <f t="array" ref="H364">let(systemId,match(A364,index(systems,0,1),),refSystemId,match($H$1,index(systems,0,1),),x,index(systems,systemId,3),y,index(systems,systemId,4),refX,index(systems,refSystemId,3),refY,index(systems,refSystemId,4),round(sqrt((x-refX)^2+(y-refY)^2),3))</f>
        <v>238.808</v>
      </c>
      <c r="I364" s="28" t="s">
        <v>408</v>
      </c>
      <c r="J364" s="28" t="s">
        <v>408</v>
      </c>
      <c r="K364" s="28" t="s">
        <v>408</v>
      </c>
      <c r="L364" s="28" t="s">
        <v>408</v>
      </c>
      <c r="M364" s="28" t="s">
        <v>408</v>
      </c>
      <c r="N364" s="28" t="s">
        <v>408</v>
      </c>
      <c r="O364" s="41"/>
      <c r="P364" s="48" t="s">
        <v>1650</v>
      </c>
      <c r="Q364" s="48" t="s">
        <v>1650</v>
      </c>
      <c r="R364" s="48" t="s">
        <v>1650</v>
      </c>
      <c r="S364" s="48" t="s">
        <v>1650</v>
      </c>
      <c r="T364" s="48" t="s">
        <v>1650</v>
      </c>
      <c r="U364" s="48" t="s">
        <v>422</v>
      </c>
      <c r="V364" s="48" t="s">
        <v>422</v>
      </c>
      <c r="W364" s="48" t="s">
        <v>422</v>
      </c>
      <c r="X364" s="48" t="s">
        <v>422</v>
      </c>
      <c r="Y364" s="48" t="s">
        <v>422</v>
      </c>
      <c r="Z364" s="48" t="s">
        <v>422</v>
      </c>
      <c r="AA364" s="48" t="s">
        <v>422</v>
      </c>
      <c r="AB364" s="48" t="s">
        <v>422</v>
      </c>
      <c r="AC364" s="48" t="s">
        <v>422</v>
      </c>
      <c r="AD364" s="48" t="s">
        <v>422</v>
      </c>
      <c r="AE364" s="48" t="s">
        <v>422</v>
      </c>
      <c r="AF364" s="48" t="s">
        <v>422</v>
      </c>
      <c r="AG364" s="48" t="s">
        <v>422</v>
      </c>
      <c r="AH364" s="48" t="s">
        <v>422</v>
      </c>
      <c r="AI364" s="48" t="s">
        <v>422</v>
      </c>
      <c r="AJ364" s="48" t="s">
        <v>422</v>
      </c>
      <c r="AK364" s="48" t="s">
        <v>422</v>
      </c>
      <c r="AL364" s="48" t="s">
        <v>422</v>
      </c>
      <c r="AM364" s="48" t="s">
        <v>422</v>
      </c>
      <c r="AN364" s="48" t="s">
        <v>422</v>
      </c>
      <c r="AO364" s="48" t="s">
        <v>422</v>
      </c>
      <c r="AP364" s="48" t="s">
        <v>422</v>
      </c>
      <c r="AQ364" s="48" t="s">
        <v>422</v>
      </c>
      <c r="AR364" s="48" t="s">
        <v>422</v>
      </c>
      <c r="AS364" s="48" t="s">
        <v>422</v>
      </c>
      <c r="AT364" s="48" t="s">
        <v>422</v>
      </c>
      <c r="AU364" s="48" t="s">
        <v>422</v>
      </c>
      <c r="AV364" s="48" t="s">
        <v>422</v>
      </c>
      <c r="AW364" s="48" t="s">
        <v>422</v>
      </c>
      <c r="AX364" s="48" t="s">
        <v>422</v>
      </c>
      <c r="AY364" s="48" t="s">
        <v>422</v>
      </c>
      <c r="AZ364" s="28" t="s">
        <v>422</v>
      </c>
    </row>
    <row r="365" ht="15.75" customHeight="1">
      <c r="A365" s="40">
        <v>323.0</v>
      </c>
      <c r="B365" s="28" t="s">
        <v>1651</v>
      </c>
      <c r="C365" s="41"/>
      <c r="D365" s="42">
        <f t="array" ref="D365">index(systems,match($A365,INDEX(systems,0,1),),3)</f>
        <v>148.628</v>
      </c>
      <c r="E365" s="42">
        <f t="array" ref="E365">index(systems,match($A365,INDEX(systems,0,1),),4)</f>
        <v>227.948</v>
      </c>
      <c r="F365" s="43" t="str">
        <f>IFERROR(__xludf.DUMMYFUNCTION("let(row, match($B365&amp;if($C365&lt;&gt;"""","" [""&amp;$C365&amp;""]"",""""),index(nebulae,,2),0),join("","",iferror(round(index(nebulae,row,5)/2,3),1),iferror(round(index(nebulae,row,6)/2,3),1),0))"),"1,1,0")</f>
        <v>1,1,0</v>
      </c>
      <c r="G365" s="44" t="s">
        <v>1652</v>
      </c>
      <c r="H365" s="45">
        <f t="array" ref="H365">let(systemId,match(A365,index(systems,0,1),),refSystemId,match($H$1,index(systems,0,1),),x,index(systems,systemId,3),y,index(systems,systemId,4),refX,index(systems,refSystemId,3),refY,index(systems,refSystemId,4),round(sqrt((x-refX)^2+(y-refY)^2),3))</f>
        <v>272.122</v>
      </c>
      <c r="I365" s="41"/>
      <c r="J365" s="41"/>
      <c r="K365" s="28" t="s">
        <v>645</v>
      </c>
      <c r="L365" s="48" t="s">
        <v>646</v>
      </c>
      <c r="M365" s="48" t="s">
        <v>646</v>
      </c>
      <c r="N365" s="28" t="s">
        <v>1482</v>
      </c>
      <c r="O365" s="48" t="s">
        <v>1482</v>
      </c>
      <c r="P365" s="48" t="s">
        <v>1482</v>
      </c>
      <c r="Q365" s="48" t="s">
        <v>1482</v>
      </c>
      <c r="R365" s="48" t="s">
        <v>1482</v>
      </c>
      <c r="S365" s="48" t="s">
        <v>1482</v>
      </c>
      <c r="T365" s="48" t="s">
        <v>1482</v>
      </c>
      <c r="U365" s="48" t="s">
        <v>1482</v>
      </c>
      <c r="V365" s="48" t="s">
        <v>1482</v>
      </c>
      <c r="W365" s="48" t="s">
        <v>1482</v>
      </c>
      <c r="X365" s="48" t="s">
        <v>1482</v>
      </c>
      <c r="Y365" s="48" t="s">
        <v>1482</v>
      </c>
      <c r="Z365" s="48" t="s">
        <v>1482</v>
      </c>
      <c r="AA365" s="48" t="s">
        <v>1482</v>
      </c>
      <c r="AB365" s="48" t="s">
        <v>1482</v>
      </c>
      <c r="AC365" s="48" t="s">
        <v>1482</v>
      </c>
      <c r="AD365" s="48" t="s">
        <v>1482</v>
      </c>
      <c r="AE365" s="48" t="s">
        <v>1482</v>
      </c>
      <c r="AF365" s="48" t="s">
        <v>1482</v>
      </c>
      <c r="AG365" s="48" t="s">
        <v>1482</v>
      </c>
      <c r="AH365" s="48" t="s">
        <v>1482</v>
      </c>
      <c r="AI365" s="48" t="s">
        <v>1482</v>
      </c>
      <c r="AJ365" s="48" t="s">
        <v>1482</v>
      </c>
      <c r="AK365" s="48" t="s">
        <v>1482</v>
      </c>
      <c r="AL365" s="48" t="s">
        <v>1482</v>
      </c>
      <c r="AM365" s="48" t="s">
        <v>1482</v>
      </c>
      <c r="AN365" s="48" t="s">
        <v>1482</v>
      </c>
      <c r="AO365" s="48" t="s">
        <v>1482</v>
      </c>
      <c r="AP365" s="48" t="s">
        <v>1482</v>
      </c>
      <c r="AQ365" s="48" t="s">
        <v>1482</v>
      </c>
      <c r="AR365" s="48" t="s">
        <v>1482</v>
      </c>
      <c r="AS365" s="48" t="s">
        <v>1482</v>
      </c>
      <c r="AT365" s="48" t="s">
        <v>1482</v>
      </c>
      <c r="AU365" s="48" t="s">
        <v>1482</v>
      </c>
      <c r="AV365" s="52" t="s">
        <v>1482</v>
      </c>
      <c r="AW365" s="52" t="s">
        <v>1482</v>
      </c>
      <c r="AX365" s="52" t="s">
        <v>1482</v>
      </c>
      <c r="AY365" s="52" t="s">
        <v>1482</v>
      </c>
      <c r="AZ365" s="49" t="s">
        <v>1482</v>
      </c>
    </row>
    <row r="366" ht="15.75" customHeight="1">
      <c r="A366" s="40">
        <v>324.0</v>
      </c>
      <c r="B366" s="28" t="s">
        <v>1653</v>
      </c>
      <c r="C366" s="41"/>
      <c r="D366" s="42">
        <f t="array" ref="D366">index(systems,match($A366,INDEX(systems,0,1),),3)</f>
        <v>-189.757</v>
      </c>
      <c r="E366" s="42">
        <f t="array" ref="E366">index(systems,match($A366,INDEX(systems,0,1),),4)</f>
        <v>382.354</v>
      </c>
      <c r="F366" s="43" t="str">
        <f>IFERROR(__xludf.DUMMYFUNCTION("let(row, match($B366&amp;if($C366&lt;&gt;"""","" [""&amp;$C366&amp;""]"",""""),index(nebulae,,2),0),join("","",iferror(round(index(nebulae,row,5)/2,3),1),iferror(round(index(nebulae,row,6)/2,3),1),0))"),"1,1,0")</f>
        <v>1,1,0</v>
      </c>
      <c r="G366" s="44" t="s">
        <v>1654</v>
      </c>
      <c r="H366" s="45">
        <f t="array" ref="H366">let(systemId,match(A366,index(systems,0,1),),refSystemId,match($H$1,index(systems,0,1),),x,index(systems,systemId,3),y,index(systems,systemId,4),refX,index(systems,refSystemId,3),refY,index(systems,refSystemId,4),round(sqrt((x-refX)^2+(y-refY)^2),3))</f>
        <v>426.852</v>
      </c>
      <c r="I366" s="46" t="s">
        <v>408</v>
      </c>
      <c r="J366" s="46" t="s">
        <v>408</v>
      </c>
      <c r="K366" s="46" t="s">
        <v>408</v>
      </c>
      <c r="L366" s="46" t="s">
        <v>408</v>
      </c>
      <c r="M366" s="46" t="s">
        <v>408</v>
      </c>
      <c r="N366" s="28" t="s">
        <v>408</v>
      </c>
      <c r="O366" s="41"/>
      <c r="P366" s="48" t="s">
        <v>497</v>
      </c>
      <c r="Q366" s="48" t="s">
        <v>497</v>
      </c>
      <c r="R366" s="48" t="s">
        <v>497</v>
      </c>
      <c r="S366" s="48" t="s">
        <v>435</v>
      </c>
      <c r="T366" s="48" t="s">
        <v>435</v>
      </c>
      <c r="U366" s="48" t="s">
        <v>435</v>
      </c>
      <c r="V366" s="48" t="s">
        <v>435</v>
      </c>
      <c r="W366" s="48" t="s">
        <v>435</v>
      </c>
      <c r="X366" s="48" t="s">
        <v>435</v>
      </c>
      <c r="Y366" s="48" t="s">
        <v>422</v>
      </c>
      <c r="Z366" s="48" t="s">
        <v>422</v>
      </c>
      <c r="AA366" s="48" t="s">
        <v>422</v>
      </c>
      <c r="AB366" s="48" t="s">
        <v>422</v>
      </c>
      <c r="AC366" s="48" t="s">
        <v>422</v>
      </c>
      <c r="AD366" s="48" t="s">
        <v>422</v>
      </c>
      <c r="AE366" s="48" t="s">
        <v>422</v>
      </c>
      <c r="AF366" s="48" t="s">
        <v>422</v>
      </c>
      <c r="AG366" s="48" t="s">
        <v>422</v>
      </c>
      <c r="AH366" s="48" t="s">
        <v>422</v>
      </c>
      <c r="AI366" s="48" t="s">
        <v>422</v>
      </c>
      <c r="AJ366" s="48" t="s">
        <v>422</v>
      </c>
      <c r="AK366" s="48" t="s">
        <v>422</v>
      </c>
      <c r="AL366" s="48" t="s">
        <v>422</v>
      </c>
      <c r="AM366" s="48" t="s">
        <v>422</v>
      </c>
      <c r="AN366" s="48" t="s">
        <v>422</v>
      </c>
      <c r="AO366" s="48" t="s">
        <v>422</v>
      </c>
      <c r="AP366" s="48" t="s">
        <v>422</v>
      </c>
      <c r="AQ366" s="48" t="s">
        <v>422</v>
      </c>
      <c r="AR366" s="48" t="s">
        <v>422</v>
      </c>
      <c r="AS366" s="48" t="s">
        <v>422</v>
      </c>
      <c r="AT366" s="48" t="s">
        <v>422</v>
      </c>
      <c r="AU366" s="48" t="s">
        <v>422</v>
      </c>
      <c r="AV366" s="48" t="s">
        <v>422</v>
      </c>
      <c r="AW366" s="48" t="s">
        <v>422</v>
      </c>
      <c r="AX366" s="48" t="s">
        <v>422</v>
      </c>
      <c r="AY366" s="48" t="s">
        <v>422</v>
      </c>
      <c r="AZ366" s="49" t="s">
        <v>422</v>
      </c>
    </row>
    <row r="367" ht="15.75" customHeight="1">
      <c r="A367" s="40">
        <v>325.0</v>
      </c>
      <c r="B367" s="28" t="s">
        <v>1655</v>
      </c>
      <c r="C367" s="41"/>
      <c r="D367" s="42">
        <f t="array" ref="D367">index(systems,match($A367,INDEX(systems,0,1),),3)</f>
        <v>71.853</v>
      </c>
      <c r="E367" s="42">
        <f t="array" ref="E367">index(systems,match($A367,INDEX(systems,0,1),),4)</f>
        <v>36.654</v>
      </c>
      <c r="F367" s="43" t="str">
        <f>IFERROR(__xludf.DUMMYFUNCTION("let(row, match($B367&amp;if($C367&lt;&gt;"""","" [""&amp;$C367&amp;""]"",""""),index(nebulae,,2),0),join("","",iferror(round(index(nebulae,row,5)/2,3),1),iferror(round(index(nebulae,row,6)/2,3),1),0))"),"1,1,0")</f>
        <v>1,1,0</v>
      </c>
      <c r="G367" s="44" t="s">
        <v>1656</v>
      </c>
      <c r="H367" s="45">
        <f t="array" ref="H367">let(systemId,match(A367,index(systems,0,1),),refSystemId,match($H$1,index(systems,0,1),),x,index(systems,systemId,3),y,index(systems,systemId,4),refX,index(systems,refSystemId,3),refY,index(systems,refSystemId,4),round(sqrt((x-refX)^2+(y-refY)^2),3))</f>
        <v>80.662</v>
      </c>
      <c r="I367" s="41"/>
      <c r="J367" s="28" t="s">
        <v>418</v>
      </c>
      <c r="K367" s="28" t="s">
        <v>418</v>
      </c>
      <c r="L367" s="41"/>
      <c r="M367" s="41"/>
      <c r="N367" s="28" t="s">
        <v>647</v>
      </c>
      <c r="O367" s="48" t="s">
        <v>647</v>
      </c>
      <c r="P367" s="48" t="s">
        <v>647</v>
      </c>
      <c r="Q367" s="48" t="s">
        <v>647</v>
      </c>
      <c r="R367" s="48" t="s">
        <v>647</v>
      </c>
      <c r="S367" s="48" t="s">
        <v>647</v>
      </c>
      <c r="T367" s="48" t="s">
        <v>647</v>
      </c>
      <c r="U367" s="48" t="s">
        <v>587</v>
      </c>
      <c r="V367" s="48" t="s">
        <v>587</v>
      </c>
      <c r="W367" s="48" t="s">
        <v>587</v>
      </c>
      <c r="X367" s="48" t="s">
        <v>587</v>
      </c>
      <c r="Y367" s="48" t="s">
        <v>929</v>
      </c>
      <c r="Z367" s="48" t="s">
        <v>929</v>
      </c>
      <c r="AA367" s="48" t="s">
        <v>929</v>
      </c>
      <c r="AB367" s="48" t="s">
        <v>929</v>
      </c>
      <c r="AC367" s="48" t="s">
        <v>929</v>
      </c>
      <c r="AD367" s="48" t="s">
        <v>929</v>
      </c>
      <c r="AE367" s="48" t="s">
        <v>929</v>
      </c>
      <c r="AF367" s="48" t="s">
        <v>929</v>
      </c>
      <c r="AG367" s="48" t="s">
        <v>929</v>
      </c>
      <c r="AH367" s="48" t="s">
        <v>929</v>
      </c>
      <c r="AI367" s="48" t="s">
        <v>929</v>
      </c>
      <c r="AJ367" s="48" t="s">
        <v>929</v>
      </c>
      <c r="AK367" s="48" t="s">
        <v>929</v>
      </c>
      <c r="AL367" s="48" t="s">
        <v>929</v>
      </c>
      <c r="AM367" s="48" t="s">
        <v>929</v>
      </c>
      <c r="AN367" s="48" t="s">
        <v>929</v>
      </c>
      <c r="AO367" s="48" t="s">
        <v>929</v>
      </c>
      <c r="AP367" s="48" t="s">
        <v>929</v>
      </c>
      <c r="AQ367" s="48" t="s">
        <v>587</v>
      </c>
      <c r="AR367" s="48" t="s">
        <v>587</v>
      </c>
      <c r="AS367" s="48" t="s">
        <v>586</v>
      </c>
      <c r="AT367" s="48" t="s">
        <v>586</v>
      </c>
      <c r="AU367" s="48" t="s">
        <v>586</v>
      </c>
      <c r="AV367" s="48" t="s">
        <v>586</v>
      </c>
      <c r="AW367" s="48" t="s">
        <v>649</v>
      </c>
      <c r="AX367" s="48" t="s">
        <v>929</v>
      </c>
      <c r="AY367" s="48" t="s">
        <v>929</v>
      </c>
      <c r="AZ367" s="28" t="s">
        <v>929</v>
      </c>
    </row>
    <row r="368" ht="15.75" customHeight="1">
      <c r="A368" s="40">
        <v>326.0</v>
      </c>
      <c r="B368" s="28" t="s">
        <v>1657</v>
      </c>
      <c r="C368" s="41"/>
      <c r="D368" s="42">
        <f t="array" ref="D368">index(systems,match($A368,INDEX(systems,0,1),),3)</f>
        <v>111.212</v>
      </c>
      <c r="E368" s="42">
        <f t="array" ref="E368">index(systems,match($A368,INDEX(systems,0,1),),4)</f>
        <v>321.113</v>
      </c>
      <c r="F368" s="43" t="str">
        <f>IFERROR(__xludf.DUMMYFUNCTION("let(row, match($B368&amp;if($C368&lt;&gt;"""","" [""&amp;$C368&amp;""]"",""""),index(nebulae,,2),0),join("","",iferror(round(index(nebulae,row,5)/2,3),1),iferror(round(index(nebulae,row,6)/2,3),1),0))"),"1,1,0")</f>
        <v>1,1,0</v>
      </c>
      <c r="G368" s="44" t="s">
        <v>1658</v>
      </c>
      <c r="H368" s="45">
        <f t="array" ref="H368">let(systemId,match(A368,index(systems,0,1),),refSystemId,match($H$1,index(systems,0,1),),x,index(systems,systemId,3),y,index(systems,systemId,4),refX,index(systems,refSystemId,3),refY,index(systems,refSystemId,4),round(sqrt((x-refX)^2+(y-refY)^2),3))</f>
        <v>339.826</v>
      </c>
      <c r="I368" s="60" t="s">
        <v>408</v>
      </c>
      <c r="J368" s="60" t="s">
        <v>408</v>
      </c>
      <c r="K368" s="60" t="s">
        <v>408</v>
      </c>
      <c r="L368" s="41"/>
      <c r="M368" s="41"/>
      <c r="N368" s="28" t="s">
        <v>1257</v>
      </c>
      <c r="O368" s="48" t="s">
        <v>1257</v>
      </c>
      <c r="P368" s="48" t="s">
        <v>1257</v>
      </c>
      <c r="Q368" s="48" t="s">
        <v>1257</v>
      </c>
      <c r="R368" s="48" t="s">
        <v>1257</v>
      </c>
      <c r="S368" s="48" t="s">
        <v>1257</v>
      </c>
      <c r="T368" s="48" t="s">
        <v>1257</v>
      </c>
      <c r="U368" s="48" t="s">
        <v>1257</v>
      </c>
      <c r="V368" s="48" t="s">
        <v>1257</v>
      </c>
      <c r="W368" s="48" t="s">
        <v>1257</v>
      </c>
      <c r="X368" s="48" t="s">
        <v>422</v>
      </c>
      <c r="Y368" s="48" t="s">
        <v>422</v>
      </c>
      <c r="Z368" s="48" t="s">
        <v>422</v>
      </c>
      <c r="AA368" s="48" t="s">
        <v>422</v>
      </c>
      <c r="AB368" s="48" t="s">
        <v>422</v>
      </c>
      <c r="AC368" s="48" t="s">
        <v>422</v>
      </c>
      <c r="AD368" s="48" t="s">
        <v>422</v>
      </c>
      <c r="AE368" s="48" t="s">
        <v>422</v>
      </c>
      <c r="AF368" s="48" t="s">
        <v>422</v>
      </c>
      <c r="AG368" s="48" t="s">
        <v>422</v>
      </c>
      <c r="AH368" s="48" t="s">
        <v>422</v>
      </c>
      <c r="AI368" s="48" t="s">
        <v>422</v>
      </c>
      <c r="AJ368" s="48" t="s">
        <v>422</v>
      </c>
      <c r="AK368" s="48" t="s">
        <v>422</v>
      </c>
      <c r="AL368" s="48" t="s">
        <v>422</v>
      </c>
      <c r="AM368" s="48" t="s">
        <v>422</v>
      </c>
      <c r="AN368" s="48" t="s">
        <v>422</v>
      </c>
      <c r="AO368" s="48" t="s">
        <v>422</v>
      </c>
      <c r="AP368" s="48" t="s">
        <v>422</v>
      </c>
      <c r="AQ368" s="48" t="s">
        <v>422</v>
      </c>
      <c r="AR368" s="48" t="s">
        <v>422</v>
      </c>
      <c r="AS368" s="48" t="s">
        <v>422</v>
      </c>
      <c r="AT368" s="48" t="s">
        <v>422</v>
      </c>
      <c r="AU368" s="48" t="s">
        <v>422</v>
      </c>
      <c r="AV368" s="52" t="s">
        <v>422</v>
      </c>
      <c r="AW368" s="52" t="s">
        <v>422</v>
      </c>
      <c r="AX368" s="52" t="s">
        <v>422</v>
      </c>
      <c r="AY368" s="52" t="s">
        <v>422</v>
      </c>
      <c r="AZ368" s="28" t="s">
        <v>422</v>
      </c>
    </row>
    <row r="369" ht="15.75" customHeight="1">
      <c r="A369" s="40">
        <v>327.0</v>
      </c>
      <c r="B369" s="28" t="s">
        <v>1659</v>
      </c>
      <c r="C369" s="41"/>
      <c r="D369" s="42">
        <f t="array" ref="D369">index(systems,match($A369,INDEX(systems,0,1),),3)</f>
        <v>-351.28</v>
      </c>
      <c r="E369" s="42">
        <f t="array" ref="E369">index(systems,match($A369,INDEX(systems,0,1),),4)</f>
        <v>-12.71</v>
      </c>
      <c r="F369" s="43" t="str">
        <f>IFERROR(__xludf.DUMMYFUNCTION("let(row, match($B369&amp;if($C369&lt;&gt;"""","" [""&amp;$C369&amp;""]"",""""),index(nebulae,,2),0),join("","",iferror(round(index(nebulae,row,5)/2,3),1),iferror(round(index(nebulae,row,6)/2,3),1),0))"),"1,1,0")</f>
        <v>1,1,0</v>
      </c>
      <c r="G369" s="44" t="s">
        <v>1660</v>
      </c>
      <c r="H369" s="45">
        <f t="array" ref="H369">let(systemId,match(A369,index(systems,0,1),),refSystemId,match($H$1,index(systems,0,1),),x,index(systems,systemId,3),y,index(systems,systemId,4),refX,index(systems,refSystemId,3),refY,index(systems,refSystemId,4),round(sqrt((x-refX)^2+(y-refY)^2),3))</f>
        <v>351.51</v>
      </c>
      <c r="I369" s="28" t="s">
        <v>408</v>
      </c>
      <c r="J369" s="28" t="s">
        <v>408</v>
      </c>
      <c r="K369" s="28" t="s">
        <v>408</v>
      </c>
      <c r="L369" s="28" t="s">
        <v>408</v>
      </c>
      <c r="M369" s="28" t="s">
        <v>408</v>
      </c>
      <c r="N369" s="28" t="s">
        <v>408</v>
      </c>
      <c r="O369" s="41"/>
      <c r="P369" s="48" t="s">
        <v>449</v>
      </c>
      <c r="Q369" s="48" t="s">
        <v>449</v>
      </c>
      <c r="R369" s="48" t="s">
        <v>449</v>
      </c>
      <c r="S369" s="48" t="s">
        <v>449</v>
      </c>
      <c r="T369" s="48" t="s">
        <v>449</v>
      </c>
      <c r="U369" s="48" t="s">
        <v>449</v>
      </c>
      <c r="V369" s="48" t="s">
        <v>449</v>
      </c>
      <c r="W369" s="48" t="s">
        <v>449</v>
      </c>
      <c r="X369" s="48" t="s">
        <v>449</v>
      </c>
      <c r="Y369" s="48" t="s">
        <v>449</v>
      </c>
      <c r="Z369" s="48" t="s">
        <v>449</v>
      </c>
      <c r="AA369" s="48" t="s">
        <v>700</v>
      </c>
      <c r="AB369" s="48" t="s">
        <v>700</v>
      </c>
      <c r="AC369" s="48" t="s">
        <v>700</v>
      </c>
      <c r="AD369" s="48" t="s">
        <v>700</v>
      </c>
      <c r="AE369" s="48" t="s">
        <v>700</v>
      </c>
      <c r="AF369" s="48" t="s">
        <v>700</v>
      </c>
      <c r="AG369" s="48" t="s">
        <v>700</v>
      </c>
      <c r="AH369" s="48" t="s">
        <v>701</v>
      </c>
      <c r="AI369" s="48" t="s">
        <v>464</v>
      </c>
      <c r="AJ369" s="48" t="s">
        <v>464</v>
      </c>
      <c r="AK369" s="48" t="s">
        <v>464</v>
      </c>
      <c r="AL369" s="48" t="s">
        <v>464</v>
      </c>
      <c r="AM369" s="48" t="s">
        <v>464</v>
      </c>
      <c r="AN369" s="48" t="s">
        <v>464</v>
      </c>
      <c r="AO369" s="48" t="s">
        <v>464</v>
      </c>
      <c r="AP369" s="48" t="s">
        <v>464</v>
      </c>
      <c r="AQ369" s="48" t="s">
        <v>464</v>
      </c>
      <c r="AR369" s="48" t="s">
        <v>464</v>
      </c>
      <c r="AS369" s="48" t="s">
        <v>466</v>
      </c>
      <c r="AT369" s="52" t="s">
        <v>467</v>
      </c>
      <c r="AU369" s="52" t="s">
        <v>467</v>
      </c>
      <c r="AV369" s="48" t="s">
        <v>467</v>
      </c>
      <c r="AW369" s="48" t="s">
        <v>467</v>
      </c>
      <c r="AX369" s="52" t="s">
        <v>468</v>
      </c>
      <c r="AY369" s="52" t="s">
        <v>468</v>
      </c>
      <c r="AZ369" s="49" t="s">
        <v>468</v>
      </c>
    </row>
    <row r="370" ht="15.75" customHeight="1">
      <c r="A370" s="40">
        <v>328.0</v>
      </c>
      <c r="B370" s="28" t="s">
        <v>1661</v>
      </c>
      <c r="C370" s="41"/>
      <c r="D370" s="42">
        <f t="array" ref="D370">index(systems,match($A370,INDEX(systems,0,1),),3)</f>
        <v>-370.409</v>
      </c>
      <c r="E370" s="42">
        <f t="array" ref="E370">index(systems,match($A370,INDEX(systems,0,1),),4)</f>
        <v>21.414</v>
      </c>
      <c r="F370" s="43" t="str">
        <f>IFERROR(__xludf.DUMMYFUNCTION("let(row, match($B370&amp;if($C370&lt;&gt;"""","" [""&amp;$C370&amp;""]"",""""),index(nebulae,,2),0),join("","",iferror(round(index(nebulae,row,5)/2,3),1),iferror(round(index(nebulae,row,6)/2,3),1),0))"),"1,1,0")</f>
        <v>1,1,0</v>
      </c>
      <c r="G370" s="44" t="s">
        <v>1662</v>
      </c>
      <c r="H370" s="45">
        <f t="array" ref="H370">let(systemId,match(A370,index(systems,0,1),),refSystemId,match($H$1,index(systems,0,1),),x,index(systems,systemId,3),y,index(systems,systemId,4),refX,index(systems,refSystemId,3),refY,index(systems,refSystemId,4),round(sqrt((x-refX)^2+(y-refY)^2),3))</f>
        <v>371.027</v>
      </c>
      <c r="I370" s="28" t="s">
        <v>408</v>
      </c>
      <c r="J370" s="28" t="s">
        <v>408</v>
      </c>
      <c r="K370" s="28" t="s">
        <v>408</v>
      </c>
      <c r="L370" s="28" t="s">
        <v>408</v>
      </c>
      <c r="M370" s="28" t="s">
        <v>408</v>
      </c>
      <c r="N370" s="28" t="s">
        <v>408</v>
      </c>
      <c r="O370" s="41"/>
      <c r="P370" s="48" t="s">
        <v>560</v>
      </c>
      <c r="Q370" s="48" t="s">
        <v>560</v>
      </c>
      <c r="R370" s="48" t="s">
        <v>560</v>
      </c>
      <c r="S370" s="48" t="s">
        <v>560</v>
      </c>
      <c r="T370" s="48" t="s">
        <v>560</v>
      </c>
      <c r="U370" s="48" t="s">
        <v>449</v>
      </c>
      <c r="V370" s="48" t="s">
        <v>449</v>
      </c>
      <c r="W370" s="48" t="s">
        <v>449</v>
      </c>
      <c r="X370" s="48" t="s">
        <v>449</v>
      </c>
      <c r="Y370" s="48" t="s">
        <v>449</v>
      </c>
      <c r="Z370" s="48" t="s">
        <v>449</v>
      </c>
      <c r="AA370" s="48" t="s">
        <v>700</v>
      </c>
      <c r="AB370" s="48" t="s">
        <v>700</v>
      </c>
      <c r="AC370" s="48" t="s">
        <v>700</v>
      </c>
      <c r="AD370" s="48" t="s">
        <v>700</v>
      </c>
      <c r="AE370" s="48" t="s">
        <v>700</v>
      </c>
      <c r="AF370" s="48" t="s">
        <v>700</v>
      </c>
      <c r="AG370" s="48" t="s">
        <v>700</v>
      </c>
      <c r="AH370" s="48" t="s">
        <v>701</v>
      </c>
      <c r="AI370" s="48" t="s">
        <v>452</v>
      </c>
      <c r="AJ370" s="48" t="s">
        <v>452</v>
      </c>
      <c r="AK370" s="48" t="s">
        <v>452</v>
      </c>
      <c r="AL370" s="48" t="s">
        <v>452</v>
      </c>
      <c r="AM370" s="48" t="s">
        <v>452</v>
      </c>
      <c r="AN370" s="48" t="s">
        <v>452</v>
      </c>
      <c r="AO370" s="48" t="s">
        <v>452</v>
      </c>
      <c r="AP370" s="48" t="s">
        <v>452</v>
      </c>
      <c r="AQ370" s="48" t="s">
        <v>565</v>
      </c>
      <c r="AR370" s="48" t="s">
        <v>565</v>
      </c>
      <c r="AS370" s="48" t="s">
        <v>453</v>
      </c>
      <c r="AT370" s="48" t="s">
        <v>454</v>
      </c>
      <c r="AU370" s="48" t="s">
        <v>454</v>
      </c>
      <c r="AV370" s="48" t="s">
        <v>454</v>
      </c>
      <c r="AW370" s="48" t="s">
        <v>454</v>
      </c>
      <c r="AX370" s="52" t="s">
        <v>454</v>
      </c>
      <c r="AY370" s="52" t="s">
        <v>454</v>
      </c>
      <c r="AZ370" s="49" t="s">
        <v>455</v>
      </c>
    </row>
    <row r="371" ht="15.75" customHeight="1">
      <c r="A371" s="40">
        <v>329.0</v>
      </c>
      <c r="B371" s="28" t="s">
        <v>1663</v>
      </c>
      <c r="C371" s="41"/>
      <c r="D371" s="42">
        <f t="array" ref="D371">index(systems,match($A371,INDEX(systems,0,1),),3)</f>
        <v>-44.735</v>
      </c>
      <c r="E371" s="42">
        <f t="array" ref="E371">index(systems,match($A371,INDEX(systems,0,1),),4)</f>
        <v>271.632</v>
      </c>
      <c r="F371" s="43" t="str">
        <f>IFERROR(__xludf.DUMMYFUNCTION("let(row, match($B371&amp;if($C371&lt;&gt;"""","" [""&amp;$C371&amp;""]"",""""),index(nebulae,,2),0),join("","",iferror(round(index(nebulae,row,5)/2,3),1),iferror(round(index(nebulae,row,6)/2,3),1),0))"),"1,1,0")</f>
        <v>1,1,0</v>
      </c>
      <c r="G371" s="44" t="s">
        <v>1664</v>
      </c>
      <c r="H371" s="45">
        <f t="array" ref="H371">let(systemId,match(A371,index(systems,0,1),),refSystemId,match($H$1,index(systems,0,1),),x,index(systems,systemId,3),y,index(systems,systemId,4),refX,index(systems,refSystemId,3),refY,index(systems,refSystemId,4),round(sqrt((x-refX)^2+(y-refY)^2),3))</f>
        <v>275.291</v>
      </c>
      <c r="I371" s="46" t="s">
        <v>408</v>
      </c>
      <c r="J371" s="46" t="s">
        <v>408</v>
      </c>
      <c r="K371" s="66" t="s">
        <v>408</v>
      </c>
      <c r="L371" s="46" t="s">
        <v>408</v>
      </c>
      <c r="M371" s="47" t="s">
        <v>408</v>
      </c>
      <c r="N371" s="28" t="s">
        <v>408</v>
      </c>
      <c r="O371" s="41"/>
      <c r="P371" s="48" t="s">
        <v>409</v>
      </c>
      <c r="Q371" s="48" t="s">
        <v>409</v>
      </c>
      <c r="R371" s="48" t="s">
        <v>409</v>
      </c>
      <c r="S371" s="48" t="s">
        <v>409</v>
      </c>
      <c r="T371" s="48" t="s">
        <v>409</v>
      </c>
      <c r="U371" s="48" t="s">
        <v>409</v>
      </c>
      <c r="V371" s="48" t="s">
        <v>409</v>
      </c>
      <c r="W371" s="48" t="s">
        <v>409</v>
      </c>
      <c r="X371" s="48" t="s">
        <v>409</v>
      </c>
      <c r="Y371" s="48" t="s">
        <v>409</v>
      </c>
      <c r="Z371" s="48" t="s">
        <v>409</v>
      </c>
      <c r="AA371" s="48" t="s">
        <v>410</v>
      </c>
      <c r="AB371" s="48" t="s">
        <v>410</v>
      </c>
      <c r="AC371" s="48" t="s">
        <v>410</v>
      </c>
      <c r="AD371" s="48" t="s">
        <v>410</v>
      </c>
      <c r="AE371" s="48" t="s">
        <v>410</v>
      </c>
      <c r="AF371" s="48" t="s">
        <v>410</v>
      </c>
      <c r="AG371" s="48" t="s">
        <v>849</v>
      </c>
      <c r="AH371" s="48" t="s">
        <v>849</v>
      </c>
      <c r="AI371" s="48" t="s">
        <v>849</v>
      </c>
      <c r="AJ371" s="48" t="s">
        <v>849</v>
      </c>
      <c r="AK371" s="48" t="s">
        <v>849</v>
      </c>
      <c r="AL371" s="48" t="s">
        <v>849</v>
      </c>
      <c r="AM371" s="48" t="s">
        <v>849</v>
      </c>
      <c r="AN371" s="48" t="s">
        <v>849</v>
      </c>
      <c r="AO371" s="48" t="s">
        <v>417</v>
      </c>
      <c r="AP371" s="48" t="s">
        <v>417</v>
      </c>
      <c r="AQ371" s="48" t="s">
        <v>417</v>
      </c>
      <c r="AR371" s="48" t="s">
        <v>417</v>
      </c>
      <c r="AS371" s="48" t="s">
        <v>417</v>
      </c>
      <c r="AT371" s="48" t="s">
        <v>417</v>
      </c>
      <c r="AU371" s="48" t="s">
        <v>417</v>
      </c>
      <c r="AV371" s="48" t="s">
        <v>849</v>
      </c>
      <c r="AW371" s="48" t="s">
        <v>849</v>
      </c>
      <c r="AX371" s="48" t="s">
        <v>417</v>
      </c>
      <c r="AY371" s="48" t="s">
        <v>850</v>
      </c>
      <c r="AZ371" s="51" t="s">
        <v>850</v>
      </c>
    </row>
    <row r="372" ht="15.75" customHeight="1">
      <c r="A372" s="40">
        <v>330.0</v>
      </c>
      <c r="B372" s="28" t="s">
        <v>1665</v>
      </c>
      <c r="C372" s="41"/>
      <c r="D372" s="42">
        <f t="array" ref="D372">index(systems,match($A372,INDEX(systems,0,1),),3)</f>
        <v>383.083</v>
      </c>
      <c r="E372" s="42">
        <f t="array" ref="E372">index(systems,match($A372,INDEX(systems,0,1),),4)</f>
        <v>-270.932</v>
      </c>
      <c r="F372" s="43" t="str">
        <f>IFERROR(__xludf.DUMMYFUNCTION("let(row, match($B372&amp;if($C372&lt;&gt;"""","" [""&amp;$C372&amp;""]"",""""),index(nebulae,,2),0),join("","",iferror(round(index(nebulae,row,5)/2,3),1),iferror(round(index(nebulae,row,6)/2,3),1),0))"),"1,1,0")</f>
        <v>1,1,0</v>
      </c>
      <c r="G372" s="44" t="s">
        <v>1666</v>
      </c>
      <c r="H372" s="45">
        <f t="array" ref="H372">let(systemId,match(A372,index(systems,0,1),),refSystemId,match($H$1,index(systems,0,1),),x,index(systems,systemId,3),y,index(systems,systemId,4),refX,index(systems,refSystemId,3),refY,index(systems,refSystemId,4),round(sqrt((x-refX)^2+(y-refY)^2),3))</f>
        <v>469.209</v>
      </c>
      <c r="I372" s="47" t="s">
        <v>408</v>
      </c>
      <c r="J372" s="47" t="s">
        <v>408</v>
      </c>
      <c r="K372" s="53"/>
      <c r="L372" s="53"/>
      <c r="M372" s="53"/>
      <c r="N372" s="28" t="s">
        <v>1241</v>
      </c>
      <c r="O372" s="48" t="s">
        <v>1241</v>
      </c>
      <c r="P372" s="48" t="s">
        <v>1241</v>
      </c>
      <c r="Q372" s="48" t="s">
        <v>1241</v>
      </c>
      <c r="R372" s="48" t="s">
        <v>1241</v>
      </c>
      <c r="S372" s="48" t="s">
        <v>1241</v>
      </c>
      <c r="T372" s="48" t="s">
        <v>1241</v>
      </c>
      <c r="U372" s="48" t="s">
        <v>1241</v>
      </c>
      <c r="V372" s="48" t="s">
        <v>1241</v>
      </c>
      <c r="W372" s="48" t="s">
        <v>1241</v>
      </c>
      <c r="X372" s="48" t="s">
        <v>1241</v>
      </c>
      <c r="Y372" s="48" t="s">
        <v>1242</v>
      </c>
      <c r="Z372" s="48" t="s">
        <v>1242</v>
      </c>
      <c r="AA372" s="48" t="s">
        <v>1243</v>
      </c>
      <c r="AB372" s="48" t="s">
        <v>1243</v>
      </c>
      <c r="AC372" s="48" t="s">
        <v>1243</v>
      </c>
      <c r="AD372" s="48" t="s">
        <v>1243</v>
      </c>
      <c r="AE372" s="48" t="s">
        <v>1243</v>
      </c>
      <c r="AF372" s="48" t="s">
        <v>1243</v>
      </c>
      <c r="AG372" s="48" t="s">
        <v>1243</v>
      </c>
      <c r="AH372" s="48" t="s">
        <v>1243</v>
      </c>
      <c r="AI372" s="48" t="s">
        <v>1243</v>
      </c>
      <c r="AJ372" s="48" t="s">
        <v>1243</v>
      </c>
      <c r="AK372" s="48" t="s">
        <v>1243</v>
      </c>
      <c r="AL372" s="48" t="s">
        <v>1243</v>
      </c>
      <c r="AM372" s="48" t="s">
        <v>1243</v>
      </c>
      <c r="AN372" s="48" t="s">
        <v>1243</v>
      </c>
      <c r="AO372" s="48" t="s">
        <v>1242</v>
      </c>
      <c r="AP372" s="48" t="s">
        <v>1242</v>
      </c>
      <c r="AQ372" s="48" t="s">
        <v>1242</v>
      </c>
      <c r="AR372" s="52" t="s">
        <v>662</v>
      </c>
      <c r="AS372" s="52" t="s">
        <v>662</v>
      </c>
      <c r="AT372" s="52" t="s">
        <v>662</v>
      </c>
      <c r="AU372" s="52" t="s">
        <v>662</v>
      </c>
      <c r="AV372" s="52" t="s">
        <v>662</v>
      </c>
      <c r="AW372" s="52" t="s">
        <v>662</v>
      </c>
      <c r="AX372" s="52" t="s">
        <v>662</v>
      </c>
      <c r="AY372" s="52" t="s">
        <v>662</v>
      </c>
      <c r="AZ372" s="49" t="s">
        <v>662</v>
      </c>
    </row>
    <row r="373" ht="15.75" customHeight="1">
      <c r="A373" s="40">
        <v>331.0</v>
      </c>
      <c r="B373" s="28" t="s">
        <v>1667</v>
      </c>
      <c r="C373" s="41"/>
      <c r="D373" s="42">
        <f t="array" ref="D373">index(systems,match($A373,INDEX(systems,0,1),),3)</f>
        <v>275.802</v>
      </c>
      <c r="E373" s="42">
        <f t="array" ref="E373">index(systems,match($A373,INDEX(systems,0,1),),4)</f>
        <v>-266.27</v>
      </c>
      <c r="F373" s="43" t="str">
        <f>IFERROR(__xludf.DUMMYFUNCTION("let(row, match($B373&amp;if($C373&lt;&gt;"""","" [""&amp;$C373&amp;""]"",""""),index(nebulae,,2),0),join("","",iferror(round(index(nebulae,row,5)/2,3),1),iferror(round(index(nebulae,row,6)/2,3),1),0))"),"1,1,0")</f>
        <v>1,1,0</v>
      </c>
      <c r="G373" s="44" t="s">
        <v>1668</v>
      </c>
      <c r="H373" s="45">
        <f t="array" ref="H373">let(systemId,match(A373,index(systems,0,1),),refSystemId,match($H$1,index(systems,0,1),),x,index(systems,systemId,3),y,index(systems,systemId,4),refX,index(systems,refSystemId,3),refY,index(systems,refSystemId,4),round(sqrt((x-refX)^2+(y-refY)^2),3))</f>
        <v>383.362</v>
      </c>
      <c r="I373" s="47" t="s">
        <v>408</v>
      </c>
      <c r="J373" s="47" t="s">
        <v>408</v>
      </c>
      <c r="K373" s="53"/>
      <c r="L373" s="53"/>
      <c r="M373" s="53"/>
      <c r="N373" s="28" t="s">
        <v>1013</v>
      </c>
      <c r="O373" s="48" t="s">
        <v>1013</v>
      </c>
      <c r="P373" s="48" t="s">
        <v>1013</v>
      </c>
      <c r="Q373" s="48" t="s">
        <v>1013</v>
      </c>
      <c r="R373" s="48" t="s">
        <v>1013</v>
      </c>
      <c r="S373" s="48" t="s">
        <v>1013</v>
      </c>
      <c r="T373" s="48" t="s">
        <v>1013</v>
      </c>
      <c r="U373" s="48" t="s">
        <v>1013</v>
      </c>
      <c r="V373" s="48" t="s">
        <v>1013</v>
      </c>
      <c r="W373" s="48" t="s">
        <v>1013</v>
      </c>
      <c r="X373" s="48" t="s">
        <v>1013</v>
      </c>
      <c r="Y373" s="48" t="s">
        <v>1669</v>
      </c>
      <c r="Z373" s="48" t="s">
        <v>1669</v>
      </c>
      <c r="AA373" s="48" t="s">
        <v>1670</v>
      </c>
      <c r="AB373" s="48" t="s">
        <v>1670</v>
      </c>
      <c r="AC373" s="48" t="s">
        <v>1670</v>
      </c>
      <c r="AD373" s="48" t="s">
        <v>1670</v>
      </c>
      <c r="AE373" s="48" t="s">
        <v>1670</v>
      </c>
      <c r="AF373" s="48" t="s">
        <v>1670</v>
      </c>
      <c r="AG373" s="48" t="s">
        <v>1670</v>
      </c>
      <c r="AH373" s="48" t="s">
        <v>1670</v>
      </c>
      <c r="AI373" s="48" t="s">
        <v>1670</v>
      </c>
      <c r="AJ373" s="48" t="s">
        <v>1670</v>
      </c>
      <c r="AK373" s="48" t="s">
        <v>1670</v>
      </c>
      <c r="AL373" s="48" t="s">
        <v>1670</v>
      </c>
      <c r="AM373" s="48" t="s">
        <v>1670</v>
      </c>
      <c r="AN373" s="48" t="s">
        <v>1670</v>
      </c>
      <c r="AO373" s="48" t="s">
        <v>1669</v>
      </c>
      <c r="AP373" s="48" t="s">
        <v>1669</v>
      </c>
      <c r="AQ373" s="48" t="s">
        <v>1669</v>
      </c>
      <c r="AR373" s="48" t="s">
        <v>1669</v>
      </c>
      <c r="AS373" s="48" t="s">
        <v>1669</v>
      </c>
      <c r="AT373" s="48" t="s">
        <v>1669</v>
      </c>
      <c r="AU373" s="48" t="s">
        <v>1669</v>
      </c>
      <c r="AV373" s="48" t="s">
        <v>1669</v>
      </c>
      <c r="AW373" s="48" t="s">
        <v>1669</v>
      </c>
      <c r="AX373" s="48" t="s">
        <v>1327</v>
      </c>
      <c r="AY373" s="48" t="s">
        <v>1327</v>
      </c>
      <c r="AZ373" s="28" t="s">
        <v>1327</v>
      </c>
    </row>
    <row r="374" ht="15.75" customHeight="1">
      <c r="A374" s="40">
        <v>332.0</v>
      </c>
      <c r="B374" s="28" t="s">
        <v>1671</v>
      </c>
      <c r="C374" s="41"/>
      <c r="D374" s="42">
        <f t="array" ref="D374">index(systems,match($A374,INDEX(systems,0,1),),3)</f>
        <v>-245.316</v>
      </c>
      <c r="E374" s="42">
        <f t="array" ref="E374">index(systems,match($A374,INDEX(systems,0,1),),4)</f>
        <v>-264.984</v>
      </c>
      <c r="F374" s="43" t="str">
        <f>IFERROR(__xludf.DUMMYFUNCTION("let(row, match($B374&amp;if($C374&lt;&gt;"""","" [""&amp;$C374&amp;""]"",""""),index(nebulae,,2),0),join("","",iferror(round(index(nebulae,row,5)/2,3),1),iferror(round(index(nebulae,row,6)/2,3),1),0))"),"1,1,0")</f>
        <v>1,1,0</v>
      </c>
      <c r="G374" s="44" t="s">
        <v>1672</v>
      </c>
      <c r="H374" s="45">
        <f t="array" ref="H374">let(systemId,match(A374,index(systems,0,1),),refSystemId,match($H$1,index(systems,0,1),),x,index(systems,systemId,3),y,index(systems,systemId,4),refX,index(systems,refSystemId,3),refY,index(systems,refSystemId,4),round(sqrt((x-refX)^2+(y-refY)^2),3))</f>
        <v>361.105</v>
      </c>
      <c r="I374" s="28" t="s">
        <v>408</v>
      </c>
      <c r="J374" s="41"/>
      <c r="K374" s="41"/>
      <c r="L374" s="41"/>
      <c r="M374" s="41"/>
      <c r="N374" s="28" t="s">
        <v>558</v>
      </c>
      <c r="O374" s="48" t="s">
        <v>558</v>
      </c>
      <c r="P374" s="48" t="s">
        <v>558</v>
      </c>
      <c r="Q374" s="48" t="s">
        <v>558</v>
      </c>
      <c r="R374" s="48" t="s">
        <v>558</v>
      </c>
      <c r="S374" s="48" t="s">
        <v>558</v>
      </c>
      <c r="T374" s="48" t="s">
        <v>558</v>
      </c>
      <c r="U374" s="48" t="s">
        <v>558</v>
      </c>
      <c r="V374" s="48" t="s">
        <v>558</v>
      </c>
      <c r="W374" s="48" t="s">
        <v>558</v>
      </c>
      <c r="X374" s="48" t="s">
        <v>558</v>
      </c>
      <c r="Y374" s="48" t="s">
        <v>560</v>
      </c>
      <c r="Z374" s="48" t="s">
        <v>560</v>
      </c>
      <c r="AA374" s="48" t="s">
        <v>560</v>
      </c>
      <c r="AB374" s="48" t="s">
        <v>560</v>
      </c>
      <c r="AC374" s="48" t="s">
        <v>560</v>
      </c>
      <c r="AD374" s="48" t="s">
        <v>560</v>
      </c>
      <c r="AE374" s="48" t="s">
        <v>560</v>
      </c>
      <c r="AF374" s="48" t="s">
        <v>560</v>
      </c>
      <c r="AG374" s="48" t="s">
        <v>560</v>
      </c>
      <c r="AH374" s="48" t="s">
        <v>560</v>
      </c>
      <c r="AI374" s="48" t="s">
        <v>560</v>
      </c>
      <c r="AJ374" s="48" t="s">
        <v>560</v>
      </c>
      <c r="AK374" s="48" t="s">
        <v>560</v>
      </c>
      <c r="AL374" s="48" t="s">
        <v>560</v>
      </c>
      <c r="AM374" s="48" t="s">
        <v>560</v>
      </c>
      <c r="AN374" s="48" t="s">
        <v>560</v>
      </c>
      <c r="AO374" s="48" t="s">
        <v>560</v>
      </c>
      <c r="AP374" s="48" t="s">
        <v>560</v>
      </c>
      <c r="AQ374" s="48" t="s">
        <v>560</v>
      </c>
      <c r="AR374" s="48" t="s">
        <v>560</v>
      </c>
      <c r="AS374" s="48" t="s">
        <v>418</v>
      </c>
      <c r="AT374" s="48" t="s">
        <v>418</v>
      </c>
      <c r="AU374" s="48" t="s">
        <v>418</v>
      </c>
      <c r="AV374" s="48" t="s">
        <v>1280</v>
      </c>
      <c r="AW374" s="48" t="s">
        <v>1280</v>
      </c>
      <c r="AX374" s="48" t="s">
        <v>1281</v>
      </c>
      <c r="AY374" s="48" t="s">
        <v>1281</v>
      </c>
      <c r="AZ374" s="28" t="s">
        <v>1281</v>
      </c>
    </row>
    <row r="375" ht="15.75" customHeight="1">
      <c r="A375" s="40">
        <v>333.0</v>
      </c>
      <c r="B375" s="28" t="s">
        <v>1673</v>
      </c>
      <c r="C375" s="41"/>
      <c r="D375" s="42">
        <f t="array" ref="D375">index(systems,match($A375,INDEX(systems,0,1),),3)</f>
        <v>-18.878</v>
      </c>
      <c r="E375" s="42">
        <f t="array" ref="E375">index(systems,match($A375,INDEX(systems,0,1),),4)</f>
        <v>-178.455</v>
      </c>
      <c r="F375" s="43" t="str">
        <f>IFERROR(__xludf.DUMMYFUNCTION("let(row, match($B375&amp;if($C375&lt;&gt;"""","" [""&amp;$C375&amp;""]"",""""),index(nebulae,,2),0),join("","",iferror(round(index(nebulae,row,5)/2,3),1),iferror(round(index(nebulae,row,6)/2,3),1),0))"),"1,1,0")</f>
        <v>1,1,0</v>
      </c>
      <c r="G375" s="44" t="s">
        <v>1674</v>
      </c>
      <c r="H375" s="45">
        <f t="array" ref="H375">let(systemId,match(A375,index(systems,0,1),),refSystemId,match($H$1,index(systems,0,1),),x,index(systems,systemId,3),y,index(systems,systemId,4),refX,index(systems,refSystemId,3),refY,index(systems,refSystemId,4),round(sqrt((x-refX)^2+(y-refY)^2),3))</f>
        <v>179.451</v>
      </c>
      <c r="I375" s="28" t="s">
        <v>418</v>
      </c>
      <c r="J375" s="41"/>
      <c r="K375" s="41"/>
      <c r="L375" s="41"/>
      <c r="M375" s="28" t="s">
        <v>755</v>
      </c>
      <c r="N375" s="28" t="s">
        <v>1675</v>
      </c>
      <c r="O375" s="48" t="s">
        <v>1675</v>
      </c>
      <c r="P375" s="48" t="s">
        <v>1675</v>
      </c>
      <c r="Q375" s="48" t="s">
        <v>1675</v>
      </c>
      <c r="R375" s="48" t="s">
        <v>1675</v>
      </c>
      <c r="S375" s="48" t="s">
        <v>1675</v>
      </c>
      <c r="T375" s="48" t="s">
        <v>1675</v>
      </c>
      <c r="U375" s="48" t="s">
        <v>1675</v>
      </c>
      <c r="V375" s="48" t="s">
        <v>1675</v>
      </c>
      <c r="W375" s="48" t="s">
        <v>1675</v>
      </c>
      <c r="X375" s="48" t="s">
        <v>1675</v>
      </c>
      <c r="Y375" s="48" t="s">
        <v>1675</v>
      </c>
      <c r="Z375" s="48" t="s">
        <v>1675</v>
      </c>
      <c r="AA375" s="48" t="s">
        <v>1675</v>
      </c>
      <c r="AB375" s="48" t="s">
        <v>1675</v>
      </c>
      <c r="AC375" s="48" t="s">
        <v>1675</v>
      </c>
      <c r="AD375" s="48" t="s">
        <v>1675</v>
      </c>
      <c r="AE375" s="48" t="s">
        <v>1675</v>
      </c>
      <c r="AF375" s="48" t="s">
        <v>1675</v>
      </c>
      <c r="AG375" s="48" t="s">
        <v>1675</v>
      </c>
      <c r="AH375" s="48" t="s">
        <v>1675</v>
      </c>
      <c r="AI375" s="48" t="s">
        <v>1675</v>
      </c>
      <c r="AJ375" s="48" t="s">
        <v>1675</v>
      </c>
      <c r="AK375" s="48" t="s">
        <v>1675</v>
      </c>
      <c r="AL375" s="48" t="s">
        <v>1675</v>
      </c>
      <c r="AM375" s="48" t="s">
        <v>1675</v>
      </c>
      <c r="AN375" s="48" t="s">
        <v>1675</v>
      </c>
      <c r="AO375" s="48" t="s">
        <v>1675</v>
      </c>
      <c r="AP375" s="48" t="s">
        <v>1675</v>
      </c>
      <c r="AQ375" s="48" t="s">
        <v>1675</v>
      </c>
      <c r="AR375" s="48" t="s">
        <v>1675</v>
      </c>
      <c r="AS375" s="48" t="s">
        <v>1675</v>
      </c>
      <c r="AT375" s="48" t="s">
        <v>1675</v>
      </c>
      <c r="AU375" s="48" t="s">
        <v>1675</v>
      </c>
      <c r="AV375" s="48" t="s">
        <v>1675</v>
      </c>
      <c r="AW375" s="48" t="s">
        <v>1675</v>
      </c>
      <c r="AX375" s="48" t="s">
        <v>1675</v>
      </c>
      <c r="AY375" s="48" t="s">
        <v>1675</v>
      </c>
      <c r="AZ375" s="51" t="s">
        <v>1675</v>
      </c>
    </row>
    <row r="376" ht="15.75" customHeight="1">
      <c r="A376" s="40">
        <v>334.0</v>
      </c>
      <c r="B376" s="28" t="s">
        <v>1676</v>
      </c>
      <c r="C376" s="41"/>
      <c r="D376" s="42">
        <f t="array" ref="D376">index(systems,match($A376,INDEX(systems,0,1),),3)</f>
        <v>-223.115</v>
      </c>
      <c r="E376" s="42">
        <f t="array" ref="E376">index(systems,match($A376,INDEX(systems,0,1),),4)</f>
        <v>245.005</v>
      </c>
      <c r="F376" s="43" t="str">
        <f>IFERROR(__xludf.DUMMYFUNCTION("let(row, match($B376&amp;if($C376&lt;&gt;"""","" [""&amp;$C376&amp;""]"",""""),index(nebulae,,2),0),join("","",iferror(round(index(nebulae,row,5)/2,3),1),iferror(round(index(nebulae,row,6)/2,3),1),0))"),"1,1,0")</f>
        <v>1,1,0</v>
      </c>
      <c r="G376" s="44" t="s">
        <v>1677</v>
      </c>
      <c r="H376" s="45">
        <f t="array" ref="H376">let(systemId,match(A376,index(systems,0,1),),refSystemId,match($H$1,index(systems,0,1),),x,index(systems,systemId,3),y,index(systems,systemId,4),refX,index(systems,refSystemId,3),refY,index(systems,refSystemId,4),round(sqrt((x-refX)^2+(y-refY)^2),3))</f>
        <v>331.373</v>
      </c>
      <c r="I376" s="41"/>
      <c r="J376" s="41"/>
      <c r="K376" s="41"/>
      <c r="L376" s="28" t="s">
        <v>418</v>
      </c>
      <c r="M376" s="41"/>
      <c r="N376" s="28" t="s">
        <v>435</v>
      </c>
      <c r="O376" s="48" t="s">
        <v>435</v>
      </c>
      <c r="P376" s="48" t="s">
        <v>435</v>
      </c>
      <c r="Q376" s="48" t="s">
        <v>435</v>
      </c>
      <c r="R376" s="48" t="s">
        <v>435</v>
      </c>
      <c r="S376" s="48" t="s">
        <v>435</v>
      </c>
      <c r="T376" s="48" t="s">
        <v>435</v>
      </c>
      <c r="U376" s="48" t="s">
        <v>435</v>
      </c>
      <c r="V376" s="48" t="s">
        <v>435</v>
      </c>
      <c r="W376" s="48" t="s">
        <v>435</v>
      </c>
      <c r="X376" s="48" t="s">
        <v>435</v>
      </c>
      <c r="Y376" s="48" t="s">
        <v>435</v>
      </c>
      <c r="Z376" s="48" t="s">
        <v>435</v>
      </c>
      <c r="AA376" s="48" t="s">
        <v>1678</v>
      </c>
      <c r="AB376" s="48" t="s">
        <v>1678</v>
      </c>
      <c r="AC376" s="48" t="s">
        <v>1678</v>
      </c>
      <c r="AD376" s="48" t="s">
        <v>1678</v>
      </c>
      <c r="AE376" s="48" t="s">
        <v>1678</v>
      </c>
      <c r="AF376" s="48" t="s">
        <v>1678</v>
      </c>
      <c r="AG376" s="48" t="s">
        <v>1678</v>
      </c>
      <c r="AH376" s="48" t="s">
        <v>1679</v>
      </c>
      <c r="AI376" s="48" t="s">
        <v>438</v>
      </c>
      <c r="AJ376" s="48" t="s">
        <v>438</v>
      </c>
      <c r="AK376" s="48" t="s">
        <v>438</v>
      </c>
      <c r="AL376" s="48" t="s">
        <v>438</v>
      </c>
      <c r="AM376" s="48" t="s">
        <v>438</v>
      </c>
      <c r="AN376" s="48" t="s">
        <v>438</v>
      </c>
      <c r="AO376" s="48" t="s">
        <v>438</v>
      </c>
      <c r="AP376" s="48" t="s">
        <v>438</v>
      </c>
      <c r="AQ376" s="48" t="s">
        <v>438</v>
      </c>
      <c r="AR376" s="48" t="s">
        <v>438</v>
      </c>
      <c r="AS376" s="48" t="s">
        <v>438</v>
      </c>
      <c r="AT376" s="48" t="s">
        <v>439</v>
      </c>
      <c r="AU376" s="48" t="s">
        <v>439</v>
      </c>
      <c r="AV376" s="48" t="s">
        <v>439</v>
      </c>
      <c r="AW376" s="48" t="s">
        <v>439</v>
      </c>
      <c r="AX376" s="48" t="s">
        <v>417</v>
      </c>
      <c r="AY376" s="48" t="s">
        <v>417</v>
      </c>
      <c r="AZ376" s="49" t="s">
        <v>418</v>
      </c>
    </row>
    <row r="377" ht="15.75" customHeight="1">
      <c r="A377" s="40">
        <v>335.0</v>
      </c>
      <c r="B377" s="28" t="s">
        <v>1680</v>
      </c>
      <c r="C377" s="41"/>
      <c r="D377" s="42">
        <f t="array" ref="D377">index(systems,match($A377,INDEX(systems,0,1),),3)</f>
        <v>243.394</v>
      </c>
      <c r="E377" s="42">
        <f t="array" ref="E377">index(systems,match($A377,INDEX(systems,0,1),),4)</f>
        <v>408.678</v>
      </c>
      <c r="F377" s="43" t="str">
        <f>IFERROR(__xludf.DUMMYFUNCTION("let(row, match($B377&amp;if($C377&lt;&gt;"""","" [""&amp;$C377&amp;""]"",""""),index(nebulae,,2),0),join("","",iferror(round(index(nebulae,row,5)/2,3),1),iferror(round(index(nebulae,row,6)/2,3),1),0))"),"1,1,0")</f>
        <v>1,1,0</v>
      </c>
      <c r="G377" s="44" t="s">
        <v>1681</v>
      </c>
      <c r="H377" s="45">
        <f t="array" ref="H377">let(systemId,match(A377,index(systems,0,1),),refSystemId,match($H$1,index(systems,0,1),),x,index(systems,systemId,3),y,index(systems,systemId,4),refX,index(systems,refSystemId,3),refY,index(systems,refSystemId,4),round(sqrt((x-refX)^2+(y-refY)^2),3))</f>
        <v>475.666</v>
      </c>
      <c r="I377" s="62" t="s">
        <v>408</v>
      </c>
      <c r="J377" s="62" t="s">
        <v>408</v>
      </c>
      <c r="K377" s="62" t="s">
        <v>408</v>
      </c>
      <c r="L377" s="53"/>
      <c r="M377" s="53"/>
      <c r="N377" s="28" t="s">
        <v>1682</v>
      </c>
      <c r="O377" s="48" t="s">
        <v>1682</v>
      </c>
      <c r="P377" s="48" t="s">
        <v>1682</v>
      </c>
      <c r="Q377" s="48" t="s">
        <v>1682</v>
      </c>
      <c r="R377" s="48" t="s">
        <v>1682</v>
      </c>
      <c r="S377" s="48" t="s">
        <v>1682</v>
      </c>
      <c r="T377" s="48" t="s">
        <v>1682</v>
      </c>
      <c r="U377" s="48" t="s">
        <v>1682</v>
      </c>
      <c r="V377" s="48" t="s">
        <v>1682</v>
      </c>
      <c r="W377" s="48" t="s">
        <v>1682</v>
      </c>
      <c r="X377" s="48" t="s">
        <v>1682</v>
      </c>
      <c r="Y377" s="48" t="s">
        <v>1682</v>
      </c>
      <c r="Z377" s="48" t="s">
        <v>1682</v>
      </c>
      <c r="AA377" s="48" t="s">
        <v>1682</v>
      </c>
      <c r="AB377" s="48" t="s">
        <v>1682</v>
      </c>
      <c r="AC377" s="48" t="s">
        <v>730</v>
      </c>
      <c r="AD377" s="48" t="s">
        <v>730</v>
      </c>
      <c r="AE377" s="48" t="s">
        <v>730</v>
      </c>
      <c r="AF377" s="48" t="s">
        <v>730</v>
      </c>
      <c r="AG377" s="48" t="s">
        <v>1462</v>
      </c>
      <c r="AH377" s="48" t="s">
        <v>1462</v>
      </c>
      <c r="AI377" s="48" t="s">
        <v>1462</v>
      </c>
      <c r="AJ377" s="48" t="s">
        <v>1462</v>
      </c>
      <c r="AK377" s="48" t="s">
        <v>731</v>
      </c>
      <c r="AL377" s="48" t="s">
        <v>731</v>
      </c>
      <c r="AM377" s="48" t="s">
        <v>731</v>
      </c>
      <c r="AN377" s="48" t="s">
        <v>1682</v>
      </c>
      <c r="AO377" s="48" t="s">
        <v>1682</v>
      </c>
      <c r="AP377" s="48" t="s">
        <v>1682</v>
      </c>
      <c r="AQ377" s="48" t="s">
        <v>1682</v>
      </c>
      <c r="AR377" s="48" t="s">
        <v>1682</v>
      </c>
      <c r="AS377" s="48" t="s">
        <v>1682</v>
      </c>
      <c r="AT377" s="48" t="s">
        <v>1682</v>
      </c>
      <c r="AU377" s="48" t="s">
        <v>1682</v>
      </c>
      <c r="AV377" s="48" t="s">
        <v>1682</v>
      </c>
      <c r="AW377" s="48" t="s">
        <v>1682</v>
      </c>
      <c r="AX377" s="48" t="s">
        <v>1682</v>
      </c>
      <c r="AY377" s="48" t="s">
        <v>1682</v>
      </c>
      <c r="AZ377" s="28" t="s">
        <v>1682</v>
      </c>
    </row>
    <row r="378" ht="15.75" customHeight="1">
      <c r="A378" s="40">
        <v>336.0</v>
      </c>
      <c r="B378" s="28" t="s">
        <v>1683</v>
      </c>
      <c r="C378" s="41"/>
      <c r="D378" s="42">
        <f t="array" ref="D378">index(systems,match($A378,INDEX(systems,0,1),),3)</f>
        <v>-149.967</v>
      </c>
      <c r="E378" s="42">
        <f t="array" ref="E378">index(systems,match($A378,INDEX(systems,0,1),),4)</f>
        <v>88.354</v>
      </c>
      <c r="F378" s="43" t="str">
        <f>IFERROR(__xludf.DUMMYFUNCTION("let(row, match($B378&amp;if($C378&lt;&gt;"""","" [""&amp;$C378&amp;""]"",""""),index(nebulae,,2),0),join("","",iferror(round(index(nebulae,row,5)/2,3),1),iferror(round(index(nebulae,row,6)/2,3),1),0))"),"1,1,0")</f>
        <v>1,1,0</v>
      </c>
      <c r="G378" s="44" t="s">
        <v>1684</v>
      </c>
      <c r="H378" s="45">
        <f t="array" ref="H378">let(systemId,match(A378,index(systems,0,1),),refSystemId,match($H$1,index(systems,0,1),),x,index(systems,systemId,3),y,index(systems,systemId,4),refX,index(systems,refSystemId,3),refY,index(systems,refSystemId,4),round(sqrt((x-refX)^2+(y-refY)^2),3))</f>
        <v>174.059</v>
      </c>
      <c r="I378" s="53"/>
      <c r="J378" s="53"/>
      <c r="K378" s="53"/>
      <c r="L378" s="46" t="s">
        <v>418</v>
      </c>
      <c r="M378" s="53"/>
      <c r="N378" s="28" t="s">
        <v>671</v>
      </c>
      <c r="O378" s="48" t="s">
        <v>671</v>
      </c>
      <c r="P378" s="48" t="s">
        <v>671</v>
      </c>
      <c r="Q378" s="48" t="s">
        <v>671</v>
      </c>
      <c r="R378" s="48" t="s">
        <v>671</v>
      </c>
      <c r="S378" s="48" t="s">
        <v>671</v>
      </c>
      <c r="T378" s="48" t="s">
        <v>671</v>
      </c>
      <c r="U378" s="48" t="s">
        <v>671</v>
      </c>
      <c r="V378" s="48" t="s">
        <v>671</v>
      </c>
      <c r="W378" s="48" t="s">
        <v>671</v>
      </c>
      <c r="X378" s="48" t="s">
        <v>671</v>
      </c>
      <c r="Y378" s="48" t="s">
        <v>480</v>
      </c>
      <c r="Z378" s="48" t="s">
        <v>480</v>
      </c>
      <c r="AA378" s="48" t="s">
        <v>1685</v>
      </c>
      <c r="AB378" s="48" t="s">
        <v>1685</v>
      </c>
      <c r="AC378" s="48" t="s">
        <v>1685</v>
      </c>
      <c r="AD378" s="48" t="s">
        <v>1685</v>
      </c>
      <c r="AE378" s="48" t="s">
        <v>1685</v>
      </c>
      <c r="AF378" s="48" t="s">
        <v>1685</v>
      </c>
      <c r="AG378" s="48" t="s">
        <v>1685</v>
      </c>
      <c r="AH378" s="48" t="s">
        <v>1686</v>
      </c>
      <c r="AI378" s="48" t="s">
        <v>1201</v>
      </c>
      <c r="AJ378" s="48" t="s">
        <v>1201</v>
      </c>
      <c r="AK378" s="48" t="s">
        <v>1201</v>
      </c>
      <c r="AL378" s="48" t="s">
        <v>1201</v>
      </c>
      <c r="AM378" s="48" t="s">
        <v>1201</v>
      </c>
      <c r="AN378" s="48" t="s">
        <v>1201</v>
      </c>
      <c r="AO378" s="48" t="s">
        <v>1201</v>
      </c>
      <c r="AP378" s="48" t="s">
        <v>1201</v>
      </c>
      <c r="AQ378" s="48" t="s">
        <v>1201</v>
      </c>
      <c r="AR378" s="48" t="s">
        <v>1201</v>
      </c>
      <c r="AS378" s="48" t="s">
        <v>1201</v>
      </c>
      <c r="AT378" s="48" t="s">
        <v>455</v>
      </c>
      <c r="AU378" s="48" t="s">
        <v>455</v>
      </c>
      <c r="AV378" s="52" t="s">
        <v>455</v>
      </c>
      <c r="AW378" s="48" t="s">
        <v>455</v>
      </c>
      <c r="AX378" s="48" t="s">
        <v>530</v>
      </c>
      <c r="AY378" s="48" t="s">
        <v>530</v>
      </c>
      <c r="AZ378" s="28" t="s">
        <v>530</v>
      </c>
    </row>
    <row r="379" ht="15.75" customHeight="1">
      <c r="A379" s="40">
        <v>337.0</v>
      </c>
      <c r="B379" s="28" t="s">
        <v>1687</v>
      </c>
      <c r="C379" s="41"/>
      <c r="D379" s="42">
        <f t="array" ref="D379">index(systems,match($A379,INDEX(systems,0,1),),3)</f>
        <v>-180.395</v>
      </c>
      <c r="E379" s="42">
        <f t="array" ref="E379">index(systems,match($A379,INDEX(systems,0,1),),4)</f>
        <v>393.639</v>
      </c>
      <c r="F379" s="43" t="str">
        <f>IFERROR(__xludf.DUMMYFUNCTION("let(row, match($B379&amp;if($C379&lt;&gt;"""","" [""&amp;$C379&amp;""]"",""""),index(nebulae,,2),0),join("","",iferror(round(index(nebulae,row,5)/2,3),1),iferror(round(index(nebulae,row,6)/2,3),1),0))"),"1,1,0")</f>
        <v>1,1,0</v>
      </c>
      <c r="G379" s="44" t="s">
        <v>1688</v>
      </c>
      <c r="H379" s="45">
        <f t="array" ref="H379">let(systemId,match(A379,index(systems,0,1),),refSystemId,match($H$1,index(systems,0,1),),x,index(systems,systemId,3),y,index(systems,systemId,4),refX,index(systems,refSystemId,3),refY,index(systems,refSystemId,4),round(sqrt((x-refX)^2+(y-refY)^2),3))</f>
        <v>433.006</v>
      </c>
      <c r="I379" s="41"/>
      <c r="J379" s="41"/>
      <c r="K379" s="41"/>
      <c r="L379" s="41"/>
      <c r="M379" s="28" t="s">
        <v>1116</v>
      </c>
      <c r="N379" s="28" t="s">
        <v>497</v>
      </c>
      <c r="O379" s="48" t="s">
        <v>497</v>
      </c>
      <c r="P379" s="48" t="s">
        <v>497</v>
      </c>
      <c r="Q379" s="48" t="s">
        <v>497</v>
      </c>
      <c r="R379" s="48" t="s">
        <v>497</v>
      </c>
      <c r="S379" s="48" t="s">
        <v>435</v>
      </c>
      <c r="T379" s="48" t="s">
        <v>435</v>
      </c>
      <c r="U379" s="48" t="s">
        <v>435</v>
      </c>
      <c r="V379" s="48" t="s">
        <v>435</v>
      </c>
      <c r="W379" s="48" t="s">
        <v>435</v>
      </c>
      <c r="X379" s="48" t="s">
        <v>435</v>
      </c>
      <c r="Y379" s="48" t="s">
        <v>435</v>
      </c>
      <c r="Z379" s="48" t="s">
        <v>435</v>
      </c>
      <c r="AA379" s="48" t="s">
        <v>1381</v>
      </c>
      <c r="AB379" s="48" t="s">
        <v>1381</v>
      </c>
      <c r="AC379" s="48" t="s">
        <v>1381</v>
      </c>
      <c r="AD379" s="48" t="s">
        <v>417</v>
      </c>
      <c r="AE379" s="48" t="s">
        <v>417</v>
      </c>
      <c r="AF379" s="48" t="s">
        <v>417</v>
      </c>
      <c r="AG379" s="48" t="s">
        <v>417</v>
      </c>
      <c r="AH379" s="48" t="s">
        <v>417</v>
      </c>
      <c r="AI379" s="48" t="s">
        <v>417</v>
      </c>
      <c r="AJ379" s="48" t="s">
        <v>417</v>
      </c>
      <c r="AK379" s="48" t="s">
        <v>417</v>
      </c>
      <c r="AL379" s="48" t="s">
        <v>417</v>
      </c>
      <c r="AM379" s="48" t="s">
        <v>417</v>
      </c>
      <c r="AN379" s="48" t="s">
        <v>417</v>
      </c>
      <c r="AO379" s="48" t="s">
        <v>592</v>
      </c>
      <c r="AP379" s="48" t="s">
        <v>592</v>
      </c>
      <c r="AQ379" s="48" t="s">
        <v>417</v>
      </c>
      <c r="AR379" s="48" t="s">
        <v>417</v>
      </c>
      <c r="AS379" s="48" t="s">
        <v>417</v>
      </c>
      <c r="AT379" s="48" t="s">
        <v>417</v>
      </c>
      <c r="AU379" s="48" t="s">
        <v>417</v>
      </c>
      <c r="AV379" s="48" t="s">
        <v>417</v>
      </c>
      <c r="AW379" s="48" t="s">
        <v>417</v>
      </c>
      <c r="AX379" s="48" t="s">
        <v>417</v>
      </c>
      <c r="AY379" s="48" t="s">
        <v>417</v>
      </c>
      <c r="AZ379" s="28" t="s">
        <v>850</v>
      </c>
    </row>
    <row r="380" ht="15.75" customHeight="1">
      <c r="A380" s="40">
        <v>2885.0</v>
      </c>
      <c r="B380" s="28" t="s">
        <v>1689</v>
      </c>
      <c r="C380" s="28" t="s">
        <v>1690</v>
      </c>
      <c r="D380" s="42">
        <f t="array" ref="D380">index(systems,match($A380,INDEX(systems,0,1),),3)</f>
        <v>-17.788</v>
      </c>
      <c r="E380" s="42">
        <f t="array" ref="E380">index(systems,match($A380,INDEX(systems,0,1),),4)</f>
        <v>498.689</v>
      </c>
      <c r="F380" s="43" t="str">
        <f>IFERROR(__xludf.DUMMYFUNCTION("let(row, match($B380&amp;if($C380&lt;&gt;"""","" [""&amp;$C380&amp;""]"",""""),index(nebulae,,2),0),join("","",iferror(round(index(nebulae,row,5)/2,3),1),iferror(round(index(nebulae,row,6)/2,3),1),0))"),"1,1,0")</f>
        <v>1,1,0</v>
      </c>
      <c r="G380" s="44" t="s">
        <v>1691</v>
      </c>
      <c r="H380" s="45">
        <f t="array" ref="H380">let(systemId,match(A380,index(systems,0,1),),refSystemId,match($H$1,index(systems,0,1),),x,index(systems,systemId,3),y,index(systems,systemId,4),refX,index(systems,refSystemId,3),refY,index(systems,refSystemId,4),round(sqrt((x-refX)^2+(y-refY)^2),3))</f>
        <v>499.006</v>
      </c>
      <c r="I380" s="28" t="s">
        <v>408</v>
      </c>
      <c r="J380" s="28" t="s">
        <v>408</v>
      </c>
      <c r="K380" s="28" t="s">
        <v>408</v>
      </c>
      <c r="L380" s="28" t="s">
        <v>408</v>
      </c>
      <c r="M380" s="28" t="s">
        <v>408</v>
      </c>
      <c r="N380" s="28" t="s">
        <v>408</v>
      </c>
      <c r="O380" s="41"/>
      <c r="P380" s="48" t="s">
        <v>408</v>
      </c>
      <c r="Q380" s="48" t="s">
        <v>408</v>
      </c>
      <c r="R380" s="48" t="s">
        <v>408</v>
      </c>
      <c r="S380" s="48" t="s">
        <v>408</v>
      </c>
      <c r="T380" s="48" t="s">
        <v>408</v>
      </c>
      <c r="U380" s="48" t="s">
        <v>408</v>
      </c>
      <c r="V380" s="48" t="s">
        <v>408</v>
      </c>
      <c r="W380" s="48" t="s">
        <v>408</v>
      </c>
      <c r="X380" s="48" t="s">
        <v>418</v>
      </c>
      <c r="Y380" s="56" t="s">
        <v>1692</v>
      </c>
      <c r="Z380" s="56" t="s">
        <v>1692</v>
      </c>
      <c r="AA380" s="56" t="s">
        <v>1692</v>
      </c>
      <c r="AB380" s="56" t="s">
        <v>913</v>
      </c>
      <c r="AC380" s="56" t="s">
        <v>913</v>
      </c>
      <c r="AD380" s="56" t="s">
        <v>913</v>
      </c>
      <c r="AE380" s="56" t="s">
        <v>913</v>
      </c>
      <c r="AF380" s="56" t="s">
        <v>913</v>
      </c>
      <c r="AG380" s="56" t="s">
        <v>1316</v>
      </c>
      <c r="AH380" s="56" t="s">
        <v>849</v>
      </c>
      <c r="AI380" s="56" t="s">
        <v>849</v>
      </c>
      <c r="AJ380" s="56" t="s">
        <v>849</v>
      </c>
      <c r="AK380" s="56" t="s">
        <v>849</v>
      </c>
      <c r="AL380" s="56" t="s">
        <v>849</v>
      </c>
      <c r="AM380" s="56" t="s">
        <v>849</v>
      </c>
      <c r="AN380" s="56" t="s">
        <v>849</v>
      </c>
      <c r="AO380" s="56" t="s">
        <v>849</v>
      </c>
      <c r="AP380" s="56" t="s">
        <v>849</v>
      </c>
      <c r="AQ380" s="56" t="s">
        <v>850</v>
      </c>
      <c r="AR380" s="56" t="s">
        <v>850</v>
      </c>
      <c r="AS380" s="56" t="s">
        <v>850</v>
      </c>
      <c r="AT380" s="56" t="s">
        <v>850</v>
      </c>
      <c r="AU380" s="48" t="s">
        <v>1693</v>
      </c>
      <c r="AV380" s="56" t="s">
        <v>1693</v>
      </c>
      <c r="AW380" s="56" t="s">
        <v>1693</v>
      </c>
      <c r="AX380" s="56" t="s">
        <v>1693</v>
      </c>
      <c r="AY380" s="56" t="s">
        <v>1693</v>
      </c>
      <c r="AZ380" s="51" t="s">
        <v>1693</v>
      </c>
    </row>
    <row r="381" ht="15.75" customHeight="1">
      <c r="A381" s="40">
        <v>338.0</v>
      </c>
      <c r="B381" s="28" t="s">
        <v>1694</v>
      </c>
      <c r="C381" s="41"/>
      <c r="D381" s="42">
        <f t="array" ref="D381">index(systems,match($A381,INDEX(systems,0,1),),3)</f>
        <v>-156.905</v>
      </c>
      <c r="E381" s="42">
        <f t="array" ref="E381">index(systems,match($A381,INDEX(systems,0,1),),4)</f>
        <v>364.43</v>
      </c>
      <c r="F381" s="43" t="str">
        <f>IFERROR(__xludf.DUMMYFUNCTION("let(row, match($B381&amp;if($C381&lt;&gt;"""","" [""&amp;$C381&amp;""]"",""""),index(nebulae,,2),0),join("","",iferror(round(index(nebulae,row,5)/2,3),1),iferror(round(index(nebulae,row,6)/2,3),1),0))"),"1,1,0")</f>
        <v>1,1,0</v>
      </c>
      <c r="G381" s="44" t="s">
        <v>1695</v>
      </c>
      <c r="H381" s="45">
        <f t="array" ref="H381">let(systemId,match(A381,index(systems,0,1),),refSystemId,match($H$1,index(systems,0,1),),x,index(systems,systemId,3),y,index(systems,systemId,4),refX,index(systems,refSystemId,3),refY,index(systems,refSystemId,4),round(sqrt((x-refX)^2+(y-refY)^2),3))</f>
        <v>396.772</v>
      </c>
      <c r="I381" s="41"/>
      <c r="J381" s="41"/>
      <c r="K381" s="41"/>
      <c r="L381" s="41"/>
      <c r="M381" s="41"/>
      <c r="N381" s="28" t="s">
        <v>435</v>
      </c>
      <c r="O381" s="48" t="s">
        <v>435</v>
      </c>
      <c r="P381" s="48" t="s">
        <v>435</v>
      </c>
      <c r="Q381" s="48" t="s">
        <v>435</v>
      </c>
      <c r="R381" s="48" t="s">
        <v>435</v>
      </c>
      <c r="S381" s="48" t="s">
        <v>435</v>
      </c>
      <c r="T381" s="48" t="s">
        <v>435</v>
      </c>
      <c r="U381" s="48" t="s">
        <v>435</v>
      </c>
      <c r="V381" s="48" t="s">
        <v>435</v>
      </c>
      <c r="W381" s="48" t="s">
        <v>435</v>
      </c>
      <c r="X381" s="48" t="s">
        <v>435</v>
      </c>
      <c r="Y381" s="48" t="s">
        <v>435</v>
      </c>
      <c r="Z381" s="48" t="s">
        <v>435</v>
      </c>
      <c r="AA381" s="48" t="s">
        <v>1696</v>
      </c>
      <c r="AB381" s="48" t="s">
        <v>1696</v>
      </c>
      <c r="AC381" s="48" t="s">
        <v>1696</v>
      </c>
      <c r="AD381" s="48" t="s">
        <v>1696</v>
      </c>
      <c r="AE381" s="48" t="s">
        <v>1696</v>
      </c>
      <c r="AF381" s="48" t="s">
        <v>417</v>
      </c>
      <c r="AG381" s="48" t="s">
        <v>417</v>
      </c>
      <c r="AH381" s="48" t="s">
        <v>417</v>
      </c>
      <c r="AI381" s="48" t="s">
        <v>417</v>
      </c>
      <c r="AJ381" s="48" t="s">
        <v>417</v>
      </c>
      <c r="AK381" s="48" t="s">
        <v>417</v>
      </c>
      <c r="AL381" s="48" t="s">
        <v>417</v>
      </c>
      <c r="AM381" s="48" t="s">
        <v>417</v>
      </c>
      <c r="AN381" s="48" t="s">
        <v>417</v>
      </c>
      <c r="AO381" s="48" t="s">
        <v>592</v>
      </c>
      <c r="AP381" s="48" t="s">
        <v>592</v>
      </c>
      <c r="AQ381" s="48" t="s">
        <v>417</v>
      </c>
      <c r="AR381" s="48" t="s">
        <v>417</v>
      </c>
      <c r="AS381" s="48" t="s">
        <v>417</v>
      </c>
      <c r="AT381" s="48" t="s">
        <v>417</v>
      </c>
      <c r="AU381" s="48" t="s">
        <v>417</v>
      </c>
      <c r="AV381" s="48" t="s">
        <v>417</v>
      </c>
      <c r="AW381" s="48" t="s">
        <v>417</v>
      </c>
      <c r="AX381" s="48" t="s">
        <v>417</v>
      </c>
      <c r="AY381" s="48" t="s">
        <v>1697</v>
      </c>
      <c r="AZ381" s="51" t="s">
        <v>1697</v>
      </c>
    </row>
    <row r="382" ht="15.75" customHeight="1">
      <c r="A382" s="40">
        <v>339.0</v>
      </c>
      <c r="B382" s="28" t="s">
        <v>1698</v>
      </c>
      <c r="C382" s="41"/>
      <c r="D382" s="42">
        <f t="array" ref="D382">index(systems,match($A382,INDEX(systems,0,1),),3)</f>
        <v>-123.877</v>
      </c>
      <c r="E382" s="42">
        <f t="array" ref="E382">index(systems,match($A382,INDEX(systems,0,1),),4)</f>
        <v>473.522</v>
      </c>
      <c r="F382" s="43" t="str">
        <f>IFERROR(__xludf.DUMMYFUNCTION("let(row, match($B382&amp;if($C382&lt;&gt;"""","" [""&amp;$C382&amp;""]"",""""),index(nebulae,,2),0),join("","",iferror(round(index(nebulae,row,5)/2,3),1),iferror(round(index(nebulae,row,6)/2,3),1),0))"),"1,1,0")</f>
        <v>1,1,0</v>
      </c>
      <c r="G382" s="44" t="s">
        <v>1699</v>
      </c>
      <c r="H382" s="45">
        <f t="array" ref="H382">let(systemId,match(A382,index(systems,0,1),),refSystemId,match($H$1,index(systems,0,1),),x,index(systems,systemId,3),y,index(systems,systemId,4),refX,index(systems,refSystemId,3),refY,index(systems,refSystemId,4),round(sqrt((x-refX)^2+(y-refY)^2),3))</f>
        <v>489.457</v>
      </c>
      <c r="I382" s="28" t="s">
        <v>408</v>
      </c>
      <c r="J382" s="28" t="s">
        <v>408</v>
      </c>
      <c r="K382" s="28" t="s">
        <v>408</v>
      </c>
      <c r="L382" s="28" t="s">
        <v>408</v>
      </c>
      <c r="M382" s="28" t="s">
        <v>408</v>
      </c>
      <c r="N382" s="28" t="s">
        <v>408</v>
      </c>
      <c r="O382" s="41"/>
      <c r="P382" s="48" t="s">
        <v>497</v>
      </c>
      <c r="Q382" s="48" t="s">
        <v>497</v>
      </c>
      <c r="R382" s="48" t="s">
        <v>497</v>
      </c>
      <c r="S382" s="48" t="s">
        <v>418</v>
      </c>
      <c r="T382" s="48" t="s">
        <v>418</v>
      </c>
      <c r="U382" s="48" t="s">
        <v>418</v>
      </c>
      <c r="V382" s="48" t="s">
        <v>418</v>
      </c>
      <c r="W382" s="48" t="s">
        <v>418</v>
      </c>
      <c r="X382" s="48" t="s">
        <v>418</v>
      </c>
      <c r="Y382" s="48" t="s">
        <v>1700</v>
      </c>
      <c r="Z382" s="48" t="s">
        <v>1700</v>
      </c>
      <c r="AA382" s="48" t="s">
        <v>1700</v>
      </c>
      <c r="AB382" s="48" t="s">
        <v>849</v>
      </c>
      <c r="AC382" s="48" t="s">
        <v>849</v>
      </c>
      <c r="AD382" s="48" t="s">
        <v>849</v>
      </c>
      <c r="AE382" s="48" t="s">
        <v>849</v>
      </c>
      <c r="AF382" s="48" t="s">
        <v>849</v>
      </c>
      <c r="AG382" s="48" t="s">
        <v>849</v>
      </c>
      <c r="AH382" s="48" t="s">
        <v>849</v>
      </c>
      <c r="AI382" s="48" t="s">
        <v>849</v>
      </c>
      <c r="AJ382" s="48" t="s">
        <v>849</v>
      </c>
      <c r="AK382" s="48" t="s">
        <v>849</v>
      </c>
      <c r="AL382" s="48" t="s">
        <v>849</v>
      </c>
      <c r="AM382" s="48" t="s">
        <v>849</v>
      </c>
      <c r="AN382" s="48" t="s">
        <v>849</v>
      </c>
      <c r="AO382" s="48" t="s">
        <v>849</v>
      </c>
      <c r="AP382" s="48" t="s">
        <v>849</v>
      </c>
      <c r="AQ382" s="48" t="s">
        <v>850</v>
      </c>
      <c r="AR382" s="48" t="s">
        <v>850</v>
      </c>
      <c r="AS382" s="48" t="s">
        <v>850</v>
      </c>
      <c r="AT382" s="48" t="s">
        <v>418</v>
      </c>
      <c r="AU382" s="48" t="s">
        <v>1701</v>
      </c>
      <c r="AV382" s="48" t="s">
        <v>1701</v>
      </c>
      <c r="AW382" s="48" t="s">
        <v>1701</v>
      </c>
      <c r="AX382" s="48" t="s">
        <v>1701</v>
      </c>
      <c r="AY382" s="48" t="s">
        <v>1701</v>
      </c>
      <c r="AZ382" s="28" t="s">
        <v>1701</v>
      </c>
    </row>
    <row r="383" ht="15.75" customHeight="1">
      <c r="A383" s="40">
        <v>340.0</v>
      </c>
      <c r="B383" s="28" t="s">
        <v>1702</v>
      </c>
      <c r="C383" s="41"/>
      <c r="D383" s="42">
        <f t="array" ref="D383">index(systems,match($A383,INDEX(systems,0,1),),3)</f>
        <v>-98.763</v>
      </c>
      <c r="E383" s="42">
        <f t="array" ref="E383">index(systems,match($A383,INDEX(systems,0,1),),4)</f>
        <v>271.115</v>
      </c>
      <c r="F383" s="43" t="str">
        <f>IFERROR(__xludf.DUMMYFUNCTION("let(row, match($B383&amp;if($C383&lt;&gt;"""","" [""&amp;$C383&amp;""]"",""""),index(nebulae,,2),0),join("","",iferror(round(index(nebulae,row,5)/2,3),1),iferror(round(index(nebulae,row,6)/2,3),1),0))"),"1,1,0")</f>
        <v>1,1,0</v>
      </c>
      <c r="G383" s="44" t="s">
        <v>1703</v>
      </c>
      <c r="H383" s="45">
        <f t="array" ref="H383">let(systemId,match(A383,index(systems,0,1),),refSystemId,match($H$1,index(systems,0,1),),x,index(systems,systemId,3),y,index(systems,systemId,4),refX,index(systems,refSystemId,3),refY,index(systems,refSystemId,4),round(sqrt((x-refX)^2+(y-refY)^2),3))</f>
        <v>288.544</v>
      </c>
      <c r="I383" s="28" t="s">
        <v>408</v>
      </c>
      <c r="J383" s="28" t="s">
        <v>408</v>
      </c>
      <c r="K383" s="28" t="s">
        <v>408</v>
      </c>
      <c r="L383" s="28" t="s">
        <v>408</v>
      </c>
      <c r="M383" s="48" t="s">
        <v>408</v>
      </c>
      <c r="N383" s="28" t="s">
        <v>408</v>
      </c>
      <c r="O383" s="41"/>
      <c r="P383" s="48" t="s">
        <v>409</v>
      </c>
      <c r="Q383" s="48" t="s">
        <v>409</v>
      </c>
      <c r="R383" s="48" t="s">
        <v>409</v>
      </c>
      <c r="S383" s="48" t="s">
        <v>409</v>
      </c>
      <c r="T383" s="48" t="s">
        <v>409</v>
      </c>
      <c r="U383" s="48" t="s">
        <v>409</v>
      </c>
      <c r="V383" s="48" t="s">
        <v>409</v>
      </c>
      <c r="W383" s="48" t="s">
        <v>409</v>
      </c>
      <c r="X383" s="48" t="s">
        <v>409</v>
      </c>
      <c r="Y383" s="48" t="s">
        <v>409</v>
      </c>
      <c r="Z383" s="48" t="s">
        <v>409</v>
      </c>
      <c r="AA383" s="48" t="s">
        <v>410</v>
      </c>
      <c r="AB383" s="48" t="s">
        <v>410</v>
      </c>
      <c r="AC383" s="48" t="s">
        <v>410</v>
      </c>
      <c r="AD383" s="48" t="s">
        <v>410</v>
      </c>
      <c r="AE383" s="48" t="s">
        <v>410</v>
      </c>
      <c r="AF383" s="48" t="s">
        <v>410</v>
      </c>
      <c r="AG383" s="48" t="s">
        <v>1102</v>
      </c>
      <c r="AH383" s="48" t="s">
        <v>1102</v>
      </c>
      <c r="AI383" s="48" t="s">
        <v>1102</v>
      </c>
      <c r="AJ383" s="48" t="s">
        <v>1102</v>
      </c>
      <c r="AK383" s="48" t="s">
        <v>1102</v>
      </c>
      <c r="AL383" s="48" t="s">
        <v>1102</v>
      </c>
      <c r="AM383" s="48" t="s">
        <v>1102</v>
      </c>
      <c r="AN383" s="48" t="s">
        <v>417</v>
      </c>
      <c r="AO383" s="48" t="s">
        <v>1704</v>
      </c>
      <c r="AP383" s="48" t="s">
        <v>1704</v>
      </c>
      <c r="AQ383" s="48" t="s">
        <v>1704</v>
      </c>
      <c r="AR383" s="48" t="s">
        <v>417</v>
      </c>
      <c r="AS383" s="48" t="s">
        <v>417</v>
      </c>
      <c r="AT383" s="48" t="s">
        <v>417</v>
      </c>
      <c r="AU383" s="48" t="s">
        <v>417</v>
      </c>
      <c r="AV383" s="48" t="s">
        <v>417</v>
      </c>
      <c r="AW383" s="48" t="s">
        <v>417</v>
      </c>
      <c r="AX383" s="48" t="s">
        <v>417</v>
      </c>
      <c r="AY383" s="48" t="s">
        <v>417</v>
      </c>
      <c r="AZ383" s="51" t="s">
        <v>417</v>
      </c>
    </row>
    <row r="384" ht="15.75" customHeight="1">
      <c r="A384" s="40">
        <v>341.0</v>
      </c>
      <c r="B384" s="28" t="s">
        <v>1705</v>
      </c>
      <c r="C384" s="41"/>
      <c r="D384" s="42">
        <f t="array" ref="D384">index(systems,match($A384,INDEX(systems,0,1),),3)</f>
        <v>227.989</v>
      </c>
      <c r="E384" s="42">
        <f t="array" ref="E384">index(systems,match($A384,INDEX(systems,0,1),),4)</f>
        <v>-32.874</v>
      </c>
      <c r="F384" s="43" t="str">
        <f>IFERROR(__xludf.DUMMYFUNCTION("let(row, match($B384&amp;if($C384&lt;&gt;"""","" [""&amp;$C384&amp;""]"",""""),index(nebulae,,2),0),join("","",iferror(round(index(nebulae,row,5)/2,3),1),iferror(round(index(nebulae,row,6)/2,3),1),0))"),"1,1,0")</f>
        <v>1,1,0</v>
      </c>
      <c r="G384" s="44" t="s">
        <v>1706</v>
      </c>
      <c r="H384" s="45">
        <f t="array" ref="H384">let(systemId,match(A384,index(systems,0,1),),refSystemId,match($H$1,index(systems,0,1),),x,index(systems,systemId,3),y,index(systems,systemId,4),refX,index(systems,refSystemId,3),refY,index(systems,refSystemId,4),round(sqrt((x-refX)^2+(y-refY)^2),3))</f>
        <v>230.347</v>
      </c>
      <c r="I384" s="53"/>
      <c r="J384" s="46" t="s">
        <v>418</v>
      </c>
      <c r="K384" s="53"/>
      <c r="L384" s="53"/>
      <c r="M384" s="53"/>
      <c r="N384" s="28" t="s">
        <v>555</v>
      </c>
      <c r="O384" s="48" t="s">
        <v>555</v>
      </c>
      <c r="P384" s="48" t="s">
        <v>555</v>
      </c>
      <c r="Q384" s="48" t="s">
        <v>555</v>
      </c>
      <c r="R384" s="48" t="s">
        <v>555</v>
      </c>
      <c r="S384" s="48" t="s">
        <v>555</v>
      </c>
      <c r="T384" s="48" t="s">
        <v>555</v>
      </c>
      <c r="U384" s="48" t="s">
        <v>555</v>
      </c>
      <c r="V384" s="48" t="s">
        <v>555</v>
      </c>
      <c r="W384" s="48" t="s">
        <v>555</v>
      </c>
      <c r="X384" s="48" t="s">
        <v>555</v>
      </c>
      <c r="Y384" s="48" t="s">
        <v>992</v>
      </c>
      <c r="Z384" s="48" t="s">
        <v>992</v>
      </c>
      <c r="AA384" s="48" t="s">
        <v>993</v>
      </c>
      <c r="AB384" s="48" t="s">
        <v>993</v>
      </c>
      <c r="AC384" s="48" t="s">
        <v>993</v>
      </c>
      <c r="AD384" s="48" t="s">
        <v>993</v>
      </c>
      <c r="AE384" s="48" t="s">
        <v>993</v>
      </c>
      <c r="AF384" s="48" t="s">
        <v>993</v>
      </c>
      <c r="AG384" s="48" t="s">
        <v>993</v>
      </c>
      <c r="AH384" s="48" t="s">
        <v>993</v>
      </c>
      <c r="AI384" s="48" t="s">
        <v>993</v>
      </c>
      <c r="AJ384" s="48" t="s">
        <v>993</v>
      </c>
      <c r="AK384" s="48" t="s">
        <v>993</v>
      </c>
      <c r="AL384" s="48" t="s">
        <v>993</v>
      </c>
      <c r="AM384" s="48" t="s">
        <v>993</v>
      </c>
      <c r="AN384" s="48" t="s">
        <v>993</v>
      </c>
      <c r="AO384" s="48" t="s">
        <v>992</v>
      </c>
      <c r="AP384" s="48" t="s">
        <v>992</v>
      </c>
      <c r="AQ384" s="48" t="s">
        <v>992</v>
      </c>
      <c r="AR384" s="48" t="s">
        <v>992</v>
      </c>
      <c r="AS384" s="48" t="s">
        <v>992</v>
      </c>
      <c r="AT384" s="48" t="s">
        <v>992</v>
      </c>
      <c r="AU384" s="48" t="s">
        <v>992</v>
      </c>
      <c r="AV384" s="48" t="s">
        <v>994</v>
      </c>
      <c r="AW384" s="48" t="s">
        <v>994</v>
      </c>
      <c r="AX384" s="48" t="s">
        <v>994</v>
      </c>
      <c r="AY384" s="48" t="s">
        <v>994</v>
      </c>
      <c r="AZ384" s="28" t="s">
        <v>994</v>
      </c>
    </row>
    <row r="385" ht="15.75" customHeight="1">
      <c r="A385" s="40">
        <v>342.0</v>
      </c>
      <c r="B385" s="28" t="s">
        <v>1707</v>
      </c>
      <c r="C385" s="41"/>
      <c r="D385" s="42">
        <f t="array" ref="D385">index(systems,match($A385,INDEX(systems,0,1),),3)</f>
        <v>120.873</v>
      </c>
      <c r="E385" s="42">
        <f t="array" ref="E385">index(systems,match($A385,INDEX(systems,0,1),),4)</f>
        <v>-280.959</v>
      </c>
      <c r="F385" s="43" t="str">
        <f>IFERROR(__xludf.DUMMYFUNCTION("let(row, match($B385&amp;if($C385&lt;&gt;"""","" [""&amp;$C385&amp;""]"",""""),index(nebulae,,2),0),join("","",iferror(round(index(nebulae,row,5)/2,3),1),iferror(round(index(nebulae,row,6)/2,3),1),0))"),"1,1,0")</f>
        <v>1,1,0</v>
      </c>
      <c r="G385" s="44" t="s">
        <v>1708</v>
      </c>
      <c r="H385" s="45">
        <f t="array" ref="H385">let(systemId,match(A385,index(systems,0,1),),refSystemId,match($H$1,index(systems,0,1),),x,index(systems,systemId,3),y,index(systems,systemId,4),refX,index(systems,refSystemId,3),refY,index(systems,refSystemId,4),round(sqrt((x-refX)^2+(y-refY)^2),3))</f>
        <v>305.857</v>
      </c>
      <c r="I385" s="46" t="s">
        <v>408</v>
      </c>
      <c r="J385" s="46" t="s">
        <v>408</v>
      </c>
      <c r="K385" s="46" t="s">
        <v>408</v>
      </c>
      <c r="L385" s="46" t="s">
        <v>408</v>
      </c>
      <c r="M385" s="46" t="s">
        <v>408</v>
      </c>
      <c r="N385" s="49" t="s">
        <v>408</v>
      </c>
      <c r="O385" s="54"/>
      <c r="P385" s="52" t="s">
        <v>1709</v>
      </c>
      <c r="Q385" s="52" t="s">
        <v>1709</v>
      </c>
      <c r="R385" s="52" t="s">
        <v>1709</v>
      </c>
      <c r="S385" s="48" t="s">
        <v>1709</v>
      </c>
      <c r="T385" s="52" t="s">
        <v>1709</v>
      </c>
      <c r="U385" s="48" t="s">
        <v>1709</v>
      </c>
      <c r="V385" s="48" t="s">
        <v>1709</v>
      </c>
      <c r="W385" s="48" t="s">
        <v>1709</v>
      </c>
      <c r="X385" s="48" t="s">
        <v>1709</v>
      </c>
      <c r="Y385" s="48" t="s">
        <v>422</v>
      </c>
      <c r="Z385" s="48" t="s">
        <v>422</v>
      </c>
      <c r="AA385" s="48" t="s">
        <v>422</v>
      </c>
      <c r="AB385" s="48" t="s">
        <v>422</v>
      </c>
      <c r="AC385" s="48" t="s">
        <v>422</v>
      </c>
      <c r="AD385" s="48" t="s">
        <v>422</v>
      </c>
      <c r="AE385" s="48" t="s">
        <v>422</v>
      </c>
      <c r="AF385" s="48" t="s">
        <v>422</v>
      </c>
      <c r="AG385" s="48" t="s">
        <v>422</v>
      </c>
      <c r="AH385" s="48" t="s">
        <v>422</v>
      </c>
      <c r="AI385" s="48" t="s">
        <v>422</v>
      </c>
      <c r="AJ385" s="48" t="s">
        <v>422</v>
      </c>
      <c r="AK385" s="48" t="s">
        <v>422</v>
      </c>
      <c r="AL385" s="48" t="s">
        <v>422</v>
      </c>
      <c r="AM385" s="48" t="s">
        <v>422</v>
      </c>
      <c r="AN385" s="48" t="s">
        <v>422</v>
      </c>
      <c r="AO385" s="48" t="s">
        <v>422</v>
      </c>
      <c r="AP385" s="48" t="s">
        <v>422</v>
      </c>
      <c r="AQ385" s="48" t="s">
        <v>422</v>
      </c>
      <c r="AR385" s="48" t="s">
        <v>422</v>
      </c>
      <c r="AS385" s="48" t="s">
        <v>422</v>
      </c>
      <c r="AT385" s="48" t="s">
        <v>422</v>
      </c>
      <c r="AU385" s="48" t="s">
        <v>422</v>
      </c>
      <c r="AV385" s="52" t="s">
        <v>422</v>
      </c>
      <c r="AW385" s="52" t="s">
        <v>422</v>
      </c>
      <c r="AX385" s="52" t="s">
        <v>422</v>
      </c>
      <c r="AY385" s="52" t="s">
        <v>422</v>
      </c>
      <c r="AZ385" s="28" t="s">
        <v>422</v>
      </c>
    </row>
    <row r="386" ht="15.75" customHeight="1">
      <c r="A386" s="40">
        <v>343.0</v>
      </c>
      <c r="B386" s="28" t="s">
        <v>1710</v>
      </c>
      <c r="C386" s="41"/>
      <c r="D386" s="42">
        <f t="array" ref="D386">index(systems,match($A386,INDEX(systems,0,1),),3)</f>
        <v>168.303</v>
      </c>
      <c r="E386" s="42">
        <f t="array" ref="E386">index(systems,match($A386,INDEX(systems,0,1),),4)</f>
        <v>-240.211</v>
      </c>
      <c r="F386" s="43" t="str">
        <f>IFERROR(__xludf.DUMMYFUNCTION("let(row, match($B386&amp;if($C386&lt;&gt;"""","" [""&amp;$C386&amp;""]"",""""),index(nebulae,,2),0),join("","",iferror(round(index(nebulae,row,5)/2,3),1),iferror(round(index(nebulae,row,6)/2,3),1),0))"),"1,1,0")</f>
        <v>1,1,0</v>
      </c>
      <c r="G386" s="44" t="s">
        <v>1711</v>
      </c>
      <c r="H386" s="45">
        <f t="array" ref="H386">let(systemId,match(A386,index(systems,0,1),),refSystemId,match($H$1,index(systems,0,1),),x,index(systems,systemId,3),y,index(systems,systemId,4),refX,index(systems,refSystemId,3),refY,index(systems,refSystemId,4),round(sqrt((x-refX)^2+(y-refY)^2),3))</f>
        <v>293.304</v>
      </c>
      <c r="I386" s="28" t="s">
        <v>408</v>
      </c>
      <c r="J386" s="28" t="s">
        <v>408</v>
      </c>
      <c r="K386" s="48" t="s">
        <v>408</v>
      </c>
      <c r="L386" s="48" t="s">
        <v>408</v>
      </c>
      <c r="M386" s="28" t="s">
        <v>408</v>
      </c>
      <c r="N386" s="28" t="s">
        <v>408</v>
      </c>
      <c r="O386" s="41"/>
      <c r="P386" s="48" t="s">
        <v>491</v>
      </c>
      <c r="Q386" s="48" t="s">
        <v>491</v>
      </c>
      <c r="R386" s="48" t="s">
        <v>491</v>
      </c>
      <c r="S386" s="48" t="s">
        <v>491</v>
      </c>
      <c r="T386" s="48" t="s">
        <v>491</v>
      </c>
      <c r="U386" s="48" t="s">
        <v>757</v>
      </c>
      <c r="V386" s="48" t="s">
        <v>757</v>
      </c>
      <c r="W386" s="48" t="s">
        <v>757</v>
      </c>
      <c r="X386" s="48" t="s">
        <v>757</v>
      </c>
      <c r="Y386" s="48" t="s">
        <v>422</v>
      </c>
      <c r="Z386" s="48" t="s">
        <v>422</v>
      </c>
      <c r="AA386" s="48" t="s">
        <v>422</v>
      </c>
      <c r="AB386" s="48" t="s">
        <v>422</v>
      </c>
      <c r="AC386" s="48" t="s">
        <v>422</v>
      </c>
      <c r="AD386" s="48" t="s">
        <v>422</v>
      </c>
      <c r="AE386" s="48" t="s">
        <v>422</v>
      </c>
      <c r="AF386" s="48" t="s">
        <v>422</v>
      </c>
      <c r="AG386" s="48" t="s">
        <v>422</v>
      </c>
      <c r="AH386" s="48" t="s">
        <v>422</v>
      </c>
      <c r="AI386" s="48" t="s">
        <v>422</v>
      </c>
      <c r="AJ386" s="48" t="s">
        <v>422</v>
      </c>
      <c r="AK386" s="48" t="s">
        <v>422</v>
      </c>
      <c r="AL386" s="48" t="s">
        <v>422</v>
      </c>
      <c r="AM386" s="48" t="s">
        <v>422</v>
      </c>
      <c r="AN386" s="48" t="s">
        <v>422</v>
      </c>
      <c r="AO386" s="48" t="s">
        <v>422</v>
      </c>
      <c r="AP386" s="48" t="s">
        <v>422</v>
      </c>
      <c r="AQ386" s="48" t="s">
        <v>422</v>
      </c>
      <c r="AR386" s="48" t="s">
        <v>422</v>
      </c>
      <c r="AS386" s="48" t="s">
        <v>422</v>
      </c>
      <c r="AT386" s="48" t="s">
        <v>422</v>
      </c>
      <c r="AU386" s="48" t="s">
        <v>422</v>
      </c>
      <c r="AV386" s="48" t="s">
        <v>422</v>
      </c>
      <c r="AW386" s="48" t="s">
        <v>422</v>
      </c>
      <c r="AX386" s="48" t="s">
        <v>422</v>
      </c>
      <c r="AY386" s="48" t="s">
        <v>422</v>
      </c>
      <c r="AZ386" s="28" t="s">
        <v>422</v>
      </c>
    </row>
    <row r="387" ht="15.75" customHeight="1">
      <c r="A387" s="40">
        <v>344.0</v>
      </c>
      <c r="B387" s="28" t="s">
        <v>1712</v>
      </c>
      <c r="C387" s="41"/>
      <c r="D387" s="42">
        <f t="array" ref="D387">index(systems,match($A387,INDEX(systems,0,1),),3)</f>
        <v>724.778</v>
      </c>
      <c r="E387" s="42">
        <f t="array" ref="E387">index(systems,match($A387,INDEX(systems,0,1),),4)</f>
        <v>222.868</v>
      </c>
      <c r="F387" s="43" t="str">
        <f>IFERROR(__xludf.DUMMYFUNCTION("let(row, match($B387&amp;if($C387&lt;&gt;"""","" [""&amp;$C387&amp;""]"",""""),index(nebulae,,2),0),join("","",iferror(round(index(nebulae,row,5)/2,3),1),iferror(round(index(nebulae,row,6)/2,3),1),0))"),"1,1,0")</f>
        <v>1,1,0</v>
      </c>
      <c r="G387" s="44" t="s">
        <v>1713</v>
      </c>
      <c r="H387" s="45">
        <f t="array" ref="H387">let(systemId,match(A387,index(systems,0,1),),refSystemId,match($H$1,index(systems,0,1),),x,index(systems,systemId,3),y,index(systems,systemId,4),refX,index(systems,refSystemId,3),refY,index(systems,refSystemId,4),round(sqrt((x-refX)^2+(y-refY)^2),3))</f>
        <v>758.27</v>
      </c>
      <c r="I387" s="53"/>
      <c r="J387" s="53"/>
      <c r="K387" s="53"/>
      <c r="L387" s="41"/>
      <c r="M387" s="41"/>
      <c r="N387" s="41"/>
      <c r="O387" s="41"/>
      <c r="P387" s="48" t="s">
        <v>1714</v>
      </c>
      <c r="Q387" s="48" t="s">
        <v>1714</v>
      </c>
      <c r="R387" s="48" t="s">
        <v>1714</v>
      </c>
      <c r="S387" s="48" t="s">
        <v>1714</v>
      </c>
      <c r="T387" s="48" t="s">
        <v>1714</v>
      </c>
      <c r="U387" s="48" t="s">
        <v>1714</v>
      </c>
      <c r="V387" s="48" t="s">
        <v>1714</v>
      </c>
      <c r="W387" s="48" t="s">
        <v>1714</v>
      </c>
      <c r="X387" s="48" t="s">
        <v>418</v>
      </c>
      <c r="Y387" s="48" t="s">
        <v>422</v>
      </c>
      <c r="Z387" s="48" t="s">
        <v>422</v>
      </c>
      <c r="AA387" s="48" t="s">
        <v>422</v>
      </c>
      <c r="AB387" s="48" t="s">
        <v>422</v>
      </c>
      <c r="AC387" s="48" t="s">
        <v>422</v>
      </c>
      <c r="AD387" s="48" t="s">
        <v>422</v>
      </c>
      <c r="AE387" s="48" t="s">
        <v>422</v>
      </c>
      <c r="AF387" s="48" t="s">
        <v>422</v>
      </c>
      <c r="AG387" s="48" t="s">
        <v>422</v>
      </c>
      <c r="AH387" s="48" t="s">
        <v>422</v>
      </c>
      <c r="AI387" s="48" t="s">
        <v>422</v>
      </c>
      <c r="AJ387" s="48" t="s">
        <v>422</v>
      </c>
      <c r="AK387" s="48" t="s">
        <v>422</v>
      </c>
      <c r="AL387" s="48" t="s">
        <v>422</v>
      </c>
      <c r="AM387" s="48" t="s">
        <v>422</v>
      </c>
      <c r="AN387" s="48" t="s">
        <v>422</v>
      </c>
      <c r="AO387" s="48" t="s">
        <v>422</v>
      </c>
      <c r="AP387" s="48" t="s">
        <v>422</v>
      </c>
      <c r="AQ387" s="48" t="s">
        <v>422</v>
      </c>
      <c r="AR387" s="48" t="s">
        <v>422</v>
      </c>
      <c r="AS387" s="48" t="s">
        <v>422</v>
      </c>
      <c r="AT387" s="48" t="s">
        <v>422</v>
      </c>
      <c r="AU387" s="48" t="s">
        <v>422</v>
      </c>
      <c r="AV387" s="48" t="s">
        <v>422</v>
      </c>
      <c r="AW387" s="48" t="s">
        <v>422</v>
      </c>
      <c r="AX387" s="48" t="s">
        <v>422</v>
      </c>
      <c r="AY387" s="48" t="s">
        <v>422</v>
      </c>
      <c r="AZ387" s="50" t="s">
        <v>841</v>
      </c>
    </row>
    <row r="388" ht="15.75" customHeight="1">
      <c r="A388" s="40">
        <v>345.0</v>
      </c>
      <c r="B388" s="28" t="s">
        <v>1715</v>
      </c>
      <c r="C388" s="41"/>
      <c r="D388" s="42">
        <f t="array" ref="D388">index(systems,match($A388,INDEX(systems,0,1),),3)</f>
        <v>-41.623</v>
      </c>
      <c r="E388" s="42">
        <f t="array" ref="E388">index(systems,match($A388,INDEX(systems,0,1),),4)</f>
        <v>181.415</v>
      </c>
      <c r="F388" s="43" t="str">
        <f>IFERROR(__xludf.DUMMYFUNCTION("let(row, match($B388&amp;if($C388&lt;&gt;"""","" [""&amp;$C388&amp;""]"",""""),index(nebulae,,2),0),join("","",iferror(round(index(nebulae,row,5)/2,3),1),iferror(round(index(nebulae,row,6)/2,3),1),0))"),"1,1,0")</f>
        <v>1,1,0</v>
      </c>
      <c r="G388" s="44" t="s">
        <v>1716</v>
      </c>
      <c r="H388" s="45">
        <f t="array" ref="H388">let(systemId,match(A388,index(systems,0,1),),refSystemId,match($H$1,index(systems,0,1),),x,index(systems,systemId,3),y,index(systems,systemId,4),refX,index(systems,refSystemId,3),refY,index(systems,refSystemId,4),round(sqrt((x-refX)^2+(y-refY)^2),3))</f>
        <v>186.129</v>
      </c>
      <c r="I388" s="41"/>
      <c r="J388" s="41"/>
      <c r="K388" s="28" t="s">
        <v>690</v>
      </c>
      <c r="L388" s="28" t="s">
        <v>690</v>
      </c>
      <c r="M388" s="48" t="s">
        <v>691</v>
      </c>
      <c r="N388" s="28" t="s">
        <v>692</v>
      </c>
      <c r="O388" s="48" t="s">
        <v>692</v>
      </c>
      <c r="P388" s="48" t="s">
        <v>692</v>
      </c>
      <c r="Q388" s="48" t="s">
        <v>692</v>
      </c>
      <c r="R388" s="48" t="s">
        <v>692</v>
      </c>
      <c r="S388" s="48" t="s">
        <v>692</v>
      </c>
      <c r="T388" s="48" t="s">
        <v>692</v>
      </c>
      <c r="U388" s="48" t="s">
        <v>692</v>
      </c>
      <c r="V388" s="48" t="s">
        <v>692</v>
      </c>
      <c r="W388" s="48" t="s">
        <v>692</v>
      </c>
      <c r="X388" s="48" t="s">
        <v>943</v>
      </c>
      <c r="Y388" s="48" t="s">
        <v>409</v>
      </c>
      <c r="Z388" s="48" t="s">
        <v>409</v>
      </c>
      <c r="AA388" s="48" t="s">
        <v>1717</v>
      </c>
      <c r="AB388" s="48" t="s">
        <v>1717</v>
      </c>
      <c r="AC388" s="48" t="s">
        <v>1717</v>
      </c>
      <c r="AD388" s="48" t="s">
        <v>1717</v>
      </c>
      <c r="AE388" s="48" t="s">
        <v>1717</v>
      </c>
      <c r="AF388" s="48" t="s">
        <v>1717</v>
      </c>
      <c r="AG388" s="48" t="s">
        <v>1718</v>
      </c>
      <c r="AH388" s="48" t="s">
        <v>1719</v>
      </c>
      <c r="AI388" s="48" t="s">
        <v>1139</v>
      </c>
      <c r="AJ388" s="48" t="s">
        <v>1139</v>
      </c>
      <c r="AK388" s="48" t="s">
        <v>1139</v>
      </c>
      <c r="AL388" s="48" t="s">
        <v>1139</v>
      </c>
      <c r="AM388" s="48" t="s">
        <v>1139</v>
      </c>
      <c r="AN388" s="48" t="s">
        <v>1139</v>
      </c>
      <c r="AO388" s="48" t="s">
        <v>414</v>
      </c>
      <c r="AP388" s="48" t="s">
        <v>414</v>
      </c>
      <c r="AQ388" s="48" t="s">
        <v>1140</v>
      </c>
      <c r="AR388" s="48" t="s">
        <v>1140</v>
      </c>
      <c r="AS388" s="48" t="s">
        <v>414</v>
      </c>
      <c r="AT388" s="48" t="s">
        <v>415</v>
      </c>
      <c r="AU388" s="48" t="s">
        <v>415</v>
      </c>
      <c r="AV388" s="48" t="s">
        <v>849</v>
      </c>
      <c r="AW388" s="48" t="s">
        <v>849</v>
      </c>
      <c r="AX388" s="48" t="s">
        <v>417</v>
      </c>
      <c r="AY388" s="48" t="s">
        <v>690</v>
      </c>
      <c r="AZ388" s="51" t="s">
        <v>690</v>
      </c>
    </row>
    <row r="389" ht="15.75" customHeight="1">
      <c r="A389" s="40">
        <v>346.0</v>
      </c>
      <c r="B389" s="28" t="s">
        <v>1720</v>
      </c>
      <c r="C389" s="41"/>
      <c r="D389" s="42">
        <f t="array" ref="D389">index(systems,match($A389,INDEX(systems,0,1),),3)</f>
        <v>-186.646</v>
      </c>
      <c r="E389" s="42">
        <f t="array" ref="E389">index(systems,match($A389,INDEX(systems,0,1),),4)</f>
        <v>348.664</v>
      </c>
      <c r="F389" s="43" t="str">
        <f>IFERROR(__xludf.DUMMYFUNCTION("let(row, match($B389&amp;if($C389&lt;&gt;"""","" [""&amp;$C389&amp;""]"",""""),index(nebulae,,2),0),join("","",iferror(round(index(nebulae,row,5)/2,3),1),iferror(round(index(nebulae,row,6)/2,3),1),0))"),"1,1,0")</f>
        <v>1,1,0</v>
      </c>
      <c r="G389" s="44" t="s">
        <v>1721</v>
      </c>
      <c r="H389" s="45">
        <f t="array" ref="H389">let(systemId,match(A389,index(systems,0,1),),refSystemId,match($H$1,index(systems,0,1),),x,index(systems,systemId,3),y,index(systems,systemId,4),refX,index(systems,refSystemId,3),refY,index(systems,refSystemId,4),round(sqrt((x-refX)^2+(y-refY)^2),3))</f>
        <v>395.479</v>
      </c>
      <c r="I389" s="28" t="s">
        <v>408</v>
      </c>
      <c r="J389" s="28" t="s">
        <v>408</v>
      </c>
      <c r="K389" s="28" t="s">
        <v>408</v>
      </c>
      <c r="L389" s="46" t="s">
        <v>408</v>
      </c>
      <c r="M389" s="46" t="s">
        <v>408</v>
      </c>
      <c r="N389" s="28" t="s">
        <v>408</v>
      </c>
      <c r="O389" s="41"/>
      <c r="P389" s="48" t="s">
        <v>435</v>
      </c>
      <c r="Q389" s="48" t="s">
        <v>435</v>
      </c>
      <c r="R389" s="48" t="s">
        <v>435</v>
      </c>
      <c r="S389" s="48" t="s">
        <v>435</v>
      </c>
      <c r="T389" s="48" t="s">
        <v>435</v>
      </c>
      <c r="U389" s="48" t="s">
        <v>435</v>
      </c>
      <c r="V389" s="48" t="s">
        <v>435</v>
      </c>
      <c r="W389" s="48" t="s">
        <v>435</v>
      </c>
      <c r="X389" s="48" t="s">
        <v>435</v>
      </c>
      <c r="Y389" s="48" t="s">
        <v>435</v>
      </c>
      <c r="Z389" s="48" t="s">
        <v>435</v>
      </c>
      <c r="AA389" s="48" t="s">
        <v>1381</v>
      </c>
      <c r="AB389" s="48" t="s">
        <v>1381</v>
      </c>
      <c r="AC389" s="48" t="s">
        <v>1381</v>
      </c>
      <c r="AD389" s="48" t="s">
        <v>1381</v>
      </c>
      <c r="AE389" s="48" t="s">
        <v>1381</v>
      </c>
      <c r="AF389" s="48" t="s">
        <v>1381</v>
      </c>
      <c r="AG389" s="48" t="s">
        <v>1382</v>
      </c>
      <c r="AH389" s="48" t="s">
        <v>1383</v>
      </c>
      <c r="AI389" s="48" t="s">
        <v>592</v>
      </c>
      <c r="AJ389" s="48" t="s">
        <v>592</v>
      </c>
      <c r="AK389" s="48" t="s">
        <v>592</v>
      </c>
      <c r="AL389" s="48" t="s">
        <v>592</v>
      </c>
      <c r="AM389" s="48" t="s">
        <v>592</v>
      </c>
      <c r="AN389" s="48" t="s">
        <v>592</v>
      </c>
      <c r="AO389" s="48" t="s">
        <v>592</v>
      </c>
      <c r="AP389" s="48" t="s">
        <v>592</v>
      </c>
      <c r="AQ389" s="48" t="s">
        <v>417</v>
      </c>
      <c r="AR389" s="48" t="s">
        <v>417</v>
      </c>
      <c r="AS389" s="48" t="s">
        <v>417</v>
      </c>
      <c r="AT389" s="48" t="s">
        <v>417</v>
      </c>
      <c r="AU389" s="48" t="s">
        <v>417</v>
      </c>
      <c r="AV389" s="48" t="s">
        <v>417</v>
      </c>
      <c r="AW389" s="48" t="s">
        <v>417</v>
      </c>
      <c r="AX389" s="48" t="s">
        <v>417</v>
      </c>
      <c r="AY389" s="48" t="s">
        <v>417</v>
      </c>
      <c r="AZ389" s="49" t="s">
        <v>418</v>
      </c>
    </row>
    <row r="390" ht="15.75" customHeight="1">
      <c r="A390" s="40">
        <v>347.0</v>
      </c>
      <c r="B390" s="28" t="s">
        <v>1722</v>
      </c>
      <c r="C390" s="41"/>
      <c r="D390" s="42">
        <f t="array" ref="D390">index(systems,match($A390,INDEX(systems,0,1),),3)</f>
        <v>-33.31</v>
      </c>
      <c r="E390" s="42">
        <f t="array" ref="E390">index(systems,match($A390,INDEX(systems,0,1),),4)</f>
        <v>-66.814</v>
      </c>
      <c r="F390" s="43" t="str">
        <f>IFERROR(__xludf.DUMMYFUNCTION("let(row, match($B390&amp;if($C390&lt;&gt;"""","" [""&amp;$C390&amp;""]"",""""),index(nebulae,,2),0),join("","",iferror(round(index(nebulae,row,5)/2,3),1),iferror(round(index(nebulae,row,6)/2,3),1),0))"),"1,1,0")</f>
        <v>1,1,0</v>
      </c>
      <c r="G390" s="44" t="s">
        <v>1723</v>
      </c>
      <c r="H390" s="45">
        <f t="array" ref="H390">let(systemId,match(A390,index(systems,0,1),),refSystemId,match($H$1,index(systems,0,1),),x,index(systems,systemId,3),y,index(systems,systemId,4),refX,index(systems,refSystemId,3),refY,index(systems,refSystemId,4),round(sqrt((x-refX)^2+(y-refY)^2),3))</f>
        <v>74.657</v>
      </c>
      <c r="I390" s="46" t="s">
        <v>408</v>
      </c>
      <c r="J390" s="53"/>
      <c r="K390" s="53"/>
      <c r="L390" s="53"/>
      <c r="M390" s="46" t="s">
        <v>560</v>
      </c>
      <c r="N390" s="28" t="s">
        <v>427</v>
      </c>
      <c r="O390" s="48" t="s">
        <v>427</v>
      </c>
      <c r="P390" s="48" t="s">
        <v>560</v>
      </c>
      <c r="Q390" s="48" t="s">
        <v>560</v>
      </c>
      <c r="R390" s="48" t="s">
        <v>560</v>
      </c>
      <c r="S390" s="48" t="s">
        <v>560</v>
      </c>
      <c r="T390" s="48" t="s">
        <v>560</v>
      </c>
      <c r="U390" s="48" t="s">
        <v>560</v>
      </c>
      <c r="V390" s="48" t="s">
        <v>560</v>
      </c>
      <c r="W390" s="48" t="s">
        <v>560</v>
      </c>
      <c r="X390" s="48" t="s">
        <v>560</v>
      </c>
      <c r="Y390" s="48" t="s">
        <v>422</v>
      </c>
      <c r="Z390" s="48" t="s">
        <v>422</v>
      </c>
      <c r="AA390" s="48" t="s">
        <v>422</v>
      </c>
      <c r="AB390" s="48" t="s">
        <v>422</v>
      </c>
      <c r="AC390" s="48" t="s">
        <v>422</v>
      </c>
      <c r="AD390" s="48" t="s">
        <v>422</v>
      </c>
      <c r="AE390" s="48" t="s">
        <v>422</v>
      </c>
      <c r="AF390" s="48" t="s">
        <v>422</v>
      </c>
      <c r="AG390" s="48" t="s">
        <v>422</v>
      </c>
      <c r="AH390" s="48" t="s">
        <v>422</v>
      </c>
      <c r="AI390" s="48" t="s">
        <v>422</v>
      </c>
      <c r="AJ390" s="48" t="s">
        <v>422</v>
      </c>
      <c r="AK390" s="48" t="s">
        <v>422</v>
      </c>
      <c r="AL390" s="48" t="s">
        <v>422</v>
      </c>
      <c r="AM390" s="48" t="s">
        <v>422</v>
      </c>
      <c r="AN390" s="48" t="s">
        <v>422</v>
      </c>
      <c r="AO390" s="48" t="s">
        <v>422</v>
      </c>
      <c r="AP390" s="48" t="s">
        <v>422</v>
      </c>
      <c r="AQ390" s="48" t="s">
        <v>422</v>
      </c>
      <c r="AR390" s="48" t="s">
        <v>422</v>
      </c>
      <c r="AS390" s="48" t="s">
        <v>422</v>
      </c>
      <c r="AT390" s="48" t="s">
        <v>422</v>
      </c>
      <c r="AU390" s="48" t="s">
        <v>422</v>
      </c>
      <c r="AV390" s="52" t="s">
        <v>422</v>
      </c>
      <c r="AW390" s="52" t="s">
        <v>422</v>
      </c>
      <c r="AX390" s="48" t="s">
        <v>422</v>
      </c>
      <c r="AY390" s="48" t="s">
        <v>422</v>
      </c>
      <c r="AZ390" s="28" t="s">
        <v>422</v>
      </c>
    </row>
    <row r="391" ht="15.75" customHeight="1">
      <c r="A391" s="40">
        <v>348.0</v>
      </c>
      <c r="B391" s="28" t="s">
        <v>1724</v>
      </c>
      <c r="C391" s="41"/>
      <c r="D391" s="42">
        <f t="array" ref="D391">index(systems,match($A391,INDEX(systems,0,1),),3)</f>
        <v>601.61</v>
      </c>
      <c r="E391" s="42">
        <f t="array" ref="E391">index(systems,match($A391,INDEX(systems,0,1),),4)</f>
        <v>296.35</v>
      </c>
      <c r="F391" s="43" t="str">
        <f>IFERROR(__xludf.DUMMYFUNCTION("let(row, match($B391&amp;if($C391&lt;&gt;"""","" [""&amp;$C391&amp;""]"",""""),index(nebulae,,2),0),join("","",iferror(round(index(nebulae,row,5)/2,3),1),iferror(round(index(nebulae,row,6)/2,3),1),0))"),"1,1,0")</f>
        <v>1,1,0</v>
      </c>
      <c r="G391" s="44" t="s">
        <v>1725</v>
      </c>
      <c r="H391" s="45">
        <f t="array" ref="H391">let(systemId,match(A391,index(systems,0,1),),refSystemId,match($H$1,index(systems,0,1),),x,index(systems,systemId,3),y,index(systems,systemId,4),refX,index(systems,refSystemId,3),refY,index(systems,refSystemId,4),round(sqrt((x-refX)^2+(y-refY)^2),3))</f>
        <v>670.64</v>
      </c>
      <c r="I391" s="41"/>
      <c r="J391" s="41"/>
      <c r="K391" s="41"/>
      <c r="L391" s="53"/>
      <c r="M391" s="53"/>
      <c r="N391" s="41"/>
      <c r="O391" s="41"/>
      <c r="P391" s="48" t="s">
        <v>421</v>
      </c>
      <c r="Q391" s="48" t="s">
        <v>421</v>
      </c>
      <c r="R391" s="48" t="s">
        <v>421</v>
      </c>
      <c r="S391" s="48" t="s">
        <v>421</v>
      </c>
      <c r="T391" s="48" t="s">
        <v>421</v>
      </c>
      <c r="U391" s="48" t="s">
        <v>421</v>
      </c>
      <c r="V391" s="48" t="s">
        <v>421</v>
      </c>
      <c r="W391" s="48" t="s">
        <v>421</v>
      </c>
      <c r="X391" s="48" t="s">
        <v>418</v>
      </c>
      <c r="Y391" s="48" t="s">
        <v>422</v>
      </c>
      <c r="Z391" s="48" t="s">
        <v>422</v>
      </c>
      <c r="AA391" s="48" t="s">
        <v>422</v>
      </c>
      <c r="AB391" s="48" t="s">
        <v>422</v>
      </c>
      <c r="AC391" s="48" t="s">
        <v>422</v>
      </c>
      <c r="AD391" s="48" t="s">
        <v>422</v>
      </c>
      <c r="AE391" s="48" t="s">
        <v>422</v>
      </c>
      <c r="AF391" s="48" t="s">
        <v>422</v>
      </c>
      <c r="AG391" s="48" t="s">
        <v>422</v>
      </c>
      <c r="AH391" s="48" t="s">
        <v>422</v>
      </c>
      <c r="AI391" s="48" t="s">
        <v>422</v>
      </c>
      <c r="AJ391" s="48" t="s">
        <v>422</v>
      </c>
      <c r="AK391" s="48" t="s">
        <v>422</v>
      </c>
      <c r="AL391" s="48" t="s">
        <v>422</v>
      </c>
      <c r="AM391" s="48" t="s">
        <v>422</v>
      </c>
      <c r="AN391" s="48" t="s">
        <v>422</v>
      </c>
      <c r="AO391" s="48" t="s">
        <v>422</v>
      </c>
      <c r="AP391" s="48" t="s">
        <v>422</v>
      </c>
      <c r="AQ391" s="48" t="s">
        <v>422</v>
      </c>
      <c r="AR391" s="48" t="s">
        <v>422</v>
      </c>
      <c r="AS391" s="48" t="s">
        <v>422</v>
      </c>
      <c r="AT391" s="48" t="s">
        <v>422</v>
      </c>
      <c r="AU391" s="48" t="s">
        <v>422</v>
      </c>
      <c r="AV391" s="52" t="s">
        <v>422</v>
      </c>
      <c r="AW391" s="52" t="s">
        <v>422</v>
      </c>
      <c r="AX391" s="52" t="s">
        <v>422</v>
      </c>
      <c r="AY391" s="52" t="s">
        <v>422</v>
      </c>
      <c r="AZ391" s="50" t="s">
        <v>423</v>
      </c>
    </row>
    <row r="392" ht="15.75" customHeight="1">
      <c r="A392" s="40">
        <v>349.0</v>
      </c>
      <c r="B392" s="28" t="s">
        <v>1726</v>
      </c>
      <c r="C392" s="41"/>
      <c r="D392" s="42">
        <f t="array" ref="D392">index(systems,match($A392,INDEX(systems,0,1),),3)</f>
        <v>447.44</v>
      </c>
      <c r="E392" s="42">
        <f t="array" ref="E392">index(systems,match($A392,INDEX(systems,0,1),),4)</f>
        <v>-80.182</v>
      </c>
      <c r="F392" s="43" t="str">
        <f>IFERROR(__xludf.DUMMYFUNCTION("let(row, match($B392&amp;if($C392&lt;&gt;"""","" [""&amp;$C392&amp;""]"",""""),index(nebulae,,2),0),join("","",iferror(round(index(nebulae,row,5)/2,3),1),iferror(round(index(nebulae,row,6)/2,3),1),0))"),"1,1,0")</f>
        <v>1,1,0</v>
      </c>
      <c r="G392" s="44" t="s">
        <v>1727</v>
      </c>
      <c r="H392" s="45">
        <f t="array" ref="H392">let(systemId,match(A392,index(systems,0,1),),refSystemId,match($H$1,index(systems,0,1),),x,index(systems,systemId,3),y,index(systems,systemId,4),refX,index(systems,refSystemId,3),refY,index(systems,refSystemId,4),round(sqrt((x-refX)^2+(y-refY)^2),3))</f>
        <v>454.568</v>
      </c>
      <c r="I392" s="53"/>
      <c r="J392" s="53"/>
      <c r="K392" s="53"/>
      <c r="L392" s="53"/>
      <c r="M392" s="53"/>
      <c r="N392" s="28" t="s">
        <v>666</v>
      </c>
      <c r="O392" s="48" t="s">
        <v>666</v>
      </c>
      <c r="P392" s="48" t="s">
        <v>666</v>
      </c>
      <c r="Q392" s="48" t="s">
        <v>666</v>
      </c>
      <c r="R392" s="48" t="s">
        <v>666</v>
      </c>
      <c r="S392" s="48" t="s">
        <v>666</v>
      </c>
      <c r="T392" s="48" t="s">
        <v>666</v>
      </c>
      <c r="U392" s="48" t="s">
        <v>666</v>
      </c>
      <c r="V392" s="48" t="s">
        <v>666</v>
      </c>
      <c r="W392" s="48" t="s">
        <v>666</v>
      </c>
      <c r="X392" s="48" t="s">
        <v>666</v>
      </c>
      <c r="Y392" s="48" t="s">
        <v>666</v>
      </c>
      <c r="Z392" s="48" t="s">
        <v>666</v>
      </c>
      <c r="AA392" s="48" t="s">
        <v>1024</v>
      </c>
      <c r="AB392" s="48" t="s">
        <v>1024</v>
      </c>
      <c r="AC392" s="48" t="s">
        <v>1024</v>
      </c>
      <c r="AD392" s="48" t="s">
        <v>1024</v>
      </c>
      <c r="AE392" s="48" t="s">
        <v>1024</v>
      </c>
      <c r="AF392" s="48" t="s">
        <v>1024</v>
      </c>
      <c r="AG392" s="48" t="s">
        <v>1024</v>
      </c>
      <c r="AH392" s="48" t="s">
        <v>1024</v>
      </c>
      <c r="AI392" s="48" t="s">
        <v>1024</v>
      </c>
      <c r="AJ392" s="48" t="s">
        <v>1024</v>
      </c>
      <c r="AK392" s="48" t="s">
        <v>1024</v>
      </c>
      <c r="AL392" s="48" t="s">
        <v>1024</v>
      </c>
      <c r="AM392" s="48" t="s">
        <v>1024</v>
      </c>
      <c r="AN392" s="48" t="s">
        <v>1024</v>
      </c>
      <c r="AO392" s="48" t="s">
        <v>666</v>
      </c>
      <c r="AP392" s="48" t="s">
        <v>666</v>
      </c>
      <c r="AQ392" s="48" t="s">
        <v>666</v>
      </c>
      <c r="AR392" s="48" t="s">
        <v>666</v>
      </c>
      <c r="AS392" s="48" t="s">
        <v>666</v>
      </c>
      <c r="AT392" s="48" t="s">
        <v>666</v>
      </c>
      <c r="AU392" s="48" t="s">
        <v>666</v>
      </c>
      <c r="AV392" s="48" t="s">
        <v>666</v>
      </c>
      <c r="AW392" s="48" t="s">
        <v>666</v>
      </c>
      <c r="AX392" s="48" t="s">
        <v>666</v>
      </c>
      <c r="AY392" s="48" t="s">
        <v>666</v>
      </c>
      <c r="AZ392" s="28" t="s">
        <v>666</v>
      </c>
    </row>
    <row r="393" ht="15.75" customHeight="1">
      <c r="A393" s="40">
        <v>350.0</v>
      </c>
      <c r="B393" s="28" t="s">
        <v>1728</v>
      </c>
      <c r="C393" s="41"/>
      <c r="D393" s="42">
        <f t="array" ref="D393">index(systems,match($A393,INDEX(systems,0,1),),3)</f>
        <v>-208.842</v>
      </c>
      <c r="E393" s="42">
        <f t="array" ref="E393">index(systems,match($A393,INDEX(systems,0,1),),4)</f>
        <v>296.446</v>
      </c>
      <c r="F393" s="43" t="str">
        <f>IFERROR(__xludf.DUMMYFUNCTION("let(row, match($B393&amp;if($C393&lt;&gt;"""","" [""&amp;$C393&amp;""]"",""""),index(nebulae,,2),0),join("","",iferror(round(index(nebulae,row,5)/2,3),1),iferror(round(index(nebulae,row,6)/2,3),1),0))"),"1,1,0")</f>
        <v>1,1,0</v>
      </c>
      <c r="G393" s="44" t="s">
        <v>1729</v>
      </c>
      <c r="H393" s="45">
        <f t="array" ref="H393">let(systemId,match(A393,index(systems,0,1),),refSystemId,match($H$1,index(systems,0,1),),x,index(systems,systemId,3),y,index(systems,systemId,4),refX,index(systems,refSystemId,3),refY,index(systems,refSystemId,4),round(sqrt((x-refX)^2+(y-refY)^2),3))</f>
        <v>362.623</v>
      </c>
      <c r="I393" s="28" t="s">
        <v>408</v>
      </c>
      <c r="J393" s="28" t="s">
        <v>408</v>
      </c>
      <c r="K393" s="28" t="s">
        <v>408</v>
      </c>
      <c r="L393" s="28" t="s">
        <v>408</v>
      </c>
      <c r="M393" s="41"/>
      <c r="N393" s="28" t="s">
        <v>435</v>
      </c>
      <c r="O393" s="48" t="s">
        <v>435</v>
      </c>
      <c r="P393" s="48" t="s">
        <v>435</v>
      </c>
      <c r="Q393" s="48" t="s">
        <v>435</v>
      </c>
      <c r="R393" s="48" t="s">
        <v>435</v>
      </c>
      <c r="S393" s="48" t="s">
        <v>435</v>
      </c>
      <c r="T393" s="48" t="s">
        <v>435</v>
      </c>
      <c r="U393" s="48" t="s">
        <v>435</v>
      </c>
      <c r="V393" s="48" t="s">
        <v>435</v>
      </c>
      <c r="W393" s="48" t="s">
        <v>435</v>
      </c>
      <c r="X393" s="48" t="s">
        <v>435</v>
      </c>
      <c r="Y393" s="48" t="s">
        <v>435</v>
      </c>
      <c r="Z393" s="48" t="s">
        <v>435</v>
      </c>
      <c r="AA393" s="48" t="s">
        <v>590</v>
      </c>
      <c r="AB393" s="48" t="s">
        <v>590</v>
      </c>
      <c r="AC393" s="48" t="s">
        <v>590</v>
      </c>
      <c r="AD393" s="48" t="s">
        <v>590</v>
      </c>
      <c r="AE393" s="48" t="s">
        <v>590</v>
      </c>
      <c r="AF393" s="48" t="s">
        <v>590</v>
      </c>
      <c r="AG393" s="48" t="s">
        <v>590</v>
      </c>
      <c r="AH393" s="48" t="s">
        <v>591</v>
      </c>
      <c r="AI393" s="48" t="s">
        <v>438</v>
      </c>
      <c r="AJ393" s="48" t="s">
        <v>438</v>
      </c>
      <c r="AK393" s="48" t="s">
        <v>438</v>
      </c>
      <c r="AL393" s="48" t="s">
        <v>438</v>
      </c>
      <c r="AM393" s="48" t="s">
        <v>438</v>
      </c>
      <c r="AN393" s="48" t="s">
        <v>438</v>
      </c>
      <c r="AO393" s="48" t="s">
        <v>438</v>
      </c>
      <c r="AP393" s="48" t="s">
        <v>438</v>
      </c>
      <c r="AQ393" s="48" t="s">
        <v>438</v>
      </c>
      <c r="AR393" s="48" t="s">
        <v>438</v>
      </c>
      <c r="AS393" s="48" t="s">
        <v>438</v>
      </c>
      <c r="AT393" s="48" t="s">
        <v>439</v>
      </c>
      <c r="AU393" s="48" t="s">
        <v>439</v>
      </c>
      <c r="AV393" s="52" t="s">
        <v>439</v>
      </c>
      <c r="AW393" s="52" t="s">
        <v>439</v>
      </c>
      <c r="AX393" s="52" t="s">
        <v>439</v>
      </c>
      <c r="AY393" s="52" t="s">
        <v>439</v>
      </c>
      <c r="AZ393" s="49" t="s">
        <v>439</v>
      </c>
    </row>
    <row r="394" ht="15.75" customHeight="1">
      <c r="A394" s="40">
        <v>351.0</v>
      </c>
      <c r="B394" s="28" t="s">
        <v>1730</v>
      </c>
      <c r="C394" s="41"/>
      <c r="D394" s="42">
        <f t="array" ref="D394">index(systems,match($A394,INDEX(systems,0,1),),3)</f>
        <v>-310.769</v>
      </c>
      <c r="E394" s="42">
        <f t="array" ref="E394">index(systems,match($A394,INDEX(systems,0,1),),4)</f>
        <v>481.44</v>
      </c>
      <c r="F394" s="43" t="str">
        <f>IFERROR(__xludf.DUMMYFUNCTION("let(row, match($B394&amp;if($C394&lt;&gt;"""","" [""&amp;$C394&amp;""]"",""""),index(nebulae,,2),0),join("","",iferror(round(index(nebulae,row,5)/2,3),1),iferror(round(index(nebulae,row,6)/2,3),1),0))"),"1,1,0")</f>
        <v>1,1,0</v>
      </c>
      <c r="G394" s="44" t="s">
        <v>1731</v>
      </c>
      <c r="H394" s="45">
        <f t="array" ref="H394">let(systemId,match(A394,index(systems,0,1),),refSystemId,match($H$1,index(systems,0,1),),x,index(systems,systemId,3),y,index(systems,systemId,4),refX,index(systems,refSystemId,3),refY,index(systems,refSystemId,4),round(sqrt((x-refX)^2+(y-refY)^2),3))</f>
        <v>573.029</v>
      </c>
      <c r="I394" s="28" t="s">
        <v>408</v>
      </c>
      <c r="J394" s="28" t="s">
        <v>408</v>
      </c>
      <c r="K394" s="28" t="s">
        <v>408</v>
      </c>
      <c r="L394" s="28" t="s">
        <v>408</v>
      </c>
      <c r="M394" s="28" t="s">
        <v>408</v>
      </c>
      <c r="N394" s="28" t="s">
        <v>408</v>
      </c>
      <c r="O394" s="41"/>
      <c r="P394" s="48" t="s">
        <v>497</v>
      </c>
      <c r="Q394" s="48" t="s">
        <v>497</v>
      </c>
      <c r="R394" s="48" t="s">
        <v>497</v>
      </c>
      <c r="S394" s="48" t="s">
        <v>418</v>
      </c>
      <c r="T394" s="48" t="s">
        <v>418</v>
      </c>
      <c r="U394" s="48" t="s">
        <v>422</v>
      </c>
      <c r="V394" s="48" t="s">
        <v>422</v>
      </c>
      <c r="W394" s="48" t="s">
        <v>422</v>
      </c>
      <c r="X394" s="48" t="s">
        <v>422</v>
      </c>
      <c r="Y394" s="48" t="s">
        <v>422</v>
      </c>
      <c r="Z394" s="48" t="s">
        <v>422</v>
      </c>
      <c r="AA394" s="48" t="s">
        <v>422</v>
      </c>
      <c r="AB394" s="48" t="s">
        <v>422</v>
      </c>
      <c r="AC394" s="48" t="s">
        <v>422</v>
      </c>
      <c r="AD394" s="48" t="s">
        <v>422</v>
      </c>
      <c r="AE394" s="48" t="s">
        <v>422</v>
      </c>
      <c r="AF394" s="48" t="s">
        <v>422</v>
      </c>
      <c r="AG394" s="48" t="s">
        <v>422</v>
      </c>
      <c r="AH394" s="48" t="s">
        <v>422</v>
      </c>
      <c r="AI394" s="48" t="s">
        <v>422</v>
      </c>
      <c r="AJ394" s="48" t="s">
        <v>422</v>
      </c>
      <c r="AK394" s="48" t="s">
        <v>422</v>
      </c>
      <c r="AL394" s="48" t="s">
        <v>422</v>
      </c>
      <c r="AM394" s="48" t="s">
        <v>422</v>
      </c>
      <c r="AN394" s="48" t="s">
        <v>422</v>
      </c>
      <c r="AO394" s="48" t="s">
        <v>422</v>
      </c>
      <c r="AP394" s="48" t="s">
        <v>422</v>
      </c>
      <c r="AQ394" s="48" t="s">
        <v>422</v>
      </c>
      <c r="AR394" s="48" t="s">
        <v>422</v>
      </c>
      <c r="AS394" s="48" t="s">
        <v>422</v>
      </c>
      <c r="AT394" s="48" t="s">
        <v>422</v>
      </c>
      <c r="AU394" s="48" t="s">
        <v>422</v>
      </c>
      <c r="AV394" s="48" t="s">
        <v>422</v>
      </c>
      <c r="AW394" s="48" t="s">
        <v>422</v>
      </c>
      <c r="AX394" s="48" t="s">
        <v>422</v>
      </c>
      <c r="AY394" s="48" t="s">
        <v>422</v>
      </c>
      <c r="AZ394" s="51" t="s">
        <v>422</v>
      </c>
    </row>
    <row r="395" ht="15.75" customHeight="1">
      <c r="A395" s="40">
        <v>352.0</v>
      </c>
      <c r="B395" s="28" t="s">
        <v>1732</v>
      </c>
      <c r="C395" s="41"/>
      <c r="D395" s="42">
        <f t="array" ref="D395">index(systems,match($A395,INDEX(systems,0,1),),3)</f>
        <v>-13.703</v>
      </c>
      <c r="E395" s="42">
        <f t="array" ref="E395">index(systems,match($A395,INDEX(systems,0,1),),4)</f>
        <v>-197.583</v>
      </c>
      <c r="F395" s="43" t="str">
        <f>IFERROR(__xludf.DUMMYFUNCTION("let(row, match($B395&amp;if($C395&lt;&gt;"""","" [""&amp;$C395&amp;""]"",""""),index(nebulae,,2),0),join("","",iferror(round(index(nebulae,row,5)/2,3),1),iferror(round(index(nebulae,row,6)/2,3),1),0))"),"1,1,0")</f>
        <v>1,1,0</v>
      </c>
      <c r="G395" s="44" t="s">
        <v>1733</v>
      </c>
      <c r="H395" s="45">
        <f t="array" ref="H395">let(systemId,match(A395,index(systems,0,1),),refSystemId,match($H$1,index(systems,0,1),),x,index(systems,systemId,3),y,index(systems,systemId,4),refX,index(systems,refSystemId,3),refY,index(systems,refSystemId,4),round(sqrt((x-refX)^2+(y-refY)^2),3))</f>
        <v>198.058</v>
      </c>
      <c r="I395" s="28" t="s">
        <v>418</v>
      </c>
      <c r="J395" s="41"/>
      <c r="K395" s="41"/>
      <c r="L395" s="41"/>
      <c r="M395" s="28" t="s">
        <v>755</v>
      </c>
      <c r="N395" s="28" t="s">
        <v>1120</v>
      </c>
      <c r="O395" s="48" t="s">
        <v>1120</v>
      </c>
      <c r="P395" s="48" t="s">
        <v>1120</v>
      </c>
      <c r="Q395" s="48" t="s">
        <v>1120</v>
      </c>
      <c r="R395" s="48" t="s">
        <v>1120</v>
      </c>
      <c r="S395" s="48" t="s">
        <v>1120</v>
      </c>
      <c r="T395" s="48" t="s">
        <v>1120</v>
      </c>
      <c r="U395" s="48" t="s">
        <v>1120</v>
      </c>
      <c r="V395" s="48" t="s">
        <v>1120</v>
      </c>
      <c r="W395" s="48" t="s">
        <v>1120</v>
      </c>
      <c r="X395" s="48" t="s">
        <v>1734</v>
      </c>
      <c r="Y395" s="48" t="s">
        <v>1734</v>
      </c>
      <c r="Z395" s="48" t="s">
        <v>1734</v>
      </c>
      <c r="AA395" s="48" t="s">
        <v>1734</v>
      </c>
      <c r="AB395" s="48" t="s">
        <v>1734</v>
      </c>
      <c r="AC395" s="48" t="s">
        <v>1734</v>
      </c>
      <c r="AD395" s="48" t="s">
        <v>1734</v>
      </c>
      <c r="AE395" s="48" t="s">
        <v>1734</v>
      </c>
      <c r="AF395" s="48" t="s">
        <v>1734</v>
      </c>
      <c r="AG395" s="48" t="s">
        <v>1734</v>
      </c>
      <c r="AH395" s="48" t="s">
        <v>1734</v>
      </c>
      <c r="AI395" s="48" t="s">
        <v>1734</v>
      </c>
      <c r="AJ395" s="48" t="s">
        <v>1734</v>
      </c>
      <c r="AK395" s="48" t="s">
        <v>1734</v>
      </c>
      <c r="AL395" s="48" t="s">
        <v>1734</v>
      </c>
      <c r="AM395" s="48" t="s">
        <v>1734</v>
      </c>
      <c r="AN395" s="48" t="s">
        <v>1734</v>
      </c>
      <c r="AO395" s="48" t="s">
        <v>1734</v>
      </c>
      <c r="AP395" s="48" t="s">
        <v>1734</v>
      </c>
      <c r="AQ395" s="48" t="s">
        <v>1734</v>
      </c>
      <c r="AR395" s="48" t="s">
        <v>1734</v>
      </c>
      <c r="AS395" s="48" t="s">
        <v>1734</v>
      </c>
      <c r="AT395" s="48" t="s">
        <v>1734</v>
      </c>
      <c r="AU395" s="48" t="s">
        <v>1734</v>
      </c>
      <c r="AV395" s="48" t="s">
        <v>1734</v>
      </c>
      <c r="AW395" s="48" t="s">
        <v>1734</v>
      </c>
      <c r="AX395" s="48" t="s">
        <v>1734</v>
      </c>
      <c r="AY395" s="48" t="s">
        <v>1734</v>
      </c>
      <c r="AZ395" s="51" t="s">
        <v>1734</v>
      </c>
    </row>
    <row r="396" ht="15.75" customHeight="1">
      <c r="A396" s="40">
        <v>353.0</v>
      </c>
      <c r="B396" s="28" t="s">
        <v>1735</v>
      </c>
      <c r="C396" s="41"/>
      <c r="D396" s="42">
        <f t="array" ref="D396">index(systems,match($A396,INDEX(systems,0,1),),3)</f>
        <v>-336.189</v>
      </c>
      <c r="E396" s="42">
        <f t="array" ref="E396">index(systems,match($A396,INDEX(systems,0,1),),4)</f>
        <v>-15.482</v>
      </c>
      <c r="F396" s="43" t="str">
        <f>IFERROR(__xludf.DUMMYFUNCTION("let(row, match($B396&amp;if($C396&lt;&gt;"""","" [""&amp;$C396&amp;""]"",""""),index(nebulae,,2),0),join("","",iferror(round(index(nebulae,row,5)/2,3),1),iferror(round(index(nebulae,row,6)/2,3),1),0))"),"1,1,0")</f>
        <v>1,1,0</v>
      </c>
      <c r="G396" s="44" t="s">
        <v>1736</v>
      </c>
      <c r="H396" s="45">
        <f t="array" ref="H396">let(systemId,match(A396,index(systems,0,1),),refSystemId,match($H$1,index(systems,0,1),),x,index(systems,systemId,3),y,index(systems,systemId,4),refX,index(systems,refSystemId,3),refY,index(systems,refSystemId,4),round(sqrt((x-refX)^2+(y-refY)^2),3))</f>
        <v>336.545</v>
      </c>
      <c r="I396" s="53"/>
      <c r="J396" s="53"/>
      <c r="K396" s="53"/>
      <c r="L396" s="53"/>
      <c r="M396" s="53"/>
      <c r="N396" s="28" t="s">
        <v>449</v>
      </c>
      <c r="O396" s="48" t="s">
        <v>449</v>
      </c>
      <c r="P396" s="48" t="s">
        <v>449</v>
      </c>
      <c r="Q396" s="48" t="s">
        <v>449</v>
      </c>
      <c r="R396" s="48" t="s">
        <v>449</v>
      </c>
      <c r="S396" s="48" t="s">
        <v>449</v>
      </c>
      <c r="T396" s="48" t="s">
        <v>449</v>
      </c>
      <c r="U396" s="48" t="s">
        <v>449</v>
      </c>
      <c r="V396" s="48" t="s">
        <v>449</v>
      </c>
      <c r="W396" s="48" t="s">
        <v>449</v>
      </c>
      <c r="X396" s="48" t="s">
        <v>449</v>
      </c>
      <c r="Y396" s="48" t="s">
        <v>449</v>
      </c>
      <c r="Z396" s="48" t="s">
        <v>449</v>
      </c>
      <c r="AA396" s="48" t="s">
        <v>700</v>
      </c>
      <c r="AB396" s="48" t="s">
        <v>700</v>
      </c>
      <c r="AC396" s="48" t="s">
        <v>700</v>
      </c>
      <c r="AD396" s="48" t="s">
        <v>700</v>
      </c>
      <c r="AE396" s="48" t="s">
        <v>700</v>
      </c>
      <c r="AF396" s="48" t="s">
        <v>700</v>
      </c>
      <c r="AG396" s="48" t="s">
        <v>700</v>
      </c>
      <c r="AH396" s="48" t="s">
        <v>701</v>
      </c>
      <c r="AI396" s="48" t="s">
        <v>464</v>
      </c>
      <c r="AJ396" s="48" t="s">
        <v>464</v>
      </c>
      <c r="AK396" s="48" t="s">
        <v>464</v>
      </c>
      <c r="AL396" s="48" t="s">
        <v>464</v>
      </c>
      <c r="AM396" s="48" t="s">
        <v>464</v>
      </c>
      <c r="AN396" s="48" t="s">
        <v>464</v>
      </c>
      <c r="AO396" s="48" t="s">
        <v>464</v>
      </c>
      <c r="AP396" s="48" t="s">
        <v>464</v>
      </c>
      <c r="AQ396" s="48" t="s">
        <v>464</v>
      </c>
      <c r="AR396" s="52" t="s">
        <v>464</v>
      </c>
      <c r="AS396" s="52" t="s">
        <v>466</v>
      </c>
      <c r="AT396" s="52" t="s">
        <v>467</v>
      </c>
      <c r="AU396" s="52" t="s">
        <v>467</v>
      </c>
      <c r="AV396" s="52" t="s">
        <v>467</v>
      </c>
      <c r="AW396" s="52" t="s">
        <v>467</v>
      </c>
      <c r="AX396" s="52" t="s">
        <v>468</v>
      </c>
      <c r="AY396" s="52" t="s">
        <v>468</v>
      </c>
      <c r="AZ396" s="49" t="s">
        <v>468</v>
      </c>
    </row>
    <row r="397" ht="15.75" customHeight="1">
      <c r="A397" s="40">
        <v>354.0</v>
      </c>
      <c r="B397" s="28" t="s">
        <v>1737</v>
      </c>
      <c r="C397" s="41"/>
      <c r="D397" s="42">
        <f t="array" ref="D397">index(systems,match($A397,INDEX(systems,0,1),),3)</f>
        <v>157.54</v>
      </c>
      <c r="E397" s="42">
        <f t="array" ref="E397">index(systems,match($A397,INDEX(systems,0,1),),4)</f>
        <v>-259.22</v>
      </c>
      <c r="F397" s="43" t="str">
        <f>IFERROR(__xludf.DUMMYFUNCTION("let(row, match($B397&amp;if($C397&lt;&gt;"""","" [""&amp;$C397&amp;""]"",""""),index(nebulae,,2),0),join("","",iferror(round(index(nebulae,row,5)/2,3),1),iferror(round(index(nebulae,row,6)/2,3),1),0))"),"1,1,0")</f>
        <v>1,1,0</v>
      </c>
      <c r="G397" s="44" t="s">
        <v>1738</v>
      </c>
      <c r="H397" s="45">
        <f t="array" ref="H397">let(systemId,match(A397,index(systems,0,1),),refSystemId,match($H$1,index(systems,0,1),),x,index(systems,systemId,3),y,index(systems,systemId,4),refX,index(systems,refSystemId,3),refY,index(systems,refSystemId,4),round(sqrt((x-refX)^2+(y-refY)^2),3))</f>
        <v>303.338</v>
      </c>
      <c r="I397" s="46" t="s">
        <v>408</v>
      </c>
      <c r="J397" s="46" t="s">
        <v>408</v>
      </c>
      <c r="K397" s="47" t="s">
        <v>408</v>
      </c>
      <c r="L397" s="47" t="s">
        <v>408</v>
      </c>
      <c r="M397" s="46" t="s">
        <v>408</v>
      </c>
      <c r="N397" s="28" t="s">
        <v>408</v>
      </c>
      <c r="O397" s="41"/>
      <c r="P397" s="48" t="s">
        <v>1294</v>
      </c>
      <c r="Q397" s="48" t="s">
        <v>1294</v>
      </c>
      <c r="R397" s="48" t="s">
        <v>1294</v>
      </c>
      <c r="S397" s="48" t="s">
        <v>1294</v>
      </c>
      <c r="T397" s="48" t="s">
        <v>1294</v>
      </c>
      <c r="U397" s="48" t="s">
        <v>491</v>
      </c>
      <c r="V397" s="48" t="s">
        <v>491</v>
      </c>
      <c r="W397" s="48" t="s">
        <v>491</v>
      </c>
      <c r="X397" s="48" t="s">
        <v>491</v>
      </c>
      <c r="Y397" s="48" t="s">
        <v>422</v>
      </c>
      <c r="Z397" s="48" t="s">
        <v>422</v>
      </c>
      <c r="AA397" s="48" t="s">
        <v>422</v>
      </c>
      <c r="AB397" s="48" t="s">
        <v>422</v>
      </c>
      <c r="AC397" s="48" t="s">
        <v>422</v>
      </c>
      <c r="AD397" s="48" t="s">
        <v>422</v>
      </c>
      <c r="AE397" s="48" t="s">
        <v>422</v>
      </c>
      <c r="AF397" s="48" t="s">
        <v>422</v>
      </c>
      <c r="AG397" s="48" t="s">
        <v>422</v>
      </c>
      <c r="AH397" s="48" t="s">
        <v>422</v>
      </c>
      <c r="AI397" s="48" t="s">
        <v>422</v>
      </c>
      <c r="AJ397" s="48" t="s">
        <v>422</v>
      </c>
      <c r="AK397" s="48" t="s">
        <v>422</v>
      </c>
      <c r="AL397" s="48" t="s">
        <v>422</v>
      </c>
      <c r="AM397" s="48" t="s">
        <v>422</v>
      </c>
      <c r="AN397" s="48" t="s">
        <v>422</v>
      </c>
      <c r="AO397" s="48" t="s">
        <v>422</v>
      </c>
      <c r="AP397" s="48" t="s">
        <v>422</v>
      </c>
      <c r="AQ397" s="48" t="s">
        <v>422</v>
      </c>
      <c r="AR397" s="48" t="s">
        <v>422</v>
      </c>
      <c r="AS397" s="48" t="s">
        <v>422</v>
      </c>
      <c r="AT397" s="48" t="s">
        <v>422</v>
      </c>
      <c r="AU397" s="48" t="s">
        <v>422</v>
      </c>
      <c r="AV397" s="48" t="s">
        <v>422</v>
      </c>
      <c r="AW397" s="48" t="s">
        <v>422</v>
      </c>
      <c r="AX397" s="48" t="s">
        <v>422</v>
      </c>
      <c r="AY397" s="48" t="s">
        <v>422</v>
      </c>
      <c r="AZ397" s="28" t="s">
        <v>422</v>
      </c>
    </row>
    <row r="398" ht="15.75" customHeight="1">
      <c r="A398" s="40">
        <v>355.0</v>
      </c>
      <c r="B398" s="28" t="s">
        <v>1739</v>
      </c>
      <c r="C398" s="41"/>
      <c r="D398" s="42">
        <f t="array" ref="D398">index(systems,match($A398,INDEX(systems,0,1),),3)</f>
        <v>160.821</v>
      </c>
      <c r="E398" s="42">
        <f t="array" ref="E398">index(systems,match($A398,INDEX(systems,0,1),),4)</f>
        <v>-136.233</v>
      </c>
      <c r="F398" s="43" t="str">
        <f>IFERROR(__xludf.DUMMYFUNCTION("let(row, match($B398&amp;if($C398&lt;&gt;"""","" [""&amp;$C398&amp;""]"",""""),index(nebulae,,2),0),join("","",iferror(round(index(nebulae,row,5)/2,3),1),iferror(round(index(nebulae,row,6)/2,3),1),0))"),"1,1,0")</f>
        <v>1,1,0</v>
      </c>
      <c r="G398" s="44" t="s">
        <v>1740</v>
      </c>
      <c r="H398" s="45">
        <f t="array" ref="H398">let(systemId,match(A398,index(systems,0,1),),refSystemId,match($H$1,index(systems,0,1),),x,index(systems,systemId,3),y,index(systems,systemId,4),refX,index(systems,refSystemId,3),refY,index(systems,refSystemId,4),round(sqrt((x-refX)^2+(y-refY)^2),3))</f>
        <v>210.767</v>
      </c>
      <c r="I398" s="46" t="s">
        <v>408</v>
      </c>
      <c r="J398" s="46" t="s">
        <v>408</v>
      </c>
      <c r="K398" s="47" t="s">
        <v>408</v>
      </c>
      <c r="L398" s="47" t="s">
        <v>408</v>
      </c>
      <c r="M398" s="46" t="s">
        <v>408</v>
      </c>
      <c r="N398" s="28" t="s">
        <v>408</v>
      </c>
      <c r="O398" s="41"/>
      <c r="P398" s="48" t="s">
        <v>656</v>
      </c>
      <c r="Q398" s="48" t="s">
        <v>656</v>
      </c>
      <c r="R398" s="48" t="s">
        <v>656</v>
      </c>
      <c r="S398" s="48" t="s">
        <v>656</v>
      </c>
      <c r="T398" s="48" t="s">
        <v>656</v>
      </c>
      <c r="U398" s="48" t="s">
        <v>502</v>
      </c>
      <c r="V398" s="48" t="s">
        <v>502</v>
      </c>
      <c r="W398" s="48" t="s">
        <v>502</v>
      </c>
      <c r="X398" s="48" t="s">
        <v>502</v>
      </c>
      <c r="Y398" s="48" t="s">
        <v>422</v>
      </c>
      <c r="Z398" s="48" t="s">
        <v>422</v>
      </c>
      <c r="AA398" s="48" t="s">
        <v>422</v>
      </c>
      <c r="AB398" s="48" t="s">
        <v>422</v>
      </c>
      <c r="AC398" s="48" t="s">
        <v>422</v>
      </c>
      <c r="AD398" s="48" t="s">
        <v>422</v>
      </c>
      <c r="AE398" s="48" t="s">
        <v>422</v>
      </c>
      <c r="AF398" s="48" t="s">
        <v>422</v>
      </c>
      <c r="AG398" s="48" t="s">
        <v>422</v>
      </c>
      <c r="AH398" s="48" t="s">
        <v>422</v>
      </c>
      <c r="AI398" s="48" t="s">
        <v>422</v>
      </c>
      <c r="AJ398" s="48" t="s">
        <v>422</v>
      </c>
      <c r="AK398" s="48" t="s">
        <v>422</v>
      </c>
      <c r="AL398" s="48" t="s">
        <v>422</v>
      </c>
      <c r="AM398" s="48" t="s">
        <v>422</v>
      </c>
      <c r="AN398" s="48" t="s">
        <v>422</v>
      </c>
      <c r="AO398" s="48" t="s">
        <v>422</v>
      </c>
      <c r="AP398" s="48" t="s">
        <v>422</v>
      </c>
      <c r="AQ398" s="48" t="s">
        <v>422</v>
      </c>
      <c r="AR398" s="48" t="s">
        <v>422</v>
      </c>
      <c r="AS398" s="48" t="s">
        <v>422</v>
      </c>
      <c r="AT398" s="48" t="s">
        <v>422</v>
      </c>
      <c r="AU398" s="48" t="s">
        <v>422</v>
      </c>
      <c r="AV398" s="52" t="s">
        <v>422</v>
      </c>
      <c r="AW398" s="48" t="s">
        <v>422</v>
      </c>
      <c r="AX398" s="48" t="s">
        <v>422</v>
      </c>
      <c r="AY398" s="48" t="s">
        <v>422</v>
      </c>
      <c r="AZ398" s="28" t="s">
        <v>422</v>
      </c>
    </row>
    <row r="399" ht="15.75" customHeight="1">
      <c r="A399" s="40">
        <v>356.0</v>
      </c>
      <c r="B399" s="28" t="s">
        <v>1741</v>
      </c>
      <c r="C399" s="41"/>
      <c r="D399" s="42">
        <f t="array" ref="D399">index(systems,match($A399,INDEX(systems,0,1),),3)</f>
        <v>269.339</v>
      </c>
      <c r="E399" s="42">
        <f t="array" ref="E399">index(systems,match($A399,INDEX(systems,0,1),),4)</f>
        <v>-32.361</v>
      </c>
      <c r="F399" s="43" t="str">
        <f>IFERROR(__xludf.DUMMYFUNCTION("let(row, match($B399&amp;if($C399&lt;&gt;"""","" [""&amp;$C399&amp;""]"",""""),index(nebulae,,2),0),join("","",iferror(round(index(nebulae,row,5)/2,3),1),iferror(round(index(nebulae,row,6)/2,3),1),0))"),"1,1,0")</f>
        <v>1,1,0</v>
      </c>
      <c r="G399" s="44" t="s">
        <v>1742</v>
      </c>
      <c r="H399" s="45">
        <f t="array" ref="H399">let(systemId,match(A399,index(systems,0,1),),refSystemId,match($H$1,index(systems,0,1),),x,index(systems,systemId,3),y,index(systems,systemId,4),refX,index(systems,refSystemId,3),refY,index(systems,refSystemId,4),round(sqrt((x-refX)^2+(y-refY)^2),3))</f>
        <v>271.276</v>
      </c>
      <c r="I399" s="41"/>
      <c r="J399" s="28" t="s">
        <v>418</v>
      </c>
      <c r="K399" s="41"/>
      <c r="L399" s="41"/>
      <c r="M399" s="41"/>
      <c r="N399" s="28" t="s">
        <v>1574</v>
      </c>
      <c r="O399" s="48" t="s">
        <v>1574</v>
      </c>
      <c r="P399" s="48" t="s">
        <v>1574</v>
      </c>
      <c r="Q399" s="48" t="s">
        <v>1574</v>
      </c>
      <c r="R399" s="48" t="s">
        <v>1574</v>
      </c>
      <c r="S399" s="48" t="s">
        <v>1574</v>
      </c>
      <c r="T399" s="48" t="s">
        <v>1574</v>
      </c>
      <c r="U399" s="48" t="s">
        <v>1574</v>
      </c>
      <c r="V399" s="48" t="s">
        <v>1574</v>
      </c>
      <c r="W399" s="48" t="s">
        <v>1574</v>
      </c>
      <c r="X399" s="48" t="s">
        <v>1574</v>
      </c>
      <c r="Y399" s="48" t="s">
        <v>1575</v>
      </c>
      <c r="Z399" s="48" t="s">
        <v>1575</v>
      </c>
      <c r="AA399" s="48" t="s">
        <v>1576</v>
      </c>
      <c r="AB399" s="48" t="s">
        <v>1576</v>
      </c>
      <c r="AC399" s="48" t="s">
        <v>1576</v>
      </c>
      <c r="AD399" s="48" t="s">
        <v>1576</v>
      </c>
      <c r="AE399" s="48" t="s">
        <v>1576</v>
      </c>
      <c r="AF399" s="48" t="s">
        <v>1576</v>
      </c>
      <c r="AG399" s="48" t="s">
        <v>1576</v>
      </c>
      <c r="AH399" s="48" t="s">
        <v>1576</v>
      </c>
      <c r="AI399" s="48" t="s">
        <v>1576</v>
      </c>
      <c r="AJ399" s="48" t="s">
        <v>1576</v>
      </c>
      <c r="AK399" s="48" t="s">
        <v>1576</v>
      </c>
      <c r="AL399" s="48" t="s">
        <v>1576</v>
      </c>
      <c r="AM399" s="48" t="s">
        <v>1576</v>
      </c>
      <c r="AN399" s="48" t="s">
        <v>1576</v>
      </c>
      <c r="AO399" s="48" t="s">
        <v>1575</v>
      </c>
      <c r="AP399" s="48" t="s">
        <v>1575</v>
      </c>
      <c r="AQ399" s="48" t="s">
        <v>1575</v>
      </c>
      <c r="AR399" s="48" t="s">
        <v>1575</v>
      </c>
      <c r="AS399" s="48" t="s">
        <v>1575</v>
      </c>
      <c r="AT399" s="48" t="s">
        <v>1575</v>
      </c>
      <c r="AU399" s="48" t="s">
        <v>1575</v>
      </c>
      <c r="AV399" s="48" t="s">
        <v>1575</v>
      </c>
      <c r="AW399" s="48" t="s">
        <v>1575</v>
      </c>
      <c r="AX399" s="48" t="s">
        <v>1575</v>
      </c>
      <c r="AY399" s="48" t="s">
        <v>1575</v>
      </c>
      <c r="AZ399" s="28" t="s">
        <v>1575</v>
      </c>
    </row>
    <row r="400" ht="15.75" customHeight="1">
      <c r="A400" s="40">
        <v>357.0</v>
      </c>
      <c r="B400" s="28" t="s">
        <v>1743</v>
      </c>
      <c r="C400" s="41"/>
      <c r="D400" s="42">
        <f t="array" ref="D400">index(systems,match($A400,INDEX(systems,0,1),),3)</f>
        <v>67.938</v>
      </c>
      <c r="E400" s="42">
        <f t="array" ref="E400">index(systems,match($A400,INDEX(systems,0,1),),4)</f>
        <v>-256.43</v>
      </c>
      <c r="F400" s="43" t="str">
        <f>IFERROR(__xludf.DUMMYFUNCTION("let(row, match($B400&amp;if($C400&lt;&gt;"""","" [""&amp;$C400&amp;""]"",""""),index(nebulae,,2),0),join("","",iferror(round(index(nebulae,row,5)/2,3),1),iferror(round(index(nebulae,row,6)/2,3),1),0))"),"1,1,0")</f>
        <v>1,1,0</v>
      </c>
      <c r="G400" s="44" t="s">
        <v>1744</v>
      </c>
      <c r="H400" s="45">
        <f t="array" ref="H400">let(systemId,match(A400,index(systems,0,1),),refSystemId,match($H$1,index(systems,0,1),),x,index(systems,systemId,3),y,index(systems,systemId,4),refX,index(systems,refSystemId,3),refY,index(systems,refSystemId,4),round(sqrt((x-refX)^2+(y-refY)^2),3))</f>
        <v>265.277</v>
      </c>
      <c r="I400" s="46" t="s">
        <v>408</v>
      </c>
      <c r="J400" s="46" t="s">
        <v>408</v>
      </c>
      <c r="K400" s="46" t="s">
        <v>408</v>
      </c>
      <c r="L400" s="46" t="s">
        <v>408</v>
      </c>
      <c r="M400" s="46" t="s">
        <v>408</v>
      </c>
      <c r="N400" s="28" t="s">
        <v>408</v>
      </c>
      <c r="O400" s="41"/>
      <c r="P400" s="48" t="s">
        <v>986</v>
      </c>
      <c r="Q400" s="48" t="s">
        <v>986</v>
      </c>
      <c r="R400" s="48" t="s">
        <v>986</v>
      </c>
      <c r="S400" s="48" t="s">
        <v>986</v>
      </c>
      <c r="T400" s="48" t="s">
        <v>986</v>
      </c>
      <c r="U400" s="48" t="s">
        <v>986</v>
      </c>
      <c r="V400" s="48" t="s">
        <v>986</v>
      </c>
      <c r="W400" s="48" t="s">
        <v>986</v>
      </c>
      <c r="X400" s="48" t="s">
        <v>986</v>
      </c>
      <c r="Y400" s="48" t="s">
        <v>422</v>
      </c>
      <c r="Z400" s="48" t="s">
        <v>422</v>
      </c>
      <c r="AA400" s="48" t="s">
        <v>422</v>
      </c>
      <c r="AB400" s="48" t="s">
        <v>422</v>
      </c>
      <c r="AC400" s="48" t="s">
        <v>422</v>
      </c>
      <c r="AD400" s="48" t="s">
        <v>422</v>
      </c>
      <c r="AE400" s="48" t="s">
        <v>422</v>
      </c>
      <c r="AF400" s="48" t="s">
        <v>422</v>
      </c>
      <c r="AG400" s="48" t="s">
        <v>422</v>
      </c>
      <c r="AH400" s="48" t="s">
        <v>422</v>
      </c>
      <c r="AI400" s="48" t="s">
        <v>422</v>
      </c>
      <c r="AJ400" s="48" t="s">
        <v>422</v>
      </c>
      <c r="AK400" s="48" t="s">
        <v>422</v>
      </c>
      <c r="AL400" s="48" t="s">
        <v>422</v>
      </c>
      <c r="AM400" s="48" t="s">
        <v>422</v>
      </c>
      <c r="AN400" s="48" t="s">
        <v>422</v>
      </c>
      <c r="AO400" s="48" t="s">
        <v>422</v>
      </c>
      <c r="AP400" s="48" t="s">
        <v>422</v>
      </c>
      <c r="AQ400" s="48" t="s">
        <v>422</v>
      </c>
      <c r="AR400" s="48" t="s">
        <v>422</v>
      </c>
      <c r="AS400" s="48" t="s">
        <v>422</v>
      </c>
      <c r="AT400" s="48" t="s">
        <v>422</v>
      </c>
      <c r="AU400" s="48" t="s">
        <v>422</v>
      </c>
      <c r="AV400" s="48" t="s">
        <v>422</v>
      </c>
      <c r="AW400" s="48" t="s">
        <v>422</v>
      </c>
      <c r="AX400" s="48" t="s">
        <v>422</v>
      </c>
      <c r="AY400" s="48" t="s">
        <v>422</v>
      </c>
      <c r="AZ400" s="28" t="s">
        <v>422</v>
      </c>
    </row>
    <row r="401" ht="15.75" customHeight="1">
      <c r="A401" s="40">
        <v>358.0</v>
      </c>
      <c r="B401" s="28" t="s">
        <v>1745</v>
      </c>
      <c r="C401" s="41"/>
      <c r="D401" s="42">
        <f t="array" ref="D401">index(systems,match($A401,INDEX(systems,0,1),),3)</f>
        <v>-139.179</v>
      </c>
      <c r="E401" s="42">
        <f t="array" ref="E401">index(systems,match($A401,INDEX(systems,0,1),),4)</f>
        <v>-305.873</v>
      </c>
      <c r="F401" s="43" t="str">
        <f>IFERROR(__xludf.DUMMYFUNCTION("let(row, match($B401&amp;if($C401&lt;&gt;"""","" [""&amp;$C401&amp;""]"",""""),index(nebulae,,2),0),join("","",iferror(round(index(nebulae,row,5)/2,3),1),iferror(round(index(nebulae,row,6)/2,3),1),0))"),"1,1,0")</f>
        <v>1,1,0</v>
      </c>
      <c r="G401" s="44" t="s">
        <v>1746</v>
      </c>
      <c r="H401" s="45">
        <f t="array" ref="H401">let(systemId,match(A401,index(systems,0,1),),refSystemId,match($H$1,index(systems,0,1),),x,index(systems,systemId,3),y,index(systems,systemId,4),refX,index(systems,refSystemId,3),refY,index(systems,refSystemId,4),round(sqrt((x-refX)^2+(y-refY)^2),3))</f>
        <v>336.049</v>
      </c>
      <c r="I401" s="28" t="s">
        <v>408</v>
      </c>
      <c r="J401" s="48" t="s">
        <v>408</v>
      </c>
      <c r="K401" s="48" t="s">
        <v>408</v>
      </c>
      <c r="L401" s="48" t="s">
        <v>408</v>
      </c>
      <c r="M401" s="28" t="s">
        <v>408</v>
      </c>
      <c r="N401" s="28" t="s">
        <v>408</v>
      </c>
      <c r="O401" s="41"/>
      <c r="P401" s="48" t="s">
        <v>560</v>
      </c>
      <c r="Q401" s="48" t="s">
        <v>560</v>
      </c>
      <c r="R401" s="48" t="s">
        <v>560</v>
      </c>
      <c r="S401" s="48" t="s">
        <v>560</v>
      </c>
      <c r="T401" s="48" t="s">
        <v>560</v>
      </c>
      <c r="U401" s="48" t="s">
        <v>560</v>
      </c>
      <c r="V401" s="48" t="s">
        <v>560</v>
      </c>
      <c r="W401" s="48" t="s">
        <v>560</v>
      </c>
      <c r="X401" s="48" t="s">
        <v>560</v>
      </c>
      <c r="Y401" s="48" t="s">
        <v>422</v>
      </c>
      <c r="Z401" s="48" t="s">
        <v>422</v>
      </c>
      <c r="AA401" s="48" t="s">
        <v>422</v>
      </c>
      <c r="AB401" s="48" t="s">
        <v>422</v>
      </c>
      <c r="AC401" s="48" t="s">
        <v>422</v>
      </c>
      <c r="AD401" s="48" t="s">
        <v>422</v>
      </c>
      <c r="AE401" s="48" t="s">
        <v>422</v>
      </c>
      <c r="AF401" s="48" t="s">
        <v>422</v>
      </c>
      <c r="AG401" s="48" t="s">
        <v>422</v>
      </c>
      <c r="AH401" s="48" t="s">
        <v>422</v>
      </c>
      <c r="AI401" s="48" t="s">
        <v>422</v>
      </c>
      <c r="AJ401" s="48" t="s">
        <v>422</v>
      </c>
      <c r="AK401" s="48" t="s">
        <v>422</v>
      </c>
      <c r="AL401" s="48" t="s">
        <v>422</v>
      </c>
      <c r="AM401" s="48" t="s">
        <v>422</v>
      </c>
      <c r="AN401" s="48" t="s">
        <v>422</v>
      </c>
      <c r="AO401" s="48" t="s">
        <v>422</v>
      </c>
      <c r="AP401" s="48" t="s">
        <v>422</v>
      </c>
      <c r="AQ401" s="48" t="s">
        <v>422</v>
      </c>
      <c r="AR401" s="48" t="s">
        <v>422</v>
      </c>
      <c r="AS401" s="48" t="s">
        <v>422</v>
      </c>
      <c r="AT401" s="48" t="s">
        <v>422</v>
      </c>
      <c r="AU401" s="48" t="s">
        <v>422</v>
      </c>
      <c r="AV401" s="48" t="s">
        <v>422</v>
      </c>
      <c r="AW401" s="48" t="s">
        <v>422</v>
      </c>
      <c r="AX401" s="48" t="s">
        <v>422</v>
      </c>
      <c r="AY401" s="48" t="s">
        <v>422</v>
      </c>
      <c r="AZ401" s="51" t="s">
        <v>422</v>
      </c>
    </row>
    <row r="402" ht="15.75" customHeight="1">
      <c r="A402" s="40">
        <v>359.0</v>
      </c>
      <c r="B402" s="28" t="s">
        <v>1747</v>
      </c>
      <c r="C402" s="41"/>
      <c r="D402" s="42">
        <f t="array" ref="D402">index(systems,match($A402,INDEX(systems,0,1),),3)</f>
        <v>-277.973</v>
      </c>
      <c r="E402" s="42">
        <f t="array" ref="E402">index(systems,match($A402,INDEX(systems,0,1),),4)</f>
        <v>5.192</v>
      </c>
      <c r="F402" s="43" t="str">
        <f>IFERROR(__xludf.DUMMYFUNCTION("let(row, match($B402&amp;if($C402&lt;&gt;"""","" [""&amp;$C402&amp;""]"",""""),index(nebulae,,2),0),join("","",iferror(round(index(nebulae,row,5)/2,3),1),iferror(round(index(nebulae,row,6)/2,3),1),0))"),"1,1,0")</f>
        <v>1,1,0</v>
      </c>
      <c r="G402" s="44" t="s">
        <v>1748</v>
      </c>
      <c r="H402" s="45">
        <f t="array" ref="H402">let(systemId,match(A402,index(systems,0,1),),refSystemId,match($H$1,index(systems,0,1),),x,index(systems,systemId,3),y,index(systems,systemId,4),refX,index(systems,refSystemId,3),refY,index(systems,refSystemId,4),round(sqrt((x-refX)^2+(y-refY)^2),3))</f>
        <v>278.021</v>
      </c>
      <c r="I402" s="46" t="s">
        <v>418</v>
      </c>
      <c r="J402" s="47" t="s">
        <v>418</v>
      </c>
      <c r="K402" s="47" t="s">
        <v>418</v>
      </c>
      <c r="L402" s="46" t="s">
        <v>418</v>
      </c>
      <c r="M402" s="53"/>
      <c r="N402" s="28" t="s">
        <v>560</v>
      </c>
      <c r="O402" s="48" t="s">
        <v>560</v>
      </c>
      <c r="P402" s="48" t="s">
        <v>560</v>
      </c>
      <c r="Q402" s="48" t="s">
        <v>560</v>
      </c>
      <c r="R402" s="48" t="s">
        <v>560</v>
      </c>
      <c r="S402" s="48" t="s">
        <v>560</v>
      </c>
      <c r="T402" s="48" t="s">
        <v>671</v>
      </c>
      <c r="U402" s="48" t="s">
        <v>671</v>
      </c>
      <c r="V402" s="48" t="s">
        <v>671</v>
      </c>
      <c r="W402" s="48" t="s">
        <v>671</v>
      </c>
      <c r="X402" s="48" t="s">
        <v>671</v>
      </c>
      <c r="Y402" s="48" t="s">
        <v>1749</v>
      </c>
      <c r="Z402" s="48" t="s">
        <v>1749</v>
      </c>
      <c r="AA402" s="48" t="s">
        <v>1750</v>
      </c>
      <c r="AB402" s="48" t="s">
        <v>1750</v>
      </c>
      <c r="AC402" s="48" t="s">
        <v>1750</v>
      </c>
      <c r="AD402" s="48" t="s">
        <v>1750</v>
      </c>
      <c r="AE402" s="48" t="s">
        <v>1750</v>
      </c>
      <c r="AF402" s="48" t="s">
        <v>1750</v>
      </c>
      <c r="AG402" s="48" t="s">
        <v>1750</v>
      </c>
      <c r="AH402" s="48" t="s">
        <v>1751</v>
      </c>
      <c r="AI402" s="48" t="s">
        <v>1752</v>
      </c>
      <c r="AJ402" s="48" t="s">
        <v>1752</v>
      </c>
      <c r="AK402" s="48" t="s">
        <v>1752</v>
      </c>
      <c r="AL402" s="48" t="s">
        <v>1752</v>
      </c>
      <c r="AM402" s="48" t="s">
        <v>1752</v>
      </c>
      <c r="AN402" s="48" t="s">
        <v>1752</v>
      </c>
      <c r="AO402" s="48" t="s">
        <v>1752</v>
      </c>
      <c r="AP402" s="48" t="s">
        <v>1752</v>
      </c>
      <c r="AQ402" s="48" t="s">
        <v>1752</v>
      </c>
      <c r="AR402" s="48" t="s">
        <v>1752</v>
      </c>
      <c r="AS402" s="48" t="s">
        <v>1752</v>
      </c>
      <c r="AT402" s="48" t="s">
        <v>1753</v>
      </c>
      <c r="AU402" s="48" t="s">
        <v>1753</v>
      </c>
      <c r="AV402" s="48" t="s">
        <v>1753</v>
      </c>
      <c r="AW402" s="48" t="s">
        <v>1753</v>
      </c>
      <c r="AX402" s="52" t="s">
        <v>454</v>
      </c>
      <c r="AY402" s="48" t="s">
        <v>487</v>
      </c>
      <c r="AZ402" s="51" t="s">
        <v>1753</v>
      </c>
    </row>
    <row r="403" ht="15.75" customHeight="1">
      <c r="A403" s="40">
        <v>360.0</v>
      </c>
      <c r="B403" s="28" t="s">
        <v>1754</v>
      </c>
      <c r="C403" s="41"/>
      <c r="D403" s="42">
        <f t="array" ref="D403">index(systems,match($A403,INDEX(systems,0,1),),3)</f>
        <v>-44.042</v>
      </c>
      <c r="E403" s="42">
        <f t="array" ref="E403">index(systems,match($A403,INDEX(systems,0,1),),4)</f>
        <v>-96.418</v>
      </c>
      <c r="F403" s="43" t="str">
        <f>IFERROR(__xludf.DUMMYFUNCTION("let(row, match($B403&amp;if($C403&lt;&gt;"""","" [""&amp;$C403&amp;""]"",""""),index(nebulae,,2),0),join("","",iferror(round(index(nebulae,row,5)/2,3),1),iferror(round(index(nebulae,row,6)/2,3),1),0))"),"1,1,0")</f>
        <v>1,1,0</v>
      </c>
      <c r="G403" s="44" t="s">
        <v>1755</v>
      </c>
      <c r="H403" s="45">
        <f t="array" ref="H403">let(systemId,match(A403,index(systems,0,1),),refSystemId,match($H$1,index(systems,0,1),),x,index(systems,systemId,3),y,index(systems,systemId,4),refX,index(systems,refSystemId,3),refY,index(systems,refSystemId,4),round(sqrt((x-refX)^2+(y-refY)^2),3))</f>
        <v>106.001</v>
      </c>
      <c r="I403" s="46" t="s">
        <v>408</v>
      </c>
      <c r="J403" s="47" t="s">
        <v>408</v>
      </c>
      <c r="K403" s="47" t="s">
        <v>408</v>
      </c>
      <c r="L403" s="47" t="s">
        <v>408</v>
      </c>
      <c r="M403" s="46" t="s">
        <v>408</v>
      </c>
      <c r="N403" s="28" t="s">
        <v>408</v>
      </c>
      <c r="O403" s="41"/>
      <c r="P403" s="48" t="s">
        <v>560</v>
      </c>
      <c r="Q403" s="48" t="s">
        <v>560</v>
      </c>
      <c r="R403" s="48" t="s">
        <v>560</v>
      </c>
      <c r="S403" s="48" t="s">
        <v>560</v>
      </c>
      <c r="T403" s="48" t="s">
        <v>560</v>
      </c>
      <c r="U403" s="48" t="s">
        <v>427</v>
      </c>
      <c r="V403" s="48" t="s">
        <v>427</v>
      </c>
      <c r="W403" s="48" t="s">
        <v>427</v>
      </c>
      <c r="X403" s="48" t="s">
        <v>427</v>
      </c>
      <c r="Y403" s="48" t="s">
        <v>422</v>
      </c>
      <c r="Z403" s="48" t="s">
        <v>422</v>
      </c>
      <c r="AA403" s="48" t="s">
        <v>422</v>
      </c>
      <c r="AB403" s="48" t="s">
        <v>422</v>
      </c>
      <c r="AC403" s="48" t="s">
        <v>422</v>
      </c>
      <c r="AD403" s="48" t="s">
        <v>422</v>
      </c>
      <c r="AE403" s="48" t="s">
        <v>422</v>
      </c>
      <c r="AF403" s="48" t="s">
        <v>422</v>
      </c>
      <c r="AG403" s="48" t="s">
        <v>422</v>
      </c>
      <c r="AH403" s="48" t="s">
        <v>422</v>
      </c>
      <c r="AI403" s="48" t="s">
        <v>422</v>
      </c>
      <c r="AJ403" s="48" t="s">
        <v>422</v>
      </c>
      <c r="AK403" s="48" t="s">
        <v>422</v>
      </c>
      <c r="AL403" s="48" t="s">
        <v>422</v>
      </c>
      <c r="AM403" s="48" t="s">
        <v>422</v>
      </c>
      <c r="AN403" s="48" t="s">
        <v>422</v>
      </c>
      <c r="AO403" s="48" t="s">
        <v>422</v>
      </c>
      <c r="AP403" s="48" t="s">
        <v>422</v>
      </c>
      <c r="AQ403" s="48" t="s">
        <v>422</v>
      </c>
      <c r="AR403" s="48" t="s">
        <v>422</v>
      </c>
      <c r="AS403" s="52" t="s">
        <v>422</v>
      </c>
      <c r="AT403" s="52" t="s">
        <v>422</v>
      </c>
      <c r="AU403" s="52" t="s">
        <v>422</v>
      </c>
      <c r="AV403" s="52" t="s">
        <v>422</v>
      </c>
      <c r="AW403" s="48" t="s">
        <v>422</v>
      </c>
      <c r="AX403" s="48" t="s">
        <v>422</v>
      </c>
      <c r="AY403" s="48" t="s">
        <v>422</v>
      </c>
      <c r="AZ403" s="51" t="s">
        <v>422</v>
      </c>
    </row>
    <row r="404" ht="15.75" customHeight="1">
      <c r="A404" s="40">
        <v>3151.0</v>
      </c>
      <c r="B404" s="28" t="s">
        <v>1756</v>
      </c>
      <c r="C404" s="41"/>
      <c r="D404" s="42">
        <f t="array" ref="D404">index(systems,match($A404,INDEX(systems,0,1),),3)</f>
        <v>-51.958</v>
      </c>
      <c r="E404" s="42">
        <f t="array" ref="E404">index(systems,match($A404,INDEX(systems,0,1),),4)</f>
        <v>-444.27</v>
      </c>
      <c r="F404" s="43" t="str">
        <f>IFERROR(__xludf.DUMMYFUNCTION("let(row, match($B404&amp;if($C404&lt;&gt;"""","" [""&amp;$C404&amp;""]"",""""),index(nebulae,,2),0),join("","",iferror(round(index(nebulae,row,5)/2,3),1),iferror(round(index(nebulae,row,6)/2,3),1),0))"),"1,1,0")</f>
        <v>1,1,0</v>
      </c>
      <c r="G404" s="44" t="s">
        <v>1757</v>
      </c>
      <c r="H404" s="45">
        <f t="array" ref="H404">let(systemId,match(A404,index(systems,0,1),),refSystemId,match($H$1,index(systems,0,1),),x,index(systems,systemId,3),y,index(systems,systemId,4),refX,index(systems,refSystemId,3),refY,index(systems,refSystemId,4),round(sqrt((x-refX)^2+(y-refY)^2),3))</f>
        <v>447.298</v>
      </c>
      <c r="I404" s="51" t="s">
        <v>408</v>
      </c>
      <c r="J404" s="51" t="s">
        <v>408</v>
      </c>
      <c r="K404" s="51" t="s">
        <v>408</v>
      </c>
      <c r="L404" s="51" t="s">
        <v>408</v>
      </c>
      <c r="M404" s="51" t="s">
        <v>408</v>
      </c>
      <c r="N404" s="51" t="s">
        <v>408</v>
      </c>
      <c r="O404" s="55"/>
      <c r="P404" s="56" t="s">
        <v>408</v>
      </c>
      <c r="Q404" s="51" t="s">
        <v>418</v>
      </c>
      <c r="R404" s="56" t="s">
        <v>418</v>
      </c>
      <c r="S404" s="56" t="s">
        <v>418</v>
      </c>
      <c r="T404" s="51" t="s">
        <v>418</v>
      </c>
      <c r="U404" s="56" t="s">
        <v>418</v>
      </c>
      <c r="V404" s="51" t="s">
        <v>418</v>
      </c>
      <c r="W404" s="56" t="s">
        <v>418</v>
      </c>
      <c r="X404" s="51" t="s">
        <v>418</v>
      </c>
      <c r="Y404" s="51" t="s">
        <v>576</v>
      </c>
      <c r="Z404" s="48" t="s">
        <v>422</v>
      </c>
      <c r="AA404" s="56" t="s">
        <v>422</v>
      </c>
      <c r="AB404" s="56" t="s">
        <v>422</v>
      </c>
      <c r="AC404" s="56" t="s">
        <v>422</v>
      </c>
      <c r="AD404" s="56" t="s">
        <v>422</v>
      </c>
      <c r="AE404" s="56" t="s">
        <v>422</v>
      </c>
      <c r="AF404" s="56" t="s">
        <v>422</v>
      </c>
      <c r="AG404" s="56" t="s">
        <v>422</v>
      </c>
      <c r="AH404" s="56" t="s">
        <v>422</v>
      </c>
      <c r="AI404" s="56" t="s">
        <v>422</v>
      </c>
      <c r="AJ404" s="56" t="s">
        <v>422</v>
      </c>
      <c r="AK404" s="56" t="s">
        <v>422</v>
      </c>
      <c r="AL404" s="56" t="s">
        <v>422</v>
      </c>
      <c r="AM404" s="56" t="s">
        <v>422</v>
      </c>
      <c r="AN404" s="56" t="s">
        <v>422</v>
      </c>
      <c r="AO404" s="56" t="s">
        <v>422</v>
      </c>
      <c r="AP404" s="56" t="s">
        <v>422</v>
      </c>
      <c r="AQ404" s="56" t="s">
        <v>422</v>
      </c>
      <c r="AR404" s="56" t="s">
        <v>422</v>
      </c>
      <c r="AS404" s="56" t="s">
        <v>422</v>
      </c>
      <c r="AT404" s="56" t="s">
        <v>422</v>
      </c>
      <c r="AU404" s="56" t="s">
        <v>422</v>
      </c>
      <c r="AV404" s="56" t="s">
        <v>422</v>
      </c>
      <c r="AW404" s="56" t="s">
        <v>422</v>
      </c>
      <c r="AX404" s="56" t="s">
        <v>422</v>
      </c>
      <c r="AY404" s="56" t="s">
        <v>422</v>
      </c>
      <c r="AZ404" s="28" t="s">
        <v>422</v>
      </c>
    </row>
    <row r="405" ht="15.75" customHeight="1">
      <c r="A405" s="40">
        <v>361.0</v>
      </c>
      <c r="B405" s="28" t="s">
        <v>1758</v>
      </c>
      <c r="C405" s="41"/>
      <c r="D405" s="42">
        <f t="array" ref="D405">index(systems,match($A405,INDEX(systems,0,1),),3)</f>
        <v>-162.862</v>
      </c>
      <c r="E405" s="42">
        <f t="array" ref="E405">index(systems,match($A405,INDEX(systems,0,1),),4)</f>
        <v>-45.28</v>
      </c>
      <c r="F405" s="43" t="str">
        <f>IFERROR(__xludf.DUMMYFUNCTION("let(row, match($B405&amp;if($C405&lt;&gt;"""","" [""&amp;$C405&amp;""]"",""""),index(nebulae,,2),0),join("","",iferror(round(index(nebulae,row,5)/2,3),1),iferror(round(index(nebulae,row,6)/2,3),1),0))"),"1,1,0")</f>
        <v>1,1,0</v>
      </c>
      <c r="G405" s="44" t="s">
        <v>1759</v>
      </c>
      <c r="H405" s="45">
        <f t="array" ref="H405">let(systemId,match(A405,index(systems,0,1),),refSystemId,match($H$1,index(systems,0,1),),x,index(systems,systemId,3),y,index(systems,systemId,4),refX,index(systems,refSystemId,3),refY,index(systems,refSystemId,4),round(sqrt((x-refX)^2+(y-refY)^2),3))</f>
        <v>169.039</v>
      </c>
      <c r="I405" s="46" t="s">
        <v>408</v>
      </c>
      <c r="J405" s="47" t="s">
        <v>408</v>
      </c>
      <c r="K405" s="47" t="s">
        <v>408</v>
      </c>
      <c r="L405" s="46" t="s">
        <v>408</v>
      </c>
      <c r="M405" s="46" t="s">
        <v>408</v>
      </c>
      <c r="N405" s="28" t="s">
        <v>408</v>
      </c>
      <c r="O405" s="41"/>
      <c r="P405" s="48" t="s">
        <v>560</v>
      </c>
      <c r="Q405" s="48" t="s">
        <v>560</v>
      </c>
      <c r="R405" s="48" t="s">
        <v>560</v>
      </c>
      <c r="S405" s="48" t="s">
        <v>560</v>
      </c>
      <c r="T405" s="48" t="s">
        <v>560</v>
      </c>
      <c r="U405" s="48" t="s">
        <v>560</v>
      </c>
      <c r="V405" s="48" t="s">
        <v>560</v>
      </c>
      <c r="W405" s="48" t="s">
        <v>560</v>
      </c>
      <c r="X405" s="48" t="s">
        <v>560</v>
      </c>
      <c r="Y405" s="48" t="s">
        <v>836</v>
      </c>
      <c r="Z405" s="48" t="s">
        <v>836</v>
      </c>
      <c r="AA405" s="48" t="s">
        <v>836</v>
      </c>
      <c r="AB405" s="48" t="s">
        <v>836</v>
      </c>
      <c r="AC405" s="48" t="s">
        <v>836</v>
      </c>
      <c r="AD405" s="48" t="s">
        <v>836</v>
      </c>
      <c r="AE405" s="48" t="s">
        <v>836</v>
      </c>
      <c r="AF405" s="48" t="s">
        <v>836</v>
      </c>
      <c r="AG405" s="48" t="s">
        <v>836</v>
      </c>
      <c r="AH405" s="48" t="s">
        <v>836</v>
      </c>
      <c r="AI405" s="48" t="s">
        <v>836</v>
      </c>
      <c r="AJ405" s="48" t="s">
        <v>836</v>
      </c>
      <c r="AK405" s="48" t="s">
        <v>836</v>
      </c>
      <c r="AL405" s="48" t="s">
        <v>836</v>
      </c>
      <c r="AM405" s="48" t="s">
        <v>836</v>
      </c>
      <c r="AN405" s="48" t="s">
        <v>836</v>
      </c>
      <c r="AO405" s="48" t="s">
        <v>836</v>
      </c>
      <c r="AP405" s="48" t="s">
        <v>836</v>
      </c>
      <c r="AQ405" s="48" t="s">
        <v>836</v>
      </c>
      <c r="AR405" s="48" t="s">
        <v>836</v>
      </c>
      <c r="AS405" s="48" t="s">
        <v>837</v>
      </c>
      <c r="AT405" s="48" t="s">
        <v>837</v>
      </c>
      <c r="AU405" s="48" t="s">
        <v>837</v>
      </c>
      <c r="AV405" s="48" t="s">
        <v>946</v>
      </c>
      <c r="AW405" s="48" t="s">
        <v>946</v>
      </c>
      <c r="AX405" s="48" t="s">
        <v>605</v>
      </c>
      <c r="AY405" s="48" t="s">
        <v>605</v>
      </c>
      <c r="AZ405" s="51" t="s">
        <v>836</v>
      </c>
    </row>
    <row r="406" ht="15.75" customHeight="1">
      <c r="A406" s="40">
        <v>362.0</v>
      </c>
      <c r="B406" s="28" t="s">
        <v>1760</v>
      </c>
      <c r="C406" s="41"/>
      <c r="D406" s="42">
        <f t="array" ref="D406">index(systems,match($A406,INDEX(systems,0,1),),3)</f>
        <v>-185.36</v>
      </c>
      <c r="E406" s="42">
        <f t="array" ref="E406">index(systems,match($A406,INDEX(systems,0,1),),4)</f>
        <v>424.923</v>
      </c>
      <c r="F406" s="43" t="str">
        <f>IFERROR(__xludf.DUMMYFUNCTION("let(row, match($B406&amp;if($C406&lt;&gt;"""","" [""&amp;$C406&amp;""]"",""""),index(nebulae,,2),0),join("","",iferror(round(index(nebulae,row,5)/2,3),1),iferror(round(index(nebulae,row,6)/2,3),1),0))"),"1,1,0")</f>
        <v>1,1,0</v>
      </c>
      <c r="G406" s="44" t="s">
        <v>1761</v>
      </c>
      <c r="H406" s="45">
        <f t="array" ref="H406">let(systemId,match(A406,index(systems,0,1),),refSystemId,match($H$1,index(systems,0,1),),x,index(systems,systemId,3),y,index(systems,systemId,4),refX,index(systems,refSystemId,3),refY,index(systems,refSystemId,4),round(sqrt((x-refX)^2+(y-refY)^2),3))</f>
        <v>463.592</v>
      </c>
      <c r="I406" s="46" t="s">
        <v>408</v>
      </c>
      <c r="J406" s="46" t="s">
        <v>408</v>
      </c>
      <c r="K406" s="46" t="s">
        <v>408</v>
      </c>
      <c r="L406" s="46" t="s">
        <v>408</v>
      </c>
      <c r="M406" s="46" t="s">
        <v>408</v>
      </c>
      <c r="N406" s="28" t="s">
        <v>408</v>
      </c>
      <c r="O406" s="41"/>
      <c r="P406" s="48" t="s">
        <v>497</v>
      </c>
      <c r="Q406" s="48" t="s">
        <v>497</v>
      </c>
      <c r="R406" s="48" t="s">
        <v>497</v>
      </c>
      <c r="S406" s="48" t="s">
        <v>902</v>
      </c>
      <c r="T406" s="48" t="s">
        <v>902</v>
      </c>
      <c r="U406" s="48" t="s">
        <v>902</v>
      </c>
      <c r="V406" s="48" t="s">
        <v>902</v>
      </c>
      <c r="W406" s="48" t="s">
        <v>902</v>
      </c>
      <c r="X406" s="48" t="s">
        <v>902</v>
      </c>
      <c r="Y406" s="48" t="s">
        <v>902</v>
      </c>
      <c r="Z406" s="48" t="s">
        <v>902</v>
      </c>
      <c r="AA406" s="48" t="s">
        <v>1117</v>
      </c>
      <c r="AB406" s="48" t="s">
        <v>1117</v>
      </c>
      <c r="AC406" s="48" t="s">
        <v>417</v>
      </c>
      <c r="AD406" s="48" t="s">
        <v>417</v>
      </c>
      <c r="AE406" s="48" t="s">
        <v>417</v>
      </c>
      <c r="AF406" s="48" t="s">
        <v>417</v>
      </c>
      <c r="AG406" s="48" t="s">
        <v>417</v>
      </c>
      <c r="AH406" s="48" t="s">
        <v>417</v>
      </c>
      <c r="AI406" s="48" t="s">
        <v>417</v>
      </c>
      <c r="AJ406" s="48" t="s">
        <v>417</v>
      </c>
      <c r="AK406" s="48" t="s">
        <v>417</v>
      </c>
      <c r="AL406" s="48" t="s">
        <v>417</v>
      </c>
      <c r="AM406" s="48" t="s">
        <v>417</v>
      </c>
      <c r="AN406" s="48" t="s">
        <v>417</v>
      </c>
      <c r="AO406" s="48" t="s">
        <v>417</v>
      </c>
      <c r="AP406" s="48" t="s">
        <v>417</v>
      </c>
      <c r="AQ406" s="48" t="s">
        <v>417</v>
      </c>
      <c r="AR406" s="48" t="s">
        <v>417</v>
      </c>
      <c r="AS406" s="48" t="s">
        <v>417</v>
      </c>
      <c r="AT406" s="48" t="s">
        <v>417</v>
      </c>
      <c r="AU406" s="48" t="s">
        <v>417</v>
      </c>
      <c r="AV406" s="48" t="s">
        <v>417</v>
      </c>
      <c r="AW406" s="48" t="s">
        <v>417</v>
      </c>
      <c r="AX406" s="48" t="s">
        <v>417</v>
      </c>
      <c r="AY406" s="48" t="s">
        <v>850</v>
      </c>
      <c r="AZ406" s="51" t="s">
        <v>850</v>
      </c>
    </row>
    <row r="407" ht="15.75" customHeight="1">
      <c r="A407" s="40">
        <v>363.0</v>
      </c>
      <c r="B407" s="28" t="s">
        <v>1762</v>
      </c>
      <c r="C407" s="41"/>
      <c r="D407" s="42">
        <f t="array" ref="D407">index(systems,match($A407,INDEX(systems,0,1),),3)</f>
        <v>396.266</v>
      </c>
      <c r="E407" s="42">
        <f t="array" ref="E407">index(systems,match($A407,INDEX(systems,0,1),),4)</f>
        <v>-165.967</v>
      </c>
      <c r="F407" s="43" t="str">
        <f>IFERROR(__xludf.DUMMYFUNCTION("let(row, match($B407&amp;if($C407&lt;&gt;"""","" [""&amp;$C407&amp;""]"",""""),index(nebulae,,2),0),join("","",iferror(round(index(nebulae,row,5)/2,3),1),iferror(round(index(nebulae,row,6)/2,3),1),0))"),"1,1,0")</f>
        <v>1,1,0</v>
      </c>
      <c r="G407" s="44" t="s">
        <v>1763</v>
      </c>
      <c r="H407" s="45">
        <f t="array" ref="H407">let(systemId,match(A407,index(systems,0,1),),refSystemId,match($H$1,index(systems,0,1),),x,index(systems,systemId,3),y,index(systems,systemId,4),refX,index(systems,refSystemId,3),refY,index(systems,refSystemId,4),round(sqrt((x-refX)^2+(y-refY)^2),3))</f>
        <v>429.618</v>
      </c>
      <c r="I407" s="46" t="s">
        <v>408</v>
      </c>
      <c r="J407" s="46" t="s">
        <v>408</v>
      </c>
      <c r="K407" s="53"/>
      <c r="L407" s="53"/>
      <c r="M407" s="53"/>
      <c r="N407" s="28" t="s">
        <v>666</v>
      </c>
      <c r="O407" s="48" t="s">
        <v>666</v>
      </c>
      <c r="P407" s="48" t="s">
        <v>666</v>
      </c>
      <c r="Q407" s="48" t="s">
        <v>666</v>
      </c>
      <c r="R407" s="48" t="s">
        <v>666</v>
      </c>
      <c r="S407" s="48" t="s">
        <v>666</v>
      </c>
      <c r="T407" s="48" t="s">
        <v>666</v>
      </c>
      <c r="U407" s="48" t="s">
        <v>666</v>
      </c>
      <c r="V407" s="48" t="s">
        <v>666</v>
      </c>
      <c r="W407" s="48" t="s">
        <v>666</v>
      </c>
      <c r="X407" s="48" t="s">
        <v>666</v>
      </c>
      <c r="Y407" s="48" t="s">
        <v>666</v>
      </c>
      <c r="Z407" s="48" t="s">
        <v>666</v>
      </c>
      <c r="AA407" s="48" t="s">
        <v>1024</v>
      </c>
      <c r="AB407" s="48" t="s">
        <v>1024</v>
      </c>
      <c r="AC407" s="48" t="s">
        <v>1024</v>
      </c>
      <c r="AD407" s="48" t="s">
        <v>1024</v>
      </c>
      <c r="AE407" s="48" t="s">
        <v>1024</v>
      </c>
      <c r="AF407" s="48" t="s">
        <v>1024</v>
      </c>
      <c r="AG407" s="48" t="s">
        <v>1024</v>
      </c>
      <c r="AH407" s="48" t="s">
        <v>1024</v>
      </c>
      <c r="AI407" s="48" t="s">
        <v>1024</v>
      </c>
      <c r="AJ407" s="48" t="s">
        <v>1024</v>
      </c>
      <c r="AK407" s="48" t="s">
        <v>1024</v>
      </c>
      <c r="AL407" s="48" t="s">
        <v>1024</v>
      </c>
      <c r="AM407" s="48" t="s">
        <v>1024</v>
      </c>
      <c r="AN407" s="48" t="s">
        <v>1024</v>
      </c>
      <c r="AO407" s="48" t="s">
        <v>666</v>
      </c>
      <c r="AP407" s="48" t="s">
        <v>666</v>
      </c>
      <c r="AQ407" s="48" t="s">
        <v>666</v>
      </c>
      <c r="AR407" s="48" t="s">
        <v>666</v>
      </c>
      <c r="AS407" s="48" t="s">
        <v>666</v>
      </c>
      <c r="AT407" s="48" t="s">
        <v>666</v>
      </c>
      <c r="AU407" s="48" t="s">
        <v>666</v>
      </c>
      <c r="AV407" s="48" t="s">
        <v>666</v>
      </c>
      <c r="AW407" s="48" t="s">
        <v>666</v>
      </c>
      <c r="AX407" s="48" t="s">
        <v>666</v>
      </c>
      <c r="AY407" s="48" t="s">
        <v>666</v>
      </c>
      <c r="AZ407" s="49" t="s">
        <v>666</v>
      </c>
    </row>
    <row r="408" ht="15.75" customHeight="1">
      <c r="A408" s="40">
        <v>364.0</v>
      </c>
      <c r="B408" s="28" t="s">
        <v>1764</v>
      </c>
      <c r="C408" s="41"/>
      <c r="D408" s="42">
        <f t="array" ref="D408">index(systems,match($A408,INDEX(systems,0,1),),3)</f>
        <v>-237.65</v>
      </c>
      <c r="E408" s="42">
        <f t="array" ref="E408">index(systems,match($A408,INDEX(systems,0,1),),4)</f>
        <v>-357.776</v>
      </c>
      <c r="F408" s="43" t="str">
        <f>IFERROR(__xludf.DUMMYFUNCTION("let(row, match($B408&amp;if($C408&lt;&gt;"""","" [""&amp;$C408&amp;""]"",""""),index(nebulae,,2),0),join("","",iferror(round(index(nebulae,row,5)/2,3),1),iferror(round(index(nebulae,row,6)/2,3),1),0))"),"1,1,0")</f>
        <v>1,1,0</v>
      </c>
      <c r="G408" s="44" t="s">
        <v>1765</v>
      </c>
      <c r="H408" s="45">
        <f t="array" ref="H408">let(systemId,match(A408,index(systems,0,1),),refSystemId,match($H$1,index(systems,0,1),),x,index(systems,systemId,3),y,index(systems,systemId,4),refX,index(systems,refSystemId,3),refY,index(systems,refSystemId,4),round(sqrt((x-refX)^2+(y-refY)^2),3))</f>
        <v>429.513</v>
      </c>
      <c r="I408" s="28" t="s">
        <v>408</v>
      </c>
      <c r="J408" s="28" t="s">
        <v>408</v>
      </c>
      <c r="K408" s="28" t="s">
        <v>408</v>
      </c>
      <c r="L408" s="28" t="s">
        <v>408</v>
      </c>
      <c r="M408" s="28" t="s">
        <v>408</v>
      </c>
      <c r="N408" s="28" t="s">
        <v>408</v>
      </c>
      <c r="O408" s="41"/>
      <c r="P408" s="48" t="s">
        <v>609</v>
      </c>
      <c r="Q408" s="48" t="s">
        <v>609</v>
      </c>
      <c r="R408" s="48" t="s">
        <v>609</v>
      </c>
      <c r="S408" s="48" t="s">
        <v>609</v>
      </c>
      <c r="T408" s="48" t="s">
        <v>609</v>
      </c>
      <c r="U408" s="48" t="s">
        <v>609</v>
      </c>
      <c r="V408" s="48" t="s">
        <v>609</v>
      </c>
      <c r="W408" s="48" t="s">
        <v>609</v>
      </c>
      <c r="X408" s="48" t="s">
        <v>576</v>
      </c>
      <c r="Y408" s="48" t="s">
        <v>576</v>
      </c>
      <c r="Z408" s="48" t="s">
        <v>576</v>
      </c>
      <c r="AA408" s="48" t="s">
        <v>576</v>
      </c>
      <c r="AB408" s="52" t="s">
        <v>576</v>
      </c>
      <c r="AC408" s="52" t="s">
        <v>576</v>
      </c>
      <c r="AD408" s="52" t="s">
        <v>576</v>
      </c>
      <c r="AE408" s="52" t="s">
        <v>576</v>
      </c>
      <c r="AF408" s="52" t="s">
        <v>576</v>
      </c>
      <c r="AG408" s="52" t="s">
        <v>576</v>
      </c>
      <c r="AH408" s="52" t="s">
        <v>576</v>
      </c>
      <c r="AI408" s="52" t="s">
        <v>576</v>
      </c>
      <c r="AJ408" s="52" t="s">
        <v>576</v>
      </c>
      <c r="AK408" s="52" t="s">
        <v>576</v>
      </c>
      <c r="AL408" s="52" t="s">
        <v>576</v>
      </c>
      <c r="AM408" s="52" t="s">
        <v>576</v>
      </c>
      <c r="AN408" s="52" t="s">
        <v>576</v>
      </c>
      <c r="AO408" s="52" t="s">
        <v>576</v>
      </c>
      <c r="AP408" s="52" t="s">
        <v>576</v>
      </c>
      <c r="AQ408" s="48" t="s">
        <v>576</v>
      </c>
      <c r="AR408" s="48" t="s">
        <v>576</v>
      </c>
      <c r="AS408" s="48" t="s">
        <v>576</v>
      </c>
      <c r="AT408" s="48" t="s">
        <v>576</v>
      </c>
      <c r="AU408" s="48" t="s">
        <v>576</v>
      </c>
      <c r="AV408" s="48" t="s">
        <v>576</v>
      </c>
      <c r="AW408" s="48" t="s">
        <v>576</v>
      </c>
      <c r="AX408" s="48" t="s">
        <v>576</v>
      </c>
      <c r="AY408" s="48" t="s">
        <v>576</v>
      </c>
      <c r="AZ408" s="28" t="s">
        <v>576</v>
      </c>
    </row>
    <row r="409" ht="15.75" customHeight="1">
      <c r="A409" s="40">
        <v>365.0</v>
      </c>
      <c r="B409" s="28" t="s">
        <v>1766</v>
      </c>
      <c r="C409" s="41"/>
      <c r="D409" s="42">
        <f t="array" ref="D409">index(systems,match($A409,INDEX(systems,0,1),),3)</f>
        <v>590.899</v>
      </c>
      <c r="E409" s="42">
        <f t="array" ref="E409">index(systems,match($A409,INDEX(systems,0,1),),4)</f>
        <v>21.414</v>
      </c>
      <c r="F409" s="43" t="str">
        <f>IFERROR(__xludf.DUMMYFUNCTION("let(row, match($B409&amp;if($C409&lt;&gt;"""","" [""&amp;$C409&amp;""]"",""""),index(nebulae,,2),0),join("","",iferror(round(index(nebulae,row,5)/2,3),1),iferror(round(index(nebulae,row,6)/2,3),1),0))"),"1,1,0")</f>
        <v>1,1,0</v>
      </c>
      <c r="G409" s="44" t="s">
        <v>1767</v>
      </c>
      <c r="H409" s="45">
        <f t="array" ref="H409">let(systemId,match(A409,index(systems,0,1),),refSystemId,match($H$1,index(systems,0,1),),x,index(systems,systemId,3),y,index(systems,systemId,4),refX,index(systems,refSystemId,3),refY,index(systems,refSystemId,4),round(sqrt((x-refX)^2+(y-refY)^2),3))</f>
        <v>591.287</v>
      </c>
      <c r="I409" s="28" t="s">
        <v>408</v>
      </c>
      <c r="J409" s="28" t="s">
        <v>408</v>
      </c>
      <c r="K409" s="28" t="s">
        <v>408</v>
      </c>
      <c r="L409" s="28" t="s">
        <v>408</v>
      </c>
      <c r="M409" s="28" t="s">
        <v>408</v>
      </c>
      <c r="N409" s="28" t="s">
        <v>408</v>
      </c>
      <c r="O409" s="41"/>
      <c r="P409" s="52" t="s">
        <v>442</v>
      </c>
      <c r="Q409" s="52" t="s">
        <v>442</v>
      </c>
      <c r="R409" s="52" t="s">
        <v>442</v>
      </c>
      <c r="S409" s="52" t="s">
        <v>442</v>
      </c>
      <c r="T409" s="52" t="s">
        <v>442</v>
      </c>
      <c r="U409" s="48" t="s">
        <v>920</v>
      </c>
      <c r="V409" s="48" t="s">
        <v>443</v>
      </c>
      <c r="W409" s="48" t="s">
        <v>443</v>
      </c>
      <c r="X409" s="48" t="s">
        <v>443</v>
      </c>
      <c r="Y409" s="48" t="s">
        <v>444</v>
      </c>
      <c r="Z409" s="48" t="s">
        <v>444</v>
      </c>
      <c r="AA409" s="48" t="s">
        <v>445</v>
      </c>
      <c r="AB409" s="48" t="s">
        <v>445</v>
      </c>
      <c r="AC409" s="48" t="s">
        <v>445</v>
      </c>
      <c r="AD409" s="48" t="s">
        <v>445</v>
      </c>
      <c r="AE409" s="48" t="s">
        <v>445</v>
      </c>
      <c r="AF409" s="48" t="s">
        <v>445</v>
      </c>
      <c r="AG409" s="48" t="s">
        <v>445</v>
      </c>
      <c r="AH409" s="48" t="s">
        <v>445</v>
      </c>
      <c r="AI409" s="48" t="s">
        <v>445</v>
      </c>
      <c r="AJ409" s="48" t="s">
        <v>445</v>
      </c>
      <c r="AK409" s="48" t="s">
        <v>445</v>
      </c>
      <c r="AL409" s="48" t="s">
        <v>445</v>
      </c>
      <c r="AM409" s="48" t="s">
        <v>445</v>
      </c>
      <c r="AN409" s="48" t="s">
        <v>445</v>
      </c>
      <c r="AO409" s="48" t="s">
        <v>444</v>
      </c>
      <c r="AP409" s="48" t="s">
        <v>444</v>
      </c>
      <c r="AQ409" s="48" t="s">
        <v>444</v>
      </c>
      <c r="AR409" s="48" t="s">
        <v>446</v>
      </c>
      <c r="AS409" s="48" t="s">
        <v>446</v>
      </c>
      <c r="AT409" s="52" t="s">
        <v>446</v>
      </c>
      <c r="AU409" s="52" t="s">
        <v>446</v>
      </c>
      <c r="AV409" s="48" t="s">
        <v>446</v>
      </c>
      <c r="AW409" s="48" t="s">
        <v>446</v>
      </c>
      <c r="AX409" s="48" t="s">
        <v>446</v>
      </c>
      <c r="AY409" s="48" t="s">
        <v>446</v>
      </c>
      <c r="AZ409" s="28" t="s">
        <v>446</v>
      </c>
    </row>
    <row r="410" ht="15.75" customHeight="1">
      <c r="A410" s="40">
        <v>366.0</v>
      </c>
      <c r="B410" s="28" t="s">
        <v>1768</v>
      </c>
      <c r="C410" s="41"/>
      <c r="D410" s="42">
        <f t="array" ref="D410">index(systems,match($A410,INDEX(systems,0,1),),3)</f>
        <v>38.768</v>
      </c>
      <c r="E410" s="42">
        <f t="array" ref="E410">index(systems,match($A410,INDEX(systems,0,1),),4)</f>
        <v>-157.74</v>
      </c>
      <c r="F410" s="43" t="str">
        <f>IFERROR(__xludf.DUMMYFUNCTION("let(row, match($B410&amp;if($C410&lt;&gt;"""","" [""&amp;$C410&amp;""]"",""""),index(nebulae,,2),0),join("","",iferror(round(index(nebulae,row,5)/2,3),1),iferror(round(index(nebulae,row,6)/2,3),1),0))"),"1,1,0")</f>
        <v>1,1,0</v>
      </c>
      <c r="G410" s="44" t="s">
        <v>1769</v>
      </c>
      <c r="H410" s="45">
        <f t="array" ref="H410">let(systemId,match(A410,index(systems,0,1),),refSystemId,match($H$1,index(systems,0,1),),x,index(systems,systemId,3),y,index(systems,systemId,4),refX,index(systems,refSystemId,3),refY,index(systems,refSystemId,4),round(sqrt((x-refX)^2+(y-refY)^2),3))</f>
        <v>162.434</v>
      </c>
      <c r="I410" s="28" t="s">
        <v>418</v>
      </c>
      <c r="J410" s="41"/>
      <c r="K410" s="41"/>
      <c r="L410" s="41"/>
      <c r="M410" s="28" t="s">
        <v>1268</v>
      </c>
      <c r="N410" s="28" t="s">
        <v>545</v>
      </c>
      <c r="O410" s="48" t="s">
        <v>545</v>
      </c>
      <c r="P410" s="48" t="s">
        <v>545</v>
      </c>
      <c r="Q410" s="48" t="s">
        <v>545</v>
      </c>
      <c r="R410" s="48" t="s">
        <v>545</v>
      </c>
      <c r="S410" s="48" t="s">
        <v>545</v>
      </c>
      <c r="T410" s="48" t="s">
        <v>545</v>
      </c>
      <c r="U410" s="48" t="s">
        <v>545</v>
      </c>
      <c r="V410" s="48" t="s">
        <v>545</v>
      </c>
      <c r="W410" s="48" t="s">
        <v>545</v>
      </c>
      <c r="X410" s="48" t="s">
        <v>545</v>
      </c>
      <c r="Y410" s="48" t="s">
        <v>545</v>
      </c>
      <c r="Z410" s="48" t="s">
        <v>1770</v>
      </c>
      <c r="AA410" s="48" t="s">
        <v>1771</v>
      </c>
      <c r="AB410" s="48" t="s">
        <v>1771</v>
      </c>
      <c r="AC410" s="48" t="s">
        <v>1771</v>
      </c>
      <c r="AD410" s="48" t="s">
        <v>1771</v>
      </c>
      <c r="AE410" s="48" t="s">
        <v>1771</v>
      </c>
      <c r="AF410" s="48" t="s">
        <v>1771</v>
      </c>
      <c r="AG410" s="48" t="s">
        <v>1771</v>
      </c>
      <c r="AH410" s="48" t="s">
        <v>1772</v>
      </c>
      <c r="AI410" s="48" t="s">
        <v>1772</v>
      </c>
      <c r="AJ410" s="48" t="s">
        <v>1772</v>
      </c>
      <c r="AK410" s="48" t="s">
        <v>1772</v>
      </c>
      <c r="AL410" s="48" t="s">
        <v>1772</v>
      </c>
      <c r="AM410" s="48" t="s">
        <v>1772</v>
      </c>
      <c r="AN410" s="48" t="s">
        <v>1773</v>
      </c>
      <c r="AO410" s="48" t="s">
        <v>1773</v>
      </c>
      <c r="AP410" s="48" t="s">
        <v>1773</v>
      </c>
      <c r="AQ410" s="48" t="s">
        <v>1773</v>
      </c>
      <c r="AR410" s="48" t="s">
        <v>1773</v>
      </c>
      <c r="AS410" s="48" t="s">
        <v>1773</v>
      </c>
      <c r="AT410" s="48" t="s">
        <v>1058</v>
      </c>
      <c r="AU410" s="48" t="s">
        <v>1058</v>
      </c>
      <c r="AV410" s="48" t="s">
        <v>819</v>
      </c>
      <c r="AW410" s="48" t="s">
        <v>1774</v>
      </c>
      <c r="AX410" s="48" t="s">
        <v>1775</v>
      </c>
      <c r="AY410" s="48" t="s">
        <v>1775</v>
      </c>
      <c r="AZ410" s="28" t="s">
        <v>1775</v>
      </c>
    </row>
    <row r="411" ht="15.75" customHeight="1">
      <c r="A411" s="40">
        <v>367.0</v>
      </c>
      <c r="B411" s="28" t="s">
        <v>1776</v>
      </c>
      <c r="C411" s="41"/>
      <c r="D411" s="42">
        <f t="array" ref="D411">index(systems,match($A411,INDEX(systems,0,1),),3)</f>
        <v>51.427</v>
      </c>
      <c r="E411" s="42">
        <f t="array" ref="E411">index(systems,match($A411,INDEX(systems,0,1),),4)</f>
        <v>-370.734</v>
      </c>
      <c r="F411" s="43" t="str">
        <f>IFERROR(__xludf.DUMMYFUNCTION("let(row, match($B411&amp;if($C411&lt;&gt;"""","" [""&amp;$C411&amp;""]"",""""),index(nebulae,,2),0),join("","",iferror(round(index(nebulae,row,5)/2,3),1),iferror(round(index(nebulae,row,6)/2,3),1),0))"),"1,1,0")</f>
        <v>1,1,0</v>
      </c>
      <c r="G411" s="44" t="s">
        <v>1777</v>
      </c>
      <c r="H411" s="45">
        <f t="array" ref="H411">let(systemId,match(A411,index(systems,0,1),),refSystemId,match($H$1,index(systems,0,1),),x,index(systems,systemId,3),y,index(systems,systemId,4),refX,index(systems,refSystemId,3),refY,index(systems,refSystemId,4),round(sqrt((x-refX)^2+(y-refY)^2),3))</f>
        <v>374.284</v>
      </c>
      <c r="I411" s="46" t="s">
        <v>408</v>
      </c>
      <c r="J411" s="47" t="s">
        <v>408</v>
      </c>
      <c r="K411" s="47" t="s">
        <v>408</v>
      </c>
      <c r="L411" s="47" t="s">
        <v>408</v>
      </c>
      <c r="M411" s="46" t="s">
        <v>408</v>
      </c>
      <c r="N411" s="28" t="s">
        <v>408</v>
      </c>
      <c r="O411" s="41"/>
      <c r="P411" s="48" t="s">
        <v>1566</v>
      </c>
      <c r="Q411" s="48" t="s">
        <v>1566</v>
      </c>
      <c r="R411" s="48" t="s">
        <v>1566</v>
      </c>
      <c r="S411" s="48" t="s">
        <v>1566</v>
      </c>
      <c r="T411" s="48" t="s">
        <v>1566</v>
      </c>
      <c r="U411" s="48" t="s">
        <v>1566</v>
      </c>
      <c r="V411" s="48" t="s">
        <v>1566</v>
      </c>
      <c r="W411" s="48" t="s">
        <v>1566</v>
      </c>
      <c r="X411" s="48" t="s">
        <v>1566</v>
      </c>
      <c r="Y411" s="48" t="s">
        <v>1566</v>
      </c>
      <c r="Z411" s="48" t="s">
        <v>1566</v>
      </c>
      <c r="AA411" s="48" t="s">
        <v>1566</v>
      </c>
      <c r="AB411" s="48" t="s">
        <v>1566</v>
      </c>
      <c r="AC411" s="48" t="s">
        <v>1566</v>
      </c>
      <c r="AD411" s="48" t="s">
        <v>1566</v>
      </c>
      <c r="AE411" s="48" t="s">
        <v>1566</v>
      </c>
      <c r="AF411" s="48" t="s">
        <v>1566</v>
      </c>
      <c r="AG411" s="48" t="s">
        <v>1566</v>
      </c>
      <c r="AH411" s="48" t="s">
        <v>1566</v>
      </c>
      <c r="AI411" s="48" t="s">
        <v>1566</v>
      </c>
      <c r="AJ411" s="48" t="s">
        <v>1566</v>
      </c>
      <c r="AK411" s="48" t="s">
        <v>1566</v>
      </c>
      <c r="AL411" s="48" t="s">
        <v>1566</v>
      </c>
      <c r="AM411" s="48" t="s">
        <v>1566</v>
      </c>
      <c r="AN411" s="48" t="s">
        <v>1567</v>
      </c>
      <c r="AO411" s="48" t="s">
        <v>1567</v>
      </c>
      <c r="AP411" s="48" t="s">
        <v>1567</v>
      </c>
      <c r="AQ411" s="48" t="s">
        <v>1567</v>
      </c>
      <c r="AR411" s="48" t="s">
        <v>1567</v>
      </c>
      <c r="AS411" s="48" t="s">
        <v>1567</v>
      </c>
      <c r="AT411" s="48" t="s">
        <v>1567</v>
      </c>
      <c r="AU411" s="48" t="s">
        <v>1567</v>
      </c>
      <c r="AV411" s="48" t="s">
        <v>1567</v>
      </c>
      <c r="AW411" s="48" t="s">
        <v>1567</v>
      </c>
      <c r="AX411" s="48" t="s">
        <v>1567</v>
      </c>
      <c r="AY411" s="48" t="s">
        <v>1567</v>
      </c>
      <c r="AZ411" s="28" t="s">
        <v>1567</v>
      </c>
    </row>
    <row r="412" ht="15.75" customHeight="1">
      <c r="A412" s="40">
        <v>368.0</v>
      </c>
      <c r="B412" s="28" t="s">
        <v>1778</v>
      </c>
      <c r="C412" s="41"/>
      <c r="D412" s="42">
        <f t="array" ref="D412">index(systems,match($A412,INDEX(systems,0,1),),3)</f>
        <v>-63.082</v>
      </c>
      <c r="E412" s="42">
        <f t="array" ref="E412">index(systems,match($A412,INDEX(systems,0,1),),4)</f>
        <v>-33.391</v>
      </c>
      <c r="F412" s="43" t="str">
        <f>IFERROR(__xludf.DUMMYFUNCTION("let(row, match($B412&amp;if($C412&lt;&gt;"""","" [""&amp;$C412&amp;""]"",""""),index(nebulae,,2),0),join("","",iferror(round(index(nebulae,row,5)/2,3),1),iferror(round(index(nebulae,row,6)/2,3),1),0))"),"1,1,0")</f>
        <v>1,1,0</v>
      </c>
      <c r="G412" s="44" t="s">
        <v>1779</v>
      </c>
      <c r="H412" s="45">
        <f t="array" ref="H412">let(systemId,match(A412,index(systems,0,1),),refSystemId,match($H$1,index(systems,0,1),),x,index(systems,systemId,3),y,index(systems,systemId,4),refX,index(systems,refSystemId,3),refY,index(systems,refSystemId,4),round(sqrt((x-refX)^2+(y-refY)^2),3))</f>
        <v>71.374</v>
      </c>
      <c r="I412" s="28" t="s">
        <v>418</v>
      </c>
      <c r="J412" s="48" t="s">
        <v>418</v>
      </c>
      <c r="K412" s="28" t="s">
        <v>418</v>
      </c>
      <c r="L412" s="28" t="s">
        <v>508</v>
      </c>
      <c r="M412" s="28" t="s">
        <v>560</v>
      </c>
      <c r="N412" s="28" t="s">
        <v>639</v>
      </c>
      <c r="O412" s="48" t="s">
        <v>639</v>
      </c>
      <c r="P412" s="48" t="s">
        <v>639</v>
      </c>
      <c r="Q412" s="48" t="s">
        <v>639</v>
      </c>
      <c r="R412" s="48" t="s">
        <v>640</v>
      </c>
      <c r="S412" s="48" t="s">
        <v>639</v>
      </c>
      <c r="T412" s="48" t="s">
        <v>427</v>
      </c>
      <c r="U412" s="48" t="s">
        <v>427</v>
      </c>
      <c r="V412" s="48" t="s">
        <v>427</v>
      </c>
      <c r="W412" s="48" t="s">
        <v>427</v>
      </c>
      <c r="X412" s="48" t="s">
        <v>812</v>
      </c>
      <c r="Y412" s="48" t="s">
        <v>560</v>
      </c>
      <c r="Z412" s="48" t="s">
        <v>560</v>
      </c>
      <c r="AA412" s="48" t="s">
        <v>560</v>
      </c>
      <c r="AB412" s="48" t="s">
        <v>560</v>
      </c>
      <c r="AC412" s="48" t="s">
        <v>560</v>
      </c>
      <c r="AD412" s="48" t="s">
        <v>560</v>
      </c>
      <c r="AE412" s="48" t="s">
        <v>560</v>
      </c>
      <c r="AF412" s="48" t="s">
        <v>560</v>
      </c>
      <c r="AG412" s="48" t="s">
        <v>560</v>
      </c>
      <c r="AH412" s="48" t="s">
        <v>560</v>
      </c>
      <c r="AI412" s="48" t="s">
        <v>560</v>
      </c>
      <c r="AJ412" s="48" t="s">
        <v>560</v>
      </c>
      <c r="AK412" s="48" t="s">
        <v>560</v>
      </c>
      <c r="AL412" s="48" t="s">
        <v>560</v>
      </c>
      <c r="AM412" s="48" t="s">
        <v>560</v>
      </c>
      <c r="AN412" s="48" t="s">
        <v>560</v>
      </c>
      <c r="AO412" s="48" t="s">
        <v>560</v>
      </c>
      <c r="AP412" s="48" t="s">
        <v>560</v>
      </c>
      <c r="AQ412" s="48" t="s">
        <v>560</v>
      </c>
      <c r="AR412" s="48" t="s">
        <v>560</v>
      </c>
      <c r="AS412" s="48" t="s">
        <v>418</v>
      </c>
      <c r="AT412" s="48" t="s">
        <v>428</v>
      </c>
      <c r="AU412" s="48" t="s">
        <v>428</v>
      </c>
      <c r="AV412" s="48" t="s">
        <v>428</v>
      </c>
      <c r="AW412" s="48" t="s">
        <v>418</v>
      </c>
      <c r="AX412" s="48" t="s">
        <v>568</v>
      </c>
      <c r="AY412" s="48" t="s">
        <v>568</v>
      </c>
      <c r="AZ412" s="28" t="s">
        <v>568</v>
      </c>
    </row>
    <row r="413" ht="15.75" customHeight="1">
      <c r="A413" s="40">
        <v>369.0</v>
      </c>
      <c r="B413" s="28" t="s">
        <v>1780</v>
      </c>
      <c r="C413" s="41"/>
      <c r="D413" s="42">
        <f t="array" ref="D413">index(systems,match($A413,INDEX(systems,0,1),),3)</f>
        <v>-105.063</v>
      </c>
      <c r="E413" s="42">
        <f t="array" ref="E413">index(systems,match($A413,INDEX(systems,0,1),),4)</f>
        <v>-412.086</v>
      </c>
      <c r="F413" s="43" t="str">
        <f>IFERROR(__xludf.DUMMYFUNCTION("let(row, match($B413&amp;if($C413&lt;&gt;"""","" [""&amp;$C413&amp;""]"",""""),index(nebulae,,2),0),join("","",iferror(round(index(nebulae,row,5)/2,3),1),iferror(round(index(nebulae,row,6)/2,3),1),0))"),"1,1,0")</f>
        <v>1,1,0</v>
      </c>
      <c r="G413" s="44" t="s">
        <v>1781</v>
      </c>
      <c r="H413" s="45">
        <f t="array" ref="H413">let(systemId,match(A413,index(systems,0,1),),refSystemId,match($H$1,index(systems,0,1),),x,index(systems,systemId,3),y,index(systems,systemId,4),refX,index(systems,refSystemId,3),refY,index(systems,refSystemId,4),round(sqrt((x-refX)^2+(y-refY)^2),3))</f>
        <v>425.268</v>
      </c>
      <c r="I413" s="28" t="s">
        <v>408</v>
      </c>
      <c r="J413" s="28" t="s">
        <v>408</v>
      </c>
      <c r="K413" s="28" t="s">
        <v>408</v>
      </c>
      <c r="L413" s="28" t="s">
        <v>408</v>
      </c>
      <c r="M413" s="28" t="s">
        <v>408</v>
      </c>
      <c r="N413" s="28" t="s">
        <v>576</v>
      </c>
      <c r="O413" s="48" t="s">
        <v>576</v>
      </c>
      <c r="P413" s="48" t="s">
        <v>609</v>
      </c>
      <c r="Q413" s="48" t="s">
        <v>609</v>
      </c>
      <c r="R413" s="48" t="s">
        <v>609</v>
      </c>
      <c r="S413" s="48" t="s">
        <v>609</v>
      </c>
      <c r="T413" s="48" t="s">
        <v>609</v>
      </c>
      <c r="U413" s="48" t="s">
        <v>609</v>
      </c>
      <c r="V413" s="48" t="s">
        <v>609</v>
      </c>
      <c r="W413" s="48" t="s">
        <v>609</v>
      </c>
      <c r="X413" s="48" t="s">
        <v>576</v>
      </c>
      <c r="Y413" s="48" t="s">
        <v>576</v>
      </c>
      <c r="Z413" s="48" t="s">
        <v>576</v>
      </c>
      <c r="AA413" s="48" t="s">
        <v>576</v>
      </c>
      <c r="AB413" s="52" t="s">
        <v>576</v>
      </c>
      <c r="AC413" s="52" t="s">
        <v>576</v>
      </c>
      <c r="AD413" s="52" t="s">
        <v>576</v>
      </c>
      <c r="AE413" s="52" t="s">
        <v>576</v>
      </c>
      <c r="AF413" s="52" t="s">
        <v>576</v>
      </c>
      <c r="AG413" s="52" t="s">
        <v>576</v>
      </c>
      <c r="AH413" s="52" t="s">
        <v>576</v>
      </c>
      <c r="AI413" s="52" t="s">
        <v>576</v>
      </c>
      <c r="AJ413" s="52" t="s">
        <v>576</v>
      </c>
      <c r="AK413" s="52" t="s">
        <v>576</v>
      </c>
      <c r="AL413" s="52" t="s">
        <v>576</v>
      </c>
      <c r="AM413" s="52" t="s">
        <v>576</v>
      </c>
      <c r="AN413" s="52" t="s">
        <v>576</v>
      </c>
      <c r="AO413" s="52" t="s">
        <v>576</v>
      </c>
      <c r="AP413" s="52" t="s">
        <v>576</v>
      </c>
      <c r="AQ413" s="48" t="s">
        <v>576</v>
      </c>
      <c r="AR413" s="48" t="s">
        <v>576</v>
      </c>
      <c r="AS413" s="48" t="s">
        <v>576</v>
      </c>
      <c r="AT413" s="48" t="s">
        <v>576</v>
      </c>
      <c r="AU413" s="48" t="s">
        <v>576</v>
      </c>
      <c r="AV413" s="48" t="s">
        <v>576</v>
      </c>
      <c r="AW413" s="48" t="s">
        <v>576</v>
      </c>
      <c r="AX413" s="48" t="s">
        <v>576</v>
      </c>
      <c r="AY413" s="48" t="s">
        <v>576</v>
      </c>
      <c r="AZ413" s="28" t="s">
        <v>576</v>
      </c>
    </row>
    <row r="414" ht="15.75" customHeight="1">
      <c r="A414" s="40">
        <v>370.0</v>
      </c>
      <c r="B414" s="28" t="s">
        <v>1782</v>
      </c>
      <c r="C414" s="41"/>
      <c r="D414" s="42">
        <f t="array" ref="D414">index(systems,match($A414,INDEX(systems,0,1),),3)</f>
        <v>-79.282</v>
      </c>
      <c r="E414" s="42">
        <f t="array" ref="E414">index(systems,match($A414,INDEX(systems,0,1),),4)</f>
        <v>210.528</v>
      </c>
      <c r="F414" s="43" t="str">
        <f>IFERROR(__xludf.DUMMYFUNCTION("let(row, match($B414&amp;if($C414&lt;&gt;"""","" [""&amp;$C414&amp;""]"",""""),index(nebulae,,2),0),join("","",iferror(round(index(nebulae,row,5)/2,3),1),iferror(round(index(nebulae,row,6)/2,3),1),0))"),"1,1,0")</f>
        <v>1,1,0</v>
      </c>
      <c r="G414" s="44" t="s">
        <v>1783</v>
      </c>
      <c r="H414" s="45">
        <f t="array" ref="H414">let(systemId,match(A414,index(systems,0,1),),refSystemId,match($H$1,index(systems,0,1),),x,index(systems,systemId,3),y,index(systems,systemId,4),refX,index(systems,refSystemId,3),refY,index(systems,refSystemId,4),round(sqrt((x-refX)^2+(y-refY)^2),3))</f>
        <v>224.961</v>
      </c>
      <c r="I414" s="41"/>
      <c r="J414" s="41"/>
      <c r="K414" s="41"/>
      <c r="L414" s="28" t="s">
        <v>690</v>
      </c>
      <c r="M414" s="48" t="s">
        <v>691</v>
      </c>
      <c r="N414" s="28" t="s">
        <v>692</v>
      </c>
      <c r="O414" s="48" t="s">
        <v>692</v>
      </c>
      <c r="P414" s="48" t="s">
        <v>692</v>
      </c>
      <c r="Q414" s="48" t="s">
        <v>692</v>
      </c>
      <c r="R414" s="48" t="s">
        <v>692</v>
      </c>
      <c r="S414" s="48" t="s">
        <v>692</v>
      </c>
      <c r="T414" s="48" t="s">
        <v>692</v>
      </c>
      <c r="U414" s="48" t="s">
        <v>692</v>
      </c>
      <c r="V414" s="48" t="s">
        <v>692</v>
      </c>
      <c r="W414" s="48" t="s">
        <v>692</v>
      </c>
      <c r="X414" s="48" t="s">
        <v>943</v>
      </c>
      <c r="Y414" s="48" t="s">
        <v>409</v>
      </c>
      <c r="Z414" s="48" t="s">
        <v>409</v>
      </c>
      <c r="AA414" s="48" t="s">
        <v>1717</v>
      </c>
      <c r="AB414" s="48" t="s">
        <v>1717</v>
      </c>
      <c r="AC414" s="48" t="s">
        <v>1717</v>
      </c>
      <c r="AD414" s="48" t="s">
        <v>1717</v>
      </c>
      <c r="AE414" s="48" t="s">
        <v>1717</v>
      </c>
      <c r="AF414" s="48" t="s">
        <v>1717</v>
      </c>
      <c r="AG414" s="48" t="s">
        <v>1718</v>
      </c>
      <c r="AH414" s="48" t="s">
        <v>1719</v>
      </c>
      <c r="AI414" s="48" t="s">
        <v>1139</v>
      </c>
      <c r="AJ414" s="48" t="s">
        <v>1139</v>
      </c>
      <c r="AK414" s="48" t="s">
        <v>1139</v>
      </c>
      <c r="AL414" s="48" t="s">
        <v>1139</v>
      </c>
      <c r="AM414" s="48" t="s">
        <v>1139</v>
      </c>
      <c r="AN414" s="48" t="s">
        <v>1139</v>
      </c>
      <c r="AO414" s="48" t="s">
        <v>414</v>
      </c>
      <c r="AP414" s="48" t="s">
        <v>414</v>
      </c>
      <c r="AQ414" s="48" t="s">
        <v>849</v>
      </c>
      <c r="AR414" s="48" t="s">
        <v>849</v>
      </c>
      <c r="AS414" s="48" t="s">
        <v>849</v>
      </c>
      <c r="AT414" s="48" t="s">
        <v>849</v>
      </c>
      <c r="AU414" s="48" t="s">
        <v>849</v>
      </c>
      <c r="AV414" s="48" t="s">
        <v>849</v>
      </c>
      <c r="AW414" s="48" t="s">
        <v>849</v>
      </c>
      <c r="AX414" s="48" t="s">
        <v>417</v>
      </c>
      <c r="AY414" s="48" t="s">
        <v>690</v>
      </c>
      <c r="AZ414" s="49" t="s">
        <v>690</v>
      </c>
    </row>
    <row r="415" ht="15.75" customHeight="1">
      <c r="A415" s="40">
        <v>371.0</v>
      </c>
      <c r="B415" s="28" t="s">
        <v>1784</v>
      </c>
      <c r="C415" s="41"/>
      <c r="D415" s="42">
        <f t="array" ref="D415">index(systems,match($A415,INDEX(systems,0,1),),3)</f>
        <v>-56.598</v>
      </c>
      <c r="E415" s="42">
        <f t="array" ref="E415">index(systems,match($A415,INDEX(systems,0,1),),4)</f>
        <v>-325.638</v>
      </c>
      <c r="F415" s="43" t="str">
        <f>IFERROR(__xludf.DUMMYFUNCTION("let(row, match($B415&amp;if($C415&lt;&gt;"""","" [""&amp;$C415&amp;""]"",""""),index(nebulae,,2),0),join("","",iferror(round(index(nebulae,row,5)/2,3),1),iferror(round(index(nebulae,row,6)/2,3),1),0))"),"1,1,0")</f>
        <v>1,1,0</v>
      </c>
      <c r="G415" s="44" t="s">
        <v>1785</v>
      </c>
      <c r="H415" s="45">
        <f t="array" ref="H415">let(systemId,match(A415,index(systems,0,1),),refSystemId,match($H$1,index(systems,0,1),),x,index(systems,systemId,3),y,index(systems,systemId,4),refX,index(systems,refSystemId,3),refY,index(systems,refSystemId,4),round(sqrt((x-refX)^2+(y-refY)^2),3))</f>
        <v>330.52</v>
      </c>
      <c r="I415" s="46" t="s">
        <v>408</v>
      </c>
      <c r="J415" s="46" t="s">
        <v>408</v>
      </c>
      <c r="K415" s="46" t="s">
        <v>408</v>
      </c>
      <c r="L415" s="46" t="s">
        <v>408</v>
      </c>
      <c r="M415" s="46" t="s">
        <v>408</v>
      </c>
      <c r="N415" s="28" t="s">
        <v>408</v>
      </c>
      <c r="O415" s="41"/>
      <c r="P415" s="48" t="s">
        <v>1105</v>
      </c>
      <c r="Q415" s="48" t="s">
        <v>1105</v>
      </c>
      <c r="R415" s="48" t="s">
        <v>1105</v>
      </c>
      <c r="S415" s="48" t="s">
        <v>1105</v>
      </c>
      <c r="T415" s="48" t="s">
        <v>1105</v>
      </c>
      <c r="U415" s="48" t="s">
        <v>1110</v>
      </c>
      <c r="V415" s="48" t="s">
        <v>1110</v>
      </c>
      <c r="W415" s="48" t="s">
        <v>1110</v>
      </c>
      <c r="X415" s="48" t="s">
        <v>1110</v>
      </c>
      <c r="Y415" s="48" t="s">
        <v>422</v>
      </c>
      <c r="Z415" s="48" t="s">
        <v>422</v>
      </c>
      <c r="AA415" s="48" t="s">
        <v>422</v>
      </c>
      <c r="AB415" s="48" t="s">
        <v>422</v>
      </c>
      <c r="AC415" s="48" t="s">
        <v>422</v>
      </c>
      <c r="AD415" s="48" t="s">
        <v>422</v>
      </c>
      <c r="AE415" s="48" t="s">
        <v>422</v>
      </c>
      <c r="AF415" s="48" t="s">
        <v>422</v>
      </c>
      <c r="AG415" s="48" t="s">
        <v>422</v>
      </c>
      <c r="AH415" s="48" t="s">
        <v>422</v>
      </c>
      <c r="AI415" s="48" t="s">
        <v>422</v>
      </c>
      <c r="AJ415" s="48" t="s">
        <v>422</v>
      </c>
      <c r="AK415" s="48" t="s">
        <v>422</v>
      </c>
      <c r="AL415" s="48" t="s">
        <v>422</v>
      </c>
      <c r="AM415" s="48" t="s">
        <v>422</v>
      </c>
      <c r="AN415" s="48" t="s">
        <v>422</v>
      </c>
      <c r="AO415" s="48" t="s">
        <v>422</v>
      </c>
      <c r="AP415" s="48" t="s">
        <v>422</v>
      </c>
      <c r="AQ415" s="48" t="s">
        <v>422</v>
      </c>
      <c r="AR415" s="48" t="s">
        <v>422</v>
      </c>
      <c r="AS415" s="52" t="s">
        <v>422</v>
      </c>
      <c r="AT415" s="52" t="s">
        <v>422</v>
      </c>
      <c r="AU415" s="52" t="s">
        <v>422</v>
      </c>
      <c r="AV415" s="52" t="s">
        <v>422</v>
      </c>
      <c r="AW415" s="48" t="s">
        <v>422</v>
      </c>
      <c r="AX415" s="48" t="s">
        <v>422</v>
      </c>
      <c r="AY415" s="48" t="s">
        <v>422</v>
      </c>
      <c r="AZ415" s="28" t="s">
        <v>422</v>
      </c>
    </row>
    <row r="416" ht="15.75" customHeight="1">
      <c r="A416" s="40">
        <v>372.0</v>
      </c>
      <c r="B416" s="28" t="s">
        <v>1786</v>
      </c>
      <c r="C416" s="41"/>
      <c r="D416" s="42">
        <f t="array" ref="D416">index(systems,match($A416,INDEX(systems,0,1),),3)</f>
        <v>731.853</v>
      </c>
      <c r="E416" s="42">
        <f t="array" ref="E416">index(systems,match($A416,INDEX(systems,0,1),),4)</f>
        <v>277.423</v>
      </c>
      <c r="F416" s="43" t="str">
        <f>IFERROR(__xludf.DUMMYFUNCTION("let(row, match($B416&amp;if($C416&lt;&gt;"""","" [""&amp;$C416&amp;""]"",""""),index(nebulae,,2),0),join("","",iferror(round(index(nebulae,row,5)/2,3),1),iferror(round(index(nebulae,row,6)/2,3),1),0))"),"1,1,0")</f>
        <v>1,1,0</v>
      </c>
      <c r="G416" s="44" t="s">
        <v>1787</v>
      </c>
      <c r="H416" s="45">
        <f t="array" ref="H416">let(systemId,match(A416,index(systems,0,1),),refSystemId,match($H$1,index(systems,0,1),),x,index(systems,systemId,3),y,index(systems,systemId,4),refX,index(systems,refSystemId,3),refY,index(systems,refSystemId,4),round(sqrt((x-refX)^2+(y-refY)^2),3))</f>
        <v>782.67</v>
      </c>
      <c r="I416" s="53"/>
      <c r="J416" s="53"/>
      <c r="K416" s="53"/>
      <c r="L416" s="53"/>
      <c r="M416" s="53"/>
      <c r="N416" s="41"/>
      <c r="O416" s="41"/>
      <c r="P416" s="48" t="s">
        <v>840</v>
      </c>
      <c r="Q416" s="48" t="s">
        <v>840</v>
      </c>
      <c r="R416" s="48" t="s">
        <v>840</v>
      </c>
      <c r="S416" s="48" t="s">
        <v>840</v>
      </c>
      <c r="T416" s="48" t="s">
        <v>840</v>
      </c>
      <c r="U416" s="48" t="s">
        <v>422</v>
      </c>
      <c r="V416" s="48" t="s">
        <v>422</v>
      </c>
      <c r="W416" s="48" t="s">
        <v>422</v>
      </c>
      <c r="X416" s="48" t="s">
        <v>422</v>
      </c>
      <c r="Y416" s="48" t="s">
        <v>422</v>
      </c>
      <c r="Z416" s="48" t="s">
        <v>422</v>
      </c>
      <c r="AA416" s="48" t="s">
        <v>422</v>
      </c>
      <c r="AB416" s="48" t="s">
        <v>422</v>
      </c>
      <c r="AC416" s="48" t="s">
        <v>422</v>
      </c>
      <c r="AD416" s="48" t="s">
        <v>422</v>
      </c>
      <c r="AE416" s="48" t="s">
        <v>422</v>
      </c>
      <c r="AF416" s="48" t="s">
        <v>422</v>
      </c>
      <c r="AG416" s="48" t="s">
        <v>422</v>
      </c>
      <c r="AH416" s="48" t="s">
        <v>422</v>
      </c>
      <c r="AI416" s="48" t="s">
        <v>422</v>
      </c>
      <c r="AJ416" s="48" t="s">
        <v>422</v>
      </c>
      <c r="AK416" s="48" t="s">
        <v>422</v>
      </c>
      <c r="AL416" s="48" t="s">
        <v>422</v>
      </c>
      <c r="AM416" s="48" t="s">
        <v>422</v>
      </c>
      <c r="AN416" s="48" t="s">
        <v>422</v>
      </c>
      <c r="AO416" s="48" t="s">
        <v>422</v>
      </c>
      <c r="AP416" s="48" t="s">
        <v>422</v>
      </c>
      <c r="AQ416" s="48" t="s">
        <v>422</v>
      </c>
      <c r="AR416" s="48" t="s">
        <v>422</v>
      </c>
      <c r="AS416" s="48" t="s">
        <v>422</v>
      </c>
      <c r="AT416" s="48" t="s">
        <v>422</v>
      </c>
      <c r="AU416" s="48" t="s">
        <v>422</v>
      </c>
      <c r="AV416" s="48" t="s">
        <v>422</v>
      </c>
      <c r="AW416" s="48" t="s">
        <v>422</v>
      </c>
      <c r="AX416" s="48" t="s">
        <v>422</v>
      </c>
      <c r="AY416" s="48" t="s">
        <v>422</v>
      </c>
      <c r="AZ416" s="50" t="s">
        <v>841</v>
      </c>
    </row>
    <row r="417" ht="15.75" customHeight="1">
      <c r="A417" s="40">
        <v>373.0</v>
      </c>
      <c r="B417" s="28" t="s">
        <v>1788</v>
      </c>
      <c r="C417" s="41"/>
      <c r="D417" s="42">
        <f t="array" ref="D417">index(systems,match($A417,INDEX(systems,0,1),),3)</f>
        <v>-177.828</v>
      </c>
      <c r="E417" s="42">
        <f t="array" ref="E417">index(systems,match($A417,INDEX(systems,0,1),),4)</f>
        <v>483.083</v>
      </c>
      <c r="F417" s="43" t="str">
        <f>IFERROR(__xludf.DUMMYFUNCTION("let(row, match($B417&amp;if($C417&lt;&gt;"""","" [""&amp;$C417&amp;""]"",""""),index(nebulae,,2),0),join("","",iferror(round(index(nebulae,row,5)/2,3),1),iferror(round(index(nebulae,row,6)/2,3),1),0))"),"1,1,0")</f>
        <v>1,1,0</v>
      </c>
      <c r="G417" s="44" t="s">
        <v>1789</v>
      </c>
      <c r="H417" s="45">
        <f t="array" ref="H417">let(systemId,match(A417,index(systems,0,1),),refSystemId,match($H$1,index(systems,0,1),),x,index(systems,systemId,3),y,index(systems,systemId,4),refX,index(systems,refSystemId,3),refY,index(systems,refSystemId,4),round(sqrt((x-refX)^2+(y-refY)^2),3))</f>
        <v>514.774</v>
      </c>
      <c r="I417" s="46" t="s">
        <v>408</v>
      </c>
      <c r="J417" s="28" t="s">
        <v>408</v>
      </c>
      <c r="K417" s="28" t="s">
        <v>408</v>
      </c>
      <c r="L417" s="28" t="s">
        <v>408</v>
      </c>
      <c r="M417" s="28" t="s">
        <v>408</v>
      </c>
      <c r="N417" s="28" t="s">
        <v>408</v>
      </c>
      <c r="O417" s="41"/>
      <c r="P417" s="48" t="s">
        <v>497</v>
      </c>
      <c r="Q417" s="48" t="s">
        <v>497</v>
      </c>
      <c r="R417" s="48" t="s">
        <v>497</v>
      </c>
      <c r="S417" s="48" t="s">
        <v>418</v>
      </c>
      <c r="T417" s="48" t="s">
        <v>418</v>
      </c>
      <c r="U417" s="48" t="s">
        <v>418</v>
      </c>
      <c r="V417" s="48" t="s">
        <v>418</v>
      </c>
      <c r="W417" s="48" t="s">
        <v>418</v>
      </c>
      <c r="X417" s="48" t="s">
        <v>418</v>
      </c>
      <c r="Y417" s="48" t="s">
        <v>1790</v>
      </c>
      <c r="Z417" s="48" t="s">
        <v>1791</v>
      </c>
      <c r="AA417" s="48" t="s">
        <v>1791</v>
      </c>
      <c r="AB417" s="48" t="s">
        <v>417</v>
      </c>
      <c r="AC417" s="48" t="s">
        <v>417</v>
      </c>
      <c r="AD417" s="48" t="s">
        <v>417</v>
      </c>
      <c r="AE417" s="48" t="s">
        <v>417</v>
      </c>
      <c r="AF417" s="48" t="s">
        <v>417</v>
      </c>
      <c r="AG417" s="48" t="s">
        <v>417</v>
      </c>
      <c r="AH417" s="48" t="s">
        <v>417</v>
      </c>
      <c r="AI417" s="48" t="s">
        <v>417</v>
      </c>
      <c r="AJ417" s="48" t="s">
        <v>417</v>
      </c>
      <c r="AK417" s="48" t="s">
        <v>417</v>
      </c>
      <c r="AL417" s="48" t="s">
        <v>417</v>
      </c>
      <c r="AM417" s="48" t="s">
        <v>417</v>
      </c>
      <c r="AN417" s="48" t="s">
        <v>417</v>
      </c>
      <c r="AO417" s="48" t="s">
        <v>417</v>
      </c>
      <c r="AP417" s="48" t="s">
        <v>417</v>
      </c>
      <c r="AQ417" s="48" t="s">
        <v>850</v>
      </c>
      <c r="AR417" s="48" t="s">
        <v>850</v>
      </c>
      <c r="AS417" s="48" t="s">
        <v>850</v>
      </c>
      <c r="AT417" s="52" t="s">
        <v>1792</v>
      </c>
      <c r="AU417" s="52" t="s">
        <v>1792</v>
      </c>
      <c r="AV417" s="52" t="s">
        <v>1792</v>
      </c>
      <c r="AW417" s="48" t="s">
        <v>1792</v>
      </c>
      <c r="AX417" s="48" t="s">
        <v>1792</v>
      </c>
      <c r="AY417" s="48" t="s">
        <v>1792</v>
      </c>
      <c r="AZ417" s="28" t="s">
        <v>1792</v>
      </c>
    </row>
    <row r="418" ht="15.75" customHeight="1">
      <c r="A418" s="40">
        <v>374.0</v>
      </c>
      <c r="B418" s="28" t="s">
        <v>1793</v>
      </c>
      <c r="C418" s="41"/>
      <c r="D418" s="42">
        <f t="array" ref="D418">index(systems,match($A418,INDEX(systems,0,1),),3)</f>
        <v>482.576</v>
      </c>
      <c r="E418" s="42">
        <f t="array" ref="E418">index(systems,match($A418,INDEX(systems,0,1),),4)</f>
        <v>23.941</v>
      </c>
      <c r="F418" s="43" t="str">
        <f>IFERROR(__xludf.DUMMYFUNCTION("let(row, match($B418&amp;if($C418&lt;&gt;"""","" [""&amp;$C418&amp;""]"",""""),index(nebulae,,2),0),join("","",iferror(round(index(nebulae,row,5)/2,3),1),iferror(round(index(nebulae,row,6)/2,3),1),0))"),"1,1,0")</f>
        <v>1,1,0</v>
      </c>
      <c r="G418" s="44" t="s">
        <v>1794</v>
      </c>
      <c r="H418" s="45">
        <f t="array" ref="H418">let(systemId,match(A418,index(systems,0,1),),refSystemId,match($H$1,index(systems,0,1),),x,index(systems,systemId,3),y,index(systems,systemId,4),refX,index(systems,refSystemId,3),refY,index(systems,refSystemId,4),round(sqrt((x-refX)^2+(y-refY)^2),3))</f>
        <v>483.17</v>
      </c>
      <c r="I418" s="28" t="s">
        <v>408</v>
      </c>
      <c r="J418" s="28" t="s">
        <v>408</v>
      </c>
      <c r="K418" s="28" t="s">
        <v>408</v>
      </c>
      <c r="L418" s="46" t="s">
        <v>408</v>
      </c>
      <c r="M418" s="46" t="s">
        <v>408</v>
      </c>
      <c r="N418" s="28" t="s">
        <v>408</v>
      </c>
      <c r="O418" s="41"/>
      <c r="P418" s="48" t="s">
        <v>620</v>
      </c>
      <c r="Q418" s="48" t="s">
        <v>620</v>
      </c>
      <c r="R418" s="48" t="s">
        <v>620</v>
      </c>
      <c r="S418" s="48" t="s">
        <v>620</v>
      </c>
      <c r="T418" s="48" t="s">
        <v>620</v>
      </c>
      <c r="U418" s="48" t="s">
        <v>920</v>
      </c>
      <c r="V418" s="48" t="s">
        <v>621</v>
      </c>
      <c r="W418" s="48" t="s">
        <v>621</v>
      </c>
      <c r="X418" s="48" t="s">
        <v>621</v>
      </c>
      <c r="Y418" s="48" t="s">
        <v>422</v>
      </c>
      <c r="Z418" s="48" t="s">
        <v>422</v>
      </c>
      <c r="AA418" s="48" t="s">
        <v>422</v>
      </c>
      <c r="AB418" s="48" t="s">
        <v>422</v>
      </c>
      <c r="AC418" s="48" t="s">
        <v>422</v>
      </c>
      <c r="AD418" s="48" t="s">
        <v>422</v>
      </c>
      <c r="AE418" s="48" t="s">
        <v>422</v>
      </c>
      <c r="AF418" s="48" t="s">
        <v>422</v>
      </c>
      <c r="AG418" s="48" t="s">
        <v>422</v>
      </c>
      <c r="AH418" s="48" t="s">
        <v>422</v>
      </c>
      <c r="AI418" s="48" t="s">
        <v>422</v>
      </c>
      <c r="AJ418" s="48" t="s">
        <v>422</v>
      </c>
      <c r="AK418" s="48" t="s">
        <v>422</v>
      </c>
      <c r="AL418" s="48" t="s">
        <v>422</v>
      </c>
      <c r="AM418" s="48" t="s">
        <v>422</v>
      </c>
      <c r="AN418" s="48" t="s">
        <v>422</v>
      </c>
      <c r="AO418" s="48" t="s">
        <v>422</v>
      </c>
      <c r="AP418" s="48" t="s">
        <v>422</v>
      </c>
      <c r="AQ418" s="48" t="s">
        <v>422</v>
      </c>
      <c r="AR418" s="48" t="s">
        <v>422</v>
      </c>
      <c r="AS418" s="48" t="s">
        <v>422</v>
      </c>
      <c r="AT418" s="48" t="s">
        <v>422</v>
      </c>
      <c r="AU418" s="48" t="s">
        <v>422</v>
      </c>
      <c r="AV418" s="48" t="s">
        <v>422</v>
      </c>
      <c r="AW418" s="48" t="s">
        <v>422</v>
      </c>
      <c r="AX418" s="48" t="s">
        <v>422</v>
      </c>
      <c r="AY418" s="48" t="s">
        <v>422</v>
      </c>
      <c r="AZ418" s="28" t="s">
        <v>422</v>
      </c>
    </row>
    <row r="419" ht="15.75" customHeight="1">
      <c r="A419" s="40">
        <v>375.0</v>
      </c>
      <c r="B419" s="28" t="s">
        <v>1795</v>
      </c>
      <c r="C419" s="41"/>
      <c r="D419" s="42">
        <f t="array" ref="D419">index(systems,match($A419,INDEX(systems,0,1),),3)</f>
        <v>-505.773</v>
      </c>
      <c r="E419" s="42">
        <f t="array" ref="E419">index(systems,match($A419,INDEX(systems,0,1),),4)</f>
        <v>215.463</v>
      </c>
      <c r="F419" s="43" t="str">
        <f>IFERROR(__xludf.DUMMYFUNCTION("let(row, match($B419&amp;if($C419&lt;&gt;"""","" [""&amp;$C419&amp;""]"",""""),index(nebulae,,2),0),join("","",iferror(round(index(nebulae,row,5)/2,3),1),iferror(round(index(nebulae,row,6)/2,3),1),0))"),"1,1,0")</f>
        <v>1,1,0</v>
      </c>
      <c r="G419" s="44" t="s">
        <v>1796</v>
      </c>
      <c r="H419" s="45">
        <f t="array" ref="H419">let(systemId,match(A419,index(systems,0,1),),refSystemId,match($H$1,index(systems,0,1),),x,index(systems,systemId,3),y,index(systems,systemId,4),refX,index(systems,refSystemId,3),refY,index(systems,refSystemId,4),round(sqrt((x-refX)^2+(y-refY)^2),3))</f>
        <v>549.755</v>
      </c>
      <c r="I419" s="46" t="s">
        <v>408</v>
      </c>
      <c r="J419" s="46" t="s">
        <v>408</v>
      </c>
      <c r="K419" s="46" t="s">
        <v>408</v>
      </c>
      <c r="L419" s="46" t="s">
        <v>408</v>
      </c>
      <c r="M419" s="46" t="s">
        <v>408</v>
      </c>
      <c r="N419" s="28" t="s">
        <v>408</v>
      </c>
      <c r="O419" s="41"/>
      <c r="P419" s="48" t="s">
        <v>461</v>
      </c>
      <c r="Q419" s="48" t="s">
        <v>461</v>
      </c>
      <c r="R419" s="48" t="s">
        <v>461</v>
      </c>
      <c r="S419" s="48" t="s">
        <v>418</v>
      </c>
      <c r="T419" s="48" t="s">
        <v>418</v>
      </c>
      <c r="U419" s="48" t="s">
        <v>422</v>
      </c>
      <c r="V419" s="48" t="s">
        <v>422</v>
      </c>
      <c r="W419" s="48" t="s">
        <v>422</v>
      </c>
      <c r="X419" s="48" t="s">
        <v>422</v>
      </c>
      <c r="Y419" s="48" t="s">
        <v>422</v>
      </c>
      <c r="Z419" s="48" t="s">
        <v>422</v>
      </c>
      <c r="AA419" s="48" t="s">
        <v>422</v>
      </c>
      <c r="AB419" s="48" t="s">
        <v>422</v>
      </c>
      <c r="AC419" s="48" t="s">
        <v>422</v>
      </c>
      <c r="AD419" s="48" t="s">
        <v>422</v>
      </c>
      <c r="AE419" s="48" t="s">
        <v>422</v>
      </c>
      <c r="AF419" s="48" t="s">
        <v>422</v>
      </c>
      <c r="AG419" s="48" t="s">
        <v>422</v>
      </c>
      <c r="AH419" s="48" t="s">
        <v>422</v>
      </c>
      <c r="AI419" s="48" t="s">
        <v>422</v>
      </c>
      <c r="AJ419" s="48" t="s">
        <v>422</v>
      </c>
      <c r="AK419" s="48" t="s">
        <v>422</v>
      </c>
      <c r="AL419" s="48" t="s">
        <v>422</v>
      </c>
      <c r="AM419" s="48" t="s">
        <v>422</v>
      </c>
      <c r="AN419" s="48" t="s">
        <v>422</v>
      </c>
      <c r="AO419" s="48" t="s">
        <v>422</v>
      </c>
      <c r="AP419" s="48" t="s">
        <v>422</v>
      </c>
      <c r="AQ419" s="48" t="s">
        <v>422</v>
      </c>
      <c r="AR419" s="48" t="s">
        <v>422</v>
      </c>
      <c r="AS419" s="48" t="s">
        <v>422</v>
      </c>
      <c r="AT419" s="48" t="s">
        <v>422</v>
      </c>
      <c r="AU419" s="48" t="s">
        <v>422</v>
      </c>
      <c r="AV419" s="48" t="s">
        <v>422</v>
      </c>
      <c r="AW419" s="48" t="s">
        <v>422</v>
      </c>
      <c r="AX419" s="48" t="s">
        <v>422</v>
      </c>
      <c r="AY419" s="48" t="s">
        <v>422</v>
      </c>
      <c r="AZ419" s="28" t="s">
        <v>422</v>
      </c>
    </row>
    <row r="420" ht="15.75" customHeight="1">
      <c r="A420" s="40">
        <v>376.0</v>
      </c>
      <c r="B420" s="28" t="s">
        <v>1797</v>
      </c>
      <c r="C420" s="41"/>
      <c r="D420" s="42">
        <f t="array" ref="D420">index(systems,match($A420,INDEX(systems,0,1),),3)</f>
        <v>778.124</v>
      </c>
      <c r="E420" s="42">
        <f t="array" ref="E420">index(systems,match($A420,INDEX(systems,0,1),),4)</f>
        <v>189.993</v>
      </c>
      <c r="F420" s="43" t="str">
        <f>IFERROR(__xludf.DUMMYFUNCTION("let(row, match($B420&amp;if($C420&lt;&gt;"""","" [""&amp;$C420&amp;""]"",""""),index(nebulae,,2),0),join("","",iferror(round(index(nebulae,row,5)/2,3),1),iferror(round(index(nebulae,row,6)/2,3),1),0))"),"1,1,0")</f>
        <v>1,1,0</v>
      </c>
      <c r="G420" s="44" t="s">
        <v>1798</v>
      </c>
      <c r="H420" s="45">
        <f t="array" ref="H420">let(systemId,match(A420,index(systems,0,1),),refSystemId,match($H$1,index(systems,0,1),),x,index(systems,systemId,3),y,index(systems,systemId,4),refX,index(systems,refSystemId,3),refY,index(systems,refSystemId,4),round(sqrt((x-refX)^2+(y-refY)^2),3))</f>
        <v>800.983</v>
      </c>
      <c r="I420" s="41"/>
      <c r="J420" s="41"/>
      <c r="K420" s="41"/>
      <c r="L420" s="41"/>
      <c r="M420" s="41"/>
      <c r="N420" s="41"/>
      <c r="O420" s="41"/>
      <c r="P420" s="48" t="s">
        <v>840</v>
      </c>
      <c r="Q420" s="48" t="s">
        <v>840</v>
      </c>
      <c r="R420" s="48" t="s">
        <v>840</v>
      </c>
      <c r="S420" s="48" t="s">
        <v>840</v>
      </c>
      <c r="T420" s="48" t="s">
        <v>840</v>
      </c>
      <c r="U420" s="48" t="s">
        <v>422</v>
      </c>
      <c r="V420" s="48" t="s">
        <v>422</v>
      </c>
      <c r="W420" s="48" t="s">
        <v>422</v>
      </c>
      <c r="X420" s="48" t="s">
        <v>422</v>
      </c>
      <c r="Y420" s="48" t="s">
        <v>422</v>
      </c>
      <c r="Z420" s="48" t="s">
        <v>422</v>
      </c>
      <c r="AA420" s="48" t="s">
        <v>422</v>
      </c>
      <c r="AB420" s="48" t="s">
        <v>422</v>
      </c>
      <c r="AC420" s="48" t="s">
        <v>422</v>
      </c>
      <c r="AD420" s="48" t="s">
        <v>422</v>
      </c>
      <c r="AE420" s="48" t="s">
        <v>422</v>
      </c>
      <c r="AF420" s="48" t="s">
        <v>422</v>
      </c>
      <c r="AG420" s="48" t="s">
        <v>422</v>
      </c>
      <c r="AH420" s="48" t="s">
        <v>422</v>
      </c>
      <c r="AI420" s="48" t="s">
        <v>422</v>
      </c>
      <c r="AJ420" s="48" t="s">
        <v>422</v>
      </c>
      <c r="AK420" s="48" t="s">
        <v>422</v>
      </c>
      <c r="AL420" s="48" t="s">
        <v>422</v>
      </c>
      <c r="AM420" s="48" t="s">
        <v>422</v>
      </c>
      <c r="AN420" s="48" t="s">
        <v>422</v>
      </c>
      <c r="AO420" s="48" t="s">
        <v>422</v>
      </c>
      <c r="AP420" s="48" t="s">
        <v>422</v>
      </c>
      <c r="AQ420" s="48" t="s">
        <v>422</v>
      </c>
      <c r="AR420" s="48" t="s">
        <v>422</v>
      </c>
      <c r="AS420" s="48" t="s">
        <v>422</v>
      </c>
      <c r="AT420" s="48" t="s">
        <v>422</v>
      </c>
      <c r="AU420" s="48" t="s">
        <v>422</v>
      </c>
      <c r="AV420" s="48" t="s">
        <v>422</v>
      </c>
      <c r="AW420" s="48" t="s">
        <v>422</v>
      </c>
      <c r="AX420" s="48" t="s">
        <v>422</v>
      </c>
      <c r="AY420" s="48" t="s">
        <v>422</v>
      </c>
      <c r="AZ420" s="50" t="s">
        <v>841</v>
      </c>
    </row>
    <row r="421" ht="15.75" customHeight="1">
      <c r="A421" s="40">
        <v>377.0</v>
      </c>
      <c r="B421" s="28" t="s">
        <v>1799</v>
      </c>
      <c r="C421" s="41"/>
      <c r="D421" s="42">
        <f t="array" ref="D421">index(systems,match($A421,INDEX(systems,0,1),),3)</f>
        <v>-137.281</v>
      </c>
      <c r="E421" s="42">
        <f t="array" ref="E421">index(systems,match($A421,INDEX(systems,0,1),),4)</f>
        <v>261.032</v>
      </c>
      <c r="F421" s="43" t="str">
        <f>IFERROR(__xludf.DUMMYFUNCTION("let(row, match($B421&amp;if($C421&lt;&gt;"""","" [""&amp;$C421&amp;""]"",""""),index(nebulae,,2),0),join("","",iferror(round(index(nebulae,row,5)/2,3),1),iferror(round(index(nebulae,row,6)/2,3),1),0))"),"1,1,0")</f>
        <v>1,1,0</v>
      </c>
      <c r="G421" s="44" t="s">
        <v>1800</v>
      </c>
      <c r="H421" s="45">
        <f t="array" ref="H421">let(systemId,match(A421,index(systems,0,1),),refSystemId,match($H$1,index(systems,0,1),),x,index(systems,systemId,3),y,index(systems,systemId,4),refX,index(systems,refSystemId,3),refY,index(systems,refSystemId,4),round(sqrt((x-refX)^2+(y-refY)^2),3))</f>
        <v>294.93</v>
      </c>
      <c r="I421" s="53"/>
      <c r="J421" s="53"/>
      <c r="K421" s="53"/>
      <c r="L421" s="46" t="s">
        <v>418</v>
      </c>
      <c r="M421" s="53"/>
      <c r="N421" s="28" t="s">
        <v>864</v>
      </c>
      <c r="O421" s="48" t="s">
        <v>864</v>
      </c>
      <c r="P421" s="48" t="s">
        <v>864</v>
      </c>
      <c r="Q421" s="48" t="s">
        <v>864</v>
      </c>
      <c r="R421" s="48" t="s">
        <v>864</v>
      </c>
      <c r="S421" s="48" t="s">
        <v>864</v>
      </c>
      <c r="T421" s="48" t="s">
        <v>864</v>
      </c>
      <c r="U421" s="48" t="s">
        <v>864</v>
      </c>
      <c r="V421" s="48" t="s">
        <v>864</v>
      </c>
      <c r="W421" s="48" t="s">
        <v>864</v>
      </c>
      <c r="X421" s="48" t="s">
        <v>864</v>
      </c>
      <c r="Y421" s="48" t="s">
        <v>864</v>
      </c>
      <c r="Z421" s="48" t="s">
        <v>864</v>
      </c>
      <c r="AA421" s="48" t="s">
        <v>1160</v>
      </c>
      <c r="AB421" s="48" t="s">
        <v>1160</v>
      </c>
      <c r="AC421" s="48" t="s">
        <v>1160</v>
      </c>
      <c r="AD421" s="48" t="s">
        <v>1160</v>
      </c>
      <c r="AE421" s="48" t="s">
        <v>1160</v>
      </c>
      <c r="AF421" s="48" t="s">
        <v>1160</v>
      </c>
      <c r="AG421" s="48" t="s">
        <v>1160</v>
      </c>
      <c r="AH421" s="48" t="s">
        <v>1161</v>
      </c>
      <c r="AI421" s="48" t="s">
        <v>413</v>
      </c>
      <c r="AJ421" s="48" t="s">
        <v>413</v>
      </c>
      <c r="AK421" s="48" t="s">
        <v>413</v>
      </c>
      <c r="AL421" s="48" t="s">
        <v>413</v>
      </c>
      <c r="AM421" s="48" t="s">
        <v>413</v>
      </c>
      <c r="AN421" s="48" t="s">
        <v>413</v>
      </c>
      <c r="AO421" s="48" t="s">
        <v>414</v>
      </c>
      <c r="AP421" s="48" t="s">
        <v>414</v>
      </c>
      <c r="AQ421" s="48" t="s">
        <v>414</v>
      </c>
      <c r="AR421" s="48" t="s">
        <v>414</v>
      </c>
      <c r="AS421" s="48" t="s">
        <v>414</v>
      </c>
      <c r="AT421" s="48" t="s">
        <v>415</v>
      </c>
      <c r="AU421" s="48" t="s">
        <v>415</v>
      </c>
      <c r="AV421" s="48" t="s">
        <v>415</v>
      </c>
      <c r="AW421" s="48" t="s">
        <v>415</v>
      </c>
      <c r="AX421" s="48" t="s">
        <v>417</v>
      </c>
      <c r="AY421" s="48" t="s">
        <v>417</v>
      </c>
      <c r="AZ421" s="49" t="s">
        <v>418</v>
      </c>
    </row>
    <row r="422" ht="15.75" customHeight="1">
      <c r="A422" s="40">
        <v>378.0</v>
      </c>
      <c r="B422" s="28" t="s">
        <v>1801</v>
      </c>
      <c r="C422" s="41"/>
      <c r="D422" s="42">
        <f t="array" ref="D422">index(systems,match($A422,INDEX(systems,0,1),),3)</f>
        <v>-315.093</v>
      </c>
      <c r="E422" s="42">
        <f t="array" ref="E422">index(systems,match($A422,INDEX(systems,0,1),),4)</f>
        <v>-159.326</v>
      </c>
      <c r="F422" s="43" t="str">
        <f>IFERROR(__xludf.DUMMYFUNCTION("let(row, match($B422&amp;if($C422&lt;&gt;"""","" [""&amp;$C422&amp;""]"",""""),index(nebulae,,2),0),join("","",iferror(round(index(nebulae,row,5)/2,3),1),iferror(round(index(nebulae,row,6)/2,3),1),0))"),"1,1,0")</f>
        <v>1,1,0</v>
      </c>
      <c r="G422" s="44" t="s">
        <v>1802</v>
      </c>
      <c r="H422" s="45">
        <f t="array" ref="H422">let(systemId,match(A422,index(systems,0,1),),refSystemId,match($H$1,index(systems,0,1),),x,index(systems,systemId,3),y,index(systems,systemId,4),refX,index(systems,refSystemId,3),refY,index(systems,refSystemId,4),round(sqrt((x-refX)^2+(y-refY)^2),3))</f>
        <v>353.084</v>
      </c>
      <c r="I422" s="41"/>
      <c r="J422" s="41"/>
      <c r="K422" s="41"/>
      <c r="L422" s="41"/>
      <c r="M422" s="41"/>
      <c r="N422" s="28" t="s">
        <v>560</v>
      </c>
      <c r="O422" s="48" t="s">
        <v>560</v>
      </c>
      <c r="P422" s="48" t="s">
        <v>560</v>
      </c>
      <c r="Q422" s="48" t="s">
        <v>560</v>
      </c>
      <c r="R422" s="48" t="s">
        <v>560</v>
      </c>
      <c r="S422" s="48" t="s">
        <v>560</v>
      </c>
      <c r="T422" s="48" t="s">
        <v>560</v>
      </c>
      <c r="U422" s="48" t="s">
        <v>560</v>
      </c>
      <c r="V422" s="48" t="s">
        <v>560</v>
      </c>
      <c r="W422" s="48" t="s">
        <v>560</v>
      </c>
      <c r="X422" s="48" t="s">
        <v>560</v>
      </c>
      <c r="Y422" s="48" t="s">
        <v>560</v>
      </c>
      <c r="Z422" s="48" t="s">
        <v>560</v>
      </c>
      <c r="AA422" s="48" t="s">
        <v>560</v>
      </c>
      <c r="AB422" s="48" t="s">
        <v>560</v>
      </c>
      <c r="AC422" s="48" t="s">
        <v>560</v>
      </c>
      <c r="AD422" s="48" t="s">
        <v>560</v>
      </c>
      <c r="AE422" s="48" t="s">
        <v>560</v>
      </c>
      <c r="AF422" s="48" t="s">
        <v>560</v>
      </c>
      <c r="AG422" s="48" t="s">
        <v>560</v>
      </c>
      <c r="AH422" s="48" t="s">
        <v>560</v>
      </c>
      <c r="AI422" s="48" t="s">
        <v>560</v>
      </c>
      <c r="AJ422" s="48" t="s">
        <v>560</v>
      </c>
      <c r="AK422" s="48" t="s">
        <v>560</v>
      </c>
      <c r="AL422" s="48" t="s">
        <v>560</v>
      </c>
      <c r="AM422" s="48" t="s">
        <v>560</v>
      </c>
      <c r="AN422" s="48" t="s">
        <v>560</v>
      </c>
      <c r="AO422" s="48" t="s">
        <v>560</v>
      </c>
      <c r="AP422" s="48" t="s">
        <v>560</v>
      </c>
      <c r="AQ422" s="48" t="s">
        <v>560</v>
      </c>
      <c r="AR422" s="48" t="s">
        <v>560</v>
      </c>
      <c r="AS422" s="48" t="s">
        <v>418</v>
      </c>
      <c r="AT422" s="48" t="s">
        <v>418</v>
      </c>
      <c r="AU422" s="48" t="s">
        <v>418</v>
      </c>
      <c r="AV422" s="48" t="s">
        <v>418</v>
      </c>
      <c r="AW422" s="48" t="s">
        <v>418</v>
      </c>
      <c r="AX422" s="48" t="s">
        <v>560</v>
      </c>
      <c r="AY422" s="48" t="s">
        <v>560</v>
      </c>
      <c r="AZ422" s="51" t="s">
        <v>560</v>
      </c>
    </row>
    <row r="423" ht="15.75" customHeight="1">
      <c r="A423" s="40">
        <v>379.0</v>
      </c>
      <c r="B423" s="28" t="s">
        <v>1803</v>
      </c>
      <c r="C423" s="41"/>
      <c r="D423" s="42">
        <f t="array" ref="D423">index(systems,match($A423,INDEX(systems,0,1),),3)</f>
        <v>580.482</v>
      </c>
      <c r="E423" s="42">
        <f t="array" ref="E423">index(systems,match($A423,INDEX(systems,0,1),),4)</f>
        <v>206.47</v>
      </c>
      <c r="F423" s="43" t="str">
        <f>IFERROR(__xludf.DUMMYFUNCTION("let(row, match($B423&amp;if($C423&lt;&gt;"""","" [""&amp;$C423&amp;""]"",""""),index(nebulae,,2),0),join("","",iferror(round(index(nebulae,row,5)/2,3),1),iferror(round(index(nebulae,row,6)/2,3),1),0))"),"1,1,0")</f>
        <v>1,1,0</v>
      </c>
      <c r="G423" s="44" t="s">
        <v>1804</v>
      </c>
      <c r="H423" s="45">
        <f t="array" ref="H423">let(systemId,match(A423,index(systems,0,1),),refSystemId,match($H$1,index(systems,0,1),),x,index(systems,systemId,3),y,index(systems,systemId,4),refX,index(systems,refSystemId,3),refY,index(systems,refSystemId,4),round(sqrt((x-refX)^2+(y-refY)^2),3))</f>
        <v>616.108</v>
      </c>
      <c r="I423" s="28" t="s">
        <v>408</v>
      </c>
      <c r="J423" s="28" t="s">
        <v>408</v>
      </c>
      <c r="K423" s="28" t="s">
        <v>408</v>
      </c>
      <c r="L423" s="28" t="s">
        <v>408</v>
      </c>
      <c r="M423" s="28" t="s">
        <v>408</v>
      </c>
      <c r="N423" s="28" t="s">
        <v>408</v>
      </c>
      <c r="O423" s="41"/>
      <c r="P423" s="48" t="s">
        <v>548</v>
      </c>
      <c r="Q423" s="48" t="s">
        <v>548</v>
      </c>
      <c r="R423" s="48" t="s">
        <v>548</v>
      </c>
      <c r="S423" s="48" t="s">
        <v>548</v>
      </c>
      <c r="T423" s="48" t="s">
        <v>548</v>
      </c>
      <c r="U423" s="48" t="s">
        <v>548</v>
      </c>
      <c r="V423" s="48" t="s">
        <v>548</v>
      </c>
      <c r="W423" s="48" t="s">
        <v>548</v>
      </c>
      <c r="X423" s="48" t="s">
        <v>552</v>
      </c>
      <c r="Y423" s="48" t="s">
        <v>422</v>
      </c>
      <c r="Z423" s="48" t="s">
        <v>422</v>
      </c>
      <c r="AA423" s="48" t="s">
        <v>422</v>
      </c>
      <c r="AB423" s="48" t="s">
        <v>422</v>
      </c>
      <c r="AC423" s="48" t="s">
        <v>422</v>
      </c>
      <c r="AD423" s="48" t="s">
        <v>422</v>
      </c>
      <c r="AE423" s="48" t="s">
        <v>422</v>
      </c>
      <c r="AF423" s="48" t="s">
        <v>422</v>
      </c>
      <c r="AG423" s="48" t="s">
        <v>422</v>
      </c>
      <c r="AH423" s="48" t="s">
        <v>422</v>
      </c>
      <c r="AI423" s="48" t="s">
        <v>422</v>
      </c>
      <c r="AJ423" s="48" t="s">
        <v>422</v>
      </c>
      <c r="AK423" s="48" t="s">
        <v>422</v>
      </c>
      <c r="AL423" s="48" t="s">
        <v>422</v>
      </c>
      <c r="AM423" s="48" t="s">
        <v>422</v>
      </c>
      <c r="AN423" s="48" t="s">
        <v>422</v>
      </c>
      <c r="AO423" s="48" t="s">
        <v>422</v>
      </c>
      <c r="AP423" s="48" t="s">
        <v>422</v>
      </c>
      <c r="AQ423" s="48" t="s">
        <v>422</v>
      </c>
      <c r="AR423" s="48" t="s">
        <v>422</v>
      </c>
      <c r="AS423" s="48" t="s">
        <v>422</v>
      </c>
      <c r="AT423" s="48" t="s">
        <v>422</v>
      </c>
      <c r="AU423" s="48" t="s">
        <v>422</v>
      </c>
      <c r="AV423" s="48" t="s">
        <v>422</v>
      </c>
      <c r="AW423" s="48" t="s">
        <v>422</v>
      </c>
      <c r="AX423" s="48" t="s">
        <v>422</v>
      </c>
      <c r="AY423" s="48" t="s">
        <v>422</v>
      </c>
      <c r="AZ423" s="50" t="s">
        <v>549</v>
      </c>
    </row>
    <row r="424" ht="15.75" customHeight="1">
      <c r="A424" s="40">
        <v>380.0</v>
      </c>
      <c r="B424" s="28" t="s">
        <v>1805</v>
      </c>
      <c r="C424" s="41"/>
      <c r="D424" s="42">
        <f t="array" ref="D424">index(systems,match($A424,INDEX(systems,0,1),),3)</f>
        <v>174.029</v>
      </c>
      <c r="E424" s="42">
        <f t="array" ref="E424">index(systems,match($A424,INDEX(systems,0,1),),4)</f>
        <v>-192.577</v>
      </c>
      <c r="F424" s="43" t="str">
        <f>IFERROR(__xludf.DUMMYFUNCTION("let(row, match($B424&amp;if($C424&lt;&gt;"""","" [""&amp;$C424&amp;""]"",""""),index(nebulae,,2),0),join("","",iferror(round(index(nebulae,row,5)/2,3),1),iferror(round(index(nebulae,row,6)/2,3),1),0))"),"1,1,0")</f>
        <v>1,1,0</v>
      </c>
      <c r="G424" s="44" t="s">
        <v>1806</v>
      </c>
      <c r="H424" s="45">
        <f t="array" ref="H424">let(systemId,match(A424,index(systems,0,1),),refSystemId,match($H$1,index(systems,0,1),),x,index(systems,systemId,3),y,index(systems,systemId,4),refX,index(systems,refSystemId,3),refY,index(systems,refSystemId,4),round(sqrt((x-refX)^2+(y-refY)^2),3))</f>
        <v>259.561</v>
      </c>
      <c r="I424" s="28" t="s">
        <v>408</v>
      </c>
      <c r="J424" s="28" t="s">
        <v>408</v>
      </c>
      <c r="K424" s="48" t="s">
        <v>408</v>
      </c>
      <c r="L424" s="48" t="s">
        <v>408</v>
      </c>
      <c r="M424" s="28" t="s">
        <v>408</v>
      </c>
      <c r="N424" s="28" t="s">
        <v>408</v>
      </c>
      <c r="O424" s="41"/>
      <c r="P424" s="48" t="s">
        <v>656</v>
      </c>
      <c r="Q424" s="48" t="s">
        <v>656</v>
      </c>
      <c r="R424" s="48" t="s">
        <v>656</v>
      </c>
      <c r="S424" s="48" t="s">
        <v>656</v>
      </c>
      <c r="T424" s="48" t="s">
        <v>656</v>
      </c>
      <c r="U424" s="48" t="s">
        <v>656</v>
      </c>
      <c r="V424" s="48" t="s">
        <v>656</v>
      </c>
      <c r="W424" s="48" t="s">
        <v>656</v>
      </c>
      <c r="X424" s="52" t="s">
        <v>656</v>
      </c>
      <c r="Y424" s="52" t="s">
        <v>422</v>
      </c>
      <c r="Z424" s="52" t="s">
        <v>422</v>
      </c>
      <c r="AA424" s="52" t="s">
        <v>422</v>
      </c>
      <c r="AB424" s="52" t="s">
        <v>422</v>
      </c>
      <c r="AC424" s="52" t="s">
        <v>422</v>
      </c>
      <c r="AD424" s="52" t="s">
        <v>422</v>
      </c>
      <c r="AE424" s="52" t="s">
        <v>422</v>
      </c>
      <c r="AF424" s="52" t="s">
        <v>422</v>
      </c>
      <c r="AG424" s="52" t="s">
        <v>422</v>
      </c>
      <c r="AH424" s="52" t="s">
        <v>422</v>
      </c>
      <c r="AI424" s="52" t="s">
        <v>422</v>
      </c>
      <c r="AJ424" s="52" t="s">
        <v>422</v>
      </c>
      <c r="AK424" s="52" t="s">
        <v>422</v>
      </c>
      <c r="AL424" s="52" t="s">
        <v>422</v>
      </c>
      <c r="AM424" s="52" t="s">
        <v>422</v>
      </c>
      <c r="AN424" s="52" t="s">
        <v>422</v>
      </c>
      <c r="AO424" s="52" t="s">
        <v>422</v>
      </c>
      <c r="AP424" s="52" t="s">
        <v>422</v>
      </c>
      <c r="AQ424" s="52" t="s">
        <v>422</v>
      </c>
      <c r="AR424" s="48" t="s">
        <v>422</v>
      </c>
      <c r="AS424" s="48" t="s">
        <v>422</v>
      </c>
      <c r="AT424" s="48" t="s">
        <v>422</v>
      </c>
      <c r="AU424" s="48" t="s">
        <v>422</v>
      </c>
      <c r="AV424" s="48" t="s">
        <v>422</v>
      </c>
      <c r="AW424" s="48" t="s">
        <v>422</v>
      </c>
      <c r="AX424" s="48" t="s">
        <v>422</v>
      </c>
      <c r="AY424" s="48" t="s">
        <v>422</v>
      </c>
      <c r="AZ424" s="28" t="s">
        <v>422</v>
      </c>
    </row>
    <row r="425" ht="15.75" customHeight="1">
      <c r="A425" s="40">
        <v>381.0</v>
      </c>
      <c r="B425" s="28" t="s">
        <v>1807</v>
      </c>
      <c r="C425" s="41"/>
      <c r="D425" s="42">
        <f t="array" ref="D425">index(systems,match($A425,INDEX(systems,0,1),),3)</f>
        <v>327.49</v>
      </c>
      <c r="E425" s="42">
        <f t="array" ref="E425">index(systems,match($A425,INDEX(systems,0,1),),4)</f>
        <v>385.138</v>
      </c>
      <c r="F425" s="43" t="str">
        <f>IFERROR(__xludf.DUMMYFUNCTION("let(row, match($B425&amp;if($C425&lt;&gt;"""","" [""&amp;$C425&amp;""]"",""""),index(nebulae,,2),0),join("","",iferror(round(index(nebulae,row,5)/2,3),1),iferror(round(index(nebulae,row,6)/2,3),1),0))"),"1,1,0")</f>
        <v>1,1,0</v>
      </c>
      <c r="G425" s="44" t="s">
        <v>1808</v>
      </c>
      <c r="H425" s="45">
        <f t="array" ref="H425">let(systemId,match(A425,index(systems,0,1),),refSystemId,match($H$1,index(systems,0,1),),x,index(systems,systemId,3),y,index(systems,systemId,4),refX,index(systems,refSystemId,3),refY,index(systems,refSystemId,4),round(sqrt((x-refX)^2+(y-refY)^2),3))</f>
        <v>505.55</v>
      </c>
      <c r="I425" s="28" t="s">
        <v>408</v>
      </c>
      <c r="J425" s="28" t="s">
        <v>408</v>
      </c>
      <c r="K425" s="28" t="s">
        <v>408</v>
      </c>
      <c r="L425" s="69" t="s">
        <v>408</v>
      </c>
      <c r="M425" s="69" t="s">
        <v>408</v>
      </c>
      <c r="N425" s="60" t="s">
        <v>408</v>
      </c>
      <c r="O425" s="41"/>
      <c r="P425" s="48" t="s">
        <v>571</v>
      </c>
      <c r="Q425" s="48" t="s">
        <v>571</v>
      </c>
      <c r="R425" s="48" t="s">
        <v>571</v>
      </c>
      <c r="S425" s="48" t="s">
        <v>571</v>
      </c>
      <c r="T425" s="48" t="s">
        <v>571</v>
      </c>
      <c r="U425" s="48" t="s">
        <v>571</v>
      </c>
      <c r="V425" s="48" t="s">
        <v>571</v>
      </c>
      <c r="W425" s="48" t="s">
        <v>571</v>
      </c>
      <c r="X425" s="48" t="s">
        <v>571</v>
      </c>
      <c r="Y425" s="48" t="s">
        <v>572</v>
      </c>
      <c r="Z425" s="48" t="s">
        <v>572</v>
      </c>
      <c r="AA425" s="48" t="s">
        <v>572</v>
      </c>
      <c r="AB425" s="48" t="s">
        <v>572</v>
      </c>
      <c r="AC425" s="48" t="s">
        <v>572</v>
      </c>
      <c r="AD425" s="48" t="s">
        <v>572</v>
      </c>
      <c r="AE425" s="48" t="s">
        <v>572</v>
      </c>
      <c r="AF425" s="48" t="s">
        <v>572</v>
      </c>
      <c r="AG425" s="48" t="s">
        <v>572</v>
      </c>
      <c r="AH425" s="48" t="s">
        <v>572</v>
      </c>
      <c r="AI425" s="48" t="s">
        <v>572</v>
      </c>
      <c r="AJ425" s="48" t="s">
        <v>572</v>
      </c>
      <c r="AK425" s="48" t="s">
        <v>572</v>
      </c>
      <c r="AL425" s="48" t="s">
        <v>572</v>
      </c>
      <c r="AM425" s="48" t="s">
        <v>572</v>
      </c>
      <c r="AN425" s="48" t="s">
        <v>572</v>
      </c>
      <c r="AO425" s="48" t="s">
        <v>572</v>
      </c>
      <c r="AP425" s="48" t="s">
        <v>572</v>
      </c>
      <c r="AQ425" s="48" t="s">
        <v>572</v>
      </c>
      <c r="AR425" s="48" t="s">
        <v>572</v>
      </c>
      <c r="AS425" s="48" t="s">
        <v>572</v>
      </c>
      <c r="AT425" s="48" t="s">
        <v>572</v>
      </c>
      <c r="AU425" s="48" t="s">
        <v>572</v>
      </c>
      <c r="AV425" s="48" t="s">
        <v>572</v>
      </c>
      <c r="AW425" s="48" t="s">
        <v>572</v>
      </c>
      <c r="AX425" s="48" t="s">
        <v>572</v>
      </c>
      <c r="AY425" s="48" t="s">
        <v>572</v>
      </c>
      <c r="AZ425" s="28" t="s">
        <v>572</v>
      </c>
    </row>
    <row r="426" ht="15.75" customHeight="1">
      <c r="A426" s="40">
        <v>382.0</v>
      </c>
      <c r="B426" s="28" t="s">
        <v>1809</v>
      </c>
      <c r="C426" s="41"/>
      <c r="D426" s="42">
        <f t="array" ref="D426">index(systems,match($A426,INDEX(systems,0,1),),3)</f>
        <v>207.085</v>
      </c>
      <c r="E426" s="42">
        <f t="array" ref="E426">index(systems,match($A426,INDEX(systems,0,1),),4)</f>
        <v>-175.168</v>
      </c>
      <c r="F426" s="43" t="str">
        <f>IFERROR(__xludf.DUMMYFUNCTION("let(row, match($B426&amp;if($C426&lt;&gt;"""","" [""&amp;$C426&amp;""]"",""""),index(nebulae,,2),0),join("","",iferror(round(index(nebulae,row,5)/2,3),1),iferror(round(index(nebulae,row,6)/2,3),1),0))"),"1,1,0")</f>
        <v>1,1,0</v>
      </c>
      <c r="G426" s="44" t="s">
        <v>1810</v>
      </c>
      <c r="H426" s="45">
        <f t="array" ref="H426">let(systemId,match(A426,index(systems,0,1),),refSystemId,match($H$1,index(systems,0,1),),x,index(systems,systemId,3),y,index(systems,systemId,4),refX,index(systems,refSystemId,3),refY,index(systems,refSystemId,4),round(sqrt((x-refX)^2+(y-refY)^2),3))</f>
        <v>271.234</v>
      </c>
      <c r="I426" s="46" t="s">
        <v>408</v>
      </c>
      <c r="J426" s="46" t="s">
        <v>408</v>
      </c>
      <c r="K426" s="47" t="s">
        <v>408</v>
      </c>
      <c r="L426" s="47" t="s">
        <v>408</v>
      </c>
      <c r="M426" s="47" t="s">
        <v>408</v>
      </c>
      <c r="N426" s="28" t="s">
        <v>408</v>
      </c>
      <c r="O426" s="41"/>
      <c r="P426" s="48" t="s">
        <v>656</v>
      </c>
      <c r="Q426" s="48" t="s">
        <v>656</v>
      </c>
      <c r="R426" s="48" t="s">
        <v>656</v>
      </c>
      <c r="S426" s="48" t="s">
        <v>656</v>
      </c>
      <c r="T426" s="48" t="s">
        <v>656</v>
      </c>
      <c r="U426" s="48" t="s">
        <v>656</v>
      </c>
      <c r="V426" s="48" t="s">
        <v>656</v>
      </c>
      <c r="W426" s="48" t="s">
        <v>656</v>
      </c>
      <c r="X426" s="48" t="s">
        <v>656</v>
      </c>
      <c r="Y426" s="48" t="s">
        <v>422</v>
      </c>
      <c r="Z426" s="48" t="s">
        <v>422</v>
      </c>
      <c r="AA426" s="48" t="s">
        <v>422</v>
      </c>
      <c r="AB426" s="48" t="s">
        <v>422</v>
      </c>
      <c r="AC426" s="48" t="s">
        <v>422</v>
      </c>
      <c r="AD426" s="48" t="s">
        <v>422</v>
      </c>
      <c r="AE426" s="48" t="s">
        <v>422</v>
      </c>
      <c r="AF426" s="48" t="s">
        <v>422</v>
      </c>
      <c r="AG426" s="48" t="s">
        <v>422</v>
      </c>
      <c r="AH426" s="48" t="s">
        <v>422</v>
      </c>
      <c r="AI426" s="48" t="s">
        <v>422</v>
      </c>
      <c r="AJ426" s="48" t="s">
        <v>422</v>
      </c>
      <c r="AK426" s="48" t="s">
        <v>422</v>
      </c>
      <c r="AL426" s="48" t="s">
        <v>422</v>
      </c>
      <c r="AM426" s="48" t="s">
        <v>422</v>
      </c>
      <c r="AN426" s="48" t="s">
        <v>422</v>
      </c>
      <c r="AO426" s="48" t="s">
        <v>422</v>
      </c>
      <c r="AP426" s="48" t="s">
        <v>422</v>
      </c>
      <c r="AQ426" s="48" t="s">
        <v>422</v>
      </c>
      <c r="AR426" s="48" t="s">
        <v>422</v>
      </c>
      <c r="AS426" s="48" t="s">
        <v>422</v>
      </c>
      <c r="AT426" s="48" t="s">
        <v>422</v>
      </c>
      <c r="AU426" s="48" t="s">
        <v>422</v>
      </c>
      <c r="AV426" s="48" t="s">
        <v>422</v>
      </c>
      <c r="AW426" s="48" t="s">
        <v>422</v>
      </c>
      <c r="AX426" s="48" t="s">
        <v>422</v>
      </c>
      <c r="AY426" s="48" t="s">
        <v>422</v>
      </c>
      <c r="AZ426" s="28" t="s">
        <v>422</v>
      </c>
    </row>
    <row r="427" ht="15.75" customHeight="1">
      <c r="A427" s="40">
        <v>383.0</v>
      </c>
      <c r="B427" s="28" t="s">
        <v>1811</v>
      </c>
      <c r="C427" s="41"/>
      <c r="D427" s="42">
        <f t="array" ref="D427">index(systems,match($A427,INDEX(systems,0,1),),3)</f>
        <v>436.566</v>
      </c>
      <c r="E427" s="42">
        <f t="array" ref="E427">index(systems,match($A427,INDEX(systems,0,1),),4)</f>
        <v>194.866</v>
      </c>
      <c r="F427" s="43" t="str">
        <f>IFERROR(__xludf.DUMMYFUNCTION("let(row, match($B427&amp;if($C427&lt;&gt;"""","" [""&amp;$C427&amp;""]"",""""),index(nebulae,,2),0),join("","",iferror(round(index(nebulae,row,5)/2,3),1),iferror(round(index(nebulae,row,6)/2,3),1),0))"),"1,1,0")</f>
        <v>1,1,0</v>
      </c>
      <c r="G427" s="44" t="s">
        <v>1812</v>
      </c>
      <c r="H427" s="45">
        <f t="array" ref="H427">let(systemId,match(A427,index(systems,0,1),),refSystemId,match($H$1,index(systems,0,1),),x,index(systems,systemId,3),y,index(systems,systemId,4),refX,index(systems,refSystemId,3),refY,index(systems,refSystemId,4),round(sqrt((x-refX)^2+(y-refY)^2),3))</f>
        <v>478.082</v>
      </c>
      <c r="I427" s="46" t="s">
        <v>408</v>
      </c>
      <c r="J427" s="46" t="s">
        <v>408</v>
      </c>
      <c r="K427" s="46" t="s">
        <v>408</v>
      </c>
      <c r="L427" s="46" t="s">
        <v>408</v>
      </c>
      <c r="M427" s="46" t="s">
        <v>408</v>
      </c>
      <c r="N427" s="28" t="s">
        <v>408</v>
      </c>
      <c r="O427" s="48" t="s">
        <v>418</v>
      </c>
      <c r="P427" s="48" t="s">
        <v>776</v>
      </c>
      <c r="Q427" s="48" t="s">
        <v>776</v>
      </c>
      <c r="R427" s="48" t="s">
        <v>776</v>
      </c>
      <c r="S427" s="48" t="s">
        <v>776</v>
      </c>
      <c r="T427" s="48" t="s">
        <v>776</v>
      </c>
      <c r="U427" s="48" t="s">
        <v>776</v>
      </c>
      <c r="V427" s="48" t="s">
        <v>776</v>
      </c>
      <c r="W427" s="48" t="s">
        <v>776</v>
      </c>
      <c r="X427" s="48" t="s">
        <v>776</v>
      </c>
      <c r="Y427" s="48" t="s">
        <v>776</v>
      </c>
      <c r="Z427" s="48" t="s">
        <v>776</v>
      </c>
      <c r="AA427" s="48" t="s">
        <v>776</v>
      </c>
      <c r="AB427" s="48" t="s">
        <v>776</v>
      </c>
      <c r="AC427" s="48" t="s">
        <v>776</v>
      </c>
      <c r="AD427" s="48" t="s">
        <v>776</v>
      </c>
      <c r="AE427" s="48" t="s">
        <v>776</v>
      </c>
      <c r="AF427" s="48" t="s">
        <v>776</v>
      </c>
      <c r="AG427" s="48" t="s">
        <v>776</v>
      </c>
      <c r="AH427" s="48" t="s">
        <v>776</v>
      </c>
      <c r="AI427" s="48" t="s">
        <v>776</v>
      </c>
      <c r="AJ427" s="48" t="s">
        <v>776</v>
      </c>
      <c r="AK427" s="48" t="s">
        <v>776</v>
      </c>
      <c r="AL427" s="48" t="s">
        <v>776</v>
      </c>
      <c r="AM427" s="48" t="s">
        <v>776</v>
      </c>
      <c r="AN427" s="48" t="s">
        <v>776</v>
      </c>
      <c r="AO427" s="48" t="s">
        <v>776</v>
      </c>
      <c r="AP427" s="48" t="s">
        <v>776</v>
      </c>
      <c r="AQ427" s="48" t="s">
        <v>776</v>
      </c>
      <c r="AR427" s="48" t="s">
        <v>776</v>
      </c>
      <c r="AS427" s="48" t="s">
        <v>776</v>
      </c>
      <c r="AT427" s="52" t="s">
        <v>777</v>
      </c>
      <c r="AU427" s="52" t="s">
        <v>777</v>
      </c>
      <c r="AV427" s="48" t="s">
        <v>777</v>
      </c>
      <c r="AW427" s="48" t="s">
        <v>777</v>
      </c>
      <c r="AX427" s="52" t="s">
        <v>777</v>
      </c>
      <c r="AY427" s="52" t="s">
        <v>777</v>
      </c>
      <c r="AZ427" s="28" t="s">
        <v>777</v>
      </c>
    </row>
    <row r="428" ht="15.75" customHeight="1">
      <c r="A428" s="40">
        <v>384.0</v>
      </c>
      <c r="B428" s="28" t="s">
        <v>1813</v>
      </c>
      <c r="C428" s="41"/>
      <c r="D428" s="42">
        <f t="array" ref="D428">index(systems,match($A428,INDEX(systems,0,1),),3)</f>
        <v>103.719</v>
      </c>
      <c r="E428" s="42">
        <f t="array" ref="E428">index(systems,match($A428,INDEX(systems,0,1),),4)</f>
        <v>-315.56</v>
      </c>
      <c r="F428" s="43" t="str">
        <f>IFERROR(__xludf.DUMMYFUNCTION("let(row, match($B428&amp;if($C428&lt;&gt;"""","" [""&amp;$C428&amp;""]"",""""),index(nebulae,,2),0),join("","",iferror(round(index(nebulae,row,5)/2,3),1),iferror(round(index(nebulae,row,6)/2,3),1),0))"),"1,1,0")</f>
        <v>1,1,0</v>
      </c>
      <c r="G428" s="44" t="s">
        <v>1814</v>
      </c>
      <c r="H428" s="45">
        <f t="array" ref="H428">let(systemId,match(A428,index(systems,0,1),),refSystemId,match($H$1,index(systems,0,1),),x,index(systems,systemId,3),y,index(systems,systemId,4),refX,index(systems,refSystemId,3),refY,index(systems,refSystemId,4),round(sqrt((x-refX)^2+(y-refY)^2),3))</f>
        <v>332.168</v>
      </c>
      <c r="I428" s="46" t="s">
        <v>408</v>
      </c>
      <c r="J428" s="46" t="s">
        <v>408</v>
      </c>
      <c r="K428" s="46" t="s">
        <v>408</v>
      </c>
      <c r="L428" s="46" t="s">
        <v>408</v>
      </c>
      <c r="M428" s="46" t="s">
        <v>408</v>
      </c>
      <c r="N428" s="28" t="s">
        <v>408</v>
      </c>
      <c r="O428" s="54"/>
      <c r="P428" s="48" t="s">
        <v>1475</v>
      </c>
      <c r="Q428" s="48" t="s">
        <v>1475</v>
      </c>
      <c r="R428" s="48" t="s">
        <v>1475</v>
      </c>
      <c r="S428" s="48" t="s">
        <v>1475</v>
      </c>
      <c r="T428" s="48" t="s">
        <v>1475</v>
      </c>
      <c r="U428" s="48" t="s">
        <v>422</v>
      </c>
      <c r="V428" s="48" t="s">
        <v>422</v>
      </c>
      <c r="W428" s="48" t="s">
        <v>422</v>
      </c>
      <c r="X428" s="48" t="s">
        <v>422</v>
      </c>
      <c r="Y428" s="52" t="s">
        <v>422</v>
      </c>
      <c r="Z428" s="52" t="s">
        <v>422</v>
      </c>
      <c r="AA428" s="52" t="s">
        <v>422</v>
      </c>
      <c r="AB428" s="52" t="s">
        <v>422</v>
      </c>
      <c r="AC428" s="52" t="s">
        <v>422</v>
      </c>
      <c r="AD428" s="52" t="s">
        <v>422</v>
      </c>
      <c r="AE428" s="52" t="s">
        <v>422</v>
      </c>
      <c r="AF428" s="52" t="s">
        <v>422</v>
      </c>
      <c r="AG428" s="52" t="s">
        <v>422</v>
      </c>
      <c r="AH428" s="52" t="s">
        <v>422</v>
      </c>
      <c r="AI428" s="52" t="s">
        <v>422</v>
      </c>
      <c r="AJ428" s="52" t="s">
        <v>422</v>
      </c>
      <c r="AK428" s="52" t="s">
        <v>422</v>
      </c>
      <c r="AL428" s="52" t="s">
        <v>422</v>
      </c>
      <c r="AM428" s="52" t="s">
        <v>422</v>
      </c>
      <c r="AN428" s="52" t="s">
        <v>422</v>
      </c>
      <c r="AO428" s="52" t="s">
        <v>422</v>
      </c>
      <c r="AP428" s="48" t="s">
        <v>422</v>
      </c>
      <c r="AQ428" s="52" t="s">
        <v>422</v>
      </c>
      <c r="AR428" s="52" t="s">
        <v>422</v>
      </c>
      <c r="AS428" s="52" t="s">
        <v>422</v>
      </c>
      <c r="AT428" s="52" t="s">
        <v>422</v>
      </c>
      <c r="AU428" s="52" t="s">
        <v>422</v>
      </c>
      <c r="AV428" s="52" t="s">
        <v>422</v>
      </c>
      <c r="AW428" s="48" t="s">
        <v>422</v>
      </c>
      <c r="AX428" s="48" t="s">
        <v>422</v>
      </c>
      <c r="AY428" s="48" t="s">
        <v>422</v>
      </c>
      <c r="AZ428" s="28" t="s">
        <v>422</v>
      </c>
    </row>
    <row r="429" ht="15.75" customHeight="1">
      <c r="A429" s="40">
        <v>2984.0</v>
      </c>
      <c r="B429" s="28" t="s">
        <v>1815</v>
      </c>
      <c r="C429" s="41"/>
      <c r="D429" s="42">
        <f t="array" ref="D429">index(systems,match($A429,INDEX(systems,0,1),),3)</f>
        <v>-687.588</v>
      </c>
      <c r="E429" s="42">
        <f t="array" ref="E429">index(systems,match($A429,INDEX(systems,0,1),),4)</f>
        <v>850.591</v>
      </c>
      <c r="F429" s="43" t="str">
        <f>IFERROR(__xludf.DUMMYFUNCTION("let(row, match($B429&amp;if($C429&lt;&gt;"""","" [""&amp;$C429&amp;""]"",""""),index(nebulae,,2),0),join("","",iferror(round(index(nebulae,row,5)/2,3),1),iferror(round(index(nebulae,row,6)/2,3),1),0))"),"1,1,0")</f>
        <v>1,1,0</v>
      </c>
      <c r="G429" s="44" t="s">
        <v>1816</v>
      </c>
      <c r="H429" s="45">
        <f t="array" ref="H429">let(systemId,match(A429,index(systems,0,1),),refSystemId,match($H$1,index(systems,0,1),),x,index(systems,systemId,3),y,index(systems,systemId,4),refX,index(systems,refSystemId,3),refY,index(systems,refSystemId,4),round(sqrt((x-refX)^2+(y-refY)^2),3))</f>
        <v>1093.747</v>
      </c>
      <c r="I429" s="55"/>
      <c r="J429" s="55"/>
      <c r="K429" s="55"/>
      <c r="L429" s="55"/>
      <c r="M429" s="55"/>
      <c r="N429" s="55"/>
      <c r="O429" s="55"/>
      <c r="P429" s="56" t="s">
        <v>408</v>
      </c>
      <c r="Q429" s="56" t="s">
        <v>408</v>
      </c>
      <c r="R429" s="56" t="s">
        <v>408</v>
      </c>
      <c r="S429" s="56" t="s">
        <v>408</v>
      </c>
      <c r="T429" s="56" t="s">
        <v>408</v>
      </c>
      <c r="U429" s="56" t="s">
        <v>408</v>
      </c>
      <c r="V429" s="56" t="s">
        <v>408</v>
      </c>
      <c r="W429" s="56" t="s">
        <v>418</v>
      </c>
      <c r="X429" s="56" t="s">
        <v>418</v>
      </c>
      <c r="Y429" s="56" t="s">
        <v>1817</v>
      </c>
      <c r="Z429" s="56" t="s">
        <v>1817</v>
      </c>
      <c r="AA429" s="56" t="s">
        <v>1817</v>
      </c>
      <c r="AB429" s="56" t="s">
        <v>1817</v>
      </c>
      <c r="AC429" s="56" t="s">
        <v>1817</v>
      </c>
      <c r="AD429" s="56" t="s">
        <v>1817</v>
      </c>
      <c r="AE429" s="56" t="s">
        <v>1817</v>
      </c>
      <c r="AF429" s="56" t="s">
        <v>1817</v>
      </c>
      <c r="AG429" s="56" t="s">
        <v>1817</v>
      </c>
      <c r="AH429" s="56" t="s">
        <v>1817</v>
      </c>
      <c r="AI429" s="56" t="s">
        <v>1817</v>
      </c>
      <c r="AJ429" s="56" t="s">
        <v>1817</v>
      </c>
      <c r="AK429" s="56" t="s">
        <v>1817</v>
      </c>
      <c r="AL429" s="56" t="s">
        <v>1817</v>
      </c>
      <c r="AM429" s="56" t="s">
        <v>1817</v>
      </c>
      <c r="AN429" s="56" t="s">
        <v>1817</v>
      </c>
      <c r="AO429" s="56" t="s">
        <v>1817</v>
      </c>
      <c r="AP429" s="56" t="s">
        <v>1817</v>
      </c>
      <c r="AQ429" s="56" t="s">
        <v>1817</v>
      </c>
      <c r="AR429" s="56" t="s">
        <v>1817</v>
      </c>
      <c r="AS429" s="56" t="s">
        <v>1817</v>
      </c>
      <c r="AT429" s="56" t="s">
        <v>1817</v>
      </c>
      <c r="AU429" s="56" t="s">
        <v>1817</v>
      </c>
      <c r="AV429" s="56" t="s">
        <v>1817</v>
      </c>
      <c r="AW429" s="51" t="s">
        <v>1817</v>
      </c>
      <c r="AX429" s="51" t="s">
        <v>1083</v>
      </c>
      <c r="AY429" s="51" t="s">
        <v>1250</v>
      </c>
      <c r="AZ429" s="56" t="s">
        <v>1250</v>
      </c>
    </row>
    <row r="430" ht="15.75" customHeight="1">
      <c r="A430" s="40">
        <v>385.0</v>
      </c>
      <c r="B430" s="28" t="s">
        <v>1818</v>
      </c>
      <c r="C430" s="41"/>
      <c r="D430" s="42">
        <f t="array" ref="D430">index(systems,match($A430,INDEX(systems,0,1),),3)</f>
        <v>129.24</v>
      </c>
      <c r="E430" s="42">
        <f t="array" ref="E430">index(systems,match($A430,INDEX(systems,0,1),),4)</f>
        <v>237.243</v>
      </c>
      <c r="F430" s="43" t="str">
        <f>IFERROR(__xludf.DUMMYFUNCTION("let(row, match($B430&amp;if($C430&lt;&gt;"""","" [""&amp;$C430&amp;""]"",""""),index(nebulae,,2),0),join("","",iferror(round(index(nebulae,row,5)/2,3),1),iferror(round(index(nebulae,row,6)/2,3),1),0))"),"1,1,0")</f>
        <v>1,1,0</v>
      </c>
      <c r="G430" s="44" t="s">
        <v>1819</v>
      </c>
      <c r="H430" s="45">
        <f t="array" ref="H430">let(systemId,match(A430,index(systems,0,1),),refSystemId,match($H$1,index(systems,0,1),),x,index(systems,systemId,3),y,index(systems,systemId,4),refX,index(systems,refSystemId,3),refY,index(systems,refSystemId,4),round(sqrt((x-refX)^2+(y-refY)^2),3))</f>
        <v>270.161</v>
      </c>
      <c r="I430" s="41"/>
      <c r="J430" s="41"/>
      <c r="K430" s="28" t="s">
        <v>418</v>
      </c>
      <c r="L430" s="41"/>
      <c r="M430" s="41"/>
      <c r="N430" s="28" t="s">
        <v>1482</v>
      </c>
      <c r="O430" s="48" t="s">
        <v>1482</v>
      </c>
      <c r="P430" s="48" t="s">
        <v>1482</v>
      </c>
      <c r="Q430" s="48" t="s">
        <v>1482</v>
      </c>
      <c r="R430" s="48" t="s">
        <v>1482</v>
      </c>
      <c r="S430" s="48" t="s">
        <v>1482</v>
      </c>
      <c r="T430" s="48" t="s">
        <v>1482</v>
      </c>
      <c r="U430" s="48" t="s">
        <v>1482</v>
      </c>
      <c r="V430" s="48" t="s">
        <v>1482</v>
      </c>
      <c r="W430" s="48" t="s">
        <v>1482</v>
      </c>
      <c r="X430" s="48" t="s">
        <v>1482</v>
      </c>
      <c r="Y430" s="48" t="s">
        <v>1482</v>
      </c>
      <c r="Z430" s="48" t="s">
        <v>1482</v>
      </c>
      <c r="AA430" s="48" t="s">
        <v>1482</v>
      </c>
      <c r="AB430" s="48" t="s">
        <v>1482</v>
      </c>
      <c r="AC430" s="48" t="s">
        <v>1482</v>
      </c>
      <c r="AD430" s="48" t="s">
        <v>1482</v>
      </c>
      <c r="AE430" s="48" t="s">
        <v>1482</v>
      </c>
      <c r="AF430" s="48" t="s">
        <v>1482</v>
      </c>
      <c r="AG430" s="48" t="s">
        <v>1482</v>
      </c>
      <c r="AH430" s="48" t="s">
        <v>1482</v>
      </c>
      <c r="AI430" s="48" t="s">
        <v>1482</v>
      </c>
      <c r="AJ430" s="48" t="s">
        <v>1482</v>
      </c>
      <c r="AK430" s="48" t="s">
        <v>1482</v>
      </c>
      <c r="AL430" s="48" t="s">
        <v>1482</v>
      </c>
      <c r="AM430" s="48" t="s">
        <v>1482</v>
      </c>
      <c r="AN430" s="48" t="s">
        <v>1482</v>
      </c>
      <c r="AO430" s="48" t="s">
        <v>1482</v>
      </c>
      <c r="AP430" s="48" t="s">
        <v>1482</v>
      </c>
      <c r="AQ430" s="48" t="s">
        <v>1482</v>
      </c>
      <c r="AR430" s="48" t="s">
        <v>1482</v>
      </c>
      <c r="AS430" s="48" t="s">
        <v>1482</v>
      </c>
      <c r="AT430" s="48" t="s">
        <v>1482</v>
      </c>
      <c r="AU430" s="48" t="s">
        <v>1482</v>
      </c>
      <c r="AV430" s="48" t="s">
        <v>1482</v>
      </c>
      <c r="AW430" s="48" t="s">
        <v>1482</v>
      </c>
      <c r="AX430" s="48" t="s">
        <v>1482</v>
      </c>
      <c r="AY430" s="48" t="s">
        <v>1482</v>
      </c>
      <c r="AZ430" s="28" t="s">
        <v>1482</v>
      </c>
    </row>
    <row r="431" ht="15.75" customHeight="1">
      <c r="A431" s="40">
        <v>386.0</v>
      </c>
      <c r="B431" s="28" t="s">
        <v>1820</v>
      </c>
      <c r="C431" s="41"/>
      <c r="D431" s="42">
        <f t="array" ref="D431">index(systems,match($A431,INDEX(systems,0,1),),3)</f>
        <v>195.41</v>
      </c>
      <c r="E431" s="42">
        <f t="array" ref="E431">index(systems,match($A431,INDEX(systems,0,1),),4)</f>
        <v>39.755</v>
      </c>
      <c r="F431" s="43" t="str">
        <f>IFERROR(__xludf.DUMMYFUNCTION("let(row, match($B431&amp;if($C431&lt;&gt;"""","" [""&amp;$C431&amp;""]"",""""),index(nebulae,,2),0),join("","",iferror(round(index(nebulae,row,5)/2,3),1),iferror(round(index(nebulae,row,6)/2,3),1),0))"),"1,1,0")</f>
        <v>1,1,0</v>
      </c>
      <c r="G431" s="44" t="s">
        <v>1821</v>
      </c>
      <c r="H431" s="45">
        <f t="array" ref="H431">let(systemId,match(A431,index(systems,0,1),),refSystemId,match($H$1,index(systems,0,1),),x,index(systems,systemId,3),y,index(systems,systemId,4),refX,index(systems,refSystemId,3),refY,index(systems,refSystemId,4),round(sqrt((x-refX)^2+(y-refY)^2),3))</f>
        <v>199.413</v>
      </c>
      <c r="I431" s="53"/>
      <c r="J431" s="46" t="s">
        <v>418</v>
      </c>
      <c r="K431" s="46" t="s">
        <v>418</v>
      </c>
      <c r="L431" s="53"/>
      <c r="M431" s="53"/>
      <c r="N431" s="28" t="s">
        <v>856</v>
      </c>
      <c r="O431" s="48" t="s">
        <v>856</v>
      </c>
      <c r="P431" s="48" t="s">
        <v>856</v>
      </c>
      <c r="Q431" s="48" t="s">
        <v>856</v>
      </c>
      <c r="R431" s="48" t="s">
        <v>856</v>
      </c>
      <c r="S431" s="48" t="s">
        <v>856</v>
      </c>
      <c r="T431" s="48" t="s">
        <v>856</v>
      </c>
      <c r="U431" s="48" t="s">
        <v>856</v>
      </c>
      <c r="V431" s="48" t="s">
        <v>856</v>
      </c>
      <c r="W431" s="48" t="s">
        <v>856</v>
      </c>
      <c r="X431" s="48" t="s">
        <v>773</v>
      </c>
      <c r="Y431" s="48" t="s">
        <v>1589</v>
      </c>
      <c r="Z431" s="48" t="s">
        <v>1589</v>
      </c>
      <c r="AA431" s="48" t="s">
        <v>1590</v>
      </c>
      <c r="AB431" s="48" t="s">
        <v>1590</v>
      </c>
      <c r="AC431" s="48" t="s">
        <v>1590</v>
      </c>
      <c r="AD431" s="48" t="s">
        <v>1590</v>
      </c>
      <c r="AE431" s="48" t="s">
        <v>1590</v>
      </c>
      <c r="AF431" s="48" t="s">
        <v>1590</v>
      </c>
      <c r="AG431" s="48" t="s">
        <v>1590</v>
      </c>
      <c r="AH431" s="48" t="s">
        <v>1590</v>
      </c>
      <c r="AI431" s="48" t="s">
        <v>1590</v>
      </c>
      <c r="AJ431" s="48" t="s">
        <v>1590</v>
      </c>
      <c r="AK431" s="48" t="s">
        <v>1590</v>
      </c>
      <c r="AL431" s="48" t="s">
        <v>1590</v>
      </c>
      <c r="AM431" s="48" t="s">
        <v>1590</v>
      </c>
      <c r="AN431" s="48" t="s">
        <v>1590</v>
      </c>
      <c r="AO431" s="48" t="s">
        <v>773</v>
      </c>
      <c r="AP431" s="48" t="s">
        <v>773</v>
      </c>
      <c r="AQ431" s="48" t="s">
        <v>773</v>
      </c>
      <c r="AR431" s="48" t="s">
        <v>773</v>
      </c>
      <c r="AS431" s="48" t="s">
        <v>773</v>
      </c>
      <c r="AT431" s="48" t="s">
        <v>773</v>
      </c>
      <c r="AU431" s="48" t="s">
        <v>773</v>
      </c>
      <c r="AV431" s="48" t="s">
        <v>773</v>
      </c>
      <c r="AW431" s="48" t="s">
        <v>773</v>
      </c>
      <c r="AX431" s="48" t="s">
        <v>773</v>
      </c>
      <c r="AY431" s="48" t="s">
        <v>773</v>
      </c>
      <c r="AZ431" s="28" t="s">
        <v>773</v>
      </c>
    </row>
    <row r="432" ht="15.75" customHeight="1">
      <c r="A432" s="40">
        <v>387.0</v>
      </c>
      <c r="B432" s="28" t="s">
        <v>1822</v>
      </c>
      <c r="C432" s="28" t="s">
        <v>1116</v>
      </c>
      <c r="D432" s="42">
        <f t="array" ref="D432">index(systems,match($A432,INDEX(systems,0,1),),3)</f>
        <v>-472.113</v>
      </c>
      <c r="E432" s="42">
        <f t="array" ref="E432">index(systems,match($A432,INDEX(systems,0,1),),4)</f>
        <v>338.415</v>
      </c>
      <c r="F432" s="43" t="str">
        <f>IFERROR(__xludf.DUMMYFUNCTION("let(row, match($B432&amp;if($C432&lt;&gt;"""","" [""&amp;$C432&amp;""]"",""""),index(nebulae,,2),0),join("","",iferror(round(index(nebulae,row,5)/2,3),1),iferror(round(index(nebulae,row,6)/2,3),1),0))"),"1,1,0")</f>
        <v>1,1,0</v>
      </c>
      <c r="G432" s="44" t="s">
        <v>1823</v>
      </c>
      <c r="H432" s="45">
        <f t="array" ref="H432">let(systemId,match(A432,index(systems,0,1),),refSystemId,match($H$1,index(systems,0,1),),x,index(systems,systemId,3),y,index(systems,systemId,4),refX,index(systems,refSystemId,3),refY,index(systems,refSystemId,4),round(sqrt((x-refX)^2+(y-refY)^2),3))</f>
        <v>580.875</v>
      </c>
      <c r="I432" s="46" t="s">
        <v>408</v>
      </c>
      <c r="J432" s="46" t="s">
        <v>408</v>
      </c>
      <c r="K432" s="46" t="s">
        <v>408</v>
      </c>
      <c r="L432" s="46" t="s">
        <v>408</v>
      </c>
      <c r="M432" s="46" t="s">
        <v>408</v>
      </c>
      <c r="N432" s="28" t="s">
        <v>408</v>
      </c>
      <c r="O432" s="41"/>
      <c r="P432" s="48" t="s">
        <v>477</v>
      </c>
      <c r="Q432" s="48" t="s">
        <v>477</v>
      </c>
      <c r="R432" s="48" t="s">
        <v>477</v>
      </c>
      <c r="S432" s="48" t="s">
        <v>418</v>
      </c>
      <c r="T432" s="48" t="s">
        <v>418</v>
      </c>
      <c r="U432" s="48" t="s">
        <v>418</v>
      </c>
      <c r="V432" s="48" t="s">
        <v>418</v>
      </c>
      <c r="W432" s="48" t="s">
        <v>418</v>
      </c>
      <c r="X432" s="48" t="s">
        <v>422</v>
      </c>
      <c r="Y432" s="48" t="s">
        <v>422</v>
      </c>
      <c r="Z432" s="48" t="s">
        <v>422</v>
      </c>
      <c r="AA432" s="48" t="s">
        <v>422</v>
      </c>
      <c r="AB432" s="48" t="s">
        <v>422</v>
      </c>
      <c r="AC432" s="48" t="s">
        <v>422</v>
      </c>
      <c r="AD432" s="48" t="s">
        <v>422</v>
      </c>
      <c r="AE432" s="48" t="s">
        <v>422</v>
      </c>
      <c r="AF432" s="48" t="s">
        <v>422</v>
      </c>
      <c r="AG432" s="48" t="s">
        <v>422</v>
      </c>
      <c r="AH432" s="48" t="s">
        <v>422</v>
      </c>
      <c r="AI432" s="48" t="s">
        <v>422</v>
      </c>
      <c r="AJ432" s="48" t="s">
        <v>422</v>
      </c>
      <c r="AK432" s="48" t="s">
        <v>422</v>
      </c>
      <c r="AL432" s="48" t="s">
        <v>422</v>
      </c>
      <c r="AM432" s="48" t="s">
        <v>422</v>
      </c>
      <c r="AN432" s="48" t="s">
        <v>422</v>
      </c>
      <c r="AO432" s="48" t="s">
        <v>422</v>
      </c>
      <c r="AP432" s="48" t="s">
        <v>422</v>
      </c>
      <c r="AQ432" s="48" t="s">
        <v>422</v>
      </c>
      <c r="AR432" s="48" t="s">
        <v>422</v>
      </c>
      <c r="AS432" s="48" t="s">
        <v>422</v>
      </c>
      <c r="AT432" s="48" t="s">
        <v>422</v>
      </c>
      <c r="AU432" s="48" t="s">
        <v>422</v>
      </c>
      <c r="AV432" s="48" t="s">
        <v>422</v>
      </c>
      <c r="AW432" s="48" t="s">
        <v>422</v>
      </c>
      <c r="AX432" s="48" t="s">
        <v>422</v>
      </c>
      <c r="AY432" s="48" t="s">
        <v>422</v>
      </c>
      <c r="AZ432" s="28" t="s">
        <v>422</v>
      </c>
    </row>
    <row r="433" ht="15.75" customHeight="1">
      <c r="A433" s="40">
        <v>2985.0</v>
      </c>
      <c r="B433" s="28" t="s">
        <v>1822</v>
      </c>
      <c r="C433" s="28" t="s">
        <v>1824</v>
      </c>
      <c r="D433" s="42">
        <f t="array" ref="D433">index(systems,match($A433,INDEX(systems,0,1),),3)</f>
        <v>-792.652</v>
      </c>
      <c r="E433" s="42">
        <f t="array" ref="E433">index(systems,match($A433,INDEX(systems,0,1),),4)</f>
        <v>807.085</v>
      </c>
      <c r="F433" s="43" t="str">
        <f>IFERROR(__xludf.DUMMYFUNCTION("let(row, match($B433&amp;if($C433&lt;&gt;"""","" [""&amp;$C433&amp;""]"",""""),index(nebulae,,2),0),join("","",iferror(round(index(nebulae,row,5)/2,3),1),iferror(round(index(nebulae,row,6)/2,3),1),0))"),"1,1,0")</f>
        <v>1,1,0</v>
      </c>
      <c r="G433" s="44" t="s">
        <v>1825</v>
      </c>
      <c r="H433" s="45">
        <f t="array" ref="H433">let(systemId,match(A433,index(systems,0,1),),refSystemId,match($H$1,index(systems,0,1),),x,index(systems,systemId,3),y,index(systems,systemId,4),refX,index(systems,refSystemId,3),refY,index(systems,refSystemId,4),round(sqrt((x-refX)^2+(y-refY)^2),3))</f>
        <v>1131.231</v>
      </c>
      <c r="I433" s="55"/>
      <c r="J433" s="55"/>
      <c r="K433" s="55"/>
      <c r="L433" s="55"/>
      <c r="M433" s="55"/>
      <c r="N433" s="55"/>
      <c r="O433" s="55"/>
      <c r="P433" s="56" t="s">
        <v>408</v>
      </c>
      <c r="Q433" s="56" t="s">
        <v>408</v>
      </c>
      <c r="R433" s="56" t="s">
        <v>408</v>
      </c>
      <c r="S433" s="56" t="s">
        <v>408</v>
      </c>
      <c r="T433" s="56" t="s">
        <v>408</v>
      </c>
      <c r="U433" s="56" t="s">
        <v>408</v>
      </c>
      <c r="V433" s="56" t="s">
        <v>408</v>
      </c>
      <c r="W433" s="56" t="s">
        <v>408</v>
      </c>
      <c r="X433" s="56" t="s">
        <v>408</v>
      </c>
      <c r="Y433" s="56" t="s">
        <v>1826</v>
      </c>
      <c r="Z433" s="56" t="s">
        <v>1826</v>
      </c>
      <c r="AA433" s="56" t="s">
        <v>1826</v>
      </c>
      <c r="AB433" s="56" t="s">
        <v>1826</v>
      </c>
      <c r="AC433" s="56" t="s">
        <v>1826</v>
      </c>
      <c r="AD433" s="56" t="s">
        <v>1826</v>
      </c>
      <c r="AE433" s="56" t="s">
        <v>1826</v>
      </c>
      <c r="AF433" s="56" t="s">
        <v>1826</v>
      </c>
      <c r="AG433" s="56" t="s">
        <v>1826</v>
      </c>
      <c r="AH433" s="56" t="s">
        <v>1826</v>
      </c>
      <c r="AI433" s="56" t="s">
        <v>1826</v>
      </c>
      <c r="AJ433" s="56" t="s">
        <v>1826</v>
      </c>
      <c r="AK433" s="56" t="s">
        <v>1826</v>
      </c>
      <c r="AL433" s="56" t="s">
        <v>1826</v>
      </c>
      <c r="AM433" s="56" t="s">
        <v>1826</v>
      </c>
      <c r="AN433" s="56" t="s">
        <v>1826</v>
      </c>
      <c r="AO433" s="56" t="s">
        <v>1826</v>
      </c>
      <c r="AP433" s="56" t="s">
        <v>1826</v>
      </c>
      <c r="AQ433" s="56" t="s">
        <v>1826</v>
      </c>
      <c r="AR433" s="56" t="s">
        <v>1826</v>
      </c>
      <c r="AS433" s="56" t="s">
        <v>1826</v>
      </c>
      <c r="AT433" s="56" t="s">
        <v>1826</v>
      </c>
      <c r="AU433" s="56" t="s">
        <v>1826</v>
      </c>
      <c r="AV433" s="56" t="s">
        <v>1826</v>
      </c>
      <c r="AW433" s="51" t="s">
        <v>1826</v>
      </c>
      <c r="AX433" s="56" t="s">
        <v>1083</v>
      </c>
      <c r="AY433" s="56" t="s">
        <v>1083</v>
      </c>
      <c r="AZ433" s="56" t="s">
        <v>1083</v>
      </c>
    </row>
    <row r="434" ht="15.75" customHeight="1">
      <c r="A434" s="40">
        <v>388.0</v>
      </c>
      <c r="B434" s="28" t="s">
        <v>1827</v>
      </c>
      <c r="C434" s="41"/>
      <c r="D434" s="42">
        <f t="array" ref="D434">index(systems,match($A434,INDEX(systems,0,1),),3)</f>
        <v>388.248</v>
      </c>
      <c r="E434" s="42">
        <f t="array" ref="E434">index(systems,match($A434,INDEX(systems,0,1),),4)</f>
        <v>58.63</v>
      </c>
      <c r="F434" s="43" t="str">
        <f>IFERROR(__xludf.DUMMYFUNCTION("let(row, match($B434&amp;if($C434&lt;&gt;"""","" [""&amp;$C434&amp;""]"",""""),index(nebulae,,2),0),join("","",iferror(round(index(nebulae,row,5)/2,3),1),iferror(round(index(nebulae,row,6)/2,3),1),0))"),"1,1,0")</f>
        <v>1,1,0</v>
      </c>
      <c r="G434" s="44" t="s">
        <v>1828</v>
      </c>
      <c r="H434" s="45">
        <f t="array" ref="H434">let(systemId,match(A434,index(systems,0,1),),refSystemId,match($H$1,index(systems,0,1),),x,index(systems,systemId,3),y,index(systems,systemId,4),refX,index(systems,refSystemId,3),refY,index(systems,refSystemId,4),round(sqrt((x-refX)^2+(y-refY)^2),3))</f>
        <v>392.65</v>
      </c>
      <c r="I434" s="41"/>
      <c r="J434" s="41"/>
      <c r="K434" s="28" t="s">
        <v>418</v>
      </c>
      <c r="L434" s="41"/>
      <c r="M434" s="41"/>
      <c r="N434" s="28" t="s">
        <v>620</v>
      </c>
      <c r="O434" s="48" t="s">
        <v>620</v>
      </c>
      <c r="P434" s="48" t="s">
        <v>620</v>
      </c>
      <c r="Q434" s="48" t="s">
        <v>620</v>
      </c>
      <c r="R434" s="48" t="s">
        <v>620</v>
      </c>
      <c r="S434" s="48" t="s">
        <v>620</v>
      </c>
      <c r="T434" s="48" t="s">
        <v>620</v>
      </c>
      <c r="U434" s="48" t="s">
        <v>442</v>
      </c>
      <c r="V434" s="48" t="s">
        <v>442</v>
      </c>
      <c r="W434" s="48" t="s">
        <v>442</v>
      </c>
      <c r="X434" s="48" t="s">
        <v>442</v>
      </c>
      <c r="Y434" s="48" t="s">
        <v>1829</v>
      </c>
      <c r="Z434" s="48" t="s">
        <v>1829</v>
      </c>
      <c r="AA434" s="48" t="s">
        <v>1830</v>
      </c>
      <c r="AB434" s="48" t="s">
        <v>1830</v>
      </c>
      <c r="AC434" s="48" t="s">
        <v>1830</v>
      </c>
      <c r="AD434" s="48" t="s">
        <v>1830</v>
      </c>
      <c r="AE434" s="48" t="s">
        <v>1830</v>
      </c>
      <c r="AF434" s="48" t="s">
        <v>1830</v>
      </c>
      <c r="AG434" s="48" t="s">
        <v>1830</v>
      </c>
      <c r="AH434" s="48" t="s">
        <v>1830</v>
      </c>
      <c r="AI434" s="48" t="s">
        <v>1830</v>
      </c>
      <c r="AJ434" s="48" t="s">
        <v>1830</v>
      </c>
      <c r="AK434" s="48" t="s">
        <v>1830</v>
      </c>
      <c r="AL434" s="48" t="s">
        <v>1830</v>
      </c>
      <c r="AM434" s="48" t="s">
        <v>1830</v>
      </c>
      <c r="AN434" s="48" t="s">
        <v>1830</v>
      </c>
      <c r="AO434" s="48" t="s">
        <v>1829</v>
      </c>
      <c r="AP434" s="48" t="s">
        <v>1829</v>
      </c>
      <c r="AQ434" s="48" t="s">
        <v>1829</v>
      </c>
      <c r="AR434" s="48" t="s">
        <v>1829</v>
      </c>
      <c r="AS434" s="48" t="s">
        <v>622</v>
      </c>
      <c r="AT434" s="48" t="s">
        <v>622</v>
      </c>
      <c r="AU434" s="48" t="s">
        <v>622</v>
      </c>
      <c r="AV434" s="48" t="s">
        <v>940</v>
      </c>
      <c r="AW434" s="48" t="s">
        <v>940</v>
      </c>
      <c r="AX434" s="48" t="s">
        <v>940</v>
      </c>
      <c r="AY434" s="48" t="s">
        <v>940</v>
      </c>
      <c r="AZ434" s="28" t="s">
        <v>940</v>
      </c>
    </row>
    <row r="435" ht="15.75" customHeight="1">
      <c r="A435" s="40">
        <v>389.0</v>
      </c>
      <c r="B435" s="28" t="s">
        <v>1831</v>
      </c>
      <c r="C435" s="41"/>
      <c r="D435" s="42">
        <f t="array" ref="D435">index(systems,match($A435,INDEX(systems,0,1),),3)</f>
        <v>30.759</v>
      </c>
      <c r="E435" s="42">
        <f t="array" ref="E435">index(systems,match($A435,INDEX(systems,0,1),),4)</f>
        <v>-303.5</v>
      </c>
      <c r="F435" s="43" t="str">
        <f>IFERROR(__xludf.DUMMYFUNCTION("let(row, match($B435&amp;if($C435&lt;&gt;"""","" [""&amp;$C435&amp;""]"",""""),index(nebulae,,2),0),join("","",iferror(round(index(nebulae,row,5)/2,3),1),iferror(round(index(nebulae,row,6)/2,3),1),0))"),"1,1,0")</f>
        <v>1,1,0</v>
      </c>
      <c r="G435" s="44" t="s">
        <v>1832</v>
      </c>
      <c r="H435" s="45">
        <f t="array" ref="H435">let(systemId,match(A435,index(systems,0,1),),refSystemId,match($H$1,index(systems,0,1),),x,index(systems,systemId,3),y,index(systems,systemId,4),refX,index(systems,refSystemId,3),refY,index(systems,refSystemId,4),round(sqrt((x-refX)^2+(y-refY)^2),3))</f>
        <v>305.055</v>
      </c>
      <c r="I435" s="46" t="s">
        <v>408</v>
      </c>
      <c r="J435" s="47" t="s">
        <v>408</v>
      </c>
      <c r="K435" s="48" t="s">
        <v>408</v>
      </c>
      <c r="L435" s="48" t="s">
        <v>408</v>
      </c>
      <c r="M435" s="28" t="s">
        <v>408</v>
      </c>
      <c r="N435" s="28" t="s">
        <v>408</v>
      </c>
      <c r="O435" s="41"/>
      <c r="P435" s="48" t="s">
        <v>1005</v>
      </c>
      <c r="Q435" s="48" t="s">
        <v>1005</v>
      </c>
      <c r="R435" s="48" t="s">
        <v>1005</v>
      </c>
      <c r="S435" s="48" t="s">
        <v>1005</v>
      </c>
      <c r="T435" s="48" t="s">
        <v>1005</v>
      </c>
      <c r="U435" s="48" t="s">
        <v>1005</v>
      </c>
      <c r="V435" s="48" t="s">
        <v>1005</v>
      </c>
      <c r="W435" s="48" t="s">
        <v>1005</v>
      </c>
      <c r="X435" s="48" t="s">
        <v>1005</v>
      </c>
      <c r="Y435" s="48" t="s">
        <v>422</v>
      </c>
      <c r="Z435" s="48" t="s">
        <v>422</v>
      </c>
      <c r="AA435" s="48" t="s">
        <v>422</v>
      </c>
      <c r="AB435" s="48" t="s">
        <v>422</v>
      </c>
      <c r="AC435" s="48" t="s">
        <v>422</v>
      </c>
      <c r="AD435" s="48" t="s">
        <v>422</v>
      </c>
      <c r="AE435" s="48" t="s">
        <v>422</v>
      </c>
      <c r="AF435" s="48" t="s">
        <v>422</v>
      </c>
      <c r="AG435" s="48" t="s">
        <v>422</v>
      </c>
      <c r="AH435" s="48" t="s">
        <v>422</v>
      </c>
      <c r="AI435" s="48" t="s">
        <v>422</v>
      </c>
      <c r="AJ435" s="48" t="s">
        <v>422</v>
      </c>
      <c r="AK435" s="48" t="s">
        <v>422</v>
      </c>
      <c r="AL435" s="48" t="s">
        <v>422</v>
      </c>
      <c r="AM435" s="48" t="s">
        <v>422</v>
      </c>
      <c r="AN435" s="48" t="s">
        <v>422</v>
      </c>
      <c r="AO435" s="48" t="s">
        <v>422</v>
      </c>
      <c r="AP435" s="48" t="s">
        <v>422</v>
      </c>
      <c r="AQ435" s="48" t="s">
        <v>422</v>
      </c>
      <c r="AR435" s="48" t="s">
        <v>422</v>
      </c>
      <c r="AS435" s="48" t="s">
        <v>422</v>
      </c>
      <c r="AT435" s="48" t="s">
        <v>422</v>
      </c>
      <c r="AU435" s="48" t="s">
        <v>422</v>
      </c>
      <c r="AV435" s="48" t="s">
        <v>422</v>
      </c>
      <c r="AW435" s="48" t="s">
        <v>422</v>
      </c>
      <c r="AX435" s="48" t="s">
        <v>422</v>
      </c>
      <c r="AY435" s="48" t="s">
        <v>422</v>
      </c>
      <c r="AZ435" s="28" t="s">
        <v>422</v>
      </c>
    </row>
    <row r="436" ht="15.75" customHeight="1">
      <c r="A436" s="40">
        <v>390.0</v>
      </c>
      <c r="B436" s="28" t="s">
        <v>1833</v>
      </c>
      <c r="C436" s="41"/>
      <c r="D436" s="42">
        <f t="array" ref="D436">index(systems,match($A436,INDEX(systems,0,1),),3)</f>
        <v>-88.149</v>
      </c>
      <c r="E436" s="42">
        <f t="array" ref="E436">index(systems,match($A436,INDEX(systems,0,1),),4)</f>
        <v>141.349</v>
      </c>
      <c r="F436" s="43" t="str">
        <f>IFERROR(__xludf.DUMMYFUNCTION("let(row, match($B436&amp;if($C436&lt;&gt;"""","" [""&amp;$C436&amp;""]"",""""),index(nebulae,,2),0),join("","",iferror(round(index(nebulae,row,5)/2,3),1),iferror(round(index(nebulae,row,6)/2,3),1),0))"),"1,1,0")</f>
        <v>1,1,0</v>
      </c>
      <c r="G436" s="44" t="s">
        <v>1834</v>
      </c>
      <c r="H436" s="45">
        <f t="array" ref="H436">let(systemId,match(A436,index(systems,0,1),),refSystemId,match($H$1,index(systems,0,1),),x,index(systems,systemId,3),y,index(systems,systemId,4),refX,index(systems,refSystemId,3),refY,index(systems,refSystemId,4),round(sqrt((x-refX)^2+(y-refY)^2),3))</f>
        <v>166.583</v>
      </c>
      <c r="I436" s="41"/>
      <c r="J436" s="41"/>
      <c r="K436" s="41"/>
      <c r="L436" s="28" t="s">
        <v>418</v>
      </c>
      <c r="M436" s="41"/>
      <c r="N436" s="28" t="s">
        <v>864</v>
      </c>
      <c r="O436" s="48" t="s">
        <v>864</v>
      </c>
      <c r="P436" s="48" t="s">
        <v>864</v>
      </c>
      <c r="Q436" s="48" t="s">
        <v>864</v>
      </c>
      <c r="R436" s="48" t="s">
        <v>864</v>
      </c>
      <c r="S436" s="48" t="s">
        <v>864</v>
      </c>
      <c r="T436" s="48" t="s">
        <v>864</v>
      </c>
      <c r="U436" s="48" t="s">
        <v>864</v>
      </c>
      <c r="V436" s="48" t="s">
        <v>864</v>
      </c>
      <c r="W436" s="48" t="s">
        <v>864</v>
      </c>
      <c r="X436" s="48" t="s">
        <v>864</v>
      </c>
      <c r="Y436" s="48" t="s">
        <v>864</v>
      </c>
      <c r="Z436" s="48" t="s">
        <v>864</v>
      </c>
      <c r="AA436" s="48" t="s">
        <v>1137</v>
      </c>
      <c r="AB436" s="48" t="s">
        <v>1137</v>
      </c>
      <c r="AC436" s="48" t="s">
        <v>1137</v>
      </c>
      <c r="AD436" s="48" t="s">
        <v>1137</v>
      </c>
      <c r="AE436" s="48" t="s">
        <v>1137</v>
      </c>
      <c r="AF436" s="48" t="s">
        <v>1137</v>
      </c>
      <c r="AG436" s="48" t="s">
        <v>1137</v>
      </c>
      <c r="AH436" s="48" t="s">
        <v>1138</v>
      </c>
      <c r="AI436" s="48" t="s">
        <v>789</v>
      </c>
      <c r="AJ436" s="48" t="s">
        <v>789</v>
      </c>
      <c r="AK436" s="48" t="s">
        <v>789</v>
      </c>
      <c r="AL436" s="48" t="s">
        <v>789</v>
      </c>
      <c r="AM436" s="48" t="s">
        <v>789</v>
      </c>
      <c r="AN436" s="48" t="s">
        <v>789</v>
      </c>
      <c r="AO436" s="48" t="s">
        <v>789</v>
      </c>
      <c r="AP436" s="48" t="s">
        <v>789</v>
      </c>
      <c r="AQ436" s="48" t="s">
        <v>1835</v>
      </c>
      <c r="AR436" s="48" t="s">
        <v>1835</v>
      </c>
      <c r="AS436" s="48" t="s">
        <v>789</v>
      </c>
      <c r="AT436" s="48" t="s">
        <v>530</v>
      </c>
      <c r="AU436" s="48" t="s">
        <v>530</v>
      </c>
      <c r="AV436" s="48" t="s">
        <v>530</v>
      </c>
      <c r="AW436" s="48" t="s">
        <v>530</v>
      </c>
      <c r="AX436" s="48" t="s">
        <v>417</v>
      </c>
      <c r="AY436" s="48" t="s">
        <v>417</v>
      </c>
      <c r="AZ436" s="49" t="s">
        <v>418</v>
      </c>
    </row>
    <row r="437" ht="15.75" customHeight="1">
      <c r="A437" s="40">
        <v>391.0</v>
      </c>
      <c r="B437" s="28" t="s">
        <v>1836</v>
      </c>
      <c r="C437" s="41"/>
      <c r="D437" s="42">
        <f t="array" ref="D437">index(systems,match($A437,INDEX(systems,0,1),),3)</f>
        <v>79.087</v>
      </c>
      <c r="E437" s="42">
        <f t="array" ref="E437">index(systems,match($A437,INDEX(systems,0,1),),4)</f>
        <v>-200.359</v>
      </c>
      <c r="F437" s="43" t="str">
        <f>IFERROR(__xludf.DUMMYFUNCTION("let(row, match($B437&amp;if($C437&lt;&gt;"""","" [""&amp;$C437&amp;""]"",""""),index(nebulae,,2),0),join("","",iferror(round(index(nebulae,row,5)/2,3),1),iferror(round(index(nebulae,row,6)/2,3),1),0))"),"1,1,0")</f>
        <v>1,1,0</v>
      </c>
      <c r="G437" s="44" t="s">
        <v>1837</v>
      </c>
      <c r="H437" s="45">
        <f t="array" ref="H437">let(systemId,match(A437,index(systems,0,1),),refSystemId,match($H$1,index(systems,0,1),),x,index(systems,systemId,3),y,index(systems,systemId,4),refX,index(systems,refSystemId,3),refY,index(systems,refSystemId,4),round(sqrt((x-refX)^2+(y-refY)^2),3))</f>
        <v>215.403</v>
      </c>
      <c r="I437" s="41"/>
      <c r="J437" s="41"/>
      <c r="K437" s="41"/>
      <c r="L437" s="41"/>
      <c r="M437" s="28" t="s">
        <v>756</v>
      </c>
      <c r="N437" s="28" t="s">
        <v>1217</v>
      </c>
      <c r="O437" s="48" t="s">
        <v>1217</v>
      </c>
      <c r="P437" s="48" t="s">
        <v>1217</v>
      </c>
      <c r="Q437" s="48" t="s">
        <v>1217</v>
      </c>
      <c r="R437" s="48" t="s">
        <v>1217</v>
      </c>
      <c r="S437" s="48" t="s">
        <v>1217</v>
      </c>
      <c r="T437" s="48" t="s">
        <v>1217</v>
      </c>
      <c r="U437" s="48" t="s">
        <v>1217</v>
      </c>
      <c r="V437" s="48" t="s">
        <v>1217</v>
      </c>
      <c r="W437" s="48" t="s">
        <v>1217</v>
      </c>
      <c r="X437" s="48" t="s">
        <v>1217</v>
      </c>
      <c r="Y437" s="48" t="s">
        <v>1217</v>
      </c>
      <c r="Z437" s="48" t="s">
        <v>1218</v>
      </c>
      <c r="AA437" s="48" t="s">
        <v>1218</v>
      </c>
      <c r="AB437" s="48" t="s">
        <v>1838</v>
      </c>
      <c r="AC437" s="48" t="s">
        <v>1838</v>
      </c>
      <c r="AD437" s="48" t="s">
        <v>1838</v>
      </c>
      <c r="AE437" s="48" t="s">
        <v>1838</v>
      </c>
      <c r="AF437" s="48" t="s">
        <v>1838</v>
      </c>
      <c r="AG437" s="48" t="s">
        <v>1838</v>
      </c>
      <c r="AH437" s="48" t="s">
        <v>1838</v>
      </c>
      <c r="AI437" s="48" t="s">
        <v>1838</v>
      </c>
      <c r="AJ437" s="48" t="s">
        <v>1838</v>
      </c>
      <c r="AK437" s="48" t="s">
        <v>1838</v>
      </c>
      <c r="AL437" s="48" t="s">
        <v>1838</v>
      </c>
      <c r="AM437" s="48" t="s">
        <v>1838</v>
      </c>
      <c r="AN437" s="48" t="s">
        <v>1650</v>
      </c>
      <c r="AO437" s="48" t="s">
        <v>1217</v>
      </c>
      <c r="AP437" s="48" t="s">
        <v>1217</v>
      </c>
      <c r="AQ437" s="48" t="s">
        <v>1217</v>
      </c>
      <c r="AR437" s="48" t="s">
        <v>1217</v>
      </c>
      <c r="AS437" s="48" t="s">
        <v>1217</v>
      </c>
      <c r="AT437" s="48" t="s">
        <v>1217</v>
      </c>
      <c r="AU437" s="48" t="s">
        <v>1217</v>
      </c>
      <c r="AV437" s="48" t="s">
        <v>1217</v>
      </c>
      <c r="AW437" s="48" t="s">
        <v>1217</v>
      </c>
      <c r="AX437" s="48" t="s">
        <v>1217</v>
      </c>
      <c r="AY437" s="48" t="s">
        <v>1217</v>
      </c>
      <c r="AZ437" s="28" t="s">
        <v>1217</v>
      </c>
    </row>
    <row r="438" ht="15.75" customHeight="1">
      <c r="A438" s="40">
        <v>392.0</v>
      </c>
      <c r="B438" s="28" t="s">
        <v>1839</v>
      </c>
      <c r="C438" s="41"/>
      <c r="D438" s="42">
        <f t="array" ref="D438">index(systems,match($A438,INDEX(systems,0,1),),3)</f>
        <v>354.897</v>
      </c>
      <c r="E438" s="42">
        <f t="array" ref="E438">index(systems,match($A438,INDEX(systems,0,1),),4)</f>
        <v>391.082</v>
      </c>
      <c r="F438" s="43" t="str">
        <f>IFERROR(__xludf.DUMMYFUNCTION("let(row, match($B438&amp;if($C438&lt;&gt;"""","" [""&amp;$C438&amp;""]"",""""),index(nebulae,,2),0),join("","",iferror(round(index(nebulae,row,5)/2,3),1),iferror(round(index(nebulae,row,6)/2,3),1),0))"),"1,1,0")</f>
        <v>1,1,0</v>
      </c>
      <c r="G438" s="44" t="s">
        <v>1840</v>
      </c>
      <c r="H438" s="45">
        <f t="array" ref="H438">let(systemId,match(A438,index(systems,0,1),),refSystemId,match($H$1,index(systems,0,1),),x,index(systems,systemId,3),y,index(systems,systemId,4),refX,index(systems,refSystemId,3),refY,index(systems,refSystemId,4),round(sqrt((x-refX)^2+(y-refY)^2),3))</f>
        <v>528.107</v>
      </c>
      <c r="I438" s="46" t="s">
        <v>408</v>
      </c>
      <c r="J438" s="46" t="s">
        <v>408</v>
      </c>
      <c r="K438" s="46" t="s">
        <v>408</v>
      </c>
      <c r="L438" s="69" t="s">
        <v>408</v>
      </c>
      <c r="M438" s="69" t="s">
        <v>408</v>
      </c>
      <c r="N438" s="60" t="s">
        <v>408</v>
      </c>
      <c r="O438" s="41"/>
      <c r="P438" s="48" t="s">
        <v>571</v>
      </c>
      <c r="Q438" s="48" t="s">
        <v>571</v>
      </c>
      <c r="R438" s="48" t="s">
        <v>571</v>
      </c>
      <c r="S438" s="48" t="s">
        <v>571</v>
      </c>
      <c r="T438" s="48" t="s">
        <v>571</v>
      </c>
      <c r="U438" s="48" t="s">
        <v>571</v>
      </c>
      <c r="V438" s="48" t="s">
        <v>571</v>
      </c>
      <c r="W438" s="48" t="s">
        <v>571</v>
      </c>
      <c r="X438" s="48" t="s">
        <v>571</v>
      </c>
      <c r="Y438" s="48" t="s">
        <v>572</v>
      </c>
      <c r="Z438" s="48" t="s">
        <v>572</v>
      </c>
      <c r="AA438" s="48" t="s">
        <v>572</v>
      </c>
      <c r="AB438" s="48" t="s">
        <v>572</v>
      </c>
      <c r="AC438" s="48" t="s">
        <v>572</v>
      </c>
      <c r="AD438" s="48" t="s">
        <v>572</v>
      </c>
      <c r="AE438" s="48" t="s">
        <v>572</v>
      </c>
      <c r="AF438" s="48" t="s">
        <v>572</v>
      </c>
      <c r="AG438" s="48" t="s">
        <v>572</v>
      </c>
      <c r="AH438" s="48" t="s">
        <v>572</v>
      </c>
      <c r="AI438" s="48" t="s">
        <v>572</v>
      </c>
      <c r="AJ438" s="48" t="s">
        <v>572</v>
      </c>
      <c r="AK438" s="48" t="s">
        <v>572</v>
      </c>
      <c r="AL438" s="48" t="s">
        <v>572</v>
      </c>
      <c r="AM438" s="48" t="s">
        <v>572</v>
      </c>
      <c r="AN438" s="48" t="s">
        <v>572</v>
      </c>
      <c r="AO438" s="48" t="s">
        <v>572</v>
      </c>
      <c r="AP438" s="48" t="s">
        <v>572</v>
      </c>
      <c r="AQ438" s="48" t="s">
        <v>572</v>
      </c>
      <c r="AR438" s="48" t="s">
        <v>572</v>
      </c>
      <c r="AS438" s="48" t="s">
        <v>572</v>
      </c>
      <c r="AT438" s="48" t="s">
        <v>572</v>
      </c>
      <c r="AU438" s="48" t="s">
        <v>572</v>
      </c>
      <c r="AV438" s="48" t="s">
        <v>572</v>
      </c>
      <c r="AW438" s="48" t="s">
        <v>572</v>
      </c>
      <c r="AX438" s="48" t="s">
        <v>572</v>
      </c>
      <c r="AY438" s="48" t="s">
        <v>572</v>
      </c>
      <c r="AZ438" s="28" t="s">
        <v>572</v>
      </c>
    </row>
    <row r="439" ht="15.75" customHeight="1">
      <c r="A439" s="40">
        <v>2938.0</v>
      </c>
      <c r="B439" s="28" t="s">
        <v>1841</v>
      </c>
      <c r="C439" s="41"/>
      <c r="D439" s="42">
        <f t="array" ref="D439">index(systems,match($A439,INDEX(systems,0,1),),3)</f>
        <v>-24.525</v>
      </c>
      <c r="E439" s="42">
        <f t="array" ref="E439">index(systems,match($A439,INDEX(systems,0,1),),4)</f>
        <v>1768.565</v>
      </c>
      <c r="F439" s="43" t="str">
        <f>IFERROR(__xludf.DUMMYFUNCTION("let(row, match($B439&amp;if($C439&lt;&gt;"""","" [""&amp;$C439&amp;""]"",""""),index(nebulae,,2),0),join("","",iferror(round(index(nebulae,row,5)/2,3),1),iferror(round(index(nebulae,row,6)/2,3),1),0))"),"1,1,0")</f>
        <v>1,1,0</v>
      </c>
      <c r="G439" s="44" t="s">
        <v>1842</v>
      </c>
      <c r="H439" s="45">
        <f t="array" ref="H439">let(systemId,match(A439,index(systems,0,1),),refSystemId,match($H$1,index(systems,0,1),),x,index(systems,systemId,3),y,index(systems,systemId,4),refX,index(systems,refSystemId,3),refY,index(systems,refSystemId,4),round(sqrt((x-refX)^2+(y-refY)^2),3))</f>
        <v>1768.735</v>
      </c>
      <c r="I439" s="41"/>
      <c r="J439" s="41"/>
      <c r="K439" s="41"/>
      <c r="L439" s="41"/>
      <c r="M439" s="41"/>
      <c r="N439" s="41"/>
      <c r="O439" s="41"/>
      <c r="P439" s="48" t="s">
        <v>408</v>
      </c>
      <c r="Q439" s="48" t="s">
        <v>408</v>
      </c>
      <c r="R439" s="48" t="s">
        <v>408</v>
      </c>
      <c r="S439" s="48" t="s">
        <v>408</v>
      </c>
      <c r="T439" s="48" t="s">
        <v>408</v>
      </c>
      <c r="U439" s="48" t="s">
        <v>735</v>
      </c>
      <c r="V439" s="52" t="s">
        <v>735</v>
      </c>
      <c r="W439" s="52" t="s">
        <v>735</v>
      </c>
      <c r="X439" s="52" t="s">
        <v>735</v>
      </c>
      <c r="Y439" s="52" t="s">
        <v>735</v>
      </c>
      <c r="Z439" s="48" t="s">
        <v>735</v>
      </c>
      <c r="AA439" s="52" t="s">
        <v>735</v>
      </c>
      <c r="AB439" s="52" t="s">
        <v>735</v>
      </c>
      <c r="AC439" s="52" t="s">
        <v>735</v>
      </c>
      <c r="AD439" s="52" t="s">
        <v>735</v>
      </c>
      <c r="AE439" s="52" t="s">
        <v>735</v>
      </c>
      <c r="AF439" s="52" t="s">
        <v>735</v>
      </c>
      <c r="AG439" s="52" t="s">
        <v>735</v>
      </c>
      <c r="AH439" s="52" t="s">
        <v>735</v>
      </c>
      <c r="AI439" s="52" t="s">
        <v>735</v>
      </c>
      <c r="AJ439" s="52" t="s">
        <v>735</v>
      </c>
      <c r="AK439" s="52" t="s">
        <v>735</v>
      </c>
      <c r="AL439" s="52" t="s">
        <v>735</v>
      </c>
      <c r="AM439" s="52" t="s">
        <v>735</v>
      </c>
      <c r="AN439" s="52" t="s">
        <v>735</v>
      </c>
      <c r="AO439" s="49" t="s">
        <v>735</v>
      </c>
      <c r="AP439" s="52" t="s">
        <v>735</v>
      </c>
      <c r="AQ439" s="52" t="s">
        <v>1843</v>
      </c>
      <c r="AR439" s="52" t="s">
        <v>1843</v>
      </c>
      <c r="AS439" s="52" t="s">
        <v>1843</v>
      </c>
      <c r="AT439" s="49" t="s">
        <v>1843</v>
      </c>
      <c r="AU439" s="54"/>
      <c r="AV439" s="41"/>
      <c r="AW439" s="41"/>
      <c r="AX439" s="41"/>
      <c r="AY439" s="41"/>
      <c r="AZ439" s="55"/>
    </row>
    <row r="440" ht="15.75" customHeight="1">
      <c r="A440" s="40">
        <v>393.0</v>
      </c>
      <c r="B440" s="28" t="s">
        <v>1844</v>
      </c>
      <c r="C440" s="41"/>
      <c r="D440" s="42">
        <f t="array" ref="D440">index(systems,match($A440,INDEX(systems,0,1),),3)</f>
        <v>101.458</v>
      </c>
      <c r="E440" s="42">
        <f t="array" ref="E440">index(systems,match($A440,INDEX(systems,0,1),),4)</f>
        <v>-409.107</v>
      </c>
      <c r="F440" s="43" t="str">
        <f>IFERROR(__xludf.DUMMYFUNCTION("let(row, match($B440&amp;if($C440&lt;&gt;"""","" [""&amp;$C440&amp;""]"",""""),index(nebulae,,2),0),join("","",iferror(round(index(nebulae,row,5)/2,3),1),iferror(round(index(nebulae,row,6)/2,3),1),0))"),"1,1,0")</f>
        <v>1,1,0</v>
      </c>
      <c r="G440" s="44" t="s">
        <v>1845</v>
      </c>
      <c r="H440" s="45">
        <f t="array" ref="H440">let(systemId,match(A440,index(systems,0,1),),refSystemId,match($H$1,index(systems,0,1),),x,index(systems,systemId,3),y,index(systems,systemId,4),refX,index(systems,refSystemId,3),refY,index(systems,refSystemId,4),round(sqrt((x-refX)^2+(y-refY)^2),3))</f>
        <v>421.5</v>
      </c>
      <c r="I440" s="46" t="s">
        <v>408</v>
      </c>
      <c r="J440" s="46" t="s">
        <v>408</v>
      </c>
      <c r="K440" s="46" t="s">
        <v>408</v>
      </c>
      <c r="L440" s="46" t="s">
        <v>408</v>
      </c>
      <c r="M440" s="46" t="s">
        <v>408</v>
      </c>
      <c r="N440" s="28" t="s">
        <v>408</v>
      </c>
      <c r="O440" s="41"/>
      <c r="P440" s="48" t="s">
        <v>1846</v>
      </c>
      <c r="Q440" s="51" t="s">
        <v>1846</v>
      </c>
      <c r="R440" s="48" t="s">
        <v>1846</v>
      </c>
      <c r="S440" s="48" t="s">
        <v>1846</v>
      </c>
      <c r="T440" s="51" t="s">
        <v>1846</v>
      </c>
      <c r="U440" s="41"/>
      <c r="V440" s="51" t="s">
        <v>1847</v>
      </c>
      <c r="W440" s="48" t="s">
        <v>1847</v>
      </c>
      <c r="X440" s="51" t="s">
        <v>1847</v>
      </c>
      <c r="Y440" s="51" t="s">
        <v>629</v>
      </c>
      <c r="Z440" s="48" t="s">
        <v>422</v>
      </c>
      <c r="AA440" s="48" t="s">
        <v>422</v>
      </c>
      <c r="AB440" s="48" t="s">
        <v>422</v>
      </c>
      <c r="AC440" s="48" t="s">
        <v>422</v>
      </c>
      <c r="AD440" s="48" t="s">
        <v>422</v>
      </c>
      <c r="AE440" s="48" t="s">
        <v>422</v>
      </c>
      <c r="AF440" s="48" t="s">
        <v>422</v>
      </c>
      <c r="AG440" s="48" t="s">
        <v>422</v>
      </c>
      <c r="AH440" s="48" t="s">
        <v>422</v>
      </c>
      <c r="AI440" s="48" t="s">
        <v>422</v>
      </c>
      <c r="AJ440" s="48" t="s">
        <v>422</v>
      </c>
      <c r="AK440" s="48" t="s">
        <v>422</v>
      </c>
      <c r="AL440" s="48" t="s">
        <v>422</v>
      </c>
      <c r="AM440" s="48" t="s">
        <v>422</v>
      </c>
      <c r="AN440" s="48" t="s">
        <v>422</v>
      </c>
      <c r="AO440" s="48" t="s">
        <v>422</v>
      </c>
      <c r="AP440" s="48" t="s">
        <v>422</v>
      </c>
      <c r="AQ440" s="48" t="s">
        <v>422</v>
      </c>
      <c r="AR440" s="48" t="s">
        <v>422</v>
      </c>
      <c r="AS440" s="48" t="s">
        <v>422</v>
      </c>
      <c r="AT440" s="48" t="s">
        <v>422</v>
      </c>
      <c r="AU440" s="48" t="s">
        <v>422</v>
      </c>
      <c r="AV440" s="48" t="s">
        <v>422</v>
      </c>
      <c r="AW440" s="48" t="s">
        <v>422</v>
      </c>
      <c r="AX440" s="48" t="s">
        <v>422</v>
      </c>
      <c r="AY440" s="48" t="s">
        <v>422</v>
      </c>
      <c r="AZ440" s="28" t="s">
        <v>422</v>
      </c>
    </row>
    <row r="441" ht="15.75" customHeight="1">
      <c r="A441" s="40">
        <v>394.0</v>
      </c>
      <c r="B441" s="28" t="s">
        <v>1848</v>
      </c>
      <c r="C441" s="41"/>
      <c r="D441" s="42">
        <f t="array" ref="D441">index(systems,match($A441,INDEX(systems,0,1),),3)</f>
        <v>134.638</v>
      </c>
      <c r="E441" s="42">
        <f t="array" ref="E441">index(systems,match($A441,INDEX(systems,0,1),),4)</f>
        <v>-411.522</v>
      </c>
      <c r="F441" s="43" t="str">
        <f>IFERROR(__xludf.DUMMYFUNCTION("let(row, match($B441&amp;if($C441&lt;&gt;"""","" [""&amp;$C441&amp;""]"",""""),index(nebulae,,2),0),join("","",iferror(round(index(nebulae,row,5)/2,3),1),iferror(round(index(nebulae,row,6)/2,3),1),0))"),"1,1,0")</f>
        <v>1,1,0</v>
      </c>
      <c r="G441" s="44" t="s">
        <v>1849</v>
      </c>
      <c r="H441" s="45">
        <f t="array" ref="H441">let(systemId,match(A441,index(systems,0,1),),refSystemId,match($H$1,index(systems,0,1),),x,index(systems,systemId,3),y,index(systems,systemId,4),refX,index(systems,refSystemId,3),refY,index(systems,refSystemId,4),round(sqrt((x-refX)^2+(y-refY)^2),3))</f>
        <v>432.987</v>
      </c>
      <c r="I441" s="46" t="s">
        <v>408</v>
      </c>
      <c r="J441" s="46" t="s">
        <v>408</v>
      </c>
      <c r="K441" s="46" t="s">
        <v>408</v>
      </c>
      <c r="L441" s="46" t="s">
        <v>408</v>
      </c>
      <c r="M441" s="46" t="s">
        <v>408</v>
      </c>
      <c r="N441" s="28" t="s">
        <v>408</v>
      </c>
      <c r="O441" s="41"/>
      <c r="P441" s="48" t="s">
        <v>1850</v>
      </c>
      <c r="Q441" s="48" t="s">
        <v>1850</v>
      </c>
      <c r="R441" s="48" t="s">
        <v>1850</v>
      </c>
      <c r="S441" s="48" t="s">
        <v>1850</v>
      </c>
      <c r="T441" s="48" t="s">
        <v>1850</v>
      </c>
      <c r="U441" s="48" t="s">
        <v>1850</v>
      </c>
      <c r="V441" s="48" t="s">
        <v>1850</v>
      </c>
      <c r="W441" s="48" t="s">
        <v>1850</v>
      </c>
      <c r="X441" s="70" t="s">
        <v>422</v>
      </c>
      <c r="Y441" s="51" t="s">
        <v>953</v>
      </c>
      <c r="Z441" s="48" t="s">
        <v>953</v>
      </c>
      <c r="AA441" s="48" t="s">
        <v>953</v>
      </c>
      <c r="AB441" s="48" t="s">
        <v>953</v>
      </c>
      <c r="AC441" s="48" t="s">
        <v>953</v>
      </c>
      <c r="AD441" s="48" t="s">
        <v>953</v>
      </c>
      <c r="AE441" s="48" t="s">
        <v>953</v>
      </c>
      <c r="AF441" s="48" t="s">
        <v>953</v>
      </c>
      <c r="AG441" s="48" t="s">
        <v>953</v>
      </c>
      <c r="AH441" s="48" t="s">
        <v>953</v>
      </c>
      <c r="AI441" s="48" t="s">
        <v>953</v>
      </c>
      <c r="AJ441" s="48" t="s">
        <v>953</v>
      </c>
      <c r="AK441" s="48" t="s">
        <v>953</v>
      </c>
      <c r="AL441" s="48" t="s">
        <v>953</v>
      </c>
      <c r="AM441" s="48" t="s">
        <v>953</v>
      </c>
      <c r="AN441" s="48" t="s">
        <v>953</v>
      </c>
      <c r="AO441" s="48" t="s">
        <v>953</v>
      </c>
      <c r="AP441" s="48" t="s">
        <v>953</v>
      </c>
      <c r="AQ441" s="48" t="s">
        <v>953</v>
      </c>
      <c r="AR441" s="48" t="s">
        <v>953</v>
      </c>
      <c r="AS441" s="41"/>
      <c r="AT441" s="41"/>
      <c r="AU441" s="41"/>
      <c r="AV441" s="54"/>
      <c r="AW441" s="54"/>
      <c r="AX441" s="41"/>
      <c r="AY441" s="41"/>
      <c r="AZ441" s="54"/>
    </row>
    <row r="442" ht="15.75" customHeight="1">
      <c r="A442" s="40">
        <v>395.0</v>
      </c>
      <c r="B442" s="28" t="s">
        <v>1851</v>
      </c>
      <c r="C442" s="41"/>
      <c r="D442" s="42">
        <f t="array" ref="D442">index(systems,match($A442,INDEX(systems,0,1),),3)</f>
        <v>154.953</v>
      </c>
      <c r="E442" s="42">
        <f t="array" ref="E442">index(systems,match($A442,INDEX(systems,0,1),),4)</f>
        <v>-398.782</v>
      </c>
      <c r="F442" s="43" t="str">
        <f>IFERROR(__xludf.DUMMYFUNCTION("let(row, match($B442&amp;if($C442&lt;&gt;"""","" [""&amp;$C442&amp;""]"",""""),index(nebulae,,2),0),join("","",iferror(round(index(nebulae,row,5)/2,3),1),iferror(round(index(nebulae,row,6)/2,3),1),0))"),"1,1,0")</f>
        <v>1,1,0</v>
      </c>
      <c r="G442" s="44" t="s">
        <v>1852</v>
      </c>
      <c r="H442" s="45">
        <f t="array" ref="H442">let(systemId,match(A442,index(systems,0,1),),refSystemId,match($H$1,index(systems,0,1),),x,index(systems,systemId,3),y,index(systems,systemId,4),refX,index(systems,refSystemId,3),refY,index(systems,refSystemId,4),round(sqrt((x-refX)^2+(y-refY)^2),3))</f>
        <v>427.829</v>
      </c>
      <c r="I442" s="46" t="s">
        <v>408</v>
      </c>
      <c r="J442" s="46" t="s">
        <v>408</v>
      </c>
      <c r="K442" s="46" t="s">
        <v>408</v>
      </c>
      <c r="L442" s="46" t="s">
        <v>408</v>
      </c>
      <c r="M442" s="46" t="s">
        <v>408</v>
      </c>
      <c r="N442" s="49" t="s">
        <v>408</v>
      </c>
      <c r="O442" s="54"/>
      <c r="P442" s="52" t="s">
        <v>630</v>
      </c>
      <c r="Q442" s="52" t="s">
        <v>630</v>
      </c>
      <c r="R442" s="52" t="s">
        <v>630</v>
      </c>
      <c r="S442" s="48" t="s">
        <v>630</v>
      </c>
      <c r="T442" s="52" t="s">
        <v>630</v>
      </c>
      <c r="U442" s="52" t="s">
        <v>630</v>
      </c>
      <c r="V442" s="52" t="s">
        <v>630</v>
      </c>
      <c r="W442" s="52" t="s">
        <v>630</v>
      </c>
      <c r="X442" s="52" t="s">
        <v>630</v>
      </c>
      <c r="Y442" s="52" t="s">
        <v>630</v>
      </c>
      <c r="Z442" s="52" t="s">
        <v>630</v>
      </c>
      <c r="AA442" s="52" t="s">
        <v>630</v>
      </c>
      <c r="AB442" s="52" t="s">
        <v>630</v>
      </c>
      <c r="AC442" s="52" t="s">
        <v>630</v>
      </c>
      <c r="AD442" s="52" t="s">
        <v>630</v>
      </c>
      <c r="AE442" s="52" t="s">
        <v>630</v>
      </c>
      <c r="AF442" s="52" t="s">
        <v>630</v>
      </c>
      <c r="AG442" s="52" t="s">
        <v>630</v>
      </c>
      <c r="AH442" s="52" t="s">
        <v>630</v>
      </c>
      <c r="AI442" s="52" t="s">
        <v>630</v>
      </c>
      <c r="AJ442" s="52" t="s">
        <v>630</v>
      </c>
      <c r="AK442" s="52" t="s">
        <v>630</v>
      </c>
      <c r="AL442" s="52" t="s">
        <v>630</v>
      </c>
      <c r="AM442" s="52" t="s">
        <v>630</v>
      </c>
      <c r="AN442" s="52" t="s">
        <v>630</v>
      </c>
      <c r="AO442" s="52" t="s">
        <v>630</v>
      </c>
      <c r="AP442" s="52" t="s">
        <v>630</v>
      </c>
      <c r="AQ442" s="52" t="s">
        <v>953</v>
      </c>
      <c r="AR442" s="48" t="s">
        <v>953</v>
      </c>
      <c r="AS442" s="48" t="s">
        <v>953</v>
      </c>
      <c r="AT442" s="48" t="s">
        <v>953</v>
      </c>
      <c r="AU442" s="48" t="s">
        <v>953</v>
      </c>
      <c r="AV442" s="48" t="s">
        <v>1853</v>
      </c>
      <c r="AW442" s="48" t="s">
        <v>1853</v>
      </c>
      <c r="AX442" s="48" t="s">
        <v>1853</v>
      </c>
      <c r="AY442" s="48" t="s">
        <v>1853</v>
      </c>
      <c r="AZ442" s="28" t="s">
        <v>1853</v>
      </c>
    </row>
    <row r="443" ht="15.75" customHeight="1">
      <c r="A443" s="40">
        <v>396.0</v>
      </c>
      <c r="B443" s="28" t="s">
        <v>1854</v>
      </c>
      <c r="C443" s="41"/>
      <c r="D443" s="42">
        <f t="array" ref="D443">index(systems,match($A443,INDEX(systems,0,1),),3)</f>
        <v>179.097</v>
      </c>
      <c r="E443" s="42">
        <f t="array" ref="E443">index(systems,match($A443,INDEX(systems,0,1),),4)</f>
        <v>-65.984</v>
      </c>
      <c r="F443" s="43" t="str">
        <f>IFERROR(__xludf.DUMMYFUNCTION("let(row, match($B443&amp;if($C443&lt;&gt;"""","" [""&amp;$C443&amp;""]"",""""),index(nebulae,,2),0),join("","",iferror(round(index(nebulae,row,5)/2,3),1),iferror(round(index(nebulae,row,6)/2,3),1),0))"),"1,1,0")</f>
        <v>1,1,0</v>
      </c>
      <c r="G443" s="44" t="s">
        <v>1855</v>
      </c>
      <c r="H443" s="45">
        <f t="array" ref="H443">let(systemId,match(A443,index(systems,0,1),),refSystemId,match($H$1,index(systems,0,1),),x,index(systems,systemId,3),y,index(systems,systemId,4),refX,index(systems,refSystemId,3),refY,index(systems,refSystemId,4),round(sqrt((x-refX)^2+(y-refY)^2),3))</f>
        <v>190.865</v>
      </c>
      <c r="I443" s="41"/>
      <c r="J443" s="28" t="s">
        <v>418</v>
      </c>
      <c r="K443" s="41"/>
      <c r="L443" s="41"/>
      <c r="M443" s="28" t="s">
        <v>500</v>
      </c>
      <c r="N443" s="28" t="s">
        <v>555</v>
      </c>
      <c r="O443" s="48" t="s">
        <v>555</v>
      </c>
      <c r="P443" s="48" t="s">
        <v>555</v>
      </c>
      <c r="Q443" s="48" t="s">
        <v>555</v>
      </c>
      <c r="R443" s="48" t="s">
        <v>555</v>
      </c>
      <c r="S443" s="48" t="s">
        <v>555</v>
      </c>
      <c r="T443" s="48" t="s">
        <v>555</v>
      </c>
      <c r="U443" s="48" t="s">
        <v>555</v>
      </c>
      <c r="V443" s="48" t="s">
        <v>555</v>
      </c>
      <c r="W443" s="48" t="s">
        <v>555</v>
      </c>
      <c r="X443" s="48" t="s">
        <v>555</v>
      </c>
      <c r="Y443" s="48" t="s">
        <v>992</v>
      </c>
      <c r="Z443" s="48" t="s">
        <v>992</v>
      </c>
      <c r="AA443" s="48" t="s">
        <v>993</v>
      </c>
      <c r="AB443" s="48" t="s">
        <v>993</v>
      </c>
      <c r="AC443" s="48" t="s">
        <v>993</v>
      </c>
      <c r="AD443" s="48" t="s">
        <v>993</v>
      </c>
      <c r="AE443" s="48" t="s">
        <v>993</v>
      </c>
      <c r="AF443" s="48" t="s">
        <v>993</v>
      </c>
      <c r="AG443" s="48" t="s">
        <v>993</v>
      </c>
      <c r="AH443" s="48" t="s">
        <v>993</v>
      </c>
      <c r="AI443" s="48" t="s">
        <v>993</v>
      </c>
      <c r="AJ443" s="48" t="s">
        <v>993</v>
      </c>
      <c r="AK443" s="48" t="s">
        <v>993</v>
      </c>
      <c r="AL443" s="48" t="s">
        <v>993</v>
      </c>
      <c r="AM443" s="48" t="s">
        <v>993</v>
      </c>
      <c r="AN443" s="48" t="s">
        <v>993</v>
      </c>
      <c r="AO443" s="48" t="s">
        <v>992</v>
      </c>
      <c r="AP443" s="48" t="s">
        <v>992</v>
      </c>
      <c r="AQ443" s="48" t="s">
        <v>992</v>
      </c>
      <c r="AR443" s="48" t="s">
        <v>992</v>
      </c>
      <c r="AS443" s="48" t="s">
        <v>992</v>
      </c>
      <c r="AT443" s="48" t="s">
        <v>992</v>
      </c>
      <c r="AU443" s="48" t="s">
        <v>992</v>
      </c>
      <c r="AV443" s="48" t="s">
        <v>994</v>
      </c>
      <c r="AW443" s="48" t="s">
        <v>994</v>
      </c>
      <c r="AX443" s="48" t="s">
        <v>994</v>
      </c>
      <c r="AY443" s="48" t="s">
        <v>994</v>
      </c>
      <c r="AZ443" s="28" t="s">
        <v>994</v>
      </c>
    </row>
    <row r="444" ht="15.75" customHeight="1">
      <c r="A444" s="40">
        <v>397.0</v>
      </c>
      <c r="B444" s="28" t="s">
        <v>1856</v>
      </c>
      <c r="C444" s="41"/>
      <c r="D444" s="42">
        <f t="array" ref="D444">index(systems,match($A444,INDEX(systems,0,1),),3)</f>
        <v>-91.651</v>
      </c>
      <c r="E444" s="42">
        <f t="array" ref="E444">index(systems,match($A444,INDEX(systems,0,1),),4)</f>
        <v>-450.122</v>
      </c>
      <c r="F444" s="43" t="str">
        <f>IFERROR(__xludf.DUMMYFUNCTION("let(row, match($B444&amp;if($C444&lt;&gt;"""","" [""&amp;$C444&amp;""]"",""""),index(nebulae,,2),0),join("","",iferror(round(index(nebulae,row,5)/2,3),1),iferror(round(index(nebulae,row,6)/2,3),1),0))"),"1,1,0")</f>
        <v>1,1,0</v>
      </c>
      <c r="G444" s="44" t="s">
        <v>1857</v>
      </c>
      <c r="H444" s="45">
        <f t="array" ref="H444">let(systemId,match(A444,index(systems,0,1),),refSystemId,match($H$1,index(systems,0,1),),x,index(systems,systemId,3),y,index(systems,systemId,4),refX,index(systems,refSystemId,3),refY,index(systems,refSystemId,4),round(sqrt((x-refX)^2+(y-refY)^2),3))</f>
        <v>459.358</v>
      </c>
      <c r="I444" s="28" t="s">
        <v>408</v>
      </c>
      <c r="J444" s="28" t="s">
        <v>408</v>
      </c>
      <c r="K444" s="28" t="s">
        <v>408</v>
      </c>
      <c r="L444" s="28" t="s">
        <v>408</v>
      </c>
      <c r="M444" s="28" t="s">
        <v>408</v>
      </c>
      <c r="N444" s="28" t="s">
        <v>576</v>
      </c>
      <c r="O444" s="48" t="s">
        <v>576</v>
      </c>
      <c r="P444" s="48" t="s">
        <v>609</v>
      </c>
      <c r="Q444" s="48" t="s">
        <v>609</v>
      </c>
      <c r="R444" s="48" t="s">
        <v>609</v>
      </c>
      <c r="S444" s="48" t="s">
        <v>609</v>
      </c>
      <c r="T444" s="48" t="s">
        <v>609</v>
      </c>
      <c r="U444" s="48" t="s">
        <v>609</v>
      </c>
      <c r="V444" s="48" t="s">
        <v>609</v>
      </c>
      <c r="W444" s="48" t="s">
        <v>609</v>
      </c>
      <c r="X444" s="48" t="s">
        <v>576</v>
      </c>
      <c r="Y444" s="48" t="s">
        <v>576</v>
      </c>
      <c r="Z444" s="48" t="s">
        <v>576</v>
      </c>
      <c r="AA444" s="48" t="s">
        <v>576</v>
      </c>
      <c r="AB444" s="52" t="s">
        <v>576</v>
      </c>
      <c r="AC444" s="52" t="s">
        <v>576</v>
      </c>
      <c r="AD444" s="52" t="s">
        <v>576</v>
      </c>
      <c r="AE444" s="52" t="s">
        <v>576</v>
      </c>
      <c r="AF444" s="52" t="s">
        <v>576</v>
      </c>
      <c r="AG444" s="52" t="s">
        <v>576</v>
      </c>
      <c r="AH444" s="52" t="s">
        <v>576</v>
      </c>
      <c r="AI444" s="52" t="s">
        <v>576</v>
      </c>
      <c r="AJ444" s="52" t="s">
        <v>576</v>
      </c>
      <c r="AK444" s="52" t="s">
        <v>576</v>
      </c>
      <c r="AL444" s="52" t="s">
        <v>576</v>
      </c>
      <c r="AM444" s="52" t="s">
        <v>576</v>
      </c>
      <c r="AN444" s="52" t="s">
        <v>576</v>
      </c>
      <c r="AO444" s="52" t="s">
        <v>576</v>
      </c>
      <c r="AP444" s="52" t="s">
        <v>576</v>
      </c>
      <c r="AQ444" s="48" t="s">
        <v>576</v>
      </c>
      <c r="AR444" s="48" t="s">
        <v>576</v>
      </c>
      <c r="AS444" s="48" t="s">
        <v>576</v>
      </c>
      <c r="AT444" s="48" t="s">
        <v>576</v>
      </c>
      <c r="AU444" s="48" t="s">
        <v>576</v>
      </c>
      <c r="AV444" s="48" t="s">
        <v>576</v>
      </c>
      <c r="AW444" s="48" t="s">
        <v>576</v>
      </c>
      <c r="AX444" s="48" t="s">
        <v>576</v>
      </c>
      <c r="AY444" s="48" t="s">
        <v>576</v>
      </c>
      <c r="AZ444" s="28" t="s">
        <v>576</v>
      </c>
    </row>
    <row r="445" ht="15.75" customHeight="1">
      <c r="A445" s="40">
        <v>398.0</v>
      </c>
      <c r="B445" s="28" t="s">
        <v>1858</v>
      </c>
      <c r="C445" s="41"/>
      <c r="D445" s="42">
        <f t="array" ref="D445">index(systems,match($A445,INDEX(systems,0,1),),3)</f>
        <v>465.025</v>
      </c>
      <c r="E445" s="42">
        <f t="array" ref="E445">index(systems,match($A445,INDEX(systems,0,1),),4)</f>
        <v>55.784</v>
      </c>
      <c r="F445" s="43" t="str">
        <f>IFERROR(__xludf.DUMMYFUNCTION("let(row, match($B445&amp;if($C445&lt;&gt;"""","" [""&amp;$C445&amp;""]"",""""),index(nebulae,,2),0),join("","",iferror(round(index(nebulae,row,5)/2,3),1),iferror(round(index(nebulae,row,6)/2,3),1),0))"),"1,1,0")</f>
        <v>1,1,0</v>
      </c>
      <c r="G445" s="44" t="s">
        <v>1859</v>
      </c>
      <c r="H445" s="45">
        <f t="array" ref="H445">let(systemId,match(A445,index(systems,0,1),),refSystemId,match($H$1,index(systems,0,1),),x,index(systems,systemId,3),y,index(systems,systemId,4),refX,index(systems,refSystemId,3),refY,index(systems,refSystemId,4),round(sqrt((x-refX)^2+(y-refY)^2),3))</f>
        <v>468.359</v>
      </c>
      <c r="I445" s="41"/>
      <c r="J445" s="41"/>
      <c r="K445" s="41"/>
      <c r="L445" s="41"/>
      <c r="M445" s="41"/>
      <c r="N445" s="28" t="s">
        <v>620</v>
      </c>
      <c r="O445" s="48" t="s">
        <v>620</v>
      </c>
      <c r="P445" s="48" t="s">
        <v>620</v>
      </c>
      <c r="Q445" s="48" t="s">
        <v>620</v>
      </c>
      <c r="R445" s="48" t="s">
        <v>620</v>
      </c>
      <c r="S445" s="48" t="s">
        <v>620</v>
      </c>
      <c r="T445" s="48" t="s">
        <v>620</v>
      </c>
      <c r="U445" s="48" t="s">
        <v>621</v>
      </c>
      <c r="V445" s="48" t="s">
        <v>621</v>
      </c>
      <c r="W445" s="48" t="s">
        <v>621</v>
      </c>
      <c r="X445" s="52" t="s">
        <v>621</v>
      </c>
      <c r="Y445" s="52" t="s">
        <v>622</v>
      </c>
      <c r="Z445" s="52" t="s">
        <v>622</v>
      </c>
      <c r="AA445" s="52" t="s">
        <v>623</v>
      </c>
      <c r="AB445" s="52" t="s">
        <v>623</v>
      </c>
      <c r="AC445" s="52" t="s">
        <v>623</v>
      </c>
      <c r="AD445" s="52" t="s">
        <v>623</v>
      </c>
      <c r="AE445" s="52" t="s">
        <v>623</v>
      </c>
      <c r="AF445" s="52" t="s">
        <v>623</v>
      </c>
      <c r="AG445" s="52" t="s">
        <v>623</v>
      </c>
      <c r="AH445" s="52" t="s">
        <v>623</v>
      </c>
      <c r="AI445" s="52" t="s">
        <v>623</v>
      </c>
      <c r="AJ445" s="52" t="s">
        <v>623</v>
      </c>
      <c r="AK445" s="52" t="s">
        <v>623</v>
      </c>
      <c r="AL445" s="52" t="s">
        <v>623</v>
      </c>
      <c r="AM445" s="52" t="s">
        <v>623</v>
      </c>
      <c r="AN445" s="52" t="s">
        <v>623</v>
      </c>
      <c r="AO445" s="52" t="s">
        <v>622</v>
      </c>
      <c r="AP445" s="52" t="s">
        <v>622</v>
      </c>
      <c r="AQ445" s="52" t="s">
        <v>622</v>
      </c>
      <c r="AR445" s="52" t="s">
        <v>622</v>
      </c>
      <c r="AS445" s="48" t="s">
        <v>622</v>
      </c>
      <c r="AT445" s="48" t="s">
        <v>622</v>
      </c>
      <c r="AU445" s="48" t="s">
        <v>622</v>
      </c>
      <c r="AV445" s="48" t="s">
        <v>622</v>
      </c>
      <c r="AW445" s="48" t="s">
        <v>624</v>
      </c>
      <c r="AX445" s="48" t="s">
        <v>625</v>
      </c>
      <c r="AY445" s="48" t="s">
        <v>625</v>
      </c>
      <c r="AZ445" s="28" t="s">
        <v>625</v>
      </c>
    </row>
    <row r="446" ht="15.75" customHeight="1">
      <c r="A446" s="40">
        <v>399.0</v>
      </c>
      <c r="B446" s="28" t="s">
        <v>1860</v>
      </c>
      <c r="C446" s="41"/>
      <c r="D446" s="42">
        <f t="array" ref="D446">index(systems,match($A446,INDEX(systems,0,1),),3)</f>
        <v>160.691</v>
      </c>
      <c r="E446" s="42">
        <f t="array" ref="E446">index(systems,match($A446,INDEX(systems,0,1),),4)</f>
        <v>387.513</v>
      </c>
      <c r="F446" s="43" t="str">
        <f>IFERROR(__xludf.DUMMYFUNCTION("let(row, match($B446&amp;if($C446&lt;&gt;"""","" [""&amp;$C446&amp;""]"",""""),index(nebulae,,2),0),join("","",iferror(round(index(nebulae,row,5)/2,3),1),iferror(round(index(nebulae,row,6)/2,3),1),0))"),"3.442,3.726,0")</f>
        <v>3.442,3.726,0</v>
      </c>
      <c r="G446" s="44" t="s">
        <v>1861</v>
      </c>
      <c r="H446" s="45">
        <f t="array" ref="H446">let(systemId,match(A446,index(systems,0,1),),refSystemId,match($H$1,index(systems,0,1),),x,index(systems,systemId,3),y,index(systems,systemId,4),refX,index(systems,refSystemId,3),refY,index(systems,refSystemId,4),round(sqrt((x-refX)^2+(y-refY)^2),3))</f>
        <v>419.509</v>
      </c>
      <c r="I446" s="60" t="s">
        <v>408</v>
      </c>
      <c r="J446" s="60" t="s">
        <v>408</v>
      </c>
      <c r="K446" s="60" t="s">
        <v>408</v>
      </c>
      <c r="L446" s="41"/>
      <c r="M446" s="41"/>
      <c r="N446" s="28" t="s">
        <v>728</v>
      </c>
      <c r="O446" s="48" t="s">
        <v>728</v>
      </c>
      <c r="P446" s="48" t="s">
        <v>728</v>
      </c>
      <c r="Q446" s="48" t="s">
        <v>728</v>
      </c>
      <c r="R446" s="48" t="s">
        <v>728</v>
      </c>
      <c r="S446" s="48" t="s">
        <v>728</v>
      </c>
      <c r="T446" s="48" t="s">
        <v>728</v>
      </c>
      <c r="U446" s="48" t="s">
        <v>728</v>
      </c>
      <c r="V446" s="48" t="s">
        <v>728</v>
      </c>
      <c r="W446" s="48" t="s">
        <v>728</v>
      </c>
      <c r="X446" s="48" t="s">
        <v>728</v>
      </c>
      <c r="Y446" s="48" t="s">
        <v>872</v>
      </c>
      <c r="Z446" s="48" t="s">
        <v>872</v>
      </c>
      <c r="AA446" s="48" t="s">
        <v>872</v>
      </c>
      <c r="AB446" s="48" t="s">
        <v>872</v>
      </c>
      <c r="AC446" s="48" t="s">
        <v>872</v>
      </c>
      <c r="AD446" s="48" t="s">
        <v>730</v>
      </c>
      <c r="AE446" s="48" t="s">
        <v>730</v>
      </c>
      <c r="AF446" s="48" t="s">
        <v>730</v>
      </c>
      <c r="AG446" s="48" t="s">
        <v>730</v>
      </c>
      <c r="AH446" s="48" t="s">
        <v>730</v>
      </c>
      <c r="AI446" s="48" t="s">
        <v>730</v>
      </c>
      <c r="AJ446" s="48" t="s">
        <v>730</v>
      </c>
      <c r="AK446" s="48" t="s">
        <v>731</v>
      </c>
      <c r="AL446" s="48" t="s">
        <v>731</v>
      </c>
      <c r="AM446" s="48" t="s">
        <v>731</v>
      </c>
      <c r="AN446" s="48" t="s">
        <v>872</v>
      </c>
      <c r="AO446" s="48" t="s">
        <v>872</v>
      </c>
      <c r="AP446" s="48" t="s">
        <v>872</v>
      </c>
      <c r="AQ446" s="48" t="s">
        <v>872</v>
      </c>
      <c r="AR446" s="48" t="s">
        <v>872</v>
      </c>
      <c r="AS446" s="48" t="s">
        <v>872</v>
      </c>
      <c r="AT446" s="48" t="s">
        <v>872</v>
      </c>
      <c r="AU446" s="48" t="s">
        <v>872</v>
      </c>
      <c r="AV446" s="48" t="s">
        <v>872</v>
      </c>
      <c r="AW446" s="48" t="s">
        <v>872</v>
      </c>
      <c r="AX446" s="52" t="s">
        <v>872</v>
      </c>
      <c r="AY446" s="52" t="s">
        <v>872</v>
      </c>
      <c r="AZ446" s="49" t="s">
        <v>872</v>
      </c>
    </row>
    <row r="447" ht="15.75" customHeight="1">
      <c r="A447" s="40">
        <v>400.0</v>
      </c>
      <c r="B447" s="28" t="s">
        <v>1862</v>
      </c>
      <c r="C447" s="41"/>
      <c r="D447" s="42">
        <f t="array" ref="D447">index(systems,match($A447,INDEX(systems,0,1),),3)</f>
        <v>531.977</v>
      </c>
      <c r="E447" s="42">
        <f t="array" ref="E447">index(systems,match($A447,INDEX(systems,0,1),),4)</f>
        <v>-119.184</v>
      </c>
      <c r="F447" s="43" t="str">
        <f>IFERROR(__xludf.DUMMYFUNCTION("let(row, match($B447&amp;if($C447&lt;&gt;"""","" [""&amp;$C447&amp;""]"",""""),index(nebulae,,2),0),join("","",iferror(round(index(nebulae,row,5)/2,3),1),iferror(round(index(nebulae,row,6)/2,3),1),0))"),"1,1,0")</f>
        <v>1,1,0</v>
      </c>
      <c r="G447" s="44" t="s">
        <v>1863</v>
      </c>
      <c r="H447" s="45">
        <f t="array" ref="H447">let(systemId,match(A447,index(systems,0,1),),refSystemId,match($H$1,index(systems,0,1),),x,index(systems,systemId,3),y,index(systems,systemId,4),refX,index(systems,refSystemId,3),refY,index(systems,refSystemId,4),round(sqrt((x-refX)^2+(y-refY)^2),3))</f>
        <v>545.165</v>
      </c>
      <c r="I447" s="41"/>
      <c r="J447" s="41"/>
      <c r="K447" s="41"/>
      <c r="L447" s="41"/>
      <c r="M447" s="41"/>
      <c r="N447" s="28" t="s">
        <v>597</v>
      </c>
      <c r="O447" s="48" t="s">
        <v>597</v>
      </c>
      <c r="P447" s="48" t="s">
        <v>597</v>
      </c>
      <c r="Q447" s="48" t="s">
        <v>597</v>
      </c>
      <c r="R447" s="48" t="s">
        <v>597</v>
      </c>
      <c r="S447" s="48" t="s">
        <v>597</v>
      </c>
      <c r="T447" s="48" t="s">
        <v>597</v>
      </c>
      <c r="U447" s="48" t="s">
        <v>597</v>
      </c>
      <c r="V447" s="48" t="s">
        <v>597</v>
      </c>
      <c r="W447" s="48" t="s">
        <v>597</v>
      </c>
      <c r="X447" s="48" t="s">
        <v>597</v>
      </c>
      <c r="Y447" s="48" t="s">
        <v>597</v>
      </c>
      <c r="Z447" s="48" t="s">
        <v>597</v>
      </c>
      <c r="AA447" s="48" t="s">
        <v>598</v>
      </c>
      <c r="AB447" s="48" t="s">
        <v>598</v>
      </c>
      <c r="AC447" s="48" t="s">
        <v>598</v>
      </c>
      <c r="AD447" s="48" t="s">
        <v>598</v>
      </c>
      <c r="AE447" s="48" t="s">
        <v>598</v>
      </c>
      <c r="AF447" s="48" t="s">
        <v>598</v>
      </c>
      <c r="AG447" s="48" t="s">
        <v>598</v>
      </c>
      <c r="AH447" s="48" t="s">
        <v>598</v>
      </c>
      <c r="AI447" s="48" t="s">
        <v>598</v>
      </c>
      <c r="AJ447" s="48" t="s">
        <v>598</v>
      </c>
      <c r="AK447" s="48" t="s">
        <v>598</v>
      </c>
      <c r="AL447" s="48" t="s">
        <v>598</v>
      </c>
      <c r="AM447" s="48" t="s">
        <v>598</v>
      </c>
      <c r="AN447" s="48" t="s">
        <v>598</v>
      </c>
      <c r="AO447" s="48" t="s">
        <v>597</v>
      </c>
      <c r="AP447" s="48" t="s">
        <v>597</v>
      </c>
      <c r="AQ447" s="48" t="s">
        <v>597</v>
      </c>
      <c r="AR447" s="48" t="s">
        <v>599</v>
      </c>
      <c r="AS447" s="48" t="s">
        <v>599</v>
      </c>
      <c r="AT447" s="52" t="s">
        <v>599</v>
      </c>
      <c r="AU447" s="52" t="s">
        <v>599</v>
      </c>
      <c r="AV447" s="48" t="s">
        <v>599</v>
      </c>
      <c r="AW447" s="48" t="s">
        <v>599</v>
      </c>
      <c r="AX447" s="48" t="s">
        <v>599</v>
      </c>
      <c r="AY447" s="48" t="s">
        <v>599</v>
      </c>
      <c r="AZ447" s="28" t="s">
        <v>599</v>
      </c>
    </row>
    <row r="448" ht="15.75" customHeight="1">
      <c r="A448" s="40">
        <v>401.0</v>
      </c>
      <c r="B448" s="28" t="s">
        <v>1864</v>
      </c>
      <c r="C448" s="41"/>
      <c r="D448" s="42">
        <f t="array" ref="D448">index(systems,match($A448,INDEX(systems,0,1),),3)</f>
        <v>218.167</v>
      </c>
      <c r="E448" s="42">
        <f t="array" ref="E448">index(systems,match($A448,INDEX(systems,0,1),),4)</f>
        <v>-355.971</v>
      </c>
      <c r="F448" s="43" t="str">
        <f>IFERROR(__xludf.DUMMYFUNCTION("let(row, match($B448&amp;if($C448&lt;&gt;"""","" [""&amp;$C448&amp;""]"",""""),index(nebulae,,2),0),join("","",iferror(round(index(nebulae,row,5)/2,3),1),iferror(round(index(nebulae,row,6)/2,3),1),0))"),"1,1,0")</f>
        <v>1,1,0</v>
      </c>
      <c r="G448" s="44" t="s">
        <v>1865</v>
      </c>
      <c r="H448" s="45">
        <f t="array" ref="H448">let(systemId,match(A448,index(systems,0,1),),refSystemId,match($H$1,index(systems,0,1),),x,index(systems,systemId,3),y,index(systems,systemId,4),refX,index(systems,refSystemId,3),refY,index(systems,refSystemId,4),round(sqrt((x-refX)^2+(y-refY)^2),3))</f>
        <v>417.507</v>
      </c>
      <c r="I448" s="28" t="s">
        <v>408</v>
      </c>
      <c r="J448" s="28" t="s">
        <v>408</v>
      </c>
      <c r="K448" s="28" t="s">
        <v>408</v>
      </c>
      <c r="L448" s="46" t="s">
        <v>953</v>
      </c>
      <c r="M448" s="47" t="s">
        <v>953</v>
      </c>
      <c r="N448" s="28" t="s">
        <v>953</v>
      </c>
      <c r="O448" s="48" t="s">
        <v>1013</v>
      </c>
      <c r="P448" s="48" t="s">
        <v>1013</v>
      </c>
      <c r="Q448" s="48" t="s">
        <v>1013</v>
      </c>
      <c r="R448" s="48" t="s">
        <v>1013</v>
      </c>
      <c r="S448" s="48" t="s">
        <v>1013</v>
      </c>
      <c r="T448" s="48" t="s">
        <v>1013</v>
      </c>
      <c r="U448" s="48" t="s">
        <v>491</v>
      </c>
      <c r="V448" s="48" t="s">
        <v>491</v>
      </c>
      <c r="W448" s="48" t="s">
        <v>491</v>
      </c>
      <c r="X448" s="48" t="s">
        <v>491</v>
      </c>
      <c r="Y448" s="48" t="s">
        <v>1324</v>
      </c>
      <c r="Z448" s="48" t="s">
        <v>1324</v>
      </c>
      <c r="AA448" s="48" t="s">
        <v>1325</v>
      </c>
      <c r="AB448" s="48" t="s">
        <v>1325</v>
      </c>
      <c r="AC448" s="48" t="s">
        <v>1325</v>
      </c>
      <c r="AD448" s="48" t="s">
        <v>1325</v>
      </c>
      <c r="AE448" s="48" t="s">
        <v>1325</v>
      </c>
      <c r="AF448" s="48" t="s">
        <v>1325</v>
      </c>
      <c r="AG448" s="48" t="s">
        <v>1325</v>
      </c>
      <c r="AH448" s="48" t="s">
        <v>1325</v>
      </c>
      <c r="AI448" s="48" t="s">
        <v>1325</v>
      </c>
      <c r="AJ448" s="48" t="s">
        <v>1325</v>
      </c>
      <c r="AK448" s="48" t="s">
        <v>1325</v>
      </c>
      <c r="AL448" s="48" t="s">
        <v>1325</v>
      </c>
      <c r="AM448" s="48" t="s">
        <v>1325</v>
      </c>
      <c r="AN448" s="48" t="s">
        <v>1325</v>
      </c>
      <c r="AO448" s="48" t="s">
        <v>1324</v>
      </c>
      <c r="AP448" s="48" t="s">
        <v>1324</v>
      </c>
      <c r="AQ448" s="48" t="s">
        <v>953</v>
      </c>
      <c r="AR448" s="48" t="s">
        <v>953</v>
      </c>
      <c r="AS448" s="48" t="s">
        <v>953</v>
      </c>
      <c r="AT448" s="48" t="s">
        <v>953</v>
      </c>
      <c r="AU448" s="48" t="s">
        <v>953</v>
      </c>
      <c r="AV448" s="48" t="s">
        <v>953</v>
      </c>
      <c r="AW448" s="48" t="s">
        <v>953</v>
      </c>
      <c r="AX448" s="52" t="s">
        <v>953</v>
      </c>
      <c r="AY448" s="52" t="s">
        <v>953</v>
      </c>
      <c r="AZ448" s="28" t="s">
        <v>953</v>
      </c>
    </row>
    <row r="449" ht="15.75" customHeight="1">
      <c r="A449" s="40">
        <v>402.0</v>
      </c>
      <c r="B449" s="28" t="s">
        <v>1866</v>
      </c>
      <c r="C449" s="41"/>
      <c r="D449" s="42">
        <f t="array" ref="D449">index(systems,match($A449,INDEX(systems,0,1),),3)</f>
        <v>534.29</v>
      </c>
      <c r="E449" s="42">
        <f t="array" ref="E449">index(systems,match($A449,INDEX(systems,0,1),),4)</f>
        <v>-173.501</v>
      </c>
      <c r="F449" s="43" t="str">
        <f>IFERROR(__xludf.DUMMYFUNCTION("let(row, match($B449&amp;if($C449&lt;&gt;"""","" [""&amp;$C449&amp;""]"",""""),index(nebulae,,2),0),join("","",iferror(round(index(nebulae,row,5)/2,3),1),iferror(round(index(nebulae,row,6)/2,3),1),0))"),"1,1,0")</f>
        <v>1,1,0</v>
      </c>
      <c r="G449" s="44" t="s">
        <v>1867</v>
      </c>
      <c r="H449" s="45">
        <f t="array" ref="H449">let(systemId,match(A449,index(systems,0,1),),refSystemId,match($H$1,index(systems,0,1),),x,index(systems,systemId,3),y,index(systems,systemId,4),refX,index(systems,refSystemId,3),refY,index(systems,refSystemId,4),round(sqrt((x-refX)^2+(y-refY)^2),3))</f>
        <v>561.755</v>
      </c>
      <c r="I449" s="53"/>
      <c r="J449" s="53"/>
      <c r="K449" s="53"/>
      <c r="L449" s="53"/>
      <c r="M449" s="41"/>
      <c r="N449" s="28" t="s">
        <v>597</v>
      </c>
      <c r="O449" s="48" t="s">
        <v>597</v>
      </c>
      <c r="P449" s="48" t="s">
        <v>597</v>
      </c>
      <c r="Q449" s="48" t="s">
        <v>597</v>
      </c>
      <c r="R449" s="48" t="s">
        <v>597</v>
      </c>
      <c r="S449" s="48" t="s">
        <v>597</v>
      </c>
      <c r="T449" s="48" t="s">
        <v>597</v>
      </c>
      <c r="U449" s="48" t="s">
        <v>597</v>
      </c>
      <c r="V449" s="48" t="s">
        <v>597</v>
      </c>
      <c r="W449" s="48" t="s">
        <v>597</v>
      </c>
      <c r="X449" s="48" t="s">
        <v>597</v>
      </c>
      <c r="Y449" s="48" t="s">
        <v>597</v>
      </c>
      <c r="Z449" s="48" t="s">
        <v>597</v>
      </c>
      <c r="AA449" s="48" t="s">
        <v>598</v>
      </c>
      <c r="AB449" s="48" t="s">
        <v>598</v>
      </c>
      <c r="AC449" s="48" t="s">
        <v>598</v>
      </c>
      <c r="AD449" s="48" t="s">
        <v>598</v>
      </c>
      <c r="AE449" s="48" t="s">
        <v>598</v>
      </c>
      <c r="AF449" s="48" t="s">
        <v>598</v>
      </c>
      <c r="AG449" s="48" t="s">
        <v>598</v>
      </c>
      <c r="AH449" s="48" t="s">
        <v>598</v>
      </c>
      <c r="AI449" s="48" t="s">
        <v>598</v>
      </c>
      <c r="AJ449" s="48" t="s">
        <v>598</v>
      </c>
      <c r="AK449" s="48" t="s">
        <v>598</v>
      </c>
      <c r="AL449" s="48" t="s">
        <v>598</v>
      </c>
      <c r="AM449" s="48" t="s">
        <v>598</v>
      </c>
      <c r="AN449" s="48" t="s">
        <v>598</v>
      </c>
      <c r="AO449" s="48" t="s">
        <v>597</v>
      </c>
      <c r="AP449" s="48" t="s">
        <v>597</v>
      </c>
      <c r="AQ449" s="48" t="s">
        <v>1868</v>
      </c>
      <c r="AR449" s="48" t="s">
        <v>1868</v>
      </c>
      <c r="AS449" s="48" t="s">
        <v>1868</v>
      </c>
      <c r="AT449" s="48" t="s">
        <v>1868</v>
      </c>
      <c r="AU449" s="48" t="s">
        <v>1868</v>
      </c>
      <c r="AV449" s="48" t="s">
        <v>1868</v>
      </c>
      <c r="AW449" s="48" t="s">
        <v>1868</v>
      </c>
      <c r="AX449" s="48" t="s">
        <v>1868</v>
      </c>
      <c r="AY449" s="48" t="s">
        <v>1868</v>
      </c>
      <c r="AZ449" s="28" t="s">
        <v>1868</v>
      </c>
    </row>
    <row r="450" ht="15.75" customHeight="1">
      <c r="A450" s="40">
        <v>403.0</v>
      </c>
      <c r="B450" s="28" t="s">
        <v>1869</v>
      </c>
      <c r="C450" s="41"/>
      <c r="D450" s="42">
        <f t="array" ref="D450">index(systems,match($A450,INDEX(systems,0,1),),3)</f>
        <v>159.739</v>
      </c>
      <c r="E450" s="42">
        <f t="array" ref="E450">index(systems,match($A450,INDEX(systems,0,1),),4)</f>
        <v>-377.477</v>
      </c>
      <c r="F450" s="43" t="str">
        <f>IFERROR(__xludf.DUMMYFUNCTION("let(row, match($B450&amp;if($C450&lt;&gt;"""","" [""&amp;$C450&amp;""]"",""""),index(nebulae,,2),0),join("","",iferror(round(index(nebulae,row,5)/2,3),1),iferror(round(index(nebulae,row,6)/2,3),1),0))"),"1,1,0")</f>
        <v>1,1,0</v>
      </c>
      <c r="G450" s="44" t="s">
        <v>1870</v>
      </c>
      <c r="H450" s="45">
        <f t="array" ref="H450">let(systemId,match(A450,index(systems,0,1),),refSystemId,match($H$1,index(systems,0,1),),x,index(systems,systemId,3),y,index(systems,systemId,4),refX,index(systems,refSystemId,3),refY,index(systems,refSystemId,4),round(sqrt((x-refX)^2+(y-refY)^2),3))</f>
        <v>409.885</v>
      </c>
      <c r="I450" s="28" t="s">
        <v>408</v>
      </c>
      <c r="J450" s="28" t="s">
        <v>408</v>
      </c>
      <c r="K450" s="28" t="s">
        <v>408</v>
      </c>
      <c r="L450" s="28" t="s">
        <v>953</v>
      </c>
      <c r="M450" s="28" t="s">
        <v>953</v>
      </c>
      <c r="N450" s="28" t="s">
        <v>953</v>
      </c>
      <c r="O450" s="48" t="s">
        <v>491</v>
      </c>
      <c r="P450" s="48" t="s">
        <v>1013</v>
      </c>
      <c r="Q450" s="48" t="s">
        <v>1013</v>
      </c>
      <c r="R450" s="48" t="s">
        <v>1013</v>
      </c>
      <c r="S450" s="48" t="s">
        <v>1013</v>
      </c>
      <c r="T450" s="48" t="s">
        <v>1013</v>
      </c>
      <c r="U450" s="48" t="s">
        <v>491</v>
      </c>
      <c r="V450" s="48" t="s">
        <v>491</v>
      </c>
      <c r="W450" s="48" t="s">
        <v>491</v>
      </c>
      <c r="X450" s="48" t="s">
        <v>491</v>
      </c>
      <c r="Y450" s="48" t="s">
        <v>492</v>
      </c>
      <c r="Z450" s="48" t="s">
        <v>492</v>
      </c>
      <c r="AA450" s="48" t="s">
        <v>493</v>
      </c>
      <c r="AB450" s="48" t="s">
        <v>493</v>
      </c>
      <c r="AC450" s="48" t="s">
        <v>493</v>
      </c>
      <c r="AD450" s="48" t="s">
        <v>493</v>
      </c>
      <c r="AE450" s="48" t="s">
        <v>493</v>
      </c>
      <c r="AF450" s="48" t="s">
        <v>493</v>
      </c>
      <c r="AG450" s="48" t="s">
        <v>493</v>
      </c>
      <c r="AH450" s="48" t="s">
        <v>493</v>
      </c>
      <c r="AI450" s="48" t="s">
        <v>493</v>
      </c>
      <c r="AJ450" s="48" t="s">
        <v>493</v>
      </c>
      <c r="AK450" s="48" t="s">
        <v>493</v>
      </c>
      <c r="AL450" s="48" t="s">
        <v>493</v>
      </c>
      <c r="AM450" s="48" t="s">
        <v>493</v>
      </c>
      <c r="AN450" s="48" t="s">
        <v>493</v>
      </c>
      <c r="AO450" s="48" t="s">
        <v>492</v>
      </c>
      <c r="AP450" s="48" t="s">
        <v>492</v>
      </c>
      <c r="AQ450" s="48" t="s">
        <v>953</v>
      </c>
      <c r="AR450" s="48" t="s">
        <v>953</v>
      </c>
      <c r="AS450" s="48" t="s">
        <v>953</v>
      </c>
      <c r="AT450" s="48" t="s">
        <v>953</v>
      </c>
      <c r="AU450" s="48" t="s">
        <v>953</v>
      </c>
      <c r="AV450" s="48" t="s">
        <v>1853</v>
      </c>
      <c r="AW450" s="48" t="s">
        <v>1853</v>
      </c>
      <c r="AX450" s="48" t="s">
        <v>1853</v>
      </c>
      <c r="AY450" s="48" t="s">
        <v>1853</v>
      </c>
      <c r="AZ450" s="28" t="s">
        <v>1853</v>
      </c>
    </row>
    <row r="451" ht="15.75" customHeight="1">
      <c r="A451" s="40">
        <v>404.0</v>
      </c>
      <c r="B451" s="28" t="s">
        <v>1871</v>
      </c>
      <c r="C451" s="41"/>
      <c r="D451" s="42">
        <f t="array" ref="D451">index(systems,match($A451,INDEX(systems,0,1),),3)</f>
        <v>440.204</v>
      </c>
      <c r="E451" s="42">
        <f t="array" ref="E451">index(systems,match($A451,INDEX(systems,0,1),),4)</f>
        <v>70.523</v>
      </c>
      <c r="F451" s="43" t="str">
        <f>IFERROR(__xludf.DUMMYFUNCTION("let(row, match($B451&amp;if($C451&lt;&gt;"""","" [""&amp;$C451&amp;""]"",""""),index(nebulae,,2),0),join("","",iferror(round(index(nebulae,row,5)/2,3),1),iferror(round(index(nebulae,row,6)/2,3),1),0))"),"1,1,0")</f>
        <v>1,1,0</v>
      </c>
      <c r="G451" s="44" t="s">
        <v>1872</v>
      </c>
      <c r="H451" s="45">
        <f t="array" ref="H451">let(systemId,match(A451,index(systems,0,1),),refSystemId,match($H$1,index(systems,0,1),),x,index(systems,systemId,3),y,index(systems,systemId,4),refX,index(systems,refSystemId,3),refY,index(systems,refSystemId,4),round(sqrt((x-refX)^2+(y-refY)^2),3))</f>
        <v>445.817</v>
      </c>
      <c r="I451" s="53"/>
      <c r="J451" s="53"/>
      <c r="K451" s="53"/>
      <c r="L451" s="53"/>
      <c r="M451" s="53"/>
      <c r="N451" s="28" t="s">
        <v>620</v>
      </c>
      <c r="O451" s="48" t="s">
        <v>620</v>
      </c>
      <c r="P451" s="48" t="s">
        <v>620</v>
      </c>
      <c r="Q451" s="48" t="s">
        <v>620</v>
      </c>
      <c r="R451" s="48" t="s">
        <v>620</v>
      </c>
      <c r="S451" s="48" t="s">
        <v>620</v>
      </c>
      <c r="T451" s="48" t="s">
        <v>620</v>
      </c>
      <c r="U451" s="48" t="s">
        <v>620</v>
      </c>
      <c r="V451" s="48" t="s">
        <v>620</v>
      </c>
      <c r="W451" s="48" t="s">
        <v>620</v>
      </c>
      <c r="X451" s="48" t="s">
        <v>620</v>
      </c>
      <c r="Y451" s="48" t="s">
        <v>1070</v>
      </c>
      <c r="Z451" s="48" t="s">
        <v>1070</v>
      </c>
      <c r="AA451" s="48" t="s">
        <v>1071</v>
      </c>
      <c r="AB451" s="48" t="s">
        <v>1071</v>
      </c>
      <c r="AC451" s="48" t="s">
        <v>1071</v>
      </c>
      <c r="AD451" s="48" t="s">
        <v>1071</v>
      </c>
      <c r="AE451" s="48" t="s">
        <v>1071</v>
      </c>
      <c r="AF451" s="48" t="s">
        <v>1071</v>
      </c>
      <c r="AG451" s="48" t="s">
        <v>1071</v>
      </c>
      <c r="AH451" s="48" t="s">
        <v>1071</v>
      </c>
      <c r="AI451" s="48" t="s">
        <v>1071</v>
      </c>
      <c r="AJ451" s="48" t="s">
        <v>1071</v>
      </c>
      <c r="AK451" s="48" t="s">
        <v>1071</v>
      </c>
      <c r="AL451" s="48" t="s">
        <v>1071</v>
      </c>
      <c r="AM451" s="48" t="s">
        <v>1071</v>
      </c>
      <c r="AN451" s="48" t="s">
        <v>1071</v>
      </c>
      <c r="AO451" s="48" t="s">
        <v>1070</v>
      </c>
      <c r="AP451" s="48" t="s">
        <v>1070</v>
      </c>
      <c r="AQ451" s="48" t="s">
        <v>1070</v>
      </c>
      <c r="AR451" s="48" t="s">
        <v>1070</v>
      </c>
      <c r="AS451" s="48" t="s">
        <v>1070</v>
      </c>
      <c r="AT451" s="48" t="s">
        <v>1070</v>
      </c>
      <c r="AU451" s="48" t="s">
        <v>1070</v>
      </c>
      <c r="AV451" s="48" t="s">
        <v>622</v>
      </c>
      <c r="AW451" s="48" t="s">
        <v>624</v>
      </c>
      <c r="AX451" s="48" t="s">
        <v>625</v>
      </c>
      <c r="AY451" s="48" t="s">
        <v>625</v>
      </c>
      <c r="AZ451" s="28" t="s">
        <v>625</v>
      </c>
    </row>
    <row r="452" ht="15.75" customHeight="1">
      <c r="A452" s="40">
        <v>405.0</v>
      </c>
      <c r="B452" s="28" t="s">
        <v>1873</v>
      </c>
      <c r="C452" s="41"/>
      <c r="D452" s="42">
        <f t="array" ref="D452">index(systems,match($A452,INDEX(systems,0,1),),3)</f>
        <v>-267.032</v>
      </c>
      <c r="E452" s="42">
        <f t="array" ref="E452">index(systems,match($A452,INDEX(systems,0,1),),4)</f>
        <v>284.556</v>
      </c>
      <c r="F452" s="43" t="str">
        <f>IFERROR(__xludf.DUMMYFUNCTION("let(row, match($B452&amp;if($C452&lt;&gt;"""","" [""&amp;$C452&amp;""]"",""""),index(nebulae,,2),0),join("","",iferror(round(index(nebulae,row,5)/2,3),1),iferror(round(index(nebulae,row,6)/2,3),1),0))"),"1,1,0")</f>
        <v>1,1,0</v>
      </c>
      <c r="G452" s="44" t="s">
        <v>1874</v>
      </c>
      <c r="H452" s="45">
        <f t="array" ref="H452">let(systemId,match(A452,index(systems,0,1),),refSystemId,match($H$1,index(systems,0,1),),x,index(systems,systemId,3),y,index(systems,systemId,4),refX,index(systems,refSystemId,3),refY,index(systems,refSystemId,4),round(sqrt((x-refX)^2+(y-refY)^2),3))</f>
        <v>390.228</v>
      </c>
      <c r="I452" s="46" t="s">
        <v>408</v>
      </c>
      <c r="J452" s="46" t="s">
        <v>408</v>
      </c>
      <c r="K452" s="46" t="s">
        <v>408</v>
      </c>
      <c r="L452" s="46" t="s">
        <v>408</v>
      </c>
      <c r="M452" s="47" t="s">
        <v>408</v>
      </c>
      <c r="N452" s="28" t="s">
        <v>408</v>
      </c>
      <c r="O452" s="41"/>
      <c r="P452" s="48" t="s">
        <v>435</v>
      </c>
      <c r="Q452" s="48" t="s">
        <v>435</v>
      </c>
      <c r="R452" s="48" t="s">
        <v>435</v>
      </c>
      <c r="S452" s="48" t="s">
        <v>435</v>
      </c>
      <c r="T452" s="48" t="s">
        <v>435</v>
      </c>
      <c r="U452" s="48" t="s">
        <v>435</v>
      </c>
      <c r="V452" s="48" t="s">
        <v>435</v>
      </c>
      <c r="W452" s="48" t="s">
        <v>435</v>
      </c>
      <c r="X452" s="48" t="s">
        <v>435</v>
      </c>
      <c r="Y452" s="48" t="s">
        <v>435</v>
      </c>
      <c r="Z452" s="48" t="s">
        <v>435</v>
      </c>
      <c r="AA452" s="48" t="s">
        <v>590</v>
      </c>
      <c r="AB452" s="48" t="s">
        <v>590</v>
      </c>
      <c r="AC452" s="48" t="s">
        <v>590</v>
      </c>
      <c r="AD452" s="48" t="s">
        <v>590</v>
      </c>
      <c r="AE452" s="48" t="s">
        <v>590</v>
      </c>
      <c r="AF452" s="48" t="s">
        <v>590</v>
      </c>
      <c r="AG452" s="48" t="s">
        <v>590</v>
      </c>
      <c r="AH452" s="48" t="s">
        <v>591</v>
      </c>
      <c r="AI452" s="48" t="s">
        <v>438</v>
      </c>
      <c r="AJ452" s="48" t="s">
        <v>438</v>
      </c>
      <c r="AK452" s="48" t="s">
        <v>438</v>
      </c>
      <c r="AL452" s="48" t="s">
        <v>438</v>
      </c>
      <c r="AM452" s="48" t="s">
        <v>438</v>
      </c>
      <c r="AN452" s="48" t="s">
        <v>438</v>
      </c>
      <c r="AO452" s="48" t="s">
        <v>438</v>
      </c>
      <c r="AP452" s="48" t="s">
        <v>438</v>
      </c>
      <c r="AQ452" s="48" t="s">
        <v>438</v>
      </c>
      <c r="AR452" s="48" t="s">
        <v>438</v>
      </c>
      <c r="AS452" s="48" t="s">
        <v>438</v>
      </c>
      <c r="AT452" s="48" t="s">
        <v>439</v>
      </c>
      <c r="AU452" s="48" t="s">
        <v>439</v>
      </c>
      <c r="AV452" s="52" t="s">
        <v>439</v>
      </c>
      <c r="AW452" s="52" t="s">
        <v>439</v>
      </c>
      <c r="AX452" s="52" t="s">
        <v>439</v>
      </c>
      <c r="AY452" s="52" t="s">
        <v>439</v>
      </c>
      <c r="AZ452" s="49" t="s">
        <v>439</v>
      </c>
    </row>
    <row r="453" ht="15.75" customHeight="1">
      <c r="A453" s="40">
        <v>406.0</v>
      </c>
      <c r="B453" s="28" t="s">
        <v>1875</v>
      </c>
      <c r="C453" s="41"/>
      <c r="D453" s="42">
        <f t="array" ref="D453">index(systems,match($A453,INDEX(systems,0,1),),3)</f>
        <v>6.466</v>
      </c>
      <c r="E453" s="42">
        <f t="array" ref="E453">index(systems,match($A453,INDEX(systems,0,1),),4)</f>
        <v>-29.788</v>
      </c>
      <c r="F453" s="43" t="str">
        <f>IFERROR(__xludf.DUMMYFUNCTION("let(row, match($B453&amp;if($C453&lt;&gt;"""","" [""&amp;$C453&amp;""]"",""""),index(nebulae,,2),0),join("","",iferror(round(index(nebulae,row,5)/2,3),1),iferror(round(index(nebulae,row,6)/2,3),1),0))"),"1,1,0")</f>
        <v>1,1,0</v>
      </c>
      <c r="G453" s="44" t="s">
        <v>1876</v>
      </c>
      <c r="H453" s="71">
        <f t="array" ref="H453">let(systemId,match(A453,index(systems,0,1),),refSystemId,match($H$1,index(systems,0,1),),x,index(systems,systemId,3),y,index(systems,systemId,4),refX,index(systems,refSystemId,3),refY,index(systems,refSystemId,4),round(sqrt((x-refX)^2+(y-refY)^2),3))</f>
        <v>30.482</v>
      </c>
      <c r="I453" s="28" t="s">
        <v>408</v>
      </c>
      <c r="J453" s="48" t="s">
        <v>408</v>
      </c>
      <c r="K453" s="60" t="s">
        <v>408</v>
      </c>
      <c r="L453" s="28" t="s">
        <v>408</v>
      </c>
      <c r="M453" s="28" t="s">
        <v>508</v>
      </c>
      <c r="N453" s="28" t="s">
        <v>509</v>
      </c>
      <c r="O453" s="48" t="s">
        <v>509</v>
      </c>
      <c r="P453" s="48" t="s">
        <v>509</v>
      </c>
      <c r="Q453" s="48" t="s">
        <v>509</v>
      </c>
      <c r="R453" s="48" t="s">
        <v>510</v>
      </c>
      <c r="S453" s="48" t="s">
        <v>509</v>
      </c>
      <c r="T453" s="28" t="s">
        <v>1877</v>
      </c>
      <c r="U453" s="48" t="s">
        <v>541</v>
      </c>
      <c r="V453" s="48" t="s">
        <v>541</v>
      </c>
      <c r="W453" s="48" t="s">
        <v>541</v>
      </c>
      <c r="X453" s="48" t="s">
        <v>541</v>
      </c>
      <c r="Y453" s="48" t="s">
        <v>422</v>
      </c>
      <c r="Z453" s="48" t="s">
        <v>422</v>
      </c>
      <c r="AA453" s="48" t="s">
        <v>422</v>
      </c>
      <c r="AB453" s="48" t="s">
        <v>422</v>
      </c>
      <c r="AC453" s="48" t="s">
        <v>422</v>
      </c>
      <c r="AD453" s="48" t="s">
        <v>422</v>
      </c>
      <c r="AE453" s="48" t="s">
        <v>422</v>
      </c>
      <c r="AF453" s="48" t="s">
        <v>422</v>
      </c>
      <c r="AG453" s="48" t="s">
        <v>422</v>
      </c>
      <c r="AH453" s="48" t="s">
        <v>422</v>
      </c>
      <c r="AI453" s="48" t="s">
        <v>422</v>
      </c>
      <c r="AJ453" s="48" t="s">
        <v>422</v>
      </c>
      <c r="AK453" s="48" t="s">
        <v>422</v>
      </c>
      <c r="AL453" s="48" t="s">
        <v>422</v>
      </c>
      <c r="AM453" s="48" t="s">
        <v>422</v>
      </c>
      <c r="AN453" s="48" t="s">
        <v>422</v>
      </c>
      <c r="AO453" s="48" t="s">
        <v>422</v>
      </c>
      <c r="AP453" s="48" t="s">
        <v>422</v>
      </c>
      <c r="AQ453" s="48" t="s">
        <v>422</v>
      </c>
      <c r="AR453" s="48" t="s">
        <v>422</v>
      </c>
      <c r="AS453" s="48" t="s">
        <v>422</v>
      </c>
      <c r="AT453" s="48" t="s">
        <v>422</v>
      </c>
      <c r="AU453" s="48" t="s">
        <v>422</v>
      </c>
      <c r="AV453" s="48" t="s">
        <v>422</v>
      </c>
      <c r="AW453" s="48" t="s">
        <v>422</v>
      </c>
      <c r="AX453" s="48" t="s">
        <v>422</v>
      </c>
      <c r="AY453" s="48" t="s">
        <v>422</v>
      </c>
      <c r="AZ453" s="28" t="s">
        <v>422</v>
      </c>
    </row>
    <row r="454" ht="15.75" customHeight="1">
      <c r="A454" s="40">
        <v>407.0</v>
      </c>
      <c r="B454" s="28" t="s">
        <v>1878</v>
      </c>
      <c r="C454" s="41"/>
      <c r="D454" s="42">
        <f t="array" ref="D454">index(systems,match($A454,INDEX(systems,0,1),),3)</f>
        <v>-5.704</v>
      </c>
      <c r="E454" s="42">
        <f t="array" ref="E454">index(systems,match($A454,INDEX(systems,0,1),),4)</f>
        <v>388.468</v>
      </c>
      <c r="F454" s="43" t="str">
        <f>IFERROR(__xludf.DUMMYFUNCTION("let(row, match($B454&amp;if($C454&lt;&gt;"""","" [""&amp;$C454&amp;""]"",""""),index(nebulae,,2),0),join("","",iferror(round(index(nebulae,row,5)/2,3),1),iferror(round(index(nebulae,row,6)/2,3),1),0))"),"1,1,0")</f>
        <v>1,1,0</v>
      </c>
      <c r="G454" s="44" t="s">
        <v>1879</v>
      </c>
      <c r="H454" s="45">
        <f t="array" ref="H454">let(systemId,match(A454,index(systems,0,1),),refSystemId,match($H$1,index(systems,0,1),),x,index(systems,systemId,3),y,index(systems,systemId,4),refX,index(systems,refSystemId,3),refY,index(systems,refSystemId,4),round(sqrt((x-refX)^2+(y-refY)^2),3))</f>
        <v>388.51</v>
      </c>
      <c r="I454" s="28" t="s">
        <v>408</v>
      </c>
      <c r="J454" s="28" t="s">
        <v>408</v>
      </c>
      <c r="K454" s="28" t="s">
        <v>408</v>
      </c>
      <c r="L454" s="48" t="s">
        <v>408</v>
      </c>
      <c r="M454" s="48" t="s">
        <v>408</v>
      </c>
      <c r="N454" s="28" t="s">
        <v>408</v>
      </c>
      <c r="O454" s="41"/>
      <c r="P454" s="48" t="s">
        <v>846</v>
      </c>
      <c r="Q454" s="48" t="s">
        <v>846</v>
      </c>
      <c r="R454" s="48" t="s">
        <v>846</v>
      </c>
      <c r="S454" s="48" t="s">
        <v>846</v>
      </c>
      <c r="T454" s="48" t="s">
        <v>846</v>
      </c>
      <c r="U454" s="48" t="s">
        <v>846</v>
      </c>
      <c r="V454" s="48" t="s">
        <v>846</v>
      </c>
      <c r="W454" s="48" t="s">
        <v>846</v>
      </c>
      <c r="X454" s="48" t="s">
        <v>846</v>
      </c>
      <c r="Y454" s="48" t="s">
        <v>847</v>
      </c>
      <c r="Z454" s="48" t="s">
        <v>847</v>
      </c>
      <c r="AA454" s="48" t="s">
        <v>848</v>
      </c>
      <c r="AB454" s="48" t="s">
        <v>848</v>
      </c>
      <c r="AC454" s="48" t="s">
        <v>848</v>
      </c>
      <c r="AD454" s="48" t="s">
        <v>848</v>
      </c>
      <c r="AE454" s="48" t="s">
        <v>849</v>
      </c>
      <c r="AF454" s="48" t="s">
        <v>849</v>
      </c>
      <c r="AG454" s="48" t="s">
        <v>849</v>
      </c>
      <c r="AH454" s="48" t="s">
        <v>849</v>
      </c>
      <c r="AI454" s="48" t="s">
        <v>849</v>
      </c>
      <c r="AJ454" s="48" t="s">
        <v>849</v>
      </c>
      <c r="AK454" s="48" t="s">
        <v>849</v>
      </c>
      <c r="AL454" s="48" t="s">
        <v>849</v>
      </c>
      <c r="AM454" s="48" t="s">
        <v>849</v>
      </c>
      <c r="AN454" s="48" t="s">
        <v>849</v>
      </c>
      <c r="AO454" s="48" t="s">
        <v>849</v>
      </c>
      <c r="AP454" s="48" t="s">
        <v>849</v>
      </c>
      <c r="AQ454" s="48" t="s">
        <v>850</v>
      </c>
      <c r="AR454" s="48" t="s">
        <v>850</v>
      </c>
      <c r="AS454" s="48" t="s">
        <v>850</v>
      </c>
      <c r="AT454" s="48" t="s">
        <v>850</v>
      </c>
      <c r="AU454" s="48" t="s">
        <v>850</v>
      </c>
      <c r="AV454" s="48" t="s">
        <v>850</v>
      </c>
      <c r="AW454" s="48" t="s">
        <v>850</v>
      </c>
      <c r="AX454" s="48" t="s">
        <v>850</v>
      </c>
      <c r="AY454" s="48" t="s">
        <v>850</v>
      </c>
      <c r="AZ454" s="28" t="s">
        <v>850</v>
      </c>
    </row>
    <row r="455" ht="15.75" customHeight="1">
      <c r="A455" s="40">
        <v>2986.0</v>
      </c>
      <c r="B455" s="28" t="s">
        <v>1880</v>
      </c>
      <c r="C455" s="41"/>
      <c r="D455" s="42">
        <f t="array" ref="D455">index(systems,match($A455,INDEX(systems,0,1),),3)</f>
        <v>-787.026</v>
      </c>
      <c r="E455" s="42">
        <f t="array" ref="E455">index(systems,match($A455,INDEX(systems,0,1),),4)</f>
        <v>886.42</v>
      </c>
      <c r="F455" s="43" t="str">
        <f>IFERROR(__xludf.DUMMYFUNCTION("let(row, match($B455&amp;if($C455&lt;&gt;"""","" [""&amp;$C455&amp;""]"",""""),index(nebulae,,2),0),join("","",iferror(round(index(nebulae,row,5)/2,3),1),iferror(round(index(nebulae,row,6)/2,3),1),0))"),"1,1,0")</f>
        <v>1,1,0</v>
      </c>
      <c r="G455" s="44" t="s">
        <v>1881</v>
      </c>
      <c r="H455" s="45">
        <f t="array" ref="H455">let(systemId,match(A455,index(systems,0,1),),refSystemId,match($H$1,index(systems,0,1),),x,index(systems,systemId,3),y,index(systems,systemId,4),refX,index(systems,refSystemId,3),refY,index(systems,refSystemId,4),round(sqrt((x-refX)^2+(y-refY)^2),3))</f>
        <v>1185.39</v>
      </c>
      <c r="I455" s="55"/>
      <c r="J455" s="55"/>
      <c r="K455" s="55"/>
      <c r="L455" s="55"/>
      <c r="M455" s="55"/>
      <c r="N455" s="55"/>
      <c r="O455" s="55"/>
      <c r="P455" s="56" t="s">
        <v>408</v>
      </c>
      <c r="Q455" s="56" t="s">
        <v>408</v>
      </c>
      <c r="R455" s="56" t="s">
        <v>408</v>
      </c>
      <c r="S455" s="56" t="s">
        <v>408</v>
      </c>
      <c r="T455" s="56" t="s">
        <v>408</v>
      </c>
      <c r="U455" s="56" t="s">
        <v>408</v>
      </c>
      <c r="V455" s="56" t="s">
        <v>408</v>
      </c>
      <c r="W455" s="56" t="s">
        <v>408</v>
      </c>
      <c r="X455" s="56" t="s">
        <v>408</v>
      </c>
      <c r="Y455" s="56" t="s">
        <v>1882</v>
      </c>
      <c r="Z455" s="56" t="s">
        <v>1882</v>
      </c>
      <c r="AA455" s="56" t="s">
        <v>1882</v>
      </c>
      <c r="AB455" s="56" t="s">
        <v>1882</v>
      </c>
      <c r="AC455" s="56" t="s">
        <v>1882</v>
      </c>
      <c r="AD455" s="56" t="s">
        <v>1882</v>
      </c>
      <c r="AE455" s="56" t="s">
        <v>1882</v>
      </c>
      <c r="AF455" s="56" t="s">
        <v>1882</v>
      </c>
      <c r="AG455" s="56" t="s">
        <v>1882</v>
      </c>
      <c r="AH455" s="56" t="s">
        <v>1882</v>
      </c>
      <c r="AI455" s="56" t="s">
        <v>1882</v>
      </c>
      <c r="AJ455" s="56" t="s">
        <v>1882</v>
      </c>
      <c r="AK455" s="56" t="s">
        <v>1882</v>
      </c>
      <c r="AL455" s="56" t="s">
        <v>1882</v>
      </c>
      <c r="AM455" s="56" t="s">
        <v>1882</v>
      </c>
      <c r="AN455" s="56" t="s">
        <v>1882</v>
      </c>
      <c r="AO455" s="56" t="s">
        <v>1882</v>
      </c>
      <c r="AP455" s="56" t="s">
        <v>1882</v>
      </c>
      <c r="AQ455" s="56" t="s">
        <v>1882</v>
      </c>
      <c r="AR455" s="56" t="s">
        <v>1882</v>
      </c>
      <c r="AS455" s="56" t="s">
        <v>1882</v>
      </c>
      <c r="AT455" s="56" t="s">
        <v>1882</v>
      </c>
      <c r="AU455" s="56" t="s">
        <v>1882</v>
      </c>
      <c r="AV455" s="56" t="s">
        <v>1882</v>
      </c>
      <c r="AW455" s="51" t="s">
        <v>1882</v>
      </c>
      <c r="AX455" s="56" t="s">
        <v>1083</v>
      </c>
      <c r="AY455" s="56" t="s">
        <v>1083</v>
      </c>
      <c r="AZ455" s="56" t="s">
        <v>1083</v>
      </c>
    </row>
    <row r="456" ht="15.75" customHeight="1">
      <c r="A456" s="40">
        <v>408.0</v>
      </c>
      <c r="B456" s="28" t="s">
        <v>1883</v>
      </c>
      <c r="C456" s="41"/>
      <c r="D456" s="42">
        <f t="array" ref="D456">index(systems,match($A456,INDEX(systems,0,1),),3)</f>
        <v>403.502</v>
      </c>
      <c r="E456" s="42">
        <f t="array" ref="E456">index(systems,match($A456,INDEX(systems,0,1),),4)</f>
        <v>49.323</v>
      </c>
      <c r="F456" s="43" t="str">
        <f>IFERROR(__xludf.DUMMYFUNCTION("let(row, match($B456&amp;if($C456&lt;&gt;"""","" [""&amp;$C456&amp;""]"",""""),index(nebulae,,2),0),join("","",iferror(round(index(nebulae,row,5)/2,3),1),iferror(round(index(nebulae,row,6)/2,3),1),0))"),"1,1,0")</f>
        <v>1,1,0</v>
      </c>
      <c r="G456" s="44" t="s">
        <v>1884</v>
      </c>
      <c r="H456" s="45">
        <f t="array" ref="H456">let(systemId,match(A456,index(systems,0,1),),refSystemId,match($H$1,index(systems,0,1),),x,index(systems,systemId,3),y,index(systems,systemId,4),refX,index(systems,refSystemId,3),refY,index(systems,refSystemId,4),round(sqrt((x-refX)^2+(y-refY)^2),3))</f>
        <v>406.505</v>
      </c>
      <c r="I456" s="28" t="s">
        <v>408</v>
      </c>
      <c r="J456" s="28" t="s">
        <v>408</v>
      </c>
      <c r="K456" s="28" t="s">
        <v>408</v>
      </c>
      <c r="L456" s="41"/>
      <c r="M456" s="41"/>
      <c r="N456" s="28" t="s">
        <v>620</v>
      </c>
      <c r="O456" s="48" t="s">
        <v>620</v>
      </c>
      <c r="P456" s="48" t="s">
        <v>620</v>
      </c>
      <c r="Q456" s="48" t="s">
        <v>620</v>
      </c>
      <c r="R456" s="48" t="s">
        <v>620</v>
      </c>
      <c r="S456" s="48" t="s">
        <v>620</v>
      </c>
      <c r="T456" s="48" t="s">
        <v>620</v>
      </c>
      <c r="U456" s="48" t="s">
        <v>442</v>
      </c>
      <c r="V456" s="48" t="s">
        <v>442</v>
      </c>
      <c r="W456" s="48" t="s">
        <v>442</v>
      </c>
      <c r="X456" s="48" t="s">
        <v>442</v>
      </c>
      <c r="Y456" s="48" t="s">
        <v>1829</v>
      </c>
      <c r="Z456" s="48" t="s">
        <v>1829</v>
      </c>
      <c r="AA456" s="48" t="s">
        <v>1830</v>
      </c>
      <c r="AB456" s="48" t="s">
        <v>1830</v>
      </c>
      <c r="AC456" s="48" t="s">
        <v>1830</v>
      </c>
      <c r="AD456" s="48" t="s">
        <v>1830</v>
      </c>
      <c r="AE456" s="48" t="s">
        <v>1830</v>
      </c>
      <c r="AF456" s="48" t="s">
        <v>1830</v>
      </c>
      <c r="AG456" s="48" t="s">
        <v>1830</v>
      </c>
      <c r="AH456" s="48" t="s">
        <v>1830</v>
      </c>
      <c r="AI456" s="48" t="s">
        <v>1830</v>
      </c>
      <c r="AJ456" s="48" t="s">
        <v>1830</v>
      </c>
      <c r="AK456" s="48" t="s">
        <v>1830</v>
      </c>
      <c r="AL456" s="48" t="s">
        <v>1830</v>
      </c>
      <c r="AM456" s="48" t="s">
        <v>1830</v>
      </c>
      <c r="AN456" s="48" t="s">
        <v>1830</v>
      </c>
      <c r="AO456" s="48" t="s">
        <v>1829</v>
      </c>
      <c r="AP456" s="48" t="s">
        <v>1829</v>
      </c>
      <c r="AQ456" s="48" t="s">
        <v>1829</v>
      </c>
      <c r="AR456" s="48" t="s">
        <v>1829</v>
      </c>
      <c r="AS456" s="48" t="s">
        <v>622</v>
      </c>
      <c r="AT456" s="48" t="s">
        <v>622</v>
      </c>
      <c r="AU456" s="48" t="s">
        <v>622</v>
      </c>
      <c r="AV456" s="48" t="s">
        <v>622</v>
      </c>
      <c r="AW456" s="48" t="s">
        <v>624</v>
      </c>
      <c r="AX456" s="48" t="s">
        <v>626</v>
      </c>
      <c r="AY456" s="48" t="s">
        <v>626</v>
      </c>
      <c r="AZ456" s="51" t="s">
        <v>1885</v>
      </c>
    </row>
    <row r="457" ht="15.75" customHeight="1">
      <c r="A457" s="40">
        <v>3046.0</v>
      </c>
      <c r="B457" s="28" t="s">
        <v>1886</v>
      </c>
      <c r="C457" s="41"/>
      <c r="D457" s="42">
        <f t="array" ref="D457">index(systems,match($A457,INDEX(systems,0,1),),3)</f>
        <v>-1877.428</v>
      </c>
      <c r="E457" s="42">
        <f t="array" ref="E457">index(systems,match($A457,INDEX(systems,0,1),),4)</f>
        <v>-441.992</v>
      </c>
      <c r="F457" s="43" t="str">
        <f>IFERROR(__xludf.DUMMYFUNCTION("let(row, match($B457&amp;if($C457&lt;&gt;"""","" [""&amp;$C457&amp;""]"",""""),index(nebulae,,2),0),join("","",iferror(round(index(nebulae,row,5)/2,3),1),iferror(round(index(nebulae,row,6)/2,3),1),0))"),"1,1,0")</f>
        <v>1,1,0</v>
      </c>
      <c r="G457" s="44" t="s">
        <v>1887</v>
      </c>
      <c r="H457" s="45">
        <f t="array" ref="H457">let(systemId,match(A457,index(systems,0,1),),refSystemId,match($H$1,index(systems,0,1),),x,index(systems,systemId,3),y,index(systems,systemId,4),refX,index(systems,refSystemId,3),refY,index(systems,refSystemId,4),round(sqrt((x-refX)^2+(y-refY)^2),3))</f>
        <v>1928.754</v>
      </c>
      <c r="I457" s="55"/>
      <c r="J457" s="55"/>
      <c r="K457" s="55"/>
      <c r="L457" s="55"/>
      <c r="M457" s="55"/>
      <c r="N457" s="55"/>
      <c r="O457" s="55"/>
      <c r="P457" s="56" t="s">
        <v>408</v>
      </c>
      <c r="Q457" s="56" t="s">
        <v>408</v>
      </c>
      <c r="R457" s="56" t="s">
        <v>408</v>
      </c>
      <c r="S457" s="56" t="s">
        <v>408</v>
      </c>
      <c r="T457" s="56" t="s">
        <v>408</v>
      </c>
      <c r="U457" s="56" t="s">
        <v>408</v>
      </c>
      <c r="V457" s="56" t="s">
        <v>408</v>
      </c>
      <c r="W457" s="56" t="s">
        <v>408</v>
      </c>
      <c r="X457" s="56" t="s">
        <v>408</v>
      </c>
      <c r="Y457" s="55"/>
      <c r="Z457" s="41"/>
      <c r="AA457" s="55"/>
      <c r="AB457" s="55"/>
      <c r="AC457" s="55"/>
      <c r="AD457" s="55"/>
      <c r="AE457" s="55"/>
      <c r="AF457" s="55"/>
      <c r="AG457" s="55"/>
      <c r="AH457" s="55"/>
      <c r="AI457" s="55"/>
      <c r="AJ457" s="55"/>
      <c r="AK457" s="55"/>
      <c r="AL457" s="55"/>
      <c r="AM457" s="55"/>
      <c r="AN457" s="55"/>
      <c r="AO457" s="55"/>
      <c r="AP457" s="55"/>
      <c r="AQ457" s="55"/>
      <c r="AR457" s="55"/>
      <c r="AS457" s="55"/>
      <c r="AT457" s="55"/>
      <c r="AU457" s="51" t="s">
        <v>418</v>
      </c>
      <c r="AV457" s="55"/>
      <c r="AW457" s="55"/>
      <c r="AX457" s="55"/>
      <c r="AY457" s="55"/>
      <c r="AZ457" s="55"/>
    </row>
    <row r="458" ht="15.75" customHeight="1">
      <c r="A458" s="40">
        <v>409.0</v>
      </c>
      <c r="B458" s="28" t="s">
        <v>1888</v>
      </c>
      <c r="C458" s="41"/>
      <c r="D458" s="42">
        <f t="array" ref="D458">index(systems,match($A458,INDEX(systems,0,1),),3)</f>
        <v>245.563</v>
      </c>
      <c r="E458" s="42">
        <f t="array" ref="E458">index(systems,match($A458,INDEX(systems,0,1),),4)</f>
        <v>-328.119</v>
      </c>
      <c r="F458" s="43" t="str">
        <f>IFERROR(__xludf.DUMMYFUNCTION("let(row, match($B458&amp;if($C458&lt;&gt;"""","" [""&amp;$C458&amp;""]"",""""),index(nebulae,,2),0),join("","",iferror(round(index(nebulae,row,5)/2,3),1),iferror(round(index(nebulae,row,6)/2,3),1),0))"),"1,1,0")</f>
        <v>1,1,0</v>
      </c>
      <c r="G458" s="44" t="s">
        <v>1889</v>
      </c>
      <c r="H458" s="45">
        <f t="array" ref="H458">let(systemId,match(A458,index(systems,0,1),),refSystemId,match($H$1,index(systems,0,1),),x,index(systems,systemId,3),y,index(systems,systemId,4),refX,index(systems,refSystemId,3),refY,index(systems,refSystemId,4),round(sqrt((x-refX)^2+(y-refY)^2),3))</f>
        <v>409.833</v>
      </c>
      <c r="I458" s="53"/>
      <c r="J458" s="53"/>
      <c r="K458" s="41"/>
      <c r="L458" s="41"/>
      <c r="M458" s="41"/>
      <c r="N458" s="28" t="s">
        <v>953</v>
      </c>
      <c r="O458" s="48" t="s">
        <v>1013</v>
      </c>
      <c r="P458" s="48" t="s">
        <v>1013</v>
      </c>
      <c r="Q458" s="48" t="s">
        <v>1013</v>
      </c>
      <c r="R458" s="48" t="s">
        <v>1013</v>
      </c>
      <c r="S458" s="48" t="s">
        <v>1013</v>
      </c>
      <c r="T458" s="48" t="s">
        <v>1013</v>
      </c>
      <c r="U458" s="48" t="s">
        <v>1013</v>
      </c>
      <c r="V458" s="48" t="s">
        <v>1013</v>
      </c>
      <c r="W458" s="48" t="s">
        <v>1013</v>
      </c>
      <c r="X458" s="48" t="s">
        <v>1013</v>
      </c>
      <c r="Y458" s="48" t="s">
        <v>1014</v>
      </c>
      <c r="Z458" s="48" t="s">
        <v>1014</v>
      </c>
      <c r="AA458" s="48" t="s">
        <v>1015</v>
      </c>
      <c r="AB458" s="48" t="s">
        <v>1015</v>
      </c>
      <c r="AC458" s="48" t="s">
        <v>1015</v>
      </c>
      <c r="AD458" s="48" t="s">
        <v>1015</v>
      </c>
      <c r="AE458" s="48" t="s">
        <v>1015</v>
      </c>
      <c r="AF458" s="48" t="s">
        <v>1015</v>
      </c>
      <c r="AG458" s="48" t="s">
        <v>1015</v>
      </c>
      <c r="AH458" s="48" t="s">
        <v>1015</v>
      </c>
      <c r="AI458" s="48" t="s">
        <v>1015</v>
      </c>
      <c r="AJ458" s="48" t="s">
        <v>1015</v>
      </c>
      <c r="AK458" s="48" t="s">
        <v>1015</v>
      </c>
      <c r="AL458" s="48" t="s">
        <v>1015</v>
      </c>
      <c r="AM458" s="48" t="s">
        <v>1015</v>
      </c>
      <c r="AN458" s="48" t="s">
        <v>1015</v>
      </c>
      <c r="AO458" s="48" t="s">
        <v>1014</v>
      </c>
      <c r="AP458" s="48" t="s">
        <v>1014</v>
      </c>
      <c r="AQ458" s="48" t="s">
        <v>1014</v>
      </c>
      <c r="AR458" s="48" t="s">
        <v>955</v>
      </c>
      <c r="AS458" s="48" t="s">
        <v>955</v>
      </c>
      <c r="AT458" s="48" t="s">
        <v>955</v>
      </c>
      <c r="AU458" s="48" t="s">
        <v>955</v>
      </c>
      <c r="AV458" s="48" t="s">
        <v>955</v>
      </c>
      <c r="AW458" s="48" t="s">
        <v>955</v>
      </c>
      <c r="AX458" s="48" t="s">
        <v>955</v>
      </c>
      <c r="AY458" s="48" t="s">
        <v>922</v>
      </c>
      <c r="AZ458" s="28" t="s">
        <v>922</v>
      </c>
    </row>
    <row r="459" ht="15.75" customHeight="1">
      <c r="A459" s="40">
        <v>410.0</v>
      </c>
      <c r="B459" s="28" t="s">
        <v>1890</v>
      </c>
      <c r="C459" s="41"/>
      <c r="D459" s="42">
        <f t="array" ref="D459">index(systems,match($A459,INDEX(systems,0,1),),3)</f>
        <v>13.177</v>
      </c>
      <c r="E459" s="42">
        <f t="array" ref="E459">index(systems,match($A459,INDEX(systems,0,1),),4)</f>
        <v>-13.229</v>
      </c>
      <c r="F459" s="43" t="str">
        <f>IFERROR(__xludf.DUMMYFUNCTION("let(row, match($B459&amp;if($C459&lt;&gt;"""","" [""&amp;$C459&amp;""]"",""""),index(nebulae,,2),0),join("","",iferror(round(index(nebulae,row,5)/2,3),1),iferror(round(index(nebulae,row,6)/2,3),1),0))"),"1,1,0")</f>
        <v>1,1,0</v>
      </c>
      <c r="G459" s="44" t="s">
        <v>1891</v>
      </c>
      <c r="H459" s="63">
        <f t="array" ref="H459">let(systemId,match(A459,index(systems,0,1),),refSystemId,match($H$1,index(systems,0,1),),x,index(systems,systemId,3),y,index(systems,systemId,4),refX,index(systems,refSystemId,3),refY,index(systems,refSystemId,4),round(sqrt((x-refX)^2+(y-refY)^2),3))</f>
        <v>18.672</v>
      </c>
      <c r="I459" s="46" t="s">
        <v>1275</v>
      </c>
      <c r="J459" s="46" t="s">
        <v>508</v>
      </c>
      <c r="K459" s="46" t="s">
        <v>508</v>
      </c>
      <c r="L459" s="46" t="s">
        <v>508</v>
      </c>
      <c r="M459" s="46" t="s">
        <v>508</v>
      </c>
      <c r="N459" s="28" t="s">
        <v>1276</v>
      </c>
      <c r="O459" s="48" t="s">
        <v>1276</v>
      </c>
      <c r="P459" s="48" t="s">
        <v>1276</v>
      </c>
      <c r="Q459" s="48" t="s">
        <v>1276</v>
      </c>
      <c r="R459" s="48" t="s">
        <v>1277</v>
      </c>
      <c r="S459" s="48" t="s">
        <v>1276</v>
      </c>
      <c r="T459" s="28" t="s">
        <v>1276</v>
      </c>
      <c r="U459" s="48" t="s">
        <v>519</v>
      </c>
      <c r="V459" s="48" t="s">
        <v>519</v>
      </c>
      <c r="W459" s="48" t="s">
        <v>519</v>
      </c>
      <c r="X459" s="48" t="s">
        <v>519</v>
      </c>
      <c r="Y459" s="48" t="s">
        <v>519</v>
      </c>
      <c r="Z459" s="48" t="s">
        <v>514</v>
      </c>
      <c r="AA459" s="48" t="s">
        <v>1892</v>
      </c>
      <c r="AB459" s="48" t="s">
        <v>1892</v>
      </c>
      <c r="AC459" s="48" t="s">
        <v>1892</v>
      </c>
      <c r="AD459" s="48" t="s">
        <v>1892</v>
      </c>
      <c r="AE459" s="48" t="s">
        <v>1892</v>
      </c>
      <c r="AF459" s="48" t="s">
        <v>1892</v>
      </c>
      <c r="AG459" s="48" t="s">
        <v>1892</v>
      </c>
      <c r="AH459" s="48" t="s">
        <v>418</v>
      </c>
      <c r="AI459" s="48" t="s">
        <v>418</v>
      </c>
      <c r="AJ459" s="48" t="s">
        <v>418</v>
      </c>
      <c r="AK459" s="48" t="s">
        <v>418</v>
      </c>
      <c r="AL459" s="48" t="s">
        <v>418</v>
      </c>
      <c r="AM459" s="48" t="s">
        <v>418</v>
      </c>
      <c r="AN459" s="48" t="s">
        <v>418</v>
      </c>
      <c r="AO459" s="48" t="s">
        <v>516</v>
      </c>
      <c r="AP459" s="48" t="s">
        <v>516</v>
      </c>
      <c r="AQ459" s="48" t="s">
        <v>516</v>
      </c>
      <c r="AR459" s="48" t="s">
        <v>517</v>
      </c>
      <c r="AS459" s="48" t="s">
        <v>930</v>
      </c>
      <c r="AT459" s="48" t="s">
        <v>930</v>
      </c>
      <c r="AU459" s="48" t="s">
        <v>930</v>
      </c>
      <c r="AV459" s="52" t="s">
        <v>930</v>
      </c>
      <c r="AW459" s="52" t="s">
        <v>930</v>
      </c>
      <c r="AX459" s="48" t="s">
        <v>931</v>
      </c>
      <c r="AY459" s="48" t="s">
        <v>519</v>
      </c>
      <c r="AZ459" s="51" t="s">
        <v>933</v>
      </c>
    </row>
    <row r="460" ht="15.75" customHeight="1">
      <c r="A460" s="40">
        <v>411.0</v>
      </c>
      <c r="B460" s="28" t="s">
        <v>1893</v>
      </c>
      <c r="C460" s="41"/>
      <c r="D460" s="42">
        <f t="array" ref="D460">index(systems,match($A460,INDEX(systems,0,1),),3)</f>
        <v>406.606</v>
      </c>
      <c r="E460" s="42">
        <f t="array" ref="E460">index(systems,match($A460,INDEX(systems,0,1),),4)</f>
        <v>97.919</v>
      </c>
      <c r="F460" s="43" t="str">
        <f>IFERROR(__xludf.DUMMYFUNCTION("let(row, match($B460&amp;if($C460&lt;&gt;"""","" [""&amp;$C460&amp;""]"",""""),index(nebulae,,2),0),join("","",iferror(round(index(nebulae,row,5)/2,3),1),iferror(round(index(nebulae,row,6)/2,3),1),0))"),"1,1,0")</f>
        <v>1,1,0</v>
      </c>
      <c r="G460" s="44" t="s">
        <v>1894</v>
      </c>
      <c r="H460" s="45">
        <f t="array" ref="H460">let(systemId,match(A460,index(systems,0,1),),refSystemId,match($H$1,index(systems,0,1),),x,index(systems,systemId,3),y,index(systems,systemId,4),refX,index(systems,refSystemId,3),refY,index(systems,refSystemId,4),round(sqrt((x-refX)^2+(y-refY)^2),3))</f>
        <v>418.23</v>
      </c>
      <c r="I460" s="46" t="s">
        <v>408</v>
      </c>
      <c r="J460" s="46" t="s">
        <v>408</v>
      </c>
      <c r="K460" s="62" t="s">
        <v>408</v>
      </c>
      <c r="L460" s="53"/>
      <c r="M460" s="53"/>
      <c r="N460" s="28" t="s">
        <v>552</v>
      </c>
      <c r="O460" s="48" t="s">
        <v>939</v>
      </c>
      <c r="P460" s="48" t="s">
        <v>939</v>
      </c>
      <c r="Q460" s="48" t="s">
        <v>939</v>
      </c>
      <c r="R460" s="48" t="s">
        <v>939</v>
      </c>
      <c r="S460" s="48" t="s">
        <v>939</v>
      </c>
      <c r="T460" s="48" t="s">
        <v>939</v>
      </c>
      <c r="U460" s="48" t="s">
        <v>939</v>
      </c>
      <c r="V460" s="48" t="s">
        <v>939</v>
      </c>
      <c r="W460" s="48" t="s">
        <v>939</v>
      </c>
      <c r="X460" s="48" t="s">
        <v>620</v>
      </c>
      <c r="Y460" s="48" t="s">
        <v>1070</v>
      </c>
      <c r="Z460" s="48" t="s">
        <v>1070</v>
      </c>
      <c r="AA460" s="48" t="s">
        <v>1071</v>
      </c>
      <c r="AB460" s="48" t="s">
        <v>1071</v>
      </c>
      <c r="AC460" s="48" t="s">
        <v>1071</v>
      </c>
      <c r="AD460" s="48" t="s">
        <v>1071</v>
      </c>
      <c r="AE460" s="48" t="s">
        <v>1071</v>
      </c>
      <c r="AF460" s="48" t="s">
        <v>1071</v>
      </c>
      <c r="AG460" s="48" t="s">
        <v>1071</v>
      </c>
      <c r="AH460" s="48" t="s">
        <v>1071</v>
      </c>
      <c r="AI460" s="48" t="s">
        <v>1071</v>
      </c>
      <c r="AJ460" s="48" t="s">
        <v>1071</v>
      </c>
      <c r="AK460" s="48" t="s">
        <v>1071</v>
      </c>
      <c r="AL460" s="48" t="s">
        <v>1071</v>
      </c>
      <c r="AM460" s="48" t="s">
        <v>1071</v>
      </c>
      <c r="AN460" s="48" t="s">
        <v>1071</v>
      </c>
      <c r="AO460" s="48" t="s">
        <v>1070</v>
      </c>
      <c r="AP460" s="48" t="s">
        <v>1070</v>
      </c>
      <c r="AQ460" s="48" t="s">
        <v>1070</v>
      </c>
      <c r="AR460" s="48" t="s">
        <v>1070</v>
      </c>
      <c r="AS460" s="48" t="s">
        <v>1070</v>
      </c>
      <c r="AT460" s="48" t="s">
        <v>1070</v>
      </c>
      <c r="AU460" s="48" t="s">
        <v>1070</v>
      </c>
      <c r="AV460" s="48" t="s">
        <v>940</v>
      </c>
      <c r="AW460" s="48" t="s">
        <v>940</v>
      </c>
      <c r="AX460" s="48" t="s">
        <v>940</v>
      </c>
      <c r="AY460" s="48" t="s">
        <v>940</v>
      </c>
      <c r="AZ460" s="28" t="s">
        <v>940</v>
      </c>
    </row>
    <row r="461" ht="15.75" customHeight="1">
      <c r="A461" s="40">
        <v>412.0</v>
      </c>
      <c r="B461" s="28" t="s">
        <v>1895</v>
      </c>
      <c r="C461" s="41"/>
      <c r="D461" s="42">
        <f t="array" ref="D461">index(systems,match($A461,INDEX(systems,0,1),),3)</f>
        <v>70.048</v>
      </c>
      <c r="E461" s="42">
        <f t="array" ref="E461">index(systems,match($A461,INDEX(systems,0,1),),4)</f>
        <v>-68.804</v>
      </c>
      <c r="F461" s="43" t="str">
        <f>IFERROR(__xludf.DUMMYFUNCTION("let(row, match($B461&amp;if($C461&lt;&gt;"""","" [""&amp;$C461&amp;""]"",""""),index(nebulae,,2),0),join("","",iferror(round(index(nebulae,row,5)/2,3),1),iferror(round(index(nebulae,row,6)/2,3),1),0))"),"1,1,0")</f>
        <v>1,1,0</v>
      </c>
      <c r="G461" s="44" t="s">
        <v>1896</v>
      </c>
      <c r="H461" s="45">
        <f t="array" ref="H461">let(systemId,match(A461,index(systems,0,1),),refSystemId,match($H$1,index(systems,0,1),),x,index(systems,systemId,3),y,index(systems,systemId,4),refX,index(systems,refSystemId,3),refY,index(systems,refSystemId,4),round(sqrt((x-refX)^2+(y-refY)^2),3))</f>
        <v>98.187</v>
      </c>
      <c r="I461" s="53"/>
      <c r="J461" s="53"/>
      <c r="K461" s="53"/>
      <c r="L461" s="41"/>
      <c r="M461" s="28" t="s">
        <v>807</v>
      </c>
      <c r="N461" s="28" t="s">
        <v>536</v>
      </c>
      <c r="O461" s="48" t="s">
        <v>536</v>
      </c>
      <c r="P461" s="48" t="s">
        <v>536</v>
      </c>
      <c r="Q461" s="48" t="s">
        <v>536</v>
      </c>
      <c r="R461" s="48" t="s">
        <v>536</v>
      </c>
      <c r="S461" s="48" t="s">
        <v>536</v>
      </c>
      <c r="T461" s="48" t="s">
        <v>512</v>
      </c>
      <c r="U461" s="48" t="s">
        <v>767</v>
      </c>
      <c r="V461" s="48" t="s">
        <v>767</v>
      </c>
      <c r="W461" s="48" t="s">
        <v>767</v>
      </c>
      <c r="X461" s="48" t="s">
        <v>767</v>
      </c>
      <c r="Y461" s="48" t="s">
        <v>767</v>
      </c>
      <c r="Z461" s="48" t="s">
        <v>537</v>
      </c>
      <c r="AA461" s="48" t="s">
        <v>538</v>
      </c>
      <c r="AB461" s="48" t="s">
        <v>538</v>
      </c>
      <c r="AC461" s="48" t="s">
        <v>538</v>
      </c>
      <c r="AD461" s="48" t="s">
        <v>538</v>
      </c>
      <c r="AE461" s="48" t="s">
        <v>538</v>
      </c>
      <c r="AF461" s="48" t="s">
        <v>538</v>
      </c>
      <c r="AG461" s="48" t="s">
        <v>538</v>
      </c>
      <c r="AH461" s="48" t="s">
        <v>808</v>
      </c>
      <c r="AI461" s="48" t="s">
        <v>808</v>
      </c>
      <c r="AJ461" s="48" t="s">
        <v>808</v>
      </c>
      <c r="AK461" s="48" t="s">
        <v>808</v>
      </c>
      <c r="AL461" s="48" t="s">
        <v>808</v>
      </c>
      <c r="AM461" s="48" t="s">
        <v>808</v>
      </c>
      <c r="AN461" s="48" t="s">
        <v>808</v>
      </c>
      <c r="AO461" s="48" t="s">
        <v>502</v>
      </c>
      <c r="AP461" s="48" t="s">
        <v>502</v>
      </c>
      <c r="AQ461" s="48" t="s">
        <v>516</v>
      </c>
      <c r="AR461" s="48" t="s">
        <v>517</v>
      </c>
      <c r="AS461" s="48" t="s">
        <v>518</v>
      </c>
      <c r="AT461" s="48" t="s">
        <v>518</v>
      </c>
      <c r="AU461" s="48" t="s">
        <v>518</v>
      </c>
      <c r="AV461" s="52" t="s">
        <v>518</v>
      </c>
      <c r="AW461" s="52" t="s">
        <v>819</v>
      </c>
      <c r="AX461" s="52" t="s">
        <v>767</v>
      </c>
      <c r="AY461" s="52" t="s">
        <v>809</v>
      </c>
      <c r="AZ461" s="28" t="s">
        <v>809</v>
      </c>
    </row>
    <row r="462" ht="15.75" customHeight="1">
      <c r="A462" s="40">
        <v>413.0</v>
      </c>
      <c r="B462" s="28" t="s">
        <v>1897</v>
      </c>
      <c r="C462" s="41"/>
      <c r="D462" s="42">
        <f t="array" ref="D462">index(systems,match($A462,INDEX(systems,0,1),),3)</f>
        <v>-326.196</v>
      </c>
      <c r="E462" s="42">
        <f t="array" ref="E462">index(systems,match($A462,INDEX(systems,0,1),),4)</f>
        <v>330.561</v>
      </c>
      <c r="F462" s="43" t="str">
        <f>IFERROR(__xludf.DUMMYFUNCTION("let(row, match($B462&amp;if($C462&lt;&gt;"""","" [""&amp;$C462&amp;""]"",""""),index(nebulae,,2),0),join("","",iferror(round(index(nebulae,row,5)/2,3),1),iferror(round(index(nebulae,row,6)/2,3),1),0))"),"1,1,0")</f>
        <v>1,1,0</v>
      </c>
      <c r="G462" s="44" t="s">
        <v>1898</v>
      </c>
      <c r="H462" s="45">
        <f t="array" ref="H462">let(systemId,match(A462,index(systems,0,1),),refSystemId,match($H$1,index(systems,0,1),),x,index(systems,systemId,3),y,index(systems,systemId,4),refX,index(systems,refSystemId,3),refY,index(systems,refSystemId,4),round(sqrt((x-refX)^2+(y-refY)^2),3))</f>
        <v>464.408</v>
      </c>
      <c r="I462" s="53"/>
      <c r="J462" s="53"/>
      <c r="K462" s="41"/>
      <c r="L462" s="41"/>
      <c r="M462" s="41"/>
      <c r="N462" s="28" t="s">
        <v>477</v>
      </c>
      <c r="O462" s="48" t="s">
        <v>477</v>
      </c>
      <c r="P462" s="48" t="s">
        <v>477</v>
      </c>
      <c r="Q462" s="48" t="s">
        <v>477</v>
      </c>
      <c r="R462" s="48" t="s">
        <v>477</v>
      </c>
      <c r="S462" s="48" t="s">
        <v>435</v>
      </c>
      <c r="T462" s="48" t="s">
        <v>435</v>
      </c>
      <c r="U462" s="48" t="s">
        <v>435</v>
      </c>
      <c r="V462" s="48" t="s">
        <v>435</v>
      </c>
      <c r="W462" s="48" t="s">
        <v>435</v>
      </c>
      <c r="X462" s="48" t="s">
        <v>435</v>
      </c>
      <c r="Y462" s="48" t="s">
        <v>435</v>
      </c>
      <c r="Z462" s="48" t="s">
        <v>435</v>
      </c>
      <c r="AA462" s="48" t="s">
        <v>1213</v>
      </c>
      <c r="AB462" s="48" t="s">
        <v>1213</v>
      </c>
      <c r="AC462" s="48" t="s">
        <v>1213</v>
      </c>
      <c r="AD462" s="48" t="s">
        <v>1213</v>
      </c>
      <c r="AE462" s="48" t="s">
        <v>1213</v>
      </c>
      <c r="AF462" s="48" t="s">
        <v>1213</v>
      </c>
      <c r="AG462" s="48" t="s">
        <v>1213</v>
      </c>
      <c r="AH462" s="48" t="s">
        <v>1214</v>
      </c>
      <c r="AI462" s="48" t="s">
        <v>417</v>
      </c>
      <c r="AJ462" s="48" t="s">
        <v>592</v>
      </c>
      <c r="AK462" s="48" t="s">
        <v>592</v>
      </c>
      <c r="AL462" s="48" t="s">
        <v>592</v>
      </c>
      <c r="AM462" s="48" t="s">
        <v>592</v>
      </c>
      <c r="AN462" s="48" t="s">
        <v>592</v>
      </c>
      <c r="AO462" s="48" t="s">
        <v>592</v>
      </c>
      <c r="AP462" s="48" t="s">
        <v>592</v>
      </c>
      <c r="AQ462" s="48" t="s">
        <v>1052</v>
      </c>
      <c r="AR462" s="48" t="s">
        <v>1052</v>
      </c>
      <c r="AS462" s="48" t="s">
        <v>1052</v>
      </c>
      <c r="AT462" s="48" t="s">
        <v>593</v>
      </c>
      <c r="AU462" s="48" t="s">
        <v>593</v>
      </c>
      <c r="AV462" s="48" t="s">
        <v>593</v>
      </c>
      <c r="AW462" s="48" t="s">
        <v>1899</v>
      </c>
      <c r="AX462" s="48" t="s">
        <v>1899</v>
      </c>
      <c r="AY462" s="48" t="s">
        <v>1899</v>
      </c>
      <c r="AZ462" s="51" t="s">
        <v>1899</v>
      </c>
    </row>
    <row r="463" ht="15.75" customHeight="1">
      <c r="A463" s="40">
        <v>414.0</v>
      </c>
      <c r="B463" s="28" t="s">
        <v>1900</v>
      </c>
      <c r="C463" s="41"/>
      <c r="D463" s="42">
        <f t="array" ref="D463">index(systems,match($A463,INDEX(systems,0,1),),3)</f>
        <v>17.582</v>
      </c>
      <c r="E463" s="42">
        <f t="array" ref="E463">index(systems,match($A463,INDEX(systems,0,1),),4)</f>
        <v>154.653</v>
      </c>
      <c r="F463" s="43" t="str">
        <f>IFERROR(__xludf.DUMMYFUNCTION("let(row, match($B463&amp;if($C463&lt;&gt;"""","" [""&amp;$C463&amp;""]"",""""),index(nebulae,,2),0),join("","",iferror(round(index(nebulae,row,5)/2,3),1),iferror(round(index(nebulae,row,6)/2,3),1),0))"),"1,1,0")</f>
        <v>1,1,0</v>
      </c>
      <c r="G463" s="44" t="s">
        <v>1901</v>
      </c>
      <c r="H463" s="45">
        <f t="array" ref="H463">let(systemId,match(A463,index(systems,0,1),),refSystemId,match($H$1,index(systems,0,1),),x,index(systems,systemId,3),y,index(systems,systemId,4),refX,index(systems,refSystemId,3),refY,index(systems,refSystemId,4),round(sqrt((x-refX)^2+(y-refY)^2),3))</f>
        <v>155.649</v>
      </c>
      <c r="I463" s="53"/>
      <c r="J463" s="53"/>
      <c r="K463" s="46" t="s">
        <v>418</v>
      </c>
      <c r="L463" s="28" t="s">
        <v>418</v>
      </c>
      <c r="M463" s="41"/>
      <c r="N463" s="28" t="s">
        <v>692</v>
      </c>
      <c r="O463" s="48" t="s">
        <v>692</v>
      </c>
      <c r="P463" s="48" t="s">
        <v>692</v>
      </c>
      <c r="Q463" s="48" t="s">
        <v>692</v>
      </c>
      <c r="R463" s="48" t="s">
        <v>692</v>
      </c>
      <c r="S463" s="48" t="s">
        <v>692</v>
      </c>
      <c r="T463" s="48" t="s">
        <v>692</v>
      </c>
      <c r="U463" s="48" t="s">
        <v>1204</v>
      </c>
      <c r="V463" s="48" t="s">
        <v>1204</v>
      </c>
      <c r="W463" s="48" t="s">
        <v>1204</v>
      </c>
      <c r="X463" s="48" t="s">
        <v>525</v>
      </c>
      <c r="Y463" s="48" t="s">
        <v>1902</v>
      </c>
      <c r="Z463" s="48" t="s">
        <v>1902</v>
      </c>
      <c r="AA463" s="48" t="s">
        <v>1903</v>
      </c>
      <c r="AB463" s="48" t="s">
        <v>1903</v>
      </c>
      <c r="AC463" s="48" t="s">
        <v>1903</v>
      </c>
      <c r="AD463" s="48" t="s">
        <v>1903</v>
      </c>
      <c r="AE463" s="48" t="s">
        <v>1903</v>
      </c>
      <c r="AF463" s="48" t="s">
        <v>1903</v>
      </c>
      <c r="AG463" s="48" t="s">
        <v>1204</v>
      </c>
      <c r="AH463" s="48" t="s">
        <v>1204</v>
      </c>
      <c r="AI463" s="48" t="s">
        <v>1204</v>
      </c>
      <c r="AJ463" s="48" t="s">
        <v>1204</v>
      </c>
      <c r="AK463" s="48" t="s">
        <v>1204</v>
      </c>
      <c r="AL463" s="48" t="s">
        <v>1204</v>
      </c>
      <c r="AM463" s="48" t="s">
        <v>1204</v>
      </c>
      <c r="AN463" s="48" t="s">
        <v>1902</v>
      </c>
      <c r="AO463" s="48" t="s">
        <v>1902</v>
      </c>
      <c r="AP463" s="48" t="s">
        <v>1902</v>
      </c>
      <c r="AQ463" s="48" t="s">
        <v>1902</v>
      </c>
      <c r="AR463" s="48" t="s">
        <v>1902</v>
      </c>
      <c r="AS463" s="52" t="s">
        <v>1902</v>
      </c>
      <c r="AT463" s="52" t="s">
        <v>1902</v>
      </c>
      <c r="AU463" s="52" t="s">
        <v>1902</v>
      </c>
      <c r="AV463" s="52" t="s">
        <v>1902</v>
      </c>
      <c r="AW463" s="48" t="s">
        <v>1902</v>
      </c>
      <c r="AX463" s="48" t="s">
        <v>1902</v>
      </c>
      <c r="AY463" s="48" t="s">
        <v>1902</v>
      </c>
      <c r="AZ463" s="28" t="s">
        <v>1902</v>
      </c>
    </row>
    <row r="464" ht="15.75" customHeight="1">
      <c r="A464" s="40">
        <v>415.0</v>
      </c>
      <c r="B464" s="28" t="s">
        <v>1904</v>
      </c>
      <c r="C464" s="41"/>
      <c r="D464" s="42">
        <f t="array" ref="D464">index(systems,match($A464,INDEX(systems,0,1),),3)</f>
        <v>382.302</v>
      </c>
      <c r="E464" s="42">
        <f t="array" ref="E464">index(systems,match($A464,INDEX(systems,0,1),),4)</f>
        <v>162.025</v>
      </c>
      <c r="F464" s="43" t="str">
        <f>IFERROR(__xludf.DUMMYFUNCTION("let(row, match($B464&amp;if($C464&lt;&gt;"""","" [""&amp;$C464&amp;""]"",""""),index(nebulae,,2),0),join("","",iferror(round(index(nebulae,row,5)/2,3),1),iferror(round(index(nebulae,row,6)/2,3),1),0))"),"1,1,0")</f>
        <v>1,1,0</v>
      </c>
      <c r="G464" s="44" t="s">
        <v>1905</v>
      </c>
      <c r="H464" s="45">
        <f t="array" ref="H464">let(systemId,match(A464,index(systems,0,1),),refSystemId,match($H$1,index(systems,0,1),),x,index(systems,systemId,3),y,index(systems,systemId,4),refX,index(systems,refSystemId,3),refY,index(systems,refSystemId,4),round(sqrt((x-refX)^2+(y-refY)^2),3))</f>
        <v>415.219</v>
      </c>
      <c r="I464" s="46" t="s">
        <v>408</v>
      </c>
      <c r="J464" s="46" t="s">
        <v>408</v>
      </c>
      <c r="K464" s="62" t="s">
        <v>408</v>
      </c>
      <c r="L464" s="53"/>
      <c r="M464" s="53"/>
      <c r="N464" s="28" t="s">
        <v>552</v>
      </c>
      <c r="O464" s="48" t="s">
        <v>939</v>
      </c>
      <c r="P464" s="48" t="s">
        <v>939</v>
      </c>
      <c r="Q464" s="48" t="s">
        <v>939</v>
      </c>
      <c r="R464" s="48" t="s">
        <v>939</v>
      </c>
      <c r="S464" s="48" t="s">
        <v>939</v>
      </c>
      <c r="T464" s="48" t="s">
        <v>939</v>
      </c>
      <c r="U464" s="48" t="s">
        <v>939</v>
      </c>
      <c r="V464" s="48" t="s">
        <v>939</v>
      </c>
      <c r="W464" s="48" t="s">
        <v>939</v>
      </c>
      <c r="X464" s="48" t="s">
        <v>939</v>
      </c>
      <c r="Y464" s="48" t="s">
        <v>939</v>
      </c>
      <c r="Z464" s="48" t="s">
        <v>939</v>
      </c>
      <c r="AA464" s="48" t="s">
        <v>939</v>
      </c>
      <c r="AB464" s="48" t="s">
        <v>939</v>
      </c>
      <c r="AC464" s="48" t="s">
        <v>939</v>
      </c>
      <c r="AD464" s="48" t="s">
        <v>939</v>
      </c>
      <c r="AE464" s="48" t="s">
        <v>939</v>
      </c>
      <c r="AF464" s="48" t="s">
        <v>939</v>
      </c>
      <c r="AG464" s="48" t="s">
        <v>939</v>
      </c>
      <c r="AH464" s="48" t="s">
        <v>939</v>
      </c>
      <c r="AI464" s="48" t="s">
        <v>939</v>
      </c>
      <c r="AJ464" s="48" t="s">
        <v>939</v>
      </c>
      <c r="AK464" s="48" t="s">
        <v>939</v>
      </c>
      <c r="AL464" s="48" t="s">
        <v>939</v>
      </c>
      <c r="AM464" s="48" t="s">
        <v>939</v>
      </c>
      <c r="AN464" s="48" t="s">
        <v>939</v>
      </c>
      <c r="AO464" s="48" t="s">
        <v>939</v>
      </c>
      <c r="AP464" s="48" t="s">
        <v>939</v>
      </c>
      <c r="AQ464" s="48" t="s">
        <v>776</v>
      </c>
      <c r="AR464" s="48" t="s">
        <v>776</v>
      </c>
      <c r="AS464" s="48" t="s">
        <v>776</v>
      </c>
      <c r="AT464" s="48" t="s">
        <v>777</v>
      </c>
      <c r="AU464" s="48" t="s">
        <v>777</v>
      </c>
      <c r="AV464" s="48" t="s">
        <v>940</v>
      </c>
      <c r="AW464" s="48" t="s">
        <v>940</v>
      </c>
      <c r="AX464" s="48" t="s">
        <v>940</v>
      </c>
      <c r="AY464" s="48" t="s">
        <v>940</v>
      </c>
      <c r="AZ464" s="28" t="s">
        <v>940</v>
      </c>
    </row>
    <row r="465" ht="15.75" customHeight="1">
      <c r="A465" s="40">
        <v>416.0</v>
      </c>
      <c r="B465" s="28" t="s">
        <v>1906</v>
      </c>
      <c r="C465" s="41"/>
      <c r="D465" s="42">
        <f t="array" ref="D465">index(systems,match($A465,INDEX(systems,0,1),),3)</f>
        <v>-400.433</v>
      </c>
      <c r="E465" s="42">
        <f t="array" ref="E465">index(systems,match($A465,INDEX(systems,0,1),),4)</f>
        <v>35.625</v>
      </c>
      <c r="F465" s="43" t="str">
        <f>IFERROR(__xludf.DUMMYFUNCTION("let(row, match($B465&amp;if($C465&lt;&gt;"""","" [""&amp;$C465&amp;""]"",""""),index(nebulae,,2),0),join("","",iferror(round(index(nebulae,row,5)/2,3),1),iferror(round(index(nebulae,row,6)/2,3),1),0))"),"1,1,0")</f>
        <v>1,1,0</v>
      </c>
      <c r="G465" s="44" t="s">
        <v>1907</v>
      </c>
      <c r="H465" s="45">
        <f t="array" ref="H465">let(systemId,match(A465,index(systems,0,1),),refSystemId,match($H$1,index(systems,0,1),),x,index(systems,systemId,3),y,index(systems,systemId,4),refX,index(systems,refSystemId,3),refY,index(systems,refSystemId,4),round(sqrt((x-refX)^2+(y-refY)^2),3))</f>
        <v>402.015</v>
      </c>
      <c r="I465" s="53"/>
      <c r="J465" s="53"/>
      <c r="K465" s="53"/>
      <c r="L465" s="53"/>
      <c r="M465" s="53"/>
      <c r="N465" s="28" t="s">
        <v>449</v>
      </c>
      <c r="O465" s="48" t="s">
        <v>449</v>
      </c>
      <c r="P465" s="48" t="s">
        <v>449</v>
      </c>
      <c r="Q465" s="48" t="s">
        <v>449</v>
      </c>
      <c r="R465" s="48" t="s">
        <v>449</v>
      </c>
      <c r="S465" s="48" t="s">
        <v>449</v>
      </c>
      <c r="T465" s="48" t="s">
        <v>449</v>
      </c>
      <c r="U465" s="48" t="s">
        <v>449</v>
      </c>
      <c r="V465" s="48" t="s">
        <v>449</v>
      </c>
      <c r="W465" s="48" t="s">
        <v>449</v>
      </c>
      <c r="X465" s="48" t="s">
        <v>449</v>
      </c>
      <c r="Y465" s="48" t="s">
        <v>449</v>
      </c>
      <c r="Z465" s="48" t="s">
        <v>449</v>
      </c>
      <c r="AA465" s="48" t="s">
        <v>700</v>
      </c>
      <c r="AB465" s="48" t="s">
        <v>700</v>
      </c>
      <c r="AC465" s="48" t="s">
        <v>700</v>
      </c>
      <c r="AD465" s="48" t="s">
        <v>700</v>
      </c>
      <c r="AE465" s="48" t="s">
        <v>700</v>
      </c>
      <c r="AF465" s="48" t="s">
        <v>700</v>
      </c>
      <c r="AG465" s="48" t="s">
        <v>700</v>
      </c>
      <c r="AH465" s="48" t="s">
        <v>701</v>
      </c>
      <c r="AI465" s="48" t="s">
        <v>452</v>
      </c>
      <c r="AJ465" s="48" t="s">
        <v>452</v>
      </c>
      <c r="AK465" s="48" t="s">
        <v>452</v>
      </c>
      <c r="AL465" s="48" t="s">
        <v>452</v>
      </c>
      <c r="AM465" s="48" t="s">
        <v>452</v>
      </c>
      <c r="AN465" s="48" t="s">
        <v>452</v>
      </c>
      <c r="AO465" s="48" t="s">
        <v>452</v>
      </c>
      <c r="AP465" s="48" t="s">
        <v>452</v>
      </c>
      <c r="AQ465" s="48" t="s">
        <v>1908</v>
      </c>
      <c r="AR465" s="48" t="s">
        <v>1908</v>
      </c>
      <c r="AS465" s="48" t="s">
        <v>1909</v>
      </c>
      <c r="AT465" s="48" t="s">
        <v>1910</v>
      </c>
      <c r="AU465" s="48" t="s">
        <v>1910</v>
      </c>
      <c r="AV465" s="48" t="s">
        <v>1910</v>
      </c>
      <c r="AW465" s="48" t="s">
        <v>1910</v>
      </c>
      <c r="AX465" s="48" t="s">
        <v>1910</v>
      </c>
      <c r="AY465" s="48" t="s">
        <v>1910</v>
      </c>
      <c r="AZ465" s="49" t="s">
        <v>455</v>
      </c>
    </row>
    <row r="466" ht="15.75" customHeight="1">
      <c r="A466" s="40">
        <v>417.0</v>
      </c>
      <c r="B466" s="28" t="s">
        <v>1911</v>
      </c>
      <c r="C466" s="41"/>
      <c r="D466" s="42">
        <f t="array" ref="D466">index(systems,match($A466,INDEX(systems,0,1),),3)</f>
        <v>18.092</v>
      </c>
      <c r="E466" s="42">
        <f t="array" ref="E466">index(systems,match($A466,INDEX(systems,0,1),),4)</f>
        <v>-341.994</v>
      </c>
      <c r="F466" s="43" t="str">
        <f>IFERROR(__xludf.DUMMYFUNCTION("let(row, match($B466&amp;if($C466&lt;&gt;"""","" [""&amp;$C466&amp;""]"",""""),index(nebulae,,2),0),join("","",iferror(round(index(nebulae,row,5)/2,3),1),iferror(round(index(nebulae,row,6)/2,3),1),0))"),"1,1,0")</f>
        <v>1,1,0</v>
      </c>
      <c r="G466" s="44" t="s">
        <v>1912</v>
      </c>
      <c r="H466" s="45">
        <f t="array" ref="H466">let(systemId,match(A466,index(systems,0,1),),refSystemId,match($H$1,index(systems,0,1),),x,index(systems,systemId,3),y,index(systems,systemId,4),refX,index(systems,refSystemId,3),refY,index(systems,refSystemId,4),round(sqrt((x-refX)^2+(y-refY)^2),3))</f>
        <v>342.472</v>
      </c>
      <c r="I466" s="48" t="s">
        <v>408</v>
      </c>
      <c r="J466" s="41"/>
      <c r="K466" s="41"/>
      <c r="L466" s="41"/>
      <c r="M466" s="28" t="s">
        <v>418</v>
      </c>
      <c r="N466" s="28" t="s">
        <v>1005</v>
      </c>
      <c r="O466" s="48" t="s">
        <v>1005</v>
      </c>
      <c r="P466" s="48" t="s">
        <v>1005</v>
      </c>
      <c r="Q466" s="48" t="s">
        <v>1005</v>
      </c>
      <c r="R466" s="48" t="s">
        <v>1005</v>
      </c>
      <c r="S466" s="48" t="s">
        <v>1005</v>
      </c>
      <c r="T466" s="48" t="s">
        <v>1005</v>
      </c>
      <c r="U466" s="48" t="s">
        <v>1005</v>
      </c>
      <c r="V466" s="48" t="s">
        <v>1005</v>
      </c>
      <c r="W466" s="48" t="s">
        <v>1005</v>
      </c>
      <c r="X466" s="48" t="s">
        <v>1005</v>
      </c>
      <c r="Y466" s="48" t="s">
        <v>1005</v>
      </c>
      <c r="Z466" s="48" t="s">
        <v>1005</v>
      </c>
      <c r="AA466" s="48" t="s">
        <v>1005</v>
      </c>
      <c r="AB466" s="48" t="s">
        <v>1005</v>
      </c>
      <c r="AC466" s="48" t="s">
        <v>1005</v>
      </c>
      <c r="AD466" s="48" t="s">
        <v>1005</v>
      </c>
      <c r="AE466" s="48" t="s">
        <v>1005</v>
      </c>
      <c r="AF466" s="48" t="s">
        <v>1005</v>
      </c>
      <c r="AG466" s="48" t="s">
        <v>1005</v>
      </c>
      <c r="AH466" s="48" t="s">
        <v>1005</v>
      </c>
      <c r="AI466" s="48" t="s">
        <v>1005</v>
      </c>
      <c r="AJ466" s="48" t="s">
        <v>1005</v>
      </c>
      <c r="AK466" s="48" t="s">
        <v>1005</v>
      </c>
      <c r="AL466" s="48" t="s">
        <v>1005</v>
      </c>
      <c r="AM466" s="48" t="s">
        <v>1005</v>
      </c>
      <c r="AN466" s="48" t="s">
        <v>1005</v>
      </c>
      <c r="AO466" s="48" t="s">
        <v>1005</v>
      </c>
      <c r="AP466" s="48" t="s">
        <v>1005</v>
      </c>
      <c r="AQ466" s="48" t="s">
        <v>422</v>
      </c>
      <c r="AR466" s="48" t="s">
        <v>422</v>
      </c>
      <c r="AS466" s="48" t="s">
        <v>422</v>
      </c>
      <c r="AT466" s="48" t="s">
        <v>422</v>
      </c>
      <c r="AU466" s="48" t="s">
        <v>422</v>
      </c>
      <c r="AV466" s="48" t="s">
        <v>422</v>
      </c>
      <c r="AW466" s="48" t="s">
        <v>422</v>
      </c>
      <c r="AX466" s="48" t="s">
        <v>422</v>
      </c>
      <c r="AY466" s="48" t="s">
        <v>422</v>
      </c>
      <c r="AZ466" s="51" t="s">
        <v>422</v>
      </c>
    </row>
    <row r="467" ht="15.75" customHeight="1">
      <c r="A467" s="40">
        <v>418.0</v>
      </c>
      <c r="B467" s="28" t="s">
        <v>1913</v>
      </c>
      <c r="C467" s="41"/>
      <c r="D467" s="42">
        <f t="array" ref="D467">index(systems,match($A467,INDEX(systems,0,1),),3)</f>
        <v>-328.509</v>
      </c>
      <c r="E467" s="42">
        <f t="array" ref="E467">index(systems,match($A467,INDEX(systems,0,1),),4)</f>
        <v>191.528</v>
      </c>
      <c r="F467" s="43" t="str">
        <f>IFERROR(__xludf.DUMMYFUNCTION("let(row, match($B467&amp;if($C467&lt;&gt;"""","" [""&amp;$C467&amp;""]"",""""),index(nebulae,,2),0),join("","",iferror(round(index(nebulae,row,5)/2,3),1),iferror(round(index(nebulae,row,6)/2,3),1),0))"),"1,1,0")</f>
        <v>1,1,0</v>
      </c>
      <c r="G467" s="44" t="s">
        <v>1914</v>
      </c>
      <c r="H467" s="45">
        <f t="array" ref="H467">let(systemId,match(A467,index(systems,0,1),),refSystemId,match($H$1,index(systems,0,1),),x,index(systems,systemId,3),y,index(systems,systemId,4),refX,index(systems,refSystemId,3),refY,index(systems,refSystemId,4),round(sqrt((x-refX)^2+(y-refY)^2),3))</f>
        <v>380.265</v>
      </c>
      <c r="I467" s="28" t="s">
        <v>408</v>
      </c>
      <c r="J467" s="28" t="s">
        <v>408</v>
      </c>
      <c r="K467" s="28" t="s">
        <v>408</v>
      </c>
      <c r="L467" s="28" t="s">
        <v>408</v>
      </c>
      <c r="M467" s="28" t="s">
        <v>408</v>
      </c>
      <c r="N467" s="28" t="s">
        <v>408</v>
      </c>
      <c r="O467" s="41"/>
      <c r="P467" s="48" t="s">
        <v>449</v>
      </c>
      <c r="Q467" s="48" t="s">
        <v>449</v>
      </c>
      <c r="R467" s="48" t="s">
        <v>449</v>
      </c>
      <c r="S467" s="48" t="s">
        <v>449</v>
      </c>
      <c r="T467" s="48" t="s">
        <v>449</v>
      </c>
      <c r="U467" s="48" t="s">
        <v>422</v>
      </c>
      <c r="V467" s="48" t="s">
        <v>422</v>
      </c>
      <c r="W467" s="48" t="s">
        <v>422</v>
      </c>
      <c r="X467" s="48" t="s">
        <v>422</v>
      </c>
      <c r="Y467" s="48" t="s">
        <v>422</v>
      </c>
      <c r="Z467" s="48" t="s">
        <v>422</v>
      </c>
      <c r="AA467" s="48" t="s">
        <v>422</v>
      </c>
      <c r="AB467" s="48" t="s">
        <v>422</v>
      </c>
      <c r="AC467" s="48" t="s">
        <v>422</v>
      </c>
      <c r="AD467" s="48" t="s">
        <v>422</v>
      </c>
      <c r="AE467" s="48" t="s">
        <v>422</v>
      </c>
      <c r="AF467" s="48" t="s">
        <v>422</v>
      </c>
      <c r="AG467" s="48" t="s">
        <v>422</v>
      </c>
      <c r="AH467" s="48" t="s">
        <v>422</v>
      </c>
      <c r="AI467" s="48" t="s">
        <v>422</v>
      </c>
      <c r="AJ467" s="48" t="s">
        <v>422</v>
      </c>
      <c r="AK467" s="48" t="s">
        <v>422</v>
      </c>
      <c r="AL467" s="48" t="s">
        <v>422</v>
      </c>
      <c r="AM467" s="48" t="s">
        <v>422</v>
      </c>
      <c r="AN467" s="48" t="s">
        <v>422</v>
      </c>
      <c r="AO467" s="48" t="s">
        <v>422</v>
      </c>
      <c r="AP467" s="48" t="s">
        <v>422</v>
      </c>
      <c r="AQ467" s="48" t="s">
        <v>422</v>
      </c>
      <c r="AR467" s="48" t="s">
        <v>422</v>
      </c>
      <c r="AS467" s="48" t="s">
        <v>422</v>
      </c>
      <c r="AT467" s="48" t="s">
        <v>422</v>
      </c>
      <c r="AU467" s="48" t="s">
        <v>422</v>
      </c>
      <c r="AV467" s="48" t="s">
        <v>422</v>
      </c>
      <c r="AW467" s="48" t="s">
        <v>422</v>
      </c>
      <c r="AX467" s="48" t="s">
        <v>422</v>
      </c>
      <c r="AY467" s="48" t="s">
        <v>422</v>
      </c>
      <c r="AZ467" s="51" t="s">
        <v>422</v>
      </c>
    </row>
    <row r="468" ht="15.75" customHeight="1">
      <c r="A468" s="40">
        <v>419.0</v>
      </c>
      <c r="B468" s="28" t="s">
        <v>1915</v>
      </c>
      <c r="C468" s="41"/>
      <c r="D468" s="42">
        <f t="array" ref="D468">index(systems,match($A468,INDEX(systems,0,1),),3)</f>
        <v>185.434</v>
      </c>
      <c r="E468" s="42">
        <f t="array" ref="E468">index(systems,match($A468,INDEX(systems,0,1),),4)</f>
        <v>-420.735</v>
      </c>
      <c r="F468" s="43" t="str">
        <f>IFERROR(__xludf.DUMMYFUNCTION("let(row, match($B468&amp;if($C468&lt;&gt;"""","" [""&amp;$C468&amp;""]"",""""),index(nebulae,,2),0),join("","",iferror(round(index(nebulae,row,5)/2,3),1),iferror(round(index(nebulae,row,6)/2,3),1),0))"),"1,1,0")</f>
        <v>1,1,0</v>
      </c>
      <c r="G468" s="44" t="s">
        <v>1916</v>
      </c>
      <c r="H468" s="45">
        <f t="array" ref="H468">let(systemId,match(A468,index(systems,0,1),),refSystemId,match($H$1,index(systems,0,1),),x,index(systems,systemId,3),y,index(systems,systemId,4),refX,index(systems,refSystemId,3),refY,index(systems,refSystemId,4),round(sqrt((x-refX)^2+(y-refY)^2),3))</f>
        <v>459.787</v>
      </c>
      <c r="I468" s="46" t="s">
        <v>408</v>
      </c>
      <c r="J468" s="46" t="s">
        <v>408</v>
      </c>
      <c r="K468" s="46" t="s">
        <v>408</v>
      </c>
      <c r="L468" s="46" t="s">
        <v>408</v>
      </c>
      <c r="M468" s="46" t="s">
        <v>408</v>
      </c>
      <c r="N468" s="28" t="s">
        <v>408</v>
      </c>
      <c r="O468" s="41"/>
      <c r="P468" s="48" t="s">
        <v>630</v>
      </c>
      <c r="Q468" s="48" t="s">
        <v>630</v>
      </c>
      <c r="R468" s="48" t="s">
        <v>630</v>
      </c>
      <c r="S468" s="48" t="s">
        <v>630</v>
      </c>
      <c r="T468" s="48" t="s">
        <v>630</v>
      </c>
      <c r="U468" s="48" t="s">
        <v>630</v>
      </c>
      <c r="V468" s="48" t="s">
        <v>630</v>
      </c>
      <c r="W468" s="48" t="s">
        <v>630</v>
      </c>
      <c r="X468" s="48" t="s">
        <v>630</v>
      </c>
      <c r="Y468" s="48" t="s">
        <v>630</v>
      </c>
      <c r="Z468" s="48" t="s">
        <v>630</v>
      </c>
      <c r="AA468" s="48" t="s">
        <v>630</v>
      </c>
      <c r="AB468" s="48" t="s">
        <v>630</v>
      </c>
      <c r="AC468" s="48" t="s">
        <v>630</v>
      </c>
      <c r="AD468" s="48" t="s">
        <v>630</v>
      </c>
      <c r="AE468" s="48" t="s">
        <v>630</v>
      </c>
      <c r="AF468" s="48" t="s">
        <v>630</v>
      </c>
      <c r="AG468" s="48" t="s">
        <v>630</v>
      </c>
      <c r="AH468" s="48" t="s">
        <v>630</v>
      </c>
      <c r="AI468" s="48" t="s">
        <v>630</v>
      </c>
      <c r="AJ468" s="48" t="s">
        <v>630</v>
      </c>
      <c r="AK468" s="48" t="s">
        <v>630</v>
      </c>
      <c r="AL468" s="48" t="s">
        <v>630</v>
      </c>
      <c r="AM468" s="48" t="s">
        <v>630</v>
      </c>
      <c r="AN468" s="48" t="s">
        <v>630</v>
      </c>
      <c r="AO468" s="48" t="s">
        <v>630</v>
      </c>
      <c r="AP468" s="48" t="s">
        <v>630</v>
      </c>
      <c r="AQ468" s="48" t="s">
        <v>953</v>
      </c>
      <c r="AR468" s="48" t="s">
        <v>953</v>
      </c>
      <c r="AS468" s="48" t="s">
        <v>953</v>
      </c>
      <c r="AT468" s="48" t="s">
        <v>953</v>
      </c>
      <c r="AU468" s="48" t="s">
        <v>953</v>
      </c>
      <c r="AV468" s="48" t="s">
        <v>418</v>
      </c>
      <c r="AW468" s="48" t="s">
        <v>418</v>
      </c>
      <c r="AX468" s="48" t="s">
        <v>418</v>
      </c>
      <c r="AY468" s="48" t="s">
        <v>418</v>
      </c>
      <c r="AZ468" s="51" t="s">
        <v>418</v>
      </c>
    </row>
    <row r="469" ht="15.75" customHeight="1">
      <c r="A469" s="40">
        <v>420.0</v>
      </c>
      <c r="B469" s="28" t="s">
        <v>1917</v>
      </c>
      <c r="C469" s="41"/>
      <c r="D469" s="42">
        <f t="array" ref="D469">index(systems,match($A469,INDEX(systems,0,1),),3)</f>
        <v>3.025</v>
      </c>
      <c r="E469" s="42">
        <f t="array" ref="E469">index(systems,match($A469,INDEX(systems,0,1),),4)</f>
        <v>329.358</v>
      </c>
      <c r="F469" s="43" t="str">
        <f>IFERROR(__xludf.DUMMYFUNCTION("let(row, match($B469&amp;if($C469&lt;&gt;"""","" [""&amp;$C469&amp;""]"",""""),index(nebulae,,2),0),join("","",iferror(round(index(nebulae,row,5)/2,3),1),iferror(round(index(nebulae,row,6)/2,3),1),0))"),"1,1,0")</f>
        <v>1,1,0</v>
      </c>
      <c r="G469" s="44" t="s">
        <v>1918</v>
      </c>
      <c r="H469" s="45">
        <f t="array" ref="H469">let(systemId,match(A469,index(systems,0,1),),refSystemId,match($H$1,index(systems,0,1),),x,index(systems,systemId,3),y,index(systems,systemId,4),refX,index(systems,refSystemId,3),refY,index(systems,refSystemId,4),round(sqrt((x-refX)^2+(y-refY)^2),3))</f>
        <v>329.372</v>
      </c>
      <c r="I469" s="28" t="s">
        <v>408</v>
      </c>
      <c r="J469" s="28" t="s">
        <v>408</v>
      </c>
      <c r="K469" s="28" t="s">
        <v>408</v>
      </c>
      <c r="L469" s="28" t="s">
        <v>408</v>
      </c>
      <c r="M469" s="48" t="s">
        <v>408</v>
      </c>
      <c r="N469" s="28" t="s">
        <v>408</v>
      </c>
      <c r="O469" s="41"/>
      <c r="P469" s="48" t="s">
        <v>409</v>
      </c>
      <c r="Q469" s="48" t="s">
        <v>409</v>
      </c>
      <c r="R469" s="48" t="s">
        <v>409</v>
      </c>
      <c r="S469" s="48" t="s">
        <v>409</v>
      </c>
      <c r="T469" s="48" t="s">
        <v>409</v>
      </c>
      <c r="U469" s="48" t="s">
        <v>846</v>
      </c>
      <c r="V469" s="48" t="s">
        <v>846</v>
      </c>
      <c r="W469" s="48" t="s">
        <v>846</v>
      </c>
      <c r="X469" s="48" t="s">
        <v>846</v>
      </c>
      <c r="Y469" s="48" t="s">
        <v>422</v>
      </c>
      <c r="Z469" s="48" t="s">
        <v>422</v>
      </c>
      <c r="AA469" s="48" t="s">
        <v>422</v>
      </c>
      <c r="AB469" s="48" t="s">
        <v>422</v>
      </c>
      <c r="AC469" s="48" t="s">
        <v>422</v>
      </c>
      <c r="AD469" s="48" t="s">
        <v>422</v>
      </c>
      <c r="AE469" s="48" t="s">
        <v>422</v>
      </c>
      <c r="AF469" s="48" t="s">
        <v>422</v>
      </c>
      <c r="AG469" s="48" t="s">
        <v>422</v>
      </c>
      <c r="AH469" s="48" t="s">
        <v>422</v>
      </c>
      <c r="AI469" s="48" t="s">
        <v>422</v>
      </c>
      <c r="AJ469" s="48" t="s">
        <v>422</v>
      </c>
      <c r="AK469" s="48" t="s">
        <v>422</v>
      </c>
      <c r="AL469" s="48" t="s">
        <v>422</v>
      </c>
      <c r="AM469" s="48" t="s">
        <v>422</v>
      </c>
      <c r="AN469" s="48" t="s">
        <v>422</v>
      </c>
      <c r="AO469" s="48" t="s">
        <v>422</v>
      </c>
      <c r="AP469" s="48" t="s">
        <v>422</v>
      </c>
      <c r="AQ469" s="48" t="s">
        <v>422</v>
      </c>
      <c r="AR469" s="48" t="s">
        <v>422</v>
      </c>
      <c r="AS469" s="48" t="s">
        <v>422</v>
      </c>
      <c r="AT469" s="48" t="s">
        <v>422</v>
      </c>
      <c r="AU469" s="48" t="s">
        <v>422</v>
      </c>
      <c r="AV469" s="48" t="s">
        <v>422</v>
      </c>
      <c r="AW469" s="48" t="s">
        <v>422</v>
      </c>
      <c r="AX469" s="48" t="s">
        <v>422</v>
      </c>
      <c r="AY469" s="48" t="s">
        <v>422</v>
      </c>
      <c r="AZ469" s="28" t="s">
        <v>422</v>
      </c>
    </row>
    <row r="470" ht="15.75" customHeight="1">
      <c r="A470" s="40">
        <v>421.0</v>
      </c>
      <c r="B470" s="28" t="s">
        <v>1919</v>
      </c>
      <c r="C470" s="41"/>
      <c r="D470" s="42">
        <f t="array" ref="D470">index(systems,match($A470,INDEX(systems,0,1),),3)</f>
        <v>-126.179</v>
      </c>
      <c r="E470" s="42">
        <f t="array" ref="E470">index(systems,match($A470,INDEX(systems,0,1),),4)</f>
        <v>375.283</v>
      </c>
      <c r="F470" s="43" t="str">
        <f>IFERROR(__xludf.DUMMYFUNCTION("let(row, match($B470&amp;if($C470&lt;&gt;"""","" [""&amp;$C470&amp;""]"",""""),index(nebulae,,2),0),join("","",iferror(round(index(nebulae,row,5)/2,3),1),iferror(round(index(nebulae,row,6)/2,3),1),0))"),"1,1,0")</f>
        <v>1,1,0</v>
      </c>
      <c r="G470" s="44" t="s">
        <v>1920</v>
      </c>
      <c r="H470" s="45">
        <f t="array" ref="H470">let(systemId,match(A470,index(systems,0,1),),refSystemId,match($H$1,index(systems,0,1),),x,index(systems,systemId,3),y,index(systems,systemId,4),refX,index(systems,refSystemId,3),refY,index(systems,refSystemId,4),round(sqrt((x-refX)^2+(y-refY)^2),3))</f>
        <v>395.927</v>
      </c>
      <c r="I470" s="41"/>
      <c r="J470" s="41"/>
      <c r="K470" s="41"/>
      <c r="L470" s="41"/>
      <c r="M470" s="41"/>
      <c r="N470" s="28" t="s">
        <v>902</v>
      </c>
      <c r="O470" s="48" t="s">
        <v>902</v>
      </c>
      <c r="P470" s="48" t="s">
        <v>902</v>
      </c>
      <c r="Q470" s="48" t="s">
        <v>902</v>
      </c>
      <c r="R470" s="48" t="s">
        <v>902</v>
      </c>
      <c r="S470" s="48" t="s">
        <v>902</v>
      </c>
      <c r="T470" s="48" t="s">
        <v>902</v>
      </c>
      <c r="U470" s="48" t="s">
        <v>902</v>
      </c>
      <c r="V470" s="48" t="s">
        <v>902</v>
      </c>
      <c r="W470" s="48" t="s">
        <v>902</v>
      </c>
      <c r="X470" s="48" t="s">
        <v>902</v>
      </c>
      <c r="Y470" s="48" t="s">
        <v>902</v>
      </c>
      <c r="Z470" s="48" t="s">
        <v>902</v>
      </c>
      <c r="AA470" s="48" t="s">
        <v>976</v>
      </c>
      <c r="AB470" s="48" t="s">
        <v>976</v>
      </c>
      <c r="AC470" s="48" t="s">
        <v>976</v>
      </c>
      <c r="AD470" s="48" t="s">
        <v>417</v>
      </c>
      <c r="AE470" s="48" t="s">
        <v>417</v>
      </c>
      <c r="AF470" s="48" t="s">
        <v>417</v>
      </c>
      <c r="AG470" s="48" t="s">
        <v>417</v>
      </c>
      <c r="AH470" s="48" t="s">
        <v>417</v>
      </c>
      <c r="AI470" s="48" t="s">
        <v>417</v>
      </c>
      <c r="AJ470" s="48" t="s">
        <v>417</v>
      </c>
      <c r="AK470" s="48" t="s">
        <v>417</v>
      </c>
      <c r="AL470" s="48" t="s">
        <v>417</v>
      </c>
      <c r="AM470" s="48" t="s">
        <v>417</v>
      </c>
      <c r="AN470" s="48" t="s">
        <v>417</v>
      </c>
      <c r="AO470" s="48" t="s">
        <v>417</v>
      </c>
      <c r="AP470" s="48" t="s">
        <v>417</v>
      </c>
      <c r="AQ470" s="48" t="s">
        <v>417</v>
      </c>
      <c r="AR470" s="48" t="s">
        <v>417</v>
      </c>
      <c r="AS470" s="48" t="s">
        <v>417</v>
      </c>
      <c r="AT470" s="48" t="s">
        <v>417</v>
      </c>
      <c r="AU470" s="48" t="s">
        <v>417</v>
      </c>
      <c r="AV470" s="48" t="s">
        <v>417</v>
      </c>
      <c r="AW470" s="48" t="s">
        <v>417</v>
      </c>
      <c r="AX470" s="48" t="s">
        <v>417</v>
      </c>
      <c r="AY470" s="48" t="s">
        <v>1697</v>
      </c>
      <c r="AZ470" s="51" t="s">
        <v>1697</v>
      </c>
    </row>
    <row r="471" ht="15.75" customHeight="1">
      <c r="A471" s="40">
        <v>422.0</v>
      </c>
      <c r="B471" s="28" t="s">
        <v>1921</v>
      </c>
      <c r="C471" s="41"/>
      <c r="D471" s="42">
        <f t="array" ref="D471">index(systems,match($A471,INDEX(systems,0,1),),3)</f>
        <v>-100.816</v>
      </c>
      <c r="E471" s="42">
        <f t="array" ref="E471">index(systems,match($A471,INDEX(systems,0,1),),4)</f>
        <v>462.398</v>
      </c>
      <c r="F471" s="43" t="str">
        <f>IFERROR(__xludf.DUMMYFUNCTION("let(row, match($B471&amp;if($C471&lt;&gt;"""","" [""&amp;$C471&amp;""]"",""""),index(nebulae,,2),0),join("","",iferror(round(index(nebulae,row,5)/2,3),1),iferror(round(index(nebulae,row,6)/2,3),1),0))"),"1,1,0")</f>
        <v>1,1,0</v>
      </c>
      <c r="G471" s="44" t="s">
        <v>1922</v>
      </c>
      <c r="H471" s="45">
        <f t="array" ref="H471">let(systemId,match(A471,index(systems,0,1),),refSystemId,match($H$1,index(systems,0,1),),x,index(systems,systemId,3),y,index(systems,systemId,4),refX,index(systems,refSystemId,3),refY,index(systems,refSystemId,4),round(sqrt((x-refX)^2+(y-refY)^2),3))</f>
        <v>473.261</v>
      </c>
      <c r="I471" s="46" t="s">
        <v>408</v>
      </c>
      <c r="J471" s="46" t="s">
        <v>408</v>
      </c>
      <c r="K471" s="46" t="s">
        <v>408</v>
      </c>
      <c r="L471" s="46" t="s">
        <v>408</v>
      </c>
      <c r="M471" s="46" t="s">
        <v>408</v>
      </c>
      <c r="N471" s="28" t="s">
        <v>408</v>
      </c>
      <c r="O471" s="41"/>
      <c r="P471" s="48" t="s">
        <v>497</v>
      </c>
      <c r="Q471" s="48" t="s">
        <v>497</v>
      </c>
      <c r="R471" s="48" t="s">
        <v>497</v>
      </c>
      <c r="S471" s="48" t="s">
        <v>418</v>
      </c>
      <c r="T471" s="48" t="s">
        <v>418</v>
      </c>
      <c r="U471" s="48" t="s">
        <v>418</v>
      </c>
      <c r="V471" s="48" t="s">
        <v>418</v>
      </c>
      <c r="W471" s="48" t="s">
        <v>418</v>
      </c>
      <c r="X471" s="48" t="s">
        <v>418</v>
      </c>
      <c r="Y471" s="48" t="s">
        <v>418</v>
      </c>
      <c r="Z471" s="48" t="s">
        <v>1791</v>
      </c>
      <c r="AA471" s="48" t="s">
        <v>1791</v>
      </c>
      <c r="AB471" s="48" t="s">
        <v>849</v>
      </c>
      <c r="AC471" s="48" t="s">
        <v>849</v>
      </c>
      <c r="AD471" s="48" t="s">
        <v>849</v>
      </c>
      <c r="AE471" s="48" t="s">
        <v>849</v>
      </c>
      <c r="AF471" s="48" t="s">
        <v>849</v>
      </c>
      <c r="AG471" s="48" t="s">
        <v>849</v>
      </c>
      <c r="AH471" s="48" t="s">
        <v>849</v>
      </c>
      <c r="AI471" s="48" t="s">
        <v>849</v>
      </c>
      <c r="AJ471" s="48" t="s">
        <v>849</v>
      </c>
      <c r="AK471" s="48" t="s">
        <v>849</v>
      </c>
      <c r="AL471" s="48" t="s">
        <v>849</v>
      </c>
      <c r="AM471" s="48" t="s">
        <v>849</v>
      </c>
      <c r="AN471" s="48" t="s">
        <v>849</v>
      </c>
      <c r="AO471" s="48" t="s">
        <v>849</v>
      </c>
      <c r="AP471" s="48" t="s">
        <v>849</v>
      </c>
      <c r="AQ471" s="48" t="s">
        <v>850</v>
      </c>
      <c r="AR471" s="48" t="s">
        <v>850</v>
      </c>
      <c r="AS471" s="48" t="s">
        <v>850</v>
      </c>
      <c r="AT471" s="48" t="s">
        <v>850</v>
      </c>
      <c r="AU471" s="48" t="s">
        <v>1701</v>
      </c>
      <c r="AV471" s="48" t="s">
        <v>1701</v>
      </c>
      <c r="AW471" s="48" t="s">
        <v>1701</v>
      </c>
      <c r="AX471" s="48" t="s">
        <v>1701</v>
      </c>
      <c r="AY471" s="48" t="s">
        <v>1701</v>
      </c>
      <c r="AZ471" s="51" t="s">
        <v>1701</v>
      </c>
    </row>
    <row r="472" ht="15.75" customHeight="1">
      <c r="A472" s="40">
        <v>423.0</v>
      </c>
      <c r="B472" s="28" t="s">
        <v>1923</v>
      </c>
      <c r="C472" s="41"/>
      <c r="D472" s="42">
        <f t="array" ref="D472">index(systems,match($A472,INDEX(systems,0,1),),3)</f>
        <v>-108.041</v>
      </c>
      <c r="E472" s="42">
        <f t="array" ref="E472">index(systems,match($A472,INDEX(systems,0,1),),4)</f>
        <v>-373.809</v>
      </c>
      <c r="F472" s="43" t="str">
        <f>IFERROR(__xludf.DUMMYFUNCTION("let(row, match($B472&amp;if($C472&lt;&gt;"""","" [""&amp;$C472&amp;""]"",""""),index(nebulae,,2),0),join("","",iferror(round(index(nebulae,row,5)/2,3),1),iferror(round(index(nebulae,row,6)/2,3),1),0))"),"1,1,0")</f>
        <v>1,1,0</v>
      </c>
      <c r="G472" s="44" t="s">
        <v>1924</v>
      </c>
      <c r="H472" s="45">
        <f t="array" ref="H472">let(systemId,match(A472,index(systems,0,1),),refSystemId,match($H$1,index(systems,0,1),),x,index(systems,systemId,3),y,index(systems,systemId,4),refX,index(systems,refSystemId,3),refY,index(systems,refSystemId,4),round(sqrt((x-refX)^2+(y-refY)^2),3))</f>
        <v>389.109</v>
      </c>
      <c r="I472" s="28" t="s">
        <v>408</v>
      </c>
      <c r="J472" s="28" t="s">
        <v>408</v>
      </c>
      <c r="K472" s="28" t="s">
        <v>408</v>
      </c>
      <c r="L472" s="28" t="s">
        <v>408</v>
      </c>
      <c r="M472" s="28" t="s">
        <v>408</v>
      </c>
      <c r="N472" s="28" t="s">
        <v>576</v>
      </c>
      <c r="O472" s="48" t="s">
        <v>1110</v>
      </c>
      <c r="P472" s="48" t="s">
        <v>1110</v>
      </c>
      <c r="Q472" s="48" t="s">
        <v>1110</v>
      </c>
      <c r="R472" s="48" t="s">
        <v>1110</v>
      </c>
      <c r="S472" s="48" t="s">
        <v>1110</v>
      </c>
      <c r="T472" s="48" t="s">
        <v>1110</v>
      </c>
      <c r="U472" s="48" t="s">
        <v>1110</v>
      </c>
      <c r="V472" s="48" t="s">
        <v>1110</v>
      </c>
      <c r="W472" s="48" t="s">
        <v>1110</v>
      </c>
      <c r="X472" s="48" t="s">
        <v>560</v>
      </c>
      <c r="Y472" s="48" t="s">
        <v>560</v>
      </c>
      <c r="Z472" s="48" t="s">
        <v>560</v>
      </c>
      <c r="AA472" s="48" t="s">
        <v>560</v>
      </c>
      <c r="AB472" s="48" t="s">
        <v>560</v>
      </c>
      <c r="AC472" s="48" t="s">
        <v>560</v>
      </c>
      <c r="AD472" s="48" t="s">
        <v>560</v>
      </c>
      <c r="AE472" s="48" t="s">
        <v>560</v>
      </c>
      <c r="AF472" s="48" t="s">
        <v>560</v>
      </c>
      <c r="AG472" s="48" t="s">
        <v>560</v>
      </c>
      <c r="AH472" s="48" t="s">
        <v>560</v>
      </c>
      <c r="AI472" s="48" t="s">
        <v>560</v>
      </c>
      <c r="AJ472" s="48" t="s">
        <v>560</v>
      </c>
      <c r="AK472" s="48" t="s">
        <v>560</v>
      </c>
      <c r="AL472" s="48" t="s">
        <v>560</v>
      </c>
      <c r="AM472" s="48" t="s">
        <v>560</v>
      </c>
      <c r="AN472" s="48" t="s">
        <v>560</v>
      </c>
      <c r="AO472" s="48" t="s">
        <v>560</v>
      </c>
      <c r="AP472" s="48" t="s">
        <v>560</v>
      </c>
      <c r="AQ472" s="48" t="s">
        <v>560</v>
      </c>
      <c r="AR472" s="48" t="s">
        <v>560</v>
      </c>
      <c r="AS472" s="48" t="s">
        <v>418</v>
      </c>
      <c r="AT472" s="48" t="s">
        <v>418</v>
      </c>
      <c r="AU472" s="48" t="s">
        <v>418</v>
      </c>
      <c r="AV472" s="48" t="s">
        <v>969</v>
      </c>
      <c r="AW472" s="48" t="s">
        <v>969</v>
      </c>
      <c r="AX472" s="48" t="s">
        <v>969</v>
      </c>
      <c r="AY472" s="48" t="s">
        <v>969</v>
      </c>
      <c r="AZ472" s="51" t="s">
        <v>969</v>
      </c>
    </row>
    <row r="473" ht="15.75" customHeight="1">
      <c r="A473" s="40">
        <v>424.0</v>
      </c>
      <c r="B473" s="28" t="s">
        <v>1925</v>
      </c>
      <c r="C473" s="41"/>
      <c r="D473" s="42">
        <f t="array" ref="D473">index(systems,match($A473,INDEX(systems,0,1),),3)</f>
        <v>-250.981</v>
      </c>
      <c r="E473" s="42">
        <f t="array" ref="E473">index(systems,match($A473,INDEX(systems,0,1),),4)</f>
        <v>-493.657</v>
      </c>
      <c r="F473" s="43" t="str">
        <f>IFERROR(__xludf.DUMMYFUNCTION("let(row, match($B473&amp;if($C473&lt;&gt;"""","" [""&amp;$C473&amp;""]"",""""),index(nebulae,,2),0),join("","",iferror(round(index(nebulae,row,5)/2,3),1),iferror(round(index(nebulae,row,6)/2,3),1),0))"),"1,1,0")</f>
        <v>1,1,0</v>
      </c>
      <c r="G473" s="44" t="s">
        <v>1926</v>
      </c>
      <c r="H473" s="45">
        <f t="array" ref="H473">let(systemId,match(A473,index(systems,0,1),),refSystemId,match($H$1,index(systems,0,1),),x,index(systems,systemId,3),y,index(systems,systemId,4),refX,index(systems,refSystemId,3),refY,index(systems,refSystemId,4),round(sqrt((x-refX)^2+(y-refY)^2),3))</f>
        <v>553.795</v>
      </c>
      <c r="I473" s="28" t="s">
        <v>408</v>
      </c>
      <c r="J473" s="28" t="s">
        <v>408</v>
      </c>
      <c r="K473" s="28" t="s">
        <v>408</v>
      </c>
      <c r="L473" s="28" t="s">
        <v>408</v>
      </c>
      <c r="M473" s="28" t="s">
        <v>408</v>
      </c>
      <c r="N473" s="28" t="s">
        <v>408</v>
      </c>
      <c r="O473" s="41"/>
      <c r="P473" s="48" t="s">
        <v>1927</v>
      </c>
      <c r="Q473" s="48" t="s">
        <v>1927</v>
      </c>
      <c r="R473" s="48" t="s">
        <v>1927</v>
      </c>
      <c r="S473" s="48" t="s">
        <v>1927</v>
      </c>
      <c r="T473" s="48" t="s">
        <v>1927</v>
      </c>
      <c r="U473" s="48" t="s">
        <v>1927</v>
      </c>
      <c r="V473" s="48" t="s">
        <v>1927</v>
      </c>
      <c r="W473" s="48" t="s">
        <v>1927</v>
      </c>
      <c r="X473" s="48" t="s">
        <v>422</v>
      </c>
      <c r="Y473" s="48" t="s">
        <v>422</v>
      </c>
      <c r="Z473" s="48" t="s">
        <v>422</v>
      </c>
      <c r="AA473" s="48" t="s">
        <v>422</v>
      </c>
      <c r="AB473" s="48" t="s">
        <v>422</v>
      </c>
      <c r="AC473" s="48" t="s">
        <v>422</v>
      </c>
      <c r="AD473" s="48" t="s">
        <v>422</v>
      </c>
      <c r="AE473" s="48" t="s">
        <v>422</v>
      </c>
      <c r="AF473" s="48" t="s">
        <v>422</v>
      </c>
      <c r="AG473" s="48" t="s">
        <v>422</v>
      </c>
      <c r="AH473" s="48" t="s">
        <v>422</v>
      </c>
      <c r="AI473" s="48" t="s">
        <v>422</v>
      </c>
      <c r="AJ473" s="48" t="s">
        <v>422</v>
      </c>
      <c r="AK473" s="48" t="s">
        <v>422</v>
      </c>
      <c r="AL473" s="48" t="s">
        <v>422</v>
      </c>
      <c r="AM473" s="48" t="s">
        <v>422</v>
      </c>
      <c r="AN473" s="48" t="s">
        <v>422</v>
      </c>
      <c r="AO473" s="48" t="s">
        <v>422</v>
      </c>
      <c r="AP473" s="48" t="s">
        <v>422</v>
      </c>
      <c r="AQ473" s="48" t="s">
        <v>422</v>
      </c>
      <c r="AR473" s="48" t="s">
        <v>422</v>
      </c>
      <c r="AS473" s="48" t="s">
        <v>422</v>
      </c>
      <c r="AT473" s="48" t="s">
        <v>422</v>
      </c>
      <c r="AU473" s="48" t="s">
        <v>422</v>
      </c>
      <c r="AV473" s="48" t="s">
        <v>422</v>
      </c>
      <c r="AW473" s="48" t="s">
        <v>422</v>
      </c>
      <c r="AX473" s="48" t="s">
        <v>422</v>
      </c>
      <c r="AY473" s="48" t="s">
        <v>422</v>
      </c>
      <c r="AZ473" s="28" t="s">
        <v>422</v>
      </c>
    </row>
    <row r="474" ht="15.75" customHeight="1">
      <c r="A474" s="40">
        <v>425.0</v>
      </c>
      <c r="B474" s="28" t="s">
        <v>1928</v>
      </c>
      <c r="C474" s="41"/>
      <c r="D474" s="42">
        <f t="array" ref="D474">index(systems,match($A474,INDEX(systems,0,1),),3)</f>
        <v>132.602</v>
      </c>
      <c r="E474" s="42">
        <f t="array" ref="E474">index(systems,match($A474,INDEX(systems,0,1),),4)</f>
        <v>335.734</v>
      </c>
      <c r="F474" s="43" t="str">
        <f>IFERROR(__xludf.DUMMYFUNCTION("let(row, match($B474&amp;if($C474&lt;&gt;"""","" [""&amp;$C474&amp;""]"",""""),index(nebulae,,2),0),join("","",iferror(round(index(nebulae,row,5)/2,3),1),iferror(round(index(nebulae,row,6)/2,3),1),0))"),"1,1,0")</f>
        <v>1,1,0</v>
      </c>
      <c r="G474" s="44" t="s">
        <v>1929</v>
      </c>
      <c r="H474" s="45">
        <f t="array" ref="H474">let(systemId,match(A474,index(systems,0,1),),refSystemId,match($H$1,index(systems,0,1),),x,index(systems,systemId,3),y,index(systems,systemId,4),refX,index(systems,refSystemId,3),refY,index(systems,refSystemId,4),round(sqrt((x-refX)^2+(y-refY)^2),3))</f>
        <v>360.972</v>
      </c>
      <c r="I474" s="28" t="s">
        <v>408</v>
      </c>
      <c r="J474" s="28" t="s">
        <v>408</v>
      </c>
      <c r="K474" s="60" t="s">
        <v>408</v>
      </c>
      <c r="L474" s="41"/>
      <c r="M474" s="41"/>
      <c r="N474" s="28" t="s">
        <v>1257</v>
      </c>
      <c r="O474" s="48" t="s">
        <v>1257</v>
      </c>
      <c r="P474" s="48" t="s">
        <v>1257</v>
      </c>
      <c r="Q474" s="48" t="s">
        <v>1257</v>
      </c>
      <c r="R474" s="48" t="s">
        <v>1257</v>
      </c>
      <c r="S474" s="48" t="s">
        <v>1257</v>
      </c>
      <c r="T474" s="48" t="s">
        <v>1257</v>
      </c>
      <c r="U474" s="48" t="s">
        <v>1257</v>
      </c>
      <c r="V474" s="48" t="s">
        <v>1257</v>
      </c>
      <c r="W474" s="48" t="s">
        <v>1257</v>
      </c>
      <c r="X474" s="48" t="s">
        <v>1257</v>
      </c>
      <c r="Y474" s="48" t="s">
        <v>1257</v>
      </c>
      <c r="Z474" s="48" t="s">
        <v>1257</v>
      </c>
      <c r="AA474" s="48" t="s">
        <v>1257</v>
      </c>
      <c r="AB474" s="48" t="s">
        <v>1257</v>
      </c>
      <c r="AC474" s="48" t="s">
        <v>1257</v>
      </c>
      <c r="AD474" s="48" t="s">
        <v>1257</v>
      </c>
      <c r="AE474" s="48" t="s">
        <v>1257</v>
      </c>
      <c r="AF474" s="48" t="s">
        <v>730</v>
      </c>
      <c r="AG474" s="48" t="s">
        <v>730</v>
      </c>
      <c r="AH474" s="48" t="s">
        <v>730</v>
      </c>
      <c r="AI474" s="48" t="s">
        <v>730</v>
      </c>
      <c r="AJ474" s="48" t="s">
        <v>730</v>
      </c>
      <c r="AK474" s="48" t="s">
        <v>1257</v>
      </c>
      <c r="AL474" s="48" t="s">
        <v>1257</v>
      </c>
      <c r="AM474" s="48" t="s">
        <v>1257</v>
      </c>
      <c r="AN474" s="48" t="s">
        <v>872</v>
      </c>
      <c r="AO474" s="48" t="s">
        <v>872</v>
      </c>
      <c r="AP474" s="48" t="s">
        <v>872</v>
      </c>
      <c r="AQ474" s="48" t="s">
        <v>872</v>
      </c>
      <c r="AR474" s="48" t="s">
        <v>872</v>
      </c>
      <c r="AS474" s="48" t="s">
        <v>872</v>
      </c>
      <c r="AT474" s="48" t="s">
        <v>872</v>
      </c>
      <c r="AU474" s="48" t="s">
        <v>872</v>
      </c>
      <c r="AV474" s="48" t="s">
        <v>872</v>
      </c>
      <c r="AW474" s="48" t="s">
        <v>872</v>
      </c>
      <c r="AX474" s="52" t="s">
        <v>872</v>
      </c>
      <c r="AY474" s="52" t="s">
        <v>872</v>
      </c>
      <c r="AZ474" s="49" t="s">
        <v>872</v>
      </c>
    </row>
    <row r="475" ht="15.75" customHeight="1">
      <c r="A475" s="40">
        <v>426.0</v>
      </c>
      <c r="B475" s="28" t="s">
        <v>1930</v>
      </c>
      <c r="C475" s="41"/>
      <c r="D475" s="42">
        <f t="array" ref="D475">index(systems,match($A475,INDEX(systems,0,1),),3)</f>
        <v>292.485</v>
      </c>
      <c r="E475" s="42">
        <f t="array" ref="E475">index(systems,match($A475,INDEX(systems,0,1),),4)</f>
        <v>448.092</v>
      </c>
      <c r="F475" s="43" t="str">
        <f>IFERROR(__xludf.DUMMYFUNCTION("let(row, match($B475&amp;if($C475&lt;&gt;"""","" [""&amp;$C475&amp;""]"",""""),index(nebulae,,2),0),join("","",iferror(round(index(nebulae,row,5)/2,3),1),iferror(round(index(nebulae,row,6)/2,3),1),0))"),"1,1,0")</f>
        <v>1,1,0</v>
      </c>
      <c r="G475" s="44" t="s">
        <v>1931</v>
      </c>
      <c r="H475" s="45">
        <f t="array" ref="H475">let(systemId,match(A475,index(systems,0,1),),refSystemId,match($H$1,index(systems,0,1),),x,index(systems,systemId,3),y,index(systems,systemId,4),refX,index(systems,refSystemId,3),refY,index(systems,refSystemId,4),round(sqrt((x-refX)^2+(y-refY)^2),3))</f>
        <v>535.102</v>
      </c>
      <c r="I475" s="28" t="s">
        <v>408</v>
      </c>
      <c r="J475" s="28" t="s">
        <v>408</v>
      </c>
      <c r="K475" s="28" t="s">
        <v>408</v>
      </c>
      <c r="L475" s="48" t="s">
        <v>408</v>
      </c>
      <c r="M475" s="48" t="s">
        <v>408</v>
      </c>
      <c r="N475" s="28" t="s">
        <v>408</v>
      </c>
      <c r="O475" s="41"/>
      <c r="P475" s="48" t="s">
        <v>960</v>
      </c>
      <c r="Q475" s="48" t="s">
        <v>960</v>
      </c>
      <c r="R475" s="48" t="s">
        <v>960</v>
      </c>
      <c r="S475" s="48" t="s">
        <v>960</v>
      </c>
      <c r="T475" s="48" t="s">
        <v>960</v>
      </c>
      <c r="U475" s="48" t="s">
        <v>960</v>
      </c>
      <c r="V475" s="48" t="s">
        <v>960</v>
      </c>
      <c r="W475" s="48" t="s">
        <v>960</v>
      </c>
      <c r="X475" s="48" t="s">
        <v>422</v>
      </c>
      <c r="Y475" s="48" t="s">
        <v>422</v>
      </c>
      <c r="Z475" s="48" t="s">
        <v>422</v>
      </c>
      <c r="AA475" s="48" t="s">
        <v>422</v>
      </c>
      <c r="AB475" s="48" t="s">
        <v>422</v>
      </c>
      <c r="AC475" s="48" t="s">
        <v>422</v>
      </c>
      <c r="AD475" s="48" t="s">
        <v>422</v>
      </c>
      <c r="AE475" s="48" t="s">
        <v>422</v>
      </c>
      <c r="AF475" s="48" t="s">
        <v>422</v>
      </c>
      <c r="AG475" s="48" t="s">
        <v>422</v>
      </c>
      <c r="AH475" s="48" t="s">
        <v>422</v>
      </c>
      <c r="AI475" s="48" t="s">
        <v>422</v>
      </c>
      <c r="AJ475" s="48" t="s">
        <v>422</v>
      </c>
      <c r="AK475" s="48" t="s">
        <v>422</v>
      </c>
      <c r="AL475" s="48" t="s">
        <v>422</v>
      </c>
      <c r="AM475" s="48" t="s">
        <v>422</v>
      </c>
      <c r="AN475" s="48" t="s">
        <v>422</v>
      </c>
      <c r="AO475" s="48" t="s">
        <v>422</v>
      </c>
      <c r="AP475" s="48" t="s">
        <v>422</v>
      </c>
      <c r="AQ475" s="48" t="s">
        <v>422</v>
      </c>
      <c r="AR475" s="48" t="s">
        <v>422</v>
      </c>
      <c r="AS475" s="48" t="s">
        <v>422</v>
      </c>
      <c r="AT475" s="48" t="s">
        <v>422</v>
      </c>
      <c r="AU475" s="48" t="s">
        <v>422</v>
      </c>
      <c r="AV475" s="48" t="s">
        <v>422</v>
      </c>
      <c r="AW475" s="48" t="s">
        <v>422</v>
      </c>
      <c r="AX475" s="48" t="s">
        <v>422</v>
      </c>
      <c r="AY475" s="48" t="s">
        <v>422</v>
      </c>
      <c r="AZ475" s="28" t="s">
        <v>422</v>
      </c>
    </row>
    <row r="476" ht="15.75" customHeight="1">
      <c r="A476" s="40">
        <v>427.0</v>
      </c>
      <c r="B476" s="28" t="s">
        <v>1932</v>
      </c>
      <c r="C476" s="41"/>
      <c r="D476" s="42">
        <f t="array" ref="D476">index(systems,match($A476,INDEX(systems,0,1),),3)</f>
        <v>426.669</v>
      </c>
      <c r="E476" s="42">
        <f t="array" ref="E476">index(systems,match($A476,INDEX(systems,0,1),),4)</f>
        <v>-390.876</v>
      </c>
      <c r="F476" s="43" t="str">
        <f>IFERROR(__xludf.DUMMYFUNCTION("let(row, match($B476&amp;if($C476&lt;&gt;"""","" [""&amp;$C476&amp;""]"",""""),index(nebulae,,2),0),join("","",iferror(round(index(nebulae,row,5)/2,3),1),iferror(round(index(nebulae,row,6)/2,3),1),0))"),"1,1,0")</f>
        <v>1,1,0</v>
      </c>
      <c r="G476" s="44" t="s">
        <v>1933</v>
      </c>
      <c r="H476" s="45">
        <f t="array" ref="H476">let(systemId,match(A476,index(systems,0,1),),refSystemId,match($H$1,index(systems,0,1),),x,index(systems,systemId,3),y,index(systems,systemId,4),refX,index(systems,refSystemId,3),refY,index(systems,refSystemId,4),round(sqrt((x-refX)^2+(y-refY)^2),3))</f>
        <v>578.645</v>
      </c>
      <c r="I476" s="56" t="s">
        <v>408</v>
      </c>
      <c r="J476" s="56" t="s">
        <v>408</v>
      </c>
      <c r="K476" s="56" t="s">
        <v>408</v>
      </c>
      <c r="L476" s="56" t="s">
        <v>408</v>
      </c>
      <c r="M476" s="56" t="s">
        <v>408</v>
      </c>
      <c r="N476" s="56" t="s">
        <v>408</v>
      </c>
      <c r="O476" s="41"/>
      <c r="P476" s="52" t="s">
        <v>952</v>
      </c>
      <c r="Q476" s="52" t="s">
        <v>952</v>
      </c>
      <c r="R476" s="52" t="s">
        <v>952</v>
      </c>
      <c r="S476" s="52" t="s">
        <v>952</v>
      </c>
      <c r="T476" s="52" t="s">
        <v>952</v>
      </c>
      <c r="U476" s="48" t="s">
        <v>952</v>
      </c>
      <c r="V476" s="52" t="s">
        <v>952</v>
      </c>
      <c r="W476" s="52" t="s">
        <v>952</v>
      </c>
      <c r="X476" s="52" t="s">
        <v>952</v>
      </c>
      <c r="Y476" s="52" t="s">
        <v>422</v>
      </c>
      <c r="Z476" s="52" t="s">
        <v>422</v>
      </c>
      <c r="AA476" s="52" t="s">
        <v>422</v>
      </c>
      <c r="AB476" s="52" t="s">
        <v>422</v>
      </c>
      <c r="AC476" s="52" t="s">
        <v>422</v>
      </c>
      <c r="AD476" s="52" t="s">
        <v>422</v>
      </c>
      <c r="AE476" s="52" t="s">
        <v>422</v>
      </c>
      <c r="AF476" s="52" t="s">
        <v>422</v>
      </c>
      <c r="AG476" s="52" t="s">
        <v>422</v>
      </c>
      <c r="AH476" s="52" t="s">
        <v>422</v>
      </c>
      <c r="AI476" s="52" t="s">
        <v>422</v>
      </c>
      <c r="AJ476" s="52" t="s">
        <v>422</v>
      </c>
      <c r="AK476" s="52" t="s">
        <v>422</v>
      </c>
      <c r="AL476" s="52" t="s">
        <v>422</v>
      </c>
      <c r="AM476" s="52" t="s">
        <v>422</v>
      </c>
      <c r="AN476" s="52" t="s">
        <v>422</v>
      </c>
      <c r="AO476" s="52" t="s">
        <v>422</v>
      </c>
      <c r="AP476" s="52" t="s">
        <v>422</v>
      </c>
      <c r="AQ476" s="52" t="s">
        <v>422</v>
      </c>
      <c r="AR476" s="48" t="s">
        <v>422</v>
      </c>
      <c r="AS476" s="48" t="s">
        <v>422</v>
      </c>
      <c r="AT476" s="48" t="s">
        <v>422</v>
      </c>
      <c r="AU476" s="48" t="s">
        <v>422</v>
      </c>
      <c r="AV476" s="48" t="s">
        <v>422</v>
      </c>
      <c r="AW476" s="48" t="s">
        <v>422</v>
      </c>
      <c r="AX476" s="48" t="s">
        <v>422</v>
      </c>
      <c r="AY476" s="48" t="s">
        <v>422</v>
      </c>
      <c r="AZ476" s="28" t="s">
        <v>422</v>
      </c>
    </row>
    <row r="477" ht="15.75" customHeight="1">
      <c r="A477" s="40">
        <v>428.0</v>
      </c>
      <c r="B477" s="28" t="s">
        <v>1934</v>
      </c>
      <c r="C477" s="28" t="s">
        <v>646</v>
      </c>
      <c r="D477" s="42">
        <f t="array" ref="D477">index(systems,match($A477,INDEX(systems,0,1),),3)</f>
        <v>122.004</v>
      </c>
      <c r="E477" s="42">
        <f t="array" ref="E477">index(systems,match($A477,INDEX(systems,0,1),),4)</f>
        <v>149.102</v>
      </c>
      <c r="F477" s="43" t="str">
        <f>IFERROR(__xludf.DUMMYFUNCTION("let(row, match($B477&amp;if($C477&lt;&gt;"""","" [""&amp;$C477&amp;""]"",""""),index(nebulae,,2),0),join("","",iferror(round(index(nebulae,row,5)/2,3),1),iferror(round(index(nebulae,row,6)/2,3),1),0))"),"1,1,0")</f>
        <v>1,1,0</v>
      </c>
      <c r="G477" s="44" t="s">
        <v>1935</v>
      </c>
      <c r="H477" s="45">
        <f t="array" ref="H477">let(systemId,match(A477,index(systems,0,1),),refSystemId,match($H$1,index(systems,0,1),),x,index(systems,systemId,3),y,index(systems,systemId,4),refX,index(systems,refSystemId,3),refY,index(systems,refSystemId,4),round(sqrt((x-refX)^2+(y-refY)^2),3))</f>
        <v>192.656</v>
      </c>
      <c r="I477" s="53"/>
      <c r="J477" s="53"/>
      <c r="K477" s="46" t="s">
        <v>645</v>
      </c>
      <c r="L477" s="47" t="s">
        <v>646</v>
      </c>
      <c r="M477" s="47" t="s">
        <v>646</v>
      </c>
      <c r="N477" s="28" t="s">
        <v>680</v>
      </c>
      <c r="O477" s="48" t="s">
        <v>680</v>
      </c>
      <c r="P477" s="48" t="s">
        <v>680</v>
      </c>
      <c r="Q477" s="48" t="s">
        <v>680</v>
      </c>
      <c r="R477" s="48" t="s">
        <v>680</v>
      </c>
      <c r="S477" s="48" t="s">
        <v>680</v>
      </c>
      <c r="T477" s="48" t="s">
        <v>680</v>
      </c>
      <c r="U477" s="48" t="s">
        <v>680</v>
      </c>
      <c r="V477" s="48" t="s">
        <v>680</v>
      </c>
      <c r="W477" s="48" t="s">
        <v>680</v>
      </c>
      <c r="X477" s="48" t="s">
        <v>680</v>
      </c>
      <c r="Y477" s="48" t="s">
        <v>681</v>
      </c>
      <c r="Z477" s="48" t="s">
        <v>681</v>
      </c>
      <c r="AA477" s="48" t="s">
        <v>681</v>
      </c>
      <c r="AB477" s="48" t="s">
        <v>681</v>
      </c>
      <c r="AC477" s="48" t="s">
        <v>681</v>
      </c>
      <c r="AD477" s="48" t="s">
        <v>681</v>
      </c>
      <c r="AE477" s="48" t="s">
        <v>681</v>
      </c>
      <c r="AF477" s="48" t="s">
        <v>681</v>
      </c>
      <c r="AG477" s="48" t="s">
        <v>681</v>
      </c>
      <c r="AH477" s="48" t="s">
        <v>681</v>
      </c>
      <c r="AI477" s="48" t="s">
        <v>681</v>
      </c>
      <c r="AJ477" s="48" t="s">
        <v>681</v>
      </c>
      <c r="AK477" s="48" t="s">
        <v>681</v>
      </c>
      <c r="AL477" s="48" t="s">
        <v>681</v>
      </c>
      <c r="AM477" s="48" t="s">
        <v>681</v>
      </c>
      <c r="AN477" s="48" t="s">
        <v>681</v>
      </c>
      <c r="AO477" s="48" t="s">
        <v>681</v>
      </c>
      <c r="AP477" s="48" t="s">
        <v>681</v>
      </c>
      <c r="AQ477" s="48" t="s">
        <v>681</v>
      </c>
      <c r="AR477" s="48" t="s">
        <v>681</v>
      </c>
      <c r="AS477" s="48" t="s">
        <v>681</v>
      </c>
      <c r="AT477" s="48" t="s">
        <v>681</v>
      </c>
      <c r="AU477" s="48" t="s">
        <v>681</v>
      </c>
      <c r="AV477" s="48" t="s">
        <v>681</v>
      </c>
      <c r="AW477" s="48" t="s">
        <v>681</v>
      </c>
      <c r="AX477" s="48" t="s">
        <v>681</v>
      </c>
      <c r="AY477" s="48" t="s">
        <v>681</v>
      </c>
      <c r="AZ477" s="28" t="s">
        <v>681</v>
      </c>
    </row>
    <row r="478" ht="15.75" customHeight="1">
      <c r="A478" s="40">
        <v>2886.0</v>
      </c>
      <c r="B478" s="28" t="s">
        <v>1934</v>
      </c>
      <c r="C478" s="28" t="s">
        <v>953</v>
      </c>
      <c r="D478" s="42">
        <f t="array" ref="D478">index(systems,match($A478,INDEX(systems,0,1),),3)</f>
        <v>328.068</v>
      </c>
      <c r="E478" s="42">
        <f t="array" ref="E478">index(systems,match($A478,INDEX(systems,0,1),),4)</f>
        <v>-423.947</v>
      </c>
      <c r="F478" s="43" t="str">
        <f>IFERROR(__xludf.DUMMYFUNCTION("let(row, match($B478&amp;if($C478&lt;&gt;"""","" [""&amp;$C478&amp;""]"",""""),index(nebulae,,2),0),join("","",iferror(round(index(nebulae,row,5)/2,3),1),iferror(round(index(nebulae,row,6)/2,3),1),0))"),"1,1,0")</f>
        <v>1,1,0</v>
      </c>
      <c r="G478" s="44" t="s">
        <v>1936</v>
      </c>
      <c r="H478" s="45">
        <f t="array" ref="H478">let(systemId,match(A478,index(systems,0,1),),refSystemId,match($H$1,index(systems,0,1),),x,index(systems,systemId,3),y,index(systems,systemId,4),refX,index(systems,refSystemId,3),refY,index(systems,refSystemId,4),round(sqrt((x-refX)^2+(y-refY)^2),3))</f>
        <v>536.059</v>
      </c>
      <c r="I478" s="28" t="s">
        <v>408</v>
      </c>
      <c r="J478" s="28" t="s">
        <v>408</v>
      </c>
      <c r="K478" s="28" t="s">
        <v>408</v>
      </c>
      <c r="L478" s="28" t="s">
        <v>408</v>
      </c>
      <c r="M478" s="28" t="s">
        <v>408</v>
      </c>
      <c r="N478" s="51" t="s">
        <v>408</v>
      </c>
      <c r="O478" s="41"/>
      <c r="P478" s="48" t="s">
        <v>408</v>
      </c>
      <c r="Q478" s="48" t="s">
        <v>408</v>
      </c>
      <c r="R478" s="48" t="s">
        <v>408</v>
      </c>
      <c r="S478" s="48" t="s">
        <v>408</v>
      </c>
      <c r="T478" s="48" t="s">
        <v>408</v>
      </c>
      <c r="U478" s="48" t="s">
        <v>408</v>
      </c>
      <c r="V478" s="48" t="s">
        <v>408</v>
      </c>
      <c r="W478" s="48" t="s">
        <v>408</v>
      </c>
      <c r="X478" s="48" t="s">
        <v>408</v>
      </c>
      <c r="Y478" s="56" t="s">
        <v>408</v>
      </c>
      <c r="Z478" s="48" t="s">
        <v>408</v>
      </c>
      <c r="AA478" s="56" t="s">
        <v>953</v>
      </c>
      <c r="AB478" s="56" t="s">
        <v>953</v>
      </c>
      <c r="AC478" s="56" t="s">
        <v>953</v>
      </c>
      <c r="AD478" s="56" t="s">
        <v>953</v>
      </c>
      <c r="AE478" s="56" t="s">
        <v>953</v>
      </c>
      <c r="AF478" s="56" t="s">
        <v>953</v>
      </c>
      <c r="AG478" s="56" t="s">
        <v>953</v>
      </c>
      <c r="AH478" s="56" t="s">
        <v>953</v>
      </c>
      <c r="AI478" s="56" t="s">
        <v>953</v>
      </c>
      <c r="AJ478" s="56" t="s">
        <v>953</v>
      </c>
      <c r="AK478" s="56" t="s">
        <v>953</v>
      </c>
      <c r="AL478" s="56" t="s">
        <v>953</v>
      </c>
      <c r="AM478" s="56" t="s">
        <v>953</v>
      </c>
      <c r="AN478" s="56" t="s">
        <v>953</v>
      </c>
      <c r="AO478" s="56" t="s">
        <v>954</v>
      </c>
      <c r="AP478" s="56" t="s">
        <v>954</v>
      </c>
      <c r="AQ478" s="56" t="s">
        <v>953</v>
      </c>
      <c r="AR478" s="56" t="s">
        <v>953</v>
      </c>
      <c r="AS478" s="56" t="s">
        <v>953</v>
      </c>
      <c r="AT478" s="56" t="s">
        <v>953</v>
      </c>
      <c r="AU478" s="48" t="s">
        <v>953</v>
      </c>
      <c r="AV478" s="56" t="s">
        <v>418</v>
      </c>
      <c r="AW478" s="56" t="s">
        <v>418</v>
      </c>
      <c r="AX478" s="56" t="s">
        <v>418</v>
      </c>
      <c r="AY478" s="56" t="s">
        <v>418</v>
      </c>
      <c r="AZ478" s="51" t="s">
        <v>418</v>
      </c>
    </row>
    <row r="479" ht="15.75" customHeight="1">
      <c r="A479" s="40">
        <v>429.0</v>
      </c>
      <c r="B479" s="28" t="s">
        <v>1937</v>
      </c>
      <c r="C479" s="41"/>
      <c r="D479" s="42">
        <f t="array" ref="D479">index(systems,match($A479,INDEX(systems,0,1),),3)</f>
        <v>488.177</v>
      </c>
      <c r="E479" s="42">
        <f t="array" ref="E479">index(systems,match($A479,INDEX(systems,0,1),),4)</f>
        <v>43.475</v>
      </c>
      <c r="F479" s="43" t="str">
        <f>IFERROR(__xludf.DUMMYFUNCTION("let(row, match($B479&amp;if($C479&lt;&gt;"""","" [""&amp;$C479&amp;""]"",""""),index(nebulae,,2),0),join("","",iferror(round(index(nebulae,row,5)/2,3),1),iferror(round(index(nebulae,row,6)/2,3),1),0))"),"1,1,0")</f>
        <v>1,1,0</v>
      </c>
      <c r="G479" s="44" t="s">
        <v>1938</v>
      </c>
      <c r="H479" s="45">
        <f t="array" ref="H479">let(systemId,match(A479,index(systems,0,1),),refSystemId,match($H$1,index(systems,0,1),),x,index(systems,systemId,3),y,index(systems,systemId,4),refX,index(systems,refSystemId,3),refY,index(systems,refSystemId,4),round(sqrt((x-refX)^2+(y-refY)^2),3))</f>
        <v>490.109</v>
      </c>
      <c r="I479" s="28" t="s">
        <v>408</v>
      </c>
      <c r="J479" s="28" t="s">
        <v>408</v>
      </c>
      <c r="K479" s="28" t="s">
        <v>408</v>
      </c>
      <c r="L479" s="28" t="s">
        <v>408</v>
      </c>
      <c r="M479" s="28" t="s">
        <v>408</v>
      </c>
      <c r="N479" s="28" t="s">
        <v>408</v>
      </c>
      <c r="O479" s="41"/>
      <c r="P479" s="48" t="s">
        <v>620</v>
      </c>
      <c r="Q479" s="48" t="s">
        <v>620</v>
      </c>
      <c r="R479" s="48" t="s">
        <v>620</v>
      </c>
      <c r="S479" s="48" t="s">
        <v>620</v>
      </c>
      <c r="T479" s="48" t="s">
        <v>620</v>
      </c>
      <c r="U479" s="48" t="s">
        <v>920</v>
      </c>
      <c r="V479" s="48" t="s">
        <v>621</v>
      </c>
      <c r="W479" s="48" t="s">
        <v>621</v>
      </c>
      <c r="X479" s="48" t="s">
        <v>621</v>
      </c>
      <c r="Y479" s="48" t="s">
        <v>422</v>
      </c>
      <c r="Z479" s="48" t="s">
        <v>422</v>
      </c>
      <c r="AA479" s="48" t="s">
        <v>422</v>
      </c>
      <c r="AB479" s="48" t="s">
        <v>422</v>
      </c>
      <c r="AC479" s="48" t="s">
        <v>422</v>
      </c>
      <c r="AD479" s="48" t="s">
        <v>422</v>
      </c>
      <c r="AE479" s="48" t="s">
        <v>422</v>
      </c>
      <c r="AF479" s="48" t="s">
        <v>422</v>
      </c>
      <c r="AG479" s="48" t="s">
        <v>422</v>
      </c>
      <c r="AH479" s="48" t="s">
        <v>422</v>
      </c>
      <c r="AI479" s="48" t="s">
        <v>422</v>
      </c>
      <c r="AJ479" s="48" t="s">
        <v>422</v>
      </c>
      <c r="AK479" s="48" t="s">
        <v>422</v>
      </c>
      <c r="AL479" s="48" t="s">
        <v>422</v>
      </c>
      <c r="AM479" s="48" t="s">
        <v>422</v>
      </c>
      <c r="AN479" s="48" t="s">
        <v>422</v>
      </c>
      <c r="AO479" s="48" t="s">
        <v>422</v>
      </c>
      <c r="AP479" s="48" t="s">
        <v>422</v>
      </c>
      <c r="AQ479" s="48" t="s">
        <v>422</v>
      </c>
      <c r="AR479" s="48" t="s">
        <v>422</v>
      </c>
      <c r="AS479" s="48" t="s">
        <v>422</v>
      </c>
      <c r="AT479" s="48" t="s">
        <v>422</v>
      </c>
      <c r="AU479" s="48" t="s">
        <v>422</v>
      </c>
      <c r="AV479" s="48" t="s">
        <v>422</v>
      </c>
      <c r="AW479" s="48" t="s">
        <v>422</v>
      </c>
      <c r="AX479" s="48" t="s">
        <v>422</v>
      </c>
      <c r="AY479" s="48" t="s">
        <v>422</v>
      </c>
      <c r="AZ479" s="28" t="s">
        <v>422</v>
      </c>
    </row>
    <row r="480" ht="15.75" customHeight="1">
      <c r="A480" s="40">
        <v>430.0</v>
      </c>
      <c r="B480" s="28" t="s">
        <v>1939</v>
      </c>
      <c r="C480" s="41"/>
      <c r="D480" s="42">
        <f t="array" ref="D480">index(systems,match($A480,INDEX(systems,0,1),),3)</f>
        <v>233.978</v>
      </c>
      <c r="E480" s="42">
        <f t="array" ref="E480">index(systems,match($A480,INDEX(systems,0,1),),4)</f>
        <v>356.372</v>
      </c>
      <c r="F480" s="43" t="str">
        <f>IFERROR(__xludf.DUMMYFUNCTION("let(row, match($B480&amp;if($C480&lt;&gt;"""","" [""&amp;$C480&amp;""]"",""""),index(nebulae,,2),0),join("","",iferror(round(index(nebulae,row,5)/2,3),1),iferror(round(index(nebulae,row,6)/2,3),1),0))"),"1,1,0")</f>
        <v>1,1,0</v>
      </c>
      <c r="G480" s="44" t="s">
        <v>1940</v>
      </c>
      <c r="H480" s="45">
        <f t="array" ref="H480">let(systemId,match(A480,index(systems,0,1),),refSystemId,match($H$1,index(systems,0,1),),x,index(systems,systemId,3),y,index(systems,systemId,4),refX,index(systems,refSystemId,3),refY,index(systems,refSystemId,4),round(sqrt((x-refX)^2+(y-refY)^2),3))</f>
        <v>426.318</v>
      </c>
      <c r="I480" s="46" t="s">
        <v>408</v>
      </c>
      <c r="J480" s="46" t="s">
        <v>408</v>
      </c>
      <c r="K480" s="46" t="s">
        <v>408</v>
      </c>
      <c r="L480" s="47" t="s">
        <v>408</v>
      </c>
      <c r="M480" s="47" t="s">
        <v>408</v>
      </c>
      <c r="N480" s="28" t="s">
        <v>408</v>
      </c>
      <c r="O480" s="41"/>
      <c r="P480" s="48" t="s">
        <v>960</v>
      </c>
      <c r="Q480" s="48" t="s">
        <v>960</v>
      </c>
      <c r="R480" s="48" t="s">
        <v>960</v>
      </c>
      <c r="S480" s="48" t="s">
        <v>960</v>
      </c>
      <c r="T480" s="48" t="s">
        <v>960</v>
      </c>
      <c r="U480" s="48" t="s">
        <v>960</v>
      </c>
      <c r="V480" s="48" t="s">
        <v>960</v>
      </c>
      <c r="W480" s="48" t="s">
        <v>960</v>
      </c>
      <c r="X480" s="48" t="s">
        <v>422</v>
      </c>
      <c r="Y480" s="48" t="s">
        <v>422</v>
      </c>
      <c r="Z480" s="48" t="s">
        <v>422</v>
      </c>
      <c r="AA480" s="48" t="s">
        <v>422</v>
      </c>
      <c r="AB480" s="48" t="s">
        <v>422</v>
      </c>
      <c r="AC480" s="48" t="s">
        <v>422</v>
      </c>
      <c r="AD480" s="48" t="s">
        <v>422</v>
      </c>
      <c r="AE480" s="48" t="s">
        <v>422</v>
      </c>
      <c r="AF480" s="48" t="s">
        <v>422</v>
      </c>
      <c r="AG480" s="48" t="s">
        <v>422</v>
      </c>
      <c r="AH480" s="48" t="s">
        <v>422</v>
      </c>
      <c r="AI480" s="48" t="s">
        <v>422</v>
      </c>
      <c r="AJ480" s="48" t="s">
        <v>422</v>
      </c>
      <c r="AK480" s="48" t="s">
        <v>422</v>
      </c>
      <c r="AL480" s="48" t="s">
        <v>422</v>
      </c>
      <c r="AM480" s="48" t="s">
        <v>422</v>
      </c>
      <c r="AN480" s="48" t="s">
        <v>422</v>
      </c>
      <c r="AO480" s="48" t="s">
        <v>422</v>
      </c>
      <c r="AP480" s="48" t="s">
        <v>422</v>
      </c>
      <c r="AQ480" s="48" t="s">
        <v>422</v>
      </c>
      <c r="AR480" s="48" t="s">
        <v>422</v>
      </c>
      <c r="AS480" s="48" t="s">
        <v>422</v>
      </c>
      <c r="AT480" s="48" t="s">
        <v>422</v>
      </c>
      <c r="AU480" s="48" t="s">
        <v>422</v>
      </c>
      <c r="AV480" s="48" t="s">
        <v>422</v>
      </c>
      <c r="AW480" s="48" t="s">
        <v>422</v>
      </c>
      <c r="AX480" s="48" t="s">
        <v>422</v>
      </c>
      <c r="AY480" s="48" t="s">
        <v>422</v>
      </c>
      <c r="AZ480" s="28" t="s">
        <v>422</v>
      </c>
    </row>
    <row r="481" ht="15.75" customHeight="1">
      <c r="A481" s="40">
        <v>3047.0</v>
      </c>
      <c r="B481" s="28" t="s">
        <v>1941</v>
      </c>
      <c r="C481" s="41"/>
      <c r="D481" s="42">
        <f t="array" ref="D481">index(systems,match($A481,INDEX(systems,0,1),),3)</f>
        <v>-636.13</v>
      </c>
      <c r="E481" s="42">
        <f t="array" ref="E481">index(systems,match($A481,INDEX(systems,0,1),),4)</f>
        <v>-196.257</v>
      </c>
      <c r="F481" s="43" t="str">
        <f>IFERROR(__xludf.DUMMYFUNCTION("let(row, match($B481&amp;if($C481&lt;&gt;"""","" [""&amp;$C481&amp;""]"",""""),index(nebulae,,2),0),join("","",iferror(round(index(nebulae,row,5)/2,3),1),iferror(round(index(nebulae,row,6)/2,3),1),0))"),"1,1,0")</f>
        <v>1,1,0</v>
      </c>
      <c r="G481" s="44" t="s">
        <v>1942</v>
      </c>
      <c r="H481" s="45">
        <f t="array" ref="H481">let(systemId,match(A481,index(systems,0,1),),refSystemId,match($H$1,index(systems,0,1),),x,index(systems,systemId,3),y,index(systems,systemId,4),refX,index(systems,refSystemId,3),refY,index(systems,refSystemId,4),round(sqrt((x-refX)^2+(y-refY)^2),3))</f>
        <v>665.716</v>
      </c>
      <c r="I481" s="55"/>
      <c r="J481" s="55"/>
      <c r="K481" s="55"/>
      <c r="L481" s="55"/>
      <c r="M481" s="55"/>
      <c r="N481" s="55"/>
      <c r="O481" s="55"/>
      <c r="P481" s="56" t="s">
        <v>408</v>
      </c>
      <c r="Q481" s="56" t="s">
        <v>408</v>
      </c>
      <c r="R481" s="56" t="s">
        <v>408</v>
      </c>
      <c r="S481" s="56" t="s">
        <v>408</v>
      </c>
      <c r="T481" s="56" t="s">
        <v>408</v>
      </c>
      <c r="U481" s="56" t="s">
        <v>408</v>
      </c>
      <c r="V481" s="56" t="s">
        <v>408</v>
      </c>
      <c r="W481" s="56" t="s">
        <v>408</v>
      </c>
      <c r="X481" s="56" t="s">
        <v>408</v>
      </c>
      <c r="Y481" s="55"/>
      <c r="Z481" s="41"/>
      <c r="AA481" s="55"/>
      <c r="AB481" s="55"/>
      <c r="AC481" s="55"/>
      <c r="AD481" s="55"/>
      <c r="AE481" s="55"/>
      <c r="AF481" s="55"/>
      <c r="AG481" s="55"/>
      <c r="AH481" s="55"/>
      <c r="AI481" s="55"/>
      <c r="AJ481" s="55"/>
      <c r="AK481" s="55"/>
      <c r="AL481" s="55"/>
      <c r="AM481" s="55"/>
      <c r="AN481" s="55"/>
      <c r="AO481" s="55"/>
      <c r="AP481" s="55"/>
      <c r="AQ481" s="55"/>
      <c r="AR481" s="55"/>
      <c r="AS481" s="55"/>
      <c r="AT481" s="55"/>
      <c r="AU481" s="51" t="s">
        <v>418</v>
      </c>
      <c r="AV481" s="55"/>
      <c r="AW481" s="55"/>
      <c r="AX481" s="55"/>
      <c r="AY481" s="55"/>
      <c r="AZ481" s="55"/>
    </row>
    <row r="482" ht="15.75" customHeight="1">
      <c r="A482" s="40">
        <v>431.0</v>
      </c>
      <c r="B482" s="28" t="s">
        <v>1943</v>
      </c>
      <c r="C482" s="41"/>
      <c r="D482" s="42">
        <f t="array" ref="D482">index(systems,match($A482,INDEX(systems,0,1),),3)</f>
        <v>288.727</v>
      </c>
      <c r="E482" s="42">
        <f t="array" ref="E482">index(systems,match($A482,INDEX(systems,0,1),),4)</f>
        <v>-72.946</v>
      </c>
      <c r="F482" s="43" t="str">
        <f>IFERROR(__xludf.DUMMYFUNCTION("let(row, match($B482&amp;if($C482&lt;&gt;"""","" [""&amp;$C482&amp;""]"",""""),index(nebulae,,2),0),join("","",iferror(round(index(nebulae,row,5)/2,3),1),iferror(round(index(nebulae,row,6)/2,3),1),0))"),"1,1,0")</f>
        <v>1,1,0</v>
      </c>
      <c r="G482" s="44" t="s">
        <v>1944</v>
      </c>
      <c r="H482" s="45">
        <f t="array" ref="H482">let(systemId,match(A482,index(systems,0,1),),refSystemId,match($H$1,index(systems,0,1),),x,index(systems,systemId,3),y,index(systems,systemId,4),refX,index(systems,refSystemId,3),refY,index(systems,refSystemId,4),round(sqrt((x-refX)^2+(y-refY)^2),3))</f>
        <v>297.799</v>
      </c>
      <c r="I482" s="41"/>
      <c r="J482" s="28" t="s">
        <v>418</v>
      </c>
      <c r="K482" s="41"/>
      <c r="L482" s="41"/>
      <c r="M482" s="41"/>
      <c r="N482" s="28" t="s">
        <v>1574</v>
      </c>
      <c r="O482" s="48" t="s">
        <v>1574</v>
      </c>
      <c r="P482" s="48" t="s">
        <v>1574</v>
      </c>
      <c r="Q482" s="48" t="s">
        <v>1574</v>
      </c>
      <c r="R482" s="48" t="s">
        <v>1574</v>
      </c>
      <c r="S482" s="48" t="s">
        <v>1574</v>
      </c>
      <c r="T482" s="48" t="s">
        <v>1574</v>
      </c>
      <c r="U482" s="48" t="s">
        <v>1574</v>
      </c>
      <c r="V482" s="48" t="s">
        <v>1574</v>
      </c>
      <c r="W482" s="48" t="s">
        <v>1574</v>
      </c>
      <c r="X482" s="48" t="s">
        <v>1574</v>
      </c>
      <c r="Y482" s="48" t="s">
        <v>1575</v>
      </c>
      <c r="Z482" s="48" t="s">
        <v>1575</v>
      </c>
      <c r="AA482" s="48" t="s">
        <v>1576</v>
      </c>
      <c r="AB482" s="48" t="s">
        <v>1576</v>
      </c>
      <c r="AC482" s="48" t="s">
        <v>1576</v>
      </c>
      <c r="AD482" s="48" t="s">
        <v>1576</v>
      </c>
      <c r="AE482" s="48" t="s">
        <v>1576</v>
      </c>
      <c r="AF482" s="48" t="s">
        <v>1576</v>
      </c>
      <c r="AG482" s="48" t="s">
        <v>1576</v>
      </c>
      <c r="AH482" s="48" t="s">
        <v>1576</v>
      </c>
      <c r="AI482" s="48" t="s">
        <v>1576</v>
      </c>
      <c r="AJ482" s="48" t="s">
        <v>1576</v>
      </c>
      <c r="AK482" s="48" t="s">
        <v>1576</v>
      </c>
      <c r="AL482" s="48" t="s">
        <v>1576</v>
      </c>
      <c r="AM482" s="48" t="s">
        <v>1576</v>
      </c>
      <c r="AN482" s="48" t="s">
        <v>1576</v>
      </c>
      <c r="AO482" s="48" t="s">
        <v>1575</v>
      </c>
      <c r="AP482" s="48" t="s">
        <v>1575</v>
      </c>
      <c r="AQ482" s="48" t="s">
        <v>1575</v>
      </c>
      <c r="AR482" s="48" t="s">
        <v>1575</v>
      </c>
      <c r="AS482" s="48" t="s">
        <v>1575</v>
      </c>
      <c r="AT482" s="48" t="s">
        <v>1575</v>
      </c>
      <c r="AU482" s="48" t="s">
        <v>1575</v>
      </c>
      <c r="AV482" s="48" t="s">
        <v>1575</v>
      </c>
      <c r="AW482" s="48" t="s">
        <v>1575</v>
      </c>
      <c r="AX482" s="48" t="s">
        <v>1575</v>
      </c>
      <c r="AY482" s="48" t="s">
        <v>1575</v>
      </c>
      <c r="AZ482" s="28" t="s">
        <v>1575</v>
      </c>
    </row>
    <row r="483" ht="15.75" customHeight="1">
      <c r="A483" s="40">
        <v>432.0</v>
      </c>
      <c r="B483" s="28" t="s">
        <v>1945</v>
      </c>
      <c r="C483" s="41"/>
      <c r="D483" s="42">
        <f t="array" ref="D483">index(systems,match($A483,INDEX(systems,0,1),),3)</f>
        <v>-130.967</v>
      </c>
      <c r="E483" s="42">
        <f t="array" ref="E483">index(systems,match($A483,INDEX(systems,0,1),),4)</f>
        <v>540.409</v>
      </c>
      <c r="F483" s="43" t="str">
        <f>IFERROR(__xludf.DUMMYFUNCTION("let(row, match($B483&amp;if($C483&lt;&gt;"""","" [""&amp;$C483&amp;""]"",""""),index(nebulae,,2),0),join("","",iferror(round(index(nebulae,row,5)/2,3),1),iferror(round(index(nebulae,row,6)/2,3),1),0))"),"1,1,0")</f>
        <v>1,1,0</v>
      </c>
      <c r="G483" s="44" t="s">
        <v>1946</v>
      </c>
      <c r="H483" s="45">
        <f t="array" ref="H483">let(systemId,match(A483,index(systems,0,1),),refSystemId,match($H$1,index(systems,0,1),),x,index(systems,systemId,3),y,index(systems,systemId,4),refX,index(systems,refSystemId,3),refY,index(systems,refSystemId,4),round(sqrt((x-refX)^2+(y-refY)^2),3))</f>
        <v>556.052</v>
      </c>
      <c r="I483" s="46" t="s">
        <v>408</v>
      </c>
      <c r="J483" s="46" t="s">
        <v>408</v>
      </c>
      <c r="K483" s="46" t="s">
        <v>408</v>
      </c>
      <c r="L483" s="46" t="s">
        <v>408</v>
      </c>
      <c r="M483" s="46" t="s">
        <v>408</v>
      </c>
      <c r="N483" s="28" t="s">
        <v>408</v>
      </c>
      <c r="O483" s="41"/>
      <c r="P483" s="48" t="s">
        <v>497</v>
      </c>
      <c r="Q483" s="48" t="s">
        <v>497</v>
      </c>
      <c r="R483" s="48" t="s">
        <v>497</v>
      </c>
      <c r="S483" s="48" t="s">
        <v>418</v>
      </c>
      <c r="T483" s="48" t="s">
        <v>418</v>
      </c>
      <c r="U483" s="48" t="s">
        <v>418</v>
      </c>
      <c r="V483" s="48" t="s">
        <v>418</v>
      </c>
      <c r="W483" s="48" t="s">
        <v>418</v>
      </c>
      <c r="X483" s="48" t="s">
        <v>422</v>
      </c>
      <c r="Y483" s="48" t="s">
        <v>422</v>
      </c>
      <c r="Z483" s="48" t="s">
        <v>422</v>
      </c>
      <c r="AA483" s="48" t="s">
        <v>422</v>
      </c>
      <c r="AB483" s="48" t="s">
        <v>422</v>
      </c>
      <c r="AC483" s="48" t="s">
        <v>422</v>
      </c>
      <c r="AD483" s="48" t="s">
        <v>422</v>
      </c>
      <c r="AE483" s="48" t="s">
        <v>422</v>
      </c>
      <c r="AF483" s="48" t="s">
        <v>422</v>
      </c>
      <c r="AG483" s="48" t="s">
        <v>422</v>
      </c>
      <c r="AH483" s="48" t="s">
        <v>422</v>
      </c>
      <c r="AI483" s="48" t="s">
        <v>422</v>
      </c>
      <c r="AJ483" s="48" t="s">
        <v>422</v>
      </c>
      <c r="AK483" s="48" t="s">
        <v>422</v>
      </c>
      <c r="AL483" s="48" t="s">
        <v>422</v>
      </c>
      <c r="AM483" s="48" t="s">
        <v>422</v>
      </c>
      <c r="AN483" s="48" t="s">
        <v>422</v>
      </c>
      <c r="AO483" s="48" t="s">
        <v>422</v>
      </c>
      <c r="AP483" s="48" t="s">
        <v>422</v>
      </c>
      <c r="AQ483" s="48" t="s">
        <v>422</v>
      </c>
      <c r="AR483" s="48" t="s">
        <v>422</v>
      </c>
      <c r="AS483" s="48" t="s">
        <v>422</v>
      </c>
      <c r="AT483" s="48" t="s">
        <v>422</v>
      </c>
      <c r="AU483" s="48" t="s">
        <v>422</v>
      </c>
      <c r="AV483" s="48" t="s">
        <v>422</v>
      </c>
      <c r="AW483" s="48" t="s">
        <v>422</v>
      </c>
      <c r="AX483" s="48" t="s">
        <v>422</v>
      </c>
      <c r="AY483" s="48" t="s">
        <v>422</v>
      </c>
      <c r="AZ483" s="28" t="s">
        <v>422</v>
      </c>
    </row>
    <row r="484" ht="15.75" customHeight="1">
      <c r="A484" s="40">
        <v>433.0</v>
      </c>
      <c r="B484" s="28" t="s">
        <v>1947</v>
      </c>
      <c r="C484" s="41"/>
      <c r="D484" s="42">
        <f t="array" ref="D484">index(systems,match($A484,INDEX(systems,0,1),),3)</f>
        <v>-243.235</v>
      </c>
      <c r="E484" s="42">
        <f t="array" ref="E484">index(systems,match($A484,INDEX(systems,0,1),),4)</f>
        <v>-162.892</v>
      </c>
      <c r="F484" s="43" t="str">
        <f>IFERROR(__xludf.DUMMYFUNCTION("let(row, match($B484&amp;if($C484&lt;&gt;"""","" [""&amp;$C484&amp;""]"",""""),index(nebulae,,2),0),join("","",iferror(round(index(nebulae,row,5)/2,3),1),iferror(round(index(nebulae,row,6)/2,3),1),0))"),"1,1,0")</f>
        <v>1,1,0</v>
      </c>
      <c r="G484" s="44" t="s">
        <v>1948</v>
      </c>
      <c r="H484" s="45">
        <f t="array" ref="H484">let(systemId,match(A484,index(systems,0,1),),refSystemId,match($H$1,index(systems,0,1),),x,index(systems,systemId,3),y,index(systems,systemId,4),refX,index(systems,refSystemId,3),refY,index(systems,refSystemId,4),round(sqrt((x-refX)^2+(y-refY)^2),3))</f>
        <v>292.741</v>
      </c>
      <c r="I484" s="46" t="s">
        <v>408</v>
      </c>
      <c r="J484" s="53"/>
      <c r="K484" s="53"/>
      <c r="L484" s="53"/>
      <c r="M484" s="53"/>
      <c r="N484" s="28" t="s">
        <v>427</v>
      </c>
      <c r="O484" s="48" t="s">
        <v>427</v>
      </c>
      <c r="P484" s="48" t="s">
        <v>427</v>
      </c>
      <c r="Q484" s="48" t="s">
        <v>427</v>
      </c>
      <c r="R484" s="48" t="s">
        <v>427</v>
      </c>
      <c r="S484" s="48" t="s">
        <v>427</v>
      </c>
      <c r="T484" s="48" t="s">
        <v>427</v>
      </c>
      <c r="U484" s="48" t="s">
        <v>427</v>
      </c>
      <c r="V484" s="48" t="s">
        <v>427</v>
      </c>
      <c r="W484" s="48" t="s">
        <v>427</v>
      </c>
      <c r="X484" s="48" t="s">
        <v>427</v>
      </c>
      <c r="Y484" s="48" t="s">
        <v>560</v>
      </c>
      <c r="Z484" s="48" t="s">
        <v>560</v>
      </c>
      <c r="AA484" s="48" t="s">
        <v>560</v>
      </c>
      <c r="AB484" s="48" t="s">
        <v>560</v>
      </c>
      <c r="AC484" s="48" t="s">
        <v>560</v>
      </c>
      <c r="AD484" s="48" t="s">
        <v>560</v>
      </c>
      <c r="AE484" s="48" t="s">
        <v>560</v>
      </c>
      <c r="AF484" s="48" t="s">
        <v>560</v>
      </c>
      <c r="AG484" s="48" t="s">
        <v>560</v>
      </c>
      <c r="AH484" s="48" t="s">
        <v>560</v>
      </c>
      <c r="AI484" s="48" t="s">
        <v>560</v>
      </c>
      <c r="AJ484" s="48" t="s">
        <v>560</v>
      </c>
      <c r="AK484" s="48" t="s">
        <v>560</v>
      </c>
      <c r="AL484" s="48" t="s">
        <v>560</v>
      </c>
      <c r="AM484" s="48" t="s">
        <v>560</v>
      </c>
      <c r="AN484" s="48" t="s">
        <v>560</v>
      </c>
      <c r="AO484" s="48" t="s">
        <v>560</v>
      </c>
      <c r="AP484" s="48" t="s">
        <v>560</v>
      </c>
      <c r="AQ484" s="48" t="s">
        <v>560</v>
      </c>
      <c r="AR484" s="48" t="s">
        <v>560</v>
      </c>
      <c r="AS484" s="48" t="s">
        <v>418</v>
      </c>
      <c r="AT484" s="48" t="s">
        <v>418</v>
      </c>
      <c r="AU484" s="48" t="s">
        <v>418</v>
      </c>
      <c r="AV484" s="48" t="s">
        <v>418</v>
      </c>
      <c r="AW484" s="48" t="s">
        <v>418</v>
      </c>
      <c r="AX484" s="48" t="s">
        <v>560</v>
      </c>
      <c r="AY484" s="48" t="s">
        <v>560</v>
      </c>
      <c r="AZ484" s="28" t="s">
        <v>560</v>
      </c>
    </row>
    <row r="485" ht="15.75" customHeight="1">
      <c r="A485" s="40">
        <v>434.0</v>
      </c>
      <c r="B485" s="28" t="s">
        <v>1949</v>
      </c>
      <c r="C485" s="41"/>
      <c r="D485" s="42">
        <f t="array" ref="D485">index(systems,match($A485,INDEX(systems,0,1),),3)</f>
        <v>-366.542</v>
      </c>
      <c r="E485" s="42">
        <f t="array" ref="E485">index(systems,match($A485,INDEX(systems,0,1),),4)</f>
        <v>130.232</v>
      </c>
      <c r="F485" s="43" t="str">
        <f>IFERROR(__xludf.DUMMYFUNCTION("let(row, match($B485&amp;if($C485&lt;&gt;"""","" [""&amp;$C485&amp;""]"",""""),index(nebulae,,2),0),join("","",iferror(round(index(nebulae,row,5)/2,3),1),iferror(round(index(nebulae,row,6)/2,3),1),0))"),"1,1,0")</f>
        <v>1,1,0</v>
      </c>
      <c r="G485" s="44" t="s">
        <v>1950</v>
      </c>
      <c r="H485" s="45">
        <f t="array" ref="H485">let(systemId,match(A485,index(systems,0,1),),refSystemId,match($H$1,index(systems,0,1),),x,index(systems,systemId,3),y,index(systems,systemId,4),refX,index(systems,refSystemId,3),refY,index(systems,refSystemId,4),round(sqrt((x-refX)^2+(y-refY)^2),3))</f>
        <v>388.99</v>
      </c>
      <c r="I485" s="46" t="s">
        <v>408</v>
      </c>
      <c r="J485" s="46" t="s">
        <v>408</v>
      </c>
      <c r="K485" s="46" t="s">
        <v>408</v>
      </c>
      <c r="L485" s="46" t="s">
        <v>408</v>
      </c>
      <c r="M485" s="46" t="s">
        <v>408</v>
      </c>
      <c r="N485" s="28" t="s">
        <v>408</v>
      </c>
      <c r="O485" s="41"/>
      <c r="P485" s="48" t="s">
        <v>449</v>
      </c>
      <c r="Q485" s="48" t="s">
        <v>449</v>
      </c>
      <c r="R485" s="48" t="s">
        <v>449</v>
      </c>
      <c r="S485" s="48" t="s">
        <v>449</v>
      </c>
      <c r="T485" s="48" t="s">
        <v>449</v>
      </c>
      <c r="U485" s="48" t="s">
        <v>449</v>
      </c>
      <c r="V485" s="48" t="s">
        <v>449</v>
      </c>
      <c r="W485" s="48" t="s">
        <v>449</v>
      </c>
      <c r="X485" s="48" t="s">
        <v>449</v>
      </c>
      <c r="Y485" s="48" t="s">
        <v>449</v>
      </c>
      <c r="Z485" s="48" t="s">
        <v>449</v>
      </c>
      <c r="AA485" s="48" t="s">
        <v>450</v>
      </c>
      <c r="AB485" s="48" t="s">
        <v>450</v>
      </c>
      <c r="AC485" s="48" t="s">
        <v>450</v>
      </c>
      <c r="AD485" s="48" t="s">
        <v>450</v>
      </c>
      <c r="AE485" s="48" t="s">
        <v>450</v>
      </c>
      <c r="AF485" s="48" t="s">
        <v>450</v>
      </c>
      <c r="AG485" s="48" t="s">
        <v>450</v>
      </c>
      <c r="AH485" s="48" t="s">
        <v>451</v>
      </c>
      <c r="AI485" s="48" t="s">
        <v>452</v>
      </c>
      <c r="AJ485" s="48" t="s">
        <v>452</v>
      </c>
      <c r="AK485" s="48" t="s">
        <v>452</v>
      </c>
      <c r="AL485" s="48" t="s">
        <v>452</v>
      </c>
      <c r="AM485" s="48" t="s">
        <v>452</v>
      </c>
      <c r="AN485" s="48" t="s">
        <v>452</v>
      </c>
      <c r="AO485" s="48" t="s">
        <v>452</v>
      </c>
      <c r="AP485" s="48" t="s">
        <v>452</v>
      </c>
      <c r="AQ485" s="48" t="s">
        <v>686</v>
      </c>
      <c r="AR485" s="48" t="s">
        <v>686</v>
      </c>
      <c r="AS485" s="52" t="s">
        <v>687</v>
      </c>
      <c r="AT485" s="52" t="s">
        <v>454</v>
      </c>
      <c r="AU485" s="52" t="s">
        <v>454</v>
      </c>
      <c r="AV485" s="52" t="s">
        <v>454</v>
      </c>
      <c r="AW485" s="52" t="s">
        <v>454</v>
      </c>
      <c r="AX485" s="52" t="s">
        <v>454</v>
      </c>
      <c r="AY485" s="52" t="s">
        <v>454</v>
      </c>
      <c r="AZ485" s="49" t="s">
        <v>455</v>
      </c>
    </row>
    <row r="486" ht="15.75" customHeight="1">
      <c r="A486" s="40">
        <v>435.0</v>
      </c>
      <c r="B486" s="28" t="s">
        <v>1951</v>
      </c>
      <c r="C486" s="41"/>
      <c r="D486" s="42">
        <f t="array" ref="D486">index(systems,match($A486,INDEX(systems,0,1),),3)</f>
        <v>-366.936</v>
      </c>
      <c r="E486" s="42">
        <f t="array" ref="E486">index(systems,match($A486,INDEX(systems,0,1),),4)</f>
        <v>-96.04</v>
      </c>
      <c r="F486" s="43" t="str">
        <f>IFERROR(__xludf.DUMMYFUNCTION("let(row, match($B486&amp;if($C486&lt;&gt;"""","" [""&amp;$C486&amp;""]"",""""),index(nebulae,,2),0),join("","",iferror(round(index(nebulae,row,5)/2,3),1),iferror(round(index(nebulae,row,6)/2,3),1),0))"),"1,1,0")</f>
        <v>1,1,0</v>
      </c>
      <c r="G486" s="44" t="s">
        <v>1952</v>
      </c>
      <c r="H486" s="45">
        <f t="array" ref="H486">let(systemId,match(A486,index(systems,0,1),),refSystemId,match($H$1,index(systems,0,1),),x,index(systems,systemId,3),y,index(systems,systemId,4),refX,index(systems,refSystemId,3),refY,index(systems,refSystemId,4),round(sqrt((x-refX)^2+(y-refY)^2),3))</f>
        <v>379.296</v>
      </c>
      <c r="I486" s="46" t="s">
        <v>408</v>
      </c>
      <c r="J486" s="46" t="s">
        <v>408</v>
      </c>
      <c r="K486" s="46" t="s">
        <v>408</v>
      </c>
      <c r="L486" s="46" t="s">
        <v>408</v>
      </c>
      <c r="M486" s="46" t="s">
        <v>408</v>
      </c>
      <c r="N486" s="28" t="s">
        <v>408</v>
      </c>
      <c r="O486" s="41"/>
      <c r="P486" s="48" t="s">
        <v>560</v>
      </c>
      <c r="Q486" s="48" t="s">
        <v>560</v>
      </c>
      <c r="R486" s="48" t="s">
        <v>560</v>
      </c>
      <c r="S486" s="48" t="s">
        <v>560</v>
      </c>
      <c r="T486" s="48" t="s">
        <v>560</v>
      </c>
      <c r="U486" s="48" t="s">
        <v>560</v>
      </c>
      <c r="V486" s="48" t="s">
        <v>560</v>
      </c>
      <c r="W486" s="48" t="s">
        <v>560</v>
      </c>
      <c r="X486" s="48" t="s">
        <v>560</v>
      </c>
      <c r="Y486" s="48" t="s">
        <v>422</v>
      </c>
      <c r="Z486" s="48" t="s">
        <v>422</v>
      </c>
      <c r="AA486" s="48" t="s">
        <v>422</v>
      </c>
      <c r="AB486" s="48" t="s">
        <v>422</v>
      </c>
      <c r="AC486" s="48" t="s">
        <v>422</v>
      </c>
      <c r="AD486" s="48" t="s">
        <v>422</v>
      </c>
      <c r="AE486" s="48" t="s">
        <v>422</v>
      </c>
      <c r="AF486" s="48" t="s">
        <v>422</v>
      </c>
      <c r="AG486" s="48" t="s">
        <v>422</v>
      </c>
      <c r="AH486" s="48" t="s">
        <v>422</v>
      </c>
      <c r="AI486" s="48" t="s">
        <v>422</v>
      </c>
      <c r="AJ486" s="48" t="s">
        <v>422</v>
      </c>
      <c r="AK486" s="48" t="s">
        <v>422</v>
      </c>
      <c r="AL486" s="48" t="s">
        <v>422</v>
      </c>
      <c r="AM486" s="48" t="s">
        <v>422</v>
      </c>
      <c r="AN486" s="48" t="s">
        <v>422</v>
      </c>
      <c r="AO486" s="48" t="s">
        <v>422</v>
      </c>
      <c r="AP486" s="48" t="s">
        <v>422</v>
      </c>
      <c r="AQ486" s="48" t="s">
        <v>422</v>
      </c>
      <c r="AR486" s="48" t="s">
        <v>422</v>
      </c>
      <c r="AS486" s="48" t="s">
        <v>422</v>
      </c>
      <c r="AT486" s="52" t="s">
        <v>422</v>
      </c>
      <c r="AU486" s="52" t="s">
        <v>422</v>
      </c>
      <c r="AV486" s="48" t="s">
        <v>422</v>
      </c>
      <c r="AW486" s="48" t="s">
        <v>422</v>
      </c>
      <c r="AX486" s="48" t="s">
        <v>422</v>
      </c>
      <c r="AY486" s="48" t="s">
        <v>422</v>
      </c>
      <c r="AZ486" s="51" t="s">
        <v>422</v>
      </c>
    </row>
    <row r="487" ht="15.75" customHeight="1">
      <c r="A487" s="40">
        <v>436.0</v>
      </c>
      <c r="B487" s="28" t="s">
        <v>1953</v>
      </c>
      <c r="C487" s="41"/>
      <c r="D487" s="42">
        <f t="array" ref="D487">index(systems,match($A487,INDEX(systems,0,1),),3)</f>
        <v>-444.773</v>
      </c>
      <c r="E487" s="42">
        <f t="array" ref="E487">index(systems,match($A487,INDEX(systems,0,1),),4)</f>
        <v>234.442</v>
      </c>
      <c r="F487" s="43" t="str">
        <f>IFERROR(__xludf.DUMMYFUNCTION("let(row, match($B487&amp;if($C487&lt;&gt;"""","" [""&amp;$C487&amp;""]"",""""),index(nebulae,,2),0),join("","",iferror(round(index(nebulae,row,5)/2,3),1),iferror(round(index(nebulae,row,6)/2,3),1),0))"),"1,1,0")</f>
        <v>1,1,0</v>
      </c>
      <c r="G487" s="44" t="s">
        <v>1954</v>
      </c>
      <c r="H487" s="45">
        <f t="array" ref="H487">let(systemId,match(A487,index(systems,0,1),),refSystemId,match($H$1,index(systems,0,1),),x,index(systems,systemId,3),y,index(systems,systemId,4),refX,index(systems,refSystemId,3),refY,index(systems,refSystemId,4),round(sqrt((x-refX)^2+(y-refY)^2),3))</f>
        <v>502.778</v>
      </c>
      <c r="I487" s="46" t="s">
        <v>408</v>
      </c>
      <c r="J487" s="46" t="s">
        <v>408</v>
      </c>
      <c r="K487" s="46" t="s">
        <v>408</v>
      </c>
      <c r="L487" s="46" t="s">
        <v>408</v>
      </c>
      <c r="M487" s="46" t="s">
        <v>408</v>
      </c>
      <c r="N487" s="28" t="s">
        <v>408</v>
      </c>
      <c r="O487" s="41"/>
      <c r="P487" s="48" t="s">
        <v>461</v>
      </c>
      <c r="Q487" s="48" t="s">
        <v>461</v>
      </c>
      <c r="R487" s="48" t="s">
        <v>461</v>
      </c>
      <c r="S487" s="48" t="s">
        <v>418</v>
      </c>
      <c r="T487" s="48" t="s">
        <v>418</v>
      </c>
      <c r="U487" s="48" t="s">
        <v>418</v>
      </c>
      <c r="V487" s="48" t="s">
        <v>418</v>
      </c>
      <c r="W487" s="48" t="s">
        <v>418</v>
      </c>
      <c r="X487" s="48" t="s">
        <v>418</v>
      </c>
      <c r="Y487" s="48" t="s">
        <v>418</v>
      </c>
      <c r="Z487" s="48" t="s">
        <v>418</v>
      </c>
      <c r="AA487" s="48" t="s">
        <v>418</v>
      </c>
      <c r="AB487" s="48" t="s">
        <v>473</v>
      </c>
      <c r="AC487" s="48" t="s">
        <v>473</v>
      </c>
      <c r="AD487" s="48" t="s">
        <v>473</v>
      </c>
      <c r="AE487" s="48" t="s">
        <v>473</v>
      </c>
      <c r="AF487" s="48" t="s">
        <v>473</v>
      </c>
      <c r="AG487" s="48" t="s">
        <v>473</v>
      </c>
      <c r="AH487" s="48" t="s">
        <v>473</v>
      </c>
      <c r="AI487" s="48" t="s">
        <v>473</v>
      </c>
      <c r="AJ487" s="48" t="s">
        <v>473</v>
      </c>
      <c r="AK487" s="48" t="s">
        <v>473</v>
      </c>
      <c r="AL487" s="48" t="s">
        <v>473</v>
      </c>
      <c r="AM487" s="48" t="s">
        <v>473</v>
      </c>
      <c r="AN487" s="48" t="s">
        <v>473</v>
      </c>
      <c r="AO487" s="48" t="s">
        <v>473</v>
      </c>
      <c r="AP487" s="48" t="s">
        <v>473</v>
      </c>
      <c r="AQ487" s="48" t="s">
        <v>473</v>
      </c>
      <c r="AR487" s="48" t="s">
        <v>473</v>
      </c>
      <c r="AS487" s="48" t="s">
        <v>473</v>
      </c>
      <c r="AT487" s="48" t="s">
        <v>473</v>
      </c>
      <c r="AU487" s="48" t="s">
        <v>473</v>
      </c>
      <c r="AV487" s="52" t="s">
        <v>418</v>
      </c>
      <c r="AW487" s="52" t="s">
        <v>418</v>
      </c>
      <c r="AX487" s="48" t="s">
        <v>418</v>
      </c>
      <c r="AY487" s="48" t="s">
        <v>418</v>
      </c>
      <c r="AZ487" s="51" t="s">
        <v>418</v>
      </c>
    </row>
    <row r="488" ht="15.75" customHeight="1">
      <c r="A488" s="40">
        <v>437.0</v>
      </c>
      <c r="B488" s="28" t="s">
        <v>1955</v>
      </c>
      <c r="C488" s="41"/>
      <c r="D488" s="42">
        <f t="array" ref="D488">index(systems,match($A488,INDEX(systems,0,1),),3)</f>
        <v>33.853</v>
      </c>
      <c r="E488" s="42">
        <f t="array" ref="E488">index(systems,match($A488,INDEX(systems,0,1),),4)</f>
        <v>193.307</v>
      </c>
      <c r="F488" s="43" t="str">
        <f>IFERROR(__xludf.DUMMYFUNCTION("let(row, match($B488&amp;if($C488&lt;&gt;"""","" [""&amp;$C488&amp;""]"",""""),index(nebulae,,2),0),join("","",iferror(round(index(nebulae,row,5)/2,3),1),iferror(round(index(nebulae,row,6)/2,3),1),0))"),"1,1,0")</f>
        <v>1,1,0</v>
      </c>
      <c r="G488" s="44" t="s">
        <v>1956</v>
      </c>
      <c r="H488" s="45">
        <f t="array" ref="H488">let(systemId,match(A488,index(systems,0,1),),refSystemId,match($H$1,index(systems,0,1),),x,index(systems,systemId,3),y,index(systems,systemId,4),refX,index(systems,refSystemId,3),refY,index(systems,refSystemId,4),round(sqrt((x-refX)^2+(y-refY)^2),3))</f>
        <v>196.249</v>
      </c>
      <c r="I488" s="41"/>
      <c r="J488" s="41"/>
      <c r="K488" s="28" t="s">
        <v>418</v>
      </c>
      <c r="L488" s="28" t="s">
        <v>418</v>
      </c>
      <c r="M488" s="41"/>
      <c r="N488" s="28" t="s">
        <v>692</v>
      </c>
      <c r="O488" s="48" t="s">
        <v>692</v>
      </c>
      <c r="P488" s="48" t="s">
        <v>692</v>
      </c>
      <c r="Q488" s="48" t="s">
        <v>692</v>
      </c>
      <c r="R488" s="48" t="s">
        <v>692</v>
      </c>
      <c r="S488" s="48" t="s">
        <v>692</v>
      </c>
      <c r="T488" s="48" t="s">
        <v>692</v>
      </c>
      <c r="U488" s="48" t="s">
        <v>692</v>
      </c>
      <c r="V488" s="48" t="s">
        <v>692</v>
      </c>
      <c r="W488" s="48" t="s">
        <v>692</v>
      </c>
      <c r="X488" s="48" t="s">
        <v>525</v>
      </c>
      <c r="Y488" s="48" t="s">
        <v>1205</v>
      </c>
      <c r="Z488" s="48" t="s">
        <v>1205</v>
      </c>
      <c r="AA488" s="48" t="s">
        <v>1957</v>
      </c>
      <c r="AB488" s="48" t="s">
        <v>1957</v>
      </c>
      <c r="AC488" s="48" t="s">
        <v>1957</v>
      </c>
      <c r="AD488" s="48" t="s">
        <v>1957</v>
      </c>
      <c r="AE488" s="48" t="s">
        <v>1957</v>
      </c>
      <c r="AF488" s="48" t="s">
        <v>1957</v>
      </c>
      <c r="AG488" s="48" t="s">
        <v>1204</v>
      </c>
      <c r="AH488" s="48" t="s">
        <v>1204</v>
      </c>
      <c r="AI488" s="48" t="s">
        <v>1204</v>
      </c>
      <c r="AJ488" s="48" t="s">
        <v>1204</v>
      </c>
      <c r="AK488" s="48" t="s">
        <v>1204</v>
      </c>
      <c r="AL488" s="48" t="s">
        <v>1204</v>
      </c>
      <c r="AM488" s="48" t="s">
        <v>1204</v>
      </c>
      <c r="AN488" s="48" t="s">
        <v>1205</v>
      </c>
      <c r="AO488" s="48" t="s">
        <v>1205</v>
      </c>
      <c r="AP488" s="48" t="s">
        <v>1205</v>
      </c>
      <c r="AQ488" s="48" t="s">
        <v>1205</v>
      </c>
      <c r="AR488" s="48" t="s">
        <v>1205</v>
      </c>
      <c r="AS488" s="48" t="s">
        <v>1205</v>
      </c>
      <c r="AT488" s="48" t="s">
        <v>1205</v>
      </c>
      <c r="AU488" s="48" t="s">
        <v>1205</v>
      </c>
      <c r="AV488" s="48" t="s">
        <v>1205</v>
      </c>
      <c r="AW488" s="48" t="s">
        <v>1205</v>
      </c>
      <c r="AX488" s="48" t="s">
        <v>1205</v>
      </c>
      <c r="AY488" s="48" t="s">
        <v>1205</v>
      </c>
      <c r="AZ488" s="28" t="s">
        <v>1205</v>
      </c>
    </row>
    <row r="489" ht="15.75" customHeight="1">
      <c r="A489" s="40">
        <v>438.0</v>
      </c>
      <c r="B489" s="28" t="s">
        <v>1958</v>
      </c>
      <c r="C489" s="41"/>
      <c r="D489" s="42">
        <f t="array" ref="D489">index(systems,match($A489,INDEX(systems,0,1),),3)</f>
        <v>332.592</v>
      </c>
      <c r="E489" s="42">
        <f t="array" ref="E489">index(systems,match($A489,INDEX(systems,0,1),),4)</f>
        <v>-325.176</v>
      </c>
      <c r="F489" s="43" t="str">
        <f>IFERROR(__xludf.DUMMYFUNCTION("let(row, match($B489&amp;if($C489&lt;&gt;"""","" [""&amp;$C489&amp;""]"",""""),index(nebulae,,2),0),join("","",iferror(round(index(nebulae,row,5)/2,3),1),iferror(round(index(nebulae,row,6)/2,3),1),0))"),"1,1,0")</f>
        <v>1,1,0</v>
      </c>
      <c r="G489" s="44" t="s">
        <v>1959</v>
      </c>
      <c r="H489" s="45">
        <f t="array" ref="H489">let(systemId,match(A489,index(systems,0,1),),refSystemId,match($H$1,index(systems,0,1),),x,index(systems,systemId,3),y,index(systems,systemId,4),refX,index(systems,refSystemId,3),refY,index(systems,refSystemId,4),round(sqrt((x-refX)^2+(y-refY)^2),3))</f>
        <v>465.142</v>
      </c>
      <c r="I489" s="41"/>
      <c r="J489" s="41"/>
      <c r="K489" s="41"/>
      <c r="L489" s="41"/>
      <c r="M489" s="41"/>
      <c r="N489" s="28" t="s">
        <v>953</v>
      </c>
      <c r="O489" s="48" t="s">
        <v>1241</v>
      </c>
      <c r="P489" s="48" t="s">
        <v>1241</v>
      </c>
      <c r="Q489" s="48" t="s">
        <v>1241</v>
      </c>
      <c r="R489" s="48" t="s">
        <v>1241</v>
      </c>
      <c r="S489" s="48" t="s">
        <v>1241</v>
      </c>
      <c r="T489" s="48" t="s">
        <v>1241</v>
      </c>
      <c r="U489" s="48" t="s">
        <v>1241</v>
      </c>
      <c r="V489" s="48" t="s">
        <v>1241</v>
      </c>
      <c r="W489" s="48" t="s">
        <v>1241</v>
      </c>
      <c r="X489" s="48" t="s">
        <v>1241</v>
      </c>
      <c r="Y489" s="48" t="s">
        <v>1242</v>
      </c>
      <c r="Z489" s="48" t="s">
        <v>1242</v>
      </c>
      <c r="AA489" s="48" t="s">
        <v>1243</v>
      </c>
      <c r="AB489" s="48" t="s">
        <v>1243</v>
      </c>
      <c r="AC489" s="48" t="s">
        <v>1243</v>
      </c>
      <c r="AD489" s="48" t="s">
        <v>1243</v>
      </c>
      <c r="AE489" s="48" t="s">
        <v>1243</v>
      </c>
      <c r="AF489" s="48" t="s">
        <v>1243</v>
      </c>
      <c r="AG489" s="48" t="s">
        <v>1243</v>
      </c>
      <c r="AH489" s="48" t="s">
        <v>1243</v>
      </c>
      <c r="AI489" s="48" t="s">
        <v>1243</v>
      </c>
      <c r="AJ489" s="48" t="s">
        <v>1243</v>
      </c>
      <c r="AK489" s="48" t="s">
        <v>1243</v>
      </c>
      <c r="AL489" s="48" t="s">
        <v>1243</v>
      </c>
      <c r="AM489" s="48" t="s">
        <v>1243</v>
      </c>
      <c r="AN489" s="48" t="s">
        <v>1243</v>
      </c>
      <c r="AO489" s="48" t="s">
        <v>1242</v>
      </c>
      <c r="AP489" s="48" t="s">
        <v>1242</v>
      </c>
      <c r="AQ489" s="48" t="s">
        <v>1242</v>
      </c>
      <c r="AR489" s="48" t="s">
        <v>955</v>
      </c>
      <c r="AS489" s="48" t="s">
        <v>955</v>
      </c>
      <c r="AT489" s="48" t="s">
        <v>955</v>
      </c>
      <c r="AU489" s="48" t="s">
        <v>955</v>
      </c>
      <c r="AV489" s="48" t="s">
        <v>955</v>
      </c>
      <c r="AW489" s="48" t="s">
        <v>955</v>
      </c>
      <c r="AX489" s="48" t="s">
        <v>955</v>
      </c>
      <c r="AY489" s="48" t="s">
        <v>955</v>
      </c>
      <c r="AZ489" s="28" t="s">
        <v>955</v>
      </c>
    </row>
    <row r="490" ht="15.75" customHeight="1">
      <c r="A490" s="40">
        <v>439.0</v>
      </c>
      <c r="B490" s="28" t="s">
        <v>1960</v>
      </c>
      <c r="C490" s="41"/>
      <c r="D490" s="42">
        <f t="array" ref="D490">index(systems,match($A490,INDEX(systems,0,1),),3)</f>
        <v>-283.323</v>
      </c>
      <c r="E490" s="42">
        <f t="array" ref="E490">index(systems,match($A490,INDEX(systems,0,1),),4)</f>
        <v>215.575</v>
      </c>
      <c r="F490" s="43" t="str">
        <f>IFERROR(__xludf.DUMMYFUNCTION("let(row, match($B490&amp;if($C490&lt;&gt;"""","" [""&amp;$C490&amp;""]"",""""),index(nebulae,,2),0),join("","",iferror(round(index(nebulae,row,5)/2,3),1),iferror(round(index(nebulae,row,6)/2,3),1),0))"),"1,1,0")</f>
        <v>1,1,0</v>
      </c>
      <c r="G490" s="44" t="s">
        <v>1961</v>
      </c>
      <c r="H490" s="45">
        <f t="array" ref="H490">let(systemId,match(A490,index(systems,0,1),),refSystemId,match($H$1,index(systems,0,1),),x,index(systems,systemId,3),y,index(systems,systemId,4),refX,index(systems,refSystemId,3),refY,index(systems,refSystemId,4),round(sqrt((x-refX)^2+(y-refY)^2),3))</f>
        <v>356.012</v>
      </c>
      <c r="I490" s="28" t="s">
        <v>408</v>
      </c>
      <c r="J490" s="28" t="s">
        <v>408</v>
      </c>
      <c r="K490" s="28" t="s">
        <v>408</v>
      </c>
      <c r="L490" s="28" t="s">
        <v>408</v>
      </c>
      <c r="M490" s="48" t="s">
        <v>408</v>
      </c>
      <c r="N490" s="28" t="s">
        <v>408</v>
      </c>
      <c r="O490" s="41"/>
      <c r="P490" s="48" t="s">
        <v>435</v>
      </c>
      <c r="Q490" s="48" t="s">
        <v>435</v>
      </c>
      <c r="R490" s="48" t="s">
        <v>435</v>
      </c>
      <c r="S490" s="48" t="s">
        <v>435</v>
      </c>
      <c r="T490" s="48" t="s">
        <v>435</v>
      </c>
      <c r="U490" s="48" t="s">
        <v>435</v>
      </c>
      <c r="V490" s="48" t="s">
        <v>435</v>
      </c>
      <c r="W490" s="48" t="s">
        <v>435</v>
      </c>
      <c r="X490" s="48" t="s">
        <v>435</v>
      </c>
      <c r="Y490" s="48" t="s">
        <v>422</v>
      </c>
      <c r="Z490" s="48" t="s">
        <v>422</v>
      </c>
      <c r="AA490" s="48" t="s">
        <v>422</v>
      </c>
      <c r="AB490" s="48" t="s">
        <v>422</v>
      </c>
      <c r="AC490" s="48" t="s">
        <v>422</v>
      </c>
      <c r="AD490" s="48" t="s">
        <v>422</v>
      </c>
      <c r="AE490" s="48" t="s">
        <v>422</v>
      </c>
      <c r="AF490" s="48" t="s">
        <v>422</v>
      </c>
      <c r="AG490" s="48" t="s">
        <v>422</v>
      </c>
      <c r="AH490" s="48" t="s">
        <v>422</v>
      </c>
      <c r="AI490" s="48" t="s">
        <v>422</v>
      </c>
      <c r="AJ490" s="48" t="s">
        <v>422</v>
      </c>
      <c r="AK490" s="48" t="s">
        <v>422</v>
      </c>
      <c r="AL490" s="48" t="s">
        <v>422</v>
      </c>
      <c r="AM490" s="48" t="s">
        <v>422</v>
      </c>
      <c r="AN490" s="48" t="s">
        <v>422</v>
      </c>
      <c r="AO490" s="48" t="s">
        <v>422</v>
      </c>
      <c r="AP490" s="48" t="s">
        <v>422</v>
      </c>
      <c r="AQ490" s="48" t="s">
        <v>422</v>
      </c>
      <c r="AR490" s="48" t="s">
        <v>422</v>
      </c>
      <c r="AS490" s="48" t="s">
        <v>422</v>
      </c>
      <c r="AT490" s="48" t="s">
        <v>422</v>
      </c>
      <c r="AU490" s="48" t="s">
        <v>422</v>
      </c>
      <c r="AV490" s="48" t="s">
        <v>422</v>
      </c>
      <c r="AW490" s="48" t="s">
        <v>422</v>
      </c>
      <c r="AX490" s="48" t="s">
        <v>422</v>
      </c>
      <c r="AY490" s="48" t="s">
        <v>422</v>
      </c>
      <c r="AZ490" s="51" t="s">
        <v>422</v>
      </c>
    </row>
    <row r="491" ht="15.75" customHeight="1">
      <c r="A491" s="40">
        <v>440.0</v>
      </c>
      <c r="B491" s="28" t="s">
        <v>1962</v>
      </c>
      <c r="C491" s="41"/>
      <c r="D491" s="42">
        <f t="array" ref="D491">index(systems,match($A491,INDEX(systems,0,1),),3)</f>
        <v>-121.025</v>
      </c>
      <c r="E491" s="42">
        <f t="array" ref="E491">index(systems,match($A491,INDEX(systems,0,1),),4)</f>
        <v>37.179</v>
      </c>
      <c r="F491" s="43" t="str">
        <f>IFERROR(__xludf.DUMMYFUNCTION("let(row, match($B491&amp;if($C491&lt;&gt;"""","" [""&amp;$C491&amp;""]"",""""),index(nebulae,,2),0),join("","",iferror(round(index(nebulae,row,5)/2,3),1),iferror(round(index(nebulae,row,6)/2,3),1),0))"),"1,1,0")</f>
        <v>1,1,0</v>
      </c>
      <c r="G491" s="44" t="s">
        <v>1963</v>
      </c>
      <c r="H491" s="45">
        <f t="array" ref="H491">let(systemId,match(A491,index(systems,0,1),),refSystemId,match($H$1,index(systems,0,1),),x,index(systems,systemId,3),y,index(systems,systemId,4),refX,index(systems,refSystemId,3),refY,index(systems,refSystemId,4),round(sqrt((x-refX)^2+(y-refY)^2),3))</f>
        <v>126.607</v>
      </c>
      <c r="I491" s="28" t="s">
        <v>418</v>
      </c>
      <c r="J491" s="41"/>
      <c r="K491" s="41"/>
      <c r="L491" s="28" t="s">
        <v>523</v>
      </c>
      <c r="M491" s="48" t="s">
        <v>524</v>
      </c>
      <c r="N491" s="28" t="s">
        <v>812</v>
      </c>
      <c r="O491" s="48" t="s">
        <v>812</v>
      </c>
      <c r="P491" s="48" t="s">
        <v>812</v>
      </c>
      <c r="Q491" s="48" t="s">
        <v>812</v>
      </c>
      <c r="R491" s="48" t="s">
        <v>812</v>
      </c>
      <c r="S491" s="48" t="s">
        <v>812</v>
      </c>
      <c r="T491" s="48" t="s">
        <v>812</v>
      </c>
      <c r="U491" s="48" t="s">
        <v>812</v>
      </c>
      <c r="V491" s="48" t="s">
        <v>812</v>
      </c>
      <c r="W491" s="48" t="s">
        <v>812</v>
      </c>
      <c r="X491" s="48" t="s">
        <v>812</v>
      </c>
      <c r="Y491" s="48" t="s">
        <v>812</v>
      </c>
      <c r="Z491" s="48" t="s">
        <v>812</v>
      </c>
      <c r="AA491" s="48" t="s">
        <v>813</v>
      </c>
      <c r="AB491" s="48" t="s">
        <v>813</v>
      </c>
      <c r="AC491" s="48" t="s">
        <v>813</v>
      </c>
      <c r="AD491" s="48" t="s">
        <v>813</v>
      </c>
      <c r="AE491" s="48" t="s">
        <v>813</v>
      </c>
      <c r="AF491" s="48" t="s">
        <v>813</v>
      </c>
      <c r="AG491" s="48" t="s">
        <v>813</v>
      </c>
      <c r="AH491" s="48" t="s">
        <v>814</v>
      </c>
      <c r="AI491" s="48" t="s">
        <v>529</v>
      </c>
      <c r="AJ491" s="48" t="s">
        <v>529</v>
      </c>
      <c r="AK491" s="48" t="s">
        <v>529</v>
      </c>
      <c r="AL491" s="48" t="s">
        <v>529</v>
      </c>
      <c r="AM491" s="48" t="s">
        <v>529</v>
      </c>
      <c r="AN491" s="48" t="s">
        <v>529</v>
      </c>
      <c r="AO491" s="48" t="s">
        <v>529</v>
      </c>
      <c r="AP491" s="48" t="s">
        <v>529</v>
      </c>
      <c r="AQ491" s="48" t="s">
        <v>529</v>
      </c>
      <c r="AR491" s="48" t="s">
        <v>529</v>
      </c>
      <c r="AS491" s="48" t="s">
        <v>484</v>
      </c>
      <c r="AT491" s="48" t="s">
        <v>485</v>
      </c>
      <c r="AU491" s="48" t="s">
        <v>485</v>
      </c>
      <c r="AV491" s="52" t="s">
        <v>486</v>
      </c>
      <c r="AW491" s="52" t="s">
        <v>486</v>
      </c>
      <c r="AX491" s="52" t="s">
        <v>530</v>
      </c>
      <c r="AY491" s="52" t="s">
        <v>530</v>
      </c>
      <c r="AZ491" s="28" t="s">
        <v>530</v>
      </c>
    </row>
    <row r="492" ht="15.75" customHeight="1">
      <c r="A492" s="40">
        <v>441.0</v>
      </c>
      <c r="B492" s="28" t="s">
        <v>1964</v>
      </c>
      <c r="C492" s="41"/>
      <c r="D492" s="42">
        <f t="array" ref="D492">index(systems,match($A492,INDEX(systems,0,1),),3)</f>
        <v>670.847</v>
      </c>
      <c r="E492" s="42">
        <f t="array" ref="E492">index(systems,match($A492,INDEX(systems,0,1),),4)</f>
        <v>182.793</v>
      </c>
      <c r="F492" s="43" t="str">
        <f>IFERROR(__xludf.DUMMYFUNCTION("let(row, match($B492&amp;if($C492&lt;&gt;"""","" [""&amp;$C492&amp;""]"",""""),index(nebulae,,2),0),join("","",iferror(round(index(nebulae,row,5)/2,3),1),iferror(round(index(nebulae,row,6)/2,3),1),0))"),"1,1,0")</f>
        <v>1,1,0</v>
      </c>
      <c r="G492" s="44" t="s">
        <v>1965</v>
      </c>
      <c r="H492" s="45">
        <f t="array" ref="H492">let(systemId,match(A492,index(systems,0,1),),refSystemId,match($H$1,index(systems,0,1),),x,index(systems,systemId,3),y,index(systems,systemId,4),refX,index(systems,refSystemId,3),refY,index(systems,refSystemId,4),round(sqrt((x-refX)^2+(y-refY)^2),3))</f>
        <v>695.305</v>
      </c>
      <c r="I492" s="41"/>
      <c r="J492" s="41"/>
      <c r="K492" s="41"/>
      <c r="L492" s="41"/>
      <c r="M492" s="41"/>
      <c r="N492" s="41"/>
      <c r="O492" s="41"/>
      <c r="P492" s="48" t="s">
        <v>548</v>
      </c>
      <c r="Q492" s="48" t="s">
        <v>548</v>
      </c>
      <c r="R492" s="48" t="s">
        <v>548</v>
      </c>
      <c r="S492" s="48" t="s">
        <v>548</v>
      </c>
      <c r="T492" s="48" t="s">
        <v>548</v>
      </c>
      <c r="U492" s="48" t="s">
        <v>548</v>
      </c>
      <c r="V492" s="48" t="s">
        <v>548</v>
      </c>
      <c r="W492" s="48" t="s">
        <v>548</v>
      </c>
      <c r="X492" s="48" t="s">
        <v>552</v>
      </c>
      <c r="Y492" s="48" t="s">
        <v>422</v>
      </c>
      <c r="Z492" s="48" t="s">
        <v>422</v>
      </c>
      <c r="AA492" s="48" t="s">
        <v>422</v>
      </c>
      <c r="AB492" s="48" t="s">
        <v>422</v>
      </c>
      <c r="AC492" s="48" t="s">
        <v>422</v>
      </c>
      <c r="AD492" s="48" t="s">
        <v>422</v>
      </c>
      <c r="AE492" s="48" t="s">
        <v>422</v>
      </c>
      <c r="AF492" s="48" t="s">
        <v>422</v>
      </c>
      <c r="AG492" s="48" t="s">
        <v>422</v>
      </c>
      <c r="AH492" s="48" t="s">
        <v>422</v>
      </c>
      <c r="AI492" s="48" t="s">
        <v>422</v>
      </c>
      <c r="AJ492" s="48" t="s">
        <v>422</v>
      </c>
      <c r="AK492" s="48" t="s">
        <v>422</v>
      </c>
      <c r="AL492" s="48" t="s">
        <v>422</v>
      </c>
      <c r="AM492" s="48" t="s">
        <v>422</v>
      </c>
      <c r="AN492" s="48" t="s">
        <v>422</v>
      </c>
      <c r="AO492" s="48" t="s">
        <v>422</v>
      </c>
      <c r="AP492" s="48" t="s">
        <v>422</v>
      </c>
      <c r="AQ492" s="48" t="s">
        <v>422</v>
      </c>
      <c r="AR492" s="48" t="s">
        <v>422</v>
      </c>
      <c r="AS492" s="48" t="s">
        <v>422</v>
      </c>
      <c r="AT492" s="48" t="s">
        <v>422</v>
      </c>
      <c r="AU492" s="48" t="s">
        <v>422</v>
      </c>
      <c r="AV492" s="48" t="s">
        <v>422</v>
      </c>
      <c r="AW492" s="48" t="s">
        <v>422</v>
      </c>
      <c r="AX492" s="48" t="s">
        <v>422</v>
      </c>
      <c r="AY492" s="48" t="s">
        <v>422</v>
      </c>
      <c r="AZ492" s="50" t="s">
        <v>549</v>
      </c>
    </row>
    <row r="493" ht="15.75" customHeight="1">
      <c r="A493" s="40">
        <v>442.0</v>
      </c>
      <c r="B493" s="28" t="s">
        <v>1966</v>
      </c>
      <c r="C493" s="28" t="s">
        <v>1967</v>
      </c>
      <c r="D493" s="42">
        <f t="array" ref="D493">index(systems,match($A493,INDEX(systems,0,1),),3)</f>
        <v>457.6</v>
      </c>
      <c r="E493" s="42">
        <f t="array" ref="E493">index(systems,match($A493,INDEX(systems,0,1),),4)</f>
        <v>159.587</v>
      </c>
      <c r="F493" s="43" t="str">
        <f>IFERROR(__xludf.DUMMYFUNCTION("let(row, match($B493&amp;if($C493&lt;&gt;"""","" [""&amp;$C493&amp;""]"",""""),index(nebulae,,2),0),join("","",iferror(round(index(nebulae,row,5)/2,3),1),iferror(round(index(nebulae,row,6)/2,3),1),0))"),"1,1,0")</f>
        <v>1,1,0</v>
      </c>
      <c r="G493" s="44" t="s">
        <v>1968</v>
      </c>
      <c r="H493" s="45">
        <f t="array" ref="H493">let(systemId,match(A493,index(systems,0,1),),refSystemId,match($H$1,index(systems,0,1),),x,index(systems,systemId,3),y,index(systems,systemId,4),refX,index(systems,refSystemId,3),refY,index(systems,refSystemId,4),round(sqrt((x-refX)^2+(y-refY)^2),3))</f>
        <v>484.63</v>
      </c>
      <c r="I493" s="28" t="s">
        <v>408</v>
      </c>
      <c r="J493" s="28" t="s">
        <v>408</v>
      </c>
      <c r="K493" s="28" t="s">
        <v>408</v>
      </c>
      <c r="L493" s="28" t="s">
        <v>408</v>
      </c>
      <c r="M493" s="28" t="s">
        <v>408</v>
      </c>
      <c r="N493" s="28" t="s">
        <v>408</v>
      </c>
      <c r="O493" s="41"/>
      <c r="P493" s="48" t="s">
        <v>776</v>
      </c>
      <c r="Q493" s="48" t="s">
        <v>776</v>
      </c>
      <c r="R493" s="48" t="s">
        <v>776</v>
      </c>
      <c r="S493" s="48" t="s">
        <v>776</v>
      </c>
      <c r="T493" s="48" t="s">
        <v>776</v>
      </c>
      <c r="U493" s="48" t="s">
        <v>776</v>
      </c>
      <c r="V493" s="48" t="s">
        <v>776</v>
      </c>
      <c r="W493" s="48" t="s">
        <v>776</v>
      </c>
      <c r="X493" s="48" t="s">
        <v>776</v>
      </c>
      <c r="Y493" s="48" t="s">
        <v>776</v>
      </c>
      <c r="Z493" s="48" t="s">
        <v>776</v>
      </c>
      <c r="AA493" s="48" t="s">
        <v>776</v>
      </c>
      <c r="AB493" s="48" t="s">
        <v>776</v>
      </c>
      <c r="AC493" s="48" t="s">
        <v>776</v>
      </c>
      <c r="AD493" s="48" t="s">
        <v>776</v>
      </c>
      <c r="AE493" s="48" t="s">
        <v>776</v>
      </c>
      <c r="AF493" s="48" t="s">
        <v>776</v>
      </c>
      <c r="AG493" s="48" t="s">
        <v>776</v>
      </c>
      <c r="AH493" s="48" t="s">
        <v>776</v>
      </c>
      <c r="AI493" s="48" t="s">
        <v>776</v>
      </c>
      <c r="AJ493" s="48" t="s">
        <v>776</v>
      </c>
      <c r="AK493" s="48" t="s">
        <v>776</v>
      </c>
      <c r="AL493" s="48" t="s">
        <v>776</v>
      </c>
      <c r="AM493" s="48" t="s">
        <v>776</v>
      </c>
      <c r="AN493" s="48" t="s">
        <v>776</v>
      </c>
      <c r="AO493" s="48" t="s">
        <v>776</v>
      </c>
      <c r="AP493" s="48" t="s">
        <v>776</v>
      </c>
      <c r="AQ493" s="48" t="s">
        <v>776</v>
      </c>
      <c r="AR493" s="48" t="s">
        <v>776</v>
      </c>
      <c r="AS493" s="48" t="s">
        <v>776</v>
      </c>
      <c r="AT493" s="48" t="s">
        <v>777</v>
      </c>
      <c r="AU493" s="48" t="s">
        <v>777</v>
      </c>
      <c r="AV493" s="48" t="s">
        <v>777</v>
      </c>
      <c r="AW493" s="48" t="s">
        <v>777</v>
      </c>
      <c r="AX493" s="48" t="s">
        <v>777</v>
      </c>
      <c r="AY493" s="48" t="s">
        <v>777</v>
      </c>
      <c r="AZ493" s="49" t="s">
        <v>777</v>
      </c>
    </row>
    <row r="494" ht="15.75" customHeight="1">
      <c r="A494" s="40">
        <v>443.0</v>
      </c>
      <c r="B494" s="28" t="s">
        <v>1969</v>
      </c>
      <c r="C494" s="41"/>
      <c r="D494" s="42">
        <f t="array" ref="D494">index(systems,match($A494,INDEX(systems,0,1),),3)</f>
        <v>-62.556</v>
      </c>
      <c r="E494" s="42">
        <f t="array" ref="E494">index(systems,match($A494,INDEX(systems,0,1),),4)</f>
        <v>-15.044</v>
      </c>
      <c r="F494" s="43" t="str">
        <f>IFERROR(__xludf.DUMMYFUNCTION("let(row, match($B494&amp;if($C494&lt;&gt;"""","" [""&amp;$C494&amp;""]"",""""),index(nebulae,,2),0),join("","",iferror(round(index(nebulae,row,5)/2,3),1),iferror(round(index(nebulae,row,6)/2,3),1),0))"),"1,1,0")</f>
        <v>1,1,0</v>
      </c>
      <c r="G494" s="44" t="s">
        <v>1970</v>
      </c>
      <c r="H494" s="45">
        <f t="array" ref="H494">let(systemId,match(A494,index(systems,0,1),),refSystemId,match($H$1,index(systems,0,1),),x,index(systems,systemId,3),y,index(systems,systemId,4),refX,index(systems,refSystemId,3),refY,index(systems,refSystemId,4),round(sqrt((x-refX)^2+(y-refY)^2),3))</f>
        <v>64.34</v>
      </c>
      <c r="I494" s="28" t="s">
        <v>418</v>
      </c>
      <c r="J494" s="28" t="s">
        <v>418</v>
      </c>
      <c r="K494" s="28" t="s">
        <v>418</v>
      </c>
      <c r="L494" s="28" t="s">
        <v>508</v>
      </c>
      <c r="M494" s="28" t="s">
        <v>508</v>
      </c>
      <c r="N494" s="28" t="s">
        <v>639</v>
      </c>
      <c r="O494" s="48" t="s">
        <v>639</v>
      </c>
      <c r="P494" s="48" t="s">
        <v>639</v>
      </c>
      <c r="Q494" s="48" t="s">
        <v>639</v>
      </c>
      <c r="R494" s="48" t="s">
        <v>640</v>
      </c>
      <c r="S494" s="48" t="s">
        <v>639</v>
      </c>
      <c r="T494" s="48" t="s">
        <v>560</v>
      </c>
      <c r="U494" s="48" t="s">
        <v>560</v>
      </c>
      <c r="V494" s="48" t="s">
        <v>560</v>
      </c>
      <c r="W494" s="48" t="s">
        <v>560</v>
      </c>
      <c r="X494" s="48" t="s">
        <v>641</v>
      </c>
      <c r="Y494" s="48" t="s">
        <v>836</v>
      </c>
      <c r="Z494" s="48" t="s">
        <v>641</v>
      </c>
      <c r="AA494" s="48" t="s">
        <v>744</v>
      </c>
      <c r="AB494" s="48" t="s">
        <v>744</v>
      </c>
      <c r="AC494" s="48" t="s">
        <v>744</v>
      </c>
      <c r="AD494" s="48" t="s">
        <v>744</v>
      </c>
      <c r="AE494" s="48" t="s">
        <v>744</v>
      </c>
      <c r="AF494" s="48" t="s">
        <v>744</v>
      </c>
      <c r="AG494" s="48" t="s">
        <v>744</v>
      </c>
      <c r="AH494" s="48" t="s">
        <v>836</v>
      </c>
      <c r="AI494" s="48" t="s">
        <v>836</v>
      </c>
      <c r="AJ494" s="48" t="s">
        <v>836</v>
      </c>
      <c r="AK494" s="48" t="s">
        <v>836</v>
      </c>
      <c r="AL494" s="48" t="s">
        <v>836</v>
      </c>
      <c r="AM494" s="48" t="s">
        <v>836</v>
      </c>
      <c r="AN494" s="48" t="s">
        <v>836</v>
      </c>
      <c r="AO494" s="48" t="s">
        <v>836</v>
      </c>
      <c r="AP494" s="48" t="s">
        <v>836</v>
      </c>
      <c r="AQ494" s="48" t="s">
        <v>516</v>
      </c>
      <c r="AR494" s="48" t="s">
        <v>517</v>
      </c>
      <c r="AS494" s="52" t="s">
        <v>746</v>
      </c>
      <c r="AT494" s="52" t="s">
        <v>746</v>
      </c>
      <c r="AU494" s="52" t="s">
        <v>746</v>
      </c>
      <c r="AV494" s="48" t="s">
        <v>746</v>
      </c>
      <c r="AW494" s="48" t="s">
        <v>822</v>
      </c>
      <c r="AX494" s="48" t="s">
        <v>822</v>
      </c>
      <c r="AY494" s="48" t="s">
        <v>605</v>
      </c>
      <c r="AZ494" s="28" t="s">
        <v>568</v>
      </c>
    </row>
    <row r="495" ht="15.75" customHeight="1">
      <c r="A495" s="40">
        <v>444.0</v>
      </c>
      <c r="B495" s="28" t="s">
        <v>1971</v>
      </c>
      <c r="C495" s="28" t="s">
        <v>1972</v>
      </c>
      <c r="D495" s="42">
        <f t="array" ref="D495">index(systems,match($A495,INDEX(systems,0,1),),3)</f>
        <v>-156.589</v>
      </c>
      <c r="E495" s="42">
        <f t="array" ref="E495">index(systems,match($A495,INDEX(systems,0,1),),4)</f>
        <v>123.798</v>
      </c>
      <c r="F495" s="43" t="str">
        <f>IFERROR(__xludf.DUMMYFUNCTION("let(row, match($B495&amp;if($C495&lt;&gt;"""","" [""&amp;$C495&amp;""]"",""""),index(nebulae,,2),0),join("","",iferror(round(index(nebulae,row,5)/2,3),1),iferror(round(index(nebulae,row,6)/2,3),1),0))"),"1,1,0")</f>
        <v>1,1,0</v>
      </c>
      <c r="G495" s="44" t="s">
        <v>1973</v>
      </c>
      <c r="H495" s="45">
        <f t="array" ref="H495">let(systemId,match(A495,index(systems,0,1),),refSystemId,match($H$1,index(systems,0,1),),x,index(systems,systemId,3),y,index(systems,systemId,4),refX,index(systems,refSystemId,3),refY,index(systems,refSystemId,4),round(sqrt((x-refX)^2+(y-refY)^2),3))</f>
        <v>199.615</v>
      </c>
      <c r="I495" s="28" t="s">
        <v>408</v>
      </c>
      <c r="J495" s="28" t="s">
        <v>408</v>
      </c>
      <c r="K495" s="28" t="s">
        <v>408</v>
      </c>
      <c r="L495" s="28" t="s">
        <v>408</v>
      </c>
      <c r="M495" s="48" t="s">
        <v>408</v>
      </c>
      <c r="N495" s="28" t="s">
        <v>408</v>
      </c>
      <c r="O495" s="41"/>
      <c r="P495" s="48" t="s">
        <v>864</v>
      </c>
      <c r="Q495" s="48" t="s">
        <v>864</v>
      </c>
      <c r="R495" s="48" t="s">
        <v>864</v>
      </c>
      <c r="S495" s="48" t="s">
        <v>864</v>
      </c>
      <c r="T495" s="48" t="s">
        <v>864</v>
      </c>
      <c r="U495" s="48" t="s">
        <v>864</v>
      </c>
      <c r="V495" s="48" t="s">
        <v>864</v>
      </c>
      <c r="W495" s="48" t="s">
        <v>864</v>
      </c>
      <c r="X495" s="48" t="s">
        <v>864</v>
      </c>
      <c r="Y495" s="48" t="s">
        <v>864</v>
      </c>
      <c r="Z495" s="48" t="s">
        <v>864</v>
      </c>
      <c r="AA495" s="48" t="s">
        <v>1137</v>
      </c>
      <c r="AB495" s="48" t="s">
        <v>1137</v>
      </c>
      <c r="AC495" s="48" t="s">
        <v>1137</v>
      </c>
      <c r="AD495" s="48" t="s">
        <v>1137</v>
      </c>
      <c r="AE495" s="48" t="s">
        <v>1137</v>
      </c>
      <c r="AF495" s="48" t="s">
        <v>1137</v>
      </c>
      <c r="AG495" s="48" t="s">
        <v>1137</v>
      </c>
      <c r="AH495" s="48" t="s">
        <v>1138</v>
      </c>
      <c r="AI495" s="48" t="s">
        <v>789</v>
      </c>
      <c r="AJ495" s="48" t="s">
        <v>789</v>
      </c>
      <c r="AK495" s="48" t="s">
        <v>789</v>
      </c>
      <c r="AL495" s="48" t="s">
        <v>789</v>
      </c>
      <c r="AM495" s="48" t="s">
        <v>789</v>
      </c>
      <c r="AN495" s="48" t="s">
        <v>789</v>
      </c>
      <c r="AO495" s="48" t="s">
        <v>789</v>
      </c>
      <c r="AP495" s="48" t="s">
        <v>789</v>
      </c>
      <c r="AQ495" s="48" t="s">
        <v>789</v>
      </c>
      <c r="AR495" s="48" t="s">
        <v>789</v>
      </c>
      <c r="AS495" s="48" t="s">
        <v>789</v>
      </c>
      <c r="AT495" s="48" t="s">
        <v>530</v>
      </c>
      <c r="AU495" s="48" t="s">
        <v>530</v>
      </c>
      <c r="AV495" s="48" t="s">
        <v>530</v>
      </c>
      <c r="AW495" s="48" t="s">
        <v>530</v>
      </c>
      <c r="AX495" s="48" t="s">
        <v>530</v>
      </c>
      <c r="AY495" s="48" t="s">
        <v>530</v>
      </c>
      <c r="AZ495" s="51" t="s">
        <v>530</v>
      </c>
    </row>
    <row r="496" ht="15.75" customHeight="1">
      <c r="A496" s="40">
        <v>445.0</v>
      </c>
      <c r="B496" s="28" t="s">
        <v>1974</v>
      </c>
      <c r="C496" s="28" t="s">
        <v>1975</v>
      </c>
      <c r="D496" s="42">
        <f t="array" ref="D496">index(systems,match($A496,INDEX(systems,0,1),),3)</f>
        <v>-58.168</v>
      </c>
      <c r="E496" s="42">
        <f t="array" ref="E496">index(systems,match($A496,INDEX(systems,0,1),),4)</f>
        <v>-199.567</v>
      </c>
      <c r="F496" s="43" t="str">
        <f>IFERROR(__xludf.DUMMYFUNCTION("let(row, match($B496&amp;if($C496&lt;&gt;"""","" [""&amp;$C496&amp;""]"",""""),index(nebulae,,2),0),join("","",iferror(round(index(nebulae,row,5)/2,3),1),iferror(round(index(nebulae,row,6)/2,3),1),0))"),"1,1,0")</f>
        <v>1,1,0</v>
      </c>
      <c r="G496" s="44" t="s">
        <v>1976</v>
      </c>
      <c r="H496" s="45">
        <f t="array" ref="H496">let(systemId,match(A496,index(systems,0,1),),refSystemId,match($H$1,index(systems,0,1),),x,index(systems,systemId,3),y,index(systems,systemId,4),refX,index(systems,refSystemId,3),refY,index(systems,refSystemId,4),round(sqrt((x-refX)^2+(y-refY)^2),3))</f>
        <v>207.871</v>
      </c>
      <c r="I496" s="28" t="s">
        <v>408</v>
      </c>
      <c r="J496" s="41"/>
      <c r="K496" s="41"/>
      <c r="L496" s="41"/>
      <c r="M496" s="28" t="s">
        <v>560</v>
      </c>
      <c r="N496" s="28" t="s">
        <v>1121</v>
      </c>
      <c r="O496" s="48" t="s">
        <v>1121</v>
      </c>
      <c r="P496" s="48" t="s">
        <v>1121</v>
      </c>
      <c r="Q496" s="48" t="s">
        <v>1121</v>
      </c>
      <c r="R496" s="48" t="s">
        <v>1121</v>
      </c>
      <c r="S496" s="48" t="s">
        <v>1121</v>
      </c>
      <c r="T496" s="48" t="s">
        <v>1121</v>
      </c>
      <c r="U496" s="48" t="s">
        <v>1121</v>
      </c>
      <c r="V496" s="48" t="s">
        <v>1121</v>
      </c>
      <c r="W496" s="48" t="s">
        <v>1121</v>
      </c>
      <c r="X496" s="48" t="s">
        <v>1121</v>
      </c>
      <c r="Y496" s="48" t="s">
        <v>1046</v>
      </c>
      <c r="Z496" s="48" t="s">
        <v>1046</v>
      </c>
      <c r="AA496" s="48" t="s">
        <v>1046</v>
      </c>
      <c r="AB496" s="48" t="s">
        <v>1046</v>
      </c>
      <c r="AC496" s="48" t="s">
        <v>1046</v>
      </c>
      <c r="AD496" s="48" t="s">
        <v>1046</v>
      </c>
      <c r="AE496" s="48" t="s">
        <v>1046</v>
      </c>
      <c r="AF496" s="48" t="s">
        <v>1046</v>
      </c>
      <c r="AG496" s="48" t="s">
        <v>1046</v>
      </c>
      <c r="AH496" s="48" t="s">
        <v>1046</v>
      </c>
      <c r="AI496" s="48" t="s">
        <v>1046</v>
      </c>
      <c r="AJ496" s="48" t="s">
        <v>1046</v>
      </c>
      <c r="AK496" s="48" t="s">
        <v>1046</v>
      </c>
      <c r="AL496" s="48" t="s">
        <v>1046</v>
      </c>
      <c r="AM496" s="48" t="s">
        <v>1046</v>
      </c>
      <c r="AN496" s="48" t="s">
        <v>1046</v>
      </c>
      <c r="AO496" s="48" t="s">
        <v>1046</v>
      </c>
      <c r="AP496" s="48" t="s">
        <v>1046</v>
      </c>
      <c r="AQ496" s="48" t="s">
        <v>1046</v>
      </c>
      <c r="AR496" s="48" t="s">
        <v>1046</v>
      </c>
      <c r="AS496" s="48" t="s">
        <v>1047</v>
      </c>
      <c r="AT496" s="48" t="s">
        <v>1047</v>
      </c>
      <c r="AU496" s="48" t="s">
        <v>1048</v>
      </c>
      <c r="AV496" s="48" t="s">
        <v>1048</v>
      </c>
      <c r="AW496" s="48" t="s">
        <v>1048</v>
      </c>
      <c r="AX496" s="48" t="s">
        <v>1049</v>
      </c>
      <c r="AY496" s="48" t="s">
        <v>1049</v>
      </c>
      <c r="AZ496" s="28" t="s">
        <v>1049</v>
      </c>
    </row>
    <row r="497" ht="15.75" customHeight="1">
      <c r="A497" s="40">
        <v>446.0</v>
      </c>
      <c r="B497" s="28" t="s">
        <v>1977</v>
      </c>
      <c r="C497" s="41"/>
      <c r="D497" s="42">
        <f t="array" ref="D497">index(systems,match($A497,INDEX(systems,0,1),),3)</f>
        <v>-20.166</v>
      </c>
      <c r="E497" s="42">
        <f t="array" ref="E497">index(systems,match($A497,INDEX(systems,0,1),),4)</f>
        <v>-214.831</v>
      </c>
      <c r="F497" s="43" t="str">
        <f>IFERROR(__xludf.DUMMYFUNCTION("let(row, match($B497&amp;if($C497&lt;&gt;"""","" [""&amp;$C497&amp;""]"",""""),index(nebulae,,2),0),join("","",iferror(round(index(nebulae,row,5)/2,3),1),iferror(round(index(nebulae,row,6)/2,3),1),0))"),"1,1,0")</f>
        <v>1,1,0</v>
      </c>
      <c r="G497" s="44" t="s">
        <v>1978</v>
      </c>
      <c r="H497" s="45">
        <f t="array" ref="H497">let(systemId,match(A497,index(systems,0,1),),refSystemId,match($H$1,index(systems,0,1),),x,index(systems,systemId,3),y,index(systems,systemId,4),refX,index(systems,refSystemId,3),refY,index(systems,refSystemId,4),round(sqrt((x-refX)^2+(y-refY)^2),3))</f>
        <v>215.775</v>
      </c>
      <c r="I497" s="46" t="s">
        <v>418</v>
      </c>
      <c r="J497" s="53"/>
      <c r="K497" s="53"/>
      <c r="L497" s="53"/>
      <c r="M497" s="46" t="s">
        <v>966</v>
      </c>
      <c r="N497" s="28" t="s">
        <v>1045</v>
      </c>
      <c r="O497" s="48" t="s">
        <v>1045</v>
      </c>
      <c r="P497" s="48" t="s">
        <v>1045</v>
      </c>
      <c r="Q497" s="48" t="s">
        <v>1045</v>
      </c>
      <c r="R497" s="48" t="s">
        <v>1045</v>
      </c>
      <c r="S497" s="48" t="s">
        <v>1045</v>
      </c>
      <c r="T497" s="48" t="s">
        <v>1045</v>
      </c>
      <c r="U497" s="48" t="s">
        <v>1045</v>
      </c>
      <c r="V497" s="48" t="s">
        <v>1045</v>
      </c>
      <c r="W497" s="48" t="s">
        <v>1045</v>
      </c>
      <c r="X497" s="48" t="s">
        <v>1045</v>
      </c>
      <c r="Y497" s="48" t="s">
        <v>1045</v>
      </c>
      <c r="Z497" s="48" t="s">
        <v>1045</v>
      </c>
      <c r="AA497" s="48" t="s">
        <v>1045</v>
      </c>
      <c r="AB497" s="48" t="s">
        <v>1045</v>
      </c>
      <c r="AC497" s="48" t="s">
        <v>1045</v>
      </c>
      <c r="AD497" s="48" t="s">
        <v>1045</v>
      </c>
      <c r="AE497" s="48" t="s">
        <v>1045</v>
      </c>
      <c r="AF497" s="48" t="s">
        <v>1045</v>
      </c>
      <c r="AG497" s="48" t="s">
        <v>1045</v>
      </c>
      <c r="AH497" s="48" t="s">
        <v>1045</v>
      </c>
      <c r="AI497" s="48" t="s">
        <v>1045</v>
      </c>
      <c r="AJ497" s="48" t="s">
        <v>1045</v>
      </c>
      <c r="AK497" s="48" t="s">
        <v>1045</v>
      </c>
      <c r="AL497" s="48" t="s">
        <v>1045</v>
      </c>
      <c r="AM497" s="48" t="s">
        <v>1045</v>
      </c>
      <c r="AN497" s="48" t="s">
        <v>1045</v>
      </c>
      <c r="AO497" s="48" t="s">
        <v>1045</v>
      </c>
      <c r="AP497" s="48" t="s">
        <v>1045</v>
      </c>
      <c r="AQ497" s="48" t="s">
        <v>1045</v>
      </c>
      <c r="AR497" s="48" t="s">
        <v>1045</v>
      </c>
      <c r="AS497" s="48" t="s">
        <v>1045</v>
      </c>
      <c r="AT497" s="48" t="s">
        <v>1045</v>
      </c>
      <c r="AU497" s="48" t="s">
        <v>1045</v>
      </c>
      <c r="AV497" s="48" t="s">
        <v>1045</v>
      </c>
      <c r="AW497" s="48" t="s">
        <v>1045</v>
      </c>
      <c r="AX497" s="48" t="s">
        <v>1045</v>
      </c>
      <c r="AY497" s="48" t="s">
        <v>1045</v>
      </c>
      <c r="AZ497" s="51" t="s">
        <v>1045</v>
      </c>
    </row>
    <row r="498" ht="15.75" customHeight="1">
      <c r="A498" s="40">
        <v>447.0</v>
      </c>
      <c r="B498" s="28" t="s">
        <v>1979</v>
      </c>
      <c r="C498" s="41"/>
      <c r="D498" s="42">
        <f t="array" ref="D498">index(systems,match($A498,INDEX(systems,0,1),),3)</f>
        <v>-8.281</v>
      </c>
      <c r="E498" s="42">
        <f t="array" ref="E498">index(systems,match($A498,INDEX(systems,0,1),),4)</f>
        <v>-367.667</v>
      </c>
      <c r="F498" s="43" t="str">
        <f>IFERROR(__xludf.DUMMYFUNCTION("let(row, match($B498&amp;if($C498&lt;&gt;"""","" [""&amp;$C498&amp;""]"",""""),index(nebulae,,2),0),join("","",iferror(round(index(nebulae,row,5)/2,3),1),iferror(round(index(nebulae,row,6)/2,3),1),0))"),"1,1,0")</f>
        <v>1,1,0</v>
      </c>
      <c r="G498" s="44" t="s">
        <v>1980</v>
      </c>
      <c r="H498" s="45">
        <f t="array" ref="H498">let(systemId,match(A498,index(systems,0,1),),refSystemId,match($H$1,index(systems,0,1),),x,index(systems,systemId,3),y,index(systems,systemId,4),refX,index(systems,refSystemId,3),refY,index(systems,refSystemId,4),round(sqrt((x-refX)^2+(y-refY)^2),3))</f>
        <v>367.76</v>
      </c>
      <c r="I498" s="48" t="s">
        <v>408</v>
      </c>
      <c r="J498" s="41"/>
      <c r="K498" s="41"/>
      <c r="L498" s="41"/>
      <c r="M498" s="28" t="s">
        <v>418</v>
      </c>
      <c r="N498" s="28" t="s">
        <v>1027</v>
      </c>
      <c r="O498" s="48" t="s">
        <v>1027</v>
      </c>
      <c r="P498" s="48" t="s">
        <v>1027</v>
      </c>
      <c r="Q498" s="48" t="s">
        <v>1027</v>
      </c>
      <c r="R498" s="48" t="s">
        <v>1027</v>
      </c>
      <c r="S498" s="48" t="s">
        <v>1027</v>
      </c>
      <c r="T498" s="48" t="s">
        <v>1027</v>
      </c>
      <c r="U498" s="48" t="s">
        <v>1981</v>
      </c>
      <c r="V498" s="48" t="s">
        <v>1981</v>
      </c>
      <c r="W498" s="48" t="s">
        <v>1981</v>
      </c>
      <c r="X498" s="48" t="s">
        <v>1981</v>
      </c>
      <c r="Y498" s="48" t="s">
        <v>560</v>
      </c>
      <c r="Z498" s="48" t="s">
        <v>560</v>
      </c>
      <c r="AA498" s="48" t="s">
        <v>560</v>
      </c>
      <c r="AB498" s="48" t="s">
        <v>560</v>
      </c>
      <c r="AC498" s="48" t="s">
        <v>560</v>
      </c>
      <c r="AD498" s="48" t="s">
        <v>560</v>
      </c>
      <c r="AE498" s="48" t="s">
        <v>560</v>
      </c>
      <c r="AF498" s="48" t="s">
        <v>560</v>
      </c>
      <c r="AG498" s="48" t="s">
        <v>560</v>
      </c>
      <c r="AH498" s="48" t="s">
        <v>560</v>
      </c>
      <c r="AI498" s="48" t="s">
        <v>560</v>
      </c>
      <c r="AJ498" s="48" t="s">
        <v>560</v>
      </c>
      <c r="AK498" s="48" t="s">
        <v>560</v>
      </c>
      <c r="AL498" s="48" t="s">
        <v>560</v>
      </c>
      <c r="AM498" s="48" t="s">
        <v>560</v>
      </c>
      <c r="AN498" s="48" t="s">
        <v>560</v>
      </c>
      <c r="AO498" s="48" t="s">
        <v>560</v>
      </c>
      <c r="AP498" s="48" t="s">
        <v>560</v>
      </c>
      <c r="AQ498" s="48" t="s">
        <v>560</v>
      </c>
      <c r="AR498" s="48" t="s">
        <v>560</v>
      </c>
      <c r="AS498" s="48" t="s">
        <v>418</v>
      </c>
      <c r="AT498" s="48" t="s">
        <v>418</v>
      </c>
      <c r="AU498" s="48" t="s">
        <v>418</v>
      </c>
      <c r="AV498" s="48" t="s">
        <v>1029</v>
      </c>
      <c r="AW498" s="48" t="s">
        <v>1029</v>
      </c>
      <c r="AX498" s="48" t="s">
        <v>1029</v>
      </c>
      <c r="AY498" s="48" t="s">
        <v>1029</v>
      </c>
      <c r="AZ498" s="51" t="s">
        <v>1029</v>
      </c>
    </row>
    <row r="499" ht="15.75" customHeight="1">
      <c r="A499" s="40">
        <v>448.0</v>
      </c>
      <c r="B499" s="28" t="s">
        <v>1982</v>
      </c>
      <c r="C499" s="41"/>
      <c r="D499" s="42">
        <f t="array" ref="D499">index(systems,match($A499,INDEX(systems,0,1),),3)</f>
        <v>-459.055</v>
      </c>
      <c r="E499" s="42">
        <f t="array" ref="E499">index(systems,match($A499,INDEX(systems,0,1),),4)</f>
        <v>-6.629</v>
      </c>
      <c r="F499" s="43" t="str">
        <f>IFERROR(__xludf.DUMMYFUNCTION("let(row, match($B499&amp;if($C499&lt;&gt;"""","" [""&amp;$C499&amp;""]"",""""),index(nebulae,,2),0),join("","",iferror(round(index(nebulae,row,5)/2,3),1),iferror(round(index(nebulae,row,6)/2,3),1),0))"),"1,1,0")</f>
        <v>1,1,0</v>
      </c>
      <c r="G499" s="44" t="s">
        <v>1983</v>
      </c>
      <c r="H499" s="45">
        <f t="array" ref="H499">let(systemId,match(A499,index(systems,0,1),),refSystemId,match($H$1,index(systems,0,1),),x,index(systems,systemId,3),y,index(systems,systemId,4),refX,index(systems,refSystemId,3),refY,index(systems,refSystemId,4),round(sqrt((x-refX)^2+(y-refY)^2),3))</f>
        <v>459.103</v>
      </c>
      <c r="I499" s="28" t="s">
        <v>408</v>
      </c>
      <c r="J499" s="28" t="s">
        <v>408</v>
      </c>
      <c r="K499" s="28" t="s">
        <v>408</v>
      </c>
      <c r="L499" s="28" t="s">
        <v>408</v>
      </c>
      <c r="M499" s="28" t="s">
        <v>408</v>
      </c>
      <c r="N499" s="28" t="s">
        <v>408</v>
      </c>
      <c r="O499" s="41"/>
      <c r="P499" s="48" t="s">
        <v>949</v>
      </c>
      <c r="Q499" s="48" t="s">
        <v>949</v>
      </c>
      <c r="R499" s="48" t="s">
        <v>949</v>
      </c>
      <c r="S499" s="48" t="s">
        <v>418</v>
      </c>
      <c r="T499" s="48" t="s">
        <v>418</v>
      </c>
      <c r="U499" s="48" t="s">
        <v>418</v>
      </c>
      <c r="V499" s="48" t="s">
        <v>418</v>
      </c>
      <c r="W499" s="48" t="s">
        <v>418</v>
      </c>
      <c r="X499" s="48" t="s">
        <v>418</v>
      </c>
      <c r="Y499" s="48" t="s">
        <v>422</v>
      </c>
      <c r="Z499" s="48" t="s">
        <v>422</v>
      </c>
      <c r="AA499" s="48" t="s">
        <v>422</v>
      </c>
      <c r="AB499" s="48" t="s">
        <v>422</v>
      </c>
      <c r="AC499" s="48" t="s">
        <v>422</v>
      </c>
      <c r="AD499" s="48" t="s">
        <v>422</v>
      </c>
      <c r="AE499" s="48" t="s">
        <v>422</v>
      </c>
      <c r="AF499" s="48" t="s">
        <v>422</v>
      </c>
      <c r="AG499" s="48" t="s">
        <v>422</v>
      </c>
      <c r="AH499" s="48" t="s">
        <v>422</v>
      </c>
      <c r="AI499" s="48" t="s">
        <v>422</v>
      </c>
      <c r="AJ499" s="48" t="s">
        <v>422</v>
      </c>
      <c r="AK499" s="48" t="s">
        <v>422</v>
      </c>
      <c r="AL499" s="48" t="s">
        <v>422</v>
      </c>
      <c r="AM499" s="48" t="s">
        <v>422</v>
      </c>
      <c r="AN499" s="48" t="s">
        <v>422</v>
      </c>
      <c r="AO499" s="48" t="s">
        <v>422</v>
      </c>
      <c r="AP499" s="48" t="s">
        <v>422</v>
      </c>
      <c r="AQ499" s="48" t="s">
        <v>422</v>
      </c>
      <c r="AR499" s="48" t="s">
        <v>422</v>
      </c>
      <c r="AS499" s="48" t="s">
        <v>422</v>
      </c>
      <c r="AT499" s="48" t="s">
        <v>422</v>
      </c>
      <c r="AU499" s="48" t="s">
        <v>422</v>
      </c>
      <c r="AV499" s="48" t="s">
        <v>422</v>
      </c>
      <c r="AW499" s="48" t="s">
        <v>422</v>
      </c>
      <c r="AX499" s="48" t="s">
        <v>422</v>
      </c>
      <c r="AY499" s="48" t="s">
        <v>422</v>
      </c>
      <c r="AZ499" s="28" t="s">
        <v>422</v>
      </c>
    </row>
    <row r="500" ht="15.75" customHeight="1">
      <c r="A500" s="40">
        <v>449.0</v>
      </c>
      <c r="B500" s="28" t="s">
        <v>1984</v>
      </c>
      <c r="C500" s="41"/>
      <c r="D500" s="42">
        <f t="array" ref="D500">index(systems,match($A500,INDEX(systems,0,1),),3)</f>
        <v>217.73</v>
      </c>
      <c r="E500" s="42">
        <f t="array" ref="E500">index(systems,match($A500,INDEX(systems,0,1),),4)</f>
        <v>-401.501</v>
      </c>
      <c r="F500" s="43" t="str">
        <f>IFERROR(__xludf.DUMMYFUNCTION("let(row, match($B500&amp;if($C500&lt;&gt;"""","" [""&amp;$C500&amp;""]"",""""),index(nebulae,,2),0),join("","",iferror(round(index(nebulae,row,5)/2,3),1),iferror(round(index(nebulae,row,6)/2,3),1),0))"),"1,1,0")</f>
        <v>1,1,0</v>
      </c>
      <c r="G500" s="44" t="s">
        <v>1985</v>
      </c>
      <c r="H500" s="45">
        <f t="array" ref="H500">let(systemId,match(A500,index(systems,0,1),),refSystemId,match($H$1,index(systems,0,1),),x,index(systems,systemId,3),y,index(systems,systemId,4),refX,index(systems,refSystemId,3),refY,index(systems,refSystemId,4),round(sqrt((x-refX)^2+(y-refY)^2),3))</f>
        <v>456.738</v>
      </c>
      <c r="I500" s="28" t="s">
        <v>408</v>
      </c>
      <c r="J500" s="28" t="s">
        <v>408</v>
      </c>
      <c r="K500" s="28" t="s">
        <v>408</v>
      </c>
      <c r="L500" s="28" t="s">
        <v>408</v>
      </c>
      <c r="M500" s="28" t="s">
        <v>408</v>
      </c>
      <c r="N500" s="51" t="s">
        <v>408</v>
      </c>
      <c r="O500" s="41"/>
      <c r="P500" s="48" t="s">
        <v>630</v>
      </c>
      <c r="Q500" s="48" t="s">
        <v>630</v>
      </c>
      <c r="R500" s="48" t="s">
        <v>630</v>
      </c>
      <c r="S500" s="48" t="s">
        <v>630</v>
      </c>
      <c r="T500" s="48" t="s">
        <v>630</v>
      </c>
      <c r="U500" s="48" t="s">
        <v>630</v>
      </c>
      <c r="V500" s="48" t="s">
        <v>630</v>
      </c>
      <c r="W500" s="48" t="s">
        <v>630</v>
      </c>
      <c r="X500" s="48" t="s">
        <v>630</v>
      </c>
      <c r="Y500" s="48" t="s">
        <v>630</v>
      </c>
      <c r="Z500" s="48" t="s">
        <v>630</v>
      </c>
      <c r="AA500" s="48" t="s">
        <v>630</v>
      </c>
      <c r="AB500" s="48" t="s">
        <v>630</v>
      </c>
      <c r="AC500" s="48" t="s">
        <v>630</v>
      </c>
      <c r="AD500" s="48" t="s">
        <v>630</v>
      </c>
      <c r="AE500" s="48" t="s">
        <v>630</v>
      </c>
      <c r="AF500" s="48" t="s">
        <v>630</v>
      </c>
      <c r="AG500" s="48" t="s">
        <v>630</v>
      </c>
      <c r="AH500" s="48" t="s">
        <v>630</v>
      </c>
      <c r="AI500" s="48" t="s">
        <v>630</v>
      </c>
      <c r="AJ500" s="48" t="s">
        <v>630</v>
      </c>
      <c r="AK500" s="48" t="s">
        <v>630</v>
      </c>
      <c r="AL500" s="48" t="s">
        <v>630</v>
      </c>
      <c r="AM500" s="48" t="s">
        <v>630</v>
      </c>
      <c r="AN500" s="48" t="s">
        <v>630</v>
      </c>
      <c r="AO500" s="48" t="s">
        <v>630</v>
      </c>
      <c r="AP500" s="48" t="s">
        <v>630</v>
      </c>
      <c r="AQ500" s="48" t="s">
        <v>953</v>
      </c>
      <c r="AR500" s="48" t="s">
        <v>953</v>
      </c>
      <c r="AS500" s="48" t="s">
        <v>953</v>
      </c>
      <c r="AT500" s="48" t="s">
        <v>953</v>
      </c>
      <c r="AU500" s="48" t="s">
        <v>953</v>
      </c>
      <c r="AV500" s="48" t="s">
        <v>953</v>
      </c>
      <c r="AW500" s="48" t="s">
        <v>953</v>
      </c>
      <c r="AX500" s="48" t="s">
        <v>953</v>
      </c>
      <c r="AY500" s="48" t="s">
        <v>953</v>
      </c>
      <c r="AZ500" s="28" t="s">
        <v>953</v>
      </c>
    </row>
    <row r="501" ht="15.75" customHeight="1">
      <c r="A501" s="40">
        <v>450.0</v>
      </c>
      <c r="B501" s="28" t="s">
        <v>1986</v>
      </c>
      <c r="C501" s="41"/>
      <c r="D501" s="42">
        <f t="array" ref="D501">index(systems,match($A501,INDEX(systems,0,1),),3)</f>
        <v>351.538</v>
      </c>
      <c r="E501" s="42">
        <f t="array" ref="E501">index(systems,match($A501,INDEX(systems,0,1),),4)</f>
        <v>-241.982</v>
      </c>
      <c r="F501" s="43" t="str">
        <f>IFERROR(__xludf.DUMMYFUNCTION("let(row, match($B501&amp;if($C501&lt;&gt;"""","" [""&amp;$C501&amp;""]"",""""),index(nebulae,,2),0),join("","",iferror(round(index(nebulae,row,5)/2,3),1),iferror(round(index(nebulae,row,6)/2,3),1),0))"),"1,1,0")</f>
        <v>1,1,0</v>
      </c>
      <c r="G501" s="44" t="s">
        <v>1987</v>
      </c>
      <c r="H501" s="45">
        <f t="array" ref="H501">let(systemId,match(A501,index(systems,0,1),),refSystemId,match($H$1,index(systems,0,1),),x,index(systems,systemId,3),y,index(systems,systemId,4),refX,index(systems,refSystemId,3),refY,index(systems,refSystemId,4),round(sqrt((x-refX)^2+(y-refY)^2),3))</f>
        <v>426.772</v>
      </c>
      <c r="I501" s="46" t="s">
        <v>408</v>
      </c>
      <c r="J501" s="46" t="s">
        <v>408</v>
      </c>
      <c r="K501" s="47" t="s">
        <v>408</v>
      </c>
      <c r="L501" s="47" t="s">
        <v>408</v>
      </c>
      <c r="M501" s="46" t="s">
        <v>408</v>
      </c>
      <c r="N501" s="28" t="s">
        <v>408</v>
      </c>
      <c r="O501" s="41"/>
      <c r="P501" s="48" t="s">
        <v>1241</v>
      </c>
      <c r="Q501" s="48" t="s">
        <v>1241</v>
      </c>
      <c r="R501" s="48" t="s">
        <v>1241</v>
      </c>
      <c r="S501" s="48" t="s">
        <v>1241</v>
      </c>
      <c r="T501" s="48" t="s">
        <v>1241</v>
      </c>
      <c r="U501" s="48" t="s">
        <v>1241</v>
      </c>
      <c r="V501" s="48" t="s">
        <v>1241</v>
      </c>
      <c r="W501" s="48" t="s">
        <v>1241</v>
      </c>
      <c r="X501" s="48" t="s">
        <v>1241</v>
      </c>
      <c r="Y501" s="48" t="s">
        <v>1242</v>
      </c>
      <c r="Z501" s="48" t="s">
        <v>1242</v>
      </c>
      <c r="AA501" s="48" t="s">
        <v>1243</v>
      </c>
      <c r="AB501" s="48" t="s">
        <v>1243</v>
      </c>
      <c r="AC501" s="48" t="s">
        <v>1243</v>
      </c>
      <c r="AD501" s="48" t="s">
        <v>1243</v>
      </c>
      <c r="AE501" s="48" t="s">
        <v>1243</v>
      </c>
      <c r="AF501" s="48" t="s">
        <v>1243</v>
      </c>
      <c r="AG501" s="48" t="s">
        <v>1243</v>
      </c>
      <c r="AH501" s="48" t="s">
        <v>1243</v>
      </c>
      <c r="AI501" s="48" t="s">
        <v>1243</v>
      </c>
      <c r="AJ501" s="48" t="s">
        <v>1243</v>
      </c>
      <c r="AK501" s="48" t="s">
        <v>1243</v>
      </c>
      <c r="AL501" s="48" t="s">
        <v>1243</v>
      </c>
      <c r="AM501" s="48" t="s">
        <v>1243</v>
      </c>
      <c r="AN501" s="48" t="s">
        <v>1243</v>
      </c>
      <c r="AO501" s="48" t="s">
        <v>1242</v>
      </c>
      <c r="AP501" s="48" t="s">
        <v>1242</v>
      </c>
      <c r="AQ501" s="48" t="s">
        <v>1242</v>
      </c>
      <c r="AR501" s="52" t="s">
        <v>662</v>
      </c>
      <c r="AS501" s="52" t="s">
        <v>662</v>
      </c>
      <c r="AT501" s="52" t="s">
        <v>662</v>
      </c>
      <c r="AU501" s="52" t="s">
        <v>662</v>
      </c>
      <c r="AV501" s="52" t="s">
        <v>662</v>
      </c>
      <c r="AW501" s="52" t="s">
        <v>662</v>
      </c>
      <c r="AX501" s="52" t="s">
        <v>662</v>
      </c>
      <c r="AY501" s="52" t="s">
        <v>662</v>
      </c>
      <c r="AZ501" s="49" t="s">
        <v>662</v>
      </c>
    </row>
    <row r="502" ht="15.75" customHeight="1">
      <c r="A502" s="40">
        <v>3019.0</v>
      </c>
      <c r="B502" s="28" t="s">
        <v>1988</v>
      </c>
      <c r="C502" s="41"/>
      <c r="D502" s="42">
        <f t="array" ref="D502">index(systems,match($A502,INDEX(systems,0,1),),3)</f>
        <v>-300.827</v>
      </c>
      <c r="E502" s="42">
        <f t="array" ref="E502">index(systems,match($A502,INDEX(systems,0,1),),4)</f>
        <v>640.81</v>
      </c>
      <c r="F502" s="43" t="str">
        <f>IFERROR(__xludf.DUMMYFUNCTION("let(row, match($B502&amp;if($C502&lt;&gt;"""","" [""&amp;$C502&amp;""]"",""""),index(nebulae,,2),0),join("","",iferror(round(index(nebulae,row,5)/2,3),1),iferror(round(index(nebulae,row,6)/2,3),1),0))"),"1,1,0")</f>
        <v>1,1,0</v>
      </c>
      <c r="G502" s="44" t="s">
        <v>1989</v>
      </c>
      <c r="H502" s="45">
        <f t="array" ref="H502">let(systemId,match(A502,index(systems,0,1),),refSystemId,match($H$1,index(systems,0,1),),x,index(systems,systemId,3),y,index(systems,systemId,4),refX,index(systems,refSystemId,3),refY,index(systems,refSystemId,4),round(sqrt((x-refX)^2+(y-refY)^2),3))</f>
        <v>707.908</v>
      </c>
      <c r="I502" s="55"/>
      <c r="J502" s="55"/>
      <c r="K502" s="55"/>
      <c r="L502" s="55"/>
      <c r="M502" s="55"/>
      <c r="N502" s="55"/>
      <c r="O502" s="55"/>
      <c r="P502" s="56" t="s">
        <v>408</v>
      </c>
      <c r="Q502" s="56" t="s">
        <v>408</v>
      </c>
      <c r="R502" s="56" t="s">
        <v>408</v>
      </c>
      <c r="S502" s="56" t="s">
        <v>408</v>
      </c>
      <c r="T502" s="56" t="s">
        <v>408</v>
      </c>
      <c r="U502" s="56" t="s">
        <v>408</v>
      </c>
      <c r="V502" s="56" t="s">
        <v>408</v>
      </c>
      <c r="W502" s="56" t="s">
        <v>408</v>
      </c>
      <c r="X502" s="56" t="s">
        <v>408</v>
      </c>
      <c r="Y502" s="56" t="s">
        <v>408</v>
      </c>
      <c r="Z502" s="56" t="s">
        <v>408</v>
      </c>
      <c r="AA502" s="56" t="s">
        <v>408</v>
      </c>
      <c r="AB502" s="52" t="s">
        <v>417</v>
      </c>
      <c r="AC502" s="52" t="s">
        <v>417</v>
      </c>
      <c r="AD502" s="52" t="s">
        <v>417</v>
      </c>
      <c r="AE502" s="52" t="s">
        <v>417</v>
      </c>
      <c r="AF502" s="52" t="s">
        <v>417</v>
      </c>
      <c r="AG502" s="52" t="s">
        <v>417</v>
      </c>
      <c r="AH502" s="52" t="s">
        <v>417</v>
      </c>
      <c r="AI502" s="52" t="s">
        <v>417</v>
      </c>
      <c r="AJ502" s="52" t="s">
        <v>417</v>
      </c>
      <c r="AK502" s="52" t="s">
        <v>417</v>
      </c>
      <c r="AL502" s="52" t="s">
        <v>417</v>
      </c>
      <c r="AM502" s="52" t="s">
        <v>417</v>
      </c>
      <c r="AN502" s="52" t="s">
        <v>417</v>
      </c>
      <c r="AO502" s="49" t="s">
        <v>417</v>
      </c>
      <c r="AP502" s="52" t="s">
        <v>417</v>
      </c>
      <c r="AQ502" s="56" t="s">
        <v>422</v>
      </c>
      <c r="AR502" s="56" t="s">
        <v>422</v>
      </c>
      <c r="AS502" s="56" t="s">
        <v>422</v>
      </c>
      <c r="AT502" s="56" t="s">
        <v>422</v>
      </c>
      <c r="AU502" s="51" t="s">
        <v>422</v>
      </c>
      <c r="AV502" s="55"/>
      <c r="AW502" s="55"/>
      <c r="AX502" s="55"/>
      <c r="AY502" s="55"/>
      <c r="AZ502" s="55"/>
    </row>
    <row r="503" ht="15.75" customHeight="1">
      <c r="A503" s="40">
        <v>451.0</v>
      </c>
      <c r="B503" s="28" t="s">
        <v>1990</v>
      </c>
      <c r="C503" s="28" t="s">
        <v>560</v>
      </c>
      <c r="D503" s="42">
        <f t="array" ref="D503">index(systems,match($A503,INDEX(systems,0,1),),3)</f>
        <v>-157.697</v>
      </c>
      <c r="E503" s="42">
        <f t="array" ref="E503">index(systems,match($A503,INDEX(systems,0,1),),4)</f>
        <v>-196.793</v>
      </c>
      <c r="F503" s="43" t="str">
        <f>IFERROR(__xludf.DUMMYFUNCTION("let(row, match($B503&amp;if($C503&lt;&gt;"""","" [""&amp;$C503&amp;""]"",""""),index(nebulae,,2),0),join("","",iferror(round(index(nebulae,row,5)/2,3),1),iferror(round(index(nebulae,row,6)/2,3),1),0))"),"1,1,0")</f>
        <v>1,1,0</v>
      </c>
      <c r="G503" s="44" t="s">
        <v>1991</v>
      </c>
      <c r="H503" s="45">
        <f t="array" ref="H503">let(systemId,match(A503,index(systems,0,1),),refSystemId,match($H$1,index(systems,0,1),),x,index(systems,systemId,3),y,index(systems,systemId,4),refX,index(systems,refSystemId,3),refY,index(systems,refSystemId,4),round(sqrt((x-refX)^2+(y-refY)^2),3))</f>
        <v>252.182</v>
      </c>
      <c r="I503" s="28" t="s">
        <v>676</v>
      </c>
      <c r="J503" s="48" t="s">
        <v>558</v>
      </c>
      <c r="K503" s="48" t="s">
        <v>558</v>
      </c>
      <c r="L503" s="48" t="s">
        <v>558</v>
      </c>
      <c r="M503" s="28" t="s">
        <v>558</v>
      </c>
      <c r="N503" s="28" t="s">
        <v>558</v>
      </c>
      <c r="O503" s="48" t="s">
        <v>558</v>
      </c>
      <c r="P503" s="48" t="s">
        <v>558</v>
      </c>
      <c r="Q503" s="48" t="s">
        <v>558</v>
      </c>
      <c r="R503" s="48" t="s">
        <v>558</v>
      </c>
      <c r="S503" s="48" t="s">
        <v>558</v>
      </c>
      <c r="T503" s="48" t="s">
        <v>558</v>
      </c>
      <c r="U503" s="48" t="s">
        <v>558</v>
      </c>
      <c r="V503" s="48" t="s">
        <v>558</v>
      </c>
      <c r="W503" s="48" t="s">
        <v>558</v>
      </c>
      <c r="X503" s="48" t="s">
        <v>558</v>
      </c>
      <c r="Y503" s="48" t="s">
        <v>558</v>
      </c>
      <c r="Z503" s="48" t="s">
        <v>558</v>
      </c>
      <c r="AA503" s="48" t="s">
        <v>558</v>
      </c>
      <c r="AB503" s="48" t="s">
        <v>558</v>
      </c>
      <c r="AC503" s="48" t="s">
        <v>558</v>
      </c>
      <c r="AD503" s="48" t="s">
        <v>558</v>
      </c>
      <c r="AE503" s="48" t="s">
        <v>558</v>
      </c>
      <c r="AF503" s="48" t="s">
        <v>558</v>
      </c>
      <c r="AG503" s="48" t="s">
        <v>558</v>
      </c>
      <c r="AH503" s="48" t="s">
        <v>558</v>
      </c>
      <c r="AI503" s="48" t="s">
        <v>558</v>
      </c>
      <c r="AJ503" s="48" t="s">
        <v>558</v>
      </c>
      <c r="AK503" s="48" t="s">
        <v>558</v>
      </c>
      <c r="AL503" s="48" t="s">
        <v>558</v>
      </c>
      <c r="AM503" s="48" t="s">
        <v>558</v>
      </c>
      <c r="AN503" s="48" t="s">
        <v>558</v>
      </c>
      <c r="AO503" s="48" t="s">
        <v>558</v>
      </c>
      <c r="AP503" s="48" t="s">
        <v>558</v>
      </c>
      <c r="AQ503" s="48" t="s">
        <v>558</v>
      </c>
      <c r="AR503" s="48" t="s">
        <v>676</v>
      </c>
      <c r="AS503" s="48" t="s">
        <v>676</v>
      </c>
      <c r="AT503" s="48" t="s">
        <v>676</v>
      </c>
      <c r="AU503" s="48" t="s">
        <v>677</v>
      </c>
      <c r="AV503" s="48" t="s">
        <v>677</v>
      </c>
      <c r="AW503" s="52" t="s">
        <v>677</v>
      </c>
      <c r="AX503" s="52" t="s">
        <v>677</v>
      </c>
      <c r="AY503" s="52" t="s">
        <v>1086</v>
      </c>
      <c r="AZ503" s="51" t="s">
        <v>1086</v>
      </c>
    </row>
    <row r="504" ht="15.75" customHeight="1">
      <c r="A504" s="40">
        <v>452.0</v>
      </c>
      <c r="B504" s="28" t="s">
        <v>1990</v>
      </c>
      <c r="C504" s="28" t="s">
        <v>733</v>
      </c>
      <c r="D504" s="42">
        <f t="array" ref="D504">index(systems,match($A504,INDEX(systems,0,1),),3)</f>
        <v>-172.97</v>
      </c>
      <c r="E504" s="42">
        <f t="array" ref="E504">index(systems,match($A504,INDEX(systems,0,1),),4)</f>
        <v>167.203</v>
      </c>
      <c r="F504" s="43" t="str">
        <f>IFERROR(__xludf.DUMMYFUNCTION("let(row, match($B504&amp;if($C504&lt;&gt;"""","" [""&amp;$C504&amp;""]"",""""),index(nebulae,,2),0),join("","",iferror(round(index(nebulae,row,5)/2,3),1),iferror(round(index(nebulae,row,6)/2,3),1),0))"),"1,1,0")</f>
        <v>1,1,0</v>
      </c>
      <c r="G504" s="44" t="s">
        <v>1992</v>
      </c>
      <c r="H504" s="45">
        <f t="array" ref="H504">let(systemId,match(A504,index(systems,0,1),),refSystemId,match($H$1,index(systems,0,1),),x,index(systems,systemId,3),y,index(systems,systemId,4),refX,index(systems,refSystemId,3),refY,index(systems,refSystemId,4),round(sqrt((x-refX)^2+(y-refY)^2),3))</f>
        <v>240.573</v>
      </c>
      <c r="I504" s="46" t="s">
        <v>408</v>
      </c>
      <c r="J504" s="46" t="s">
        <v>408</v>
      </c>
      <c r="K504" s="46" t="s">
        <v>408</v>
      </c>
      <c r="L504" s="46" t="s">
        <v>408</v>
      </c>
      <c r="M504" s="47" t="s">
        <v>408</v>
      </c>
      <c r="N504" s="28" t="s">
        <v>408</v>
      </c>
      <c r="O504" s="41"/>
      <c r="P504" s="48" t="s">
        <v>864</v>
      </c>
      <c r="Q504" s="48" t="s">
        <v>864</v>
      </c>
      <c r="R504" s="48" t="s">
        <v>864</v>
      </c>
      <c r="S504" s="48" t="s">
        <v>864</v>
      </c>
      <c r="T504" s="48" t="s">
        <v>864</v>
      </c>
      <c r="U504" s="48" t="s">
        <v>864</v>
      </c>
      <c r="V504" s="48" t="s">
        <v>864</v>
      </c>
      <c r="W504" s="48" t="s">
        <v>864</v>
      </c>
      <c r="X504" s="48" t="s">
        <v>864</v>
      </c>
      <c r="Y504" s="48" t="s">
        <v>864</v>
      </c>
      <c r="Z504" s="48" t="s">
        <v>864</v>
      </c>
      <c r="AA504" s="48" t="s">
        <v>865</v>
      </c>
      <c r="AB504" s="48" t="s">
        <v>865</v>
      </c>
      <c r="AC504" s="48" t="s">
        <v>865</v>
      </c>
      <c r="AD504" s="48" t="s">
        <v>865</v>
      </c>
      <c r="AE504" s="48" t="s">
        <v>865</v>
      </c>
      <c r="AF504" s="48" t="s">
        <v>865</v>
      </c>
      <c r="AG504" s="48" t="s">
        <v>865</v>
      </c>
      <c r="AH504" s="48" t="s">
        <v>866</v>
      </c>
      <c r="AI504" s="48" t="s">
        <v>789</v>
      </c>
      <c r="AJ504" s="48" t="s">
        <v>789</v>
      </c>
      <c r="AK504" s="48" t="s">
        <v>789</v>
      </c>
      <c r="AL504" s="48" t="s">
        <v>789</v>
      </c>
      <c r="AM504" s="48" t="s">
        <v>789</v>
      </c>
      <c r="AN504" s="48" t="s">
        <v>789</v>
      </c>
      <c r="AO504" s="48" t="s">
        <v>789</v>
      </c>
      <c r="AP504" s="48" t="s">
        <v>789</v>
      </c>
      <c r="AQ504" s="48" t="s">
        <v>789</v>
      </c>
      <c r="AR504" s="48" t="s">
        <v>789</v>
      </c>
      <c r="AS504" s="52" t="s">
        <v>789</v>
      </c>
      <c r="AT504" s="52" t="s">
        <v>530</v>
      </c>
      <c r="AU504" s="52" t="s">
        <v>530</v>
      </c>
      <c r="AV504" s="52" t="s">
        <v>530</v>
      </c>
      <c r="AW504" s="48" t="s">
        <v>530</v>
      </c>
      <c r="AX504" s="48" t="s">
        <v>530</v>
      </c>
      <c r="AY504" s="48" t="s">
        <v>417</v>
      </c>
      <c r="AZ504" s="51" t="s">
        <v>530</v>
      </c>
    </row>
    <row r="505" ht="15.75" customHeight="1">
      <c r="A505" s="40">
        <v>453.0</v>
      </c>
      <c r="B505" s="28" t="s">
        <v>1993</v>
      </c>
      <c r="C505" s="28" t="s">
        <v>560</v>
      </c>
      <c r="D505" s="42">
        <f t="array" ref="D505">index(systems,match($A505,INDEX(systems,0,1),),3)</f>
        <v>-153.871</v>
      </c>
      <c r="E505" s="42">
        <f t="array" ref="E505">index(systems,match($A505,INDEX(systems,0,1),),4)</f>
        <v>-233.875</v>
      </c>
      <c r="F505" s="43" t="str">
        <f>IFERROR(__xludf.DUMMYFUNCTION("let(row, match($B505&amp;if($C505&lt;&gt;"""","" [""&amp;$C505&amp;""]"",""""),index(nebulae,,2),0),join("","",iferror(round(index(nebulae,row,5)/2,3),1),iferror(round(index(nebulae,row,6)/2,3),1),0))"),"1,1,0")</f>
        <v>1,1,0</v>
      </c>
      <c r="G505" s="44" t="s">
        <v>1994</v>
      </c>
      <c r="H505" s="45">
        <f t="array" ref="H505">let(systemId,match(A505,index(systems,0,1),),refSystemId,match($H$1,index(systems,0,1),),x,index(systems,systemId,3),y,index(systems,systemId,4),refX,index(systems,refSystemId,3),refY,index(systems,refSystemId,4),round(sqrt((x-refX)^2+(y-refY)^2),3))</f>
        <v>279.953</v>
      </c>
      <c r="I505" s="28" t="s">
        <v>408</v>
      </c>
      <c r="J505" s="48" t="s">
        <v>408</v>
      </c>
      <c r="K505" s="48" t="s">
        <v>408</v>
      </c>
      <c r="L505" s="48" t="s">
        <v>408</v>
      </c>
      <c r="M505" s="28" t="s">
        <v>408</v>
      </c>
      <c r="N505" s="28" t="s">
        <v>408</v>
      </c>
      <c r="O505" s="41"/>
      <c r="P505" s="48" t="s">
        <v>560</v>
      </c>
      <c r="Q505" s="48" t="s">
        <v>560</v>
      </c>
      <c r="R505" s="48" t="s">
        <v>560</v>
      </c>
      <c r="S505" s="48" t="s">
        <v>560</v>
      </c>
      <c r="T505" s="48" t="s">
        <v>560</v>
      </c>
      <c r="U505" s="48" t="s">
        <v>560</v>
      </c>
      <c r="V505" s="48" t="s">
        <v>560</v>
      </c>
      <c r="W505" s="48" t="s">
        <v>560</v>
      </c>
      <c r="X505" s="48" t="s">
        <v>560</v>
      </c>
      <c r="Y505" s="48" t="s">
        <v>560</v>
      </c>
      <c r="Z505" s="48" t="s">
        <v>560</v>
      </c>
      <c r="AA505" s="48" t="s">
        <v>560</v>
      </c>
      <c r="AB505" s="48" t="s">
        <v>560</v>
      </c>
      <c r="AC505" s="48" t="s">
        <v>560</v>
      </c>
      <c r="AD505" s="48" t="s">
        <v>560</v>
      </c>
      <c r="AE505" s="48" t="s">
        <v>560</v>
      </c>
      <c r="AF505" s="48" t="s">
        <v>560</v>
      </c>
      <c r="AG505" s="48" t="s">
        <v>560</v>
      </c>
      <c r="AH505" s="48" t="s">
        <v>560</v>
      </c>
      <c r="AI505" s="48" t="s">
        <v>560</v>
      </c>
      <c r="AJ505" s="48" t="s">
        <v>560</v>
      </c>
      <c r="AK505" s="48" t="s">
        <v>560</v>
      </c>
      <c r="AL505" s="48" t="s">
        <v>560</v>
      </c>
      <c r="AM505" s="48" t="s">
        <v>560</v>
      </c>
      <c r="AN505" s="48" t="s">
        <v>560</v>
      </c>
      <c r="AO505" s="48" t="s">
        <v>560</v>
      </c>
      <c r="AP505" s="48" t="s">
        <v>560</v>
      </c>
      <c r="AQ505" s="48" t="s">
        <v>560</v>
      </c>
      <c r="AR505" s="48" t="s">
        <v>560</v>
      </c>
      <c r="AS505" s="48" t="s">
        <v>418</v>
      </c>
      <c r="AT505" s="48" t="s">
        <v>418</v>
      </c>
      <c r="AU505" s="48" t="s">
        <v>418</v>
      </c>
      <c r="AV505" s="48" t="s">
        <v>677</v>
      </c>
      <c r="AW505" s="48" t="s">
        <v>677</v>
      </c>
      <c r="AX505" s="48" t="s">
        <v>677</v>
      </c>
      <c r="AY505" s="48" t="s">
        <v>1086</v>
      </c>
      <c r="AZ505" s="51" t="s">
        <v>1086</v>
      </c>
    </row>
    <row r="506" ht="15.75" customHeight="1">
      <c r="A506" s="40">
        <v>454.0</v>
      </c>
      <c r="B506" s="28" t="s">
        <v>1993</v>
      </c>
      <c r="C506" s="28" t="s">
        <v>646</v>
      </c>
      <c r="D506" s="42">
        <f t="array" ref="D506">index(systems,match($A506,INDEX(systems,0,1),),3)</f>
        <v>0.521</v>
      </c>
      <c r="E506" s="42">
        <f t="array" ref="E506">index(systems,match($A506,INDEX(systems,0,1),),4)</f>
        <v>165.62</v>
      </c>
      <c r="F506" s="43" t="str">
        <f>IFERROR(__xludf.DUMMYFUNCTION("let(row, match($B506&amp;if($C506&lt;&gt;"""","" [""&amp;$C506&amp;""]"",""""),index(nebulae,,2),0),join("","",iferror(round(index(nebulae,row,5)/2,3),1),iferror(round(index(nebulae,row,6)/2,3),1),0))"),"1,1,0")</f>
        <v>1,1,0</v>
      </c>
      <c r="G506" s="44" t="s">
        <v>1995</v>
      </c>
      <c r="H506" s="45">
        <f t="array" ref="H506">let(systemId,match(A506,index(systems,0,1),),refSystemId,match($H$1,index(systems,0,1),),x,index(systems,systemId,3),y,index(systems,systemId,4),refX,index(systems,refSystemId,3),refY,index(systems,refSystemId,4),round(sqrt((x-refX)^2+(y-refY)^2),3))</f>
        <v>165.621</v>
      </c>
      <c r="I506" s="46" t="s">
        <v>408</v>
      </c>
      <c r="J506" s="46" t="s">
        <v>408</v>
      </c>
      <c r="K506" s="62" t="s">
        <v>408</v>
      </c>
      <c r="L506" s="46" t="s">
        <v>408</v>
      </c>
      <c r="M506" s="53"/>
      <c r="N506" s="28" t="s">
        <v>1996</v>
      </c>
      <c r="O506" s="48" t="s">
        <v>1996</v>
      </c>
      <c r="P506" s="48" t="s">
        <v>1996</v>
      </c>
      <c r="Q506" s="48" t="s">
        <v>1996</v>
      </c>
      <c r="R506" s="48" t="s">
        <v>1996</v>
      </c>
      <c r="S506" s="48" t="s">
        <v>1996</v>
      </c>
      <c r="T506" s="48" t="s">
        <v>1996</v>
      </c>
      <c r="U506" s="48" t="s">
        <v>1996</v>
      </c>
      <c r="V506" s="48" t="s">
        <v>1996</v>
      </c>
      <c r="W506" s="48" t="s">
        <v>1996</v>
      </c>
      <c r="X506" s="48" t="s">
        <v>525</v>
      </c>
      <c r="Y506" s="48" t="s">
        <v>1205</v>
      </c>
      <c r="Z506" s="48" t="s">
        <v>409</v>
      </c>
      <c r="AA506" s="48" t="s">
        <v>1957</v>
      </c>
      <c r="AB506" s="48" t="s">
        <v>1957</v>
      </c>
      <c r="AC506" s="48" t="s">
        <v>1957</v>
      </c>
      <c r="AD506" s="48" t="s">
        <v>1957</v>
      </c>
      <c r="AE506" s="48" t="s">
        <v>1957</v>
      </c>
      <c r="AF506" s="48" t="s">
        <v>1957</v>
      </c>
      <c r="AG506" s="48" t="s">
        <v>1204</v>
      </c>
      <c r="AH506" s="48" t="s">
        <v>1204</v>
      </c>
      <c r="AI506" s="48" t="s">
        <v>1204</v>
      </c>
      <c r="AJ506" s="48" t="s">
        <v>1204</v>
      </c>
      <c r="AK506" s="48" t="s">
        <v>1204</v>
      </c>
      <c r="AL506" s="48" t="s">
        <v>1204</v>
      </c>
      <c r="AM506" s="48" t="s">
        <v>1204</v>
      </c>
      <c r="AN506" s="48" t="s">
        <v>1205</v>
      </c>
      <c r="AO506" s="48" t="s">
        <v>1205</v>
      </c>
      <c r="AP506" s="48" t="s">
        <v>1205</v>
      </c>
      <c r="AQ506" s="48" t="s">
        <v>1205</v>
      </c>
      <c r="AR506" s="48" t="s">
        <v>1205</v>
      </c>
      <c r="AS506" s="48" t="s">
        <v>1205</v>
      </c>
      <c r="AT506" s="48" t="s">
        <v>1205</v>
      </c>
      <c r="AU506" s="48" t="s">
        <v>1205</v>
      </c>
      <c r="AV506" s="48" t="s">
        <v>1205</v>
      </c>
      <c r="AW506" s="48" t="s">
        <v>1205</v>
      </c>
      <c r="AX506" s="48" t="s">
        <v>1205</v>
      </c>
      <c r="AY506" s="48" t="s">
        <v>1205</v>
      </c>
      <c r="AZ506" s="28" t="s">
        <v>1205</v>
      </c>
    </row>
    <row r="507" ht="15.75" customHeight="1">
      <c r="A507" s="40">
        <v>455.0</v>
      </c>
      <c r="B507" s="28" t="s">
        <v>1997</v>
      </c>
      <c r="C507" s="41"/>
      <c r="D507" s="42">
        <f t="array" ref="D507">index(systems,match($A507,INDEX(systems,0,1),),3)</f>
        <v>111.4</v>
      </c>
      <c r="E507" s="42">
        <f t="array" ref="E507">index(systems,match($A507,INDEX(systems,0,1),),4)</f>
        <v>-164.975</v>
      </c>
      <c r="F507" s="43" t="str">
        <f>IFERROR(__xludf.DUMMYFUNCTION("let(row, match($B507&amp;if($C507&lt;&gt;"""","" [""&amp;$C507&amp;""]"",""""),index(nebulae,,2),0),join("","",iferror(round(index(nebulae,row,5)/2,3),1),iferror(round(index(nebulae,row,6)/2,3),1),0))"),"1,1,0")</f>
        <v>1,1,0</v>
      </c>
      <c r="G507" s="44" t="s">
        <v>1998</v>
      </c>
      <c r="H507" s="45">
        <f t="array" ref="H507">let(systemId,match(A507,index(systems,0,1),),refSystemId,match($H$1,index(systems,0,1),),x,index(systems,systemId,3),y,index(systems,systemId,4),refX,index(systems,refSystemId,3),refY,index(systems,refSystemId,4),round(sqrt((x-refX)^2+(y-refY)^2),3))</f>
        <v>199.065</v>
      </c>
      <c r="I507" s="53"/>
      <c r="J507" s="53"/>
      <c r="K507" s="53"/>
      <c r="L507" s="53"/>
      <c r="M507" s="46" t="s">
        <v>755</v>
      </c>
      <c r="N507" s="28" t="s">
        <v>1734</v>
      </c>
      <c r="O507" s="48" t="s">
        <v>1734</v>
      </c>
      <c r="P507" s="48" t="s">
        <v>1734</v>
      </c>
      <c r="Q507" s="48" t="s">
        <v>1734</v>
      </c>
      <c r="R507" s="48" t="s">
        <v>1734</v>
      </c>
      <c r="S507" s="48" t="s">
        <v>1734</v>
      </c>
      <c r="T507" s="48" t="s">
        <v>1734</v>
      </c>
      <c r="U507" s="48" t="s">
        <v>1734</v>
      </c>
      <c r="V507" s="48" t="s">
        <v>1734</v>
      </c>
      <c r="W507" s="48" t="s">
        <v>1734</v>
      </c>
      <c r="X507" s="48" t="s">
        <v>757</v>
      </c>
      <c r="Y507" s="48" t="s">
        <v>505</v>
      </c>
      <c r="Z507" s="48" t="s">
        <v>505</v>
      </c>
      <c r="AA507" s="48" t="s">
        <v>758</v>
      </c>
      <c r="AB507" s="48" t="s">
        <v>758</v>
      </c>
      <c r="AC507" s="48" t="s">
        <v>758</v>
      </c>
      <c r="AD507" s="48" t="s">
        <v>758</v>
      </c>
      <c r="AE507" s="48" t="s">
        <v>758</v>
      </c>
      <c r="AF507" s="48" t="s">
        <v>758</v>
      </c>
      <c r="AG507" s="48" t="s">
        <v>758</v>
      </c>
      <c r="AH507" s="48" t="s">
        <v>758</v>
      </c>
      <c r="AI507" s="48" t="s">
        <v>758</v>
      </c>
      <c r="AJ507" s="48" t="s">
        <v>758</v>
      </c>
      <c r="AK507" s="48" t="s">
        <v>758</v>
      </c>
      <c r="AL507" s="48" t="s">
        <v>758</v>
      </c>
      <c r="AM507" s="48" t="s">
        <v>758</v>
      </c>
      <c r="AN507" s="48" t="s">
        <v>758</v>
      </c>
      <c r="AO507" s="48" t="s">
        <v>505</v>
      </c>
      <c r="AP507" s="48" t="s">
        <v>505</v>
      </c>
      <c r="AQ507" s="48" t="s">
        <v>505</v>
      </c>
      <c r="AR507" s="48" t="s">
        <v>505</v>
      </c>
      <c r="AS507" s="48" t="s">
        <v>505</v>
      </c>
      <c r="AT507" s="48" t="s">
        <v>505</v>
      </c>
      <c r="AU507" s="48" t="s">
        <v>505</v>
      </c>
      <c r="AV507" s="48" t="s">
        <v>505</v>
      </c>
      <c r="AW507" s="48" t="s">
        <v>505</v>
      </c>
      <c r="AX507" s="48" t="s">
        <v>505</v>
      </c>
      <c r="AY507" s="48" t="s">
        <v>1999</v>
      </c>
      <c r="AZ507" s="28" t="s">
        <v>1999</v>
      </c>
    </row>
    <row r="508" ht="15.75" customHeight="1">
      <c r="A508" s="40">
        <v>456.0</v>
      </c>
      <c r="B508" s="28" t="s">
        <v>2000</v>
      </c>
      <c r="C508" s="41"/>
      <c r="D508" s="42">
        <f t="array" ref="D508">index(systems,match($A508,INDEX(systems,0,1),),3)</f>
        <v>-168.439</v>
      </c>
      <c r="E508" s="42">
        <f t="array" ref="E508">index(systems,match($A508,INDEX(systems,0,1),),4)</f>
        <v>-112.094</v>
      </c>
      <c r="F508" s="43" t="str">
        <f>IFERROR(__xludf.DUMMYFUNCTION("let(row, match($B508&amp;if($C508&lt;&gt;"""","" [""&amp;$C508&amp;""]"",""""),index(nebulae,,2),0),join("","",iferror(round(index(nebulae,row,5)/2,3),1),iferror(round(index(nebulae,row,6)/2,3),1),0))"),"1,1,0")</f>
        <v>1,1,0</v>
      </c>
      <c r="G508" s="44" t="s">
        <v>2001</v>
      </c>
      <c r="H508" s="45">
        <f t="array" ref="H508">let(systemId,match(A508,index(systems,0,1),),refSystemId,match($H$1,index(systems,0,1),),x,index(systems,systemId,3),y,index(systems,systemId,4),refX,index(systems,refSystemId,3),refY,index(systems,refSystemId,4),round(sqrt((x-refX)^2+(y-refY)^2),3))</f>
        <v>202.328</v>
      </c>
      <c r="I508" s="28" t="s">
        <v>408</v>
      </c>
      <c r="J508" s="41"/>
      <c r="K508" s="41"/>
      <c r="L508" s="28" t="s">
        <v>418</v>
      </c>
      <c r="M508" s="28" t="s">
        <v>560</v>
      </c>
      <c r="N508" s="28" t="s">
        <v>427</v>
      </c>
      <c r="O508" s="48" t="s">
        <v>427</v>
      </c>
      <c r="P508" s="48" t="s">
        <v>427</v>
      </c>
      <c r="Q508" s="48" t="s">
        <v>427</v>
      </c>
      <c r="R508" s="48" t="s">
        <v>427</v>
      </c>
      <c r="S508" s="48" t="s">
        <v>427</v>
      </c>
      <c r="T508" s="48" t="s">
        <v>427</v>
      </c>
      <c r="U508" s="48" t="s">
        <v>427</v>
      </c>
      <c r="V508" s="48" t="s">
        <v>427</v>
      </c>
      <c r="W508" s="48" t="s">
        <v>427</v>
      </c>
      <c r="X508" s="48" t="s">
        <v>427</v>
      </c>
      <c r="Y508" s="48" t="s">
        <v>427</v>
      </c>
      <c r="Z508" s="48" t="s">
        <v>427</v>
      </c>
      <c r="AA508" s="48" t="s">
        <v>427</v>
      </c>
      <c r="AB508" s="48" t="s">
        <v>427</v>
      </c>
      <c r="AC508" s="48" t="s">
        <v>427</v>
      </c>
      <c r="AD508" s="48" t="s">
        <v>427</v>
      </c>
      <c r="AE508" s="48" t="s">
        <v>427</v>
      </c>
      <c r="AF508" s="48" t="s">
        <v>427</v>
      </c>
      <c r="AG508" s="48" t="s">
        <v>427</v>
      </c>
      <c r="AH508" s="48" t="s">
        <v>427</v>
      </c>
      <c r="AI508" s="48" t="s">
        <v>427</v>
      </c>
      <c r="AJ508" s="48" t="s">
        <v>427</v>
      </c>
      <c r="AK508" s="48" t="s">
        <v>427</v>
      </c>
      <c r="AL508" s="48" t="s">
        <v>427</v>
      </c>
      <c r="AM508" s="48" t="s">
        <v>427</v>
      </c>
      <c r="AN508" s="48" t="s">
        <v>427</v>
      </c>
      <c r="AO508" s="48" t="s">
        <v>427</v>
      </c>
      <c r="AP508" s="48" t="s">
        <v>427</v>
      </c>
      <c r="AQ508" s="48" t="s">
        <v>427</v>
      </c>
      <c r="AR508" s="48" t="s">
        <v>426</v>
      </c>
      <c r="AS508" s="48" t="s">
        <v>426</v>
      </c>
      <c r="AT508" s="48" t="s">
        <v>946</v>
      </c>
      <c r="AU508" s="48" t="s">
        <v>946</v>
      </c>
      <c r="AV508" s="48" t="s">
        <v>946</v>
      </c>
      <c r="AW508" s="48" t="s">
        <v>946</v>
      </c>
      <c r="AX508" s="48" t="s">
        <v>605</v>
      </c>
      <c r="AY508" s="48" t="s">
        <v>605</v>
      </c>
      <c r="AZ508" s="49" t="s">
        <v>605</v>
      </c>
    </row>
    <row r="509" ht="15.75" customHeight="1">
      <c r="A509" s="40">
        <v>457.0</v>
      </c>
      <c r="B509" s="28" t="s">
        <v>2002</v>
      </c>
      <c r="C509" s="41"/>
      <c r="D509" s="42">
        <f t="array" ref="D509">index(systems,match($A509,INDEX(systems,0,1),),3)</f>
        <v>-5.436</v>
      </c>
      <c r="E509" s="42">
        <f t="array" ref="E509">index(systems,match($A509,INDEX(systems,0,1),),4)</f>
        <v>-159.326</v>
      </c>
      <c r="F509" s="43" t="str">
        <f>IFERROR(__xludf.DUMMYFUNCTION("let(row, match($B509&amp;if($C509&lt;&gt;"""","" [""&amp;$C509&amp;""]"",""""),index(nebulae,,2),0),join("","",iferror(round(index(nebulae,row,5)/2,3),1),iferror(round(index(nebulae,row,6)/2,3),1),0))"),"1,1,0")</f>
        <v>1,1,0</v>
      </c>
      <c r="G509" s="44" t="s">
        <v>2003</v>
      </c>
      <c r="H509" s="45">
        <f t="array" ref="H509">let(systemId,match(A509,index(systems,0,1),),refSystemId,match($H$1,index(systems,0,1),),x,index(systems,systemId,3),y,index(systems,systemId,4),refX,index(systems,refSystemId,3),refY,index(systems,refSystemId,4),round(sqrt((x-refX)^2+(y-refY)^2),3))</f>
        <v>159.419</v>
      </c>
      <c r="I509" s="28" t="s">
        <v>418</v>
      </c>
      <c r="J509" s="41"/>
      <c r="K509" s="41"/>
      <c r="L509" s="41"/>
      <c r="M509" s="28" t="s">
        <v>1268</v>
      </c>
      <c r="N509" s="28" t="s">
        <v>2004</v>
      </c>
      <c r="O509" s="48" t="s">
        <v>2004</v>
      </c>
      <c r="P509" s="48" t="s">
        <v>2004</v>
      </c>
      <c r="Q509" s="48" t="s">
        <v>2004</v>
      </c>
      <c r="R509" s="48" t="s">
        <v>2004</v>
      </c>
      <c r="S509" s="48" t="s">
        <v>2004</v>
      </c>
      <c r="T509" s="48" t="s">
        <v>2004</v>
      </c>
      <c r="U509" s="48" t="s">
        <v>2004</v>
      </c>
      <c r="V509" s="48" t="s">
        <v>2004</v>
      </c>
      <c r="W509" s="48" t="s">
        <v>2004</v>
      </c>
      <c r="X509" s="48" t="s">
        <v>2004</v>
      </c>
      <c r="Y509" s="48" t="s">
        <v>1126</v>
      </c>
      <c r="Z509" s="48" t="s">
        <v>2005</v>
      </c>
      <c r="AA509" s="48" t="s">
        <v>2006</v>
      </c>
      <c r="AB509" s="48" t="s">
        <v>2006</v>
      </c>
      <c r="AC509" s="48" t="s">
        <v>2006</v>
      </c>
      <c r="AD509" s="48" t="s">
        <v>2006</v>
      </c>
      <c r="AE509" s="48" t="s">
        <v>2006</v>
      </c>
      <c r="AF509" s="48" t="s">
        <v>2006</v>
      </c>
      <c r="AG509" s="48" t="s">
        <v>2006</v>
      </c>
      <c r="AH509" s="48" t="s">
        <v>2007</v>
      </c>
      <c r="AI509" s="48" t="s">
        <v>2007</v>
      </c>
      <c r="AJ509" s="48" t="s">
        <v>2007</v>
      </c>
      <c r="AK509" s="48" t="s">
        <v>2007</v>
      </c>
      <c r="AL509" s="48" t="s">
        <v>2007</v>
      </c>
      <c r="AM509" s="48" t="s">
        <v>2007</v>
      </c>
      <c r="AN509" s="48" t="s">
        <v>2008</v>
      </c>
      <c r="AO509" s="48" t="s">
        <v>2008</v>
      </c>
      <c r="AP509" s="48" t="s">
        <v>2008</v>
      </c>
      <c r="AQ509" s="48" t="s">
        <v>2008</v>
      </c>
      <c r="AR509" s="48" t="s">
        <v>2008</v>
      </c>
      <c r="AS509" s="48" t="s">
        <v>2008</v>
      </c>
      <c r="AT509" s="48" t="s">
        <v>2009</v>
      </c>
      <c r="AU509" s="48" t="s">
        <v>2009</v>
      </c>
      <c r="AV509" s="48" t="s">
        <v>765</v>
      </c>
      <c r="AW509" s="48" t="s">
        <v>818</v>
      </c>
      <c r="AX509" s="48" t="s">
        <v>545</v>
      </c>
      <c r="AY509" s="48" t="s">
        <v>545</v>
      </c>
      <c r="AZ509" s="28" t="s">
        <v>545</v>
      </c>
    </row>
    <row r="510" ht="15.75" customHeight="1">
      <c r="A510" s="40">
        <v>458.0</v>
      </c>
      <c r="B510" s="28" t="s">
        <v>2010</v>
      </c>
      <c r="C510" s="41"/>
      <c r="D510" s="42">
        <f t="array" ref="D510">index(systems,match($A510,INDEX(systems,0,1),),3)</f>
        <v>-299.83</v>
      </c>
      <c r="E510" s="42">
        <f t="array" ref="E510">index(systems,match($A510,INDEX(systems,0,1),),4)</f>
        <v>-291.844</v>
      </c>
      <c r="F510" s="43" t="str">
        <f>IFERROR(__xludf.DUMMYFUNCTION("let(row, match($B510&amp;if($C510&lt;&gt;"""","" [""&amp;$C510&amp;""]"",""""),index(nebulae,,2),0),join("","",iferror(round(index(nebulae,row,5)/2,3),1),iferror(round(index(nebulae,row,6)/2,3),1),0))"),"1,1,0")</f>
        <v>1,1,0</v>
      </c>
      <c r="G510" s="44" t="s">
        <v>2011</v>
      </c>
      <c r="H510" s="45">
        <f t="array" ref="H510">let(systemId,match(A510,index(systems,0,1),),refSystemId,match($H$1,index(systems,0,1),),x,index(systems,systemId,3),y,index(systems,systemId,4),refX,index(systems,refSystemId,3),refY,index(systems,refSystemId,4),round(sqrt((x-refX)^2+(y-refY)^2),3))</f>
        <v>418.415</v>
      </c>
      <c r="I510" s="53"/>
      <c r="J510" s="53"/>
      <c r="K510" s="53"/>
      <c r="L510" s="53"/>
      <c r="M510" s="53"/>
      <c r="N510" s="28" t="s">
        <v>558</v>
      </c>
      <c r="O510" s="48" t="s">
        <v>558</v>
      </c>
      <c r="P510" s="48" t="s">
        <v>1281</v>
      </c>
      <c r="Q510" s="48" t="s">
        <v>1281</v>
      </c>
      <c r="R510" s="48" t="s">
        <v>1281</v>
      </c>
      <c r="S510" s="48" t="s">
        <v>1281</v>
      </c>
      <c r="T510" s="48" t="s">
        <v>1281</v>
      </c>
      <c r="U510" s="48" t="s">
        <v>1281</v>
      </c>
      <c r="V510" s="48" t="s">
        <v>1281</v>
      </c>
      <c r="W510" s="48" t="s">
        <v>1281</v>
      </c>
      <c r="X510" s="48" t="s">
        <v>1281</v>
      </c>
      <c r="Y510" s="48" t="s">
        <v>1281</v>
      </c>
      <c r="Z510" s="48" t="s">
        <v>1281</v>
      </c>
      <c r="AA510" s="48" t="s">
        <v>1281</v>
      </c>
      <c r="AB510" s="48" t="s">
        <v>1281</v>
      </c>
      <c r="AC510" s="48" t="s">
        <v>1281</v>
      </c>
      <c r="AD510" s="48" t="s">
        <v>1281</v>
      </c>
      <c r="AE510" s="48" t="s">
        <v>1281</v>
      </c>
      <c r="AF510" s="48" t="s">
        <v>1281</v>
      </c>
      <c r="AG510" s="48" t="s">
        <v>1281</v>
      </c>
      <c r="AH510" s="48" t="s">
        <v>1281</v>
      </c>
      <c r="AI510" s="48" t="s">
        <v>1281</v>
      </c>
      <c r="AJ510" s="48" t="s">
        <v>1281</v>
      </c>
      <c r="AK510" s="48" t="s">
        <v>1281</v>
      </c>
      <c r="AL510" s="48" t="s">
        <v>1281</v>
      </c>
      <c r="AM510" s="48" t="s">
        <v>1281</v>
      </c>
      <c r="AN510" s="48" t="s">
        <v>1281</v>
      </c>
      <c r="AO510" s="48" t="s">
        <v>1281</v>
      </c>
      <c r="AP510" s="48" t="s">
        <v>1281</v>
      </c>
      <c r="AQ510" s="48" t="s">
        <v>1280</v>
      </c>
      <c r="AR510" s="48" t="s">
        <v>1280</v>
      </c>
      <c r="AS510" s="48" t="s">
        <v>1280</v>
      </c>
      <c r="AT510" s="48" t="s">
        <v>1280</v>
      </c>
      <c r="AU510" s="48" t="s">
        <v>1280</v>
      </c>
      <c r="AV510" s="48" t="s">
        <v>1280</v>
      </c>
      <c r="AW510" s="48" t="s">
        <v>1280</v>
      </c>
      <c r="AX510" s="48" t="s">
        <v>1281</v>
      </c>
      <c r="AY510" s="48" t="s">
        <v>1281</v>
      </c>
      <c r="AZ510" s="51" t="s">
        <v>1281</v>
      </c>
    </row>
    <row r="511" ht="15.75" customHeight="1">
      <c r="A511" s="40">
        <v>459.0</v>
      </c>
      <c r="B511" s="28" t="s">
        <v>2012</v>
      </c>
      <c r="C511" s="41"/>
      <c r="D511" s="42">
        <f t="array" ref="D511">index(systems,match($A511,INDEX(systems,0,1),),3)</f>
        <v>-377.634</v>
      </c>
      <c r="E511" s="42">
        <f t="array" ref="E511">index(systems,match($A511,INDEX(systems,0,1),),4)</f>
        <v>307.298</v>
      </c>
      <c r="F511" s="43" t="str">
        <f>IFERROR(__xludf.DUMMYFUNCTION("let(row, match($B511&amp;if($C511&lt;&gt;"""","" [""&amp;$C511&amp;""]"",""""),index(nebulae,,2),0),join("","",iferror(round(index(nebulae,row,5)/2,3),1),iferror(round(index(nebulae,row,6)/2,3),1),0))"),"1,1,0")</f>
        <v>1,1,0</v>
      </c>
      <c r="G511" s="44" t="s">
        <v>2013</v>
      </c>
      <c r="H511" s="45">
        <f t="array" ref="H511">let(systemId,match(A511,index(systems,0,1),),refSystemId,match($H$1,index(systems,0,1),),x,index(systems,systemId,3),y,index(systems,systemId,4),refX,index(systems,refSystemId,3),refY,index(systems,refSystemId,4),round(sqrt((x-refX)^2+(y-refY)^2),3))</f>
        <v>486.867</v>
      </c>
      <c r="I511" s="53"/>
      <c r="J511" s="53"/>
      <c r="K511" s="54"/>
      <c r="L511" s="54"/>
      <c r="M511" s="54"/>
      <c r="N511" s="49" t="s">
        <v>435</v>
      </c>
      <c r="O511" s="52" t="s">
        <v>435</v>
      </c>
      <c r="P511" s="48" t="s">
        <v>435</v>
      </c>
      <c r="Q511" s="52" t="s">
        <v>435</v>
      </c>
      <c r="R511" s="52" t="s">
        <v>435</v>
      </c>
      <c r="S511" s="48" t="s">
        <v>435</v>
      </c>
      <c r="T511" s="52" t="s">
        <v>435</v>
      </c>
      <c r="U511" s="52" t="s">
        <v>435</v>
      </c>
      <c r="V511" s="52" t="s">
        <v>435</v>
      </c>
      <c r="W511" s="52" t="s">
        <v>435</v>
      </c>
      <c r="X511" s="52" t="s">
        <v>435</v>
      </c>
      <c r="Y511" s="52" t="s">
        <v>435</v>
      </c>
      <c r="Z511" s="52" t="s">
        <v>435</v>
      </c>
      <c r="AA511" s="52" t="s">
        <v>1213</v>
      </c>
      <c r="AB511" s="52" t="s">
        <v>1213</v>
      </c>
      <c r="AC511" s="52" t="s">
        <v>1213</v>
      </c>
      <c r="AD511" s="52" t="s">
        <v>1213</v>
      </c>
      <c r="AE511" s="52" t="s">
        <v>1213</v>
      </c>
      <c r="AF511" s="52" t="s">
        <v>1213</v>
      </c>
      <c r="AG511" s="52" t="s">
        <v>1213</v>
      </c>
      <c r="AH511" s="52" t="s">
        <v>1214</v>
      </c>
      <c r="AI511" s="52" t="s">
        <v>592</v>
      </c>
      <c r="AJ511" s="52" t="s">
        <v>592</v>
      </c>
      <c r="AK511" s="52" t="s">
        <v>592</v>
      </c>
      <c r="AL511" s="52" t="s">
        <v>592</v>
      </c>
      <c r="AM511" s="52" t="s">
        <v>592</v>
      </c>
      <c r="AN511" s="52" t="s">
        <v>592</v>
      </c>
      <c r="AO511" s="48" t="s">
        <v>592</v>
      </c>
      <c r="AP511" s="48" t="s">
        <v>592</v>
      </c>
      <c r="AQ511" s="48" t="s">
        <v>592</v>
      </c>
      <c r="AR511" s="48" t="s">
        <v>592</v>
      </c>
      <c r="AS511" s="48" t="s">
        <v>592</v>
      </c>
      <c r="AT511" s="48" t="s">
        <v>593</v>
      </c>
      <c r="AU511" s="48" t="s">
        <v>593</v>
      </c>
      <c r="AV511" s="48" t="s">
        <v>593</v>
      </c>
      <c r="AW511" s="48" t="s">
        <v>594</v>
      </c>
      <c r="AX511" s="48" t="s">
        <v>594</v>
      </c>
      <c r="AY511" s="48" t="s">
        <v>1019</v>
      </c>
      <c r="AZ511" s="28" t="s">
        <v>1019</v>
      </c>
    </row>
    <row r="512" ht="15.75" customHeight="1">
      <c r="A512" s="40">
        <v>460.0</v>
      </c>
      <c r="B512" s="28" t="s">
        <v>2014</v>
      </c>
      <c r="C512" s="41"/>
      <c r="D512" s="42">
        <f t="array" ref="D512">index(systems,match($A512,INDEX(systems,0,1),),3)</f>
        <v>-203.78</v>
      </c>
      <c r="E512" s="42">
        <f t="array" ref="E512">index(systems,match($A512,INDEX(systems,0,1),),4)</f>
        <v>-419.341</v>
      </c>
      <c r="F512" s="43" t="str">
        <f>IFERROR(__xludf.DUMMYFUNCTION("let(row, match($B512&amp;if($C512&lt;&gt;"""","" [""&amp;$C512&amp;""]"",""""),index(nebulae,,2),0),join("","",iferror(round(index(nebulae,row,5)/2,3),1),iferror(round(index(nebulae,row,6)/2,3),1),0))"),"1,1,0")</f>
        <v>1,1,0</v>
      </c>
      <c r="G512" s="44" t="s">
        <v>2015</v>
      </c>
      <c r="H512" s="45">
        <f t="array" ref="H512">let(systemId,match(A512,index(systems,0,1),),refSystemId,match($H$1,index(systems,0,1),),x,index(systems,systemId,3),y,index(systems,systemId,4),refX,index(systems,refSystemId,3),refY,index(systems,refSystemId,4),round(sqrt((x-refX)^2+(y-refY)^2),3))</f>
        <v>466.233</v>
      </c>
      <c r="I512" s="46" t="s">
        <v>408</v>
      </c>
      <c r="J512" s="46" t="s">
        <v>408</v>
      </c>
      <c r="K512" s="46" t="s">
        <v>408</v>
      </c>
      <c r="L512" s="46" t="s">
        <v>408</v>
      </c>
      <c r="M512" s="46" t="s">
        <v>408</v>
      </c>
      <c r="N512" s="28" t="s">
        <v>576</v>
      </c>
      <c r="O512" s="48" t="s">
        <v>576</v>
      </c>
      <c r="P512" s="48" t="s">
        <v>609</v>
      </c>
      <c r="Q512" s="48" t="s">
        <v>609</v>
      </c>
      <c r="R512" s="48" t="s">
        <v>609</v>
      </c>
      <c r="S512" s="48" t="s">
        <v>609</v>
      </c>
      <c r="T512" s="48" t="s">
        <v>609</v>
      </c>
      <c r="U512" s="48" t="s">
        <v>609</v>
      </c>
      <c r="V512" s="48" t="s">
        <v>609</v>
      </c>
      <c r="W512" s="48" t="s">
        <v>609</v>
      </c>
      <c r="X512" s="48" t="s">
        <v>576</v>
      </c>
      <c r="Y512" s="48" t="s">
        <v>576</v>
      </c>
      <c r="Z512" s="48" t="s">
        <v>576</v>
      </c>
      <c r="AA512" s="48" t="s">
        <v>576</v>
      </c>
      <c r="AB512" s="48" t="s">
        <v>576</v>
      </c>
      <c r="AC512" s="48" t="s">
        <v>576</v>
      </c>
      <c r="AD512" s="48" t="s">
        <v>576</v>
      </c>
      <c r="AE512" s="48" t="s">
        <v>576</v>
      </c>
      <c r="AF512" s="48" t="s">
        <v>576</v>
      </c>
      <c r="AG512" s="48" t="s">
        <v>576</v>
      </c>
      <c r="AH512" s="48" t="s">
        <v>576</v>
      </c>
      <c r="AI512" s="48" t="s">
        <v>576</v>
      </c>
      <c r="AJ512" s="48" t="s">
        <v>576</v>
      </c>
      <c r="AK512" s="48" t="s">
        <v>576</v>
      </c>
      <c r="AL512" s="48" t="s">
        <v>576</v>
      </c>
      <c r="AM512" s="48" t="s">
        <v>576</v>
      </c>
      <c r="AN512" s="48" t="s">
        <v>576</v>
      </c>
      <c r="AO512" s="48" t="s">
        <v>576</v>
      </c>
      <c r="AP512" s="48" t="s">
        <v>576</v>
      </c>
      <c r="AQ512" s="48" t="s">
        <v>576</v>
      </c>
      <c r="AR512" s="48" t="s">
        <v>576</v>
      </c>
      <c r="AS512" s="48" t="s">
        <v>576</v>
      </c>
      <c r="AT512" s="48" t="s">
        <v>576</v>
      </c>
      <c r="AU512" s="48" t="s">
        <v>576</v>
      </c>
      <c r="AV512" s="48" t="s">
        <v>576</v>
      </c>
      <c r="AW512" s="48" t="s">
        <v>576</v>
      </c>
      <c r="AX512" s="48" t="s">
        <v>576</v>
      </c>
      <c r="AY512" s="48" t="s">
        <v>576</v>
      </c>
      <c r="AZ512" s="28" t="s">
        <v>576</v>
      </c>
    </row>
    <row r="513" ht="15.75" customHeight="1">
      <c r="A513" s="40">
        <v>461.0</v>
      </c>
      <c r="B513" s="28" t="s">
        <v>2016</v>
      </c>
      <c r="C513" s="41"/>
      <c r="D513" s="42">
        <f t="array" ref="D513">index(systems,match($A513,INDEX(systems,0,1),),3)</f>
        <v>-122.017</v>
      </c>
      <c r="E513" s="42">
        <f t="array" ref="E513">index(systems,match($A513,INDEX(systems,0,1),),4)</f>
        <v>67.163</v>
      </c>
      <c r="F513" s="43" t="str">
        <f>IFERROR(__xludf.DUMMYFUNCTION("let(row, match($B513&amp;if($C513&lt;&gt;"""","" [""&amp;$C513&amp;""]"",""""),index(nebulae,,2),0),join("","",iferror(round(index(nebulae,row,5)/2,3),1),iferror(round(index(nebulae,row,6)/2,3),1),0))"),"1,1,0")</f>
        <v>1,1,0</v>
      </c>
      <c r="G513" s="44" t="s">
        <v>2017</v>
      </c>
      <c r="H513" s="45">
        <f t="array" ref="H513">let(systemId,match(A513,index(systems,0,1),),refSystemId,match($H$1,index(systems,0,1),),x,index(systems,systemId,3),y,index(systems,systemId,4),refX,index(systems,refSystemId,3),refY,index(systems,refSystemId,4),round(sqrt((x-refX)^2+(y-refY)^2),3))</f>
        <v>139.28</v>
      </c>
      <c r="I513" s="28" t="s">
        <v>418</v>
      </c>
      <c r="J513" s="41"/>
      <c r="K513" s="41"/>
      <c r="L513" s="28" t="s">
        <v>523</v>
      </c>
      <c r="M513" s="48" t="s">
        <v>524</v>
      </c>
      <c r="N513" s="28" t="s">
        <v>812</v>
      </c>
      <c r="O513" s="48" t="s">
        <v>812</v>
      </c>
      <c r="P513" s="48" t="s">
        <v>812</v>
      </c>
      <c r="Q513" s="48" t="s">
        <v>812</v>
      </c>
      <c r="R513" s="48" t="s">
        <v>812</v>
      </c>
      <c r="S513" s="48" t="s">
        <v>812</v>
      </c>
      <c r="T513" s="48" t="s">
        <v>812</v>
      </c>
      <c r="U513" s="52" t="s">
        <v>812</v>
      </c>
      <c r="V513" s="52" t="s">
        <v>812</v>
      </c>
      <c r="W513" s="52" t="s">
        <v>812</v>
      </c>
      <c r="X513" s="52" t="s">
        <v>812</v>
      </c>
      <c r="Y513" s="52" t="s">
        <v>812</v>
      </c>
      <c r="Z513" s="52" t="s">
        <v>812</v>
      </c>
      <c r="AA513" s="52" t="s">
        <v>1187</v>
      </c>
      <c r="AB513" s="52" t="s">
        <v>1187</v>
      </c>
      <c r="AC513" s="52" t="s">
        <v>1187</v>
      </c>
      <c r="AD513" s="52" t="s">
        <v>1187</v>
      </c>
      <c r="AE513" s="52" t="s">
        <v>1187</v>
      </c>
      <c r="AF513" s="52" t="s">
        <v>1187</v>
      </c>
      <c r="AG513" s="52" t="s">
        <v>1187</v>
      </c>
      <c r="AH513" s="52" t="s">
        <v>1188</v>
      </c>
      <c r="AI513" s="52" t="s">
        <v>828</v>
      </c>
      <c r="AJ513" s="52" t="s">
        <v>828</v>
      </c>
      <c r="AK513" s="52" t="s">
        <v>828</v>
      </c>
      <c r="AL513" s="52" t="s">
        <v>828</v>
      </c>
      <c r="AM513" s="52" t="s">
        <v>828</v>
      </c>
      <c r="AN513" s="52" t="s">
        <v>828</v>
      </c>
      <c r="AO513" s="52" t="s">
        <v>828</v>
      </c>
      <c r="AP513" s="52" t="s">
        <v>828</v>
      </c>
      <c r="AQ513" s="52" t="s">
        <v>828</v>
      </c>
      <c r="AR513" s="52" t="s">
        <v>828</v>
      </c>
      <c r="AS513" s="52" t="s">
        <v>1201</v>
      </c>
      <c r="AT513" s="52" t="s">
        <v>455</v>
      </c>
      <c r="AU513" s="52" t="s">
        <v>455</v>
      </c>
      <c r="AV513" s="48" t="s">
        <v>455</v>
      </c>
      <c r="AW513" s="48" t="s">
        <v>455</v>
      </c>
      <c r="AX513" s="48" t="s">
        <v>530</v>
      </c>
      <c r="AY513" s="48" t="s">
        <v>530</v>
      </c>
      <c r="AZ513" s="28" t="s">
        <v>530</v>
      </c>
    </row>
    <row r="514" ht="15.75" customHeight="1">
      <c r="A514" s="40">
        <v>462.0</v>
      </c>
      <c r="B514" s="28" t="s">
        <v>2018</v>
      </c>
      <c r="C514" s="28" t="s">
        <v>2019</v>
      </c>
      <c r="D514" s="42">
        <f t="array" ref="D514">index(systems,match($A514,INDEX(systems,0,1),),3)</f>
        <v>-147.166</v>
      </c>
      <c r="E514" s="42">
        <f t="array" ref="E514">index(systems,match($A514,INDEX(systems,0,1),),4)</f>
        <v>-394.997</v>
      </c>
      <c r="F514" s="43" t="str">
        <f>IFERROR(__xludf.DUMMYFUNCTION("let(row, match($B514&amp;if($C514&lt;&gt;"""","" [""&amp;$C514&amp;""]"",""""),index(nebulae,,2),0),join("","",iferror(round(index(nebulae,row,5)/2,3),1),iferror(round(index(nebulae,row,6)/2,3),1),0))"),"1,1,0")</f>
        <v>1,1,0</v>
      </c>
      <c r="G514" s="44" t="s">
        <v>2020</v>
      </c>
      <c r="H514" s="45">
        <f t="array" ref="H514">let(systemId,match(A514,index(systems,0,1),),refSystemId,match($H$1,index(systems,0,1),),x,index(systems,systemId,3),y,index(systems,systemId,4),refX,index(systems,refSystemId,3),refY,index(systems,refSystemId,4),round(sqrt((x-refX)^2+(y-refY)^2),3))</f>
        <v>421.522</v>
      </c>
      <c r="I514" s="28" t="s">
        <v>408</v>
      </c>
      <c r="J514" s="28" t="s">
        <v>408</v>
      </c>
      <c r="K514" s="28" t="s">
        <v>408</v>
      </c>
      <c r="L514" s="28" t="s">
        <v>408</v>
      </c>
      <c r="M514" s="28" t="s">
        <v>408</v>
      </c>
      <c r="N514" s="28" t="s">
        <v>2021</v>
      </c>
      <c r="O514" s="48" t="s">
        <v>2021</v>
      </c>
      <c r="P514" s="48" t="s">
        <v>2022</v>
      </c>
      <c r="Q514" s="48" t="s">
        <v>2022</v>
      </c>
      <c r="R514" s="48" t="s">
        <v>2022</v>
      </c>
      <c r="S514" s="48" t="s">
        <v>2021</v>
      </c>
      <c r="T514" s="48" t="s">
        <v>2021</v>
      </c>
      <c r="U514" s="48" t="s">
        <v>2021</v>
      </c>
      <c r="V514" s="48" t="s">
        <v>2021</v>
      </c>
      <c r="W514" s="48" t="s">
        <v>2021</v>
      </c>
      <c r="X514" s="48" t="s">
        <v>2021</v>
      </c>
      <c r="Y514" s="48" t="s">
        <v>2021</v>
      </c>
      <c r="Z514" s="48" t="s">
        <v>2021</v>
      </c>
      <c r="AA514" s="48" t="s">
        <v>2021</v>
      </c>
      <c r="AB514" s="48" t="s">
        <v>2021</v>
      </c>
      <c r="AC514" s="48" t="s">
        <v>2021</v>
      </c>
      <c r="AD514" s="48" t="s">
        <v>2021</v>
      </c>
      <c r="AE514" s="48" t="s">
        <v>2021</v>
      </c>
      <c r="AF514" s="48" t="s">
        <v>2021</v>
      </c>
      <c r="AG514" s="48" t="s">
        <v>2021</v>
      </c>
      <c r="AH514" s="48" t="s">
        <v>2021</v>
      </c>
      <c r="AI514" s="48" t="s">
        <v>2021</v>
      </c>
      <c r="AJ514" s="48" t="s">
        <v>2021</v>
      </c>
      <c r="AK514" s="48" t="s">
        <v>2021</v>
      </c>
      <c r="AL514" s="48" t="s">
        <v>2021</v>
      </c>
      <c r="AM514" s="48" t="s">
        <v>2021</v>
      </c>
      <c r="AN514" s="48" t="s">
        <v>2021</v>
      </c>
      <c r="AO514" s="48" t="s">
        <v>2021</v>
      </c>
      <c r="AP514" s="48" t="s">
        <v>2021</v>
      </c>
      <c r="AQ514" s="48" t="s">
        <v>2021</v>
      </c>
      <c r="AR514" s="48" t="s">
        <v>2021</v>
      </c>
      <c r="AS514" s="48" t="s">
        <v>2021</v>
      </c>
      <c r="AT514" s="48" t="s">
        <v>2021</v>
      </c>
      <c r="AU514" s="48" t="s">
        <v>2021</v>
      </c>
      <c r="AV514" s="48" t="s">
        <v>2021</v>
      </c>
      <c r="AW514" s="48" t="s">
        <v>2021</v>
      </c>
      <c r="AX514" s="48" t="s">
        <v>2021</v>
      </c>
      <c r="AY514" s="48" t="s">
        <v>2021</v>
      </c>
      <c r="AZ514" s="51" t="s">
        <v>2021</v>
      </c>
    </row>
    <row r="515" ht="15.75" customHeight="1">
      <c r="A515" s="40">
        <v>463.0</v>
      </c>
      <c r="B515" s="28" t="s">
        <v>2023</v>
      </c>
      <c r="C515" s="41"/>
      <c r="D515" s="42">
        <f t="array" ref="D515">index(systems,match($A515,INDEX(systems,0,1),),3)</f>
        <v>-123.612</v>
      </c>
      <c r="E515" s="42">
        <f t="array" ref="E515">index(systems,match($A515,INDEX(systems,0,1),),4)</f>
        <v>-307.697</v>
      </c>
      <c r="F515" s="43" t="str">
        <f>IFERROR(__xludf.DUMMYFUNCTION("let(row, match($B515&amp;if($C515&lt;&gt;"""","" [""&amp;$C515&amp;""]"",""""),index(nebulae,,2),0),join("","",iferror(round(index(nebulae,row,5)/2,3),1),iferror(round(index(nebulae,row,6)/2,3),1),0))"),"1,1,0")</f>
        <v>1,1,0</v>
      </c>
      <c r="G515" s="44" t="s">
        <v>2024</v>
      </c>
      <c r="H515" s="45">
        <f t="array" ref="H515">let(systemId,match(A515,index(systems,0,1),),refSystemId,match($H$1,index(systems,0,1),),x,index(systems,systemId,3),y,index(systems,systemId,4),refX,index(systems,refSystemId,3),refY,index(systems,refSystemId,4),round(sqrt((x-refX)^2+(y-refY)^2),3))</f>
        <v>331.598</v>
      </c>
      <c r="I515" s="46" t="s">
        <v>408</v>
      </c>
      <c r="J515" s="47" t="s">
        <v>408</v>
      </c>
      <c r="K515" s="47" t="s">
        <v>408</v>
      </c>
      <c r="L515" s="48" t="s">
        <v>408</v>
      </c>
      <c r="M515" s="28" t="s">
        <v>408</v>
      </c>
      <c r="N515" s="28" t="s">
        <v>408</v>
      </c>
      <c r="O515" s="41"/>
      <c r="P515" s="48" t="s">
        <v>1110</v>
      </c>
      <c r="Q515" s="48" t="s">
        <v>1110</v>
      </c>
      <c r="R515" s="48" t="s">
        <v>1110</v>
      </c>
      <c r="S515" s="48" t="s">
        <v>1110</v>
      </c>
      <c r="T515" s="48" t="s">
        <v>1110</v>
      </c>
      <c r="U515" s="48" t="s">
        <v>1110</v>
      </c>
      <c r="V515" s="48" t="s">
        <v>1110</v>
      </c>
      <c r="W515" s="48" t="s">
        <v>1110</v>
      </c>
      <c r="X515" s="48" t="s">
        <v>560</v>
      </c>
      <c r="Y515" s="48" t="s">
        <v>560</v>
      </c>
      <c r="Z515" s="48" t="s">
        <v>560</v>
      </c>
      <c r="AA515" s="48" t="s">
        <v>560</v>
      </c>
      <c r="AB515" s="48" t="s">
        <v>560</v>
      </c>
      <c r="AC515" s="48" t="s">
        <v>560</v>
      </c>
      <c r="AD515" s="48" t="s">
        <v>560</v>
      </c>
      <c r="AE515" s="48" t="s">
        <v>560</v>
      </c>
      <c r="AF515" s="48" t="s">
        <v>560</v>
      </c>
      <c r="AG515" s="48" t="s">
        <v>560</v>
      </c>
      <c r="AH515" s="48" t="s">
        <v>560</v>
      </c>
      <c r="AI515" s="48" t="s">
        <v>560</v>
      </c>
      <c r="AJ515" s="48" t="s">
        <v>560</v>
      </c>
      <c r="AK515" s="48" t="s">
        <v>560</v>
      </c>
      <c r="AL515" s="48" t="s">
        <v>560</v>
      </c>
      <c r="AM515" s="48" t="s">
        <v>560</v>
      </c>
      <c r="AN515" s="48" t="s">
        <v>560</v>
      </c>
      <c r="AO515" s="48" t="s">
        <v>560</v>
      </c>
      <c r="AP515" s="48" t="s">
        <v>560</v>
      </c>
      <c r="AQ515" s="48" t="s">
        <v>560</v>
      </c>
      <c r="AR515" s="48" t="s">
        <v>560</v>
      </c>
      <c r="AS515" s="48" t="s">
        <v>418</v>
      </c>
      <c r="AT515" s="48" t="s">
        <v>418</v>
      </c>
      <c r="AU515" s="48" t="s">
        <v>418</v>
      </c>
      <c r="AV515" s="48" t="s">
        <v>418</v>
      </c>
      <c r="AW515" s="48" t="s">
        <v>418</v>
      </c>
      <c r="AX515" s="48" t="s">
        <v>418</v>
      </c>
      <c r="AY515" s="48" t="s">
        <v>969</v>
      </c>
      <c r="AZ515" s="28" t="s">
        <v>969</v>
      </c>
    </row>
    <row r="516" ht="15.75" customHeight="1">
      <c r="A516" s="40">
        <v>464.0</v>
      </c>
      <c r="B516" s="28" t="s">
        <v>2025</v>
      </c>
      <c r="C516" s="41"/>
      <c r="D516" s="42">
        <f t="array" ref="D516">index(systems,match($A516,INDEX(systems,0,1),),3)</f>
        <v>310.184</v>
      </c>
      <c r="E516" s="42">
        <f t="array" ref="E516">index(systems,match($A516,INDEX(systems,0,1),),4)</f>
        <v>-56.394</v>
      </c>
      <c r="F516" s="43" t="str">
        <f>IFERROR(__xludf.DUMMYFUNCTION("let(row, match($B516&amp;if($C516&lt;&gt;"""","" [""&amp;$C516&amp;""]"",""""),index(nebulae,,2),0),join("","",iferror(round(index(nebulae,row,5)/2,3),1),iferror(round(index(nebulae,row,6)/2,3),1),0))"),"1,1,0")</f>
        <v>1,1,0</v>
      </c>
      <c r="G516" s="44" t="s">
        <v>2026</v>
      </c>
      <c r="H516" s="45">
        <f t="array" ref="H516">let(systemId,match(A516,index(systems,0,1),),refSystemId,match($H$1,index(systems,0,1),),x,index(systems,systemId,3),y,index(systems,systemId,4),refX,index(systems,refSystemId,3),refY,index(systems,refSystemId,4),round(sqrt((x-refX)^2+(y-refY)^2),3))</f>
        <v>315.269</v>
      </c>
      <c r="I516" s="41"/>
      <c r="J516" s="28" t="s">
        <v>418</v>
      </c>
      <c r="K516" s="41"/>
      <c r="L516" s="41"/>
      <c r="M516" s="41"/>
      <c r="N516" s="28" t="s">
        <v>1574</v>
      </c>
      <c r="O516" s="48" t="s">
        <v>1574</v>
      </c>
      <c r="P516" s="48" t="s">
        <v>1574</v>
      </c>
      <c r="Q516" s="48" t="s">
        <v>1574</v>
      </c>
      <c r="R516" s="48" t="s">
        <v>1574</v>
      </c>
      <c r="S516" s="48" t="s">
        <v>1574</v>
      </c>
      <c r="T516" s="48" t="s">
        <v>1574</v>
      </c>
      <c r="U516" s="48" t="s">
        <v>1574</v>
      </c>
      <c r="V516" s="48" t="s">
        <v>1574</v>
      </c>
      <c r="W516" s="48" t="s">
        <v>1574</v>
      </c>
      <c r="X516" s="48" t="s">
        <v>1574</v>
      </c>
      <c r="Y516" s="48" t="s">
        <v>1575</v>
      </c>
      <c r="Z516" s="48" t="s">
        <v>1575</v>
      </c>
      <c r="AA516" s="48" t="s">
        <v>1576</v>
      </c>
      <c r="AB516" s="48" t="s">
        <v>1576</v>
      </c>
      <c r="AC516" s="48" t="s">
        <v>1576</v>
      </c>
      <c r="AD516" s="48" t="s">
        <v>1576</v>
      </c>
      <c r="AE516" s="48" t="s">
        <v>1576</v>
      </c>
      <c r="AF516" s="48" t="s">
        <v>1576</v>
      </c>
      <c r="AG516" s="48" t="s">
        <v>1576</v>
      </c>
      <c r="AH516" s="48" t="s">
        <v>1576</v>
      </c>
      <c r="AI516" s="48" t="s">
        <v>1576</v>
      </c>
      <c r="AJ516" s="48" t="s">
        <v>1576</v>
      </c>
      <c r="AK516" s="48" t="s">
        <v>1576</v>
      </c>
      <c r="AL516" s="48" t="s">
        <v>1576</v>
      </c>
      <c r="AM516" s="48" t="s">
        <v>1576</v>
      </c>
      <c r="AN516" s="48" t="s">
        <v>1576</v>
      </c>
      <c r="AO516" s="48" t="s">
        <v>1575</v>
      </c>
      <c r="AP516" s="48" t="s">
        <v>1575</v>
      </c>
      <c r="AQ516" s="48" t="s">
        <v>1575</v>
      </c>
      <c r="AR516" s="48" t="s">
        <v>1575</v>
      </c>
      <c r="AS516" s="48" t="s">
        <v>1575</v>
      </c>
      <c r="AT516" s="48" t="s">
        <v>1575</v>
      </c>
      <c r="AU516" s="48" t="s">
        <v>1575</v>
      </c>
      <c r="AV516" s="48" t="s">
        <v>1575</v>
      </c>
      <c r="AW516" s="48" t="s">
        <v>1575</v>
      </c>
      <c r="AX516" s="48" t="s">
        <v>1575</v>
      </c>
      <c r="AY516" s="48" t="s">
        <v>1575</v>
      </c>
      <c r="AZ516" s="28" t="s">
        <v>1575</v>
      </c>
    </row>
    <row r="517" ht="15.75" customHeight="1">
      <c r="A517" s="40">
        <v>465.0</v>
      </c>
      <c r="B517" s="28" t="s">
        <v>2027</v>
      </c>
      <c r="C517" s="41"/>
      <c r="D517" s="42">
        <f t="array" ref="D517">index(systems,match($A517,INDEX(systems,0,1),),3)</f>
        <v>38.133</v>
      </c>
      <c r="E517" s="42">
        <f t="array" ref="E517">index(systems,match($A517,INDEX(systems,0,1),),4)</f>
        <v>-172.157</v>
      </c>
      <c r="F517" s="43" t="str">
        <f>IFERROR(__xludf.DUMMYFUNCTION("let(row, match($B517&amp;if($C517&lt;&gt;"""","" [""&amp;$C517&amp;""]"",""""),index(nebulae,,2),0),join("","",iferror(round(index(nebulae,row,5)/2,3),1),iferror(round(index(nebulae,row,6)/2,3),1),0))"),"1,1,0")</f>
        <v>1,1,0</v>
      </c>
      <c r="G517" s="44" t="s">
        <v>2028</v>
      </c>
      <c r="H517" s="45">
        <f t="array" ref="H517">let(systemId,match(A517,index(systems,0,1),),refSystemId,match($H$1,index(systems,0,1),),x,index(systems,systemId,3),y,index(systems,systemId,4),refX,index(systems,refSystemId,3),refY,index(systems,refSystemId,4),round(sqrt((x-refX)^2+(y-refY)^2),3))</f>
        <v>176.33</v>
      </c>
      <c r="I517" s="46" t="s">
        <v>2029</v>
      </c>
      <c r="J517" s="46" t="s">
        <v>2030</v>
      </c>
      <c r="K517" s="47" t="s">
        <v>2030</v>
      </c>
      <c r="L517" s="47" t="s">
        <v>2030</v>
      </c>
      <c r="M517" s="46" t="s">
        <v>2030</v>
      </c>
      <c r="N517" s="28" t="s">
        <v>2031</v>
      </c>
      <c r="O517" s="48" t="s">
        <v>2031</v>
      </c>
      <c r="P517" s="48" t="s">
        <v>2031</v>
      </c>
      <c r="Q517" s="48" t="s">
        <v>2031</v>
      </c>
      <c r="R517" s="48" t="s">
        <v>2031</v>
      </c>
      <c r="S517" s="48" t="s">
        <v>2031</v>
      </c>
      <c r="T517" s="48" t="s">
        <v>2031</v>
      </c>
      <c r="U517" s="48" t="s">
        <v>2031</v>
      </c>
      <c r="V517" s="48" t="s">
        <v>2031</v>
      </c>
      <c r="W517" s="48" t="s">
        <v>2031</v>
      </c>
      <c r="X517" s="48" t="s">
        <v>2031</v>
      </c>
      <c r="Y517" s="48" t="s">
        <v>2031</v>
      </c>
      <c r="Z517" s="48" t="s">
        <v>2031</v>
      </c>
      <c r="AA517" s="48" t="s">
        <v>2031</v>
      </c>
      <c r="AB517" s="48" t="s">
        <v>2031</v>
      </c>
      <c r="AC517" s="48" t="s">
        <v>2031</v>
      </c>
      <c r="AD517" s="48" t="s">
        <v>2031</v>
      </c>
      <c r="AE517" s="48" t="s">
        <v>2031</v>
      </c>
      <c r="AF517" s="48" t="s">
        <v>2031</v>
      </c>
      <c r="AG517" s="48" t="s">
        <v>2031</v>
      </c>
      <c r="AH517" s="48" t="s">
        <v>2031</v>
      </c>
      <c r="AI517" s="48" t="s">
        <v>2031</v>
      </c>
      <c r="AJ517" s="48" t="s">
        <v>2031</v>
      </c>
      <c r="AK517" s="48" t="s">
        <v>2031</v>
      </c>
      <c r="AL517" s="48" t="s">
        <v>2031</v>
      </c>
      <c r="AM517" s="48" t="s">
        <v>2031</v>
      </c>
      <c r="AN517" s="48" t="s">
        <v>2031</v>
      </c>
      <c r="AO517" s="48" t="s">
        <v>2031</v>
      </c>
      <c r="AP517" s="48" t="s">
        <v>2031</v>
      </c>
      <c r="AQ517" s="48" t="s">
        <v>2031</v>
      </c>
      <c r="AR517" s="48" t="s">
        <v>2031</v>
      </c>
      <c r="AS517" s="48" t="s">
        <v>2031</v>
      </c>
      <c r="AT517" s="48" t="s">
        <v>2031</v>
      </c>
      <c r="AU517" s="48" t="s">
        <v>2031</v>
      </c>
      <c r="AV517" s="48" t="s">
        <v>2031</v>
      </c>
      <c r="AW517" s="48" t="s">
        <v>2031</v>
      </c>
      <c r="AX517" s="48" t="s">
        <v>2031</v>
      </c>
      <c r="AY517" s="48" t="s">
        <v>2031</v>
      </c>
      <c r="AZ517" s="28" t="s">
        <v>2031</v>
      </c>
    </row>
    <row r="518" ht="15.75" customHeight="1">
      <c r="A518" s="40">
        <v>466.0</v>
      </c>
      <c r="B518" s="28" t="s">
        <v>2032</v>
      </c>
      <c r="C518" s="41"/>
      <c r="D518" s="42">
        <f t="array" ref="D518">index(systems,match($A518,INDEX(systems,0,1),),3)</f>
        <v>12.917</v>
      </c>
      <c r="E518" s="42">
        <f t="array" ref="E518">index(systems,match($A518,INDEX(systems,0,1),),4)</f>
        <v>-0.564</v>
      </c>
      <c r="F518" s="43" t="str">
        <f>IFERROR(__xludf.DUMMYFUNCTION("let(row, match($B518&amp;if($C518&lt;&gt;"""","" [""&amp;$C518&amp;""]"",""""),index(nebulae,,2),0),join("","",iferror(round(index(nebulae,row,5)/2,3),1),iferror(round(index(nebulae,row,6)/2,3),1),0))"),"1,1,0")</f>
        <v>1,1,0</v>
      </c>
      <c r="G518" s="44" t="s">
        <v>2033</v>
      </c>
      <c r="H518" s="63">
        <f t="array" ref="H518">let(systemId,match(A518,index(systems,0,1),),refSystemId,match($H$1,index(systems,0,1),),x,index(systems,systemId,3),y,index(systems,systemId,4),refX,index(systems,refSystemId,3),refY,index(systems,refSystemId,4),round(sqrt((x-refX)^2+(y-refY)^2),3))</f>
        <v>12.929</v>
      </c>
      <c r="I518" s="28" t="s">
        <v>1275</v>
      </c>
      <c r="J518" s="28" t="s">
        <v>508</v>
      </c>
      <c r="K518" s="28" t="s">
        <v>508</v>
      </c>
      <c r="L518" s="28" t="s">
        <v>508</v>
      </c>
      <c r="M518" s="28" t="s">
        <v>508</v>
      </c>
      <c r="N518" s="28" t="s">
        <v>1276</v>
      </c>
      <c r="O518" s="48" t="s">
        <v>1276</v>
      </c>
      <c r="P518" s="48" t="s">
        <v>1276</v>
      </c>
      <c r="Q518" s="48" t="s">
        <v>1276</v>
      </c>
      <c r="R518" s="48" t="s">
        <v>1277</v>
      </c>
      <c r="S518" s="48" t="s">
        <v>1276</v>
      </c>
      <c r="T518" s="28" t="s">
        <v>1276</v>
      </c>
      <c r="U518" s="48" t="s">
        <v>519</v>
      </c>
      <c r="V518" s="48" t="s">
        <v>519</v>
      </c>
      <c r="W518" s="48" t="s">
        <v>519</v>
      </c>
      <c r="X518" s="48" t="s">
        <v>519</v>
      </c>
      <c r="Y518" s="48" t="s">
        <v>584</v>
      </c>
      <c r="Z518" s="48" t="s">
        <v>584</v>
      </c>
      <c r="AA518" s="48" t="s">
        <v>539</v>
      </c>
      <c r="AB518" s="48" t="s">
        <v>539</v>
      </c>
      <c r="AC518" s="48" t="s">
        <v>539</v>
      </c>
      <c r="AD518" s="48" t="s">
        <v>539</v>
      </c>
      <c r="AE518" s="48" t="s">
        <v>539</v>
      </c>
      <c r="AF518" s="48" t="s">
        <v>539</v>
      </c>
      <c r="AG518" s="48" t="s">
        <v>539</v>
      </c>
      <c r="AH518" s="48" t="s">
        <v>418</v>
      </c>
      <c r="AI518" s="48" t="s">
        <v>418</v>
      </c>
      <c r="AJ518" s="48" t="s">
        <v>418</v>
      </c>
      <c r="AK518" s="48" t="s">
        <v>418</v>
      </c>
      <c r="AL518" s="48" t="s">
        <v>418</v>
      </c>
      <c r="AM518" s="48" t="s">
        <v>418</v>
      </c>
      <c r="AN518" s="48" t="s">
        <v>418</v>
      </c>
      <c r="AO518" s="48" t="s">
        <v>516</v>
      </c>
      <c r="AP518" s="48" t="s">
        <v>516</v>
      </c>
      <c r="AQ518" s="48" t="s">
        <v>516</v>
      </c>
      <c r="AR518" s="48" t="s">
        <v>517</v>
      </c>
      <c r="AS518" s="48" t="s">
        <v>930</v>
      </c>
      <c r="AT518" s="48" t="s">
        <v>930</v>
      </c>
      <c r="AU518" s="48" t="s">
        <v>930</v>
      </c>
      <c r="AV518" s="52" t="s">
        <v>930</v>
      </c>
      <c r="AW518" s="52" t="s">
        <v>930</v>
      </c>
      <c r="AX518" s="48" t="s">
        <v>931</v>
      </c>
      <c r="AY518" s="52" t="s">
        <v>931</v>
      </c>
      <c r="AZ518" s="51" t="s">
        <v>933</v>
      </c>
    </row>
    <row r="519" ht="15.75" customHeight="1">
      <c r="A519" s="40">
        <v>467.0</v>
      </c>
      <c r="B519" s="28" t="s">
        <v>2034</v>
      </c>
      <c r="C519" s="41"/>
      <c r="D519" s="42">
        <f t="array" ref="D519">index(systems,match($A519,INDEX(systems,0,1),),3)</f>
        <v>8.003</v>
      </c>
      <c r="E519" s="42">
        <f t="array" ref="E519">index(systems,match($A519,INDEX(systems,0,1),),4)</f>
        <v>-41.409</v>
      </c>
      <c r="F519" s="43" t="str">
        <f>IFERROR(__xludf.DUMMYFUNCTION("let(row, match($B519&amp;if($C519&lt;&gt;"""","" [""&amp;$C519&amp;""]"",""""),index(nebulae,,2),0),join("","",iferror(round(index(nebulae,row,5)/2,3),1),iferror(round(index(nebulae,row,6)/2,3),1),0))"),"1,1,0")</f>
        <v>1,1,0</v>
      </c>
      <c r="G519" s="44" t="s">
        <v>2035</v>
      </c>
      <c r="H519" s="72">
        <f t="array" ref="H519">let(systemId,match(A519,index(systems,0,1),),refSystemId,match($H$1,index(systems,0,1),),x,index(systems,systemId,3),y,index(systems,systemId,4),refX,index(systems,refSystemId,3),refY,index(systems,refSystemId,4),round(sqrt((x-refX)^2+(y-refY)^2),3))</f>
        <v>42.175</v>
      </c>
      <c r="I519" s="46" t="s">
        <v>418</v>
      </c>
      <c r="J519" s="47" t="s">
        <v>418</v>
      </c>
      <c r="K519" s="46" t="s">
        <v>418</v>
      </c>
      <c r="L519" s="46" t="s">
        <v>508</v>
      </c>
      <c r="M519" s="46" t="s">
        <v>508</v>
      </c>
      <c r="N519" s="28" t="s">
        <v>509</v>
      </c>
      <c r="O519" s="48" t="s">
        <v>509</v>
      </c>
      <c r="P519" s="48" t="s">
        <v>509</v>
      </c>
      <c r="Q519" s="48" t="s">
        <v>509</v>
      </c>
      <c r="R519" s="48" t="s">
        <v>510</v>
      </c>
      <c r="S519" s="48" t="s">
        <v>509</v>
      </c>
      <c r="T519" s="48" t="s">
        <v>519</v>
      </c>
      <c r="U519" s="48" t="s">
        <v>541</v>
      </c>
      <c r="V519" s="48" t="s">
        <v>541</v>
      </c>
      <c r="W519" s="48" t="s">
        <v>541</v>
      </c>
      <c r="X519" s="48" t="s">
        <v>541</v>
      </c>
      <c r="Y519" s="48" t="s">
        <v>536</v>
      </c>
      <c r="Z519" s="48" t="s">
        <v>514</v>
      </c>
      <c r="AA519" s="48" t="s">
        <v>515</v>
      </c>
      <c r="AB519" s="48" t="s">
        <v>515</v>
      </c>
      <c r="AC519" s="48" t="s">
        <v>515</v>
      </c>
      <c r="AD519" s="48" t="s">
        <v>515</v>
      </c>
      <c r="AE519" s="48" t="s">
        <v>515</v>
      </c>
      <c r="AF519" s="48" t="s">
        <v>515</v>
      </c>
      <c r="AG519" s="48" t="s">
        <v>515</v>
      </c>
      <c r="AH519" s="48" t="s">
        <v>2036</v>
      </c>
      <c r="AI519" s="48" t="s">
        <v>2036</v>
      </c>
      <c r="AJ519" s="48" t="s">
        <v>2036</v>
      </c>
      <c r="AK519" s="48" t="s">
        <v>2036</v>
      </c>
      <c r="AL519" s="48" t="s">
        <v>2036</v>
      </c>
      <c r="AM519" s="48" t="s">
        <v>2036</v>
      </c>
      <c r="AN519" s="48" t="s">
        <v>2036</v>
      </c>
      <c r="AO519" s="48" t="s">
        <v>2036</v>
      </c>
      <c r="AP519" s="48" t="s">
        <v>516</v>
      </c>
      <c r="AQ519" s="48" t="s">
        <v>516</v>
      </c>
      <c r="AR519" s="48" t="s">
        <v>517</v>
      </c>
      <c r="AS519" s="48" t="s">
        <v>930</v>
      </c>
      <c r="AT519" s="48" t="s">
        <v>930</v>
      </c>
      <c r="AU519" s="48" t="s">
        <v>930</v>
      </c>
      <c r="AV519" s="52" t="s">
        <v>930</v>
      </c>
      <c r="AW519" s="52" t="s">
        <v>930</v>
      </c>
      <c r="AX519" s="48" t="s">
        <v>931</v>
      </c>
      <c r="AY519" s="48" t="s">
        <v>541</v>
      </c>
      <c r="AZ519" s="28" t="s">
        <v>541</v>
      </c>
    </row>
    <row r="520" ht="15.75" customHeight="1">
      <c r="A520" s="40">
        <v>468.0</v>
      </c>
      <c r="B520" s="28" t="s">
        <v>2037</v>
      </c>
      <c r="C520" s="41"/>
      <c r="D520" s="42">
        <f t="array" ref="D520">index(systems,match($A520,INDEX(systems,0,1),),3)</f>
        <v>340.416</v>
      </c>
      <c r="E520" s="42">
        <f t="array" ref="E520">index(systems,match($A520,INDEX(systems,0,1),),4)</f>
        <v>105.709</v>
      </c>
      <c r="F520" s="43" t="str">
        <f>IFERROR(__xludf.DUMMYFUNCTION("let(row, match($B520&amp;if($C520&lt;&gt;"""","" [""&amp;$C520&amp;""]"",""""),index(nebulae,,2),0),join("","",iferror(round(index(nebulae,row,5)/2,3),1),iferror(round(index(nebulae,row,6)/2,3),1),0))"),"1,1,0")</f>
        <v>1,1,0</v>
      </c>
      <c r="G520" s="44" t="s">
        <v>2038</v>
      </c>
      <c r="H520" s="45">
        <f t="array" ref="H520">let(systemId,match(A520,index(systems,0,1),),refSystemId,match($H$1,index(systems,0,1),),x,index(systems,systemId,3),y,index(systems,systemId,4),refX,index(systems,refSystemId,3),refY,index(systems,refSystemId,4),round(sqrt((x-refX)^2+(y-refY)^2),3))</f>
        <v>356.451</v>
      </c>
      <c r="I520" s="28" t="s">
        <v>408</v>
      </c>
      <c r="J520" s="28" t="s">
        <v>408</v>
      </c>
      <c r="K520" s="28" t="s">
        <v>408</v>
      </c>
      <c r="L520" s="48" t="s">
        <v>408</v>
      </c>
      <c r="M520" s="48" t="s">
        <v>408</v>
      </c>
      <c r="N520" s="28" t="s">
        <v>408</v>
      </c>
      <c r="O520" s="41"/>
      <c r="P520" s="48" t="s">
        <v>939</v>
      </c>
      <c r="Q520" s="48" t="s">
        <v>939</v>
      </c>
      <c r="R520" s="48" t="s">
        <v>939</v>
      </c>
      <c r="S520" s="48" t="s">
        <v>939</v>
      </c>
      <c r="T520" s="48" t="s">
        <v>939</v>
      </c>
      <c r="U520" s="48" t="s">
        <v>939</v>
      </c>
      <c r="V520" s="48" t="s">
        <v>939</v>
      </c>
      <c r="W520" s="48" t="s">
        <v>939</v>
      </c>
      <c r="X520" s="48" t="s">
        <v>939</v>
      </c>
      <c r="Y520" s="48" t="s">
        <v>939</v>
      </c>
      <c r="Z520" s="48" t="s">
        <v>939</v>
      </c>
      <c r="AA520" s="48" t="s">
        <v>939</v>
      </c>
      <c r="AB520" s="48" t="s">
        <v>939</v>
      </c>
      <c r="AC520" s="48" t="s">
        <v>939</v>
      </c>
      <c r="AD520" s="48" t="s">
        <v>939</v>
      </c>
      <c r="AE520" s="48" t="s">
        <v>939</v>
      </c>
      <c r="AF520" s="48" t="s">
        <v>939</v>
      </c>
      <c r="AG520" s="48" t="s">
        <v>939</v>
      </c>
      <c r="AH520" s="48" t="s">
        <v>939</v>
      </c>
      <c r="AI520" s="48" t="s">
        <v>939</v>
      </c>
      <c r="AJ520" s="48" t="s">
        <v>939</v>
      </c>
      <c r="AK520" s="48" t="s">
        <v>939</v>
      </c>
      <c r="AL520" s="48" t="s">
        <v>939</v>
      </c>
      <c r="AM520" s="48" t="s">
        <v>939</v>
      </c>
      <c r="AN520" s="48" t="s">
        <v>939</v>
      </c>
      <c r="AO520" s="48" t="s">
        <v>939</v>
      </c>
      <c r="AP520" s="48" t="s">
        <v>939</v>
      </c>
      <c r="AQ520" s="48" t="s">
        <v>940</v>
      </c>
      <c r="AR520" s="48" t="s">
        <v>940</v>
      </c>
      <c r="AS520" s="48" t="s">
        <v>940</v>
      </c>
      <c r="AT520" s="48" t="s">
        <v>940</v>
      </c>
      <c r="AU520" s="48" t="s">
        <v>940</v>
      </c>
      <c r="AV520" s="48" t="s">
        <v>940</v>
      </c>
      <c r="AW520" s="48" t="s">
        <v>940</v>
      </c>
      <c r="AX520" s="48" t="s">
        <v>940</v>
      </c>
      <c r="AY520" s="48" t="s">
        <v>940</v>
      </c>
      <c r="AZ520" s="28" t="s">
        <v>940</v>
      </c>
    </row>
    <row r="521" ht="15.75" customHeight="1">
      <c r="A521" s="40">
        <v>469.0</v>
      </c>
      <c r="B521" s="28" t="s">
        <v>2039</v>
      </c>
      <c r="C521" s="28" t="s">
        <v>2040</v>
      </c>
      <c r="D521" s="42">
        <f t="array" ref="D521">index(systems,match($A521,INDEX(systems,0,1),),3)</f>
        <v>87.616</v>
      </c>
      <c r="E521" s="42">
        <f t="array" ref="E521">index(systems,match($A521,INDEX(systems,0,1),),4)</f>
        <v>-186.38</v>
      </c>
      <c r="F521" s="43" t="str">
        <f>IFERROR(__xludf.DUMMYFUNCTION("let(row, match($B521&amp;if($C521&lt;&gt;"""","" [""&amp;$C521&amp;""]"",""""),index(nebulae,,2),0),join("","",iferror(round(index(nebulae,row,5)/2,3),1),iferror(round(index(nebulae,row,6)/2,3),1),0))"),"1,1,0")</f>
        <v>1,1,0</v>
      </c>
      <c r="G521" s="44" t="s">
        <v>2041</v>
      </c>
      <c r="H521" s="45">
        <f t="array" ref="H521">let(systemId,match(A521,index(systems,0,1),),refSystemId,match($H$1,index(systems,0,1),),x,index(systems,systemId,3),y,index(systems,systemId,4),refX,index(systems,refSystemId,3),refY,index(systems,refSystemId,4),round(sqrt((x-refX)^2+(y-refY)^2),3))</f>
        <v>205.947</v>
      </c>
      <c r="I521" s="28" t="s">
        <v>408</v>
      </c>
      <c r="J521" s="28" t="s">
        <v>408</v>
      </c>
      <c r="K521" s="28" t="s">
        <v>408</v>
      </c>
      <c r="L521" s="28" t="s">
        <v>408</v>
      </c>
      <c r="M521" s="28" t="s">
        <v>408</v>
      </c>
      <c r="N521" s="28" t="s">
        <v>408</v>
      </c>
      <c r="O521" s="41"/>
      <c r="P521" s="48" t="s">
        <v>1184</v>
      </c>
      <c r="Q521" s="48" t="s">
        <v>1184</v>
      </c>
      <c r="R521" s="48" t="s">
        <v>1184</v>
      </c>
      <c r="S521" s="48" t="s">
        <v>1184</v>
      </c>
      <c r="T521" s="48" t="s">
        <v>1184</v>
      </c>
      <c r="U521" s="48" t="s">
        <v>1184</v>
      </c>
      <c r="V521" s="52" t="s">
        <v>1184</v>
      </c>
      <c r="W521" s="52" t="s">
        <v>1184</v>
      </c>
      <c r="X521" s="52" t="s">
        <v>1184</v>
      </c>
      <c r="Y521" s="52" t="s">
        <v>1184</v>
      </c>
      <c r="Z521" s="52" t="s">
        <v>1184</v>
      </c>
      <c r="AA521" s="52" t="s">
        <v>1184</v>
      </c>
      <c r="AB521" s="52" t="s">
        <v>1184</v>
      </c>
      <c r="AC521" s="52" t="s">
        <v>1184</v>
      </c>
      <c r="AD521" s="52" t="s">
        <v>1184</v>
      </c>
      <c r="AE521" s="52" t="s">
        <v>1184</v>
      </c>
      <c r="AF521" s="52" t="s">
        <v>1184</v>
      </c>
      <c r="AG521" s="52" t="s">
        <v>1184</v>
      </c>
      <c r="AH521" s="52" t="s">
        <v>1184</v>
      </c>
      <c r="AI521" s="52" t="s">
        <v>1184</v>
      </c>
      <c r="AJ521" s="52" t="s">
        <v>1184</v>
      </c>
      <c r="AK521" s="52" t="s">
        <v>1184</v>
      </c>
      <c r="AL521" s="52" t="s">
        <v>1184</v>
      </c>
      <c r="AM521" s="52" t="s">
        <v>1184</v>
      </c>
      <c r="AN521" s="52" t="s">
        <v>1184</v>
      </c>
      <c r="AO521" s="52" t="s">
        <v>1184</v>
      </c>
      <c r="AP521" s="52" t="s">
        <v>505</v>
      </c>
      <c r="AQ521" s="48" t="s">
        <v>1184</v>
      </c>
      <c r="AR521" s="48" t="s">
        <v>1184</v>
      </c>
      <c r="AS521" s="52" t="s">
        <v>1184</v>
      </c>
      <c r="AT521" s="52" t="s">
        <v>1184</v>
      </c>
      <c r="AU521" s="52" t="s">
        <v>1184</v>
      </c>
      <c r="AV521" s="48" t="s">
        <v>1184</v>
      </c>
      <c r="AW521" s="48" t="s">
        <v>1184</v>
      </c>
      <c r="AX521" s="48" t="s">
        <v>1184</v>
      </c>
      <c r="AY521" s="48" t="s">
        <v>1184</v>
      </c>
      <c r="AZ521" s="28" t="s">
        <v>1184</v>
      </c>
    </row>
    <row r="522" ht="15.75" customHeight="1">
      <c r="A522" s="40">
        <v>470.0</v>
      </c>
      <c r="B522" s="28" t="s">
        <v>2042</v>
      </c>
      <c r="C522" s="41"/>
      <c r="D522" s="42">
        <f t="array" ref="D522">index(systems,match($A522,INDEX(systems,0,1),),3)</f>
        <v>273.349</v>
      </c>
      <c r="E522" s="42">
        <f t="array" ref="E522">index(systems,match($A522,INDEX(systems,0,1),),4)</f>
        <v>398.823</v>
      </c>
      <c r="F522" s="43" t="str">
        <f>IFERROR(__xludf.DUMMYFUNCTION("let(row, match($B522&amp;if($C522&lt;&gt;"""","" [""&amp;$C522&amp;""]"",""""),index(nebulae,,2),0),join("","",iferror(round(index(nebulae,row,5)/2,3),1),iferror(round(index(nebulae,row,6)/2,3),1),0))"),"1,1,0")</f>
        <v>1,1,0</v>
      </c>
      <c r="G522" s="44" t="s">
        <v>2043</v>
      </c>
      <c r="H522" s="45">
        <f t="array" ref="H522">let(systemId,match(A522,index(systems,0,1),),refSystemId,match($H$1,index(systems,0,1),),x,index(systems,systemId,3),y,index(systems,systemId,4),refX,index(systems,refSystemId,3),refY,index(systems,refSystemId,4),round(sqrt((x-refX)^2+(y-refY)^2),3))</f>
        <v>483.507</v>
      </c>
      <c r="I522" s="28" t="s">
        <v>408</v>
      </c>
      <c r="J522" s="28" t="s">
        <v>408</v>
      </c>
      <c r="K522" s="28" t="s">
        <v>408</v>
      </c>
      <c r="L522" s="48" t="s">
        <v>408</v>
      </c>
      <c r="M522" s="48" t="s">
        <v>408</v>
      </c>
      <c r="N522" s="28" t="s">
        <v>408</v>
      </c>
      <c r="O522" s="41"/>
      <c r="P522" s="48" t="s">
        <v>960</v>
      </c>
      <c r="Q522" s="48" t="s">
        <v>960</v>
      </c>
      <c r="R522" s="48" t="s">
        <v>960</v>
      </c>
      <c r="S522" s="48" t="s">
        <v>960</v>
      </c>
      <c r="T522" s="48" t="s">
        <v>960</v>
      </c>
      <c r="U522" s="48" t="s">
        <v>960</v>
      </c>
      <c r="V522" s="48" t="s">
        <v>960</v>
      </c>
      <c r="W522" s="48" t="s">
        <v>960</v>
      </c>
      <c r="X522" s="48" t="s">
        <v>422</v>
      </c>
      <c r="Y522" s="48" t="s">
        <v>422</v>
      </c>
      <c r="Z522" s="48" t="s">
        <v>422</v>
      </c>
      <c r="AA522" s="48" t="s">
        <v>422</v>
      </c>
      <c r="AB522" s="48" t="s">
        <v>422</v>
      </c>
      <c r="AC522" s="48" t="s">
        <v>422</v>
      </c>
      <c r="AD522" s="48" t="s">
        <v>422</v>
      </c>
      <c r="AE522" s="48" t="s">
        <v>422</v>
      </c>
      <c r="AF522" s="48" t="s">
        <v>422</v>
      </c>
      <c r="AG522" s="48" t="s">
        <v>422</v>
      </c>
      <c r="AH522" s="48" t="s">
        <v>422</v>
      </c>
      <c r="AI522" s="48" t="s">
        <v>422</v>
      </c>
      <c r="AJ522" s="48" t="s">
        <v>422</v>
      </c>
      <c r="AK522" s="48" t="s">
        <v>422</v>
      </c>
      <c r="AL522" s="48" t="s">
        <v>422</v>
      </c>
      <c r="AM522" s="48" t="s">
        <v>422</v>
      </c>
      <c r="AN522" s="48" t="s">
        <v>422</v>
      </c>
      <c r="AO522" s="48" t="s">
        <v>422</v>
      </c>
      <c r="AP522" s="48" t="s">
        <v>422</v>
      </c>
      <c r="AQ522" s="48" t="s">
        <v>422</v>
      </c>
      <c r="AR522" s="48" t="s">
        <v>422</v>
      </c>
      <c r="AS522" s="48" t="s">
        <v>422</v>
      </c>
      <c r="AT522" s="48" t="s">
        <v>422</v>
      </c>
      <c r="AU522" s="48" t="s">
        <v>422</v>
      </c>
      <c r="AV522" s="48" t="s">
        <v>422</v>
      </c>
      <c r="AW522" s="48" t="s">
        <v>422</v>
      </c>
      <c r="AX522" s="48" t="s">
        <v>422</v>
      </c>
      <c r="AY522" s="48" t="s">
        <v>422</v>
      </c>
      <c r="AZ522" s="28" t="s">
        <v>422</v>
      </c>
    </row>
    <row r="523" ht="15.75" customHeight="1">
      <c r="A523" s="40">
        <v>471.0</v>
      </c>
      <c r="B523" s="28" t="s">
        <v>2044</v>
      </c>
      <c r="C523" s="41"/>
      <c r="D523" s="42">
        <f t="array" ref="D523">index(systems,match($A523,INDEX(systems,0,1),),3)</f>
        <v>-47.58</v>
      </c>
      <c r="E523" s="42">
        <f t="array" ref="E523">index(systems,match($A523,INDEX(systems,0,1),),4)</f>
        <v>-175.575</v>
      </c>
      <c r="F523" s="43" t="str">
        <f>IFERROR(__xludf.DUMMYFUNCTION("let(row, match($B523&amp;if($C523&lt;&gt;"""","" [""&amp;$C523&amp;""]"",""""),index(nebulae,,2),0),join("","",iferror(round(index(nebulae,row,5)/2,3),1),iferror(round(index(nebulae,row,6)/2,3),1),0))"),"1,1,0")</f>
        <v>1,1,0</v>
      </c>
      <c r="G523" s="44" t="s">
        <v>2045</v>
      </c>
      <c r="H523" s="45">
        <f t="array" ref="H523">let(systemId,match(A523,index(systems,0,1),),refSystemId,match($H$1,index(systems,0,1),),x,index(systems,systemId,3),y,index(systems,systemId,4),refX,index(systems,refSystemId,3),refY,index(systems,refSystemId,4),round(sqrt((x-refX)^2+(y-refY)^2),3))</f>
        <v>181.908</v>
      </c>
      <c r="I523" s="46" t="s">
        <v>408</v>
      </c>
      <c r="J523" s="47" t="s">
        <v>408</v>
      </c>
      <c r="K523" s="47" t="s">
        <v>408</v>
      </c>
      <c r="L523" s="47" t="s">
        <v>408</v>
      </c>
      <c r="M523" s="46" t="s">
        <v>408</v>
      </c>
      <c r="N523" s="28" t="s">
        <v>408</v>
      </c>
      <c r="O523" s="41"/>
      <c r="P523" s="48" t="s">
        <v>1120</v>
      </c>
      <c r="Q523" s="48" t="s">
        <v>1120</v>
      </c>
      <c r="R523" s="48" t="s">
        <v>1120</v>
      </c>
      <c r="S523" s="48" t="s">
        <v>1120</v>
      </c>
      <c r="T523" s="48" t="s">
        <v>1120</v>
      </c>
      <c r="U523" s="48" t="s">
        <v>2046</v>
      </c>
      <c r="V523" s="48" t="s">
        <v>2046</v>
      </c>
      <c r="W523" s="48" t="s">
        <v>2046</v>
      </c>
      <c r="X523" s="48" t="s">
        <v>2046</v>
      </c>
      <c r="Y523" s="48" t="s">
        <v>2046</v>
      </c>
      <c r="Z523" s="48" t="s">
        <v>2046</v>
      </c>
      <c r="AA523" s="48" t="s">
        <v>2046</v>
      </c>
      <c r="AB523" s="48" t="s">
        <v>2046</v>
      </c>
      <c r="AC523" s="48" t="s">
        <v>2046</v>
      </c>
      <c r="AD523" s="48" t="s">
        <v>2046</v>
      </c>
      <c r="AE523" s="48" t="s">
        <v>2046</v>
      </c>
      <c r="AF523" s="48" t="s">
        <v>2046</v>
      </c>
      <c r="AG523" s="48" t="s">
        <v>2046</v>
      </c>
      <c r="AH523" s="48" t="s">
        <v>2046</v>
      </c>
      <c r="AI523" s="48" t="s">
        <v>2046</v>
      </c>
      <c r="AJ523" s="48" t="s">
        <v>2046</v>
      </c>
      <c r="AK523" s="48" t="s">
        <v>2046</v>
      </c>
      <c r="AL523" s="48" t="s">
        <v>2046</v>
      </c>
      <c r="AM523" s="48" t="s">
        <v>2046</v>
      </c>
      <c r="AN523" s="48" t="s">
        <v>2046</v>
      </c>
      <c r="AO523" s="48" t="s">
        <v>2046</v>
      </c>
      <c r="AP523" s="48" t="s">
        <v>2046</v>
      </c>
      <c r="AQ523" s="48" t="s">
        <v>2046</v>
      </c>
      <c r="AR523" s="48" t="s">
        <v>2046</v>
      </c>
      <c r="AS523" s="48" t="s">
        <v>2047</v>
      </c>
      <c r="AT523" s="48" t="s">
        <v>1047</v>
      </c>
      <c r="AU523" s="48" t="s">
        <v>1048</v>
      </c>
      <c r="AV523" s="48" t="s">
        <v>1048</v>
      </c>
      <c r="AW523" s="48" t="s">
        <v>1048</v>
      </c>
      <c r="AX523" s="48" t="s">
        <v>1049</v>
      </c>
      <c r="AY523" s="48" t="s">
        <v>1049</v>
      </c>
      <c r="AZ523" s="51" t="s">
        <v>1049</v>
      </c>
    </row>
    <row r="524" ht="15.75" customHeight="1">
      <c r="A524" s="40">
        <v>472.0</v>
      </c>
      <c r="B524" s="28" t="s">
        <v>2048</v>
      </c>
      <c r="C524" s="41"/>
      <c r="D524" s="42">
        <f t="array" ref="D524">index(systems,match($A524,INDEX(systems,0,1),),3)</f>
        <v>380.381</v>
      </c>
      <c r="E524" s="42">
        <f t="array" ref="E524">index(systems,match($A524,INDEX(systems,0,1),),4)</f>
        <v>18.128</v>
      </c>
      <c r="F524" s="43" t="str">
        <f>IFERROR(__xludf.DUMMYFUNCTION("let(row, match($B524&amp;if($C524&lt;&gt;"""","" [""&amp;$C524&amp;""]"",""""),index(nebulae,,2),0),join("","",iferror(round(index(nebulae,row,5)/2,3),1),iferror(round(index(nebulae,row,6)/2,3),1),0))"),"1,1,0")</f>
        <v>1,1,0</v>
      </c>
      <c r="G524" s="44" t="s">
        <v>2049</v>
      </c>
      <c r="H524" s="45">
        <f t="array" ref="H524">let(systemId,match(A524,index(systems,0,1),),refSystemId,match($H$1,index(systems,0,1),),x,index(systems,systemId,3),y,index(systems,systemId,4),refX,index(systems,refSystemId,3),refY,index(systems,refSystemId,4),round(sqrt((x-refX)^2+(y-refY)^2),3))</f>
        <v>380.813</v>
      </c>
      <c r="I524" s="28" t="s">
        <v>408</v>
      </c>
      <c r="J524" s="28" t="s">
        <v>408</v>
      </c>
      <c r="K524" s="28" t="s">
        <v>408</v>
      </c>
      <c r="L524" s="48" t="s">
        <v>408</v>
      </c>
      <c r="M524" s="48" t="s">
        <v>408</v>
      </c>
      <c r="N524" s="28" t="s">
        <v>408</v>
      </c>
      <c r="O524" s="41"/>
      <c r="P524" s="48" t="s">
        <v>2050</v>
      </c>
      <c r="Q524" s="48" t="s">
        <v>2050</v>
      </c>
      <c r="R524" s="48" t="s">
        <v>2050</v>
      </c>
      <c r="S524" s="48" t="s">
        <v>2050</v>
      </c>
      <c r="T524" s="52" t="s">
        <v>2050</v>
      </c>
      <c r="U524" s="52" t="s">
        <v>2051</v>
      </c>
      <c r="V524" s="48" t="s">
        <v>1581</v>
      </c>
      <c r="W524" s="48" t="s">
        <v>1581</v>
      </c>
      <c r="X524" s="48" t="s">
        <v>1581</v>
      </c>
      <c r="Y524" s="48" t="s">
        <v>422</v>
      </c>
      <c r="Z524" s="48" t="s">
        <v>422</v>
      </c>
      <c r="AA524" s="48" t="s">
        <v>422</v>
      </c>
      <c r="AB524" s="48" t="s">
        <v>422</v>
      </c>
      <c r="AC524" s="48" t="s">
        <v>422</v>
      </c>
      <c r="AD524" s="48" t="s">
        <v>422</v>
      </c>
      <c r="AE524" s="48" t="s">
        <v>422</v>
      </c>
      <c r="AF524" s="48" t="s">
        <v>422</v>
      </c>
      <c r="AG524" s="48" t="s">
        <v>422</v>
      </c>
      <c r="AH524" s="48" t="s">
        <v>422</v>
      </c>
      <c r="AI524" s="48" t="s">
        <v>422</v>
      </c>
      <c r="AJ524" s="48" t="s">
        <v>422</v>
      </c>
      <c r="AK524" s="48" t="s">
        <v>422</v>
      </c>
      <c r="AL524" s="48" t="s">
        <v>422</v>
      </c>
      <c r="AM524" s="48" t="s">
        <v>422</v>
      </c>
      <c r="AN524" s="48" t="s">
        <v>422</v>
      </c>
      <c r="AO524" s="48" t="s">
        <v>422</v>
      </c>
      <c r="AP524" s="48" t="s">
        <v>422</v>
      </c>
      <c r="AQ524" s="48" t="s">
        <v>422</v>
      </c>
      <c r="AR524" s="48" t="s">
        <v>422</v>
      </c>
      <c r="AS524" s="48" t="s">
        <v>422</v>
      </c>
      <c r="AT524" s="48" t="s">
        <v>422</v>
      </c>
      <c r="AU524" s="48" t="s">
        <v>422</v>
      </c>
      <c r="AV524" s="48" t="s">
        <v>422</v>
      </c>
      <c r="AW524" s="48" t="s">
        <v>422</v>
      </c>
      <c r="AX524" s="48" t="s">
        <v>422</v>
      </c>
      <c r="AY524" s="48" t="s">
        <v>422</v>
      </c>
      <c r="AZ524" s="28" t="s">
        <v>1470</v>
      </c>
    </row>
    <row r="525" ht="15.75" customHeight="1">
      <c r="A525" s="40">
        <v>3131.0</v>
      </c>
      <c r="B525" s="28" t="s">
        <v>2052</v>
      </c>
      <c r="C525" s="41"/>
      <c r="D525" s="42">
        <f t="array" ref="D525">index(systems,match($A525,INDEX(systems,0,1),),3)</f>
        <v>701.759</v>
      </c>
      <c r="E525" s="42">
        <f t="array" ref="E525">index(systems,match($A525,INDEX(systems,0,1),),4)</f>
        <v>-110.333</v>
      </c>
      <c r="F525" s="43" t="str">
        <f>IFERROR(__xludf.DUMMYFUNCTION("let(row, match($B525&amp;if($C525&lt;&gt;"""","" [""&amp;$C525&amp;""]"",""""),index(nebulae,,2),0),join("","",iferror(round(index(nebulae,row,5)/2,3),1),iferror(round(index(nebulae,row,6)/2,3),1),0))"),"1,1,0")</f>
        <v>1,1,0</v>
      </c>
      <c r="G525" s="44" t="s">
        <v>2053</v>
      </c>
      <c r="H525" s="45">
        <f t="array" ref="H525">let(systemId,match(A525,index(systems,0,1),),refSystemId,match($H$1,index(systems,0,1),),x,index(systems,systemId,3),y,index(systems,systemId,4),refX,index(systems,refSystemId,3),refY,index(systems,refSystemId,4),round(sqrt((x-refX)^2+(y-refY)^2),3))</f>
        <v>710.38</v>
      </c>
      <c r="I525" s="55"/>
      <c r="J525" s="55"/>
      <c r="K525" s="55"/>
      <c r="L525" s="55"/>
      <c r="M525" s="55"/>
      <c r="N525" s="55"/>
      <c r="O525" s="55"/>
      <c r="P525" s="56" t="s">
        <v>408</v>
      </c>
      <c r="Q525" s="56" t="s">
        <v>408</v>
      </c>
      <c r="R525" s="56" t="s">
        <v>408</v>
      </c>
      <c r="S525" s="56" t="s">
        <v>408</v>
      </c>
      <c r="T525" s="56" t="s">
        <v>408</v>
      </c>
      <c r="U525" s="56" t="s">
        <v>408</v>
      </c>
      <c r="V525" s="56" t="s">
        <v>408</v>
      </c>
      <c r="W525" s="56" t="s">
        <v>408</v>
      </c>
      <c r="X525" s="56" t="s">
        <v>408</v>
      </c>
      <c r="Y525" s="56" t="s">
        <v>408</v>
      </c>
      <c r="Z525" s="56" t="s">
        <v>408</v>
      </c>
      <c r="AA525" s="56" t="s">
        <v>408</v>
      </c>
      <c r="AB525" s="56" t="s">
        <v>408</v>
      </c>
      <c r="AC525" s="56" t="s">
        <v>408</v>
      </c>
      <c r="AD525" s="56" t="s">
        <v>408</v>
      </c>
      <c r="AE525" s="56" t="s">
        <v>408</v>
      </c>
      <c r="AF525" s="56" t="s">
        <v>408</v>
      </c>
      <c r="AG525" s="56" t="s">
        <v>408</v>
      </c>
      <c r="AH525" s="56" t="s">
        <v>408</v>
      </c>
      <c r="AI525" s="56" t="s">
        <v>408</v>
      </c>
      <c r="AJ525" s="56" t="s">
        <v>408</v>
      </c>
      <c r="AK525" s="56" t="s">
        <v>408</v>
      </c>
      <c r="AL525" s="56" t="s">
        <v>408</v>
      </c>
      <c r="AM525" s="56" t="s">
        <v>408</v>
      </c>
      <c r="AN525" s="56" t="s">
        <v>408</v>
      </c>
      <c r="AO525" s="56" t="s">
        <v>408</v>
      </c>
      <c r="AP525" s="56" t="s">
        <v>408</v>
      </c>
      <c r="AQ525" s="56" t="s">
        <v>408</v>
      </c>
      <c r="AR525" s="56" t="s">
        <v>408</v>
      </c>
      <c r="AS525" s="56" t="s">
        <v>408</v>
      </c>
      <c r="AT525" s="56" t="s">
        <v>408</v>
      </c>
      <c r="AU525" s="56" t="s">
        <v>408</v>
      </c>
      <c r="AV525" s="56" t="s">
        <v>418</v>
      </c>
      <c r="AW525" s="56" t="s">
        <v>418</v>
      </c>
      <c r="AX525" s="56" t="s">
        <v>418</v>
      </c>
      <c r="AY525" s="56" t="s">
        <v>418</v>
      </c>
      <c r="AZ525" s="51" t="s">
        <v>418</v>
      </c>
    </row>
    <row r="526" ht="15.75" customHeight="1">
      <c r="A526" s="40">
        <v>473.0</v>
      </c>
      <c r="B526" s="28" t="s">
        <v>2054</v>
      </c>
      <c r="C526" s="41"/>
      <c r="D526" s="42">
        <f t="array" ref="D526">index(systems,match($A526,INDEX(systems,0,1),),3)</f>
        <v>-377.873</v>
      </c>
      <c r="E526" s="42">
        <f t="array" ref="E526">index(systems,match($A526,INDEX(systems,0,1),),4)</f>
        <v>-5.998</v>
      </c>
      <c r="F526" s="43" t="str">
        <f>IFERROR(__xludf.DUMMYFUNCTION("let(row, match($B526&amp;if($C526&lt;&gt;"""","" [""&amp;$C526&amp;""]"",""""),index(nebulae,,2),0),join("","",iferror(round(index(nebulae,row,5)/2,3),1),iferror(round(index(nebulae,row,6)/2,3),1),0))"),"1,1,0")</f>
        <v>1,1,0</v>
      </c>
      <c r="G526" s="44" t="s">
        <v>2055</v>
      </c>
      <c r="H526" s="45">
        <f t="array" ref="H526">let(systemId,match(A526,index(systems,0,1),),refSystemId,match($H$1,index(systems,0,1),),x,index(systems,systemId,3),y,index(systems,systemId,4),refX,index(systems,refSystemId,3),refY,index(systems,refSystemId,4),round(sqrt((x-refX)^2+(y-refY)^2),3))</f>
        <v>377.921</v>
      </c>
      <c r="I526" s="28" t="s">
        <v>408</v>
      </c>
      <c r="J526" s="28" t="s">
        <v>408</v>
      </c>
      <c r="K526" s="28" t="s">
        <v>408</v>
      </c>
      <c r="L526" s="28" t="s">
        <v>408</v>
      </c>
      <c r="M526" s="28" t="s">
        <v>408</v>
      </c>
      <c r="N526" s="28" t="s">
        <v>408</v>
      </c>
      <c r="O526" s="41"/>
      <c r="P526" s="48" t="s">
        <v>449</v>
      </c>
      <c r="Q526" s="48" t="s">
        <v>449</v>
      </c>
      <c r="R526" s="48" t="s">
        <v>449</v>
      </c>
      <c r="S526" s="48" t="s">
        <v>449</v>
      </c>
      <c r="T526" s="48" t="s">
        <v>449</v>
      </c>
      <c r="U526" s="48" t="s">
        <v>449</v>
      </c>
      <c r="V526" s="48" t="s">
        <v>449</v>
      </c>
      <c r="W526" s="48" t="s">
        <v>449</v>
      </c>
      <c r="X526" s="48" t="s">
        <v>449</v>
      </c>
      <c r="Y526" s="48" t="s">
        <v>422</v>
      </c>
      <c r="Z526" s="48" t="s">
        <v>422</v>
      </c>
      <c r="AA526" s="48" t="s">
        <v>422</v>
      </c>
      <c r="AB526" s="48" t="s">
        <v>422</v>
      </c>
      <c r="AC526" s="48" t="s">
        <v>422</v>
      </c>
      <c r="AD526" s="48" t="s">
        <v>422</v>
      </c>
      <c r="AE526" s="48" t="s">
        <v>422</v>
      </c>
      <c r="AF526" s="48" t="s">
        <v>422</v>
      </c>
      <c r="AG526" s="48" t="s">
        <v>422</v>
      </c>
      <c r="AH526" s="48" t="s">
        <v>422</v>
      </c>
      <c r="AI526" s="48" t="s">
        <v>422</v>
      </c>
      <c r="AJ526" s="48" t="s">
        <v>422</v>
      </c>
      <c r="AK526" s="48" t="s">
        <v>422</v>
      </c>
      <c r="AL526" s="48" t="s">
        <v>422</v>
      </c>
      <c r="AM526" s="48" t="s">
        <v>422</v>
      </c>
      <c r="AN526" s="48" t="s">
        <v>422</v>
      </c>
      <c r="AO526" s="48" t="s">
        <v>422</v>
      </c>
      <c r="AP526" s="48" t="s">
        <v>422</v>
      </c>
      <c r="AQ526" s="48" t="s">
        <v>422</v>
      </c>
      <c r="AR526" s="48" t="s">
        <v>422</v>
      </c>
      <c r="AS526" s="48" t="s">
        <v>422</v>
      </c>
      <c r="AT526" s="48" t="s">
        <v>422</v>
      </c>
      <c r="AU526" s="48" t="s">
        <v>422</v>
      </c>
      <c r="AV526" s="48" t="s">
        <v>422</v>
      </c>
      <c r="AW526" s="48" t="s">
        <v>422</v>
      </c>
      <c r="AX526" s="48" t="s">
        <v>422</v>
      </c>
      <c r="AY526" s="48" t="s">
        <v>422</v>
      </c>
      <c r="AZ526" s="51" t="s">
        <v>422</v>
      </c>
    </row>
    <row r="527" ht="15.75" customHeight="1">
      <c r="A527" s="40">
        <v>474.0</v>
      </c>
      <c r="B527" s="28" t="s">
        <v>2056</v>
      </c>
      <c r="C527" s="41"/>
      <c r="D527" s="42">
        <f t="array" ref="D527">index(systems,match($A527,INDEX(systems,0,1),),3)</f>
        <v>157.768</v>
      </c>
      <c r="E527" s="42">
        <f t="array" ref="E527">index(systems,match($A527,INDEX(systems,0,1),),4)</f>
        <v>-125.011</v>
      </c>
      <c r="F527" s="43" t="str">
        <f>IFERROR(__xludf.DUMMYFUNCTION("let(row, match($B527&amp;if($C527&lt;&gt;"""","" [""&amp;$C527&amp;""]"",""""),index(nebulae,,2),0),join("","",iferror(round(index(nebulae,row,5)/2,3),1),iferror(round(index(nebulae,row,6)/2,3),1),0))"),"1,1,0")</f>
        <v>1,1,0</v>
      </c>
      <c r="G527" s="44" t="s">
        <v>2057</v>
      </c>
      <c r="H527" s="45">
        <f t="array" ref="H527">let(systemId,match(A527,index(systems,0,1),),refSystemId,match($H$1,index(systems,0,1),),x,index(systems,systemId,3),y,index(systems,systemId,4),refX,index(systems,refSystemId,3),refY,index(systems,refSystemId,4),round(sqrt((x-refX)^2+(y-refY)^2),3))</f>
        <v>201.292</v>
      </c>
      <c r="I527" s="46" t="s">
        <v>408</v>
      </c>
      <c r="J527" s="46" t="s">
        <v>408</v>
      </c>
      <c r="K527" s="46" t="s">
        <v>408</v>
      </c>
      <c r="L527" s="47" t="s">
        <v>408</v>
      </c>
      <c r="M527" s="46" t="s">
        <v>408</v>
      </c>
      <c r="N527" s="28" t="s">
        <v>408</v>
      </c>
      <c r="O527" s="41"/>
      <c r="P527" s="48" t="s">
        <v>656</v>
      </c>
      <c r="Q527" s="48" t="s">
        <v>656</v>
      </c>
      <c r="R527" s="48" t="s">
        <v>656</v>
      </c>
      <c r="S527" s="48" t="s">
        <v>656</v>
      </c>
      <c r="T527" s="48" t="s">
        <v>656</v>
      </c>
      <c r="U527" s="48" t="s">
        <v>502</v>
      </c>
      <c r="V527" s="48" t="s">
        <v>502</v>
      </c>
      <c r="W527" s="48" t="s">
        <v>502</v>
      </c>
      <c r="X527" s="48" t="s">
        <v>422</v>
      </c>
      <c r="Y527" s="48" t="s">
        <v>422</v>
      </c>
      <c r="Z527" s="48" t="s">
        <v>422</v>
      </c>
      <c r="AA527" s="48" t="s">
        <v>422</v>
      </c>
      <c r="AB527" s="48" t="s">
        <v>422</v>
      </c>
      <c r="AC527" s="48" t="s">
        <v>422</v>
      </c>
      <c r="AD527" s="48" t="s">
        <v>422</v>
      </c>
      <c r="AE527" s="48" t="s">
        <v>422</v>
      </c>
      <c r="AF527" s="48" t="s">
        <v>422</v>
      </c>
      <c r="AG527" s="48" t="s">
        <v>422</v>
      </c>
      <c r="AH527" s="48" t="s">
        <v>422</v>
      </c>
      <c r="AI527" s="48" t="s">
        <v>422</v>
      </c>
      <c r="AJ527" s="48" t="s">
        <v>422</v>
      </c>
      <c r="AK527" s="48" t="s">
        <v>422</v>
      </c>
      <c r="AL527" s="48" t="s">
        <v>422</v>
      </c>
      <c r="AM527" s="48" t="s">
        <v>422</v>
      </c>
      <c r="AN527" s="48" t="s">
        <v>422</v>
      </c>
      <c r="AO527" s="48" t="s">
        <v>422</v>
      </c>
      <c r="AP527" s="48" t="s">
        <v>422</v>
      </c>
      <c r="AQ527" s="48" t="s">
        <v>422</v>
      </c>
      <c r="AR527" s="48" t="s">
        <v>422</v>
      </c>
      <c r="AS527" s="48" t="s">
        <v>422</v>
      </c>
      <c r="AT527" s="48" t="s">
        <v>422</v>
      </c>
      <c r="AU527" s="48" t="s">
        <v>422</v>
      </c>
      <c r="AV527" s="48" t="s">
        <v>422</v>
      </c>
      <c r="AW527" s="48" t="s">
        <v>422</v>
      </c>
      <c r="AX527" s="48" t="s">
        <v>422</v>
      </c>
      <c r="AY527" s="48" t="s">
        <v>422</v>
      </c>
      <c r="AZ527" s="28" t="s">
        <v>422</v>
      </c>
    </row>
    <row r="528" ht="15.75" customHeight="1">
      <c r="A528" s="40">
        <v>475.0</v>
      </c>
      <c r="B528" s="28" t="s">
        <v>2058</v>
      </c>
      <c r="C528" s="41"/>
      <c r="D528" s="42">
        <f t="array" ref="D528">index(systems,match($A528,INDEX(systems,0,1),),3)</f>
        <v>146.814</v>
      </c>
      <c r="E528" s="42">
        <f t="array" ref="E528">index(systems,match($A528,INDEX(systems,0,1),),4)</f>
        <v>291.272</v>
      </c>
      <c r="F528" s="43" t="str">
        <f>IFERROR(__xludf.DUMMYFUNCTION("let(row, match($B528&amp;if($C528&lt;&gt;"""","" [""&amp;$C528&amp;""]"",""""),index(nebulae,,2),0),join("","",iferror(round(index(nebulae,row,5)/2,3),1),iferror(round(index(nebulae,row,6)/2,3),1),0))"),"1,1,0")</f>
        <v>1,1,0</v>
      </c>
      <c r="G528" s="44" t="s">
        <v>2059</v>
      </c>
      <c r="H528" s="45">
        <f t="array" ref="H528">let(systemId,match(A528,index(systems,0,1),),refSystemId,match($H$1,index(systems,0,1),),x,index(systems,systemId,3),y,index(systems,systemId,4),refX,index(systems,refSystemId,3),refY,index(systems,refSystemId,4),round(sqrt((x-refX)^2+(y-refY)^2),3))</f>
        <v>326.181</v>
      </c>
      <c r="I528" s="46" t="s">
        <v>408</v>
      </c>
      <c r="J528" s="46" t="s">
        <v>408</v>
      </c>
      <c r="K528" s="62" t="s">
        <v>408</v>
      </c>
      <c r="L528" s="53"/>
      <c r="M528" s="53"/>
      <c r="N528" s="28" t="s">
        <v>1257</v>
      </c>
      <c r="O528" s="52" t="s">
        <v>1257</v>
      </c>
      <c r="P528" s="48" t="s">
        <v>1257</v>
      </c>
      <c r="Q528" s="48" t="s">
        <v>1257</v>
      </c>
      <c r="R528" s="48" t="s">
        <v>1257</v>
      </c>
      <c r="S528" s="48" t="s">
        <v>1257</v>
      </c>
      <c r="T528" s="48" t="s">
        <v>1257</v>
      </c>
      <c r="U528" s="48" t="s">
        <v>1257</v>
      </c>
      <c r="V528" s="48" t="s">
        <v>1257</v>
      </c>
      <c r="W528" s="48" t="s">
        <v>1257</v>
      </c>
      <c r="X528" s="48" t="s">
        <v>1257</v>
      </c>
      <c r="Y528" s="48" t="s">
        <v>1257</v>
      </c>
      <c r="Z528" s="48" t="s">
        <v>1257</v>
      </c>
      <c r="AA528" s="48" t="s">
        <v>1257</v>
      </c>
      <c r="AB528" s="48" t="s">
        <v>1257</v>
      </c>
      <c r="AC528" s="48" t="s">
        <v>1257</v>
      </c>
      <c r="AD528" s="48" t="s">
        <v>1257</v>
      </c>
      <c r="AE528" s="48" t="s">
        <v>1257</v>
      </c>
      <c r="AF528" s="48" t="s">
        <v>1257</v>
      </c>
      <c r="AG528" s="48" t="s">
        <v>735</v>
      </c>
      <c r="AH528" s="48" t="s">
        <v>735</v>
      </c>
      <c r="AI528" s="48" t="s">
        <v>735</v>
      </c>
      <c r="AJ528" s="48" t="s">
        <v>735</v>
      </c>
      <c r="AK528" s="48" t="s">
        <v>1257</v>
      </c>
      <c r="AL528" s="48" t="s">
        <v>1257</v>
      </c>
      <c r="AM528" s="48" t="s">
        <v>1257</v>
      </c>
      <c r="AN528" s="48" t="s">
        <v>1258</v>
      </c>
      <c r="AO528" s="48" t="s">
        <v>1258</v>
      </c>
      <c r="AP528" s="48" t="s">
        <v>1258</v>
      </c>
      <c r="AQ528" s="48" t="s">
        <v>1258</v>
      </c>
      <c r="AR528" s="48" t="s">
        <v>1258</v>
      </c>
      <c r="AS528" s="48" t="s">
        <v>1258</v>
      </c>
      <c r="AT528" s="48" t="s">
        <v>1258</v>
      </c>
      <c r="AU528" s="48" t="s">
        <v>1258</v>
      </c>
      <c r="AV528" s="48" t="s">
        <v>1258</v>
      </c>
      <c r="AW528" s="48" t="s">
        <v>1258</v>
      </c>
      <c r="AX528" s="48" t="s">
        <v>1258</v>
      </c>
      <c r="AY528" s="48" t="s">
        <v>1258</v>
      </c>
      <c r="AZ528" s="28" t="s">
        <v>1258</v>
      </c>
    </row>
    <row r="529" ht="15.75" customHeight="1">
      <c r="A529" s="40">
        <v>476.0</v>
      </c>
      <c r="B529" s="28" t="s">
        <v>2060</v>
      </c>
      <c r="C529" s="41"/>
      <c r="D529" s="42">
        <f t="array" ref="D529">index(systems,match($A529,INDEX(systems,0,1),),3)</f>
        <v>-304.983</v>
      </c>
      <c r="E529" s="42">
        <f t="array" ref="E529">index(systems,match($A529,INDEX(systems,0,1),),4)</f>
        <v>88.88</v>
      </c>
      <c r="F529" s="43" t="str">
        <f>IFERROR(__xludf.DUMMYFUNCTION("let(row, match($B529&amp;if($C529&lt;&gt;"""","" [""&amp;$C529&amp;""]"",""""),index(nebulae,,2),0),join("","",iferror(round(index(nebulae,row,5)/2,3),1),iferror(round(index(nebulae,row,6)/2,3),1),0))"),"1,1,0")</f>
        <v>1,1,0</v>
      </c>
      <c r="G529" s="44" t="s">
        <v>2061</v>
      </c>
      <c r="H529" s="45">
        <f t="array" ref="H529">let(systemId,match(A529,index(systems,0,1),),refSystemId,match($H$1,index(systems,0,1),),x,index(systems,systemId,3),y,index(systems,systemId,4),refX,index(systems,refSystemId,3),refY,index(systems,refSystemId,4),round(sqrt((x-refX)^2+(y-refY)^2),3))</f>
        <v>317.67</v>
      </c>
      <c r="I529" s="41"/>
      <c r="J529" s="41"/>
      <c r="K529" s="41"/>
      <c r="L529" s="41"/>
      <c r="M529" s="41"/>
      <c r="N529" s="28" t="s">
        <v>449</v>
      </c>
      <c r="O529" s="48" t="s">
        <v>449</v>
      </c>
      <c r="P529" s="48" t="s">
        <v>449</v>
      </c>
      <c r="Q529" s="48" t="s">
        <v>449</v>
      </c>
      <c r="R529" s="48" t="s">
        <v>449</v>
      </c>
      <c r="S529" s="48" t="s">
        <v>449</v>
      </c>
      <c r="T529" s="48" t="s">
        <v>449</v>
      </c>
      <c r="U529" s="48" t="s">
        <v>449</v>
      </c>
      <c r="V529" s="48" t="s">
        <v>449</v>
      </c>
      <c r="W529" s="48" t="s">
        <v>449</v>
      </c>
      <c r="X529" s="48" t="s">
        <v>449</v>
      </c>
      <c r="Y529" s="48" t="s">
        <v>449</v>
      </c>
      <c r="Z529" s="48" t="s">
        <v>449</v>
      </c>
      <c r="AA529" s="48" t="s">
        <v>1505</v>
      </c>
      <c r="AB529" s="48" t="s">
        <v>1505</v>
      </c>
      <c r="AC529" s="48" t="s">
        <v>1505</v>
      </c>
      <c r="AD529" s="48" t="s">
        <v>1505</v>
      </c>
      <c r="AE529" s="48" t="s">
        <v>1505</v>
      </c>
      <c r="AF529" s="48" t="s">
        <v>1505</v>
      </c>
      <c r="AG529" s="48" t="s">
        <v>1505</v>
      </c>
      <c r="AH529" s="48" t="s">
        <v>1506</v>
      </c>
      <c r="AI529" s="48" t="s">
        <v>452</v>
      </c>
      <c r="AJ529" s="48" t="s">
        <v>452</v>
      </c>
      <c r="AK529" s="48" t="s">
        <v>452</v>
      </c>
      <c r="AL529" s="48" t="s">
        <v>452</v>
      </c>
      <c r="AM529" s="48" t="s">
        <v>452</v>
      </c>
      <c r="AN529" s="48" t="s">
        <v>452</v>
      </c>
      <c r="AO529" s="48" t="s">
        <v>452</v>
      </c>
      <c r="AP529" s="48" t="s">
        <v>452</v>
      </c>
      <c r="AQ529" s="48" t="s">
        <v>2062</v>
      </c>
      <c r="AR529" s="48" t="s">
        <v>2062</v>
      </c>
      <c r="AS529" s="48" t="s">
        <v>2063</v>
      </c>
      <c r="AT529" s="48" t="s">
        <v>454</v>
      </c>
      <c r="AU529" s="48" t="s">
        <v>454</v>
      </c>
      <c r="AV529" s="52" t="s">
        <v>454</v>
      </c>
      <c r="AW529" s="52" t="s">
        <v>454</v>
      </c>
      <c r="AX529" s="52" t="s">
        <v>454</v>
      </c>
      <c r="AY529" s="52" t="s">
        <v>454</v>
      </c>
      <c r="AZ529" s="49" t="s">
        <v>455</v>
      </c>
    </row>
    <row r="530" ht="15.75" customHeight="1">
      <c r="A530" s="40">
        <v>477.0</v>
      </c>
      <c r="B530" s="28" t="s">
        <v>2064</v>
      </c>
      <c r="C530" s="41"/>
      <c r="D530" s="42">
        <f t="array" ref="D530">index(systems,match($A530,INDEX(systems,0,1),),3)</f>
        <v>183.783</v>
      </c>
      <c r="E530" s="42">
        <f t="array" ref="E530">index(systems,match($A530,INDEX(systems,0,1),),4)</f>
        <v>-236.833</v>
      </c>
      <c r="F530" s="43" t="str">
        <f>IFERROR(__xludf.DUMMYFUNCTION("let(row, match($B530&amp;if($C530&lt;&gt;"""","" [""&amp;$C530&amp;""]"",""""),index(nebulae,,2),0),join("","",iferror(round(index(nebulae,row,5)/2,3),1),iferror(round(index(nebulae,row,6)/2,3),1),0))"),"1,1,0")</f>
        <v>1,1,0</v>
      </c>
      <c r="G530" s="44" t="s">
        <v>2065</v>
      </c>
      <c r="H530" s="45">
        <f t="array" ref="H530">let(systemId,match(A530,index(systems,0,1),),refSystemId,match($H$1,index(systems,0,1),),x,index(systems,systemId,3),y,index(systems,systemId,4),refX,index(systems,refSystemId,3),refY,index(systems,refSystemId,4),round(sqrt((x-refX)^2+(y-refY)^2),3))</f>
        <v>299.777</v>
      </c>
      <c r="I530" s="41"/>
      <c r="J530" s="28" t="s">
        <v>418</v>
      </c>
      <c r="K530" s="41"/>
      <c r="L530" s="41"/>
      <c r="M530" s="28" t="s">
        <v>500</v>
      </c>
      <c r="N530" s="28" t="s">
        <v>491</v>
      </c>
      <c r="O530" s="48" t="s">
        <v>491</v>
      </c>
      <c r="P530" s="48" t="s">
        <v>491</v>
      </c>
      <c r="Q530" s="48" t="s">
        <v>491</v>
      </c>
      <c r="R530" s="48" t="s">
        <v>491</v>
      </c>
      <c r="S530" s="48" t="s">
        <v>491</v>
      </c>
      <c r="T530" s="48" t="s">
        <v>491</v>
      </c>
      <c r="U530" s="48" t="s">
        <v>1013</v>
      </c>
      <c r="V530" s="48" t="s">
        <v>1013</v>
      </c>
      <c r="W530" s="48" t="s">
        <v>1013</v>
      </c>
      <c r="X530" s="48" t="s">
        <v>1013</v>
      </c>
      <c r="Y530" s="48" t="s">
        <v>1669</v>
      </c>
      <c r="Z530" s="48" t="s">
        <v>1669</v>
      </c>
      <c r="AA530" s="48" t="s">
        <v>1670</v>
      </c>
      <c r="AB530" s="48" t="s">
        <v>1670</v>
      </c>
      <c r="AC530" s="48" t="s">
        <v>1670</v>
      </c>
      <c r="AD530" s="48" t="s">
        <v>1670</v>
      </c>
      <c r="AE530" s="48" t="s">
        <v>1670</v>
      </c>
      <c r="AF530" s="48" t="s">
        <v>1670</v>
      </c>
      <c r="AG530" s="48" t="s">
        <v>1670</v>
      </c>
      <c r="AH530" s="48" t="s">
        <v>1670</v>
      </c>
      <c r="AI530" s="48" t="s">
        <v>1670</v>
      </c>
      <c r="AJ530" s="48" t="s">
        <v>1670</v>
      </c>
      <c r="AK530" s="48" t="s">
        <v>1670</v>
      </c>
      <c r="AL530" s="48" t="s">
        <v>1670</v>
      </c>
      <c r="AM530" s="48" t="s">
        <v>1670</v>
      </c>
      <c r="AN530" s="48" t="s">
        <v>1670</v>
      </c>
      <c r="AO530" s="48" t="s">
        <v>1669</v>
      </c>
      <c r="AP530" s="48" t="s">
        <v>1669</v>
      </c>
      <c r="AQ530" s="48" t="s">
        <v>1669</v>
      </c>
      <c r="AR530" s="48" t="s">
        <v>1669</v>
      </c>
      <c r="AS530" s="48" t="s">
        <v>1669</v>
      </c>
      <c r="AT530" s="48" t="s">
        <v>1669</v>
      </c>
      <c r="AU530" s="48" t="s">
        <v>1669</v>
      </c>
      <c r="AV530" s="48" t="s">
        <v>1297</v>
      </c>
      <c r="AW530" s="48" t="s">
        <v>1297</v>
      </c>
      <c r="AX530" s="48" t="s">
        <v>2066</v>
      </c>
      <c r="AY530" s="48" t="s">
        <v>1297</v>
      </c>
      <c r="AZ530" s="28" t="s">
        <v>1297</v>
      </c>
    </row>
    <row r="531" ht="15.75" customHeight="1">
      <c r="A531" s="40">
        <v>478.0</v>
      </c>
      <c r="B531" s="28" t="s">
        <v>2067</v>
      </c>
      <c r="C531" s="41"/>
      <c r="D531" s="42">
        <f t="array" ref="D531">index(systems,match($A531,INDEX(systems,0,1),),3)</f>
        <v>749.431</v>
      </c>
      <c r="E531" s="42">
        <f t="array" ref="E531">index(systems,match($A531,INDEX(systems,0,1),),4)</f>
        <v>237.95</v>
      </c>
      <c r="F531" s="43" t="str">
        <f>IFERROR(__xludf.DUMMYFUNCTION("let(row, match($B531&amp;if($C531&lt;&gt;"""","" [""&amp;$C531&amp;""]"",""""),index(nebulae,,2),0),join("","",iferror(round(index(nebulae,row,5)/2,3),1),iferror(round(index(nebulae,row,6)/2,3),1),0))"),"1,1,0")</f>
        <v>1,1,0</v>
      </c>
      <c r="G531" s="44" t="s">
        <v>2068</v>
      </c>
      <c r="H531" s="45">
        <f t="array" ref="H531">let(systemId,match(A531,index(systems,0,1),),refSystemId,match($H$1,index(systems,0,1),),x,index(systems,systemId,3),y,index(systems,systemId,4),refX,index(systems,refSystemId,3),refY,index(systems,refSystemId,4),round(sqrt((x-refX)^2+(y-refY)^2),3))</f>
        <v>786.3</v>
      </c>
      <c r="I531" s="53"/>
      <c r="J531" s="53"/>
      <c r="K531" s="53"/>
      <c r="L531" s="53"/>
      <c r="M531" s="53"/>
      <c r="N531" s="41"/>
      <c r="O531" s="41"/>
      <c r="P531" s="48" t="s">
        <v>840</v>
      </c>
      <c r="Q531" s="48" t="s">
        <v>840</v>
      </c>
      <c r="R531" s="48" t="s">
        <v>840</v>
      </c>
      <c r="S531" s="48" t="s">
        <v>840</v>
      </c>
      <c r="T531" s="48" t="s">
        <v>840</v>
      </c>
      <c r="U531" s="48" t="s">
        <v>422</v>
      </c>
      <c r="V531" s="48" t="s">
        <v>422</v>
      </c>
      <c r="W531" s="48" t="s">
        <v>422</v>
      </c>
      <c r="X531" s="48" t="s">
        <v>422</v>
      </c>
      <c r="Y531" s="48" t="s">
        <v>422</v>
      </c>
      <c r="Z531" s="48" t="s">
        <v>422</v>
      </c>
      <c r="AA531" s="48" t="s">
        <v>422</v>
      </c>
      <c r="AB531" s="48" t="s">
        <v>422</v>
      </c>
      <c r="AC531" s="48" t="s">
        <v>422</v>
      </c>
      <c r="AD531" s="48" t="s">
        <v>422</v>
      </c>
      <c r="AE531" s="48" t="s">
        <v>422</v>
      </c>
      <c r="AF531" s="48" t="s">
        <v>422</v>
      </c>
      <c r="AG531" s="48" t="s">
        <v>422</v>
      </c>
      <c r="AH531" s="48" t="s">
        <v>422</v>
      </c>
      <c r="AI531" s="48" t="s">
        <v>422</v>
      </c>
      <c r="AJ531" s="48" t="s">
        <v>422</v>
      </c>
      <c r="AK531" s="48" t="s">
        <v>422</v>
      </c>
      <c r="AL531" s="48" t="s">
        <v>422</v>
      </c>
      <c r="AM531" s="48" t="s">
        <v>422</v>
      </c>
      <c r="AN531" s="48" t="s">
        <v>422</v>
      </c>
      <c r="AO531" s="48" t="s">
        <v>422</v>
      </c>
      <c r="AP531" s="48" t="s">
        <v>422</v>
      </c>
      <c r="AQ531" s="48" t="s">
        <v>422</v>
      </c>
      <c r="AR531" s="48" t="s">
        <v>422</v>
      </c>
      <c r="AS531" s="48" t="s">
        <v>422</v>
      </c>
      <c r="AT531" s="48" t="s">
        <v>422</v>
      </c>
      <c r="AU531" s="48" t="s">
        <v>422</v>
      </c>
      <c r="AV531" s="48" t="s">
        <v>422</v>
      </c>
      <c r="AW531" s="48" t="s">
        <v>422</v>
      </c>
      <c r="AX531" s="48" t="s">
        <v>422</v>
      </c>
      <c r="AY531" s="48" t="s">
        <v>422</v>
      </c>
      <c r="AZ531" s="50" t="s">
        <v>841</v>
      </c>
    </row>
    <row r="532" ht="15.75" customHeight="1">
      <c r="A532" s="40">
        <v>479.0</v>
      </c>
      <c r="B532" s="28" t="s">
        <v>2069</v>
      </c>
      <c r="C532" s="41"/>
      <c r="D532" s="42">
        <f t="array" ref="D532">index(systems,match($A532,INDEX(systems,0,1),),3)</f>
        <v>28.43</v>
      </c>
      <c r="E532" s="42">
        <f t="array" ref="E532">index(systems,match($A532,INDEX(systems,0,1),),4)</f>
        <v>-264.486</v>
      </c>
      <c r="F532" s="43" t="str">
        <f>IFERROR(__xludf.DUMMYFUNCTION("let(row, match($B532&amp;if($C532&lt;&gt;"""","" [""&amp;$C532&amp;""]"",""""),index(nebulae,,2),0),join("","",iferror(round(index(nebulae,row,5)/2,3),1),iferror(round(index(nebulae,row,6)/2,3),1),0))"),"1,1,0")</f>
        <v>1,1,0</v>
      </c>
      <c r="G532" s="44" t="s">
        <v>2070</v>
      </c>
      <c r="H532" s="45">
        <f t="array" ref="H532">let(systemId,match(A532,index(systems,0,1),),refSystemId,match($H$1,index(systems,0,1),),x,index(systems,systemId,3),y,index(systems,systemId,4),refX,index(systems,refSystemId,3),refY,index(systems,refSystemId,4),round(sqrt((x-refX)^2+(y-refY)^2),3))</f>
        <v>266.01</v>
      </c>
      <c r="I532" s="46" t="s">
        <v>418</v>
      </c>
      <c r="J532" s="53"/>
      <c r="K532" s="53"/>
      <c r="L532" s="53"/>
      <c r="M532" s="46" t="s">
        <v>966</v>
      </c>
      <c r="N532" s="28" t="s">
        <v>1551</v>
      </c>
      <c r="O532" s="48" t="s">
        <v>1551</v>
      </c>
      <c r="P532" s="48" t="s">
        <v>1551</v>
      </c>
      <c r="Q532" s="48" t="s">
        <v>1551</v>
      </c>
      <c r="R532" s="48" t="s">
        <v>1551</v>
      </c>
      <c r="S532" s="48" t="s">
        <v>1551</v>
      </c>
      <c r="T532" s="48" t="s">
        <v>1551</v>
      </c>
      <c r="U532" s="48" t="s">
        <v>1551</v>
      </c>
      <c r="V532" s="48" t="s">
        <v>1551</v>
      </c>
      <c r="W532" s="48" t="s">
        <v>1551</v>
      </c>
      <c r="X532" s="48" t="s">
        <v>1551</v>
      </c>
      <c r="Y532" s="48" t="s">
        <v>2071</v>
      </c>
      <c r="Z532" s="48" t="s">
        <v>2071</v>
      </c>
      <c r="AA532" s="48" t="s">
        <v>2071</v>
      </c>
      <c r="AB532" s="48" t="s">
        <v>2071</v>
      </c>
      <c r="AC532" s="48" t="s">
        <v>2071</v>
      </c>
      <c r="AD532" s="48" t="s">
        <v>2071</v>
      </c>
      <c r="AE532" s="48" t="s">
        <v>2071</v>
      </c>
      <c r="AF532" s="48" t="s">
        <v>2071</v>
      </c>
      <c r="AG532" s="48" t="s">
        <v>2071</v>
      </c>
      <c r="AH532" s="48" t="s">
        <v>2071</v>
      </c>
      <c r="AI532" s="48" t="s">
        <v>2071</v>
      </c>
      <c r="AJ532" s="48" t="s">
        <v>2071</v>
      </c>
      <c r="AK532" s="48" t="s">
        <v>2071</v>
      </c>
      <c r="AL532" s="48" t="s">
        <v>2071</v>
      </c>
      <c r="AM532" s="48" t="s">
        <v>2071</v>
      </c>
      <c r="AN532" s="48" t="s">
        <v>2071</v>
      </c>
      <c r="AO532" s="48" t="s">
        <v>2071</v>
      </c>
      <c r="AP532" s="48" t="s">
        <v>492</v>
      </c>
      <c r="AQ532" s="48" t="s">
        <v>2071</v>
      </c>
      <c r="AR532" s="48" t="s">
        <v>2071</v>
      </c>
      <c r="AS532" s="48" t="s">
        <v>2071</v>
      </c>
      <c r="AT532" s="48" t="s">
        <v>2071</v>
      </c>
      <c r="AU532" s="48" t="s">
        <v>2071</v>
      </c>
      <c r="AV532" s="48" t="s">
        <v>1551</v>
      </c>
      <c r="AW532" s="48" t="s">
        <v>1551</v>
      </c>
      <c r="AX532" s="48" t="s">
        <v>1551</v>
      </c>
      <c r="AY532" s="48" t="s">
        <v>1551</v>
      </c>
      <c r="AZ532" s="51" t="s">
        <v>1551</v>
      </c>
    </row>
    <row r="533" ht="15.75" customHeight="1">
      <c r="A533" s="40">
        <v>480.0</v>
      </c>
      <c r="B533" s="28" t="s">
        <v>2072</v>
      </c>
      <c r="C533" s="41"/>
      <c r="D533" s="42">
        <f t="array" ref="D533">index(systems,match($A533,INDEX(systems,0,1),),3)</f>
        <v>199.553</v>
      </c>
      <c r="E533" s="42">
        <f t="array" ref="E533">index(systems,match($A533,INDEX(systems,0,1),),4)</f>
        <v>-349.033</v>
      </c>
      <c r="F533" s="43" t="str">
        <f>IFERROR(__xludf.DUMMYFUNCTION("let(row, match($B533&amp;if($C533&lt;&gt;"""","" [""&amp;$C533&amp;""]"",""""),index(nebulae,,2),0),join("","",iferror(round(index(nebulae,row,5)/2,3),1),iferror(round(index(nebulae,row,6)/2,3),1),0))"),"1,1,0")</f>
        <v>1,1,0</v>
      </c>
      <c r="G533" s="44" t="s">
        <v>2073</v>
      </c>
      <c r="H533" s="45">
        <f t="array" ref="H533">let(systemId,match(A533,index(systems,0,1),),refSystemId,match($H$1,index(systems,0,1),),x,index(systems,systemId,3),y,index(systems,systemId,4),refX,index(systems,refSystemId,3),refY,index(systems,refSystemId,4),round(sqrt((x-refX)^2+(y-refY)^2),3))</f>
        <v>402.052</v>
      </c>
      <c r="I533" s="41"/>
      <c r="J533" s="41"/>
      <c r="K533" s="41"/>
      <c r="L533" s="41"/>
      <c r="M533" s="28" t="s">
        <v>953</v>
      </c>
      <c r="N533" s="28" t="s">
        <v>953</v>
      </c>
      <c r="O533" s="48" t="s">
        <v>1013</v>
      </c>
      <c r="P533" s="48" t="s">
        <v>1013</v>
      </c>
      <c r="Q533" s="48" t="s">
        <v>1013</v>
      </c>
      <c r="R533" s="48" t="s">
        <v>1013</v>
      </c>
      <c r="S533" s="48" t="s">
        <v>1013</v>
      </c>
      <c r="T533" s="48" t="s">
        <v>1013</v>
      </c>
      <c r="U533" s="48" t="s">
        <v>491</v>
      </c>
      <c r="V533" s="48" t="s">
        <v>491</v>
      </c>
      <c r="W533" s="48" t="s">
        <v>491</v>
      </c>
      <c r="X533" s="48" t="s">
        <v>491</v>
      </c>
      <c r="Y533" s="48" t="s">
        <v>1324</v>
      </c>
      <c r="Z533" s="48" t="s">
        <v>1324</v>
      </c>
      <c r="AA533" s="48" t="s">
        <v>1325</v>
      </c>
      <c r="AB533" s="48" t="s">
        <v>1325</v>
      </c>
      <c r="AC533" s="48" t="s">
        <v>1325</v>
      </c>
      <c r="AD533" s="48" t="s">
        <v>1325</v>
      </c>
      <c r="AE533" s="48" t="s">
        <v>1325</v>
      </c>
      <c r="AF533" s="48" t="s">
        <v>1325</v>
      </c>
      <c r="AG533" s="48" t="s">
        <v>1325</v>
      </c>
      <c r="AH533" s="48" t="s">
        <v>1325</v>
      </c>
      <c r="AI533" s="48" t="s">
        <v>1325</v>
      </c>
      <c r="AJ533" s="48" t="s">
        <v>1325</v>
      </c>
      <c r="AK533" s="48" t="s">
        <v>1325</v>
      </c>
      <c r="AL533" s="48" t="s">
        <v>1325</v>
      </c>
      <c r="AM533" s="48" t="s">
        <v>1325</v>
      </c>
      <c r="AN533" s="48" t="s">
        <v>1325</v>
      </c>
      <c r="AO533" s="48" t="s">
        <v>1324</v>
      </c>
      <c r="AP533" s="48" t="s">
        <v>1324</v>
      </c>
      <c r="AQ533" s="48" t="s">
        <v>953</v>
      </c>
      <c r="AR533" s="48" t="s">
        <v>953</v>
      </c>
      <c r="AS533" s="48" t="s">
        <v>1324</v>
      </c>
      <c r="AT533" s="48" t="s">
        <v>1324</v>
      </c>
      <c r="AU533" s="48" t="s">
        <v>1324</v>
      </c>
      <c r="AV533" s="48" t="s">
        <v>1324</v>
      </c>
      <c r="AW533" s="48" t="s">
        <v>1324</v>
      </c>
      <c r="AX533" s="48" t="s">
        <v>1326</v>
      </c>
      <c r="AY533" s="48" t="s">
        <v>1327</v>
      </c>
      <c r="AZ533" s="28" t="s">
        <v>1327</v>
      </c>
    </row>
    <row r="534" ht="15.75" customHeight="1">
      <c r="A534" s="40">
        <v>481.0</v>
      </c>
      <c r="B534" s="28" t="s">
        <v>2074</v>
      </c>
      <c r="C534" s="41"/>
      <c r="D534" s="42">
        <f t="array" ref="D534">index(systems,match($A534,INDEX(systems,0,1),),3)</f>
        <v>233.807</v>
      </c>
      <c r="E534" s="42">
        <f t="array" ref="E534">index(systems,match($A534,INDEX(systems,0,1),),4)</f>
        <v>-24.011</v>
      </c>
      <c r="F534" s="43" t="str">
        <f>IFERROR(__xludf.DUMMYFUNCTION("let(row, match($B534&amp;if($C534&lt;&gt;"""","" [""&amp;$C534&amp;""]"",""""),index(nebulae,,2),0),join("","",iferror(round(index(nebulae,row,5)/2,3),1),iferror(round(index(nebulae,row,6)/2,3),1),0))"),"1,1,0")</f>
        <v>1,1,0</v>
      </c>
      <c r="G534" s="44" t="s">
        <v>2075</v>
      </c>
      <c r="H534" s="45">
        <f t="array" ref="H534">let(systemId,match(A534,index(systems,0,1),),refSystemId,match($H$1,index(systems,0,1),),x,index(systems,systemId,3),y,index(systems,systemId,4),refX,index(systems,refSystemId,3),refY,index(systems,refSystemId,4),round(sqrt((x-refX)^2+(y-refY)^2),3))</f>
        <v>235.037</v>
      </c>
      <c r="I534" s="28" t="s">
        <v>408</v>
      </c>
      <c r="J534" s="28" t="s">
        <v>408</v>
      </c>
      <c r="K534" s="48" t="s">
        <v>408</v>
      </c>
      <c r="L534" s="48" t="s">
        <v>408</v>
      </c>
      <c r="M534" s="48" t="s">
        <v>408</v>
      </c>
      <c r="N534" s="28" t="s">
        <v>408</v>
      </c>
      <c r="O534" s="41"/>
      <c r="P534" s="48" t="s">
        <v>555</v>
      </c>
      <c r="Q534" s="48" t="s">
        <v>555</v>
      </c>
      <c r="R534" s="48" t="s">
        <v>555</v>
      </c>
      <c r="S534" s="48" t="s">
        <v>555</v>
      </c>
      <c r="T534" s="48" t="s">
        <v>555</v>
      </c>
      <c r="U534" s="48" t="s">
        <v>555</v>
      </c>
      <c r="V534" s="48" t="s">
        <v>555</v>
      </c>
      <c r="W534" s="48" t="s">
        <v>555</v>
      </c>
      <c r="X534" s="48" t="s">
        <v>555</v>
      </c>
      <c r="Y534" s="48" t="s">
        <v>422</v>
      </c>
      <c r="Z534" s="48" t="s">
        <v>422</v>
      </c>
      <c r="AA534" s="48" t="s">
        <v>422</v>
      </c>
      <c r="AB534" s="48" t="s">
        <v>422</v>
      </c>
      <c r="AC534" s="48" t="s">
        <v>422</v>
      </c>
      <c r="AD534" s="48" t="s">
        <v>422</v>
      </c>
      <c r="AE534" s="48" t="s">
        <v>422</v>
      </c>
      <c r="AF534" s="48" t="s">
        <v>422</v>
      </c>
      <c r="AG534" s="48" t="s">
        <v>422</v>
      </c>
      <c r="AH534" s="48" t="s">
        <v>422</v>
      </c>
      <c r="AI534" s="48" t="s">
        <v>422</v>
      </c>
      <c r="AJ534" s="48" t="s">
        <v>422</v>
      </c>
      <c r="AK534" s="48" t="s">
        <v>422</v>
      </c>
      <c r="AL534" s="48" t="s">
        <v>422</v>
      </c>
      <c r="AM534" s="48" t="s">
        <v>422</v>
      </c>
      <c r="AN534" s="48" t="s">
        <v>422</v>
      </c>
      <c r="AO534" s="48" t="s">
        <v>422</v>
      </c>
      <c r="AP534" s="48" t="s">
        <v>422</v>
      </c>
      <c r="AQ534" s="48" t="s">
        <v>422</v>
      </c>
      <c r="AR534" s="48" t="s">
        <v>422</v>
      </c>
      <c r="AS534" s="48" t="s">
        <v>422</v>
      </c>
      <c r="AT534" s="52" t="s">
        <v>422</v>
      </c>
      <c r="AU534" s="52" t="s">
        <v>422</v>
      </c>
      <c r="AV534" s="52" t="s">
        <v>422</v>
      </c>
      <c r="AW534" s="52" t="s">
        <v>422</v>
      </c>
      <c r="AX534" s="52" t="s">
        <v>422</v>
      </c>
      <c r="AY534" s="52" t="s">
        <v>422</v>
      </c>
      <c r="AZ534" s="28" t="s">
        <v>422</v>
      </c>
    </row>
    <row r="535" ht="15.75" customHeight="1">
      <c r="A535" s="40">
        <v>482.0</v>
      </c>
      <c r="B535" s="28" t="s">
        <v>2076</v>
      </c>
      <c r="C535" s="41"/>
      <c r="D535" s="42">
        <f t="array" ref="D535">index(systems,match($A535,INDEX(systems,0,1),),3)</f>
        <v>-63.082</v>
      </c>
      <c r="E535" s="42">
        <f t="array" ref="E535">index(systems,match($A535,INDEX(systems,0,1),),4)</f>
        <v>82.416</v>
      </c>
      <c r="F535" s="43" t="str">
        <f>IFERROR(__xludf.DUMMYFUNCTION("let(row, match($B535&amp;if($C535&lt;&gt;"""","" [""&amp;$C535&amp;""]"",""""),index(nebulae,,2),0),join("","",iferror(round(index(nebulae,row,5)/2,3),1),iferror(round(index(nebulae,row,6)/2,3),1),0))"),"1,1,0")</f>
        <v>1,1,0</v>
      </c>
      <c r="G535" s="44" t="s">
        <v>2077</v>
      </c>
      <c r="H535" s="45">
        <f t="array" ref="H535">let(systemId,match(A535,index(systems,0,1),),refSystemId,match($H$1,index(systems,0,1),),x,index(systems,systemId,3),y,index(systems,systemId,4),refX,index(systems,refSystemId,3),refY,index(systems,refSystemId,4),round(sqrt((x-refX)^2+(y-refY)^2),3))</f>
        <v>103.787</v>
      </c>
      <c r="I535" s="46" t="s">
        <v>418</v>
      </c>
      <c r="J535" s="53"/>
      <c r="K535" s="46" t="s">
        <v>523</v>
      </c>
      <c r="L535" s="46" t="s">
        <v>523</v>
      </c>
      <c r="M535" s="47" t="s">
        <v>524</v>
      </c>
      <c r="N535" s="28" t="s">
        <v>526</v>
      </c>
      <c r="O535" s="52" t="s">
        <v>526</v>
      </c>
      <c r="P535" s="48" t="s">
        <v>526</v>
      </c>
      <c r="Q535" s="48" t="s">
        <v>526</v>
      </c>
      <c r="R535" s="48" t="s">
        <v>526</v>
      </c>
      <c r="S535" s="48" t="s">
        <v>526</v>
      </c>
      <c r="T535" s="48" t="s">
        <v>526</v>
      </c>
      <c r="U535" s="48" t="s">
        <v>526</v>
      </c>
      <c r="V535" s="48" t="s">
        <v>526</v>
      </c>
      <c r="W535" s="48" t="s">
        <v>526</v>
      </c>
      <c r="X535" s="48" t="s">
        <v>526</v>
      </c>
      <c r="Y535" s="48" t="s">
        <v>526</v>
      </c>
      <c r="Z535" s="48" t="s">
        <v>526</v>
      </c>
      <c r="AA535" s="48" t="s">
        <v>786</v>
      </c>
      <c r="AB535" s="48" t="s">
        <v>786</v>
      </c>
      <c r="AC535" s="48" t="s">
        <v>786</v>
      </c>
      <c r="AD535" s="48" t="s">
        <v>786</v>
      </c>
      <c r="AE535" s="48" t="s">
        <v>786</v>
      </c>
      <c r="AF535" s="48" t="s">
        <v>786</v>
      </c>
      <c r="AG535" s="48" t="s">
        <v>786</v>
      </c>
      <c r="AH535" s="48" t="s">
        <v>787</v>
      </c>
      <c r="AI535" s="48" t="s">
        <v>529</v>
      </c>
      <c r="AJ535" s="48" t="s">
        <v>529</v>
      </c>
      <c r="AK535" s="48" t="s">
        <v>529</v>
      </c>
      <c r="AL535" s="48" t="s">
        <v>529</v>
      </c>
      <c r="AM535" s="48" t="s">
        <v>529</v>
      </c>
      <c r="AN535" s="48" t="s">
        <v>529</v>
      </c>
      <c r="AO535" s="48" t="s">
        <v>529</v>
      </c>
      <c r="AP535" s="48" t="s">
        <v>529</v>
      </c>
      <c r="AQ535" s="48" t="s">
        <v>529</v>
      </c>
      <c r="AR535" s="52" t="s">
        <v>529</v>
      </c>
      <c r="AS535" s="52" t="s">
        <v>833</v>
      </c>
      <c r="AT535" s="48" t="s">
        <v>833</v>
      </c>
      <c r="AU535" s="48" t="s">
        <v>833</v>
      </c>
      <c r="AV535" s="48" t="s">
        <v>833</v>
      </c>
      <c r="AW535" s="48" t="s">
        <v>417</v>
      </c>
      <c r="AX535" s="48" t="s">
        <v>417</v>
      </c>
      <c r="AY535" s="48" t="s">
        <v>417</v>
      </c>
      <c r="AZ535" s="49" t="s">
        <v>418</v>
      </c>
    </row>
    <row r="536" ht="15.75" customHeight="1">
      <c r="A536" s="40">
        <v>483.0</v>
      </c>
      <c r="B536" s="28" t="s">
        <v>2078</v>
      </c>
      <c r="C536" s="41"/>
      <c r="D536" s="42">
        <f t="array" ref="D536">index(systems,match($A536,INDEX(systems,0,1),),3)</f>
        <v>-15.777</v>
      </c>
      <c r="E536" s="42">
        <f t="array" ref="E536">index(systems,match($A536,INDEX(systems,0,1),),4)</f>
        <v>239.059</v>
      </c>
      <c r="F536" s="43" t="str">
        <f>IFERROR(__xludf.DUMMYFUNCTION("let(row, match($B536&amp;if($C536&lt;&gt;"""","" [""&amp;$C536&amp;""]"",""""),index(nebulae,,2),0),join("","",iferror(round(index(nebulae,row,5)/2,3),1),iferror(round(index(nebulae,row,6)/2,3),1),0))"),"1,1,0")</f>
        <v>1,1,0</v>
      </c>
      <c r="G536" s="44" t="s">
        <v>2079</v>
      </c>
      <c r="H536" s="45">
        <f t="array" ref="H536">let(systemId,match(A536,index(systems,0,1),),refSystemId,match($H$1,index(systems,0,1),),x,index(systems,systemId,3),y,index(systems,systemId,4),refX,index(systems,refSystemId,3),refY,index(systems,refSystemId,4),round(sqrt((x-refX)^2+(y-refY)^2),3))</f>
        <v>239.579</v>
      </c>
      <c r="I536" s="53"/>
      <c r="J536" s="53"/>
      <c r="K536" s="46" t="s">
        <v>690</v>
      </c>
      <c r="L536" s="46" t="s">
        <v>690</v>
      </c>
      <c r="M536" s="47" t="s">
        <v>691</v>
      </c>
      <c r="N536" s="28" t="s">
        <v>692</v>
      </c>
      <c r="O536" s="48" t="s">
        <v>692</v>
      </c>
      <c r="P536" s="48" t="s">
        <v>692</v>
      </c>
      <c r="Q536" s="48" t="s">
        <v>692</v>
      </c>
      <c r="R536" s="48" t="s">
        <v>692</v>
      </c>
      <c r="S536" s="48" t="s">
        <v>692</v>
      </c>
      <c r="T536" s="48" t="s">
        <v>692</v>
      </c>
      <c r="U536" s="48" t="s">
        <v>692</v>
      </c>
      <c r="V536" s="48" t="s">
        <v>692</v>
      </c>
      <c r="W536" s="48" t="s">
        <v>692</v>
      </c>
      <c r="X536" s="48" t="s">
        <v>943</v>
      </c>
      <c r="Y536" s="48" t="s">
        <v>409</v>
      </c>
      <c r="Z536" s="48" t="s">
        <v>409</v>
      </c>
      <c r="AA536" s="48" t="s">
        <v>695</v>
      </c>
      <c r="AB536" s="48" t="s">
        <v>695</v>
      </c>
      <c r="AC536" s="48" t="s">
        <v>695</v>
      </c>
      <c r="AD536" s="48" t="s">
        <v>695</v>
      </c>
      <c r="AE536" s="48" t="s">
        <v>695</v>
      </c>
      <c r="AF536" s="48" t="s">
        <v>695</v>
      </c>
      <c r="AG536" s="48" t="s">
        <v>849</v>
      </c>
      <c r="AH536" s="48" t="s">
        <v>849</v>
      </c>
      <c r="AI536" s="48" t="s">
        <v>849</v>
      </c>
      <c r="AJ536" s="48" t="s">
        <v>849</v>
      </c>
      <c r="AK536" s="48" t="s">
        <v>849</v>
      </c>
      <c r="AL536" s="48" t="s">
        <v>849</v>
      </c>
      <c r="AM536" s="48" t="s">
        <v>849</v>
      </c>
      <c r="AN536" s="48" t="s">
        <v>849</v>
      </c>
      <c r="AO536" s="48" t="s">
        <v>849</v>
      </c>
      <c r="AP536" s="48" t="s">
        <v>849</v>
      </c>
      <c r="AQ536" s="48" t="s">
        <v>849</v>
      </c>
      <c r="AR536" s="48" t="s">
        <v>849</v>
      </c>
      <c r="AS536" s="48" t="s">
        <v>849</v>
      </c>
      <c r="AT536" s="48" t="s">
        <v>849</v>
      </c>
      <c r="AU536" s="48" t="s">
        <v>849</v>
      </c>
      <c r="AV536" s="48" t="s">
        <v>849</v>
      </c>
      <c r="AW536" s="48" t="s">
        <v>849</v>
      </c>
      <c r="AX536" s="48" t="s">
        <v>531</v>
      </c>
      <c r="AY536" s="48" t="s">
        <v>531</v>
      </c>
      <c r="AZ536" s="28" t="s">
        <v>531</v>
      </c>
    </row>
    <row r="537" ht="15.75" customHeight="1">
      <c r="A537" s="40">
        <v>484.0</v>
      </c>
      <c r="B537" s="28" t="s">
        <v>2080</v>
      </c>
      <c r="C537" s="41"/>
      <c r="D537" s="42">
        <f t="array" ref="D537">index(systems,match($A537,INDEX(systems,0,1),),3)</f>
        <v>-96.168</v>
      </c>
      <c r="E537" s="42">
        <f t="array" ref="E537">index(systems,match($A537,INDEX(systems,0,1),),4)</f>
        <v>38.985</v>
      </c>
      <c r="F537" s="43" t="str">
        <f>IFERROR(__xludf.DUMMYFUNCTION("let(row, match($B537&amp;if($C537&lt;&gt;"""","" [""&amp;$C537&amp;""]"",""""),index(nebulae,,2),0),join("","",iferror(round(index(nebulae,row,5)/2,3),1),iferror(round(index(nebulae,row,6)/2,3),1),0))"),"1,1,0")</f>
        <v>1,1,0</v>
      </c>
      <c r="G537" s="44" t="s">
        <v>2081</v>
      </c>
      <c r="H537" s="45">
        <f t="array" ref="H537">let(systemId,match(A537,index(systems,0,1),),refSystemId,match($H$1,index(systems,0,1),),x,index(systems,systemId,3),y,index(systems,systemId,4),refX,index(systems,refSystemId,3),refY,index(systems,refSystemId,4),round(sqrt((x-refX)^2+(y-refY)^2),3))</f>
        <v>103.77</v>
      </c>
      <c r="I537" s="46" t="s">
        <v>418</v>
      </c>
      <c r="J537" s="53"/>
      <c r="K537" s="53"/>
      <c r="L537" s="46" t="s">
        <v>523</v>
      </c>
      <c r="M537" s="48" t="s">
        <v>524</v>
      </c>
      <c r="N537" s="28" t="s">
        <v>641</v>
      </c>
      <c r="O537" s="48" t="s">
        <v>641</v>
      </c>
      <c r="P537" s="48" t="s">
        <v>641</v>
      </c>
      <c r="Q537" s="48" t="s">
        <v>641</v>
      </c>
      <c r="R537" s="48" t="s">
        <v>641</v>
      </c>
      <c r="S537" s="48" t="s">
        <v>641</v>
      </c>
      <c r="T537" s="48" t="s">
        <v>641</v>
      </c>
      <c r="U537" s="48" t="s">
        <v>641</v>
      </c>
      <c r="V537" s="48" t="s">
        <v>641</v>
      </c>
      <c r="W537" s="48" t="s">
        <v>641</v>
      </c>
      <c r="X537" s="48" t="s">
        <v>641</v>
      </c>
      <c r="Y537" s="48" t="s">
        <v>641</v>
      </c>
      <c r="Z537" s="48" t="s">
        <v>641</v>
      </c>
      <c r="AA537" s="48" t="s">
        <v>813</v>
      </c>
      <c r="AB537" s="48" t="s">
        <v>813</v>
      </c>
      <c r="AC537" s="48" t="s">
        <v>813</v>
      </c>
      <c r="AD537" s="48" t="s">
        <v>813</v>
      </c>
      <c r="AE537" s="48" t="s">
        <v>813</v>
      </c>
      <c r="AF537" s="48" t="s">
        <v>813</v>
      </c>
      <c r="AG537" s="48" t="s">
        <v>813</v>
      </c>
      <c r="AH537" s="48" t="s">
        <v>814</v>
      </c>
      <c r="AI537" s="48" t="s">
        <v>828</v>
      </c>
      <c r="AJ537" s="48" t="s">
        <v>828</v>
      </c>
      <c r="AK537" s="48" t="s">
        <v>828</v>
      </c>
      <c r="AL537" s="48" t="s">
        <v>828</v>
      </c>
      <c r="AM537" s="48" t="s">
        <v>828</v>
      </c>
      <c r="AN537" s="48" t="s">
        <v>828</v>
      </c>
      <c r="AO537" s="48" t="s">
        <v>828</v>
      </c>
      <c r="AP537" s="48" t="s">
        <v>828</v>
      </c>
      <c r="AQ537" s="48" t="s">
        <v>828</v>
      </c>
      <c r="AR537" s="48" t="s">
        <v>828</v>
      </c>
      <c r="AS537" s="52" t="s">
        <v>746</v>
      </c>
      <c r="AT537" s="52" t="s">
        <v>746</v>
      </c>
      <c r="AU537" s="52" t="s">
        <v>746</v>
      </c>
      <c r="AV537" s="52" t="s">
        <v>746</v>
      </c>
      <c r="AW537" s="48" t="s">
        <v>418</v>
      </c>
      <c r="AX537" s="48" t="s">
        <v>530</v>
      </c>
      <c r="AY537" s="48" t="s">
        <v>530</v>
      </c>
      <c r="AZ537" s="28" t="s">
        <v>530</v>
      </c>
    </row>
    <row r="538" ht="15.75" customHeight="1">
      <c r="A538" s="40">
        <v>485.0</v>
      </c>
      <c r="B538" s="28" t="s">
        <v>2082</v>
      </c>
      <c r="C538" s="41"/>
      <c r="D538" s="42">
        <f t="array" ref="D538">index(systems,match($A538,INDEX(systems,0,1),),3)</f>
        <v>-77.04</v>
      </c>
      <c r="E538" s="42">
        <f t="array" ref="E538">index(systems,match($A538,INDEX(systems,0,1),),4)</f>
        <v>139.279</v>
      </c>
      <c r="F538" s="43" t="str">
        <f>IFERROR(__xludf.DUMMYFUNCTION("let(row, match($B538&amp;if($C538&lt;&gt;"""","" [""&amp;$C538&amp;""]"",""""),index(nebulae,,2),0),join("","",iferror(round(index(nebulae,row,5)/2,3),1),iferror(round(index(nebulae,row,6)/2,3),1),0))"),"1,1,0")</f>
        <v>1,1,0</v>
      </c>
      <c r="G538" s="44" t="s">
        <v>2083</v>
      </c>
      <c r="H538" s="45">
        <f t="array" ref="H538">let(systemId,match(A538,index(systems,0,1),),refSystemId,match($H$1,index(systems,0,1),),x,index(systems,systemId,3),y,index(systems,systemId,4),refX,index(systems,refSystemId,3),refY,index(systems,refSystemId,4),round(sqrt((x-refX)^2+(y-refY)^2),3))</f>
        <v>159.166</v>
      </c>
      <c r="I538" s="41"/>
      <c r="J538" s="41"/>
      <c r="K538" s="41"/>
      <c r="L538" s="28" t="s">
        <v>418</v>
      </c>
      <c r="M538" s="41"/>
      <c r="N538" s="28" t="s">
        <v>526</v>
      </c>
      <c r="O538" s="48" t="s">
        <v>526</v>
      </c>
      <c r="P538" s="48" t="s">
        <v>526</v>
      </c>
      <c r="Q538" s="48" t="s">
        <v>526</v>
      </c>
      <c r="R538" s="48" t="s">
        <v>526</v>
      </c>
      <c r="S538" s="48" t="s">
        <v>526</v>
      </c>
      <c r="T538" s="48" t="s">
        <v>526</v>
      </c>
      <c r="U538" s="48" t="s">
        <v>526</v>
      </c>
      <c r="V538" s="48" t="s">
        <v>526</v>
      </c>
      <c r="W538" s="48" t="s">
        <v>526</v>
      </c>
      <c r="X538" s="48" t="s">
        <v>526</v>
      </c>
      <c r="Y538" s="48" t="s">
        <v>526</v>
      </c>
      <c r="Z538" s="48" t="s">
        <v>526</v>
      </c>
      <c r="AA538" s="48" t="s">
        <v>786</v>
      </c>
      <c r="AB538" s="48" t="s">
        <v>786</v>
      </c>
      <c r="AC538" s="48" t="s">
        <v>786</v>
      </c>
      <c r="AD538" s="48" t="s">
        <v>786</v>
      </c>
      <c r="AE538" s="48" t="s">
        <v>786</v>
      </c>
      <c r="AF538" s="48" t="s">
        <v>786</v>
      </c>
      <c r="AG538" s="48" t="s">
        <v>786</v>
      </c>
      <c r="AH538" s="48" t="s">
        <v>787</v>
      </c>
      <c r="AI538" s="48" t="s">
        <v>828</v>
      </c>
      <c r="AJ538" s="48" t="s">
        <v>828</v>
      </c>
      <c r="AK538" s="48" t="s">
        <v>828</v>
      </c>
      <c r="AL538" s="48" t="s">
        <v>828</v>
      </c>
      <c r="AM538" s="48" t="s">
        <v>828</v>
      </c>
      <c r="AN538" s="48" t="s">
        <v>828</v>
      </c>
      <c r="AO538" s="48" t="s">
        <v>828</v>
      </c>
      <c r="AP538" s="48" t="s">
        <v>828</v>
      </c>
      <c r="AQ538" s="48" t="s">
        <v>2084</v>
      </c>
      <c r="AR538" s="48" t="s">
        <v>2084</v>
      </c>
      <c r="AS538" s="48" t="s">
        <v>789</v>
      </c>
      <c r="AT538" s="48" t="s">
        <v>530</v>
      </c>
      <c r="AU538" s="48" t="s">
        <v>530</v>
      </c>
      <c r="AV538" s="48" t="s">
        <v>530</v>
      </c>
      <c r="AW538" s="48" t="s">
        <v>530</v>
      </c>
      <c r="AX538" s="48" t="s">
        <v>417</v>
      </c>
      <c r="AY538" s="48" t="s">
        <v>417</v>
      </c>
      <c r="AZ538" s="49" t="s">
        <v>418</v>
      </c>
    </row>
    <row r="539" ht="15.75" customHeight="1">
      <c r="A539" s="40">
        <v>486.0</v>
      </c>
      <c r="B539" s="28" t="s">
        <v>2085</v>
      </c>
      <c r="C539" s="41"/>
      <c r="D539" s="42">
        <f t="array" ref="D539">index(systems,match($A539,INDEX(systems,0,1),),3)</f>
        <v>139.836</v>
      </c>
      <c r="E539" s="42">
        <f t="array" ref="E539">index(systems,match($A539,INDEX(systems,0,1),),4)</f>
        <v>-10.127</v>
      </c>
      <c r="F539" s="43" t="str">
        <f>IFERROR(__xludf.DUMMYFUNCTION("let(row, match($B539&amp;if($C539&lt;&gt;"""","" [""&amp;$C539&amp;""]"",""""),index(nebulae,,2),0),join("","",iferror(round(index(nebulae,row,5)/2,3),1),iferror(round(index(nebulae,row,6)/2,3),1),0))"),"1,1,0")</f>
        <v>1,1,0</v>
      </c>
      <c r="G539" s="44" t="s">
        <v>2086</v>
      </c>
      <c r="H539" s="45">
        <f t="array" ref="H539">let(systemId,match(A539,index(systems,0,1),),refSystemId,match($H$1,index(systems,0,1),),x,index(systems,systemId,3),y,index(systems,systemId,4),refX,index(systems,refSystemId,3),refY,index(systems,refSystemId,4),round(sqrt((x-refX)^2+(y-refY)^2),3))</f>
        <v>140.202</v>
      </c>
      <c r="I539" s="41"/>
      <c r="J539" s="28" t="s">
        <v>418</v>
      </c>
      <c r="K539" s="28" t="s">
        <v>418</v>
      </c>
      <c r="L539" s="41"/>
      <c r="M539" s="28" t="s">
        <v>500</v>
      </c>
      <c r="N539" s="28" t="s">
        <v>2087</v>
      </c>
      <c r="O539" s="48" t="s">
        <v>2087</v>
      </c>
      <c r="P539" s="48" t="s">
        <v>582</v>
      </c>
      <c r="Q539" s="48" t="s">
        <v>582</v>
      </c>
      <c r="R539" s="48" t="s">
        <v>582</v>
      </c>
      <c r="S539" s="48" t="s">
        <v>582</v>
      </c>
      <c r="T539" s="48" t="s">
        <v>582</v>
      </c>
      <c r="U539" s="48" t="s">
        <v>582</v>
      </c>
      <c r="V539" s="48" t="s">
        <v>582</v>
      </c>
      <c r="W539" s="48" t="s">
        <v>582</v>
      </c>
      <c r="X539" s="48" t="s">
        <v>582</v>
      </c>
      <c r="Y539" s="48" t="s">
        <v>1064</v>
      </c>
      <c r="Z539" s="48" t="s">
        <v>1064</v>
      </c>
      <c r="AA539" s="48" t="s">
        <v>1065</v>
      </c>
      <c r="AB539" s="48" t="s">
        <v>1065</v>
      </c>
      <c r="AC539" s="48" t="s">
        <v>1065</v>
      </c>
      <c r="AD539" s="48" t="s">
        <v>1065</v>
      </c>
      <c r="AE539" s="48" t="s">
        <v>1065</v>
      </c>
      <c r="AF539" s="48" t="s">
        <v>1065</v>
      </c>
      <c r="AG539" s="48" t="s">
        <v>1065</v>
      </c>
      <c r="AH539" s="48" t="s">
        <v>1065</v>
      </c>
      <c r="AI539" s="48" t="s">
        <v>1065</v>
      </c>
      <c r="AJ539" s="48" t="s">
        <v>1065</v>
      </c>
      <c r="AK539" s="48" t="s">
        <v>1065</v>
      </c>
      <c r="AL539" s="48" t="s">
        <v>1065</v>
      </c>
      <c r="AM539" s="48" t="s">
        <v>1065</v>
      </c>
      <c r="AN539" s="48" t="s">
        <v>1065</v>
      </c>
      <c r="AO539" s="48" t="s">
        <v>1064</v>
      </c>
      <c r="AP539" s="48" t="s">
        <v>1064</v>
      </c>
      <c r="AQ539" s="48" t="s">
        <v>1064</v>
      </c>
      <c r="AR539" s="48" t="s">
        <v>1064</v>
      </c>
      <c r="AS539" s="48" t="s">
        <v>1064</v>
      </c>
      <c r="AT539" s="48" t="s">
        <v>1064</v>
      </c>
      <c r="AU539" s="48" t="s">
        <v>1064</v>
      </c>
      <c r="AV539" s="48" t="s">
        <v>1064</v>
      </c>
      <c r="AW539" s="48" t="s">
        <v>1064</v>
      </c>
      <c r="AX539" s="48" t="s">
        <v>876</v>
      </c>
      <c r="AY539" s="48" t="s">
        <v>1064</v>
      </c>
      <c r="AZ539" s="28" t="s">
        <v>1064</v>
      </c>
    </row>
    <row r="540" ht="15.75" customHeight="1">
      <c r="A540" s="40">
        <v>2887.0</v>
      </c>
      <c r="B540" s="28" t="s">
        <v>2088</v>
      </c>
      <c r="C540" s="41"/>
      <c r="D540" s="42">
        <f t="array" ref="D540">index(systems,match($A540,INDEX(systems,0,1),),3)</f>
        <v>199.046</v>
      </c>
      <c r="E540" s="42">
        <f t="array" ref="E540">index(systems,match($A540,INDEX(systems,0,1),),4)</f>
        <v>-464.09</v>
      </c>
      <c r="F540" s="43" t="str">
        <f>IFERROR(__xludf.DUMMYFUNCTION("let(row, match($B540&amp;if($C540&lt;&gt;"""","" [""&amp;$C540&amp;""]"",""""),index(nebulae,,2),0),join("","",iferror(round(index(nebulae,row,5)/2,3),1),iferror(round(index(nebulae,row,6)/2,3),1),0))"),"1,1,0")</f>
        <v>1,1,0</v>
      </c>
      <c r="G540" s="44" t="s">
        <v>2089</v>
      </c>
      <c r="H540" s="45">
        <f t="array" ref="H540">let(systemId,match(A540,index(systems,0,1),),refSystemId,match($H$1,index(systems,0,1),),x,index(systems,systemId,3),y,index(systems,systemId,4),refX,index(systems,refSystemId,3),refY,index(systems,refSystemId,4),round(sqrt((x-refX)^2+(y-refY)^2),3))</f>
        <v>504.974</v>
      </c>
      <c r="I540" s="51" t="s">
        <v>408</v>
      </c>
      <c r="J540" s="51" t="s">
        <v>408</v>
      </c>
      <c r="K540" s="51" t="s">
        <v>408</v>
      </c>
      <c r="L540" s="51" t="s">
        <v>408</v>
      </c>
      <c r="M540" s="51" t="s">
        <v>408</v>
      </c>
      <c r="N540" s="51" t="s">
        <v>408</v>
      </c>
      <c r="O540" s="55"/>
      <c r="P540" s="48" t="s">
        <v>408</v>
      </c>
      <c r="Q540" s="48" t="s">
        <v>408</v>
      </c>
      <c r="R540" s="48" t="s">
        <v>408</v>
      </c>
      <c r="S540" s="48" t="s">
        <v>408</v>
      </c>
      <c r="T540" s="48" t="s">
        <v>408</v>
      </c>
      <c r="U540" s="48" t="s">
        <v>408</v>
      </c>
      <c r="V540" s="48" t="s">
        <v>408</v>
      </c>
      <c r="W540" s="48" t="s">
        <v>408</v>
      </c>
      <c r="X540" s="48" t="s">
        <v>408</v>
      </c>
      <c r="Y540" s="48" t="s">
        <v>408</v>
      </c>
      <c r="Z540" s="48" t="s">
        <v>418</v>
      </c>
      <c r="AA540" s="48" t="s">
        <v>630</v>
      </c>
      <c r="AB540" s="48" t="s">
        <v>630</v>
      </c>
      <c r="AC540" s="48" t="s">
        <v>630</v>
      </c>
      <c r="AD540" s="48" t="s">
        <v>630</v>
      </c>
      <c r="AE540" s="48" t="s">
        <v>630</v>
      </c>
      <c r="AF540" s="48" t="s">
        <v>630</v>
      </c>
      <c r="AG540" s="48" t="s">
        <v>630</v>
      </c>
      <c r="AH540" s="48" t="s">
        <v>630</v>
      </c>
      <c r="AI540" s="48" t="s">
        <v>630</v>
      </c>
      <c r="AJ540" s="48" t="s">
        <v>630</v>
      </c>
      <c r="AK540" s="48" t="s">
        <v>630</v>
      </c>
      <c r="AL540" s="48" t="s">
        <v>630</v>
      </c>
      <c r="AM540" s="48" t="s">
        <v>630</v>
      </c>
      <c r="AN540" s="48" t="s">
        <v>630</v>
      </c>
      <c r="AO540" s="48" t="s">
        <v>630</v>
      </c>
      <c r="AP540" s="48" t="s">
        <v>630</v>
      </c>
      <c r="AQ540" s="48" t="s">
        <v>953</v>
      </c>
      <c r="AR540" s="48" t="s">
        <v>953</v>
      </c>
      <c r="AS540" s="48" t="s">
        <v>953</v>
      </c>
      <c r="AT540" s="48" t="s">
        <v>418</v>
      </c>
      <c r="AU540" s="48" t="s">
        <v>418</v>
      </c>
      <c r="AV540" s="56" t="s">
        <v>418</v>
      </c>
      <c r="AW540" s="56" t="s">
        <v>418</v>
      </c>
      <c r="AX540" s="56" t="s">
        <v>418</v>
      </c>
      <c r="AY540" s="56" t="s">
        <v>418</v>
      </c>
      <c r="AZ540" s="51" t="s">
        <v>418</v>
      </c>
    </row>
    <row r="541" ht="15.75" customHeight="1">
      <c r="A541" s="40">
        <v>2888.0</v>
      </c>
      <c r="B541" s="28" t="s">
        <v>2090</v>
      </c>
      <c r="C541" s="41"/>
      <c r="D541" s="42">
        <f t="array" ref="D541">index(systems,match($A541,INDEX(systems,0,1),),3)</f>
        <v>417.114</v>
      </c>
      <c r="E541" s="42">
        <f t="array" ref="E541">index(systems,match($A541,INDEX(systems,0,1),),4)</f>
        <v>-435.82</v>
      </c>
      <c r="F541" s="43" t="str">
        <f>IFERROR(__xludf.DUMMYFUNCTION("let(row, match($B541&amp;if($C541&lt;&gt;"""","" [""&amp;$C541&amp;""]"",""""),index(nebulae,,2),0),join("","",iferror(round(index(nebulae,row,5)/2,3),1),iferror(round(index(nebulae,row,6)/2,3),1),0))"),"1,1,0")</f>
        <v>1,1,0</v>
      </c>
      <c r="G541" s="44" t="s">
        <v>2091</v>
      </c>
      <c r="H541" s="45">
        <f t="array" ref="H541">let(systemId,match(A541,index(systems,0,1),),refSystemId,match($H$1,index(systems,0,1),),x,index(systems,systemId,3),y,index(systems,systemId,4),refX,index(systems,refSystemId,3),refY,index(systems,refSystemId,4),round(sqrt((x-refX)^2+(y-refY)^2),3))</f>
        <v>603.26</v>
      </c>
      <c r="I541" s="56" t="s">
        <v>408</v>
      </c>
      <c r="J541" s="56" t="s">
        <v>408</v>
      </c>
      <c r="K541" s="56" t="s">
        <v>408</v>
      </c>
      <c r="L541" s="56" t="s">
        <v>408</v>
      </c>
      <c r="M541" s="56" t="s">
        <v>408</v>
      </c>
      <c r="N541" s="56" t="s">
        <v>408</v>
      </c>
      <c r="O541" s="41"/>
      <c r="P541" s="48" t="s">
        <v>408</v>
      </c>
      <c r="Q541" s="48" t="s">
        <v>408</v>
      </c>
      <c r="R541" s="48" t="s">
        <v>408</v>
      </c>
      <c r="S541" s="48" t="s">
        <v>408</v>
      </c>
      <c r="T541" s="48" t="s">
        <v>408</v>
      </c>
      <c r="U541" s="48" t="s">
        <v>408</v>
      </c>
      <c r="V541" s="48" t="s">
        <v>408</v>
      </c>
      <c r="W541" s="48" t="s">
        <v>408</v>
      </c>
      <c r="X541" s="48" t="s">
        <v>408</v>
      </c>
      <c r="Y541" s="48" t="s">
        <v>408</v>
      </c>
      <c r="Z541" s="41"/>
      <c r="AA541" s="48" t="s">
        <v>953</v>
      </c>
      <c r="AB541" s="48" t="s">
        <v>953</v>
      </c>
      <c r="AC541" s="48" t="s">
        <v>953</v>
      </c>
      <c r="AD541" s="48" t="s">
        <v>953</v>
      </c>
      <c r="AE541" s="48" t="s">
        <v>953</v>
      </c>
      <c r="AF541" s="48" t="s">
        <v>953</v>
      </c>
      <c r="AG541" s="48" t="s">
        <v>953</v>
      </c>
      <c r="AH541" s="48" t="s">
        <v>953</v>
      </c>
      <c r="AI541" s="48" t="s">
        <v>953</v>
      </c>
      <c r="AJ541" s="48" t="s">
        <v>953</v>
      </c>
      <c r="AK541" s="48" t="s">
        <v>953</v>
      </c>
      <c r="AL541" s="48" t="s">
        <v>953</v>
      </c>
      <c r="AM541" s="48" t="s">
        <v>953</v>
      </c>
      <c r="AN541" s="48" t="s">
        <v>953</v>
      </c>
      <c r="AO541" s="48" t="s">
        <v>2092</v>
      </c>
      <c r="AP541" s="48" t="s">
        <v>2092</v>
      </c>
      <c r="AQ541" s="48" t="s">
        <v>953</v>
      </c>
      <c r="AR541" s="48" t="s">
        <v>953</v>
      </c>
      <c r="AS541" s="48" t="s">
        <v>953</v>
      </c>
      <c r="AT541" s="48" t="s">
        <v>418</v>
      </c>
      <c r="AU541" s="48" t="s">
        <v>418</v>
      </c>
      <c r="AV541" s="56" t="s">
        <v>722</v>
      </c>
      <c r="AW541" s="56" t="s">
        <v>722</v>
      </c>
      <c r="AX541" s="56" t="s">
        <v>722</v>
      </c>
      <c r="AY541" s="56" t="s">
        <v>722</v>
      </c>
      <c r="AZ541" s="51" t="s">
        <v>722</v>
      </c>
    </row>
    <row r="542" ht="15.75" customHeight="1">
      <c r="A542" s="40">
        <v>487.0</v>
      </c>
      <c r="B542" s="28" t="s">
        <v>2093</v>
      </c>
      <c r="C542" s="28" t="s">
        <v>2094</v>
      </c>
      <c r="D542" s="42">
        <f t="array" ref="D542">index(systems,match($A542,INDEX(systems,0,1),),3)</f>
        <v>-5.436</v>
      </c>
      <c r="E542" s="42">
        <f t="array" ref="E542">index(systems,match($A542,INDEX(systems,0,1),),4)</f>
        <v>-20.722</v>
      </c>
      <c r="F542" s="43" t="str">
        <f>IFERROR(__xludf.DUMMYFUNCTION("let(row, match($B542&amp;if($C542&lt;&gt;"""","" [""&amp;$C542&amp;""]"",""""),index(nebulae,,2),0),join("","",iferror(round(index(nebulae,row,5)/2,3),1),iferror(round(index(nebulae,row,6)/2,3),1),0))"),"1,1,0")</f>
        <v>1,1,0</v>
      </c>
      <c r="G542" s="44" t="s">
        <v>2095</v>
      </c>
      <c r="H542" s="63">
        <f t="array" ref="H542">let(systemId,match(A542,index(systems,0,1),),refSystemId,match($H$1,index(systems,0,1),),x,index(systems,systemId,3),y,index(systems,systemId,4),refX,index(systems,refSystemId,3),refY,index(systems,refSystemId,4),round(sqrt((x-refX)^2+(y-refY)^2),3))</f>
        <v>21.423</v>
      </c>
      <c r="I542" s="28" t="s">
        <v>1275</v>
      </c>
      <c r="J542" s="28" t="s">
        <v>508</v>
      </c>
      <c r="K542" s="28" t="s">
        <v>508</v>
      </c>
      <c r="L542" s="28" t="s">
        <v>508</v>
      </c>
      <c r="M542" s="28" t="s">
        <v>508</v>
      </c>
      <c r="N542" s="28" t="s">
        <v>1276</v>
      </c>
      <c r="O542" s="48" t="s">
        <v>1276</v>
      </c>
      <c r="P542" s="48" t="s">
        <v>1276</v>
      </c>
      <c r="Q542" s="48" t="s">
        <v>1276</v>
      </c>
      <c r="R542" s="48" t="s">
        <v>1277</v>
      </c>
      <c r="S542" s="48" t="s">
        <v>1276</v>
      </c>
      <c r="T542" s="28" t="s">
        <v>1276</v>
      </c>
      <c r="U542" s="48" t="s">
        <v>519</v>
      </c>
      <c r="V542" s="48" t="s">
        <v>519</v>
      </c>
      <c r="W542" s="48" t="s">
        <v>519</v>
      </c>
      <c r="X542" s="48" t="s">
        <v>519</v>
      </c>
      <c r="Y542" s="48" t="s">
        <v>519</v>
      </c>
      <c r="Z542" s="48" t="s">
        <v>514</v>
      </c>
      <c r="AA542" s="48" t="s">
        <v>1892</v>
      </c>
      <c r="AB542" s="48" t="s">
        <v>1892</v>
      </c>
      <c r="AC542" s="48" t="s">
        <v>1892</v>
      </c>
      <c r="AD542" s="48" t="s">
        <v>1892</v>
      </c>
      <c r="AE542" s="48" t="s">
        <v>1892</v>
      </c>
      <c r="AF542" s="48" t="s">
        <v>1892</v>
      </c>
      <c r="AG542" s="48" t="s">
        <v>1892</v>
      </c>
      <c r="AH542" s="48" t="s">
        <v>418</v>
      </c>
      <c r="AI542" s="48" t="s">
        <v>418</v>
      </c>
      <c r="AJ542" s="48" t="s">
        <v>418</v>
      </c>
      <c r="AK542" s="48" t="s">
        <v>418</v>
      </c>
      <c r="AL542" s="48" t="s">
        <v>418</v>
      </c>
      <c r="AM542" s="48" t="s">
        <v>418</v>
      </c>
      <c r="AN542" s="48" t="s">
        <v>418</v>
      </c>
      <c r="AO542" s="48" t="s">
        <v>418</v>
      </c>
      <c r="AP542" s="48" t="s">
        <v>516</v>
      </c>
      <c r="AQ542" s="48" t="s">
        <v>516</v>
      </c>
      <c r="AR542" s="48" t="s">
        <v>517</v>
      </c>
      <c r="AS542" s="48" t="s">
        <v>930</v>
      </c>
      <c r="AT542" s="48" t="s">
        <v>930</v>
      </c>
      <c r="AU542" s="48" t="s">
        <v>930</v>
      </c>
      <c r="AV542" s="52" t="s">
        <v>930</v>
      </c>
      <c r="AW542" s="52" t="s">
        <v>930</v>
      </c>
      <c r="AX542" s="48" t="s">
        <v>931</v>
      </c>
      <c r="AY542" s="48" t="s">
        <v>519</v>
      </c>
      <c r="AZ542" s="51" t="s">
        <v>933</v>
      </c>
    </row>
    <row r="543" ht="15.75" customHeight="1">
      <c r="A543" s="40">
        <v>488.0</v>
      </c>
      <c r="B543" s="28" t="s">
        <v>2096</v>
      </c>
      <c r="C543" s="41"/>
      <c r="D543" s="42">
        <f t="array" ref="D543">index(systems,match($A543,INDEX(systems,0,1),),3)</f>
        <v>-223.115</v>
      </c>
      <c r="E543" s="42">
        <f t="array" ref="E543">index(systems,match($A543,INDEX(systems,0,1),),4)</f>
        <v>-47.613</v>
      </c>
      <c r="F543" s="43" t="str">
        <f>IFERROR(__xludf.DUMMYFUNCTION("let(row, match($B543&amp;if($C543&lt;&gt;"""","" [""&amp;$C543&amp;""]"",""""),index(nebulae,,2),0),join("","",iferror(round(index(nebulae,row,5)/2,3),1),iferror(round(index(nebulae,row,6)/2,3),1),0))"),"1,1,0")</f>
        <v>1,1,0</v>
      </c>
      <c r="G543" s="44" t="s">
        <v>2097</v>
      </c>
      <c r="H543" s="45">
        <f t="array" ref="H543">let(systemId,match(A543,index(systems,0,1),),refSystemId,match($H$1,index(systems,0,1),),x,index(systems,systemId,3),y,index(systems,systemId,4),refX,index(systems,refSystemId,3),refY,index(systems,refSystemId,4),round(sqrt((x-refX)^2+(y-refY)^2),3))</f>
        <v>228.139</v>
      </c>
      <c r="I543" s="46" t="s">
        <v>408</v>
      </c>
      <c r="J543" s="47" t="s">
        <v>408</v>
      </c>
      <c r="K543" s="47" t="s">
        <v>408</v>
      </c>
      <c r="L543" s="46" t="s">
        <v>408</v>
      </c>
      <c r="M543" s="53"/>
      <c r="N543" s="28" t="s">
        <v>560</v>
      </c>
      <c r="O543" s="48" t="s">
        <v>560</v>
      </c>
      <c r="P543" s="48" t="s">
        <v>560</v>
      </c>
      <c r="Q543" s="48" t="s">
        <v>560</v>
      </c>
      <c r="R543" s="48" t="s">
        <v>560</v>
      </c>
      <c r="S543" s="48" t="s">
        <v>560</v>
      </c>
      <c r="T543" s="48" t="s">
        <v>560</v>
      </c>
      <c r="U543" s="48" t="s">
        <v>560</v>
      </c>
      <c r="V543" s="48" t="s">
        <v>560</v>
      </c>
      <c r="W543" s="48" t="s">
        <v>560</v>
      </c>
      <c r="X543" s="48" t="s">
        <v>560</v>
      </c>
      <c r="Y543" s="48" t="s">
        <v>560</v>
      </c>
      <c r="Z543" s="48" t="s">
        <v>560</v>
      </c>
      <c r="AA543" s="48" t="s">
        <v>560</v>
      </c>
      <c r="AB543" s="48" t="s">
        <v>560</v>
      </c>
      <c r="AC543" s="48" t="s">
        <v>560</v>
      </c>
      <c r="AD543" s="48" t="s">
        <v>560</v>
      </c>
      <c r="AE543" s="48" t="s">
        <v>560</v>
      </c>
      <c r="AF543" s="48" t="s">
        <v>560</v>
      </c>
      <c r="AG543" s="48" t="s">
        <v>560</v>
      </c>
      <c r="AH543" s="48" t="s">
        <v>560</v>
      </c>
      <c r="AI543" s="48" t="s">
        <v>560</v>
      </c>
      <c r="AJ543" s="48" t="s">
        <v>560</v>
      </c>
      <c r="AK543" s="48" t="s">
        <v>560</v>
      </c>
      <c r="AL543" s="48" t="s">
        <v>560</v>
      </c>
      <c r="AM543" s="48" t="s">
        <v>560</v>
      </c>
      <c r="AN543" s="48" t="s">
        <v>560</v>
      </c>
      <c r="AO543" s="48" t="s">
        <v>560</v>
      </c>
      <c r="AP543" s="48" t="s">
        <v>560</v>
      </c>
      <c r="AQ543" s="48" t="s">
        <v>560</v>
      </c>
      <c r="AR543" s="48" t="s">
        <v>484</v>
      </c>
      <c r="AS543" s="48" t="s">
        <v>484</v>
      </c>
      <c r="AT543" s="48" t="s">
        <v>485</v>
      </c>
      <c r="AU543" s="48" t="s">
        <v>485</v>
      </c>
      <c r="AV543" s="48" t="s">
        <v>486</v>
      </c>
      <c r="AW543" s="48" t="s">
        <v>486</v>
      </c>
      <c r="AX543" s="48" t="s">
        <v>605</v>
      </c>
      <c r="AY543" s="48" t="s">
        <v>605</v>
      </c>
      <c r="AZ543" s="51" t="s">
        <v>605</v>
      </c>
    </row>
    <row r="544" ht="15.75" customHeight="1">
      <c r="A544" s="40">
        <v>489.0</v>
      </c>
      <c r="B544" s="28" t="s">
        <v>2098</v>
      </c>
      <c r="C544" s="41"/>
      <c r="D544" s="42">
        <f t="array" ref="D544">index(systems,match($A544,INDEX(systems,0,1),),3)</f>
        <v>115.467</v>
      </c>
      <c r="E544" s="42">
        <f t="array" ref="E544">index(systems,match($A544,INDEX(systems,0,1),),4)</f>
        <v>-32.666</v>
      </c>
      <c r="F544" s="43" t="str">
        <f>IFERROR(__xludf.DUMMYFUNCTION("let(row, match($B544&amp;if($C544&lt;&gt;"""","" [""&amp;$C544&amp;""]"",""""),index(nebulae,,2),0),join("","",iferror(round(index(nebulae,row,5)/2,3),1),iferror(round(index(nebulae,row,6)/2,3),1),0))"),"1,1,0")</f>
        <v>1,1,0</v>
      </c>
      <c r="G544" s="44" t="s">
        <v>2099</v>
      </c>
      <c r="H544" s="45">
        <f t="array" ref="H544">let(systemId,match(A544,index(systems,0,1),),refSystemId,match($H$1,index(systems,0,1),),x,index(systems,systemId,3),y,index(systems,systemId,4),refX,index(systems,refSystemId,3),refY,index(systems,refSystemId,4),round(sqrt((x-refX)^2+(y-refY)^2),3))</f>
        <v>119.999</v>
      </c>
      <c r="I544" s="53"/>
      <c r="J544" s="53"/>
      <c r="K544" s="46" t="s">
        <v>418</v>
      </c>
      <c r="L544" s="53"/>
      <c r="M544" s="46" t="s">
        <v>500</v>
      </c>
      <c r="N544" s="28" t="s">
        <v>2087</v>
      </c>
      <c r="O544" s="48" t="s">
        <v>2087</v>
      </c>
      <c r="P544" s="48" t="s">
        <v>582</v>
      </c>
      <c r="Q544" s="48" t="s">
        <v>582</v>
      </c>
      <c r="R544" s="48" t="s">
        <v>582</v>
      </c>
      <c r="S544" s="48" t="s">
        <v>582</v>
      </c>
      <c r="T544" s="48" t="s">
        <v>582</v>
      </c>
      <c r="U544" s="48" t="s">
        <v>767</v>
      </c>
      <c r="V544" s="48" t="s">
        <v>767</v>
      </c>
      <c r="W544" s="48" t="s">
        <v>582</v>
      </c>
      <c r="X544" s="48" t="s">
        <v>582</v>
      </c>
      <c r="Y544" s="48" t="s">
        <v>1064</v>
      </c>
      <c r="Z544" s="48" t="s">
        <v>1064</v>
      </c>
      <c r="AA544" s="48" t="s">
        <v>1065</v>
      </c>
      <c r="AB544" s="48" t="s">
        <v>1065</v>
      </c>
      <c r="AC544" s="48" t="s">
        <v>1065</v>
      </c>
      <c r="AD544" s="48" t="s">
        <v>1065</v>
      </c>
      <c r="AE544" s="48" t="s">
        <v>1065</v>
      </c>
      <c r="AF544" s="48" t="s">
        <v>1065</v>
      </c>
      <c r="AG544" s="48" t="s">
        <v>1065</v>
      </c>
      <c r="AH544" s="48" t="s">
        <v>1065</v>
      </c>
      <c r="AI544" s="48" t="s">
        <v>1065</v>
      </c>
      <c r="AJ544" s="48" t="s">
        <v>1065</v>
      </c>
      <c r="AK544" s="48" t="s">
        <v>1065</v>
      </c>
      <c r="AL544" s="48" t="s">
        <v>1065</v>
      </c>
      <c r="AM544" s="48" t="s">
        <v>1065</v>
      </c>
      <c r="AN544" s="48" t="s">
        <v>1065</v>
      </c>
      <c r="AO544" s="48" t="s">
        <v>1064</v>
      </c>
      <c r="AP544" s="48" t="s">
        <v>1064</v>
      </c>
      <c r="AQ544" s="48" t="s">
        <v>516</v>
      </c>
      <c r="AR544" s="48" t="s">
        <v>517</v>
      </c>
      <c r="AS544" s="48" t="s">
        <v>540</v>
      </c>
      <c r="AT544" s="48" t="s">
        <v>540</v>
      </c>
      <c r="AU544" s="48" t="s">
        <v>540</v>
      </c>
      <c r="AV544" s="52" t="s">
        <v>540</v>
      </c>
      <c r="AW544" s="48" t="s">
        <v>503</v>
      </c>
      <c r="AX544" s="48" t="s">
        <v>1064</v>
      </c>
      <c r="AY544" s="48" t="s">
        <v>1064</v>
      </c>
      <c r="AZ544" s="28" t="s">
        <v>1064</v>
      </c>
    </row>
    <row r="545" ht="15.75" customHeight="1">
      <c r="A545" s="40">
        <v>490.0</v>
      </c>
      <c r="B545" s="28" t="s">
        <v>2100</v>
      </c>
      <c r="C545" s="41"/>
      <c r="D545" s="42">
        <f t="array" ref="D545">index(systems,match($A545,INDEX(systems,0,1),),3)</f>
        <v>77.8</v>
      </c>
      <c r="E545" s="42">
        <f t="array" ref="E545">index(systems,match($A545,INDEX(systems,0,1),),4)</f>
        <v>343.743</v>
      </c>
      <c r="F545" s="43" t="str">
        <f>IFERROR(__xludf.DUMMYFUNCTION("let(row, match($B545&amp;if($C545&lt;&gt;"""","" [""&amp;$C545&amp;""]"",""""),index(nebulae,,2),0),join("","",iferror(round(index(nebulae,row,5)/2,3),1),iferror(round(index(nebulae,row,6)/2,3),1),0))"),"1,1,0")</f>
        <v>1,1,0</v>
      </c>
      <c r="G545" s="44" t="s">
        <v>2101</v>
      </c>
      <c r="H545" s="45">
        <f t="array" ref="H545">let(systemId,match(A545,index(systems,0,1),),refSystemId,match($H$1,index(systems,0,1),),x,index(systems,systemId,3),y,index(systems,systemId,4),refX,index(systems,refSystemId,3),refY,index(systems,refSystemId,4),round(sqrt((x-refX)^2+(y-refY)^2),3))</f>
        <v>352.437</v>
      </c>
      <c r="I545" s="53"/>
      <c r="J545" s="41"/>
      <c r="K545" s="28" t="s">
        <v>418</v>
      </c>
      <c r="L545" s="41"/>
      <c r="M545" s="41"/>
      <c r="N545" s="28" t="s">
        <v>910</v>
      </c>
      <c r="O545" s="48" t="s">
        <v>910</v>
      </c>
      <c r="P545" s="48" t="s">
        <v>910</v>
      </c>
      <c r="Q545" s="48" t="s">
        <v>910</v>
      </c>
      <c r="R545" s="48" t="s">
        <v>910</v>
      </c>
      <c r="S545" s="48" t="s">
        <v>910</v>
      </c>
      <c r="T545" s="48" t="s">
        <v>910</v>
      </c>
      <c r="U545" s="48" t="s">
        <v>910</v>
      </c>
      <c r="V545" s="48" t="s">
        <v>910</v>
      </c>
      <c r="W545" s="48" t="s">
        <v>910</v>
      </c>
      <c r="X545" s="48" t="s">
        <v>910</v>
      </c>
      <c r="Y545" s="48" t="s">
        <v>2102</v>
      </c>
      <c r="Z545" s="48" t="s">
        <v>2102</v>
      </c>
      <c r="AA545" s="48" t="s">
        <v>1494</v>
      </c>
      <c r="AB545" s="48" t="s">
        <v>1494</v>
      </c>
      <c r="AC545" s="48" t="s">
        <v>1494</v>
      </c>
      <c r="AD545" s="48" t="s">
        <v>1494</v>
      </c>
      <c r="AE545" s="48" t="s">
        <v>1494</v>
      </c>
      <c r="AF545" s="48" t="s">
        <v>913</v>
      </c>
      <c r="AG545" s="48" t="s">
        <v>913</v>
      </c>
      <c r="AH545" s="48" t="s">
        <v>913</v>
      </c>
      <c r="AI545" s="48" t="s">
        <v>913</v>
      </c>
      <c r="AJ545" s="48" t="s">
        <v>913</v>
      </c>
      <c r="AK545" s="48" t="s">
        <v>913</v>
      </c>
      <c r="AL545" s="48" t="s">
        <v>913</v>
      </c>
      <c r="AM545" s="48" t="s">
        <v>913</v>
      </c>
      <c r="AN545" s="48" t="s">
        <v>697</v>
      </c>
      <c r="AO545" s="48" t="s">
        <v>697</v>
      </c>
      <c r="AP545" s="48" t="s">
        <v>697</v>
      </c>
      <c r="AQ545" s="48" t="s">
        <v>697</v>
      </c>
      <c r="AR545" s="48" t="s">
        <v>697</v>
      </c>
      <c r="AS545" s="48" t="s">
        <v>697</v>
      </c>
      <c r="AT545" s="48" t="s">
        <v>697</v>
      </c>
      <c r="AU545" s="48" t="s">
        <v>697</v>
      </c>
      <c r="AV545" s="48" t="s">
        <v>1259</v>
      </c>
      <c r="AW545" s="48" t="s">
        <v>1259</v>
      </c>
      <c r="AX545" s="48" t="s">
        <v>1259</v>
      </c>
      <c r="AY545" s="48" t="s">
        <v>1259</v>
      </c>
      <c r="AZ545" s="49" t="s">
        <v>1259</v>
      </c>
    </row>
    <row r="546" ht="15.75" customHeight="1">
      <c r="A546" s="40">
        <v>491.0</v>
      </c>
      <c r="B546" s="28" t="s">
        <v>2103</v>
      </c>
      <c r="C546" s="41"/>
      <c r="D546" s="42">
        <f t="array" ref="D546">index(systems,match($A546,INDEX(systems,0,1),),3)</f>
        <v>317.678</v>
      </c>
      <c r="E546" s="42">
        <f t="array" ref="E546">index(systems,match($A546,INDEX(systems,0,1),),4)</f>
        <v>79.828</v>
      </c>
      <c r="F546" s="43" t="str">
        <f>IFERROR(__xludf.DUMMYFUNCTION("let(row, match($B546&amp;if($C546&lt;&gt;"""","" [""&amp;$C546&amp;""]"",""""),index(nebulae,,2),0),join("","",iferror(round(index(nebulae,row,5)/2,3),1),iferror(round(index(nebulae,row,6)/2,3),1),0))"),"1,1,0")</f>
        <v>1,1,0</v>
      </c>
      <c r="G546" s="44" t="s">
        <v>2104</v>
      </c>
      <c r="H546" s="45">
        <f t="array" ref="H546">let(systemId,match(A546,index(systems,0,1),),refSystemId,match($H$1,index(systems,0,1),),x,index(systems,systemId,3),y,index(systems,systemId,4),refX,index(systems,refSystemId,3),refY,index(systems,refSystemId,4),round(sqrt((x-refX)^2+(y-refY)^2),3))</f>
        <v>327.554</v>
      </c>
      <c r="I546" s="46" t="s">
        <v>408</v>
      </c>
      <c r="J546" s="46" t="s">
        <v>408</v>
      </c>
      <c r="K546" s="62" t="s">
        <v>408</v>
      </c>
      <c r="L546" s="53"/>
      <c r="M546" s="53"/>
      <c r="N546" s="28" t="s">
        <v>939</v>
      </c>
      <c r="O546" s="48" t="s">
        <v>939</v>
      </c>
      <c r="P546" s="48" t="s">
        <v>939</v>
      </c>
      <c r="Q546" s="48" t="s">
        <v>939</v>
      </c>
      <c r="R546" s="48" t="s">
        <v>939</v>
      </c>
      <c r="S546" s="48" t="s">
        <v>939</v>
      </c>
      <c r="T546" s="48" t="s">
        <v>939</v>
      </c>
      <c r="U546" s="48" t="s">
        <v>939</v>
      </c>
      <c r="V546" s="48" t="s">
        <v>939</v>
      </c>
      <c r="W546" s="48" t="s">
        <v>939</v>
      </c>
      <c r="X546" s="48" t="s">
        <v>855</v>
      </c>
      <c r="Y546" s="48" t="s">
        <v>1470</v>
      </c>
      <c r="Z546" s="48" t="s">
        <v>1470</v>
      </c>
      <c r="AA546" s="48" t="s">
        <v>1471</v>
      </c>
      <c r="AB546" s="48" t="s">
        <v>1471</v>
      </c>
      <c r="AC546" s="48" t="s">
        <v>1471</v>
      </c>
      <c r="AD546" s="48" t="s">
        <v>1471</v>
      </c>
      <c r="AE546" s="48" t="s">
        <v>1471</v>
      </c>
      <c r="AF546" s="48" t="s">
        <v>1471</v>
      </c>
      <c r="AG546" s="48" t="s">
        <v>1471</v>
      </c>
      <c r="AH546" s="48" t="s">
        <v>1471</v>
      </c>
      <c r="AI546" s="48" t="s">
        <v>1471</v>
      </c>
      <c r="AJ546" s="48" t="s">
        <v>1471</v>
      </c>
      <c r="AK546" s="48" t="s">
        <v>1471</v>
      </c>
      <c r="AL546" s="48" t="s">
        <v>1471</v>
      </c>
      <c r="AM546" s="48" t="s">
        <v>1471</v>
      </c>
      <c r="AN546" s="48" t="s">
        <v>1471</v>
      </c>
      <c r="AO546" s="48" t="s">
        <v>1470</v>
      </c>
      <c r="AP546" s="48" t="s">
        <v>1470</v>
      </c>
      <c r="AQ546" s="48" t="s">
        <v>1470</v>
      </c>
      <c r="AR546" s="48" t="s">
        <v>1470</v>
      </c>
      <c r="AS546" s="48" t="s">
        <v>1470</v>
      </c>
      <c r="AT546" s="48" t="s">
        <v>1470</v>
      </c>
      <c r="AU546" s="48" t="s">
        <v>1470</v>
      </c>
      <c r="AV546" s="48" t="s">
        <v>1885</v>
      </c>
      <c r="AW546" s="48" t="s">
        <v>1885</v>
      </c>
      <c r="AX546" s="48" t="s">
        <v>1641</v>
      </c>
      <c r="AY546" s="48" t="s">
        <v>1641</v>
      </c>
      <c r="AZ546" s="28" t="s">
        <v>1641</v>
      </c>
    </row>
    <row r="547" ht="15.75" customHeight="1">
      <c r="A547" s="40">
        <v>3152.0</v>
      </c>
      <c r="B547" s="28" t="s">
        <v>2105</v>
      </c>
      <c r="C547" s="41"/>
      <c r="D547" s="42">
        <f t="array" ref="D547">index(systems,match($A547,INDEX(systems,0,1),),3)</f>
        <v>-80.51</v>
      </c>
      <c r="E547" s="42">
        <f t="array" ref="E547">index(systems,match($A547,INDEX(systems,0,1),),4)</f>
        <v>-411.599</v>
      </c>
      <c r="F547" s="43" t="str">
        <f>IFERROR(__xludf.DUMMYFUNCTION("let(row, match($B547&amp;if($C547&lt;&gt;"""","" [""&amp;$C547&amp;""]"",""""),index(nebulae,,2),0),join("","",iferror(round(index(nebulae,row,5)/2,3),1),iferror(round(index(nebulae,row,6)/2,3),1),0))"),"1,1,0")</f>
        <v>1,1,0</v>
      </c>
      <c r="G547" s="44" t="s">
        <v>2106</v>
      </c>
      <c r="H547" s="45">
        <f t="array" ref="H547">let(systemId,match(A547,index(systems,0,1),),refSystemId,match($H$1,index(systems,0,1),),x,index(systems,systemId,3),y,index(systems,systemId,4),refX,index(systems,refSystemId,3),refY,index(systems,refSystemId,4),round(sqrt((x-refX)^2+(y-refY)^2),3))</f>
        <v>419.399</v>
      </c>
      <c r="I547" s="56" t="s">
        <v>408</v>
      </c>
      <c r="J547" s="56" t="s">
        <v>408</v>
      </c>
      <c r="K547" s="56" t="s">
        <v>408</v>
      </c>
      <c r="L547" s="56" t="s">
        <v>408</v>
      </c>
      <c r="M547" s="56" t="s">
        <v>408</v>
      </c>
      <c r="N547" s="56" t="s">
        <v>408</v>
      </c>
      <c r="O547" s="55"/>
      <c r="P547" s="56" t="s">
        <v>408</v>
      </c>
      <c r="Q547" s="51" t="s">
        <v>408</v>
      </c>
      <c r="R547" s="56" t="s">
        <v>408</v>
      </c>
      <c r="S547" s="56" t="s">
        <v>408</v>
      </c>
      <c r="T547" s="51" t="s">
        <v>408</v>
      </c>
      <c r="U547" s="56" t="s">
        <v>408</v>
      </c>
      <c r="V547" s="51" t="s">
        <v>408</v>
      </c>
      <c r="W547" s="56" t="s">
        <v>408</v>
      </c>
      <c r="X547" s="51" t="s">
        <v>408</v>
      </c>
      <c r="Y547" s="51" t="s">
        <v>576</v>
      </c>
      <c r="Z547" s="48" t="s">
        <v>422</v>
      </c>
      <c r="AA547" s="56" t="s">
        <v>422</v>
      </c>
      <c r="AB547" s="56" t="s">
        <v>422</v>
      </c>
      <c r="AC547" s="56" t="s">
        <v>422</v>
      </c>
      <c r="AD547" s="56" t="s">
        <v>422</v>
      </c>
      <c r="AE547" s="56" t="s">
        <v>422</v>
      </c>
      <c r="AF547" s="56" t="s">
        <v>422</v>
      </c>
      <c r="AG547" s="56" t="s">
        <v>422</v>
      </c>
      <c r="AH547" s="56" t="s">
        <v>422</v>
      </c>
      <c r="AI547" s="56" t="s">
        <v>422</v>
      </c>
      <c r="AJ547" s="56" t="s">
        <v>422</v>
      </c>
      <c r="AK547" s="56" t="s">
        <v>422</v>
      </c>
      <c r="AL547" s="56" t="s">
        <v>422</v>
      </c>
      <c r="AM547" s="56" t="s">
        <v>422</v>
      </c>
      <c r="AN547" s="56" t="s">
        <v>422</v>
      </c>
      <c r="AO547" s="56" t="s">
        <v>422</v>
      </c>
      <c r="AP547" s="56" t="s">
        <v>422</v>
      </c>
      <c r="AQ547" s="56" t="s">
        <v>422</v>
      </c>
      <c r="AR547" s="56" t="s">
        <v>422</v>
      </c>
      <c r="AS547" s="56" t="s">
        <v>422</v>
      </c>
      <c r="AT547" s="56" t="s">
        <v>422</v>
      </c>
      <c r="AU547" s="56" t="s">
        <v>422</v>
      </c>
      <c r="AV547" s="56" t="s">
        <v>422</v>
      </c>
      <c r="AW547" s="56" t="s">
        <v>422</v>
      </c>
      <c r="AX547" s="56" t="s">
        <v>422</v>
      </c>
      <c r="AY547" s="56" t="s">
        <v>422</v>
      </c>
      <c r="AZ547" s="49" t="s">
        <v>422</v>
      </c>
    </row>
    <row r="548" ht="15.75" customHeight="1">
      <c r="A548" s="40">
        <v>2974.0</v>
      </c>
      <c r="B548" s="28" t="s">
        <v>2107</v>
      </c>
      <c r="C548" s="41"/>
      <c r="D548" s="42">
        <f t="array" ref="D548">index(systems,match($A548,INDEX(systems,0,1),),3)</f>
        <v>-657.867</v>
      </c>
      <c r="E548" s="42">
        <f t="array" ref="E548">index(systems,match($A548,INDEX(systems,0,1),),4)</f>
        <v>1108.36</v>
      </c>
      <c r="F548" s="43" t="str">
        <f>IFERROR(__xludf.DUMMYFUNCTION("let(row, match($B548&amp;if($C548&lt;&gt;"""","" [""&amp;$C548&amp;""]"",""""),index(nebulae,,2),0),join("","",iferror(round(index(nebulae,row,5)/2,3),1),iferror(round(index(nebulae,row,6)/2,3),1),0))"),"1,1,0")</f>
        <v>1,1,0</v>
      </c>
      <c r="G548" s="44" t="s">
        <v>2108</v>
      </c>
      <c r="H548" s="45">
        <f t="array" ref="H548">let(systemId,match(A548,index(systems,0,1),),refSystemId,match($H$1,index(systems,0,1),),x,index(systems,systemId,3),y,index(systems,systemId,4),refX,index(systems,refSystemId,3),refY,index(systems,refSystemId,4),round(sqrt((x-refX)^2+(y-refY)^2),3))</f>
        <v>1288.895</v>
      </c>
      <c r="I548" s="46" t="s">
        <v>408</v>
      </c>
      <c r="J548" s="46" t="s">
        <v>408</v>
      </c>
      <c r="K548" s="46" t="s">
        <v>408</v>
      </c>
      <c r="L548" s="46" t="s">
        <v>408</v>
      </c>
      <c r="M548" s="46" t="s">
        <v>408</v>
      </c>
      <c r="N548" s="28" t="s">
        <v>1153</v>
      </c>
      <c r="O548" s="48" t="s">
        <v>1153</v>
      </c>
      <c r="P548" s="48" t="s">
        <v>1153</v>
      </c>
      <c r="Q548" s="48" t="s">
        <v>1153</v>
      </c>
      <c r="R548" s="48" t="s">
        <v>1153</v>
      </c>
      <c r="S548" s="48" t="s">
        <v>1153</v>
      </c>
      <c r="T548" s="48" t="s">
        <v>1153</v>
      </c>
      <c r="U548" s="48" t="s">
        <v>1153</v>
      </c>
      <c r="V548" s="48" t="s">
        <v>1153</v>
      </c>
      <c r="W548" s="48" t="s">
        <v>1153</v>
      </c>
      <c r="X548" s="48" t="s">
        <v>1153</v>
      </c>
      <c r="Y548" s="48" t="s">
        <v>1153</v>
      </c>
      <c r="Z548" s="48" t="s">
        <v>1153</v>
      </c>
      <c r="AA548" s="48" t="s">
        <v>1153</v>
      </c>
      <c r="AB548" s="48" t="s">
        <v>1153</v>
      </c>
      <c r="AC548" s="48" t="s">
        <v>1153</v>
      </c>
      <c r="AD548" s="48" t="s">
        <v>1153</v>
      </c>
      <c r="AE548" s="48" t="s">
        <v>1153</v>
      </c>
      <c r="AF548" s="48" t="s">
        <v>1153</v>
      </c>
      <c r="AG548" s="48" t="s">
        <v>1153</v>
      </c>
      <c r="AH548" s="48" t="s">
        <v>1153</v>
      </c>
      <c r="AI548" s="48" t="s">
        <v>1153</v>
      </c>
      <c r="AJ548" s="48" t="s">
        <v>1153</v>
      </c>
      <c r="AK548" s="48" t="s">
        <v>1153</v>
      </c>
      <c r="AL548" s="48" t="s">
        <v>1153</v>
      </c>
      <c r="AM548" s="48" t="s">
        <v>1153</v>
      </c>
      <c r="AN548" s="48" t="s">
        <v>1153</v>
      </c>
      <c r="AO548" s="48" t="s">
        <v>1153</v>
      </c>
      <c r="AP548" s="48" t="s">
        <v>1153</v>
      </c>
      <c r="AQ548" s="48" t="s">
        <v>1153</v>
      </c>
      <c r="AR548" s="48" t="s">
        <v>1153</v>
      </c>
      <c r="AS548" s="28" t="s">
        <v>1154</v>
      </c>
      <c r="AT548" s="48" t="s">
        <v>1154</v>
      </c>
      <c r="AU548" s="56" t="s">
        <v>1154</v>
      </c>
      <c r="AV548" s="48" t="s">
        <v>1154</v>
      </c>
      <c r="AW548" s="51" t="s">
        <v>1154</v>
      </c>
      <c r="AX548" s="48" t="s">
        <v>1083</v>
      </c>
      <c r="AY548" s="48" t="s">
        <v>1083</v>
      </c>
      <c r="AZ548" s="48" t="s">
        <v>1083</v>
      </c>
    </row>
    <row r="549" ht="15.75" customHeight="1">
      <c r="A549" s="40">
        <v>492.0</v>
      </c>
      <c r="B549" s="28" t="s">
        <v>2109</v>
      </c>
      <c r="C549" s="41"/>
      <c r="D549" s="42">
        <f t="array" ref="D549">index(systems,match($A549,INDEX(systems,0,1),),3)</f>
        <v>-40.43</v>
      </c>
      <c r="E549" s="42">
        <f t="array" ref="E549">index(systems,match($A549,INDEX(systems,0,1),),4)</f>
        <v>-16.683</v>
      </c>
      <c r="F549" s="43" t="str">
        <f>IFERROR(__xludf.DUMMYFUNCTION("let(row, match($B549&amp;if($C549&lt;&gt;"""","" [""&amp;$C549&amp;""]"",""""),index(nebulae,,2),0),join("","",iferror(round(index(nebulae,row,5)/2,3),1),iferror(round(index(nebulae,row,6)/2,3),1),0))"),"1,1,0")</f>
        <v>1,1,0</v>
      </c>
      <c r="G549" s="44" t="s">
        <v>2110</v>
      </c>
      <c r="H549" s="73">
        <f t="array" ref="H549">let(systemId,match(A549,index(systems,0,1),),refSystemId,match($H$1,index(systems,0,1),),x,index(systems,systemId,3),y,index(systems,systemId,4),refX,index(systems,refSystemId,3),refY,index(systems,refSystemId,4),round(sqrt((x-refX)^2+(y-refY)^2),3))</f>
        <v>43.737</v>
      </c>
      <c r="I549" s="28" t="s">
        <v>418</v>
      </c>
      <c r="J549" s="28" t="s">
        <v>418</v>
      </c>
      <c r="K549" s="28" t="s">
        <v>418</v>
      </c>
      <c r="L549" s="28" t="s">
        <v>508</v>
      </c>
      <c r="M549" s="28" t="s">
        <v>508</v>
      </c>
      <c r="N549" s="28" t="s">
        <v>639</v>
      </c>
      <c r="O549" s="48" t="s">
        <v>639</v>
      </c>
      <c r="P549" s="48" t="s">
        <v>639</v>
      </c>
      <c r="Q549" s="48" t="s">
        <v>639</v>
      </c>
      <c r="R549" s="48" t="s">
        <v>640</v>
      </c>
      <c r="S549" s="48" t="s">
        <v>639</v>
      </c>
      <c r="T549" s="48" t="s">
        <v>560</v>
      </c>
      <c r="U549" s="48" t="s">
        <v>560</v>
      </c>
      <c r="V549" s="48" t="s">
        <v>560</v>
      </c>
      <c r="W549" s="48" t="s">
        <v>560</v>
      </c>
      <c r="X549" s="48" t="s">
        <v>560</v>
      </c>
      <c r="Y549" s="48" t="s">
        <v>560</v>
      </c>
      <c r="Z549" s="48" t="s">
        <v>641</v>
      </c>
      <c r="AA549" s="48" t="s">
        <v>744</v>
      </c>
      <c r="AB549" s="48" t="s">
        <v>744</v>
      </c>
      <c r="AC549" s="48" t="s">
        <v>744</v>
      </c>
      <c r="AD549" s="48" t="s">
        <v>744</v>
      </c>
      <c r="AE549" s="48" t="s">
        <v>744</v>
      </c>
      <c r="AF549" s="48" t="s">
        <v>744</v>
      </c>
      <c r="AG549" s="48" t="s">
        <v>744</v>
      </c>
      <c r="AH549" s="48" t="s">
        <v>560</v>
      </c>
      <c r="AI549" s="48" t="s">
        <v>560</v>
      </c>
      <c r="AJ549" s="48" t="s">
        <v>560</v>
      </c>
      <c r="AK549" s="48" t="s">
        <v>560</v>
      </c>
      <c r="AL549" s="48" t="s">
        <v>560</v>
      </c>
      <c r="AM549" s="48" t="s">
        <v>560</v>
      </c>
      <c r="AN549" s="48" t="s">
        <v>560</v>
      </c>
      <c r="AO549" s="48" t="s">
        <v>560</v>
      </c>
      <c r="AP549" s="48" t="s">
        <v>560</v>
      </c>
      <c r="AQ549" s="48" t="s">
        <v>516</v>
      </c>
      <c r="AR549" s="48" t="s">
        <v>517</v>
      </c>
      <c r="AS549" s="48" t="s">
        <v>428</v>
      </c>
      <c r="AT549" s="48" t="s">
        <v>428</v>
      </c>
      <c r="AU549" s="48" t="s">
        <v>428</v>
      </c>
      <c r="AV549" s="48" t="s">
        <v>428</v>
      </c>
      <c r="AW549" s="48" t="s">
        <v>822</v>
      </c>
      <c r="AX549" s="48" t="s">
        <v>605</v>
      </c>
      <c r="AY549" s="48" t="s">
        <v>605</v>
      </c>
      <c r="AZ549" s="51" t="s">
        <v>605</v>
      </c>
    </row>
    <row r="550" ht="15.75" customHeight="1">
      <c r="A550" s="40">
        <v>493.0</v>
      </c>
      <c r="B550" s="28" t="s">
        <v>2111</v>
      </c>
      <c r="C550" s="41"/>
      <c r="D550" s="42">
        <f t="array" ref="D550">index(systems,match($A550,INDEX(systems,0,1),),3)</f>
        <v>13.692</v>
      </c>
      <c r="E550" s="42">
        <f t="array" ref="E550">index(systems,match($A550,INDEX(systems,0,1),),4)</f>
        <v>-252.594</v>
      </c>
      <c r="F550" s="43" t="str">
        <f>IFERROR(__xludf.DUMMYFUNCTION("let(row, match($B550&amp;if($C550&lt;&gt;"""","" [""&amp;$C550&amp;""]"",""""),index(nebulae,,2),0),join("","",iferror(round(index(nebulae,row,5)/2,3),1),iferror(round(index(nebulae,row,6)/2,3),1),0))"),"1,1,0")</f>
        <v>1,1,0</v>
      </c>
      <c r="G550" s="44" t="s">
        <v>2112</v>
      </c>
      <c r="H550" s="45">
        <f t="array" ref="H550">let(systemId,match(A550,index(systems,0,1),),refSystemId,match($H$1,index(systems,0,1),),x,index(systems,systemId,3),y,index(systems,systemId,4),refX,index(systems,refSystemId,3),refY,index(systems,refSystemId,4),round(sqrt((x-refX)^2+(y-refY)^2),3))</f>
        <v>252.965</v>
      </c>
      <c r="I550" s="28" t="s">
        <v>418</v>
      </c>
      <c r="J550" s="41"/>
      <c r="K550" s="41"/>
      <c r="L550" s="41"/>
      <c r="M550" s="28" t="s">
        <v>966</v>
      </c>
      <c r="N550" s="28" t="s">
        <v>2113</v>
      </c>
      <c r="O550" s="48" t="s">
        <v>2113</v>
      </c>
      <c r="P550" s="48" t="s">
        <v>2113</v>
      </c>
      <c r="Q550" s="48" t="s">
        <v>2113</v>
      </c>
      <c r="R550" s="48" t="s">
        <v>2113</v>
      </c>
      <c r="S550" s="48" t="s">
        <v>2113</v>
      </c>
      <c r="T550" s="48" t="s">
        <v>2113</v>
      </c>
      <c r="U550" s="48" t="s">
        <v>2113</v>
      </c>
      <c r="V550" s="48" t="s">
        <v>2113</v>
      </c>
      <c r="W550" s="48" t="s">
        <v>2113</v>
      </c>
      <c r="X550" s="48" t="s">
        <v>2113</v>
      </c>
      <c r="Y550" s="48" t="s">
        <v>967</v>
      </c>
      <c r="Z550" s="48" t="s">
        <v>967</v>
      </c>
      <c r="AA550" s="48" t="s">
        <v>967</v>
      </c>
      <c r="AB550" s="48" t="s">
        <v>967</v>
      </c>
      <c r="AC550" s="48" t="s">
        <v>967</v>
      </c>
      <c r="AD550" s="48" t="s">
        <v>967</v>
      </c>
      <c r="AE550" s="48" t="s">
        <v>967</v>
      </c>
      <c r="AF550" s="48" t="s">
        <v>967</v>
      </c>
      <c r="AG550" s="48" t="s">
        <v>967</v>
      </c>
      <c r="AH550" s="48" t="s">
        <v>967</v>
      </c>
      <c r="AI550" s="48" t="s">
        <v>967</v>
      </c>
      <c r="AJ550" s="48" t="s">
        <v>967</v>
      </c>
      <c r="AK550" s="48" t="s">
        <v>967</v>
      </c>
      <c r="AL550" s="48" t="s">
        <v>967</v>
      </c>
      <c r="AM550" s="48" t="s">
        <v>967</v>
      </c>
      <c r="AN550" s="48" t="s">
        <v>967</v>
      </c>
      <c r="AO550" s="48" t="s">
        <v>967</v>
      </c>
      <c r="AP550" s="48" t="s">
        <v>967</v>
      </c>
      <c r="AQ550" s="48" t="s">
        <v>967</v>
      </c>
      <c r="AR550" s="48" t="s">
        <v>967</v>
      </c>
      <c r="AS550" s="48" t="s">
        <v>967</v>
      </c>
      <c r="AT550" s="48" t="s">
        <v>967</v>
      </c>
      <c r="AU550" s="48" t="s">
        <v>967</v>
      </c>
      <c r="AV550" s="48" t="s">
        <v>2113</v>
      </c>
      <c r="AW550" s="48" t="s">
        <v>2113</v>
      </c>
      <c r="AX550" s="48" t="s">
        <v>2113</v>
      </c>
      <c r="AY550" s="48" t="s">
        <v>2113</v>
      </c>
      <c r="AZ550" s="51" t="s">
        <v>2113</v>
      </c>
    </row>
    <row r="551" ht="15.75" customHeight="1">
      <c r="A551" s="40">
        <v>494.0</v>
      </c>
      <c r="B551" s="28" t="s">
        <v>2114</v>
      </c>
      <c r="C551" s="41"/>
      <c r="D551" s="42">
        <f t="array" ref="D551">index(systems,match($A551,INDEX(systems,0,1),),3)</f>
        <v>-69.555</v>
      </c>
      <c r="E551" s="42">
        <f t="array" ref="E551">index(systems,match($A551,INDEX(systems,0,1),),4)</f>
        <v>-471.669</v>
      </c>
      <c r="F551" s="43" t="str">
        <f>IFERROR(__xludf.DUMMYFUNCTION("let(row, match($B551&amp;if($C551&lt;&gt;"""","" [""&amp;$C551&amp;""]"",""""),index(nebulae,,2),0),join("","",iferror(round(index(nebulae,row,5)/2,3),1),iferror(round(index(nebulae,row,6)/2,3),1),0))"),"1,1,0")</f>
        <v>1,1,0</v>
      </c>
      <c r="G551" s="44" t="s">
        <v>2115</v>
      </c>
      <c r="H551" s="45">
        <f t="array" ref="H551">let(systemId,match(A551,index(systems,0,1),),refSystemId,match($H$1,index(systems,0,1),),x,index(systems,systemId,3),y,index(systems,systemId,4),refX,index(systems,refSystemId,3),refY,index(systems,refSystemId,4),round(sqrt((x-refX)^2+(y-refY)^2),3))</f>
        <v>476.77</v>
      </c>
      <c r="I551" s="46" t="s">
        <v>408</v>
      </c>
      <c r="J551" s="46" t="s">
        <v>408</v>
      </c>
      <c r="K551" s="46" t="s">
        <v>408</v>
      </c>
      <c r="L551" s="46" t="s">
        <v>408</v>
      </c>
      <c r="M551" s="46" t="s">
        <v>408</v>
      </c>
      <c r="N551" s="28" t="s">
        <v>576</v>
      </c>
      <c r="O551" s="48" t="s">
        <v>576</v>
      </c>
      <c r="P551" s="48" t="s">
        <v>609</v>
      </c>
      <c r="Q551" s="48" t="s">
        <v>609</v>
      </c>
      <c r="R551" s="48" t="s">
        <v>609</v>
      </c>
      <c r="S551" s="48" t="s">
        <v>609</v>
      </c>
      <c r="T551" s="48" t="s">
        <v>609</v>
      </c>
      <c r="U551" s="48" t="s">
        <v>609</v>
      </c>
      <c r="V551" s="48" t="s">
        <v>609</v>
      </c>
      <c r="W551" s="48" t="s">
        <v>609</v>
      </c>
      <c r="X551" s="48" t="s">
        <v>576</v>
      </c>
      <c r="Y551" s="48" t="s">
        <v>576</v>
      </c>
      <c r="Z551" s="48" t="s">
        <v>576</v>
      </c>
      <c r="AA551" s="48" t="s">
        <v>576</v>
      </c>
      <c r="AB551" s="48" t="s">
        <v>576</v>
      </c>
      <c r="AC551" s="48" t="s">
        <v>576</v>
      </c>
      <c r="AD551" s="48" t="s">
        <v>576</v>
      </c>
      <c r="AE551" s="48" t="s">
        <v>576</v>
      </c>
      <c r="AF551" s="48" t="s">
        <v>576</v>
      </c>
      <c r="AG551" s="48" t="s">
        <v>576</v>
      </c>
      <c r="AH551" s="48" t="s">
        <v>576</v>
      </c>
      <c r="AI551" s="48" t="s">
        <v>576</v>
      </c>
      <c r="AJ551" s="48" t="s">
        <v>576</v>
      </c>
      <c r="AK551" s="48" t="s">
        <v>576</v>
      </c>
      <c r="AL551" s="48" t="s">
        <v>576</v>
      </c>
      <c r="AM551" s="48" t="s">
        <v>576</v>
      </c>
      <c r="AN551" s="48" t="s">
        <v>576</v>
      </c>
      <c r="AO551" s="48" t="s">
        <v>576</v>
      </c>
      <c r="AP551" s="48" t="s">
        <v>576</v>
      </c>
      <c r="AQ551" s="48" t="s">
        <v>576</v>
      </c>
      <c r="AR551" s="48" t="s">
        <v>576</v>
      </c>
      <c r="AS551" s="48" t="s">
        <v>576</v>
      </c>
      <c r="AT551" s="48" t="s">
        <v>576</v>
      </c>
      <c r="AU551" s="48" t="s">
        <v>576</v>
      </c>
      <c r="AV551" s="48" t="s">
        <v>576</v>
      </c>
      <c r="AW551" s="48" t="s">
        <v>576</v>
      </c>
      <c r="AX551" s="48" t="s">
        <v>576</v>
      </c>
      <c r="AY551" s="48" t="s">
        <v>576</v>
      </c>
      <c r="AZ551" s="28" t="s">
        <v>576</v>
      </c>
    </row>
    <row r="552" ht="15.75" customHeight="1">
      <c r="A552" s="40">
        <v>495.0</v>
      </c>
      <c r="B552" s="28" t="s">
        <v>2116</v>
      </c>
      <c r="C552" s="41"/>
      <c r="D552" s="42">
        <f t="array" ref="D552">index(systems,match($A552,INDEX(systems,0,1),),3)</f>
        <v>-90.857</v>
      </c>
      <c r="E552" s="42">
        <f t="array" ref="E552">index(systems,match($A552,INDEX(systems,0,1),),4)</f>
        <v>-36.364</v>
      </c>
      <c r="F552" s="43" t="str">
        <f>IFERROR(__xludf.DUMMYFUNCTION("let(row, match($B552&amp;if($C552&lt;&gt;"""","" [""&amp;$C552&amp;""]"",""""),index(nebulae,,2),0),join("","",iferror(round(index(nebulae,row,5)/2,3),1),iferror(round(index(nebulae,row,6)/2,3),1),0))"),"1,1,0")</f>
        <v>1,1,0</v>
      </c>
      <c r="G552" s="44" t="s">
        <v>2117</v>
      </c>
      <c r="H552" s="45">
        <f t="array" ref="H552">let(systemId,match(A552,index(systems,0,1),),refSystemId,match($H$1,index(systems,0,1),),x,index(systems,systemId,3),y,index(systems,systemId,4),refX,index(systems,refSystemId,3),refY,index(systems,refSystemId,4),round(sqrt((x-refX)^2+(y-refY)^2),3))</f>
        <v>97.864</v>
      </c>
      <c r="I552" s="28" t="s">
        <v>408</v>
      </c>
      <c r="J552" s="48" t="s">
        <v>408</v>
      </c>
      <c r="K552" s="48" t="s">
        <v>408</v>
      </c>
      <c r="L552" s="28" t="s">
        <v>408</v>
      </c>
      <c r="M552" s="28" t="s">
        <v>408</v>
      </c>
      <c r="N552" s="28" t="s">
        <v>408</v>
      </c>
      <c r="O552" s="41"/>
      <c r="P552" s="48" t="s">
        <v>560</v>
      </c>
      <c r="Q552" s="48" t="s">
        <v>560</v>
      </c>
      <c r="R552" s="48" t="s">
        <v>560</v>
      </c>
      <c r="S552" s="48" t="s">
        <v>560</v>
      </c>
      <c r="T552" s="48" t="s">
        <v>560</v>
      </c>
      <c r="U552" s="48" t="s">
        <v>812</v>
      </c>
      <c r="V552" s="48" t="s">
        <v>812</v>
      </c>
      <c r="W552" s="48" t="s">
        <v>812</v>
      </c>
      <c r="X552" s="48" t="s">
        <v>422</v>
      </c>
      <c r="Y552" s="48" t="s">
        <v>422</v>
      </c>
      <c r="Z552" s="48" t="s">
        <v>422</v>
      </c>
      <c r="AA552" s="48" t="s">
        <v>422</v>
      </c>
      <c r="AB552" s="48" t="s">
        <v>422</v>
      </c>
      <c r="AC552" s="48" t="s">
        <v>422</v>
      </c>
      <c r="AD552" s="48" t="s">
        <v>422</v>
      </c>
      <c r="AE552" s="48" t="s">
        <v>422</v>
      </c>
      <c r="AF552" s="48" t="s">
        <v>422</v>
      </c>
      <c r="AG552" s="48" t="s">
        <v>422</v>
      </c>
      <c r="AH552" s="48" t="s">
        <v>422</v>
      </c>
      <c r="AI552" s="48" t="s">
        <v>422</v>
      </c>
      <c r="AJ552" s="48" t="s">
        <v>422</v>
      </c>
      <c r="AK552" s="48" t="s">
        <v>422</v>
      </c>
      <c r="AL552" s="48" t="s">
        <v>422</v>
      </c>
      <c r="AM552" s="48" t="s">
        <v>422</v>
      </c>
      <c r="AN552" s="48" t="s">
        <v>422</v>
      </c>
      <c r="AO552" s="48" t="s">
        <v>422</v>
      </c>
      <c r="AP552" s="48" t="s">
        <v>422</v>
      </c>
      <c r="AQ552" s="48" t="s">
        <v>422</v>
      </c>
      <c r="AR552" s="48" t="s">
        <v>422</v>
      </c>
      <c r="AS552" s="48" t="s">
        <v>422</v>
      </c>
      <c r="AT552" s="48" t="s">
        <v>422</v>
      </c>
      <c r="AU552" s="48" t="s">
        <v>422</v>
      </c>
      <c r="AV552" s="48" t="s">
        <v>422</v>
      </c>
      <c r="AW552" s="48" t="s">
        <v>422</v>
      </c>
      <c r="AX552" s="48" t="s">
        <v>422</v>
      </c>
      <c r="AY552" s="48" t="s">
        <v>422</v>
      </c>
      <c r="AZ552" s="51" t="s">
        <v>422</v>
      </c>
    </row>
    <row r="553" ht="15.75" customHeight="1">
      <c r="A553" s="40">
        <v>496.0</v>
      </c>
      <c r="B553" s="28" t="s">
        <v>2118</v>
      </c>
      <c r="C553" s="41"/>
      <c r="D553" s="42">
        <f t="array" ref="D553">index(systems,match($A553,INDEX(systems,0,1),),3)</f>
        <v>60.99</v>
      </c>
      <c r="E553" s="42">
        <f t="array" ref="E553">index(systems,match($A553,INDEX(systems,0,1),),4)</f>
        <v>-387.783</v>
      </c>
      <c r="F553" s="43" t="str">
        <f>IFERROR(__xludf.DUMMYFUNCTION("let(row, match($B553&amp;if($C553&lt;&gt;"""","" [""&amp;$C553&amp;""]"",""""),index(nebulae,,2),0),join("","",iferror(round(index(nebulae,row,5)/2,3),1),iferror(round(index(nebulae,row,6)/2,3),1),0))"),"1,1,0")</f>
        <v>1,1,0</v>
      </c>
      <c r="G553" s="44" t="s">
        <v>2119</v>
      </c>
      <c r="H553" s="45">
        <f t="array" ref="H553">let(systemId,match(A553,index(systems,0,1),),refSystemId,match($H$1,index(systems,0,1),),x,index(systems,systemId,3),y,index(systems,systemId,4),refX,index(systems,refSystemId,3),refY,index(systems,refSystemId,4),round(sqrt((x-refX)^2+(y-refY)^2),3))</f>
        <v>392.55</v>
      </c>
      <c r="I553" s="28" t="s">
        <v>408</v>
      </c>
      <c r="J553" s="28" t="s">
        <v>408</v>
      </c>
      <c r="K553" s="28" t="s">
        <v>408</v>
      </c>
      <c r="L553" s="28" t="s">
        <v>408</v>
      </c>
      <c r="M553" s="28" t="s">
        <v>408</v>
      </c>
      <c r="N553" s="28" t="s">
        <v>408</v>
      </c>
      <c r="O553" s="41"/>
      <c r="P553" s="52" t="s">
        <v>1566</v>
      </c>
      <c r="Q553" s="52" t="s">
        <v>1566</v>
      </c>
      <c r="R553" s="52" t="s">
        <v>1566</v>
      </c>
      <c r="S553" s="52" t="s">
        <v>1566</v>
      </c>
      <c r="T553" s="52" t="s">
        <v>1566</v>
      </c>
      <c r="U553" s="48" t="s">
        <v>1566</v>
      </c>
      <c r="V553" s="48" t="s">
        <v>1566</v>
      </c>
      <c r="W553" s="48" t="s">
        <v>1566</v>
      </c>
      <c r="X553" s="48" t="s">
        <v>1566</v>
      </c>
      <c r="Y553" s="48" t="s">
        <v>1846</v>
      </c>
      <c r="Z553" s="48" t="s">
        <v>1846</v>
      </c>
      <c r="AA553" s="48" t="s">
        <v>1846</v>
      </c>
      <c r="AB553" s="48" t="s">
        <v>1846</v>
      </c>
      <c r="AC553" s="48" t="s">
        <v>1846</v>
      </c>
      <c r="AD553" s="48" t="s">
        <v>1846</v>
      </c>
      <c r="AE553" s="48" t="s">
        <v>1846</v>
      </c>
      <c r="AF553" s="48" t="s">
        <v>1846</v>
      </c>
      <c r="AG553" s="48" t="s">
        <v>1846</v>
      </c>
      <c r="AH553" s="48" t="s">
        <v>1846</v>
      </c>
      <c r="AI553" s="48" t="s">
        <v>1846</v>
      </c>
      <c r="AJ553" s="48" t="s">
        <v>1846</v>
      </c>
      <c r="AK553" s="48" t="s">
        <v>1846</v>
      </c>
      <c r="AL553" s="48" t="s">
        <v>1846</v>
      </c>
      <c r="AM553" s="48" t="s">
        <v>1846</v>
      </c>
      <c r="AN553" s="48" t="s">
        <v>2120</v>
      </c>
      <c r="AO553" s="48" t="s">
        <v>2120</v>
      </c>
      <c r="AP553" s="48" t="s">
        <v>2120</v>
      </c>
      <c r="AQ553" s="48" t="s">
        <v>2120</v>
      </c>
      <c r="AR553" s="48" t="s">
        <v>2120</v>
      </c>
      <c r="AS553" s="48" t="s">
        <v>2120</v>
      </c>
      <c r="AT553" s="48" t="s">
        <v>2120</v>
      </c>
      <c r="AU553" s="48" t="s">
        <v>2120</v>
      </c>
      <c r="AV553" s="48" t="s">
        <v>2120</v>
      </c>
      <c r="AW553" s="48" t="s">
        <v>2120</v>
      </c>
      <c r="AX553" s="52" t="s">
        <v>2120</v>
      </c>
      <c r="AY553" s="52" t="s">
        <v>2120</v>
      </c>
      <c r="AZ553" s="28" t="s">
        <v>2120</v>
      </c>
    </row>
    <row r="554" ht="15.75" customHeight="1">
      <c r="A554" s="40">
        <v>497.0</v>
      </c>
      <c r="B554" s="28" t="s">
        <v>2121</v>
      </c>
      <c r="C554" s="28" t="s">
        <v>2122</v>
      </c>
      <c r="D554" s="42">
        <f t="array" ref="D554">index(systems,match($A554,INDEX(systems,0,1),),3)</f>
        <v>-307.125</v>
      </c>
      <c r="E554" s="42">
        <f t="array" ref="E554">index(systems,match($A554,INDEX(systems,0,1),),4)</f>
        <v>-52.558</v>
      </c>
      <c r="F554" s="43" t="str">
        <f>IFERROR(__xludf.DUMMYFUNCTION("let(row, match($B554&amp;if($C554&lt;&gt;"""","" [""&amp;$C554&amp;""]"",""""),index(nebulae,,2),0),join("","",iferror(round(index(nebulae,row,5)/2,3),1),iferror(round(index(nebulae,row,6)/2,3),1),0))"),"1,1,0")</f>
        <v>1,1,0</v>
      </c>
      <c r="G554" s="44" t="s">
        <v>2123</v>
      </c>
      <c r="H554" s="45">
        <f t="array" ref="H554">let(systemId,match(A554,index(systems,0,1),),refSystemId,match($H$1,index(systems,0,1),),x,index(systems,systemId,3),y,index(systems,systemId,4),refX,index(systems,refSystemId,3),refY,index(systems,refSystemId,4),round(sqrt((x-refX)^2+(y-refY)^2),3))</f>
        <v>311.59</v>
      </c>
      <c r="I554" s="46" t="s">
        <v>408</v>
      </c>
      <c r="J554" s="53"/>
      <c r="K554" s="53"/>
      <c r="L554" s="46" t="s">
        <v>418</v>
      </c>
      <c r="M554" s="53"/>
      <c r="N554" s="28" t="s">
        <v>449</v>
      </c>
      <c r="O554" s="48" t="s">
        <v>449</v>
      </c>
      <c r="P554" s="48" t="s">
        <v>449</v>
      </c>
      <c r="Q554" s="48" t="s">
        <v>449</v>
      </c>
      <c r="R554" s="48" t="s">
        <v>449</v>
      </c>
      <c r="S554" s="48" t="s">
        <v>449</v>
      </c>
      <c r="T554" s="48" t="s">
        <v>449</v>
      </c>
      <c r="U554" s="48" t="s">
        <v>560</v>
      </c>
      <c r="V554" s="48" t="s">
        <v>560</v>
      </c>
      <c r="W554" s="48" t="s">
        <v>560</v>
      </c>
      <c r="X554" s="48" t="s">
        <v>560</v>
      </c>
      <c r="Y554" s="48" t="s">
        <v>449</v>
      </c>
      <c r="Z554" s="48" t="s">
        <v>480</v>
      </c>
      <c r="AA554" s="48" t="s">
        <v>481</v>
      </c>
      <c r="AB554" s="48" t="s">
        <v>481</v>
      </c>
      <c r="AC554" s="48" t="s">
        <v>481</v>
      </c>
      <c r="AD554" s="48" t="s">
        <v>481</v>
      </c>
      <c r="AE554" s="48" t="s">
        <v>481</v>
      </c>
      <c r="AF554" s="48" t="s">
        <v>481</v>
      </c>
      <c r="AG554" s="48" t="s">
        <v>481</v>
      </c>
      <c r="AH554" s="48" t="s">
        <v>482</v>
      </c>
      <c r="AI554" s="48" t="s">
        <v>2124</v>
      </c>
      <c r="AJ554" s="48" t="s">
        <v>2124</v>
      </c>
      <c r="AK554" s="48" t="s">
        <v>2124</v>
      </c>
      <c r="AL554" s="48" t="s">
        <v>2124</v>
      </c>
      <c r="AM554" s="48" t="s">
        <v>2124</v>
      </c>
      <c r="AN554" s="48" t="s">
        <v>2124</v>
      </c>
      <c r="AO554" s="48" t="s">
        <v>2124</v>
      </c>
      <c r="AP554" s="48" t="s">
        <v>560</v>
      </c>
      <c r="AQ554" s="48" t="s">
        <v>560</v>
      </c>
      <c r="AR554" s="48" t="s">
        <v>484</v>
      </c>
      <c r="AS554" s="48" t="s">
        <v>484</v>
      </c>
      <c r="AT554" s="48" t="s">
        <v>485</v>
      </c>
      <c r="AU554" s="48" t="s">
        <v>485</v>
      </c>
      <c r="AV554" s="48" t="s">
        <v>2125</v>
      </c>
      <c r="AW554" s="48" t="s">
        <v>2125</v>
      </c>
      <c r="AX554" s="48" t="s">
        <v>487</v>
      </c>
      <c r="AY554" s="48" t="s">
        <v>487</v>
      </c>
      <c r="AZ554" s="28" t="s">
        <v>487</v>
      </c>
    </row>
    <row r="555" ht="15.75" customHeight="1">
      <c r="A555" s="40">
        <v>498.0</v>
      </c>
      <c r="B555" s="28" t="s">
        <v>2126</v>
      </c>
      <c r="C555" s="41"/>
      <c r="D555" s="42">
        <f t="array" ref="D555">index(systems,match($A555,INDEX(systems,0,1),),3)</f>
        <v>-280.178</v>
      </c>
      <c r="E555" s="42">
        <f t="array" ref="E555">index(systems,match($A555,INDEX(systems,0,1),),4)</f>
        <v>-513.855</v>
      </c>
      <c r="F555" s="43" t="str">
        <f>IFERROR(__xludf.DUMMYFUNCTION("let(row, match($B555&amp;if($C555&lt;&gt;"""","" [""&amp;$C555&amp;""]"",""""),index(nebulae,,2),0),join("","",iferror(round(index(nebulae,row,5)/2,3),1),iferror(round(index(nebulae,row,6)/2,3),1),0))"),"1,1,0")</f>
        <v>1,1,0</v>
      </c>
      <c r="G555" s="44" t="s">
        <v>2127</v>
      </c>
      <c r="H555" s="45">
        <f t="array" ref="H555">let(systemId,match(A555,index(systems,0,1),),refSystemId,match($H$1,index(systems,0,1),),x,index(systems,systemId,3),y,index(systems,systemId,4),refX,index(systems,refSystemId,3),refY,index(systems,refSystemId,4),round(sqrt((x-refX)^2+(y-refY)^2),3))</f>
        <v>585.275</v>
      </c>
      <c r="I555" s="28" t="s">
        <v>408</v>
      </c>
      <c r="J555" s="28" t="s">
        <v>408</v>
      </c>
      <c r="K555" s="28" t="s">
        <v>408</v>
      </c>
      <c r="L555" s="28" t="s">
        <v>408</v>
      </c>
      <c r="M555" s="28" t="s">
        <v>408</v>
      </c>
      <c r="N555" s="41"/>
      <c r="O555" s="41"/>
      <c r="P555" s="48" t="s">
        <v>1927</v>
      </c>
      <c r="Q555" s="48" t="s">
        <v>1927</v>
      </c>
      <c r="R555" s="48" t="s">
        <v>1927</v>
      </c>
      <c r="S555" s="48" t="s">
        <v>1927</v>
      </c>
      <c r="T555" s="48" t="s">
        <v>1927</v>
      </c>
      <c r="U555" s="48" t="s">
        <v>1927</v>
      </c>
      <c r="V555" s="48" t="s">
        <v>1927</v>
      </c>
      <c r="W555" s="48" t="s">
        <v>1927</v>
      </c>
      <c r="X555" s="48" t="s">
        <v>576</v>
      </c>
      <c r="Y555" s="48" t="s">
        <v>422</v>
      </c>
      <c r="Z555" s="48" t="s">
        <v>422</v>
      </c>
      <c r="AA555" s="48" t="s">
        <v>422</v>
      </c>
      <c r="AB555" s="48" t="s">
        <v>422</v>
      </c>
      <c r="AC555" s="48" t="s">
        <v>422</v>
      </c>
      <c r="AD555" s="48" t="s">
        <v>422</v>
      </c>
      <c r="AE555" s="48" t="s">
        <v>422</v>
      </c>
      <c r="AF555" s="48" t="s">
        <v>422</v>
      </c>
      <c r="AG555" s="48" t="s">
        <v>422</v>
      </c>
      <c r="AH555" s="48" t="s">
        <v>422</v>
      </c>
      <c r="AI555" s="48" t="s">
        <v>422</v>
      </c>
      <c r="AJ555" s="48" t="s">
        <v>422</v>
      </c>
      <c r="AK555" s="48" t="s">
        <v>422</v>
      </c>
      <c r="AL555" s="48" t="s">
        <v>422</v>
      </c>
      <c r="AM555" s="48" t="s">
        <v>422</v>
      </c>
      <c r="AN555" s="48" t="s">
        <v>422</v>
      </c>
      <c r="AO555" s="48" t="s">
        <v>422</v>
      </c>
      <c r="AP555" s="48" t="s">
        <v>422</v>
      </c>
      <c r="AQ555" s="48" t="s">
        <v>422</v>
      </c>
      <c r="AR555" s="48" t="s">
        <v>422</v>
      </c>
      <c r="AS555" s="48" t="s">
        <v>422</v>
      </c>
      <c r="AT555" s="48" t="s">
        <v>422</v>
      </c>
      <c r="AU555" s="48" t="s">
        <v>422</v>
      </c>
      <c r="AV555" s="48" t="s">
        <v>422</v>
      </c>
      <c r="AW555" s="48" t="s">
        <v>422</v>
      </c>
      <c r="AX555" s="48" t="s">
        <v>422</v>
      </c>
      <c r="AY555" s="48" t="s">
        <v>422</v>
      </c>
      <c r="AZ555" s="28" t="s">
        <v>422</v>
      </c>
    </row>
    <row r="556" ht="15.75" customHeight="1">
      <c r="A556" s="40">
        <v>499.0</v>
      </c>
      <c r="B556" s="28" t="s">
        <v>2128</v>
      </c>
      <c r="C556" s="41"/>
      <c r="D556" s="42">
        <f t="array" ref="D556">index(systems,match($A556,INDEX(systems,0,1),),3)</f>
        <v>-221.311</v>
      </c>
      <c r="E556" s="42">
        <f t="array" ref="E556">index(systems,match($A556,INDEX(systems,0,1),),4)</f>
        <v>-322.913</v>
      </c>
      <c r="F556" s="43" t="str">
        <f>IFERROR(__xludf.DUMMYFUNCTION("let(row, match($B556&amp;if($C556&lt;&gt;"""","" [""&amp;$C556&amp;""]"",""""),index(nebulae,,2),0),join("","",iferror(round(index(nebulae,row,5)/2,3),1),iferror(round(index(nebulae,row,6)/2,3),1),0))"),"1,1,0")</f>
        <v>1,1,0</v>
      </c>
      <c r="G556" s="44" t="s">
        <v>2129</v>
      </c>
      <c r="H556" s="45">
        <f t="array" ref="H556">let(systemId,match(A556,index(systems,0,1),),refSystemId,match($H$1,index(systems,0,1),),x,index(systems,systemId,3),y,index(systems,systemId,4),refX,index(systems,refSystemId,3),refY,index(systems,refSystemId,4),round(sqrt((x-refX)^2+(y-refY)^2),3))</f>
        <v>391.473</v>
      </c>
      <c r="I556" s="46" t="s">
        <v>408</v>
      </c>
      <c r="J556" s="46" t="s">
        <v>408</v>
      </c>
      <c r="K556" s="46" t="s">
        <v>408</v>
      </c>
      <c r="L556" s="46" t="s">
        <v>408</v>
      </c>
      <c r="M556" s="46" t="s">
        <v>408</v>
      </c>
      <c r="N556" s="28" t="s">
        <v>408</v>
      </c>
      <c r="O556" s="41"/>
      <c r="P556" s="48" t="s">
        <v>558</v>
      </c>
      <c r="Q556" s="48" t="s">
        <v>558</v>
      </c>
      <c r="R556" s="48" t="s">
        <v>558</v>
      </c>
      <c r="S556" s="48" t="s">
        <v>558</v>
      </c>
      <c r="T556" s="48" t="s">
        <v>558</v>
      </c>
      <c r="U556" s="48" t="s">
        <v>558</v>
      </c>
      <c r="V556" s="48" t="s">
        <v>558</v>
      </c>
      <c r="W556" s="48" t="s">
        <v>558</v>
      </c>
      <c r="X556" s="48" t="s">
        <v>560</v>
      </c>
      <c r="Y556" s="48" t="s">
        <v>422</v>
      </c>
      <c r="Z556" s="48" t="s">
        <v>422</v>
      </c>
      <c r="AA556" s="48" t="s">
        <v>422</v>
      </c>
      <c r="AB556" s="48" t="s">
        <v>422</v>
      </c>
      <c r="AC556" s="48" t="s">
        <v>422</v>
      </c>
      <c r="AD556" s="48" t="s">
        <v>422</v>
      </c>
      <c r="AE556" s="48" t="s">
        <v>422</v>
      </c>
      <c r="AF556" s="48" t="s">
        <v>422</v>
      </c>
      <c r="AG556" s="48" t="s">
        <v>422</v>
      </c>
      <c r="AH556" s="48" t="s">
        <v>422</v>
      </c>
      <c r="AI556" s="48" t="s">
        <v>422</v>
      </c>
      <c r="AJ556" s="48" t="s">
        <v>422</v>
      </c>
      <c r="AK556" s="48" t="s">
        <v>422</v>
      </c>
      <c r="AL556" s="48" t="s">
        <v>422</v>
      </c>
      <c r="AM556" s="48" t="s">
        <v>422</v>
      </c>
      <c r="AN556" s="48" t="s">
        <v>422</v>
      </c>
      <c r="AO556" s="48" t="s">
        <v>422</v>
      </c>
      <c r="AP556" s="48" t="s">
        <v>422</v>
      </c>
      <c r="AQ556" s="48" t="s">
        <v>422</v>
      </c>
      <c r="AR556" s="48" t="s">
        <v>422</v>
      </c>
      <c r="AS556" s="48" t="s">
        <v>422</v>
      </c>
      <c r="AT556" s="48" t="s">
        <v>422</v>
      </c>
      <c r="AU556" s="48" t="s">
        <v>422</v>
      </c>
      <c r="AV556" s="48" t="s">
        <v>422</v>
      </c>
      <c r="AW556" s="48" t="s">
        <v>422</v>
      </c>
      <c r="AX556" s="48" t="s">
        <v>422</v>
      </c>
      <c r="AY556" s="48" t="s">
        <v>422</v>
      </c>
      <c r="AZ556" s="28" t="s">
        <v>422</v>
      </c>
    </row>
    <row r="557" ht="15.75" customHeight="1">
      <c r="A557" s="40">
        <v>500.0</v>
      </c>
      <c r="B557" s="28" t="s">
        <v>2130</v>
      </c>
      <c r="C557" s="41"/>
      <c r="D557" s="42">
        <f t="array" ref="D557">index(systems,match($A557,INDEX(systems,0,1),),3)</f>
        <v>-8.289</v>
      </c>
      <c r="E557" s="42">
        <f t="array" ref="E557">index(systems,match($A557,INDEX(systems,0,1),),4)</f>
        <v>119.379</v>
      </c>
      <c r="F557" s="43" t="str">
        <f>IFERROR(__xludf.DUMMYFUNCTION("let(row, match($B557&amp;if($C557&lt;&gt;"""","" [""&amp;$C557&amp;""]"",""""),index(nebulae,,2),0),join("","",iferror(round(index(nebulae,row,5)/2,3),1),iferror(round(index(nebulae,row,6)/2,3),1),0))"),"1,1,0")</f>
        <v>1,1,0</v>
      </c>
      <c r="G557" s="44" t="s">
        <v>2131</v>
      </c>
      <c r="H557" s="45">
        <f t="array" ref="H557">let(systemId,match(A557,index(systems,0,1),),refSystemId,match($H$1,index(systems,0,1),),x,index(systems,systemId,3),y,index(systems,systemId,4),refX,index(systems,refSystemId,3),refY,index(systems,refSystemId,4),round(sqrt((x-refX)^2+(y-refY)^2),3))</f>
        <v>119.666</v>
      </c>
      <c r="I557" s="46" t="s">
        <v>408</v>
      </c>
      <c r="J557" s="46" t="s">
        <v>408</v>
      </c>
      <c r="K557" s="46" t="s">
        <v>408</v>
      </c>
      <c r="L557" s="46" t="s">
        <v>408</v>
      </c>
      <c r="M557" s="47" t="s">
        <v>408</v>
      </c>
      <c r="N557" s="28" t="s">
        <v>408</v>
      </c>
      <c r="O557" s="41"/>
      <c r="P557" s="48" t="s">
        <v>525</v>
      </c>
      <c r="Q557" s="48" t="s">
        <v>525</v>
      </c>
      <c r="R557" s="48" t="s">
        <v>525</v>
      </c>
      <c r="S557" s="48" t="s">
        <v>525</v>
      </c>
      <c r="T557" s="48" t="s">
        <v>525</v>
      </c>
      <c r="U557" s="48" t="s">
        <v>525</v>
      </c>
      <c r="V557" s="48" t="s">
        <v>525</v>
      </c>
      <c r="W557" s="48" t="s">
        <v>525</v>
      </c>
      <c r="X557" s="48" t="s">
        <v>525</v>
      </c>
      <c r="Y557" s="48" t="s">
        <v>1321</v>
      </c>
      <c r="Z557" s="48" t="s">
        <v>1321</v>
      </c>
      <c r="AA557" s="48" t="s">
        <v>1321</v>
      </c>
      <c r="AB557" s="48" t="s">
        <v>1321</v>
      </c>
      <c r="AC557" s="48" t="s">
        <v>1321</v>
      </c>
      <c r="AD557" s="48" t="s">
        <v>1321</v>
      </c>
      <c r="AE557" s="48" t="s">
        <v>1321</v>
      </c>
      <c r="AF557" s="48" t="s">
        <v>1321</v>
      </c>
      <c r="AG557" s="48" t="s">
        <v>1321</v>
      </c>
      <c r="AH557" s="48" t="s">
        <v>1321</v>
      </c>
      <c r="AI557" s="48" t="s">
        <v>1321</v>
      </c>
      <c r="AJ557" s="48" t="s">
        <v>1321</v>
      </c>
      <c r="AK557" s="48" t="s">
        <v>1321</v>
      </c>
      <c r="AL557" s="48" t="s">
        <v>1321</v>
      </c>
      <c r="AM557" s="48" t="s">
        <v>1321</v>
      </c>
      <c r="AN557" s="48" t="s">
        <v>1321</v>
      </c>
      <c r="AO557" s="48" t="s">
        <v>1321</v>
      </c>
      <c r="AP557" s="48" t="s">
        <v>1321</v>
      </c>
      <c r="AQ557" s="48" t="s">
        <v>517</v>
      </c>
      <c r="AR557" s="48" t="s">
        <v>517</v>
      </c>
      <c r="AS557" s="48" t="s">
        <v>894</v>
      </c>
      <c r="AT557" s="52" t="s">
        <v>894</v>
      </c>
      <c r="AU557" s="52" t="s">
        <v>894</v>
      </c>
      <c r="AV557" s="48" t="s">
        <v>894</v>
      </c>
      <c r="AW557" s="48" t="s">
        <v>418</v>
      </c>
      <c r="AX557" s="48" t="s">
        <v>895</v>
      </c>
      <c r="AY557" s="48" t="s">
        <v>895</v>
      </c>
      <c r="AZ557" s="28" t="s">
        <v>896</v>
      </c>
    </row>
    <row r="558" ht="15.75" customHeight="1">
      <c r="A558" s="40">
        <v>501.0</v>
      </c>
      <c r="B558" s="28" t="s">
        <v>2132</v>
      </c>
      <c r="C558" s="41"/>
      <c r="D558" s="42">
        <f t="array" ref="D558">index(systems,match($A558,INDEX(systems,0,1),),3)</f>
        <v>720.2</v>
      </c>
      <c r="E558" s="42">
        <f t="array" ref="E558">index(systems,match($A558,INDEX(systems,0,1),),4)</f>
        <v>266.605</v>
      </c>
      <c r="F558" s="43" t="str">
        <f>IFERROR(__xludf.DUMMYFUNCTION("let(row, match($B558&amp;if($C558&lt;&gt;"""","" [""&amp;$C558&amp;""]"",""""),index(nebulae,,2),0),join("","",iferror(round(index(nebulae,row,5)/2,3),1),iferror(round(index(nebulae,row,6)/2,3),1),0))"),"1,1,0")</f>
        <v>1,1,0</v>
      </c>
      <c r="G558" s="44" t="s">
        <v>2133</v>
      </c>
      <c r="H558" s="45">
        <f t="array" ref="H558">let(systemId,match(A558,index(systems,0,1),),refSystemId,match($H$1,index(systems,0,1),),x,index(systems,systemId,3),y,index(systems,systemId,4),refX,index(systems,refSystemId,3),refY,index(systems,refSystemId,4),round(sqrt((x-refX)^2+(y-refY)^2),3))</f>
        <v>767.962</v>
      </c>
      <c r="I558" s="41"/>
      <c r="J558" s="41"/>
      <c r="K558" s="41"/>
      <c r="L558" s="41"/>
      <c r="M558" s="41"/>
      <c r="N558" s="41"/>
      <c r="O558" s="41"/>
      <c r="P558" s="48" t="s">
        <v>840</v>
      </c>
      <c r="Q558" s="48" t="s">
        <v>840</v>
      </c>
      <c r="R558" s="48" t="s">
        <v>840</v>
      </c>
      <c r="S558" s="48" t="s">
        <v>840</v>
      </c>
      <c r="T558" s="48" t="s">
        <v>840</v>
      </c>
      <c r="U558" s="48" t="s">
        <v>422</v>
      </c>
      <c r="V558" s="48" t="s">
        <v>422</v>
      </c>
      <c r="W558" s="48" t="s">
        <v>422</v>
      </c>
      <c r="X558" s="48" t="s">
        <v>422</v>
      </c>
      <c r="Y558" s="48" t="s">
        <v>422</v>
      </c>
      <c r="Z558" s="48" t="s">
        <v>422</v>
      </c>
      <c r="AA558" s="48" t="s">
        <v>422</v>
      </c>
      <c r="AB558" s="48" t="s">
        <v>422</v>
      </c>
      <c r="AC558" s="48" t="s">
        <v>422</v>
      </c>
      <c r="AD558" s="48" t="s">
        <v>422</v>
      </c>
      <c r="AE558" s="48" t="s">
        <v>422</v>
      </c>
      <c r="AF558" s="48" t="s">
        <v>422</v>
      </c>
      <c r="AG558" s="48" t="s">
        <v>422</v>
      </c>
      <c r="AH558" s="48" t="s">
        <v>422</v>
      </c>
      <c r="AI558" s="48" t="s">
        <v>422</v>
      </c>
      <c r="AJ558" s="48" t="s">
        <v>422</v>
      </c>
      <c r="AK558" s="48" t="s">
        <v>422</v>
      </c>
      <c r="AL558" s="48" t="s">
        <v>422</v>
      </c>
      <c r="AM558" s="48" t="s">
        <v>422</v>
      </c>
      <c r="AN558" s="48" t="s">
        <v>422</v>
      </c>
      <c r="AO558" s="48" t="s">
        <v>422</v>
      </c>
      <c r="AP558" s="48" t="s">
        <v>422</v>
      </c>
      <c r="AQ558" s="48" t="s">
        <v>422</v>
      </c>
      <c r="AR558" s="48" t="s">
        <v>422</v>
      </c>
      <c r="AS558" s="48" t="s">
        <v>422</v>
      </c>
      <c r="AT558" s="48" t="s">
        <v>422</v>
      </c>
      <c r="AU558" s="48" t="s">
        <v>422</v>
      </c>
      <c r="AV558" s="48" t="s">
        <v>422</v>
      </c>
      <c r="AW558" s="48" t="s">
        <v>422</v>
      </c>
      <c r="AX558" s="48" t="s">
        <v>422</v>
      </c>
      <c r="AY558" s="48" t="s">
        <v>422</v>
      </c>
      <c r="AZ558" s="50" t="s">
        <v>841</v>
      </c>
    </row>
    <row r="559" ht="15.75" customHeight="1">
      <c r="A559" s="40">
        <v>2889.0</v>
      </c>
      <c r="B559" s="28" t="s">
        <v>2134</v>
      </c>
      <c r="C559" s="41"/>
      <c r="D559" s="42">
        <f t="array" ref="D559">index(systems,match($A559,INDEX(systems,0,1),),3)</f>
        <v>323.45</v>
      </c>
      <c r="E559" s="42">
        <f t="array" ref="E559">index(systems,match($A559,INDEX(systems,0,1),),4)</f>
        <v>-484.043</v>
      </c>
      <c r="F559" s="43" t="str">
        <f>IFERROR(__xludf.DUMMYFUNCTION("let(row, match($B559&amp;if($C559&lt;&gt;"""","" [""&amp;$C559&amp;""]"",""""),index(nebulae,,2),0),join("","",iferror(round(index(nebulae,row,5)/2,3),1),iferror(round(index(nebulae,row,6)/2,3),1),0))"),"1,1,0")</f>
        <v>1,1,0</v>
      </c>
      <c r="G559" s="44" t="s">
        <v>2135</v>
      </c>
      <c r="H559" s="45">
        <f t="array" ref="H559">let(systemId,match(A559,index(systems,0,1),),refSystemId,match($H$1,index(systems,0,1),),x,index(systems,systemId,3),y,index(systems,systemId,4),refX,index(systems,refSystemId,3),refY,index(systems,refSystemId,4),round(sqrt((x-refX)^2+(y-refY)^2),3))</f>
        <v>582.166</v>
      </c>
      <c r="I559" s="56" t="s">
        <v>408</v>
      </c>
      <c r="J559" s="56" t="s">
        <v>408</v>
      </c>
      <c r="K559" s="56" t="s">
        <v>408</v>
      </c>
      <c r="L559" s="56" t="s">
        <v>408</v>
      </c>
      <c r="M559" s="56" t="s">
        <v>408</v>
      </c>
      <c r="N559" s="56" t="s">
        <v>408</v>
      </c>
      <c r="O559" s="41"/>
      <c r="P559" s="48" t="s">
        <v>408</v>
      </c>
      <c r="Q559" s="48" t="s">
        <v>408</v>
      </c>
      <c r="R559" s="48" t="s">
        <v>408</v>
      </c>
      <c r="S559" s="48" t="s">
        <v>408</v>
      </c>
      <c r="T559" s="48" t="s">
        <v>408</v>
      </c>
      <c r="U559" s="48" t="s">
        <v>408</v>
      </c>
      <c r="V559" s="48" t="s">
        <v>408</v>
      </c>
      <c r="W559" s="48" t="s">
        <v>408</v>
      </c>
      <c r="X559" s="48" t="s">
        <v>408</v>
      </c>
      <c r="Y559" s="48" t="s">
        <v>408</v>
      </c>
      <c r="Z559" s="48" t="s">
        <v>953</v>
      </c>
      <c r="AA559" s="48" t="s">
        <v>953</v>
      </c>
      <c r="AB559" s="48" t="s">
        <v>953</v>
      </c>
      <c r="AC559" s="48" t="s">
        <v>953</v>
      </c>
      <c r="AD559" s="48" t="s">
        <v>953</v>
      </c>
      <c r="AE559" s="48" t="s">
        <v>953</v>
      </c>
      <c r="AF559" s="48" t="s">
        <v>953</v>
      </c>
      <c r="AG559" s="48" t="s">
        <v>953</v>
      </c>
      <c r="AH559" s="48" t="s">
        <v>953</v>
      </c>
      <c r="AI559" s="48" t="s">
        <v>953</v>
      </c>
      <c r="AJ559" s="48" t="s">
        <v>953</v>
      </c>
      <c r="AK559" s="48" t="s">
        <v>953</v>
      </c>
      <c r="AL559" s="48" t="s">
        <v>953</v>
      </c>
      <c r="AM559" s="48" t="s">
        <v>953</v>
      </c>
      <c r="AN559" s="48" t="s">
        <v>953</v>
      </c>
      <c r="AO559" s="48" t="s">
        <v>2092</v>
      </c>
      <c r="AP559" s="48" t="s">
        <v>2092</v>
      </c>
      <c r="AQ559" s="48" t="s">
        <v>953</v>
      </c>
      <c r="AR559" s="48" t="s">
        <v>953</v>
      </c>
      <c r="AS559" s="48" t="s">
        <v>953</v>
      </c>
      <c r="AT559" s="48" t="s">
        <v>418</v>
      </c>
      <c r="AU559" s="48" t="s">
        <v>418</v>
      </c>
      <c r="AV559" s="56" t="s">
        <v>418</v>
      </c>
      <c r="AW559" s="56" t="s">
        <v>418</v>
      </c>
      <c r="AX559" s="56" t="s">
        <v>418</v>
      </c>
      <c r="AY559" s="56" t="s">
        <v>418</v>
      </c>
      <c r="AZ559" s="51" t="s">
        <v>418</v>
      </c>
    </row>
    <row r="560" ht="15.75" customHeight="1">
      <c r="A560" s="40">
        <v>502.0</v>
      </c>
      <c r="B560" s="28" t="s">
        <v>2136</v>
      </c>
      <c r="C560" s="41"/>
      <c r="D560" s="42">
        <f t="array" ref="D560">index(systems,match($A560,INDEX(systems,0,1),),3)</f>
        <v>118.075</v>
      </c>
      <c r="E560" s="42">
        <f t="array" ref="E560">index(systems,match($A560,INDEX(systems,0,1),),4)</f>
        <v>75.829</v>
      </c>
      <c r="F560" s="43" t="str">
        <f>IFERROR(__xludf.DUMMYFUNCTION("let(row, match($B560&amp;if($C560&lt;&gt;"""","" [""&amp;$C560&amp;""]"",""""),index(nebulae,,2),0),join("","",iferror(round(index(nebulae,row,5)/2,3),1),iferror(round(index(nebulae,row,6)/2,3),1),0))"),"1,1,0")</f>
        <v>1,1,0</v>
      </c>
      <c r="G560" s="44" t="s">
        <v>2137</v>
      </c>
      <c r="H560" s="45">
        <f t="array" ref="H560">let(systemId,match(A560,index(systems,0,1),),refSystemId,match($H$1,index(systems,0,1),),x,index(systems,systemId,3),y,index(systems,systemId,4),refX,index(systems,refSystemId,3),refY,index(systems,refSystemId,4),round(sqrt((x-refX)^2+(y-refY)^2),3))</f>
        <v>140.327</v>
      </c>
      <c r="I560" s="46" t="s">
        <v>408</v>
      </c>
      <c r="J560" s="46" t="s">
        <v>408</v>
      </c>
      <c r="K560" s="46" t="s">
        <v>408</v>
      </c>
      <c r="L560" s="47" t="s">
        <v>408</v>
      </c>
      <c r="M560" s="47" t="s">
        <v>408</v>
      </c>
      <c r="N560" s="28" t="s">
        <v>408</v>
      </c>
      <c r="O560" s="41"/>
      <c r="P560" s="48" t="s">
        <v>876</v>
      </c>
      <c r="Q560" s="48" t="s">
        <v>876</v>
      </c>
      <c r="R560" s="48" t="s">
        <v>876</v>
      </c>
      <c r="S560" s="48" t="s">
        <v>876</v>
      </c>
      <c r="T560" s="48" t="s">
        <v>876</v>
      </c>
      <c r="U560" s="48" t="s">
        <v>876</v>
      </c>
      <c r="V560" s="48" t="s">
        <v>876</v>
      </c>
      <c r="W560" s="48" t="s">
        <v>876</v>
      </c>
      <c r="X560" s="48" t="s">
        <v>876</v>
      </c>
      <c r="Y560" s="48" t="s">
        <v>422</v>
      </c>
      <c r="Z560" s="48" t="s">
        <v>422</v>
      </c>
      <c r="AA560" s="48" t="s">
        <v>422</v>
      </c>
      <c r="AB560" s="48" t="s">
        <v>422</v>
      </c>
      <c r="AC560" s="48" t="s">
        <v>422</v>
      </c>
      <c r="AD560" s="48" t="s">
        <v>422</v>
      </c>
      <c r="AE560" s="48" t="s">
        <v>422</v>
      </c>
      <c r="AF560" s="48" t="s">
        <v>422</v>
      </c>
      <c r="AG560" s="48" t="s">
        <v>422</v>
      </c>
      <c r="AH560" s="48" t="s">
        <v>422</v>
      </c>
      <c r="AI560" s="48" t="s">
        <v>422</v>
      </c>
      <c r="AJ560" s="48" t="s">
        <v>422</v>
      </c>
      <c r="AK560" s="48" t="s">
        <v>422</v>
      </c>
      <c r="AL560" s="48" t="s">
        <v>422</v>
      </c>
      <c r="AM560" s="48" t="s">
        <v>422</v>
      </c>
      <c r="AN560" s="48" t="s">
        <v>422</v>
      </c>
      <c r="AO560" s="48" t="s">
        <v>422</v>
      </c>
      <c r="AP560" s="48" t="s">
        <v>422</v>
      </c>
      <c r="AQ560" s="48" t="s">
        <v>422</v>
      </c>
      <c r="AR560" s="48" t="s">
        <v>422</v>
      </c>
      <c r="AS560" s="48" t="s">
        <v>422</v>
      </c>
      <c r="AT560" s="48" t="s">
        <v>422</v>
      </c>
      <c r="AU560" s="48" t="s">
        <v>422</v>
      </c>
      <c r="AV560" s="48" t="s">
        <v>422</v>
      </c>
      <c r="AW560" s="48" t="s">
        <v>422</v>
      </c>
      <c r="AX560" s="48" t="s">
        <v>422</v>
      </c>
      <c r="AY560" s="48" t="s">
        <v>422</v>
      </c>
      <c r="AZ560" s="28" t="s">
        <v>422</v>
      </c>
    </row>
    <row r="561" ht="15.75" customHeight="1">
      <c r="A561" s="40">
        <v>503.0</v>
      </c>
      <c r="B561" s="28" t="s">
        <v>2138</v>
      </c>
      <c r="C561" s="41"/>
      <c r="D561" s="42">
        <f t="array" ref="D561">index(systems,match($A561,INDEX(systems,0,1),),3)</f>
        <v>339.936</v>
      </c>
      <c r="E561" s="42">
        <f t="array" ref="E561">index(systems,match($A561,INDEX(systems,0,1),),4)</f>
        <v>-348.979</v>
      </c>
      <c r="F561" s="43" t="str">
        <f>IFERROR(__xludf.DUMMYFUNCTION("let(row, match($B561&amp;if($C561&lt;&gt;"""","" [""&amp;$C561&amp;""]"",""""),index(nebulae,,2),0),join("","",iferror(round(index(nebulae,row,5)/2,3),1),iferror(round(index(nebulae,row,6)/2,3),1),0))"),"1,1,0")</f>
        <v>1,1,0</v>
      </c>
      <c r="G561" s="44" t="s">
        <v>2139</v>
      </c>
      <c r="H561" s="45">
        <f t="array" ref="H561">let(systemId,match(A561,index(systems,0,1),),refSystemId,match($H$1,index(systems,0,1),),x,index(systems,systemId,3),y,index(systems,systemId,4),refX,index(systems,refSystemId,3),refY,index(systems,refSystemId,4),round(sqrt((x-refX)^2+(y-refY)^2),3))</f>
        <v>487.178</v>
      </c>
      <c r="I561" s="46" t="s">
        <v>408</v>
      </c>
      <c r="J561" s="46" t="s">
        <v>408</v>
      </c>
      <c r="K561" s="28" t="s">
        <v>408</v>
      </c>
      <c r="L561" s="28" t="s">
        <v>408</v>
      </c>
      <c r="M561" s="28" t="s">
        <v>408</v>
      </c>
      <c r="N561" s="51" t="s">
        <v>408</v>
      </c>
      <c r="O561" s="41"/>
      <c r="P561" s="48" t="s">
        <v>954</v>
      </c>
      <c r="Q561" s="48" t="s">
        <v>954</v>
      </c>
      <c r="R561" s="48" t="s">
        <v>954</v>
      </c>
      <c r="S561" s="48" t="s">
        <v>954</v>
      </c>
      <c r="T561" s="48" t="s">
        <v>954</v>
      </c>
      <c r="U561" s="48" t="s">
        <v>954</v>
      </c>
      <c r="V561" s="48" t="s">
        <v>954</v>
      </c>
      <c r="W561" s="48" t="s">
        <v>954</v>
      </c>
      <c r="X561" s="48" t="s">
        <v>954</v>
      </c>
      <c r="Y561" s="48" t="s">
        <v>954</v>
      </c>
      <c r="Z561" s="48" t="s">
        <v>954</v>
      </c>
      <c r="AA561" s="48" t="s">
        <v>954</v>
      </c>
      <c r="AB561" s="48" t="s">
        <v>954</v>
      </c>
      <c r="AC561" s="48" t="s">
        <v>954</v>
      </c>
      <c r="AD561" s="48" t="s">
        <v>954</v>
      </c>
      <c r="AE561" s="48" t="s">
        <v>954</v>
      </c>
      <c r="AF561" s="48" t="s">
        <v>954</v>
      </c>
      <c r="AG561" s="48" t="s">
        <v>954</v>
      </c>
      <c r="AH561" s="48" t="s">
        <v>954</v>
      </c>
      <c r="AI561" s="48" t="s">
        <v>954</v>
      </c>
      <c r="AJ561" s="48" t="s">
        <v>954</v>
      </c>
      <c r="AK561" s="48" t="s">
        <v>954</v>
      </c>
      <c r="AL561" s="48" t="s">
        <v>954</v>
      </c>
      <c r="AM561" s="48" t="s">
        <v>954</v>
      </c>
      <c r="AN561" s="48" t="s">
        <v>954</v>
      </c>
      <c r="AO561" s="48" t="s">
        <v>954</v>
      </c>
      <c r="AP561" s="48" t="s">
        <v>954</v>
      </c>
      <c r="AQ561" s="48" t="s">
        <v>953</v>
      </c>
      <c r="AR561" s="48" t="s">
        <v>953</v>
      </c>
      <c r="AS561" s="48" t="s">
        <v>955</v>
      </c>
      <c r="AT561" s="48" t="s">
        <v>955</v>
      </c>
      <c r="AU561" s="48" t="s">
        <v>955</v>
      </c>
      <c r="AV561" s="48" t="s">
        <v>955</v>
      </c>
      <c r="AW561" s="48" t="s">
        <v>955</v>
      </c>
      <c r="AX561" s="48" t="s">
        <v>955</v>
      </c>
      <c r="AY561" s="48" t="s">
        <v>955</v>
      </c>
      <c r="AZ561" s="28" t="s">
        <v>955</v>
      </c>
    </row>
    <row r="562" ht="15.75" customHeight="1">
      <c r="A562" s="40">
        <v>504.0</v>
      </c>
      <c r="B562" s="28" t="s">
        <v>2140</v>
      </c>
      <c r="C562" s="41"/>
      <c r="D562" s="42">
        <f t="array" ref="D562">index(systems,match($A562,INDEX(systems,0,1),),3)</f>
        <v>257.724</v>
      </c>
      <c r="E562" s="42">
        <f t="array" ref="E562">index(systems,match($A562,INDEX(systems,0,1),),4)</f>
        <v>-368.727</v>
      </c>
      <c r="F562" s="43" t="str">
        <f>IFERROR(__xludf.DUMMYFUNCTION("let(row, match($B562&amp;if($C562&lt;&gt;"""","" [""&amp;$C562&amp;""]"",""""),index(nebulae,,2),0),join("","",iferror(round(index(nebulae,row,5)/2,3),1),iferror(round(index(nebulae,row,6)/2,3),1),0))"),"1,1,0")</f>
        <v>1,1,0</v>
      </c>
      <c r="G562" s="44" t="s">
        <v>2141</v>
      </c>
      <c r="H562" s="45">
        <f t="array" ref="H562">let(systemId,match(A562,index(systems,0,1),),refSystemId,match($H$1,index(systems,0,1),),x,index(systems,systemId,3),y,index(systems,systemId,4),refX,index(systems,refSystemId,3),refY,index(systems,refSystemId,4),round(sqrt((x-refX)^2+(y-refY)^2),3))</f>
        <v>449.868</v>
      </c>
      <c r="I562" s="28" t="s">
        <v>408</v>
      </c>
      <c r="J562" s="28" t="s">
        <v>408</v>
      </c>
      <c r="K562" s="28" t="s">
        <v>408</v>
      </c>
      <c r="L562" s="28" t="s">
        <v>408</v>
      </c>
      <c r="M562" s="28" t="s">
        <v>408</v>
      </c>
      <c r="N562" s="51" t="s">
        <v>408</v>
      </c>
      <c r="O562" s="41"/>
      <c r="P562" s="48" t="s">
        <v>954</v>
      </c>
      <c r="Q562" s="48" t="s">
        <v>954</v>
      </c>
      <c r="R562" s="48" t="s">
        <v>954</v>
      </c>
      <c r="S562" s="48" t="s">
        <v>954</v>
      </c>
      <c r="T562" s="48" t="s">
        <v>954</v>
      </c>
      <c r="U562" s="48" t="s">
        <v>954</v>
      </c>
      <c r="V562" s="48" t="s">
        <v>954</v>
      </c>
      <c r="W562" s="48" t="s">
        <v>954</v>
      </c>
      <c r="X562" s="48" t="s">
        <v>954</v>
      </c>
      <c r="Y562" s="48" t="s">
        <v>422</v>
      </c>
      <c r="Z562" s="48" t="s">
        <v>422</v>
      </c>
      <c r="AA562" s="48" t="s">
        <v>422</v>
      </c>
      <c r="AB562" s="48" t="s">
        <v>422</v>
      </c>
      <c r="AC562" s="48" t="s">
        <v>422</v>
      </c>
      <c r="AD562" s="48" t="s">
        <v>422</v>
      </c>
      <c r="AE562" s="48" t="s">
        <v>422</v>
      </c>
      <c r="AF562" s="48" t="s">
        <v>422</v>
      </c>
      <c r="AG562" s="48" t="s">
        <v>422</v>
      </c>
      <c r="AH562" s="48" t="s">
        <v>422</v>
      </c>
      <c r="AI562" s="48" t="s">
        <v>422</v>
      </c>
      <c r="AJ562" s="48" t="s">
        <v>422</v>
      </c>
      <c r="AK562" s="48" t="s">
        <v>422</v>
      </c>
      <c r="AL562" s="48" t="s">
        <v>422</v>
      </c>
      <c r="AM562" s="48" t="s">
        <v>422</v>
      </c>
      <c r="AN562" s="48" t="s">
        <v>422</v>
      </c>
      <c r="AO562" s="48" t="s">
        <v>422</v>
      </c>
      <c r="AP562" s="48" t="s">
        <v>422</v>
      </c>
      <c r="AQ562" s="48" t="s">
        <v>422</v>
      </c>
      <c r="AR562" s="48" t="s">
        <v>422</v>
      </c>
      <c r="AS562" s="48" t="s">
        <v>422</v>
      </c>
      <c r="AT562" s="48" t="s">
        <v>422</v>
      </c>
      <c r="AU562" s="48" t="s">
        <v>422</v>
      </c>
      <c r="AV562" s="48" t="s">
        <v>422</v>
      </c>
      <c r="AW562" s="48" t="s">
        <v>422</v>
      </c>
      <c r="AX562" s="48" t="s">
        <v>422</v>
      </c>
      <c r="AY562" s="48" t="s">
        <v>422</v>
      </c>
      <c r="AZ562" s="28" t="s">
        <v>422</v>
      </c>
    </row>
    <row r="563" ht="15.75" customHeight="1">
      <c r="A563" s="40">
        <v>3132.0</v>
      </c>
      <c r="B563" s="28" t="s">
        <v>2142</v>
      </c>
      <c r="C563" s="41"/>
      <c r="D563" s="42">
        <f t="array" ref="D563">index(systems,match($A563,INDEX(systems,0,1),),3)</f>
        <v>688.642</v>
      </c>
      <c r="E563" s="42">
        <f t="array" ref="E563">index(systems,match($A563,INDEX(systems,0,1),),4)</f>
        <v>-80.322</v>
      </c>
      <c r="F563" s="43" t="str">
        <f>IFERROR(__xludf.DUMMYFUNCTION("let(row, match($B563&amp;if($C563&lt;&gt;"""","" [""&amp;$C563&amp;""]"",""""),index(nebulae,,2),0),join("","",iferror(round(index(nebulae,row,5)/2,3),1),iferror(round(index(nebulae,row,6)/2,3),1),0))"),"1,1,0")</f>
        <v>1,1,0</v>
      </c>
      <c r="G563" s="44" t="s">
        <v>2143</v>
      </c>
      <c r="H563" s="45">
        <f t="array" ref="H563">let(systemId,match(A563,index(systems,0,1),),refSystemId,match($H$1,index(systems,0,1),),x,index(systems,systemId,3),y,index(systems,systemId,4),refX,index(systems,refSystemId,3),refY,index(systems,refSystemId,4),round(sqrt((x-refX)^2+(y-refY)^2),3))</f>
        <v>693.31</v>
      </c>
      <c r="I563" s="55"/>
      <c r="J563" s="55"/>
      <c r="K563" s="55"/>
      <c r="L563" s="55"/>
      <c r="M563" s="55"/>
      <c r="N563" s="55"/>
      <c r="O563" s="55"/>
      <c r="P563" s="56" t="s">
        <v>408</v>
      </c>
      <c r="Q563" s="56" t="s">
        <v>408</v>
      </c>
      <c r="R563" s="56" t="s">
        <v>408</v>
      </c>
      <c r="S563" s="56" t="s">
        <v>408</v>
      </c>
      <c r="T563" s="56" t="s">
        <v>408</v>
      </c>
      <c r="U563" s="56" t="s">
        <v>408</v>
      </c>
      <c r="V563" s="56" t="s">
        <v>408</v>
      </c>
      <c r="W563" s="56" t="s">
        <v>408</v>
      </c>
      <c r="X563" s="56" t="s">
        <v>408</v>
      </c>
      <c r="Y563" s="56" t="s">
        <v>408</v>
      </c>
      <c r="Z563" s="56" t="s">
        <v>408</v>
      </c>
      <c r="AA563" s="56" t="s">
        <v>408</v>
      </c>
      <c r="AB563" s="56" t="s">
        <v>408</v>
      </c>
      <c r="AC563" s="56" t="s">
        <v>408</v>
      </c>
      <c r="AD563" s="56" t="s">
        <v>408</v>
      </c>
      <c r="AE563" s="56" t="s">
        <v>408</v>
      </c>
      <c r="AF563" s="56" t="s">
        <v>408</v>
      </c>
      <c r="AG563" s="56" t="s">
        <v>408</v>
      </c>
      <c r="AH563" s="56" t="s">
        <v>408</v>
      </c>
      <c r="AI563" s="56" t="s">
        <v>408</v>
      </c>
      <c r="AJ563" s="56" t="s">
        <v>408</v>
      </c>
      <c r="AK563" s="56" t="s">
        <v>408</v>
      </c>
      <c r="AL563" s="56" t="s">
        <v>408</v>
      </c>
      <c r="AM563" s="56" t="s">
        <v>408</v>
      </c>
      <c r="AN563" s="56" t="s">
        <v>408</v>
      </c>
      <c r="AO563" s="56" t="s">
        <v>408</v>
      </c>
      <c r="AP563" s="56" t="s">
        <v>408</v>
      </c>
      <c r="AQ563" s="56" t="s">
        <v>408</v>
      </c>
      <c r="AR563" s="56" t="s">
        <v>408</v>
      </c>
      <c r="AS563" s="56" t="s">
        <v>408</v>
      </c>
      <c r="AT563" s="56" t="s">
        <v>408</v>
      </c>
      <c r="AU563" s="56" t="s">
        <v>408</v>
      </c>
      <c r="AV563" s="56" t="s">
        <v>418</v>
      </c>
      <c r="AW563" s="56" t="s">
        <v>418</v>
      </c>
      <c r="AX563" s="56" t="s">
        <v>418</v>
      </c>
      <c r="AY563" s="56" t="s">
        <v>418</v>
      </c>
      <c r="AZ563" s="51" t="s">
        <v>418</v>
      </c>
    </row>
    <row r="564" ht="15.75" customHeight="1">
      <c r="A564" s="40">
        <v>505.0</v>
      </c>
      <c r="B564" s="28" t="s">
        <v>2144</v>
      </c>
      <c r="C564" s="41"/>
      <c r="D564" s="42">
        <f t="array" ref="D564">index(systems,match($A564,INDEX(systems,0,1),),3)</f>
        <v>-518.535</v>
      </c>
      <c r="E564" s="42">
        <f t="array" ref="E564">index(systems,match($A564,INDEX(systems,0,1),),4)</f>
        <v>171.094</v>
      </c>
      <c r="F564" s="43" t="str">
        <f>IFERROR(__xludf.DUMMYFUNCTION("let(row, match($B564&amp;if($C564&lt;&gt;"""","" [""&amp;$C564&amp;""]"",""""),index(nebulae,,2),0),join("","",iferror(round(index(nebulae,row,5)/2,3),1),iferror(round(index(nebulae,row,6)/2,3),1),0))"),"1,1,0")</f>
        <v>1,1,0</v>
      </c>
      <c r="G564" s="44" t="s">
        <v>2145</v>
      </c>
      <c r="H564" s="45">
        <f t="array" ref="H564">let(systemId,match(A564,index(systems,0,1),),refSystemId,match($H$1,index(systems,0,1),),x,index(systems,systemId,3),y,index(systems,systemId,4),refX,index(systems,refSystemId,3),refY,index(systems,refSystemId,4),round(sqrt((x-refX)^2+(y-refY)^2),3))</f>
        <v>546.033</v>
      </c>
      <c r="I564" s="46" t="s">
        <v>408</v>
      </c>
      <c r="J564" s="46" t="s">
        <v>408</v>
      </c>
      <c r="K564" s="46" t="s">
        <v>408</v>
      </c>
      <c r="L564" s="46" t="s">
        <v>408</v>
      </c>
      <c r="M564" s="46" t="s">
        <v>408</v>
      </c>
      <c r="N564" s="28" t="s">
        <v>408</v>
      </c>
      <c r="O564" s="41"/>
      <c r="P564" s="48" t="s">
        <v>461</v>
      </c>
      <c r="Q564" s="48" t="s">
        <v>461</v>
      </c>
      <c r="R564" s="48" t="s">
        <v>461</v>
      </c>
      <c r="S564" s="48" t="s">
        <v>418</v>
      </c>
      <c r="T564" s="48" t="s">
        <v>418</v>
      </c>
      <c r="U564" s="48" t="s">
        <v>418</v>
      </c>
      <c r="V564" s="48" t="s">
        <v>418</v>
      </c>
      <c r="W564" s="48" t="s">
        <v>418</v>
      </c>
      <c r="X564" s="48" t="s">
        <v>422</v>
      </c>
      <c r="Y564" s="48" t="s">
        <v>422</v>
      </c>
      <c r="Z564" s="48" t="s">
        <v>422</v>
      </c>
      <c r="AA564" s="48" t="s">
        <v>422</v>
      </c>
      <c r="AB564" s="48" t="s">
        <v>422</v>
      </c>
      <c r="AC564" s="48" t="s">
        <v>422</v>
      </c>
      <c r="AD564" s="48" t="s">
        <v>422</v>
      </c>
      <c r="AE564" s="48" t="s">
        <v>422</v>
      </c>
      <c r="AF564" s="48" t="s">
        <v>422</v>
      </c>
      <c r="AG564" s="48" t="s">
        <v>422</v>
      </c>
      <c r="AH564" s="48" t="s">
        <v>422</v>
      </c>
      <c r="AI564" s="48" t="s">
        <v>422</v>
      </c>
      <c r="AJ564" s="48" t="s">
        <v>422</v>
      </c>
      <c r="AK564" s="48" t="s">
        <v>422</v>
      </c>
      <c r="AL564" s="48" t="s">
        <v>422</v>
      </c>
      <c r="AM564" s="48" t="s">
        <v>422</v>
      </c>
      <c r="AN564" s="48" t="s">
        <v>422</v>
      </c>
      <c r="AO564" s="48" t="s">
        <v>422</v>
      </c>
      <c r="AP564" s="48" t="s">
        <v>422</v>
      </c>
      <c r="AQ564" s="48" t="s">
        <v>422</v>
      </c>
      <c r="AR564" s="48" t="s">
        <v>422</v>
      </c>
      <c r="AS564" s="48" t="s">
        <v>422</v>
      </c>
      <c r="AT564" s="48" t="s">
        <v>422</v>
      </c>
      <c r="AU564" s="48" t="s">
        <v>422</v>
      </c>
      <c r="AV564" s="48" t="s">
        <v>422</v>
      </c>
      <c r="AW564" s="48" t="s">
        <v>422</v>
      </c>
      <c r="AX564" s="48" t="s">
        <v>422</v>
      </c>
      <c r="AY564" s="48" t="s">
        <v>422</v>
      </c>
      <c r="AZ564" s="28" t="s">
        <v>422</v>
      </c>
    </row>
    <row r="565" ht="15.75" customHeight="1">
      <c r="A565" s="40">
        <v>506.0</v>
      </c>
      <c r="B565" s="28" t="s">
        <v>2146</v>
      </c>
      <c r="C565" s="41"/>
      <c r="D565" s="42">
        <f t="array" ref="D565">index(systems,match($A565,INDEX(systems,0,1),),3)</f>
        <v>475.838</v>
      </c>
      <c r="E565" s="42">
        <f t="array" ref="E565">index(systems,match($A565,INDEX(systems,0,1),),4)</f>
        <v>190.466</v>
      </c>
      <c r="F565" s="43" t="str">
        <f>IFERROR(__xludf.DUMMYFUNCTION("let(row, match($B565&amp;if($C565&lt;&gt;"""","" [""&amp;$C565&amp;""]"",""""),index(nebulae,,2),0),join("","",iferror(round(index(nebulae,row,5)/2,3),1),iferror(round(index(nebulae,row,6)/2,3),1),0))"),"1,1,0")</f>
        <v>1,1,0</v>
      </c>
      <c r="G565" s="44" t="s">
        <v>2147</v>
      </c>
      <c r="H565" s="45">
        <f t="array" ref="H565">let(systemId,match(A565,index(systems,0,1),),refSystemId,match($H$1,index(systems,0,1),),x,index(systems,systemId,3),y,index(systems,systemId,4),refX,index(systems,refSystemId,3),refY,index(systems,refSystemId,4),round(sqrt((x-refX)^2+(y-refY)^2),3))</f>
        <v>512.542</v>
      </c>
      <c r="I565" s="41"/>
      <c r="J565" s="41"/>
      <c r="K565" s="41"/>
      <c r="L565" s="41"/>
      <c r="M565" s="41"/>
      <c r="N565" s="28" t="s">
        <v>552</v>
      </c>
      <c r="O565" s="48" t="s">
        <v>552</v>
      </c>
      <c r="P565" s="48" t="s">
        <v>2148</v>
      </c>
      <c r="Q565" s="48" t="s">
        <v>2148</v>
      </c>
      <c r="R565" s="48" t="s">
        <v>2148</v>
      </c>
      <c r="S565" s="48" t="s">
        <v>2148</v>
      </c>
      <c r="T565" s="48" t="s">
        <v>2148</v>
      </c>
      <c r="U565" s="48" t="s">
        <v>2148</v>
      </c>
      <c r="V565" s="48" t="s">
        <v>2148</v>
      </c>
      <c r="W565" s="48" t="s">
        <v>2148</v>
      </c>
      <c r="X565" s="48" t="s">
        <v>2148</v>
      </c>
      <c r="Y565" s="48" t="s">
        <v>2148</v>
      </c>
      <c r="Z565" s="48" t="s">
        <v>2148</v>
      </c>
      <c r="AA565" s="48" t="s">
        <v>2148</v>
      </c>
      <c r="AB565" s="48" t="s">
        <v>2148</v>
      </c>
      <c r="AC565" s="48" t="s">
        <v>2148</v>
      </c>
      <c r="AD565" s="48" t="s">
        <v>2148</v>
      </c>
      <c r="AE565" s="48" t="s">
        <v>2148</v>
      </c>
      <c r="AF565" s="48" t="s">
        <v>2148</v>
      </c>
      <c r="AG565" s="48" t="s">
        <v>2148</v>
      </c>
      <c r="AH565" s="48" t="s">
        <v>2148</v>
      </c>
      <c r="AI565" s="48" t="s">
        <v>2148</v>
      </c>
      <c r="AJ565" s="48" t="s">
        <v>2148</v>
      </c>
      <c r="AK565" s="48" t="s">
        <v>2148</v>
      </c>
      <c r="AL565" s="48" t="s">
        <v>2148</v>
      </c>
      <c r="AM565" s="48" t="s">
        <v>2148</v>
      </c>
      <c r="AN565" s="48" t="s">
        <v>2148</v>
      </c>
      <c r="AO565" s="48" t="s">
        <v>2148</v>
      </c>
      <c r="AP565" s="48" t="s">
        <v>2148</v>
      </c>
      <c r="AQ565" s="48" t="s">
        <v>2148</v>
      </c>
      <c r="AR565" s="48" t="s">
        <v>2148</v>
      </c>
      <c r="AS565" s="48" t="s">
        <v>2148</v>
      </c>
      <c r="AT565" s="48" t="s">
        <v>777</v>
      </c>
      <c r="AU565" s="48" t="s">
        <v>777</v>
      </c>
      <c r="AV565" s="48" t="s">
        <v>777</v>
      </c>
      <c r="AW565" s="48" t="s">
        <v>777</v>
      </c>
      <c r="AX565" s="48" t="s">
        <v>777</v>
      </c>
      <c r="AY565" s="48" t="s">
        <v>777</v>
      </c>
      <c r="AZ565" s="28" t="s">
        <v>777</v>
      </c>
    </row>
    <row r="566" ht="15.75" customHeight="1">
      <c r="A566" s="40">
        <v>507.0</v>
      </c>
      <c r="B566" s="28" t="s">
        <v>2149</v>
      </c>
      <c r="C566" s="41"/>
      <c r="D566" s="42">
        <f t="array" ref="D566">index(systems,match($A566,INDEX(systems,0,1),),3)</f>
        <v>-328.01</v>
      </c>
      <c r="E566" s="42">
        <f t="array" ref="E566">index(systems,match($A566,INDEX(systems,0,1),),4)</f>
        <v>-286.324</v>
      </c>
      <c r="F566" s="43" t="str">
        <f>IFERROR(__xludf.DUMMYFUNCTION("let(row, match($B566&amp;if($C566&lt;&gt;"""","" [""&amp;$C566&amp;""]"",""""),index(nebulae,,2),0),join("","",iferror(round(index(nebulae,row,5)/2,3),1),iferror(round(index(nebulae,row,6)/2,3),1),0))"),"1,1,0")</f>
        <v>1,1,0</v>
      </c>
      <c r="G566" s="44" t="s">
        <v>2150</v>
      </c>
      <c r="H566" s="45">
        <f t="array" ref="H566">let(systemId,match(A566,index(systems,0,1),),refSystemId,match($H$1,index(systems,0,1),),x,index(systems,systemId,3),y,index(systems,systemId,4),refX,index(systems,refSystemId,3),refY,index(systems,refSystemId,4),round(sqrt((x-refX)^2+(y-refY)^2),3))</f>
        <v>435.399</v>
      </c>
      <c r="I566" s="28" t="s">
        <v>408</v>
      </c>
      <c r="J566" s="28" t="s">
        <v>408</v>
      </c>
      <c r="K566" s="28" t="s">
        <v>408</v>
      </c>
      <c r="L566" s="28" t="s">
        <v>408</v>
      </c>
      <c r="M566" s="28" t="s">
        <v>408</v>
      </c>
      <c r="N566" s="28" t="s">
        <v>408</v>
      </c>
      <c r="O566" s="41"/>
      <c r="P566" s="48" t="s">
        <v>1281</v>
      </c>
      <c r="Q566" s="48" t="s">
        <v>1281</v>
      </c>
      <c r="R566" s="48" t="s">
        <v>1281</v>
      </c>
      <c r="S566" s="48" t="s">
        <v>1281</v>
      </c>
      <c r="T566" s="48" t="s">
        <v>1281</v>
      </c>
      <c r="U566" s="48" t="s">
        <v>1281</v>
      </c>
      <c r="V566" s="48" t="s">
        <v>1281</v>
      </c>
      <c r="W566" s="48" t="s">
        <v>1281</v>
      </c>
      <c r="X566" s="48" t="s">
        <v>422</v>
      </c>
      <c r="Y566" s="48" t="s">
        <v>422</v>
      </c>
      <c r="Z566" s="48" t="s">
        <v>422</v>
      </c>
      <c r="AA566" s="48" t="s">
        <v>422</v>
      </c>
      <c r="AB566" s="48" t="s">
        <v>422</v>
      </c>
      <c r="AC566" s="48" t="s">
        <v>422</v>
      </c>
      <c r="AD566" s="48" t="s">
        <v>422</v>
      </c>
      <c r="AE566" s="48" t="s">
        <v>422</v>
      </c>
      <c r="AF566" s="48" t="s">
        <v>422</v>
      </c>
      <c r="AG566" s="48" t="s">
        <v>422</v>
      </c>
      <c r="AH566" s="48" t="s">
        <v>422</v>
      </c>
      <c r="AI566" s="48" t="s">
        <v>422</v>
      </c>
      <c r="AJ566" s="48" t="s">
        <v>422</v>
      </c>
      <c r="AK566" s="48" t="s">
        <v>422</v>
      </c>
      <c r="AL566" s="48" t="s">
        <v>422</v>
      </c>
      <c r="AM566" s="48" t="s">
        <v>422</v>
      </c>
      <c r="AN566" s="48" t="s">
        <v>422</v>
      </c>
      <c r="AO566" s="48" t="s">
        <v>422</v>
      </c>
      <c r="AP566" s="48" t="s">
        <v>422</v>
      </c>
      <c r="AQ566" s="48" t="s">
        <v>422</v>
      </c>
      <c r="AR566" s="48" t="s">
        <v>422</v>
      </c>
      <c r="AS566" s="48" t="s">
        <v>422</v>
      </c>
      <c r="AT566" s="48" t="s">
        <v>422</v>
      </c>
      <c r="AU566" s="48" t="s">
        <v>422</v>
      </c>
      <c r="AV566" s="48" t="s">
        <v>422</v>
      </c>
      <c r="AW566" s="48" t="s">
        <v>422</v>
      </c>
      <c r="AX566" s="48" t="s">
        <v>422</v>
      </c>
      <c r="AY566" s="48" t="s">
        <v>422</v>
      </c>
      <c r="AZ566" s="28" t="s">
        <v>422</v>
      </c>
    </row>
    <row r="567" ht="15.75" customHeight="1">
      <c r="A567" s="40">
        <v>508.0</v>
      </c>
      <c r="B567" s="28" t="s">
        <v>2151</v>
      </c>
      <c r="C567" s="41"/>
      <c r="D567" s="42">
        <f t="array" ref="D567">index(systems,match($A567,INDEX(systems,0,1),),3)</f>
        <v>-369.902</v>
      </c>
      <c r="E567" s="42">
        <f t="array" ref="E567">index(systems,match($A567,INDEX(systems,0,1),),4)</f>
        <v>-81.213</v>
      </c>
      <c r="F567" s="43" t="str">
        <f>IFERROR(__xludf.DUMMYFUNCTION("let(row, match($B567&amp;if($C567&lt;&gt;"""","" [""&amp;$C567&amp;""]"",""""),index(nebulae,,2),0),join("","",iferror(round(index(nebulae,row,5)/2,3),1),iferror(round(index(nebulae,row,6)/2,3),1),0))"),"1,1,0")</f>
        <v>1,1,0</v>
      </c>
      <c r="G567" s="44" t="s">
        <v>2152</v>
      </c>
      <c r="H567" s="45">
        <f t="array" ref="H567">let(systemId,match(A567,index(systems,0,1),),refSystemId,match($H$1,index(systems,0,1),),x,index(systems,systemId,3),y,index(systems,systemId,4),refX,index(systems,refSystemId,3),refY,index(systems,refSystemId,4),round(sqrt((x-refX)^2+(y-refY)^2),3))</f>
        <v>378.712</v>
      </c>
      <c r="I567" s="41"/>
      <c r="J567" s="41"/>
      <c r="K567" s="41"/>
      <c r="L567" s="41"/>
      <c r="M567" s="41"/>
      <c r="N567" s="28" t="s">
        <v>560</v>
      </c>
      <c r="O567" s="48" t="s">
        <v>560</v>
      </c>
      <c r="P567" s="48" t="s">
        <v>560</v>
      </c>
      <c r="Q567" s="48" t="s">
        <v>560</v>
      </c>
      <c r="R567" s="48" t="s">
        <v>560</v>
      </c>
      <c r="S567" s="48" t="s">
        <v>560</v>
      </c>
      <c r="T567" s="48" t="s">
        <v>560</v>
      </c>
      <c r="U567" s="48" t="s">
        <v>560</v>
      </c>
      <c r="V567" s="48" t="s">
        <v>560</v>
      </c>
      <c r="W567" s="48" t="s">
        <v>560</v>
      </c>
      <c r="X567" s="48" t="s">
        <v>560</v>
      </c>
      <c r="Y567" s="48" t="s">
        <v>560</v>
      </c>
      <c r="Z567" s="48" t="s">
        <v>560</v>
      </c>
      <c r="AA567" s="48" t="s">
        <v>560</v>
      </c>
      <c r="AB567" s="48" t="s">
        <v>560</v>
      </c>
      <c r="AC567" s="48" t="s">
        <v>560</v>
      </c>
      <c r="AD567" s="48" t="s">
        <v>560</v>
      </c>
      <c r="AE567" s="48" t="s">
        <v>560</v>
      </c>
      <c r="AF567" s="48" t="s">
        <v>560</v>
      </c>
      <c r="AG567" s="48" t="s">
        <v>560</v>
      </c>
      <c r="AH567" s="48" t="s">
        <v>560</v>
      </c>
      <c r="AI567" s="48" t="s">
        <v>560</v>
      </c>
      <c r="AJ567" s="48" t="s">
        <v>560</v>
      </c>
      <c r="AK567" s="48" t="s">
        <v>560</v>
      </c>
      <c r="AL567" s="48" t="s">
        <v>560</v>
      </c>
      <c r="AM567" s="48" t="s">
        <v>560</v>
      </c>
      <c r="AN567" s="48" t="s">
        <v>560</v>
      </c>
      <c r="AO567" s="48" t="s">
        <v>560</v>
      </c>
      <c r="AP567" s="48" t="s">
        <v>560</v>
      </c>
      <c r="AQ567" s="48" t="s">
        <v>560</v>
      </c>
      <c r="AR567" s="48" t="s">
        <v>879</v>
      </c>
      <c r="AS567" s="48" t="s">
        <v>879</v>
      </c>
      <c r="AT567" s="48" t="s">
        <v>879</v>
      </c>
      <c r="AU567" s="48" t="s">
        <v>879</v>
      </c>
      <c r="AV567" s="48" t="s">
        <v>486</v>
      </c>
      <c r="AW567" s="48" t="s">
        <v>486</v>
      </c>
      <c r="AX567" s="48" t="s">
        <v>487</v>
      </c>
      <c r="AY567" s="48" t="s">
        <v>487</v>
      </c>
      <c r="AZ567" s="28" t="s">
        <v>560</v>
      </c>
    </row>
    <row r="568" ht="15.75" customHeight="1">
      <c r="A568" s="40">
        <v>509.0</v>
      </c>
      <c r="B568" s="28" t="s">
        <v>2153</v>
      </c>
      <c r="C568" s="41"/>
      <c r="D568" s="42">
        <f t="array" ref="D568">index(systems,match($A568,INDEX(systems,0,1),),3)</f>
        <v>412.809</v>
      </c>
      <c r="E568" s="42">
        <f t="array" ref="E568">index(systems,match($A568,INDEX(systems,0,1),),4)</f>
        <v>-80.698</v>
      </c>
      <c r="F568" s="43" t="str">
        <f>IFERROR(__xludf.DUMMYFUNCTION("let(row, match($B568&amp;if($C568&lt;&gt;"""","" [""&amp;$C568&amp;""]"",""""),index(nebulae,,2),0),join("","",iferror(round(index(nebulae,row,5)/2,3),1),iferror(round(index(nebulae,row,6)/2,3),1),0))"),"1,1,0")</f>
        <v>1,1,0</v>
      </c>
      <c r="G568" s="44" t="s">
        <v>2154</v>
      </c>
      <c r="H568" s="45">
        <f t="array" ref="H568">let(systemId,match(A568,index(systems,0,1),),refSystemId,match($H$1,index(systems,0,1),),x,index(systems,systemId,3),y,index(systems,systemId,4),refX,index(systems,refSystemId,3),refY,index(systems,refSystemId,4),round(sqrt((x-refX)^2+(y-refY)^2),3))</f>
        <v>420.623</v>
      </c>
      <c r="I568" s="53"/>
      <c r="J568" s="53"/>
      <c r="K568" s="46" t="s">
        <v>418</v>
      </c>
      <c r="L568" s="53"/>
      <c r="M568" s="53"/>
      <c r="N568" s="28" t="s">
        <v>1032</v>
      </c>
      <c r="O568" s="48" t="s">
        <v>1032</v>
      </c>
      <c r="P568" s="48" t="s">
        <v>1032</v>
      </c>
      <c r="Q568" s="48" t="s">
        <v>1032</v>
      </c>
      <c r="R568" s="48" t="s">
        <v>1032</v>
      </c>
      <c r="S568" s="48" t="s">
        <v>1032</v>
      </c>
      <c r="T568" s="48" t="s">
        <v>1032</v>
      </c>
      <c r="U568" s="48" t="s">
        <v>1032</v>
      </c>
      <c r="V568" s="48" t="s">
        <v>1032</v>
      </c>
      <c r="W568" s="48" t="s">
        <v>1032</v>
      </c>
      <c r="X568" s="48" t="s">
        <v>1032</v>
      </c>
      <c r="Y568" s="48" t="s">
        <v>1032</v>
      </c>
      <c r="Z568" s="48" t="s">
        <v>1032</v>
      </c>
      <c r="AA568" s="48" t="s">
        <v>2155</v>
      </c>
      <c r="AB568" s="48" t="s">
        <v>2155</v>
      </c>
      <c r="AC568" s="48" t="s">
        <v>2155</v>
      </c>
      <c r="AD568" s="48" t="s">
        <v>2155</v>
      </c>
      <c r="AE568" s="48" t="s">
        <v>2155</v>
      </c>
      <c r="AF568" s="48" t="s">
        <v>2155</v>
      </c>
      <c r="AG568" s="48" t="s">
        <v>2155</v>
      </c>
      <c r="AH568" s="48" t="s">
        <v>2155</v>
      </c>
      <c r="AI568" s="48" t="s">
        <v>2155</v>
      </c>
      <c r="AJ568" s="48" t="s">
        <v>2155</v>
      </c>
      <c r="AK568" s="48" t="s">
        <v>2155</v>
      </c>
      <c r="AL568" s="48" t="s">
        <v>2155</v>
      </c>
      <c r="AM568" s="48" t="s">
        <v>2155</v>
      </c>
      <c r="AN568" s="48" t="s">
        <v>2155</v>
      </c>
      <c r="AO568" s="48" t="s">
        <v>1032</v>
      </c>
      <c r="AP568" s="48" t="s">
        <v>1032</v>
      </c>
      <c r="AQ568" s="48" t="s">
        <v>1032</v>
      </c>
      <c r="AR568" s="48" t="s">
        <v>1032</v>
      </c>
      <c r="AS568" s="48" t="s">
        <v>1032</v>
      </c>
      <c r="AT568" s="48" t="s">
        <v>1032</v>
      </c>
      <c r="AU568" s="48" t="s">
        <v>1032</v>
      </c>
      <c r="AV568" s="52" t="s">
        <v>1032</v>
      </c>
      <c r="AW568" s="52" t="s">
        <v>1032</v>
      </c>
      <c r="AX568" s="48" t="s">
        <v>1032</v>
      </c>
      <c r="AY568" s="48" t="s">
        <v>1032</v>
      </c>
      <c r="AZ568" s="28" t="s">
        <v>1032</v>
      </c>
    </row>
    <row r="569" ht="15.75" customHeight="1">
      <c r="A569" s="40">
        <v>510.0</v>
      </c>
      <c r="B569" s="28" t="s">
        <v>2156</v>
      </c>
      <c r="C569" s="41"/>
      <c r="D569" s="42">
        <f t="array" ref="D569">index(systems,match($A569,INDEX(systems,0,1),),3)</f>
        <v>-538.748</v>
      </c>
      <c r="E569" s="42">
        <f t="array" ref="E569">index(systems,match($A569,INDEX(systems,0,1),),4)</f>
        <v>199.654</v>
      </c>
      <c r="F569" s="43" t="str">
        <f>IFERROR(__xludf.DUMMYFUNCTION("let(row, match($B569&amp;if($C569&lt;&gt;"""","" [""&amp;$C569&amp;""]"",""""),index(nebulae,,2),0),join("","",iferror(round(index(nebulae,row,5)/2,3),1),iferror(round(index(nebulae,row,6)/2,3),1),0))"),"1,1,0")</f>
        <v>1,1,0</v>
      </c>
      <c r="G569" s="44" t="s">
        <v>2157</v>
      </c>
      <c r="H569" s="45">
        <f t="array" ref="H569">let(systemId,match(A569,index(systems,0,1),),refSystemId,match($H$1,index(systems,0,1),),x,index(systems,systemId,3),y,index(systems,systemId,4),refX,index(systems,refSystemId,3),refY,index(systems,refSystemId,4),round(sqrt((x-refX)^2+(y-refY)^2),3))</f>
        <v>574.553</v>
      </c>
      <c r="I569" s="28" t="s">
        <v>408</v>
      </c>
      <c r="J569" s="28" t="s">
        <v>408</v>
      </c>
      <c r="K569" s="28" t="s">
        <v>408</v>
      </c>
      <c r="L569" s="28" t="s">
        <v>408</v>
      </c>
      <c r="M569" s="28" t="s">
        <v>408</v>
      </c>
      <c r="N569" s="28" t="s">
        <v>408</v>
      </c>
      <c r="O569" s="41"/>
      <c r="P569" s="48" t="s">
        <v>461</v>
      </c>
      <c r="Q569" s="48" t="s">
        <v>461</v>
      </c>
      <c r="R569" s="48" t="s">
        <v>461</v>
      </c>
      <c r="S569" s="48" t="s">
        <v>418</v>
      </c>
      <c r="T569" s="48" t="s">
        <v>418</v>
      </c>
      <c r="U569" s="48" t="s">
        <v>418</v>
      </c>
      <c r="V569" s="48" t="s">
        <v>418</v>
      </c>
      <c r="W569" s="48" t="s">
        <v>418</v>
      </c>
      <c r="X569" s="48" t="s">
        <v>422</v>
      </c>
      <c r="Y569" s="48" t="s">
        <v>422</v>
      </c>
      <c r="Z569" s="48" t="s">
        <v>422</v>
      </c>
      <c r="AA569" s="48" t="s">
        <v>422</v>
      </c>
      <c r="AB569" s="48" t="s">
        <v>422</v>
      </c>
      <c r="AC569" s="48" t="s">
        <v>422</v>
      </c>
      <c r="AD569" s="48" t="s">
        <v>422</v>
      </c>
      <c r="AE569" s="48" t="s">
        <v>422</v>
      </c>
      <c r="AF569" s="48" t="s">
        <v>422</v>
      </c>
      <c r="AG569" s="48" t="s">
        <v>422</v>
      </c>
      <c r="AH569" s="48" t="s">
        <v>422</v>
      </c>
      <c r="AI569" s="48" t="s">
        <v>422</v>
      </c>
      <c r="AJ569" s="48" t="s">
        <v>422</v>
      </c>
      <c r="AK569" s="48" t="s">
        <v>422</v>
      </c>
      <c r="AL569" s="48" t="s">
        <v>422</v>
      </c>
      <c r="AM569" s="48" t="s">
        <v>422</v>
      </c>
      <c r="AN569" s="48" t="s">
        <v>422</v>
      </c>
      <c r="AO569" s="48" t="s">
        <v>422</v>
      </c>
      <c r="AP569" s="48" t="s">
        <v>422</v>
      </c>
      <c r="AQ569" s="48" t="s">
        <v>422</v>
      </c>
      <c r="AR569" s="48" t="s">
        <v>422</v>
      </c>
      <c r="AS569" s="48" t="s">
        <v>422</v>
      </c>
      <c r="AT569" s="48" t="s">
        <v>422</v>
      </c>
      <c r="AU569" s="48" t="s">
        <v>422</v>
      </c>
      <c r="AV569" s="48" t="s">
        <v>422</v>
      </c>
      <c r="AW569" s="48" t="s">
        <v>422</v>
      </c>
      <c r="AX569" s="48" t="s">
        <v>422</v>
      </c>
      <c r="AY569" s="48" t="s">
        <v>422</v>
      </c>
      <c r="AZ569" s="28" t="s">
        <v>422</v>
      </c>
    </row>
    <row r="570" ht="15.75" customHeight="1">
      <c r="A570" s="40">
        <v>3153.0</v>
      </c>
      <c r="B570" s="28" t="s">
        <v>2158</v>
      </c>
      <c r="C570" s="28" t="s">
        <v>2159</v>
      </c>
      <c r="D570" s="42">
        <f t="array" ref="D570">index(systems,match($A570,INDEX(systems,0,1),),3)</f>
        <v>18.195</v>
      </c>
      <c r="E570" s="42">
        <f t="array" ref="E570">index(systems,match($A570,INDEX(systems,0,1),),4)</f>
        <v>-508.44</v>
      </c>
      <c r="F570" s="43" t="str">
        <f>IFERROR(__xludf.DUMMYFUNCTION("let(row, match($B570&amp;if($C570&lt;&gt;"""","" [""&amp;$C570&amp;""]"",""""),index(nebulae,,2),0),join("","",iferror(round(index(nebulae,row,5)/2,3),1),iferror(round(index(nebulae,row,6)/2,3),1),0))"),"1,1,0")</f>
        <v>1,1,0</v>
      </c>
      <c r="G570" s="44" t="s">
        <v>2160</v>
      </c>
      <c r="H570" s="45">
        <f t="array" ref="H570">let(systemId,match(A570,index(systems,0,1),),refSystemId,match($H$1,index(systems,0,1),),x,index(systems,systemId,3),y,index(systems,systemId,4),refX,index(systems,refSystemId,3),refY,index(systems,refSystemId,4),round(sqrt((x-refX)^2+(y-refY)^2),3))</f>
        <v>508.765</v>
      </c>
      <c r="I570" s="55"/>
      <c r="J570" s="55"/>
      <c r="K570" s="55"/>
      <c r="L570" s="55"/>
      <c r="M570" s="55"/>
      <c r="N570" s="55"/>
      <c r="O570" s="55"/>
      <c r="P570" s="56" t="s">
        <v>408</v>
      </c>
      <c r="Q570" s="51" t="s">
        <v>418</v>
      </c>
      <c r="R570" s="56" t="s">
        <v>418</v>
      </c>
      <c r="S570" s="56" t="s">
        <v>418</v>
      </c>
      <c r="T570" s="51" t="s">
        <v>418</v>
      </c>
      <c r="U570" s="56" t="s">
        <v>418</v>
      </c>
      <c r="V570" s="51" t="s">
        <v>418</v>
      </c>
      <c r="W570" s="56" t="s">
        <v>418</v>
      </c>
      <c r="X570" s="51" t="s">
        <v>418</v>
      </c>
      <c r="Y570" s="51" t="s">
        <v>418</v>
      </c>
      <c r="Z570" s="48" t="s">
        <v>422</v>
      </c>
      <c r="AA570" s="56" t="s">
        <v>422</v>
      </c>
      <c r="AB570" s="56" t="s">
        <v>422</v>
      </c>
      <c r="AC570" s="56" t="s">
        <v>422</v>
      </c>
      <c r="AD570" s="56" t="s">
        <v>422</v>
      </c>
      <c r="AE570" s="56" t="s">
        <v>422</v>
      </c>
      <c r="AF570" s="56" t="s">
        <v>422</v>
      </c>
      <c r="AG570" s="56" t="s">
        <v>422</v>
      </c>
      <c r="AH570" s="56" t="s">
        <v>422</v>
      </c>
      <c r="AI570" s="56" t="s">
        <v>422</v>
      </c>
      <c r="AJ570" s="56" t="s">
        <v>422</v>
      </c>
      <c r="AK570" s="56" t="s">
        <v>422</v>
      </c>
      <c r="AL570" s="56" t="s">
        <v>422</v>
      </c>
      <c r="AM570" s="56" t="s">
        <v>422</v>
      </c>
      <c r="AN570" s="56" t="s">
        <v>422</v>
      </c>
      <c r="AO570" s="56" t="s">
        <v>422</v>
      </c>
      <c r="AP570" s="56" t="s">
        <v>422</v>
      </c>
      <c r="AQ570" s="56" t="s">
        <v>422</v>
      </c>
      <c r="AR570" s="56" t="s">
        <v>422</v>
      </c>
      <c r="AS570" s="56" t="s">
        <v>422</v>
      </c>
      <c r="AT570" s="56" t="s">
        <v>422</v>
      </c>
      <c r="AU570" s="56" t="s">
        <v>422</v>
      </c>
      <c r="AV570" s="56" t="s">
        <v>422</v>
      </c>
      <c r="AW570" s="56" t="s">
        <v>422</v>
      </c>
      <c r="AX570" s="56" t="s">
        <v>422</v>
      </c>
      <c r="AY570" s="56" t="s">
        <v>422</v>
      </c>
      <c r="AZ570" s="28" t="s">
        <v>422</v>
      </c>
    </row>
    <row r="571" ht="15.75" customHeight="1">
      <c r="A571" s="40">
        <v>511.0</v>
      </c>
      <c r="B571" s="28" t="s">
        <v>2161</v>
      </c>
      <c r="C571" s="28" t="s">
        <v>733</v>
      </c>
      <c r="D571" s="42">
        <f t="array" ref="D571">index(systems,match($A571,INDEX(systems,0,1),),3)</f>
        <v>-95.395</v>
      </c>
      <c r="E571" s="42">
        <f t="array" ref="E571">index(systems,match($A571,INDEX(systems,0,1),),4)</f>
        <v>82.416</v>
      </c>
      <c r="F571" s="43" t="str">
        <f>IFERROR(__xludf.DUMMYFUNCTION("let(row, match($B571&amp;if($C571&lt;&gt;"""","" [""&amp;$C571&amp;""]"",""""),index(nebulae,,2),0),join("","",iferror(round(index(nebulae,row,5)/2,3),1),iferror(round(index(nebulae,row,6)/2,3),1),0))"),"1,1,0")</f>
        <v>1,1,0</v>
      </c>
      <c r="G571" s="44" t="s">
        <v>2162</v>
      </c>
      <c r="H571" s="45">
        <f t="array" ref="H571">let(systemId,match(A571,index(systems,0,1),),refSystemId,match($H$1,index(systems,0,1),),x,index(systems,systemId,3),y,index(systems,systemId,4),refX,index(systems,refSystemId,3),refY,index(systems,refSystemId,4),round(sqrt((x-refX)^2+(y-refY)^2),3))</f>
        <v>126.066</v>
      </c>
      <c r="I571" s="28" t="s">
        <v>418</v>
      </c>
      <c r="J571" s="41"/>
      <c r="K571" s="41"/>
      <c r="L571" s="28" t="s">
        <v>523</v>
      </c>
      <c r="M571" s="48" t="s">
        <v>524</v>
      </c>
      <c r="N571" s="28" t="s">
        <v>526</v>
      </c>
      <c r="O571" s="48" t="s">
        <v>526</v>
      </c>
      <c r="P571" s="48" t="s">
        <v>526</v>
      </c>
      <c r="Q571" s="48" t="s">
        <v>526</v>
      </c>
      <c r="R571" s="48" t="s">
        <v>526</v>
      </c>
      <c r="S571" s="48" t="s">
        <v>526</v>
      </c>
      <c r="T571" s="48" t="s">
        <v>526</v>
      </c>
      <c r="U571" s="48" t="s">
        <v>526</v>
      </c>
      <c r="V571" s="48" t="s">
        <v>526</v>
      </c>
      <c r="W571" s="48" t="s">
        <v>526</v>
      </c>
      <c r="X571" s="48" t="s">
        <v>526</v>
      </c>
      <c r="Y571" s="48" t="s">
        <v>526</v>
      </c>
      <c r="Z571" s="48" t="s">
        <v>526</v>
      </c>
      <c r="AA571" s="48" t="s">
        <v>2163</v>
      </c>
      <c r="AB571" s="48" t="s">
        <v>2163</v>
      </c>
      <c r="AC571" s="48" t="s">
        <v>2163</v>
      </c>
      <c r="AD571" s="48" t="s">
        <v>2163</v>
      </c>
      <c r="AE571" s="48" t="s">
        <v>2163</v>
      </c>
      <c r="AF571" s="48" t="s">
        <v>2163</v>
      </c>
      <c r="AG571" s="48" t="s">
        <v>2163</v>
      </c>
      <c r="AH571" s="48" t="s">
        <v>2164</v>
      </c>
      <c r="AI571" s="48" t="s">
        <v>828</v>
      </c>
      <c r="AJ571" s="48" t="s">
        <v>828</v>
      </c>
      <c r="AK571" s="48" t="s">
        <v>828</v>
      </c>
      <c r="AL571" s="48" t="s">
        <v>828</v>
      </c>
      <c r="AM571" s="48" t="s">
        <v>828</v>
      </c>
      <c r="AN571" s="48" t="s">
        <v>828</v>
      </c>
      <c r="AO571" s="48" t="s">
        <v>828</v>
      </c>
      <c r="AP571" s="48" t="s">
        <v>828</v>
      </c>
      <c r="AQ571" s="48" t="s">
        <v>828</v>
      </c>
      <c r="AR571" s="48" t="s">
        <v>828</v>
      </c>
      <c r="AS571" s="48" t="s">
        <v>789</v>
      </c>
      <c r="AT571" s="48" t="s">
        <v>530</v>
      </c>
      <c r="AU571" s="48" t="s">
        <v>530</v>
      </c>
      <c r="AV571" s="48" t="s">
        <v>530</v>
      </c>
      <c r="AW571" s="48" t="s">
        <v>530</v>
      </c>
      <c r="AX571" s="48" t="s">
        <v>530</v>
      </c>
      <c r="AY571" s="48" t="s">
        <v>530</v>
      </c>
      <c r="AZ571" s="28" t="s">
        <v>530</v>
      </c>
    </row>
    <row r="572" ht="15.75" customHeight="1">
      <c r="A572" s="40">
        <v>3107.0</v>
      </c>
      <c r="B572" s="28" t="s">
        <v>2161</v>
      </c>
      <c r="C572" s="28" t="s">
        <v>2165</v>
      </c>
      <c r="D572" s="42">
        <f t="array" ref="D572">index(systems,match($A572,INDEX(systems,0,1),),3)</f>
        <v>275.835</v>
      </c>
      <c r="E572" s="42">
        <f t="array" ref="E572">index(systems,match($A572,INDEX(systems,0,1),),4)</f>
        <v>-1758.012</v>
      </c>
      <c r="F572" s="43" t="str">
        <f>IFERROR(__xludf.DUMMYFUNCTION("let(row, match($B572&amp;if($C572&lt;&gt;"""","" [""&amp;$C572&amp;""]"",""""),index(nebulae,,2),0),join("","",iferror(round(index(nebulae,row,5)/2,3),1),iferror(round(index(nebulae,row,6)/2,3),1),0))"),"1,1,0")</f>
        <v>1,1,0</v>
      </c>
      <c r="G572" s="44" t="s">
        <v>2166</v>
      </c>
      <c r="H572" s="45">
        <f t="array" ref="H572">let(systemId,match(A572,index(systems,0,1),),refSystemId,match($H$1,index(systems,0,1),),x,index(systems,systemId,3),y,index(systems,systemId,4),refX,index(systems,refSystemId,3),refY,index(systems,refSystemId,4),round(sqrt((x-refX)^2+(y-refY)^2),3))</f>
        <v>1779.52</v>
      </c>
      <c r="I572" s="55"/>
      <c r="J572" s="55"/>
      <c r="K572" s="55"/>
      <c r="L572" s="55"/>
      <c r="M572" s="55"/>
      <c r="N572" s="55"/>
      <c r="O572" s="55"/>
      <c r="P572" s="56" t="s">
        <v>408</v>
      </c>
      <c r="Q572" s="56" t="s">
        <v>408</v>
      </c>
      <c r="R572" s="56" t="s">
        <v>408</v>
      </c>
      <c r="S572" s="56" t="s">
        <v>408</v>
      </c>
      <c r="T572" s="56" t="s">
        <v>408</v>
      </c>
      <c r="U572" s="56" t="s">
        <v>408</v>
      </c>
      <c r="V572" s="56" t="s">
        <v>408</v>
      </c>
      <c r="W572" s="56" t="s">
        <v>408</v>
      </c>
      <c r="X572" s="56" t="s">
        <v>408</v>
      </c>
      <c r="Y572" s="55"/>
      <c r="Z572" s="41"/>
      <c r="AA572" s="55"/>
      <c r="AB572" s="55"/>
      <c r="AC572" s="55"/>
      <c r="AD572" s="55"/>
      <c r="AE572" s="55"/>
      <c r="AF572" s="55"/>
      <c r="AG572" s="55"/>
      <c r="AH572" s="55"/>
      <c r="AI572" s="55"/>
      <c r="AJ572" s="55"/>
      <c r="AK572" s="55"/>
      <c r="AL572" s="55"/>
      <c r="AM572" s="55"/>
      <c r="AN572" s="55"/>
      <c r="AO572" s="55"/>
      <c r="AP572" s="55"/>
      <c r="AQ572" s="55"/>
      <c r="AR572" s="55"/>
      <c r="AS572" s="55"/>
      <c r="AT572" s="55"/>
      <c r="AU572" s="51" t="s">
        <v>418</v>
      </c>
      <c r="AV572" s="55"/>
      <c r="AW572" s="55"/>
      <c r="AX572" s="55"/>
      <c r="AY572" s="55"/>
      <c r="AZ572" s="55"/>
    </row>
    <row r="573" ht="15.75" customHeight="1">
      <c r="A573" s="40">
        <v>512.0</v>
      </c>
      <c r="B573" s="28" t="s">
        <v>2167</v>
      </c>
      <c r="C573" s="41"/>
      <c r="D573" s="42">
        <f t="array" ref="D573">index(systems,match($A573,INDEX(systems,0,1),),3)</f>
        <v>-263.651</v>
      </c>
      <c r="E573" s="42">
        <f t="array" ref="E573">index(systems,match($A573,INDEX(systems,0,1),),4)</f>
        <v>-226.229</v>
      </c>
      <c r="F573" s="43" t="str">
        <f>IFERROR(__xludf.DUMMYFUNCTION("let(row, match($B573&amp;if($C573&lt;&gt;"""","" [""&amp;$C573&amp;""]"",""""),index(nebulae,,2),0),join("","",iferror(round(index(nebulae,row,5)/2,3),1),iferror(round(index(nebulae,row,6)/2,3),1),0))"),"1,1,0")</f>
        <v>1,1,0</v>
      </c>
      <c r="G573" s="44" t="s">
        <v>2168</v>
      </c>
      <c r="H573" s="45">
        <f t="array" ref="H573">let(systemId,match(A573,index(systems,0,1),),refSystemId,match($H$1,index(systems,0,1),),x,index(systems,systemId,3),y,index(systems,systemId,4),refX,index(systems,refSystemId,3),refY,index(systems,refSystemId,4),round(sqrt((x-refX)^2+(y-refY)^2),3))</f>
        <v>347.407</v>
      </c>
      <c r="I573" s="46" t="s">
        <v>418</v>
      </c>
      <c r="J573" s="53"/>
      <c r="K573" s="53"/>
      <c r="L573" s="53"/>
      <c r="M573" s="53"/>
      <c r="N573" s="28" t="s">
        <v>558</v>
      </c>
      <c r="O573" s="48" t="s">
        <v>558</v>
      </c>
      <c r="P573" s="48" t="s">
        <v>558</v>
      </c>
      <c r="Q573" s="48" t="s">
        <v>558</v>
      </c>
      <c r="R573" s="48" t="s">
        <v>558</v>
      </c>
      <c r="S573" s="48" t="s">
        <v>558</v>
      </c>
      <c r="T573" s="48" t="s">
        <v>558</v>
      </c>
      <c r="U573" s="48" t="s">
        <v>558</v>
      </c>
      <c r="V573" s="48" t="s">
        <v>558</v>
      </c>
      <c r="W573" s="48" t="s">
        <v>558</v>
      </c>
      <c r="X573" s="48" t="s">
        <v>558</v>
      </c>
      <c r="Y573" s="48" t="s">
        <v>560</v>
      </c>
      <c r="Z573" s="48" t="s">
        <v>560</v>
      </c>
      <c r="AA573" s="48" t="s">
        <v>560</v>
      </c>
      <c r="AB573" s="48" t="s">
        <v>560</v>
      </c>
      <c r="AC573" s="48" t="s">
        <v>560</v>
      </c>
      <c r="AD573" s="48" t="s">
        <v>560</v>
      </c>
      <c r="AE573" s="48" t="s">
        <v>560</v>
      </c>
      <c r="AF573" s="48" t="s">
        <v>560</v>
      </c>
      <c r="AG573" s="48" t="s">
        <v>560</v>
      </c>
      <c r="AH573" s="48" t="s">
        <v>560</v>
      </c>
      <c r="AI573" s="48" t="s">
        <v>560</v>
      </c>
      <c r="AJ573" s="48" t="s">
        <v>560</v>
      </c>
      <c r="AK573" s="48" t="s">
        <v>560</v>
      </c>
      <c r="AL573" s="48" t="s">
        <v>560</v>
      </c>
      <c r="AM573" s="48" t="s">
        <v>560</v>
      </c>
      <c r="AN573" s="48" t="s">
        <v>560</v>
      </c>
      <c r="AO573" s="48" t="s">
        <v>560</v>
      </c>
      <c r="AP573" s="48" t="s">
        <v>560</v>
      </c>
      <c r="AQ573" s="48" t="s">
        <v>560</v>
      </c>
      <c r="AR573" s="48" t="s">
        <v>560</v>
      </c>
      <c r="AS573" s="48" t="s">
        <v>418</v>
      </c>
      <c r="AT573" s="48" t="s">
        <v>418</v>
      </c>
      <c r="AU573" s="48" t="s">
        <v>418</v>
      </c>
      <c r="AV573" s="48" t="s">
        <v>418</v>
      </c>
      <c r="AW573" s="48" t="s">
        <v>418</v>
      </c>
      <c r="AX573" s="48" t="s">
        <v>418</v>
      </c>
      <c r="AY573" s="48" t="s">
        <v>418</v>
      </c>
      <c r="AZ573" s="28" t="s">
        <v>560</v>
      </c>
    </row>
    <row r="574" ht="15.75" customHeight="1">
      <c r="A574" s="40">
        <v>513.0</v>
      </c>
      <c r="B574" s="28" t="s">
        <v>2169</v>
      </c>
      <c r="C574" s="41"/>
      <c r="D574" s="42">
        <f t="array" ref="D574">index(systems,match($A574,INDEX(systems,0,1),),3)</f>
        <v>-198.534</v>
      </c>
      <c r="E574" s="42">
        <f t="array" ref="E574">index(systems,match($A574,INDEX(systems,0,1),),4)</f>
        <v>340.642</v>
      </c>
      <c r="F574" s="43" t="str">
        <f>IFERROR(__xludf.DUMMYFUNCTION("let(row, match($B574&amp;if($C574&lt;&gt;"""","" [""&amp;$C574&amp;""]"",""""),index(nebulae,,2),0),join("","",iferror(round(index(nebulae,row,5)/2,3),1),iferror(round(index(nebulae,row,6)/2,3),1),0))"),"1,1,0")</f>
        <v>1,1,0</v>
      </c>
      <c r="G574" s="44" t="s">
        <v>2170</v>
      </c>
      <c r="H574" s="45">
        <f t="array" ref="H574">let(systemId,match(A574,index(systems,0,1),),refSystemId,match($H$1,index(systems,0,1),),x,index(systems,systemId,3),y,index(systems,systemId,4),refX,index(systems,refSystemId,3),refY,index(systems,refSystemId,4),round(sqrt((x-refX)^2+(y-refY)^2),3))</f>
        <v>394.275</v>
      </c>
      <c r="I574" s="46" t="s">
        <v>408</v>
      </c>
      <c r="J574" s="46" t="s">
        <v>408</v>
      </c>
      <c r="K574" s="28" t="s">
        <v>408</v>
      </c>
      <c r="L574" s="28" t="s">
        <v>408</v>
      </c>
      <c r="M574" s="41"/>
      <c r="N574" s="28" t="s">
        <v>435</v>
      </c>
      <c r="O574" s="48" t="s">
        <v>435</v>
      </c>
      <c r="P574" s="48" t="s">
        <v>435</v>
      </c>
      <c r="Q574" s="48" t="s">
        <v>435</v>
      </c>
      <c r="R574" s="48" t="s">
        <v>435</v>
      </c>
      <c r="S574" s="48" t="s">
        <v>435</v>
      </c>
      <c r="T574" s="48" t="s">
        <v>435</v>
      </c>
      <c r="U574" s="48" t="s">
        <v>435</v>
      </c>
      <c r="V574" s="48" t="s">
        <v>435</v>
      </c>
      <c r="W574" s="48" t="s">
        <v>435</v>
      </c>
      <c r="X574" s="48" t="s">
        <v>435</v>
      </c>
      <c r="Y574" s="48" t="s">
        <v>435</v>
      </c>
      <c r="Z574" s="48" t="s">
        <v>435</v>
      </c>
      <c r="AA574" s="48" t="s">
        <v>1091</v>
      </c>
      <c r="AB574" s="48" t="s">
        <v>1091</v>
      </c>
      <c r="AC574" s="48" t="s">
        <v>1091</v>
      </c>
      <c r="AD574" s="48" t="s">
        <v>1091</v>
      </c>
      <c r="AE574" s="48" t="s">
        <v>1091</v>
      </c>
      <c r="AF574" s="48" t="s">
        <v>1091</v>
      </c>
      <c r="AG574" s="48" t="s">
        <v>1091</v>
      </c>
      <c r="AH574" s="48" t="s">
        <v>1092</v>
      </c>
      <c r="AI574" s="48" t="s">
        <v>592</v>
      </c>
      <c r="AJ574" s="48" t="s">
        <v>592</v>
      </c>
      <c r="AK574" s="48" t="s">
        <v>592</v>
      </c>
      <c r="AL574" s="48" t="s">
        <v>592</v>
      </c>
      <c r="AM574" s="48" t="s">
        <v>592</v>
      </c>
      <c r="AN574" s="48" t="s">
        <v>592</v>
      </c>
      <c r="AO574" s="48" t="s">
        <v>417</v>
      </c>
      <c r="AP574" s="48" t="s">
        <v>417</v>
      </c>
      <c r="AQ574" s="52" t="s">
        <v>417</v>
      </c>
      <c r="AR574" s="52" t="s">
        <v>417</v>
      </c>
      <c r="AS574" s="52" t="s">
        <v>417</v>
      </c>
      <c r="AT574" s="48" t="s">
        <v>417</v>
      </c>
      <c r="AU574" s="48" t="s">
        <v>417</v>
      </c>
      <c r="AV574" s="48" t="s">
        <v>417</v>
      </c>
      <c r="AW574" s="48" t="s">
        <v>417</v>
      </c>
      <c r="AX574" s="48" t="s">
        <v>417</v>
      </c>
      <c r="AY574" s="48" t="s">
        <v>417</v>
      </c>
      <c r="AZ574" s="49" t="s">
        <v>418</v>
      </c>
    </row>
    <row r="575" ht="15.75" customHeight="1">
      <c r="A575" s="40">
        <v>3010.0</v>
      </c>
      <c r="B575" s="28" t="s">
        <v>2171</v>
      </c>
      <c r="C575" s="41"/>
      <c r="D575" s="42">
        <f t="array" ref="D575">index(systems,match($A575,INDEX(systems,0,1),),3)</f>
        <v>-235.008</v>
      </c>
      <c r="E575" s="42">
        <f t="array" ref="E575">index(systems,match($A575,INDEX(systems,0,1),),4)</f>
        <v>568.707</v>
      </c>
      <c r="F575" s="43" t="str">
        <f>IFERROR(__xludf.DUMMYFUNCTION("let(row, match($B575&amp;if($C575&lt;&gt;"""","" [""&amp;$C575&amp;""]"",""""),index(nebulae,,2),0),join("","",iferror(round(index(nebulae,row,5)/2,3),1),iferror(round(index(nebulae,row,6)/2,3),1),0))"),"2.817,2.819,0")</f>
        <v>2.817,2.819,0</v>
      </c>
      <c r="G575" s="44" t="s">
        <v>2172</v>
      </c>
      <c r="H575" s="45">
        <f t="array" ref="H575">let(systemId,match(A575,index(systems,0,1),),refSystemId,match($H$1,index(systems,0,1),),x,index(systems,systemId,3),y,index(systems,systemId,4),refX,index(systems,refSystemId,3),refY,index(systems,refSystemId,4),round(sqrt((x-refX)^2+(y-refY)^2),3))</f>
        <v>615.351</v>
      </c>
      <c r="I575" s="55"/>
      <c r="J575" s="55"/>
      <c r="K575" s="55"/>
      <c r="L575" s="55"/>
      <c r="M575" s="55"/>
      <c r="N575" s="55"/>
      <c r="O575" s="55"/>
      <c r="P575" s="56" t="s">
        <v>408</v>
      </c>
      <c r="Q575" s="56" t="s">
        <v>408</v>
      </c>
      <c r="R575" s="56" t="s">
        <v>408</v>
      </c>
      <c r="S575" s="56" t="s">
        <v>408</v>
      </c>
      <c r="T575" s="56" t="s">
        <v>408</v>
      </c>
      <c r="U575" s="56" t="s">
        <v>408</v>
      </c>
      <c r="V575" s="56" t="s">
        <v>408</v>
      </c>
      <c r="W575" s="56" t="s">
        <v>408</v>
      </c>
      <c r="X575" s="56" t="s">
        <v>408</v>
      </c>
      <c r="Y575" s="56" t="s">
        <v>2173</v>
      </c>
      <c r="Z575" s="56" t="s">
        <v>2173</v>
      </c>
      <c r="AA575" s="56" t="s">
        <v>2173</v>
      </c>
      <c r="AB575" s="56" t="s">
        <v>2173</v>
      </c>
      <c r="AC575" s="56" t="s">
        <v>2173</v>
      </c>
      <c r="AD575" s="56" t="s">
        <v>2173</v>
      </c>
      <c r="AE575" s="56" t="s">
        <v>2173</v>
      </c>
      <c r="AF575" s="56" t="s">
        <v>2173</v>
      </c>
      <c r="AG575" s="56" t="s">
        <v>2173</v>
      </c>
      <c r="AH575" s="56" t="s">
        <v>2173</v>
      </c>
      <c r="AI575" s="56" t="s">
        <v>2173</v>
      </c>
      <c r="AJ575" s="56" t="s">
        <v>2173</v>
      </c>
      <c r="AK575" s="56" t="s">
        <v>2173</v>
      </c>
      <c r="AL575" s="56" t="s">
        <v>2173</v>
      </c>
      <c r="AM575" s="56" t="s">
        <v>2173</v>
      </c>
      <c r="AN575" s="56" t="s">
        <v>2173</v>
      </c>
      <c r="AO575" s="56" t="s">
        <v>2174</v>
      </c>
      <c r="AP575" s="56" t="s">
        <v>2174</v>
      </c>
      <c r="AQ575" s="56" t="s">
        <v>1316</v>
      </c>
      <c r="AR575" s="56" t="s">
        <v>1316</v>
      </c>
      <c r="AS575" s="56" t="s">
        <v>1316</v>
      </c>
      <c r="AT575" s="56" t="s">
        <v>1316</v>
      </c>
      <c r="AU575" s="56" t="s">
        <v>1316</v>
      </c>
      <c r="AV575" s="56" t="s">
        <v>922</v>
      </c>
      <c r="AW575" s="56" t="s">
        <v>922</v>
      </c>
      <c r="AX575" s="56" t="s">
        <v>922</v>
      </c>
      <c r="AY575" s="56" t="s">
        <v>922</v>
      </c>
      <c r="AZ575" s="51" t="s">
        <v>922</v>
      </c>
    </row>
    <row r="576" ht="15.75" customHeight="1">
      <c r="A576" s="40">
        <v>514.0</v>
      </c>
      <c r="B576" s="28" t="s">
        <v>2175</v>
      </c>
      <c r="C576" s="41"/>
      <c r="D576" s="42">
        <f t="array" ref="D576">index(systems,match($A576,INDEX(systems,0,1),),3)</f>
        <v>299.848</v>
      </c>
      <c r="E576" s="42">
        <f t="array" ref="E576">index(systems,match($A576,INDEX(systems,0,1),),4)</f>
        <v>-181.231</v>
      </c>
      <c r="F576" s="43" t="str">
        <f>IFERROR(__xludf.DUMMYFUNCTION("let(row, match($B576&amp;if($C576&lt;&gt;"""","" [""&amp;$C576&amp;""]"",""""),index(nebulae,,2),0),join("","",iferror(round(index(nebulae,row,5)/2,3),1),iferror(round(index(nebulae,row,6)/2,3),1),0))"),"1,1,0")</f>
        <v>1,1,0</v>
      </c>
      <c r="G576" s="44" t="s">
        <v>2176</v>
      </c>
      <c r="H576" s="45">
        <f t="array" ref="H576">let(systemId,match(A576,index(systems,0,1),),refSystemId,match($H$1,index(systems,0,1),),x,index(systems,systemId,3),y,index(systems,systemId,4),refX,index(systems,refSystemId,3),refY,index(systems,refSystemId,4),round(sqrt((x-refX)^2+(y-refY)^2),3))</f>
        <v>350.362</v>
      </c>
      <c r="I576" s="28" t="s">
        <v>408</v>
      </c>
      <c r="J576" s="28" t="s">
        <v>408</v>
      </c>
      <c r="K576" s="41"/>
      <c r="L576" s="41"/>
      <c r="M576" s="41"/>
      <c r="N576" s="28" t="s">
        <v>905</v>
      </c>
      <c r="O576" s="48" t="s">
        <v>905</v>
      </c>
      <c r="P576" s="48" t="s">
        <v>905</v>
      </c>
      <c r="Q576" s="48" t="s">
        <v>905</v>
      </c>
      <c r="R576" s="48" t="s">
        <v>905</v>
      </c>
      <c r="S576" s="48" t="s">
        <v>905</v>
      </c>
      <c r="T576" s="48" t="s">
        <v>905</v>
      </c>
      <c r="U576" s="48" t="s">
        <v>905</v>
      </c>
      <c r="V576" s="48" t="s">
        <v>905</v>
      </c>
      <c r="W576" s="48" t="s">
        <v>905</v>
      </c>
      <c r="X576" s="48" t="s">
        <v>905</v>
      </c>
      <c r="Y576" s="48" t="s">
        <v>906</v>
      </c>
      <c r="Z576" s="48" t="s">
        <v>906</v>
      </c>
      <c r="AA576" s="48" t="s">
        <v>907</v>
      </c>
      <c r="AB576" s="48" t="s">
        <v>907</v>
      </c>
      <c r="AC576" s="48" t="s">
        <v>907</v>
      </c>
      <c r="AD576" s="48" t="s">
        <v>907</v>
      </c>
      <c r="AE576" s="48" t="s">
        <v>907</v>
      </c>
      <c r="AF576" s="48" t="s">
        <v>907</v>
      </c>
      <c r="AG576" s="48" t="s">
        <v>907</v>
      </c>
      <c r="AH576" s="48" t="s">
        <v>907</v>
      </c>
      <c r="AI576" s="48" t="s">
        <v>907</v>
      </c>
      <c r="AJ576" s="48" t="s">
        <v>907</v>
      </c>
      <c r="AK576" s="48" t="s">
        <v>907</v>
      </c>
      <c r="AL576" s="48" t="s">
        <v>907</v>
      </c>
      <c r="AM576" s="48" t="s">
        <v>907</v>
      </c>
      <c r="AN576" s="48" t="s">
        <v>907</v>
      </c>
      <c r="AO576" s="48" t="s">
        <v>906</v>
      </c>
      <c r="AP576" s="48" t="s">
        <v>906</v>
      </c>
      <c r="AQ576" s="48" t="s">
        <v>906</v>
      </c>
      <c r="AR576" s="48" t="s">
        <v>906</v>
      </c>
      <c r="AS576" s="48" t="s">
        <v>906</v>
      </c>
      <c r="AT576" s="48" t="s">
        <v>906</v>
      </c>
      <c r="AU576" s="48" t="s">
        <v>906</v>
      </c>
      <c r="AV576" s="52" t="s">
        <v>906</v>
      </c>
      <c r="AW576" s="52" t="s">
        <v>906</v>
      </c>
      <c r="AX576" s="52" t="s">
        <v>906</v>
      </c>
      <c r="AY576" s="52" t="s">
        <v>906</v>
      </c>
      <c r="AZ576" s="49" t="s">
        <v>906</v>
      </c>
    </row>
    <row r="577" ht="15.75" customHeight="1">
      <c r="A577" s="40">
        <v>515.0</v>
      </c>
      <c r="B577" s="28" t="s">
        <v>2177</v>
      </c>
      <c r="C577" s="41"/>
      <c r="D577" s="42">
        <f t="array" ref="D577">index(systems,match($A577,INDEX(systems,0,1),),3)</f>
        <v>-277.927</v>
      </c>
      <c r="E577" s="42">
        <f t="array" ref="E577">index(systems,match($A577,INDEX(systems,0,1),),4)</f>
        <v>-141.685</v>
      </c>
      <c r="F577" s="43" t="str">
        <f>IFERROR(__xludf.DUMMYFUNCTION("let(row, match($B577&amp;if($C577&lt;&gt;"""","" [""&amp;$C577&amp;""]"",""""),index(nebulae,,2),0),join("","",iferror(round(index(nebulae,row,5)/2,3),1),iferror(round(index(nebulae,row,6)/2,3),1),0))"),"1,1,0")</f>
        <v>1,1,0</v>
      </c>
      <c r="G577" s="44" t="s">
        <v>2178</v>
      </c>
      <c r="H577" s="45">
        <f t="array" ref="H577">let(systemId,match(A577,index(systems,0,1),),refSystemId,match($H$1,index(systems,0,1),),x,index(systems,systemId,3),y,index(systems,systemId,4),refX,index(systems,refSystemId,3),refY,index(systems,refSystemId,4),round(sqrt((x-refX)^2+(y-refY)^2),3))</f>
        <v>311.958</v>
      </c>
      <c r="I577" s="28" t="s">
        <v>408</v>
      </c>
      <c r="J577" s="41"/>
      <c r="K577" s="41"/>
      <c r="L577" s="41"/>
      <c r="M577" s="41"/>
      <c r="N577" s="28" t="s">
        <v>560</v>
      </c>
      <c r="O577" s="48" t="s">
        <v>560</v>
      </c>
      <c r="P577" s="48" t="s">
        <v>560</v>
      </c>
      <c r="Q577" s="48" t="s">
        <v>560</v>
      </c>
      <c r="R577" s="48" t="s">
        <v>560</v>
      </c>
      <c r="S577" s="48" t="s">
        <v>560</v>
      </c>
      <c r="T577" s="48" t="s">
        <v>560</v>
      </c>
      <c r="U577" s="48" t="s">
        <v>560</v>
      </c>
      <c r="V577" s="48" t="s">
        <v>560</v>
      </c>
      <c r="W577" s="48" t="s">
        <v>560</v>
      </c>
      <c r="X577" s="48" t="s">
        <v>560</v>
      </c>
      <c r="Y577" s="48" t="s">
        <v>560</v>
      </c>
      <c r="Z577" s="48" t="s">
        <v>560</v>
      </c>
      <c r="AA577" s="48" t="s">
        <v>560</v>
      </c>
      <c r="AB577" s="48" t="s">
        <v>560</v>
      </c>
      <c r="AC577" s="48" t="s">
        <v>560</v>
      </c>
      <c r="AD577" s="48" t="s">
        <v>560</v>
      </c>
      <c r="AE577" s="48" t="s">
        <v>560</v>
      </c>
      <c r="AF577" s="48" t="s">
        <v>560</v>
      </c>
      <c r="AG577" s="48" t="s">
        <v>560</v>
      </c>
      <c r="AH577" s="48" t="s">
        <v>560</v>
      </c>
      <c r="AI577" s="48" t="s">
        <v>560</v>
      </c>
      <c r="AJ577" s="48" t="s">
        <v>560</v>
      </c>
      <c r="AK577" s="48" t="s">
        <v>560</v>
      </c>
      <c r="AL577" s="48" t="s">
        <v>560</v>
      </c>
      <c r="AM577" s="48" t="s">
        <v>560</v>
      </c>
      <c r="AN577" s="48" t="s">
        <v>560</v>
      </c>
      <c r="AO577" s="48" t="s">
        <v>560</v>
      </c>
      <c r="AP577" s="48" t="s">
        <v>560</v>
      </c>
      <c r="AQ577" s="48" t="s">
        <v>560</v>
      </c>
      <c r="AR577" s="48" t="s">
        <v>560</v>
      </c>
      <c r="AS577" s="48" t="s">
        <v>418</v>
      </c>
      <c r="AT577" s="48" t="s">
        <v>418</v>
      </c>
      <c r="AU577" s="48" t="s">
        <v>418</v>
      </c>
      <c r="AV577" s="48" t="s">
        <v>418</v>
      </c>
      <c r="AW577" s="48" t="s">
        <v>418</v>
      </c>
      <c r="AX577" s="48" t="s">
        <v>560</v>
      </c>
      <c r="AY577" s="48" t="s">
        <v>560</v>
      </c>
      <c r="AZ577" s="51" t="s">
        <v>560</v>
      </c>
    </row>
    <row r="578" ht="15.75" customHeight="1">
      <c r="A578" s="40">
        <v>516.0</v>
      </c>
      <c r="B578" s="28" t="s">
        <v>2179</v>
      </c>
      <c r="C578" s="41"/>
      <c r="D578" s="42">
        <f t="array" ref="D578">index(systems,match($A578,INDEX(systems,0,1),),3)</f>
        <v>10.332</v>
      </c>
      <c r="E578" s="42">
        <f t="array" ref="E578">index(systems,match($A578,INDEX(systems,0,1),),4)</f>
        <v>-152.286</v>
      </c>
      <c r="F578" s="43" t="str">
        <f>IFERROR(__xludf.DUMMYFUNCTION("let(row, match($B578&amp;if($C578&lt;&gt;"""","" [""&amp;$C578&amp;""]"",""""),index(nebulae,,2),0),join("","",iferror(round(index(nebulae,row,5)/2,3),1),iferror(round(index(nebulae,row,6)/2,3),1),0))"),"1,1,0")</f>
        <v>1,1,0</v>
      </c>
      <c r="G578" s="44" t="s">
        <v>2180</v>
      </c>
      <c r="H578" s="45">
        <f t="array" ref="H578">let(systemId,match(A578,index(systems,0,1),),refSystemId,match($H$1,index(systems,0,1),),x,index(systems,systemId,3),y,index(systems,systemId,4),refX,index(systems,refSystemId,3),refY,index(systems,refSystemId,4),round(sqrt((x-refX)^2+(y-refY)^2),3))</f>
        <v>152.636</v>
      </c>
      <c r="I578" s="28" t="s">
        <v>418</v>
      </c>
      <c r="J578" s="41"/>
      <c r="K578" s="41"/>
      <c r="L578" s="41"/>
      <c r="M578" s="28" t="s">
        <v>1268</v>
      </c>
      <c r="N578" s="28" t="s">
        <v>2004</v>
      </c>
      <c r="O578" s="48" t="s">
        <v>2004</v>
      </c>
      <c r="P578" s="48" t="s">
        <v>2004</v>
      </c>
      <c r="Q578" s="48" t="s">
        <v>2004</v>
      </c>
      <c r="R578" s="48" t="s">
        <v>2004</v>
      </c>
      <c r="S578" s="48" t="s">
        <v>2004</v>
      </c>
      <c r="T578" s="48" t="s">
        <v>2004</v>
      </c>
      <c r="U578" s="48" t="s">
        <v>2004</v>
      </c>
      <c r="V578" s="48" t="s">
        <v>2004</v>
      </c>
      <c r="W578" s="48" t="s">
        <v>2004</v>
      </c>
      <c r="X578" s="48" t="s">
        <v>2004</v>
      </c>
      <c r="Y578" s="48" t="s">
        <v>1126</v>
      </c>
      <c r="Z578" s="48" t="s">
        <v>2005</v>
      </c>
      <c r="AA578" s="48" t="s">
        <v>2006</v>
      </c>
      <c r="AB578" s="48" t="s">
        <v>2006</v>
      </c>
      <c r="AC578" s="48" t="s">
        <v>2006</v>
      </c>
      <c r="AD578" s="48" t="s">
        <v>2006</v>
      </c>
      <c r="AE578" s="48" t="s">
        <v>2006</v>
      </c>
      <c r="AF578" s="48" t="s">
        <v>2006</v>
      </c>
      <c r="AG578" s="48" t="s">
        <v>2006</v>
      </c>
      <c r="AH578" s="48" t="s">
        <v>2007</v>
      </c>
      <c r="AI578" s="48" t="s">
        <v>2007</v>
      </c>
      <c r="AJ578" s="48" t="s">
        <v>2007</v>
      </c>
      <c r="AK578" s="48" t="s">
        <v>2007</v>
      </c>
      <c r="AL578" s="48" t="s">
        <v>2007</v>
      </c>
      <c r="AM578" s="48" t="s">
        <v>2007</v>
      </c>
      <c r="AN578" s="48" t="s">
        <v>2008</v>
      </c>
      <c r="AO578" s="48" t="s">
        <v>2008</v>
      </c>
      <c r="AP578" s="48" t="s">
        <v>2008</v>
      </c>
      <c r="AQ578" s="48" t="s">
        <v>2008</v>
      </c>
      <c r="AR578" s="48" t="s">
        <v>2008</v>
      </c>
      <c r="AS578" s="48" t="s">
        <v>2008</v>
      </c>
      <c r="AT578" s="48" t="s">
        <v>2009</v>
      </c>
      <c r="AU578" s="48" t="s">
        <v>2009</v>
      </c>
      <c r="AV578" s="52" t="s">
        <v>765</v>
      </c>
      <c r="AW578" s="52" t="s">
        <v>818</v>
      </c>
      <c r="AX578" s="48" t="s">
        <v>545</v>
      </c>
      <c r="AY578" s="48" t="s">
        <v>545</v>
      </c>
      <c r="AZ578" s="28" t="s">
        <v>545</v>
      </c>
    </row>
    <row r="579" ht="15.75" customHeight="1">
      <c r="A579" s="40">
        <v>517.0</v>
      </c>
      <c r="B579" s="28" t="s">
        <v>2181</v>
      </c>
      <c r="C579" s="41"/>
      <c r="D579" s="42">
        <f t="array" ref="D579">index(systems,match($A579,INDEX(systems,0,1),),3)</f>
        <v>-381.806</v>
      </c>
      <c r="E579" s="42">
        <f t="array" ref="E579">index(systems,match($A579,INDEX(systems,0,1),),4)</f>
        <v>216.314</v>
      </c>
      <c r="F579" s="43" t="str">
        <f>IFERROR(__xludf.DUMMYFUNCTION("let(row, match($B579&amp;if($C579&lt;&gt;"""","" [""&amp;$C579&amp;""]"",""""),index(nebulae,,2),0),join("","",iferror(round(index(nebulae,row,5)/2,3),1),iferror(round(index(nebulae,row,6)/2,3),1),0))"),"1,1,0")</f>
        <v>1,1,0</v>
      </c>
      <c r="G579" s="44" t="s">
        <v>2182</v>
      </c>
      <c r="H579" s="45">
        <f t="array" ref="H579">let(systemId,match(A579,index(systems,0,1),),refSystemId,match($H$1,index(systems,0,1),),x,index(systems,systemId,3),y,index(systems,systemId,4),refX,index(systems,refSystemId,3),refY,index(systems,refSystemId,4),round(sqrt((x-refX)^2+(y-refY)^2),3))</f>
        <v>438.825</v>
      </c>
      <c r="I579" s="46" t="s">
        <v>408</v>
      </c>
      <c r="J579" s="46" t="s">
        <v>408</v>
      </c>
      <c r="K579" s="28" t="s">
        <v>408</v>
      </c>
      <c r="L579" s="28" t="s">
        <v>408</v>
      </c>
      <c r="M579" s="28" t="s">
        <v>408</v>
      </c>
      <c r="N579" s="28" t="s">
        <v>408</v>
      </c>
      <c r="O579" s="41"/>
      <c r="P579" s="48" t="s">
        <v>449</v>
      </c>
      <c r="Q579" s="48" t="s">
        <v>449</v>
      </c>
      <c r="R579" s="48" t="s">
        <v>449</v>
      </c>
      <c r="S579" s="48" t="s">
        <v>449</v>
      </c>
      <c r="T579" s="48" t="s">
        <v>449</v>
      </c>
      <c r="U579" s="48" t="s">
        <v>449</v>
      </c>
      <c r="V579" s="48" t="s">
        <v>449</v>
      </c>
      <c r="W579" s="48" t="s">
        <v>449</v>
      </c>
      <c r="X579" s="48" t="s">
        <v>449</v>
      </c>
      <c r="Y579" s="48" t="s">
        <v>449</v>
      </c>
      <c r="Z579" s="48" t="s">
        <v>449</v>
      </c>
      <c r="AA579" s="48" t="s">
        <v>684</v>
      </c>
      <c r="AB579" s="48" t="s">
        <v>684</v>
      </c>
      <c r="AC579" s="48" t="s">
        <v>684</v>
      </c>
      <c r="AD579" s="48" t="s">
        <v>684</v>
      </c>
      <c r="AE579" s="48" t="s">
        <v>684</v>
      </c>
      <c r="AF579" s="48" t="s">
        <v>684</v>
      </c>
      <c r="AG579" s="48" t="s">
        <v>684</v>
      </c>
      <c r="AH579" s="48" t="s">
        <v>685</v>
      </c>
      <c r="AI579" s="48" t="s">
        <v>464</v>
      </c>
      <c r="AJ579" s="48" t="s">
        <v>464</v>
      </c>
      <c r="AK579" s="48" t="s">
        <v>464</v>
      </c>
      <c r="AL579" s="48" t="s">
        <v>464</v>
      </c>
      <c r="AM579" s="48" t="s">
        <v>464</v>
      </c>
      <c r="AN579" s="48" t="s">
        <v>464</v>
      </c>
      <c r="AO579" s="48" t="s">
        <v>464</v>
      </c>
      <c r="AP579" s="48" t="s">
        <v>464</v>
      </c>
      <c r="AQ579" s="48" t="s">
        <v>464</v>
      </c>
      <c r="AR579" s="48" t="s">
        <v>464</v>
      </c>
      <c r="AS579" s="48" t="s">
        <v>466</v>
      </c>
      <c r="AT579" s="52" t="s">
        <v>467</v>
      </c>
      <c r="AU579" s="52" t="s">
        <v>467</v>
      </c>
      <c r="AV579" s="52" t="s">
        <v>467</v>
      </c>
      <c r="AW579" s="52" t="s">
        <v>467</v>
      </c>
      <c r="AX579" s="52" t="s">
        <v>468</v>
      </c>
      <c r="AY579" s="52" t="s">
        <v>468</v>
      </c>
      <c r="AZ579" s="49" t="s">
        <v>468</v>
      </c>
    </row>
    <row r="580" ht="15.75" customHeight="1">
      <c r="A580" s="40">
        <v>518.0</v>
      </c>
      <c r="B580" s="28" t="s">
        <v>2183</v>
      </c>
      <c r="C580" s="41"/>
      <c r="D580" s="42">
        <f t="array" ref="D580">index(systems,match($A580,INDEX(systems,0,1),),3)</f>
        <v>47.037</v>
      </c>
      <c r="E580" s="42">
        <f t="array" ref="E580">index(systems,match($A580,INDEX(systems,0,1),),4)</f>
        <v>207.265</v>
      </c>
      <c r="F580" s="43" t="str">
        <f>IFERROR(__xludf.DUMMYFUNCTION("let(row, match($B580&amp;if($C580&lt;&gt;"""","" [""&amp;$C580&amp;""]"",""""),index(nebulae,,2),0),join("","",iferror(round(index(nebulae,row,5)/2,3),1),iferror(round(index(nebulae,row,6)/2,3),1),0))"),"1,1,0")</f>
        <v>1,1,0</v>
      </c>
      <c r="G580" s="44" t="s">
        <v>2184</v>
      </c>
      <c r="H580" s="45">
        <f t="array" ref="H580">let(systemId,match(A580,index(systems,0,1),),refSystemId,match($H$1,index(systems,0,1),),x,index(systems,systemId,3),y,index(systems,systemId,4),refX,index(systems,refSystemId,3),refY,index(systems,refSystemId,4),round(sqrt((x-refX)^2+(y-refY)^2),3))</f>
        <v>212.535</v>
      </c>
      <c r="I580" s="46" t="s">
        <v>408</v>
      </c>
      <c r="J580" s="46" t="s">
        <v>408</v>
      </c>
      <c r="K580" s="46" t="s">
        <v>408</v>
      </c>
      <c r="L580" s="46" t="s">
        <v>408</v>
      </c>
      <c r="M580" s="47" t="s">
        <v>408</v>
      </c>
      <c r="N580" s="28" t="s">
        <v>408</v>
      </c>
      <c r="O580" s="41"/>
      <c r="P580" s="48" t="s">
        <v>1204</v>
      </c>
      <c r="Q580" s="48" t="s">
        <v>1204</v>
      </c>
      <c r="R580" s="48" t="s">
        <v>1204</v>
      </c>
      <c r="S580" s="48" t="s">
        <v>1204</v>
      </c>
      <c r="T580" s="48" t="s">
        <v>1204</v>
      </c>
      <c r="U580" s="48" t="s">
        <v>692</v>
      </c>
      <c r="V580" s="48" t="s">
        <v>692</v>
      </c>
      <c r="W580" s="48" t="s">
        <v>692</v>
      </c>
      <c r="X580" s="48" t="s">
        <v>1204</v>
      </c>
      <c r="Y580" s="48" t="s">
        <v>1205</v>
      </c>
      <c r="Z580" s="48" t="s">
        <v>1205</v>
      </c>
      <c r="AA580" s="48" t="s">
        <v>1957</v>
      </c>
      <c r="AB580" s="48" t="s">
        <v>1957</v>
      </c>
      <c r="AC580" s="48" t="s">
        <v>1957</v>
      </c>
      <c r="AD580" s="48" t="s">
        <v>1957</v>
      </c>
      <c r="AE580" s="48" t="s">
        <v>1957</v>
      </c>
      <c r="AF580" s="48" t="s">
        <v>1957</v>
      </c>
      <c r="AG580" s="48" t="s">
        <v>1204</v>
      </c>
      <c r="AH580" s="48" t="s">
        <v>1204</v>
      </c>
      <c r="AI580" s="48" t="s">
        <v>1204</v>
      </c>
      <c r="AJ580" s="48" t="s">
        <v>1204</v>
      </c>
      <c r="AK580" s="48" t="s">
        <v>1204</v>
      </c>
      <c r="AL580" s="48" t="s">
        <v>1204</v>
      </c>
      <c r="AM580" s="48" t="s">
        <v>1204</v>
      </c>
      <c r="AN580" s="48" t="s">
        <v>1205</v>
      </c>
      <c r="AO580" s="48" t="s">
        <v>1205</v>
      </c>
      <c r="AP580" s="48" t="s">
        <v>1205</v>
      </c>
      <c r="AQ580" s="48" t="s">
        <v>1205</v>
      </c>
      <c r="AR580" s="48" t="s">
        <v>1205</v>
      </c>
      <c r="AS580" s="48" t="s">
        <v>1205</v>
      </c>
      <c r="AT580" s="48" t="s">
        <v>1205</v>
      </c>
      <c r="AU580" s="48" t="s">
        <v>1205</v>
      </c>
      <c r="AV580" s="48" t="s">
        <v>1205</v>
      </c>
      <c r="AW580" s="48" t="s">
        <v>1205</v>
      </c>
      <c r="AX580" s="48" t="s">
        <v>1205</v>
      </c>
      <c r="AY580" s="48" t="s">
        <v>1205</v>
      </c>
      <c r="AZ580" s="28" t="s">
        <v>1205</v>
      </c>
    </row>
    <row r="581" ht="15.75" customHeight="1">
      <c r="A581" s="40">
        <v>519.0</v>
      </c>
      <c r="B581" s="28" t="s">
        <v>2185</v>
      </c>
      <c r="C581" s="41"/>
      <c r="D581" s="42">
        <f t="array" ref="D581">index(systems,match($A581,INDEX(systems,0,1),),3)</f>
        <v>463.735</v>
      </c>
      <c r="E581" s="42">
        <f t="array" ref="E581">index(systems,match($A581,INDEX(systems,0,1),),4)</f>
        <v>23.474</v>
      </c>
      <c r="F581" s="43" t="str">
        <f>IFERROR(__xludf.DUMMYFUNCTION("let(row, match($B581&amp;if($C581&lt;&gt;"""","" [""&amp;$C581&amp;""]"",""""),index(nebulae,,2),0),join("","",iferror(round(index(nebulae,row,5)/2,3),1),iferror(round(index(nebulae,row,6)/2,3),1),0))"),"1,1,0")</f>
        <v>1,1,0</v>
      </c>
      <c r="G581" s="44" t="s">
        <v>2186</v>
      </c>
      <c r="H581" s="45">
        <f t="array" ref="H581">let(systemId,match(A581,index(systems,0,1),),refSystemId,match($H$1,index(systems,0,1),),x,index(systems,systemId,3),y,index(systems,systemId,4),refX,index(systems,refSystemId,3),refY,index(systems,refSystemId,4),round(sqrt((x-refX)^2+(y-refY)^2),3))</f>
        <v>464.329</v>
      </c>
      <c r="I581" s="53"/>
      <c r="J581" s="53"/>
      <c r="K581" s="53"/>
      <c r="L581" s="53"/>
      <c r="M581" s="53"/>
      <c r="N581" s="28" t="s">
        <v>620</v>
      </c>
      <c r="O581" s="48" t="s">
        <v>620</v>
      </c>
      <c r="P581" s="48" t="s">
        <v>620</v>
      </c>
      <c r="Q581" s="48" t="s">
        <v>620</v>
      </c>
      <c r="R581" s="48" t="s">
        <v>620</v>
      </c>
      <c r="S581" s="48" t="s">
        <v>620</v>
      </c>
      <c r="T581" s="48" t="s">
        <v>620</v>
      </c>
      <c r="U581" s="48" t="s">
        <v>1581</v>
      </c>
      <c r="V581" s="48" t="s">
        <v>1581</v>
      </c>
      <c r="W581" s="48" t="s">
        <v>1581</v>
      </c>
      <c r="X581" s="52" t="s">
        <v>1581</v>
      </c>
      <c r="Y581" s="52" t="s">
        <v>1582</v>
      </c>
      <c r="Z581" s="52" t="s">
        <v>1582</v>
      </c>
      <c r="AA581" s="52" t="s">
        <v>1583</v>
      </c>
      <c r="AB581" s="52" t="s">
        <v>1583</v>
      </c>
      <c r="AC581" s="52" t="s">
        <v>1583</v>
      </c>
      <c r="AD581" s="52" t="s">
        <v>1583</v>
      </c>
      <c r="AE581" s="52" t="s">
        <v>1583</v>
      </c>
      <c r="AF581" s="52" t="s">
        <v>1583</v>
      </c>
      <c r="AG581" s="52" t="s">
        <v>1583</v>
      </c>
      <c r="AH581" s="52" t="s">
        <v>1583</v>
      </c>
      <c r="AI581" s="52" t="s">
        <v>1583</v>
      </c>
      <c r="AJ581" s="52" t="s">
        <v>1583</v>
      </c>
      <c r="AK581" s="52" t="s">
        <v>1583</v>
      </c>
      <c r="AL581" s="52" t="s">
        <v>1583</v>
      </c>
      <c r="AM581" s="52" t="s">
        <v>1583</v>
      </c>
      <c r="AN581" s="52" t="s">
        <v>1583</v>
      </c>
      <c r="AO581" s="52" t="s">
        <v>1582</v>
      </c>
      <c r="AP581" s="52" t="s">
        <v>1582</v>
      </c>
      <c r="AQ581" s="52" t="s">
        <v>1582</v>
      </c>
      <c r="AR581" s="52" t="s">
        <v>1582</v>
      </c>
      <c r="AS581" s="52" t="s">
        <v>1582</v>
      </c>
      <c r="AT581" s="52" t="s">
        <v>1582</v>
      </c>
      <c r="AU581" s="52" t="s">
        <v>1582</v>
      </c>
      <c r="AV581" s="48" t="s">
        <v>1584</v>
      </c>
      <c r="AW581" s="48" t="s">
        <v>624</v>
      </c>
      <c r="AX581" s="48" t="s">
        <v>625</v>
      </c>
      <c r="AY581" s="48" t="s">
        <v>625</v>
      </c>
      <c r="AZ581" s="28" t="s">
        <v>1585</v>
      </c>
    </row>
    <row r="582" ht="15.75" customHeight="1">
      <c r="A582" s="40">
        <v>520.0</v>
      </c>
      <c r="B582" s="28" t="s">
        <v>2187</v>
      </c>
      <c r="C582" s="41"/>
      <c r="D582" s="42">
        <f t="array" ref="D582">index(systems,match($A582,INDEX(systems,0,1),),3)</f>
        <v>292.088</v>
      </c>
      <c r="E582" s="42">
        <f t="array" ref="E582">index(systems,match($A582,INDEX(systems,0,1),),4)</f>
        <v>392.083</v>
      </c>
      <c r="F582" s="43" t="str">
        <f>IFERROR(__xludf.DUMMYFUNCTION("let(row, match($B582&amp;if($C582&lt;&gt;"""","" [""&amp;$C582&amp;""]"",""""),index(nebulae,,2),0),join("","",iferror(round(index(nebulae,row,5)/2,3),1),iferror(round(index(nebulae,row,6)/2,3),1),0))"),"1,1,0")</f>
        <v>1,1,0</v>
      </c>
      <c r="G582" s="44" t="s">
        <v>2188</v>
      </c>
      <c r="H582" s="45">
        <f t="array" ref="H582">let(systemId,match(A582,index(systems,0,1),),refSystemId,match($H$1,index(systems,0,1),),x,index(systems,systemId,3),y,index(systems,systemId,4),refX,index(systems,refSystemId,3),refY,index(systems,refSystemId,4),round(sqrt((x-refX)^2+(y-refY)^2),3))</f>
        <v>488.922</v>
      </c>
      <c r="I582" s="60" t="s">
        <v>408</v>
      </c>
      <c r="J582" s="60" t="s">
        <v>408</v>
      </c>
      <c r="K582" s="60" t="s">
        <v>408</v>
      </c>
      <c r="L582" s="41"/>
      <c r="M582" s="41"/>
      <c r="N582" s="28" t="s">
        <v>571</v>
      </c>
      <c r="O582" s="48" t="s">
        <v>571</v>
      </c>
      <c r="P582" s="48" t="s">
        <v>571</v>
      </c>
      <c r="Q582" s="48" t="s">
        <v>571</v>
      </c>
      <c r="R582" s="48" t="s">
        <v>571</v>
      </c>
      <c r="S582" s="48" t="s">
        <v>571</v>
      </c>
      <c r="T582" s="48" t="s">
        <v>571</v>
      </c>
      <c r="U582" s="48" t="s">
        <v>571</v>
      </c>
      <c r="V582" s="48" t="s">
        <v>571</v>
      </c>
      <c r="W582" s="48" t="s">
        <v>571</v>
      </c>
      <c r="X582" s="48" t="s">
        <v>571</v>
      </c>
      <c r="Y582" s="48" t="s">
        <v>572</v>
      </c>
      <c r="Z582" s="48" t="s">
        <v>572</v>
      </c>
      <c r="AA582" s="48" t="s">
        <v>572</v>
      </c>
      <c r="AB582" s="48" t="s">
        <v>572</v>
      </c>
      <c r="AC582" s="48" t="s">
        <v>572</v>
      </c>
      <c r="AD582" s="48" t="s">
        <v>572</v>
      </c>
      <c r="AE582" s="48" t="s">
        <v>572</v>
      </c>
      <c r="AF582" s="48" t="s">
        <v>572</v>
      </c>
      <c r="AG582" s="48" t="s">
        <v>572</v>
      </c>
      <c r="AH582" s="48" t="s">
        <v>572</v>
      </c>
      <c r="AI582" s="48" t="s">
        <v>572</v>
      </c>
      <c r="AJ582" s="48" t="s">
        <v>572</v>
      </c>
      <c r="AK582" s="48" t="s">
        <v>572</v>
      </c>
      <c r="AL582" s="48" t="s">
        <v>572</v>
      </c>
      <c r="AM582" s="48" t="s">
        <v>572</v>
      </c>
      <c r="AN582" s="48" t="s">
        <v>572</v>
      </c>
      <c r="AO582" s="48" t="s">
        <v>572</v>
      </c>
      <c r="AP582" s="48" t="s">
        <v>572</v>
      </c>
      <c r="AQ582" s="48" t="s">
        <v>572</v>
      </c>
      <c r="AR582" s="48" t="s">
        <v>572</v>
      </c>
      <c r="AS582" s="48" t="s">
        <v>572</v>
      </c>
      <c r="AT582" s="48" t="s">
        <v>572</v>
      </c>
      <c r="AU582" s="48" t="s">
        <v>572</v>
      </c>
      <c r="AV582" s="48" t="s">
        <v>572</v>
      </c>
      <c r="AW582" s="48" t="s">
        <v>572</v>
      </c>
      <c r="AX582" s="48" t="s">
        <v>572</v>
      </c>
      <c r="AY582" s="48" t="s">
        <v>572</v>
      </c>
      <c r="AZ582" s="28" t="s">
        <v>572</v>
      </c>
    </row>
    <row r="583" ht="15.75" customHeight="1">
      <c r="A583" s="40">
        <v>521.0</v>
      </c>
      <c r="B583" s="28" t="s">
        <v>2189</v>
      </c>
      <c r="C583" s="41"/>
      <c r="D583" s="42">
        <f t="array" ref="D583">index(systems,match($A583,INDEX(systems,0,1),),3)</f>
        <v>-240.361</v>
      </c>
      <c r="E583" s="42">
        <f t="array" ref="E583">index(systems,match($A583,INDEX(systems,0,1),),4)</f>
        <v>343.486</v>
      </c>
      <c r="F583" s="43" t="str">
        <f>IFERROR(__xludf.DUMMYFUNCTION("let(row, match($B583&amp;if($C583&lt;&gt;"""","" [""&amp;$C583&amp;""]"",""""),index(nebulae,,2),0),join("","",iferror(round(index(nebulae,row,5)/2,3),1),iferror(round(index(nebulae,row,6)/2,3),1),0))"),"1,1,0")</f>
        <v>1,1,0</v>
      </c>
      <c r="G583" s="44" t="s">
        <v>2190</v>
      </c>
      <c r="H583" s="45">
        <f t="array" ref="H583">let(systemId,match(A583,index(systems,0,1),),refSystemId,match($H$1,index(systems,0,1),),x,index(systems,systemId,3),y,index(systems,systemId,4),refX,index(systems,refSystemId,3),refY,index(systems,refSystemId,4),round(sqrt((x-refX)^2+(y-refY)^2),3))</f>
        <v>419.233</v>
      </c>
      <c r="I583" s="28" t="s">
        <v>408</v>
      </c>
      <c r="J583" s="28" t="s">
        <v>408</v>
      </c>
      <c r="K583" s="28" t="s">
        <v>408</v>
      </c>
      <c r="L583" s="28" t="s">
        <v>408</v>
      </c>
      <c r="M583" s="41"/>
      <c r="N583" s="28" t="s">
        <v>497</v>
      </c>
      <c r="O583" s="48" t="s">
        <v>497</v>
      </c>
      <c r="P583" s="48" t="s">
        <v>497</v>
      </c>
      <c r="Q583" s="48" t="s">
        <v>497</v>
      </c>
      <c r="R583" s="48" t="s">
        <v>497</v>
      </c>
      <c r="S583" s="48" t="s">
        <v>435</v>
      </c>
      <c r="T583" s="48" t="s">
        <v>435</v>
      </c>
      <c r="U583" s="48" t="s">
        <v>435</v>
      </c>
      <c r="V583" s="48" t="s">
        <v>435</v>
      </c>
      <c r="W583" s="48" t="s">
        <v>435</v>
      </c>
      <c r="X583" s="48" t="s">
        <v>435</v>
      </c>
      <c r="Y583" s="48" t="s">
        <v>435</v>
      </c>
      <c r="Z583" s="48" t="s">
        <v>435</v>
      </c>
      <c r="AA583" s="48" t="s">
        <v>1091</v>
      </c>
      <c r="AB583" s="48" t="s">
        <v>1091</v>
      </c>
      <c r="AC583" s="48" t="s">
        <v>1091</v>
      </c>
      <c r="AD583" s="48" t="s">
        <v>1091</v>
      </c>
      <c r="AE583" s="48" t="s">
        <v>1091</v>
      </c>
      <c r="AF583" s="48" t="s">
        <v>1091</v>
      </c>
      <c r="AG583" s="48" t="s">
        <v>1091</v>
      </c>
      <c r="AH583" s="48" t="s">
        <v>1092</v>
      </c>
      <c r="AI583" s="48" t="s">
        <v>592</v>
      </c>
      <c r="AJ583" s="48" t="s">
        <v>592</v>
      </c>
      <c r="AK583" s="48" t="s">
        <v>592</v>
      </c>
      <c r="AL583" s="48" t="s">
        <v>592</v>
      </c>
      <c r="AM583" s="48" t="s">
        <v>592</v>
      </c>
      <c r="AN583" s="48" t="s">
        <v>592</v>
      </c>
      <c r="AO583" s="48" t="s">
        <v>592</v>
      </c>
      <c r="AP583" s="48" t="s">
        <v>592</v>
      </c>
      <c r="AQ583" s="48" t="s">
        <v>592</v>
      </c>
      <c r="AR583" s="48" t="s">
        <v>592</v>
      </c>
      <c r="AS583" s="48" t="s">
        <v>592</v>
      </c>
      <c r="AT583" s="48" t="s">
        <v>593</v>
      </c>
      <c r="AU583" s="48" t="s">
        <v>593</v>
      </c>
      <c r="AV583" s="48" t="s">
        <v>593</v>
      </c>
      <c r="AW583" s="48" t="s">
        <v>594</v>
      </c>
      <c r="AX583" s="48" t="s">
        <v>417</v>
      </c>
      <c r="AY583" s="48" t="s">
        <v>1093</v>
      </c>
      <c r="AZ583" s="51" t="s">
        <v>1093</v>
      </c>
    </row>
    <row r="584" ht="15.75" customHeight="1">
      <c r="A584" s="40">
        <v>522.0</v>
      </c>
      <c r="B584" s="28" t="s">
        <v>2191</v>
      </c>
      <c r="C584" s="28" t="s">
        <v>2192</v>
      </c>
      <c r="D584" s="42">
        <f t="array" ref="D584">index(systems,match($A584,INDEX(systems,0,1),),3)</f>
        <v>-29.214</v>
      </c>
      <c r="E584" s="42">
        <f t="array" ref="E584">index(systems,match($A584,INDEX(systems,0,1),),4)</f>
        <v>6.414</v>
      </c>
      <c r="F584" s="43" t="str">
        <f>IFERROR(__xludf.DUMMYFUNCTION("let(row, match($B584&amp;if($C584&lt;&gt;"""","" [""&amp;$C584&amp;""]"",""""),index(nebulae,,2),0),join("","",iferror(round(index(nebulae,row,5)/2,3),1),iferror(round(index(nebulae,row,6)/2,3),1),0))"),"1,1,0")</f>
        <v>1,1,0</v>
      </c>
      <c r="G584" s="44" t="s">
        <v>2193</v>
      </c>
      <c r="H584" s="63">
        <f t="array" ref="H584">let(systemId,match(A584,index(systems,0,1),),refSystemId,match($H$1,index(systems,0,1),),x,index(systems,systemId,3),y,index(systems,systemId,4),refX,index(systems,refSystemId,3),refY,index(systems,refSystemId,4),round(sqrt((x-refX)^2+(y-refY)^2),3))</f>
        <v>29.91</v>
      </c>
      <c r="I584" s="28" t="s">
        <v>1275</v>
      </c>
      <c r="J584" s="28" t="s">
        <v>508</v>
      </c>
      <c r="K584" s="28" t="s">
        <v>508</v>
      </c>
      <c r="L584" s="28" t="s">
        <v>508</v>
      </c>
      <c r="M584" s="48" t="s">
        <v>508</v>
      </c>
      <c r="N584" s="28" t="s">
        <v>1276</v>
      </c>
      <c r="O584" s="48" t="s">
        <v>1276</v>
      </c>
      <c r="P584" s="48" t="s">
        <v>1276</v>
      </c>
      <c r="Q584" s="48" t="s">
        <v>1276</v>
      </c>
      <c r="R584" s="48" t="s">
        <v>1277</v>
      </c>
      <c r="S584" s="48" t="s">
        <v>1276</v>
      </c>
      <c r="T584" s="28" t="s">
        <v>1276</v>
      </c>
      <c r="U584" s="48" t="s">
        <v>641</v>
      </c>
      <c r="V584" s="48" t="s">
        <v>641</v>
      </c>
      <c r="W584" s="48" t="s">
        <v>641</v>
      </c>
      <c r="X584" s="48" t="s">
        <v>641</v>
      </c>
      <c r="Y584" s="48" t="s">
        <v>641</v>
      </c>
      <c r="Z584" s="48" t="s">
        <v>641</v>
      </c>
      <c r="AA584" s="48" t="s">
        <v>744</v>
      </c>
      <c r="AB584" s="48" t="s">
        <v>744</v>
      </c>
      <c r="AC584" s="48" t="s">
        <v>744</v>
      </c>
      <c r="AD584" s="48" t="s">
        <v>744</v>
      </c>
      <c r="AE584" s="48" t="s">
        <v>744</v>
      </c>
      <c r="AF584" s="48" t="s">
        <v>744</v>
      </c>
      <c r="AG584" s="48" t="s">
        <v>744</v>
      </c>
      <c r="AH584" s="48" t="s">
        <v>745</v>
      </c>
      <c r="AI584" s="48" t="s">
        <v>529</v>
      </c>
      <c r="AJ584" s="48" t="s">
        <v>529</v>
      </c>
      <c r="AK584" s="48" t="s">
        <v>529</v>
      </c>
      <c r="AL584" s="48" t="s">
        <v>529</v>
      </c>
      <c r="AM584" s="48" t="s">
        <v>529</v>
      </c>
      <c r="AN584" s="48" t="s">
        <v>529</v>
      </c>
      <c r="AO584" s="48" t="s">
        <v>529</v>
      </c>
      <c r="AP584" s="48" t="s">
        <v>529</v>
      </c>
      <c r="AQ584" s="48" t="s">
        <v>516</v>
      </c>
      <c r="AR584" s="48" t="s">
        <v>517</v>
      </c>
      <c r="AS584" s="52" t="s">
        <v>746</v>
      </c>
      <c r="AT584" s="52" t="s">
        <v>746</v>
      </c>
      <c r="AU584" s="52" t="s">
        <v>746</v>
      </c>
      <c r="AV584" s="48" t="s">
        <v>746</v>
      </c>
      <c r="AW584" s="48" t="s">
        <v>746</v>
      </c>
      <c r="AX584" s="48" t="s">
        <v>931</v>
      </c>
      <c r="AY584" s="48" t="s">
        <v>605</v>
      </c>
      <c r="AZ584" s="51" t="s">
        <v>933</v>
      </c>
    </row>
    <row r="585" ht="15.75" customHeight="1">
      <c r="A585" s="40">
        <v>523.0</v>
      </c>
      <c r="B585" s="28" t="s">
        <v>2194</v>
      </c>
      <c r="C585" s="41"/>
      <c r="D585" s="42">
        <f t="array" ref="D585">index(systems,match($A585,INDEX(systems,0,1),),3)</f>
        <v>315.099</v>
      </c>
      <c r="E585" s="42">
        <f t="array" ref="E585">index(systems,match($A585,INDEX(systems,0,1),),4)</f>
        <v>263.937</v>
      </c>
      <c r="F585" s="43" t="str">
        <f>IFERROR(__xludf.DUMMYFUNCTION("let(row, match($B585&amp;if($C585&lt;&gt;"""","" [""&amp;$C585&amp;""]"",""""),index(nebulae,,2),0),join("","",iferror(round(index(nebulae,row,5)/2,3),1),iferror(round(index(nebulae,row,6)/2,3),1),0))"),"1,1,0")</f>
        <v>1,1,0</v>
      </c>
      <c r="G585" s="44" t="s">
        <v>2195</v>
      </c>
      <c r="H585" s="45">
        <f t="array" ref="H585">let(systemId,match(A585,index(systems,0,1),),refSystemId,match($H$1,index(systems,0,1),),x,index(systems,systemId,3),y,index(systems,systemId,4),refX,index(systems,refSystemId,3),refY,index(systems,refSystemId,4),round(sqrt((x-refX)^2+(y-refY)^2),3))</f>
        <v>411.035</v>
      </c>
      <c r="I585" s="28" t="s">
        <v>408</v>
      </c>
      <c r="J585" s="28" t="s">
        <v>408</v>
      </c>
      <c r="K585" s="28" t="s">
        <v>408</v>
      </c>
      <c r="L585" s="48" t="s">
        <v>408</v>
      </c>
      <c r="M585" s="48" t="s">
        <v>408</v>
      </c>
      <c r="N585" s="28" t="s">
        <v>408</v>
      </c>
      <c r="O585" s="41"/>
      <c r="P585" s="48" t="s">
        <v>1257</v>
      </c>
      <c r="Q585" s="48" t="s">
        <v>1257</v>
      </c>
      <c r="R585" s="48" t="s">
        <v>1257</v>
      </c>
      <c r="S585" s="48" t="s">
        <v>1257</v>
      </c>
      <c r="T585" s="48" t="s">
        <v>1257</v>
      </c>
      <c r="U585" s="48" t="s">
        <v>1257</v>
      </c>
      <c r="V585" s="48" t="s">
        <v>1257</v>
      </c>
      <c r="W585" s="48" t="s">
        <v>1257</v>
      </c>
      <c r="X585" s="48" t="s">
        <v>1257</v>
      </c>
      <c r="Y585" s="48" t="s">
        <v>1257</v>
      </c>
      <c r="Z585" s="48" t="s">
        <v>1257</v>
      </c>
      <c r="AA585" s="48" t="s">
        <v>1257</v>
      </c>
      <c r="AB585" s="48" t="s">
        <v>1257</v>
      </c>
      <c r="AC585" s="48" t="s">
        <v>1257</v>
      </c>
      <c r="AD585" s="48" t="s">
        <v>1257</v>
      </c>
      <c r="AE585" s="48" t="s">
        <v>1257</v>
      </c>
      <c r="AF585" s="48" t="s">
        <v>1257</v>
      </c>
      <c r="AG585" s="48" t="s">
        <v>1257</v>
      </c>
      <c r="AH585" s="48" t="s">
        <v>1257</v>
      </c>
      <c r="AI585" s="48" t="s">
        <v>1257</v>
      </c>
      <c r="AJ585" s="48" t="s">
        <v>1257</v>
      </c>
      <c r="AK585" s="48" t="s">
        <v>1257</v>
      </c>
      <c r="AL585" s="48" t="s">
        <v>1257</v>
      </c>
      <c r="AM585" s="48" t="s">
        <v>1257</v>
      </c>
      <c r="AN585" s="48" t="s">
        <v>1257</v>
      </c>
      <c r="AO585" s="48" t="s">
        <v>1257</v>
      </c>
      <c r="AP585" s="48" t="s">
        <v>1257</v>
      </c>
      <c r="AQ585" s="48" t="s">
        <v>1257</v>
      </c>
      <c r="AR585" s="48" t="s">
        <v>1257</v>
      </c>
      <c r="AS585" s="48" t="s">
        <v>1257</v>
      </c>
      <c r="AT585" s="48" t="s">
        <v>1257</v>
      </c>
      <c r="AU585" s="48" t="s">
        <v>1257</v>
      </c>
      <c r="AV585" s="48" t="s">
        <v>1257</v>
      </c>
      <c r="AW585" s="48" t="s">
        <v>1257</v>
      </c>
      <c r="AX585" s="48" t="s">
        <v>1257</v>
      </c>
      <c r="AY585" s="48" t="s">
        <v>1257</v>
      </c>
      <c r="AZ585" s="28" t="s">
        <v>1257</v>
      </c>
    </row>
    <row r="586" ht="15.75" customHeight="1">
      <c r="A586" s="40">
        <v>2890.0</v>
      </c>
      <c r="B586" s="28" t="s">
        <v>2196</v>
      </c>
      <c r="C586" s="41"/>
      <c r="D586" s="42">
        <f t="array" ref="D586">index(systems,match($A586,INDEX(systems,0,1),),3)</f>
        <v>409.637</v>
      </c>
      <c r="E586" s="42">
        <f t="array" ref="E586">index(systems,match($A586,INDEX(systems,0,1),),4)</f>
        <v>-389.428</v>
      </c>
      <c r="F586" s="43" t="str">
        <f>IFERROR(__xludf.DUMMYFUNCTION("let(row, match($B586&amp;if($C586&lt;&gt;"""","" [""&amp;$C586&amp;""]"",""""),index(nebulae,,2),0),join("","",iferror(round(index(nebulae,row,5)/2,3),1),iferror(round(index(nebulae,row,6)/2,3),1),0))"),"1,1,0")</f>
        <v>1,1,0</v>
      </c>
      <c r="G586" s="44" t="s">
        <v>2197</v>
      </c>
      <c r="H586" s="45">
        <f t="array" ref="H586">let(systemId,match(A586,index(systems,0,1),),refSystemId,match($H$1,index(systems,0,1),),x,index(systems,systemId,3),y,index(systems,systemId,4),refX,index(systems,refSystemId,3),refY,index(systems,refSystemId,4),round(sqrt((x-refX)^2+(y-refY)^2),3))</f>
        <v>565.205</v>
      </c>
      <c r="I586" s="51" t="s">
        <v>408</v>
      </c>
      <c r="J586" s="51" t="s">
        <v>408</v>
      </c>
      <c r="K586" s="51" t="s">
        <v>408</v>
      </c>
      <c r="L586" s="51" t="s">
        <v>408</v>
      </c>
      <c r="M586" s="51" t="s">
        <v>408</v>
      </c>
      <c r="N586" s="51" t="s">
        <v>408</v>
      </c>
      <c r="O586" s="55"/>
      <c r="P586" s="48" t="s">
        <v>408</v>
      </c>
      <c r="Q586" s="48" t="s">
        <v>408</v>
      </c>
      <c r="R586" s="48" t="s">
        <v>408</v>
      </c>
      <c r="S586" s="48" t="s">
        <v>408</v>
      </c>
      <c r="T586" s="48" t="s">
        <v>408</v>
      </c>
      <c r="U586" s="48" t="s">
        <v>408</v>
      </c>
      <c r="V586" s="48" t="s">
        <v>408</v>
      </c>
      <c r="W586" s="48" t="s">
        <v>408</v>
      </c>
      <c r="X586" s="48" t="s">
        <v>408</v>
      </c>
      <c r="Y586" s="48" t="s">
        <v>408</v>
      </c>
      <c r="Z586" s="48" t="s">
        <v>408</v>
      </c>
      <c r="AA586" s="48" t="s">
        <v>953</v>
      </c>
      <c r="AB586" s="48" t="s">
        <v>953</v>
      </c>
      <c r="AC586" s="48" t="s">
        <v>953</v>
      </c>
      <c r="AD586" s="48" t="s">
        <v>953</v>
      </c>
      <c r="AE586" s="48" t="s">
        <v>953</v>
      </c>
      <c r="AF586" s="48" t="s">
        <v>953</v>
      </c>
      <c r="AG586" s="48" t="s">
        <v>953</v>
      </c>
      <c r="AH586" s="48" t="s">
        <v>953</v>
      </c>
      <c r="AI586" s="48" t="s">
        <v>953</v>
      </c>
      <c r="AJ586" s="48" t="s">
        <v>953</v>
      </c>
      <c r="AK586" s="48" t="s">
        <v>953</v>
      </c>
      <c r="AL586" s="48" t="s">
        <v>953</v>
      </c>
      <c r="AM586" s="48" t="s">
        <v>953</v>
      </c>
      <c r="AN586" s="48" t="s">
        <v>953</v>
      </c>
      <c r="AO586" s="48" t="s">
        <v>954</v>
      </c>
      <c r="AP586" s="48" t="s">
        <v>954</v>
      </c>
      <c r="AQ586" s="48" t="s">
        <v>953</v>
      </c>
      <c r="AR586" s="48" t="s">
        <v>953</v>
      </c>
      <c r="AS586" s="48" t="s">
        <v>953</v>
      </c>
      <c r="AT586" s="48" t="s">
        <v>953</v>
      </c>
      <c r="AU586" s="48" t="s">
        <v>953</v>
      </c>
      <c r="AV586" s="56" t="s">
        <v>418</v>
      </c>
      <c r="AW586" s="56" t="s">
        <v>418</v>
      </c>
      <c r="AX586" s="56" t="s">
        <v>418</v>
      </c>
      <c r="AY586" s="56" t="s">
        <v>418</v>
      </c>
      <c r="AZ586" s="51" t="s">
        <v>418</v>
      </c>
    </row>
    <row r="587" ht="15.75" customHeight="1">
      <c r="A587" s="40">
        <v>524.0</v>
      </c>
      <c r="B587" s="28" t="s">
        <v>2198</v>
      </c>
      <c r="C587" s="41"/>
      <c r="D587" s="42">
        <f t="array" ref="D587">index(systems,match($A587,INDEX(systems,0,1),),3)</f>
        <v>275.718</v>
      </c>
      <c r="E587" s="42">
        <f t="array" ref="E587">index(systems,match($A587,INDEX(systems,0,1),),4)</f>
        <v>-21.722</v>
      </c>
      <c r="F587" s="43" t="str">
        <f>IFERROR(__xludf.DUMMYFUNCTION("let(row, match($B587&amp;if($C587&lt;&gt;"""","" [""&amp;$C587&amp;""]"",""""),index(nebulae,,2),0),join("","",iferror(round(index(nebulae,row,5)/2,3),1),iferror(round(index(nebulae,row,6)/2,3),1),0))"),"1,1,0")</f>
        <v>1,1,0</v>
      </c>
      <c r="G587" s="44" t="s">
        <v>2199</v>
      </c>
      <c r="H587" s="45">
        <f t="array" ref="H587">let(systemId,match(A587,index(systems,0,1),),refSystemId,match($H$1,index(systems,0,1),),x,index(systems,systemId,3),y,index(systems,systemId,4),refX,index(systems,refSystemId,3),refY,index(systems,refSystemId,4),round(sqrt((x-refX)^2+(y-refY)^2),3))</f>
        <v>276.572</v>
      </c>
      <c r="I587" s="28" t="s">
        <v>408</v>
      </c>
      <c r="J587" s="28" t="s">
        <v>408</v>
      </c>
      <c r="K587" s="48" t="s">
        <v>408</v>
      </c>
      <c r="L587" s="48" t="s">
        <v>408</v>
      </c>
      <c r="M587" s="48" t="s">
        <v>408</v>
      </c>
      <c r="N587" s="28" t="s">
        <v>408</v>
      </c>
      <c r="O587" s="41"/>
      <c r="P587" s="48" t="s">
        <v>1574</v>
      </c>
      <c r="Q587" s="48" t="s">
        <v>1574</v>
      </c>
      <c r="R587" s="48" t="s">
        <v>1574</v>
      </c>
      <c r="S587" s="48" t="s">
        <v>1574</v>
      </c>
      <c r="T587" s="48" t="s">
        <v>1574</v>
      </c>
      <c r="U587" s="48" t="s">
        <v>1574</v>
      </c>
      <c r="V587" s="48" t="s">
        <v>1574</v>
      </c>
      <c r="W587" s="48" t="s">
        <v>1574</v>
      </c>
      <c r="X587" s="48" t="s">
        <v>1574</v>
      </c>
      <c r="Y587" s="48" t="s">
        <v>422</v>
      </c>
      <c r="Z587" s="48" t="s">
        <v>422</v>
      </c>
      <c r="AA587" s="48" t="s">
        <v>422</v>
      </c>
      <c r="AB587" s="48" t="s">
        <v>422</v>
      </c>
      <c r="AC587" s="48" t="s">
        <v>422</v>
      </c>
      <c r="AD587" s="48" t="s">
        <v>422</v>
      </c>
      <c r="AE587" s="48" t="s">
        <v>422</v>
      </c>
      <c r="AF587" s="48" t="s">
        <v>422</v>
      </c>
      <c r="AG587" s="48" t="s">
        <v>422</v>
      </c>
      <c r="AH587" s="48" t="s">
        <v>422</v>
      </c>
      <c r="AI587" s="48" t="s">
        <v>422</v>
      </c>
      <c r="AJ587" s="48" t="s">
        <v>422</v>
      </c>
      <c r="AK587" s="48" t="s">
        <v>422</v>
      </c>
      <c r="AL587" s="48" t="s">
        <v>422</v>
      </c>
      <c r="AM587" s="48" t="s">
        <v>422</v>
      </c>
      <c r="AN587" s="48" t="s">
        <v>422</v>
      </c>
      <c r="AO587" s="48" t="s">
        <v>422</v>
      </c>
      <c r="AP587" s="48" t="s">
        <v>422</v>
      </c>
      <c r="AQ587" s="48" t="s">
        <v>422</v>
      </c>
      <c r="AR587" s="48" t="s">
        <v>422</v>
      </c>
      <c r="AS587" s="48" t="s">
        <v>422</v>
      </c>
      <c r="AT587" s="48" t="s">
        <v>422</v>
      </c>
      <c r="AU587" s="48" t="s">
        <v>422</v>
      </c>
      <c r="AV587" s="48" t="s">
        <v>422</v>
      </c>
      <c r="AW587" s="48" t="s">
        <v>422</v>
      </c>
      <c r="AX587" s="48" t="s">
        <v>422</v>
      </c>
      <c r="AY587" s="48" t="s">
        <v>422</v>
      </c>
      <c r="AZ587" s="28" t="s">
        <v>422</v>
      </c>
    </row>
    <row r="588" ht="15.75" customHeight="1">
      <c r="A588" s="40">
        <v>525.0</v>
      </c>
      <c r="B588" s="28" t="s">
        <v>2200</v>
      </c>
      <c r="C588" s="41"/>
      <c r="D588" s="42">
        <f t="array" ref="D588">index(systems,match($A588,INDEX(systems,0,1),),3)</f>
        <v>-75.747</v>
      </c>
      <c r="E588" s="42">
        <f t="array" ref="E588">index(systems,match($A588,INDEX(systems,0,1),),4)</f>
        <v>395.445</v>
      </c>
      <c r="F588" s="43" t="str">
        <f>IFERROR(__xludf.DUMMYFUNCTION("let(row, match($B588&amp;if($C588&lt;&gt;"""","" [""&amp;$C588&amp;""]"",""""),index(nebulae,,2),0),join("","",iferror(round(index(nebulae,row,5)/2,3),1),iferror(round(index(nebulae,row,6)/2,3),1),0))"),"1,1,0")</f>
        <v>1,1,0</v>
      </c>
      <c r="G588" s="44" t="s">
        <v>2201</v>
      </c>
      <c r="H588" s="45">
        <f t="array" ref="H588">let(systemId,match(A588,index(systems,0,1),),refSystemId,match($H$1,index(systems,0,1),),x,index(systems,systemId,3),y,index(systems,systemId,4),refX,index(systems,refSystemId,3),refY,index(systems,refSystemId,4),round(sqrt((x-refX)^2+(y-refY)^2),3))</f>
        <v>402.634</v>
      </c>
      <c r="I588" s="28" t="s">
        <v>408</v>
      </c>
      <c r="J588" s="28" t="s">
        <v>408</v>
      </c>
      <c r="K588" s="28" t="s">
        <v>408</v>
      </c>
      <c r="L588" s="28" t="s">
        <v>408</v>
      </c>
      <c r="M588" s="28" t="s">
        <v>408</v>
      </c>
      <c r="N588" s="59" t="s">
        <v>408</v>
      </c>
      <c r="O588" s="41"/>
      <c r="P588" s="48" t="s">
        <v>902</v>
      </c>
      <c r="Q588" s="48" t="s">
        <v>902</v>
      </c>
      <c r="R588" s="48" t="s">
        <v>902</v>
      </c>
      <c r="S588" s="48" t="s">
        <v>902</v>
      </c>
      <c r="T588" s="48" t="s">
        <v>902</v>
      </c>
      <c r="U588" s="48" t="s">
        <v>902</v>
      </c>
      <c r="V588" s="48" t="s">
        <v>902</v>
      </c>
      <c r="W588" s="48" t="s">
        <v>902</v>
      </c>
      <c r="X588" s="48" t="s">
        <v>902</v>
      </c>
      <c r="Y588" s="48" t="s">
        <v>902</v>
      </c>
      <c r="Z588" s="48" t="s">
        <v>902</v>
      </c>
      <c r="AA588" s="48" t="s">
        <v>976</v>
      </c>
      <c r="AB588" s="48" t="s">
        <v>976</v>
      </c>
      <c r="AC588" s="48" t="s">
        <v>849</v>
      </c>
      <c r="AD588" s="48" t="s">
        <v>849</v>
      </c>
      <c r="AE588" s="48" t="s">
        <v>849</v>
      </c>
      <c r="AF588" s="48" t="s">
        <v>849</v>
      </c>
      <c r="AG588" s="48" t="s">
        <v>849</v>
      </c>
      <c r="AH588" s="48" t="s">
        <v>849</v>
      </c>
      <c r="AI588" s="48" t="s">
        <v>849</v>
      </c>
      <c r="AJ588" s="48" t="s">
        <v>849</v>
      </c>
      <c r="AK588" s="48" t="s">
        <v>849</v>
      </c>
      <c r="AL588" s="48" t="s">
        <v>849</v>
      </c>
      <c r="AM588" s="48" t="s">
        <v>849</v>
      </c>
      <c r="AN588" s="48" t="s">
        <v>849</v>
      </c>
      <c r="AO588" s="48" t="s">
        <v>849</v>
      </c>
      <c r="AP588" s="48" t="s">
        <v>849</v>
      </c>
      <c r="AQ588" s="48" t="s">
        <v>850</v>
      </c>
      <c r="AR588" s="48" t="s">
        <v>850</v>
      </c>
      <c r="AS588" s="48" t="s">
        <v>850</v>
      </c>
      <c r="AT588" s="48" t="s">
        <v>850</v>
      </c>
      <c r="AU588" s="48" t="s">
        <v>850</v>
      </c>
      <c r="AV588" s="48" t="s">
        <v>850</v>
      </c>
      <c r="AW588" s="48" t="s">
        <v>850</v>
      </c>
      <c r="AX588" s="48" t="s">
        <v>850</v>
      </c>
      <c r="AY588" s="48" t="s">
        <v>850</v>
      </c>
      <c r="AZ588" s="28" t="s">
        <v>850</v>
      </c>
    </row>
    <row r="589" ht="15.75" customHeight="1">
      <c r="A589" s="40">
        <v>526.0</v>
      </c>
      <c r="B589" s="28" t="s">
        <v>2202</v>
      </c>
      <c r="C589" s="41"/>
      <c r="D589" s="42">
        <f t="array" ref="D589">index(systems,match($A589,INDEX(systems,0,1),),3)</f>
        <v>180.94</v>
      </c>
      <c r="E589" s="42">
        <f t="array" ref="E589">index(systems,match($A589,INDEX(systems,0,1),),4)</f>
        <v>250.168</v>
      </c>
      <c r="F589" s="43" t="str">
        <f>IFERROR(__xludf.DUMMYFUNCTION("let(row, match($B589&amp;if($C589&lt;&gt;"""","" [""&amp;$C589&amp;""]"",""""),index(nebulae,,2),0),join("","",iferror(round(index(nebulae,row,5)/2,3),1),iferror(round(index(nebulae,row,6)/2,3),1),0))"),"1,1,0")</f>
        <v>1,1,0</v>
      </c>
      <c r="G589" s="44" t="s">
        <v>2203</v>
      </c>
      <c r="H589" s="45">
        <f t="array" ref="H589">let(systemId,match(A589,index(systems,0,1),),refSystemId,match($H$1,index(systems,0,1),),x,index(systems,systemId,3),y,index(systems,systemId,4),refX,index(systems,refSystemId,3),refY,index(systems,refSystemId,4),round(sqrt((x-refX)^2+(y-refY)^2),3))</f>
        <v>308.745</v>
      </c>
      <c r="I589" s="53"/>
      <c r="J589" s="53"/>
      <c r="K589" s="46" t="s">
        <v>418</v>
      </c>
      <c r="L589" s="53"/>
      <c r="M589" s="53"/>
      <c r="N589" s="28" t="s">
        <v>1257</v>
      </c>
      <c r="O589" s="52" t="s">
        <v>1257</v>
      </c>
      <c r="P589" s="52" t="s">
        <v>1257</v>
      </c>
      <c r="Q589" s="52" t="s">
        <v>1257</v>
      </c>
      <c r="R589" s="52" t="s">
        <v>1257</v>
      </c>
      <c r="S589" s="48" t="s">
        <v>1257</v>
      </c>
      <c r="T589" s="52" t="s">
        <v>1257</v>
      </c>
      <c r="U589" s="52" t="s">
        <v>1257</v>
      </c>
      <c r="V589" s="52" t="s">
        <v>1257</v>
      </c>
      <c r="W589" s="52" t="s">
        <v>1257</v>
      </c>
      <c r="X589" s="52" t="s">
        <v>1257</v>
      </c>
      <c r="Y589" s="52" t="s">
        <v>1257</v>
      </c>
      <c r="Z589" s="52" t="s">
        <v>1257</v>
      </c>
      <c r="AA589" s="52" t="s">
        <v>1257</v>
      </c>
      <c r="AB589" s="52" t="s">
        <v>1257</v>
      </c>
      <c r="AC589" s="52" t="s">
        <v>1257</v>
      </c>
      <c r="AD589" s="52" t="s">
        <v>1257</v>
      </c>
      <c r="AE589" s="52" t="s">
        <v>1257</v>
      </c>
      <c r="AF589" s="52" t="s">
        <v>1257</v>
      </c>
      <c r="AG589" s="52" t="s">
        <v>1257</v>
      </c>
      <c r="AH589" s="52" t="s">
        <v>1257</v>
      </c>
      <c r="AI589" s="52" t="s">
        <v>1257</v>
      </c>
      <c r="AJ589" s="52" t="s">
        <v>1257</v>
      </c>
      <c r="AK589" s="52" t="s">
        <v>1257</v>
      </c>
      <c r="AL589" s="52" t="s">
        <v>1257</v>
      </c>
      <c r="AM589" s="52" t="s">
        <v>1257</v>
      </c>
      <c r="AN589" s="52" t="s">
        <v>1257</v>
      </c>
      <c r="AO589" s="52" t="s">
        <v>1257</v>
      </c>
      <c r="AP589" s="52" t="s">
        <v>1257</v>
      </c>
      <c r="AQ589" s="52" t="s">
        <v>1257</v>
      </c>
      <c r="AR589" s="52" t="s">
        <v>1257</v>
      </c>
      <c r="AS589" s="52" t="s">
        <v>1257</v>
      </c>
      <c r="AT589" s="52" t="s">
        <v>1257</v>
      </c>
      <c r="AU589" s="52" t="s">
        <v>1257</v>
      </c>
      <c r="AV589" s="48" t="s">
        <v>1257</v>
      </c>
      <c r="AW589" s="48" t="s">
        <v>1257</v>
      </c>
      <c r="AX589" s="48" t="s">
        <v>1257</v>
      </c>
      <c r="AY589" s="48" t="s">
        <v>1257</v>
      </c>
      <c r="AZ589" s="28" t="s">
        <v>1257</v>
      </c>
    </row>
    <row r="590" ht="15.75" customHeight="1">
      <c r="A590" s="40">
        <v>527.0</v>
      </c>
      <c r="B590" s="28" t="s">
        <v>2204</v>
      </c>
      <c r="C590" s="41"/>
      <c r="D590" s="42">
        <f t="array" ref="D590">index(systems,match($A590,INDEX(systems,0,1),),3)</f>
        <v>360.585</v>
      </c>
      <c r="E590" s="42">
        <f t="array" ref="E590">index(systems,match($A590,INDEX(systems,0,1),),4)</f>
        <v>17.213</v>
      </c>
      <c r="F590" s="43" t="str">
        <f>IFERROR(__xludf.DUMMYFUNCTION("let(row, match($B590&amp;if($C590&lt;&gt;"""","" [""&amp;$C590&amp;""]"",""""),index(nebulae,,2),0),join("","",iferror(round(index(nebulae,row,5)/2,3),1),iferror(round(index(nebulae,row,6)/2,3),1),0))"),"1,1,0")</f>
        <v>1,1,0</v>
      </c>
      <c r="G590" s="44" t="s">
        <v>2205</v>
      </c>
      <c r="H590" s="45">
        <f t="array" ref="H590">let(systemId,match(A590,index(systems,0,1),),refSystemId,match($H$1,index(systems,0,1),),x,index(systems,systemId,3),y,index(systems,systemId,4),refX,index(systems,refSystemId,3),refY,index(systems,refSystemId,4),round(sqrt((x-refX)^2+(y-refY)^2),3))</f>
        <v>360.996</v>
      </c>
      <c r="I590" s="46" t="s">
        <v>408</v>
      </c>
      <c r="J590" s="46" t="s">
        <v>408</v>
      </c>
      <c r="K590" s="46" t="s">
        <v>408</v>
      </c>
      <c r="L590" s="47" t="s">
        <v>408</v>
      </c>
      <c r="M590" s="47" t="s">
        <v>408</v>
      </c>
      <c r="N590" s="28" t="s">
        <v>408</v>
      </c>
      <c r="O590" s="41"/>
      <c r="P590" s="48" t="s">
        <v>2050</v>
      </c>
      <c r="Q590" s="48" t="s">
        <v>2050</v>
      </c>
      <c r="R590" s="48" t="s">
        <v>2050</v>
      </c>
      <c r="S590" s="48" t="s">
        <v>2050</v>
      </c>
      <c r="T590" s="48" t="s">
        <v>2050</v>
      </c>
      <c r="U590" s="48" t="s">
        <v>422</v>
      </c>
      <c r="V590" s="48" t="s">
        <v>422</v>
      </c>
      <c r="W590" s="48" t="s">
        <v>422</v>
      </c>
      <c r="X590" s="48" t="s">
        <v>422</v>
      </c>
      <c r="Y590" s="48" t="s">
        <v>422</v>
      </c>
      <c r="Z590" s="48" t="s">
        <v>422</v>
      </c>
      <c r="AA590" s="48" t="s">
        <v>422</v>
      </c>
      <c r="AB590" s="48" t="s">
        <v>422</v>
      </c>
      <c r="AC590" s="48" t="s">
        <v>422</v>
      </c>
      <c r="AD590" s="48" t="s">
        <v>422</v>
      </c>
      <c r="AE590" s="48" t="s">
        <v>422</v>
      </c>
      <c r="AF590" s="48" t="s">
        <v>422</v>
      </c>
      <c r="AG590" s="48" t="s">
        <v>422</v>
      </c>
      <c r="AH590" s="48" t="s">
        <v>422</v>
      </c>
      <c r="AI590" s="48" t="s">
        <v>422</v>
      </c>
      <c r="AJ590" s="48" t="s">
        <v>422</v>
      </c>
      <c r="AK590" s="48" t="s">
        <v>422</v>
      </c>
      <c r="AL590" s="48" t="s">
        <v>422</v>
      </c>
      <c r="AM590" s="48" t="s">
        <v>422</v>
      </c>
      <c r="AN590" s="48" t="s">
        <v>422</v>
      </c>
      <c r="AO590" s="48" t="s">
        <v>422</v>
      </c>
      <c r="AP590" s="48" t="s">
        <v>422</v>
      </c>
      <c r="AQ590" s="48" t="s">
        <v>422</v>
      </c>
      <c r="AR590" s="48" t="s">
        <v>422</v>
      </c>
      <c r="AS590" s="48" t="s">
        <v>422</v>
      </c>
      <c r="AT590" s="48" t="s">
        <v>422</v>
      </c>
      <c r="AU590" s="48" t="s">
        <v>422</v>
      </c>
      <c r="AV590" s="48" t="s">
        <v>422</v>
      </c>
      <c r="AW590" s="48" t="s">
        <v>422</v>
      </c>
      <c r="AX590" s="48" t="s">
        <v>422</v>
      </c>
      <c r="AY590" s="48" t="s">
        <v>422</v>
      </c>
      <c r="AZ590" s="28" t="s">
        <v>422</v>
      </c>
    </row>
    <row r="591" ht="15.75" customHeight="1">
      <c r="A591" s="40">
        <v>528.0</v>
      </c>
      <c r="B591" s="28" t="s">
        <v>2206</v>
      </c>
      <c r="C591" s="41"/>
      <c r="D591" s="42">
        <f t="array" ref="D591">index(systems,match($A591,INDEX(systems,0,1),),3)</f>
        <v>17.398</v>
      </c>
      <c r="E591" s="42">
        <f t="array" ref="E591">index(systems,match($A591,INDEX(systems,0,1),),4)</f>
        <v>46.931</v>
      </c>
      <c r="F591" s="43" t="str">
        <f>IFERROR(__xludf.DUMMYFUNCTION("let(row, match($B591&amp;if($C591&lt;&gt;"""","" [""&amp;$C591&amp;""]"",""""),index(nebulae,,2),0),join("","",iferror(round(index(nebulae,row,5)/2,3),1),iferror(round(index(nebulae,row,6)/2,3),1),0))"),"1,1,0")</f>
        <v>1,1,0</v>
      </c>
      <c r="G591" s="44" t="s">
        <v>2207</v>
      </c>
      <c r="H591" s="74">
        <f t="array" ref="H591">let(systemId,match(A591,index(systems,0,1),),refSystemId,match($H$1,index(systems,0,1),),x,index(systems,systemId,3),y,index(systems,systemId,4),refX,index(systems,refSystemId,3),refY,index(systems,refSystemId,4),round(sqrt((x-refX)^2+(y-refY)^2),3))</f>
        <v>50.052</v>
      </c>
      <c r="I591" s="46" t="s">
        <v>408</v>
      </c>
      <c r="J591" s="75" t="s">
        <v>408</v>
      </c>
      <c r="K591" s="62" t="s">
        <v>408</v>
      </c>
      <c r="L591" s="46" t="s">
        <v>408</v>
      </c>
      <c r="M591" s="53"/>
      <c r="N591" s="28" t="s">
        <v>925</v>
      </c>
      <c r="O591" s="48" t="s">
        <v>925</v>
      </c>
      <c r="P591" s="48" t="s">
        <v>925</v>
      </c>
      <c r="Q591" s="48" t="s">
        <v>925</v>
      </c>
      <c r="R591" s="48" t="s">
        <v>926</v>
      </c>
      <c r="S591" s="48" t="s">
        <v>925</v>
      </c>
      <c r="T591" s="28" t="s">
        <v>925</v>
      </c>
      <c r="U591" s="48" t="s">
        <v>927</v>
      </c>
      <c r="V591" s="48" t="s">
        <v>927</v>
      </c>
      <c r="W591" s="48" t="s">
        <v>2208</v>
      </c>
      <c r="X591" s="48" t="s">
        <v>2208</v>
      </c>
      <c r="Y591" s="48" t="s">
        <v>422</v>
      </c>
      <c r="Z591" s="48" t="s">
        <v>422</v>
      </c>
      <c r="AA591" s="48" t="s">
        <v>422</v>
      </c>
      <c r="AB591" s="48" t="s">
        <v>422</v>
      </c>
      <c r="AC591" s="48" t="s">
        <v>422</v>
      </c>
      <c r="AD591" s="48" t="s">
        <v>422</v>
      </c>
      <c r="AE591" s="48" t="s">
        <v>422</v>
      </c>
      <c r="AF591" s="48" t="s">
        <v>422</v>
      </c>
      <c r="AG591" s="48" t="s">
        <v>422</v>
      </c>
      <c r="AH591" s="48" t="s">
        <v>422</v>
      </c>
      <c r="AI591" s="48" t="s">
        <v>422</v>
      </c>
      <c r="AJ591" s="48" t="s">
        <v>422</v>
      </c>
      <c r="AK591" s="48" t="s">
        <v>422</v>
      </c>
      <c r="AL591" s="48" t="s">
        <v>422</v>
      </c>
      <c r="AM591" s="48" t="s">
        <v>422</v>
      </c>
      <c r="AN591" s="48" t="s">
        <v>422</v>
      </c>
      <c r="AO591" s="48" t="s">
        <v>422</v>
      </c>
      <c r="AP591" s="48" t="s">
        <v>422</v>
      </c>
      <c r="AQ591" s="48" t="s">
        <v>422</v>
      </c>
      <c r="AR591" s="48" t="s">
        <v>422</v>
      </c>
      <c r="AS591" s="48" t="s">
        <v>422</v>
      </c>
      <c r="AT591" s="48" t="s">
        <v>422</v>
      </c>
      <c r="AU591" s="48" t="s">
        <v>422</v>
      </c>
      <c r="AV591" s="48" t="s">
        <v>422</v>
      </c>
      <c r="AW591" s="48" t="s">
        <v>422</v>
      </c>
      <c r="AX591" s="48" t="s">
        <v>422</v>
      </c>
      <c r="AY591" s="48" t="s">
        <v>422</v>
      </c>
      <c r="AZ591" s="28" t="s">
        <v>422</v>
      </c>
    </row>
    <row r="592" ht="15.75" customHeight="1">
      <c r="A592" s="40">
        <v>529.0</v>
      </c>
      <c r="B592" s="28" t="s">
        <v>2209</v>
      </c>
      <c r="C592" s="41"/>
      <c r="D592" s="42">
        <f t="array" ref="D592">index(systems,match($A592,INDEX(systems,0,1),),3)</f>
        <v>225.145</v>
      </c>
      <c r="E592" s="42">
        <f t="array" ref="E592">index(systems,match($A592,INDEX(systems,0,1),),4)</f>
        <v>-102.928</v>
      </c>
      <c r="F592" s="43" t="str">
        <f>IFERROR(__xludf.DUMMYFUNCTION("let(row, match($B592&amp;if($C592&lt;&gt;"""","" [""&amp;$C592&amp;""]"",""""),index(nebulae,,2),0),join("","",iferror(round(index(nebulae,row,5)/2,3),1),iferror(round(index(nebulae,row,6)/2,3),1),0))"),"1,1,0")</f>
        <v>1,1,0</v>
      </c>
      <c r="G592" s="44" t="s">
        <v>2210</v>
      </c>
      <c r="H592" s="45">
        <f t="array" ref="H592">let(systemId,match(A592,index(systems,0,1),),refSystemId,match($H$1,index(systems,0,1),),x,index(systems,systemId,3),y,index(systems,systemId,4),refX,index(systems,refSystemId,3),refY,index(systems,refSystemId,4),round(sqrt((x-refX)^2+(y-refY)^2),3))</f>
        <v>247.557</v>
      </c>
      <c r="I592" s="53"/>
      <c r="J592" s="46" t="s">
        <v>500</v>
      </c>
      <c r="K592" s="53"/>
      <c r="L592" s="53"/>
      <c r="M592" s="53"/>
      <c r="N592" s="28" t="s">
        <v>1168</v>
      </c>
      <c r="O592" s="48" t="s">
        <v>1168</v>
      </c>
      <c r="P592" s="48" t="s">
        <v>1168</v>
      </c>
      <c r="Q592" s="48" t="s">
        <v>1168</v>
      </c>
      <c r="R592" s="48" t="s">
        <v>1168</v>
      </c>
      <c r="S592" s="48" t="s">
        <v>1168</v>
      </c>
      <c r="T592" s="48" t="s">
        <v>1168</v>
      </c>
      <c r="U592" s="48" t="s">
        <v>1168</v>
      </c>
      <c r="V592" s="48" t="s">
        <v>1168</v>
      </c>
      <c r="W592" s="48" t="s">
        <v>1168</v>
      </c>
      <c r="X592" s="48" t="s">
        <v>1168</v>
      </c>
      <c r="Y592" s="48" t="s">
        <v>1195</v>
      </c>
      <c r="Z592" s="48" t="s">
        <v>1195</v>
      </c>
      <c r="AA592" s="48" t="s">
        <v>1196</v>
      </c>
      <c r="AB592" s="48" t="s">
        <v>1196</v>
      </c>
      <c r="AC592" s="48" t="s">
        <v>1196</v>
      </c>
      <c r="AD592" s="48" t="s">
        <v>1196</v>
      </c>
      <c r="AE592" s="48" t="s">
        <v>1196</v>
      </c>
      <c r="AF592" s="48" t="s">
        <v>1196</v>
      </c>
      <c r="AG592" s="48" t="s">
        <v>1196</v>
      </c>
      <c r="AH592" s="48" t="s">
        <v>1196</v>
      </c>
      <c r="AI592" s="48" t="s">
        <v>1196</v>
      </c>
      <c r="AJ592" s="48" t="s">
        <v>1196</v>
      </c>
      <c r="AK592" s="48" t="s">
        <v>1196</v>
      </c>
      <c r="AL592" s="48" t="s">
        <v>1196</v>
      </c>
      <c r="AM592" s="48" t="s">
        <v>1196</v>
      </c>
      <c r="AN592" s="48" t="s">
        <v>1196</v>
      </c>
      <c r="AO592" s="48" t="s">
        <v>1195</v>
      </c>
      <c r="AP592" s="48" t="s">
        <v>1195</v>
      </c>
      <c r="AQ592" s="48" t="s">
        <v>1195</v>
      </c>
      <c r="AR592" s="48" t="s">
        <v>1195</v>
      </c>
      <c r="AS592" s="48" t="s">
        <v>1195</v>
      </c>
      <c r="AT592" s="48" t="s">
        <v>1195</v>
      </c>
      <c r="AU592" s="48" t="s">
        <v>1195</v>
      </c>
      <c r="AV592" s="52" t="s">
        <v>1195</v>
      </c>
      <c r="AW592" s="52" t="s">
        <v>1195</v>
      </c>
      <c r="AX592" s="52" t="s">
        <v>1195</v>
      </c>
      <c r="AY592" s="52" t="s">
        <v>1195</v>
      </c>
      <c r="AZ592" s="28" t="s">
        <v>1195</v>
      </c>
    </row>
    <row r="593" ht="15.75" customHeight="1">
      <c r="A593" s="40">
        <v>530.0</v>
      </c>
      <c r="B593" s="28" t="s">
        <v>2211</v>
      </c>
      <c r="C593" s="41"/>
      <c r="D593" s="42">
        <f t="array" ref="D593">index(systems,match($A593,INDEX(systems,0,1),),3)</f>
        <v>-29.575</v>
      </c>
      <c r="E593" s="42">
        <f t="array" ref="E593">index(systems,match($A593,INDEX(systems,0,1),),4)</f>
        <v>-170.358</v>
      </c>
      <c r="F593" s="43" t="str">
        <f>IFERROR(__xludf.DUMMYFUNCTION("let(row, match($B593&amp;if($C593&lt;&gt;"""","" [""&amp;$C593&amp;""]"",""""),index(nebulae,,2),0),join("","",iferror(round(index(nebulae,row,5)/2,3),1),iferror(round(index(nebulae,row,6)/2,3),1),0))"),"1,1,0")</f>
        <v>1,1,0</v>
      </c>
      <c r="G593" s="44" t="s">
        <v>2212</v>
      </c>
      <c r="H593" s="45">
        <f t="array" ref="H593">let(systemId,match(A593,index(systems,0,1),),refSystemId,match($H$1,index(systems,0,1),),x,index(systems,systemId,3),y,index(systems,systemId,4),refX,index(systems,refSystemId,3),refY,index(systems,refSystemId,4),round(sqrt((x-refX)^2+(y-refY)^2),3))</f>
        <v>172.906</v>
      </c>
      <c r="I593" s="46" t="s">
        <v>408</v>
      </c>
      <c r="J593" s="47" t="s">
        <v>408</v>
      </c>
      <c r="K593" s="47" t="s">
        <v>408</v>
      </c>
      <c r="L593" s="47" t="s">
        <v>408</v>
      </c>
      <c r="M593" s="46" t="s">
        <v>408</v>
      </c>
      <c r="N593" s="28" t="s">
        <v>408</v>
      </c>
      <c r="O593" s="41"/>
      <c r="P593" s="48" t="s">
        <v>1675</v>
      </c>
      <c r="Q593" s="48" t="s">
        <v>1675</v>
      </c>
      <c r="R593" s="48" t="s">
        <v>1675</v>
      </c>
      <c r="S593" s="48" t="s">
        <v>1675</v>
      </c>
      <c r="T593" s="48" t="s">
        <v>1675</v>
      </c>
      <c r="U593" s="48" t="s">
        <v>1675</v>
      </c>
      <c r="V593" s="48" t="s">
        <v>1675</v>
      </c>
      <c r="W593" s="48" t="s">
        <v>1675</v>
      </c>
      <c r="X593" s="48" t="s">
        <v>1675</v>
      </c>
      <c r="Y593" s="48" t="s">
        <v>422</v>
      </c>
      <c r="Z593" s="48" t="s">
        <v>422</v>
      </c>
      <c r="AA593" s="48" t="s">
        <v>422</v>
      </c>
      <c r="AB593" s="48" t="s">
        <v>422</v>
      </c>
      <c r="AC593" s="48" t="s">
        <v>422</v>
      </c>
      <c r="AD593" s="48" t="s">
        <v>422</v>
      </c>
      <c r="AE593" s="48" t="s">
        <v>422</v>
      </c>
      <c r="AF593" s="48" t="s">
        <v>422</v>
      </c>
      <c r="AG593" s="48" t="s">
        <v>422</v>
      </c>
      <c r="AH593" s="48" t="s">
        <v>422</v>
      </c>
      <c r="AI593" s="48" t="s">
        <v>422</v>
      </c>
      <c r="AJ593" s="48" t="s">
        <v>422</v>
      </c>
      <c r="AK593" s="48" t="s">
        <v>422</v>
      </c>
      <c r="AL593" s="48" t="s">
        <v>422</v>
      </c>
      <c r="AM593" s="48" t="s">
        <v>422</v>
      </c>
      <c r="AN593" s="48" t="s">
        <v>422</v>
      </c>
      <c r="AO593" s="48" t="s">
        <v>422</v>
      </c>
      <c r="AP593" s="48" t="s">
        <v>422</v>
      </c>
      <c r="AQ593" s="48" t="s">
        <v>422</v>
      </c>
      <c r="AR593" s="48" t="s">
        <v>422</v>
      </c>
      <c r="AS593" s="48" t="s">
        <v>422</v>
      </c>
      <c r="AT593" s="48" t="s">
        <v>422</v>
      </c>
      <c r="AU593" s="48" t="s">
        <v>422</v>
      </c>
      <c r="AV593" s="48" t="s">
        <v>422</v>
      </c>
      <c r="AW593" s="48" t="s">
        <v>422</v>
      </c>
      <c r="AX593" s="48" t="s">
        <v>422</v>
      </c>
      <c r="AY593" s="48" t="s">
        <v>422</v>
      </c>
      <c r="AZ593" s="28" t="s">
        <v>422</v>
      </c>
    </row>
    <row r="594" ht="15.75" customHeight="1">
      <c r="A594" s="40">
        <v>531.0</v>
      </c>
      <c r="B594" s="28" t="s">
        <v>2213</v>
      </c>
      <c r="C594" s="41"/>
      <c r="D594" s="42">
        <f t="array" ref="D594">index(systems,match($A594,INDEX(systems,0,1),),3)</f>
        <v>580.569</v>
      </c>
      <c r="E594" s="42">
        <f t="array" ref="E594">index(systems,match($A594,INDEX(systems,0,1),),4)</f>
        <v>-41.409</v>
      </c>
      <c r="F594" s="43" t="str">
        <f>IFERROR(__xludf.DUMMYFUNCTION("let(row, match($B594&amp;if($C594&lt;&gt;"""","" [""&amp;$C594&amp;""]"",""""),index(nebulae,,2),0),join("","",iferror(round(index(nebulae,row,5)/2,3),1),iferror(round(index(nebulae,row,6)/2,3),1),0))"),"1,1,0")</f>
        <v>1,1,0</v>
      </c>
      <c r="G594" s="44" t="s">
        <v>2214</v>
      </c>
      <c r="H594" s="45">
        <f t="array" ref="H594">let(systemId,match(A594,index(systems,0,1),),refSystemId,match($H$1,index(systems,0,1),),x,index(systems,systemId,3),y,index(systems,systemId,4),refX,index(systems,refSystemId,3),refY,index(systems,refSystemId,4),round(sqrt((x-refX)^2+(y-refY)^2),3))</f>
        <v>582.044</v>
      </c>
      <c r="I594" s="54"/>
      <c r="J594" s="54"/>
      <c r="K594" s="54"/>
      <c r="L594" s="54"/>
      <c r="M594" s="54"/>
      <c r="N594" s="49" t="s">
        <v>442</v>
      </c>
      <c r="O594" s="52" t="s">
        <v>442</v>
      </c>
      <c r="P594" s="52" t="s">
        <v>442</v>
      </c>
      <c r="Q594" s="52" t="s">
        <v>442</v>
      </c>
      <c r="R594" s="52" t="s">
        <v>442</v>
      </c>
      <c r="S594" s="48" t="s">
        <v>442</v>
      </c>
      <c r="T594" s="52" t="s">
        <v>442</v>
      </c>
      <c r="U594" s="52" t="s">
        <v>621</v>
      </c>
      <c r="V594" s="52" t="s">
        <v>621</v>
      </c>
      <c r="W594" s="52" t="s">
        <v>621</v>
      </c>
      <c r="X594" s="52" t="s">
        <v>621</v>
      </c>
      <c r="Y594" s="52" t="s">
        <v>622</v>
      </c>
      <c r="Z594" s="52" t="s">
        <v>622</v>
      </c>
      <c r="AA594" s="52" t="s">
        <v>623</v>
      </c>
      <c r="AB594" s="52" t="s">
        <v>623</v>
      </c>
      <c r="AC594" s="52" t="s">
        <v>623</v>
      </c>
      <c r="AD594" s="52" t="s">
        <v>623</v>
      </c>
      <c r="AE594" s="52" t="s">
        <v>623</v>
      </c>
      <c r="AF594" s="52" t="s">
        <v>623</v>
      </c>
      <c r="AG594" s="52" t="s">
        <v>623</v>
      </c>
      <c r="AH594" s="52" t="s">
        <v>623</v>
      </c>
      <c r="AI594" s="52" t="s">
        <v>623</v>
      </c>
      <c r="AJ594" s="52" t="s">
        <v>623</v>
      </c>
      <c r="AK594" s="52" t="s">
        <v>623</v>
      </c>
      <c r="AL594" s="52" t="s">
        <v>623</v>
      </c>
      <c r="AM594" s="52" t="s">
        <v>623</v>
      </c>
      <c r="AN594" s="52" t="s">
        <v>623</v>
      </c>
      <c r="AO594" s="52" t="s">
        <v>622</v>
      </c>
      <c r="AP594" s="52" t="s">
        <v>622</v>
      </c>
      <c r="AQ594" s="52" t="s">
        <v>622</v>
      </c>
      <c r="AR594" s="48" t="s">
        <v>921</v>
      </c>
      <c r="AS594" s="48" t="s">
        <v>921</v>
      </c>
      <c r="AT594" s="48" t="s">
        <v>921</v>
      </c>
      <c r="AU594" s="48" t="s">
        <v>921</v>
      </c>
      <c r="AV594" s="48" t="s">
        <v>921</v>
      </c>
      <c r="AW594" s="48" t="s">
        <v>921</v>
      </c>
      <c r="AX594" s="48" t="s">
        <v>921</v>
      </c>
      <c r="AY594" s="48" t="s">
        <v>921</v>
      </c>
      <c r="AZ594" s="28" t="s">
        <v>921</v>
      </c>
    </row>
    <row r="595" ht="15.75" customHeight="1">
      <c r="A595" s="40">
        <v>532.0</v>
      </c>
      <c r="B595" s="28" t="s">
        <v>2215</v>
      </c>
      <c r="C595" s="41"/>
      <c r="D595" s="42">
        <f t="array" ref="D595">index(systems,match($A595,INDEX(systems,0,1),),3)</f>
        <v>10.046</v>
      </c>
      <c r="E595" s="42">
        <f t="array" ref="E595">index(systems,match($A595,INDEX(systems,0,1),),4)</f>
        <v>-374.191</v>
      </c>
      <c r="F595" s="43" t="str">
        <f>IFERROR(__xludf.DUMMYFUNCTION("let(row, match($B595&amp;if($C595&lt;&gt;"""","" [""&amp;$C595&amp;""]"",""""),index(nebulae,,2),0),join("","",iferror(round(index(nebulae,row,5)/2,3),1),iferror(round(index(nebulae,row,6)/2,3),1),0))"),"1,1,0")</f>
        <v>1,1,0</v>
      </c>
      <c r="G595" s="44" t="s">
        <v>2216</v>
      </c>
      <c r="H595" s="45">
        <f t="array" ref="H595">let(systemId,match(A595,index(systems,0,1),),refSystemId,match($H$1,index(systems,0,1),),x,index(systems,systemId,3),y,index(systems,systemId,4),refX,index(systems,refSystemId,3),refY,index(systems,refSystemId,4),round(sqrt((x-refX)^2+(y-refY)^2),3))</f>
        <v>374.326</v>
      </c>
      <c r="I595" s="28" t="s">
        <v>408</v>
      </c>
      <c r="J595" s="28" t="s">
        <v>408</v>
      </c>
      <c r="K595" s="28" t="s">
        <v>408</v>
      </c>
      <c r="L595" s="28" t="s">
        <v>408</v>
      </c>
      <c r="M595" s="28" t="s">
        <v>408</v>
      </c>
      <c r="N595" s="28" t="s">
        <v>408</v>
      </c>
      <c r="O595" s="41"/>
      <c r="P595" s="48" t="s">
        <v>1005</v>
      </c>
      <c r="Q595" s="48" t="s">
        <v>1005</v>
      </c>
      <c r="R595" s="48" t="s">
        <v>1005</v>
      </c>
      <c r="S595" s="48" t="s">
        <v>1005</v>
      </c>
      <c r="T595" s="48" t="s">
        <v>1005</v>
      </c>
      <c r="U595" s="48" t="s">
        <v>1005</v>
      </c>
      <c r="V595" s="48" t="s">
        <v>1005</v>
      </c>
      <c r="W595" s="48" t="s">
        <v>1005</v>
      </c>
      <c r="X595" s="48" t="s">
        <v>1005</v>
      </c>
      <c r="Y595" s="48" t="s">
        <v>422</v>
      </c>
      <c r="Z595" s="48" t="s">
        <v>422</v>
      </c>
      <c r="AA595" s="48" t="s">
        <v>422</v>
      </c>
      <c r="AB595" s="48" t="s">
        <v>422</v>
      </c>
      <c r="AC595" s="48" t="s">
        <v>422</v>
      </c>
      <c r="AD595" s="48" t="s">
        <v>422</v>
      </c>
      <c r="AE595" s="48" t="s">
        <v>422</v>
      </c>
      <c r="AF595" s="48" t="s">
        <v>422</v>
      </c>
      <c r="AG595" s="48" t="s">
        <v>422</v>
      </c>
      <c r="AH595" s="48" t="s">
        <v>422</v>
      </c>
      <c r="AI595" s="48" t="s">
        <v>422</v>
      </c>
      <c r="AJ595" s="48" t="s">
        <v>422</v>
      </c>
      <c r="AK595" s="48" t="s">
        <v>422</v>
      </c>
      <c r="AL595" s="48" t="s">
        <v>422</v>
      </c>
      <c r="AM595" s="48" t="s">
        <v>422</v>
      </c>
      <c r="AN595" s="48" t="s">
        <v>422</v>
      </c>
      <c r="AO595" s="48" t="s">
        <v>422</v>
      </c>
      <c r="AP595" s="48" t="s">
        <v>422</v>
      </c>
      <c r="AQ595" s="48" t="s">
        <v>422</v>
      </c>
      <c r="AR595" s="48" t="s">
        <v>422</v>
      </c>
      <c r="AS595" s="48" t="s">
        <v>422</v>
      </c>
      <c r="AT595" s="48" t="s">
        <v>422</v>
      </c>
      <c r="AU595" s="48" t="s">
        <v>422</v>
      </c>
      <c r="AV595" s="48" t="s">
        <v>422</v>
      </c>
      <c r="AW595" s="48" t="s">
        <v>422</v>
      </c>
      <c r="AX595" s="48" t="s">
        <v>422</v>
      </c>
      <c r="AY595" s="48" t="s">
        <v>422</v>
      </c>
      <c r="AZ595" s="51" t="s">
        <v>422</v>
      </c>
    </row>
    <row r="596" ht="15.75" customHeight="1">
      <c r="A596" s="40">
        <v>533.0</v>
      </c>
      <c r="B596" s="28" t="s">
        <v>2217</v>
      </c>
      <c r="C596" s="41"/>
      <c r="D596" s="42">
        <f t="array" ref="D596">index(systems,match($A596,INDEX(systems,0,1),),3)</f>
        <v>244.78</v>
      </c>
      <c r="E596" s="42">
        <f t="array" ref="E596">index(systems,match($A596,INDEX(systems,0,1),),4)</f>
        <v>328.533</v>
      </c>
      <c r="F596" s="43" t="str">
        <f>IFERROR(__xludf.DUMMYFUNCTION("let(row, match($B596&amp;if($C596&lt;&gt;"""","" [""&amp;$C596&amp;""]"",""""),index(nebulae,,2),0),join("","",iferror(round(index(nebulae,row,5)/2,3),1),iferror(round(index(nebulae,row,6)/2,3),1),0))"),"1,1,0")</f>
        <v>1,1,0</v>
      </c>
      <c r="G596" s="44" t="s">
        <v>2218</v>
      </c>
      <c r="H596" s="45">
        <f t="array" ref="H596">let(systemId,match(A596,index(systems,0,1),),refSystemId,match($H$1,index(systems,0,1),),x,index(systems,systemId,3),y,index(systems,systemId,4),refX,index(systems,refSystemId,3),refY,index(systems,refSystemId,4),round(sqrt((x-refX)^2+(y-refY)^2),3))</f>
        <v>409.696</v>
      </c>
      <c r="I596" s="28" t="s">
        <v>408</v>
      </c>
      <c r="J596" s="28" t="s">
        <v>408</v>
      </c>
      <c r="K596" s="28" t="s">
        <v>408</v>
      </c>
      <c r="L596" s="48" t="s">
        <v>408</v>
      </c>
      <c r="M596" s="48" t="s">
        <v>408</v>
      </c>
      <c r="N596" s="28" t="s">
        <v>408</v>
      </c>
      <c r="O596" s="41"/>
      <c r="P596" s="48" t="s">
        <v>1257</v>
      </c>
      <c r="Q596" s="48" t="s">
        <v>1257</v>
      </c>
      <c r="R596" s="48" t="s">
        <v>1257</v>
      </c>
      <c r="S596" s="48" t="s">
        <v>1257</v>
      </c>
      <c r="T596" s="48" t="s">
        <v>1257</v>
      </c>
      <c r="U596" s="48" t="s">
        <v>1257</v>
      </c>
      <c r="V596" s="48" t="s">
        <v>1257</v>
      </c>
      <c r="W596" s="48" t="s">
        <v>1257</v>
      </c>
      <c r="X596" s="48" t="s">
        <v>1257</v>
      </c>
      <c r="Y596" s="48" t="s">
        <v>1257</v>
      </c>
      <c r="Z596" s="48" t="s">
        <v>1257</v>
      </c>
      <c r="AA596" s="48" t="s">
        <v>1257</v>
      </c>
      <c r="AB596" s="48" t="s">
        <v>1257</v>
      </c>
      <c r="AC596" s="48" t="s">
        <v>1257</v>
      </c>
      <c r="AD596" s="48" t="s">
        <v>1257</v>
      </c>
      <c r="AE596" s="48" t="s">
        <v>1257</v>
      </c>
      <c r="AF596" s="48" t="s">
        <v>1257</v>
      </c>
      <c r="AG596" s="48" t="s">
        <v>1257</v>
      </c>
      <c r="AH596" s="48" t="s">
        <v>1257</v>
      </c>
      <c r="AI596" s="48" t="s">
        <v>1257</v>
      </c>
      <c r="AJ596" s="48" t="s">
        <v>1257</v>
      </c>
      <c r="AK596" s="48" t="s">
        <v>1257</v>
      </c>
      <c r="AL596" s="48" t="s">
        <v>1257</v>
      </c>
      <c r="AM596" s="48" t="s">
        <v>1257</v>
      </c>
      <c r="AN596" s="48" t="s">
        <v>1257</v>
      </c>
      <c r="AO596" s="48" t="s">
        <v>1257</v>
      </c>
      <c r="AP596" s="48" t="s">
        <v>1257</v>
      </c>
      <c r="AQ596" s="48" t="s">
        <v>1257</v>
      </c>
      <c r="AR596" s="48" t="s">
        <v>1257</v>
      </c>
      <c r="AS596" s="48" t="s">
        <v>1257</v>
      </c>
      <c r="AT596" s="48" t="s">
        <v>1257</v>
      </c>
      <c r="AU596" s="48" t="s">
        <v>1257</v>
      </c>
      <c r="AV596" s="48" t="s">
        <v>1257</v>
      </c>
      <c r="AW596" s="48" t="s">
        <v>1257</v>
      </c>
      <c r="AX596" s="48" t="s">
        <v>1257</v>
      </c>
      <c r="AY596" s="48" t="s">
        <v>1257</v>
      </c>
      <c r="AZ596" s="28" t="s">
        <v>1257</v>
      </c>
    </row>
    <row r="597" ht="15.75" customHeight="1">
      <c r="A597" s="40">
        <v>534.0</v>
      </c>
      <c r="B597" s="28" t="s">
        <v>2219</v>
      </c>
      <c r="C597" s="41"/>
      <c r="D597" s="42">
        <f t="array" ref="D597">index(systems,match($A597,INDEX(systems,0,1),),3)</f>
        <v>-74.708</v>
      </c>
      <c r="E597" s="42">
        <f t="array" ref="E597">index(systems,match($A597,INDEX(systems,0,1),),4)</f>
        <v>-15.558</v>
      </c>
      <c r="F597" s="43" t="str">
        <f>IFERROR(__xludf.DUMMYFUNCTION("let(row, match($B597&amp;if($C597&lt;&gt;"""","" [""&amp;$C597&amp;""]"",""""),index(nebulae,,2),0),join("","",iferror(round(index(nebulae,row,5)/2,3),1),iferror(round(index(nebulae,row,6)/2,3),1),0))"),"1,1,0")</f>
        <v>1,1,0</v>
      </c>
      <c r="G597" s="44" t="s">
        <v>2220</v>
      </c>
      <c r="H597" s="45">
        <f t="array" ref="H597">let(systemId,match(A597,index(systems,0,1),),refSystemId,match($H$1,index(systems,0,1),),x,index(systems,systemId,3),y,index(systems,systemId,4),refX,index(systems,refSystemId,3),refY,index(systems,refSystemId,4),round(sqrt((x-refX)^2+(y-refY)^2),3))</f>
        <v>76.311</v>
      </c>
      <c r="I597" s="46" t="s">
        <v>418</v>
      </c>
      <c r="J597" s="46" t="s">
        <v>418</v>
      </c>
      <c r="K597" s="53"/>
      <c r="L597" s="46" t="s">
        <v>508</v>
      </c>
      <c r="M597" s="46" t="s">
        <v>560</v>
      </c>
      <c r="N597" s="28" t="s">
        <v>639</v>
      </c>
      <c r="O597" s="48" t="s">
        <v>639</v>
      </c>
      <c r="P597" s="48" t="s">
        <v>639</v>
      </c>
      <c r="Q597" s="48" t="s">
        <v>639</v>
      </c>
      <c r="R597" s="48" t="s">
        <v>640</v>
      </c>
      <c r="S597" s="48" t="s">
        <v>560</v>
      </c>
      <c r="T597" s="48" t="s">
        <v>560</v>
      </c>
      <c r="U597" s="48" t="s">
        <v>560</v>
      </c>
      <c r="V597" s="48" t="s">
        <v>560</v>
      </c>
      <c r="W597" s="48" t="s">
        <v>560</v>
      </c>
      <c r="X597" s="48" t="s">
        <v>560</v>
      </c>
      <c r="Y597" s="48" t="s">
        <v>560</v>
      </c>
      <c r="Z597" s="48" t="s">
        <v>560</v>
      </c>
      <c r="AA597" s="48" t="s">
        <v>560</v>
      </c>
      <c r="AB597" s="48" t="s">
        <v>560</v>
      </c>
      <c r="AC597" s="48" t="s">
        <v>560</v>
      </c>
      <c r="AD597" s="48" t="s">
        <v>560</v>
      </c>
      <c r="AE597" s="48" t="s">
        <v>560</v>
      </c>
      <c r="AF597" s="48" t="s">
        <v>560</v>
      </c>
      <c r="AG597" s="48" t="s">
        <v>560</v>
      </c>
      <c r="AH597" s="48" t="s">
        <v>560</v>
      </c>
      <c r="AI597" s="48" t="s">
        <v>560</v>
      </c>
      <c r="AJ597" s="48" t="s">
        <v>560</v>
      </c>
      <c r="AK597" s="48" t="s">
        <v>560</v>
      </c>
      <c r="AL597" s="48" t="s">
        <v>560</v>
      </c>
      <c r="AM597" s="48" t="s">
        <v>560</v>
      </c>
      <c r="AN597" s="48" t="s">
        <v>560</v>
      </c>
      <c r="AO597" s="48" t="s">
        <v>560</v>
      </c>
      <c r="AP597" s="48" t="s">
        <v>560</v>
      </c>
      <c r="AQ597" s="48" t="s">
        <v>516</v>
      </c>
      <c r="AR597" s="48" t="s">
        <v>517</v>
      </c>
      <c r="AS597" s="52" t="s">
        <v>746</v>
      </c>
      <c r="AT597" s="52" t="s">
        <v>746</v>
      </c>
      <c r="AU597" s="52" t="s">
        <v>746</v>
      </c>
      <c r="AV597" s="48" t="s">
        <v>746</v>
      </c>
      <c r="AW597" s="48" t="s">
        <v>822</v>
      </c>
      <c r="AX597" s="48" t="s">
        <v>822</v>
      </c>
      <c r="AY597" s="48" t="s">
        <v>605</v>
      </c>
      <c r="AZ597" s="51" t="s">
        <v>568</v>
      </c>
    </row>
    <row r="598" ht="15.75" customHeight="1">
      <c r="A598" s="40">
        <v>535.0</v>
      </c>
      <c r="B598" s="28" t="s">
        <v>2221</v>
      </c>
      <c r="C598" s="41"/>
      <c r="D598" s="42">
        <f t="array" ref="D598">index(systems,match($A598,INDEX(systems,0,1),),3)</f>
        <v>115.619</v>
      </c>
      <c r="E598" s="42">
        <f t="array" ref="E598">index(systems,match($A598,INDEX(systems,0,1),),4)</f>
        <v>-71.037</v>
      </c>
      <c r="F598" s="43" t="str">
        <f>IFERROR(__xludf.DUMMYFUNCTION("let(row, match($B598&amp;if($C598&lt;&gt;"""","" [""&amp;$C598&amp;""]"",""""),index(nebulae,,2),0),join("","",iferror(round(index(nebulae,row,5)/2,3),1),iferror(round(index(nebulae,row,6)/2,3),1),0))"),"1,1,0")</f>
        <v>1,1,0</v>
      </c>
      <c r="G598" s="44" t="s">
        <v>2222</v>
      </c>
      <c r="H598" s="45">
        <f t="array" ref="H598">let(systemId,match(A598,index(systems,0,1),),refSystemId,match($H$1,index(systems,0,1),),x,index(systems,systemId,3),y,index(systems,systemId,4),refX,index(systems,refSystemId,3),refY,index(systems,refSystemId,4),round(sqrt((x-refX)^2+(y-refY)^2),3))</f>
        <v>135.698</v>
      </c>
      <c r="I598" s="46" t="s">
        <v>2223</v>
      </c>
      <c r="J598" s="47" t="s">
        <v>2223</v>
      </c>
      <c r="K598" s="47" t="s">
        <v>2223</v>
      </c>
      <c r="L598" s="47" t="s">
        <v>2223</v>
      </c>
      <c r="M598" s="46" t="s">
        <v>500</v>
      </c>
      <c r="N598" s="28" t="s">
        <v>502</v>
      </c>
      <c r="O598" s="48" t="s">
        <v>502</v>
      </c>
      <c r="P598" s="48" t="s">
        <v>502</v>
      </c>
      <c r="Q598" s="48" t="s">
        <v>502</v>
      </c>
      <c r="R598" s="48" t="s">
        <v>502</v>
      </c>
      <c r="S598" s="48" t="s">
        <v>502</v>
      </c>
      <c r="T598" s="48" t="s">
        <v>502</v>
      </c>
      <c r="U598" s="48" t="s">
        <v>555</v>
      </c>
      <c r="V598" s="48" t="s">
        <v>555</v>
      </c>
      <c r="W598" s="48" t="s">
        <v>502</v>
      </c>
      <c r="X598" s="48" t="s">
        <v>502</v>
      </c>
      <c r="Y598" s="48" t="s">
        <v>503</v>
      </c>
      <c r="Z598" s="48" t="s">
        <v>503</v>
      </c>
      <c r="AA598" s="48" t="s">
        <v>504</v>
      </c>
      <c r="AB598" s="48" t="s">
        <v>504</v>
      </c>
      <c r="AC598" s="48" t="s">
        <v>504</v>
      </c>
      <c r="AD598" s="48" t="s">
        <v>504</v>
      </c>
      <c r="AE598" s="48" t="s">
        <v>504</v>
      </c>
      <c r="AF598" s="48" t="s">
        <v>504</v>
      </c>
      <c r="AG598" s="48" t="s">
        <v>504</v>
      </c>
      <c r="AH598" s="48" t="s">
        <v>504</v>
      </c>
      <c r="AI598" s="48" t="s">
        <v>504</v>
      </c>
      <c r="AJ598" s="48" t="s">
        <v>504</v>
      </c>
      <c r="AK598" s="48" t="s">
        <v>504</v>
      </c>
      <c r="AL598" s="48" t="s">
        <v>504</v>
      </c>
      <c r="AM598" s="48" t="s">
        <v>504</v>
      </c>
      <c r="AN598" s="48" t="s">
        <v>504</v>
      </c>
      <c r="AO598" s="48" t="s">
        <v>503</v>
      </c>
      <c r="AP598" s="48" t="s">
        <v>503</v>
      </c>
      <c r="AQ598" s="48" t="s">
        <v>503</v>
      </c>
      <c r="AR598" s="48" t="s">
        <v>503</v>
      </c>
      <c r="AS598" s="48" t="s">
        <v>503</v>
      </c>
      <c r="AT598" s="48" t="s">
        <v>503</v>
      </c>
      <c r="AU598" s="48" t="s">
        <v>503</v>
      </c>
      <c r="AV598" s="52" t="s">
        <v>503</v>
      </c>
      <c r="AW598" s="52" t="s">
        <v>503</v>
      </c>
      <c r="AX598" s="48" t="s">
        <v>2224</v>
      </c>
      <c r="AY598" s="48" t="s">
        <v>2224</v>
      </c>
      <c r="AZ598" s="28" t="s">
        <v>2224</v>
      </c>
    </row>
    <row r="599" ht="15.75" customHeight="1">
      <c r="A599" s="40">
        <v>536.0</v>
      </c>
      <c r="B599" s="28" t="s">
        <v>2225</v>
      </c>
      <c r="C599" s="41"/>
      <c r="D599" s="42">
        <f t="array" ref="D599">index(systems,match($A599,INDEX(systems,0,1),),3)</f>
        <v>-346.127</v>
      </c>
      <c r="E599" s="42">
        <f t="array" ref="E599">index(systems,match($A599,INDEX(systems,0,1),),4)</f>
        <v>219.417</v>
      </c>
      <c r="F599" s="43" t="str">
        <f>IFERROR(__xludf.DUMMYFUNCTION("let(row, match($B599&amp;if($C599&lt;&gt;"""","" [""&amp;$C599&amp;""]"",""""),index(nebulae,,2),0),join("","",iferror(round(index(nebulae,row,5)/2,3),1),iferror(round(index(nebulae,row,6)/2,3),1),0))"),"1,1,0")</f>
        <v>1,1,0</v>
      </c>
      <c r="G599" s="44" t="s">
        <v>2226</v>
      </c>
      <c r="H599" s="45">
        <f t="array" ref="H599">let(systemId,match(A599,index(systems,0,1),),refSystemId,match($H$1,index(systems,0,1),),x,index(systems,systemId,3),y,index(systems,systemId,4),refX,index(systems,refSystemId,3),refY,index(systems,refSystemId,4),round(sqrt((x-refX)^2+(y-refY)^2),3))</f>
        <v>409.814</v>
      </c>
      <c r="I599" s="46" t="s">
        <v>408</v>
      </c>
      <c r="J599" s="46" t="s">
        <v>408</v>
      </c>
      <c r="K599" s="46" t="s">
        <v>408</v>
      </c>
      <c r="L599" s="46" t="s">
        <v>408</v>
      </c>
      <c r="M599" s="46" t="s">
        <v>408</v>
      </c>
      <c r="N599" s="28" t="s">
        <v>408</v>
      </c>
      <c r="O599" s="41"/>
      <c r="P599" s="48" t="s">
        <v>435</v>
      </c>
      <c r="Q599" s="48" t="s">
        <v>435</v>
      </c>
      <c r="R599" s="48" t="s">
        <v>435</v>
      </c>
      <c r="S599" s="48" t="s">
        <v>435</v>
      </c>
      <c r="T599" s="48" t="s">
        <v>435</v>
      </c>
      <c r="U599" s="48" t="s">
        <v>435</v>
      </c>
      <c r="V599" s="48" t="s">
        <v>435</v>
      </c>
      <c r="W599" s="48" t="s">
        <v>435</v>
      </c>
      <c r="X599" s="48" t="s">
        <v>435</v>
      </c>
      <c r="Y599" s="48" t="s">
        <v>435</v>
      </c>
      <c r="Z599" s="48" t="s">
        <v>435</v>
      </c>
      <c r="AA599" s="48" t="s">
        <v>684</v>
      </c>
      <c r="AB599" s="48" t="s">
        <v>684</v>
      </c>
      <c r="AC599" s="48" t="s">
        <v>684</v>
      </c>
      <c r="AD599" s="48" t="s">
        <v>684</v>
      </c>
      <c r="AE599" s="48" t="s">
        <v>684</v>
      </c>
      <c r="AF599" s="48" t="s">
        <v>684</v>
      </c>
      <c r="AG599" s="48" t="s">
        <v>684</v>
      </c>
      <c r="AH599" s="48" t="s">
        <v>685</v>
      </c>
      <c r="AI599" s="48" t="s">
        <v>438</v>
      </c>
      <c r="AJ599" s="48" t="s">
        <v>438</v>
      </c>
      <c r="AK599" s="48" t="s">
        <v>438</v>
      </c>
      <c r="AL599" s="48" t="s">
        <v>438</v>
      </c>
      <c r="AM599" s="48" t="s">
        <v>438</v>
      </c>
      <c r="AN599" s="48" t="s">
        <v>438</v>
      </c>
      <c r="AO599" s="48" t="s">
        <v>438</v>
      </c>
      <c r="AP599" s="48" t="s">
        <v>438</v>
      </c>
      <c r="AQ599" s="48" t="s">
        <v>438</v>
      </c>
      <c r="AR599" s="48" t="s">
        <v>438</v>
      </c>
      <c r="AS599" s="48" t="s">
        <v>438</v>
      </c>
      <c r="AT599" s="48" t="s">
        <v>439</v>
      </c>
      <c r="AU599" s="48" t="s">
        <v>439</v>
      </c>
      <c r="AV599" s="48" t="s">
        <v>439</v>
      </c>
      <c r="AW599" s="48" t="s">
        <v>439</v>
      </c>
      <c r="AX599" s="48" t="s">
        <v>439</v>
      </c>
      <c r="AY599" s="48" t="s">
        <v>439</v>
      </c>
      <c r="AZ599" s="49" t="s">
        <v>439</v>
      </c>
    </row>
    <row r="600" ht="15.75" customHeight="1">
      <c r="A600" s="40">
        <v>537.0</v>
      </c>
      <c r="B600" s="28" t="s">
        <v>2227</v>
      </c>
      <c r="C600" s="41"/>
      <c r="D600" s="42">
        <f t="array" ref="D600">index(systems,match($A600,INDEX(systems,0,1),),3)</f>
        <v>-380.518</v>
      </c>
      <c r="E600" s="42">
        <f t="array" ref="E600">index(systems,match($A600,INDEX(systems,0,1),),4)</f>
        <v>88.355</v>
      </c>
      <c r="F600" s="43" t="str">
        <f>IFERROR(__xludf.DUMMYFUNCTION("let(row, match($B600&amp;if($C600&lt;&gt;"""","" [""&amp;$C600&amp;""]"",""""),index(nebulae,,2),0),join("","",iferror(round(index(nebulae,row,5)/2,3),1),iferror(round(index(nebulae,row,6)/2,3),1),0))"),"1,1,0")</f>
        <v>1,1,0</v>
      </c>
      <c r="G600" s="44" t="s">
        <v>2228</v>
      </c>
      <c r="H600" s="45">
        <f t="array" ref="H600">let(systemId,match(A600,index(systems,0,1),),refSystemId,match($H$1,index(systems,0,1),),x,index(systems,systemId,3),y,index(systems,systemId,4),refX,index(systems,refSystemId,3),refY,index(systems,refSystemId,4),round(sqrt((x-refX)^2+(y-refY)^2),3))</f>
        <v>390.641</v>
      </c>
      <c r="I600" s="46" t="s">
        <v>408</v>
      </c>
      <c r="J600" s="46" t="s">
        <v>408</v>
      </c>
      <c r="K600" s="46" t="s">
        <v>408</v>
      </c>
      <c r="L600" s="46" t="s">
        <v>408</v>
      </c>
      <c r="M600" s="46" t="s">
        <v>408</v>
      </c>
      <c r="N600" s="28" t="s">
        <v>408</v>
      </c>
      <c r="O600" s="41"/>
      <c r="P600" s="48" t="s">
        <v>449</v>
      </c>
      <c r="Q600" s="48" t="s">
        <v>449</v>
      </c>
      <c r="R600" s="48" t="s">
        <v>449</v>
      </c>
      <c r="S600" s="48" t="s">
        <v>449</v>
      </c>
      <c r="T600" s="48" t="s">
        <v>449</v>
      </c>
      <c r="U600" s="48" t="s">
        <v>449</v>
      </c>
      <c r="V600" s="48" t="s">
        <v>449</v>
      </c>
      <c r="W600" s="48" t="s">
        <v>449</v>
      </c>
      <c r="X600" s="48" t="s">
        <v>449</v>
      </c>
      <c r="Y600" s="48" t="s">
        <v>449</v>
      </c>
      <c r="Z600" s="48" t="s">
        <v>449</v>
      </c>
      <c r="AA600" s="48" t="s">
        <v>462</v>
      </c>
      <c r="AB600" s="48" t="s">
        <v>462</v>
      </c>
      <c r="AC600" s="48" t="s">
        <v>462</v>
      </c>
      <c r="AD600" s="48" t="s">
        <v>462</v>
      </c>
      <c r="AE600" s="48" t="s">
        <v>462</v>
      </c>
      <c r="AF600" s="48" t="s">
        <v>462</v>
      </c>
      <c r="AG600" s="48" t="s">
        <v>462</v>
      </c>
      <c r="AH600" s="48" t="s">
        <v>463</v>
      </c>
      <c r="AI600" s="48" t="s">
        <v>452</v>
      </c>
      <c r="AJ600" s="48" t="s">
        <v>452</v>
      </c>
      <c r="AK600" s="48" t="s">
        <v>452</v>
      </c>
      <c r="AL600" s="48" t="s">
        <v>452</v>
      </c>
      <c r="AM600" s="48" t="s">
        <v>452</v>
      </c>
      <c r="AN600" s="48" t="s">
        <v>452</v>
      </c>
      <c r="AO600" s="48" t="s">
        <v>452</v>
      </c>
      <c r="AP600" s="48" t="s">
        <v>452</v>
      </c>
      <c r="AQ600" s="48" t="s">
        <v>452</v>
      </c>
      <c r="AR600" s="48" t="s">
        <v>452</v>
      </c>
      <c r="AS600" s="48" t="s">
        <v>453</v>
      </c>
      <c r="AT600" s="48" t="s">
        <v>454</v>
      </c>
      <c r="AU600" s="48" t="s">
        <v>454</v>
      </c>
      <c r="AV600" s="48" t="s">
        <v>454</v>
      </c>
      <c r="AW600" s="48" t="s">
        <v>454</v>
      </c>
      <c r="AX600" s="52" t="s">
        <v>454</v>
      </c>
      <c r="AY600" s="52" t="s">
        <v>454</v>
      </c>
      <c r="AZ600" s="49" t="s">
        <v>455</v>
      </c>
    </row>
    <row r="601" ht="15.75" customHeight="1">
      <c r="A601" s="40">
        <v>538.0</v>
      </c>
      <c r="B601" s="28" t="s">
        <v>2229</v>
      </c>
      <c r="C601" s="41"/>
      <c r="D601" s="42">
        <f t="array" ref="D601">index(systems,match($A601,INDEX(systems,0,1),),3)</f>
        <v>90.467</v>
      </c>
      <c r="E601" s="42">
        <f t="array" ref="E601">index(systems,match($A601,INDEX(systems,0,1),),4)</f>
        <v>74.914</v>
      </c>
      <c r="F601" s="43" t="str">
        <f>IFERROR(__xludf.DUMMYFUNCTION("let(row, match($B601&amp;if($C601&lt;&gt;"""","" [""&amp;$C601&amp;""]"",""""),index(nebulae,,2),0),join("","",iferror(round(index(nebulae,row,5)/2,3),1),iferror(round(index(nebulae,row,6)/2,3),1),0))"),"1,1,0")</f>
        <v>1,1,0</v>
      </c>
      <c r="G601" s="44" t="s">
        <v>2230</v>
      </c>
      <c r="H601" s="45">
        <f t="array" ref="H601">let(systemId,match(A601,index(systems,0,1),),refSystemId,match($H$1,index(systems,0,1),),x,index(systems,systemId,3),y,index(systems,systemId,4),refX,index(systems,refSystemId,3),refY,index(systems,refSystemId,4),round(sqrt((x-refX)^2+(y-refY)^2),3))</f>
        <v>117.458</v>
      </c>
      <c r="I601" s="53"/>
      <c r="J601" s="53"/>
      <c r="K601" s="46" t="s">
        <v>645</v>
      </c>
      <c r="L601" s="47" t="s">
        <v>646</v>
      </c>
      <c r="M601" s="47" t="s">
        <v>646</v>
      </c>
      <c r="N601" s="28" t="s">
        <v>647</v>
      </c>
      <c r="O601" s="48" t="s">
        <v>647</v>
      </c>
      <c r="P601" s="48" t="s">
        <v>647</v>
      </c>
      <c r="Q601" s="48" t="s">
        <v>647</v>
      </c>
      <c r="R601" s="48" t="s">
        <v>647</v>
      </c>
      <c r="S601" s="48" t="s">
        <v>647</v>
      </c>
      <c r="T601" s="48" t="s">
        <v>647</v>
      </c>
      <c r="U601" s="48" t="s">
        <v>587</v>
      </c>
      <c r="V601" s="48" t="s">
        <v>587</v>
      </c>
      <c r="W601" s="48" t="s">
        <v>587</v>
      </c>
      <c r="X601" s="48" t="s">
        <v>587</v>
      </c>
      <c r="Y601" s="48" t="s">
        <v>587</v>
      </c>
      <c r="Z601" s="48" t="s">
        <v>587</v>
      </c>
      <c r="AA601" s="48" t="s">
        <v>587</v>
      </c>
      <c r="AB601" s="48" t="s">
        <v>587</v>
      </c>
      <c r="AC601" s="48" t="s">
        <v>587</v>
      </c>
      <c r="AD601" s="48" t="s">
        <v>587</v>
      </c>
      <c r="AE601" s="48" t="s">
        <v>587</v>
      </c>
      <c r="AF601" s="48" t="s">
        <v>587</v>
      </c>
      <c r="AG601" s="48" t="s">
        <v>587</v>
      </c>
      <c r="AH601" s="48" t="s">
        <v>587</v>
      </c>
      <c r="AI601" s="48" t="s">
        <v>587</v>
      </c>
      <c r="AJ601" s="48" t="s">
        <v>587</v>
      </c>
      <c r="AK601" s="48" t="s">
        <v>587</v>
      </c>
      <c r="AL601" s="48" t="s">
        <v>587</v>
      </c>
      <c r="AM601" s="48" t="s">
        <v>587</v>
      </c>
      <c r="AN601" s="48" t="s">
        <v>587</v>
      </c>
      <c r="AO601" s="48" t="s">
        <v>587</v>
      </c>
      <c r="AP601" s="48" t="s">
        <v>587</v>
      </c>
      <c r="AQ601" s="52" t="s">
        <v>587</v>
      </c>
      <c r="AR601" s="52" t="s">
        <v>587</v>
      </c>
      <c r="AS601" s="48" t="s">
        <v>648</v>
      </c>
      <c r="AT601" s="48" t="s">
        <v>648</v>
      </c>
      <c r="AU601" s="48" t="s">
        <v>648</v>
      </c>
      <c r="AV601" s="48" t="s">
        <v>648</v>
      </c>
      <c r="AW601" s="48" t="s">
        <v>649</v>
      </c>
      <c r="AX601" s="52" t="s">
        <v>587</v>
      </c>
      <c r="AY601" s="52" t="s">
        <v>587</v>
      </c>
      <c r="AZ601" s="49" t="s">
        <v>587</v>
      </c>
    </row>
    <row r="602" ht="15.75" customHeight="1">
      <c r="A602" s="40">
        <v>539.0</v>
      </c>
      <c r="B602" s="28" t="s">
        <v>2231</v>
      </c>
      <c r="C602" s="41"/>
      <c r="D602" s="42">
        <f t="array" ref="D602">index(systems,match($A602,INDEX(systems,0,1),),3)</f>
        <v>227.851</v>
      </c>
      <c r="E602" s="42">
        <f t="array" ref="E602">index(systems,match($A602,INDEX(systems,0,1),),4)</f>
        <v>-242.96</v>
      </c>
      <c r="F602" s="43" t="str">
        <f>IFERROR(__xludf.DUMMYFUNCTION("let(row, match($B602&amp;if($C602&lt;&gt;"""","" [""&amp;$C602&amp;""]"",""""),index(nebulae,,2),0),join("","",iferror(round(index(nebulae,row,5)/2,3),1),iferror(round(index(nebulae,row,6)/2,3),1),0))"),"1,1,0")</f>
        <v>1,1,0</v>
      </c>
      <c r="G602" s="44" t="s">
        <v>2232</v>
      </c>
      <c r="H602" s="45">
        <f t="array" ref="H602">let(systemId,match(A602,index(systems,0,1),),refSystemId,match($H$1,index(systems,0,1),),x,index(systems,systemId,3),y,index(systems,systemId,4),refX,index(systems,refSystemId,3),refY,index(systems,refSystemId,4),round(sqrt((x-refX)^2+(y-refY)^2),3))</f>
        <v>333.085</v>
      </c>
      <c r="I602" s="28" t="s">
        <v>408</v>
      </c>
      <c r="J602" s="28" t="s">
        <v>408</v>
      </c>
      <c r="K602" s="48" t="s">
        <v>408</v>
      </c>
      <c r="L602" s="48" t="s">
        <v>408</v>
      </c>
      <c r="M602" s="48" t="s">
        <v>408</v>
      </c>
      <c r="N602" s="28" t="s">
        <v>408</v>
      </c>
      <c r="O602" s="41"/>
      <c r="P602" s="48" t="s">
        <v>491</v>
      </c>
      <c r="Q602" s="48" t="s">
        <v>491</v>
      </c>
      <c r="R602" s="48" t="s">
        <v>491</v>
      </c>
      <c r="S602" s="48" t="s">
        <v>491</v>
      </c>
      <c r="T602" s="48" t="s">
        <v>491</v>
      </c>
      <c r="U602" s="48" t="s">
        <v>1013</v>
      </c>
      <c r="V602" s="48" t="s">
        <v>1013</v>
      </c>
      <c r="W602" s="48" t="s">
        <v>1013</v>
      </c>
      <c r="X602" s="48" t="s">
        <v>1013</v>
      </c>
      <c r="Y602" s="48" t="s">
        <v>422</v>
      </c>
      <c r="Z602" s="48" t="s">
        <v>422</v>
      </c>
      <c r="AA602" s="48" t="s">
        <v>422</v>
      </c>
      <c r="AB602" s="48" t="s">
        <v>422</v>
      </c>
      <c r="AC602" s="48" t="s">
        <v>422</v>
      </c>
      <c r="AD602" s="48" t="s">
        <v>422</v>
      </c>
      <c r="AE602" s="48" t="s">
        <v>422</v>
      </c>
      <c r="AF602" s="48" t="s">
        <v>422</v>
      </c>
      <c r="AG602" s="48" t="s">
        <v>422</v>
      </c>
      <c r="AH602" s="48" t="s">
        <v>422</v>
      </c>
      <c r="AI602" s="48" t="s">
        <v>422</v>
      </c>
      <c r="AJ602" s="48" t="s">
        <v>422</v>
      </c>
      <c r="AK602" s="48" t="s">
        <v>422</v>
      </c>
      <c r="AL602" s="48" t="s">
        <v>422</v>
      </c>
      <c r="AM602" s="48" t="s">
        <v>422</v>
      </c>
      <c r="AN602" s="48" t="s">
        <v>422</v>
      </c>
      <c r="AO602" s="48" t="s">
        <v>422</v>
      </c>
      <c r="AP602" s="48" t="s">
        <v>422</v>
      </c>
      <c r="AQ602" s="48" t="s">
        <v>422</v>
      </c>
      <c r="AR602" s="48" t="s">
        <v>422</v>
      </c>
      <c r="AS602" s="48" t="s">
        <v>422</v>
      </c>
      <c r="AT602" s="48" t="s">
        <v>422</v>
      </c>
      <c r="AU602" s="48" t="s">
        <v>422</v>
      </c>
      <c r="AV602" s="48" t="s">
        <v>422</v>
      </c>
      <c r="AW602" s="48" t="s">
        <v>422</v>
      </c>
      <c r="AX602" s="48" t="s">
        <v>422</v>
      </c>
      <c r="AY602" s="48" t="s">
        <v>422</v>
      </c>
      <c r="AZ602" s="28" t="s">
        <v>422</v>
      </c>
    </row>
    <row r="603" ht="15.75" customHeight="1">
      <c r="A603" s="40">
        <v>540.0</v>
      </c>
      <c r="B603" s="28" t="s">
        <v>2233</v>
      </c>
      <c r="C603" s="41"/>
      <c r="D603" s="42">
        <f t="array" ref="D603">index(systems,match($A603,INDEX(systems,0,1),),3)</f>
        <v>-123.603</v>
      </c>
      <c r="E603" s="42">
        <f t="array" ref="E603">index(systems,match($A603,INDEX(systems,0,1),),4)</f>
        <v>-247.142</v>
      </c>
      <c r="F603" s="43" t="str">
        <f>IFERROR(__xludf.DUMMYFUNCTION("let(row, match($B603&amp;if($C603&lt;&gt;"""","" [""&amp;$C603&amp;""]"",""""),index(nebulae,,2),0),join("","",iferror(round(index(nebulae,row,5)/2,3),1),iferror(round(index(nebulae,row,6)/2,3),1),0))"),"1,1,0")</f>
        <v>1,1,0</v>
      </c>
      <c r="G603" s="44" t="s">
        <v>2234</v>
      </c>
      <c r="H603" s="45">
        <f t="array" ref="H603">let(systemId,match(A603,index(systems,0,1),),refSystemId,match($H$1,index(systems,0,1),),x,index(systems,systemId,3),y,index(systems,systemId,4),refX,index(systems,refSystemId,3),refY,index(systems,refSystemId,4),round(sqrt((x-refX)^2+(y-refY)^2),3))</f>
        <v>276.327</v>
      </c>
      <c r="I603" s="28" t="s">
        <v>418</v>
      </c>
      <c r="J603" s="41"/>
      <c r="K603" s="41"/>
      <c r="L603" s="41"/>
      <c r="M603" s="28" t="s">
        <v>560</v>
      </c>
      <c r="N603" s="28" t="s">
        <v>560</v>
      </c>
      <c r="O603" s="48" t="s">
        <v>560</v>
      </c>
      <c r="P603" s="48" t="s">
        <v>560</v>
      </c>
      <c r="Q603" s="48" t="s">
        <v>560</v>
      </c>
      <c r="R603" s="48" t="s">
        <v>560</v>
      </c>
      <c r="S603" s="48" t="s">
        <v>560</v>
      </c>
      <c r="T603" s="48" t="s">
        <v>560</v>
      </c>
      <c r="U603" s="48" t="s">
        <v>560</v>
      </c>
      <c r="V603" s="48" t="s">
        <v>560</v>
      </c>
      <c r="W603" s="48" t="s">
        <v>560</v>
      </c>
      <c r="X603" s="48" t="s">
        <v>560</v>
      </c>
      <c r="Y603" s="48" t="s">
        <v>560</v>
      </c>
      <c r="Z603" s="48" t="s">
        <v>560</v>
      </c>
      <c r="AA603" s="48" t="s">
        <v>560</v>
      </c>
      <c r="AB603" s="52" t="s">
        <v>560</v>
      </c>
      <c r="AC603" s="52" t="s">
        <v>560</v>
      </c>
      <c r="AD603" s="52" t="s">
        <v>560</v>
      </c>
      <c r="AE603" s="52" t="s">
        <v>560</v>
      </c>
      <c r="AF603" s="52" t="s">
        <v>560</v>
      </c>
      <c r="AG603" s="52" t="s">
        <v>560</v>
      </c>
      <c r="AH603" s="52" t="s">
        <v>560</v>
      </c>
      <c r="AI603" s="52" t="s">
        <v>560</v>
      </c>
      <c r="AJ603" s="52" t="s">
        <v>560</v>
      </c>
      <c r="AK603" s="52" t="s">
        <v>560</v>
      </c>
      <c r="AL603" s="52" t="s">
        <v>560</v>
      </c>
      <c r="AM603" s="52" t="s">
        <v>560</v>
      </c>
      <c r="AN603" s="52" t="s">
        <v>560</v>
      </c>
      <c r="AO603" s="52" t="s">
        <v>560</v>
      </c>
      <c r="AP603" s="52" t="s">
        <v>560</v>
      </c>
      <c r="AQ603" s="48" t="s">
        <v>560</v>
      </c>
      <c r="AR603" s="48" t="s">
        <v>560</v>
      </c>
      <c r="AS603" s="48" t="s">
        <v>418</v>
      </c>
      <c r="AT603" s="48" t="s">
        <v>418</v>
      </c>
      <c r="AU603" s="48" t="s">
        <v>418</v>
      </c>
      <c r="AV603" s="48" t="s">
        <v>418</v>
      </c>
      <c r="AW603" s="48" t="s">
        <v>418</v>
      </c>
      <c r="AX603" s="48" t="s">
        <v>418</v>
      </c>
      <c r="AY603" s="48" t="s">
        <v>418</v>
      </c>
      <c r="AZ603" s="51" t="s">
        <v>560</v>
      </c>
    </row>
    <row r="604" ht="15.75" customHeight="1">
      <c r="A604" s="40">
        <v>541.0</v>
      </c>
      <c r="B604" s="28" t="s">
        <v>2235</v>
      </c>
      <c r="C604" s="41"/>
      <c r="D604" s="42">
        <f t="array" ref="D604">index(systems,match($A604,INDEX(systems,0,1),),3)</f>
        <v>45.162</v>
      </c>
      <c r="E604" s="42">
        <f t="array" ref="E604">index(systems,match($A604,INDEX(systems,0,1),),4)</f>
        <v>154.465</v>
      </c>
      <c r="F604" s="43" t="str">
        <f>IFERROR(__xludf.DUMMYFUNCTION("let(row, match($B604&amp;if($C604&lt;&gt;"""","" [""&amp;$C604&amp;""]"",""""),index(nebulae,,2),0),join("","",iferror(round(index(nebulae,row,5)/2,3),1),iferror(round(index(nebulae,row,6)/2,3),1),0))"),"1,1,0")</f>
        <v>1,1,0</v>
      </c>
      <c r="G604" s="44" t="s">
        <v>2236</v>
      </c>
      <c r="H604" s="45">
        <f t="array" ref="H604">let(systemId,match(A604,index(systems,0,1),),refSystemId,match($H$1,index(systems,0,1),),x,index(systems,systemId,3),y,index(systems,systemId,4),refX,index(systems,refSystemId,3),refY,index(systems,refSystemId,4),round(sqrt((x-refX)^2+(y-refY)^2),3))</f>
        <v>160.932</v>
      </c>
      <c r="I604" s="28" t="s">
        <v>408</v>
      </c>
      <c r="J604" s="28" t="s">
        <v>408</v>
      </c>
      <c r="K604" s="28" t="s">
        <v>408</v>
      </c>
      <c r="L604" s="28" t="s">
        <v>408</v>
      </c>
      <c r="M604" s="48" t="s">
        <v>408</v>
      </c>
      <c r="N604" s="28" t="s">
        <v>408</v>
      </c>
      <c r="O604" s="41"/>
      <c r="P604" s="48" t="s">
        <v>692</v>
      </c>
      <c r="Q604" s="48" t="s">
        <v>692</v>
      </c>
      <c r="R604" s="48" t="s">
        <v>692</v>
      </c>
      <c r="S604" s="48" t="s">
        <v>692</v>
      </c>
      <c r="T604" s="48" t="s">
        <v>692</v>
      </c>
      <c r="U604" s="48" t="s">
        <v>1204</v>
      </c>
      <c r="V604" s="48" t="s">
        <v>1204</v>
      </c>
      <c r="W604" s="48" t="s">
        <v>1204</v>
      </c>
      <c r="X604" s="48" t="s">
        <v>1204</v>
      </c>
      <c r="Y604" s="48" t="s">
        <v>422</v>
      </c>
      <c r="Z604" s="48" t="s">
        <v>422</v>
      </c>
      <c r="AA604" s="48" t="s">
        <v>422</v>
      </c>
      <c r="AB604" s="48" t="s">
        <v>422</v>
      </c>
      <c r="AC604" s="48" t="s">
        <v>422</v>
      </c>
      <c r="AD604" s="48" t="s">
        <v>422</v>
      </c>
      <c r="AE604" s="48" t="s">
        <v>422</v>
      </c>
      <c r="AF604" s="48" t="s">
        <v>422</v>
      </c>
      <c r="AG604" s="48" t="s">
        <v>422</v>
      </c>
      <c r="AH604" s="48" t="s">
        <v>422</v>
      </c>
      <c r="AI604" s="48" t="s">
        <v>422</v>
      </c>
      <c r="AJ604" s="48" t="s">
        <v>422</v>
      </c>
      <c r="AK604" s="48" t="s">
        <v>422</v>
      </c>
      <c r="AL604" s="48" t="s">
        <v>422</v>
      </c>
      <c r="AM604" s="48" t="s">
        <v>422</v>
      </c>
      <c r="AN604" s="48" t="s">
        <v>422</v>
      </c>
      <c r="AO604" s="48" t="s">
        <v>422</v>
      </c>
      <c r="AP604" s="48" t="s">
        <v>422</v>
      </c>
      <c r="AQ604" s="48" t="s">
        <v>422</v>
      </c>
      <c r="AR604" s="48" t="s">
        <v>422</v>
      </c>
      <c r="AS604" s="48" t="s">
        <v>422</v>
      </c>
      <c r="AT604" s="48" t="s">
        <v>422</v>
      </c>
      <c r="AU604" s="48" t="s">
        <v>422</v>
      </c>
      <c r="AV604" s="48" t="s">
        <v>422</v>
      </c>
      <c r="AW604" s="48" t="s">
        <v>422</v>
      </c>
      <c r="AX604" s="48" t="s">
        <v>422</v>
      </c>
      <c r="AY604" s="48" t="s">
        <v>422</v>
      </c>
      <c r="AZ604" s="28" t="s">
        <v>422</v>
      </c>
    </row>
    <row r="605" ht="15.75" customHeight="1">
      <c r="A605" s="40">
        <v>542.0</v>
      </c>
      <c r="B605" s="28" t="s">
        <v>2237</v>
      </c>
      <c r="C605" s="41"/>
      <c r="D605" s="42">
        <f t="array" ref="D605">index(systems,match($A605,INDEX(systems,0,1),),3)</f>
        <v>341.208</v>
      </c>
      <c r="E605" s="42">
        <f t="array" ref="E605">index(systems,match($A605,INDEX(systems,0,1),),4)</f>
        <v>215.537</v>
      </c>
      <c r="F605" s="43" t="str">
        <f>IFERROR(__xludf.DUMMYFUNCTION("let(row, match($B605&amp;if($C605&lt;&gt;"""","" [""&amp;$C605&amp;""]"",""""),index(nebulae,,2),0),join("","",iferror(round(index(nebulae,row,5)/2,3),1),iferror(round(index(nebulae,row,6)/2,3),1),0))"),"1,1,0")</f>
        <v>1,1,0</v>
      </c>
      <c r="G605" s="44" t="s">
        <v>2238</v>
      </c>
      <c r="H605" s="45">
        <f t="array" ref="H605">let(systemId,match(A605,index(systems,0,1),),refSystemId,match($H$1,index(systems,0,1),),x,index(systems,systemId,3),y,index(systems,systemId,4),refX,index(systems,refSystemId,3),refY,index(systems,refSystemId,4),round(sqrt((x-refX)^2+(y-refY)^2),3))</f>
        <v>403.583</v>
      </c>
      <c r="I605" s="53"/>
      <c r="J605" s="53"/>
      <c r="K605" s="46" t="s">
        <v>645</v>
      </c>
      <c r="L605" s="48" t="s">
        <v>646</v>
      </c>
      <c r="M605" s="48" t="s">
        <v>646</v>
      </c>
      <c r="N605" s="28" t="s">
        <v>1397</v>
      </c>
      <c r="O605" s="48" t="s">
        <v>1397</v>
      </c>
      <c r="P605" s="48" t="s">
        <v>1397</v>
      </c>
      <c r="Q605" s="48" t="s">
        <v>1397</v>
      </c>
      <c r="R605" s="48" t="s">
        <v>1397</v>
      </c>
      <c r="S605" s="48" t="s">
        <v>1397</v>
      </c>
      <c r="T605" s="48" t="s">
        <v>1397</v>
      </c>
      <c r="U605" s="48" t="s">
        <v>1397</v>
      </c>
      <c r="V605" s="48" t="s">
        <v>1397</v>
      </c>
      <c r="W605" s="48" t="s">
        <v>1397</v>
      </c>
      <c r="X605" s="48" t="s">
        <v>1397</v>
      </c>
      <c r="Y605" s="48" t="s">
        <v>1397</v>
      </c>
      <c r="Z605" s="48" t="s">
        <v>1397</v>
      </c>
      <c r="AA605" s="48" t="s">
        <v>1397</v>
      </c>
      <c r="AB605" s="48" t="s">
        <v>1397</v>
      </c>
      <c r="AC605" s="48" t="s">
        <v>1397</v>
      </c>
      <c r="AD605" s="48" t="s">
        <v>1397</v>
      </c>
      <c r="AE605" s="48" t="s">
        <v>1397</v>
      </c>
      <c r="AF605" s="48" t="s">
        <v>1397</v>
      </c>
      <c r="AG605" s="48" t="s">
        <v>1397</v>
      </c>
      <c r="AH605" s="48" t="s">
        <v>1397</v>
      </c>
      <c r="AI605" s="48" t="s">
        <v>1397</v>
      </c>
      <c r="AJ605" s="48" t="s">
        <v>1397</v>
      </c>
      <c r="AK605" s="48" t="s">
        <v>1397</v>
      </c>
      <c r="AL605" s="48" t="s">
        <v>1397</v>
      </c>
      <c r="AM605" s="48" t="s">
        <v>1397</v>
      </c>
      <c r="AN605" s="48" t="s">
        <v>1397</v>
      </c>
      <c r="AO605" s="48" t="s">
        <v>1397</v>
      </c>
      <c r="AP605" s="48" t="s">
        <v>1397</v>
      </c>
      <c r="AQ605" s="48" t="s">
        <v>1400</v>
      </c>
      <c r="AR605" s="48" t="s">
        <v>1400</v>
      </c>
      <c r="AS605" s="48" t="s">
        <v>1400</v>
      </c>
      <c r="AT605" s="48" t="s">
        <v>1400</v>
      </c>
      <c r="AU605" s="48" t="s">
        <v>1400</v>
      </c>
      <c r="AV605" s="48" t="s">
        <v>1400</v>
      </c>
      <c r="AW605" s="48" t="s">
        <v>1400</v>
      </c>
      <c r="AX605" s="48" t="s">
        <v>1400</v>
      </c>
      <c r="AY605" s="48" t="s">
        <v>1400</v>
      </c>
      <c r="AZ605" s="28" t="s">
        <v>1400</v>
      </c>
    </row>
    <row r="606" ht="15.75" customHeight="1">
      <c r="A606" s="40">
        <v>543.0</v>
      </c>
      <c r="B606" s="28" t="s">
        <v>2239</v>
      </c>
      <c r="C606" s="41"/>
      <c r="D606" s="42">
        <f t="array" ref="D606">index(systems,match($A606,INDEX(systems,0,1),),3)</f>
        <v>385.662</v>
      </c>
      <c r="E606" s="42">
        <f t="array" ref="E606">index(systems,match($A606,INDEX(systems,0,1),),4)</f>
        <v>240.871</v>
      </c>
      <c r="F606" s="43" t="str">
        <f>IFERROR(__xludf.DUMMYFUNCTION("let(row, match($B606&amp;if($C606&lt;&gt;"""","" [""&amp;$C606&amp;""]"",""""),index(nebulae,,2),0),join("","",iferror(round(index(nebulae,row,5)/2,3),1),iferror(round(index(nebulae,row,6)/2,3),1),0))"),"1,1,0")</f>
        <v>1,1,0</v>
      </c>
      <c r="G606" s="44" t="s">
        <v>2240</v>
      </c>
      <c r="H606" s="45">
        <f t="array" ref="H606">let(systemId,match(A606,index(systems,0,1),),refSystemId,match($H$1,index(systems,0,1),),x,index(systems,systemId,3),y,index(systems,systemId,4),refX,index(systems,refSystemId,3),refY,index(systems,refSystemId,4),round(sqrt((x-refX)^2+(y-refY)^2),3))</f>
        <v>454.702</v>
      </c>
      <c r="I606" s="41"/>
      <c r="J606" s="41"/>
      <c r="K606" s="28" t="s">
        <v>418</v>
      </c>
      <c r="L606" s="41"/>
      <c r="M606" s="41"/>
      <c r="N606" s="28" t="s">
        <v>1397</v>
      </c>
      <c r="O606" s="48" t="s">
        <v>1397</v>
      </c>
      <c r="P606" s="48" t="s">
        <v>1397</v>
      </c>
      <c r="Q606" s="48" t="s">
        <v>1397</v>
      </c>
      <c r="R606" s="48" t="s">
        <v>1397</v>
      </c>
      <c r="S606" s="48" t="s">
        <v>1397</v>
      </c>
      <c r="T606" s="48" t="s">
        <v>1397</v>
      </c>
      <c r="U606" s="48" t="s">
        <v>1397</v>
      </c>
      <c r="V606" s="48" t="s">
        <v>1397</v>
      </c>
      <c r="W606" s="48" t="s">
        <v>1397</v>
      </c>
      <c r="X606" s="48" t="s">
        <v>1397</v>
      </c>
      <c r="Y606" s="48" t="s">
        <v>1397</v>
      </c>
      <c r="Z606" s="48" t="s">
        <v>1397</v>
      </c>
      <c r="AA606" s="48" t="s">
        <v>1397</v>
      </c>
      <c r="AB606" s="48" t="s">
        <v>1397</v>
      </c>
      <c r="AC606" s="48" t="s">
        <v>1397</v>
      </c>
      <c r="AD606" s="48" t="s">
        <v>1397</v>
      </c>
      <c r="AE606" s="48" t="s">
        <v>1397</v>
      </c>
      <c r="AF606" s="48" t="s">
        <v>1397</v>
      </c>
      <c r="AG606" s="48" t="s">
        <v>1397</v>
      </c>
      <c r="AH606" s="48" t="s">
        <v>1397</v>
      </c>
      <c r="AI606" s="48" t="s">
        <v>1397</v>
      </c>
      <c r="AJ606" s="48" t="s">
        <v>1397</v>
      </c>
      <c r="AK606" s="48" t="s">
        <v>1397</v>
      </c>
      <c r="AL606" s="48" t="s">
        <v>1397</v>
      </c>
      <c r="AM606" s="48" t="s">
        <v>1397</v>
      </c>
      <c r="AN606" s="48" t="s">
        <v>1397</v>
      </c>
      <c r="AO606" s="48" t="s">
        <v>1397</v>
      </c>
      <c r="AP606" s="48" t="s">
        <v>1397</v>
      </c>
      <c r="AQ606" s="48" t="s">
        <v>1400</v>
      </c>
      <c r="AR606" s="48" t="s">
        <v>1400</v>
      </c>
      <c r="AS606" s="48" t="s">
        <v>1400</v>
      </c>
      <c r="AT606" s="48" t="s">
        <v>1400</v>
      </c>
      <c r="AU606" s="48" t="s">
        <v>1400</v>
      </c>
      <c r="AV606" s="48" t="s">
        <v>1400</v>
      </c>
      <c r="AW606" s="48" t="s">
        <v>1400</v>
      </c>
      <c r="AX606" s="48" t="s">
        <v>1400</v>
      </c>
      <c r="AY606" s="48" t="s">
        <v>1400</v>
      </c>
      <c r="AZ606" s="28" t="s">
        <v>1400</v>
      </c>
    </row>
    <row r="607" ht="15.75" customHeight="1">
      <c r="A607" s="40">
        <v>544.0</v>
      </c>
      <c r="B607" s="28" t="s">
        <v>2241</v>
      </c>
      <c r="C607" s="41"/>
      <c r="D607" s="42">
        <f t="array" ref="D607">index(systems,match($A607,INDEX(systems,0,1),),3)</f>
        <v>335.799</v>
      </c>
      <c r="E607" s="42">
        <f t="array" ref="E607">index(systems,match($A607,INDEX(systems,0,1),),4)</f>
        <v>-233.463</v>
      </c>
      <c r="F607" s="43" t="str">
        <f>IFERROR(__xludf.DUMMYFUNCTION("let(row, match($B607&amp;if($C607&lt;&gt;"""","" [""&amp;$C607&amp;""]"",""""),index(nebulae,,2),0),join("","",iferror(round(index(nebulae,row,5)/2,3),1),iferror(round(index(nebulae,row,6)/2,3),1),0))"),"1,1,0")</f>
        <v>1,1,0</v>
      </c>
      <c r="G607" s="44" t="s">
        <v>2242</v>
      </c>
      <c r="H607" s="45">
        <f t="array" ref="H607">let(systemId,match(A607,index(systems,0,1),),refSystemId,match($H$1,index(systems,0,1),),x,index(systems,systemId,3),y,index(systems,systemId,4),refX,index(systems,refSystemId,3),refY,index(systems,refSystemId,4),round(sqrt((x-refX)^2+(y-refY)^2),3))</f>
        <v>408.982</v>
      </c>
      <c r="I607" s="41"/>
      <c r="J607" s="28" t="s">
        <v>418</v>
      </c>
      <c r="K607" s="41"/>
      <c r="L607" s="41"/>
      <c r="M607" s="41"/>
      <c r="N607" s="28" t="s">
        <v>905</v>
      </c>
      <c r="O607" s="48" t="s">
        <v>2243</v>
      </c>
      <c r="P607" s="48" t="s">
        <v>2243</v>
      </c>
      <c r="Q607" s="48" t="s">
        <v>2243</v>
      </c>
      <c r="R607" s="48" t="s">
        <v>2243</v>
      </c>
      <c r="S607" s="48" t="s">
        <v>2243</v>
      </c>
      <c r="T607" s="48" t="s">
        <v>2243</v>
      </c>
      <c r="U607" s="48" t="s">
        <v>2243</v>
      </c>
      <c r="V607" s="48" t="s">
        <v>2243</v>
      </c>
      <c r="W607" s="48" t="s">
        <v>2243</v>
      </c>
      <c r="X607" s="48" t="s">
        <v>2243</v>
      </c>
      <c r="Y607" s="48" t="s">
        <v>2244</v>
      </c>
      <c r="Z607" s="48" t="s">
        <v>2244</v>
      </c>
      <c r="AA607" s="48" t="s">
        <v>2245</v>
      </c>
      <c r="AB607" s="48" t="s">
        <v>2245</v>
      </c>
      <c r="AC607" s="48" t="s">
        <v>2245</v>
      </c>
      <c r="AD607" s="48" t="s">
        <v>2245</v>
      </c>
      <c r="AE607" s="48" t="s">
        <v>2245</v>
      </c>
      <c r="AF607" s="48" t="s">
        <v>2245</v>
      </c>
      <c r="AG607" s="48" t="s">
        <v>2245</v>
      </c>
      <c r="AH607" s="48" t="s">
        <v>2245</v>
      </c>
      <c r="AI607" s="48" t="s">
        <v>2245</v>
      </c>
      <c r="AJ607" s="48" t="s">
        <v>2245</v>
      </c>
      <c r="AK607" s="48" t="s">
        <v>2245</v>
      </c>
      <c r="AL607" s="48" t="s">
        <v>2245</v>
      </c>
      <c r="AM607" s="48" t="s">
        <v>2245</v>
      </c>
      <c r="AN607" s="48" t="s">
        <v>2245</v>
      </c>
      <c r="AO607" s="48" t="s">
        <v>2244</v>
      </c>
      <c r="AP607" s="48" t="s">
        <v>2244</v>
      </c>
      <c r="AQ607" s="48" t="s">
        <v>2244</v>
      </c>
      <c r="AR607" s="48" t="s">
        <v>2244</v>
      </c>
      <c r="AS607" s="48" t="s">
        <v>2244</v>
      </c>
      <c r="AT607" s="48" t="s">
        <v>2244</v>
      </c>
      <c r="AU607" s="48" t="s">
        <v>2244</v>
      </c>
      <c r="AV607" s="52" t="s">
        <v>2244</v>
      </c>
      <c r="AW607" s="52" t="s">
        <v>2244</v>
      </c>
      <c r="AX607" s="52" t="s">
        <v>2244</v>
      </c>
      <c r="AY607" s="52" t="s">
        <v>2244</v>
      </c>
      <c r="AZ607" s="49" t="s">
        <v>2244</v>
      </c>
    </row>
    <row r="608" ht="15.75" customHeight="1">
      <c r="A608" s="40">
        <v>545.0</v>
      </c>
      <c r="B608" s="28" t="s">
        <v>2246</v>
      </c>
      <c r="C608" s="28" t="s">
        <v>2247</v>
      </c>
      <c r="D608" s="42">
        <f t="array" ref="D608">index(systems,match($A608,INDEX(systems,0,1),),3)</f>
        <v>1.54</v>
      </c>
      <c r="E608" s="42">
        <f t="array" ref="E608">index(systems,match($A608,INDEX(systems,0,1),),4)</f>
        <v>-50.974</v>
      </c>
      <c r="F608" s="43" t="str">
        <f>IFERROR(__xludf.DUMMYFUNCTION("let(row, match($B608&amp;if($C608&lt;&gt;"""","" [""&amp;$C608&amp;""]"",""""),index(nebulae,,2),0),join("","",iferror(round(index(nebulae,row,5)/2,3),1),iferror(round(index(nebulae,row,6)/2,3),1),0))"),"1,1,0")</f>
        <v>1,1,0</v>
      </c>
      <c r="G608" s="44" t="s">
        <v>2248</v>
      </c>
      <c r="H608" s="76">
        <f t="array" ref="H608">let(systemId,match(A608,index(systems,0,1),),refSystemId,match($H$1,index(systems,0,1),),x,index(systems,systemId,3),y,index(systems,systemId,4),refX,index(systems,refSystemId,3),refY,index(systems,refSystemId,4),round(sqrt((x-refX)^2+(y-refY)^2),3))</f>
        <v>50.997</v>
      </c>
      <c r="I608" s="46" t="s">
        <v>418</v>
      </c>
      <c r="J608" s="53"/>
      <c r="K608" s="53"/>
      <c r="L608" s="41"/>
      <c r="M608" s="28" t="s">
        <v>508</v>
      </c>
      <c r="N608" s="28" t="s">
        <v>509</v>
      </c>
      <c r="O608" s="48" t="s">
        <v>509</v>
      </c>
      <c r="P608" s="48" t="s">
        <v>509</v>
      </c>
      <c r="Q608" s="48" t="s">
        <v>509</v>
      </c>
      <c r="R608" s="48" t="s">
        <v>510</v>
      </c>
      <c r="S608" s="48" t="s">
        <v>509</v>
      </c>
      <c r="T608" s="28" t="s">
        <v>511</v>
      </c>
      <c r="U608" s="48" t="s">
        <v>541</v>
      </c>
      <c r="V608" s="48" t="s">
        <v>541</v>
      </c>
      <c r="W608" s="48" t="s">
        <v>541</v>
      </c>
      <c r="X608" s="48" t="s">
        <v>541</v>
      </c>
      <c r="Y608" s="48" t="s">
        <v>536</v>
      </c>
      <c r="Z608" s="48" t="s">
        <v>2249</v>
      </c>
      <c r="AA608" s="48" t="s">
        <v>515</v>
      </c>
      <c r="AB608" s="48" t="s">
        <v>515</v>
      </c>
      <c r="AC608" s="48" t="s">
        <v>515</v>
      </c>
      <c r="AD608" s="48" t="s">
        <v>515</v>
      </c>
      <c r="AE608" s="48" t="s">
        <v>515</v>
      </c>
      <c r="AF608" s="48" t="s">
        <v>515</v>
      </c>
      <c r="AG608" s="48" t="s">
        <v>515</v>
      </c>
      <c r="AH608" s="48" t="s">
        <v>418</v>
      </c>
      <c r="AI608" s="48" t="s">
        <v>418</v>
      </c>
      <c r="AJ608" s="48" t="s">
        <v>418</v>
      </c>
      <c r="AK608" s="48" t="s">
        <v>418</v>
      </c>
      <c r="AL608" s="48" t="s">
        <v>418</v>
      </c>
      <c r="AM608" s="48" t="s">
        <v>418</v>
      </c>
      <c r="AN608" s="48" t="s">
        <v>418</v>
      </c>
      <c r="AO608" s="48" t="s">
        <v>418</v>
      </c>
      <c r="AP608" s="48" t="s">
        <v>516</v>
      </c>
      <c r="AQ608" s="48" t="s">
        <v>516</v>
      </c>
      <c r="AR608" s="48" t="s">
        <v>517</v>
      </c>
      <c r="AS608" s="52" t="s">
        <v>766</v>
      </c>
      <c r="AT608" s="52" t="s">
        <v>766</v>
      </c>
      <c r="AU608" s="52" t="s">
        <v>766</v>
      </c>
      <c r="AV608" s="52" t="s">
        <v>766</v>
      </c>
      <c r="AW608" s="52" t="s">
        <v>766</v>
      </c>
      <c r="AX608" s="48" t="s">
        <v>931</v>
      </c>
      <c r="AY608" s="48" t="s">
        <v>541</v>
      </c>
      <c r="AZ608" s="28" t="s">
        <v>541</v>
      </c>
    </row>
    <row r="609" ht="15.75" customHeight="1">
      <c r="A609" s="40">
        <v>546.0</v>
      </c>
      <c r="B609" s="28" t="s">
        <v>2250</v>
      </c>
      <c r="C609" s="41"/>
      <c r="D609" s="42">
        <f t="array" ref="D609">index(systems,match($A609,INDEX(systems,0,1),),3)</f>
        <v>-489.077</v>
      </c>
      <c r="E609" s="42">
        <f t="array" ref="E609">index(systems,match($A609,INDEX(systems,0,1),),4)</f>
        <v>290.188</v>
      </c>
      <c r="F609" s="43" t="str">
        <f>IFERROR(__xludf.DUMMYFUNCTION("let(row, match($B609&amp;if($C609&lt;&gt;"""","" [""&amp;$C609&amp;""]"",""""),index(nebulae,,2),0),join("","",iferror(round(index(nebulae,row,5)/2,3),1),iferror(round(index(nebulae,row,6)/2,3),1),0))"),"1,1,0")</f>
        <v>1,1,0</v>
      </c>
      <c r="G609" s="44" t="s">
        <v>2251</v>
      </c>
      <c r="H609" s="45">
        <f t="array" ref="H609">let(systemId,match(A609,index(systems,0,1),),refSystemId,match($H$1,index(systems,0,1),),x,index(systems,systemId,3),y,index(systems,systemId,4),refX,index(systems,refSystemId,3),refY,index(systems,refSystemId,4),round(sqrt((x-refX)^2+(y-refY)^2),3))</f>
        <v>568.687</v>
      </c>
      <c r="I609" s="46" t="s">
        <v>408</v>
      </c>
      <c r="J609" s="46" t="s">
        <v>408</v>
      </c>
      <c r="K609" s="46" t="s">
        <v>408</v>
      </c>
      <c r="L609" s="46" t="s">
        <v>408</v>
      </c>
      <c r="M609" s="46" t="s">
        <v>408</v>
      </c>
      <c r="N609" s="28" t="s">
        <v>408</v>
      </c>
      <c r="O609" s="41"/>
      <c r="P609" s="48" t="s">
        <v>477</v>
      </c>
      <c r="Q609" s="48" t="s">
        <v>477</v>
      </c>
      <c r="R609" s="48" t="s">
        <v>477</v>
      </c>
      <c r="S609" s="48" t="s">
        <v>418</v>
      </c>
      <c r="T609" s="48" t="s">
        <v>418</v>
      </c>
      <c r="U609" s="48" t="s">
        <v>422</v>
      </c>
      <c r="V609" s="48" t="s">
        <v>422</v>
      </c>
      <c r="W609" s="48" t="s">
        <v>422</v>
      </c>
      <c r="X609" s="48" t="s">
        <v>422</v>
      </c>
      <c r="Y609" s="48" t="s">
        <v>422</v>
      </c>
      <c r="Z609" s="48" t="s">
        <v>422</v>
      </c>
      <c r="AA609" s="48" t="s">
        <v>422</v>
      </c>
      <c r="AB609" s="48" t="s">
        <v>422</v>
      </c>
      <c r="AC609" s="48" t="s">
        <v>422</v>
      </c>
      <c r="AD609" s="48" t="s">
        <v>422</v>
      </c>
      <c r="AE609" s="48" t="s">
        <v>422</v>
      </c>
      <c r="AF609" s="48" t="s">
        <v>422</v>
      </c>
      <c r="AG609" s="48" t="s">
        <v>422</v>
      </c>
      <c r="AH609" s="48" t="s">
        <v>422</v>
      </c>
      <c r="AI609" s="48" t="s">
        <v>422</v>
      </c>
      <c r="AJ609" s="48" t="s">
        <v>422</v>
      </c>
      <c r="AK609" s="48" t="s">
        <v>422</v>
      </c>
      <c r="AL609" s="48" t="s">
        <v>422</v>
      </c>
      <c r="AM609" s="48" t="s">
        <v>422</v>
      </c>
      <c r="AN609" s="48" t="s">
        <v>422</v>
      </c>
      <c r="AO609" s="48" t="s">
        <v>422</v>
      </c>
      <c r="AP609" s="48" t="s">
        <v>422</v>
      </c>
      <c r="AQ609" s="48" t="s">
        <v>422</v>
      </c>
      <c r="AR609" s="48" t="s">
        <v>422</v>
      </c>
      <c r="AS609" s="48" t="s">
        <v>422</v>
      </c>
      <c r="AT609" s="48" t="s">
        <v>422</v>
      </c>
      <c r="AU609" s="48" t="s">
        <v>422</v>
      </c>
      <c r="AV609" s="52" t="s">
        <v>422</v>
      </c>
      <c r="AW609" s="48" t="s">
        <v>422</v>
      </c>
      <c r="AX609" s="48" t="s">
        <v>422</v>
      </c>
      <c r="AY609" s="48" t="s">
        <v>422</v>
      </c>
      <c r="AZ609" s="28" t="s">
        <v>422</v>
      </c>
    </row>
    <row r="610" ht="15.75" customHeight="1">
      <c r="A610" s="40">
        <v>547.0</v>
      </c>
      <c r="B610" s="28" t="s">
        <v>2252</v>
      </c>
      <c r="C610" s="41"/>
      <c r="D610" s="42">
        <f t="array" ref="D610">index(systems,match($A610,INDEX(systems,0,1),),3)</f>
        <v>18.749</v>
      </c>
      <c r="E610" s="42">
        <f t="array" ref="E610">index(systems,match($A610,INDEX(systems,0,1),),4)</f>
        <v>-172.42</v>
      </c>
      <c r="F610" s="43" t="str">
        <f>IFERROR(__xludf.DUMMYFUNCTION("let(row, match($B610&amp;if($C610&lt;&gt;"""","" [""&amp;$C610&amp;""]"",""""),index(nebulae,,2),0),join("","",iferror(round(index(nebulae,row,5)/2,3),1),iferror(round(index(nebulae,row,6)/2,3),1),0))"),"1,1,0")</f>
        <v>1,1,0</v>
      </c>
      <c r="G610" s="44" t="s">
        <v>2253</v>
      </c>
      <c r="H610" s="45">
        <f t="array" ref="H610">let(systemId,match(A610,index(systems,0,1),),refSystemId,match($H$1,index(systems,0,1),),x,index(systems,systemId,3),y,index(systems,systemId,4),refX,index(systems,refSystemId,3),refY,index(systems,refSystemId,4),round(sqrt((x-refX)^2+(y-refY)^2),3))</f>
        <v>173.436</v>
      </c>
      <c r="I610" s="28" t="s">
        <v>408</v>
      </c>
      <c r="J610" s="48" t="s">
        <v>408</v>
      </c>
      <c r="K610" s="48" t="s">
        <v>408</v>
      </c>
      <c r="L610" s="48" t="s">
        <v>408</v>
      </c>
      <c r="M610" s="28" t="s">
        <v>408</v>
      </c>
      <c r="N610" s="28" t="s">
        <v>408</v>
      </c>
      <c r="O610" s="41"/>
      <c r="P610" s="48" t="s">
        <v>770</v>
      </c>
      <c r="Q610" s="48" t="s">
        <v>770</v>
      </c>
      <c r="R610" s="48" t="s">
        <v>770</v>
      </c>
      <c r="S610" s="48" t="s">
        <v>770</v>
      </c>
      <c r="T610" s="48" t="s">
        <v>770</v>
      </c>
      <c r="U610" s="48" t="s">
        <v>770</v>
      </c>
      <c r="V610" s="48" t="s">
        <v>770</v>
      </c>
      <c r="W610" s="48" t="s">
        <v>770</v>
      </c>
      <c r="X610" s="48" t="s">
        <v>770</v>
      </c>
      <c r="Y610" s="48" t="s">
        <v>422</v>
      </c>
      <c r="Z610" s="48" t="s">
        <v>422</v>
      </c>
      <c r="AA610" s="48" t="s">
        <v>422</v>
      </c>
      <c r="AB610" s="48" t="s">
        <v>422</v>
      </c>
      <c r="AC610" s="48" t="s">
        <v>422</v>
      </c>
      <c r="AD610" s="48" t="s">
        <v>422</v>
      </c>
      <c r="AE610" s="48" t="s">
        <v>422</v>
      </c>
      <c r="AF610" s="48" t="s">
        <v>422</v>
      </c>
      <c r="AG610" s="48" t="s">
        <v>422</v>
      </c>
      <c r="AH610" s="48" t="s">
        <v>422</v>
      </c>
      <c r="AI610" s="48" t="s">
        <v>422</v>
      </c>
      <c r="AJ610" s="48" t="s">
        <v>422</v>
      </c>
      <c r="AK610" s="48" t="s">
        <v>422</v>
      </c>
      <c r="AL610" s="48" t="s">
        <v>422</v>
      </c>
      <c r="AM610" s="48" t="s">
        <v>422</v>
      </c>
      <c r="AN610" s="48" t="s">
        <v>422</v>
      </c>
      <c r="AO610" s="48" t="s">
        <v>422</v>
      </c>
      <c r="AP610" s="48" t="s">
        <v>422</v>
      </c>
      <c r="AQ610" s="48" t="s">
        <v>422</v>
      </c>
      <c r="AR610" s="48" t="s">
        <v>422</v>
      </c>
      <c r="AS610" s="48" t="s">
        <v>422</v>
      </c>
      <c r="AT610" s="48" t="s">
        <v>422</v>
      </c>
      <c r="AU610" s="48" t="s">
        <v>422</v>
      </c>
      <c r="AV610" s="48" t="s">
        <v>422</v>
      </c>
      <c r="AW610" s="48" t="s">
        <v>422</v>
      </c>
      <c r="AX610" s="48" t="s">
        <v>422</v>
      </c>
      <c r="AY610" s="48" t="s">
        <v>422</v>
      </c>
      <c r="AZ610" s="28" t="s">
        <v>422</v>
      </c>
    </row>
    <row r="611" ht="15.75" customHeight="1">
      <c r="A611" s="40">
        <v>548.0</v>
      </c>
      <c r="B611" s="28" t="s">
        <v>2254</v>
      </c>
      <c r="C611" s="41"/>
      <c r="D611" s="42">
        <f t="array" ref="D611">index(systems,match($A611,INDEX(systems,0,1),),3)</f>
        <v>-454.406</v>
      </c>
      <c r="E611" s="42">
        <f t="array" ref="E611">index(systems,match($A611,INDEX(systems,0,1),),4)</f>
        <v>-44.649</v>
      </c>
      <c r="F611" s="43" t="str">
        <f>IFERROR(__xludf.DUMMYFUNCTION("let(row, match($B611&amp;if($C611&lt;&gt;"""","" [""&amp;$C611&amp;""]"",""""),index(nebulae,,2),0),join("","",iferror(round(index(nebulae,row,5)/2,3),1),iferror(round(index(nebulae,row,6)/2,3),1),0))"),"1,1,0")</f>
        <v>1,1,0</v>
      </c>
      <c r="G611" s="44" t="s">
        <v>2255</v>
      </c>
      <c r="H611" s="45">
        <f t="array" ref="H611">let(systemId,match(A611,index(systems,0,1),),refSystemId,match($H$1,index(systems,0,1),),x,index(systems,systemId,3),y,index(systems,systemId,4),refX,index(systems,refSystemId,3),refY,index(systems,refSystemId,4),round(sqrt((x-refX)^2+(y-refY)^2),3))</f>
        <v>456.594</v>
      </c>
      <c r="I611" s="46" t="s">
        <v>408</v>
      </c>
      <c r="J611" s="46" t="s">
        <v>408</v>
      </c>
      <c r="K611" s="46" t="s">
        <v>408</v>
      </c>
      <c r="L611" s="46" t="s">
        <v>408</v>
      </c>
      <c r="M611" s="46" t="s">
        <v>408</v>
      </c>
      <c r="N611" s="28" t="s">
        <v>408</v>
      </c>
      <c r="O611" s="41"/>
      <c r="P611" s="48" t="s">
        <v>949</v>
      </c>
      <c r="Q611" s="48" t="s">
        <v>949</v>
      </c>
      <c r="R611" s="48" t="s">
        <v>949</v>
      </c>
      <c r="S611" s="48" t="s">
        <v>418</v>
      </c>
      <c r="T611" s="48" t="s">
        <v>418</v>
      </c>
      <c r="U611" s="48" t="s">
        <v>418</v>
      </c>
      <c r="V611" s="48" t="s">
        <v>418</v>
      </c>
      <c r="W611" s="48" t="s">
        <v>418</v>
      </c>
      <c r="X611" s="48" t="s">
        <v>422</v>
      </c>
      <c r="Y611" s="48" t="s">
        <v>422</v>
      </c>
      <c r="Z611" s="48" t="s">
        <v>422</v>
      </c>
      <c r="AA611" s="48" t="s">
        <v>422</v>
      </c>
      <c r="AB611" s="48" t="s">
        <v>422</v>
      </c>
      <c r="AC611" s="48" t="s">
        <v>422</v>
      </c>
      <c r="AD611" s="48" t="s">
        <v>422</v>
      </c>
      <c r="AE611" s="48" t="s">
        <v>422</v>
      </c>
      <c r="AF611" s="48" t="s">
        <v>422</v>
      </c>
      <c r="AG611" s="48" t="s">
        <v>422</v>
      </c>
      <c r="AH611" s="48" t="s">
        <v>422</v>
      </c>
      <c r="AI611" s="48" t="s">
        <v>422</v>
      </c>
      <c r="AJ611" s="48" t="s">
        <v>422</v>
      </c>
      <c r="AK611" s="48" t="s">
        <v>422</v>
      </c>
      <c r="AL611" s="48" t="s">
        <v>422</v>
      </c>
      <c r="AM611" s="48" t="s">
        <v>422</v>
      </c>
      <c r="AN611" s="48" t="s">
        <v>422</v>
      </c>
      <c r="AO611" s="48" t="s">
        <v>422</v>
      </c>
      <c r="AP611" s="48" t="s">
        <v>422</v>
      </c>
      <c r="AQ611" s="48" t="s">
        <v>422</v>
      </c>
      <c r="AR611" s="48" t="s">
        <v>422</v>
      </c>
      <c r="AS611" s="48" t="s">
        <v>422</v>
      </c>
      <c r="AT611" s="48" t="s">
        <v>422</v>
      </c>
      <c r="AU611" s="48" t="s">
        <v>422</v>
      </c>
      <c r="AV611" s="48" t="s">
        <v>422</v>
      </c>
      <c r="AW611" s="48" t="s">
        <v>422</v>
      </c>
      <c r="AX611" s="48" t="s">
        <v>422</v>
      </c>
      <c r="AY611" s="48" t="s">
        <v>422</v>
      </c>
      <c r="AZ611" s="28" t="s">
        <v>422</v>
      </c>
    </row>
    <row r="612" ht="15.75" customHeight="1">
      <c r="A612" s="40">
        <v>549.0</v>
      </c>
      <c r="B612" s="28" t="s">
        <v>2256</v>
      </c>
      <c r="C612" s="41"/>
      <c r="D612" s="42">
        <f t="array" ref="D612">index(systems,match($A612,INDEX(systems,0,1),),3)</f>
        <v>202.397</v>
      </c>
      <c r="E612" s="42">
        <f t="array" ref="E612">index(systems,match($A612,INDEX(systems,0,1),),4)</f>
        <v>-31.328</v>
      </c>
      <c r="F612" s="43" t="str">
        <f>IFERROR(__xludf.DUMMYFUNCTION("let(row, match($B612&amp;if($C612&lt;&gt;"""","" [""&amp;$C612&amp;""]"",""""),index(nebulae,,2),0),join("","",iferror(round(index(nebulae,row,5)/2,3),1),iferror(round(index(nebulae,row,6)/2,3),1),0))"),"1,1,0")</f>
        <v>1,1,0</v>
      </c>
      <c r="G612" s="44" t="s">
        <v>2257</v>
      </c>
      <c r="H612" s="45">
        <f t="array" ref="H612">let(systemId,match(A612,index(systems,0,1),),refSystemId,match($H$1,index(systems,0,1),),x,index(systems,systemId,3),y,index(systems,systemId,4),refX,index(systems,refSystemId,3),refY,index(systems,refSystemId,4),round(sqrt((x-refX)^2+(y-refY)^2),3))</f>
        <v>204.807</v>
      </c>
      <c r="I612" s="53"/>
      <c r="J612" s="46" t="s">
        <v>418</v>
      </c>
      <c r="K612" s="46" t="s">
        <v>418</v>
      </c>
      <c r="L612" s="53"/>
      <c r="M612" s="46" t="s">
        <v>500</v>
      </c>
      <c r="N612" s="28" t="s">
        <v>555</v>
      </c>
      <c r="O612" s="48" t="s">
        <v>555</v>
      </c>
      <c r="P612" s="48" t="s">
        <v>555</v>
      </c>
      <c r="Q612" s="48" t="s">
        <v>555</v>
      </c>
      <c r="R612" s="48" t="s">
        <v>555</v>
      </c>
      <c r="S612" s="48" t="s">
        <v>555</v>
      </c>
      <c r="T612" s="48" t="s">
        <v>555</v>
      </c>
      <c r="U612" s="48" t="s">
        <v>555</v>
      </c>
      <c r="V612" s="48" t="s">
        <v>555</v>
      </c>
      <c r="W612" s="48" t="s">
        <v>555</v>
      </c>
      <c r="X612" s="48" t="s">
        <v>555</v>
      </c>
      <c r="Y612" s="48" t="s">
        <v>992</v>
      </c>
      <c r="Z612" s="48" t="s">
        <v>992</v>
      </c>
      <c r="AA612" s="48" t="s">
        <v>993</v>
      </c>
      <c r="AB612" s="48" t="s">
        <v>993</v>
      </c>
      <c r="AC612" s="48" t="s">
        <v>993</v>
      </c>
      <c r="AD612" s="48" t="s">
        <v>993</v>
      </c>
      <c r="AE612" s="48" t="s">
        <v>993</v>
      </c>
      <c r="AF612" s="48" t="s">
        <v>993</v>
      </c>
      <c r="AG612" s="48" t="s">
        <v>993</v>
      </c>
      <c r="AH612" s="48" t="s">
        <v>993</v>
      </c>
      <c r="AI612" s="48" t="s">
        <v>993</v>
      </c>
      <c r="AJ612" s="48" t="s">
        <v>993</v>
      </c>
      <c r="AK612" s="48" t="s">
        <v>993</v>
      </c>
      <c r="AL612" s="48" t="s">
        <v>993</v>
      </c>
      <c r="AM612" s="48" t="s">
        <v>993</v>
      </c>
      <c r="AN612" s="48" t="s">
        <v>993</v>
      </c>
      <c r="AO612" s="48" t="s">
        <v>992</v>
      </c>
      <c r="AP612" s="48" t="s">
        <v>992</v>
      </c>
      <c r="AQ612" s="48" t="s">
        <v>992</v>
      </c>
      <c r="AR612" s="48" t="s">
        <v>992</v>
      </c>
      <c r="AS612" s="52" t="s">
        <v>992</v>
      </c>
      <c r="AT612" s="52" t="s">
        <v>992</v>
      </c>
      <c r="AU612" s="52" t="s">
        <v>992</v>
      </c>
      <c r="AV612" s="52" t="s">
        <v>994</v>
      </c>
      <c r="AW612" s="48" t="s">
        <v>994</v>
      </c>
      <c r="AX612" s="48" t="s">
        <v>994</v>
      </c>
      <c r="AY612" s="48" t="s">
        <v>994</v>
      </c>
      <c r="AZ612" s="28" t="s">
        <v>994</v>
      </c>
    </row>
    <row r="613" ht="15.75" customHeight="1">
      <c r="A613" s="40">
        <v>550.0</v>
      </c>
      <c r="B613" s="28" t="s">
        <v>2258</v>
      </c>
      <c r="C613" s="41"/>
      <c r="D613" s="42">
        <f t="array" ref="D613">index(systems,match($A613,INDEX(systems,0,1),),3)</f>
        <v>332.933</v>
      </c>
      <c r="E613" s="42">
        <f t="array" ref="E613">index(systems,match($A613,INDEX(systems,0,1),),4)</f>
        <v>379.684</v>
      </c>
      <c r="F613" s="43" t="str">
        <f>IFERROR(__xludf.DUMMYFUNCTION("let(row, match($B613&amp;if($C613&lt;&gt;"""","" [""&amp;$C613&amp;""]"",""""),index(nebulae,,2),0),join("","",iferror(round(index(nebulae,row,5)/2,3),1),iferror(round(index(nebulae,row,6)/2,3),1),0))"),"1,1,0")</f>
        <v>1,1,0</v>
      </c>
      <c r="G613" s="44" t="s">
        <v>2259</v>
      </c>
      <c r="H613" s="45">
        <f t="array" ref="H613">let(systemId,match(A613,index(systems,0,1),),refSystemId,match($H$1,index(systems,0,1),),x,index(systems,systemId,3),y,index(systems,systemId,4),refX,index(systems,refSystemId,3),refY,index(systems,refSystemId,4),round(sqrt((x-refX)^2+(y-refY)^2),3))</f>
        <v>504.98</v>
      </c>
      <c r="I613" s="60" t="s">
        <v>408</v>
      </c>
      <c r="J613" s="60" t="s">
        <v>408</v>
      </c>
      <c r="K613" s="60" t="s">
        <v>408</v>
      </c>
      <c r="L613" s="41"/>
      <c r="M613" s="41"/>
      <c r="N613" s="28" t="s">
        <v>571</v>
      </c>
      <c r="O613" s="48" t="s">
        <v>571</v>
      </c>
      <c r="P613" s="48" t="s">
        <v>571</v>
      </c>
      <c r="Q613" s="48" t="s">
        <v>571</v>
      </c>
      <c r="R613" s="48" t="s">
        <v>571</v>
      </c>
      <c r="S613" s="48" t="s">
        <v>571</v>
      </c>
      <c r="T613" s="48" t="s">
        <v>571</v>
      </c>
      <c r="U613" s="48" t="s">
        <v>571</v>
      </c>
      <c r="V613" s="48" t="s">
        <v>571</v>
      </c>
      <c r="W613" s="48" t="s">
        <v>571</v>
      </c>
      <c r="X613" s="48" t="s">
        <v>571</v>
      </c>
      <c r="Y613" s="48" t="s">
        <v>572</v>
      </c>
      <c r="Z613" s="48" t="s">
        <v>572</v>
      </c>
      <c r="AA613" s="48" t="s">
        <v>572</v>
      </c>
      <c r="AB613" s="48" t="s">
        <v>572</v>
      </c>
      <c r="AC613" s="48" t="s">
        <v>572</v>
      </c>
      <c r="AD613" s="48" t="s">
        <v>572</v>
      </c>
      <c r="AE613" s="48" t="s">
        <v>572</v>
      </c>
      <c r="AF613" s="48" t="s">
        <v>572</v>
      </c>
      <c r="AG613" s="48" t="s">
        <v>572</v>
      </c>
      <c r="AH613" s="48" t="s">
        <v>572</v>
      </c>
      <c r="AI613" s="48" t="s">
        <v>572</v>
      </c>
      <c r="AJ613" s="48" t="s">
        <v>572</v>
      </c>
      <c r="AK613" s="48" t="s">
        <v>572</v>
      </c>
      <c r="AL613" s="48" t="s">
        <v>572</v>
      </c>
      <c r="AM613" s="48" t="s">
        <v>572</v>
      </c>
      <c r="AN613" s="48" t="s">
        <v>572</v>
      </c>
      <c r="AO613" s="48" t="s">
        <v>572</v>
      </c>
      <c r="AP613" s="48" t="s">
        <v>572</v>
      </c>
      <c r="AQ613" s="48" t="s">
        <v>572</v>
      </c>
      <c r="AR613" s="48" t="s">
        <v>572</v>
      </c>
      <c r="AS613" s="48" t="s">
        <v>572</v>
      </c>
      <c r="AT613" s="52" t="s">
        <v>572</v>
      </c>
      <c r="AU613" s="52" t="s">
        <v>572</v>
      </c>
      <c r="AV613" s="48" t="s">
        <v>572</v>
      </c>
      <c r="AW613" s="48" t="s">
        <v>572</v>
      </c>
      <c r="AX613" s="52" t="s">
        <v>572</v>
      </c>
      <c r="AY613" s="52" t="s">
        <v>572</v>
      </c>
      <c r="AZ613" s="28" t="s">
        <v>572</v>
      </c>
    </row>
    <row r="614" ht="15.75" customHeight="1">
      <c r="A614" s="40">
        <v>551.0</v>
      </c>
      <c r="B614" s="28" t="s">
        <v>2260</v>
      </c>
      <c r="C614" s="41"/>
      <c r="D614" s="42">
        <f t="array" ref="D614">index(systems,match($A614,INDEX(systems,0,1),),3)</f>
        <v>186.624</v>
      </c>
      <c r="E614" s="42">
        <f t="array" ref="E614">index(systems,match($A614,INDEX(systems,0,1),),4)</f>
        <v>-21.95</v>
      </c>
      <c r="F614" s="43" t="str">
        <f>IFERROR(__xludf.DUMMYFUNCTION("let(row, match($B614&amp;if($C614&lt;&gt;"""","" [""&amp;$C614&amp;""]"",""""),index(nebulae,,2),0),join("","",iferror(round(index(nebulae,row,5)/2,3),1),iferror(round(index(nebulae,row,6)/2,3),1),0))"),"1,1,0")</f>
        <v>1,1,0</v>
      </c>
      <c r="G614" s="44" t="s">
        <v>2261</v>
      </c>
      <c r="H614" s="45">
        <f t="array" ref="H614">let(systemId,match(A614,index(systems,0,1),),refSystemId,match($H$1,index(systems,0,1),),x,index(systems,systemId,3),y,index(systems,systemId,4),refX,index(systems,refSystemId,3),refY,index(systems,refSystemId,4),round(sqrt((x-refX)^2+(y-refY)^2),3))</f>
        <v>187.91</v>
      </c>
      <c r="I614" s="46" t="s">
        <v>408</v>
      </c>
      <c r="J614" s="46" t="s">
        <v>408</v>
      </c>
      <c r="K614" s="46" t="s">
        <v>408</v>
      </c>
      <c r="L614" s="47" t="s">
        <v>408</v>
      </c>
      <c r="M614" s="46" t="s">
        <v>408</v>
      </c>
      <c r="N614" s="28" t="s">
        <v>408</v>
      </c>
      <c r="O614" s="41"/>
      <c r="P614" s="48" t="s">
        <v>555</v>
      </c>
      <c r="Q614" s="48" t="s">
        <v>555</v>
      </c>
      <c r="R614" s="48" t="s">
        <v>555</v>
      </c>
      <c r="S614" s="48" t="s">
        <v>555</v>
      </c>
      <c r="T614" s="48" t="s">
        <v>555</v>
      </c>
      <c r="U614" s="48" t="s">
        <v>422</v>
      </c>
      <c r="V614" s="48" t="s">
        <v>422</v>
      </c>
      <c r="W614" s="48" t="s">
        <v>422</v>
      </c>
      <c r="X614" s="48" t="s">
        <v>422</v>
      </c>
      <c r="Y614" s="48" t="s">
        <v>422</v>
      </c>
      <c r="Z614" s="48" t="s">
        <v>422</v>
      </c>
      <c r="AA614" s="48" t="s">
        <v>422</v>
      </c>
      <c r="AB614" s="48" t="s">
        <v>422</v>
      </c>
      <c r="AC614" s="48" t="s">
        <v>422</v>
      </c>
      <c r="AD614" s="48" t="s">
        <v>422</v>
      </c>
      <c r="AE614" s="48" t="s">
        <v>422</v>
      </c>
      <c r="AF614" s="48" t="s">
        <v>422</v>
      </c>
      <c r="AG614" s="48" t="s">
        <v>422</v>
      </c>
      <c r="AH614" s="48" t="s">
        <v>422</v>
      </c>
      <c r="AI614" s="48" t="s">
        <v>422</v>
      </c>
      <c r="AJ614" s="48" t="s">
        <v>422</v>
      </c>
      <c r="AK614" s="48" t="s">
        <v>422</v>
      </c>
      <c r="AL614" s="48" t="s">
        <v>422</v>
      </c>
      <c r="AM614" s="48" t="s">
        <v>422</v>
      </c>
      <c r="AN614" s="48" t="s">
        <v>422</v>
      </c>
      <c r="AO614" s="48" t="s">
        <v>422</v>
      </c>
      <c r="AP614" s="48" t="s">
        <v>422</v>
      </c>
      <c r="AQ614" s="48" t="s">
        <v>422</v>
      </c>
      <c r="AR614" s="48" t="s">
        <v>422</v>
      </c>
      <c r="AS614" s="48" t="s">
        <v>422</v>
      </c>
      <c r="AT614" s="48" t="s">
        <v>422</v>
      </c>
      <c r="AU614" s="48" t="s">
        <v>422</v>
      </c>
      <c r="AV614" s="48" t="s">
        <v>422</v>
      </c>
      <c r="AW614" s="48" t="s">
        <v>422</v>
      </c>
      <c r="AX614" s="48" t="s">
        <v>422</v>
      </c>
      <c r="AY614" s="48" t="s">
        <v>422</v>
      </c>
      <c r="AZ614" s="28" t="s">
        <v>422</v>
      </c>
    </row>
    <row r="615" ht="15.75" customHeight="1">
      <c r="A615" s="40">
        <v>552.0</v>
      </c>
      <c r="B615" s="28" t="s">
        <v>2262</v>
      </c>
      <c r="C615" s="41"/>
      <c r="D615" s="42">
        <f t="array" ref="D615">index(systems,match($A615,INDEX(systems,0,1),),3)</f>
        <v>336.035</v>
      </c>
      <c r="E615" s="42">
        <f t="array" ref="E615">index(systems,match($A615,INDEX(systems,0,1),),4)</f>
        <v>56.042</v>
      </c>
      <c r="F615" s="43" t="str">
        <f>IFERROR(__xludf.DUMMYFUNCTION("let(row, match($B615&amp;if($C615&lt;&gt;"""","" [""&amp;$C615&amp;""]"",""""),index(nebulae,,2),0),join("","",iferror(round(index(nebulae,row,5)/2,3),1),iferror(round(index(nebulae,row,6)/2,3),1),0))"),"1,1,0")</f>
        <v>1,1,0</v>
      </c>
      <c r="G615" s="44" t="s">
        <v>2263</v>
      </c>
      <c r="H615" s="45">
        <f t="array" ref="H615">let(systemId,match(A615,index(systems,0,1),),refSystemId,match($H$1,index(systems,0,1),),x,index(systems,systemId,3),y,index(systems,systemId,4),refX,index(systems,refSystemId,3),refY,index(systems,refSystemId,4),round(sqrt((x-refX)^2+(y-refY)^2),3))</f>
        <v>340.676</v>
      </c>
      <c r="I615" s="41"/>
      <c r="J615" s="41"/>
      <c r="K615" s="28" t="s">
        <v>418</v>
      </c>
      <c r="L615" s="41"/>
      <c r="M615" s="41"/>
      <c r="N615" s="28" t="s">
        <v>2050</v>
      </c>
      <c r="O615" s="48" t="s">
        <v>2050</v>
      </c>
      <c r="P615" s="48" t="s">
        <v>2050</v>
      </c>
      <c r="Q615" s="48" t="s">
        <v>2050</v>
      </c>
      <c r="R615" s="48" t="s">
        <v>2050</v>
      </c>
      <c r="S615" s="48" t="s">
        <v>2050</v>
      </c>
      <c r="T615" s="48" t="s">
        <v>2050</v>
      </c>
      <c r="U615" s="52" t="s">
        <v>1469</v>
      </c>
      <c r="V615" s="52" t="s">
        <v>1469</v>
      </c>
      <c r="W615" s="48" t="s">
        <v>1469</v>
      </c>
      <c r="X615" s="52" t="s">
        <v>855</v>
      </c>
      <c r="Y615" s="48" t="s">
        <v>1470</v>
      </c>
      <c r="Z615" s="48" t="s">
        <v>1470</v>
      </c>
      <c r="AA615" s="48" t="s">
        <v>1471</v>
      </c>
      <c r="AB615" s="48" t="s">
        <v>1471</v>
      </c>
      <c r="AC615" s="48" t="s">
        <v>1471</v>
      </c>
      <c r="AD615" s="48" t="s">
        <v>1471</v>
      </c>
      <c r="AE615" s="48" t="s">
        <v>1471</v>
      </c>
      <c r="AF615" s="48" t="s">
        <v>1471</v>
      </c>
      <c r="AG615" s="48" t="s">
        <v>1471</v>
      </c>
      <c r="AH615" s="48" t="s">
        <v>1471</v>
      </c>
      <c r="AI615" s="48" t="s">
        <v>1471</v>
      </c>
      <c r="AJ615" s="48" t="s">
        <v>1471</v>
      </c>
      <c r="AK615" s="48" t="s">
        <v>1471</v>
      </c>
      <c r="AL615" s="48" t="s">
        <v>1471</v>
      </c>
      <c r="AM615" s="48" t="s">
        <v>1471</v>
      </c>
      <c r="AN615" s="48" t="s">
        <v>1471</v>
      </c>
      <c r="AO615" s="48" t="s">
        <v>1470</v>
      </c>
      <c r="AP615" s="48" t="s">
        <v>1470</v>
      </c>
      <c r="AQ615" s="48" t="s">
        <v>1470</v>
      </c>
      <c r="AR615" s="48" t="s">
        <v>1470</v>
      </c>
      <c r="AS615" s="48" t="s">
        <v>1470</v>
      </c>
      <c r="AT615" s="48" t="s">
        <v>1470</v>
      </c>
      <c r="AU615" s="48" t="s">
        <v>1470</v>
      </c>
      <c r="AV615" s="48" t="s">
        <v>1470</v>
      </c>
      <c r="AW615" s="48" t="s">
        <v>1470</v>
      </c>
      <c r="AX615" s="48" t="s">
        <v>1641</v>
      </c>
      <c r="AY615" s="48" t="s">
        <v>1641</v>
      </c>
      <c r="AZ615" s="28" t="s">
        <v>1641</v>
      </c>
    </row>
    <row r="616" ht="15.75" customHeight="1">
      <c r="A616" s="40">
        <v>553.0</v>
      </c>
      <c r="B616" s="28" t="s">
        <v>2264</v>
      </c>
      <c r="C616" s="41"/>
      <c r="D616" s="42">
        <f t="array" ref="D616">index(systems,match($A616,INDEX(systems,0,1),),3)</f>
        <v>169.583</v>
      </c>
      <c r="E616" s="42">
        <f t="array" ref="E616">index(systems,match($A616,INDEX(systems,0,1),),4)</f>
        <v>-287.756</v>
      </c>
      <c r="F616" s="43" t="str">
        <f>IFERROR(__xludf.DUMMYFUNCTION("let(row, match($B616&amp;if($C616&lt;&gt;"""","" [""&amp;$C616&amp;""]"",""""),index(nebulae,,2),0),join("","",iferror(round(index(nebulae,row,5)/2,3),1),iferror(round(index(nebulae,row,6)/2,3),1),0))"),"1,1,0")</f>
        <v>1,1,0</v>
      </c>
      <c r="G616" s="44" t="s">
        <v>2265</v>
      </c>
      <c r="H616" s="45">
        <f t="array" ref="H616">let(systemId,match(A616,index(systems,0,1),),refSystemId,match($H$1,index(systems,0,1),),x,index(systems,systemId,3),y,index(systems,systemId,4),refX,index(systems,refSystemId,3),refY,index(systems,refSystemId,4),round(sqrt((x-refX)^2+(y-refY)^2),3))</f>
        <v>334.009</v>
      </c>
      <c r="I616" s="46" t="s">
        <v>408</v>
      </c>
      <c r="J616" s="46" t="s">
        <v>408</v>
      </c>
      <c r="K616" s="46" t="s">
        <v>408</v>
      </c>
      <c r="L616" s="46" t="s">
        <v>408</v>
      </c>
      <c r="M616" s="46" t="s">
        <v>408</v>
      </c>
      <c r="N616" s="28" t="s">
        <v>408</v>
      </c>
      <c r="O616" s="41"/>
      <c r="P616" s="48" t="s">
        <v>491</v>
      </c>
      <c r="Q616" s="48" t="s">
        <v>491</v>
      </c>
      <c r="R616" s="48" t="s">
        <v>491</v>
      </c>
      <c r="S616" s="48" t="s">
        <v>491</v>
      </c>
      <c r="T616" s="48" t="s">
        <v>491</v>
      </c>
      <c r="U616" s="48" t="s">
        <v>491</v>
      </c>
      <c r="V616" s="48" t="s">
        <v>491</v>
      </c>
      <c r="W616" s="48" t="s">
        <v>491</v>
      </c>
      <c r="X616" s="48" t="s">
        <v>422</v>
      </c>
      <c r="Y616" s="48" t="s">
        <v>422</v>
      </c>
      <c r="Z616" s="48" t="s">
        <v>422</v>
      </c>
      <c r="AA616" s="48" t="s">
        <v>422</v>
      </c>
      <c r="AB616" s="48" t="s">
        <v>422</v>
      </c>
      <c r="AC616" s="48" t="s">
        <v>422</v>
      </c>
      <c r="AD616" s="48" t="s">
        <v>422</v>
      </c>
      <c r="AE616" s="48" t="s">
        <v>422</v>
      </c>
      <c r="AF616" s="48" t="s">
        <v>422</v>
      </c>
      <c r="AG616" s="48" t="s">
        <v>422</v>
      </c>
      <c r="AH616" s="48" t="s">
        <v>422</v>
      </c>
      <c r="AI616" s="48" t="s">
        <v>422</v>
      </c>
      <c r="AJ616" s="48" t="s">
        <v>422</v>
      </c>
      <c r="AK616" s="48" t="s">
        <v>422</v>
      </c>
      <c r="AL616" s="48" t="s">
        <v>422</v>
      </c>
      <c r="AM616" s="48" t="s">
        <v>422</v>
      </c>
      <c r="AN616" s="48" t="s">
        <v>422</v>
      </c>
      <c r="AO616" s="48" t="s">
        <v>422</v>
      </c>
      <c r="AP616" s="48" t="s">
        <v>422</v>
      </c>
      <c r="AQ616" s="48" t="s">
        <v>422</v>
      </c>
      <c r="AR616" s="48" t="s">
        <v>422</v>
      </c>
      <c r="AS616" s="48" t="s">
        <v>422</v>
      </c>
      <c r="AT616" s="48" t="s">
        <v>422</v>
      </c>
      <c r="AU616" s="48" t="s">
        <v>422</v>
      </c>
      <c r="AV616" s="48" t="s">
        <v>422</v>
      </c>
      <c r="AW616" s="48" t="s">
        <v>422</v>
      </c>
      <c r="AX616" s="48" t="s">
        <v>422</v>
      </c>
      <c r="AY616" s="48" t="s">
        <v>422</v>
      </c>
      <c r="AZ616" s="28" t="s">
        <v>422</v>
      </c>
    </row>
    <row r="617" ht="15.75" customHeight="1">
      <c r="A617" s="40">
        <v>554.0</v>
      </c>
      <c r="B617" s="28" t="s">
        <v>2266</v>
      </c>
      <c r="C617" s="41"/>
      <c r="D617" s="42">
        <f t="array" ref="D617">index(systems,match($A617,INDEX(systems,0,1),),3)</f>
        <v>17.531</v>
      </c>
      <c r="E617" s="42">
        <f t="array" ref="E617">index(systems,match($A617,INDEX(systems,0,1),),4)</f>
        <v>366.005</v>
      </c>
      <c r="F617" s="43" t="str">
        <f>IFERROR(__xludf.DUMMYFUNCTION("let(row, match($B617&amp;if($C617&lt;&gt;"""","" [""&amp;$C617&amp;""]"",""""),index(nebulae,,2),0),join("","",iferror(round(index(nebulae,row,5)/2,3),1),iferror(round(index(nebulae,row,6)/2,3),1),0))"),"1,1,0")</f>
        <v>1,1,0</v>
      </c>
      <c r="G617" s="44" t="s">
        <v>2267</v>
      </c>
      <c r="H617" s="45">
        <f t="array" ref="H617">let(systemId,match(A617,index(systems,0,1),),refSystemId,match($H$1,index(systems,0,1),),x,index(systems,systemId,3),y,index(systems,systemId,4),refX,index(systems,refSystemId,3),refY,index(systems,refSystemId,4),round(sqrt((x-refX)^2+(y-refY)^2),3))</f>
        <v>366.425</v>
      </c>
      <c r="I617" s="28" t="s">
        <v>408</v>
      </c>
      <c r="J617" s="28" t="s">
        <v>408</v>
      </c>
      <c r="K617" s="28" t="s">
        <v>408</v>
      </c>
      <c r="L617" s="48" t="s">
        <v>408</v>
      </c>
      <c r="M617" s="48" t="s">
        <v>408</v>
      </c>
      <c r="N617" s="28" t="s">
        <v>408</v>
      </c>
      <c r="O617" s="41"/>
      <c r="P617" s="48" t="s">
        <v>846</v>
      </c>
      <c r="Q617" s="48" t="s">
        <v>846</v>
      </c>
      <c r="R617" s="48" t="s">
        <v>846</v>
      </c>
      <c r="S617" s="48" t="s">
        <v>846</v>
      </c>
      <c r="T617" s="48" t="s">
        <v>846</v>
      </c>
      <c r="U617" s="48" t="s">
        <v>846</v>
      </c>
      <c r="V617" s="48" t="s">
        <v>422</v>
      </c>
      <c r="W617" s="48" t="s">
        <v>422</v>
      </c>
      <c r="X617" s="48" t="s">
        <v>422</v>
      </c>
      <c r="Y617" s="48" t="s">
        <v>422</v>
      </c>
      <c r="Z617" s="48" t="s">
        <v>422</v>
      </c>
      <c r="AA617" s="48" t="s">
        <v>422</v>
      </c>
      <c r="AB617" s="48" t="s">
        <v>422</v>
      </c>
      <c r="AC617" s="48" t="s">
        <v>422</v>
      </c>
      <c r="AD617" s="48" t="s">
        <v>422</v>
      </c>
      <c r="AE617" s="48" t="s">
        <v>422</v>
      </c>
      <c r="AF617" s="48" t="s">
        <v>422</v>
      </c>
      <c r="AG617" s="48" t="s">
        <v>422</v>
      </c>
      <c r="AH617" s="48" t="s">
        <v>422</v>
      </c>
      <c r="AI617" s="48" t="s">
        <v>422</v>
      </c>
      <c r="AJ617" s="48" t="s">
        <v>422</v>
      </c>
      <c r="AK617" s="48" t="s">
        <v>422</v>
      </c>
      <c r="AL617" s="48" t="s">
        <v>422</v>
      </c>
      <c r="AM617" s="48" t="s">
        <v>422</v>
      </c>
      <c r="AN617" s="48" t="s">
        <v>422</v>
      </c>
      <c r="AO617" s="48" t="s">
        <v>422</v>
      </c>
      <c r="AP617" s="48" t="s">
        <v>422</v>
      </c>
      <c r="AQ617" s="48" t="s">
        <v>422</v>
      </c>
      <c r="AR617" s="48" t="s">
        <v>422</v>
      </c>
      <c r="AS617" s="48" t="s">
        <v>422</v>
      </c>
      <c r="AT617" s="48" t="s">
        <v>422</v>
      </c>
      <c r="AU617" s="48" t="s">
        <v>422</v>
      </c>
      <c r="AV617" s="48" t="s">
        <v>422</v>
      </c>
      <c r="AW617" s="48" t="s">
        <v>422</v>
      </c>
      <c r="AX617" s="48" t="s">
        <v>422</v>
      </c>
      <c r="AY617" s="48" t="s">
        <v>422</v>
      </c>
      <c r="AZ617" s="28" t="s">
        <v>422</v>
      </c>
    </row>
    <row r="618" ht="15.75" customHeight="1">
      <c r="A618" s="40">
        <v>555.0</v>
      </c>
      <c r="B618" s="28" t="s">
        <v>2268</v>
      </c>
      <c r="C618" s="28" t="s">
        <v>2269</v>
      </c>
      <c r="D618" s="42">
        <f t="array" ref="D618">index(systems,match($A618,INDEX(systems,0,1),),3)</f>
        <v>-180.694</v>
      </c>
      <c r="E618" s="42">
        <f t="array" ref="E618">index(systems,match($A618,INDEX(systems,0,1),),4)</f>
        <v>90.425</v>
      </c>
      <c r="F618" s="43" t="str">
        <f>IFERROR(__xludf.DUMMYFUNCTION("let(row, match($B618&amp;if($C618&lt;&gt;"""","" [""&amp;$C618&amp;""]"",""""),index(nebulae,,2),0),join("","",iferror(round(index(nebulae,row,5)/2,3),1),iferror(round(index(nebulae,row,6)/2,3),1),0))"),"1,1,0")</f>
        <v>1,1,0</v>
      </c>
      <c r="G618" s="44" t="s">
        <v>2270</v>
      </c>
      <c r="H618" s="45">
        <f t="array" ref="H618">let(systemId,match(A618,index(systems,0,1),),refSystemId,match($H$1,index(systems,0,1),),x,index(systems,systemId,3),y,index(systems,systemId,4),refX,index(systems,refSystemId,3),refY,index(systems,refSystemId,4),round(sqrt((x-refX)^2+(y-refY)^2),3))</f>
        <v>202.057</v>
      </c>
      <c r="I618" s="46" t="s">
        <v>408</v>
      </c>
      <c r="J618" s="46" t="s">
        <v>408</v>
      </c>
      <c r="K618" s="46" t="s">
        <v>408</v>
      </c>
      <c r="L618" s="46" t="s">
        <v>408</v>
      </c>
      <c r="M618" s="47" t="s">
        <v>408</v>
      </c>
      <c r="N618" s="28" t="s">
        <v>408</v>
      </c>
      <c r="O618" s="48" t="s">
        <v>671</v>
      </c>
      <c r="P618" s="48" t="s">
        <v>671</v>
      </c>
      <c r="Q618" s="48" t="s">
        <v>671</v>
      </c>
      <c r="R618" s="48" t="s">
        <v>671</v>
      </c>
      <c r="S618" s="48" t="s">
        <v>671</v>
      </c>
      <c r="T618" s="48" t="s">
        <v>671</v>
      </c>
      <c r="U618" s="48" t="s">
        <v>671</v>
      </c>
      <c r="V618" s="48" t="s">
        <v>671</v>
      </c>
      <c r="W618" s="48" t="s">
        <v>671</v>
      </c>
      <c r="X618" s="48" t="s">
        <v>671</v>
      </c>
      <c r="Y618" s="48" t="s">
        <v>480</v>
      </c>
      <c r="Z618" s="48" t="s">
        <v>480</v>
      </c>
      <c r="AA618" s="48" t="s">
        <v>1685</v>
      </c>
      <c r="AB618" s="48" t="s">
        <v>1685</v>
      </c>
      <c r="AC618" s="48" t="s">
        <v>1685</v>
      </c>
      <c r="AD618" s="48" t="s">
        <v>1685</v>
      </c>
      <c r="AE618" s="48" t="s">
        <v>1685</v>
      </c>
      <c r="AF618" s="48" t="s">
        <v>1685</v>
      </c>
      <c r="AG618" s="48" t="s">
        <v>1685</v>
      </c>
      <c r="AH618" s="48" t="s">
        <v>1686</v>
      </c>
      <c r="AI618" s="48" t="s">
        <v>1201</v>
      </c>
      <c r="AJ618" s="48" t="s">
        <v>1201</v>
      </c>
      <c r="AK618" s="48" t="s">
        <v>1201</v>
      </c>
      <c r="AL618" s="48" t="s">
        <v>1201</v>
      </c>
      <c r="AM618" s="48" t="s">
        <v>1201</v>
      </c>
      <c r="AN618" s="48" t="s">
        <v>1201</v>
      </c>
      <c r="AO618" s="48" t="s">
        <v>1201</v>
      </c>
      <c r="AP618" s="48" t="s">
        <v>1201</v>
      </c>
      <c r="AQ618" s="48" t="s">
        <v>1201</v>
      </c>
      <c r="AR618" s="48" t="s">
        <v>1201</v>
      </c>
      <c r="AS618" s="48" t="s">
        <v>1201</v>
      </c>
      <c r="AT618" s="48" t="s">
        <v>455</v>
      </c>
      <c r="AU618" s="48" t="s">
        <v>455</v>
      </c>
      <c r="AV618" s="48" t="s">
        <v>455</v>
      </c>
      <c r="AW618" s="48" t="s">
        <v>455</v>
      </c>
      <c r="AX618" s="48" t="s">
        <v>605</v>
      </c>
      <c r="AY618" s="48" t="s">
        <v>605</v>
      </c>
      <c r="AZ618" s="28" t="s">
        <v>605</v>
      </c>
    </row>
    <row r="619" ht="15.75" customHeight="1">
      <c r="A619" s="40">
        <v>556.0</v>
      </c>
      <c r="B619" s="28" t="s">
        <v>2271</v>
      </c>
      <c r="C619" s="41"/>
      <c r="D619" s="42">
        <f t="array" ref="D619">index(systems,match($A619,INDEX(systems,0,1),),3)</f>
        <v>227.989</v>
      </c>
      <c r="E619" s="42">
        <f t="array" ref="E619">index(systems,match($A619,INDEX(systems,0,1),),4)</f>
        <v>379.415</v>
      </c>
      <c r="F619" s="43" t="str">
        <f>IFERROR(__xludf.DUMMYFUNCTION("let(row, match($B619&amp;if($C619&lt;&gt;"""","" [""&amp;$C619&amp;""]"",""""),index(nebulae,,2),0),join("","",iferror(round(index(nebulae,row,5)/2,3),1),iferror(round(index(nebulae,row,6)/2,3),1),0))"),"1,1,0")</f>
        <v>1,1,0</v>
      </c>
      <c r="G619" s="44" t="s">
        <v>2272</v>
      </c>
      <c r="H619" s="45">
        <f t="array" ref="H619">let(systemId,match(A619,index(systems,0,1),),refSystemId,match($H$1,index(systems,0,1),),x,index(systems,systemId,3),y,index(systems,systemId,4),refX,index(systems,refSystemId,3),refY,index(systems,refSystemId,4),round(sqrt((x-refX)^2+(y-refY)^2),3))</f>
        <v>442.645</v>
      </c>
      <c r="I619" s="62" t="s">
        <v>408</v>
      </c>
      <c r="J619" s="62" t="s">
        <v>408</v>
      </c>
      <c r="K619" s="62" t="s">
        <v>408</v>
      </c>
      <c r="L619" s="53"/>
      <c r="M619" s="53"/>
      <c r="N619" s="28" t="s">
        <v>960</v>
      </c>
      <c r="O619" s="48" t="s">
        <v>960</v>
      </c>
      <c r="P619" s="48" t="s">
        <v>960</v>
      </c>
      <c r="Q619" s="48" t="s">
        <v>960</v>
      </c>
      <c r="R619" s="48" t="s">
        <v>960</v>
      </c>
      <c r="S619" s="48" t="s">
        <v>960</v>
      </c>
      <c r="T619" s="48" t="s">
        <v>960</v>
      </c>
      <c r="U619" s="48" t="s">
        <v>960</v>
      </c>
      <c r="V619" s="48" t="s">
        <v>960</v>
      </c>
      <c r="W619" s="48" t="s">
        <v>960</v>
      </c>
      <c r="X619" s="48" t="s">
        <v>960</v>
      </c>
      <c r="Y619" s="48" t="s">
        <v>960</v>
      </c>
      <c r="Z619" s="48" t="s">
        <v>960</v>
      </c>
      <c r="AA619" s="48" t="s">
        <v>960</v>
      </c>
      <c r="AB619" s="48" t="s">
        <v>960</v>
      </c>
      <c r="AC619" s="48" t="s">
        <v>960</v>
      </c>
      <c r="AD619" s="48" t="s">
        <v>730</v>
      </c>
      <c r="AE619" s="48" t="s">
        <v>730</v>
      </c>
      <c r="AF619" s="48" t="s">
        <v>730</v>
      </c>
      <c r="AG619" s="48" t="s">
        <v>1462</v>
      </c>
      <c r="AH619" s="48" t="s">
        <v>1462</v>
      </c>
      <c r="AI619" s="48" t="s">
        <v>1462</v>
      </c>
      <c r="AJ619" s="48" t="s">
        <v>731</v>
      </c>
      <c r="AK619" s="48" t="s">
        <v>731</v>
      </c>
      <c r="AL619" s="48" t="s">
        <v>731</v>
      </c>
      <c r="AM619" s="48" t="s">
        <v>731</v>
      </c>
      <c r="AN619" s="48" t="s">
        <v>960</v>
      </c>
      <c r="AO619" s="48" t="s">
        <v>960</v>
      </c>
      <c r="AP619" s="48" t="s">
        <v>960</v>
      </c>
      <c r="AQ619" s="48" t="s">
        <v>960</v>
      </c>
      <c r="AR619" s="48" t="s">
        <v>960</v>
      </c>
      <c r="AS619" s="48" t="s">
        <v>960</v>
      </c>
      <c r="AT619" s="48" t="s">
        <v>960</v>
      </c>
      <c r="AU619" s="48" t="s">
        <v>960</v>
      </c>
      <c r="AV619" s="48" t="s">
        <v>960</v>
      </c>
      <c r="AW619" s="48" t="s">
        <v>960</v>
      </c>
      <c r="AX619" s="48" t="s">
        <v>960</v>
      </c>
      <c r="AY619" s="48" t="s">
        <v>960</v>
      </c>
      <c r="AZ619" s="28" t="s">
        <v>960</v>
      </c>
    </row>
    <row r="620" ht="15.75" customHeight="1">
      <c r="A620" s="40">
        <v>557.0</v>
      </c>
      <c r="B620" s="28" t="s">
        <v>2273</v>
      </c>
      <c r="C620" s="41"/>
      <c r="D620" s="42">
        <f t="array" ref="D620">index(systems,match($A620,INDEX(systems,0,1),),3)</f>
        <v>-331.454</v>
      </c>
      <c r="E620" s="42">
        <f t="array" ref="E620">index(systems,match($A620,INDEX(systems,0,1),),4)</f>
        <v>166.945</v>
      </c>
      <c r="F620" s="43" t="str">
        <f>IFERROR(__xludf.DUMMYFUNCTION("let(row, match($B620&amp;if($C620&lt;&gt;"""","" [""&amp;$C620&amp;""]"",""""),index(nebulae,,2),0),join("","",iferror(round(index(nebulae,row,5)/2,3),1),iferror(round(index(nebulae,row,6)/2,3),1),0))"),"1,1,0")</f>
        <v>1,1,0</v>
      </c>
      <c r="G620" s="44" t="s">
        <v>2274</v>
      </c>
      <c r="H620" s="45">
        <f t="array" ref="H620">let(systemId,match(A620,index(systems,0,1),),refSystemId,match($H$1,index(systems,0,1),),x,index(systems,systemId,3),y,index(systems,systemId,4),refX,index(systems,refSystemId,3),refY,index(systems,refSystemId,4),round(sqrt((x-refX)^2+(y-refY)^2),3))</f>
        <v>371.123</v>
      </c>
      <c r="I620" s="28" t="s">
        <v>408</v>
      </c>
      <c r="J620" s="28" t="s">
        <v>408</v>
      </c>
      <c r="K620" s="28" t="s">
        <v>408</v>
      </c>
      <c r="L620" s="28" t="s">
        <v>408</v>
      </c>
      <c r="M620" s="28" t="s">
        <v>408</v>
      </c>
      <c r="N620" s="28" t="s">
        <v>408</v>
      </c>
      <c r="O620" s="41"/>
      <c r="P620" s="48" t="s">
        <v>449</v>
      </c>
      <c r="Q620" s="48" t="s">
        <v>449</v>
      </c>
      <c r="R620" s="48" t="s">
        <v>449</v>
      </c>
      <c r="S620" s="48" t="s">
        <v>449</v>
      </c>
      <c r="T620" s="48" t="s">
        <v>449</v>
      </c>
      <c r="U620" s="48" t="s">
        <v>449</v>
      </c>
      <c r="V620" s="48" t="s">
        <v>449</v>
      </c>
      <c r="W620" s="48" t="s">
        <v>449</v>
      </c>
      <c r="X620" s="48" t="s">
        <v>449</v>
      </c>
      <c r="Y620" s="48" t="s">
        <v>449</v>
      </c>
      <c r="Z620" s="48" t="s">
        <v>449</v>
      </c>
      <c r="AA620" s="48" t="s">
        <v>450</v>
      </c>
      <c r="AB620" s="48" t="s">
        <v>450</v>
      </c>
      <c r="AC620" s="48" t="s">
        <v>450</v>
      </c>
      <c r="AD620" s="48" t="s">
        <v>450</v>
      </c>
      <c r="AE620" s="48" t="s">
        <v>450</v>
      </c>
      <c r="AF620" s="48" t="s">
        <v>450</v>
      </c>
      <c r="AG620" s="48" t="s">
        <v>450</v>
      </c>
      <c r="AH620" s="48" t="s">
        <v>451</v>
      </c>
      <c r="AI620" s="48" t="s">
        <v>452</v>
      </c>
      <c r="AJ620" s="48" t="s">
        <v>452</v>
      </c>
      <c r="AK620" s="48" t="s">
        <v>452</v>
      </c>
      <c r="AL620" s="48" t="s">
        <v>452</v>
      </c>
      <c r="AM620" s="48" t="s">
        <v>452</v>
      </c>
      <c r="AN620" s="48" t="s">
        <v>452</v>
      </c>
      <c r="AO620" s="48" t="s">
        <v>452</v>
      </c>
      <c r="AP620" s="48" t="s">
        <v>452</v>
      </c>
      <c r="AQ620" s="48" t="s">
        <v>452</v>
      </c>
      <c r="AR620" s="48" t="s">
        <v>452</v>
      </c>
      <c r="AS620" s="48" t="s">
        <v>453</v>
      </c>
      <c r="AT620" s="48" t="s">
        <v>454</v>
      </c>
      <c r="AU620" s="48" t="s">
        <v>454</v>
      </c>
      <c r="AV620" s="52" t="s">
        <v>454</v>
      </c>
      <c r="AW620" s="52" t="s">
        <v>454</v>
      </c>
      <c r="AX620" s="48" t="s">
        <v>454</v>
      </c>
      <c r="AY620" s="48" t="s">
        <v>454</v>
      </c>
      <c r="AZ620" s="49" t="s">
        <v>455</v>
      </c>
    </row>
    <row r="621" ht="15.75" customHeight="1">
      <c r="A621" s="40">
        <v>3174.0</v>
      </c>
      <c r="B621" s="28" t="s">
        <v>2275</v>
      </c>
      <c r="C621" s="41"/>
      <c r="D621" s="42">
        <f t="array" ref="D621">index(systems,match($A621,INDEX(systems,0,1),),3)</f>
        <v>-270.13</v>
      </c>
      <c r="E621" s="42">
        <f t="array" ref="E621">index(systems,match($A621,INDEX(systems,0,1),),4)</f>
        <v>-176.602</v>
      </c>
      <c r="F621" s="43" t="str">
        <f>IFERROR(__xludf.DUMMYFUNCTION("let(row, match($B621&amp;if($C621&lt;&gt;"""","" [""&amp;$C621&amp;""]"",""""),index(nebulae,,2),0),join("","",iferror(round(index(nebulae,row,5)/2,3),1),iferror(round(index(nebulae,row,6)/2,3),1),0))"),"1,1,0")</f>
        <v>1,1,0</v>
      </c>
      <c r="G621" s="44" t="s">
        <v>2276</v>
      </c>
      <c r="H621" s="45">
        <f t="array" ref="H621">let(systemId,match(A621,index(systems,0,1),),refSystemId,match($H$1,index(systems,0,1),),x,index(systems,systemId,3),y,index(systems,systemId,4),refX,index(systems,refSystemId,3),refY,index(systems,refSystemId,4),round(sqrt((x-refX)^2+(y-refY)^2),3))</f>
        <v>322.736</v>
      </c>
      <c r="I621" s="51" t="s">
        <v>408</v>
      </c>
      <c r="J621" s="55"/>
      <c r="K621" s="55"/>
      <c r="L621" s="55"/>
      <c r="M621" s="55"/>
      <c r="N621" s="55"/>
      <c r="O621" s="55"/>
      <c r="P621" s="56" t="s">
        <v>408</v>
      </c>
      <c r="Q621" s="56" t="s">
        <v>408</v>
      </c>
      <c r="R621" s="56" t="s">
        <v>408</v>
      </c>
      <c r="S621" s="56" t="s">
        <v>408</v>
      </c>
      <c r="T621" s="56" t="s">
        <v>408</v>
      </c>
      <c r="U621" s="56" t="s">
        <v>408</v>
      </c>
      <c r="V621" s="56" t="s">
        <v>408</v>
      </c>
      <c r="W621" s="56" t="s">
        <v>408</v>
      </c>
      <c r="X621" s="56" t="s">
        <v>408</v>
      </c>
      <c r="Y621" s="56" t="s">
        <v>408</v>
      </c>
      <c r="Z621" s="56" t="s">
        <v>408</v>
      </c>
      <c r="AA621" s="56" t="s">
        <v>408</v>
      </c>
      <c r="AB621" s="56" t="s">
        <v>408</v>
      </c>
      <c r="AC621" s="56" t="s">
        <v>408</v>
      </c>
      <c r="AD621" s="56" t="s">
        <v>408</v>
      </c>
      <c r="AE621" s="56" t="s">
        <v>408</v>
      </c>
      <c r="AF621" s="56" t="s">
        <v>408</v>
      </c>
      <c r="AG621" s="56" t="s">
        <v>408</v>
      </c>
      <c r="AH621" s="56" t="s">
        <v>408</v>
      </c>
      <c r="AI621" s="56" t="s">
        <v>408</v>
      </c>
      <c r="AJ621" s="56" t="s">
        <v>408</v>
      </c>
      <c r="AK621" s="56" t="s">
        <v>408</v>
      </c>
      <c r="AL621" s="56" t="s">
        <v>408</v>
      </c>
      <c r="AM621" s="56" t="s">
        <v>408</v>
      </c>
      <c r="AN621" s="56" t="s">
        <v>408</v>
      </c>
      <c r="AO621" s="56" t="s">
        <v>408</v>
      </c>
      <c r="AP621" s="56" t="s">
        <v>408</v>
      </c>
      <c r="AQ621" s="56" t="s">
        <v>408</v>
      </c>
      <c r="AR621" s="56" t="s">
        <v>408</v>
      </c>
      <c r="AS621" s="56" t="s">
        <v>408</v>
      </c>
      <c r="AT621" s="56" t="s">
        <v>408</v>
      </c>
      <c r="AU621" s="56" t="s">
        <v>408</v>
      </c>
      <c r="AV621" s="56" t="s">
        <v>408</v>
      </c>
      <c r="AW621" s="56" t="s">
        <v>408</v>
      </c>
      <c r="AX621" s="56" t="s">
        <v>408</v>
      </c>
      <c r="AY621" s="56" t="s">
        <v>408</v>
      </c>
      <c r="AZ621" s="51" t="s">
        <v>560</v>
      </c>
    </row>
    <row r="622" ht="15.75" customHeight="1">
      <c r="A622" s="40">
        <v>558.0</v>
      </c>
      <c r="B622" s="28" t="s">
        <v>2277</v>
      </c>
      <c r="C622" s="41"/>
      <c r="D622" s="42">
        <f t="array" ref="D622">index(systems,match($A622,INDEX(systems,0,1),),3)</f>
        <v>-493.401</v>
      </c>
      <c r="E622" s="42">
        <f t="array" ref="E622">index(systems,match($A622,INDEX(systems,0,1),),4)</f>
        <v>225.665</v>
      </c>
      <c r="F622" s="43" t="str">
        <f>IFERROR(__xludf.DUMMYFUNCTION("let(row, match($B622&amp;if($C622&lt;&gt;"""","" [""&amp;$C622&amp;""]"",""""),index(nebulae,,2),0),join("","",iferror(round(index(nebulae,row,5)/2,3),1),iferror(round(index(nebulae,row,6)/2,3),1),0))"),"1,1,0")</f>
        <v>1,1,0</v>
      </c>
      <c r="G622" s="44" t="s">
        <v>2278</v>
      </c>
      <c r="H622" s="45">
        <f t="array" ref="H622">let(systemId,match(A622,index(systems,0,1),),refSystemId,match($H$1,index(systems,0,1),),x,index(systems,systemId,3),y,index(systems,systemId,4),refX,index(systems,refSystemId,3),refY,index(systems,refSystemId,4),round(sqrt((x-refX)^2+(y-refY)^2),3))</f>
        <v>542.558</v>
      </c>
      <c r="I622" s="46" t="s">
        <v>408</v>
      </c>
      <c r="J622" s="46" t="s">
        <v>408</v>
      </c>
      <c r="K622" s="46" t="s">
        <v>408</v>
      </c>
      <c r="L622" s="46" t="s">
        <v>408</v>
      </c>
      <c r="M622" s="46" t="s">
        <v>408</v>
      </c>
      <c r="N622" s="28" t="s">
        <v>408</v>
      </c>
      <c r="O622" s="41"/>
      <c r="P622" s="48" t="s">
        <v>461</v>
      </c>
      <c r="Q622" s="48" t="s">
        <v>461</v>
      </c>
      <c r="R622" s="48" t="s">
        <v>461</v>
      </c>
      <c r="S622" s="48" t="s">
        <v>418</v>
      </c>
      <c r="T622" s="48" t="s">
        <v>418</v>
      </c>
      <c r="U622" s="48" t="s">
        <v>418</v>
      </c>
      <c r="V622" s="48" t="s">
        <v>418</v>
      </c>
      <c r="W622" s="48" t="s">
        <v>418</v>
      </c>
      <c r="X622" s="48" t="s">
        <v>422</v>
      </c>
      <c r="Y622" s="48" t="s">
        <v>422</v>
      </c>
      <c r="Z622" s="48" t="s">
        <v>422</v>
      </c>
      <c r="AA622" s="48" t="s">
        <v>422</v>
      </c>
      <c r="AB622" s="48" t="s">
        <v>422</v>
      </c>
      <c r="AC622" s="48" t="s">
        <v>422</v>
      </c>
      <c r="AD622" s="48" t="s">
        <v>422</v>
      </c>
      <c r="AE622" s="48" t="s">
        <v>422</v>
      </c>
      <c r="AF622" s="48" t="s">
        <v>422</v>
      </c>
      <c r="AG622" s="48" t="s">
        <v>422</v>
      </c>
      <c r="AH622" s="48" t="s">
        <v>422</v>
      </c>
      <c r="AI622" s="48" t="s">
        <v>422</v>
      </c>
      <c r="AJ622" s="48" t="s">
        <v>422</v>
      </c>
      <c r="AK622" s="48" t="s">
        <v>422</v>
      </c>
      <c r="AL622" s="48" t="s">
        <v>422</v>
      </c>
      <c r="AM622" s="48" t="s">
        <v>422</v>
      </c>
      <c r="AN622" s="48" t="s">
        <v>422</v>
      </c>
      <c r="AO622" s="48" t="s">
        <v>422</v>
      </c>
      <c r="AP622" s="48" t="s">
        <v>422</v>
      </c>
      <c r="AQ622" s="48" t="s">
        <v>422</v>
      </c>
      <c r="AR622" s="48" t="s">
        <v>422</v>
      </c>
      <c r="AS622" s="48" t="s">
        <v>422</v>
      </c>
      <c r="AT622" s="48" t="s">
        <v>422</v>
      </c>
      <c r="AU622" s="48" t="s">
        <v>422</v>
      </c>
      <c r="AV622" s="48" t="s">
        <v>422</v>
      </c>
      <c r="AW622" s="48" t="s">
        <v>422</v>
      </c>
      <c r="AX622" s="48" t="s">
        <v>422</v>
      </c>
      <c r="AY622" s="48" t="s">
        <v>422</v>
      </c>
      <c r="AZ622" s="28" t="s">
        <v>422</v>
      </c>
    </row>
    <row r="623" ht="15.75" customHeight="1">
      <c r="A623" s="40">
        <v>559.0</v>
      </c>
      <c r="B623" s="28" t="s">
        <v>2279</v>
      </c>
      <c r="C623" s="41"/>
      <c r="D623" s="42">
        <f t="array" ref="D623">index(systems,match($A623,INDEX(systems,0,1),),3)</f>
        <v>362.649</v>
      </c>
      <c r="E623" s="42">
        <f t="array" ref="E623">index(systems,match($A623,INDEX(systems,0,1),),4)</f>
        <v>83.967</v>
      </c>
      <c r="F623" s="43" t="str">
        <f>IFERROR(__xludf.DUMMYFUNCTION("let(row, match($B623&amp;if($C623&lt;&gt;"""","" [""&amp;$C623&amp;""]"",""""),index(nebulae,,2),0),join("","",iferror(round(index(nebulae,row,5)/2,3),1),iferror(round(index(nebulae,row,6)/2,3),1),0))"),"1,1,0")</f>
        <v>1,1,0</v>
      </c>
      <c r="G623" s="44" t="s">
        <v>2280</v>
      </c>
      <c r="H623" s="45">
        <f t="array" ref="H623">let(systemId,match(A623,index(systems,0,1),),refSystemId,match($H$1,index(systems,0,1),),x,index(systems,systemId,3),y,index(systems,systemId,4),refX,index(systems,refSystemId,3),refY,index(systems,refSystemId,4),round(sqrt((x-refX)^2+(y-refY)^2),3))</f>
        <v>372.243</v>
      </c>
      <c r="I623" s="28" t="s">
        <v>408</v>
      </c>
      <c r="J623" s="28" t="s">
        <v>408</v>
      </c>
      <c r="K623" s="28" t="s">
        <v>408</v>
      </c>
      <c r="L623" s="48" t="s">
        <v>408</v>
      </c>
      <c r="M623" s="48" t="s">
        <v>408</v>
      </c>
      <c r="N623" s="28" t="s">
        <v>408</v>
      </c>
      <c r="O623" s="41"/>
      <c r="P623" s="48" t="s">
        <v>939</v>
      </c>
      <c r="Q623" s="48" t="s">
        <v>939</v>
      </c>
      <c r="R623" s="48" t="s">
        <v>939</v>
      </c>
      <c r="S623" s="48" t="s">
        <v>939</v>
      </c>
      <c r="T623" s="48" t="s">
        <v>939</v>
      </c>
      <c r="U623" s="48" t="s">
        <v>939</v>
      </c>
      <c r="V623" s="48" t="s">
        <v>939</v>
      </c>
      <c r="W623" s="48" t="s">
        <v>939</v>
      </c>
      <c r="X623" s="48" t="s">
        <v>939</v>
      </c>
      <c r="Y623" s="48" t="s">
        <v>1470</v>
      </c>
      <c r="Z623" s="48" t="s">
        <v>1470</v>
      </c>
      <c r="AA623" s="48" t="s">
        <v>1471</v>
      </c>
      <c r="AB623" s="48" t="s">
        <v>1471</v>
      </c>
      <c r="AC623" s="48" t="s">
        <v>1471</v>
      </c>
      <c r="AD623" s="48" t="s">
        <v>1471</v>
      </c>
      <c r="AE623" s="48" t="s">
        <v>1471</v>
      </c>
      <c r="AF623" s="48" t="s">
        <v>1471</v>
      </c>
      <c r="AG623" s="48" t="s">
        <v>1471</v>
      </c>
      <c r="AH623" s="48" t="s">
        <v>1471</v>
      </c>
      <c r="AI623" s="48" t="s">
        <v>1471</v>
      </c>
      <c r="AJ623" s="48" t="s">
        <v>1471</v>
      </c>
      <c r="AK623" s="48" t="s">
        <v>1471</v>
      </c>
      <c r="AL623" s="48" t="s">
        <v>1471</v>
      </c>
      <c r="AM623" s="48" t="s">
        <v>1471</v>
      </c>
      <c r="AN623" s="48" t="s">
        <v>1471</v>
      </c>
      <c r="AO623" s="48" t="s">
        <v>1470</v>
      </c>
      <c r="AP623" s="48" t="s">
        <v>1470</v>
      </c>
      <c r="AQ623" s="48" t="s">
        <v>1470</v>
      </c>
      <c r="AR623" s="48" t="s">
        <v>1470</v>
      </c>
      <c r="AS623" s="48" t="s">
        <v>1470</v>
      </c>
      <c r="AT623" s="48" t="s">
        <v>1470</v>
      </c>
      <c r="AU623" s="48" t="s">
        <v>1470</v>
      </c>
      <c r="AV623" s="48" t="s">
        <v>1470</v>
      </c>
      <c r="AW623" s="48" t="s">
        <v>1470</v>
      </c>
      <c r="AX623" s="48" t="s">
        <v>940</v>
      </c>
      <c r="AY623" s="48" t="s">
        <v>940</v>
      </c>
      <c r="AZ623" s="28" t="s">
        <v>940</v>
      </c>
    </row>
    <row r="624" ht="15.75" customHeight="1">
      <c r="A624" s="40">
        <v>560.0</v>
      </c>
      <c r="B624" s="28" t="s">
        <v>2281</v>
      </c>
      <c r="C624" s="41"/>
      <c r="D624" s="42">
        <f t="array" ref="D624">index(systems,match($A624,INDEX(systems,0,1),),3)</f>
        <v>-154.626</v>
      </c>
      <c r="E624" s="42">
        <f t="array" ref="E624">index(systems,match($A624,INDEX(systems,0,1),),4)</f>
        <v>74.397</v>
      </c>
      <c r="F624" s="43" t="str">
        <f>IFERROR(__xludf.DUMMYFUNCTION("let(row, match($B624&amp;if($C624&lt;&gt;"""","" [""&amp;$C624&amp;""]"",""""),index(nebulae,,2),0),join("","",iferror(round(index(nebulae,row,5)/2,3),1),iferror(round(index(nebulae,row,6)/2,3),1),0))"),"1,1,0")</f>
        <v>1,1,0</v>
      </c>
      <c r="G624" s="44" t="s">
        <v>2282</v>
      </c>
      <c r="H624" s="45">
        <f t="array" ref="H624">let(systemId,match(A624,index(systems,0,1),),refSystemId,match($H$1,index(systems,0,1),),x,index(systems,systemId,3),y,index(systems,systemId,4),refX,index(systems,refSystemId,3),refY,index(systems,refSystemId,4),round(sqrt((x-refX)^2+(y-refY)^2),3))</f>
        <v>171.593</v>
      </c>
      <c r="I624" s="46" t="s">
        <v>418</v>
      </c>
      <c r="J624" s="53"/>
      <c r="K624" s="53"/>
      <c r="L624" s="46" t="s">
        <v>422</v>
      </c>
      <c r="M624" s="53"/>
      <c r="N624" s="28" t="s">
        <v>422</v>
      </c>
      <c r="O624" s="48" t="s">
        <v>671</v>
      </c>
      <c r="P624" s="48" t="s">
        <v>671</v>
      </c>
      <c r="Q624" s="48" t="s">
        <v>671</v>
      </c>
      <c r="R624" s="48" t="s">
        <v>671</v>
      </c>
      <c r="S624" s="48" t="s">
        <v>671</v>
      </c>
      <c r="T624" s="48" t="s">
        <v>671</v>
      </c>
      <c r="U624" s="48" t="s">
        <v>671</v>
      </c>
      <c r="V624" s="48" t="s">
        <v>671</v>
      </c>
      <c r="W624" s="48" t="s">
        <v>671</v>
      </c>
      <c r="X624" s="48" t="s">
        <v>671</v>
      </c>
      <c r="Y624" s="48" t="s">
        <v>480</v>
      </c>
      <c r="Z624" s="48" t="s">
        <v>480</v>
      </c>
      <c r="AA624" s="48" t="s">
        <v>1187</v>
      </c>
      <c r="AB624" s="48" t="s">
        <v>1187</v>
      </c>
      <c r="AC624" s="48" t="s">
        <v>1187</v>
      </c>
      <c r="AD624" s="48" t="s">
        <v>1187</v>
      </c>
      <c r="AE624" s="48" t="s">
        <v>1187</v>
      </c>
      <c r="AF624" s="48" t="s">
        <v>1187</v>
      </c>
      <c r="AG624" s="48" t="s">
        <v>1187</v>
      </c>
      <c r="AH624" s="48" t="s">
        <v>1188</v>
      </c>
      <c r="AI624" s="48" t="s">
        <v>1201</v>
      </c>
      <c r="AJ624" s="48" t="s">
        <v>1201</v>
      </c>
      <c r="AK624" s="48" t="s">
        <v>1201</v>
      </c>
      <c r="AL624" s="48" t="s">
        <v>1201</v>
      </c>
      <c r="AM624" s="48" t="s">
        <v>1201</v>
      </c>
      <c r="AN624" s="48" t="s">
        <v>1201</v>
      </c>
      <c r="AO624" s="48" t="s">
        <v>1201</v>
      </c>
      <c r="AP624" s="48" t="s">
        <v>1201</v>
      </c>
      <c r="AQ624" s="48" t="s">
        <v>1201</v>
      </c>
      <c r="AR624" s="48" t="s">
        <v>1201</v>
      </c>
      <c r="AS624" s="48" t="s">
        <v>1201</v>
      </c>
      <c r="AT624" s="48" t="s">
        <v>455</v>
      </c>
      <c r="AU624" s="48" t="s">
        <v>455</v>
      </c>
      <c r="AV624" s="48" t="s">
        <v>455</v>
      </c>
      <c r="AW624" s="48" t="s">
        <v>455</v>
      </c>
      <c r="AX624" s="48" t="s">
        <v>530</v>
      </c>
      <c r="AY624" s="48" t="s">
        <v>530</v>
      </c>
      <c r="AZ624" s="28" t="s">
        <v>530</v>
      </c>
    </row>
    <row r="625" ht="15.75" customHeight="1">
      <c r="A625" s="40">
        <v>2931.0</v>
      </c>
      <c r="B625" s="28" t="s">
        <v>2283</v>
      </c>
      <c r="C625" s="41"/>
      <c r="D625" s="42">
        <f t="array" ref="D625">index(systems,match($A625,INDEX(systems,0,1),),3)</f>
        <v>-122.574</v>
      </c>
      <c r="E625" s="42">
        <f t="array" ref="E625">index(systems,match($A625,INDEX(systems,0,1),),4)</f>
        <v>1614.831</v>
      </c>
      <c r="F625" s="43" t="str">
        <f>IFERROR(__xludf.DUMMYFUNCTION("let(row, match($B625&amp;if($C625&lt;&gt;"""","" [""&amp;$C625&amp;""]"",""""),index(nebulae,,2),0),join("","",iferror(round(index(nebulae,row,5)/2,3),1),iferror(round(index(nebulae,row,6)/2,3),1),0))"),"1,1,0")</f>
        <v>1,1,0</v>
      </c>
      <c r="G625" s="44" t="s">
        <v>2284</v>
      </c>
      <c r="H625" s="45">
        <f t="array" ref="H625">let(systemId,match(A625,index(systems,0,1),),refSystemId,match($H$1,index(systems,0,1),),x,index(systems,systemId,3),y,index(systems,systemId,4),refX,index(systems,refSystemId,3),refY,index(systems,refSystemId,4),round(sqrt((x-refX)^2+(y-refY)^2),3))</f>
        <v>1619.476</v>
      </c>
      <c r="I625" s="41"/>
      <c r="J625" s="41"/>
      <c r="K625" s="41"/>
      <c r="L625" s="41"/>
      <c r="M625" s="41"/>
      <c r="N625" s="41"/>
      <c r="O625" s="41"/>
      <c r="P625" s="48" t="s">
        <v>408</v>
      </c>
      <c r="Q625" s="48" t="s">
        <v>408</v>
      </c>
      <c r="R625" s="48" t="s">
        <v>408</v>
      </c>
      <c r="S625" s="48" t="s">
        <v>408</v>
      </c>
      <c r="T625" s="48" t="s">
        <v>1173</v>
      </c>
      <c r="U625" s="48" t="s">
        <v>735</v>
      </c>
      <c r="V625" s="52" t="s">
        <v>735</v>
      </c>
      <c r="W625" s="52" t="s">
        <v>735</v>
      </c>
      <c r="X625" s="52" t="s">
        <v>735</v>
      </c>
      <c r="Y625" s="56" t="s">
        <v>735</v>
      </c>
      <c r="Z625" s="48" t="s">
        <v>735</v>
      </c>
      <c r="AA625" s="56" t="s">
        <v>735</v>
      </c>
      <c r="AB625" s="56" t="s">
        <v>735</v>
      </c>
      <c r="AC625" s="56" t="s">
        <v>735</v>
      </c>
      <c r="AD625" s="56" t="s">
        <v>735</v>
      </c>
      <c r="AE625" s="56" t="s">
        <v>735</v>
      </c>
      <c r="AF625" s="56" t="s">
        <v>735</v>
      </c>
      <c r="AG625" s="56" t="s">
        <v>735</v>
      </c>
      <c r="AH625" s="56" t="s">
        <v>735</v>
      </c>
      <c r="AI625" s="52" t="s">
        <v>735</v>
      </c>
      <c r="AJ625" s="52" t="s">
        <v>735</v>
      </c>
      <c r="AK625" s="52" t="s">
        <v>735</v>
      </c>
      <c r="AL625" s="52" t="s">
        <v>735</v>
      </c>
      <c r="AM625" s="52" t="s">
        <v>735</v>
      </c>
      <c r="AN625" s="52" t="s">
        <v>735</v>
      </c>
      <c r="AO625" s="52" t="s">
        <v>735</v>
      </c>
      <c r="AP625" s="56" t="s">
        <v>735</v>
      </c>
      <c r="AQ625" s="52" t="s">
        <v>422</v>
      </c>
      <c r="AR625" s="56" t="s">
        <v>422</v>
      </c>
      <c r="AS625" s="56" t="s">
        <v>422</v>
      </c>
      <c r="AT625" s="51" t="s">
        <v>422</v>
      </c>
      <c r="AU625" s="41"/>
      <c r="AV625" s="55"/>
      <c r="AW625" s="55"/>
      <c r="AX625" s="55"/>
      <c r="AY625" s="55"/>
      <c r="AZ625" s="55"/>
    </row>
    <row r="626" ht="15.75" customHeight="1">
      <c r="A626" s="40">
        <v>561.0</v>
      </c>
      <c r="B626" s="28" t="s">
        <v>2285</v>
      </c>
      <c r="C626" s="41"/>
      <c r="D626" s="42">
        <f t="array" ref="D626">index(systems,match($A626,INDEX(systems,0,1),),3)</f>
        <v>-388.555</v>
      </c>
      <c r="E626" s="42">
        <f t="array" ref="E626">index(systems,match($A626,INDEX(systems,0,1),),4)</f>
        <v>-66.824</v>
      </c>
      <c r="F626" s="43" t="str">
        <f>IFERROR(__xludf.DUMMYFUNCTION("let(row, match($B626&amp;if($C626&lt;&gt;"""","" [""&amp;$C626&amp;""]"",""""),index(nebulae,,2),0),join("","",iferror(round(index(nebulae,row,5)/2,3),1),iferror(round(index(nebulae,row,6)/2,3),1),0))"),"1,1,0")</f>
        <v>1,1,0</v>
      </c>
      <c r="G626" s="44" t="s">
        <v>2286</v>
      </c>
      <c r="H626" s="45">
        <f t="array" ref="H626">let(systemId,match(A626,index(systems,0,1),),refSystemId,match($H$1,index(systems,0,1),),x,index(systems,systemId,3),y,index(systems,systemId,4),refX,index(systems,refSystemId,3),refY,index(systems,refSystemId,4),round(sqrt((x-refX)^2+(y-refY)^2),3))</f>
        <v>394.259</v>
      </c>
      <c r="I626" s="46" t="s">
        <v>408</v>
      </c>
      <c r="J626" s="46" t="s">
        <v>408</v>
      </c>
      <c r="K626" s="46" t="s">
        <v>408</v>
      </c>
      <c r="L626" s="28" t="s">
        <v>408</v>
      </c>
      <c r="M626" s="28" t="s">
        <v>408</v>
      </c>
      <c r="N626" s="28" t="s">
        <v>408</v>
      </c>
      <c r="O626" s="41"/>
      <c r="P626" s="48" t="s">
        <v>949</v>
      </c>
      <c r="Q626" s="48" t="s">
        <v>949</v>
      </c>
      <c r="R626" s="48" t="s">
        <v>949</v>
      </c>
      <c r="S626" s="48" t="s">
        <v>418</v>
      </c>
      <c r="T626" s="48" t="s">
        <v>2287</v>
      </c>
      <c r="U626" s="48" t="s">
        <v>2287</v>
      </c>
      <c r="V626" s="48" t="s">
        <v>2287</v>
      </c>
      <c r="W626" s="48" t="s">
        <v>2287</v>
      </c>
      <c r="X626" s="48" t="s">
        <v>2287</v>
      </c>
      <c r="Y626" s="48" t="s">
        <v>2287</v>
      </c>
      <c r="Z626" s="48" t="s">
        <v>2287</v>
      </c>
      <c r="AA626" s="48" t="s">
        <v>2287</v>
      </c>
      <c r="AB626" s="48" t="s">
        <v>2287</v>
      </c>
      <c r="AC626" s="48" t="s">
        <v>2287</v>
      </c>
      <c r="AD626" s="48" t="s">
        <v>2287</v>
      </c>
      <c r="AE626" s="48" t="s">
        <v>2287</v>
      </c>
      <c r="AF626" s="48" t="s">
        <v>2287</v>
      </c>
      <c r="AG626" s="48" t="s">
        <v>2287</v>
      </c>
      <c r="AH626" s="48" t="s">
        <v>2287</v>
      </c>
      <c r="AI626" s="48" t="s">
        <v>2287</v>
      </c>
      <c r="AJ626" s="48" t="s">
        <v>2287</v>
      </c>
      <c r="AK626" s="48" t="s">
        <v>2287</v>
      </c>
      <c r="AL626" s="48" t="s">
        <v>2287</v>
      </c>
      <c r="AM626" s="48" t="s">
        <v>2287</v>
      </c>
      <c r="AN626" s="48" t="s">
        <v>2287</v>
      </c>
      <c r="AO626" s="48" t="s">
        <v>2287</v>
      </c>
      <c r="AP626" s="48" t="s">
        <v>2287</v>
      </c>
      <c r="AQ626" s="48" t="s">
        <v>2287</v>
      </c>
      <c r="AR626" s="48" t="s">
        <v>2287</v>
      </c>
      <c r="AS626" s="48" t="s">
        <v>422</v>
      </c>
      <c r="AT626" s="48" t="s">
        <v>422</v>
      </c>
      <c r="AU626" s="48" t="s">
        <v>422</v>
      </c>
      <c r="AV626" s="48" t="s">
        <v>422</v>
      </c>
      <c r="AW626" s="48" t="s">
        <v>422</v>
      </c>
      <c r="AX626" s="48" t="s">
        <v>422</v>
      </c>
      <c r="AY626" s="48" t="s">
        <v>422</v>
      </c>
      <c r="AZ626" s="51" t="s">
        <v>422</v>
      </c>
    </row>
    <row r="627" ht="15.75" customHeight="1">
      <c r="A627" s="40">
        <v>562.0</v>
      </c>
      <c r="B627" s="28" t="s">
        <v>2288</v>
      </c>
      <c r="C627" s="41"/>
      <c r="D627" s="42">
        <f t="array" ref="D627">index(systems,match($A627,INDEX(systems,0,1),),3)</f>
        <v>-147.094</v>
      </c>
      <c r="E627" s="42">
        <f t="array" ref="E627">index(systems,match($A627,INDEX(systems,0,1),),4)</f>
        <v>-263.197</v>
      </c>
      <c r="F627" s="43" t="str">
        <f>IFERROR(__xludf.DUMMYFUNCTION("let(row, match($B627&amp;if($C627&lt;&gt;"""","" [""&amp;$C627&amp;""]"",""""),index(nebulae,,2),0),join("","",iferror(round(index(nebulae,row,5)/2,3),1),iferror(round(index(nebulae,row,6)/2,3),1),0))"),"1,1,0")</f>
        <v>1,1,0</v>
      </c>
      <c r="G627" s="44" t="s">
        <v>2289</v>
      </c>
      <c r="H627" s="45">
        <f t="array" ref="H627">let(systemId,match(A627,index(systems,0,1),),refSystemId,match($H$1,index(systems,0,1),),x,index(systems,systemId,3),y,index(systems,systemId,4),refX,index(systems,refSystemId,3),refY,index(systems,refSystemId,4),round(sqrt((x-refX)^2+(y-refY)^2),3))</f>
        <v>301.512</v>
      </c>
      <c r="I627" s="46" t="s">
        <v>408</v>
      </c>
      <c r="J627" s="53"/>
      <c r="K627" s="53"/>
      <c r="L627" s="53"/>
      <c r="M627" s="46" t="s">
        <v>560</v>
      </c>
      <c r="N627" s="28" t="s">
        <v>560</v>
      </c>
      <c r="O627" s="48" t="s">
        <v>560</v>
      </c>
      <c r="P627" s="48" t="s">
        <v>560</v>
      </c>
      <c r="Q627" s="48" t="s">
        <v>560</v>
      </c>
      <c r="R627" s="48" t="s">
        <v>560</v>
      </c>
      <c r="S627" s="48" t="s">
        <v>560</v>
      </c>
      <c r="T627" s="48" t="s">
        <v>560</v>
      </c>
      <c r="U627" s="48" t="s">
        <v>560</v>
      </c>
      <c r="V627" s="48" t="s">
        <v>560</v>
      </c>
      <c r="W627" s="48" t="s">
        <v>560</v>
      </c>
      <c r="X627" s="48" t="s">
        <v>560</v>
      </c>
      <c r="Y627" s="48" t="s">
        <v>560</v>
      </c>
      <c r="Z627" s="48" t="s">
        <v>560</v>
      </c>
      <c r="AA627" s="48" t="s">
        <v>560</v>
      </c>
      <c r="AB627" s="48" t="s">
        <v>560</v>
      </c>
      <c r="AC627" s="48" t="s">
        <v>560</v>
      </c>
      <c r="AD627" s="48" t="s">
        <v>560</v>
      </c>
      <c r="AE627" s="48" t="s">
        <v>560</v>
      </c>
      <c r="AF627" s="48" t="s">
        <v>560</v>
      </c>
      <c r="AG627" s="48" t="s">
        <v>560</v>
      </c>
      <c r="AH627" s="48" t="s">
        <v>560</v>
      </c>
      <c r="AI627" s="48" t="s">
        <v>560</v>
      </c>
      <c r="AJ627" s="48" t="s">
        <v>560</v>
      </c>
      <c r="AK627" s="48" t="s">
        <v>560</v>
      </c>
      <c r="AL627" s="48" t="s">
        <v>560</v>
      </c>
      <c r="AM627" s="48" t="s">
        <v>560</v>
      </c>
      <c r="AN627" s="48" t="s">
        <v>560</v>
      </c>
      <c r="AO627" s="48" t="s">
        <v>560</v>
      </c>
      <c r="AP627" s="48" t="s">
        <v>560</v>
      </c>
      <c r="AQ627" s="48" t="s">
        <v>560</v>
      </c>
      <c r="AR627" s="48" t="s">
        <v>560</v>
      </c>
      <c r="AS627" s="48" t="s">
        <v>418</v>
      </c>
      <c r="AT627" s="48" t="s">
        <v>418</v>
      </c>
      <c r="AU627" s="48" t="s">
        <v>418</v>
      </c>
      <c r="AV627" s="48" t="s">
        <v>418</v>
      </c>
      <c r="AW627" s="48" t="s">
        <v>418</v>
      </c>
      <c r="AX627" s="48" t="s">
        <v>418</v>
      </c>
      <c r="AY627" s="48" t="s">
        <v>418</v>
      </c>
      <c r="AZ627" s="51" t="s">
        <v>418</v>
      </c>
    </row>
    <row r="628" ht="15.75" customHeight="1">
      <c r="A628" s="40">
        <v>563.0</v>
      </c>
      <c r="B628" s="28" t="s">
        <v>2290</v>
      </c>
      <c r="C628" s="41"/>
      <c r="D628" s="42">
        <f t="array" ref="D628">index(systems,match($A628,INDEX(systems,0,1),),3)</f>
        <v>15.497</v>
      </c>
      <c r="E628" s="42">
        <f t="array" ref="E628">index(systems,match($A628,INDEX(systems,0,1),),4)</f>
        <v>-264.185</v>
      </c>
      <c r="F628" s="43" t="str">
        <f>IFERROR(__xludf.DUMMYFUNCTION("let(row, match($B628&amp;if($C628&lt;&gt;"""","" [""&amp;$C628&amp;""]"",""""),index(nebulae,,2),0),join("","",iferror(round(index(nebulae,row,5)/2,3),1),iferror(round(index(nebulae,row,6)/2,3),1),0))"),"1,1,0")</f>
        <v>1,1,0</v>
      </c>
      <c r="G628" s="44" t="s">
        <v>2291</v>
      </c>
      <c r="H628" s="45">
        <f t="array" ref="H628">let(systemId,match(A628,index(systems,0,1),),refSystemId,match($H$1,index(systems,0,1),),x,index(systems,systemId,3),y,index(systems,systemId,4),refX,index(systems,refSystemId,3),refY,index(systems,refSystemId,4),round(sqrt((x-refX)^2+(y-refY)^2),3))</f>
        <v>264.639</v>
      </c>
      <c r="I628" s="28" t="s">
        <v>408</v>
      </c>
      <c r="J628" s="48" t="s">
        <v>408</v>
      </c>
      <c r="K628" s="48" t="s">
        <v>408</v>
      </c>
      <c r="L628" s="48" t="s">
        <v>408</v>
      </c>
      <c r="M628" s="28" t="s">
        <v>408</v>
      </c>
      <c r="N628" s="28" t="s">
        <v>408</v>
      </c>
      <c r="O628" s="41"/>
      <c r="P628" s="48" t="s">
        <v>2113</v>
      </c>
      <c r="Q628" s="48" t="s">
        <v>2113</v>
      </c>
      <c r="R628" s="48" t="s">
        <v>2113</v>
      </c>
      <c r="S628" s="48" t="s">
        <v>2113</v>
      </c>
      <c r="T628" s="48" t="s">
        <v>2113</v>
      </c>
      <c r="U628" s="48" t="s">
        <v>2113</v>
      </c>
      <c r="V628" s="48" t="s">
        <v>2113</v>
      </c>
      <c r="W628" s="48" t="s">
        <v>2113</v>
      </c>
      <c r="X628" s="48" t="s">
        <v>2113</v>
      </c>
      <c r="Y628" s="48" t="s">
        <v>967</v>
      </c>
      <c r="Z628" s="48" t="s">
        <v>967</v>
      </c>
      <c r="AA628" s="48" t="s">
        <v>967</v>
      </c>
      <c r="AB628" s="48" t="s">
        <v>967</v>
      </c>
      <c r="AC628" s="48" t="s">
        <v>967</v>
      </c>
      <c r="AD628" s="48" t="s">
        <v>967</v>
      </c>
      <c r="AE628" s="48" t="s">
        <v>967</v>
      </c>
      <c r="AF628" s="48" t="s">
        <v>967</v>
      </c>
      <c r="AG628" s="48" t="s">
        <v>967</v>
      </c>
      <c r="AH628" s="48" t="s">
        <v>967</v>
      </c>
      <c r="AI628" s="48" t="s">
        <v>967</v>
      </c>
      <c r="AJ628" s="48" t="s">
        <v>967</v>
      </c>
      <c r="AK628" s="48" t="s">
        <v>967</v>
      </c>
      <c r="AL628" s="48" t="s">
        <v>967</v>
      </c>
      <c r="AM628" s="48" t="s">
        <v>967</v>
      </c>
      <c r="AN628" s="48" t="s">
        <v>967</v>
      </c>
      <c r="AO628" s="48" t="s">
        <v>967</v>
      </c>
      <c r="AP628" s="48" t="s">
        <v>967</v>
      </c>
      <c r="AQ628" s="48" t="s">
        <v>967</v>
      </c>
      <c r="AR628" s="48" t="s">
        <v>967</v>
      </c>
      <c r="AS628" s="48" t="s">
        <v>967</v>
      </c>
      <c r="AT628" s="48" t="s">
        <v>967</v>
      </c>
      <c r="AU628" s="48" t="s">
        <v>967</v>
      </c>
      <c r="AV628" s="48" t="s">
        <v>2113</v>
      </c>
      <c r="AW628" s="48" t="s">
        <v>2113</v>
      </c>
      <c r="AX628" s="48" t="s">
        <v>2113</v>
      </c>
      <c r="AY628" s="48" t="s">
        <v>2113</v>
      </c>
      <c r="AZ628" s="28" t="s">
        <v>2113</v>
      </c>
    </row>
    <row r="629" ht="15.75" customHeight="1">
      <c r="A629" s="40">
        <v>564.0</v>
      </c>
      <c r="B629" s="28" t="s">
        <v>2292</v>
      </c>
      <c r="C629" s="41"/>
      <c r="D629" s="42">
        <f t="array" ref="D629">index(systems,match($A629,INDEX(systems,0,1),),3)</f>
        <v>-51.972</v>
      </c>
      <c r="E629" s="42">
        <f t="array" ref="E629">index(systems,match($A629,INDEX(systems,0,1),),4)</f>
        <v>-369.147</v>
      </c>
      <c r="F629" s="43" t="str">
        <f>IFERROR(__xludf.DUMMYFUNCTION("let(row, match($B629&amp;if($C629&lt;&gt;"""","" [""&amp;$C629&amp;""]"",""""),index(nebulae,,2),0),join("","",iferror(round(index(nebulae,row,5)/2,3),1),iferror(round(index(nebulae,row,6)/2,3),1),0))"),"1,1,0")</f>
        <v>1,1,0</v>
      </c>
      <c r="G629" s="44" t="s">
        <v>2293</v>
      </c>
      <c r="H629" s="45">
        <f t="array" ref="H629">let(systemId,match(A629,index(systems,0,1),),refSystemId,match($H$1,index(systems,0,1),),x,index(systems,systemId,3),y,index(systems,systemId,4),refX,index(systems,refSystemId,3),refY,index(systems,refSystemId,4),round(sqrt((x-refX)^2+(y-refY)^2),3))</f>
        <v>372.788</v>
      </c>
      <c r="I629" s="46" t="s">
        <v>408</v>
      </c>
      <c r="J629" s="46" t="s">
        <v>408</v>
      </c>
      <c r="K629" s="46" t="s">
        <v>408</v>
      </c>
      <c r="L629" s="46" t="s">
        <v>408</v>
      </c>
      <c r="M629" s="46" t="s">
        <v>408</v>
      </c>
      <c r="N629" s="28" t="s">
        <v>408</v>
      </c>
      <c r="O629" s="41"/>
      <c r="P629" s="48" t="s">
        <v>1105</v>
      </c>
      <c r="Q629" s="48" t="s">
        <v>1105</v>
      </c>
      <c r="R629" s="48" t="s">
        <v>1105</v>
      </c>
      <c r="S629" s="48" t="s">
        <v>1105</v>
      </c>
      <c r="T629" s="48" t="s">
        <v>1105</v>
      </c>
      <c r="U629" s="48" t="s">
        <v>1105</v>
      </c>
      <c r="V629" s="48" t="s">
        <v>1105</v>
      </c>
      <c r="W629" s="48" t="s">
        <v>1105</v>
      </c>
      <c r="X629" s="48" t="s">
        <v>1110</v>
      </c>
      <c r="Y629" s="48" t="s">
        <v>560</v>
      </c>
      <c r="Z629" s="48" t="s">
        <v>560</v>
      </c>
      <c r="AA629" s="48" t="s">
        <v>560</v>
      </c>
      <c r="AB629" s="48" t="s">
        <v>560</v>
      </c>
      <c r="AC629" s="48" t="s">
        <v>560</v>
      </c>
      <c r="AD629" s="48" t="s">
        <v>560</v>
      </c>
      <c r="AE629" s="48" t="s">
        <v>560</v>
      </c>
      <c r="AF629" s="48" t="s">
        <v>560</v>
      </c>
      <c r="AG629" s="48" t="s">
        <v>560</v>
      </c>
      <c r="AH629" s="48" t="s">
        <v>560</v>
      </c>
      <c r="AI629" s="48" t="s">
        <v>560</v>
      </c>
      <c r="AJ629" s="48" t="s">
        <v>560</v>
      </c>
      <c r="AK629" s="48" t="s">
        <v>560</v>
      </c>
      <c r="AL629" s="48" t="s">
        <v>560</v>
      </c>
      <c r="AM629" s="48" t="s">
        <v>560</v>
      </c>
      <c r="AN629" s="48" t="s">
        <v>560</v>
      </c>
      <c r="AO629" s="48" t="s">
        <v>560</v>
      </c>
      <c r="AP629" s="48" t="s">
        <v>560</v>
      </c>
      <c r="AQ629" s="48" t="s">
        <v>560</v>
      </c>
      <c r="AR629" s="48" t="s">
        <v>560</v>
      </c>
      <c r="AS629" s="48" t="s">
        <v>418</v>
      </c>
      <c r="AT629" s="48" t="s">
        <v>418</v>
      </c>
      <c r="AU629" s="48" t="s">
        <v>418</v>
      </c>
      <c r="AV629" s="48" t="s">
        <v>576</v>
      </c>
      <c r="AW629" s="48" t="s">
        <v>576</v>
      </c>
      <c r="AX629" s="48" t="s">
        <v>576</v>
      </c>
      <c r="AY629" s="48" t="s">
        <v>576</v>
      </c>
      <c r="AZ629" s="28" t="s">
        <v>576</v>
      </c>
    </row>
    <row r="630" ht="15.75" customHeight="1">
      <c r="A630" s="40">
        <v>565.0</v>
      </c>
      <c r="B630" s="28" t="s">
        <v>2294</v>
      </c>
      <c r="C630" s="41"/>
      <c r="D630" s="42">
        <f t="array" ref="D630">index(systems,match($A630,INDEX(systems,0,1),),3)</f>
        <v>263.651</v>
      </c>
      <c r="E630" s="42">
        <f t="array" ref="E630">index(systems,match($A630,INDEX(systems,0,1),),4)</f>
        <v>327.489</v>
      </c>
      <c r="F630" s="43" t="str">
        <f>IFERROR(__xludf.DUMMYFUNCTION("let(row, match($B630&amp;if($C630&lt;&gt;"""","" [""&amp;$C630&amp;""]"",""""),index(nebulae,,2),0),join("","",iferror(round(index(nebulae,row,5)/2,3),1),iferror(round(index(nebulae,row,6)/2,3),1),0))"),"1,1,0")</f>
        <v>1,1,0</v>
      </c>
      <c r="G630" s="44" t="s">
        <v>2295</v>
      </c>
      <c r="H630" s="45">
        <f t="array" ref="H630">let(systemId,match(A630,index(systems,0,1),),refSystemId,match($H$1,index(systems,0,1),),x,index(systems,systemId,3),y,index(systems,systemId,4),refX,index(systems,refSystemId,3),refY,index(systems,refSystemId,4),round(sqrt((x-refX)^2+(y-refY)^2),3))</f>
        <v>420.429</v>
      </c>
      <c r="I630" s="46" t="s">
        <v>408</v>
      </c>
      <c r="J630" s="46" t="s">
        <v>408</v>
      </c>
      <c r="K630" s="46" t="s">
        <v>408</v>
      </c>
      <c r="L630" s="47" t="s">
        <v>408</v>
      </c>
      <c r="M630" s="47" t="s">
        <v>408</v>
      </c>
      <c r="N630" s="28" t="s">
        <v>408</v>
      </c>
      <c r="O630" s="41"/>
      <c r="P630" s="48" t="s">
        <v>1257</v>
      </c>
      <c r="Q630" s="48" t="s">
        <v>1257</v>
      </c>
      <c r="R630" s="48" t="s">
        <v>1257</v>
      </c>
      <c r="S630" s="48" t="s">
        <v>1257</v>
      </c>
      <c r="T630" s="48" t="s">
        <v>1257</v>
      </c>
      <c r="U630" s="48" t="s">
        <v>1257</v>
      </c>
      <c r="V630" s="48" t="s">
        <v>1257</v>
      </c>
      <c r="W630" s="48" t="s">
        <v>1257</v>
      </c>
      <c r="X630" s="48" t="s">
        <v>1257</v>
      </c>
      <c r="Y630" s="48" t="s">
        <v>1257</v>
      </c>
      <c r="Z630" s="48" t="s">
        <v>1257</v>
      </c>
      <c r="AA630" s="48" t="s">
        <v>1257</v>
      </c>
      <c r="AB630" s="48" t="s">
        <v>1257</v>
      </c>
      <c r="AC630" s="48" t="s">
        <v>1257</v>
      </c>
      <c r="AD630" s="48" t="s">
        <v>1257</v>
      </c>
      <c r="AE630" s="48" t="s">
        <v>1257</v>
      </c>
      <c r="AF630" s="48" t="s">
        <v>1257</v>
      </c>
      <c r="AG630" s="48" t="s">
        <v>1257</v>
      </c>
      <c r="AH630" s="48" t="s">
        <v>1257</v>
      </c>
      <c r="AI630" s="48" t="s">
        <v>1257</v>
      </c>
      <c r="AJ630" s="48" t="s">
        <v>1257</v>
      </c>
      <c r="AK630" s="48" t="s">
        <v>1257</v>
      </c>
      <c r="AL630" s="48" t="s">
        <v>1257</v>
      </c>
      <c r="AM630" s="48" t="s">
        <v>1257</v>
      </c>
      <c r="AN630" s="48" t="s">
        <v>1257</v>
      </c>
      <c r="AO630" s="48" t="s">
        <v>1257</v>
      </c>
      <c r="AP630" s="48" t="s">
        <v>1257</v>
      </c>
      <c r="AQ630" s="48" t="s">
        <v>1257</v>
      </c>
      <c r="AR630" s="48" t="s">
        <v>1257</v>
      </c>
      <c r="AS630" s="48" t="s">
        <v>1257</v>
      </c>
      <c r="AT630" s="48" t="s">
        <v>1257</v>
      </c>
      <c r="AU630" s="48" t="s">
        <v>1257</v>
      </c>
      <c r="AV630" s="48" t="s">
        <v>1257</v>
      </c>
      <c r="AW630" s="48" t="s">
        <v>1257</v>
      </c>
      <c r="AX630" s="48" t="s">
        <v>1257</v>
      </c>
      <c r="AY630" s="48" t="s">
        <v>1257</v>
      </c>
      <c r="AZ630" s="28" t="s">
        <v>1257</v>
      </c>
    </row>
    <row r="631" ht="15.75" customHeight="1">
      <c r="A631" s="40">
        <v>566.0</v>
      </c>
      <c r="B631" s="28" t="s">
        <v>2296</v>
      </c>
      <c r="C631" s="41"/>
      <c r="D631" s="42">
        <f t="array" ref="D631">index(systems,match($A631,INDEX(systems,0,1),),3)</f>
        <v>-209.941</v>
      </c>
      <c r="E631" s="42">
        <f t="array" ref="E631">index(systems,match($A631,INDEX(systems,0,1),),4)</f>
        <v>352.538</v>
      </c>
      <c r="F631" s="43" t="str">
        <f>IFERROR(__xludf.DUMMYFUNCTION("let(row, match($B631&amp;if($C631&lt;&gt;"""","" [""&amp;$C631&amp;""]"",""""),index(nebulae,,2),0),join("","",iferror(round(index(nebulae,row,5)/2,3),1),iferror(round(index(nebulae,row,6)/2,3),1),0))"),"1,1,0")</f>
        <v>1,1,0</v>
      </c>
      <c r="G631" s="44" t="s">
        <v>2297</v>
      </c>
      <c r="H631" s="45">
        <f t="array" ref="H631">let(systemId,match(A631,index(systems,0,1),),refSystemId,match($H$1,index(systems,0,1),),x,index(systems,systemId,3),y,index(systems,systemId,4),refX,index(systems,refSystemId,3),refY,index(systems,refSystemId,4),round(sqrt((x-refX)^2+(y-refY)^2),3))</f>
        <v>410.315</v>
      </c>
      <c r="I631" s="46" t="s">
        <v>408</v>
      </c>
      <c r="J631" s="46" t="s">
        <v>408</v>
      </c>
      <c r="K631" s="28" t="s">
        <v>408</v>
      </c>
      <c r="L631" s="28" t="s">
        <v>408</v>
      </c>
      <c r="M631" s="28" t="s">
        <v>408</v>
      </c>
      <c r="N631" s="28" t="s">
        <v>408</v>
      </c>
      <c r="O631" s="41"/>
      <c r="P631" s="48" t="s">
        <v>497</v>
      </c>
      <c r="Q631" s="48" t="s">
        <v>497</v>
      </c>
      <c r="R631" s="48" t="s">
        <v>497</v>
      </c>
      <c r="S631" s="48" t="s">
        <v>435</v>
      </c>
      <c r="T631" s="48" t="s">
        <v>435</v>
      </c>
      <c r="U631" s="48" t="s">
        <v>435</v>
      </c>
      <c r="V631" s="48" t="s">
        <v>435</v>
      </c>
      <c r="W631" s="48" t="s">
        <v>435</v>
      </c>
      <c r="X631" s="48" t="s">
        <v>435</v>
      </c>
      <c r="Y631" s="48" t="s">
        <v>435</v>
      </c>
      <c r="Z631" s="48" t="s">
        <v>435</v>
      </c>
      <c r="AA631" s="48" t="s">
        <v>1091</v>
      </c>
      <c r="AB631" s="48" t="s">
        <v>1091</v>
      </c>
      <c r="AC631" s="48" t="s">
        <v>1091</v>
      </c>
      <c r="AD631" s="48" t="s">
        <v>1091</v>
      </c>
      <c r="AE631" s="48" t="s">
        <v>1091</v>
      </c>
      <c r="AF631" s="48" t="s">
        <v>1091</v>
      </c>
      <c r="AG631" s="48" t="s">
        <v>1091</v>
      </c>
      <c r="AH631" s="48" t="s">
        <v>1092</v>
      </c>
      <c r="AI631" s="48" t="s">
        <v>592</v>
      </c>
      <c r="AJ631" s="48" t="s">
        <v>592</v>
      </c>
      <c r="AK631" s="48" t="s">
        <v>592</v>
      </c>
      <c r="AL631" s="48" t="s">
        <v>592</v>
      </c>
      <c r="AM631" s="48" t="s">
        <v>592</v>
      </c>
      <c r="AN631" s="48" t="s">
        <v>592</v>
      </c>
      <c r="AO631" s="48" t="s">
        <v>592</v>
      </c>
      <c r="AP631" s="48" t="s">
        <v>592</v>
      </c>
      <c r="AQ631" s="48" t="s">
        <v>592</v>
      </c>
      <c r="AR631" s="48" t="s">
        <v>592</v>
      </c>
      <c r="AS631" s="48" t="s">
        <v>592</v>
      </c>
      <c r="AT631" s="48" t="s">
        <v>593</v>
      </c>
      <c r="AU631" s="48" t="s">
        <v>593</v>
      </c>
      <c r="AV631" s="48" t="s">
        <v>417</v>
      </c>
      <c r="AW631" s="48" t="s">
        <v>417</v>
      </c>
      <c r="AX631" s="48" t="s">
        <v>417</v>
      </c>
      <c r="AY631" s="48" t="s">
        <v>1093</v>
      </c>
      <c r="AZ631" s="51" t="s">
        <v>1093</v>
      </c>
    </row>
    <row r="632" ht="15.75" customHeight="1">
      <c r="A632" s="40">
        <v>567.0</v>
      </c>
      <c r="B632" s="28" t="s">
        <v>2298</v>
      </c>
      <c r="C632" s="41"/>
      <c r="D632" s="42">
        <f t="array" ref="D632">index(systems,match($A632,INDEX(systems,0,1),),3)</f>
        <v>-165.923</v>
      </c>
      <c r="E632" s="42">
        <f t="array" ref="E632">index(systems,match($A632,INDEX(systems,0,1),),4)</f>
        <v>53.979</v>
      </c>
      <c r="F632" s="43" t="str">
        <f>IFERROR(__xludf.DUMMYFUNCTION("let(row, match($B632&amp;if($C632&lt;&gt;"""","" [""&amp;$C632&amp;""]"",""""),index(nebulae,,2),0),join("","",iferror(round(index(nebulae,row,5)/2,3),1),iferror(round(index(nebulae,row,6)/2,3),1),0))"),"1,1,0")</f>
        <v>1,1,0</v>
      </c>
      <c r="G632" s="44" t="s">
        <v>2299</v>
      </c>
      <c r="H632" s="45">
        <f t="array" ref="H632">let(systemId,match(A632,index(systems,0,1),),refSystemId,match($H$1,index(systems,0,1),),x,index(systems,systemId,3),y,index(systems,systemId,4),refX,index(systems,refSystemId,3),refY,index(systems,refSystemId,4),round(sqrt((x-refX)^2+(y-refY)^2),3))</f>
        <v>174.483</v>
      </c>
      <c r="I632" s="46" t="s">
        <v>418</v>
      </c>
      <c r="J632" s="46" t="s">
        <v>523</v>
      </c>
      <c r="K632" s="47" t="s">
        <v>523</v>
      </c>
      <c r="L632" s="46" t="s">
        <v>523</v>
      </c>
      <c r="M632" s="47" t="s">
        <v>733</v>
      </c>
      <c r="N632" s="28" t="s">
        <v>671</v>
      </c>
      <c r="O632" s="48" t="s">
        <v>671</v>
      </c>
      <c r="P632" s="48" t="s">
        <v>671</v>
      </c>
      <c r="Q632" s="48" t="s">
        <v>671</v>
      </c>
      <c r="R632" s="48" t="s">
        <v>671</v>
      </c>
      <c r="S632" s="48" t="s">
        <v>671</v>
      </c>
      <c r="T632" s="48" t="s">
        <v>671</v>
      </c>
      <c r="U632" s="48" t="s">
        <v>671</v>
      </c>
      <c r="V632" s="48" t="s">
        <v>671</v>
      </c>
      <c r="W632" s="48" t="s">
        <v>671</v>
      </c>
      <c r="X632" s="48" t="s">
        <v>671</v>
      </c>
      <c r="Y632" s="48" t="s">
        <v>480</v>
      </c>
      <c r="Z632" s="48" t="s">
        <v>480</v>
      </c>
      <c r="AA632" s="48" t="s">
        <v>1170</v>
      </c>
      <c r="AB632" s="48" t="s">
        <v>1170</v>
      </c>
      <c r="AC632" s="48" t="s">
        <v>1170</v>
      </c>
      <c r="AD632" s="48" t="s">
        <v>1170</v>
      </c>
      <c r="AE632" s="48" t="s">
        <v>1170</v>
      </c>
      <c r="AF632" s="48" t="s">
        <v>1170</v>
      </c>
      <c r="AG632" s="48" t="s">
        <v>1170</v>
      </c>
      <c r="AH632" s="48" t="s">
        <v>1171</v>
      </c>
      <c r="AI632" s="48" t="s">
        <v>1201</v>
      </c>
      <c r="AJ632" s="48" t="s">
        <v>1201</v>
      </c>
      <c r="AK632" s="48" t="s">
        <v>1201</v>
      </c>
      <c r="AL632" s="48" t="s">
        <v>1201</v>
      </c>
      <c r="AM632" s="48" t="s">
        <v>1201</v>
      </c>
      <c r="AN632" s="48" t="s">
        <v>1201</v>
      </c>
      <c r="AO632" s="48" t="s">
        <v>1201</v>
      </c>
      <c r="AP632" s="48" t="s">
        <v>1201</v>
      </c>
      <c r="AQ632" s="48" t="s">
        <v>1201</v>
      </c>
      <c r="AR632" s="48" t="s">
        <v>1201</v>
      </c>
      <c r="AS632" s="48" t="s">
        <v>1201</v>
      </c>
      <c r="AT632" s="48" t="s">
        <v>455</v>
      </c>
      <c r="AU632" s="48" t="s">
        <v>455</v>
      </c>
      <c r="AV632" s="48" t="s">
        <v>455</v>
      </c>
      <c r="AW632" s="48" t="s">
        <v>455</v>
      </c>
      <c r="AX632" s="48" t="s">
        <v>605</v>
      </c>
      <c r="AY632" s="52" t="s">
        <v>605</v>
      </c>
      <c r="AZ632" s="28" t="s">
        <v>605</v>
      </c>
    </row>
    <row r="633" ht="15.75" customHeight="1">
      <c r="A633" s="40">
        <v>568.0</v>
      </c>
      <c r="B633" s="28" t="s">
        <v>2300</v>
      </c>
      <c r="C633" s="41"/>
      <c r="D633" s="42">
        <f t="array" ref="D633">index(systems,match($A633,INDEX(systems,0,1),),3)</f>
        <v>-248.983</v>
      </c>
      <c r="E633" s="42">
        <f t="array" ref="E633">index(systems,match($A633,INDEX(systems,0,1),),4)</f>
        <v>-204.524</v>
      </c>
      <c r="F633" s="43" t="str">
        <f>IFERROR(__xludf.DUMMYFUNCTION("let(row, match($B633&amp;if($C633&lt;&gt;"""","" [""&amp;$C633&amp;""]"",""""),index(nebulae,,2),0),join("","",iferror(round(index(nebulae,row,5)/2,3),1),iferror(round(index(nebulae,row,6)/2,3),1),0))"),"1,1,0")</f>
        <v>1,1,0</v>
      </c>
      <c r="G633" s="44" t="s">
        <v>2301</v>
      </c>
      <c r="H633" s="45">
        <f t="array" ref="H633">let(systemId,match(A633,index(systems,0,1),),refSystemId,match($H$1,index(systems,0,1),),x,index(systems,systemId,3),y,index(systems,systemId,4),refX,index(systems,refSystemId,3),refY,index(systems,refSystemId,4),round(sqrt((x-refX)^2+(y-refY)^2),3))</f>
        <v>322.215</v>
      </c>
      <c r="I633" s="28" t="s">
        <v>418</v>
      </c>
      <c r="J633" s="41"/>
      <c r="K633" s="41"/>
      <c r="L633" s="41"/>
      <c r="M633" s="41"/>
      <c r="N633" s="28" t="s">
        <v>558</v>
      </c>
      <c r="O633" s="48" t="s">
        <v>558</v>
      </c>
      <c r="P633" s="48" t="s">
        <v>559</v>
      </c>
      <c r="Q633" s="48" t="s">
        <v>559</v>
      </c>
      <c r="R633" s="48" t="s">
        <v>559</v>
      </c>
      <c r="S633" s="48" t="s">
        <v>559</v>
      </c>
      <c r="T633" s="48" t="s">
        <v>559</v>
      </c>
      <c r="U633" s="48" t="s">
        <v>559</v>
      </c>
      <c r="V633" s="48" t="s">
        <v>559</v>
      </c>
      <c r="W633" s="48" t="s">
        <v>559</v>
      </c>
      <c r="X633" s="48" t="s">
        <v>559</v>
      </c>
      <c r="Y633" s="48" t="s">
        <v>559</v>
      </c>
      <c r="Z633" s="48" t="s">
        <v>559</v>
      </c>
      <c r="AA633" s="48" t="s">
        <v>559</v>
      </c>
      <c r="AB633" s="48" t="s">
        <v>559</v>
      </c>
      <c r="AC633" s="48" t="s">
        <v>559</v>
      </c>
      <c r="AD633" s="48" t="s">
        <v>559</v>
      </c>
      <c r="AE633" s="48" t="s">
        <v>559</v>
      </c>
      <c r="AF633" s="48" t="s">
        <v>559</v>
      </c>
      <c r="AG633" s="48" t="s">
        <v>559</v>
      </c>
      <c r="AH633" s="48" t="s">
        <v>559</v>
      </c>
      <c r="AI633" s="48" t="s">
        <v>559</v>
      </c>
      <c r="AJ633" s="48" t="s">
        <v>559</v>
      </c>
      <c r="AK633" s="48" t="s">
        <v>559</v>
      </c>
      <c r="AL633" s="48" t="s">
        <v>559</v>
      </c>
      <c r="AM633" s="48" t="s">
        <v>559</v>
      </c>
      <c r="AN633" s="48" t="s">
        <v>559</v>
      </c>
      <c r="AO633" s="48" t="s">
        <v>559</v>
      </c>
      <c r="AP633" s="48" t="s">
        <v>559</v>
      </c>
      <c r="AQ633" s="48" t="s">
        <v>559</v>
      </c>
      <c r="AR633" s="48" t="s">
        <v>2302</v>
      </c>
      <c r="AS633" s="48" t="s">
        <v>2302</v>
      </c>
      <c r="AT633" s="48" t="s">
        <v>676</v>
      </c>
      <c r="AU633" s="48" t="s">
        <v>677</v>
      </c>
      <c r="AV633" s="48" t="s">
        <v>677</v>
      </c>
      <c r="AW633" s="48" t="s">
        <v>677</v>
      </c>
      <c r="AX633" s="48" t="s">
        <v>677</v>
      </c>
      <c r="AY633" s="48" t="s">
        <v>560</v>
      </c>
      <c r="AZ633" s="51" t="s">
        <v>560</v>
      </c>
    </row>
    <row r="634" ht="15.75" customHeight="1">
      <c r="A634" s="40">
        <v>569.0</v>
      </c>
      <c r="B634" s="28" t="s">
        <v>2303</v>
      </c>
      <c r="C634" s="41"/>
      <c r="D634" s="42">
        <f t="array" ref="D634">index(systems,match($A634,INDEX(systems,0,1),),3)</f>
        <v>180.166</v>
      </c>
      <c r="E634" s="42">
        <f t="array" ref="E634">index(systems,match($A634,INDEX(systems,0,1),),4)</f>
        <v>3.056</v>
      </c>
      <c r="F634" s="43" t="str">
        <f>IFERROR(__xludf.DUMMYFUNCTION("let(row, match($B634&amp;if($C634&lt;&gt;"""","" [""&amp;$C634&amp;""]"",""""),index(nebulae,,2),0),join("","",iferror(round(index(nebulae,row,5)/2,3),1),iferror(round(index(nebulae,row,6)/2,3),1),0))"),"1,1,0")</f>
        <v>1,1,0</v>
      </c>
      <c r="G634" s="44" t="s">
        <v>2304</v>
      </c>
      <c r="H634" s="45">
        <f t="array" ref="H634">let(systemId,match(A634,index(systems,0,1),),refSystemId,match($H$1,index(systems,0,1),),x,index(systems,systemId,3),y,index(systems,systemId,4),refX,index(systems,refSystemId,3),refY,index(systems,refSystemId,4),round(sqrt((x-refX)^2+(y-refY)^2),3))</f>
        <v>180.192</v>
      </c>
      <c r="I634" s="53"/>
      <c r="J634" s="46" t="s">
        <v>418</v>
      </c>
      <c r="K634" s="46" t="s">
        <v>418</v>
      </c>
      <c r="L634" s="53"/>
      <c r="M634" s="46" t="s">
        <v>500</v>
      </c>
      <c r="N634" s="28" t="s">
        <v>2087</v>
      </c>
      <c r="O634" s="48" t="s">
        <v>2087</v>
      </c>
      <c r="P634" s="48" t="s">
        <v>582</v>
      </c>
      <c r="Q634" s="48" t="s">
        <v>582</v>
      </c>
      <c r="R634" s="48" t="s">
        <v>582</v>
      </c>
      <c r="S634" s="48" t="s">
        <v>582</v>
      </c>
      <c r="T634" s="48" t="s">
        <v>582</v>
      </c>
      <c r="U634" s="48" t="s">
        <v>582</v>
      </c>
      <c r="V634" s="48" t="s">
        <v>582</v>
      </c>
      <c r="W634" s="48" t="s">
        <v>582</v>
      </c>
      <c r="X634" s="48" t="s">
        <v>582</v>
      </c>
      <c r="Y634" s="48" t="s">
        <v>1064</v>
      </c>
      <c r="Z634" s="48" t="s">
        <v>1064</v>
      </c>
      <c r="AA634" s="48" t="s">
        <v>1065</v>
      </c>
      <c r="AB634" s="48" t="s">
        <v>1065</v>
      </c>
      <c r="AC634" s="48" t="s">
        <v>1065</v>
      </c>
      <c r="AD634" s="48" t="s">
        <v>1065</v>
      </c>
      <c r="AE634" s="48" t="s">
        <v>1065</v>
      </c>
      <c r="AF634" s="48" t="s">
        <v>1065</v>
      </c>
      <c r="AG634" s="48" t="s">
        <v>1065</v>
      </c>
      <c r="AH634" s="48" t="s">
        <v>1065</v>
      </c>
      <c r="AI634" s="48" t="s">
        <v>1065</v>
      </c>
      <c r="AJ634" s="48" t="s">
        <v>1065</v>
      </c>
      <c r="AK634" s="48" t="s">
        <v>1065</v>
      </c>
      <c r="AL634" s="48" t="s">
        <v>1065</v>
      </c>
      <c r="AM634" s="48" t="s">
        <v>1065</v>
      </c>
      <c r="AN634" s="48" t="s">
        <v>1065</v>
      </c>
      <c r="AO634" s="48" t="s">
        <v>1064</v>
      </c>
      <c r="AP634" s="48" t="s">
        <v>1064</v>
      </c>
      <c r="AQ634" s="48" t="s">
        <v>1064</v>
      </c>
      <c r="AR634" s="48" t="s">
        <v>1064</v>
      </c>
      <c r="AS634" s="48" t="s">
        <v>1064</v>
      </c>
      <c r="AT634" s="48" t="s">
        <v>1064</v>
      </c>
      <c r="AU634" s="48" t="s">
        <v>1064</v>
      </c>
      <c r="AV634" s="48" t="s">
        <v>1064</v>
      </c>
      <c r="AW634" s="48" t="s">
        <v>1064</v>
      </c>
      <c r="AX634" s="48" t="s">
        <v>876</v>
      </c>
      <c r="AY634" s="48" t="s">
        <v>1064</v>
      </c>
      <c r="AZ634" s="28" t="s">
        <v>1064</v>
      </c>
    </row>
    <row r="635" ht="15.75" customHeight="1">
      <c r="A635" s="40">
        <v>2891.0</v>
      </c>
      <c r="B635" s="28" t="s">
        <v>2305</v>
      </c>
      <c r="C635" s="41"/>
      <c r="D635" s="42">
        <f t="array" ref="D635">index(systems,match($A635,INDEX(systems,0,1),),3)</f>
        <v>521.892</v>
      </c>
      <c r="E635" s="42">
        <f t="array" ref="E635">index(systems,match($A635,INDEX(systems,0,1),),4)</f>
        <v>-141.472</v>
      </c>
      <c r="F635" s="43" t="str">
        <f>IFERROR(__xludf.DUMMYFUNCTION("let(row, match($B635&amp;if($C635&lt;&gt;"""","" [""&amp;$C635&amp;""]"",""""),index(nebulae,,2),0),join("","",iferror(round(index(nebulae,row,5)/2,3),1),iferror(round(index(nebulae,row,6)/2,3),1),0))"),"1,1,0")</f>
        <v>1,1,0</v>
      </c>
      <c r="G635" s="44" t="s">
        <v>2306</v>
      </c>
      <c r="H635" s="45">
        <f t="array" ref="H635">let(systemId,match(A635,index(systems,0,1),),refSystemId,match($H$1,index(systems,0,1),),x,index(systems,systemId,3),y,index(systems,systemId,4),refX,index(systems,refSystemId,3),refY,index(systems,refSystemId,4),round(sqrt((x-refX)^2+(y-refY)^2),3))</f>
        <v>540.727</v>
      </c>
      <c r="I635" s="28" t="s">
        <v>408</v>
      </c>
      <c r="J635" s="28" t="s">
        <v>408</v>
      </c>
      <c r="K635" s="28" t="s">
        <v>408</v>
      </c>
      <c r="L635" s="28" t="s">
        <v>408</v>
      </c>
      <c r="M635" s="28" t="s">
        <v>408</v>
      </c>
      <c r="N635" s="28" t="s">
        <v>408</v>
      </c>
      <c r="O635" s="41"/>
      <c r="P635" s="48" t="s">
        <v>408</v>
      </c>
      <c r="Q635" s="48" t="s">
        <v>408</v>
      </c>
      <c r="R635" s="48" t="s">
        <v>408</v>
      </c>
      <c r="S635" s="48" t="s">
        <v>408</v>
      </c>
      <c r="T635" s="48" t="s">
        <v>408</v>
      </c>
      <c r="U635" s="48" t="s">
        <v>408</v>
      </c>
      <c r="V635" s="48" t="s">
        <v>408</v>
      </c>
      <c r="W635" s="48" t="s">
        <v>408</v>
      </c>
      <c r="X635" s="48" t="s">
        <v>408</v>
      </c>
      <c r="Y635" s="48" t="s">
        <v>597</v>
      </c>
      <c r="Z635" s="48" t="s">
        <v>597</v>
      </c>
      <c r="AA635" s="48" t="s">
        <v>598</v>
      </c>
      <c r="AB635" s="48" t="s">
        <v>598</v>
      </c>
      <c r="AC635" s="48" t="s">
        <v>598</v>
      </c>
      <c r="AD635" s="48" t="s">
        <v>598</v>
      </c>
      <c r="AE635" s="48" t="s">
        <v>598</v>
      </c>
      <c r="AF635" s="48" t="s">
        <v>598</v>
      </c>
      <c r="AG635" s="48" t="s">
        <v>598</v>
      </c>
      <c r="AH635" s="48" t="s">
        <v>598</v>
      </c>
      <c r="AI635" s="48" t="s">
        <v>598</v>
      </c>
      <c r="AJ635" s="48" t="s">
        <v>598</v>
      </c>
      <c r="AK635" s="48" t="s">
        <v>598</v>
      </c>
      <c r="AL635" s="48" t="s">
        <v>598</v>
      </c>
      <c r="AM635" s="48" t="s">
        <v>598</v>
      </c>
      <c r="AN635" s="48" t="s">
        <v>598</v>
      </c>
      <c r="AO635" s="48" t="s">
        <v>597</v>
      </c>
      <c r="AP635" s="48" t="s">
        <v>597</v>
      </c>
      <c r="AQ635" s="48" t="s">
        <v>1868</v>
      </c>
      <c r="AR635" s="48" t="s">
        <v>1868</v>
      </c>
      <c r="AS635" s="48" t="s">
        <v>1868</v>
      </c>
      <c r="AT635" s="48" t="s">
        <v>599</v>
      </c>
      <c r="AU635" s="48" t="s">
        <v>599</v>
      </c>
      <c r="AV635" s="56" t="s">
        <v>599</v>
      </c>
      <c r="AW635" s="56" t="s">
        <v>599</v>
      </c>
      <c r="AX635" s="56" t="s">
        <v>599</v>
      </c>
      <c r="AY635" s="56" t="s">
        <v>599</v>
      </c>
      <c r="AZ635" s="51" t="s">
        <v>599</v>
      </c>
    </row>
    <row r="636" ht="15.75" customHeight="1">
      <c r="A636" s="40">
        <v>570.0</v>
      </c>
      <c r="B636" s="28" t="s">
        <v>2307</v>
      </c>
      <c r="C636" s="41"/>
      <c r="D636" s="42">
        <f t="array" ref="D636">index(systems,match($A636,INDEX(systems,0,1),),3)</f>
        <v>372.222</v>
      </c>
      <c r="E636" s="42">
        <f t="array" ref="E636">index(systems,match($A636,INDEX(systems,0,1),),4)</f>
        <v>-316.226</v>
      </c>
      <c r="F636" s="43" t="str">
        <f>IFERROR(__xludf.DUMMYFUNCTION("let(row, match($B636&amp;if($C636&lt;&gt;"""","" [""&amp;$C636&amp;""]"",""""),index(nebulae,,2),0),join("","",iferror(round(index(nebulae,row,5)/2,3),1),iferror(round(index(nebulae,row,6)/2,3),1),0))"),"1,1,0")</f>
        <v>1,1,0</v>
      </c>
      <c r="G636" s="44" t="s">
        <v>2308</v>
      </c>
      <c r="H636" s="45">
        <f t="array" ref="H636">let(systemId,match(A636,index(systems,0,1),),refSystemId,match($H$1,index(systems,0,1),),x,index(systems,systemId,3),y,index(systems,systemId,4),refX,index(systems,refSystemId,3),refY,index(systems,refSystemId,4),round(sqrt((x-refX)^2+(y-refY)^2),3))</f>
        <v>488.414</v>
      </c>
      <c r="I636" s="28" t="s">
        <v>408</v>
      </c>
      <c r="J636" s="28" t="s">
        <v>408</v>
      </c>
      <c r="K636" s="41"/>
      <c r="L636" s="41"/>
      <c r="M636" s="41"/>
      <c r="N636" s="28" t="s">
        <v>953</v>
      </c>
      <c r="O636" s="48" t="s">
        <v>1241</v>
      </c>
      <c r="P636" s="48" t="s">
        <v>1241</v>
      </c>
      <c r="Q636" s="48" t="s">
        <v>1241</v>
      </c>
      <c r="R636" s="48" t="s">
        <v>1241</v>
      </c>
      <c r="S636" s="48" t="s">
        <v>1241</v>
      </c>
      <c r="T636" s="48" t="s">
        <v>1241</v>
      </c>
      <c r="U636" s="48" t="s">
        <v>1241</v>
      </c>
      <c r="V636" s="48" t="s">
        <v>1241</v>
      </c>
      <c r="W636" s="48" t="s">
        <v>1241</v>
      </c>
      <c r="X636" s="48" t="s">
        <v>1241</v>
      </c>
      <c r="Y636" s="48" t="s">
        <v>1242</v>
      </c>
      <c r="Z636" s="48" t="s">
        <v>1242</v>
      </c>
      <c r="AA636" s="48" t="s">
        <v>1243</v>
      </c>
      <c r="AB636" s="48" t="s">
        <v>1243</v>
      </c>
      <c r="AC636" s="48" t="s">
        <v>1243</v>
      </c>
      <c r="AD636" s="48" t="s">
        <v>1243</v>
      </c>
      <c r="AE636" s="48" t="s">
        <v>1243</v>
      </c>
      <c r="AF636" s="48" t="s">
        <v>1243</v>
      </c>
      <c r="AG636" s="48" t="s">
        <v>1243</v>
      </c>
      <c r="AH636" s="48" t="s">
        <v>1243</v>
      </c>
      <c r="AI636" s="48" t="s">
        <v>1243</v>
      </c>
      <c r="AJ636" s="48" t="s">
        <v>1243</v>
      </c>
      <c r="AK636" s="48" t="s">
        <v>1243</v>
      </c>
      <c r="AL636" s="48" t="s">
        <v>1243</v>
      </c>
      <c r="AM636" s="48" t="s">
        <v>1243</v>
      </c>
      <c r="AN636" s="48" t="s">
        <v>1243</v>
      </c>
      <c r="AO636" s="48" t="s">
        <v>1242</v>
      </c>
      <c r="AP636" s="48" t="s">
        <v>1242</v>
      </c>
      <c r="AQ636" s="48" t="s">
        <v>1242</v>
      </c>
      <c r="AR636" s="52" t="s">
        <v>662</v>
      </c>
      <c r="AS636" s="52" t="s">
        <v>662</v>
      </c>
      <c r="AT636" s="52" t="s">
        <v>662</v>
      </c>
      <c r="AU636" s="52" t="s">
        <v>662</v>
      </c>
      <c r="AV636" s="48" t="s">
        <v>418</v>
      </c>
      <c r="AW636" s="48" t="s">
        <v>418</v>
      </c>
      <c r="AX636" s="48" t="s">
        <v>418</v>
      </c>
      <c r="AY636" s="48" t="s">
        <v>418</v>
      </c>
      <c r="AZ636" s="51" t="s">
        <v>418</v>
      </c>
    </row>
    <row r="637" ht="15.75" customHeight="1">
      <c r="A637" s="40">
        <v>571.0</v>
      </c>
      <c r="B637" s="28" t="s">
        <v>2309</v>
      </c>
      <c r="C637" s="41"/>
      <c r="D637" s="42">
        <f t="array" ref="D637">index(systems,match($A637,INDEX(systems,0,1),),3)</f>
        <v>610.039</v>
      </c>
      <c r="E637" s="42">
        <f t="array" ref="E637">index(systems,match($A637,INDEX(systems,0,1),),4)</f>
        <v>11.331</v>
      </c>
      <c r="F637" s="43" t="str">
        <f>IFERROR(__xludf.DUMMYFUNCTION("let(row, match($B637&amp;if($C637&lt;&gt;"""","" [""&amp;$C637&amp;""]"",""""),index(nebulae,,2),0),join("","",iferror(round(index(nebulae,row,5)/2,3),1),iferror(round(index(nebulae,row,6)/2,3),1),0))"),"1,1,0")</f>
        <v>1,1,0</v>
      </c>
      <c r="G637" s="44" t="s">
        <v>2310</v>
      </c>
      <c r="H637" s="45">
        <f t="array" ref="H637">let(systemId,match(A637,index(systems,0,1),),refSystemId,match($H$1,index(systems,0,1),),x,index(systems,systemId,3),y,index(systems,systemId,4),refX,index(systems,refSystemId,3),refY,index(systems,refSystemId,4),round(sqrt((x-refX)^2+(y-refY)^2),3))</f>
        <v>610.144</v>
      </c>
      <c r="I637" s="54"/>
      <c r="J637" s="54"/>
      <c r="K637" s="54"/>
      <c r="L637" s="54"/>
      <c r="M637" s="54"/>
      <c r="N637" s="49" t="s">
        <v>442</v>
      </c>
      <c r="O637" s="52" t="s">
        <v>442</v>
      </c>
      <c r="P637" s="52" t="s">
        <v>442</v>
      </c>
      <c r="Q637" s="52" t="s">
        <v>442</v>
      </c>
      <c r="R637" s="52" t="s">
        <v>442</v>
      </c>
      <c r="S637" s="48" t="s">
        <v>442</v>
      </c>
      <c r="T637" s="52" t="s">
        <v>442</v>
      </c>
      <c r="U637" s="52" t="s">
        <v>443</v>
      </c>
      <c r="V637" s="52" t="s">
        <v>443</v>
      </c>
      <c r="W637" s="52" t="s">
        <v>443</v>
      </c>
      <c r="X637" s="52" t="s">
        <v>443</v>
      </c>
      <c r="Y637" s="52" t="s">
        <v>444</v>
      </c>
      <c r="Z637" s="52" t="s">
        <v>444</v>
      </c>
      <c r="AA637" s="52" t="s">
        <v>445</v>
      </c>
      <c r="AB637" s="52" t="s">
        <v>445</v>
      </c>
      <c r="AC637" s="52" t="s">
        <v>445</v>
      </c>
      <c r="AD637" s="52" t="s">
        <v>445</v>
      </c>
      <c r="AE637" s="52" t="s">
        <v>445</v>
      </c>
      <c r="AF637" s="52" t="s">
        <v>445</v>
      </c>
      <c r="AG637" s="52" t="s">
        <v>445</v>
      </c>
      <c r="AH637" s="52" t="s">
        <v>445</v>
      </c>
      <c r="AI637" s="52" t="s">
        <v>445</v>
      </c>
      <c r="AJ637" s="52" t="s">
        <v>445</v>
      </c>
      <c r="AK637" s="52" t="s">
        <v>445</v>
      </c>
      <c r="AL637" s="52" t="s">
        <v>445</v>
      </c>
      <c r="AM637" s="52" t="s">
        <v>445</v>
      </c>
      <c r="AN637" s="52" t="s">
        <v>445</v>
      </c>
      <c r="AO637" s="52" t="s">
        <v>444</v>
      </c>
      <c r="AP637" s="52" t="s">
        <v>444</v>
      </c>
      <c r="AQ637" s="52" t="s">
        <v>444</v>
      </c>
      <c r="AR637" s="52" t="s">
        <v>446</v>
      </c>
      <c r="AS637" s="52" t="s">
        <v>446</v>
      </c>
      <c r="AT637" s="52" t="s">
        <v>446</v>
      </c>
      <c r="AU637" s="52" t="s">
        <v>446</v>
      </c>
      <c r="AV637" s="52" t="s">
        <v>446</v>
      </c>
      <c r="AW637" s="52" t="s">
        <v>446</v>
      </c>
      <c r="AX637" s="52" t="s">
        <v>446</v>
      </c>
      <c r="AY637" s="52" t="s">
        <v>446</v>
      </c>
      <c r="AZ637" s="49" t="s">
        <v>446</v>
      </c>
    </row>
    <row r="638" ht="15.75" customHeight="1">
      <c r="A638" s="40">
        <v>572.0</v>
      </c>
      <c r="B638" s="28" t="s">
        <v>2311</v>
      </c>
      <c r="C638" s="41"/>
      <c r="D638" s="42">
        <f t="array" ref="D638">index(systems,match($A638,INDEX(systems,0,1),),3)</f>
        <v>305.27</v>
      </c>
      <c r="E638" s="42">
        <f t="array" ref="E638">index(systems,match($A638,INDEX(systems,0,1),),4)</f>
        <v>-13.488</v>
      </c>
      <c r="F638" s="43" t="str">
        <f>IFERROR(__xludf.DUMMYFUNCTION("let(row, match($B638&amp;if($C638&lt;&gt;"""","" [""&amp;$C638&amp;""]"",""""),index(nebulae,,2),0),join("","",iferror(round(index(nebulae,row,5)/2,3),1),iferror(round(index(nebulae,row,6)/2,3),1),0))"),"1,1,0")</f>
        <v>1,1,0</v>
      </c>
      <c r="G638" s="44" t="s">
        <v>2312</v>
      </c>
      <c r="H638" s="45">
        <f t="array" ref="H638">let(systemId,match(A638,index(systems,0,1),),refSystemId,match($H$1,index(systems,0,1),),x,index(systems,systemId,3),y,index(systems,systemId,4),refX,index(systems,refSystemId,3),refY,index(systems,refSystemId,4),round(sqrt((x-refX)^2+(y-refY)^2),3))</f>
        <v>305.568</v>
      </c>
      <c r="I638" s="41"/>
      <c r="J638" s="28" t="s">
        <v>418</v>
      </c>
      <c r="K638" s="41"/>
      <c r="L638" s="41"/>
      <c r="M638" s="41"/>
      <c r="N638" s="28" t="s">
        <v>1574</v>
      </c>
      <c r="O638" s="48" t="s">
        <v>1574</v>
      </c>
      <c r="P638" s="48" t="s">
        <v>1574</v>
      </c>
      <c r="Q638" s="48" t="s">
        <v>1574</v>
      </c>
      <c r="R638" s="48" t="s">
        <v>1574</v>
      </c>
      <c r="S638" s="48" t="s">
        <v>1574</v>
      </c>
      <c r="T638" s="48" t="s">
        <v>1574</v>
      </c>
      <c r="U638" s="48" t="s">
        <v>1574</v>
      </c>
      <c r="V638" s="48" t="s">
        <v>1574</v>
      </c>
      <c r="W638" s="48" t="s">
        <v>1574</v>
      </c>
      <c r="X638" s="48" t="s">
        <v>1574</v>
      </c>
      <c r="Y638" s="48" t="s">
        <v>1575</v>
      </c>
      <c r="Z638" s="48" t="s">
        <v>1575</v>
      </c>
      <c r="AA638" s="48" t="s">
        <v>1576</v>
      </c>
      <c r="AB638" s="48" t="s">
        <v>1576</v>
      </c>
      <c r="AC638" s="48" t="s">
        <v>1576</v>
      </c>
      <c r="AD638" s="48" t="s">
        <v>1576</v>
      </c>
      <c r="AE638" s="48" t="s">
        <v>1576</v>
      </c>
      <c r="AF638" s="48" t="s">
        <v>1576</v>
      </c>
      <c r="AG638" s="48" t="s">
        <v>1576</v>
      </c>
      <c r="AH638" s="48" t="s">
        <v>1576</v>
      </c>
      <c r="AI638" s="48" t="s">
        <v>1576</v>
      </c>
      <c r="AJ638" s="48" t="s">
        <v>1576</v>
      </c>
      <c r="AK638" s="48" t="s">
        <v>1576</v>
      </c>
      <c r="AL638" s="48" t="s">
        <v>1576</v>
      </c>
      <c r="AM638" s="48" t="s">
        <v>1576</v>
      </c>
      <c r="AN638" s="48" t="s">
        <v>1576</v>
      </c>
      <c r="AO638" s="48" t="s">
        <v>1575</v>
      </c>
      <c r="AP638" s="48" t="s">
        <v>1575</v>
      </c>
      <c r="AQ638" s="48" t="s">
        <v>1575</v>
      </c>
      <c r="AR638" s="48" t="s">
        <v>1575</v>
      </c>
      <c r="AS638" s="48" t="s">
        <v>1575</v>
      </c>
      <c r="AT638" s="48" t="s">
        <v>1575</v>
      </c>
      <c r="AU638" s="48" t="s">
        <v>1575</v>
      </c>
      <c r="AV638" s="48" t="s">
        <v>1575</v>
      </c>
      <c r="AW638" s="48" t="s">
        <v>1575</v>
      </c>
      <c r="AX638" s="48" t="s">
        <v>1575</v>
      </c>
      <c r="AY638" s="48" t="s">
        <v>1575</v>
      </c>
      <c r="AZ638" s="28" t="s">
        <v>1575</v>
      </c>
    </row>
    <row r="639" ht="15.75" customHeight="1">
      <c r="A639" s="40">
        <v>2892.0</v>
      </c>
      <c r="B639" s="28" t="s">
        <v>2313</v>
      </c>
      <c r="C639" s="41"/>
      <c r="D639" s="42">
        <f t="array" ref="D639">index(systems,match($A639,INDEX(systems,0,1),),3)</f>
        <v>458.009</v>
      </c>
      <c r="E639" s="42">
        <f t="array" ref="E639">index(systems,match($A639,INDEX(systems,0,1),),4)</f>
        <v>-498.264</v>
      </c>
      <c r="F639" s="43" t="str">
        <f>IFERROR(__xludf.DUMMYFUNCTION("let(row, match($B639&amp;if($C639&lt;&gt;"""","" [""&amp;$C639&amp;""]"",""""),index(nebulae,,2),0),join("","",iferror(round(index(nebulae,row,5)/2,3),1),iferror(round(index(nebulae,row,6)/2,3),1),0))"),"1,1,0")</f>
        <v>1,1,0</v>
      </c>
      <c r="G639" s="44" t="s">
        <v>2314</v>
      </c>
      <c r="H639" s="45">
        <f t="array" ref="H639">let(systemId,match(A639,index(systems,0,1),),refSystemId,match($H$1,index(systems,0,1),),x,index(systems,systemId,3),y,index(systems,systemId,4),refX,index(systems,refSystemId,3),refY,index(systems,refSystemId,4),round(sqrt((x-refX)^2+(y-refY)^2),3))</f>
        <v>676.786</v>
      </c>
      <c r="I639" s="55"/>
      <c r="J639" s="55"/>
      <c r="K639" s="55"/>
      <c r="L639" s="55"/>
      <c r="M639" s="55"/>
      <c r="N639" s="55"/>
      <c r="O639" s="55"/>
      <c r="P639" s="56" t="s">
        <v>408</v>
      </c>
      <c r="Q639" s="48" t="s">
        <v>408</v>
      </c>
      <c r="R639" s="48" t="s">
        <v>408</v>
      </c>
      <c r="S639" s="48" t="s">
        <v>408</v>
      </c>
      <c r="T639" s="48" t="s">
        <v>408</v>
      </c>
      <c r="U639" s="48" t="s">
        <v>408</v>
      </c>
      <c r="V639" s="48" t="s">
        <v>408</v>
      </c>
      <c r="W639" s="48" t="s">
        <v>408</v>
      </c>
      <c r="X639" s="48" t="s">
        <v>408</v>
      </c>
      <c r="Y639" s="48" t="s">
        <v>408</v>
      </c>
      <c r="Z639" s="48" t="s">
        <v>408</v>
      </c>
      <c r="AA639" s="48" t="s">
        <v>953</v>
      </c>
      <c r="AB639" s="48" t="s">
        <v>953</v>
      </c>
      <c r="AC639" s="48" t="s">
        <v>953</v>
      </c>
      <c r="AD639" s="48" t="s">
        <v>953</v>
      </c>
      <c r="AE639" s="48" t="s">
        <v>953</v>
      </c>
      <c r="AF639" s="48" t="s">
        <v>953</v>
      </c>
      <c r="AG639" s="48" t="s">
        <v>953</v>
      </c>
      <c r="AH639" s="48" t="s">
        <v>953</v>
      </c>
      <c r="AI639" s="48" t="s">
        <v>953</v>
      </c>
      <c r="AJ639" s="48" t="s">
        <v>953</v>
      </c>
      <c r="AK639" s="48" t="s">
        <v>953</v>
      </c>
      <c r="AL639" s="48" t="s">
        <v>953</v>
      </c>
      <c r="AM639" s="48" t="s">
        <v>953</v>
      </c>
      <c r="AN639" s="48" t="s">
        <v>953</v>
      </c>
      <c r="AO639" s="48" t="s">
        <v>422</v>
      </c>
      <c r="AP639" s="48" t="s">
        <v>422</v>
      </c>
      <c r="AQ639" s="48" t="s">
        <v>422</v>
      </c>
      <c r="AR639" s="48" t="s">
        <v>422</v>
      </c>
      <c r="AS639" s="48" t="s">
        <v>422</v>
      </c>
      <c r="AT639" s="48" t="s">
        <v>422</v>
      </c>
      <c r="AU639" s="48" t="s">
        <v>422</v>
      </c>
      <c r="AV639" s="48" t="s">
        <v>422</v>
      </c>
      <c r="AW639" s="48" t="s">
        <v>722</v>
      </c>
      <c r="AX639" s="48" t="s">
        <v>722</v>
      </c>
      <c r="AY639" s="48" t="s">
        <v>722</v>
      </c>
      <c r="AZ639" s="28" t="s">
        <v>722</v>
      </c>
    </row>
    <row r="640" ht="15.75" customHeight="1">
      <c r="A640" s="40">
        <v>573.0</v>
      </c>
      <c r="B640" s="28" t="s">
        <v>2315</v>
      </c>
      <c r="C640" s="41"/>
      <c r="D640" s="42">
        <f t="array" ref="D640">index(systems,match($A640,INDEX(systems,0,1),),3)</f>
        <v>-421.851</v>
      </c>
      <c r="E640" s="42">
        <f t="array" ref="E640">index(systems,match($A640,INDEX(systems,0,1),),4)</f>
        <v>126.358</v>
      </c>
      <c r="F640" s="43" t="str">
        <f>IFERROR(__xludf.DUMMYFUNCTION("let(row, match($B640&amp;if($C640&lt;&gt;"""","" [""&amp;$C640&amp;""]"",""""),index(nebulae,,2),0),join("","",iferror(round(index(nebulae,row,5)/2,3),1),iferror(round(index(nebulae,row,6)/2,3),1),0))"),"1,1,0")</f>
        <v>1,1,0</v>
      </c>
      <c r="G640" s="44" t="s">
        <v>2316</v>
      </c>
      <c r="H640" s="45">
        <f t="array" ref="H640">let(systemId,match(A640,index(systems,0,1),),refSystemId,match($H$1,index(systems,0,1),),x,index(systems,systemId,3),y,index(systems,systemId,4),refX,index(systems,refSystemId,3),refY,index(systems,refSystemId,4),round(sqrt((x-refX)^2+(y-refY)^2),3))</f>
        <v>440.369</v>
      </c>
      <c r="I640" s="28" t="s">
        <v>408</v>
      </c>
      <c r="J640" s="28" t="s">
        <v>408</v>
      </c>
      <c r="K640" s="46" t="s">
        <v>408</v>
      </c>
      <c r="L640" s="28" t="s">
        <v>408</v>
      </c>
      <c r="M640" s="28" t="s">
        <v>408</v>
      </c>
      <c r="N640" s="28" t="s">
        <v>408</v>
      </c>
      <c r="O640" s="41"/>
      <c r="P640" s="48" t="s">
        <v>461</v>
      </c>
      <c r="Q640" s="48" t="s">
        <v>461</v>
      </c>
      <c r="R640" s="48" t="s">
        <v>461</v>
      </c>
      <c r="S640" s="48" t="s">
        <v>449</v>
      </c>
      <c r="T640" s="48" t="s">
        <v>449</v>
      </c>
      <c r="U640" s="48" t="s">
        <v>449</v>
      </c>
      <c r="V640" s="48" t="s">
        <v>449</v>
      </c>
      <c r="W640" s="48" t="s">
        <v>449</v>
      </c>
      <c r="X640" s="48" t="s">
        <v>449</v>
      </c>
      <c r="Y640" s="48" t="s">
        <v>449</v>
      </c>
      <c r="Z640" s="48" t="s">
        <v>449</v>
      </c>
      <c r="AA640" s="48" t="s">
        <v>684</v>
      </c>
      <c r="AB640" s="48" t="s">
        <v>684</v>
      </c>
      <c r="AC640" s="48" t="s">
        <v>684</v>
      </c>
      <c r="AD640" s="48" t="s">
        <v>684</v>
      </c>
      <c r="AE640" s="48" t="s">
        <v>684</v>
      </c>
      <c r="AF640" s="48" t="s">
        <v>684</v>
      </c>
      <c r="AG640" s="48" t="s">
        <v>684</v>
      </c>
      <c r="AH640" s="48" t="s">
        <v>685</v>
      </c>
      <c r="AI640" s="48" t="s">
        <v>464</v>
      </c>
      <c r="AJ640" s="48" t="s">
        <v>464</v>
      </c>
      <c r="AK640" s="48" t="s">
        <v>464</v>
      </c>
      <c r="AL640" s="48" t="s">
        <v>464</v>
      </c>
      <c r="AM640" s="48" t="s">
        <v>464</v>
      </c>
      <c r="AN640" s="48" t="s">
        <v>464</v>
      </c>
      <c r="AO640" s="48" t="s">
        <v>464</v>
      </c>
      <c r="AP640" s="48" t="s">
        <v>464</v>
      </c>
      <c r="AQ640" s="48" t="s">
        <v>464</v>
      </c>
      <c r="AR640" s="48" t="s">
        <v>464</v>
      </c>
      <c r="AS640" s="48" t="s">
        <v>466</v>
      </c>
      <c r="AT640" s="52" t="s">
        <v>467</v>
      </c>
      <c r="AU640" s="52" t="s">
        <v>467</v>
      </c>
      <c r="AV640" s="52" t="s">
        <v>467</v>
      </c>
      <c r="AW640" s="52" t="s">
        <v>467</v>
      </c>
      <c r="AX640" s="52" t="s">
        <v>467</v>
      </c>
      <c r="AY640" s="52" t="s">
        <v>474</v>
      </c>
      <c r="AZ640" s="49" t="s">
        <v>474</v>
      </c>
    </row>
    <row r="641" ht="15.75" customHeight="1">
      <c r="A641" s="40">
        <v>574.0</v>
      </c>
      <c r="B641" s="28" t="s">
        <v>2317</v>
      </c>
      <c r="C641" s="41"/>
      <c r="D641" s="42">
        <f t="array" ref="D641">index(systems,match($A641,INDEX(systems,0,1),),3)</f>
        <v>-121.025</v>
      </c>
      <c r="E641" s="42">
        <f t="array" ref="E641">index(systems,match($A641,INDEX(systems,0,1),),4)</f>
        <v>-292.438</v>
      </c>
      <c r="F641" s="43" t="str">
        <f>IFERROR(__xludf.DUMMYFUNCTION("let(row, match($B641&amp;if($C641&lt;&gt;"""","" [""&amp;$C641&amp;""]"",""""),index(nebulae,,2),0),join("","",iferror(round(index(nebulae,row,5)/2,3),1),iferror(round(index(nebulae,row,6)/2,3),1),0))"),"1,1,0")</f>
        <v>1,1,0</v>
      </c>
      <c r="G641" s="44" t="s">
        <v>2318</v>
      </c>
      <c r="H641" s="45">
        <f t="array" ref="H641">let(systemId,match(A641,index(systems,0,1),),refSystemId,match($H$1,index(systems,0,1),),x,index(systems,systemId,3),y,index(systems,systemId,4),refX,index(systems,refSystemId,3),refY,index(systems,refSystemId,4),round(sqrt((x-refX)^2+(y-refY)^2),3))</f>
        <v>316.492</v>
      </c>
      <c r="I641" s="28" t="s">
        <v>408</v>
      </c>
      <c r="J641" s="41"/>
      <c r="K641" s="41"/>
      <c r="L641" s="41"/>
      <c r="M641" s="28" t="s">
        <v>560</v>
      </c>
      <c r="N641" s="28" t="s">
        <v>1110</v>
      </c>
      <c r="O641" s="48" t="s">
        <v>1110</v>
      </c>
      <c r="P641" s="48" t="s">
        <v>560</v>
      </c>
      <c r="Q641" s="48" t="s">
        <v>560</v>
      </c>
      <c r="R641" s="48" t="s">
        <v>560</v>
      </c>
      <c r="S641" s="48" t="s">
        <v>560</v>
      </c>
      <c r="T641" s="48" t="s">
        <v>560</v>
      </c>
      <c r="U641" s="48" t="s">
        <v>560</v>
      </c>
      <c r="V641" s="48" t="s">
        <v>560</v>
      </c>
      <c r="W641" s="48" t="s">
        <v>560</v>
      </c>
      <c r="X641" s="48" t="s">
        <v>560</v>
      </c>
      <c r="Y641" s="48" t="s">
        <v>560</v>
      </c>
      <c r="Z641" s="48" t="s">
        <v>560</v>
      </c>
      <c r="AA641" s="48" t="s">
        <v>560</v>
      </c>
      <c r="AB641" s="48" t="s">
        <v>560</v>
      </c>
      <c r="AC641" s="48" t="s">
        <v>560</v>
      </c>
      <c r="AD641" s="48" t="s">
        <v>560</v>
      </c>
      <c r="AE641" s="48" t="s">
        <v>560</v>
      </c>
      <c r="AF641" s="48" t="s">
        <v>560</v>
      </c>
      <c r="AG641" s="48" t="s">
        <v>560</v>
      </c>
      <c r="AH641" s="48" t="s">
        <v>560</v>
      </c>
      <c r="AI641" s="48" t="s">
        <v>560</v>
      </c>
      <c r="AJ641" s="48" t="s">
        <v>560</v>
      </c>
      <c r="AK641" s="48" t="s">
        <v>560</v>
      </c>
      <c r="AL641" s="48" t="s">
        <v>560</v>
      </c>
      <c r="AM641" s="48" t="s">
        <v>560</v>
      </c>
      <c r="AN641" s="48" t="s">
        <v>560</v>
      </c>
      <c r="AO641" s="48" t="s">
        <v>560</v>
      </c>
      <c r="AP641" s="48" t="s">
        <v>560</v>
      </c>
      <c r="AQ641" s="48" t="s">
        <v>560</v>
      </c>
      <c r="AR641" s="48" t="s">
        <v>560</v>
      </c>
      <c r="AS641" s="48" t="s">
        <v>418</v>
      </c>
      <c r="AT641" s="48" t="s">
        <v>418</v>
      </c>
      <c r="AU641" s="48" t="s">
        <v>418</v>
      </c>
      <c r="AV641" s="48" t="s">
        <v>418</v>
      </c>
      <c r="AW641" s="48" t="s">
        <v>418</v>
      </c>
      <c r="AX641" s="48" t="s">
        <v>418</v>
      </c>
      <c r="AY641" s="48" t="s">
        <v>969</v>
      </c>
      <c r="AZ641" s="51" t="s">
        <v>969</v>
      </c>
    </row>
    <row r="642" ht="15.75" customHeight="1">
      <c r="A642" s="40">
        <v>575.0</v>
      </c>
      <c r="B642" s="28" t="s">
        <v>2319</v>
      </c>
      <c r="C642" s="41"/>
      <c r="D642" s="42">
        <f t="array" ref="D642">index(systems,match($A642,INDEX(systems,0,1),),3)</f>
        <v>-232.927</v>
      </c>
      <c r="E642" s="42">
        <f t="array" ref="E642">index(systems,match($A642,INDEX(systems,0,1),),4)</f>
        <v>-49.158</v>
      </c>
      <c r="F642" s="43" t="str">
        <f>IFERROR(__xludf.DUMMYFUNCTION("let(row, match($B642&amp;if($C642&lt;&gt;"""","" [""&amp;$C642&amp;""]"",""""),index(nebulae,,2),0),join("","",iferror(round(index(nebulae,row,5)/2,3),1),iferror(round(index(nebulae,row,6)/2,3),1),0))"),"1,1,0")</f>
        <v>1,1,0</v>
      </c>
      <c r="G642" s="44" t="s">
        <v>2320</v>
      </c>
      <c r="H642" s="45">
        <f t="array" ref="H642">let(systemId,match(A642,index(systems,0,1),),refSystemId,match($H$1,index(systems,0,1),),x,index(systems,systemId,3),y,index(systems,systemId,4),refX,index(systems,refSystemId,3),refY,index(systems,refSystemId,4),round(sqrt((x-refX)^2+(y-refY)^2),3))</f>
        <v>238.058</v>
      </c>
      <c r="I642" s="28" t="s">
        <v>418</v>
      </c>
      <c r="J642" s="48" t="s">
        <v>418</v>
      </c>
      <c r="K642" s="48" t="s">
        <v>418</v>
      </c>
      <c r="L642" s="28" t="s">
        <v>418</v>
      </c>
      <c r="M642" s="41"/>
      <c r="N642" s="28" t="s">
        <v>560</v>
      </c>
      <c r="O642" s="48" t="s">
        <v>560</v>
      </c>
      <c r="P642" s="48" t="s">
        <v>560</v>
      </c>
      <c r="Q642" s="48" t="s">
        <v>560</v>
      </c>
      <c r="R642" s="48" t="s">
        <v>560</v>
      </c>
      <c r="S642" s="48" t="s">
        <v>560</v>
      </c>
      <c r="T642" s="48" t="s">
        <v>560</v>
      </c>
      <c r="U642" s="48" t="s">
        <v>560</v>
      </c>
      <c r="V642" s="48" t="s">
        <v>560</v>
      </c>
      <c r="W642" s="48" t="s">
        <v>560</v>
      </c>
      <c r="X642" s="48" t="s">
        <v>560</v>
      </c>
      <c r="Y642" s="48" t="s">
        <v>560</v>
      </c>
      <c r="Z642" s="48" t="s">
        <v>560</v>
      </c>
      <c r="AA642" s="48" t="s">
        <v>560</v>
      </c>
      <c r="AB642" s="48" t="s">
        <v>560</v>
      </c>
      <c r="AC642" s="48" t="s">
        <v>560</v>
      </c>
      <c r="AD642" s="48" t="s">
        <v>560</v>
      </c>
      <c r="AE642" s="48" t="s">
        <v>560</v>
      </c>
      <c r="AF642" s="48" t="s">
        <v>560</v>
      </c>
      <c r="AG642" s="48" t="s">
        <v>560</v>
      </c>
      <c r="AH642" s="48" t="s">
        <v>560</v>
      </c>
      <c r="AI642" s="48" t="s">
        <v>560</v>
      </c>
      <c r="AJ642" s="48" t="s">
        <v>560</v>
      </c>
      <c r="AK642" s="48" t="s">
        <v>560</v>
      </c>
      <c r="AL642" s="48" t="s">
        <v>560</v>
      </c>
      <c r="AM642" s="48" t="s">
        <v>560</v>
      </c>
      <c r="AN642" s="48" t="s">
        <v>560</v>
      </c>
      <c r="AO642" s="48" t="s">
        <v>560</v>
      </c>
      <c r="AP642" s="48" t="s">
        <v>560</v>
      </c>
      <c r="AQ642" s="48" t="s">
        <v>560</v>
      </c>
      <c r="AR642" s="48" t="s">
        <v>484</v>
      </c>
      <c r="AS642" s="48" t="s">
        <v>484</v>
      </c>
      <c r="AT642" s="52" t="s">
        <v>485</v>
      </c>
      <c r="AU642" s="52" t="s">
        <v>485</v>
      </c>
      <c r="AV642" s="52" t="s">
        <v>486</v>
      </c>
      <c r="AW642" s="52" t="s">
        <v>486</v>
      </c>
      <c r="AX642" s="52" t="s">
        <v>605</v>
      </c>
      <c r="AY642" s="52" t="s">
        <v>605</v>
      </c>
      <c r="AZ642" s="51" t="s">
        <v>605</v>
      </c>
    </row>
    <row r="643" ht="15.75" customHeight="1">
      <c r="A643" s="40">
        <v>576.0</v>
      </c>
      <c r="B643" s="28" t="s">
        <v>2321</v>
      </c>
      <c r="C643" s="41"/>
      <c r="D643" s="42">
        <f t="array" ref="D643">index(systems,match($A643,INDEX(systems,0,1),),3)</f>
        <v>357.494</v>
      </c>
      <c r="E643" s="42">
        <f t="array" ref="E643">index(systems,match($A643,INDEX(systems,0,1),),4)</f>
        <v>66.905</v>
      </c>
      <c r="F643" s="43" t="str">
        <f>IFERROR(__xludf.DUMMYFUNCTION("let(row, match($B643&amp;if($C643&lt;&gt;"""","" [""&amp;$C643&amp;""]"",""""),index(nebulae,,2),0),join("","",iferror(round(index(nebulae,row,5)/2,3),1),iferror(round(index(nebulae,row,6)/2,3),1),0))"),"1,1,0")</f>
        <v>1,1,0</v>
      </c>
      <c r="G643" s="44" t="s">
        <v>2322</v>
      </c>
      <c r="H643" s="45">
        <f t="array" ref="H643">let(systemId,match(A643,index(systems,0,1),),refSystemId,match($H$1,index(systems,0,1),),x,index(systems,systemId,3),y,index(systems,systemId,4),refX,index(systems,refSystemId,3),refY,index(systems,refSystemId,4),round(sqrt((x-refX)^2+(y-refY)^2),3))</f>
        <v>363.701</v>
      </c>
      <c r="I643" s="41"/>
      <c r="J643" s="41"/>
      <c r="K643" s="28" t="s">
        <v>418</v>
      </c>
      <c r="L643" s="41"/>
      <c r="M643" s="41"/>
      <c r="N643" s="28" t="s">
        <v>2050</v>
      </c>
      <c r="O643" s="48" t="s">
        <v>2050</v>
      </c>
      <c r="P643" s="48" t="s">
        <v>2050</v>
      </c>
      <c r="Q643" s="48" t="s">
        <v>2050</v>
      </c>
      <c r="R643" s="48" t="s">
        <v>2050</v>
      </c>
      <c r="S643" s="48" t="s">
        <v>2050</v>
      </c>
      <c r="T643" s="48" t="s">
        <v>2050</v>
      </c>
      <c r="U643" s="52" t="s">
        <v>620</v>
      </c>
      <c r="V643" s="52" t="s">
        <v>620</v>
      </c>
      <c r="W643" s="52" t="s">
        <v>620</v>
      </c>
      <c r="X643" s="48" t="s">
        <v>939</v>
      </c>
      <c r="Y643" s="48" t="s">
        <v>1829</v>
      </c>
      <c r="Z643" s="48" t="s">
        <v>1829</v>
      </c>
      <c r="AA643" s="48" t="s">
        <v>1830</v>
      </c>
      <c r="AB643" s="48" t="s">
        <v>1830</v>
      </c>
      <c r="AC643" s="48" t="s">
        <v>1830</v>
      </c>
      <c r="AD643" s="48" t="s">
        <v>1830</v>
      </c>
      <c r="AE643" s="48" t="s">
        <v>1830</v>
      </c>
      <c r="AF643" s="48" t="s">
        <v>1830</v>
      </c>
      <c r="AG643" s="48" t="s">
        <v>1830</v>
      </c>
      <c r="AH643" s="48" t="s">
        <v>1830</v>
      </c>
      <c r="AI643" s="48" t="s">
        <v>1830</v>
      </c>
      <c r="AJ643" s="48" t="s">
        <v>1830</v>
      </c>
      <c r="AK643" s="48" t="s">
        <v>1830</v>
      </c>
      <c r="AL643" s="48" t="s">
        <v>1830</v>
      </c>
      <c r="AM643" s="48" t="s">
        <v>1830</v>
      </c>
      <c r="AN643" s="48" t="s">
        <v>1830</v>
      </c>
      <c r="AO643" s="48" t="s">
        <v>1829</v>
      </c>
      <c r="AP643" s="48" t="s">
        <v>1829</v>
      </c>
      <c r="AQ643" s="48" t="s">
        <v>1829</v>
      </c>
      <c r="AR643" s="48" t="s">
        <v>1829</v>
      </c>
      <c r="AS643" s="48" t="s">
        <v>622</v>
      </c>
      <c r="AT643" s="48" t="s">
        <v>622</v>
      </c>
      <c r="AU643" s="48" t="s">
        <v>622</v>
      </c>
      <c r="AV643" s="48" t="s">
        <v>1470</v>
      </c>
      <c r="AW643" s="48" t="s">
        <v>1470</v>
      </c>
      <c r="AX643" s="48" t="s">
        <v>940</v>
      </c>
      <c r="AY643" s="48" t="s">
        <v>940</v>
      </c>
      <c r="AZ643" s="28" t="s">
        <v>940</v>
      </c>
    </row>
    <row r="644" ht="15.75" customHeight="1">
      <c r="A644" s="40">
        <v>577.0</v>
      </c>
      <c r="B644" s="28" t="s">
        <v>2323</v>
      </c>
      <c r="C644" s="41"/>
      <c r="D644" s="42">
        <f t="array" ref="D644">index(systems,match($A644,INDEX(systems,0,1),),3)</f>
        <v>-157.399</v>
      </c>
      <c r="E644" s="42">
        <f t="array" ref="E644">index(systems,match($A644,INDEX(systems,0,1),),4)</f>
        <v>107.998</v>
      </c>
      <c r="F644" s="43" t="str">
        <f>IFERROR(__xludf.DUMMYFUNCTION("let(row, match($B644&amp;if($C644&lt;&gt;"""","" [""&amp;$C644&amp;""]"",""""),index(nebulae,,2),0),join("","",iferror(round(index(nebulae,row,5)/2,3),1),iferror(round(index(nebulae,row,6)/2,3),1),0))"),"1,1,0")</f>
        <v>1,1,0</v>
      </c>
      <c r="G644" s="44" t="s">
        <v>2324</v>
      </c>
      <c r="H644" s="45">
        <f t="array" ref="H644">let(systemId,match(A644,index(systems,0,1),),refSystemId,match($H$1,index(systems,0,1),),x,index(systems,systemId,3),y,index(systems,systemId,4),refX,index(systems,refSystemId,3),refY,index(systems,refSystemId,4),round(sqrt((x-refX)^2+(y-refY)^2),3))</f>
        <v>190.887</v>
      </c>
      <c r="I644" s="28" t="s">
        <v>408</v>
      </c>
      <c r="J644" s="28" t="s">
        <v>408</v>
      </c>
      <c r="K644" s="28" t="s">
        <v>408</v>
      </c>
      <c r="L644" s="28" t="s">
        <v>408</v>
      </c>
      <c r="M644" s="48" t="s">
        <v>408</v>
      </c>
      <c r="N644" s="28" t="s">
        <v>408</v>
      </c>
      <c r="O644" s="48" t="s">
        <v>671</v>
      </c>
      <c r="P644" s="48" t="s">
        <v>671</v>
      </c>
      <c r="Q644" s="48" t="s">
        <v>671</v>
      </c>
      <c r="R644" s="48" t="s">
        <v>671</v>
      </c>
      <c r="S644" s="48" t="s">
        <v>671</v>
      </c>
      <c r="T644" s="48" t="s">
        <v>671</v>
      </c>
      <c r="U644" s="48" t="s">
        <v>671</v>
      </c>
      <c r="V644" s="48" t="s">
        <v>671</v>
      </c>
      <c r="W644" s="48" t="s">
        <v>671</v>
      </c>
      <c r="X644" s="48" t="s">
        <v>671</v>
      </c>
      <c r="Y644" s="48" t="s">
        <v>480</v>
      </c>
      <c r="Z644" s="48" t="s">
        <v>480</v>
      </c>
      <c r="AA644" s="48" t="s">
        <v>1137</v>
      </c>
      <c r="AB644" s="48" t="s">
        <v>1137</v>
      </c>
      <c r="AC644" s="48" t="s">
        <v>1137</v>
      </c>
      <c r="AD644" s="48" t="s">
        <v>1137</v>
      </c>
      <c r="AE644" s="48" t="s">
        <v>1137</v>
      </c>
      <c r="AF644" s="48" t="s">
        <v>1137</v>
      </c>
      <c r="AG644" s="48" t="s">
        <v>1137</v>
      </c>
      <c r="AH644" s="48" t="s">
        <v>1138</v>
      </c>
      <c r="AI644" s="48" t="s">
        <v>1201</v>
      </c>
      <c r="AJ644" s="48" t="s">
        <v>1201</v>
      </c>
      <c r="AK644" s="48" t="s">
        <v>1201</v>
      </c>
      <c r="AL644" s="48" t="s">
        <v>1201</v>
      </c>
      <c r="AM644" s="48" t="s">
        <v>1201</v>
      </c>
      <c r="AN644" s="48" t="s">
        <v>1201</v>
      </c>
      <c r="AO644" s="48" t="s">
        <v>1201</v>
      </c>
      <c r="AP644" s="48" t="s">
        <v>1201</v>
      </c>
      <c r="AQ644" s="48" t="s">
        <v>1201</v>
      </c>
      <c r="AR644" s="48" t="s">
        <v>1201</v>
      </c>
      <c r="AS644" s="48" t="s">
        <v>1201</v>
      </c>
      <c r="AT644" s="48" t="s">
        <v>455</v>
      </c>
      <c r="AU644" s="48" t="s">
        <v>455</v>
      </c>
      <c r="AV644" s="48" t="s">
        <v>455</v>
      </c>
      <c r="AW644" s="48" t="s">
        <v>455</v>
      </c>
      <c r="AX644" s="48" t="s">
        <v>530</v>
      </c>
      <c r="AY644" s="48" t="s">
        <v>530</v>
      </c>
      <c r="AZ644" s="28" t="s">
        <v>530</v>
      </c>
    </row>
    <row r="645" ht="15.75" customHeight="1">
      <c r="A645" s="40">
        <v>2939.0</v>
      </c>
      <c r="B645" s="28" t="s">
        <v>2325</v>
      </c>
      <c r="C645" s="41"/>
      <c r="D645" s="42">
        <f t="array" ref="D645">index(systems,match($A645,INDEX(systems,0,1),),3)</f>
        <v>-146.566</v>
      </c>
      <c r="E645" s="42">
        <f t="array" ref="E645">index(systems,match($A645,INDEX(systems,0,1),),4)</f>
        <v>1837.816</v>
      </c>
      <c r="F645" s="43" t="str">
        <f>IFERROR(__xludf.DUMMYFUNCTION("let(row, match($B645&amp;if($C645&lt;&gt;"""","" [""&amp;$C645&amp;""]"",""""),index(nebulae,,2),0),join("","",iferror(round(index(nebulae,row,5)/2,3),1),iferror(round(index(nebulae,row,6)/2,3),1),0))"),"1,1,0")</f>
        <v>1,1,0</v>
      </c>
      <c r="G645" s="44" t="s">
        <v>2326</v>
      </c>
      <c r="H645" s="45">
        <f t="array" ref="H645">let(systemId,match(A645,index(systems,0,1),),refSystemId,match($H$1,index(systems,0,1),),x,index(systems,systemId,3),y,index(systems,systemId,4),refX,index(systems,refSystemId,3),refY,index(systems,refSystemId,4),round(sqrt((x-refX)^2+(y-refY)^2),3))</f>
        <v>1843.651</v>
      </c>
      <c r="I645" s="54"/>
      <c r="J645" s="54"/>
      <c r="K645" s="54"/>
      <c r="L645" s="54"/>
      <c r="M645" s="54"/>
      <c r="N645" s="54"/>
      <c r="O645" s="54"/>
      <c r="P645" s="52" t="s">
        <v>408</v>
      </c>
      <c r="Q645" s="48" t="s">
        <v>408</v>
      </c>
      <c r="R645" s="48" t="s">
        <v>408</v>
      </c>
      <c r="S645" s="48" t="s">
        <v>408</v>
      </c>
      <c r="T645" s="52" t="s">
        <v>408</v>
      </c>
      <c r="U645" s="48" t="s">
        <v>408</v>
      </c>
      <c r="V645" s="52" t="s">
        <v>408</v>
      </c>
      <c r="W645" s="52" t="s">
        <v>408</v>
      </c>
      <c r="X645" s="52" t="s">
        <v>408</v>
      </c>
      <c r="Y645" s="52" t="s">
        <v>408</v>
      </c>
      <c r="Z645" s="56" t="s">
        <v>408</v>
      </c>
      <c r="AA645" s="52" t="s">
        <v>408</v>
      </c>
      <c r="AB645" s="52" t="s">
        <v>408</v>
      </c>
      <c r="AC645" s="52" t="s">
        <v>408</v>
      </c>
      <c r="AD645" s="52" t="s">
        <v>408</v>
      </c>
      <c r="AE645" s="52" t="s">
        <v>408</v>
      </c>
      <c r="AF645" s="52" t="s">
        <v>408</v>
      </c>
      <c r="AG645" s="52" t="s">
        <v>408</v>
      </c>
      <c r="AH645" s="52" t="s">
        <v>408</v>
      </c>
      <c r="AI645" s="52" t="s">
        <v>408</v>
      </c>
      <c r="AJ645" s="52" t="s">
        <v>408</v>
      </c>
      <c r="AK645" s="52" t="s">
        <v>408</v>
      </c>
      <c r="AL645" s="52" t="s">
        <v>408</v>
      </c>
      <c r="AM645" s="52" t="s">
        <v>408</v>
      </c>
      <c r="AN645" s="52" t="s">
        <v>408</v>
      </c>
      <c r="AO645" s="49" t="s">
        <v>2327</v>
      </c>
      <c r="AP645" s="52" t="s">
        <v>2327</v>
      </c>
      <c r="AQ645" s="52" t="s">
        <v>2327</v>
      </c>
      <c r="AR645" s="52" t="s">
        <v>2327</v>
      </c>
      <c r="AS645" s="52" t="s">
        <v>2327</v>
      </c>
      <c r="AT645" s="49" t="s">
        <v>422</v>
      </c>
      <c r="AU645" s="54"/>
      <c r="AV645" s="41"/>
      <c r="AW645" s="41"/>
      <c r="AX645" s="41"/>
      <c r="AY645" s="41"/>
      <c r="AZ645" s="55"/>
    </row>
    <row r="646" ht="15.75" customHeight="1">
      <c r="A646" s="40">
        <v>578.0</v>
      </c>
      <c r="B646" s="28" t="s">
        <v>2328</v>
      </c>
      <c r="C646" s="41"/>
      <c r="D646" s="42">
        <f t="array" ref="D646">index(systems,match($A646,INDEX(systems,0,1),),3)</f>
        <v>-66.184</v>
      </c>
      <c r="E646" s="42">
        <f t="array" ref="E646">index(systems,match($A646,INDEX(systems,0,1),),4)</f>
        <v>299.293</v>
      </c>
      <c r="F646" s="43" t="str">
        <f>IFERROR(__xludf.DUMMYFUNCTION("let(row, match($B646&amp;if($C646&lt;&gt;"""","" [""&amp;$C646&amp;""]"",""""),index(nebulae,,2),0),join("","",iferror(round(index(nebulae,row,5)/2,3),1),iferror(round(index(nebulae,row,6)/2,3),1),0))"),"1,1,0")</f>
        <v>1,1,0</v>
      </c>
      <c r="G646" s="44" t="s">
        <v>2329</v>
      </c>
      <c r="H646" s="45">
        <f t="array" ref="H646">let(systemId,match(A646,index(systems,0,1),),refSystemId,match($H$1,index(systems,0,1),),x,index(systems,systemId,3),y,index(systems,systemId,4),refX,index(systems,refSystemId,3),refY,index(systems,refSystemId,4),round(sqrt((x-refX)^2+(y-refY)^2),3))</f>
        <v>306.523</v>
      </c>
      <c r="I646" s="46" t="s">
        <v>408</v>
      </c>
      <c r="J646" s="46" t="s">
        <v>408</v>
      </c>
      <c r="K646" s="46" t="s">
        <v>408</v>
      </c>
      <c r="L646" s="46" t="s">
        <v>408</v>
      </c>
      <c r="M646" s="47" t="s">
        <v>408</v>
      </c>
      <c r="N646" s="28" t="s">
        <v>408</v>
      </c>
      <c r="O646" s="41"/>
      <c r="P646" s="48" t="s">
        <v>409</v>
      </c>
      <c r="Q646" s="48" t="s">
        <v>409</v>
      </c>
      <c r="R646" s="48" t="s">
        <v>409</v>
      </c>
      <c r="S646" s="48" t="s">
        <v>409</v>
      </c>
      <c r="T646" s="48" t="s">
        <v>409</v>
      </c>
      <c r="U646" s="48" t="s">
        <v>409</v>
      </c>
      <c r="V646" s="48" t="s">
        <v>409</v>
      </c>
      <c r="W646" s="48" t="s">
        <v>409</v>
      </c>
      <c r="X646" s="48" t="s">
        <v>409</v>
      </c>
      <c r="Y646" s="48" t="s">
        <v>409</v>
      </c>
      <c r="Z646" s="48" t="s">
        <v>409</v>
      </c>
      <c r="AA646" s="48" t="s">
        <v>1617</v>
      </c>
      <c r="AB646" s="48" t="s">
        <v>1617</v>
      </c>
      <c r="AC646" s="48" t="s">
        <v>1617</v>
      </c>
      <c r="AD646" s="48" t="s">
        <v>1617</v>
      </c>
      <c r="AE646" s="48" t="s">
        <v>1617</v>
      </c>
      <c r="AF646" s="48" t="s">
        <v>417</v>
      </c>
      <c r="AG646" s="48" t="s">
        <v>417</v>
      </c>
      <c r="AH646" s="48" t="s">
        <v>417</v>
      </c>
      <c r="AI646" s="48" t="s">
        <v>417</v>
      </c>
      <c r="AJ646" s="48" t="s">
        <v>417</v>
      </c>
      <c r="AK646" s="48" t="s">
        <v>417</v>
      </c>
      <c r="AL646" s="48" t="s">
        <v>417</v>
      </c>
      <c r="AM646" s="48" t="s">
        <v>417</v>
      </c>
      <c r="AN646" s="48" t="s">
        <v>417</v>
      </c>
      <c r="AO646" s="48" t="s">
        <v>417</v>
      </c>
      <c r="AP646" s="48" t="s">
        <v>417</v>
      </c>
      <c r="AQ646" s="48" t="s">
        <v>417</v>
      </c>
      <c r="AR646" s="48" t="s">
        <v>417</v>
      </c>
      <c r="AS646" s="48" t="s">
        <v>417</v>
      </c>
      <c r="AT646" s="48" t="s">
        <v>417</v>
      </c>
      <c r="AU646" s="48" t="s">
        <v>417</v>
      </c>
      <c r="AV646" s="48" t="s">
        <v>417</v>
      </c>
      <c r="AW646" s="48" t="s">
        <v>417</v>
      </c>
      <c r="AX646" s="48" t="s">
        <v>417</v>
      </c>
      <c r="AY646" s="48" t="s">
        <v>850</v>
      </c>
      <c r="AZ646" s="28" t="s">
        <v>850</v>
      </c>
    </row>
    <row r="647" ht="15.75" customHeight="1">
      <c r="A647" s="40">
        <v>579.0</v>
      </c>
      <c r="B647" s="28" t="s">
        <v>2330</v>
      </c>
      <c r="C647" s="41"/>
      <c r="D647" s="42">
        <f t="array" ref="D647">index(systems,match($A647,INDEX(systems,0,1),),3)</f>
        <v>283.383</v>
      </c>
      <c r="E647" s="42">
        <f t="array" ref="E647">index(systems,match($A647,INDEX(systems,0,1),),4)</f>
        <v>-87.36</v>
      </c>
      <c r="F647" s="43" t="str">
        <f>IFERROR(__xludf.DUMMYFUNCTION("let(row, match($B647&amp;if($C647&lt;&gt;"""","" [""&amp;$C647&amp;""]"",""""),index(nebulae,,2),0),join("","",iferror(round(index(nebulae,row,5)/2,3),1),iferror(round(index(nebulae,row,6)/2,3),1),0))"),"1,1,0")</f>
        <v>1,1,0</v>
      </c>
      <c r="G647" s="44" t="s">
        <v>2331</v>
      </c>
      <c r="H647" s="45">
        <f t="array" ref="H647">let(systemId,match(A647,index(systems,0,1),),refSystemId,match($H$1,index(systems,0,1),),x,index(systems,systemId,3),y,index(systems,systemId,4),refX,index(systems,refSystemId,3),refY,index(systems,refSystemId,4),round(sqrt((x-refX)^2+(y-refY)^2),3))</f>
        <v>296.543</v>
      </c>
      <c r="I647" s="41"/>
      <c r="J647" s="28" t="s">
        <v>418</v>
      </c>
      <c r="K647" s="41"/>
      <c r="L647" s="41"/>
      <c r="M647" s="41"/>
      <c r="N647" s="28" t="s">
        <v>1168</v>
      </c>
      <c r="O647" s="48" t="s">
        <v>1168</v>
      </c>
      <c r="P647" s="48" t="s">
        <v>1168</v>
      </c>
      <c r="Q647" s="48" t="s">
        <v>1168</v>
      </c>
      <c r="R647" s="48" t="s">
        <v>1168</v>
      </c>
      <c r="S647" s="48" t="s">
        <v>1168</v>
      </c>
      <c r="T647" s="48" t="s">
        <v>1168</v>
      </c>
      <c r="U647" s="48" t="s">
        <v>1168</v>
      </c>
      <c r="V647" s="48" t="s">
        <v>1168</v>
      </c>
      <c r="W647" s="48" t="s">
        <v>1168</v>
      </c>
      <c r="X647" s="48" t="s">
        <v>1168</v>
      </c>
      <c r="Y647" s="48" t="s">
        <v>1195</v>
      </c>
      <c r="Z647" s="48" t="s">
        <v>1195</v>
      </c>
      <c r="AA647" s="48" t="s">
        <v>1196</v>
      </c>
      <c r="AB647" s="48" t="s">
        <v>1196</v>
      </c>
      <c r="AC647" s="48" t="s">
        <v>1196</v>
      </c>
      <c r="AD647" s="48" t="s">
        <v>1196</v>
      </c>
      <c r="AE647" s="48" t="s">
        <v>1196</v>
      </c>
      <c r="AF647" s="48" t="s">
        <v>1196</v>
      </c>
      <c r="AG647" s="48" t="s">
        <v>1196</v>
      </c>
      <c r="AH647" s="48" t="s">
        <v>1196</v>
      </c>
      <c r="AI647" s="48" t="s">
        <v>1196</v>
      </c>
      <c r="AJ647" s="48" t="s">
        <v>1196</v>
      </c>
      <c r="AK647" s="48" t="s">
        <v>1196</v>
      </c>
      <c r="AL647" s="48" t="s">
        <v>1196</v>
      </c>
      <c r="AM647" s="48" t="s">
        <v>1196</v>
      </c>
      <c r="AN647" s="48" t="s">
        <v>1196</v>
      </c>
      <c r="AO647" s="48" t="s">
        <v>1195</v>
      </c>
      <c r="AP647" s="48" t="s">
        <v>1195</v>
      </c>
      <c r="AQ647" s="48" t="s">
        <v>1195</v>
      </c>
      <c r="AR647" s="48" t="s">
        <v>1195</v>
      </c>
      <c r="AS647" s="48" t="s">
        <v>1195</v>
      </c>
      <c r="AT647" s="48" t="s">
        <v>1195</v>
      </c>
      <c r="AU647" s="48" t="s">
        <v>1195</v>
      </c>
      <c r="AV647" s="48" t="s">
        <v>1195</v>
      </c>
      <c r="AW647" s="48" t="s">
        <v>1195</v>
      </c>
      <c r="AX647" s="48" t="s">
        <v>1195</v>
      </c>
      <c r="AY647" s="48" t="s">
        <v>2332</v>
      </c>
      <c r="AZ647" s="28" t="s">
        <v>1195</v>
      </c>
    </row>
    <row r="648" ht="15.75" customHeight="1">
      <c r="A648" s="40">
        <v>580.0</v>
      </c>
      <c r="B648" s="28" t="s">
        <v>2333</v>
      </c>
      <c r="C648" s="41"/>
      <c r="D648" s="42">
        <f t="array" ref="D648">index(systems,match($A648,INDEX(systems,0,1),),3)</f>
        <v>344.568</v>
      </c>
      <c r="E648" s="42">
        <f t="array" ref="E648">index(systems,match($A648,INDEX(systems,0,1),),4)</f>
        <v>-199.071</v>
      </c>
      <c r="F648" s="43" t="str">
        <f>IFERROR(__xludf.DUMMYFUNCTION("let(row, match($B648&amp;if($C648&lt;&gt;"""","" [""&amp;$C648&amp;""]"",""""),index(nebulae,,2),0),join("","",iferror(round(index(nebulae,row,5)/2,3),1),iferror(round(index(nebulae,row,6)/2,3),1),0))"),"1,1,0")</f>
        <v>1,1,0</v>
      </c>
      <c r="G648" s="44" t="s">
        <v>2334</v>
      </c>
      <c r="H648" s="45">
        <f t="array" ref="H648">let(systemId,match(A648,index(systems,0,1),),refSystemId,match($H$1,index(systems,0,1),),x,index(systems,systemId,3),y,index(systems,systemId,4),refX,index(systems,refSystemId,3),refY,index(systems,refSystemId,4),round(sqrt((x-refX)^2+(y-refY)^2),3))</f>
        <v>397.94</v>
      </c>
      <c r="I648" s="53"/>
      <c r="J648" s="46" t="s">
        <v>418</v>
      </c>
      <c r="K648" s="53"/>
      <c r="L648" s="53"/>
      <c r="M648" s="53"/>
      <c r="N648" s="28" t="s">
        <v>905</v>
      </c>
      <c r="O648" s="48" t="s">
        <v>905</v>
      </c>
      <c r="P648" s="48" t="s">
        <v>905</v>
      </c>
      <c r="Q648" s="48" t="s">
        <v>905</v>
      </c>
      <c r="R648" s="48" t="s">
        <v>905</v>
      </c>
      <c r="S648" s="48" t="s">
        <v>905</v>
      </c>
      <c r="T648" s="48" t="s">
        <v>905</v>
      </c>
      <c r="U648" s="48" t="s">
        <v>905</v>
      </c>
      <c r="V648" s="48" t="s">
        <v>905</v>
      </c>
      <c r="W648" s="48" t="s">
        <v>905</v>
      </c>
      <c r="X648" s="48" t="s">
        <v>905</v>
      </c>
      <c r="Y648" s="48" t="s">
        <v>906</v>
      </c>
      <c r="Z648" s="48" t="s">
        <v>906</v>
      </c>
      <c r="AA648" s="48" t="s">
        <v>907</v>
      </c>
      <c r="AB648" s="48" t="s">
        <v>907</v>
      </c>
      <c r="AC648" s="48" t="s">
        <v>907</v>
      </c>
      <c r="AD648" s="48" t="s">
        <v>907</v>
      </c>
      <c r="AE648" s="48" t="s">
        <v>907</v>
      </c>
      <c r="AF648" s="48" t="s">
        <v>907</v>
      </c>
      <c r="AG648" s="48" t="s">
        <v>907</v>
      </c>
      <c r="AH648" s="48" t="s">
        <v>907</v>
      </c>
      <c r="AI648" s="48" t="s">
        <v>907</v>
      </c>
      <c r="AJ648" s="48" t="s">
        <v>907</v>
      </c>
      <c r="AK648" s="48" t="s">
        <v>907</v>
      </c>
      <c r="AL648" s="48" t="s">
        <v>907</v>
      </c>
      <c r="AM648" s="48" t="s">
        <v>907</v>
      </c>
      <c r="AN648" s="48" t="s">
        <v>907</v>
      </c>
      <c r="AO648" s="48" t="s">
        <v>906</v>
      </c>
      <c r="AP648" s="48" t="s">
        <v>906</v>
      </c>
      <c r="AQ648" s="48" t="s">
        <v>906</v>
      </c>
      <c r="AR648" s="48" t="s">
        <v>906</v>
      </c>
      <c r="AS648" s="48" t="s">
        <v>906</v>
      </c>
      <c r="AT648" s="48" t="s">
        <v>906</v>
      </c>
      <c r="AU648" s="48" t="s">
        <v>906</v>
      </c>
      <c r="AV648" s="52" t="s">
        <v>906</v>
      </c>
      <c r="AW648" s="52" t="s">
        <v>906</v>
      </c>
      <c r="AX648" s="52" t="s">
        <v>906</v>
      </c>
      <c r="AY648" s="52" t="s">
        <v>906</v>
      </c>
      <c r="AZ648" s="49" t="s">
        <v>906</v>
      </c>
    </row>
    <row r="649" ht="15.75" customHeight="1">
      <c r="A649" s="40">
        <v>581.0</v>
      </c>
      <c r="B649" s="28" t="s">
        <v>2335</v>
      </c>
      <c r="C649" s="41"/>
      <c r="D649" s="42">
        <f t="array" ref="D649">index(systems,match($A649,INDEX(systems,0,1),),3)</f>
        <v>74.945</v>
      </c>
      <c r="E649" s="42">
        <f t="array" ref="E649">index(systems,match($A649,INDEX(systems,0,1),),4)</f>
        <v>-345.955</v>
      </c>
      <c r="F649" s="43" t="str">
        <f>IFERROR(__xludf.DUMMYFUNCTION("let(row, match($B649&amp;if($C649&lt;&gt;"""","" [""&amp;$C649&amp;""]"",""""),index(nebulae,,2),0),join("","",iferror(round(index(nebulae,row,5)/2,3),1),iferror(round(index(nebulae,row,6)/2,3),1),0))"),"1,1,0")</f>
        <v>1,1,0</v>
      </c>
      <c r="G649" s="44" t="s">
        <v>2336</v>
      </c>
      <c r="H649" s="45">
        <f t="array" ref="H649">let(systemId,match(A649,index(systems,0,1),),refSystemId,match($H$1,index(systems,0,1),),x,index(systems,systemId,3),y,index(systems,systemId,4),refX,index(systems,refSystemId,3),refY,index(systems,refSystemId,4),round(sqrt((x-refX)^2+(y-refY)^2),3))</f>
        <v>353.98</v>
      </c>
      <c r="I649" s="46" t="s">
        <v>408</v>
      </c>
      <c r="J649" s="46" t="s">
        <v>408</v>
      </c>
      <c r="K649" s="46" t="s">
        <v>408</v>
      </c>
      <c r="L649" s="46" t="s">
        <v>408</v>
      </c>
      <c r="M649" s="46" t="s">
        <v>408</v>
      </c>
      <c r="N649" s="28" t="s">
        <v>408</v>
      </c>
      <c r="O649" s="41"/>
      <c r="P649" s="48" t="s">
        <v>1566</v>
      </c>
      <c r="Q649" s="48" t="s">
        <v>1566</v>
      </c>
      <c r="R649" s="48" t="s">
        <v>1566</v>
      </c>
      <c r="S649" s="48" t="s">
        <v>1566</v>
      </c>
      <c r="T649" s="48" t="s">
        <v>1566</v>
      </c>
      <c r="U649" s="48" t="s">
        <v>1566</v>
      </c>
      <c r="V649" s="48" t="s">
        <v>1566</v>
      </c>
      <c r="W649" s="48" t="s">
        <v>1566</v>
      </c>
      <c r="X649" s="48" t="s">
        <v>1566</v>
      </c>
      <c r="Y649" s="48" t="s">
        <v>1846</v>
      </c>
      <c r="Z649" s="48" t="s">
        <v>1846</v>
      </c>
      <c r="AA649" s="48" t="s">
        <v>1846</v>
      </c>
      <c r="AB649" s="48" t="s">
        <v>1846</v>
      </c>
      <c r="AC649" s="48" t="s">
        <v>1846</v>
      </c>
      <c r="AD649" s="48" t="s">
        <v>1846</v>
      </c>
      <c r="AE649" s="48" t="s">
        <v>1846</v>
      </c>
      <c r="AF649" s="48" t="s">
        <v>1846</v>
      </c>
      <c r="AG649" s="48" t="s">
        <v>1846</v>
      </c>
      <c r="AH649" s="48" t="s">
        <v>1846</v>
      </c>
      <c r="AI649" s="48" t="s">
        <v>1846</v>
      </c>
      <c r="AJ649" s="48" t="s">
        <v>1846</v>
      </c>
      <c r="AK649" s="48" t="s">
        <v>1846</v>
      </c>
      <c r="AL649" s="48" t="s">
        <v>1846</v>
      </c>
      <c r="AM649" s="48" t="s">
        <v>1846</v>
      </c>
      <c r="AN649" s="48" t="s">
        <v>2120</v>
      </c>
      <c r="AO649" s="48" t="s">
        <v>2120</v>
      </c>
      <c r="AP649" s="48" t="s">
        <v>2120</v>
      </c>
      <c r="AQ649" s="48" t="s">
        <v>2120</v>
      </c>
      <c r="AR649" s="48" t="s">
        <v>2120</v>
      </c>
      <c r="AS649" s="48" t="s">
        <v>2120</v>
      </c>
      <c r="AT649" s="48" t="s">
        <v>2120</v>
      </c>
      <c r="AU649" s="48" t="s">
        <v>2120</v>
      </c>
      <c r="AV649" s="48" t="s">
        <v>2120</v>
      </c>
      <c r="AW649" s="48" t="s">
        <v>2120</v>
      </c>
      <c r="AX649" s="48" t="s">
        <v>2120</v>
      </c>
      <c r="AY649" s="48" t="s">
        <v>2120</v>
      </c>
      <c r="AZ649" s="28" t="s">
        <v>2120</v>
      </c>
    </row>
    <row r="650" ht="15.75" customHeight="1">
      <c r="A650" s="40">
        <v>582.0</v>
      </c>
      <c r="B650" s="28" t="s">
        <v>2337</v>
      </c>
      <c r="C650" s="28" t="s">
        <v>2338</v>
      </c>
      <c r="D650" s="42">
        <f t="array" ref="D650">index(systems,match($A650,INDEX(systems,0,1),),3)</f>
        <v>-304.289</v>
      </c>
      <c r="E650" s="42">
        <f t="array" ref="E650">index(systems,match($A650,INDEX(systems,0,1),),4)</f>
        <v>203.387</v>
      </c>
      <c r="F650" s="43" t="str">
        <f>IFERROR(__xludf.DUMMYFUNCTION("let(row, match($B650&amp;if($C650&lt;&gt;"""","" [""&amp;$C650&amp;""]"",""""),index(nebulae,,2),0),join("","",iferror(round(index(nebulae,row,5)/2,3),1),iferror(round(index(nebulae,row,6)/2,3),1),0))"),"1,1,0")</f>
        <v>1,1,0</v>
      </c>
      <c r="G650" s="44" t="s">
        <v>2339</v>
      </c>
      <c r="H650" s="45">
        <f t="array" ref="H650">let(systemId,match(A650,index(systems,0,1),),refSystemId,match($H$1,index(systems,0,1),),x,index(systems,systemId,3),y,index(systems,systemId,4),refX,index(systems,refSystemId,3),refY,index(systems,refSystemId,4),round(sqrt((x-refX)^2+(y-refY)^2),3))</f>
        <v>366.003</v>
      </c>
      <c r="I650" s="46" t="s">
        <v>408</v>
      </c>
      <c r="J650" s="46" t="s">
        <v>408</v>
      </c>
      <c r="K650" s="46" t="s">
        <v>408</v>
      </c>
      <c r="L650" s="46" t="s">
        <v>408</v>
      </c>
      <c r="M650" s="53"/>
      <c r="N650" s="28" t="s">
        <v>435</v>
      </c>
      <c r="O650" s="48" t="s">
        <v>435</v>
      </c>
      <c r="P650" s="48" t="s">
        <v>435</v>
      </c>
      <c r="Q650" s="48" t="s">
        <v>435</v>
      </c>
      <c r="R650" s="48" t="s">
        <v>435</v>
      </c>
      <c r="S650" s="48" t="s">
        <v>435</v>
      </c>
      <c r="T650" s="48" t="s">
        <v>435</v>
      </c>
      <c r="U650" s="48" t="s">
        <v>435</v>
      </c>
      <c r="V650" s="48" t="s">
        <v>435</v>
      </c>
      <c r="W650" s="48" t="s">
        <v>435</v>
      </c>
      <c r="X650" s="48" t="s">
        <v>435</v>
      </c>
      <c r="Y650" s="48" t="s">
        <v>435</v>
      </c>
      <c r="Z650" s="48" t="s">
        <v>435</v>
      </c>
      <c r="AA650" s="48" t="s">
        <v>450</v>
      </c>
      <c r="AB650" s="48" t="s">
        <v>450</v>
      </c>
      <c r="AC650" s="48" t="s">
        <v>450</v>
      </c>
      <c r="AD650" s="48" t="s">
        <v>450</v>
      </c>
      <c r="AE650" s="48" t="s">
        <v>450</v>
      </c>
      <c r="AF650" s="48" t="s">
        <v>450</v>
      </c>
      <c r="AG650" s="48" t="s">
        <v>450</v>
      </c>
      <c r="AH650" s="48" t="s">
        <v>451</v>
      </c>
      <c r="AI650" s="48" t="s">
        <v>438</v>
      </c>
      <c r="AJ650" s="48" t="s">
        <v>438</v>
      </c>
      <c r="AK650" s="48" t="s">
        <v>438</v>
      </c>
      <c r="AL650" s="48" t="s">
        <v>438</v>
      </c>
      <c r="AM650" s="48" t="s">
        <v>438</v>
      </c>
      <c r="AN650" s="48" t="s">
        <v>438</v>
      </c>
      <c r="AO650" s="48" t="s">
        <v>438</v>
      </c>
      <c r="AP650" s="48" t="s">
        <v>438</v>
      </c>
      <c r="AQ650" s="48" t="s">
        <v>438</v>
      </c>
      <c r="AR650" s="48" t="s">
        <v>438</v>
      </c>
      <c r="AS650" s="48" t="s">
        <v>438</v>
      </c>
      <c r="AT650" s="48" t="s">
        <v>439</v>
      </c>
      <c r="AU650" s="48" t="s">
        <v>439</v>
      </c>
      <c r="AV650" s="48" t="s">
        <v>439</v>
      </c>
      <c r="AW650" s="48" t="s">
        <v>439</v>
      </c>
      <c r="AX650" s="48" t="s">
        <v>439</v>
      </c>
      <c r="AY650" s="48" t="s">
        <v>439</v>
      </c>
      <c r="AZ650" s="49" t="s">
        <v>439</v>
      </c>
    </row>
    <row r="651" ht="15.75" customHeight="1">
      <c r="A651" s="40">
        <v>583.0</v>
      </c>
      <c r="B651" s="28" t="s">
        <v>2340</v>
      </c>
      <c r="C651" s="41"/>
      <c r="D651" s="42">
        <f t="array" ref="D651">index(systems,match($A651,INDEX(systems,0,1),),3)</f>
        <v>-316.194</v>
      </c>
      <c r="E651" s="42">
        <f t="array" ref="E651">index(systems,match($A651,INDEX(systems,0,1),),4)</f>
        <v>-131.667</v>
      </c>
      <c r="F651" s="43" t="str">
        <f>IFERROR(__xludf.DUMMYFUNCTION("let(row, match($B651&amp;if($C651&lt;&gt;"""","" [""&amp;$C651&amp;""]"",""""),index(nebulae,,2),0),join("","",iferror(round(index(nebulae,row,5)/2,3),1),iferror(round(index(nebulae,row,6)/2,3),1),0))"),"1,1,0")</f>
        <v>1,1,0</v>
      </c>
      <c r="G651" s="44" t="s">
        <v>2341</v>
      </c>
      <c r="H651" s="45">
        <f t="array" ref="H651">let(systemId,match(A651,index(systems,0,1),),refSystemId,match($H$1,index(systems,0,1),),x,index(systems,systemId,3),y,index(systems,systemId,4),refX,index(systems,refSystemId,3),refY,index(systems,refSystemId,4),round(sqrt((x-refX)^2+(y-refY)^2),3))</f>
        <v>342.513</v>
      </c>
      <c r="I651" s="28" t="s">
        <v>408</v>
      </c>
      <c r="J651" s="28" t="s">
        <v>408</v>
      </c>
      <c r="K651" s="28" t="s">
        <v>408</v>
      </c>
      <c r="L651" s="28" t="s">
        <v>408</v>
      </c>
      <c r="M651" s="28" t="s">
        <v>408</v>
      </c>
      <c r="N651" s="28" t="s">
        <v>408</v>
      </c>
      <c r="O651" s="41"/>
      <c r="P651" s="48" t="s">
        <v>560</v>
      </c>
      <c r="Q651" s="48" t="s">
        <v>560</v>
      </c>
      <c r="R651" s="48" t="s">
        <v>560</v>
      </c>
      <c r="S651" s="48" t="s">
        <v>560</v>
      </c>
      <c r="T651" s="48" t="s">
        <v>560</v>
      </c>
      <c r="U651" s="48" t="s">
        <v>560</v>
      </c>
      <c r="V651" s="48" t="s">
        <v>560</v>
      </c>
      <c r="W651" s="48" t="s">
        <v>560</v>
      </c>
      <c r="X651" s="48" t="s">
        <v>560</v>
      </c>
      <c r="Y651" s="48" t="s">
        <v>560</v>
      </c>
      <c r="Z651" s="48" t="s">
        <v>560</v>
      </c>
      <c r="AA651" s="48" t="s">
        <v>560</v>
      </c>
      <c r="AB651" s="48" t="s">
        <v>560</v>
      </c>
      <c r="AC651" s="48" t="s">
        <v>560</v>
      </c>
      <c r="AD651" s="48" t="s">
        <v>560</v>
      </c>
      <c r="AE651" s="48" t="s">
        <v>560</v>
      </c>
      <c r="AF651" s="48" t="s">
        <v>560</v>
      </c>
      <c r="AG651" s="48" t="s">
        <v>560</v>
      </c>
      <c r="AH651" s="48" t="s">
        <v>560</v>
      </c>
      <c r="AI651" s="48" t="s">
        <v>560</v>
      </c>
      <c r="AJ651" s="48" t="s">
        <v>560</v>
      </c>
      <c r="AK651" s="48" t="s">
        <v>560</v>
      </c>
      <c r="AL651" s="48" t="s">
        <v>560</v>
      </c>
      <c r="AM651" s="48" t="s">
        <v>560</v>
      </c>
      <c r="AN651" s="48" t="s">
        <v>560</v>
      </c>
      <c r="AO651" s="48" t="s">
        <v>560</v>
      </c>
      <c r="AP651" s="48" t="s">
        <v>560</v>
      </c>
      <c r="AQ651" s="48" t="s">
        <v>560</v>
      </c>
      <c r="AR651" s="48" t="s">
        <v>560</v>
      </c>
      <c r="AS651" s="48" t="s">
        <v>418</v>
      </c>
      <c r="AT651" s="48" t="s">
        <v>418</v>
      </c>
      <c r="AU651" s="48" t="s">
        <v>418</v>
      </c>
      <c r="AV651" s="48" t="s">
        <v>879</v>
      </c>
      <c r="AW651" s="48" t="s">
        <v>879</v>
      </c>
      <c r="AX651" s="48" t="s">
        <v>487</v>
      </c>
      <c r="AY651" s="48" t="s">
        <v>487</v>
      </c>
      <c r="AZ651" s="51" t="s">
        <v>487</v>
      </c>
    </row>
    <row r="652" ht="15.75" customHeight="1">
      <c r="A652" s="40">
        <v>584.0</v>
      </c>
      <c r="B652" s="28" t="s">
        <v>2342</v>
      </c>
      <c r="C652" s="41"/>
      <c r="D652" s="42">
        <f t="array" ref="D652">index(systems,match($A652,INDEX(systems,0,1),),3)</f>
        <v>-146.598</v>
      </c>
      <c r="E652" s="42">
        <f t="array" ref="E652">index(systems,match($A652,INDEX(systems,0,1),),4)</f>
        <v>-27.967</v>
      </c>
      <c r="F652" s="43" t="str">
        <f>IFERROR(__xludf.DUMMYFUNCTION("let(row, match($B652&amp;if($C652&lt;&gt;"""","" [""&amp;$C652&amp;""]"",""""),index(nebulae,,2),0),join("","",iferror(round(index(nebulae,row,5)/2,3),1),iferror(round(index(nebulae,row,6)/2,3),1),0))"),"1,1,0")</f>
        <v>1,1,0</v>
      </c>
      <c r="G652" s="44" t="s">
        <v>2343</v>
      </c>
      <c r="H652" s="45">
        <f t="array" ref="H652">let(systemId,match(A652,index(systems,0,1),),refSystemId,match($H$1,index(systems,0,1),),x,index(systems,systemId,3),y,index(systems,systemId,4),refX,index(systems,refSystemId,3),refY,index(systems,refSystemId,4),round(sqrt((x-refX)^2+(y-refY)^2),3))</f>
        <v>149.242</v>
      </c>
      <c r="I652" s="46" t="s">
        <v>418</v>
      </c>
      <c r="J652" s="47" t="s">
        <v>418</v>
      </c>
      <c r="K652" s="47" t="s">
        <v>418</v>
      </c>
      <c r="L652" s="46" t="s">
        <v>418</v>
      </c>
      <c r="M652" s="46" t="s">
        <v>733</v>
      </c>
      <c r="N652" s="28" t="s">
        <v>560</v>
      </c>
      <c r="O652" s="48" t="s">
        <v>560</v>
      </c>
      <c r="P652" s="48" t="s">
        <v>560</v>
      </c>
      <c r="Q652" s="48" t="s">
        <v>560</v>
      </c>
      <c r="R652" s="48" t="s">
        <v>560</v>
      </c>
      <c r="S652" s="48" t="s">
        <v>560</v>
      </c>
      <c r="T652" s="48" t="s">
        <v>560</v>
      </c>
      <c r="U652" s="48" t="s">
        <v>560</v>
      </c>
      <c r="V652" s="48" t="s">
        <v>560</v>
      </c>
      <c r="W652" s="48" t="s">
        <v>560</v>
      </c>
      <c r="X652" s="48" t="s">
        <v>560</v>
      </c>
      <c r="Y652" s="48" t="s">
        <v>836</v>
      </c>
      <c r="Z652" s="48" t="s">
        <v>836</v>
      </c>
      <c r="AA652" s="48" t="s">
        <v>836</v>
      </c>
      <c r="AB652" s="48" t="s">
        <v>836</v>
      </c>
      <c r="AC652" s="48" t="s">
        <v>836</v>
      </c>
      <c r="AD652" s="48" t="s">
        <v>836</v>
      </c>
      <c r="AE652" s="48" t="s">
        <v>836</v>
      </c>
      <c r="AF652" s="48" t="s">
        <v>836</v>
      </c>
      <c r="AG652" s="48" t="s">
        <v>836</v>
      </c>
      <c r="AH652" s="48" t="s">
        <v>836</v>
      </c>
      <c r="AI652" s="48" t="s">
        <v>836</v>
      </c>
      <c r="AJ652" s="48" t="s">
        <v>836</v>
      </c>
      <c r="AK652" s="48" t="s">
        <v>836</v>
      </c>
      <c r="AL652" s="48" t="s">
        <v>836</v>
      </c>
      <c r="AM652" s="48" t="s">
        <v>836</v>
      </c>
      <c r="AN652" s="48" t="s">
        <v>836</v>
      </c>
      <c r="AO652" s="48" t="s">
        <v>836</v>
      </c>
      <c r="AP652" s="48" t="s">
        <v>836</v>
      </c>
      <c r="AQ652" s="48" t="s">
        <v>836</v>
      </c>
      <c r="AR652" s="48" t="s">
        <v>836</v>
      </c>
      <c r="AS652" s="48" t="s">
        <v>837</v>
      </c>
      <c r="AT652" s="48" t="s">
        <v>837</v>
      </c>
      <c r="AU652" s="47" t="s">
        <v>837</v>
      </c>
      <c r="AV652" s="48" t="s">
        <v>946</v>
      </c>
      <c r="AW652" s="48" t="s">
        <v>946</v>
      </c>
      <c r="AX652" s="48" t="s">
        <v>605</v>
      </c>
      <c r="AY652" s="48" t="s">
        <v>605</v>
      </c>
      <c r="AZ652" s="51" t="s">
        <v>836</v>
      </c>
    </row>
    <row r="653" ht="15.75" customHeight="1">
      <c r="A653" s="40">
        <v>585.0</v>
      </c>
      <c r="B653" s="28" t="s">
        <v>2344</v>
      </c>
      <c r="C653" s="41"/>
      <c r="D653" s="42">
        <f t="array" ref="D653">index(systems,match($A653,INDEX(systems,0,1),),3)</f>
        <v>-220.211</v>
      </c>
      <c r="E653" s="42">
        <f t="array" ref="E653">index(systems,match($A653,INDEX(systems,0,1),),4)</f>
        <v>205.816</v>
      </c>
      <c r="F653" s="43" t="str">
        <f>IFERROR(__xludf.DUMMYFUNCTION("let(row, match($B653&amp;if($C653&lt;&gt;"""","" [""&amp;$C653&amp;""]"",""""),index(nebulae,,2),0),join("","",iferror(round(index(nebulae,row,5)/2,3),1),iferror(round(index(nebulae,row,6)/2,3),1),0))"),"1,1,0")</f>
        <v>1,1,0</v>
      </c>
      <c r="G653" s="44" t="s">
        <v>2345</v>
      </c>
      <c r="H653" s="45">
        <f t="array" ref="H653">let(systemId,match(A653,index(systems,0,1),),refSystemId,match($H$1,index(systems,0,1),),x,index(systems,systemId,3),y,index(systems,systemId,4),refX,index(systems,refSystemId,3),refY,index(systems,refSystemId,4),round(sqrt((x-refX)^2+(y-refY)^2),3))</f>
        <v>301.418</v>
      </c>
      <c r="I653" s="46" t="s">
        <v>408</v>
      </c>
      <c r="J653" s="46" t="s">
        <v>408</v>
      </c>
      <c r="K653" s="46" t="s">
        <v>408</v>
      </c>
      <c r="L653" s="28" t="s">
        <v>408</v>
      </c>
      <c r="M653" s="48" t="s">
        <v>408</v>
      </c>
      <c r="N653" s="28" t="s">
        <v>408</v>
      </c>
      <c r="O653" s="41"/>
      <c r="P653" s="48" t="s">
        <v>435</v>
      </c>
      <c r="Q653" s="48" t="s">
        <v>435</v>
      </c>
      <c r="R653" s="48" t="s">
        <v>435</v>
      </c>
      <c r="S653" s="48" t="s">
        <v>435</v>
      </c>
      <c r="T653" s="48" t="s">
        <v>435</v>
      </c>
      <c r="U653" s="48" t="s">
        <v>435</v>
      </c>
      <c r="V653" s="48" t="s">
        <v>435</v>
      </c>
      <c r="W653" s="48" t="s">
        <v>435</v>
      </c>
      <c r="X653" s="48" t="s">
        <v>435</v>
      </c>
      <c r="Y653" s="48" t="s">
        <v>422</v>
      </c>
      <c r="Z653" s="48" t="s">
        <v>422</v>
      </c>
      <c r="AA653" s="48" t="s">
        <v>422</v>
      </c>
      <c r="AB653" s="48" t="s">
        <v>422</v>
      </c>
      <c r="AC653" s="48" t="s">
        <v>422</v>
      </c>
      <c r="AD653" s="48" t="s">
        <v>422</v>
      </c>
      <c r="AE653" s="48" t="s">
        <v>422</v>
      </c>
      <c r="AF653" s="48" t="s">
        <v>422</v>
      </c>
      <c r="AG653" s="48" t="s">
        <v>422</v>
      </c>
      <c r="AH653" s="48" t="s">
        <v>422</v>
      </c>
      <c r="AI653" s="48" t="s">
        <v>422</v>
      </c>
      <c r="AJ653" s="48" t="s">
        <v>422</v>
      </c>
      <c r="AK653" s="48" t="s">
        <v>422</v>
      </c>
      <c r="AL653" s="48" t="s">
        <v>422</v>
      </c>
      <c r="AM653" s="48" t="s">
        <v>422</v>
      </c>
      <c r="AN653" s="48" t="s">
        <v>422</v>
      </c>
      <c r="AO653" s="48" t="s">
        <v>422</v>
      </c>
      <c r="AP653" s="48" t="s">
        <v>422</v>
      </c>
      <c r="AQ653" s="48" t="s">
        <v>422</v>
      </c>
      <c r="AR653" s="48" t="s">
        <v>422</v>
      </c>
      <c r="AS653" s="48" t="s">
        <v>422</v>
      </c>
      <c r="AT653" s="48" t="s">
        <v>422</v>
      </c>
      <c r="AU653" s="48" t="s">
        <v>422</v>
      </c>
      <c r="AV653" s="48" t="s">
        <v>422</v>
      </c>
      <c r="AW653" s="48" t="s">
        <v>422</v>
      </c>
      <c r="AX653" s="48" t="s">
        <v>422</v>
      </c>
      <c r="AY653" s="48" t="s">
        <v>422</v>
      </c>
      <c r="AZ653" s="28" t="s">
        <v>422</v>
      </c>
    </row>
    <row r="654" ht="15.75" customHeight="1">
      <c r="A654" s="40">
        <v>586.0</v>
      </c>
      <c r="B654" s="28" t="s">
        <v>2346</v>
      </c>
      <c r="C654" s="41"/>
      <c r="D654" s="42">
        <f t="array" ref="D654">index(systems,match($A654,INDEX(systems,0,1),),3)</f>
        <v>-54.292</v>
      </c>
      <c r="E654" s="42">
        <f t="array" ref="E654">index(systems,match($A654,INDEX(systems,0,1),),4)</f>
        <v>-40.367</v>
      </c>
      <c r="F654" s="43" t="str">
        <f>IFERROR(__xludf.DUMMYFUNCTION("let(row, match($B654&amp;if($C654&lt;&gt;"""","" [""&amp;$C654&amp;""]"",""""),index(nebulae,,2),0),join("","",iferror(round(index(nebulae,row,5)/2,3),1),iferror(round(index(nebulae,row,6)/2,3),1),0))"),"1,1,0")</f>
        <v>1,1,0</v>
      </c>
      <c r="G654" s="44" t="s">
        <v>2347</v>
      </c>
      <c r="H654" s="45">
        <f t="array" ref="H654">let(systemId,match(A654,index(systems,0,1),),refSystemId,match($H$1,index(systems,0,1),),x,index(systems,systemId,3),y,index(systems,systemId,4),refX,index(systems,refSystemId,3),refY,index(systems,refSystemId,4),round(sqrt((x-refX)^2+(y-refY)^2),3))</f>
        <v>67.654</v>
      </c>
      <c r="I654" s="46" t="s">
        <v>418</v>
      </c>
      <c r="J654" s="47" t="s">
        <v>418</v>
      </c>
      <c r="K654" s="46" t="s">
        <v>418</v>
      </c>
      <c r="L654" s="46" t="s">
        <v>508</v>
      </c>
      <c r="M654" s="46" t="s">
        <v>560</v>
      </c>
      <c r="N654" s="28" t="s">
        <v>639</v>
      </c>
      <c r="O654" s="48" t="s">
        <v>639</v>
      </c>
      <c r="P654" s="48" t="s">
        <v>639</v>
      </c>
      <c r="Q654" s="48" t="s">
        <v>639</v>
      </c>
      <c r="R654" s="48" t="s">
        <v>640</v>
      </c>
      <c r="S654" s="48" t="s">
        <v>639</v>
      </c>
      <c r="T654" s="48" t="s">
        <v>427</v>
      </c>
      <c r="U654" s="48" t="s">
        <v>427</v>
      </c>
      <c r="V654" s="48" t="s">
        <v>427</v>
      </c>
      <c r="W654" s="48" t="s">
        <v>427</v>
      </c>
      <c r="X654" s="48" t="s">
        <v>560</v>
      </c>
      <c r="Y654" s="48" t="s">
        <v>560</v>
      </c>
      <c r="Z654" s="48" t="s">
        <v>560</v>
      </c>
      <c r="AA654" s="48" t="s">
        <v>560</v>
      </c>
      <c r="AB654" s="48" t="s">
        <v>560</v>
      </c>
      <c r="AC654" s="48" t="s">
        <v>560</v>
      </c>
      <c r="AD654" s="48" t="s">
        <v>560</v>
      </c>
      <c r="AE654" s="48" t="s">
        <v>560</v>
      </c>
      <c r="AF654" s="48" t="s">
        <v>560</v>
      </c>
      <c r="AG654" s="48" t="s">
        <v>560</v>
      </c>
      <c r="AH654" s="48" t="s">
        <v>560</v>
      </c>
      <c r="AI654" s="48" t="s">
        <v>560</v>
      </c>
      <c r="AJ654" s="48" t="s">
        <v>560</v>
      </c>
      <c r="AK654" s="48" t="s">
        <v>560</v>
      </c>
      <c r="AL654" s="48" t="s">
        <v>560</v>
      </c>
      <c r="AM654" s="48" t="s">
        <v>560</v>
      </c>
      <c r="AN654" s="48" t="s">
        <v>560</v>
      </c>
      <c r="AO654" s="48" t="s">
        <v>560</v>
      </c>
      <c r="AP654" s="48" t="s">
        <v>560</v>
      </c>
      <c r="AQ654" s="48" t="s">
        <v>560</v>
      </c>
      <c r="AR654" s="48" t="s">
        <v>560</v>
      </c>
      <c r="AS654" s="48" t="s">
        <v>418</v>
      </c>
      <c r="AT654" s="48" t="s">
        <v>428</v>
      </c>
      <c r="AU654" s="48" t="s">
        <v>428</v>
      </c>
      <c r="AV654" s="48" t="s">
        <v>428</v>
      </c>
      <c r="AW654" s="48" t="s">
        <v>418</v>
      </c>
      <c r="AX654" s="52" t="s">
        <v>568</v>
      </c>
      <c r="AY654" s="52" t="s">
        <v>568</v>
      </c>
      <c r="AZ654" s="51" t="s">
        <v>568</v>
      </c>
    </row>
    <row r="655" ht="15.75" customHeight="1">
      <c r="A655" s="40">
        <v>587.0</v>
      </c>
      <c r="B655" s="28" t="s">
        <v>2348</v>
      </c>
      <c r="C655" s="41"/>
      <c r="D655" s="42">
        <f t="array" ref="D655">index(systems,match($A655,INDEX(systems,0,1),),3)</f>
        <v>-9.579</v>
      </c>
      <c r="E655" s="42">
        <f t="array" ref="E655">index(systems,match($A655,INDEX(systems,0,1),),4)</f>
        <v>-307.101</v>
      </c>
      <c r="F655" s="43" t="str">
        <f>IFERROR(__xludf.DUMMYFUNCTION("let(row, match($B655&amp;if($C655&lt;&gt;"""","" [""&amp;$C655&amp;""]"",""""),index(nebulae,,2),0),join("","",iferror(round(index(nebulae,row,5)/2,3),1),iferror(round(index(nebulae,row,6)/2,3),1),0))"),"1,1,0")</f>
        <v>1,1,0</v>
      </c>
      <c r="G655" s="44" t="s">
        <v>2349</v>
      </c>
      <c r="H655" s="45">
        <f t="array" ref="H655">let(systemId,match(A655,index(systems,0,1),),refSystemId,match($H$1,index(systems,0,1),),x,index(systems,systemId,3),y,index(systems,systemId,4),refX,index(systems,refSystemId,3),refY,index(systems,refSystemId,4),round(sqrt((x-refX)^2+(y-refY)^2),3))</f>
        <v>307.25</v>
      </c>
      <c r="I655" s="46" t="s">
        <v>408</v>
      </c>
      <c r="J655" s="47" t="s">
        <v>408</v>
      </c>
      <c r="K655" s="47" t="s">
        <v>408</v>
      </c>
      <c r="L655" s="47" t="s">
        <v>408</v>
      </c>
      <c r="M655" s="46" t="s">
        <v>408</v>
      </c>
      <c r="N655" s="28" t="s">
        <v>408</v>
      </c>
      <c r="O655" s="41"/>
      <c r="P655" s="48" t="s">
        <v>2350</v>
      </c>
      <c r="Q655" s="48" t="s">
        <v>2350</v>
      </c>
      <c r="R655" s="48" t="s">
        <v>2350</v>
      </c>
      <c r="S655" s="48" t="s">
        <v>2350</v>
      </c>
      <c r="T655" s="48" t="s">
        <v>2350</v>
      </c>
      <c r="U655" s="48" t="s">
        <v>2350</v>
      </c>
      <c r="V655" s="48" t="s">
        <v>2350</v>
      </c>
      <c r="W655" s="48" t="s">
        <v>2350</v>
      </c>
      <c r="X655" s="48" t="s">
        <v>2350</v>
      </c>
      <c r="Y655" s="48" t="s">
        <v>1110</v>
      </c>
      <c r="Z655" s="48" t="s">
        <v>969</v>
      </c>
      <c r="AA655" s="48" t="s">
        <v>1110</v>
      </c>
      <c r="AB655" s="48" t="s">
        <v>1110</v>
      </c>
      <c r="AC655" s="48" t="s">
        <v>1110</v>
      </c>
      <c r="AD655" s="48" t="s">
        <v>1110</v>
      </c>
      <c r="AE655" s="48" t="s">
        <v>1110</v>
      </c>
      <c r="AF655" s="48" t="s">
        <v>1110</v>
      </c>
      <c r="AG655" s="48" t="s">
        <v>1110</v>
      </c>
      <c r="AH655" s="48" t="s">
        <v>1110</v>
      </c>
      <c r="AI655" s="48" t="s">
        <v>1110</v>
      </c>
      <c r="AJ655" s="48" t="s">
        <v>1110</v>
      </c>
      <c r="AK655" s="48" t="s">
        <v>1110</v>
      </c>
      <c r="AL655" s="48" t="s">
        <v>1110</v>
      </c>
      <c r="AM655" s="48" t="s">
        <v>1110</v>
      </c>
      <c r="AN655" s="48" t="s">
        <v>1110</v>
      </c>
      <c r="AO655" s="48" t="s">
        <v>1110</v>
      </c>
      <c r="AP655" s="48" t="s">
        <v>1110</v>
      </c>
      <c r="AQ655" s="48" t="s">
        <v>969</v>
      </c>
      <c r="AR655" s="48" t="s">
        <v>969</v>
      </c>
      <c r="AS655" s="48" t="s">
        <v>969</v>
      </c>
      <c r="AT655" s="48" t="s">
        <v>969</v>
      </c>
      <c r="AU655" s="48" t="s">
        <v>969</v>
      </c>
      <c r="AV655" s="48" t="s">
        <v>969</v>
      </c>
      <c r="AW655" s="48" t="s">
        <v>969</v>
      </c>
      <c r="AX655" s="48" t="s">
        <v>969</v>
      </c>
      <c r="AY655" s="48" t="s">
        <v>969</v>
      </c>
      <c r="AZ655" s="51" t="s">
        <v>969</v>
      </c>
    </row>
    <row r="656" ht="15.75" customHeight="1">
      <c r="A656" s="40">
        <v>588.0</v>
      </c>
      <c r="B656" s="28" t="s">
        <v>2351</v>
      </c>
      <c r="C656" s="41"/>
      <c r="D656" s="42">
        <f t="array" ref="D656">index(systems,match($A656,INDEX(systems,0,1),),3)</f>
        <v>377.137</v>
      </c>
      <c r="E656" s="42">
        <f t="array" ref="E656">index(systems,match($A656,INDEX(systems,0,1),),4)</f>
        <v>91.456</v>
      </c>
      <c r="F656" s="43" t="str">
        <f>IFERROR(__xludf.DUMMYFUNCTION("let(row, match($B656&amp;if($C656&lt;&gt;"""","" [""&amp;$C656&amp;""]"",""""),index(nebulae,,2),0),join("","",iferror(round(index(nebulae,row,5)/2,3),1),iferror(round(index(nebulae,row,6)/2,3),1),0))"),"1,1,0")</f>
        <v>1,1,0</v>
      </c>
      <c r="G656" s="44" t="s">
        <v>2352</v>
      </c>
      <c r="H656" s="45">
        <f t="array" ref="H656">let(systemId,match(A656,index(systems,0,1),),refSystemId,match($H$1,index(systems,0,1),),x,index(systems,systemId,3),y,index(systems,systemId,4),refX,index(systems,refSystemId,3),refY,index(systems,refSystemId,4),round(sqrt((x-refX)^2+(y-refY)^2),3))</f>
        <v>388.068</v>
      </c>
      <c r="I656" s="28" t="s">
        <v>408</v>
      </c>
      <c r="J656" s="28" t="s">
        <v>408</v>
      </c>
      <c r="K656" s="60" t="s">
        <v>408</v>
      </c>
      <c r="L656" s="41"/>
      <c r="M656" s="41"/>
      <c r="N656" s="28" t="s">
        <v>939</v>
      </c>
      <c r="O656" s="48" t="s">
        <v>939</v>
      </c>
      <c r="P656" s="48" t="s">
        <v>939</v>
      </c>
      <c r="Q656" s="48" t="s">
        <v>939</v>
      </c>
      <c r="R656" s="48" t="s">
        <v>939</v>
      </c>
      <c r="S656" s="48" t="s">
        <v>939</v>
      </c>
      <c r="T656" s="48" t="s">
        <v>939</v>
      </c>
      <c r="U656" s="48" t="s">
        <v>939</v>
      </c>
      <c r="V656" s="48" t="s">
        <v>939</v>
      </c>
      <c r="W656" s="48" t="s">
        <v>939</v>
      </c>
      <c r="X656" s="52" t="s">
        <v>939</v>
      </c>
      <c r="Y656" s="52" t="s">
        <v>1070</v>
      </c>
      <c r="Z656" s="52" t="s">
        <v>1070</v>
      </c>
      <c r="AA656" s="52" t="s">
        <v>1071</v>
      </c>
      <c r="AB656" s="52" t="s">
        <v>1071</v>
      </c>
      <c r="AC656" s="52" t="s">
        <v>1071</v>
      </c>
      <c r="AD656" s="52" t="s">
        <v>1071</v>
      </c>
      <c r="AE656" s="52" t="s">
        <v>1071</v>
      </c>
      <c r="AF656" s="52" t="s">
        <v>1071</v>
      </c>
      <c r="AG656" s="52" t="s">
        <v>1071</v>
      </c>
      <c r="AH656" s="52" t="s">
        <v>1071</v>
      </c>
      <c r="AI656" s="52" t="s">
        <v>1071</v>
      </c>
      <c r="AJ656" s="52" t="s">
        <v>1071</v>
      </c>
      <c r="AK656" s="52" t="s">
        <v>1071</v>
      </c>
      <c r="AL656" s="52" t="s">
        <v>1071</v>
      </c>
      <c r="AM656" s="52" t="s">
        <v>1071</v>
      </c>
      <c r="AN656" s="52" t="s">
        <v>1071</v>
      </c>
      <c r="AO656" s="52" t="s">
        <v>1070</v>
      </c>
      <c r="AP656" s="52" t="s">
        <v>1070</v>
      </c>
      <c r="AQ656" s="52" t="s">
        <v>1070</v>
      </c>
      <c r="AR656" s="48" t="s">
        <v>1070</v>
      </c>
      <c r="AS656" s="48" t="s">
        <v>1070</v>
      </c>
      <c r="AT656" s="48" t="s">
        <v>1070</v>
      </c>
      <c r="AU656" s="48" t="s">
        <v>1070</v>
      </c>
      <c r="AV656" s="48" t="s">
        <v>940</v>
      </c>
      <c r="AW656" s="48" t="s">
        <v>940</v>
      </c>
      <c r="AX656" s="48" t="s">
        <v>940</v>
      </c>
      <c r="AY656" s="48" t="s">
        <v>940</v>
      </c>
      <c r="AZ656" s="28" t="s">
        <v>940</v>
      </c>
    </row>
    <row r="657" ht="15.75" customHeight="1">
      <c r="A657" s="40">
        <v>589.0</v>
      </c>
      <c r="B657" s="28" t="s">
        <v>2353</v>
      </c>
      <c r="C657" s="41"/>
      <c r="D657" s="42">
        <f t="array" ref="D657">index(systems,match($A657,INDEX(systems,0,1),),3)</f>
        <v>100.031</v>
      </c>
      <c r="E657" s="42">
        <f t="array" ref="E657">index(systems,match($A657,INDEX(systems,0,1),),4)</f>
        <v>429.051</v>
      </c>
      <c r="F657" s="43" t="str">
        <f>IFERROR(__xludf.DUMMYFUNCTION("let(row, match($B657&amp;if($C657&lt;&gt;"""","" [""&amp;$C657&amp;""]"",""""),index(nebulae,,2),0),join("","",iferror(round(index(nebulae,row,5)/2,3),1),iferror(round(index(nebulae,row,6)/2,3),1),0))"),"1,1,0")</f>
        <v>1,1,0</v>
      </c>
      <c r="G657" s="44" t="s">
        <v>2354</v>
      </c>
      <c r="H657" s="45">
        <f t="array" ref="H657">let(systemId,match(A657,index(systems,0,1),),refSystemId,match($H$1,index(systems,0,1),),x,index(systems,systemId,3),y,index(systems,systemId,4),refX,index(systems,refSystemId,3),refY,index(systems,refSystemId,4),round(sqrt((x-refX)^2+(y-refY)^2),3))</f>
        <v>440.558</v>
      </c>
      <c r="I657" s="46" t="s">
        <v>408</v>
      </c>
      <c r="J657" s="46" t="s">
        <v>408</v>
      </c>
      <c r="K657" s="62" t="s">
        <v>408</v>
      </c>
      <c r="L657" s="53"/>
      <c r="M657" s="53"/>
      <c r="N657" s="28" t="s">
        <v>2355</v>
      </c>
      <c r="O657" s="48" t="s">
        <v>2355</v>
      </c>
      <c r="P657" s="48" t="s">
        <v>2355</v>
      </c>
      <c r="Q657" s="48" t="s">
        <v>2355</v>
      </c>
      <c r="R657" s="48" t="s">
        <v>2355</v>
      </c>
      <c r="S657" s="48" t="s">
        <v>2355</v>
      </c>
      <c r="T657" s="48" t="s">
        <v>2355</v>
      </c>
      <c r="U657" s="48" t="s">
        <v>2355</v>
      </c>
      <c r="V657" s="48" t="s">
        <v>2355</v>
      </c>
      <c r="W657" s="48" t="s">
        <v>2355</v>
      </c>
      <c r="X657" s="48" t="s">
        <v>2355</v>
      </c>
      <c r="Y657" s="48" t="s">
        <v>2355</v>
      </c>
      <c r="Z657" s="48" t="s">
        <v>2355</v>
      </c>
      <c r="AA657" s="48" t="s">
        <v>2356</v>
      </c>
      <c r="AB657" s="48" t="s">
        <v>2356</v>
      </c>
      <c r="AC657" s="48" t="s">
        <v>913</v>
      </c>
      <c r="AD657" s="48" t="s">
        <v>913</v>
      </c>
      <c r="AE657" s="48" t="s">
        <v>913</v>
      </c>
      <c r="AF657" s="48" t="s">
        <v>913</v>
      </c>
      <c r="AG657" s="48" t="s">
        <v>913</v>
      </c>
      <c r="AH657" s="48" t="s">
        <v>913</v>
      </c>
      <c r="AI657" s="48" t="s">
        <v>913</v>
      </c>
      <c r="AJ657" s="48" t="s">
        <v>913</v>
      </c>
      <c r="AK657" s="48" t="s">
        <v>913</v>
      </c>
      <c r="AL657" s="48" t="s">
        <v>913</v>
      </c>
      <c r="AM657" s="48" t="s">
        <v>913</v>
      </c>
      <c r="AN657" s="48" t="s">
        <v>697</v>
      </c>
      <c r="AO657" s="48" t="s">
        <v>697</v>
      </c>
      <c r="AP657" s="48" t="s">
        <v>697</v>
      </c>
      <c r="AQ657" s="48" t="s">
        <v>697</v>
      </c>
      <c r="AR657" s="48" t="s">
        <v>697</v>
      </c>
      <c r="AS657" s="48" t="s">
        <v>697</v>
      </c>
      <c r="AT657" s="48" t="s">
        <v>697</v>
      </c>
      <c r="AU657" s="48" t="s">
        <v>697</v>
      </c>
      <c r="AV657" s="48" t="s">
        <v>851</v>
      </c>
      <c r="AW657" s="52" t="s">
        <v>851</v>
      </c>
      <c r="AX657" s="52" t="s">
        <v>851</v>
      </c>
      <c r="AY657" s="52" t="s">
        <v>851</v>
      </c>
      <c r="AZ657" s="49" t="s">
        <v>851</v>
      </c>
    </row>
    <row r="658" ht="15.75" customHeight="1">
      <c r="A658" s="40">
        <v>3144.0</v>
      </c>
      <c r="B658" s="28" t="s">
        <v>2357</v>
      </c>
      <c r="C658" s="41"/>
      <c r="D658" s="42">
        <f t="array" ref="D658">index(systems,match($A658,INDEX(systems,0,1),),3)</f>
        <v>43.756</v>
      </c>
      <c r="E658" s="42">
        <f t="array" ref="E658">index(systems,match($A658,INDEX(systems,0,1),),4)</f>
        <v>-496.46</v>
      </c>
      <c r="F658" s="43" t="str">
        <f>IFERROR(__xludf.DUMMYFUNCTION("let(row, match($B658&amp;if($C658&lt;&gt;"""","" [""&amp;$C658&amp;""]"",""""),index(nebulae,,2),0),join("","",iferror(round(index(nebulae,row,5)/2,3),1),iferror(round(index(nebulae,row,6)/2,3),1),0))"),"1,1,0")</f>
        <v>1,1,0</v>
      </c>
      <c r="G658" s="44" t="s">
        <v>2358</v>
      </c>
      <c r="H658" s="45">
        <f t="array" ref="H658">let(systemId,match(A658,index(systems,0,1),),refSystemId,match($H$1,index(systems,0,1),),x,index(systems,systemId,3),y,index(systems,systemId,4),refX,index(systems,refSystemId,3),refY,index(systems,refSystemId,4),round(sqrt((x-refX)^2+(y-refY)^2),3))</f>
        <v>498.385</v>
      </c>
      <c r="I658" s="51" t="s">
        <v>408</v>
      </c>
      <c r="J658" s="51" t="s">
        <v>408</v>
      </c>
      <c r="K658" s="51" t="s">
        <v>408</v>
      </c>
      <c r="L658" s="51" t="s">
        <v>408</v>
      </c>
      <c r="M658" s="51" t="s">
        <v>408</v>
      </c>
      <c r="N658" s="55"/>
      <c r="O658" s="55"/>
      <c r="P658" s="56" t="s">
        <v>408</v>
      </c>
      <c r="Q658" s="51" t="s">
        <v>408</v>
      </c>
      <c r="R658" s="56" t="s">
        <v>408</v>
      </c>
      <c r="S658" s="56" t="s">
        <v>408</v>
      </c>
      <c r="T658" s="51" t="s">
        <v>408</v>
      </c>
      <c r="U658" s="55"/>
      <c r="V658" s="51" t="s">
        <v>2359</v>
      </c>
      <c r="W658" s="56" t="s">
        <v>2359</v>
      </c>
      <c r="X658" s="51" t="s">
        <v>2359</v>
      </c>
      <c r="Y658" s="51" t="s">
        <v>422</v>
      </c>
      <c r="Z658" s="48" t="s">
        <v>422</v>
      </c>
      <c r="AA658" s="56" t="s">
        <v>422</v>
      </c>
      <c r="AB658" s="56" t="s">
        <v>422</v>
      </c>
      <c r="AC658" s="56" t="s">
        <v>422</v>
      </c>
      <c r="AD658" s="56" t="s">
        <v>422</v>
      </c>
      <c r="AE658" s="56" t="s">
        <v>422</v>
      </c>
      <c r="AF658" s="56" t="s">
        <v>422</v>
      </c>
      <c r="AG658" s="56" t="s">
        <v>422</v>
      </c>
      <c r="AH658" s="56" t="s">
        <v>422</v>
      </c>
      <c r="AI658" s="56" t="s">
        <v>422</v>
      </c>
      <c r="AJ658" s="56" t="s">
        <v>422</v>
      </c>
      <c r="AK658" s="56" t="s">
        <v>422</v>
      </c>
      <c r="AL658" s="56" t="s">
        <v>422</v>
      </c>
      <c r="AM658" s="56" t="s">
        <v>422</v>
      </c>
      <c r="AN658" s="56" t="s">
        <v>422</v>
      </c>
      <c r="AO658" s="56" t="s">
        <v>422</v>
      </c>
      <c r="AP658" s="56" t="s">
        <v>422</v>
      </c>
      <c r="AQ658" s="56" t="s">
        <v>422</v>
      </c>
      <c r="AR658" s="56" t="s">
        <v>422</v>
      </c>
      <c r="AS658" s="56" t="s">
        <v>422</v>
      </c>
      <c r="AT658" s="56" t="s">
        <v>422</v>
      </c>
      <c r="AU658" s="56" t="s">
        <v>422</v>
      </c>
      <c r="AV658" s="56" t="s">
        <v>422</v>
      </c>
      <c r="AW658" s="56" t="s">
        <v>422</v>
      </c>
      <c r="AX658" s="56" t="s">
        <v>422</v>
      </c>
      <c r="AY658" s="56" t="s">
        <v>422</v>
      </c>
      <c r="AZ658" s="49" t="s">
        <v>422</v>
      </c>
    </row>
    <row r="659" ht="15.75" customHeight="1">
      <c r="A659" s="40">
        <v>590.0</v>
      </c>
      <c r="B659" s="28" t="s">
        <v>2360</v>
      </c>
      <c r="C659" s="41"/>
      <c r="D659" s="42">
        <f t="array" ref="D659">index(systems,match($A659,INDEX(systems,0,1),),3)</f>
        <v>77.664</v>
      </c>
      <c r="E659" s="42">
        <f t="array" ref="E659">index(systems,match($A659,INDEX(systems,0,1),),4)</f>
        <v>-71.325</v>
      </c>
      <c r="F659" s="43" t="str">
        <f>IFERROR(__xludf.DUMMYFUNCTION("let(row, match($B659&amp;if($C659&lt;&gt;"""","" [""&amp;$C659&amp;""]"",""""),index(nebulae,,2),0),join("","",iferror(round(index(nebulae,row,5)/2,3),1),iferror(round(index(nebulae,row,6)/2,3),1),0))"),"1,1,0")</f>
        <v>1,1,0</v>
      </c>
      <c r="G659" s="44" t="s">
        <v>2361</v>
      </c>
      <c r="H659" s="45">
        <f t="array" ref="H659">let(systemId,match(A659,index(systems,0,1),),refSystemId,match($H$1,index(systems,0,1),),x,index(systems,systemId,3),y,index(systems,systemId,4),refX,index(systems,refSystemId,3),refY,index(systems,refSystemId,4),round(sqrt((x-refX)^2+(y-refY)^2),3))</f>
        <v>105.446</v>
      </c>
      <c r="I659" s="28" t="s">
        <v>408</v>
      </c>
      <c r="J659" s="28" t="s">
        <v>408</v>
      </c>
      <c r="K659" s="28" t="s">
        <v>408</v>
      </c>
      <c r="L659" s="28" t="s">
        <v>408</v>
      </c>
      <c r="M659" s="28" t="s">
        <v>408</v>
      </c>
      <c r="N659" s="28" t="s">
        <v>408</v>
      </c>
      <c r="O659" s="41"/>
      <c r="P659" s="48" t="s">
        <v>817</v>
      </c>
      <c r="Q659" s="48" t="s">
        <v>817</v>
      </c>
      <c r="R659" s="48" t="s">
        <v>817</v>
      </c>
      <c r="S659" s="48" t="s">
        <v>817</v>
      </c>
      <c r="T659" s="48" t="s">
        <v>817</v>
      </c>
      <c r="U659" s="48" t="s">
        <v>817</v>
      </c>
      <c r="V659" s="48" t="s">
        <v>817</v>
      </c>
      <c r="W659" s="48" t="s">
        <v>817</v>
      </c>
      <c r="X659" s="48" t="s">
        <v>817</v>
      </c>
      <c r="Y659" s="48" t="s">
        <v>422</v>
      </c>
      <c r="Z659" s="48" t="s">
        <v>422</v>
      </c>
      <c r="AA659" s="48" t="s">
        <v>422</v>
      </c>
      <c r="AB659" s="48" t="s">
        <v>422</v>
      </c>
      <c r="AC659" s="48" t="s">
        <v>422</v>
      </c>
      <c r="AD659" s="48" t="s">
        <v>422</v>
      </c>
      <c r="AE659" s="48" t="s">
        <v>422</v>
      </c>
      <c r="AF659" s="48" t="s">
        <v>422</v>
      </c>
      <c r="AG659" s="48" t="s">
        <v>422</v>
      </c>
      <c r="AH659" s="48" t="s">
        <v>422</v>
      </c>
      <c r="AI659" s="48" t="s">
        <v>422</v>
      </c>
      <c r="AJ659" s="48" t="s">
        <v>422</v>
      </c>
      <c r="AK659" s="48" t="s">
        <v>422</v>
      </c>
      <c r="AL659" s="48" t="s">
        <v>422</v>
      </c>
      <c r="AM659" s="48" t="s">
        <v>422</v>
      </c>
      <c r="AN659" s="48" t="s">
        <v>422</v>
      </c>
      <c r="AO659" s="48" t="s">
        <v>422</v>
      </c>
      <c r="AP659" s="48" t="s">
        <v>422</v>
      </c>
      <c r="AQ659" s="48" t="s">
        <v>422</v>
      </c>
      <c r="AR659" s="48" t="s">
        <v>422</v>
      </c>
      <c r="AS659" s="48" t="s">
        <v>422</v>
      </c>
      <c r="AT659" s="48" t="s">
        <v>422</v>
      </c>
      <c r="AU659" s="48" t="s">
        <v>422</v>
      </c>
      <c r="AV659" s="48" t="s">
        <v>422</v>
      </c>
      <c r="AW659" s="48" t="s">
        <v>422</v>
      </c>
      <c r="AX659" s="48" t="s">
        <v>422</v>
      </c>
      <c r="AY659" s="48" t="s">
        <v>422</v>
      </c>
      <c r="AZ659" s="28" t="s">
        <v>422</v>
      </c>
    </row>
    <row r="660" ht="15.75" customHeight="1">
      <c r="A660" s="40">
        <v>591.0</v>
      </c>
      <c r="B660" s="28" t="s">
        <v>2362</v>
      </c>
      <c r="C660" s="41"/>
      <c r="D660" s="42">
        <f t="array" ref="D660">index(systems,match($A660,INDEX(systems,0,1),),3)</f>
        <v>567.72</v>
      </c>
      <c r="E660" s="42">
        <f t="array" ref="E660">index(systems,match($A660,INDEX(systems,0,1),),4)</f>
        <v>-266.091</v>
      </c>
      <c r="F660" s="43" t="str">
        <f>IFERROR(__xludf.DUMMYFUNCTION("let(row, match($B660&amp;if($C660&lt;&gt;"""","" [""&amp;$C660&amp;""]"",""""),index(nebulae,,2),0),join("","",iferror(round(index(nebulae,row,5)/2,3),1),iferror(round(index(nebulae,row,6)/2,3),1),0))"),"1,1,0")</f>
        <v>1,1,0</v>
      </c>
      <c r="G660" s="44" t="s">
        <v>2363</v>
      </c>
      <c r="H660" s="45">
        <f t="array" ref="H660">let(systemId,match(A660,index(systems,0,1),),refSystemId,match($H$1,index(systems,0,1),),x,index(systems,systemId,3),y,index(systems,systemId,4),refX,index(systems,refSystemId,3),refY,index(systems,refSystemId,4),round(sqrt((x-refX)^2+(y-refY)^2),3))</f>
        <v>626.985</v>
      </c>
      <c r="I660" s="28" t="s">
        <v>408</v>
      </c>
      <c r="J660" s="28" t="s">
        <v>408</v>
      </c>
      <c r="K660" s="28" t="s">
        <v>408</v>
      </c>
      <c r="L660" s="28" t="s">
        <v>408</v>
      </c>
      <c r="M660" s="28" t="s">
        <v>408</v>
      </c>
      <c r="N660" s="28" t="s">
        <v>408</v>
      </c>
      <c r="O660" s="41"/>
      <c r="P660" s="48" t="s">
        <v>418</v>
      </c>
      <c r="Q660" s="48" t="s">
        <v>418</v>
      </c>
      <c r="R660" s="48" t="s">
        <v>418</v>
      </c>
      <c r="S660" s="48" t="s">
        <v>418</v>
      </c>
      <c r="T660" s="48" t="s">
        <v>418</v>
      </c>
      <c r="U660" s="48" t="s">
        <v>418</v>
      </c>
      <c r="V660" s="48" t="s">
        <v>418</v>
      </c>
      <c r="W660" s="48" t="s">
        <v>418</v>
      </c>
      <c r="X660" s="48" t="s">
        <v>418</v>
      </c>
      <c r="Y660" s="48" t="s">
        <v>422</v>
      </c>
      <c r="Z660" s="48" t="s">
        <v>422</v>
      </c>
      <c r="AA660" s="48" t="s">
        <v>422</v>
      </c>
      <c r="AB660" s="48" t="s">
        <v>422</v>
      </c>
      <c r="AC660" s="48" t="s">
        <v>422</v>
      </c>
      <c r="AD660" s="48" t="s">
        <v>422</v>
      </c>
      <c r="AE660" s="48" t="s">
        <v>422</v>
      </c>
      <c r="AF660" s="48" t="s">
        <v>422</v>
      </c>
      <c r="AG660" s="48" t="s">
        <v>422</v>
      </c>
      <c r="AH660" s="48" t="s">
        <v>422</v>
      </c>
      <c r="AI660" s="48" t="s">
        <v>422</v>
      </c>
      <c r="AJ660" s="48" t="s">
        <v>422</v>
      </c>
      <c r="AK660" s="48" t="s">
        <v>422</v>
      </c>
      <c r="AL660" s="48" t="s">
        <v>422</v>
      </c>
      <c r="AM660" s="48" t="s">
        <v>422</v>
      </c>
      <c r="AN660" s="48" t="s">
        <v>422</v>
      </c>
      <c r="AO660" s="48" t="s">
        <v>422</v>
      </c>
      <c r="AP660" s="48" t="s">
        <v>422</v>
      </c>
      <c r="AQ660" s="48" t="s">
        <v>422</v>
      </c>
      <c r="AR660" s="48" t="s">
        <v>422</v>
      </c>
      <c r="AS660" s="48" t="s">
        <v>422</v>
      </c>
      <c r="AT660" s="48" t="s">
        <v>422</v>
      </c>
      <c r="AU660" s="48" t="s">
        <v>422</v>
      </c>
      <c r="AV660" s="48" t="s">
        <v>422</v>
      </c>
      <c r="AW660" s="48" t="s">
        <v>422</v>
      </c>
      <c r="AX660" s="48" t="s">
        <v>422</v>
      </c>
      <c r="AY660" s="48" t="s">
        <v>422</v>
      </c>
      <c r="AZ660" s="28" t="s">
        <v>422</v>
      </c>
    </row>
    <row r="661" ht="15.75" customHeight="1">
      <c r="A661" s="40">
        <v>592.0</v>
      </c>
      <c r="B661" s="28" t="s">
        <v>2364</v>
      </c>
      <c r="C661" s="41"/>
      <c r="D661" s="42">
        <f t="array" ref="D661">index(systems,match($A661,INDEX(systems,0,1),),3)</f>
        <v>-301.667</v>
      </c>
      <c r="E661" s="42">
        <f t="array" ref="E661">index(systems,match($A661,INDEX(systems,0,1),),4)</f>
        <v>-455.141</v>
      </c>
      <c r="F661" s="43" t="str">
        <f>IFERROR(__xludf.DUMMYFUNCTION("let(row, match($B661&amp;if($C661&lt;&gt;"""","" [""&amp;$C661&amp;""]"",""""),index(nebulae,,2),0),join("","",iferror(round(index(nebulae,row,5)/2,3),1),iferror(round(index(nebulae,row,6)/2,3),1),0))"),"1,1,0")</f>
        <v>1,1,0</v>
      </c>
      <c r="G661" s="44" t="s">
        <v>2365</v>
      </c>
      <c r="H661" s="45">
        <f t="array" ref="H661">let(systemId,match(A661,index(systems,0,1),),refSystemId,match($H$1,index(systems,0,1),),x,index(systems,systemId,3),y,index(systems,systemId,4),refX,index(systems,refSystemId,3),refY,index(systems,refSystemId,4),round(sqrt((x-refX)^2+(y-refY)^2),3))</f>
        <v>546.037</v>
      </c>
      <c r="I661" s="46" t="s">
        <v>408</v>
      </c>
      <c r="J661" s="46" t="s">
        <v>408</v>
      </c>
      <c r="K661" s="46" t="s">
        <v>408</v>
      </c>
      <c r="L661" s="46" t="s">
        <v>408</v>
      </c>
      <c r="M661" s="46" t="s">
        <v>408</v>
      </c>
      <c r="N661" s="28" t="s">
        <v>408</v>
      </c>
      <c r="O661" s="41"/>
      <c r="P661" s="48" t="s">
        <v>1927</v>
      </c>
      <c r="Q661" s="48" t="s">
        <v>1927</v>
      </c>
      <c r="R661" s="48" t="s">
        <v>1927</v>
      </c>
      <c r="S661" s="48" t="s">
        <v>1927</v>
      </c>
      <c r="T661" s="48" t="s">
        <v>1927</v>
      </c>
      <c r="U661" s="48" t="s">
        <v>1927</v>
      </c>
      <c r="V661" s="48" t="s">
        <v>1927</v>
      </c>
      <c r="W661" s="48" t="s">
        <v>1927</v>
      </c>
      <c r="X661" s="48" t="s">
        <v>422</v>
      </c>
      <c r="Y661" s="48" t="s">
        <v>422</v>
      </c>
      <c r="Z661" s="48" t="s">
        <v>422</v>
      </c>
      <c r="AA661" s="48" t="s">
        <v>422</v>
      </c>
      <c r="AB661" s="48" t="s">
        <v>422</v>
      </c>
      <c r="AC661" s="48" t="s">
        <v>422</v>
      </c>
      <c r="AD661" s="48" t="s">
        <v>422</v>
      </c>
      <c r="AE661" s="48" t="s">
        <v>422</v>
      </c>
      <c r="AF661" s="48" t="s">
        <v>422</v>
      </c>
      <c r="AG661" s="48" t="s">
        <v>422</v>
      </c>
      <c r="AH661" s="48" t="s">
        <v>422</v>
      </c>
      <c r="AI661" s="48" t="s">
        <v>422</v>
      </c>
      <c r="AJ661" s="48" t="s">
        <v>422</v>
      </c>
      <c r="AK661" s="48" t="s">
        <v>422</v>
      </c>
      <c r="AL661" s="48" t="s">
        <v>422</v>
      </c>
      <c r="AM661" s="48" t="s">
        <v>422</v>
      </c>
      <c r="AN661" s="48" t="s">
        <v>422</v>
      </c>
      <c r="AO661" s="48" t="s">
        <v>422</v>
      </c>
      <c r="AP661" s="48" t="s">
        <v>422</v>
      </c>
      <c r="AQ661" s="48" t="s">
        <v>422</v>
      </c>
      <c r="AR661" s="48" t="s">
        <v>422</v>
      </c>
      <c r="AS661" s="48" t="s">
        <v>422</v>
      </c>
      <c r="AT661" s="48" t="s">
        <v>422</v>
      </c>
      <c r="AU661" s="48" t="s">
        <v>422</v>
      </c>
      <c r="AV661" s="48" t="s">
        <v>422</v>
      </c>
      <c r="AW661" s="48" t="s">
        <v>422</v>
      </c>
      <c r="AX661" s="48" t="s">
        <v>422</v>
      </c>
      <c r="AY661" s="48" t="s">
        <v>422</v>
      </c>
      <c r="AZ661" s="49" t="s">
        <v>422</v>
      </c>
    </row>
    <row r="662" ht="15.75" customHeight="1">
      <c r="A662" s="40">
        <v>593.0</v>
      </c>
      <c r="B662" s="28" t="s">
        <v>2366</v>
      </c>
      <c r="C662" s="41"/>
      <c r="D662" s="42">
        <f t="array" ref="D662">index(systems,match($A662,INDEX(systems,0,1),),3)</f>
        <v>-62.301</v>
      </c>
      <c r="E662" s="42">
        <f t="array" ref="E662">index(systems,match($A662,INDEX(systems,0,1),),4)</f>
        <v>15.463</v>
      </c>
      <c r="F662" s="43" t="str">
        <f>IFERROR(__xludf.DUMMYFUNCTION("let(row, match($B662&amp;if($C662&lt;&gt;"""","" [""&amp;$C662&amp;""]"",""""),index(nebulae,,2),0),join("","",iferror(round(index(nebulae,row,5)/2,3),1),iferror(round(index(nebulae,row,6)/2,3),1),0))"),"1,1,0")</f>
        <v>1,1,0</v>
      </c>
      <c r="G662" s="44" t="s">
        <v>2367</v>
      </c>
      <c r="H662" s="45">
        <f t="array" ref="H662">let(systemId,match(A662,index(systems,0,1),),refSystemId,match($H$1,index(systems,0,1),),x,index(systems,systemId,3),y,index(systems,systemId,4),refX,index(systems,refSystemId,3),refY,index(systems,refSystemId,4),round(sqrt((x-refX)^2+(y-refY)^2),3))</f>
        <v>64.191</v>
      </c>
      <c r="I662" s="46" t="s">
        <v>418</v>
      </c>
      <c r="J662" s="46" t="s">
        <v>418</v>
      </c>
      <c r="K662" s="46" t="s">
        <v>523</v>
      </c>
      <c r="L662" s="46" t="s">
        <v>523</v>
      </c>
      <c r="M662" s="47" t="s">
        <v>524</v>
      </c>
      <c r="N662" s="28" t="s">
        <v>641</v>
      </c>
      <c r="O662" s="48" t="s">
        <v>641</v>
      </c>
      <c r="P662" s="48" t="s">
        <v>641</v>
      </c>
      <c r="Q662" s="48" t="s">
        <v>641</v>
      </c>
      <c r="R662" s="48" t="s">
        <v>640</v>
      </c>
      <c r="S662" s="48" t="s">
        <v>639</v>
      </c>
      <c r="T662" s="48" t="s">
        <v>641</v>
      </c>
      <c r="U662" s="48" t="s">
        <v>641</v>
      </c>
      <c r="V662" s="48" t="s">
        <v>641</v>
      </c>
      <c r="W662" s="48" t="s">
        <v>641</v>
      </c>
      <c r="X662" s="48" t="s">
        <v>641</v>
      </c>
      <c r="Y662" s="48" t="s">
        <v>641</v>
      </c>
      <c r="Z662" s="48" t="s">
        <v>641</v>
      </c>
      <c r="AA662" s="48" t="s">
        <v>813</v>
      </c>
      <c r="AB662" s="48" t="s">
        <v>813</v>
      </c>
      <c r="AC662" s="48" t="s">
        <v>813</v>
      </c>
      <c r="AD662" s="48" t="s">
        <v>813</v>
      </c>
      <c r="AE662" s="48" t="s">
        <v>813</v>
      </c>
      <c r="AF662" s="48" t="s">
        <v>813</v>
      </c>
      <c r="AG662" s="48" t="s">
        <v>813</v>
      </c>
      <c r="AH662" s="48" t="s">
        <v>814</v>
      </c>
      <c r="AI662" s="48" t="s">
        <v>529</v>
      </c>
      <c r="AJ662" s="48" t="s">
        <v>529</v>
      </c>
      <c r="AK662" s="48" t="s">
        <v>529</v>
      </c>
      <c r="AL662" s="48" t="s">
        <v>529</v>
      </c>
      <c r="AM662" s="48" t="s">
        <v>529</v>
      </c>
      <c r="AN662" s="48" t="s">
        <v>529</v>
      </c>
      <c r="AO662" s="48" t="s">
        <v>529</v>
      </c>
      <c r="AP662" s="48" t="s">
        <v>516</v>
      </c>
      <c r="AQ662" s="48" t="s">
        <v>516</v>
      </c>
      <c r="AR662" s="48" t="s">
        <v>517</v>
      </c>
      <c r="AS662" s="52" t="s">
        <v>746</v>
      </c>
      <c r="AT662" s="52" t="s">
        <v>746</v>
      </c>
      <c r="AU662" s="52" t="s">
        <v>746</v>
      </c>
      <c r="AV662" s="52" t="s">
        <v>746</v>
      </c>
      <c r="AW662" s="48" t="s">
        <v>418</v>
      </c>
      <c r="AX662" s="48" t="s">
        <v>605</v>
      </c>
      <c r="AY662" s="48" t="s">
        <v>605</v>
      </c>
      <c r="AZ662" s="28" t="s">
        <v>605</v>
      </c>
    </row>
    <row r="663" ht="15.75" customHeight="1">
      <c r="A663" s="40">
        <v>594.0</v>
      </c>
      <c r="B663" s="28" t="s">
        <v>2368</v>
      </c>
      <c r="C663" s="41"/>
      <c r="D663" s="42">
        <f t="array" ref="D663">index(systems,match($A663,INDEX(systems,0,1),),3)</f>
        <v>489.546</v>
      </c>
      <c r="E663" s="42">
        <f t="array" ref="E663">index(systems,match($A663,INDEX(systems,0,1),),4)</f>
        <v>196.5</v>
      </c>
      <c r="F663" s="43" t="str">
        <f>IFERROR(__xludf.DUMMYFUNCTION("let(row, match($B663&amp;if($C663&lt;&gt;"""","" [""&amp;$C663&amp;""]"",""""),index(nebulae,,2),0),join("","",iferror(round(index(nebulae,row,5)/2,3),1),iferror(round(index(nebulae,row,6)/2,3),1),0))"),"1,1,0")</f>
        <v>1,1,0</v>
      </c>
      <c r="G663" s="44" t="s">
        <v>2369</v>
      </c>
      <c r="H663" s="45">
        <f t="array" ref="H663">let(systemId,match(A663,index(systems,0,1),),refSystemId,match($H$1,index(systems,0,1),),x,index(systems,systemId,3),y,index(systems,systemId,4),refX,index(systems,refSystemId,3),refY,index(systems,refSystemId,4),round(sqrt((x-refX)^2+(y-refY)^2),3))</f>
        <v>527.511</v>
      </c>
      <c r="I663" s="28" t="s">
        <v>408</v>
      </c>
      <c r="J663" s="28" t="s">
        <v>408</v>
      </c>
      <c r="K663" s="28" t="s">
        <v>408</v>
      </c>
      <c r="L663" s="28" t="s">
        <v>408</v>
      </c>
      <c r="M663" s="28" t="s">
        <v>408</v>
      </c>
      <c r="N663" s="28" t="s">
        <v>408</v>
      </c>
      <c r="O663" s="41"/>
      <c r="P663" s="48" t="s">
        <v>1557</v>
      </c>
      <c r="Q663" s="48" t="s">
        <v>1557</v>
      </c>
      <c r="R663" s="48" t="s">
        <v>1557</v>
      </c>
      <c r="S663" s="48" t="s">
        <v>1557</v>
      </c>
      <c r="T663" s="48" t="s">
        <v>1557</v>
      </c>
      <c r="U663" s="48" t="s">
        <v>1557</v>
      </c>
      <c r="V663" s="48" t="s">
        <v>1557</v>
      </c>
      <c r="W663" s="48" t="s">
        <v>1557</v>
      </c>
      <c r="X663" s="48" t="s">
        <v>1557</v>
      </c>
      <c r="Y663" s="48" t="s">
        <v>1557</v>
      </c>
      <c r="Z663" s="48" t="s">
        <v>1557</v>
      </c>
      <c r="AA663" s="48" t="s">
        <v>1557</v>
      </c>
      <c r="AB663" s="48" t="s">
        <v>1557</v>
      </c>
      <c r="AC663" s="48" t="s">
        <v>1557</v>
      </c>
      <c r="AD663" s="48" t="s">
        <v>1557</v>
      </c>
      <c r="AE663" s="48" t="s">
        <v>1557</v>
      </c>
      <c r="AF663" s="48" t="s">
        <v>1557</v>
      </c>
      <c r="AG663" s="48" t="s">
        <v>1557</v>
      </c>
      <c r="AH663" s="48" t="s">
        <v>1557</v>
      </c>
      <c r="AI663" s="48" t="s">
        <v>1557</v>
      </c>
      <c r="AJ663" s="48" t="s">
        <v>1557</v>
      </c>
      <c r="AK663" s="48" t="s">
        <v>1557</v>
      </c>
      <c r="AL663" s="48" t="s">
        <v>1557</v>
      </c>
      <c r="AM663" s="48" t="s">
        <v>1557</v>
      </c>
      <c r="AN663" s="48" t="s">
        <v>1557</v>
      </c>
      <c r="AO663" s="48" t="s">
        <v>1557</v>
      </c>
      <c r="AP663" s="48" t="s">
        <v>1557</v>
      </c>
      <c r="AQ663" s="48" t="s">
        <v>1557</v>
      </c>
      <c r="AR663" s="48" t="s">
        <v>1557</v>
      </c>
      <c r="AS663" s="48" t="s">
        <v>1557</v>
      </c>
      <c r="AT663" s="48" t="s">
        <v>777</v>
      </c>
      <c r="AU663" s="48" t="s">
        <v>777</v>
      </c>
      <c r="AV663" s="48" t="s">
        <v>777</v>
      </c>
      <c r="AW663" s="48" t="s">
        <v>777</v>
      </c>
      <c r="AX663" s="48" t="s">
        <v>777</v>
      </c>
      <c r="AY663" s="48" t="s">
        <v>777</v>
      </c>
      <c r="AZ663" s="28" t="s">
        <v>777</v>
      </c>
    </row>
    <row r="664" ht="15.75" customHeight="1">
      <c r="A664" s="40">
        <v>595.0</v>
      </c>
      <c r="B664" s="28" t="s">
        <v>2370</v>
      </c>
      <c r="C664" s="41"/>
      <c r="D664" s="42">
        <f t="array" ref="D664">index(systems,match($A664,INDEX(systems,0,1),),3)</f>
        <v>-350.486</v>
      </c>
      <c r="E664" s="42">
        <f t="array" ref="E664">index(systems,match($A664,INDEX(systems,0,1),),4)</f>
        <v>-235.839</v>
      </c>
      <c r="F664" s="43" t="str">
        <f>IFERROR(__xludf.DUMMYFUNCTION("let(row, match($B664&amp;if($C664&lt;&gt;"""","" [""&amp;$C664&amp;""]"",""""),index(nebulae,,2),0),join("","",iferror(round(index(nebulae,row,5)/2,3),1),iferror(round(index(nebulae,row,6)/2,3),1),0))"),"1,1,0")</f>
        <v>1,1,0</v>
      </c>
      <c r="G664" s="44" t="s">
        <v>2371</v>
      </c>
      <c r="H664" s="45">
        <f t="array" ref="H664">let(systemId,match(A664,index(systems,0,1),),refSystemId,match($H$1,index(systems,0,1),),x,index(systems,systemId,3),y,index(systems,systemId,4),refX,index(systems,refSystemId,3),refY,index(systems,refSystemId,4),round(sqrt((x-refX)^2+(y-refY)^2),3))</f>
        <v>422.446</v>
      </c>
      <c r="I664" s="28" t="s">
        <v>408</v>
      </c>
      <c r="J664" s="28" t="s">
        <v>408</v>
      </c>
      <c r="K664" s="28" t="s">
        <v>408</v>
      </c>
      <c r="L664" s="28" t="s">
        <v>408</v>
      </c>
      <c r="M664" s="28" t="s">
        <v>408</v>
      </c>
      <c r="N664" s="28" t="s">
        <v>408</v>
      </c>
      <c r="O664" s="41"/>
      <c r="P664" s="48" t="s">
        <v>560</v>
      </c>
      <c r="Q664" s="48" t="s">
        <v>560</v>
      </c>
      <c r="R664" s="48" t="s">
        <v>560</v>
      </c>
      <c r="S664" s="48" t="s">
        <v>560</v>
      </c>
      <c r="T664" s="48" t="s">
        <v>560</v>
      </c>
      <c r="U664" s="48" t="s">
        <v>560</v>
      </c>
      <c r="V664" s="48" t="s">
        <v>560</v>
      </c>
      <c r="W664" s="48" t="s">
        <v>560</v>
      </c>
      <c r="X664" s="48" t="s">
        <v>560</v>
      </c>
      <c r="Y664" s="48" t="s">
        <v>560</v>
      </c>
      <c r="Z664" s="48" t="s">
        <v>560</v>
      </c>
      <c r="AA664" s="48" t="s">
        <v>560</v>
      </c>
      <c r="AB664" s="48" t="s">
        <v>560</v>
      </c>
      <c r="AC664" s="48" t="s">
        <v>560</v>
      </c>
      <c r="AD664" s="48" t="s">
        <v>560</v>
      </c>
      <c r="AE664" s="48" t="s">
        <v>560</v>
      </c>
      <c r="AF664" s="48" t="s">
        <v>560</v>
      </c>
      <c r="AG664" s="48" t="s">
        <v>560</v>
      </c>
      <c r="AH664" s="48" t="s">
        <v>560</v>
      </c>
      <c r="AI664" s="48" t="s">
        <v>560</v>
      </c>
      <c r="AJ664" s="48" t="s">
        <v>560</v>
      </c>
      <c r="AK664" s="48" t="s">
        <v>560</v>
      </c>
      <c r="AL664" s="48" t="s">
        <v>560</v>
      </c>
      <c r="AM664" s="48" t="s">
        <v>560</v>
      </c>
      <c r="AN664" s="48" t="s">
        <v>560</v>
      </c>
      <c r="AO664" s="48" t="s">
        <v>560</v>
      </c>
      <c r="AP664" s="48" t="s">
        <v>560</v>
      </c>
      <c r="AQ664" s="48" t="s">
        <v>560</v>
      </c>
      <c r="AR664" s="48" t="s">
        <v>560</v>
      </c>
      <c r="AS664" s="48" t="s">
        <v>418</v>
      </c>
      <c r="AT664" s="48" t="s">
        <v>418</v>
      </c>
      <c r="AU664" s="48" t="s">
        <v>418</v>
      </c>
      <c r="AV664" s="48" t="s">
        <v>418</v>
      </c>
      <c r="AW664" s="48" t="s">
        <v>418</v>
      </c>
      <c r="AX664" s="48" t="s">
        <v>560</v>
      </c>
      <c r="AY664" s="48" t="s">
        <v>560</v>
      </c>
      <c r="AZ664" s="49" t="s">
        <v>560</v>
      </c>
    </row>
    <row r="665" ht="15.75" customHeight="1">
      <c r="A665" s="40">
        <v>596.0</v>
      </c>
      <c r="B665" s="28" t="s">
        <v>2372</v>
      </c>
      <c r="C665" s="41"/>
      <c r="D665" s="42">
        <f t="array" ref="D665">index(systems,match($A665,INDEX(systems,0,1),),3)</f>
        <v>24.296</v>
      </c>
      <c r="E665" s="42">
        <f t="array" ref="E665">index(systems,match($A665,INDEX(systems,0,1),),4)</f>
        <v>-191.043</v>
      </c>
      <c r="F665" s="43" t="str">
        <f>IFERROR(__xludf.DUMMYFUNCTION("let(row, match($B665&amp;if($C665&lt;&gt;"""","" [""&amp;$C665&amp;""]"",""""),index(nebulae,,2),0),join("","",iferror(round(index(nebulae,row,5)/2,3),1),iferror(round(index(nebulae,row,6)/2,3),1),0))"),"1,1,0")</f>
        <v>1,1,0</v>
      </c>
      <c r="G665" s="44" t="s">
        <v>2373</v>
      </c>
      <c r="H665" s="45">
        <f t="array" ref="H665">let(systemId,match(A665,index(systems,0,1),),refSystemId,match($H$1,index(systems,0,1),),x,index(systems,systemId,3),y,index(systems,systemId,4),refX,index(systems,refSystemId,3),refY,index(systems,refSystemId,4),round(sqrt((x-refX)^2+(y-refY)^2),3))</f>
        <v>192.582</v>
      </c>
      <c r="I665" s="46" t="s">
        <v>418</v>
      </c>
      <c r="J665" s="53"/>
      <c r="K665" s="53"/>
      <c r="L665" s="53"/>
      <c r="M665" s="46" t="s">
        <v>755</v>
      </c>
      <c r="N665" s="28" t="s">
        <v>770</v>
      </c>
      <c r="O665" s="48" t="s">
        <v>770</v>
      </c>
      <c r="P665" s="48" t="s">
        <v>770</v>
      </c>
      <c r="Q665" s="48" t="s">
        <v>770</v>
      </c>
      <c r="R665" s="48" t="s">
        <v>770</v>
      </c>
      <c r="S665" s="48" t="s">
        <v>770</v>
      </c>
      <c r="T665" s="48" t="s">
        <v>770</v>
      </c>
      <c r="U665" s="48" t="s">
        <v>770</v>
      </c>
      <c r="V665" s="48" t="s">
        <v>770</v>
      </c>
      <c r="W665" s="48" t="s">
        <v>770</v>
      </c>
      <c r="X665" s="48" t="s">
        <v>770</v>
      </c>
      <c r="Y665" s="48" t="s">
        <v>770</v>
      </c>
      <c r="Z665" s="48" t="s">
        <v>770</v>
      </c>
      <c r="AA665" s="48" t="s">
        <v>770</v>
      </c>
      <c r="AB665" s="48" t="s">
        <v>770</v>
      </c>
      <c r="AC665" s="48" t="s">
        <v>770</v>
      </c>
      <c r="AD665" s="48" t="s">
        <v>770</v>
      </c>
      <c r="AE665" s="48" t="s">
        <v>770</v>
      </c>
      <c r="AF665" s="48" t="s">
        <v>770</v>
      </c>
      <c r="AG665" s="48" t="s">
        <v>770</v>
      </c>
      <c r="AH665" s="48" t="s">
        <v>770</v>
      </c>
      <c r="AI665" s="48" t="s">
        <v>770</v>
      </c>
      <c r="AJ665" s="48" t="s">
        <v>770</v>
      </c>
      <c r="AK665" s="48" t="s">
        <v>770</v>
      </c>
      <c r="AL665" s="48" t="s">
        <v>770</v>
      </c>
      <c r="AM665" s="48" t="s">
        <v>770</v>
      </c>
      <c r="AN665" s="48" t="s">
        <v>770</v>
      </c>
      <c r="AO665" s="48" t="s">
        <v>770</v>
      </c>
      <c r="AP665" s="48" t="s">
        <v>770</v>
      </c>
      <c r="AQ665" s="48" t="s">
        <v>770</v>
      </c>
      <c r="AR665" s="48" t="s">
        <v>770</v>
      </c>
      <c r="AS665" s="48" t="s">
        <v>770</v>
      </c>
      <c r="AT665" s="48" t="s">
        <v>770</v>
      </c>
      <c r="AU665" s="48" t="s">
        <v>770</v>
      </c>
      <c r="AV665" s="48" t="s">
        <v>770</v>
      </c>
      <c r="AW665" s="48" t="s">
        <v>770</v>
      </c>
      <c r="AX665" s="48" t="s">
        <v>770</v>
      </c>
      <c r="AY665" s="48" t="s">
        <v>770</v>
      </c>
      <c r="AZ665" s="28" t="s">
        <v>770</v>
      </c>
    </row>
    <row r="666" ht="15.75" customHeight="1">
      <c r="A666" s="40">
        <v>2975.0</v>
      </c>
      <c r="B666" s="28" t="s">
        <v>2374</v>
      </c>
      <c r="C666" s="41"/>
      <c r="D666" s="42">
        <f t="array" ref="D666">index(systems,match($A666,INDEX(systems,0,1),),3)</f>
        <v>-689.778</v>
      </c>
      <c r="E666" s="42">
        <f t="array" ref="E666">index(systems,match($A666,INDEX(systems,0,1),),4)</f>
        <v>1152.488</v>
      </c>
      <c r="F666" s="43" t="str">
        <f>IFERROR(__xludf.DUMMYFUNCTION("let(row, match($B666&amp;if($C666&lt;&gt;"""","" [""&amp;$C666&amp;""]"",""""),index(nebulae,,2),0),join("","",iferror(round(index(nebulae,row,5)/2,3),1),iferror(round(index(nebulae,row,6)/2,3),1),0))"),"1,1,0")</f>
        <v>1,1,0</v>
      </c>
      <c r="G666" s="44" t="s">
        <v>2375</v>
      </c>
      <c r="H666" s="45">
        <f t="array" ref="H666">let(systemId,match(A666,index(systems,0,1),),refSystemId,match($H$1,index(systems,0,1),),x,index(systems,systemId,3),y,index(systems,systemId,4),refX,index(systems,refSystemId,3),refY,index(systems,refSystemId,4),round(sqrt((x-refX)^2+(y-refY)^2),3))</f>
        <v>1343.139</v>
      </c>
      <c r="I666" s="28" t="s">
        <v>408</v>
      </c>
      <c r="J666" s="28" t="s">
        <v>408</v>
      </c>
      <c r="K666" s="28" t="s">
        <v>408</v>
      </c>
      <c r="L666" s="28" t="s">
        <v>408</v>
      </c>
      <c r="M666" s="28" t="s">
        <v>408</v>
      </c>
      <c r="N666" s="28" t="s">
        <v>1153</v>
      </c>
      <c r="O666" s="48" t="s">
        <v>1153</v>
      </c>
      <c r="P666" s="48" t="s">
        <v>1153</v>
      </c>
      <c r="Q666" s="48" t="s">
        <v>1153</v>
      </c>
      <c r="R666" s="48" t="s">
        <v>1153</v>
      </c>
      <c r="S666" s="48" t="s">
        <v>1153</v>
      </c>
      <c r="T666" s="48" t="s">
        <v>1153</v>
      </c>
      <c r="U666" s="48" t="s">
        <v>1153</v>
      </c>
      <c r="V666" s="48" t="s">
        <v>1153</v>
      </c>
      <c r="W666" s="48" t="s">
        <v>1153</v>
      </c>
      <c r="X666" s="48" t="s">
        <v>1153</v>
      </c>
      <c r="Y666" s="48" t="s">
        <v>1153</v>
      </c>
      <c r="Z666" s="48" t="s">
        <v>1153</v>
      </c>
      <c r="AA666" s="48" t="s">
        <v>1153</v>
      </c>
      <c r="AB666" s="48" t="s">
        <v>1153</v>
      </c>
      <c r="AC666" s="48" t="s">
        <v>1153</v>
      </c>
      <c r="AD666" s="48" t="s">
        <v>1153</v>
      </c>
      <c r="AE666" s="48" t="s">
        <v>1153</v>
      </c>
      <c r="AF666" s="48" t="s">
        <v>1153</v>
      </c>
      <c r="AG666" s="48" t="s">
        <v>1153</v>
      </c>
      <c r="AH666" s="48" t="s">
        <v>1153</v>
      </c>
      <c r="AI666" s="48" t="s">
        <v>1153</v>
      </c>
      <c r="AJ666" s="48" t="s">
        <v>1153</v>
      </c>
      <c r="AK666" s="48" t="s">
        <v>1153</v>
      </c>
      <c r="AL666" s="48" t="s">
        <v>1153</v>
      </c>
      <c r="AM666" s="48" t="s">
        <v>1153</v>
      </c>
      <c r="AN666" s="48" t="s">
        <v>1153</v>
      </c>
      <c r="AO666" s="48" t="s">
        <v>1153</v>
      </c>
      <c r="AP666" s="48" t="s">
        <v>1153</v>
      </c>
      <c r="AQ666" s="48" t="s">
        <v>1153</v>
      </c>
      <c r="AR666" s="48" t="s">
        <v>1153</v>
      </c>
      <c r="AS666" s="28" t="s">
        <v>1154</v>
      </c>
      <c r="AT666" s="48" t="s">
        <v>1154</v>
      </c>
      <c r="AU666" s="56" t="s">
        <v>1154</v>
      </c>
      <c r="AV666" s="48" t="s">
        <v>1154</v>
      </c>
      <c r="AW666" s="51" t="s">
        <v>1154</v>
      </c>
      <c r="AX666" s="48" t="s">
        <v>1083</v>
      </c>
      <c r="AY666" s="48" t="s">
        <v>1083</v>
      </c>
      <c r="AZ666" s="48" t="s">
        <v>1083</v>
      </c>
    </row>
    <row r="667" ht="15.75" customHeight="1">
      <c r="A667" s="40">
        <v>597.0</v>
      </c>
      <c r="B667" s="28" t="s">
        <v>2376</v>
      </c>
      <c r="C667" s="41"/>
      <c r="D667" s="42">
        <f t="array" ref="D667">index(systems,match($A667,INDEX(systems,0,1),),3)</f>
        <v>142.165</v>
      </c>
      <c r="E667" s="42">
        <f t="array" ref="E667">index(systems,match($A667,INDEX(systems,0,1),),4)</f>
        <v>-251.304</v>
      </c>
      <c r="F667" s="43" t="str">
        <f>IFERROR(__xludf.DUMMYFUNCTION("let(row, match($B667&amp;if($C667&lt;&gt;"""","" [""&amp;$C667&amp;""]"",""""),index(nebulae,,2),0),join("","",iferror(round(index(nebulae,row,5)/2,3),1),iferror(round(index(nebulae,row,6)/2,3),1),0))"),"1,1,0")</f>
        <v>1,1,0</v>
      </c>
      <c r="G667" s="44" t="s">
        <v>2377</v>
      </c>
      <c r="H667" s="45">
        <f t="array" ref="H667">let(systemId,match(A667,index(systems,0,1),),refSystemId,match($H$1,index(systems,0,1),),x,index(systems,systemId,3),y,index(systems,systemId,4),refX,index(systems,refSystemId,3),refY,index(systems,refSystemId,4),round(sqrt((x-refX)^2+(y-refY)^2),3))</f>
        <v>288.729</v>
      </c>
      <c r="I667" s="41"/>
      <c r="J667" s="28" t="s">
        <v>418</v>
      </c>
      <c r="K667" s="41"/>
      <c r="L667" s="41"/>
      <c r="M667" s="28" t="s">
        <v>500</v>
      </c>
      <c r="N667" s="28" t="s">
        <v>1294</v>
      </c>
      <c r="O667" s="48" t="s">
        <v>1294</v>
      </c>
      <c r="P667" s="48" t="s">
        <v>1294</v>
      </c>
      <c r="Q667" s="48" t="s">
        <v>1294</v>
      </c>
      <c r="R667" s="48" t="s">
        <v>1294</v>
      </c>
      <c r="S667" s="48" t="s">
        <v>1294</v>
      </c>
      <c r="T667" s="48" t="s">
        <v>1294</v>
      </c>
      <c r="U667" s="48" t="s">
        <v>1294</v>
      </c>
      <c r="V667" s="48" t="s">
        <v>1294</v>
      </c>
      <c r="W667" s="48" t="s">
        <v>1294</v>
      </c>
      <c r="X667" s="48" t="s">
        <v>757</v>
      </c>
      <c r="Y667" s="48" t="s">
        <v>505</v>
      </c>
      <c r="Z667" s="48" t="s">
        <v>505</v>
      </c>
      <c r="AA667" s="48" t="s">
        <v>758</v>
      </c>
      <c r="AB667" s="48" t="s">
        <v>758</v>
      </c>
      <c r="AC667" s="48" t="s">
        <v>758</v>
      </c>
      <c r="AD667" s="48" t="s">
        <v>758</v>
      </c>
      <c r="AE667" s="48" t="s">
        <v>758</v>
      </c>
      <c r="AF667" s="48" t="s">
        <v>758</v>
      </c>
      <c r="AG667" s="48" t="s">
        <v>758</v>
      </c>
      <c r="AH667" s="48" t="s">
        <v>758</v>
      </c>
      <c r="AI667" s="48" t="s">
        <v>758</v>
      </c>
      <c r="AJ667" s="48" t="s">
        <v>758</v>
      </c>
      <c r="AK667" s="48" t="s">
        <v>758</v>
      </c>
      <c r="AL667" s="48" t="s">
        <v>758</v>
      </c>
      <c r="AM667" s="48" t="s">
        <v>758</v>
      </c>
      <c r="AN667" s="48" t="s">
        <v>758</v>
      </c>
      <c r="AO667" s="48" t="s">
        <v>505</v>
      </c>
      <c r="AP667" s="48" t="s">
        <v>505</v>
      </c>
      <c r="AQ667" s="48" t="s">
        <v>505</v>
      </c>
      <c r="AR667" s="48" t="s">
        <v>505</v>
      </c>
      <c r="AS667" s="48" t="s">
        <v>505</v>
      </c>
      <c r="AT667" s="48" t="s">
        <v>505</v>
      </c>
      <c r="AU667" s="48" t="s">
        <v>505</v>
      </c>
      <c r="AV667" s="48" t="s">
        <v>1295</v>
      </c>
      <c r="AW667" s="48" t="s">
        <v>1295</v>
      </c>
      <c r="AX667" s="48" t="s">
        <v>1296</v>
      </c>
      <c r="AY667" s="48" t="s">
        <v>1296</v>
      </c>
      <c r="AZ667" s="28" t="s">
        <v>1296</v>
      </c>
    </row>
    <row r="668" ht="15.75" customHeight="1">
      <c r="A668" s="40">
        <v>598.0</v>
      </c>
      <c r="B668" s="28" t="s">
        <v>2378</v>
      </c>
      <c r="C668" s="41"/>
      <c r="D668" s="42">
        <f t="array" ref="D668">index(systems,match($A668,INDEX(systems,0,1),),3)</f>
        <v>21.443</v>
      </c>
      <c r="E668" s="42">
        <f t="array" ref="E668">index(systems,match($A668,INDEX(systems,0,1),),4)</f>
        <v>-136.227</v>
      </c>
      <c r="F668" s="43" t="str">
        <f>IFERROR(__xludf.DUMMYFUNCTION("let(row, match($B668&amp;if($C668&lt;&gt;"""","" [""&amp;$C668&amp;""]"",""""),index(nebulae,,2),0),join("","",iferror(round(index(nebulae,row,5)/2,3),1),iferror(round(index(nebulae,row,6)/2,3),1),0))"),"1,1,0")</f>
        <v>1,1,0</v>
      </c>
      <c r="G668" s="44" t="s">
        <v>2379</v>
      </c>
      <c r="H668" s="45">
        <f t="array" ref="H668">let(systemId,match(A668,index(systems,0,1),),refSystemId,match($H$1,index(systems,0,1),),x,index(systems,systemId,3),y,index(systems,systemId,4),refX,index(systems,refSystemId,3),refY,index(systems,refSystemId,4),round(sqrt((x-refX)^2+(y-refY)^2),3))</f>
        <v>137.904</v>
      </c>
      <c r="I668" s="28" t="s">
        <v>408</v>
      </c>
      <c r="J668" s="48" t="s">
        <v>408</v>
      </c>
      <c r="K668" s="48" t="s">
        <v>408</v>
      </c>
      <c r="L668" s="48" t="s">
        <v>408</v>
      </c>
      <c r="M668" s="28" t="s">
        <v>408</v>
      </c>
      <c r="N668" s="28" t="s">
        <v>408</v>
      </c>
      <c r="O668" s="41"/>
      <c r="P668" s="48" t="s">
        <v>2009</v>
      </c>
      <c r="Q668" s="48" t="s">
        <v>2009</v>
      </c>
      <c r="R668" s="48" t="s">
        <v>2009</v>
      </c>
      <c r="S668" s="48" t="s">
        <v>2009</v>
      </c>
      <c r="T668" s="48" t="s">
        <v>2009</v>
      </c>
      <c r="U668" s="48" t="s">
        <v>560</v>
      </c>
      <c r="V668" s="48" t="s">
        <v>560</v>
      </c>
      <c r="W668" s="48" t="s">
        <v>560</v>
      </c>
      <c r="X668" s="48" t="s">
        <v>2004</v>
      </c>
      <c r="Y668" s="48" t="s">
        <v>2004</v>
      </c>
      <c r="Z668" s="48" t="s">
        <v>2005</v>
      </c>
      <c r="AA668" s="48" t="s">
        <v>2006</v>
      </c>
      <c r="AB668" s="48" t="s">
        <v>2006</v>
      </c>
      <c r="AC668" s="48" t="s">
        <v>2006</v>
      </c>
      <c r="AD668" s="48" t="s">
        <v>2006</v>
      </c>
      <c r="AE668" s="48" t="s">
        <v>2006</v>
      </c>
      <c r="AF668" s="48" t="s">
        <v>2006</v>
      </c>
      <c r="AG668" s="48" t="s">
        <v>2006</v>
      </c>
      <c r="AH668" s="48" t="s">
        <v>2380</v>
      </c>
      <c r="AI668" s="48" t="s">
        <v>2380</v>
      </c>
      <c r="AJ668" s="48" t="s">
        <v>2380</v>
      </c>
      <c r="AK668" s="48" t="s">
        <v>2380</v>
      </c>
      <c r="AL668" s="48" t="s">
        <v>2380</v>
      </c>
      <c r="AM668" s="48" t="s">
        <v>2380</v>
      </c>
      <c r="AN668" s="48" t="s">
        <v>1774</v>
      </c>
      <c r="AO668" s="48" t="s">
        <v>1774</v>
      </c>
      <c r="AP668" s="48" t="s">
        <v>1774</v>
      </c>
      <c r="AQ668" s="48" t="s">
        <v>1774</v>
      </c>
      <c r="AR668" s="48" t="s">
        <v>1774</v>
      </c>
      <c r="AS668" s="48" t="s">
        <v>1774</v>
      </c>
      <c r="AT668" s="48" t="s">
        <v>2009</v>
      </c>
      <c r="AU668" s="48" t="s">
        <v>2009</v>
      </c>
      <c r="AV668" s="48" t="s">
        <v>819</v>
      </c>
      <c r="AW668" s="48" t="s">
        <v>2381</v>
      </c>
      <c r="AX668" s="48" t="s">
        <v>2004</v>
      </c>
      <c r="AY668" s="48" t="s">
        <v>2004</v>
      </c>
      <c r="AZ668" s="28" t="s">
        <v>2004</v>
      </c>
    </row>
    <row r="669" ht="15.75" customHeight="1">
      <c r="A669" s="40">
        <v>599.0</v>
      </c>
      <c r="B669" s="28" t="s">
        <v>2382</v>
      </c>
      <c r="C669" s="41"/>
      <c r="D669" s="42">
        <f t="array" ref="D669">index(systems,match($A669,INDEX(systems,0,1),),3)</f>
        <v>63.565</v>
      </c>
      <c r="E669" s="42">
        <f t="array" ref="E669">index(systems,match($A669,INDEX(systems,0,1),),4)</f>
        <v>322.264</v>
      </c>
      <c r="F669" s="43" t="str">
        <f>IFERROR(__xludf.DUMMYFUNCTION("let(row, match($B669&amp;if($C669&lt;&gt;"""","" [""&amp;$C669&amp;""]"",""""),index(nebulae,,2),0),join("","",iferror(round(index(nebulae,row,5)/2,3),1),iferror(round(index(nebulae,row,6)/2,3),1),0))"),"1,1,0")</f>
        <v>1,1,0</v>
      </c>
      <c r="G669" s="44" t="s">
        <v>2383</v>
      </c>
      <c r="H669" s="45">
        <f t="array" ref="H669">let(systemId,match(A669,index(systems,0,1),),refSystemId,match($H$1,index(systems,0,1),),x,index(systems,systemId,3),y,index(systems,systemId,4),refX,index(systems,refSystemId,3),refY,index(systems,refSystemId,4),round(sqrt((x-refX)^2+(y-refY)^2),3))</f>
        <v>328.473</v>
      </c>
      <c r="I669" s="28" t="s">
        <v>408</v>
      </c>
      <c r="J669" s="28" t="s">
        <v>408</v>
      </c>
      <c r="K669" s="60" t="s">
        <v>408</v>
      </c>
      <c r="L669" s="41"/>
      <c r="M669" s="41"/>
      <c r="N669" s="59" t="s">
        <v>910</v>
      </c>
      <c r="O669" s="48" t="s">
        <v>910</v>
      </c>
      <c r="P669" s="48" t="s">
        <v>910</v>
      </c>
      <c r="Q669" s="48" t="s">
        <v>910</v>
      </c>
      <c r="R669" s="48" t="s">
        <v>910</v>
      </c>
      <c r="S669" s="48" t="s">
        <v>910</v>
      </c>
      <c r="T669" s="48" t="s">
        <v>910</v>
      </c>
      <c r="U669" s="48" t="s">
        <v>910</v>
      </c>
      <c r="V669" s="48" t="s">
        <v>910</v>
      </c>
      <c r="W669" s="48" t="s">
        <v>910</v>
      </c>
      <c r="X669" s="48" t="s">
        <v>422</v>
      </c>
      <c r="Y669" s="48" t="s">
        <v>422</v>
      </c>
      <c r="Z669" s="48" t="s">
        <v>422</v>
      </c>
      <c r="AA669" s="48" t="s">
        <v>422</v>
      </c>
      <c r="AB669" s="48" t="s">
        <v>422</v>
      </c>
      <c r="AC669" s="48" t="s">
        <v>422</v>
      </c>
      <c r="AD669" s="48" t="s">
        <v>422</v>
      </c>
      <c r="AE669" s="48" t="s">
        <v>422</v>
      </c>
      <c r="AF669" s="48" t="s">
        <v>422</v>
      </c>
      <c r="AG669" s="48" t="s">
        <v>422</v>
      </c>
      <c r="AH669" s="48" t="s">
        <v>422</v>
      </c>
      <c r="AI669" s="48" t="s">
        <v>422</v>
      </c>
      <c r="AJ669" s="48" t="s">
        <v>422</v>
      </c>
      <c r="AK669" s="48" t="s">
        <v>422</v>
      </c>
      <c r="AL669" s="48" t="s">
        <v>422</v>
      </c>
      <c r="AM669" s="48" t="s">
        <v>422</v>
      </c>
      <c r="AN669" s="48" t="s">
        <v>422</v>
      </c>
      <c r="AO669" s="48" t="s">
        <v>422</v>
      </c>
      <c r="AP669" s="48" t="s">
        <v>422</v>
      </c>
      <c r="AQ669" s="48" t="s">
        <v>422</v>
      </c>
      <c r="AR669" s="48" t="s">
        <v>422</v>
      </c>
      <c r="AS669" s="48" t="s">
        <v>422</v>
      </c>
      <c r="AT669" s="48" t="s">
        <v>422</v>
      </c>
      <c r="AU669" s="48" t="s">
        <v>422</v>
      </c>
      <c r="AV669" s="48" t="s">
        <v>422</v>
      </c>
      <c r="AW669" s="48" t="s">
        <v>422</v>
      </c>
      <c r="AX669" s="48" t="s">
        <v>422</v>
      </c>
      <c r="AY669" s="48" t="s">
        <v>422</v>
      </c>
      <c r="AZ669" s="28" t="s">
        <v>422</v>
      </c>
    </row>
    <row r="670" ht="15.75" customHeight="1">
      <c r="A670" s="40">
        <v>600.0</v>
      </c>
      <c r="B670" s="28" t="s">
        <v>2384</v>
      </c>
      <c r="C670" s="41"/>
      <c r="D670" s="42">
        <f t="array" ref="D670">index(systems,match($A670,INDEX(systems,0,1),),3)</f>
        <v>-187.928</v>
      </c>
      <c r="E670" s="42">
        <f t="array" ref="E670">index(systems,match($A670,INDEX(systems,0,1),),4)</f>
        <v>-109.174</v>
      </c>
      <c r="F670" s="43" t="str">
        <f>IFERROR(__xludf.DUMMYFUNCTION("let(row, match($B670&amp;if($C670&lt;&gt;"""","" [""&amp;$C670&amp;""]"",""""),index(nebulae,,2),0),join("","",iferror(round(index(nebulae,row,5)/2,3),1),iferror(round(index(nebulae,row,6)/2,3),1),0))"),"1,1,0")</f>
        <v>1,1,0</v>
      </c>
      <c r="G670" s="44" t="s">
        <v>2385</v>
      </c>
      <c r="H670" s="45">
        <f t="array" ref="H670">let(systemId,match(A670,index(systems,0,1),),refSystemId,match($H$1,index(systems,0,1),),x,index(systems,systemId,3),y,index(systems,systemId,4),refX,index(systems,refSystemId,3),refY,index(systems,refSystemId,4),round(sqrt((x-refX)^2+(y-refY)^2),3))</f>
        <v>217.338</v>
      </c>
      <c r="I670" s="28" t="s">
        <v>426</v>
      </c>
      <c r="J670" s="48" t="s">
        <v>427</v>
      </c>
      <c r="K670" s="48" t="s">
        <v>427</v>
      </c>
      <c r="L670" s="48" t="s">
        <v>427</v>
      </c>
      <c r="M670" s="48" t="s">
        <v>427</v>
      </c>
      <c r="N670" s="28" t="s">
        <v>427</v>
      </c>
      <c r="O670" s="48" t="s">
        <v>427</v>
      </c>
      <c r="P670" s="48" t="s">
        <v>427</v>
      </c>
      <c r="Q670" s="48" t="s">
        <v>427</v>
      </c>
      <c r="R670" s="48" t="s">
        <v>427</v>
      </c>
      <c r="S670" s="48" t="s">
        <v>427</v>
      </c>
      <c r="T670" s="48" t="s">
        <v>427</v>
      </c>
      <c r="U670" s="48" t="s">
        <v>427</v>
      </c>
      <c r="V670" s="48" t="s">
        <v>427</v>
      </c>
      <c r="W670" s="48" t="s">
        <v>427</v>
      </c>
      <c r="X670" s="48" t="s">
        <v>427</v>
      </c>
      <c r="Y670" s="48" t="s">
        <v>427</v>
      </c>
      <c r="Z670" s="48" t="s">
        <v>427</v>
      </c>
      <c r="AA670" s="48" t="s">
        <v>427</v>
      </c>
      <c r="AB670" s="48" t="s">
        <v>427</v>
      </c>
      <c r="AC670" s="48" t="s">
        <v>427</v>
      </c>
      <c r="AD670" s="48" t="s">
        <v>427</v>
      </c>
      <c r="AE670" s="48" t="s">
        <v>427</v>
      </c>
      <c r="AF670" s="48" t="s">
        <v>427</v>
      </c>
      <c r="AG670" s="48" t="s">
        <v>427</v>
      </c>
      <c r="AH670" s="48" t="s">
        <v>427</v>
      </c>
      <c r="AI670" s="48" t="s">
        <v>427</v>
      </c>
      <c r="AJ670" s="48" t="s">
        <v>427</v>
      </c>
      <c r="AK670" s="48" t="s">
        <v>427</v>
      </c>
      <c r="AL670" s="48" t="s">
        <v>427</v>
      </c>
      <c r="AM670" s="48" t="s">
        <v>427</v>
      </c>
      <c r="AN670" s="48" t="s">
        <v>427</v>
      </c>
      <c r="AO670" s="48" t="s">
        <v>427</v>
      </c>
      <c r="AP670" s="48" t="s">
        <v>427</v>
      </c>
      <c r="AQ670" s="48" t="s">
        <v>427</v>
      </c>
      <c r="AR670" s="48" t="s">
        <v>426</v>
      </c>
      <c r="AS670" s="48" t="s">
        <v>426</v>
      </c>
      <c r="AT670" s="48" t="s">
        <v>946</v>
      </c>
      <c r="AU670" s="48" t="s">
        <v>946</v>
      </c>
      <c r="AV670" s="48" t="s">
        <v>418</v>
      </c>
      <c r="AW670" s="48" t="s">
        <v>418</v>
      </c>
      <c r="AX670" s="48" t="s">
        <v>605</v>
      </c>
      <c r="AY670" s="48" t="s">
        <v>605</v>
      </c>
      <c r="AZ670" s="49" t="s">
        <v>605</v>
      </c>
    </row>
    <row r="671" ht="15.75" customHeight="1">
      <c r="A671" s="40">
        <v>601.0</v>
      </c>
      <c r="B671" s="28" t="s">
        <v>2386</v>
      </c>
      <c r="C671" s="41"/>
      <c r="D671" s="42">
        <f t="array" ref="D671">index(systems,match($A671,INDEX(systems,0,1),),3)</f>
        <v>525.584</v>
      </c>
      <c r="E671" s="42">
        <f t="array" ref="E671">index(systems,match($A671,INDEX(systems,0,1),),4)</f>
        <v>66.453</v>
      </c>
      <c r="F671" s="43" t="str">
        <f>IFERROR(__xludf.DUMMYFUNCTION("let(row, match($B671&amp;if($C671&lt;&gt;"""","" [""&amp;$C671&amp;""]"",""""),index(nebulae,,2),0),join("","",iferror(round(index(nebulae,row,5)/2,3),1),iferror(round(index(nebulae,row,6)/2,3),1),0))"),"1,1,0")</f>
        <v>1,1,0</v>
      </c>
      <c r="G671" s="44" t="s">
        <v>2387</v>
      </c>
      <c r="H671" s="45">
        <f t="array" ref="H671">let(systemId,match(A671,index(systems,0,1),),refSystemId,match($H$1,index(systems,0,1),),x,index(systems,systemId,3),y,index(systems,systemId,4),refX,index(systems,refSystemId,3),refY,index(systems,refSystemId,4),round(sqrt((x-refX)^2+(y-refY)^2),3))</f>
        <v>529.768</v>
      </c>
      <c r="I671" s="46" t="s">
        <v>408</v>
      </c>
      <c r="J671" s="46" t="s">
        <v>408</v>
      </c>
      <c r="K671" s="46" t="s">
        <v>408</v>
      </c>
      <c r="L671" s="46" t="s">
        <v>408</v>
      </c>
      <c r="M671" s="46" t="s">
        <v>408</v>
      </c>
      <c r="N671" s="28" t="s">
        <v>408</v>
      </c>
      <c r="O671" s="41"/>
      <c r="P671" s="52" t="s">
        <v>442</v>
      </c>
      <c r="Q671" s="52" t="s">
        <v>442</v>
      </c>
      <c r="R671" s="52" t="s">
        <v>442</v>
      </c>
      <c r="S671" s="52" t="s">
        <v>442</v>
      </c>
      <c r="T671" s="52" t="s">
        <v>442</v>
      </c>
      <c r="U671" s="48" t="s">
        <v>920</v>
      </c>
      <c r="V671" s="48" t="s">
        <v>443</v>
      </c>
      <c r="W671" s="48" t="s">
        <v>443</v>
      </c>
      <c r="X671" s="48" t="s">
        <v>443</v>
      </c>
      <c r="Y671" s="48" t="s">
        <v>422</v>
      </c>
      <c r="Z671" s="48" t="s">
        <v>422</v>
      </c>
      <c r="AA671" s="48" t="s">
        <v>422</v>
      </c>
      <c r="AB671" s="48" t="s">
        <v>422</v>
      </c>
      <c r="AC671" s="48" t="s">
        <v>422</v>
      </c>
      <c r="AD671" s="48" t="s">
        <v>422</v>
      </c>
      <c r="AE671" s="48" t="s">
        <v>422</v>
      </c>
      <c r="AF671" s="48" t="s">
        <v>422</v>
      </c>
      <c r="AG671" s="48" t="s">
        <v>422</v>
      </c>
      <c r="AH671" s="48" t="s">
        <v>422</v>
      </c>
      <c r="AI671" s="48" t="s">
        <v>422</v>
      </c>
      <c r="AJ671" s="48" t="s">
        <v>422</v>
      </c>
      <c r="AK671" s="48" t="s">
        <v>422</v>
      </c>
      <c r="AL671" s="48" t="s">
        <v>422</v>
      </c>
      <c r="AM671" s="48" t="s">
        <v>422</v>
      </c>
      <c r="AN671" s="48" t="s">
        <v>422</v>
      </c>
      <c r="AO671" s="48" t="s">
        <v>422</v>
      </c>
      <c r="AP671" s="48" t="s">
        <v>422</v>
      </c>
      <c r="AQ671" s="48" t="s">
        <v>422</v>
      </c>
      <c r="AR671" s="48" t="s">
        <v>422</v>
      </c>
      <c r="AS671" s="48" t="s">
        <v>422</v>
      </c>
      <c r="AT671" s="48" t="s">
        <v>422</v>
      </c>
      <c r="AU671" s="48" t="s">
        <v>422</v>
      </c>
      <c r="AV671" s="52" t="s">
        <v>422</v>
      </c>
      <c r="AW671" s="52" t="s">
        <v>422</v>
      </c>
      <c r="AX671" s="52" t="s">
        <v>422</v>
      </c>
      <c r="AY671" s="52" t="s">
        <v>422</v>
      </c>
      <c r="AZ671" s="28" t="s">
        <v>422</v>
      </c>
    </row>
    <row r="672" ht="15.75" customHeight="1">
      <c r="A672" s="40">
        <v>602.0</v>
      </c>
      <c r="B672" s="28" t="s">
        <v>2388</v>
      </c>
      <c r="C672" s="41"/>
      <c r="D672" s="42">
        <f t="array" ref="D672">index(systems,match($A672,INDEX(systems,0,1),),3)</f>
        <v>135.703</v>
      </c>
      <c r="E672" s="42">
        <f t="array" ref="E672">index(systems,match($A672,INDEX(systems,0,1),),4)</f>
        <v>-374.901</v>
      </c>
      <c r="F672" s="43" t="str">
        <f>IFERROR(__xludf.DUMMYFUNCTION("let(row, match($B672&amp;if($C672&lt;&gt;"""","" [""&amp;$C672&amp;""]"",""""),index(nebulae,,2),0),join("","",iferror(round(index(nebulae,row,5)/2,3),1),iferror(round(index(nebulae,row,6)/2,3),1),0))"),"1,1,0")</f>
        <v>1,1,0</v>
      </c>
      <c r="G672" s="44" t="s">
        <v>2389</v>
      </c>
      <c r="H672" s="45">
        <f t="array" ref="H672">let(systemId,match(A672,index(systems,0,1),),refSystemId,match($H$1,index(systems,0,1),),x,index(systems,systemId,3),y,index(systems,systemId,4),refX,index(systems,refSystemId,3),refY,index(systems,refSystemId,4),round(sqrt((x-refX)^2+(y-refY)^2),3))</f>
        <v>398.705</v>
      </c>
      <c r="I672" s="53"/>
      <c r="J672" s="53"/>
      <c r="K672" s="53"/>
      <c r="L672" s="53"/>
      <c r="M672" s="46" t="s">
        <v>953</v>
      </c>
      <c r="N672" s="28" t="s">
        <v>1296</v>
      </c>
      <c r="O672" s="48" t="s">
        <v>1296</v>
      </c>
      <c r="P672" s="48" t="s">
        <v>1296</v>
      </c>
      <c r="Q672" s="48" t="s">
        <v>1296</v>
      </c>
      <c r="R672" s="48" t="s">
        <v>1296</v>
      </c>
      <c r="S672" s="48" t="s">
        <v>1296</v>
      </c>
      <c r="T672" s="48" t="s">
        <v>1296</v>
      </c>
      <c r="U672" s="48" t="s">
        <v>1296</v>
      </c>
      <c r="V672" s="48" t="s">
        <v>1296</v>
      </c>
      <c r="W672" s="48" t="s">
        <v>1296</v>
      </c>
      <c r="X672" s="48" t="s">
        <v>1296</v>
      </c>
      <c r="Y672" s="48" t="s">
        <v>1296</v>
      </c>
      <c r="Z672" s="48" t="s">
        <v>1296</v>
      </c>
      <c r="AA672" s="48" t="s">
        <v>1296</v>
      </c>
      <c r="AB672" s="48" t="s">
        <v>1296</v>
      </c>
      <c r="AC672" s="48" t="s">
        <v>1296</v>
      </c>
      <c r="AD672" s="48" t="s">
        <v>1296</v>
      </c>
      <c r="AE672" s="48" t="s">
        <v>1296</v>
      </c>
      <c r="AF672" s="48" t="s">
        <v>1296</v>
      </c>
      <c r="AG672" s="48" t="s">
        <v>1296</v>
      </c>
      <c r="AH672" s="48" t="s">
        <v>1296</v>
      </c>
      <c r="AI672" s="48" t="s">
        <v>1296</v>
      </c>
      <c r="AJ672" s="48" t="s">
        <v>1296</v>
      </c>
      <c r="AK672" s="48" t="s">
        <v>1296</v>
      </c>
      <c r="AL672" s="48" t="s">
        <v>1296</v>
      </c>
      <c r="AM672" s="48" t="s">
        <v>1296</v>
      </c>
      <c r="AN672" s="48" t="s">
        <v>1228</v>
      </c>
      <c r="AO672" s="48" t="s">
        <v>1228</v>
      </c>
      <c r="AP672" s="48" t="s">
        <v>1228</v>
      </c>
      <c r="AQ672" s="48" t="s">
        <v>1228</v>
      </c>
      <c r="AR672" s="48" t="s">
        <v>1228</v>
      </c>
      <c r="AS672" s="48" t="s">
        <v>1228</v>
      </c>
      <c r="AT672" s="48" t="s">
        <v>1228</v>
      </c>
      <c r="AU672" s="48" t="s">
        <v>1228</v>
      </c>
      <c r="AV672" s="48" t="s">
        <v>2390</v>
      </c>
      <c r="AW672" s="48" t="s">
        <v>2390</v>
      </c>
      <c r="AX672" s="52" t="s">
        <v>2390</v>
      </c>
      <c r="AY672" s="52" t="s">
        <v>2390</v>
      </c>
      <c r="AZ672" s="49" t="s">
        <v>2390</v>
      </c>
    </row>
    <row r="673" ht="15.75" customHeight="1">
      <c r="A673" s="40">
        <v>603.0</v>
      </c>
      <c r="B673" s="28" t="s">
        <v>2391</v>
      </c>
      <c r="C673" s="41"/>
      <c r="D673" s="42">
        <f t="array" ref="D673">index(systems,match($A673,INDEX(systems,0,1),),3)</f>
        <v>92.158</v>
      </c>
      <c r="E673" s="42">
        <f t="array" ref="E673">index(systems,match($A673,INDEX(systems,0,1),),4)</f>
        <v>-466.511</v>
      </c>
      <c r="F673" s="43" t="str">
        <f>IFERROR(__xludf.DUMMYFUNCTION("let(row, match($B673&amp;if($C673&lt;&gt;"""","" [""&amp;$C673&amp;""]"",""""),index(nebulae,,2),0),join("","",iferror(round(index(nebulae,row,5)/2,3),1),iferror(round(index(nebulae,row,6)/2,3),1),0))"),"1,1,0")</f>
        <v>1,1,0</v>
      </c>
      <c r="G673" s="44" t="s">
        <v>2392</v>
      </c>
      <c r="H673" s="45">
        <f t="array" ref="H673">let(systemId,match(A673,index(systems,0,1),),refSystemId,match($H$1,index(systems,0,1),),x,index(systems,systemId,3),y,index(systems,systemId,4),refX,index(systems,refSystemId,3),refY,index(systems,refSystemId,4),round(sqrt((x-refX)^2+(y-refY)^2),3))</f>
        <v>475.527</v>
      </c>
      <c r="I673" s="46" t="s">
        <v>408</v>
      </c>
      <c r="J673" s="46" t="s">
        <v>408</v>
      </c>
      <c r="K673" s="46" t="s">
        <v>408</v>
      </c>
      <c r="L673" s="46" t="s">
        <v>408</v>
      </c>
      <c r="M673" s="46" t="s">
        <v>408</v>
      </c>
      <c r="N673" s="28" t="s">
        <v>408</v>
      </c>
      <c r="O673" s="41"/>
      <c r="P673" s="48" t="s">
        <v>1235</v>
      </c>
      <c r="Q673" s="51" t="s">
        <v>1235</v>
      </c>
      <c r="R673" s="48" t="s">
        <v>1235</v>
      </c>
      <c r="S673" s="48" t="s">
        <v>1235</v>
      </c>
      <c r="T673" s="51" t="s">
        <v>1235</v>
      </c>
      <c r="U673" s="48" t="s">
        <v>1235</v>
      </c>
      <c r="V673" s="51" t="s">
        <v>1235</v>
      </c>
      <c r="W673" s="48" t="s">
        <v>1235</v>
      </c>
      <c r="X673" s="51" t="s">
        <v>1235</v>
      </c>
      <c r="Y673" s="51" t="s">
        <v>2393</v>
      </c>
      <c r="Z673" s="48" t="s">
        <v>422</v>
      </c>
      <c r="AA673" s="48" t="s">
        <v>422</v>
      </c>
      <c r="AB673" s="48" t="s">
        <v>422</v>
      </c>
      <c r="AC673" s="48" t="s">
        <v>422</v>
      </c>
      <c r="AD673" s="48" t="s">
        <v>422</v>
      </c>
      <c r="AE673" s="48" t="s">
        <v>422</v>
      </c>
      <c r="AF673" s="48" t="s">
        <v>422</v>
      </c>
      <c r="AG673" s="48" t="s">
        <v>422</v>
      </c>
      <c r="AH673" s="48" t="s">
        <v>422</v>
      </c>
      <c r="AI673" s="48" t="s">
        <v>422</v>
      </c>
      <c r="AJ673" s="48" t="s">
        <v>422</v>
      </c>
      <c r="AK673" s="48" t="s">
        <v>422</v>
      </c>
      <c r="AL673" s="48" t="s">
        <v>422</v>
      </c>
      <c r="AM673" s="48" t="s">
        <v>422</v>
      </c>
      <c r="AN673" s="48" t="s">
        <v>422</v>
      </c>
      <c r="AO673" s="48" t="s">
        <v>422</v>
      </c>
      <c r="AP673" s="48" t="s">
        <v>422</v>
      </c>
      <c r="AQ673" s="48" t="s">
        <v>422</v>
      </c>
      <c r="AR673" s="48" t="s">
        <v>422</v>
      </c>
      <c r="AS673" s="48" t="s">
        <v>422</v>
      </c>
      <c r="AT673" s="48" t="s">
        <v>422</v>
      </c>
      <c r="AU673" s="48" t="s">
        <v>422</v>
      </c>
      <c r="AV673" s="48" t="s">
        <v>422</v>
      </c>
      <c r="AW673" s="48" t="s">
        <v>422</v>
      </c>
      <c r="AX673" s="48" t="s">
        <v>422</v>
      </c>
      <c r="AY673" s="48" t="s">
        <v>422</v>
      </c>
      <c r="AZ673" s="51" t="s">
        <v>418</v>
      </c>
    </row>
    <row r="674" ht="15.75" customHeight="1">
      <c r="A674" s="40">
        <v>604.0</v>
      </c>
      <c r="B674" s="28" t="s">
        <v>2394</v>
      </c>
      <c r="C674" s="28" t="s">
        <v>2395</v>
      </c>
      <c r="D674" s="42">
        <f t="array" ref="D674">index(systems,match($A674,INDEX(systems,0,1),),3)</f>
        <v>-38.014</v>
      </c>
      <c r="E674" s="42">
        <f t="array" ref="E674">index(systems,match($A674,INDEX(systems,0,1),),4)</f>
        <v>121.453</v>
      </c>
      <c r="F674" s="43" t="str">
        <f>IFERROR(__xludf.DUMMYFUNCTION("let(row, match($B674&amp;if($C674&lt;&gt;"""","" [""&amp;$C674&amp;""]"",""""),index(nebulae,,2),0),join("","",iferror(round(index(nebulae,row,5)/2,3),1),iferror(round(index(nebulae,row,6)/2,3),1),0))"),"1,1,0")</f>
        <v>1,1,0</v>
      </c>
      <c r="G674" s="44" t="s">
        <v>2396</v>
      </c>
      <c r="H674" s="45">
        <f t="array" ref="H674">let(systemId,match(A674,index(systems,0,1),),refSystemId,match($H$1,index(systems,0,1),),x,index(systems,systemId,3),y,index(systems,systemId,4),refX,index(systems,refSystemId,3),refY,index(systems,refSystemId,4),round(sqrt((x-refX)^2+(y-refY)^2),3))</f>
        <v>127.263</v>
      </c>
      <c r="I674" s="46" t="s">
        <v>408</v>
      </c>
      <c r="J674" s="46" t="s">
        <v>408</v>
      </c>
      <c r="K674" s="66" t="s">
        <v>408</v>
      </c>
      <c r="L674" s="46" t="s">
        <v>408</v>
      </c>
      <c r="M674" s="46" t="s">
        <v>408</v>
      </c>
      <c r="N674" s="28" t="s">
        <v>408</v>
      </c>
      <c r="O674" s="41"/>
      <c r="P674" s="48" t="s">
        <v>525</v>
      </c>
      <c r="Q674" s="48" t="s">
        <v>525</v>
      </c>
      <c r="R674" s="48" t="s">
        <v>525</v>
      </c>
      <c r="S674" s="48" t="s">
        <v>525</v>
      </c>
      <c r="T674" s="48" t="s">
        <v>525</v>
      </c>
      <c r="U674" s="48" t="s">
        <v>525</v>
      </c>
      <c r="V674" s="48" t="s">
        <v>525</v>
      </c>
      <c r="W674" s="48" t="s">
        <v>525</v>
      </c>
      <c r="X674" s="48" t="s">
        <v>525</v>
      </c>
      <c r="Y674" s="48" t="s">
        <v>526</v>
      </c>
      <c r="Z674" s="48" t="s">
        <v>526</v>
      </c>
      <c r="AA674" s="48" t="s">
        <v>527</v>
      </c>
      <c r="AB674" s="48" t="s">
        <v>527</v>
      </c>
      <c r="AC674" s="48" t="s">
        <v>527</v>
      </c>
      <c r="AD674" s="48" t="s">
        <v>527</v>
      </c>
      <c r="AE674" s="48" t="s">
        <v>527</v>
      </c>
      <c r="AF674" s="48" t="s">
        <v>527</v>
      </c>
      <c r="AG674" s="48" t="s">
        <v>527</v>
      </c>
      <c r="AH674" s="48" t="s">
        <v>528</v>
      </c>
      <c r="AI674" s="48" t="s">
        <v>529</v>
      </c>
      <c r="AJ674" s="48" t="s">
        <v>529</v>
      </c>
      <c r="AK674" s="48" t="s">
        <v>529</v>
      </c>
      <c r="AL674" s="48" t="s">
        <v>529</v>
      </c>
      <c r="AM674" s="48" t="s">
        <v>529</v>
      </c>
      <c r="AN674" s="48" t="s">
        <v>529</v>
      </c>
      <c r="AO674" s="48" t="s">
        <v>529</v>
      </c>
      <c r="AP674" s="48" t="s">
        <v>529</v>
      </c>
      <c r="AQ674" s="52" t="s">
        <v>529</v>
      </c>
      <c r="AR674" s="52" t="s">
        <v>529</v>
      </c>
      <c r="AS674" s="48" t="s">
        <v>833</v>
      </c>
      <c r="AT674" s="48" t="s">
        <v>833</v>
      </c>
      <c r="AU674" s="48" t="s">
        <v>833</v>
      </c>
      <c r="AV674" s="48" t="s">
        <v>833</v>
      </c>
      <c r="AW674" s="48" t="s">
        <v>418</v>
      </c>
      <c r="AX674" s="52" t="s">
        <v>417</v>
      </c>
      <c r="AY674" s="52" t="s">
        <v>417</v>
      </c>
      <c r="AZ674" s="49" t="s">
        <v>418</v>
      </c>
    </row>
    <row r="675" ht="15.75" customHeight="1">
      <c r="A675" s="40">
        <v>605.0</v>
      </c>
      <c r="B675" s="28" t="s">
        <v>2397</v>
      </c>
      <c r="C675" s="41"/>
      <c r="D675" s="42">
        <f t="array" ref="D675">index(systems,match($A675,INDEX(systems,0,1),),3)</f>
        <v>194.121</v>
      </c>
      <c r="E675" s="42">
        <f t="array" ref="E675">index(systems,match($A675,INDEX(systems,0,1),),4)</f>
        <v>227.165</v>
      </c>
      <c r="F675" s="43" t="str">
        <f>IFERROR(__xludf.DUMMYFUNCTION("let(row, match($B675&amp;if($C675&lt;&gt;"""","" [""&amp;$C675&amp;""]"",""""),index(nebulae,,2),0),join("","",iferror(round(index(nebulae,row,5)/2,3),1),iferror(round(index(nebulae,row,6)/2,3),1),0))"),"1,1,0")</f>
        <v>1,1,0</v>
      </c>
      <c r="G675" s="44" t="s">
        <v>2398</v>
      </c>
      <c r="H675" s="45">
        <f t="array" ref="H675">let(systemId,match(A675,index(systems,0,1),),refSystemId,match($H$1,index(systems,0,1),),x,index(systems,systemId,3),y,index(systems,systemId,4),refX,index(systems,refSystemId,3),refY,index(systems,refSystemId,4),round(sqrt((x-refX)^2+(y-refY)^2),3))</f>
        <v>298.809</v>
      </c>
      <c r="I675" s="41"/>
      <c r="J675" s="41"/>
      <c r="K675" s="28" t="s">
        <v>418</v>
      </c>
      <c r="L675" s="41"/>
      <c r="M675" s="41"/>
      <c r="N675" s="28" t="s">
        <v>1482</v>
      </c>
      <c r="O675" s="48" t="s">
        <v>1482</v>
      </c>
      <c r="P675" s="48" t="s">
        <v>1482</v>
      </c>
      <c r="Q675" s="48" t="s">
        <v>1482</v>
      </c>
      <c r="R675" s="48" t="s">
        <v>1482</v>
      </c>
      <c r="S675" s="48" t="s">
        <v>1482</v>
      </c>
      <c r="T675" s="48" t="s">
        <v>1482</v>
      </c>
      <c r="U675" s="48" t="s">
        <v>1482</v>
      </c>
      <c r="V675" s="48" t="s">
        <v>1482</v>
      </c>
      <c r="W675" s="48" t="s">
        <v>1482</v>
      </c>
      <c r="X675" s="48" t="s">
        <v>1482</v>
      </c>
      <c r="Y675" s="48" t="s">
        <v>1482</v>
      </c>
      <c r="Z675" s="48" t="s">
        <v>1482</v>
      </c>
      <c r="AA675" s="48" t="s">
        <v>1482</v>
      </c>
      <c r="AB675" s="48" t="s">
        <v>1482</v>
      </c>
      <c r="AC675" s="48" t="s">
        <v>1482</v>
      </c>
      <c r="AD675" s="48" t="s">
        <v>1482</v>
      </c>
      <c r="AE675" s="48" t="s">
        <v>1482</v>
      </c>
      <c r="AF675" s="48" t="s">
        <v>1482</v>
      </c>
      <c r="AG675" s="48" t="s">
        <v>1482</v>
      </c>
      <c r="AH675" s="48" t="s">
        <v>1482</v>
      </c>
      <c r="AI675" s="48" t="s">
        <v>1482</v>
      </c>
      <c r="AJ675" s="48" t="s">
        <v>1482</v>
      </c>
      <c r="AK675" s="48" t="s">
        <v>1482</v>
      </c>
      <c r="AL675" s="48" t="s">
        <v>1482</v>
      </c>
      <c r="AM675" s="48" t="s">
        <v>1482</v>
      </c>
      <c r="AN675" s="48" t="s">
        <v>1482</v>
      </c>
      <c r="AO675" s="48" t="s">
        <v>1482</v>
      </c>
      <c r="AP675" s="48" t="s">
        <v>1482</v>
      </c>
      <c r="AQ675" s="48" t="s">
        <v>1482</v>
      </c>
      <c r="AR675" s="48" t="s">
        <v>1482</v>
      </c>
      <c r="AS675" s="48" t="s">
        <v>1482</v>
      </c>
      <c r="AT675" s="48" t="s">
        <v>1482</v>
      </c>
      <c r="AU675" s="48" t="s">
        <v>1482</v>
      </c>
      <c r="AV675" s="48" t="s">
        <v>1482</v>
      </c>
      <c r="AW675" s="48" t="s">
        <v>1482</v>
      </c>
      <c r="AX675" s="48" t="s">
        <v>1482</v>
      </c>
      <c r="AY675" s="48" t="s">
        <v>1482</v>
      </c>
      <c r="AZ675" s="28" t="s">
        <v>1482</v>
      </c>
    </row>
    <row r="676" ht="15.75" customHeight="1">
      <c r="A676" s="40">
        <v>606.0</v>
      </c>
      <c r="B676" s="28" t="s">
        <v>2399</v>
      </c>
      <c r="C676" s="41"/>
      <c r="D676" s="42">
        <f t="array" ref="D676">index(systems,match($A676,INDEX(systems,0,1),),3)</f>
        <v>216.61</v>
      </c>
      <c r="E676" s="42">
        <f t="array" ref="E676">index(systems,match($A676,INDEX(systems,0,1),),4)</f>
        <v>-38.822</v>
      </c>
      <c r="F676" s="43" t="str">
        <f>IFERROR(__xludf.DUMMYFUNCTION("let(row, match($B676&amp;if($C676&lt;&gt;"""","" [""&amp;$C676&amp;""]"",""""),index(nebulae,,2),0),join("","",iferror(round(index(nebulae,row,5)/2,3),1),iferror(round(index(nebulae,row,6)/2,3),1),0))"),"1,1,0")</f>
        <v>1,1,0</v>
      </c>
      <c r="G676" s="44" t="s">
        <v>2400</v>
      </c>
      <c r="H676" s="45">
        <f t="array" ref="H676">let(systemId,match(A676,index(systems,0,1),),refSystemId,match($H$1,index(systems,0,1),),x,index(systems,systemId,3),y,index(systems,systemId,4),refX,index(systems,refSystemId,3),refY,index(systems,refSystemId,4),round(sqrt((x-refX)^2+(y-refY)^2),3))</f>
        <v>220.061</v>
      </c>
      <c r="I676" s="41"/>
      <c r="J676" s="28" t="s">
        <v>418</v>
      </c>
      <c r="K676" s="41"/>
      <c r="L676" s="41"/>
      <c r="M676" s="41"/>
      <c r="N676" s="28" t="s">
        <v>555</v>
      </c>
      <c r="O676" s="48" t="s">
        <v>555</v>
      </c>
      <c r="P676" s="48" t="s">
        <v>555</v>
      </c>
      <c r="Q676" s="48" t="s">
        <v>555</v>
      </c>
      <c r="R676" s="48" t="s">
        <v>555</v>
      </c>
      <c r="S676" s="48" t="s">
        <v>555</v>
      </c>
      <c r="T676" s="48" t="s">
        <v>555</v>
      </c>
      <c r="U676" s="48" t="s">
        <v>555</v>
      </c>
      <c r="V676" s="48" t="s">
        <v>555</v>
      </c>
      <c r="W676" s="48" t="s">
        <v>555</v>
      </c>
      <c r="X676" s="48" t="s">
        <v>555</v>
      </c>
      <c r="Y676" s="48" t="s">
        <v>992</v>
      </c>
      <c r="Z676" s="48" t="s">
        <v>992</v>
      </c>
      <c r="AA676" s="48" t="s">
        <v>993</v>
      </c>
      <c r="AB676" s="48" t="s">
        <v>993</v>
      </c>
      <c r="AC676" s="48" t="s">
        <v>993</v>
      </c>
      <c r="AD676" s="48" t="s">
        <v>993</v>
      </c>
      <c r="AE676" s="48" t="s">
        <v>993</v>
      </c>
      <c r="AF676" s="48" t="s">
        <v>993</v>
      </c>
      <c r="AG676" s="48" t="s">
        <v>993</v>
      </c>
      <c r="AH676" s="48" t="s">
        <v>993</v>
      </c>
      <c r="AI676" s="48" t="s">
        <v>993</v>
      </c>
      <c r="AJ676" s="48" t="s">
        <v>993</v>
      </c>
      <c r="AK676" s="48" t="s">
        <v>993</v>
      </c>
      <c r="AL676" s="48" t="s">
        <v>993</v>
      </c>
      <c r="AM676" s="48" t="s">
        <v>993</v>
      </c>
      <c r="AN676" s="48" t="s">
        <v>993</v>
      </c>
      <c r="AO676" s="48" t="s">
        <v>992</v>
      </c>
      <c r="AP676" s="48" t="s">
        <v>992</v>
      </c>
      <c r="AQ676" s="48" t="s">
        <v>992</v>
      </c>
      <c r="AR676" s="48" t="s">
        <v>992</v>
      </c>
      <c r="AS676" s="48" t="s">
        <v>992</v>
      </c>
      <c r="AT676" s="48" t="s">
        <v>992</v>
      </c>
      <c r="AU676" s="48" t="s">
        <v>992</v>
      </c>
      <c r="AV676" s="48" t="s">
        <v>994</v>
      </c>
      <c r="AW676" s="48" t="s">
        <v>994</v>
      </c>
      <c r="AX676" s="48" t="s">
        <v>994</v>
      </c>
      <c r="AY676" s="48" t="s">
        <v>994</v>
      </c>
      <c r="AZ676" s="28" t="s">
        <v>994</v>
      </c>
    </row>
    <row r="677" ht="15.75" customHeight="1">
      <c r="A677" s="40">
        <v>607.0</v>
      </c>
      <c r="B677" s="28" t="s">
        <v>2401</v>
      </c>
      <c r="C677" s="41"/>
      <c r="D677" s="42">
        <f t="array" ref="D677">index(systems,match($A677,INDEX(systems,0,1),),3)</f>
        <v>325.957</v>
      </c>
      <c r="E677" s="42">
        <f t="array" ref="E677">index(systems,match($A677,INDEX(systems,0,1),),4)</f>
        <v>161.51</v>
      </c>
      <c r="F677" s="43" t="str">
        <f>IFERROR(__xludf.DUMMYFUNCTION("let(row, match($B677&amp;if($C677&lt;&gt;"""","" [""&amp;$C677&amp;""]"",""""),index(nebulae,,2),0),join("","",iferror(round(index(nebulae,row,5)/2,3),1),iferror(round(index(nebulae,row,6)/2,3),1),0))"),"1,1,0")</f>
        <v>1,1,0</v>
      </c>
      <c r="G677" s="44" t="s">
        <v>2402</v>
      </c>
      <c r="H677" s="45">
        <f t="array" ref="H677">let(systemId,match(A677,index(systems,0,1),),refSystemId,match($H$1,index(systems,0,1),),x,index(systems,systemId,3),y,index(systems,systemId,4),refX,index(systems,refSystemId,3),refY,index(systems,refSystemId,4),round(sqrt((x-refX)^2+(y-refY)^2),3))</f>
        <v>363.777</v>
      </c>
      <c r="I677" s="53"/>
      <c r="J677" s="53"/>
      <c r="K677" s="46" t="s">
        <v>645</v>
      </c>
      <c r="L677" s="47" t="s">
        <v>646</v>
      </c>
      <c r="M677" s="47" t="s">
        <v>646</v>
      </c>
      <c r="N677" s="28" t="s">
        <v>1397</v>
      </c>
      <c r="O677" s="48" t="s">
        <v>1397</v>
      </c>
      <c r="P677" s="48" t="s">
        <v>1397</v>
      </c>
      <c r="Q677" s="48" t="s">
        <v>1397</v>
      </c>
      <c r="R677" s="48" t="s">
        <v>1397</v>
      </c>
      <c r="S677" s="48" t="s">
        <v>1397</v>
      </c>
      <c r="T677" s="48" t="s">
        <v>1397</v>
      </c>
      <c r="U677" s="48" t="s">
        <v>1397</v>
      </c>
      <c r="V677" s="48" t="s">
        <v>1397</v>
      </c>
      <c r="W677" s="48" t="s">
        <v>1397</v>
      </c>
      <c r="X677" s="48" t="s">
        <v>1397</v>
      </c>
      <c r="Y677" s="48" t="s">
        <v>1397</v>
      </c>
      <c r="Z677" s="48" t="s">
        <v>1397</v>
      </c>
      <c r="AA677" s="48" t="s">
        <v>1397</v>
      </c>
      <c r="AB677" s="48" t="s">
        <v>1397</v>
      </c>
      <c r="AC677" s="48" t="s">
        <v>1397</v>
      </c>
      <c r="AD677" s="48" t="s">
        <v>1397</v>
      </c>
      <c r="AE677" s="48" t="s">
        <v>1397</v>
      </c>
      <c r="AF677" s="48" t="s">
        <v>1397</v>
      </c>
      <c r="AG677" s="48" t="s">
        <v>1397</v>
      </c>
      <c r="AH677" s="48" t="s">
        <v>1397</v>
      </c>
      <c r="AI677" s="48" t="s">
        <v>1397</v>
      </c>
      <c r="AJ677" s="48" t="s">
        <v>1397</v>
      </c>
      <c r="AK677" s="48" t="s">
        <v>1397</v>
      </c>
      <c r="AL677" s="48" t="s">
        <v>1397</v>
      </c>
      <c r="AM677" s="48" t="s">
        <v>1397</v>
      </c>
      <c r="AN677" s="48" t="s">
        <v>1397</v>
      </c>
      <c r="AO677" s="48" t="s">
        <v>1397</v>
      </c>
      <c r="AP677" s="48" t="s">
        <v>1397</v>
      </c>
      <c r="AQ677" s="48" t="s">
        <v>1400</v>
      </c>
      <c r="AR677" s="48" t="s">
        <v>1400</v>
      </c>
      <c r="AS677" s="48" t="s">
        <v>1400</v>
      </c>
      <c r="AT677" s="48" t="s">
        <v>1400</v>
      </c>
      <c r="AU677" s="48" t="s">
        <v>1400</v>
      </c>
      <c r="AV677" s="48" t="s">
        <v>1400</v>
      </c>
      <c r="AW677" s="48" t="s">
        <v>1400</v>
      </c>
      <c r="AX677" s="48" t="s">
        <v>1400</v>
      </c>
      <c r="AY677" s="48" t="s">
        <v>1400</v>
      </c>
      <c r="AZ677" s="28" t="s">
        <v>1400</v>
      </c>
    </row>
    <row r="678" ht="15.75" customHeight="1">
      <c r="A678" s="40">
        <v>608.0</v>
      </c>
      <c r="B678" s="28" t="s">
        <v>2403</v>
      </c>
      <c r="C678" s="41"/>
      <c r="D678" s="42">
        <f t="array" ref="D678">index(systems,match($A678,INDEX(systems,0,1),),3)</f>
        <v>144.753</v>
      </c>
      <c r="E678" s="42">
        <f t="array" ref="E678">index(systems,match($A678,INDEX(systems,0,1),),4)</f>
        <v>-299.672</v>
      </c>
      <c r="F678" s="43" t="str">
        <f>IFERROR(__xludf.DUMMYFUNCTION("let(row, match($B678&amp;if($C678&lt;&gt;"""","" [""&amp;$C678&amp;""]"",""""),index(nebulae,,2),0),join("","",iferror(round(index(nebulae,row,5)/2,3),1),iferror(round(index(nebulae,row,6)/2,3),1),0))"),"1,1,0")</f>
        <v>1,1,0</v>
      </c>
      <c r="G678" s="44" t="s">
        <v>2404</v>
      </c>
      <c r="H678" s="45">
        <f t="array" ref="H678">let(systemId,match(A678,index(systems,0,1),),refSystemId,match($H$1,index(systems,0,1),),x,index(systems,systemId,3),y,index(systems,systemId,4),refX,index(systems,refSystemId,3),refY,index(systems,refSystemId,4),round(sqrt((x-refX)^2+(y-refY)^2),3))</f>
        <v>332.801</v>
      </c>
      <c r="I678" s="53"/>
      <c r="J678" s="46" t="s">
        <v>418</v>
      </c>
      <c r="K678" s="53"/>
      <c r="L678" s="53"/>
      <c r="M678" s="46" t="s">
        <v>418</v>
      </c>
      <c r="N678" s="28" t="s">
        <v>490</v>
      </c>
      <c r="O678" s="48" t="s">
        <v>490</v>
      </c>
      <c r="P678" s="48" t="s">
        <v>490</v>
      </c>
      <c r="Q678" s="48" t="s">
        <v>490</v>
      </c>
      <c r="R678" s="48" t="s">
        <v>490</v>
      </c>
      <c r="S678" s="48" t="s">
        <v>490</v>
      </c>
      <c r="T678" s="48" t="s">
        <v>490</v>
      </c>
      <c r="U678" s="48" t="s">
        <v>490</v>
      </c>
      <c r="V678" s="48" t="s">
        <v>490</v>
      </c>
      <c r="W678" s="48" t="s">
        <v>490</v>
      </c>
      <c r="X678" s="48" t="s">
        <v>491</v>
      </c>
      <c r="Y678" s="48" t="s">
        <v>492</v>
      </c>
      <c r="Z678" s="48" t="s">
        <v>492</v>
      </c>
      <c r="AA678" s="48" t="s">
        <v>493</v>
      </c>
      <c r="AB678" s="48" t="s">
        <v>493</v>
      </c>
      <c r="AC678" s="48" t="s">
        <v>493</v>
      </c>
      <c r="AD678" s="48" t="s">
        <v>493</v>
      </c>
      <c r="AE678" s="48" t="s">
        <v>493</v>
      </c>
      <c r="AF678" s="48" t="s">
        <v>493</v>
      </c>
      <c r="AG678" s="48" t="s">
        <v>493</v>
      </c>
      <c r="AH678" s="48" t="s">
        <v>493</v>
      </c>
      <c r="AI678" s="48" t="s">
        <v>493</v>
      </c>
      <c r="AJ678" s="48" t="s">
        <v>493</v>
      </c>
      <c r="AK678" s="48" t="s">
        <v>493</v>
      </c>
      <c r="AL678" s="48" t="s">
        <v>493</v>
      </c>
      <c r="AM678" s="48" t="s">
        <v>493</v>
      </c>
      <c r="AN678" s="48" t="s">
        <v>493</v>
      </c>
      <c r="AO678" s="48" t="s">
        <v>492</v>
      </c>
      <c r="AP678" s="48" t="s">
        <v>492</v>
      </c>
      <c r="AQ678" s="48" t="s">
        <v>492</v>
      </c>
      <c r="AR678" s="48" t="s">
        <v>492</v>
      </c>
      <c r="AS678" s="48" t="s">
        <v>492</v>
      </c>
      <c r="AT678" s="48" t="s">
        <v>492</v>
      </c>
      <c r="AU678" s="48" t="s">
        <v>492</v>
      </c>
      <c r="AV678" s="48" t="s">
        <v>492</v>
      </c>
      <c r="AW678" s="48" t="s">
        <v>492</v>
      </c>
      <c r="AX678" s="48" t="s">
        <v>494</v>
      </c>
      <c r="AY678" s="48" t="s">
        <v>492</v>
      </c>
      <c r="AZ678" s="28" t="s">
        <v>492</v>
      </c>
    </row>
    <row r="679" ht="15.75" customHeight="1">
      <c r="A679" s="40">
        <v>609.0</v>
      </c>
      <c r="B679" s="28" t="s">
        <v>2405</v>
      </c>
      <c r="C679" s="41"/>
      <c r="D679" s="42">
        <f t="array" ref="D679">index(systems,match($A679,INDEX(systems,0,1),),3)</f>
        <v>180.696</v>
      </c>
      <c r="E679" s="42">
        <f t="array" ref="E679">index(systems,match($A679,INDEX(systems,0,1),),4)</f>
        <v>382.752</v>
      </c>
      <c r="F679" s="43" t="str">
        <f>IFERROR(__xludf.DUMMYFUNCTION("let(row, match($B679&amp;if($C679&lt;&gt;"""","" [""&amp;$C679&amp;""]"",""""),index(nebulae,,2),0),join("","",iferror(round(index(nebulae,row,5)/2,3),1),iferror(round(index(nebulae,row,6)/2,3),1),0))"),"1,1,0")</f>
        <v>1,1,0</v>
      </c>
      <c r="G679" s="44" t="s">
        <v>2406</v>
      </c>
      <c r="H679" s="45">
        <f t="array" ref="H679">let(systemId,match(A679,index(systems,0,1),),refSystemId,match($H$1,index(systems,0,1),),x,index(systems,systemId,3),y,index(systems,systemId,4),refX,index(systems,refSystemId,3),refY,index(systems,refSystemId,4),round(sqrt((x-refX)^2+(y-refY)^2),3))</f>
        <v>423.261</v>
      </c>
      <c r="I679" s="46" t="s">
        <v>408</v>
      </c>
      <c r="J679" s="46" t="s">
        <v>408</v>
      </c>
      <c r="K679" s="62" t="s">
        <v>408</v>
      </c>
      <c r="L679" s="53"/>
      <c r="M679" s="53"/>
      <c r="N679" s="28" t="s">
        <v>2407</v>
      </c>
      <c r="O679" s="48" t="s">
        <v>2407</v>
      </c>
      <c r="P679" s="48" t="s">
        <v>2407</v>
      </c>
      <c r="Q679" s="48" t="s">
        <v>2407</v>
      </c>
      <c r="R679" s="48" t="s">
        <v>2407</v>
      </c>
      <c r="S679" s="48" t="s">
        <v>2407</v>
      </c>
      <c r="T679" s="48" t="s">
        <v>2407</v>
      </c>
      <c r="U679" s="48" t="s">
        <v>2407</v>
      </c>
      <c r="V679" s="48" t="s">
        <v>2407</v>
      </c>
      <c r="W679" s="48" t="s">
        <v>2407</v>
      </c>
      <c r="X679" s="48" t="s">
        <v>2407</v>
      </c>
      <c r="Y679" s="48" t="s">
        <v>872</v>
      </c>
      <c r="Z679" s="48" t="s">
        <v>872</v>
      </c>
      <c r="AA679" s="48" t="s">
        <v>872</v>
      </c>
      <c r="AB679" s="48" t="s">
        <v>872</v>
      </c>
      <c r="AC679" s="48" t="s">
        <v>872</v>
      </c>
      <c r="AD679" s="48" t="s">
        <v>730</v>
      </c>
      <c r="AE679" s="48" t="s">
        <v>730</v>
      </c>
      <c r="AF679" s="48" t="s">
        <v>730</v>
      </c>
      <c r="AG679" s="48" t="s">
        <v>730</v>
      </c>
      <c r="AH679" s="48" t="s">
        <v>730</v>
      </c>
      <c r="AI679" s="48" t="s">
        <v>730</v>
      </c>
      <c r="AJ679" s="48" t="s">
        <v>730</v>
      </c>
      <c r="AK679" s="48" t="s">
        <v>730</v>
      </c>
      <c r="AL679" s="48" t="s">
        <v>731</v>
      </c>
      <c r="AM679" s="48" t="s">
        <v>731</v>
      </c>
      <c r="AN679" s="48" t="s">
        <v>872</v>
      </c>
      <c r="AO679" s="48" t="s">
        <v>872</v>
      </c>
      <c r="AP679" s="48" t="s">
        <v>872</v>
      </c>
      <c r="AQ679" s="48" t="s">
        <v>872</v>
      </c>
      <c r="AR679" s="48" t="s">
        <v>872</v>
      </c>
      <c r="AS679" s="48" t="s">
        <v>872</v>
      </c>
      <c r="AT679" s="48" t="s">
        <v>872</v>
      </c>
      <c r="AU679" s="48" t="s">
        <v>872</v>
      </c>
      <c r="AV679" s="52" t="s">
        <v>872</v>
      </c>
      <c r="AW679" s="48" t="s">
        <v>872</v>
      </c>
      <c r="AX679" s="52" t="s">
        <v>872</v>
      </c>
      <c r="AY679" s="52" t="s">
        <v>872</v>
      </c>
      <c r="AZ679" s="49" t="s">
        <v>872</v>
      </c>
    </row>
    <row r="680" ht="15.75" customHeight="1">
      <c r="A680" s="40">
        <v>610.0</v>
      </c>
      <c r="B680" s="28" t="s">
        <v>2408</v>
      </c>
      <c r="C680" s="41"/>
      <c r="D680" s="42">
        <f t="array" ref="D680">index(systems,match($A680,INDEX(systems,0,1),),3)</f>
        <v>141.65</v>
      </c>
      <c r="E680" s="42">
        <f t="array" ref="E680">index(systems,match($A680,INDEX(systems,0,1),),4)</f>
        <v>-310.772</v>
      </c>
      <c r="F680" s="43" t="str">
        <f>IFERROR(__xludf.DUMMYFUNCTION("let(row, match($B680&amp;if($C680&lt;&gt;"""","" [""&amp;$C680&amp;""]"",""""),index(nebulae,,2),0),join("","",iferror(round(index(nebulae,row,5)/2,3),1),iferror(round(index(nebulae,row,6)/2,3),1),0))"),"1,1,0")</f>
        <v>1,1,0</v>
      </c>
      <c r="G680" s="44" t="s">
        <v>2409</v>
      </c>
      <c r="H680" s="45">
        <f t="array" ref="H680">let(systemId,match(A680,index(systems,0,1),),refSystemId,match($H$1,index(systems,0,1),),x,index(systems,systemId,3),y,index(systems,systemId,4),refX,index(systems,refSystemId,3),refY,index(systems,refSystemId,4),round(sqrt((x-refX)^2+(y-refY)^2),3))</f>
        <v>341.532</v>
      </c>
      <c r="I680" s="28" t="s">
        <v>408</v>
      </c>
      <c r="J680" s="28" t="s">
        <v>408</v>
      </c>
      <c r="K680" s="41"/>
      <c r="L680" s="41"/>
      <c r="M680" s="28" t="s">
        <v>418</v>
      </c>
      <c r="N680" s="28" t="s">
        <v>783</v>
      </c>
      <c r="O680" s="48" t="s">
        <v>783</v>
      </c>
      <c r="P680" s="48" t="s">
        <v>783</v>
      </c>
      <c r="Q680" s="48" t="s">
        <v>783</v>
      </c>
      <c r="R680" s="48" t="s">
        <v>783</v>
      </c>
      <c r="S680" s="48" t="s">
        <v>783</v>
      </c>
      <c r="T680" s="48" t="s">
        <v>783</v>
      </c>
      <c r="U680" s="48" t="s">
        <v>783</v>
      </c>
      <c r="V680" s="48" t="s">
        <v>783</v>
      </c>
      <c r="W680" s="48" t="s">
        <v>783</v>
      </c>
      <c r="X680" s="48" t="s">
        <v>491</v>
      </c>
      <c r="Y680" s="48" t="s">
        <v>492</v>
      </c>
      <c r="Z680" s="48" t="s">
        <v>492</v>
      </c>
      <c r="AA680" s="48" t="s">
        <v>493</v>
      </c>
      <c r="AB680" s="48" t="s">
        <v>493</v>
      </c>
      <c r="AC680" s="48" t="s">
        <v>493</v>
      </c>
      <c r="AD680" s="48" t="s">
        <v>493</v>
      </c>
      <c r="AE680" s="48" t="s">
        <v>493</v>
      </c>
      <c r="AF680" s="48" t="s">
        <v>493</v>
      </c>
      <c r="AG680" s="48" t="s">
        <v>493</v>
      </c>
      <c r="AH680" s="48" t="s">
        <v>493</v>
      </c>
      <c r="AI680" s="48" t="s">
        <v>493</v>
      </c>
      <c r="AJ680" s="48" t="s">
        <v>493</v>
      </c>
      <c r="AK680" s="48" t="s">
        <v>493</v>
      </c>
      <c r="AL680" s="48" t="s">
        <v>493</v>
      </c>
      <c r="AM680" s="48" t="s">
        <v>493</v>
      </c>
      <c r="AN680" s="48" t="s">
        <v>493</v>
      </c>
      <c r="AO680" s="48" t="s">
        <v>492</v>
      </c>
      <c r="AP680" s="48" t="s">
        <v>492</v>
      </c>
      <c r="AQ680" s="48" t="s">
        <v>492</v>
      </c>
      <c r="AR680" s="48" t="s">
        <v>492</v>
      </c>
      <c r="AS680" s="48" t="s">
        <v>492</v>
      </c>
      <c r="AT680" s="48" t="s">
        <v>492</v>
      </c>
      <c r="AU680" s="48" t="s">
        <v>492</v>
      </c>
      <c r="AV680" s="48" t="s">
        <v>492</v>
      </c>
      <c r="AW680" s="48" t="s">
        <v>492</v>
      </c>
      <c r="AX680" s="48" t="s">
        <v>494</v>
      </c>
      <c r="AY680" s="48" t="s">
        <v>492</v>
      </c>
      <c r="AZ680" s="28" t="s">
        <v>492</v>
      </c>
    </row>
    <row r="681" ht="15.75" customHeight="1">
      <c r="A681" s="40">
        <v>611.0</v>
      </c>
      <c r="B681" s="28" t="s">
        <v>2410</v>
      </c>
      <c r="C681" s="41"/>
      <c r="D681" s="42">
        <f t="array" ref="D681">index(systems,match($A681,INDEX(systems,0,1),),3)</f>
        <v>95.114</v>
      </c>
      <c r="E681" s="42">
        <f t="array" ref="E681">index(systems,match($A681,INDEX(systems,0,1),),4)</f>
        <v>344.785</v>
      </c>
      <c r="F681" s="43" t="str">
        <f>IFERROR(__xludf.DUMMYFUNCTION("let(row, match($B681&amp;if($C681&lt;&gt;"""","" [""&amp;$C681&amp;""]"",""""),index(nebulae,,2),0),join("","",iferror(round(index(nebulae,row,5)/2,3),1),iferror(round(index(nebulae,row,6)/2,3),1),0))"),"1,1,0")</f>
        <v>1,1,0</v>
      </c>
      <c r="G681" s="44" t="s">
        <v>2411</v>
      </c>
      <c r="H681" s="45">
        <f t="array" ref="H681">let(systemId,match(A681,index(systems,0,1),),refSystemId,match($H$1,index(systems,0,1),),x,index(systems,systemId,3),y,index(systems,systemId,4),refX,index(systems,refSystemId,3),refY,index(systems,refSystemId,4),round(sqrt((x-refX)^2+(y-refY)^2),3))</f>
        <v>357.664</v>
      </c>
      <c r="I681" s="28" t="s">
        <v>408</v>
      </c>
      <c r="J681" s="28" t="s">
        <v>408</v>
      </c>
      <c r="K681" s="60" t="s">
        <v>408</v>
      </c>
      <c r="L681" s="53"/>
      <c r="M681" s="53"/>
      <c r="N681" s="28" t="s">
        <v>2355</v>
      </c>
      <c r="O681" s="48" t="s">
        <v>2355</v>
      </c>
      <c r="P681" s="48" t="s">
        <v>2355</v>
      </c>
      <c r="Q681" s="48" t="s">
        <v>2355</v>
      </c>
      <c r="R681" s="48" t="s">
        <v>2355</v>
      </c>
      <c r="S681" s="48" t="s">
        <v>2355</v>
      </c>
      <c r="T681" s="48" t="s">
        <v>2355</v>
      </c>
      <c r="U681" s="48" t="s">
        <v>2355</v>
      </c>
      <c r="V681" s="48" t="s">
        <v>2355</v>
      </c>
      <c r="W681" s="48" t="s">
        <v>2355</v>
      </c>
      <c r="X681" s="48" t="s">
        <v>2355</v>
      </c>
      <c r="Y681" s="48" t="s">
        <v>2355</v>
      </c>
      <c r="Z681" s="48" t="s">
        <v>2355</v>
      </c>
      <c r="AA681" s="48" t="s">
        <v>2356</v>
      </c>
      <c r="AB681" s="48" t="s">
        <v>2356</v>
      </c>
      <c r="AC681" s="48" t="s">
        <v>2356</v>
      </c>
      <c r="AD681" s="48" t="s">
        <v>2356</v>
      </c>
      <c r="AE681" s="48" t="s">
        <v>2356</v>
      </c>
      <c r="AF681" s="48" t="s">
        <v>730</v>
      </c>
      <c r="AG681" s="48" t="s">
        <v>1462</v>
      </c>
      <c r="AH681" s="48" t="s">
        <v>1462</v>
      </c>
      <c r="AI681" s="48" t="s">
        <v>1462</v>
      </c>
      <c r="AJ681" s="48" t="s">
        <v>1462</v>
      </c>
      <c r="AK681" s="48" t="s">
        <v>1257</v>
      </c>
      <c r="AL681" s="48" t="s">
        <v>1257</v>
      </c>
      <c r="AM681" s="48" t="s">
        <v>1257</v>
      </c>
      <c r="AN681" s="48" t="s">
        <v>872</v>
      </c>
      <c r="AO681" s="48" t="s">
        <v>697</v>
      </c>
      <c r="AP681" s="48" t="s">
        <v>697</v>
      </c>
      <c r="AQ681" s="48" t="s">
        <v>697</v>
      </c>
      <c r="AR681" s="48" t="s">
        <v>697</v>
      </c>
      <c r="AS681" s="48" t="s">
        <v>697</v>
      </c>
      <c r="AT681" s="48" t="s">
        <v>697</v>
      </c>
      <c r="AU681" s="48" t="s">
        <v>697</v>
      </c>
      <c r="AV681" s="48" t="s">
        <v>1259</v>
      </c>
      <c r="AW681" s="48" t="s">
        <v>1259</v>
      </c>
      <c r="AX681" s="48" t="s">
        <v>1259</v>
      </c>
      <c r="AY681" s="48" t="s">
        <v>1259</v>
      </c>
      <c r="AZ681" s="28" t="s">
        <v>1259</v>
      </c>
    </row>
    <row r="682" ht="15.75" customHeight="1">
      <c r="A682" s="40">
        <v>612.0</v>
      </c>
      <c r="B682" s="28" t="s">
        <v>2412</v>
      </c>
      <c r="C682" s="41"/>
      <c r="D682" s="42">
        <f t="array" ref="D682">index(systems,match($A682,INDEX(systems,0,1),),3)</f>
        <v>283.732</v>
      </c>
      <c r="E682" s="42">
        <f t="array" ref="E682">index(systems,match($A682,INDEX(systems,0,1),),4)</f>
        <v>4.847</v>
      </c>
      <c r="F682" s="43" t="str">
        <f>IFERROR(__xludf.DUMMYFUNCTION("let(row, match($B682&amp;if($C682&lt;&gt;"""","" [""&amp;$C682&amp;""]"",""""),index(nebulae,,2),0),join("","",iferror(round(index(nebulae,row,5)/2,3),1),iferror(round(index(nebulae,row,6)/2,3),1),0))"),"1,1,0")</f>
        <v>1,1,0</v>
      </c>
      <c r="G682" s="44" t="s">
        <v>2413</v>
      </c>
      <c r="H682" s="45">
        <f t="array" ref="H682">let(systemId,match(A682,index(systems,0,1),),refSystemId,match($H$1,index(systems,0,1),),x,index(systems,systemId,3),y,index(systems,systemId,4),refX,index(systems,refSystemId,3),refY,index(systems,refSystemId,4),round(sqrt((x-refX)^2+(y-refY)^2),3))</f>
        <v>283.773</v>
      </c>
      <c r="I682" s="46" t="s">
        <v>408</v>
      </c>
      <c r="J682" s="46" t="s">
        <v>408</v>
      </c>
      <c r="K682" s="47" t="s">
        <v>408</v>
      </c>
      <c r="L682" s="47" t="s">
        <v>408</v>
      </c>
      <c r="M682" s="47" t="s">
        <v>408</v>
      </c>
      <c r="N682" s="28" t="s">
        <v>408</v>
      </c>
      <c r="O682" s="41"/>
      <c r="P682" s="52" t="s">
        <v>854</v>
      </c>
      <c r="Q682" s="52" t="s">
        <v>854</v>
      </c>
      <c r="R682" s="52" t="s">
        <v>854</v>
      </c>
      <c r="S682" s="52" t="s">
        <v>854</v>
      </c>
      <c r="T682" s="52" t="s">
        <v>854</v>
      </c>
      <c r="U682" s="48" t="s">
        <v>2051</v>
      </c>
      <c r="V682" s="48" t="s">
        <v>855</v>
      </c>
      <c r="W682" s="48" t="s">
        <v>855</v>
      </c>
      <c r="X682" s="48" t="s">
        <v>856</v>
      </c>
      <c r="Y682" s="48" t="s">
        <v>422</v>
      </c>
      <c r="Z682" s="48" t="s">
        <v>422</v>
      </c>
      <c r="AA682" s="48" t="s">
        <v>422</v>
      </c>
      <c r="AB682" s="48" t="s">
        <v>422</v>
      </c>
      <c r="AC682" s="48" t="s">
        <v>422</v>
      </c>
      <c r="AD682" s="48" t="s">
        <v>422</v>
      </c>
      <c r="AE682" s="48" t="s">
        <v>422</v>
      </c>
      <c r="AF682" s="48" t="s">
        <v>422</v>
      </c>
      <c r="AG682" s="48" t="s">
        <v>422</v>
      </c>
      <c r="AH682" s="48" t="s">
        <v>422</v>
      </c>
      <c r="AI682" s="48" t="s">
        <v>422</v>
      </c>
      <c r="AJ682" s="48" t="s">
        <v>422</v>
      </c>
      <c r="AK682" s="48" t="s">
        <v>422</v>
      </c>
      <c r="AL682" s="48" t="s">
        <v>422</v>
      </c>
      <c r="AM682" s="48" t="s">
        <v>422</v>
      </c>
      <c r="AN682" s="48" t="s">
        <v>422</v>
      </c>
      <c r="AO682" s="48" t="s">
        <v>422</v>
      </c>
      <c r="AP682" s="48" t="s">
        <v>422</v>
      </c>
      <c r="AQ682" s="48" t="s">
        <v>422</v>
      </c>
      <c r="AR682" s="48" t="s">
        <v>422</v>
      </c>
      <c r="AS682" s="48" t="s">
        <v>422</v>
      </c>
      <c r="AT682" s="48" t="s">
        <v>422</v>
      </c>
      <c r="AU682" s="48" t="s">
        <v>422</v>
      </c>
      <c r="AV682" s="48" t="s">
        <v>422</v>
      </c>
      <c r="AW682" s="48" t="s">
        <v>422</v>
      </c>
      <c r="AX682" s="48" t="s">
        <v>422</v>
      </c>
      <c r="AY682" s="48" t="s">
        <v>422</v>
      </c>
      <c r="AZ682" s="28" t="s">
        <v>422</v>
      </c>
    </row>
    <row r="683" ht="15.75" customHeight="1">
      <c r="A683" s="40">
        <v>613.0</v>
      </c>
      <c r="B683" s="28" t="s">
        <v>2414</v>
      </c>
      <c r="C683" s="41"/>
      <c r="D683" s="42">
        <f t="array" ref="D683">index(systems,match($A683,INDEX(systems,0,1),),3)</f>
        <v>-257.862</v>
      </c>
      <c r="E683" s="42">
        <f t="array" ref="E683">index(systems,match($A683,INDEX(systems,0,1),),4)</f>
        <v>221.263</v>
      </c>
      <c r="F683" s="43" t="str">
        <f>IFERROR(__xludf.DUMMYFUNCTION("let(row, match($B683&amp;if($C683&lt;&gt;"""","" [""&amp;$C683&amp;""]"",""""),index(nebulae,,2),0),join("","",iferror(round(index(nebulae,row,5)/2,3),1),iferror(round(index(nebulae,row,6)/2,3),1),0))"),"1,1,0")</f>
        <v>1,1,0</v>
      </c>
      <c r="G683" s="44" t="s">
        <v>2415</v>
      </c>
      <c r="H683" s="45">
        <f t="array" ref="H683">let(systemId,match(A683,index(systems,0,1),),refSystemId,match($H$1,index(systems,0,1),),x,index(systems,systemId,3),y,index(systems,systemId,4),refX,index(systems,refSystemId,3),refY,index(systems,refSystemId,4),round(sqrt((x-refX)^2+(y-refY)^2),3))</f>
        <v>339.78</v>
      </c>
      <c r="I683" s="46" t="s">
        <v>408</v>
      </c>
      <c r="J683" s="46" t="s">
        <v>408</v>
      </c>
      <c r="K683" s="46" t="s">
        <v>408</v>
      </c>
      <c r="L683" s="46" t="s">
        <v>408</v>
      </c>
      <c r="M683" s="46" t="s">
        <v>712</v>
      </c>
      <c r="N683" s="28" t="s">
        <v>2416</v>
      </c>
      <c r="O683" s="48" t="s">
        <v>2416</v>
      </c>
      <c r="P683" s="48" t="s">
        <v>2416</v>
      </c>
      <c r="Q683" s="48" t="s">
        <v>2416</v>
      </c>
      <c r="R683" s="48" t="s">
        <v>2416</v>
      </c>
      <c r="S683" s="48" t="s">
        <v>2416</v>
      </c>
      <c r="T683" s="48" t="s">
        <v>2416</v>
      </c>
      <c r="U683" s="48" t="s">
        <v>2416</v>
      </c>
      <c r="V683" s="48" t="s">
        <v>2416</v>
      </c>
      <c r="W683" s="48" t="s">
        <v>2416</v>
      </c>
      <c r="X683" s="48" t="s">
        <v>2416</v>
      </c>
      <c r="Y683" s="48" t="s">
        <v>2416</v>
      </c>
      <c r="Z683" s="48" t="s">
        <v>2416</v>
      </c>
      <c r="AA683" s="48" t="s">
        <v>2417</v>
      </c>
      <c r="AB683" s="48" t="s">
        <v>2417</v>
      </c>
      <c r="AC683" s="48" t="s">
        <v>2417</v>
      </c>
      <c r="AD683" s="48" t="s">
        <v>2417</v>
      </c>
      <c r="AE683" s="48" t="s">
        <v>2417</v>
      </c>
      <c r="AF683" s="48" t="s">
        <v>2417</v>
      </c>
      <c r="AG683" s="48" t="s">
        <v>2417</v>
      </c>
      <c r="AH683" s="48" t="s">
        <v>2418</v>
      </c>
      <c r="AI683" s="48" t="s">
        <v>417</v>
      </c>
      <c r="AJ683" s="48" t="s">
        <v>2419</v>
      </c>
      <c r="AK683" s="48" t="s">
        <v>2419</v>
      </c>
      <c r="AL683" s="48" t="s">
        <v>2419</v>
      </c>
      <c r="AM683" s="48" t="s">
        <v>2419</v>
      </c>
      <c r="AN683" s="48" t="s">
        <v>2419</v>
      </c>
      <c r="AO683" s="48" t="s">
        <v>2419</v>
      </c>
      <c r="AP683" s="48" t="s">
        <v>2419</v>
      </c>
      <c r="AQ683" s="48" t="s">
        <v>2419</v>
      </c>
      <c r="AR683" s="48" t="s">
        <v>2419</v>
      </c>
      <c r="AS683" s="48" t="s">
        <v>2419</v>
      </c>
      <c r="AT683" s="48" t="s">
        <v>2420</v>
      </c>
      <c r="AU683" s="48" t="s">
        <v>2420</v>
      </c>
      <c r="AV683" s="48" t="s">
        <v>2420</v>
      </c>
      <c r="AW683" s="48" t="s">
        <v>2420</v>
      </c>
      <c r="AX683" s="48" t="s">
        <v>2420</v>
      </c>
      <c r="AY683" s="48" t="s">
        <v>2420</v>
      </c>
      <c r="AZ683" s="51" t="s">
        <v>2420</v>
      </c>
    </row>
    <row r="684" ht="15.75" customHeight="1">
      <c r="A684" s="40">
        <v>614.0</v>
      </c>
      <c r="B684" s="28" t="s">
        <v>2421</v>
      </c>
      <c r="C684" s="41"/>
      <c r="D684" s="42">
        <f t="array" ref="D684">index(systems,match($A684,INDEX(systems,0,1),),3)</f>
        <v>360.339</v>
      </c>
      <c r="E684" s="42">
        <f t="array" ref="E684">index(systems,match($A684,INDEX(systems,0,1),),4)</f>
        <v>-149.712</v>
      </c>
      <c r="F684" s="43" t="str">
        <f>IFERROR(__xludf.DUMMYFUNCTION("let(row, match($B684&amp;if($C684&lt;&gt;"""","" [""&amp;$C684&amp;""]"",""""),index(nebulae,,2),0),join("","",iferror(round(index(nebulae,row,5)/2,3),1),iferror(round(index(nebulae,row,6)/2,3),1),0))"),"1,1,0")</f>
        <v>1,1,0</v>
      </c>
      <c r="G684" s="44" t="s">
        <v>2422</v>
      </c>
      <c r="H684" s="45">
        <f t="array" ref="H684">let(systemId,match(A684,index(systems,0,1),),refSystemId,match($H$1,index(systems,0,1),),x,index(systems,systemId,3),y,index(systems,systemId,4),refX,index(systems,refSystemId,3),refY,index(systems,refSystemId,4),round(sqrt((x-refX)^2+(y-refY)^2),3))</f>
        <v>390.202</v>
      </c>
      <c r="I684" s="41"/>
      <c r="J684" s="28" t="s">
        <v>500</v>
      </c>
      <c r="K684" s="48" t="s">
        <v>500</v>
      </c>
      <c r="L684" s="48" t="s">
        <v>500</v>
      </c>
      <c r="M684" s="48" t="s">
        <v>500</v>
      </c>
      <c r="N684" s="28" t="s">
        <v>666</v>
      </c>
      <c r="O684" s="48" t="s">
        <v>666</v>
      </c>
      <c r="P684" s="48" t="s">
        <v>666</v>
      </c>
      <c r="Q684" s="48" t="s">
        <v>666</v>
      </c>
      <c r="R684" s="48" t="s">
        <v>666</v>
      </c>
      <c r="S684" s="48" t="s">
        <v>666</v>
      </c>
      <c r="T684" s="48" t="s">
        <v>666</v>
      </c>
      <c r="U684" s="48" t="s">
        <v>666</v>
      </c>
      <c r="V684" s="48" t="s">
        <v>666</v>
      </c>
      <c r="W684" s="48" t="s">
        <v>666</v>
      </c>
      <c r="X684" s="48" t="s">
        <v>666</v>
      </c>
      <c r="Y684" s="48" t="s">
        <v>666</v>
      </c>
      <c r="Z684" s="48" t="s">
        <v>666</v>
      </c>
      <c r="AA684" s="48" t="s">
        <v>1024</v>
      </c>
      <c r="AB684" s="48" t="s">
        <v>1024</v>
      </c>
      <c r="AC684" s="48" t="s">
        <v>1024</v>
      </c>
      <c r="AD684" s="48" t="s">
        <v>1024</v>
      </c>
      <c r="AE684" s="48" t="s">
        <v>1024</v>
      </c>
      <c r="AF684" s="48" t="s">
        <v>1024</v>
      </c>
      <c r="AG684" s="48" t="s">
        <v>1024</v>
      </c>
      <c r="AH684" s="48" t="s">
        <v>1024</v>
      </c>
      <c r="AI684" s="48" t="s">
        <v>1024</v>
      </c>
      <c r="AJ684" s="48" t="s">
        <v>1024</v>
      </c>
      <c r="AK684" s="48" t="s">
        <v>1024</v>
      </c>
      <c r="AL684" s="48" t="s">
        <v>1024</v>
      </c>
      <c r="AM684" s="48" t="s">
        <v>1024</v>
      </c>
      <c r="AN684" s="48" t="s">
        <v>1024</v>
      </c>
      <c r="AO684" s="48" t="s">
        <v>666</v>
      </c>
      <c r="AP684" s="48" t="s">
        <v>666</v>
      </c>
      <c r="AQ684" s="48" t="s">
        <v>666</v>
      </c>
      <c r="AR684" s="48" t="s">
        <v>666</v>
      </c>
      <c r="AS684" s="48" t="s">
        <v>666</v>
      </c>
      <c r="AT684" s="48" t="s">
        <v>666</v>
      </c>
      <c r="AU684" s="48" t="s">
        <v>666</v>
      </c>
      <c r="AV684" s="48" t="s">
        <v>666</v>
      </c>
      <c r="AW684" s="48" t="s">
        <v>666</v>
      </c>
      <c r="AX684" s="48" t="s">
        <v>666</v>
      </c>
      <c r="AY684" s="48" t="s">
        <v>666</v>
      </c>
      <c r="AZ684" s="28" t="s">
        <v>666</v>
      </c>
    </row>
    <row r="685" ht="15.75" customHeight="1">
      <c r="A685" s="40">
        <v>615.0</v>
      </c>
      <c r="B685" s="28" t="s">
        <v>2423</v>
      </c>
      <c r="C685" s="41"/>
      <c r="D685" s="42">
        <f t="array" ref="D685">index(systems,match($A685,INDEX(systems,0,1),),3)</f>
        <v>636.799</v>
      </c>
      <c r="E685" s="42">
        <f t="array" ref="E685">index(systems,match($A685,INDEX(systems,0,1),),4)</f>
        <v>170.182</v>
      </c>
      <c r="F685" s="43" t="str">
        <f>IFERROR(__xludf.DUMMYFUNCTION("let(row, match($B685&amp;if($C685&lt;&gt;"""","" [""&amp;$C685&amp;""]"",""""),index(nebulae,,2),0),join("","",iferror(round(index(nebulae,row,5)/2,3),1),iferror(round(index(nebulae,row,6)/2,3),1),0))"),"1,1,0")</f>
        <v>1,1,0</v>
      </c>
      <c r="G685" s="44" t="s">
        <v>2424</v>
      </c>
      <c r="H685" s="45">
        <f t="array" ref="H685">let(systemId,match(A685,index(systems,0,1),),refSystemId,match($H$1,index(systems,0,1),),x,index(systems,systemId,3),y,index(systems,systemId,4),refX,index(systems,refSystemId,3),refY,index(systems,refSystemId,4),round(sqrt((x-refX)^2+(y-refY)^2),3))</f>
        <v>659.147</v>
      </c>
      <c r="I685" s="28" t="s">
        <v>408</v>
      </c>
      <c r="J685" s="28" t="s">
        <v>408</v>
      </c>
      <c r="K685" s="28" t="s">
        <v>408</v>
      </c>
      <c r="L685" s="28" t="s">
        <v>408</v>
      </c>
      <c r="M685" s="28" t="s">
        <v>408</v>
      </c>
      <c r="N685" s="28" t="s">
        <v>408</v>
      </c>
      <c r="O685" s="41"/>
      <c r="P685" s="48" t="s">
        <v>548</v>
      </c>
      <c r="Q685" s="48" t="s">
        <v>548</v>
      </c>
      <c r="R685" s="48" t="s">
        <v>548</v>
      </c>
      <c r="S685" s="48" t="s">
        <v>548</v>
      </c>
      <c r="T685" s="48" t="s">
        <v>548</v>
      </c>
      <c r="U685" s="48" t="s">
        <v>548</v>
      </c>
      <c r="V685" s="48" t="s">
        <v>548</v>
      </c>
      <c r="W685" s="48" t="s">
        <v>548</v>
      </c>
      <c r="X685" s="48" t="s">
        <v>552</v>
      </c>
      <c r="Y685" s="48" t="s">
        <v>422</v>
      </c>
      <c r="Z685" s="48" t="s">
        <v>422</v>
      </c>
      <c r="AA685" s="48" t="s">
        <v>422</v>
      </c>
      <c r="AB685" s="48" t="s">
        <v>422</v>
      </c>
      <c r="AC685" s="48" t="s">
        <v>422</v>
      </c>
      <c r="AD685" s="48" t="s">
        <v>422</v>
      </c>
      <c r="AE685" s="48" t="s">
        <v>422</v>
      </c>
      <c r="AF685" s="48" t="s">
        <v>422</v>
      </c>
      <c r="AG685" s="48" t="s">
        <v>422</v>
      </c>
      <c r="AH685" s="48" t="s">
        <v>422</v>
      </c>
      <c r="AI685" s="48" t="s">
        <v>422</v>
      </c>
      <c r="AJ685" s="48" t="s">
        <v>422</v>
      </c>
      <c r="AK685" s="48" t="s">
        <v>422</v>
      </c>
      <c r="AL685" s="48" t="s">
        <v>422</v>
      </c>
      <c r="AM685" s="48" t="s">
        <v>422</v>
      </c>
      <c r="AN685" s="48" t="s">
        <v>422</v>
      </c>
      <c r="AO685" s="48" t="s">
        <v>422</v>
      </c>
      <c r="AP685" s="48" t="s">
        <v>422</v>
      </c>
      <c r="AQ685" s="48" t="s">
        <v>422</v>
      </c>
      <c r="AR685" s="48" t="s">
        <v>422</v>
      </c>
      <c r="AS685" s="48" t="s">
        <v>422</v>
      </c>
      <c r="AT685" s="48" t="s">
        <v>422</v>
      </c>
      <c r="AU685" s="48" t="s">
        <v>422</v>
      </c>
      <c r="AV685" s="48" t="s">
        <v>422</v>
      </c>
      <c r="AW685" s="48" t="s">
        <v>422</v>
      </c>
      <c r="AX685" s="48" t="s">
        <v>422</v>
      </c>
      <c r="AY685" s="48" t="s">
        <v>422</v>
      </c>
      <c r="AZ685" s="50" t="s">
        <v>549</v>
      </c>
    </row>
    <row r="686" ht="15.75" customHeight="1">
      <c r="A686" s="40">
        <v>616.0</v>
      </c>
      <c r="B686" s="28" t="s">
        <v>2425</v>
      </c>
      <c r="C686" s="41"/>
      <c r="D686" s="42">
        <f t="array" ref="D686">index(systems,match($A686,INDEX(systems,0,1),),3)</f>
        <v>-211.47</v>
      </c>
      <c r="E686" s="42">
        <f t="array" ref="E686">index(systems,match($A686,INDEX(systems,0,1),),4)</f>
        <v>-336.729</v>
      </c>
      <c r="F686" s="43" t="str">
        <f>IFERROR(__xludf.DUMMYFUNCTION("let(row, match($B686&amp;if($C686&lt;&gt;"""","" [""&amp;$C686&amp;""]"",""""),index(nebulae,,2),0),join("","",iferror(round(index(nebulae,row,5)/2,3),1),iferror(round(index(nebulae,row,6)/2,3),1),0))"),"1,1,0")</f>
        <v>1,1,0</v>
      </c>
      <c r="G686" s="44" t="s">
        <v>2426</v>
      </c>
      <c r="H686" s="45">
        <f t="array" ref="H686">let(systemId,match(A686,index(systems,0,1),),refSystemId,match($H$1,index(systems,0,1),),x,index(systems,systemId,3),y,index(systems,systemId,4),refX,index(systems,refSystemId,3),refY,index(systems,refSystemId,4),round(sqrt((x-refX)^2+(y-refY)^2),3))</f>
        <v>397.625</v>
      </c>
      <c r="I686" s="47" t="s">
        <v>408</v>
      </c>
      <c r="J686" s="53"/>
      <c r="K686" s="53"/>
      <c r="L686" s="53"/>
      <c r="M686" s="53"/>
      <c r="N686" s="28" t="s">
        <v>576</v>
      </c>
      <c r="O686" s="48" t="s">
        <v>558</v>
      </c>
      <c r="P686" s="48" t="s">
        <v>558</v>
      </c>
      <c r="Q686" s="48" t="s">
        <v>558</v>
      </c>
      <c r="R686" s="48" t="s">
        <v>558</v>
      </c>
      <c r="S686" s="48" t="s">
        <v>558</v>
      </c>
      <c r="T686" s="48" t="s">
        <v>558</v>
      </c>
      <c r="U686" s="48" t="s">
        <v>558</v>
      </c>
      <c r="V686" s="48" t="s">
        <v>558</v>
      </c>
      <c r="W686" s="48" t="s">
        <v>558</v>
      </c>
      <c r="X686" s="48" t="s">
        <v>560</v>
      </c>
      <c r="Y686" s="48" t="s">
        <v>422</v>
      </c>
      <c r="Z686" s="48" t="s">
        <v>422</v>
      </c>
      <c r="AA686" s="48" t="s">
        <v>422</v>
      </c>
      <c r="AB686" s="48" t="s">
        <v>422</v>
      </c>
      <c r="AC686" s="48" t="s">
        <v>422</v>
      </c>
      <c r="AD686" s="48" t="s">
        <v>422</v>
      </c>
      <c r="AE686" s="48" t="s">
        <v>422</v>
      </c>
      <c r="AF686" s="48" t="s">
        <v>422</v>
      </c>
      <c r="AG686" s="48" t="s">
        <v>422</v>
      </c>
      <c r="AH686" s="48" t="s">
        <v>422</v>
      </c>
      <c r="AI686" s="48" t="s">
        <v>422</v>
      </c>
      <c r="AJ686" s="48" t="s">
        <v>422</v>
      </c>
      <c r="AK686" s="48" t="s">
        <v>422</v>
      </c>
      <c r="AL686" s="48" t="s">
        <v>422</v>
      </c>
      <c r="AM686" s="48" t="s">
        <v>422</v>
      </c>
      <c r="AN686" s="48" t="s">
        <v>422</v>
      </c>
      <c r="AO686" s="48" t="s">
        <v>422</v>
      </c>
      <c r="AP686" s="48" t="s">
        <v>422</v>
      </c>
      <c r="AQ686" s="48" t="s">
        <v>422</v>
      </c>
      <c r="AR686" s="48" t="s">
        <v>422</v>
      </c>
      <c r="AS686" s="48" t="s">
        <v>422</v>
      </c>
      <c r="AT686" s="48" t="s">
        <v>422</v>
      </c>
      <c r="AU686" s="48" t="s">
        <v>422</v>
      </c>
      <c r="AV686" s="48" t="s">
        <v>422</v>
      </c>
      <c r="AW686" s="48" t="s">
        <v>422</v>
      </c>
      <c r="AX686" s="48" t="s">
        <v>422</v>
      </c>
      <c r="AY686" s="48" t="s">
        <v>422</v>
      </c>
      <c r="AZ686" s="28" t="s">
        <v>422</v>
      </c>
    </row>
    <row r="687" ht="15.75" customHeight="1">
      <c r="A687" s="40">
        <v>617.0</v>
      </c>
      <c r="B687" s="28" t="s">
        <v>2427</v>
      </c>
      <c r="C687" s="41"/>
      <c r="D687" s="42">
        <f t="array" ref="D687">index(systems,match($A687,INDEX(systems,0,1),),3)</f>
        <v>205.865</v>
      </c>
      <c r="E687" s="42">
        <f t="array" ref="E687">index(systems,match($A687,INDEX(systems,0,1),),4)</f>
        <v>-276.17</v>
      </c>
      <c r="F687" s="43" t="str">
        <f>IFERROR(__xludf.DUMMYFUNCTION("let(row, match($B687&amp;if($C687&lt;&gt;"""","" [""&amp;$C687&amp;""]"",""""),index(nebulae,,2),0),join("","",iferror(round(index(nebulae,row,5)/2,3),1),iferror(round(index(nebulae,row,6)/2,3),1),0))"),"1,1,0")</f>
        <v>1,1,0</v>
      </c>
      <c r="G687" s="44" t="s">
        <v>2428</v>
      </c>
      <c r="H687" s="45">
        <f t="array" ref="H687">let(systemId,match(A687,index(systems,0,1),),refSystemId,match($H$1,index(systems,0,1),),x,index(systems,systemId,3),y,index(systems,systemId,4),refX,index(systems,refSystemId,3),refY,index(systems,refSystemId,4),round(sqrt((x-refX)^2+(y-refY)^2),3))</f>
        <v>344.456</v>
      </c>
      <c r="I687" s="28" t="s">
        <v>408</v>
      </c>
      <c r="J687" s="28" t="s">
        <v>408</v>
      </c>
      <c r="K687" s="28" t="s">
        <v>408</v>
      </c>
      <c r="L687" s="28" t="s">
        <v>408</v>
      </c>
      <c r="M687" s="28" t="s">
        <v>408</v>
      </c>
      <c r="N687" s="28" t="s">
        <v>408</v>
      </c>
      <c r="O687" s="41"/>
      <c r="P687" s="48" t="s">
        <v>1013</v>
      </c>
      <c r="Q687" s="48" t="s">
        <v>1013</v>
      </c>
      <c r="R687" s="48" t="s">
        <v>1013</v>
      </c>
      <c r="S687" s="48" t="s">
        <v>1013</v>
      </c>
      <c r="T687" s="48" t="s">
        <v>1013</v>
      </c>
      <c r="U687" s="48" t="s">
        <v>1013</v>
      </c>
      <c r="V687" s="48" t="s">
        <v>1013</v>
      </c>
      <c r="W687" s="48" t="s">
        <v>1013</v>
      </c>
      <c r="X687" s="48" t="s">
        <v>1013</v>
      </c>
      <c r="Y687" s="48" t="s">
        <v>422</v>
      </c>
      <c r="Z687" s="48" t="s">
        <v>422</v>
      </c>
      <c r="AA687" s="48" t="s">
        <v>422</v>
      </c>
      <c r="AB687" s="48" t="s">
        <v>422</v>
      </c>
      <c r="AC687" s="48" t="s">
        <v>422</v>
      </c>
      <c r="AD687" s="48" t="s">
        <v>422</v>
      </c>
      <c r="AE687" s="48" t="s">
        <v>422</v>
      </c>
      <c r="AF687" s="48" t="s">
        <v>422</v>
      </c>
      <c r="AG687" s="48" t="s">
        <v>422</v>
      </c>
      <c r="AH687" s="48" t="s">
        <v>422</v>
      </c>
      <c r="AI687" s="48" t="s">
        <v>422</v>
      </c>
      <c r="AJ687" s="48" t="s">
        <v>422</v>
      </c>
      <c r="AK687" s="48" t="s">
        <v>422</v>
      </c>
      <c r="AL687" s="48" t="s">
        <v>422</v>
      </c>
      <c r="AM687" s="48" t="s">
        <v>422</v>
      </c>
      <c r="AN687" s="48" t="s">
        <v>422</v>
      </c>
      <c r="AO687" s="48" t="s">
        <v>422</v>
      </c>
      <c r="AP687" s="48" t="s">
        <v>422</v>
      </c>
      <c r="AQ687" s="48" t="s">
        <v>422</v>
      </c>
      <c r="AR687" s="48" t="s">
        <v>422</v>
      </c>
      <c r="AS687" s="48" t="s">
        <v>422</v>
      </c>
      <c r="AT687" s="48" t="s">
        <v>422</v>
      </c>
      <c r="AU687" s="48" t="s">
        <v>422</v>
      </c>
      <c r="AV687" s="48" t="s">
        <v>422</v>
      </c>
      <c r="AW687" s="48" t="s">
        <v>422</v>
      </c>
      <c r="AX687" s="48" t="s">
        <v>422</v>
      </c>
      <c r="AY687" s="48" t="s">
        <v>422</v>
      </c>
      <c r="AZ687" s="28" t="s">
        <v>422</v>
      </c>
    </row>
    <row r="688" ht="15.75" customHeight="1">
      <c r="A688" s="40">
        <v>618.0</v>
      </c>
      <c r="B688" s="28" t="s">
        <v>2429</v>
      </c>
      <c r="C688" s="41"/>
      <c r="D688" s="42">
        <f t="array" ref="D688">index(systems,match($A688,INDEX(systems,0,1),),3)</f>
        <v>-209.067</v>
      </c>
      <c r="E688" s="42">
        <f t="array" ref="E688">index(systems,match($A688,INDEX(systems,0,1),),4)</f>
        <v>-519.376</v>
      </c>
      <c r="F688" s="43" t="str">
        <f>IFERROR(__xludf.DUMMYFUNCTION("let(row, match($B688&amp;if($C688&lt;&gt;"""","" [""&amp;$C688&amp;""]"",""""),index(nebulae,,2),0),join("","",iferror(round(index(nebulae,row,5)/2,3),1),iferror(round(index(nebulae,row,6)/2,3),1),0))"),"1,1,0")</f>
        <v>1,1,0</v>
      </c>
      <c r="G688" s="44" t="s">
        <v>2430</v>
      </c>
      <c r="H688" s="45">
        <f t="array" ref="H688">let(systemId,match(A688,index(systems,0,1),),refSystemId,match($H$1,index(systems,0,1),),x,index(systems,systemId,3),y,index(systems,systemId,4),refX,index(systems,refSystemId,3),refY,index(systems,refSystemId,4),round(sqrt((x-refX)^2+(y-refY)^2),3))</f>
        <v>559.875</v>
      </c>
      <c r="I688" s="46" t="s">
        <v>408</v>
      </c>
      <c r="J688" s="46" t="s">
        <v>408</v>
      </c>
      <c r="K688" s="46" t="s">
        <v>408</v>
      </c>
      <c r="L688" s="46" t="s">
        <v>408</v>
      </c>
      <c r="M688" s="46" t="s">
        <v>408</v>
      </c>
      <c r="N688" s="41"/>
      <c r="O688" s="41"/>
      <c r="P688" s="48" t="s">
        <v>1927</v>
      </c>
      <c r="Q688" s="48" t="s">
        <v>1927</v>
      </c>
      <c r="R688" s="48" t="s">
        <v>1927</v>
      </c>
      <c r="S688" s="48" t="s">
        <v>1927</v>
      </c>
      <c r="T688" s="48" t="s">
        <v>1927</v>
      </c>
      <c r="U688" s="48" t="s">
        <v>1927</v>
      </c>
      <c r="V688" s="48" t="s">
        <v>1927</v>
      </c>
      <c r="W688" s="48" t="s">
        <v>1927</v>
      </c>
      <c r="X688" s="48" t="s">
        <v>422</v>
      </c>
      <c r="Y688" s="48" t="s">
        <v>422</v>
      </c>
      <c r="Z688" s="41"/>
      <c r="AA688" s="48" t="s">
        <v>576</v>
      </c>
      <c r="AB688" s="48" t="s">
        <v>576</v>
      </c>
      <c r="AC688" s="48" t="s">
        <v>576</v>
      </c>
      <c r="AD688" s="48" t="s">
        <v>576</v>
      </c>
      <c r="AE688" s="48" t="s">
        <v>576</v>
      </c>
      <c r="AF688" s="48" t="s">
        <v>576</v>
      </c>
      <c r="AG688" s="48" t="s">
        <v>576</v>
      </c>
      <c r="AH688" s="48" t="s">
        <v>576</v>
      </c>
      <c r="AI688" s="48" t="s">
        <v>576</v>
      </c>
      <c r="AJ688" s="48" t="s">
        <v>576</v>
      </c>
      <c r="AK688" s="48" t="s">
        <v>576</v>
      </c>
      <c r="AL688" s="48" t="s">
        <v>576</v>
      </c>
      <c r="AM688" s="48" t="s">
        <v>576</v>
      </c>
      <c r="AN688" s="48" t="s">
        <v>576</v>
      </c>
      <c r="AO688" s="48" t="s">
        <v>576</v>
      </c>
      <c r="AP688" s="48" t="s">
        <v>576</v>
      </c>
      <c r="AQ688" s="48" t="s">
        <v>576</v>
      </c>
      <c r="AR688" s="48" t="s">
        <v>576</v>
      </c>
      <c r="AS688" s="48" t="s">
        <v>576</v>
      </c>
      <c r="AT688" s="48" t="s">
        <v>576</v>
      </c>
      <c r="AU688" s="48" t="s">
        <v>576</v>
      </c>
      <c r="AV688" s="48" t="s">
        <v>418</v>
      </c>
      <c r="AW688" s="48" t="s">
        <v>418</v>
      </c>
      <c r="AX688" s="48" t="s">
        <v>418</v>
      </c>
      <c r="AY688" s="48" t="s">
        <v>418</v>
      </c>
      <c r="AZ688" s="28" t="s">
        <v>418</v>
      </c>
    </row>
    <row r="689" ht="15.75" customHeight="1">
      <c r="A689" s="40">
        <v>619.0</v>
      </c>
      <c r="B689" s="28" t="s">
        <v>2431</v>
      </c>
      <c r="C689" s="41"/>
      <c r="D689" s="42">
        <f t="array" ref="D689">index(systems,match($A689,INDEX(systems,0,1),),3)</f>
        <v>-189.457</v>
      </c>
      <c r="E689" s="42">
        <f t="array" ref="E689">index(systems,match($A689,INDEX(systems,0,1),),4)</f>
        <v>-247.497</v>
      </c>
      <c r="F689" s="43" t="str">
        <f>IFERROR(__xludf.DUMMYFUNCTION("let(row, match($B689&amp;if($C689&lt;&gt;"""","" [""&amp;$C689&amp;""]"",""""),index(nebulae,,2),0),join("","",iferror(round(index(nebulae,row,5)/2,3),1),iferror(round(index(nebulae,row,6)/2,3),1),0))"),"1,1,0")</f>
        <v>1,1,0</v>
      </c>
      <c r="G689" s="44" t="s">
        <v>2432</v>
      </c>
      <c r="H689" s="45">
        <f t="array" ref="H689">let(systemId,match(A689,index(systems,0,1),),refSystemId,match($H$1,index(systems,0,1),),x,index(systems,systemId,3),y,index(systems,systemId,4),refX,index(systems,refSystemId,3),refY,index(systems,refSystemId,4),round(sqrt((x-refX)^2+(y-refY)^2),3))</f>
        <v>311.687</v>
      </c>
      <c r="I689" s="28" t="s">
        <v>408</v>
      </c>
      <c r="J689" s="48" t="s">
        <v>408</v>
      </c>
      <c r="K689" s="48" t="s">
        <v>408</v>
      </c>
      <c r="L689" s="48" t="s">
        <v>408</v>
      </c>
      <c r="M689" s="48" t="s">
        <v>408</v>
      </c>
      <c r="N689" s="28" t="s">
        <v>408</v>
      </c>
      <c r="O689" s="41"/>
      <c r="P689" s="48" t="s">
        <v>2433</v>
      </c>
      <c r="Q689" s="48" t="s">
        <v>2433</v>
      </c>
      <c r="R689" s="48" t="s">
        <v>2433</v>
      </c>
      <c r="S689" s="48" t="s">
        <v>2433</v>
      </c>
      <c r="T689" s="48" t="s">
        <v>2433</v>
      </c>
      <c r="U689" s="48" t="s">
        <v>2433</v>
      </c>
      <c r="V689" s="48" t="s">
        <v>2433</v>
      </c>
      <c r="W689" s="48" t="s">
        <v>2433</v>
      </c>
      <c r="X689" s="48" t="s">
        <v>2433</v>
      </c>
      <c r="Y689" s="48" t="s">
        <v>422</v>
      </c>
      <c r="Z689" s="48" t="s">
        <v>422</v>
      </c>
      <c r="AA689" s="48" t="s">
        <v>422</v>
      </c>
      <c r="AB689" s="48" t="s">
        <v>422</v>
      </c>
      <c r="AC689" s="48" t="s">
        <v>422</v>
      </c>
      <c r="AD689" s="48" t="s">
        <v>422</v>
      </c>
      <c r="AE689" s="48" t="s">
        <v>422</v>
      </c>
      <c r="AF689" s="48" t="s">
        <v>422</v>
      </c>
      <c r="AG689" s="48" t="s">
        <v>422</v>
      </c>
      <c r="AH689" s="48" t="s">
        <v>422</v>
      </c>
      <c r="AI689" s="48" t="s">
        <v>422</v>
      </c>
      <c r="AJ689" s="48" t="s">
        <v>422</v>
      </c>
      <c r="AK689" s="48" t="s">
        <v>422</v>
      </c>
      <c r="AL689" s="48" t="s">
        <v>422</v>
      </c>
      <c r="AM689" s="48" t="s">
        <v>422</v>
      </c>
      <c r="AN689" s="48" t="s">
        <v>422</v>
      </c>
      <c r="AO689" s="48" t="s">
        <v>422</v>
      </c>
      <c r="AP689" s="48" t="s">
        <v>422</v>
      </c>
      <c r="AQ689" s="48" t="s">
        <v>422</v>
      </c>
      <c r="AR689" s="48" t="s">
        <v>422</v>
      </c>
      <c r="AS689" s="48" t="s">
        <v>422</v>
      </c>
      <c r="AT689" s="48" t="s">
        <v>422</v>
      </c>
      <c r="AU689" s="48" t="s">
        <v>422</v>
      </c>
      <c r="AV689" s="48" t="s">
        <v>422</v>
      </c>
      <c r="AW689" s="48" t="s">
        <v>422</v>
      </c>
      <c r="AX689" s="48" t="s">
        <v>422</v>
      </c>
      <c r="AY689" s="48" t="s">
        <v>422</v>
      </c>
      <c r="AZ689" s="28" t="s">
        <v>422</v>
      </c>
    </row>
    <row r="690" ht="15.75" customHeight="1">
      <c r="A690" s="40">
        <v>620.0</v>
      </c>
      <c r="B690" s="28" t="s">
        <v>2434</v>
      </c>
      <c r="C690" s="41"/>
      <c r="D690" s="42">
        <f t="array" ref="D690">index(systems,match($A690,INDEX(systems,0,1),),3)</f>
        <v>-82.874</v>
      </c>
      <c r="E690" s="42">
        <f t="array" ref="E690">index(systems,match($A690,INDEX(systems,0,1),),4)</f>
        <v>469.854</v>
      </c>
      <c r="F690" s="43" t="str">
        <f>IFERROR(__xludf.DUMMYFUNCTION("let(row, match($B690&amp;if($C690&lt;&gt;"""","" [""&amp;$C690&amp;""]"",""""),index(nebulae,,2),0),join("","",iferror(round(index(nebulae,row,5)/2,3),1),iferror(round(index(nebulae,row,6)/2,3),1),0))"),"1,1,0")</f>
        <v>1,1,0</v>
      </c>
      <c r="G690" s="44" t="s">
        <v>2435</v>
      </c>
      <c r="H690" s="45">
        <f t="array" ref="H690">let(systemId,match(A690,index(systems,0,1),),refSystemId,match($H$1,index(systems,0,1),),x,index(systems,systemId,3),y,index(systems,systemId,4),refX,index(systems,refSystemId,3),refY,index(systems,refSystemId,4),round(sqrt((x-refX)^2+(y-refY)^2),3))</f>
        <v>477.107</v>
      </c>
      <c r="I690" s="41"/>
      <c r="J690" s="41"/>
      <c r="K690" s="41"/>
      <c r="L690" s="41"/>
      <c r="M690" s="41"/>
      <c r="N690" s="28" t="s">
        <v>497</v>
      </c>
      <c r="O690" s="48" t="s">
        <v>497</v>
      </c>
      <c r="P690" s="48" t="s">
        <v>497</v>
      </c>
      <c r="Q690" s="48" t="s">
        <v>497</v>
      </c>
      <c r="R690" s="48" t="s">
        <v>497</v>
      </c>
      <c r="S690" s="48" t="s">
        <v>1700</v>
      </c>
      <c r="T690" s="48" t="s">
        <v>1700</v>
      </c>
      <c r="U690" s="48" t="s">
        <v>1700</v>
      </c>
      <c r="V690" s="48" t="s">
        <v>1700</v>
      </c>
      <c r="W690" s="48" t="s">
        <v>1700</v>
      </c>
      <c r="X690" s="48" t="s">
        <v>1700</v>
      </c>
      <c r="Y690" s="48" t="s">
        <v>1700</v>
      </c>
      <c r="Z690" s="48" t="s">
        <v>1700</v>
      </c>
      <c r="AA690" s="48" t="s">
        <v>1700</v>
      </c>
      <c r="AB690" s="48" t="s">
        <v>849</v>
      </c>
      <c r="AC690" s="48" t="s">
        <v>849</v>
      </c>
      <c r="AD690" s="48" t="s">
        <v>849</v>
      </c>
      <c r="AE690" s="48" t="s">
        <v>849</v>
      </c>
      <c r="AF690" s="48" t="s">
        <v>849</v>
      </c>
      <c r="AG690" s="48" t="s">
        <v>849</v>
      </c>
      <c r="AH690" s="48" t="s">
        <v>849</v>
      </c>
      <c r="AI690" s="48" t="s">
        <v>849</v>
      </c>
      <c r="AJ690" s="48" t="s">
        <v>849</v>
      </c>
      <c r="AK690" s="48" t="s">
        <v>849</v>
      </c>
      <c r="AL690" s="48" t="s">
        <v>849</v>
      </c>
      <c r="AM690" s="48" t="s">
        <v>849</v>
      </c>
      <c r="AN690" s="48" t="s">
        <v>849</v>
      </c>
      <c r="AO690" s="48" t="s">
        <v>849</v>
      </c>
      <c r="AP690" s="48" t="s">
        <v>849</v>
      </c>
      <c r="AQ690" s="48" t="s">
        <v>850</v>
      </c>
      <c r="AR690" s="48" t="s">
        <v>850</v>
      </c>
      <c r="AS690" s="48" t="s">
        <v>850</v>
      </c>
      <c r="AT690" s="48" t="s">
        <v>418</v>
      </c>
      <c r="AU690" s="48" t="s">
        <v>2436</v>
      </c>
      <c r="AV690" s="48" t="s">
        <v>2436</v>
      </c>
      <c r="AW690" s="48" t="s">
        <v>2436</v>
      </c>
      <c r="AX690" s="48" t="s">
        <v>1701</v>
      </c>
      <c r="AY690" s="48" t="s">
        <v>2436</v>
      </c>
      <c r="AZ690" s="51" t="s">
        <v>2436</v>
      </c>
    </row>
    <row r="691" ht="15.75" customHeight="1">
      <c r="A691" s="40">
        <v>621.0</v>
      </c>
      <c r="B691" s="28" t="s">
        <v>2437</v>
      </c>
      <c r="C691" s="41"/>
      <c r="D691" s="42">
        <f t="array" ref="D691">index(systems,match($A691,INDEX(systems,0,1),),3)</f>
        <v>-269.816</v>
      </c>
      <c r="E691" s="42">
        <f t="array" ref="E691">index(systems,match($A691,INDEX(systems,0,1),),4)</f>
        <v>-483.923</v>
      </c>
      <c r="F691" s="43" t="str">
        <f>IFERROR(__xludf.DUMMYFUNCTION("let(row, match($B691&amp;if($C691&lt;&gt;"""","" [""&amp;$C691&amp;""]"",""""),index(nebulae,,2),0),join("","",iferror(round(index(nebulae,row,5)/2,3),1),iferror(round(index(nebulae,row,6)/2,3),1),0))"),"1,1,0")</f>
        <v>1,1,0</v>
      </c>
      <c r="G691" s="44" t="s">
        <v>2438</v>
      </c>
      <c r="H691" s="45">
        <f t="array" ref="H691">let(systemId,match(A691,index(systems,0,1),),refSystemId,match($H$1,index(systems,0,1),),x,index(systems,systemId,3),y,index(systems,systemId,4),refX,index(systems,refSystemId,3),refY,index(systems,refSystemId,4),round(sqrt((x-refX)^2+(y-refY)^2),3))</f>
        <v>554.06</v>
      </c>
      <c r="I691" s="28" t="s">
        <v>408</v>
      </c>
      <c r="J691" s="28" t="s">
        <v>408</v>
      </c>
      <c r="K691" s="28" t="s">
        <v>408</v>
      </c>
      <c r="L691" s="28" t="s">
        <v>408</v>
      </c>
      <c r="M691" s="28" t="s">
        <v>408</v>
      </c>
      <c r="N691" s="28" t="s">
        <v>408</v>
      </c>
      <c r="O691" s="41"/>
      <c r="P691" s="48" t="s">
        <v>1927</v>
      </c>
      <c r="Q691" s="48" t="s">
        <v>1927</v>
      </c>
      <c r="R691" s="48" t="s">
        <v>1927</v>
      </c>
      <c r="S691" s="48" t="s">
        <v>1927</v>
      </c>
      <c r="T691" s="48" t="s">
        <v>1927</v>
      </c>
      <c r="U691" s="48" t="s">
        <v>1927</v>
      </c>
      <c r="V691" s="48" t="s">
        <v>1927</v>
      </c>
      <c r="W691" s="48" t="s">
        <v>1927</v>
      </c>
      <c r="X691" s="48" t="s">
        <v>576</v>
      </c>
      <c r="Y691" s="48" t="s">
        <v>422</v>
      </c>
      <c r="Z691" s="48" t="s">
        <v>422</v>
      </c>
      <c r="AA691" s="48" t="s">
        <v>422</v>
      </c>
      <c r="AB691" s="48" t="s">
        <v>422</v>
      </c>
      <c r="AC691" s="48" t="s">
        <v>422</v>
      </c>
      <c r="AD691" s="48" t="s">
        <v>422</v>
      </c>
      <c r="AE691" s="48" t="s">
        <v>422</v>
      </c>
      <c r="AF691" s="48" t="s">
        <v>422</v>
      </c>
      <c r="AG691" s="48" t="s">
        <v>422</v>
      </c>
      <c r="AH691" s="48" t="s">
        <v>422</v>
      </c>
      <c r="AI691" s="48" t="s">
        <v>422</v>
      </c>
      <c r="AJ691" s="48" t="s">
        <v>422</v>
      </c>
      <c r="AK691" s="48" t="s">
        <v>422</v>
      </c>
      <c r="AL691" s="48" t="s">
        <v>422</v>
      </c>
      <c r="AM691" s="48" t="s">
        <v>422</v>
      </c>
      <c r="AN691" s="48" t="s">
        <v>422</v>
      </c>
      <c r="AO691" s="48" t="s">
        <v>422</v>
      </c>
      <c r="AP691" s="48" t="s">
        <v>422</v>
      </c>
      <c r="AQ691" s="48" t="s">
        <v>422</v>
      </c>
      <c r="AR691" s="48" t="s">
        <v>422</v>
      </c>
      <c r="AS691" s="48" t="s">
        <v>422</v>
      </c>
      <c r="AT691" s="48" t="s">
        <v>422</v>
      </c>
      <c r="AU691" s="48" t="s">
        <v>422</v>
      </c>
      <c r="AV691" s="48" t="s">
        <v>422</v>
      </c>
      <c r="AW691" s="48" t="s">
        <v>422</v>
      </c>
      <c r="AX691" s="48" t="s">
        <v>422</v>
      </c>
      <c r="AY691" s="48" t="s">
        <v>422</v>
      </c>
      <c r="AZ691" s="28" t="s">
        <v>422</v>
      </c>
    </row>
    <row r="692" ht="15.75" customHeight="1">
      <c r="A692" s="40">
        <v>622.0</v>
      </c>
      <c r="B692" s="28" t="s">
        <v>2439</v>
      </c>
      <c r="C692" s="41"/>
      <c r="D692" s="42">
        <f t="array" ref="D692">index(systems,match($A692,INDEX(systems,0,1),),3)</f>
        <v>452.156</v>
      </c>
      <c r="E692" s="42">
        <f t="array" ref="E692">index(systems,match($A692,INDEX(systems,0,1),),4)</f>
        <v>102.526</v>
      </c>
      <c r="F692" s="43" t="str">
        <f>IFERROR(__xludf.DUMMYFUNCTION("let(row, match($B692&amp;if($C692&lt;&gt;"""","" [""&amp;$C692&amp;""]"",""""),index(nebulae,,2),0),join("","",iferror(round(index(nebulae,row,5)/2,3),1),iferror(round(index(nebulae,row,6)/2,3),1),0))"),"1,1,0")</f>
        <v>1,1,0</v>
      </c>
      <c r="G692" s="44" t="s">
        <v>2440</v>
      </c>
      <c r="H692" s="45">
        <f t="array" ref="H692">let(systemId,match(A692,index(systems,0,1),),refSystemId,match($H$1,index(systems,0,1),),x,index(systems,systemId,3),y,index(systems,systemId,4),refX,index(systems,refSystemId,3),refY,index(systems,refSystemId,4),round(sqrt((x-refX)^2+(y-refY)^2),3))</f>
        <v>463.634</v>
      </c>
      <c r="I692" s="53"/>
      <c r="J692" s="53"/>
      <c r="K692" s="53"/>
      <c r="L692" s="53"/>
      <c r="M692" s="53"/>
      <c r="N692" s="28" t="s">
        <v>552</v>
      </c>
      <c r="O692" s="48" t="s">
        <v>552</v>
      </c>
      <c r="P692" s="48" t="s">
        <v>776</v>
      </c>
      <c r="Q692" s="48" t="s">
        <v>776</v>
      </c>
      <c r="R692" s="48" t="s">
        <v>776</v>
      </c>
      <c r="S692" s="48" t="s">
        <v>776</v>
      </c>
      <c r="T692" s="48" t="s">
        <v>776</v>
      </c>
      <c r="U692" s="48" t="s">
        <v>776</v>
      </c>
      <c r="V692" s="48" t="s">
        <v>776</v>
      </c>
      <c r="W692" s="48" t="s">
        <v>776</v>
      </c>
      <c r="X692" s="48" t="s">
        <v>776</v>
      </c>
      <c r="Y692" s="48" t="s">
        <v>776</v>
      </c>
      <c r="Z692" s="48" t="s">
        <v>776</v>
      </c>
      <c r="AA692" s="48" t="s">
        <v>776</v>
      </c>
      <c r="AB692" s="48" t="s">
        <v>776</v>
      </c>
      <c r="AC692" s="48" t="s">
        <v>776</v>
      </c>
      <c r="AD692" s="48" t="s">
        <v>776</v>
      </c>
      <c r="AE692" s="48" t="s">
        <v>776</v>
      </c>
      <c r="AF692" s="48" t="s">
        <v>776</v>
      </c>
      <c r="AG692" s="48" t="s">
        <v>776</v>
      </c>
      <c r="AH692" s="48" t="s">
        <v>776</v>
      </c>
      <c r="AI692" s="48" t="s">
        <v>776</v>
      </c>
      <c r="AJ692" s="48" t="s">
        <v>776</v>
      </c>
      <c r="AK692" s="48" t="s">
        <v>776</v>
      </c>
      <c r="AL692" s="48" t="s">
        <v>776</v>
      </c>
      <c r="AM692" s="48" t="s">
        <v>776</v>
      </c>
      <c r="AN692" s="48" t="s">
        <v>776</v>
      </c>
      <c r="AO692" s="48" t="s">
        <v>776</v>
      </c>
      <c r="AP692" s="48" t="s">
        <v>776</v>
      </c>
      <c r="AQ692" s="48" t="s">
        <v>776</v>
      </c>
      <c r="AR692" s="48" t="s">
        <v>776</v>
      </c>
      <c r="AS692" s="48" t="s">
        <v>776</v>
      </c>
      <c r="AT692" s="48" t="s">
        <v>777</v>
      </c>
      <c r="AU692" s="48" t="s">
        <v>777</v>
      </c>
      <c r="AV692" s="48" t="s">
        <v>777</v>
      </c>
      <c r="AW692" s="48" t="s">
        <v>777</v>
      </c>
      <c r="AX692" s="48" t="s">
        <v>777</v>
      </c>
      <c r="AY692" s="48" t="s">
        <v>777</v>
      </c>
      <c r="AZ692" s="28" t="s">
        <v>777</v>
      </c>
    </row>
    <row r="693" ht="15.75" customHeight="1">
      <c r="A693" s="40">
        <v>623.0</v>
      </c>
      <c r="B693" s="28" t="s">
        <v>2441</v>
      </c>
      <c r="C693" s="41"/>
      <c r="D693" s="42">
        <f t="array" ref="D693">index(systems,match($A693,INDEX(systems,0,1),),3)</f>
        <v>589.252</v>
      </c>
      <c r="E693" s="42">
        <f t="array" ref="E693">index(systems,match($A693,INDEX(systems,0,1),),4)</f>
        <v>226.772</v>
      </c>
      <c r="F693" s="43" t="str">
        <f>IFERROR(__xludf.DUMMYFUNCTION("let(row, match($B693&amp;if($C693&lt;&gt;"""","" [""&amp;$C693&amp;""]"",""""),index(nebulae,,2),0),join("","",iferror(round(index(nebulae,row,5)/2,3),1),iferror(round(index(nebulae,row,6)/2,3),1),0))"),"1,1,0")</f>
        <v>1,1,0</v>
      </c>
      <c r="G693" s="44" t="s">
        <v>2442</v>
      </c>
      <c r="H693" s="45">
        <f t="array" ref="H693">let(systemId,match(A693,index(systems,0,1),),refSystemId,match($H$1,index(systems,0,1),),x,index(systems,systemId,3),y,index(systems,systemId,4),refX,index(systems,refSystemId,3),refY,index(systems,refSystemId,4),round(sqrt((x-refX)^2+(y-refY)^2),3))</f>
        <v>631.382</v>
      </c>
      <c r="I693" s="46" t="s">
        <v>408</v>
      </c>
      <c r="J693" s="46" t="s">
        <v>408</v>
      </c>
      <c r="K693" s="46" t="s">
        <v>408</v>
      </c>
      <c r="L693" s="46" t="s">
        <v>408</v>
      </c>
      <c r="M693" s="46" t="s">
        <v>408</v>
      </c>
      <c r="N693" s="28" t="s">
        <v>408</v>
      </c>
      <c r="O693" s="41"/>
      <c r="P693" s="48" t="s">
        <v>421</v>
      </c>
      <c r="Q693" s="48" t="s">
        <v>421</v>
      </c>
      <c r="R693" s="48" t="s">
        <v>421</v>
      </c>
      <c r="S693" s="48" t="s">
        <v>421</v>
      </c>
      <c r="T693" s="48" t="s">
        <v>421</v>
      </c>
      <c r="U693" s="48" t="s">
        <v>421</v>
      </c>
      <c r="V693" s="48" t="s">
        <v>421</v>
      </c>
      <c r="W693" s="48" t="s">
        <v>421</v>
      </c>
      <c r="X693" s="48" t="s">
        <v>422</v>
      </c>
      <c r="Y693" s="48" t="s">
        <v>422</v>
      </c>
      <c r="Z693" s="48" t="s">
        <v>422</v>
      </c>
      <c r="AA693" s="48" t="s">
        <v>422</v>
      </c>
      <c r="AB693" s="48" t="s">
        <v>422</v>
      </c>
      <c r="AC693" s="48" t="s">
        <v>422</v>
      </c>
      <c r="AD693" s="48" t="s">
        <v>422</v>
      </c>
      <c r="AE693" s="48" t="s">
        <v>422</v>
      </c>
      <c r="AF693" s="48" t="s">
        <v>422</v>
      </c>
      <c r="AG693" s="48" t="s">
        <v>422</v>
      </c>
      <c r="AH693" s="48" t="s">
        <v>422</v>
      </c>
      <c r="AI693" s="48" t="s">
        <v>422</v>
      </c>
      <c r="AJ693" s="48" t="s">
        <v>422</v>
      </c>
      <c r="AK693" s="48" t="s">
        <v>422</v>
      </c>
      <c r="AL693" s="48" t="s">
        <v>422</v>
      </c>
      <c r="AM693" s="48" t="s">
        <v>422</v>
      </c>
      <c r="AN693" s="48" t="s">
        <v>422</v>
      </c>
      <c r="AO693" s="48" t="s">
        <v>422</v>
      </c>
      <c r="AP693" s="48" t="s">
        <v>422</v>
      </c>
      <c r="AQ693" s="48" t="s">
        <v>422</v>
      </c>
      <c r="AR693" s="48" t="s">
        <v>422</v>
      </c>
      <c r="AS693" s="48" t="s">
        <v>422</v>
      </c>
      <c r="AT693" s="48" t="s">
        <v>422</v>
      </c>
      <c r="AU693" s="48" t="s">
        <v>422</v>
      </c>
      <c r="AV693" s="48" t="s">
        <v>422</v>
      </c>
      <c r="AW693" s="48" t="s">
        <v>422</v>
      </c>
      <c r="AX693" s="48" t="s">
        <v>422</v>
      </c>
      <c r="AY693" s="48" t="s">
        <v>422</v>
      </c>
      <c r="AZ693" s="50" t="s">
        <v>423</v>
      </c>
    </row>
    <row r="694" ht="15.75" customHeight="1">
      <c r="A694" s="40">
        <v>624.0</v>
      </c>
      <c r="B694" s="28" t="s">
        <v>2443</v>
      </c>
      <c r="C694" s="41"/>
      <c r="D694" s="42">
        <f t="array" ref="D694">index(systems,match($A694,INDEX(systems,0,1),),3)</f>
        <v>-68.521</v>
      </c>
      <c r="E694" s="42">
        <f t="array" ref="E694">index(systems,match($A694,INDEX(systems,0,1),),4)</f>
        <v>230.614</v>
      </c>
      <c r="F694" s="43" t="str">
        <f>IFERROR(__xludf.DUMMYFUNCTION("let(row, match($B694&amp;if($C694&lt;&gt;"""","" [""&amp;$C694&amp;""]"",""""),index(nebulae,,2),0),join("","",iferror(round(index(nebulae,row,5)/2,3),1),iferror(round(index(nebulae,row,6)/2,3),1),0))"),"1,1,0")</f>
        <v>1,1,0</v>
      </c>
      <c r="G694" s="44" t="s">
        <v>2444</v>
      </c>
      <c r="H694" s="45">
        <f t="array" ref="H694">let(systemId,match(A694,index(systems,0,1),),refSystemId,match($H$1,index(systems,0,1),),x,index(systems,systemId,3),y,index(systems,systemId,4),refX,index(systems,refSystemId,3),refY,index(systems,refSystemId,4),round(sqrt((x-refX)^2+(y-refY)^2),3))</f>
        <v>240.578</v>
      </c>
      <c r="I694" s="41"/>
      <c r="J694" s="41"/>
      <c r="K694" s="28" t="s">
        <v>690</v>
      </c>
      <c r="L694" s="28" t="s">
        <v>690</v>
      </c>
      <c r="M694" s="48" t="s">
        <v>691</v>
      </c>
      <c r="N694" s="28" t="s">
        <v>692</v>
      </c>
      <c r="O694" s="48" t="s">
        <v>692</v>
      </c>
      <c r="P694" s="48" t="s">
        <v>692</v>
      </c>
      <c r="Q694" s="48" t="s">
        <v>692</v>
      </c>
      <c r="R694" s="48" t="s">
        <v>692</v>
      </c>
      <c r="S694" s="48" t="s">
        <v>692</v>
      </c>
      <c r="T694" s="48" t="s">
        <v>692</v>
      </c>
      <c r="U694" s="48" t="s">
        <v>692</v>
      </c>
      <c r="V694" s="48" t="s">
        <v>692</v>
      </c>
      <c r="W694" s="48" t="s">
        <v>692</v>
      </c>
      <c r="X694" s="48" t="s">
        <v>943</v>
      </c>
      <c r="Y694" s="48" t="s">
        <v>409</v>
      </c>
      <c r="Z694" s="48" t="s">
        <v>409</v>
      </c>
      <c r="AA694" s="48" t="s">
        <v>1717</v>
      </c>
      <c r="AB694" s="48" t="s">
        <v>1717</v>
      </c>
      <c r="AC694" s="48" t="s">
        <v>1717</v>
      </c>
      <c r="AD694" s="48" t="s">
        <v>1717</v>
      </c>
      <c r="AE694" s="48" t="s">
        <v>1717</v>
      </c>
      <c r="AF694" s="48" t="s">
        <v>1717</v>
      </c>
      <c r="AG694" s="48" t="s">
        <v>1718</v>
      </c>
      <c r="AH694" s="48" t="s">
        <v>1719</v>
      </c>
      <c r="AI694" s="48" t="s">
        <v>1139</v>
      </c>
      <c r="AJ694" s="48" t="s">
        <v>1139</v>
      </c>
      <c r="AK694" s="48" t="s">
        <v>1139</v>
      </c>
      <c r="AL694" s="48" t="s">
        <v>1139</v>
      </c>
      <c r="AM694" s="48" t="s">
        <v>1139</v>
      </c>
      <c r="AN694" s="48" t="s">
        <v>1139</v>
      </c>
      <c r="AO694" s="48" t="s">
        <v>414</v>
      </c>
      <c r="AP694" s="48" t="s">
        <v>414</v>
      </c>
      <c r="AQ694" s="48" t="s">
        <v>1140</v>
      </c>
      <c r="AR694" s="48" t="s">
        <v>1140</v>
      </c>
      <c r="AS694" s="48" t="s">
        <v>414</v>
      </c>
      <c r="AT694" s="48" t="s">
        <v>415</v>
      </c>
      <c r="AU694" s="48" t="s">
        <v>415</v>
      </c>
      <c r="AV694" s="48" t="s">
        <v>849</v>
      </c>
      <c r="AW694" s="48" t="s">
        <v>849</v>
      </c>
      <c r="AX694" s="48" t="s">
        <v>417</v>
      </c>
      <c r="AY694" s="48" t="s">
        <v>417</v>
      </c>
      <c r="AZ694" s="51" t="s">
        <v>690</v>
      </c>
    </row>
    <row r="695" ht="15.75" customHeight="1">
      <c r="A695" s="40">
        <v>625.0</v>
      </c>
      <c r="B695" s="28" t="s">
        <v>2445</v>
      </c>
      <c r="C695" s="41"/>
      <c r="D695" s="42">
        <f t="array" ref="D695">index(systems,match($A695,INDEX(systems,0,1),),3)</f>
        <v>522.914</v>
      </c>
      <c r="E695" s="42">
        <f t="array" ref="E695">index(systems,match($A695,INDEX(systems,0,1),),4)</f>
        <v>-78.108</v>
      </c>
      <c r="F695" s="43" t="str">
        <f>IFERROR(__xludf.DUMMYFUNCTION("let(row, match($B695&amp;if($C695&lt;&gt;"""","" [""&amp;$C695&amp;""]"",""""),index(nebulae,,2),0),join("","",iferror(round(index(nebulae,row,5)/2,3),1),iferror(round(index(nebulae,row,6)/2,3),1),0))"),"1,1,0")</f>
        <v>1,1,0</v>
      </c>
      <c r="G695" s="44" t="s">
        <v>2446</v>
      </c>
      <c r="H695" s="45">
        <f t="array" ref="H695">let(systemId,match(A695,index(systems,0,1),),refSystemId,match($H$1,index(systems,0,1),),x,index(systems,systemId,3),y,index(systems,systemId,4),refX,index(systems,refSystemId,3),refY,index(systems,refSystemId,4),round(sqrt((x-refX)^2+(y-refY)^2),3))</f>
        <v>528.715</v>
      </c>
      <c r="I695" s="46" t="s">
        <v>408</v>
      </c>
      <c r="J695" s="28" t="s">
        <v>408</v>
      </c>
      <c r="K695" s="46" t="s">
        <v>408</v>
      </c>
      <c r="L695" s="46" t="s">
        <v>408</v>
      </c>
      <c r="M695" s="46" t="s">
        <v>408</v>
      </c>
      <c r="N695" s="28" t="s">
        <v>408</v>
      </c>
      <c r="O695" s="41"/>
      <c r="P695" s="48" t="s">
        <v>1074</v>
      </c>
      <c r="Q695" s="48" t="s">
        <v>1074</v>
      </c>
      <c r="R695" s="48" t="s">
        <v>1074</v>
      </c>
      <c r="S695" s="48" t="s">
        <v>1074</v>
      </c>
      <c r="T695" s="48" t="s">
        <v>1074</v>
      </c>
      <c r="U695" s="48" t="s">
        <v>1074</v>
      </c>
      <c r="V695" s="48" t="s">
        <v>1074</v>
      </c>
      <c r="W695" s="48" t="s">
        <v>1074</v>
      </c>
      <c r="X695" s="48" t="s">
        <v>1074</v>
      </c>
      <c r="Y695" s="48" t="s">
        <v>1074</v>
      </c>
      <c r="Z695" s="48" t="s">
        <v>1074</v>
      </c>
      <c r="AA695" s="48" t="s">
        <v>1075</v>
      </c>
      <c r="AB695" s="48" t="s">
        <v>1075</v>
      </c>
      <c r="AC695" s="48" t="s">
        <v>1075</v>
      </c>
      <c r="AD695" s="48" t="s">
        <v>1075</v>
      </c>
      <c r="AE695" s="48" t="s">
        <v>1075</v>
      </c>
      <c r="AF695" s="48" t="s">
        <v>1075</v>
      </c>
      <c r="AG695" s="48" t="s">
        <v>1075</v>
      </c>
      <c r="AH695" s="48" t="s">
        <v>1075</v>
      </c>
      <c r="AI695" s="48" t="s">
        <v>1075</v>
      </c>
      <c r="AJ695" s="48" t="s">
        <v>1075</v>
      </c>
      <c r="AK695" s="48" t="s">
        <v>1075</v>
      </c>
      <c r="AL695" s="48" t="s">
        <v>1075</v>
      </c>
      <c r="AM695" s="48" t="s">
        <v>1075</v>
      </c>
      <c r="AN695" s="48" t="s">
        <v>1075</v>
      </c>
      <c r="AO695" s="48" t="s">
        <v>1074</v>
      </c>
      <c r="AP695" s="48" t="s">
        <v>1074</v>
      </c>
      <c r="AQ695" s="48" t="s">
        <v>1074</v>
      </c>
      <c r="AR695" s="48" t="s">
        <v>2447</v>
      </c>
      <c r="AS695" s="48" t="s">
        <v>2447</v>
      </c>
      <c r="AT695" s="48" t="s">
        <v>2447</v>
      </c>
      <c r="AU695" s="48" t="s">
        <v>2447</v>
      </c>
      <c r="AV695" s="48" t="s">
        <v>2447</v>
      </c>
      <c r="AW695" s="48" t="s">
        <v>2447</v>
      </c>
      <c r="AX695" s="48" t="s">
        <v>2447</v>
      </c>
      <c r="AY695" s="48" t="s">
        <v>2447</v>
      </c>
      <c r="AZ695" s="28" t="s">
        <v>2447</v>
      </c>
    </row>
    <row r="696" ht="15.75" customHeight="1">
      <c r="A696" s="40">
        <v>626.0</v>
      </c>
      <c r="B696" s="28" t="s">
        <v>2448</v>
      </c>
      <c r="C696" s="41"/>
      <c r="D696" s="42">
        <f t="array" ref="D696">index(systems,match($A696,INDEX(systems,0,1),),3)</f>
        <v>-33.091</v>
      </c>
      <c r="E696" s="42">
        <f t="array" ref="E696">index(systems,match($A696,INDEX(systems,0,1),),4)</f>
        <v>-251.008</v>
      </c>
      <c r="F696" s="43" t="str">
        <f>IFERROR(__xludf.DUMMYFUNCTION("let(row, match($B696&amp;if($C696&lt;&gt;"""","" [""&amp;$C696&amp;""]"",""""),index(nebulae,,2),0),join("","",iferror(round(index(nebulae,row,5)/2,3),1),iferror(round(index(nebulae,row,6)/2,3),1),0))"),"1,1,0")</f>
        <v>1,1,0</v>
      </c>
      <c r="G696" s="44" t="s">
        <v>2449</v>
      </c>
      <c r="H696" s="45">
        <f t="array" ref="H696">let(systemId,match(A696,index(systems,0,1),),refSystemId,match($H$1,index(systems,0,1),),x,index(systems,systemId,3),y,index(systems,systemId,4),refX,index(systems,refSystemId,3),refY,index(systems,refSystemId,4),round(sqrt((x-refX)^2+(y-refY)^2),3))</f>
        <v>253.18</v>
      </c>
      <c r="I696" s="28" t="s">
        <v>418</v>
      </c>
      <c r="J696" s="41"/>
      <c r="K696" s="41"/>
      <c r="L696" s="41"/>
      <c r="M696" s="28" t="s">
        <v>966</v>
      </c>
      <c r="N696" s="28" t="s">
        <v>968</v>
      </c>
      <c r="O696" s="48" t="s">
        <v>968</v>
      </c>
      <c r="P696" s="48" t="s">
        <v>968</v>
      </c>
      <c r="Q696" s="48" t="s">
        <v>968</v>
      </c>
      <c r="R696" s="48" t="s">
        <v>968</v>
      </c>
      <c r="S696" s="48" t="s">
        <v>968</v>
      </c>
      <c r="T696" s="48" t="s">
        <v>968</v>
      </c>
      <c r="U696" s="48" t="s">
        <v>968</v>
      </c>
      <c r="V696" s="48" t="s">
        <v>968</v>
      </c>
      <c r="W696" s="48" t="s">
        <v>968</v>
      </c>
      <c r="X696" s="48" t="s">
        <v>968</v>
      </c>
      <c r="Y696" s="48" t="s">
        <v>560</v>
      </c>
      <c r="Z696" s="48" t="s">
        <v>560</v>
      </c>
      <c r="AA696" s="48" t="s">
        <v>560</v>
      </c>
      <c r="AB696" s="48" t="s">
        <v>560</v>
      </c>
      <c r="AC696" s="48" t="s">
        <v>560</v>
      </c>
      <c r="AD696" s="48" t="s">
        <v>560</v>
      </c>
      <c r="AE696" s="48" t="s">
        <v>560</v>
      </c>
      <c r="AF696" s="48" t="s">
        <v>560</v>
      </c>
      <c r="AG696" s="48" t="s">
        <v>560</v>
      </c>
      <c r="AH696" s="48" t="s">
        <v>560</v>
      </c>
      <c r="AI696" s="48" t="s">
        <v>560</v>
      </c>
      <c r="AJ696" s="48" t="s">
        <v>560</v>
      </c>
      <c r="AK696" s="48" t="s">
        <v>560</v>
      </c>
      <c r="AL696" s="48" t="s">
        <v>560</v>
      </c>
      <c r="AM696" s="48" t="s">
        <v>560</v>
      </c>
      <c r="AN696" s="48" t="s">
        <v>560</v>
      </c>
      <c r="AO696" s="48" t="s">
        <v>560</v>
      </c>
      <c r="AP696" s="48" t="s">
        <v>560</v>
      </c>
      <c r="AQ696" s="48" t="s">
        <v>560</v>
      </c>
      <c r="AR696" s="48" t="s">
        <v>560</v>
      </c>
      <c r="AS696" s="48" t="s">
        <v>418</v>
      </c>
      <c r="AT696" s="48" t="s">
        <v>418</v>
      </c>
      <c r="AU696" s="48" t="s">
        <v>418</v>
      </c>
      <c r="AV696" s="48" t="s">
        <v>968</v>
      </c>
      <c r="AW696" s="48" t="s">
        <v>968</v>
      </c>
      <c r="AX696" s="48" t="s">
        <v>968</v>
      </c>
      <c r="AY696" s="48" t="s">
        <v>968</v>
      </c>
      <c r="AZ696" s="51" t="s">
        <v>968</v>
      </c>
    </row>
    <row r="697" ht="15.75" customHeight="1">
      <c r="A697" s="40">
        <v>627.0</v>
      </c>
      <c r="B697" s="28" t="s">
        <v>2450</v>
      </c>
      <c r="C697" s="41"/>
      <c r="D697" s="42">
        <f t="array" ref="D697">index(systems,match($A697,INDEX(systems,0,1),),3)</f>
        <v>253.313</v>
      </c>
      <c r="E697" s="42">
        <f t="array" ref="E697">index(systems,match($A697,INDEX(systems,0,1),),4)</f>
        <v>47.262</v>
      </c>
      <c r="F697" s="43" t="str">
        <f>IFERROR(__xludf.DUMMYFUNCTION("let(row, match($B697&amp;if($C697&lt;&gt;"""","" [""&amp;$C697&amp;""]"",""""),index(nebulae,,2),0),join("","",iferror(round(index(nebulae,row,5)/2,3),1),iferror(round(index(nebulae,row,6)/2,3),1),0))"),"1,1,0")</f>
        <v>1,1,0</v>
      </c>
      <c r="G697" s="44" t="s">
        <v>2451</v>
      </c>
      <c r="H697" s="45">
        <f t="array" ref="H697">let(systemId,match(A697,index(systems,0,1),),refSystemId,match($H$1,index(systems,0,1),),x,index(systems,systemId,3),y,index(systems,systemId,4),refX,index(systems,refSystemId,3),refY,index(systems,refSystemId,4),round(sqrt((x-refX)^2+(y-refY)^2),3))</f>
        <v>257.684</v>
      </c>
      <c r="I697" s="54"/>
      <c r="J697" s="49" t="s">
        <v>418</v>
      </c>
      <c r="K697" s="49" t="s">
        <v>418</v>
      </c>
      <c r="L697" s="54"/>
      <c r="M697" s="54"/>
      <c r="N697" s="49" t="s">
        <v>854</v>
      </c>
      <c r="O697" s="52" t="s">
        <v>854</v>
      </c>
      <c r="P697" s="52" t="s">
        <v>854</v>
      </c>
      <c r="Q697" s="52" t="s">
        <v>854</v>
      </c>
      <c r="R697" s="52" t="s">
        <v>854</v>
      </c>
      <c r="S697" s="48" t="s">
        <v>854</v>
      </c>
      <c r="T697" s="52" t="s">
        <v>854</v>
      </c>
      <c r="U697" s="52" t="s">
        <v>1469</v>
      </c>
      <c r="V697" s="52" t="s">
        <v>1469</v>
      </c>
      <c r="W697" s="48" t="s">
        <v>1469</v>
      </c>
      <c r="X697" s="52" t="s">
        <v>855</v>
      </c>
      <c r="Y697" s="48" t="s">
        <v>1589</v>
      </c>
      <c r="Z697" s="48" t="s">
        <v>1589</v>
      </c>
      <c r="AA697" s="48" t="s">
        <v>1590</v>
      </c>
      <c r="AB697" s="48" t="s">
        <v>1590</v>
      </c>
      <c r="AC697" s="48" t="s">
        <v>1590</v>
      </c>
      <c r="AD697" s="48" t="s">
        <v>1590</v>
      </c>
      <c r="AE697" s="48" t="s">
        <v>1590</v>
      </c>
      <c r="AF697" s="48" t="s">
        <v>1590</v>
      </c>
      <c r="AG697" s="48" t="s">
        <v>1590</v>
      </c>
      <c r="AH697" s="48" t="s">
        <v>1590</v>
      </c>
      <c r="AI697" s="48" t="s">
        <v>1590</v>
      </c>
      <c r="AJ697" s="48" t="s">
        <v>1590</v>
      </c>
      <c r="AK697" s="48" t="s">
        <v>1590</v>
      </c>
      <c r="AL697" s="48" t="s">
        <v>1590</v>
      </c>
      <c r="AM697" s="48" t="s">
        <v>1590</v>
      </c>
      <c r="AN697" s="48" t="s">
        <v>1590</v>
      </c>
      <c r="AO697" s="48" t="s">
        <v>1589</v>
      </c>
      <c r="AP697" s="48" t="s">
        <v>1589</v>
      </c>
      <c r="AQ697" s="48" t="s">
        <v>1589</v>
      </c>
      <c r="AR697" s="48" t="s">
        <v>1589</v>
      </c>
      <c r="AS697" s="48" t="s">
        <v>1589</v>
      </c>
      <c r="AT697" s="48" t="s">
        <v>1589</v>
      </c>
      <c r="AU697" s="48" t="s">
        <v>1589</v>
      </c>
      <c r="AV697" s="48" t="s">
        <v>1470</v>
      </c>
      <c r="AW697" s="48" t="s">
        <v>1470</v>
      </c>
      <c r="AX697" s="48" t="s">
        <v>1641</v>
      </c>
      <c r="AY697" s="48" t="s">
        <v>1641</v>
      </c>
      <c r="AZ697" s="28" t="s">
        <v>1641</v>
      </c>
    </row>
    <row r="698" ht="15.75" customHeight="1">
      <c r="A698" s="40">
        <v>628.0</v>
      </c>
      <c r="B698" s="28" t="s">
        <v>2452</v>
      </c>
      <c r="C698" s="41"/>
      <c r="D698" s="42">
        <f t="array" ref="D698">index(systems,match($A698,INDEX(systems,0,1),),3)</f>
        <v>-436.915</v>
      </c>
      <c r="E698" s="42">
        <f t="array" ref="E698">index(systems,match($A698,INDEX(systems,0,1),),4)</f>
        <v>20.632</v>
      </c>
      <c r="F698" s="43" t="str">
        <f>IFERROR(__xludf.DUMMYFUNCTION("let(row, match($B698&amp;if($C698&lt;&gt;"""","" [""&amp;$C698&amp;""]"",""""),index(nebulae,,2),0),join("","",iferror(round(index(nebulae,row,5)/2,3),1),iferror(round(index(nebulae,row,6)/2,3),1),0))"),"1,1,0")</f>
        <v>1,1,0</v>
      </c>
      <c r="G698" s="44" t="s">
        <v>2453</v>
      </c>
      <c r="H698" s="45">
        <f t="array" ref="H698">let(systemId,match(A698,index(systems,0,1),),refSystemId,match($H$1,index(systems,0,1),),x,index(systems,systemId,3),y,index(systems,systemId,4),refX,index(systems,refSystemId,3),refY,index(systems,refSystemId,4),round(sqrt((x-refX)^2+(y-refY)^2),3))</f>
        <v>437.402</v>
      </c>
      <c r="I698" s="28" t="s">
        <v>408</v>
      </c>
      <c r="J698" s="28" t="s">
        <v>408</v>
      </c>
      <c r="K698" s="28" t="s">
        <v>408</v>
      </c>
      <c r="L698" s="28" t="s">
        <v>408</v>
      </c>
      <c r="M698" s="28" t="s">
        <v>408</v>
      </c>
      <c r="N698" s="28" t="s">
        <v>408</v>
      </c>
      <c r="O698" s="41"/>
      <c r="P698" s="48" t="s">
        <v>949</v>
      </c>
      <c r="Q698" s="48" t="s">
        <v>949</v>
      </c>
      <c r="R698" s="48" t="s">
        <v>949</v>
      </c>
      <c r="S698" s="48" t="s">
        <v>449</v>
      </c>
      <c r="T698" s="48" t="s">
        <v>449</v>
      </c>
      <c r="U698" s="48" t="s">
        <v>449</v>
      </c>
      <c r="V698" s="48" t="s">
        <v>449</v>
      </c>
      <c r="W698" s="48" t="s">
        <v>449</v>
      </c>
      <c r="X698" s="48" t="s">
        <v>449</v>
      </c>
      <c r="Y698" s="48" t="s">
        <v>449</v>
      </c>
      <c r="Z698" s="48" t="s">
        <v>449</v>
      </c>
      <c r="AA698" s="48" t="s">
        <v>700</v>
      </c>
      <c r="AB698" s="48" t="s">
        <v>700</v>
      </c>
      <c r="AC698" s="48" t="s">
        <v>700</v>
      </c>
      <c r="AD698" s="48" t="s">
        <v>700</v>
      </c>
      <c r="AE698" s="48" t="s">
        <v>700</v>
      </c>
      <c r="AF698" s="48" t="s">
        <v>700</v>
      </c>
      <c r="AG698" s="48" t="s">
        <v>700</v>
      </c>
      <c r="AH698" s="48" t="s">
        <v>701</v>
      </c>
      <c r="AI698" s="48" t="s">
        <v>464</v>
      </c>
      <c r="AJ698" s="48" t="s">
        <v>464</v>
      </c>
      <c r="AK698" s="48" t="s">
        <v>464</v>
      </c>
      <c r="AL698" s="48" t="s">
        <v>464</v>
      </c>
      <c r="AM698" s="48" t="s">
        <v>464</v>
      </c>
      <c r="AN698" s="48" t="s">
        <v>464</v>
      </c>
      <c r="AO698" s="48" t="s">
        <v>464</v>
      </c>
      <c r="AP698" s="48" t="s">
        <v>464</v>
      </c>
      <c r="AQ698" s="48" t="s">
        <v>565</v>
      </c>
      <c r="AR698" s="48" t="s">
        <v>565</v>
      </c>
      <c r="AS698" s="48" t="s">
        <v>466</v>
      </c>
      <c r="AT698" s="52" t="s">
        <v>467</v>
      </c>
      <c r="AU698" s="52" t="s">
        <v>467</v>
      </c>
      <c r="AV698" s="48" t="s">
        <v>467</v>
      </c>
      <c r="AW698" s="48" t="s">
        <v>467</v>
      </c>
      <c r="AX698" s="52" t="s">
        <v>468</v>
      </c>
      <c r="AY698" s="52" t="s">
        <v>468</v>
      </c>
      <c r="AZ698" s="49" t="s">
        <v>468</v>
      </c>
    </row>
    <row r="699" ht="15.75" customHeight="1">
      <c r="A699" s="40">
        <v>629.0</v>
      </c>
      <c r="B699" s="28" t="s">
        <v>2454</v>
      </c>
      <c r="C699" s="41"/>
      <c r="D699" s="42">
        <f t="array" ref="D699">index(systems,match($A699,INDEX(systems,0,1),),3)</f>
        <v>-153.289</v>
      </c>
      <c r="E699" s="42">
        <f t="array" ref="E699">index(systems,match($A699,INDEX(systems,0,1),),4)</f>
        <v>493.887</v>
      </c>
      <c r="F699" s="43" t="str">
        <f>IFERROR(__xludf.DUMMYFUNCTION("let(row, match($B699&amp;if($C699&lt;&gt;"""","" [""&amp;$C699&amp;""]"",""""),index(nebulae,,2),0),join("","",iferror(round(index(nebulae,row,5)/2,3),1),iferror(round(index(nebulae,row,6)/2,3),1),0))"),"1,1,0")</f>
        <v>1,1,0</v>
      </c>
      <c r="G699" s="44" t="s">
        <v>2455</v>
      </c>
      <c r="H699" s="45">
        <f t="array" ref="H699">let(systemId,match(A699,index(systems,0,1),),refSystemId,match($H$1,index(systems,0,1),),x,index(systems,systemId,3),y,index(systems,systemId,4),refX,index(systems,refSystemId,3),refY,index(systems,refSystemId,4),round(sqrt((x-refX)^2+(y-refY)^2),3))</f>
        <v>517.129</v>
      </c>
      <c r="I699" s="41"/>
      <c r="J699" s="41"/>
      <c r="K699" s="41"/>
      <c r="L699" s="41"/>
      <c r="M699" s="41"/>
      <c r="N699" s="28" t="s">
        <v>497</v>
      </c>
      <c r="O699" s="48" t="s">
        <v>497</v>
      </c>
      <c r="P699" s="48" t="s">
        <v>497</v>
      </c>
      <c r="Q699" s="48" t="s">
        <v>497</v>
      </c>
      <c r="R699" s="48" t="s">
        <v>497</v>
      </c>
      <c r="S699" s="48" t="s">
        <v>418</v>
      </c>
      <c r="T699" s="48" t="s">
        <v>418</v>
      </c>
      <c r="U699" s="48" t="s">
        <v>422</v>
      </c>
      <c r="V699" s="48" t="s">
        <v>422</v>
      </c>
      <c r="W699" s="48" t="s">
        <v>422</v>
      </c>
      <c r="X699" s="48" t="s">
        <v>422</v>
      </c>
      <c r="Y699" s="48" t="s">
        <v>422</v>
      </c>
      <c r="Z699" s="48" t="s">
        <v>422</v>
      </c>
      <c r="AA699" s="48" t="s">
        <v>422</v>
      </c>
      <c r="AB699" s="48" t="s">
        <v>422</v>
      </c>
      <c r="AC699" s="48" t="s">
        <v>422</v>
      </c>
      <c r="AD699" s="48" t="s">
        <v>422</v>
      </c>
      <c r="AE699" s="48" t="s">
        <v>422</v>
      </c>
      <c r="AF699" s="48" t="s">
        <v>422</v>
      </c>
      <c r="AG699" s="48" t="s">
        <v>422</v>
      </c>
      <c r="AH699" s="48" t="s">
        <v>422</v>
      </c>
      <c r="AI699" s="48" t="s">
        <v>422</v>
      </c>
      <c r="AJ699" s="48" t="s">
        <v>422</v>
      </c>
      <c r="AK699" s="48" t="s">
        <v>422</v>
      </c>
      <c r="AL699" s="48" t="s">
        <v>422</v>
      </c>
      <c r="AM699" s="48" t="s">
        <v>422</v>
      </c>
      <c r="AN699" s="48" t="s">
        <v>422</v>
      </c>
      <c r="AO699" s="48" t="s">
        <v>422</v>
      </c>
      <c r="AP699" s="48" t="s">
        <v>422</v>
      </c>
      <c r="AQ699" s="48" t="s">
        <v>422</v>
      </c>
      <c r="AR699" s="48" t="s">
        <v>422</v>
      </c>
      <c r="AS699" s="48" t="s">
        <v>422</v>
      </c>
      <c r="AT699" s="48" t="s">
        <v>422</v>
      </c>
      <c r="AU699" s="48" t="s">
        <v>422</v>
      </c>
      <c r="AV699" s="48" t="s">
        <v>422</v>
      </c>
      <c r="AW699" s="48" t="s">
        <v>422</v>
      </c>
      <c r="AX699" s="48" t="s">
        <v>422</v>
      </c>
      <c r="AY699" s="48" t="s">
        <v>422</v>
      </c>
      <c r="AZ699" s="51" t="s">
        <v>422</v>
      </c>
    </row>
    <row r="700" ht="15.75" customHeight="1">
      <c r="A700" s="40">
        <v>630.0</v>
      </c>
      <c r="B700" s="28" t="s">
        <v>2456</v>
      </c>
      <c r="C700" s="41"/>
      <c r="D700" s="42">
        <f t="array" ref="D700">index(systems,match($A700,INDEX(systems,0,1),),3)</f>
        <v>-69.286</v>
      </c>
      <c r="E700" s="42">
        <f t="array" ref="E700">index(systems,match($A700,INDEX(systems,0,1),),4)</f>
        <v>391.313</v>
      </c>
      <c r="F700" s="43" t="str">
        <f>IFERROR(__xludf.DUMMYFUNCTION("let(row, match($B700&amp;if($C700&lt;&gt;"""","" [""&amp;$C700&amp;""]"",""""),index(nebulae,,2),0),join("","",iferror(round(index(nebulae,row,5)/2,3),1),iferror(round(index(nebulae,row,6)/2,3),1),0))"),"1,1,0")</f>
        <v>1,1,0</v>
      </c>
      <c r="G700" s="44" t="s">
        <v>2457</v>
      </c>
      <c r="H700" s="45">
        <f t="array" ref="H700">let(systemId,match(A700,index(systems,0,1),),refSystemId,match($H$1,index(systems,0,1),),x,index(systems,systemId,3),y,index(systems,systemId,4),refX,index(systems,refSystemId,3),refY,index(systems,refSystemId,4),round(sqrt((x-refX)^2+(y-refY)^2),3))</f>
        <v>397.4</v>
      </c>
      <c r="I700" s="28" t="s">
        <v>408</v>
      </c>
      <c r="J700" s="28" t="s">
        <v>408</v>
      </c>
      <c r="K700" s="28" t="s">
        <v>408</v>
      </c>
      <c r="L700" s="28" t="s">
        <v>408</v>
      </c>
      <c r="M700" s="28" t="s">
        <v>408</v>
      </c>
      <c r="N700" s="28" t="s">
        <v>408</v>
      </c>
      <c r="O700" s="41"/>
      <c r="P700" s="48" t="s">
        <v>902</v>
      </c>
      <c r="Q700" s="48" t="s">
        <v>902</v>
      </c>
      <c r="R700" s="48" t="s">
        <v>902</v>
      </c>
      <c r="S700" s="48" t="s">
        <v>902</v>
      </c>
      <c r="T700" s="48" t="s">
        <v>902</v>
      </c>
      <c r="U700" s="48" t="s">
        <v>902</v>
      </c>
      <c r="V700" s="48" t="s">
        <v>902</v>
      </c>
      <c r="W700" s="48" t="s">
        <v>902</v>
      </c>
      <c r="X700" s="48" t="s">
        <v>902</v>
      </c>
      <c r="Y700" s="48" t="s">
        <v>847</v>
      </c>
      <c r="Z700" s="48" t="s">
        <v>902</v>
      </c>
      <c r="AA700" s="48" t="s">
        <v>848</v>
      </c>
      <c r="AB700" s="48" t="s">
        <v>848</v>
      </c>
      <c r="AC700" s="48" t="s">
        <v>848</v>
      </c>
      <c r="AD700" s="48" t="s">
        <v>849</v>
      </c>
      <c r="AE700" s="48" t="s">
        <v>849</v>
      </c>
      <c r="AF700" s="48" t="s">
        <v>849</v>
      </c>
      <c r="AG700" s="48" t="s">
        <v>849</v>
      </c>
      <c r="AH700" s="48" t="s">
        <v>849</v>
      </c>
      <c r="AI700" s="48" t="s">
        <v>849</v>
      </c>
      <c r="AJ700" s="48" t="s">
        <v>849</v>
      </c>
      <c r="AK700" s="48" t="s">
        <v>849</v>
      </c>
      <c r="AL700" s="48" t="s">
        <v>849</v>
      </c>
      <c r="AM700" s="48" t="s">
        <v>849</v>
      </c>
      <c r="AN700" s="48" t="s">
        <v>849</v>
      </c>
      <c r="AO700" s="48" t="s">
        <v>849</v>
      </c>
      <c r="AP700" s="48" t="s">
        <v>849</v>
      </c>
      <c r="AQ700" s="48" t="s">
        <v>2458</v>
      </c>
      <c r="AR700" s="48" t="s">
        <v>2458</v>
      </c>
      <c r="AS700" s="48" t="s">
        <v>2458</v>
      </c>
      <c r="AT700" s="48" t="s">
        <v>2458</v>
      </c>
      <c r="AU700" s="48" t="s">
        <v>2458</v>
      </c>
      <c r="AV700" s="48" t="s">
        <v>2458</v>
      </c>
      <c r="AW700" s="48" t="s">
        <v>2458</v>
      </c>
      <c r="AX700" s="48" t="s">
        <v>2458</v>
      </c>
      <c r="AY700" s="48" t="s">
        <v>2458</v>
      </c>
      <c r="AZ700" s="28" t="s">
        <v>2458</v>
      </c>
    </row>
    <row r="701" ht="15.75" customHeight="1">
      <c r="A701" s="40">
        <v>631.0</v>
      </c>
      <c r="B701" s="28" t="s">
        <v>2459</v>
      </c>
      <c r="C701" s="41"/>
      <c r="D701" s="42">
        <f t="array" ref="D701">index(systems,match($A701,INDEX(systems,0,1),),3)</f>
        <v>427.282</v>
      </c>
      <c r="E701" s="42">
        <f t="array" ref="E701">index(systems,match($A701,INDEX(systems,0,1),),4)</f>
        <v>-292.14</v>
      </c>
      <c r="F701" s="43" t="str">
        <f>IFERROR(__xludf.DUMMYFUNCTION("let(row, match($B701&amp;if($C701&lt;&gt;"""","" [""&amp;$C701&amp;""]"",""""),index(nebulae,,2),0),join("","",iferror(round(index(nebulae,row,5)/2,3),1),iferror(round(index(nebulae,row,6)/2,3),1),0))"),"1,1,0")</f>
        <v>1,1,0</v>
      </c>
      <c r="G701" s="44" t="s">
        <v>2460</v>
      </c>
      <c r="H701" s="45">
        <f t="array" ref="H701">let(systemId,match(A701,index(systems,0,1),),refSystemId,match($H$1,index(systems,0,1),),x,index(systems,systemId,3),y,index(systems,systemId,4),refX,index(systems,refSystemId,3),refY,index(systems,refSystemId,4),round(sqrt((x-refX)^2+(y-refY)^2),3))</f>
        <v>517.606</v>
      </c>
      <c r="I701" s="41"/>
      <c r="J701" s="41"/>
      <c r="K701" s="41"/>
      <c r="L701" s="41"/>
      <c r="M701" s="41"/>
      <c r="N701" s="28" t="s">
        <v>953</v>
      </c>
      <c r="O701" s="48" t="s">
        <v>659</v>
      </c>
      <c r="P701" s="48" t="s">
        <v>659</v>
      </c>
      <c r="Q701" s="48" t="s">
        <v>659</v>
      </c>
      <c r="R701" s="48" t="s">
        <v>659</v>
      </c>
      <c r="S701" s="48" t="s">
        <v>659</v>
      </c>
      <c r="T701" s="48" t="s">
        <v>659</v>
      </c>
      <c r="U701" s="48" t="s">
        <v>659</v>
      </c>
      <c r="V701" s="48" t="s">
        <v>659</v>
      </c>
      <c r="W701" s="48" t="s">
        <v>659</v>
      </c>
      <c r="X701" s="48" t="s">
        <v>659</v>
      </c>
      <c r="Y701" s="48" t="s">
        <v>660</v>
      </c>
      <c r="Z701" s="48" t="s">
        <v>660</v>
      </c>
      <c r="AA701" s="48" t="s">
        <v>661</v>
      </c>
      <c r="AB701" s="52" t="s">
        <v>661</v>
      </c>
      <c r="AC701" s="52" t="s">
        <v>661</v>
      </c>
      <c r="AD701" s="52" t="s">
        <v>661</v>
      </c>
      <c r="AE701" s="52" t="s">
        <v>661</v>
      </c>
      <c r="AF701" s="52" t="s">
        <v>661</v>
      </c>
      <c r="AG701" s="52" t="s">
        <v>661</v>
      </c>
      <c r="AH701" s="52" t="s">
        <v>661</v>
      </c>
      <c r="AI701" s="52" t="s">
        <v>661</v>
      </c>
      <c r="AJ701" s="52" t="s">
        <v>661</v>
      </c>
      <c r="AK701" s="52" t="s">
        <v>661</v>
      </c>
      <c r="AL701" s="52" t="s">
        <v>661</v>
      </c>
      <c r="AM701" s="52" t="s">
        <v>661</v>
      </c>
      <c r="AN701" s="52" t="s">
        <v>661</v>
      </c>
      <c r="AO701" s="52" t="s">
        <v>660</v>
      </c>
      <c r="AP701" s="52" t="s">
        <v>660</v>
      </c>
      <c r="AQ701" s="52" t="s">
        <v>1221</v>
      </c>
      <c r="AR701" s="52" t="s">
        <v>1222</v>
      </c>
      <c r="AS701" s="52" t="s">
        <v>662</v>
      </c>
      <c r="AT701" s="52" t="s">
        <v>418</v>
      </c>
      <c r="AU701" s="52" t="s">
        <v>418</v>
      </c>
      <c r="AV701" s="48" t="s">
        <v>418</v>
      </c>
      <c r="AW701" s="48" t="s">
        <v>418</v>
      </c>
      <c r="AX701" s="48" t="s">
        <v>418</v>
      </c>
      <c r="AY701" s="48" t="s">
        <v>418</v>
      </c>
      <c r="AZ701" s="51" t="s">
        <v>418</v>
      </c>
    </row>
    <row r="702" ht="15.75" customHeight="1">
      <c r="A702" s="40">
        <v>3020.0</v>
      </c>
      <c r="B702" s="28" t="s">
        <v>2461</v>
      </c>
      <c r="C702" s="41"/>
      <c r="D702" s="42">
        <f t="array" ref="D702">index(systems,match($A702,INDEX(systems,0,1),),3)</f>
        <v>321.685</v>
      </c>
      <c r="E702" s="42">
        <f t="array" ref="E702">index(systems,match($A702,INDEX(systems,0,1),),4)</f>
        <v>1044.936</v>
      </c>
      <c r="F702" s="43" t="str">
        <f>IFERROR(__xludf.DUMMYFUNCTION("let(row, match($B702&amp;if($C702&lt;&gt;"""","" [""&amp;$C702&amp;""]"",""""),index(nebulae,,2),0),join("","",iferror(round(index(nebulae,row,5)/2,3),1),iferror(round(index(nebulae,row,6)/2,3),1),0))"),"1,1,0")</f>
        <v>1,1,0</v>
      </c>
      <c r="G702" s="44" t="s">
        <v>2462</v>
      </c>
      <c r="H702" s="45">
        <f t="array" ref="H702">let(systemId,match(A702,index(systems,0,1),),refSystemId,match($H$1,index(systems,0,1),),x,index(systems,systemId,3),y,index(systems,systemId,4),refX,index(systems,refSystemId,3),refY,index(systems,refSystemId,4),round(sqrt((x-refX)^2+(y-refY)^2),3))</f>
        <v>1093.331</v>
      </c>
      <c r="I702" s="55"/>
      <c r="J702" s="55"/>
      <c r="K702" s="55"/>
      <c r="L702" s="55"/>
      <c r="M702" s="55"/>
      <c r="N702" s="55"/>
      <c r="O702" s="55"/>
      <c r="P702" s="56" t="s">
        <v>408</v>
      </c>
      <c r="Q702" s="56" t="s">
        <v>408</v>
      </c>
      <c r="R702" s="56" t="s">
        <v>408</v>
      </c>
      <c r="S702" s="56" t="s">
        <v>408</v>
      </c>
      <c r="T702" s="56" t="s">
        <v>408</v>
      </c>
      <c r="U702" s="56" t="s">
        <v>408</v>
      </c>
      <c r="V702" s="56" t="s">
        <v>408</v>
      </c>
      <c r="W702" s="56" t="s">
        <v>408</v>
      </c>
      <c r="X702" s="56" t="s">
        <v>408</v>
      </c>
      <c r="Y702" s="56" t="s">
        <v>408</v>
      </c>
      <c r="Z702" s="56" t="s">
        <v>408</v>
      </c>
      <c r="AA702" s="56" t="s">
        <v>408</v>
      </c>
      <c r="AB702" s="52" t="s">
        <v>1462</v>
      </c>
      <c r="AC702" s="52" t="s">
        <v>1462</v>
      </c>
      <c r="AD702" s="52" t="s">
        <v>1462</v>
      </c>
      <c r="AE702" s="52" t="s">
        <v>1462</v>
      </c>
      <c r="AF702" s="52" t="s">
        <v>1462</v>
      </c>
      <c r="AG702" s="52" t="s">
        <v>1462</v>
      </c>
      <c r="AH702" s="52" t="s">
        <v>1462</v>
      </c>
      <c r="AI702" s="52" t="s">
        <v>1462</v>
      </c>
      <c r="AJ702" s="52" t="s">
        <v>1462</v>
      </c>
      <c r="AK702" s="52" t="s">
        <v>1462</v>
      </c>
      <c r="AL702" s="52" t="s">
        <v>1462</v>
      </c>
      <c r="AM702" s="52" t="s">
        <v>1462</v>
      </c>
      <c r="AN702" s="52" t="s">
        <v>1316</v>
      </c>
      <c r="AO702" s="49" t="s">
        <v>1316</v>
      </c>
      <c r="AP702" s="52" t="s">
        <v>1316</v>
      </c>
      <c r="AQ702" s="56" t="s">
        <v>422</v>
      </c>
      <c r="AR702" s="56" t="s">
        <v>422</v>
      </c>
      <c r="AS702" s="56" t="s">
        <v>422</v>
      </c>
      <c r="AT702" s="56" t="s">
        <v>422</v>
      </c>
      <c r="AU702" s="51" t="s">
        <v>422</v>
      </c>
      <c r="AV702" s="55"/>
      <c r="AW702" s="55"/>
      <c r="AX702" s="55"/>
      <c r="AY702" s="55"/>
      <c r="AZ702" s="55"/>
    </row>
    <row r="703" ht="15.75" customHeight="1">
      <c r="A703" s="40">
        <v>632.0</v>
      </c>
      <c r="B703" s="28" t="s">
        <v>2463</v>
      </c>
      <c r="C703" s="41"/>
      <c r="D703" s="42">
        <f t="array" ref="D703">index(systems,match($A703,INDEX(systems,0,1),),3)</f>
        <v>544.081</v>
      </c>
      <c r="E703" s="42">
        <f t="array" ref="E703">index(systems,match($A703,INDEX(systems,0,1),),4)</f>
        <v>240.757</v>
      </c>
      <c r="F703" s="43" t="str">
        <f>IFERROR(__xludf.DUMMYFUNCTION("let(row, match($B703&amp;if($C703&lt;&gt;"""","" [""&amp;$C703&amp;""]"",""""),index(nebulae,,2),0),join("","",iferror(round(index(nebulae,row,5)/2,3),1),iferror(round(index(nebulae,row,6)/2,3),1),0))"),"1,1,0")</f>
        <v>1,1,0</v>
      </c>
      <c r="G703" s="44" t="s">
        <v>2464</v>
      </c>
      <c r="H703" s="45">
        <f t="array" ref="H703">let(systemId,match(A703,index(systems,0,1),),refSystemId,match($H$1,index(systems,0,1),),x,index(systems,systemId,3),y,index(systems,systemId,4),refX,index(systems,refSystemId,3),refY,index(systems,refSystemId,4),round(sqrt((x-refX)^2+(y-refY)^2),3))</f>
        <v>594.969</v>
      </c>
      <c r="I703" s="28" t="s">
        <v>408</v>
      </c>
      <c r="J703" s="28" t="s">
        <v>408</v>
      </c>
      <c r="K703" s="28" t="s">
        <v>408</v>
      </c>
      <c r="L703" s="28" t="s">
        <v>408</v>
      </c>
      <c r="M703" s="28" t="s">
        <v>408</v>
      </c>
      <c r="N703" s="28" t="s">
        <v>408</v>
      </c>
      <c r="O703" s="41"/>
      <c r="P703" s="48" t="s">
        <v>1557</v>
      </c>
      <c r="Q703" s="48" t="s">
        <v>1557</v>
      </c>
      <c r="R703" s="48" t="s">
        <v>1557</v>
      </c>
      <c r="S703" s="48" t="s">
        <v>1557</v>
      </c>
      <c r="T703" s="48" t="s">
        <v>1557</v>
      </c>
      <c r="U703" s="48" t="s">
        <v>422</v>
      </c>
      <c r="V703" s="48" t="s">
        <v>422</v>
      </c>
      <c r="W703" s="48" t="s">
        <v>422</v>
      </c>
      <c r="X703" s="48" t="s">
        <v>422</v>
      </c>
      <c r="Y703" s="48" t="s">
        <v>422</v>
      </c>
      <c r="Z703" s="48" t="s">
        <v>422</v>
      </c>
      <c r="AA703" s="48" t="s">
        <v>422</v>
      </c>
      <c r="AB703" s="48" t="s">
        <v>422</v>
      </c>
      <c r="AC703" s="48" t="s">
        <v>422</v>
      </c>
      <c r="AD703" s="48" t="s">
        <v>422</v>
      </c>
      <c r="AE703" s="48" t="s">
        <v>422</v>
      </c>
      <c r="AF703" s="48" t="s">
        <v>422</v>
      </c>
      <c r="AG703" s="48" t="s">
        <v>422</v>
      </c>
      <c r="AH703" s="48" t="s">
        <v>422</v>
      </c>
      <c r="AI703" s="48" t="s">
        <v>422</v>
      </c>
      <c r="AJ703" s="48" t="s">
        <v>422</v>
      </c>
      <c r="AK703" s="48" t="s">
        <v>422</v>
      </c>
      <c r="AL703" s="48" t="s">
        <v>422</v>
      </c>
      <c r="AM703" s="48" t="s">
        <v>422</v>
      </c>
      <c r="AN703" s="48" t="s">
        <v>422</v>
      </c>
      <c r="AO703" s="48" t="s">
        <v>422</v>
      </c>
      <c r="AP703" s="48" t="s">
        <v>422</v>
      </c>
      <c r="AQ703" s="48" t="s">
        <v>422</v>
      </c>
      <c r="AR703" s="48" t="s">
        <v>422</v>
      </c>
      <c r="AS703" s="48" t="s">
        <v>422</v>
      </c>
      <c r="AT703" s="48" t="s">
        <v>422</v>
      </c>
      <c r="AU703" s="48" t="s">
        <v>422</v>
      </c>
      <c r="AV703" s="48" t="s">
        <v>422</v>
      </c>
      <c r="AW703" s="48" t="s">
        <v>422</v>
      </c>
      <c r="AX703" s="48" t="s">
        <v>422</v>
      </c>
      <c r="AY703" s="48" t="s">
        <v>422</v>
      </c>
      <c r="AZ703" s="50" t="s">
        <v>1558</v>
      </c>
    </row>
    <row r="704" ht="15.75" customHeight="1">
      <c r="A704" s="40">
        <v>633.0</v>
      </c>
      <c r="B704" s="28" t="s">
        <v>2465</v>
      </c>
      <c r="C704" s="41"/>
      <c r="D704" s="42">
        <f t="array" ref="D704">index(systems,match($A704,INDEX(systems,0,1),),3)</f>
        <v>207.037</v>
      </c>
      <c r="E704" s="42">
        <f t="array" ref="E704">index(systems,match($A704,INDEX(systems,0,1),),4)</f>
        <v>-264.979</v>
      </c>
      <c r="F704" s="43" t="str">
        <f>IFERROR(__xludf.DUMMYFUNCTION("let(row, match($B704&amp;if($C704&lt;&gt;"""","" [""&amp;$C704&amp;""]"",""""),index(nebulae,,2),0),join("","",iferror(round(index(nebulae,row,5)/2,3),1),iferror(round(index(nebulae,row,6)/2,3),1),0))"),"1,1,0")</f>
        <v>1,1,0</v>
      </c>
      <c r="G704" s="44" t="s">
        <v>2466</v>
      </c>
      <c r="H704" s="45">
        <f t="array" ref="H704">let(systemId,match(A704,index(systems,0,1),),refSystemId,match($H$1,index(systems,0,1),),x,index(systems,systemId,3),y,index(systems,systemId,4),refX,index(systems,refSystemId,3),refY,index(systems,refSystemId,4),round(sqrt((x-refX)^2+(y-refY)^2),3))</f>
        <v>336.271</v>
      </c>
      <c r="I704" s="47" t="s">
        <v>408</v>
      </c>
      <c r="J704" s="47" t="s">
        <v>408</v>
      </c>
      <c r="K704" s="47" t="s">
        <v>408</v>
      </c>
      <c r="L704" s="47" t="s">
        <v>408</v>
      </c>
      <c r="M704" s="47" t="s">
        <v>408</v>
      </c>
      <c r="N704" s="28" t="s">
        <v>408</v>
      </c>
      <c r="O704" s="41"/>
      <c r="P704" s="48" t="s">
        <v>491</v>
      </c>
      <c r="Q704" s="48" t="s">
        <v>491</v>
      </c>
      <c r="R704" s="48" t="s">
        <v>491</v>
      </c>
      <c r="S704" s="48" t="s">
        <v>491</v>
      </c>
      <c r="T704" s="48" t="s">
        <v>491</v>
      </c>
      <c r="U704" s="48" t="s">
        <v>1013</v>
      </c>
      <c r="V704" s="48" t="s">
        <v>1013</v>
      </c>
      <c r="W704" s="48" t="s">
        <v>1013</v>
      </c>
      <c r="X704" s="48" t="s">
        <v>1013</v>
      </c>
      <c r="Y704" s="48" t="s">
        <v>1669</v>
      </c>
      <c r="Z704" s="48" t="s">
        <v>1669</v>
      </c>
      <c r="AA704" s="48" t="s">
        <v>1670</v>
      </c>
      <c r="AB704" s="48" t="s">
        <v>1670</v>
      </c>
      <c r="AC704" s="48" t="s">
        <v>1670</v>
      </c>
      <c r="AD704" s="48" t="s">
        <v>1670</v>
      </c>
      <c r="AE704" s="48" t="s">
        <v>1670</v>
      </c>
      <c r="AF704" s="48" t="s">
        <v>1670</v>
      </c>
      <c r="AG704" s="48" t="s">
        <v>1670</v>
      </c>
      <c r="AH704" s="48" t="s">
        <v>1670</v>
      </c>
      <c r="AI704" s="48" t="s">
        <v>1670</v>
      </c>
      <c r="AJ704" s="48" t="s">
        <v>1670</v>
      </c>
      <c r="AK704" s="48" t="s">
        <v>1670</v>
      </c>
      <c r="AL704" s="48" t="s">
        <v>1670</v>
      </c>
      <c r="AM704" s="48" t="s">
        <v>1670</v>
      </c>
      <c r="AN704" s="48" t="s">
        <v>1670</v>
      </c>
      <c r="AO704" s="48" t="s">
        <v>1669</v>
      </c>
      <c r="AP704" s="48" t="s">
        <v>1669</v>
      </c>
      <c r="AQ704" s="48" t="s">
        <v>1669</v>
      </c>
      <c r="AR704" s="48" t="s">
        <v>1669</v>
      </c>
      <c r="AS704" s="48" t="s">
        <v>1669</v>
      </c>
      <c r="AT704" s="48" t="s">
        <v>1669</v>
      </c>
      <c r="AU704" s="48" t="s">
        <v>1669</v>
      </c>
      <c r="AV704" s="48" t="s">
        <v>1669</v>
      </c>
      <c r="AW704" s="48" t="s">
        <v>1669</v>
      </c>
      <c r="AX704" s="48" t="s">
        <v>617</v>
      </c>
      <c r="AY704" s="48" t="s">
        <v>1327</v>
      </c>
      <c r="AZ704" s="28" t="s">
        <v>1327</v>
      </c>
    </row>
    <row r="705" ht="15.75" customHeight="1">
      <c r="A705" s="40">
        <v>634.0</v>
      </c>
      <c r="B705" s="28" t="s">
        <v>2467</v>
      </c>
      <c r="C705" s="41"/>
      <c r="D705" s="42">
        <f t="array" ref="D705">index(systems,match($A705,INDEX(systems,0,1),),3)</f>
        <v>-154.031</v>
      </c>
      <c r="E705" s="42">
        <f t="array" ref="E705">index(systems,match($A705,INDEX(systems,0,1),),4)</f>
        <v>201.831</v>
      </c>
      <c r="F705" s="43" t="str">
        <f>IFERROR(__xludf.DUMMYFUNCTION("let(row, match($B705&amp;if($C705&lt;&gt;"""","" [""&amp;$C705&amp;""]"",""""),index(nebulae,,2),0),join("","",iferror(round(index(nebulae,row,5)/2,3),1),iferror(round(index(nebulae,row,6)/2,3),1),0))"),"1,1,0")</f>
        <v>1,1,0</v>
      </c>
      <c r="G705" s="44" t="s">
        <v>2468</v>
      </c>
      <c r="H705" s="45">
        <f t="array" ref="H705">let(systemId,match(A705,index(systems,0,1),),refSystemId,match($H$1,index(systems,0,1),),x,index(systems,systemId,3),y,index(systems,systemId,4),refX,index(systems,refSystemId,3),refY,index(systems,refSystemId,4),round(sqrt((x-refX)^2+(y-refY)^2),3))</f>
        <v>253.892</v>
      </c>
      <c r="I705" s="41"/>
      <c r="J705" s="41"/>
      <c r="K705" s="41"/>
      <c r="L705" s="28" t="s">
        <v>863</v>
      </c>
      <c r="M705" s="48" t="s">
        <v>712</v>
      </c>
      <c r="N705" s="28" t="s">
        <v>864</v>
      </c>
      <c r="O705" s="48" t="s">
        <v>864</v>
      </c>
      <c r="P705" s="48" t="s">
        <v>864</v>
      </c>
      <c r="Q705" s="48" t="s">
        <v>864</v>
      </c>
      <c r="R705" s="48" t="s">
        <v>864</v>
      </c>
      <c r="S705" s="48" t="s">
        <v>864</v>
      </c>
      <c r="T705" s="48" t="s">
        <v>864</v>
      </c>
      <c r="U705" s="48" t="s">
        <v>864</v>
      </c>
      <c r="V705" s="48" t="s">
        <v>864</v>
      </c>
      <c r="W705" s="48" t="s">
        <v>864</v>
      </c>
      <c r="X705" s="48" t="s">
        <v>864</v>
      </c>
      <c r="Y705" s="48" t="s">
        <v>864</v>
      </c>
      <c r="Z705" s="48" t="s">
        <v>864</v>
      </c>
      <c r="AA705" s="48" t="s">
        <v>1160</v>
      </c>
      <c r="AB705" s="48" t="s">
        <v>1160</v>
      </c>
      <c r="AC705" s="48" t="s">
        <v>1160</v>
      </c>
      <c r="AD705" s="48" t="s">
        <v>1160</v>
      </c>
      <c r="AE705" s="48" t="s">
        <v>1160</v>
      </c>
      <c r="AF705" s="48" t="s">
        <v>1160</v>
      </c>
      <c r="AG705" s="48" t="s">
        <v>1160</v>
      </c>
      <c r="AH705" s="48" t="s">
        <v>1161</v>
      </c>
      <c r="AI705" s="48" t="s">
        <v>789</v>
      </c>
      <c r="AJ705" s="48" t="s">
        <v>789</v>
      </c>
      <c r="AK705" s="48" t="s">
        <v>789</v>
      </c>
      <c r="AL705" s="48" t="s">
        <v>789</v>
      </c>
      <c r="AM705" s="48" t="s">
        <v>789</v>
      </c>
      <c r="AN705" s="48" t="s">
        <v>789</v>
      </c>
      <c r="AO705" s="48" t="s">
        <v>789</v>
      </c>
      <c r="AP705" s="48" t="s">
        <v>789</v>
      </c>
      <c r="AQ705" s="48" t="s">
        <v>789</v>
      </c>
      <c r="AR705" s="48" t="s">
        <v>789</v>
      </c>
      <c r="AS705" s="48" t="s">
        <v>789</v>
      </c>
      <c r="AT705" s="48" t="s">
        <v>530</v>
      </c>
      <c r="AU705" s="48" t="s">
        <v>530</v>
      </c>
      <c r="AV705" s="48" t="s">
        <v>415</v>
      </c>
      <c r="AW705" s="48" t="s">
        <v>415</v>
      </c>
      <c r="AX705" s="48" t="s">
        <v>415</v>
      </c>
      <c r="AY705" s="48" t="s">
        <v>415</v>
      </c>
      <c r="AZ705" s="51" t="s">
        <v>415</v>
      </c>
    </row>
    <row r="706" ht="15.75" customHeight="1">
      <c r="A706" s="40">
        <v>635.0</v>
      </c>
      <c r="B706" s="28" t="s">
        <v>2469</v>
      </c>
      <c r="C706" s="41"/>
      <c r="D706" s="42">
        <f t="array" ref="D706">index(systems,match($A706,INDEX(systems,0,1),),3)</f>
        <v>-330.364</v>
      </c>
      <c r="E706" s="42">
        <f t="array" ref="E706">index(systems,match($A706,INDEX(systems,0,1),),4)</f>
        <v>-119.181</v>
      </c>
      <c r="F706" s="43" t="str">
        <f>IFERROR(__xludf.DUMMYFUNCTION("let(row, match($B706&amp;if($C706&lt;&gt;"""","" [""&amp;$C706&amp;""]"",""""),index(nebulae,,2),0),join("","",iferror(round(index(nebulae,row,5)/2,3),1),iferror(round(index(nebulae,row,6)/2,3),1),0))"),"1,1,0")</f>
        <v>1,1,0</v>
      </c>
      <c r="G706" s="44" t="s">
        <v>2470</v>
      </c>
      <c r="H706" s="45">
        <f t="array" ref="H706">let(systemId,match(A706,index(systems,0,1),),refSystemId,match($H$1,index(systems,0,1),),x,index(systems,systemId,3),y,index(systems,systemId,4),refX,index(systems,refSystemId,3),refY,index(systems,refSystemId,4),round(sqrt((x-refX)^2+(y-refY)^2),3))</f>
        <v>351.204</v>
      </c>
      <c r="I706" s="46" t="s">
        <v>408</v>
      </c>
      <c r="J706" s="46" t="s">
        <v>408</v>
      </c>
      <c r="K706" s="46" t="s">
        <v>408</v>
      </c>
      <c r="L706" s="46" t="s">
        <v>408</v>
      </c>
      <c r="M706" s="46" t="s">
        <v>408</v>
      </c>
      <c r="N706" s="28" t="s">
        <v>408</v>
      </c>
      <c r="O706" s="41"/>
      <c r="P706" s="48" t="s">
        <v>560</v>
      </c>
      <c r="Q706" s="48" t="s">
        <v>560</v>
      </c>
      <c r="R706" s="48" t="s">
        <v>560</v>
      </c>
      <c r="S706" s="48" t="s">
        <v>560</v>
      </c>
      <c r="T706" s="48" t="s">
        <v>560</v>
      </c>
      <c r="U706" s="48" t="s">
        <v>560</v>
      </c>
      <c r="V706" s="48" t="s">
        <v>560</v>
      </c>
      <c r="W706" s="48" t="s">
        <v>560</v>
      </c>
      <c r="X706" s="48" t="s">
        <v>560</v>
      </c>
      <c r="Y706" s="48" t="s">
        <v>560</v>
      </c>
      <c r="Z706" s="48" t="s">
        <v>560</v>
      </c>
      <c r="AA706" s="48" t="s">
        <v>560</v>
      </c>
      <c r="AB706" s="48" t="s">
        <v>560</v>
      </c>
      <c r="AC706" s="48" t="s">
        <v>560</v>
      </c>
      <c r="AD706" s="48" t="s">
        <v>560</v>
      </c>
      <c r="AE706" s="48" t="s">
        <v>560</v>
      </c>
      <c r="AF706" s="48" t="s">
        <v>560</v>
      </c>
      <c r="AG706" s="48" t="s">
        <v>560</v>
      </c>
      <c r="AH706" s="48" t="s">
        <v>560</v>
      </c>
      <c r="AI706" s="48" t="s">
        <v>560</v>
      </c>
      <c r="AJ706" s="48" t="s">
        <v>560</v>
      </c>
      <c r="AK706" s="48" t="s">
        <v>560</v>
      </c>
      <c r="AL706" s="48" t="s">
        <v>560</v>
      </c>
      <c r="AM706" s="48" t="s">
        <v>560</v>
      </c>
      <c r="AN706" s="48" t="s">
        <v>560</v>
      </c>
      <c r="AO706" s="48" t="s">
        <v>560</v>
      </c>
      <c r="AP706" s="48" t="s">
        <v>560</v>
      </c>
      <c r="AQ706" s="48" t="s">
        <v>560</v>
      </c>
      <c r="AR706" s="48" t="s">
        <v>879</v>
      </c>
      <c r="AS706" s="48" t="s">
        <v>879</v>
      </c>
      <c r="AT706" s="48" t="s">
        <v>879</v>
      </c>
      <c r="AU706" s="48" t="s">
        <v>879</v>
      </c>
      <c r="AV706" s="48" t="s">
        <v>879</v>
      </c>
      <c r="AW706" s="48" t="s">
        <v>879</v>
      </c>
      <c r="AX706" s="48" t="s">
        <v>487</v>
      </c>
      <c r="AY706" s="48" t="s">
        <v>487</v>
      </c>
      <c r="AZ706" s="51" t="s">
        <v>487</v>
      </c>
    </row>
    <row r="707" ht="15.75" customHeight="1">
      <c r="A707" s="40">
        <v>636.0</v>
      </c>
      <c r="B707" s="28" t="s">
        <v>2471</v>
      </c>
      <c r="C707" s="41"/>
      <c r="D707" s="42">
        <f t="array" ref="D707">index(systems,match($A707,INDEX(systems,0,1),),3)</f>
        <v>-51.456</v>
      </c>
      <c r="E707" s="42">
        <f t="array" ref="E707">index(systems,match($A707,INDEX(systems,0,1),),4)</f>
        <v>-348.632</v>
      </c>
      <c r="F707" s="43" t="str">
        <f>IFERROR(__xludf.DUMMYFUNCTION("let(row, match($B707&amp;if($C707&lt;&gt;"""","" [""&amp;$C707&amp;""]"",""""),index(nebulae,,2),0),join("","",iferror(round(index(nebulae,row,5)/2,3),1),iferror(round(index(nebulae,row,6)/2,3),1),0))"),"1,1,0")</f>
        <v>1,1,0</v>
      </c>
      <c r="G707" s="44" t="s">
        <v>2472</v>
      </c>
      <c r="H707" s="45">
        <f t="array" ref="H707">let(systemId,match(A707,index(systems,0,1),),refSystemId,match($H$1,index(systems,0,1),),x,index(systems,systemId,3),y,index(systems,systemId,4),refX,index(systems,refSystemId,3),refY,index(systems,refSystemId,4),round(sqrt((x-refX)^2+(y-refY)^2),3))</f>
        <v>352.409</v>
      </c>
      <c r="I707" s="28" t="s">
        <v>408</v>
      </c>
      <c r="J707" s="28" t="s">
        <v>408</v>
      </c>
      <c r="K707" s="28" t="s">
        <v>408</v>
      </c>
      <c r="L707" s="28" t="s">
        <v>408</v>
      </c>
      <c r="M707" s="28" t="s">
        <v>408</v>
      </c>
      <c r="N707" s="28" t="s">
        <v>408</v>
      </c>
      <c r="O707" s="41"/>
      <c r="P707" s="48" t="s">
        <v>1105</v>
      </c>
      <c r="Q707" s="48" t="s">
        <v>1105</v>
      </c>
      <c r="R707" s="48" t="s">
        <v>1105</v>
      </c>
      <c r="S707" s="48" t="s">
        <v>1105</v>
      </c>
      <c r="T707" s="48" t="s">
        <v>1105</v>
      </c>
      <c r="U707" s="48" t="s">
        <v>1105</v>
      </c>
      <c r="V707" s="48" t="s">
        <v>1105</v>
      </c>
      <c r="W707" s="48" t="s">
        <v>1105</v>
      </c>
      <c r="X707" s="48" t="s">
        <v>1110</v>
      </c>
      <c r="Y707" s="48" t="s">
        <v>1110</v>
      </c>
      <c r="Z707" s="48" t="s">
        <v>969</v>
      </c>
      <c r="AA707" s="48" t="s">
        <v>1110</v>
      </c>
      <c r="AB707" s="48" t="s">
        <v>1110</v>
      </c>
      <c r="AC707" s="48" t="s">
        <v>1110</v>
      </c>
      <c r="AD707" s="48" t="s">
        <v>1110</v>
      </c>
      <c r="AE707" s="48" t="s">
        <v>1110</v>
      </c>
      <c r="AF707" s="48" t="s">
        <v>1110</v>
      </c>
      <c r="AG707" s="48" t="s">
        <v>1110</v>
      </c>
      <c r="AH707" s="48" t="s">
        <v>1110</v>
      </c>
      <c r="AI707" s="48" t="s">
        <v>1110</v>
      </c>
      <c r="AJ707" s="48" t="s">
        <v>1110</v>
      </c>
      <c r="AK707" s="48" t="s">
        <v>1110</v>
      </c>
      <c r="AL707" s="48" t="s">
        <v>1110</v>
      </c>
      <c r="AM707" s="48" t="s">
        <v>1110</v>
      </c>
      <c r="AN707" s="48" t="s">
        <v>1110</v>
      </c>
      <c r="AO707" s="48" t="s">
        <v>1110</v>
      </c>
      <c r="AP707" s="48" t="s">
        <v>1110</v>
      </c>
      <c r="AQ707" s="48" t="s">
        <v>969</v>
      </c>
      <c r="AR707" s="48" t="s">
        <v>969</v>
      </c>
      <c r="AS707" s="48" t="s">
        <v>969</v>
      </c>
      <c r="AT707" s="48" t="s">
        <v>969</v>
      </c>
      <c r="AU707" s="48" t="s">
        <v>969</v>
      </c>
      <c r="AV707" s="48" t="s">
        <v>969</v>
      </c>
      <c r="AW707" s="48" t="s">
        <v>969</v>
      </c>
      <c r="AX707" s="48" t="s">
        <v>969</v>
      </c>
      <c r="AY707" s="48" t="s">
        <v>969</v>
      </c>
      <c r="AZ707" s="51" t="s">
        <v>969</v>
      </c>
    </row>
    <row r="708" ht="15.75" customHeight="1">
      <c r="A708" s="40">
        <v>637.0</v>
      </c>
      <c r="B708" s="28" t="s">
        <v>2473</v>
      </c>
      <c r="C708" s="28" t="s">
        <v>2474</v>
      </c>
      <c r="D708" s="42">
        <f t="array" ref="D708">index(systems,match($A708,INDEX(systems,0,1),),3)</f>
        <v>173.189</v>
      </c>
      <c r="E708" s="42">
        <f t="array" ref="E708">index(systems,match($A708,INDEX(systems,0,1),),4)</f>
        <v>66.905</v>
      </c>
      <c r="F708" s="43" t="str">
        <f>IFERROR(__xludf.DUMMYFUNCTION("let(row, match($B708&amp;if($C708&lt;&gt;"""","" [""&amp;$C708&amp;""]"",""""),index(nebulae,,2),0),join("","",iferror(round(index(nebulae,row,5)/2,3),1),iferror(round(index(nebulae,row,6)/2,3),1),0))"),"1,1,0")</f>
        <v>1,1,0</v>
      </c>
      <c r="G708" s="44" t="s">
        <v>2475</v>
      </c>
      <c r="H708" s="45">
        <f t="array" ref="H708">let(systemId,match(A708,index(systems,0,1),),refSystemId,match($H$1,index(systems,0,1),),x,index(systems,systemId,3),y,index(systems,systemId,4),refX,index(systems,refSystemId,3),refY,index(systems,refSystemId,4),round(sqrt((x-refX)^2+(y-refY)^2),3))</f>
        <v>185.663</v>
      </c>
      <c r="I708" s="53"/>
      <c r="J708" s="53"/>
      <c r="K708" s="46" t="s">
        <v>418</v>
      </c>
      <c r="L708" s="41"/>
      <c r="M708" s="41"/>
      <c r="N708" s="28" t="s">
        <v>856</v>
      </c>
      <c r="O708" s="48" t="s">
        <v>856</v>
      </c>
      <c r="P708" s="48" t="s">
        <v>856</v>
      </c>
      <c r="Q708" s="48" t="s">
        <v>856</v>
      </c>
      <c r="R708" s="48" t="s">
        <v>856</v>
      </c>
      <c r="S708" s="48" t="s">
        <v>856</v>
      </c>
      <c r="T708" s="48" t="s">
        <v>856</v>
      </c>
      <c r="U708" s="48" t="s">
        <v>773</v>
      </c>
      <c r="V708" s="48" t="s">
        <v>773</v>
      </c>
      <c r="W708" s="48" t="s">
        <v>773</v>
      </c>
      <c r="X708" s="48" t="s">
        <v>773</v>
      </c>
      <c r="Y708" s="48" t="s">
        <v>773</v>
      </c>
      <c r="Z708" s="48" t="s">
        <v>773</v>
      </c>
      <c r="AA708" s="48" t="s">
        <v>773</v>
      </c>
      <c r="AB708" s="48" t="s">
        <v>773</v>
      </c>
      <c r="AC708" s="48" t="s">
        <v>773</v>
      </c>
      <c r="AD708" s="48" t="s">
        <v>773</v>
      </c>
      <c r="AE708" s="48" t="s">
        <v>773</v>
      </c>
      <c r="AF708" s="48" t="s">
        <v>773</v>
      </c>
      <c r="AG708" s="48" t="s">
        <v>773</v>
      </c>
      <c r="AH708" s="48" t="s">
        <v>773</v>
      </c>
      <c r="AI708" s="48" t="s">
        <v>773</v>
      </c>
      <c r="AJ708" s="48" t="s">
        <v>773</v>
      </c>
      <c r="AK708" s="48" t="s">
        <v>773</v>
      </c>
      <c r="AL708" s="48" t="s">
        <v>773</v>
      </c>
      <c r="AM708" s="48" t="s">
        <v>773</v>
      </c>
      <c r="AN708" s="48" t="s">
        <v>773</v>
      </c>
      <c r="AO708" s="48" t="s">
        <v>773</v>
      </c>
      <c r="AP708" s="48" t="s">
        <v>773</v>
      </c>
      <c r="AQ708" s="48" t="s">
        <v>773</v>
      </c>
      <c r="AR708" s="48" t="s">
        <v>773</v>
      </c>
      <c r="AS708" s="48" t="s">
        <v>773</v>
      </c>
      <c r="AT708" s="48" t="s">
        <v>773</v>
      </c>
      <c r="AU708" s="48" t="s">
        <v>773</v>
      </c>
      <c r="AV708" s="48" t="s">
        <v>773</v>
      </c>
      <c r="AW708" s="48" t="s">
        <v>773</v>
      </c>
      <c r="AX708" s="48" t="s">
        <v>773</v>
      </c>
      <c r="AY708" s="48" t="s">
        <v>773</v>
      </c>
      <c r="AZ708" s="28" t="s">
        <v>773</v>
      </c>
    </row>
    <row r="709" ht="15.75" customHeight="1">
      <c r="A709" s="40">
        <v>638.0</v>
      </c>
      <c r="B709" s="28" t="s">
        <v>2476</v>
      </c>
      <c r="C709" s="41"/>
      <c r="D709" s="42">
        <f t="array" ref="D709">index(systems,match($A709,INDEX(systems,0,1),),3)</f>
        <v>-49.375</v>
      </c>
      <c r="E709" s="42">
        <f t="array" ref="E709">index(systems,match($A709,INDEX(systems,0,1),),4)</f>
        <v>283.778</v>
      </c>
      <c r="F709" s="43" t="str">
        <f>IFERROR(__xludf.DUMMYFUNCTION("let(row, match($B709&amp;if($C709&lt;&gt;"""","" [""&amp;$C709&amp;""]"",""""),index(nebulae,,2),0),join("","",iferror(round(index(nebulae,row,5)/2,3),1),iferror(round(index(nebulae,row,6)/2,3),1),0))"),"1,1,0")</f>
        <v>1,1,0</v>
      </c>
      <c r="G709" s="44" t="s">
        <v>2477</v>
      </c>
      <c r="H709" s="45">
        <f t="array" ref="H709">let(systemId,match(A709,index(systems,0,1),),refSystemId,match($H$1,index(systems,0,1),),x,index(systems,systemId,3),y,index(systems,systemId,4),refX,index(systems,refSystemId,3),refY,index(systems,refSystemId,4),round(sqrt((x-refX)^2+(y-refY)^2),3))</f>
        <v>288.041</v>
      </c>
      <c r="I709" s="53"/>
      <c r="J709" s="53"/>
      <c r="K709" s="28" t="s">
        <v>690</v>
      </c>
      <c r="L709" s="46" t="s">
        <v>690</v>
      </c>
      <c r="M709" s="48" t="s">
        <v>691</v>
      </c>
      <c r="N709" s="28" t="s">
        <v>409</v>
      </c>
      <c r="O709" s="48" t="s">
        <v>409</v>
      </c>
      <c r="P709" s="48" t="s">
        <v>409</v>
      </c>
      <c r="Q709" s="48" t="s">
        <v>409</v>
      </c>
      <c r="R709" s="48" t="s">
        <v>409</v>
      </c>
      <c r="S709" s="48" t="s">
        <v>409</v>
      </c>
      <c r="T709" s="48" t="s">
        <v>409</v>
      </c>
      <c r="U709" s="48" t="s">
        <v>409</v>
      </c>
      <c r="V709" s="48" t="s">
        <v>409</v>
      </c>
      <c r="W709" s="48" t="s">
        <v>409</v>
      </c>
      <c r="X709" s="48" t="s">
        <v>409</v>
      </c>
      <c r="Y709" s="48" t="s">
        <v>409</v>
      </c>
      <c r="Z709" s="48" t="s">
        <v>409</v>
      </c>
      <c r="AA709" s="48" t="s">
        <v>1617</v>
      </c>
      <c r="AB709" s="48" t="s">
        <v>1617</v>
      </c>
      <c r="AC709" s="48" t="s">
        <v>1617</v>
      </c>
      <c r="AD709" s="48" t="s">
        <v>1617</v>
      </c>
      <c r="AE709" s="48" t="s">
        <v>1617</v>
      </c>
      <c r="AF709" s="48" t="s">
        <v>1617</v>
      </c>
      <c r="AG709" s="48" t="s">
        <v>849</v>
      </c>
      <c r="AH709" s="48" t="s">
        <v>849</v>
      </c>
      <c r="AI709" s="48" t="s">
        <v>849</v>
      </c>
      <c r="AJ709" s="48" t="s">
        <v>849</v>
      </c>
      <c r="AK709" s="48" t="s">
        <v>849</v>
      </c>
      <c r="AL709" s="48" t="s">
        <v>849</v>
      </c>
      <c r="AM709" s="48" t="s">
        <v>849</v>
      </c>
      <c r="AN709" s="48" t="s">
        <v>849</v>
      </c>
      <c r="AO709" s="48" t="s">
        <v>417</v>
      </c>
      <c r="AP709" s="48" t="s">
        <v>417</v>
      </c>
      <c r="AQ709" s="48" t="s">
        <v>417</v>
      </c>
      <c r="AR709" s="48" t="s">
        <v>417</v>
      </c>
      <c r="AS709" s="48" t="s">
        <v>417</v>
      </c>
      <c r="AT709" s="48" t="s">
        <v>417</v>
      </c>
      <c r="AU709" s="48" t="s">
        <v>417</v>
      </c>
      <c r="AV709" s="48" t="s">
        <v>849</v>
      </c>
      <c r="AW709" s="48" t="s">
        <v>849</v>
      </c>
      <c r="AX709" s="48" t="s">
        <v>850</v>
      </c>
      <c r="AY709" s="48" t="s">
        <v>850</v>
      </c>
      <c r="AZ709" s="28" t="s">
        <v>850</v>
      </c>
    </row>
    <row r="710" ht="15.75" customHeight="1">
      <c r="A710" s="40">
        <v>639.0</v>
      </c>
      <c r="B710" s="28" t="s">
        <v>2478</v>
      </c>
      <c r="C710" s="41"/>
      <c r="D710" s="42">
        <f t="array" ref="D710">index(systems,match($A710,INDEX(systems,0,1),),3)</f>
        <v>-544.644</v>
      </c>
      <c r="E710" s="42">
        <f t="array" ref="E710">index(systems,match($A710,INDEX(systems,0,1),),4)</f>
        <v>355.231</v>
      </c>
      <c r="F710" s="43" t="str">
        <f>IFERROR(__xludf.DUMMYFUNCTION("let(row, match($B710&amp;if($C710&lt;&gt;"""","" [""&amp;$C710&amp;""]"",""""),index(nebulae,,2),0),join("","",iferror(round(index(nebulae,row,5)/2,3),1),iferror(round(index(nebulae,row,6)/2,3),1),0))"),"1,1,0")</f>
        <v>1,1,0</v>
      </c>
      <c r="G710" s="44" t="s">
        <v>2479</v>
      </c>
      <c r="H710" s="45">
        <f t="array" ref="H710">let(systemId,match(A710,index(systems,0,1),),refSystemId,match($H$1,index(systems,0,1),),x,index(systems,systemId,3),y,index(systems,systemId,4),refX,index(systems,refSystemId,3),refY,index(systems,refSystemId,4),round(sqrt((x-refX)^2+(y-refY)^2),3))</f>
        <v>650.251</v>
      </c>
      <c r="I710" s="53"/>
      <c r="J710" s="53"/>
      <c r="K710" s="53"/>
      <c r="L710" s="53"/>
      <c r="M710" s="53"/>
      <c r="N710" s="41"/>
      <c r="O710" s="41"/>
      <c r="P710" s="48" t="s">
        <v>477</v>
      </c>
      <c r="Q710" s="48" t="s">
        <v>477</v>
      </c>
      <c r="R710" s="48" t="s">
        <v>477</v>
      </c>
      <c r="S710" s="48" t="s">
        <v>418</v>
      </c>
      <c r="T710" s="48" t="s">
        <v>418</v>
      </c>
      <c r="U710" s="48" t="s">
        <v>422</v>
      </c>
      <c r="V710" s="48" t="s">
        <v>422</v>
      </c>
      <c r="W710" s="48" t="s">
        <v>422</v>
      </c>
      <c r="X710" s="48" t="s">
        <v>422</v>
      </c>
      <c r="Y710" s="48" t="s">
        <v>422</v>
      </c>
      <c r="Z710" s="48" t="s">
        <v>422</v>
      </c>
      <c r="AA710" s="48" t="s">
        <v>422</v>
      </c>
      <c r="AB710" s="48" t="s">
        <v>422</v>
      </c>
      <c r="AC710" s="48" t="s">
        <v>422</v>
      </c>
      <c r="AD710" s="48" t="s">
        <v>422</v>
      </c>
      <c r="AE710" s="48" t="s">
        <v>422</v>
      </c>
      <c r="AF710" s="48" t="s">
        <v>422</v>
      </c>
      <c r="AG710" s="48" t="s">
        <v>422</v>
      </c>
      <c r="AH710" s="48" t="s">
        <v>422</v>
      </c>
      <c r="AI710" s="48" t="s">
        <v>422</v>
      </c>
      <c r="AJ710" s="48" t="s">
        <v>422</v>
      </c>
      <c r="AK710" s="48" t="s">
        <v>422</v>
      </c>
      <c r="AL710" s="48" t="s">
        <v>422</v>
      </c>
      <c r="AM710" s="48" t="s">
        <v>422</v>
      </c>
      <c r="AN710" s="48" t="s">
        <v>422</v>
      </c>
      <c r="AO710" s="48" t="s">
        <v>422</v>
      </c>
      <c r="AP710" s="48" t="s">
        <v>422</v>
      </c>
      <c r="AQ710" s="48" t="s">
        <v>422</v>
      </c>
      <c r="AR710" s="48" t="s">
        <v>422</v>
      </c>
      <c r="AS710" s="48" t="s">
        <v>422</v>
      </c>
      <c r="AT710" s="48" t="s">
        <v>422</v>
      </c>
      <c r="AU710" s="48" t="s">
        <v>422</v>
      </c>
      <c r="AV710" s="48" t="s">
        <v>422</v>
      </c>
      <c r="AW710" s="48" t="s">
        <v>422</v>
      </c>
      <c r="AX710" s="48" t="s">
        <v>422</v>
      </c>
      <c r="AY710" s="48" t="s">
        <v>422</v>
      </c>
      <c r="AZ710" s="49" t="s">
        <v>422</v>
      </c>
    </row>
    <row r="711" ht="15.75" customHeight="1">
      <c r="A711" s="40">
        <v>2893.0</v>
      </c>
      <c r="B711" s="28" t="s">
        <v>2480</v>
      </c>
      <c r="C711" s="41"/>
      <c r="D711" s="42">
        <f t="array" ref="D711">index(systems,match($A711,INDEX(systems,0,1),),3)</f>
        <v>-7.089</v>
      </c>
      <c r="E711" s="42">
        <f t="array" ref="E711">index(systems,match($A711,INDEX(systems,0,1),),4)</f>
        <v>-500.029</v>
      </c>
      <c r="F711" s="43" t="str">
        <f>IFERROR(__xludf.DUMMYFUNCTION("let(row, match($B711&amp;if($C711&lt;&gt;"""","" [""&amp;$C711&amp;""]"",""""),index(nebulae,,2),0),join("","",iferror(round(index(nebulae,row,5)/2,3),1),iferror(round(index(nebulae,row,6)/2,3),1),0))"),"1,1,0")</f>
        <v>1,1,0</v>
      </c>
      <c r="G711" s="44" t="s">
        <v>2481</v>
      </c>
      <c r="H711" s="45">
        <f t="array" ref="H711">let(systemId,match(A711,index(systems,0,1),),refSystemId,match($H$1,index(systems,0,1),),x,index(systems,systemId,3),y,index(systems,systemId,4),refX,index(systems,refSystemId,3),refY,index(systems,refSystemId,4),round(sqrt((x-refX)^2+(y-refY)^2),3))</f>
        <v>500.079</v>
      </c>
      <c r="I711" s="55"/>
      <c r="J711" s="55"/>
      <c r="K711" s="55"/>
      <c r="L711" s="55"/>
      <c r="M711" s="55"/>
      <c r="N711" s="55"/>
      <c r="O711" s="55"/>
      <c r="P711" s="56" t="s">
        <v>408</v>
      </c>
      <c r="Q711" s="48" t="s">
        <v>408</v>
      </c>
      <c r="R711" s="48" t="s">
        <v>408</v>
      </c>
      <c r="S711" s="48" t="s">
        <v>408</v>
      </c>
      <c r="T711" s="48" t="s">
        <v>408</v>
      </c>
      <c r="U711" s="48" t="s">
        <v>408</v>
      </c>
      <c r="V711" s="48" t="s">
        <v>408</v>
      </c>
      <c r="W711" s="48" t="s">
        <v>408</v>
      </c>
      <c r="X711" s="48" t="s">
        <v>408</v>
      </c>
      <c r="Y711" s="48" t="s">
        <v>408</v>
      </c>
      <c r="Z711" s="56" t="s">
        <v>408</v>
      </c>
      <c r="AA711" s="48" t="s">
        <v>408</v>
      </c>
      <c r="AB711" s="48" t="s">
        <v>408</v>
      </c>
      <c r="AC711" s="48" t="s">
        <v>408</v>
      </c>
      <c r="AD711" s="48" t="s">
        <v>408</v>
      </c>
      <c r="AE711" s="48" t="s">
        <v>408</v>
      </c>
      <c r="AF711" s="48" t="s">
        <v>408</v>
      </c>
      <c r="AG711" s="48" t="s">
        <v>408</v>
      </c>
      <c r="AH711" s="48" t="s">
        <v>2482</v>
      </c>
      <c r="AI711" s="48" t="s">
        <v>2482</v>
      </c>
      <c r="AJ711" s="48" t="s">
        <v>2482</v>
      </c>
      <c r="AK711" s="48" t="s">
        <v>2482</v>
      </c>
      <c r="AL711" s="48" t="s">
        <v>2482</v>
      </c>
      <c r="AM711" s="48" t="s">
        <v>2482</v>
      </c>
      <c r="AN711" s="48" t="s">
        <v>2482</v>
      </c>
      <c r="AO711" s="48" t="s">
        <v>2483</v>
      </c>
      <c r="AP711" s="48" t="s">
        <v>2483</v>
      </c>
      <c r="AQ711" s="48" t="s">
        <v>2483</v>
      </c>
      <c r="AR711" s="48" t="s">
        <v>2483</v>
      </c>
      <c r="AS711" s="52" t="s">
        <v>2483</v>
      </c>
      <c r="AT711" s="52" t="s">
        <v>2483</v>
      </c>
      <c r="AU711" s="52" t="s">
        <v>2483</v>
      </c>
      <c r="AV711" s="48" t="s">
        <v>2483</v>
      </c>
      <c r="AW711" s="48" t="s">
        <v>2483</v>
      </c>
      <c r="AX711" s="48" t="s">
        <v>2483</v>
      </c>
      <c r="AY711" s="48" t="s">
        <v>2483</v>
      </c>
      <c r="AZ711" s="28" t="s">
        <v>2483</v>
      </c>
    </row>
    <row r="712" ht="15.75" customHeight="1">
      <c r="A712" s="40">
        <v>640.0</v>
      </c>
      <c r="B712" s="28" t="s">
        <v>2484</v>
      </c>
      <c r="C712" s="41"/>
      <c r="D712" s="42">
        <f t="array" ref="D712">index(systems,match($A712,INDEX(systems,0,1),),3)</f>
        <v>105.978</v>
      </c>
      <c r="E712" s="42">
        <f t="array" ref="E712">index(systems,match($A712,INDEX(systems,0,1),),4)</f>
        <v>25.03</v>
      </c>
      <c r="F712" s="43" t="str">
        <f>IFERROR(__xludf.DUMMYFUNCTION("let(row, match($B712&amp;if($C712&lt;&gt;"""","" [""&amp;$C712&amp;""]"",""""),index(nebulae,,2),0),join("","",iferror(round(index(nebulae,row,5)/2,3),1),iferror(round(index(nebulae,row,6)/2,3),1),0))"),"1,1,0")</f>
        <v>1,1,0</v>
      </c>
      <c r="G712" s="44" t="s">
        <v>2485</v>
      </c>
      <c r="H712" s="45">
        <f t="array" ref="H712">let(systemId,match(A712,index(systems,0,1),),refSystemId,match($H$1,index(systems,0,1),),x,index(systems,systemId,3),y,index(systems,systemId,4),refX,index(systems,refSystemId,3),refY,index(systems,refSystemId,4),round(sqrt((x-refX)^2+(y-refY)^2),3))</f>
        <v>108.894</v>
      </c>
      <c r="I712" s="41"/>
      <c r="J712" s="41"/>
      <c r="K712" s="28" t="s">
        <v>418</v>
      </c>
      <c r="L712" s="41"/>
      <c r="M712" s="41"/>
      <c r="N712" s="28" t="s">
        <v>647</v>
      </c>
      <c r="O712" s="48" t="s">
        <v>647</v>
      </c>
      <c r="P712" s="48" t="s">
        <v>647</v>
      </c>
      <c r="Q712" s="48" t="s">
        <v>647</v>
      </c>
      <c r="R712" s="48" t="s">
        <v>647</v>
      </c>
      <c r="S712" s="48" t="s">
        <v>647</v>
      </c>
      <c r="T712" s="48" t="s">
        <v>647</v>
      </c>
      <c r="U712" s="48" t="s">
        <v>1079</v>
      </c>
      <c r="V712" s="48" t="s">
        <v>1079</v>
      </c>
      <c r="W712" s="48" t="s">
        <v>1079</v>
      </c>
      <c r="X712" s="48" t="s">
        <v>587</v>
      </c>
      <c r="Y712" s="48" t="s">
        <v>587</v>
      </c>
      <c r="Z712" s="48" t="s">
        <v>587</v>
      </c>
      <c r="AA712" s="48" t="s">
        <v>1065</v>
      </c>
      <c r="AB712" s="48" t="s">
        <v>1065</v>
      </c>
      <c r="AC712" s="48" t="s">
        <v>1065</v>
      </c>
      <c r="AD712" s="48" t="s">
        <v>1065</v>
      </c>
      <c r="AE712" s="48" t="s">
        <v>1065</v>
      </c>
      <c r="AF712" s="48" t="s">
        <v>1065</v>
      </c>
      <c r="AG712" s="48" t="s">
        <v>1065</v>
      </c>
      <c r="AH712" s="48" t="s">
        <v>1065</v>
      </c>
      <c r="AI712" s="48" t="s">
        <v>1065</v>
      </c>
      <c r="AJ712" s="48" t="s">
        <v>1065</v>
      </c>
      <c r="AK712" s="48" t="s">
        <v>1065</v>
      </c>
      <c r="AL712" s="48" t="s">
        <v>1065</v>
      </c>
      <c r="AM712" s="48" t="s">
        <v>1065</v>
      </c>
      <c r="AN712" s="48" t="s">
        <v>1065</v>
      </c>
      <c r="AO712" s="48" t="s">
        <v>1064</v>
      </c>
      <c r="AP712" s="48" t="s">
        <v>1064</v>
      </c>
      <c r="AQ712" s="48" t="s">
        <v>1064</v>
      </c>
      <c r="AR712" s="48" t="s">
        <v>1064</v>
      </c>
      <c r="AS712" s="48" t="s">
        <v>586</v>
      </c>
      <c r="AT712" s="48" t="s">
        <v>586</v>
      </c>
      <c r="AU712" s="48" t="s">
        <v>586</v>
      </c>
      <c r="AV712" s="48" t="s">
        <v>586</v>
      </c>
      <c r="AW712" s="48" t="s">
        <v>418</v>
      </c>
      <c r="AX712" s="52" t="s">
        <v>587</v>
      </c>
      <c r="AY712" s="52" t="s">
        <v>587</v>
      </c>
      <c r="AZ712" s="49" t="s">
        <v>587</v>
      </c>
    </row>
    <row r="713" ht="15.75" customHeight="1">
      <c r="A713" s="40">
        <v>641.0</v>
      </c>
      <c r="B713" s="28" t="s">
        <v>2486</v>
      </c>
      <c r="C713" s="28" t="s">
        <v>2487</v>
      </c>
      <c r="D713" s="42">
        <f t="array" ref="D713">index(systems,match($A713,INDEX(systems,0,1),),3)</f>
        <v>34.29</v>
      </c>
      <c r="E713" s="42">
        <f t="array" ref="E713">index(systems,match($A713,INDEX(systems,0,1),),4)</f>
        <v>-68.578</v>
      </c>
      <c r="F713" s="43" t="str">
        <f>IFERROR(__xludf.DUMMYFUNCTION("let(row, match($B713&amp;if($C713&lt;&gt;"""","" [""&amp;$C713&amp;""]"",""""),index(nebulae,,2),0),join("","",iferror(round(index(nebulae,row,5)/2,3),1),iferror(round(index(nebulae,row,6)/2,3),1),0))"),"1,1,0")</f>
        <v>1,1,0</v>
      </c>
      <c r="G713" s="44" t="s">
        <v>2488</v>
      </c>
      <c r="H713" s="45">
        <f t="array" ref="H713">let(systemId,match(A713,index(systems,0,1),),refSystemId,match($H$1,index(systems,0,1),),x,index(systems,systemId,3),y,index(systems,systemId,4),refX,index(systems,refSystemId,3),refY,index(systems,refSystemId,4),round(sqrt((x-refX)^2+(y-refY)^2),3))</f>
        <v>76.673</v>
      </c>
      <c r="I713" s="28" t="s">
        <v>2489</v>
      </c>
      <c r="J713" s="28" t="s">
        <v>2490</v>
      </c>
      <c r="K713" s="48" t="s">
        <v>2490</v>
      </c>
      <c r="L713" s="28" t="s">
        <v>2490</v>
      </c>
      <c r="M713" s="28" t="s">
        <v>2490</v>
      </c>
      <c r="N713" s="28" t="s">
        <v>541</v>
      </c>
      <c r="O713" s="48" t="s">
        <v>541</v>
      </c>
      <c r="P713" s="48" t="s">
        <v>541</v>
      </c>
      <c r="Q713" s="48" t="s">
        <v>541</v>
      </c>
      <c r="R713" s="48" t="s">
        <v>541</v>
      </c>
      <c r="S713" s="48" t="s">
        <v>541</v>
      </c>
      <c r="T713" s="48" t="s">
        <v>513</v>
      </c>
      <c r="U713" s="48" t="s">
        <v>762</v>
      </c>
      <c r="V713" s="48" t="s">
        <v>762</v>
      </c>
      <c r="W713" s="48" t="s">
        <v>762</v>
      </c>
      <c r="X713" s="48" t="s">
        <v>762</v>
      </c>
      <c r="Y713" s="48" t="s">
        <v>762</v>
      </c>
      <c r="Z713" s="48" t="s">
        <v>763</v>
      </c>
      <c r="AA713" s="48" t="s">
        <v>764</v>
      </c>
      <c r="AB713" s="48" t="s">
        <v>2491</v>
      </c>
      <c r="AC713" s="48" t="s">
        <v>2491</v>
      </c>
      <c r="AD713" s="48" t="s">
        <v>2491</v>
      </c>
      <c r="AE713" s="48" t="s">
        <v>2491</v>
      </c>
      <c r="AF713" s="48" t="s">
        <v>2491</v>
      </c>
      <c r="AG713" s="48" t="s">
        <v>2491</v>
      </c>
      <c r="AH713" s="48" t="s">
        <v>418</v>
      </c>
      <c r="AI713" s="48" t="s">
        <v>418</v>
      </c>
      <c r="AJ713" s="48" t="s">
        <v>418</v>
      </c>
      <c r="AK713" s="48" t="s">
        <v>418</v>
      </c>
      <c r="AL713" s="48" t="s">
        <v>418</v>
      </c>
      <c r="AM713" s="48" t="s">
        <v>418</v>
      </c>
      <c r="AN713" s="48" t="s">
        <v>2492</v>
      </c>
      <c r="AO713" s="48" t="s">
        <v>2492</v>
      </c>
      <c r="AP713" s="48" t="s">
        <v>2492</v>
      </c>
      <c r="AQ713" s="48" t="s">
        <v>2492</v>
      </c>
      <c r="AR713" s="48" t="s">
        <v>2492</v>
      </c>
      <c r="AS713" s="48" t="s">
        <v>2492</v>
      </c>
      <c r="AT713" s="48" t="s">
        <v>2493</v>
      </c>
      <c r="AU713" s="48" t="s">
        <v>2493</v>
      </c>
      <c r="AV713" s="48" t="s">
        <v>2493</v>
      </c>
      <c r="AW713" s="48" t="s">
        <v>2492</v>
      </c>
      <c r="AX713" s="48" t="s">
        <v>513</v>
      </c>
      <c r="AY713" s="48" t="s">
        <v>762</v>
      </c>
      <c r="AZ713" s="28" t="s">
        <v>762</v>
      </c>
    </row>
    <row r="714" ht="15.75" customHeight="1">
      <c r="A714" s="40">
        <v>642.0</v>
      </c>
      <c r="B714" s="28" t="s">
        <v>2494</v>
      </c>
      <c r="C714" s="41"/>
      <c r="D714" s="42">
        <f t="array" ref="D714">index(systems,match($A714,INDEX(systems,0,1),),3)</f>
        <v>156.561</v>
      </c>
      <c r="E714" s="42">
        <f t="array" ref="E714">index(systems,match($A714,INDEX(systems,0,1),),4)</f>
        <v>273.932</v>
      </c>
      <c r="F714" s="43" t="str">
        <f>IFERROR(__xludf.DUMMYFUNCTION("let(row, match($B714&amp;if($C714&lt;&gt;"""","" [""&amp;$C714&amp;""]"",""""),index(nebulae,,2),0),join("","",iferror(round(index(nebulae,row,5)/2,3),1),iferror(round(index(nebulae,row,6)/2,3),1),0))"),"1,1,0")</f>
        <v>1,1,0</v>
      </c>
      <c r="G714" s="44" t="s">
        <v>2495</v>
      </c>
      <c r="H714" s="45">
        <f t="array" ref="H714">let(systemId,match(A714,index(systems,0,1),),refSystemId,match($H$1,index(systems,0,1),),x,index(systems,systemId,3),y,index(systems,systemId,4),refX,index(systems,refSystemId,3),refY,index(systems,refSystemId,4),round(sqrt((x-refX)^2+(y-refY)^2),3))</f>
        <v>315.516</v>
      </c>
      <c r="I714" s="41"/>
      <c r="J714" s="41"/>
      <c r="K714" s="28" t="s">
        <v>418</v>
      </c>
      <c r="L714" s="41"/>
      <c r="M714" s="41"/>
      <c r="N714" s="28" t="s">
        <v>1257</v>
      </c>
      <c r="O714" s="48" t="s">
        <v>1257</v>
      </c>
      <c r="P714" s="48" t="s">
        <v>1257</v>
      </c>
      <c r="Q714" s="48" t="s">
        <v>1257</v>
      </c>
      <c r="R714" s="48" t="s">
        <v>1257</v>
      </c>
      <c r="S714" s="48" t="s">
        <v>1257</v>
      </c>
      <c r="T714" s="48" t="s">
        <v>1257</v>
      </c>
      <c r="U714" s="48" t="s">
        <v>1257</v>
      </c>
      <c r="V714" s="48" t="s">
        <v>1257</v>
      </c>
      <c r="W714" s="48" t="s">
        <v>1257</v>
      </c>
      <c r="X714" s="48" t="s">
        <v>1257</v>
      </c>
      <c r="Y714" s="48" t="s">
        <v>1257</v>
      </c>
      <c r="Z714" s="48" t="s">
        <v>1257</v>
      </c>
      <c r="AA714" s="48" t="s">
        <v>1257</v>
      </c>
      <c r="AB714" s="48" t="s">
        <v>1257</v>
      </c>
      <c r="AC714" s="48" t="s">
        <v>1257</v>
      </c>
      <c r="AD714" s="48" t="s">
        <v>1257</v>
      </c>
      <c r="AE714" s="48" t="s">
        <v>1257</v>
      </c>
      <c r="AF714" s="48" t="s">
        <v>1257</v>
      </c>
      <c r="AG714" s="48" t="s">
        <v>1462</v>
      </c>
      <c r="AH714" s="48" t="s">
        <v>1462</v>
      </c>
      <c r="AI714" s="48" t="s">
        <v>1462</v>
      </c>
      <c r="AJ714" s="48" t="s">
        <v>1257</v>
      </c>
      <c r="AK714" s="48" t="s">
        <v>1257</v>
      </c>
      <c r="AL714" s="48" t="s">
        <v>1257</v>
      </c>
      <c r="AM714" s="48" t="s">
        <v>1257</v>
      </c>
      <c r="AN714" s="48" t="s">
        <v>1258</v>
      </c>
      <c r="AO714" s="48" t="s">
        <v>1258</v>
      </c>
      <c r="AP714" s="48" t="s">
        <v>1258</v>
      </c>
      <c r="AQ714" s="48" t="s">
        <v>1258</v>
      </c>
      <c r="AR714" s="48" t="s">
        <v>1258</v>
      </c>
      <c r="AS714" s="48" t="s">
        <v>1258</v>
      </c>
      <c r="AT714" s="48" t="s">
        <v>1258</v>
      </c>
      <c r="AU714" s="48" t="s">
        <v>1258</v>
      </c>
      <c r="AV714" s="48" t="s">
        <v>1258</v>
      </c>
      <c r="AW714" s="48" t="s">
        <v>1258</v>
      </c>
      <c r="AX714" s="48" t="s">
        <v>1258</v>
      </c>
      <c r="AY714" s="48" t="s">
        <v>1258</v>
      </c>
      <c r="AZ714" s="28" t="s">
        <v>1258</v>
      </c>
    </row>
    <row r="715" ht="15.75" customHeight="1">
      <c r="A715" s="40">
        <v>643.0</v>
      </c>
      <c r="B715" s="28" t="s">
        <v>2496</v>
      </c>
      <c r="C715" s="41"/>
      <c r="D715" s="42">
        <f t="array" ref="D715">index(systems,match($A715,INDEX(systems,0,1),),3)</f>
        <v>364.13</v>
      </c>
      <c r="E715" s="42">
        <f t="array" ref="E715">index(systems,match($A715,INDEX(systems,0,1),),4)</f>
        <v>-343.269</v>
      </c>
      <c r="F715" s="43" t="str">
        <f>IFERROR(__xludf.DUMMYFUNCTION("let(row, match($B715&amp;if($C715&lt;&gt;"""","" [""&amp;$C715&amp;""]"",""""),index(nebulae,,2),0),join("","",iferror(round(index(nebulae,row,5)/2,3),1),iferror(round(index(nebulae,row,6)/2,3),1),0))"),"1,1,0")</f>
        <v>1,1,0</v>
      </c>
      <c r="G715" s="44" t="s">
        <v>2497</v>
      </c>
      <c r="H715" s="45">
        <f t="array" ref="H715">let(systemId,match(A715,index(systems,0,1),),refSystemId,match($H$1,index(systems,0,1),),x,index(systems,systemId,3),y,index(systems,systemId,4),refX,index(systems,refSystemId,3),refY,index(systems,refSystemId,4),round(sqrt((x-refX)^2+(y-refY)^2),3))</f>
        <v>500.424</v>
      </c>
      <c r="I715" s="28" t="s">
        <v>408</v>
      </c>
      <c r="J715" s="28" t="s">
        <v>2498</v>
      </c>
      <c r="K715" s="28" t="s">
        <v>2498</v>
      </c>
      <c r="L715" s="28" t="s">
        <v>953</v>
      </c>
      <c r="M715" s="41"/>
      <c r="N715" s="28" t="s">
        <v>953</v>
      </c>
      <c r="O715" s="48" t="s">
        <v>953</v>
      </c>
      <c r="P715" s="48" t="s">
        <v>952</v>
      </c>
      <c r="Q715" s="48" t="s">
        <v>952</v>
      </c>
      <c r="R715" s="48" t="s">
        <v>952</v>
      </c>
      <c r="S715" s="48" t="s">
        <v>952</v>
      </c>
      <c r="T715" s="48" t="s">
        <v>952</v>
      </c>
      <c r="U715" s="48" t="s">
        <v>952</v>
      </c>
      <c r="V715" s="48" t="s">
        <v>952</v>
      </c>
      <c r="W715" s="48" t="s">
        <v>952</v>
      </c>
      <c r="X715" s="48" t="s">
        <v>952</v>
      </c>
      <c r="Y715" s="48" t="s">
        <v>953</v>
      </c>
      <c r="Z715" s="48" t="s">
        <v>953</v>
      </c>
      <c r="AA715" s="48" t="s">
        <v>953</v>
      </c>
      <c r="AB715" s="48" t="s">
        <v>953</v>
      </c>
      <c r="AC715" s="48" t="s">
        <v>953</v>
      </c>
      <c r="AD715" s="48" t="s">
        <v>953</v>
      </c>
      <c r="AE715" s="48" t="s">
        <v>953</v>
      </c>
      <c r="AF715" s="48" t="s">
        <v>953</v>
      </c>
      <c r="AG715" s="48" t="s">
        <v>953</v>
      </c>
      <c r="AH715" s="48" t="s">
        <v>953</v>
      </c>
      <c r="AI715" s="48" t="s">
        <v>953</v>
      </c>
      <c r="AJ715" s="48" t="s">
        <v>953</v>
      </c>
      <c r="AK715" s="48" t="s">
        <v>953</v>
      </c>
      <c r="AL715" s="48" t="s">
        <v>953</v>
      </c>
      <c r="AM715" s="48" t="s">
        <v>953</v>
      </c>
      <c r="AN715" s="48" t="s">
        <v>953</v>
      </c>
      <c r="AO715" s="48" t="s">
        <v>954</v>
      </c>
      <c r="AP715" s="48" t="s">
        <v>954</v>
      </c>
      <c r="AQ715" s="48" t="s">
        <v>953</v>
      </c>
      <c r="AR715" s="48" t="s">
        <v>953</v>
      </c>
      <c r="AS715" s="48" t="s">
        <v>955</v>
      </c>
      <c r="AT715" s="48" t="s">
        <v>955</v>
      </c>
      <c r="AU715" s="48" t="s">
        <v>955</v>
      </c>
      <c r="AV715" s="48" t="s">
        <v>955</v>
      </c>
      <c r="AW715" s="48" t="s">
        <v>955</v>
      </c>
      <c r="AX715" s="48" t="s">
        <v>955</v>
      </c>
      <c r="AY715" s="48" t="s">
        <v>955</v>
      </c>
      <c r="AZ715" s="28" t="s">
        <v>955</v>
      </c>
    </row>
    <row r="716" ht="15.75" customHeight="1">
      <c r="A716" s="40">
        <v>644.0</v>
      </c>
      <c r="B716" s="28" t="s">
        <v>2499</v>
      </c>
      <c r="C716" s="41"/>
      <c r="D716" s="42">
        <f t="array" ref="D716">index(systems,match($A716,INDEX(systems,0,1),),3)</f>
        <v>-317.48</v>
      </c>
      <c r="E716" s="42">
        <f t="array" ref="E716">index(systems,match($A716,INDEX(systems,0,1),),4)</f>
        <v>61.477</v>
      </c>
      <c r="F716" s="43" t="str">
        <f>IFERROR(__xludf.DUMMYFUNCTION("let(row, match($B716&amp;if($C716&lt;&gt;"""","" [""&amp;$C716&amp;""]"",""""),index(nebulae,,2),0),join("","",iferror(round(index(nebulae,row,5)/2,3),1),iferror(round(index(nebulae,row,6)/2,3),1),0))"),"1,1,0")</f>
        <v>1,1,0</v>
      </c>
      <c r="G716" s="44" t="s">
        <v>2500</v>
      </c>
      <c r="H716" s="45">
        <f t="array" ref="H716">let(systemId,match(A716,index(systems,0,1),),refSystemId,match($H$1,index(systems,0,1),),x,index(systems,systemId,3),y,index(systems,systemId,4),refX,index(systems,refSystemId,3),refY,index(systems,refSystemId,4),round(sqrt((x-refX)^2+(y-refY)^2),3))</f>
        <v>323.377</v>
      </c>
      <c r="I716" s="46" t="s">
        <v>408</v>
      </c>
      <c r="J716" s="46" t="s">
        <v>408</v>
      </c>
      <c r="K716" s="46" t="s">
        <v>408</v>
      </c>
      <c r="L716" s="46" t="s">
        <v>408</v>
      </c>
      <c r="M716" s="46" t="s">
        <v>408</v>
      </c>
      <c r="N716" s="28" t="s">
        <v>408</v>
      </c>
      <c r="O716" s="41"/>
      <c r="P716" s="48" t="s">
        <v>449</v>
      </c>
      <c r="Q716" s="48" t="s">
        <v>449</v>
      </c>
      <c r="R716" s="48" t="s">
        <v>449</v>
      </c>
      <c r="S716" s="48" t="s">
        <v>449</v>
      </c>
      <c r="T716" s="48" t="s">
        <v>449</v>
      </c>
      <c r="U716" s="48" t="s">
        <v>449</v>
      </c>
      <c r="V716" s="48" t="s">
        <v>449</v>
      </c>
      <c r="W716" s="48" t="s">
        <v>449</v>
      </c>
      <c r="X716" s="48" t="s">
        <v>449</v>
      </c>
      <c r="Y716" s="48" t="s">
        <v>449</v>
      </c>
      <c r="Z716" s="48" t="s">
        <v>449</v>
      </c>
      <c r="AA716" s="48" t="s">
        <v>1505</v>
      </c>
      <c r="AB716" s="48" t="s">
        <v>1505</v>
      </c>
      <c r="AC716" s="48" t="s">
        <v>1505</v>
      </c>
      <c r="AD716" s="48" t="s">
        <v>1505</v>
      </c>
      <c r="AE716" s="48" t="s">
        <v>1505</v>
      </c>
      <c r="AF716" s="48" t="s">
        <v>1505</v>
      </c>
      <c r="AG716" s="48" t="s">
        <v>1505</v>
      </c>
      <c r="AH716" s="48" t="s">
        <v>1506</v>
      </c>
      <c r="AI716" s="48" t="s">
        <v>452</v>
      </c>
      <c r="AJ716" s="48" t="s">
        <v>452</v>
      </c>
      <c r="AK716" s="48" t="s">
        <v>452</v>
      </c>
      <c r="AL716" s="48" t="s">
        <v>452</v>
      </c>
      <c r="AM716" s="48" t="s">
        <v>452</v>
      </c>
      <c r="AN716" s="48" t="s">
        <v>452</v>
      </c>
      <c r="AO716" s="48" t="s">
        <v>452</v>
      </c>
      <c r="AP716" s="48" t="s">
        <v>452</v>
      </c>
      <c r="AQ716" s="48" t="s">
        <v>452</v>
      </c>
      <c r="AR716" s="48" t="s">
        <v>452</v>
      </c>
      <c r="AS716" s="48" t="s">
        <v>453</v>
      </c>
      <c r="AT716" s="48" t="s">
        <v>454</v>
      </c>
      <c r="AU716" s="48" t="s">
        <v>454</v>
      </c>
      <c r="AV716" s="52" t="s">
        <v>454</v>
      </c>
      <c r="AW716" s="52" t="s">
        <v>454</v>
      </c>
      <c r="AX716" s="52" t="s">
        <v>454</v>
      </c>
      <c r="AY716" s="52" t="s">
        <v>454</v>
      </c>
      <c r="AZ716" s="49" t="s">
        <v>455</v>
      </c>
    </row>
    <row r="717" ht="15.75" customHeight="1">
      <c r="A717" s="40">
        <v>645.0</v>
      </c>
      <c r="B717" s="28" t="s">
        <v>2501</v>
      </c>
      <c r="C717" s="41"/>
      <c r="D717" s="42">
        <f t="array" ref="D717">index(systems,match($A717,INDEX(systems,0,1),),3)</f>
        <v>59.968</v>
      </c>
      <c r="E717" s="42">
        <f t="array" ref="E717">index(systems,match($A717,INDEX(systems,0,1),),4)</f>
        <v>83.504</v>
      </c>
      <c r="F717" s="43" t="str">
        <f>IFERROR(__xludf.DUMMYFUNCTION("let(row, match($B717&amp;if($C717&lt;&gt;"""","" [""&amp;$C717&amp;""]"",""""),index(nebulae,,2),0),join("","",iferror(round(index(nebulae,row,5)/2,3),1),iferror(round(index(nebulae,row,6)/2,3),1),0))"),"1,1,0")</f>
        <v>1,1,0</v>
      </c>
      <c r="G717" s="44" t="s">
        <v>2502</v>
      </c>
      <c r="H717" s="45">
        <f t="array" ref="H717">let(systemId,match(A717,index(systems,0,1),),refSystemId,match($H$1,index(systems,0,1),),x,index(systems,systemId,3),y,index(systems,systemId,4),refX,index(systems,refSystemId,3),refY,index(systems,refSystemId,4),round(sqrt((x-refX)^2+(y-refY)^2),3))</f>
        <v>102.806</v>
      </c>
      <c r="I717" s="46" t="s">
        <v>408</v>
      </c>
      <c r="J717" s="53"/>
      <c r="K717" s="46" t="s">
        <v>418</v>
      </c>
      <c r="L717" s="53"/>
      <c r="M717" s="53"/>
      <c r="N717" s="28" t="s">
        <v>797</v>
      </c>
      <c r="O717" s="48" t="s">
        <v>797</v>
      </c>
      <c r="P717" s="48" t="s">
        <v>797</v>
      </c>
      <c r="Q717" s="48" t="s">
        <v>797</v>
      </c>
      <c r="R717" s="48" t="s">
        <v>797</v>
      </c>
      <c r="S717" s="48" t="s">
        <v>797</v>
      </c>
      <c r="T717" s="48" t="s">
        <v>797</v>
      </c>
      <c r="U717" s="48" t="s">
        <v>798</v>
      </c>
      <c r="V717" s="48" t="s">
        <v>798</v>
      </c>
      <c r="W717" s="48" t="s">
        <v>798</v>
      </c>
      <c r="X717" s="48" t="s">
        <v>798</v>
      </c>
      <c r="Y717" s="48" t="s">
        <v>929</v>
      </c>
      <c r="Z717" s="48" t="s">
        <v>929</v>
      </c>
      <c r="AA717" s="48" t="s">
        <v>929</v>
      </c>
      <c r="AB717" s="48" t="s">
        <v>929</v>
      </c>
      <c r="AC717" s="48" t="s">
        <v>929</v>
      </c>
      <c r="AD717" s="48" t="s">
        <v>929</v>
      </c>
      <c r="AE717" s="48" t="s">
        <v>929</v>
      </c>
      <c r="AF717" s="48" t="s">
        <v>929</v>
      </c>
      <c r="AG717" s="48" t="s">
        <v>929</v>
      </c>
      <c r="AH717" s="48" t="s">
        <v>929</v>
      </c>
      <c r="AI717" s="48" t="s">
        <v>929</v>
      </c>
      <c r="AJ717" s="48" t="s">
        <v>929</v>
      </c>
      <c r="AK717" s="48" t="s">
        <v>929</v>
      </c>
      <c r="AL717" s="48" t="s">
        <v>929</v>
      </c>
      <c r="AM717" s="48" t="s">
        <v>929</v>
      </c>
      <c r="AN717" s="48" t="s">
        <v>929</v>
      </c>
      <c r="AO717" s="48" t="s">
        <v>929</v>
      </c>
      <c r="AP717" s="48" t="s">
        <v>929</v>
      </c>
      <c r="AQ717" s="48" t="s">
        <v>719</v>
      </c>
      <c r="AR717" s="48" t="s">
        <v>719</v>
      </c>
      <c r="AS717" s="48" t="s">
        <v>648</v>
      </c>
      <c r="AT717" s="48" t="s">
        <v>648</v>
      </c>
      <c r="AU717" s="48" t="s">
        <v>648</v>
      </c>
      <c r="AV717" s="48" t="s">
        <v>648</v>
      </c>
      <c r="AW717" s="48" t="s">
        <v>649</v>
      </c>
      <c r="AX717" s="48" t="s">
        <v>932</v>
      </c>
      <c r="AY717" s="48" t="s">
        <v>932</v>
      </c>
      <c r="AZ717" s="28" t="s">
        <v>932</v>
      </c>
    </row>
    <row r="718" ht="15.75" customHeight="1">
      <c r="A718" s="40">
        <v>646.0</v>
      </c>
      <c r="B718" s="28" t="s">
        <v>2503</v>
      </c>
      <c r="C718" s="28" t="s">
        <v>733</v>
      </c>
      <c r="D718" s="42">
        <f t="array" ref="D718">index(systems,match($A718,INDEX(systems,0,1),),3)</f>
        <v>-225.943</v>
      </c>
      <c r="E718" s="42">
        <f t="array" ref="E718">index(systems,match($A718,INDEX(systems,0,1),),4)</f>
        <v>101.604</v>
      </c>
      <c r="F718" s="43" t="str">
        <f>IFERROR(__xludf.DUMMYFUNCTION("let(row, match($B718&amp;if($C718&lt;&gt;"""","" [""&amp;$C718&amp;""]"",""""),index(nebulae,,2),0),join("","",iferror(round(index(nebulae,row,5)/2,3),1),iferror(round(index(nebulae,row,6)/2,3),1),0))"),"1,1,0")</f>
        <v>1,1,0</v>
      </c>
      <c r="G718" s="44" t="s">
        <v>2504</v>
      </c>
      <c r="H718" s="45">
        <f t="array" ref="H718">let(systemId,match(A718,index(systems,0,1),),refSystemId,match($H$1,index(systems,0,1),),x,index(systems,systemId,3),y,index(systems,systemId,4),refX,index(systems,refSystemId,3),refY,index(systems,refSystemId,4),round(sqrt((x-refX)^2+(y-refY)^2),3))</f>
        <v>247.737</v>
      </c>
      <c r="I718" s="28" t="s">
        <v>408</v>
      </c>
      <c r="J718" s="28" t="s">
        <v>408</v>
      </c>
      <c r="K718" s="28" t="s">
        <v>408</v>
      </c>
      <c r="L718" s="28" t="s">
        <v>408</v>
      </c>
      <c r="M718" s="48" t="s">
        <v>408</v>
      </c>
      <c r="N718" s="28" t="s">
        <v>408</v>
      </c>
      <c r="O718" s="41"/>
      <c r="P718" s="48" t="s">
        <v>671</v>
      </c>
      <c r="Q718" s="48" t="s">
        <v>671</v>
      </c>
      <c r="R718" s="48" t="s">
        <v>671</v>
      </c>
      <c r="S718" s="48" t="s">
        <v>671</v>
      </c>
      <c r="T718" s="48" t="s">
        <v>671</v>
      </c>
      <c r="U718" s="48" t="s">
        <v>671</v>
      </c>
      <c r="V718" s="48" t="s">
        <v>671</v>
      </c>
      <c r="W718" s="48" t="s">
        <v>671</v>
      </c>
      <c r="X718" s="48" t="s">
        <v>671</v>
      </c>
      <c r="Y718" s="48" t="s">
        <v>422</v>
      </c>
      <c r="Z718" s="48" t="s">
        <v>422</v>
      </c>
      <c r="AA718" s="48" t="s">
        <v>422</v>
      </c>
      <c r="AB718" s="48" t="s">
        <v>422</v>
      </c>
      <c r="AC718" s="48" t="s">
        <v>422</v>
      </c>
      <c r="AD718" s="48" t="s">
        <v>422</v>
      </c>
      <c r="AE718" s="48" t="s">
        <v>422</v>
      </c>
      <c r="AF718" s="48" t="s">
        <v>422</v>
      </c>
      <c r="AG718" s="48" t="s">
        <v>422</v>
      </c>
      <c r="AH718" s="48" t="s">
        <v>422</v>
      </c>
      <c r="AI718" s="48" t="s">
        <v>422</v>
      </c>
      <c r="AJ718" s="48" t="s">
        <v>422</v>
      </c>
      <c r="AK718" s="48" t="s">
        <v>422</v>
      </c>
      <c r="AL718" s="48" t="s">
        <v>422</v>
      </c>
      <c r="AM718" s="48" t="s">
        <v>422</v>
      </c>
      <c r="AN718" s="48" t="s">
        <v>422</v>
      </c>
      <c r="AO718" s="48" t="s">
        <v>422</v>
      </c>
      <c r="AP718" s="48" t="s">
        <v>422</v>
      </c>
      <c r="AQ718" s="48" t="s">
        <v>422</v>
      </c>
      <c r="AR718" s="48" t="s">
        <v>422</v>
      </c>
      <c r="AS718" s="48" t="s">
        <v>422</v>
      </c>
      <c r="AT718" s="48" t="s">
        <v>422</v>
      </c>
      <c r="AU718" s="48" t="s">
        <v>422</v>
      </c>
      <c r="AV718" s="48" t="s">
        <v>422</v>
      </c>
      <c r="AW718" s="48" t="s">
        <v>422</v>
      </c>
      <c r="AX718" s="48" t="s">
        <v>422</v>
      </c>
      <c r="AY718" s="48" t="s">
        <v>422</v>
      </c>
      <c r="AZ718" s="28" t="s">
        <v>422</v>
      </c>
    </row>
    <row r="719" ht="15.75" customHeight="1">
      <c r="A719" s="40">
        <v>2932.0</v>
      </c>
      <c r="B719" s="28" t="s">
        <v>2503</v>
      </c>
      <c r="C719" s="28" t="s">
        <v>735</v>
      </c>
      <c r="D719" s="42">
        <f t="array" ref="D719">index(systems,match($A719,INDEX(systems,0,1),),3)</f>
        <v>-132.266</v>
      </c>
      <c r="E719" s="42">
        <f t="array" ref="E719">index(systems,match($A719,INDEX(systems,0,1),),4)</f>
        <v>1603.856</v>
      </c>
      <c r="F719" s="43" t="str">
        <f>IFERROR(__xludf.DUMMYFUNCTION("let(row, match($B719&amp;if($C719&lt;&gt;"""","" [""&amp;$C719&amp;""]"",""""),index(nebulae,,2),0),join("","",iferror(round(index(nebulae,row,5)/2,3),1),iferror(round(index(nebulae,row,6)/2,3),1),0))"),"1,1,0")</f>
        <v>1,1,0</v>
      </c>
      <c r="G719" s="44" t="s">
        <v>2505</v>
      </c>
      <c r="H719" s="45">
        <f t="array" ref="H719">let(systemId,match(A719,index(systems,0,1),),refSystemId,match($H$1,index(systems,0,1),),x,index(systems,systemId,3),y,index(systems,systemId,4),refX,index(systems,refSystemId,3),refY,index(systems,refSystemId,4),round(sqrt((x-refX)^2+(y-refY)^2),3))</f>
        <v>1609.301</v>
      </c>
      <c r="I719" s="41"/>
      <c r="J719" s="41"/>
      <c r="K719" s="41"/>
      <c r="L719" s="41"/>
      <c r="M719" s="41"/>
      <c r="N719" s="41"/>
      <c r="O719" s="41"/>
      <c r="P719" s="48" t="s">
        <v>408</v>
      </c>
      <c r="Q719" s="48" t="s">
        <v>408</v>
      </c>
      <c r="R719" s="48" t="s">
        <v>408</v>
      </c>
      <c r="S719" s="48" t="s">
        <v>408</v>
      </c>
      <c r="T719" s="48" t="s">
        <v>1173</v>
      </c>
      <c r="U719" s="52" t="s">
        <v>1389</v>
      </c>
      <c r="V719" s="48" t="s">
        <v>735</v>
      </c>
      <c r="W719" s="48" t="s">
        <v>735</v>
      </c>
      <c r="X719" s="52" t="s">
        <v>735</v>
      </c>
      <c r="Y719" s="52" t="s">
        <v>735</v>
      </c>
      <c r="Z719" s="48" t="s">
        <v>735</v>
      </c>
      <c r="AA719" s="52" t="s">
        <v>735</v>
      </c>
      <c r="AB719" s="52" t="s">
        <v>735</v>
      </c>
      <c r="AC719" s="52" t="s">
        <v>735</v>
      </c>
      <c r="AD719" s="52" t="s">
        <v>735</v>
      </c>
      <c r="AE719" s="52" t="s">
        <v>735</v>
      </c>
      <c r="AF719" s="52" t="s">
        <v>735</v>
      </c>
      <c r="AG719" s="52" t="s">
        <v>735</v>
      </c>
      <c r="AH719" s="52" t="s">
        <v>735</v>
      </c>
      <c r="AI719" s="52" t="s">
        <v>735</v>
      </c>
      <c r="AJ719" s="52" t="s">
        <v>735</v>
      </c>
      <c r="AK719" s="52" t="s">
        <v>735</v>
      </c>
      <c r="AL719" s="52" t="s">
        <v>735</v>
      </c>
      <c r="AM719" s="52" t="s">
        <v>735</v>
      </c>
      <c r="AN719" s="52" t="s">
        <v>735</v>
      </c>
      <c r="AO719" s="49" t="s">
        <v>735</v>
      </c>
      <c r="AP719" s="52" t="s">
        <v>735</v>
      </c>
      <c r="AQ719" s="56" t="s">
        <v>735</v>
      </c>
      <c r="AR719" s="56" t="s">
        <v>738</v>
      </c>
      <c r="AS719" s="56" t="s">
        <v>738</v>
      </c>
      <c r="AT719" s="51" t="s">
        <v>738</v>
      </c>
      <c r="AU719" s="54"/>
      <c r="AV719" s="55"/>
      <c r="AW719" s="55"/>
      <c r="AX719" s="55"/>
      <c r="AY719" s="55"/>
      <c r="AZ719" s="55"/>
    </row>
    <row r="720" ht="15.75" customHeight="1">
      <c r="A720" s="40">
        <v>647.0</v>
      </c>
      <c r="B720" s="28" t="s">
        <v>2506</v>
      </c>
      <c r="C720" s="28" t="s">
        <v>2507</v>
      </c>
      <c r="D720" s="42">
        <f t="array" ref="D720">index(systems,match($A720,INDEX(systems,0,1),),3)</f>
        <v>279.421</v>
      </c>
      <c r="E720" s="42">
        <f t="array" ref="E720">index(systems,match($A720,INDEX(systems,0,1),),4)</f>
        <v>20.112</v>
      </c>
      <c r="F720" s="43" t="str">
        <f>IFERROR(__xludf.DUMMYFUNCTION("let(row, match($B720&amp;if($C720&lt;&gt;"""","" [""&amp;$C720&amp;""]"",""""),index(nebulae,,2),0),join("","",iferror(round(index(nebulae,row,5)/2,3),1),iferror(round(index(nebulae,row,6)/2,3),1),0))"),"1,1,0")</f>
        <v>1,1,0</v>
      </c>
      <c r="G720" s="44" t="s">
        <v>2508</v>
      </c>
      <c r="H720" s="45">
        <f t="array" ref="H720">let(systemId,match(A720,index(systems,0,1),),refSystemId,match($H$1,index(systems,0,1),),x,index(systems,systemId,3),y,index(systems,systemId,4),refX,index(systems,refSystemId,3),refY,index(systems,refSystemId,4),round(sqrt((x-refX)^2+(y-refY)^2),3))</f>
        <v>280.144</v>
      </c>
      <c r="I720" s="54"/>
      <c r="J720" s="49" t="s">
        <v>418</v>
      </c>
      <c r="K720" s="49" t="s">
        <v>418</v>
      </c>
      <c r="L720" s="54"/>
      <c r="M720" s="54"/>
      <c r="N720" s="49" t="s">
        <v>854</v>
      </c>
      <c r="O720" s="52" t="s">
        <v>854</v>
      </c>
      <c r="P720" s="52" t="s">
        <v>854</v>
      </c>
      <c r="Q720" s="52" t="s">
        <v>854</v>
      </c>
      <c r="R720" s="52" t="s">
        <v>854</v>
      </c>
      <c r="S720" s="48" t="s">
        <v>854</v>
      </c>
      <c r="T720" s="52" t="s">
        <v>854</v>
      </c>
      <c r="U720" s="52" t="s">
        <v>1469</v>
      </c>
      <c r="V720" s="52" t="s">
        <v>1469</v>
      </c>
      <c r="W720" s="48" t="s">
        <v>1469</v>
      </c>
      <c r="X720" s="52" t="s">
        <v>855</v>
      </c>
      <c r="Y720" s="48" t="s">
        <v>1470</v>
      </c>
      <c r="Z720" s="48" t="s">
        <v>1470</v>
      </c>
      <c r="AA720" s="48" t="s">
        <v>1471</v>
      </c>
      <c r="AB720" s="48" t="s">
        <v>1471</v>
      </c>
      <c r="AC720" s="48" t="s">
        <v>1471</v>
      </c>
      <c r="AD720" s="48" t="s">
        <v>1471</v>
      </c>
      <c r="AE720" s="48" t="s">
        <v>1471</v>
      </c>
      <c r="AF720" s="48" t="s">
        <v>1471</v>
      </c>
      <c r="AG720" s="48" t="s">
        <v>1471</v>
      </c>
      <c r="AH720" s="48" t="s">
        <v>1471</v>
      </c>
      <c r="AI720" s="48" t="s">
        <v>1471</v>
      </c>
      <c r="AJ720" s="48" t="s">
        <v>1471</v>
      </c>
      <c r="AK720" s="48" t="s">
        <v>1471</v>
      </c>
      <c r="AL720" s="48" t="s">
        <v>1471</v>
      </c>
      <c r="AM720" s="48" t="s">
        <v>1471</v>
      </c>
      <c r="AN720" s="48" t="s">
        <v>1471</v>
      </c>
      <c r="AO720" s="48" t="s">
        <v>1470</v>
      </c>
      <c r="AP720" s="48" t="s">
        <v>1470</v>
      </c>
      <c r="AQ720" s="48" t="s">
        <v>1470</v>
      </c>
      <c r="AR720" s="48" t="s">
        <v>1470</v>
      </c>
      <c r="AS720" s="48" t="s">
        <v>1470</v>
      </c>
      <c r="AT720" s="48" t="s">
        <v>1470</v>
      </c>
      <c r="AU720" s="48" t="s">
        <v>1470</v>
      </c>
      <c r="AV720" s="48" t="s">
        <v>1470</v>
      </c>
      <c r="AW720" s="48" t="s">
        <v>1470</v>
      </c>
      <c r="AX720" s="48" t="s">
        <v>1470</v>
      </c>
      <c r="AY720" s="48" t="s">
        <v>1470</v>
      </c>
      <c r="AZ720" s="51" t="s">
        <v>1885</v>
      </c>
    </row>
    <row r="721" ht="15.75" customHeight="1">
      <c r="A721" s="40">
        <v>648.0</v>
      </c>
      <c r="B721" s="28" t="s">
        <v>2509</v>
      </c>
      <c r="C721" s="41"/>
      <c r="D721" s="42">
        <f t="array" ref="D721">index(systems,match($A721,INDEX(systems,0,1),),3)</f>
        <v>-62.198</v>
      </c>
      <c r="E721" s="42">
        <f t="array" ref="E721">index(systems,match($A721,INDEX(systems,0,1),),4)</f>
        <v>-484.197</v>
      </c>
      <c r="F721" s="43" t="str">
        <f>IFERROR(__xludf.DUMMYFUNCTION("let(row, match($B721&amp;if($C721&lt;&gt;"""","" [""&amp;$C721&amp;""]"",""""),index(nebulae,,2),0),join("","",iferror(round(index(nebulae,row,5)/2,3),1),iferror(round(index(nebulae,row,6)/2,3),1),0))"),"1,1,0")</f>
        <v>1,1,0</v>
      </c>
      <c r="G721" s="44" t="s">
        <v>2510</v>
      </c>
      <c r="H721" s="45">
        <f t="array" ref="H721">let(systemId,match(A721,index(systems,0,1),),refSystemId,match($H$1,index(systems,0,1),),x,index(systems,systemId,3),y,index(systems,systemId,4),refX,index(systems,refSystemId,3),refY,index(systems,refSystemId,4),round(sqrt((x-refX)^2+(y-refY)^2),3))</f>
        <v>488.176</v>
      </c>
      <c r="I721" s="46" t="s">
        <v>408</v>
      </c>
      <c r="J721" s="46" t="s">
        <v>408</v>
      </c>
      <c r="K721" s="46" t="s">
        <v>408</v>
      </c>
      <c r="L721" s="46" t="s">
        <v>408</v>
      </c>
      <c r="M721" s="46" t="s">
        <v>408</v>
      </c>
      <c r="N721" s="28" t="s">
        <v>408</v>
      </c>
      <c r="O721" s="41"/>
      <c r="P721" s="48" t="s">
        <v>575</v>
      </c>
      <c r="Q721" s="48" t="s">
        <v>575</v>
      </c>
      <c r="R721" s="48" t="s">
        <v>575</v>
      </c>
      <c r="S721" s="48" t="s">
        <v>575</v>
      </c>
      <c r="T721" s="48" t="s">
        <v>575</v>
      </c>
      <c r="U721" s="48" t="s">
        <v>575</v>
      </c>
      <c r="V721" s="48" t="s">
        <v>575</v>
      </c>
      <c r="W721" s="48" t="s">
        <v>575</v>
      </c>
      <c r="X721" s="48" t="s">
        <v>576</v>
      </c>
      <c r="Y721" s="48" t="s">
        <v>576</v>
      </c>
      <c r="Z721" s="48" t="s">
        <v>576</v>
      </c>
      <c r="AA721" s="48" t="s">
        <v>576</v>
      </c>
      <c r="AB721" s="48" t="s">
        <v>576</v>
      </c>
      <c r="AC721" s="48" t="s">
        <v>576</v>
      </c>
      <c r="AD721" s="48" t="s">
        <v>576</v>
      </c>
      <c r="AE721" s="48" t="s">
        <v>576</v>
      </c>
      <c r="AF721" s="48" t="s">
        <v>576</v>
      </c>
      <c r="AG721" s="48" t="s">
        <v>576</v>
      </c>
      <c r="AH721" s="48" t="s">
        <v>576</v>
      </c>
      <c r="AI721" s="48" t="s">
        <v>576</v>
      </c>
      <c r="AJ721" s="48" t="s">
        <v>576</v>
      </c>
      <c r="AK721" s="48" t="s">
        <v>576</v>
      </c>
      <c r="AL721" s="48" t="s">
        <v>576</v>
      </c>
      <c r="AM721" s="48" t="s">
        <v>576</v>
      </c>
      <c r="AN721" s="48" t="s">
        <v>576</v>
      </c>
      <c r="AO721" s="48" t="s">
        <v>576</v>
      </c>
      <c r="AP721" s="48" t="s">
        <v>576</v>
      </c>
      <c r="AQ721" s="48" t="s">
        <v>576</v>
      </c>
      <c r="AR721" s="48" t="s">
        <v>576</v>
      </c>
      <c r="AS721" s="48" t="s">
        <v>576</v>
      </c>
      <c r="AT721" s="48" t="s">
        <v>576</v>
      </c>
      <c r="AU721" s="48" t="s">
        <v>576</v>
      </c>
      <c r="AV721" s="48" t="s">
        <v>576</v>
      </c>
      <c r="AW721" s="48" t="s">
        <v>576</v>
      </c>
      <c r="AX721" s="48" t="s">
        <v>576</v>
      </c>
      <c r="AY721" s="48" t="s">
        <v>576</v>
      </c>
      <c r="AZ721" s="28" t="s">
        <v>576</v>
      </c>
    </row>
    <row r="722" ht="15.75" customHeight="1">
      <c r="A722" s="40">
        <v>649.0</v>
      </c>
      <c r="B722" s="28" t="s">
        <v>2511</v>
      </c>
      <c r="C722" s="41"/>
      <c r="D722" s="42">
        <f t="array" ref="D722">index(systems,match($A722,INDEX(systems,0,1),),3)</f>
        <v>-384.879</v>
      </c>
      <c r="E722" s="42">
        <f t="array" ref="E722">index(systems,match($A722,INDEX(systems,0,1),),4)</f>
        <v>-99.555</v>
      </c>
      <c r="F722" s="43" t="str">
        <f>IFERROR(__xludf.DUMMYFUNCTION("let(row, match($B722&amp;if($C722&lt;&gt;"""","" [""&amp;$C722&amp;""]"",""""),index(nebulae,,2),0),join("","",iferror(round(index(nebulae,row,5)/2,3),1),iferror(round(index(nebulae,row,6)/2,3),1),0))"),"1,1,0")</f>
        <v>1,1,0</v>
      </c>
      <c r="G722" s="44" t="s">
        <v>2512</v>
      </c>
      <c r="H722" s="45">
        <f t="array" ref="H722">let(systemId,match(A722,index(systems,0,1),),refSystemId,match($H$1,index(systems,0,1),),x,index(systems,systemId,3),y,index(systems,systemId,4),refX,index(systems,refSystemId,3),refY,index(systems,refSystemId,4),round(sqrt((x-refX)^2+(y-refY)^2),3))</f>
        <v>397.546</v>
      </c>
      <c r="I722" s="28" t="s">
        <v>408</v>
      </c>
      <c r="J722" s="28" t="s">
        <v>408</v>
      </c>
      <c r="K722" s="28" t="s">
        <v>408</v>
      </c>
      <c r="L722" s="28" t="s">
        <v>408</v>
      </c>
      <c r="M722" s="28" t="s">
        <v>408</v>
      </c>
      <c r="N722" s="28" t="s">
        <v>408</v>
      </c>
      <c r="O722" s="41"/>
      <c r="P722" s="48" t="s">
        <v>560</v>
      </c>
      <c r="Q722" s="48" t="s">
        <v>560</v>
      </c>
      <c r="R722" s="48" t="s">
        <v>560</v>
      </c>
      <c r="S722" s="48" t="s">
        <v>560</v>
      </c>
      <c r="T722" s="48" t="s">
        <v>560</v>
      </c>
      <c r="U722" s="48" t="s">
        <v>560</v>
      </c>
      <c r="V722" s="48" t="s">
        <v>560</v>
      </c>
      <c r="W722" s="48" t="s">
        <v>560</v>
      </c>
      <c r="X722" s="48" t="s">
        <v>560</v>
      </c>
      <c r="Y722" s="48" t="s">
        <v>560</v>
      </c>
      <c r="Z722" s="48" t="s">
        <v>560</v>
      </c>
      <c r="AA722" s="48" t="s">
        <v>560</v>
      </c>
      <c r="AB722" s="48" t="s">
        <v>560</v>
      </c>
      <c r="AC722" s="48" t="s">
        <v>560</v>
      </c>
      <c r="AD722" s="48" t="s">
        <v>560</v>
      </c>
      <c r="AE722" s="48" t="s">
        <v>560</v>
      </c>
      <c r="AF722" s="48" t="s">
        <v>560</v>
      </c>
      <c r="AG722" s="48" t="s">
        <v>560</v>
      </c>
      <c r="AH722" s="48" t="s">
        <v>560</v>
      </c>
      <c r="AI722" s="48" t="s">
        <v>560</v>
      </c>
      <c r="AJ722" s="48" t="s">
        <v>560</v>
      </c>
      <c r="AK722" s="48" t="s">
        <v>560</v>
      </c>
      <c r="AL722" s="48" t="s">
        <v>560</v>
      </c>
      <c r="AM722" s="48" t="s">
        <v>560</v>
      </c>
      <c r="AN722" s="48" t="s">
        <v>560</v>
      </c>
      <c r="AO722" s="48" t="s">
        <v>560</v>
      </c>
      <c r="AP722" s="48" t="s">
        <v>560</v>
      </c>
      <c r="AQ722" s="48" t="s">
        <v>560</v>
      </c>
      <c r="AR722" s="48" t="s">
        <v>879</v>
      </c>
      <c r="AS722" s="48" t="s">
        <v>879</v>
      </c>
      <c r="AT722" s="52" t="s">
        <v>879</v>
      </c>
      <c r="AU722" s="52" t="s">
        <v>879</v>
      </c>
      <c r="AV722" s="48" t="s">
        <v>486</v>
      </c>
      <c r="AW722" s="48" t="s">
        <v>486</v>
      </c>
      <c r="AX722" s="52" t="s">
        <v>487</v>
      </c>
      <c r="AY722" s="52" t="s">
        <v>487</v>
      </c>
      <c r="AZ722" s="28" t="s">
        <v>487</v>
      </c>
    </row>
    <row r="723" ht="15.75" customHeight="1">
      <c r="A723" s="40">
        <v>650.0</v>
      </c>
      <c r="B723" s="28" t="s">
        <v>2513</v>
      </c>
      <c r="C723" s="41"/>
      <c r="D723" s="42">
        <f t="array" ref="D723">index(systems,match($A723,INDEX(systems,0,1),),3)</f>
        <v>-57.584</v>
      </c>
      <c r="E723" s="42">
        <f t="array" ref="E723">index(systems,match($A723,INDEX(systems,0,1),),4)</f>
        <v>-267.289</v>
      </c>
      <c r="F723" s="43" t="str">
        <f>IFERROR(__xludf.DUMMYFUNCTION("let(row, match($B723&amp;if($C723&lt;&gt;"""","" [""&amp;$C723&amp;""]"",""""),index(nebulae,,2),0),join("","",iferror(round(index(nebulae,row,5)/2,3),1),iferror(round(index(nebulae,row,6)/2,3),1),0))"),"1,1,0")</f>
        <v>1,1,0</v>
      </c>
      <c r="G723" s="44" t="s">
        <v>2514</v>
      </c>
      <c r="H723" s="45">
        <f t="array" ref="H723">let(systemId,match(A723,index(systems,0,1),),refSystemId,match($H$1,index(systems,0,1),),x,index(systems,systemId,3),y,index(systems,systemId,4),refX,index(systems,refSystemId,3),refY,index(systems,refSystemId,4),round(sqrt((x-refX)^2+(y-refY)^2),3))</f>
        <v>273.422</v>
      </c>
      <c r="I723" s="46" t="s">
        <v>408</v>
      </c>
      <c r="J723" s="47" t="s">
        <v>408</v>
      </c>
      <c r="K723" s="47" t="s">
        <v>408</v>
      </c>
      <c r="L723" s="47" t="s">
        <v>408</v>
      </c>
      <c r="M723" s="46" t="s">
        <v>408</v>
      </c>
      <c r="N723" s="28" t="s">
        <v>408</v>
      </c>
      <c r="O723" s="41"/>
      <c r="P723" s="48" t="s">
        <v>2350</v>
      </c>
      <c r="Q723" s="48" t="s">
        <v>2350</v>
      </c>
      <c r="R723" s="48" t="s">
        <v>2350</v>
      </c>
      <c r="S723" s="48" t="s">
        <v>2350</v>
      </c>
      <c r="T723" s="48" t="s">
        <v>2350</v>
      </c>
      <c r="U723" s="48" t="s">
        <v>2350</v>
      </c>
      <c r="V723" s="48" t="s">
        <v>2350</v>
      </c>
      <c r="W723" s="48" t="s">
        <v>2350</v>
      </c>
      <c r="X723" s="48" t="s">
        <v>1110</v>
      </c>
      <c r="Y723" s="48" t="s">
        <v>422</v>
      </c>
      <c r="Z723" s="48" t="s">
        <v>422</v>
      </c>
      <c r="AA723" s="48" t="s">
        <v>422</v>
      </c>
      <c r="AB723" s="48" t="s">
        <v>422</v>
      </c>
      <c r="AC723" s="48" t="s">
        <v>422</v>
      </c>
      <c r="AD723" s="48" t="s">
        <v>422</v>
      </c>
      <c r="AE723" s="48" t="s">
        <v>422</v>
      </c>
      <c r="AF723" s="48" t="s">
        <v>422</v>
      </c>
      <c r="AG723" s="48" t="s">
        <v>422</v>
      </c>
      <c r="AH723" s="48" t="s">
        <v>422</v>
      </c>
      <c r="AI723" s="48" t="s">
        <v>422</v>
      </c>
      <c r="AJ723" s="48" t="s">
        <v>422</v>
      </c>
      <c r="AK723" s="48" t="s">
        <v>422</v>
      </c>
      <c r="AL723" s="48" t="s">
        <v>422</v>
      </c>
      <c r="AM723" s="48" t="s">
        <v>422</v>
      </c>
      <c r="AN723" s="48" t="s">
        <v>422</v>
      </c>
      <c r="AO723" s="48" t="s">
        <v>422</v>
      </c>
      <c r="AP723" s="48" t="s">
        <v>422</v>
      </c>
      <c r="AQ723" s="48" t="s">
        <v>422</v>
      </c>
      <c r="AR723" s="48" t="s">
        <v>422</v>
      </c>
      <c r="AS723" s="48" t="s">
        <v>422</v>
      </c>
      <c r="AT723" s="48" t="s">
        <v>422</v>
      </c>
      <c r="AU723" s="48" t="s">
        <v>422</v>
      </c>
      <c r="AV723" s="48" t="s">
        <v>422</v>
      </c>
      <c r="AW723" s="48" t="s">
        <v>422</v>
      </c>
      <c r="AX723" s="48" t="s">
        <v>422</v>
      </c>
      <c r="AY723" s="48" t="s">
        <v>422</v>
      </c>
      <c r="AZ723" s="51" t="s">
        <v>422</v>
      </c>
    </row>
    <row r="724" ht="15.75" customHeight="1">
      <c r="A724" s="40">
        <v>651.0</v>
      </c>
      <c r="B724" s="28" t="s">
        <v>2515</v>
      </c>
      <c r="C724" s="41"/>
      <c r="D724" s="42">
        <f t="array" ref="D724">index(systems,match($A724,INDEX(systems,0,1),),3)</f>
        <v>-26.4</v>
      </c>
      <c r="E724" s="42">
        <f t="array" ref="E724">index(systems,match($A724,INDEX(systems,0,1),),4)</f>
        <v>157.711</v>
      </c>
      <c r="F724" s="43" t="str">
        <f>IFERROR(__xludf.DUMMYFUNCTION("let(row, match($B724&amp;if($C724&lt;&gt;"""","" [""&amp;$C724&amp;""]"",""""),index(nebulae,,2),0),join("","",iferror(round(index(nebulae,row,5)/2,3),1),iferror(round(index(nebulae,row,6)/2,3),1),0))"),"1,1,0")</f>
        <v>1,1,0</v>
      </c>
      <c r="G724" s="44" t="s">
        <v>2516</v>
      </c>
      <c r="H724" s="45">
        <f t="array" ref="H724">let(systemId,match(A724,index(systems,0,1),),refSystemId,match($H$1,index(systems,0,1),),x,index(systems,systemId,3),y,index(systems,systemId,4),refX,index(systems,refSystemId,3),refY,index(systems,refSystemId,4),round(sqrt((x-refX)^2+(y-refY)^2),3))</f>
        <v>159.905</v>
      </c>
      <c r="I724" s="53"/>
      <c r="J724" s="53"/>
      <c r="K724" s="46" t="s">
        <v>690</v>
      </c>
      <c r="L724" s="46" t="s">
        <v>690</v>
      </c>
      <c r="M724" s="47" t="s">
        <v>691</v>
      </c>
      <c r="N724" s="28" t="s">
        <v>525</v>
      </c>
      <c r="O724" s="48" t="s">
        <v>525</v>
      </c>
      <c r="P724" s="48" t="s">
        <v>525</v>
      </c>
      <c r="Q724" s="48" t="s">
        <v>525</v>
      </c>
      <c r="R724" s="48" t="s">
        <v>525</v>
      </c>
      <c r="S724" s="48" t="s">
        <v>525</v>
      </c>
      <c r="T724" s="48" t="s">
        <v>525</v>
      </c>
      <c r="U724" s="48" t="s">
        <v>525</v>
      </c>
      <c r="V724" s="48" t="s">
        <v>525</v>
      </c>
      <c r="W724" s="48" t="s">
        <v>525</v>
      </c>
      <c r="X724" s="48" t="s">
        <v>525</v>
      </c>
      <c r="Y724" s="48" t="s">
        <v>526</v>
      </c>
      <c r="Z724" s="48" t="s">
        <v>526</v>
      </c>
      <c r="AA724" s="48" t="s">
        <v>527</v>
      </c>
      <c r="AB724" s="48" t="s">
        <v>527</v>
      </c>
      <c r="AC724" s="48" t="s">
        <v>527</v>
      </c>
      <c r="AD724" s="48" t="s">
        <v>527</v>
      </c>
      <c r="AE724" s="48" t="s">
        <v>527</v>
      </c>
      <c r="AF724" s="48" t="s">
        <v>527</v>
      </c>
      <c r="AG724" s="48" t="s">
        <v>527</v>
      </c>
      <c r="AH724" s="48" t="s">
        <v>528</v>
      </c>
      <c r="AI724" s="48" t="s">
        <v>529</v>
      </c>
      <c r="AJ724" s="48" t="s">
        <v>529</v>
      </c>
      <c r="AK724" s="48" t="s">
        <v>529</v>
      </c>
      <c r="AL724" s="48" t="s">
        <v>529</v>
      </c>
      <c r="AM724" s="48" t="s">
        <v>529</v>
      </c>
      <c r="AN724" s="48" t="s">
        <v>529</v>
      </c>
      <c r="AO724" s="48" t="s">
        <v>529</v>
      </c>
      <c r="AP724" s="48" t="s">
        <v>529</v>
      </c>
      <c r="AQ724" s="48" t="s">
        <v>529</v>
      </c>
      <c r="AR724" s="48" t="s">
        <v>529</v>
      </c>
      <c r="AS724" s="48" t="s">
        <v>414</v>
      </c>
      <c r="AT724" s="48" t="s">
        <v>415</v>
      </c>
      <c r="AU724" s="48" t="s">
        <v>415</v>
      </c>
      <c r="AV724" s="48" t="s">
        <v>530</v>
      </c>
      <c r="AW724" s="48" t="s">
        <v>530</v>
      </c>
      <c r="AX724" s="48" t="s">
        <v>531</v>
      </c>
      <c r="AY724" s="48" t="s">
        <v>531</v>
      </c>
      <c r="AZ724" s="28" t="s">
        <v>531</v>
      </c>
    </row>
    <row r="725" ht="15.75" customHeight="1">
      <c r="A725" s="40">
        <v>652.0</v>
      </c>
      <c r="B725" s="28" t="s">
        <v>2517</v>
      </c>
      <c r="C725" s="41"/>
      <c r="D725" s="42">
        <f t="array" ref="D725">index(systems,match($A725,INDEX(systems,0,1),),3)</f>
        <v>221.365</v>
      </c>
      <c r="E725" s="42">
        <f t="array" ref="E725">index(systems,match($A725,INDEX(systems,0,1),),4)</f>
        <v>166.525</v>
      </c>
      <c r="F725" s="43" t="str">
        <f>IFERROR(__xludf.DUMMYFUNCTION("let(row, match($B725&amp;if($C725&lt;&gt;"""","" [""&amp;$C725&amp;""]"",""""),index(nebulae,,2),0),join("","",iferror(round(index(nebulae,row,5)/2,3),1),iferror(round(index(nebulae,row,6)/2,3),1),0))"),"1,1,0")</f>
        <v>1,1,0</v>
      </c>
      <c r="G725" s="44" t="s">
        <v>2518</v>
      </c>
      <c r="H725" s="45">
        <f t="array" ref="H725">let(systemId,match(A725,index(systems,0,1),),refSystemId,match($H$1,index(systems,0,1),),x,index(systems,systemId,3),y,index(systems,systemId,4),refX,index(systems,refSystemId,3),refY,index(systems,refSystemId,4),round(sqrt((x-refX)^2+(y-refY)^2),3))</f>
        <v>277.007</v>
      </c>
      <c r="I725" s="28" t="s">
        <v>408</v>
      </c>
      <c r="J725" s="28" t="s">
        <v>408</v>
      </c>
      <c r="K725" s="28" t="s">
        <v>408</v>
      </c>
      <c r="L725" s="48" t="s">
        <v>408</v>
      </c>
      <c r="M725" s="48" t="s">
        <v>408</v>
      </c>
      <c r="N725" s="28" t="s">
        <v>408</v>
      </c>
      <c r="O725" s="41"/>
      <c r="P725" s="48" t="s">
        <v>652</v>
      </c>
      <c r="Q725" s="48" t="s">
        <v>652</v>
      </c>
      <c r="R725" s="48" t="s">
        <v>652</v>
      </c>
      <c r="S725" s="48" t="s">
        <v>652</v>
      </c>
      <c r="T725" s="48" t="s">
        <v>652</v>
      </c>
      <c r="U725" s="48" t="s">
        <v>652</v>
      </c>
      <c r="V725" s="48" t="s">
        <v>652</v>
      </c>
      <c r="W725" s="48" t="s">
        <v>652</v>
      </c>
      <c r="X725" s="48" t="s">
        <v>652</v>
      </c>
      <c r="Y725" s="48" t="s">
        <v>422</v>
      </c>
      <c r="Z725" s="48" t="s">
        <v>422</v>
      </c>
      <c r="AA725" s="48" t="s">
        <v>422</v>
      </c>
      <c r="AB725" s="48" t="s">
        <v>422</v>
      </c>
      <c r="AC725" s="48" t="s">
        <v>422</v>
      </c>
      <c r="AD725" s="48" t="s">
        <v>422</v>
      </c>
      <c r="AE725" s="48" t="s">
        <v>422</v>
      </c>
      <c r="AF725" s="48" t="s">
        <v>422</v>
      </c>
      <c r="AG725" s="48" t="s">
        <v>422</v>
      </c>
      <c r="AH725" s="48" t="s">
        <v>422</v>
      </c>
      <c r="AI725" s="48" t="s">
        <v>422</v>
      </c>
      <c r="AJ725" s="48" t="s">
        <v>422</v>
      </c>
      <c r="AK725" s="48" t="s">
        <v>422</v>
      </c>
      <c r="AL725" s="48" t="s">
        <v>422</v>
      </c>
      <c r="AM725" s="48" t="s">
        <v>422</v>
      </c>
      <c r="AN725" s="48" t="s">
        <v>422</v>
      </c>
      <c r="AO725" s="48" t="s">
        <v>422</v>
      </c>
      <c r="AP725" s="48" t="s">
        <v>422</v>
      </c>
      <c r="AQ725" s="48" t="s">
        <v>422</v>
      </c>
      <c r="AR725" s="48" t="s">
        <v>422</v>
      </c>
      <c r="AS725" s="48" t="s">
        <v>422</v>
      </c>
      <c r="AT725" s="48" t="s">
        <v>422</v>
      </c>
      <c r="AU725" s="48" t="s">
        <v>422</v>
      </c>
      <c r="AV725" s="48" t="s">
        <v>422</v>
      </c>
      <c r="AW725" s="48" t="s">
        <v>422</v>
      </c>
      <c r="AX725" s="48" t="s">
        <v>422</v>
      </c>
      <c r="AY725" s="48" t="s">
        <v>422</v>
      </c>
      <c r="AZ725" s="28" t="s">
        <v>422</v>
      </c>
    </row>
    <row r="726" ht="15.75" customHeight="1">
      <c r="A726" s="40">
        <v>653.0</v>
      </c>
      <c r="B726" s="28" t="s">
        <v>2519</v>
      </c>
      <c r="C726" s="41"/>
      <c r="D726" s="42">
        <f t="array" ref="D726">index(systems,match($A726,INDEX(systems,0,1),),3)</f>
        <v>-115.774</v>
      </c>
      <c r="E726" s="42">
        <f t="array" ref="E726">index(systems,match($A726,INDEX(systems,0,1),),4)</f>
        <v>-229.895</v>
      </c>
      <c r="F726" s="43" t="str">
        <f>IFERROR(__xludf.DUMMYFUNCTION("let(row, match($B726&amp;if($C726&lt;&gt;"""","" [""&amp;$C726&amp;""]"",""""),index(nebulae,,2),0),join("","",iferror(round(index(nebulae,row,5)/2,3),1),iferror(round(index(nebulae,row,6)/2,3),1),0))"),"1,1,0")</f>
        <v>1,1,0</v>
      </c>
      <c r="G726" s="44" t="s">
        <v>2520</v>
      </c>
      <c r="H726" s="45">
        <f t="array" ref="H726">let(systemId,match(A726,index(systems,0,1),),refSystemId,match($H$1,index(systems,0,1),),x,index(systems,systemId,3),y,index(systems,systemId,4),refX,index(systems,refSystemId,3),refY,index(systems,refSystemId,4),round(sqrt((x-refX)^2+(y-refY)^2),3))</f>
        <v>257.401</v>
      </c>
      <c r="I726" s="28" t="s">
        <v>408</v>
      </c>
      <c r="J726" s="48" t="s">
        <v>408</v>
      </c>
      <c r="K726" s="48" t="s">
        <v>408</v>
      </c>
      <c r="L726" s="48" t="s">
        <v>408</v>
      </c>
      <c r="M726" s="28" t="s">
        <v>408</v>
      </c>
      <c r="N726" s="28" t="s">
        <v>1121</v>
      </c>
      <c r="O726" s="48" t="s">
        <v>1121</v>
      </c>
      <c r="P726" s="48" t="s">
        <v>1121</v>
      </c>
      <c r="Q726" s="48" t="s">
        <v>1121</v>
      </c>
      <c r="R726" s="48" t="s">
        <v>1121</v>
      </c>
      <c r="S726" s="48" t="s">
        <v>1121</v>
      </c>
      <c r="T726" s="48" t="s">
        <v>1121</v>
      </c>
      <c r="U726" s="48" t="s">
        <v>1121</v>
      </c>
      <c r="V726" s="48" t="s">
        <v>1121</v>
      </c>
      <c r="W726" s="48" t="s">
        <v>1121</v>
      </c>
      <c r="X726" s="48" t="s">
        <v>1121</v>
      </c>
      <c r="Y726" s="48" t="s">
        <v>560</v>
      </c>
      <c r="Z726" s="48" t="s">
        <v>560</v>
      </c>
      <c r="AA726" s="48" t="s">
        <v>560</v>
      </c>
      <c r="AB726" s="48" t="s">
        <v>560</v>
      </c>
      <c r="AC726" s="48" t="s">
        <v>560</v>
      </c>
      <c r="AD726" s="48" t="s">
        <v>560</v>
      </c>
      <c r="AE726" s="48" t="s">
        <v>560</v>
      </c>
      <c r="AF726" s="48" t="s">
        <v>560</v>
      </c>
      <c r="AG726" s="48" t="s">
        <v>560</v>
      </c>
      <c r="AH726" s="48" t="s">
        <v>560</v>
      </c>
      <c r="AI726" s="48" t="s">
        <v>560</v>
      </c>
      <c r="AJ726" s="48" t="s">
        <v>560</v>
      </c>
      <c r="AK726" s="48" t="s">
        <v>560</v>
      </c>
      <c r="AL726" s="48" t="s">
        <v>560</v>
      </c>
      <c r="AM726" s="48" t="s">
        <v>560</v>
      </c>
      <c r="AN726" s="48" t="s">
        <v>560</v>
      </c>
      <c r="AO726" s="48" t="s">
        <v>560</v>
      </c>
      <c r="AP726" s="48" t="s">
        <v>560</v>
      </c>
      <c r="AQ726" s="48" t="s">
        <v>560</v>
      </c>
      <c r="AR726" s="48" t="s">
        <v>560</v>
      </c>
      <c r="AS726" s="48" t="s">
        <v>418</v>
      </c>
      <c r="AT726" s="48" t="s">
        <v>418</v>
      </c>
      <c r="AU726" s="48" t="s">
        <v>418</v>
      </c>
      <c r="AV726" s="48" t="s">
        <v>1048</v>
      </c>
      <c r="AW726" s="48" t="s">
        <v>1048</v>
      </c>
      <c r="AX726" s="48" t="s">
        <v>1049</v>
      </c>
      <c r="AY726" s="48" t="s">
        <v>1049</v>
      </c>
      <c r="AZ726" s="51" t="s">
        <v>1049</v>
      </c>
    </row>
    <row r="727" ht="15.75" customHeight="1">
      <c r="A727" s="40">
        <v>654.0</v>
      </c>
      <c r="B727" s="28" t="s">
        <v>2521</v>
      </c>
      <c r="C727" s="41"/>
      <c r="D727" s="42">
        <f t="array" ref="D727">index(systems,match($A727,INDEX(systems,0,1),),3)</f>
        <v>345.59</v>
      </c>
      <c r="E727" s="42">
        <f t="array" ref="E727">index(systems,match($A727,INDEX(systems,0,1),),4)</f>
        <v>64.322</v>
      </c>
      <c r="F727" s="43" t="str">
        <f>IFERROR(__xludf.DUMMYFUNCTION("let(row, match($B727&amp;if($C727&lt;&gt;"""","" [""&amp;$C727&amp;""]"",""""),index(nebulae,,2),0),join("","",iferror(round(index(nebulae,row,5)/2,3),1),iferror(round(index(nebulae,row,6)/2,3),1),0))"),"1,1,0")</f>
        <v>1,1,0</v>
      </c>
      <c r="G727" s="44" t="s">
        <v>2522</v>
      </c>
      <c r="H727" s="45">
        <f t="array" ref="H727">let(systemId,match(A727,index(systems,0,1),),refSystemId,match($H$1,index(systems,0,1),),x,index(systems,systemId,3),y,index(systems,systemId,4),refX,index(systems,refSystemId,3),refY,index(systems,refSystemId,4),round(sqrt((x-refX)^2+(y-refY)^2),3))</f>
        <v>351.525</v>
      </c>
      <c r="I727" s="46" t="s">
        <v>408</v>
      </c>
      <c r="J727" s="46" t="s">
        <v>408</v>
      </c>
      <c r="K727" s="28" t="s">
        <v>408</v>
      </c>
      <c r="L727" s="48" t="s">
        <v>408</v>
      </c>
      <c r="M727" s="48" t="s">
        <v>408</v>
      </c>
      <c r="N727" s="28" t="s">
        <v>408</v>
      </c>
      <c r="O727" s="41"/>
      <c r="P727" s="48" t="s">
        <v>2050</v>
      </c>
      <c r="Q727" s="48" t="s">
        <v>2050</v>
      </c>
      <c r="R727" s="48" t="s">
        <v>2050</v>
      </c>
      <c r="S727" s="48" t="s">
        <v>2050</v>
      </c>
      <c r="T727" s="52" t="s">
        <v>2050</v>
      </c>
      <c r="U727" s="52" t="s">
        <v>2051</v>
      </c>
      <c r="V727" s="48" t="s">
        <v>1469</v>
      </c>
      <c r="W727" s="48" t="s">
        <v>1469</v>
      </c>
      <c r="X727" s="48" t="s">
        <v>855</v>
      </c>
      <c r="Y727" s="48" t="s">
        <v>1470</v>
      </c>
      <c r="Z727" s="48" t="s">
        <v>1470</v>
      </c>
      <c r="AA727" s="48" t="s">
        <v>1471</v>
      </c>
      <c r="AB727" s="48" t="s">
        <v>1471</v>
      </c>
      <c r="AC727" s="48" t="s">
        <v>1471</v>
      </c>
      <c r="AD727" s="48" t="s">
        <v>1471</v>
      </c>
      <c r="AE727" s="48" t="s">
        <v>1471</v>
      </c>
      <c r="AF727" s="48" t="s">
        <v>1471</v>
      </c>
      <c r="AG727" s="48" t="s">
        <v>1471</v>
      </c>
      <c r="AH727" s="48" t="s">
        <v>1471</v>
      </c>
      <c r="AI727" s="48" t="s">
        <v>1471</v>
      </c>
      <c r="AJ727" s="48" t="s">
        <v>1471</v>
      </c>
      <c r="AK727" s="48" t="s">
        <v>1471</v>
      </c>
      <c r="AL727" s="48" t="s">
        <v>1471</v>
      </c>
      <c r="AM727" s="48" t="s">
        <v>1471</v>
      </c>
      <c r="AN727" s="48" t="s">
        <v>1471</v>
      </c>
      <c r="AO727" s="48" t="s">
        <v>1470</v>
      </c>
      <c r="AP727" s="48" t="s">
        <v>1470</v>
      </c>
      <c r="AQ727" s="48" t="s">
        <v>1470</v>
      </c>
      <c r="AR727" s="48" t="s">
        <v>1470</v>
      </c>
      <c r="AS727" s="48" t="s">
        <v>1470</v>
      </c>
      <c r="AT727" s="48" t="s">
        <v>1470</v>
      </c>
      <c r="AU727" s="48" t="s">
        <v>1470</v>
      </c>
      <c r="AV727" s="48" t="s">
        <v>1470</v>
      </c>
      <c r="AW727" s="48" t="s">
        <v>1470</v>
      </c>
      <c r="AX727" s="48" t="s">
        <v>940</v>
      </c>
      <c r="AY727" s="48" t="s">
        <v>940</v>
      </c>
      <c r="AZ727" s="28" t="s">
        <v>940</v>
      </c>
    </row>
    <row r="728" ht="15.75" customHeight="1">
      <c r="A728" s="40">
        <v>655.0</v>
      </c>
      <c r="B728" s="28" t="s">
        <v>2523</v>
      </c>
      <c r="C728" s="41"/>
      <c r="D728" s="42">
        <f t="array" ref="D728">index(systems,match($A728,INDEX(systems,0,1),),3)</f>
        <v>72.894</v>
      </c>
      <c r="E728" s="42">
        <f t="array" ref="E728">index(systems,match($A728,INDEX(systems,0,1),),4)</f>
        <v>459.292</v>
      </c>
      <c r="F728" s="43" t="str">
        <f>IFERROR(__xludf.DUMMYFUNCTION("let(row, match($B728&amp;if($C728&lt;&gt;"""","" [""&amp;$C728&amp;""]"",""""),index(nebulae,,2),0),join("","",iferror(round(index(nebulae,row,5)/2,3),1),iferror(round(index(nebulae,row,6)/2,3),1),0))"),"1,1,0")</f>
        <v>1,1,0</v>
      </c>
      <c r="G728" s="44" t="s">
        <v>2524</v>
      </c>
      <c r="H728" s="45">
        <f t="array" ref="H728">let(systemId,match(A728,index(systems,0,1),),refSystemId,match($H$1,index(systems,0,1),),x,index(systems,systemId,3),y,index(systems,systemId,4),refX,index(systems,refSystemId,3),refY,index(systems,refSystemId,4),round(sqrt((x-refX)^2+(y-refY)^2),3))</f>
        <v>465.041</v>
      </c>
      <c r="I728" s="46" t="s">
        <v>408</v>
      </c>
      <c r="J728" s="46" t="s">
        <v>408</v>
      </c>
      <c r="K728" s="46" t="s">
        <v>408</v>
      </c>
      <c r="L728" s="41"/>
      <c r="M728" s="41"/>
      <c r="N728" s="59" t="s">
        <v>2355</v>
      </c>
      <c r="O728" s="48" t="s">
        <v>2355</v>
      </c>
      <c r="P728" s="48" t="s">
        <v>2355</v>
      </c>
      <c r="Q728" s="48" t="s">
        <v>2355</v>
      </c>
      <c r="R728" s="48" t="s">
        <v>2355</v>
      </c>
      <c r="S728" s="48" t="s">
        <v>2355</v>
      </c>
      <c r="T728" s="48" t="s">
        <v>2355</v>
      </c>
      <c r="U728" s="48" t="s">
        <v>2355</v>
      </c>
      <c r="V728" s="48" t="s">
        <v>2355</v>
      </c>
      <c r="W728" s="48" t="s">
        <v>2355</v>
      </c>
      <c r="X728" s="48" t="s">
        <v>2355</v>
      </c>
      <c r="Y728" s="48" t="s">
        <v>847</v>
      </c>
      <c r="Z728" s="48" t="s">
        <v>847</v>
      </c>
      <c r="AA728" s="48" t="s">
        <v>848</v>
      </c>
      <c r="AB728" s="48" t="s">
        <v>848</v>
      </c>
      <c r="AC728" s="48" t="s">
        <v>913</v>
      </c>
      <c r="AD728" s="48" t="s">
        <v>913</v>
      </c>
      <c r="AE728" s="48" t="s">
        <v>913</v>
      </c>
      <c r="AF728" s="48" t="s">
        <v>913</v>
      </c>
      <c r="AG728" s="48" t="s">
        <v>913</v>
      </c>
      <c r="AH728" s="48" t="s">
        <v>913</v>
      </c>
      <c r="AI728" s="48" t="s">
        <v>913</v>
      </c>
      <c r="AJ728" s="48" t="s">
        <v>913</v>
      </c>
      <c r="AK728" s="48" t="s">
        <v>913</v>
      </c>
      <c r="AL728" s="48" t="s">
        <v>913</v>
      </c>
      <c r="AM728" s="48" t="s">
        <v>913</v>
      </c>
      <c r="AN728" s="48" t="s">
        <v>697</v>
      </c>
      <c r="AO728" s="48" t="s">
        <v>697</v>
      </c>
      <c r="AP728" s="48" t="s">
        <v>697</v>
      </c>
      <c r="AQ728" s="48" t="s">
        <v>697</v>
      </c>
      <c r="AR728" s="48" t="s">
        <v>697</v>
      </c>
      <c r="AS728" s="48" t="s">
        <v>697</v>
      </c>
      <c r="AT728" s="48" t="s">
        <v>697</v>
      </c>
      <c r="AU728" s="48" t="s">
        <v>697</v>
      </c>
      <c r="AV728" s="48" t="s">
        <v>851</v>
      </c>
      <c r="AW728" s="52" t="s">
        <v>851</v>
      </c>
      <c r="AX728" s="52" t="s">
        <v>851</v>
      </c>
      <c r="AY728" s="52" t="s">
        <v>851</v>
      </c>
      <c r="AZ728" s="49" t="s">
        <v>851</v>
      </c>
    </row>
    <row r="729" ht="15.75" customHeight="1">
      <c r="A729" s="40">
        <v>656.0</v>
      </c>
      <c r="B729" s="28" t="s">
        <v>2525</v>
      </c>
      <c r="C729" s="41"/>
      <c r="D729" s="42">
        <f t="array" ref="D729">index(systems,match($A729,INDEX(systems,0,1),),3)</f>
        <v>-148.084</v>
      </c>
      <c r="E729" s="42">
        <f t="array" ref="E729">index(systems,match($A729,INDEX(systems,0,1),),4)</f>
        <v>-40.367</v>
      </c>
      <c r="F729" s="43" t="str">
        <f>IFERROR(__xludf.DUMMYFUNCTION("let(row, match($B729&amp;if($C729&lt;&gt;"""","" [""&amp;$C729&amp;""]"",""""),index(nebulae,,2),0),join("","",iferror(round(index(nebulae,row,5)/2,3),1),iferror(round(index(nebulae,row,6)/2,3),1),0))"),"1,1,0")</f>
        <v>1,1,0</v>
      </c>
      <c r="G729" s="44" t="s">
        <v>2526</v>
      </c>
      <c r="H729" s="45">
        <f t="array" ref="H729">let(systemId,match(A729,index(systems,0,1),),refSystemId,match($H$1,index(systems,0,1),),x,index(systems,systemId,3),y,index(systems,systemId,4),refX,index(systems,refSystemId,3),refY,index(systems,refSystemId,4),round(sqrt((x-refX)^2+(y-refY)^2),3))</f>
        <v>153.487</v>
      </c>
      <c r="I729" s="28" t="s">
        <v>418</v>
      </c>
      <c r="J729" s="48" t="s">
        <v>418</v>
      </c>
      <c r="K729" s="48" t="s">
        <v>418</v>
      </c>
      <c r="L729" s="28" t="s">
        <v>418</v>
      </c>
      <c r="M729" s="28" t="s">
        <v>733</v>
      </c>
      <c r="N729" s="28" t="s">
        <v>560</v>
      </c>
      <c r="O729" s="48" t="s">
        <v>560</v>
      </c>
      <c r="P729" s="48" t="s">
        <v>560</v>
      </c>
      <c r="Q729" s="48" t="s">
        <v>560</v>
      </c>
      <c r="R729" s="48" t="s">
        <v>560</v>
      </c>
      <c r="S729" s="48" t="s">
        <v>560</v>
      </c>
      <c r="T729" s="48" t="s">
        <v>560</v>
      </c>
      <c r="U729" s="48" t="s">
        <v>560</v>
      </c>
      <c r="V729" s="48" t="s">
        <v>560</v>
      </c>
      <c r="W729" s="48" t="s">
        <v>560</v>
      </c>
      <c r="X729" s="48" t="s">
        <v>560</v>
      </c>
      <c r="Y729" s="48" t="s">
        <v>836</v>
      </c>
      <c r="Z729" s="48" t="s">
        <v>836</v>
      </c>
      <c r="AA729" s="48" t="s">
        <v>836</v>
      </c>
      <c r="AB729" s="48" t="s">
        <v>836</v>
      </c>
      <c r="AC729" s="48" t="s">
        <v>836</v>
      </c>
      <c r="AD729" s="48" t="s">
        <v>836</v>
      </c>
      <c r="AE729" s="48" t="s">
        <v>836</v>
      </c>
      <c r="AF729" s="48" t="s">
        <v>836</v>
      </c>
      <c r="AG729" s="48" t="s">
        <v>836</v>
      </c>
      <c r="AH729" s="48" t="s">
        <v>836</v>
      </c>
      <c r="AI729" s="48" t="s">
        <v>836</v>
      </c>
      <c r="AJ729" s="48" t="s">
        <v>836</v>
      </c>
      <c r="AK729" s="48" t="s">
        <v>836</v>
      </c>
      <c r="AL729" s="48" t="s">
        <v>836</v>
      </c>
      <c r="AM729" s="48" t="s">
        <v>836</v>
      </c>
      <c r="AN729" s="48" t="s">
        <v>836</v>
      </c>
      <c r="AO729" s="48" t="s">
        <v>836</v>
      </c>
      <c r="AP729" s="48" t="s">
        <v>836</v>
      </c>
      <c r="AQ729" s="48" t="s">
        <v>836</v>
      </c>
      <c r="AR729" s="48" t="s">
        <v>836</v>
      </c>
      <c r="AS729" s="48" t="s">
        <v>837</v>
      </c>
      <c r="AT729" s="48" t="s">
        <v>837</v>
      </c>
      <c r="AU729" s="48" t="s">
        <v>837</v>
      </c>
      <c r="AV729" s="48" t="s">
        <v>946</v>
      </c>
      <c r="AW729" s="48" t="s">
        <v>946</v>
      </c>
      <c r="AX729" s="48" t="s">
        <v>605</v>
      </c>
      <c r="AY729" s="48" t="s">
        <v>605</v>
      </c>
      <c r="AZ729" s="51" t="s">
        <v>836</v>
      </c>
    </row>
    <row r="730" ht="15.75" customHeight="1">
      <c r="A730" s="40">
        <v>657.0</v>
      </c>
      <c r="B730" s="28" t="s">
        <v>2527</v>
      </c>
      <c r="C730" s="41"/>
      <c r="D730" s="42">
        <f t="array" ref="D730">index(systems,match($A730,INDEX(systems,0,1),),3)</f>
        <v>-72.122</v>
      </c>
      <c r="E730" s="42">
        <f t="array" ref="E730">index(systems,match($A730,INDEX(systems,0,1),),4)</f>
        <v>-181.031</v>
      </c>
      <c r="F730" s="43" t="str">
        <f>IFERROR(__xludf.DUMMYFUNCTION("let(row, match($B730&amp;if($C730&lt;&gt;"""","" [""&amp;$C730&amp;""]"",""""),index(nebulae,,2),0),join("","",iferror(round(index(nebulae,row,5)/2,3),1),iferror(round(index(nebulae,row,6)/2,3),1),0))"),"1,1,0")</f>
        <v>1,1,0</v>
      </c>
      <c r="G730" s="44" t="s">
        <v>2528</v>
      </c>
      <c r="H730" s="45">
        <f t="array" ref="H730">let(systemId,match(A730,index(systems,0,1),),refSystemId,match($H$1,index(systems,0,1),),x,index(systems,systemId,3),y,index(systems,systemId,4),refX,index(systems,refSystemId,3),refY,index(systems,refSystemId,4),round(sqrt((x-refX)^2+(y-refY)^2),3))</f>
        <v>194.869</v>
      </c>
      <c r="I730" s="28" t="s">
        <v>2529</v>
      </c>
      <c r="J730" s="48" t="s">
        <v>1121</v>
      </c>
      <c r="K730" s="48" t="s">
        <v>1121</v>
      </c>
      <c r="L730" s="48" t="s">
        <v>1121</v>
      </c>
      <c r="M730" s="28" t="s">
        <v>1121</v>
      </c>
      <c r="N730" s="28" t="s">
        <v>1121</v>
      </c>
      <c r="O730" s="48" t="s">
        <v>1121</v>
      </c>
      <c r="P730" s="48" t="s">
        <v>1121</v>
      </c>
      <c r="Q730" s="48" t="s">
        <v>1121</v>
      </c>
      <c r="R730" s="48" t="s">
        <v>1121</v>
      </c>
      <c r="S730" s="48" t="s">
        <v>1121</v>
      </c>
      <c r="T730" s="48" t="s">
        <v>1121</v>
      </c>
      <c r="U730" s="48" t="s">
        <v>1121</v>
      </c>
      <c r="V730" s="48" t="s">
        <v>1121</v>
      </c>
      <c r="W730" s="48" t="s">
        <v>1121</v>
      </c>
      <c r="X730" s="48" t="s">
        <v>1121</v>
      </c>
      <c r="Y730" s="48" t="s">
        <v>1046</v>
      </c>
      <c r="Z730" s="48" t="s">
        <v>1046</v>
      </c>
      <c r="AA730" s="48" t="s">
        <v>1046</v>
      </c>
      <c r="AB730" s="48" t="s">
        <v>1046</v>
      </c>
      <c r="AC730" s="48" t="s">
        <v>1046</v>
      </c>
      <c r="AD730" s="48" t="s">
        <v>1046</v>
      </c>
      <c r="AE730" s="48" t="s">
        <v>1046</v>
      </c>
      <c r="AF730" s="48" t="s">
        <v>1046</v>
      </c>
      <c r="AG730" s="48" t="s">
        <v>1046</v>
      </c>
      <c r="AH730" s="48" t="s">
        <v>1046</v>
      </c>
      <c r="AI730" s="48" t="s">
        <v>1046</v>
      </c>
      <c r="AJ730" s="48" t="s">
        <v>1046</v>
      </c>
      <c r="AK730" s="48" t="s">
        <v>1046</v>
      </c>
      <c r="AL730" s="48" t="s">
        <v>1046</v>
      </c>
      <c r="AM730" s="48" t="s">
        <v>1046</v>
      </c>
      <c r="AN730" s="48" t="s">
        <v>1046</v>
      </c>
      <c r="AO730" s="48" t="s">
        <v>1046</v>
      </c>
      <c r="AP730" s="48" t="s">
        <v>1046</v>
      </c>
      <c r="AQ730" s="48" t="s">
        <v>1046</v>
      </c>
      <c r="AR730" s="48" t="s">
        <v>1046</v>
      </c>
      <c r="AS730" s="48" t="s">
        <v>1047</v>
      </c>
      <c r="AT730" s="48" t="s">
        <v>1047</v>
      </c>
      <c r="AU730" s="48" t="s">
        <v>1048</v>
      </c>
      <c r="AV730" s="48" t="s">
        <v>1048</v>
      </c>
      <c r="AW730" s="48" t="s">
        <v>1048</v>
      </c>
      <c r="AX730" s="48" t="s">
        <v>1049</v>
      </c>
      <c r="AY730" s="48" t="s">
        <v>1049</v>
      </c>
      <c r="AZ730" s="51" t="s">
        <v>1049</v>
      </c>
    </row>
    <row r="731" ht="15.75" customHeight="1">
      <c r="A731" s="40">
        <v>3097.0</v>
      </c>
      <c r="B731" s="28" t="s">
        <v>2530</v>
      </c>
      <c r="C731" s="41"/>
      <c r="D731" s="42">
        <f t="array" ref="D731">index(systems,match($A731,INDEX(systems,0,1),),3)</f>
        <v>943.981</v>
      </c>
      <c r="E731" s="42">
        <f t="array" ref="E731">index(systems,match($A731,INDEX(systems,0,1),),4)</f>
        <v>203.809</v>
      </c>
      <c r="F731" s="43" t="str">
        <f>IFERROR(__xludf.DUMMYFUNCTION("let(row, match($B731&amp;if($C731&lt;&gt;"""","" [""&amp;$C731&amp;""]"",""""),index(nebulae,,2),0),join("","",iferror(round(index(nebulae,row,5)/2,3),1),iferror(round(index(nebulae,row,6)/2,3),1),0))"),"1,1,0")</f>
        <v>1,1,0</v>
      </c>
      <c r="G731" s="44" t="s">
        <v>2531</v>
      </c>
      <c r="H731" s="45">
        <f t="array" ref="H731">let(systemId,match(A731,index(systems,0,1),),refSystemId,match($H$1,index(systems,0,1),),x,index(systems,systemId,3),y,index(systems,systemId,4),refX,index(systems,refSystemId,3),refY,index(systems,refSystemId,4),round(sqrt((x-refX)^2+(y-refY)^2),3))</f>
        <v>965.732</v>
      </c>
      <c r="I731" s="55"/>
      <c r="J731" s="55"/>
      <c r="K731" s="55"/>
      <c r="L731" s="55"/>
      <c r="M731" s="55"/>
      <c r="N731" s="55"/>
      <c r="O731" s="55"/>
      <c r="P731" s="55"/>
      <c r="Q731" s="56" t="s">
        <v>1061</v>
      </c>
      <c r="R731" s="56" t="s">
        <v>1061</v>
      </c>
      <c r="S731" s="56" t="s">
        <v>1061</v>
      </c>
      <c r="T731" s="56" t="s">
        <v>1061</v>
      </c>
      <c r="U731" s="56" t="s">
        <v>1061</v>
      </c>
      <c r="V731" s="56" t="s">
        <v>1061</v>
      </c>
      <c r="W731" s="56" t="s">
        <v>1061</v>
      </c>
      <c r="X731" s="56" t="s">
        <v>1061</v>
      </c>
      <c r="Y731" s="56" t="s">
        <v>1061</v>
      </c>
      <c r="Z731" s="56" t="s">
        <v>1061</v>
      </c>
      <c r="AA731" s="56" t="s">
        <v>1061</v>
      </c>
      <c r="AB731" s="56" t="s">
        <v>1061</v>
      </c>
      <c r="AC731" s="56" t="s">
        <v>1061</v>
      </c>
      <c r="AD731" s="56" t="s">
        <v>1061</v>
      </c>
      <c r="AE731" s="56" t="s">
        <v>1061</v>
      </c>
      <c r="AF731" s="56" t="s">
        <v>1061</v>
      </c>
      <c r="AG731" s="56" t="s">
        <v>1061</v>
      </c>
      <c r="AH731" s="56" t="s">
        <v>1061</v>
      </c>
      <c r="AI731" s="56" t="s">
        <v>1061</v>
      </c>
      <c r="AJ731" s="56" t="s">
        <v>1061</v>
      </c>
      <c r="AK731" s="56" t="s">
        <v>1061</v>
      </c>
      <c r="AL731" s="56" t="s">
        <v>1061</v>
      </c>
      <c r="AM731" s="56" t="s">
        <v>1061</v>
      </c>
      <c r="AN731" s="56" t="s">
        <v>1061</v>
      </c>
      <c r="AO731" s="56" t="s">
        <v>1061</v>
      </c>
      <c r="AP731" s="56" t="s">
        <v>1061</v>
      </c>
      <c r="AQ731" s="56" t="s">
        <v>1061</v>
      </c>
      <c r="AR731" s="56" t="s">
        <v>1061</v>
      </c>
      <c r="AS731" s="56" t="s">
        <v>1061</v>
      </c>
      <c r="AT731" s="56" t="s">
        <v>1061</v>
      </c>
      <c r="AU731" s="51" t="s">
        <v>1061</v>
      </c>
      <c r="AV731" s="55"/>
      <c r="AW731" s="55"/>
      <c r="AX731" s="55"/>
      <c r="AY731" s="55"/>
      <c r="AZ731" s="55"/>
    </row>
    <row r="732" ht="15.75" customHeight="1">
      <c r="A732" s="40">
        <v>658.0</v>
      </c>
      <c r="B732" s="28" t="s">
        <v>2532</v>
      </c>
      <c r="C732" s="41"/>
      <c r="D732" s="42">
        <f t="array" ref="D732">index(systems,match($A732,INDEX(systems,0,1),),3)</f>
        <v>124.593</v>
      </c>
      <c r="E732" s="42">
        <f t="array" ref="E732">index(systems,match($A732,INDEX(systems,0,1),),4)</f>
        <v>-196.495</v>
      </c>
      <c r="F732" s="43" t="str">
        <f>IFERROR(__xludf.DUMMYFUNCTION("let(row, match($B732&amp;if($C732&lt;&gt;"""","" [""&amp;$C732&amp;""]"",""""),index(nebulae,,2),0),join("","",iferror(round(index(nebulae,row,5)/2,3),1),iferror(round(index(nebulae,row,6)/2,3),1),0))"),"1,1,0")</f>
        <v>1,1,0</v>
      </c>
      <c r="G732" s="44" t="s">
        <v>2533</v>
      </c>
      <c r="H732" s="45">
        <f t="array" ref="H732">let(systemId,match(A732,index(systems,0,1),),refSystemId,match($H$1,index(systems,0,1),),x,index(systems,systemId,3),y,index(systems,systemId,4),refX,index(systems,refSystemId,3),refY,index(systems,refSystemId,4),round(sqrt((x-refX)^2+(y-refY)^2),3))</f>
        <v>232.667</v>
      </c>
      <c r="I732" s="41"/>
      <c r="J732" s="28" t="s">
        <v>755</v>
      </c>
      <c r="K732" s="41"/>
      <c r="L732" s="41"/>
      <c r="M732" s="28" t="s">
        <v>756</v>
      </c>
      <c r="N732" s="28" t="s">
        <v>614</v>
      </c>
      <c r="O732" s="48" t="s">
        <v>614</v>
      </c>
      <c r="P732" s="48" t="s">
        <v>614</v>
      </c>
      <c r="Q732" s="48" t="s">
        <v>614</v>
      </c>
      <c r="R732" s="48" t="s">
        <v>614</v>
      </c>
      <c r="S732" s="48" t="s">
        <v>614</v>
      </c>
      <c r="T732" s="48" t="s">
        <v>614</v>
      </c>
      <c r="U732" s="48" t="s">
        <v>614</v>
      </c>
      <c r="V732" s="48" t="s">
        <v>614</v>
      </c>
      <c r="W732" s="48" t="s">
        <v>614</v>
      </c>
      <c r="X732" s="48" t="s">
        <v>757</v>
      </c>
      <c r="Y732" s="48" t="s">
        <v>505</v>
      </c>
      <c r="Z732" s="48" t="s">
        <v>505</v>
      </c>
      <c r="AA732" s="48" t="s">
        <v>758</v>
      </c>
      <c r="AB732" s="48" t="s">
        <v>758</v>
      </c>
      <c r="AC732" s="48" t="s">
        <v>758</v>
      </c>
      <c r="AD732" s="48" t="s">
        <v>758</v>
      </c>
      <c r="AE732" s="48" t="s">
        <v>758</v>
      </c>
      <c r="AF732" s="48" t="s">
        <v>758</v>
      </c>
      <c r="AG732" s="48" t="s">
        <v>758</v>
      </c>
      <c r="AH732" s="48" t="s">
        <v>758</v>
      </c>
      <c r="AI732" s="48" t="s">
        <v>758</v>
      </c>
      <c r="AJ732" s="48" t="s">
        <v>758</v>
      </c>
      <c r="AK732" s="48" t="s">
        <v>758</v>
      </c>
      <c r="AL732" s="48" t="s">
        <v>758</v>
      </c>
      <c r="AM732" s="48" t="s">
        <v>758</v>
      </c>
      <c r="AN732" s="48" t="s">
        <v>758</v>
      </c>
      <c r="AO732" s="48" t="s">
        <v>505</v>
      </c>
      <c r="AP732" s="48" t="s">
        <v>505</v>
      </c>
      <c r="AQ732" s="48" t="s">
        <v>505</v>
      </c>
      <c r="AR732" s="48" t="s">
        <v>505</v>
      </c>
      <c r="AS732" s="48" t="s">
        <v>505</v>
      </c>
      <c r="AT732" s="48" t="s">
        <v>505</v>
      </c>
      <c r="AU732" s="48" t="s">
        <v>505</v>
      </c>
      <c r="AV732" s="48" t="s">
        <v>505</v>
      </c>
      <c r="AW732" s="48" t="s">
        <v>505</v>
      </c>
      <c r="AX732" s="48" t="s">
        <v>505</v>
      </c>
      <c r="AY732" s="48" t="s">
        <v>505</v>
      </c>
      <c r="AZ732" s="28" t="s">
        <v>505</v>
      </c>
    </row>
    <row r="733" ht="15.75" customHeight="1">
      <c r="A733" s="40">
        <v>659.0</v>
      </c>
      <c r="B733" s="28" t="s">
        <v>2534</v>
      </c>
      <c r="C733" s="41"/>
      <c r="D733" s="42">
        <f t="array" ref="D733">index(systems,match($A733,INDEX(systems,0,1),),3)</f>
        <v>667.385</v>
      </c>
      <c r="E733" s="42">
        <f t="array" ref="E733">index(systems,match($A733,INDEX(systems,0,1),),4)</f>
        <v>273.411</v>
      </c>
      <c r="F733" s="43" t="str">
        <f>IFERROR(__xludf.DUMMYFUNCTION("let(row, match($B733&amp;if($C733&lt;&gt;"""","" [""&amp;$C733&amp;""]"",""""),index(nebulae,,2),0),join("","",iferror(round(index(nebulae,row,5)/2,3),1),iferror(round(index(nebulae,row,6)/2,3),1),0))"),"1,1,0")</f>
        <v>1,1,0</v>
      </c>
      <c r="G733" s="44" t="s">
        <v>2535</v>
      </c>
      <c r="H733" s="45">
        <f t="array" ref="H733">let(systemId,match(A733,index(systems,0,1),),refSystemId,match($H$1,index(systems,0,1),),x,index(systems,systemId,3),y,index(systems,systemId,4),refX,index(systems,refSystemId,3),refY,index(systems,refSystemId,4),round(sqrt((x-refX)^2+(y-refY)^2),3))</f>
        <v>721.219</v>
      </c>
      <c r="I733" s="41"/>
      <c r="J733" s="41"/>
      <c r="K733" s="41"/>
      <c r="L733" s="41"/>
      <c r="M733" s="41"/>
      <c r="N733" s="41"/>
      <c r="O733" s="41"/>
      <c r="P733" s="48" t="s">
        <v>421</v>
      </c>
      <c r="Q733" s="48" t="s">
        <v>421</v>
      </c>
      <c r="R733" s="48" t="s">
        <v>421</v>
      </c>
      <c r="S733" s="48" t="s">
        <v>421</v>
      </c>
      <c r="T733" s="48" t="s">
        <v>421</v>
      </c>
      <c r="U733" s="48" t="s">
        <v>421</v>
      </c>
      <c r="V733" s="48" t="s">
        <v>421</v>
      </c>
      <c r="W733" s="48" t="s">
        <v>421</v>
      </c>
      <c r="X733" s="48" t="s">
        <v>422</v>
      </c>
      <c r="Y733" s="48" t="s">
        <v>422</v>
      </c>
      <c r="Z733" s="48" t="s">
        <v>422</v>
      </c>
      <c r="AA733" s="48" t="s">
        <v>422</v>
      </c>
      <c r="AB733" s="48" t="s">
        <v>422</v>
      </c>
      <c r="AC733" s="48" t="s">
        <v>422</v>
      </c>
      <c r="AD733" s="48" t="s">
        <v>422</v>
      </c>
      <c r="AE733" s="48" t="s">
        <v>422</v>
      </c>
      <c r="AF733" s="48" t="s">
        <v>422</v>
      </c>
      <c r="AG733" s="48" t="s">
        <v>422</v>
      </c>
      <c r="AH733" s="48" t="s">
        <v>422</v>
      </c>
      <c r="AI733" s="48" t="s">
        <v>422</v>
      </c>
      <c r="AJ733" s="48" t="s">
        <v>422</v>
      </c>
      <c r="AK733" s="48" t="s">
        <v>422</v>
      </c>
      <c r="AL733" s="48" t="s">
        <v>422</v>
      </c>
      <c r="AM733" s="48" t="s">
        <v>422</v>
      </c>
      <c r="AN733" s="48" t="s">
        <v>422</v>
      </c>
      <c r="AO733" s="48" t="s">
        <v>422</v>
      </c>
      <c r="AP733" s="48" t="s">
        <v>422</v>
      </c>
      <c r="AQ733" s="48" t="s">
        <v>422</v>
      </c>
      <c r="AR733" s="48" t="s">
        <v>422</v>
      </c>
      <c r="AS733" s="48" t="s">
        <v>422</v>
      </c>
      <c r="AT733" s="48" t="s">
        <v>422</v>
      </c>
      <c r="AU733" s="48" t="s">
        <v>422</v>
      </c>
      <c r="AV733" s="48" t="s">
        <v>422</v>
      </c>
      <c r="AW733" s="48" t="s">
        <v>422</v>
      </c>
      <c r="AX733" s="48" t="s">
        <v>422</v>
      </c>
      <c r="AY733" s="48" t="s">
        <v>422</v>
      </c>
      <c r="AZ733" s="50" t="s">
        <v>423</v>
      </c>
    </row>
    <row r="734" ht="15.75" customHeight="1">
      <c r="A734" s="40">
        <v>660.0</v>
      </c>
      <c r="B734" s="28" t="s">
        <v>2536</v>
      </c>
      <c r="C734" s="41"/>
      <c r="D734" s="42">
        <f t="array" ref="D734">index(systems,match($A734,INDEX(systems,0,1),),3)</f>
        <v>-74.923</v>
      </c>
      <c r="E734" s="42">
        <f t="array" ref="E734">index(systems,match($A734,INDEX(systems,0,1),),4)</f>
        <v>-315.105</v>
      </c>
      <c r="F734" s="43" t="str">
        <f>IFERROR(__xludf.DUMMYFUNCTION("let(row, match($B734&amp;if($C734&lt;&gt;"""","" [""&amp;$C734&amp;""]"",""""),index(nebulae,,2),0),join("","",iferror(round(index(nebulae,row,5)/2,3),1),iferror(round(index(nebulae,row,6)/2,3),1),0))"),"1,1,0")</f>
        <v>1,1,0</v>
      </c>
      <c r="G734" s="44" t="s">
        <v>2537</v>
      </c>
      <c r="H734" s="45">
        <f t="array" ref="H734">let(systemId,match(A734,index(systems,0,1),),refSystemId,match($H$1,index(systems,0,1),),x,index(systems,systemId,3),y,index(systems,systemId,4),refX,index(systems,refSystemId,3),refY,index(systems,refSystemId,4),round(sqrt((x-refX)^2+(y-refY)^2),3))</f>
        <v>323.89</v>
      </c>
      <c r="I734" s="28" t="s">
        <v>408</v>
      </c>
      <c r="J734" s="28" t="s">
        <v>408</v>
      </c>
      <c r="K734" s="28" t="s">
        <v>408</v>
      </c>
      <c r="L734" s="28" t="s">
        <v>408</v>
      </c>
      <c r="M734" s="28" t="s">
        <v>408</v>
      </c>
      <c r="N734" s="28" t="s">
        <v>408</v>
      </c>
      <c r="O734" s="41"/>
      <c r="P734" s="48" t="s">
        <v>1105</v>
      </c>
      <c r="Q734" s="48" t="s">
        <v>1105</v>
      </c>
      <c r="R734" s="48" t="s">
        <v>1105</v>
      </c>
      <c r="S734" s="48" t="s">
        <v>1105</v>
      </c>
      <c r="T734" s="48" t="s">
        <v>1105</v>
      </c>
      <c r="U734" s="48" t="s">
        <v>1110</v>
      </c>
      <c r="V734" s="48" t="s">
        <v>1110</v>
      </c>
      <c r="W734" s="48" t="s">
        <v>1110</v>
      </c>
      <c r="X734" s="48" t="s">
        <v>422</v>
      </c>
      <c r="Y734" s="48" t="s">
        <v>422</v>
      </c>
      <c r="Z734" s="48" t="s">
        <v>422</v>
      </c>
      <c r="AA734" s="48" t="s">
        <v>422</v>
      </c>
      <c r="AB734" s="48" t="s">
        <v>422</v>
      </c>
      <c r="AC734" s="48" t="s">
        <v>422</v>
      </c>
      <c r="AD734" s="48" t="s">
        <v>422</v>
      </c>
      <c r="AE734" s="48" t="s">
        <v>422</v>
      </c>
      <c r="AF734" s="48" t="s">
        <v>422</v>
      </c>
      <c r="AG734" s="48" t="s">
        <v>422</v>
      </c>
      <c r="AH734" s="48" t="s">
        <v>422</v>
      </c>
      <c r="AI734" s="48" t="s">
        <v>422</v>
      </c>
      <c r="AJ734" s="48" t="s">
        <v>422</v>
      </c>
      <c r="AK734" s="48" t="s">
        <v>422</v>
      </c>
      <c r="AL734" s="48" t="s">
        <v>422</v>
      </c>
      <c r="AM734" s="48" t="s">
        <v>422</v>
      </c>
      <c r="AN734" s="48" t="s">
        <v>422</v>
      </c>
      <c r="AO734" s="48" t="s">
        <v>422</v>
      </c>
      <c r="AP734" s="48" t="s">
        <v>422</v>
      </c>
      <c r="AQ734" s="48" t="s">
        <v>422</v>
      </c>
      <c r="AR734" s="48" t="s">
        <v>422</v>
      </c>
      <c r="AS734" s="48" t="s">
        <v>422</v>
      </c>
      <c r="AT734" s="48" t="s">
        <v>422</v>
      </c>
      <c r="AU734" s="48" t="s">
        <v>422</v>
      </c>
      <c r="AV734" s="48" t="s">
        <v>422</v>
      </c>
      <c r="AW734" s="48" t="s">
        <v>422</v>
      </c>
      <c r="AX734" s="48" t="s">
        <v>422</v>
      </c>
      <c r="AY734" s="48" t="s">
        <v>422</v>
      </c>
      <c r="AZ734" s="51" t="s">
        <v>422</v>
      </c>
    </row>
    <row r="735" ht="15.75" customHeight="1">
      <c r="A735" s="40">
        <v>2894.0</v>
      </c>
      <c r="B735" s="28" t="s">
        <v>2538</v>
      </c>
      <c r="C735" s="41"/>
      <c r="D735" s="42">
        <f t="array" ref="D735">index(systems,match($A735,INDEX(systems,0,1),),3)</f>
        <v>427.851</v>
      </c>
      <c r="E735" s="42">
        <f t="array" ref="E735">index(systems,match($A735,INDEX(systems,0,1),),4)</f>
        <v>175.105</v>
      </c>
      <c r="F735" s="43" t="str">
        <f>IFERROR(__xludf.DUMMYFUNCTION("let(row, match($B735&amp;if($C735&lt;&gt;"""","" [""&amp;$C735&amp;""]"",""""),index(nebulae,,2),0),join("","",iferror(round(index(nebulae,row,5)/2,3),1),iferror(round(index(nebulae,row,6)/2,3),1),0))"),"1,1,0")</f>
        <v>1,1,0</v>
      </c>
      <c r="G735" s="44" t="s">
        <v>2539</v>
      </c>
      <c r="H735" s="45">
        <f t="array" ref="H735">let(systemId,match(A735,index(systems,0,1),),refSystemId,match($H$1,index(systems,0,1),),x,index(systems,systemId,3),y,index(systems,systemId,4),refX,index(systems,refSystemId,3),refY,index(systems,refSystemId,4),round(sqrt((x-refX)^2+(y-refY)^2),3))</f>
        <v>462.297</v>
      </c>
      <c r="I735" s="51" t="s">
        <v>408</v>
      </c>
      <c r="J735" s="51" t="s">
        <v>408</v>
      </c>
      <c r="K735" s="51" t="s">
        <v>408</v>
      </c>
      <c r="L735" s="51" t="s">
        <v>408</v>
      </c>
      <c r="M735" s="51" t="s">
        <v>408</v>
      </c>
      <c r="N735" s="51" t="s">
        <v>408</v>
      </c>
      <c r="O735" s="51" t="s">
        <v>408</v>
      </c>
      <c r="P735" s="28" t="s">
        <v>408</v>
      </c>
      <c r="Q735" s="28" t="s">
        <v>408</v>
      </c>
      <c r="R735" s="28" t="s">
        <v>408</v>
      </c>
      <c r="S735" s="28" t="s">
        <v>408</v>
      </c>
      <c r="T735" s="28" t="s">
        <v>408</v>
      </c>
      <c r="U735" s="28" t="s">
        <v>408</v>
      </c>
      <c r="V735" s="28" t="s">
        <v>408</v>
      </c>
      <c r="W735" s="48" t="s">
        <v>408</v>
      </c>
      <c r="X735" s="48" t="s">
        <v>776</v>
      </c>
      <c r="Y735" s="48" t="s">
        <v>776</v>
      </c>
      <c r="Z735" s="48" t="s">
        <v>776</v>
      </c>
      <c r="AA735" s="48" t="s">
        <v>776</v>
      </c>
      <c r="AB735" s="48" t="s">
        <v>776</v>
      </c>
      <c r="AC735" s="48" t="s">
        <v>776</v>
      </c>
      <c r="AD735" s="48" t="s">
        <v>776</v>
      </c>
      <c r="AE735" s="48" t="s">
        <v>776</v>
      </c>
      <c r="AF735" s="48" t="s">
        <v>776</v>
      </c>
      <c r="AG735" s="48" t="s">
        <v>776</v>
      </c>
      <c r="AH735" s="48" t="s">
        <v>776</v>
      </c>
      <c r="AI735" s="48" t="s">
        <v>776</v>
      </c>
      <c r="AJ735" s="48" t="s">
        <v>776</v>
      </c>
      <c r="AK735" s="48" t="s">
        <v>776</v>
      </c>
      <c r="AL735" s="48" t="s">
        <v>776</v>
      </c>
      <c r="AM735" s="48" t="s">
        <v>776</v>
      </c>
      <c r="AN735" s="48" t="s">
        <v>776</v>
      </c>
      <c r="AO735" s="48" t="s">
        <v>776</v>
      </c>
      <c r="AP735" s="48" t="s">
        <v>776</v>
      </c>
      <c r="AQ735" s="48" t="s">
        <v>1099</v>
      </c>
      <c r="AR735" s="48" t="s">
        <v>1099</v>
      </c>
      <c r="AS735" s="48" t="s">
        <v>1099</v>
      </c>
      <c r="AT735" s="48" t="s">
        <v>777</v>
      </c>
      <c r="AU735" s="48" t="s">
        <v>777</v>
      </c>
      <c r="AV735" s="56" t="s">
        <v>777</v>
      </c>
      <c r="AW735" s="56" t="s">
        <v>777</v>
      </c>
      <c r="AX735" s="56" t="s">
        <v>777</v>
      </c>
      <c r="AY735" s="56" t="s">
        <v>777</v>
      </c>
      <c r="AZ735" s="51" t="s">
        <v>777</v>
      </c>
    </row>
    <row r="736" ht="15.75" customHeight="1">
      <c r="A736" s="40">
        <v>661.0</v>
      </c>
      <c r="B736" s="28" t="s">
        <v>2540</v>
      </c>
      <c r="C736" s="41"/>
      <c r="D736" s="42">
        <f t="array" ref="D736">index(systems,match($A736,INDEX(systems,0,1),),3)</f>
        <v>-347.412</v>
      </c>
      <c r="E736" s="42">
        <f t="array" ref="E736">index(systems,match($A736,INDEX(systems,0,1),),4)</f>
        <v>17.271</v>
      </c>
      <c r="F736" s="43" t="str">
        <f>IFERROR(__xludf.DUMMYFUNCTION("let(row, match($B736&amp;if($C736&lt;&gt;"""","" [""&amp;$C736&amp;""]"",""""),index(nebulae,,2),0),join("","",iferror(round(index(nebulae,row,5)/2,3),1),iferror(round(index(nebulae,row,6)/2,3),1),0))"),"1,1,0")</f>
        <v>1,1,0</v>
      </c>
      <c r="G736" s="44" t="s">
        <v>2541</v>
      </c>
      <c r="H736" s="45">
        <f t="array" ref="H736">let(systemId,match(A736,index(systems,0,1),),refSystemId,match($H$1,index(systems,0,1),),x,index(systems,systemId,3),y,index(systems,systemId,4),refX,index(systems,refSystemId,3),refY,index(systems,refSystemId,4),round(sqrt((x-refX)^2+(y-refY)^2),3))</f>
        <v>347.841</v>
      </c>
      <c r="I736" s="28" t="s">
        <v>408</v>
      </c>
      <c r="J736" s="28" t="s">
        <v>408</v>
      </c>
      <c r="K736" s="28" t="s">
        <v>408</v>
      </c>
      <c r="L736" s="28" t="s">
        <v>408</v>
      </c>
      <c r="M736" s="28" t="s">
        <v>408</v>
      </c>
      <c r="N736" s="28" t="s">
        <v>408</v>
      </c>
      <c r="O736" s="41"/>
      <c r="P736" s="48" t="s">
        <v>560</v>
      </c>
      <c r="Q736" s="48" t="s">
        <v>560</v>
      </c>
      <c r="R736" s="48" t="s">
        <v>560</v>
      </c>
      <c r="S736" s="48" t="s">
        <v>560</v>
      </c>
      <c r="T736" s="48" t="s">
        <v>560</v>
      </c>
      <c r="U736" s="48" t="s">
        <v>449</v>
      </c>
      <c r="V736" s="48" t="s">
        <v>449</v>
      </c>
      <c r="W736" s="48" t="s">
        <v>449</v>
      </c>
      <c r="X736" s="48" t="s">
        <v>449</v>
      </c>
      <c r="Y736" s="48" t="s">
        <v>449</v>
      </c>
      <c r="Z736" s="48" t="s">
        <v>449</v>
      </c>
      <c r="AA736" s="48" t="s">
        <v>563</v>
      </c>
      <c r="AB736" s="48" t="s">
        <v>563</v>
      </c>
      <c r="AC736" s="48" t="s">
        <v>563</v>
      </c>
      <c r="AD736" s="48" t="s">
        <v>563</v>
      </c>
      <c r="AE736" s="48" t="s">
        <v>563</v>
      </c>
      <c r="AF736" s="48" t="s">
        <v>563</v>
      </c>
      <c r="AG736" s="48" t="s">
        <v>563</v>
      </c>
      <c r="AH736" s="48" t="s">
        <v>564</v>
      </c>
      <c r="AI736" s="48" t="s">
        <v>452</v>
      </c>
      <c r="AJ736" s="48" t="s">
        <v>452</v>
      </c>
      <c r="AK736" s="48" t="s">
        <v>452</v>
      </c>
      <c r="AL736" s="48" t="s">
        <v>452</v>
      </c>
      <c r="AM736" s="48" t="s">
        <v>452</v>
      </c>
      <c r="AN736" s="48" t="s">
        <v>452</v>
      </c>
      <c r="AO736" s="48" t="s">
        <v>452</v>
      </c>
      <c r="AP736" s="48" t="s">
        <v>452</v>
      </c>
      <c r="AQ736" s="48" t="s">
        <v>452</v>
      </c>
      <c r="AR736" s="48" t="s">
        <v>452</v>
      </c>
      <c r="AS736" s="48" t="s">
        <v>453</v>
      </c>
      <c r="AT736" s="48" t="s">
        <v>454</v>
      </c>
      <c r="AU736" s="48" t="s">
        <v>454</v>
      </c>
      <c r="AV736" s="52" t="s">
        <v>454</v>
      </c>
      <c r="AW736" s="52" t="s">
        <v>454</v>
      </c>
      <c r="AX736" s="52" t="s">
        <v>454</v>
      </c>
      <c r="AY736" s="52" t="s">
        <v>454</v>
      </c>
      <c r="AZ736" s="49" t="s">
        <v>455</v>
      </c>
    </row>
    <row r="737" ht="15.75" customHeight="1">
      <c r="A737" s="40">
        <v>2987.0</v>
      </c>
      <c r="B737" s="28" t="s">
        <v>2542</v>
      </c>
      <c r="C737" s="41"/>
      <c r="D737" s="42">
        <f t="array" ref="D737">index(systems,match($A737,INDEX(systems,0,1),),3)</f>
        <v>-642.943</v>
      </c>
      <c r="E737" s="42">
        <f t="array" ref="E737">index(systems,match($A737,INDEX(systems,0,1),),4)</f>
        <v>847.98</v>
      </c>
      <c r="F737" s="43" t="str">
        <f>IFERROR(__xludf.DUMMYFUNCTION("let(row, match($B737&amp;if($C737&lt;&gt;"""","" [""&amp;$C737&amp;""]"",""""),index(nebulae,,2),0),join("","",iferror(round(index(nebulae,row,5)/2,3),1),iferror(round(index(nebulae,row,6)/2,3),1),0))"),"1,1,0")</f>
        <v>1,1,0</v>
      </c>
      <c r="G737" s="44" t="s">
        <v>2543</v>
      </c>
      <c r="H737" s="45">
        <f t="array" ref="H737">let(systemId,match(A737,index(systems,0,1),),refSystemId,match($H$1,index(systems,0,1),),x,index(systems,systemId,3),y,index(systems,systemId,4),refX,index(systems,refSystemId,3),refY,index(systems,refSystemId,4),round(sqrt((x-refX)^2+(y-refY)^2),3))</f>
        <v>1064.164</v>
      </c>
      <c r="I737" s="55"/>
      <c r="J737" s="55"/>
      <c r="K737" s="55"/>
      <c r="L737" s="55"/>
      <c r="M737" s="55"/>
      <c r="N737" s="55"/>
      <c r="O737" s="55"/>
      <c r="P737" s="56" t="s">
        <v>408</v>
      </c>
      <c r="Q737" s="56" t="s">
        <v>408</v>
      </c>
      <c r="R737" s="56" t="s">
        <v>408</v>
      </c>
      <c r="S737" s="56" t="s">
        <v>408</v>
      </c>
      <c r="T737" s="56" t="s">
        <v>408</v>
      </c>
      <c r="U737" s="56" t="s">
        <v>408</v>
      </c>
      <c r="V737" s="56" t="s">
        <v>408</v>
      </c>
      <c r="W737" s="56" t="s">
        <v>408</v>
      </c>
      <c r="X737" s="56" t="s">
        <v>408</v>
      </c>
      <c r="Y737" s="56" t="s">
        <v>1113</v>
      </c>
      <c r="Z737" s="56" t="s">
        <v>1113</v>
      </c>
      <c r="AA737" s="56" t="s">
        <v>1113</v>
      </c>
      <c r="AB737" s="56" t="s">
        <v>1113</v>
      </c>
      <c r="AC737" s="56" t="s">
        <v>1113</v>
      </c>
      <c r="AD737" s="56" t="s">
        <v>1113</v>
      </c>
      <c r="AE737" s="56" t="s">
        <v>1113</v>
      </c>
      <c r="AF737" s="56" t="s">
        <v>1113</v>
      </c>
      <c r="AG737" s="56" t="s">
        <v>1113</v>
      </c>
      <c r="AH737" s="56" t="s">
        <v>1113</v>
      </c>
      <c r="AI737" s="56" t="s">
        <v>1113</v>
      </c>
      <c r="AJ737" s="56" t="s">
        <v>1113</v>
      </c>
      <c r="AK737" s="56" t="s">
        <v>1113</v>
      </c>
      <c r="AL737" s="56" t="s">
        <v>1113</v>
      </c>
      <c r="AM737" s="56" t="s">
        <v>1113</v>
      </c>
      <c r="AN737" s="56" t="s">
        <v>1113</v>
      </c>
      <c r="AO737" s="56" t="s">
        <v>1113</v>
      </c>
      <c r="AP737" s="56" t="s">
        <v>1113</v>
      </c>
      <c r="AQ737" s="56" t="s">
        <v>1113</v>
      </c>
      <c r="AR737" s="56" t="s">
        <v>1113</v>
      </c>
      <c r="AS737" s="56" t="s">
        <v>1113</v>
      </c>
      <c r="AT737" s="56" t="s">
        <v>1113</v>
      </c>
      <c r="AU737" s="56" t="s">
        <v>1113</v>
      </c>
      <c r="AV737" s="56" t="s">
        <v>1113</v>
      </c>
      <c r="AW737" s="51" t="s">
        <v>1113</v>
      </c>
      <c r="AX737" s="56" t="s">
        <v>1083</v>
      </c>
      <c r="AY737" s="56" t="s">
        <v>1083</v>
      </c>
      <c r="AZ737" s="56" t="s">
        <v>1083</v>
      </c>
    </row>
    <row r="738" ht="15.75" customHeight="1">
      <c r="A738" s="40">
        <v>662.0</v>
      </c>
      <c r="B738" s="28" t="s">
        <v>2544</v>
      </c>
      <c r="C738" s="41"/>
      <c r="D738" s="42">
        <f t="array" ref="D738">index(systems,match($A738,INDEX(systems,0,1),),3)</f>
        <v>146.776</v>
      </c>
      <c r="E738" s="42">
        <f t="array" ref="E738">index(systems,match($A738,INDEX(systems,0,1),),4)</f>
        <v>-335.259</v>
      </c>
      <c r="F738" s="43" t="str">
        <f>IFERROR(__xludf.DUMMYFUNCTION("let(row, match($B738&amp;if($C738&lt;&gt;"""","" [""&amp;$C738&amp;""]"",""""),index(nebulae,,2),0),join("","",iferror(round(index(nebulae,row,5)/2,3),1),iferror(round(index(nebulae,row,6)/2,3),1),0))"),"1,1,0")</f>
        <v>1,1,0</v>
      </c>
      <c r="G738" s="44" t="s">
        <v>2545</v>
      </c>
      <c r="H738" s="45">
        <f t="array" ref="H738">let(systemId,match(A738,index(systems,0,1),),refSystemId,match($H$1,index(systems,0,1),),x,index(systems,systemId,3),y,index(systems,systemId,4),refX,index(systems,refSystemId,3),refY,index(systems,refSystemId,4),round(sqrt((x-refX)^2+(y-refY)^2),3))</f>
        <v>365.981</v>
      </c>
      <c r="I738" s="28" t="s">
        <v>408</v>
      </c>
      <c r="J738" s="28" t="s">
        <v>408</v>
      </c>
      <c r="K738" s="28" t="s">
        <v>408</v>
      </c>
      <c r="L738" s="28" t="s">
        <v>408</v>
      </c>
      <c r="M738" s="28" t="s">
        <v>408</v>
      </c>
      <c r="N738" s="28" t="s">
        <v>408</v>
      </c>
      <c r="O738" s="41"/>
      <c r="P738" s="48" t="s">
        <v>1296</v>
      </c>
      <c r="Q738" s="48" t="s">
        <v>1296</v>
      </c>
      <c r="R738" s="48" t="s">
        <v>1296</v>
      </c>
      <c r="S738" s="48" t="s">
        <v>1296</v>
      </c>
      <c r="T738" s="48" t="s">
        <v>1296</v>
      </c>
      <c r="U738" s="48" t="s">
        <v>422</v>
      </c>
      <c r="V738" s="48" t="s">
        <v>422</v>
      </c>
      <c r="W738" s="48" t="s">
        <v>422</v>
      </c>
      <c r="X738" s="48" t="s">
        <v>422</v>
      </c>
      <c r="Y738" s="48" t="s">
        <v>422</v>
      </c>
      <c r="Z738" s="48" t="s">
        <v>422</v>
      </c>
      <c r="AA738" s="48" t="s">
        <v>422</v>
      </c>
      <c r="AB738" s="48" t="s">
        <v>422</v>
      </c>
      <c r="AC738" s="48" t="s">
        <v>422</v>
      </c>
      <c r="AD738" s="48" t="s">
        <v>422</v>
      </c>
      <c r="AE738" s="48" t="s">
        <v>422</v>
      </c>
      <c r="AF738" s="48" t="s">
        <v>422</v>
      </c>
      <c r="AG738" s="48" t="s">
        <v>422</v>
      </c>
      <c r="AH738" s="48" t="s">
        <v>422</v>
      </c>
      <c r="AI738" s="48" t="s">
        <v>422</v>
      </c>
      <c r="AJ738" s="48" t="s">
        <v>422</v>
      </c>
      <c r="AK738" s="48" t="s">
        <v>422</v>
      </c>
      <c r="AL738" s="48" t="s">
        <v>422</v>
      </c>
      <c r="AM738" s="48" t="s">
        <v>422</v>
      </c>
      <c r="AN738" s="48" t="s">
        <v>422</v>
      </c>
      <c r="AO738" s="48" t="s">
        <v>422</v>
      </c>
      <c r="AP738" s="48" t="s">
        <v>422</v>
      </c>
      <c r="AQ738" s="48" t="s">
        <v>422</v>
      </c>
      <c r="AR738" s="48" t="s">
        <v>422</v>
      </c>
      <c r="AS738" s="48" t="s">
        <v>422</v>
      </c>
      <c r="AT738" s="48" t="s">
        <v>422</v>
      </c>
      <c r="AU738" s="48" t="s">
        <v>422</v>
      </c>
      <c r="AV738" s="48" t="s">
        <v>422</v>
      </c>
      <c r="AW738" s="48" t="s">
        <v>422</v>
      </c>
      <c r="AX738" s="48" t="s">
        <v>422</v>
      </c>
      <c r="AY738" s="48" t="s">
        <v>422</v>
      </c>
      <c r="AZ738" s="28" t="s">
        <v>422</v>
      </c>
    </row>
    <row r="739" ht="15.75" customHeight="1">
      <c r="A739" s="40">
        <v>663.0</v>
      </c>
      <c r="B739" s="28" t="s">
        <v>2546</v>
      </c>
      <c r="C739" s="41"/>
      <c r="D739" s="42">
        <f t="array" ref="D739">index(systems,match($A739,INDEX(systems,0,1),),3)</f>
        <v>-194.866</v>
      </c>
      <c r="E739" s="42">
        <f t="array" ref="E739">index(systems,match($A739,INDEX(systems,0,1),),4)</f>
        <v>13.391</v>
      </c>
      <c r="F739" s="43" t="str">
        <f>IFERROR(__xludf.DUMMYFUNCTION("let(row, match($B739&amp;if($C739&lt;&gt;"""","" [""&amp;$C739&amp;""]"",""""),index(nebulae,,2),0),join("","",iferror(round(index(nebulae,row,5)/2,3),1),iferror(round(index(nebulae,row,6)/2,3),1),0))"),"1,1,0")</f>
        <v>1,1,0</v>
      </c>
      <c r="G739" s="44" t="s">
        <v>2547</v>
      </c>
      <c r="H739" s="45">
        <f t="array" ref="H739">let(systemId,match(A739,index(systems,0,1),),refSystemId,match($H$1,index(systems,0,1),),x,index(systems,systemId,3),y,index(systems,systemId,4),refX,index(systems,refSystemId,3),refY,index(systems,refSystemId,4),round(sqrt((x-refX)^2+(y-refY)^2),3))</f>
        <v>195.326</v>
      </c>
      <c r="I739" s="46" t="s">
        <v>408</v>
      </c>
      <c r="J739" s="47" t="s">
        <v>408</v>
      </c>
      <c r="K739" s="47" t="s">
        <v>408</v>
      </c>
      <c r="L739" s="46" t="s">
        <v>408</v>
      </c>
      <c r="M739" s="53"/>
      <c r="N739" s="28" t="s">
        <v>671</v>
      </c>
      <c r="O739" s="48" t="s">
        <v>671</v>
      </c>
      <c r="P739" s="48" t="s">
        <v>671</v>
      </c>
      <c r="Q739" s="48" t="s">
        <v>671</v>
      </c>
      <c r="R739" s="48" t="s">
        <v>671</v>
      </c>
      <c r="S739" s="48" t="s">
        <v>671</v>
      </c>
      <c r="T739" s="48" t="s">
        <v>671</v>
      </c>
      <c r="U739" s="48" t="s">
        <v>671</v>
      </c>
      <c r="V739" s="48" t="s">
        <v>671</v>
      </c>
      <c r="W739" s="48" t="s">
        <v>671</v>
      </c>
      <c r="X739" s="48" t="s">
        <v>671</v>
      </c>
      <c r="Y739" s="48" t="s">
        <v>480</v>
      </c>
      <c r="Z739" s="48" t="s">
        <v>480</v>
      </c>
      <c r="AA739" s="48" t="s">
        <v>1170</v>
      </c>
      <c r="AB739" s="48" t="s">
        <v>1170</v>
      </c>
      <c r="AC739" s="48" t="s">
        <v>1170</v>
      </c>
      <c r="AD739" s="48" t="s">
        <v>1170</v>
      </c>
      <c r="AE739" s="48" t="s">
        <v>1170</v>
      </c>
      <c r="AF739" s="48" t="s">
        <v>1170</v>
      </c>
      <c r="AG739" s="48" t="s">
        <v>1170</v>
      </c>
      <c r="AH739" s="48" t="s">
        <v>1171</v>
      </c>
      <c r="AI739" s="48" t="s">
        <v>483</v>
      </c>
      <c r="AJ739" s="48" t="s">
        <v>483</v>
      </c>
      <c r="AK739" s="48" t="s">
        <v>483</v>
      </c>
      <c r="AL739" s="48" t="s">
        <v>483</v>
      </c>
      <c r="AM739" s="48" t="s">
        <v>483</v>
      </c>
      <c r="AN739" s="48" t="s">
        <v>483</v>
      </c>
      <c r="AO739" s="48" t="s">
        <v>483</v>
      </c>
      <c r="AP739" s="48" t="s">
        <v>484</v>
      </c>
      <c r="AQ739" s="48" t="s">
        <v>484</v>
      </c>
      <c r="AR739" s="48" t="s">
        <v>484</v>
      </c>
      <c r="AS739" s="48" t="s">
        <v>484</v>
      </c>
      <c r="AT739" s="48" t="s">
        <v>485</v>
      </c>
      <c r="AU739" s="48" t="s">
        <v>485</v>
      </c>
      <c r="AV739" s="52" t="s">
        <v>486</v>
      </c>
      <c r="AW739" s="52" t="s">
        <v>486</v>
      </c>
      <c r="AX739" s="48" t="s">
        <v>605</v>
      </c>
      <c r="AY739" s="48" t="s">
        <v>605</v>
      </c>
      <c r="AZ739" s="51" t="s">
        <v>605</v>
      </c>
    </row>
    <row r="740" ht="15.75" customHeight="1">
      <c r="A740" s="40">
        <v>664.0</v>
      </c>
      <c r="B740" s="28" t="s">
        <v>2548</v>
      </c>
      <c r="C740" s="41"/>
      <c r="D740" s="42">
        <f t="array" ref="D740">index(systems,match($A740,INDEX(systems,0,1),),3)</f>
        <v>65.124</v>
      </c>
      <c r="E740" s="42">
        <f t="array" ref="E740">index(systems,match($A740,INDEX(systems,0,1),),4)</f>
        <v>204.678</v>
      </c>
      <c r="F740" s="43" t="str">
        <f>IFERROR(__xludf.DUMMYFUNCTION("let(row, match($B740&amp;if($C740&lt;&gt;"""","" [""&amp;$C740&amp;""]"",""""),index(nebulae,,2),0),join("","",iferror(round(index(nebulae,row,5)/2,3),1),iferror(round(index(nebulae,row,6)/2,3),1),0))"),"1,1,0")</f>
        <v>1,1,0</v>
      </c>
      <c r="G740" s="44" t="s">
        <v>2549</v>
      </c>
      <c r="H740" s="45">
        <f t="array" ref="H740">let(systemId,match(A740,index(systems,0,1),),refSystemId,match($H$1,index(systems,0,1),),x,index(systems,systemId,3),y,index(systems,systemId,4),refX,index(systems,refSystemId,3),refY,index(systems,refSystemId,4),round(sqrt((x-refX)^2+(y-refY)^2),3))</f>
        <v>214.789</v>
      </c>
      <c r="I740" s="28" t="s">
        <v>408</v>
      </c>
      <c r="J740" s="46" t="s">
        <v>408</v>
      </c>
      <c r="K740" s="46" t="s">
        <v>408</v>
      </c>
      <c r="L740" s="47" t="s">
        <v>408</v>
      </c>
      <c r="M740" s="47" t="s">
        <v>408</v>
      </c>
      <c r="N740" s="28" t="s">
        <v>408</v>
      </c>
      <c r="O740" s="41"/>
      <c r="P740" s="48" t="s">
        <v>1204</v>
      </c>
      <c r="Q740" s="48" t="s">
        <v>1204</v>
      </c>
      <c r="R740" s="48" t="s">
        <v>1204</v>
      </c>
      <c r="S740" s="48" t="s">
        <v>1204</v>
      </c>
      <c r="T740" s="48" t="s">
        <v>1204</v>
      </c>
      <c r="U740" s="48" t="s">
        <v>1204</v>
      </c>
      <c r="V740" s="48" t="s">
        <v>1204</v>
      </c>
      <c r="W740" s="48" t="s">
        <v>1204</v>
      </c>
      <c r="X740" s="48" t="s">
        <v>1204</v>
      </c>
      <c r="Y740" s="48" t="s">
        <v>1205</v>
      </c>
      <c r="Z740" s="48" t="s">
        <v>1205</v>
      </c>
      <c r="AA740" s="48" t="s">
        <v>1204</v>
      </c>
      <c r="AB740" s="48" t="s">
        <v>1204</v>
      </c>
      <c r="AC740" s="48" t="s">
        <v>1204</v>
      </c>
      <c r="AD740" s="48" t="s">
        <v>1204</v>
      </c>
      <c r="AE740" s="48" t="s">
        <v>1204</v>
      </c>
      <c r="AF740" s="48" t="s">
        <v>1204</v>
      </c>
      <c r="AG740" s="48" t="s">
        <v>1204</v>
      </c>
      <c r="AH740" s="48" t="s">
        <v>1204</v>
      </c>
      <c r="AI740" s="48" t="s">
        <v>1204</v>
      </c>
      <c r="AJ740" s="48" t="s">
        <v>1204</v>
      </c>
      <c r="AK740" s="48" t="s">
        <v>1204</v>
      </c>
      <c r="AL740" s="48" t="s">
        <v>1204</v>
      </c>
      <c r="AM740" s="48" t="s">
        <v>1204</v>
      </c>
      <c r="AN740" s="48" t="s">
        <v>1205</v>
      </c>
      <c r="AO740" s="48" t="s">
        <v>1205</v>
      </c>
      <c r="AP740" s="48" t="s">
        <v>1205</v>
      </c>
      <c r="AQ740" s="48" t="s">
        <v>1205</v>
      </c>
      <c r="AR740" s="48" t="s">
        <v>1205</v>
      </c>
      <c r="AS740" s="48" t="s">
        <v>1205</v>
      </c>
      <c r="AT740" s="48" t="s">
        <v>1205</v>
      </c>
      <c r="AU740" s="48" t="s">
        <v>1205</v>
      </c>
      <c r="AV740" s="48" t="s">
        <v>1205</v>
      </c>
      <c r="AW740" s="48" t="s">
        <v>1205</v>
      </c>
      <c r="AX740" s="48" t="s">
        <v>1205</v>
      </c>
      <c r="AY740" s="48" t="s">
        <v>1205</v>
      </c>
      <c r="AZ740" s="28" t="s">
        <v>1205</v>
      </c>
    </row>
    <row r="741" ht="15.75" customHeight="1">
      <c r="A741" s="40">
        <v>665.0</v>
      </c>
      <c r="B741" s="28" t="s">
        <v>2550</v>
      </c>
      <c r="C741" s="41"/>
      <c r="D741" s="42">
        <f t="array" ref="D741">index(systems,match($A741,INDEX(systems,0,1),),3)</f>
        <v>311.732</v>
      </c>
      <c r="E741" s="42">
        <f t="array" ref="E741">index(systems,match($A741,INDEX(systems,0,1),),4)</f>
        <v>-262.9</v>
      </c>
      <c r="F741" s="43" t="str">
        <f>IFERROR(__xludf.DUMMYFUNCTION("let(row, match($B741&amp;if($C741&lt;&gt;"""","" [""&amp;$C741&amp;""]"",""""),index(nebulae,,2),0),join("","",iferror(round(index(nebulae,row,5)/2,3),1),iferror(round(index(nebulae,row,6)/2,3),1),0))"),"1,1,0")</f>
        <v>1,1,0</v>
      </c>
      <c r="G741" s="44" t="s">
        <v>2551</v>
      </c>
      <c r="H741" s="45">
        <f t="array" ref="H741">let(systemId,match(A741,index(systems,0,1),),refSystemId,match($H$1,index(systems,0,1),),x,index(systems,systemId,3),y,index(systems,systemId,4),refX,index(systems,refSystemId,3),refY,index(systems,refSystemId,4),round(sqrt((x-refX)^2+(y-refY)^2),3))</f>
        <v>407.791</v>
      </c>
      <c r="I741" s="48" t="s">
        <v>408</v>
      </c>
      <c r="J741" s="48" t="s">
        <v>408</v>
      </c>
      <c r="K741" s="41"/>
      <c r="L741" s="41"/>
      <c r="M741" s="41"/>
      <c r="N741" s="28" t="s">
        <v>1241</v>
      </c>
      <c r="O741" s="48" t="s">
        <v>1241</v>
      </c>
      <c r="P741" s="48" t="s">
        <v>1241</v>
      </c>
      <c r="Q741" s="48" t="s">
        <v>1241</v>
      </c>
      <c r="R741" s="48" t="s">
        <v>1241</v>
      </c>
      <c r="S741" s="48" t="s">
        <v>1241</v>
      </c>
      <c r="T741" s="48" t="s">
        <v>1241</v>
      </c>
      <c r="U741" s="48" t="s">
        <v>1241</v>
      </c>
      <c r="V741" s="48" t="s">
        <v>1241</v>
      </c>
      <c r="W741" s="48" t="s">
        <v>1241</v>
      </c>
      <c r="X741" s="48" t="s">
        <v>1241</v>
      </c>
      <c r="Y741" s="48" t="s">
        <v>1242</v>
      </c>
      <c r="Z741" s="48" t="s">
        <v>1242</v>
      </c>
      <c r="AA741" s="48" t="s">
        <v>1243</v>
      </c>
      <c r="AB741" s="48" t="s">
        <v>1243</v>
      </c>
      <c r="AC741" s="48" t="s">
        <v>1243</v>
      </c>
      <c r="AD741" s="48" t="s">
        <v>1243</v>
      </c>
      <c r="AE741" s="48" t="s">
        <v>1243</v>
      </c>
      <c r="AF741" s="48" t="s">
        <v>1243</v>
      </c>
      <c r="AG741" s="48" t="s">
        <v>1243</v>
      </c>
      <c r="AH741" s="48" t="s">
        <v>1243</v>
      </c>
      <c r="AI741" s="48" t="s">
        <v>1243</v>
      </c>
      <c r="AJ741" s="48" t="s">
        <v>1243</v>
      </c>
      <c r="AK741" s="48" t="s">
        <v>1243</v>
      </c>
      <c r="AL741" s="48" t="s">
        <v>1243</v>
      </c>
      <c r="AM741" s="48" t="s">
        <v>1243</v>
      </c>
      <c r="AN741" s="48" t="s">
        <v>1243</v>
      </c>
      <c r="AO741" s="48" t="s">
        <v>1242</v>
      </c>
      <c r="AP741" s="48" t="s">
        <v>1242</v>
      </c>
      <c r="AQ741" s="48" t="s">
        <v>1242</v>
      </c>
      <c r="AR741" s="52" t="s">
        <v>662</v>
      </c>
      <c r="AS741" s="52" t="s">
        <v>662</v>
      </c>
      <c r="AT741" s="52" t="s">
        <v>662</v>
      </c>
      <c r="AU741" s="52" t="s">
        <v>662</v>
      </c>
      <c r="AV741" s="52" t="s">
        <v>662</v>
      </c>
      <c r="AW741" s="52" t="s">
        <v>662</v>
      </c>
      <c r="AX741" s="52" t="s">
        <v>662</v>
      </c>
      <c r="AY741" s="52" t="s">
        <v>662</v>
      </c>
      <c r="AZ741" s="49" t="s">
        <v>662</v>
      </c>
    </row>
    <row r="742" ht="15.75" customHeight="1">
      <c r="A742" s="40">
        <v>2895.0</v>
      </c>
      <c r="B742" s="28" t="s">
        <v>2552</v>
      </c>
      <c r="C742" s="28" t="s">
        <v>2553</v>
      </c>
      <c r="D742" s="42">
        <f t="array" ref="D742">index(systems,match($A742,INDEX(systems,0,1),),3)</f>
        <v>271.488</v>
      </c>
      <c r="E742" s="42">
        <f t="array" ref="E742">index(systems,match($A742,INDEX(systems,0,1),),4)</f>
        <v>-446.886</v>
      </c>
      <c r="F742" s="43" t="str">
        <f>IFERROR(__xludf.DUMMYFUNCTION("let(row, match($B742&amp;if($C742&lt;&gt;"""","" [""&amp;$C742&amp;""]"",""""),index(nebulae,,2),0),join("","",iferror(round(index(nebulae,row,5)/2,3),1),iferror(round(index(nebulae,row,6)/2,3),1),0))"),"1,1,0")</f>
        <v>1,1,0</v>
      </c>
      <c r="G742" s="44" t="s">
        <v>2554</v>
      </c>
      <c r="H742" s="45">
        <f t="array" ref="H742">let(systemId,match(A742,index(systems,0,1),),refSystemId,match($H$1,index(systems,0,1),),x,index(systems,systemId,3),y,index(systems,systemId,4),refX,index(systems,refSystemId,3),refY,index(systems,refSystemId,4),round(sqrt((x-refX)^2+(y-refY)^2),3))</f>
        <v>522.889</v>
      </c>
      <c r="I742" s="56" t="s">
        <v>408</v>
      </c>
      <c r="J742" s="56" t="s">
        <v>408</v>
      </c>
      <c r="K742" s="56" t="s">
        <v>408</v>
      </c>
      <c r="L742" s="56" t="s">
        <v>408</v>
      </c>
      <c r="M742" s="56" t="s">
        <v>408</v>
      </c>
      <c r="N742" s="56" t="s">
        <v>408</v>
      </c>
      <c r="O742" s="41"/>
      <c r="P742" s="48" t="s">
        <v>408</v>
      </c>
      <c r="Q742" s="48" t="s">
        <v>408</v>
      </c>
      <c r="R742" s="48" t="s">
        <v>408</v>
      </c>
      <c r="S742" s="48" t="s">
        <v>408</v>
      </c>
      <c r="T742" s="48" t="s">
        <v>408</v>
      </c>
      <c r="U742" s="48" t="s">
        <v>408</v>
      </c>
      <c r="V742" s="48" t="s">
        <v>408</v>
      </c>
      <c r="W742" s="48" t="s">
        <v>408</v>
      </c>
      <c r="X742" s="48" t="s">
        <v>408</v>
      </c>
      <c r="Y742" s="48" t="s">
        <v>408</v>
      </c>
      <c r="Z742" s="48" t="s">
        <v>408</v>
      </c>
      <c r="AA742" s="48" t="s">
        <v>953</v>
      </c>
      <c r="AB742" s="48" t="s">
        <v>953</v>
      </c>
      <c r="AC742" s="48" t="s">
        <v>953</v>
      </c>
      <c r="AD742" s="48" t="s">
        <v>953</v>
      </c>
      <c r="AE742" s="48" t="s">
        <v>953</v>
      </c>
      <c r="AF742" s="48" t="s">
        <v>953</v>
      </c>
      <c r="AG742" s="48" t="s">
        <v>953</v>
      </c>
      <c r="AH742" s="48" t="s">
        <v>953</v>
      </c>
      <c r="AI742" s="48" t="s">
        <v>953</v>
      </c>
      <c r="AJ742" s="48" t="s">
        <v>953</v>
      </c>
      <c r="AK742" s="48" t="s">
        <v>953</v>
      </c>
      <c r="AL742" s="48" t="s">
        <v>953</v>
      </c>
      <c r="AM742" s="48" t="s">
        <v>953</v>
      </c>
      <c r="AN742" s="48" t="s">
        <v>953</v>
      </c>
      <c r="AO742" s="48" t="s">
        <v>954</v>
      </c>
      <c r="AP742" s="48" t="s">
        <v>954</v>
      </c>
      <c r="AQ742" s="48" t="s">
        <v>953</v>
      </c>
      <c r="AR742" s="48" t="s">
        <v>953</v>
      </c>
      <c r="AS742" s="48" t="s">
        <v>953</v>
      </c>
      <c r="AT742" s="48" t="s">
        <v>953</v>
      </c>
      <c r="AU742" s="48" t="s">
        <v>953</v>
      </c>
      <c r="AV742" s="56" t="s">
        <v>418</v>
      </c>
      <c r="AW742" s="56" t="s">
        <v>418</v>
      </c>
      <c r="AX742" s="56" t="s">
        <v>418</v>
      </c>
      <c r="AY742" s="56" t="s">
        <v>418</v>
      </c>
      <c r="AZ742" s="51" t="s">
        <v>418</v>
      </c>
    </row>
    <row r="743" ht="15.75" customHeight="1">
      <c r="A743" s="40">
        <v>666.0</v>
      </c>
      <c r="B743" s="28" t="s">
        <v>2555</v>
      </c>
      <c r="C743" s="41"/>
      <c r="D743" s="42">
        <f t="array" ref="D743">index(systems,match($A743,INDEX(systems,0,1),),3)</f>
        <v>140.085</v>
      </c>
      <c r="E743" s="42">
        <f t="array" ref="E743">index(systems,match($A743,INDEX(systems,0,1),),4)</f>
        <v>19.234</v>
      </c>
      <c r="F743" s="43" t="str">
        <f>IFERROR(__xludf.DUMMYFUNCTION("let(row, match($B743&amp;if($C743&lt;&gt;"""","" [""&amp;$C743&amp;""]"",""""),index(nebulae,,2),0),join("","",iferror(round(index(nebulae,row,5)/2,3),1),iferror(round(index(nebulae,row,6)/2,3),1),0))"),"1,1,0")</f>
        <v>1,1,0</v>
      </c>
      <c r="G743" s="44" t="s">
        <v>2556</v>
      </c>
      <c r="H743" s="45">
        <f t="array" ref="H743">let(systemId,match(A743,index(systems,0,1),),refSystemId,match($H$1,index(systems,0,1),),x,index(systems,systemId,3),y,index(systems,systemId,4),refX,index(systems,refSystemId,3),refY,index(systems,refSystemId,4),round(sqrt((x-refX)^2+(y-refY)^2),3))</f>
        <v>141.399</v>
      </c>
      <c r="I743" s="41"/>
      <c r="J743" s="28" t="s">
        <v>418</v>
      </c>
      <c r="K743" s="28" t="s">
        <v>418</v>
      </c>
      <c r="L743" s="41"/>
      <c r="M743" s="41"/>
      <c r="N743" s="28" t="s">
        <v>876</v>
      </c>
      <c r="O743" s="48" t="s">
        <v>876</v>
      </c>
      <c r="P743" s="48" t="s">
        <v>876</v>
      </c>
      <c r="Q743" s="48" t="s">
        <v>876</v>
      </c>
      <c r="R743" s="48" t="s">
        <v>876</v>
      </c>
      <c r="S743" s="48" t="s">
        <v>876</v>
      </c>
      <c r="T743" s="48" t="s">
        <v>876</v>
      </c>
      <c r="U743" s="48" t="s">
        <v>876</v>
      </c>
      <c r="V743" s="48" t="s">
        <v>876</v>
      </c>
      <c r="W743" s="48" t="s">
        <v>876</v>
      </c>
      <c r="X743" s="48" t="s">
        <v>876</v>
      </c>
      <c r="Y743" s="48" t="s">
        <v>1589</v>
      </c>
      <c r="Z743" s="48" t="s">
        <v>1589</v>
      </c>
      <c r="AA743" s="48" t="s">
        <v>1590</v>
      </c>
      <c r="AB743" s="48" t="s">
        <v>1590</v>
      </c>
      <c r="AC743" s="48" t="s">
        <v>1590</v>
      </c>
      <c r="AD743" s="48" t="s">
        <v>1590</v>
      </c>
      <c r="AE743" s="48" t="s">
        <v>1590</v>
      </c>
      <c r="AF743" s="48" t="s">
        <v>1590</v>
      </c>
      <c r="AG743" s="48" t="s">
        <v>1590</v>
      </c>
      <c r="AH743" s="48" t="s">
        <v>1590</v>
      </c>
      <c r="AI743" s="48" t="s">
        <v>1590</v>
      </c>
      <c r="AJ743" s="48" t="s">
        <v>1590</v>
      </c>
      <c r="AK743" s="48" t="s">
        <v>1590</v>
      </c>
      <c r="AL743" s="48" t="s">
        <v>1590</v>
      </c>
      <c r="AM743" s="48" t="s">
        <v>1590</v>
      </c>
      <c r="AN743" s="48" t="s">
        <v>1590</v>
      </c>
      <c r="AO743" s="48" t="s">
        <v>1589</v>
      </c>
      <c r="AP743" s="48" t="s">
        <v>876</v>
      </c>
      <c r="AQ743" s="48" t="s">
        <v>876</v>
      </c>
      <c r="AR743" s="48" t="s">
        <v>876</v>
      </c>
      <c r="AS743" s="48" t="s">
        <v>586</v>
      </c>
      <c r="AT743" s="48" t="s">
        <v>586</v>
      </c>
      <c r="AU743" s="48" t="s">
        <v>586</v>
      </c>
      <c r="AV743" s="48" t="s">
        <v>586</v>
      </c>
      <c r="AW743" s="48" t="s">
        <v>418</v>
      </c>
      <c r="AX743" s="48" t="s">
        <v>876</v>
      </c>
      <c r="AY743" s="48" t="s">
        <v>876</v>
      </c>
      <c r="AZ743" s="28" t="s">
        <v>876</v>
      </c>
    </row>
    <row r="744" ht="15.75" customHeight="1">
      <c r="A744" s="40">
        <v>667.0</v>
      </c>
      <c r="B744" s="28" t="s">
        <v>2557</v>
      </c>
      <c r="C744" s="41"/>
      <c r="D744" s="42">
        <f t="array" ref="D744">index(systems,match($A744,INDEX(systems,0,1),),3)</f>
        <v>481.307</v>
      </c>
      <c r="E744" s="42">
        <f t="array" ref="E744">index(systems,match($A744,INDEX(systems,0,1),),4)</f>
        <v>-27.443</v>
      </c>
      <c r="F744" s="43" t="str">
        <f>IFERROR(__xludf.DUMMYFUNCTION("let(row, match($B744&amp;if($C744&lt;&gt;"""","" [""&amp;$C744&amp;""]"",""""),index(nebulae,,2),0),join("","",iferror(round(index(nebulae,row,5)/2,3),1),iferror(round(index(nebulae,row,6)/2,3),1),0))"),"1,1,0")</f>
        <v>1,1,0</v>
      </c>
      <c r="G744" s="44" t="s">
        <v>2558</v>
      </c>
      <c r="H744" s="45">
        <f t="array" ref="H744">let(systemId,match(A744,index(systems,0,1),),refSystemId,match($H$1,index(systems,0,1),),x,index(systems,systemId,3),y,index(systems,systemId,4),refX,index(systems,refSystemId,3),refY,index(systems,refSystemId,4),round(sqrt((x-refX)^2+(y-refY)^2),3))</f>
        <v>482.089</v>
      </c>
      <c r="I744" s="53"/>
      <c r="J744" s="53"/>
      <c r="K744" s="53"/>
      <c r="L744" s="53"/>
      <c r="M744" s="53"/>
      <c r="N744" s="28" t="s">
        <v>1032</v>
      </c>
      <c r="O744" s="48" t="s">
        <v>1032</v>
      </c>
      <c r="P744" s="48" t="s">
        <v>1032</v>
      </c>
      <c r="Q744" s="48" t="s">
        <v>1032</v>
      </c>
      <c r="R744" s="48" t="s">
        <v>1032</v>
      </c>
      <c r="S744" s="48" t="s">
        <v>1032</v>
      </c>
      <c r="T744" s="48" t="s">
        <v>1032</v>
      </c>
      <c r="U744" s="48" t="s">
        <v>1032</v>
      </c>
      <c r="V744" s="48" t="s">
        <v>1032</v>
      </c>
      <c r="W744" s="48" t="s">
        <v>1032</v>
      </c>
      <c r="X744" s="48" t="s">
        <v>1032</v>
      </c>
      <c r="Y744" s="48" t="s">
        <v>1032</v>
      </c>
      <c r="Z744" s="48" t="s">
        <v>1032</v>
      </c>
      <c r="AA744" s="48" t="s">
        <v>2155</v>
      </c>
      <c r="AB744" s="48" t="s">
        <v>2155</v>
      </c>
      <c r="AC744" s="48" t="s">
        <v>2155</v>
      </c>
      <c r="AD744" s="48" t="s">
        <v>2155</v>
      </c>
      <c r="AE744" s="48" t="s">
        <v>2155</v>
      </c>
      <c r="AF744" s="48" t="s">
        <v>2155</v>
      </c>
      <c r="AG744" s="48" t="s">
        <v>2155</v>
      </c>
      <c r="AH744" s="48" t="s">
        <v>2155</v>
      </c>
      <c r="AI744" s="48" t="s">
        <v>2155</v>
      </c>
      <c r="AJ744" s="48" t="s">
        <v>2155</v>
      </c>
      <c r="AK744" s="48" t="s">
        <v>2155</v>
      </c>
      <c r="AL744" s="48" t="s">
        <v>2155</v>
      </c>
      <c r="AM744" s="48" t="s">
        <v>2155</v>
      </c>
      <c r="AN744" s="48" t="s">
        <v>2155</v>
      </c>
      <c r="AO744" s="48" t="s">
        <v>1032</v>
      </c>
      <c r="AP744" s="48" t="s">
        <v>1032</v>
      </c>
      <c r="AQ744" s="48" t="s">
        <v>1032</v>
      </c>
      <c r="AR744" s="48" t="s">
        <v>1032</v>
      </c>
      <c r="AS744" s="48" t="s">
        <v>1032</v>
      </c>
      <c r="AT744" s="48" t="s">
        <v>1032</v>
      </c>
      <c r="AU744" s="48" t="s">
        <v>1032</v>
      </c>
      <c r="AV744" s="48" t="s">
        <v>1032</v>
      </c>
      <c r="AW744" s="48" t="s">
        <v>1032</v>
      </c>
      <c r="AX744" s="48" t="s">
        <v>1032</v>
      </c>
      <c r="AY744" s="48" t="s">
        <v>1032</v>
      </c>
      <c r="AZ744" s="49" t="s">
        <v>1032</v>
      </c>
    </row>
    <row r="745" ht="15.75" customHeight="1">
      <c r="A745" s="40">
        <v>668.0</v>
      </c>
      <c r="B745" s="28" t="s">
        <v>2559</v>
      </c>
      <c r="C745" s="41"/>
      <c r="D745" s="42">
        <f t="array" ref="D745">index(systems,match($A745,INDEX(systems,0,1),),3)</f>
        <v>29.194</v>
      </c>
      <c r="E745" s="42">
        <f t="array" ref="E745">index(systems,match($A745,INDEX(systems,0,1),),4)</f>
        <v>375.286</v>
      </c>
      <c r="F745" s="43" t="str">
        <f>IFERROR(__xludf.DUMMYFUNCTION("let(row, match($B745&amp;if($C745&lt;&gt;"""","" [""&amp;$C745&amp;""]"",""""),index(nebulae,,2),0),join("","",iferror(round(index(nebulae,row,5)/2,3),1),iferror(round(index(nebulae,row,6)/2,3),1),0))"),"1,1,0")</f>
        <v>1,1,0</v>
      </c>
      <c r="G745" s="44" t="s">
        <v>2560</v>
      </c>
      <c r="H745" s="45">
        <f t="array" ref="H745">let(systemId,match(A745,index(systems,0,1),),refSystemId,match($H$1,index(systems,0,1),),x,index(systems,systemId,3),y,index(systems,systemId,4),refX,index(systems,refSystemId,3),refY,index(systems,refSystemId,4),round(sqrt((x-refX)^2+(y-refY)^2),3))</f>
        <v>376.42</v>
      </c>
      <c r="I745" s="46" t="s">
        <v>408</v>
      </c>
      <c r="J745" s="46" t="s">
        <v>408</v>
      </c>
      <c r="K745" s="46" t="s">
        <v>408</v>
      </c>
      <c r="L745" s="47" t="s">
        <v>408</v>
      </c>
      <c r="M745" s="47" t="s">
        <v>408</v>
      </c>
      <c r="N745" s="28" t="s">
        <v>408</v>
      </c>
      <c r="O745" s="41"/>
      <c r="P745" s="48" t="s">
        <v>846</v>
      </c>
      <c r="Q745" s="48" t="s">
        <v>846</v>
      </c>
      <c r="R745" s="48" t="s">
        <v>846</v>
      </c>
      <c r="S745" s="48" t="s">
        <v>846</v>
      </c>
      <c r="T745" s="48" t="s">
        <v>846</v>
      </c>
      <c r="U745" s="48" t="s">
        <v>846</v>
      </c>
      <c r="V745" s="48" t="s">
        <v>846</v>
      </c>
      <c r="W745" s="48" t="s">
        <v>846</v>
      </c>
      <c r="X745" s="48" t="s">
        <v>846</v>
      </c>
      <c r="Y745" s="48" t="s">
        <v>846</v>
      </c>
      <c r="Z745" s="48" t="s">
        <v>846</v>
      </c>
      <c r="AA745" s="48" t="s">
        <v>848</v>
      </c>
      <c r="AB745" s="48" t="s">
        <v>848</v>
      </c>
      <c r="AC745" s="48" t="s">
        <v>848</v>
      </c>
      <c r="AD745" s="48" t="s">
        <v>848</v>
      </c>
      <c r="AE745" s="48" t="s">
        <v>848</v>
      </c>
      <c r="AF745" s="48" t="s">
        <v>849</v>
      </c>
      <c r="AG745" s="48" t="s">
        <v>849</v>
      </c>
      <c r="AH745" s="48" t="s">
        <v>849</v>
      </c>
      <c r="AI745" s="48" t="s">
        <v>849</v>
      </c>
      <c r="AJ745" s="48" t="s">
        <v>849</v>
      </c>
      <c r="AK745" s="48" t="s">
        <v>849</v>
      </c>
      <c r="AL745" s="48" t="s">
        <v>849</v>
      </c>
      <c r="AM745" s="48" t="s">
        <v>849</v>
      </c>
      <c r="AN745" s="48" t="s">
        <v>849</v>
      </c>
      <c r="AO745" s="48" t="s">
        <v>849</v>
      </c>
      <c r="AP745" s="48" t="s">
        <v>849</v>
      </c>
      <c r="AQ745" s="48" t="s">
        <v>697</v>
      </c>
      <c r="AR745" s="48" t="s">
        <v>697</v>
      </c>
      <c r="AS745" s="48" t="s">
        <v>697</v>
      </c>
      <c r="AT745" s="48" t="s">
        <v>697</v>
      </c>
      <c r="AU745" s="48" t="s">
        <v>697</v>
      </c>
      <c r="AV745" s="48" t="s">
        <v>851</v>
      </c>
      <c r="AW745" s="52" t="s">
        <v>851</v>
      </c>
      <c r="AX745" s="52" t="s">
        <v>851</v>
      </c>
      <c r="AY745" s="52" t="s">
        <v>851</v>
      </c>
      <c r="AZ745" s="49" t="s">
        <v>851</v>
      </c>
    </row>
    <row r="746" ht="15.75" customHeight="1">
      <c r="A746" s="40">
        <v>669.0</v>
      </c>
      <c r="B746" s="28" t="s">
        <v>2561</v>
      </c>
      <c r="C746" s="41"/>
      <c r="D746" s="42">
        <f t="array" ref="D746">index(systems,match($A746,INDEX(systems,0,1),),3)</f>
        <v>-113.791</v>
      </c>
      <c r="E746" s="42">
        <f t="array" ref="E746">index(systems,match($A746,INDEX(systems,0,1),),4)</f>
        <v>-196.495</v>
      </c>
      <c r="F746" s="43" t="str">
        <f>IFERROR(__xludf.DUMMYFUNCTION("let(row, match($B746&amp;if($C746&lt;&gt;"""","" [""&amp;$C746&amp;""]"",""""),index(nebulae,,2),0),join("","",iferror(round(index(nebulae,row,5)/2,3),1),iferror(round(index(nebulae,row,6)/2,3),1),0))"),"1,1,0")</f>
        <v>1,1,0</v>
      </c>
      <c r="G746" s="44" t="s">
        <v>2562</v>
      </c>
      <c r="H746" s="45">
        <f t="array" ref="H746">let(systemId,match(A746,index(systems,0,1),),refSystemId,match($H$1,index(systems,0,1),),x,index(systems,systemId,3),y,index(systems,systemId,4),refX,index(systems,refSystemId,3),refY,index(systems,refSystemId,4),round(sqrt((x-refX)^2+(y-refY)^2),3))</f>
        <v>227.065</v>
      </c>
      <c r="I746" s="28" t="s">
        <v>2529</v>
      </c>
      <c r="J746" s="48" t="s">
        <v>1121</v>
      </c>
      <c r="K746" s="48" t="s">
        <v>1121</v>
      </c>
      <c r="L746" s="48" t="s">
        <v>1121</v>
      </c>
      <c r="M746" s="28" t="s">
        <v>1121</v>
      </c>
      <c r="N746" s="28" t="s">
        <v>1121</v>
      </c>
      <c r="O746" s="48" t="s">
        <v>1121</v>
      </c>
      <c r="P746" s="48" t="s">
        <v>1121</v>
      </c>
      <c r="Q746" s="48" t="s">
        <v>1121</v>
      </c>
      <c r="R746" s="48" t="s">
        <v>1121</v>
      </c>
      <c r="S746" s="48" t="s">
        <v>1121</v>
      </c>
      <c r="T746" s="48" t="s">
        <v>1121</v>
      </c>
      <c r="U746" s="48" t="s">
        <v>1121</v>
      </c>
      <c r="V746" s="48" t="s">
        <v>1121</v>
      </c>
      <c r="W746" s="48" t="s">
        <v>1121</v>
      </c>
      <c r="X746" s="48" t="s">
        <v>1121</v>
      </c>
      <c r="Y746" s="48" t="s">
        <v>1046</v>
      </c>
      <c r="Z746" s="48" t="s">
        <v>1046</v>
      </c>
      <c r="AA746" s="48" t="s">
        <v>1046</v>
      </c>
      <c r="AB746" s="48" t="s">
        <v>1046</v>
      </c>
      <c r="AC746" s="48" t="s">
        <v>1046</v>
      </c>
      <c r="AD746" s="48" t="s">
        <v>1046</v>
      </c>
      <c r="AE746" s="48" t="s">
        <v>1046</v>
      </c>
      <c r="AF746" s="48" t="s">
        <v>1046</v>
      </c>
      <c r="AG746" s="48" t="s">
        <v>1046</v>
      </c>
      <c r="AH746" s="48" t="s">
        <v>1046</v>
      </c>
      <c r="AI746" s="48" t="s">
        <v>1046</v>
      </c>
      <c r="AJ746" s="48" t="s">
        <v>1046</v>
      </c>
      <c r="AK746" s="48" t="s">
        <v>1046</v>
      </c>
      <c r="AL746" s="48" t="s">
        <v>1046</v>
      </c>
      <c r="AM746" s="48" t="s">
        <v>1046</v>
      </c>
      <c r="AN746" s="48" t="s">
        <v>1046</v>
      </c>
      <c r="AO746" s="48" t="s">
        <v>1046</v>
      </c>
      <c r="AP746" s="48" t="s">
        <v>1046</v>
      </c>
      <c r="AQ746" s="48" t="s">
        <v>1046</v>
      </c>
      <c r="AR746" s="48" t="s">
        <v>1046</v>
      </c>
      <c r="AS746" s="48" t="s">
        <v>1047</v>
      </c>
      <c r="AT746" s="48" t="s">
        <v>1047</v>
      </c>
      <c r="AU746" s="48" t="s">
        <v>1048</v>
      </c>
      <c r="AV746" s="48" t="s">
        <v>418</v>
      </c>
      <c r="AW746" s="48" t="s">
        <v>418</v>
      </c>
      <c r="AX746" s="48" t="s">
        <v>560</v>
      </c>
      <c r="AY746" s="48" t="s">
        <v>560</v>
      </c>
      <c r="AZ746" s="51" t="s">
        <v>560</v>
      </c>
    </row>
    <row r="747" ht="15.75" customHeight="1">
      <c r="A747" s="40">
        <v>670.0</v>
      </c>
      <c r="B747" s="28" t="s">
        <v>2563</v>
      </c>
      <c r="C747" s="41"/>
      <c r="D747" s="42">
        <f t="array" ref="D747">index(systems,match($A747,INDEX(systems,0,1),),3)</f>
        <v>750.889</v>
      </c>
      <c r="E747" s="42">
        <f t="array" ref="E747">index(systems,match($A747,INDEX(systems,0,1),),4)</f>
        <v>151.599</v>
      </c>
      <c r="F747" s="43" t="str">
        <f>IFERROR(__xludf.DUMMYFUNCTION("let(row, match($B747&amp;if($C747&lt;&gt;"""","" [""&amp;$C747&amp;""]"",""""),index(nebulae,,2),0),join("","",iferror(round(index(nebulae,row,5)/2,3),1),iferror(round(index(nebulae,row,6)/2,3),1),0))"),"1,1,0")</f>
        <v>1,1,0</v>
      </c>
      <c r="G747" s="44" t="s">
        <v>2564</v>
      </c>
      <c r="H747" s="45">
        <f t="array" ref="H747">let(systemId,match(A747,index(systems,0,1),),refSystemId,match($H$1,index(systems,0,1),),x,index(systems,systemId,3),y,index(systems,systemId,4),refX,index(systems,refSystemId,3),refY,index(systems,refSystemId,4),round(sqrt((x-refX)^2+(y-refY)^2),3))</f>
        <v>766.04</v>
      </c>
      <c r="I747" s="53"/>
      <c r="J747" s="53"/>
      <c r="K747" s="53"/>
      <c r="L747" s="53"/>
      <c r="M747" s="53"/>
      <c r="N747" s="41"/>
      <c r="O747" s="41"/>
      <c r="P747" s="48" t="s">
        <v>840</v>
      </c>
      <c r="Q747" s="48" t="s">
        <v>840</v>
      </c>
      <c r="R747" s="48" t="s">
        <v>840</v>
      </c>
      <c r="S747" s="48" t="s">
        <v>840</v>
      </c>
      <c r="T747" s="48" t="s">
        <v>840</v>
      </c>
      <c r="U747" s="48" t="s">
        <v>422</v>
      </c>
      <c r="V747" s="48" t="s">
        <v>422</v>
      </c>
      <c r="W747" s="48" t="s">
        <v>422</v>
      </c>
      <c r="X747" s="48" t="s">
        <v>422</v>
      </c>
      <c r="Y747" s="48" t="s">
        <v>422</v>
      </c>
      <c r="Z747" s="48" t="s">
        <v>422</v>
      </c>
      <c r="AA747" s="48" t="s">
        <v>422</v>
      </c>
      <c r="AB747" s="48" t="s">
        <v>422</v>
      </c>
      <c r="AC747" s="48" t="s">
        <v>422</v>
      </c>
      <c r="AD747" s="48" t="s">
        <v>422</v>
      </c>
      <c r="AE747" s="48" t="s">
        <v>422</v>
      </c>
      <c r="AF747" s="48" t="s">
        <v>422</v>
      </c>
      <c r="AG747" s="48" t="s">
        <v>422</v>
      </c>
      <c r="AH747" s="48" t="s">
        <v>422</v>
      </c>
      <c r="AI747" s="48" t="s">
        <v>422</v>
      </c>
      <c r="AJ747" s="48" t="s">
        <v>422</v>
      </c>
      <c r="AK747" s="48" t="s">
        <v>422</v>
      </c>
      <c r="AL747" s="48" t="s">
        <v>422</v>
      </c>
      <c r="AM747" s="48" t="s">
        <v>422</v>
      </c>
      <c r="AN747" s="48" t="s">
        <v>422</v>
      </c>
      <c r="AO747" s="48" t="s">
        <v>422</v>
      </c>
      <c r="AP747" s="48" t="s">
        <v>422</v>
      </c>
      <c r="AQ747" s="48" t="s">
        <v>422</v>
      </c>
      <c r="AR747" s="48" t="s">
        <v>422</v>
      </c>
      <c r="AS747" s="48" t="s">
        <v>422</v>
      </c>
      <c r="AT747" s="48" t="s">
        <v>422</v>
      </c>
      <c r="AU747" s="48" t="s">
        <v>422</v>
      </c>
      <c r="AV747" s="48" t="s">
        <v>422</v>
      </c>
      <c r="AW747" s="48" t="s">
        <v>422</v>
      </c>
      <c r="AX747" s="48" t="s">
        <v>422</v>
      </c>
      <c r="AY747" s="48" t="s">
        <v>422</v>
      </c>
      <c r="AZ747" s="50" t="s">
        <v>841</v>
      </c>
    </row>
    <row r="748" ht="15.75" customHeight="1">
      <c r="A748" s="40">
        <v>671.0</v>
      </c>
      <c r="B748" s="28" t="s">
        <v>2565</v>
      </c>
      <c r="C748" s="41"/>
      <c r="D748" s="42">
        <f t="array" ref="D748">index(systems,match($A748,INDEX(systems,0,1),),3)</f>
        <v>446.666</v>
      </c>
      <c r="E748" s="42">
        <f t="array" ref="E748">index(systems,match($A748,INDEX(systems,0,1),),4)</f>
        <v>62.502</v>
      </c>
      <c r="F748" s="43" t="str">
        <f>IFERROR(__xludf.DUMMYFUNCTION("let(row, match($B748&amp;if($C748&lt;&gt;"""","" [""&amp;$C748&amp;""]"",""""),index(nebulae,,2),0),join("","",iferror(round(index(nebulae,row,5)/2,3),1),iferror(round(index(nebulae,row,6)/2,3),1),0))"),"1,1,0")</f>
        <v>1,1,0</v>
      </c>
      <c r="G748" s="44" t="s">
        <v>2566</v>
      </c>
      <c r="H748" s="45">
        <f t="array" ref="H748">let(systemId,match(A748,index(systems,0,1),),refSystemId,match($H$1,index(systems,0,1),),x,index(systems,systemId,3),y,index(systems,systemId,4),refX,index(systems,refSystemId,3),refY,index(systems,refSystemId,4),round(sqrt((x-refX)^2+(y-refY)^2),3))</f>
        <v>451.018</v>
      </c>
      <c r="I748" s="53"/>
      <c r="J748" s="53"/>
      <c r="K748" s="53"/>
      <c r="L748" s="53"/>
      <c r="M748" s="53"/>
      <c r="N748" s="28" t="s">
        <v>620</v>
      </c>
      <c r="O748" s="48" t="s">
        <v>620</v>
      </c>
      <c r="P748" s="48" t="s">
        <v>620</v>
      </c>
      <c r="Q748" s="48" t="s">
        <v>620</v>
      </c>
      <c r="R748" s="48" t="s">
        <v>620</v>
      </c>
      <c r="S748" s="48" t="s">
        <v>620</v>
      </c>
      <c r="T748" s="48" t="s">
        <v>620</v>
      </c>
      <c r="U748" s="48" t="s">
        <v>620</v>
      </c>
      <c r="V748" s="48" t="s">
        <v>620</v>
      </c>
      <c r="W748" s="48" t="s">
        <v>620</v>
      </c>
      <c r="X748" s="48" t="s">
        <v>620</v>
      </c>
      <c r="Y748" s="48" t="s">
        <v>1070</v>
      </c>
      <c r="Z748" s="48" t="s">
        <v>1070</v>
      </c>
      <c r="AA748" s="48" t="s">
        <v>1071</v>
      </c>
      <c r="AB748" s="48" t="s">
        <v>1071</v>
      </c>
      <c r="AC748" s="48" t="s">
        <v>1071</v>
      </c>
      <c r="AD748" s="48" t="s">
        <v>1071</v>
      </c>
      <c r="AE748" s="48" t="s">
        <v>1071</v>
      </c>
      <c r="AF748" s="48" t="s">
        <v>1071</v>
      </c>
      <c r="AG748" s="48" t="s">
        <v>1071</v>
      </c>
      <c r="AH748" s="48" t="s">
        <v>1071</v>
      </c>
      <c r="AI748" s="48" t="s">
        <v>1071</v>
      </c>
      <c r="AJ748" s="48" t="s">
        <v>1071</v>
      </c>
      <c r="AK748" s="48" t="s">
        <v>1071</v>
      </c>
      <c r="AL748" s="48" t="s">
        <v>1071</v>
      </c>
      <c r="AM748" s="48" t="s">
        <v>1071</v>
      </c>
      <c r="AN748" s="48" t="s">
        <v>1071</v>
      </c>
      <c r="AO748" s="48" t="s">
        <v>1070</v>
      </c>
      <c r="AP748" s="48" t="s">
        <v>1070</v>
      </c>
      <c r="AQ748" s="48" t="s">
        <v>1070</v>
      </c>
      <c r="AR748" s="48" t="s">
        <v>1070</v>
      </c>
      <c r="AS748" s="48" t="s">
        <v>1070</v>
      </c>
      <c r="AT748" s="48" t="s">
        <v>1070</v>
      </c>
      <c r="AU748" s="48" t="s">
        <v>1070</v>
      </c>
      <c r="AV748" s="48" t="s">
        <v>622</v>
      </c>
      <c r="AW748" s="48" t="s">
        <v>624</v>
      </c>
      <c r="AX748" s="52" t="s">
        <v>625</v>
      </c>
      <c r="AY748" s="52" t="s">
        <v>625</v>
      </c>
      <c r="AZ748" s="28" t="s">
        <v>625</v>
      </c>
    </row>
    <row r="749" ht="15.75" customHeight="1">
      <c r="A749" s="40">
        <v>3108.0</v>
      </c>
      <c r="B749" s="28" t="s">
        <v>2567</v>
      </c>
      <c r="C749" s="41"/>
      <c r="D749" s="42">
        <f t="array" ref="D749">index(systems,match($A749,INDEX(systems,0,1),),3)</f>
        <v>487.197</v>
      </c>
      <c r="E749" s="42">
        <f t="array" ref="E749">index(systems,match($A749,INDEX(systems,0,1),),4)</f>
        <v>-1708.993</v>
      </c>
      <c r="F749" s="43" t="str">
        <f>IFERROR(__xludf.DUMMYFUNCTION("let(row, match($B749&amp;if($C749&lt;&gt;"""","" [""&amp;$C749&amp;""]"",""""),index(nebulae,,2),0),join("","",iferror(round(index(nebulae,row,5)/2,3),1),iferror(round(index(nebulae,row,6)/2,3),1),0))"),"1,1,0")</f>
        <v>1,1,0</v>
      </c>
      <c r="G749" s="44" t="s">
        <v>2568</v>
      </c>
      <c r="H749" s="45">
        <f t="array" ref="H749">let(systemId,match(A749,index(systems,0,1),),refSystemId,match($H$1,index(systems,0,1),),x,index(systems,systemId,3),y,index(systems,systemId,4),refX,index(systems,refSystemId,3),refY,index(systems,refSystemId,4),round(sqrt((x-refX)^2+(y-refY)^2),3))</f>
        <v>1777.081</v>
      </c>
      <c r="I749" s="55"/>
      <c r="J749" s="55"/>
      <c r="K749" s="55"/>
      <c r="L749" s="55"/>
      <c r="M749" s="55"/>
      <c r="N749" s="55"/>
      <c r="O749" s="55"/>
      <c r="P749" s="56" t="s">
        <v>408</v>
      </c>
      <c r="Q749" s="56" t="s">
        <v>408</v>
      </c>
      <c r="R749" s="56" t="s">
        <v>408</v>
      </c>
      <c r="S749" s="56" t="s">
        <v>408</v>
      </c>
      <c r="T749" s="56" t="s">
        <v>408</v>
      </c>
      <c r="U749" s="56" t="s">
        <v>408</v>
      </c>
      <c r="V749" s="56" t="s">
        <v>408</v>
      </c>
      <c r="W749" s="56" t="s">
        <v>408</v>
      </c>
      <c r="X749" s="56" t="s">
        <v>408</v>
      </c>
      <c r="Y749" s="55"/>
      <c r="Z749" s="41"/>
      <c r="AA749" s="55"/>
      <c r="AB749" s="55"/>
      <c r="AC749" s="55"/>
      <c r="AD749" s="55"/>
      <c r="AE749" s="55"/>
      <c r="AF749" s="55"/>
      <c r="AG749" s="55"/>
      <c r="AH749" s="55"/>
      <c r="AI749" s="55"/>
      <c r="AJ749" s="55"/>
      <c r="AK749" s="55"/>
      <c r="AL749" s="55"/>
      <c r="AM749" s="55"/>
      <c r="AN749" s="55"/>
      <c r="AO749" s="55"/>
      <c r="AP749" s="55"/>
      <c r="AQ749" s="55"/>
      <c r="AR749" s="55"/>
      <c r="AS749" s="55"/>
      <c r="AT749" s="55"/>
      <c r="AU749" s="51" t="s">
        <v>418</v>
      </c>
      <c r="AV749" s="55"/>
      <c r="AW749" s="55"/>
      <c r="AX749" s="55"/>
      <c r="AY749" s="55"/>
      <c r="AZ749" s="55"/>
    </row>
    <row r="750" ht="15.75" customHeight="1">
      <c r="A750" s="40">
        <v>672.0</v>
      </c>
      <c r="B750" s="28" t="s">
        <v>2569</v>
      </c>
      <c r="C750" s="41"/>
      <c r="D750" s="42">
        <f t="array" ref="D750">index(systems,match($A750,INDEX(systems,0,1),),3)</f>
        <v>54.151</v>
      </c>
      <c r="E750" s="42">
        <f t="array" ref="E750">index(systems,match($A750,INDEX(systems,0,1),),4)</f>
        <v>-336.258</v>
      </c>
      <c r="F750" s="43" t="str">
        <f>IFERROR(__xludf.DUMMYFUNCTION("let(row, match($B750&amp;if($C750&lt;&gt;"""","" [""&amp;$C750&amp;""]"",""""),index(nebulae,,2),0),join("","",iferror(round(index(nebulae,row,5)/2,3),1),iferror(round(index(nebulae,row,6)/2,3),1),0))"),"1,1,0")</f>
        <v>1,1,0</v>
      </c>
      <c r="G750" s="44" t="s">
        <v>2570</v>
      </c>
      <c r="H750" s="45">
        <f t="array" ref="H750">let(systemId,match(A750,index(systems,0,1),),refSystemId,match($H$1,index(systems,0,1),),x,index(systems,systemId,3),y,index(systems,systemId,4),refX,index(systems,refSystemId,3),refY,index(systems,refSystemId,4),round(sqrt((x-refX)^2+(y-refY)^2),3))</f>
        <v>340.59</v>
      </c>
      <c r="I750" s="28" t="s">
        <v>408</v>
      </c>
      <c r="J750" s="48" t="s">
        <v>408</v>
      </c>
      <c r="K750" s="48" t="s">
        <v>408</v>
      </c>
      <c r="L750" s="48" t="s">
        <v>408</v>
      </c>
      <c r="M750" s="28" t="s">
        <v>408</v>
      </c>
      <c r="N750" s="28" t="s">
        <v>408</v>
      </c>
      <c r="O750" s="41"/>
      <c r="P750" s="48" t="s">
        <v>1566</v>
      </c>
      <c r="Q750" s="48" t="s">
        <v>1566</v>
      </c>
      <c r="R750" s="48" t="s">
        <v>1566</v>
      </c>
      <c r="S750" s="48" t="s">
        <v>1566</v>
      </c>
      <c r="T750" s="48" t="s">
        <v>1566</v>
      </c>
      <c r="U750" s="48" t="s">
        <v>1566</v>
      </c>
      <c r="V750" s="48" t="s">
        <v>1566</v>
      </c>
      <c r="W750" s="48" t="s">
        <v>1566</v>
      </c>
      <c r="X750" s="48" t="s">
        <v>1566</v>
      </c>
      <c r="Y750" s="48" t="s">
        <v>1566</v>
      </c>
      <c r="Z750" s="48" t="s">
        <v>1566</v>
      </c>
      <c r="AA750" s="48" t="s">
        <v>1566</v>
      </c>
      <c r="AB750" s="48" t="s">
        <v>1566</v>
      </c>
      <c r="AC750" s="48" t="s">
        <v>1566</v>
      </c>
      <c r="AD750" s="48" t="s">
        <v>1566</v>
      </c>
      <c r="AE750" s="48" t="s">
        <v>1566</v>
      </c>
      <c r="AF750" s="48" t="s">
        <v>1566</v>
      </c>
      <c r="AG750" s="48" t="s">
        <v>1566</v>
      </c>
      <c r="AH750" s="48" t="s">
        <v>1566</v>
      </c>
      <c r="AI750" s="48" t="s">
        <v>1566</v>
      </c>
      <c r="AJ750" s="48" t="s">
        <v>1566</v>
      </c>
      <c r="AK750" s="48" t="s">
        <v>1566</v>
      </c>
      <c r="AL750" s="48" t="s">
        <v>1566</v>
      </c>
      <c r="AM750" s="48" t="s">
        <v>1566</v>
      </c>
      <c r="AN750" s="48" t="s">
        <v>1567</v>
      </c>
      <c r="AO750" s="48" t="s">
        <v>1567</v>
      </c>
      <c r="AP750" s="48" t="s">
        <v>1567</v>
      </c>
      <c r="AQ750" s="48" t="s">
        <v>1567</v>
      </c>
      <c r="AR750" s="48" t="s">
        <v>1567</v>
      </c>
      <c r="AS750" s="48" t="s">
        <v>1567</v>
      </c>
      <c r="AT750" s="48" t="s">
        <v>1567</v>
      </c>
      <c r="AU750" s="48" t="s">
        <v>1567</v>
      </c>
      <c r="AV750" s="48" t="s">
        <v>1567</v>
      </c>
      <c r="AW750" s="48" t="s">
        <v>1567</v>
      </c>
      <c r="AX750" s="48" t="s">
        <v>1567</v>
      </c>
      <c r="AY750" s="48" t="s">
        <v>1567</v>
      </c>
      <c r="AZ750" s="28" t="s">
        <v>1567</v>
      </c>
    </row>
    <row r="751" ht="15.75" customHeight="1">
      <c r="A751" s="40">
        <v>673.0</v>
      </c>
      <c r="B751" s="28" t="s">
        <v>2571</v>
      </c>
      <c r="C751" s="28" t="s">
        <v>2572</v>
      </c>
      <c r="D751" s="42">
        <f t="array" ref="D751">index(systems,match($A751,INDEX(systems,0,1),),3)</f>
        <v>362.876</v>
      </c>
      <c r="E751" s="42">
        <f t="array" ref="E751">index(systems,match($A751,INDEX(systems,0,1),),4)</f>
        <v>-20.348</v>
      </c>
      <c r="F751" s="43" t="str">
        <f>IFERROR(__xludf.DUMMYFUNCTION("let(row, match($B751&amp;if($C751&lt;&gt;"""","" [""&amp;$C751&amp;""]"",""""),index(nebulae,,2),0),join("","",iferror(round(index(nebulae,row,5)/2,3),1),iferror(round(index(nebulae,row,6)/2,3),1),0))"),"1,1,0")</f>
        <v>1,1,0</v>
      </c>
      <c r="G751" s="44" t="s">
        <v>2573</v>
      </c>
      <c r="H751" s="45">
        <f t="array" ref="H751">let(systemId,match(A751,index(systems,0,1),),refSystemId,match($H$1,index(systems,0,1),),x,index(systems,systemId,3),y,index(systems,systemId,4),refX,index(systems,refSystemId,3),refY,index(systems,refSystemId,4),round(sqrt((x-refX)^2+(y-refY)^2),3))</f>
        <v>363.446</v>
      </c>
      <c r="I751" s="46" t="s">
        <v>408</v>
      </c>
      <c r="J751" s="46" t="s">
        <v>408</v>
      </c>
      <c r="K751" s="47" t="s">
        <v>408</v>
      </c>
      <c r="L751" s="47" t="s">
        <v>408</v>
      </c>
      <c r="M751" s="47" t="s">
        <v>408</v>
      </c>
      <c r="N751" s="28" t="s">
        <v>408</v>
      </c>
      <c r="O751" s="41"/>
      <c r="P751" s="48" t="s">
        <v>1574</v>
      </c>
      <c r="Q751" s="48" t="s">
        <v>1574</v>
      </c>
      <c r="R751" s="48" t="s">
        <v>1574</v>
      </c>
      <c r="S751" s="48" t="s">
        <v>1574</v>
      </c>
      <c r="T751" s="48" t="s">
        <v>1574</v>
      </c>
      <c r="U751" s="48" t="s">
        <v>1574</v>
      </c>
      <c r="V751" s="48" t="s">
        <v>1574</v>
      </c>
      <c r="W751" s="48" t="s">
        <v>1574</v>
      </c>
      <c r="X751" s="48" t="s">
        <v>1574</v>
      </c>
      <c r="Y751" s="48" t="s">
        <v>422</v>
      </c>
      <c r="Z751" s="48" t="s">
        <v>422</v>
      </c>
      <c r="AA751" s="48" t="s">
        <v>422</v>
      </c>
      <c r="AB751" s="48" t="s">
        <v>422</v>
      </c>
      <c r="AC751" s="48" t="s">
        <v>422</v>
      </c>
      <c r="AD751" s="48" t="s">
        <v>422</v>
      </c>
      <c r="AE751" s="48" t="s">
        <v>422</v>
      </c>
      <c r="AF751" s="48" t="s">
        <v>422</v>
      </c>
      <c r="AG751" s="48" t="s">
        <v>422</v>
      </c>
      <c r="AH751" s="48" t="s">
        <v>422</v>
      </c>
      <c r="AI751" s="48" t="s">
        <v>422</v>
      </c>
      <c r="AJ751" s="48" t="s">
        <v>422</v>
      </c>
      <c r="AK751" s="48" t="s">
        <v>422</v>
      </c>
      <c r="AL751" s="48" t="s">
        <v>422</v>
      </c>
      <c r="AM751" s="48" t="s">
        <v>422</v>
      </c>
      <c r="AN751" s="48" t="s">
        <v>422</v>
      </c>
      <c r="AO751" s="48" t="s">
        <v>422</v>
      </c>
      <c r="AP751" s="48" t="s">
        <v>422</v>
      </c>
      <c r="AQ751" s="48" t="s">
        <v>422</v>
      </c>
      <c r="AR751" s="48" t="s">
        <v>422</v>
      </c>
      <c r="AS751" s="48" t="s">
        <v>422</v>
      </c>
      <c r="AT751" s="52" t="s">
        <v>422</v>
      </c>
      <c r="AU751" s="52" t="s">
        <v>422</v>
      </c>
      <c r="AV751" s="52" t="s">
        <v>422</v>
      </c>
      <c r="AW751" s="48" t="s">
        <v>422</v>
      </c>
      <c r="AX751" s="48" t="s">
        <v>422</v>
      </c>
      <c r="AY751" s="48" t="s">
        <v>422</v>
      </c>
      <c r="AZ751" s="49" t="s">
        <v>422</v>
      </c>
    </row>
    <row r="752" ht="15.75" customHeight="1">
      <c r="A752" s="40">
        <v>674.0</v>
      </c>
      <c r="B752" s="28" t="s">
        <v>2574</v>
      </c>
      <c r="C752" s="41"/>
      <c r="D752" s="42">
        <f t="array" ref="D752">index(systems,match($A752,INDEX(systems,0,1),),3)</f>
        <v>44.448</v>
      </c>
      <c r="E752" s="42">
        <f t="array" ref="E752">index(systems,match($A752,INDEX(systems,0,1),),4)</f>
        <v>-251.599</v>
      </c>
      <c r="F752" s="43" t="str">
        <f>IFERROR(__xludf.DUMMYFUNCTION("let(row, match($B752&amp;if($C752&lt;&gt;"""","" [""&amp;$C752&amp;""]"",""""),index(nebulae,,2),0),join("","",iferror(round(index(nebulae,row,5)/2,3),1),iferror(round(index(nebulae,row,6)/2,3),1),0))"),"1,1,0")</f>
        <v>1,1,0</v>
      </c>
      <c r="G752" s="44" t="s">
        <v>2575</v>
      </c>
      <c r="H752" s="45">
        <f t="array" ref="H752">let(systemId,match(A752,index(systems,0,1),),refSystemId,match($H$1,index(systems,0,1),),x,index(systems,systemId,3),y,index(systems,systemId,4),refX,index(systems,refSystemId,3),refY,index(systems,refSystemId,4),round(sqrt((x-refX)^2+(y-refY)^2),3))</f>
        <v>255.495</v>
      </c>
      <c r="I752" s="28" t="s">
        <v>418</v>
      </c>
      <c r="J752" s="41"/>
      <c r="K752" s="41"/>
      <c r="L752" s="53"/>
      <c r="M752" s="46" t="s">
        <v>966</v>
      </c>
      <c r="N752" s="28" t="s">
        <v>2071</v>
      </c>
      <c r="O752" s="48" t="s">
        <v>2071</v>
      </c>
      <c r="P752" s="48" t="s">
        <v>2071</v>
      </c>
      <c r="Q752" s="48" t="s">
        <v>2071</v>
      </c>
      <c r="R752" s="48" t="s">
        <v>2071</v>
      </c>
      <c r="S752" s="48" t="s">
        <v>2071</v>
      </c>
      <c r="T752" s="48" t="s">
        <v>2071</v>
      </c>
      <c r="U752" s="48" t="s">
        <v>2071</v>
      </c>
      <c r="V752" s="48" t="s">
        <v>2071</v>
      </c>
      <c r="W752" s="48" t="s">
        <v>2071</v>
      </c>
      <c r="X752" s="48" t="s">
        <v>2071</v>
      </c>
      <c r="Y752" s="48" t="s">
        <v>2113</v>
      </c>
      <c r="Z752" s="48" t="s">
        <v>2113</v>
      </c>
      <c r="AA752" s="48" t="s">
        <v>2113</v>
      </c>
      <c r="AB752" s="48" t="s">
        <v>2113</v>
      </c>
      <c r="AC752" s="48" t="s">
        <v>2113</v>
      </c>
      <c r="AD752" s="48" t="s">
        <v>2113</v>
      </c>
      <c r="AE752" s="48" t="s">
        <v>2113</v>
      </c>
      <c r="AF752" s="48" t="s">
        <v>2113</v>
      </c>
      <c r="AG752" s="48" t="s">
        <v>2113</v>
      </c>
      <c r="AH752" s="48" t="s">
        <v>2113</v>
      </c>
      <c r="AI752" s="48" t="s">
        <v>2113</v>
      </c>
      <c r="AJ752" s="48" t="s">
        <v>2113</v>
      </c>
      <c r="AK752" s="48" t="s">
        <v>2113</v>
      </c>
      <c r="AL752" s="48" t="s">
        <v>2113</v>
      </c>
      <c r="AM752" s="48" t="s">
        <v>2113</v>
      </c>
      <c r="AN752" s="48" t="s">
        <v>2113</v>
      </c>
      <c r="AO752" s="48" t="s">
        <v>2113</v>
      </c>
      <c r="AP752" s="48" t="s">
        <v>492</v>
      </c>
      <c r="AQ752" s="48" t="s">
        <v>2113</v>
      </c>
      <c r="AR752" s="48" t="s">
        <v>2113</v>
      </c>
      <c r="AS752" s="48" t="s">
        <v>2113</v>
      </c>
      <c r="AT752" s="48" t="s">
        <v>2113</v>
      </c>
      <c r="AU752" s="48" t="s">
        <v>2113</v>
      </c>
      <c r="AV752" s="48" t="s">
        <v>2071</v>
      </c>
      <c r="AW752" s="48" t="s">
        <v>2071</v>
      </c>
      <c r="AX752" s="48" t="s">
        <v>2071</v>
      </c>
      <c r="AY752" s="48" t="s">
        <v>2071</v>
      </c>
      <c r="AZ752" s="28" t="s">
        <v>2071</v>
      </c>
    </row>
    <row r="753" ht="15.75" customHeight="1">
      <c r="A753" s="40">
        <v>675.0</v>
      </c>
      <c r="B753" s="28" t="s">
        <v>2576</v>
      </c>
      <c r="C753" s="41"/>
      <c r="D753" s="42">
        <f t="array" ref="D753">index(systems,match($A753,INDEX(systems,0,1),),3)</f>
        <v>424.953</v>
      </c>
      <c r="E753" s="42">
        <f t="array" ref="E753">index(systems,match($A753,INDEX(systems,0,1),),4)</f>
        <v>-106.593</v>
      </c>
      <c r="F753" s="43" t="str">
        <f>IFERROR(__xludf.DUMMYFUNCTION("let(row, match($B753&amp;if($C753&lt;&gt;"""","" [""&amp;$C753&amp;""]"",""""),index(nebulae,,2),0),join("","",iferror(round(index(nebulae,row,5)/2,3),1),iferror(round(index(nebulae,row,6)/2,3),1),0))"),"1,1,0")</f>
        <v>1,1,0</v>
      </c>
      <c r="G753" s="44" t="s">
        <v>2577</v>
      </c>
      <c r="H753" s="45">
        <f t="array" ref="H753">let(systemId,match(A753,index(systems,0,1),),refSystemId,match($H$1,index(systems,0,1),),x,index(systems,systemId,3),y,index(systems,systemId,4),refX,index(systems,refSystemId,3),refY,index(systems,refSystemId,4),round(sqrt((x-refX)^2+(y-refY)^2),3))</f>
        <v>438.118</v>
      </c>
      <c r="I753" s="28" t="s">
        <v>408</v>
      </c>
      <c r="J753" s="28" t="s">
        <v>408</v>
      </c>
      <c r="K753" s="28" t="s">
        <v>408</v>
      </c>
      <c r="L753" s="28" t="s">
        <v>408</v>
      </c>
      <c r="M753" s="28" t="s">
        <v>408</v>
      </c>
      <c r="N753" s="28" t="s">
        <v>408</v>
      </c>
      <c r="O753" s="41"/>
      <c r="P753" s="48" t="s">
        <v>666</v>
      </c>
      <c r="Q753" s="48" t="s">
        <v>666</v>
      </c>
      <c r="R753" s="48" t="s">
        <v>666</v>
      </c>
      <c r="S753" s="48" t="s">
        <v>666</v>
      </c>
      <c r="T753" s="48" t="s">
        <v>666</v>
      </c>
      <c r="U753" s="48" t="s">
        <v>666</v>
      </c>
      <c r="V753" s="48" t="s">
        <v>666</v>
      </c>
      <c r="W753" s="48" t="s">
        <v>666</v>
      </c>
      <c r="X753" s="48" t="s">
        <v>666</v>
      </c>
      <c r="Y753" s="48" t="s">
        <v>666</v>
      </c>
      <c r="Z753" s="48" t="s">
        <v>666</v>
      </c>
      <c r="AA753" s="48" t="s">
        <v>1024</v>
      </c>
      <c r="AB753" s="48" t="s">
        <v>1024</v>
      </c>
      <c r="AC753" s="48" t="s">
        <v>1024</v>
      </c>
      <c r="AD753" s="48" t="s">
        <v>1024</v>
      </c>
      <c r="AE753" s="48" t="s">
        <v>1024</v>
      </c>
      <c r="AF753" s="48" t="s">
        <v>1024</v>
      </c>
      <c r="AG753" s="48" t="s">
        <v>1024</v>
      </c>
      <c r="AH753" s="48" t="s">
        <v>1024</v>
      </c>
      <c r="AI753" s="48" t="s">
        <v>1024</v>
      </c>
      <c r="AJ753" s="48" t="s">
        <v>1024</v>
      </c>
      <c r="AK753" s="48" t="s">
        <v>1024</v>
      </c>
      <c r="AL753" s="48" t="s">
        <v>1024</v>
      </c>
      <c r="AM753" s="48" t="s">
        <v>1024</v>
      </c>
      <c r="AN753" s="48" t="s">
        <v>1024</v>
      </c>
      <c r="AO753" s="48" t="s">
        <v>666</v>
      </c>
      <c r="AP753" s="48" t="s">
        <v>666</v>
      </c>
      <c r="AQ753" s="48" t="s">
        <v>666</v>
      </c>
      <c r="AR753" s="48" t="s">
        <v>666</v>
      </c>
      <c r="AS753" s="48" t="s">
        <v>666</v>
      </c>
      <c r="AT753" s="48" t="s">
        <v>666</v>
      </c>
      <c r="AU753" s="48" t="s">
        <v>666</v>
      </c>
      <c r="AV753" s="48" t="s">
        <v>666</v>
      </c>
      <c r="AW753" s="48" t="s">
        <v>666</v>
      </c>
      <c r="AX753" s="48" t="s">
        <v>666</v>
      </c>
      <c r="AY753" s="48" t="s">
        <v>666</v>
      </c>
      <c r="AZ753" s="28" t="s">
        <v>666</v>
      </c>
    </row>
    <row r="754" ht="15.75" customHeight="1">
      <c r="A754" s="40">
        <v>676.0</v>
      </c>
      <c r="B754" s="28" t="s">
        <v>2578</v>
      </c>
      <c r="C754" s="41"/>
      <c r="D754" s="42">
        <f t="array" ref="D754">index(systems,match($A754,INDEX(systems,0,1),),3)</f>
        <v>5.425</v>
      </c>
      <c r="E754" s="42">
        <f t="array" ref="E754">index(systems,match($A754,INDEX(systems,0,1),),4)</f>
        <v>198.997</v>
      </c>
      <c r="F754" s="43" t="str">
        <f>IFERROR(__xludf.DUMMYFUNCTION("let(row, match($B754&amp;if($C754&lt;&gt;"""","" [""&amp;$C754&amp;""]"",""""),index(nebulae,,2),0),join("","",iferror(round(index(nebulae,row,5)/2,3),1),iferror(round(index(nebulae,row,6)/2,3),1),0))"),"1,1,0")</f>
        <v>1,1,0</v>
      </c>
      <c r="G754" s="44" t="s">
        <v>2579</v>
      </c>
      <c r="H754" s="45">
        <f t="array" ref="H754">let(systemId,match(A754,index(systems,0,1),),refSystemId,match($H$1,index(systems,0,1),),x,index(systems,systemId,3),y,index(systems,systemId,4),refX,index(systems,refSystemId,3),refY,index(systems,refSystemId,4),round(sqrt((x-refX)^2+(y-refY)^2),3))</f>
        <v>199.071</v>
      </c>
      <c r="I754" s="53"/>
      <c r="J754" s="53"/>
      <c r="K754" s="46" t="s">
        <v>690</v>
      </c>
      <c r="L754" s="46" t="s">
        <v>690</v>
      </c>
      <c r="M754" s="47" t="s">
        <v>691</v>
      </c>
      <c r="N754" s="28" t="s">
        <v>692</v>
      </c>
      <c r="O754" s="48" t="s">
        <v>692</v>
      </c>
      <c r="P754" s="48" t="s">
        <v>692</v>
      </c>
      <c r="Q754" s="48" t="s">
        <v>692</v>
      </c>
      <c r="R754" s="48" t="s">
        <v>692</v>
      </c>
      <c r="S754" s="48" t="s">
        <v>692</v>
      </c>
      <c r="T754" s="48" t="s">
        <v>692</v>
      </c>
      <c r="U754" s="48" t="s">
        <v>692</v>
      </c>
      <c r="V754" s="48" t="s">
        <v>692</v>
      </c>
      <c r="W754" s="48" t="s">
        <v>692</v>
      </c>
      <c r="X754" s="48" t="s">
        <v>2580</v>
      </c>
      <c r="Y754" s="48" t="s">
        <v>694</v>
      </c>
      <c r="Z754" s="48" t="s">
        <v>694</v>
      </c>
      <c r="AA754" s="48" t="s">
        <v>695</v>
      </c>
      <c r="AB754" s="48" t="s">
        <v>695</v>
      </c>
      <c r="AC754" s="48" t="s">
        <v>695</v>
      </c>
      <c r="AD754" s="48" t="s">
        <v>695</v>
      </c>
      <c r="AE754" s="48" t="s">
        <v>695</v>
      </c>
      <c r="AF754" s="48" t="s">
        <v>695</v>
      </c>
      <c r="AG754" s="48" t="s">
        <v>696</v>
      </c>
      <c r="AH754" s="48" t="s">
        <v>696</v>
      </c>
      <c r="AI754" s="48" t="s">
        <v>696</v>
      </c>
      <c r="AJ754" s="48" t="s">
        <v>696</v>
      </c>
      <c r="AK754" s="48" t="s">
        <v>696</v>
      </c>
      <c r="AL754" s="48" t="s">
        <v>696</v>
      </c>
      <c r="AM754" s="48" t="s">
        <v>696</v>
      </c>
      <c r="AN754" s="48" t="s">
        <v>696</v>
      </c>
      <c r="AO754" s="48" t="s">
        <v>696</v>
      </c>
      <c r="AP754" s="48" t="s">
        <v>696</v>
      </c>
      <c r="AQ754" s="48" t="s">
        <v>697</v>
      </c>
      <c r="AR754" s="48" t="s">
        <v>697</v>
      </c>
      <c r="AS754" s="48" t="s">
        <v>697</v>
      </c>
      <c r="AT754" s="48" t="s">
        <v>697</v>
      </c>
      <c r="AU754" s="48" t="s">
        <v>697</v>
      </c>
      <c r="AV754" s="48" t="s">
        <v>531</v>
      </c>
      <c r="AW754" s="48" t="s">
        <v>531</v>
      </c>
      <c r="AX754" s="48" t="s">
        <v>531</v>
      </c>
      <c r="AY754" s="48" t="s">
        <v>531</v>
      </c>
      <c r="AZ754" s="28" t="s">
        <v>531</v>
      </c>
    </row>
    <row r="755" ht="15.75" customHeight="1">
      <c r="A755" s="40">
        <v>677.0</v>
      </c>
      <c r="B755" s="28" t="s">
        <v>2581</v>
      </c>
      <c r="C755" s="41"/>
      <c r="D755" s="42">
        <f t="array" ref="D755">index(systems,match($A755,INDEX(systems,0,1),),3)</f>
        <v>-176.045</v>
      </c>
      <c r="E755" s="42">
        <f t="array" ref="E755">index(systems,match($A755,INDEX(systems,0,1),),4)</f>
        <v>303.685</v>
      </c>
      <c r="F755" s="43" t="str">
        <f>IFERROR(__xludf.DUMMYFUNCTION("let(row, match($B755&amp;if($C755&lt;&gt;"""","" [""&amp;$C755&amp;""]"",""""),index(nebulae,,2),0),join("","",iferror(round(index(nebulae,row,5)/2,3),1),iferror(round(index(nebulae,row,6)/2,3),1),0))"),"1,1,0")</f>
        <v>1,1,0</v>
      </c>
      <c r="G755" s="44" t="s">
        <v>2582</v>
      </c>
      <c r="H755" s="45">
        <f t="array" ref="H755">let(systemId,match(A755,index(systems,0,1),),refSystemId,match($H$1,index(systems,0,1),),x,index(systems,systemId,3),y,index(systems,systemId,4),refX,index(systems,refSystemId,3),refY,index(systems,refSystemId,4),round(sqrt((x-refX)^2+(y-refY)^2),3))</f>
        <v>351.022</v>
      </c>
      <c r="I755" s="28" t="s">
        <v>408</v>
      </c>
      <c r="J755" s="28" t="s">
        <v>408</v>
      </c>
      <c r="K755" s="28" t="s">
        <v>408</v>
      </c>
      <c r="L755" s="28" t="s">
        <v>408</v>
      </c>
      <c r="M755" s="48" t="s">
        <v>408</v>
      </c>
      <c r="N755" s="28" t="s">
        <v>408</v>
      </c>
      <c r="O755" s="41"/>
      <c r="P755" s="48" t="s">
        <v>435</v>
      </c>
      <c r="Q755" s="48" t="s">
        <v>435</v>
      </c>
      <c r="R755" s="48" t="s">
        <v>435</v>
      </c>
      <c r="S755" s="48" t="s">
        <v>435</v>
      </c>
      <c r="T755" s="48" t="s">
        <v>435</v>
      </c>
      <c r="U755" s="48" t="s">
        <v>435</v>
      </c>
      <c r="V755" s="48" t="s">
        <v>435</v>
      </c>
      <c r="W755" s="48" t="s">
        <v>435</v>
      </c>
      <c r="X755" s="48" t="s">
        <v>435</v>
      </c>
      <c r="Y755" s="48" t="s">
        <v>435</v>
      </c>
      <c r="Z755" s="48" t="s">
        <v>435</v>
      </c>
      <c r="AA755" s="48" t="s">
        <v>1678</v>
      </c>
      <c r="AB755" s="48" t="s">
        <v>1678</v>
      </c>
      <c r="AC755" s="48" t="s">
        <v>1678</v>
      </c>
      <c r="AD755" s="48" t="s">
        <v>1678</v>
      </c>
      <c r="AE755" s="48" t="s">
        <v>1678</v>
      </c>
      <c r="AF755" s="48" t="s">
        <v>1678</v>
      </c>
      <c r="AG755" s="48" t="s">
        <v>1678</v>
      </c>
      <c r="AH755" s="48" t="s">
        <v>1679</v>
      </c>
      <c r="AI755" s="48" t="s">
        <v>1384</v>
      </c>
      <c r="AJ755" s="48" t="s">
        <v>1384</v>
      </c>
      <c r="AK755" s="48" t="s">
        <v>1384</v>
      </c>
      <c r="AL755" s="48" t="s">
        <v>1384</v>
      </c>
      <c r="AM755" s="48" t="s">
        <v>1384</v>
      </c>
      <c r="AN755" s="48" t="s">
        <v>1384</v>
      </c>
      <c r="AO755" s="48" t="s">
        <v>414</v>
      </c>
      <c r="AP755" s="48" t="s">
        <v>414</v>
      </c>
      <c r="AQ755" s="48" t="s">
        <v>417</v>
      </c>
      <c r="AR755" s="48" t="s">
        <v>417</v>
      </c>
      <c r="AS755" s="48" t="s">
        <v>417</v>
      </c>
      <c r="AT755" s="48" t="s">
        <v>417</v>
      </c>
      <c r="AU755" s="48" t="s">
        <v>417</v>
      </c>
      <c r="AV755" s="48" t="s">
        <v>417</v>
      </c>
      <c r="AW755" s="48" t="s">
        <v>417</v>
      </c>
      <c r="AX755" s="48" t="s">
        <v>417</v>
      </c>
      <c r="AY755" s="48" t="s">
        <v>417</v>
      </c>
      <c r="AZ755" s="49" t="s">
        <v>418</v>
      </c>
    </row>
    <row r="756" ht="15.75" customHeight="1">
      <c r="A756" s="40">
        <v>678.0</v>
      </c>
      <c r="B756" s="28" t="s">
        <v>2583</v>
      </c>
      <c r="C756" s="41"/>
      <c r="D756" s="42">
        <f t="array" ref="D756">index(systems,match($A756,INDEX(systems,0,1),),3)</f>
        <v>539.708</v>
      </c>
      <c r="E756" s="42">
        <f t="array" ref="E756">index(systems,match($A756,INDEX(systems,0,1),),4)</f>
        <v>4.872</v>
      </c>
      <c r="F756" s="43" t="str">
        <f>IFERROR(__xludf.DUMMYFUNCTION("let(row, match($B756&amp;if($C756&lt;&gt;"""","" [""&amp;$C756&amp;""]"",""""),index(nebulae,,2),0),join("","",iferror(round(index(nebulae,row,5)/2,3),1),iferror(round(index(nebulae,row,6)/2,3),1),0))"),"1,1,0")</f>
        <v>1,1,0</v>
      </c>
      <c r="G756" s="44" t="s">
        <v>2584</v>
      </c>
      <c r="H756" s="45">
        <f t="array" ref="H756">let(systemId,match(A756,index(systems,0,1),),refSystemId,match($H$1,index(systems,0,1),),x,index(systems,systemId,3),y,index(systems,systemId,4),refX,index(systems,refSystemId,3),refY,index(systems,refSystemId,4),round(sqrt((x-refX)^2+(y-refY)^2),3))</f>
        <v>539.73</v>
      </c>
      <c r="I756" s="28" t="s">
        <v>408</v>
      </c>
      <c r="J756" s="28" t="s">
        <v>408</v>
      </c>
      <c r="K756" s="28" t="s">
        <v>408</v>
      </c>
      <c r="L756" s="28" t="s">
        <v>408</v>
      </c>
      <c r="M756" s="28" t="s">
        <v>408</v>
      </c>
      <c r="N756" s="28" t="s">
        <v>408</v>
      </c>
      <c r="O756" s="41"/>
      <c r="P756" s="52" t="s">
        <v>442</v>
      </c>
      <c r="Q756" s="52" t="s">
        <v>442</v>
      </c>
      <c r="R756" s="52" t="s">
        <v>442</v>
      </c>
      <c r="S756" s="52" t="s">
        <v>442</v>
      </c>
      <c r="T756" s="52" t="s">
        <v>442</v>
      </c>
      <c r="U756" s="48" t="s">
        <v>920</v>
      </c>
      <c r="V756" s="48" t="s">
        <v>621</v>
      </c>
      <c r="W756" s="48" t="s">
        <v>621</v>
      </c>
      <c r="X756" s="48" t="s">
        <v>621</v>
      </c>
      <c r="Y756" s="48" t="s">
        <v>622</v>
      </c>
      <c r="Z756" s="48" t="s">
        <v>622</v>
      </c>
      <c r="AA756" s="48" t="s">
        <v>623</v>
      </c>
      <c r="AB756" s="48" t="s">
        <v>623</v>
      </c>
      <c r="AC756" s="48" t="s">
        <v>623</v>
      </c>
      <c r="AD756" s="48" t="s">
        <v>623</v>
      </c>
      <c r="AE756" s="48" t="s">
        <v>623</v>
      </c>
      <c r="AF756" s="48" t="s">
        <v>623</v>
      </c>
      <c r="AG756" s="48" t="s">
        <v>623</v>
      </c>
      <c r="AH756" s="48" t="s">
        <v>623</v>
      </c>
      <c r="AI756" s="48" t="s">
        <v>623</v>
      </c>
      <c r="AJ756" s="48" t="s">
        <v>623</v>
      </c>
      <c r="AK756" s="48" t="s">
        <v>623</v>
      </c>
      <c r="AL756" s="48" t="s">
        <v>623</v>
      </c>
      <c r="AM756" s="48" t="s">
        <v>623</v>
      </c>
      <c r="AN756" s="48" t="s">
        <v>623</v>
      </c>
      <c r="AO756" s="48" t="s">
        <v>622</v>
      </c>
      <c r="AP756" s="48" t="s">
        <v>622</v>
      </c>
      <c r="AQ756" s="48" t="s">
        <v>622</v>
      </c>
      <c r="AR756" s="48" t="s">
        <v>921</v>
      </c>
      <c r="AS756" s="48" t="s">
        <v>921</v>
      </c>
      <c r="AT756" s="48" t="s">
        <v>921</v>
      </c>
      <c r="AU756" s="48" t="s">
        <v>921</v>
      </c>
      <c r="AV756" s="48" t="s">
        <v>921</v>
      </c>
      <c r="AW756" s="48" t="s">
        <v>921</v>
      </c>
      <c r="AX756" s="48" t="s">
        <v>921</v>
      </c>
      <c r="AY756" s="48" t="s">
        <v>921</v>
      </c>
      <c r="AZ756" s="28" t="s">
        <v>921</v>
      </c>
    </row>
    <row r="757" ht="15.75" customHeight="1">
      <c r="A757" s="40">
        <v>679.0</v>
      </c>
      <c r="B757" s="28" t="s">
        <v>2585</v>
      </c>
      <c r="C757" s="41"/>
      <c r="D757" s="42">
        <f t="array" ref="D757">index(systems,match($A757,INDEX(systems,0,1),),3)</f>
        <v>372.478</v>
      </c>
      <c r="E757" s="42">
        <f t="array" ref="E757">index(systems,match($A757,INDEX(systems,0,1),),4)</f>
        <v>113.17</v>
      </c>
      <c r="F757" s="43" t="str">
        <f>IFERROR(__xludf.DUMMYFUNCTION("let(row, match($B757&amp;if($C757&lt;&gt;"""","" [""&amp;$C757&amp;""]"",""""),index(nebulae,,2),0),join("","",iferror(round(index(nebulae,row,5)/2,3),1),iferror(round(index(nebulae,row,6)/2,3),1),0))"),"1,1,0")</f>
        <v>1,1,0</v>
      </c>
      <c r="G757" s="44" t="s">
        <v>2586</v>
      </c>
      <c r="H757" s="45">
        <f t="array" ref="H757">let(systemId,match(A757,index(systems,0,1),),refSystemId,match($H$1,index(systems,0,1),),x,index(systems,systemId,3),y,index(systems,systemId,4),refX,index(systems,refSystemId,3),refY,index(systems,refSystemId,4),round(sqrt((x-refX)^2+(y-refY)^2),3))</f>
        <v>389.291</v>
      </c>
      <c r="I757" s="41"/>
      <c r="J757" s="41"/>
      <c r="K757" s="28" t="s">
        <v>418</v>
      </c>
      <c r="L757" s="41"/>
      <c r="M757" s="41"/>
      <c r="N757" s="28" t="s">
        <v>939</v>
      </c>
      <c r="O757" s="48" t="s">
        <v>939</v>
      </c>
      <c r="P757" s="48" t="s">
        <v>939</v>
      </c>
      <c r="Q757" s="48" t="s">
        <v>939</v>
      </c>
      <c r="R757" s="48" t="s">
        <v>939</v>
      </c>
      <c r="S757" s="48" t="s">
        <v>939</v>
      </c>
      <c r="T757" s="48" t="s">
        <v>939</v>
      </c>
      <c r="U757" s="48" t="s">
        <v>939</v>
      </c>
      <c r="V757" s="48" t="s">
        <v>939</v>
      </c>
      <c r="W757" s="48" t="s">
        <v>939</v>
      </c>
      <c r="X757" s="48" t="s">
        <v>939</v>
      </c>
      <c r="Y757" s="48" t="s">
        <v>939</v>
      </c>
      <c r="Z757" s="48" t="s">
        <v>939</v>
      </c>
      <c r="AA757" s="48" t="s">
        <v>939</v>
      </c>
      <c r="AB757" s="48" t="s">
        <v>939</v>
      </c>
      <c r="AC757" s="48" t="s">
        <v>939</v>
      </c>
      <c r="AD757" s="48" t="s">
        <v>939</v>
      </c>
      <c r="AE757" s="48" t="s">
        <v>939</v>
      </c>
      <c r="AF757" s="48" t="s">
        <v>939</v>
      </c>
      <c r="AG757" s="48" t="s">
        <v>939</v>
      </c>
      <c r="AH757" s="48" t="s">
        <v>939</v>
      </c>
      <c r="AI757" s="48" t="s">
        <v>939</v>
      </c>
      <c r="AJ757" s="48" t="s">
        <v>939</v>
      </c>
      <c r="AK757" s="48" t="s">
        <v>939</v>
      </c>
      <c r="AL757" s="48" t="s">
        <v>939</v>
      </c>
      <c r="AM757" s="48" t="s">
        <v>939</v>
      </c>
      <c r="AN757" s="48" t="s">
        <v>939</v>
      </c>
      <c r="AO757" s="48" t="s">
        <v>939</v>
      </c>
      <c r="AP757" s="48" t="s">
        <v>939</v>
      </c>
      <c r="AQ757" s="48" t="s">
        <v>940</v>
      </c>
      <c r="AR757" s="48" t="s">
        <v>940</v>
      </c>
      <c r="AS757" s="48" t="s">
        <v>940</v>
      </c>
      <c r="AT757" s="48" t="s">
        <v>940</v>
      </c>
      <c r="AU757" s="48" t="s">
        <v>940</v>
      </c>
      <c r="AV757" s="48" t="s">
        <v>940</v>
      </c>
      <c r="AW757" s="48" t="s">
        <v>940</v>
      </c>
      <c r="AX757" s="48" t="s">
        <v>940</v>
      </c>
      <c r="AY757" s="48" t="s">
        <v>940</v>
      </c>
      <c r="AZ757" s="28" t="s">
        <v>940</v>
      </c>
    </row>
    <row r="758" ht="15.75" customHeight="1">
      <c r="A758" s="40">
        <v>680.0</v>
      </c>
      <c r="B758" s="28" t="s">
        <v>2587</v>
      </c>
      <c r="C758" s="41"/>
      <c r="D758" s="42">
        <f t="array" ref="D758">index(systems,match($A758,INDEX(systems,0,1),),3)</f>
        <v>-431.528</v>
      </c>
      <c r="E758" s="42">
        <f t="array" ref="E758">index(systems,match($A758,INDEX(systems,0,1),),4)</f>
        <v>360.363</v>
      </c>
      <c r="F758" s="43" t="str">
        <f>IFERROR(__xludf.DUMMYFUNCTION("let(row, match($B758&amp;if($C758&lt;&gt;"""","" [""&amp;$C758&amp;""]"",""""),index(nebulae,,2),0),join("","",iferror(round(index(nebulae,row,5)/2,3),1),iferror(round(index(nebulae,row,6)/2,3),1),0))"),"1,1,0")</f>
        <v>1,1,0</v>
      </c>
      <c r="G758" s="44" t="s">
        <v>2588</v>
      </c>
      <c r="H758" s="45">
        <f t="array" ref="H758">let(systemId,match(A758,index(systems,0,1),),refSystemId,match($H$1,index(systems,0,1),),x,index(systems,systemId,3),y,index(systems,systemId,4),refX,index(systems,refSystemId,3),refY,index(systems,refSystemId,4),round(sqrt((x-refX)^2+(y-refY)^2),3))</f>
        <v>562.208</v>
      </c>
      <c r="I758" s="53"/>
      <c r="J758" s="53"/>
      <c r="K758" s="53"/>
      <c r="L758" s="53"/>
      <c r="M758" s="53"/>
      <c r="N758" s="28" t="s">
        <v>477</v>
      </c>
      <c r="O758" s="48" t="s">
        <v>477</v>
      </c>
      <c r="P758" s="48" t="s">
        <v>477</v>
      </c>
      <c r="Q758" s="48" t="s">
        <v>477</v>
      </c>
      <c r="R758" s="48" t="s">
        <v>477</v>
      </c>
      <c r="S758" s="48" t="s">
        <v>418</v>
      </c>
      <c r="T758" s="48" t="s">
        <v>418</v>
      </c>
      <c r="U758" s="48" t="s">
        <v>418</v>
      </c>
      <c r="V758" s="48" t="s">
        <v>418</v>
      </c>
      <c r="W758" s="48" t="s">
        <v>418</v>
      </c>
      <c r="X758" s="48" t="s">
        <v>418</v>
      </c>
      <c r="Y758" s="48" t="s">
        <v>422</v>
      </c>
      <c r="Z758" s="48" t="s">
        <v>422</v>
      </c>
      <c r="AA758" s="48" t="s">
        <v>422</v>
      </c>
      <c r="AB758" s="48" t="s">
        <v>422</v>
      </c>
      <c r="AC758" s="48" t="s">
        <v>422</v>
      </c>
      <c r="AD758" s="48" t="s">
        <v>422</v>
      </c>
      <c r="AE758" s="48" t="s">
        <v>422</v>
      </c>
      <c r="AF758" s="48" t="s">
        <v>422</v>
      </c>
      <c r="AG758" s="48" t="s">
        <v>422</v>
      </c>
      <c r="AH758" s="48" t="s">
        <v>422</v>
      </c>
      <c r="AI758" s="48" t="s">
        <v>422</v>
      </c>
      <c r="AJ758" s="48" t="s">
        <v>422</v>
      </c>
      <c r="AK758" s="48" t="s">
        <v>422</v>
      </c>
      <c r="AL758" s="48" t="s">
        <v>422</v>
      </c>
      <c r="AM758" s="48" t="s">
        <v>422</v>
      </c>
      <c r="AN758" s="48" t="s">
        <v>422</v>
      </c>
      <c r="AO758" s="48" t="s">
        <v>422</v>
      </c>
      <c r="AP758" s="48" t="s">
        <v>422</v>
      </c>
      <c r="AQ758" s="48" t="s">
        <v>422</v>
      </c>
      <c r="AR758" s="48" t="s">
        <v>422</v>
      </c>
      <c r="AS758" s="48" t="s">
        <v>422</v>
      </c>
      <c r="AT758" s="48" t="s">
        <v>422</v>
      </c>
      <c r="AU758" s="48" t="s">
        <v>422</v>
      </c>
      <c r="AV758" s="48" t="s">
        <v>422</v>
      </c>
      <c r="AW758" s="48" t="s">
        <v>422</v>
      </c>
      <c r="AX758" s="48" t="s">
        <v>422</v>
      </c>
      <c r="AY758" s="48" t="s">
        <v>422</v>
      </c>
      <c r="AZ758" s="28" t="s">
        <v>422</v>
      </c>
    </row>
    <row r="759" ht="15.75" customHeight="1">
      <c r="A759" s="40">
        <v>681.0</v>
      </c>
      <c r="B759" s="28" t="s">
        <v>2589</v>
      </c>
      <c r="C759" s="41"/>
      <c r="D759" s="42">
        <f t="array" ref="D759">index(systems,match($A759,INDEX(systems,0,1),),3)</f>
        <v>269.864</v>
      </c>
      <c r="E759" s="42">
        <f t="array" ref="E759">index(systems,match($A759,INDEX(systems,0,1),),4)</f>
        <v>-95.167</v>
      </c>
      <c r="F759" s="43" t="str">
        <f>IFERROR(__xludf.DUMMYFUNCTION("let(row, match($B759&amp;if($C759&lt;&gt;"""","" [""&amp;$C759&amp;""]"",""""),index(nebulae,,2),0),join("","",iferror(round(index(nebulae,row,5)/2,3),1),iferror(round(index(nebulae,row,6)/2,3),1),0))"),"1,1,0")</f>
        <v>1,1,0</v>
      </c>
      <c r="G759" s="44" t="s">
        <v>2590</v>
      </c>
      <c r="H759" s="45">
        <f t="array" ref="H759">let(systemId,match(A759,index(systems,0,1),),refSystemId,match($H$1,index(systems,0,1),),x,index(systems,systemId,3),y,index(systems,systemId,4),refX,index(systems,refSystemId,3),refY,index(systems,refSystemId,4),round(sqrt((x-refX)^2+(y-refY)^2),3))</f>
        <v>286.153</v>
      </c>
      <c r="I759" s="41"/>
      <c r="J759" s="28" t="s">
        <v>500</v>
      </c>
      <c r="K759" s="48" t="s">
        <v>500</v>
      </c>
      <c r="L759" s="48" t="s">
        <v>500</v>
      </c>
      <c r="M759" s="48" t="s">
        <v>500</v>
      </c>
      <c r="N759" s="28" t="s">
        <v>1168</v>
      </c>
      <c r="O759" s="48" t="s">
        <v>1168</v>
      </c>
      <c r="P759" s="48" t="s">
        <v>1168</v>
      </c>
      <c r="Q759" s="48" t="s">
        <v>1168</v>
      </c>
      <c r="R759" s="48" t="s">
        <v>1168</v>
      </c>
      <c r="S759" s="48" t="s">
        <v>1168</v>
      </c>
      <c r="T759" s="48" t="s">
        <v>1168</v>
      </c>
      <c r="U759" s="48" t="s">
        <v>1168</v>
      </c>
      <c r="V759" s="48" t="s">
        <v>1168</v>
      </c>
      <c r="W759" s="48" t="s">
        <v>1168</v>
      </c>
      <c r="X759" s="48" t="s">
        <v>1168</v>
      </c>
      <c r="Y759" s="48" t="s">
        <v>1195</v>
      </c>
      <c r="Z759" s="48" t="s">
        <v>1195</v>
      </c>
      <c r="AA759" s="48" t="s">
        <v>1196</v>
      </c>
      <c r="AB759" s="48" t="s">
        <v>1196</v>
      </c>
      <c r="AC759" s="48" t="s">
        <v>1196</v>
      </c>
      <c r="AD759" s="48" t="s">
        <v>1196</v>
      </c>
      <c r="AE759" s="48" t="s">
        <v>1196</v>
      </c>
      <c r="AF759" s="48" t="s">
        <v>1196</v>
      </c>
      <c r="AG759" s="48" t="s">
        <v>1196</v>
      </c>
      <c r="AH759" s="48" t="s">
        <v>1196</v>
      </c>
      <c r="AI759" s="48" t="s">
        <v>1196</v>
      </c>
      <c r="AJ759" s="48" t="s">
        <v>1196</v>
      </c>
      <c r="AK759" s="48" t="s">
        <v>1196</v>
      </c>
      <c r="AL759" s="48" t="s">
        <v>1196</v>
      </c>
      <c r="AM759" s="48" t="s">
        <v>1196</v>
      </c>
      <c r="AN759" s="48" t="s">
        <v>1196</v>
      </c>
      <c r="AO759" s="48" t="s">
        <v>1195</v>
      </c>
      <c r="AP759" s="48" t="s">
        <v>1195</v>
      </c>
      <c r="AQ759" s="48" t="s">
        <v>1195</v>
      </c>
      <c r="AR759" s="48" t="s">
        <v>1195</v>
      </c>
      <c r="AS759" s="48" t="s">
        <v>1195</v>
      </c>
      <c r="AT759" s="48" t="s">
        <v>1195</v>
      </c>
      <c r="AU759" s="48" t="s">
        <v>1195</v>
      </c>
      <c r="AV759" s="48" t="s">
        <v>1195</v>
      </c>
      <c r="AW759" s="48" t="s">
        <v>1195</v>
      </c>
      <c r="AX759" s="48" t="s">
        <v>1195</v>
      </c>
      <c r="AY759" s="48" t="s">
        <v>1195</v>
      </c>
      <c r="AZ759" s="28" t="s">
        <v>1195</v>
      </c>
    </row>
    <row r="760" ht="15.75" customHeight="1">
      <c r="A760" s="40">
        <v>2940.0</v>
      </c>
      <c r="B760" s="28" t="s">
        <v>2591</v>
      </c>
      <c r="C760" s="41"/>
      <c r="D760" s="42">
        <f t="array" ref="D760">index(systems,match($A760,INDEX(systems,0,1),),3)</f>
        <v>-16.762</v>
      </c>
      <c r="E760" s="42">
        <f t="array" ref="E760">index(systems,match($A760,INDEX(systems,0,1),),4)</f>
        <v>1804.928</v>
      </c>
      <c r="F760" s="43" t="str">
        <f>IFERROR(__xludf.DUMMYFUNCTION("let(row, match($B760&amp;if($C760&lt;&gt;"""","" [""&amp;$C760&amp;""]"",""""),index(nebulae,,2),0),join("","",iferror(round(index(nebulae,row,5)/2,3),1),iferror(round(index(nebulae,row,6)/2,3),1),0))"),"1,1,0")</f>
        <v>1,1,0</v>
      </c>
      <c r="G760" s="44" t="s">
        <v>2592</v>
      </c>
      <c r="H760" s="45">
        <f t="array" ref="H760">let(systemId,match(A760,index(systems,0,1),),refSystemId,match($H$1,index(systems,0,1),),x,index(systems,systemId,3),y,index(systems,systemId,4),refX,index(systems,refSystemId,3),refY,index(systems,refSystemId,4),round(sqrt((x-refX)^2+(y-refY)^2),3))</f>
        <v>1805.006</v>
      </c>
      <c r="I760" s="41"/>
      <c r="J760" s="41"/>
      <c r="K760" s="41"/>
      <c r="L760" s="41"/>
      <c r="M760" s="41"/>
      <c r="N760" s="41"/>
      <c r="O760" s="41"/>
      <c r="P760" s="48" t="s">
        <v>408</v>
      </c>
      <c r="Q760" s="48" t="s">
        <v>408</v>
      </c>
      <c r="R760" s="48" t="s">
        <v>408</v>
      </c>
      <c r="S760" s="48" t="s">
        <v>408</v>
      </c>
      <c r="T760" s="48" t="s">
        <v>408</v>
      </c>
      <c r="U760" s="48" t="s">
        <v>735</v>
      </c>
      <c r="V760" s="52" t="s">
        <v>735</v>
      </c>
      <c r="W760" s="52" t="s">
        <v>735</v>
      </c>
      <c r="X760" s="52" t="s">
        <v>735</v>
      </c>
      <c r="Y760" s="52" t="s">
        <v>735</v>
      </c>
      <c r="Z760" s="48" t="s">
        <v>735</v>
      </c>
      <c r="AA760" s="52" t="s">
        <v>735</v>
      </c>
      <c r="AB760" s="52" t="s">
        <v>735</v>
      </c>
      <c r="AC760" s="52" t="s">
        <v>735</v>
      </c>
      <c r="AD760" s="52" t="s">
        <v>735</v>
      </c>
      <c r="AE760" s="52" t="s">
        <v>735</v>
      </c>
      <c r="AF760" s="52" t="s">
        <v>735</v>
      </c>
      <c r="AG760" s="52" t="s">
        <v>735</v>
      </c>
      <c r="AH760" s="52" t="s">
        <v>735</v>
      </c>
      <c r="AI760" s="52" t="s">
        <v>735</v>
      </c>
      <c r="AJ760" s="52" t="s">
        <v>735</v>
      </c>
      <c r="AK760" s="52" t="s">
        <v>735</v>
      </c>
      <c r="AL760" s="52" t="s">
        <v>735</v>
      </c>
      <c r="AM760" s="52" t="s">
        <v>735</v>
      </c>
      <c r="AN760" s="52" t="s">
        <v>735</v>
      </c>
      <c r="AO760" s="49" t="s">
        <v>735</v>
      </c>
      <c r="AP760" s="52" t="s">
        <v>735</v>
      </c>
      <c r="AQ760" s="52" t="s">
        <v>1843</v>
      </c>
      <c r="AR760" s="52" t="s">
        <v>1843</v>
      </c>
      <c r="AS760" s="54"/>
      <c r="AT760" s="49" t="s">
        <v>422</v>
      </c>
      <c r="AU760" s="54"/>
      <c r="AV760" s="41"/>
      <c r="AW760" s="41"/>
      <c r="AX760" s="41"/>
      <c r="AY760" s="41"/>
      <c r="AZ760" s="55"/>
    </row>
    <row r="761" ht="15.75" customHeight="1">
      <c r="A761" s="40">
        <v>682.0</v>
      </c>
      <c r="B761" s="28" t="s">
        <v>2593</v>
      </c>
      <c r="C761" s="41"/>
      <c r="D761" s="42">
        <f t="array" ref="D761">index(systems,match($A761,INDEX(systems,0,1),),3)</f>
        <v>326.461</v>
      </c>
      <c r="E761" s="42">
        <f t="array" ref="E761">index(systems,match($A761,INDEX(systems,0,1),),4)</f>
        <v>146.804</v>
      </c>
      <c r="F761" s="43" t="str">
        <f>IFERROR(__xludf.DUMMYFUNCTION("let(row, match($B761&amp;if($C761&lt;&gt;"""","" [""&amp;$C761&amp;""]"",""""),index(nebulae,,2),0),join("","",iferror(round(index(nebulae,row,5)/2,3),1),iferror(round(index(nebulae,row,6)/2,3),1),0))"),"1,1,0")</f>
        <v>1,1,0</v>
      </c>
      <c r="G761" s="44" t="s">
        <v>2594</v>
      </c>
      <c r="H761" s="45">
        <f t="array" ref="H761">let(systemId,match(A761,index(systems,0,1),),refSystemId,match($H$1,index(systems,0,1),),x,index(systems,systemId,3),y,index(systems,systemId,4),refX,index(systems,refSystemId,3),refY,index(systems,refSystemId,4),round(sqrt((x-refX)^2+(y-refY)^2),3))</f>
        <v>357.95</v>
      </c>
      <c r="I761" s="28" t="s">
        <v>408</v>
      </c>
      <c r="J761" s="28" t="s">
        <v>408</v>
      </c>
      <c r="K761" s="28" t="s">
        <v>408</v>
      </c>
      <c r="L761" s="48" t="s">
        <v>408</v>
      </c>
      <c r="M761" s="48" t="s">
        <v>408</v>
      </c>
      <c r="N761" s="28" t="s">
        <v>408</v>
      </c>
      <c r="O761" s="41"/>
      <c r="P761" s="48" t="s">
        <v>939</v>
      </c>
      <c r="Q761" s="48" t="s">
        <v>939</v>
      </c>
      <c r="R761" s="48" t="s">
        <v>939</v>
      </c>
      <c r="S761" s="48" t="s">
        <v>939</v>
      </c>
      <c r="T761" s="48" t="s">
        <v>939</v>
      </c>
      <c r="U761" s="48" t="s">
        <v>939</v>
      </c>
      <c r="V761" s="48" t="s">
        <v>939</v>
      </c>
      <c r="W761" s="48" t="s">
        <v>939</v>
      </c>
      <c r="X761" s="48" t="s">
        <v>939</v>
      </c>
      <c r="Y761" s="48" t="s">
        <v>939</v>
      </c>
      <c r="Z761" s="48" t="s">
        <v>939</v>
      </c>
      <c r="AA761" s="48" t="s">
        <v>939</v>
      </c>
      <c r="AB761" s="48" t="s">
        <v>939</v>
      </c>
      <c r="AC761" s="48" t="s">
        <v>939</v>
      </c>
      <c r="AD761" s="48" t="s">
        <v>939</v>
      </c>
      <c r="AE761" s="48" t="s">
        <v>939</v>
      </c>
      <c r="AF761" s="48" t="s">
        <v>939</v>
      </c>
      <c r="AG761" s="48" t="s">
        <v>939</v>
      </c>
      <c r="AH761" s="48" t="s">
        <v>939</v>
      </c>
      <c r="AI761" s="48" t="s">
        <v>939</v>
      </c>
      <c r="AJ761" s="48" t="s">
        <v>939</v>
      </c>
      <c r="AK761" s="48" t="s">
        <v>939</v>
      </c>
      <c r="AL761" s="48" t="s">
        <v>939</v>
      </c>
      <c r="AM761" s="48" t="s">
        <v>939</v>
      </c>
      <c r="AN761" s="52" t="s">
        <v>939</v>
      </c>
      <c r="AO761" s="52" t="s">
        <v>939</v>
      </c>
      <c r="AP761" s="52" t="s">
        <v>939</v>
      </c>
      <c r="AQ761" s="52" t="s">
        <v>940</v>
      </c>
      <c r="AR761" s="52" t="s">
        <v>940</v>
      </c>
      <c r="AS761" s="52" t="s">
        <v>940</v>
      </c>
      <c r="AT761" s="52" t="s">
        <v>940</v>
      </c>
      <c r="AU761" s="52" t="s">
        <v>940</v>
      </c>
      <c r="AV761" s="48" t="s">
        <v>940</v>
      </c>
      <c r="AW761" s="48" t="s">
        <v>940</v>
      </c>
      <c r="AX761" s="48" t="s">
        <v>940</v>
      </c>
      <c r="AY761" s="48" t="s">
        <v>940</v>
      </c>
      <c r="AZ761" s="28" t="s">
        <v>940</v>
      </c>
    </row>
    <row r="762" ht="15.75" customHeight="1">
      <c r="A762" s="40">
        <v>683.0</v>
      </c>
      <c r="B762" s="28" t="s">
        <v>2595</v>
      </c>
      <c r="C762" s="41"/>
      <c r="D762" s="42">
        <f t="array" ref="D762">index(systems,match($A762,INDEX(systems,0,1),),3)</f>
        <v>-61.279</v>
      </c>
      <c r="E762" s="42">
        <f t="array" ref="E762">index(systems,match($A762,INDEX(systems,0,1),),4)</f>
        <v>330.822</v>
      </c>
      <c r="F762" s="43" t="str">
        <f>IFERROR(__xludf.DUMMYFUNCTION("let(row, match($B762&amp;if($C762&lt;&gt;"""","" [""&amp;$C762&amp;""]"",""""),index(nebulae,,2),0),join("","",iferror(round(index(nebulae,row,5)/2,3),1),iferror(round(index(nebulae,row,6)/2,3),1),0))"),"1,1,0")</f>
        <v>1,1,0</v>
      </c>
      <c r="G762" s="44" t="s">
        <v>2596</v>
      </c>
      <c r="H762" s="45">
        <f t="array" ref="H762">let(systemId,match(A762,index(systems,0,1),),refSystemId,match($H$1,index(systems,0,1),),x,index(systems,systemId,3),y,index(systems,systemId,4),refX,index(systems,refSystemId,3),refY,index(systems,refSystemId,4),round(sqrt((x-refX)^2+(y-refY)^2),3))</f>
        <v>336.45</v>
      </c>
      <c r="I762" s="28" t="s">
        <v>408</v>
      </c>
      <c r="J762" s="28" t="s">
        <v>408</v>
      </c>
      <c r="K762" s="28" t="s">
        <v>408</v>
      </c>
      <c r="L762" s="28" t="s">
        <v>408</v>
      </c>
      <c r="M762" s="48" t="s">
        <v>408</v>
      </c>
      <c r="N762" s="28" t="s">
        <v>408</v>
      </c>
      <c r="O762" s="41"/>
      <c r="P762" s="48" t="s">
        <v>409</v>
      </c>
      <c r="Q762" s="48" t="s">
        <v>409</v>
      </c>
      <c r="R762" s="48" t="s">
        <v>409</v>
      </c>
      <c r="S762" s="48" t="s">
        <v>409</v>
      </c>
      <c r="T762" s="48" t="s">
        <v>409</v>
      </c>
      <c r="U762" s="48" t="s">
        <v>409</v>
      </c>
      <c r="V762" s="48" t="s">
        <v>409</v>
      </c>
      <c r="W762" s="48" t="s">
        <v>409</v>
      </c>
      <c r="X762" s="48" t="s">
        <v>409</v>
      </c>
      <c r="Y762" s="48" t="s">
        <v>409</v>
      </c>
      <c r="Z762" s="48" t="s">
        <v>409</v>
      </c>
      <c r="AA762" s="48" t="s">
        <v>976</v>
      </c>
      <c r="AB762" s="48" t="s">
        <v>1617</v>
      </c>
      <c r="AC762" s="48" t="s">
        <v>1617</v>
      </c>
      <c r="AD762" s="48" t="s">
        <v>1617</v>
      </c>
      <c r="AE762" s="48" t="s">
        <v>1617</v>
      </c>
      <c r="AF762" s="48" t="s">
        <v>849</v>
      </c>
      <c r="AG762" s="48" t="s">
        <v>849</v>
      </c>
      <c r="AH762" s="48" t="s">
        <v>849</v>
      </c>
      <c r="AI762" s="48" t="s">
        <v>849</v>
      </c>
      <c r="AJ762" s="48" t="s">
        <v>849</v>
      </c>
      <c r="AK762" s="48" t="s">
        <v>849</v>
      </c>
      <c r="AL762" s="48" t="s">
        <v>849</v>
      </c>
      <c r="AM762" s="48" t="s">
        <v>849</v>
      </c>
      <c r="AN762" s="48" t="s">
        <v>849</v>
      </c>
      <c r="AO762" s="48" t="s">
        <v>849</v>
      </c>
      <c r="AP762" s="48" t="s">
        <v>849</v>
      </c>
      <c r="AQ762" s="48" t="s">
        <v>849</v>
      </c>
      <c r="AR762" s="48" t="s">
        <v>849</v>
      </c>
      <c r="AS762" s="48" t="s">
        <v>849</v>
      </c>
      <c r="AT762" s="48" t="s">
        <v>849</v>
      </c>
      <c r="AU762" s="48" t="s">
        <v>849</v>
      </c>
      <c r="AV762" s="48" t="s">
        <v>849</v>
      </c>
      <c r="AW762" s="48" t="s">
        <v>849</v>
      </c>
      <c r="AX762" s="52" t="s">
        <v>850</v>
      </c>
      <c r="AY762" s="52" t="s">
        <v>850</v>
      </c>
      <c r="AZ762" s="51" t="s">
        <v>850</v>
      </c>
    </row>
    <row r="763" ht="15.75" customHeight="1">
      <c r="A763" s="40">
        <v>684.0</v>
      </c>
      <c r="B763" s="28" t="s">
        <v>2597</v>
      </c>
      <c r="C763" s="28" t="s">
        <v>2598</v>
      </c>
      <c r="D763" s="42">
        <f t="array" ref="D763">index(systems,match($A763,INDEX(systems,0,1),),3)</f>
        <v>613.405</v>
      </c>
      <c r="E763" s="42">
        <f t="array" ref="E763">index(systems,match($A763,INDEX(systems,0,1),),4)</f>
        <v>59.926</v>
      </c>
      <c r="F763" s="43" t="str">
        <f>IFERROR(__xludf.DUMMYFUNCTION("let(row, match($B763&amp;if($C763&lt;&gt;"""","" [""&amp;$C763&amp;""]"",""""),index(nebulae,,2),0),join("","",iferror(round(index(nebulae,row,5)/2,3),1),iferror(round(index(nebulae,row,6)/2,3),1),0))"),"1,1,0")</f>
        <v>1,1,0</v>
      </c>
      <c r="G763" s="44" t="s">
        <v>2599</v>
      </c>
      <c r="H763" s="45">
        <f t="array" ref="H763">let(systemId,match(A763,index(systems,0,1),),refSystemId,match($H$1,index(systems,0,1),),x,index(systems,systemId,3),y,index(systems,systemId,4),refX,index(systems,refSystemId,3),refY,index(systems,refSystemId,4),round(sqrt((x-refX)^2+(y-refY)^2),3))</f>
        <v>616.325</v>
      </c>
      <c r="I763" s="54"/>
      <c r="J763" s="54"/>
      <c r="K763" s="54"/>
      <c r="L763" s="54"/>
      <c r="M763" s="54"/>
      <c r="N763" s="49" t="s">
        <v>442</v>
      </c>
      <c r="O763" s="52" t="s">
        <v>442</v>
      </c>
      <c r="P763" s="52" t="s">
        <v>442</v>
      </c>
      <c r="Q763" s="52" t="s">
        <v>442</v>
      </c>
      <c r="R763" s="52" t="s">
        <v>442</v>
      </c>
      <c r="S763" s="48" t="s">
        <v>442</v>
      </c>
      <c r="T763" s="52" t="s">
        <v>442</v>
      </c>
      <c r="U763" s="52" t="s">
        <v>443</v>
      </c>
      <c r="V763" s="52" t="s">
        <v>443</v>
      </c>
      <c r="W763" s="52" t="s">
        <v>443</v>
      </c>
      <c r="X763" s="52" t="s">
        <v>443</v>
      </c>
      <c r="Y763" s="52" t="s">
        <v>444</v>
      </c>
      <c r="Z763" s="52" t="s">
        <v>444</v>
      </c>
      <c r="AA763" s="52" t="s">
        <v>445</v>
      </c>
      <c r="AB763" s="52" t="s">
        <v>445</v>
      </c>
      <c r="AC763" s="52" t="s">
        <v>445</v>
      </c>
      <c r="AD763" s="52" t="s">
        <v>445</v>
      </c>
      <c r="AE763" s="52" t="s">
        <v>445</v>
      </c>
      <c r="AF763" s="52" t="s">
        <v>445</v>
      </c>
      <c r="AG763" s="52" t="s">
        <v>445</v>
      </c>
      <c r="AH763" s="52" t="s">
        <v>445</v>
      </c>
      <c r="AI763" s="52" t="s">
        <v>445</v>
      </c>
      <c r="AJ763" s="52" t="s">
        <v>445</v>
      </c>
      <c r="AK763" s="52" t="s">
        <v>445</v>
      </c>
      <c r="AL763" s="52" t="s">
        <v>445</v>
      </c>
      <c r="AM763" s="52" t="s">
        <v>445</v>
      </c>
      <c r="AN763" s="52" t="s">
        <v>445</v>
      </c>
      <c r="AO763" s="52" t="s">
        <v>444</v>
      </c>
      <c r="AP763" s="52" t="s">
        <v>444</v>
      </c>
      <c r="AQ763" s="52" t="s">
        <v>444</v>
      </c>
      <c r="AR763" s="52" t="s">
        <v>446</v>
      </c>
      <c r="AS763" s="52" t="s">
        <v>446</v>
      </c>
      <c r="AT763" s="52" t="s">
        <v>446</v>
      </c>
      <c r="AU763" s="52" t="s">
        <v>446</v>
      </c>
      <c r="AV763" s="52" t="s">
        <v>446</v>
      </c>
      <c r="AW763" s="52" t="s">
        <v>446</v>
      </c>
      <c r="AX763" s="52" t="s">
        <v>446</v>
      </c>
      <c r="AY763" s="52" t="s">
        <v>446</v>
      </c>
      <c r="AZ763" s="49" t="s">
        <v>446</v>
      </c>
    </row>
    <row r="764" ht="15.75" customHeight="1">
      <c r="A764" s="40">
        <v>685.0</v>
      </c>
      <c r="B764" s="28" t="s">
        <v>2600</v>
      </c>
      <c r="C764" s="41"/>
      <c r="D764" s="42">
        <f t="array" ref="D764">index(systems,match($A764,INDEX(systems,0,1),),3)</f>
        <v>319.751</v>
      </c>
      <c r="E764" s="42">
        <f t="array" ref="E764">index(systems,match($A764,INDEX(systems,0,1),),4)</f>
        <v>-52.004</v>
      </c>
      <c r="F764" s="43" t="str">
        <f>IFERROR(__xludf.DUMMYFUNCTION("let(row, match($B764&amp;if($C764&lt;&gt;"""","" [""&amp;$C764&amp;""]"",""""),index(nebulae,,2),0),join("","",iferror(round(index(nebulae,row,5)/2,3),1),iferror(round(index(nebulae,row,6)/2,3),1),0))"),"1,1,0")</f>
        <v>1,1,0</v>
      </c>
      <c r="G764" s="44" t="s">
        <v>2601</v>
      </c>
      <c r="H764" s="45">
        <f t="array" ref="H764">let(systemId,match(A764,index(systems,0,1),),refSystemId,match($H$1,index(systems,0,1),),x,index(systems,systemId,3),y,index(systems,systemId,4),refX,index(systems,refSystemId,3),refY,index(systems,refSystemId,4),round(sqrt((x-refX)^2+(y-refY)^2),3))</f>
        <v>323.952</v>
      </c>
      <c r="I764" s="53"/>
      <c r="J764" s="46" t="s">
        <v>418</v>
      </c>
      <c r="K764" s="53"/>
      <c r="L764" s="53"/>
      <c r="M764" s="53"/>
      <c r="N764" s="28" t="s">
        <v>1574</v>
      </c>
      <c r="O764" s="48" t="s">
        <v>1574</v>
      </c>
      <c r="P764" s="48" t="s">
        <v>1574</v>
      </c>
      <c r="Q764" s="48" t="s">
        <v>1574</v>
      </c>
      <c r="R764" s="48" t="s">
        <v>1574</v>
      </c>
      <c r="S764" s="48" t="s">
        <v>1574</v>
      </c>
      <c r="T764" s="48" t="s">
        <v>1574</v>
      </c>
      <c r="U764" s="48" t="s">
        <v>1574</v>
      </c>
      <c r="V764" s="48" t="s">
        <v>1574</v>
      </c>
      <c r="W764" s="48" t="s">
        <v>1574</v>
      </c>
      <c r="X764" s="48" t="s">
        <v>1574</v>
      </c>
      <c r="Y764" s="48" t="s">
        <v>1575</v>
      </c>
      <c r="Z764" s="48" t="s">
        <v>1575</v>
      </c>
      <c r="AA764" s="48" t="s">
        <v>1576</v>
      </c>
      <c r="AB764" s="48" t="s">
        <v>1576</v>
      </c>
      <c r="AC764" s="48" t="s">
        <v>1576</v>
      </c>
      <c r="AD764" s="48" t="s">
        <v>1576</v>
      </c>
      <c r="AE764" s="48" t="s">
        <v>1576</v>
      </c>
      <c r="AF764" s="48" t="s">
        <v>1576</v>
      </c>
      <c r="AG764" s="48" t="s">
        <v>1576</v>
      </c>
      <c r="AH764" s="48" t="s">
        <v>1576</v>
      </c>
      <c r="AI764" s="48" t="s">
        <v>1576</v>
      </c>
      <c r="AJ764" s="48" t="s">
        <v>1576</v>
      </c>
      <c r="AK764" s="48" t="s">
        <v>1576</v>
      </c>
      <c r="AL764" s="48" t="s">
        <v>1576</v>
      </c>
      <c r="AM764" s="48" t="s">
        <v>1576</v>
      </c>
      <c r="AN764" s="48" t="s">
        <v>1576</v>
      </c>
      <c r="AO764" s="48" t="s">
        <v>1575</v>
      </c>
      <c r="AP764" s="48" t="s">
        <v>1575</v>
      </c>
      <c r="AQ764" s="48" t="s">
        <v>1575</v>
      </c>
      <c r="AR764" s="48" t="s">
        <v>1575</v>
      </c>
      <c r="AS764" s="48" t="s">
        <v>1575</v>
      </c>
      <c r="AT764" s="48" t="s">
        <v>1575</v>
      </c>
      <c r="AU764" s="48" t="s">
        <v>1575</v>
      </c>
      <c r="AV764" s="48" t="s">
        <v>1575</v>
      </c>
      <c r="AW764" s="48" t="s">
        <v>1575</v>
      </c>
      <c r="AX764" s="48" t="s">
        <v>1575</v>
      </c>
      <c r="AY764" s="48" t="s">
        <v>1575</v>
      </c>
      <c r="AZ764" s="28" t="s">
        <v>1575</v>
      </c>
    </row>
    <row r="765" ht="15.75" customHeight="1">
      <c r="A765" s="40">
        <v>686.0</v>
      </c>
      <c r="B765" s="28" t="s">
        <v>2602</v>
      </c>
      <c r="C765" s="41"/>
      <c r="D765" s="42">
        <f t="array" ref="D765">index(systems,match($A765,INDEX(systems,0,1),),3)</f>
        <v>91.497</v>
      </c>
      <c r="E765" s="42">
        <f t="array" ref="E765">index(systems,match($A765,INDEX(systems,0,1),),4)</f>
        <v>-69.589</v>
      </c>
      <c r="F765" s="43" t="str">
        <f>IFERROR(__xludf.DUMMYFUNCTION("let(row, match($B765&amp;if($C765&lt;&gt;"""","" [""&amp;$C765&amp;""]"",""""),index(nebulae,,2),0),join("","",iferror(round(index(nebulae,row,5)/2,3),1),iferror(round(index(nebulae,row,6)/2,3),1),0))"),"1,1,0")</f>
        <v>1,1,0</v>
      </c>
      <c r="G765" s="44" t="s">
        <v>2603</v>
      </c>
      <c r="H765" s="45">
        <f t="array" ref="H765">let(systemId,match(A765,index(systems,0,1),),refSystemId,match($H$1,index(systems,0,1),),x,index(systems,systemId,3),y,index(systems,systemId,4),refX,index(systems,refSystemId,3),refY,index(systems,refSystemId,4),round(sqrt((x-refX)^2+(y-refY)^2),3))</f>
        <v>114.954</v>
      </c>
      <c r="I765" s="28" t="s">
        <v>807</v>
      </c>
      <c r="J765" s="48" t="s">
        <v>807</v>
      </c>
      <c r="K765" s="48" t="s">
        <v>807</v>
      </c>
      <c r="L765" s="48" t="s">
        <v>807</v>
      </c>
      <c r="M765" s="28" t="s">
        <v>807</v>
      </c>
      <c r="N765" s="28" t="s">
        <v>502</v>
      </c>
      <c r="O765" s="48" t="s">
        <v>502</v>
      </c>
      <c r="P765" s="48" t="s">
        <v>502</v>
      </c>
      <c r="Q765" s="48" t="s">
        <v>502</v>
      </c>
      <c r="R765" s="48" t="s">
        <v>502</v>
      </c>
      <c r="S765" s="48" t="s">
        <v>502</v>
      </c>
      <c r="T765" s="48" t="s">
        <v>502</v>
      </c>
      <c r="U765" s="48" t="s">
        <v>555</v>
      </c>
      <c r="V765" s="48" t="s">
        <v>555</v>
      </c>
      <c r="W765" s="48" t="s">
        <v>502</v>
      </c>
      <c r="X765" s="48" t="s">
        <v>502</v>
      </c>
      <c r="Y765" s="48" t="s">
        <v>503</v>
      </c>
      <c r="Z765" s="48" t="s">
        <v>503</v>
      </c>
      <c r="AA765" s="48" t="s">
        <v>504</v>
      </c>
      <c r="AB765" s="48" t="s">
        <v>504</v>
      </c>
      <c r="AC765" s="48" t="s">
        <v>504</v>
      </c>
      <c r="AD765" s="48" t="s">
        <v>504</v>
      </c>
      <c r="AE765" s="48" t="s">
        <v>504</v>
      </c>
      <c r="AF765" s="48" t="s">
        <v>504</v>
      </c>
      <c r="AG765" s="48" t="s">
        <v>504</v>
      </c>
      <c r="AH765" s="48" t="s">
        <v>504</v>
      </c>
      <c r="AI765" s="48" t="s">
        <v>504</v>
      </c>
      <c r="AJ765" s="48" t="s">
        <v>504</v>
      </c>
      <c r="AK765" s="48" t="s">
        <v>504</v>
      </c>
      <c r="AL765" s="48" t="s">
        <v>504</v>
      </c>
      <c r="AM765" s="48" t="s">
        <v>504</v>
      </c>
      <c r="AN765" s="48" t="s">
        <v>504</v>
      </c>
      <c r="AO765" s="48" t="s">
        <v>503</v>
      </c>
      <c r="AP765" s="48" t="s">
        <v>516</v>
      </c>
      <c r="AQ765" s="48" t="s">
        <v>516</v>
      </c>
      <c r="AR765" s="48" t="s">
        <v>517</v>
      </c>
      <c r="AS765" s="52" t="s">
        <v>503</v>
      </c>
      <c r="AT765" s="52" t="s">
        <v>503</v>
      </c>
      <c r="AU765" s="52" t="s">
        <v>503</v>
      </c>
      <c r="AV765" s="52" t="s">
        <v>503</v>
      </c>
      <c r="AW765" s="52" t="s">
        <v>503</v>
      </c>
      <c r="AX765" s="48" t="s">
        <v>817</v>
      </c>
      <c r="AY765" s="48" t="s">
        <v>817</v>
      </c>
      <c r="AZ765" s="28" t="s">
        <v>817</v>
      </c>
    </row>
    <row r="766" ht="15.75" customHeight="1">
      <c r="A766" s="40">
        <v>687.0</v>
      </c>
      <c r="B766" s="28" t="s">
        <v>2604</v>
      </c>
      <c r="C766" s="41"/>
      <c r="D766" s="42">
        <f t="array" ref="D766">index(systems,match($A766,INDEX(systems,0,1),),3)</f>
        <v>69.007</v>
      </c>
      <c r="E766" s="42">
        <f t="array" ref="E766">index(systems,match($A766,INDEX(systems,0,1),),4)</f>
        <v>-235.248</v>
      </c>
      <c r="F766" s="43" t="str">
        <f>IFERROR(__xludf.DUMMYFUNCTION("let(row, match($B766&amp;if($C766&lt;&gt;"""","" [""&amp;$C766&amp;""]"",""""),index(nebulae,,2),0),join("","",iferror(round(index(nebulae,row,5)/2,3),1),iferror(round(index(nebulae,row,6)/2,3),1),0))"),"1,1,0")</f>
        <v>1,1,0</v>
      </c>
      <c r="G766" s="44" t="s">
        <v>2605</v>
      </c>
      <c r="H766" s="45">
        <f t="array" ref="H766">let(systemId,match(A766,index(systems,0,1),),refSystemId,match($H$1,index(systems,0,1),),x,index(systems,systemId,3),y,index(systems,systemId,4),refX,index(systems,refSystemId,3),refY,index(systems,refSystemId,4),round(sqrt((x-refX)^2+(y-refY)^2),3))</f>
        <v>245.16</v>
      </c>
      <c r="I766" s="41"/>
      <c r="J766" s="53"/>
      <c r="K766" s="53"/>
      <c r="L766" s="53"/>
      <c r="M766" s="28" t="s">
        <v>756</v>
      </c>
      <c r="N766" s="59" t="s">
        <v>1650</v>
      </c>
      <c r="O766" s="48" t="s">
        <v>1650</v>
      </c>
      <c r="P766" s="48" t="s">
        <v>1650</v>
      </c>
      <c r="Q766" s="48" t="s">
        <v>1650</v>
      </c>
      <c r="R766" s="48" t="s">
        <v>1650</v>
      </c>
      <c r="S766" s="48" t="s">
        <v>1650</v>
      </c>
      <c r="T766" s="48" t="s">
        <v>1650</v>
      </c>
      <c r="U766" s="48" t="s">
        <v>1650</v>
      </c>
      <c r="V766" s="48" t="s">
        <v>1650</v>
      </c>
      <c r="W766" s="48" t="s">
        <v>1650</v>
      </c>
      <c r="X766" s="48" t="s">
        <v>1650</v>
      </c>
      <c r="Y766" s="48" t="s">
        <v>1650</v>
      </c>
      <c r="Z766" s="48" t="s">
        <v>1838</v>
      </c>
      <c r="AA766" s="48" t="s">
        <v>1838</v>
      </c>
      <c r="AB766" s="48" t="s">
        <v>1838</v>
      </c>
      <c r="AC766" s="48" t="s">
        <v>1838</v>
      </c>
      <c r="AD766" s="48" t="s">
        <v>1838</v>
      </c>
      <c r="AE766" s="48" t="s">
        <v>1838</v>
      </c>
      <c r="AF766" s="48" t="s">
        <v>1838</v>
      </c>
      <c r="AG766" s="48" t="s">
        <v>1838</v>
      </c>
      <c r="AH766" s="48" t="s">
        <v>1838</v>
      </c>
      <c r="AI766" s="48" t="s">
        <v>1838</v>
      </c>
      <c r="AJ766" s="48" t="s">
        <v>1838</v>
      </c>
      <c r="AK766" s="48" t="s">
        <v>1838</v>
      </c>
      <c r="AL766" s="48" t="s">
        <v>1838</v>
      </c>
      <c r="AM766" s="48" t="s">
        <v>1838</v>
      </c>
      <c r="AN766" s="48" t="s">
        <v>1650</v>
      </c>
      <c r="AO766" s="48" t="s">
        <v>1650</v>
      </c>
      <c r="AP766" s="48" t="s">
        <v>1650</v>
      </c>
      <c r="AQ766" s="48" t="s">
        <v>2606</v>
      </c>
      <c r="AR766" s="48" t="s">
        <v>1650</v>
      </c>
      <c r="AS766" s="48" t="s">
        <v>1650</v>
      </c>
      <c r="AT766" s="48" t="s">
        <v>1650</v>
      </c>
      <c r="AU766" s="48" t="s">
        <v>1650</v>
      </c>
      <c r="AV766" s="48" t="s">
        <v>1650</v>
      </c>
      <c r="AW766" s="48" t="s">
        <v>1650</v>
      </c>
      <c r="AX766" s="48" t="s">
        <v>1650</v>
      </c>
      <c r="AY766" s="48" t="s">
        <v>1650</v>
      </c>
      <c r="AZ766" s="28" t="s">
        <v>1650</v>
      </c>
    </row>
    <row r="767" ht="15.75" customHeight="1">
      <c r="A767" s="40">
        <v>688.0</v>
      </c>
      <c r="B767" s="28" t="s">
        <v>2607</v>
      </c>
      <c r="C767" s="41"/>
      <c r="D767" s="42">
        <f t="array" ref="D767">index(systems,match($A767,INDEX(systems,0,1),),3)</f>
        <v>41.097</v>
      </c>
      <c r="E767" s="42">
        <f t="array" ref="E767">index(systems,match($A767,INDEX(systems,0,1),),4)</f>
        <v>26.058</v>
      </c>
      <c r="F767" s="43" t="str">
        <f>IFERROR(__xludf.DUMMYFUNCTION("let(row, match($B767&amp;if($C767&lt;&gt;"""","" [""&amp;$C767&amp;""]"",""""),index(nebulae,,2),0),join("","",iferror(round(index(nebulae,row,5)/2,3),1),iferror(round(index(nebulae,row,6)/2,3),1),0))"),"1,1,0")</f>
        <v>1,1,0</v>
      </c>
      <c r="G767" s="44" t="s">
        <v>2608</v>
      </c>
      <c r="H767" s="77">
        <f t="array" ref="H767">let(systemId,match(A767,index(systems,0,1),),refSystemId,match($H$1,index(systems,0,1),),x,index(systems,systemId,3),y,index(systems,systemId,4),refX,index(systems,refSystemId,3),refY,index(systems,refSystemId,4),round(sqrt((x-refX)^2+(y-refY)^2),3))</f>
        <v>48.662</v>
      </c>
      <c r="I767" s="28" t="s">
        <v>408</v>
      </c>
      <c r="J767" s="28" t="s">
        <v>418</v>
      </c>
      <c r="K767" s="28" t="s">
        <v>645</v>
      </c>
      <c r="L767" s="28" t="s">
        <v>422</v>
      </c>
      <c r="M767" s="41"/>
      <c r="N767" s="28" t="s">
        <v>925</v>
      </c>
      <c r="O767" s="48" t="s">
        <v>925</v>
      </c>
      <c r="P767" s="48" t="s">
        <v>925</v>
      </c>
      <c r="Q767" s="48" t="s">
        <v>925</v>
      </c>
      <c r="R767" s="48" t="s">
        <v>926</v>
      </c>
      <c r="S767" s="48" t="s">
        <v>925</v>
      </c>
      <c r="T767" s="28" t="s">
        <v>925</v>
      </c>
      <c r="U767" s="48" t="s">
        <v>927</v>
      </c>
      <c r="V767" s="48" t="s">
        <v>927</v>
      </c>
      <c r="W767" s="48" t="s">
        <v>928</v>
      </c>
      <c r="X767" s="48" t="s">
        <v>928</v>
      </c>
      <c r="Y767" s="48" t="s">
        <v>929</v>
      </c>
      <c r="Z767" s="48" t="s">
        <v>929</v>
      </c>
      <c r="AA767" s="48" t="s">
        <v>929</v>
      </c>
      <c r="AB767" s="48" t="s">
        <v>929</v>
      </c>
      <c r="AC767" s="48" t="s">
        <v>929</v>
      </c>
      <c r="AD767" s="48" t="s">
        <v>929</v>
      </c>
      <c r="AE767" s="48" t="s">
        <v>929</v>
      </c>
      <c r="AF767" s="48" t="s">
        <v>929</v>
      </c>
      <c r="AG767" s="48" t="s">
        <v>929</v>
      </c>
      <c r="AH767" s="48" t="s">
        <v>929</v>
      </c>
      <c r="AI767" s="48" t="s">
        <v>929</v>
      </c>
      <c r="AJ767" s="48" t="s">
        <v>929</v>
      </c>
      <c r="AK767" s="48" t="s">
        <v>929</v>
      </c>
      <c r="AL767" s="48" t="s">
        <v>929</v>
      </c>
      <c r="AM767" s="48" t="s">
        <v>929</v>
      </c>
      <c r="AN767" s="48" t="s">
        <v>929</v>
      </c>
      <c r="AO767" s="48" t="s">
        <v>929</v>
      </c>
      <c r="AP767" s="48" t="s">
        <v>929</v>
      </c>
      <c r="AQ767" s="48" t="s">
        <v>516</v>
      </c>
      <c r="AR767" s="48" t="s">
        <v>517</v>
      </c>
      <c r="AS767" s="48" t="s">
        <v>648</v>
      </c>
      <c r="AT767" s="48" t="s">
        <v>648</v>
      </c>
      <c r="AU767" s="48" t="s">
        <v>648</v>
      </c>
      <c r="AV767" s="48" t="s">
        <v>648</v>
      </c>
      <c r="AW767" s="48" t="s">
        <v>649</v>
      </c>
      <c r="AX767" s="48" t="s">
        <v>929</v>
      </c>
      <c r="AY767" s="48" t="s">
        <v>929</v>
      </c>
      <c r="AZ767" s="28" t="s">
        <v>929</v>
      </c>
    </row>
    <row r="768" ht="15.75" customHeight="1">
      <c r="A768" s="40">
        <v>689.0</v>
      </c>
      <c r="B768" s="28" t="s">
        <v>2609</v>
      </c>
      <c r="C768" s="41"/>
      <c r="D768" s="42">
        <f t="array" ref="D768">index(systems,match($A768,INDEX(systems,0,1),),3)</f>
        <v>64.617</v>
      </c>
      <c r="E768" s="42">
        <f t="array" ref="E768">index(systems,match($A768,INDEX(systems,0,1),),4)</f>
        <v>-12.971</v>
      </c>
      <c r="F768" s="43" t="str">
        <f>IFERROR(__xludf.DUMMYFUNCTION("let(row, match($B768&amp;if($C768&lt;&gt;"""","" [""&amp;$C768&amp;""]"",""""),index(nebulae,,2),0),join("","",iferror(round(index(nebulae,row,5)/2,3),1),iferror(round(index(nebulae,row,6)/2,3),1),0))"),"1,1,0")</f>
        <v>1,1,0</v>
      </c>
      <c r="G768" s="44" t="s">
        <v>2610</v>
      </c>
      <c r="H768" s="45">
        <f t="array" ref="H768">let(systemId,match(A768,index(systems,0,1),),refSystemId,match($H$1,index(systems,0,1),),x,index(systems,systemId,3),y,index(systems,systemId,4),refX,index(systems,refSystemId,3),refY,index(systems,refSystemId,4),round(sqrt((x-refX)^2+(y-refY)^2),3))</f>
        <v>65.906</v>
      </c>
      <c r="I768" s="28" t="s">
        <v>408</v>
      </c>
      <c r="J768" s="48" t="s">
        <v>408</v>
      </c>
      <c r="K768" s="60" t="s">
        <v>408</v>
      </c>
      <c r="L768" s="41"/>
      <c r="M768" s="28" t="s">
        <v>508</v>
      </c>
      <c r="N768" s="28" t="s">
        <v>534</v>
      </c>
      <c r="O768" s="48" t="s">
        <v>534</v>
      </c>
      <c r="P768" s="48" t="s">
        <v>534</v>
      </c>
      <c r="Q768" s="48" t="s">
        <v>534</v>
      </c>
      <c r="R768" s="48" t="s">
        <v>535</v>
      </c>
      <c r="S768" s="48" t="s">
        <v>534</v>
      </c>
      <c r="T768" s="28" t="s">
        <v>534</v>
      </c>
      <c r="U768" s="48" t="s">
        <v>1079</v>
      </c>
      <c r="V768" s="48" t="s">
        <v>1079</v>
      </c>
      <c r="W768" s="48" t="s">
        <v>1079</v>
      </c>
      <c r="X768" s="48" t="s">
        <v>582</v>
      </c>
      <c r="Y768" s="48" t="s">
        <v>584</v>
      </c>
      <c r="Z768" s="48" t="s">
        <v>584</v>
      </c>
      <c r="AA768" s="48" t="s">
        <v>539</v>
      </c>
      <c r="AB768" s="48" t="s">
        <v>539</v>
      </c>
      <c r="AC768" s="48" t="s">
        <v>539</v>
      </c>
      <c r="AD768" s="48" t="s">
        <v>539</v>
      </c>
      <c r="AE768" s="48" t="s">
        <v>539</v>
      </c>
      <c r="AF768" s="48" t="s">
        <v>539</v>
      </c>
      <c r="AG768" s="48" t="s">
        <v>539</v>
      </c>
      <c r="AH768" s="48" t="s">
        <v>539</v>
      </c>
      <c r="AI768" s="48" t="s">
        <v>539</v>
      </c>
      <c r="AJ768" s="48" t="s">
        <v>539</v>
      </c>
      <c r="AK768" s="48" t="s">
        <v>539</v>
      </c>
      <c r="AL768" s="48" t="s">
        <v>539</v>
      </c>
      <c r="AM768" s="48" t="s">
        <v>539</v>
      </c>
      <c r="AN768" s="48" t="s">
        <v>539</v>
      </c>
      <c r="AO768" s="48" t="s">
        <v>584</v>
      </c>
      <c r="AP768" s="48" t="s">
        <v>584</v>
      </c>
      <c r="AQ768" s="48" t="s">
        <v>516</v>
      </c>
      <c r="AR768" s="48" t="s">
        <v>517</v>
      </c>
      <c r="AS768" s="48" t="s">
        <v>540</v>
      </c>
      <c r="AT768" s="48" t="s">
        <v>540</v>
      </c>
      <c r="AU768" s="48" t="s">
        <v>540</v>
      </c>
      <c r="AV768" s="48" t="s">
        <v>540</v>
      </c>
      <c r="AW768" s="48" t="s">
        <v>418</v>
      </c>
      <c r="AX768" s="48" t="s">
        <v>1064</v>
      </c>
      <c r="AY768" s="52" t="s">
        <v>587</v>
      </c>
      <c r="AZ768" s="49" t="s">
        <v>587</v>
      </c>
    </row>
    <row r="769" ht="15.75" customHeight="1">
      <c r="A769" s="40">
        <v>690.0</v>
      </c>
      <c r="B769" s="28" t="s">
        <v>2611</v>
      </c>
      <c r="C769" s="41"/>
      <c r="D769" s="42">
        <f t="array" ref="D769">index(systems,match($A769,INDEX(systems,0,1),),3)</f>
        <v>-37.843</v>
      </c>
      <c r="E769" s="42">
        <f t="array" ref="E769">index(systems,match($A769,INDEX(systems,0,1),),4)</f>
        <v>-1.621</v>
      </c>
      <c r="F769" s="43" t="str">
        <f>IFERROR(__xludf.DUMMYFUNCTION("let(row, match($B769&amp;if($C769&lt;&gt;"""","" [""&amp;$C769&amp;""]"",""""),index(nebulae,,2),0),join("","",iferror(round(index(nebulae,row,5)/2,3),1),iferror(round(index(nebulae,row,6)/2,3),1),0))"),"1,1,0")</f>
        <v>1,1,0</v>
      </c>
      <c r="G769" s="44" t="s">
        <v>2612</v>
      </c>
      <c r="H769" s="78">
        <f t="array" ref="H769">let(systemId,match(A769,index(systems,0,1),),refSystemId,match($H$1,index(systems,0,1),),x,index(systems,systemId,3),y,index(systems,systemId,4),refX,index(systems,refSystemId,3),refY,index(systems,refSystemId,4),round(sqrt((x-refX)^2+(y-refY)^2),3))</f>
        <v>37.878</v>
      </c>
      <c r="I769" s="28" t="s">
        <v>418</v>
      </c>
      <c r="J769" s="28" t="s">
        <v>508</v>
      </c>
      <c r="K769" s="28" t="s">
        <v>508</v>
      </c>
      <c r="L769" s="28" t="s">
        <v>508</v>
      </c>
      <c r="M769" s="28" t="s">
        <v>508</v>
      </c>
      <c r="N769" s="28" t="s">
        <v>639</v>
      </c>
      <c r="O769" s="48" t="s">
        <v>639</v>
      </c>
      <c r="P769" s="48" t="s">
        <v>639</v>
      </c>
      <c r="Q769" s="48" t="s">
        <v>639</v>
      </c>
      <c r="R769" s="48" t="s">
        <v>640</v>
      </c>
      <c r="S769" s="48" t="s">
        <v>639</v>
      </c>
      <c r="T769" s="48" t="s">
        <v>641</v>
      </c>
      <c r="U769" s="48" t="s">
        <v>641</v>
      </c>
      <c r="V769" s="48" t="s">
        <v>641</v>
      </c>
      <c r="W769" s="48" t="s">
        <v>641</v>
      </c>
      <c r="X769" s="48" t="s">
        <v>641</v>
      </c>
      <c r="Y769" s="48" t="s">
        <v>2613</v>
      </c>
      <c r="Z769" s="48" t="s">
        <v>641</v>
      </c>
      <c r="AA769" s="48" t="s">
        <v>744</v>
      </c>
      <c r="AB769" s="48" t="s">
        <v>744</v>
      </c>
      <c r="AC769" s="48" t="s">
        <v>744</v>
      </c>
      <c r="AD769" s="48" t="s">
        <v>744</v>
      </c>
      <c r="AE769" s="48" t="s">
        <v>744</v>
      </c>
      <c r="AF769" s="48" t="s">
        <v>744</v>
      </c>
      <c r="AG769" s="48" t="s">
        <v>744</v>
      </c>
      <c r="AH769" s="48" t="s">
        <v>745</v>
      </c>
      <c r="AI769" s="48" t="s">
        <v>529</v>
      </c>
      <c r="AJ769" s="48" t="s">
        <v>529</v>
      </c>
      <c r="AK769" s="48" t="s">
        <v>529</v>
      </c>
      <c r="AL769" s="48" t="s">
        <v>529</v>
      </c>
      <c r="AM769" s="48" t="s">
        <v>529</v>
      </c>
      <c r="AN769" s="48" t="s">
        <v>529</v>
      </c>
      <c r="AO769" s="48" t="s">
        <v>788</v>
      </c>
      <c r="AP769" s="48" t="s">
        <v>560</v>
      </c>
      <c r="AQ769" s="48" t="s">
        <v>516</v>
      </c>
      <c r="AR769" s="48" t="s">
        <v>517</v>
      </c>
      <c r="AS769" s="48" t="s">
        <v>2614</v>
      </c>
      <c r="AT769" s="48" t="s">
        <v>2614</v>
      </c>
      <c r="AU769" s="48" t="s">
        <v>2614</v>
      </c>
      <c r="AV769" s="48" t="s">
        <v>2614</v>
      </c>
      <c r="AW769" s="48" t="s">
        <v>746</v>
      </c>
      <c r="AX769" s="48" t="s">
        <v>931</v>
      </c>
      <c r="AY769" s="48" t="s">
        <v>605</v>
      </c>
      <c r="AZ769" s="51" t="s">
        <v>605</v>
      </c>
    </row>
    <row r="770" ht="15.75" customHeight="1">
      <c r="A770" s="40">
        <v>691.0</v>
      </c>
      <c r="B770" s="28" t="s">
        <v>2615</v>
      </c>
      <c r="C770" s="41"/>
      <c r="D770" s="42">
        <f t="array" ref="D770">index(systems,match($A770,INDEX(systems,0,1),),3)</f>
        <v>-113.005</v>
      </c>
      <c r="E770" s="42">
        <f t="array" ref="E770">index(systems,match($A770,INDEX(systems,0,1),),4)</f>
        <v>347.374</v>
      </c>
      <c r="F770" s="43" t="str">
        <f>IFERROR(__xludf.DUMMYFUNCTION("let(row, match($B770&amp;if($C770&lt;&gt;"""","" [""&amp;$C770&amp;""]"",""""),index(nebulae,,2),0),join("","",iferror(round(index(nebulae,row,5)/2,3),1),iferror(round(index(nebulae,row,6)/2,3),1),0))"),"1,1,0")</f>
        <v>1,1,0</v>
      </c>
      <c r="G770" s="44" t="s">
        <v>2616</v>
      </c>
      <c r="H770" s="45">
        <f t="array" ref="H770">let(systemId,match(A770,index(systems,0,1),),refSystemId,match($H$1,index(systems,0,1),),x,index(systems,systemId,3),y,index(systems,systemId,4),refX,index(systems,refSystemId,3),refY,index(systems,refSystemId,4),round(sqrt((x-refX)^2+(y-refY)^2),3))</f>
        <v>365.293</v>
      </c>
      <c r="I770" s="46" t="s">
        <v>408</v>
      </c>
      <c r="J770" s="46" t="s">
        <v>408</v>
      </c>
      <c r="K770" s="46" t="s">
        <v>408</v>
      </c>
      <c r="L770" s="46" t="s">
        <v>408</v>
      </c>
      <c r="M770" s="47" t="s">
        <v>408</v>
      </c>
      <c r="N770" s="28" t="s">
        <v>408</v>
      </c>
      <c r="O770" s="41"/>
      <c r="P770" s="48" t="s">
        <v>902</v>
      </c>
      <c r="Q770" s="48" t="s">
        <v>902</v>
      </c>
      <c r="R770" s="48" t="s">
        <v>902</v>
      </c>
      <c r="S770" s="48" t="s">
        <v>902</v>
      </c>
      <c r="T770" s="48" t="s">
        <v>902</v>
      </c>
      <c r="U770" s="48" t="s">
        <v>902</v>
      </c>
      <c r="V770" s="48" t="s">
        <v>902</v>
      </c>
      <c r="W770" s="48" t="s">
        <v>902</v>
      </c>
      <c r="X770" s="48" t="s">
        <v>902</v>
      </c>
      <c r="Y770" s="48" t="s">
        <v>902</v>
      </c>
      <c r="Z770" s="48" t="s">
        <v>902</v>
      </c>
      <c r="AA770" s="48" t="s">
        <v>976</v>
      </c>
      <c r="AB770" s="48" t="s">
        <v>976</v>
      </c>
      <c r="AC770" s="48" t="s">
        <v>976</v>
      </c>
      <c r="AD770" s="48" t="s">
        <v>976</v>
      </c>
      <c r="AE770" s="48" t="s">
        <v>976</v>
      </c>
      <c r="AF770" s="48" t="s">
        <v>417</v>
      </c>
      <c r="AG770" s="48" t="s">
        <v>417</v>
      </c>
      <c r="AH770" s="48" t="s">
        <v>417</v>
      </c>
      <c r="AI770" s="48" t="s">
        <v>417</v>
      </c>
      <c r="AJ770" s="48" t="s">
        <v>417</v>
      </c>
      <c r="AK770" s="48" t="s">
        <v>417</v>
      </c>
      <c r="AL770" s="48" t="s">
        <v>417</v>
      </c>
      <c r="AM770" s="48" t="s">
        <v>417</v>
      </c>
      <c r="AN770" s="48" t="s">
        <v>417</v>
      </c>
      <c r="AO770" s="48" t="s">
        <v>417</v>
      </c>
      <c r="AP770" s="48" t="s">
        <v>417</v>
      </c>
      <c r="AQ770" s="48" t="s">
        <v>417</v>
      </c>
      <c r="AR770" s="48" t="s">
        <v>417</v>
      </c>
      <c r="AS770" s="48" t="s">
        <v>417</v>
      </c>
      <c r="AT770" s="48" t="s">
        <v>417</v>
      </c>
      <c r="AU770" s="48" t="s">
        <v>417</v>
      </c>
      <c r="AV770" s="48" t="s">
        <v>417</v>
      </c>
      <c r="AW770" s="48" t="s">
        <v>417</v>
      </c>
      <c r="AX770" s="48" t="s">
        <v>417</v>
      </c>
      <c r="AY770" s="48" t="s">
        <v>417</v>
      </c>
      <c r="AZ770" s="49" t="s">
        <v>418</v>
      </c>
    </row>
    <row r="771" ht="15.75" customHeight="1">
      <c r="A771" s="40">
        <v>692.0</v>
      </c>
      <c r="B771" s="28" t="s">
        <v>2617</v>
      </c>
      <c r="C771" s="41"/>
      <c r="D771" s="42">
        <f t="array" ref="D771">index(systems,match($A771,INDEX(systems,0,1),),3)</f>
        <v>-488.478</v>
      </c>
      <c r="E771" s="42">
        <f t="array" ref="E771">index(systems,match($A771,INDEX(systems,0,1),),4)</f>
        <v>275.331</v>
      </c>
      <c r="F771" s="43" t="str">
        <f>IFERROR(__xludf.DUMMYFUNCTION("let(row, match($B771&amp;if($C771&lt;&gt;"""","" [""&amp;$C771&amp;""]"",""""),index(nebulae,,2),0),join("","",iferror(round(index(nebulae,row,5)/2,3),1),iferror(round(index(nebulae,row,6)/2,3),1),0))"),"1,1,0")</f>
        <v>1,1,0</v>
      </c>
      <c r="G771" s="44" t="s">
        <v>2618</v>
      </c>
      <c r="H771" s="45">
        <f t="array" ref="H771">let(systemId,match(A771,index(systems,0,1),),refSystemId,match($H$1,index(systems,0,1),),x,index(systems,systemId,3),y,index(systems,systemId,4),refX,index(systems,refSystemId,3),refY,index(systems,refSystemId,4),round(sqrt((x-refX)^2+(y-refY)^2),3))</f>
        <v>560.73</v>
      </c>
      <c r="I771" s="46" t="s">
        <v>408</v>
      </c>
      <c r="J771" s="46" t="s">
        <v>408</v>
      </c>
      <c r="K771" s="46" t="s">
        <v>408</v>
      </c>
      <c r="L771" s="46" t="s">
        <v>408</v>
      </c>
      <c r="M771" s="46" t="s">
        <v>408</v>
      </c>
      <c r="N771" s="28" t="s">
        <v>408</v>
      </c>
      <c r="O771" s="41"/>
      <c r="P771" s="48" t="s">
        <v>477</v>
      </c>
      <c r="Q771" s="48" t="s">
        <v>477</v>
      </c>
      <c r="R771" s="48" t="s">
        <v>477</v>
      </c>
      <c r="S771" s="48" t="s">
        <v>418</v>
      </c>
      <c r="T771" s="48" t="s">
        <v>418</v>
      </c>
      <c r="U771" s="48" t="s">
        <v>418</v>
      </c>
      <c r="V771" s="48" t="s">
        <v>418</v>
      </c>
      <c r="W771" s="48" t="s">
        <v>418</v>
      </c>
      <c r="X771" s="52" t="s">
        <v>422</v>
      </c>
      <c r="Y771" s="52" t="s">
        <v>422</v>
      </c>
      <c r="Z771" s="52" t="s">
        <v>422</v>
      </c>
      <c r="AA771" s="52" t="s">
        <v>422</v>
      </c>
      <c r="AB771" s="52" t="s">
        <v>422</v>
      </c>
      <c r="AC771" s="52" t="s">
        <v>422</v>
      </c>
      <c r="AD771" s="52" t="s">
        <v>422</v>
      </c>
      <c r="AE771" s="52" t="s">
        <v>422</v>
      </c>
      <c r="AF771" s="52" t="s">
        <v>422</v>
      </c>
      <c r="AG771" s="52" t="s">
        <v>422</v>
      </c>
      <c r="AH771" s="52" t="s">
        <v>422</v>
      </c>
      <c r="AI771" s="52" t="s">
        <v>422</v>
      </c>
      <c r="AJ771" s="52" t="s">
        <v>422</v>
      </c>
      <c r="AK771" s="52" t="s">
        <v>422</v>
      </c>
      <c r="AL771" s="52" t="s">
        <v>422</v>
      </c>
      <c r="AM771" s="52" t="s">
        <v>422</v>
      </c>
      <c r="AN771" s="52" t="s">
        <v>422</v>
      </c>
      <c r="AO771" s="52" t="s">
        <v>422</v>
      </c>
      <c r="AP771" s="52" t="s">
        <v>422</v>
      </c>
      <c r="AQ771" s="52" t="s">
        <v>422</v>
      </c>
      <c r="AR771" s="52" t="s">
        <v>422</v>
      </c>
      <c r="AS771" s="48" t="s">
        <v>422</v>
      </c>
      <c r="AT771" s="52" t="s">
        <v>422</v>
      </c>
      <c r="AU771" s="52" t="s">
        <v>422</v>
      </c>
      <c r="AV771" s="52" t="s">
        <v>422</v>
      </c>
      <c r="AW771" s="48" t="s">
        <v>422</v>
      </c>
      <c r="AX771" s="48" t="s">
        <v>422</v>
      </c>
      <c r="AY771" s="48" t="s">
        <v>422</v>
      </c>
      <c r="AZ771" s="28" t="s">
        <v>422</v>
      </c>
    </row>
    <row r="772" ht="15.75" customHeight="1">
      <c r="A772" s="40">
        <v>693.0</v>
      </c>
      <c r="B772" s="28" t="s">
        <v>2619</v>
      </c>
      <c r="C772" s="41"/>
      <c r="D772" s="42">
        <f t="array" ref="D772">index(systems,match($A772,INDEX(systems,0,1),),3)</f>
        <v>-130.839</v>
      </c>
      <c r="E772" s="42">
        <f t="array" ref="E772">index(systems,match($A772,INDEX(systems,0,1),),4)</f>
        <v>394.669</v>
      </c>
      <c r="F772" s="43" t="str">
        <f>IFERROR(__xludf.DUMMYFUNCTION("let(row, match($B772&amp;if($C772&lt;&gt;"""","" [""&amp;$C772&amp;""]"",""""),index(nebulae,,2),0),join("","",iferror(round(index(nebulae,row,5)/2,3),1),iferror(round(index(nebulae,row,6)/2,3),1),0))"),"1,1,0")</f>
        <v>1,1,0</v>
      </c>
      <c r="G772" s="44" t="s">
        <v>2620</v>
      </c>
      <c r="H772" s="45">
        <f t="array" ref="H772">let(systemId,match(A772,index(systems,0,1),),refSystemId,match($H$1,index(systems,0,1),),x,index(systems,systemId,3),y,index(systems,systemId,4),refX,index(systems,refSystemId,3),refY,index(systems,refSystemId,4),round(sqrt((x-refX)^2+(y-refY)^2),3))</f>
        <v>415.791</v>
      </c>
      <c r="I772" s="53"/>
      <c r="J772" s="53"/>
      <c r="K772" s="53"/>
      <c r="L772" s="46" t="s">
        <v>1116</v>
      </c>
      <c r="M772" s="47" t="s">
        <v>1116</v>
      </c>
      <c r="N772" s="28" t="s">
        <v>497</v>
      </c>
      <c r="O772" s="48" t="s">
        <v>497</v>
      </c>
      <c r="P772" s="48" t="s">
        <v>497</v>
      </c>
      <c r="Q772" s="48" t="s">
        <v>497</v>
      </c>
      <c r="R772" s="48" t="s">
        <v>497</v>
      </c>
      <c r="S772" s="48" t="s">
        <v>902</v>
      </c>
      <c r="T772" s="48" t="s">
        <v>902</v>
      </c>
      <c r="U772" s="48" t="s">
        <v>902</v>
      </c>
      <c r="V772" s="48" t="s">
        <v>902</v>
      </c>
      <c r="W772" s="48" t="s">
        <v>902</v>
      </c>
      <c r="X772" s="48" t="s">
        <v>902</v>
      </c>
      <c r="Y772" s="48" t="s">
        <v>902</v>
      </c>
      <c r="Z772" s="48" t="s">
        <v>902</v>
      </c>
      <c r="AA772" s="48" t="s">
        <v>1117</v>
      </c>
      <c r="AB772" s="48" t="s">
        <v>1117</v>
      </c>
      <c r="AC772" s="48" t="s">
        <v>1117</v>
      </c>
      <c r="AD772" s="48" t="s">
        <v>417</v>
      </c>
      <c r="AE772" s="48" t="s">
        <v>417</v>
      </c>
      <c r="AF772" s="48" t="s">
        <v>417</v>
      </c>
      <c r="AG772" s="48" t="s">
        <v>417</v>
      </c>
      <c r="AH772" s="48" t="s">
        <v>417</v>
      </c>
      <c r="AI772" s="48" t="s">
        <v>417</v>
      </c>
      <c r="AJ772" s="48" t="s">
        <v>417</v>
      </c>
      <c r="AK772" s="48" t="s">
        <v>417</v>
      </c>
      <c r="AL772" s="48" t="s">
        <v>417</v>
      </c>
      <c r="AM772" s="48" t="s">
        <v>417</v>
      </c>
      <c r="AN772" s="48" t="s">
        <v>417</v>
      </c>
      <c r="AO772" s="48" t="s">
        <v>417</v>
      </c>
      <c r="AP772" s="48" t="s">
        <v>417</v>
      </c>
      <c r="AQ772" s="48" t="s">
        <v>417</v>
      </c>
      <c r="AR772" s="48" t="s">
        <v>417</v>
      </c>
      <c r="AS772" s="48" t="s">
        <v>417</v>
      </c>
      <c r="AT772" s="52" t="s">
        <v>417</v>
      </c>
      <c r="AU772" s="52" t="s">
        <v>417</v>
      </c>
      <c r="AV772" s="52" t="s">
        <v>850</v>
      </c>
      <c r="AW772" s="52" t="s">
        <v>850</v>
      </c>
      <c r="AX772" s="52" t="s">
        <v>850</v>
      </c>
      <c r="AY772" s="52" t="s">
        <v>850</v>
      </c>
      <c r="AZ772" s="51" t="s">
        <v>850</v>
      </c>
    </row>
    <row r="773" ht="15.75" customHeight="1">
      <c r="A773" s="40">
        <v>2862.0</v>
      </c>
      <c r="B773" s="28" t="s">
        <v>2621</v>
      </c>
      <c r="C773" s="28" t="s">
        <v>2622</v>
      </c>
      <c r="D773" s="42">
        <f t="array" ref="D773">index(systems,match($A773,INDEX(systems,0,1),),3)</f>
        <v>-467.615</v>
      </c>
      <c r="E773" s="42">
        <f t="array" ref="E773">index(systems,match($A773,INDEX(systems,0,1),),4)</f>
        <v>-115.732</v>
      </c>
      <c r="F773" s="43" t="str">
        <f>IFERROR(__xludf.DUMMYFUNCTION("let(row, match($B773&amp;if($C773&lt;&gt;"""","" [""&amp;$C773&amp;""]"",""""),index(nebulae,,2),0),join("","",iferror(round(index(nebulae,row,5)/2,3),1),iferror(round(index(nebulae,row,6)/2,3),1),0))"),"1,1,0")</f>
        <v>1,1,0</v>
      </c>
      <c r="G773" s="44" t="s">
        <v>2623</v>
      </c>
      <c r="H773" s="45">
        <f t="array" ref="H773">let(systemId,match(A773,index(systems,0,1),),refSystemId,match($H$1,index(systems,0,1),),x,index(systems,systemId,3),y,index(systems,systemId,4),refX,index(systems,refSystemId,3),refY,index(systems,refSystemId,4),round(sqrt((x-refX)^2+(y-refY)^2),3))</f>
        <v>481.724</v>
      </c>
      <c r="I773" s="51" t="s">
        <v>408</v>
      </c>
      <c r="J773" s="51" t="s">
        <v>408</v>
      </c>
      <c r="K773" s="51" t="s">
        <v>408</v>
      </c>
      <c r="L773" s="51" t="s">
        <v>408</v>
      </c>
      <c r="M773" s="51" t="s">
        <v>408</v>
      </c>
      <c r="N773" s="51" t="s">
        <v>408</v>
      </c>
      <c r="O773" s="41"/>
      <c r="P773" s="48" t="s">
        <v>408</v>
      </c>
      <c r="Q773" s="48" t="s">
        <v>408</v>
      </c>
      <c r="R773" s="48" t="s">
        <v>408</v>
      </c>
      <c r="S773" s="48" t="s">
        <v>408</v>
      </c>
      <c r="T773" s="48" t="s">
        <v>408</v>
      </c>
      <c r="U773" s="48" t="s">
        <v>408</v>
      </c>
      <c r="V773" s="48" t="s">
        <v>408</v>
      </c>
      <c r="W773" s="48" t="s">
        <v>408</v>
      </c>
      <c r="X773" s="48" t="s">
        <v>408</v>
      </c>
      <c r="Y773" s="56" t="s">
        <v>2624</v>
      </c>
      <c r="Z773" s="48" t="s">
        <v>2625</v>
      </c>
      <c r="AA773" s="56" t="s">
        <v>2625</v>
      </c>
      <c r="AB773" s="56" t="s">
        <v>2625</v>
      </c>
      <c r="AC773" s="56" t="s">
        <v>2625</v>
      </c>
      <c r="AD773" s="56" t="s">
        <v>2625</v>
      </c>
      <c r="AE773" s="56" t="s">
        <v>2625</v>
      </c>
      <c r="AF773" s="56" t="s">
        <v>2625</v>
      </c>
      <c r="AG773" s="56" t="s">
        <v>2625</v>
      </c>
      <c r="AH773" s="56" t="s">
        <v>2625</v>
      </c>
      <c r="AI773" s="56" t="s">
        <v>2625</v>
      </c>
      <c r="AJ773" s="56" t="s">
        <v>2625</v>
      </c>
      <c r="AK773" s="56" t="s">
        <v>2625</v>
      </c>
      <c r="AL773" s="56" t="s">
        <v>2625</v>
      </c>
      <c r="AM773" s="56" t="s">
        <v>2625</v>
      </c>
      <c r="AN773" s="56" t="s">
        <v>2625</v>
      </c>
      <c r="AO773" s="56" t="s">
        <v>579</v>
      </c>
      <c r="AP773" s="56" t="s">
        <v>579</v>
      </c>
      <c r="AQ773" s="56" t="s">
        <v>2625</v>
      </c>
      <c r="AR773" s="56" t="s">
        <v>2625</v>
      </c>
      <c r="AS773" s="56" t="s">
        <v>418</v>
      </c>
      <c r="AT773" s="56" t="s">
        <v>579</v>
      </c>
      <c r="AU773" s="48" t="s">
        <v>579</v>
      </c>
      <c r="AV773" s="56" t="s">
        <v>579</v>
      </c>
      <c r="AW773" s="56" t="s">
        <v>579</v>
      </c>
      <c r="AX773" s="56" t="s">
        <v>579</v>
      </c>
      <c r="AY773" s="56" t="s">
        <v>579</v>
      </c>
      <c r="AZ773" s="51" t="s">
        <v>579</v>
      </c>
    </row>
    <row r="774" ht="15.75" customHeight="1">
      <c r="A774" s="40">
        <v>694.0</v>
      </c>
      <c r="B774" s="28" t="s">
        <v>2626</v>
      </c>
      <c r="C774" s="41"/>
      <c r="D774" s="42">
        <f t="array" ref="D774">index(systems,match($A774,INDEX(systems,0,1),),3)</f>
        <v>496.566</v>
      </c>
      <c r="E774" s="42">
        <f t="array" ref="E774">index(systems,match($A774,INDEX(systems,0,1),),4)</f>
        <v>-83.542</v>
      </c>
      <c r="F774" s="43" t="str">
        <f>IFERROR(__xludf.DUMMYFUNCTION("let(row, match($B774&amp;if($C774&lt;&gt;"""","" [""&amp;$C774&amp;""]"",""""),index(nebulae,,2),0),join("","",iferror(round(index(nebulae,row,5)/2,3),1),iferror(round(index(nebulae,row,6)/2,3),1),0))"),"1,1,0")</f>
        <v>1,1,0</v>
      </c>
      <c r="G774" s="44" t="s">
        <v>2627</v>
      </c>
      <c r="H774" s="45">
        <f t="array" ref="H774">let(systemId,match(A774,index(systems,0,1),),refSystemId,match($H$1,index(systems,0,1),),x,index(systems,systemId,3),y,index(systems,systemId,4),refX,index(systems,refSystemId,3),refY,index(systems,refSystemId,4),round(sqrt((x-refX)^2+(y-refY)^2),3))</f>
        <v>503.544</v>
      </c>
      <c r="I774" s="41"/>
      <c r="J774" s="41"/>
      <c r="K774" s="41"/>
      <c r="L774" s="41"/>
      <c r="M774" s="41"/>
      <c r="N774" s="28" t="s">
        <v>1074</v>
      </c>
      <c r="O774" s="48" t="s">
        <v>1074</v>
      </c>
      <c r="P774" s="48" t="s">
        <v>1074</v>
      </c>
      <c r="Q774" s="48" t="s">
        <v>1074</v>
      </c>
      <c r="R774" s="48" t="s">
        <v>1074</v>
      </c>
      <c r="S774" s="48" t="s">
        <v>1074</v>
      </c>
      <c r="T774" s="48" t="s">
        <v>1074</v>
      </c>
      <c r="U774" s="48" t="s">
        <v>1074</v>
      </c>
      <c r="V774" s="48" t="s">
        <v>1074</v>
      </c>
      <c r="W774" s="48" t="s">
        <v>1074</v>
      </c>
      <c r="X774" s="48" t="s">
        <v>1074</v>
      </c>
      <c r="Y774" s="48" t="s">
        <v>1074</v>
      </c>
      <c r="Z774" s="48" t="s">
        <v>1074</v>
      </c>
      <c r="AA774" s="48" t="s">
        <v>1075</v>
      </c>
      <c r="AB774" s="48" t="s">
        <v>1075</v>
      </c>
      <c r="AC774" s="48" t="s">
        <v>1075</v>
      </c>
      <c r="AD774" s="48" t="s">
        <v>1075</v>
      </c>
      <c r="AE774" s="48" t="s">
        <v>1075</v>
      </c>
      <c r="AF774" s="48" t="s">
        <v>1075</v>
      </c>
      <c r="AG774" s="48" t="s">
        <v>1075</v>
      </c>
      <c r="AH774" s="48" t="s">
        <v>1075</v>
      </c>
      <c r="AI774" s="48" t="s">
        <v>1075</v>
      </c>
      <c r="AJ774" s="48" t="s">
        <v>1075</v>
      </c>
      <c r="AK774" s="48" t="s">
        <v>1075</v>
      </c>
      <c r="AL774" s="48" t="s">
        <v>1075</v>
      </c>
      <c r="AM774" s="48" t="s">
        <v>1075</v>
      </c>
      <c r="AN774" s="48" t="s">
        <v>1075</v>
      </c>
      <c r="AO774" s="48" t="s">
        <v>1074</v>
      </c>
      <c r="AP774" s="48" t="s">
        <v>1074</v>
      </c>
      <c r="AQ774" s="48" t="s">
        <v>1074</v>
      </c>
      <c r="AR774" s="48" t="s">
        <v>2447</v>
      </c>
      <c r="AS774" s="48" t="s">
        <v>2447</v>
      </c>
      <c r="AT774" s="48" t="s">
        <v>2447</v>
      </c>
      <c r="AU774" s="48" t="s">
        <v>2447</v>
      </c>
      <c r="AV774" s="48" t="s">
        <v>2447</v>
      </c>
      <c r="AW774" s="48" t="s">
        <v>2447</v>
      </c>
      <c r="AX774" s="48" t="s">
        <v>2447</v>
      </c>
      <c r="AY774" s="48" t="s">
        <v>2447</v>
      </c>
      <c r="AZ774" s="49" t="s">
        <v>2447</v>
      </c>
    </row>
    <row r="775" ht="15.75" customHeight="1">
      <c r="A775" s="40">
        <v>695.0</v>
      </c>
      <c r="B775" s="28" t="s">
        <v>2628</v>
      </c>
      <c r="C775" s="41"/>
      <c r="D775" s="42">
        <f t="array" ref="D775">index(systems,match($A775,INDEX(systems,0,1),),3)</f>
        <v>-87.116</v>
      </c>
      <c r="E775" s="42">
        <f t="array" ref="E775">index(systems,match($A775,INDEX(systems,0,1),),4)</f>
        <v>-297.592</v>
      </c>
      <c r="F775" s="43" t="str">
        <f>IFERROR(__xludf.DUMMYFUNCTION("let(row, match($B775&amp;if($C775&lt;&gt;"""","" [""&amp;$C775&amp;""]"",""""),index(nebulae,,2),0),join("","",iferror(round(index(nebulae,row,5)/2,3),1),iferror(round(index(nebulae,row,6)/2,3),1),0))"),"1,1,0")</f>
        <v>1,1,0</v>
      </c>
      <c r="G775" s="44" t="s">
        <v>2629</v>
      </c>
      <c r="H775" s="45">
        <f t="array" ref="H775">let(systemId,match(A775,index(systems,0,1),),refSystemId,match($H$1,index(systems,0,1),),x,index(systems,systemId,3),y,index(systems,systemId,4),refX,index(systems,refSystemId,3),refY,index(systems,refSystemId,4),round(sqrt((x-refX)^2+(y-refY)^2),3))</f>
        <v>310.081</v>
      </c>
      <c r="I775" s="28" t="s">
        <v>408</v>
      </c>
      <c r="J775" s="41"/>
      <c r="K775" s="41"/>
      <c r="L775" s="41"/>
      <c r="M775" s="28" t="s">
        <v>560</v>
      </c>
      <c r="N775" s="28" t="s">
        <v>1110</v>
      </c>
      <c r="O775" s="48" t="s">
        <v>1110</v>
      </c>
      <c r="P775" s="48" t="s">
        <v>1110</v>
      </c>
      <c r="Q775" s="48" t="s">
        <v>1110</v>
      </c>
      <c r="R775" s="48" t="s">
        <v>1110</v>
      </c>
      <c r="S775" s="48" t="s">
        <v>1110</v>
      </c>
      <c r="T775" s="48" t="s">
        <v>1110</v>
      </c>
      <c r="U775" s="48" t="s">
        <v>1110</v>
      </c>
      <c r="V775" s="48" t="s">
        <v>1110</v>
      </c>
      <c r="W775" s="48" t="s">
        <v>1110</v>
      </c>
      <c r="X775" s="48" t="s">
        <v>1110</v>
      </c>
      <c r="Y775" s="48" t="s">
        <v>560</v>
      </c>
      <c r="Z775" s="48" t="s">
        <v>560</v>
      </c>
      <c r="AA775" s="48" t="s">
        <v>560</v>
      </c>
      <c r="AB775" s="48" t="s">
        <v>560</v>
      </c>
      <c r="AC775" s="48" t="s">
        <v>560</v>
      </c>
      <c r="AD775" s="48" t="s">
        <v>560</v>
      </c>
      <c r="AE775" s="48" t="s">
        <v>560</v>
      </c>
      <c r="AF775" s="48" t="s">
        <v>560</v>
      </c>
      <c r="AG775" s="48" t="s">
        <v>560</v>
      </c>
      <c r="AH775" s="48" t="s">
        <v>560</v>
      </c>
      <c r="AI775" s="48" t="s">
        <v>560</v>
      </c>
      <c r="AJ775" s="48" t="s">
        <v>560</v>
      </c>
      <c r="AK775" s="48" t="s">
        <v>560</v>
      </c>
      <c r="AL775" s="48" t="s">
        <v>560</v>
      </c>
      <c r="AM775" s="48" t="s">
        <v>560</v>
      </c>
      <c r="AN775" s="48" t="s">
        <v>560</v>
      </c>
      <c r="AO775" s="48" t="s">
        <v>560</v>
      </c>
      <c r="AP775" s="48" t="s">
        <v>560</v>
      </c>
      <c r="AQ775" s="48" t="s">
        <v>560</v>
      </c>
      <c r="AR775" s="48" t="s">
        <v>560</v>
      </c>
      <c r="AS775" s="48" t="s">
        <v>418</v>
      </c>
      <c r="AT775" s="48" t="s">
        <v>418</v>
      </c>
      <c r="AU775" s="48" t="s">
        <v>418</v>
      </c>
      <c r="AV775" s="48" t="s">
        <v>969</v>
      </c>
      <c r="AW775" s="48" t="s">
        <v>969</v>
      </c>
      <c r="AX775" s="48" t="s">
        <v>969</v>
      </c>
      <c r="AY775" s="48" t="s">
        <v>969</v>
      </c>
      <c r="AZ775" s="28" t="s">
        <v>969</v>
      </c>
    </row>
    <row r="776" ht="15.75" customHeight="1">
      <c r="A776" s="40">
        <v>696.0</v>
      </c>
      <c r="B776" s="28" t="s">
        <v>2630</v>
      </c>
      <c r="C776" s="41"/>
      <c r="D776" s="42">
        <f t="array" ref="D776">index(systems,match($A776,INDEX(systems,0,1),),3)</f>
        <v>215.065</v>
      </c>
      <c r="E776" s="42">
        <f t="array" ref="E776">index(systems,match($A776,INDEX(systems,0,1),),4)</f>
        <v>74.397</v>
      </c>
      <c r="F776" s="43" t="str">
        <f>IFERROR(__xludf.DUMMYFUNCTION("let(row, match($B776&amp;if($C776&lt;&gt;"""","" [""&amp;$C776&amp;""]"",""""),index(nebulae,,2),0),join("","",iferror(round(index(nebulae,row,5)/2,3),1),iferror(round(index(nebulae,row,6)/2,3),1),0))"),"1,1,0")</f>
        <v>1,1,0</v>
      </c>
      <c r="G776" s="44" t="s">
        <v>2631</v>
      </c>
      <c r="H776" s="45">
        <f t="array" ref="H776">let(systemId,match(A776,index(systems,0,1),),refSystemId,match($H$1,index(systems,0,1),),x,index(systems,systemId,3),y,index(systems,systemId,4),refX,index(systems,refSystemId,3),refY,index(systems,refSystemId,4),round(sqrt((x-refX)^2+(y-refY)^2),3))</f>
        <v>227.569</v>
      </c>
      <c r="I776" s="53"/>
      <c r="J776" s="53"/>
      <c r="K776" s="46" t="s">
        <v>418</v>
      </c>
      <c r="L776" s="53"/>
      <c r="M776" s="53"/>
      <c r="N776" s="28" t="s">
        <v>1008</v>
      </c>
      <c r="O776" s="48" t="s">
        <v>1008</v>
      </c>
      <c r="P776" s="48" t="s">
        <v>1008</v>
      </c>
      <c r="Q776" s="48" t="s">
        <v>1008</v>
      </c>
      <c r="R776" s="48" t="s">
        <v>1008</v>
      </c>
      <c r="S776" s="48" t="s">
        <v>1008</v>
      </c>
      <c r="T776" s="48" t="s">
        <v>1008</v>
      </c>
      <c r="U776" s="48" t="s">
        <v>1008</v>
      </c>
      <c r="V776" s="48" t="s">
        <v>1008</v>
      </c>
      <c r="W776" s="48" t="s">
        <v>1008</v>
      </c>
      <c r="X776" s="48" t="s">
        <v>1008</v>
      </c>
      <c r="Y776" s="48" t="s">
        <v>1589</v>
      </c>
      <c r="Z776" s="48" t="s">
        <v>1008</v>
      </c>
      <c r="AA776" s="48" t="s">
        <v>1008</v>
      </c>
      <c r="AB776" s="48" t="s">
        <v>1008</v>
      </c>
      <c r="AC776" s="48" t="s">
        <v>1008</v>
      </c>
      <c r="AD776" s="48" t="s">
        <v>1008</v>
      </c>
      <c r="AE776" s="48" t="s">
        <v>1008</v>
      </c>
      <c r="AF776" s="48" t="s">
        <v>1008</v>
      </c>
      <c r="AG776" s="48" t="s">
        <v>1008</v>
      </c>
      <c r="AH776" s="48" t="s">
        <v>1008</v>
      </c>
      <c r="AI776" s="48" t="s">
        <v>1008</v>
      </c>
      <c r="AJ776" s="48" t="s">
        <v>1008</v>
      </c>
      <c r="AK776" s="48" t="s">
        <v>1008</v>
      </c>
      <c r="AL776" s="48" t="s">
        <v>1008</v>
      </c>
      <c r="AM776" s="48" t="s">
        <v>1008</v>
      </c>
      <c r="AN776" s="48" t="s">
        <v>1008</v>
      </c>
      <c r="AO776" s="48" t="s">
        <v>1008</v>
      </c>
      <c r="AP776" s="48" t="s">
        <v>1008</v>
      </c>
      <c r="AQ776" s="48" t="s">
        <v>1210</v>
      </c>
      <c r="AR776" s="48" t="s">
        <v>1210</v>
      </c>
      <c r="AS776" s="48" t="s">
        <v>1210</v>
      </c>
      <c r="AT776" s="48" t="s">
        <v>1210</v>
      </c>
      <c r="AU776" s="48" t="s">
        <v>1210</v>
      </c>
      <c r="AV776" s="52" t="s">
        <v>857</v>
      </c>
      <c r="AW776" s="52" t="s">
        <v>857</v>
      </c>
      <c r="AX776" s="48" t="s">
        <v>1210</v>
      </c>
      <c r="AY776" s="48" t="s">
        <v>1210</v>
      </c>
      <c r="AZ776" s="28" t="s">
        <v>1210</v>
      </c>
    </row>
    <row r="777" ht="15.75" customHeight="1">
      <c r="A777" s="40">
        <v>697.0</v>
      </c>
      <c r="B777" s="28" t="s">
        <v>2632</v>
      </c>
      <c r="C777" s="41"/>
      <c r="D777" s="42">
        <f t="array" ref="D777">index(systems,match($A777,INDEX(systems,0,1),),3)</f>
        <v>207.01</v>
      </c>
      <c r="E777" s="42">
        <f t="array" ref="E777">index(systems,match($A777,INDEX(systems,0,1),),4)</f>
        <v>-361.318</v>
      </c>
      <c r="F777" s="43" t="str">
        <f>IFERROR(__xludf.DUMMYFUNCTION("let(row, match($B777&amp;if($C777&lt;&gt;"""","" [""&amp;$C777&amp;""]"",""""),index(nebulae,,2),0),join("","",iferror(round(index(nebulae,row,5)/2,3),1),iferror(round(index(nebulae,row,6)/2,3),1),0))"),"1,1,0")</f>
        <v>1,1,0</v>
      </c>
      <c r="G777" s="44" t="s">
        <v>2633</v>
      </c>
      <c r="H777" s="45">
        <f t="array" ref="H777">let(systemId,match(A777,index(systems,0,1),),refSystemId,match($H$1,index(systems,0,1),),x,index(systems,systemId,3),y,index(systems,systemId,4),refX,index(systems,refSystemId,3),refY,index(systems,refSystemId,4),round(sqrt((x-refX)^2+(y-refY)^2),3))</f>
        <v>416.418</v>
      </c>
      <c r="I777" s="41"/>
      <c r="J777" s="41"/>
      <c r="K777" s="41"/>
      <c r="L777" s="53"/>
      <c r="M777" s="46" t="s">
        <v>953</v>
      </c>
      <c r="N777" s="46" t="s">
        <v>953</v>
      </c>
      <c r="O777" s="48" t="s">
        <v>1013</v>
      </c>
      <c r="P777" s="48" t="s">
        <v>1013</v>
      </c>
      <c r="Q777" s="48" t="s">
        <v>1013</v>
      </c>
      <c r="R777" s="48" t="s">
        <v>1013</v>
      </c>
      <c r="S777" s="48" t="s">
        <v>1013</v>
      </c>
      <c r="T777" s="48" t="s">
        <v>1013</v>
      </c>
      <c r="U777" s="48" t="s">
        <v>422</v>
      </c>
      <c r="V777" s="48" t="s">
        <v>422</v>
      </c>
      <c r="W777" s="48" t="s">
        <v>422</v>
      </c>
      <c r="X777" s="48" t="s">
        <v>422</v>
      </c>
      <c r="Y777" s="48" t="s">
        <v>422</v>
      </c>
      <c r="Z777" s="48" t="s">
        <v>422</v>
      </c>
      <c r="AA777" s="48" t="s">
        <v>422</v>
      </c>
      <c r="AB777" s="48" t="s">
        <v>422</v>
      </c>
      <c r="AC777" s="48" t="s">
        <v>422</v>
      </c>
      <c r="AD777" s="48" t="s">
        <v>422</v>
      </c>
      <c r="AE777" s="48" t="s">
        <v>422</v>
      </c>
      <c r="AF777" s="48" t="s">
        <v>422</v>
      </c>
      <c r="AG777" s="48" t="s">
        <v>422</v>
      </c>
      <c r="AH777" s="48" t="s">
        <v>422</v>
      </c>
      <c r="AI777" s="48" t="s">
        <v>422</v>
      </c>
      <c r="AJ777" s="48" t="s">
        <v>422</v>
      </c>
      <c r="AK777" s="48" t="s">
        <v>422</v>
      </c>
      <c r="AL777" s="48" t="s">
        <v>422</v>
      </c>
      <c r="AM777" s="48" t="s">
        <v>422</v>
      </c>
      <c r="AN777" s="48" t="s">
        <v>422</v>
      </c>
      <c r="AO777" s="48" t="s">
        <v>422</v>
      </c>
      <c r="AP777" s="48" t="s">
        <v>422</v>
      </c>
      <c r="AQ777" s="48" t="s">
        <v>422</v>
      </c>
      <c r="AR777" s="48" t="s">
        <v>422</v>
      </c>
      <c r="AS777" s="48" t="s">
        <v>422</v>
      </c>
      <c r="AT777" s="48" t="s">
        <v>422</v>
      </c>
      <c r="AU777" s="48" t="s">
        <v>422</v>
      </c>
      <c r="AV777" s="52" t="s">
        <v>422</v>
      </c>
      <c r="AW777" s="52" t="s">
        <v>422</v>
      </c>
      <c r="AX777" s="48" t="s">
        <v>422</v>
      </c>
      <c r="AY777" s="48" t="s">
        <v>422</v>
      </c>
      <c r="AZ777" s="28" t="s">
        <v>422</v>
      </c>
    </row>
    <row r="778" ht="15.75" customHeight="1">
      <c r="A778" s="40">
        <v>698.0</v>
      </c>
      <c r="B778" s="28" t="s">
        <v>2634</v>
      </c>
      <c r="C778" s="41"/>
      <c r="D778" s="42">
        <f t="array" ref="D778">index(systems,match($A778,INDEX(systems,0,1),),3)</f>
        <v>19.15</v>
      </c>
      <c r="E778" s="42">
        <f t="array" ref="E778">index(systems,match($A778,INDEX(systems,0,1),),4)</f>
        <v>-452.551</v>
      </c>
      <c r="F778" s="43" t="str">
        <f>IFERROR(__xludf.DUMMYFUNCTION("let(row, match($B778&amp;if($C778&lt;&gt;"""","" [""&amp;$C778&amp;""]"",""""),index(nebulae,,2),0),join("","",iferror(round(index(nebulae,row,5)/2,3),1),iferror(round(index(nebulae,row,6)/2,3),1),0))"),"1,1,0")</f>
        <v>1,1,0</v>
      </c>
      <c r="G778" s="44" t="s">
        <v>2635</v>
      </c>
      <c r="H778" s="45">
        <f t="array" ref="H778">let(systemId,match(A778,index(systems,0,1),),refSystemId,match($H$1,index(systems,0,1),),x,index(systems,systemId,3),y,index(systems,systemId,4),refX,index(systems,refSystemId,3),refY,index(systems,refSystemId,4),round(sqrt((x-refX)^2+(y-refY)^2),3))</f>
        <v>452.956</v>
      </c>
      <c r="I778" s="46" t="s">
        <v>408</v>
      </c>
      <c r="J778" s="46" t="s">
        <v>408</v>
      </c>
      <c r="K778" s="46" t="s">
        <v>408</v>
      </c>
      <c r="L778" s="28" t="s">
        <v>408</v>
      </c>
      <c r="M778" s="28" t="s">
        <v>408</v>
      </c>
      <c r="N778" s="28" t="s">
        <v>408</v>
      </c>
      <c r="O778" s="41"/>
      <c r="P778" s="48" t="s">
        <v>418</v>
      </c>
      <c r="Q778" s="48" t="s">
        <v>418</v>
      </c>
      <c r="R778" s="48" t="s">
        <v>418</v>
      </c>
      <c r="S778" s="48" t="s">
        <v>418</v>
      </c>
      <c r="T778" s="48" t="s">
        <v>418</v>
      </c>
      <c r="U778" s="48" t="s">
        <v>418</v>
      </c>
      <c r="V778" s="48" t="s">
        <v>418</v>
      </c>
      <c r="W778" s="48" t="s">
        <v>418</v>
      </c>
      <c r="X778" s="48" t="s">
        <v>418</v>
      </c>
      <c r="Y778" s="48" t="s">
        <v>418</v>
      </c>
      <c r="Z778" s="48" t="s">
        <v>418</v>
      </c>
      <c r="AA778" s="48" t="s">
        <v>418</v>
      </c>
      <c r="AB778" s="48" t="s">
        <v>418</v>
      </c>
      <c r="AC778" s="48" t="s">
        <v>418</v>
      </c>
      <c r="AD778" s="48" t="s">
        <v>418</v>
      </c>
      <c r="AE778" s="48" t="s">
        <v>418</v>
      </c>
      <c r="AF778" s="48" t="s">
        <v>418</v>
      </c>
      <c r="AG778" s="48" t="s">
        <v>418</v>
      </c>
      <c r="AH778" s="48" t="s">
        <v>418</v>
      </c>
      <c r="AI778" s="48" t="s">
        <v>2482</v>
      </c>
      <c r="AJ778" s="48" t="s">
        <v>2482</v>
      </c>
      <c r="AK778" s="48" t="s">
        <v>2482</v>
      </c>
      <c r="AL778" s="48" t="s">
        <v>2482</v>
      </c>
      <c r="AM778" s="48" t="s">
        <v>2482</v>
      </c>
      <c r="AN778" s="48" t="s">
        <v>2482</v>
      </c>
      <c r="AO778" s="48" t="s">
        <v>576</v>
      </c>
      <c r="AP778" s="48" t="s">
        <v>576</v>
      </c>
      <c r="AQ778" s="48" t="s">
        <v>576</v>
      </c>
      <c r="AR778" s="48" t="s">
        <v>576</v>
      </c>
      <c r="AS778" s="48" t="s">
        <v>576</v>
      </c>
      <c r="AT778" s="48" t="s">
        <v>576</v>
      </c>
      <c r="AU778" s="48" t="s">
        <v>576</v>
      </c>
      <c r="AV778" s="48" t="s">
        <v>2636</v>
      </c>
      <c r="AW778" s="48" t="s">
        <v>2636</v>
      </c>
      <c r="AX778" s="48" t="s">
        <v>2636</v>
      </c>
      <c r="AY778" s="48" t="s">
        <v>2636</v>
      </c>
      <c r="AZ778" s="28" t="s">
        <v>2636</v>
      </c>
    </row>
    <row r="779" ht="15.75" customHeight="1">
      <c r="A779" s="40">
        <v>699.0</v>
      </c>
      <c r="B779" s="28" t="s">
        <v>2637</v>
      </c>
      <c r="C779" s="41"/>
      <c r="D779" s="42">
        <f t="array" ref="D779">index(systems,match($A779,INDEX(systems,0,1),),3)</f>
        <v>509.764</v>
      </c>
      <c r="E779" s="42">
        <f t="array" ref="E779">index(systems,match($A779,INDEX(systems,0,1),),4)</f>
        <v>226.297</v>
      </c>
      <c r="F779" s="43" t="str">
        <f>IFERROR(__xludf.DUMMYFUNCTION("let(row, match($B779&amp;if($C779&lt;&gt;"""","" [""&amp;$C779&amp;""]"",""""),index(nebulae,,2),0),join("","",iferror(round(index(nebulae,row,5)/2,3),1),iferror(round(index(nebulae,row,6)/2,3),1),0))"),"1,1,0")</f>
        <v>1,1,0</v>
      </c>
      <c r="G779" s="44" t="s">
        <v>2638</v>
      </c>
      <c r="H779" s="45">
        <f t="array" ref="H779">let(systemId,match(A779,index(systems,0,1),),refSystemId,match($H$1,index(systems,0,1),),x,index(systems,systemId,3),y,index(systems,systemId,4),refX,index(systems,refSystemId,3),refY,index(systems,refSystemId,4),round(sqrt((x-refX)^2+(y-refY)^2),3))</f>
        <v>557.736</v>
      </c>
      <c r="I779" s="28" t="s">
        <v>408</v>
      </c>
      <c r="J779" s="28" t="s">
        <v>408</v>
      </c>
      <c r="K779" s="28" t="s">
        <v>408</v>
      </c>
      <c r="L779" s="28" t="s">
        <v>408</v>
      </c>
      <c r="M779" s="28" t="s">
        <v>408</v>
      </c>
      <c r="N779" s="28" t="s">
        <v>408</v>
      </c>
      <c r="O779" s="41"/>
      <c r="P779" s="48" t="s">
        <v>1557</v>
      </c>
      <c r="Q779" s="48" t="s">
        <v>1557</v>
      </c>
      <c r="R779" s="48" t="s">
        <v>1557</v>
      </c>
      <c r="S779" s="48" t="s">
        <v>1557</v>
      </c>
      <c r="T779" s="48" t="s">
        <v>1557</v>
      </c>
      <c r="U779" s="48" t="s">
        <v>1557</v>
      </c>
      <c r="V779" s="48" t="s">
        <v>1557</v>
      </c>
      <c r="W779" s="48" t="s">
        <v>1557</v>
      </c>
      <c r="X779" s="48" t="s">
        <v>422</v>
      </c>
      <c r="Y779" s="48" t="s">
        <v>422</v>
      </c>
      <c r="Z779" s="48" t="s">
        <v>422</v>
      </c>
      <c r="AA779" s="48" t="s">
        <v>422</v>
      </c>
      <c r="AB779" s="48" t="s">
        <v>422</v>
      </c>
      <c r="AC779" s="48" t="s">
        <v>422</v>
      </c>
      <c r="AD779" s="48" t="s">
        <v>422</v>
      </c>
      <c r="AE779" s="48" t="s">
        <v>422</v>
      </c>
      <c r="AF779" s="48" t="s">
        <v>422</v>
      </c>
      <c r="AG779" s="48" t="s">
        <v>422</v>
      </c>
      <c r="AH779" s="48" t="s">
        <v>422</v>
      </c>
      <c r="AI779" s="48" t="s">
        <v>422</v>
      </c>
      <c r="AJ779" s="48" t="s">
        <v>422</v>
      </c>
      <c r="AK779" s="48" t="s">
        <v>422</v>
      </c>
      <c r="AL779" s="48" t="s">
        <v>422</v>
      </c>
      <c r="AM779" s="48" t="s">
        <v>422</v>
      </c>
      <c r="AN779" s="48" t="s">
        <v>422</v>
      </c>
      <c r="AO779" s="48" t="s">
        <v>422</v>
      </c>
      <c r="AP779" s="48" t="s">
        <v>422</v>
      </c>
      <c r="AQ779" s="48" t="s">
        <v>422</v>
      </c>
      <c r="AR779" s="48" t="s">
        <v>422</v>
      </c>
      <c r="AS779" s="48" t="s">
        <v>422</v>
      </c>
      <c r="AT779" s="52" t="s">
        <v>422</v>
      </c>
      <c r="AU779" s="52" t="s">
        <v>422</v>
      </c>
      <c r="AV779" s="48" t="s">
        <v>422</v>
      </c>
      <c r="AW779" s="48" t="s">
        <v>422</v>
      </c>
      <c r="AX779" s="48" t="s">
        <v>422</v>
      </c>
      <c r="AY779" s="48" t="s">
        <v>422</v>
      </c>
      <c r="AZ779" s="50" t="s">
        <v>1558</v>
      </c>
    </row>
    <row r="780" ht="15.75" customHeight="1">
      <c r="A780" s="40">
        <v>700.0</v>
      </c>
      <c r="B780" s="28" t="s">
        <v>2639</v>
      </c>
      <c r="C780" s="41"/>
      <c r="D780" s="42">
        <f t="array" ref="D780">index(systems,match($A780,INDEX(systems,0,1),),3)</f>
        <v>-36.193</v>
      </c>
      <c r="E780" s="42">
        <f t="array" ref="E780">index(systems,match($A780,INDEX(systems,0,1),),4)</f>
        <v>-15.302</v>
      </c>
      <c r="F780" s="43" t="str">
        <f>IFERROR(__xludf.DUMMYFUNCTION("let(row, match($B780&amp;if($C780&lt;&gt;"""","" [""&amp;$C780&amp;""]"",""""),index(nebulae,,2),0),join("","",iferror(round(index(nebulae,row,5)/2,3),1),iferror(round(index(nebulae,row,6)/2,3),1),0))"),"1,1,0")</f>
        <v>1,1,0</v>
      </c>
      <c r="G780" s="44" t="s">
        <v>2640</v>
      </c>
      <c r="H780" s="79">
        <f t="array" ref="H780">let(systemId,match(A780,index(systems,0,1),),refSystemId,match($H$1,index(systems,0,1),),x,index(systems,systemId,3),y,index(systems,systemId,4),refX,index(systems,refSystemId,3),refY,index(systems,refSystemId,4),round(sqrt((x-refX)^2+(y-refY)^2),3))</f>
        <v>39.295</v>
      </c>
      <c r="I780" s="46" t="s">
        <v>418</v>
      </c>
      <c r="J780" s="46" t="s">
        <v>508</v>
      </c>
      <c r="K780" s="46" t="s">
        <v>508</v>
      </c>
      <c r="L780" s="46" t="s">
        <v>508</v>
      </c>
      <c r="M780" s="46" t="s">
        <v>508</v>
      </c>
      <c r="N780" s="28" t="s">
        <v>639</v>
      </c>
      <c r="O780" s="48" t="s">
        <v>639</v>
      </c>
      <c r="P780" s="48" t="s">
        <v>639</v>
      </c>
      <c r="Q780" s="48" t="s">
        <v>639</v>
      </c>
      <c r="R780" s="48" t="s">
        <v>640</v>
      </c>
      <c r="S780" s="48" t="s">
        <v>639</v>
      </c>
      <c r="T780" s="28" t="s">
        <v>825</v>
      </c>
      <c r="U780" s="48" t="s">
        <v>560</v>
      </c>
      <c r="V780" s="48" t="s">
        <v>560</v>
      </c>
      <c r="W780" s="48" t="s">
        <v>560</v>
      </c>
      <c r="X780" s="48" t="s">
        <v>560</v>
      </c>
      <c r="Y780" s="48" t="s">
        <v>560</v>
      </c>
      <c r="Z780" s="48" t="s">
        <v>641</v>
      </c>
      <c r="AA780" s="48" t="s">
        <v>744</v>
      </c>
      <c r="AB780" s="48" t="s">
        <v>744</v>
      </c>
      <c r="AC780" s="48" t="s">
        <v>744</v>
      </c>
      <c r="AD780" s="48" t="s">
        <v>744</v>
      </c>
      <c r="AE780" s="48" t="s">
        <v>744</v>
      </c>
      <c r="AF780" s="48" t="s">
        <v>744</v>
      </c>
      <c r="AG780" s="48" t="s">
        <v>744</v>
      </c>
      <c r="AH780" s="48" t="s">
        <v>560</v>
      </c>
      <c r="AI780" s="48" t="s">
        <v>560</v>
      </c>
      <c r="AJ780" s="48" t="s">
        <v>560</v>
      </c>
      <c r="AK780" s="48" t="s">
        <v>560</v>
      </c>
      <c r="AL780" s="48" t="s">
        <v>560</v>
      </c>
      <c r="AM780" s="48" t="s">
        <v>560</v>
      </c>
      <c r="AN780" s="48" t="s">
        <v>560</v>
      </c>
      <c r="AO780" s="48" t="s">
        <v>560</v>
      </c>
      <c r="AP780" s="48" t="s">
        <v>560</v>
      </c>
      <c r="AQ780" s="48" t="s">
        <v>516</v>
      </c>
      <c r="AR780" s="48" t="s">
        <v>517</v>
      </c>
      <c r="AS780" s="48" t="s">
        <v>428</v>
      </c>
      <c r="AT780" s="48" t="s">
        <v>428</v>
      </c>
      <c r="AU780" s="48" t="s">
        <v>428</v>
      </c>
      <c r="AV780" s="48" t="s">
        <v>428</v>
      </c>
      <c r="AW780" s="48" t="s">
        <v>428</v>
      </c>
      <c r="AX780" s="48" t="s">
        <v>931</v>
      </c>
      <c r="AY780" s="48" t="s">
        <v>605</v>
      </c>
      <c r="AZ780" s="28" t="s">
        <v>605</v>
      </c>
    </row>
    <row r="781" ht="15.75" customHeight="1">
      <c r="A781" s="40">
        <v>701.0</v>
      </c>
      <c r="B781" s="28" t="s">
        <v>2641</v>
      </c>
      <c r="C781" s="41"/>
      <c r="D781" s="42">
        <f t="array" ref="D781">index(systems,match($A781,INDEX(systems,0,1),),3)</f>
        <v>-110.627</v>
      </c>
      <c r="E781" s="42">
        <f t="array" ref="E781">index(systems,match($A781,INDEX(systems,0,1),),4)</f>
        <v>333.924</v>
      </c>
      <c r="F781" s="43" t="str">
        <f>IFERROR(__xludf.DUMMYFUNCTION("let(row, match($B781&amp;if($C781&lt;&gt;"""","" [""&amp;$C781&amp;""]"",""""),index(nebulae,,2),0),join("","",iferror(round(index(nebulae,row,5)/2,3),1),iferror(round(index(nebulae,row,6)/2,3),1),0))"),"1,1,0")</f>
        <v>1,1,0</v>
      </c>
      <c r="G781" s="44" t="s">
        <v>2642</v>
      </c>
      <c r="H781" s="45">
        <f t="array" ref="H781">let(systemId,match(A781,index(systems,0,1),),refSystemId,match($H$1,index(systems,0,1),),x,index(systems,systemId,3),y,index(systems,systemId,4),refX,index(systems,refSystemId,3),refY,index(systems,refSystemId,4),round(sqrt((x-refX)^2+(y-refY)^2),3))</f>
        <v>351.772</v>
      </c>
      <c r="I781" s="28" t="s">
        <v>408</v>
      </c>
      <c r="J781" s="28" t="s">
        <v>408</v>
      </c>
      <c r="K781" s="28" t="s">
        <v>408</v>
      </c>
      <c r="L781" s="28" t="s">
        <v>408</v>
      </c>
      <c r="M781" s="48" t="s">
        <v>408</v>
      </c>
      <c r="N781" s="28" t="s">
        <v>408</v>
      </c>
      <c r="O781" s="41"/>
      <c r="P781" s="48" t="s">
        <v>902</v>
      </c>
      <c r="Q781" s="48" t="s">
        <v>902</v>
      </c>
      <c r="R781" s="48" t="s">
        <v>902</v>
      </c>
      <c r="S781" s="48" t="s">
        <v>902</v>
      </c>
      <c r="T781" s="48" t="s">
        <v>902</v>
      </c>
      <c r="U781" s="48" t="s">
        <v>902</v>
      </c>
      <c r="V781" s="48" t="s">
        <v>902</v>
      </c>
      <c r="W781" s="48" t="s">
        <v>902</v>
      </c>
      <c r="X781" s="48" t="s">
        <v>902</v>
      </c>
      <c r="Y781" s="48" t="s">
        <v>902</v>
      </c>
      <c r="Z781" s="48" t="s">
        <v>902</v>
      </c>
      <c r="AA781" s="48" t="s">
        <v>976</v>
      </c>
      <c r="AB781" s="48" t="s">
        <v>976</v>
      </c>
      <c r="AC781" s="48" t="s">
        <v>976</v>
      </c>
      <c r="AD781" s="48" t="s">
        <v>976</v>
      </c>
      <c r="AE781" s="48" t="s">
        <v>976</v>
      </c>
      <c r="AF781" s="48" t="s">
        <v>417</v>
      </c>
      <c r="AG781" s="48" t="s">
        <v>417</v>
      </c>
      <c r="AH781" s="48" t="s">
        <v>417</v>
      </c>
      <c r="AI781" s="48" t="s">
        <v>417</v>
      </c>
      <c r="AJ781" s="48" t="s">
        <v>417</v>
      </c>
      <c r="AK781" s="48" t="s">
        <v>417</v>
      </c>
      <c r="AL781" s="48" t="s">
        <v>417</v>
      </c>
      <c r="AM781" s="48" t="s">
        <v>417</v>
      </c>
      <c r="AN781" s="48" t="s">
        <v>417</v>
      </c>
      <c r="AO781" s="48" t="s">
        <v>417</v>
      </c>
      <c r="AP781" s="48" t="s">
        <v>417</v>
      </c>
      <c r="AQ781" s="48" t="s">
        <v>417</v>
      </c>
      <c r="AR781" s="48" t="s">
        <v>417</v>
      </c>
      <c r="AS781" s="48" t="s">
        <v>417</v>
      </c>
      <c r="AT781" s="48" t="s">
        <v>417</v>
      </c>
      <c r="AU781" s="48" t="s">
        <v>417</v>
      </c>
      <c r="AV781" s="52" t="s">
        <v>417</v>
      </c>
      <c r="AW781" s="52" t="s">
        <v>417</v>
      </c>
      <c r="AX781" s="52" t="s">
        <v>417</v>
      </c>
      <c r="AY781" s="52" t="s">
        <v>417</v>
      </c>
      <c r="AZ781" s="49" t="s">
        <v>418</v>
      </c>
    </row>
    <row r="782" ht="15.75" customHeight="1">
      <c r="A782" s="40">
        <v>702.0</v>
      </c>
      <c r="B782" s="28" t="s">
        <v>2643</v>
      </c>
      <c r="C782" s="41"/>
      <c r="D782" s="42">
        <f t="array" ref="D782">index(systems,match($A782,INDEX(systems,0,1),),3)</f>
        <v>-107.279</v>
      </c>
      <c r="E782" s="42">
        <f t="array" ref="E782">index(systems,match($A782,INDEX(systems,0,1),),4)</f>
        <v>283.248</v>
      </c>
      <c r="F782" s="43" t="str">
        <f>IFERROR(__xludf.DUMMYFUNCTION("let(row, match($B782&amp;if($C782&lt;&gt;"""","" [""&amp;$C782&amp;""]"",""""),index(nebulae,,2),0),join("","",iferror(round(index(nebulae,row,5)/2,3),1),iferror(round(index(nebulae,row,6)/2,3),1),0))"),"1,1,0")</f>
        <v>1,1,0</v>
      </c>
      <c r="G782" s="44" t="s">
        <v>2644</v>
      </c>
      <c r="H782" s="45">
        <f t="array" ref="H782">let(systemId,match(A782,index(systems,0,1),),refSystemId,match($H$1,index(systems,0,1),),x,index(systems,systemId,3),y,index(systems,systemId,4),refX,index(systems,refSystemId,3),refY,index(systems,refSystemId,4),round(sqrt((x-refX)^2+(y-refY)^2),3))</f>
        <v>302.883</v>
      </c>
      <c r="I782" s="46" t="s">
        <v>408</v>
      </c>
      <c r="J782" s="46" t="s">
        <v>408</v>
      </c>
      <c r="K782" s="46" t="s">
        <v>408</v>
      </c>
      <c r="L782" s="28" t="s">
        <v>408</v>
      </c>
      <c r="M782" s="48" t="s">
        <v>408</v>
      </c>
      <c r="N782" s="28" t="s">
        <v>408</v>
      </c>
      <c r="O782" s="41"/>
      <c r="P782" s="48" t="s">
        <v>409</v>
      </c>
      <c r="Q782" s="48" t="s">
        <v>409</v>
      </c>
      <c r="R782" s="48" t="s">
        <v>409</v>
      </c>
      <c r="S782" s="48" t="s">
        <v>409</v>
      </c>
      <c r="T782" s="48" t="s">
        <v>409</v>
      </c>
      <c r="U782" s="48" t="s">
        <v>409</v>
      </c>
      <c r="V782" s="48" t="s">
        <v>409</v>
      </c>
      <c r="W782" s="48" t="s">
        <v>409</v>
      </c>
      <c r="X782" s="48" t="s">
        <v>422</v>
      </c>
      <c r="Y782" s="48" t="s">
        <v>422</v>
      </c>
      <c r="Z782" s="48" t="s">
        <v>422</v>
      </c>
      <c r="AA782" s="48" t="s">
        <v>422</v>
      </c>
      <c r="AB782" s="48" t="s">
        <v>422</v>
      </c>
      <c r="AC782" s="48" t="s">
        <v>422</v>
      </c>
      <c r="AD782" s="48" t="s">
        <v>422</v>
      </c>
      <c r="AE782" s="48" t="s">
        <v>422</v>
      </c>
      <c r="AF782" s="48" t="s">
        <v>422</v>
      </c>
      <c r="AG782" s="48" t="s">
        <v>422</v>
      </c>
      <c r="AH782" s="48" t="s">
        <v>422</v>
      </c>
      <c r="AI782" s="48" t="s">
        <v>422</v>
      </c>
      <c r="AJ782" s="48" t="s">
        <v>422</v>
      </c>
      <c r="AK782" s="48" t="s">
        <v>422</v>
      </c>
      <c r="AL782" s="48" t="s">
        <v>422</v>
      </c>
      <c r="AM782" s="48" t="s">
        <v>422</v>
      </c>
      <c r="AN782" s="48" t="s">
        <v>422</v>
      </c>
      <c r="AO782" s="48" t="s">
        <v>422</v>
      </c>
      <c r="AP782" s="48" t="s">
        <v>422</v>
      </c>
      <c r="AQ782" s="48" t="s">
        <v>422</v>
      </c>
      <c r="AR782" s="48" t="s">
        <v>422</v>
      </c>
      <c r="AS782" s="48" t="s">
        <v>422</v>
      </c>
      <c r="AT782" s="48" t="s">
        <v>422</v>
      </c>
      <c r="AU782" s="48" t="s">
        <v>422</v>
      </c>
      <c r="AV782" s="48" t="s">
        <v>422</v>
      </c>
      <c r="AW782" s="48" t="s">
        <v>422</v>
      </c>
      <c r="AX782" s="48" t="s">
        <v>422</v>
      </c>
      <c r="AY782" s="48" t="s">
        <v>422</v>
      </c>
      <c r="AZ782" s="28" t="s">
        <v>422</v>
      </c>
    </row>
    <row r="783" ht="15.75" customHeight="1">
      <c r="A783" s="40">
        <v>703.0</v>
      </c>
      <c r="B783" s="28" t="s">
        <v>2645</v>
      </c>
      <c r="C783" s="41"/>
      <c r="D783" s="42">
        <f t="array" ref="D783">index(systems,match($A783,INDEX(systems,0,1),),3)</f>
        <v>257.715</v>
      </c>
      <c r="E783" s="42">
        <f t="array" ref="E783">index(systems,match($A783,INDEX(systems,0,1),),4)</f>
        <v>-21.763</v>
      </c>
      <c r="F783" s="43" t="str">
        <f>IFERROR(__xludf.DUMMYFUNCTION("let(row, match($B783&amp;if($C783&lt;&gt;"""","" [""&amp;$C783&amp;""]"",""""),index(nebulae,,2),0),join("","",iferror(round(index(nebulae,row,5)/2,3),1),iferror(round(index(nebulae,row,6)/2,3),1),0))"),"1,1,0")</f>
        <v>1,1,0</v>
      </c>
      <c r="G783" s="44" t="s">
        <v>2646</v>
      </c>
      <c r="H783" s="45">
        <f t="array" ref="H783">let(systemId,match(A783,index(systems,0,1),),refSystemId,match($H$1,index(systems,0,1),),x,index(systems,systemId,3),y,index(systems,systemId,4),refX,index(systems,refSystemId,3),refY,index(systems,refSystemId,4),round(sqrt((x-refX)^2+(y-refY)^2),3))</f>
        <v>258.632</v>
      </c>
      <c r="I783" s="41"/>
      <c r="J783" s="28" t="s">
        <v>418</v>
      </c>
      <c r="K783" s="41"/>
      <c r="L783" s="41"/>
      <c r="M783" s="41"/>
      <c r="N783" s="28" t="s">
        <v>1574</v>
      </c>
      <c r="O783" s="48" t="s">
        <v>1574</v>
      </c>
      <c r="P783" s="48" t="s">
        <v>1574</v>
      </c>
      <c r="Q783" s="48" t="s">
        <v>1574</v>
      </c>
      <c r="R783" s="48" t="s">
        <v>1574</v>
      </c>
      <c r="S783" s="48" t="s">
        <v>1574</v>
      </c>
      <c r="T783" s="48" t="s">
        <v>1574</v>
      </c>
      <c r="U783" s="48" t="s">
        <v>1574</v>
      </c>
      <c r="V783" s="48" t="s">
        <v>1574</v>
      </c>
      <c r="W783" s="48" t="s">
        <v>1574</v>
      </c>
      <c r="X783" s="48" t="s">
        <v>1574</v>
      </c>
      <c r="Y783" s="48" t="s">
        <v>1575</v>
      </c>
      <c r="Z783" s="48" t="s">
        <v>1575</v>
      </c>
      <c r="AA783" s="48" t="s">
        <v>1576</v>
      </c>
      <c r="AB783" s="48" t="s">
        <v>1576</v>
      </c>
      <c r="AC783" s="48" t="s">
        <v>1576</v>
      </c>
      <c r="AD783" s="48" t="s">
        <v>1576</v>
      </c>
      <c r="AE783" s="48" t="s">
        <v>1576</v>
      </c>
      <c r="AF783" s="48" t="s">
        <v>1576</v>
      </c>
      <c r="AG783" s="48" t="s">
        <v>1576</v>
      </c>
      <c r="AH783" s="48" t="s">
        <v>1576</v>
      </c>
      <c r="AI783" s="48" t="s">
        <v>1576</v>
      </c>
      <c r="AJ783" s="48" t="s">
        <v>1576</v>
      </c>
      <c r="AK783" s="48" t="s">
        <v>1576</v>
      </c>
      <c r="AL783" s="48" t="s">
        <v>1576</v>
      </c>
      <c r="AM783" s="48" t="s">
        <v>1576</v>
      </c>
      <c r="AN783" s="48" t="s">
        <v>1576</v>
      </c>
      <c r="AO783" s="48" t="s">
        <v>1575</v>
      </c>
      <c r="AP783" s="48" t="s">
        <v>1575</v>
      </c>
      <c r="AQ783" s="48" t="s">
        <v>1575</v>
      </c>
      <c r="AR783" s="48" t="s">
        <v>1575</v>
      </c>
      <c r="AS783" s="48" t="s">
        <v>1575</v>
      </c>
      <c r="AT783" s="48" t="s">
        <v>1575</v>
      </c>
      <c r="AU783" s="48" t="s">
        <v>1575</v>
      </c>
      <c r="AV783" s="48" t="s">
        <v>1575</v>
      </c>
      <c r="AW783" s="48" t="s">
        <v>1575</v>
      </c>
      <c r="AX783" s="48" t="s">
        <v>1575</v>
      </c>
      <c r="AY783" s="48" t="s">
        <v>1575</v>
      </c>
      <c r="AZ783" s="28" t="s">
        <v>1575</v>
      </c>
    </row>
    <row r="784" ht="15.75" customHeight="1">
      <c r="A784" s="40">
        <v>704.0</v>
      </c>
      <c r="B784" s="28" t="s">
        <v>2647</v>
      </c>
      <c r="C784" s="41"/>
      <c r="D784" s="42">
        <f t="array" ref="D784">index(systems,match($A784,INDEX(systems,0,1),),3)</f>
        <v>137.384</v>
      </c>
      <c r="E784" s="42">
        <f t="array" ref="E784">index(systems,match($A784,INDEX(systems,0,1),),4)</f>
        <v>-279.604</v>
      </c>
      <c r="F784" s="43" t="str">
        <f>IFERROR(__xludf.DUMMYFUNCTION("let(row, match($B784&amp;if($C784&lt;&gt;"""","" [""&amp;$C784&amp;""]"",""""),index(nebulae,,2),0),join("","",iferror(round(index(nebulae,row,5)/2,3),1),iferror(round(index(nebulae,row,6)/2,3),1),0))"),"1,1,0")</f>
        <v>1,1,0</v>
      </c>
      <c r="G784" s="44" t="s">
        <v>2648</v>
      </c>
      <c r="H784" s="45">
        <f t="array" ref="H784">let(systemId,match(A784,index(systems,0,1),),refSystemId,match($H$1,index(systems,0,1),),x,index(systems,systemId,3),y,index(systems,systemId,4),refX,index(systems,refSystemId,3),refY,index(systems,refSystemId,4),round(sqrt((x-refX)^2+(y-refY)^2),3))</f>
        <v>311.533</v>
      </c>
      <c r="I784" s="46" t="s">
        <v>408</v>
      </c>
      <c r="J784" s="46" t="s">
        <v>408</v>
      </c>
      <c r="K784" s="47" t="s">
        <v>408</v>
      </c>
      <c r="L784" s="47" t="s">
        <v>408</v>
      </c>
      <c r="M784" s="46" t="s">
        <v>408</v>
      </c>
      <c r="N784" s="28" t="s">
        <v>408</v>
      </c>
      <c r="O784" s="41"/>
      <c r="P784" s="48" t="s">
        <v>490</v>
      </c>
      <c r="Q784" s="48" t="s">
        <v>490</v>
      </c>
      <c r="R784" s="48" t="s">
        <v>490</v>
      </c>
      <c r="S784" s="48" t="s">
        <v>490</v>
      </c>
      <c r="T784" s="48" t="s">
        <v>490</v>
      </c>
      <c r="U784" s="48" t="s">
        <v>490</v>
      </c>
      <c r="V784" s="48" t="s">
        <v>490</v>
      </c>
      <c r="W784" s="48" t="s">
        <v>490</v>
      </c>
      <c r="X784" s="48" t="s">
        <v>1709</v>
      </c>
      <c r="Y784" s="48" t="s">
        <v>422</v>
      </c>
      <c r="Z784" s="48" t="s">
        <v>422</v>
      </c>
      <c r="AA784" s="48" t="s">
        <v>422</v>
      </c>
      <c r="AB784" s="48" t="s">
        <v>422</v>
      </c>
      <c r="AC784" s="48" t="s">
        <v>422</v>
      </c>
      <c r="AD784" s="48" t="s">
        <v>422</v>
      </c>
      <c r="AE784" s="48" t="s">
        <v>422</v>
      </c>
      <c r="AF784" s="48" t="s">
        <v>422</v>
      </c>
      <c r="AG784" s="48" t="s">
        <v>422</v>
      </c>
      <c r="AH784" s="48" t="s">
        <v>422</v>
      </c>
      <c r="AI784" s="48" t="s">
        <v>422</v>
      </c>
      <c r="AJ784" s="48" t="s">
        <v>422</v>
      </c>
      <c r="AK784" s="48" t="s">
        <v>422</v>
      </c>
      <c r="AL784" s="48" t="s">
        <v>422</v>
      </c>
      <c r="AM784" s="48" t="s">
        <v>422</v>
      </c>
      <c r="AN784" s="48" t="s">
        <v>422</v>
      </c>
      <c r="AO784" s="48" t="s">
        <v>422</v>
      </c>
      <c r="AP784" s="48" t="s">
        <v>422</v>
      </c>
      <c r="AQ784" s="48" t="s">
        <v>422</v>
      </c>
      <c r="AR784" s="48" t="s">
        <v>422</v>
      </c>
      <c r="AS784" s="48" t="s">
        <v>422</v>
      </c>
      <c r="AT784" s="48" t="s">
        <v>422</v>
      </c>
      <c r="AU784" s="48" t="s">
        <v>422</v>
      </c>
      <c r="AV784" s="48" t="s">
        <v>422</v>
      </c>
      <c r="AW784" s="48" t="s">
        <v>422</v>
      </c>
      <c r="AX784" s="48" t="s">
        <v>422</v>
      </c>
      <c r="AY784" s="48" t="s">
        <v>422</v>
      </c>
      <c r="AZ784" s="28" t="s">
        <v>422</v>
      </c>
    </row>
    <row r="785" ht="15.75" customHeight="1">
      <c r="A785" s="40">
        <v>716.0</v>
      </c>
      <c r="B785" s="28" t="s">
        <v>2649</v>
      </c>
      <c r="C785" s="41"/>
      <c r="D785" s="42">
        <f t="array" ref="D785">index(systems,match($A785,INDEX(systems,0,1),),3)</f>
        <v>-9.65</v>
      </c>
      <c r="E785" s="42">
        <f t="array" ref="E785">index(systems,match($A785,INDEX(systems,0,1),),4)</f>
        <v>-297.47</v>
      </c>
      <c r="F785" s="43" t="str">
        <f>IFERROR(__xludf.DUMMYFUNCTION("let(row, match($B785&amp;if($C785&lt;&gt;"""","" [""&amp;$C785&amp;""]"",""""),index(nebulae,,2),0),join("","",iferror(round(index(nebulae,row,5)/2,3),1),iferror(round(index(nebulae,row,6)/2,3),1),0))"),"1,1,0")</f>
        <v>1,1,0</v>
      </c>
      <c r="G785" s="44" t="s">
        <v>2650</v>
      </c>
      <c r="H785" s="45">
        <f t="array" ref="H785">let(systemId,match(A785,index(systems,0,1),),refSystemId,match($H$1,index(systems,0,1),),x,index(systems,systemId,3),y,index(systems,systemId,4),refX,index(systems,refSystemId,3),refY,index(systems,refSystemId,4),round(sqrt((x-refX)^2+(y-refY)^2),3))</f>
        <v>297.626</v>
      </c>
      <c r="I785" s="46" t="s">
        <v>408</v>
      </c>
      <c r="J785" s="48" t="s">
        <v>408</v>
      </c>
      <c r="K785" s="48" t="s">
        <v>408</v>
      </c>
      <c r="L785" s="48" t="s">
        <v>408</v>
      </c>
      <c r="M785" s="28" t="s">
        <v>408</v>
      </c>
      <c r="N785" s="28" t="s">
        <v>408</v>
      </c>
      <c r="O785" s="41"/>
      <c r="P785" s="48" t="s">
        <v>967</v>
      </c>
      <c r="Q785" s="48" t="s">
        <v>967</v>
      </c>
      <c r="R785" s="48" t="s">
        <v>967</v>
      </c>
      <c r="S785" s="48" t="s">
        <v>967</v>
      </c>
      <c r="T785" s="48" t="s">
        <v>967</v>
      </c>
      <c r="U785" s="48" t="s">
        <v>967</v>
      </c>
      <c r="V785" s="48" t="s">
        <v>967</v>
      </c>
      <c r="W785" s="48" t="s">
        <v>967</v>
      </c>
      <c r="X785" s="48" t="s">
        <v>967</v>
      </c>
      <c r="Y785" s="48" t="s">
        <v>422</v>
      </c>
      <c r="Z785" s="48" t="s">
        <v>422</v>
      </c>
      <c r="AA785" s="48" t="s">
        <v>422</v>
      </c>
      <c r="AB785" s="48" t="s">
        <v>422</v>
      </c>
      <c r="AC785" s="48" t="s">
        <v>422</v>
      </c>
      <c r="AD785" s="48" t="s">
        <v>422</v>
      </c>
      <c r="AE785" s="48" t="s">
        <v>422</v>
      </c>
      <c r="AF785" s="48" t="s">
        <v>422</v>
      </c>
      <c r="AG785" s="48" t="s">
        <v>422</v>
      </c>
      <c r="AH785" s="48" t="s">
        <v>422</v>
      </c>
      <c r="AI785" s="48" t="s">
        <v>422</v>
      </c>
      <c r="AJ785" s="48" t="s">
        <v>422</v>
      </c>
      <c r="AK785" s="48" t="s">
        <v>422</v>
      </c>
      <c r="AL785" s="48" t="s">
        <v>422</v>
      </c>
      <c r="AM785" s="48" t="s">
        <v>422</v>
      </c>
      <c r="AN785" s="48" t="s">
        <v>422</v>
      </c>
      <c r="AO785" s="48" t="s">
        <v>422</v>
      </c>
      <c r="AP785" s="48" t="s">
        <v>422</v>
      </c>
      <c r="AQ785" s="48" t="s">
        <v>422</v>
      </c>
      <c r="AR785" s="48" t="s">
        <v>422</v>
      </c>
      <c r="AS785" s="48" t="s">
        <v>422</v>
      </c>
      <c r="AT785" s="48" t="s">
        <v>422</v>
      </c>
      <c r="AU785" s="48" t="s">
        <v>422</v>
      </c>
      <c r="AV785" s="48" t="s">
        <v>422</v>
      </c>
      <c r="AW785" s="48" t="s">
        <v>422</v>
      </c>
      <c r="AX785" s="48" t="s">
        <v>422</v>
      </c>
      <c r="AY785" s="48" t="s">
        <v>422</v>
      </c>
      <c r="AZ785" s="51" t="s">
        <v>422</v>
      </c>
    </row>
    <row r="786" ht="15.75" customHeight="1">
      <c r="A786" s="40">
        <v>705.0</v>
      </c>
      <c r="B786" s="28" t="s">
        <v>2651</v>
      </c>
      <c r="C786" s="41"/>
      <c r="D786" s="42">
        <f t="array" ref="D786">index(systems,match($A786,INDEX(systems,0,1),),3)</f>
        <v>-314.895</v>
      </c>
      <c r="E786" s="42">
        <f t="array" ref="E786">index(systems,match($A786,INDEX(systems,0,1),),4)</f>
        <v>-99.56</v>
      </c>
      <c r="F786" s="43" t="str">
        <f>IFERROR(__xludf.DUMMYFUNCTION("let(row, match($B786&amp;if($C786&lt;&gt;"""","" [""&amp;$C786&amp;""]"",""""),index(nebulae,,2),0),join("","",iferror(round(index(nebulae,row,5)/2,3),1),iferror(round(index(nebulae,row,6)/2,3),1),0))"),"1,1,0")</f>
        <v>1,1,0</v>
      </c>
      <c r="G786" s="44" t="s">
        <v>2652</v>
      </c>
      <c r="H786" s="45">
        <f t="array" ref="H786">let(systemId,match(A786,index(systems,0,1),),refSystemId,match($H$1,index(systems,0,1),),x,index(systems,systemId,3),y,index(systems,systemId,4),refX,index(systems,refSystemId,3),refY,index(systems,refSystemId,4),round(sqrt((x-refX)^2+(y-refY)^2),3))</f>
        <v>330.259</v>
      </c>
      <c r="I786" s="53"/>
      <c r="J786" s="53"/>
      <c r="K786" s="53"/>
      <c r="L786" s="53"/>
      <c r="M786" s="53"/>
      <c r="N786" s="28" t="s">
        <v>560</v>
      </c>
      <c r="O786" s="48" t="s">
        <v>560</v>
      </c>
      <c r="P786" s="48" t="s">
        <v>560</v>
      </c>
      <c r="Q786" s="48" t="s">
        <v>560</v>
      </c>
      <c r="R786" s="48" t="s">
        <v>560</v>
      </c>
      <c r="S786" s="48" t="s">
        <v>560</v>
      </c>
      <c r="T786" s="48" t="s">
        <v>560</v>
      </c>
      <c r="U786" s="48" t="s">
        <v>560</v>
      </c>
      <c r="V786" s="48" t="s">
        <v>560</v>
      </c>
      <c r="W786" s="48" t="s">
        <v>560</v>
      </c>
      <c r="X786" s="48" t="s">
        <v>560</v>
      </c>
      <c r="Y786" s="48" t="s">
        <v>560</v>
      </c>
      <c r="Z786" s="48" t="s">
        <v>560</v>
      </c>
      <c r="AA786" s="48" t="s">
        <v>560</v>
      </c>
      <c r="AB786" s="48" t="s">
        <v>560</v>
      </c>
      <c r="AC786" s="48" t="s">
        <v>560</v>
      </c>
      <c r="AD786" s="48" t="s">
        <v>560</v>
      </c>
      <c r="AE786" s="48" t="s">
        <v>560</v>
      </c>
      <c r="AF786" s="48" t="s">
        <v>560</v>
      </c>
      <c r="AG786" s="48" t="s">
        <v>560</v>
      </c>
      <c r="AH786" s="48" t="s">
        <v>560</v>
      </c>
      <c r="AI786" s="48" t="s">
        <v>560</v>
      </c>
      <c r="AJ786" s="48" t="s">
        <v>560</v>
      </c>
      <c r="AK786" s="48" t="s">
        <v>560</v>
      </c>
      <c r="AL786" s="48" t="s">
        <v>560</v>
      </c>
      <c r="AM786" s="48" t="s">
        <v>560</v>
      </c>
      <c r="AN786" s="48" t="s">
        <v>560</v>
      </c>
      <c r="AO786" s="48" t="s">
        <v>560</v>
      </c>
      <c r="AP786" s="48" t="s">
        <v>560</v>
      </c>
      <c r="AQ786" s="48" t="s">
        <v>560</v>
      </c>
      <c r="AR786" s="48" t="s">
        <v>879</v>
      </c>
      <c r="AS786" s="48" t="s">
        <v>422</v>
      </c>
      <c r="AT786" s="48" t="s">
        <v>422</v>
      </c>
      <c r="AU786" s="48" t="s">
        <v>422</v>
      </c>
      <c r="AV786" s="48" t="s">
        <v>422</v>
      </c>
      <c r="AW786" s="48" t="s">
        <v>422</v>
      </c>
      <c r="AX786" s="48" t="s">
        <v>422</v>
      </c>
      <c r="AY786" s="48" t="s">
        <v>422</v>
      </c>
      <c r="AZ786" s="51" t="s">
        <v>422</v>
      </c>
    </row>
    <row r="787" ht="15.75" customHeight="1">
      <c r="A787" s="40">
        <v>706.0</v>
      </c>
      <c r="B787" s="28" t="s">
        <v>2653</v>
      </c>
      <c r="C787" s="41"/>
      <c r="D787" s="42">
        <f t="array" ref="D787">index(systems,match($A787,INDEX(systems,0,1),),3)</f>
        <v>-171.376</v>
      </c>
      <c r="E787" s="42">
        <f t="array" ref="E787">index(systems,match($A787,INDEX(systems,0,1),),4)</f>
        <v>-256.954</v>
      </c>
      <c r="F787" s="43" t="str">
        <f>IFERROR(__xludf.DUMMYFUNCTION("let(row, match($B787&amp;if($C787&lt;&gt;"""","" [""&amp;$C787&amp;""]"",""""),index(nebulae,,2),0),join("","",iferror(round(index(nebulae,row,5)/2,3),1),iferror(round(index(nebulae,row,6)/2,3),1),0))"),"1,1,0")</f>
        <v>1,1,0</v>
      </c>
      <c r="G787" s="44" t="s">
        <v>2654</v>
      </c>
      <c r="H787" s="45">
        <f t="array" ref="H787">let(systemId,match(A787,index(systems,0,1),),refSystemId,match($H$1,index(systems,0,1),),x,index(systems,systemId,3),y,index(systems,systemId,4),refX,index(systems,refSystemId,3),refY,index(systems,refSystemId,4),round(sqrt((x-refX)^2+(y-refY)^2),3))</f>
        <v>308.861</v>
      </c>
      <c r="I787" s="46" t="s">
        <v>418</v>
      </c>
      <c r="J787" s="53"/>
      <c r="K787" s="53"/>
      <c r="L787" s="53"/>
      <c r="M787" s="46" t="s">
        <v>560</v>
      </c>
      <c r="N787" s="28" t="s">
        <v>558</v>
      </c>
      <c r="O787" s="48" t="s">
        <v>558</v>
      </c>
      <c r="P787" s="48" t="s">
        <v>2433</v>
      </c>
      <c r="Q787" s="48" t="s">
        <v>2433</v>
      </c>
      <c r="R787" s="48" t="s">
        <v>2433</v>
      </c>
      <c r="S787" s="48" t="s">
        <v>2433</v>
      </c>
      <c r="T787" s="48" t="s">
        <v>2433</v>
      </c>
      <c r="U787" s="48" t="s">
        <v>2433</v>
      </c>
      <c r="V787" s="48" t="s">
        <v>2433</v>
      </c>
      <c r="W787" s="48" t="s">
        <v>2433</v>
      </c>
      <c r="X787" s="52" t="s">
        <v>2433</v>
      </c>
      <c r="Y787" s="52" t="s">
        <v>2433</v>
      </c>
      <c r="Z787" s="52" t="s">
        <v>2433</v>
      </c>
      <c r="AA787" s="52" t="s">
        <v>2433</v>
      </c>
      <c r="AB787" s="52" t="s">
        <v>2433</v>
      </c>
      <c r="AC787" s="52" t="s">
        <v>2433</v>
      </c>
      <c r="AD787" s="52" t="s">
        <v>2433</v>
      </c>
      <c r="AE787" s="52" t="s">
        <v>2433</v>
      </c>
      <c r="AF787" s="52" t="s">
        <v>2433</v>
      </c>
      <c r="AG787" s="52" t="s">
        <v>2433</v>
      </c>
      <c r="AH787" s="52" t="s">
        <v>2433</v>
      </c>
      <c r="AI787" s="52" t="s">
        <v>2433</v>
      </c>
      <c r="AJ787" s="52" t="s">
        <v>2433</v>
      </c>
      <c r="AK787" s="52" t="s">
        <v>2433</v>
      </c>
      <c r="AL787" s="52" t="s">
        <v>2433</v>
      </c>
      <c r="AM787" s="52" t="s">
        <v>2433</v>
      </c>
      <c r="AN787" s="52" t="s">
        <v>2433</v>
      </c>
      <c r="AO787" s="52" t="s">
        <v>2433</v>
      </c>
      <c r="AP787" s="52" t="s">
        <v>2433</v>
      </c>
      <c r="AQ787" s="52" t="s">
        <v>2433</v>
      </c>
      <c r="AR787" s="52" t="s">
        <v>2433</v>
      </c>
      <c r="AS787" s="52" t="s">
        <v>2655</v>
      </c>
      <c r="AT787" s="52" t="s">
        <v>2655</v>
      </c>
      <c r="AU787" s="52" t="s">
        <v>2655</v>
      </c>
      <c r="AV787" s="48" t="s">
        <v>677</v>
      </c>
      <c r="AW787" s="48" t="s">
        <v>677</v>
      </c>
      <c r="AX787" s="48" t="s">
        <v>677</v>
      </c>
      <c r="AY787" s="48" t="s">
        <v>1086</v>
      </c>
      <c r="AZ787" s="51" t="s">
        <v>1086</v>
      </c>
    </row>
    <row r="788" ht="15.75" customHeight="1">
      <c r="A788" s="40">
        <v>707.0</v>
      </c>
      <c r="B788" s="28" t="s">
        <v>2656</v>
      </c>
      <c r="C788" s="41"/>
      <c r="D788" s="42">
        <f t="array" ref="D788">index(systems,match($A788,INDEX(systems,0,1),),3)</f>
        <v>475.359</v>
      </c>
      <c r="E788" s="42">
        <f t="array" ref="E788">index(systems,match($A788,INDEX(systems,0,1),),4)</f>
        <v>67.163</v>
      </c>
      <c r="F788" s="43" t="str">
        <f>IFERROR(__xludf.DUMMYFUNCTION("let(row, match($B788&amp;if($C788&lt;&gt;"""","" [""&amp;$C788&amp;""]"",""""),index(nebulae,,2),0),join("","",iferror(round(index(nebulae,row,5)/2,3),1),iferror(round(index(nebulae,row,6)/2,3),1),0))"),"1,1,0")</f>
        <v>1,1,0</v>
      </c>
      <c r="G788" s="44" t="s">
        <v>2657</v>
      </c>
      <c r="H788" s="45">
        <f t="array" ref="H788">let(systemId,match(A788,index(systems,0,1),),refSystemId,match($H$1,index(systems,0,1),),x,index(systems,systemId,3),y,index(systems,systemId,4),refX,index(systems,refSystemId,3),refY,index(systems,refSystemId,4),round(sqrt((x-refX)^2+(y-refY)^2),3))</f>
        <v>480.08</v>
      </c>
      <c r="I788" s="54"/>
      <c r="J788" s="54"/>
      <c r="K788" s="54"/>
      <c r="L788" s="54"/>
      <c r="M788" s="54"/>
      <c r="N788" s="49" t="s">
        <v>552</v>
      </c>
      <c r="O788" s="52" t="s">
        <v>620</v>
      </c>
      <c r="P788" s="48" t="s">
        <v>620</v>
      </c>
      <c r="Q788" s="48" t="s">
        <v>620</v>
      </c>
      <c r="R788" s="48" t="s">
        <v>620</v>
      </c>
      <c r="S788" s="48" t="s">
        <v>620</v>
      </c>
      <c r="T788" s="48" t="s">
        <v>620</v>
      </c>
      <c r="U788" s="48" t="s">
        <v>620</v>
      </c>
      <c r="V788" s="48" t="s">
        <v>620</v>
      </c>
      <c r="W788" s="48" t="s">
        <v>620</v>
      </c>
      <c r="X788" s="48" t="s">
        <v>620</v>
      </c>
      <c r="Y788" s="48" t="s">
        <v>1070</v>
      </c>
      <c r="Z788" s="48" t="s">
        <v>1070</v>
      </c>
      <c r="AA788" s="48" t="s">
        <v>1071</v>
      </c>
      <c r="AB788" s="48" t="s">
        <v>1071</v>
      </c>
      <c r="AC788" s="48" t="s">
        <v>1071</v>
      </c>
      <c r="AD788" s="48" t="s">
        <v>1071</v>
      </c>
      <c r="AE788" s="48" t="s">
        <v>1071</v>
      </c>
      <c r="AF788" s="48" t="s">
        <v>1071</v>
      </c>
      <c r="AG788" s="48" t="s">
        <v>1071</v>
      </c>
      <c r="AH788" s="48" t="s">
        <v>1071</v>
      </c>
      <c r="AI788" s="48" t="s">
        <v>1071</v>
      </c>
      <c r="AJ788" s="48" t="s">
        <v>1071</v>
      </c>
      <c r="AK788" s="48" t="s">
        <v>1071</v>
      </c>
      <c r="AL788" s="48" t="s">
        <v>1071</v>
      </c>
      <c r="AM788" s="48" t="s">
        <v>1071</v>
      </c>
      <c r="AN788" s="48" t="s">
        <v>1071</v>
      </c>
      <c r="AO788" s="48" t="s">
        <v>1070</v>
      </c>
      <c r="AP788" s="48" t="s">
        <v>1070</v>
      </c>
      <c r="AQ788" s="48" t="s">
        <v>1070</v>
      </c>
      <c r="AR788" s="48" t="s">
        <v>1070</v>
      </c>
      <c r="AS788" s="48" t="s">
        <v>1070</v>
      </c>
      <c r="AT788" s="48" t="s">
        <v>1070</v>
      </c>
      <c r="AU788" s="48" t="s">
        <v>1070</v>
      </c>
      <c r="AV788" s="48" t="s">
        <v>622</v>
      </c>
      <c r="AW788" s="48" t="s">
        <v>624</v>
      </c>
      <c r="AX788" s="48" t="s">
        <v>777</v>
      </c>
      <c r="AY788" s="48" t="s">
        <v>777</v>
      </c>
      <c r="AZ788" s="28" t="s">
        <v>777</v>
      </c>
    </row>
    <row r="789" ht="15.75" customHeight="1">
      <c r="A789" s="40">
        <v>708.0</v>
      </c>
      <c r="B789" s="28" t="s">
        <v>2658</v>
      </c>
      <c r="C789" s="41"/>
      <c r="D789" s="42">
        <f t="array" ref="D789">index(systems,match($A789,INDEX(systems,0,1),),3)</f>
        <v>342.136</v>
      </c>
      <c r="E789" s="42">
        <f t="array" ref="E789">index(systems,match($A789,INDEX(systems,0,1),),4)</f>
        <v>-373.166</v>
      </c>
      <c r="F789" s="43" t="str">
        <f>IFERROR(__xludf.DUMMYFUNCTION("let(row, match($B789&amp;if($C789&lt;&gt;"""","" [""&amp;$C789&amp;""]"",""""),index(nebulae,,2),0),join("","",iferror(round(index(nebulae,row,5)/2,3),1),iferror(round(index(nebulae,row,6)/2,3),1),0))"),"1,1,0")</f>
        <v>1,1,0</v>
      </c>
      <c r="G789" s="44" t="s">
        <v>2659</v>
      </c>
      <c r="H789" s="45">
        <f t="array" ref="H789">let(systemId,match(A789,index(systems,0,1),),refSystemId,match($H$1,index(systems,0,1),),x,index(systems,systemId,3),y,index(systems,systemId,4),refX,index(systems,refSystemId,3),refY,index(systems,refSystemId,4),round(sqrt((x-refX)^2+(y-refY)^2),3))</f>
        <v>506.271</v>
      </c>
      <c r="I789" s="28" t="s">
        <v>408</v>
      </c>
      <c r="J789" s="28" t="s">
        <v>408</v>
      </c>
      <c r="K789" s="28" t="s">
        <v>408</v>
      </c>
      <c r="L789" s="28" t="s">
        <v>408</v>
      </c>
      <c r="M789" s="28" t="s">
        <v>408</v>
      </c>
      <c r="N789" s="51" t="s">
        <v>408</v>
      </c>
      <c r="O789" s="41"/>
      <c r="P789" s="48" t="s">
        <v>954</v>
      </c>
      <c r="Q789" s="48" t="s">
        <v>954</v>
      </c>
      <c r="R789" s="48" t="s">
        <v>954</v>
      </c>
      <c r="S789" s="48" t="s">
        <v>954</v>
      </c>
      <c r="T789" s="48" t="s">
        <v>954</v>
      </c>
      <c r="U789" s="48" t="s">
        <v>954</v>
      </c>
      <c r="V789" s="48" t="s">
        <v>954</v>
      </c>
      <c r="W789" s="48" t="s">
        <v>954</v>
      </c>
      <c r="X789" s="48" t="s">
        <v>954</v>
      </c>
      <c r="Y789" s="48" t="s">
        <v>954</v>
      </c>
      <c r="Z789" s="48" t="s">
        <v>954</v>
      </c>
      <c r="AA789" s="48" t="s">
        <v>954</v>
      </c>
      <c r="AB789" s="48" t="s">
        <v>954</v>
      </c>
      <c r="AC789" s="48" t="s">
        <v>954</v>
      </c>
      <c r="AD789" s="48" t="s">
        <v>954</v>
      </c>
      <c r="AE789" s="48" t="s">
        <v>954</v>
      </c>
      <c r="AF789" s="48" t="s">
        <v>954</v>
      </c>
      <c r="AG789" s="48" t="s">
        <v>954</v>
      </c>
      <c r="AH789" s="48" t="s">
        <v>954</v>
      </c>
      <c r="AI789" s="48" t="s">
        <v>954</v>
      </c>
      <c r="AJ789" s="48" t="s">
        <v>954</v>
      </c>
      <c r="AK789" s="48" t="s">
        <v>954</v>
      </c>
      <c r="AL789" s="48" t="s">
        <v>954</v>
      </c>
      <c r="AM789" s="48" t="s">
        <v>954</v>
      </c>
      <c r="AN789" s="48" t="s">
        <v>954</v>
      </c>
      <c r="AO789" s="48" t="s">
        <v>954</v>
      </c>
      <c r="AP789" s="48" t="s">
        <v>954</v>
      </c>
      <c r="AQ789" s="48" t="s">
        <v>953</v>
      </c>
      <c r="AR789" s="48" t="s">
        <v>953</v>
      </c>
      <c r="AS789" s="48" t="s">
        <v>953</v>
      </c>
      <c r="AT789" s="48" t="s">
        <v>953</v>
      </c>
      <c r="AU789" s="48" t="s">
        <v>953</v>
      </c>
      <c r="AV789" s="48" t="s">
        <v>418</v>
      </c>
      <c r="AW789" s="48" t="s">
        <v>418</v>
      </c>
      <c r="AX789" s="48" t="s">
        <v>418</v>
      </c>
      <c r="AY789" s="48" t="s">
        <v>418</v>
      </c>
      <c r="AZ789" s="51" t="s">
        <v>418</v>
      </c>
    </row>
    <row r="790" ht="15.75" customHeight="1">
      <c r="A790" s="40">
        <v>709.0</v>
      </c>
      <c r="B790" s="28" t="s">
        <v>2660</v>
      </c>
      <c r="C790" s="41"/>
      <c r="D790" s="42">
        <f t="array" ref="D790">index(systems,match($A790,INDEX(systems,0,1),),3)</f>
        <v>-267.351</v>
      </c>
      <c r="E790" s="42">
        <f t="array" ref="E790">index(systems,match($A790,INDEX(systems,0,1),),4)</f>
        <v>514.625</v>
      </c>
      <c r="F790" s="43" t="str">
        <f>IFERROR(__xludf.DUMMYFUNCTION("let(row, match($B790&amp;if($C790&lt;&gt;"""","" [""&amp;$C790&amp;""]"",""""),index(nebulae,,2),0),join("","",iferror(round(index(nebulae,row,5)/2,3),1),iferror(round(index(nebulae,row,6)/2,3),1),0))"),"1,1,0")</f>
        <v>1,1,0</v>
      </c>
      <c r="G790" s="44" t="s">
        <v>2661</v>
      </c>
      <c r="H790" s="45">
        <f t="array" ref="H790">let(systemId,match(A790,index(systems,0,1),),refSystemId,match($H$1,index(systems,0,1),),x,index(systems,systemId,3),y,index(systems,systemId,4),refX,index(systems,refSystemId,3),refY,index(systems,refSystemId,4),round(sqrt((x-refX)^2+(y-refY)^2),3))</f>
        <v>579.927</v>
      </c>
      <c r="I790" s="28" t="s">
        <v>408</v>
      </c>
      <c r="J790" s="46" t="s">
        <v>408</v>
      </c>
      <c r="K790" s="46" t="s">
        <v>408</v>
      </c>
      <c r="L790" s="46" t="s">
        <v>408</v>
      </c>
      <c r="M790" s="46" t="s">
        <v>408</v>
      </c>
      <c r="N790" s="28" t="s">
        <v>408</v>
      </c>
      <c r="O790" s="41"/>
      <c r="P790" s="48" t="s">
        <v>497</v>
      </c>
      <c r="Q790" s="48" t="s">
        <v>497</v>
      </c>
      <c r="R790" s="48" t="s">
        <v>497</v>
      </c>
      <c r="S790" s="48" t="s">
        <v>418</v>
      </c>
      <c r="T790" s="48" t="s">
        <v>418</v>
      </c>
      <c r="U790" s="48" t="s">
        <v>422</v>
      </c>
      <c r="V790" s="48" t="s">
        <v>422</v>
      </c>
      <c r="W790" s="48" t="s">
        <v>422</v>
      </c>
      <c r="X790" s="48" t="s">
        <v>422</v>
      </c>
      <c r="Y790" s="48" t="s">
        <v>422</v>
      </c>
      <c r="Z790" s="48" t="s">
        <v>422</v>
      </c>
      <c r="AA790" s="48" t="s">
        <v>422</v>
      </c>
      <c r="AB790" s="48" t="s">
        <v>422</v>
      </c>
      <c r="AC790" s="48" t="s">
        <v>422</v>
      </c>
      <c r="AD790" s="48" t="s">
        <v>422</v>
      </c>
      <c r="AE790" s="48" t="s">
        <v>422</v>
      </c>
      <c r="AF790" s="48" t="s">
        <v>422</v>
      </c>
      <c r="AG790" s="48" t="s">
        <v>422</v>
      </c>
      <c r="AH790" s="48" t="s">
        <v>422</v>
      </c>
      <c r="AI790" s="48" t="s">
        <v>422</v>
      </c>
      <c r="AJ790" s="48" t="s">
        <v>422</v>
      </c>
      <c r="AK790" s="48" t="s">
        <v>422</v>
      </c>
      <c r="AL790" s="48" t="s">
        <v>422</v>
      </c>
      <c r="AM790" s="48" t="s">
        <v>422</v>
      </c>
      <c r="AN790" s="48" t="s">
        <v>422</v>
      </c>
      <c r="AO790" s="48" t="s">
        <v>422</v>
      </c>
      <c r="AP790" s="48" t="s">
        <v>422</v>
      </c>
      <c r="AQ790" s="48" t="s">
        <v>422</v>
      </c>
      <c r="AR790" s="48" t="s">
        <v>422</v>
      </c>
      <c r="AS790" s="48" t="s">
        <v>422</v>
      </c>
      <c r="AT790" s="48" t="s">
        <v>422</v>
      </c>
      <c r="AU790" s="48" t="s">
        <v>422</v>
      </c>
      <c r="AV790" s="52" t="s">
        <v>422</v>
      </c>
      <c r="AW790" s="52" t="s">
        <v>422</v>
      </c>
      <c r="AX790" s="48" t="s">
        <v>422</v>
      </c>
      <c r="AY790" s="48" t="s">
        <v>422</v>
      </c>
      <c r="AZ790" s="28" t="s">
        <v>422</v>
      </c>
    </row>
    <row r="791" ht="15.75" customHeight="1">
      <c r="A791" s="40">
        <v>710.0</v>
      </c>
      <c r="B791" s="28" t="s">
        <v>2662</v>
      </c>
      <c r="C791" s="41"/>
      <c r="D791" s="42">
        <f t="array" ref="D791">index(systems,match($A791,INDEX(systems,0,1),),3)</f>
        <v>-146.598</v>
      </c>
      <c r="E791" s="42">
        <f t="array" ref="E791">index(systems,match($A791,INDEX(systems,0,1),),4)</f>
        <v>-112.742</v>
      </c>
      <c r="F791" s="43" t="str">
        <f>IFERROR(__xludf.DUMMYFUNCTION("let(row, match($B791&amp;if($C791&lt;&gt;"""","" [""&amp;$C791&amp;""]"",""""),index(nebulae,,2),0),join("","",iferror(round(index(nebulae,row,5)/2,3),1),iferror(round(index(nebulae,row,6)/2,3),1),0))"),"1,1,0")</f>
        <v>1,1,0</v>
      </c>
      <c r="G791" s="44" t="s">
        <v>2663</v>
      </c>
      <c r="H791" s="45">
        <f t="array" ref="H791">let(systemId,match(A791,index(systems,0,1),),refSystemId,match($H$1,index(systems,0,1),),x,index(systems,systemId,3),y,index(systems,systemId,4),refX,index(systems,refSystemId,3),refY,index(systems,refSystemId,4),round(sqrt((x-refX)^2+(y-refY)^2),3))</f>
        <v>184.937</v>
      </c>
      <c r="I791" s="28" t="s">
        <v>408</v>
      </c>
      <c r="J791" s="41"/>
      <c r="K791" s="41"/>
      <c r="L791" s="28" t="s">
        <v>418</v>
      </c>
      <c r="M791" s="28" t="s">
        <v>560</v>
      </c>
      <c r="N791" s="28" t="s">
        <v>427</v>
      </c>
      <c r="O791" s="48" t="s">
        <v>427</v>
      </c>
      <c r="P791" s="48" t="s">
        <v>427</v>
      </c>
      <c r="Q791" s="48" t="s">
        <v>427</v>
      </c>
      <c r="R791" s="48" t="s">
        <v>427</v>
      </c>
      <c r="S791" s="48" t="s">
        <v>427</v>
      </c>
      <c r="T791" s="48" t="s">
        <v>427</v>
      </c>
      <c r="U791" s="48" t="s">
        <v>427</v>
      </c>
      <c r="V791" s="48" t="s">
        <v>427</v>
      </c>
      <c r="W791" s="48" t="s">
        <v>427</v>
      </c>
      <c r="X791" s="48" t="s">
        <v>427</v>
      </c>
      <c r="Y791" s="48" t="s">
        <v>427</v>
      </c>
      <c r="Z791" s="48" t="s">
        <v>427</v>
      </c>
      <c r="AA791" s="48" t="s">
        <v>427</v>
      </c>
      <c r="AB791" s="48" t="s">
        <v>427</v>
      </c>
      <c r="AC791" s="48" t="s">
        <v>427</v>
      </c>
      <c r="AD791" s="48" t="s">
        <v>427</v>
      </c>
      <c r="AE791" s="48" t="s">
        <v>427</v>
      </c>
      <c r="AF791" s="48" t="s">
        <v>427</v>
      </c>
      <c r="AG791" s="48" t="s">
        <v>427</v>
      </c>
      <c r="AH791" s="48" t="s">
        <v>427</v>
      </c>
      <c r="AI791" s="48" t="s">
        <v>427</v>
      </c>
      <c r="AJ791" s="48" t="s">
        <v>427</v>
      </c>
      <c r="AK791" s="48" t="s">
        <v>427</v>
      </c>
      <c r="AL791" s="48" t="s">
        <v>427</v>
      </c>
      <c r="AM791" s="48" t="s">
        <v>427</v>
      </c>
      <c r="AN791" s="48" t="s">
        <v>427</v>
      </c>
      <c r="AO791" s="48" t="s">
        <v>427</v>
      </c>
      <c r="AP791" s="48" t="s">
        <v>427</v>
      </c>
      <c r="AQ791" s="48" t="s">
        <v>427</v>
      </c>
      <c r="AR791" s="48" t="s">
        <v>426</v>
      </c>
      <c r="AS791" s="48" t="s">
        <v>426</v>
      </c>
      <c r="AT791" s="48" t="s">
        <v>946</v>
      </c>
      <c r="AU791" s="48" t="s">
        <v>946</v>
      </c>
      <c r="AV791" s="48" t="s">
        <v>946</v>
      </c>
      <c r="AW791" s="48" t="s">
        <v>946</v>
      </c>
      <c r="AX791" s="48" t="s">
        <v>605</v>
      </c>
      <c r="AY791" s="48" t="s">
        <v>605</v>
      </c>
      <c r="AZ791" s="28" t="s">
        <v>605</v>
      </c>
    </row>
    <row r="792" ht="15.75" customHeight="1">
      <c r="A792" s="40">
        <v>711.0</v>
      </c>
      <c r="B792" s="28" t="s">
        <v>2664</v>
      </c>
      <c r="C792" s="41"/>
      <c r="D792" s="42">
        <f t="array" ref="D792">index(systems,match($A792,INDEX(systems,0,1),),3)</f>
        <v>20.144</v>
      </c>
      <c r="E792" s="42">
        <f t="array" ref="E792">index(systems,match($A792,INDEX(systems,0,1),),4)</f>
        <v>-325.241</v>
      </c>
      <c r="F792" s="43" t="str">
        <f>IFERROR(__xludf.DUMMYFUNCTION("let(row, match($B792&amp;if($C792&lt;&gt;"""","" [""&amp;$C792&amp;""]"",""""),index(nebulae,,2),0),join("","",iferror(round(index(nebulae,row,5)/2,3),1),iferror(round(index(nebulae,row,6)/2,3),1),0))"),"1,1,0")</f>
        <v>1,1,0</v>
      </c>
      <c r="G792" s="44" t="s">
        <v>2665</v>
      </c>
      <c r="H792" s="45">
        <f t="array" ref="H792">let(systemId,match(A792,index(systems,0,1),),refSystemId,match($H$1,index(systems,0,1),),x,index(systems,systemId,3),y,index(systems,systemId,4),refX,index(systems,refSystemId,3),refY,index(systems,refSystemId,4),round(sqrt((x-refX)^2+(y-refY)^2),3))</f>
        <v>325.864</v>
      </c>
      <c r="I792" s="46" t="s">
        <v>408</v>
      </c>
      <c r="J792" s="46" t="s">
        <v>408</v>
      </c>
      <c r="K792" s="46" t="s">
        <v>408</v>
      </c>
      <c r="L792" s="46" t="s">
        <v>408</v>
      </c>
      <c r="M792" s="46" t="s">
        <v>408</v>
      </c>
      <c r="N792" s="28" t="s">
        <v>408</v>
      </c>
      <c r="O792" s="41"/>
      <c r="P792" s="48" t="s">
        <v>1005</v>
      </c>
      <c r="Q792" s="48" t="s">
        <v>1005</v>
      </c>
      <c r="R792" s="48" t="s">
        <v>1005</v>
      </c>
      <c r="S792" s="48" t="s">
        <v>1005</v>
      </c>
      <c r="T792" s="48" t="s">
        <v>1005</v>
      </c>
      <c r="U792" s="52" t="s">
        <v>1005</v>
      </c>
      <c r="V792" s="52" t="s">
        <v>1005</v>
      </c>
      <c r="W792" s="52" t="s">
        <v>1005</v>
      </c>
      <c r="X792" s="48" t="s">
        <v>1005</v>
      </c>
      <c r="Y792" s="48" t="s">
        <v>1005</v>
      </c>
      <c r="Z792" s="48" t="s">
        <v>1005</v>
      </c>
      <c r="AA792" s="48" t="s">
        <v>1005</v>
      </c>
      <c r="AB792" s="48" t="s">
        <v>1005</v>
      </c>
      <c r="AC792" s="48" t="s">
        <v>1005</v>
      </c>
      <c r="AD792" s="48" t="s">
        <v>1005</v>
      </c>
      <c r="AE792" s="48" t="s">
        <v>1005</v>
      </c>
      <c r="AF792" s="48" t="s">
        <v>1005</v>
      </c>
      <c r="AG792" s="48" t="s">
        <v>1005</v>
      </c>
      <c r="AH792" s="48" t="s">
        <v>1005</v>
      </c>
      <c r="AI792" s="48" t="s">
        <v>1005</v>
      </c>
      <c r="AJ792" s="48" t="s">
        <v>1005</v>
      </c>
      <c r="AK792" s="48" t="s">
        <v>1005</v>
      </c>
      <c r="AL792" s="48" t="s">
        <v>1005</v>
      </c>
      <c r="AM792" s="48" t="s">
        <v>1005</v>
      </c>
      <c r="AN792" s="48" t="s">
        <v>1005</v>
      </c>
      <c r="AO792" s="48" t="s">
        <v>1005</v>
      </c>
      <c r="AP792" s="48" t="s">
        <v>1005</v>
      </c>
      <c r="AQ792" s="48" t="s">
        <v>1005</v>
      </c>
      <c r="AR792" s="48" t="s">
        <v>1005</v>
      </c>
      <c r="AS792" s="48" t="s">
        <v>1005</v>
      </c>
      <c r="AT792" s="48" t="s">
        <v>1005</v>
      </c>
      <c r="AU792" s="48" t="s">
        <v>1005</v>
      </c>
      <c r="AV792" s="48" t="s">
        <v>1475</v>
      </c>
      <c r="AW792" s="48" t="s">
        <v>1475</v>
      </c>
      <c r="AX792" s="48" t="s">
        <v>1475</v>
      </c>
      <c r="AY792" s="48" t="s">
        <v>1475</v>
      </c>
      <c r="AZ792" s="28" t="s">
        <v>1475</v>
      </c>
    </row>
    <row r="793" ht="15.75" customHeight="1">
      <c r="A793" s="40">
        <v>712.0</v>
      </c>
      <c r="B793" s="28" t="s">
        <v>2666</v>
      </c>
      <c r="C793" s="41"/>
      <c r="D793" s="42">
        <f t="array" ref="D793">index(systems,match($A793,INDEX(systems,0,1),),3)</f>
        <v>284.326</v>
      </c>
      <c r="E793" s="42">
        <f t="array" ref="E793">index(systems,match($A793,INDEX(systems,0,1),),4)</f>
        <v>-302.741</v>
      </c>
      <c r="F793" s="43" t="str">
        <f>IFERROR(__xludf.DUMMYFUNCTION("let(row, match($B793&amp;if($C793&lt;&gt;"""","" [""&amp;$C793&amp;""]"",""""),index(nebulae,,2),0),join("","",iferror(round(index(nebulae,row,5)/2,3),1),iferror(round(index(nebulae,row,6)/2,3),1),0))"),"1,1,0")</f>
        <v>1,1,0</v>
      </c>
      <c r="G793" s="44" t="s">
        <v>2667</v>
      </c>
      <c r="H793" s="45">
        <f t="array" ref="H793">let(systemId,match(A793,index(systems,0,1),),refSystemId,match($H$1,index(systems,0,1),),x,index(systems,systemId,3),y,index(systems,systemId,4),refX,index(systems,refSystemId,3),refY,index(systems,refSystemId,4),round(sqrt((x-refX)^2+(y-refY)^2),3))</f>
        <v>415.323</v>
      </c>
      <c r="I793" s="28" t="s">
        <v>408</v>
      </c>
      <c r="J793" s="28" t="s">
        <v>408</v>
      </c>
      <c r="K793" s="28" t="s">
        <v>408</v>
      </c>
      <c r="L793" s="28" t="s">
        <v>408</v>
      </c>
      <c r="M793" s="28" t="s">
        <v>408</v>
      </c>
      <c r="N793" s="28" t="s">
        <v>408</v>
      </c>
      <c r="O793" s="41"/>
      <c r="P793" s="48" t="s">
        <v>1013</v>
      </c>
      <c r="Q793" s="48" t="s">
        <v>1013</v>
      </c>
      <c r="R793" s="48" t="s">
        <v>1013</v>
      </c>
      <c r="S793" s="48" t="s">
        <v>1013</v>
      </c>
      <c r="T793" s="48" t="s">
        <v>1013</v>
      </c>
      <c r="U793" s="48" t="s">
        <v>1013</v>
      </c>
      <c r="V793" s="48" t="s">
        <v>1013</v>
      </c>
      <c r="W793" s="48" t="s">
        <v>1013</v>
      </c>
      <c r="X793" s="48" t="s">
        <v>1013</v>
      </c>
      <c r="Y793" s="48" t="s">
        <v>1014</v>
      </c>
      <c r="Z793" s="48" t="s">
        <v>1014</v>
      </c>
      <c r="AA793" s="48" t="s">
        <v>1015</v>
      </c>
      <c r="AB793" s="48" t="s">
        <v>1015</v>
      </c>
      <c r="AC793" s="48" t="s">
        <v>1015</v>
      </c>
      <c r="AD793" s="48" t="s">
        <v>1015</v>
      </c>
      <c r="AE793" s="48" t="s">
        <v>1015</v>
      </c>
      <c r="AF793" s="48" t="s">
        <v>1015</v>
      </c>
      <c r="AG793" s="48" t="s">
        <v>1015</v>
      </c>
      <c r="AH793" s="48" t="s">
        <v>1015</v>
      </c>
      <c r="AI793" s="48" t="s">
        <v>1015</v>
      </c>
      <c r="AJ793" s="48" t="s">
        <v>1015</v>
      </c>
      <c r="AK793" s="48" t="s">
        <v>1015</v>
      </c>
      <c r="AL793" s="48" t="s">
        <v>1015</v>
      </c>
      <c r="AM793" s="48" t="s">
        <v>1015</v>
      </c>
      <c r="AN793" s="48" t="s">
        <v>1015</v>
      </c>
      <c r="AO793" s="48" t="s">
        <v>1014</v>
      </c>
      <c r="AP793" s="48" t="s">
        <v>1014</v>
      </c>
      <c r="AQ793" s="48" t="s">
        <v>1014</v>
      </c>
      <c r="AR793" s="48" t="s">
        <v>955</v>
      </c>
      <c r="AS793" s="48" t="s">
        <v>955</v>
      </c>
      <c r="AT793" s="48" t="s">
        <v>955</v>
      </c>
      <c r="AU793" s="48" t="s">
        <v>955</v>
      </c>
      <c r="AV793" s="48" t="s">
        <v>955</v>
      </c>
      <c r="AW793" s="48" t="s">
        <v>955</v>
      </c>
      <c r="AX793" s="48" t="s">
        <v>955</v>
      </c>
      <c r="AY793" s="48" t="s">
        <v>955</v>
      </c>
      <c r="AZ793" s="28" t="s">
        <v>955</v>
      </c>
    </row>
    <row r="794" ht="15.75" customHeight="1">
      <c r="A794" s="40">
        <v>713.0</v>
      </c>
      <c r="B794" s="28" t="s">
        <v>2668</v>
      </c>
      <c r="C794" s="41"/>
      <c r="D794" s="42">
        <f t="array" ref="D794">index(systems,match($A794,INDEX(systems,0,1),),3)</f>
        <v>198.255</v>
      </c>
      <c r="E794" s="42">
        <f t="array" ref="E794">index(systems,match($A794,INDEX(systems,0,1),),4)</f>
        <v>-341.499</v>
      </c>
      <c r="F794" s="43" t="str">
        <f>IFERROR(__xludf.DUMMYFUNCTION("let(row, match($B794&amp;if($C794&lt;&gt;"""","" [""&amp;$C794&amp;""]"",""""),index(nebulae,,2),0),join("","",iferror(round(index(nebulae,row,5)/2,3),1),iferror(round(index(nebulae,row,6)/2,3),1),0))"),"1,1,0")</f>
        <v>1,1,0</v>
      </c>
      <c r="G794" s="44" t="s">
        <v>2669</v>
      </c>
      <c r="H794" s="45">
        <f t="array" ref="H794">let(systemId,match(A794,index(systems,0,1),),refSystemId,match($H$1,index(systems,0,1),),x,index(systems,systemId,3),y,index(systems,systemId,4),refX,index(systems,refSystemId,3),refY,index(systems,refSystemId,4),round(sqrt((x-refX)^2+(y-refY)^2),3))</f>
        <v>394.875</v>
      </c>
      <c r="I794" s="41"/>
      <c r="J794" s="41"/>
      <c r="K794" s="41"/>
      <c r="L794" s="28" t="s">
        <v>953</v>
      </c>
      <c r="M794" s="28" t="s">
        <v>953</v>
      </c>
      <c r="N794" s="28" t="s">
        <v>953</v>
      </c>
      <c r="O794" s="48" t="s">
        <v>1013</v>
      </c>
      <c r="P794" s="48" t="s">
        <v>1013</v>
      </c>
      <c r="Q794" s="48" t="s">
        <v>1013</v>
      </c>
      <c r="R794" s="48" t="s">
        <v>1013</v>
      </c>
      <c r="S794" s="48" t="s">
        <v>1013</v>
      </c>
      <c r="T794" s="48" t="s">
        <v>1013</v>
      </c>
      <c r="U794" s="48" t="s">
        <v>491</v>
      </c>
      <c r="V794" s="48" t="s">
        <v>491</v>
      </c>
      <c r="W794" s="48" t="s">
        <v>491</v>
      </c>
      <c r="X794" s="48" t="s">
        <v>491</v>
      </c>
      <c r="Y794" s="48" t="s">
        <v>1324</v>
      </c>
      <c r="Z794" s="48" t="s">
        <v>1324</v>
      </c>
      <c r="AA794" s="48" t="s">
        <v>1325</v>
      </c>
      <c r="AB794" s="48" t="s">
        <v>1325</v>
      </c>
      <c r="AC794" s="48" t="s">
        <v>1325</v>
      </c>
      <c r="AD794" s="48" t="s">
        <v>1325</v>
      </c>
      <c r="AE794" s="48" t="s">
        <v>1325</v>
      </c>
      <c r="AF794" s="48" t="s">
        <v>1325</v>
      </c>
      <c r="AG794" s="48" t="s">
        <v>1325</v>
      </c>
      <c r="AH794" s="48" t="s">
        <v>1325</v>
      </c>
      <c r="AI794" s="48" t="s">
        <v>1325</v>
      </c>
      <c r="AJ794" s="48" t="s">
        <v>1325</v>
      </c>
      <c r="AK794" s="48" t="s">
        <v>1325</v>
      </c>
      <c r="AL794" s="48" t="s">
        <v>1325</v>
      </c>
      <c r="AM794" s="48" t="s">
        <v>1325</v>
      </c>
      <c r="AN794" s="48" t="s">
        <v>1325</v>
      </c>
      <c r="AO794" s="48" t="s">
        <v>1324</v>
      </c>
      <c r="AP794" s="48" t="s">
        <v>1324</v>
      </c>
      <c r="AQ794" s="48" t="s">
        <v>953</v>
      </c>
      <c r="AR794" s="48" t="s">
        <v>953</v>
      </c>
      <c r="AS794" s="48" t="s">
        <v>1324</v>
      </c>
      <c r="AT794" s="48" t="s">
        <v>1324</v>
      </c>
      <c r="AU794" s="48" t="s">
        <v>1324</v>
      </c>
      <c r="AV794" s="48" t="s">
        <v>1324</v>
      </c>
      <c r="AW794" s="48" t="s">
        <v>1324</v>
      </c>
      <c r="AX794" s="48" t="s">
        <v>1326</v>
      </c>
      <c r="AY794" s="48" t="s">
        <v>1327</v>
      </c>
      <c r="AZ794" s="49" t="s">
        <v>1327</v>
      </c>
    </row>
    <row r="795" ht="15.75" customHeight="1">
      <c r="A795" s="40">
        <v>714.0</v>
      </c>
      <c r="B795" s="28" t="s">
        <v>2670</v>
      </c>
      <c r="C795" s="41"/>
      <c r="D795" s="42">
        <f t="array" ref="D795">index(systems,match($A795,INDEX(systems,0,1),),3)</f>
        <v>12.201</v>
      </c>
      <c r="E795" s="42">
        <f t="array" ref="E795">index(systems,match($A795,INDEX(systems,0,1),),4)</f>
        <v>14.909</v>
      </c>
      <c r="F795" s="43" t="str">
        <f>IFERROR(__xludf.DUMMYFUNCTION("let(row, match($B795&amp;if($C795&lt;&gt;"""","" [""&amp;$C795&amp;""]"",""""),index(nebulae,,2),0),join("","",iferror(round(index(nebulae,row,5)/2,3),1),iferror(round(index(nebulae,row,6)/2,3),1),0))"),"1,1,0")</f>
        <v>1,1,0</v>
      </c>
      <c r="G795" s="44" t="s">
        <v>2671</v>
      </c>
      <c r="H795" s="63">
        <f t="array" ref="H795">let(systemId,match(A795,index(systems,0,1),),refSystemId,match($H$1,index(systems,0,1),),x,index(systems,systemId,3),y,index(systems,systemId,4),refX,index(systems,refSystemId,3),refY,index(systems,refSystemId,4),round(sqrt((x-refX)^2+(y-refY)^2),3))</f>
        <v>19.265</v>
      </c>
      <c r="I795" s="46" t="s">
        <v>418</v>
      </c>
      <c r="J795" s="46" t="s">
        <v>645</v>
      </c>
      <c r="K795" s="46" t="s">
        <v>645</v>
      </c>
      <c r="L795" s="46" t="s">
        <v>508</v>
      </c>
      <c r="M795" s="47" t="s">
        <v>508</v>
      </c>
      <c r="N795" s="28" t="s">
        <v>925</v>
      </c>
      <c r="O795" s="48" t="s">
        <v>925</v>
      </c>
      <c r="P795" s="48" t="s">
        <v>925</v>
      </c>
      <c r="Q795" s="48" t="s">
        <v>925</v>
      </c>
      <c r="R795" s="48" t="s">
        <v>926</v>
      </c>
      <c r="S795" s="48" t="s">
        <v>925</v>
      </c>
      <c r="T795" s="28" t="s">
        <v>925</v>
      </c>
      <c r="U795" s="48" t="s">
        <v>2672</v>
      </c>
      <c r="V795" s="48" t="s">
        <v>2672</v>
      </c>
      <c r="W795" s="48" t="s">
        <v>2673</v>
      </c>
      <c r="X795" s="48" t="s">
        <v>2673</v>
      </c>
      <c r="Y795" s="48" t="s">
        <v>2674</v>
      </c>
      <c r="Z795" s="48" t="s">
        <v>2674</v>
      </c>
      <c r="AA795" s="48" t="s">
        <v>2674</v>
      </c>
      <c r="AB795" s="48" t="s">
        <v>2674</v>
      </c>
      <c r="AC795" s="48" t="s">
        <v>2674</v>
      </c>
      <c r="AD795" s="48" t="s">
        <v>2674</v>
      </c>
      <c r="AE795" s="48" t="s">
        <v>2674</v>
      </c>
      <c r="AF795" s="48" t="s">
        <v>2674</v>
      </c>
      <c r="AG795" s="48" t="s">
        <v>2674</v>
      </c>
      <c r="AH795" s="48" t="s">
        <v>2674</v>
      </c>
      <c r="AI795" s="48" t="s">
        <v>2674</v>
      </c>
      <c r="AJ795" s="48" t="s">
        <v>2674</v>
      </c>
      <c r="AK795" s="48" t="s">
        <v>2674</v>
      </c>
      <c r="AL795" s="48" t="s">
        <v>2674</v>
      </c>
      <c r="AM795" s="48" t="s">
        <v>2674</v>
      </c>
      <c r="AN795" s="48" t="s">
        <v>2674</v>
      </c>
      <c r="AO795" s="48" t="s">
        <v>2674</v>
      </c>
      <c r="AP795" s="48" t="s">
        <v>516</v>
      </c>
      <c r="AQ795" s="48" t="s">
        <v>516</v>
      </c>
      <c r="AR795" s="48" t="s">
        <v>517</v>
      </c>
      <c r="AS795" s="52" t="s">
        <v>930</v>
      </c>
      <c r="AT795" s="52" t="s">
        <v>930</v>
      </c>
      <c r="AU795" s="52" t="s">
        <v>930</v>
      </c>
      <c r="AV795" s="48" t="s">
        <v>930</v>
      </c>
      <c r="AW795" s="48" t="s">
        <v>2675</v>
      </c>
      <c r="AX795" s="48" t="s">
        <v>2676</v>
      </c>
      <c r="AY795" s="48" t="s">
        <v>2676</v>
      </c>
      <c r="AZ795" s="28" t="s">
        <v>2676</v>
      </c>
    </row>
    <row r="796" ht="15.75" customHeight="1">
      <c r="A796" s="40">
        <v>715.0</v>
      </c>
      <c r="B796" s="28" t="s">
        <v>2677</v>
      </c>
      <c r="C796" s="41"/>
      <c r="D796" s="42">
        <f t="array" ref="D796">index(systems,match($A796,INDEX(systems,0,1),),3)</f>
        <v>-75.224</v>
      </c>
      <c r="E796" s="42">
        <f t="array" ref="E796">index(systems,match($A796,INDEX(systems,0,1),),4)</f>
        <v>-25.895</v>
      </c>
      <c r="F796" s="43" t="str">
        <f>IFERROR(__xludf.DUMMYFUNCTION("let(row, match($B796&amp;if($C796&lt;&gt;"""","" [""&amp;$C796&amp;""]"",""""),index(nebulae,,2),0),join("","",iferror(round(index(nebulae,row,5)/2,3),1),iferror(round(index(nebulae,row,6)/2,3),1),0))"),"1,1,0")</f>
        <v>1,1,0</v>
      </c>
      <c r="G796" s="44" t="s">
        <v>2678</v>
      </c>
      <c r="H796" s="45">
        <f t="array" ref="H796">let(systemId,match(A796,index(systems,0,1),),refSystemId,match($H$1,index(systems,0,1),),x,index(systems,systemId,3),y,index(systems,systemId,4),refX,index(systems,refSystemId,3),refY,index(systems,refSystemId,4),round(sqrt((x-refX)^2+(y-refY)^2),3))</f>
        <v>79.556</v>
      </c>
      <c r="I796" s="28" t="s">
        <v>418</v>
      </c>
      <c r="J796" s="48" t="s">
        <v>418</v>
      </c>
      <c r="K796" s="28" t="s">
        <v>418</v>
      </c>
      <c r="L796" s="46" t="s">
        <v>418</v>
      </c>
      <c r="M796" s="46" t="s">
        <v>560</v>
      </c>
      <c r="N796" s="46" t="s">
        <v>560</v>
      </c>
      <c r="O796" s="48" t="s">
        <v>560</v>
      </c>
      <c r="P796" s="48" t="s">
        <v>560</v>
      </c>
      <c r="Q796" s="48" t="s">
        <v>560</v>
      </c>
      <c r="R796" s="48" t="s">
        <v>640</v>
      </c>
      <c r="S796" s="48" t="s">
        <v>560</v>
      </c>
      <c r="T796" s="48" t="s">
        <v>560</v>
      </c>
      <c r="U796" s="48" t="s">
        <v>560</v>
      </c>
      <c r="V796" s="48" t="s">
        <v>560</v>
      </c>
      <c r="W796" s="48" t="s">
        <v>560</v>
      </c>
      <c r="X796" s="48" t="s">
        <v>812</v>
      </c>
      <c r="Y796" s="48" t="s">
        <v>560</v>
      </c>
      <c r="Z796" s="48" t="s">
        <v>560</v>
      </c>
      <c r="AA796" s="48" t="s">
        <v>560</v>
      </c>
      <c r="AB796" s="48" t="s">
        <v>560</v>
      </c>
      <c r="AC796" s="48" t="s">
        <v>560</v>
      </c>
      <c r="AD796" s="48" t="s">
        <v>560</v>
      </c>
      <c r="AE796" s="48" t="s">
        <v>560</v>
      </c>
      <c r="AF796" s="48" t="s">
        <v>560</v>
      </c>
      <c r="AG796" s="48" t="s">
        <v>560</v>
      </c>
      <c r="AH796" s="48" t="s">
        <v>560</v>
      </c>
      <c r="AI796" s="48" t="s">
        <v>560</v>
      </c>
      <c r="AJ796" s="48" t="s">
        <v>560</v>
      </c>
      <c r="AK796" s="48" t="s">
        <v>560</v>
      </c>
      <c r="AL796" s="48" t="s">
        <v>560</v>
      </c>
      <c r="AM796" s="48" t="s">
        <v>560</v>
      </c>
      <c r="AN796" s="48" t="s">
        <v>560</v>
      </c>
      <c r="AO796" s="48" t="s">
        <v>560</v>
      </c>
      <c r="AP796" s="48" t="s">
        <v>560</v>
      </c>
      <c r="AQ796" s="48" t="s">
        <v>560</v>
      </c>
      <c r="AR796" s="48" t="s">
        <v>560</v>
      </c>
      <c r="AS796" s="48" t="s">
        <v>418</v>
      </c>
      <c r="AT796" s="48" t="s">
        <v>428</v>
      </c>
      <c r="AU796" s="48" t="s">
        <v>428</v>
      </c>
      <c r="AV796" s="52" t="s">
        <v>428</v>
      </c>
      <c r="AW796" s="52" t="s">
        <v>418</v>
      </c>
      <c r="AX796" s="48" t="s">
        <v>568</v>
      </c>
      <c r="AY796" s="48" t="s">
        <v>568</v>
      </c>
      <c r="AZ796" s="51" t="s">
        <v>568</v>
      </c>
    </row>
    <row r="797" ht="15.75" customHeight="1">
      <c r="A797" s="40">
        <v>2896.0</v>
      </c>
      <c r="B797" s="28" t="s">
        <v>2679</v>
      </c>
      <c r="C797" s="41"/>
      <c r="D797" s="42">
        <f t="array" ref="D797">index(systems,match($A797,INDEX(systems,0,1),),3)</f>
        <v>531.005</v>
      </c>
      <c r="E797" s="42">
        <f t="array" ref="E797">index(systems,match($A797,INDEX(systems,0,1),),4)</f>
        <v>-464.183</v>
      </c>
      <c r="F797" s="43" t="str">
        <f>IFERROR(__xludf.DUMMYFUNCTION("let(row, match($B797&amp;if($C797&lt;&gt;"""","" [""&amp;$C797&amp;""]"",""""),index(nebulae,,2),0),join("","",iferror(round(index(nebulae,row,5)/2,3),1),iferror(round(index(nebulae,row,6)/2,3),1),0))"),"1,1,0")</f>
        <v>1,1,0</v>
      </c>
      <c r="G797" s="44" t="s">
        <v>2680</v>
      </c>
      <c r="H797" s="45">
        <f t="array" ref="H797">let(systemId,match(A797,index(systems,0,1),),refSystemId,match($H$1,index(systems,0,1),),x,index(systems,systemId,3),y,index(systems,systemId,4),refX,index(systems,refSystemId,3),refY,index(systems,refSystemId,4),round(sqrt((x-refX)^2+(y-refY)^2),3))</f>
        <v>705.289</v>
      </c>
      <c r="I797" s="56" t="s">
        <v>408</v>
      </c>
      <c r="J797" s="56" t="s">
        <v>408</v>
      </c>
      <c r="K797" s="56" t="s">
        <v>408</v>
      </c>
      <c r="L797" s="56" t="s">
        <v>408</v>
      </c>
      <c r="M797" s="56" t="s">
        <v>408</v>
      </c>
      <c r="N797" s="56" t="s">
        <v>408</v>
      </c>
      <c r="O797" s="41"/>
      <c r="P797" s="48" t="s">
        <v>408</v>
      </c>
      <c r="Q797" s="48" t="s">
        <v>408</v>
      </c>
      <c r="R797" s="48" t="s">
        <v>408</v>
      </c>
      <c r="S797" s="48" t="s">
        <v>408</v>
      </c>
      <c r="T797" s="48" t="s">
        <v>408</v>
      </c>
      <c r="U797" s="48" t="s">
        <v>408</v>
      </c>
      <c r="V797" s="48" t="s">
        <v>408</v>
      </c>
      <c r="W797" s="48" t="s">
        <v>408</v>
      </c>
      <c r="X797" s="48" t="s">
        <v>408</v>
      </c>
      <c r="Y797" s="56" t="s">
        <v>408</v>
      </c>
      <c r="Z797" s="41"/>
      <c r="AA797" s="56" t="s">
        <v>953</v>
      </c>
      <c r="AB797" s="56" t="s">
        <v>953</v>
      </c>
      <c r="AC797" s="56" t="s">
        <v>953</v>
      </c>
      <c r="AD797" s="56" t="s">
        <v>953</v>
      </c>
      <c r="AE797" s="56" t="s">
        <v>953</v>
      </c>
      <c r="AF797" s="56" t="s">
        <v>953</v>
      </c>
      <c r="AG797" s="56" t="s">
        <v>953</v>
      </c>
      <c r="AH797" s="56" t="s">
        <v>953</v>
      </c>
      <c r="AI797" s="56" t="s">
        <v>953</v>
      </c>
      <c r="AJ797" s="56" t="s">
        <v>953</v>
      </c>
      <c r="AK797" s="56" t="s">
        <v>953</v>
      </c>
      <c r="AL797" s="56" t="s">
        <v>953</v>
      </c>
      <c r="AM797" s="56" t="s">
        <v>953</v>
      </c>
      <c r="AN797" s="56" t="s">
        <v>953</v>
      </c>
      <c r="AO797" s="56" t="s">
        <v>722</v>
      </c>
      <c r="AP797" s="56" t="s">
        <v>722</v>
      </c>
      <c r="AQ797" s="56" t="s">
        <v>722</v>
      </c>
      <c r="AR797" s="56" t="s">
        <v>722</v>
      </c>
      <c r="AS797" s="56" t="s">
        <v>722</v>
      </c>
      <c r="AT797" s="56" t="s">
        <v>722</v>
      </c>
      <c r="AU797" s="48" t="s">
        <v>722</v>
      </c>
      <c r="AV797" s="56" t="s">
        <v>722</v>
      </c>
      <c r="AW797" s="56" t="s">
        <v>722</v>
      </c>
      <c r="AX797" s="56" t="s">
        <v>722</v>
      </c>
      <c r="AY797" s="56" t="s">
        <v>722</v>
      </c>
      <c r="AZ797" s="51" t="s">
        <v>722</v>
      </c>
    </row>
    <row r="798" ht="15.75" customHeight="1">
      <c r="A798" s="40">
        <v>717.0</v>
      </c>
      <c r="B798" s="28" t="s">
        <v>2681</v>
      </c>
      <c r="C798" s="28" t="s">
        <v>2682</v>
      </c>
      <c r="D798" s="42">
        <f t="array" ref="D798">index(systems,match($A798,INDEX(systems,0,1),),3)</f>
        <v>-408.667</v>
      </c>
      <c r="E798" s="42">
        <f t="array" ref="E798">index(systems,match($A798,INDEX(systems,0,1),),4)</f>
        <v>349.654</v>
      </c>
      <c r="F798" s="43" t="str">
        <f>IFERROR(__xludf.DUMMYFUNCTION("let(row, match($B798&amp;if($C798&lt;&gt;"""","" [""&amp;$C798&amp;""]"",""""),index(nebulae,,2),0),join("","",iferror(round(index(nebulae,row,5)/2,3),1),iferror(round(index(nebulae,row,6)/2,3),1),0))"),"1,1,0")</f>
        <v>1,1,0</v>
      </c>
      <c r="G798" s="44" t="s">
        <v>2683</v>
      </c>
      <c r="H798" s="45">
        <f t="array" ref="H798">let(systemId,match(A798,index(systems,0,1),),refSystemId,match($H$1,index(systems,0,1),),x,index(systems,systemId,3),y,index(systems,systemId,4),refX,index(systems,refSystemId,3),refY,index(systems,refSystemId,4),round(sqrt((x-refX)^2+(y-refY)^2),3))</f>
        <v>537.835</v>
      </c>
      <c r="I798" s="28" t="s">
        <v>408</v>
      </c>
      <c r="J798" s="28" t="s">
        <v>408</v>
      </c>
      <c r="K798" s="28" t="s">
        <v>408</v>
      </c>
      <c r="L798" s="28" t="s">
        <v>408</v>
      </c>
      <c r="M798" s="28" t="s">
        <v>408</v>
      </c>
      <c r="N798" s="28" t="s">
        <v>408</v>
      </c>
      <c r="O798" s="41"/>
      <c r="P798" s="48" t="s">
        <v>477</v>
      </c>
      <c r="Q798" s="48" t="s">
        <v>477</v>
      </c>
      <c r="R798" s="48" t="s">
        <v>477</v>
      </c>
      <c r="S798" s="48" t="s">
        <v>2684</v>
      </c>
      <c r="T798" s="48" t="s">
        <v>2684</v>
      </c>
      <c r="U798" s="48" t="s">
        <v>435</v>
      </c>
      <c r="V798" s="48" t="s">
        <v>435</v>
      </c>
      <c r="W798" s="48" t="s">
        <v>435</v>
      </c>
      <c r="X798" s="48" t="s">
        <v>422</v>
      </c>
      <c r="Y798" s="48" t="s">
        <v>422</v>
      </c>
      <c r="Z798" s="48" t="s">
        <v>422</v>
      </c>
      <c r="AA798" s="48" t="s">
        <v>422</v>
      </c>
      <c r="AB798" s="48" t="s">
        <v>418</v>
      </c>
      <c r="AC798" s="48" t="s">
        <v>418</v>
      </c>
      <c r="AD798" s="48" t="s">
        <v>418</v>
      </c>
      <c r="AE798" s="48" t="s">
        <v>418</v>
      </c>
      <c r="AF798" s="48" t="s">
        <v>418</v>
      </c>
      <c r="AG798" s="48" t="s">
        <v>418</v>
      </c>
      <c r="AH798" s="48" t="s">
        <v>418</v>
      </c>
      <c r="AI798" s="48" t="s">
        <v>418</v>
      </c>
      <c r="AJ798" s="48" t="s">
        <v>418</v>
      </c>
      <c r="AK798" s="48" t="s">
        <v>418</v>
      </c>
      <c r="AL798" s="48" t="s">
        <v>418</v>
      </c>
      <c r="AM798" s="48" t="s">
        <v>418</v>
      </c>
      <c r="AN798" s="48" t="s">
        <v>418</v>
      </c>
      <c r="AO798" s="48" t="s">
        <v>418</v>
      </c>
      <c r="AP798" s="48" t="s">
        <v>418</v>
      </c>
      <c r="AQ798" s="48" t="s">
        <v>418</v>
      </c>
      <c r="AR798" s="48" t="s">
        <v>418</v>
      </c>
      <c r="AS798" s="48" t="s">
        <v>418</v>
      </c>
      <c r="AT798" s="48" t="s">
        <v>418</v>
      </c>
      <c r="AU798" s="48" t="s">
        <v>2685</v>
      </c>
      <c r="AV798" s="48" t="s">
        <v>2685</v>
      </c>
      <c r="AW798" s="48" t="s">
        <v>2685</v>
      </c>
      <c r="AX798" s="48" t="s">
        <v>2685</v>
      </c>
      <c r="AY798" s="48" t="s">
        <v>2685</v>
      </c>
      <c r="AZ798" s="28" t="s">
        <v>2685</v>
      </c>
    </row>
    <row r="799" ht="15.75" customHeight="1">
      <c r="A799" s="40">
        <v>718.0</v>
      </c>
      <c r="B799" s="28" t="s">
        <v>2686</v>
      </c>
      <c r="C799" s="41"/>
      <c r="D799" s="42">
        <f t="array" ref="D799">index(systems,match($A799,INDEX(systems,0,1),),3)</f>
        <v>-55</v>
      </c>
      <c r="E799" s="42">
        <f t="array" ref="E799">index(systems,match($A799,INDEX(systems,0,1),),4)</f>
        <v>-299.3</v>
      </c>
      <c r="F799" s="43" t="str">
        <f>IFERROR(__xludf.DUMMYFUNCTION("let(row, match($B799&amp;if($C799&lt;&gt;"""","" [""&amp;$C799&amp;""]"",""""),index(nebulae,,2),0),join("","",iferror(round(index(nebulae,row,5)/2,3),1),iferror(round(index(nebulae,row,6)/2,3),1),0))"),"1,1,0")</f>
        <v>1,1,0</v>
      </c>
      <c r="G799" s="44" t="s">
        <v>2687</v>
      </c>
      <c r="H799" s="45">
        <f t="array" ref="H799">let(systemId,match(A799,index(systems,0,1),),refSystemId,match($H$1,index(systems,0,1),),x,index(systems,systemId,3),y,index(systems,systemId,4),refX,index(systems,refSystemId,3),refY,index(systems,refSystemId,4),round(sqrt((x-refX)^2+(y-refY)^2),3))</f>
        <v>304.312</v>
      </c>
      <c r="I799" s="28" t="s">
        <v>408</v>
      </c>
      <c r="J799" s="48" t="s">
        <v>408</v>
      </c>
      <c r="K799" s="48" t="s">
        <v>408</v>
      </c>
      <c r="L799" s="48" t="s">
        <v>408</v>
      </c>
      <c r="M799" s="28" t="s">
        <v>408</v>
      </c>
      <c r="N799" s="28" t="s">
        <v>408</v>
      </c>
      <c r="O799" s="41"/>
      <c r="P799" s="48" t="s">
        <v>1105</v>
      </c>
      <c r="Q799" s="48" t="s">
        <v>1105</v>
      </c>
      <c r="R799" s="48" t="s">
        <v>1105</v>
      </c>
      <c r="S799" s="48" t="s">
        <v>1105</v>
      </c>
      <c r="T799" s="48" t="s">
        <v>1105</v>
      </c>
      <c r="U799" s="48" t="s">
        <v>2350</v>
      </c>
      <c r="V799" s="48" t="s">
        <v>2350</v>
      </c>
      <c r="W799" s="48" t="s">
        <v>2350</v>
      </c>
      <c r="X799" s="48" t="s">
        <v>422</v>
      </c>
      <c r="Y799" s="48" t="s">
        <v>422</v>
      </c>
      <c r="Z799" s="48" t="s">
        <v>422</v>
      </c>
      <c r="AA799" s="48" t="s">
        <v>422</v>
      </c>
      <c r="AB799" s="48" t="s">
        <v>422</v>
      </c>
      <c r="AC799" s="48" t="s">
        <v>422</v>
      </c>
      <c r="AD799" s="48" t="s">
        <v>422</v>
      </c>
      <c r="AE799" s="48" t="s">
        <v>422</v>
      </c>
      <c r="AF799" s="48" t="s">
        <v>422</v>
      </c>
      <c r="AG799" s="48" t="s">
        <v>422</v>
      </c>
      <c r="AH799" s="48" t="s">
        <v>422</v>
      </c>
      <c r="AI799" s="48" t="s">
        <v>422</v>
      </c>
      <c r="AJ799" s="48" t="s">
        <v>422</v>
      </c>
      <c r="AK799" s="48" t="s">
        <v>422</v>
      </c>
      <c r="AL799" s="48" t="s">
        <v>422</v>
      </c>
      <c r="AM799" s="48" t="s">
        <v>422</v>
      </c>
      <c r="AN799" s="48" t="s">
        <v>422</v>
      </c>
      <c r="AO799" s="48" t="s">
        <v>422</v>
      </c>
      <c r="AP799" s="48" t="s">
        <v>422</v>
      </c>
      <c r="AQ799" s="48" t="s">
        <v>422</v>
      </c>
      <c r="AR799" s="48" t="s">
        <v>422</v>
      </c>
      <c r="AS799" s="48" t="s">
        <v>422</v>
      </c>
      <c r="AT799" s="48" t="s">
        <v>422</v>
      </c>
      <c r="AU799" s="48" t="s">
        <v>422</v>
      </c>
      <c r="AV799" s="48" t="s">
        <v>422</v>
      </c>
      <c r="AW799" s="48" t="s">
        <v>422</v>
      </c>
      <c r="AX799" s="48" t="s">
        <v>422</v>
      </c>
      <c r="AY799" s="48" t="s">
        <v>422</v>
      </c>
      <c r="AZ799" s="28" t="s">
        <v>422</v>
      </c>
    </row>
    <row r="800" ht="15.75" customHeight="1">
      <c r="A800" s="40">
        <v>719.0</v>
      </c>
      <c r="B800" s="28" t="s">
        <v>2688</v>
      </c>
      <c r="C800" s="41"/>
      <c r="D800" s="42">
        <f t="array" ref="D800">index(systems,match($A800,INDEX(systems,0,1),),3)</f>
        <v>438.548</v>
      </c>
      <c r="E800" s="42">
        <f t="array" ref="E800">index(systems,match($A800,INDEX(systems,0,1),),4)</f>
        <v>159.677</v>
      </c>
      <c r="F800" s="43" t="str">
        <f>IFERROR(__xludf.DUMMYFUNCTION("let(row, match($B800&amp;if($C800&lt;&gt;"""","" [""&amp;$C800&amp;""]"",""""),index(nebulae,,2),0),join("","",iferror(round(index(nebulae,row,5)/2,3),1),iferror(round(index(nebulae,row,6)/2,3),1),0))"),"1,1,0")</f>
        <v>1,1,0</v>
      </c>
      <c r="G800" s="44" t="s">
        <v>2689</v>
      </c>
      <c r="H800" s="45">
        <f t="array" ref="H800">let(systemId,match(A800,index(systems,0,1),),refSystemId,match($H$1,index(systems,0,1),),x,index(systems,systemId,3),y,index(systems,systemId,4),refX,index(systems,refSystemId,3),refY,index(systems,refSystemId,4),round(sqrt((x-refX)^2+(y-refY)^2),3))</f>
        <v>466.713</v>
      </c>
      <c r="I800" s="53"/>
      <c r="J800" s="53"/>
      <c r="K800" s="53"/>
      <c r="L800" s="53"/>
      <c r="M800" s="53"/>
      <c r="N800" s="28" t="s">
        <v>552</v>
      </c>
      <c r="O800" s="48" t="s">
        <v>552</v>
      </c>
      <c r="P800" s="48" t="s">
        <v>776</v>
      </c>
      <c r="Q800" s="48" t="s">
        <v>776</v>
      </c>
      <c r="R800" s="48" t="s">
        <v>776</v>
      </c>
      <c r="S800" s="48" t="s">
        <v>776</v>
      </c>
      <c r="T800" s="48" t="s">
        <v>776</v>
      </c>
      <c r="U800" s="48" t="s">
        <v>776</v>
      </c>
      <c r="V800" s="48" t="s">
        <v>776</v>
      </c>
      <c r="W800" s="48" t="s">
        <v>776</v>
      </c>
      <c r="X800" s="48" t="s">
        <v>776</v>
      </c>
      <c r="Y800" s="48" t="s">
        <v>776</v>
      </c>
      <c r="Z800" s="48" t="s">
        <v>776</v>
      </c>
      <c r="AA800" s="48" t="s">
        <v>776</v>
      </c>
      <c r="AB800" s="48" t="s">
        <v>776</v>
      </c>
      <c r="AC800" s="48" t="s">
        <v>776</v>
      </c>
      <c r="AD800" s="48" t="s">
        <v>776</v>
      </c>
      <c r="AE800" s="48" t="s">
        <v>776</v>
      </c>
      <c r="AF800" s="48" t="s">
        <v>776</v>
      </c>
      <c r="AG800" s="48" t="s">
        <v>776</v>
      </c>
      <c r="AH800" s="48" t="s">
        <v>776</v>
      </c>
      <c r="AI800" s="48" t="s">
        <v>776</v>
      </c>
      <c r="AJ800" s="48" t="s">
        <v>776</v>
      </c>
      <c r="AK800" s="48" t="s">
        <v>776</v>
      </c>
      <c r="AL800" s="48" t="s">
        <v>776</v>
      </c>
      <c r="AM800" s="48" t="s">
        <v>776</v>
      </c>
      <c r="AN800" s="48" t="s">
        <v>776</v>
      </c>
      <c r="AO800" s="48" t="s">
        <v>776</v>
      </c>
      <c r="AP800" s="48" t="s">
        <v>776</v>
      </c>
      <c r="AQ800" s="48" t="s">
        <v>776</v>
      </c>
      <c r="AR800" s="48" t="s">
        <v>776</v>
      </c>
      <c r="AS800" s="52" t="s">
        <v>776</v>
      </c>
      <c r="AT800" s="48" t="s">
        <v>777</v>
      </c>
      <c r="AU800" s="48" t="s">
        <v>777</v>
      </c>
      <c r="AV800" s="48" t="s">
        <v>777</v>
      </c>
      <c r="AW800" s="48" t="s">
        <v>777</v>
      </c>
      <c r="AX800" s="48" t="s">
        <v>777</v>
      </c>
      <c r="AY800" s="48" t="s">
        <v>777</v>
      </c>
      <c r="AZ800" s="28" t="s">
        <v>777</v>
      </c>
    </row>
    <row r="801" ht="15.75" customHeight="1">
      <c r="A801" s="40">
        <v>720.0</v>
      </c>
      <c r="B801" s="28" t="s">
        <v>2690</v>
      </c>
      <c r="C801" s="41"/>
      <c r="D801" s="42">
        <f t="array" ref="D801">index(systems,match($A801,INDEX(systems,0,1),),3)</f>
        <v>-2.343</v>
      </c>
      <c r="E801" s="42">
        <f t="array" ref="E801">index(systems,match($A801,INDEX(systems,0,1),),4)</f>
        <v>230.527</v>
      </c>
      <c r="F801" s="43" t="str">
        <f>IFERROR(__xludf.DUMMYFUNCTION("let(row, match($B801&amp;if($C801&lt;&gt;"""","" [""&amp;$C801&amp;""]"",""""),index(nebulae,,2),0),join("","",iferror(round(index(nebulae,row,5)/2,3),1),iferror(round(index(nebulae,row,6)/2,3),1),0))"),"1,1,0")</f>
        <v>1,1,0</v>
      </c>
      <c r="G801" s="44" t="s">
        <v>2691</v>
      </c>
      <c r="H801" s="45">
        <f t="array" ref="H801">let(systemId,match(A801,index(systems,0,1),),refSystemId,match($H$1,index(systems,0,1),),x,index(systems,systemId,3),y,index(systems,systemId,4),refX,index(systems,refSystemId,3),refY,index(systems,refSystemId,4),round(sqrt((x-refX)^2+(y-refY)^2),3))</f>
        <v>230.539</v>
      </c>
      <c r="I801" s="46" t="s">
        <v>408</v>
      </c>
      <c r="J801" s="46" t="s">
        <v>408</v>
      </c>
      <c r="K801" s="46" t="s">
        <v>408</v>
      </c>
      <c r="L801" s="46" t="s">
        <v>408</v>
      </c>
      <c r="M801" s="47" t="s">
        <v>408</v>
      </c>
      <c r="N801" s="28" t="s">
        <v>408</v>
      </c>
      <c r="O801" s="41"/>
      <c r="P801" s="48" t="s">
        <v>692</v>
      </c>
      <c r="Q801" s="48" t="s">
        <v>692</v>
      </c>
      <c r="R801" s="48" t="s">
        <v>692</v>
      </c>
      <c r="S801" s="48" t="s">
        <v>692</v>
      </c>
      <c r="T801" s="48" t="s">
        <v>692</v>
      </c>
      <c r="U801" s="48" t="s">
        <v>692</v>
      </c>
      <c r="V801" s="48" t="s">
        <v>692</v>
      </c>
      <c r="W801" s="48" t="s">
        <v>692</v>
      </c>
      <c r="X801" s="48" t="s">
        <v>943</v>
      </c>
      <c r="Y801" s="48" t="s">
        <v>694</v>
      </c>
      <c r="Z801" s="48" t="s">
        <v>409</v>
      </c>
      <c r="AA801" s="48" t="s">
        <v>695</v>
      </c>
      <c r="AB801" s="48" t="s">
        <v>695</v>
      </c>
      <c r="AC801" s="48" t="s">
        <v>695</v>
      </c>
      <c r="AD801" s="48" t="s">
        <v>695</v>
      </c>
      <c r="AE801" s="48" t="s">
        <v>695</v>
      </c>
      <c r="AF801" s="48" t="s">
        <v>695</v>
      </c>
      <c r="AG801" s="48" t="s">
        <v>849</v>
      </c>
      <c r="AH801" s="48" t="s">
        <v>849</v>
      </c>
      <c r="AI801" s="48" t="s">
        <v>849</v>
      </c>
      <c r="AJ801" s="48" t="s">
        <v>849</v>
      </c>
      <c r="AK801" s="48" t="s">
        <v>849</v>
      </c>
      <c r="AL801" s="48" t="s">
        <v>849</v>
      </c>
      <c r="AM801" s="48" t="s">
        <v>849</v>
      </c>
      <c r="AN801" s="48" t="s">
        <v>849</v>
      </c>
      <c r="AO801" s="48" t="s">
        <v>849</v>
      </c>
      <c r="AP801" s="48" t="s">
        <v>849</v>
      </c>
      <c r="AQ801" s="48" t="s">
        <v>849</v>
      </c>
      <c r="AR801" s="48" t="s">
        <v>849</v>
      </c>
      <c r="AS801" s="48" t="s">
        <v>849</v>
      </c>
      <c r="AT801" s="52" t="s">
        <v>849</v>
      </c>
      <c r="AU801" s="52" t="s">
        <v>849</v>
      </c>
      <c r="AV801" s="48" t="s">
        <v>531</v>
      </c>
      <c r="AW801" s="48" t="s">
        <v>531</v>
      </c>
      <c r="AX801" s="48" t="s">
        <v>531</v>
      </c>
      <c r="AY801" s="48" t="s">
        <v>531</v>
      </c>
      <c r="AZ801" s="28" t="s">
        <v>531</v>
      </c>
    </row>
    <row r="802" ht="15.75" customHeight="1">
      <c r="A802" s="40">
        <v>722.0</v>
      </c>
      <c r="B802" s="28" t="s">
        <v>2692</v>
      </c>
      <c r="C802" s="41"/>
      <c r="D802" s="42">
        <f t="array" ref="D802">index(systems,match($A802,INDEX(systems,0,1),),3)</f>
        <v>228.925</v>
      </c>
      <c r="E802" s="42">
        <f t="array" ref="E802">index(systems,match($A802,INDEX(systems,0,1),),4)</f>
        <v>-145.657</v>
      </c>
      <c r="F802" s="43" t="str">
        <f>IFERROR(__xludf.DUMMYFUNCTION("let(row, match($B802&amp;if($C802&lt;&gt;"""","" [""&amp;$C802&amp;""]"",""""),index(nebulae,,2),0),join("","",iferror(round(index(nebulae,row,5)/2,3),1),iferror(round(index(nebulae,row,6)/2,3),1),0))"),"1,1,0")</f>
        <v>1,1,0</v>
      </c>
      <c r="G802" s="44" t="s">
        <v>2693</v>
      </c>
      <c r="H802" s="45">
        <f t="array" ref="H802">let(systemId,match(A802,index(systems,0,1),),refSystemId,match($H$1,index(systems,0,1),),x,index(systems,systemId,3),y,index(systems,systemId,4),refX,index(systems,refSystemId,3),refY,index(systems,refSystemId,4),round(sqrt((x-refX)^2+(y-refY)^2),3))</f>
        <v>271.335</v>
      </c>
      <c r="I802" s="53"/>
      <c r="J802" s="46" t="s">
        <v>418</v>
      </c>
      <c r="K802" s="53"/>
      <c r="L802" s="53"/>
      <c r="M802" s="53"/>
      <c r="N802" s="28" t="s">
        <v>1168</v>
      </c>
      <c r="O802" s="48" t="s">
        <v>1168</v>
      </c>
      <c r="P802" s="48" t="s">
        <v>1168</v>
      </c>
      <c r="Q802" s="48" t="s">
        <v>1168</v>
      </c>
      <c r="R802" s="48" t="s">
        <v>1168</v>
      </c>
      <c r="S802" s="48" t="s">
        <v>1168</v>
      </c>
      <c r="T802" s="48" t="s">
        <v>1168</v>
      </c>
      <c r="U802" s="48" t="s">
        <v>1168</v>
      </c>
      <c r="V802" s="48" t="s">
        <v>1168</v>
      </c>
      <c r="W802" s="48" t="s">
        <v>1168</v>
      </c>
      <c r="X802" s="48" t="s">
        <v>1168</v>
      </c>
      <c r="Y802" s="48" t="s">
        <v>422</v>
      </c>
      <c r="Z802" s="48" t="s">
        <v>422</v>
      </c>
      <c r="AA802" s="48" t="s">
        <v>422</v>
      </c>
      <c r="AB802" s="48" t="s">
        <v>422</v>
      </c>
      <c r="AC802" s="48" t="s">
        <v>422</v>
      </c>
      <c r="AD802" s="48" t="s">
        <v>422</v>
      </c>
      <c r="AE802" s="48" t="s">
        <v>422</v>
      </c>
      <c r="AF802" s="48" t="s">
        <v>422</v>
      </c>
      <c r="AG802" s="48" t="s">
        <v>422</v>
      </c>
      <c r="AH802" s="48" t="s">
        <v>422</v>
      </c>
      <c r="AI802" s="48" t="s">
        <v>422</v>
      </c>
      <c r="AJ802" s="48" t="s">
        <v>422</v>
      </c>
      <c r="AK802" s="48" t="s">
        <v>422</v>
      </c>
      <c r="AL802" s="48" t="s">
        <v>422</v>
      </c>
      <c r="AM802" s="48" t="s">
        <v>422</v>
      </c>
      <c r="AN802" s="48" t="s">
        <v>422</v>
      </c>
      <c r="AO802" s="48" t="s">
        <v>422</v>
      </c>
      <c r="AP802" s="48" t="s">
        <v>422</v>
      </c>
      <c r="AQ802" s="48" t="s">
        <v>422</v>
      </c>
      <c r="AR802" s="48" t="s">
        <v>422</v>
      </c>
      <c r="AS802" s="48" t="s">
        <v>422</v>
      </c>
      <c r="AT802" s="48" t="s">
        <v>422</v>
      </c>
      <c r="AU802" s="48" t="s">
        <v>422</v>
      </c>
      <c r="AV802" s="48" t="s">
        <v>422</v>
      </c>
      <c r="AW802" s="48" t="s">
        <v>422</v>
      </c>
      <c r="AX802" s="48" t="s">
        <v>422</v>
      </c>
      <c r="AY802" s="48" t="s">
        <v>422</v>
      </c>
      <c r="AZ802" s="28" t="s">
        <v>422</v>
      </c>
    </row>
    <row r="803" ht="15.75" customHeight="1">
      <c r="A803" s="40">
        <v>721.0</v>
      </c>
      <c r="B803" s="28" t="s">
        <v>2694</v>
      </c>
      <c r="C803" s="41"/>
      <c r="D803" s="42">
        <f t="array" ref="D803">index(systems,match($A803,INDEX(systems,0,1),),3)</f>
        <v>-110.19</v>
      </c>
      <c r="E803" s="42">
        <f t="array" ref="E803">index(systems,match($A803,INDEX(systems,0,1),),4)</f>
        <v>522.42</v>
      </c>
      <c r="F803" s="43" t="str">
        <f>IFERROR(__xludf.DUMMYFUNCTION("let(row, match($B803&amp;if($C803&lt;&gt;"""","" [""&amp;$C803&amp;""]"",""""),index(nebulae,,2),0),join("","",iferror(round(index(nebulae,row,5)/2,3),1),iferror(round(index(nebulae,row,6)/2,3),1),0))"),"1,1,0")</f>
        <v>1,1,0</v>
      </c>
      <c r="G803" s="44" t="s">
        <v>2695</v>
      </c>
      <c r="H803" s="45">
        <f t="array" ref="H803">let(systemId,match(A803,index(systems,0,1),),refSystemId,match($H$1,index(systems,0,1),),x,index(systems,systemId,3),y,index(systems,systemId,4),refX,index(systems,refSystemId,3),refY,index(systems,refSystemId,4),round(sqrt((x-refX)^2+(y-refY)^2),3))</f>
        <v>533.914</v>
      </c>
      <c r="I803" s="28" t="s">
        <v>408</v>
      </c>
      <c r="J803" s="28" t="s">
        <v>408</v>
      </c>
      <c r="K803" s="28" t="s">
        <v>408</v>
      </c>
      <c r="L803" s="28" t="s">
        <v>408</v>
      </c>
      <c r="M803" s="28" t="s">
        <v>408</v>
      </c>
      <c r="N803" s="28" t="s">
        <v>408</v>
      </c>
      <c r="O803" s="41"/>
      <c r="P803" s="48" t="s">
        <v>497</v>
      </c>
      <c r="Q803" s="48" t="s">
        <v>497</v>
      </c>
      <c r="R803" s="48" t="s">
        <v>497</v>
      </c>
      <c r="S803" s="48" t="s">
        <v>418</v>
      </c>
      <c r="T803" s="48" t="s">
        <v>418</v>
      </c>
      <c r="U803" s="48" t="s">
        <v>422</v>
      </c>
      <c r="V803" s="48" t="s">
        <v>422</v>
      </c>
      <c r="W803" s="48" t="s">
        <v>422</v>
      </c>
      <c r="X803" s="48" t="s">
        <v>422</v>
      </c>
      <c r="Y803" s="48" t="s">
        <v>422</v>
      </c>
      <c r="Z803" s="48" t="s">
        <v>422</v>
      </c>
      <c r="AA803" s="48" t="s">
        <v>422</v>
      </c>
      <c r="AB803" s="48" t="s">
        <v>422</v>
      </c>
      <c r="AC803" s="48" t="s">
        <v>422</v>
      </c>
      <c r="AD803" s="48" t="s">
        <v>422</v>
      </c>
      <c r="AE803" s="48" t="s">
        <v>422</v>
      </c>
      <c r="AF803" s="48" t="s">
        <v>422</v>
      </c>
      <c r="AG803" s="48" t="s">
        <v>422</v>
      </c>
      <c r="AH803" s="48" t="s">
        <v>422</v>
      </c>
      <c r="AI803" s="48" t="s">
        <v>422</v>
      </c>
      <c r="AJ803" s="48" t="s">
        <v>422</v>
      </c>
      <c r="AK803" s="48" t="s">
        <v>422</v>
      </c>
      <c r="AL803" s="48" t="s">
        <v>422</v>
      </c>
      <c r="AM803" s="48" t="s">
        <v>422</v>
      </c>
      <c r="AN803" s="48" t="s">
        <v>422</v>
      </c>
      <c r="AO803" s="48" t="s">
        <v>422</v>
      </c>
      <c r="AP803" s="48" t="s">
        <v>422</v>
      </c>
      <c r="AQ803" s="48" t="s">
        <v>422</v>
      </c>
      <c r="AR803" s="48" t="s">
        <v>422</v>
      </c>
      <c r="AS803" s="48" t="s">
        <v>422</v>
      </c>
      <c r="AT803" s="48" t="s">
        <v>422</v>
      </c>
      <c r="AU803" s="48" t="s">
        <v>422</v>
      </c>
      <c r="AV803" s="48" t="s">
        <v>422</v>
      </c>
      <c r="AW803" s="48" t="s">
        <v>422</v>
      </c>
      <c r="AX803" s="48" t="s">
        <v>422</v>
      </c>
      <c r="AY803" s="48" t="s">
        <v>422</v>
      </c>
      <c r="AZ803" s="28" t="s">
        <v>422</v>
      </c>
    </row>
    <row r="804" ht="15.75" customHeight="1">
      <c r="A804" s="40">
        <v>723.0</v>
      </c>
      <c r="B804" s="28" t="s">
        <v>2696</v>
      </c>
      <c r="C804" s="41"/>
      <c r="D804" s="42">
        <f t="array" ref="D804">index(systems,match($A804,INDEX(systems,0,1),),3)</f>
        <v>-253.841</v>
      </c>
      <c r="E804" s="42">
        <f t="array" ref="E804">index(systems,match($A804,INDEX(systems,0,1),),4)</f>
        <v>-21.246</v>
      </c>
      <c r="F804" s="43" t="str">
        <f>IFERROR(__xludf.DUMMYFUNCTION("let(row, match($B804&amp;if($C804&lt;&gt;"""","" [""&amp;$C804&amp;""]"",""""),index(nebulae,,2),0),join("","",iferror(round(index(nebulae,row,5)/2,3),1),iferror(round(index(nebulae,row,6)/2,3),1),0))"),"1,1,0")</f>
        <v>1,1,0</v>
      </c>
      <c r="G804" s="44" t="s">
        <v>2697</v>
      </c>
      <c r="H804" s="45">
        <f t="array" ref="H804">let(systemId,match(A804,index(systems,0,1),),refSystemId,match($H$1,index(systems,0,1),),x,index(systems,systemId,3),y,index(systems,systemId,4),refX,index(systems,refSystemId,3),refY,index(systems,refSystemId,4),round(sqrt((x-refX)^2+(y-refY)^2),3))</f>
        <v>254.729</v>
      </c>
      <c r="I804" s="46" t="s">
        <v>418</v>
      </c>
      <c r="J804" s="47" t="s">
        <v>418</v>
      </c>
      <c r="K804" s="47" t="s">
        <v>418</v>
      </c>
      <c r="L804" s="46" t="s">
        <v>418</v>
      </c>
      <c r="M804" s="53"/>
      <c r="N804" s="28" t="s">
        <v>671</v>
      </c>
      <c r="O804" s="48" t="s">
        <v>671</v>
      </c>
      <c r="P804" s="48" t="s">
        <v>671</v>
      </c>
      <c r="Q804" s="48" t="s">
        <v>671</v>
      </c>
      <c r="R804" s="48" t="s">
        <v>671</v>
      </c>
      <c r="S804" s="48" t="s">
        <v>671</v>
      </c>
      <c r="T804" s="48" t="s">
        <v>671</v>
      </c>
      <c r="U804" s="48" t="s">
        <v>560</v>
      </c>
      <c r="V804" s="48" t="s">
        <v>560</v>
      </c>
      <c r="W804" s="48" t="s">
        <v>560</v>
      </c>
      <c r="X804" s="48" t="s">
        <v>671</v>
      </c>
      <c r="Y804" s="48" t="s">
        <v>480</v>
      </c>
      <c r="Z804" s="48" t="s">
        <v>480</v>
      </c>
      <c r="AA804" s="48" t="s">
        <v>2698</v>
      </c>
      <c r="AB804" s="48" t="s">
        <v>2698</v>
      </c>
      <c r="AC804" s="48" t="s">
        <v>2698</v>
      </c>
      <c r="AD804" s="48" t="s">
        <v>2698</v>
      </c>
      <c r="AE804" s="48" t="s">
        <v>2698</v>
      </c>
      <c r="AF804" s="48" t="s">
        <v>2698</v>
      </c>
      <c r="AG804" s="48" t="s">
        <v>2698</v>
      </c>
      <c r="AH804" s="48" t="s">
        <v>2699</v>
      </c>
      <c r="AI804" s="48" t="s">
        <v>483</v>
      </c>
      <c r="AJ804" s="48" t="s">
        <v>483</v>
      </c>
      <c r="AK804" s="48" t="s">
        <v>483</v>
      </c>
      <c r="AL804" s="48" t="s">
        <v>483</v>
      </c>
      <c r="AM804" s="48" t="s">
        <v>483</v>
      </c>
      <c r="AN804" s="48" t="s">
        <v>483</v>
      </c>
      <c r="AO804" s="48" t="s">
        <v>2124</v>
      </c>
      <c r="AP804" s="48" t="s">
        <v>560</v>
      </c>
      <c r="AQ804" s="48" t="s">
        <v>2700</v>
      </c>
      <c r="AR804" s="48" t="s">
        <v>2700</v>
      </c>
      <c r="AS804" s="48" t="s">
        <v>2700</v>
      </c>
      <c r="AT804" s="52" t="s">
        <v>2701</v>
      </c>
      <c r="AU804" s="52" t="s">
        <v>2701</v>
      </c>
      <c r="AV804" s="52" t="s">
        <v>486</v>
      </c>
      <c r="AW804" s="52" t="s">
        <v>486</v>
      </c>
      <c r="AX804" s="52" t="s">
        <v>605</v>
      </c>
      <c r="AY804" s="52" t="s">
        <v>605</v>
      </c>
      <c r="AZ804" s="49" t="s">
        <v>455</v>
      </c>
    </row>
    <row r="805" ht="15.75" customHeight="1">
      <c r="A805" s="40">
        <v>724.0</v>
      </c>
      <c r="B805" s="28" t="s">
        <v>2702</v>
      </c>
      <c r="C805" s="41"/>
      <c r="D805" s="42">
        <f t="array" ref="D805">index(systems,match($A805,INDEX(systems,0,1),),3)</f>
        <v>465.051</v>
      </c>
      <c r="E805" s="42">
        <f t="array" ref="E805">index(systems,match($A805,INDEX(systems,0,1),),4)</f>
        <v>244.219</v>
      </c>
      <c r="F805" s="43" t="str">
        <f>IFERROR(__xludf.DUMMYFUNCTION("let(row, match($B805&amp;if($C805&lt;&gt;"""","" [""&amp;$C805&amp;""]"",""""),index(nebulae,,2),0),join("","",iferror(round(index(nebulae,row,5)/2,3),1),iferror(round(index(nebulae,row,6)/2,3),1),0))"),"1,1,0")</f>
        <v>1,1,0</v>
      </c>
      <c r="G805" s="44" t="s">
        <v>2703</v>
      </c>
      <c r="H805" s="45">
        <f t="array" ref="H805">let(systemId,match(A805,index(systems,0,1),),refSystemId,match($H$1,index(systems,0,1),),x,index(systems,systemId,3),y,index(systems,systemId,4),refX,index(systems,refSystemId,3),refY,index(systems,refSystemId,4),round(sqrt((x-refX)^2+(y-refY)^2),3))</f>
        <v>525.276</v>
      </c>
      <c r="I805" s="53"/>
      <c r="J805" s="53"/>
      <c r="K805" s="53"/>
      <c r="L805" s="53"/>
      <c r="M805" s="53"/>
      <c r="N805" s="28" t="s">
        <v>552</v>
      </c>
      <c r="O805" s="48" t="s">
        <v>552</v>
      </c>
      <c r="P805" s="48" t="s">
        <v>1557</v>
      </c>
      <c r="Q805" s="48" t="s">
        <v>1557</v>
      </c>
      <c r="R805" s="48" t="s">
        <v>1557</v>
      </c>
      <c r="S805" s="48" t="s">
        <v>1557</v>
      </c>
      <c r="T805" s="48" t="s">
        <v>1557</v>
      </c>
      <c r="U805" s="48" t="s">
        <v>1557</v>
      </c>
      <c r="V805" s="48" t="s">
        <v>1557</v>
      </c>
      <c r="W805" s="48" t="s">
        <v>1557</v>
      </c>
      <c r="X805" s="48" t="s">
        <v>1557</v>
      </c>
      <c r="Y805" s="48" t="s">
        <v>1557</v>
      </c>
      <c r="Z805" s="48" t="s">
        <v>1557</v>
      </c>
      <c r="AA805" s="48" t="s">
        <v>1557</v>
      </c>
      <c r="AB805" s="48" t="s">
        <v>1557</v>
      </c>
      <c r="AC805" s="48" t="s">
        <v>1557</v>
      </c>
      <c r="AD805" s="48" t="s">
        <v>1557</v>
      </c>
      <c r="AE805" s="48" t="s">
        <v>1557</v>
      </c>
      <c r="AF805" s="48" t="s">
        <v>1557</v>
      </c>
      <c r="AG805" s="48" t="s">
        <v>1557</v>
      </c>
      <c r="AH805" s="48" t="s">
        <v>1557</v>
      </c>
      <c r="AI805" s="48" t="s">
        <v>1557</v>
      </c>
      <c r="AJ805" s="48" t="s">
        <v>1557</v>
      </c>
      <c r="AK805" s="48" t="s">
        <v>1557</v>
      </c>
      <c r="AL805" s="48" t="s">
        <v>1557</v>
      </c>
      <c r="AM805" s="48" t="s">
        <v>1557</v>
      </c>
      <c r="AN805" s="48" t="s">
        <v>1557</v>
      </c>
      <c r="AO805" s="48" t="s">
        <v>1557</v>
      </c>
      <c r="AP805" s="48" t="s">
        <v>1557</v>
      </c>
      <c r="AQ805" s="48" t="s">
        <v>1557</v>
      </c>
      <c r="AR805" s="48" t="s">
        <v>1557</v>
      </c>
      <c r="AS805" s="48" t="s">
        <v>1557</v>
      </c>
      <c r="AT805" s="48" t="s">
        <v>777</v>
      </c>
      <c r="AU805" s="48" t="s">
        <v>777</v>
      </c>
      <c r="AV805" s="48" t="s">
        <v>777</v>
      </c>
      <c r="AW805" s="48" t="s">
        <v>777</v>
      </c>
      <c r="AX805" s="48" t="s">
        <v>777</v>
      </c>
      <c r="AY805" s="48" t="s">
        <v>777</v>
      </c>
      <c r="AZ805" s="28" t="s">
        <v>777</v>
      </c>
    </row>
    <row r="806" ht="15.75" customHeight="1">
      <c r="A806" s="40">
        <v>725.0</v>
      </c>
      <c r="B806" s="28" t="s">
        <v>2704</v>
      </c>
      <c r="C806" s="41"/>
      <c r="D806" s="42">
        <f t="array" ref="D806">index(systems,match($A806,INDEX(systems,0,1),),3)</f>
        <v>299.331</v>
      </c>
      <c r="E806" s="42">
        <f t="array" ref="E806">index(systems,match($A806,INDEX(systems,0,1),),4)</f>
        <v>168.746</v>
      </c>
      <c r="F806" s="43" t="str">
        <f>IFERROR(__xludf.DUMMYFUNCTION("let(row, match($B806&amp;if($C806&lt;&gt;"""","" [""&amp;$C806&amp;""]"",""""),index(nebulae,,2),0),join("","",iferror(round(index(nebulae,row,5)/2,3),1),iferror(round(index(nebulae,row,6)/2,3),1),0))"),"1,1,0")</f>
        <v>1,1,0</v>
      </c>
      <c r="G806" s="44" t="s">
        <v>2705</v>
      </c>
      <c r="H806" s="45">
        <f t="array" ref="H806">let(systemId,match(A806,index(systems,0,1),),refSystemId,match($H$1,index(systems,0,1),),x,index(systems,systemId,3),y,index(systems,systemId,4),refX,index(systems,refSystemId,3),refY,index(systems,refSystemId,4),round(sqrt((x-refX)^2+(y-refY)^2),3))</f>
        <v>343.619</v>
      </c>
      <c r="I806" s="53"/>
      <c r="J806" s="46" t="s">
        <v>645</v>
      </c>
      <c r="K806" s="46" t="s">
        <v>645</v>
      </c>
      <c r="L806" s="47" t="s">
        <v>646</v>
      </c>
      <c r="M806" s="47" t="s">
        <v>646</v>
      </c>
      <c r="N806" s="28" t="s">
        <v>1397</v>
      </c>
      <c r="O806" s="48" t="s">
        <v>1397</v>
      </c>
      <c r="P806" s="48" t="s">
        <v>1397</v>
      </c>
      <c r="Q806" s="48" t="s">
        <v>1397</v>
      </c>
      <c r="R806" s="48" t="s">
        <v>1397</v>
      </c>
      <c r="S806" s="48" t="s">
        <v>1397</v>
      </c>
      <c r="T806" s="48" t="s">
        <v>1397</v>
      </c>
      <c r="U806" s="48" t="s">
        <v>1397</v>
      </c>
      <c r="V806" s="48" t="s">
        <v>1397</v>
      </c>
      <c r="W806" s="48" t="s">
        <v>1397</v>
      </c>
      <c r="X806" s="48" t="s">
        <v>1397</v>
      </c>
      <c r="Y806" s="48" t="s">
        <v>1397</v>
      </c>
      <c r="Z806" s="48" t="s">
        <v>1397</v>
      </c>
      <c r="AA806" s="48" t="s">
        <v>1397</v>
      </c>
      <c r="AB806" s="48" t="s">
        <v>1397</v>
      </c>
      <c r="AC806" s="48" t="s">
        <v>1397</v>
      </c>
      <c r="AD806" s="48" t="s">
        <v>1397</v>
      </c>
      <c r="AE806" s="48" t="s">
        <v>1397</v>
      </c>
      <c r="AF806" s="48" t="s">
        <v>1397</v>
      </c>
      <c r="AG806" s="48" t="s">
        <v>1397</v>
      </c>
      <c r="AH806" s="48" t="s">
        <v>1397</v>
      </c>
      <c r="AI806" s="48" t="s">
        <v>1397</v>
      </c>
      <c r="AJ806" s="48" t="s">
        <v>1397</v>
      </c>
      <c r="AK806" s="48" t="s">
        <v>1397</v>
      </c>
      <c r="AL806" s="48" t="s">
        <v>1397</v>
      </c>
      <c r="AM806" s="48" t="s">
        <v>1397</v>
      </c>
      <c r="AN806" s="48" t="s">
        <v>1397</v>
      </c>
      <c r="AO806" s="48" t="s">
        <v>1397</v>
      </c>
      <c r="AP806" s="48" t="s">
        <v>1397</v>
      </c>
      <c r="AQ806" s="48" t="s">
        <v>1400</v>
      </c>
      <c r="AR806" s="48" t="s">
        <v>1400</v>
      </c>
      <c r="AS806" s="48" t="s">
        <v>1400</v>
      </c>
      <c r="AT806" s="48" t="s">
        <v>1400</v>
      </c>
      <c r="AU806" s="48" t="s">
        <v>1400</v>
      </c>
      <c r="AV806" s="48" t="s">
        <v>1400</v>
      </c>
      <c r="AW806" s="48" t="s">
        <v>1400</v>
      </c>
      <c r="AX806" s="48" t="s">
        <v>1400</v>
      </c>
      <c r="AY806" s="48" t="s">
        <v>1400</v>
      </c>
      <c r="AZ806" s="49" t="s">
        <v>1400</v>
      </c>
    </row>
    <row r="807" ht="15.75" customHeight="1">
      <c r="A807" s="40">
        <v>726.0</v>
      </c>
      <c r="B807" s="28" t="s">
        <v>2706</v>
      </c>
      <c r="C807" s="41"/>
      <c r="D807" s="42">
        <f t="array" ref="D807">index(systems,match($A807,INDEX(systems,0,1),),3)</f>
        <v>204.201</v>
      </c>
      <c r="E807" s="42">
        <f t="array" ref="E807">index(systems,match($A807,INDEX(systems,0,1),),4)</f>
        <v>26.318</v>
      </c>
      <c r="F807" s="43" t="str">
        <f>IFERROR(__xludf.DUMMYFUNCTION("let(row, match($B807&amp;if($C807&lt;&gt;"""","" [""&amp;$C807&amp;""]"",""""),index(nebulae,,2),0),join("","",iferror(round(index(nebulae,row,5)/2,3),1),iferror(round(index(nebulae,row,6)/2,3),1),0))"),"1,1,0")</f>
        <v>1,1,0</v>
      </c>
      <c r="G807" s="44" t="s">
        <v>2707</v>
      </c>
      <c r="H807" s="45">
        <f t="array" ref="H807">let(systemId,match(A807,index(systems,0,1),),refSystemId,match($H$1,index(systems,0,1),),x,index(systems,systemId,3),y,index(systems,systemId,4),refX,index(systems,refSystemId,3),refY,index(systems,refSystemId,4),round(sqrt((x-refX)^2+(y-refY)^2),3))</f>
        <v>205.89</v>
      </c>
      <c r="I807" s="41"/>
      <c r="J807" s="28" t="s">
        <v>418</v>
      </c>
      <c r="K807" s="28" t="s">
        <v>418</v>
      </c>
      <c r="L807" s="41"/>
      <c r="M807" s="41"/>
      <c r="N807" s="28" t="s">
        <v>856</v>
      </c>
      <c r="O807" s="48" t="s">
        <v>856</v>
      </c>
      <c r="P807" s="48" t="s">
        <v>856</v>
      </c>
      <c r="Q807" s="48" t="s">
        <v>856</v>
      </c>
      <c r="R807" s="48" t="s">
        <v>856</v>
      </c>
      <c r="S807" s="48" t="s">
        <v>856</v>
      </c>
      <c r="T807" s="48" t="s">
        <v>856</v>
      </c>
      <c r="U807" s="48" t="s">
        <v>856</v>
      </c>
      <c r="V807" s="48" t="s">
        <v>856</v>
      </c>
      <c r="W807" s="48" t="s">
        <v>856</v>
      </c>
      <c r="X807" s="48" t="s">
        <v>773</v>
      </c>
      <c r="Y807" s="48" t="s">
        <v>1589</v>
      </c>
      <c r="Z807" s="48" t="s">
        <v>1589</v>
      </c>
      <c r="AA807" s="48" t="s">
        <v>1590</v>
      </c>
      <c r="AB807" s="48" t="s">
        <v>1590</v>
      </c>
      <c r="AC807" s="48" t="s">
        <v>1590</v>
      </c>
      <c r="AD807" s="48" t="s">
        <v>1590</v>
      </c>
      <c r="AE807" s="48" t="s">
        <v>1590</v>
      </c>
      <c r="AF807" s="48" t="s">
        <v>1590</v>
      </c>
      <c r="AG807" s="48" t="s">
        <v>1590</v>
      </c>
      <c r="AH807" s="48" t="s">
        <v>1590</v>
      </c>
      <c r="AI807" s="48" t="s">
        <v>1590</v>
      </c>
      <c r="AJ807" s="48" t="s">
        <v>1590</v>
      </c>
      <c r="AK807" s="48" t="s">
        <v>1590</v>
      </c>
      <c r="AL807" s="48" t="s">
        <v>1590</v>
      </c>
      <c r="AM807" s="48" t="s">
        <v>1590</v>
      </c>
      <c r="AN807" s="48" t="s">
        <v>1590</v>
      </c>
      <c r="AO807" s="48" t="s">
        <v>1589</v>
      </c>
      <c r="AP807" s="48" t="s">
        <v>1589</v>
      </c>
      <c r="AQ807" s="48" t="s">
        <v>1589</v>
      </c>
      <c r="AR807" s="48" t="s">
        <v>1589</v>
      </c>
      <c r="AS807" s="48" t="s">
        <v>1589</v>
      </c>
      <c r="AT807" s="48" t="s">
        <v>1589</v>
      </c>
      <c r="AU807" s="48" t="s">
        <v>1589</v>
      </c>
      <c r="AV807" s="48" t="s">
        <v>773</v>
      </c>
      <c r="AW807" s="48" t="s">
        <v>773</v>
      </c>
      <c r="AX807" s="48" t="s">
        <v>773</v>
      </c>
      <c r="AY807" s="48" t="s">
        <v>773</v>
      </c>
      <c r="AZ807" s="28" t="s">
        <v>773</v>
      </c>
    </row>
    <row r="808" ht="15.75" customHeight="1">
      <c r="A808" s="40">
        <v>3048.0</v>
      </c>
      <c r="B808" s="28" t="s">
        <v>2708</v>
      </c>
      <c r="C808" s="41"/>
      <c r="D808" s="42">
        <f t="array" ref="D808">index(systems,match($A808,INDEX(systems,0,1),),3)</f>
        <v>-994.668</v>
      </c>
      <c r="E808" s="42">
        <f t="array" ref="E808">index(systems,match($A808,INDEX(systems,0,1),),4)</f>
        <v>-280.913</v>
      </c>
      <c r="F808" s="43" t="str">
        <f>IFERROR(__xludf.DUMMYFUNCTION("let(row, match($B808&amp;if($C808&lt;&gt;"""","" [""&amp;$C808&amp;""]"",""""),index(nebulae,,2),0),join("","",iferror(round(index(nebulae,row,5)/2,3),1),iferror(round(index(nebulae,row,6)/2,3),1),0))"),"1,1,0")</f>
        <v>1,1,0</v>
      </c>
      <c r="G808" s="44" t="s">
        <v>2709</v>
      </c>
      <c r="H808" s="45">
        <f t="array" ref="H808">let(systemId,match(A808,index(systems,0,1),),refSystemId,match($H$1,index(systems,0,1),),x,index(systems,systemId,3),y,index(systems,systemId,4),refX,index(systems,refSystemId,3),refY,index(systems,refSystemId,4),round(sqrt((x-refX)^2+(y-refY)^2),3))</f>
        <v>1033.575</v>
      </c>
      <c r="I808" s="55"/>
      <c r="J808" s="55"/>
      <c r="K808" s="55"/>
      <c r="L808" s="55"/>
      <c r="M808" s="55"/>
      <c r="N808" s="55"/>
      <c r="O808" s="55"/>
      <c r="P808" s="56" t="s">
        <v>408</v>
      </c>
      <c r="Q808" s="56" t="s">
        <v>408</v>
      </c>
      <c r="R808" s="56" t="s">
        <v>408</v>
      </c>
      <c r="S808" s="56" t="s">
        <v>408</v>
      </c>
      <c r="T808" s="56" t="s">
        <v>408</v>
      </c>
      <c r="U808" s="56" t="s">
        <v>408</v>
      </c>
      <c r="V808" s="56" t="s">
        <v>408</v>
      </c>
      <c r="W808" s="56" t="s">
        <v>408</v>
      </c>
      <c r="X808" s="56" t="s">
        <v>408</v>
      </c>
      <c r="Y808" s="55"/>
      <c r="Z808" s="41"/>
      <c r="AA808" s="55"/>
      <c r="AB808" s="55"/>
      <c r="AC808" s="55"/>
      <c r="AD808" s="55"/>
      <c r="AE808" s="55"/>
      <c r="AF808" s="55"/>
      <c r="AG808" s="55"/>
      <c r="AH808" s="55"/>
      <c r="AI808" s="55"/>
      <c r="AJ808" s="55"/>
      <c r="AK808" s="55"/>
      <c r="AL808" s="55"/>
      <c r="AM808" s="55"/>
      <c r="AN808" s="55"/>
      <c r="AO808" s="55"/>
      <c r="AP808" s="55"/>
      <c r="AQ808" s="55"/>
      <c r="AR808" s="55"/>
      <c r="AS808" s="55"/>
      <c r="AT808" s="55"/>
      <c r="AU808" s="51" t="s">
        <v>418</v>
      </c>
      <c r="AV808" s="55"/>
      <c r="AW808" s="55"/>
      <c r="AX808" s="55"/>
      <c r="AY808" s="55"/>
      <c r="AZ808" s="55"/>
    </row>
    <row r="809" ht="15.75" customHeight="1">
      <c r="A809" s="40">
        <v>727.0</v>
      </c>
      <c r="B809" s="28" t="s">
        <v>2710</v>
      </c>
      <c r="C809" s="41"/>
      <c r="D809" s="42">
        <f t="array" ref="D809">index(systems,match($A809,INDEX(systems,0,1),),3)</f>
        <v>232.279</v>
      </c>
      <c r="E809" s="42">
        <f t="array" ref="E809">index(systems,match($A809,INDEX(systems,0,1),),4)</f>
        <v>-159.966</v>
      </c>
      <c r="F809" s="43" t="str">
        <f>IFERROR(__xludf.DUMMYFUNCTION("let(row, match($B809&amp;if($C809&lt;&gt;"""","" [""&amp;$C809&amp;""]"",""""),index(nebulae,,2),0),join("","",iferror(round(index(nebulae,row,5)/2,3),1),iferror(round(index(nebulae,row,6)/2,3),1),0))"),"1,1,0")</f>
        <v>1,1,0</v>
      </c>
      <c r="G809" s="44" t="s">
        <v>2711</v>
      </c>
      <c r="H809" s="45">
        <f t="array" ref="H809">let(systemId,match(A809,index(systems,0,1),),refSystemId,match($H$1,index(systems,0,1),),x,index(systems,systemId,3),y,index(systems,systemId,4),refX,index(systems,refSystemId,3),refY,index(systems,refSystemId,4),round(sqrt((x-refX)^2+(y-refY)^2),3))</f>
        <v>282.033</v>
      </c>
      <c r="I809" s="46" t="s">
        <v>408</v>
      </c>
      <c r="J809" s="46" t="s">
        <v>408</v>
      </c>
      <c r="K809" s="47" t="s">
        <v>408</v>
      </c>
      <c r="L809" s="47" t="s">
        <v>408</v>
      </c>
      <c r="M809" s="47" t="s">
        <v>408</v>
      </c>
      <c r="N809" s="28" t="s">
        <v>408</v>
      </c>
      <c r="O809" s="41"/>
      <c r="P809" s="48" t="s">
        <v>1168</v>
      </c>
      <c r="Q809" s="48" t="s">
        <v>1168</v>
      </c>
      <c r="R809" s="48" t="s">
        <v>1168</v>
      </c>
      <c r="S809" s="48" t="s">
        <v>1168</v>
      </c>
      <c r="T809" s="48" t="s">
        <v>1168</v>
      </c>
      <c r="U809" s="48" t="s">
        <v>1168</v>
      </c>
      <c r="V809" s="48" t="s">
        <v>1168</v>
      </c>
      <c r="W809" s="48" t="s">
        <v>1168</v>
      </c>
      <c r="X809" s="48" t="s">
        <v>1168</v>
      </c>
      <c r="Y809" s="48" t="s">
        <v>422</v>
      </c>
      <c r="Z809" s="48" t="s">
        <v>422</v>
      </c>
      <c r="AA809" s="48" t="s">
        <v>422</v>
      </c>
      <c r="AB809" s="48" t="s">
        <v>422</v>
      </c>
      <c r="AC809" s="48" t="s">
        <v>422</v>
      </c>
      <c r="AD809" s="48" t="s">
        <v>422</v>
      </c>
      <c r="AE809" s="48" t="s">
        <v>422</v>
      </c>
      <c r="AF809" s="48" t="s">
        <v>422</v>
      </c>
      <c r="AG809" s="48" t="s">
        <v>422</v>
      </c>
      <c r="AH809" s="48" t="s">
        <v>422</v>
      </c>
      <c r="AI809" s="48" t="s">
        <v>422</v>
      </c>
      <c r="AJ809" s="48" t="s">
        <v>422</v>
      </c>
      <c r="AK809" s="48" t="s">
        <v>422</v>
      </c>
      <c r="AL809" s="48" t="s">
        <v>422</v>
      </c>
      <c r="AM809" s="48" t="s">
        <v>422</v>
      </c>
      <c r="AN809" s="48" t="s">
        <v>422</v>
      </c>
      <c r="AO809" s="48" t="s">
        <v>422</v>
      </c>
      <c r="AP809" s="48" t="s">
        <v>422</v>
      </c>
      <c r="AQ809" s="48" t="s">
        <v>422</v>
      </c>
      <c r="AR809" s="48" t="s">
        <v>422</v>
      </c>
      <c r="AS809" s="48" t="s">
        <v>422</v>
      </c>
      <c r="AT809" s="48" t="s">
        <v>422</v>
      </c>
      <c r="AU809" s="48" t="s">
        <v>422</v>
      </c>
      <c r="AV809" s="48" t="s">
        <v>422</v>
      </c>
      <c r="AW809" s="48" t="s">
        <v>422</v>
      </c>
      <c r="AX809" s="48" t="s">
        <v>422</v>
      </c>
      <c r="AY809" s="48" t="s">
        <v>422</v>
      </c>
      <c r="AZ809" s="28" t="s">
        <v>422</v>
      </c>
    </row>
    <row r="810" ht="15.75" customHeight="1">
      <c r="A810" s="40">
        <v>728.0</v>
      </c>
      <c r="B810" s="28" t="s">
        <v>2712</v>
      </c>
      <c r="C810" s="41"/>
      <c r="D810" s="42">
        <f t="array" ref="D810">index(systems,match($A810,INDEX(systems,0,1),),3)</f>
        <v>-32.828</v>
      </c>
      <c r="E810" s="42">
        <f t="array" ref="E810">index(systems,match($A810,INDEX(systems,0,1),),4)</f>
        <v>248.12</v>
      </c>
      <c r="F810" s="43" t="str">
        <f>IFERROR(__xludf.DUMMYFUNCTION("let(row, match($B810&amp;if($C810&lt;&gt;"""","" [""&amp;$C810&amp;""]"",""""),index(nebulae,,2),0),join("","",iferror(round(index(nebulae,row,5)/2,3),1),iferror(round(index(nebulae,row,6)/2,3),1),0))"),"1,1,0")</f>
        <v>1,1,0</v>
      </c>
      <c r="G810" s="44" t="s">
        <v>2713</v>
      </c>
      <c r="H810" s="45">
        <f t="array" ref="H810">let(systemId,match(A810,index(systems,0,1),),refSystemId,match($H$1,index(systems,0,1),),x,index(systems,systemId,3),y,index(systems,systemId,4),refX,index(systems,refSystemId,3),refY,index(systems,refSystemId,4),round(sqrt((x-refX)^2+(y-refY)^2),3))</f>
        <v>250.282</v>
      </c>
      <c r="I810" s="28" t="s">
        <v>408</v>
      </c>
      <c r="J810" s="28" t="s">
        <v>408</v>
      </c>
      <c r="K810" s="60" t="s">
        <v>408</v>
      </c>
      <c r="L810" s="28" t="s">
        <v>408</v>
      </c>
      <c r="M810" s="28" t="s">
        <v>691</v>
      </c>
      <c r="N810" s="28" t="s">
        <v>409</v>
      </c>
      <c r="O810" s="48" t="s">
        <v>409</v>
      </c>
      <c r="P810" s="48" t="s">
        <v>409</v>
      </c>
      <c r="Q810" s="48" t="s">
        <v>409</v>
      </c>
      <c r="R810" s="48" t="s">
        <v>409</v>
      </c>
      <c r="S810" s="48" t="s">
        <v>409</v>
      </c>
      <c r="T810" s="48" t="s">
        <v>409</v>
      </c>
      <c r="U810" s="48" t="s">
        <v>409</v>
      </c>
      <c r="V810" s="48" t="s">
        <v>409</v>
      </c>
      <c r="W810" s="48" t="s">
        <v>409</v>
      </c>
      <c r="X810" s="48" t="s">
        <v>409</v>
      </c>
      <c r="Y810" s="48" t="s">
        <v>409</v>
      </c>
      <c r="Z810" s="48" t="s">
        <v>409</v>
      </c>
      <c r="AA810" s="48" t="s">
        <v>410</v>
      </c>
      <c r="AB810" s="48" t="s">
        <v>410</v>
      </c>
      <c r="AC810" s="48" t="s">
        <v>410</v>
      </c>
      <c r="AD810" s="48" t="s">
        <v>410</v>
      </c>
      <c r="AE810" s="48" t="s">
        <v>410</v>
      </c>
      <c r="AF810" s="48" t="s">
        <v>410</v>
      </c>
      <c r="AG810" s="48" t="s">
        <v>849</v>
      </c>
      <c r="AH810" s="48" t="s">
        <v>849</v>
      </c>
      <c r="AI810" s="48" t="s">
        <v>849</v>
      </c>
      <c r="AJ810" s="48" t="s">
        <v>849</v>
      </c>
      <c r="AK810" s="48" t="s">
        <v>849</v>
      </c>
      <c r="AL810" s="48" t="s">
        <v>849</v>
      </c>
      <c r="AM810" s="48" t="s">
        <v>849</v>
      </c>
      <c r="AN810" s="48" t="s">
        <v>849</v>
      </c>
      <c r="AO810" s="48" t="s">
        <v>417</v>
      </c>
      <c r="AP810" s="48" t="s">
        <v>417</v>
      </c>
      <c r="AQ810" s="48" t="s">
        <v>849</v>
      </c>
      <c r="AR810" s="48" t="s">
        <v>849</v>
      </c>
      <c r="AS810" s="48" t="s">
        <v>849</v>
      </c>
      <c r="AT810" s="48" t="s">
        <v>849</v>
      </c>
      <c r="AU810" s="48" t="s">
        <v>849</v>
      </c>
      <c r="AV810" s="48" t="s">
        <v>849</v>
      </c>
      <c r="AW810" s="48" t="s">
        <v>849</v>
      </c>
      <c r="AX810" s="48" t="s">
        <v>417</v>
      </c>
      <c r="AY810" s="48" t="s">
        <v>850</v>
      </c>
      <c r="AZ810" s="28" t="s">
        <v>850</v>
      </c>
    </row>
    <row r="811" ht="15.75" customHeight="1">
      <c r="A811" s="40">
        <v>729.0</v>
      </c>
      <c r="B811" s="28" t="s">
        <v>2714</v>
      </c>
      <c r="C811" s="41"/>
      <c r="D811" s="42">
        <f t="array" ref="D811">index(systems,match($A811,INDEX(systems,0,1),),3)</f>
        <v>679.846</v>
      </c>
      <c r="E811" s="42">
        <f t="array" ref="E811">index(systems,match($A811,INDEX(systems,0,1),),4)</f>
        <v>229.542</v>
      </c>
      <c r="F811" s="43" t="str">
        <f>IFERROR(__xludf.DUMMYFUNCTION("let(row, match($B811&amp;if($C811&lt;&gt;"""","" [""&amp;$C811&amp;""]"",""""),index(nebulae,,2),0),join("","",iferror(round(index(nebulae,row,5)/2,3),1),iferror(round(index(nebulae,row,6)/2,3),1),0))"),"1,1,0")</f>
        <v>1,1,0</v>
      </c>
      <c r="G811" s="44" t="s">
        <v>2715</v>
      </c>
      <c r="H811" s="45">
        <f t="array" ref="H811">let(systemId,match(A811,index(systems,0,1),),refSystemId,match($H$1,index(systems,0,1),),x,index(systems,systemId,3),y,index(systems,systemId,4),refX,index(systems,refSystemId,3),refY,index(systems,refSystemId,4),round(sqrt((x-refX)^2+(y-refY)^2),3))</f>
        <v>717.551</v>
      </c>
      <c r="I811" s="53"/>
      <c r="J811" s="53"/>
      <c r="K811" s="53"/>
      <c r="L811" s="53"/>
      <c r="M811" s="53"/>
      <c r="N811" s="41"/>
      <c r="O811" s="41"/>
      <c r="P811" s="48" t="s">
        <v>840</v>
      </c>
      <c r="Q811" s="48" t="s">
        <v>840</v>
      </c>
      <c r="R811" s="48" t="s">
        <v>840</v>
      </c>
      <c r="S811" s="48" t="s">
        <v>840</v>
      </c>
      <c r="T811" s="48" t="s">
        <v>840</v>
      </c>
      <c r="U811" s="48" t="s">
        <v>840</v>
      </c>
      <c r="V811" s="48" t="s">
        <v>840</v>
      </c>
      <c r="W811" s="48" t="s">
        <v>840</v>
      </c>
      <c r="X811" s="48" t="s">
        <v>422</v>
      </c>
      <c r="Y811" s="48" t="s">
        <v>422</v>
      </c>
      <c r="Z811" s="48" t="s">
        <v>422</v>
      </c>
      <c r="AA811" s="48" t="s">
        <v>422</v>
      </c>
      <c r="AB811" s="48" t="s">
        <v>422</v>
      </c>
      <c r="AC811" s="48" t="s">
        <v>422</v>
      </c>
      <c r="AD811" s="48" t="s">
        <v>422</v>
      </c>
      <c r="AE811" s="48" t="s">
        <v>422</v>
      </c>
      <c r="AF811" s="48" t="s">
        <v>422</v>
      </c>
      <c r="AG811" s="48" t="s">
        <v>422</v>
      </c>
      <c r="AH811" s="48" t="s">
        <v>422</v>
      </c>
      <c r="AI811" s="48" t="s">
        <v>422</v>
      </c>
      <c r="AJ811" s="48" t="s">
        <v>422</v>
      </c>
      <c r="AK811" s="48" t="s">
        <v>422</v>
      </c>
      <c r="AL811" s="48" t="s">
        <v>422</v>
      </c>
      <c r="AM811" s="48" t="s">
        <v>422</v>
      </c>
      <c r="AN811" s="48" t="s">
        <v>422</v>
      </c>
      <c r="AO811" s="48" t="s">
        <v>422</v>
      </c>
      <c r="AP811" s="48" t="s">
        <v>422</v>
      </c>
      <c r="AQ811" s="48" t="s">
        <v>422</v>
      </c>
      <c r="AR811" s="48" t="s">
        <v>422</v>
      </c>
      <c r="AS811" s="48" t="s">
        <v>422</v>
      </c>
      <c r="AT811" s="48" t="s">
        <v>422</v>
      </c>
      <c r="AU811" s="48" t="s">
        <v>422</v>
      </c>
      <c r="AV811" s="48" t="s">
        <v>422</v>
      </c>
      <c r="AW811" s="48" t="s">
        <v>422</v>
      </c>
      <c r="AX811" s="48" t="s">
        <v>422</v>
      </c>
      <c r="AY811" s="48" t="s">
        <v>422</v>
      </c>
      <c r="AZ811" s="50" t="s">
        <v>841</v>
      </c>
    </row>
    <row r="812" ht="15.75" customHeight="1">
      <c r="A812" s="40">
        <v>730.0</v>
      </c>
      <c r="B812" s="28" t="s">
        <v>2716</v>
      </c>
      <c r="C812" s="41"/>
      <c r="D812" s="42">
        <f t="array" ref="D812">index(systems,match($A812,INDEX(systems,0,1),),3)</f>
        <v>-74.717</v>
      </c>
      <c r="E812" s="42">
        <f t="array" ref="E812">index(systems,match($A812,INDEX(systems,0,1),),4)</f>
        <v>300.067</v>
      </c>
      <c r="F812" s="43" t="str">
        <f>IFERROR(__xludf.DUMMYFUNCTION("let(row, match($B812&amp;if($C812&lt;&gt;"""","" [""&amp;$C812&amp;""]"",""""),index(nebulae,,2),0),join("","",iferror(round(index(nebulae,row,5)/2,3),1),iferror(round(index(nebulae,row,6)/2,3),1),0))"),"1,1,0")</f>
        <v>1,1,0</v>
      </c>
      <c r="G812" s="44" t="s">
        <v>2717</v>
      </c>
      <c r="H812" s="45">
        <f t="array" ref="H812">let(systemId,match(A812,index(systems,0,1),),refSystemId,match($H$1,index(systems,0,1),),x,index(systems,systemId,3),y,index(systems,systemId,4),refX,index(systems,refSystemId,3),refY,index(systems,refSystemId,4),round(sqrt((x-refX)^2+(y-refY)^2),3))</f>
        <v>309.229</v>
      </c>
      <c r="I812" s="46" t="s">
        <v>408</v>
      </c>
      <c r="J812" s="46" t="s">
        <v>408</v>
      </c>
      <c r="K812" s="46" t="s">
        <v>408</v>
      </c>
      <c r="L812" s="46" t="s">
        <v>408</v>
      </c>
      <c r="M812" s="47" t="s">
        <v>408</v>
      </c>
      <c r="N812" s="28" t="s">
        <v>408</v>
      </c>
      <c r="O812" s="41"/>
      <c r="P812" s="48" t="s">
        <v>409</v>
      </c>
      <c r="Q812" s="48" t="s">
        <v>409</v>
      </c>
      <c r="R812" s="48" t="s">
        <v>409</v>
      </c>
      <c r="S812" s="48" t="s">
        <v>409</v>
      </c>
      <c r="T812" s="48" t="s">
        <v>409</v>
      </c>
      <c r="U812" s="48" t="s">
        <v>409</v>
      </c>
      <c r="V812" s="48" t="s">
        <v>409</v>
      </c>
      <c r="W812" s="48" t="s">
        <v>409</v>
      </c>
      <c r="X812" s="48" t="s">
        <v>409</v>
      </c>
      <c r="Y812" s="48" t="s">
        <v>409</v>
      </c>
      <c r="Z812" s="48" t="s">
        <v>409</v>
      </c>
      <c r="AA812" s="48" t="s">
        <v>1617</v>
      </c>
      <c r="AB812" s="48" t="s">
        <v>1617</v>
      </c>
      <c r="AC812" s="48" t="s">
        <v>1617</v>
      </c>
      <c r="AD812" s="48" t="s">
        <v>1617</v>
      </c>
      <c r="AE812" s="48" t="s">
        <v>1617</v>
      </c>
      <c r="AF812" s="48" t="s">
        <v>417</v>
      </c>
      <c r="AG812" s="48" t="s">
        <v>417</v>
      </c>
      <c r="AH812" s="48" t="s">
        <v>417</v>
      </c>
      <c r="AI812" s="48" t="s">
        <v>417</v>
      </c>
      <c r="AJ812" s="48" t="s">
        <v>417</v>
      </c>
      <c r="AK812" s="48" t="s">
        <v>417</v>
      </c>
      <c r="AL812" s="48" t="s">
        <v>417</v>
      </c>
      <c r="AM812" s="48" t="s">
        <v>417</v>
      </c>
      <c r="AN812" s="48" t="s">
        <v>417</v>
      </c>
      <c r="AO812" s="48" t="s">
        <v>417</v>
      </c>
      <c r="AP812" s="48" t="s">
        <v>417</v>
      </c>
      <c r="AQ812" s="48" t="s">
        <v>417</v>
      </c>
      <c r="AR812" s="48" t="s">
        <v>417</v>
      </c>
      <c r="AS812" s="48" t="s">
        <v>417</v>
      </c>
      <c r="AT812" s="48" t="s">
        <v>417</v>
      </c>
      <c r="AU812" s="48" t="s">
        <v>417</v>
      </c>
      <c r="AV812" s="52" t="s">
        <v>417</v>
      </c>
      <c r="AW812" s="52" t="s">
        <v>417</v>
      </c>
      <c r="AX812" s="52" t="s">
        <v>417</v>
      </c>
      <c r="AY812" s="52" t="s">
        <v>417</v>
      </c>
      <c r="AZ812" s="51" t="s">
        <v>417</v>
      </c>
    </row>
    <row r="813" ht="15.75" customHeight="1">
      <c r="A813" s="40">
        <v>3154.0</v>
      </c>
      <c r="B813" s="28" t="s">
        <v>2718</v>
      </c>
      <c r="C813" s="28" t="s">
        <v>2719</v>
      </c>
      <c r="D813" s="42">
        <f t="array" ref="D813">index(systems,match($A813,INDEX(systems,0,1),),3)</f>
        <v>38.127</v>
      </c>
      <c r="E813" s="42">
        <f t="array" ref="E813">index(systems,match($A813,INDEX(systems,0,1),),4)</f>
        <v>-489.219</v>
      </c>
      <c r="F813" s="43" t="str">
        <f>IFERROR(__xludf.DUMMYFUNCTION("let(row, match($B813&amp;if($C813&lt;&gt;"""","" [""&amp;$C813&amp;""]"",""""),index(nebulae,,2),0),join("","",iferror(round(index(nebulae,row,5)/2,3),1),iferror(round(index(nebulae,row,6)/2,3),1),0))"),"1,1,0")</f>
        <v>1,1,0</v>
      </c>
      <c r="G813" s="44" t="s">
        <v>2720</v>
      </c>
      <c r="H813" s="45">
        <f t="array" ref="H813">let(systemId,match(A813,index(systems,0,1),),refSystemId,match($H$1,index(systems,0,1),),x,index(systems,systemId,3),y,index(systems,systemId,4),refX,index(systems,refSystemId,3),refY,index(systems,refSystemId,4),round(sqrt((x-refX)^2+(y-refY)^2),3))</f>
        <v>490.702</v>
      </c>
      <c r="I813" s="56" t="s">
        <v>408</v>
      </c>
      <c r="J813" s="56" t="s">
        <v>408</v>
      </c>
      <c r="K813" s="56" t="s">
        <v>408</v>
      </c>
      <c r="L813" s="56" t="s">
        <v>408</v>
      </c>
      <c r="M813" s="56" t="s">
        <v>408</v>
      </c>
      <c r="N813" s="56" t="s">
        <v>408</v>
      </c>
      <c r="O813" s="55"/>
      <c r="P813" s="56" t="s">
        <v>408</v>
      </c>
      <c r="Q813" s="51" t="s">
        <v>418</v>
      </c>
      <c r="R813" s="56" t="s">
        <v>418</v>
      </c>
      <c r="S813" s="56" t="s">
        <v>418</v>
      </c>
      <c r="T813" s="51" t="s">
        <v>418</v>
      </c>
      <c r="U813" s="55"/>
      <c r="V813" s="51" t="s">
        <v>2721</v>
      </c>
      <c r="W813" s="56" t="s">
        <v>2721</v>
      </c>
      <c r="X813" s="51" t="s">
        <v>2721</v>
      </c>
      <c r="Y813" s="51" t="s">
        <v>418</v>
      </c>
      <c r="Z813" s="48" t="s">
        <v>422</v>
      </c>
      <c r="AA813" s="56" t="s">
        <v>422</v>
      </c>
      <c r="AB813" s="56" t="s">
        <v>422</v>
      </c>
      <c r="AC813" s="56" t="s">
        <v>422</v>
      </c>
      <c r="AD813" s="56" t="s">
        <v>422</v>
      </c>
      <c r="AE813" s="56" t="s">
        <v>422</v>
      </c>
      <c r="AF813" s="56" t="s">
        <v>422</v>
      </c>
      <c r="AG813" s="56" t="s">
        <v>422</v>
      </c>
      <c r="AH813" s="56" t="s">
        <v>422</v>
      </c>
      <c r="AI813" s="56" t="s">
        <v>422</v>
      </c>
      <c r="AJ813" s="56" t="s">
        <v>422</v>
      </c>
      <c r="AK813" s="56" t="s">
        <v>422</v>
      </c>
      <c r="AL813" s="56" t="s">
        <v>422</v>
      </c>
      <c r="AM813" s="56" t="s">
        <v>422</v>
      </c>
      <c r="AN813" s="56" t="s">
        <v>422</v>
      </c>
      <c r="AO813" s="56" t="s">
        <v>422</v>
      </c>
      <c r="AP813" s="56" t="s">
        <v>422</v>
      </c>
      <c r="AQ813" s="56" t="s">
        <v>422</v>
      </c>
      <c r="AR813" s="56" t="s">
        <v>422</v>
      </c>
      <c r="AS813" s="56" t="s">
        <v>422</v>
      </c>
      <c r="AT813" s="56" t="s">
        <v>422</v>
      </c>
      <c r="AU813" s="56" t="s">
        <v>422</v>
      </c>
      <c r="AV813" s="56" t="s">
        <v>422</v>
      </c>
      <c r="AW813" s="56" t="s">
        <v>422</v>
      </c>
      <c r="AX813" s="56" t="s">
        <v>422</v>
      </c>
      <c r="AY813" s="56" t="s">
        <v>422</v>
      </c>
      <c r="AZ813" s="28" t="s">
        <v>422</v>
      </c>
    </row>
    <row r="814" ht="15.75" customHeight="1">
      <c r="A814" s="40">
        <v>731.0</v>
      </c>
      <c r="B814" s="28" t="s">
        <v>2722</v>
      </c>
      <c r="C814" s="41"/>
      <c r="D814" s="42">
        <f t="array" ref="D814">index(systems,match($A814,INDEX(systems,0,1),),3)</f>
        <v>-182.405</v>
      </c>
      <c r="E814" s="42">
        <f t="array" ref="E814">index(systems,match($A814,INDEX(systems,0,1),),4)</f>
        <v>159.288</v>
      </c>
      <c r="F814" s="43" t="str">
        <f>IFERROR(__xludf.DUMMYFUNCTION("let(row, match($B814&amp;if($C814&lt;&gt;"""","" [""&amp;$C814&amp;""]"",""""),index(nebulae,,2),0),join("","",iferror(round(index(nebulae,row,5)/2,3),1),iferror(round(index(nebulae,row,6)/2,3),1),0))"),"1,1,0")</f>
        <v>1,1,0</v>
      </c>
      <c r="G814" s="44" t="s">
        <v>2723</v>
      </c>
      <c r="H814" s="45">
        <f t="array" ref="H814">let(systemId,match(A814,index(systems,0,1),),refSystemId,match($H$1,index(systems,0,1),),x,index(systems,systemId,3),y,index(systems,systemId,4),refX,index(systems,refSystemId,3),refY,index(systems,refSystemId,4),round(sqrt((x-refX)^2+(y-refY)^2),3))</f>
        <v>242.166</v>
      </c>
      <c r="I814" s="46" t="s">
        <v>408</v>
      </c>
      <c r="J814" s="46" t="s">
        <v>2724</v>
      </c>
      <c r="K814" s="47" t="s">
        <v>2724</v>
      </c>
      <c r="L814" s="46" t="s">
        <v>2724</v>
      </c>
      <c r="M814" s="47" t="s">
        <v>2725</v>
      </c>
      <c r="N814" s="28" t="s">
        <v>2726</v>
      </c>
      <c r="O814" s="48" t="s">
        <v>2726</v>
      </c>
      <c r="P814" s="48" t="s">
        <v>2726</v>
      </c>
      <c r="Q814" s="48" t="s">
        <v>2726</v>
      </c>
      <c r="R814" s="48" t="s">
        <v>2726</v>
      </c>
      <c r="S814" s="48" t="s">
        <v>2726</v>
      </c>
      <c r="T814" s="48" t="s">
        <v>2726</v>
      </c>
      <c r="U814" s="48" t="s">
        <v>2726</v>
      </c>
      <c r="V814" s="48" t="s">
        <v>2726</v>
      </c>
      <c r="W814" s="48" t="s">
        <v>2726</v>
      </c>
      <c r="X814" s="48" t="s">
        <v>2726</v>
      </c>
      <c r="Y814" s="48" t="s">
        <v>2726</v>
      </c>
      <c r="Z814" s="48" t="s">
        <v>2726</v>
      </c>
      <c r="AA814" s="48" t="s">
        <v>2727</v>
      </c>
      <c r="AB814" s="48" t="s">
        <v>2727</v>
      </c>
      <c r="AC814" s="48" t="s">
        <v>2727</v>
      </c>
      <c r="AD814" s="48" t="s">
        <v>2727</v>
      </c>
      <c r="AE814" s="48" t="s">
        <v>2727</v>
      </c>
      <c r="AF814" s="48" t="s">
        <v>2727</v>
      </c>
      <c r="AG814" s="48" t="s">
        <v>2727</v>
      </c>
      <c r="AH814" s="48" t="s">
        <v>2728</v>
      </c>
      <c r="AI814" s="48" t="s">
        <v>2729</v>
      </c>
      <c r="AJ814" s="48" t="s">
        <v>2729</v>
      </c>
      <c r="AK814" s="48" t="s">
        <v>2729</v>
      </c>
      <c r="AL814" s="48" t="s">
        <v>2729</v>
      </c>
      <c r="AM814" s="48" t="s">
        <v>2729</v>
      </c>
      <c r="AN814" s="48" t="s">
        <v>2729</v>
      </c>
      <c r="AO814" s="48" t="s">
        <v>2729</v>
      </c>
      <c r="AP814" s="48" t="s">
        <v>2729</v>
      </c>
      <c r="AQ814" s="48" t="s">
        <v>2729</v>
      </c>
      <c r="AR814" s="48" t="s">
        <v>2729</v>
      </c>
      <c r="AS814" s="48" t="s">
        <v>2729</v>
      </c>
      <c r="AT814" s="48" t="s">
        <v>2730</v>
      </c>
      <c r="AU814" s="48" t="s">
        <v>2730</v>
      </c>
      <c r="AV814" s="48" t="s">
        <v>2730</v>
      </c>
      <c r="AW814" s="48" t="s">
        <v>2730</v>
      </c>
      <c r="AX814" s="48" t="s">
        <v>2730</v>
      </c>
      <c r="AY814" s="48" t="s">
        <v>2730</v>
      </c>
      <c r="AZ814" s="28" t="s">
        <v>2730</v>
      </c>
    </row>
    <row r="815" ht="15.75" customHeight="1">
      <c r="A815" s="40">
        <v>732.0</v>
      </c>
      <c r="B815" s="28" t="s">
        <v>2731</v>
      </c>
      <c r="C815" s="41"/>
      <c r="D815" s="42">
        <f t="array" ref="D815">index(systems,match($A815,INDEX(systems,0,1),),3)</f>
        <v>200.327</v>
      </c>
      <c r="E815" s="42">
        <f t="array" ref="E815">index(systems,match($A815,INDEX(systems,0,1),),4)</f>
        <v>88.88</v>
      </c>
      <c r="F815" s="43" t="str">
        <f>IFERROR(__xludf.DUMMYFUNCTION("let(row, match($B815&amp;if($C815&lt;&gt;"""","" [""&amp;$C815&amp;""]"",""""),index(nebulae,,2),0),join("","",iferror(round(index(nebulae,row,5)/2,3),1),iferror(round(index(nebulae,row,6)/2,3),1),0))"),"1,1,0")</f>
        <v>1,1,0</v>
      </c>
      <c r="G815" s="44" t="s">
        <v>2732</v>
      </c>
      <c r="H815" s="45">
        <f t="array" ref="H815">let(systemId,match(A815,index(systems,0,1),),refSystemId,match($H$1,index(systems,0,1),),x,index(systems,systemId,3),y,index(systems,systemId,4),refX,index(systems,refSystemId,3),refY,index(systems,refSystemId,4),round(sqrt((x-refX)^2+(y-refY)^2),3))</f>
        <v>219.159</v>
      </c>
      <c r="I815" s="53"/>
      <c r="J815" s="53"/>
      <c r="K815" s="46" t="s">
        <v>418</v>
      </c>
      <c r="L815" s="53"/>
      <c r="M815" s="53"/>
      <c r="N815" s="28" t="s">
        <v>773</v>
      </c>
      <c r="O815" s="48" t="s">
        <v>773</v>
      </c>
      <c r="P815" s="48" t="s">
        <v>773</v>
      </c>
      <c r="Q815" s="48" t="s">
        <v>773</v>
      </c>
      <c r="R815" s="48" t="s">
        <v>773</v>
      </c>
      <c r="S815" s="48" t="s">
        <v>773</v>
      </c>
      <c r="T815" s="48" t="s">
        <v>773</v>
      </c>
      <c r="U815" s="48" t="s">
        <v>773</v>
      </c>
      <c r="V815" s="48" t="s">
        <v>773</v>
      </c>
      <c r="W815" s="48" t="s">
        <v>773</v>
      </c>
      <c r="X815" s="48" t="s">
        <v>773</v>
      </c>
      <c r="Y815" s="48" t="s">
        <v>773</v>
      </c>
      <c r="Z815" s="48" t="s">
        <v>773</v>
      </c>
      <c r="AA815" s="48" t="s">
        <v>773</v>
      </c>
      <c r="AB815" s="48" t="s">
        <v>773</v>
      </c>
      <c r="AC815" s="48" t="s">
        <v>773</v>
      </c>
      <c r="AD815" s="48" t="s">
        <v>773</v>
      </c>
      <c r="AE815" s="48" t="s">
        <v>773</v>
      </c>
      <c r="AF815" s="48" t="s">
        <v>773</v>
      </c>
      <c r="AG815" s="48" t="s">
        <v>773</v>
      </c>
      <c r="AH815" s="48" t="s">
        <v>773</v>
      </c>
      <c r="AI815" s="48" t="s">
        <v>773</v>
      </c>
      <c r="AJ815" s="48" t="s">
        <v>773</v>
      </c>
      <c r="AK815" s="48" t="s">
        <v>773</v>
      </c>
      <c r="AL815" s="48" t="s">
        <v>773</v>
      </c>
      <c r="AM815" s="48" t="s">
        <v>773</v>
      </c>
      <c r="AN815" s="48" t="s">
        <v>773</v>
      </c>
      <c r="AO815" s="48" t="s">
        <v>773</v>
      </c>
      <c r="AP815" s="48" t="s">
        <v>773</v>
      </c>
      <c r="AQ815" s="48" t="s">
        <v>773</v>
      </c>
      <c r="AR815" s="48" t="s">
        <v>773</v>
      </c>
      <c r="AS815" s="48" t="s">
        <v>773</v>
      </c>
      <c r="AT815" s="48" t="s">
        <v>773</v>
      </c>
      <c r="AU815" s="48" t="s">
        <v>773</v>
      </c>
      <c r="AV815" s="48" t="s">
        <v>773</v>
      </c>
      <c r="AW815" s="48" t="s">
        <v>773</v>
      </c>
      <c r="AX815" s="48" t="s">
        <v>773</v>
      </c>
      <c r="AY815" s="48" t="s">
        <v>773</v>
      </c>
      <c r="AZ815" s="28" t="s">
        <v>773</v>
      </c>
    </row>
    <row r="816" ht="15.75" customHeight="1">
      <c r="A816" s="40">
        <v>733.0</v>
      </c>
      <c r="B816" s="28" t="s">
        <v>2733</v>
      </c>
      <c r="C816" s="28" t="s">
        <v>2734</v>
      </c>
      <c r="D816" s="42">
        <f t="array" ref="D816">index(systems,match($A816,INDEX(systems,0,1),),3)</f>
        <v>198.781</v>
      </c>
      <c r="E816" s="42">
        <f t="array" ref="E816">index(systems,match($A816,INDEX(systems,0,1),),4)</f>
        <v>8.744</v>
      </c>
      <c r="F816" s="43" t="str">
        <f>IFERROR(__xludf.DUMMYFUNCTION("let(row, match($B816&amp;if($C816&lt;&gt;"""","" [""&amp;$C816&amp;""]"",""""),index(nebulae,,2),0),join("","",iferror(round(index(nebulae,row,5)/2,3),1),iferror(round(index(nebulae,row,6)/2,3),1),0))"),"1,1,0")</f>
        <v>1,1,0</v>
      </c>
      <c r="G816" s="44" t="s">
        <v>2735</v>
      </c>
      <c r="H816" s="45">
        <f t="array" ref="H816">let(systemId,match(A816,index(systems,0,1),),refSystemId,match($H$1,index(systems,0,1),),x,index(systems,systemId,3),y,index(systems,systemId,4),refX,index(systems,refSystemId,3),refY,index(systems,refSystemId,4),round(sqrt((x-refX)^2+(y-refY)^2),3))</f>
        <v>198.973</v>
      </c>
      <c r="I816" s="41"/>
      <c r="J816" s="28" t="s">
        <v>418</v>
      </c>
      <c r="K816" s="28" t="s">
        <v>418</v>
      </c>
      <c r="L816" s="41"/>
      <c r="M816" s="41"/>
      <c r="N816" s="28" t="s">
        <v>856</v>
      </c>
      <c r="O816" s="48" t="s">
        <v>856</v>
      </c>
      <c r="P816" s="48" t="s">
        <v>856</v>
      </c>
      <c r="Q816" s="48" t="s">
        <v>856</v>
      </c>
      <c r="R816" s="48" t="s">
        <v>856</v>
      </c>
      <c r="S816" s="48" t="s">
        <v>856</v>
      </c>
      <c r="T816" s="48" t="s">
        <v>856</v>
      </c>
      <c r="U816" s="48" t="s">
        <v>855</v>
      </c>
      <c r="V816" s="48" t="s">
        <v>855</v>
      </c>
      <c r="W816" s="48" t="s">
        <v>855</v>
      </c>
      <c r="X816" s="48" t="s">
        <v>856</v>
      </c>
      <c r="Y816" s="48" t="s">
        <v>857</v>
      </c>
      <c r="Z816" s="48" t="s">
        <v>857</v>
      </c>
      <c r="AA816" s="48" t="s">
        <v>858</v>
      </c>
      <c r="AB816" s="48" t="s">
        <v>858</v>
      </c>
      <c r="AC816" s="48" t="s">
        <v>858</v>
      </c>
      <c r="AD816" s="48" t="s">
        <v>858</v>
      </c>
      <c r="AE816" s="48" t="s">
        <v>858</v>
      </c>
      <c r="AF816" s="48" t="s">
        <v>858</v>
      </c>
      <c r="AG816" s="48" t="s">
        <v>858</v>
      </c>
      <c r="AH816" s="48" t="s">
        <v>858</v>
      </c>
      <c r="AI816" s="48" t="s">
        <v>858</v>
      </c>
      <c r="AJ816" s="48" t="s">
        <v>858</v>
      </c>
      <c r="AK816" s="48" t="s">
        <v>858</v>
      </c>
      <c r="AL816" s="48" t="s">
        <v>858</v>
      </c>
      <c r="AM816" s="48" t="s">
        <v>858</v>
      </c>
      <c r="AN816" s="48" t="s">
        <v>858</v>
      </c>
      <c r="AO816" s="48" t="s">
        <v>857</v>
      </c>
      <c r="AP816" s="48" t="s">
        <v>857</v>
      </c>
      <c r="AQ816" s="48" t="s">
        <v>857</v>
      </c>
      <c r="AR816" s="48" t="s">
        <v>857</v>
      </c>
      <c r="AS816" s="48" t="s">
        <v>857</v>
      </c>
      <c r="AT816" s="48" t="s">
        <v>857</v>
      </c>
      <c r="AU816" s="48" t="s">
        <v>857</v>
      </c>
      <c r="AV816" s="48" t="s">
        <v>1064</v>
      </c>
      <c r="AW816" s="48" t="s">
        <v>1064</v>
      </c>
      <c r="AX816" s="48" t="s">
        <v>1064</v>
      </c>
      <c r="AY816" s="48" t="s">
        <v>1064</v>
      </c>
      <c r="AZ816" s="28" t="s">
        <v>1064</v>
      </c>
    </row>
    <row r="817" ht="15.75" customHeight="1">
      <c r="A817" s="40">
        <v>3049.0</v>
      </c>
      <c r="B817" s="28" t="s">
        <v>2736</v>
      </c>
      <c r="C817" s="41"/>
      <c r="D817" s="42">
        <f t="array" ref="D817">index(systems,match($A817,INDEX(systems,0,1),),3)</f>
        <v>-1129.019</v>
      </c>
      <c r="E817" s="42">
        <f t="array" ref="E817">index(systems,match($A817,INDEX(systems,0,1),),4)</f>
        <v>411.589</v>
      </c>
      <c r="F817" s="43" t="str">
        <f>IFERROR(__xludf.DUMMYFUNCTION("let(row, match($B817&amp;if($C817&lt;&gt;"""","" [""&amp;$C817&amp;""]"",""""),index(nebulae,,2),0),join("","",iferror(round(index(nebulae,row,5)/2,3),1),iferror(round(index(nebulae,row,6)/2,3),1),0))"),"1,1,0")</f>
        <v>1,1,0</v>
      </c>
      <c r="G817" s="44" t="s">
        <v>2737</v>
      </c>
      <c r="H817" s="45">
        <f t="array" ref="H817">let(systemId,match(A817,index(systems,0,1),),refSystemId,match($H$1,index(systems,0,1),),x,index(systems,systemId,3),y,index(systems,systemId,4),refX,index(systems,refSystemId,3),refY,index(systems,refSystemId,4),round(sqrt((x-refX)^2+(y-refY)^2),3))</f>
        <v>1201.703</v>
      </c>
      <c r="I817" s="55"/>
      <c r="J817" s="55"/>
      <c r="K817" s="55"/>
      <c r="L817" s="55"/>
      <c r="M817" s="55"/>
      <c r="N817" s="55"/>
      <c r="O817" s="55"/>
      <c r="P817" s="56" t="s">
        <v>408</v>
      </c>
      <c r="Q817" s="56" t="s">
        <v>408</v>
      </c>
      <c r="R817" s="56" t="s">
        <v>408</v>
      </c>
      <c r="S817" s="56" t="s">
        <v>408</v>
      </c>
      <c r="T817" s="56" t="s">
        <v>408</v>
      </c>
      <c r="U817" s="56" t="s">
        <v>408</v>
      </c>
      <c r="V817" s="56" t="s">
        <v>408</v>
      </c>
      <c r="W817" s="56" t="s">
        <v>408</v>
      </c>
      <c r="X817" s="56" t="s">
        <v>408</v>
      </c>
      <c r="Y817" s="55"/>
      <c r="Z817" s="54"/>
      <c r="AA817" s="55"/>
      <c r="AB817" s="55"/>
      <c r="AC817" s="55"/>
      <c r="AD817" s="55"/>
      <c r="AE817" s="55"/>
      <c r="AF817" s="55"/>
      <c r="AG817" s="55"/>
      <c r="AH817" s="55"/>
      <c r="AI817" s="55"/>
      <c r="AJ817" s="55"/>
      <c r="AK817" s="55"/>
      <c r="AL817" s="55"/>
      <c r="AM817" s="55"/>
      <c r="AN817" s="55"/>
      <c r="AO817" s="55"/>
      <c r="AP817" s="55"/>
      <c r="AQ817" s="55"/>
      <c r="AR817" s="55"/>
      <c r="AS817" s="55"/>
      <c r="AT817" s="55"/>
      <c r="AU817" s="51" t="s">
        <v>418</v>
      </c>
      <c r="AV817" s="55"/>
      <c r="AW817" s="55"/>
      <c r="AX817" s="55"/>
      <c r="AY817" s="55"/>
      <c r="AZ817" s="55"/>
    </row>
    <row r="818" ht="15.75" customHeight="1">
      <c r="A818" s="40">
        <v>2897.0</v>
      </c>
      <c r="B818" s="28" t="s">
        <v>2738</v>
      </c>
      <c r="C818" s="41"/>
      <c r="D818" s="42">
        <f t="array" ref="D818">index(systems,match($A818,INDEX(systems,0,1),),3)</f>
        <v>462.313</v>
      </c>
      <c r="E818" s="42">
        <f t="array" ref="E818">index(systems,match($A818,INDEX(systems,0,1),),4)</f>
        <v>100.726</v>
      </c>
      <c r="F818" s="43" t="str">
        <f>IFERROR(__xludf.DUMMYFUNCTION("let(row, match($B818&amp;if($C818&lt;&gt;"""","" [""&amp;$C818&amp;""]"",""""),index(nebulae,,2),0),join("","",iferror(round(index(nebulae,row,5)/2,3),1),iferror(round(index(nebulae,row,6)/2,3),1),0))"),"1,1,0")</f>
        <v>1,1,0</v>
      </c>
      <c r="G818" s="44" t="s">
        <v>2739</v>
      </c>
      <c r="H818" s="45">
        <f t="array" ref="H818">let(systemId,match(A818,index(systems,0,1),),refSystemId,match($H$1,index(systems,0,1),),x,index(systems,systemId,3),y,index(systems,systemId,4),refX,index(systems,refSystemId,3),refY,index(systems,refSystemId,4),round(sqrt((x-refX)^2+(y-refY)^2),3))</f>
        <v>473.159</v>
      </c>
      <c r="I818" s="28" t="s">
        <v>408</v>
      </c>
      <c r="J818" s="28" t="s">
        <v>408</v>
      </c>
      <c r="K818" s="28" t="s">
        <v>408</v>
      </c>
      <c r="L818" s="28" t="s">
        <v>408</v>
      </c>
      <c r="M818" s="28" t="s">
        <v>408</v>
      </c>
      <c r="N818" s="28" t="s">
        <v>408</v>
      </c>
      <c r="O818" s="28" t="s">
        <v>408</v>
      </c>
      <c r="P818" s="28" t="s">
        <v>408</v>
      </c>
      <c r="Q818" s="28" t="s">
        <v>408</v>
      </c>
      <c r="R818" s="28" t="s">
        <v>408</v>
      </c>
      <c r="S818" s="28" t="s">
        <v>408</v>
      </c>
      <c r="T818" s="28" t="s">
        <v>408</v>
      </c>
      <c r="U818" s="28" t="s">
        <v>408</v>
      </c>
      <c r="V818" s="28" t="s">
        <v>408</v>
      </c>
      <c r="W818" s="28" t="s">
        <v>408</v>
      </c>
      <c r="X818" s="28" t="s">
        <v>408</v>
      </c>
      <c r="Y818" s="56" t="s">
        <v>776</v>
      </c>
      <c r="Z818" s="56" t="s">
        <v>776</v>
      </c>
      <c r="AA818" s="56" t="s">
        <v>776</v>
      </c>
      <c r="AB818" s="56" t="s">
        <v>776</v>
      </c>
      <c r="AC818" s="56" t="s">
        <v>776</v>
      </c>
      <c r="AD818" s="56" t="s">
        <v>776</v>
      </c>
      <c r="AE818" s="56" t="s">
        <v>776</v>
      </c>
      <c r="AF818" s="56" t="s">
        <v>776</v>
      </c>
      <c r="AG818" s="56" t="s">
        <v>776</v>
      </c>
      <c r="AH818" s="56" t="s">
        <v>776</v>
      </c>
      <c r="AI818" s="56" t="s">
        <v>776</v>
      </c>
      <c r="AJ818" s="56" t="s">
        <v>776</v>
      </c>
      <c r="AK818" s="56" t="s">
        <v>776</v>
      </c>
      <c r="AL818" s="56" t="s">
        <v>776</v>
      </c>
      <c r="AM818" s="56" t="s">
        <v>776</v>
      </c>
      <c r="AN818" s="56" t="s">
        <v>776</v>
      </c>
      <c r="AO818" s="56" t="s">
        <v>776</v>
      </c>
      <c r="AP818" s="56" t="s">
        <v>776</v>
      </c>
      <c r="AQ818" s="56" t="s">
        <v>776</v>
      </c>
      <c r="AR818" s="56" t="s">
        <v>776</v>
      </c>
      <c r="AS818" s="56" t="s">
        <v>776</v>
      </c>
      <c r="AT818" s="56" t="s">
        <v>777</v>
      </c>
      <c r="AU818" s="48" t="s">
        <v>777</v>
      </c>
      <c r="AV818" s="56" t="s">
        <v>777</v>
      </c>
      <c r="AW818" s="56" t="s">
        <v>777</v>
      </c>
      <c r="AX818" s="56" t="s">
        <v>777</v>
      </c>
      <c r="AY818" s="56" t="s">
        <v>777</v>
      </c>
      <c r="AZ818" s="28" t="s">
        <v>777</v>
      </c>
    </row>
    <row r="819" ht="15.75" customHeight="1">
      <c r="A819" s="40">
        <v>2988.0</v>
      </c>
      <c r="B819" s="28" t="s">
        <v>2740</v>
      </c>
      <c r="C819" s="41"/>
      <c r="D819" s="42">
        <f t="array" ref="D819">index(systems,match($A819,INDEX(systems,0,1),),3)</f>
        <v>-731.932</v>
      </c>
      <c r="E819" s="42">
        <f t="array" ref="E819">index(systems,match($A819,INDEX(systems,0,1),),4)</f>
        <v>884.287</v>
      </c>
      <c r="F819" s="43" t="str">
        <f>IFERROR(__xludf.DUMMYFUNCTION("let(row, match($B819&amp;if($C819&lt;&gt;"""","" [""&amp;$C819&amp;""]"",""""),index(nebulae,,2),0),join("","",iferror(round(index(nebulae,row,5)/2,3),1),iferror(round(index(nebulae,row,6)/2,3),1),0))"),"1,1,0")</f>
        <v>1,1,0</v>
      </c>
      <c r="G819" s="44" t="s">
        <v>2741</v>
      </c>
      <c r="H819" s="45">
        <f t="array" ref="H819">let(systemId,match(A819,index(systems,0,1),),refSystemId,match($H$1,index(systems,0,1),),x,index(systems,systemId,3),y,index(systems,systemId,4),refX,index(systems,refSystemId,3),refY,index(systems,refSystemId,4),round(sqrt((x-refX)^2+(y-refY)^2),3))</f>
        <v>1147.906</v>
      </c>
      <c r="I819" s="55"/>
      <c r="J819" s="55"/>
      <c r="K819" s="55"/>
      <c r="L819" s="55"/>
      <c r="M819" s="55"/>
      <c r="N819" s="55"/>
      <c r="O819" s="55"/>
      <c r="P819" s="56" t="s">
        <v>408</v>
      </c>
      <c r="Q819" s="56" t="s">
        <v>408</v>
      </c>
      <c r="R819" s="56" t="s">
        <v>408</v>
      </c>
      <c r="S819" s="56" t="s">
        <v>408</v>
      </c>
      <c r="T819" s="56" t="s">
        <v>408</v>
      </c>
      <c r="U819" s="56" t="s">
        <v>408</v>
      </c>
      <c r="V819" s="56" t="s">
        <v>408</v>
      </c>
      <c r="W819" s="56" t="s">
        <v>408</v>
      </c>
      <c r="X819" s="56" t="s">
        <v>408</v>
      </c>
      <c r="Y819" s="56" t="s">
        <v>1882</v>
      </c>
      <c r="Z819" s="56" t="s">
        <v>1882</v>
      </c>
      <c r="AA819" s="56" t="s">
        <v>1882</v>
      </c>
      <c r="AB819" s="56" t="s">
        <v>1882</v>
      </c>
      <c r="AC819" s="56" t="s">
        <v>1882</v>
      </c>
      <c r="AD819" s="56" t="s">
        <v>1882</v>
      </c>
      <c r="AE819" s="56" t="s">
        <v>1882</v>
      </c>
      <c r="AF819" s="56" t="s">
        <v>1882</v>
      </c>
      <c r="AG819" s="56" t="s">
        <v>1882</v>
      </c>
      <c r="AH819" s="56" t="s">
        <v>1882</v>
      </c>
      <c r="AI819" s="56" t="s">
        <v>1882</v>
      </c>
      <c r="AJ819" s="56" t="s">
        <v>1882</v>
      </c>
      <c r="AK819" s="56" t="s">
        <v>1882</v>
      </c>
      <c r="AL819" s="56" t="s">
        <v>1882</v>
      </c>
      <c r="AM819" s="56" t="s">
        <v>1882</v>
      </c>
      <c r="AN819" s="56" t="s">
        <v>1882</v>
      </c>
      <c r="AO819" s="56" t="s">
        <v>1882</v>
      </c>
      <c r="AP819" s="56" t="s">
        <v>1882</v>
      </c>
      <c r="AQ819" s="56" t="s">
        <v>1882</v>
      </c>
      <c r="AR819" s="56" t="s">
        <v>1882</v>
      </c>
      <c r="AS819" s="56" t="s">
        <v>1882</v>
      </c>
      <c r="AT819" s="56" t="s">
        <v>1882</v>
      </c>
      <c r="AU819" s="56" t="s">
        <v>1882</v>
      </c>
      <c r="AV819" s="56" t="s">
        <v>1882</v>
      </c>
      <c r="AW819" s="51" t="s">
        <v>1882</v>
      </c>
      <c r="AX819" s="56" t="s">
        <v>1083</v>
      </c>
      <c r="AY819" s="56" t="s">
        <v>1083</v>
      </c>
      <c r="AZ819" s="56" t="s">
        <v>1083</v>
      </c>
    </row>
    <row r="820" ht="15.75" customHeight="1">
      <c r="A820" s="40">
        <v>2989.0</v>
      </c>
      <c r="B820" s="28" t="s">
        <v>2742</v>
      </c>
      <c r="C820" s="41"/>
      <c r="D820" s="42">
        <f t="array" ref="D820">index(systems,match($A820,INDEX(systems,0,1),),3)</f>
        <v>-733.282</v>
      </c>
      <c r="E820" s="42">
        <f t="array" ref="E820">index(systems,match($A820,INDEX(systems,0,1),),4)</f>
        <v>782.477</v>
      </c>
      <c r="F820" s="43" t="str">
        <f>IFERROR(__xludf.DUMMYFUNCTION("let(row, match($B820&amp;if($C820&lt;&gt;"""","" [""&amp;$C820&amp;""]"",""""),index(nebulae,,2),0),join("","",iferror(round(index(nebulae,row,5)/2,3),1),iferror(round(index(nebulae,row,6)/2,3),1),0))"),"1,1,0")</f>
        <v>1,1,0</v>
      </c>
      <c r="G820" s="44" t="s">
        <v>2743</v>
      </c>
      <c r="H820" s="45">
        <f t="array" ref="H820">let(systemId,match(A820,index(systems,0,1),),refSystemId,match($H$1,index(systems,0,1),),x,index(systems,systemId,3),y,index(systems,systemId,4),refX,index(systems,refSystemId,3),refY,index(systems,refSystemId,4),round(sqrt((x-refX)^2+(y-refY)^2),3))</f>
        <v>1072.368</v>
      </c>
      <c r="I820" s="55"/>
      <c r="J820" s="55"/>
      <c r="K820" s="55"/>
      <c r="L820" s="55"/>
      <c r="M820" s="55"/>
      <c r="N820" s="55"/>
      <c r="O820" s="55"/>
      <c r="P820" s="56" t="s">
        <v>408</v>
      </c>
      <c r="Q820" s="56" t="s">
        <v>408</v>
      </c>
      <c r="R820" s="56" t="s">
        <v>408</v>
      </c>
      <c r="S820" s="56" t="s">
        <v>408</v>
      </c>
      <c r="T820" s="56" t="s">
        <v>408</v>
      </c>
      <c r="U820" s="56" t="s">
        <v>408</v>
      </c>
      <c r="V820" s="56" t="s">
        <v>408</v>
      </c>
      <c r="W820" s="56" t="s">
        <v>408</v>
      </c>
      <c r="X820" s="56" t="s">
        <v>408</v>
      </c>
      <c r="Y820" s="56" t="s">
        <v>1817</v>
      </c>
      <c r="Z820" s="56" t="s">
        <v>1817</v>
      </c>
      <c r="AA820" s="56" t="s">
        <v>1817</v>
      </c>
      <c r="AB820" s="56" t="s">
        <v>1817</v>
      </c>
      <c r="AC820" s="56" t="s">
        <v>1817</v>
      </c>
      <c r="AD820" s="56" t="s">
        <v>1817</v>
      </c>
      <c r="AE820" s="56" t="s">
        <v>1817</v>
      </c>
      <c r="AF820" s="56" t="s">
        <v>1817</v>
      </c>
      <c r="AG820" s="56" t="s">
        <v>1817</v>
      </c>
      <c r="AH820" s="56" t="s">
        <v>1817</v>
      </c>
      <c r="AI820" s="56" t="s">
        <v>1817</v>
      </c>
      <c r="AJ820" s="56" t="s">
        <v>1817</v>
      </c>
      <c r="AK820" s="56" t="s">
        <v>1817</v>
      </c>
      <c r="AL820" s="56" t="s">
        <v>1817</v>
      </c>
      <c r="AM820" s="56" t="s">
        <v>1817</v>
      </c>
      <c r="AN820" s="56" t="s">
        <v>1817</v>
      </c>
      <c r="AO820" s="56" t="s">
        <v>1817</v>
      </c>
      <c r="AP820" s="56" t="s">
        <v>1817</v>
      </c>
      <c r="AQ820" s="56" t="s">
        <v>1817</v>
      </c>
      <c r="AR820" s="56" t="s">
        <v>1817</v>
      </c>
      <c r="AS820" s="56" t="s">
        <v>1817</v>
      </c>
      <c r="AT820" s="56" t="s">
        <v>1817</v>
      </c>
      <c r="AU820" s="56" t="s">
        <v>1817</v>
      </c>
      <c r="AV820" s="56" t="s">
        <v>1817</v>
      </c>
      <c r="AW820" s="51" t="s">
        <v>1817</v>
      </c>
      <c r="AX820" s="56" t="s">
        <v>1083</v>
      </c>
      <c r="AY820" s="56" t="s">
        <v>1083</v>
      </c>
      <c r="AZ820" s="56" t="s">
        <v>1083</v>
      </c>
    </row>
    <row r="821" ht="15.75" customHeight="1">
      <c r="A821" s="40">
        <v>734.0</v>
      </c>
      <c r="B821" s="28" t="s">
        <v>2744</v>
      </c>
      <c r="C821" s="41"/>
      <c r="D821" s="42">
        <f t="array" ref="D821">index(systems,match($A821,INDEX(systems,0,1),),3)</f>
        <v>433.735</v>
      </c>
      <c r="E821" s="42">
        <f t="array" ref="E821">index(systems,match($A821,INDEX(systems,0,1),),4)</f>
        <v>-134.245</v>
      </c>
      <c r="F821" s="43" t="str">
        <f>IFERROR(__xludf.DUMMYFUNCTION("let(row, match($B821&amp;if($C821&lt;&gt;"""","" [""&amp;$C821&amp;""]"",""""),index(nebulae,,2),0),join("","",iferror(round(index(nebulae,row,5)/2,3),1),iferror(round(index(nebulae,row,6)/2,3),1),0))"),"1,1,0")</f>
        <v>1,1,0</v>
      </c>
      <c r="G821" s="44" t="s">
        <v>2745</v>
      </c>
      <c r="H821" s="45">
        <f t="array" ref="H821">let(systemId,match(A821,index(systems,0,1),),refSystemId,match($H$1,index(systems,0,1),),x,index(systems,systemId,3),y,index(systems,systemId,4),refX,index(systems,refSystemId,3),refY,index(systems,refSystemId,4),round(sqrt((x-refX)^2+(y-refY)^2),3))</f>
        <v>454.035</v>
      </c>
      <c r="I821" s="46" t="s">
        <v>408</v>
      </c>
      <c r="J821" s="46" t="s">
        <v>408</v>
      </c>
      <c r="K821" s="46" t="s">
        <v>408</v>
      </c>
      <c r="L821" s="46" t="s">
        <v>408</v>
      </c>
      <c r="M821" s="46" t="s">
        <v>408</v>
      </c>
      <c r="N821" s="28" t="s">
        <v>408</v>
      </c>
      <c r="O821" s="41"/>
      <c r="P821" s="48" t="s">
        <v>666</v>
      </c>
      <c r="Q821" s="48" t="s">
        <v>666</v>
      </c>
      <c r="R821" s="48" t="s">
        <v>666</v>
      </c>
      <c r="S821" s="48" t="s">
        <v>666</v>
      </c>
      <c r="T821" s="48" t="s">
        <v>666</v>
      </c>
      <c r="U821" s="48" t="s">
        <v>666</v>
      </c>
      <c r="V821" s="48" t="s">
        <v>666</v>
      </c>
      <c r="W821" s="48" t="s">
        <v>666</v>
      </c>
      <c r="X821" s="48" t="s">
        <v>666</v>
      </c>
      <c r="Y821" s="48" t="s">
        <v>666</v>
      </c>
      <c r="Z821" s="48" t="s">
        <v>666</v>
      </c>
      <c r="AA821" s="48" t="s">
        <v>1024</v>
      </c>
      <c r="AB821" s="48" t="s">
        <v>1024</v>
      </c>
      <c r="AC821" s="48" t="s">
        <v>1024</v>
      </c>
      <c r="AD821" s="48" t="s">
        <v>1024</v>
      </c>
      <c r="AE821" s="48" t="s">
        <v>1024</v>
      </c>
      <c r="AF821" s="48" t="s">
        <v>1024</v>
      </c>
      <c r="AG821" s="48" t="s">
        <v>1024</v>
      </c>
      <c r="AH821" s="48" t="s">
        <v>1024</v>
      </c>
      <c r="AI821" s="48" t="s">
        <v>1024</v>
      </c>
      <c r="AJ821" s="48" t="s">
        <v>1024</v>
      </c>
      <c r="AK821" s="48" t="s">
        <v>1024</v>
      </c>
      <c r="AL821" s="48" t="s">
        <v>1024</v>
      </c>
      <c r="AM821" s="48" t="s">
        <v>1024</v>
      </c>
      <c r="AN821" s="48" t="s">
        <v>1024</v>
      </c>
      <c r="AO821" s="48" t="s">
        <v>666</v>
      </c>
      <c r="AP821" s="48" t="s">
        <v>666</v>
      </c>
      <c r="AQ821" s="48" t="s">
        <v>666</v>
      </c>
      <c r="AR821" s="48" t="s">
        <v>666</v>
      </c>
      <c r="AS821" s="48" t="s">
        <v>666</v>
      </c>
      <c r="AT821" s="48" t="s">
        <v>666</v>
      </c>
      <c r="AU821" s="48" t="s">
        <v>666</v>
      </c>
      <c r="AV821" s="52" t="s">
        <v>666</v>
      </c>
      <c r="AW821" s="52" t="s">
        <v>666</v>
      </c>
      <c r="AX821" s="48" t="s">
        <v>666</v>
      </c>
      <c r="AY821" s="48" t="s">
        <v>666</v>
      </c>
      <c r="AZ821" s="28" t="s">
        <v>666</v>
      </c>
    </row>
    <row r="822" ht="15.75" customHeight="1">
      <c r="A822" s="40">
        <v>735.0</v>
      </c>
      <c r="B822" s="28" t="s">
        <v>2746</v>
      </c>
      <c r="C822" s="41"/>
      <c r="D822" s="42">
        <f t="array" ref="D822">index(systems,match($A822,INDEX(systems,0,1),),3)</f>
        <v>33.666</v>
      </c>
      <c r="E822" s="42">
        <f t="array" ref="E822">index(systems,match($A822,INDEX(systems,0,1),),4)</f>
        <v>178.549</v>
      </c>
      <c r="F822" s="43" t="str">
        <f>IFERROR(__xludf.DUMMYFUNCTION("let(row, match($B822&amp;if($C822&lt;&gt;"""","" [""&amp;$C822&amp;""]"",""""),index(nebulae,,2),0),join("","",iferror(round(index(nebulae,row,5)/2,3),1),iferror(round(index(nebulae,row,6)/2,3),1),0))"),"1,1,0")</f>
        <v>1,1,0</v>
      </c>
      <c r="G822" s="44" t="s">
        <v>2747</v>
      </c>
      <c r="H822" s="45">
        <f t="array" ref="H822">let(systemId,match(A822,index(systems,0,1),),refSystemId,match($H$1,index(systems,0,1),),x,index(systems,systemId,3),y,index(systems,systemId,4),refX,index(systems,refSystemId,3),refY,index(systems,refSystemId,4),round(sqrt((x-refX)^2+(y-refY)^2),3))</f>
        <v>181.695</v>
      </c>
      <c r="I822" s="53"/>
      <c r="J822" s="53"/>
      <c r="K822" s="46" t="s">
        <v>418</v>
      </c>
      <c r="L822" s="46" t="s">
        <v>422</v>
      </c>
      <c r="M822" s="53"/>
      <c r="N822" s="28" t="s">
        <v>692</v>
      </c>
      <c r="O822" s="48" t="s">
        <v>692</v>
      </c>
      <c r="P822" s="48" t="s">
        <v>692</v>
      </c>
      <c r="Q822" s="48" t="s">
        <v>692</v>
      </c>
      <c r="R822" s="48" t="s">
        <v>692</v>
      </c>
      <c r="S822" s="48" t="s">
        <v>692</v>
      </c>
      <c r="T822" s="48" t="s">
        <v>692</v>
      </c>
      <c r="U822" s="48" t="s">
        <v>422</v>
      </c>
      <c r="V822" s="48" t="s">
        <v>422</v>
      </c>
      <c r="W822" s="48" t="s">
        <v>422</v>
      </c>
      <c r="X822" s="48" t="s">
        <v>422</v>
      </c>
      <c r="Y822" s="48" t="s">
        <v>422</v>
      </c>
      <c r="Z822" s="48" t="s">
        <v>422</v>
      </c>
      <c r="AA822" s="48" t="s">
        <v>422</v>
      </c>
      <c r="AB822" s="48" t="s">
        <v>422</v>
      </c>
      <c r="AC822" s="48" t="s">
        <v>422</v>
      </c>
      <c r="AD822" s="48" t="s">
        <v>422</v>
      </c>
      <c r="AE822" s="48" t="s">
        <v>422</v>
      </c>
      <c r="AF822" s="48" t="s">
        <v>422</v>
      </c>
      <c r="AG822" s="48" t="s">
        <v>422</v>
      </c>
      <c r="AH822" s="48" t="s">
        <v>422</v>
      </c>
      <c r="AI822" s="48" t="s">
        <v>422</v>
      </c>
      <c r="AJ822" s="48" t="s">
        <v>422</v>
      </c>
      <c r="AK822" s="48" t="s">
        <v>422</v>
      </c>
      <c r="AL822" s="48" t="s">
        <v>422</v>
      </c>
      <c r="AM822" s="48" t="s">
        <v>422</v>
      </c>
      <c r="AN822" s="48" t="s">
        <v>422</v>
      </c>
      <c r="AO822" s="48" t="s">
        <v>422</v>
      </c>
      <c r="AP822" s="48" t="s">
        <v>422</v>
      </c>
      <c r="AQ822" s="48" t="s">
        <v>422</v>
      </c>
      <c r="AR822" s="48" t="s">
        <v>422</v>
      </c>
      <c r="AS822" s="48" t="s">
        <v>422</v>
      </c>
      <c r="AT822" s="48" t="s">
        <v>422</v>
      </c>
      <c r="AU822" s="48" t="s">
        <v>422</v>
      </c>
      <c r="AV822" s="48" t="s">
        <v>422</v>
      </c>
      <c r="AW822" s="48" t="s">
        <v>422</v>
      </c>
      <c r="AX822" s="48" t="s">
        <v>422</v>
      </c>
      <c r="AY822" s="48" t="s">
        <v>422</v>
      </c>
      <c r="AZ822" s="28" t="s">
        <v>422</v>
      </c>
    </row>
    <row r="823" ht="15.75" customHeight="1">
      <c r="A823" s="40">
        <v>736.0</v>
      </c>
      <c r="B823" s="28" t="s">
        <v>2748</v>
      </c>
      <c r="C823" s="41"/>
      <c r="D823" s="42">
        <f t="array" ref="D823">index(systems,match($A823,INDEX(systems,0,1),),3)</f>
        <v>132.602</v>
      </c>
      <c r="E823" s="42">
        <f t="array" ref="E823">index(systems,match($A823,INDEX(systems,0,1),),4)</f>
        <v>201.313</v>
      </c>
      <c r="F823" s="43" t="str">
        <f>IFERROR(__xludf.DUMMYFUNCTION("let(row, match($B823&amp;if($C823&lt;&gt;"""","" [""&amp;$C823&amp;""]"",""""),index(nebulae,,2),0),join("","",iferror(round(index(nebulae,row,5)/2,3),1),iferror(round(index(nebulae,row,6)/2,3),1),0))"),"1,1,0")</f>
        <v>1,1,0</v>
      </c>
      <c r="G823" s="44" t="s">
        <v>2749</v>
      </c>
      <c r="H823" s="45">
        <f t="array" ref="H823">let(systemId,match(A823,index(systems,0,1),),refSystemId,match($H$1,index(systems,0,1),),x,index(systems,systemId,3),y,index(systems,systemId,4),refX,index(systems,refSystemId,3),refY,index(systems,refSystemId,4),round(sqrt((x-refX)^2+(y-refY)^2),3))</f>
        <v>241.061</v>
      </c>
      <c r="I823" s="60" t="s">
        <v>408</v>
      </c>
      <c r="J823" s="60" t="s">
        <v>408</v>
      </c>
      <c r="K823" s="60" t="s">
        <v>408</v>
      </c>
      <c r="L823" s="41"/>
      <c r="M823" s="41"/>
      <c r="N823" s="28" t="s">
        <v>680</v>
      </c>
      <c r="O823" s="48" t="s">
        <v>680</v>
      </c>
      <c r="P823" s="48" t="s">
        <v>680</v>
      </c>
      <c r="Q823" s="48" t="s">
        <v>680</v>
      </c>
      <c r="R823" s="48" t="s">
        <v>680</v>
      </c>
      <c r="S823" s="48" t="s">
        <v>680</v>
      </c>
      <c r="T823" s="48" t="s">
        <v>680</v>
      </c>
      <c r="U823" s="48" t="s">
        <v>680</v>
      </c>
      <c r="V823" s="48" t="s">
        <v>680</v>
      </c>
      <c r="W823" s="48" t="s">
        <v>680</v>
      </c>
      <c r="X823" s="48" t="s">
        <v>680</v>
      </c>
      <c r="Y823" s="48" t="s">
        <v>681</v>
      </c>
      <c r="Z823" s="48" t="s">
        <v>681</v>
      </c>
      <c r="AA823" s="48" t="s">
        <v>681</v>
      </c>
      <c r="AB823" s="48" t="s">
        <v>681</v>
      </c>
      <c r="AC823" s="48" t="s">
        <v>681</v>
      </c>
      <c r="AD823" s="48" t="s">
        <v>681</v>
      </c>
      <c r="AE823" s="48" t="s">
        <v>681</v>
      </c>
      <c r="AF823" s="48" t="s">
        <v>681</v>
      </c>
      <c r="AG823" s="48" t="s">
        <v>681</v>
      </c>
      <c r="AH823" s="48" t="s">
        <v>681</v>
      </c>
      <c r="AI823" s="48" t="s">
        <v>681</v>
      </c>
      <c r="AJ823" s="48" t="s">
        <v>681</v>
      </c>
      <c r="AK823" s="48" t="s">
        <v>681</v>
      </c>
      <c r="AL823" s="48" t="s">
        <v>681</v>
      </c>
      <c r="AM823" s="48" t="s">
        <v>681</v>
      </c>
      <c r="AN823" s="48" t="s">
        <v>681</v>
      </c>
      <c r="AO823" s="48" t="s">
        <v>681</v>
      </c>
      <c r="AP823" s="48" t="s">
        <v>681</v>
      </c>
      <c r="AQ823" s="48" t="s">
        <v>681</v>
      </c>
      <c r="AR823" s="48" t="s">
        <v>681</v>
      </c>
      <c r="AS823" s="48" t="s">
        <v>681</v>
      </c>
      <c r="AT823" s="48" t="s">
        <v>681</v>
      </c>
      <c r="AU823" s="48" t="s">
        <v>681</v>
      </c>
      <c r="AV823" s="48" t="s">
        <v>681</v>
      </c>
      <c r="AW823" s="48" t="s">
        <v>681</v>
      </c>
      <c r="AX823" s="48" t="s">
        <v>681</v>
      </c>
      <c r="AY823" s="48" t="s">
        <v>681</v>
      </c>
      <c r="AZ823" s="28" t="s">
        <v>681</v>
      </c>
    </row>
    <row r="824" ht="15.75" customHeight="1">
      <c r="A824" s="40">
        <v>737.0</v>
      </c>
      <c r="B824" s="28" t="s">
        <v>2750</v>
      </c>
      <c r="C824" s="41"/>
      <c r="D824" s="42">
        <f t="array" ref="D824">index(systems,match($A824,INDEX(systems,0,1),),3)</f>
        <v>117.001</v>
      </c>
      <c r="E824" s="42">
        <f t="array" ref="E824">index(systems,match($A824,INDEX(systems,0,1),),4)</f>
        <v>-207.462</v>
      </c>
      <c r="F824" s="43" t="str">
        <f>IFERROR(__xludf.DUMMYFUNCTION("let(row, match($B824&amp;if($C824&lt;&gt;"""","" [""&amp;$C824&amp;""]"",""""),index(nebulae,,2),0),join("","",iferror(round(index(nebulae,row,5)/2,3),1),iferror(round(index(nebulae,row,6)/2,3),1),0))"),"1,1,0")</f>
        <v>1,1,0</v>
      </c>
      <c r="G824" s="44" t="s">
        <v>2751</v>
      </c>
      <c r="H824" s="45">
        <f t="array" ref="H824">let(systemId,match(A824,index(systems,0,1),),refSystemId,match($H$1,index(systems,0,1),),x,index(systems,systemId,3),y,index(systems,systemId,4),refX,index(systems,refSystemId,3),refY,index(systems,refSystemId,4),round(sqrt((x-refX)^2+(y-refY)^2),3))</f>
        <v>238.18</v>
      </c>
      <c r="I824" s="46" t="s">
        <v>408</v>
      </c>
      <c r="J824" s="46" t="s">
        <v>408</v>
      </c>
      <c r="K824" s="46" t="s">
        <v>408</v>
      </c>
      <c r="L824" s="46" t="s">
        <v>408</v>
      </c>
      <c r="M824" s="46" t="s">
        <v>408</v>
      </c>
      <c r="N824" s="28" t="s">
        <v>408</v>
      </c>
      <c r="O824" s="41"/>
      <c r="P824" s="48" t="s">
        <v>614</v>
      </c>
      <c r="Q824" s="48" t="s">
        <v>614</v>
      </c>
      <c r="R824" s="48" t="s">
        <v>614</v>
      </c>
      <c r="S824" s="48" t="s">
        <v>614</v>
      </c>
      <c r="T824" s="48" t="s">
        <v>614</v>
      </c>
      <c r="U824" s="48" t="s">
        <v>614</v>
      </c>
      <c r="V824" s="48" t="s">
        <v>614</v>
      </c>
      <c r="W824" s="48" t="s">
        <v>614</v>
      </c>
      <c r="X824" s="48" t="s">
        <v>614</v>
      </c>
      <c r="Y824" s="48" t="s">
        <v>422</v>
      </c>
      <c r="Z824" s="48" t="s">
        <v>422</v>
      </c>
      <c r="AA824" s="48" t="s">
        <v>422</v>
      </c>
      <c r="AB824" s="48" t="s">
        <v>422</v>
      </c>
      <c r="AC824" s="48" t="s">
        <v>422</v>
      </c>
      <c r="AD824" s="48" t="s">
        <v>422</v>
      </c>
      <c r="AE824" s="48" t="s">
        <v>422</v>
      </c>
      <c r="AF824" s="48" t="s">
        <v>422</v>
      </c>
      <c r="AG824" s="48" t="s">
        <v>422</v>
      </c>
      <c r="AH824" s="48" t="s">
        <v>422</v>
      </c>
      <c r="AI824" s="48" t="s">
        <v>422</v>
      </c>
      <c r="AJ824" s="48" t="s">
        <v>422</v>
      </c>
      <c r="AK824" s="48" t="s">
        <v>422</v>
      </c>
      <c r="AL824" s="48" t="s">
        <v>422</v>
      </c>
      <c r="AM824" s="48" t="s">
        <v>422</v>
      </c>
      <c r="AN824" s="48" t="s">
        <v>422</v>
      </c>
      <c r="AO824" s="48" t="s">
        <v>422</v>
      </c>
      <c r="AP824" s="48" t="s">
        <v>422</v>
      </c>
      <c r="AQ824" s="48" t="s">
        <v>422</v>
      </c>
      <c r="AR824" s="48" t="s">
        <v>422</v>
      </c>
      <c r="AS824" s="48" t="s">
        <v>422</v>
      </c>
      <c r="AT824" s="48" t="s">
        <v>422</v>
      </c>
      <c r="AU824" s="48" t="s">
        <v>422</v>
      </c>
      <c r="AV824" s="48" t="s">
        <v>422</v>
      </c>
      <c r="AW824" s="48" t="s">
        <v>422</v>
      </c>
      <c r="AX824" s="48" t="s">
        <v>422</v>
      </c>
      <c r="AY824" s="48" t="s">
        <v>422</v>
      </c>
      <c r="AZ824" s="28" t="s">
        <v>422</v>
      </c>
    </row>
    <row r="825" ht="15.75" customHeight="1">
      <c r="A825" s="40">
        <v>3078.0</v>
      </c>
      <c r="B825" s="28" t="s">
        <v>2752</v>
      </c>
      <c r="C825" s="41"/>
      <c r="D825" s="42">
        <f t="array" ref="D825">index(systems,match($A825,INDEX(systems,0,1),),3)</f>
        <v>1182.593</v>
      </c>
      <c r="E825" s="42">
        <f t="array" ref="E825">index(systems,match($A825,INDEX(systems,0,1),),4)</f>
        <v>-105.931</v>
      </c>
      <c r="F825" s="43" t="str">
        <f>IFERROR(__xludf.DUMMYFUNCTION("let(row, match($B825&amp;if($C825&lt;&gt;"""","" [""&amp;$C825&amp;""]"",""""),index(nebulae,,2),0),join("","",iferror(round(index(nebulae,row,5)/2,3),1),iferror(round(index(nebulae,row,6)/2,3),1),0))"),"1,1,0")</f>
        <v>1,1,0</v>
      </c>
      <c r="G825" s="44" t="s">
        <v>2753</v>
      </c>
      <c r="H825" s="45">
        <f t="array" ref="H825">let(systemId,match(A825,index(systems,0,1),),refSystemId,match($H$1,index(systems,0,1),),x,index(systems,systemId,3),y,index(systems,systemId,4),refX,index(systems,refSystemId,3),refY,index(systems,refSystemId,4),round(sqrt((x-refX)^2+(y-refY)^2),3))</f>
        <v>1187.328</v>
      </c>
      <c r="I825" s="55"/>
      <c r="J825" s="55"/>
      <c r="K825" s="55"/>
      <c r="L825" s="55"/>
      <c r="M825" s="55"/>
      <c r="N825" s="55"/>
      <c r="O825" s="55"/>
      <c r="P825" s="56" t="s">
        <v>408</v>
      </c>
      <c r="Q825" s="56" t="s">
        <v>408</v>
      </c>
      <c r="R825" s="56" t="s">
        <v>408</v>
      </c>
      <c r="S825" s="56" t="s">
        <v>408</v>
      </c>
      <c r="T825" s="56" t="s">
        <v>408</v>
      </c>
      <c r="U825" s="56" t="s">
        <v>408</v>
      </c>
      <c r="V825" s="56" t="s">
        <v>408</v>
      </c>
      <c r="W825" s="56" t="s">
        <v>408</v>
      </c>
      <c r="X825" s="56" t="s">
        <v>408</v>
      </c>
      <c r="Y825" s="55"/>
      <c r="Z825" s="41"/>
      <c r="AA825" s="55"/>
      <c r="AB825" s="55"/>
      <c r="AC825" s="55"/>
      <c r="AD825" s="55"/>
      <c r="AE825" s="55"/>
      <c r="AF825" s="55"/>
      <c r="AG825" s="55"/>
      <c r="AH825" s="55"/>
      <c r="AI825" s="55"/>
      <c r="AJ825" s="55"/>
      <c r="AK825" s="55"/>
      <c r="AL825" s="55"/>
      <c r="AM825" s="55"/>
      <c r="AN825" s="55"/>
      <c r="AO825" s="55"/>
      <c r="AP825" s="55"/>
      <c r="AQ825" s="55"/>
      <c r="AR825" s="55"/>
      <c r="AS825" s="55"/>
      <c r="AT825" s="55"/>
      <c r="AU825" s="51" t="s">
        <v>418</v>
      </c>
      <c r="AV825" s="55"/>
      <c r="AW825" s="55"/>
      <c r="AX825" s="55"/>
      <c r="AY825" s="55"/>
      <c r="AZ825" s="55"/>
    </row>
    <row r="826" ht="15.75" customHeight="1">
      <c r="A826" s="40">
        <v>738.0</v>
      </c>
      <c r="B826" s="28" t="s">
        <v>2754</v>
      </c>
      <c r="C826" s="41"/>
      <c r="D826" s="42">
        <f t="array" ref="D826">index(systems,match($A826,INDEX(systems,0,1),),3)</f>
        <v>516.624</v>
      </c>
      <c r="E826" s="42">
        <f t="array" ref="E826">index(systems,match($A826,INDEX(systems,0,1),),4)</f>
        <v>113.395</v>
      </c>
      <c r="F826" s="43" t="str">
        <f>IFERROR(__xludf.DUMMYFUNCTION("let(row, match($B826&amp;if($C826&lt;&gt;"""","" [""&amp;$C826&amp;""]"",""""),index(nebulae,,2),0),join("","",iferror(round(index(nebulae,row,5)/2,3),1),iferror(round(index(nebulae,row,6)/2,3),1),0))"),"1,1,0")</f>
        <v>1,1,0</v>
      </c>
      <c r="G826" s="44" t="s">
        <v>2755</v>
      </c>
      <c r="H826" s="45">
        <f t="array" ref="H826">let(systemId,match(A826,index(systems,0,1),),refSystemId,match($H$1,index(systems,0,1),),x,index(systems,systemId,3),y,index(systems,systemId,4),refX,index(systems,refSystemId,3),refY,index(systems,refSystemId,4),round(sqrt((x-refX)^2+(y-refY)^2),3))</f>
        <v>528.922</v>
      </c>
      <c r="I826" s="28" t="s">
        <v>408</v>
      </c>
      <c r="J826" s="28" t="s">
        <v>408</v>
      </c>
      <c r="K826" s="28" t="s">
        <v>408</v>
      </c>
      <c r="L826" s="28" t="s">
        <v>408</v>
      </c>
      <c r="M826" s="28" t="s">
        <v>408</v>
      </c>
      <c r="N826" s="28" t="s">
        <v>408</v>
      </c>
      <c r="O826" s="41"/>
      <c r="P826" s="48" t="s">
        <v>776</v>
      </c>
      <c r="Q826" s="48" t="s">
        <v>776</v>
      </c>
      <c r="R826" s="48" t="s">
        <v>776</v>
      </c>
      <c r="S826" s="48" t="s">
        <v>776</v>
      </c>
      <c r="T826" s="48" t="s">
        <v>776</v>
      </c>
      <c r="U826" s="48" t="s">
        <v>776</v>
      </c>
      <c r="V826" s="48" t="s">
        <v>776</v>
      </c>
      <c r="W826" s="48" t="s">
        <v>776</v>
      </c>
      <c r="X826" s="48" t="s">
        <v>422</v>
      </c>
      <c r="Y826" s="48" t="s">
        <v>422</v>
      </c>
      <c r="Z826" s="48" t="s">
        <v>422</v>
      </c>
      <c r="AA826" s="48" t="s">
        <v>422</v>
      </c>
      <c r="AB826" s="48" t="s">
        <v>422</v>
      </c>
      <c r="AC826" s="48" t="s">
        <v>422</v>
      </c>
      <c r="AD826" s="48" t="s">
        <v>422</v>
      </c>
      <c r="AE826" s="48" t="s">
        <v>422</v>
      </c>
      <c r="AF826" s="48" t="s">
        <v>422</v>
      </c>
      <c r="AG826" s="48" t="s">
        <v>422</v>
      </c>
      <c r="AH826" s="48" t="s">
        <v>422</v>
      </c>
      <c r="AI826" s="48" t="s">
        <v>422</v>
      </c>
      <c r="AJ826" s="48" t="s">
        <v>422</v>
      </c>
      <c r="AK826" s="48" t="s">
        <v>422</v>
      </c>
      <c r="AL826" s="48" t="s">
        <v>422</v>
      </c>
      <c r="AM826" s="48" t="s">
        <v>422</v>
      </c>
      <c r="AN826" s="48" t="s">
        <v>422</v>
      </c>
      <c r="AO826" s="48" t="s">
        <v>422</v>
      </c>
      <c r="AP826" s="48" t="s">
        <v>422</v>
      </c>
      <c r="AQ826" s="48" t="s">
        <v>422</v>
      </c>
      <c r="AR826" s="48" t="s">
        <v>422</v>
      </c>
      <c r="AS826" s="48" t="s">
        <v>422</v>
      </c>
      <c r="AT826" s="48" t="s">
        <v>422</v>
      </c>
      <c r="AU826" s="48" t="s">
        <v>422</v>
      </c>
      <c r="AV826" s="48" t="s">
        <v>422</v>
      </c>
      <c r="AW826" s="48" t="s">
        <v>422</v>
      </c>
      <c r="AX826" s="48" t="s">
        <v>422</v>
      </c>
      <c r="AY826" s="48" t="s">
        <v>422</v>
      </c>
      <c r="AZ826" s="28" t="s">
        <v>422</v>
      </c>
    </row>
    <row r="827" ht="15.75" customHeight="1">
      <c r="A827" s="40">
        <v>2898.0</v>
      </c>
      <c r="B827" s="28" t="s">
        <v>2756</v>
      </c>
      <c r="C827" s="41"/>
      <c r="D827" s="42">
        <f t="array" ref="D827">index(systems,match($A827,INDEX(systems,0,1),),3)</f>
        <v>-86.544</v>
      </c>
      <c r="E827" s="42">
        <f t="array" ref="E827">index(systems,match($A827,INDEX(systems,0,1),),4)</f>
        <v>489.107</v>
      </c>
      <c r="F827" s="43" t="str">
        <f>IFERROR(__xludf.DUMMYFUNCTION("let(row, match($B827&amp;if($C827&lt;&gt;"""","" [""&amp;$C827&amp;""]"",""""),index(nebulae,,2),0),join("","",iferror(round(index(nebulae,row,5)/2,3),1),iferror(round(index(nebulae,row,6)/2,3),1),0))"),"1,1,0")</f>
        <v>1,1,0</v>
      </c>
      <c r="G827" s="44" t="s">
        <v>2757</v>
      </c>
      <c r="H827" s="45">
        <f t="array" ref="H827">let(systemId,match(A827,index(systems,0,1),),refSystemId,match($H$1,index(systems,0,1),),x,index(systems,systemId,3),y,index(systems,systemId,4),refX,index(systems,refSystemId,3),refY,index(systems,refSystemId,4),round(sqrt((x-refX)^2+(y-refY)^2),3))</f>
        <v>496.705</v>
      </c>
      <c r="I827" s="46" t="s">
        <v>408</v>
      </c>
      <c r="J827" s="46" t="s">
        <v>408</v>
      </c>
      <c r="K827" s="46" t="s">
        <v>408</v>
      </c>
      <c r="L827" s="46" t="s">
        <v>408</v>
      </c>
      <c r="M827" s="46" t="s">
        <v>408</v>
      </c>
      <c r="N827" s="28" t="s">
        <v>408</v>
      </c>
      <c r="O827" s="41"/>
      <c r="P827" s="48" t="s">
        <v>408</v>
      </c>
      <c r="Q827" s="48" t="s">
        <v>408</v>
      </c>
      <c r="R827" s="48" t="s">
        <v>408</v>
      </c>
      <c r="S827" s="48" t="s">
        <v>408</v>
      </c>
      <c r="T827" s="48" t="s">
        <v>408</v>
      </c>
      <c r="U827" s="48" t="s">
        <v>408</v>
      </c>
      <c r="V827" s="48" t="s">
        <v>408</v>
      </c>
      <c r="W827" s="48" t="s">
        <v>408</v>
      </c>
      <c r="X827" s="48" t="s">
        <v>408</v>
      </c>
      <c r="Y827" s="56" t="s">
        <v>1700</v>
      </c>
      <c r="Z827" s="56" t="s">
        <v>1700</v>
      </c>
      <c r="AA827" s="56" t="s">
        <v>1700</v>
      </c>
      <c r="AB827" s="56" t="s">
        <v>849</v>
      </c>
      <c r="AC827" s="56" t="s">
        <v>849</v>
      </c>
      <c r="AD827" s="56" t="s">
        <v>849</v>
      </c>
      <c r="AE827" s="56" t="s">
        <v>849</v>
      </c>
      <c r="AF827" s="56" t="s">
        <v>849</v>
      </c>
      <c r="AG827" s="56" t="s">
        <v>849</v>
      </c>
      <c r="AH827" s="56" t="s">
        <v>849</v>
      </c>
      <c r="AI827" s="56" t="s">
        <v>849</v>
      </c>
      <c r="AJ827" s="56" t="s">
        <v>849</v>
      </c>
      <c r="AK827" s="56" t="s">
        <v>849</v>
      </c>
      <c r="AL827" s="56" t="s">
        <v>849</v>
      </c>
      <c r="AM827" s="56" t="s">
        <v>849</v>
      </c>
      <c r="AN827" s="56" t="s">
        <v>849</v>
      </c>
      <c r="AO827" s="56" t="s">
        <v>849</v>
      </c>
      <c r="AP827" s="56" t="s">
        <v>849</v>
      </c>
      <c r="AQ827" s="56" t="s">
        <v>850</v>
      </c>
      <c r="AR827" s="56" t="s">
        <v>850</v>
      </c>
      <c r="AS827" s="56" t="s">
        <v>850</v>
      </c>
      <c r="AT827" s="56" t="s">
        <v>418</v>
      </c>
      <c r="AU827" s="48" t="s">
        <v>2436</v>
      </c>
      <c r="AV827" s="56" t="s">
        <v>2436</v>
      </c>
      <c r="AW827" s="56" t="s">
        <v>2436</v>
      </c>
      <c r="AX827" s="56" t="s">
        <v>2436</v>
      </c>
      <c r="AY827" s="56" t="s">
        <v>2436</v>
      </c>
      <c r="AZ827" s="51" t="s">
        <v>2436</v>
      </c>
    </row>
    <row r="828" ht="15.75" customHeight="1">
      <c r="A828" s="40">
        <v>739.0</v>
      </c>
      <c r="B828" s="28" t="s">
        <v>2758</v>
      </c>
      <c r="C828" s="41"/>
      <c r="D828" s="42">
        <f t="array" ref="D828">index(systems,match($A828,INDEX(systems,0,1),),3)</f>
        <v>566.112</v>
      </c>
      <c r="E828" s="42">
        <f t="array" ref="E828">index(systems,match($A828,INDEX(systems,0,1),),4)</f>
        <v>151.565</v>
      </c>
      <c r="F828" s="43" t="str">
        <f>IFERROR(__xludf.DUMMYFUNCTION("let(row, match($B828&amp;if($C828&lt;&gt;"""","" [""&amp;$C828&amp;""]"",""""),index(nebulae,,2),0),join("","",iferror(round(index(nebulae,row,5)/2,3),1),iferror(round(index(nebulae,row,6)/2,3),1),0))"),"1,1,0")</f>
        <v>1,1,0</v>
      </c>
      <c r="G828" s="44" t="s">
        <v>2759</v>
      </c>
      <c r="H828" s="45">
        <f t="array" ref="H828">let(systemId,match(A828,index(systems,0,1),),refSystemId,match($H$1,index(systems,0,1),),x,index(systems,systemId,3),y,index(systems,systemId,4),refX,index(systems,refSystemId,3),refY,index(systems,refSystemId,4),round(sqrt((x-refX)^2+(y-refY)^2),3))</f>
        <v>586.05</v>
      </c>
      <c r="I828" s="46" t="s">
        <v>408</v>
      </c>
      <c r="J828" s="46" t="s">
        <v>408</v>
      </c>
      <c r="K828" s="46" t="s">
        <v>408</v>
      </c>
      <c r="L828" s="46" t="s">
        <v>408</v>
      </c>
      <c r="M828" s="46" t="s">
        <v>408</v>
      </c>
      <c r="N828" s="28" t="s">
        <v>408</v>
      </c>
      <c r="O828" s="41"/>
      <c r="P828" s="48" t="s">
        <v>1423</v>
      </c>
      <c r="Q828" s="48" t="s">
        <v>1423</v>
      </c>
      <c r="R828" s="48" t="s">
        <v>1423</v>
      </c>
      <c r="S828" s="48" t="s">
        <v>1423</v>
      </c>
      <c r="T828" s="48" t="s">
        <v>1423</v>
      </c>
      <c r="U828" s="48" t="s">
        <v>1423</v>
      </c>
      <c r="V828" s="48" t="s">
        <v>1423</v>
      </c>
      <c r="W828" s="48" t="s">
        <v>1423</v>
      </c>
      <c r="X828" s="48" t="s">
        <v>1423</v>
      </c>
      <c r="Y828" s="48" t="s">
        <v>422</v>
      </c>
      <c r="Z828" s="48" t="s">
        <v>422</v>
      </c>
      <c r="AA828" s="48" t="s">
        <v>422</v>
      </c>
      <c r="AB828" s="48" t="s">
        <v>422</v>
      </c>
      <c r="AC828" s="48" t="s">
        <v>422</v>
      </c>
      <c r="AD828" s="48" t="s">
        <v>422</v>
      </c>
      <c r="AE828" s="48" t="s">
        <v>422</v>
      </c>
      <c r="AF828" s="48" t="s">
        <v>422</v>
      </c>
      <c r="AG828" s="48" t="s">
        <v>422</v>
      </c>
      <c r="AH828" s="48" t="s">
        <v>422</v>
      </c>
      <c r="AI828" s="48" t="s">
        <v>422</v>
      </c>
      <c r="AJ828" s="48" t="s">
        <v>422</v>
      </c>
      <c r="AK828" s="48" t="s">
        <v>422</v>
      </c>
      <c r="AL828" s="48" t="s">
        <v>422</v>
      </c>
      <c r="AM828" s="48" t="s">
        <v>422</v>
      </c>
      <c r="AN828" s="48" t="s">
        <v>422</v>
      </c>
      <c r="AO828" s="48" t="s">
        <v>422</v>
      </c>
      <c r="AP828" s="48" t="s">
        <v>422</v>
      </c>
      <c r="AQ828" s="48" t="s">
        <v>422</v>
      </c>
      <c r="AR828" s="48" t="s">
        <v>422</v>
      </c>
      <c r="AS828" s="52" t="s">
        <v>422</v>
      </c>
      <c r="AT828" s="48" t="s">
        <v>422</v>
      </c>
      <c r="AU828" s="48" t="s">
        <v>422</v>
      </c>
      <c r="AV828" s="48" t="s">
        <v>422</v>
      </c>
      <c r="AW828" s="48" t="s">
        <v>422</v>
      </c>
      <c r="AX828" s="48" t="s">
        <v>422</v>
      </c>
      <c r="AY828" s="48" t="s">
        <v>422</v>
      </c>
      <c r="AZ828" s="28" t="s">
        <v>422</v>
      </c>
    </row>
    <row r="829" ht="15.75" customHeight="1">
      <c r="A829" s="40">
        <v>740.0</v>
      </c>
      <c r="B829" s="28" t="s">
        <v>2760</v>
      </c>
      <c r="C829" s="41"/>
      <c r="D829" s="42">
        <f t="array" ref="D829">index(systems,match($A829,INDEX(systems,0,1),),3)</f>
        <v>-202.799</v>
      </c>
      <c r="E829" s="42">
        <f t="array" ref="E829">index(systems,match($A829,INDEX(systems,0,1),),4)</f>
        <v>81.307</v>
      </c>
      <c r="F829" s="43" t="str">
        <f>IFERROR(__xludf.DUMMYFUNCTION("let(row, match($B829&amp;if($C829&lt;&gt;"""","" [""&amp;$C829&amp;""]"",""""),index(nebulae,,2),0),join("","",iferror(round(index(nebulae,row,5)/2,3),1),iferror(round(index(nebulae,row,6)/2,3),1),0))"),"1,1,0")</f>
        <v>1,1,0</v>
      </c>
      <c r="G829" s="44" t="s">
        <v>2761</v>
      </c>
      <c r="H829" s="45">
        <f t="array" ref="H829">let(systemId,match(A829,index(systems,0,1),),refSystemId,match($H$1,index(systems,0,1),),x,index(systems,systemId,3),y,index(systems,systemId,4),refX,index(systems,refSystemId,3),refY,index(systems,refSystemId,4),round(sqrt((x-refX)^2+(y-refY)^2),3))</f>
        <v>218.491</v>
      </c>
      <c r="I829" s="28" t="s">
        <v>408</v>
      </c>
      <c r="J829" s="48" t="s">
        <v>408</v>
      </c>
      <c r="K829" s="48" t="s">
        <v>408</v>
      </c>
      <c r="L829" s="28" t="s">
        <v>408</v>
      </c>
      <c r="M829" s="48" t="s">
        <v>408</v>
      </c>
      <c r="N829" s="28" t="s">
        <v>408</v>
      </c>
      <c r="O829" s="41"/>
      <c r="P829" s="48" t="s">
        <v>671</v>
      </c>
      <c r="Q829" s="48" t="s">
        <v>671</v>
      </c>
      <c r="R829" s="48" t="s">
        <v>671</v>
      </c>
      <c r="S829" s="48" t="s">
        <v>671</v>
      </c>
      <c r="T829" s="48" t="s">
        <v>671</v>
      </c>
      <c r="U829" s="48" t="s">
        <v>671</v>
      </c>
      <c r="V829" s="48" t="s">
        <v>671</v>
      </c>
      <c r="W829" s="48" t="s">
        <v>671</v>
      </c>
      <c r="X829" s="48" t="s">
        <v>422</v>
      </c>
      <c r="Y829" s="48" t="s">
        <v>422</v>
      </c>
      <c r="Z829" s="48" t="s">
        <v>422</v>
      </c>
      <c r="AA829" s="48" t="s">
        <v>422</v>
      </c>
      <c r="AB829" s="48" t="s">
        <v>422</v>
      </c>
      <c r="AC829" s="48" t="s">
        <v>422</v>
      </c>
      <c r="AD829" s="48" t="s">
        <v>422</v>
      </c>
      <c r="AE829" s="48" t="s">
        <v>422</v>
      </c>
      <c r="AF829" s="48" t="s">
        <v>422</v>
      </c>
      <c r="AG829" s="48" t="s">
        <v>422</v>
      </c>
      <c r="AH829" s="48" t="s">
        <v>422</v>
      </c>
      <c r="AI829" s="48" t="s">
        <v>422</v>
      </c>
      <c r="AJ829" s="48" t="s">
        <v>422</v>
      </c>
      <c r="AK829" s="48" t="s">
        <v>422</v>
      </c>
      <c r="AL829" s="48" t="s">
        <v>422</v>
      </c>
      <c r="AM829" s="48" t="s">
        <v>422</v>
      </c>
      <c r="AN829" s="48" t="s">
        <v>422</v>
      </c>
      <c r="AO829" s="48" t="s">
        <v>422</v>
      </c>
      <c r="AP829" s="48" t="s">
        <v>422</v>
      </c>
      <c r="AQ829" s="48" t="s">
        <v>422</v>
      </c>
      <c r="AR829" s="48" t="s">
        <v>422</v>
      </c>
      <c r="AS829" s="48" t="s">
        <v>422</v>
      </c>
      <c r="AT829" s="48" t="s">
        <v>422</v>
      </c>
      <c r="AU829" s="48" t="s">
        <v>422</v>
      </c>
      <c r="AV829" s="48" t="s">
        <v>422</v>
      </c>
      <c r="AW829" s="48" t="s">
        <v>422</v>
      </c>
      <c r="AX829" s="48" t="s">
        <v>422</v>
      </c>
      <c r="AY829" s="48" t="s">
        <v>422</v>
      </c>
      <c r="AZ829" s="28" t="s">
        <v>422</v>
      </c>
    </row>
    <row r="830" ht="15.75" customHeight="1">
      <c r="A830" s="40">
        <v>741.0</v>
      </c>
      <c r="B830" s="28" t="s">
        <v>2762</v>
      </c>
      <c r="C830" s="41"/>
      <c r="D830" s="42">
        <f t="array" ref="D830">index(systems,match($A830,INDEX(systems,0,1),),3)</f>
        <v>271.153</v>
      </c>
      <c r="E830" s="42">
        <f t="array" ref="E830">index(systems,match($A830,INDEX(systems,0,1),),4)</f>
        <v>-290.356</v>
      </c>
      <c r="F830" s="43" t="str">
        <f>IFERROR(__xludf.DUMMYFUNCTION("let(row, match($B830&amp;if($C830&lt;&gt;"""","" [""&amp;$C830&amp;""]"",""""),index(nebulae,,2),0),join("","",iferror(round(index(nebulae,row,5)/2,3),1),iferror(round(index(nebulae,row,6)/2,3),1),0))"),"1,1,0")</f>
        <v>1,1,0</v>
      </c>
      <c r="G830" s="44" t="s">
        <v>2763</v>
      </c>
      <c r="H830" s="45">
        <f t="array" ref="H830">let(systemId,match(A830,index(systems,0,1),),refSystemId,match($H$1,index(systems,0,1),),x,index(systems,systemId,3),y,index(systems,systemId,4),refX,index(systems,refSystemId,3),refY,index(systems,refSystemId,4),round(sqrt((x-refX)^2+(y-refY)^2),3))</f>
        <v>397.279</v>
      </c>
      <c r="I830" s="53"/>
      <c r="J830" s="53"/>
      <c r="K830" s="53"/>
      <c r="L830" s="53"/>
      <c r="M830" s="53"/>
      <c r="N830" s="28" t="s">
        <v>1013</v>
      </c>
      <c r="O830" s="48" t="s">
        <v>1013</v>
      </c>
      <c r="P830" s="48" t="s">
        <v>1013</v>
      </c>
      <c r="Q830" s="48" t="s">
        <v>1013</v>
      </c>
      <c r="R830" s="48" t="s">
        <v>1013</v>
      </c>
      <c r="S830" s="48" t="s">
        <v>1013</v>
      </c>
      <c r="T830" s="48" t="s">
        <v>1013</v>
      </c>
      <c r="U830" s="48" t="s">
        <v>1013</v>
      </c>
      <c r="V830" s="48" t="s">
        <v>1013</v>
      </c>
      <c r="W830" s="48" t="s">
        <v>1013</v>
      </c>
      <c r="X830" s="48" t="s">
        <v>1013</v>
      </c>
      <c r="Y830" s="48" t="s">
        <v>1014</v>
      </c>
      <c r="Z830" s="48" t="s">
        <v>1014</v>
      </c>
      <c r="AA830" s="48" t="s">
        <v>1015</v>
      </c>
      <c r="AB830" s="48" t="s">
        <v>1015</v>
      </c>
      <c r="AC830" s="48" t="s">
        <v>1015</v>
      </c>
      <c r="AD830" s="48" t="s">
        <v>1015</v>
      </c>
      <c r="AE830" s="48" t="s">
        <v>1015</v>
      </c>
      <c r="AF830" s="48" t="s">
        <v>1015</v>
      </c>
      <c r="AG830" s="48" t="s">
        <v>1015</v>
      </c>
      <c r="AH830" s="48" t="s">
        <v>1015</v>
      </c>
      <c r="AI830" s="48" t="s">
        <v>1015</v>
      </c>
      <c r="AJ830" s="48" t="s">
        <v>1015</v>
      </c>
      <c r="AK830" s="48" t="s">
        <v>1015</v>
      </c>
      <c r="AL830" s="48" t="s">
        <v>1015</v>
      </c>
      <c r="AM830" s="48" t="s">
        <v>1015</v>
      </c>
      <c r="AN830" s="48" t="s">
        <v>1015</v>
      </c>
      <c r="AO830" s="48" t="s">
        <v>1014</v>
      </c>
      <c r="AP830" s="48" t="s">
        <v>1014</v>
      </c>
      <c r="AQ830" s="48" t="s">
        <v>1014</v>
      </c>
      <c r="AR830" s="48" t="s">
        <v>955</v>
      </c>
      <c r="AS830" s="48" t="s">
        <v>955</v>
      </c>
      <c r="AT830" s="48" t="s">
        <v>955</v>
      </c>
      <c r="AU830" s="48" t="s">
        <v>955</v>
      </c>
      <c r="AV830" s="48" t="s">
        <v>955</v>
      </c>
      <c r="AW830" s="48" t="s">
        <v>955</v>
      </c>
      <c r="AX830" s="48" t="s">
        <v>955</v>
      </c>
      <c r="AY830" s="48" t="s">
        <v>955</v>
      </c>
      <c r="AZ830" s="28" t="s">
        <v>955</v>
      </c>
    </row>
    <row r="831" ht="15.75" customHeight="1">
      <c r="A831" s="40">
        <v>742.0</v>
      </c>
      <c r="B831" s="28" t="s">
        <v>2764</v>
      </c>
      <c r="C831" s="28" t="s">
        <v>2765</v>
      </c>
      <c r="D831" s="42">
        <f t="array" ref="D831">index(systems,match($A831,INDEX(systems,0,1),),3)</f>
        <v>-20.939</v>
      </c>
      <c r="E831" s="42">
        <f t="array" ref="E831">index(systems,match($A831,INDEX(systems,0,1),),4)</f>
        <v>66.122</v>
      </c>
      <c r="F831" s="43" t="str">
        <f>IFERROR(__xludf.DUMMYFUNCTION("let(row, match($B831&amp;if($C831&lt;&gt;"""","" [""&amp;$C831&amp;""]"",""""),index(nebulae,,2),0),join("","",iferror(round(index(nebulae,row,5)/2,3),1),iferror(round(index(nebulae,row,6)/2,3),1),0))"),"1,1,0")</f>
        <v>1,1,0</v>
      </c>
      <c r="G831" s="44" t="s">
        <v>2766</v>
      </c>
      <c r="H831" s="45">
        <f t="array" ref="H831">let(systemId,match(A831,index(systems,0,1),),refSystemId,match($H$1,index(systems,0,1),),x,index(systems,systemId,3),y,index(systems,systemId,4),refX,index(systems,refSystemId,3),refY,index(systems,refSystemId,4),round(sqrt((x-refX)^2+(y-refY)^2),3))</f>
        <v>69.358</v>
      </c>
      <c r="I831" s="28" t="s">
        <v>418</v>
      </c>
      <c r="J831" s="48" t="s">
        <v>418</v>
      </c>
      <c r="K831" s="28" t="s">
        <v>418</v>
      </c>
      <c r="L831" s="28" t="s">
        <v>418</v>
      </c>
      <c r="M831" s="41"/>
      <c r="N831" s="28" t="s">
        <v>641</v>
      </c>
      <c r="O831" s="48" t="s">
        <v>641</v>
      </c>
      <c r="P831" s="48" t="s">
        <v>641</v>
      </c>
      <c r="Q831" s="48" t="s">
        <v>641</v>
      </c>
      <c r="R831" s="48" t="s">
        <v>641</v>
      </c>
      <c r="S831" s="48" t="s">
        <v>641</v>
      </c>
      <c r="T831" s="48" t="s">
        <v>641</v>
      </c>
      <c r="U831" s="48" t="s">
        <v>641</v>
      </c>
      <c r="V831" s="48" t="s">
        <v>641</v>
      </c>
      <c r="W831" s="48" t="s">
        <v>641</v>
      </c>
      <c r="X831" s="48" t="s">
        <v>641</v>
      </c>
      <c r="Y831" s="48" t="s">
        <v>886</v>
      </c>
      <c r="Z831" s="48" t="s">
        <v>641</v>
      </c>
      <c r="AA831" s="48" t="s">
        <v>886</v>
      </c>
      <c r="AB831" s="48" t="s">
        <v>886</v>
      </c>
      <c r="AC831" s="48" t="s">
        <v>886</v>
      </c>
      <c r="AD831" s="48" t="s">
        <v>886</v>
      </c>
      <c r="AE831" s="48" t="s">
        <v>886</v>
      </c>
      <c r="AF831" s="48" t="s">
        <v>886</v>
      </c>
      <c r="AG831" s="48" t="s">
        <v>886</v>
      </c>
      <c r="AH831" s="48" t="s">
        <v>886</v>
      </c>
      <c r="AI831" s="48" t="s">
        <v>886</v>
      </c>
      <c r="AJ831" s="48" t="s">
        <v>886</v>
      </c>
      <c r="AK831" s="48" t="s">
        <v>886</v>
      </c>
      <c r="AL831" s="48" t="s">
        <v>886</v>
      </c>
      <c r="AM831" s="48" t="s">
        <v>886</v>
      </c>
      <c r="AN831" s="48" t="s">
        <v>886</v>
      </c>
      <c r="AO831" s="48" t="s">
        <v>886</v>
      </c>
      <c r="AP831" s="48" t="s">
        <v>886</v>
      </c>
      <c r="AQ831" s="48" t="s">
        <v>886</v>
      </c>
      <c r="AR831" s="48" t="s">
        <v>886</v>
      </c>
      <c r="AS831" s="52" t="s">
        <v>894</v>
      </c>
      <c r="AT831" s="52" t="s">
        <v>894</v>
      </c>
      <c r="AU831" s="52" t="s">
        <v>894</v>
      </c>
      <c r="AV831" s="52" t="s">
        <v>894</v>
      </c>
      <c r="AW831" s="48" t="s">
        <v>418</v>
      </c>
      <c r="AX831" s="48" t="s">
        <v>895</v>
      </c>
      <c r="AY831" s="48" t="s">
        <v>895</v>
      </c>
      <c r="AZ831" s="28" t="s">
        <v>896</v>
      </c>
    </row>
    <row r="832" ht="15.75" customHeight="1">
      <c r="A832" s="40">
        <v>743.0</v>
      </c>
      <c r="B832" s="28" t="s">
        <v>2767</v>
      </c>
      <c r="C832" s="41"/>
      <c r="D832" s="42">
        <f t="array" ref="D832">index(systems,match($A832,INDEX(systems,0,1),),3)</f>
        <v>-258.995</v>
      </c>
      <c r="E832" s="42">
        <f t="array" ref="E832">index(systems,match($A832,INDEX(systems,0,1),),4)</f>
        <v>41.312</v>
      </c>
      <c r="F832" s="43" t="str">
        <f>IFERROR(__xludf.DUMMYFUNCTION("let(row, match($B832&amp;if($C832&lt;&gt;"""","" [""&amp;$C832&amp;""]"",""""),index(nebulae,,2),0),join("","",iferror(round(index(nebulae,row,5)/2,3),1),iferror(round(index(nebulae,row,6)/2,3),1),0))"),"1,1,0")</f>
        <v>1,1,0</v>
      </c>
      <c r="G832" s="44" t="s">
        <v>2768</v>
      </c>
      <c r="H832" s="45">
        <f t="array" ref="H832">let(systemId,match(A832,index(systems,0,1),),refSystemId,match($H$1,index(systems,0,1),),x,index(systems,systemId,3),y,index(systems,systemId,4),refX,index(systems,refSystemId,3),refY,index(systems,refSystemId,4),round(sqrt((x-refX)^2+(y-refY)^2),3))</f>
        <v>262.269</v>
      </c>
      <c r="I832" s="46" t="s">
        <v>418</v>
      </c>
      <c r="J832" s="47" t="s">
        <v>418</v>
      </c>
      <c r="K832" s="47" t="s">
        <v>418</v>
      </c>
      <c r="L832" s="46" t="s">
        <v>418</v>
      </c>
      <c r="M832" s="53"/>
      <c r="N832" s="28" t="s">
        <v>671</v>
      </c>
      <c r="O832" s="48" t="s">
        <v>671</v>
      </c>
      <c r="P832" s="48" t="s">
        <v>671</v>
      </c>
      <c r="Q832" s="48" t="s">
        <v>671</v>
      </c>
      <c r="R832" s="48" t="s">
        <v>671</v>
      </c>
      <c r="S832" s="48" t="s">
        <v>671</v>
      </c>
      <c r="T832" s="48" t="s">
        <v>671</v>
      </c>
      <c r="U832" s="48" t="s">
        <v>671</v>
      </c>
      <c r="V832" s="48" t="s">
        <v>671</v>
      </c>
      <c r="W832" s="48" t="s">
        <v>671</v>
      </c>
      <c r="X832" s="48" t="s">
        <v>671</v>
      </c>
      <c r="Y832" s="48" t="s">
        <v>480</v>
      </c>
      <c r="Z832" s="48" t="s">
        <v>480</v>
      </c>
      <c r="AA832" s="48" t="s">
        <v>2698</v>
      </c>
      <c r="AB832" s="48" t="s">
        <v>2698</v>
      </c>
      <c r="AC832" s="48" t="s">
        <v>2698</v>
      </c>
      <c r="AD832" s="48" t="s">
        <v>2698</v>
      </c>
      <c r="AE832" s="48" t="s">
        <v>2698</v>
      </c>
      <c r="AF832" s="48" t="s">
        <v>2698</v>
      </c>
      <c r="AG832" s="48" t="s">
        <v>2698</v>
      </c>
      <c r="AH832" s="48" t="s">
        <v>2699</v>
      </c>
      <c r="AI832" s="48" t="s">
        <v>1201</v>
      </c>
      <c r="AJ832" s="48" t="s">
        <v>1201</v>
      </c>
      <c r="AK832" s="48" t="s">
        <v>1201</v>
      </c>
      <c r="AL832" s="48" t="s">
        <v>1201</v>
      </c>
      <c r="AM832" s="48" t="s">
        <v>1201</v>
      </c>
      <c r="AN832" s="48" t="s">
        <v>1201</v>
      </c>
      <c r="AO832" s="48" t="s">
        <v>1201</v>
      </c>
      <c r="AP832" s="48" t="s">
        <v>1201</v>
      </c>
      <c r="AQ832" s="48" t="s">
        <v>2769</v>
      </c>
      <c r="AR832" s="48" t="s">
        <v>2769</v>
      </c>
      <c r="AS832" s="48" t="s">
        <v>2769</v>
      </c>
      <c r="AT832" s="48" t="s">
        <v>455</v>
      </c>
      <c r="AU832" s="48" t="s">
        <v>455</v>
      </c>
      <c r="AV832" s="48" t="s">
        <v>455</v>
      </c>
      <c r="AW832" s="48" t="s">
        <v>455</v>
      </c>
      <c r="AX832" s="48" t="s">
        <v>605</v>
      </c>
      <c r="AY832" s="48" t="s">
        <v>605</v>
      </c>
      <c r="AZ832" s="28" t="s">
        <v>455</v>
      </c>
    </row>
    <row r="833" ht="15.75" customHeight="1">
      <c r="A833" s="40">
        <v>744.0</v>
      </c>
      <c r="B833" s="28" t="s">
        <v>2770</v>
      </c>
      <c r="C833" s="41"/>
      <c r="D833" s="42">
        <f t="array" ref="D833">index(systems,match($A833,INDEX(systems,0,1),),3)</f>
        <v>31.267</v>
      </c>
      <c r="E833" s="42">
        <f t="array" ref="E833">index(systems,match($A833,INDEX(systems,0,1),),4)</f>
        <v>-369.942</v>
      </c>
      <c r="F833" s="43" t="str">
        <f>IFERROR(__xludf.DUMMYFUNCTION("let(row, match($B833&amp;if($C833&lt;&gt;"""","" [""&amp;$C833&amp;""]"",""""),index(nebulae,,2),0),join("","",iferror(round(index(nebulae,row,5)/2,3),1),iferror(round(index(nebulae,row,6)/2,3),1),0))"),"1,1,0")</f>
        <v>1,1,0</v>
      </c>
      <c r="G833" s="44" t="s">
        <v>2771</v>
      </c>
      <c r="H833" s="45">
        <f t="array" ref="H833">let(systemId,match(A833,index(systems,0,1),),refSystemId,match($H$1,index(systems,0,1),),x,index(systems,systemId,3),y,index(systems,systemId,4),refX,index(systems,refSystemId,3),refY,index(systems,refSystemId,4),round(sqrt((x-refX)^2+(y-refY)^2),3))</f>
        <v>371.261</v>
      </c>
      <c r="I833" s="46" t="s">
        <v>408</v>
      </c>
      <c r="J833" s="46" t="s">
        <v>408</v>
      </c>
      <c r="K833" s="46" t="s">
        <v>408</v>
      </c>
      <c r="L833" s="46" t="s">
        <v>408</v>
      </c>
      <c r="M833" s="46" t="s">
        <v>408</v>
      </c>
      <c r="N833" s="28" t="s">
        <v>408</v>
      </c>
      <c r="O833" s="41"/>
      <c r="P833" s="48" t="s">
        <v>1566</v>
      </c>
      <c r="Q833" s="48" t="s">
        <v>1566</v>
      </c>
      <c r="R833" s="48" t="s">
        <v>1566</v>
      </c>
      <c r="S833" s="48" t="s">
        <v>1566</v>
      </c>
      <c r="T833" s="48" t="s">
        <v>1566</v>
      </c>
      <c r="U833" s="48" t="s">
        <v>1566</v>
      </c>
      <c r="V833" s="48" t="s">
        <v>1566</v>
      </c>
      <c r="W833" s="48" t="s">
        <v>1566</v>
      </c>
      <c r="X833" s="48" t="s">
        <v>1566</v>
      </c>
      <c r="Y833" s="48" t="s">
        <v>617</v>
      </c>
      <c r="Z833" s="48" t="s">
        <v>576</v>
      </c>
      <c r="AA833" s="48" t="s">
        <v>617</v>
      </c>
      <c r="AB833" s="48" t="s">
        <v>617</v>
      </c>
      <c r="AC833" s="48" t="s">
        <v>617</v>
      </c>
      <c r="AD833" s="48" t="s">
        <v>617</v>
      </c>
      <c r="AE833" s="48" t="s">
        <v>617</v>
      </c>
      <c r="AF833" s="48" t="s">
        <v>617</v>
      </c>
      <c r="AG833" s="48" t="s">
        <v>617</v>
      </c>
      <c r="AH833" s="48" t="s">
        <v>617</v>
      </c>
      <c r="AI833" s="48" t="s">
        <v>617</v>
      </c>
      <c r="AJ833" s="48" t="s">
        <v>617</v>
      </c>
      <c r="AK833" s="48" t="s">
        <v>617</v>
      </c>
      <c r="AL833" s="48" t="s">
        <v>617</v>
      </c>
      <c r="AM833" s="48" t="s">
        <v>617</v>
      </c>
      <c r="AN833" s="48" t="s">
        <v>2772</v>
      </c>
      <c r="AO833" s="48" t="s">
        <v>2772</v>
      </c>
      <c r="AP833" s="48" t="s">
        <v>2772</v>
      </c>
      <c r="AQ833" s="48" t="s">
        <v>2772</v>
      </c>
      <c r="AR833" s="48" t="s">
        <v>2772</v>
      </c>
      <c r="AS833" s="52" t="s">
        <v>2772</v>
      </c>
      <c r="AT833" s="52" t="s">
        <v>2772</v>
      </c>
      <c r="AU833" s="52" t="s">
        <v>2772</v>
      </c>
      <c r="AV833" s="52" t="s">
        <v>2772</v>
      </c>
      <c r="AW833" s="48" t="s">
        <v>2772</v>
      </c>
      <c r="AX833" s="48" t="s">
        <v>2772</v>
      </c>
      <c r="AY833" s="48" t="s">
        <v>2772</v>
      </c>
      <c r="AZ833" s="51" t="s">
        <v>2772</v>
      </c>
    </row>
    <row r="834" ht="15.75" customHeight="1">
      <c r="A834" s="40">
        <v>745.0</v>
      </c>
      <c r="B834" s="28" t="s">
        <v>2773</v>
      </c>
      <c r="C834" s="41"/>
      <c r="D834" s="42">
        <f t="array" ref="D834">index(systems,match($A834,INDEX(systems,0,1),),3)</f>
        <v>-123.305</v>
      </c>
      <c r="E834" s="42">
        <f t="array" ref="E834">index(systems,match($A834,INDEX(systems,0,1),),4)</f>
        <v>-123.644</v>
      </c>
      <c r="F834" s="43" t="str">
        <f>IFERROR(__xludf.DUMMYFUNCTION("let(row, match($B834&amp;if($C834&lt;&gt;"""","" [""&amp;$C834&amp;""]"",""""),index(nebulae,,2),0),join("","",iferror(round(index(nebulae,row,5)/2,3),1),iferror(round(index(nebulae,row,6)/2,3),1),0))"),"1,1,0")</f>
        <v>1,1,0</v>
      </c>
      <c r="G834" s="44" t="s">
        <v>2774</v>
      </c>
      <c r="H834" s="45">
        <f t="array" ref="H834">let(systemId,match(A834,index(systems,0,1),),refSystemId,match($H$1,index(systems,0,1),),x,index(systems,systemId,3),y,index(systems,systemId,4),refX,index(systems,refSystemId,3),refY,index(systems,refSystemId,4),round(sqrt((x-refX)^2+(y-refY)^2),3))</f>
        <v>174.619</v>
      </c>
      <c r="I834" s="46" t="s">
        <v>418</v>
      </c>
      <c r="J834" s="53"/>
      <c r="K834" s="53"/>
      <c r="L834" s="53"/>
      <c r="M834" s="46" t="s">
        <v>560</v>
      </c>
      <c r="N834" s="28" t="s">
        <v>427</v>
      </c>
      <c r="O834" s="48" t="s">
        <v>427</v>
      </c>
      <c r="P834" s="48" t="s">
        <v>427</v>
      </c>
      <c r="Q834" s="48" t="s">
        <v>427</v>
      </c>
      <c r="R834" s="48" t="s">
        <v>427</v>
      </c>
      <c r="S834" s="48" t="s">
        <v>427</v>
      </c>
      <c r="T834" s="48" t="s">
        <v>427</v>
      </c>
      <c r="U834" s="48" t="s">
        <v>427</v>
      </c>
      <c r="V834" s="48" t="s">
        <v>427</v>
      </c>
      <c r="W834" s="48" t="s">
        <v>427</v>
      </c>
      <c r="X834" s="48" t="s">
        <v>427</v>
      </c>
      <c r="Y834" s="48" t="s">
        <v>560</v>
      </c>
      <c r="Z834" s="48" t="s">
        <v>560</v>
      </c>
      <c r="AA834" s="48" t="s">
        <v>560</v>
      </c>
      <c r="AB834" s="48" t="s">
        <v>560</v>
      </c>
      <c r="AC834" s="48" t="s">
        <v>560</v>
      </c>
      <c r="AD834" s="48" t="s">
        <v>560</v>
      </c>
      <c r="AE834" s="48" t="s">
        <v>560</v>
      </c>
      <c r="AF834" s="48" t="s">
        <v>560</v>
      </c>
      <c r="AG834" s="48" t="s">
        <v>560</v>
      </c>
      <c r="AH834" s="48" t="s">
        <v>560</v>
      </c>
      <c r="AI834" s="48" t="s">
        <v>560</v>
      </c>
      <c r="AJ834" s="48" t="s">
        <v>560</v>
      </c>
      <c r="AK834" s="48" t="s">
        <v>560</v>
      </c>
      <c r="AL834" s="48" t="s">
        <v>560</v>
      </c>
      <c r="AM834" s="48" t="s">
        <v>560</v>
      </c>
      <c r="AN834" s="48" t="s">
        <v>560</v>
      </c>
      <c r="AO834" s="48" t="s">
        <v>560</v>
      </c>
      <c r="AP834" s="48" t="s">
        <v>560</v>
      </c>
      <c r="AQ834" s="48" t="s">
        <v>560</v>
      </c>
      <c r="AR834" s="48" t="s">
        <v>560</v>
      </c>
      <c r="AS834" s="48" t="s">
        <v>418</v>
      </c>
      <c r="AT834" s="48" t="s">
        <v>418</v>
      </c>
      <c r="AU834" s="48" t="s">
        <v>418</v>
      </c>
      <c r="AV834" s="48" t="s">
        <v>946</v>
      </c>
      <c r="AW834" s="48" t="s">
        <v>946</v>
      </c>
      <c r="AX834" s="48" t="s">
        <v>605</v>
      </c>
      <c r="AY834" s="48" t="s">
        <v>605</v>
      </c>
      <c r="AZ834" s="49" t="s">
        <v>605</v>
      </c>
    </row>
    <row r="835" ht="15.75" customHeight="1">
      <c r="A835" s="40">
        <v>746.0</v>
      </c>
      <c r="B835" s="28" t="s">
        <v>2775</v>
      </c>
      <c r="C835" s="41"/>
      <c r="D835" s="42">
        <f t="array" ref="D835">index(systems,match($A835,INDEX(systems,0,1),),3)</f>
        <v>344.556</v>
      </c>
      <c r="E835" s="42">
        <f t="array" ref="E835">index(systems,match($A835,INDEX(systems,0,1),),4)</f>
        <v>-162.65</v>
      </c>
      <c r="F835" s="43" t="str">
        <f>IFERROR(__xludf.DUMMYFUNCTION("let(row, match($B835&amp;if($C835&lt;&gt;"""","" [""&amp;$C835&amp;""]"",""""),index(nebulae,,2),0),join("","",iferror(round(index(nebulae,row,5)/2,3),1),iferror(round(index(nebulae,row,6)/2,3),1),0))"),"1,1,0")</f>
        <v>1,1,0</v>
      </c>
      <c r="G835" s="44" t="s">
        <v>2776</v>
      </c>
      <c r="H835" s="45">
        <f t="array" ref="H835">let(systemId,match(A835,index(systems,0,1),),refSystemId,match($H$1,index(systems,0,1),),x,index(systems,systemId,3),y,index(systems,systemId,4),refX,index(systems,refSystemId,3),refY,index(systems,refSystemId,4),round(sqrt((x-refX)^2+(y-refY)^2),3))</f>
        <v>381.017</v>
      </c>
      <c r="I835" s="28" t="s">
        <v>408</v>
      </c>
      <c r="J835" s="28" t="s">
        <v>408</v>
      </c>
      <c r="K835" s="48" t="s">
        <v>408</v>
      </c>
      <c r="L835" s="48" t="s">
        <v>408</v>
      </c>
      <c r="M835" s="48" t="s">
        <v>408</v>
      </c>
      <c r="N835" s="28" t="s">
        <v>408</v>
      </c>
      <c r="O835" s="41"/>
      <c r="P835" s="48" t="s">
        <v>905</v>
      </c>
      <c r="Q835" s="48" t="s">
        <v>905</v>
      </c>
      <c r="R835" s="48" t="s">
        <v>905</v>
      </c>
      <c r="S835" s="48" t="s">
        <v>905</v>
      </c>
      <c r="T835" s="48" t="s">
        <v>905</v>
      </c>
      <c r="U835" s="48" t="s">
        <v>905</v>
      </c>
      <c r="V835" s="48" t="s">
        <v>905</v>
      </c>
      <c r="W835" s="48" t="s">
        <v>905</v>
      </c>
      <c r="X835" s="48" t="s">
        <v>905</v>
      </c>
      <c r="Y835" s="48" t="s">
        <v>422</v>
      </c>
      <c r="Z835" s="48" t="s">
        <v>422</v>
      </c>
      <c r="AA835" s="48" t="s">
        <v>422</v>
      </c>
      <c r="AB835" s="48" t="s">
        <v>422</v>
      </c>
      <c r="AC835" s="48" t="s">
        <v>422</v>
      </c>
      <c r="AD835" s="48" t="s">
        <v>422</v>
      </c>
      <c r="AE835" s="48" t="s">
        <v>422</v>
      </c>
      <c r="AF835" s="48" t="s">
        <v>422</v>
      </c>
      <c r="AG835" s="48" t="s">
        <v>422</v>
      </c>
      <c r="AH835" s="48" t="s">
        <v>422</v>
      </c>
      <c r="AI835" s="48" t="s">
        <v>422</v>
      </c>
      <c r="AJ835" s="48" t="s">
        <v>422</v>
      </c>
      <c r="AK835" s="48" t="s">
        <v>422</v>
      </c>
      <c r="AL835" s="48" t="s">
        <v>422</v>
      </c>
      <c r="AM835" s="48" t="s">
        <v>422</v>
      </c>
      <c r="AN835" s="48" t="s">
        <v>422</v>
      </c>
      <c r="AO835" s="48" t="s">
        <v>422</v>
      </c>
      <c r="AP835" s="48" t="s">
        <v>422</v>
      </c>
      <c r="AQ835" s="48" t="s">
        <v>422</v>
      </c>
      <c r="AR835" s="48" t="s">
        <v>422</v>
      </c>
      <c r="AS835" s="48" t="s">
        <v>422</v>
      </c>
      <c r="AT835" s="48" t="s">
        <v>422</v>
      </c>
      <c r="AU835" s="48" t="s">
        <v>422</v>
      </c>
      <c r="AV835" s="48" t="s">
        <v>422</v>
      </c>
      <c r="AW835" s="48" t="s">
        <v>422</v>
      </c>
      <c r="AX835" s="48" t="s">
        <v>422</v>
      </c>
      <c r="AY835" s="48" t="s">
        <v>422</v>
      </c>
      <c r="AZ835" s="28" t="s">
        <v>422</v>
      </c>
    </row>
    <row r="836" ht="15.75" customHeight="1">
      <c r="A836" s="40">
        <v>747.0</v>
      </c>
      <c r="B836" s="28" t="s">
        <v>2777</v>
      </c>
      <c r="C836" s="41"/>
      <c r="D836" s="42">
        <f t="array" ref="D836">index(systems,match($A836,INDEX(systems,0,1),),3)</f>
        <v>-339.997</v>
      </c>
      <c r="E836" s="42">
        <f t="array" ref="E836">index(systems,match($A836,INDEX(systems,0,1),),4)</f>
        <v>57.921</v>
      </c>
      <c r="F836" s="43" t="str">
        <f>IFERROR(__xludf.DUMMYFUNCTION("let(row, match($B836&amp;if($C836&lt;&gt;"""","" [""&amp;$C836&amp;""]"",""""),index(nebulae,,2),0),join("","",iferror(round(index(nebulae,row,5)/2,3),1),iferror(round(index(nebulae,row,6)/2,3),1),0))"),"1,1,0")</f>
        <v>1,1,0</v>
      </c>
      <c r="G836" s="44" t="s">
        <v>2778</v>
      </c>
      <c r="H836" s="45">
        <f t="array" ref="H836">let(systemId,match(A836,index(systems,0,1),),refSystemId,match($H$1,index(systems,0,1),),x,index(systems,systemId,3),y,index(systems,systemId,4),refX,index(systems,refSystemId,3),refY,index(systems,refSystemId,4),round(sqrt((x-refX)^2+(y-refY)^2),3))</f>
        <v>344.895</v>
      </c>
      <c r="I836" s="28" t="s">
        <v>408</v>
      </c>
      <c r="J836" s="28" t="s">
        <v>408</v>
      </c>
      <c r="K836" s="28" t="s">
        <v>408</v>
      </c>
      <c r="L836" s="28" t="s">
        <v>408</v>
      </c>
      <c r="M836" s="28" t="s">
        <v>408</v>
      </c>
      <c r="N836" s="28" t="s">
        <v>408</v>
      </c>
      <c r="O836" s="41"/>
      <c r="P836" s="52" t="s">
        <v>449</v>
      </c>
      <c r="Q836" s="52" t="s">
        <v>449</v>
      </c>
      <c r="R836" s="52" t="s">
        <v>449</v>
      </c>
      <c r="S836" s="52" t="s">
        <v>449</v>
      </c>
      <c r="T836" s="52" t="s">
        <v>449</v>
      </c>
      <c r="U836" s="48" t="s">
        <v>449</v>
      </c>
      <c r="V836" s="48" t="s">
        <v>449</v>
      </c>
      <c r="W836" s="48" t="s">
        <v>449</v>
      </c>
      <c r="X836" s="48" t="s">
        <v>449</v>
      </c>
      <c r="Y836" s="48" t="s">
        <v>422</v>
      </c>
      <c r="Z836" s="48" t="s">
        <v>422</v>
      </c>
      <c r="AA836" s="48" t="s">
        <v>422</v>
      </c>
      <c r="AB836" s="48" t="s">
        <v>422</v>
      </c>
      <c r="AC836" s="48" t="s">
        <v>422</v>
      </c>
      <c r="AD836" s="48" t="s">
        <v>422</v>
      </c>
      <c r="AE836" s="48" t="s">
        <v>422</v>
      </c>
      <c r="AF836" s="48" t="s">
        <v>422</v>
      </c>
      <c r="AG836" s="48" t="s">
        <v>422</v>
      </c>
      <c r="AH836" s="48" t="s">
        <v>422</v>
      </c>
      <c r="AI836" s="48" t="s">
        <v>422</v>
      </c>
      <c r="AJ836" s="48" t="s">
        <v>422</v>
      </c>
      <c r="AK836" s="48" t="s">
        <v>422</v>
      </c>
      <c r="AL836" s="48" t="s">
        <v>422</v>
      </c>
      <c r="AM836" s="48" t="s">
        <v>422</v>
      </c>
      <c r="AN836" s="48" t="s">
        <v>422</v>
      </c>
      <c r="AO836" s="48" t="s">
        <v>422</v>
      </c>
      <c r="AP836" s="48" t="s">
        <v>422</v>
      </c>
      <c r="AQ836" s="48" t="s">
        <v>422</v>
      </c>
      <c r="AR836" s="48" t="s">
        <v>422</v>
      </c>
      <c r="AS836" s="48" t="s">
        <v>422</v>
      </c>
      <c r="AT836" s="52" t="s">
        <v>422</v>
      </c>
      <c r="AU836" s="52" t="s">
        <v>422</v>
      </c>
      <c r="AV836" s="48" t="s">
        <v>422</v>
      </c>
      <c r="AW836" s="48" t="s">
        <v>422</v>
      </c>
      <c r="AX836" s="48" t="s">
        <v>422</v>
      </c>
      <c r="AY836" s="48" t="s">
        <v>422</v>
      </c>
      <c r="AZ836" s="28" t="s">
        <v>422</v>
      </c>
    </row>
    <row r="837" ht="15.75" customHeight="1">
      <c r="A837" s="40">
        <v>748.0</v>
      </c>
      <c r="B837" s="28" t="s">
        <v>2779</v>
      </c>
      <c r="C837" s="41"/>
      <c r="D837" s="42">
        <f t="array" ref="D837">index(systems,match($A837,INDEX(systems,0,1),),3)</f>
        <v>-70.576</v>
      </c>
      <c r="E837" s="42">
        <f t="array" ref="E837">index(systems,match($A837,INDEX(systems,0,1),),4)</f>
        <v>-16.073</v>
      </c>
      <c r="F837" s="43" t="str">
        <f>IFERROR(__xludf.DUMMYFUNCTION("let(row, match($B837&amp;if($C837&lt;&gt;"""","" [""&amp;$C837&amp;""]"",""""),index(nebulae,,2),0),join("","",iferror(round(index(nebulae,row,5)/2,3),1),iferror(round(index(nebulae,row,6)/2,3),1),0))"),"1,1,0")</f>
        <v>1,1,0</v>
      </c>
      <c r="G837" s="44" t="s">
        <v>2780</v>
      </c>
      <c r="H837" s="45">
        <f t="array" ref="H837">let(systemId,match(A837,index(systems,0,1),),refSystemId,match($H$1,index(systems,0,1),),x,index(systems,systemId,3),y,index(systems,systemId,4),refX,index(systems,refSystemId,3),refY,index(systems,refSystemId,4),round(sqrt((x-refX)^2+(y-refY)^2),3))</f>
        <v>72.383</v>
      </c>
      <c r="I837" s="46" t="s">
        <v>418</v>
      </c>
      <c r="J837" s="46" t="s">
        <v>418</v>
      </c>
      <c r="K837" s="28" t="s">
        <v>418</v>
      </c>
      <c r="L837" s="28" t="s">
        <v>418</v>
      </c>
      <c r="M837" s="28" t="s">
        <v>560</v>
      </c>
      <c r="N837" s="28" t="s">
        <v>560</v>
      </c>
      <c r="O837" s="48" t="s">
        <v>560</v>
      </c>
      <c r="P837" s="48" t="s">
        <v>560</v>
      </c>
      <c r="Q837" s="48" t="s">
        <v>560</v>
      </c>
      <c r="R837" s="48" t="s">
        <v>640</v>
      </c>
      <c r="S837" s="48" t="s">
        <v>560</v>
      </c>
      <c r="T837" s="48" t="s">
        <v>560</v>
      </c>
      <c r="U837" s="48" t="s">
        <v>560</v>
      </c>
      <c r="V837" s="48" t="s">
        <v>560</v>
      </c>
      <c r="W837" s="48" t="s">
        <v>560</v>
      </c>
      <c r="X837" s="48" t="s">
        <v>560</v>
      </c>
      <c r="Y837" s="48" t="s">
        <v>560</v>
      </c>
      <c r="Z837" s="48" t="s">
        <v>560</v>
      </c>
      <c r="AA837" s="48" t="s">
        <v>560</v>
      </c>
      <c r="AB837" s="48" t="s">
        <v>560</v>
      </c>
      <c r="AC837" s="48" t="s">
        <v>560</v>
      </c>
      <c r="AD837" s="48" t="s">
        <v>560</v>
      </c>
      <c r="AE837" s="48" t="s">
        <v>560</v>
      </c>
      <c r="AF837" s="48" t="s">
        <v>560</v>
      </c>
      <c r="AG837" s="48" t="s">
        <v>560</v>
      </c>
      <c r="AH837" s="48" t="s">
        <v>560</v>
      </c>
      <c r="AI837" s="48" t="s">
        <v>560</v>
      </c>
      <c r="AJ837" s="48" t="s">
        <v>560</v>
      </c>
      <c r="AK837" s="48" t="s">
        <v>560</v>
      </c>
      <c r="AL837" s="48" t="s">
        <v>560</v>
      </c>
      <c r="AM837" s="48" t="s">
        <v>560</v>
      </c>
      <c r="AN837" s="48" t="s">
        <v>560</v>
      </c>
      <c r="AO837" s="48" t="s">
        <v>560</v>
      </c>
      <c r="AP837" s="48" t="s">
        <v>560</v>
      </c>
      <c r="AQ837" s="48" t="s">
        <v>516</v>
      </c>
      <c r="AR837" s="48" t="s">
        <v>517</v>
      </c>
      <c r="AS837" s="52" t="s">
        <v>746</v>
      </c>
      <c r="AT837" s="52" t="s">
        <v>746</v>
      </c>
      <c r="AU837" s="52" t="s">
        <v>746</v>
      </c>
      <c r="AV837" s="48" t="s">
        <v>746</v>
      </c>
      <c r="AW837" s="48" t="s">
        <v>822</v>
      </c>
      <c r="AX837" s="48" t="s">
        <v>822</v>
      </c>
      <c r="AY837" s="48" t="s">
        <v>605</v>
      </c>
      <c r="AZ837" s="28" t="s">
        <v>568</v>
      </c>
    </row>
    <row r="838" ht="15.75" customHeight="1">
      <c r="A838" s="40">
        <v>749.0</v>
      </c>
      <c r="B838" s="28" t="s">
        <v>2781</v>
      </c>
      <c r="C838" s="41"/>
      <c r="D838" s="42">
        <f t="array" ref="D838">index(systems,match($A838,INDEX(systems,0,1),),3)</f>
        <v>-181.99</v>
      </c>
      <c r="E838" s="42">
        <f t="array" ref="E838">index(systems,match($A838,INDEX(systems,0,1),),4)</f>
        <v>213.726</v>
      </c>
      <c r="F838" s="43" t="str">
        <f>IFERROR(__xludf.DUMMYFUNCTION("let(row, match($B838&amp;if($C838&lt;&gt;"""","" [""&amp;$C838&amp;""]"",""""),index(nebulae,,2),0),join("","",iferror(round(index(nebulae,row,5)/2,3),1),iferror(round(index(nebulae,row,6)/2,3),1),0))"),"1,1,0")</f>
        <v>1,1,0</v>
      </c>
      <c r="G838" s="44" t="s">
        <v>2782</v>
      </c>
      <c r="H838" s="45">
        <f t="array" ref="H838">let(systemId,match(A838,index(systems,0,1),),refSystemId,match($H$1,index(systems,0,1),),x,index(systems,systemId,3),y,index(systems,systemId,4),refX,index(systems,refSystemId,3),refY,index(systems,refSystemId,4),round(sqrt((x-refX)^2+(y-refY)^2),3))</f>
        <v>280.712</v>
      </c>
      <c r="I838" s="46" t="s">
        <v>408</v>
      </c>
      <c r="J838" s="46" t="s">
        <v>408</v>
      </c>
      <c r="K838" s="46" t="s">
        <v>408</v>
      </c>
      <c r="L838" s="46" t="s">
        <v>408</v>
      </c>
      <c r="M838" s="47" t="s">
        <v>408</v>
      </c>
      <c r="N838" s="28" t="s">
        <v>408</v>
      </c>
      <c r="O838" s="41"/>
      <c r="P838" s="48" t="s">
        <v>864</v>
      </c>
      <c r="Q838" s="48" t="s">
        <v>864</v>
      </c>
      <c r="R838" s="48" t="s">
        <v>864</v>
      </c>
      <c r="S838" s="48" t="s">
        <v>864</v>
      </c>
      <c r="T838" s="48" t="s">
        <v>864</v>
      </c>
      <c r="U838" s="48" t="s">
        <v>864</v>
      </c>
      <c r="V838" s="48" t="s">
        <v>864</v>
      </c>
      <c r="W838" s="48" t="s">
        <v>864</v>
      </c>
      <c r="X838" s="48" t="s">
        <v>864</v>
      </c>
      <c r="Y838" s="48" t="s">
        <v>864</v>
      </c>
      <c r="Z838" s="48" t="s">
        <v>864</v>
      </c>
      <c r="AA838" s="48" t="s">
        <v>1160</v>
      </c>
      <c r="AB838" s="48" t="s">
        <v>1160</v>
      </c>
      <c r="AC838" s="48" t="s">
        <v>1160</v>
      </c>
      <c r="AD838" s="48" t="s">
        <v>1160</v>
      </c>
      <c r="AE838" s="48" t="s">
        <v>1160</v>
      </c>
      <c r="AF838" s="48" t="s">
        <v>1160</v>
      </c>
      <c r="AG838" s="48" t="s">
        <v>1160</v>
      </c>
      <c r="AH838" s="48" t="s">
        <v>1161</v>
      </c>
      <c r="AI838" s="48" t="s">
        <v>789</v>
      </c>
      <c r="AJ838" s="48" t="s">
        <v>789</v>
      </c>
      <c r="AK838" s="48" t="s">
        <v>789</v>
      </c>
      <c r="AL838" s="48" t="s">
        <v>789</v>
      </c>
      <c r="AM838" s="48" t="s">
        <v>789</v>
      </c>
      <c r="AN838" s="48" t="s">
        <v>789</v>
      </c>
      <c r="AO838" s="48" t="s">
        <v>789</v>
      </c>
      <c r="AP838" s="48" t="s">
        <v>789</v>
      </c>
      <c r="AQ838" s="48" t="s">
        <v>789</v>
      </c>
      <c r="AR838" s="48" t="s">
        <v>789</v>
      </c>
      <c r="AS838" s="48" t="s">
        <v>789</v>
      </c>
      <c r="AT838" s="48" t="s">
        <v>530</v>
      </c>
      <c r="AU838" s="48" t="s">
        <v>530</v>
      </c>
      <c r="AV838" s="48" t="s">
        <v>415</v>
      </c>
      <c r="AW838" s="48" t="s">
        <v>415</v>
      </c>
      <c r="AX838" s="48" t="s">
        <v>415</v>
      </c>
      <c r="AY838" s="48" t="s">
        <v>415</v>
      </c>
      <c r="AZ838" s="51" t="s">
        <v>415</v>
      </c>
    </row>
    <row r="839" ht="15.75" customHeight="1">
      <c r="A839" s="40">
        <v>750.0</v>
      </c>
      <c r="B839" s="28" t="s">
        <v>2783</v>
      </c>
      <c r="C839" s="41"/>
      <c r="D839" s="42">
        <f t="array" ref="D839">index(systems,match($A839,INDEX(systems,0,1),),3)</f>
        <v>79.605</v>
      </c>
      <c r="E839" s="42">
        <f t="array" ref="E839">index(systems,match($A839,INDEX(systems,0,1),),4)</f>
        <v>223.291</v>
      </c>
      <c r="F839" s="43" t="str">
        <f>IFERROR(__xludf.DUMMYFUNCTION("let(row, match($B839&amp;if($C839&lt;&gt;"""","" [""&amp;$C839&amp;""]"",""""),index(nebulae,,2),0),join("","",iferror(round(index(nebulae,row,5)/2,3),1),iferror(round(index(nebulae,row,6)/2,3),1),0))"),"1,1,0")</f>
        <v>1,1,0</v>
      </c>
      <c r="G839" s="44" t="s">
        <v>2784</v>
      </c>
      <c r="H839" s="45">
        <f t="array" ref="H839">let(systemId,match(A839,index(systems,0,1),),refSystemId,match($H$1,index(systems,0,1),),x,index(systems,systemId,3),y,index(systems,systemId,4),refX,index(systems,refSystemId,3),refY,index(systems,refSystemId,4),round(sqrt((x-refX)^2+(y-refY)^2),3))</f>
        <v>237.057</v>
      </c>
      <c r="I839" s="46" t="s">
        <v>408</v>
      </c>
      <c r="J839" s="46" t="s">
        <v>408</v>
      </c>
      <c r="K839" s="46" t="s">
        <v>408</v>
      </c>
      <c r="L839" s="47" t="s">
        <v>408</v>
      </c>
      <c r="M839" s="47" t="s">
        <v>408</v>
      </c>
      <c r="N839" s="28" t="s">
        <v>408</v>
      </c>
      <c r="O839" s="41"/>
      <c r="P839" s="48" t="s">
        <v>1204</v>
      </c>
      <c r="Q839" s="48" t="s">
        <v>1204</v>
      </c>
      <c r="R839" s="48" t="s">
        <v>1204</v>
      </c>
      <c r="S839" s="48" t="s">
        <v>1204</v>
      </c>
      <c r="T839" s="48" t="s">
        <v>1204</v>
      </c>
      <c r="U839" s="48" t="s">
        <v>1204</v>
      </c>
      <c r="V839" s="48" t="s">
        <v>1204</v>
      </c>
      <c r="W839" s="48" t="s">
        <v>1204</v>
      </c>
      <c r="X839" s="48" t="s">
        <v>1204</v>
      </c>
      <c r="Y839" s="48" t="s">
        <v>1205</v>
      </c>
      <c r="Z839" s="48" t="s">
        <v>1205</v>
      </c>
      <c r="AA839" s="48" t="s">
        <v>1204</v>
      </c>
      <c r="AB839" s="48" t="s">
        <v>1204</v>
      </c>
      <c r="AC839" s="48" t="s">
        <v>1204</v>
      </c>
      <c r="AD839" s="48" t="s">
        <v>1204</v>
      </c>
      <c r="AE839" s="48" t="s">
        <v>1204</v>
      </c>
      <c r="AF839" s="48" t="s">
        <v>1204</v>
      </c>
      <c r="AG839" s="48" t="s">
        <v>1204</v>
      </c>
      <c r="AH839" s="48" t="s">
        <v>1204</v>
      </c>
      <c r="AI839" s="48" t="s">
        <v>1204</v>
      </c>
      <c r="AJ839" s="48" t="s">
        <v>1204</v>
      </c>
      <c r="AK839" s="48" t="s">
        <v>1204</v>
      </c>
      <c r="AL839" s="48" t="s">
        <v>1204</v>
      </c>
      <c r="AM839" s="48" t="s">
        <v>1204</v>
      </c>
      <c r="AN839" s="48" t="s">
        <v>1205</v>
      </c>
      <c r="AO839" s="48" t="s">
        <v>1205</v>
      </c>
      <c r="AP839" s="48" t="s">
        <v>1205</v>
      </c>
      <c r="AQ839" s="48" t="s">
        <v>1205</v>
      </c>
      <c r="AR839" s="48" t="s">
        <v>1205</v>
      </c>
      <c r="AS839" s="48" t="s">
        <v>1205</v>
      </c>
      <c r="AT839" s="48" t="s">
        <v>1205</v>
      </c>
      <c r="AU839" s="48" t="s">
        <v>1205</v>
      </c>
      <c r="AV839" s="48" t="s">
        <v>1205</v>
      </c>
      <c r="AW839" s="48" t="s">
        <v>1205</v>
      </c>
      <c r="AX839" s="48" t="s">
        <v>1205</v>
      </c>
      <c r="AY839" s="48" t="s">
        <v>1205</v>
      </c>
      <c r="AZ839" s="28" t="s">
        <v>1205</v>
      </c>
    </row>
    <row r="840" ht="15.75" customHeight="1">
      <c r="A840" s="40">
        <v>751.0</v>
      </c>
      <c r="B840" s="28" t="s">
        <v>2785</v>
      </c>
      <c r="C840" s="41"/>
      <c r="D840" s="42">
        <f t="array" ref="D840">index(systems,match($A840,INDEX(systems,0,1),),3)</f>
        <v>428.872</v>
      </c>
      <c r="E840" s="42">
        <f t="array" ref="E840">index(systems,match($A840,INDEX(systems,0,1),),4)</f>
        <v>-321.741</v>
      </c>
      <c r="F840" s="43" t="str">
        <f>IFERROR(__xludf.DUMMYFUNCTION("let(row, match($B840&amp;if($C840&lt;&gt;"""","" [""&amp;$C840&amp;""]"",""""),index(nebulae,,2),0),join("","",iferror(round(index(nebulae,row,5)/2,3),1),iferror(round(index(nebulae,row,6)/2,3),1),0))"),"1,1,0")</f>
        <v>1,1,0</v>
      </c>
      <c r="G840" s="44" t="s">
        <v>2786</v>
      </c>
      <c r="H840" s="45">
        <f t="array" ref="H840">let(systemId,match(A840,index(systems,0,1),),refSystemId,match($H$1,index(systems,0,1),),x,index(systems,systemId,3),y,index(systems,systemId,4),refX,index(systems,refSystemId,3),refY,index(systems,refSystemId,4),round(sqrt((x-refX)^2+(y-refY)^2),3))</f>
        <v>536.142</v>
      </c>
      <c r="I840" s="41"/>
      <c r="J840" s="41"/>
      <c r="K840" s="41"/>
      <c r="L840" s="41"/>
      <c r="M840" s="41"/>
      <c r="N840" s="28" t="s">
        <v>953</v>
      </c>
      <c r="O840" s="48" t="s">
        <v>953</v>
      </c>
      <c r="P840" s="48" t="s">
        <v>2787</v>
      </c>
      <c r="Q840" s="48" t="s">
        <v>2787</v>
      </c>
      <c r="R840" s="48" t="s">
        <v>2787</v>
      </c>
      <c r="S840" s="48" t="s">
        <v>2787</v>
      </c>
      <c r="T840" s="48" t="s">
        <v>2787</v>
      </c>
      <c r="U840" s="48" t="s">
        <v>2787</v>
      </c>
      <c r="V840" s="48" t="s">
        <v>2787</v>
      </c>
      <c r="W840" s="48" t="s">
        <v>2787</v>
      </c>
      <c r="X840" s="48" t="s">
        <v>2787</v>
      </c>
      <c r="Y840" s="48" t="s">
        <v>422</v>
      </c>
      <c r="Z840" s="48" t="s">
        <v>422</v>
      </c>
      <c r="AA840" s="48" t="s">
        <v>422</v>
      </c>
      <c r="AB840" s="48" t="s">
        <v>422</v>
      </c>
      <c r="AC840" s="48" t="s">
        <v>422</v>
      </c>
      <c r="AD840" s="48" t="s">
        <v>422</v>
      </c>
      <c r="AE840" s="48" t="s">
        <v>422</v>
      </c>
      <c r="AF840" s="48" t="s">
        <v>422</v>
      </c>
      <c r="AG840" s="48" t="s">
        <v>422</v>
      </c>
      <c r="AH840" s="48" t="s">
        <v>422</v>
      </c>
      <c r="AI840" s="48" t="s">
        <v>422</v>
      </c>
      <c r="AJ840" s="48" t="s">
        <v>422</v>
      </c>
      <c r="AK840" s="48" t="s">
        <v>422</v>
      </c>
      <c r="AL840" s="48" t="s">
        <v>422</v>
      </c>
      <c r="AM840" s="48" t="s">
        <v>422</v>
      </c>
      <c r="AN840" s="48" t="s">
        <v>422</v>
      </c>
      <c r="AO840" s="48" t="s">
        <v>422</v>
      </c>
      <c r="AP840" s="48" t="s">
        <v>422</v>
      </c>
      <c r="AQ840" s="48" t="s">
        <v>422</v>
      </c>
      <c r="AR840" s="48" t="s">
        <v>422</v>
      </c>
      <c r="AS840" s="48" t="s">
        <v>422</v>
      </c>
      <c r="AT840" s="48" t="s">
        <v>422</v>
      </c>
      <c r="AU840" s="48" t="s">
        <v>422</v>
      </c>
      <c r="AV840" s="48" t="s">
        <v>422</v>
      </c>
      <c r="AW840" s="48" t="s">
        <v>422</v>
      </c>
      <c r="AX840" s="48" t="s">
        <v>422</v>
      </c>
      <c r="AY840" s="48" t="s">
        <v>422</v>
      </c>
      <c r="AZ840" s="28" t="s">
        <v>422</v>
      </c>
    </row>
    <row r="841" ht="15.75" customHeight="1">
      <c r="A841" s="40">
        <v>752.0</v>
      </c>
      <c r="B841" s="28" t="s">
        <v>2788</v>
      </c>
      <c r="C841" s="41"/>
      <c r="D841" s="42">
        <f t="array" ref="D841">index(systems,match($A841,INDEX(systems,0,1),),3)</f>
        <v>-77.807</v>
      </c>
      <c r="E841" s="42">
        <f t="array" ref="E841">index(systems,match($A841,INDEX(systems,0,1),),4)</f>
        <v>-498.048</v>
      </c>
      <c r="F841" s="43" t="str">
        <f>IFERROR(__xludf.DUMMYFUNCTION("let(row, match($B841&amp;if($C841&lt;&gt;"""","" [""&amp;$C841&amp;""]"",""""),index(nebulae,,2),0),join("","",iferror(round(index(nebulae,row,5)/2,3),1),iferror(round(index(nebulae,row,6)/2,3),1),0))"),"1,1,0")</f>
        <v>1,1,0</v>
      </c>
      <c r="G841" s="44" t="s">
        <v>2789</v>
      </c>
      <c r="H841" s="45">
        <f t="array" ref="H841">let(systemId,match(A841,index(systems,0,1),),refSystemId,match($H$1,index(systems,0,1),),x,index(systems,systemId,3),y,index(systems,systemId,4),refX,index(systems,refSystemId,3),refY,index(systems,refSystemId,4),round(sqrt((x-refX)^2+(y-refY)^2),3))</f>
        <v>504.089</v>
      </c>
      <c r="I841" s="46" t="s">
        <v>408</v>
      </c>
      <c r="J841" s="46" t="s">
        <v>408</v>
      </c>
      <c r="K841" s="46" t="s">
        <v>408</v>
      </c>
      <c r="L841" s="46" t="s">
        <v>408</v>
      </c>
      <c r="M841" s="46" t="s">
        <v>408</v>
      </c>
      <c r="N841" s="41"/>
      <c r="O841" s="41"/>
      <c r="P841" s="48" t="s">
        <v>575</v>
      </c>
      <c r="Q841" s="48" t="s">
        <v>575</v>
      </c>
      <c r="R841" s="48" t="s">
        <v>575</v>
      </c>
      <c r="S841" s="48" t="s">
        <v>575</v>
      </c>
      <c r="T841" s="48" t="s">
        <v>575</v>
      </c>
      <c r="U841" s="48" t="s">
        <v>575</v>
      </c>
      <c r="V841" s="48" t="s">
        <v>575</v>
      </c>
      <c r="W841" s="48" t="s">
        <v>575</v>
      </c>
      <c r="X841" s="48" t="s">
        <v>576</v>
      </c>
      <c r="Y841" s="48" t="s">
        <v>576</v>
      </c>
      <c r="Z841" s="48" t="s">
        <v>576</v>
      </c>
      <c r="AA841" s="48" t="s">
        <v>576</v>
      </c>
      <c r="AB841" s="48" t="s">
        <v>576</v>
      </c>
      <c r="AC841" s="48" t="s">
        <v>576</v>
      </c>
      <c r="AD841" s="48" t="s">
        <v>576</v>
      </c>
      <c r="AE841" s="48" t="s">
        <v>576</v>
      </c>
      <c r="AF841" s="48" t="s">
        <v>576</v>
      </c>
      <c r="AG841" s="48" t="s">
        <v>576</v>
      </c>
      <c r="AH841" s="48" t="s">
        <v>576</v>
      </c>
      <c r="AI841" s="48" t="s">
        <v>576</v>
      </c>
      <c r="AJ841" s="48" t="s">
        <v>576</v>
      </c>
      <c r="AK841" s="48" t="s">
        <v>576</v>
      </c>
      <c r="AL841" s="48" t="s">
        <v>576</v>
      </c>
      <c r="AM841" s="48" t="s">
        <v>576</v>
      </c>
      <c r="AN841" s="48" t="s">
        <v>576</v>
      </c>
      <c r="AO841" s="48" t="s">
        <v>576</v>
      </c>
      <c r="AP841" s="48" t="s">
        <v>576</v>
      </c>
      <c r="AQ841" s="48" t="s">
        <v>576</v>
      </c>
      <c r="AR841" s="48" t="s">
        <v>576</v>
      </c>
      <c r="AS841" s="48" t="s">
        <v>576</v>
      </c>
      <c r="AT841" s="48" t="s">
        <v>576</v>
      </c>
      <c r="AU841" s="48" t="s">
        <v>576</v>
      </c>
      <c r="AV841" s="48" t="s">
        <v>576</v>
      </c>
      <c r="AW841" s="48" t="s">
        <v>576</v>
      </c>
      <c r="AX841" s="48" t="s">
        <v>576</v>
      </c>
      <c r="AY841" s="48" t="s">
        <v>576</v>
      </c>
      <c r="AZ841" s="28" t="s">
        <v>576</v>
      </c>
    </row>
    <row r="842" ht="15.75" customHeight="1">
      <c r="A842" s="40">
        <v>753.0</v>
      </c>
      <c r="B842" s="28" t="s">
        <v>2790</v>
      </c>
      <c r="C842" s="41"/>
      <c r="D842" s="42">
        <f t="array" ref="D842">index(systems,match($A842,INDEX(systems,0,1),),3)</f>
        <v>272.432</v>
      </c>
      <c r="E842" s="42">
        <f t="array" ref="E842">index(systems,match($A842,INDEX(systems,0,1),),4)</f>
        <v>-196.85</v>
      </c>
      <c r="F842" s="43" t="str">
        <f>IFERROR(__xludf.DUMMYFUNCTION("let(row, match($B842&amp;if($C842&lt;&gt;"""","" [""&amp;$C842&amp;""]"",""""),index(nebulae,,2),0),join("","",iferror(round(index(nebulae,row,5)/2,3),1),iferror(round(index(nebulae,row,6)/2,3),1),0))"),"1,1,0")</f>
        <v>1,1,0</v>
      </c>
      <c r="G842" s="44" t="s">
        <v>2791</v>
      </c>
      <c r="H842" s="45">
        <f t="array" ref="H842">let(systemId,match(A842,index(systems,0,1),),refSystemId,match($H$1,index(systems,0,1),),x,index(systems,systemId,3),y,index(systems,systemId,4),refX,index(systems,refSystemId,3),refY,index(systems,refSystemId,4),round(sqrt((x-refX)^2+(y-refY)^2),3))</f>
        <v>336.109</v>
      </c>
      <c r="I842" s="28" t="s">
        <v>408</v>
      </c>
      <c r="J842" s="28" t="s">
        <v>408</v>
      </c>
      <c r="K842" s="48" t="s">
        <v>408</v>
      </c>
      <c r="L842" s="48" t="s">
        <v>408</v>
      </c>
      <c r="M842" s="48" t="s">
        <v>408</v>
      </c>
      <c r="N842" s="28" t="s">
        <v>408</v>
      </c>
      <c r="O842" s="41"/>
      <c r="P842" s="48" t="s">
        <v>905</v>
      </c>
      <c r="Q842" s="48" t="s">
        <v>905</v>
      </c>
      <c r="R842" s="48" t="s">
        <v>905</v>
      </c>
      <c r="S842" s="48" t="s">
        <v>905</v>
      </c>
      <c r="T842" s="48" t="s">
        <v>905</v>
      </c>
      <c r="U842" s="48" t="s">
        <v>905</v>
      </c>
      <c r="V842" s="48" t="s">
        <v>905</v>
      </c>
      <c r="W842" s="48" t="s">
        <v>905</v>
      </c>
      <c r="X842" s="48" t="s">
        <v>905</v>
      </c>
      <c r="Y842" s="48" t="s">
        <v>422</v>
      </c>
      <c r="Z842" s="48" t="s">
        <v>422</v>
      </c>
      <c r="AA842" s="48" t="s">
        <v>422</v>
      </c>
      <c r="AB842" s="48" t="s">
        <v>422</v>
      </c>
      <c r="AC842" s="48" t="s">
        <v>422</v>
      </c>
      <c r="AD842" s="48" t="s">
        <v>422</v>
      </c>
      <c r="AE842" s="48" t="s">
        <v>422</v>
      </c>
      <c r="AF842" s="48" t="s">
        <v>422</v>
      </c>
      <c r="AG842" s="48" t="s">
        <v>422</v>
      </c>
      <c r="AH842" s="48" t="s">
        <v>422</v>
      </c>
      <c r="AI842" s="48" t="s">
        <v>422</v>
      </c>
      <c r="AJ842" s="48" t="s">
        <v>422</v>
      </c>
      <c r="AK842" s="48" t="s">
        <v>422</v>
      </c>
      <c r="AL842" s="48" t="s">
        <v>422</v>
      </c>
      <c r="AM842" s="48" t="s">
        <v>422</v>
      </c>
      <c r="AN842" s="48" t="s">
        <v>422</v>
      </c>
      <c r="AO842" s="48" t="s">
        <v>422</v>
      </c>
      <c r="AP842" s="48" t="s">
        <v>422</v>
      </c>
      <c r="AQ842" s="48" t="s">
        <v>422</v>
      </c>
      <c r="AR842" s="48" t="s">
        <v>422</v>
      </c>
      <c r="AS842" s="48" t="s">
        <v>422</v>
      </c>
      <c r="AT842" s="48" t="s">
        <v>422</v>
      </c>
      <c r="AU842" s="48" t="s">
        <v>422</v>
      </c>
      <c r="AV842" s="48" t="s">
        <v>422</v>
      </c>
      <c r="AW842" s="48" t="s">
        <v>422</v>
      </c>
      <c r="AX842" s="48" t="s">
        <v>422</v>
      </c>
      <c r="AY842" s="48" t="s">
        <v>422</v>
      </c>
      <c r="AZ842" s="28" t="s">
        <v>422</v>
      </c>
    </row>
    <row r="843" ht="15.75" customHeight="1">
      <c r="A843" s="40">
        <v>754.0</v>
      </c>
      <c r="B843" s="28" t="s">
        <v>2792</v>
      </c>
      <c r="C843" s="28" t="s">
        <v>2793</v>
      </c>
      <c r="D843" s="42">
        <f t="array" ref="D843">index(systems,match($A843,INDEX(systems,0,1),),3)</f>
        <v>440.689</v>
      </c>
      <c r="E843" s="42">
        <f t="array" ref="E843">index(systems,match($A843,INDEX(systems,0,1),),4)</f>
        <v>243.842</v>
      </c>
      <c r="F843" s="43" t="str">
        <f>IFERROR(__xludf.DUMMYFUNCTION("let(row, match($B843&amp;if($C843&lt;&gt;"""","" [""&amp;$C843&amp;""]"",""""),index(nebulae,,2),0),join("","",iferror(round(index(nebulae,row,5)/2,3),1),iferror(round(index(nebulae,row,6)/2,3),1),0))"),"1,1,0")</f>
        <v>1,1,0</v>
      </c>
      <c r="G843" s="44" t="s">
        <v>2794</v>
      </c>
      <c r="H843" s="45">
        <f t="array" ref="H843">let(systemId,match(A843,index(systems,0,1),),refSystemId,match($H$1,index(systems,0,1),),x,index(systems,systemId,3),y,index(systems,systemId,4),refX,index(systems,refSystemId,3),refY,index(systems,refSystemId,4),round(sqrt((x-refX)^2+(y-refY)^2),3))</f>
        <v>503.652</v>
      </c>
      <c r="I843" s="28" t="s">
        <v>408</v>
      </c>
      <c r="J843" s="28" t="s">
        <v>408</v>
      </c>
      <c r="K843" s="28" t="s">
        <v>408</v>
      </c>
      <c r="L843" s="28" t="s">
        <v>408</v>
      </c>
      <c r="M843" s="28" t="s">
        <v>408</v>
      </c>
      <c r="N843" s="28" t="s">
        <v>408</v>
      </c>
      <c r="O843" s="48" t="s">
        <v>1397</v>
      </c>
      <c r="P843" s="48" t="s">
        <v>1397</v>
      </c>
      <c r="Q843" s="48" t="s">
        <v>1397</v>
      </c>
      <c r="R843" s="48" t="s">
        <v>1397</v>
      </c>
      <c r="S843" s="48" t="s">
        <v>1397</v>
      </c>
      <c r="T843" s="48" t="s">
        <v>1397</v>
      </c>
      <c r="U843" s="48" t="s">
        <v>1397</v>
      </c>
      <c r="V843" s="48" t="s">
        <v>1397</v>
      </c>
      <c r="W843" s="48" t="s">
        <v>422</v>
      </c>
      <c r="X843" s="48" t="s">
        <v>422</v>
      </c>
      <c r="Y843" s="48" t="s">
        <v>422</v>
      </c>
      <c r="Z843" s="48" t="s">
        <v>422</v>
      </c>
      <c r="AA843" s="48" t="s">
        <v>422</v>
      </c>
      <c r="AB843" s="48" t="s">
        <v>422</v>
      </c>
      <c r="AC843" s="48" t="s">
        <v>422</v>
      </c>
      <c r="AD843" s="48" t="s">
        <v>422</v>
      </c>
      <c r="AE843" s="48" t="s">
        <v>422</v>
      </c>
      <c r="AF843" s="48" t="s">
        <v>422</v>
      </c>
      <c r="AG843" s="48" t="s">
        <v>422</v>
      </c>
      <c r="AH843" s="48" t="s">
        <v>422</v>
      </c>
      <c r="AI843" s="48" t="s">
        <v>422</v>
      </c>
      <c r="AJ843" s="48" t="s">
        <v>422</v>
      </c>
      <c r="AK843" s="48" t="s">
        <v>422</v>
      </c>
      <c r="AL843" s="48" t="s">
        <v>422</v>
      </c>
      <c r="AM843" s="48" t="s">
        <v>422</v>
      </c>
      <c r="AN843" s="48" t="s">
        <v>422</v>
      </c>
      <c r="AO843" s="48" t="s">
        <v>422</v>
      </c>
      <c r="AP843" s="48" t="s">
        <v>422</v>
      </c>
      <c r="AQ843" s="48" t="s">
        <v>422</v>
      </c>
      <c r="AR843" s="48" t="s">
        <v>422</v>
      </c>
      <c r="AS843" s="48" t="s">
        <v>422</v>
      </c>
      <c r="AT843" s="48" t="s">
        <v>422</v>
      </c>
      <c r="AU843" s="48" t="s">
        <v>422</v>
      </c>
      <c r="AV843" s="48" t="s">
        <v>422</v>
      </c>
      <c r="AW843" s="48" t="s">
        <v>422</v>
      </c>
      <c r="AX843" s="48" t="s">
        <v>422</v>
      </c>
      <c r="AY843" s="48" t="s">
        <v>422</v>
      </c>
      <c r="AZ843" s="28" t="s">
        <v>422</v>
      </c>
    </row>
    <row r="844" ht="15.75" customHeight="1">
      <c r="A844" s="40">
        <v>755.0</v>
      </c>
      <c r="B844" s="28" t="s">
        <v>2795</v>
      </c>
      <c r="C844" s="41"/>
      <c r="D844" s="42">
        <f t="array" ref="D844">index(systems,match($A844,INDEX(systems,0,1),),3)</f>
        <v>-279.793</v>
      </c>
      <c r="E844" s="42">
        <f t="array" ref="E844">index(systems,match($A844,INDEX(systems,0,1),),4)</f>
        <v>-441.329</v>
      </c>
      <c r="F844" s="43" t="str">
        <f>IFERROR(__xludf.DUMMYFUNCTION("let(row, match($B844&amp;if($C844&lt;&gt;"""","" [""&amp;$C844&amp;""]"",""""),index(nebulae,,2),0),join("","",iferror(round(index(nebulae,row,5)/2,3),1),iferror(round(index(nebulae,row,6)/2,3),1),0))"),"1,1,0")</f>
        <v>1,1,0</v>
      </c>
      <c r="G844" s="44" t="s">
        <v>2796</v>
      </c>
      <c r="H844" s="45">
        <f t="array" ref="H844">let(systemId,match(A844,index(systems,0,1),),refSystemId,match($H$1,index(systems,0,1),),x,index(systems,systemId,3),y,index(systems,systemId,4),refX,index(systems,refSystemId,3),refY,index(systems,refSystemId,4),round(sqrt((x-refX)^2+(y-refY)^2),3))</f>
        <v>522.547</v>
      </c>
      <c r="I844" s="46" t="s">
        <v>408</v>
      </c>
      <c r="J844" s="46" t="s">
        <v>408</v>
      </c>
      <c r="K844" s="46" t="s">
        <v>408</v>
      </c>
      <c r="L844" s="46" t="s">
        <v>408</v>
      </c>
      <c r="M844" s="46" t="s">
        <v>408</v>
      </c>
      <c r="N844" s="28" t="s">
        <v>408</v>
      </c>
      <c r="O844" s="41"/>
      <c r="P844" s="48" t="s">
        <v>1927</v>
      </c>
      <c r="Q844" s="48" t="s">
        <v>1927</v>
      </c>
      <c r="R844" s="48" t="s">
        <v>1927</v>
      </c>
      <c r="S844" s="48" t="s">
        <v>1927</v>
      </c>
      <c r="T844" s="48" t="s">
        <v>1927</v>
      </c>
      <c r="U844" s="48" t="s">
        <v>1927</v>
      </c>
      <c r="V844" s="48" t="s">
        <v>1927</v>
      </c>
      <c r="W844" s="48" t="s">
        <v>1927</v>
      </c>
      <c r="X844" s="48" t="s">
        <v>422</v>
      </c>
      <c r="Y844" s="48" t="s">
        <v>422</v>
      </c>
      <c r="Z844" s="48" t="s">
        <v>422</v>
      </c>
      <c r="AA844" s="48" t="s">
        <v>422</v>
      </c>
      <c r="AB844" s="48" t="s">
        <v>422</v>
      </c>
      <c r="AC844" s="48" t="s">
        <v>422</v>
      </c>
      <c r="AD844" s="48" t="s">
        <v>422</v>
      </c>
      <c r="AE844" s="48" t="s">
        <v>422</v>
      </c>
      <c r="AF844" s="48" t="s">
        <v>422</v>
      </c>
      <c r="AG844" s="48" t="s">
        <v>422</v>
      </c>
      <c r="AH844" s="48" t="s">
        <v>422</v>
      </c>
      <c r="AI844" s="48" t="s">
        <v>422</v>
      </c>
      <c r="AJ844" s="48" t="s">
        <v>422</v>
      </c>
      <c r="AK844" s="48" t="s">
        <v>422</v>
      </c>
      <c r="AL844" s="48" t="s">
        <v>422</v>
      </c>
      <c r="AM844" s="48" t="s">
        <v>422</v>
      </c>
      <c r="AN844" s="48" t="s">
        <v>422</v>
      </c>
      <c r="AO844" s="48" t="s">
        <v>422</v>
      </c>
      <c r="AP844" s="48" t="s">
        <v>422</v>
      </c>
      <c r="AQ844" s="48" t="s">
        <v>422</v>
      </c>
      <c r="AR844" s="52" t="s">
        <v>422</v>
      </c>
      <c r="AS844" s="52" t="s">
        <v>422</v>
      </c>
      <c r="AT844" s="52" t="s">
        <v>422</v>
      </c>
      <c r="AU844" s="52" t="s">
        <v>422</v>
      </c>
      <c r="AV844" s="52" t="s">
        <v>422</v>
      </c>
      <c r="AW844" s="52" t="s">
        <v>422</v>
      </c>
      <c r="AX844" s="52" t="s">
        <v>422</v>
      </c>
      <c r="AY844" s="52" t="s">
        <v>422</v>
      </c>
      <c r="AZ844" s="28" t="s">
        <v>422</v>
      </c>
    </row>
    <row r="845" ht="15.75" customHeight="1">
      <c r="A845" s="40">
        <v>756.0</v>
      </c>
      <c r="B845" s="28" t="s">
        <v>2797</v>
      </c>
      <c r="C845" s="41"/>
      <c r="D845" s="42">
        <f t="array" ref="D845">index(systems,match($A845,INDEX(systems,0,1),),3)</f>
        <v>-263.156</v>
      </c>
      <c r="E845" s="42">
        <f t="array" ref="E845">index(systems,match($A845,INDEX(systems,0,1),),4)</f>
        <v>144.71</v>
      </c>
      <c r="F845" s="43" t="str">
        <f>IFERROR(__xludf.DUMMYFUNCTION("let(row, match($B845&amp;if($C845&lt;&gt;"""","" [""&amp;$C845&amp;""]"",""""),index(nebulae,,2),0),join("","",iferror(round(index(nebulae,row,5)/2,3),1),iferror(round(index(nebulae,row,6)/2,3),1),0))"),"1,1,0")</f>
        <v>1,1,0</v>
      </c>
      <c r="G845" s="44" t="s">
        <v>2798</v>
      </c>
      <c r="H845" s="45">
        <f t="array" ref="H845">let(systemId,match(A845,index(systems,0,1),),refSystemId,match($H$1,index(systems,0,1),),x,index(systems,systemId,3),y,index(systems,systemId,4),refX,index(systems,refSystemId,3),refY,index(systems,refSystemId,4),round(sqrt((x-refX)^2+(y-refY)^2),3))</f>
        <v>300.32</v>
      </c>
      <c r="I845" s="53"/>
      <c r="J845" s="53"/>
      <c r="K845" s="53"/>
      <c r="L845" s="46" t="s">
        <v>863</v>
      </c>
      <c r="M845" s="47" t="s">
        <v>712</v>
      </c>
      <c r="N845" s="28" t="s">
        <v>449</v>
      </c>
      <c r="O845" s="48" t="s">
        <v>449</v>
      </c>
      <c r="P845" s="48" t="s">
        <v>449</v>
      </c>
      <c r="Q845" s="48" t="s">
        <v>449</v>
      </c>
      <c r="R845" s="48" t="s">
        <v>449</v>
      </c>
      <c r="S845" s="48" t="s">
        <v>449</v>
      </c>
      <c r="T845" s="48" t="s">
        <v>449</v>
      </c>
      <c r="U845" s="48" t="s">
        <v>449</v>
      </c>
      <c r="V845" s="48" t="s">
        <v>449</v>
      </c>
      <c r="W845" s="48" t="s">
        <v>449</v>
      </c>
      <c r="X845" s="48" t="s">
        <v>449</v>
      </c>
      <c r="Y845" s="48" t="s">
        <v>449</v>
      </c>
      <c r="Z845" s="48" t="s">
        <v>449</v>
      </c>
      <c r="AA845" s="48" t="s">
        <v>450</v>
      </c>
      <c r="AB845" s="48" t="s">
        <v>450</v>
      </c>
      <c r="AC845" s="48" t="s">
        <v>450</v>
      </c>
      <c r="AD845" s="48" t="s">
        <v>450</v>
      </c>
      <c r="AE845" s="48" t="s">
        <v>450</v>
      </c>
      <c r="AF845" s="48" t="s">
        <v>450</v>
      </c>
      <c r="AG845" s="48" t="s">
        <v>450</v>
      </c>
      <c r="AH845" s="48" t="s">
        <v>451</v>
      </c>
      <c r="AI845" s="48" t="s">
        <v>452</v>
      </c>
      <c r="AJ845" s="48" t="s">
        <v>452</v>
      </c>
      <c r="AK845" s="48" t="s">
        <v>452</v>
      </c>
      <c r="AL845" s="48" t="s">
        <v>452</v>
      </c>
      <c r="AM845" s="48" t="s">
        <v>452</v>
      </c>
      <c r="AN845" s="48" t="s">
        <v>452</v>
      </c>
      <c r="AO845" s="48" t="s">
        <v>452</v>
      </c>
      <c r="AP845" s="48" t="s">
        <v>452</v>
      </c>
      <c r="AQ845" s="48" t="s">
        <v>452</v>
      </c>
      <c r="AR845" s="48" t="s">
        <v>452</v>
      </c>
      <c r="AS845" s="48" t="s">
        <v>453</v>
      </c>
      <c r="AT845" s="48" t="s">
        <v>454</v>
      </c>
      <c r="AU845" s="48" t="s">
        <v>454</v>
      </c>
      <c r="AV845" s="52" t="s">
        <v>454</v>
      </c>
      <c r="AW845" s="52" t="s">
        <v>454</v>
      </c>
      <c r="AX845" s="52" t="s">
        <v>454</v>
      </c>
      <c r="AY845" s="52" t="s">
        <v>454</v>
      </c>
      <c r="AZ845" s="49" t="s">
        <v>455</v>
      </c>
    </row>
    <row r="846" ht="15.75" customHeight="1">
      <c r="A846" s="40">
        <v>757.0</v>
      </c>
      <c r="B846" s="28" t="s">
        <v>2799</v>
      </c>
      <c r="C846" s="41"/>
      <c r="D846" s="42">
        <f t="array" ref="D846">index(systems,match($A846,INDEX(systems,0,1),),3)</f>
        <v>-104.483</v>
      </c>
      <c r="E846" s="42">
        <f t="array" ref="E846">index(systems,match($A846,INDEX(systems,0,1),),4)</f>
        <v>266.199</v>
      </c>
      <c r="F846" s="43" t="str">
        <f>IFERROR(__xludf.DUMMYFUNCTION("let(row, match($B846&amp;if($C846&lt;&gt;"""","" [""&amp;$C846&amp;""]"",""""),index(nebulae,,2),0),join("","",iferror(round(index(nebulae,row,5)/2,3),1),iferror(round(index(nebulae,row,6)/2,3),1),0))"),"1,1,0")</f>
        <v>1,1,0</v>
      </c>
      <c r="G846" s="44" t="s">
        <v>2800</v>
      </c>
      <c r="H846" s="45">
        <f t="array" ref="H846">let(systemId,match(A846,index(systems,0,1),),refSystemId,match($H$1,index(systems,0,1),),x,index(systems,systemId,3),y,index(systems,systemId,4),refX,index(systems,refSystemId,3),refY,index(systems,refSystemId,4),round(sqrt((x-refX)^2+(y-refY)^2),3))</f>
        <v>285.97</v>
      </c>
      <c r="I846" s="46" t="s">
        <v>408</v>
      </c>
      <c r="J846" s="28" t="s">
        <v>408</v>
      </c>
      <c r="K846" s="28" t="s">
        <v>408</v>
      </c>
      <c r="L846" s="28" t="s">
        <v>408</v>
      </c>
      <c r="M846" s="48" t="s">
        <v>408</v>
      </c>
      <c r="N846" s="46" t="s">
        <v>408</v>
      </c>
      <c r="O846" s="53"/>
      <c r="P846" s="48" t="s">
        <v>409</v>
      </c>
      <c r="Q846" s="48" t="s">
        <v>409</v>
      </c>
      <c r="R846" s="48" t="s">
        <v>409</v>
      </c>
      <c r="S846" s="48" t="s">
        <v>409</v>
      </c>
      <c r="T846" s="48" t="s">
        <v>409</v>
      </c>
      <c r="U846" s="48" t="s">
        <v>409</v>
      </c>
      <c r="V846" s="48" t="s">
        <v>409</v>
      </c>
      <c r="W846" s="48" t="s">
        <v>409</v>
      </c>
      <c r="X846" s="48" t="s">
        <v>409</v>
      </c>
      <c r="Y846" s="48" t="s">
        <v>409</v>
      </c>
      <c r="Z846" s="48" t="s">
        <v>409</v>
      </c>
      <c r="AA846" s="48" t="s">
        <v>410</v>
      </c>
      <c r="AB846" s="48" t="s">
        <v>410</v>
      </c>
      <c r="AC846" s="48" t="s">
        <v>410</v>
      </c>
      <c r="AD846" s="48" t="s">
        <v>410</v>
      </c>
      <c r="AE846" s="48" t="s">
        <v>410</v>
      </c>
      <c r="AF846" s="48" t="s">
        <v>410</v>
      </c>
      <c r="AG846" s="48" t="s">
        <v>411</v>
      </c>
      <c r="AH846" s="48" t="s">
        <v>412</v>
      </c>
      <c r="AI846" s="48" t="s">
        <v>413</v>
      </c>
      <c r="AJ846" s="48" t="s">
        <v>413</v>
      </c>
      <c r="AK846" s="48" t="s">
        <v>413</v>
      </c>
      <c r="AL846" s="48" t="s">
        <v>413</v>
      </c>
      <c r="AM846" s="48" t="s">
        <v>413</v>
      </c>
      <c r="AN846" s="48" t="s">
        <v>413</v>
      </c>
      <c r="AO846" s="48" t="s">
        <v>414</v>
      </c>
      <c r="AP846" s="48" t="s">
        <v>414</v>
      </c>
      <c r="AQ846" s="48" t="s">
        <v>414</v>
      </c>
      <c r="AR846" s="48" t="s">
        <v>414</v>
      </c>
      <c r="AS846" s="48" t="s">
        <v>414</v>
      </c>
      <c r="AT846" s="48" t="s">
        <v>415</v>
      </c>
      <c r="AU846" s="48" t="s">
        <v>415</v>
      </c>
      <c r="AV846" s="48" t="s">
        <v>416</v>
      </c>
      <c r="AW846" s="48" t="s">
        <v>416</v>
      </c>
      <c r="AX846" s="48" t="s">
        <v>417</v>
      </c>
      <c r="AY846" s="48" t="s">
        <v>417</v>
      </c>
      <c r="AZ846" s="28" t="s">
        <v>2801</v>
      </c>
    </row>
    <row r="847" ht="15.75" customHeight="1">
      <c r="A847" s="40">
        <v>758.0</v>
      </c>
      <c r="B847" s="28" t="s">
        <v>2802</v>
      </c>
      <c r="C847" s="41"/>
      <c r="D847" s="42">
        <f t="array" ref="D847">index(systems,match($A847,INDEX(systems,0,1),),3)</f>
        <v>569.558</v>
      </c>
      <c r="E847" s="42">
        <f t="array" ref="E847">index(systems,match($A847,INDEX(systems,0,1),),4)</f>
        <v>12.634</v>
      </c>
      <c r="F847" s="43" t="str">
        <f>IFERROR(__xludf.DUMMYFUNCTION("let(row, match($B847&amp;if($C847&lt;&gt;"""","" [""&amp;$C847&amp;""]"",""""),index(nebulae,,2),0),join("","",iferror(round(index(nebulae,row,5)/2,3),1),iferror(round(index(nebulae,row,6)/2,3),1),0))"),"1,1,0")</f>
        <v>1,1,0</v>
      </c>
      <c r="G847" s="44" t="s">
        <v>2803</v>
      </c>
      <c r="H847" s="45">
        <f t="array" ref="H847">let(systemId,match(A847,index(systems,0,1),),refSystemId,match($H$1,index(systems,0,1),),x,index(systems,systemId,3),y,index(systems,systemId,4),refX,index(systems,refSystemId,3),refY,index(systems,refSystemId,4),round(sqrt((x-refX)^2+(y-refY)^2),3))</f>
        <v>569.698</v>
      </c>
      <c r="I847" s="46" t="s">
        <v>408</v>
      </c>
      <c r="J847" s="46" t="s">
        <v>408</v>
      </c>
      <c r="K847" s="46" t="s">
        <v>408</v>
      </c>
      <c r="L847" s="46" t="s">
        <v>408</v>
      </c>
      <c r="M847" s="46" t="s">
        <v>408</v>
      </c>
      <c r="N847" s="28" t="s">
        <v>408</v>
      </c>
      <c r="O847" s="41"/>
      <c r="P847" s="52" t="s">
        <v>442</v>
      </c>
      <c r="Q847" s="52" t="s">
        <v>442</v>
      </c>
      <c r="R847" s="52" t="s">
        <v>442</v>
      </c>
      <c r="S847" s="52" t="s">
        <v>442</v>
      </c>
      <c r="T847" s="52" t="s">
        <v>442</v>
      </c>
      <c r="U847" s="48" t="s">
        <v>920</v>
      </c>
      <c r="V847" s="48" t="s">
        <v>443</v>
      </c>
      <c r="W847" s="48" t="s">
        <v>443</v>
      </c>
      <c r="X847" s="48" t="s">
        <v>443</v>
      </c>
      <c r="Y847" s="48" t="s">
        <v>422</v>
      </c>
      <c r="Z847" s="48" t="s">
        <v>422</v>
      </c>
      <c r="AA847" s="48" t="s">
        <v>422</v>
      </c>
      <c r="AB847" s="48" t="s">
        <v>422</v>
      </c>
      <c r="AC847" s="48" t="s">
        <v>422</v>
      </c>
      <c r="AD847" s="48" t="s">
        <v>422</v>
      </c>
      <c r="AE847" s="48" t="s">
        <v>422</v>
      </c>
      <c r="AF847" s="48" t="s">
        <v>422</v>
      </c>
      <c r="AG847" s="48" t="s">
        <v>422</v>
      </c>
      <c r="AH847" s="48" t="s">
        <v>422</v>
      </c>
      <c r="AI847" s="48" t="s">
        <v>422</v>
      </c>
      <c r="AJ847" s="48" t="s">
        <v>422</v>
      </c>
      <c r="AK847" s="48" t="s">
        <v>422</v>
      </c>
      <c r="AL847" s="48" t="s">
        <v>422</v>
      </c>
      <c r="AM847" s="48" t="s">
        <v>422</v>
      </c>
      <c r="AN847" s="48" t="s">
        <v>422</v>
      </c>
      <c r="AO847" s="48" t="s">
        <v>422</v>
      </c>
      <c r="AP847" s="48" t="s">
        <v>422</v>
      </c>
      <c r="AQ847" s="48" t="s">
        <v>422</v>
      </c>
      <c r="AR847" s="48" t="s">
        <v>422</v>
      </c>
      <c r="AS847" s="48" t="s">
        <v>422</v>
      </c>
      <c r="AT847" s="52" t="s">
        <v>422</v>
      </c>
      <c r="AU847" s="52" t="s">
        <v>422</v>
      </c>
      <c r="AV847" s="48" t="s">
        <v>422</v>
      </c>
      <c r="AW847" s="48" t="s">
        <v>422</v>
      </c>
      <c r="AX847" s="48" t="s">
        <v>422</v>
      </c>
      <c r="AY847" s="48" t="s">
        <v>422</v>
      </c>
      <c r="AZ847" s="28" t="s">
        <v>422</v>
      </c>
    </row>
    <row r="848" ht="15.75" customHeight="1">
      <c r="A848" s="40">
        <v>759.0</v>
      </c>
      <c r="B848" s="28" t="s">
        <v>2804</v>
      </c>
      <c r="C848" s="41"/>
      <c r="D848" s="42">
        <f t="array" ref="D848">index(systems,match($A848,INDEX(systems,0,1),),3)</f>
        <v>203.509</v>
      </c>
      <c r="E848" s="42">
        <f t="array" ref="E848">index(systems,match($A848,INDEX(systems,0,1),),4)</f>
        <v>350.887</v>
      </c>
      <c r="F848" s="43" t="str">
        <f>IFERROR(__xludf.DUMMYFUNCTION("let(row, match($B848&amp;if($C848&lt;&gt;"""","" [""&amp;$C848&amp;""]"",""""),index(nebulae,,2),0),join("","",iferror(round(index(nebulae,row,5)/2,3),1),iferror(round(index(nebulae,row,6)/2,3),1),0))"),"1,1,0")</f>
        <v>1,1,0</v>
      </c>
      <c r="G848" s="44" t="s">
        <v>2805</v>
      </c>
      <c r="H848" s="45">
        <f t="array" ref="H848">let(systemId,match(A848,index(systems,0,1),),refSystemId,match($H$1,index(systems,0,1),),x,index(systems,systemId,3),y,index(systems,systemId,4),refX,index(systems,refSystemId,3),refY,index(systems,refSystemId,4),round(sqrt((x-refX)^2+(y-refY)^2),3))</f>
        <v>405.632</v>
      </c>
      <c r="I848" s="62" t="s">
        <v>408</v>
      </c>
      <c r="J848" s="62" t="s">
        <v>408</v>
      </c>
      <c r="K848" s="62" t="s">
        <v>408</v>
      </c>
      <c r="L848" s="53"/>
      <c r="M848" s="53"/>
      <c r="N848" s="28" t="s">
        <v>960</v>
      </c>
      <c r="O848" s="48" t="s">
        <v>960</v>
      </c>
      <c r="P848" s="48" t="s">
        <v>960</v>
      </c>
      <c r="Q848" s="48" t="s">
        <v>960</v>
      </c>
      <c r="R848" s="48" t="s">
        <v>960</v>
      </c>
      <c r="S848" s="48" t="s">
        <v>960</v>
      </c>
      <c r="T848" s="48" t="s">
        <v>960</v>
      </c>
      <c r="U848" s="48" t="s">
        <v>960</v>
      </c>
      <c r="V848" s="48" t="s">
        <v>960</v>
      </c>
      <c r="W848" s="48" t="s">
        <v>960</v>
      </c>
      <c r="X848" s="48" t="s">
        <v>960</v>
      </c>
      <c r="Y848" s="48" t="s">
        <v>422</v>
      </c>
      <c r="Z848" s="48" t="s">
        <v>422</v>
      </c>
      <c r="AA848" s="48" t="s">
        <v>422</v>
      </c>
      <c r="AB848" s="48" t="s">
        <v>422</v>
      </c>
      <c r="AC848" s="48" t="s">
        <v>422</v>
      </c>
      <c r="AD848" s="48" t="s">
        <v>422</v>
      </c>
      <c r="AE848" s="48" t="s">
        <v>422</v>
      </c>
      <c r="AF848" s="48" t="s">
        <v>422</v>
      </c>
      <c r="AG848" s="48" t="s">
        <v>422</v>
      </c>
      <c r="AH848" s="48" t="s">
        <v>422</v>
      </c>
      <c r="AI848" s="48" t="s">
        <v>422</v>
      </c>
      <c r="AJ848" s="48" t="s">
        <v>422</v>
      </c>
      <c r="AK848" s="48" t="s">
        <v>422</v>
      </c>
      <c r="AL848" s="48" t="s">
        <v>422</v>
      </c>
      <c r="AM848" s="48" t="s">
        <v>422</v>
      </c>
      <c r="AN848" s="48" t="s">
        <v>422</v>
      </c>
      <c r="AO848" s="48" t="s">
        <v>422</v>
      </c>
      <c r="AP848" s="48" t="s">
        <v>422</v>
      </c>
      <c r="AQ848" s="48" t="s">
        <v>422</v>
      </c>
      <c r="AR848" s="48" t="s">
        <v>422</v>
      </c>
      <c r="AS848" s="48" t="s">
        <v>422</v>
      </c>
      <c r="AT848" s="48" t="s">
        <v>422</v>
      </c>
      <c r="AU848" s="48" t="s">
        <v>422</v>
      </c>
      <c r="AV848" s="48" t="s">
        <v>422</v>
      </c>
      <c r="AW848" s="48" t="s">
        <v>422</v>
      </c>
      <c r="AX848" s="48" t="s">
        <v>422</v>
      </c>
      <c r="AY848" s="48" t="s">
        <v>422</v>
      </c>
      <c r="AZ848" s="28" t="s">
        <v>422</v>
      </c>
    </row>
    <row r="849" ht="15.75" customHeight="1">
      <c r="A849" s="40">
        <v>760.0</v>
      </c>
      <c r="B849" s="28" t="s">
        <v>2806</v>
      </c>
      <c r="C849" s="41"/>
      <c r="D849" s="42">
        <f t="array" ref="D849">index(systems,match($A849,INDEX(systems,0,1),),3)</f>
        <v>5.683</v>
      </c>
      <c r="E849" s="42">
        <f t="array" ref="E849">index(systems,match($A849,INDEX(systems,0,1),),4)</f>
        <v>40.797</v>
      </c>
      <c r="F849" s="43" t="str">
        <f>IFERROR(__xludf.DUMMYFUNCTION("let(row, match($B849&amp;if($C849&lt;&gt;"""","" [""&amp;$C849&amp;""]"",""""),index(nebulae,,2),0),join("","",iferror(round(index(nebulae,row,5)/2,3),1),iferror(round(index(nebulae,row,6)/2,3),1),0))"),"1,1,0")</f>
        <v>1,1,0</v>
      </c>
      <c r="G849" s="44" t="s">
        <v>2807</v>
      </c>
      <c r="H849" s="80">
        <f t="array" ref="H849">let(systemId,match(A849,index(systems,0,1),),refSystemId,match($H$1,index(systems,0,1),),x,index(systems,systemId,3),y,index(systems,systemId,4),refX,index(systems,refSystemId,3),refY,index(systems,refSystemId,4),round(sqrt((x-refX)^2+(y-refY)^2),3))</f>
        <v>41.191</v>
      </c>
      <c r="I849" s="28" t="s">
        <v>418</v>
      </c>
      <c r="J849" s="28" t="s">
        <v>508</v>
      </c>
      <c r="K849" s="28" t="s">
        <v>508</v>
      </c>
      <c r="L849" s="28" t="s">
        <v>508</v>
      </c>
      <c r="M849" s="48" t="s">
        <v>508</v>
      </c>
      <c r="N849" s="28" t="s">
        <v>925</v>
      </c>
      <c r="O849" s="48" t="s">
        <v>925</v>
      </c>
      <c r="P849" s="48" t="s">
        <v>925</v>
      </c>
      <c r="Q849" s="48" t="s">
        <v>925</v>
      </c>
      <c r="R849" s="48" t="s">
        <v>926</v>
      </c>
      <c r="S849" s="48" t="s">
        <v>925</v>
      </c>
      <c r="T849" s="28" t="s">
        <v>925</v>
      </c>
      <c r="U849" s="48" t="s">
        <v>927</v>
      </c>
      <c r="V849" s="48" t="s">
        <v>927</v>
      </c>
      <c r="W849" s="48" t="s">
        <v>928</v>
      </c>
      <c r="X849" s="48" t="s">
        <v>928</v>
      </c>
      <c r="Y849" s="48" t="s">
        <v>886</v>
      </c>
      <c r="Z849" s="48" t="s">
        <v>641</v>
      </c>
      <c r="AA849" s="48" t="s">
        <v>831</v>
      </c>
      <c r="AB849" s="48" t="s">
        <v>831</v>
      </c>
      <c r="AC849" s="48" t="s">
        <v>831</v>
      </c>
      <c r="AD849" s="48" t="s">
        <v>831</v>
      </c>
      <c r="AE849" s="48" t="s">
        <v>831</v>
      </c>
      <c r="AF849" s="48" t="s">
        <v>831</v>
      </c>
      <c r="AG849" s="48" t="s">
        <v>831</v>
      </c>
      <c r="AH849" s="48" t="s">
        <v>832</v>
      </c>
      <c r="AI849" s="48" t="s">
        <v>529</v>
      </c>
      <c r="AJ849" s="48" t="s">
        <v>529</v>
      </c>
      <c r="AK849" s="48" t="s">
        <v>529</v>
      </c>
      <c r="AL849" s="48" t="s">
        <v>529</v>
      </c>
      <c r="AM849" s="48" t="s">
        <v>529</v>
      </c>
      <c r="AN849" s="48" t="s">
        <v>886</v>
      </c>
      <c r="AO849" s="48" t="s">
        <v>886</v>
      </c>
      <c r="AP849" s="48" t="s">
        <v>886</v>
      </c>
      <c r="AQ849" s="48" t="s">
        <v>517</v>
      </c>
      <c r="AR849" s="48" t="s">
        <v>517</v>
      </c>
      <c r="AS849" s="52" t="s">
        <v>894</v>
      </c>
      <c r="AT849" s="52" t="s">
        <v>894</v>
      </c>
      <c r="AU849" s="52" t="s">
        <v>894</v>
      </c>
      <c r="AV849" s="52" t="s">
        <v>894</v>
      </c>
      <c r="AW849" s="52" t="s">
        <v>418</v>
      </c>
      <c r="AX849" s="52" t="s">
        <v>932</v>
      </c>
      <c r="AY849" s="52" t="s">
        <v>531</v>
      </c>
      <c r="AZ849" s="28" t="s">
        <v>896</v>
      </c>
    </row>
    <row r="850" ht="15.75" customHeight="1">
      <c r="A850" s="40">
        <v>761.0</v>
      </c>
      <c r="B850" s="28" t="s">
        <v>2808</v>
      </c>
      <c r="C850" s="41"/>
      <c r="D850" s="42">
        <f t="array" ref="D850">index(systems,match($A850,INDEX(systems,0,1),),3)</f>
        <v>126.138</v>
      </c>
      <c r="E850" s="42">
        <f t="array" ref="E850">index(systems,match($A850,INDEX(systems,0,1),),4)</f>
        <v>213.725</v>
      </c>
      <c r="F850" s="43" t="str">
        <f>IFERROR(__xludf.DUMMYFUNCTION("let(row, match($B850&amp;if($C850&lt;&gt;"""","" [""&amp;$C850&amp;""]"",""""),index(nebulae,,2),0),join("","",iferror(round(index(nebulae,row,5)/2,3),1),iferror(round(index(nebulae,row,6)/2,3),1),0))"),"1,1,0")</f>
        <v>1,1,0</v>
      </c>
      <c r="G850" s="44" t="s">
        <v>2809</v>
      </c>
      <c r="H850" s="45">
        <f t="array" ref="H850">let(systemId,match(A850,index(systems,0,1),),refSystemId,match($H$1,index(systems,0,1),),x,index(systems,systemId,3),y,index(systems,systemId,4),refX,index(systems,refSystemId,3),refY,index(systems,refSystemId,4),round(sqrt((x-refX)^2+(y-refY)^2),3))</f>
        <v>248.172</v>
      </c>
      <c r="I850" s="53"/>
      <c r="J850" s="53"/>
      <c r="K850" s="46" t="s">
        <v>645</v>
      </c>
      <c r="L850" s="47" t="s">
        <v>646</v>
      </c>
      <c r="M850" s="47" t="s">
        <v>646</v>
      </c>
      <c r="N850" s="28" t="s">
        <v>680</v>
      </c>
      <c r="O850" s="48" t="s">
        <v>680</v>
      </c>
      <c r="P850" s="48" t="s">
        <v>680</v>
      </c>
      <c r="Q850" s="48" t="s">
        <v>680</v>
      </c>
      <c r="R850" s="48" t="s">
        <v>680</v>
      </c>
      <c r="S850" s="48" t="s">
        <v>680</v>
      </c>
      <c r="T850" s="48" t="s">
        <v>680</v>
      </c>
      <c r="U850" s="48" t="s">
        <v>680</v>
      </c>
      <c r="V850" s="48" t="s">
        <v>680</v>
      </c>
      <c r="W850" s="48" t="s">
        <v>680</v>
      </c>
      <c r="X850" s="48" t="s">
        <v>680</v>
      </c>
      <c r="Y850" s="48" t="s">
        <v>681</v>
      </c>
      <c r="Z850" s="48" t="s">
        <v>681</v>
      </c>
      <c r="AA850" s="48" t="s">
        <v>681</v>
      </c>
      <c r="AB850" s="48" t="s">
        <v>681</v>
      </c>
      <c r="AC850" s="48" t="s">
        <v>681</v>
      </c>
      <c r="AD850" s="48" t="s">
        <v>681</v>
      </c>
      <c r="AE850" s="48" t="s">
        <v>681</v>
      </c>
      <c r="AF850" s="48" t="s">
        <v>681</v>
      </c>
      <c r="AG850" s="48" t="s">
        <v>681</v>
      </c>
      <c r="AH850" s="48" t="s">
        <v>681</v>
      </c>
      <c r="AI850" s="48" t="s">
        <v>681</v>
      </c>
      <c r="AJ850" s="48" t="s">
        <v>681</v>
      </c>
      <c r="AK850" s="48" t="s">
        <v>681</v>
      </c>
      <c r="AL850" s="48" t="s">
        <v>681</v>
      </c>
      <c r="AM850" s="48" t="s">
        <v>681</v>
      </c>
      <c r="AN850" s="48" t="s">
        <v>681</v>
      </c>
      <c r="AO850" s="48" t="s">
        <v>681</v>
      </c>
      <c r="AP850" s="48" t="s">
        <v>681</v>
      </c>
      <c r="AQ850" s="48" t="s">
        <v>681</v>
      </c>
      <c r="AR850" s="48" t="s">
        <v>681</v>
      </c>
      <c r="AS850" s="48" t="s">
        <v>681</v>
      </c>
      <c r="AT850" s="48" t="s">
        <v>681</v>
      </c>
      <c r="AU850" s="48" t="s">
        <v>681</v>
      </c>
      <c r="AV850" s="48" t="s">
        <v>681</v>
      </c>
      <c r="AW850" s="48" t="s">
        <v>681</v>
      </c>
      <c r="AX850" s="48" t="s">
        <v>681</v>
      </c>
      <c r="AY850" s="48" t="s">
        <v>681</v>
      </c>
      <c r="AZ850" s="28" t="s">
        <v>681</v>
      </c>
    </row>
    <row r="851" ht="15.75" customHeight="1">
      <c r="A851" s="40">
        <v>762.0</v>
      </c>
      <c r="B851" s="28" t="s">
        <v>2810</v>
      </c>
      <c r="C851" s="41"/>
      <c r="D851" s="42">
        <f t="array" ref="D851">index(systems,match($A851,INDEX(systems,0,1),),3)</f>
        <v>-244.105</v>
      </c>
      <c r="E851" s="42">
        <f t="array" ref="E851">index(systems,match($A851,INDEX(systems,0,1),),4)</f>
        <v>-549.928</v>
      </c>
      <c r="F851" s="43" t="str">
        <f>IFERROR(__xludf.DUMMYFUNCTION("let(row, match($B851&amp;if($C851&lt;&gt;"""","" [""&amp;$C851&amp;""]"",""""),index(nebulae,,2),0),join("","",iferror(round(index(nebulae,row,5)/2,3),1),iferror(round(index(nebulae,row,6)/2,3),1),0))"),"1,1,0")</f>
        <v>1,1,0</v>
      </c>
      <c r="G851" s="44" t="s">
        <v>2811</v>
      </c>
      <c r="H851" s="45">
        <f t="array" ref="H851">let(systemId,match(A851,index(systems,0,1),),refSystemId,match($H$1,index(systems,0,1),),x,index(systems,systemId,3),y,index(systems,systemId,4),refX,index(systems,refSystemId,3),refY,index(systems,refSystemId,4),round(sqrt((x-refX)^2+(y-refY)^2),3))</f>
        <v>601.671</v>
      </c>
      <c r="I851" s="46" t="s">
        <v>408</v>
      </c>
      <c r="J851" s="46" t="s">
        <v>408</v>
      </c>
      <c r="K851" s="46" t="s">
        <v>408</v>
      </c>
      <c r="L851" s="46" t="s">
        <v>408</v>
      </c>
      <c r="M851" s="46" t="s">
        <v>408</v>
      </c>
      <c r="N851" s="41"/>
      <c r="O851" s="41"/>
      <c r="P851" s="48" t="s">
        <v>1927</v>
      </c>
      <c r="Q851" s="48" t="s">
        <v>1927</v>
      </c>
      <c r="R851" s="48" t="s">
        <v>1927</v>
      </c>
      <c r="S851" s="48" t="s">
        <v>1927</v>
      </c>
      <c r="T851" s="48" t="s">
        <v>1927</v>
      </c>
      <c r="U851" s="48" t="s">
        <v>1927</v>
      </c>
      <c r="V851" s="48" t="s">
        <v>1927</v>
      </c>
      <c r="W851" s="48" t="s">
        <v>1927</v>
      </c>
      <c r="X851" s="48" t="s">
        <v>422</v>
      </c>
      <c r="Y851" s="48" t="s">
        <v>422</v>
      </c>
      <c r="Z851" s="48" t="s">
        <v>422</v>
      </c>
      <c r="AA851" s="48" t="s">
        <v>422</v>
      </c>
      <c r="AB851" s="48" t="s">
        <v>422</v>
      </c>
      <c r="AC851" s="48" t="s">
        <v>422</v>
      </c>
      <c r="AD851" s="48" t="s">
        <v>422</v>
      </c>
      <c r="AE851" s="48" t="s">
        <v>422</v>
      </c>
      <c r="AF851" s="48" t="s">
        <v>422</v>
      </c>
      <c r="AG851" s="48" t="s">
        <v>422</v>
      </c>
      <c r="AH851" s="48" t="s">
        <v>422</v>
      </c>
      <c r="AI851" s="48" t="s">
        <v>422</v>
      </c>
      <c r="AJ851" s="48" t="s">
        <v>422</v>
      </c>
      <c r="AK851" s="48" t="s">
        <v>422</v>
      </c>
      <c r="AL851" s="48" t="s">
        <v>422</v>
      </c>
      <c r="AM851" s="48" t="s">
        <v>422</v>
      </c>
      <c r="AN851" s="48" t="s">
        <v>422</v>
      </c>
      <c r="AO851" s="48" t="s">
        <v>422</v>
      </c>
      <c r="AP851" s="48" t="s">
        <v>422</v>
      </c>
      <c r="AQ851" s="48" t="s">
        <v>422</v>
      </c>
      <c r="AR851" s="48" t="s">
        <v>422</v>
      </c>
      <c r="AS851" s="48" t="s">
        <v>422</v>
      </c>
      <c r="AT851" s="48" t="s">
        <v>422</v>
      </c>
      <c r="AU851" s="48" t="s">
        <v>422</v>
      </c>
      <c r="AV851" s="48" t="s">
        <v>422</v>
      </c>
      <c r="AW851" s="48" t="s">
        <v>422</v>
      </c>
      <c r="AX851" s="48" t="s">
        <v>422</v>
      </c>
      <c r="AY851" s="48" t="s">
        <v>422</v>
      </c>
      <c r="AZ851" s="28" t="s">
        <v>422</v>
      </c>
    </row>
    <row r="852" ht="15.75" customHeight="1">
      <c r="A852" s="40">
        <v>763.0</v>
      </c>
      <c r="B852" s="28" t="s">
        <v>2812</v>
      </c>
      <c r="C852" s="41"/>
      <c r="D852" s="42">
        <f t="array" ref="D852">index(systems,match($A852,INDEX(systems,0,1),),3)</f>
        <v>-33.349</v>
      </c>
      <c r="E852" s="42">
        <f t="array" ref="E852">index(systems,match($A852,INDEX(systems,0,1),),4)</f>
        <v>134.632</v>
      </c>
      <c r="F852" s="43" t="str">
        <f>IFERROR(__xludf.DUMMYFUNCTION("let(row, match($B852&amp;if($C852&lt;&gt;"""","" [""&amp;$C852&amp;""]"",""""),index(nebulae,,2),0),join("","",iferror(round(index(nebulae,row,5)/2,3),1),iferror(round(index(nebulae,row,6)/2,3),1),0))"),"1,1,0")</f>
        <v>1,1,0</v>
      </c>
      <c r="G852" s="44" t="s">
        <v>2813</v>
      </c>
      <c r="H852" s="45">
        <f t="array" ref="H852">let(systemId,match(A852,index(systems,0,1),),refSystemId,match($H$1,index(systems,0,1),),x,index(systems,systemId,3),y,index(systems,systemId,4),refX,index(systems,refSystemId,3),refY,index(systems,refSystemId,4),round(sqrt((x-refX)^2+(y-refY)^2),3))</f>
        <v>138.701</v>
      </c>
      <c r="I852" s="41"/>
      <c r="J852" s="41"/>
      <c r="K852" s="28" t="s">
        <v>523</v>
      </c>
      <c r="L852" s="28" t="s">
        <v>523</v>
      </c>
      <c r="M852" s="48" t="s">
        <v>524</v>
      </c>
      <c r="N852" s="28" t="s">
        <v>525</v>
      </c>
      <c r="O852" s="48" t="s">
        <v>525</v>
      </c>
      <c r="P852" s="48" t="s">
        <v>525</v>
      </c>
      <c r="Q852" s="48" t="s">
        <v>525</v>
      </c>
      <c r="R852" s="48" t="s">
        <v>525</v>
      </c>
      <c r="S852" s="48" t="s">
        <v>525</v>
      </c>
      <c r="T852" s="48" t="s">
        <v>525</v>
      </c>
      <c r="U852" s="48" t="s">
        <v>525</v>
      </c>
      <c r="V852" s="48" t="s">
        <v>525</v>
      </c>
      <c r="W852" s="48" t="s">
        <v>525</v>
      </c>
      <c r="X852" s="48" t="s">
        <v>525</v>
      </c>
      <c r="Y852" s="48" t="s">
        <v>526</v>
      </c>
      <c r="Z852" s="48" t="s">
        <v>526</v>
      </c>
      <c r="AA852" s="48" t="s">
        <v>527</v>
      </c>
      <c r="AB852" s="48" t="s">
        <v>527</v>
      </c>
      <c r="AC852" s="48" t="s">
        <v>527</v>
      </c>
      <c r="AD852" s="48" t="s">
        <v>527</v>
      </c>
      <c r="AE852" s="48" t="s">
        <v>527</v>
      </c>
      <c r="AF852" s="48" t="s">
        <v>527</v>
      </c>
      <c r="AG852" s="48" t="s">
        <v>527</v>
      </c>
      <c r="AH852" s="48" t="s">
        <v>528</v>
      </c>
      <c r="AI852" s="48" t="s">
        <v>529</v>
      </c>
      <c r="AJ852" s="48" t="s">
        <v>529</v>
      </c>
      <c r="AK852" s="48" t="s">
        <v>529</v>
      </c>
      <c r="AL852" s="48" t="s">
        <v>529</v>
      </c>
      <c r="AM852" s="48" t="s">
        <v>529</v>
      </c>
      <c r="AN852" s="48" t="s">
        <v>529</v>
      </c>
      <c r="AO852" s="48" t="s">
        <v>529</v>
      </c>
      <c r="AP852" s="48" t="s">
        <v>529</v>
      </c>
      <c r="AQ852" s="48" t="s">
        <v>529</v>
      </c>
      <c r="AR852" s="48" t="s">
        <v>529</v>
      </c>
      <c r="AS852" s="48" t="s">
        <v>414</v>
      </c>
      <c r="AT852" s="48" t="s">
        <v>415</v>
      </c>
      <c r="AU852" s="48" t="s">
        <v>415</v>
      </c>
      <c r="AV852" s="48" t="s">
        <v>530</v>
      </c>
      <c r="AW852" s="48" t="s">
        <v>530</v>
      </c>
      <c r="AX852" s="48" t="s">
        <v>531</v>
      </c>
      <c r="AY852" s="48" t="s">
        <v>531</v>
      </c>
      <c r="AZ852" s="28" t="s">
        <v>531</v>
      </c>
    </row>
    <row r="853" ht="15.75" customHeight="1">
      <c r="A853" s="40">
        <v>764.0</v>
      </c>
      <c r="B853" s="28" t="s">
        <v>2814</v>
      </c>
      <c r="C853" s="41"/>
      <c r="D853" s="42">
        <f t="array" ref="D853">index(systems,match($A853,INDEX(systems,0,1),),3)</f>
        <v>-92.969</v>
      </c>
      <c r="E853" s="42">
        <f t="array" ref="E853">index(systems,match($A853,INDEX(systems,0,1),),4)</f>
        <v>-428.575</v>
      </c>
      <c r="F853" s="43" t="str">
        <f>IFERROR(__xludf.DUMMYFUNCTION("let(row, match($B853&amp;if($C853&lt;&gt;"""","" [""&amp;$C853&amp;""]"",""""),index(nebulae,,2),0),join("","",iferror(round(index(nebulae,row,5)/2,3),1),iferror(round(index(nebulae,row,6)/2,3),1),0))"),"1,1,0")</f>
        <v>1,1,0</v>
      </c>
      <c r="G853" s="44" t="s">
        <v>2815</v>
      </c>
      <c r="H853" s="45">
        <f t="array" ref="H853">let(systemId,match(A853,index(systems,0,1),),refSystemId,match($H$1,index(systems,0,1),),x,index(systems,systemId,3),y,index(systems,systemId,4),refX,index(systems,refSystemId,3),refY,index(systems,refSystemId,4),round(sqrt((x-refX)^2+(y-refY)^2),3))</f>
        <v>438.543</v>
      </c>
      <c r="I853" s="28" t="s">
        <v>408</v>
      </c>
      <c r="J853" s="28" t="s">
        <v>408</v>
      </c>
      <c r="K853" s="28" t="s">
        <v>408</v>
      </c>
      <c r="L853" s="28" t="s">
        <v>408</v>
      </c>
      <c r="M853" s="28" t="s">
        <v>408</v>
      </c>
      <c r="N853" s="28" t="s">
        <v>576</v>
      </c>
      <c r="O853" s="48" t="s">
        <v>576</v>
      </c>
      <c r="P853" s="48" t="s">
        <v>609</v>
      </c>
      <c r="Q853" s="48" t="s">
        <v>609</v>
      </c>
      <c r="R853" s="48" t="s">
        <v>609</v>
      </c>
      <c r="S853" s="48" t="s">
        <v>609</v>
      </c>
      <c r="T853" s="48" t="s">
        <v>609</v>
      </c>
      <c r="U853" s="48" t="s">
        <v>609</v>
      </c>
      <c r="V853" s="48" t="s">
        <v>609</v>
      </c>
      <c r="W853" s="48" t="s">
        <v>609</v>
      </c>
      <c r="X853" s="48" t="s">
        <v>576</v>
      </c>
      <c r="Y853" s="48" t="s">
        <v>576</v>
      </c>
      <c r="Z853" s="48" t="s">
        <v>576</v>
      </c>
      <c r="AA853" s="48" t="s">
        <v>576</v>
      </c>
      <c r="AB853" s="52" t="s">
        <v>576</v>
      </c>
      <c r="AC853" s="52" t="s">
        <v>576</v>
      </c>
      <c r="AD853" s="52" t="s">
        <v>576</v>
      </c>
      <c r="AE853" s="52" t="s">
        <v>576</v>
      </c>
      <c r="AF853" s="52" t="s">
        <v>576</v>
      </c>
      <c r="AG853" s="52" t="s">
        <v>576</v>
      </c>
      <c r="AH853" s="52" t="s">
        <v>576</v>
      </c>
      <c r="AI853" s="52" t="s">
        <v>576</v>
      </c>
      <c r="AJ853" s="52" t="s">
        <v>576</v>
      </c>
      <c r="AK853" s="52" t="s">
        <v>576</v>
      </c>
      <c r="AL853" s="52" t="s">
        <v>576</v>
      </c>
      <c r="AM853" s="52" t="s">
        <v>576</v>
      </c>
      <c r="AN853" s="52" t="s">
        <v>576</v>
      </c>
      <c r="AO853" s="52" t="s">
        <v>576</v>
      </c>
      <c r="AP853" s="52" t="s">
        <v>576</v>
      </c>
      <c r="AQ853" s="48" t="s">
        <v>576</v>
      </c>
      <c r="AR853" s="48" t="s">
        <v>576</v>
      </c>
      <c r="AS853" s="48" t="s">
        <v>576</v>
      </c>
      <c r="AT853" s="48" t="s">
        <v>576</v>
      </c>
      <c r="AU853" s="48" t="s">
        <v>576</v>
      </c>
      <c r="AV853" s="48" t="s">
        <v>576</v>
      </c>
      <c r="AW853" s="48" t="s">
        <v>576</v>
      </c>
      <c r="AX853" s="48" t="s">
        <v>576</v>
      </c>
      <c r="AY853" s="48" t="s">
        <v>576</v>
      </c>
      <c r="AZ853" s="28" t="s">
        <v>576</v>
      </c>
    </row>
    <row r="854" ht="15.75" customHeight="1">
      <c r="A854" s="40">
        <v>765.0</v>
      </c>
      <c r="B854" s="28" t="s">
        <v>2816</v>
      </c>
      <c r="C854" s="41"/>
      <c r="D854" s="42">
        <f t="array" ref="D854">index(systems,match($A854,INDEX(systems,0,1),),3)</f>
        <v>-80.915</v>
      </c>
      <c r="E854" s="42">
        <f t="array" ref="E854">index(systems,match($A854,INDEX(systems,0,1),),4)</f>
        <v>112.658</v>
      </c>
      <c r="F854" s="43" t="str">
        <f>IFERROR(__xludf.DUMMYFUNCTION("let(row, match($B854&amp;if($C854&lt;&gt;"""","" [""&amp;$C854&amp;""]"",""""),index(nebulae,,2),0),join("","",iferror(round(index(nebulae,row,5)/2,3),1),iferror(round(index(nebulae,row,6)/2,3),1),0))"),"1,1,0")</f>
        <v>1,1,0</v>
      </c>
      <c r="G854" s="44" t="s">
        <v>2817</v>
      </c>
      <c r="H854" s="45">
        <f t="array" ref="H854">let(systemId,match(A854,index(systems,0,1),),refSystemId,match($H$1,index(systems,0,1),),x,index(systems,systemId,3),y,index(systems,systemId,4),refX,index(systems,refSystemId,3),refY,index(systems,refSystemId,4),round(sqrt((x-refX)^2+(y-refY)^2),3))</f>
        <v>138.705</v>
      </c>
      <c r="I854" s="41"/>
      <c r="J854" s="41"/>
      <c r="K854" s="41"/>
      <c r="L854" s="28" t="s">
        <v>418</v>
      </c>
      <c r="M854" s="41"/>
      <c r="N854" s="28" t="s">
        <v>526</v>
      </c>
      <c r="O854" s="48" t="s">
        <v>526</v>
      </c>
      <c r="P854" s="48" t="s">
        <v>526</v>
      </c>
      <c r="Q854" s="48" t="s">
        <v>526</v>
      </c>
      <c r="R854" s="48" t="s">
        <v>526</v>
      </c>
      <c r="S854" s="48" t="s">
        <v>526</v>
      </c>
      <c r="T854" s="48" t="s">
        <v>526</v>
      </c>
      <c r="U854" s="48" t="s">
        <v>526</v>
      </c>
      <c r="V854" s="48" t="s">
        <v>526</v>
      </c>
      <c r="W854" s="48" t="s">
        <v>526</v>
      </c>
      <c r="X854" s="48" t="s">
        <v>526</v>
      </c>
      <c r="Y854" s="48" t="s">
        <v>526</v>
      </c>
      <c r="Z854" s="48" t="s">
        <v>526</v>
      </c>
      <c r="AA854" s="48" t="s">
        <v>786</v>
      </c>
      <c r="AB854" s="48" t="s">
        <v>786</v>
      </c>
      <c r="AC854" s="48" t="s">
        <v>786</v>
      </c>
      <c r="AD854" s="48" t="s">
        <v>786</v>
      </c>
      <c r="AE854" s="48" t="s">
        <v>786</v>
      </c>
      <c r="AF854" s="48" t="s">
        <v>786</v>
      </c>
      <c r="AG854" s="48" t="s">
        <v>786</v>
      </c>
      <c r="AH854" s="48" t="s">
        <v>787</v>
      </c>
      <c r="AI854" s="48" t="s">
        <v>828</v>
      </c>
      <c r="AJ854" s="48" t="s">
        <v>828</v>
      </c>
      <c r="AK854" s="48" t="s">
        <v>828</v>
      </c>
      <c r="AL854" s="48" t="s">
        <v>828</v>
      </c>
      <c r="AM854" s="48" t="s">
        <v>828</v>
      </c>
      <c r="AN854" s="48" t="s">
        <v>828</v>
      </c>
      <c r="AO854" s="48" t="s">
        <v>828</v>
      </c>
      <c r="AP854" s="48" t="s">
        <v>828</v>
      </c>
      <c r="AQ854" s="48" t="s">
        <v>828</v>
      </c>
      <c r="AR854" s="48" t="s">
        <v>828</v>
      </c>
      <c r="AS854" s="48" t="s">
        <v>789</v>
      </c>
      <c r="AT854" s="48" t="s">
        <v>530</v>
      </c>
      <c r="AU854" s="48" t="s">
        <v>530</v>
      </c>
      <c r="AV854" s="48" t="s">
        <v>530</v>
      </c>
      <c r="AW854" s="48" t="s">
        <v>530</v>
      </c>
      <c r="AX854" s="48" t="s">
        <v>417</v>
      </c>
      <c r="AY854" s="48" t="s">
        <v>417</v>
      </c>
      <c r="AZ854" s="51" t="s">
        <v>418</v>
      </c>
    </row>
    <row r="855" ht="15.75" customHeight="1">
      <c r="A855" s="40">
        <v>766.0</v>
      </c>
      <c r="B855" s="28" t="s">
        <v>2818</v>
      </c>
      <c r="C855" s="41"/>
      <c r="D855" s="42">
        <f t="array" ref="D855">index(systems,match($A855,INDEX(systems,0,1),),3)</f>
        <v>237.278</v>
      </c>
      <c r="E855" s="42">
        <f t="array" ref="E855">index(systems,match($A855,INDEX(systems,0,1),),4)</f>
        <v>301.385</v>
      </c>
      <c r="F855" s="43" t="str">
        <f>IFERROR(__xludf.DUMMYFUNCTION("let(row, match($B855&amp;if($C855&lt;&gt;"""","" [""&amp;$C855&amp;""]"",""""),index(nebulae,,2),0),join("","",iferror(round(index(nebulae,row,5)/2,3),1),iferror(round(index(nebulae,row,6)/2,3),1),0))"),"1,1,0")</f>
        <v>1,1,0</v>
      </c>
      <c r="G855" s="44" t="s">
        <v>2819</v>
      </c>
      <c r="H855" s="45">
        <f t="array" ref="H855">let(systemId,match(A855,index(systems,0,1),),refSystemId,match($H$1,index(systems,0,1),),x,index(systems,systemId,3),y,index(systems,systemId,4),refX,index(systems,refSystemId,3),refY,index(systems,refSystemId,4),round(sqrt((x-refX)^2+(y-refY)^2),3))</f>
        <v>383.58</v>
      </c>
      <c r="I855" s="28" t="s">
        <v>408</v>
      </c>
      <c r="J855" s="28" t="s">
        <v>408</v>
      </c>
      <c r="K855" s="28" t="s">
        <v>408</v>
      </c>
      <c r="L855" s="48" t="s">
        <v>408</v>
      </c>
      <c r="M855" s="48" t="s">
        <v>408</v>
      </c>
      <c r="N855" s="28" t="s">
        <v>408</v>
      </c>
      <c r="O855" s="41"/>
      <c r="P855" s="48" t="s">
        <v>1257</v>
      </c>
      <c r="Q855" s="48" t="s">
        <v>1257</v>
      </c>
      <c r="R855" s="48" t="s">
        <v>1257</v>
      </c>
      <c r="S855" s="48" t="s">
        <v>1257</v>
      </c>
      <c r="T855" s="48" t="s">
        <v>1257</v>
      </c>
      <c r="U855" s="48" t="s">
        <v>1257</v>
      </c>
      <c r="V855" s="48" t="s">
        <v>1257</v>
      </c>
      <c r="W855" s="48" t="s">
        <v>1257</v>
      </c>
      <c r="X855" s="48" t="s">
        <v>1257</v>
      </c>
      <c r="Y855" s="48" t="s">
        <v>1257</v>
      </c>
      <c r="Z855" s="48" t="s">
        <v>1257</v>
      </c>
      <c r="AA855" s="48" t="s">
        <v>1257</v>
      </c>
      <c r="AB855" s="48" t="s">
        <v>1257</v>
      </c>
      <c r="AC855" s="48" t="s">
        <v>1257</v>
      </c>
      <c r="AD855" s="48" t="s">
        <v>1257</v>
      </c>
      <c r="AE855" s="48" t="s">
        <v>1257</v>
      </c>
      <c r="AF855" s="48" t="s">
        <v>1257</v>
      </c>
      <c r="AG855" s="48" t="s">
        <v>1257</v>
      </c>
      <c r="AH855" s="48" t="s">
        <v>1257</v>
      </c>
      <c r="AI855" s="48" t="s">
        <v>1257</v>
      </c>
      <c r="AJ855" s="48" t="s">
        <v>1257</v>
      </c>
      <c r="AK855" s="48" t="s">
        <v>1257</v>
      </c>
      <c r="AL855" s="48" t="s">
        <v>1257</v>
      </c>
      <c r="AM855" s="48" t="s">
        <v>1257</v>
      </c>
      <c r="AN855" s="48" t="s">
        <v>1257</v>
      </c>
      <c r="AO855" s="48" t="s">
        <v>1257</v>
      </c>
      <c r="AP855" s="48" t="s">
        <v>1257</v>
      </c>
      <c r="AQ855" s="48" t="s">
        <v>1257</v>
      </c>
      <c r="AR855" s="48" t="s">
        <v>1257</v>
      </c>
      <c r="AS855" s="48" t="s">
        <v>1257</v>
      </c>
      <c r="AT855" s="48" t="s">
        <v>1257</v>
      </c>
      <c r="AU855" s="48" t="s">
        <v>1257</v>
      </c>
      <c r="AV855" s="48" t="s">
        <v>1257</v>
      </c>
      <c r="AW855" s="48" t="s">
        <v>1257</v>
      </c>
      <c r="AX855" s="48" t="s">
        <v>1257</v>
      </c>
      <c r="AY855" s="48" t="s">
        <v>1257</v>
      </c>
      <c r="AZ855" s="28" t="s">
        <v>1257</v>
      </c>
    </row>
    <row r="856" ht="15.75" customHeight="1">
      <c r="A856" s="40">
        <v>767.0</v>
      </c>
      <c r="B856" s="28" t="s">
        <v>2820</v>
      </c>
      <c r="C856" s="41"/>
      <c r="D856" s="42">
        <f t="array" ref="D856">index(systems,match($A856,INDEX(systems,0,1),),3)</f>
        <v>563.759</v>
      </c>
      <c r="E856" s="42">
        <f t="array" ref="E856">index(systems,match($A856,INDEX(systems,0,1),),4)</f>
        <v>-129.592</v>
      </c>
      <c r="F856" s="43" t="str">
        <f>IFERROR(__xludf.DUMMYFUNCTION("let(row, match($B856&amp;if($C856&lt;&gt;"""","" [""&amp;$C856&amp;""]"",""""),index(nebulae,,2),0),join("","",iferror(round(index(nebulae,row,5)/2,3),1),iferror(round(index(nebulae,row,6)/2,3),1),0))"),"1,1,0")</f>
        <v>1,1,0</v>
      </c>
      <c r="G856" s="44" t="s">
        <v>2821</v>
      </c>
      <c r="H856" s="45">
        <f t="array" ref="H856">let(systemId,match(A856,index(systems,0,1),),refSystemId,match($H$1,index(systems,0,1),),x,index(systems,systemId,3),y,index(systems,systemId,4),refX,index(systems,refSystemId,3),refY,index(systems,refSystemId,4),round(sqrt((x-refX)^2+(y-refY)^2),3))</f>
        <v>578.462</v>
      </c>
      <c r="I856" s="41"/>
      <c r="J856" s="41"/>
      <c r="K856" s="41"/>
      <c r="L856" s="41"/>
      <c r="M856" s="41"/>
      <c r="N856" s="28" t="s">
        <v>597</v>
      </c>
      <c r="O856" s="48" t="s">
        <v>597</v>
      </c>
      <c r="P856" s="48" t="s">
        <v>597</v>
      </c>
      <c r="Q856" s="48" t="s">
        <v>597</v>
      </c>
      <c r="R856" s="48" t="s">
        <v>597</v>
      </c>
      <c r="S856" s="48" t="s">
        <v>597</v>
      </c>
      <c r="T856" s="48" t="s">
        <v>597</v>
      </c>
      <c r="U856" s="48" t="s">
        <v>597</v>
      </c>
      <c r="V856" s="48" t="s">
        <v>597</v>
      </c>
      <c r="W856" s="48" t="s">
        <v>597</v>
      </c>
      <c r="X856" s="48" t="s">
        <v>597</v>
      </c>
      <c r="Y856" s="48" t="s">
        <v>597</v>
      </c>
      <c r="Z856" s="48" t="s">
        <v>597</v>
      </c>
      <c r="AA856" s="48" t="s">
        <v>598</v>
      </c>
      <c r="AB856" s="48" t="s">
        <v>598</v>
      </c>
      <c r="AC856" s="48" t="s">
        <v>598</v>
      </c>
      <c r="AD856" s="48" t="s">
        <v>598</v>
      </c>
      <c r="AE856" s="48" t="s">
        <v>598</v>
      </c>
      <c r="AF856" s="48" t="s">
        <v>598</v>
      </c>
      <c r="AG856" s="48" t="s">
        <v>598</v>
      </c>
      <c r="AH856" s="48" t="s">
        <v>598</v>
      </c>
      <c r="AI856" s="48" t="s">
        <v>598</v>
      </c>
      <c r="AJ856" s="48" t="s">
        <v>598</v>
      </c>
      <c r="AK856" s="48" t="s">
        <v>598</v>
      </c>
      <c r="AL856" s="48" t="s">
        <v>598</v>
      </c>
      <c r="AM856" s="48" t="s">
        <v>598</v>
      </c>
      <c r="AN856" s="48" t="s">
        <v>598</v>
      </c>
      <c r="AO856" s="48" t="s">
        <v>597</v>
      </c>
      <c r="AP856" s="48" t="s">
        <v>597</v>
      </c>
      <c r="AQ856" s="48" t="s">
        <v>1868</v>
      </c>
      <c r="AR856" s="48" t="s">
        <v>1868</v>
      </c>
      <c r="AS856" s="48" t="s">
        <v>1868</v>
      </c>
      <c r="AT856" s="48" t="s">
        <v>1868</v>
      </c>
      <c r="AU856" s="48" t="s">
        <v>1868</v>
      </c>
      <c r="AV856" s="48" t="s">
        <v>599</v>
      </c>
      <c r="AW856" s="48" t="s">
        <v>599</v>
      </c>
      <c r="AX856" s="48" t="s">
        <v>599</v>
      </c>
      <c r="AY856" s="48" t="s">
        <v>599</v>
      </c>
      <c r="AZ856" s="28" t="s">
        <v>599</v>
      </c>
    </row>
    <row r="857" ht="15.75" customHeight="1">
      <c r="A857" s="40">
        <v>2854.0</v>
      </c>
      <c r="B857" s="28" t="s">
        <v>2822</v>
      </c>
      <c r="C857" s="41"/>
      <c r="D857" s="42">
        <f t="array" ref="D857">index(systems,match($A857,INDEX(systems,0,1),),3)</f>
        <v>-204.2</v>
      </c>
      <c r="E857" s="42">
        <f t="array" ref="E857">index(systems,match($A857,INDEX(systems,0,1),),4)</f>
        <v>1733.097</v>
      </c>
      <c r="F857" s="43" t="str">
        <f>IFERROR(__xludf.DUMMYFUNCTION("let(row, match($B857&amp;if($C857&lt;&gt;"""","" [""&amp;$C857&amp;""]"",""""),index(nebulae,,2),0),join("","",iferror(round(index(nebulae,row,5)/2,3),1),iferror(round(index(nebulae,row,6)/2,3),1),0))"),"1,1,0")</f>
        <v>1,1,0</v>
      </c>
      <c r="G857" s="44" t="s">
        <v>2823</v>
      </c>
      <c r="H857" s="45">
        <f t="array" ref="H857">let(systemId,match(A857,index(systems,0,1),),refSystemId,match($H$1,index(systems,0,1),),x,index(systems,systemId,3),y,index(systems,systemId,4),refX,index(systems,refSystemId,3),refY,index(systems,refSystemId,4),round(sqrt((x-refX)^2+(y-refY)^2),3))</f>
        <v>1745.085</v>
      </c>
      <c r="I857" s="53"/>
      <c r="J857" s="53"/>
      <c r="K857" s="53"/>
      <c r="L857" s="41"/>
      <c r="M857" s="41"/>
      <c r="N857" s="41"/>
      <c r="O857" s="41"/>
      <c r="P857" s="48" t="s">
        <v>408</v>
      </c>
      <c r="Q857" s="48" t="s">
        <v>408</v>
      </c>
      <c r="R857" s="48" t="s">
        <v>408</v>
      </c>
      <c r="S857" s="48" t="s">
        <v>408</v>
      </c>
      <c r="T857" s="48" t="s">
        <v>408</v>
      </c>
      <c r="U857" s="48" t="s">
        <v>418</v>
      </c>
      <c r="V857" s="48" t="s">
        <v>422</v>
      </c>
      <c r="W857" s="48" t="s">
        <v>422</v>
      </c>
      <c r="X857" s="48" t="s">
        <v>422</v>
      </c>
      <c r="Y857" s="56" t="s">
        <v>422</v>
      </c>
      <c r="Z857" s="48" t="s">
        <v>422</v>
      </c>
      <c r="AA857" s="56" t="s">
        <v>422</v>
      </c>
      <c r="AB857" s="56" t="s">
        <v>422</v>
      </c>
      <c r="AC857" s="56" t="s">
        <v>422</v>
      </c>
      <c r="AD857" s="56" t="s">
        <v>422</v>
      </c>
      <c r="AE857" s="56" t="s">
        <v>422</v>
      </c>
      <c r="AF857" s="56" t="s">
        <v>422</v>
      </c>
      <c r="AG857" s="56" t="s">
        <v>422</v>
      </c>
      <c r="AH857" s="56" t="s">
        <v>422</v>
      </c>
      <c r="AI857" s="56" t="s">
        <v>422</v>
      </c>
      <c r="AJ857" s="56" t="s">
        <v>422</v>
      </c>
      <c r="AK857" s="56" t="s">
        <v>422</v>
      </c>
      <c r="AL857" s="56" t="s">
        <v>422</v>
      </c>
      <c r="AM857" s="56" t="s">
        <v>422</v>
      </c>
      <c r="AN857" s="56" t="s">
        <v>422</v>
      </c>
      <c r="AO857" s="56" t="s">
        <v>422</v>
      </c>
      <c r="AP857" s="56" t="s">
        <v>422</v>
      </c>
      <c r="AQ857" s="56" t="s">
        <v>422</v>
      </c>
      <c r="AR857" s="56" t="s">
        <v>422</v>
      </c>
      <c r="AS857" s="56" t="s">
        <v>422</v>
      </c>
      <c r="AT857" s="56" t="s">
        <v>422</v>
      </c>
      <c r="AU857" s="48" t="s">
        <v>422</v>
      </c>
      <c r="AV857" s="56" t="s">
        <v>422</v>
      </c>
      <c r="AW857" s="56" t="s">
        <v>422</v>
      </c>
      <c r="AX857" s="56" t="s">
        <v>422</v>
      </c>
      <c r="AY857" s="56" t="s">
        <v>422</v>
      </c>
      <c r="AZ857" s="28" t="s">
        <v>422</v>
      </c>
    </row>
    <row r="858" ht="15.75" customHeight="1">
      <c r="A858" s="40">
        <v>768.0</v>
      </c>
      <c r="B858" s="28" t="s">
        <v>2824</v>
      </c>
      <c r="C858" s="41"/>
      <c r="D858" s="42">
        <f t="array" ref="D858">index(systems,match($A858,INDEX(systems,0,1),),3)</f>
        <v>287.43</v>
      </c>
      <c r="E858" s="42">
        <f t="array" ref="E858">index(systems,match($A858,INDEX(systems,0,1),),4)</f>
        <v>369.625</v>
      </c>
      <c r="F858" s="43" t="str">
        <f>IFERROR(__xludf.DUMMYFUNCTION("let(row, match($B858&amp;if($C858&lt;&gt;"""","" [""&amp;$C858&amp;""]"",""""),index(nebulae,,2),0),join("","",iferror(round(index(nebulae,row,5)/2,3),1),iferror(round(index(nebulae,row,6)/2,3),1),0))"),"1,1,0")</f>
        <v>1,1,0</v>
      </c>
      <c r="G858" s="44" t="s">
        <v>2825</v>
      </c>
      <c r="H858" s="45">
        <f t="array" ref="H858">let(systemId,match(A858,index(systems,0,1),),refSystemId,match($H$1,index(systems,0,1),),x,index(systems,systemId,3),y,index(systems,systemId,4),refX,index(systems,refSystemId,3),refY,index(systems,refSystemId,4),round(sqrt((x-refX)^2+(y-refY)^2),3))</f>
        <v>468.229</v>
      </c>
      <c r="I858" s="28" t="s">
        <v>408</v>
      </c>
      <c r="J858" s="28" t="s">
        <v>408</v>
      </c>
      <c r="K858" s="28" t="s">
        <v>408</v>
      </c>
      <c r="L858" s="48" t="s">
        <v>408</v>
      </c>
      <c r="M858" s="48" t="s">
        <v>408</v>
      </c>
      <c r="N858" s="28" t="s">
        <v>408</v>
      </c>
      <c r="O858" s="41"/>
      <c r="P858" s="48" t="s">
        <v>960</v>
      </c>
      <c r="Q858" s="48" t="s">
        <v>960</v>
      </c>
      <c r="R858" s="48" t="s">
        <v>960</v>
      </c>
      <c r="S858" s="48" t="s">
        <v>960</v>
      </c>
      <c r="T858" s="48" t="s">
        <v>960</v>
      </c>
      <c r="U858" s="48" t="s">
        <v>960</v>
      </c>
      <c r="V858" s="48" t="s">
        <v>960</v>
      </c>
      <c r="W858" s="48" t="s">
        <v>960</v>
      </c>
      <c r="X858" s="48" t="s">
        <v>960</v>
      </c>
      <c r="Y858" s="48" t="s">
        <v>960</v>
      </c>
      <c r="Z858" s="48" t="s">
        <v>960</v>
      </c>
      <c r="AA858" s="48" t="s">
        <v>960</v>
      </c>
      <c r="AB858" s="48" t="s">
        <v>960</v>
      </c>
      <c r="AC858" s="48" t="s">
        <v>960</v>
      </c>
      <c r="AD858" s="48" t="s">
        <v>960</v>
      </c>
      <c r="AE858" s="48" t="s">
        <v>960</v>
      </c>
      <c r="AF858" s="48" t="s">
        <v>960</v>
      </c>
      <c r="AG858" s="48" t="s">
        <v>731</v>
      </c>
      <c r="AH858" s="48" t="s">
        <v>731</v>
      </c>
      <c r="AI858" s="48" t="s">
        <v>731</v>
      </c>
      <c r="AJ858" s="48" t="s">
        <v>731</v>
      </c>
      <c r="AK858" s="48" t="s">
        <v>731</v>
      </c>
      <c r="AL858" s="48" t="s">
        <v>731</v>
      </c>
      <c r="AM858" s="48" t="s">
        <v>731</v>
      </c>
      <c r="AN858" s="48" t="s">
        <v>960</v>
      </c>
      <c r="AO858" s="48" t="s">
        <v>960</v>
      </c>
      <c r="AP858" s="48" t="s">
        <v>960</v>
      </c>
      <c r="AQ858" s="48" t="s">
        <v>960</v>
      </c>
      <c r="AR858" s="48" t="s">
        <v>960</v>
      </c>
      <c r="AS858" s="48" t="s">
        <v>960</v>
      </c>
      <c r="AT858" s="48" t="s">
        <v>960</v>
      </c>
      <c r="AU858" s="48" t="s">
        <v>960</v>
      </c>
      <c r="AV858" s="48" t="s">
        <v>960</v>
      </c>
      <c r="AW858" s="48" t="s">
        <v>960</v>
      </c>
      <c r="AX858" s="48" t="s">
        <v>960</v>
      </c>
      <c r="AY858" s="48" t="s">
        <v>960</v>
      </c>
      <c r="AZ858" s="28" t="s">
        <v>960</v>
      </c>
    </row>
    <row r="859" ht="15.75" customHeight="1">
      <c r="A859" s="40">
        <v>769.0</v>
      </c>
      <c r="B859" s="28" t="s">
        <v>2826</v>
      </c>
      <c r="C859" s="41"/>
      <c r="D859" s="42">
        <f t="array" ref="D859">index(systems,match($A859,INDEX(systems,0,1),),3)</f>
        <v>-96.423</v>
      </c>
      <c r="E859" s="42">
        <f t="array" ref="E859">index(systems,match($A859,INDEX(systems,0,1),),4)</f>
        <v>120.664</v>
      </c>
      <c r="F859" s="43" t="str">
        <f>IFERROR(__xludf.DUMMYFUNCTION("let(row, match($B859&amp;if($C859&lt;&gt;"""","" [""&amp;$C859&amp;""]"",""""),index(nebulae,,2),0),join("","",iferror(round(index(nebulae,row,5)/2,3),1),iferror(round(index(nebulae,row,6)/2,3),1),0))"),"1,1,0")</f>
        <v>1,1,0</v>
      </c>
      <c r="G859" s="44" t="s">
        <v>2827</v>
      </c>
      <c r="H859" s="45">
        <f t="array" ref="H859">let(systemId,match(A859,index(systems,0,1),),refSystemId,match($H$1,index(systems,0,1),),x,index(systems,systemId,3),y,index(systems,systemId,4),refX,index(systems,refSystemId,3),refY,index(systems,refSystemId,4),round(sqrt((x-refX)^2+(y-refY)^2),3))</f>
        <v>154.458</v>
      </c>
      <c r="I859" s="41"/>
      <c r="J859" s="41"/>
      <c r="K859" s="41"/>
      <c r="L859" s="28" t="s">
        <v>418</v>
      </c>
      <c r="M859" s="41"/>
      <c r="N859" s="28" t="s">
        <v>526</v>
      </c>
      <c r="O859" s="48" t="s">
        <v>526</v>
      </c>
      <c r="P859" s="48" t="s">
        <v>526</v>
      </c>
      <c r="Q859" s="48" t="s">
        <v>526</v>
      </c>
      <c r="R859" s="48" t="s">
        <v>526</v>
      </c>
      <c r="S859" s="48" t="s">
        <v>526</v>
      </c>
      <c r="T859" s="48" t="s">
        <v>526</v>
      </c>
      <c r="U859" s="48" t="s">
        <v>526</v>
      </c>
      <c r="V859" s="48" t="s">
        <v>526</v>
      </c>
      <c r="W859" s="48" t="s">
        <v>526</v>
      </c>
      <c r="X859" s="48" t="s">
        <v>526</v>
      </c>
      <c r="Y859" s="48" t="s">
        <v>526</v>
      </c>
      <c r="Z859" s="48" t="s">
        <v>526</v>
      </c>
      <c r="AA859" s="48" t="s">
        <v>786</v>
      </c>
      <c r="AB859" s="48" t="s">
        <v>786</v>
      </c>
      <c r="AC859" s="48" t="s">
        <v>786</v>
      </c>
      <c r="AD859" s="48" t="s">
        <v>786</v>
      </c>
      <c r="AE859" s="48" t="s">
        <v>786</v>
      </c>
      <c r="AF859" s="48" t="s">
        <v>786</v>
      </c>
      <c r="AG859" s="48" t="s">
        <v>786</v>
      </c>
      <c r="AH859" s="48" t="s">
        <v>787</v>
      </c>
      <c r="AI859" s="48" t="s">
        <v>828</v>
      </c>
      <c r="AJ859" s="48" t="s">
        <v>828</v>
      </c>
      <c r="AK859" s="48" t="s">
        <v>828</v>
      </c>
      <c r="AL859" s="48" t="s">
        <v>828</v>
      </c>
      <c r="AM859" s="48" t="s">
        <v>828</v>
      </c>
      <c r="AN859" s="48" t="s">
        <v>828</v>
      </c>
      <c r="AO859" s="48" t="s">
        <v>828</v>
      </c>
      <c r="AP859" s="48" t="s">
        <v>828</v>
      </c>
      <c r="AQ859" s="48" t="s">
        <v>2084</v>
      </c>
      <c r="AR859" s="48" t="s">
        <v>2084</v>
      </c>
      <c r="AS859" s="48" t="s">
        <v>789</v>
      </c>
      <c r="AT859" s="48" t="s">
        <v>530</v>
      </c>
      <c r="AU859" s="48" t="s">
        <v>530</v>
      </c>
      <c r="AV859" s="48" t="s">
        <v>530</v>
      </c>
      <c r="AW859" s="48" t="s">
        <v>530</v>
      </c>
      <c r="AX859" s="48" t="s">
        <v>417</v>
      </c>
      <c r="AY859" s="48" t="s">
        <v>417</v>
      </c>
      <c r="AZ859" s="49" t="s">
        <v>418</v>
      </c>
    </row>
    <row r="860" ht="15.75" customHeight="1">
      <c r="A860" s="40">
        <v>2933.0</v>
      </c>
      <c r="B860" s="28" t="s">
        <v>2828</v>
      </c>
      <c r="C860" s="41"/>
      <c r="D860" s="42">
        <f t="array" ref="D860">index(systems,match($A860,INDEX(systems,0,1),),3)</f>
        <v>-133.451</v>
      </c>
      <c r="E860" s="42">
        <f t="array" ref="E860">index(systems,match($A860,INDEX(systems,0,1),),4)</f>
        <v>1613.747</v>
      </c>
      <c r="F860" s="43" t="str">
        <f>IFERROR(__xludf.DUMMYFUNCTION("let(row, match($B860&amp;if($C860&lt;&gt;"""","" [""&amp;$C860&amp;""]"",""""),index(nebulae,,2),0),join("","",iferror(round(index(nebulae,row,5)/2,3),1),iferror(round(index(nebulae,row,6)/2,3),1),0))"),"1,1,0")</f>
        <v>1,1,0</v>
      </c>
      <c r="G860" s="44" t="s">
        <v>2829</v>
      </c>
      <c r="H860" s="45">
        <f t="array" ref="H860">let(systemId,match(A860,index(systems,0,1),),refSystemId,match($H$1,index(systems,0,1),),x,index(systems,systemId,3),y,index(systems,systemId,4),refX,index(systems,refSystemId,3),refY,index(systems,refSystemId,4),round(sqrt((x-refX)^2+(y-refY)^2),3))</f>
        <v>1619.256</v>
      </c>
      <c r="I860" s="41"/>
      <c r="J860" s="41"/>
      <c r="K860" s="41"/>
      <c r="L860" s="41"/>
      <c r="M860" s="41"/>
      <c r="N860" s="41"/>
      <c r="O860" s="41"/>
      <c r="P860" s="48" t="s">
        <v>408</v>
      </c>
      <c r="Q860" s="48" t="s">
        <v>408</v>
      </c>
      <c r="R860" s="48" t="s">
        <v>408</v>
      </c>
      <c r="S860" s="48" t="s">
        <v>408</v>
      </c>
      <c r="T860" s="48" t="s">
        <v>2830</v>
      </c>
      <c r="U860" s="48" t="s">
        <v>735</v>
      </c>
      <c r="V860" s="52" t="s">
        <v>735</v>
      </c>
      <c r="W860" s="52" t="s">
        <v>735</v>
      </c>
      <c r="X860" s="52" t="s">
        <v>735</v>
      </c>
      <c r="Y860" s="52" t="s">
        <v>735</v>
      </c>
      <c r="Z860" s="48" t="s">
        <v>735</v>
      </c>
      <c r="AA860" s="52" t="s">
        <v>735</v>
      </c>
      <c r="AB860" s="52" t="s">
        <v>735</v>
      </c>
      <c r="AC860" s="52" t="s">
        <v>735</v>
      </c>
      <c r="AD860" s="52" t="s">
        <v>735</v>
      </c>
      <c r="AE860" s="52" t="s">
        <v>735</v>
      </c>
      <c r="AF860" s="52" t="s">
        <v>735</v>
      </c>
      <c r="AG860" s="52" t="s">
        <v>735</v>
      </c>
      <c r="AH860" s="52" t="s">
        <v>735</v>
      </c>
      <c r="AI860" s="52" t="s">
        <v>735</v>
      </c>
      <c r="AJ860" s="52" t="s">
        <v>735</v>
      </c>
      <c r="AK860" s="52" t="s">
        <v>735</v>
      </c>
      <c r="AL860" s="52" t="s">
        <v>735</v>
      </c>
      <c r="AM860" s="52" t="s">
        <v>735</v>
      </c>
      <c r="AN860" s="52" t="s">
        <v>735</v>
      </c>
      <c r="AO860" s="49" t="s">
        <v>735</v>
      </c>
      <c r="AP860" s="52" t="s">
        <v>735</v>
      </c>
      <c r="AQ860" s="48" t="s">
        <v>735</v>
      </c>
      <c r="AR860" s="48" t="s">
        <v>1843</v>
      </c>
      <c r="AS860" s="54"/>
      <c r="AT860" s="49" t="s">
        <v>422</v>
      </c>
      <c r="AU860" s="54"/>
      <c r="AV860" s="41"/>
      <c r="AW860" s="41"/>
      <c r="AX860" s="41"/>
      <c r="AY860" s="41"/>
      <c r="AZ860" s="55"/>
    </row>
    <row r="861" ht="15.75" customHeight="1">
      <c r="A861" s="40">
        <v>770.0</v>
      </c>
      <c r="B861" s="28" t="s">
        <v>2831</v>
      </c>
      <c r="C861" s="28" t="s">
        <v>2832</v>
      </c>
      <c r="D861" s="42">
        <f t="array" ref="D861">index(systems,match($A861,INDEX(systems,0,1),),3)</f>
        <v>-462.404</v>
      </c>
      <c r="E861" s="42">
        <f t="array" ref="E861">index(systems,match($A861,INDEX(systems,0,1),),4)</f>
        <v>290.917</v>
      </c>
      <c r="F861" s="43" t="str">
        <f>IFERROR(__xludf.DUMMYFUNCTION("let(row, match($B861&amp;if($C861&lt;&gt;"""","" [""&amp;$C861&amp;""]"",""""),index(nebulae,,2),0),join("","",iferror(round(index(nebulae,row,5)/2,3),1),iferror(round(index(nebulae,row,6)/2,3),1),0))"),"1,1,0")</f>
        <v>1,1,0</v>
      </c>
      <c r="G861" s="44" t="s">
        <v>2833</v>
      </c>
      <c r="H861" s="45">
        <f t="array" ref="H861">let(systemId,match(A861,index(systems,0,1),),refSystemId,match($H$1,index(systems,0,1),),x,index(systems,systemId,3),y,index(systems,systemId,4),refX,index(systems,refSystemId,3),refY,index(systems,refSystemId,4),round(sqrt((x-refX)^2+(y-refY)^2),3))</f>
        <v>546.306</v>
      </c>
      <c r="I861" s="53"/>
      <c r="J861" s="53"/>
      <c r="K861" s="53"/>
      <c r="L861" s="53"/>
      <c r="M861" s="53"/>
      <c r="N861" s="28" t="s">
        <v>477</v>
      </c>
      <c r="O861" s="48" t="s">
        <v>477</v>
      </c>
      <c r="P861" s="48" t="s">
        <v>477</v>
      </c>
      <c r="Q861" s="48" t="s">
        <v>477</v>
      </c>
      <c r="R861" s="48" t="s">
        <v>477</v>
      </c>
      <c r="S861" s="48" t="s">
        <v>418</v>
      </c>
      <c r="T861" s="48" t="s">
        <v>418</v>
      </c>
      <c r="U861" s="48" t="s">
        <v>418</v>
      </c>
      <c r="V861" s="48" t="s">
        <v>418</v>
      </c>
      <c r="W861" s="48" t="s">
        <v>418</v>
      </c>
      <c r="X861" s="48" t="s">
        <v>418</v>
      </c>
      <c r="Y861" s="48" t="s">
        <v>422</v>
      </c>
      <c r="Z861" s="48" t="s">
        <v>422</v>
      </c>
      <c r="AA861" s="48" t="s">
        <v>422</v>
      </c>
      <c r="AB861" s="48" t="s">
        <v>422</v>
      </c>
      <c r="AC861" s="48" t="s">
        <v>422</v>
      </c>
      <c r="AD861" s="48" t="s">
        <v>422</v>
      </c>
      <c r="AE861" s="48" t="s">
        <v>422</v>
      </c>
      <c r="AF861" s="48" t="s">
        <v>422</v>
      </c>
      <c r="AG861" s="48" t="s">
        <v>422</v>
      </c>
      <c r="AH861" s="48" t="s">
        <v>422</v>
      </c>
      <c r="AI861" s="48" t="s">
        <v>422</v>
      </c>
      <c r="AJ861" s="48" t="s">
        <v>422</v>
      </c>
      <c r="AK861" s="48" t="s">
        <v>422</v>
      </c>
      <c r="AL861" s="48" t="s">
        <v>422</v>
      </c>
      <c r="AM861" s="48" t="s">
        <v>422</v>
      </c>
      <c r="AN861" s="48" t="s">
        <v>422</v>
      </c>
      <c r="AO861" s="48" t="s">
        <v>422</v>
      </c>
      <c r="AP861" s="48" t="s">
        <v>422</v>
      </c>
      <c r="AQ861" s="48" t="s">
        <v>422</v>
      </c>
      <c r="AR861" s="48" t="s">
        <v>422</v>
      </c>
      <c r="AS861" s="48" t="s">
        <v>422</v>
      </c>
      <c r="AT861" s="48" t="s">
        <v>422</v>
      </c>
      <c r="AU861" s="48" t="s">
        <v>1019</v>
      </c>
      <c r="AV861" s="48" t="s">
        <v>1019</v>
      </c>
      <c r="AW861" s="48" t="s">
        <v>1019</v>
      </c>
      <c r="AX861" s="48" t="s">
        <v>1019</v>
      </c>
      <c r="AY861" s="48" t="s">
        <v>1019</v>
      </c>
      <c r="AZ861" s="28" t="s">
        <v>1019</v>
      </c>
    </row>
    <row r="862" ht="15.75" customHeight="1">
      <c r="A862" s="40">
        <v>771.0</v>
      </c>
      <c r="B862" s="28" t="s">
        <v>2834</v>
      </c>
      <c r="C862" s="41"/>
      <c r="D862" s="42">
        <f t="array" ref="D862">index(systems,match($A862,INDEX(systems,0,1),),3)</f>
        <v>-338.693</v>
      </c>
      <c r="E862" s="42">
        <f t="array" ref="E862">index(systems,match($A862,INDEX(systems,0,1),),4)</f>
        <v>-102.927</v>
      </c>
      <c r="F862" s="43" t="str">
        <f>IFERROR(__xludf.DUMMYFUNCTION("let(row, match($B862&amp;if($C862&lt;&gt;"""","" [""&amp;$C862&amp;""]"",""""),index(nebulae,,2),0),join("","",iferror(round(index(nebulae,row,5)/2,3),1),iferror(round(index(nebulae,row,6)/2,3),1),0))"),"1,1,0")</f>
        <v>1,1,0</v>
      </c>
      <c r="G862" s="44" t="s">
        <v>2835</v>
      </c>
      <c r="H862" s="45">
        <f t="array" ref="H862">let(systemId,match(A862,index(systems,0,1),),refSystemId,match($H$1,index(systems,0,1),),x,index(systems,systemId,3),y,index(systems,systemId,4),refX,index(systems,refSystemId,3),refY,index(systems,refSystemId,4),round(sqrt((x-refX)^2+(y-refY)^2),3))</f>
        <v>353.987</v>
      </c>
      <c r="I862" s="46" t="s">
        <v>408</v>
      </c>
      <c r="J862" s="46" t="s">
        <v>408</v>
      </c>
      <c r="K862" s="46" t="s">
        <v>408</v>
      </c>
      <c r="L862" s="46" t="s">
        <v>408</v>
      </c>
      <c r="M862" s="46" t="s">
        <v>408</v>
      </c>
      <c r="N862" s="49" t="s">
        <v>408</v>
      </c>
      <c r="O862" s="54"/>
      <c r="P862" s="52" t="s">
        <v>560</v>
      </c>
      <c r="Q862" s="52" t="s">
        <v>560</v>
      </c>
      <c r="R862" s="52" t="s">
        <v>560</v>
      </c>
      <c r="S862" s="48" t="s">
        <v>560</v>
      </c>
      <c r="T862" s="52" t="s">
        <v>560</v>
      </c>
      <c r="U862" s="48" t="s">
        <v>560</v>
      </c>
      <c r="V862" s="48" t="s">
        <v>560</v>
      </c>
      <c r="W862" s="48" t="s">
        <v>560</v>
      </c>
      <c r="X862" s="48" t="s">
        <v>560</v>
      </c>
      <c r="Y862" s="48" t="s">
        <v>560</v>
      </c>
      <c r="Z862" s="48" t="s">
        <v>560</v>
      </c>
      <c r="AA862" s="48" t="s">
        <v>560</v>
      </c>
      <c r="AB862" s="48" t="s">
        <v>560</v>
      </c>
      <c r="AC862" s="48" t="s">
        <v>560</v>
      </c>
      <c r="AD862" s="48" t="s">
        <v>560</v>
      </c>
      <c r="AE862" s="48" t="s">
        <v>560</v>
      </c>
      <c r="AF862" s="48" t="s">
        <v>560</v>
      </c>
      <c r="AG862" s="48" t="s">
        <v>560</v>
      </c>
      <c r="AH862" s="48" t="s">
        <v>560</v>
      </c>
      <c r="AI862" s="48" t="s">
        <v>560</v>
      </c>
      <c r="AJ862" s="48" t="s">
        <v>560</v>
      </c>
      <c r="AK862" s="48" t="s">
        <v>560</v>
      </c>
      <c r="AL862" s="48" t="s">
        <v>560</v>
      </c>
      <c r="AM862" s="48" t="s">
        <v>560</v>
      </c>
      <c r="AN862" s="48" t="s">
        <v>560</v>
      </c>
      <c r="AO862" s="48" t="s">
        <v>560</v>
      </c>
      <c r="AP862" s="48" t="s">
        <v>560</v>
      </c>
      <c r="AQ862" s="48" t="s">
        <v>560</v>
      </c>
      <c r="AR862" s="48" t="s">
        <v>879</v>
      </c>
      <c r="AS862" s="48" t="s">
        <v>879</v>
      </c>
      <c r="AT862" s="48" t="s">
        <v>879</v>
      </c>
      <c r="AU862" s="48" t="s">
        <v>879</v>
      </c>
      <c r="AV862" s="52" t="s">
        <v>879</v>
      </c>
      <c r="AW862" s="52" t="s">
        <v>879</v>
      </c>
      <c r="AX862" s="52" t="s">
        <v>487</v>
      </c>
      <c r="AY862" s="52" t="s">
        <v>487</v>
      </c>
      <c r="AZ862" s="51" t="s">
        <v>487</v>
      </c>
    </row>
    <row r="863" ht="15.75" customHeight="1">
      <c r="A863" s="40">
        <v>772.0</v>
      </c>
      <c r="B863" s="28" t="s">
        <v>2836</v>
      </c>
      <c r="C863" s="41"/>
      <c r="D863" s="42">
        <f t="array" ref="D863">index(systems,match($A863,INDEX(systems,0,1),),3)</f>
        <v>132.086</v>
      </c>
      <c r="E863" s="42">
        <f t="array" ref="E863">index(systems,match($A863,INDEX(systems,0,1),),4)</f>
        <v>-32.361</v>
      </c>
      <c r="F863" s="43" t="str">
        <f>IFERROR(__xludf.DUMMYFUNCTION("let(row, match($B863&amp;if($C863&lt;&gt;"""","" [""&amp;$C863&amp;""]"",""""),index(nebulae,,2),0),join("","",iferror(round(index(nebulae,row,5)/2,3),1),iferror(round(index(nebulae,row,6)/2,3),1),0))"),"1,1,0")</f>
        <v>1,1,0</v>
      </c>
      <c r="G863" s="44" t="s">
        <v>2837</v>
      </c>
      <c r="H863" s="45">
        <f t="array" ref="H863">let(systemId,match(A863,index(systems,0,1),),refSystemId,match($H$1,index(systems,0,1),),x,index(systems,systemId,3),y,index(systems,systemId,4),refX,index(systems,refSystemId,3),refY,index(systems,refSystemId,4),round(sqrt((x-refX)^2+(y-refY)^2),3))</f>
        <v>135.992</v>
      </c>
      <c r="I863" s="53"/>
      <c r="J863" s="46" t="s">
        <v>418</v>
      </c>
      <c r="K863" s="46" t="s">
        <v>418</v>
      </c>
      <c r="L863" s="53"/>
      <c r="M863" s="46" t="s">
        <v>500</v>
      </c>
      <c r="N863" s="28" t="s">
        <v>555</v>
      </c>
      <c r="O863" s="48" t="s">
        <v>555</v>
      </c>
      <c r="P863" s="48" t="s">
        <v>555</v>
      </c>
      <c r="Q863" s="48" t="s">
        <v>555</v>
      </c>
      <c r="R863" s="48" t="s">
        <v>555</v>
      </c>
      <c r="S863" s="48" t="s">
        <v>555</v>
      </c>
      <c r="T863" s="48" t="s">
        <v>555</v>
      </c>
      <c r="U863" s="48" t="s">
        <v>555</v>
      </c>
      <c r="V863" s="48" t="s">
        <v>555</v>
      </c>
      <c r="W863" s="48" t="s">
        <v>555</v>
      </c>
      <c r="X863" s="48" t="s">
        <v>555</v>
      </c>
      <c r="Y863" s="48" t="s">
        <v>992</v>
      </c>
      <c r="Z863" s="48" t="s">
        <v>992</v>
      </c>
      <c r="AA863" s="48" t="s">
        <v>993</v>
      </c>
      <c r="AB863" s="48" t="s">
        <v>993</v>
      </c>
      <c r="AC863" s="48" t="s">
        <v>993</v>
      </c>
      <c r="AD863" s="48" t="s">
        <v>993</v>
      </c>
      <c r="AE863" s="48" t="s">
        <v>993</v>
      </c>
      <c r="AF863" s="48" t="s">
        <v>993</v>
      </c>
      <c r="AG863" s="48" t="s">
        <v>993</v>
      </c>
      <c r="AH863" s="48" t="s">
        <v>993</v>
      </c>
      <c r="AI863" s="48" t="s">
        <v>993</v>
      </c>
      <c r="AJ863" s="48" t="s">
        <v>993</v>
      </c>
      <c r="AK863" s="48" t="s">
        <v>993</v>
      </c>
      <c r="AL863" s="48" t="s">
        <v>993</v>
      </c>
      <c r="AM863" s="48" t="s">
        <v>993</v>
      </c>
      <c r="AN863" s="48" t="s">
        <v>993</v>
      </c>
      <c r="AO863" s="48" t="s">
        <v>992</v>
      </c>
      <c r="AP863" s="48" t="s">
        <v>992</v>
      </c>
      <c r="AQ863" s="48" t="s">
        <v>992</v>
      </c>
      <c r="AR863" s="48" t="s">
        <v>992</v>
      </c>
      <c r="AS863" s="48" t="s">
        <v>992</v>
      </c>
      <c r="AT863" s="48" t="s">
        <v>992</v>
      </c>
      <c r="AU863" s="48" t="s">
        <v>992</v>
      </c>
      <c r="AV863" s="48" t="s">
        <v>1352</v>
      </c>
      <c r="AW863" s="48" t="s">
        <v>1352</v>
      </c>
      <c r="AX863" s="48" t="s">
        <v>1352</v>
      </c>
      <c r="AY863" s="48" t="s">
        <v>1352</v>
      </c>
      <c r="AZ863" s="28" t="s">
        <v>1352</v>
      </c>
    </row>
    <row r="864" ht="15.75" customHeight="1">
      <c r="A864" s="40">
        <v>773.0</v>
      </c>
      <c r="B864" s="28" t="s">
        <v>2838</v>
      </c>
      <c r="C864" s="41"/>
      <c r="D864" s="42">
        <f t="array" ref="D864">index(systems,match($A864,INDEX(systems,0,1),),3)</f>
        <v>67.969</v>
      </c>
      <c r="E864" s="42">
        <f t="array" ref="E864">index(systems,match($A864,INDEX(systems,0,1),),4)</f>
        <v>-370.238</v>
      </c>
      <c r="F864" s="43" t="str">
        <f>IFERROR(__xludf.DUMMYFUNCTION("let(row, match($B864&amp;if($C864&lt;&gt;"""","" [""&amp;$C864&amp;""]"",""""),index(nebulae,,2),0),join("","",iferror(round(index(nebulae,row,5)/2,3),1),iferror(round(index(nebulae,row,6)/2,3),1),0))"),"1,1,0")</f>
        <v>1,1,0</v>
      </c>
      <c r="G864" s="44" t="s">
        <v>2839</v>
      </c>
      <c r="H864" s="45">
        <f t="array" ref="H864">let(systemId,match(A864,index(systems,0,1),),refSystemId,match($H$1,index(systems,0,1),),x,index(systems,systemId,3),y,index(systems,systemId,4),refX,index(systems,refSystemId,3),refY,index(systems,refSystemId,4),round(sqrt((x-refX)^2+(y-refY)^2),3))</f>
        <v>376.425</v>
      </c>
      <c r="I864" s="46" t="s">
        <v>408</v>
      </c>
      <c r="J864" s="46" t="s">
        <v>408</v>
      </c>
      <c r="K864" s="46" t="s">
        <v>408</v>
      </c>
      <c r="L864" s="46" t="s">
        <v>408</v>
      </c>
      <c r="M864" s="46" t="s">
        <v>408</v>
      </c>
      <c r="N864" s="28" t="s">
        <v>408</v>
      </c>
      <c r="O864" s="41"/>
      <c r="P864" s="48" t="s">
        <v>1566</v>
      </c>
      <c r="Q864" s="48" t="s">
        <v>1566</v>
      </c>
      <c r="R864" s="48" t="s">
        <v>1566</v>
      </c>
      <c r="S864" s="48" t="s">
        <v>1566</v>
      </c>
      <c r="T864" s="48" t="s">
        <v>1566</v>
      </c>
      <c r="U864" s="48" t="s">
        <v>1566</v>
      </c>
      <c r="V864" s="48" t="s">
        <v>1566</v>
      </c>
      <c r="W864" s="48" t="s">
        <v>1566</v>
      </c>
      <c r="X864" s="48" t="s">
        <v>1566</v>
      </c>
      <c r="Y864" s="48" t="s">
        <v>1846</v>
      </c>
      <c r="Z864" s="48" t="s">
        <v>1846</v>
      </c>
      <c r="AA864" s="48" t="s">
        <v>1846</v>
      </c>
      <c r="AB864" s="48" t="s">
        <v>1846</v>
      </c>
      <c r="AC864" s="48" t="s">
        <v>1846</v>
      </c>
      <c r="AD864" s="48" t="s">
        <v>1846</v>
      </c>
      <c r="AE864" s="48" t="s">
        <v>1846</v>
      </c>
      <c r="AF864" s="48" t="s">
        <v>1846</v>
      </c>
      <c r="AG864" s="48" t="s">
        <v>1846</v>
      </c>
      <c r="AH864" s="48" t="s">
        <v>1846</v>
      </c>
      <c r="AI864" s="48" t="s">
        <v>1846</v>
      </c>
      <c r="AJ864" s="48" t="s">
        <v>1846</v>
      </c>
      <c r="AK864" s="48" t="s">
        <v>1846</v>
      </c>
      <c r="AL864" s="48" t="s">
        <v>1846</v>
      </c>
      <c r="AM864" s="48" t="s">
        <v>1846</v>
      </c>
      <c r="AN864" s="48" t="s">
        <v>2120</v>
      </c>
      <c r="AO864" s="48" t="s">
        <v>2120</v>
      </c>
      <c r="AP864" s="48" t="s">
        <v>2120</v>
      </c>
      <c r="AQ864" s="48" t="s">
        <v>2120</v>
      </c>
      <c r="AR864" s="48" t="s">
        <v>2120</v>
      </c>
      <c r="AS864" s="48" t="s">
        <v>2120</v>
      </c>
      <c r="AT864" s="48" t="s">
        <v>2120</v>
      </c>
      <c r="AU864" s="48" t="s">
        <v>2120</v>
      </c>
      <c r="AV864" s="48" t="s">
        <v>2120</v>
      </c>
      <c r="AW864" s="48" t="s">
        <v>2120</v>
      </c>
      <c r="AX864" s="48" t="s">
        <v>2120</v>
      </c>
      <c r="AY864" s="48" t="s">
        <v>2120</v>
      </c>
      <c r="AZ864" s="28" t="s">
        <v>2120</v>
      </c>
    </row>
    <row r="865" ht="15.75" customHeight="1">
      <c r="A865" s="40">
        <v>774.0</v>
      </c>
      <c r="B865" s="28" t="s">
        <v>2840</v>
      </c>
      <c r="C865" s="41"/>
      <c r="D865" s="42">
        <f t="array" ref="D865">index(systems,match($A865,INDEX(systems,0,1),),3)</f>
        <v>37.214</v>
      </c>
      <c r="E865" s="42">
        <f t="array" ref="E865">index(systems,match($A865,INDEX(systems,0,1),),4)</f>
        <v>233.116</v>
      </c>
      <c r="F865" s="43" t="str">
        <f>IFERROR(__xludf.DUMMYFUNCTION("let(row, match($B865&amp;if($C865&lt;&gt;"""","" [""&amp;$C865&amp;""]"",""""),index(nebulae,,2),0),join("","",iferror(round(index(nebulae,row,5)/2,3),1),iferror(round(index(nebulae,row,6)/2,3),1),0))"),"1,1,0")</f>
        <v>1,1,0</v>
      </c>
      <c r="G865" s="44" t="s">
        <v>2841</v>
      </c>
      <c r="H865" s="45">
        <f t="array" ref="H865">let(systemId,match(A865,index(systems,0,1),),refSystemId,match($H$1,index(systems,0,1),),x,index(systems,systemId,3),y,index(systems,systemId,4),refX,index(systems,refSystemId,3),refY,index(systems,refSystemId,4),round(sqrt((x-refX)^2+(y-refY)^2),3))</f>
        <v>236.068</v>
      </c>
      <c r="I865" s="28" t="s">
        <v>408</v>
      </c>
      <c r="J865" s="28" t="s">
        <v>408</v>
      </c>
      <c r="K865" s="28" t="s">
        <v>408</v>
      </c>
      <c r="L865" s="28" t="s">
        <v>408</v>
      </c>
      <c r="M865" s="48" t="s">
        <v>408</v>
      </c>
      <c r="N865" s="28" t="s">
        <v>408</v>
      </c>
      <c r="O865" s="41"/>
      <c r="P865" s="48" t="s">
        <v>910</v>
      </c>
      <c r="Q865" s="48" t="s">
        <v>910</v>
      </c>
      <c r="R865" s="48" t="s">
        <v>910</v>
      </c>
      <c r="S865" s="48" t="s">
        <v>910</v>
      </c>
      <c r="T865" s="48" t="s">
        <v>910</v>
      </c>
      <c r="U865" s="48" t="s">
        <v>910</v>
      </c>
      <c r="V865" s="48" t="s">
        <v>910</v>
      </c>
      <c r="W865" s="48" t="s">
        <v>910</v>
      </c>
      <c r="X865" s="48" t="s">
        <v>910</v>
      </c>
      <c r="Y865" s="48" t="s">
        <v>694</v>
      </c>
      <c r="Z865" s="48" t="s">
        <v>694</v>
      </c>
      <c r="AA865" s="48" t="s">
        <v>1181</v>
      </c>
      <c r="AB865" s="48" t="s">
        <v>1181</v>
      </c>
      <c r="AC865" s="48" t="s">
        <v>1181</v>
      </c>
      <c r="AD865" s="48" t="s">
        <v>1181</v>
      </c>
      <c r="AE865" s="48" t="s">
        <v>1181</v>
      </c>
      <c r="AF865" s="48" t="s">
        <v>1181</v>
      </c>
      <c r="AG865" s="48" t="s">
        <v>913</v>
      </c>
      <c r="AH865" s="48" t="s">
        <v>913</v>
      </c>
      <c r="AI865" s="48" t="s">
        <v>913</v>
      </c>
      <c r="AJ865" s="48" t="s">
        <v>913</v>
      </c>
      <c r="AK865" s="48" t="s">
        <v>913</v>
      </c>
      <c r="AL865" s="48" t="s">
        <v>913</v>
      </c>
      <c r="AM865" s="48" t="s">
        <v>913</v>
      </c>
      <c r="AN865" s="48" t="s">
        <v>697</v>
      </c>
      <c r="AO865" s="48" t="s">
        <v>697</v>
      </c>
      <c r="AP865" s="48" t="s">
        <v>697</v>
      </c>
      <c r="AQ865" s="48" t="s">
        <v>697</v>
      </c>
      <c r="AR865" s="48" t="s">
        <v>697</v>
      </c>
      <c r="AS865" s="48" t="s">
        <v>697</v>
      </c>
      <c r="AT865" s="48" t="s">
        <v>697</v>
      </c>
      <c r="AU865" s="48" t="s">
        <v>697</v>
      </c>
      <c r="AV865" s="48" t="s">
        <v>531</v>
      </c>
      <c r="AW865" s="48" t="s">
        <v>531</v>
      </c>
      <c r="AX865" s="48" t="s">
        <v>531</v>
      </c>
      <c r="AY865" s="48" t="s">
        <v>531</v>
      </c>
      <c r="AZ865" s="28" t="s">
        <v>531</v>
      </c>
    </row>
    <row r="866" ht="15.75" customHeight="1">
      <c r="A866" s="40">
        <v>775.0</v>
      </c>
      <c r="B866" s="28" t="s">
        <v>2842</v>
      </c>
      <c r="C866" s="41"/>
      <c r="D866" s="42">
        <f t="array" ref="D866">index(systems,match($A866,INDEX(systems,0,1),),3)</f>
        <v>-153.536</v>
      </c>
      <c r="E866" s="42">
        <f t="array" ref="E866">index(systems,match($A866,INDEX(systems,0,1),),4)</f>
        <v>58.886</v>
      </c>
      <c r="F866" s="43" t="str">
        <f>IFERROR(__xludf.DUMMYFUNCTION("let(row, match($B866&amp;if($C866&lt;&gt;"""","" [""&amp;$C866&amp;""]"",""""),index(nebulae,,2),0),join("","",iferror(round(index(nebulae,row,5)/2,3),1),iferror(round(index(nebulae,row,6)/2,3),1),0))"),"1,1,0")</f>
        <v>1,1,0</v>
      </c>
      <c r="G866" s="44" t="s">
        <v>2843</v>
      </c>
      <c r="H866" s="45">
        <f t="array" ref="H866">let(systemId,match(A866,index(systems,0,1),),refSystemId,match($H$1,index(systems,0,1),),x,index(systems,systemId,3),y,index(systems,systemId,4),refX,index(systems,refSystemId,3),refY,index(systems,refSystemId,4),round(sqrt((x-refX)^2+(y-refY)^2),3))</f>
        <v>164.441</v>
      </c>
      <c r="I866" s="46" t="s">
        <v>418</v>
      </c>
      <c r="J866" s="53"/>
      <c r="K866" s="53"/>
      <c r="L866" s="46" t="s">
        <v>422</v>
      </c>
      <c r="M866" s="47" t="s">
        <v>422</v>
      </c>
      <c r="N866" s="59" t="s">
        <v>422</v>
      </c>
      <c r="O866" s="48" t="s">
        <v>671</v>
      </c>
      <c r="P866" s="48" t="s">
        <v>671</v>
      </c>
      <c r="Q866" s="48" t="s">
        <v>671</v>
      </c>
      <c r="R866" s="48" t="s">
        <v>671</v>
      </c>
      <c r="S866" s="48" t="s">
        <v>671</v>
      </c>
      <c r="T866" s="48" t="s">
        <v>671</v>
      </c>
      <c r="U866" s="48" t="s">
        <v>671</v>
      </c>
      <c r="V866" s="48" t="s">
        <v>671</v>
      </c>
      <c r="W866" s="48" t="s">
        <v>671</v>
      </c>
      <c r="X866" s="48" t="s">
        <v>671</v>
      </c>
      <c r="Y866" s="48" t="s">
        <v>480</v>
      </c>
      <c r="Z866" s="48" t="s">
        <v>480</v>
      </c>
      <c r="AA866" s="48" t="s">
        <v>1187</v>
      </c>
      <c r="AB866" s="48" t="s">
        <v>1187</v>
      </c>
      <c r="AC866" s="48" t="s">
        <v>1187</v>
      </c>
      <c r="AD866" s="48" t="s">
        <v>1187</v>
      </c>
      <c r="AE866" s="48" t="s">
        <v>1187</v>
      </c>
      <c r="AF866" s="48" t="s">
        <v>1187</v>
      </c>
      <c r="AG866" s="48" t="s">
        <v>1187</v>
      </c>
      <c r="AH866" s="48" t="s">
        <v>1188</v>
      </c>
      <c r="AI866" s="48" t="s">
        <v>1201</v>
      </c>
      <c r="AJ866" s="48" t="s">
        <v>1201</v>
      </c>
      <c r="AK866" s="48" t="s">
        <v>1201</v>
      </c>
      <c r="AL866" s="48" t="s">
        <v>1201</v>
      </c>
      <c r="AM866" s="48" t="s">
        <v>1201</v>
      </c>
      <c r="AN866" s="48" t="s">
        <v>1201</v>
      </c>
      <c r="AO866" s="48" t="s">
        <v>1201</v>
      </c>
      <c r="AP866" s="48" t="s">
        <v>1201</v>
      </c>
      <c r="AQ866" s="48" t="s">
        <v>1201</v>
      </c>
      <c r="AR866" s="48" t="s">
        <v>1201</v>
      </c>
      <c r="AS866" s="48" t="s">
        <v>1201</v>
      </c>
      <c r="AT866" s="48" t="s">
        <v>455</v>
      </c>
      <c r="AU866" s="48" t="s">
        <v>455</v>
      </c>
      <c r="AV866" s="48" t="s">
        <v>455</v>
      </c>
      <c r="AW866" s="48" t="s">
        <v>455</v>
      </c>
      <c r="AX866" s="48" t="s">
        <v>530</v>
      </c>
      <c r="AY866" s="48" t="s">
        <v>530</v>
      </c>
      <c r="AZ866" s="28" t="s">
        <v>530</v>
      </c>
    </row>
    <row r="867" ht="15.75" customHeight="1">
      <c r="A867" s="40">
        <v>776.0</v>
      </c>
      <c r="B867" s="28" t="s">
        <v>2844</v>
      </c>
      <c r="C867" s="41"/>
      <c r="D867" s="42">
        <f t="array" ref="D867">index(systems,match($A867,INDEX(systems,0,1),),3)</f>
        <v>572.236</v>
      </c>
      <c r="E867" s="42">
        <f t="array" ref="E867">index(systems,match($A867,INDEX(systems,0,1),),4)</f>
        <v>187.147</v>
      </c>
      <c r="F867" s="43" t="str">
        <f>IFERROR(__xludf.DUMMYFUNCTION("let(row, match($B867&amp;if($C867&lt;&gt;"""","" [""&amp;$C867&amp;""]"",""""),index(nebulae,,2),0),join("","",iferror(round(index(nebulae,row,5)/2,3),1),iferror(round(index(nebulae,row,6)/2,3),1),0))"),"1,1,0")</f>
        <v>1,1,0</v>
      </c>
      <c r="G867" s="44" t="s">
        <v>2845</v>
      </c>
      <c r="H867" s="45">
        <f t="array" ref="H867">let(systemId,match(A867,index(systems,0,1),),refSystemId,match($H$1,index(systems,0,1),),x,index(systems,systemId,3),y,index(systems,systemId,4),refX,index(systems,refSystemId,3),refY,index(systems,refSystemId,4),round(sqrt((x-refX)^2+(y-refY)^2),3))</f>
        <v>602.061</v>
      </c>
      <c r="I867" s="46" t="s">
        <v>408</v>
      </c>
      <c r="J867" s="46" t="s">
        <v>408</v>
      </c>
      <c r="K867" s="46" t="s">
        <v>408</v>
      </c>
      <c r="L867" s="46" t="s">
        <v>408</v>
      </c>
      <c r="M867" s="46" t="s">
        <v>408</v>
      </c>
      <c r="N867" s="28" t="s">
        <v>408</v>
      </c>
      <c r="O867" s="41"/>
      <c r="P867" s="48" t="s">
        <v>2846</v>
      </c>
      <c r="Q867" s="48" t="s">
        <v>2846</v>
      </c>
      <c r="R867" s="48" t="s">
        <v>2846</v>
      </c>
      <c r="S867" s="48" t="s">
        <v>2846</v>
      </c>
      <c r="T867" s="48" t="s">
        <v>2846</v>
      </c>
      <c r="U867" s="48" t="s">
        <v>2846</v>
      </c>
      <c r="V867" s="48" t="s">
        <v>2846</v>
      </c>
      <c r="W867" s="48" t="s">
        <v>2846</v>
      </c>
      <c r="X867" s="48" t="s">
        <v>2846</v>
      </c>
      <c r="Y867" s="48" t="s">
        <v>422</v>
      </c>
      <c r="Z867" s="48" t="s">
        <v>422</v>
      </c>
      <c r="AA867" s="48" t="s">
        <v>422</v>
      </c>
      <c r="AB867" s="48" t="s">
        <v>422</v>
      </c>
      <c r="AC867" s="48" t="s">
        <v>422</v>
      </c>
      <c r="AD867" s="48" t="s">
        <v>422</v>
      </c>
      <c r="AE867" s="48" t="s">
        <v>422</v>
      </c>
      <c r="AF867" s="48" t="s">
        <v>422</v>
      </c>
      <c r="AG867" s="48" t="s">
        <v>422</v>
      </c>
      <c r="AH867" s="48" t="s">
        <v>422</v>
      </c>
      <c r="AI867" s="48" t="s">
        <v>422</v>
      </c>
      <c r="AJ867" s="48" t="s">
        <v>422</v>
      </c>
      <c r="AK867" s="48" t="s">
        <v>422</v>
      </c>
      <c r="AL867" s="48" t="s">
        <v>422</v>
      </c>
      <c r="AM867" s="48" t="s">
        <v>422</v>
      </c>
      <c r="AN867" s="48" t="s">
        <v>422</v>
      </c>
      <c r="AO867" s="48" t="s">
        <v>422</v>
      </c>
      <c r="AP867" s="48" t="s">
        <v>422</v>
      </c>
      <c r="AQ867" s="48" t="s">
        <v>422</v>
      </c>
      <c r="AR867" s="48" t="s">
        <v>422</v>
      </c>
      <c r="AS867" s="48" t="s">
        <v>422</v>
      </c>
      <c r="AT867" s="48" t="s">
        <v>422</v>
      </c>
      <c r="AU867" s="48" t="s">
        <v>422</v>
      </c>
      <c r="AV867" s="48" t="s">
        <v>422</v>
      </c>
      <c r="AW867" s="48" t="s">
        <v>422</v>
      </c>
      <c r="AX867" s="48" t="s">
        <v>422</v>
      </c>
      <c r="AY867" s="48" t="s">
        <v>422</v>
      </c>
      <c r="AZ867" s="50" t="s">
        <v>2847</v>
      </c>
    </row>
    <row r="868" ht="15.75" customHeight="1">
      <c r="A868" s="40">
        <v>777.0</v>
      </c>
      <c r="B868" s="28" t="s">
        <v>2848</v>
      </c>
      <c r="C868" s="41"/>
      <c r="D868" s="42">
        <f t="array" ref="D868">index(systems,match($A868,INDEX(systems,0,1),),3)</f>
        <v>-220.24</v>
      </c>
      <c r="E868" s="42">
        <f t="array" ref="E868">index(systems,match($A868,INDEX(systems,0,1),),4)</f>
        <v>19.339</v>
      </c>
      <c r="F868" s="43" t="str">
        <f>IFERROR(__xludf.DUMMYFUNCTION("let(row, match($B868&amp;if($C868&lt;&gt;"""","" [""&amp;$C868&amp;""]"",""""),index(nebulae,,2),0),join("","",iferror(round(index(nebulae,row,5)/2,3),1),iferror(round(index(nebulae,row,6)/2,3),1),0))"),"1,1,0")</f>
        <v>1,1,0</v>
      </c>
      <c r="G868" s="44" t="s">
        <v>2849</v>
      </c>
      <c r="H868" s="45">
        <f t="array" ref="H868">let(systemId,match(A868,index(systems,0,1),),refSystemId,match($H$1,index(systems,0,1),),x,index(systems,systemId,3),y,index(systems,systemId,4),refX,index(systems,refSystemId,3),refY,index(systems,refSystemId,4),round(sqrt((x-refX)^2+(y-refY)^2),3))</f>
        <v>221.087</v>
      </c>
      <c r="I868" s="28" t="s">
        <v>418</v>
      </c>
      <c r="J868" s="48" t="s">
        <v>418</v>
      </c>
      <c r="K868" s="48" t="s">
        <v>418</v>
      </c>
      <c r="L868" s="28" t="s">
        <v>418</v>
      </c>
      <c r="M868" s="41"/>
      <c r="N868" s="28" t="s">
        <v>671</v>
      </c>
      <c r="O868" s="48" t="s">
        <v>671</v>
      </c>
      <c r="P868" s="52" t="s">
        <v>671</v>
      </c>
      <c r="Q868" s="52" t="s">
        <v>671</v>
      </c>
      <c r="R868" s="52" t="s">
        <v>671</v>
      </c>
      <c r="S868" s="52" t="s">
        <v>671</v>
      </c>
      <c r="T868" s="52" t="s">
        <v>671</v>
      </c>
      <c r="U868" s="48" t="s">
        <v>671</v>
      </c>
      <c r="V868" s="48" t="s">
        <v>671</v>
      </c>
      <c r="W868" s="48" t="s">
        <v>671</v>
      </c>
      <c r="X868" s="48" t="s">
        <v>671</v>
      </c>
      <c r="Y868" s="48" t="s">
        <v>480</v>
      </c>
      <c r="Z868" s="48" t="s">
        <v>480</v>
      </c>
      <c r="AA868" s="48" t="s">
        <v>1170</v>
      </c>
      <c r="AB868" s="48" t="s">
        <v>1170</v>
      </c>
      <c r="AC868" s="48" t="s">
        <v>1170</v>
      </c>
      <c r="AD868" s="48" t="s">
        <v>1170</v>
      </c>
      <c r="AE868" s="48" t="s">
        <v>1170</v>
      </c>
      <c r="AF868" s="48" t="s">
        <v>1170</v>
      </c>
      <c r="AG868" s="48" t="s">
        <v>1170</v>
      </c>
      <c r="AH868" s="48" t="s">
        <v>1171</v>
      </c>
      <c r="AI868" s="48" t="s">
        <v>483</v>
      </c>
      <c r="AJ868" s="48" t="s">
        <v>483</v>
      </c>
      <c r="AK868" s="48" t="s">
        <v>483</v>
      </c>
      <c r="AL868" s="48" t="s">
        <v>483</v>
      </c>
      <c r="AM868" s="48" t="s">
        <v>483</v>
      </c>
      <c r="AN868" s="48" t="s">
        <v>483</v>
      </c>
      <c r="AO868" s="48" t="s">
        <v>483</v>
      </c>
      <c r="AP868" s="48" t="s">
        <v>484</v>
      </c>
      <c r="AQ868" s="48" t="s">
        <v>484</v>
      </c>
      <c r="AR868" s="48" t="s">
        <v>484</v>
      </c>
      <c r="AS868" s="48" t="s">
        <v>484</v>
      </c>
      <c r="AT868" s="48" t="s">
        <v>485</v>
      </c>
      <c r="AU868" s="48" t="s">
        <v>485</v>
      </c>
      <c r="AV868" s="52" t="s">
        <v>486</v>
      </c>
      <c r="AW868" s="52" t="s">
        <v>486</v>
      </c>
      <c r="AX868" s="48" t="s">
        <v>605</v>
      </c>
      <c r="AY868" s="48" t="s">
        <v>605</v>
      </c>
      <c r="AZ868" s="28" t="s">
        <v>605</v>
      </c>
    </row>
    <row r="869" ht="15.75" customHeight="1">
      <c r="A869" s="40">
        <v>778.0</v>
      </c>
      <c r="B869" s="28" t="s">
        <v>2850</v>
      </c>
      <c r="C869" s="41"/>
      <c r="D869" s="42">
        <f t="array" ref="D869">index(systems,match($A869,INDEX(systems,0,1),),3)</f>
        <v>-357.161</v>
      </c>
      <c r="E869" s="42">
        <f t="array" ref="E869">index(systems,match($A869,INDEX(systems,0,1),),4)</f>
        <v>-122.853</v>
      </c>
      <c r="F869" s="43" t="str">
        <f>IFERROR(__xludf.DUMMYFUNCTION("let(row, match($B869&amp;if($C869&lt;&gt;"""","" [""&amp;$C869&amp;""]"",""""),index(nebulae,,2),0),join("","",iferror(round(index(nebulae,row,5)/2,3),1),iferror(round(index(nebulae,row,6)/2,3),1),0))"),"1,1,0")</f>
        <v>1,1,0</v>
      </c>
      <c r="G869" s="44" t="s">
        <v>2851</v>
      </c>
      <c r="H869" s="45">
        <f t="array" ref="H869">let(systemId,match(A869,index(systems,0,1),),refSystemId,match($H$1,index(systems,0,1),),x,index(systems,systemId,3),y,index(systems,systemId,4),refX,index(systems,refSystemId,3),refY,index(systems,refSystemId,4),round(sqrt((x-refX)^2+(y-refY)^2),3))</f>
        <v>377.699</v>
      </c>
      <c r="I869" s="46" t="s">
        <v>408</v>
      </c>
      <c r="J869" s="46" t="s">
        <v>408</v>
      </c>
      <c r="K869" s="46" t="s">
        <v>408</v>
      </c>
      <c r="L869" s="46" t="s">
        <v>408</v>
      </c>
      <c r="M869" s="46" t="s">
        <v>408</v>
      </c>
      <c r="N869" s="28" t="s">
        <v>408</v>
      </c>
      <c r="O869" s="41"/>
      <c r="P869" s="48" t="s">
        <v>2852</v>
      </c>
      <c r="Q869" s="48" t="s">
        <v>2852</v>
      </c>
      <c r="R869" s="48" t="s">
        <v>2852</v>
      </c>
      <c r="S869" s="48" t="s">
        <v>2852</v>
      </c>
      <c r="T869" s="48" t="s">
        <v>2852</v>
      </c>
      <c r="U869" s="48" t="s">
        <v>2852</v>
      </c>
      <c r="V869" s="48" t="s">
        <v>2852</v>
      </c>
      <c r="W869" s="48" t="s">
        <v>2852</v>
      </c>
      <c r="X869" s="48" t="s">
        <v>422</v>
      </c>
      <c r="Y869" s="48" t="s">
        <v>422</v>
      </c>
      <c r="Z869" s="48" t="s">
        <v>422</v>
      </c>
      <c r="AA869" s="48" t="s">
        <v>422</v>
      </c>
      <c r="AB869" s="48" t="s">
        <v>422</v>
      </c>
      <c r="AC869" s="48" t="s">
        <v>422</v>
      </c>
      <c r="AD869" s="48" t="s">
        <v>422</v>
      </c>
      <c r="AE869" s="48" t="s">
        <v>422</v>
      </c>
      <c r="AF869" s="48" t="s">
        <v>422</v>
      </c>
      <c r="AG869" s="48" t="s">
        <v>422</v>
      </c>
      <c r="AH869" s="48" t="s">
        <v>422</v>
      </c>
      <c r="AI869" s="48" t="s">
        <v>422</v>
      </c>
      <c r="AJ869" s="48" t="s">
        <v>422</v>
      </c>
      <c r="AK869" s="48" t="s">
        <v>422</v>
      </c>
      <c r="AL869" s="48" t="s">
        <v>422</v>
      </c>
      <c r="AM869" s="48" t="s">
        <v>422</v>
      </c>
      <c r="AN869" s="48" t="s">
        <v>422</v>
      </c>
      <c r="AO869" s="48" t="s">
        <v>422</v>
      </c>
      <c r="AP869" s="48" t="s">
        <v>422</v>
      </c>
      <c r="AQ869" s="48" t="s">
        <v>422</v>
      </c>
      <c r="AR869" s="48" t="s">
        <v>422</v>
      </c>
      <c r="AS869" s="48" t="s">
        <v>422</v>
      </c>
      <c r="AT869" s="48" t="s">
        <v>422</v>
      </c>
      <c r="AU869" s="48" t="s">
        <v>422</v>
      </c>
      <c r="AV869" s="48" t="s">
        <v>422</v>
      </c>
      <c r="AW869" s="48" t="s">
        <v>422</v>
      </c>
      <c r="AX869" s="48" t="s">
        <v>422</v>
      </c>
      <c r="AY869" s="48" t="s">
        <v>422</v>
      </c>
      <c r="AZ869" s="28" t="s">
        <v>422</v>
      </c>
    </row>
    <row r="870" ht="15.75" customHeight="1">
      <c r="A870" s="40">
        <v>779.0</v>
      </c>
      <c r="B870" s="28" t="s">
        <v>2853</v>
      </c>
      <c r="C870" s="41"/>
      <c r="D870" s="42">
        <f t="array" ref="D870">index(systems,match($A870,INDEX(systems,0,1),),3)</f>
        <v>734.348</v>
      </c>
      <c r="E870" s="42">
        <f t="array" ref="E870">index(systems,match($A870,INDEX(systems,0,1),),4)</f>
        <v>140.461</v>
      </c>
      <c r="F870" s="43" t="str">
        <f>IFERROR(__xludf.DUMMYFUNCTION("let(row, match($B870&amp;if($C870&lt;&gt;"""","" [""&amp;$C870&amp;""]"",""""),index(nebulae,,2),0),join("","",iferror(round(index(nebulae,row,5)/2,3),1),iferror(round(index(nebulae,row,6)/2,3),1),0))"),"1,1,0")</f>
        <v>1,1,0</v>
      </c>
      <c r="G870" s="44" t="s">
        <v>2854</v>
      </c>
      <c r="H870" s="45">
        <f t="array" ref="H870">let(systemId,match(A870,index(systems,0,1),),refSystemId,match($H$1,index(systems,0,1),),x,index(systems,systemId,3),y,index(systems,systemId,4),refX,index(systems,refSystemId,3),refY,index(systems,refSystemId,4),round(sqrt((x-refX)^2+(y-refY)^2),3))</f>
        <v>747.661</v>
      </c>
      <c r="I870" s="53"/>
      <c r="J870" s="53"/>
      <c r="K870" s="53"/>
      <c r="L870" s="53"/>
      <c r="M870" s="41"/>
      <c r="N870" s="41"/>
      <c r="O870" s="41"/>
      <c r="P870" s="48" t="s">
        <v>840</v>
      </c>
      <c r="Q870" s="48" t="s">
        <v>840</v>
      </c>
      <c r="R870" s="48" t="s">
        <v>840</v>
      </c>
      <c r="S870" s="48" t="s">
        <v>840</v>
      </c>
      <c r="T870" s="48" t="s">
        <v>840</v>
      </c>
      <c r="U870" s="48" t="s">
        <v>422</v>
      </c>
      <c r="V870" s="48" t="s">
        <v>422</v>
      </c>
      <c r="W870" s="48" t="s">
        <v>422</v>
      </c>
      <c r="X870" s="48" t="s">
        <v>422</v>
      </c>
      <c r="Y870" s="48" t="s">
        <v>422</v>
      </c>
      <c r="Z870" s="48" t="s">
        <v>422</v>
      </c>
      <c r="AA870" s="48" t="s">
        <v>422</v>
      </c>
      <c r="AB870" s="48" t="s">
        <v>422</v>
      </c>
      <c r="AC870" s="48" t="s">
        <v>422</v>
      </c>
      <c r="AD870" s="48" t="s">
        <v>422</v>
      </c>
      <c r="AE870" s="48" t="s">
        <v>422</v>
      </c>
      <c r="AF870" s="48" t="s">
        <v>422</v>
      </c>
      <c r="AG870" s="48" t="s">
        <v>422</v>
      </c>
      <c r="AH870" s="48" t="s">
        <v>422</v>
      </c>
      <c r="AI870" s="48" t="s">
        <v>422</v>
      </c>
      <c r="AJ870" s="48" t="s">
        <v>422</v>
      </c>
      <c r="AK870" s="48" t="s">
        <v>422</v>
      </c>
      <c r="AL870" s="48" t="s">
        <v>422</v>
      </c>
      <c r="AM870" s="48" t="s">
        <v>422</v>
      </c>
      <c r="AN870" s="48" t="s">
        <v>422</v>
      </c>
      <c r="AO870" s="48" t="s">
        <v>422</v>
      </c>
      <c r="AP870" s="48" t="s">
        <v>422</v>
      </c>
      <c r="AQ870" s="48" t="s">
        <v>422</v>
      </c>
      <c r="AR870" s="48" t="s">
        <v>422</v>
      </c>
      <c r="AS870" s="48" t="s">
        <v>422</v>
      </c>
      <c r="AT870" s="48" t="s">
        <v>422</v>
      </c>
      <c r="AU870" s="48" t="s">
        <v>422</v>
      </c>
      <c r="AV870" s="48" t="s">
        <v>422</v>
      </c>
      <c r="AW870" s="48" t="s">
        <v>422</v>
      </c>
      <c r="AX870" s="48" t="s">
        <v>422</v>
      </c>
      <c r="AY870" s="48" t="s">
        <v>422</v>
      </c>
      <c r="AZ870" s="50" t="s">
        <v>841</v>
      </c>
    </row>
    <row r="871" ht="15.75" customHeight="1">
      <c r="A871" s="40">
        <v>780.0</v>
      </c>
      <c r="B871" s="28" t="s">
        <v>2855</v>
      </c>
      <c r="C871" s="41"/>
      <c r="D871" s="42">
        <f t="array" ref="D871">index(systems,match($A871,INDEX(systems,0,1),),3)</f>
        <v>266.495</v>
      </c>
      <c r="E871" s="42">
        <f t="array" ref="E871">index(systems,match($A871,INDEX(systems,0,1),),4)</f>
        <v>-145.054</v>
      </c>
      <c r="F871" s="43" t="str">
        <f>IFERROR(__xludf.DUMMYFUNCTION("let(row, match($B871&amp;if($C871&lt;&gt;"""","" [""&amp;$C871&amp;""]"",""""),index(nebulae,,2),0),join("","",iferror(round(index(nebulae,row,5)/2,3),1),iferror(round(index(nebulae,row,6)/2,3),1),0))"),"1,1,0")</f>
        <v>1,1,0</v>
      </c>
      <c r="G871" s="44" t="s">
        <v>2856</v>
      </c>
      <c r="H871" s="45">
        <f t="array" ref="H871">let(systemId,match(A871,index(systems,0,1),),refSystemId,match($H$1,index(systems,0,1),),x,index(systems,systemId,3),y,index(systems,systemId,4),refX,index(systems,refSystemId,3),refY,index(systems,refSystemId,4),round(sqrt((x-refX)^2+(y-refY)^2),3))</f>
        <v>303.414</v>
      </c>
      <c r="I871" s="41"/>
      <c r="J871" s="28" t="s">
        <v>500</v>
      </c>
      <c r="K871" s="48" t="s">
        <v>500</v>
      </c>
      <c r="L871" s="48" t="s">
        <v>500</v>
      </c>
      <c r="M871" s="48" t="s">
        <v>500</v>
      </c>
      <c r="N871" s="28" t="s">
        <v>1168</v>
      </c>
      <c r="O871" s="48" t="s">
        <v>1168</v>
      </c>
      <c r="P871" s="48" t="s">
        <v>1168</v>
      </c>
      <c r="Q871" s="48" t="s">
        <v>1168</v>
      </c>
      <c r="R871" s="48" t="s">
        <v>1168</v>
      </c>
      <c r="S871" s="48" t="s">
        <v>1168</v>
      </c>
      <c r="T871" s="48" t="s">
        <v>1168</v>
      </c>
      <c r="U871" s="48" t="s">
        <v>1168</v>
      </c>
      <c r="V871" s="48" t="s">
        <v>1168</v>
      </c>
      <c r="W871" s="48" t="s">
        <v>1168</v>
      </c>
      <c r="X871" s="48" t="s">
        <v>1168</v>
      </c>
      <c r="Y871" s="48" t="s">
        <v>1195</v>
      </c>
      <c r="Z871" s="48" t="s">
        <v>1195</v>
      </c>
      <c r="AA871" s="48" t="s">
        <v>1196</v>
      </c>
      <c r="AB871" s="48" t="s">
        <v>1196</v>
      </c>
      <c r="AC871" s="48" t="s">
        <v>1196</v>
      </c>
      <c r="AD871" s="48" t="s">
        <v>1196</v>
      </c>
      <c r="AE871" s="48" t="s">
        <v>1196</v>
      </c>
      <c r="AF871" s="48" t="s">
        <v>1196</v>
      </c>
      <c r="AG871" s="48" t="s">
        <v>1196</v>
      </c>
      <c r="AH871" s="48" t="s">
        <v>1196</v>
      </c>
      <c r="AI871" s="48" t="s">
        <v>1196</v>
      </c>
      <c r="AJ871" s="48" t="s">
        <v>1196</v>
      </c>
      <c r="AK871" s="48" t="s">
        <v>1196</v>
      </c>
      <c r="AL871" s="48" t="s">
        <v>1196</v>
      </c>
      <c r="AM871" s="48" t="s">
        <v>1196</v>
      </c>
      <c r="AN871" s="48" t="s">
        <v>1196</v>
      </c>
      <c r="AO871" s="48" t="s">
        <v>1195</v>
      </c>
      <c r="AP871" s="48" t="s">
        <v>1195</v>
      </c>
      <c r="AQ871" s="48" t="s">
        <v>1195</v>
      </c>
      <c r="AR871" s="48" t="s">
        <v>1195</v>
      </c>
      <c r="AS871" s="48" t="s">
        <v>1195</v>
      </c>
      <c r="AT871" s="48" t="s">
        <v>1195</v>
      </c>
      <c r="AU871" s="48" t="s">
        <v>1195</v>
      </c>
      <c r="AV871" s="48" t="s">
        <v>1195</v>
      </c>
      <c r="AW871" s="48" t="s">
        <v>1195</v>
      </c>
      <c r="AX871" s="48" t="s">
        <v>1195</v>
      </c>
      <c r="AY871" s="48" t="s">
        <v>1195</v>
      </c>
      <c r="AZ871" s="28" t="s">
        <v>1195</v>
      </c>
    </row>
    <row r="872" ht="15.75" customHeight="1">
      <c r="A872" s="40">
        <v>781.0</v>
      </c>
      <c r="B872" s="28" t="s">
        <v>2857</v>
      </c>
      <c r="C872" s="41"/>
      <c r="D872" s="42">
        <f t="array" ref="D872">index(systems,match($A872,INDEX(systems,0,1),),3)</f>
        <v>-68.861</v>
      </c>
      <c r="E872" s="42">
        <f t="array" ref="E872">index(systems,match($A872,INDEX(systems,0,1),),4)</f>
        <v>-274.002</v>
      </c>
      <c r="F872" s="43" t="str">
        <f>IFERROR(__xludf.DUMMYFUNCTION("let(row, match($B872&amp;if($C872&lt;&gt;"""","" [""&amp;$C872&amp;""]"",""""),index(nebulae,,2),0),join("","",iferror(round(index(nebulae,row,5)/2,3),1),iferror(round(index(nebulae,row,6)/2,3),1),0))"),"1,1,0")</f>
        <v>1,1,0</v>
      </c>
      <c r="G872" s="44" t="s">
        <v>2858</v>
      </c>
      <c r="H872" s="45">
        <f t="array" ref="H872">let(systemId,match(A872,index(systems,0,1),),refSystemId,match($H$1,index(systems,0,1),),x,index(systems,systemId,3),y,index(systems,systemId,4),refX,index(systems,refSystemId,3),refY,index(systems,refSystemId,4),round(sqrt((x-refX)^2+(y-refY)^2),3))</f>
        <v>282.522</v>
      </c>
      <c r="I872" s="46" t="s">
        <v>408</v>
      </c>
      <c r="J872" s="53"/>
      <c r="K872" s="53"/>
      <c r="L872" s="53"/>
      <c r="M872" s="46" t="s">
        <v>560</v>
      </c>
      <c r="N872" s="28" t="s">
        <v>2350</v>
      </c>
      <c r="O872" s="48" t="s">
        <v>2350</v>
      </c>
      <c r="P872" s="48" t="s">
        <v>2350</v>
      </c>
      <c r="Q872" s="48" t="s">
        <v>2350</v>
      </c>
      <c r="R872" s="48" t="s">
        <v>2350</v>
      </c>
      <c r="S872" s="48" t="s">
        <v>2350</v>
      </c>
      <c r="T872" s="48" t="s">
        <v>2350</v>
      </c>
      <c r="U872" s="48" t="s">
        <v>1110</v>
      </c>
      <c r="V872" s="48" t="s">
        <v>1110</v>
      </c>
      <c r="W872" s="48" t="s">
        <v>1110</v>
      </c>
      <c r="X872" s="48" t="s">
        <v>1110</v>
      </c>
      <c r="Y872" s="48" t="s">
        <v>2859</v>
      </c>
      <c r="Z872" s="48" t="s">
        <v>2859</v>
      </c>
      <c r="AA872" s="48" t="s">
        <v>2859</v>
      </c>
      <c r="AB872" s="48" t="s">
        <v>2859</v>
      </c>
      <c r="AC872" s="48" t="s">
        <v>2859</v>
      </c>
      <c r="AD872" s="48" t="s">
        <v>2859</v>
      </c>
      <c r="AE872" s="48" t="s">
        <v>2859</v>
      </c>
      <c r="AF872" s="48" t="s">
        <v>2859</v>
      </c>
      <c r="AG872" s="48" t="s">
        <v>2859</v>
      </c>
      <c r="AH872" s="48" t="s">
        <v>2859</v>
      </c>
      <c r="AI872" s="48" t="s">
        <v>2859</v>
      </c>
      <c r="AJ872" s="48" t="s">
        <v>2859</v>
      </c>
      <c r="AK872" s="48" t="s">
        <v>2859</v>
      </c>
      <c r="AL872" s="48" t="s">
        <v>2859</v>
      </c>
      <c r="AM872" s="48" t="s">
        <v>2859</v>
      </c>
      <c r="AN872" s="48" t="s">
        <v>2859</v>
      </c>
      <c r="AO872" s="48" t="s">
        <v>2859</v>
      </c>
      <c r="AP872" s="48" t="s">
        <v>2859</v>
      </c>
      <c r="AQ872" s="48" t="s">
        <v>2859</v>
      </c>
      <c r="AR872" s="48" t="s">
        <v>2859</v>
      </c>
      <c r="AS872" s="48" t="s">
        <v>2860</v>
      </c>
      <c r="AT872" s="48" t="s">
        <v>2860</v>
      </c>
      <c r="AU872" s="48" t="s">
        <v>2860</v>
      </c>
      <c r="AV872" s="48" t="s">
        <v>969</v>
      </c>
      <c r="AW872" s="48" t="s">
        <v>969</v>
      </c>
      <c r="AX872" s="48" t="s">
        <v>1049</v>
      </c>
      <c r="AY872" s="48" t="s">
        <v>969</v>
      </c>
      <c r="AZ872" s="28" t="s">
        <v>969</v>
      </c>
    </row>
    <row r="873" ht="15.75" customHeight="1">
      <c r="A873" s="40">
        <v>782.0</v>
      </c>
      <c r="B873" s="28" t="s">
        <v>2861</v>
      </c>
      <c r="C873" s="41"/>
      <c r="D873" s="42">
        <f t="array" ref="D873">index(systems,match($A873,INDEX(systems,0,1),),3)</f>
        <v>279.153</v>
      </c>
      <c r="E873" s="42">
        <f t="array" ref="E873">index(systems,match($A873,INDEX(systems,0,1),),4)</f>
        <v>-251.206</v>
      </c>
      <c r="F873" s="43" t="str">
        <f>IFERROR(__xludf.DUMMYFUNCTION("let(row, match($B873&amp;if($C873&lt;&gt;"""","" [""&amp;$C873&amp;""]"",""""),index(nebulae,,2),0),join("","",iferror(round(index(nebulae,row,5)/2,3),1),iferror(round(index(nebulae,row,6)/2,3),1),0))"),"1,1,0")</f>
        <v>1,1,0</v>
      </c>
      <c r="G873" s="44" t="s">
        <v>2862</v>
      </c>
      <c r="H873" s="45">
        <f t="array" ref="H873">let(systemId,match(A873,index(systems,0,1),),refSystemId,match($H$1,index(systems,0,1),),x,index(systems,systemId,3),y,index(systems,systemId,4),refX,index(systems,refSystemId,3),refY,index(systems,refSystemId,4),round(sqrt((x-refX)^2+(y-refY)^2),3))</f>
        <v>375.541</v>
      </c>
      <c r="I873" s="46" t="s">
        <v>408</v>
      </c>
      <c r="J873" s="46" t="s">
        <v>408</v>
      </c>
      <c r="K873" s="47" t="s">
        <v>408</v>
      </c>
      <c r="L873" s="47" t="s">
        <v>408</v>
      </c>
      <c r="M873" s="47" t="s">
        <v>408</v>
      </c>
      <c r="N873" s="28" t="s">
        <v>408</v>
      </c>
      <c r="O873" s="41"/>
      <c r="P873" s="48" t="s">
        <v>1013</v>
      </c>
      <c r="Q873" s="48" t="s">
        <v>1013</v>
      </c>
      <c r="R873" s="48" t="s">
        <v>1013</v>
      </c>
      <c r="S873" s="48" t="s">
        <v>1013</v>
      </c>
      <c r="T873" s="48" t="s">
        <v>1013</v>
      </c>
      <c r="U873" s="48" t="s">
        <v>1013</v>
      </c>
      <c r="V873" s="48" t="s">
        <v>1013</v>
      </c>
      <c r="W873" s="48" t="s">
        <v>1013</v>
      </c>
      <c r="X873" s="48" t="s">
        <v>1013</v>
      </c>
      <c r="Y873" s="48" t="s">
        <v>422</v>
      </c>
      <c r="Z873" s="48" t="s">
        <v>422</v>
      </c>
      <c r="AA873" s="48" t="s">
        <v>422</v>
      </c>
      <c r="AB873" s="48" t="s">
        <v>422</v>
      </c>
      <c r="AC873" s="48" t="s">
        <v>422</v>
      </c>
      <c r="AD873" s="48" t="s">
        <v>422</v>
      </c>
      <c r="AE873" s="48" t="s">
        <v>422</v>
      </c>
      <c r="AF873" s="48" t="s">
        <v>422</v>
      </c>
      <c r="AG873" s="48" t="s">
        <v>422</v>
      </c>
      <c r="AH873" s="48" t="s">
        <v>422</v>
      </c>
      <c r="AI873" s="48" t="s">
        <v>422</v>
      </c>
      <c r="AJ873" s="48" t="s">
        <v>422</v>
      </c>
      <c r="AK873" s="48" t="s">
        <v>422</v>
      </c>
      <c r="AL873" s="48" t="s">
        <v>422</v>
      </c>
      <c r="AM873" s="48" t="s">
        <v>422</v>
      </c>
      <c r="AN873" s="48" t="s">
        <v>422</v>
      </c>
      <c r="AO873" s="48" t="s">
        <v>422</v>
      </c>
      <c r="AP873" s="48" t="s">
        <v>422</v>
      </c>
      <c r="AQ873" s="48" t="s">
        <v>422</v>
      </c>
      <c r="AR873" s="48" t="s">
        <v>422</v>
      </c>
      <c r="AS873" s="48" t="s">
        <v>422</v>
      </c>
      <c r="AT873" s="48" t="s">
        <v>422</v>
      </c>
      <c r="AU873" s="48" t="s">
        <v>422</v>
      </c>
      <c r="AV873" s="48" t="s">
        <v>422</v>
      </c>
      <c r="AW873" s="48" t="s">
        <v>422</v>
      </c>
      <c r="AX873" s="48" t="s">
        <v>422</v>
      </c>
      <c r="AY873" s="48" t="s">
        <v>422</v>
      </c>
      <c r="AZ873" s="28" t="s">
        <v>422</v>
      </c>
    </row>
    <row r="874" ht="15.75" customHeight="1">
      <c r="A874" s="40">
        <v>783.0</v>
      </c>
      <c r="B874" s="28" t="s">
        <v>2863</v>
      </c>
      <c r="C874" s="41"/>
      <c r="D874" s="42">
        <f t="array" ref="D874">index(systems,match($A874,INDEX(systems,0,1),),3)</f>
        <v>-418.221</v>
      </c>
      <c r="E874" s="42">
        <f t="array" ref="E874">index(systems,match($A874,INDEX(systems,0,1),),4)</f>
        <v>302.556</v>
      </c>
      <c r="F874" s="43" t="str">
        <f>IFERROR(__xludf.DUMMYFUNCTION("let(row, match($B874&amp;if($C874&lt;&gt;"""","" [""&amp;$C874&amp;""]"",""""),index(nebulae,,2),0),join("","",iferror(round(index(nebulae,row,5)/2,3),1),iferror(round(index(nebulae,row,6)/2,3),1),0))"),"1,1,0")</f>
        <v>1,1,0</v>
      </c>
      <c r="G874" s="44" t="s">
        <v>2864</v>
      </c>
      <c r="H874" s="45">
        <f t="array" ref="H874">let(systemId,match(A874,index(systems,0,1),),refSystemId,match($H$1,index(systems,0,1),),x,index(systems,systemId,3),y,index(systems,systemId,4),refX,index(systems,refSystemId,3),refY,index(systems,refSystemId,4),round(sqrt((x-refX)^2+(y-refY)^2),3))</f>
        <v>516.187</v>
      </c>
      <c r="I874" s="46" t="s">
        <v>408</v>
      </c>
      <c r="J874" s="46" t="s">
        <v>408</v>
      </c>
      <c r="K874" s="46" t="s">
        <v>408</v>
      </c>
      <c r="L874" s="46" t="s">
        <v>408</v>
      </c>
      <c r="M874" s="46" t="s">
        <v>408</v>
      </c>
      <c r="N874" s="28" t="s">
        <v>408</v>
      </c>
      <c r="O874" s="41"/>
      <c r="P874" s="48" t="s">
        <v>477</v>
      </c>
      <c r="Q874" s="48" t="s">
        <v>477</v>
      </c>
      <c r="R874" s="48" t="s">
        <v>477</v>
      </c>
      <c r="S874" s="48" t="s">
        <v>2684</v>
      </c>
      <c r="T874" s="48" t="s">
        <v>2684</v>
      </c>
      <c r="U874" s="48" t="s">
        <v>435</v>
      </c>
      <c r="V874" s="48" t="s">
        <v>435</v>
      </c>
      <c r="W874" s="48" t="s">
        <v>435</v>
      </c>
      <c r="X874" s="48" t="s">
        <v>422</v>
      </c>
      <c r="Y874" s="48" t="s">
        <v>422</v>
      </c>
      <c r="Z874" s="48" t="s">
        <v>422</v>
      </c>
      <c r="AA874" s="48" t="s">
        <v>422</v>
      </c>
      <c r="AB874" s="48" t="s">
        <v>422</v>
      </c>
      <c r="AC874" s="48" t="s">
        <v>422</v>
      </c>
      <c r="AD874" s="48" t="s">
        <v>422</v>
      </c>
      <c r="AE874" s="48" t="s">
        <v>422</v>
      </c>
      <c r="AF874" s="48" t="s">
        <v>422</v>
      </c>
      <c r="AG874" s="48" t="s">
        <v>422</v>
      </c>
      <c r="AH874" s="48" t="s">
        <v>422</v>
      </c>
      <c r="AI874" s="48" t="s">
        <v>422</v>
      </c>
      <c r="AJ874" s="48" t="s">
        <v>422</v>
      </c>
      <c r="AK874" s="48" t="s">
        <v>422</v>
      </c>
      <c r="AL874" s="48" t="s">
        <v>422</v>
      </c>
      <c r="AM874" s="48" t="s">
        <v>422</v>
      </c>
      <c r="AN874" s="48" t="s">
        <v>422</v>
      </c>
      <c r="AO874" s="48" t="s">
        <v>422</v>
      </c>
      <c r="AP874" s="48" t="s">
        <v>422</v>
      </c>
      <c r="AQ874" s="48" t="s">
        <v>422</v>
      </c>
      <c r="AR874" s="48" t="s">
        <v>422</v>
      </c>
      <c r="AS874" s="48" t="s">
        <v>422</v>
      </c>
      <c r="AT874" s="48" t="s">
        <v>422</v>
      </c>
      <c r="AU874" s="48" t="s">
        <v>422</v>
      </c>
      <c r="AV874" s="48" t="s">
        <v>422</v>
      </c>
      <c r="AW874" s="48" t="s">
        <v>422</v>
      </c>
      <c r="AX874" s="48" t="s">
        <v>422</v>
      </c>
      <c r="AY874" s="48" t="s">
        <v>422</v>
      </c>
      <c r="AZ874" s="28" t="s">
        <v>422</v>
      </c>
    </row>
    <row r="875" ht="15.75" customHeight="1">
      <c r="A875" s="40">
        <v>784.0</v>
      </c>
      <c r="B875" s="28" t="s">
        <v>2865</v>
      </c>
      <c r="C875" s="41"/>
      <c r="D875" s="42">
        <f t="array" ref="D875">index(systems,match($A875,INDEX(systems,0,1),),3)</f>
        <v>126.654</v>
      </c>
      <c r="E875" s="42">
        <f t="array" ref="E875">index(systems,match($A875,INDEX(systems,0,1),),4)</f>
        <v>-8.057</v>
      </c>
      <c r="F875" s="43" t="str">
        <f>IFERROR(__xludf.DUMMYFUNCTION("let(row, match($B875&amp;if($C875&lt;&gt;"""","" [""&amp;$C875&amp;""]"",""""),index(nebulae,,2),0),join("","",iferror(round(index(nebulae,row,5)/2,3),1),iferror(round(index(nebulae,row,6)/2,3),1),0))"),"1,1,0")</f>
        <v>1,1,0</v>
      </c>
      <c r="G875" s="44" t="s">
        <v>2866</v>
      </c>
      <c r="H875" s="45">
        <f t="array" ref="H875">let(systemId,match(A875,index(systems,0,1),),refSystemId,match($H$1,index(systems,0,1),),x,index(systems,systemId,3),y,index(systems,systemId,4),refX,index(systems,refSystemId,3),refY,index(systems,refSystemId,4),round(sqrt((x-refX)^2+(y-refY)^2),3))</f>
        <v>126.91</v>
      </c>
      <c r="I875" s="53"/>
      <c r="J875" s="53"/>
      <c r="K875" s="46" t="s">
        <v>418</v>
      </c>
      <c r="L875" s="53"/>
      <c r="M875" s="46" t="s">
        <v>500</v>
      </c>
      <c r="N875" s="28" t="s">
        <v>2087</v>
      </c>
      <c r="O875" s="48" t="s">
        <v>2087</v>
      </c>
      <c r="P875" s="48" t="s">
        <v>582</v>
      </c>
      <c r="Q875" s="48" t="s">
        <v>582</v>
      </c>
      <c r="R875" s="48" t="s">
        <v>535</v>
      </c>
      <c r="S875" s="48" t="s">
        <v>582</v>
      </c>
      <c r="T875" s="48" t="s">
        <v>582</v>
      </c>
      <c r="U875" s="48" t="s">
        <v>582</v>
      </c>
      <c r="V875" s="48" t="s">
        <v>582</v>
      </c>
      <c r="W875" s="48" t="s">
        <v>582</v>
      </c>
      <c r="X875" s="48" t="s">
        <v>582</v>
      </c>
      <c r="Y875" s="48" t="s">
        <v>1064</v>
      </c>
      <c r="Z875" s="48" t="s">
        <v>1064</v>
      </c>
      <c r="AA875" s="48" t="s">
        <v>1065</v>
      </c>
      <c r="AB875" s="48" t="s">
        <v>1065</v>
      </c>
      <c r="AC875" s="48" t="s">
        <v>1065</v>
      </c>
      <c r="AD875" s="48" t="s">
        <v>1065</v>
      </c>
      <c r="AE875" s="48" t="s">
        <v>1065</v>
      </c>
      <c r="AF875" s="48" t="s">
        <v>1065</v>
      </c>
      <c r="AG875" s="48" t="s">
        <v>1065</v>
      </c>
      <c r="AH875" s="48" t="s">
        <v>1065</v>
      </c>
      <c r="AI875" s="48" t="s">
        <v>1065</v>
      </c>
      <c r="AJ875" s="48" t="s">
        <v>1065</v>
      </c>
      <c r="AK875" s="48" t="s">
        <v>1065</v>
      </c>
      <c r="AL875" s="48" t="s">
        <v>1065</v>
      </c>
      <c r="AM875" s="48" t="s">
        <v>1065</v>
      </c>
      <c r="AN875" s="48" t="s">
        <v>1065</v>
      </c>
      <c r="AO875" s="48" t="s">
        <v>1064</v>
      </c>
      <c r="AP875" s="48" t="s">
        <v>1064</v>
      </c>
      <c r="AQ875" s="48" t="s">
        <v>1064</v>
      </c>
      <c r="AR875" s="48" t="s">
        <v>1064</v>
      </c>
      <c r="AS875" s="48" t="s">
        <v>1064</v>
      </c>
      <c r="AT875" s="48" t="s">
        <v>1064</v>
      </c>
      <c r="AU875" s="48" t="s">
        <v>1064</v>
      </c>
      <c r="AV875" s="48" t="s">
        <v>1064</v>
      </c>
      <c r="AW875" s="48" t="s">
        <v>1064</v>
      </c>
      <c r="AX875" s="48" t="s">
        <v>1064</v>
      </c>
      <c r="AY875" s="52" t="s">
        <v>1064</v>
      </c>
      <c r="AZ875" s="28" t="s">
        <v>1064</v>
      </c>
    </row>
    <row r="876" ht="15.75" customHeight="1">
      <c r="A876" s="40">
        <v>785.0</v>
      </c>
      <c r="B876" s="28" t="s">
        <v>2867</v>
      </c>
      <c r="C876" s="28" t="s">
        <v>560</v>
      </c>
      <c r="D876" s="42">
        <f t="array" ref="D876">index(systems,match($A876,INDEX(systems,0,1),),3)</f>
        <v>-65.529</v>
      </c>
      <c r="E876" s="42">
        <f t="array" ref="E876">index(systems,match($A876,INDEX(systems,0,1),),4)</f>
        <v>-70.625</v>
      </c>
      <c r="F876" s="43" t="str">
        <f>IFERROR(__xludf.DUMMYFUNCTION("let(row, match($B876&amp;if($C876&lt;&gt;"""","" [""&amp;$C876&amp;""]"",""""),index(nebulae,,2),0),join("","",iferror(round(index(nebulae,row,5)/2,3),1),iferror(round(index(nebulae,row,6)/2,3),1),0))"),"1,1,0")</f>
        <v>1,1,0</v>
      </c>
      <c r="G876" s="44" t="s">
        <v>2868</v>
      </c>
      <c r="H876" s="45">
        <f t="array" ref="H876">let(systemId,match(A876,index(systems,0,1),),refSystemId,match($H$1,index(systems,0,1),),x,index(systems,systemId,3),y,index(systems,systemId,4),refX,index(systems,refSystemId,3),refY,index(systems,refSystemId,4),round(sqrt((x-refX)^2+(y-refY)^2),3))</f>
        <v>96.343</v>
      </c>
      <c r="I876" s="28" t="s">
        <v>408</v>
      </c>
      <c r="J876" s="48" t="s">
        <v>408</v>
      </c>
      <c r="K876" s="60" t="s">
        <v>408</v>
      </c>
      <c r="L876" s="41"/>
      <c r="M876" s="28" t="s">
        <v>560</v>
      </c>
      <c r="N876" s="28" t="s">
        <v>427</v>
      </c>
      <c r="O876" s="48" t="s">
        <v>427</v>
      </c>
      <c r="P876" s="48" t="s">
        <v>427</v>
      </c>
      <c r="Q876" s="48" t="s">
        <v>427</v>
      </c>
      <c r="R876" s="48" t="s">
        <v>427</v>
      </c>
      <c r="S876" s="48" t="s">
        <v>427</v>
      </c>
      <c r="T876" s="48" t="s">
        <v>427</v>
      </c>
      <c r="U876" s="48" t="s">
        <v>427</v>
      </c>
      <c r="V876" s="48" t="s">
        <v>427</v>
      </c>
      <c r="W876" s="48" t="s">
        <v>427</v>
      </c>
      <c r="X876" s="48" t="s">
        <v>427</v>
      </c>
      <c r="Y876" s="48" t="s">
        <v>422</v>
      </c>
      <c r="Z876" s="48" t="s">
        <v>422</v>
      </c>
      <c r="AA876" s="48" t="s">
        <v>422</v>
      </c>
      <c r="AB876" s="48" t="s">
        <v>422</v>
      </c>
      <c r="AC876" s="48" t="s">
        <v>422</v>
      </c>
      <c r="AD876" s="48" t="s">
        <v>422</v>
      </c>
      <c r="AE876" s="48" t="s">
        <v>422</v>
      </c>
      <c r="AF876" s="48" t="s">
        <v>422</v>
      </c>
      <c r="AG876" s="48" t="s">
        <v>422</v>
      </c>
      <c r="AH876" s="48" t="s">
        <v>422</v>
      </c>
      <c r="AI876" s="48" t="s">
        <v>422</v>
      </c>
      <c r="AJ876" s="48" t="s">
        <v>422</v>
      </c>
      <c r="AK876" s="48" t="s">
        <v>422</v>
      </c>
      <c r="AL876" s="48" t="s">
        <v>422</v>
      </c>
      <c r="AM876" s="48" t="s">
        <v>422</v>
      </c>
      <c r="AN876" s="48" t="s">
        <v>422</v>
      </c>
      <c r="AO876" s="48" t="s">
        <v>422</v>
      </c>
      <c r="AP876" s="48" t="s">
        <v>422</v>
      </c>
      <c r="AQ876" s="48" t="s">
        <v>422</v>
      </c>
      <c r="AR876" s="48" t="s">
        <v>422</v>
      </c>
      <c r="AS876" s="48" t="s">
        <v>422</v>
      </c>
      <c r="AT876" s="48" t="s">
        <v>422</v>
      </c>
      <c r="AU876" s="48" t="s">
        <v>422</v>
      </c>
      <c r="AV876" s="48" t="s">
        <v>422</v>
      </c>
      <c r="AW876" s="48" t="s">
        <v>422</v>
      </c>
      <c r="AX876" s="48" t="s">
        <v>422</v>
      </c>
      <c r="AY876" s="48" t="s">
        <v>422</v>
      </c>
      <c r="AZ876" s="28" t="s">
        <v>422</v>
      </c>
    </row>
    <row r="877" ht="15.75" customHeight="1">
      <c r="A877" s="40">
        <v>2990.0</v>
      </c>
      <c r="B877" s="28" t="s">
        <v>2867</v>
      </c>
      <c r="C877" s="28" t="s">
        <v>1824</v>
      </c>
      <c r="D877" s="42">
        <f t="array" ref="D877">index(systems,match($A877,INDEX(systems,0,1),),3)</f>
        <v>-831.863</v>
      </c>
      <c r="E877" s="42">
        <f t="array" ref="E877">index(systems,match($A877,INDEX(systems,0,1),),4)</f>
        <v>819.224</v>
      </c>
      <c r="F877" s="43" t="str">
        <f>IFERROR(__xludf.DUMMYFUNCTION("let(row, match($B877&amp;if($C877&lt;&gt;"""","" [""&amp;$C877&amp;""]"",""""),index(nebulae,,2),0),join("","",iferror(round(index(nebulae,row,5)/2,3),1),iferror(round(index(nebulae,row,6)/2,3),1),0))"),"1,1,0")</f>
        <v>1,1,0</v>
      </c>
      <c r="G877" s="44" t="s">
        <v>2869</v>
      </c>
      <c r="H877" s="45">
        <f t="array" ref="H877">let(systemId,match(A877,index(systems,0,1),),refSystemId,match($H$1,index(systems,0,1),),x,index(systems,systemId,3),y,index(systems,systemId,4),refX,index(systems,refSystemId,3),refY,index(systems,refSystemId,4),round(sqrt((x-refX)^2+(y-refY)^2),3))</f>
        <v>1167.529</v>
      </c>
      <c r="I877" s="55"/>
      <c r="J877" s="55"/>
      <c r="K877" s="55"/>
      <c r="L877" s="55"/>
      <c r="M877" s="55"/>
      <c r="N877" s="55"/>
      <c r="O877" s="55"/>
      <c r="P877" s="56" t="s">
        <v>408</v>
      </c>
      <c r="Q877" s="56" t="s">
        <v>408</v>
      </c>
      <c r="R877" s="56" t="s">
        <v>408</v>
      </c>
      <c r="S877" s="56" t="s">
        <v>408</v>
      </c>
      <c r="T877" s="56" t="s">
        <v>408</v>
      </c>
      <c r="U877" s="56" t="s">
        <v>408</v>
      </c>
      <c r="V877" s="56" t="s">
        <v>408</v>
      </c>
      <c r="W877" s="56" t="s">
        <v>408</v>
      </c>
      <c r="X877" s="56" t="s">
        <v>408</v>
      </c>
      <c r="Y877" s="56" t="s">
        <v>2870</v>
      </c>
      <c r="Z877" s="56" t="s">
        <v>2870</v>
      </c>
      <c r="AA877" s="56" t="s">
        <v>2870</v>
      </c>
      <c r="AB877" s="56" t="s">
        <v>2870</v>
      </c>
      <c r="AC877" s="56" t="s">
        <v>2870</v>
      </c>
      <c r="AD877" s="56" t="s">
        <v>2870</v>
      </c>
      <c r="AE877" s="56" t="s">
        <v>2870</v>
      </c>
      <c r="AF877" s="56" t="s">
        <v>2870</v>
      </c>
      <c r="AG877" s="56" t="s">
        <v>2870</v>
      </c>
      <c r="AH877" s="56" t="s">
        <v>2870</v>
      </c>
      <c r="AI877" s="56" t="s">
        <v>2870</v>
      </c>
      <c r="AJ877" s="56" t="s">
        <v>2870</v>
      </c>
      <c r="AK877" s="56" t="s">
        <v>2870</v>
      </c>
      <c r="AL877" s="56" t="s">
        <v>2870</v>
      </c>
      <c r="AM877" s="56" t="s">
        <v>2870</v>
      </c>
      <c r="AN877" s="56" t="s">
        <v>2870</v>
      </c>
      <c r="AO877" s="56" t="s">
        <v>2870</v>
      </c>
      <c r="AP877" s="56" t="s">
        <v>2870</v>
      </c>
      <c r="AQ877" s="56" t="s">
        <v>2870</v>
      </c>
      <c r="AR877" s="56" t="s">
        <v>2870</v>
      </c>
      <c r="AS877" s="56" t="s">
        <v>2870</v>
      </c>
      <c r="AT877" s="56" t="s">
        <v>2870</v>
      </c>
      <c r="AU877" s="56" t="s">
        <v>2870</v>
      </c>
      <c r="AV877" s="56" t="s">
        <v>2870</v>
      </c>
      <c r="AW877" s="51" t="s">
        <v>2870</v>
      </c>
      <c r="AX877" s="56" t="s">
        <v>1083</v>
      </c>
      <c r="AY877" s="56" t="s">
        <v>1083</v>
      </c>
      <c r="AZ877" s="56" t="s">
        <v>1083</v>
      </c>
    </row>
    <row r="878" ht="15.75" customHeight="1">
      <c r="A878" s="40">
        <v>786.0</v>
      </c>
      <c r="B878" s="28" t="s">
        <v>2871</v>
      </c>
      <c r="C878" s="41"/>
      <c r="D878" s="42">
        <f t="array" ref="D878">index(systems,match($A878,INDEX(systems,0,1),),3)</f>
        <v>215.323</v>
      </c>
      <c r="E878" s="42">
        <f t="array" ref="E878">index(systems,match($A878,INDEX(systems,0,1),),4)</f>
        <v>-322.371</v>
      </c>
      <c r="F878" s="43" t="str">
        <f>IFERROR(__xludf.DUMMYFUNCTION("let(row, match($B878&amp;if($C878&lt;&gt;"""","" [""&amp;$C878&amp;""]"",""""),index(nebulae,,2),0),join("","",iferror(round(index(nebulae,row,5)/2,3),1),iferror(round(index(nebulae,row,6)/2,3),1),0))"),"1,1,0")</f>
        <v>1,1,0</v>
      </c>
      <c r="G878" s="44" t="s">
        <v>2872</v>
      </c>
      <c r="H878" s="45">
        <f t="array" ref="H878">let(systemId,match(A878,index(systems,0,1),),refSystemId,match($H$1,index(systems,0,1),),x,index(systems,systemId,3),y,index(systems,systemId,4),refX,index(systems,refSystemId,3),refY,index(systems,refSystemId,4),round(sqrt((x-refX)^2+(y-refY)^2),3))</f>
        <v>387.669</v>
      </c>
      <c r="I878" s="53"/>
      <c r="J878" s="53"/>
      <c r="K878" s="53"/>
      <c r="L878" s="53"/>
      <c r="M878" s="53"/>
      <c r="N878" s="28" t="s">
        <v>953</v>
      </c>
      <c r="O878" s="48" t="s">
        <v>1013</v>
      </c>
      <c r="P878" s="48" t="s">
        <v>1013</v>
      </c>
      <c r="Q878" s="48" t="s">
        <v>1013</v>
      </c>
      <c r="R878" s="48" t="s">
        <v>1013</v>
      </c>
      <c r="S878" s="48" t="s">
        <v>1013</v>
      </c>
      <c r="T878" s="48" t="s">
        <v>1013</v>
      </c>
      <c r="U878" s="48" t="s">
        <v>491</v>
      </c>
      <c r="V878" s="48" t="s">
        <v>491</v>
      </c>
      <c r="W878" s="48" t="s">
        <v>491</v>
      </c>
      <c r="X878" s="48" t="s">
        <v>491</v>
      </c>
      <c r="Y878" s="48" t="s">
        <v>1324</v>
      </c>
      <c r="Z878" s="48" t="s">
        <v>1324</v>
      </c>
      <c r="AA878" s="48" t="s">
        <v>1325</v>
      </c>
      <c r="AB878" s="48" t="s">
        <v>1325</v>
      </c>
      <c r="AC878" s="48" t="s">
        <v>1325</v>
      </c>
      <c r="AD878" s="48" t="s">
        <v>1325</v>
      </c>
      <c r="AE878" s="48" t="s">
        <v>1325</v>
      </c>
      <c r="AF878" s="48" t="s">
        <v>1325</v>
      </c>
      <c r="AG878" s="48" t="s">
        <v>1325</v>
      </c>
      <c r="AH878" s="48" t="s">
        <v>1325</v>
      </c>
      <c r="AI878" s="48" t="s">
        <v>1325</v>
      </c>
      <c r="AJ878" s="48" t="s">
        <v>1325</v>
      </c>
      <c r="AK878" s="48" t="s">
        <v>1325</v>
      </c>
      <c r="AL878" s="48" t="s">
        <v>1325</v>
      </c>
      <c r="AM878" s="48" t="s">
        <v>1325</v>
      </c>
      <c r="AN878" s="48" t="s">
        <v>1325</v>
      </c>
      <c r="AO878" s="48" t="s">
        <v>1324</v>
      </c>
      <c r="AP878" s="48" t="s">
        <v>1324</v>
      </c>
      <c r="AQ878" s="48" t="s">
        <v>953</v>
      </c>
      <c r="AR878" s="48" t="s">
        <v>953</v>
      </c>
      <c r="AS878" s="48" t="s">
        <v>953</v>
      </c>
      <c r="AT878" s="48" t="s">
        <v>953</v>
      </c>
      <c r="AU878" s="48" t="s">
        <v>953</v>
      </c>
      <c r="AV878" s="48" t="s">
        <v>953</v>
      </c>
      <c r="AW878" s="48" t="s">
        <v>953</v>
      </c>
      <c r="AX878" s="48" t="s">
        <v>953</v>
      </c>
      <c r="AY878" s="48" t="s">
        <v>953</v>
      </c>
      <c r="AZ878" s="28" t="s">
        <v>418</v>
      </c>
    </row>
    <row r="879" ht="15.75" customHeight="1">
      <c r="A879" s="40">
        <v>787.0</v>
      </c>
      <c r="B879" s="28" t="s">
        <v>2873</v>
      </c>
      <c r="C879" s="41"/>
      <c r="D879" s="42">
        <f t="array" ref="D879">index(systems,match($A879,INDEX(systems,0,1),),3)</f>
        <v>-113.194</v>
      </c>
      <c r="E879" s="42">
        <f t="array" ref="E879">index(systems,match($A879,INDEX(systems,0,1),),4)</f>
        <v>-184.105</v>
      </c>
      <c r="F879" s="43" t="str">
        <f>IFERROR(__xludf.DUMMYFUNCTION("let(row, match($B879&amp;if($C879&lt;&gt;"""","" [""&amp;$C879&amp;""]"",""""),index(nebulae,,2),0),join("","",iferror(round(index(nebulae,row,5)/2,3),1),iferror(round(index(nebulae,row,6)/2,3),1),0))"),"1,1,0")</f>
        <v>1,1,0</v>
      </c>
      <c r="G879" s="44" t="s">
        <v>2874</v>
      </c>
      <c r="H879" s="45">
        <f t="array" ref="H879">let(systemId,match(A879,index(systems,0,1),),refSystemId,match($H$1,index(systems,0,1),),x,index(systems,systemId,3),y,index(systems,systemId,4),refX,index(systems,refSystemId,3),refY,index(systems,refSystemId,4),round(sqrt((x-refX)^2+(y-refY)^2),3))</f>
        <v>216.119</v>
      </c>
      <c r="I879" s="28" t="s">
        <v>418</v>
      </c>
      <c r="J879" s="41"/>
      <c r="K879" s="41"/>
      <c r="L879" s="41"/>
      <c r="M879" s="28" t="s">
        <v>560</v>
      </c>
      <c r="N879" s="28" t="s">
        <v>1121</v>
      </c>
      <c r="O879" s="48" t="s">
        <v>1121</v>
      </c>
      <c r="P879" s="48" t="s">
        <v>1121</v>
      </c>
      <c r="Q879" s="48" t="s">
        <v>1121</v>
      </c>
      <c r="R879" s="48" t="s">
        <v>1121</v>
      </c>
      <c r="S879" s="48" t="s">
        <v>1121</v>
      </c>
      <c r="T879" s="52" t="s">
        <v>1121</v>
      </c>
      <c r="U879" s="52" t="s">
        <v>1121</v>
      </c>
      <c r="V879" s="48" t="s">
        <v>1121</v>
      </c>
      <c r="W879" s="52" t="s">
        <v>1121</v>
      </c>
      <c r="X879" s="48" t="s">
        <v>1121</v>
      </c>
      <c r="Y879" s="48" t="s">
        <v>560</v>
      </c>
      <c r="Z879" s="48" t="s">
        <v>560</v>
      </c>
      <c r="AA879" s="48" t="s">
        <v>560</v>
      </c>
      <c r="AB879" s="48" t="s">
        <v>560</v>
      </c>
      <c r="AC879" s="48" t="s">
        <v>560</v>
      </c>
      <c r="AD879" s="48" t="s">
        <v>560</v>
      </c>
      <c r="AE879" s="48" t="s">
        <v>560</v>
      </c>
      <c r="AF879" s="48" t="s">
        <v>560</v>
      </c>
      <c r="AG879" s="48" t="s">
        <v>560</v>
      </c>
      <c r="AH879" s="48" t="s">
        <v>560</v>
      </c>
      <c r="AI879" s="48" t="s">
        <v>560</v>
      </c>
      <c r="AJ879" s="48" t="s">
        <v>560</v>
      </c>
      <c r="AK879" s="48" t="s">
        <v>560</v>
      </c>
      <c r="AL879" s="48" t="s">
        <v>560</v>
      </c>
      <c r="AM879" s="48" t="s">
        <v>560</v>
      </c>
      <c r="AN879" s="48" t="s">
        <v>560</v>
      </c>
      <c r="AO879" s="48" t="s">
        <v>560</v>
      </c>
      <c r="AP879" s="48" t="s">
        <v>560</v>
      </c>
      <c r="AQ879" s="48" t="s">
        <v>560</v>
      </c>
      <c r="AR879" s="48" t="s">
        <v>560</v>
      </c>
      <c r="AS879" s="48" t="s">
        <v>418</v>
      </c>
      <c r="AT879" s="48" t="s">
        <v>418</v>
      </c>
      <c r="AU879" s="48" t="s">
        <v>418</v>
      </c>
      <c r="AV879" s="48" t="s">
        <v>418</v>
      </c>
      <c r="AW879" s="48" t="s">
        <v>418</v>
      </c>
      <c r="AX879" s="48" t="s">
        <v>560</v>
      </c>
      <c r="AY879" s="48" t="s">
        <v>560</v>
      </c>
      <c r="AZ879" s="28" t="s">
        <v>560</v>
      </c>
    </row>
    <row r="880" ht="15.75" customHeight="1">
      <c r="A880" s="40">
        <v>788.0</v>
      </c>
      <c r="B880" s="28" t="s">
        <v>2875</v>
      </c>
      <c r="C880" s="41"/>
      <c r="D880" s="42">
        <f t="array" ref="D880">index(systems,match($A880,INDEX(systems,0,1),),3)</f>
        <v>-166.519</v>
      </c>
      <c r="E880" s="42">
        <f t="array" ref="E880">index(systems,match($A880,INDEX(systems,0,1),),4)</f>
        <v>-341.994</v>
      </c>
      <c r="F880" s="43" t="str">
        <f>IFERROR(__xludf.DUMMYFUNCTION("let(row, match($B880&amp;if($C880&lt;&gt;"""","" [""&amp;$C880&amp;""]"",""""),index(nebulae,,2),0),join("","",iferror(round(index(nebulae,row,5)/2,3),1),iferror(round(index(nebulae,row,6)/2,3),1),0))"),"1,1,0")</f>
        <v>1,1,0</v>
      </c>
      <c r="G880" s="44" t="s">
        <v>2876</v>
      </c>
      <c r="H880" s="45">
        <f t="array" ref="H880">let(systemId,match(A880,index(systems,0,1),),refSystemId,match($H$1,index(systems,0,1),),x,index(systems,systemId,3),y,index(systems,systemId,4),refX,index(systems,refSystemId,3),refY,index(systems,refSystemId,4),round(sqrt((x-refX)^2+(y-refY)^2),3))</f>
        <v>380.379</v>
      </c>
      <c r="I880" s="47" t="s">
        <v>408</v>
      </c>
      <c r="J880" s="53"/>
      <c r="K880" s="53"/>
      <c r="L880" s="53"/>
      <c r="M880" s="46" t="s">
        <v>418</v>
      </c>
      <c r="N880" s="28" t="s">
        <v>576</v>
      </c>
      <c r="O880" s="48" t="s">
        <v>560</v>
      </c>
      <c r="P880" s="48" t="s">
        <v>560</v>
      </c>
      <c r="Q880" s="48" t="s">
        <v>560</v>
      </c>
      <c r="R880" s="48" t="s">
        <v>560</v>
      </c>
      <c r="S880" s="48" t="s">
        <v>560</v>
      </c>
      <c r="T880" s="48" t="s">
        <v>560</v>
      </c>
      <c r="U880" s="48" t="s">
        <v>560</v>
      </c>
      <c r="V880" s="48" t="s">
        <v>560</v>
      </c>
      <c r="W880" s="48" t="s">
        <v>560</v>
      </c>
      <c r="X880" s="48" t="s">
        <v>560</v>
      </c>
      <c r="Y880" s="48" t="s">
        <v>560</v>
      </c>
      <c r="Z880" s="48" t="s">
        <v>560</v>
      </c>
      <c r="AA880" s="48" t="s">
        <v>560</v>
      </c>
      <c r="AB880" s="48" t="s">
        <v>560</v>
      </c>
      <c r="AC880" s="48" t="s">
        <v>560</v>
      </c>
      <c r="AD880" s="48" t="s">
        <v>560</v>
      </c>
      <c r="AE880" s="48" t="s">
        <v>560</v>
      </c>
      <c r="AF880" s="48" t="s">
        <v>560</v>
      </c>
      <c r="AG880" s="48" t="s">
        <v>560</v>
      </c>
      <c r="AH880" s="48" t="s">
        <v>560</v>
      </c>
      <c r="AI880" s="48" t="s">
        <v>560</v>
      </c>
      <c r="AJ880" s="48" t="s">
        <v>560</v>
      </c>
      <c r="AK880" s="48" t="s">
        <v>560</v>
      </c>
      <c r="AL880" s="48" t="s">
        <v>560</v>
      </c>
      <c r="AM880" s="48" t="s">
        <v>560</v>
      </c>
      <c r="AN880" s="48" t="s">
        <v>560</v>
      </c>
      <c r="AO880" s="48" t="s">
        <v>560</v>
      </c>
      <c r="AP880" s="48" t="s">
        <v>560</v>
      </c>
      <c r="AQ880" s="48" t="s">
        <v>560</v>
      </c>
      <c r="AR880" s="48" t="s">
        <v>560</v>
      </c>
      <c r="AS880" s="48" t="s">
        <v>418</v>
      </c>
      <c r="AT880" s="48" t="s">
        <v>418</v>
      </c>
      <c r="AU880" s="48" t="s">
        <v>418</v>
      </c>
      <c r="AV880" s="48" t="s">
        <v>418</v>
      </c>
      <c r="AW880" s="48" t="s">
        <v>418</v>
      </c>
      <c r="AX880" s="48" t="s">
        <v>418</v>
      </c>
      <c r="AY880" s="48" t="s">
        <v>969</v>
      </c>
      <c r="AZ880" s="51" t="s">
        <v>969</v>
      </c>
    </row>
    <row r="881" ht="15.75" customHeight="1">
      <c r="A881" s="40">
        <v>3145.0</v>
      </c>
      <c r="B881" s="28" t="s">
        <v>2877</v>
      </c>
      <c r="C881" s="41"/>
      <c r="D881" s="42">
        <f t="array" ref="D881">index(systems,match($A881,INDEX(systems,0,1),),3)</f>
        <v>250.633</v>
      </c>
      <c r="E881" s="42">
        <f t="array" ref="E881">index(systems,match($A881,INDEX(systems,0,1),),4)</f>
        <v>-449.585</v>
      </c>
      <c r="F881" s="43" t="str">
        <f>IFERROR(__xludf.DUMMYFUNCTION("let(row, match($B881&amp;if($C881&lt;&gt;"""","" [""&amp;$C881&amp;""]"",""""),index(nebulae,,2),0),join("","",iferror(round(index(nebulae,row,5)/2,3),1),iferror(round(index(nebulae,row,6)/2,3),1),0))"),"1,1,0")</f>
        <v>1,1,0</v>
      </c>
      <c r="G881" s="44" t="s">
        <v>2878</v>
      </c>
      <c r="H881" s="45">
        <f t="array" ref="H881">let(systemId,match(A881,index(systems,0,1),),refSystemId,match($H$1,index(systems,0,1),),x,index(systems,systemId,3),y,index(systems,systemId,4),refX,index(systems,refSystemId,3),refY,index(systems,refSystemId,4),round(sqrt((x-refX)^2+(y-refY)^2),3))</f>
        <v>514.727</v>
      </c>
      <c r="I881" s="56" t="s">
        <v>408</v>
      </c>
      <c r="J881" s="56" t="s">
        <v>408</v>
      </c>
      <c r="K881" s="56" t="s">
        <v>408</v>
      </c>
      <c r="L881" s="56" t="s">
        <v>408</v>
      </c>
      <c r="M881" s="56" t="s">
        <v>408</v>
      </c>
      <c r="N881" s="56" t="s">
        <v>408</v>
      </c>
      <c r="O881" s="55"/>
      <c r="P881" s="56" t="s">
        <v>408</v>
      </c>
      <c r="Q881" s="51" t="s">
        <v>408</v>
      </c>
      <c r="R881" s="56" t="s">
        <v>408</v>
      </c>
      <c r="S881" s="56" t="s">
        <v>408</v>
      </c>
      <c r="T881" s="51" t="s">
        <v>408</v>
      </c>
      <c r="U881" s="55"/>
      <c r="V881" s="51" t="s">
        <v>418</v>
      </c>
      <c r="W881" s="55"/>
      <c r="X881" s="51" t="s">
        <v>422</v>
      </c>
      <c r="Y881" s="51" t="s">
        <v>422</v>
      </c>
      <c r="Z881" s="48" t="s">
        <v>422</v>
      </c>
      <c r="AA881" s="56" t="s">
        <v>422</v>
      </c>
      <c r="AB881" s="56" t="s">
        <v>422</v>
      </c>
      <c r="AC881" s="56" t="s">
        <v>422</v>
      </c>
      <c r="AD881" s="56" t="s">
        <v>422</v>
      </c>
      <c r="AE881" s="56" t="s">
        <v>422</v>
      </c>
      <c r="AF881" s="56" t="s">
        <v>422</v>
      </c>
      <c r="AG881" s="56" t="s">
        <v>422</v>
      </c>
      <c r="AH881" s="56" t="s">
        <v>422</v>
      </c>
      <c r="AI881" s="56" t="s">
        <v>422</v>
      </c>
      <c r="AJ881" s="56" t="s">
        <v>422</v>
      </c>
      <c r="AK881" s="56" t="s">
        <v>422</v>
      </c>
      <c r="AL881" s="56" t="s">
        <v>422</v>
      </c>
      <c r="AM881" s="56" t="s">
        <v>422</v>
      </c>
      <c r="AN881" s="56" t="s">
        <v>422</v>
      </c>
      <c r="AO881" s="56" t="s">
        <v>422</v>
      </c>
      <c r="AP881" s="56" t="s">
        <v>422</v>
      </c>
      <c r="AQ881" s="56" t="s">
        <v>422</v>
      </c>
      <c r="AR881" s="56" t="s">
        <v>422</v>
      </c>
      <c r="AS881" s="56" t="s">
        <v>422</v>
      </c>
      <c r="AT881" s="56" t="s">
        <v>422</v>
      </c>
      <c r="AU881" s="56" t="s">
        <v>422</v>
      </c>
      <c r="AV881" s="56" t="s">
        <v>422</v>
      </c>
      <c r="AW881" s="56" t="s">
        <v>422</v>
      </c>
      <c r="AX881" s="56" t="s">
        <v>422</v>
      </c>
      <c r="AY881" s="56" t="s">
        <v>422</v>
      </c>
      <c r="AZ881" s="28" t="s">
        <v>422</v>
      </c>
    </row>
    <row r="882" ht="15.75" customHeight="1">
      <c r="A882" s="40">
        <v>789.0</v>
      </c>
      <c r="B882" s="28" t="s">
        <v>2879</v>
      </c>
      <c r="C882" s="28" t="s">
        <v>2880</v>
      </c>
      <c r="D882" s="42">
        <f t="array" ref="D882">index(systems,match($A882,INDEX(systems,0,1),),3)</f>
        <v>279.947</v>
      </c>
      <c r="E882" s="42">
        <f t="array" ref="E882">index(systems,match($A882,INDEX(systems,0,1),),4)</f>
        <v>75.955</v>
      </c>
      <c r="F882" s="43" t="str">
        <f>IFERROR(__xludf.DUMMYFUNCTION("let(row, match($B882&amp;if($C882&lt;&gt;"""","" [""&amp;$C882&amp;""]"",""""),index(nebulae,,2),0),join("","",iferror(round(index(nebulae,row,5)/2,3),1),iferror(round(index(nebulae,row,6)/2,3),1),0))"),"1,1,0")</f>
        <v>1,1,0</v>
      </c>
      <c r="G882" s="44" t="s">
        <v>2881</v>
      </c>
      <c r="H882" s="45">
        <f t="array" ref="H882">let(systemId,match(A882,index(systems,0,1),),refSystemId,match($H$1,index(systems,0,1),),x,index(systems,systemId,3),y,index(systems,systemId,4),refX,index(systems,refSystemId,3),refY,index(systems,refSystemId,4),round(sqrt((x-refX)^2+(y-refY)^2),3))</f>
        <v>290.068</v>
      </c>
      <c r="I882" s="41"/>
      <c r="J882" s="41"/>
      <c r="K882" s="28" t="s">
        <v>418</v>
      </c>
      <c r="L882" s="41"/>
      <c r="M882" s="41"/>
      <c r="N882" s="28" t="s">
        <v>1008</v>
      </c>
      <c r="O882" s="48" t="s">
        <v>1008</v>
      </c>
      <c r="P882" s="48" t="s">
        <v>1008</v>
      </c>
      <c r="Q882" s="48" t="s">
        <v>1008</v>
      </c>
      <c r="R882" s="48" t="s">
        <v>1008</v>
      </c>
      <c r="S882" s="48" t="s">
        <v>1008</v>
      </c>
      <c r="T882" s="48" t="s">
        <v>1008</v>
      </c>
      <c r="U882" s="48" t="s">
        <v>1008</v>
      </c>
      <c r="V882" s="48" t="s">
        <v>1008</v>
      </c>
      <c r="W882" s="48" t="s">
        <v>1008</v>
      </c>
      <c r="X882" s="48" t="s">
        <v>1008</v>
      </c>
      <c r="Y882" s="48" t="s">
        <v>1470</v>
      </c>
      <c r="Z882" s="48" t="s">
        <v>1470</v>
      </c>
      <c r="AA882" s="48" t="s">
        <v>1008</v>
      </c>
      <c r="AB882" s="48" t="s">
        <v>1008</v>
      </c>
      <c r="AC882" s="48" t="s">
        <v>1008</v>
      </c>
      <c r="AD882" s="48" t="s">
        <v>1008</v>
      </c>
      <c r="AE882" s="48" t="s">
        <v>1008</v>
      </c>
      <c r="AF882" s="48" t="s">
        <v>1008</v>
      </c>
      <c r="AG882" s="48" t="s">
        <v>1008</v>
      </c>
      <c r="AH882" s="48" t="s">
        <v>1008</v>
      </c>
      <c r="AI882" s="48" t="s">
        <v>1008</v>
      </c>
      <c r="AJ882" s="48" t="s">
        <v>1008</v>
      </c>
      <c r="AK882" s="48" t="s">
        <v>1008</v>
      </c>
      <c r="AL882" s="48" t="s">
        <v>1008</v>
      </c>
      <c r="AM882" s="48" t="s">
        <v>1008</v>
      </c>
      <c r="AN882" s="48" t="s">
        <v>1008</v>
      </c>
      <c r="AO882" s="48" t="s">
        <v>1008</v>
      </c>
      <c r="AP882" s="48" t="s">
        <v>1008</v>
      </c>
      <c r="AQ882" s="48" t="s">
        <v>1210</v>
      </c>
      <c r="AR882" s="48" t="s">
        <v>1210</v>
      </c>
      <c r="AS882" s="48" t="s">
        <v>1210</v>
      </c>
      <c r="AT882" s="48" t="s">
        <v>1210</v>
      </c>
      <c r="AU882" s="48" t="s">
        <v>1210</v>
      </c>
      <c r="AV882" s="48" t="s">
        <v>2882</v>
      </c>
      <c r="AW882" s="48" t="s">
        <v>2882</v>
      </c>
      <c r="AX882" s="48" t="s">
        <v>1210</v>
      </c>
      <c r="AY882" s="48" t="s">
        <v>1210</v>
      </c>
      <c r="AZ882" s="28" t="s">
        <v>1210</v>
      </c>
    </row>
    <row r="883" ht="15.75" customHeight="1">
      <c r="A883" s="40">
        <v>790.0</v>
      </c>
      <c r="B883" s="28" t="s">
        <v>2883</v>
      </c>
      <c r="C883" s="41"/>
      <c r="D883" s="42">
        <f t="array" ref="D883">index(systems,match($A883,INDEX(systems,0,1),),3)</f>
        <v>-39.048</v>
      </c>
      <c r="E883" s="42">
        <f t="array" ref="E883">index(systems,match($A883,INDEX(systems,0,1),),4)</f>
        <v>483.083</v>
      </c>
      <c r="F883" s="43" t="str">
        <f>IFERROR(__xludf.DUMMYFUNCTION("let(row, match($B883&amp;if($C883&lt;&gt;"""","" [""&amp;$C883&amp;""]"",""""),index(nebulae,,2),0),join("","",iferror(round(index(nebulae,row,5)/2,3),1),iferror(round(index(nebulae,row,6)/2,3),1),0))"),"1,1,0")</f>
        <v>1,1,0</v>
      </c>
      <c r="G883" s="44" t="s">
        <v>2884</v>
      </c>
      <c r="H883" s="45">
        <f t="array" ref="H883">let(systemId,match(A883,index(systems,0,1),),refSystemId,match($H$1,index(systems,0,1),),x,index(systems,systemId,3),y,index(systems,systemId,4),refX,index(systems,refSystemId,3),refY,index(systems,refSystemId,4),round(sqrt((x-refX)^2+(y-refY)^2),3))</f>
        <v>484.659</v>
      </c>
      <c r="I883" s="46" t="s">
        <v>408</v>
      </c>
      <c r="J883" s="46" t="s">
        <v>408</v>
      </c>
      <c r="K883" s="46" t="s">
        <v>408</v>
      </c>
      <c r="L883" s="47" t="s">
        <v>408</v>
      </c>
      <c r="M883" s="47" t="s">
        <v>408</v>
      </c>
      <c r="N883" s="28" t="s">
        <v>408</v>
      </c>
      <c r="O883" s="41"/>
      <c r="P883" s="48" t="s">
        <v>497</v>
      </c>
      <c r="Q883" s="48" t="s">
        <v>497</v>
      </c>
      <c r="R883" s="48" t="s">
        <v>497</v>
      </c>
      <c r="S883" s="48" t="s">
        <v>418</v>
      </c>
      <c r="T883" s="48" t="s">
        <v>418</v>
      </c>
      <c r="U883" s="48" t="s">
        <v>418</v>
      </c>
      <c r="V883" s="48" t="s">
        <v>418</v>
      </c>
      <c r="W883" s="48" t="s">
        <v>418</v>
      </c>
      <c r="X883" s="48" t="s">
        <v>418</v>
      </c>
      <c r="Y883" s="48" t="s">
        <v>1692</v>
      </c>
      <c r="Z883" s="56" t="s">
        <v>1692</v>
      </c>
      <c r="AA883" s="48" t="s">
        <v>1692</v>
      </c>
      <c r="AB883" s="48" t="s">
        <v>913</v>
      </c>
      <c r="AC883" s="48" t="s">
        <v>913</v>
      </c>
      <c r="AD883" s="48" t="s">
        <v>913</v>
      </c>
      <c r="AE883" s="48" t="s">
        <v>913</v>
      </c>
      <c r="AF883" s="48" t="s">
        <v>913</v>
      </c>
      <c r="AG883" s="48" t="s">
        <v>913</v>
      </c>
      <c r="AH883" s="48" t="s">
        <v>849</v>
      </c>
      <c r="AI883" s="48" t="s">
        <v>849</v>
      </c>
      <c r="AJ883" s="48" t="s">
        <v>849</v>
      </c>
      <c r="AK883" s="48" t="s">
        <v>849</v>
      </c>
      <c r="AL883" s="48" t="s">
        <v>849</v>
      </c>
      <c r="AM883" s="48" t="s">
        <v>849</v>
      </c>
      <c r="AN883" s="48" t="s">
        <v>849</v>
      </c>
      <c r="AO883" s="48" t="s">
        <v>849</v>
      </c>
      <c r="AP883" s="48" t="s">
        <v>849</v>
      </c>
      <c r="AQ883" s="48" t="s">
        <v>850</v>
      </c>
      <c r="AR883" s="48" t="s">
        <v>850</v>
      </c>
      <c r="AS883" s="48" t="s">
        <v>850</v>
      </c>
      <c r="AT883" s="48" t="s">
        <v>850</v>
      </c>
      <c r="AU883" s="48" t="s">
        <v>1693</v>
      </c>
      <c r="AV883" s="48" t="s">
        <v>1693</v>
      </c>
      <c r="AW883" s="48" t="s">
        <v>1693</v>
      </c>
      <c r="AX883" s="48" t="s">
        <v>1693</v>
      </c>
      <c r="AY883" s="48" t="s">
        <v>1693</v>
      </c>
      <c r="AZ883" s="51" t="s">
        <v>1693</v>
      </c>
    </row>
    <row r="884" ht="15.75" customHeight="1">
      <c r="A884" s="40">
        <v>791.0</v>
      </c>
      <c r="B884" s="28" t="s">
        <v>2885</v>
      </c>
      <c r="C884" s="41"/>
      <c r="D884" s="42">
        <f t="array" ref="D884">index(systems,match($A884,INDEX(systems,0,1),),3)</f>
        <v>45.701</v>
      </c>
      <c r="E884" s="42">
        <f t="array" ref="E884">index(systems,match($A884,INDEX(systems,0,1),),4)</f>
        <v>71.019</v>
      </c>
      <c r="F884" s="43" t="str">
        <f>IFERROR(__xludf.DUMMYFUNCTION("let(row, match($B884&amp;if($C884&lt;&gt;"""","" [""&amp;$C884&amp;""]"",""""),index(nebulae,,2),0),join("","",iferror(round(index(nebulae,row,5)/2,3),1),iferror(round(index(nebulae,row,6)/2,3),1),0))"),"1,1,0")</f>
        <v>1,1,0</v>
      </c>
      <c r="G884" s="44" t="s">
        <v>2886</v>
      </c>
      <c r="H884" s="45">
        <f t="array" ref="H884">let(systemId,match(A884,index(systems,0,1),),refSystemId,match($H$1,index(systems,0,1),),x,index(systems,systemId,3),y,index(systems,systemId,4),refX,index(systems,refSystemId,3),refY,index(systems,refSystemId,4),round(sqrt((x-refX)^2+(y-refY)^2),3))</f>
        <v>84.453</v>
      </c>
      <c r="I884" s="46" t="s">
        <v>408</v>
      </c>
      <c r="J884" s="48" t="s">
        <v>408</v>
      </c>
      <c r="K884" s="28" t="s">
        <v>408</v>
      </c>
      <c r="L884" s="28" t="s">
        <v>408</v>
      </c>
      <c r="M884" s="41"/>
      <c r="N884" s="28" t="s">
        <v>408</v>
      </c>
      <c r="O884" s="41"/>
      <c r="P884" s="48" t="s">
        <v>797</v>
      </c>
      <c r="Q884" s="48" t="s">
        <v>797</v>
      </c>
      <c r="R884" s="48" t="s">
        <v>797</v>
      </c>
      <c r="S884" s="48" t="s">
        <v>797</v>
      </c>
      <c r="T884" s="48" t="s">
        <v>797</v>
      </c>
      <c r="U884" s="48" t="s">
        <v>798</v>
      </c>
      <c r="V884" s="48" t="s">
        <v>798</v>
      </c>
      <c r="W884" s="48" t="s">
        <v>798</v>
      </c>
      <c r="X884" s="48" t="s">
        <v>798</v>
      </c>
      <c r="Y884" s="48" t="s">
        <v>422</v>
      </c>
      <c r="Z884" s="48" t="s">
        <v>422</v>
      </c>
      <c r="AA884" s="48" t="s">
        <v>422</v>
      </c>
      <c r="AB884" s="48" t="s">
        <v>422</v>
      </c>
      <c r="AC884" s="48" t="s">
        <v>422</v>
      </c>
      <c r="AD884" s="48" t="s">
        <v>422</v>
      </c>
      <c r="AE884" s="48" t="s">
        <v>422</v>
      </c>
      <c r="AF884" s="48" t="s">
        <v>422</v>
      </c>
      <c r="AG884" s="48" t="s">
        <v>422</v>
      </c>
      <c r="AH884" s="48" t="s">
        <v>422</v>
      </c>
      <c r="AI884" s="48" t="s">
        <v>422</v>
      </c>
      <c r="AJ884" s="48" t="s">
        <v>422</v>
      </c>
      <c r="AK884" s="48" t="s">
        <v>422</v>
      </c>
      <c r="AL884" s="48" t="s">
        <v>422</v>
      </c>
      <c r="AM884" s="48" t="s">
        <v>422</v>
      </c>
      <c r="AN884" s="48" t="s">
        <v>422</v>
      </c>
      <c r="AO884" s="48" t="s">
        <v>422</v>
      </c>
      <c r="AP884" s="48" t="s">
        <v>422</v>
      </c>
      <c r="AQ884" s="48" t="s">
        <v>422</v>
      </c>
      <c r="AR884" s="48" t="s">
        <v>422</v>
      </c>
      <c r="AS884" s="52" t="s">
        <v>422</v>
      </c>
      <c r="AT884" s="52" t="s">
        <v>422</v>
      </c>
      <c r="AU884" s="52" t="s">
        <v>422</v>
      </c>
      <c r="AV884" s="48" t="s">
        <v>422</v>
      </c>
      <c r="AW884" s="48" t="s">
        <v>422</v>
      </c>
      <c r="AX884" s="48" t="s">
        <v>422</v>
      </c>
      <c r="AY884" s="48" t="s">
        <v>422</v>
      </c>
      <c r="AZ884" s="28" t="s">
        <v>422</v>
      </c>
    </row>
    <row r="885" ht="15.75" customHeight="1">
      <c r="A885" s="40">
        <v>792.0</v>
      </c>
      <c r="B885" s="28" t="s">
        <v>2887</v>
      </c>
      <c r="C885" s="41"/>
      <c r="D885" s="42">
        <f t="array" ref="D885">index(systems,match($A885,INDEX(systems,0,1),),3)</f>
        <v>-297.549</v>
      </c>
      <c r="E885" s="42">
        <f t="array" ref="E885">index(systems,match($A885,INDEX(systems,0,1),),4)</f>
        <v>259.478</v>
      </c>
      <c r="F885" s="43" t="str">
        <f>IFERROR(__xludf.DUMMYFUNCTION("let(row, match($B885&amp;if($C885&lt;&gt;"""","" [""&amp;$C885&amp;""]"",""""),index(nebulae,,2),0),join("","",iferror(round(index(nebulae,row,5)/2,3),1),iferror(round(index(nebulae,row,6)/2,3),1),0))"),"1,1,0")</f>
        <v>1,1,0</v>
      </c>
      <c r="G885" s="44" t="s">
        <v>2888</v>
      </c>
      <c r="H885" s="45">
        <f t="array" ref="H885">let(systemId,match(A885,index(systems,0,1),),refSystemId,match($H$1,index(systems,0,1),),x,index(systems,systemId,3),y,index(systems,systemId,4),refX,index(systems,refSystemId,3),refY,index(systems,refSystemId,4),round(sqrt((x-refX)^2+(y-refY)^2),3))</f>
        <v>394.796</v>
      </c>
      <c r="I885" s="46" t="s">
        <v>408</v>
      </c>
      <c r="J885" s="46" t="s">
        <v>408</v>
      </c>
      <c r="K885" s="46" t="s">
        <v>408</v>
      </c>
      <c r="L885" s="46" t="s">
        <v>408</v>
      </c>
      <c r="M885" s="53"/>
      <c r="N885" s="28" t="s">
        <v>435</v>
      </c>
      <c r="O885" s="48" t="s">
        <v>435</v>
      </c>
      <c r="P885" s="48" t="s">
        <v>435</v>
      </c>
      <c r="Q885" s="48" t="s">
        <v>435</v>
      </c>
      <c r="R885" s="48" t="s">
        <v>435</v>
      </c>
      <c r="S885" s="48" t="s">
        <v>435</v>
      </c>
      <c r="T885" s="48" t="s">
        <v>435</v>
      </c>
      <c r="U885" s="48" t="s">
        <v>435</v>
      </c>
      <c r="V885" s="48" t="s">
        <v>435</v>
      </c>
      <c r="W885" s="48" t="s">
        <v>435</v>
      </c>
      <c r="X885" s="48" t="s">
        <v>435</v>
      </c>
      <c r="Y885" s="48" t="s">
        <v>435</v>
      </c>
      <c r="Z885" s="48" t="s">
        <v>435</v>
      </c>
      <c r="AA885" s="48" t="s">
        <v>436</v>
      </c>
      <c r="AB885" s="48" t="s">
        <v>436</v>
      </c>
      <c r="AC885" s="48" t="s">
        <v>436</v>
      </c>
      <c r="AD885" s="48" t="s">
        <v>436</v>
      </c>
      <c r="AE885" s="48" t="s">
        <v>436</v>
      </c>
      <c r="AF885" s="48" t="s">
        <v>436</v>
      </c>
      <c r="AG885" s="48" t="s">
        <v>436</v>
      </c>
      <c r="AH885" s="48" t="s">
        <v>437</v>
      </c>
      <c r="AI885" s="48" t="s">
        <v>417</v>
      </c>
      <c r="AJ885" s="48" t="s">
        <v>438</v>
      </c>
      <c r="AK885" s="48" t="s">
        <v>438</v>
      </c>
      <c r="AL885" s="48" t="s">
        <v>438</v>
      </c>
      <c r="AM885" s="48" t="s">
        <v>438</v>
      </c>
      <c r="AN885" s="48" t="s">
        <v>438</v>
      </c>
      <c r="AO885" s="48" t="s">
        <v>438</v>
      </c>
      <c r="AP885" s="48" t="s">
        <v>438</v>
      </c>
      <c r="AQ885" s="48" t="s">
        <v>438</v>
      </c>
      <c r="AR885" s="48" t="s">
        <v>438</v>
      </c>
      <c r="AS885" s="48" t="s">
        <v>438</v>
      </c>
      <c r="AT885" s="48" t="s">
        <v>439</v>
      </c>
      <c r="AU885" s="48" t="s">
        <v>439</v>
      </c>
      <c r="AV885" s="48" t="s">
        <v>439</v>
      </c>
      <c r="AW885" s="48" t="s">
        <v>439</v>
      </c>
      <c r="AX885" s="52" t="s">
        <v>439</v>
      </c>
      <c r="AY885" s="52" t="s">
        <v>439</v>
      </c>
      <c r="AZ885" s="49" t="s">
        <v>439</v>
      </c>
    </row>
    <row r="886" ht="15.75" customHeight="1">
      <c r="A886" s="40">
        <v>793.0</v>
      </c>
      <c r="B886" s="28" t="s">
        <v>2889</v>
      </c>
      <c r="C886" s="41"/>
      <c r="D886" s="42">
        <f t="array" ref="D886">index(systems,match($A886,INDEX(systems,0,1),),3)</f>
        <v>-334.034</v>
      </c>
      <c r="E886" s="42">
        <f t="array" ref="E886">index(systems,match($A886,INDEX(systems,0,1),),4)</f>
        <v>7.708</v>
      </c>
      <c r="F886" s="43" t="str">
        <f>IFERROR(__xludf.DUMMYFUNCTION("let(row, match($B886&amp;if($C886&lt;&gt;"""","" [""&amp;$C886&amp;""]"",""""),index(nebulae,,2),0),join("","",iferror(round(index(nebulae,row,5)/2,3),1),iferror(round(index(nebulae,row,6)/2,3),1),0))"),"1,1,0")</f>
        <v>1,1,0</v>
      </c>
      <c r="G886" s="44" t="s">
        <v>2890</v>
      </c>
      <c r="H886" s="45">
        <f t="array" ref="H886">let(systemId,match(A886,index(systems,0,1),),refSystemId,match($H$1,index(systems,0,1),),x,index(systems,systemId,3),y,index(systems,systemId,4),refX,index(systems,refSystemId,3),refY,index(systems,refSystemId,4),round(sqrt((x-refX)^2+(y-refY)^2),3))</f>
        <v>334.123</v>
      </c>
      <c r="I886" s="46" t="s">
        <v>408</v>
      </c>
      <c r="J886" s="46" t="s">
        <v>408</v>
      </c>
      <c r="K886" s="46" t="s">
        <v>408</v>
      </c>
      <c r="L886" s="46" t="s">
        <v>408</v>
      </c>
      <c r="M886" s="46" t="s">
        <v>408</v>
      </c>
      <c r="N886" s="28" t="s">
        <v>408</v>
      </c>
      <c r="O886" s="41"/>
      <c r="P886" s="48" t="s">
        <v>560</v>
      </c>
      <c r="Q886" s="48" t="s">
        <v>560</v>
      </c>
      <c r="R886" s="48" t="s">
        <v>560</v>
      </c>
      <c r="S886" s="48" t="s">
        <v>560</v>
      </c>
      <c r="T886" s="48" t="s">
        <v>560</v>
      </c>
      <c r="U886" s="48" t="s">
        <v>449</v>
      </c>
      <c r="V886" s="48" t="s">
        <v>449</v>
      </c>
      <c r="W886" s="48" t="s">
        <v>449</v>
      </c>
      <c r="X886" s="48" t="s">
        <v>449</v>
      </c>
      <c r="Y886" s="48" t="s">
        <v>449</v>
      </c>
      <c r="Z886" s="48" t="s">
        <v>449</v>
      </c>
      <c r="AA886" s="48" t="s">
        <v>563</v>
      </c>
      <c r="AB886" s="48" t="s">
        <v>563</v>
      </c>
      <c r="AC886" s="48" t="s">
        <v>563</v>
      </c>
      <c r="AD886" s="48" t="s">
        <v>563</v>
      </c>
      <c r="AE886" s="48" t="s">
        <v>563</v>
      </c>
      <c r="AF886" s="48" t="s">
        <v>563</v>
      </c>
      <c r="AG886" s="48" t="s">
        <v>563</v>
      </c>
      <c r="AH886" s="48" t="s">
        <v>564</v>
      </c>
      <c r="AI886" s="48" t="s">
        <v>452</v>
      </c>
      <c r="AJ886" s="48" t="s">
        <v>452</v>
      </c>
      <c r="AK886" s="48" t="s">
        <v>452</v>
      </c>
      <c r="AL886" s="48" t="s">
        <v>452</v>
      </c>
      <c r="AM886" s="48" t="s">
        <v>452</v>
      </c>
      <c r="AN886" s="48" t="s">
        <v>452</v>
      </c>
      <c r="AO886" s="48" t="s">
        <v>452</v>
      </c>
      <c r="AP886" s="48" t="s">
        <v>452</v>
      </c>
      <c r="AQ886" s="48" t="s">
        <v>452</v>
      </c>
      <c r="AR886" s="48" t="s">
        <v>452</v>
      </c>
      <c r="AS886" s="48" t="s">
        <v>453</v>
      </c>
      <c r="AT886" s="48" t="s">
        <v>454</v>
      </c>
      <c r="AU886" s="48" t="s">
        <v>454</v>
      </c>
      <c r="AV886" s="52" t="s">
        <v>454</v>
      </c>
      <c r="AW886" s="52" t="s">
        <v>454</v>
      </c>
      <c r="AX886" s="52" t="s">
        <v>454</v>
      </c>
      <c r="AY886" s="52" t="s">
        <v>454</v>
      </c>
      <c r="AZ886" s="49" t="s">
        <v>455</v>
      </c>
    </row>
    <row r="887" ht="15.75" customHeight="1">
      <c r="A887" s="40">
        <v>794.0</v>
      </c>
      <c r="B887" s="28" t="s">
        <v>2891</v>
      </c>
      <c r="C887" s="41"/>
      <c r="D887" s="42">
        <f t="array" ref="D887">index(systems,match($A887,INDEX(systems,0,1),),3)</f>
        <v>-210.428</v>
      </c>
      <c r="E887" s="42">
        <f t="array" ref="E887">index(systems,match($A887,INDEX(systems,0,1),),4)</f>
        <v>-239.708</v>
      </c>
      <c r="F887" s="43" t="str">
        <f>IFERROR(__xludf.DUMMYFUNCTION("let(row, match($B887&amp;if($C887&lt;&gt;"""","" [""&amp;$C887&amp;""]"",""""),index(nebulae,,2),0),join("","",iferror(round(index(nebulae,row,5)/2,3),1),iferror(round(index(nebulae,row,6)/2,3),1),0))"),"1,1,0")</f>
        <v>1,1,0</v>
      </c>
      <c r="G887" s="44" t="s">
        <v>2892</v>
      </c>
      <c r="H887" s="45">
        <f t="array" ref="H887">let(systemId,match(A887,index(systems,0,1),),refSystemId,match($H$1,index(systems,0,1),),x,index(systems,systemId,3),y,index(systems,systemId,4),refX,index(systems,refSystemId,3),refY,index(systems,refSystemId,4),round(sqrt((x-refX)^2+(y-refY)^2),3))</f>
        <v>318.967</v>
      </c>
      <c r="I887" s="46" t="s">
        <v>408</v>
      </c>
      <c r="J887" s="53"/>
      <c r="K887" s="53"/>
      <c r="L887" s="53"/>
      <c r="M887" s="53"/>
      <c r="N887" s="59" t="s">
        <v>558</v>
      </c>
      <c r="O887" s="48" t="s">
        <v>558</v>
      </c>
      <c r="P887" s="48" t="s">
        <v>558</v>
      </c>
      <c r="Q887" s="48" t="s">
        <v>558</v>
      </c>
      <c r="R887" s="48" t="s">
        <v>558</v>
      </c>
      <c r="S887" s="48" t="s">
        <v>558</v>
      </c>
      <c r="T887" s="48" t="s">
        <v>558</v>
      </c>
      <c r="U887" s="48" t="s">
        <v>558</v>
      </c>
      <c r="V887" s="48" t="s">
        <v>558</v>
      </c>
      <c r="W887" s="48" t="s">
        <v>558</v>
      </c>
      <c r="X887" s="48" t="s">
        <v>558</v>
      </c>
      <c r="Y887" s="48" t="s">
        <v>558</v>
      </c>
      <c r="Z887" s="48" t="s">
        <v>558</v>
      </c>
      <c r="AA887" s="48" t="s">
        <v>558</v>
      </c>
      <c r="AB887" s="48" t="s">
        <v>558</v>
      </c>
      <c r="AC887" s="48" t="s">
        <v>558</v>
      </c>
      <c r="AD887" s="48" t="s">
        <v>558</v>
      </c>
      <c r="AE887" s="48" t="s">
        <v>558</v>
      </c>
      <c r="AF887" s="48" t="s">
        <v>558</v>
      </c>
      <c r="AG887" s="48" t="s">
        <v>558</v>
      </c>
      <c r="AH887" s="48" t="s">
        <v>558</v>
      </c>
      <c r="AI887" s="48" t="s">
        <v>558</v>
      </c>
      <c r="AJ887" s="48" t="s">
        <v>558</v>
      </c>
      <c r="AK887" s="48" t="s">
        <v>558</v>
      </c>
      <c r="AL887" s="48" t="s">
        <v>558</v>
      </c>
      <c r="AM887" s="48" t="s">
        <v>558</v>
      </c>
      <c r="AN887" s="48" t="s">
        <v>558</v>
      </c>
      <c r="AO887" s="48" t="s">
        <v>558</v>
      </c>
      <c r="AP887" s="48" t="s">
        <v>558</v>
      </c>
      <c r="AQ887" s="48" t="s">
        <v>558</v>
      </c>
      <c r="AR887" s="48" t="s">
        <v>676</v>
      </c>
      <c r="AS887" s="48" t="s">
        <v>676</v>
      </c>
      <c r="AT887" s="48" t="s">
        <v>676</v>
      </c>
      <c r="AU887" s="48" t="s">
        <v>677</v>
      </c>
      <c r="AV887" s="52" t="s">
        <v>677</v>
      </c>
      <c r="AW887" s="52" t="s">
        <v>677</v>
      </c>
      <c r="AX887" s="52" t="s">
        <v>677</v>
      </c>
      <c r="AY887" s="52" t="s">
        <v>1086</v>
      </c>
      <c r="AZ887" s="28" t="s">
        <v>1086</v>
      </c>
    </row>
    <row r="888" ht="15.75" customHeight="1">
      <c r="A888" s="40">
        <v>795.0</v>
      </c>
      <c r="B888" s="28" t="s">
        <v>2893</v>
      </c>
      <c r="C888" s="41"/>
      <c r="D888" s="42">
        <f t="array" ref="D888">index(systems,match($A888,INDEX(systems,0,1),),3)</f>
        <v>18.6</v>
      </c>
      <c r="E888" s="42">
        <f t="array" ref="E888">index(systems,match($A888,INDEX(systems,0,1),),4)</f>
        <v>-127.209</v>
      </c>
      <c r="F888" s="43" t="str">
        <f>IFERROR(__xludf.DUMMYFUNCTION("let(row, match($B888&amp;if($C888&lt;&gt;"""","" [""&amp;$C888&amp;""]"",""""),index(nebulae,,2),0),join("","",iferror(round(index(nebulae,row,5)/2,3),1),iferror(round(index(nebulae,row,6)/2,3),1),0))"),"1,1,0")</f>
        <v>1,1,0</v>
      </c>
      <c r="G888" s="44" t="s">
        <v>2894</v>
      </c>
      <c r="H888" s="45">
        <f t="array" ref="H888">let(systemId,match(A888,index(systems,0,1),),refSystemId,match($H$1,index(systems,0,1),),x,index(systems,systemId,3),y,index(systems,systemId,4),refX,index(systems,refSystemId,3),refY,index(systems,refSystemId,4),round(sqrt((x-refX)^2+(y-refY)^2),3))</f>
        <v>128.562</v>
      </c>
      <c r="I888" s="28" t="s">
        <v>408</v>
      </c>
      <c r="J888" s="48" t="s">
        <v>408</v>
      </c>
      <c r="K888" s="48" t="s">
        <v>408</v>
      </c>
      <c r="L888" s="48" t="s">
        <v>408</v>
      </c>
      <c r="M888" s="28" t="s">
        <v>408</v>
      </c>
      <c r="N888" s="28" t="s">
        <v>408</v>
      </c>
      <c r="O888" s="41"/>
      <c r="P888" s="48" t="s">
        <v>2009</v>
      </c>
      <c r="Q888" s="48" t="s">
        <v>2009</v>
      </c>
      <c r="R888" s="48" t="s">
        <v>2009</v>
      </c>
      <c r="S888" s="48" t="s">
        <v>2009</v>
      </c>
      <c r="T888" s="48" t="s">
        <v>2009</v>
      </c>
      <c r="U888" s="48" t="s">
        <v>560</v>
      </c>
      <c r="V888" s="48" t="s">
        <v>560</v>
      </c>
      <c r="W888" s="48" t="s">
        <v>560</v>
      </c>
      <c r="X888" s="48" t="s">
        <v>2004</v>
      </c>
      <c r="Y888" s="48" t="s">
        <v>2004</v>
      </c>
      <c r="Z888" s="48" t="s">
        <v>2005</v>
      </c>
      <c r="AA888" s="48" t="s">
        <v>2006</v>
      </c>
      <c r="AB888" s="48" t="s">
        <v>2006</v>
      </c>
      <c r="AC888" s="48" t="s">
        <v>2006</v>
      </c>
      <c r="AD888" s="48" t="s">
        <v>2006</v>
      </c>
      <c r="AE888" s="48" t="s">
        <v>2006</v>
      </c>
      <c r="AF888" s="48" t="s">
        <v>2006</v>
      </c>
      <c r="AG888" s="48" t="s">
        <v>2006</v>
      </c>
      <c r="AH888" s="48" t="s">
        <v>2380</v>
      </c>
      <c r="AI888" s="48" t="s">
        <v>2380</v>
      </c>
      <c r="AJ888" s="48" t="s">
        <v>2380</v>
      </c>
      <c r="AK888" s="48" t="s">
        <v>2380</v>
      </c>
      <c r="AL888" s="48" t="s">
        <v>2380</v>
      </c>
      <c r="AM888" s="48" t="s">
        <v>2380</v>
      </c>
      <c r="AN888" s="48" t="s">
        <v>1774</v>
      </c>
      <c r="AO888" s="48" t="s">
        <v>1774</v>
      </c>
      <c r="AP888" s="48" t="s">
        <v>1774</v>
      </c>
      <c r="AQ888" s="48" t="s">
        <v>1774</v>
      </c>
      <c r="AR888" s="48" t="s">
        <v>1774</v>
      </c>
      <c r="AS888" s="48" t="s">
        <v>1774</v>
      </c>
      <c r="AT888" s="48" t="s">
        <v>766</v>
      </c>
      <c r="AU888" s="48" t="s">
        <v>766</v>
      </c>
      <c r="AV888" s="48" t="s">
        <v>766</v>
      </c>
      <c r="AW888" s="48" t="s">
        <v>2381</v>
      </c>
      <c r="AX888" s="48" t="s">
        <v>2004</v>
      </c>
      <c r="AY888" s="48" t="s">
        <v>2004</v>
      </c>
      <c r="AZ888" s="28" t="s">
        <v>2004</v>
      </c>
    </row>
    <row r="889" ht="15.75" customHeight="1">
      <c r="A889" s="40">
        <v>796.0</v>
      </c>
      <c r="B889" s="28" t="s">
        <v>2895</v>
      </c>
      <c r="C889" s="41"/>
      <c r="D889" s="42">
        <f t="array" ref="D889">index(systems,match($A889,INDEX(systems,0,1),),3)</f>
        <v>-1.917</v>
      </c>
      <c r="E889" s="42">
        <f t="array" ref="E889">index(systems,match($A889,INDEX(systems,0,1),),4)</f>
        <v>99.345</v>
      </c>
      <c r="F889" s="43" t="str">
        <f>IFERROR(__xludf.DUMMYFUNCTION("let(row, match($B889&amp;if($C889&lt;&gt;"""","" [""&amp;$C889&amp;""]"",""""),index(nebulae,,2),0),join("","",iferror(round(index(nebulae,row,5)/2,3),1),iferror(round(index(nebulae,row,6)/2,3),1),0))"),"1,1,0")</f>
        <v>1,1,0</v>
      </c>
      <c r="G889" s="44" t="s">
        <v>2896</v>
      </c>
      <c r="H889" s="45">
        <f t="array" ref="H889">let(systemId,match(A889,index(systems,0,1),),refSystemId,match($H$1,index(systems,0,1),),x,index(systems,systemId,3),y,index(systems,systemId,4),refX,index(systems,refSystemId,3),refY,index(systems,refSystemId,4),round(sqrt((x-refX)^2+(y-refY)^2),3))</f>
        <v>99.363</v>
      </c>
      <c r="I889" s="53"/>
      <c r="J889" s="53"/>
      <c r="K889" s="46" t="s">
        <v>418</v>
      </c>
      <c r="L889" s="46" t="s">
        <v>418</v>
      </c>
      <c r="M889" s="53"/>
      <c r="N889" s="28" t="s">
        <v>525</v>
      </c>
      <c r="O889" s="48" t="s">
        <v>525</v>
      </c>
      <c r="P889" s="48" t="s">
        <v>525</v>
      </c>
      <c r="Q889" s="48" t="s">
        <v>525</v>
      </c>
      <c r="R889" s="48" t="s">
        <v>525</v>
      </c>
      <c r="S889" s="48" t="s">
        <v>525</v>
      </c>
      <c r="T889" s="48" t="s">
        <v>525</v>
      </c>
      <c r="U889" s="48" t="s">
        <v>798</v>
      </c>
      <c r="V889" s="48" t="s">
        <v>798</v>
      </c>
      <c r="W889" s="48" t="s">
        <v>798</v>
      </c>
      <c r="X889" s="48" t="s">
        <v>525</v>
      </c>
      <c r="Y889" s="48" t="s">
        <v>1321</v>
      </c>
      <c r="Z889" s="48" t="s">
        <v>1321</v>
      </c>
      <c r="AA889" s="48" t="s">
        <v>1321</v>
      </c>
      <c r="AB889" s="48" t="s">
        <v>1321</v>
      </c>
      <c r="AC889" s="48" t="s">
        <v>1321</v>
      </c>
      <c r="AD889" s="48" t="s">
        <v>1321</v>
      </c>
      <c r="AE889" s="48" t="s">
        <v>1321</v>
      </c>
      <c r="AF889" s="48" t="s">
        <v>1321</v>
      </c>
      <c r="AG889" s="48" t="s">
        <v>1321</v>
      </c>
      <c r="AH889" s="48" t="s">
        <v>1321</v>
      </c>
      <c r="AI889" s="48" t="s">
        <v>1321</v>
      </c>
      <c r="AJ889" s="48" t="s">
        <v>1321</v>
      </c>
      <c r="AK889" s="48" t="s">
        <v>1321</v>
      </c>
      <c r="AL889" s="48" t="s">
        <v>1321</v>
      </c>
      <c r="AM889" s="48" t="s">
        <v>1321</v>
      </c>
      <c r="AN889" s="48" t="s">
        <v>1321</v>
      </c>
      <c r="AO889" s="48" t="s">
        <v>1321</v>
      </c>
      <c r="AP889" s="48" t="s">
        <v>1321</v>
      </c>
      <c r="AQ889" s="48" t="s">
        <v>517</v>
      </c>
      <c r="AR889" s="48" t="s">
        <v>517</v>
      </c>
      <c r="AS889" s="52" t="s">
        <v>894</v>
      </c>
      <c r="AT889" s="52" t="s">
        <v>894</v>
      </c>
      <c r="AU889" s="52" t="s">
        <v>894</v>
      </c>
      <c r="AV889" s="52" t="s">
        <v>894</v>
      </c>
      <c r="AW889" s="48" t="s">
        <v>418</v>
      </c>
      <c r="AX889" s="48" t="s">
        <v>895</v>
      </c>
      <c r="AY889" s="48" t="s">
        <v>895</v>
      </c>
      <c r="AZ889" s="49" t="s">
        <v>896</v>
      </c>
    </row>
    <row r="890" ht="15.75" customHeight="1">
      <c r="A890" s="40">
        <v>797.0</v>
      </c>
      <c r="B890" s="28" t="s">
        <v>2897</v>
      </c>
      <c r="C890" s="41"/>
      <c r="D890" s="42">
        <f t="array" ref="D890">index(systems,match($A890,INDEX(systems,0,1),),3)</f>
        <v>-372.48</v>
      </c>
      <c r="E890" s="42">
        <f t="array" ref="E890">index(systems,match($A890,INDEX(systems,0,1),),4)</f>
        <v>331.077</v>
      </c>
      <c r="F890" s="43" t="str">
        <f>IFERROR(__xludf.DUMMYFUNCTION("let(row, match($B890&amp;if($C890&lt;&gt;"""","" [""&amp;$C890&amp;""]"",""""),index(nebulae,,2),0),join("","",iferror(round(index(nebulae,row,5)/2,3),1),iferror(round(index(nebulae,row,6)/2,3),1),0))"),"1,1,0")</f>
        <v>1,1,0</v>
      </c>
      <c r="G890" s="44" t="s">
        <v>2898</v>
      </c>
      <c r="H890" s="45">
        <f t="array" ref="H890">let(systemId,match(A890,index(systems,0,1),),refSystemId,match($H$1,index(systems,0,1),),x,index(systems,systemId,3),y,index(systems,systemId,4),refX,index(systems,refSystemId,3),refY,index(systems,refSystemId,4),round(sqrt((x-refX)^2+(y-refY)^2),3))</f>
        <v>498.351</v>
      </c>
      <c r="I890" s="41"/>
      <c r="J890" s="41"/>
      <c r="K890" s="41"/>
      <c r="L890" s="41"/>
      <c r="M890" s="41"/>
      <c r="N890" s="28" t="s">
        <v>435</v>
      </c>
      <c r="O890" s="48" t="s">
        <v>435</v>
      </c>
      <c r="P890" s="48" t="s">
        <v>435</v>
      </c>
      <c r="Q890" s="48" t="s">
        <v>435</v>
      </c>
      <c r="R890" s="48" t="s">
        <v>435</v>
      </c>
      <c r="S890" s="48" t="s">
        <v>435</v>
      </c>
      <c r="T890" s="48" t="s">
        <v>435</v>
      </c>
      <c r="U890" s="48" t="s">
        <v>435</v>
      </c>
      <c r="V890" s="48" t="s">
        <v>435</v>
      </c>
      <c r="W890" s="48" t="s">
        <v>435</v>
      </c>
      <c r="X890" s="48" t="s">
        <v>435</v>
      </c>
      <c r="Y890" s="48" t="s">
        <v>435</v>
      </c>
      <c r="Z890" s="48" t="s">
        <v>435</v>
      </c>
      <c r="AA890" s="48" t="s">
        <v>1213</v>
      </c>
      <c r="AB890" s="48" t="s">
        <v>1213</v>
      </c>
      <c r="AC890" s="48" t="s">
        <v>1213</v>
      </c>
      <c r="AD890" s="48" t="s">
        <v>1213</v>
      </c>
      <c r="AE890" s="48" t="s">
        <v>1213</v>
      </c>
      <c r="AF890" s="48" t="s">
        <v>1213</v>
      </c>
      <c r="AG890" s="48" t="s">
        <v>1213</v>
      </c>
      <c r="AH890" s="48" t="s">
        <v>1214</v>
      </c>
      <c r="AI890" s="48" t="s">
        <v>592</v>
      </c>
      <c r="AJ890" s="48" t="s">
        <v>592</v>
      </c>
      <c r="AK890" s="48" t="s">
        <v>592</v>
      </c>
      <c r="AL890" s="48" t="s">
        <v>592</v>
      </c>
      <c r="AM890" s="48" t="s">
        <v>592</v>
      </c>
      <c r="AN890" s="48" t="s">
        <v>592</v>
      </c>
      <c r="AO890" s="48" t="s">
        <v>592</v>
      </c>
      <c r="AP890" s="48" t="s">
        <v>592</v>
      </c>
      <c r="AQ890" s="48" t="s">
        <v>592</v>
      </c>
      <c r="AR890" s="48" t="s">
        <v>592</v>
      </c>
      <c r="AS890" s="48" t="s">
        <v>592</v>
      </c>
      <c r="AT890" s="48" t="s">
        <v>593</v>
      </c>
      <c r="AU890" s="48" t="s">
        <v>593</v>
      </c>
      <c r="AV890" s="48" t="s">
        <v>593</v>
      </c>
      <c r="AW890" s="48" t="s">
        <v>594</v>
      </c>
      <c r="AX890" s="48" t="s">
        <v>594</v>
      </c>
      <c r="AY890" s="48" t="s">
        <v>1019</v>
      </c>
      <c r="AZ890" s="28" t="s">
        <v>1019</v>
      </c>
    </row>
    <row r="891" ht="15.75" customHeight="1">
      <c r="A891" s="40">
        <v>798.0</v>
      </c>
      <c r="B891" s="28" t="s">
        <v>2899</v>
      </c>
      <c r="C891" s="41"/>
      <c r="D891" s="42">
        <f t="array" ref="D891">index(systems,match($A891,INDEX(systems,0,1),),3)</f>
        <v>325.039</v>
      </c>
      <c r="E891" s="42">
        <f t="array" ref="E891">index(systems,match($A891,INDEX(systems,0,1),),4)</f>
        <v>344.714</v>
      </c>
      <c r="F891" s="43" t="str">
        <f>IFERROR(__xludf.DUMMYFUNCTION("let(row, match($B891&amp;if($C891&lt;&gt;"""","" [""&amp;$C891&amp;""]"",""""),index(nebulae,,2),0),join("","",iferror(round(index(nebulae,row,5)/2,3),1),iferror(round(index(nebulae,row,6)/2,3),1),0))"),"1,1,0")</f>
        <v>1,1,0</v>
      </c>
      <c r="G891" s="44" t="s">
        <v>2900</v>
      </c>
      <c r="H891" s="45">
        <f t="array" ref="H891">let(systemId,match(A891,index(systems,0,1),),refSystemId,match($H$1,index(systems,0,1),),x,index(systems,systemId,3),y,index(systems,systemId,4),refX,index(systems,refSystemId,3),refY,index(systems,refSystemId,4),round(sqrt((x-refX)^2+(y-refY)^2),3))</f>
        <v>473.791</v>
      </c>
      <c r="I891" s="46" t="s">
        <v>408</v>
      </c>
      <c r="J891" s="46" t="s">
        <v>408</v>
      </c>
      <c r="K891" s="46" t="s">
        <v>408</v>
      </c>
      <c r="L891" s="75" t="s">
        <v>408</v>
      </c>
      <c r="M891" s="75" t="s">
        <v>408</v>
      </c>
      <c r="N891" s="60" t="s">
        <v>408</v>
      </c>
      <c r="O891" s="41"/>
      <c r="P891" s="48" t="s">
        <v>571</v>
      </c>
      <c r="Q891" s="48" t="s">
        <v>571</v>
      </c>
      <c r="R891" s="48" t="s">
        <v>571</v>
      </c>
      <c r="S891" s="48" t="s">
        <v>571</v>
      </c>
      <c r="T891" s="48" t="s">
        <v>571</v>
      </c>
      <c r="U891" s="48" t="s">
        <v>571</v>
      </c>
      <c r="V891" s="48" t="s">
        <v>571</v>
      </c>
      <c r="W891" s="48" t="s">
        <v>571</v>
      </c>
      <c r="X891" s="48" t="s">
        <v>571</v>
      </c>
      <c r="Y891" s="48" t="s">
        <v>422</v>
      </c>
      <c r="Z891" s="48" t="s">
        <v>422</v>
      </c>
      <c r="AA891" s="48" t="s">
        <v>422</v>
      </c>
      <c r="AB891" s="48" t="s">
        <v>422</v>
      </c>
      <c r="AC891" s="48" t="s">
        <v>422</v>
      </c>
      <c r="AD891" s="48" t="s">
        <v>422</v>
      </c>
      <c r="AE891" s="48" t="s">
        <v>422</v>
      </c>
      <c r="AF891" s="48" t="s">
        <v>422</v>
      </c>
      <c r="AG891" s="48" t="s">
        <v>422</v>
      </c>
      <c r="AH891" s="48" t="s">
        <v>422</v>
      </c>
      <c r="AI891" s="48" t="s">
        <v>422</v>
      </c>
      <c r="AJ891" s="48" t="s">
        <v>422</v>
      </c>
      <c r="AK891" s="48" t="s">
        <v>422</v>
      </c>
      <c r="AL891" s="48" t="s">
        <v>422</v>
      </c>
      <c r="AM891" s="48" t="s">
        <v>422</v>
      </c>
      <c r="AN891" s="48" t="s">
        <v>422</v>
      </c>
      <c r="AO891" s="48" t="s">
        <v>422</v>
      </c>
      <c r="AP891" s="48" t="s">
        <v>422</v>
      </c>
      <c r="AQ891" s="48" t="s">
        <v>422</v>
      </c>
      <c r="AR891" s="48" t="s">
        <v>422</v>
      </c>
      <c r="AS891" s="48" t="s">
        <v>422</v>
      </c>
      <c r="AT891" s="48" t="s">
        <v>422</v>
      </c>
      <c r="AU891" s="48" t="s">
        <v>422</v>
      </c>
      <c r="AV891" s="48" t="s">
        <v>422</v>
      </c>
      <c r="AW891" s="48" t="s">
        <v>422</v>
      </c>
      <c r="AX891" s="48" t="s">
        <v>422</v>
      </c>
      <c r="AY891" s="48" t="s">
        <v>422</v>
      </c>
      <c r="AZ891" s="28" t="s">
        <v>422</v>
      </c>
    </row>
    <row r="892" ht="15.75" customHeight="1">
      <c r="A892" s="40">
        <v>799.0</v>
      </c>
      <c r="B892" s="28" t="s">
        <v>2901</v>
      </c>
      <c r="C892" s="41"/>
      <c r="D892" s="42">
        <f t="array" ref="D892">index(systems,match($A892,INDEX(systems,0,1),),3)</f>
        <v>171.566</v>
      </c>
      <c r="E892" s="42">
        <f t="array" ref="E892">index(systems,match($A892,INDEX(systems,0,1),),4)</f>
        <v>-115.567</v>
      </c>
      <c r="F892" s="43" t="str">
        <f>IFERROR(__xludf.DUMMYFUNCTION("let(row, match($B892&amp;if($C892&lt;&gt;"""","" [""&amp;$C892&amp;""]"",""""),index(nebulae,,2),0),join("","",iferror(round(index(nebulae,row,5)/2,3),1),iferror(round(index(nebulae,row,6)/2,3),1),0))"),"1,1,0")</f>
        <v>1,1,0</v>
      </c>
      <c r="G892" s="44" t="s">
        <v>2902</v>
      </c>
      <c r="H892" s="45">
        <f t="array" ref="H892">let(systemId,match(A892,index(systems,0,1),),refSystemId,match($H$1,index(systems,0,1),),x,index(systems,systemId,3),y,index(systems,systemId,4),refX,index(systems,refSystemId,3),refY,index(systems,refSystemId,4),round(sqrt((x-refX)^2+(y-refY)^2),3))</f>
        <v>206.859</v>
      </c>
      <c r="I892" s="28" t="s">
        <v>1633</v>
      </c>
      <c r="J892" s="28" t="s">
        <v>1633</v>
      </c>
      <c r="K892" s="28" t="s">
        <v>1634</v>
      </c>
      <c r="L892" s="41"/>
      <c r="M892" s="28" t="s">
        <v>500</v>
      </c>
      <c r="N892" s="28" t="s">
        <v>656</v>
      </c>
      <c r="O892" s="48" t="s">
        <v>656</v>
      </c>
      <c r="P892" s="48" t="s">
        <v>656</v>
      </c>
      <c r="Q892" s="48" t="s">
        <v>656</v>
      </c>
      <c r="R892" s="48" t="s">
        <v>656</v>
      </c>
      <c r="S892" s="48" t="s">
        <v>656</v>
      </c>
      <c r="T892" s="48" t="s">
        <v>656</v>
      </c>
      <c r="U892" s="48" t="s">
        <v>502</v>
      </c>
      <c r="V892" s="48" t="s">
        <v>502</v>
      </c>
      <c r="W892" s="48" t="s">
        <v>502</v>
      </c>
      <c r="X892" s="48" t="s">
        <v>656</v>
      </c>
      <c r="Y892" s="48" t="s">
        <v>1035</v>
      </c>
      <c r="Z892" s="48" t="s">
        <v>1035</v>
      </c>
      <c r="AA892" s="48" t="s">
        <v>1036</v>
      </c>
      <c r="AB892" s="48" t="s">
        <v>1036</v>
      </c>
      <c r="AC892" s="48" t="s">
        <v>1036</v>
      </c>
      <c r="AD892" s="48" t="s">
        <v>1036</v>
      </c>
      <c r="AE892" s="48" t="s">
        <v>1036</v>
      </c>
      <c r="AF892" s="48" t="s">
        <v>1036</v>
      </c>
      <c r="AG892" s="48" t="s">
        <v>1036</v>
      </c>
      <c r="AH892" s="48" t="s">
        <v>1036</v>
      </c>
      <c r="AI892" s="48" t="s">
        <v>1036</v>
      </c>
      <c r="AJ892" s="48" t="s">
        <v>1036</v>
      </c>
      <c r="AK892" s="48" t="s">
        <v>1036</v>
      </c>
      <c r="AL892" s="48" t="s">
        <v>1036</v>
      </c>
      <c r="AM892" s="48" t="s">
        <v>1036</v>
      </c>
      <c r="AN892" s="48" t="s">
        <v>1036</v>
      </c>
      <c r="AO892" s="48" t="s">
        <v>1035</v>
      </c>
      <c r="AP892" s="48" t="s">
        <v>1035</v>
      </c>
      <c r="AQ892" s="48" t="s">
        <v>1035</v>
      </c>
      <c r="AR892" s="48" t="s">
        <v>1035</v>
      </c>
      <c r="AS892" s="48" t="s">
        <v>1035</v>
      </c>
      <c r="AT892" s="48" t="s">
        <v>1035</v>
      </c>
      <c r="AU892" s="48" t="s">
        <v>1035</v>
      </c>
      <c r="AV892" s="48" t="s">
        <v>1035</v>
      </c>
      <c r="AW892" s="48" t="s">
        <v>1035</v>
      </c>
      <c r="AX892" s="48" t="s">
        <v>1035</v>
      </c>
      <c r="AY892" s="48" t="s">
        <v>1035</v>
      </c>
      <c r="AZ892" s="28" t="s">
        <v>1035</v>
      </c>
    </row>
    <row r="893" ht="15.75" customHeight="1">
      <c r="A893" s="40">
        <v>800.0</v>
      </c>
      <c r="B893" s="28" t="s">
        <v>2903</v>
      </c>
      <c r="C893" s="41"/>
      <c r="D893" s="42">
        <f t="array" ref="D893">index(systems,match($A893,INDEX(systems,0,1),),3)</f>
        <v>256.663</v>
      </c>
      <c r="E893" s="42">
        <f t="array" ref="E893">index(systems,match($A893,INDEX(systems,0,1),),4)</f>
        <v>-6.504</v>
      </c>
      <c r="F893" s="43" t="str">
        <f>IFERROR(__xludf.DUMMYFUNCTION("let(row, match($B893&amp;if($C893&lt;&gt;"""","" [""&amp;$C893&amp;""]"",""""),index(nebulae,,2),0),join("","",iferror(round(index(nebulae,row,5)/2,3),1),iferror(round(index(nebulae,row,6)/2,3),1),0))"),"1,1,0")</f>
        <v>1,1,0</v>
      </c>
      <c r="G893" s="44" t="s">
        <v>2904</v>
      </c>
      <c r="H893" s="45">
        <f t="array" ref="H893">let(systemId,match(A893,index(systems,0,1),),refSystemId,match($H$1,index(systems,0,1),),x,index(systems,systemId,3),y,index(systems,systemId,4),refX,index(systems,refSystemId,3),refY,index(systems,refSystemId,4),round(sqrt((x-refX)^2+(y-refY)^2),3))</f>
        <v>256.745</v>
      </c>
      <c r="I893" s="28" t="s">
        <v>408</v>
      </c>
      <c r="J893" s="28" t="s">
        <v>408</v>
      </c>
      <c r="K893" s="48" t="s">
        <v>408</v>
      </c>
      <c r="L893" s="48" t="s">
        <v>408</v>
      </c>
      <c r="M893" s="48" t="s">
        <v>408</v>
      </c>
      <c r="N893" s="28" t="s">
        <v>408</v>
      </c>
      <c r="O893" s="41"/>
      <c r="P893" s="52" t="s">
        <v>854</v>
      </c>
      <c r="Q893" s="52" t="s">
        <v>854</v>
      </c>
      <c r="R893" s="52" t="s">
        <v>854</v>
      </c>
      <c r="S893" s="52" t="s">
        <v>854</v>
      </c>
      <c r="T893" s="52" t="s">
        <v>854</v>
      </c>
      <c r="U893" s="48" t="s">
        <v>2051</v>
      </c>
      <c r="V893" s="48" t="s">
        <v>855</v>
      </c>
      <c r="W893" s="48" t="s">
        <v>855</v>
      </c>
      <c r="X893" s="48" t="s">
        <v>856</v>
      </c>
      <c r="Y893" s="48" t="s">
        <v>857</v>
      </c>
      <c r="Z893" s="48" t="s">
        <v>857</v>
      </c>
      <c r="AA893" s="48" t="s">
        <v>858</v>
      </c>
      <c r="AB893" s="48" t="s">
        <v>858</v>
      </c>
      <c r="AC893" s="48" t="s">
        <v>858</v>
      </c>
      <c r="AD893" s="48" t="s">
        <v>858</v>
      </c>
      <c r="AE893" s="48" t="s">
        <v>858</v>
      </c>
      <c r="AF893" s="48" t="s">
        <v>858</v>
      </c>
      <c r="AG893" s="48" t="s">
        <v>858</v>
      </c>
      <c r="AH893" s="48" t="s">
        <v>858</v>
      </c>
      <c r="AI893" s="48" t="s">
        <v>858</v>
      </c>
      <c r="AJ893" s="48" t="s">
        <v>858</v>
      </c>
      <c r="AK893" s="48" t="s">
        <v>858</v>
      </c>
      <c r="AL893" s="48" t="s">
        <v>858</v>
      </c>
      <c r="AM893" s="48" t="s">
        <v>858</v>
      </c>
      <c r="AN893" s="48" t="s">
        <v>858</v>
      </c>
      <c r="AO893" s="48" t="s">
        <v>857</v>
      </c>
      <c r="AP893" s="48" t="s">
        <v>857</v>
      </c>
      <c r="AQ893" s="48" t="s">
        <v>857</v>
      </c>
      <c r="AR893" s="48" t="s">
        <v>857</v>
      </c>
      <c r="AS893" s="48" t="s">
        <v>857</v>
      </c>
      <c r="AT893" s="48" t="s">
        <v>857</v>
      </c>
      <c r="AU893" s="48" t="s">
        <v>857</v>
      </c>
      <c r="AV893" s="48" t="s">
        <v>857</v>
      </c>
      <c r="AW893" s="48" t="s">
        <v>857</v>
      </c>
      <c r="AX893" s="52" t="s">
        <v>857</v>
      </c>
      <c r="AY893" s="52" t="s">
        <v>857</v>
      </c>
      <c r="AZ893" s="49" t="s">
        <v>857</v>
      </c>
    </row>
    <row r="894" ht="15.75" customHeight="1">
      <c r="A894" s="40">
        <v>801.0</v>
      </c>
      <c r="B894" s="28" t="s">
        <v>2905</v>
      </c>
      <c r="C894" s="28" t="s">
        <v>2906</v>
      </c>
      <c r="D894" s="42">
        <f t="array" ref="D894">index(systems,match($A894,INDEX(systems,0,1),),3)</f>
        <v>-88.934</v>
      </c>
      <c r="E894" s="42">
        <f t="array" ref="E894">index(systems,match($A894,INDEX(systems,0,1),),4)</f>
        <v>-149.415</v>
      </c>
      <c r="F894" s="43" t="str">
        <f>IFERROR(__xludf.DUMMYFUNCTION("let(row, match($B894&amp;if($C894&lt;&gt;"""","" [""&amp;$C894&amp;""]"",""""),index(nebulae,,2),0),join("","",iferror(round(index(nebulae,row,5)/2,3),1),iferror(round(index(nebulae,row,6)/2,3),1),0))"),"1,1,0")</f>
        <v>1,1,0</v>
      </c>
      <c r="G894" s="44" t="s">
        <v>2907</v>
      </c>
      <c r="H894" s="45">
        <f t="array" ref="H894">let(systemId,match(A894,index(systems,0,1),),refSystemId,match($H$1,index(systems,0,1),),x,index(systems,systemId,3),y,index(systems,systemId,4),refX,index(systems,refSystemId,3),refY,index(systems,refSystemId,4),round(sqrt((x-refX)^2+(y-refY)^2),3))</f>
        <v>173.88</v>
      </c>
      <c r="I894" s="46" t="s">
        <v>418</v>
      </c>
      <c r="J894" s="53"/>
      <c r="K894" s="53"/>
      <c r="L894" s="53"/>
      <c r="M894" s="46" t="s">
        <v>560</v>
      </c>
      <c r="N894" s="49" t="s">
        <v>1121</v>
      </c>
      <c r="O894" s="52" t="s">
        <v>1121</v>
      </c>
      <c r="P894" s="52" t="s">
        <v>1121</v>
      </c>
      <c r="Q894" s="52" t="s">
        <v>1121</v>
      </c>
      <c r="R894" s="52" t="s">
        <v>1121</v>
      </c>
      <c r="S894" s="48" t="s">
        <v>1121</v>
      </c>
      <c r="T894" s="52" t="s">
        <v>1121</v>
      </c>
      <c r="U894" s="52" t="s">
        <v>1121</v>
      </c>
      <c r="V894" s="52" t="s">
        <v>1121</v>
      </c>
      <c r="W894" s="48" t="s">
        <v>1121</v>
      </c>
      <c r="X894" s="52" t="s">
        <v>1121</v>
      </c>
      <c r="Y894" s="48" t="s">
        <v>2908</v>
      </c>
      <c r="Z894" s="48" t="s">
        <v>2908</v>
      </c>
      <c r="AA894" s="48" t="s">
        <v>2908</v>
      </c>
      <c r="AB894" s="48" t="s">
        <v>2908</v>
      </c>
      <c r="AC894" s="48" t="s">
        <v>2908</v>
      </c>
      <c r="AD894" s="48" t="s">
        <v>2908</v>
      </c>
      <c r="AE894" s="48" t="s">
        <v>2908</v>
      </c>
      <c r="AF894" s="48" t="s">
        <v>2908</v>
      </c>
      <c r="AG894" s="48" t="s">
        <v>2908</v>
      </c>
      <c r="AH894" s="48" t="s">
        <v>2908</v>
      </c>
      <c r="AI894" s="48" t="s">
        <v>2908</v>
      </c>
      <c r="AJ894" s="48" t="s">
        <v>2908</v>
      </c>
      <c r="AK894" s="48" t="s">
        <v>2908</v>
      </c>
      <c r="AL894" s="48" t="s">
        <v>2908</v>
      </c>
      <c r="AM894" s="48" t="s">
        <v>2908</v>
      </c>
      <c r="AN894" s="48" t="s">
        <v>2908</v>
      </c>
      <c r="AO894" s="48" t="s">
        <v>2908</v>
      </c>
      <c r="AP894" s="48" t="s">
        <v>2908</v>
      </c>
      <c r="AQ894" s="48" t="s">
        <v>2908</v>
      </c>
      <c r="AR894" s="48" t="s">
        <v>2908</v>
      </c>
      <c r="AS894" s="48" t="s">
        <v>2909</v>
      </c>
      <c r="AT894" s="48" t="s">
        <v>2909</v>
      </c>
      <c r="AU894" s="48" t="s">
        <v>2909</v>
      </c>
      <c r="AV894" s="48" t="s">
        <v>1048</v>
      </c>
      <c r="AW894" s="48" t="s">
        <v>1048</v>
      </c>
      <c r="AX894" s="48" t="s">
        <v>1049</v>
      </c>
      <c r="AY894" s="48" t="s">
        <v>1049</v>
      </c>
      <c r="AZ894" s="51" t="s">
        <v>1049</v>
      </c>
    </row>
    <row r="895" ht="15.75" customHeight="1">
      <c r="A895" s="40">
        <v>802.0</v>
      </c>
      <c r="B895" s="28" t="s">
        <v>2910</v>
      </c>
      <c r="C895" s="41"/>
      <c r="D895" s="42">
        <f t="array" ref="D895">index(systems,match($A895,INDEX(systems,0,1),),3)</f>
        <v>294.417</v>
      </c>
      <c r="E895" s="42">
        <f t="array" ref="E895">index(systems,match($A895,INDEX(systems,0,1),),4)</f>
        <v>-287.78</v>
      </c>
      <c r="F895" s="43" t="str">
        <f>IFERROR(__xludf.DUMMYFUNCTION("let(row, match($B895&amp;if($C895&lt;&gt;"""","" [""&amp;$C895&amp;""]"",""""),index(nebulae,,2),0),join("","",iferror(round(index(nebulae,row,5)/2,3),1),iferror(round(index(nebulae,row,6)/2,3),1),0))"),"1,1,0")</f>
        <v>1,1,0</v>
      </c>
      <c r="G895" s="44" t="s">
        <v>2911</v>
      </c>
      <c r="H895" s="45">
        <f t="array" ref="H895">let(systemId,match(A895,index(systems,0,1),),refSystemId,match($H$1,index(systems,0,1),),x,index(systems,systemId,3),y,index(systems,systemId,4),refX,index(systems,refSystemId,3),refY,index(systems,refSystemId,4),round(sqrt((x-refX)^2+(y-refY)^2),3))</f>
        <v>411.702</v>
      </c>
      <c r="I895" s="48" t="s">
        <v>408</v>
      </c>
      <c r="J895" s="48" t="s">
        <v>408</v>
      </c>
      <c r="K895" s="41"/>
      <c r="L895" s="41"/>
      <c r="M895" s="41"/>
      <c r="N895" s="28" t="s">
        <v>1013</v>
      </c>
      <c r="O895" s="48" t="s">
        <v>1013</v>
      </c>
      <c r="P895" s="48" t="s">
        <v>1013</v>
      </c>
      <c r="Q895" s="48" t="s">
        <v>1013</v>
      </c>
      <c r="R895" s="48" t="s">
        <v>1013</v>
      </c>
      <c r="S895" s="48" t="s">
        <v>1013</v>
      </c>
      <c r="T895" s="48" t="s">
        <v>1013</v>
      </c>
      <c r="U895" s="48" t="s">
        <v>1013</v>
      </c>
      <c r="V895" s="48" t="s">
        <v>1013</v>
      </c>
      <c r="W895" s="48" t="s">
        <v>1013</v>
      </c>
      <c r="X895" s="48" t="s">
        <v>1013</v>
      </c>
      <c r="Y895" s="48" t="s">
        <v>1014</v>
      </c>
      <c r="Z895" s="48" t="s">
        <v>1014</v>
      </c>
      <c r="AA895" s="48" t="s">
        <v>1015</v>
      </c>
      <c r="AB895" s="48" t="s">
        <v>1015</v>
      </c>
      <c r="AC895" s="48" t="s">
        <v>1015</v>
      </c>
      <c r="AD895" s="48" t="s">
        <v>1015</v>
      </c>
      <c r="AE895" s="48" t="s">
        <v>1015</v>
      </c>
      <c r="AF895" s="48" t="s">
        <v>1015</v>
      </c>
      <c r="AG895" s="48" t="s">
        <v>1015</v>
      </c>
      <c r="AH895" s="48" t="s">
        <v>1015</v>
      </c>
      <c r="AI895" s="48" t="s">
        <v>1015</v>
      </c>
      <c r="AJ895" s="48" t="s">
        <v>1015</v>
      </c>
      <c r="AK895" s="48" t="s">
        <v>1015</v>
      </c>
      <c r="AL895" s="48" t="s">
        <v>1015</v>
      </c>
      <c r="AM895" s="48" t="s">
        <v>1015</v>
      </c>
      <c r="AN895" s="48" t="s">
        <v>1015</v>
      </c>
      <c r="AO895" s="48" t="s">
        <v>1014</v>
      </c>
      <c r="AP895" s="48" t="s">
        <v>1014</v>
      </c>
      <c r="AQ895" s="48" t="s">
        <v>1014</v>
      </c>
      <c r="AR895" s="48" t="s">
        <v>955</v>
      </c>
      <c r="AS895" s="48" t="s">
        <v>955</v>
      </c>
      <c r="AT895" s="48" t="s">
        <v>955</v>
      </c>
      <c r="AU895" s="48" t="s">
        <v>955</v>
      </c>
      <c r="AV895" s="48" t="s">
        <v>955</v>
      </c>
      <c r="AW895" s="48" t="s">
        <v>955</v>
      </c>
      <c r="AX895" s="48" t="s">
        <v>955</v>
      </c>
      <c r="AY895" s="48" t="s">
        <v>955</v>
      </c>
      <c r="AZ895" s="28" t="s">
        <v>955</v>
      </c>
    </row>
    <row r="896" ht="15.75" customHeight="1">
      <c r="A896" s="40">
        <v>803.0</v>
      </c>
      <c r="B896" s="28" t="s">
        <v>2912</v>
      </c>
      <c r="C896" s="41"/>
      <c r="D896" s="42">
        <f t="array" ref="D896">index(systems,match($A896,INDEX(systems,0,1),),3)</f>
        <v>-447.223</v>
      </c>
      <c r="E896" s="42">
        <f t="array" ref="E896">index(systems,match($A896,INDEX(systems,0,1),),4)</f>
        <v>69.227</v>
      </c>
      <c r="F896" s="43" t="str">
        <f>IFERROR(__xludf.DUMMYFUNCTION("let(row, match($B896&amp;if($C896&lt;&gt;"""","" [""&amp;$C896&amp;""]"",""""),index(nebulae,,2),0),join("","",iferror(round(index(nebulae,row,5)/2,3),1),iferror(round(index(nebulae,row,6)/2,3),1),0))"),"2.183,2.183,0")</f>
        <v>2.183,2.183,0</v>
      </c>
      <c r="G896" s="44" t="s">
        <v>2913</v>
      </c>
      <c r="H896" s="45">
        <f t="array" ref="H896">let(systemId,match(A896,index(systems,0,1),),refSystemId,match($H$1,index(systems,0,1),),x,index(systems,systemId,3),y,index(systems,systemId,4),refX,index(systems,refSystemId,3),refY,index(systems,refSystemId,4),round(sqrt((x-refX)^2+(y-refY)^2),3))</f>
        <v>452.549</v>
      </c>
      <c r="I896" s="28" t="s">
        <v>408</v>
      </c>
      <c r="J896" s="28" t="s">
        <v>408</v>
      </c>
      <c r="K896" s="28" t="s">
        <v>408</v>
      </c>
      <c r="L896" s="28" t="s">
        <v>408</v>
      </c>
      <c r="M896" s="28" t="s">
        <v>408</v>
      </c>
      <c r="N896" s="28" t="s">
        <v>408</v>
      </c>
      <c r="O896" s="41"/>
      <c r="P896" s="48" t="s">
        <v>461</v>
      </c>
      <c r="Q896" s="48" t="s">
        <v>461</v>
      </c>
      <c r="R896" s="48" t="s">
        <v>461</v>
      </c>
      <c r="S896" s="48" t="s">
        <v>449</v>
      </c>
      <c r="T896" s="48" t="s">
        <v>449</v>
      </c>
      <c r="U896" s="48" t="s">
        <v>449</v>
      </c>
      <c r="V896" s="48" t="s">
        <v>449</v>
      </c>
      <c r="W896" s="48" t="s">
        <v>449</v>
      </c>
      <c r="X896" s="48" t="s">
        <v>449</v>
      </c>
      <c r="Y896" s="48" t="s">
        <v>449</v>
      </c>
      <c r="Z896" s="48" t="s">
        <v>449</v>
      </c>
      <c r="AA896" s="48" t="s">
        <v>462</v>
      </c>
      <c r="AB896" s="48" t="s">
        <v>462</v>
      </c>
      <c r="AC896" s="48" t="s">
        <v>462</v>
      </c>
      <c r="AD896" s="48" t="s">
        <v>462</v>
      </c>
      <c r="AE896" s="48" t="s">
        <v>462</v>
      </c>
      <c r="AF896" s="48" t="s">
        <v>462</v>
      </c>
      <c r="AG896" s="48" t="s">
        <v>462</v>
      </c>
      <c r="AH896" s="48" t="s">
        <v>463</v>
      </c>
      <c r="AI896" s="48" t="s">
        <v>464</v>
      </c>
      <c r="AJ896" s="48" t="s">
        <v>464</v>
      </c>
      <c r="AK896" s="48" t="s">
        <v>464</v>
      </c>
      <c r="AL896" s="48" t="s">
        <v>464</v>
      </c>
      <c r="AM896" s="48" t="s">
        <v>464</v>
      </c>
      <c r="AN896" s="48" t="s">
        <v>464</v>
      </c>
      <c r="AO896" s="48" t="s">
        <v>464</v>
      </c>
      <c r="AP896" s="48" t="s">
        <v>464</v>
      </c>
      <c r="AQ896" s="48" t="s">
        <v>464</v>
      </c>
      <c r="AR896" s="48" t="s">
        <v>464</v>
      </c>
      <c r="AS896" s="48" t="s">
        <v>466</v>
      </c>
      <c r="AT896" s="52" t="s">
        <v>467</v>
      </c>
      <c r="AU896" s="52" t="s">
        <v>467</v>
      </c>
      <c r="AV896" s="48" t="s">
        <v>467</v>
      </c>
      <c r="AW896" s="48" t="s">
        <v>467</v>
      </c>
      <c r="AX896" s="52" t="s">
        <v>468</v>
      </c>
      <c r="AY896" s="52" t="s">
        <v>468</v>
      </c>
      <c r="AZ896" s="49" t="s">
        <v>468</v>
      </c>
    </row>
    <row r="897" ht="15.75" customHeight="1">
      <c r="A897" s="40">
        <v>804.0</v>
      </c>
      <c r="B897" s="28" t="s">
        <v>2914</v>
      </c>
      <c r="C897" s="41"/>
      <c r="D897" s="42">
        <f t="array" ref="D897">index(systems,match($A897,INDEX(systems,0,1),),3)</f>
        <v>19.896</v>
      </c>
      <c r="E897" s="42">
        <f t="array" ref="E897">index(systems,match($A897,INDEX(systems,0,1),),4)</f>
        <v>336.507</v>
      </c>
      <c r="F897" s="43" t="str">
        <f>IFERROR(__xludf.DUMMYFUNCTION("let(row, match($B897&amp;if($C897&lt;&gt;"""","" [""&amp;$C897&amp;""]"",""""),index(nebulae,,2),0),join("","",iferror(round(index(nebulae,row,5)/2,3),1),iferror(round(index(nebulae,row,6)/2,3),1),0))"),"1,1,0")</f>
        <v>1,1,0</v>
      </c>
      <c r="G897" s="44" t="s">
        <v>2915</v>
      </c>
      <c r="H897" s="45">
        <f t="array" ref="H897">let(systemId,match(A897,index(systems,0,1),),refSystemId,match($H$1,index(systems,0,1),),x,index(systems,systemId,3),y,index(systems,systemId,4),refX,index(systems,refSystemId,3),refY,index(systems,refSystemId,4),round(sqrt((x-refX)^2+(y-refY)^2),3))</f>
        <v>337.095</v>
      </c>
      <c r="I897" s="28" t="s">
        <v>408</v>
      </c>
      <c r="J897" s="28" t="s">
        <v>408</v>
      </c>
      <c r="K897" s="60" t="s">
        <v>408</v>
      </c>
      <c r="L897" s="28" t="s">
        <v>408</v>
      </c>
      <c r="M897" s="41"/>
      <c r="N897" s="28" t="s">
        <v>846</v>
      </c>
      <c r="O897" s="48" t="s">
        <v>846</v>
      </c>
      <c r="P897" s="52" t="s">
        <v>846</v>
      </c>
      <c r="Q897" s="52" t="s">
        <v>846</v>
      </c>
      <c r="R897" s="52" t="s">
        <v>846</v>
      </c>
      <c r="S897" s="52" t="s">
        <v>846</v>
      </c>
      <c r="T897" s="52" t="s">
        <v>846</v>
      </c>
      <c r="U897" s="48" t="s">
        <v>846</v>
      </c>
      <c r="V897" s="48" t="s">
        <v>846</v>
      </c>
      <c r="W897" s="48" t="s">
        <v>846</v>
      </c>
      <c r="X897" s="48" t="s">
        <v>846</v>
      </c>
      <c r="Y897" s="48" t="s">
        <v>846</v>
      </c>
      <c r="Z897" s="48" t="s">
        <v>409</v>
      </c>
      <c r="AA897" s="48" t="s">
        <v>1494</v>
      </c>
      <c r="AB897" s="48" t="s">
        <v>1494</v>
      </c>
      <c r="AC897" s="48" t="s">
        <v>1494</v>
      </c>
      <c r="AD897" s="48" t="s">
        <v>1494</v>
      </c>
      <c r="AE897" s="48" t="s">
        <v>1494</v>
      </c>
      <c r="AF897" s="48" t="s">
        <v>849</v>
      </c>
      <c r="AG897" s="48" t="s">
        <v>849</v>
      </c>
      <c r="AH897" s="48" t="s">
        <v>849</v>
      </c>
      <c r="AI897" s="48" t="s">
        <v>849</v>
      </c>
      <c r="AJ897" s="48" t="s">
        <v>849</v>
      </c>
      <c r="AK897" s="48" t="s">
        <v>849</v>
      </c>
      <c r="AL897" s="48" t="s">
        <v>849</v>
      </c>
      <c r="AM897" s="48" t="s">
        <v>849</v>
      </c>
      <c r="AN897" s="48" t="s">
        <v>850</v>
      </c>
      <c r="AO897" s="48" t="s">
        <v>697</v>
      </c>
      <c r="AP897" s="48" t="s">
        <v>697</v>
      </c>
      <c r="AQ897" s="48" t="s">
        <v>697</v>
      </c>
      <c r="AR897" s="48" t="s">
        <v>697</v>
      </c>
      <c r="AS897" s="48" t="s">
        <v>697</v>
      </c>
      <c r="AT897" s="48" t="s">
        <v>697</v>
      </c>
      <c r="AU897" s="48" t="s">
        <v>697</v>
      </c>
      <c r="AV897" s="48" t="s">
        <v>1259</v>
      </c>
      <c r="AW897" s="48" t="s">
        <v>1259</v>
      </c>
      <c r="AX897" s="48" t="s">
        <v>1259</v>
      </c>
      <c r="AY897" s="48" t="s">
        <v>1259</v>
      </c>
      <c r="AZ897" s="28" t="s">
        <v>1259</v>
      </c>
    </row>
    <row r="898" ht="15.75" customHeight="1">
      <c r="A898" s="40">
        <v>805.0</v>
      </c>
      <c r="B898" s="28" t="s">
        <v>2916</v>
      </c>
      <c r="C898" s="41"/>
      <c r="D898" s="42">
        <f t="array" ref="D898">index(systems,match($A898,INDEX(systems,0,1),),3)</f>
        <v>-351.28</v>
      </c>
      <c r="E898" s="42">
        <f t="array" ref="E898">index(systems,match($A898,INDEX(systems,0,1),),4)</f>
        <v>354.868</v>
      </c>
      <c r="F898" s="43" t="str">
        <f>IFERROR(__xludf.DUMMYFUNCTION("let(row, match($B898&amp;if($C898&lt;&gt;"""","" [""&amp;$C898&amp;""]"",""""),index(nebulae,,2),0),join("","",iferror(round(index(nebulae,row,5)/2,3),1),iferror(round(index(nebulae,row,6)/2,3),1),0))"),"1,1,0")</f>
        <v>1,1,0</v>
      </c>
      <c r="G898" s="44" t="s">
        <v>2917</v>
      </c>
      <c r="H898" s="45">
        <f t="array" ref="H898">let(systemId,match(A898,index(systems,0,1),),refSystemId,match($H$1,index(systems,0,1),),x,index(systems,systemId,3),y,index(systems,systemId,4),refX,index(systems,refSystemId,3),refY,index(systems,refSystemId,4),round(sqrt((x-refX)^2+(y-refY)^2),3))</f>
        <v>499.328</v>
      </c>
      <c r="I898" s="46" t="s">
        <v>408</v>
      </c>
      <c r="J898" s="46" t="s">
        <v>408</v>
      </c>
      <c r="K898" s="28" t="s">
        <v>408</v>
      </c>
      <c r="L898" s="28" t="s">
        <v>408</v>
      </c>
      <c r="M898" s="28" t="s">
        <v>408</v>
      </c>
      <c r="N898" s="28" t="s">
        <v>408</v>
      </c>
      <c r="O898" s="41"/>
      <c r="P898" s="48" t="s">
        <v>477</v>
      </c>
      <c r="Q898" s="48" t="s">
        <v>477</v>
      </c>
      <c r="R898" s="48" t="s">
        <v>477</v>
      </c>
      <c r="S898" s="48" t="s">
        <v>435</v>
      </c>
      <c r="T898" s="48" t="s">
        <v>435</v>
      </c>
      <c r="U898" s="48" t="s">
        <v>435</v>
      </c>
      <c r="V898" s="48" t="s">
        <v>435</v>
      </c>
      <c r="W898" s="48" t="s">
        <v>435</v>
      </c>
      <c r="X898" s="48" t="s">
        <v>435</v>
      </c>
      <c r="Y898" s="48" t="s">
        <v>435</v>
      </c>
      <c r="Z898" s="48" t="s">
        <v>435</v>
      </c>
      <c r="AA898" s="48" t="s">
        <v>1213</v>
      </c>
      <c r="AB898" s="48" t="s">
        <v>1213</v>
      </c>
      <c r="AC898" s="48" t="s">
        <v>1213</v>
      </c>
      <c r="AD898" s="48" t="s">
        <v>1213</v>
      </c>
      <c r="AE898" s="48" t="s">
        <v>1213</v>
      </c>
      <c r="AF898" s="48" t="s">
        <v>1213</v>
      </c>
      <c r="AG898" s="48" t="s">
        <v>1213</v>
      </c>
      <c r="AH898" s="48" t="s">
        <v>1214</v>
      </c>
      <c r="AI898" s="48" t="s">
        <v>417</v>
      </c>
      <c r="AJ898" s="48" t="s">
        <v>592</v>
      </c>
      <c r="AK898" s="48" t="s">
        <v>592</v>
      </c>
      <c r="AL898" s="48" t="s">
        <v>592</v>
      </c>
      <c r="AM898" s="48" t="s">
        <v>592</v>
      </c>
      <c r="AN898" s="48" t="s">
        <v>592</v>
      </c>
      <c r="AO898" s="48" t="s">
        <v>592</v>
      </c>
      <c r="AP898" s="48" t="s">
        <v>592</v>
      </c>
      <c r="AQ898" s="48" t="s">
        <v>592</v>
      </c>
      <c r="AR898" s="48" t="s">
        <v>592</v>
      </c>
      <c r="AS898" s="48" t="s">
        <v>592</v>
      </c>
      <c r="AT898" s="48" t="s">
        <v>593</v>
      </c>
      <c r="AU898" s="48" t="s">
        <v>1019</v>
      </c>
      <c r="AV898" s="48" t="s">
        <v>1019</v>
      </c>
      <c r="AW898" s="48" t="s">
        <v>1019</v>
      </c>
      <c r="AX898" s="48" t="s">
        <v>1019</v>
      </c>
      <c r="AY898" s="48" t="s">
        <v>1019</v>
      </c>
      <c r="AZ898" s="51" t="s">
        <v>1019</v>
      </c>
    </row>
    <row r="899" ht="15.75" customHeight="1">
      <c r="A899" s="40">
        <v>806.0</v>
      </c>
      <c r="B899" s="28" t="s">
        <v>2918</v>
      </c>
      <c r="C899" s="41"/>
      <c r="D899" s="42">
        <f t="array" ref="D899">index(systems,match($A899,INDEX(systems,0,1),),3)</f>
        <v>429.094</v>
      </c>
      <c r="E899" s="42">
        <f t="array" ref="E899">index(systems,match($A899,INDEX(systems,0,1),),4)</f>
        <v>288.686</v>
      </c>
      <c r="F899" s="43" t="str">
        <f>IFERROR(__xludf.DUMMYFUNCTION("let(row, match($B899&amp;if($C899&lt;&gt;"""","" [""&amp;$C899&amp;""]"",""""),index(nebulae,,2),0),join("","",iferror(round(index(nebulae,row,5)/2,3),1),iferror(round(index(nebulae,row,6)/2,3),1),0))"),"1,1,0")</f>
        <v>1,1,0</v>
      </c>
      <c r="G899" s="44" t="s">
        <v>2919</v>
      </c>
      <c r="H899" s="45">
        <f t="array" ref="H899">let(systemId,match(A899,index(systems,0,1),),refSystemId,match($H$1,index(systems,0,1),),x,index(systems,systemId,3),y,index(systems,systemId,4),refX,index(systems,refSystemId,3),refY,index(systems,refSystemId,4),round(sqrt((x-refX)^2+(y-refY)^2),3))</f>
        <v>517.167</v>
      </c>
      <c r="I899" s="28" t="s">
        <v>408</v>
      </c>
      <c r="J899" s="28" t="s">
        <v>408</v>
      </c>
      <c r="K899" s="28" t="s">
        <v>408</v>
      </c>
      <c r="L899" s="28" t="s">
        <v>408</v>
      </c>
      <c r="M899" s="28" t="s">
        <v>408</v>
      </c>
      <c r="N899" s="28" t="s">
        <v>408</v>
      </c>
      <c r="O899" s="41"/>
      <c r="P899" s="48" t="s">
        <v>1397</v>
      </c>
      <c r="Q899" s="48" t="s">
        <v>1397</v>
      </c>
      <c r="R899" s="48" t="s">
        <v>1397</v>
      </c>
      <c r="S899" s="48" t="s">
        <v>1397</v>
      </c>
      <c r="T899" s="48" t="s">
        <v>1397</v>
      </c>
      <c r="U899" s="48" t="s">
        <v>1397</v>
      </c>
      <c r="V899" s="48" t="s">
        <v>1397</v>
      </c>
      <c r="W899" s="48" t="s">
        <v>1397</v>
      </c>
      <c r="X899" s="48" t="s">
        <v>1397</v>
      </c>
      <c r="Y899" s="48" t="s">
        <v>1398</v>
      </c>
      <c r="Z899" s="48" t="s">
        <v>1398</v>
      </c>
      <c r="AA899" s="48" t="s">
        <v>1398</v>
      </c>
      <c r="AB899" s="48" t="s">
        <v>1398</v>
      </c>
      <c r="AC899" s="48" t="s">
        <v>1398</v>
      </c>
      <c r="AD899" s="48" t="s">
        <v>1398</v>
      </c>
      <c r="AE899" s="48" t="s">
        <v>1398</v>
      </c>
      <c r="AF899" s="48" t="s">
        <v>1398</v>
      </c>
      <c r="AG899" s="48" t="s">
        <v>1398</v>
      </c>
      <c r="AH899" s="48" t="s">
        <v>1398</v>
      </c>
      <c r="AI899" s="48" t="s">
        <v>1398</v>
      </c>
      <c r="AJ899" s="48" t="s">
        <v>1398</v>
      </c>
      <c r="AK899" s="48" t="s">
        <v>1398</v>
      </c>
      <c r="AL899" s="48" t="s">
        <v>1398</v>
      </c>
      <c r="AM899" s="48" t="s">
        <v>1398</v>
      </c>
      <c r="AN899" s="48" t="s">
        <v>1398</v>
      </c>
      <c r="AO899" s="48" t="s">
        <v>1398</v>
      </c>
      <c r="AP899" s="48" t="s">
        <v>1398</v>
      </c>
      <c r="AQ899" s="48" t="s">
        <v>1399</v>
      </c>
      <c r="AR899" s="48" t="s">
        <v>1399</v>
      </c>
      <c r="AS899" s="48" t="s">
        <v>1399</v>
      </c>
      <c r="AT899" s="48" t="s">
        <v>1399</v>
      </c>
      <c r="AU899" s="48" t="s">
        <v>1399</v>
      </c>
      <c r="AV899" s="48" t="s">
        <v>418</v>
      </c>
      <c r="AW899" s="48" t="s">
        <v>418</v>
      </c>
      <c r="AX899" s="48" t="s">
        <v>418</v>
      </c>
      <c r="AY899" s="48" t="s">
        <v>418</v>
      </c>
      <c r="AZ899" s="51" t="s">
        <v>418</v>
      </c>
    </row>
    <row r="900" ht="15.75" customHeight="1">
      <c r="A900" s="40">
        <v>807.0</v>
      </c>
      <c r="B900" s="28" t="s">
        <v>2920</v>
      </c>
      <c r="C900" s="41"/>
      <c r="D900" s="42">
        <f t="array" ref="D900">index(systems,match($A900,INDEX(systems,0,1),),3)</f>
        <v>-136.785</v>
      </c>
      <c r="E900" s="42">
        <f t="array" ref="E900">index(systems,match($A900,INDEX(systems,0,1),),4)</f>
        <v>103.607</v>
      </c>
      <c r="F900" s="43" t="str">
        <f>IFERROR(__xludf.DUMMYFUNCTION("let(row, match($B900&amp;if($C900&lt;&gt;"""","" [""&amp;$C900&amp;""]"",""""),index(nebulae,,2),0),join("","",iferror(round(index(nebulae,row,5)/2,3),1),iferror(round(index(nebulae,row,6)/2,3),1),0))"),"1,1,0")</f>
        <v>1,1,0</v>
      </c>
      <c r="G900" s="44" t="s">
        <v>2921</v>
      </c>
      <c r="H900" s="45">
        <f t="array" ref="H900">let(systemId,match(A900,index(systems,0,1),),refSystemId,match($H$1,index(systems,0,1),),x,index(systems,systemId,3),y,index(systems,systemId,4),refX,index(systems,refSystemId,3),refY,index(systems,refSystemId,4),round(sqrt((x-refX)^2+(y-refY)^2),3))</f>
        <v>171.594</v>
      </c>
      <c r="I900" s="41"/>
      <c r="J900" s="41"/>
      <c r="K900" s="41"/>
      <c r="L900" s="28" t="s">
        <v>418</v>
      </c>
      <c r="M900" s="41"/>
      <c r="N900" s="28" t="s">
        <v>864</v>
      </c>
      <c r="O900" s="48" t="s">
        <v>864</v>
      </c>
      <c r="P900" s="48" t="s">
        <v>864</v>
      </c>
      <c r="Q900" s="48" t="s">
        <v>864</v>
      </c>
      <c r="R900" s="48" t="s">
        <v>864</v>
      </c>
      <c r="S900" s="48" t="s">
        <v>864</v>
      </c>
      <c r="T900" s="48" t="s">
        <v>864</v>
      </c>
      <c r="U900" s="48" t="s">
        <v>864</v>
      </c>
      <c r="V900" s="48" t="s">
        <v>864</v>
      </c>
      <c r="W900" s="48" t="s">
        <v>864</v>
      </c>
      <c r="X900" s="48" t="s">
        <v>864</v>
      </c>
      <c r="Y900" s="48" t="s">
        <v>864</v>
      </c>
      <c r="Z900" s="48" t="s">
        <v>864</v>
      </c>
      <c r="AA900" s="48" t="s">
        <v>1137</v>
      </c>
      <c r="AB900" s="48" t="s">
        <v>1137</v>
      </c>
      <c r="AC900" s="48" t="s">
        <v>1137</v>
      </c>
      <c r="AD900" s="48" t="s">
        <v>1137</v>
      </c>
      <c r="AE900" s="48" t="s">
        <v>1137</v>
      </c>
      <c r="AF900" s="48" t="s">
        <v>1137</v>
      </c>
      <c r="AG900" s="48" t="s">
        <v>1137</v>
      </c>
      <c r="AH900" s="48" t="s">
        <v>1138</v>
      </c>
      <c r="AI900" s="48" t="s">
        <v>789</v>
      </c>
      <c r="AJ900" s="48" t="s">
        <v>789</v>
      </c>
      <c r="AK900" s="48" t="s">
        <v>789</v>
      </c>
      <c r="AL900" s="48" t="s">
        <v>789</v>
      </c>
      <c r="AM900" s="48" t="s">
        <v>789</v>
      </c>
      <c r="AN900" s="48" t="s">
        <v>789</v>
      </c>
      <c r="AO900" s="48" t="s">
        <v>789</v>
      </c>
      <c r="AP900" s="48" t="s">
        <v>789</v>
      </c>
      <c r="AQ900" s="48" t="s">
        <v>789</v>
      </c>
      <c r="AR900" s="48" t="s">
        <v>789</v>
      </c>
      <c r="AS900" s="48" t="s">
        <v>789</v>
      </c>
      <c r="AT900" s="48" t="s">
        <v>530</v>
      </c>
      <c r="AU900" s="48" t="s">
        <v>530</v>
      </c>
      <c r="AV900" s="48" t="s">
        <v>530</v>
      </c>
      <c r="AW900" s="48" t="s">
        <v>530</v>
      </c>
      <c r="AX900" s="48" t="s">
        <v>530</v>
      </c>
      <c r="AY900" s="48" t="s">
        <v>530</v>
      </c>
      <c r="AZ900" s="28" t="s">
        <v>530</v>
      </c>
    </row>
    <row r="901" ht="15.75" customHeight="1">
      <c r="A901" s="40">
        <v>808.0</v>
      </c>
      <c r="B901" s="28" t="s">
        <v>2922</v>
      </c>
      <c r="C901" s="41"/>
      <c r="D901" s="42">
        <f t="array" ref="D901">index(systems,match($A901,INDEX(systems,0,1),),3)</f>
        <v>119.287</v>
      </c>
      <c r="E901" s="42">
        <f t="array" ref="E901">index(systems,match($A901,INDEX(systems,0,1),),4)</f>
        <v>-410.733</v>
      </c>
      <c r="F901" s="43" t="str">
        <f>IFERROR(__xludf.DUMMYFUNCTION("let(row, match($B901&amp;if($C901&lt;&gt;"""","" [""&amp;$C901&amp;""]"",""""),index(nebulae,,2),0),join("","",iferror(round(index(nebulae,row,5)/2,3),1),iferror(round(index(nebulae,row,6)/2,3),1),0))"),"1,1,0")</f>
        <v>1,1,0</v>
      </c>
      <c r="G901" s="44" t="s">
        <v>2923</v>
      </c>
      <c r="H901" s="45">
        <f t="array" ref="H901">let(systemId,match(A901,index(systems,0,1),),refSystemId,match($H$1,index(systems,0,1),),x,index(systems,systemId,3),y,index(systems,systemId,4),refX,index(systems,refSystemId,3),refY,index(systems,refSystemId,4),round(sqrt((x-refX)^2+(y-refY)^2),3))</f>
        <v>427.704</v>
      </c>
      <c r="I901" s="28" t="s">
        <v>408</v>
      </c>
      <c r="J901" s="28" t="s">
        <v>408</v>
      </c>
      <c r="K901" s="28" t="s">
        <v>408</v>
      </c>
      <c r="L901" s="28" t="s">
        <v>408</v>
      </c>
      <c r="M901" s="28" t="s">
        <v>408</v>
      </c>
      <c r="N901" s="28" t="s">
        <v>408</v>
      </c>
      <c r="O901" s="41"/>
      <c r="P901" s="48" t="s">
        <v>1846</v>
      </c>
      <c r="Q901" s="51" t="s">
        <v>1846</v>
      </c>
      <c r="R901" s="48" t="s">
        <v>1846</v>
      </c>
      <c r="S901" s="48" t="s">
        <v>1846</v>
      </c>
      <c r="T901" s="51" t="s">
        <v>1846</v>
      </c>
      <c r="U901" s="41"/>
      <c r="V901" s="51" t="s">
        <v>1847</v>
      </c>
      <c r="W901" s="48" t="s">
        <v>1847</v>
      </c>
      <c r="X901" s="51" t="s">
        <v>1847</v>
      </c>
      <c r="Y901" s="51" t="s">
        <v>629</v>
      </c>
      <c r="Z901" s="48" t="s">
        <v>422</v>
      </c>
      <c r="AA901" s="48" t="s">
        <v>422</v>
      </c>
      <c r="AB901" s="48" t="s">
        <v>422</v>
      </c>
      <c r="AC901" s="48" t="s">
        <v>422</v>
      </c>
      <c r="AD901" s="48" t="s">
        <v>422</v>
      </c>
      <c r="AE901" s="48" t="s">
        <v>422</v>
      </c>
      <c r="AF901" s="48" t="s">
        <v>422</v>
      </c>
      <c r="AG901" s="48" t="s">
        <v>422</v>
      </c>
      <c r="AH901" s="48" t="s">
        <v>422</v>
      </c>
      <c r="AI901" s="48" t="s">
        <v>422</v>
      </c>
      <c r="AJ901" s="48" t="s">
        <v>422</v>
      </c>
      <c r="AK901" s="48" t="s">
        <v>422</v>
      </c>
      <c r="AL901" s="48" t="s">
        <v>422</v>
      </c>
      <c r="AM901" s="48" t="s">
        <v>422</v>
      </c>
      <c r="AN901" s="48" t="s">
        <v>422</v>
      </c>
      <c r="AO901" s="48" t="s">
        <v>422</v>
      </c>
      <c r="AP901" s="48" t="s">
        <v>422</v>
      </c>
      <c r="AQ901" s="48" t="s">
        <v>422</v>
      </c>
      <c r="AR901" s="48" t="s">
        <v>422</v>
      </c>
      <c r="AS901" s="48" t="s">
        <v>422</v>
      </c>
      <c r="AT901" s="48" t="s">
        <v>422</v>
      </c>
      <c r="AU901" s="48" t="s">
        <v>422</v>
      </c>
      <c r="AV901" s="48" t="s">
        <v>422</v>
      </c>
      <c r="AW901" s="48" t="s">
        <v>422</v>
      </c>
      <c r="AX901" s="48" t="s">
        <v>422</v>
      </c>
      <c r="AY901" s="48" t="s">
        <v>422</v>
      </c>
      <c r="AZ901" s="28" t="s">
        <v>422</v>
      </c>
    </row>
    <row r="902" ht="15.75" customHeight="1">
      <c r="A902" s="40">
        <v>809.0</v>
      </c>
      <c r="B902" s="28" t="s">
        <v>2924</v>
      </c>
      <c r="C902" s="41"/>
      <c r="D902" s="42">
        <f t="array" ref="D902">index(systems,match($A902,INDEX(systems,0,1),),3)</f>
        <v>335.777</v>
      </c>
      <c r="E902" s="42">
        <f t="array" ref="E902">index(systems,match($A902,INDEX(systems,0,1),),4)</f>
        <v>-0.572</v>
      </c>
      <c r="F902" s="43" t="str">
        <f>IFERROR(__xludf.DUMMYFUNCTION("let(row, match($B902&amp;if($C902&lt;&gt;"""","" [""&amp;$C902&amp;""]"",""""),index(nebulae,,2),0),join("","",iferror(round(index(nebulae,row,5)/2,3),1),iferror(round(index(nebulae,row,6)/2,3),1),0))"),"1,1,0")</f>
        <v>1,1,0</v>
      </c>
      <c r="G902" s="44" t="s">
        <v>2925</v>
      </c>
      <c r="H902" s="45">
        <f t="array" ref="H902">let(systemId,match(A902,index(systems,0,1),),refSystemId,match($H$1,index(systems,0,1),),x,index(systems,systemId,3),y,index(systems,systemId,4),refX,index(systems,refSystemId,3),refY,index(systems,refSystemId,4),round(sqrt((x-refX)^2+(y-refY)^2),3))</f>
        <v>335.777</v>
      </c>
      <c r="I902" s="28" t="s">
        <v>408</v>
      </c>
      <c r="J902" s="28" t="s">
        <v>408</v>
      </c>
      <c r="K902" s="48" t="s">
        <v>408</v>
      </c>
      <c r="L902" s="48" t="s">
        <v>408</v>
      </c>
      <c r="M902" s="48" t="s">
        <v>408</v>
      </c>
      <c r="N902" s="28" t="s">
        <v>408</v>
      </c>
      <c r="O902" s="41"/>
      <c r="P902" s="48" t="s">
        <v>2050</v>
      </c>
      <c r="Q902" s="48" t="s">
        <v>2050</v>
      </c>
      <c r="R902" s="48" t="s">
        <v>2050</v>
      </c>
      <c r="S902" s="48" t="s">
        <v>2050</v>
      </c>
      <c r="T902" s="52" t="s">
        <v>2050</v>
      </c>
      <c r="U902" s="52" t="s">
        <v>2051</v>
      </c>
      <c r="V902" s="48" t="s">
        <v>1581</v>
      </c>
      <c r="W902" s="48" t="s">
        <v>1581</v>
      </c>
      <c r="X902" s="48" t="s">
        <v>1581</v>
      </c>
      <c r="Y902" s="48" t="s">
        <v>422</v>
      </c>
      <c r="Z902" s="48" t="s">
        <v>422</v>
      </c>
      <c r="AA902" s="48" t="s">
        <v>422</v>
      </c>
      <c r="AB902" s="48" t="s">
        <v>422</v>
      </c>
      <c r="AC902" s="48" t="s">
        <v>422</v>
      </c>
      <c r="AD902" s="48" t="s">
        <v>422</v>
      </c>
      <c r="AE902" s="48" t="s">
        <v>422</v>
      </c>
      <c r="AF902" s="48" t="s">
        <v>422</v>
      </c>
      <c r="AG902" s="48" t="s">
        <v>422</v>
      </c>
      <c r="AH902" s="48" t="s">
        <v>422</v>
      </c>
      <c r="AI902" s="48" t="s">
        <v>422</v>
      </c>
      <c r="AJ902" s="48" t="s">
        <v>422</v>
      </c>
      <c r="AK902" s="48" t="s">
        <v>422</v>
      </c>
      <c r="AL902" s="48" t="s">
        <v>422</v>
      </c>
      <c r="AM902" s="48" t="s">
        <v>422</v>
      </c>
      <c r="AN902" s="48" t="s">
        <v>422</v>
      </c>
      <c r="AO902" s="48" t="s">
        <v>422</v>
      </c>
      <c r="AP902" s="48" t="s">
        <v>422</v>
      </c>
      <c r="AQ902" s="48" t="s">
        <v>422</v>
      </c>
      <c r="AR902" s="48" t="s">
        <v>422</v>
      </c>
      <c r="AS902" s="48" t="s">
        <v>422</v>
      </c>
      <c r="AT902" s="48" t="s">
        <v>422</v>
      </c>
      <c r="AU902" s="48" t="s">
        <v>422</v>
      </c>
      <c r="AV902" s="48" t="s">
        <v>422</v>
      </c>
      <c r="AW902" s="48" t="s">
        <v>422</v>
      </c>
      <c r="AX902" s="48" t="s">
        <v>422</v>
      </c>
      <c r="AY902" s="48" t="s">
        <v>422</v>
      </c>
      <c r="AZ902" s="28" t="s">
        <v>422</v>
      </c>
    </row>
    <row r="903" ht="15.75" customHeight="1">
      <c r="A903" s="40">
        <v>810.0</v>
      </c>
      <c r="B903" s="28" t="s">
        <v>2926</v>
      </c>
      <c r="C903" s="41"/>
      <c r="D903" s="42">
        <f t="array" ref="D903">index(systems,match($A903,INDEX(systems,0,1),),3)</f>
        <v>-380.51</v>
      </c>
      <c r="E903" s="42">
        <f t="array" ref="E903">index(systems,match($A903,INDEX(systems,0,1),),4)</f>
        <v>128.941</v>
      </c>
      <c r="F903" s="43" t="str">
        <f>IFERROR(__xludf.DUMMYFUNCTION("let(row, match($B903&amp;if($C903&lt;&gt;"""","" [""&amp;$C903&amp;""]"",""""),index(nebulae,,2),0),join("","",iferror(round(index(nebulae,row,5)/2,3),1),iferror(round(index(nebulae,row,6)/2,3),1),0))"),"1,1,0")</f>
        <v>1,1,0</v>
      </c>
      <c r="G903" s="44" t="s">
        <v>2927</v>
      </c>
      <c r="H903" s="45">
        <f t="array" ref="H903">let(systemId,match(A903,index(systems,0,1),),refSystemId,match($H$1,index(systems,0,1),),x,index(systems,systemId,3),y,index(systems,systemId,4),refX,index(systems,refSystemId,3),refY,index(systems,refSystemId,4),round(sqrt((x-refX)^2+(y-refY)^2),3))</f>
        <v>401.763</v>
      </c>
      <c r="I903" s="53"/>
      <c r="J903" s="53"/>
      <c r="K903" s="41"/>
      <c r="L903" s="41"/>
      <c r="M903" s="41"/>
      <c r="N903" s="28" t="s">
        <v>449</v>
      </c>
      <c r="O903" s="48" t="s">
        <v>449</v>
      </c>
      <c r="P903" s="48" t="s">
        <v>449</v>
      </c>
      <c r="Q903" s="48" t="s">
        <v>449</v>
      </c>
      <c r="R903" s="48" t="s">
        <v>449</v>
      </c>
      <c r="S903" s="48" t="s">
        <v>449</v>
      </c>
      <c r="T903" s="48" t="s">
        <v>449</v>
      </c>
      <c r="U903" s="48" t="s">
        <v>449</v>
      </c>
      <c r="V903" s="48" t="s">
        <v>449</v>
      </c>
      <c r="W903" s="48" t="s">
        <v>449</v>
      </c>
      <c r="X903" s="48" t="s">
        <v>449</v>
      </c>
      <c r="Y903" s="48" t="s">
        <v>449</v>
      </c>
      <c r="Z903" s="48" t="s">
        <v>449</v>
      </c>
      <c r="AA903" s="48" t="s">
        <v>684</v>
      </c>
      <c r="AB903" s="48" t="s">
        <v>684</v>
      </c>
      <c r="AC903" s="48" t="s">
        <v>684</v>
      </c>
      <c r="AD903" s="48" t="s">
        <v>684</v>
      </c>
      <c r="AE903" s="48" t="s">
        <v>684</v>
      </c>
      <c r="AF903" s="48" t="s">
        <v>684</v>
      </c>
      <c r="AG903" s="48" t="s">
        <v>684</v>
      </c>
      <c r="AH903" s="48" t="s">
        <v>685</v>
      </c>
      <c r="AI903" s="48" t="s">
        <v>452</v>
      </c>
      <c r="AJ903" s="48" t="s">
        <v>452</v>
      </c>
      <c r="AK903" s="48" t="s">
        <v>452</v>
      </c>
      <c r="AL903" s="48" t="s">
        <v>452</v>
      </c>
      <c r="AM903" s="48" t="s">
        <v>452</v>
      </c>
      <c r="AN903" s="48" t="s">
        <v>452</v>
      </c>
      <c r="AO903" s="48" t="s">
        <v>452</v>
      </c>
      <c r="AP903" s="48" t="s">
        <v>452</v>
      </c>
      <c r="AQ903" s="48" t="s">
        <v>686</v>
      </c>
      <c r="AR903" s="48" t="s">
        <v>686</v>
      </c>
      <c r="AS903" s="48" t="s">
        <v>687</v>
      </c>
      <c r="AT903" s="48" t="s">
        <v>454</v>
      </c>
      <c r="AU903" s="48" t="s">
        <v>454</v>
      </c>
      <c r="AV903" s="48" t="s">
        <v>454</v>
      </c>
      <c r="AW903" s="48" t="s">
        <v>454</v>
      </c>
      <c r="AX903" s="52" t="s">
        <v>454</v>
      </c>
      <c r="AY903" s="52" t="s">
        <v>454</v>
      </c>
      <c r="AZ903" s="49" t="s">
        <v>455</v>
      </c>
    </row>
    <row r="904" ht="15.75" customHeight="1">
      <c r="A904" s="40">
        <v>811.0</v>
      </c>
      <c r="B904" s="28" t="s">
        <v>2928</v>
      </c>
      <c r="C904" s="41"/>
      <c r="D904" s="42">
        <f t="array" ref="D904">index(systems,match($A904,INDEX(systems,0,1),),3)</f>
        <v>-18.038</v>
      </c>
      <c r="E904" s="42">
        <f t="array" ref="E904">index(systems,match($A904,INDEX(systems,0,1),),4)</f>
        <v>-191.788</v>
      </c>
      <c r="F904" s="43" t="str">
        <f>IFERROR(__xludf.DUMMYFUNCTION("let(row, match($B904&amp;if($C904&lt;&gt;"""","" [""&amp;$C904&amp;""]"",""""),index(nebulae,,2),0),join("","",iferror(round(index(nebulae,row,5)/2,3),1),iferror(round(index(nebulae,row,6)/2,3),1),0))"),"1,1,0")</f>
        <v>1,1,0</v>
      </c>
      <c r="G904" s="44" t="s">
        <v>2929</v>
      </c>
      <c r="H904" s="45">
        <f t="array" ref="H904">let(systemId,match(A904,index(systems,0,1),),refSystemId,match($H$1,index(systems,0,1),),x,index(systems,systemId,3),y,index(systems,systemId,4),refX,index(systems,refSystemId,3),refY,index(systems,refSystemId,4),round(sqrt((x-refX)^2+(y-refY)^2),3))</f>
        <v>192.634</v>
      </c>
      <c r="I904" s="28" t="s">
        <v>418</v>
      </c>
      <c r="J904" s="41"/>
      <c r="K904" s="41"/>
      <c r="L904" s="41"/>
      <c r="M904" s="28" t="s">
        <v>755</v>
      </c>
      <c r="N904" s="28" t="s">
        <v>1120</v>
      </c>
      <c r="O904" s="48" t="s">
        <v>1120</v>
      </c>
      <c r="P904" s="48" t="s">
        <v>1120</v>
      </c>
      <c r="Q904" s="48" t="s">
        <v>1120</v>
      </c>
      <c r="R904" s="48" t="s">
        <v>1120</v>
      </c>
      <c r="S904" s="48" t="s">
        <v>1120</v>
      </c>
      <c r="T904" s="48" t="s">
        <v>1120</v>
      </c>
      <c r="U904" s="48" t="s">
        <v>1120</v>
      </c>
      <c r="V904" s="48" t="s">
        <v>1120</v>
      </c>
      <c r="W904" s="48" t="s">
        <v>1120</v>
      </c>
      <c r="X904" s="48" t="s">
        <v>1734</v>
      </c>
      <c r="Y904" s="48" t="s">
        <v>1734</v>
      </c>
      <c r="Z904" s="48" t="s">
        <v>1734</v>
      </c>
      <c r="AA904" s="48" t="s">
        <v>1734</v>
      </c>
      <c r="AB904" s="48" t="s">
        <v>1734</v>
      </c>
      <c r="AC904" s="48" t="s">
        <v>1734</v>
      </c>
      <c r="AD904" s="48" t="s">
        <v>1734</v>
      </c>
      <c r="AE904" s="48" t="s">
        <v>1734</v>
      </c>
      <c r="AF904" s="48" t="s">
        <v>1734</v>
      </c>
      <c r="AG904" s="48" t="s">
        <v>1734</v>
      </c>
      <c r="AH904" s="48" t="s">
        <v>1734</v>
      </c>
      <c r="AI904" s="48" t="s">
        <v>1734</v>
      </c>
      <c r="AJ904" s="48" t="s">
        <v>1734</v>
      </c>
      <c r="AK904" s="48" t="s">
        <v>1734</v>
      </c>
      <c r="AL904" s="48" t="s">
        <v>1734</v>
      </c>
      <c r="AM904" s="48" t="s">
        <v>1734</v>
      </c>
      <c r="AN904" s="48" t="s">
        <v>1734</v>
      </c>
      <c r="AO904" s="48" t="s">
        <v>1734</v>
      </c>
      <c r="AP904" s="48" t="s">
        <v>1734</v>
      </c>
      <c r="AQ904" s="48" t="s">
        <v>1734</v>
      </c>
      <c r="AR904" s="48" t="s">
        <v>1734</v>
      </c>
      <c r="AS904" s="48" t="s">
        <v>1734</v>
      </c>
      <c r="AT904" s="48" t="s">
        <v>1734</v>
      </c>
      <c r="AU904" s="48" t="s">
        <v>1734</v>
      </c>
      <c r="AV904" s="48" t="s">
        <v>1734</v>
      </c>
      <c r="AW904" s="48" t="s">
        <v>1734</v>
      </c>
      <c r="AX904" s="48" t="s">
        <v>1734</v>
      </c>
      <c r="AY904" s="48" t="s">
        <v>1734</v>
      </c>
      <c r="AZ904" s="51" t="s">
        <v>1734</v>
      </c>
    </row>
    <row r="905" ht="15.75" customHeight="1">
      <c r="A905" s="40">
        <v>812.0</v>
      </c>
      <c r="B905" s="28" t="s">
        <v>2930</v>
      </c>
      <c r="C905" s="41"/>
      <c r="D905" s="42">
        <f t="array" ref="D905">index(systems,match($A905,INDEX(systems,0,1),),3)</f>
        <v>-316.183</v>
      </c>
      <c r="E905" s="42">
        <f t="array" ref="E905">index(systems,match($A905,INDEX(systems,0,1),),4)</f>
        <v>-59.498</v>
      </c>
      <c r="F905" s="43" t="str">
        <f>IFERROR(__xludf.DUMMYFUNCTION("let(row, match($B905&amp;if($C905&lt;&gt;"""","" [""&amp;$C905&amp;""]"",""""),index(nebulae,,2),0),join("","",iferror(round(index(nebulae,row,5)/2,3),1),iferror(round(index(nebulae,row,6)/2,3),1),0))"),"1,1,0")</f>
        <v>1,1,0</v>
      </c>
      <c r="G905" s="44" t="s">
        <v>2931</v>
      </c>
      <c r="H905" s="45">
        <f t="array" ref="H905">let(systemId,match(A905,index(systems,0,1),),refSystemId,match($H$1,index(systems,0,1),),x,index(systems,systemId,3),y,index(systems,systemId,4),refX,index(systems,refSystemId,3),refY,index(systems,refSystemId,4),round(sqrt((x-refX)^2+(y-refY)^2),3))</f>
        <v>321.732</v>
      </c>
      <c r="I905" s="53"/>
      <c r="J905" s="53"/>
      <c r="K905" s="53"/>
      <c r="L905" s="53"/>
      <c r="M905" s="53"/>
      <c r="N905" s="28" t="s">
        <v>560</v>
      </c>
      <c r="O905" s="48" t="s">
        <v>560</v>
      </c>
      <c r="P905" s="48" t="s">
        <v>560</v>
      </c>
      <c r="Q905" s="48" t="s">
        <v>560</v>
      </c>
      <c r="R905" s="48" t="s">
        <v>560</v>
      </c>
      <c r="S905" s="48" t="s">
        <v>560</v>
      </c>
      <c r="T905" s="48" t="s">
        <v>560</v>
      </c>
      <c r="U905" s="48" t="s">
        <v>560</v>
      </c>
      <c r="V905" s="48" t="s">
        <v>560</v>
      </c>
      <c r="W905" s="48" t="s">
        <v>560</v>
      </c>
      <c r="X905" s="48" t="s">
        <v>560</v>
      </c>
      <c r="Y905" s="48" t="s">
        <v>560</v>
      </c>
      <c r="Z905" s="48" t="s">
        <v>560</v>
      </c>
      <c r="AA905" s="48" t="s">
        <v>560</v>
      </c>
      <c r="AB905" s="48" t="s">
        <v>560</v>
      </c>
      <c r="AC905" s="48" t="s">
        <v>560</v>
      </c>
      <c r="AD905" s="48" t="s">
        <v>560</v>
      </c>
      <c r="AE905" s="48" t="s">
        <v>560</v>
      </c>
      <c r="AF905" s="48" t="s">
        <v>560</v>
      </c>
      <c r="AG905" s="48" t="s">
        <v>560</v>
      </c>
      <c r="AH905" s="48" t="s">
        <v>560</v>
      </c>
      <c r="AI905" s="48" t="s">
        <v>560</v>
      </c>
      <c r="AJ905" s="48" t="s">
        <v>560</v>
      </c>
      <c r="AK905" s="48" t="s">
        <v>560</v>
      </c>
      <c r="AL905" s="48" t="s">
        <v>560</v>
      </c>
      <c r="AM905" s="48" t="s">
        <v>560</v>
      </c>
      <c r="AN905" s="48" t="s">
        <v>560</v>
      </c>
      <c r="AO905" s="48" t="s">
        <v>560</v>
      </c>
      <c r="AP905" s="48" t="s">
        <v>560</v>
      </c>
      <c r="AQ905" s="48" t="s">
        <v>560</v>
      </c>
      <c r="AR905" s="48" t="s">
        <v>484</v>
      </c>
      <c r="AS905" s="48" t="s">
        <v>484</v>
      </c>
      <c r="AT905" s="48" t="s">
        <v>485</v>
      </c>
      <c r="AU905" s="48" t="s">
        <v>485</v>
      </c>
      <c r="AV905" s="48" t="s">
        <v>486</v>
      </c>
      <c r="AW905" s="48" t="s">
        <v>486</v>
      </c>
      <c r="AX905" s="48" t="s">
        <v>487</v>
      </c>
      <c r="AY905" s="48" t="s">
        <v>487</v>
      </c>
      <c r="AZ905" s="28" t="s">
        <v>487</v>
      </c>
    </row>
    <row r="906" ht="15.75" customHeight="1">
      <c r="A906" s="40">
        <v>813.0</v>
      </c>
      <c r="B906" s="28" t="s">
        <v>2932</v>
      </c>
      <c r="C906" s="41"/>
      <c r="D906" s="42">
        <f t="array" ref="D906">index(systems,match($A906,INDEX(systems,0,1),),3)</f>
        <v>18.35</v>
      </c>
      <c r="E906" s="42">
        <f t="array" ref="E906">index(systems,match($A906,INDEX(systems,0,1),),4)</f>
        <v>-21.248</v>
      </c>
      <c r="F906" s="43" t="str">
        <f>IFERROR(__xludf.DUMMYFUNCTION("let(row, match($B906&amp;if($C906&lt;&gt;"""","" [""&amp;$C906&amp;""]"",""""),index(nebulae,,2),0),join("","",iferror(round(index(nebulae,row,5)/2,3),1),iferror(round(index(nebulae,row,6)/2,3),1),0))"),"1,1,0")</f>
        <v>1,1,0</v>
      </c>
      <c r="G906" s="44" t="s">
        <v>2933</v>
      </c>
      <c r="H906" s="63">
        <f t="array" ref="H906">let(systemId,match(A906,index(systems,0,1),),refSystemId,match($H$1,index(systems,0,1),),x,index(systems,systemId,3),y,index(systems,systemId,4),refX,index(systems,refSystemId,3),refY,index(systems,refSystemId,4),round(sqrt((x-refX)^2+(y-refY)^2),3))</f>
        <v>28.075</v>
      </c>
      <c r="I906" s="28" t="s">
        <v>1275</v>
      </c>
      <c r="J906" s="28" t="s">
        <v>508</v>
      </c>
      <c r="K906" s="28" t="s">
        <v>508</v>
      </c>
      <c r="L906" s="28" t="s">
        <v>508</v>
      </c>
      <c r="M906" s="28" t="s">
        <v>508</v>
      </c>
      <c r="N906" s="28" t="s">
        <v>1276</v>
      </c>
      <c r="O906" s="48" t="s">
        <v>1276</v>
      </c>
      <c r="P906" s="48" t="s">
        <v>1276</v>
      </c>
      <c r="Q906" s="48" t="s">
        <v>1276</v>
      </c>
      <c r="R906" s="48" t="s">
        <v>1277</v>
      </c>
      <c r="S906" s="48" t="s">
        <v>1276</v>
      </c>
      <c r="T906" s="28" t="s">
        <v>1276</v>
      </c>
      <c r="U906" s="48" t="s">
        <v>512</v>
      </c>
      <c r="V906" s="48" t="s">
        <v>512</v>
      </c>
      <c r="W906" s="48" t="s">
        <v>512</v>
      </c>
      <c r="X906" s="48" t="s">
        <v>512</v>
      </c>
      <c r="Y906" s="48" t="s">
        <v>541</v>
      </c>
      <c r="Z906" s="48" t="s">
        <v>514</v>
      </c>
      <c r="AA906" s="48" t="s">
        <v>1892</v>
      </c>
      <c r="AB906" s="48" t="s">
        <v>1892</v>
      </c>
      <c r="AC906" s="48" t="s">
        <v>1892</v>
      </c>
      <c r="AD906" s="48" t="s">
        <v>1892</v>
      </c>
      <c r="AE906" s="48" t="s">
        <v>1892</v>
      </c>
      <c r="AF906" s="48" t="s">
        <v>1892</v>
      </c>
      <c r="AG906" s="48" t="s">
        <v>1892</v>
      </c>
      <c r="AH906" s="48" t="s">
        <v>418</v>
      </c>
      <c r="AI906" s="48" t="s">
        <v>418</v>
      </c>
      <c r="AJ906" s="48" t="s">
        <v>418</v>
      </c>
      <c r="AK906" s="48" t="s">
        <v>418</v>
      </c>
      <c r="AL906" s="48" t="s">
        <v>418</v>
      </c>
      <c r="AM906" s="48" t="s">
        <v>418</v>
      </c>
      <c r="AN906" s="48" t="s">
        <v>418</v>
      </c>
      <c r="AO906" s="48" t="s">
        <v>516</v>
      </c>
      <c r="AP906" s="48" t="s">
        <v>516</v>
      </c>
      <c r="AQ906" s="48" t="s">
        <v>516</v>
      </c>
      <c r="AR906" s="48" t="s">
        <v>517</v>
      </c>
      <c r="AS906" s="48" t="s">
        <v>930</v>
      </c>
      <c r="AT906" s="48" t="s">
        <v>930</v>
      </c>
      <c r="AU906" s="48" t="s">
        <v>930</v>
      </c>
      <c r="AV906" s="52" t="s">
        <v>930</v>
      </c>
      <c r="AW906" s="52" t="s">
        <v>930</v>
      </c>
      <c r="AX906" s="48" t="s">
        <v>931</v>
      </c>
      <c r="AY906" s="48" t="s">
        <v>536</v>
      </c>
      <c r="AZ906" s="51" t="s">
        <v>933</v>
      </c>
    </row>
    <row r="907" ht="15.75" customHeight="1">
      <c r="A907" s="40">
        <v>814.0</v>
      </c>
      <c r="B907" s="28" t="s">
        <v>2934</v>
      </c>
      <c r="C907" s="41"/>
      <c r="D907" s="42">
        <f t="array" ref="D907">index(systems,match($A907,INDEX(systems,0,1),),3)</f>
        <v>29.203</v>
      </c>
      <c r="E907" s="42">
        <f t="array" ref="E907">index(systems,match($A907,INDEX(systems,0,1),),4)</f>
        <v>-15.558</v>
      </c>
      <c r="F907" s="43" t="str">
        <f>IFERROR(__xludf.DUMMYFUNCTION("let(row, match($B907&amp;if($C907&lt;&gt;"""","" [""&amp;$C907&amp;""]"",""""),index(nebulae,,2),0),join("","",iferror(round(index(nebulae,row,5)/2,3),1),iferror(round(index(nebulae,row,6)/2,3),1),0))"),"1,1,0")</f>
        <v>1,1,0</v>
      </c>
      <c r="G907" s="44" t="s">
        <v>2935</v>
      </c>
      <c r="H907" s="81">
        <f t="array" ref="H907">let(systemId,match(A907,index(systems,0,1),),refSystemId,match($H$1,index(systems,0,1),),x,index(systems,systemId,3),y,index(systems,systemId,4),refX,index(systems,refSystemId,3),refY,index(systems,refSystemId,4),round(sqrt((x-refX)^2+(y-refY)^2),3))</f>
        <v>33.089</v>
      </c>
      <c r="I907" s="46" t="s">
        <v>418</v>
      </c>
      <c r="J907" s="46" t="s">
        <v>508</v>
      </c>
      <c r="K907" s="46" t="s">
        <v>508</v>
      </c>
      <c r="L907" s="46" t="s">
        <v>508</v>
      </c>
      <c r="M907" s="46" t="s">
        <v>508</v>
      </c>
      <c r="N907" s="28" t="s">
        <v>534</v>
      </c>
      <c r="O907" s="48" t="s">
        <v>534</v>
      </c>
      <c r="P907" s="48" t="s">
        <v>534</v>
      </c>
      <c r="Q907" s="48" t="s">
        <v>534</v>
      </c>
      <c r="R907" s="48" t="s">
        <v>535</v>
      </c>
      <c r="S907" s="48" t="s">
        <v>534</v>
      </c>
      <c r="T907" s="28" t="s">
        <v>534</v>
      </c>
      <c r="U907" s="48" t="s">
        <v>512</v>
      </c>
      <c r="V907" s="48" t="s">
        <v>512</v>
      </c>
      <c r="W907" s="48" t="s">
        <v>512</v>
      </c>
      <c r="X907" s="48" t="s">
        <v>512</v>
      </c>
      <c r="Y907" s="48" t="s">
        <v>541</v>
      </c>
      <c r="Z907" s="48" t="s">
        <v>514</v>
      </c>
      <c r="AA907" s="48" t="s">
        <v>1892</v>
      </c>
      <c r="AB907" s="48" t="s">
        <v>1892</v>
      </c>
      <c r="AC907" s="48" t="s">
        <v>1892</v>
      </c>
      <c r="AD907" s="48" t="s">
        <v>1892</v>
      </c>
      <c r="AE907" s="48" t="s">
        <v>1892</v>
      </c>
      <c r="AF907" s="48" t="s">
        <v>1892</v>
      </c>
      <c r="AG907" s="48" t="s">
        <v>1892</v>
      </c>
      <c r="AH907" s="48" t="s">
        <v>418</v>
      </c>
      <c r="AI907" s="48" t="s">
        <v>418</v>
      </c>
      <c r="AJ907" s="48" t="s">
        <v>418</v>
      </c>
      <c r="AK907" s="48" t="s">
        <v>418</v>
      </c>
      <c r="AL907" s="48" t="s">
        <v>418</v>
      </c>
      <c r="AM907" s="48" t="s">
        <v>418</v>
      </c>
      <c r="AN907" s="48" t="s">
        <v>418</v>
      </c>
      <c r="AO907" s="48" t="s">
        <v>418</v>
      </c>
      <c r="AP907" s="48" t="s">
        <v>516</v>
      </c>
      <c r="AQ907" s="48" t="s">
        <v>516</v>
      </c>
      <c r="AR907" s="48" t="s">
        <v>517</v>
      </c>
      <c r="AS907" s="48" t="s">
        <v>930</v>
      </c>
      <c r="AT907" s="48" t="s">
        <v>930</v>
      </c>
      <c r="AU907" s="48" t="s">
        <v>930</v>
      </c>
      <c r="AV907" s="52" t="s">
        <v>930</v>
      </c>
      <c r="AW907" s="52" t="s">
        <v>930</v>
      </c>
      <c r="AX907" s="48" t="s">
        <v>931</v>
      </c>
      <c r="AY907" s="48" t="s">
        <v>536</v>
      </c>
      <c r="AZ907" s="28" t="s">
        <v>536</v>
      </c>
    </row>
    <row r="908" ht="15.75" customHeight="1">
      <c r="A908" s="40">
        <v>3021.0</v>
      </c>
      <c r="B908" s="28" t="s">
        <v>2936</v>
      </c>
      <c r="C908" s="28" t="s">
        <v>2937</v>
      </c>
      <c r="D908" s="42">
        <f t="array" ref="D908">index(systems,match($A908,INDEX(systems,0,1),),3)</f>
        <v>405.006</v>
      </c>
      <c r="E908" s="42">
        <f t="array" ref="E908">index(systems,match($A908,INDEX(systems,0,1),),4)</f>
        <v>601.855</v>
      </c>
      <c r="F908" s="43" t="str">
        <f>IFERROR(__xludf.DUMMYFUNCTION("let(row, match($B908&amp;if($C908&lt;&gt;"""","" [""&amp;$C908&amp;""]"",""""),index(nebulae,,2),0),join("","",iferror(round(index(nebulae,row,5)/2,3),1),iferror(round(index(nebulae,row,6)/2,3),1),0))"),"1,1,0")</f>
        <v>1,1,0</v>
      </c>
      <c r="G908" s="44" t="s">
        <v>2938</v>
      </c>
      <c r="H908" s="45">
        <f t="array" ref="H908">let(systemId,match(A908,index(systems,0,1),),refSystemId,match($H$1,index(systems,0,1),),x,index(systems,systemId,3),y,index(systems,systemId,4),refX,index(systems,refSystemId,3),refY,index(systems,refSystemId,4),round(sqrt((x-refX)^2+(y-refY)^2),3))</f>
        <v>725.437</v>
      </c>
      <c r="I908" s="55"/>
      <c r="J908" s="55"/>
      <c r="K908" s="55"/>
      <c r="L908" s="55"/>
      <c r="M908" s="55"/>
      <c r="N908" s="55"/>
      <c r="O908" s="56" t="s">
        <v>933</v>
      </c>
      <c r="P908" s="56" t="s">
        <v>933</v>
      </c>
      <c r="Q908" s="56" t="s">
        <v>422</v>
      </c>
      <c r="R908" s="56" t="s">
        <v>422</v>
      </c>
      <c r="S908" s="56" t="s">
        <v>422</v>
      </c>
      <c r="T908" s="56" t="s">
        <v>422</v>
      </c>
      <c r="U908" s="56" t="s">
        <v>422</v>
      </c>
      <c r="V908" s="56" t="s">
        <v>422</v>
      </c>
      <c r="W908" s="56" t="s">
        <v>422</v>
      </c>
      <c r="X908" s="56" t="s">
        <v>422</v>
      </c>
      <c r="Y908" s="47" t="s">
        <v>2939</v>
      </c>
      <c r="Z908" s="47" t="s">
        <v>2939</v>
      </c>
      <c r="AA908" s="47" t="s">
        <v>2939</v>
      </c>
      <c r="AB908" s="47" t="s">
        <v>2939</v>
      </c>
      <c r="AC908" s="47" t="s">
        <v>2939</v>
      </c>
      <c r="AD908" s="47" t="s">
        <v>2939</v>
      </c>
      <c r="AE908" s="47" t="s">
        <v>2939</v>
      </c>
      <c r="AF908" s="47" t="s">
        <v>2939</v>
      </c>
      <c r="AG908" s="47" t="s">
        <v>2939</v>
      </c>
      <c r="AH908" s="47" t="s">
        <v>2939</v>
      </c>
      <c r="AI908" s="47" t="s">
        <v>2939</v>
      </c>
      <c r="AJ908" s="47" t="s">
        <v>2939</v>
      </c>
      <c r="AK908" s="47" t="s">
        <v>2939</v>
      </c>
      <c r="AL908" s="47" t="s">
        <v>2939</v>
      </c>
      <c r="AM908" s="47" t="s">
        <v>2939</v>
      </c>
      <c r="AN908" s="52" t="s">
        <v>2939</v>
      </c>
      <c r="AO908" s="52" t="s">
        <v>2939</v>
      </c>
      <c r="AP908" s="56" t="s">
        <v>422</v>
      </c>
      <c r="AQ908" s="56" t="s">
        <v>422</v>
      </c>
      <c r="AR908" s="56" t="s">
        <v>422</v>
      </c>
      <c r="AS908" s="56" t="s">
        <v>422</v>
      </c>
      <c r="AT908" s="56" t="s">
        <v>422</v>
      </c>
      <c r="AU908" s="51" t="s">
        <v>422</v>
      </c>
      <c r="AV908" s="55"/>
      <c r="AW908" s="55"/>
      <c r="AX908" s="55"/>
      <c r="AY908" s="55"/>
      <c r="AZ908" s="55"/>
    </row>
    <row r="909" ht="15.75" customHeight="1">
      <c r="A909" s="40">
        <v>815.0</v>
      </c>
      <c r="B909" s="28" t="s">
        <v>2940</v>
      </c>
      <c r="C909" s="41"/>
      <c r="D909" s="42">
        <f t="array" ref="D909">index(systems,match($A909,INDEX(systems,0,1),),3)</f>
        <v>-453.557</v>
      </c>
      <c r="E909" s="42">
        <f t="array" ref="E909">index(systems,match($A909,INDEX(systems,0,1),),4)</f>
        <v>-21.346</v>
      </c>
      <c r="F909" s="43" t="str">
        <f>IFERROR(__xludf.DUMMYFUNCTION("let(row, match($B909&amp;if($C909&lt;&gt;"""","" [""&amp;$C909&amp;""]"",""""),index(nebulae,,2),0),join("","",iferror(round(index(nebulae,row,5)/2,3),1),iferror(round(index(nebulae,row,6)/2,3),1),0))"),"1,1,0")</f>
        <v>1,1,0</v>
      </c>
      <c r="G909" s="44" t="s">
        <v>2941</v>
      </c>
      <c r="H909" s="45">
        <f t="array" ref="H909">let(systemId,match(A909,index(systems,0,1),),refSystemId,match($H$1,index(systems,0,1),),x,index(systems,systemId,3),y,index(systems,systemId,4),refX,index(systems,refSystemId,3),refY,index(systems,refSystemId,4),round(sqrt((x-refX)^2+(y-refY)^2),3))</f>
        <v>454.059</v>
      </c>
      <c r="I909" s="46" t="s">
        <v>408</v>
      </c>
      <c r="J909" s="46" t="s">
        <v>408</v>
      </c>
      <c r="K909" s="46" t="s">
        <v>408</v>
      </c>
      <c r="L909" s="46" t="s">
        <v>408</v>
      </c>
      <c r="M909" s="46" t="s">
        <v>408</v>
      </c>
      <c r="N909" s="28" t="s">
        <v>408</v>
      </c>
      <c r="O909" s="41"/>
      <c r="P909" s="48" t="s">
        <v>2942</v>
      </c>
      <c r="Q909" s="48" t="s">
        <v>2942</v>
      </c>
      <c r="R909" s="48" t="s">
        <v>2942</v>
      </c>
      <c r="S909" s="48" t="s">
        <v>418</v>
      </c>
      <c r="T909" s="48" t="s">
        <v>418</v>
      </c>
      <c r="U909" s="48" t="s">
        <v>418</v>
      </c>
      <c r="V909" s="48" t="s">
        <v>418</v>
      </c>
      <c r="W909" s="48" t="s">
        <v>418</v>
      </c>
      <c r="X909" s="48" t="s">
        <v>422</v>
      </c>
      <c r="Y909" s="48" t="s">
        <v>422</v>
      </c>
      <c r="Z909" s="48" t="s">
        <v>422</v>
      </c>
      <c r="AA909" s="48" t="s">
        <v>422</v>
      </c>
      <c r="AB909" s="48" t="s">
        <v>422</v>
      </c>
      <c r="AC909" s="48" t="s">
        <v>422</v>
      </c>
      <c r="AD909" s="48" t="s">
        <v>422</v>
      </c>
      <c r="AE909" s="48" t="s">
        <v>422</v>
      </c>
      <c r="AF909" s="48" t="s">
        <v>422</v>
      </c>
      <c r="AG909" s="48" t="s">
        <v>422</v>
      </c>
      <c r="AH909" s="48" t="s">
        <v>422</v>
      </c>
      <c r="AI909" s="48" t="s">
        <v>422</v>
      </c>
      <c r="AJ909" s="48" t="s">
        <v>422</v>
      </c>
      <c r="AK909" s="48" t="s">
        <v>422</v>
      </c>
      <c r="AL909" s="48" t="s">
        <v>422</v>
      </c>
      <c r="AM909" s="48" t="s">
        <v>422</v>
      </c>
      <c r="AN909" s="48" t="s">
        <v>422</v>
      </c>
      <c r="AO909" s="48" t="s">
        <v>422</v>
      </c>
      <c r="AP909" s="48" t="s">
        <v>422</v>
      </c>
      <c r="AQ909" s="48" t="s">
        <v>422</v>
      </c>
      <c r="AR909" s="48" t="s">
        <v>422</v>
      </c>
      <c r="AS909" s="48" t="s">
        <v>422</v>
      </c>
      <c r="AT909" s="48" t="s">
        <v>422</v>
      </c>
      <c r="AU909" s="48" t="s">
        <v>422</v>
      </c>
      <c r="AV909" s="48" t="s">
        <v>422</v>
      </c>
      <c r="AW909" s="48" t="s">
        <v>422</v>
      </c>
      <c r="AX909" s="48" t="s">
        <v>422</v>
      </c>
      <c r="AY909" s="48" t="s">
        <v>422</v>
      </c>
      <c r="AZ909" s="28" t="s">
        <v>422</v>
      </c>
    </row>
    <row r="910" ht="15.75" customHeight="1">
      <c r="A910" s="40">
        <v>816.0</v>
      </c>
      <c r="B910" s="28" t="s">
        <v>2943</v>
      </c>
      <c r="C910" s="41"/>
      <c r="D910" s="42">
        <f t="array" ref="D910">index(systems,match($A910,INDEX(systems,0,1),),3)</f>
        <v>-185.854</v>
      </c>
      <c r="E910" s="42">
        <f t="array" ref="E910">index(systems,match($A910,INDEX(systems,0,1),),4)</f>
        <v>445.857</v>
      </c>
      <c r="F910" s="43" t="str">
        <f>IFERROR(__xludf.DUMMYFUNCTION("let(row, match($B910&amp;if($C910&lt;&gt;"""","" [""&amp;$C910&amp;""]"",""""),index(nebulae,,2),0),join("","",iferror(round(index(nebulae,row,5)/2,3),1),iferror(round(index(nebulae,row,6)/2,3),1),0))"),"1,1,0")</f>
        <v>1,1,0</v>
      </c>
      <c r="G910" s="44" t="s">
        <v>2944</v>
      </c>
      <c r="H910" s="45">
        <f t="array" ref="H910">let(systemId,match(A910,index(systems,0,1),),refSystemId,match($H$1,index(systems,0,1),),x,index(systems,systemId,3),y,index(systems,systemId,4),refX,index(systems,refSystemId,3),refY,index(systems,refSystemId,4),round(sqrt((x-refX)^2+(y-refY)^2),3))</f>
        <v>483.043</v>
      </c>
      <c r="I910" s="46" t="s">
        <v>408</v>
      </c>
      <c r="J910" s="46" t="s">
        <v>408</v>
      </c>
      <c r="K910" s="46" t="s">
        <v>408</v>
      </c>
      <c r="L910" s="46" t="s">
        <v>408</v>
      </c>
      <c r="M910" s="46" t="s">
        <v>408</v>
      </c>
      <c r="N910" s="28" t="s">
        <v>408</v>
      </c>
      <c r="O910" s="41"/>
      <c r="P910" s="48" t="s">
        <v>497</v>
      </c>
      <c r="Q910" s="48" t="s">
        <v>497</v>
      </c>
      <c r="R910" s="48" t="s">
        <v>497</v>
      </c>
      <c r="S910" s="48" t="s">
        <v>418</v>
      </c>
      <c r="T910" s="48" t="s">
        <v>418</v>
      </c>
      <c r="U910" s="48" t="s">
        <v>418</v>
      </c>
      <c r="V910" s="48" t="s">
        <v>418</v>
      </c>
      <c r="W910" s="48" t="s">
        <v>418</v>
      </c>
      <c r="X910" s="48" t="s">
        <v>418</v>
      </c>
      <c r="Y910" s="48" t="s">
        <v>1790</v>
      </c>
      <c r="Z910" s="48" t="s">
        <v>1791</v>
      </c>
      <c r="AA910" s="48" t="s">
        <v>1791</v>
      </c>
      <c r="AB910" s="48" t="s">
        <v>417</v>
      </c>
      <c r="AC910" s="48" t="s">
        <v>417</v>
      </c>
      <c r="AD910" s="48" t="s">
        <v>417</v>
      </c>
      <c r="AE910" s="48" t="s">
        <v>417</v>
      </c>
      <c r="AF910" s="48" t="s">
        <v>417</v>
      </c>
      <c r="AG910" s="48" t="s">
        <v>417</v>
      </c>
      <c r="AH910" s="48" t="s">
        <v>417</v>
      </c>
      <c r="AI910" s="48" t="s">
        <v>417</v>
      </c>
      <c r="AJ910" s="48" t="s">
        <v>417</v>
      </c>
      <c r="AK910" s="48" t="s">
        <v>417</v>
      </c>
      <c r="AL910" s="48" t="s">
        <v>417</v>
      </c>
      <c r="AM910" s="48" t="s">
        <v>417</v>
      </c>
      <c r="AN910" s="48" t="s">
        <v>417</v>
      </c>
      <c r="AO910" s="48" t="s">
        <v>417</v>
      </c>
      <c r="AP910" s="48" t="s">
        <v>417</v>
      </c>
      <c r="AQ910" s="48" t="s">
        <v>417</v>
      </c>
      <c r="AR910" s="48" t="s">
        <v>417</v>
      </c>
      <c r="AS910" s="48" t="s">
        <v>417</v>
      </c>
      <c r="AT910" s="48" t="s">
        <v>417</v>
      </c>
      <c r="AU910" s="48" t="s">
        <v>417</v>
      </c>
      <c r="AV910" s="48" t="s">
        <v>417</v>
      </c>
      <c r="AW910" s="48" t="s">
        <v>417</v>
      </c>
      <c r="AX910" s="48" t="s">
        <v>417</v>
      </c>
      <c r="AY910" s="48" t="s">
        <v>850</v>
      </c>
      <c r="AZ910" s="51" t="s">
        <v>850</v>
      </c>
    </row>
    <row r="911" ht="15.75" customHeight="1">
      <c r="A911" s="40">
        <v>817.0</v>
      </c>
      <c r="B911" s="28" t="s">
        <v>2945</v>
      </c>
      <c r="C911" s="28" t="s">
        <v>2946</v>
      </c>
      <c r="D911" s="42">
        <f t="array" ref="D911">index(systems,match($A911,INDEX(systems,0,1),),3)</f>
        <v>-160.065</v>
      </c>
      <c r="E911" s="42">
        <f t="array" ref="E911">index(systems,match($A911,INDEX(systems,0,1),),4)</f>
        <v>515.891</v>
      </c>
      <c r="F911" s="43" t="str">
        <f>IFERROR(__xludf.DUMMYFUNCTION("let(row, match($B911&amp;if($C911&lt;&gt;"""","" [""&amp;$C911&amp;""]"",""""),index(nebulae,,2),0),join("","",iferror(round(index(nebulae,row,5)/2,3),1),iferror(round(index(nebulae,row,6)/2,3),1),0))"),"1,1,0")</f>
        <v>1,1,0</v>
      </c>
      <c r="G911" s="44" t="s">
        <v>2947</v>
      </c>
      <c r="H911" s="45">
        <f t="array" ref="H911">let(systemId,match(A911,index(systems,0,1),),refSystemId,match($H$1,index(systems,0,1),),x,index(systems,systemId,3),y,index(systems,systemId,4),refX,index(systems,refSystemId,3),refY,index(systems,refSystemId,4),round(sqrt((x-refX)^2+(y-refY)^2),3))</f>
        <v>540.152</v>
      </c>
      <c r="I911" s="28" t="s">
        <v>408</v>
      </c>
      <c r="J911" s="28" t="s">
        <v>408</v>
      </c>
      <c r="K911" s="28" t="s">
        <v>408</v>
      </c>
      <c r="L911" s="28" t="s">
        <v>408</v>
      </c>
      <c r="M911" s="28" t="s">
        <v>408</v>
      </c>
      <c r="N911" s="28" t="s">
        <v>408</v>
      </c>
      <c r="O911" s="41"/>
      <c r="P911" s="48" t="s">
        <v>497</v>
      </c>
      <c r="Q911" s="48" t="s">
        <v>497</v>
      </c>
      <c r="R911" s="48" t="s">
        <v>497</v>
      </c>
      <c r="S911" s="48" t="s">
        <v>418</v>
      </c>
      <c r="T911" s="48" t="s">
        <v>418</v>
      </c>
      <c r="U911" s="48" t="s">
        <v>418</v>
      </c>
      <c r="V911" s="48" t="s">
        <v>418</v>
      </c>
      <c r="W911" s="48" t="s">
        <v>418</v>
      </c>
      <c r="X911" s="48" t="s">
        <v>418</v>
      </c>
      <c r="Y911" s="48" t="s">
        <v>418</v>
      </c>
      <c r="Z911" s="48" t="s">
        <v>418</v>
      </c>
      <c r="AA911" s="48" t="s">
        <v>418</v>
      </c>
      <c r="AB911" s="48" t="s">
        <v>417</v>
      </c>
      <c r="AC911" s="48" t="s">
        <v>417</v>
      </c>
      <c r="AD911" s="48" t="s">
        <v>417</v>
      </c>
      <c r="AE911" s="48" t="s">
        <v>417</v>
      </c>
      <c r="AF911" s="48" t="s">
        <v>417</v>
      </c>
      <c r="AG911" s="48" t="s">
        <v>417</v>
      </c>
      <c r="AH911" s="48" t="s">
        <v>417</v>
      </c>
      <c r="AI911" s="48" t="s">
        <v>417</v>
      </c>
      <c r="AJ911" s="48" t="s">
        <v>417</v>
      </c>
      <c r="AK911" s="48" t="s">
        <v>417</v>
      </c>
      <c r="AL911" s="48" t="s">
        <v>417</v>
      </c>
      <c r="AM911" s="48" t="s">
        <v>417</v>
      </c>
      <c r="AN911" s="48" t="s">
        <v>417</v>
      </c>
      <c r="AO911" s="48" t="s">
        <v>417</v>
      </c>
      <c r="AP911" s="48" t="s">
        <v>417</v>
      </c>
      <c r="AQ911" s="48" t="s">
        <v>850</v>
      </c>
      <c r="AR911" s="48" t="s">
        <v>850</v>
      </c>
      <c r="AS911" s="48" t="s">
        <v>850</v>
      </c>
      <c r="AT911" s="48" t="s">
        <v>418</v>
      </c>
      <c r="AU911" s="48" t="s">
        <v>418</v>
      </c>
      <c r="AV911" s="48" t="s">
        <v>418</v>
      </c>
      <c r="AW911" s="48" t="s">
        <v>418</v>
      </c>
      <c r="AX911" s="48" t="s">
        <v>418</v>
      </c>
      <c r="AY911" s="48" t="s">
        <v>418</v>
      </c>
      <c r="AZ911" s="28" t="s">
        <v>418</v>
      </c>
    </row>
    <row r="912" ht="15.75" customHeight="1">
      <c r="A912" s="40">
        <v>3175.0</v>
      </c>
      <c r="B912" s="28" t="s">
        <v>2948</v>
      </c>
      <c r="C912" s="41"/>
      <c r="D912" s="42">
        <f t="array" ref="D912">index(systems,match($A912,INDEX(systems,0,1),),3)</f>
        <v>-137.433</v>
      </c>
      <c r="E912" s="42">
        <f t="array" ref="E912">index(systems,match($A912,INDEX(systems,0,1),),4)</f>
        <v>418.34</v>
      </c>
      <c r="F912" s="43" t="str">
        <f>IFERROR(__xludf.DUMMYFUNCTION("let(row, match($B912&amp;if($C912&lt;&gt;"""","" [""&amp;$C912&amp;""]"",""""),index(nebulae,,2),0),join("","",iferror(round(index(nebulae,row,5)/2,3),1),iferror(round(index(nebulae,row,6)/2,3),1),0))"),"1,1,0")</f>
        <v>1,1,0</v>
      </c>
      <c r="G912" s="44" t="s">
        <v>2949</v>
      </c>
      <c r="H912" s="45">
        <f t="array" ref="H912">let(systemId,match(A912,index(systems,0,1),),refSystemId,match($H$1,index(systems,0,1),),x,index(systems,systemId,3),y,index(systems,systemId,4),refX,index(systems,refSystemId,3),refY,index(systems,refSystemId,4),round(sqrt((x-refX)^2+(y-refY)^2),3))</f>
        <v>440.336</v>
      </c>
      <c r="I912" s="51" t="s">
        <v>408</v>
      </c>
      <c r="J912" s="51" t="s">
        <v>408</v>
      </c>
      <c r="K912" s="51" t="s">
        <v>408</v>
      </c>
      <c r="L912" s="51" t="s">
        <v>408</v>
      </c>
      <c r="M912" s="51" t="s">
        <v>408</v>
      </c>
      <c r="N912" s="51" t="s">
        <v>1116</v>
      </c>
      <c r="O912" s="56" t="s">
        <v>933</v>
      </c>
      <c r="P912" s="56" t="s">
        <v>933</v>
      </c>
      <c r="Q912" s="56" t="s">
        <v>933</v>
      </c>
      <c r="R912" s="56" t="s">
        <v>933</v>
      </c>
      <c r="S912" s="56" t="s">
        <v>733</v>
      </c>
      <c r="T912" s="56" t="s">
        <v>733</v>
      </c>
      <c r="U912" s="56" t="s">
        <v>733</v>
      </c>
      <c r="V912" s="56" t="s">
        <v>733</v>
      </c>
      <c r="W912" s="56" t="s">
        <v>733</v>
      </c>
      <c r="X912" s="56" t="s">
        <v>733</v>
      </c>
      <c r="Y912" s="56" t="s">
        <v>733</v>
      </c>
      <c r="Z912" s="56" t="s">
        <v>733</v>
      </c>
      <c r="AA912" s="56" t="s">
        <v>733</v>
      </c>
      <c r="AB912" s="56" t="s">
        <v>733</v>
      </c>
      <c r="AC912" s="56" t="s">
        <v>733</v>
      </c>
      <c r="AD912" s="56" t="s">
        <v>417</v>
      </c>
      <c r="AE912" s="56" t="s">
        <v>417</v>
      </c>
      <c r="AF912" s="56" t="s">
        <v>417</v>
      </c>
      <c r="AG912" s="56" t="s">
        <v>417</v>
      </c>
      <c r="AH912" s="56" t="s">
        <v>417</v>
      </c>
      <c r="AI912" s="56" t="s">
        <v>417</v>
      </c>
      <c r="AJ912" s="56" t="s">
        <v>417</v>
      </c>
      <c r="AK912" s="56" t="s">
        <v>417</v>
      </c>
      <c r="AL912" s="56" t="s">
        <v>417</v>
      </c>
      <c r="AM912" s="56" t="s">
        <v>417</v>
      </c>
      <c r="AN912" s="56" t="s">
        <v>417</v>
      </c>
      <c r="AO912" s="56" t="s">
        <v>417</v>
      </c>
      <c r="AP912" s="56" t="s">
        <v>417</v>
      </c>
      <c r="AQ912" s="56" t="s">
        <v>850</v>
      </c>
      <c r="AR912" s="56" t="s">
        <v>850</v>
      </c>
      <c r="AS912" s="56" t="s">
        <v>850</v>
      </c>
      <c r="AT912" s="56" t="s">
        <v>850</v>
      </c>
      <c r="AU912" s="56" t="s">
        <v>850</v>
      </c>
      <c r="AV912" s="56" t="s">
        <v>850</v>
      </c>
      <c r="AW912" s="56" t="s">
        <v>850</v>
      </c>
      <c r="AX912" s="56" t="s">
        <v>850</v>
      </c>
      <c r="AY912" s="56" t="s">
        <v>850</v>
      </c>
      <c r="AZ912" s="51" t="s">
        <v>850</v>
      </c>
    </row>
    <row r="913" ht="15.75" customHeight="1">
      <c r="A913" s="40">
        <v>2899.0</v>
      </c>
      <c r="B913" s="28" t="s">
        <v>2950</v>
      </c>
      <c r="C913" s="41"/>
      <c r="D913" s="42">
        <f t="array" ref="D913">index(systems,match($A913,INDEX(systems,0,1),),3)</f>
        <v>483.625</v>
      </c>
      <c r="E913" s="42">
        <f t="array" ref="E913">index(systems,match($A913,INDEX(systems,0,1),),4)</f>
        <v>-501.781</v>
      </c>
      <c r="F913" s="43" t="str">
        <f>IFERROR(__xludf.DUMMYFUNCTION("let(row, match($B913&amp;if($C913&lt;&gt;"""","" [""&amp;$C913&amp;""]"",""""),index(nebulae,,2),0),join("","",iferror(round(index(nebulae,row,5)/2,3),1),iferror(round(index(nebulae,row,6)/2,3),1),0))"),"1,1,0")</f>
        <v>1,1,0</v>
      </c>
      <c r="G913" s="44" t="s">
        <v>2951</v>
      </c>
      <c r="H913" s="45">
        <f t="array" ref="H913">let(systemId,match(A913,index(systems,0,1),),refSystemId,match($H$1,index(systems,0,1),),x,index(systems,systemId,3),y,index(systems,systemId,4),refX,index(systems,refSystemId,3),refY,index(systems,refSystemId,4),round(sqrt((x-refX)^2+(y-refY)^2),3))</f>
        <v>696.906</v>
      </c>
      <c r="I913" s="56" t="s">
        <v>408</v>
      </c>
      <c r="J913" s="56" t="s">
        <v>408</v>
      </c>
      <c r="K913" s="56" t="s">
        <v>408</v>
      </c>
      <c r="L913" s="56" t="s">
        <v>408</v>
      </c>
      <c r="M913" s="56" t="s">
        <v>408</v>
      </c>
      <c r="N913" s="56" t="s">
        <v>408</v>
      </c>
      <c r="O913" s="41"/>
      <c r="P913" s="48" t="s">
        <v>408</v>
      </c>
      <c r="Q913" s="48" t="s">
        <v>408</v>
      </c>
      <c r="R913" s="48" t="s">
        <v>408</v>
      </c>
      <c r="S913" s="48" t="s">
        <v>408</v>
      </c>
      <c r="T913" s="48" t="s">
        <v>408</v>
      </c>
      <c r="U913" s="48" t="s">
        <v>408</v>
      </c>
      <c r="V913" s="48" t="s">
        <v>408</v>
      </c>
      <c r="W913" s="48" t="s">
        <v>408</v>
      </c>
      <c r="X913" s="48" t="s">
        <v>408</v>
      </c>
      <c r="Y913" s="56" t="s">
        <v>408</v>
      </c>
      <c r="Z913" s="41"/>
      <c r="AA913" s="56" t="s">
        <v>953</v>
      </c>
      <c r="AB913" s="56" t="s">
        <v>953</v>
      </c>
      <c r="AC913" s="56" t="s">
        <v>953</v>
      </c>
      <c r="AD913" s="56" t="s">
        <v>953</v>
      </c>
      <c r="AE913" s="56" t="s">
        <v>953</v>
      </c>
      <c r="AF913" s="56" t="s">
        <v>953</v>
      </c>
      <c r="AG913" s="56" t="s">
        <v>953</v>
      </c>
      <c r="AH913" s="56" t="s">
        <v>953</v>
      </c>
      <c r="AI913" s="56" t="s">
        <v>953</v>
      </c>
      <c r="AJ913" s="56" t="s">
        <v>953</v>
      </c>
      <c r="AK913" s="56" t="s">
        <v>953</v>
      </c>
      <c r="AL913" s="56" t="s">
        <v>953</v>
      </c>
      <c r="AM913" s="56" t="s">
        <v>953</v>
      </c>
      <c r="AN913" s="56" t="s">
        <v>953</v>
      </c>
      <c r="AO913" s="56" t="s">
        <v>2952</v>
      </c>
      <c r="AP913" s="56" t="s">
        <v>2952</v>
      </c>
      <c r="AQ913" s="56" t="s">
        <v>2952</v>
      </c>
      <c r="AR913" s="56" t="s">
        <v>2952</v>
      </c>
      <c r="AS913" s="56" t="s">
        <v>2952</v>
      </c>
      <c r="AT913" s="56" t="s">
        <v>2952</v>
      </c>
      <c r="AU913" s="48" t="s">
        <v>2952</v>
      </c>
      <c r="AV913" s="56" t="s">
        <v>2952</v>
      </c>
      <c r="AW913" s="56" t="s">
        <v>2952</v>
      </c>
      <c r="AX913" s="56" t="s">
        <v>2952</v>
      </c>
      <c r="AY913" s="56" t="s">
        <v>2952</v>
      </c>
      <c r="AZ913" s="51" t="s">
        <v>2952</v>
      </c>
    </row>
    <row r="914" ht="15.75" customHeight="1">
      <c r="A914" s="40">
        <v>818.0</v>
      </c>
      <c r="B914" s="28" t="s">
        <v>2953</v>
      </c>
      <c r="C914" s="41"/>
      <c r="D914" s="42">
        <f t="array" ref="D914">index(systems,match($A914,INDEX(systems,0,1),),3)</f>
        <v>-283.873</v>
      </c>
      <c r="E914" s="42">
        <f t="array" ref="E914">index(systems,match($A914,INDEX(systems,0,1),),4)</f>
        <v>-118.489</v>
      </c>
      <c r="F914" s="43" t="str">
        <f>IFERROR(__xludf.DUMMYFUNCTION("let(row, match($B914&amp;if($C914&lt;&gt;"""","" [""&amp;$C914&amp;""]"",""""),index(nebulae,,2),0),join("","",iferror(round(index(nebulae,row,5)/2,3),1),iferror(round(index(nebulae,row,6)/2,3),1),0))"),"1,1,0")</f>
        <v>1,1,0</v>
      </c>
      <c r="G914" s="44" t="s">
        <v>2954</v>
      </c>
      <c r="H914" s="45">
        <f t="array" ref="H914">let(systemId,match(A914,index(systems,0,1),),refSystemId,match($H$1,index(systems,0,1),),x,index(systems,systemId,3),y,index(systems,systemId,4),refX,index(systems,refSystemId,3),refY,index(systems,refSystemId,4),round(sqrt((x-refX)^2+(y-refY)^2),3))</f>
        <v>307.609</v>
      </c>
      <c r="I914" s="28" t="s">
        <v>418</v>
      </c>
      <c r="J914" s="48" t="s">
        <v>418</v>
      </c>
      <c r="K914" s="48" t="s">
        <v>418</v>
      </c>
      <c r="L914" s="28" t="s">
        <v>418</v>
      </c>
      <c r="M914" s="41"/>
      <c r="N914" s="28" t="s">
        <v>560</v>
      </c>
      <c r="O914" s="48" t="s">
        <v>560</v>
      </c>
      <c r="P914" s="48" t="s">
        <v>560</v>
      </c>
      <c r="Q914" s="48" t="s">
        <v>560</v>
      </c>
      <c r="R914" s="48" t="s">
        <v>560</v>
      </c>
      <c r="S914" s="48" t="s">
        <v>560</v>
      </c>
      <c r="T914" s="48" t="s">
        <v>560</v>
      </c>
      <c r="U914" s="48" t="s">
        <v>560</v>
      </c>
      <c r="V914" s="48" t="s">
        <v>560</v>
      </c>
      <c r="W914" s="48" t="s">
        <v>560</v>
      </c>
      <c r="X914" s="48" t="s">
        <v>560</v>
      </c>
      <c r="Y914" s="48" t="s">
        <v>560</v>
      </c>
      <c r="Z914" s="48" t="s">
        <v>560</v>
      </c>
      <c r="AA914" s="48" t="s">
        <v>560</v>
      </c>
      <c r="AB914" s="48" t="s">
        <v>560</v>
      </c>
      <c r="AC914" s="48" t="s">
        <v>560</v>
      </c>
      <c r="AD914" s="48" t="s">
        <v>560</v>
      </c>
      <c r="AE914" s="48" t="s">
        <v>560</v>
      </c>
      <c r="AF914" s="48" t="s">
        <v>560</v>
      </c>
      <c r="AG914" s="48" t="s">
        <v>560</v>
      </c>
      <c r="AH914" s="48" t="s">
        <v>560</v>
      </c>
      <c r="AI914" s="48" t="s">
        <v>560</v>
      </c>
      <c r="AJ914" s="48" t="s">
        <v>560</v>
      </c>
      <c r="AK914" s="48" t="s">
        <v>560</v>
      </c>
      <c r="AL914" s="48" t="s">
        <v>560</v>
      </c>
      <c r="AM914" s="48" t="s">
        <v>560</v>
      </c>
      <c r="AN914" s="48" t="s">
        <v>560</v>
      </c>
      <c r="AO914" s="48" t="s">
        <v>560</v>
      </c>
      <c r="AP914" s="48" t="s">
        <v>560</v>
      </c>
      <c r="AQ914" s="48" t="s">
        <v>560</v>
      </c>
      <c r="AR914" s="48" t="s">
        <v>560</v>
      </c>
      <c r="AS914" s="48" t="s">
        <v>418</v>
      </c>
      <c r="AT914" s="48" t="s">
        <v>418</v>
      </c>
      <c r="AU914" s="48" t="s">
        <v>418</v>
      </c>
      <c r="AV914" s="48" t="s">
        <v>418</v>
      </c>
      <c r="AW914" s="48" t="s">
        <v>418</v>
      </c>
      <c r="AX914" s="52" t="s">
        <v>560</v>
      </c>
      <c r="AY914" s="52" t="s">
        <v>560</v>
      </c>
      <c r="AZ914" s="51" t="s">
        <v>560</v>
      </c>
    </row>
    <row r="915" ht="15.75" customHeight="1">
      <c r="A915" s="40">
        <v>819.0</v>
      </c>
      <c r="B915" s="28" t="s">
        <v>2955</v>
      </c>
      <c r="C915" s="41"/>
      <c r="D915" s="42">
        <f t="array" ref="D915">index(systems,match($A915,INDEX(systems,0,1),),3)</f>
        <v>52.512</v>
      </c>
      <c r="E915" s="42">
        <f t="array" ref="E915">index(systems,match($A915,INDEX(systems,0,1),),4)</f>
        <v>3.478</v>
      </c>
      <c r="F915" s="43" t="str">
        <f>IFERROR(__xludf.DUMMYFUNCTION("let(row, match($B915&amp;if($C915&lt;&gt;"""","" [""&amp;$C915&amp;""]"",""""),index(nebulae,,2),0),join("","",iferror(round(index(nebulae,row,5)/2,3),1),iferror(round(index(nebulae,row,6)/2,3),1),0))"),"1,1,0")</f>
        <v>1,1,0</v>
      </c>
      <c r="G915" s="44" t="s">
        <v>2956</v>
      </c>
      <c r="H915" s="82">
        <f t="array" ref="H915">let(systemId,match(A915,index(systems,0,1),),refSystemId,match($H$1,index(systems,0,1),),x,index(systems,systemId,3),y,index(systems,systemId,4),refX,index(systems,refSystemId,3),refY,index(systems,refSystemId,4),round(sqrt((x-refX)^2+(y-refY)^2),3))</f>
        <v>52.627</v>
      </c>
      <c r="I915" s="46" t="s">
        <v>408</v>
      </c>
      <c r="J915" s="46" t="s">
        <v>508</v>
      </c>
      <c r="K915" s="46" t="s">
        <v>508</v>
      </c>
      <c r="L915" s="46" t="s">
        <v>508</v>
      </c>
      <c r="M915" s="47" t="s">
        <v>508</v>
      </c>
      <c r="N915" s="28" t="s">
        <v>534</v>
      </c>
      <c r="O915" s="48" t="s">
        <v>534</v>
      </c>
      <c r="P915" s="48" t="s">
        <v>534</v>
      </c>
      <c r="Q915" s="48" t="s">
        <v>534</v>
      </c>
      <c r="R915" s="48" t="s">
        <v>535</v>
      </c>
      <c r="S915" s="48" t="s">
        <v>534</v>
      </c>
      <c r="T915" s="28" t="s">
        <v>534</v>
      </c>
      <c r="U915" s="48" t="s">
        <v>1079</v>
      </c>
      <c r="V915" s="48" t="s">
        <v>1079</v>
      </c>
      <c r="W915" s="48" t="s">
        <v>1079</v>
      </c>
      <c r="X915" s="48" t="s">
        <v>582</v>
      </c>
      <c r="Y915" s="48" t="s">
        <v>584</v>
      </c>
      <c r="Z915" s="48" t="s">
        <v>584</v>
      </c>
      <c r="AA915" s="48" t="s">
        <v>539</v>
      </c>
      <c r="AB915" s="48" t="s">
        <v>539</v>
      </c>
      <c r="AC915" s="48" t="s">
        <v>539</v>
      </c>
      <c r="AD915" s="48" t="s">
        <v>539</v>
      </c>
      <c r="AE915" s="48" t="s">
        <v>539</v>
      </c>
      <c r="AF915" s="48" t="s">
        <v>539</v>
      </c>
      <c r="AG915" s="48" t="s">
        <v>539</v>
      </c>
      <c r="AH915" s="48" t="s">
        <v>539</v>
      </c>
      <c r="AI915" s="48" t="s">
        <v>539</v>
      </c>
      <c r="AJ915" s="48" t="s">
        <v>539</v>
      </c>
      <c r="AK915" s="48" t="s">
        <v>539</v>
      </c>
      <c r="AL915" s="48" t="s">
        <v>539</v>
      </c>
      <c r="AM915" s="48" t="s">
        <v>539</v>
      </c>
      <c r="AN915" s="48" t="s">
        <v>539</v>
      </c>
      <c r="AO915" s="48" t="s">
        <v>584</v>
      </c>
      <c r="AP915" s="48" t="s">
        <v>584</v>
      </c>
      <c r="AQ915" s="48" t="s">
        <v>516</v>
      </c>
      <c r="AR915" s="48" t="s">
        <v>517</v>
      </c>
      <c r="AS915" s="48" t="s">
        <v>586</v>
      </c>
      <c r="AT915" s="48" t="s">
        <v>586</v>
      </c>
      <c r="AU915" s="48" t="s">
        <v>586</v>
      </c>
      <c r="AV915" s="48" t="s">
        <v>586</v>
      </c>
      <c r="AW915" s="48" t="s">
        <v>418</v>
      </c>
      <c r="AX915" s="48" t="s">
        <v>929</v>
      </c>
      <c r="AY915" s="48" t="s">
        <v>929</v>
      </c>
      <c r="AZ915" s="28" t="s">
        <v>929</v>
      </c>
    </row>
    <row r="916" ht="15.75" customHeight="1">
      <c r="A916" s="40">
        <v>820.0</v>
      </c>
      <c r="B916" s="28" t="s">
        <v>2957</v>
      </c>
      <c r="C916" s="41"/>
      <c r="D916" s="42">
        <f t="array" ref="D916">index(systems,match($A916,INDEX(systems,0,1),),3)</f>
        <v>-149.407</v>
      </c>
      <c r="E916" s="42">
        <f t="array" ref="E916">index(systems,match($A916,INDEX(systems,0,1),),4)</f>
        <v>181.546</v>
      </c>
      <c r="F916" s="43" t="str">
        <f>IFERROR(__xludf.DUMMYFUNCTION("let(row, match($B916&amp;if($C916&lt;&gt;"""","" [""&amp;$C916&amp;""]"",""""),index(nebulae,,2),0),join("","",iferror(round(index(nebulae,row,5)/2,3),1),iferror(round(index(nebulae,row,6)/2,3),1),0))"),"1,1,0")</f>
        <v>1,1,0</v>
      </c>
      <c r="G916" s="44" t="s">
        <v>2958</v>
      </c>
      <c r="H916" s="45">
        <f t="array" ref="H916">let(systemId,match(A916,index(systems,0,1),),refSystemId,match($H$1,index(systems,0,1),),x,index(systems,systemId,3),y,index(systems,systemId,4),refX,index(systems,refSystemId,3),refY,index(systems,refSystemId,4),round(sqrt((x-refX)^2+(y-refY)^2),3))</f>
        <v>235.12</v>
      </c>
      <c r="I916" s="46" t="s">
        <v>408</v>
      </c>
      <c r="J916" s="46" t="s">
        <v>408</v>
      </c>
      <c r="K916" s="46" t="s">
        <v>408</v>
      </c>
      <c r="L916" s="46" t="s">
        <v>408</v>
      </c>
      <c r="M916" s="53"/>
      <c r="N916" s="28" t="s">
        <v>864</v>
      </c>
      <c r="O916" s="48" t="s">
        <v>864</v>
      </c>
      <c r="P916" s="48" t="s">
        <v>864</v>
      </c>
      <c r="Q916" s="48" t="s">
        <v>864</v>
      </c>
      <c r="R916" s="48" t="s">
        <v>864</v>
      </c>
      <c r="S916" s="48" t="s">
        <v>864</v>
      </c>
      <c r="T916" s="48" t="s">
        <v>864</v>
      </c>
      <c r="U916" s="48" t="s">
        <v>864</v>
      </c>
      <c r="V916" s="48" t="s">
        <v>864</v>
      </c>
      <c r="W916" s="48" t="s">
        <v>864</v>
      </c>
      <c r="X916" s="48" t="s">
        <v>864</v>
      </c>
      <c r="Y916" s="48" t="s">
        <v>422</v>
      </c>
      <c r="Z916" s="48" t="s">
        <v>422</v>
      </c>
      <c r="AA916" s="48" t="s">
        <v>422</v>
      </c>
      <c r="AB916" s="48" t="s">
        <v>422</v>
      </c>
      <c r="AC916" s="48" t="s">
        <v>422</v>
      </c>
      <c r="AD916" s="48" t="s">
        <v>422</v>
      </c>
      <c r="AE916" s="48" t="s">
        <v>422</v>
      </c>
      <c r="AF916" s="48" t="s">
        <v>422</v>
      </c>
      <c r="AG916" s="48" t="s">
        <v>422</v>
      </c>
      <c r="AH916" s="48" t="s">
        <v>422</v>
      </c>
      <c r="AI916" s="48" t="s">
        <v>422</v>
      </c>
      <c r="AJ916" s="48" t="s">
        <v>422</v>
      </c>
      <c r="AK916" s="48" t="s">
        <v>422</v>
      </c>
      <c r="AL916" s="48" t="s">
        <v>422</v>
      </c>
      <c r="AM916" s="48" t="s">
        <v>422</v>
      </c>
      <c r="AN916" s="48" t="s">
        <v>422</v>
      </c>
      <c r="AO916" s="48" t="s">
        <v>422</v>
      </c>
      <c r="AP916" s="48" t="s">
        <v>422</v>
      </c>
      <c r="AQ916" s="48" t="s">
        <v>422</v>
      </c>
      <c r="AR916" s="48" t="s">
        <v>422</v>
      </c>
      <c r="AS916" s="48" t="s">
        <v>422</v>
      </c>
      <c r="AT916" s="48" t="s">
        <v>422</v>
      </c>
      <c r="AU916" s="48" t="s">
        <v>422</v>
      </c>
      <c r="AV916" s="48" t="s">
        <v>422</v>
      </c>
      <c r="AW916" s="48" t="s">
        <v>422</v>
      </c>
      <c r="AX916" s="48" t="s">
        <v>422</v>
      </c>
      <c r="AY916" s="48" t="s">
        <v>422</v>
      </c>
      <c r="AZ916" s="28" t="s">
        <v>422</v>
      </c>
    </row>
    <row r="917" ht="15.75" customHeight="1">
      <c r="A917" s="40">
        <v>821.0</v>
      </c>
      <c r="B917" s="28" t="s">
        <v>2959</v>
      </c>
      <c r="C917" s="41"/>
      <c r="D917" s="42">
        <f t="array" ref="D917">index(systems,match($A917,INDEX(systems,0,1),),3)</f>
        <v>-216.878</v>
      </c>
      <c r="E917" s="42">
        <f t="array" ref="E917">index(systems,match($A917,INDEX(systems,0,1),),4)</f>
        <v>-126.417</v>
      </c>
      <c r="F917" s="43" t="str">
        <f>IFERROR(__xludf.DUMMYFUNCTION("let(row, match($B917&amp;if($C917&lt;&gt;"""","" [""&amp;$C917&amp;""]"",""""),index(nebulae,,2),0),join("","",iferror(round(index(nebulae,row,5)/2,3),1),iferror(round(index(nebulae,row,6)/2,3),1),0))"),"1,1,0")</f>
        <v>1,1,0</v>
      </c>
      <c r="G917" s="44" t="s">
        <v>2960</v>
      </c>
      <c r="H917" s="45">
        <f t="array" ref="H917">let(systemId,match(A917,index(systems,0,1),),refSystemId,match($H$1,index(systems,0,1),),x,index(systems,systemId,3),y,index(systems,systemId,4),refX,index(systems,refSystemId,3),refY,index(systems,refSystemId,4),round(sqrt((x-refX)^2+(y-refY)^2),3))</f>
        <v>251.033</v>
      </c>
      <c r="I917" s="28" t="s">
        <v>408</v>
      </c>
      <c r="J917" s="48" t="s">
        <v>408</v>
      </c>
      <c r="K917" s="48" t="s">
        <v>408</v>
      </c>
      <c r="L917" s="48" t="s">
        <v>408</v>
      </c>
      <c r="M917" s="48" t="s">
        <v>408</v>
      </c>
      <c r="N917" s="28" t="s">
        <v>408</v>
      </c>
      <c r="O917" s="41"/>
      <c r="P917" s="48" t="s">
        <v>427</v>
      </c>
      <c r="Q917" s="48" t="s">
        <v>427</v>
      </c>
      <c r="R917" s="48" t="s">
        <v>427</v>
      </c>
      <c r="S917" s="48" t="s">
        <v>427</v>
      </c>
      <c r="T917" s="48" t="s">
        <v>427</v>
      </c>
      <c r="U917" s="48" t="s">
        <v>427</v>
      </c>
      <c r="V917" s="48" t="s">
        <v>427</v>
      </c>
      <c r="W917" s="48" t="s">
        <v>427</v>
      </c>
      <c r="X917" s="48" t="s">
        <v>427</v>
      </c>
      <c r="Y917" s="48" t="s">
        <v>725</v>
      </c>
      <c r="Z917" s="48" t="s">
        <v>725</v>
      </c>
      <c r="AA917" s="48" t="s">
        <v>725</v>
      </c>
      <c r="AB917" s="48" t="s">
        <v>725</v>
      </c>
      <c r="AC917" s="48" t="s">
        <v>725</v>
      </c>
      <c r="AD917" s="48" t="s">
        <v>725</v>
      </c>
      <c r="AE917" s="48" t="s">
        <v>725</v>
      </c>
      <c r="AF917" s="48" t="s">
        <v>725</v>
      </c>
      <c r="AG917" s="48" t="s">
        <v>725</v>
      </c>
      <c r="AH917" s="48" t="s">
        <v>725</v>
      </c>
      <c r="AI917" s="48" t="s">
        <v>725</v>
      </c>
      <c r="AJ917" s="48" t="s">
        <v>725</v>
      </c>
      <c r="AK917" s="48" t="s">
        <v>725</v>
      </c>
      <c r="AL917" s="48" t="s">
        <v>725</v>
      </c>
      <c r="AM917" s="48" t="s">
        <v>725</v>
      </c>
      <c r="AN917" s="48" t="s">
        <v>725</v>
      </c>
      <c r="AO917" s="48" t="s">
        <v>725</v>
      </c>
      <c r="AP917" s="48" t="s">
        <v>725</v>
      </c>
      <c r="AQ917" s="48" t="s">
        <v>725</v>
      </c>
      <c r="AR917" s="48" t="s">
        <v>725</v>
      </c>
      <c r="AS917" s="48" t="s">
        <v>2961</v>
      </c>
      <c r="AT917" s="52" t="s">
        <v>2961</v>
      </c>
      <c r="AU917" s="52" t="s">
        <v>2961</v>
      </c>
      <c r="AV917" s="48" t="s">
        <v>946</v>
      </c>
      <c r="AW917" s="48" t="s">
        <v>946</v>
      </c>
      <c r="AX917" s="52" t="s">
        <v>560</v>
      </c>
      <c r="AY917" s="52" t="s">
        <v>560</v>
      </c>
      <c r="AZ917" s="51" t="s">
        <v>560</v>
      </c>
    </row>
    <row r="918" ht="15.75" customHeight="1">
      <c r="A918" s="40">
        <v>822.0</v>
      </c>
      <c r="B918" s="28" t="s">
        <v>2962</v>
      </c>
      <c r="C918" s="41"/>
      <c r="D918" s="42">
        <f t="array" ref="D918">index(systems,match($A918,INDEX(systems,0,1),),3)</f>
        <v>301.911</v>
      </c>
      <c r="E918" s="42">
        <f t="array" ref="E918">index(systems,match($A918,INDEX(systems,0,1),),4)</f>
        <v>341.683</v>
      </c>
      <c r="F918" s="43" t="str">
        <f>IFERROR(__xludf.DUMMYFUNCTION("let(row, match($B918&amp;if($C918&lt;&gt;"""","" [""&amp;$C918&amp;""]"",""""),index(nebulae,,2),0),join("","",iferror(round(index(nebulae,row,5)/2,3),1),iferror(round(index(nebulae,row,6)/2,3),1),0))"),"1,1,0")</f>
        <v>1,1,0</v>
      </c>
      <c r="G918" s="44" t="s">
        <v>2963</v>
      </c>
      <c r="H918" s="45">
        <f t="array" ref="H918">let(systemId,match(A918,index(systems,0,1),),refSystemId,match($H$1,index(systems,0,1),),x,index(systems,systemId,3),y,index(systems,systemId,4),refX,index(systems,refSystemId,3),refY,index(systems,refSystemId,4),round(sqrt((x-refX)^2+(y-refY)^2),3))</f>
        <v>455.958</v>
      </c>
      <c r="I918" s="28" t="s">
        <v>408</v>
      </c>
      <c r="J918" s="28" t="s">
        <v>408</v>
      </c>
      <c r="K918" s="60" t="s">
        <v>408</v>
      </c>
      <c r="L918" s="41"/>
      <c r="M918" s="41"/>
      <c r="N918" s="28" t="s">
        <v>1257</v>
      </c>
      <c r="O918" s="48" t="s">
        <v>1257</v>
      </c>
      <c r="P918" s="48" t="s">
        <v>1257</v>
      </c>
      <c r="Q918" s="48" t="s">
        <v>1257</v>
      </c>
      <c r="R918" s="48" t="s">
        <v>1257</v>
      </c>
      <c r="S918" s="48" t="s">
        <v>1257</v>
      </c>
      <c r="T918" s="48" t="s">
        <v>1257</v>
      </c>
      <c r="U918" s="48" t="s">
        <v>1257</v>
      </c>
      <c r="V918" s="48" t="s">
        <v>1257</v>
      </c>
      <c r="W918" s="48" t="s">
        <v>1257</v>
      </c>
      <c r="X918" s="48" t="s">
        <v>1257</v>
      </c>
      <c r="Y918" s="48" t="s">
        <v>1257</v>
      </c>
      <c r="Z918" s="48" t="s">
        <v>1257</v>
      </c>
      <c r="AA918" s="48" t="s">
        <v>1257</v>
      </c>
      <c r="AB918" s="48" t="s">
        <v>1257</v>
      </c>
      <c r="AC918" s="48" t="s">
        <v>1257</v>
      </c>
      <c r="AD918" s="48" t="s">
        <v>1257</v>
      </c>
      <c r="AE918" s="48" t="s">
        <v>1257</v>
      </c>
      <c r="AF918" s="48" t="s">
        <v>1257</v>
      </c>
      <c r="AG918" s="48" t="s">
        <v>1257</v>
      </c>
      <c r="AH918" s="48" t="s">
        <v>1257</v>
      </c>
      <c r="AI918" s="48" t="s">
        <v>1257</v>
      </c>
      <c r="AJ918" s="48" t="s">
        <v>1257</v>
      </c>
      <c r="AK918" s="48" t="s">
        <v>1257</v>
      </c>
      <c r="AL918" s="48" t="s">
        <v>1257</v>
      </c>
      <c r="AM918" s="48" t="s">
        <v>1257</v>
      </c>
      <c r="AN918" s="48" t="s">
        <v>1257</v>
      </c>
      <c r="AO918" s="48" t="s">
        <v>1257</v>
      </c>
      <c r="AP918" s="48" t="s">
        <v>1257</v>
      </c>
      <c r="AQ918" s="48" t="s">
        <v>1257</v>
      </c>
      <c r="AR918" s="52" t="s">
        <v>1257</v>
      </c>
      <c r="AS918" s="52" t="s">
        <v>1257</v>
      </c>
      <c r="AT918" s="52" t="s">
        <v>1257</v>
      </c>
      <c r="AU918" s="52" t="s">
        <v>1257</v>
      </c>
      <c r="AV918" s="52" t="s">
        <v>1257</v>
      </c>
      <c r="AW918" s="52" t="s">
        <v>1257</v>
      </c>
      <c r="AX918" s="52" t="s">
        <v>1257</v>
      </c>
      <c r="AY918" s="52" t="s">
        <v>1257</v>
      </c>
      <c r="AZ918" s="28" t="s">
        <v>1257</v>
      </c>
    </row>
    <row r="919" ht="15.75" customHeight="1">
      <c r="A919" s="40">
        <v>823.0</v>
      </c>
      <c r="B919" s="28" t="s">
        <v>2964</v>
      </c>
      <c r="C919" s="41"/>
      <c r="D919" s="42">
        <f t="array" ref="D919">index(systems,match($A919,INDEX(systems,0,1),),3)</f>
        <v>-16.91</v>
      </c>
      <c r="E919" s="42">
        <f t="array" ref="E919">index(systems,match($A919,INDEX(systems,0,1),),4)</f>
        <v>-389.694</v>
      </c>
      <c r="F919" s="43" t="str">
        <f>IFERROR(__xludf.DUMMYFUNCTION("let(row, match($B919&amp;if($C919&lt;&gt;"""","" [""&amp;$C919&amp;""]"",""""),index(nebulae,,2),0),join("","",iferror(round(index(nebulae,row,5)/2,3),1),iferror(round(index(nebulae,row,6)/2,3),1),0))"),"1,1,0")</f>
        <v>1,1,0</v>
      </c>
      <c r="G919" s="44" t="s">
        <v>2965</v>
      </c>
      <c r="H919" s="45">
        <f t="array" ref="H919">let(systemId,match(A919,index(systems,0,1),),refSystemId,match($H$1,index(systems,0,1),),x,index(systems,systemId,3),y,index(systems,systemId,4),refX,index(systems,refSystemId,3),refY,index(systems,refSystemId,4),round(sqrt((x-refX)^2+(y-refY)^2),3))</f>
        <v>390.061</v>
      </c>
      <c r="I919" s="28" t="s">
        <v>408</v>
      </c>
      <c r="J919" s="28" t="s">
        <v>408</v>
      </c>
      <c r="K919" s="28" t="s">
        <v>408</v>
      </c>
      <c r="L919" s="28" t="s">
        <v>408</v>
      </c>
      <c r="M919" s="28" t="s">
        <v>408</v>
      </c>
      <c r="N919" s="28" t="s">
        <v>408</v>
      </c>
      <c r="O919" s="41"/>
      <c r="P919" s="48" t="s">
        <v>1027</v>
      </c>
      <c r="Q919" s="48" t="s">
        <v>1027</v>
      </c>
      <c r="R919" s="48" t="s">
        <v>1027</v>
      </c>
      <c r="S919" s="48" t="s">
        <v>1027</v>
      </c>
      <c r="T919" s="48" t="s">
        <v>1027</v>
      </c>
      <c r="U919" s="48" t="s">
        <v>1027</v>
      </c>
      <c r="V919" s="48" t="s">
        <v>1027</v>
      </c>
      <c r="W919" s="48" t="s">
        <v>1027</v>
      </c>
      <c r="X919" s="48" t="s">
        <v>1027</v>
      </c>
      <c r="Y919" s="48" t="s">
        <v>422</v>
      </c>
      <c r="Z919" s="48" t="s">
        <v>422</v>
      </c>
      <c r="AA919" s="48" t="s">
        <v>422</v>
      </c>
      <c r="AB919" s="48" t="s">
        <v>422</v>
      </c>
      <c r="AC919" s="48" t="s">
        <v>422</v>
      </c>
      <c r="AD919" s="48" t="s">
        <v>422</v>
      </c>
      <c r="AE919" s="48" t="s">
        <v>422</v>
      </c>
      <c r="AF919" s="48" t="s">
        <v>422</v>
      </c>
      <c r="AG919" s="48" t="s">
        <v>422</v>
      </c>
      <c r="AH919" s="48" t="s">
        <v>422</v>
      </c>
      <c r="AI919" s="48" t="s">
        <v>422</v>
      </c>
      <c r="AJ919" s="48" t="s">
        <v>422</v>
      </c>
      <c r="AK919" s="48" t="s">
        <v>422</v>
      </c>
      <c r="AL919" s="48" t="s">
        <v>422</v>
      </c>
      <c r="AM919" s="48" t="s">
        <v>422</v>
      </c>
      <c r="AN919" s="48" t="s">
        <v>422</v>
      </c>
      <c r="AO919" s="48" t="s">
        <v>422</v>
      </c>
      <c r="AP919" s="48" t="s">
        <v>422</v>
      </c>
      <c r="AQ919" s="48" t="s">
        <v>422</v>
      </c>
      <c r="AR919" s="48" t="s">
        <v>422</v>
      </c>
      <c r="AS919" s="48" t="s">
        <v>422</v>
      </c>
      <c r="AT919" s="48" t="s">
        <v>422</v>
      </c>
      <c r="AU919" s="48" t="s">
        <v>422</v>
      </c>
      <c r="AV919" s="48" t="s">
        <v>422</v>
      </c>
      <c r="AW919" s="48" t="s">
        <v>422</v>
      </c>
      <c r="AX919" s="48" t="s">
        <v>422</v>
      </c>
      <c r="AY919" s="48" t="s">
        <v>422</v>
      </c>
      <c r="AZ919" s="28" t="s">
        <v>422</v>
      </c>
    </row>
    <row r="920" ht="15.75" customHeight="1">
      <c r="A920" s="40">
        <v>824.0</v>
      </c>
      <c r="B920" s="28" t="s">
        <v>2966</v>
      </c>
      <c r="C920" s="41"/>
      <c r="D920" s="42">
        <f t="array" ref="D920">index(systems,match($A920,INDEX(systems,0,1),),3)</f>
        <v>-157.657</v>
      </c>
      <c r="E920" s="42">
        <f t="array" ref="E920">index(systems,match($A920,INDEX(systems,0,1),),4)</f>
        <v>268.588</v>
      </c>
      <c r="F920" s="43" t="str">
        <f>IFERROR(__xludf.DUMMYFUNCTION("let(row, match($B920&amp;if($C920&lt;&gt;"""","" [""&amp;$C920&amp;""]"",""""),index(nebulae,,2),0),join("","",iferror(round(index(nebulae,row,5)/2,3),1),iferror(round(index(nebulae,row,6)/2,3),1),0))"),"1,1,0")</f>
        <v>1,1,0</v>
      </c>
      <c r="G920" s="44" t="s">
        <v>2967</v>
      </c>
      <c r="H920" s="45">
        <f t="array" ref="H920">let(systemId,match(A920,index(systems,0,1),),refSystemId,match($H$1,index(systems,0,1),),x,index(systems,systemId,3),y,index(systems,systemId,4),refX,index(systems,refSystemId,3),refY,index(systems,refSystemId,4),round(sqrt((x-refX)^2+(y-refY)^2),3))</f>
        <v>311.441</v>
      </c>
      <c r="I920" s="28" t="s">
        <v>408</v>
      </c>
      <c r="J920" s="28" t="s">
        <v>408</v>
      </c>
      <c r="K920" s="28" t="s">
        <v>408</v>
      </c>
      <c r="L920" s="28" t="s">
        <v>408</v>
      </c>
      <c r="M920" s="48" t="s">
        <v>408</v>
      </c>
      <c r="N920" s="28" t="s">
        <v>408</v>
      </c>
      <c r="O920" s="41"/>
      <c r="P920" s="48" t="s">
        <v>864</v>
      </c>
      <c r="Q920" s="48" t="s">
        <v>864</v>
      </c>
      <c r="R920" s="48" t="s">
        <v>864</v>
      </c>
      <c r="S920" s="48" t="s">
        <v>864</v>
      </c>
      <c r="T920" s="48" t="s">
        <v>864</v>
      </c>
      <c r="U920" s="48" t="s">
        <v>864</v>
      </c>
      <c r="V920" s="48" t="s">
        <v>864</v>
      </c>
      <c r="W920" s="48" t="s">
        <v>864</v>
      </c>
      <c r="X920" s="48" t="s">
        <v>864</v>
      </c>
      <c r="Y920" s="48" t="s">
        <v>864</v>
      </c>
      <c r="Z920" s="48" t="s">
        <v>864</v>
      </c>
      <c r="AA920" s="48" t="s">
        <v>1160</v>
      </c>
      <c r="AB920" s="48" t="s">
        <v>1160</v>
      </c>
      <c r="AC920" s="48" t="s">
        <v>1160</v>
      </c>
      <c r="AD920" s="48" t="s">
        <v>1160</v>
      </c>
      <c r="AE920" s="48" t="s">
        <v>1160</v>
      </c>
      <c r="AF920" s="48" t="s">
        <v>1160</v>
      </c>
      <c r="AG920" s="48" t="s">
        <v>1160</v>
      </c>
      <c r="AH920" s="48" t="s">
        <v>1161</v>
      </c>
      <c r="AI920" s="48" t="s">
        <v>413</v>
      </c>
      <c r="AJ920" s="48" t="s">
        <v>413</v>
      </c>
      <c r="AK920" s="48" t="s">
        <v>413</v>
      </c>
      <c r="AL920" s="48" t="s">
        <v>413</v>
      </c>
      <c r="AM920" s="48" t="s">
        <v>413</v>
      </c>
      <c r="AN920" s="48" t="s">
        <v>413</v>
      </c>
      <c r="AO920" s="48" t="s">
        <v>414</v>
      </c>
      <c r="AP920" s="48" t="s">
        <v>414</v>
      </c>
      <c r="AQ920" s="48" t="s">
        <v>414</v>
      </c>
      <c r="AR920" s="48" t="s">
        <v>414</v>
      </c>
      <c r="AS920" s="48" t="s">
        <v>414</v>
      </c>
      <c r="AT920" s="48" t="s">
        <v>415</v>
      </c>
      <c r="AU920" s="48" t="s">
        <v>415</v>
      </c>
      <c r="AV920" s="48" t="s">
        <v>415</v>
      </c>
      <c r="AW920" s="48" t="s">
        <v>415</v>
      </c>
      <c r="AX920" s="48" t="s">
        <v>417</v>
      </c>
      <c r="AY920" s="48" t="s">
        <v>417</v>
      </c>
      <c r="AZ920" s="49" t="s">
        <v>418</v>
      </c>
    </row>
    <row r="921" ht="15.75" customHeight="1">
      <c r="A921" s="40">
        <v>825.0</v>
      </c>
      <c r="B921" s="28" t="s">
        <v>2968</v>
      </c>
      <c r="C921" s="41"/>
      <c r="D921" s="42">
        <f t="array" ref="D921">index(systems,match($A921,INDEX(systems,0,1),),3)</f>
        <v>396.52</v>
      </c>
      <c r="E921" s="42">
        <f t="array" ref="E921">index(systems,match($A921,INDEX(systems,0,1),),4)</f>
        <v>-306.719</v>
      </c>
      <c r="F921" s="43" t="str">
        <f>IFERROR(__xludf.DUMMYFUNCTION("let(row, match($B921&amp;if($C921&lt;&gt;"""","" [""&amp;$C921&amp;""]"",""""),index(nebulae,,2),0),join("","",iferror(round(index(nebulae,row,5)/2,3),1),iferror(round(index(nebulae,row,6)/2,3),1),0))"),"1,1,0")</f>
        <v>1,1,0</v>
      </c>
      <c r="G921" s="44" t="s">
        <v>2969</v>
      </c>
      <c r="H921" s="45">
        <f t="array" ref="H921">let(systemId,match(A921,index(systems,0,1),),refSystemId,match($H$1,index(systems,0,1),),x,index(systems,systemId,3),y,index(systems,systemId,4),refX,index(systems,refSystemId,3),refY,index(systems,refSystemId,4),round(sqrt((x-refX)^2+(y-refY)^2),3))</f>
        <v>501.303</v>
      </c>
      <c r="I921" s="28" t="s">
        <v>408</v>
      </c>
      <c r="J921" s="28" t="s">
        <v>408</v>
      </c>
      <c r="K921" s="41"/>
      <c r="L921" s="41"/>
      <c r="M921" s="41"/>
      <c r="N921" s="28" t="s">
        <v>953</v>
      </c>
      <c r="O921" s="48" t="s">
        <v>659</v>
      </c>
      <c r="P921" s="48" t="s">
        <v>659</v>
      </c>
      <c r="Q921" s="48" t="s">
        <v>659</v>
      </c>
      <c r="R921" s="48" t="s">
        <v>659</v>
      </c>
      <c r="S921" s="48" t="s">
        <v>659</v>
      </c>
      <c r="T921" s="48" t="s">
        <v>659</v>
      </c>
      <c r="U921" s="48" t="s">
        <v>659</v>
      </c>
      <c r="V921" s="48" t="s">
        <v>659</v>
      </c>
      <c r="W921" s="48" t="s">
        <v>659</v>
      </c>
      <c r="X921" s="48" t="s">
        <v>659</v>
      </c>
      <c r="Y921" s="48" t="s">
        <v>660</v>
      </c>
      <c r="Z921" s="48" t="s">
        <v>660</v>
      </c>
      <c r="AA921" s="48" t="s">
        <v>661</v>
      </c>
      <c r="AB921" s="48" t="s">
        <v>661</v>
      </c>
      <c r="AC921" s="48" t="s">
        <v>661</v>
      </c>
      <c r="AD921" s="48" t="s">
        <v>661</v>
      </c>
      <c r="AE921" s="48" t="s">
        <v>661</v>
      </c>
      <c r="AF921" s="48" t="s">
        <v>661</v>
      </c>
      <c r="AG921" s="48" t="s">
        <v>661</v>
      </c>
      <c r="AH921" s="48" t="s">
        <v>661</v>
      </c>
      <c r="AI921" s="48" t="s">
        <v>661</v>
      </c>
      <c r="AJ921" s="48" t="s">
        <v>661</v>
      </c>
      <c r="AK921" s="48" t="s">
        <v>661</v>
      </c>
      <c r="AL921" s="48" t="s">
        <v>661</v>
      </c>
      <c r="AM921" s="48" t="s">
        <v>661</v>
      </c>
      <c r="AN921" s="48" t="s">
        <v>661</v>
      </c>
      <c r="AO921" s="48" t="s">
        <v>660</v>
      </c>
      <c r="AP921" s="48" t="s">
        <v>660</v>
      </c>
      <c r="AQ921" s="48" t="s">
        <v>660</v>
      </c>
      <c r="AR921" s="52" t="s">
        <v>662</v>
      </c>
      <c r="AS921" s="52" t="s">
        <v>662</v>
      </c>
      <c r="AT921" s="52" t="s">
        <v>662</v>
      </c>
      <c r="AU921" s="52" t="s">
        <v>662</v>
      </c>
      <c r="AV921" s="48" t="s">
        <v>418</v>
      </c>
      <c r="AW921" s="48" t="s">
        <v>418</v>
      </c>
      <c r="AX921" s="48" t="s">
        <v>418</v>
      </c>
      <c r="AY921" s="48" t="s">
        <v>418</v>
      </c>
      <c r="AZ921" s="51" t="s">
        <v>418</v>
      </c>
    </row>
    <row r="922" ht="15.75" customHeight="1">
      <c r="A922" s="40">
        <v>826.0</v>
      </c>
      <c r="B922" s="28" t="s">
        <v>2970</v>
      </c>
      <c r="C922" s="41"/>
      <c r="D922" s="42">
        <f t="array" ref="D922">index(systems,match($A922,INDEX(systems,0,1),),3)</f>
        <v>-237.219</v>
      </c>
      <c r="E922" s="42">
        <f t="array" ref="E922">index(systems,match($A922,INDEX(systems,0,1),),4)</f>
        <v>-96.946</v>
      </c>
      <c r="F922" s="43" t="str">
        <f>IFERROR(__xludf.DUMMYFUNCTION("let(row, match($B922&amp;if($C922&lt;&gt;"""","" [""&amp;$C922&amp;""]"",""""),index(nebulae,,2),0),join("","",iferror(round(index(nebulae,row,5)/2,3),1),iferror(round(index(nebulae,row,6)/2,3),1),0))"),"1,1,0")</f>
        <v>1,1,0</v>
      </c>
      <c r="G922" s="44" t="s">
        <v>2971</v>
      </c>
      <c r="H922" s="45">
        <f t="array" ref="H922">let(systemId,match(A922,index(systems,0,1),),refSystemId,match($H$1,index(systems,0,1),),x,index(systems,systemId,3),y,index(systems,systemId,4),refX,index(systems,refSystemId,3),refY,index(systems,refSystemId,4),round(sqrt((x-refX)^2+(y-refY)^2),3))</f>
        <v>256.264</v>
      </c>
      <c r="I922" s="28" t="s">
        <v>408</v>
      </c>
      <c r="J922" s="48" t="s">
        <v>408</v>
      </c>
      <c r="K922" s="48" t="s">
        <v>408</v>
      </c>
      <c r="L922" s="48" t="s">
        <v>408</v>
      </c>
      <c r="M922" s="48" t="s">
        <v>408</v>
      </c>
      <c r="N922" s="28" t="s">
        <v>408</v>
      </c>
      <c r="O922" s="41"/>
      <c r="P922" s="48" t="s">
        <v>427</v>
      </c>
      <c r="Q922" s="48" t="s">
        <v>427</v>
      </c>
      <c r="R922" s="48" t="s">
        <v>427</v>
      </c>
      <c r="S922" s="48" t="s">
        <v>427</v>
      </c>
      <c r="T922" s="48" t="s">
        <v>427</v>
      </c>
      <c r="U922" s="48" t="s">
        <v>427</v>
      </c>
      <c r="V922" s="48" t="s">
        <v>427</v>
      </c>
      <c r="W922" s="48" t="s">
        <v>427</v>
      </c>
      <c r="X922" s="48" t="s">
        <v>427</v>
      </c>
      <c r="Y922" s="52" t="s">
        <v>422</v>
      </c>
      <c r="Z922" s="52" t="s">
        <v>422</v>
      </c>
      <c r="AA922" s="52" t="s">
        <v>422</v>
      </c>
      <c r="AB922" s="52" t="s">
        <v>422</v>
      </c>
      <c r="AC922" s="52" t="s">
        <v>422</v>
      </c>
      <c r="AD922" s="52" t="s">
        <v>422</v>
      </c>
      <c r="AE922" s="52" t="s">
        <v>422</v>
      </c>
      <c r="AF922" s="52" t="s">
        <v>422</v>
      </c>
      <c r="AG922" s="52" t="s">
        <v>422</v>
      </c>
      <c r="AH922" s="52" t="s">
        <v>422</v>
      </c>
      <c r="AI922" s="52" t="s">
        <v>422</v>
      </c>
      <c r="AJ922" s="52" t="s">
        <v>422</v>
      </c>
      <c r="AK922" s="52" t="s">
        <v>422</v>
      </c>
      <c r="AL922" s="52" t="s">
        <v>422</v>
      </c>
      <c r="AM922" s="52" t="s">
        <v>422</v>
      </c>
      <c r="AN922" s="52" t="s">
        <v>422</v>
      </c>
      <c r="AO922" s="52" t="s">
        <v>422</v>
      </c>
      <c r="AP922" s="52" t="s">
        <v>422</v>
      </c>
      <c r="AQ922" s="52" t="s">
        <v>422</v>
      </c>
      <c r="AR922" s="48" t="s">
        <v>422</v>
      </c>
      <c r="AS922" s="48" t="s">
        <v>422</v>
      </c>
      <c r="AT922" s="48" t="s">
        <v>422</v>
      </c>
      <c r="AU922" s="48" t="s">
        <v>422</v>
      </c>
      <c r="AV922" s="48" t="s">
        <v>422</v>
      </c>
      <c r="AW922" s="48" t="s">
        <v>422</v>
      </c>
      <c r="AX922" s="48" t="s">
        <v>422</v>
      </c>
      <c r="AY922" s="48" t="s">
        <v>422</v>
      </c>
      <c r="AZ922" s="28" t="s">
        <v>422</v>
      </c>
    </row>
    <row r="923" ht="15.75" customHeight="1">
      <c r="A923" s="40">
        <v>827.0</v>
      </c>
      <c r="B923" s="28" t="s">
        <v>2972</v>
      </c>
      <c r="C923" s="41"/>
      <c r="D923" s="42">
        <f t="array" ref="D923">index(systems,match($A923,INDEX(systems,0,1),),3)</f>
        <v>-378.23</v>
      </c>
      <c r="E923" s="42">
        <f t="array" ref="E923">index(systems,match($A923,INDEX(systems,0,1),),4)</f>
        <v>198.997</v>
      </c>
      <c r="F923" s="43" t="str">
        <f>IFERROR(__xludf.DUMMYFUNCTION("let(row, match($B923&amp;if($C923&lt;&gt;"""","" [""&amp;$C923&amp;""]"",""""),index(nebulae,,2),0),join("","",iferror(round(index(nebulae,row,5)/2,3),1),iferror(round(index(nebulae,row,6)/2,3),1),0))"),"1,1,0")</f>
        <v>1,1,0</v>
      </c>
      <c r="G923" s="44" t="s">
        <v>2973</v>
      </c>
      <c r="H923" s="45">
        <f t="array" ref="H923">let(systemId,match(A923,index(systems,0,1),),refSystemId,match($H$1,index(systems,0,1),),x,index(systems,systemId,3),y,index(systems,systemId,4),refX,index(systems,refSystemId,3),refY,index(systems,refSystemId,4),round(sqrt((x-refX)^2+(y-refY)^2),3))</f>
        <v>427.385</v>
      </c>
      <c r="I923" s="41"/>
      <c r="J923" s="41"/>
      <c r="K923" s="41"/>
      <c r="L923" s="41"/>
      <c r="M923" s="41"/>
      <c r="N923" s="28" t="s">
        <v>449</v>
      </c>
      <c r="O923" s="48" t="s">
        <v>449</v>
      </c>
      <c r="P923" s="48" t="s">
        <v>449</v>
      </c>
      <c r="Q923" s="48" t="s">
        <v>449</v>
      </c>
      <c r="R923" s="48" t="s">
        <v>449</v>
      </c>
      <c r="S923" s="48" t="s">
        <v>449</v>
      </c>
      <c r="T923" s="48" t="s">
        <v>449</v>
      </c>
      <c r="U923" s="48" t="s">
        <v>449</v>
      </c>
      <c r="V923" s="48" t="s">
        <v>449</v>
      </c>
      <c r="W923" s="48" t="s">
        <v>449</v>
      </c>
      <c r="X923" s="48" t="s">
        <v>449</v>
      </c>
      <c r="Y923" s="48" t="s">
        <v>449</v>
      </c>
      <c r="Z923" s="48" t="s">
        <v>449</v>
      </c>
      <c r="AA923" s="48" t="s">
        <v>684</v>
      </c>
      <c r="AB923" s="48" t="s">
        <v>684</v>
      </c>
      <c r="AC923" s="48" t="s">
        <v>684</v>
      </c>
      <c r="AD923" s="48" t="s">
        <v>684</v>
      </c>
      <c r="AE923" s="48" t="s">
        <v>684</v>
      </c>
      <c r="AF923" s="48" t="s">
        <v>684</v>
      </c>
      <c r="AG923" s="48" t="s">
        <v>684</v>
      </c>
      <c r="AH923" s="48" t="s">
        <v>685</v>
      </c>
      <c r="AI923" s="48" t="s">
        <v>452</v>
      </c>
      <c r="AJ923" s="48" t="s">
        <v>452</v>
      </c>
      <c r="AK923" s="48" t="s">
        <v>452</v>
      </c>
      <c r="AL923" s="48" t="s">
        <v>452</v>
      </c>
      <c r="AM923" s="48" t="s">
        <v>452</v>
      </c>
      <c r="AN923" s="48" t="s">
        <v>452</v>
      </c>
      <c r="AO923" s="48" t="s">
        <v>452</v>
      </c>
      <c r="AP923" s="48" t="s">
        <v>452</v>
      </c>
      <c r="AQ923" s="48" t="s">
        <v>452</v>
      </c>
      <c r="AR923" s="48" t="s">
        <v>452</v>
      </c>
      <c r="AS923" s="48" t="s">
        <v>453</v>
      </c>
      <c r="AT923" s="48" t="s">
        <v>454</v>
      </c>
      <c r="AU923" s="48" t="s">
        <v>454</v>
      </c>
      <c r="AV923" s="52" t="s">
        <v>454</v>
      </c>
      <c r="AW923" s="52" t="s">
        <v>454</v>
      </c>
      <c r="AX923" s="52" t="s">
        <v>454</v>
      </c>
      <c r="AY923" s="52" t="s">
        <v>454</v>
      </c>
      <c r="AZ923" s="49" t="s">
        <v>455</v>
      </c>
    </row>
    <row r="924" ht="15.75" customHeight="1">
      <c r="A924" s="40">
        <v>828.0</v>
      </c>
      <c r="B924" s="28" t="s">
        <v>2974</v>
      </c>
      <c r="C924" s="41"/>
      <c r="D924" s="42">
        <f t="array" ref="D924">index(systems,match($A924,INDEX(systems,0,1),),3)</f>
        <v>349.466</v>
      </c>
      <c r="E924" s="42">
        <f t="array" ref="E924">index(systems,match($A924,INDEX(systems,0,1),),4)</f>
        <v>-70.614</v>
      </c>
      <c r="F924" s="43" t="str">
        <f>IFERROR(__xludf.DUMMYFUNCTION("let(row, match($B924&amp;if($C924&lt;&gt;"""","" [""&amp;$C924&amp;""]"",""""),index(nebulae,,2),0),join("","",iferror(round(index(nebulae,row,5)/2,3),1),iferror(round(index(nebulae,row,6)/2,3),1),0))"),"1,1,0")</f>
        <v>1,1,0</v>
      </c>
      <c r="G924" s="44" t="s">
        <v>2975</v>
      </c>
      <c r="H924" s="45">
        <f t="array" ref="H924">let(systemId,match(A924,index(systems,0,1),),refSystemId,match($H$1,index(systems,0,1),),x,index(systems,systemId,3),y,index(systems,systemId,4),refX,index(systems,refSystemId,3),refY,index(systems,refSystemId,4),round(sqrt((x-refX)^2+(y-refY)^2),3))</f>
        <v>356.529</v>
      </c>
      <c r="I924" s="28" t="s">
        <v>408</v>
      </c>
      <c r="J924" s="28" t="s">
        <v>408</v>
      </c>
      <c r="K924" s="48" t="s">
        <v>408</v>
      </c>
      <c r="L924" s="48" t="s">
        <v>408</v>
      </c>
      <c r="M924" s="48" t="s">
        <v>408</v>
      </c>
      <c r="N924" s="28" t="s">
        <v>408</v>
      </c>
      <c r="O924" s="41"/>
      <c r="P924" s="48" t="s">
        <v>1574</v>
      </c>
      <c r="Q924" s="48" t="s">
        <v>1574</v>
      </c>
      <c r="R924" s="48" t="s">
        <v>1574</v>
      </c>
      <c r="S924" s="48" t="s">
        <v>1574</v>
      </c>
      <c r="T924" s="48" t="s">
        <v>1574</v>
      </c>
      <c r="U924" s="48" t="s">
        <v>1574</v>
      </c>
      <c r="V924" s="48" t="s">
        <v>1574</v>
      </c>
      <c r="W924" s="48" t="s">
        <v>1574</v>
      </c>
      <c r="X924" s="48" t="s">
        <v>1574</v>
      </c>
      <c r="Y924" s="48" t="s">
        <v>1575</v>
      </c>
      <c r="Z924" s="48" t="s">
        <v>1575</v>
      </c>
      <c r="AA924" s="48" t="s">
        <v>1576</v>
      </c>
      <c r="AB924" s="48" t="s">
        <v>1576</v>
      </c>
      <c r="AC924" s="48" t="s">
        <v>1576</v>
      </c>
      <c r="AD924" s="48" t="s">
        <v>1576</v>
      </c>
      <c r="AE924" s="48" t="s">
        <v>1576</v>
      </c>
      <c r="AF924" s="48" t="s">
        <v>1576</v>
      </c>
      <c r="AG924" s="48" t="s">
        <v>1576</v>
      </c>
      <c r="AH924" s="48" t="s">
        <v>1576</v>
      </c>
      <c r="AI924" s="48" t="s">
        <v>1576</v>
      </c>
      <c r="AJ924" s="48" t="s">
        <v>1576</v>
      </c>
      <c r="AK924" s="48" t="s">
        <v>1576</v>
      </c>
      <c r="AL924" s="48" t="s">
        <v>1576</v>
      </c>
      <c r="AM924" s="48" t="s">
        <v>1576</v>
      </c>
      <c r="AN924" s="48" t="s">
        <v>1576</v>
      </c>
      <c r="AO924" s="48" t="s">
        <v>1575</v>
      </c>
      <c r="AP924" s="48" t="s">
        <v>1575</v>
      </c>
      <c r="AQ924" s="48" t="s">
        <v>1575</v>
      </c>
      <c r="AR924" s="48" t="s">
        <v>1575</v>
      </c>
      <c r="AS924" s="48" t="s">
        <v>1575</v>
      </c>
      <c r="AT924" s="48" t="s">
        <v>1575</v>
      </c>
      <c r="AU924" s="48" t="s">
        <v>1575</v>
      </c>
      <c r="AV924" s="48" t="s">
        <v>1575</v>
      </c>
      <c r="AW924" s="48" t="s">
        <v>1575</v>
      </c>
      <c r="AX924" s="48" t="s">
        <v>1575</v>
      </c>
      <c r="AY924" s="48" t="s">
        <v>2332</v>
      </c>
      <c r="AZ924" s="49" t="s">
        <v>1575</v>
      </c>
    </row>
    <row r="925" ht="15.75" customHeight="1">
      <c r="A925" s="40">
        <v>829.0</v>
      </c>
      <c r="B925" s="28" t="s">
        <v>2976</v>
      </c>
      <c r="C925" s="41"/>
      <c r="D925" s="42">
        <f t="array" ref="D925">index(systems,match($A925,INDEX(systems,0,1),),3)</f>
        <v>280.794</v>
      </c>
      <c r="E925" s="42">
        <f t="array" ref="E925">index(systems,match($A925,INDEX(systems,0,1),),4)</f>
        <v>-389.434</v>
      </c>
      <c r="F925" s="43" t="str">
        <f>IFERROR(__xludf.DUMMYFUNCTION("let(row, match($B925&amp;if($C925&lt;&gt;"""","" [""&amp;$C925&amp;""]"",""""),index(nebulae,,2),0),join("","",iferror(round(index(nebulae,row,5)/2,3),1),iferror(round(index(nebulae,row,6)/2,3),1),0))"),"1,1,0")</f>
        <v>1,1,0</v>
      </c>
      <c r="G925" s="44" t="s">
        <v>2977</v>
      </c>
      <c r="H925" s="45">
        <f t="array" ref="H925">let(systemId,match(A925,index(systems,0,1),),refSystemId,match($H$1,index(systems,0,1),),x,index(systems,systemId,3),y,index(systems,systemId,4),refX,index(systems,refSystemId,3),refY,index(systems,refSystemId,4),round(sqrt((x-refX)^2+(y-refY)^2),3))</f>
        <v>480.108</v>
      </c>
      <c r="I925" s="46" t="s">
        <v>408</v>
      </c>
      <c r="J925" s="46" t="s">
        <v>408</v>
      </c>
      <c r="K925" s="46" t="s">
        <v>408</v>
      </c>
      <c r="L925" s="46" t="s">
        <v>408</v>
      </c>
      <c r="M925" s="46" t="s">
        <v>408</v>
      </c>
      <c r="N925" s="51" t="s">
        <v>408</v>
      </c>
      <c r="O925" s="41"/>
      <c r="P925" s="48" t="s">
        <v>954</v>
      </c>
      <c r="Q925" s="48" t="s">
        <v>954</v>
      </c>
      <c r="R925" s="48" t="s">
        <v>954</v>
      </c>
      <c r="S925" s="48" t="s">
        <v>954</v>
      </c>
      <c r="T925" s="48" t="s">
        <v>954</v>
      </c>
      <c r="U925" s="48" t="s">
        <v>954</v>
      </c>
      <c r="V925" s="48" t="s">
        <v>954</v>
      </c>
      <c r="W925" s="48" t="s">
        <v>954</v>
      </c>
      <c r="X925" s="48" t="s">
        <v>954</v>
      </c>
      <c r="Y925" s="48" t="s">
        <v>954</v>
      </c>
      <c r="Z925" s="48" t="s">
        <v>954</v>
      </c>
      <c r="AA925" s="48" t="s">
        <v>954</v>
      </c>
      <c r="AB925" s="48" t="s">
        <v>954</v>
      </c>
      <c r="AC925" s="48" t="s">
        <v>954</v>
      </c>
      <c r="AD925" s="48" t="s">
        <v>954</v>
      </c>
      <c r="AE925" s="48" t="s">
        <v>954</v>
      </c>
      <c r="AF925" s="48" t="s">
        <v>954</v>
      </c>
      <c r="AG925" s="48" t="s">
        <v>954</v>
      </c>
      <c r="AH925" s="48" t="s">
        <v>954</v>
      </c>
      <c r="AI925" s="48" t="s">
        <v>954</v>
      </c>
      <c r="AJ925" s="48" t="s">
        <v>954</v>
      </c>
      <c r="AK925" s="48" t="s">
        <v>954</v>
      </c>
      <c r="AL925" s="48" t="s">
        <v>954</v>
      </c>
      <c r="AM925" s="48" t="s">
        <v>954</v>
      </c>
      <c r="AN925" s="48" t="s">
        <v>954</v>
      </c>
      <c r="AO925" s="48" t="s">
        <v>954</v>
      </c>
      <c r="AP925" s="48" t="s">
        <v>954</v>
      </c>
      <c r="AQ925" s="48" t="s">
        <v>953</v>
      </c>
      <c r="AR925" s="48" t="s">
        <v>953</v>
      </c>
      <c r="AS925" s="48" t="s">
        <v>953</v>
      </c>
      <c r="AT925" s="48" t="s">
        <v>953</v>
      </c>
      <c r="AU925" s="48" t="s">
        <v>953</v>
      </c>
      <c r="AV925" s="48" t="s">
        <v>418</v>
      </c>
      <c r="AW925" s="48" t="s">
        <v>418</v>
      </c>
      <c r="AX925" s="48" t="s">
        <v>418</v>
      </c>
      <c r="AY925" s="48" t="s">
        <v>418</v>
      </c>
      <c r="AZ925" s="51" t="s">
        <v>418</v>
      </c>
    </row>
    <row r="926" ht="15.75" customHeight="1">
      <c r="A926" s="40">
        <v>830.0</v>
      </c>
      <c r="B926" s="28" t="s">
        <v>2978</v>
      </c>
      <c r="C926" s="41"/>
      <c r="D926" s="42">
        <f t="array" ref="D926">index(systems,match($A926,INDEX(systems,0,1),),3)</f>
        <v>458.045</v>
      </c>
      <c r="E926" s="42">
        <f t="array" ref="E926">index(systems,match($A926,INDEX(systems,0,1),),4)</f>
        <v>-198.575</v>
      </c>
      <c r="F926" s="43" t="str">
        <f>IFERROR(__xludf.DUMMYFUNCTION("let(row, match($B926&amp;if($C926&lt;&gt;"""","" [""&amp;$C926&amp;""]"",""""),index(nebulae,,2),0),join("","",iferror(round(index(nebulae,row,5)/2,3),1),iferror(round(index(nebulae,row,6)/2,3),1),0))"),"1,1,0")</f>
        <v>1,1,0</v>
      </c>
      <c r="G926" s="44" t="s">
        <v>2979</v>
      </c>
      <c r="H926" s="45">
        <f t="array" ref="H926">let(systemId,match(A926,index(systems,0,1),),refSystemId,match($H$1,index(systems,0,1),),x,index(systems,systemId,3),y,index(systems,systemId,4),refX,index(systems,refSystemId,3),refY,index(systems,refSystemId,4),round(sqrt((x-refX)^2+(y-refY)^2),3))</f>
        <v>499.237</v>
      </c>
      <c r="I926" s="41"/>
      <c r="J926" s="41"/>
      <c r="K926" s="41"/>
      <c r="L926" s="41"/>
      <c r="M926" s="41"/>
      <c r="N926" s="28" t="s">
        <v>597</v>
      </c>
      <c r="O926" s="48" t="s">
        <v>597</v>
      </c>
      <c r="P926" s="48" t="s">
        <v>597</v>
      </c>
      <c r="Q926" s="48" t="s">
        <v>597</v>
      </c>
      <c r="R926" s="48" t="s">
        <v>597</v>
      </c>
      <c r="S926" s="48" t="s">
        <v>597</v>
      </c>
      <c r="T926" s="48" t="s">
        <v>597</v>
      </c>
      <c r="U926" s="48" t="s">
        <v>597</v>
      </c>
      <c r="V926" s="48" t="s">
        <v>597</v>
      </c>
      <c r="W926" s="48" t="s">
        <v>597</v>
      </c>
      <c r="X926" s="48" t="s">
        <v>597</v>
      </c>
      <c r="Y926" s="48" t="s">
        <v>597</v>
      </c>
      <c r="Z926" s="48" t="s">
        <v>597</v>
      </c>
      <c r="AA926" s="48" t="s">
        <v>598</v>
      </c>
      <c r="AB926" s="48" t="s">
        <v>598</v>
      </c>
      <c r="AC926" s="48" t="s">
        <v>598</v>
      </c>
      <c r="AD926" s="48" t="s">
        <v>598</v>
      </c>
      <c r="AE926" s="48" t="s">
        <v>598</v>
      </c>
      <c r="AF926" s="48" t="s">
        <v>598</v>
      </c>
      <c r="AG926" s="48" t="s">
        <v>598</v>
      </c>
      <c r="AH926" s="48" t="s">
        <v>598</v>
      </c>
      <c r="AI926" s="48" t="s">
        <v>598</v>
      </c>
      <c r="AJ926" s="48" t="s">
        <v>598</v>
      </c>
      <c r="AK926" s="48" t="s">
        <v>598</v>
      </c>
      <c r="AL926" s="48" t="s">
        <v>598</v>
      </c>
      <c r="AM926" s="48" t="s">
        <v>598</v>
      </c>
      <c r="AN926" s="48" t="s">
        <v>598</v>
      </c>
      <c r="AO926" s="48" t="s">
        <v>597</v>
      </c>
      <c r="AP926" s="48" t="s">
        <v>597</v>
      </c>
      <c r="AQ926" s="48" t="s">
        <v>1868</v>
      </c>
      <c r="AR926" s="48" t="s">
        <v>1868</v>
      </c>
      <c r="AS926" s="48" t="s">
        <v>1868</v>
      </c>
      <c r="AT926" s="48" t="s">
        <v>1868</v>
      </c>
      <c r="AU926" s="48" t="s">
        <v>1868</v>
      </c>
      <c r="AV926" s="48" t="s">
        <v>599</v>
      </c>
      <c r="AW926" s="48" t="s">
        <v>599</v>
      </c>
      <c r="AX926" s="48" t="s">
        <v>599</v>
      </c>
      <c r="AY926" s="48" t="s">
        <v>599</v>
      </c>
      <c r="AZ926" s="28" t="s">
        <v>599</v>
      </c>
    </row>
    <row r="927" ht="15.75" customHeight="1">
      <c r="A927" s="40">
        <v>831.0</v>
      </c>
      <c r="B927" s="28" t="s">
        <v>2980</v>
      </c>
      <c r="C927" s="41"/>
      <c r="D927" s="42">
        <f t="array" ref="D927">index(systems,match($A927,INDEX(systems,0,1),),3)</f>
        <v>-222.818</v>
      </c>
      <c r="E927" s="42">
        <f t="array" ref="E927">index(systems,match($A927,INDEX(systems,0,1),),4)</f>
        <v>150.133</v>
      </c>
      <c r="F927" s="43" t="str">
        <f>IFERROR(__xludf.DUMMYFUNCTION("let(row, match($B927&amp;if($C927&lt;&gt;"""","" [""&amp;$C927&amp;""]"",""""),index(nebulae,,2),0),join("","",iferror(round(index(nebulae,row,5)/2,3),1),iferror(round(index(nebulae,row,6)/2,3),1),0))"),"1,1,0")</f>
        <v>1,1,0</v>
      </c>
      <c r="G927" s="44" t="s">
        <v>2981</v>
      </c>
      <c r="H927" s="45">
        <f t="array" ref="H927">let(systemId,match(A927,index(systems,0,1),),refSystemId,match($H$1,index(systems,0,1),),x,index(systems,systemId,3),y,index(systems,systemId,4),refX,index(systems,refSystemId,3),refY,index(systems,refSystemId,4),round(sqrt((x-refX)^2+(y-refY)^2),3))</f>
        <v>268.678</v>
      </c>
      <c r="I927" s="41"/>
      <c r="J927" s="41"/>
      <c r="K927" s="41"/>
      <c r="L927" s="28" t="s">
        <v>863</v>
      </c>
      <c r="M927" s="48" t="s">
        <v>712</v>
      </c>
      <c r="N927" s="28" t="s">
        <v>435</v>
      </c>
      <c r="O927" s="48" t="s">
        <v>435</v>
      </c>
      <c r="P927" s="48" t="s">
        <v>435</v>
      </c>
      <c r="Q927" s="48" t="s">
        <v>435</v>
      </c>
      <c r="R927" s="48" t="s">
        <v>435</v>
      </c>
      <c r="S927" s="48" t="s">
        <v>435</v>
      </c>
      <c r="T927" s="48" t="s">
        <v>435</v>
      </c>
      <c r="U927" s="48" t="s">
        <v>435</v>
      </c>
      <c r="V927" s="48" t="s">
        <v>435</v>
      </c>
      <c r="W927" s="48" t="s">
        <v>435</v>
      </c>
      <c r="X927" s="48" t="s">
        <v>435</v>
      </c>
      <c r="Y927" s="48" t="s">
        <v>435</v>
      </c>
      <c r="Z927" s="48" t="s">
        <v>435</v>
      </c>
      <c r="AA927" s="48" t="s">
        <v>865</v>
      </c>
      <c r="AB927" s="48" t="s">
        <v>865</v>
      </c>
      <c r="AC927" s="48" t="s">
        <v>865</v>
      </c>
      <c r="AD927" s="48" t="s">
        <v>865</v>
      </c>
      <c r="AE927" s="48" t="s">
        <v>865</v>
      </c>
      <c r="AF927" s="48" t="s">
        <v>865</v>
      </c>
      <c r="AG927" s="48" t="s">
        <v>865</v>
      </c>
      <c r="AH927" s="48" t="s">
        <v>866</v>
      </c>
      <c r="AI927" s="48" t="s">
        <v>438</v>
      </c>
      <c r="AJ927" s="48" t="s">
        <v>438</v>
      </c>
      <c r="AK927" s="48" t="s">
        <v>438</v>
      </c>
      <c r="AL927" s="48" t="s">
        <v>438</v>
      </c>
      <c r="AM927" s="48" t="s">
        <v>438</v>
      </c>
      <c r="AN927" s="48" t="s">
        <v>438</v>
      </c>
      <c r="AO927" s="48" t="s">
        <v>438</v>
      </c>
      <c r="AP927" s="48" t="s">
        <v>438</v>
      </c>
      <c r="AQ927" s="48" t="s">
        <v>438</v>
      </c>
      <c r="AR927" s="48" t="s">
        <v>438</v>
      </c>
      <c r="AS927" s="48" t="s">
        <v>438</v>
      </c>
      <c r="AT927" s="48" t="s">
        <v>439</v>
      </c>
      <c r="AU927" s="48" t="s">
        <v>439</v>
      </c>
      <c r="AV927" s="48" t="s">
        <v>439</v>
      </c>
      <c r="AW927" s="48" t="s">
        <v>439</v>
      </c>
      <c r="AX927" s="48" t="s">
        <v>439</v>
      </c>
      <c r="AY927" s="48" t="s">
        <v>439</v>
      </c>
      <c r="AZ927" s="49" t="s">
        <v>439</v>
      </c>
    </row>
    <row r="928" ht="15.75" customHeight="1">
      <c r="A928" s="40">
        <v>832.0</v>
      </c>
      <c r="B928" s="28" t="s">
        <v>2982</v>
      </c>
      <c r="C928" s="41"/>
      <c r="D928" s="42">
        <f t="array" ref="D928">index(systems,match($A928,INDEX(systems,0,1),),3)</f>
        <v>293.644</v>
      </c>
      <c r="E928" s="42">
        <f t="array" ref="E928">index(systems,match($A928,INDEX(systems,0,1),),4)</f>
        <v>-36.233</v>
      </c>
      <c r="F928" s="43" t="str">
        <f>IFERROR(__xludf.DUMMYFUNCTION("let(row, match($B928&amp;if($C928&lt;&gt;"""","" [""&amp;$C928&amp;""]"",""""),index(nebulae,,2),0),join("","",iferror(round(index(nebulae,row,5)/2,3),1),iferror(round(index(nebulae,row,6)/2,3),1),0))"),"1,1,0")</f>
        <v>1,1,0</v>
      </c>
      <c r="G928" s="44" t="s">
        <v>2983</v>
      </c>
      <c r="H928" s="45">
        <f t="array" ref="H928">let(systemId,match(A928,index(systems,0,1),),refSystemId,match($H$1,index(systems,0,1),),x,index(systems,systemId,3),y,index(systems,systemId,4),refX,index(systems,refSystemId,3),refY,index(systems,refSystemId,4),round(sqrt((x-refX)^2+(y-refY)^2),3))</f>
        <v>295.871</v>
      </c>
      <c r="I928" s="53"/>
      <c r="J928" s="46" t="s">
        <v>418</v>
      </c>
      <c r="K928" s="53"/>
      <c r="L928" s="53"/>
      <c r="M928" s="53"/>
      <c r="N928" s="28" t="s">
        <v>1574</v>
      </c>
      <c r="O928" s="48" t="s">
        <v>1574</v>
      </c>
      <c r="P928" s="48" t="s">
        <v>1574</v>
      </c>
      <c r="Q928" s="48" t="s">
        <v>1574</v>
      </c>
      <c r="R928" s="48" t="s">
        <v>1574</v>
      </c>
      <c r="S928" s="48" t="s">
        <v>1574</v>
      </c>
      <c r="T928" s="48" t="s">
        <v>1574</v>
      </c>
      <c r="U928" s="48" t="s">
        <v>1574</v>
      </c>
      <c r="V928" s="48" t="s">
        <v>1574</v>
      </c>
      <c r="W928" s="48" t="s">
        <v>1574</v>
      </c>
      <c r="X928" s="48" t="s">
        <v>1574</v>
      </c>
      <c r="Y928" s="48" t="s">
        <v>1575</v>
      </c>
      <c r="Z928" s="48" t="s">
        <v>1575</v>
      </c>
      <c r="AA928" s="48" t="s">
        <v>1576</v>
      </c>
      <c r="AB928" s="48" t="s">
        <v>1576</v>
      </c>
      <c r="AC928" s="48" t="s">
        <v>1576</v>
      </c>
      <c r="AD928" s="48" t="s">
        <v>1576</v>
      </c>
      <c r="AE928" s="48" t="s">
        <v>1576</v>
      </c>
      <c r="AF928" s="48" t="s">
        <v>1576</v>
      </c>
      <c r="AG928" s="48" t="s">
        <v>1576</v>
      </c>
      <c r="AH928" s="48" t="s">
        <v>1576</v>
      </c>
      <c r="AI928" s="48" t="s">
        <v>1576</v>
      </c>
      <c r="AJ928" s="48" t="s">
        <v>1576</v>
      </c>
      <c r="AK928" s="48" t="s">
        <v>1576</v>
      </c>
      <c r="AL928" s="48" t="s">
        <v>1576</v>
      </c>
      <c r="AM928" s="48" t="s">
        <v>1576</v>
      </c>
      <c r="AN928" s="48" t="s">
        <v>1576</v>
      </c>
      <c r="AO928" s="48" t="s">
        <v>1575</v>
      </c>
      <c r="AP928" s="48" t="s">
        <v>1575</v>
      </c>
      <c r="AQ928" s="48" t="s">
        <v>1575</v>
      </c>
      <c r="AR928" s="48" t="s">
        <v>1575</v>
      </c>
      <c r="AS928" s="48" t="s">
        <v>1575</v>
      </c>
      <c r="AT928" s="48" t="s">
        <v>1575</v>
      </c>
      <c r="AU928" s="48" t="s">
        <v>1575</v>
      </c>
      <c r="AV928" s="48" t="s">
        <v>1575</v>
      </c>
      <c r="AW928" s="48" t="s">
        <v>1575</v>
      </c>
      <c r="AX928" s="48" t="s">
        <v>1575</v>
      </c>
      <c r="AY928" s="48" t="s">
        <v>1575</v>
      </c>
      <c r="AZ928" s="28" t="s">
        <v>1575</v>
      </c>
    </row>
    <row r="929" ht="15.75" customHeight="1">
      <c r="A929" s="40">
        <v>833.0</v>
      </c>
      <c r="B929" s="28" t="s">
        <v>2984</v>
      </c>
      <c r="C929" s="41"/>
      <c r="D929" s="42">
        <f t="array" ref="D929">index(systems,match($A929,INDEX(systems,0,1),),3)</f>
        <v>-95.137</v>
      </c>
      <c r="E929" s="42">
        <f t="array" ref="E929">index(systems,match($A929,INDEX(systems,0,1),),4)</f>
        <v>356.673</v>
      </c>
      <c r="F929" s="43" t="str">
        <f>IFERROR(__xludf.DUMMYFUNCTION("let(row, match($B929&amp;if($C929&lt;&gt;"""","" [""&amp;$C929&amp;""]"",""""),index(nebulae,,2),0),join("","",iferror(round(index(nebulae,row,5)/2,3),1),iferror(round(index(nebulae,row,6)/2,3),1),0))"),"1,1,0")</f>
        <v>1,1,0</v>
      </c>
      <c r="G929" s="44" t="s">
        <v>2985</v>
      </c>
      <c r="H929" s="45">
        <f t="array" ref="H929">let(systemId,match(A929,index(systems,0,1),),refSystemId,match($H$1,index(systems,0,1),),x,index(systems,systemId,3),y,index(systems,systemId,4),refX,index(systems,refSystemId,3),refY,index(systems,refSystemId,4),round(sqrt((x-refX)^2+(y-refY)^2),3))</f>
        <v>369.143</v>
      </c>
      <c r="I929" s="46" t="s">
        <v>408</v>
      </c>
      <c r="J929" s="46" t="s">
        <v>408</v>
      </c>
      <c r="K929" s="46" t="s">
        <v>408</v>
      </c>
      <c r="L929" s="46" t="s">
        <v>408</v>
      </c>
      <c r="M929" s="28" t="s">
        <v>408</v>
      </c>
      <c r="N929" s="28" t="s">
        <v>408</v>
      </c>
      <c r="O929" s="41"/>
      <c r="P929" s="48" t="s">
        <v>902</v>
      </c>
      <c r="Q929" s="48" t="s">
        <v>902</v>
      </c>
      <c r="R929" s="48" t="s">
        <v>902</v>
      </c>
      <c r="S929" s="48" t="s">
        <v>902</v>
      </c>
      <c r="T929" s="48" t="s">
        <v>902</v>
      </c>
      <c r="U929" s="48" t="s">
        <v>902</v>
      </c>
      <c r="V929" s="48" t="s">
        <v>902</v>
      </c>
      <c r="W929" s="48" t="s">
        <v>902</v>
      </c>
      <c r="X929" s="48" t="s">
        <v>902</v>
      </c>
      <c r="Y929" s="48" t="s">
        <v>902</v>
      </c>
      <c r="Z929" s="48" t="s">
        <v>902</v>
      </c>
      <c r="AA929" s="48" t="s">
        <v>976</v>
      </c>
      <c r="AB929" s="48" t="s">
        <v>976</v>
      </c>
      <c r="AC929" s="48" t="s">
        <v>976</v>
      </c>
      <c r="AD929" s="48" t="s">
        <v>417</v>
      </c>
      <c r="AE929" s="48" t="s">
        <v>417</v>
      </c>
      <c r="AF929" s="48" t="s">
        <v>417</v>
      </c>
      <c r="AG929" s="48" t="s">
        <v>417</v>
      </c>
      <c r="AH929" s="48" t="s">
        <v>417</v>
      </c>
      <c r="AI929" s="48" t="s">
        <v>417</v>
      </c>
      <c r="AJ929" s="48" t="s">
        <v>417</v>
      </c>
      <c r="AK929" s="48" t="s">
        <v>417</v>
      </c>
      <c r="AL929" s="48" t="s">
        <v>417</v>
      </c>
      <c r="AM929" s="48" t="s">
        <v>417</v>
      </c>
      <c r="AN929" s="48" t="s">
        <v>417</v>
      </c>
      <c r="AO929" s="48" t="s">
        <v>417</v>
      </c>
      <c r="AP929" s="48" t="s">
        <v>417</v>
      </c>
      <c r="AQ929" s="48" t="s">
        <v>417</v>
      </c>
      <c r="AR929" s="48" t="s">
        <v>417</v>
      </c>
      <c r="AS929" s="48" t="s">
        <v>417</v>
      </c>
      <c r="AT929" s="48" t="s">
        <v>417</v>
      </c>
      <c r="AU929" s="48" t="s">
        <v>417</v>
      </c>
      <c r="AV929" s="48" t="s">
        <v>850</v>
      </c>
      <c r="AW929" s="48" t="s">
        <v>850</v>
      </c>
      <c r="AX929" s="48" t="s">
        <v>850</v>
      </c>
      <c r="AY929" s="48" t="s">
        <v>850</v>
      </c>
      <c r="AZ929" s="51" t="s">
        <v>850</v>
      </c>
    </row>
    <row r="930" ht="15.75" customHeight="1">
      <c r="A930" s="40">
        <v>834.0</v>
      </c>
      <c r="B930" s="28" t="s">
        <v>2986</v>
      </c>
      <c r="C930" s="41"/>
      <c r="D930" s="42">
        <f t="array" ref="D930">index(systems,match($A930,INDEX(systems,0,1),),3)</f>
        <v>149.754</v>
      </c>
      <c r="E930" s="42">
        <f t="array" ref="E930">index(systems,match($A930,INDEX(systems,0,1),),4)</f>
        <v>-91.345</v>
      </c>
      <c r="F930" s="43" t="str">
        <f>IFERROR(__xludf.DUMMYFUNCTION("let(row, match($B930&amp;if($C930&lt;&gt;"""","" [""&amp;$C930&amp;""]"",""""),index(nebulae,,2),0),join("","",iferror(round(index(nebulae,row,5)/2,3),1),iferror(round(index(nebulae,row,6)/2,3),1),0))"),"1,1,0")</f>
        <v>1,1,0</v>
      </c>
      <c r="G930" s="44" t="s">
        <v>2987</v>
      </c>
      <c r="H930" s="45">
        <f t="array" ref="H930">let(systemId,match(A930,index(systems,0,1),),refSystemId,match($H$1,index(systems,0,1),),x,index(systems,systemId,3),y,index(systems,systemId,4),refX,index(systems,refSystemId,3),refY,index(systems,refSystemId,4),round(sqrt((x-refX)^2+(y-refY)^2),3))</f>
        <v>175.414</v>
      </c>
      <c r="I930" s="28" t="s">
        <v>408</v>
      </c>
      <c r="J930" s="28" t="s">
        <v>408</v>
      </c>
      <c r="K930" s="48" t="s">
        <v>408</v>
      </c>
      <c r="L930" s="48" t="s">
        <v>408</v>
      </c>
      <c r="M930" s="28" t="s">
        <v>408</v>
      </c>
      <c r="N930" s="28" t="s">
        <v>408</v>
      </c>
      <c r="O930" s="41"/>
      <c r="P930" s="48" t="s">
        <v>555</v>
      </c>
      <c r="Q930" s="48" t="s">
        <v>555</v>
      </c>
      <c r="R930" s="48" t="s">
        <v>555</v>
      </c>
      <c r="S930" s="48" t="s">
        <v>555</v>
      </c>
      <c r="T930" s="48" t="s">
        <v>555</v>
      </c>
      <c r="U930" s="48" t="s">
        <v>501</v>
      </c>
      <c r="V930" s="48" t="s">
        <v>501</v>
      </c>
      <c r="W930" s="48" t="s">
        <v>555</v>
      </c>
      <c r="X930" s="48" t="s">
        <v>422</v>
      </c>
      <c r="Y930" s="48" t="s">
        <v>422</v>
      </c>
      <c r="Z930" s="48" t="s">
        <v>422</v>
      </c>
      <c r="AA930" s="48" t="s">
        <v>422</v>
      </c>
      <c r="AB930" s="48" t="s">
        <v>422</v>
      </c>
      <c r="AC930" s="48" t="s">
        <v>422</v>
      </c>
      <c r="AD930" s="48" t="s">
        <v>422</v>
      </c>
      <c r="AE930" s="48" t="s">
        <v>422</v>
      </c>
      <c r="AF930" s="48" t="s">
        <v>422</v>
      </c>
      <c r="AG930" s="48" t="s">
        <v>422</v>
      </c>
      <c r="AH930" s="48" t="s">
        <v>422</v>
      </c>
      <c r="AI930" s="48" t="s">
        <v>422</v>
      </c>
      <c r="AJ930" s="48" t="s">
        <v>422</v>
      </c>
      <c r="AK930" s="48" t="s">
        <v>422</v>
      </c>
      <c r="AL930" s="48" t="s">
        <v>422</v>
      </c>
      <c r="AM930" s="48" t="s">
        <v>422</v>
      </c>
      <c r="AN930" s="48" t="s">
        <v>422</v>
      </c>
      <c r="AO930" s="48" t="s">
        <v>422</v>
      </c>
      <c r="AP930" s="48" t="s">
        <v>422</v>
      </c>
      <c r="AQ930" s="48" t="s">
        <v>422</v>
      </c>
      <c r="AR930" s="48" t="s">
        <v>422</v>
      </c>
      <c r="AS930" s="48" t="s">
        <v>422</v>
      </c>
      <c r="AT930" s="48" t="s">
        <v>422</v>
      </c>
      <c r="AU930" s="48" t="s">
        <v>422</v>
      </c>
      <c r="AV930" s="48" t="s">
        <v>422</v>
      </c>
      <c r="AW930" s="48" t="s">
        <v>422</v>
      </c>
      <c r="AX930" s="48" t="s">
        <v>422</v>
      </c>
      <c r="AY930" s="48" t="s">
        <v>422</v>
      </c>
      <c r="AZ930" s="28" t="s">
        <v>422</v>
      </c>
    </row>
    <row r="931" ht="15.75" customHeight="1">
      <c r="A931" s="40">
        <v>835.0</v>
      </c>
      <c r="B931" s="28" t="s">
        <v>2988</v>
      </c>
      <c r="C931" s="41"/>
      <c r="D931" s="42">
        <f t="array" ref="D931">index(systems,match($A931,INDEX(systems,0,1),),3)</f>
        <v>-330.86</v>
      </c>
      <c r="E931" s="42">
        <f t="array" ref="E931">index(systems,match($A931,INDEX(systems,0,1),),4)</f>
        <v>287.4</v>
      </c>
      <c r="F931" s="43" t="str">
        <f>IFERROR(__xludf.DUMMYFUNCTION("let(row, match($B931&amp;if($C931&lt;&gt;"""","" [""&amp;$C931&amp;""]"",""""),index(nebulae,,2),0),join("","",iferror(round(index(nebulae,row,5)/2,3),1),iferror(round(index(nebulae,row,6)/2,3),1),0))"),"1,1,0")</f>
        <v>1,1,0</v>
      </c>
      <c r="G931" s="44" t="s">
        <v>2989</v>
      </c>
      <c r="H931" s="45">
        <f t="array" ref="H931">let(systemId,match(A931,index(systems,0,1),),refSystemId,match($H$1,index(systems,0,1),),x,index(systems,systemId,3),y,index(systems,systemId,4),refX,index(systems,refSystemId,3),refY,index(systems,refSystemId,4),round(sqrt((x-refX)^2+(y-refY)^2),3))</f>
        <v>438.255</v>
      </c>
      <c r="I931" s="46" t="s">
        <v>408</v>
      </c>
      <c r="J931" s="46" t="s">
        <v>408</v>
      </c>
      <c r="K931" s="46" t="s">
        <v>408</v>
      </c>
      <c r="L931" s="28" t="s">
        <v>408</v>
      </c>
      <c r="M931" s="28" t="s">
        <v>408</v>
      </c>
      <c r="N931" s="28" t="s">
        <v>408</v>
      </c>
      <c r="O931" s="41"/>
      <c r="P931" s="48" t="s">
        <v>435</v>
      </c>
      <c r="Q931" s="48" t="s">
        <v>435</v>
      </c>
      <c r="R931" s="48" t="s">
        <v>435</v>
      </c>
      <c r="S931" s="48" t="s">
        <v>435</v>
      </c>
      <c r="T931" s="48" t="s">
        <v>435</v>
      </c>
      <c r="U931" s="48" t="s">
        <v>435</v>
      </c>
      <c r="V931" s="48" t="s">
        <v>435</v>
      </c>
      <c r="W931" s="48" t="s">
        <v>435</v>
      </c>
      <c r="X931" s="48" t="s">
        <v>435</v>
      </c>
      <c r="Y931" s="48" t="s">
        <v>435</v>
      </c>
      <c r="Z931" s="48" t="s">
        <v>435</v>
      </c>
      <c r="AA931" s="48" t="s">
        <v>1485</v>
      </c>
      <c r="AB931" s="48" t="s">
        <v>1485</v>
      </c>
      <c r="AC931" s="48" t="s">
        <v>1485</v>
      </c>
      <c r="AD931" s="48" t="s">
        <v>1485</v>
      </c>
      <c r="AE931" s="48" t="s">
        <v>1485</v>
      </c>
      <c r="AF931" s="48" t="s">
        <v>1485</v>
      </c>
      <c r="AG931" s="48" t="s">
        <v>1485</v>
      </c>
      <c r="AH931" s="48" t="s">
        <v>1486</v>
      </c>
      <c r="AI931" s="48" t="s">
        <v>438</v>
      </c>
      <c r="AJ931" s="48" t="s">
        <v>438</v>
      </c>
      <c r="AK931" s="48" t="s">
        <v>438</v>
      </c>
      <c r="AL931" s="48" t="s">
        <v>438</v>
      </c>
      <c r="AM931" s="48" t="s">
        <v>438</v>
      </c>
      <c r="AN931" s="48" t="s">
        <v>438</v>
      </c>
      <c r="AO931" s="48" t="s">
        <v>438</v>
      </c>
      <c r="AP931" s="48" t="s">
        <v>438</v>
      </c>
      <c r="AQ931" s="56" t="s">
        <v>438</v>
      </c>
      <c r="AR931" s="56" t="s">
        <v>438</v>
      </c>
      <c r="AS931" s="56" t="s">
        <v>438</v>
      </c>
      <c r="AT931" s="56" t="s">
        <v>439</v>
      </c>
      <c r="AU931" s="56" t="s">
        <v>439</v>
      </c>
      <c r="AV931" s="56" t="s">
        <v>439</v>
      </c>
      <c r="AW931" s="56" t="s">
        <v>439</v>
      </c>
      <c r="AX931" s="52" t="s">
        <v>439</v>
      </c>
      <c r="AY931" s="52" t="s">
        <v>439</v>
      </c>
      <c r="AZ931" s="49" t="s">
        <v>439</v>
      </c>
    </row>
    <row r="932" ht="15.75" customHeight="1">
      <c r="A932" s="40">
        <v>836.0</v>
      </c>
      <c r="B932" s="28" t="s">
        <v>2990</v>
      </c>
      <c r="C932" s="41"/>
      <c r="D932" s="42">
        <f t="array" ref="D932">index(systems,match($A932,INDEX(systems,0,1),),3)</f>
        <v>-13.198</v>
      </c>
      <c r="E932" s="42">
        <f t="array" ref="E932">index(systems,match($A932,INDEX(systems,0,1),),4)</f>
        <v>-207.89</v>
      </c>
      <c r="F932" s="43" t="str">
        <f>IFERROR(__xludf.DUMMYFUNCTION("let(row, match($B932&amp;if($C932&lt;&gt;"""","" [""&amp;$C932&amp;""]"",""""),index(nebulae,,2),0),join("","",iferror(round(index(nebulae,row,5)/2,3),1),iferror(round(index(nebulae,row,6)/2,3),1),0))"),"1,1,0")</f>
        <v>1,1,0</v>
      </c>
      <c r="G932" s="44" t="s">
        <v>2991</v>
      </c>
      <c r="H932" s="45">
        <f t="array" ref="H932">let(systemId,match(A932,index(systems,0,1),),refSystemId,match($H$1,index(systems,0,1),),x,index(systems,systemId,3),y,index(systems,systemId,4),refX,index(systems,refSystemId,3),refY,index(systems,refSystemId,4),round(sqrt((x-refX)^2+(y-refY)^2),3))</f>
        <v>208.309</v>
      </c>
      <c r="I932" s="28" t="s">
        <v>408</v>
      </c>
      <c r="J932" s="48" t="s">
        <v>408</v>
      </c>
      <c r="K932" s="48" t="s">
        <v>408</v>
      </c>
      <c r="L932" s="47" t="s">
        <v>408</v>
      </c>
      <c r="M932" s="46" t="s">
        <v>408</v>
      </c>
      <c r="N932" s="46" t="s">
        <v>408</v>
      </c>
      <c r="O932" s="41"/>
      <c r="P932" s="48" t="s">
        <v>1120</v>
      </c>
      <c r="Q932" s="48" t="s">
        <v>1120</v>
      </c>
      <c r="R932" s="48" t="s">
        <v>1120</v>
      </c>
      <c r="S932" s="48" t="s">
        <v>1120</v>
      </c>
      <c r="T932" s="48" t="s">
        <v>1120</v>
      </c>
      <c r="U932" s="48" t="s">
        <v>1120</v>
      </c>
      <c r="V932" s="48" t="s">
        <v>1120</v>
      </c>
      <c r="W932" s="48" t="s">
        <v>1120</v>
      </c>
      <c r="X932" s="48" t="s">
        <v>1734</v>
      </c>
      <c r="Y932" s="48" t="s">
        <v>1734</v>
      </c>
      <c r="Z932" s="48" t="s">
        <v>1734</v>
      </c>
      <c r="AA932" s="48" t="s">
        <v>1734</v>
      </c>
      <c r="AB932" s="48" t="s">
        <v>1734</v>
      </c>
      <c r="AC932" s="48" t="s">
        <v>1734</v>
      </c>
      <c r="AD932" s="48" t="s">
        <v>1734</v>
      </c>
      <c r="AE932" s="48" t="s">
        <v>1734</v>
      </c>
      <c r="AF932" s="48" t="s">
        <v>1734</v>
      </c>
      <c r="AG932" s="48" t="s">
        <v>1734</v>
      </c>
      <c r="AH932" s="48" t="s">
        <v>1734</v>
      </c>
      <c r="AI932" s="48" t="s">
        <v>1734</v>
      </c>
      <c r="AJ932" s="48" t="s">
        <v>1734</v>
      </c>
      <c r="AK932" s="48" t="s">
        <v>1734</v>
      </c>
      <c r="AL932" s="48" t="s">
        <v>1734</v>
      </c>
      <c r="AM932" s="48" t="s">
        <v>1734</v>
      </c>
      <c r="AN932" s="48" t="s">
        <v>1734</v>
      </c>
      <c r="AO932" s="48" t="s">
        <v>1734</v>
      </c>
      <c r="AP932" s="48" t="s">
        <v>1734</v>
      </c>
      <c r="AQ932" s="48" t="s">
        <v>1734</v>
      </c>
      <c r="AR932" s="48" t="s">
        <v>1734</v>
      </c>
      <c r="AS932" s="48" t="s">
        <v>1734</v>
      </c>
      <c r="AT932" s="48" t="s">
        <v>1734</v>
      </c>
      <c r="AU932" s="48" t="s">
        <v>1734</v>
      </c>
      <c r="AV932" s="48" t="s">
        <v>1734</v>
      </c>
      <c r="AW932" s="48" t="s">
        <v>1734</v>
      </c>
      <c r="AX932" s="48" t="s">
        <v>1734</v>
      </c>
      <c r="AY932" s="48" t="s">
        <v>1734</v>
      </c>
      <c r="AZ932" s="51" t="s">
        <v>1734</v>
      </c>
    </row>
    <row r="933" ht="15.75" customHeight="1">
      <c r="A933" s="40">
        <v>837.0</v>
      </c>
      <c r="B933" s="28" t="s">
        <v>2992</v>
      </c>
      <c r="C933" s="41"/>
      <c r="D933" s="42">
        <f t="array" ref="D933">index(systems,match($A933,INDEX(systems,0,1),),3)</f>
        <v>188.432</v>
      </c>
      <c r="E933" s="42">
        <f t="array" ref="E933">index(systems,match($A933,INDEX(systems,0,1),),4)</f>
        <v>-8.057</v>
      </c>
      <c r="F933" s="43" t="str">
        <f>IFERROR(__xludf.DUMMYFUNCTION("let(row, match($B933&amp;if($C933&lt;&gt;"""","" [""&amp;$C933&amp;""]"",""""),index(nebulae,,2),0),join("","",iferror(round(index(nebulae,row,5)/2,3),1),iferror(round(index(nebulae,row,6)/2,3),1),0))"),"1,1,0")</f>
        <v>1,1,0</v>
      </c>
      <c r="G933" s="44" t="s">
        <v>2993</v>
      </c>
      <c r="H933" s="45">
        <f t="array" ref="H933">let(systemId,match(A933,index(systems,0,1),),refSystemId,match($H$1,index(systems,0,1),),x,index(systems,systemId,3),y,index(systems,systemId,4),refX,index(systems,refSystemId,3),refY,index(systems,refSystemId,4),round(sqrt((x-refX)^2+(y-refY)^2),3))</f>
        <v>188.604</v>
      </c>
      <c r="I933" s="41"/>
      <c r="J933" s="28" t="s">
        <v>418</v>
      </c>
      <c r="K933" s="28" t="s">
        <v>418</v>
      </c>
      <c r="L933" s="41"/>
      <c r="M933" s="28" t="s">
        <v>500</v>
      </c>
      <c r="N933" s="28" t="s">
        <v>2087</v>
      </c>
      <c r="O933" s="48" t="s">
        <v>2087</v>
      </c>
      <c r="P933" s="48" t="s">
        <v>582</v>
      </c>
      <c r="Q933" s="48" t="s">
        <v>582</v>
      </c>
      <c r="R933" s="48" t="s">
        <v>582</v>
      </c>
      <c r="S933" s="48" t="s">
        <v>582</v>
      </c>
      <c r="T933" s="48" t="s">
        <v>582</v>
      </c>
      <c r="U933" s="48" t="s">
        <v>582</v>
      </c>
      <c r="V933" s="48" t="s">
        <v>582</v>
      </c>
      <c r="W933" s="48" t="s">
        <v>582</v>
      </c>
      <c r="X933" s="48" t="s">
        <v>2994</v>
      </c>
      <c r="Y933" s="48" t="s">
        <v>1064</v>
      </c>
      <c r="Z933" s="48" t="s">
        <v>1064</v>
      </c>
      <c r="AA933" s="48" t="s">
        <v>1065</v>
      </c>
      <c r="AB933" s="48" t="s">
        <v>1065</v>
      </c>
      <c r="AC933" s="48" t="s">
        <v>1065</v>
      </c>
      <c r="AD933" s="48" t="s">
        <v>1065</v>
      </c>
      <c r="AE933" s="48" t="s">
        <v>1065</v>
      </c>
      <c r="AF933" s="48" t="s">
        <v>1065</v>
      </c>
      <c r="AG933" s="48" t="s">
        <v>1065</v>
      </c>
      <c r="AH933" s="48" t="s">
        <v>1065</v>
      </c>
      <c r="AI933" s="48" t="s">
        <v>1065</v>
      </c>
      <c r="AJ933" s="48" t="s">
        <v>1065</v>
      </c>
      <c r="AK933" s="48" t="s">
        <v>1065</v>
      </c>
      <c r="AL933" s="48" t="s">
        <v>1065</v>
      </c>
      <c r="AM933" s="48" t="s">
        <v>1065</v>
      </c>
      <c r="AN933" s="48" t="s">
        <v>1065</v>
      </c>
      <c r="AO933" s="48" t="s">
        <v>1064</v>
      </c>
      <c r="AP933" s="48" t="s">
        <v>1064</v>
      </c>
      <c r="AQ933" s="48" t="s">
        <v>1064</v>
      </c>
      <c r="AR933" s="48" t="s">
        <v>1064</v>
      </c>
      <c r="AS933" s="48" t="s">
        <v>1064</v>
      </c>
      <c r="AT933" s="48" t="s">
        <v>1064</v>
      </c>
      <c r="AU933" s="48" t="s">
        <v>1064</v>
      </c>
      <c r="AV933" s="48" t="s">
        <v>1064</v>
      </c>
      <c r="AW933" s="48" t="s">
        <v>1064</v>
      </c>
      <c r="AX933" s="48" t="s">
        <v>1064</v>
      </c>
      <c r="AY933" s="48" t="s">
        <v>1064</v>
      </c>
      <c r="AZ933" s="28" t="s">
        <v>1064</v>
      </c>
    </row>
    <row r="934" ht="15.75" customHeight="1">
      <c r="A934" s="40">
        <v>3142.0</v>
      </c>
      <c r="B934" s="28" t="s">
        <v>2995</v>
      </c>
      <c r="C934" s="41"/>
      <c r="D934" s="42">
        <f t="array" ref="D934">index(systems,match($A934,INDEX(systems,0,1),),3)</f>
        <v>193.35</v>
      </c>
      <c r="E934" s="42">
        <f t="array" ref="E934">index(systems,match($A934,INDEX(systems,0,1),),4)</f>
        <v>-192.472</v>
      </c>
      <c r="F934" s="43" t="str">
        <f>IFERROR(__xludf.DUMMYFUNCTION("let(row, match($B934&amp;if($C934&lt;&gt;"""","" [""&amp;$C934&amp;""]"",""""),index(nebulae,,2),0),join("","",iferror(round(index(nebulae,row,5)/2,3),1),iferror(round(index(nebulae,row,6)/2,3),1),0))"),"1,1,0")</f>
        <v>1,1,0</v>
      </c>
      <c r="G934" s="44" t="s">
        <v>2996</v>
      </c>
      <c r="H934" s="45">
        <f t="array" ref="H934">let(systemId,match(A934,index(systems,0,1),),refSystemId,match($H$1,index(systems,0,1),),x,index(systems,systemId,3),y,index(systems,systemId,4),refX,index(systems,refSystemId,3),refY,index(systems,refSystemId,4),round(sqrt((x-refX)^2+(y-refY)^2),3))</f>
        <v>272.818</v>
      </c>
      <c r="I934" s="51" t="s">
        <v>408</v>
      </c>
      <c r="J934" s="51" t="s">
        <v>408</v>
      </c>
      <c r="K934" s="56" t="s">
        <v>408</v>
      </c>
      <c r="L934" s="56" t="s">
        <v>408</v>
      </c>
      <c r="M934" s="51" t="s">
        <v>408</v>
      </c>
      <c r="N934" s="51" t="s">
        <v>408</v>
      </c>
      <c r="O934" s="55"/>
      <c r="P934" s="55"/>
      <c r="Q934" s="55"/>
      <c r="R934" s="55"/>
      <c r="S934" s="55"/>
      <c r="T934" s="55"/>
      <c r="U934" s="56" t="s">
        <v>656</v>
      </c>
      <c r="V934" s="56" t="s">
        <v>656</v>
      </c>
      <c r="W934" s="56" t="s">
        <v>656</v>
      </c>
      <c r="X934" s="56" t="s">
        <v>656</v>
      </c>
      <c r="Y934" s="56" t="s">
        <v>422</v>
      </c>
      <c r="Z934" s="48" t="s">
        <v>422</v>
      </c>
      <c r="AA934" s="56" t="s">
        <v>422</v>
      </c>
      <c r="AB934" s="56" t="s">
        <v>422</v>
      </c>
      <c r="AC934" s="56" t="s">
        <v>422</v>
      </c>
      <c r="AD934" s="56" t="s">
        <v>422</v>
      </c>
      <c r="AE934" s="56" t="s">
        <v>422</v>
      </c>
      <c r="AF934" s="56" t="s">
        <v>422</v>
      </c>
      <c r="AG934" s="56" t="s">
        <v>422</v>
      </c>
      <c r="AH934" s="56" t="s">
        <v>422</v>
      </c>
      <c r="AI934" s="56" t="s">
        <v>422</v>
      </c>
      <c r="AJ934" s="56" t="s">
        <v>422</v>
      </c>
      <c r="AK934" s="56" t="s">
        <v>422</v>
      </c>
      <c r="AL934" s="56" t="s">
        <v>422</v>
      </c>
      <c r="AM934" s="56" t="s">
        <v>422</v>
      </c>
      <c r="AN934" s="56" t="s">
        <v>422</v>
      </c>
      <c r="AO934" s="56" t="s">
        <v>422</v>
      </c>
      <c r="AP934" s="56" t="s">
        <v>422</v>
      </c>
      <c r="AQ934" s="56" t="s">
        <v>422</v>
      </c>
      <c r="AR934" s="56" t="s">
        <v>422</v>
      </c>
      <c r="AS934" s="56" t="s">
        <v>422</v>
      </c>
      <c r="AT934" s="56" t="s">
        <v>422</v>
      </c>
      <c r="AU934" s="56" t="s">
        <v>422</v>
      </c>
      <c r="AV934" s="56" t="s">
        <v>422</v>
      </c>
      <c r="AW934" s="56" t="s">
        <v>422</v>
      </c>
      <c r="AX934" s="56" t="s">
        <v>422</v>
      </c>
      <c r="AY934" s="56" t="s">
        <v>422</v>
      </c>
      <c r="AZ934" s="28" t="s">
        <v>422</v>
      </c>
    </row>
    <row r="935" ht="15.75" customHeight="1">
      <c r="A935" s="40">
        <v>838.0</v>
      </c>
      <c r="B935" s="28" t="s">
        <v>2997</v>
      </c>
      <c r="C935" s="41"/>
      <c r="D935" s="42">
        <f t="array" ref="D935">index(systems,match($A935,INDEX(systems,0,1),),3)</f>
        <v>-243.532</v>
      </c>
      <c r="E935" s="42">
        <f t="array" ref="E935">index(systems,match($A935,INDEX(systems,0,1),),4)</f>
        <v>-242.779</v>
      </c>
      <c r="F935" s="43" t="str">
        <f>IFERROR(__xludf.DUMMYFUNCTION("let(row, match($B935&amp;if($C935&lt;&gt;"""","" [""&amp;$C935&amp;""]"",""""),index(nebulae,,2),0),join("","",iferror(round(index(nebulae,row,5)/2,3),1),iferror(round(index(nebulae,row,6)/2,3),1),0))"),"1,1,0")</f>
        <v>1,1,0</v>
      </c>
      <c r="G935" s="44" t="s">
        <v>2998</v>
      </c>
      <c r="H935" s="45">
        <f t="array" ref="H935">let(systemId,match(A935,index(systems,0,1),),refSystemId,match($H$1,index(systems,0,1),),x,index(systems,systemId,3),y,index(systems,systemId,4),refX,index(systems,refSystemId,3),refY,index(systems,refSystemId,4),round(sqrt((x-refX)^2+(y-refY)^2),3))</f>
        <v>343.874</v>
      </c>
      <c r="I935" s="46" t="s">
        <v>408</v>
      </c>
      <c r="J935" s="53"/>
      <c r="K935" s="53"/>
      <c r="L935" s="53"/>
      <c r="M935" s="53"/>
      <c r="N935" s="49" t="s">
        <v>558</v>
      </c>
      <c r="O935" s="52" t="s">
        <v>558</v>
      </c>
      <c r="P935" s="52" t="s">
        <v>558</v>
      </c>
      <c r="Q935" s="52" t="s">
        <v>558</v>
      </c>
      <c r="R935" s="52" t="s">
        <v>558</v>
      </c>
      <c r="S935" s="48" t="s">
        <v>558</v>
      </c>
      <c r="T935" s="52" t="s">
        <v>558</v>
      </c>
      <c r="U935" s="52" t="s">
        <v>558</v>
      </c>
      <c r="V935" s="52" t="s">
        <v>558</v>
      </c>
      <c r="W935" s="52" t="s">
        <v>558</v>
      </c>
      <c r="X935" s="52" t="s">
        <v>558</v>
      </c>
      <c r="Y935" s="52" t="s">
        <v>560</v>
      </c>
      <c r="Z935" s="52" t="s">
        <v>560</v>
      </c>
      <c r="AA935" s="52" t="s">
        <v>560</v>
      </c>
      <c r="AB935" s="52" t="s">
        <v>560</v>
      </c>
      <c r="AC935" s="52" t="s">
        <v>560</v>
      </c>
      <c r="AD935" s="52" t="s">
        <v>560</v>
      </c>
      <c r="AE935" s="52" t="s">
        <v>560</v>
      </c>
      <c r="AF935" s="52" t="s">
        <v>560</v>
      </c>
      <c r="AG935" s="52" t="s">
        <v>560</v>
      </c>
      <c r="AH935" s="52" t="s">
        <v>560</v>
      </c>
      <c r="AI935" s="52" t="s">
        <v>560</v>
      </c>
      <c r="AJ935" s="52" t="s">
        <v>560</v>
      </c>
      <c r="AK935" s="52" t="s">
        <v>560</v>
      </c>
      <c r="AL935" s="52" t="s">
        <v>560</v>
      </c>
      <c r="AM935" s="52" t="s">
        <v>560</v>
      </c>
      <c r="AN935" s="52" t="s">
        <v>560</v>
      </c>
      <c r="AO935" s="52" t="s">
        <v>560</v>
      </c>
      <c r="AP935" s="52" t="s">
        <v>560</v>
      </c>
      <c r="AQ935" s="52" t="s">
        <v>560</v>
      </c>
      <c r="AR935" s="52" t="s">
        <v>560</v>
      </c>
      <c r="AS935" s="52" t="s">
        <v>418</v>
      </c>
      <c r="AT935" s="52" t="s">
        <v>418</v>
      </c>
      <c r="AU935" s="52" t="s">
        <v>418</v>
      </c>
      <c r="AV935" s="48" t="s">
        <v>418</v>
      </c>
      <c r="AW935" s="48" t="s">
        <v>418</v>
      </c>
      <c r="AX935" s="48" t="s">
        <v>418</v>
      </c>
      <c r="AY935" s="48" t="s">
        <v>418</v>
      </c>
      <c r="AZ935" s="51" t="s">
        <v>560</v>
      </c>
    </row>
    <row r="936" ht="15.75" customHeight="1">
      <c r="A936" s="40">
        <v>3109.0</v>
      </c>
      <c r="B936" s="28" t="s">
        <v>2999</v>
      </c>
      <c r="C936" s="41"/>
      <c r="D936" s="42">
        <f t="array" ref="D936">index(systems,match($A936,INDEX(systems,0,1),),3)</f>
        <v>91.054</v>
      </c>
      <c r="E936" s="42">
        <f t="array" ref="E936">index(systems,match($A936,INDEX(systems,0,1),),4)</f>
        <v>-1591.958</v>
      </c>
      <c r="F936" s="43" t="str">
        <f>IFERROR(__xludf.DUMMYFUNCTION("let(row, match($B936&amp;if($C936&lt;&gt;"""","" [""&amp;$C936&amp;""]"",""""),index(nebulae,,2),0),join("","",iferror(round(index(nebulae,row,5)/2,3),1),iferror(round(index(nebulae,row,6)/2,3),1),0))"),"1,1,0")</f>
        <v>1,1,0</v>
      </c>
      <c r="G936" s="44" t="s">
        <v>3000</v>
      </c>
      <c r="H936" s="45">
        <f t="array" ref="H936">let(systemId,match(A936,index(systems,0,1),),refSystemId,match($H$1,index(systems,0,1),),x,index(systems,systemId,3),y,index(systems,systemId,4),refX,index(systems,refSystemId,3),refY,index(systems,refSystemId,4),round(sqrt((x-refX)^2+(y-refY)^2),3))</f>
        <v>1594.56</v>
      </c>
      <c r="I936" s="55"/>
      <c r="J936" s="55"/>
      <c r="K936" s="55"/>
      <c r="L936" s="55"/>
      <c r="M936" s="55"/>
      <c r="N936" s="55"/>
      <c r="O936" s="55"/>
      <c r="P936" s="56" t="s">
        <v>408</v>
      </c>
      <c r="Q936" s="56" t="s">
        <v>408</v>
      </c>
      <c r="R936" s="56" t="s">
        <v>408</v>
      </c>
      <c r="S936" s="56" t="s">
        <v>408</v>
      </c>
      <c r="T936" s="56" t="s">
        <v>408</v>
      </c>
      <c r="U936" s="56" t="s">
        <v>408</v>
      </c>
      <c r="V936" s="56" t="s">
        <v>408</v>
      </c>
      <c r="W936" s="56" t="s">
        <v>408</v>
      </c>
      <c r="X936" s="56" t="s">
        <v>408</v>
      </c>
      <c r="Y936" s="55"/>
      <c r="Z936" s="41"/>
      <c r="AA936" s="55"/>
      <c r="AB936" s="55"/>
      <c r="AC936" s="55"/>
      <c r="AD936" s="55"/>
      <c r="AE936" s="55"/>
      <c r="AF936" s="55"/>
      <c r="AG936" s="55"/>
      <c r="AH936" s="55"/>
      <c r="AI936" s="55"/>
      <c r="AJ936" s="55"/>
      <c r="AK936" s="55"/>
      <c r="AL936" s="55"/>
      <c r="AM936" s="55"/>
      <c r="AN936" s="55"/>
      <c r="AO936" s="55"/>
      <c r="AP936" s="55"/>
      <c r="AQ936" s="55"/>
      <c r="AR936" s="55"/>
      <c r="AS936" s="55"/>
      <c r="AT936" s="55"/>
      <c r="AU936" s="51" t="s">
        <v>418</v>
      </c>
      <c r="AV936" s="55"/>
      <c r="AW936" s="55"/>
      <c r="AX936" s="55"/>
      <c r="AY936" s="55"/>
      <c r="AZ936" s="55"/>
    </row>
    <row r="937" ht="15.75" customHeight="1">
      <c r="A937" s="40">
        <v>839.0</v>
      </c>
      <c r="B937" s="28" t="s">
        <v>3001</v>
      </c>
      <c r="C937" s="41"/>
      <c r="D937" s="42">
        <f t="array" ref="D937">index(systems,match($A937,INDEX(systems,0,1),),3)</f>
        <v>-81.951</v>
      </c>
      <c r="E937" s="42">
        <f t="array" ref="E937">index(systems,match($A937,INDEX(systems,0,1),),4)</f>
        <v>-363.004</v>
      </c>
      <c r="F937" s="43" t="str">
        <f>IFERROR(__xludf.DUMMYFUNCTION("let(row, match($B937&amp;if($C937&lt;&gt;"""","" [""&amp;$C937&amp;""]"",""""),index(nebulae,,2),0),join("","",iferror(round(index(nebulae,row,5)/2,3),1),iferror(round(index(nebulae,row,6)/2,3),1),0))"),"1,1,0")</f>
        <v>1,1,0</v>
      </c>
      <c r="G937" s="44" t="s">
        <v>3002</v>
      </c>
      <c r="H937" s="45">
        <f t="array" ref="H937">let(systemId,match(A937,index(systems,0,1),),refSystemId,match($H$1,index(systems,0,1),),x,index(systems,systemId,3),y,index(systems,systemId,4),refX,index(systems,refSystemId,3),refY,index(systems,refSystemId,4),round(sqrt((x-refX)^2+(y-refY)^2),3))</f>
        <v>372.14</v>
      </c>
      <c r="I937" s="28" t="s">
        <v>408</v>
      </c>
      <c r="J937" s="28" t="s">
        <v>408</v>
      </c>
      <c r="K937" s="28" t="s">
        <v>408</v>
      </c>
      <c r="L937" s="28" t="s">
        <v>408</v>
      </c>
      <c r="M937" s="28" t="s">
        <v>408</v>
      </c>
      <c r="N937" s="28" t="s">
        <v>408</v>
      </c>
      <c r="O937" s="41"/>
      <c r="P937" s="48" t="s">
        <v>1105</v>
      </c>
      <c r="Q937" s="48" t="s">
        <v>1105</v>
      </c>
      <c r="R937" s="48" t="s">
        <v>1105</v>
      </c>
      <c r="S937" s="48" t="s">
        <v>1105</v>
      </c>
      <c r="T937" s="48" t="s">
        <v>1105</v>
      </c>
      <c r="U937" s="48" t="s">
        <v>1110</v>
      </c>
      <c r="V937" s="48" t="s">
        <v>1110</v>
      </c>
      <c r="W937" s="48" t="s">
        <v>1110</v>
      </c>
      <c r="X937" s="48" t="s">
        <v>1110</v>
      </c>
      <c r="Y937" s="48" t="s">
        <v>560</v>
      </c>
      <c r="Z937" s="48" t="s">
        <v>560</v>
      </c>
      <c r="AA937" s="48" t="s">
        <v>560</v>
      </c>
      <c r="AB937" s="48" t="s">
        <v>560</v>
      </c>
      <c r="AC937" s="48" t="s">
        <v>560</v>
      </c>
      <c r="AD937" s="48" t="s">
        <v>560</v>
      </c>
      <c r="AE937" s="48" t="s">
        <v>560</v>
      </c>
      <c r="AF937" s="48" t="s">
        <v>560</v>
      </c>
      <c r="AG937" s="48" t="s">
        <v>560</v>
      </c>
      <c r="AH937" s="48" t="s">
        <v>560</v>
      </c>
      <c r="AI937" s="48" t="s">
        <v>560</v>
      </c>
      <c r="AJ937" s="48" t="s">
        <v>560</v>
      </c>
      <c r="AK937" s="48" t="s">
        <v>560</v>
      </c>
      <c r="AL937" s="48" t="s">
        <v>560</v>
      </c>
      <c r="AM937" s="48" t="s">
        <v>560</v>
      </c>
      <c r="AN937" s="48" t="s">
        <v>560</v>
      </c>
      <c r="AO937" s="48" t="s">
        <v>560</v>
      </c>
      <c r="AP937" s="48" t="s">
        <v>560</v>
      </c>
      <c r="AQ937" s="48" t="s">
        <v>560</v>
      </c>
      <c r="AR937" s="48" t="s">
        <v>560</v>
      </c>
      <c r="AS937" s="48" t="s">
        <v>418</v>
      </c>
      <c r="AT937" s="48" t="s">
        <v>418</v>
      </c>
      <c r="AU937" s="48" t="s">
        <v>418</v>
      </c>
      <c r="AV937" s="48" t="s">
        <v>969</v>
      </c>
      <c r="AW937" s="48" t="s">
        <v>969</v>
      </c>
      <c r="AX937" s="48" t="s">
        <v>969</v>
      </c>
      <c r="AY937" s="48" t="s">
        <v>969</v>
      </c>
      <c r="AZ937" s="51" t="s">
        <v>969</v>
      </c>
    </row>
    <row r="938" ht="15.75" customHeight="1">
      <c r="A938" s="40">
        <v>840.0</v>
      </c>
      <c r="B938" s="28" t="s">
        <v>3003</v>
      </c>
      <c r="C938" s="41"/>
      <c r="D938" s="42">
        <f t="array" ref="D938">index(systems,match($A938,INDEX(systems,0,1),),3)</f>
        <v>353.336</v>
      </c>
      <c r="E938" s="42">
        <f t="array" ref="E938">index(systems,match($A938,INDEX(systems,0,1),),4)</f>
        <v>31.21</v>
      </c>
      <c r="F938" s="43" t="str">
        <f>IFERROR(__xludf.DUMMYFUNCTION("let(row, match($B938&amp;if($C938&lt;&gt;"""","" [""&amp;$C938&amp;""]"",""""),index(nebulae,,2),0),join("","",iferror(round(index(nebulae,row,5)/2,3),1),iferror(round(index(nebulae,row,6)/2,3),1),0))"),"1,1,0")</f>
        <v>1,1,0</v>
      </c>
      <c r="G938" s="44" t="s">
        <v>3004</v>
      </c>
      <c r="H938" s="45">
        <f t="array" ref="H938">let(systemId,match(A938,index(systems,0,1),),refSystemId,match($H$1,index(systems,0,1),),x,index(systems,systemId,3),y,index(systems,systemId,4),refX,index(systems,refSystemId,3),refY,index(systems,refSystemId,4),round(sqrt((x-refX)^2+(y-refY)^2),3))</f>
        <v>354.712</v>
      </c>
      <c r="I938" s="53"/>
      <c r="J938" s="46" t="s">
        <v>418</v>
      </c>
      <c r="K938" s="46" t="s">
        <v>418</v>
      </c>
      <c r="L938" s="53"/>
      <c r="M938" s="53"/>
      <c r="N938" s="28" t="s">
        <v>2050</v>
      </c>
      <c r="O938" s="48" t="s">
        <v>3005</v>
      </c>
      <c r="P938" s="48" t="s">
        <v>3005</v>
      </c>
      <c r="Q938" s="48" t="s">
        <v>3005</v>
      </c>
      <c r="R938" s="48" t="s">
        <v>3005</v>
      </c>
      <c r="S938" s="48" t="s">
        <v>3005</v>
      </c>
      <c r="T938" s="48" t="s">
        <v>3005</v>
      </c>
      <c r="U938" s="52" t="s">
        <v>442</v>
      </c>
      <c r="V938" s="52" t="s">
        <v>442</v>
      </c>
      <c r="W938" s="52" t="s">
        <v>442</v>
      </c>
      <c r="X938" s="48" t="s">
        <v>442</v>
      </c>
      <c r="Y938" s="48" t="s">
        <v>1829</v>
      </c>
      <c r="Z938" s="48" t="s">
        <v>1829</v>
      </c>
      <c r="AA938" s="48" t="s">
        <v>1830</v>
      </c>
      <c r="AB938" s="48" t="s">
        <v>1830</v>
      </c>
      <c r="AC938" s="48" t="s">
        <v>1830</v>
      </c>
      <c r="AD938" s="48" t="s">
        <v>1830</v>
      </c>
      <c r="AE938" s="48" t="s">
        <v>1830</v>
      </c>
      <c r="AF938" s="48" t="s">
        <v>1830</v>
      </c>
      <c r="AG938" s="48" t="s">
        <v>1830</v>
      </c>
      <c r="AH938" s="48" t="s">
        <v>1830</v>
      </c>
      <c r="AI938" s="48" t="s">
        <v>1830</v>
      </c>
      <c r="AJ938" s="48" t="s">
        <v>1830</v>
      </c>
      <c r="AK938" s="48" t="s">
        <v>1830</v>
      </c>
      <c r="AL938" s="48" t="s">
        <v>1830</v>
      </c>
      <c r="AM938" s="48" t="s">
        <v>1830</v>
      </c>
      <c r="AN938" s="48" t="s">
        <v>1830</v>
      </c>
      <c r="AO938" s="48" t="s">
        <v>1829</v>
      </c>
      <c r="AP938" s="48" t="s">
        <v>1829</v>
      </c>
      <c r="AQ938" s="48" t="s">
        <v>1829</v>
      </c>
      <c r="AR938" s="48" t="s">
        <v>1829</v>
      </c>
      <c r="AS938" s="48" t="s">
        <v>622</v>
      </c>
      <c r="AT938" s="48" t="s">
        <v>622</v>
      </c>
      <c r="AU938" s="48" t="s">
        <v>622</v>
      </c>
      <c r="AV938" s="48" t="s">
        <v>1470</v>
      </c>
      <c r="AW938" s="48" t="s">
        <v>1470</v>
      </c>
      <c r="AX938" s="48" t="s">
        <v>940</v>
      </c>
      <c r="AY938" s="48" t="s">
        <v>940</v>
      </c>
      <c r="AZ938" s="51" t="s">
        <v>1885</v>
      </c>
    </row>
    <row r="939" ht="15.75" customHeight="1">
      <c r="A939" s="40">
        <v>841.0</v>
      </c>
      <c r="B939" s="28" t="s">
        <v>3006</v>
      </c>
      <c r="C939" s="41"/>
      <c r="D939" s="42">
        <f t="array" ref="D939">index(systems,match($A939,INDEX(systems,0,1),),3)</f>
        <v>288.959</v>
      </c>
      <c r="E939" s="42">
        <f t="array" ref="E939">index(systems,match($A939,INDEX(systems,0,1),),4)</f>
        <v>45.703</v>
      </c>
      <c r="F939" s="43" t="str">
        <f>IFERROR(__xludf.DUMMYFUNCTION("let(row, match($B939&amp;if($C939&lt;&gt;"""","" [""&amp;$C939&amp;""]"",""""),index(nebulae,,2),0),join("","",iferror(round(index(nebulae,row,5)/2,3),1),iferror(round(index(nebulae,row,6)/2,3),1),0))"),"1,1,0")</f>
        <v>1,1,0</v>
      </c>
      <c r="G939" s="44" t="s">
        <v>3007</v>
      </c>
      <c r="H939" s="45">
        <f t="array" ref="H939">let(systemId,match(A939,index(systems,0,1),),refSystemId,match($H$1,index(systems,0,1),),x,index(systems,systemId,3),y,index(systems,systemId,4),refX,index(systems,refSystemId,3),refY,index(systems,refSystemId,4),round(sqrt((x-refX)^2+(y-refY)^2),3))</f>
        <v>292.551</v>
      </c>
      <c r="I939" s="54"/>
      <c r="J939" s="49" t="s">
        <v>418</v>
      </c>
      <c r="K939" s="49" t="s">
        <v>418</v>
      </c>
      <c r="L939" s="54"/>
      <c r="M939" s="54"/>
      <c r="N939" s="49" t="s">
        <v>854</v>
      </c>
      <c r="O939" s="52" t="s">
        <v>854</v>
      </c>
      <c r="P939" s="52" t="s">
        <v>854</v>
      </c>
      <c r="Q939" s="52" t="s">
        <v>854</v>
      </c>
      <c r="R939" s="52" t="s">
        <v>854</v>
      </c>
      <c r="S939" s="48" t="s">
        <v>854</v>
      </c>
      <c r="T939" s="52" t="s">
        <v>854</v>
      </c>
      <c r="U939" s="52" t="s">
        <v>1469</v>
      </c>
      <c r="V939" s="52" t="s">
        <v>1469</v>
      </c>
      <c r="W939" s="48" t="s">
        <v>1469</v>
      </c>
      <c r="X939" s="52" t="s">
        <v>855</v>
      </c>
      <c r="Y939" s="48" t="s">
        <v>1470</v>
      </c>
      <c r="Z939" s="48" t="s">
        <v>1470</v>
      </c>
      <c r="AA939" s="48" t="s">
        <v>1471</v>
      </c>
      <c r="AB939" s="48" t="s">
        <v>1471</v>
      </c>
      <c r="AC939" s="48" t="s">
        <v>1471</v>
      </c>
      <c r="AD939" s="48" t="s">
        <v>1471</v>
      </c>
      <c r="AE939" s="48" t="s">
        <v>1471</v>
      </c>
      <c r="AF939" s="48" t="s">
        <v>1471</v>
      </c>
      <c r="AG939" s="48" t="s">
        <v>1471</v>
      </c>
      <c r="AH939" s="48" t="s">
        <v>1471</v>
      </c>
      <c r="AI939" s="48" t="s">
        <v>1471</v>
      </c>
      <c r="AJ939" s="48" t="s">
        <v>1471</v>
      </c>
      <c r="AK939" s="48" t="s">
        <v>1471</v>
      </c>
      <c r="AL939" s="48" t="s">
        <v>1471</v>
      </c>
      <c r="AM939" s="48" t="s">
        <v>1471</v>
      </c>
      <c r="AN939" s="48" t="s">
        <v>1471</v>
      </c>
      <c r="AO939" s="48" t="s">
        <v>1470</v>
      </c>
      <c r="AP939" s="48" t="s">
        <v>1470</v>
      </c>
      <c r="AQ939" s="48" t="s">
        <v>1470</v>
      </c>
      <c r="AR939" s="48" t="s">
        <v>1470</v>
      </c>
      <c r="AS939" s="48" t="s">
        <v>1470</v>
      </c>
      <c r="AT939" s="48" t="s">
        <v>1470</v>
      </c>
      <c r="AU939" s="48" t="s">
        <v>1470</v>
      </c>
      <c r="AV939" s="48" t="s">
        <v>1470</v>
      </c>
      <c r="AW939" s="48" t="s">
        <v>1470</v>
      </c>
      <c r="AX939" s="48" t="s">
        <v>1641</v>
      </c>
      <c r="AY939" s="48" t="s">
        <v>1641</v>
      </c>
      <c r="AZ939" s="28" t="s">
        <v>1641</v>
      </c>
    </row>
    <row r="940" ht="15.75" customHeight="1">
      <c r="A940" s="40">
        <v>3159.0</v>
      </c>
      <c r="B940" s="28" t="s">
        <v>3008</v>
      </c>
      <c r="C940" s="41"/>
      <c r="D940" s="42">
        <f t="array" ref="D940">index(systems,match($A940,INDEX(systems,0,1),),3)</f>
        <v>145.345</v>
      </c>
      <c r="E940" s="42">
        <f t="array" ref="E940">index(systems,match($A940,INDEX(systems,0,1),),4)</f>
        <v>-485.8</v>
      </c>
      <c r="F940" s="43" t="str">
        <f>IFERROR(__xludf.DUMMYFUNCTION("let(row, match($B940&amp;if($C940&lt;&gt;"""","" [""&amp;$C940&amp;""]"",""""),index(nebulae,,2),0),join("","",iferror(round(index(nebulae,row,5)/2,3),1),iferror(round(index(nebulae,row,6)/2,3),1),0))"),"1,1,0")</f>
        <v>1,1,0</v>
      </c>
      <c r="G940" s="44" t="s">
        <v>3009</v>
      </c>
      <c r="H940" s="45">
        <f t="array" ref="H940">let(systemId,match(A940,index(systems,0,1),),refSystemId,match($H$1,index(systems,0,1),),x,index(systems,systemId,3),y,index(systems,systemId,4),refX,index(systems,refSystemId,3),refY,index(systems,refSystemId,4),round(sqrt((x-refX)^2+(y-refY)^2),3))</f>
        <v>507.077</v>
      </c>
      <c r="I940" s="56" t="s">
        <v>408</v>
      </c>
      <c r="J940" s="56" t="s">
        <v>408</v>
      </c>
      <c r="K940" s="56" t="s">
        <v>408</v>
      </c>
      <c r="L940" s="56" t="s">
        <v>408</v>
      </c>
      <c r="M940" s="56" t="s">
        <v>408</v>
      </c>
      <c r="N940" s="56" t="s">
        <v>408</v>
      </c>
      <c r="O940" s="55"/>
      <c r="P940" s="56" t="s">
        <v>408</v>
      </c>
      <c r="Q940" s="51" t="s">
        <v>408</v>
      </c>
      <c r="R940" s="56" t="s">
        <v>408</v>
      </c>
      <c r="S940" s="56" t="s">
        <v>408</v>
      </c>
      <c r="T940" s="51" t="s">
        <v>408</v>
      </c>
      <c r="U940" s="56" t="s">
        <v>408</v>
      </c>
      <c r="V940" s="51" t="s">
        <v>408</v>
      </c>
      <c r="W940" s="56" t="s">
        <v>408</v>
      </c>
      <c r="X940" s="51" t="s">
        <v>408</v>
      </c>
      <c r="Y940" s="51" t="s">
        <v>418</v>
      </c>
      <c r="Z940" s="48" t="s">
        <v>422</v>
      </c>
      <c r="AA940" s="56" t="s">
        <v>422</v>
      </c>
      <c r="AB940" s="56" t="s">
        <v>422</v>
      </c>
      <c r="AC940" s="56" t="s">
        <v>422</v>
      </c>
      <c r="AD940" s="56" t="s">
        <v>422</v>
      </c>
      <c r="AE940" s="56" t="s">
        <v>422</v>
      </c>
      <c r="AF940" s="56" t="s">
        <v>422</v>
      </c>
      <c r="AG940" s="56" t="s">
        <v>422</v>
      </c>
      <c r="AH940" s="56" t="s">
        <v>422</v>
      </c>
      <c r="AI940" s="56" t="s">
        <v>422</v>
      </c>
      <c r="AJ940" s="56" t="s">
        <v>422</v>
      </c>
      <c r="AK940" s="56" t="s">
        <v>422</v>
      </c>
      <c r="AL940" s="56" t="s">
        <v>422</v>
      </c>
      <c r="AM940" s="56" t="s">
        <v>422</v>
      </c>
      <c r="AN940" s="56" t="s">
        <v>422</v>
      </c>
      <c r="AO940" s="56" t="s">
        <v>422</v>
      </c>
      <c r="AP940" s="56" t="s">
        <v>422</v>
      </c>
      <c r="AQ940" s="56" t="s">
        <v>422</v>
      </c>
      <c r="AR940" s="56" t="s">
        <v>422</v>
      </c>
      <c r="AS940" s="56" t="s">
        <v>422</v>
      </c>
      <c r="AT940" s="56" t="s">
        <v>422</v>
      </c>
      <c r="AU940" s="56" t="s">
        <v>422</v>
      </c>
      <c r="AV940" s="56" t="s">
        <v>422</v>
      </c>
      <c r="AW940" s="56" t="s">
        <v>422</v>
      </c>
      <c r="AX940" s="56" t="s">
        <v>422</v>
      </c>
      <c r="AY940" s="56" t="s">
        <v>422</v>
      </c>
      <c r="AZ940" s="28" t="s">
        <v>422</v>
      </c>
    </row>
    <row r="941" ht="15.75" customHeight="1">
      <c r="A941" s="40">
        <v>842.0</v>
      </c>
      <c r="B941" s="28" t="s">
        <v>3010</v>
      </c>
      <c r="C941" s="41"/>
      <c r="D941" s="42">
        <f t="array" ref="D941">index(systems,match($A941,INDEX(systems,0,1),),3)</f>
        <v>-188.224</v>
      </c>
      <c r="E941" s="42">
        <f t="array" ref="E941">index(systems,match($A941,INDEX(systems,0,1),),4)</f>
        <v>-200.359</v>
      </c>
      <c r="F941" s="43" t="str">
        <f>IFERROR(__xludf.DUMMYFUNCTION("let(row, match($B941&amp;if($C941&lt;&gt;"""","" [""&amp;$C941&amp;""]"",""""),index(nebulae,,2),0),join("","",iferror(round(index(nebulae,row,5)/2,3),1),iferror(round(index(nebulae,row,6)/2,3),1),0))"),"1,1,0")</f>
        <v>1,1,0</v>
      </c>
      <c r="G941" s="44" t="s">
        <v>3011</v>
      </c>
      <c r="H941" s="45">
        <f t="array" ref="H941">let(systemId,match(A941,index(systems,0,1),),refSystemId,match($H$1,index(systems,0,1),),x,index(systems,systemId,3),y,index(systems,systemId,4),refX,index(systems,refSystemId,3),refY,index(systems,refSystemId,4),round(sqrt((x-refX)^2+(y-refY)^2),3))</f>
        <v>274.904</v>
      </c>
      <c r="I941" s="46" t="s">
        <v>676</v>
      </c>
      <c r="J941" s="47" t="s">
        <v>558</v>
      </c>
      <c r="K941" s="47" t="s">
        <v>558</v>
      </c>
      <c r="L941" s="47" t="s">
        <v>558</v>
      </c>
      <c r="M941" s="47" t="s">
        <v>558</v>
      </c>
      <c r="N941" s="28" t="s">
        <v>558</v>
      </c>
      <c r="O941" s="48" t="s">
        <v>558</v>
      </c>
      <c r="P941" s="48" t="s">
        <v>558</v>
      </c>
      <c r="Q941" s="48" t="s">
        <v>558</v>
      </c>
      <c r="R941" s="48" t="s">
        <v>558</v>
      </c>
      <c r="S941" s="48" t="s">
        <v>558</v>
      </c>
      <c r="T941" s="48" t="s">
        <v>558</v>
      </c>
      <c r="U941" s="48" t="s">
        <v>558</v>
      </c>
      <c r="V941" s="48" t="s">
        <v>558</v>
      </c>
      <c r="W941" s="48" t="s">
        <v>558</v>
      </c>
      <c r="X941" s="48" t="s">
        <v>558</v>
      </c>
      <c r="Y941" s="48" t="s">
        <v>558</v>
      </c>
      <c r="Z941" s="48" t="s">
        <v>558</v>
      </c>
      <c r="AA941" s="48" t="s">
        <v>558</v>
      </c>
      <c r="AB941" s="48" t="s">
        <v>558</v>
      </c>
      <c r="AC941" s="48" t="s">
        <v>558</v>
      </c>
      <c r="AD941" s="48" t="s">
        <v>558</v>
      </c>
      <c r="AE941" s="48" t="s">
        <v>558</v>
      </c>
      <c r="AF941" s="48" t="s">
        <v>558</v>
      </c>
      <c r="AG941" s="48" t="s">
        <v>558</v>
      </c>
      <c r="AH941" s="48" t="s">
        <v>558</v>
      </c>
      <c r="AI941" s="48" t="s">
        <v>558</v>
      </c>
      <c r="AJ941" s="48" t="s">
        <v>558</v>
      </c>
      <c r="AK941" s="48" t="s">
        <v>558</v>
      </c>
      <c r="AL941" s="48" t="s">
        <v>558</v>
      </c>
      <c r="AM941" s="48" t="s">
        <v>558</v>
      </c>
      <c r="AN941" s="48" t="s">
        <v>558</v>
      </c>
      <c r="AO941" s="48" t="s">
        <v>558</v>
      </c>
      <c r="AP941" s="48" t="s">
        <v>558</v>
      </c>
      <c r="AQ941" s="48" t="s">
        <v>558</v>
      </c>
      <c r="AR941" s="48" t="s">
        <v>676</v>
      </c>
      <c r="AS941" s="48" t="s">
        <v>676</v>
      </c>
      <c r="AT941" s="48" t="s">
        <v>676</v>
      </c>
      <c r="AU941" s="48" t="s">
        <v>677</v>
      </c>
      <c r="AV941" s="48" t="s">
        <v>677</v>
      </c>
      <c r="AW941" s="48" t="s">
        <v>677</v>
      </c>
      <c r="AX941" s="48" t="s">
        <v>677</v>
      </c>
      <c r="AY941" s="48" t="s">
        <v>1086</v>
      </c>
      <c r="AZ941" s="51" t="s">
        <v>1086</v>
      </c>
    </row>
    <row r="942" ht="15.75" customHeight="1">
      <c r="A942" s="40">
        <v>843.0</v>
      </c>
      <c r="B942" s="28" t="s">
        <v>3012</v>
      </c>
      <c r="C942" s="41"/>
      <c r="D942" s="42">
        <f t="array" ref="D942">index(systems,match($A942,INDEX(systems,0,1),),3)</f>
        <v>-479.141</v>
      </c>
      <c r="E942" s="42">
        <f t="array" ref="E942">index(systems,match($A942,INDEX(systems,0,1),),4)</f>
        <v>38.716</v>
      </c>
      <c r="F942" s="43" t="str">
        <f>IFERROR(__xludf.DUMMYFUNCTION("let(row, match($B942&amp;if($C942&lt;&gt;"""","" [""&amp;$C942&amp;""]"",""""),index(nebulae,,2),0),join("","",iferror(round(index(nebulae,row,5)/2,3),1),iferror(round(index(nebulae,row,6)/2,3),1),0))"),"1,1,0")</f>
        <v>1,1,0</v>
      </c>
      <c r="G942" s="44" t="s">
        <v>3013</v>
      </c>
      <c r="H942" s="45">
        <f t="array" ref="H942">let(systemId,match(A942,index(systems,0,1),),refSystemId,match($H$1,index(systems,0,1),),x,index(systems,systemId,3),y,index(systems,systemId,4),refX,index(systems,refSystemId,3),refY,index(systems,refSystemId,4),round(sqrt((x-refX)^2+(y-refY)^2),3))</f>
        <v>480.703</v>
      </c>
      <c r="I942" s="28" t="s">
        <v>408</v>
      </c>
      <c r="J942" s="28" t="s">
        <v>408</v>
      </c>
      <c r="K942" s="28" t="s">
        <v>408</v>
      </c>
      <c r="L942" s="28" t="s">
        <v>408</v>
      </c>
      <c r="M942" s="28" t="s">
        <v>408</v>
      </c>
      <c r="N942" s="28" t="s">
        <v>408</v>
      </c>
      <c r="O942" s="41"/>
      <c r="P942" s="48" t="s">
        <v>949</v>
      </c>
      <c r="Q942" s="48" t="s">
        <v>949</v>
      </c>
      <c r="R942" s="48" t="s">
        <v>949</v>
      </c>
      <c r="S942" s="48" t="s">
        <v>418</v>
      </c>
      <c r="T942" s="48" t="s">
        <v>418</v>
      </c>
      <c r="U942" s="48" t="s">
        <v>418</v>
      </c>
      <c r="V942" s="48" t="s">
        <v>418</v>
      </c>
      <c r="W942" s="48" t="s">
        <v>418</v>
      </c>
      <c r="X942" s="48" t="s">
        <v>422</v>
      </c>
      <c r="Y942" s="48" t="s">
        <v>422</v>
      </c>
      <c r="Z942" s="48" t="s">
        <v>422</v>
      </c>
      <c r="AA942" s="48" t="s">
        <v>422</v>
      </c>
      <c r="AB942" s="52" t="s">
        <v>422</v>
      </c>
      <c r="AC942" s="52" t="s">
        <v>422</v>
      </c>
      <c r="AD942" s="52" t="s">
        <v>422</v>
      </c>
      <c r="AE942" s="52" t="s">
        <v>422</v>
      </c>
      <c r="AF942" s="52" t="s">
        <v>422</v>
      </c>
      <c r="AG942" s="52" t="s">
        <v>422</v>
      </c>
      <c r="AH942" s="52" t="s">
        <v>422</v>
      </c>
      <c r="AI942" s="52" t="s">
        <v>422</v>
      </c>
      <c r="AJ942" s="52" t="s">
        <v>422</v>
      </c>
      <c r="AK942" s="52" t="s">
        <v>422</v>
      </c>
      <c r="AL942" s="52" t="s">
        <v>422</v>
      </c>
      <c r="AM942" s="52" t="s">
        <v>422</v>
      </c>
      <c r="AN942" s="52" t="s">
        <v>422</v>
      </c>
      <c r="AO942" s="52" t="s">
        <v>422</v>
      </c>
      <c r="AP942" s="52" t="s">
        <v>422</v>
      </c>
      <c r="AQ942" s="48" t="s">
        <v>422</v>
      </c>
      <c r="AR942" s="48" t="s">
        <v>422</v>
      </c>
      <c r="AS942" s="48" t="s">
        <v>422</v>
      </c>
      <c r="AT942" s="48" t="s">
        <v>422</v>
      </c>
      <c r="AU942" s="48" t="s">
        <v>422</v>
      </c>
      <c r="AV942" s="48" t="s">
        <v>422</v>
      </c>
      <c r="AW942" s="48" t="s">
        <v>422</v>
      </c>
      <c r="AX942" s="48" t="s">
        <v>422</v>
      </c>
      <c r="AY942" s="48" t="s">
        <v>422</v>
      </c>
      <c r="AZ942" s="28" t="s">
        <v>422</v>
      </c>
    </row>
    <row r="943" ht="15.75" customHeight="1">
      <c r="A943" s="40">
        <v>844.0</v>
      </c>
      <c r="B943" s="28" t="s">
        <v>3014</v>
      </c>
      <c r="C943" s="28" t="s">
        <v>3015</v>
      </c>
      <c r="D943" s="42">
        <f t="array" ref="D943">index(systems,match($A943,INDEX(systems,0,1),),3)</f>
        <v>367.83</v>
      </c>
      <c r="E943" s="42">
        <f t="array" ref="E943">index(systems,match($A943,INDEX(systems,0,1),),4)</f>
        <v>48.548</v>
      </c>
      <c r="F943" s="43" t="str">
        <f>IFERROR(__xludf.DUMMYFUNCTION("let(row, match($B943&amp;if($C943&lt;&gt;"""","" [""&amp;$C943&amp;""]"",""""),index(nebulae,,2),0),join("","",iferror(round(index(nebulae,row,5)/2,3),1),iferror(round(index(nebulae,row,6)/2,3),1),0))"),"1,1,0")</f>
        <v>1,1,0</v>
      </c>
      <c r="G943" s="44" t="s">
        <v>3016</v>
      </c>
      <c r="H943" s="45">
        <f t="array" ref="H943">let(systemId,match(A943,index(systems,0,1),),refSystemId,match($H$1,index(systems,0,1),),x,index(systems,systemId,3),y,index(systems,systemId,4),refX,index(systems,refSystemId,3),refY,index(systems,refSystemId,4),round(sqrt((x-refX)^2+(y-refY)^2),3))</f>
        <v>371.02</v>
      </c>
      <c r="I943" s="41"/>
      <c r="J943" s="28" t="s">
        <v>418</v>
      </c>
      <c r="K943" s="28" t="s">
        <v>418</v>
      </c>
      <c r="L943" s="41"/>
      <c r="M943" s="41"/>
      <c r="N943" s="28" t="s">
        <v>2050</v>
      </c>
      <c r="O943" s="48" t="s">
        <v>2050</v>
      </c>
      <c r="P943" s="48" t="s">
        <v>2050</v>
      </c>
      <c r="Q943" s="48" t="s">
        <v>2050</v>
      </c>
      <c r="R943" s="48" t="s">
        <v>2050</v>
      </c>
      <c r="S943" s="48" t="s">
        <v>2050</v>
      </c>
      <c r="T943" s="48" t="s">
        <v>2050</v>
      </c>
      <c r="U943" s="52" t="s">
        <v>442</v>
      </c>
      <c r="V943" s="52" t="s">
        <v>442</v>
      </c>
      <c r="W943" s="52" t="s">
        <v>442</v>
      </c>
      <c r="X943" s="48" t="s">
        <v>442</v>
      </c>
      <c r="Y943" s="48" t="s">
        <v>1829</v>
      </c>
      <c r="Z943" s="48" t="s">
        <v>1829</v>
      </c>
      <c r="AA943" s="48" t="s">
        <v>1830</v>
      </c>
      <c r="AB943" s="48" t="s">
        <v>1830</v>
      </c>
      <c r="AC943" s="48" t="s">
        <v>1830</v>
      </c>
      <c r="AD943" s="48" t="s">
        <v>1830</v>
      </c>
      <c r="AE943" s="48" t="s">
        <v>1830</v>
      </c>
      <c r="AF943" s="48" t="s">
        <v>1830</v>
      </c>
      <c r="AG943" s="48" t="s">
        <v>1830</v>
      </c>
      <c r="AH943" s="48" t="s">
        <v>1830</v>
      </c>
      <c r="AI943" s="48" t="s">
        <v>1830</v>
      </c>
      <c r="AJ943" s="48" t="s">
        <v>1830</v>
      </c>
      <c r="AK943" s="48" t="s">
        <v>1830</v>
      </c>
      <c r="AL943" s="48" t="s">
        <v>1830</v>
      </c>
      <c r="AM943" s="48" t="s">
        <v>1830</v>
      </c>
      <c r="AN943" s="48" t="s">
        <v>1830</v>
      </c>
      <c r="AO943" s="48" t="s">
        <v>1829</v>
      </c>
      <c r="AP943" s="48" t="s">
        <v>1829</v>
      </c>
      <c r="AQ943" s="48" t="s">
        <v>1829</v>
      </c>
      <c r="AR943" s="48" t="s">
        <v>1829</v>
      </c>
      <c r="AS943" s="48" t="s">
        <v>622</v>
      </c>
      <c r="AT943" s="48" t="s">
        <v>622</v>
      </c>
      <c r="AU943" s="56" t="s">
        <v>622</v>
      </c>
      <c r="AV943" s="48" t="s">
        <v>1470</v>
      </c>
      <c r="AW943" s="48" t="s">
        <v>1470</v>
      </c>
      <c r="AX943" s="48" t="s">
        <v>940</v>
      </c>
      <c r="AY943" s="48" t="s">
        <v>940</v>
      </c>
      <c r="AZ943" s="28" t="s">
        <v>940</v>
      </c>
    </row>
    <row r="944" ht="15.75" customHeight="1">
      <c r="A944" s="40">
        <v>845.0</v>
      </c>
      <c r="B944" s="28" t="s">
        <v>3017</v>
      </c>
      <c r="C944" s="41"/>
      <c r="D944" s="42">
        <f t="array" ref="D944">index(systems,match($A944,INDEX(systems,0,1),),3)</f>
        <v>587.889</v>
      </c>
      <c r="E944" s="42">
        <f t="array" ref="E944">index(systems,match($A944,INDEX(systems,0,1),),4)</f>
        <v>290.107</v>
      </c>
      <c r="F944" s="43" t="str">
        <f>IFERROR(__xludf.DUMMYFUNCTION("let(row, match($B944&amp;if($C944&lt;&gt;"""","" [""&amp;$C944&amp;""]"",""""),index(nebulae,,2),0),join("","",iferror(round(index(nebulae,row,5)/2,3),1),iferror(round(index(nebulae,row,6)/2,3),1),0))"),"1,1,0")</f>
        <v>1,1,0</v>
      </c>
      <c r="G944" s="44" t="s">
        <v>3018</v>
      </c>
      <c r="H944" s="45">
        <f t="array" ref="H944">let(systemId,match(A944,index(systems,0,1),),refSystemId,match($H$1,index(systems,0,1),),x,index(systems,systemId,3),y,index(systems,systemId,4),refX,index(systems,refSystemId,3),refY,index(systems,refSystemId,4),round(sqrt((x-refX)^2+(y-refY)^2),3))</f>
        <v>655.573</v>
      </c>
      <c r="I944" s="41"/>
      <c r="J944" s="41"/>
      <c r="K944" s="41"/>
      <c r="L944" s="41"/>
      <c r="M944" s="41"/>
      <c r="N944" s="41"/>
      <c r="O944" s="41"/>
      <c r="P944" s="48" t="s">
        <v>421</v>
      </c>
      <c r="Q944" s="48" t="s">
        <v>421</v>
      </c>
      <c r="R944" s="48" t="s">
        <v>421</v>
      </c>
      <c r="S944" s="48" t="s">
        <v>421</v>
      </c>
      <c r="T944" s="48" t="s">
        <v>421</v>
      </c>
      <c r="U944" s="48" t="s">
        <v>421</v>
      </c>
      <c r="V944" s="48" t="s">
        <v>421</v>
      </c>
      <c r="W944" s="48" t="s">
        <v>421</v>
      </c>
      <c r="X944" s="48" t="s">
        <v>422</v>
      </c>
      <c r="Y944" s="48" t="s">
        <v>422</v>
      </c>
      <c r="Z944" s="48" t="s">
        <v>422</v>
      </c>
      <c r="AA944" s="48" t="s">
        <v>422</v>
      </c>
      <c r="AB944" s="48" t="s">
        <v>422</v>
      </c>
      <c r="AC944" s="48" t="s">
        <v>422</v>
      </c>
      <c r="AD944" s="48" t="s">
        <v>422</v>
      </c>
      <c r="AE944" s="48" t="s">
        <v>422</v>
      </c>
      <c r="AF944" s="48" t="s">
        <v>422</v>
      </c>
      <c r="AG944" s="48" t="s">
        <v>422</v>
      </c>
      <c r="AH944" s="48" t="s">
        <v>422</v>
      </c>
      <c r="AI944" s="48" t="s">
        <v>422</v>
      </c>
      <c r="AJ944" s="48" t="s">
        <v>422</v>
      </c>
      <c r="AK944" s="48" t="s">
        <v>422</v>
      </c>
      <c r="AL944" s="48" t="s">
        <v>422</v>
      </c>
      <c r="AM944" s="48" t="s">
        <v>422</v>
      </c>
      <c r="AN944" s="48" t="s">
        <v>422</v>
      </c>
      <c r="AO944" s="48" t="s">
        <v>422</v>
      </c>
      <c r="AP944" s="48" t="s">
        <v>422</v>
      </c>
      <c r="AQ944" s="48" t="s">
        <v>422</v>
      </c>
      <c r="AR944" s="48" t="s">
        <v>422</v>
      </c>
      <c r="AS944" s="48" t="s">
        <v>422</v>
      </c>
      <c r="AT944" s="48" t="s">
        <v>422</v>
      </c>
      <c r="AU944" s="48" t="s">
        <v>422</v>
      </c>
      <c r="AV944" s="48" t="s">
        <v>422</v>
      </c>
      <c r="AW944" s="48" t="s">
        <v>422</v>
      </c>
      <c r="AX944" s="48" t="s">
        <v>422</v>
      </c>
      <c r="AY944" s="48" t="s">
        <v>422</v>
      </c>
      <c r="AZ944" s="50" t="s">
        <v>423</v>
      </c>
    </row>
    <row r="945" ht="15.75" customHeight="1">
      <c r="A945" s="40">
        <v>846.0</v>
      </c>
      <c r="B945" s="28" t="s">
        <v>3019</v>
      </c>
      <c r="C945" s="41"/>
      <c r="D945" s="42">
        <f t="array" ref="D945">index(systems,match($A945,INDEX(systems,0,1),),3)</f>
        <v>632.695</v>
      </c>
      <c r="E945" s="42">
        <f t="array" ref="E945">index(systems,match($A945,INDEX(systems,0,1),),4)</f>
        <v>288.309</v>
      </c>
      <c r="F945" s="43" t="str">
        <f>IFERROR(__xludf.DUMMYFUNCTION("let(row, match($B945&amp;if($C945&lt;&gt;"""","" [""&amp;$C945&amp;""]"",""""),index(nebulae,,2),0),join("","",iferror(round(index(nebulae,row,5)/2,3),1),iferror(round(index(nebulae,row,6)/2,3),1),0))"),"1,1,0")</f>
        <v>1,1,0</v>
      </c>
      <c r="G945" s="44" t="s">
        <v>3020</v>
      </c>
      <c r="H945" s="45">
        <f t="array" ref="H945">let(systemId,match(A945,index(systems,0,1),),refSystemId,match($H$1,index(systems,0,1),),x,index(systems,systemId,3),y,index(systems,systemId,4),refX,index(systems,refSystemId,3),refY,index(systems,refSystemId,4),round(sqrt((x-refX)^2+(y-refY)^2),3))</f>
        <v>695.288</v>
      </c>
      <c r="I945" s="53"/>
      <c r="J945" s="53"/>
      <c r="K945" s="53"/>
      <c r="L945" s="53"/>
      <c r="M945" s="53"/>
      <c r="N945" s="41"/>
      <c r="O945" s="41"/>
      <c r="P945" s="48" t="s">
        <v>421</v>
      </c>
      <c r="Q945" s="48" t="s">
        <v>421</v>
      </c>
      <c r="R945" s="48" t="s">
        <v>421</v>
      </c>
      <c r="S945" s="48" t="s">
        <v>421</v>
      </c>
      <c r="T945" s="48" t="s">
        <v>421</v>
      </c>
      <c r="U945" s="48" t="s">
        <v>422</v>
      </c>
      <c r="V945" s="48" t="s">
        <v>422</v>
      </c>
      <c r="W945" s="48" t="s">
        <v>422</v>
      </c>
      <c r="X945" s="48" t="s">
        <v>422</v>
      </c>
      <c r="Y945" s="48" t="s">
        <v>422</v>
      </c>
      <c r="Z945" s="48" t="s">
        <v>422</v>
      </c>
      <c r="AA945" s="48" t="s">
        <v>422</v>
      </c>
      <c r="AB945" s="48" t="s">
        <v>422</v>
      </c>
      <c r="AC945" s="48" t="s">
        <v>422</v>
      </c>
      <c r="AD945" s="48" t="s">
        <v>422</v>
      </c>
      <c r="AE945" s="48" t="s">
        <v>422</v>
      </c>
      <c r="AF945" s="48" t="s">
        <v>422</v>
      </c>
      <c r="AG945" s="48" t="s">
        <v>422</v>
      </c>
      <c r="AH945" s="48" t="s">
        <v>422</v>
      </c>
      <c r="AI945" s="48" t="s">
        <v>422</v>
      </c>
      <c r="AJ945" s="48" t="s">
        <v>422</v>
      </c>
      <c r="AK945" s="48" t="s">
        <v>422</v>
      </c>
      <c r="AL945" s="48" t="s">
        <v>422</v>
      </c>
      <c r="AM945" s="48" t="s">
        <v>422</v>
      </c>
      <c r="AN945" s="48" t="s">
        <v>422</v>
      </c>
      <c r="AO945" s="48" t="s">
        <v>422</v>
      </c>
      <c r="AP945" s="48" t="s">
        <v>422</v>
      </c>
      <c r="AQ945" s="48" t="s">
        <v>422</v>
      </c>
      <c r="AR945" s="48" t="s">
        <v>422</v>
      </c>
      <c r="AS945" s="48" t="s">
        <v>422</v>
      </c>
      <c r="AT945" s="48" t="s">
        <v>422</v>
      </c>
      <c r="AU945" s="48" t="s">
        <v>422</v>
      </c>
      <c r="AV945" s="48" t="s">
        <v>422</v>
      </c>
      <c r="AW945" s="48" t="s">
        <v>422</v>
      </c>
      <c r="AX945" s="48" t="s">
        <v>422</v>
      </c>
      <c r="AY945" s="48" t="s">
        <v>422</v>
      </c>
      <c r="AZ945" s="50" t="s">
        <v>423</v>
      </c>
    </row>
    <row r="946" ht="15.75" customHeight="1">
      <c r="A946" s="40">
        <v>847.0</v>
      </c>
      <c r="B946" s="28" t="s">
        <v>3021</v>
      </c>
      <c r="C946" s="28" t="s">
        <v>646</v>
      </c>
      <c r="D946" s="42">
        <f t="array" ref="D946">index(systems,match($A946,INDEX(systems,0,1),),3)</f>
        <v>170.86</v>
      </c>
      <c r="E946" s="42">
        <f t="array" ref="E946">index(systems,match($A946,INDEX(systems,0,1),),4)</f>
        <v>147.555</v>
      </c>
      <c r="F946" s="43" t="str">
        <f>IFERROR(__xludf.DUMMYFUNCTION("let(row, match($B946&amp;if($C946&lt;&gt;"""","" [""&amp;$C946&amp;""]"",""""),index(nebulae,,2),0),join("","",iferror(round(index(nebulae,row,5)/2,3),1),iferror(round(index(nebulae,row,6)/2,3),1),0))"),"1,1,0")</f>
        <v>1,1,0</v>
      </c>
      <c r="G946" s="44" t="s">
        <v>3022</v>
      </c>
      <c r="H946" s="45">
        <f t="array" ref="H946">let(systemId,match(A946,index(systems,0,1),),refSystemId,match($H$1,index(systems,0,1),),x,index(systems,systemId,3),y,index(systems,systemId,4),refX,index(systems,refSystemId,3),refY,index(systems,refSystemId,4),round(sqrt((x-refX)^2+(y-refY)^2),3))</f>
        <v>225.756</v>
      </c>
      <c r="I946" s="41"/>
      <c r="J946" s="41"/>
      <c r="K946" s="28" t="s">
        <v>418</v>
      </c>
      <c r="L946" s="41"/>
      <c r="M946" s="41"/>
      <c r="N946" s="28" t="s">
        <v>680</v>
      </c>
      <c r="O946" s="48" t="s">
        <v>680</v>
      </c>
      <c r="P946" s="48" t="s">
        <v>680</v>
      </c>
      <c r="Q946" s="48" t="s">
        <v>680</v>
      </c>
      <c r="R946" s="48" t="s">
        <v>680</v>
      </c>
      <c r="S946" s="48" t="s">
        <v>680</v>
      </c>
      <c r="T946" s="48" t="s">
        <v>680</v>
      </c>
      <c r="U946" s="48" t="s">
        <v>680</v>
      </c>
      <c r="V946" s="48" t="s">
        <v>680</v>
      </c>
      <c r="W946" s="48" t="s">
        <v>680</v>
      </c>
      <c r="X946" s="48" t="s">
        <v>680</v>
      </c>
      <c r="Y946" s="48" t="s">
        <v>681</v>
      </c>
      <c r="Z946" s="48" t="s">
        <v>681</v>
      </c>
      <c r="AA946" s="48" t="s">
        <v>681</v>
      </c>
      <c r="AB946" s="48" t="s">
        <v>681</v>
      </c>
      <c r="AC946" s="48" t="s">
        <v>681</v>
      </c>
      <c r="AD946" s="48" t="s">
        <v>681</v>
      </c>
      <c r="AE946" s="48" t="s">
        <v>681</v>
      </c>
      <c r="AF946" s="48" t="s">
        <v>681</v>
      </c>
      <c r="AG946" s="48" t="s">
        <v>681</v>
      </c>
      <c r="AH946" s="48" t="s">
        <v>681</v>
      </c>
      <c r="AI946" s="48" t="s">
        <v>681</v>
      </c>
      <c r="AJ946" s="48" t="s">
        <v>681</v>
      </c>
      <c r="AK946" s="48" t="s">
        <v>681</v>
      </c>
      <c r="AL946" s="48" t="s">
        <v>681</v>
      </c>
      <c r="AM946" s="48" t="s">
        <v>681</v>
      </c>
      <c r="AN946" s="48" t="s">
        <v>681</v>
      </c>
      <c r="AO946" s="48" t="s">
        <v>681</v>
      </c>
      <c r="AP946" s="48" t="s">
        <v>681</v>
      </c>
      <c r="AQ946" s="48" t="s">
        <v>681</v>
      </c>
      <c r="AR946" s="48" t="s">
        <v>681</v>
      </c>
      <c r="AS946" s="48" t="s">
        <v>681</v>
      </c>
      <c r="AT946" s="48" t="s">
        <v>681</v>
      </c>
      <c r="AU946" s="48" t="s">
        <v>681</v>
      </c>
      <c r="AV946" s="48" t="s">
        <v>681</v>
      </c>
      <c r="AW946" s="48" t="s">
        <v>681</v>
      </c>
      <c r="AX946" s="48" t="s">
        <v>681</v>
      </c>
      <c r="AY946" s="48" t="s">
        <v>681</v>
      </c>
      <c r="AZ946" s="28" t="s">
        <v>681</v>
      </c>
    </row>
    <row r="947" ht="15.75" customHeight="1">
      <c r="A947" s="40">
        <v>2991.0</v>
      </c>
      <c r="B947" s="28" t="s">
        <v>3021</v>
      </c>
      <c r="C947" s="28" t="s">
        <v>1824</v>
      </c>
      <c r="D947" s="42">
        <f t="array" ref="D947">index(systems,match($A947,INDEX(systems,0,1),),3)</f>
        <v>-771.938</v>
      </c>
      <c r="E947" s="42">
        <f t="array" ref="E947">index(systems,match($A947,INDEX(systems,0,1),),4)</f>
        <v>844.05</v>
      </c>
      <c r="F947" s="43" t="str">
        <f>IFERROR(__xludf.DUMMYFUNCTION("let(row, match($B947&amp;if($C947&lt;&gt;"""","" [""&amp;$C947&amp;""]"",""""),index(nebulae,,2),0),join("","",iferror(round(index(nebulae,row,5)/2,3),1),iferror(round(index(nebulae,row,6)/2,3),1),0))"),"1,1,0")</f>
        <v>1,1,0</v>
      </c>
      <c r="G947" s="44" t="s">
        <v>3023</v>
      </c>
      <c r="H947" s="45">
        <f t="array" ref="H947">let(systemId,match(A947,index(systems,0,1),),refSystemId,match($H$1,index(systems,0,1),),x,index(systems,systemId,3),y,index(systems,systemId,4),refX,index(systems,refSystemId,3),refY,index(systems,refSystemId,4),round(sqrt((x-refX)^2+(y-refY)^2),3))</f>
        <v>1143.813</v>
      </c>
      <c r="I947" s="55"/>
      <c r="J947" s="55"/>
      <c r="K947" s="55"/>
      <c r="L947" s="55"/>
      <c r="M947" s="55"/>
      <c r="N947" s="55"/>
      <c r="O947" s="55"/>
      <c r="P947" s="56" t="s">
        <v>408</v>
      </c>
      <c r="Q947" s="56" t="s">
        <v>408</v>
      </c>
      <c r="R947" s="56" t="s">
        <v>408</v>
      </c>
      <c r="S947" s="56" t="s">
        <v>408</v>
      </c>
      <c r="T947" s="56" t="s">
        <v>408</v>
      </c>
      <c r="U947" s="56" t="s">
        <v>408</v>
      </c>
      <c r="V947" s="56" t="s">
        <v>408</v>
      </c>
      <c r="W947" s="56" t="s">
        <v>408</v>
      </c>
      <c r="X947" s="56" t="s">
        <v>408</v>
      </c>
      <c r="Y947" s="56" t="s">
        <v>2870</v>
      </c>
      <c r="Z947" s="56" t="s">
        <v>2870</v>
      </c>
      <c r="AA947" s="56" t="s">
        <v>2870</v>
      </c>
      <c r="AB947" s="56" t="s">
        <v>2870</v>
      </c>
      <c r="AC947" s="56" t="s">
        <v>2870</v>
      </c>
      <c r="AD947" s="56" t="s">
        <v>2870</v>
      </c>
      <c r="AE947" s="56" t="s">
        <v>2870</v>
      </c>
      <c r="AF947" s="56" t="s">
        <v>2870</v>
      </c>
      <c r="AG947" s="56" t="s">
        <v>2870</v>
      </c>
      <c r="AH947" s="56" t="s">
        <v>2870</v>
      </c>
      <c r="AI947" s="56" t="s">
        <v>2870</v>
      </c>
      <c r="AJ947" s="56" t="s">
        <v>2870</v>
      </c>
      <c r="AK947" s="56" t="s">
        <v>2870</v>
      </c>
      <c r="AL947" s="56" t="s">
        <v>2870</v>
      </c>
      <c r="AM947" s="56" t="s">
        <v>2870</v>
      </c>
      <c r="AN947" s="56" t="s">
        <v>2870</v>
      </c>
      <c r="AO947" s="56" t="s">
        <v>2870</v>
      </c>
      <c r="AP947" s="56" t="s">
        <v>2870</v>
      </c>
      <c r="AQ947" s="56" t="s">
        <v>2870</v>
      </c>
      <c r="AR947" s="56" t="s">
        <v>2870</v>
      </c>
      <c r="AS947" s="56" t="s">
        <v>2870</v>
      </c>
      <c r="AT947" s="56" t="s">
        <v>2870</v>
      </c>
      <c r="AU947" s="56" t="s">
        <v>2870</v>
      </c>
      <c r="AV947" s="56" t="s">
        <v>2870</v>
      </c>
      <c r="AW947" s="51" t="s">
        <v>2870</v>
      </c>
      <c r="AX947" s="56" t="s">
        <v>1083</v>
      </c>
      <c r="AY947" s="56" t="s">
        <v>1083</v>
      </c>
      <c r="AZ947" s="56" t="s">
        <v>1083</v>
      </c>
    </row>
    <row r="948" ht="15.75" customHeight="1">
      <c r="A948" s="40">
        <v>848.0</v>
      </c>
      <c r="B948" s="28" t="s">
        <v>3024</v>
      </c>
      <c r="C948" s="41"/>
      <c r="D948" s="42">
        <f t="array" ref="D948">index(systems,match($A948,INDEX(systems,0,1),),3)</f>
        <v>469.55</v>
      </c>
      <c r="E948" s="42">
        <f t="array" ref="E948">index(systems,match($A948,INDEX(systems,0,1),),4)</f>
        <v>-369.433</v>
      </c>
      <c r="F948" s="43" t="str">
        <f>IFERROR(__xludf.DUMMYFUNCTION("let(row, match($B948&amp;if($C948&lt;&gt;"""","" [""&amp;$C948&amp;""]"",""""),index(nebulae,,2),0),join("","",iferror(round(index(nebulae,row,5)/2,3),1),iferror(round(index(nebulae,row,6)/2,3),1),0))"),"1,1,0")</f>
        <v>1,1,0</v>
      </c>
      <c r="G948" s="44" t="s">
        <v>3025</v>
      </c>
      <c r="H948" s="45">
        <f t="array" ref="H948">let(systemId,match(A948,index(systems,0,1),),refSystemId,match($H$1,index(systems,0,1),),x,index(systems,systemId,3),y,index(systems,systemId,4),refX,index(systems,refSystemId,3),refY,index(systems,refSystemId,4),round(sqrt((x-refX)^2+(y-refY)^2),3))</f>
        <v>597.46</v>
      </c>
      <c r="I948" s="28" t="s">
        <v>408</v>
      </c>
      <c r="J948" s="28" t="s">
        <v>408</v>
      </c>
      <c r="K948" s="28" t="s">
        <v>408</v>
      </c>
      <c r="L948" s="28" t="s">
        <v>408</v>
      </c>
      <c r="M948" s="28" t="s">
        <v>408</v>
      </c>
      <c r="N948" s="51" t="s">
        <v>408</v>
      </c>
      <c r="O948" s="41"/>
      <c r="P948" s="48" t="s">
        <v>952</v>
      </c>
      <c r="Q948" s="48" t="s">
        <v>952</v>
      </c>
      <c r="R948" s="48" t="s">
        <v>952</v>
      </c>
      <c r="S948" s="48" t="s">
        <v>952</v>
      </c>
      <c r="T948" s="48" t="s">
        <v>952</v>
      </c>
      <c r="U948" s="48" t="s">
        <v>952</v>
      </c>
      <c r="V948" s="48" t="s">
        <v>952</v>
      </c>
      <c r="W948" s="48" t="s">
        <v>952</v>
      </c>
      <c r="X948" s="48" t="s">
        <v>952</v>
      </c>
      <c r="Y948" s="48" t="s">
        <v>422</v>
      </c>
      <c r="Z948" s="48" t="s">
        <v>422</v>
      </c>
      <c r="AA948" s="48" t="s">
        <v>422</v>
      </c>
      <c r="AB948" s="48" t="s">
        <v>422</v>
      </c>
      <c r="AC948" s="48" t="s">
        <v>422</v>
      </c>
      <c r="AD948" s="48" t="s">
        <v>422</v>
      </c>
      <c r="AE948" s="48" t="s">
        <v>422</v>
      </c>
      <c r="AF948" s="48" t="s">
        <v>422</v>
      </c>
      <c r="AG948" s="48" t="s">
        <v>422</v>
      </c>
      <c r="AH948" s="48" t="s">
        <v>422</v>
      </c>
      <c r="AI948" s="48" t="s">
        <v>422</v>
      </c>
      <c r="AJ948" s="48" t="s">
        <v>422</v>
      </c>
      <c r="AK948" s="48" t="s">
        <v>422</v>
      </c>
      <c r="AL948" s="48" t="s">
        <v>422</v>
      </c>
      <c r="AM948" s="48" t="s">
        <v>422</v>
      </c>
      <c r="AN948" s="48" t="s">
        <v>422</v>
      </c>
      <c r="AO948" s="48" t="s">
        <v>422</v>
      </c>
      <c r="AP948" s="48" t="s">
        <v>422</v>
      </c>
      <c r="AQ948" s="48" t="s">
        <v>422</v>
      </c>
      <c r="AR948" s="48" t="s">
        <v>422</v>
      </c>
      <c r="AS948" s="48" t="s">
        <v>422</v>
      </c>
      <c r="AT948" s="48" t="s">
        <v>422</v>
      </c>
      <c r="AU948" s="48" t="s">
        <v>422</v>
      </c>
      <c r="AV948" s="48" t="s">
        <v>422</v>
      </c>
      <c r="AW948" s="48" t="s">
        <v>422</v>
      </c>
      <c r="AX948" s="48" t="s">
        <v>422</v>
      </c>
      <c r="AY948" s="48" t="s">
        <v>422</v>
      </c>
      <c r="AZ948" s="28" t="s">
        <v>422</v>
      </c>
    </row>
    <row r="949" ht="15.75" customHeight="1">
      <c r="A949" s="40">
        <v>849.0</v>
      </c>
      <c r="B949" s="28" t="s">
        <v>3026</v>
      </c>
      <c r="C949" s="41"/>
      <c r="D949" s="42">
        <f t="array" ref="D949">index(systems,match($A949,INDEX(systems,0,1),),3)</f>
        <v>-118.034</v>
      </c>
      <c r="E949" s="42">
        <f t="array" ref="E949">index(systems,match($A949,INDEX(systems,0,1),),4)</f>
        <v>-398.676</v>
      </c>
      <c r="F949" s="43" t="str">
        <f>IFERROR(__xludf.DUMMYFUNCTION("let(row, match($B949&amp;if($C949&lt;&gt;"""","" [""&amp;$C949&amp;""]"",""""),index(nebulae,,2),0),join("","",iferror(round(index(nebulae,row,5)/2,3),1),iferror(round(index(nebulae,row,6)/2,3),1),0))"),"1,1,0")</f>
        <v>1,1,0</v>
      </c>
      <c r="G949" s="44" t="s">
        <v>3027</v>
      </c>
      <c r="H949" s="45">
        <f t="array" ref="H949">let(systemId,match(A949,index(systems,0,1),),refSystemId,match($H$1,index(systems,0,1),),x,index(systems,systemId,3),y,index(systems,systemId,4),refX,index(systems,refSystemId,3),refY,index(systems,refSystemId,4),round(sqrt((x-refX)^2+(y-refY)^2),3))</f>
        <v>415.782</v>
      </c>
      <c r="I949" s="46" t="s">
        <v>408</v>
      </c>
      <c r="J949" s="46" t="s">
        <v>408</v>
      </c>
      <c r="K949" s="46" t="s">
        <v>408</v>
      </c>
      <c r="L949" s="46" t="s">
        <v>408</v>
      </c>
      <c r="M949" s="46" t="s">
        <v>408</v>
      </c>
      <c r="N949" s="28" t="s">
        <v>576</v>
      </c>
      <c r="O949" s="48" t="s">
        <v>576</v>
      </c>
      <c r="P949" s="48" t="s">
        <v>609</v>
      </c>
      <c r="Q949" s="48" t="s">
        <v>609</v>
      </c>
      <c r="R949" s="48" t="s">
        <v>609</v>
      </c>
      <c r="S949" s="48" t="s">
        <v>609</v>
      </c>
      <c r="T949" s="48" t="s">
        <v>609</v>
      </c>
      <c r="U949" s="48" t="s">
        <v>609</v>
      </c>
      <c r="V949" s="48" t="s">
        <v>609</v>
      </c>
      <c r="W949" s="48" t="s">
        <v>609</v>
      </c>
      <c r="X949" s="48" t="s">
        <v>576</v>
      </c>
      <c r="Y949" s="48" t="s">
        <v>576</v>
      </c>
      <c r="Z949" s="48" t="s">
        <v>576</v>
      </c>
      <c r="AA949" s="48" t="s">
        <v>576</v>
      </c>
      <c r="AB949" s="48" t="s">
        <v>576</v>
      </c>
      <c r="AC949" s="48" t="s">
        <v>576</v>
      </c>
      <c r="AD949" s="48" t="s">
        <v>576</v>
      </c>
      <c r="AE949" s="48" t="s">
        <v>576</v>
      </c>
      <c r="AF949" s="48" t="s">
        <v>576</v>
      </c>
      <c r="AG949" s="48" t="s">
        <v>576</v>
      </c>
      <c r="AH949" s="48" t="s">
        <v>576</v>
      </c>
      <c r="AI949" s="48" t="s">
        <v>576</v>
      </c>
      <c r="AJ949" s="48" t="s">
        <v>576</v>
      </c>
      <c r="AK949" s="48" t="s">
        <v>576</v>
      </c>
      <c r="AL949" s="48" t="s">
        <v>576</v>
      </c>
      <c r="AM949" s="48" t="s">
        <v>576</v>
      </c>
      <c r="AN949" s="48" t="s">
        <v>576</v>
      </c>
      <c r="AO949" s="48" t="s">
        <v>576</v>
      </c>
      <c r="AP949" s="48" t="s">
        <v>576</v>
      </c>
      <c r="AQ949" s="48" t="s">
        <v>576</v>
      </c>
      <c r="AR949" s="48" t="s">
        <v>576</v>
      </c>
      <c r="AS949" s="48" t="s">
        <v>576</v>
      </c>
      <c r="AT949" s="48" t="s">
        <v>576</v>
      </c>
      <c r="AU949" s="48" t="s">
        <v>576</v>
      </c>
      <c r="AV949" s="48" t="s">
        <v>576</v>
      </c>
      <c r="AW949" s="48" t="s">
        <v>576</v>
      </c>
      <c r="AX949" s="48" t="s">
        <v>576</v>
      </c>
      <c r="AY949" s="48" t="s">
        <v>576</v>
      </c>
      <c r="AZ949" s="28" t="s">
        <v>576</v>
      </c>
    </row>
    <row r="950" ht="15.75" customHeight="1">
      <c r="A950" s="40">
        <v>850.0</v>
      </c>
      <c r="B950" s="28" t="s">
        <v>3028</v>
      </c>
      <c r="C950" s="41"/>
      <c r="D950" s="42">
        <f t="array" ref="D950">index(systems,match($A950,INDEX(systems,0,1),),3)</f>
        <v>-216.873</v>
      </c>
      <c r="E950" s="42">
        <f t="array" ref="E950">index(systems,match($A950,INDEX(systems,0,1),),4)</f>
        <v>567.699</v>
      </c>
      <c r="F950" s="43" t="str">
        <f>IFERROR(__xludf.DUMMYFUNCTION("let(row, match($B950&amp;if($C950&lt;&gt;"""","" [""&amp;$C950&amp;""]"",""""),index(nebulae,,2),0),join("","",iferror(round(index(nebulae,row,5)/2,3),1),iferror(round(index(nebulae,row,6)/2,3),1),0))"),"1,1,0")</f>
        <v>1,1,0</v>
      </c>
      <c r="G950" s="44" t="s">
        <v>3029</v>
      </c>
      <c r="H950" s="45">
        <f t="array" ref="H950">let(systemId,match(A950,index(systems,0,1),),refSystemId,match($H$1,index(systems,0,1),),x,index(systems,systemId,3),y,index(systems,systemId,4),refX,index(systems,refSystemId,3),refY,index(systems,refSystemId,4),round(sqrt((x-refX)^2+(y-refY)^2),3))</f>
        <v>607.714</v>
      </c>
      <c r="I950" s="53"/>
      <c r="J950" s="53"/>
      <c r="K950" s="53"/>
      <c r="L950" s="53"/>
      <c r="M950" s="53"/>
      <c r="N950" s="41"/>
      <c r="O950" s="41"/>
      <c r="P950" s="48" t="s">
        <v>497</v>
      </c>
      <c r="Q950" s="48" t="s">
        <v>497</v>
      </c>
      <c r="R950" s="48" t="s">
        <v>497</v>
      </c>
      <c r="S950" s="48" t="s">
        <v>418</v>
      </c>
      <c r="T950" s="48" t="s">
        <v>418</v>
      </c>
      <c r="U950" s="48" t="s">
        <v>418</v>
      </c>
      <c r="V950" s="48" t="s">
        <v>418</v>
      </c>
      <c r="W950" s="48" t="s">
        <v>418</v>
      </c>
      <c r="X950" s="48" t="s">
        <v>418</v>
      </c>
      <c r="Y950" s="48" t="s">
        <v>2173</v>
      </c>
      <c r="Z950" s="48" t="s">
        <v>2173</v>
      </c>
      <c r="AA950" s="48" t="s">
        <v>2173</v>
      </c>
      <c r="AB950" s="48" t="s">
        <v>2173</v>
      </c>
      <c r="AC950" s="48" t="s">
        <v>2173</v>
      </c>
      <c r="AD950" s="48" t="s">
        <v>2173</v>
      </c>
      <c r="AE950" s="48" t="s">
        <v>2173</v>
      </c>
      <c r="AF950" s="48" t="s">
        <v>2173</v>
      </c>
      <c r="AG950" s="48" t="s">
        <v>2173</v>
      </c>
      <c r="AH950" s="48" t="s">
        <v>2173</v>
      </c>
      <c r="AI950" s="48" t="s">
        <v>2173</v>
      </c>
      <c r="AJ950" s="48" t="s">
        <v>2173</v>
      </c>
      <c r="AK950" s="48" t="s">
        <v>2173</v>
      </c>
      <c r="AL950" s="48" t="s">
        <v>2173</v>
      </c>
      <c r="AM950" s="48" t="s">
        <v>2173</v>
      </c>
      <c r="AN950" s="48" t="s">
        <v>2173</v>
      </c>
      <c r="AO950" s="48" t="s">
        <v>2173</v>
      </c>
      <c r="AP950" s="48" t="s">
        <v>2173</v>
      </c>
      <c r="AQ950" s="48" t="s">
        <v>2173</v>
      </c>
      <c r="AR950" s="48" t="s">
        <v>2173</v>
      </c>
      <c r="AS950" s="48" t="s">
        <v>2173</v>
      </c>
      <c r="AT950" s="48" t="s">
        <v>2173</v>
      </c>
      <c r="AU950" s="48" t="s">
        <v>2173</v>
      </c>
      <c r="AV950" s="48" t="s">
        <v>2173</v>
      </c>
      <c r="AW950" s="48" t="s">
        <v>2173</v>
      </c>
      <c r="AX950" s="48" t="s">
        <v>2173</v>
      </c>
      <c r="AY950" s="48" t="s">
        <v>2173</v>
      </c>
      <c r="AZ950" s="48" t="s">
        <v>2173</v>
      </c>
    </row>
    <row r="951" ht="15.75" customHeight="1">
      <c r="A951" s="40">
        <v>851.0</v>
      </c>
      <c r="B951" s="28" t="s">
        <v>3030</v>
      </c>
      <c r="C951" s="41"/>
      <c r="D951" s="42">
        <f t="array" ref="D951">index(systems,match($A951,INDEX(systems,0,1),),3)</f>
        <v>-485.097</v>
      </c>
      <c r="E951" s="42">
        <f t="array" ref="E951">index(systems,match($A951,INDEX(systems,0,1),),4)</f>
        <v>248.963</v>
      </c>
      <c r="F951" s="43" t="str">
        <f>IFERROR(__xludf.DUMMYFUNCTION("let(row, match($B951&amp;if($C951&lt;&gt;"""","" [""&amp;$C951&amp;""]"",""""),index(nebulae,,2),0),join("","",iferror(round(index(nebulae,row,5)/2,3),1),iferror(round(index(nebulae,row,6)/2,3),1),0))"),"1,1,0")</f>
        <v>1,1,0</v>
      </c>
      <c r="G951" s="44" t="s">
        <v>3031</v>
      </c>
      <c r="H951" s="45">
        <f t="array" ref="H951">let(systemId,match(A951,index(systems,0,1),),refSystemId,match($H$1,index(systems,0,1),),x,index(systems,systemId,3),y,index(systems,systemId,4),refX,index(systems,refSystemId,3),refY,index(systems,refSystemId,4),round(sqrt((x-refX)^2+(y-refY)^2),3))</f>
        <v>545.254</v>
      </c>
      <c r="I951" s="28" t="s">
        <v>408</v>
      </c>
      <c r="J951" s="28" t="s">
        <v>408</v>
      </c>
      <c r="K951" s="28" t="s">
        <v>408</v>
      </c>
      <c r="L951" s="28" t="s">
        <v>408</v>
      </c>
      <c r="M951" s="28" t="s">
        <v>408</v>
      </c>
      <c r="N951" s="28" t="s">
        <v>408</v>
      </c>
      <c r="O951" s="41"/>
      <c r="P951" s="48" t="s">
        <v>461</v>
      </c>
      <c r="Q951" s="48" t="s">
        <v>461</v>
      </c>
      <c r="R951" s="48" t="s">
        <v>461</v>
      </c>
      <c r="S951" s="48" t="s">
        <v>418</v>
      </c>
      <c r="T951" s="48" t="s">
        <v>418</v>
      </c>
      <c r="U951" s="48" t="s">
        <v>418</v>
      </c>
      <c r="V951" s="48" t="s">
        <v>418</v>
      </c>
      <c r="W951" s="48" t="s">
        <v>418</v>
      </c>
      <c r="X951" s="48" t="s">
        <v>422</v>
      </c>
      <c r="Y951" s="48" t="s">
        <v>422</v>
      </c>
      <c r="Z951" s="48" t="s">
        <v>422</v>
      </c>
      <c r="AA951" s="48" t="s">
        <v>422</v>
      </c>
      <c r="AB951" s="48" t="s">
        <v>422</v>
      </c>
      <c r="AC951" s="48" t="s">
        <v>422</v>
      </c>
      <c r="AD951" s="48" t="s">
        <v>422</v>
      </c>
      <c r="AE951" s="48" t="s">
        <v>422</v>
      </c>
      <c r="AF951" s="48" t="s">
        <v>422</v>
      </c>
      <c r="AG951" s="48" t="s">
        <v>422</v>
      </c>
      <c r="AH951" s="48" t="s">
        <v>422</v>
      </c>
      <c r="AI951" s="48" t="s">
        <v>422</v>
      </c>
      <c r="AJ951" s="48" t="s">
        <v>422</v>
      </c>
      <c r="AK951" s="48" t="s">
        <v>422</v>
      </c>
      <c r="AL951" s="48" t="s">
        <v>422</v>
      </c>
      <c r="AM951" s="48" t="s">
        <v>422</v>
      </c>
      <c r="AN951" s="48" t="s">
        <v>422</v>
      </c>
      <c r="AO951" s="48" t="s">
        <v>422</v>
      </c>
      <c r="AP951" s="48" t="s">
        <v>422</v>
      </c>
      <c r="AQ951" s="48" t="s">
        <v>422</v>
      </c>
      <c r="AR951" s="48" t="s">
        <v>422</v>
      </c>
      <c r="AS951" s="48" t="s">
        <v>422</v>
      </c>
      <c r="AT951" s="48" t="s">
        <v>422</v>
      </c>
      <c r="AU951" s="48" t="s">
        <v>422</v>
      </c>
      <c r="AV951" s="48" t="s">
        <v>422</v>
      </c>
      <c r="AW951" s="48" t="s">
        <v>422</v>
      </c>
      <c r="AX951" s="48" t="s">
        <v>422</v>
      </c>
      <c r="AY951" s="48" t="s">
        <v>422</v>
      </c>
      <c r="AZ951" s="28" t="s">
        <v>422</v>
      </c>
    </row>
    <row r="952" ht="15.75" customHeight="1">
      <c r="A952" s="40">
        <v>3110.0</v>
      </c>
      <c r="B952" s="28" t="s">
        <v>3032</v>
      </c>
      <c r="C952" s="41"/>
      <c r="D952" s="42">
        <f t="array" ref="D952">index(systems,match($A952,INDEX(systems,0,1),),3)</f>
        <v>516.91</v>
      </c>
      <c r="E952" s="42">
        <f t="array" ref="E952">index(systems,match($A952,INDEX(systems,0,1),),4)</f>
        <v>-613.715</v>
      </c>
      <c r="F952" s="43" t="str">
        <f>IFERROR(__xludf.DUMMYFUNCTION("let(row, match($B952&amp;if($C952&lt;&gt;"""","" [""&amp;$C952&amp;""]"",""""),index(nebulae,,2),0),join("","",iferror(round(index(nebulae,row,5)/2,3),1),iferror(round(index(nebulae,row,6)/2,3),1),0))"),"1,1,0")</f>
        <v>1,1,0</v>
      </c>
      <c r="G952" s="44" t="s">
        <v>3033</v>
      </c>
      <c r="H952" s="45">
        <f t="array" ref="H952">let(systemId,match(A952,index(systems,0,1),),refSystemId,match($H$1,index(systems,0,1),),x,index(systems,systemId,3),y,index(systems,systemId,4),refX,index(systems,refSystemId,3),refY,index(systems,refSystemId,4),round(sqrt((x-refX)^2+(y-refY)^2),3))</f>
        <v>802.398</v>
      </c>
      <c r="I952" s="55"/>
      <c r="J952" s="55"/>
      <c r="K952" s="55"/>
      <c r="L952" s="55"/>
      <c r="M952" s="55"/>
      <c r="N952" s="55"/>
      <c r="O952" s="56" t="s">
        <v>792</v>
      </c>
      <c r="P952" s="56" t="s">
        <v>792</v>
      </c>
      <c r="Q952" s="56" t="s">
        <v>792</v>
      </c>
      <c r="R952" s="56" t="s">
        <v>792</v>
      </c>
      <c r="S952" s="56" t="s">
        <v>792</v>
      </c>
      <c r="T952" s="56" t="s">
        <v>792</v>
      </c>
      <c r="U952" s="56" t="s">
        <v>792</v>
      </c>
      <c r="V952" s="56" t="s">
        <v>792</v>
      </c>
      <c r="W952" s="56" t="s">
        <v>792</v>
      </c>
      <c r="X952" s="56" t="s">
        <v>792</v>
      </c>
      <c r="Y952" s="56" t="s">
        <v>418</v>
      </c>
      <c r="Z952" s="56" t="s">
        <v>792</v>
      </c>
      <c r="AA952" s="56" t="s">
        <v>418</v>
      </c>
      <c r="AB952" s="56" t="s">
        <v>418</v>
      </c>
      <c r="AC952" s="56" t="s">
        <v>418</v>
      </c>
      <c r="AD952" s="56" t="s">
        <v>418</v>
      </c>
      <c r="AE952" s="56" t="s">
        <v>418</v>
      </c>
      <c r="AF952" s="56" t="s">
        <v>418</v>
      </c>
      <c r="AG952" s="56" t="s">
        <v>418</v>
      </c>
      <c r="AH952" s="56" t="s">
        <v>418</v>
      </c>
      <c r="AI952" s="56" t="s">
        <v>418</v>
      </c>
      <c r="AJ952" s="56" t="s">
        <v>418</v>
      </c>
      <c r="AK952" s="56" t="s">
        <v>418</v>
      </c>
      <c r="AL952" s="56" t="s">
        <v>418</v>
      </c>
      <c r="AM952" s="56" t="s">
        <v>418</v>
      </c>
      <c r="AN952" s="56" t="s">
        <v>418</v>
      </c>
      <c r="AO952" s="56" t="s">
        <v>418</v>
      </c>
      <c r="AP952" s="56" t="s">
        <v>418</v>
      </c>
      <c r="AQ952" s="56" t="s">
        <v>418</v>
      </c>
      <c r="AR952" s="56" t="s">
        <v>418</v>
      </c>
      <c r="AS952" s="56" t="s">
        <v>418</v>
      </c>
      <c r="AT952" s="56" t="s">
        <v>418</v>
      </c>
      <c r="AU952" s="51" t="s">
        <v>418</v>
      </c>
      <c r="AV952" s="55"/>
      <c r="AW952" s="55"/>
      <c r="AX952" s="55"/>
      <c r="AY952" s="55"/>
      <c r="AZ952" s="55"/>
    </row>
    <row r="953" ht="15.75" customHeight="1">
      <c r="A953" s="40">
        <v>852.0</v>
      </c>
      <c r="B953" s="28" t="s">
        <v>3034</v>
      </c>
      <c r="C953" s="41"/>
      <c r="D953" s="42">
        <f t="array" ref="D953">index(systems,match($A953,INDEX(systems,0,1),),3)</f>
        <v>561.438</v>
      </c>
      <c r="E953" s="42">
        <f t="array" ref="E953">index(systems,match($A953,INDEX(systems,0,1),),4)</f>
        <v>31.491</v>
      </c>
      <c r="F953" s="43" t="str">
        <f>IFERROR(__xludf.DUMMYFUNCTION("let(row, match($B953&amp;if($C953&lt;&gt;"""","" [""&amp;$C953&amp;""]"",""""),index(nebulae,,2),0),join("","",iferror(round(index(nebulae,row,5)/2,3),1),iferror(round(index(nebulae,row,6)/2,3),1),0))"),"1,1,0")</f>
        <v>1,1,0</v>
      </c>
      <c r="G953" s="44" t="s">
        <v>3035</v>
      </c>
      <c r="H953" s="45">
        <f t="array" ref="H953">let(systemId,match(A953,index(systems,0,1),),refSystemId,match($H$1,index(systems,0,1),),x,index(systems,systemId,3),y,index(systems,systemId,4),refX,index(systems,refSystemId,3),refY,index(systems,refSystemId,4),round(sqrt((x-refX)^2+(y-refY)^2),3))</f>
        <v>562.32</v>
      </c>
      <c r="I953" s="54"/>
      <c r="J953" s="54"/>
      <c r="K953" s="54"/>
      <c r="L953" s="54"/>
      <c r="M953" s="54"/>
      <c r="N953" s="49" t="s">
        <v>442</v>
      </c>
      <c r="O953" s="52" t="s">
        <v>442</v>
      </c>
      <c r="P953" s="52" t="s">
        <v>442</v>
      </c>
      <c r="Q953" s="52" t="s">
        <v>442</v>
      </c>
      <c r="R953" s="52" t="s">
        <v>442</v>
      </c>
      <c r="S953" s="48" t="s">
        <v>442</v>
      </c>
      <c r="T953" s="52" t="s">
        <v>442</v>
      </c>
      <c r="U953" s="52" t="s">
        <v>443</v>
      </c>
      <c r="V953" s="52" t="s">
        <v>443</v>
      </c>
      <c r="W953" s="52" t="s">
        <v>443</v>
      </c>
      <c r="X953" s="52" t="s">
        <v>443</v>
      </c>
      <c r="Y953" s="52" t="s">
        <v>444</v>
      </c>
      <c r="Z953" s="52" t="s">
        <v>444</v>
      </c>
      <c r="AA953" s="52" t="s">
        <v>445</v>
      </c>
      <c r="AB953" s="52" t="s">
        <v>445</v>
      </c>
      <c r="AC953" s="52" t="s">
        <v>445</v>
      </c>
      <c r="AD953" s="52" t="s">
        <v>445</v>
      </c>
      <c r="AE953" s="52" t="s">
        <v>445</v>
      </c>
      <c r="AF953" s="52" t="s">
        <v>445</v>
      </c>
      <c r="AG953" s="52" t="s">
        <v>445</v>
      </c>
      <c r="AH953" s="52" t="s">
        <v>445</v>
      </c>
      <c r="AI953" s="52" t="s">
        <v>445</v>
      </c>
      <c r="AJ953" s="52" t="s">
        <v>445</v>
      </c>
      <c r="AK953" s="52" t="s">
        <v>445</v>
      </c>
      <c r="AL953" s="52" t="s">
        <v>445</v>
      </c>
      <c r="AM953" s="52" t="s">
        <v>445</v>
      </c>
      <c r="AN953" s="52" t="s">
        <v>445</v>
      </c>
      <c r="AO953" s="52" t="s">
        <v>444</v>
      </c>
      <c r="AP953" s="52" t="s">
        <v>444</v>
      </c>
      <c r="AQ953" s="52" t="s">
        <v>444</v>
      </c>
      <c r="AR953" s="52" t="s">
        <v>446</v>
      </c>
      <c r="AS953" s="52" t="s">
        <v>446</v>
      </c>
      <c r="AT953" s="52" t="s">
        <v>446</v>
      </c>
      <c r="AU953" s="52" t="s">
        <v>446</v>
      </c>
      <c r="AV953" s="52" t="s">
        <v>446</v>
      </c>
      <c r="AW953" s="52" t="s">
        <v>446</v>
      </c>
      <c r="AX953" s="52" t="s">
        <v>446</v>
      </c>
      <c r="AY953" s="52" t="s">
        <v>446</v>
      </c>
      <c r="AZ953" s="49" t="s">
        <v>446</v>
      </c>
    </row>
    <row r="954" ht="15.75" customHeight="1">
      <c r="A954" s="40">
        <v>2900.0</v>
      </c>
      <c r="B954" s="28" t="s">
        <v>3036</v>
      </c>
      <c r="C954" s="41"/>
      <c r="D954" s="42">
        <f t="array" ref="D954">index(systems,match($A954,INDEX(systems,0,1),),3)</f>
        <v>412.973</v>
      </c>
      <c r="E954" s="42">
        <f t="array" ref="E954">index(systems,match($A954,INDEX(systems,0,1),),4)</f>
        <v>443.452</v>
      </c>
      <c r="F954" s="43" t="str">
        <f>IFERROR(__xludf.DUMMYFUNCTION("let(row, match($B954&amp;if($C954&lt;&gt;"""","" [""&amp;$C954&amp;""]"",""""),index(nebulae,,2),0),join("","",iferror(round(index(nebulae,row,5)/2,3),1),iferror(round(index(nebulae,row,6)/2,3),1),0))"),"1,1,0")</f>
        <v>1,1,0</v>
      </c>
      <c r="G954" s="44" t="s">
        <v>3037</v>
      </c>
      <c r="H954" s="45">
        <f t="array" ref="H954">let(systemId,match(A954,index(systems,0,1),),refSystemId,match($H$1,index(systems,0,1),),x,index(systems,systemId,3),y,index(systems,systemId,4),refX,index(systems,refSystemId,3),refY,index(systems,refSystemId,4),round(sqrt((x-refX)^2+(y-refY)^2),3))</f>
        <v>605.967</v>
      </c>
      <c r="I954" s="53"/>
      <c r="J954" s="53"/>
      <c r="K954" s="53"/>
      <c r="L954" s="53"/>
      <c r="M954" s="41"/>
      <c r="N954" s="41"/>
      <c r="O954" s="41"/>
      <c r="P954" s="48" t="s">
        <v>408</v>
      </c>
      <c r="Q954" s="48" t="s">
        <v>408</v>
      </c>
      <c r="R954" s="48" t="s">
        <v>408</v>
      </c>
      <c r="S954" s="48" t="s">
        <v>408</v>
      </c>
      <c r="T954" s="48" t="s">
        <v>408</v>
      </c>
      <c r="U954" s="48" t="s">
        <v>408</v>
      </c>
      <c r="V954" s="48" t="s">
        <v>408</v>
      </c>
      <c r="W954" s="48" t="s">
        <v>408</v>
      </c>
      <c r="X954" s="48" t="s">
        <v>408</v>
      </c>
      <c r="Y954" s="56" t="s">
        <v>418</v>
      </c>
      <c r="Z954" s="56" t="s">
        <v>418</v>
      </c>
      <c r="AA954" s="56" t="s">
        <v>3038</v>
      </c>
      <c r="AB954" s="56" t="s">
        <v>3038</v>
      </c>
      <c r="AC954" s="56" t="s">
        <v>3038</v>
      </c>
      <c r="AD954" s="56" t="s">
        <v>3038</v>
      </c>
      <c r="AE954" s="56" t="s">
        <v>3038</v>
      </c>
      <c r="AF954" s="56" t="s">
        <v>3038</v>
      </c>
      <c r="AG954" s="56" t="s">
        <v>3038</v>
      </c>
      <c r="AH954" s="56" t="s">
        <v>3038</v>
      </c>
      <c r="AI954" s="56" t="s">
        <v>3038</v>
      </c>
      <c r="AJ954" s="56" t="s">
        <v>3038</v>
      </c>
      <c r="AK954" s="56" t="s">
        <v>3038</v>
      </c>
      <c r="AL954" s="56" t="s">
        <v>3038</v>
      </c>
      <c r="AM954" s="56" t="s">
        <v>3038</v>
      </c>
      <c r="AN954" s="56" t="s">
        <v>1099</v>
      </c>
      <c r="AO954" s="56" t="s">
        <v>1099</v>
      </c>
      <c r="AP954" s="56" t="s">
        <v>1099</v>
      </c>
      <c r="AQ954" s="56" t="s">
        <v>1099</v>
      </c>
      <c r="AR954" s="56" t="s">
        <v>418</v>
      </c>
      <c r="AS954" s="56" t="s">
        <v>418</v>
      </c>
      <c r="AT954" s="56" t="s">
        <v>418</v>
      </c>
      <c r="AU954" s="48" t="s">
        <v>418</v>
      </c>
      <c r="AV954" s="56" t="s">
        <v>418</v>
      </c>
      <c r="AW954" s="56" t="s">
        <v>418</v>
      </c>
      <c r="AX954" s="56" t="s">
        <v>418</v>
      </c>
      <c r="AY954" s="56" t="s">
        <v>418</v>
      </c>
      <c r="AZ954" s="51" t="s">
        <v>418</v>
      </c>
    </row>
    <row r="955" ht="15.75" customHeight="1">
      <c r="A955" s="40">
        <v>853.0</v>
      </c>
      <c r="B955" s="28" t="s">
        <v>3039</v>
      </c>
      <c r="C955" s="41"/>
      <c r="D955" s="42">
        <f t="array" ref="D955">index(systems,match($A955,INDEX(systems,0,1),),3)</f>
        <v>140.619</v>
      </c>
      <c r="E955" s="42">
        <f t="array" ref="E955">index(systems,match($A955,INDEX(systems,0,1),),4)</f>
        <v>-79.668</v>
      </c>
      <c r="F955" s="43" t="str">
        <f>IFERROR(__xludf.DUMMYFUNCTION("let(row, match($B955&amp;if($C955&lt;&gt;"""","" [""&amp;$C955&amp;""]"",""""),index(nebulae,,2),0),join("","",iferror(round(index(nebulae,row,5)/2,3),1),iferror(round(index(nebulae,row,6)/2,3),1),0))"),"1,1,0")</f>
        <v>1,1,0</v>
      </c>
      <c r="G955" s="44" t="s">
        <v>3040</v>
      </c>
      <c r="H955" s="45">
        <f t="array" ref="H955">let(systemId,match(A955,index(systems,0,1),),refSystemId,match($H$1,index(systems,0,1),),x,index(systems,systemId,3),y,index(systems,systemId,4),refX,index(systems,refSystemId,3),refY,index(systems,refSystemId,4),round(sqrt((x-refX)^2+(y-refY)^2),3))</f>
        <v>161.619</v>
      </c>
      <c r="I955" s="41"/>
      <c r="J955" s="28" t="s">
        <v>418</v>
      </c>
      <c r="K955" s="41"/>
      <c r="L955" s="41"/>
      <c r="M955" s="28" t="s">
        <v>500</v>
      </c>
      <c r="N955" s="28" t="s">
        <v>555</v>
      </c>
      <c r="O955" s="48" t="s">
        <v>555</v>
      </c>
      <c r="P955" s="48" t="s">
        <v>555</v>
      </c>
      <c r="Q955" s="48" t="s">
        <v>555</v>
      </c>
      <c r="R955" s="48" t="s">
        <v>555</v>
      </c>
      <c r="S955" s="48" t="s">
        <v>555</v>
      </c>
      <c r="T955" s="48" t="s">
        <v>555</v>
      </c>
      <c r="U955" s="48" t="s">
        <v>555</v>
      </c>
      <c r="V955" s="48" t="s">
        <v>1058</v>
      </c>
      <c r="W955" s="48" t="s">
        <v>555</v>
      </c>
      <c r="X955" s="48" t="s">
        <v>555</v>
      </c>
      <c r="Y955" s="48" t="s">
        <v>992</v>
      </c>
      <c r="Z955" s="48" t="s">
        <v>992</v>
      </c>
      <c r="AA955" s="48" t="s">
        <v>993</v>
      </c>
      <c r="AB955" s="48" t="s">
        <v>993</v>
      </c>
      <c r="AC955" s="48" t="s">
        <v>993</v>
      </c>
      <c r="AD955" s="48" t="s">
        <v>993</v>
      </c>
      <c r="AE955" s="48" t="s">
        <v>993</v>
      </c>
      <c r="AF955" s="48" t="s">
        <v>993</v>
      </c>
      <c r="AG955" s="48" t="s">
        <v>993</v>
      </c>
      <c r="AH955" s="48" t="s">
        <v>993</v>
      </c>
      <c r="AI955" s="48" t="s">
        <v>993</v>
      </c>
      <c r="AJ955" s="48" t="s">
        <v>993</v>
      </c>
      <c r="AK955" s="48" t="s">
        <v>993</v>
      </c>
      <c r="AL955" s="48" t="s">
        <v>993</v>
      </c>
      <c r="AM955" s="48" t="s">
        <v>993</v>
      </c>
      <c r="AN955" s="48" t="s">
        <v>993</v>
      </c>
      <c r="AO955" s="48" t="s">
        <v>992</v>
      </c>
      <c r="AP955" s="48" t="s">
        <v>992</v>
      </c>
      <c r="AQ955" s="48" t="s">
        <v>992</v>
      </c>
      <c r="AR955" s="48" t="s">
        <v>992</v>
      </c>
      <c r="AS955" s="48" t="s">
        <v>992</v>
      </c>
      <c r="AT955" s="48" t="s">
        <v>992</v>
      </c>
      <c r="AU955" s="48" t="s">
        <v>992</v>
      </c>
      <c r="AV955" s="48" t="s">
        <v>1352</v>
      </c>
      <c r="AW955" s="48" t="s">
        <v>1352</v>
      </c>
      <c r="AX955" s="48" t="s">
        <v>1352</v>
      </c>
      <c r="AY955" s="48" t="s">
        <v>1352</v>
      </c>
      <c r="AZ955" s="28" t="s">
        <v>1352</v>
      </c>
    </row>
    <row r="956" ht="15.75" customHeight="1">
      <c r="A956" s="40">
        <v>2855.0</v>
      </c>
      <c r="B956" s="28" t="s">
        <v>3041</v>
      </c>
      <c r="C956" s="41"/>
      <c r="D956" s="42">
        <f t="array" ref="D956">index(systems,match($A956,INDEX(systems,0,1),),3)</f>
        <v>-144.007</v>
      </c>
      <c r="E956" s="42">
        <f t="array" ref="E956">index(systems,match($A956,INDEX(systems,0,1),),4)</f>
        <v>1625.669</v>
      </c>
      <c r="F956" s="43" t="str">
        <f>IFERROR(__xludf.DUMMYFUNCTION("let(row, match($B956&amp;if($C956&lt;&gt;"""","" [""&amp;$C956&amp;""]"",""""),index(nebulae,,2),0),join("","",iferror(round(index(nebulae,row,5)/2,3),1),iferror(round(index(nebulae,row,6)/2,3),1),0))"),"1,1,0")</f>
        <v>1,1,0</v>
      </c>
      <c r="G956" s="44" t="s">
        <v>3042</v>
      </c>
      <c r="H956" s="45">
        <f t="array" ref="H956">let(systemId,match(A956,index(systems,0,1),),refSystemId,match($H$1,index(systems,0,1),),x,index(systems,systemId,3),y,index(systems,systemId,4),refX,index(systems,refSystemId,3),refY,index(systems,refSystemId,4),round(sqrt((x-refX)^2+(y-refY)^2),3))</f>
        <v>1632.035</v>
      </c>
      <c r="I956" s="53"/>
      <c r="J956" s="53"/>
      <c r="K956" s="53"/>
      <c r="L956" s="53"/>
      <c r="M956" s="53"/>
      <c r="N956" s="41"/>
      <c r="O956" s="41"/>
      <c r="P956" s="48" t="s">
        <v>408</v>
      </c>
      <c r="Q956" s="48" t="s">
        <v>408</v>
      </c>
      <c r="R956" s="48" t="s">
        <v>408</v>
      </c>
      <c r="S956" s="48" t="s">
        <v>408</v>
      </c>
      <c r="T956" s="48" t="s">
        <v>408</v>
      </c>
      <c r="U956" s="48" t="s">
        <v>792</v>
      </c>
      <c r="V956" s="48" t="s">
        <v>422</v>
      </c>
      <c r="W956" s="48" t="s">
        <v>422</v>
      </c>
      <c r="X956" s="48" t="s">
        <v>422</v>
      </c>
      <c r="Y956" s="56" t="s">
        <v>422</v>
      </c>
      <c r="Z956" s="48" t="s">
        <v>422</v>
      </c>
      <c r="AA956" s="56" t="s">
        <v>422</v>
      </c>
      <c r="AB956" s="56" t="s">
        <v>422</v>
      </c>
      <c r="AC956" s="56" t="s">
        <v>422</v>
      </c>
      <c r="AD956" s="56" t="s">
        <v>422</v>
      </c>
      <c r="AE956" s="56" t="s">
        <v>422</v>
      </c>
      <c r="AF956" s="56" t="s">
        <v>422</v>
      </c>
      <c r="AG956" s="56" t="s">
        <v>422</v>
      </c>
      <c r="AH956" s="56" t="s">
        <v>422</v>
      </c>
      <c r="AI956" s="56" t="s">
        <v>422</v>
      </c>
      <c r="AJ956" s="56" t="s">
        <v>422</v>
      </c>
      <c r="AK956" s="56" t="s">
        <v>422</v>
      </c>
      <c r="AL956" s="56" t="s">
        <v>422</v>
      </c>
      <c r="AM956" s="56" t="s">
        <v>422</v>
      </c>
      <c r="AN956" s="56" t="s">
        <v>422</v>
      </c>
      <c r="AO956" s="56" t="s">
        <v>422</v>
      </c>
      <c r="AP956" s="56" t="s">
        <v>422</v>
      </c>
      <c r="AQ956" s="56" t="s">
        <v>422</v>
      </c>
      <c r="AR956" s="56" t="s">
        <v>422</v>
      </c>
      <c r="AS956" s="56" t="s">
        <v>422</v>
      </c>
      <c r="AT956" s="56" t="s">
        <v>422</v>
      </c>
      <c r="AU956" s="48" t="s">
        <v>422</v>
      </c>
      <c r="AV956" s="56" t="s">
        <v>422</v>
      </c>
      <c r="AW956" s="56" t="s">
        <v>422</v>
      </c>
      <c r="AX956" s="56" t="s">
        <v>422</v>
      </c>
      <c r="AY956" s="56" t="s">
        <v>422</v>
      </c>
      <c r="AZ956" s="28" t="s">
        <v>422</v>
      </c>
    </row>
    <row r="957" ht="15.75" customHeight="1">
      <c r="A957" s="40">
        <v>854.0</v>
      </c>
      <c r="B957" s="28" t="s">
        <v>3043</v>
      </c>
      <c r="C957" s="41"/>
      <c r="D957" s="42">
        <f t="array" ref="D957">index(systems,match($A957,INDEX(systems,0,1),),3)</f>
        <v>246.783</v>
      </c>
      <c r="E957" s="42">
        <f t="array" ref="E957">index(systems,match($A957,INDEX(systems,0,1),),4)</f>
        <v>-259.757</v>
      </c>
      <c r="F957" s="43" t="str">
        <f>IFERROR(__xludf.DUMMYFUNCTION("let(row, match($B957&amp;if($C957&lt;&gt;"""","" [""&amp;$C957&amp;""]"",""""),index(nebulae,,2),0),join("","",iferror(round(index(nebulae,row,5)/2,3),1),iferror(round(index(nebulae,row,6)/2,3),1),0))"),"1,1,0")</f>
        <v>1,1,0</v>
      </c>
      <c r="G957" s="44" t="s">
        <v>3044</v>
      </c>
      <c r="H957" s="45">
        <f t="array" ref="H957">let(systemId,match(A957,index(systems,0,1),),refSystemId,match($H$1,index(systems,0,1),),x,index(systems,systemId,3),y,index(systems,systemId,4),refX,index(systems,refSystemId,3),refY,index(systems,refSystemId,4),round(sqrt((x-refX)^2+(y-refY)^2),3))</f>
        <v>358.295</v>
      </c>
      <c r="I957" s="28" t="s">
        <v>408</v>
      </c>
      <c r="J957" s="28" t="s">
        <v>408</v>
      </c>
      <c r="K957" s="48" t="s">
        <v>408</v>
      </c>
      <c r="L957" s="48" t="s">
        <v>408</v>
      </c>
      <c r="M957" s="48" t="s">
        <v>408</v>
      </c>
      <c r="N957" s="28" t="s">
        <v>408</v>
      </c>
      <c r="O957" s="41"/>
      <c r="P957" s="48" t="s">
        <v>1013</v>
      </c>
      <c r="Q957" s="48" t="s">
        <v>1013</v>
      </c>
      <c r="R957" s="48" t="s">
        <v>1013</v>
      </c>
      <c r="S957" s="48" t="s">
        <v>1013</v>
      </c>
      <c r="T957" s="48" t="s">
        <v>1013</v>
      </c>
      <c r="U957" s="48" t="s">
        <v>1013</v>
      </c>
      <c r="V957" s="48" t="s">
        <v>1013</v>
      </c>
      <c r="W957" s="48" t="s">
        <v>1013</v>
      </c>
      <c r="X957" s="48" t="s">
        <v>1013</v>
      </c>
      <c r="Y957" s="48" t="s">
        <v>422</v>
      </c>
      <c r="Z957" s="48" t="s">
        <v>422</v>
      </c>
      <c r="AA957" s="48" t="s">
        <v>422</v>
      </c>
      <c r="AB957" s="48" t="s">
        <v>422</v>
      </c>
      <c r="AC957" s="48" t="s">
        <v>422</v>
      </c>
      <c r="AD957" s="48" t="s">
        <v>422</v>
      </c>
      <c r="AE957" s="48" t="s">
        <v>422</v>
      </c>
      <c r="AF957" s="48" t="s">
        <v>422</v>
      </c>
      <c r="AG957" s="48" t="s">
        <v>422</v>
      </c>
      <c r="AH957" s="48" t="s">
        <v>422</v>
      </c>
      <c r="AI957" s="48" t="s">
        <v>422</v>
      </c>
      <c r="AJ957" s="48" t="s">
        <v>422</v>
      </c>
      <c r="AK957" s="48" t="s">
        <v>422</v>
      </c>
      <c r="AL957" s="48" t="s">
        <v>422</v>
      </c>
      <c r="AM957" s="48" t="s">
        <v>422</v>
      </c>
      <c r="AN957" s="48" t="s">
        <v>422</v>
      </c>
      <c r="AO957" s="48" t="s">
        <v>422</v>
      </c>
      <c r="AP957" s="48" t="s">
        <v>422</v>
      </c>
      <c r="AQ957" s="48" t="s">
        <v>422</v>
      </c>
      <c r="AR957" s="48" t="s">
        <v>422</v>
      </c>
      <c r="AS957" s="48" t="s">
        <v>422</v>
      </c>
      <c r="AT957" s="48" t="s">
        <v>422</v>
      </c>
      <c r="AU957" s="48" t="s">
        <v>422</v>
      </c>
      <c r="AV957" s="52" t="s">
        <v>422</v>
      </c>
      <c r="AW957" s="48" t="s">
        <v>422</v>
      </c>
      <c r="AX957" s="48" t="s">
        <v>422</v>
      </c>
      <c r="AY957" s="48" t="s">
        <v>422</v>
      </c>
      <c r="AZ957" s="28" t="s">
        <v>422</v>
      </c>
    </row>
    <row r="958" ht="15.75" customHeight="1">
      <c r="A958" s="40">
        <v>855.0</v>
      </c>
      <c r="B958" s="28" t="s">
        <v>3045</v>
      </c>
      <c r="C958" s="41"/>
      <c r="D958" s="42">
        <f t="array" ref="D958">index(systems,match($A958,INDEX(systems,0,1),),3)</f>
        <v>-31.294</v>
      </c>
      <c r="E958" s="42">
        <f t="array" ref="E958">index(systems,match($A958,INDEX(systems,0,1),),4)</f>
        <v>175.727</v>
      </c>
      <c r="F958" s="43" t="str">
        <f>IFERROR(__xludf.DUMMYFUNCTION("let(row, match($B958&amp;if($C958&lt;&gt;"""","" [""&amp;$C958&amp;""]"",""""),index(nebulae,,2),0),join("","",iferror(round(index(nebulae,row,5)/2,3),1),iferror(round(index(nebulae,row,6)/2,3),1),0))"),"1,1,0")</f>
        <v>1,1,0</v>
      </c>
      <c r="G958" s="44" t="s">
        <v>3046</v>
      </c>
      <c r="H958" s="45">
        <f t="array" ref="H958">let(systemId,match(A958,index(systems,0,1),),refSystemId,match($H$1,index(systems,0,1),),x,index(systems,systemId,3),y,index(systems,systemId,4),refX,index(systems,refSystemId,3),refY,index(systems,refSystemId,4),round(sqrt((x-refX)^2+(y-refY)^2),3))</f>
        <v>178.492</v>
      </c>
      <c r="I958" s="46" t="s">
        <v>690</v>
      </c>
      <c r="J958" s="47" t="s">
        <v>690</v>
      </c>
      <c r="K958" s="46" t="s">
        <v>690</v>
      </c>
      <c r="L958" s="46" t="s">
        <v>690</v>
      </c>
      <c r="M958" s="53"/>
      <c r="N958" s="28" t="s">
        <v>422</v>
      </c>
      <c r="O958" s="41"/>
      <c r="P958" s="48" t="s">
        <v>692</v>
      </c>
      <c r="Q958" s="48" t="s">
        <v>692</v>
      </c>
      <c r="R958" s="48" t="s">
        <v>692</v>
      </c>
      <c r="S958" s="48" t="s">
        <v>692</v>
      </c>
      <c r="T958" s="48" t="s">
        <v>692</v>
      </c>
      <c r="U958" s="48" t="s">
        <v>692</v>
      </c>
      <c r="V958" s="48" t="s">
        <v>692</v>
      </c>
      <c r="W958" s="48" t="s">
        <v>692</v>
      </c>
      <c r="X958" s="48" t="s">
        <v>943</v>
      </c>
      <c r="Y958" s="48" t="s">
        <v>409</v>
      </c>
      <c r="Z958" s="48" t="s">
        <v>409</v>
      </c>
      <c r="AA958" s="48" t="s">
        <v>1717</v>
      </c>
      <c r="AB958" s="48" t="s">
        <v>1717</v>
      </c>
      <c r="AC958" s="48" t="s">
        <v>1717</v>
      </c>
      <c r="AD958" s="48" t="s">
        <v>1717</v>
      </c>
      <c r="AE958" s="48" t="s">
        <v>1717</v>
      </c>
      <c r="AF958" s="48" t="s">
        <v>1717</v>
      </c>
      <c r="AG958" s="48" t="s">
        <v>1718</v>
      </c>
      <c r="AH958" s="48" t="s">
        <v>1719</v>
      </c>
      <c r="AI958" s="48" t="s">
        <v>1139</v>
      </c>
      <c r="AJ958" s="48" t="s">
        <v>1139</v>
      </c>
      <c r="AK958" s="48" t="s">
        <v>1139</v>
      </c>
      <c r="AL958" s="48" t="s">
        <v>1139</v>
      </c>
      <c r="AM958" s="48" t="s">
        <v>1139</v>
      </c>
      <c r="AN958" s="48" t="s">
        <v>1139</v>
      </c>
      <c r="AO958" s="48" t="s">
        <v>414</v>
      </c>
      <c r="AP958" s="48" t="s">
        <v>414</v>
      </c>
      <c r="AQ958" s="48" t="s">
        <v>1140</v>
      </c>
      <c r="AR958" s="48" t="s">
        <v>1140</v>
      </c>
      <c r="AS958" s="48" t="s">
        <v>414</v>
      </c>
      <c r="AT958" s="48" t="s">
        <v>415</v>
      </c>
      <c r="AU958" s="48" t="s">
        <v>415</v>
      </c>
      <c r="AV958" s="48" t="s">
        <v>849</v>
      </c>
      <c r="AW958" s="48" t="s">
        <v>849</v>
      </c>
      <c r="AX958" s="48" t="s">
        <v>417</v>
      </c>
      <c r="AY958" s="48" t="s">
        <v>417</v>
      </c>
      <c r="AZ958" s="49" t="s">
        <v>418</v>
      </c>
    </row>
    <row r="959" ht="15.75" customHeight="1">
      <c r="A959" s="40">
        <v>856.0</v>
      </c>
      <c r="B959" s="28" t="s">
        <v>3047</v>
      </c>
      <c r="C959" s="41"/>
      <c r="D959" s="42">
        <f t="array" ref="D959">index(systems,match($A959,INDEX(systems,0,1),),3)</f>
        <v>17.144</v>
      </c>
      <c r="E959" s="42">
        <f t="array" ref="E959">index(systems,match($A959,INDEX(systems,0,1),),4)</f>
        <v>203.222</v>
      </c>
      <c r="F959" s="43" t="str">
        <f>IFERROR(__xludf.DUMMYFUNCTION("let(row, match($B959&amp;if($C959&lt;&gt;"""","" [""&amp;$C959&amp;""]"",""""),index(nebulae,,2),0),join("","",iferror(round(index(nebulae,row,5)/2,3),1),iferror(round(index(nebulae,row,6)/2,3),1),0))"),"1,1,0")</f>
        <v>1,1,0</v>
      </c>
      <c r="G959" s="44" t="s">
        <v>3048</v>
      </c>
      <c r="H959" s="45">
        <f t="array" ref="H959">let(systemId,match(A959,index(systems,0,1),),refSystemId,match($H$1,index(systems,0,1),),x,index(systems,systemId,3),y,index(systems,systemId,4),refX,index(systems,refSystemId,3),refY,index(systems,refSystemId,4),round(sqrt((x-refX)^2+(y-refY)^2),3))</f>
        <v>203.944</v>
      </c>
      <c r="I959" s="28" t="s">
        <v>408</v>
      </c>
      <c r="J959" s="28" t="s">
        <v>408</v>
      </c>
      <c r="K959" s="28" t="s">
        <v>408</v>
      </c>
      <c r="L959" s="28" t="s">
        <v>408</v>
      </c>
      <c r="M959" s="48" t="s">
        <v>408</v>
      </c>
      <c r="N959" s="28" t="s">
        <v>408</v>
      </c>
      <c r="O959" s="41"/>
      <c r="P959" s="48" t="s">
        <v>692</v>
      </c>
      <c r="Q959" s="48" t="s">
        <v>692</v>
      </c>
      <c r="R959" s="48" t="s">
        <v>692</v>
      </c>
      <c r="S959" s="48" t="s">
        <v>692</v>
      </c>
      <c r="T959" s="48" t="s">
        <v>692</v>
      </c>
      <c r="U959" s="48" t="s">
        <v>692</v>
      </c>
      <c r="V959" s="48" t="s">
        <v>692</v>
      </c>
      <c r="W959" s="48" t="s">
        <v>692</v>
      </c>
      <c r="X959" s="48" t="s">
        <v>422</v>
      </c>
      <c r="Y959" s="48" t="s">
        <v>422</v>
      </c>
      <c r="Z959" s="48" t="s">
        <v>422</v>
      </c>
      <c r="AA959" s="48" t="s">
        <v>422</v>
      </c>
      <c r="AB959" s="48" t="s">
        <v>422</v>
      </c>
      <c r="AC959" s="48" t="s">
        <v>422</v>
      </c>
      <c r="AD959" s="48" t="s">
        <v>422</v>
      </c>
      <c r="AE959" s="48" t="s">
        <v>422</v>
      </c>
      <c r="AF959" s="48" t="s">
        <v>422</v>
      </c>
      <c r="AG959" s="48" t="s">
        <v>422</v>
      </c>
      <c r="AH959" s="48" t="s">
        <v>422</v>
      </c>
      <c r="AI959" s="48" t="s">
        <v>422</v>
      </c>
      <c r="AJ959" s="48" t="s">
        <v>422</v>
      </c>
      <c r="AK959" s="48" t="s">
        <v>422</v>
      </c>
      <c r="AL959" s="48" t="s">
        <v>422</v>
      </c>
      <c r="AM959" s="48" t="s">
        <v>422</v>
      </c>
      <c r="AN959" s="48" t="s">
        <v>422</v>
      </c>
      <c r="AO959" s="48" t="s">
        <v>422</v>
      </c>
      <c r="AP959" s="48" t="s">
        <v>422</v>
      </c>
      <c r="AQ959" s="48" t="s">
        <v>422</v>
      </c>
      <c r="AR959" s="48" t="s">
        <v>422</v>
      </c>
      <c r="AS959" s="48" t="s">
        <v>422</v>
      </c>
      <c r="AT959" s="48" t="s">
        <v>422</v>
      </c>
      <c r="AU959" s="48" t="s">
        <v>422</v>
      </c>
      <c r="AV959" s="48" t="s">
        <v>422</v>
      </c>
      <c r="AW959" s="48" t="s">
        <v>422</v>
      </c>
      <c r="AX959" s="48" t="s">
        <v>422</v>
      </c>
      <c r="AY959" s="48" t="s">
        <v>422</v>
      </c>
      <c r="AZ959" s="49" t="s">
        <v>422</v>
      </c>
    </row>
    <row r="960" ht="15.75" customHeight="1">
      <c r="A960" s="40">
        <v>857.0</v>
      </c>
      <c r="B960" s="28" t="s">
        <v>3049</v>
      </c>
      <c r="C960" s="41"/>
      <c r="D960" s="42">
        <f t="array" ref="D960">index(systems,match($A960,INDEX(systems,0,1),),3)</f>
        <v>691.063</v>
      </c>
      <c r="E960" s="42">
        <f t="array" ref="E960">index(systems,match($A960,INDEX(systems,0,1),),4)</f>
        <v>250.202</v>
      </c>
      <c r="F960" s="43" t="str">
        <f>IFERROR(__xludf.DUMMYFUNCTION("let(row, match($B960&amp;if($C960&lt;&gt;"""","" [""&amp;$C960&amp;""]"",""""),index(nebulae,,2),0),join("","",iferror(round(index(nebulae,row,5)/2,3),1),iferror(round(index(nebulae,row,6)/2,3),1),0))"),"1,1,0")</f>
        <v>1,1,0</v>
      </c>
      <c r="G960" s="44" t="s">
        <v>3050</v>
      </c>
      <c r="H960" s="45">
        <f t="array" ref="H960">let(systemId,match(A960,index(systems,0,1),),refSystemId,match($H$1,index(systems,0,1),),x,index(systems,systemId,3),y,index(systems,systemId,4),refX,index(systems,refSystemId,3),refY,index(systems,refSystemId,4),round(sqrt((x-refX)^2+(y-refY)^2),3))</f>
        <v>734.962</v>
      </c>
      <c r="I960" s="53"/>
      <c r="J960" s="53"/>
      <c r="K960" s="53"/>
      <c r="L960" s="41"/>
      <c r="M960" s="41"/>
      <c r="N960" s="41"/>
      <c r="O960" s="41"/>
      <c r="P960" s="48" t="s">
        <v>840</v>
      </c>
      <c r="Q960" s="48" t="s">
        <v>840</v>
      </c>
      <c r="R960" s="48" t="s">
        <v>840</v>
      </c>
      <c r="S960" s="48" t="s">
        <v>840</v>
      </c>
      <c r="T960" s="48" t="s">
        <v>840</v>
      </c>
      <c r="U960" s="48" t="s">
        <v>840</v>
      </c>
      <c r="V960" s="48" t="s">
        <v>840</v>
      </c>
      <c r="W960" s="48" t="s">
        <v>840</v>
      </c>
      <c r="X960" s="48" t="s">
        <v>418</v>
      </c>
      <c r="Y960" s="48" t="s">
        <v>422</v>
      </c>
      <c r="Z960" s="48" t="s">
        <v>422</v>
      </c>
      <c r="AA960" s="48" t="s">
        <v>422</v>
      </c>
      <c r="AB960" s="48" t="s">
        <v>422</v>
      </c>
      <c r="AC960" s="48" t="s">
        <v>422</v>
      </c>
      <c r="AD960" s="48" t="s">
        <v>422</v>
      </c>
      <c r="AE960" s="48" t="s">
        <v>422</v>
      </c>
      <c r="AF960" s="48" t="s">
        <v>422</v>
      </c>
      <c r="AG960" s="48" t="s">
        <v>422</v>
      </c>
      <c r="AH960" s="48" t="s">
        <v>422</v>
      </c>
      <c r="AI960" s="48" t="s">
        <v>422</v>
      </c>
      <c r="AJ960" s="48" t="s">
        <v>422</v>
      </c>
      <c r="AK960" s="48" t="s">
        <v>422</v>
      </c>
      <c r="AL960" s="48" t="s">
        <v>422</v>
      </c>
      <c r="AM960" s="48" t="s">
        <v>422</v>
      </c>
      <c r="AN960" s="48" t="s">
        <v>422</v>
      </c>
      <c r="AO960" s="48" t="s">
        <v>422</v>
      </c>
      <c r="AP960" s="48" t="s">
        <v>422</v>
      </c>
      <c r="AQ960" s="48" t="s">
        <v>422</v>
      </c>
      <c r="AR960" s="48" t="s">
        <v>422</v>
      </c>
      <c r="AS960" s="48" t="s">
        <v>422</v>
      </c>
      <c r="AT960" s="48" t="s">
        <v>422</v>
      </c>
      <c r="AU960" s="48" t="s">
        <v>422</v>
      </c>
      <c r="AV960" s="48" t="s">
        <v>422</v>
      </c>
      <c r="AW960" s="48" t="s">
        <v>422</v>
      </c>
      <c r="AX960" s="48" t="s">
        <v>422</v>
      </c>
      <c r="AY960" s="48" t="s">
        <v>422</v>
      </c>
      <c r="AZ960" s="50" t="s">
        <v>841</v>
      </c>
    </row>
    <row r="961" ht="15.75" customHeight="1">
      <c r="A961" s="40">
        <v>3166.0</v>
      </c>
      <c r="B961" s="28" t="s">
        <v>3051</v>
      </c>
      <c r="C961" s="41"/>
      <c r="D961" s="42">
        <f t="array" ref="D961">index(systems,match($A961,INDEX(systems,0,1),),3)</f>
        <v>42.466</v>
      </c>
      <c r="E961" s="42">
        <f t="array" ref="E961">index(systems,match($A961,INDEX(systems,0,1),),4)</f>
        <v>-520.132</v>
      </c>
      <c r="F961" s="43" t="str">
        <f>IFERROR(__xludf.DUMMYFUNCTION("let(row, match($B961&amp;if($C961&lt;&gt;"""","" [""&amp;$C961&amp;""]"",""""),index(nebulae,,2),0),join("","",iferror(round(index(nebulae,row,5)/2,3),1),iferror(round(index(nebulae,row,6)/2,3),1),0))"),"1,1,0")</f>
        <v>1,1,0</v>
      </c>
      <c r="G961" s="44" t="s">
        <v>3052</v>
      </c>
      <c r="H961" s="45">
        <f t="array" ref="H961">let(systemId,match(A961,index(systems,0,1),),refSystemId,match($H$1,index(systems,0,1),),x,index(systems,systemId,3),y,index(systems,systemId,4),refX,index(systems,refSystemId,3),refY,index(systems,refSystemId,4),round(sqrt((x-refX)^2+(y-refY)^2),3))</f>
        <v>521.863</v>
      </c>
      <c r="I961" s="55"/>
      <c r="J961" s="55"/>
      <c r="K961" s="55"/>
      <c r="L961" s="55"/>
      <c r="M961" s="55"/>
      <c r="N961" s="55"/>
      <c r="O961" s="55"/>
      <c r="P961" s="56" t="s">
        <v>408</v>
      </c>
      <c r="Q961" s="51" t="s">
        <v>408</v>
      </c>
      <c r="R961" s="51" t="s">
        <v>408</v>
      </c>
      <c r="S961" s="51" t="s">
        <v>408</v>
      </c>
      <c r="T961" s="51" t="s">
        <v>408</v>
      </c>
      <c r="U961" s="51" t="s">
        <v>408</v>
      </c>
      <c r="V961" s="51" t="s">
        <v>408</v>
      </c>
      <c r="W961" s="51" t="s">
        <v>408</v>
      </c>
      <c r="X961" s="51" t="s">
        <v>408</v>
      </c>
      <c r="Y961" s="51" t="s">
        <v>408</v>
      </c>
      <c r="Z961" s="51" t="s">
        <v>408</v>
      </c>
      <c r="AA961" s="51" t="s">
        <v>408</v>
      </c>
      <c r="AB961" s="51" t="s">
        <v>408</v>
      </c>
      <c r="AC961" s="51" t="s">
        <v>408</v>
      </c>
      <c r="AD961" s="51" t="s">
        <v>408</v>
      </c>
      <c r="AE961" s="51" t="s">
        <v>408</v>
      </c>
      <c r="AF961" s="51" t="s">
        <v>408</v>
      </c>
      <c r="AG961" s="51" t="s">
        <v>408</v>
      </c>
      <c r="AH961" s="51" t="s">
        <v>408</v>
      </c>
      <c r="AI961" s="51" t="s">
        <v>408</v>
      </c>
      <c r="AJ961" s="51" t="s">
        <v>408</v>
      </c>
      <c r="AK961" s="51" t="s">
        <v>408</v>
      </c>
      <c r="AL961" s="51" t="s">
        <v>408</v>
      </c>
      <c r="AM961" s="51" t="s">
        <v>408</v>
      </c>
      <c r="AN961" s="51" t="s">
        <v>408</v>
      </c>
      <c r="AO961" s="51" t="s">
        <v>408</v>
      </c>
      <c r="AP961" s="51" t="s">
        <v>408</v>
      </c>
      <c r="AQ961" s="51" t="s">
        <v>408</v>
      </c>
      <c r="AR961" s="51" t="s">
        <v>408</v>
      </c>
      <c r="AS961" s="51" t="s">
        <v>408</v>
      </c>
      <c r="AT961" s="51" t="s">
        <v>408</v>
      </c>
      <c r="AU961" s="51" t="s">
        <v>408</v>
      </c>
      <c r="AV961" s="51" t="s">
        <v>1154</v>
      </c>
      <c r="AW961" s="51" t="s">
        <v>1154</v>
      </c>
      <c r="AX961" s="56" t="s">
        <v>1083</v>
      </c>
      <c r="AY961" s="56" t="s">
        <v>1083</v>
      </c>
      <c r="AZ961" s="56" t="s">
        <v>1083</v>
      </c>
    </row>
    <row r="962" ht="15.75" customHeight="1">
      <c r="A962" s="40">
        <v>858.0</v>
      </c>
      <c r="B962" s="28" t="s">
        <v>3053</v>
      </c>
      <c r="C962" s="28" t="s">
        <v>3054</v>
      </c>
      <c r="D962" s="42">
        <f t="array" ref="D962">index(systems,match($A962,INDEX(systems,0,1),),3)</f>
        <v>132.086</v>
      </c>
      <c r="E962" s="42">
        <f t="array" ref="E962">index(systems,match($A962,INDEX(systems,0,1),),4)</f>
        <v>32.779</v>
      </c>
      <c r="F962" s="43" t="str">
        <f>IFERROR(__xludf.DUMMYFUNCTION("let(row, match($B962&amp;if($C962&lt;&gt;"""","" [""&amp;$C962&amp;""]"",""""),index(nebulae,,2),0),join("","",iferror(round(index(nebulae,row,5)/2,3),1),iferror(round(index(nebulae,row,6)/2,3),1),0))"),"1,1,0")</f>
        <v>1,1,0</v>
      </c>
      <c r="G962" s="44" t="s">
        <v>3055</v>
      </c>
      <c r="H962" s="45">
        <f t="array" ref="H962">let(systemId,match(A962,index(systems,0,1),),refSystemId,match($H$1,index(systems,0,1),),x,index(systems,systemId,3),y,index(systems,systemId,4),refX,index(systems,refSystemId,3),refY,index(systems,refSystemId,4),round(sqrt((x-refX)^2+(y-refY)^2),3))</f>
        <v>136.093</v>
      </c>
      <c r="I962" s="41"/>
      <c r="J962" s="28" t="s">
        <v>418</v>
      </c>
      <c r="K962" s="28" t="s">
        <v>418</v>
      </c>
      <c r="L962" s="41"/>
      <c r="M962" s="41"/>
      <c r="N962" s="28" t="s">
        <v>876</v>
      </c>
      <c r="O962" s="48" t="s">
        <v>876</v>
      </c>
      <c r="P962" s="48" t="s">
        <v>876</v>
      </c>
      <c r="Q962" s="48" t="s">
        <v>876</v>
      </c>
      <c r="R962" s="48" t="s">
        <v>876</v>
      </c>
      <c r="S962" s="48" t="s">
        <v>876</v>
      </c>
      <c r="T962" s="48" t="s">
        <v>876</v>
      </c>
      <c r="U962" s="48" t="s">
        <v>876</v>
      </c>
      <c r="V962" s="48" t="s">
        <v>876</v>
      </c>
      <c r="W962" s="48" t="s">
        <v>876</v>
      </c>
      <c r="X962" s="48" t="s">
        <v>876</v>
      </c>
      <c r="Y962" s="48" t="s">
        <v>876</v>
      </c>
      <c r="Z962" s="48" t="s">
        <v>876</v>
      </c>
      <c r="AA962" s="48" t="s">
        <v>876</v>
      </c>
      <c r="AB962" s="48" t="s">
        <v>876</v>
      </c>
      <c r="AC962" s="48" t="s">
        <v>876</v>
      </c>
      <c r="AD962" s="48" t="s">
        <v>876</v>
      </c>
      <c r="AE962" s="48" t="s">
        <v>876</v>
      </c>
      <c r="AF962" s="48" t="s">
        <v>876</v>
      </c>
      <c r="AG962" s="48" t="s">
        <v>876</v>
      </c>
      <c r="AH962" s="48" t="s">
        <v>876</v>
      </c>
      <c r="AI962" s="48" t="s">
        <v>876</v>
      </c>
      <c r="AJ962" s="48" t="s">
        <v>876</v>
      </c>
      <c r="AK962" s="48" t="s">
        <v>876</v>
      </c>
      <c r="AL962" s="48" t="s">
        <v>876</v>
      </c>
      <c r="AM962" s="48" t="s">
        <v>876</v>
      </c>
      <c r="AN962" s="48" t="s">
        <v>876</v>
      </c>
      <c r="AO962" s="48" t="s">
        <v>876</v>
      </c>
      <c r="AP962" s="48" t="s">
        <v>876</v>
      </c>
      <c r="AQ962" s="48" t="s">
        <v>876</v>
      </c>
      <c r="AR962" s="48" t="s">
        <v>876</v>
      </c>
      <c r="AS962" s="48" t="s">
        <v>586</v>
      </c>
      <c r="AT962" s="48" t="s">
        <v>586</v>
      </c>
      <c r="AU962" s="48" t="s">
        <v>586</v>
      </c>
      <c r="AV962" s="48" t="s">
        <v>586</v>
      </c>
      <c r="AW962" s="48" t="s">
        <v>418</v>
      </c>
      <c r="AX962" s="48" t="s">
        <v>876</v>
      </c>
      <c r="AY962" s="48" t="s">
        <v>876</v>
      </c>
      <c r="AZ962" s="28" t="s">
        <v>876</v>
      </c>
    </row>
    <row r="963" ht="15.75" customHeight="1">
      <c r="A963" s="40">
        <v>859.0</v>
      </c>
      <c r="B963" s="28" t="s">
        <v>3056</v>
      </c>
      <c r="C963" s="41"/>
      <c r="D963" s="42">
        <f t="array" ref="D963">index(systems,match($A963,INDEX(systems,0,1),),3)</f>
        <v>-20.174</v>
      </c>
      <c r="E963" s="42">
        <f t="array" ref="E963">index(systems,match($A963,INDEX(systems,0,1),),4)</f>
        <v>362.104</v>
      </c>
      <c r="F963" s="43" t="str">
        <f>IFERROR(__xludf.DUMMYFUNCTION("let(row, match($B963&amp;if($C963&lt;&gt;"""","" [""&amp;$C963&amp;""]"",""""),index(nebulae,,2),0),join("","",iferror(round(index(nebulae,row,5)/2,3),1),iferror(round(index(nebulae,row,6)/2,3),1),0))"),"1,1,0")</f>
        <v>1,1,0</v>
      </c>
      <c r="G963" s="44" t="s">
        <v>3057</v>
      </c>
      <c r="H963" s="45">
        <f t="array" ref="H963">let(systemId,match(A963,index(systems,0,1),),refSystemId,match($H$1,index(systems,0,1),),x,index(systems,systemId,3),y,index(systems,systemId,4),refX,index(systems,refSystemId,3),refY,index(systems,refSystemId,4),round(sqrt((x-refX)^2+(y-refY)^2),3))</f>
        <v>362.666</v>
      </c>
      <c r="I963" s="28" t="s">
        <v>408</v>
      </c>
      <c r="J963" s="28" t="s">
        <v>408</v>
      </c>
      <c r="K963" s="28" t="s">
        <v>408</v>
      </c>
      <c r="L963" s="48" t="s">
        <v>408</v>
      </c>
      <c r="M963" s="48" t="s">
        <v>408</v>
      </c>
      <c r="N963" s="28" t="s">
        <v>408</v>
      </c>
      <c r="O963" s="41"/>
      <c r="P963" s="48" t="s">
        <v>409</v>
      </c>
      <c r="Q963" s="48" t="s">
        <v>409</v>
      </c>
      <c r="R963" s="48" t="s">
        <v>409</v>
      </c>
      <c r="S963" s="48" t="s">
        <v>409</v>
      </c>
      <c r="T963" s="48" t="s">
        <v>409</v>
      </c>
      <c r="U963" s="48" t="s">
        <v>846</v>
      </c>
      <c r="V963" s="48" t="s">
        <v>846</v>
      </c>
      <c r="W963" s="48" t="s">
        <v>846</v>
      </c>
      <c r="X963" s="48" t="s">
        <v>846</v>
      </c>
      <c r="Y963" s="48" t="s">
        <v>847</v>
      </c>
      <c r="Z963" s="48" t="s">
        <v>902</v>
      </c>
      <c r="AA963" s="48" t="s">
        <v>848</v>
      </c>
      <c r="AB963" s="48" t="s">
        <v>848</v>
      </c>
      <c r="AC963" s="48" t="s">
        <v>848</v>
      </c>
      <c r="AD963" s="48" t="s">
        <v>848</v>
      </c>
      <c r="AE963" s="48" t="s">
        <v>849</v>
      </c>
      <c r="AF963" s="48" t="s">
        <v>849</v>
      </c>
      <c r="AG963" s="48" t="s">
        <v>849</v>
      </c>
      <c r="AH963" s="48" t="s">
        <v>849</v>
      </c>
      <c r="AI963" s="48" t="s">
        <v>849</v>
      </c>
      <c r="AJ963" s="48" t="s">
        <v>849</v>
      </c>
      <c r="AK963" s="48" t="s">
        <v>849</v>
      </c>
      <c r="AL963" s="48" t="s">
        <v>849</v>
      </c>
      <c r="AM963" s="48" t="s">
        <v>849</v>
      </c>
      <c r="AN963" s="48" t="s">
        <v>849</v>
      </c>
      <c r="AO963" s="48" t="s">
        <v>849</v>
      </c>
      <c r="AP963" s="48" t="s">
        <v>849</v>
      </c>
      <c r="AQ963" s="48" t="s">
        <v>849</v>
      </c>
      <c r="AR963" s="48" t="s">
        <v>849</v>
      </c>
      <c r="AS963" s="48" t="s">
        <v>849</v>
      </c>
      <c r="AT963" s="48" t="s">
        <v>849</v>
      </c>
      <c r="AU963" s="48" t="s">
        <v>849</v>
      </c>
      <c r="AV963" s="48" t="s">
        <v>849</v>
      </c>
      <c r="AW963" s="48" t="s">
        <v>849</v>
      </c>
      <c r="AX963" s="48" t="s">
        <v>850</v>
      </c>
      <c r="AY963" s="48" t="s">
        <v>850</v>
      </c>
      <c r="AZ963" s="51" t="s">
        <v>850</v>
      </c>
    </row>
    <row r="964" ht="15.75" customHeight="1">
      <c r="A964" s="40">
        <v>860.0</v>
      </c>
      <c r="B964" s="28" t="s">
        <v>3058</v>
      </c>
      <c r="C964" s="41"/>
      <c r="D964" s="42">
        <f t="array" ref="D964">index(systems,match($A964,INDEX(systems,0,1),),3)</f>
        <v>-390.124</v>
      </c>
      <c r="E964" s="42">
        <f t="array" ref="E964">index(systems,match($A964,INDEX(systems,0,1),),4)</f>
        <v>161.51</v>
      </c>
      <c r="F964" s="43" t="str">
        <f>IFERROR(__xludf.DUMMYFUNCTION("let(row, match($B964&amp;if($C964&lt;&gt;"""","" [""&amp;$C964&amp;""]"",""""),index(nebulae,,2),0),join("","",iferror(round(index(nebulae,row,5)/2,3),1),iferror(round(index(nebulae,row,6)/2,3),1),0))"),"1,1,0")</f>
        <v>1,1,0</v>
      </c>
      <c r="G964" s="44" t="s">
        <v>3059</v>
      </c>
      <c r="H964" s="45">
        <f t="array" ref="H964">let(systemId,match(A964,index(systems,0,1),),refSystemId,match($H$1,index(systems,0,1),),x,index(systems,systemId,3),y,index(systems,systemId,4),refX,index(systems,refSystemId,3),refY,index(systems,refSystemId,4),round(sqrt((x-refX)^2+(y-refY)^2),3))</f>
        <v>422.235</v>
      </c>
      <c r="I964" s="53"/>
      <c r="J964" s="53"/>
      <c r="K964" s="41"/>
      <c r="L964" s="41"/>
      <c r="M964" s="41"/>
      <c r="N964" s="28" t="s">
        <v>449</v>
      </c>
      <c r="O964" s="48" t="s">
        <v>449</v>
      </c>
      <c r="P964" s="48" t="s">
        <v>449</v>
      </c>
      <c r="Q964" s="48" t="s">
        <v>449</v>
      </c>
      <c r="R964" s="48" t="s">
        <v>449</v>
      </c>
      <c r="S964" s="48" t="s">
        <v>449</v>
      </c>
      <c r="T964" s="48" t="s">
        <v>449</v>
      </c>
      <c r="U964" s="48" t="s">
        <v>449</v>
      </c>
      <c r="V964" s="48" t="s">
        <v>449</v>
      </c>
      <c r="W964" s="48" t="s">
        <v>449</v>
      </c>
      <c r="X964" s="48" t="s">
        <v>449</v>
      </c>
      <c r="Y964" s="48" t="s">
        <v>449</v>
      </c>
      <c r="Z964" s="48" t="s">
        <v>449</v>
      </c>
      <c r="AA964" s="48" t="s">
        <v>684</v>
      </c>
      <c r="AB964" s="48" t="s">
        <v>684</v>
      </c>
      <c r="AC964" s="48" t="s">
        <v>684</v>
      </c>
      <c r="AD964" s="48" t="s">
        <v>684</v>
      </c>
      <c r="AE964" s="48" t="s">
        <v>684</v>
      </c>
      <c r="AF964" s="48" t="s">
        <v>684</v>
      </c>
      <c r="AG964" s="48" t="s">
        <v>684</v>
      </c>
      <c r="AH964" s="48" t="s">
        <v>685</v>
      </c>
      <c r="AI964" s="48" t="s">
        <v>452</v>
      </c>
      <c r="AJ964" s="48" t="s">
        <v>452</v>
      </c>
      <c r="AK964" s="48" t="s">
        <v>452</v>
      </c>
      <c r="AL964" s="48" t="s">
        <v>452</v>
      </c>
      <c r="AM964" s="48" t="s">
        <v>452</v>
      </c>
      <c r="AN964" s="48" t="s">
        <v>452</v>
      </c>
      <c r="AO964" s="48" t="s">
        <v>452</v>
      </c>
      <c r="AP964" s="48" t="s">
        <v>452</v>
      </c>
      <c r="AQ964" s="48" t="s">
        <v>686</v>
      </c>
      <c r="AR964" s="48" t="s">
        <v>686</v>
      </c>
      <c r="AS964" s="48" t="s">
        <v>687</v>
      </c>
      <c r="AT964" s="48" t="s">
        <v>454</v>
      </c>
      <c r="AU964" s="48" t="s">
        <v>454</v>
      </c>
      <c r="AV964" s="48" t="s">
        <v>454</v>
      </c>
      <c r="AW964" s="48" t="s">
        <v>454</v>
      </c>
      <c r="AX964" s="48" t="s">
        <v>454</v>
      </c>
      <c r="AY964" s="48" t="s">
        <v>454</v>
      </c>
      <c r="AZ964" s="49" t="s">
        <v>455</v>
      </c>
    </row>
    <row r="965" ht="15.75" customHeight="1">
      <c r="A965" s="40">
        <v>861.0</v>
      </c>
      <c r="B965" s="28" t="s">
        <v>3060</v>
      </c>
      <c r="C965" s="41"/>
      <c r="D965" s="42">
        <f t="array" ref="D965">index(systems,match($A965,INDEX(systems,0,1),),3)</f>
        <v>25.32</v>
      </c>
      <c r="E965" s="42">
        <f t="array" ref="E965">index(systems,match($A965,INDEX(systems,0,1),),4)</f>
        <v>353.837</v>
      </c>
      <c r="F965" s="43" t="str">
        <f>IFERROR(__xludf.DUMMYFUNCTION("let(row, match($B965&amp;if($C965&lt;&gt;"""","" [""&amp;$C965&amp;""]"",""""),index(nebulae,,2),0),join("","",iferror(round(index(nebulae,row,5)/2,3),1),iferror(round(index(nebulae,row,6)/2,3),1),0))"),"1,1,0")</f>
        <v>1,1,0</v>
      </c>
      <c r="G965" s="44" t="s">
        <v>3061</v>
      </c>
      <c r="H965" s="45">
        <f t="array" ref="H965">let(systemId,match(A965,index(systems,0,1),),refSystemId,match($H$1,index(systems,0,1),),x,index(systems,systemId,3),y,index(systems,systemId,4),refX,index(systems,refSystemId,3),refY,index(systems,refSystemId,4),round(sqrt((x-refX)^2+(y-refY)^2),3))</f>
        <v>354.742</v>
      </c>
      <c r="I965" s="46" t="s">
        <v>408</v>
      </c>
      <c r="J965" s="46" t="s">
        <v>408</v>
      </c>
      <c r="K965" s="46" t="s">
        <v>408</v>
      </c>
      <c r="L965" s="48" t="s">
        <v>408</v>
      </c>
      <c r="M965" s="48" t="s">
        <v>408</v>
      </c>
      <c r="N965" s="28" t="s">
        <v>408</v>
      </c>
      <c r="O965" s="41"/>
      <c r="P965" s="48" t="s">
        <v>846</v>
      </c>
      <c r="Q965" s="48" t="s">
        <v>846</v>
      </c>
      <c r="R965" s="48" t="s">
        <v>846</v>
      </c>
      <c r="S965" s="48" t="s">
        <v>846</v>
      </c>
      <c r="T965" s="48" t="s">
        <v>846</v>
      </c>
      <c r="U965" s="48" t="s">
        <v>846</v>
      </c>
      <c r="V965" s="48" t="s">
        <v>846</v>
      </c>
      <c r="W965" s="48" t="s">
        <v>846</v>
      </c>
      <c r="X965" s="48" t="s">
        <v>846</v>
      </c>
      <c r="Y965" s="48" t="s">
        <v>846</v>
      </c>
      <c r="Z965" s="48" t="s">
        <v>846</v>
      </c>
      <c r="AA965" s="48" t="s">
        <v>1494</v>
      </c>
      <c r="AB965" s="48" t="s">
        <v>1494</v>
      </c>
      <c r="AC965" s="48" t="s">
        <v>1494</v>
      </c>
      <c r="AD965" s="48" t="s">
        <v>1494</v>
      </c>
      <c r="AE965" s="48" t="s">
        <v>1494</v>
      </c>
      <c r="AF965" s="48" t="s">
        <v>849</v>
      </c>
      <c r="AG965" s="48" t="s">
        <v>849</v>
      </c>
      <c r="AH965" s="48" t="s">
        <v>849</v>
      </c>
      <c r="AI965" s="48" t="s">
        <v>849</v>
      </c>
      <c r="AJ965" s="48" t="s">
        <v>849</v>
      </c>
      <c r="AK965" s="48" t="s">
        <v>849</v>
      </c>
      <c r="AL965" s="48" t="s">
        <v>849</v>
      </c>
      <c r="AM965" s="48" t="s">
        <v>849</v>
      </c>
      <c r="AN965" s="48" t="s">
        <v>849</v>
      </c>
      <c r="AO965" s="48" t="s">
        <v>849</v>
      </c>
      <c r="AP965" s="48" t="s">
        <v>849</v>
      </c>
      <c r="AQ965" s="48" t="s">
        <v>849</v>
      </c>
      <c r="AR965" s="48" t="s">
        <v>849</v>
      </c>
      <c r="AS965" s="48" t="s">
        <v>849</v>
      </c>
      <c r="AT965" s="48" t="s">
        <v>849</v>
      </c>
      <c r="AU965" s="48" t="s">
        <v>849</v>
      </c>
      <c r="AV965" s="48" t="s">
        <v>1259</v>
      </c>
      <c r="AW965" s="48" t="s">
        <v>1259</v>
      </c>
      <c r="AX965" s="48" t="s">
        <v>1259</v>
      </c>
      <c r="AY965" s="48" t="s">
        <v>1259</v>
      </c>
      <c r="AZ965" s="28" t="s">
        <v>1259</v>
      </c>
    </row>
    <row r="966" ht="15.75" customHeight="1">
      <c r="A966" s="40">
        <v>862.0</v>
      </c>
      <c r="B966" s="28" t="s">
        <v>3062</v>
      </c>
      <c r="C966" s="41"/>
      <c r="D966" s="42">
        <f t="array" ref="D966">index(systems,match($A966,INDEX(systems,0,1),),3)</f>
        <v>121.052</v>
      </c>
      <c r="E966" s="42">
        <f t="array" ref="E966">index(systems,match($A966,INDEX(systems,0,1),),4)</f>
        <v>400.59</v>
      </c>
      <c r="F966" s="43" t="str">
        <f>IFERROR(__xludf.DUMMYFUNCTION("let(row, match($B966&amp;if($C966&lt;&gt;"""","" [""&amp;$C966&amp;""]"",""""),index(nebulae,,2),0),join("","",iferror(round(index(nebulae,row,5)/2,3),1),iferror(round(index(nebulae,row,6)/2,3),1),0))"),"1,1,0")</f>
        <v>1,1,0</v>
      </c>
      <c r="G966" s="44" t="s">
        <v>3063</v>
      </c>
      <c r="H966" s="45">
        <f t="array" ref="H966">let(systemId,match(A966,index(systems,0,1),),refSystemId,match($H$1,index(systems,0,1),),x,index(systems,systemId,3),y,index(systems,systemId,4),refX,index(systems,refSystemId,3),refY,index(systems,refSystemId,4),round(sqrt((x-refX)^2+(y-refY)^2),3))</f>
        <v>418.481</v>
      </c>
      <c r="I966" s="28" t="s">
        <v>408</v>
      </c>
      <c r="J966" s="28" t="s">
        <v>408</v>
      </c>
      <c r="K966" s="60" t="s">
        <v>408</v>
      </c>
      <c r="L966" s="41"/>
      <c r="M966" s="41"/>
      <c r="N966" s="28" t="s">
        <v>2355</v>
      </c>
      <c r="O966" s="48" t="s">
        <v>2355</v>
      </c>
      <c r="P966" s="48" t="s">
        <v>2355</v>
      </c>
      <c r="Q966" s="48" t="s">
        <v>2355</v>
      </c>
      <c r="R966" s="48" t="s">
        <v>2355</v>
      </c>
      <c r="S966" s="48" t="s">
        <v>2355</v>
      </c>
      <c r="T966" s="48" t="s">
        <v>2355</v>
      </c>
      <c r="U966" s="48" t="s">
        <v>2355</v>
      </c>
      <c r="V966" s="48" t="s">
        <v>2355</v>
      </c>
      <c r="W966" s="48" t="s">
        <v>2355</v>
      </c>
      <c r="X966" s="48" t="s">
        <v>2355</v>
      </c>
      <c r="Y966" s="48" t="s">
        <v>422</v>
      </c>
      <c r="Z966" s="48" t="s">
        <v>422</v>
      </c>
      <c r="AA966" s="48" t="s">
        <v>422</v>
      </c>
      <c r="AB966" s="48" t="s">
        <v>422</v>
      </c>
      <c r="AC966" s="48" t="s">
        <v>422</v>
      </c>
      <c r="AD966" s="48" t="s">
        <v>422</v>
      </c>
      <c r="AE966" s="48" t="s">
        <v>422</v>
      </c>
      <c r="AF966" s="48" t="s">
        <v>422</v>
      </c>
      <c r="AG966" s="48" t="s">
        <v>422</v>
      </c>
      <c r="AH966" s="48" t="s">
        <v>422</v>
      </c>
      <c r="AI966" s="48" t="s">
        <v>422</v>
      </c>
      <c r="AJ966" s="48" t="s">
        <v>422</v>
      </c>
      <c r="AK966" s="48" t="s">
        <v>422</v>
      </c>
      <c r="AL966" s="48" t="s">
        <v>422</v>
      </c>
      <c r="AM966" s="48" t="s">
        <v>422</v>
      </c>
      <c r="AN966" s="48" t="s">
        <v>422</v>
      </c>
      <c r="AO966" s="48" t="s">
        <v>422</v>
      </c>
      <c r="AP966" s="48" t="s">
        <v>422</v>
      </c>
      <c r="AQ966" s="48" t="s">
        <v>422</v>
      </c>
      <c r="AR966" s="48" t="s">
        <v>422</v>
      </c>
      <c r="AS966" s="48" t="s">
        <v>422</v>
      </c>
      <c r="AT966" s="48" t="s">
        <v>422</v>
      </c>
      <c r="AU966" s="48" t="s">
        <v>422</v>
      </c>
      <c r="AV966" s="48" t="s">
        <v>422</v>
      </c>
      <c r="AW966" s="48" t="s">
        <v>422</v>
      </c>
      <c r="AX966" s="48" t="s">
        <v>422</v>
      </c>
      <c r="AY966" s="48" t="s">
        <v>422</v>
      </c>
      <c r="AZ966" s="28" t="s">
        <v>422</v>
      </c>
    </row>
    <row r="967" ht="15.75" customHeight="1">
      <c r="A967" s="40">
        <v>863.0</v>
      </c>
      <c r="B967" s="28" t="s">
        <v>3064</v>
      </c>
      <c r="C967" s="41"/>
      <c r="D967" s="42">
        <f t="array" ref="D967">index(systems,match($A967,INDEX(systems,0,1),),3)</f>
        <v>272.891</v>
      </c>
      <c r="E967" s="42">
        <f t="array" ref="E967">index(systems,match($A967,INDEX(systems,0,1),),4)</f>
        <v>-169.215</v>
      </c>
      <c r="F967" s="43" t="str">
        <f>IFERROR(__xludf.DUMMYFUNCTION("let(row, match($B967&amp;if($C967&lt;&gt;"""","" [""&amp;$C967&amp;""]"",""""),index(nebulae,,2),0),join("","",iferror(round(index(nebulae,row,5)/2,3),1),iferror(round(index(nebulae,row,6)/2,3),1),0))"),"1,1,0")</f>
        <v>1,1,0</v>
      </c>
      <c r="G967" s="44" t="s">
        <v>3065</v>
      </c>
      <c r="H967" s="45">
        <f t="array" ref="H967">let(systemId,match(A967,index(systems,0,1),),refSystemId,match($H$1,index(systems,0,1),),x,index(systems,systemId,3),y,index(systems,systemId,4),refX,index(systems,refSystemId,3),refY,index(systems,refSystemId,4),round(sqrt((x-refX)^2+(y-refY)^2),3))</f>
        <v>321.097</v>
      </c>
      <c r="I967" s="46" t="s">
        <v>408</v>
      </c>
      <c r="J967" s="46" t="s">
        <v>408</v>
      </c>
      <c r="K967" s="47" t="s">
        <v>408</v>
      </c>
      <c r="L967" s="47" t="s">
        <v>408</v>
      </c>
      <c r="M967" s="47" t="s">
        <v>408</v>
      </c>
      <c r="N967" s="28" t="s">
        <v>408</v>
      </c>
      <c r="O967" s="41"/>
      <c r="P967" s="48" t="s">
        <v>905</v>
      </c>
      <c r="Q967" s="48" t="s">
        <v>905</v>
      </c>
      <c r="R967" s="48" t="s">
        <v>905</v>
      </c>
      <c r="S967" s="48" t="s">
        <v>905</v>
      </c>
      <c r="T967" s="48" t="s">
        <v>905</v>
      </c>
      <c r="U967" s="48" t="s">
        <v>905</v>
      </c>
      <c r="V967" s="48" t="s">
        <v>905</v>
      </c>
      <c r="W967" s="48" t="s">
        <v>905</v>
      </c>
      <c r="X967" s="48" t="s">
        <v>905</v>
      </c>
      <c r="Y967" s="48" t="s">
        <v>422</v>
      </c>
      <c r="Z967" s="48" t="s">
        <v>422</v>
      </c>
      <c r="AA967" s="48" t="s">
        <v>422</v>
      </c>
      <c r="AB967" s="48" t="s">
        <v>422</v>
      </c>
      <c r="AC967" s="48" t="s">
        <v>422</v>
      </c>
      <c r="AD967" s="48" t="s">
        <v>422</v>
      </c>
      <c r="AE967" s="48" t="s">
        <v>422</v>
      </c>
      <c r="AF967" s="48" t="s">
        <v>422</v>
      </c>
      <c r="AG967" s="48" t="s">
        <v>422</v>
      </c>
      <c r="AH967" s="48" t="s">
        <v>422</v>
      </c>
      <c r="AI967" s="48" t="s">
        <v>422</v>
      </c>
      <c r="AJ967" s="48" t="s">
        <v>422</v>
      </c>
      <c r="AK967" s="48" t="s">
        <v>422</v>
      </c>
      <c r="AL967" s="48" t="s">
        <v>422</v>
      </c>
      <c r="AM967" s="48" t="s">
        <v>422</v>
      </c>
      <c r="AN967" s="48" t="s">
        <v>422</v>
      </c>
      <c r="AO967" s="48" t="s">
        <v>422</v>
      </c>
      <c r="AP967" s="48" t="s">
        <v>422</v>
      </c>
      <c r="AQ967" s="48" t="s">
        <v>422</v>
      </c>
      <c r="AR967" s="48" t="s">
        <v>422</v>
      </c>
      <c r="AS967" s="48" t="s">
        <v>422</v>
      </c>
      <c r="AT967" s="48" t="s">
        <v>422</v>
      </c>
      <c r="AU967" s="48" t="s">
        <v>422</v>
      </c>
      <c r="AV967" s="48" t="s">
        <v>422</v>
      </c>
      <c r="AW967" s="48" t="s">
        <v>422</v>
      </c>
      <c r="AX967" s="48" t="s">
        <v>422</v>
      </c>
      <c r="AY967" s="48" t="s">
        <v>422</v>
      </c>
      <c r="AZ967" s="28" t="s">
        <v>422</v>
      </c>
    </row>
    <row r="968" ht="15.75" customHeight="1">
      <c r="A968" s="40">
        <v>864.0</v>
      </c>
      <c r="B968" s="28" t="s">
        <v>3066</v>
      </c>
      <c r="C968" s="28" t="s">
        <v>552</v>
      </c>
      <c r="D968" s="42">
        <f t="array" ref="D968">index(systems,match($A968,INDEX(systems,0,1),),3)</f>
        <v>583.667</v>
      </c>
      <c r="E968" s="42">
        <f t="array" ref="E968">index(systems,match($A968,INDEX(systems,0,1),),4)</f>
        <v>126.868</v>
      </c>
      <c r="F968" s="43" t="str">
        <f>IFERROR(__xludf.DUMMYFUNCTION("let(row, match($B968&amp;if($C968&lt;&gt;"""","" [""&amp;$C968&amp;""]"",""""),index(nebulae,,2),0),join("","",iferror(round(index(nebulae,row,5)/2,3),1),iferror(round(index(nebulae,row,6)/2,3),1),0))"),"1,1,0")</f>
        <v>1,1,0</v>
      </c>
      <c r="G968" s="44" t="s">
        <v>3067</v>
      </c>
      <c r="H968" s="45">
        <f t="array" ref="H968">let(systemId,match(A968,index(systems,0,1),),refSystemId,match($H$1,index(systems,0,1),),x,index(systems,systemId,3),y,index(systems,systemId,4),refX,index(systems,refSystemId,3),refY,index(systems,refSystemId,4),round(sqrt((x-refX)^2+(y-refY)^2),3))</f>
        <v>597.296</v>
      </c>
      <c r="I968" s="53"/>
      <c r="J968" s="53"/>
      <c r="K968" s="53"/>
      <c r="L968" s="53"/>
      <c r="M968" s="53"/>
      <c r="N968" s="28" t="s">
        <v>552</v>
      </c>
      <c r="O968" s="48" t="s">
        <v>552</v>
      </c>
      <c r="P968" s="48" t="s">
        <v>1423</v>
      </c>
      <c r="Q968" s="48" t="s">
        <v>1423</v>
      </c>
      <c r="R968" s="48" t="s">
        <v>1423</v>
      </c>
      <c r="S968" s="48" t="s">
        <v>1423</v>
      </c>
      <c r="T968" s="48" t="s">
        <v>1423</v>
      </c>
      <c r="U968" s="48" t="s">
        <v>1423</v>
      </c>
      <c r="V968" s="48" t="s">
        <v>1423</v>
      </c>
      <c r="W968" s="48" t="s">
        <v>1423</v>
      </c>
      <c r="X968" s="48" t="s">
        <v>1423</v>
      </c>
      <c r="Y968" s="48" t="s">
        <v>1423</v>
      </c>
      <c r="Z968" s="48" t="s">
        <v>1423</v>
      </c>
      <c r="AA968" s="48" t="s">
        <v>1423</v>
      </c>
      <c r="AB968" s="48" t="s">
        <v>1423</v>
      </c>
      <c r="AC968" s="48" t="s">
        <v>1423</v>
      </c>
      <c r="AD968" s="48" t="s">
        <v>1423</v>
      </c>
      <c r="AE968" s="48" t="s">
        <v>1423</v>
      </c>
      <c r="AF968" s="48" t="s">
        <v>1423</v>
      </c>
      <c r="AG968" s="48" t="s">
        <v>1423</v>
      </c>
      <c r="AH968" s="48" t="s">
        <v>1423</v>
      </c>
      <c r="AI968" s="48" t="s">
        <v>1423</v>
      </c>
      <c r="AJ968" s="48" t="s">
        <v>1423</v>
      </c>
      <c r="AK968" s="48" t="s">
        <v>1423</v>
      </c>
      <c r="AL968" s="48" t="s">
        <v>1423</v>
      </c>
      <c r="AM968" s="48" t="s">
        <v>1423</v>
      </c>
      <c r="AN968" s="48" t="s">
        <v>1423</v>
      </c>
      <c r="AO968" s="48" t="s">
        <v>1423</v>
      </c>
      <c r="AP968" s="48" t="s">
        <v>1423</v>
      </c>
      <c r="AQ968" s="48" t="s">
        <v>1423</v>
      </c>
      <c r="AR968" s="48" t="s">
        <v>1423</v>
      </c>
      <c r="AS968" s="48" t="s">
        <v>1423</v>
      </c>
      <c r="AT968" s="48" t="s">
        <v>418</v>
      </c>
      <c r="AU968" s="48" t="s">
        <v>418</v>
      </c>
      <c r="AV968" s="48" t="s">
        <v>418</v>
      </c>
      <c r="AW968" s="48" t="s">
        <v>418</v>
      </c>
      <c r="AX968" s="48" t="s">
        <v>418</v>
      </c>
      <c r="AY968" s="48" t="s">
        <v>418</v>
      </c>
      <c r="AZ968" s="67" t="s">
        <v>3068</v>
      </c>
    </row>
    <row r="969" ht="15.75" customHeight="1">
      <c r="A969" s="40">
        <v>2901.0</v>
      </c>
      <c r="B969" s="28" t="s">
        <v>3066</v>
      </c>
      <c r="C969" s="28" t="s">
        <v>1700</v>
      </c>
      <c r="D969" s="42">
        <f t="array" ref="D969">index(systems,match($A969,INDEX(systems,0,1),),3)</f>
        <v>-55.397</v>
      </c>
      <c r="E969" s="42">
        <f t="array" ref="E969">index(systems,match($A969,INDEX(systems,0,1),),4)</f>
        <v>506.284</v>
      </c>
      <c r="F969" s="43" t="str">
        <f>IFERROR(__xludf.DUMMYFUNCTION("let(row, match($B969&amp;if($C969&lt;&gt;"""","" [""&amp;$C969&amp;""]"",""""),index(nebulae,,2),0),join("","",iferror(round(index(nebulae,row,5)/2,3),1),iferror(round(index(nebulae,row,6)/2,3),1),0))"),"1,1,0")</f>
        <v>1,1,0</v>
      </c>
      <c r="G969" s="44" t="s">
        <v>3069</v>
      </c>
      <c r="H969" s="45">
        <f t="array" ref="H969">let(systemId,match(A969,index(systems,0,1),),refSystemId,match($H$1,index(systems,0,1),),x,index(systems,systemId,3),y,index(systems,systemId,4),refX,index(systems,refSystemId,3),refY,index(systems,refSystemId,4),round(sqrt((x-refX)^2+(y-refY)^2),3))</f>
        <v>509.306</v>
      </c>
      <c r="I969" s="46" t="s">
        <v>408</v>
      </c>
      <c r="J969" s="46" t="s">
        <v>408</v>
      </c>
      <c r="K969" s="46" t="s">
        <v>408</v>
      </c>
      <c r="L969" s="28" t="s">
        <v>408</v>
      </c>
      <c r="M969" s="28" t="s">
        <v>408</v>
      </c>
      <c r="N969" s="28" t="s">
        <v>408</v>
      </c>
      <c r="O969" s="41"/>
      <c r="P969" s="48" t="s">
        <v>408</v>
      </c>
      <c r="Q969" s="48" t="s">
        <v>408</v>
      </c>
      <c r="R969" s="48" t="s">
        <v>408</v>
      </c>
      <c r="S969" s="48" t="s">
        <v>408</v>
      </c>
      <c r="T969" s="48" t="s">
        <v>408</v>
      </c>
      <c r="U969" s="48" t="s">
        <v>408</v>
      </c>
      <c r="V969" s="48" t="s">
        <v>408</v>
      </c>
      <c r="W969" s="48" t="s">
        <v>408</v>
      </c>
      <c r="X969" s="48" t="s">
        <v>408</v>
      </c>
      <c r="Y969" s="56" t="s">
        <v>1700</v>
      </c>
      <c r="Z969" s="56" t="s">
        <v>1700</v>
      </c>
      <c r="AA969" s="56" t="s">
        <v>1700</v>
      </c>
      <c r="AB969" s="56" t="s">
        <v>849</v>
      </c>
      <c r="AC969" s="56" t="s">
        <v>849</v>
      </c>
      <c r="AD969" s="56" t="s">
        <v>849</v>
      </c>
      <c r="AE969" s="56" t="s">
        <v>849</v>
      </c>
      <c r="AF969" s="56" t="s">
        <v>849</v>
      </c>
      <c r="AG969" s="56" t="s">
        <v>849</v>
      </c>
      <c r="AH969" s="56" t="s">
        <v>849</v>
      </c>
      <c r="AI969" s="56" t="s">
        <v>849</v>
      </c>
      <c r="AJ969" s="56" t="s">
        <v>849</v>
      </c>
      <c r="AK969" s="56" t="s">
        <v>849</v>
      </c>
      <c r="AL969" s="56" t="s">
        <v>849</v>
      </c>
      <c r="AM969" s="56" t="s">
        <v>849</v>
      </c>
      <c r="AN969" s="56" t="s">
        <v>849</v>
      </c>
      <c r="AO969" s="56" t="s">
        <v>849</v>
      </c>
      <c r="AP969" s="56" t="s">
        <v>849</v>
      </c>
      <c r="AQ969" s="56" t="s">
        <v>850</v>
      </c>
      <c r="AR969" s="56" t="s">
        <v>850</v>
      </c>
      <c r="AS969" s="56" t="s">
        <v>850</v>
      </c>
      <c r="AT969" s="56" t="s">
        <v>418</v>
      </c>
      <c r="AU969" s="48" t="s">
        <v>3070</v>
      </c>
      <c r="AV969" s="56" t="s">
        <v>3070</v>
      </c>
      <c r="AW969" s="56" t="s">
        <v>3070</v>
      </c>
      <c r="AX969" s="56" t="s">
        <v>3070</v>
      </c>
      <c r="AY969" s="56" t="s">
        <v>3070</v>
      </c>
      <c r="AZ969" s="51" t="s">
        <v>3070</v>
      </c>
    </row>
    <row r="970" ht="15.75" customHeight="1">
      <c r="A970" s="40">
        <v>865.0</v>
      </c>
      <c r="B970" s="28" t="s">
        <v>3071</v>
      </c>
      <c r="C970" s="41"/>
      <c r="D970" s="42">
        <f t="array" ref="D970">index(systems,match($A970,INDEX(systems,0,1),),3)</f>
        <v>446.666</v>
      </c>
      <c r="E970" s="42">
        <f t="array" ref="E970">index(systems,match($A970,INDEX(systems,0,1),),4)</f>
        <v>-240.997</v>
      </c>
      <c r="F970" s="43" t="str">
        <f>IFERROR(__xludf.DUMMYFUNCTION("let(row, match($B970&amp;if($C970&lt;&gt;"""","" [""&amp;$C970&amp;""]"",""""),index(nebulae,,2),0),join("","",iferror(round(index(nebulae,row,5)/2,3),1),iferror(round(index(nebulae,row,6)/2,3),1),0))"),"1,1,0")</f>
        <v>1,1,0</v>
      </c>
      <c r="G970" s="44" t="s">
        <v>3072</v>
      </c>
      <c r="H970" s="45">
        <f t="array" ref="H970">let(systemId,match(A970,index(systems,0,1),),refSystemId,match($H$1,index(systems,0,1),),x,index(systems,systemId,3),y,index(systems,systemId,4),refX,index(systems,refSystemId,3),refY,index(systems,refSystemId,4),round(sqrt((x-refX)^2+(y-refY)^2),3))</f>
        <v>507.533</v>
      </c>
      <c r="I970" s="41"/>
      <c r="J970" s="41"/>
      <c r="K970" s="41"/>
      <c r="L970" s="41"/>
      <c r="M970" s="41"/>
      <c r="N970" s="28" t="s">
        <v>597</v>
      </c>
      <c r="O970" s="48" t="s">
        <v>597</v>
      </c>
      <c r="P970" s="48" t="s">
        <v>597</v>
      </c>
      <c r="Q970" s="48" t="s">
        <v>597</v>
      </c>
      <c r="R970" s="48" t="s">
        <v>597</v>
      </c>
      <c r="S970" s="48" t="s">
        <v>597</v>
      </c>
      <c r="T970" s="48" t="s">
        <v>597</v>
      </c>
      <c r="U970" s="48" t="s">
        <v>597</v>
      </c>
      <c r="V970" s="48" t="s">
        <v>597</v>
      </c>
      <c r="W970" s="48" t="s">
        <v>597</v>
      </c>
      <c r="X970" s="48" t="s">
        <v>597</v>
      </c>
      <c r="Y970" s="48" t="s">
        <v>597</v>
      </c>
      <c r="Z970" s="48" t="s">
        <v>597</v>
      </c>
      <c r="AA970" s="48" t="s">
        <v>598</v>
      </c>
      <c r="AB970" s="48" t="s">
        <v>598</v>
      </c>
      <c r="AC970" s="48" t="s">
        <v>598</v>
      </c>
      <c r="AD970" s="48" t="s">
        <v>598</v>
      </c>
      <c r="AE970" s="48" t="s">
        <v>598</v>
      </c>
      <c r="AF970" s="48" t="s">
        <v>598</v>
      </c>
      <c r="AG970" s="48" t="s">
        <v>598</v>
      </c>
      <c r="AH970" s="48" t="s">
        <v>598</v>
      </c>
      <c r="AI970" s="48" t="s">
        <v>598</v>
      </c>
      <c r="AJ970" s="48" t="s">
        <v>598</v>
      </c>
      <c r="AK970" s="48" t="s">
        <v>598</v>
      </c>
      <c r="AL970" s="48" t="s">
        <v>598</v>
      </c>
      <c r="AM970" s="48" t="s">
        <v>598</v>
      </c>
      <c r="AN970" s="48" t="s">
        <v>598</v>
      </c>
      <c r="AO970" s="48" t="s">
        <v>597</v>
      </c>
      <c r="AP970" s="48" t="s">
        <v>597</v>
      </c>
      <c r="AQ970" s="48" t="s">
        <v>597</v>
      </c>
      <c r="AR970" s="48" t="s">
        <v>599</v>
      </c>
      <c r="AS970" s="48" t="s">
        <v>599</v>
      </c>
      <c r="AT970" s="52" t="s">
        <v>599</v>
      </c>
      <c r="AU970" s="52" t="s">
        <v>599</v>
      </c>
      <c r="AV970" s="48" t="s">
        <v>599</v>
      </c>
      <c r="AW970" s="48" t="s">
        <v>599</v>
      </c>
      <c r="AX970" s="48" t="s">
        <v>599</v>
      </c>
      <c r="AY970" s="48" t="s">
        <v>599</v>
      </c>
      <c r="AZ970" s="28" t="s">
        <v>599</v>
      </c>
    </row>
    <row r="971" ht="15.75" customHeight="1">
      <c r="A971" s="40">
        <v>866.0</v>
      </c>
      <c r="B971" s="28" t="s">
        <v>3073</v>
      </c>
      <c r="C971" s="41"/>
      <c r="D971" s="42">
        <f t="array" ref="D971">index(systems,match($A971,INDEX(systems,0,1),),3)</f>
        <v>-141.443</v>
      </c>
      <c r="E971" s="42">
        <f t="array" ref="E971">index(systems,match($A971,INDEX(systems,0,1),),4)</f>
        <v>20.628</v>
      </c>
      <c r="F971" s="43" t="str">
        <f>IFERROR(__xludf.DUMMYFUNCTION("let(row, match($B971&amp;if($C971&lt;&gt;"""","" [""&amp;$C971&amp;""]"",""""),index(nebulae,,2),0),join("","",iferror(round(index(nebulae,row,5)/2,3),1),iferror(round(index(nebulae,row,6)/2,3),1),0))"),"1,1,0")</f>
        <v>1,1,0</v>
      </c>
      <c r="G971" s="44" t="s">
        <v>3074</v>
      </c>
      <c r="H971" s="45">
        <f t="array" ref="H971">let(systemId,match(A971,index(systems,0,1),),refSystemId,match($H$1,index(systems,0,1),),x,index(systems,systemId,3),y,index(systems,systemId,4),refX,index(systems,refSystemId,3),refY,index(systems,refSystemId,4),round(sqrt((x-refX)^2+(y-refY)^2),3))</f>
        <v>142.939</v>
      </c>
      <c r="I971" s="46" t="s">
        <v>418</v>
      </c>
      <c r="J971" s="53"/>
      <c r="K971" s="53"/>
      <c r="L971" s="46" t="s">
        <v>523</v>
      </c>
      <c r="M971" s="47" t="s">
        <v>524</v>
      </c>
      <c r="N971" s="28" t="s">
        <v>812</v>
      </c>
      <c r="O971" s="48" t="s">
        <v>812</v>
      </c>
      <c r="P971" s="48" t="s">
        <v>812</v>
      </c>
      <c r="Q971" s="48" t="s">
        <v>812</v>
      </c>
      <c r="R971" s="48" t="s">
        <v>812</v>
      </c>
      <c r="S971" s="48" t="s">
        <v>812</v>
      </c>
      <c r="T971" s="48" t="s">
        <v>812</v>
      </c>
      <c r="U971" s="48" t="s">
        <v>812</v>
      </c>
      <c r="V971" s="48" t="s">
        <v>812</v>
      </c>
      <c r="W971" s="48" t="s">
        <v>812</v>
      </c>
      <c r="X971" s="48" t="s">
        <v>812</v>
      </c>
      <c r="Y971" s="48" t="s">
        <v>812</v>
      </c>
      <c r="Z971" s="48" t="s">
        <v>812</v>
      </c>
      <c r="AA971" s="48" t="s">
        <v>1187</v>
      </c>
      <c r="AB971" s="48" t="s">
        <v>1187</v>
      </c>
      <c r="AC971" s="48" t="s">
        <v>1187</v>
      </c>
      <c r="AD971" s="48" t="s">
        <v>1187</v>
      </c>
      <c r="AE971" s="48" t="s">
        <v>1187</v>
      </c>
      <c r="AF971" s="48" t="s">
        <v>1187</v>
      </c>
      <c r="AG971" s="48" t="s">
        <v>1187</v>
      </c>
      <c r="AH971" s="48" t="s">
        <v>1188</v>
      </c>
      <c r="AI971" s="48" t="s">
        <v>529</v>
      </c>
      <c r="AJ971" s="48" t="s">
        <v>529</v>
      </c>
      <c r="AK971" s="48" t="s">
        <v>529</v>
      </c>
      <c r="AL971" s="48" t="s">
        <v>529</v>
      </c>
      <c r="AM971" s="48" t="s">
        <v>529</v>
      </c>
      <c r="AN971" s="48" t="s">
        <v>529</v>
      </c>
      <c r="AO971" s="48" t="s">
        <v>529</v>
      </c>
      <c r="AP971" s="48" t="s">
        <v>529</v>
      </c>
      <c r="AQ971" s="48" t="s">
        <v>529</v>
      </c>
      <c r="AR971" s="48" t="s">
        <v>529</v>
      </c>
      <c r="AS971" s="52" t="s">
        <v>484</v>
      </c>
      <c r="AT971" s="52" t="s">
        <v>485</v>
      </c>
      <c r="AU971" s="52" t="s">
        <v>485</v>
      </c>
      <c r="AV971" s="52" t="s">
        <v>486</v>
      </c>
      <c r="AW971" s="52" t="s">
        <v>486</v>
      </c>
      <c r="AX971" s="48" t="s">
        <v>605</v>
      </c>
      <c r="AY971" s="48" t="s">
        <v>605</v>
      </c>
      <c r="AZ971" s="28" t="s">
        <v>605</v>
      </c>
    </row>
    <row r="972" ht="15.75" customHeight="1">
      <c r="A972" s="40">
        <v>867.0</v>
      </c>
      <c r="B972" s="28" t="s">
        <v>3075</v>
      </c>
      <c r="C972" s="41"/>
      <c r="D972" s="42">
        <f t="array" ref="D972">index(systems,match($A972,INDEX(systems,0,1),),3)</f>
        <v>-172.962</v>
      </c>
      <c r="E972" s="42">
        <f t="array" ref="E972">index(systems,match($A972,INDEX(systems,0,1),),4)</f>
        <v>-268.848</v>
      </c>
      <c r="F972" s="43" t="str">
        <f>IFERROR(__xludf.DUMMYFUNCTION("let(row, match($B972&amp;if($C972&lt;&gt;"""","" [""&amp;$C972&amp;""]"",""""),index(nebulae,,2),0),join("","",iferror(round(index(nebulae,row,5)/2,3),1),iferror(round(index(nebulae,row,6)/2,3),1),0))"),"1,1,0")</f>
        <v>1,1,0</v>
      </c>
      <c r="G972" s="44" t="s">
        <v>3076</v>
      </c>
      <c r="H972" s="45">
        <f t="array" ref="H972">let(systemId,match(A972,index(systems,0,1),),refSystemId,match($H$1,index(systems,0,1),),x,index(systems,systemId,3),y,index(systems,systemId,4),refX,index(systems,refSystemId,3),refY,index(systems,refSystemId,4),round(sqrt((x-refX)^2+(y-refY)^2),3))</f>
        <v>319.68</v>
      </c>
      <c r="I972" s="28" t="s">
        <v>408</v>
      </c>
      <c r="J972" s="41"/>
      <c r="K972" s="41"/>
      <c r="L972" s="41"/>
      <c r="M972" s="28" t="s">
        <v>560</v>
      </c>
      <c r="N972" s="28" t="s">
        <v>558</v>
      </c>
      <c r="O972" s="48" t="s">
        <v>558</v>
      </c>
      <c r="P972" s="48" t="s">
        <v>2433</v>
      </c>
      <c r="Q972" s="48" t="s">
        <v>2433</v>
      </c>
      <c r="R972" s="48" t="s">
        <v>2433</v>
      </c>
      <c r="S972" s="48" t="s">
        <v>2433</v>
      </c>
      <c r="T972" s="48" t="s">
        <v>2433</v>
      </c>
      <c r="U972" s="48" t="s">
        <v>2433</v>
      </c>
      <c r="V972" s="48" t="s">
        <v>2433</v>
      </c>
      <c r="W972" s="48" t="s">
        <v>2433</v>
      </c>
      <c r="X972" s="48" t="s">
        <v>2433</v>
      </c>
      <c r="Y972" s="48" t="s">
        <v>560</v>
      </c>
      <c r="Z972" s="48" t="s">
        <v>560</v>
      </c>
      <c r="AA972" s="48" t="s">
        <v>560</v>
      </c>
      <c r="AB972" s="48" t="s">
        <v>560</v>
      </c>
      <c r="AC972" s="48" t="s">
        <v>560</v>
      </c>
      <c r="AD972" s="48" t="s">
        <v>560</v>
      </c>
      <c r="AE972" s="48" t="s">
        <v>560</v>
      </c>
      <c r="AF972" s="48" t="s">
        <v>560</v>
      </c>
      <c r="AG972" s="48" t="s">
        <v>560</v>
      </c>
      <c r="AH972" s="48" t="s">
        <v>560</v>
      </c>
      <c r="AI972" s="48" t="s">
        <v>560</v>
      </c>
      <c r="AJ972" s="48" t="s">
        <v>560</v>
      </c>
      <c r="AK972" s="48" t="s">
        <v>560</v>
      </c>
      <c r="AL972" s="48" t="s">
        <v>560</v>
      </c>
      <c r="AM972" s="48" t="s">
        <v>560</v>
      </c>
      <c r="AN972" s="48" t="s">
        <v>560</v>
      </c>
      <c r="AO972" s="48" t="s">
        <v>560</v>
      </c>
      <c r="AP972" s="48" t="s">
        <v>560</v>
      </c>
      <c r="AQ972" s="48" t="s">
        <v>560</v>
      </c>
      <c r="AR972" s="48" t="s">
        <v>560</v>
      </c>
      <c r="AS972" s="48" t="s">
        <v>418</v>
      </c>
      <c r="AT972" s="48" t="s">
        <v>418</v>
      </c>
      <c r="AU972" s="48" t="s">
        <v>418</v>
      </c>
      <c r="AV972" s="48" t="s">
        <v>418</v>
      </c>
      <c r="AW972" s="48" t="s">
        <v>418</v>
      </c>
      <c r="AX972" s="48" t="s">
        <v>418</v>
      </c>
      <c r="AY972" s="48" t="s">
        <v>418</v>
      </c>
      <c r="AZ972" s="51" t="s">
        <v>560</v>
      </c>
    </row>
    <row r="973" ht="15.75" customHeight="1">
      <c r="A973" s="40">
        <v>868.0</v>
      </c>
      <c r="B973" s="28" t="s">
        <v>3077</v>
      </c>
      <c r="C973" s="41"/>
      <c r="D973" s="42">
        <f t="array" ref="D973">index(systems,match($A973,INDEX(systems,0,1),),3)</f>
        <v>363.991</v>
      </c>
      <c r="E973" s="42">
        <f t="array" ref="E973">index(systems,match($A973,INDEX(systems,0,1),),4)</f>
        <v>-416.321</v>
      </c>
      <c r="F973" s="43" t="str">
        <f>IFERROR(__xludf.DUMMYFUNCTION("let(row, match($B973&amp;if($C973&lt;&gt;"""","" [""&amp;$C973&amp;""]"",""""),index(nebulae,,2),0),join("","",iferror(round(index(nebulae,row,5)/2,3),1),iferror(round(index(nebulae,row,6)/2,3),1),0))"),"1,1,0")</f>
        <v>1,1,0</v>
      </c>
      <c r="G973" s="44" t="s">
        <v>3078</v>
      </c>
      <c r="H973" s="45">
        <f t="array" ref="H973">let(systemId,match(A973,index(systems,0,1),),refSystemId,match($H$1,index(systems,0,1),),x,index(systems,systemId,3),y,index(systems,systemId,4),refX,index(systems,refSystemId,3),refY,index(systems,refSystemId,4),round(sqrt((x-refX)^2+(y-refY)^2),3))</f>
        <v>553.003</v>
      </c>
      <c r="I973" s="28" t="s">
        <v>408</v>
      </c>
      <c r="J973" s="28" t="s">
        <v>408</v>
      </c>
      <c r="K973" s="28" t="s">
        <v>408</v>
      </c>
      <c r="L973" s="28" t="s">
        <v>408</v>
      </c>
      <c r="M973" s="28" t="s">
        <v>408</v>
      </c>
      <c r="N973" s="51" t="s">
        <v>408</v>
      </c>
      <c r="O973" s="41"/>
      <c r="P973" s="48" t="s">
        <v>954</v>
      </c>
      <c r="Q973" s="48" t="s">
        <v>954</v>
      </c>
      <c r="R973" s="48" t="s">
        <v>954</v>
      </c>
      <c r="S973" s="48" t="s">
        <v>954</v>
      </c>
      <c r="T973" s="48" t="s">
        <v>954</v>
      </c>
      <c r="U973" s="48" t="s">
        <v>954</v>
      </c>
      <c r="V973" s="48" t="s">
        <v>954</v>
      </c>
      <c r="W973" s="48" t="s">
        <v>954</v>
      </c>
      <c r="X973" s="48" t="s">
        <v>954</v>
      </c>
      <c r="Y973" s="48" t="s">
        <v>422</v>
      </c>
      <c r="Z973" s="48" t="s">
        <v>422</v>
      </c>
      <c r="AA973" s="48" t="s">
        <v>422</v>
      </c>
      <c r="AB973" s="48" t="s">
        <v>422</v>
      </c>
      <c r="AC973" s="48" t="s">
        <v>422</v>
      </c>
      <c r="AD973" s="48" t="s">
        <v>422</v>
      </c>
      <c r="AE973" s="48" t="s">
        <v>422</v>
      </c>
      <c r="AF973" s="48" t="s">
        <v>422</v>
      </c>
      <c r="AG973" s="48" t="s">
        <v>422</v>
      </c>
      <c r="AH973" s="48" t="s">
        <v>422</v>
      </c>
      <c r="AI973" s="48" t="s">
        <v>422</v>
      </c>
      <c r="AJ973" s="48" t="s">
        <v>422</v>
      </c>
      <c r="AK973" s="48" t="s">
        <v>422</v>
      </c>
      <c r="AL973" s="48" t="s">
        <v>422</v>
      </c>
      <c r="AM973" s="48" t="s">
        <v>422</v>
      </c>
      <c r="AN973" s="48" t="s">
        <v>422</v>
      </c>
      <c r="AO973" s="48" t="s">
        <v>422</v>
      </c>
      <c r="AP973" s="48" t="s">
        <v>422</v>
      </c>
      <c r="AQ973" s="48" t="s">
        <v>422</v>
      </c>
      <c r="AR973" s="48" t="s">
        <v>422</v>
      </c>
      <c r="AS973" s="48" t="s">
        <v>422</v>
      </c>
      <c r="AT973" s="48" t="s">
        <v>422</v>
      </c>
      <c r="AU973" s="48" t="s">
        <v>422</v>
      </c>
      <c r="AV973" s="48" t="s">
        <v>422</v>
      </c>
      <c r="AW973" s="48" t="s">
        <v>422</v>
      </c>
      <c r="AX973" s="52" t="s">
        <v>422</v>
      </c>
      <c r="AY973" s="52" t="s">
        <v>422</v>
      </c>
      <c r="AZ973" s="49" t="s">
        <v>422</v>
      </c>
    </row>
    <row r="974" ht="15.75" customHeight="1">
      <c r="A974" s="40">
        <v>869.0</v>
      </c>
      <c r="B974" s="28" t="s">
        <v>3079</v>
      </c>
      <c r="C974" s="41"/>
      <c r="D974" s="42">
        <f t="array" ref="D974">index(systems,match($A974,INDEX(systems,0,1),),3)</f>
        <v>506.643</v>
      </c>
      <c r="E974" s="42">
        <f t="array" ref="E974">index(systems,match($A974,INDEX(systems,0,1),),4)</f>
        <v>-181.529</v>
      </c>
      <c r="F974" s="43" t="str">
        <f>IFERROR(__xludf.DUMMYFUNCTION("let(row, match($B974&amp;if($C974&lt;&gt;"""","" [""&amp;$C974&amp;""]"",""""),index(nebulae,,2),0),join("","",iferror(round(index(nebulae,row,5)/2,3),1),iferror(round(index(nebulae,row,6)/2,3),1),0))"),"1,1,0")</f>
        <v>1,1,0</v>
      </c>
      <c r="G974" s="44" t="s">
        <v>3080</v>
      </c>
      <c r="H974" s="45">
        <f t="array" ref="H974">let(systemId,match(A974,index(systems,0,1),),refSystemId,match($H$1,index(systems,0,1),),x,index(systems,systemId,3),y,index(systems,systemId,4),refX,index(systems,refSystemId,3),refY,index(systems,refSystemId,4),round(sqrt((x-refX)^2+(y-refY)^2),3))</f>
        <v>538.182</v>
      </c>
      <c r="I974" s="53"/>
      <c r="J974" s="53"/>
      <c r="K974" s="53"/>
      <c r="L974" s="53"/>
      <c r="M974" s="53"/>
      <c r="N974" s="28" t="s">
        <v>597</v>
      </c>
      <c r="O974" s="48" t="s">
        <v>597</v>
      </c>
      <c r="P974" s="48" t="s">
        <v>597</v>
      </c>
      <c r="Q974" s="48" t="s">
        <v>597</v>
      </c>
      <c r="R974" s="48" t="s">
        <v>597</v>
      </c>
      <c r="S974" s="48" t="s">
        <v>597</v>
      </c>
      <c r="T974" s="48" t="s">
        <v>597</v>
      </c>
      <c r="U974" s="48" t="s">
        <v>597</v>
      </c>
      <c r="V974" s="48" t="s">
        <v>597</v>
      </c>
      <c r="W974" s="48" t="s">
        <v>597</v>
      </c>
      <c r="X974" s="48" t="s">
        <v>597</v>
      </c>
      <c r="Y974" s="48" t="s">
        <v>597</v>
      </c>
      <c r="Z974" s="48" t="s">
        <v>597</v>
      </c>
      <c r="AA974" s="48" t="s">
        <v>598</v>
      </c>
      <c r="AB974" s="48" t="s">
        <v>598</v>
      </c>
      <c r="AC974" s="48" t="s">
        <v>598</v>
      </c>
      <c r="AD974" s="48" t="s">
        <v>598</v>
      </c>
      <c r="AE974" s="48" t="s">
        <v>598</v>
      </c>
      <c r="AF974" s="48" t="s">
        <v>598</v>
      </c>
      <c r="AG974" s="48" t="s">
        <v>598</v>
      </c>
      <c r="AH974" s="48" t="s">
        <v>598</v>
      </c>
      <c r="AI974" s="48" t="s">
        <v>598</v>
      </c>
      <c r="AJ974" s="48" t="s">
        <v>598</v>
      </c>
      <c r="AK974" s="48" t="s">
        <v>598</v>
      </c>
      <c r="AL974" s="48" t="s">
        <v>598</v>
      </c>
      <c r="AM974" s="48" t="s">
        <v>598</v>
      </c>
      <c r="AN974" s="48" t="s">
        <v>598</v>
      </c>
      <c r="AO974" s="48" t="s">
        <v>597</v>
      </c>
      <c r="AP974" s="48" t="s">
        <v>597</v>
      </c>
      <c r="AQ974" s="48" t="s">
        <v>3081</v>
      </c>
      <c r="AR974" s="48" t="s">
        <v>3081</v>
      </c>
      <c r="AS974" s="48" t="s">
        <v>3081</v>
      </c>
      <c r="AT974" s="48" t="s">
        <v>3081</v>
      </c>
      <c r="AU974" s="48" t="s">
        <v>3081</v>
      </c>
      <c r="AV974" s="52" t="s">
        <v>3081</v>
      </c>
      <c r="AW974" s="52" t="s">
        <v>3081</v>
      </c>
      <c r="AX974" s="48" t="s">
        <v>3081</v>
      </c>
      <c r="AY974" s="48" t="s">
        <v>3081</v>
      </c>
      <c r="AZ974" s="28" t="s">
        <v>3081</v>
      </c>
    </row>
    <row r="975" ht="15.75" customHeight="1">
      <c r="A975" s="40">
        <v>870.0</v>
      </c>
      <c r="B975" s="28" t="s">
        <v>3082</v>
      </c>
      <c r="C975" s="41"/>
      <c r="D975" s="42">
        <f t="array" ref="D975">index(systems,match($A975,INDEX(systems,0,1),),3)</f>
        <v>323.11</v>
      </c>
      <c r="E975" s="42">
        <f t="array" ref="E975">index(systems,match($A975,INDEX(systems,0,1),),4)</f>
        <v>-163.191</v>
      </c>
      <c r="F975" s="43" t="str">
        <f>IFERROR(__xludf.DUMMYFUNCTION("let(row, match($B975&amp;if($C975&lt;&gt;"""","" [""&amp;$C975&amp;""]"",""""),index(nebulae,,2),0),join("","",iferror(round(index(nebulae,row,5)/2,3),1),iferror(round(index(nebulae,row,6)/2,3),1),0))"),"1,1,0")</f>
        <v>1,1,0</v>
      </c>
      <c r="G975" s="44" t="s">
        <v>3083</v>
      </c>
      <c r="H975" s="45">
        <f t="array" ref="H975">let(systemId,match(A975,index(systems,0,1),),refSystemId,match($H$1,index(systems,0,1),),x,index(systems,systemId,3),y,index(systems,systemId,4),refX,index(systems,refSystemId,3),refY,index(systems,refSystemId,4),round(sqrt((x-refX)^2+(y-refY)^2),3))</f>
        <v>361.983</v>
      </c>
      <c r="I975" s="53"/>
      <c r="J975" s="46" t="s">
        <v>418</v>
      </c>
      <c r="K975" s="53"/>
      <c r="L975" s="53"/>
      <c r="M975" s="53"/>
      <c r="N975" s="28" t="s">
        <v>905</v>
      </c>
      <c r="O975" s="48" t="s">
        <v>905</v>
      </c>
      <c r="P975" s="48" t="s">
        <v>905</v>
      </c>
      <c r="Q975" s="48" t="s">
        <v>905</v>
      </c>
      <c r="R975" s="48" t="s">
        <v>905</v>
      </c>
      <c r="S975" s="48" t="s">
        <v>905</v>
      </c>
      <c r="T975" s="48" t="s">
        <v>905</v>
      </c>
      <c r="U975" s="48" t="s">
        <v>905</v>
      </c>
      <c r="V975" s="48" t="s">
        <v>905</v>
      </c>
      <c r="W975" s="48" t="s">
        <v>905</v>
      </c>
      <c r="X975" s="48" t="s">
        <v>905</v>
      </c>
      <c r="Y975" s="48" t="s">
        <v>906</v>
      </c>
      <c r="Z975" s="48" t="s">
        <v>906</v>
      </c>
      <c r="AA975" s="48" t="s">
        <v>907</v>
      </c>
      <c r="AB975" s="48" t="s">
        <v>907</v>
      </c>
      <c r="AC975" s="48" t="s">
        <v>907</v>
      </c>
      <c r="AD975" s="48" t="s">
        <v>907</v>
      </c>
      <c r="AE975" s="48" t="s">
        <v>907</v>
      </c>
      <c r="AF975" s="48" t="s">
        <v>907</v>
      </c>
      <c r="AG975" s="48" t="s">
        <v>907</v>
      </c>
      <c r="AH975" s="48" t="s">
        <v>907</v>
      </c>
      <c r="AI975" s="48" t="s">
        <v>907</v>
      </c>
      <c r="AJ975" s="48" t="s">
        <v>907</v>
      </c>
      <c r="AK975" s="48" t="s">
        <v>907</v>
      </c>
      <c r="AL975" s="48" t="s">
        <v>907</v>
      </c>
      <c r="AM975" s="48" t="s">
        <v>907</v>
      </c>
      <c r="AN975" s="48" t="s">
        <v>907</v>
      </c>
      <c r="AO975" s="48" t="s">
        <v>906</v>
      </c>
      <c r="AP975" s="48" t="s">
        <v>906</v>
      </c>
      <c r="AQ975" s="48" t="s">
        <v>906</v>
      </c>
      <c r="AR975" s="48" t="s">
        <v>906</v>
      </c>
      <c r="AS975" s="48" t="s">
        <v>906</v>
      </c>
      <c r="AT975" s="48" t="s">
        <v>906</v>
      </c>
      <c r="AU975" s="48" t="s">
        <v>906</v>
      </c>
      <c r="AV975" s="52" t="s">
        <v>906</v>
      </c>
      <c r="AW975" s="52" t="s">
        <v>906</v>
      </c>
      <c r="AX975" s="52" t="s">
        <v>906</v>
      </c>
      <c r="AY975" s="52" t="s">
        <v>906</v>
      </c>
      <c r="AZ975" s="49" t="s">
        <v>906</v>
      </c>
    </row>
    <row r="976" ht="15.75" customHeight="1">
      <c r="A976" s="40">
        <v>871.0</v>
      </c>
      <c r="B976" s="28" t="s">
        <v>3084</v>
      </c>
      <c r="C976" s="41"/>
      <c r="D976" s="42">
        <f t="array" ref="D976">index(systems,match($A976,INDEX(systems,0,1),),3)</f>
        <v>-523.537</v>
      </c>
      <c r="E976" s="42">
        <f t="array" ref="E976">index(systems,match($A976,INDEX(systems,0,1),),4)</f>
        <v>258.924</v>
      </c>
      <c r="F976" s="43" t="str">
        <f>IFERROR(__xludf.DUMMYFUNCTION("let(row, match($B976&amp;if($C976&lt;&gt;"""","" [""&amp;$C976&amp;""]"",""""),index(nebulae,,2),0),join("","",iferror(round(index(nebulae,row,5)/2,3),1),iferror(round(index(nebulae,row,6)/2,3),1),0))"),"1,1,0")</f>
        <v>1,1,0</v>
      </c>
      <c r="G976" s="44" t="s">
        <v>3085</v>
      </c>
      <c r="H976" s="45">
        <f t="array" ref="H976">let(systemId,match(A976,index(systems,0,1),),refSystemId,match($H$1,index(systems,0,1),),x,index(systems,systemId,3),y,index(systems,systemId,4),refX,index(systems,refSystemId,3),refY,index(systems,refSystemId,4),round(sqrt((x-refX)^2+(y-refY)^2),3))</f>
        <v>584.066</v>
      </c>
      <c r="I976" s="46" t="s">
        <v>408</v>
      </c>
      <c r="J976" s="46" t="s">
        <v>408</v>
      </c>
      <c r="K976" s="46" t="s">
        <v>408</v>
      </c>
      <c r="L976" s="46" t="s">
        <v>408</v>
      </c>
      <c r="M976" s="46" t="s">
        <v>408</v>
      </c>
      <c r="N976" s="28" t="s">
        <v>408</v>
      </c>
      <c r="O976" s="41"/>
      <c r="P976" s="48" t="s">
        <v>461</v>
      </c>
      <c r="Q976" s="48" t="s">
        <v>461</v>
      </c>
      <c r="R976" s="48" t="s">
        <v>461</v>
      </c>
      <c r="S976" s="48" t="s">
        <v>418</v>
      </c>
      <c r="T976" s="48" t="s">
        <v>418</v>
      </c>
      <c r="U976" s="48" t="s">
        <v>418</v>
      </c>
      <c r="V976" s="48" t="s">
        <v>418</v>
      </c>
      <c r="W976" s="48" t="s">
        <v>418</v>
      </c>
      <c r="X976" s="48" t="s">
        <v>422</v>
      </c>
      <c r="Y976" s="48" t="s">
        <v>422</v>
      </c>
      <c r="Z976" s="48" t="s">
        <v>422</v>
      </c>
      <c r="AA976" s="48" t="s">
        <v>422</v>
      </c>
      <c r="AB976" s="48" t="s">
        <v>422</v>
      </c>
      <c r="AC976" s="48" t="s">
        <v>422</v>
      </c>
      <c r="AD976" s="48" t="s">
        <v>422</v>
      </c>
      <c r="AE976" s="48" t="s">
        <v>422</v>
      </c>
      <c r="AF976" s="48" t="s">
        <v>422</v>
      </c>
      <c r="AG976" s="48" t="s">
        <v>422</v>
      </c>
      <c r="AH976" s="48" t="s">
        <v>422</v>
      </c>
      <c r="AI976" s="48" t="s">
        <v>422</v>
      </c>
      <c r="AJ976" s="48" t="s">
        <v>422</v>
      </c>
      <c r="AK976" s="48" t="s">
        <v>422</v>
      </c>
      <c r="AL976" s="48" t="s">
        <v>422</v>
      </c>
      <c r="AM976" s="48" t="s">
        <v>422</v>
      </c>
      <c r="AN976" s="48" t="s">
        <v>422</v>
      </c>
      <c r="AO976" s="48" t="s">
        <v>422</v>
      </c>
      <c r="AP976" s="48" t="s">
        <v>422</v>
      </c>
      <c r="AQ976" s="48" t="s">
        <v>422</v>
      </c>
      <c r="AR976" s="48" t="s">
        <v>422</v>
      </c>
      <c r="AS976" s="48" t="s">
        <v>422</v>
      </c>
      <c r="AT976" s="48" t="s">
        <v>422</v>
      </c>
      <c r="AU976" s="48" t="s">
        <v>422</v>
      </c>
      <c r="AV976" s="48" t="s">
        <v>422</v>
      </c>
      <c r="AW976" s="48" t="s">
        <v>422</v>
      </c>
      <c r="AX976" s="48" t="s">
        <v>422</v>
      </c>
      <c r="AY976" s="48" t="s">
        <v>422</v>
      </c>
      <c r="AZ976" s="28" t="s">
        <v>422</v>
      </c>
    </row>
    <row r="977" ht="15.75" customHeight="1">
      <c r="A977" s="40">
        <v>872.0</v>
      </c>
      <c r="B977" s="28" t="s">
        <v>3086</v>
      </c>
      <c r="C977" s="41"/>
      <c r="D977" s="42">
        <f t="array" ref="D977">index(systems,match($A977,INDEX(systems,0,1),),3)</f>
        <v>-405.348</v>
      </c>
      <c r="E977" s="42">
        <f t="array" ref="E977">index(systems,match($A977,INDEX(systems,0,1),),4)</f>
        <v>332.888</v>
      </c>
      <c r="F977" s="43" t="str">
        <f>IFERROR(__xludf.DUMMYFUNCTION("let(row, match($B977&amp;if($C977&lt;&gt;"""","" [""&amp;$C977&amp;""]"",""""),index(nebulae,,2),0),join("","",iferror(round(index(nebulae,row,5)/2,3),1),iferror(round(index(nebulae,row,6)/2,3),1),0))"),"1,1,0")</f>
        <v>1,1,0</v>
      </c>
      <c r="G977" s="44" t="s">
        <v>3087</v>
      </c>
      <c r="H977" s="45">
        <f t="array" ref="H977">let(systemId,match(A977,index(systems,0,1),),refSystemId,match($H$1,index(systems,0,1),),x,index(systems,systemId,3),y,index(systems,systemId,4),refX,index(systems,refSystemId,3),refY,index(systems,refSystemId,4),round(sqrt((x-refX)^2+(y-refY)^2),3))</f>
        <v>524.52</v>
      </c>
      <c r="I977" s="53"/>
      <c r="J977" s="53"/>
      <c r="K977" s="53"/>
      <c r="L977" s="53"/>
      <c r="M977" s="53"/>
      <c r="N977" s="28" t="s">
        <v>3088</v>
      </c>
      <c r="O977" s="48" t="s">
        <v>3088</v>
      </c>
      <c r="P977" s="48" t="s">
        <v>3088</v>
      </c>
      <c r="Q977" s="48" t="s">
        <v>3088</v>
      </c>
      <c r="R977" s="48" t="s">
        <v>3088</v>
      </c>
      <c r="S977" s="48" t="s">
        <v>3089</v>
      </c>
      <c r="T977" s="48" t="s">
        <v>3089</v>
      </c>
      <c r="U977" s="48" t="s">
        <v>418</v>
      </c>
      <c r="V977" s="48" t="s">
        <v>418</v>
      </c>
      <c r="W977" s="48" t="s">
        <v>422</v>
      </c>
      <c r="X977" s="48" t="s">
        <v>422</v>
      </c>
      <c r="Y977" s="48" t="s">
        <v>422</v>
      </c>
      <c r="Z977" s="48" t="s">
        <v>422</v>
      </c>
      <c r="AA977" s="48" t="s">
        <v>422</v>
      </c>
      <c r="AB977" s="48" t="s">
        <v>422</v>
      </c>
      <c r="AC977" s="48" t="s">
        <v>422</v>
      </c>
      <c r="AD977" s="48" t="s">
        <v>422</v>
      </c>
      <c r="AE977" s="48" t="s">
        <v>422</v>
      </c>
      <c r="AF977" s="48" t="s">
        <v>422</v>
      </c>
      <c r="AG977" s="48" t="s">
        <v>422</v>
      </c>
      <c r="AH977" s="48" t="s">
        <v>422</v>
      </c>
      <c r="AI977" s="48" t="s">
        <v>422</v>
      </c>
      <c r="AJ977" s="48" t="s">
        <v>422</v>
      </c>
      <c r="AK977" s="48" t="s">
        <v>422</v>
      </c>
      <c r="AL977" s="48" t="s">
        <v>422</v>
      </c>
      <c r="AM977" s="48" t="s">
        <v>422</v>
      </c>
      <c r="AN977" s="48" t="s">
        <v>422</v>
      </c>
      <c r="AO977" s="48" t="s">
        <v>422</v>
      </c>
      <c r="AP977" s="48" t="s">
        <v>422</v>
      </c>
      <c r="AQ977" s="48" t="s">
        <v>422</v>
      </c>
      <c r="AR977" s="48" t="s">
        <v>422</v>
      </c>
      <c r="AS977" s="48" t="s">
        <v>422</v>
      </c>
      <c r="AT977" s="48" t="s">
        <v>422</v>
      </c>
      <c r="AU977" s="48" t="s">
        <v>422</v>
      </c>
      <c r="AV977" s="48" t="s">
        <v>422</v>
      </c>
      <c r="AW977" s="48" t="s">
        <v>422</v>
      </c>
      <c r="AX977" s="48" t="s">
        <v>422</v>
      </c>
      <c r="AY977" s="48" t="s">
        <v>422</v>
      </c>
      <c r="AZ977" s="28" t="s">
        <v>422</v>
      </c>
    </row>
    <row r="978" ht="15.75" customHeight="1">
      <c r="A978" s="40">
        <v>873.0</v>
      </c>
      <c r="B978" s="28" t="s">
        <v>3090</v>
      </c>
      <c r="C978" s="41"/>
      <c r="D978" s="42">
        <f t="array" ref="D978">index(systems,match($A978,INDEX(systems,0,1),),3)</f>
        <v>531.47</v>
      </c>
      <c r="E978" s="42">
        <f t="array" ref="E978">index(systems,match($A978,INDEX(systems,0,1),),4)</f>
        <v>166.883</v>
      </c>
      <c r="F978" s="43" t="str">
        <f>IFERROR(__xludf.DUMMYFUNCTION("let(row, match($B978&amp;if($C978&lt;&gt;"""","" [""&amp;$C978&amp;""]"",""""),index(nebulae,,2),0),join("","",iferror(round(index(nebulae,row,5)/2,3),1),iferror(round(index(nebulae,row,6)/2,3),1),0))"),"1,1,0")</f>
        <v>1,1,0</v>
      </c>
      <c r="G978" s="44" t="s">
        <v>3091</v>
      </c>
      <c r="H978" s="45">
        <f t="array" ref="H978">let(systemId,match(A978,index(systems,0,1),),refSystemId,match($H$1,index(systems,0,1),),x,index(systems,systemId,3),y,index(systems,systemId,4),refX,index(systems,refSystemId,3),refY,index(systems,refSystemId,4),round(sqrt((x-refX)^2+(y-refY)^2),3))</f>
        <v>557.055</v>
      </c>
      <c r="I978" s="28" t="s">
        <v>408</v>
      </c>
      <c r="J978" s="28" t="s">
        <v>408</v>
      </c>
      <c r="K978" s="28" t="s">
        <v>408</v>
      </c>
      <c r="L978" s="28" t="s">
        <v>408</v>
      </c>
      <c r="M978" s="28" t="s">
        <v>408</v>
      </c>
      <c r="N978" s="28" t="s">
        <v>408</v>
      </c>
      <c r="O978" s="41"/>
      <c r="P978" s="48" t="s">
        <v>2846</v>
      </c>
      <c r="Q978" s="48" t="s">
        <v>2846</v>
      </c>
      <c r="R978" s="48" t="s">
        <v>2846</v>
      </c>
      <c r="S978" s="48" t="s">
        <v>2846</v>
      </c>
      <c r="T978" s="48" t="s">
        <v>2846</v>
      </c>
      <c r="U978" s="48" t="s">
        <v>2846</v>
      </c>
      <c r="V978" s="48" t="s">
        <v>2846</v>
      </c>
      <c r="W978" s="48" t="s">
        <v>2846</v>
      </c>
      <c r="X978" s="48" t="s">
        <v>2846</v>
      </c>
      <c r="Y978" s="48" t="s">
        <v>422</v>
      </c>
      <c r="Z978" s="48" t="s">
        <v>422</v>
      </c>
      <c r="AA978" s="48" t="s">
        <v>422</v>
      </c>
      <c r="AB978" s="48" t="s">
        <v>422</v>
      </c>
      <c r="AC978" s="48" t="s">
        <v>422</v>
      </c>
      <c r="AD978" s="48" t="s">
        <v>422</v>
      </c>
      <c r="AE978" s="48" t="s">
        <v>422</v>
      </c>
      <c r="AF978" s="48" t="s">
        <v>422</v>
      </c>
      <c r="AG978" s="48" t="s">
        <v>422</v>
      </c>
      <c r="AH978" s="48" t="s">
        <v>422</v>
      </c>
      <c r="AI978" s="48" t="s">
        <v>422</v>
      </c>
      <c r="AJ978" s="48" t="s">
        <v>422</v>
      </c>
      <c r="AK978" s="48" t="s">
        <v>422</v>
      </c>
      <c r="AL978" s="48" t="s">
        <v>422</v>
      </c>
      <c r="AM978" s="48" t="s">
        <v>422</v>
      </c>
      <c r="AN978" s="48" t="s">
        <v>422</v>
      </c>
      <c r="AO978" s="48" t="s">
        <v>422</v>
      </c>
      <c r="AP978" s="48" t="s">
        <v>422</v>
      </c>
      <c r="AQ978" s="48" t="s">
        <v>422</v>
      </c>
      <c r="AR978" s="48" t="s">
        <v>422</v>
      </c>
      <c r="AS978" s="48" t="s">
        <v>422</v>
      </c>
      <c r="AT978" s="48" t="s">
        <v>422</v>
      </c>
      <c r="AU978" s="48" t="s">
        <v>422</v>
      </c>
      <c r="AV978" s="52" t="s">
        <v>422</v>
      </c>
      <c r="AW978" s="48" t="s">
        <v>422</v>
      </c>
      <c r="AX978" s="48" t="s">
        <v>422</v>
      </c>
      <c r="AY978" s="48" t="s">
        <v>422</v>
      </c>
      <c r="AZ978" s="28" t="s">
        <v>422</v>
      </c>
    </row>
    <row r="979" ht="15.75" customHeight="1">
      <c r="A979" s="40">
        <v>874.0</v>
      </c>
      <c r="B979" s="28" t="s">
        <v>3092</v>
      </c>
      <c r="C979" s="41"/>
      <c r="D979" s="42">
        <f t="array" ref="D979">index(systems,match($A979,INDEX(systems,0,1),),3)</f>
        <v>-289.827</v>
      </c>
      <c r="E979" s="42">
        <f t="array" ref="E979">index(systems,match($A979,INDEX(systems,0,1),),4)</f>
        <v>17.796</v>
      </c>
      <c r="F979" s="43" t="str">
        <f>IFERROR(__xludf.DUMMYFUNCTION("let(row, match($B979&amp;if($C979&lt;&gt;"""","" [""&amp;$C979&amp;""]"",""""),index(nebulae,,2),0),join("","",iferror(round(index(nebulae,row,5)/2,3),1),iferror(round(index(nebulae,row,6)/2,3),1),0))"),"1,1,0")</f>
        <v>1,1,0</v>
      </c>
      <c r="G979" s="44" t="s">
        <v>3093</v>
      </c>
      <c r="H979" s="45">
        <f t="array" ref="H979">let(systemId,match(A979,index(systems,0,1),),refSystemId,match($H$1,index(systems,0,1),),x,index(systems,systemId,3),y,index(systems,systemId,4),refX,index(systems,refSystemId,3),refY,index(systems,refSystemId,4),round(sqrt((x-refX)^2+(y-refY)^2),3))</f>
        <v>290.373</v>
      </c>
      <c r="I979" s="28" t="s">
        <v>408</v>
      </c>
      <c r="J979" s="48" t="s">
        <v>408</v>
      </c>
      <c r="K979" s="48" t="s">
        <v>408</v>
      </c>
      <c r="L979" s="28" t="s">
        <v>408</v>
      </c>
      <c r="M979" s="48" t="s">
        <v>408</v>
      </c>
      <c r="N979" s="28" t="s">
        <v>408</v>
      </c>
      <c r="O979" s="41"/>
      <c r="P979" s="48" t="s">
        <v>560</v>
      </c>
      <c r="Q979" s="48" t="s">
        <v>560</v>
      </c>
      <c r="R979" s="48" t="s">
        <v>560</v>
      </c>
      <c r="S979" s="48" t="s">
        <v>560</v>
      </c>
      <c r="T979" s="48" t="s">
        <v>560</v>
      </c>
      <c r="U979" s="48" t="s">
        <v>449</v>
      </c>
      <c r="V979" s="48" t="s">
        <v>449</v>
      </c>
      <c r="W979" s="48" t="s">
        <v>449</v>
      </c>
      <c r="X979" s="48" t="s">
        <v>449</v>
      </c>
      <c r="Y979" s="48" t="s">
        <v>449</v>
      </c>
      <c r="Z979" s="48" t="s">
        <v>449</v>
      </c>
      <c r="AA979" s="48" t="s">
        <v>2698</v>
      </c>
      <c r="AB979" s="48" t="s">
        <v>2698</v>
      </c>
      <c r="AC979" s="48" t="s">
        <v>2698</v>
      </c>
      <c r="AD979" s="48" t="s">
        <v>2698</v>
      </c>
      <c r="AE979" s="48" t="s">
        <v>2698</v>
      </c>
      <c r="AF979" s="48" t="s">
        <v>2698</v>
      </c>
      <c r="AG979" s="48" t="s">
        <v>2698</v>
      </c>
      <c r="AH979" s="48" t="s">
        <v>2699</v>
      </c>
      <c r="AI979" s="48" t="s">
        <v>452</v>
      </c>
      <c r="AJ979" s="48" t="s">
        <v>452</v>
      </c>
      <c r="AK979" s="48" t="s">
        <v>452</v>
      </c>
      <c r="AL979" s="48" t="s">
        <v>452</v>
      </c>
      <c r="AM979" s="48" t="s">
        <v>452</v>
      </c>
      <c r="AN979" s="48" t="s">
        <v>452</v>
      </c>
      <c r="AO979" s="48" t="s">
        <v>452</v>
      </c>
      <c r="AP979" s="48" t="s">
        <v>452</v>
      </c>
      <c r="AQ979" s="48" t="s">
        <v>452</v>
      </c>
      <c r="AR979" s="48" t="s">
        <v>452</v>
      </c>
      <c r="AS979" s="48" t="s">
        <v>453</v>
      </c>
      <c r="AT979" s="48" t="s">
        <v>454</v>
      </c>
      <c r="AU979" s="48" t="s">
        <v>454</v>
      </c>
      <c r="AV979" s="48" t="s">
        <v>454</v>
      </c>
      <c r="AW979" s="48" t="s">
        <v>454</v>
      </c>
      <c r="AX979" s="52" t="s">
        <v>454</v>
      </c>
      <c r="AY979" s="52" t="s">
        <v>454</v>
      </c>
      <c r="AZ979" s="49" t="s">
        <v>455</v>
      </c>
    </row>
    <row r="980" ht="15.75" customHeight="1">
      <c r="A980" s="40">
        <v>875.0</v>
      </c>
      <c r="B980" s="28" t="s">
        <v>3094</v>
      </c>
      <c r="C980" s="41"/>
      <c r="D980" s="42">
        <f t="array" ref="D980">index(systems,match($A980,INDEX(systems,0,1),),3)</f>
        <v>-401.729</v>
      </c>
      <c r="E980" s="42">
        <f t="array" ref="E980">index(systems,match($A980,INDEX(systems,0,1),),4)</f>
        <v>134.377</v>
      </c>
      <c r="F980" s="43" t="str">
        <f>IFERROR(__xludf.DUMMYFUNCTION("let(row, match($B980&amp;if($C980&lt;&gt;"""","" [""&amp;$C980&amp;""]"",""""),index(nebulae,,2),0),join("","",iferror(round(index(nebulae,row,5)/2,3),1),iferror(round(index(nebulae,row,6)/2,3),1),0))"),"1,1,0")</f>
        <v>1,1,0</v>
      </c>
      <c r="G980" s="44" t="s">
        <v>3095</v>
      </c>
      <c r="H980" s="45">
        <f t="array" ref="H980">let(systemId,match(A980,index(systems,0,1),),refSystemId,match($H$1,index(systems,0,1),),x,index(systems,systemId,3),y,index(systems,systemId,4),refX,index(systems,refSystemId,3),refY,index(systems,refSystemId,4),round(sqrt((x-refX)^2+(y-refY)^2),3))</f>
        <v>423.608</v>
      </c>
      <c r="I980" s="46" t="s">
        <v>408</v>
      </c>
      <c r="J980" s="46" t="s">
        <v>408</v>
      </c>
      <c r="K980" s="28" t="s">
        <v>408</v>
      </c>
      <c r="L980" s="28" t="s">
        <v>408</v>
      </c>
      <c r="M980" s="28" t="s">
        <v>408</v>
      </c>
      <c r="N980" s="28" t="s">
        <v>408</v>
      </c>
      <c r="O980" s="41"/>
      <c r="P980" s="48" t="s">
        <v>449</v>
      </c>
      <c r="Q980" s="48" t="s">
        <v>449</v>
      </c>
      <c r="R980" s="48" t="s">
        <v>449</v>
      </c>
      <c r="S980" s="48" t="s">
        <v>449</v>
      </c>
      <c r="T980" s="48" t="s">
        <v>449</v>
      </c>
      <c r="U980" s="48" t="s">
        <v>449</v>
      </c>
      <c r="V980" s="48" t="s">
        <v>449</v>
      </c>
      <c r="W980" s="48" t="s">
        <v>449</v>
      </c>
      <c r="X980" s="48" t="s">
        <v>449</v>
      </c>
      <c r="Y980" s="48" t="s">
        <v>449</v>
      </c>
      <c r="Z980" s="48" t="s">
        <v>449</v>
      </c>
      <c r="AA980" s="48" t="s">
        <v>684</v>
      </c>
      <c r="AB980" s="48" t="s">
        <v>684</v>
      </c>
      <c r="AC980" s="48" t="s">
        <v>684</v>
      </c>
      <c r="AD980" s="48" t="s">
        <v>684</v>
      </c>
      <c r="AE980" s="48" t="s">
        <v>684</v>
      </c>
      <c r="AF980" s="48" t="s">
        <v>684</v>
      </c>
      <c r="AG980" s="48" t="s">
        <v>684</v>
      </c>
      <c r="AH980" s="48" t="s">
        <v>685</v>
      </c>
      <c r="AI980" s="48" t="s">
        <v>464</v>
      </c>
      <c r="AJ980" s="48" t="s">
        <v>464</v>
      </c>
      <c r="AK980" s="48" t="s">
        <v>464</v>
      </c>
      <c r="AL980" s="48" t="s">
        <v>464</v>
      </c>
      <c r="AM980" s="48" t="s">
        <v>464</v>
      </c>
      <c r="AN980" s="48" t="s">
        <v>464</v>
      </c>
      <c r="AO980" s="48" t="s">
        <v>464</v>
      </c>
      <c r="AP980" s="48" t="s">
        <v>464</v>
      </c>
      <c r="AQ980" s="48" t="s">
        <v>3096</v>
      </c>
      <c r="AR980" s="48" t="s">
        <v>3096</v>
      </c>
      <c r="AS980" s="48" t="s">
        <v>3097</v>
      </c>
      <c r="AT980" s="52" t="s">
        <v>467</v>
      </c>
      <c r="AU980" s="52" t="s">
        <v>467</v>
      </c>
      <c r="AV980" s="52" t="s">
        <v>467</v>
      </c>
      <c r="AW980" s="52" t="s">
        <v>467</v>
      </c>
      <c r="AX980" s="52" t="s">
        <v>468</v>
      </c>
      <c r="AY980" s="52" t="s">
        <v>468</v>
      </c>
      <c r="AZ980" s="49" t="s">
        <v>468</v>
      </c>
    </row>
    <row r="981" ht="15.75" customHeight="1">
      <c r="A981" s="40">
        <v>876.0</v>
      </c>
      <c r="B981" s="28" t="s">
        <v>3098</v>
      </c>
      <c r="C981" s="41"/>
      <c r="D981" s="42">
        <f t="array" ref="D981">index(systems,match($A981,INDEX(systems,0,1),),3)</f>
        <v>249.955</v>
      </c>
      <c r="E981" s="42">
        <f t="array" ref="E981">index(systems,match($A981,INDEX(systems,0,1),),4)</f>
        <v>-298.878</v>
      </c>
      <c r="F981" s="43" t="str">
        <f>IFERROR(__xludf.DUMMYFUNCTION("let(row, match($B981&amp;if($C981&lt;&gt;"""","" [""&amp;$C981&amp;""]"",""""),index(nebulae,,2),0),join("","",iferror(round(index(nebulae,row,5)/2,3),1),iferror(round(index(nebulae,row,6)/2,3),1),0))"),"1,1,0")</f>
        <v>1,1,0</v>
      </c>
      <c r="G981" s="44" t="s">
        <v>3099</v>
      </c>
      <c r="H981" s="45">
        <f t="array" ref="H981">let(systemId,match(A981,index(systems,0,1),),refSystemId,match($H$1,index(systems,0,1),),x,index(systems,systemId,3),y,index(systems,systemId,4),refX,index(systems,refSystemId,3),refY,index(systems,refSystemId,4),round(sqrt((x-refX)^2+(y-refY)^2),3))</f>
        <v>389.622</v>
      </c>
      <c r="I981" s="47" t="s">
        <v>408</v>
      </c>
      <c r="J981" s="47" t="s">
        <v>408</v>
      </c>
      <c r="K981" s="53"/>
      <c r="L981" s="53"/>
      <c r="M981" s="53"/>
      <c r="N981" s="28" t="s">
        <v>1013</v>
      </c>
      <c r="O981" s="52" t="s">
        <v>1013</v>
      </c>
      <c r="P981" s="48" t="s">
        <v>1013</v>
      </c>
      <c r="Q981" s="48" t="s">
        <v>1013</v>
      </c>
      <c r="R981" s="48" t="s">
        <v>1013</v>
      </c>
      <c r="S981" s="48" t="s">
        <v>1013</v>
      </c>
      <c r="T981" s="48" t="s">
        <v>1013</v>
      </c>
      <c r="U981" s="48" t="s">
        <v>1013</v>
      </c>
      <c r="V981" s="48" t="s">
        <v>1013</v>
      </c>
      <c r="W981" s="48" t="s">
        <v>1013</v>
      </c>
      <c r="X981" s="48" t="s">
        <v>1013</v>
      </c>
      <c r="Y981" s="48" t="s">
        <v>1014</v>
      </c>
      <c r="Z981" s="48" t="s">
        <v>1014</v>
      </c>
      <c r="AA981" s="48" t="s">
        <v>1015</v>
      </c>
      <c r="AB981" s="48" t="s">
        <v>1015</v>
      </c>
      <c r="AC981" s="48" t="s">
        <v>1015</v>
      </c>
      <c r="AD981" s="48" t="s">
        <v>1015</v>
      </c>
      <c r="AE981" s="48" t="s">
        <v>1015</v>
      </c>
      <c r="AF981" s="48" t="s">
        <v>1015</v>
      </c>
      <c r="AG981" s="48" t="s">
        <v>1015</v>
      </c>
      <c r="AH981" s="48" t="s">
        <v>1015</v>
      </c>
      <c r="AI981" s="48" t="s">
        <v>1015</v>
      </c>
      <c r="AJ981" s="48" t="s">
        <v>1015</v>
      </c>
      <c r="AK981" s="48" t="s">
        <v>1015</v>
      </c>
      <c r="AL981" s="48" t="s">
        <v>1015</v>
      </c>
      <c r="AM981" s="48" t="s">
        <v>1015</v>
      </c>
      <c r="AN981" s="48" t="s">
        <v>1015</v>
      </c>
      <c r="AO981" s="48" t="s">
        <v>1014</v>
      </c>
      <c r="AP981" s="48" t="s">
        <v>1014</v>
      </c>
      <c r="AQ981" s="48" t="s">
        <v>1014</v>
      </c>
      <c r="AR981" s="48" t="s">
        <v>955</v>
      </c>
      <c r="AS981" s="48" t="s">
        <v>955</v>
      </c>
      <c r="AT981" s="48" t="s">
        <v>955</v>
      </c>
      <c r="AU981" s="48" t="s">
        <v>955</v>
      </c>
      <c r="AV981" s="48" t="s">
        <v>955</v>
      </c>
      <c r="AW981" s="48" t="s">
        <v>955</v>
      </c>
      <c r="AX981" s="48" t="s">
        <v>955</v>
      </c>
      <c r="AY981" s="48" t="s">
        <v>955</v>
      </c>
      <c r="AZ981" s="28" t="s">
        <v>955</v>
      </c>
    </row>
    <row r="982" ht="15.75" customHeight="1">
      <c r="A982" s="40">
        <v>877.0</v>
      </c>
      <c r="B982" s="28" t="s">
        <v>3100</v>
      </c>
      <c r="C982" s="41"/>
      <c r="D982" s="42">
        <f t="array" ref="D982">index(systems,match($A982,INDEX(systems,0,1),),3)</f>
        <v>88.314</v>
      </c>
      <c r="E982" s="42">
        <f t="array" ref="E982">index(systems,match($A982,INDEX(systems,0,1),),4)</f>
        <v>-404.57</v>
      </c>
      <c r="F982" s="43" t="str">
        <f>IFERROR(__xludf.DUMMYFUNCTION("let(row, match($B982&amp;if($C982&lt;&gt;"""","" [""&amp;$C982&amp;""]"",""""),index(nebulae,,2),0),join("","",iferror(round(index(nebulae,row,5)/2,3),1),iferror(round(index(nebulae,row,6)/2,3),1),0))"),"1,1,0")</f>
        <v>1,1,0</v>
      </c>
      <c r="G982" s="44" t="s">
        <v>3101</v>
      </c>
      <c r="H982" s="45">
        <f t="array" ref="H982">let(systemId,match(A982,index(systems,0,1),),refSystemId,match($H$1,index(systems,0,1),),x,index(systems,systemId,3),y,index(systems,systemId,4),refX,index(systems,refSystemId,3),refY,index(systems,refSystemId,4),round(sqrt((x-refX)^2+(y-refY)^2),3))</f>
        <v>414.097</v>
      </c>
      <c r="I982" s="46" t="s">
        <v>408</v>
      </c>
      <c r="J982" s="46" t="s">
        <v>408</v>
      </c>
      <c r="K982" s="46" t="s">
        <v>408</v>
      </c>
      <c r="L982" s="46" t="s">
        <v>408</v>
      </c>
      <c r="M982" s="46" t="s">
        <v>408</v>
      </c>
      <c r="N982" s="28" t="s">
        <v>408</v>
      </c>
      <c r="O982" s="41"/>
      <c r="P982" s="48" t="s">
        <v>1846</v>
      </c>
      <c r="Q982" s="51" t="s">
        <v>1846</v>
      </c>
      <c r="R982" s="48" t="s">
        <v>1846</v>
      </c>
      <c r="S982" s="48" t="s">
        <v>1846</v>
      </c>
      <c r="T982" s="51" t="s">
        <v>1846</v>
      </c>
      <c r="U982" s="41"/>
      <c r="V982" s="51" t="s">
        <v>1847</v>
      </c>
      <c r="W982" s="48" t="s">
        <v>1847</v>
      </c>
      <c r="X982" s="51" t="s">
        <v>1847</v>
      </c>
      <c r="Y982" s="51" t="s">
        <v>629</v>
      </c>
      <c r="Z982" s="48" t="s">
        <v>422</v>
      </c>
      <c r="AA982" s="48" t="s">
        <v>422</v>
      </c>
      <c r="AB982" s="48" t="s">
        <v>422</v>
      </c>
      <c r="AC982" s="48" t="s">
        <v>422</v>
      </c>
      <c r="AD982" s="48" t="s">
        <v>422</v>
      </c>
      <c r="AE982" s="48" t="s">
        <v>422</v>
      </c>
      <c r="AF982" s="48" t="s">
        <v>422</v>
      </c>
      <c r="AG982" s="48" t="s">
        <v>422</v>
      </c>
      <c r="AH982" s="48" t="s">
        <v>422</v>
      </c>
      <c r="AI982" s="48" t="s">
        <v>422</v>
      </c>
      <c r="AJ982" s="48" t="s">
        <v>422</v>
      </c>
      <c r="AK982" s="48" t="s">
        <v>422</v>
      </c>
      <c r="AL982" s="48" t="s">
        <v>422</v>
      </c>
      <c r="AM982" s="48" t="s">
        <v>422</v>
      </c>
      <c r="AN982" s="48" t="s">
        <v>422</v>
      </c>
      <c r="AO982" s="48" t="s">
        <v>422</v>
      </c>
      <c r="AP982" s="48" t="s">
        <v>422</v>
      </c>
      <c r="AQ982" s="48" t="s">
        <v>422</v>
      </c>
      <c r="AR982" s="48" t="s">
        <v>422</v>
      </c>
      <c r="AS982" s="48" t="s">
        <v>422</v>
      </c>
      <c r="AT982" s="48" t="s">
        <v>422</v>
      </c>
      <c r="AU982" s="48" t="s">
        <v>422</v>
      </c>
      <c r="AV982" s="48" t="s">
        <v>422</v>
      </c>
      <c r="AW982" s="48" t="s">
        <v>422</v>
      </c>
      <c r="AX982" s="48" t="s">
        <v>422</v>
      </c>
      <c r="AY982" s="48" t="s">
        <v>422</v>
      </c>
      <c r="AZ982" s="28" t="s">
        <v>422</v>
      </c>
    </row>
    <row r="983" ht="15.75" customHeight="1">
      <c r="A983" s="40">
        <v>878.0</v>
      </c>
      <c r="B983" s="28" t="s">
        <v>3102</v>
      </c>
      <c r="C983" s="41"/>
      <c r="D983" s="42">
        <f t="array" ref="D983">index(systems,match($A983,INDEX(systems,0,1),),3)</f>
        <v>-397.004</v>
      </c>
      <c r="E983" s="42">
        <f t="array" ref="E983">index(systems,match($A983,INDEX(systems,0,1),),4)</f>
        <v>248.388</v>
      </c>
      <c r="F983" s="43" t="str">
        <f>IFERROR(__xludf.DUMMYFUNCTION("let(row, match($B983&amp;if($C983&lt;&gt;"""","" [""&amp;$C983&amp;""]"",""""),index(nebulae,,2),0),join("","",iferror(round(index(nebulae,row,5)/2,3),1),iferror(round(index(nebulae,row,6)/2,3),1),0))"),"1,1,0")</f>
        <v>1,1,0</v>
      </c>
      <c r="G983" s="44" t="s">
        <v>3103</v>
      </c>
      <c r="H983" s="45">
        <f t="array" ref="H983">let(systemId,match(A983,index(systems,0,1),),refSystemId,match($H$1,index(systems,0,1),),x,index(systems,systemId,3),y,index(systems,systemId,4),refX,index(systems,refSystemId,3),refY,index(systems,refSystemId,4),round(sqrt((x-refX)^2+(y-refY)^2),3))</f>
        <v>468.304</v>
      </c>
      <c r="I983" s="53"/>
      <c r="J983" s="53"/>
      <c r="K983" s="53"/>
      <c r="L983" s="53"/>
      <c r="M983" s="53"/>
      <c r="N983" s="28" t="s">
        <v>477</v>
      </c>
      <c r="O983" s="48" t="s">
        <v>477</v>
      </c>
      <c r="P983" s="48" t="s">
        <v>477</v>
      </c>
      <c r="Q983" s="48" t="s">
        <v>477</v>
      </c>
      <c r="R983" s="48" t="s">
        <v>477</v>
      </c>
      <c r="S983" s="48" t="s">
        <v>435</v>
      </c>
      <c r="T983" s="48" t="s">
        <v>435</v>
      </c>
      <c r="U983" s="48" t="s">
        <v>435</v>
      </c>
      <c r="V983" s="48" t="s">
        <v>435</v>
      </c>
      <c r="W983" s="48" t="s">
        <v>435</v>
      </c>
      <c r="X983" s="48" t="s">
        <v>422</v>
      </c>
      <c r="Y983" s="48" t="s">
        <v>422</v>
      </c>
      <c r="Z983" s="48" t="s">
        <v>422</v>
      </c>
      <c r="AA983" s="48" t="s">
        <v>422</v>
      </c>
      <c r="AB983" s="48" t="s">
        <v>422</v>
      </c>
      <c r="AC983" s="48" t="s">
        <v>422</v>
      </c>
      <c r="AD983" s="48" t="s">
        <v>422</v>
      </c>
      <c r="AE983" s="48" t="s">
        <v>422</v>
      </c>
      <c r="AF983" s="48" t="s">
        <v>422</v>
      </c>
      <c r="AG983" s="48" t="s">
        <v>422</v>
      </c>
      <c r="AH983" s="48" t="s">
        <v>422</v>
      </c>
      <c r="AI983" s="48" t="s">
        <v>422</v>
      </c>
      <c r="AJ983" s="48" t="s">
        <v>422</v>
      </c>
      <c r="AK983" s="48" t="s">
        <v>422</v>
      </c>
      <c r="AL983" s="48" t="s">
        <v>422</v>
      </c>
      <c r="AM983" s="48" t="s">
        <v>422</v>
      </c>
      <c r="AN983" s="48" t="s">
        <v>422</v>
      </c>
      <c r="AO983" s="48" t="s">
        <v>422</v>
      </c>
      <c r="AP983" s="48" t="s">
        <v>422</v>
      </c>
      <c r="AQ983" s="48" t="s">
        <v>422</v>
      </c>
      <c r="AR983" s="48" t="s">
        <v>422</v>
      </c>
      <c r="AS983" s="48" t="s">
        <v>422</v>
      </c>
      <c r="AT983" s="48" t="s">
        <v>422</v>
      </c>
      <c r="AU983" s="48" t="s">
        <v>422</v>
      </c>
      <c r="AV983" s="48" t="s">
        <v>422</v>
      </c>
      <c r="AW983" s="48" t="s">
        <v>422</v>
      </c>
      <c r="AX983" s="48" t="s">
        <v>422</v>
      </c>
      <c r="AY983" s="48" t="s">
        <v>422</v>
      </c>
      <c r="AZ983" s="28" t="s">
        <v>422</v>
      </c>
    </row>
    <row r="984" ht="15.75" customHeight="1">
      <c r="A984" s="40">
        <v>879.0</v>
      </c>
      <c r="B984" s="28" t="s">
        <v>3104</v>
      </c>
      <c r="C984" s="41"/>
      <c r="D984" s="42">
        <f t="array" ref="D984">index(systems,match($A984,INDEX(systems,0,1),),3)</f>
        <v>260.08</v>
      </c>
      <c r="E984" s="42">
        <f t="array" ref="E984">index(systems,match($A984,INDEX(systems,0,1),),4)</f>
        <v>-385.927</v>
      </c>
      <c r="F984" s="43" t="str">
        <f>IFERROR(__xludf.DUMMYFUNCTION("let(row, match($B984&amp;if($C984&lt;&gt;"""","" [""&amp;$C984&amp;""]"",""""),index(nebulae,,2),0),join("","",iferror(round(index(nebulae,row,5)/2,3),1),iferror(round(index(nebulae,row,6)/2,3),1),0))"),"1,1,0")</f>
        <v>1,1,0</v>
      </c>
      <c r="G984" s="44" t="s">
        <v>3105</v>
      </c>
      <c r="H984" s="45">
        <f t="array" ref="H984">let(systemId,match(A984,index(systems,0,1),),refSystemId,match($H$1,index(systems,0,1),),x,index(systems,systemId,3),y,index(systems,systemId,4),refX,index(systems,refSystemId,3),refY,index(systems,refSystemId,4),round(sqrt((x-refX)^2+(y-refY)^2),3))</f>
        <v>465.383</v>
      </c>
      <c r="I984" s="28" t="s">
        <v>408</v>
      </c>
      <c r="J984" s="28" t="s">
        <v>408</v>
      </c>
      <c r="K984" s="28" t="s">
        <v>408</v>
      </c>
      <c r="L984" s="28" t="s">
        <v>408</v>
      </c>
      <c r="M984" s="28" t="s">
        <v>408</v>
      </c>
      <c r="N984" s="51" t="s">
        <v>408</v>
      </c>
      <c r="O984" s="41"/>
      <c r="P984" s="48" t="s">
        <v>954</v>
      </c>
      <c r="Q984" s="48" t="s">
        <v>954</v>
      </c>
      <c r="R984" s="48" t="s">
        <v>954</v>
      </c>
      <c r="S984" s="48" t="s">
        <v>954</v>
      </c>
      <c r="T984" s="48" t="s">
        <v>954</v>
      </c>
      <c r="U984" s="48" t="s">
        <v>954</v>
      </c>
      <c r="V984" s="48" t="s">
        <v>954</v>
      </c>
      <c r="W984" s="48" t="s">
        <v>954</v>
      </c>
      <c r="X984" s="48" t="s">
        <v>954</v>
      </c>
      <c r="Y984" s="48" t="s">
        <v>422</v>
      </c>
      <c r="Z984" s="48" t="s">
        <v>422</v>
      </c>
      <c r="AA984" s="48" t="s">
        <v>422</v>
      </c>
      <c r="AB984" s="48" t="s">
        <v>422</v>
      </c>
      <c r="AC984" s="48" t="s">
        <v>422</v>
      </c>
      <c r="AD984" s="48" t="s">
        <v>422</v>
      </c>
      <c r="AE984" s="48" t="s">
        <v>422</v>
      </c>
      <c r="AF984" s="48" t="s">
        <v>422</v>
      </c>
      <c r="AG984" s="48" t="s">
        <v>422</v>
      </c>
      <c r="AH984" s="48" t="s">
        <v>422</v>
      </c>
      <c r="AI984" s="48" t="s">
        <v>422</v>
      </c>
      <c r="AJ984" s="48" t="s">
        <v>422</v>
      </c>
      <c r="AK984" s="48" t="s">
        <v>422</v>
      </c>
      <c r="AL984" s="48" t="s">
        <v>422</v>
      </c>
      <c r="AM984" s="48" t="s">
        <v>422</v>
      </c>
      <c r="AN984" s="48" t="s">
        <v>422</v>
      </c>
      <c r="AO984" s="48" t="s">
        <v>422</v>
      </c>
      <c r="AP984" s="48" t="s">
        <v>422</v>
      </c>
      <c r="AQ984" s="48" t="s">
        <v>422</v>
      </c>
      <c r="AR984" s="48" t="s">
        <v>422</v>
      </c>
      <c r="AS984" s="48" t="s">
        <v>422</v>
      </c>
      <c r="AT984" s="48" t="s">
        <v>422</v>
      </c>
      <c r="AU984" s="48" t="s">
        <v>422</v>
      </c>
      <c r="AV984" s="48" t="s">
        <v>422</v>
      </c>
      <c r="AW984" s="48" t="s">
        <v>422</v>
      </c>
      <c r="AX984" s="48" t="s">
        <v>422</v>
      </c>
      <c r="AY984" s="48" t="s">
        <v>422</v>
      </c>
      <c r="AZ984" s="28" t="s">
        <v>422</v>
      </c>
    </row>
    <row r="985" ht="15.75" customHeight="1">
      <c r="A985" s="40">
        <v>880.0</v>
      </c>
      <c r="B985" s="28" t="s">
        <v>3106</v>
      </c>
      <c r="C985" s="41"/>
      <c r="D985" s="42">
        <f t="array" ref="D985">index(systems,match($A985,INDEX(systems,0,1),),3)</f>
        <v>182.35</v>
      </c>
      <c r="E985" s="42">
        <f t="array" ref="E985">index(systems,match($A985,INDEX(systems,0,1),),4)</f>
        <v>-415.472</v>
      </c>
      <c r="F985" s="43" t="str">
        <f>IFERROR(__xludf.DUMMYFUNCTION("let(row, match($B985&amp;if($C985&lt;&gt;"""","" [""&amp;$C985&amp;""]"",""""),index(nebulae,,2),0),join("","",iferror(round(index(nebulae,row,5)/2,3),1),iferror(round(index(nebulae,row,6)/2,3),1),0))"),"1,1,0")</f>
        <v>1,1,0</v>
      </c>
      <c r="G985" s="44" t="s">
        <v>3107</v>
      </c>
      <c r="H985" s="45">
        <f t="array" ref="H985">let(systemId,match(A985,index(systems,0,1),),refSystemId,match($H$1,index(systems,0,1),),x,index(systems,systemId,3),y,index(systems,systemId,4),refX,index(systems,refSystemId,3),refY,index(systems,refSystemId,4),round(sqrt((x-refX)^2+(y-refY)^2),3))</f>
        <v>453.727</v>
      </c>
      <c r="I985" s="28" t="s">
        <v>408</v>
      </c>
      <c r="J985" s="28" t="s">
        <v>408</v>
      </c>
      <c r="K985" s="28" t="s">
        <v>408</v>
      </c>
      <c r="L985" s="28" t="s">
        <v>408</v>
      </c>
      <c r="M985" s="28" t="s">
        <v>408</v>
      </c>
      <c r="N985" s="28" t="s">
        <v>408</v>
      </c>
      <c r="O985" s="41"/>
      <c r="P985" s="48" t="s">
        <v>630</v>
      </c>
      <c r="Q985" s="48" t="s">
        <v>630</v>
      </c>
      <c r="R985" s="48" t="s">
        <v>630</v>
      </c>
      <c r="S985" s="48" t="s">
        <v>630</v>
      </c>
      <c r="T985" s="48" t="s">
        <v>630</v>
      </c>
      <c r="U985" s="48" t="s">
        <v>630</v>
      </c>
      <c r="V985" s="48" t="s">
        <v>630</v>
      </c>
      <c r="W985" s="48" t="s">
        <v>630</v>
      </c>
      <c r="X985" s="48" t="s">
        <v>630</v>
      </c>
      <c r="Y985" s="48" t="s">
        <v>630</v>
      </c>
      <c r="Z985" s="48" t="s">
        <v>630</v>
      </c>
      <c r="AA985" s="48" t="s">
        <v>630</v>
      </c>
      <c r="AB985" s="48" t="s">
        <v>630</v>
      </c>
      <c r="AC985" s="48" t="s">
        <v>630</v>
      </c>
      <c r="AD985" s="48" t="s">
        <v>630</v>
      </c>
      <c r="AE985" s="48" t="s">
        <v>630</v>
      </c>
      <c r="AF985" s="48" t="s">
        <v>630</v>
      </c>
      <c r="AG985" s="48" t="s">
        <v>630</v>
      </c>
      <c r="AH985" s="48" t="s">
        <v>630</v>
      </c>
      <c r="AI985" s="48" t="s">
        <v>630</v>
      </c>
      <c r="AJ985" s="48" t="s">
        <v>630</v>
      </c>
      <c r="AK985" s="48" t="s">
        <v>630</v>
      </c>
      <c r="AL985" s="48" t="s">
        <v>630</v>
      </c>
      <c r="AM985" s="48" t="s">
        <v>630</v>
      </c>
      <c r="AN985" s="48" t="s">
        <v>630</v>
      </c>
      <c r="AO985" s="48" t="s">
        <v>630</v>
      </c>
      <c r="AP985" s="48" t="s">
        <v>630</v>
      </c>
      <c r="AQ985" s="48" t="s">
        <v>953</v>
      </c>
      <c r="AR985" s="48" t="s">
        <v>953</v>
      </c>
      <c r="AS985" s="48" t="s">
        <v>953</v>
      </c>
      <c r="AT985" s="48" t="s">
        <v>953</v>
      </c>
      <c r="AU985" s="48" t="s">
        <v>953</v>
      </c>
      <c r="AV985" s="48" t="s">
        <v>418</v>
      </c>
      <c r="AW985" s="48" t="s">
        <v>418</v>
      </c>
      <c r="AX985" s="48" t="s">
        <v>418</v>
      </c>
      <c r="AY985" s="48" t="s">
        <v>418</v>
      </c>
      <c r="AZ985" s="28" t="s">
        <v>418</v>
      </c>
    </row>
    <row r="986" ht="15.75" customHeight="1">
      <c r="A986" s="40">
        <v>882.0</v>
      </c>
      <c r="B986" s="28" t="s">
        <v>3108</v>
      </c>
      <c r="C986" s="28" t="s">
        <v>560</v>
      </c>
      <c r="D986" s="42">
        <f t="array" ref="D986">index(systems,match($A986,INDEX(systems,0,1),),3)</f>
        <v>-67.732</v>
      </c>
      <c r="E986" s="42">
        <f t="array" ref="E986">index(systems,match($A986,INDEX(systems,0,1),),4)</f>
        <v>-209.973</v>
      </c>
      <c r="F986" s="43" t="str">
        <f>IFERROR(__xludf.DUMMYFUNCTION("let(row, match($B986&amp;if($C986&lt;&gt;"""","" [""&amp;$C986&amp;""]"",""""),index(nebulae,,2),0),join("","",iferror(round(index(nebulae,row,5)/2,3),1),iferror(round(index(nebulae,row,6)/2,3),1),0))"),"1,1,0")</f>
        <v>1,1,0</v>
      </c>
      <c r="G986" s="44" t="s">
        <v>3109</v>
      </c>
      <c r="H986" s="45">
        <f t="array" ref="H986">let(systemId,match(A986,index(systems,0,1),),refSystemId,match($H$1,index(systems,0,1),),x,index(systems,systemId,3),y,index(systems,systemId,4),refX,index(systems,refSystemId,3),refY,index(systems,refSystemId,4),round(sqrt((x-refX)^2+(y-refY)^2),3))</f>
        <v>220.627</v>
      </c>
      <c r="I986" s="28" t="s">
        <v>2529</v>
      </c>
      <c r="J986" s="48" t="s">
        <v>1121</v>
      </c>
      <c r="K986" s="48" t="s">
        <v>1121</v>
      </c>
      <c r="L986" s="48" t="s">
        <v>1121</v>
      </c>
      <c r="M986" s="28" t="s">
        <v>1121</v>
      </c>
      <c r="N986" s="28" t="s">
        <v>1121</v>
      </c>
      <c r="O986" s="48" t="s">
        <v>1121</v>
      </c>
      <c r="P986" s="48" t="s">
        <v>1121</v>
      </c>
      <c r="Q986" s="48" t="s">
        <v>1121</v>
      </c>
      <c r="R986" s="48" t="s">
        <v>1121</v>
      </c>
      <c r="S986" s="48" t="s">
        <v>1121</v>
      </c>
      <c r="T986" s="48" t="s">
        <v>1121</v>
      </c>
      <c r="U986" s="48" t="s">
        <v>1121</v>
      </c>
      <c r="V986" s="48" t="s">
        <v>1121</v>
      </c>
      <c r="W986" s="48" t="s">
        <v>1121</v>
      </c>
      <c r="X986" s="48" t="s">
        <v>1121</v>
      </c>
      <c r="Y986" s="48" t="s">
        <v>1046</v>
      </c>
      <c r="Z986" s="48" t="s">
        <v>1046</v>
      </c>
      <c r="AA986" s="48" t="s">
        <v>1046</v>
      </c>
      <c r="AB986" s="48" t="s">
        <v>1046</v>
      </c>
      <c r="AC986" s="48" t="s">
        <v>1046</v>
      </c>
      <c r="AD986" s="48" t="s">
        <v>1046</v>
      </c>
      <c r="AE986" s="48" t="s">
        <v>1046</v>
      </c>
      <c r="AF986" s="48" t="s">
        <v>1046</v>
      </c>
      <c r="AG986" s="48" t="s">
        <v>1046</v>
      </c>
      <c r="AH986" s="48" t="s">
        <v>1046</v>
      </c>
      <c r="AI986" s="48" t="s">
        <v>1046</v>
      </c>
      <c r="AJ986" s="48" t="s">
        <v>1046</v>
      </c>
      <c r="AK986" s="48" t="s">
        <v>1046</v>
      </c>
      <c r="AL986" s="48" t="s">
        <v>1046</v>
      </c>
      <c r="AM986" s="48" t="s">
        <v>1046</v>
      </c>
      <c r="AN986" s="48" t="s">
        <v>1046</v>
      </c>
      <c r="AO986" s="48" t="s">
        <v>1046</v>
      </c>
      <c r="AP986" s="48" t="s">
        <v>1046</v>
      </c>
      <c r="AQ986" s="48" t="s">
        <v>1046</v>
      </c>
      <c r="AR986" s="48" t="s">
        <v>1046</v>
      </c>
      <c r="AS986" s="48" t="s">
        <v>1047</v>
      </c>
      <c r="AT986" s="48" t="s">
        <v>1047</v>
      </c>
      <c r="AU986" s="48" t="s">
        <v>1047</v>
      </c>
      <c r="AV986" s="48" t="s">
        <v>422</v>
      </c>
      <c r="AW986" s="48" t="s">
        <v>422</v>
      </c>
      <c r="AX986" s="48" t="s">
        <v>422</v>
      </c>
      <c r="AY986" s="48" t="s">
        <v>422</v>
      </c>
      <c r="AZ986" s="51" t="s">
        <v>422</v>
      </c>
    </row>
    <row r="987" ht="15.75" customHeight="1">
      <c r="A987" s="40">
        <v>881.0</v>
      </c>
      <c r="B987" s="28" t="s">
        <v>3108</v>
      </c>
      <c r="C987" s="28" t="s">
        <v>781</v>
      </c>
      <c r="D987" s="42">
        <f t="array" ref="D987">index(systems,match($A987,INDEX(systems,0,1),),3)</f>
        <v>46.777</v>
      </c>
      <c r="E987" s="42">
        <f t="array" ref="E987">index(systems,match($A987,INDEX(systems,0,1),),4)</f>
        <v>-23.569</v>
      </c>
      <c r="F987" s="43" t="str">
        <f>IFERROR(__xludf.DUMMYFUNCTION("let(row, match($B987&amp;if($C987&lt;&gt;"""","" [""&amp;$C987&amp;""]"",""""),index(nebulae,,2),0),join("","",iferror(round(index(nebulae,row,5)/2,3),1),iferror(round(index(nebulae,row,6)/2,3),1),0))"),"1,1,0")</f>
        <v>1,1,0</v>
      </c>
      <c r="G987" s="44" t="s">
        <v>3110</v>
      </c>
      <c r="H987" s="83">
        <f t="array" ref="H987">let(systemId,match(A987,index(systems,0,1),),refSystemId,match($H$1,index(systems,0,1),),x,index(systems,systemId,3),y,index(systems,systemId,4),refX,index(systems,refSystemId,3),refY,index(systems,refSystemId,4),round(sqrt((x-refX)^2+(y-refY)^2),3))</f>
        <v>52.379</v>
      </c>
      <c r="I987" s="28" t="s">
        <v>418</v>
      </c>
      <c r="J987" s="28" t="s">
        <v>418</v>
      </c>
      <c r="K987" s="28" t="s">
        <v>418</v>
      </c>
      <c r="L987" s="28" t="s">
        <v>508</v>
      </c>
      <c r="M987" s="28" t="s">
        <v>508</v>
      </c>
      <c r="N987" s="28" t="s">
        <v>534</v>
      </c>
      <c r="O987" s="48" t="s">
        <v>534</v>
      </c>
      <c r="P987" s="48" t="s">
        <v>534</v>
      </c>
      <c r="Q987" s="48" t="s">
        <v>534</v>
      </c>
      <c r="R987" s="48" t="s">
        <v>535</v>
      </c>
      <c r="S987" s="48" t="s">
        <v>534</v>
      </c>
      <c r="T987" s="28" t="s">
        <v>534</v>
      </c>
      <c r="U987" s="48" t="s">
        <v>512</v>
      </c>
      <c r="V987" s="48" t="s">
        <v>512</v>
      </c>
      <c r="W987" s="48" t="s">
        <v>512</v>
      </c>
      <c r="X987" s="48" t="s">
        <v>512</v>
      </c>
      <c r="Y987" s="48" t="s">
        <v>512</v>
      </c>
      <c r="Z987" s="48" t="s">
        <v>514</v>
      </c>
      <c r="AA987" s="48" t="s">
        <v>1892</v>
      </c>
      <c r="AB987" s="48" t="s">
        <v>1892</v>
      </c>
      <c r="AC987" s="48" t="s">
        <v>1892</v>
      </c>
      <c r="AD987" s="48" t="s">
        <v>1892</v>
      </c>
      <c r="AE987" s="48" t="s">
        <v>1892</v>
      </c>
      <c r="AF987" s="48" t="s">
        <v>1892</v>
      </c>
      <c r="AG987" s="48" t="s">
        <v>1892</v>
      </c>
      <c r="AH987" s="48" t="s">
        <v>418</v>
      </c>
      <c r="AI987" s="48" t="s">
        <v>418</v>
      </c>
      <c r="AJ987" s="48" t="s">
        <v>418</v>
      </c>
      <c r="AK987" s="48" t="s">
        <v>418</v>
      </c>
      <c r="AL987" s="48" t="s">
        <v>418</v>
      </c>
      <c r="AM987" s="48" t="s">
        <v>418</v>
      </c>
      <c r="AN987" s="48" t="s">
        <v>418</v>
      </c>
      <c r="AO987" s="48" t="s">
        <v>418</v>
      </c>
      <c r="AP987" s="48" t="s">
        <v>516</v>
      </c>
      <c r="AQ987" s="48" t="s">
        <v>516</v>
      </c>
      <c r="AR987" s="48" t="s">
        <v>517</v>
      </c>
      <c r="AS987" s="48" t="s">
        <v>540</v>
      </c>
      <c r="AT987" s="48" t="s">
        <v>540</v>
      </c>
      <c r="AU987" s="48" t="s">
        <v>540</v>
      </c>
      <c r="AV987" s="52" t="s">
        <v>540</v>
      </c>
      <c r="AW987" s="48" t="s">
        <v>418</v>
      </c>
      <c r="AX987" s="48" t="s">
        <v>519</v>
      </c>
      <c r="AY987" s="48" t="s">
        <v>513</v>
      </c>
      <c r="AZ987" s="28" t="s">
        <v>513</v>
      </c>
    </row>
    <row r="988" ht="15.75" customHeight="1">
      <c r="A988" s="40">
        <v>883.0</v>
      </c>
      <c r="B988" s="28" t="s">
        <v>3111</v>
      </c>
      <c r="C988" s="41"/>
      <c r="D988" s="42">
        <f t="array" ref="D988">index(systems,match($A988,INDEX(systems,0,1),),3)</f>
        <v>677.501</v>
      </c>
      <c r="E988" s="42">
        <f t="array" ref="E988">index(systems,match($A988,INDEX(systems,0,1),),4)</f>
        <v>-218.96</v>
      </c>
      <c r="F988" s="43" t="str">
        <f>IFERROR(__xludf.DUMMYFUNCTION("let(row, match($B988&amp;if($C988&lt;&gt;"""","" [""&amp;$C988&amp;""]"",""""),index(nebulae,,2),0),join("","",iferror(round(index(nebulae,row,5)/2,3),1),iferror(round(index(nebulae,row,6)/2,3),1),0))"),"1,1,0")</f>
        <v>1,1,0</v>
      </c>
      <c r="G988" s="44" t="s">
        <v>3112</v>
      </c>
      <c r="H988" s="45">
        <f t="array" ref="H988">let(systemId,match(A988,index(systems,0,1),),refSystemId,match($H$1,index(systems,0,1),),x,index(systems,systemId,3),y,index(systems,systemId,4),refX,index(systems,refSystemId,3),refY,index(systems,refSystemId,4),round(sqrt((x-refX)^2+(y-refY)^2),3))</f>
        <v>712.005</v>
      </c>
      <c r="I988" s="53"/>
      <c r="J988" s="53"/>
      <c r="K988" s="53"/>
      <c r="L988" s="53"/>
      <c r="M988" s="53"/>
      <c r="N988" s="41"/>
      <c r="O988" s="41"/>
      <c r="P988" s="48" t="s">
        <v>3113</v>
      </c>
      <c r="Q988" s="48" t="s">
        <v>3113</v>
      </c>
      <c r="R988" s="48" t="s">
        <v>3113</v>
      </c>
      <c r="S988" s="48" t="s">
        <v>3113</v>
      </c>
      <c r="T988" s="48" t="s">
        <v>3113</v>
      </c>
      <c r="U988" s="48" t="s">
        <v>3113</v>
      </c>
      <c r="V988" s="48" t="s">
        <v>3113</v>
      </c>
      <c r="W988" s="48" t="s">
        <v>3113</v>
      </c>
      <c r="X988" s="48" t="s">
        <v>3113</v>
      </c>
      <c r="Y988" s="48" t="s">
        <v>3113</v>
      </c>
      <c r="Z988" s="48" t="s">
        <v>3113</v>
      </c>
      <c r="AA988" s="48" t="s">
        <v>3113</v>
      </c>
      <c r="AB988" s="48" t="s">
        <v>3113</v>
      </c>
      <c r="AC988" s="48" t="s">
        <v>3113</v>
      </c>
      <c r="AD988" s="48" t="s">
        <v>3113</v>
      </c>
      <c r="AE988" s="48" t="s">
        <v>3113</v>
      </c>
      <c r="AF988" s="48" t="s">
        <v>3113</v>
      </c>
      <c r="AG988" s="48" t="s">
        <v>3113</v>
      </c>
      <c r="AH988" s="48" t="s">
        <v>3113</v>
      </c>
      <c r="AI988" s="48" t="s">
        <v>3113</v>
      </c>
      <c r="AJ988" s="48" t="s">
        <v>3113</v>
      </c>
      <c r="AK988" s="48" t="s">
        <v>3113</v>
      </c>
      <c r="AL988" s="48" t="s">
        <v>3113</v>
      </c>
      <c r="AM988" s="48" t="s">
        <v>3113</v>
      </c>
      <c r="AN988" s="48" t="s">
        <v>3113</v>
      </c>
      <c r="AO988" s="48" t="s">
        <v>3113</v>
      </c>
      <c r="AP988" s="48" t="s">
        <v>3113</v>
      </c>
      <c r="AQ988" s="48" t="s">
        <v>3113</v>
      </c>
      <c r="AR988" s="48" t="s">
        <v>3113</v>
      </c>
      <c r="AS988" s="48" t="s">
        <v>3113</v>
      </c>
      <c r="AT988" s="48" t="s">
        <v>3113</v>
      </c>
      <c r="AU988" s="48" t="s">
        <v>3113</v>
      </c>
      <c r="AV988" s="48" t="s">
        <v>3113</v>
      </c>
      <c r="AW988" s="48" t="s">
        <v>3113</v>
      </c>
      <c r="AX988" s="48" t="s">
        <v>3113</v>
      </c>
      <c r="AY988" s="48" t="s">
        <v>3113</v>
      </c>
      <c r="AZ988" s="28" t="s">
        <v>3113</v>
      </c>
    </row>
    <row r="989" ht="15.75" customHeight="1">
      <c r="A989" s="40">
        <v>884.0</v>
      </c>
      <c r="B989" s="28" t="s">
        <v>3114</v>
      </c>
      <c r="C989" s="41"/>
      <c r="D989" s="42">
        <f t="array" ref="D989">index(systems,match($A989,INDEX(systems,0,1),),3)</f>
        <v>191.536</v>
      </c>
      <c r="E989" s="42">
        <f t="array" ref="E989">index(systems,match($A989,INDEX(systems,0,1),),4)</f>
        <v>-333.272</v>
      </c>
      <c r="F989" s="43" t="str">
        <f>IFERROR(__xludf.DUMMYFUNCTION("let(row, match($B989&amp;if($C989&lt;&gt;"""","" [""&amp;$C989&amp;""]"",""""),index(nebulae,,2),0),join("","",iferror(round(index(nebulae,row,5)/2,3),1),iferror(round(index(nebulae,row,6)/2,3),1),0))"),"1,1,0")</f>
        <v>1,1,0</v>
      </c>
      <c r="G989" s="44" t="s">
        <v>3115</v>
      </c>
      <c r="H989" s="45">
        <f t="array" ref="H989">let(systemId,match(A989,index(systems,0,1),),refSystemId,match($H$1,index(systems,0,1),),x,index(systems,systemId,3),y,index(systems,systemId,4),refX,index(systems,refSystemId,3),refY,index(systems,refSystemId,4),round(sqrt((x-refX)^2+(y-refY)^2),3))</f>
        <v>384.391</v>
      </c>
      <c r="I989" s="41"/>
      <c r="J989" s="41"/>
      <c r="K989" s="41"/>
      <c r="L989" s="41"/>
      <c r="M989" s="28" t="s">
        <v>953</v>
      </c>
      <c r="N989" s="28" t="s">
        <v>953</v>
      </c>
      <c r="O989" s="48" t="s">
        <v>1013</v>
      </c>
      <c r="P989" s="48" t="s">
        <v>1013</v>
      </c>
      <c r="Q989" s="48" t="s">
        <v>1013</v>
      </c>
      <c r="R989" s="48" t="s">
        <v>1013</v>
      </c>
      <c r="S989" s="48" t="s">
        <v>1013</v>
      </c>
      <c r="T989" s="48" t="s">
        <v>1013</v>
      </c>
      <c r="U989" s="48" t="s">
        <v>491</v>
      </c>
      <c r="V989" s="48" t="s">
        <v>491</v>
      </c>
      <c r="W989" s="48" t="s">
        <v>491</v>
      </c>
      <c r="X989" s="48" t="s">
        <v>491</v>
      </c>
      <c r="Y989" s="48" t="s">
        <v>1324</v>
      </c>
      <c r="Z989" s="48" t="s">
        <v>1324</v>
      </c>
      <c r="AA989" s="48" t="s">
        <v>1325</v>
      </c>
      <c r="AB989" s="48" t="s">
        <v>1325</v>
      </c>
      <c r="AC989" s="48" t="s">
        <v>1325</v>
      </c>
      <c r="AD989" s="48" t="s">
        <v>1325</v>
      </c>
      <c r="AE989" s="48" t="s">
        <v>1325</v>
      </c>
      <c r="AF989" s="48" t="s">
        <v>1325</v>
      </c>
      <c r="AG989" s="48" t="s">
        <v>1325</v>
      </c>
      <c r="AH989" s="48" t="s">
        <v>1325</v>
      </c>
      <c r="AI989" s="48" t="s">
        <v>1325</v>
      </c>
      <c r="AJ989" s="48" t="s">
        <v>1325</v>
      </c>
      <c r="AK989" s="48" t="s">
        <v>1325</v>
      </c>
      <c r="AL989" s="48" t="s">
        <v>1325</v>
      </c>
      <c r="AM989" s="48" t="s">
        <v>1325</v>
      </c>
      <c r="AN989" s="48" t="s">
        <v>1325</v>
      </c>
      <c r="AO989" s="48" t="s">
        <v>1324</v>
      </c>
      <c r="AP989" s="48" t="s">
        <v>1324</v>
      </c>
      <c r="AQ989" s="48" t="s">
        <v>953</v>
      </c>
      <c r="AR989" s="48" t="s">
        <v>953</v>
      </c>
      <c r="AS989" s="48" t="s">
        <v>1324</v>
      </c>
      <c r="AT989" s="48" t="s">
        <v>1324</v>
      </c>
      <c r="AU989" s="48" t="s">
        <v>1324</v>
      </c>
      <c r="AV989" s="52" t="s">
        <v>1324</v>
      </c>
      <c r="AW989" s="52" t="s">
        <v>1324</v>
      </c>
      <c r="AX989" s="52" t="s">
        <v>1326</v>
      </c>
      <c r="AY989" s="52" t="s">
        <v>1327</v>
      </c>
      <c r="AZ989" s="28" t="s">
        <v>1327</v>
      </c>
    </row>
    <row r="990" ht="15.75" customHeight="1">
      <c r="A990" s="40">
        <v>885.0</v>
      </c>
      <c r="B990" s="28" t="s">
        <v>3116</v>
      </c>
      <c r="C990" s="41"/>
      <c r="D990" s="42">
        <f t="array" ref="D990">index(systems,match($A990,INDEX(systems,0,1),),3)</f>
        <v>32.033</v>
      </c>
      <c r="E990" s="42">
        <f t="array" ref="E990">index(systems,match($A990,INDEX(systems,0,1),),4)</f>
        <v>-256.932</v>
      </c>
      <c r="F990" s="43" t="str">
        <f>IFERROR(__xludf.DUMMYFUNCTION("let(row, match($B990&amp;if($C990&lt;&gt;"""","" [""&amp;$C990&amp;""]"",""""),index(nebulae,,2),0),join("","",iferror(round(index(nebulae,row,5)/2,3),1),iferror(round(index(nebulae,row,6)/2,3),1),0))"),"1,1,0")</f>
        <v>1,1,0</v>
      </c>
      <c r="G990" s="44" t="s">
        <v>3117</v>
      </c>
      <c r="H990" s="45">
        <f t="array" ref="H990">let(systemId,match(A990,index(systems,0,1),),refSystemId,match($H$1,index(systems,0,1),),x,index(systems,systemId,3),y,index(systems,systemId,4),refX,index(systems,refSystemId,3),refY,index(systems,refSystemId,4),round(sqrt((x-refX)^2+(y-refY)^2),3))</f>
        <v>258.921</v>
      </c>
      <c r="I990" s="28" t="s">
        <v>408</v>
      </c>
      <c r="J990" s="48" t="s">
        <v>408</v>
      </c>
      <c r="K990" s="48" t="s">
        <v>408</v>
      </c>
      <c r="L990" s="47" t="s">
        <v>408</v>
      </c>
      <c r="M990" s="46" t="s">
        <v>408</v>
      </c>
      <c r="N990" s="28" t="s">
        <v>408</v>
      </c>
      <c r="O990" s="41"/>
      <c r="P990" s="48" t="s">
        <v>2071</v>
      </c>
      <c r="Q990" s="48" t="s">
        <v>2071</v>
      </c>
      <c r="R990" s="48" t="s">
        <v>2071</v>
      </c>
      <c r="S990" s="48" t="s">
        <v>2071</v>
      </c>
      <c r="T990" s="48" t="s">
        <v>2071</v>
      </c>
      <c r="U990" s="48" t="s">
        <v>2071</v>
      </c>
      <c r="V990" s="48" t="s">
        <v>2071</v>
      </c>
      <c r="W990" s="48" t="s">
        <v>2071</v>
      </c>
      <c r="X990" s="48" t="s">
        <v>2071</v>
      </c>
      <c r="Y990" s="48" t="s">
        <v>422</v>
      </c>
      <c r="Z990" s="48" t="s">
        <v>422</v>
      </c>
      <c r="AA990" s="48" t="s">
        <v>422</v>
      </c>
      <c r="AB990" s="48" t="s">
        <v>422</v>
      </c>
      <c r="AC990" s="48" t="s">
        <v>422</v>
      </c>
      <c r="AD990" s="48" t="s">
        <v>422</v>
      </c>
      <c r="AE990" s="48" t="s">
        <v>422</v>
      </c>
      <c r="AF990" s="48" t="s">
        <v>422</v>
      </c>
      <c r="AG990" s="48" t="s">
        <v>422</v>
      </c>
      <c r="AH990" s="48" t="s">
        <v>422</v>
      </c>
      <c r="AI990" s="48" t="s">
        <v>422</v>
      </c>
      <c r="AJ990" s="48" t="s">
        <v>422</v>
      </c>
      <c r="AK990" s="48" t="s">
        <v>422</v>
      </c>
      <c r="AL990" s="48" t="s">
        <v>422</v>
      </c>
      <c r="AM990" s="48" t="s">
        <v>422</v>
      </c>
      <c r="AN990" s="48" t="s">
        <v>422</v>
      </c>
      <c r="AO990" s="48" t="s">
        <v>422</v>
      </c>
      <c r="AP990" s="48" t="s">
        <v>422</v>
      </c>
      <c r="AQ990" s="48" t="s">
        <v>422</v>
      </c>
      <c r="AR990" s="48" t="s">
        <v>422</v>
      </c>
      <c r="AS990" s="48" t="s">
        <v>422</v>
      </c>
      <c r="AT990" s="48" t="s">
        <v>422</v>
      </c>
      <c r="AU990" s="48" t="s">
        <v>422</v>
      </c>
      <c r="AV990" s="48" t="s">
        <v>422</v>
      </c>
      <c r="AW990" s="48" t="s">
        <v>422</v>
      </c>
      <c r="AX990" s="48" t="s">
        <v>422</v>
      </c>
      <c r="AY990" s="48" t="s">
        <v>422</v>
      </c>
      <c r="AZ990" s="51" t="s">
        <v>422</v>
      </c>
    </row>
    <row r="991" ht="15.75" customHeight="1">
      <c r="A991" s="40">
        <v>886.0</v>
      </c>
      <c r="B991" s="28" t="s">
        <v>3118</v>
      </c>
      <c r="C991" s="41"/>
      <c r="D991" s="42">
        <f t="array" ref="D991">index(systems,match($A991,INDEX(systems,0,1),),3)</f>
        <v>-426.806</v>
      </c>
      <c r="E991" s="42">
        <f t="array" ref="E991">index(systems,match($A991,INDEX(systems,0,1),),4)</f>
        <v>73.885</v>
      </c>
      <c r="F991" s="43" t="str">
        <f>IFERROR(__xludf.DUMMYFUNCTION("let(row, match($B991&amp;if($C991&lt;&gt;"""","" [""&amp;$C991&amp;""]"",""""),index(nebulae,,2),0),join("","",iferror(round(index(nebulae,row,5)/2,3),1),iferror(round(index(nebulae,row,6)/2,3),1),0))"),"1,1,0")</f>
        <v>1,1,0</v>
      </c>
      <c r="G991" s="44" t="s">
        <v>3119</v>
      </c>
      <c r="H991" s="45">
        <f t="array" ref="H991">let(systemId,match(A991,index(systems,0,1),),refSystemId,match($H$1,index(systems,0,1),),x,index(systems,systemId,3),y,index(systems,systemId,4),refX,index(systems,refSystemId,3),refY,index(systems,refSystemId,4),round(sqrt((x-refX)^2+(y-refY)^2),3))</f>
        <v>433.154</v>
      </c>
      <c r="I991" s="46" t="s">
        <v>408</v>
      </c>
      <c r="J991" s="46" t="s">
        <v>408</v>
      </c>
      <c r="K991" s="46" t="s">
        <v>408</v>
      </c>
      <c r="L991" s="46" t="s">
        <v>408</v>
      </c>
      <c r="M991" s="46" t="s">
        <v>408</v>
      </c>
      <c r="N991" s="28" t="s">
        <v>408</v>
      </c>
      <c r="O991" s="41"/>
      <c r="P991" s="48" t="s">
        <v>461</v>
      </c>
      <c r="Q991" s="48" t="s">
        <v>461</v>
      </c>
      <c r="R991" s="48" t="s">
        <v>461</v>
      </c>
      <c r="S991" s="48" t="s">
        <v>449</v>
      </c>
      <c r="T991" s="48" t="s">
        <v>449</v>
      </c>
      <c r="U991" s="48" t="s">
        <v>449</v>
      </c>
      <c r="V991" s="48" t="s">
        <v>449</v>
      </c>
      <c r="W991" s="48" t="s">
        <v>449</v>
      </c>
      <c r="X991" s="48" t="s">
        <v>449</v>
      </c>
      <c r="Y991" s="48" t="s">
        <v>449</v>
      </c>
      <c r="Z991" s="48" t="s">
        <v>449</v>
      </c>
      <c r="AA991" s="48" t="s">
        <v>462</v>
      </c>
      <c r="AB991" s="48" t="s">
        <v>462</v>
      </c>
      <c r="AC991" s="48" t="s">
        <v>462</v>
      </c>
      <c r="AD991" s="48" t="s">
        <v>462</v>
      </c>
      <c r="AE991" s="48" t="s">
        <v>462</v>
      </c>
      <c r="AF991" s="48" t="s">
        <v>462</v>
      </c>
      <c r="AG991" s="48" t="s">
        <v>462</v>
      </c>
      <c r="AH991" s="48" t="s">
        <v>463</v>
      </c>
      <c r="AI991" s="48" t="s">
        <v>464</v>
      </c>
      <c r="AJ991" s="48" t="s">
        <v>464</v>
      </c>
      <c r="AK991" s="48" t="s">
        <v>464</v>
      </c>
      <c r="AL991" s="48" t="s">
        <v>464</v>
      </c>
      <c r="AM991" s="48" t="s">
        <v>464</v>
      </c>
      <c r="AN991" s="48" t="s">
        <v>464</v>
      </c>
      <c r="AO991" s="48" t="s">
        <v>464</v>
      </c>
      <c r="AP991" s="48" t="s">
        <v>464</v>
      </c>
      <c r="AQ991" s="48" t="s">
        <v>465</v>
      </c>
      <c r="AR991" s="48" t="s">
        <v>465</v>
      </c>
      <c r="AS991" s="48" t="s">
        <v>466</v>
      </c>
      <c r="AT991" s="52" t="s">
        <v>467</v>
      </c>
      <c r="AU991" s="52" t="s">
        <v>467</v>
      </c>
      <c r="AV991" s="48" t="s">
        <v>467</v>
      </c>
      <c r="AW991" s="48" t="s">
        <v>467</v>
      </c>
      <c r="AX991" s="52" t="s">
        <v>468</v>
      </c>
      <c r="AY991" s="52" t="s">
        <v>3120</v>
      </c>
      <c r="AZ991" s="49" t="s">
        <v>3120</v>
      </c>
    </row>
    <row r="992" ht="15.75" customHeight="1">
      <c r="A992" s="40">
        <v>887.0</v>
      </c>
      <c r="B992" s="28" t="s">
        <v>3121</v>
      </c>
      <c r="C992" s="41"/>
      <c r="D992" s="42">
        <f t="array" ref="D992">index(systems,match($A992,INDEX(systems,0,1),),3)</f>
        <v>195.41</v>
      </c>
      <c r="E992" s="42">
        <f t="array" ref="E992">index(systems,match($A992,INDEX(systems,0,1),),4)</f>
        <v>-64.671</v>
      </c>
      <c r="F992" s="43" t="str">
        <f>IFERROR(__xludf.DUMMYFUNCTION("let(row, match($B992&amp;if($C992&lt;&gt;"""","" [""&amp;$C992&amp;""]"",""""),index(nebulae,,2),0),join("","",iferror(round(index(nebulae,row,5)/2,3),1),iferror(round(index(nebulae,row,6)/2,3),1),0))"),"1,1,0")</f>
        <v>1,1,0</v>
      </c>
      <c r="G992" s="44" t="s">
        <v>3122</v>
      </c>
      <c r="H992" s="45">
        <f t="array" ref="H992">let(systemId,match(A992,index(systems,0,1),),refSystemId,match($H$1,index(systems,0,1),),x,index(systems,systemId,3),y,index(systems,systemId,4),refX,index(systems,refSystemId,3),refY,index(systems,refSystemId,4),round(sqrt((x-refX)^2+(y-refY)^2),3))</f>
        <v>205.833</v>
      </c>
      <c r="I992" s="41"/>
      <c r="J992" s="28" t="s">
        <v>418</v>
      </c>
      <c r="K992" s="41"/>
      <c r="L992" s="41"/>
      <c r="M992" s="28" t="s">
        <v>500</v>
      </c>
      <c r="N992" s="28" t="s">
        <v>555</v>
      </c>
      <c r="O992" s="48" t="s">
        <v>555</v>
      </c>
      <c r="P992" s="48" t="s">
        <v>555</v>
      </c>
      <c r="Q992" s="48" t="s">
        <v>555</v>
      </c>
      <c r="R992" s="48" t="s">
        <v>555</v>
      </c>
      <c r="S992" s="48" t="s">
        <v>555</v>
      </c>
      <c r="T992" s="48" t="s">
        <v>555</v>
      </c>
      <c r="U992" s="48" t="s">
        <v>555</v>
      </c>
      <c r="V992" s="48" t="s">
        <v>555</v>
      </c>
      <c r="W992" s="48" t="s">
        <v>555</v>
      </c>
      <c r="X992" s="48" t="s">
        <v>555</v>
      </c>
      <c r="Y992" s="48" t="s">
        <v>992</v>
      </c>
      <c r="Z992" s="48" t="s">
        <v>992</v>
      </c>
      <c r="AA992" s="48" t="s">
        <v>993</v>
      </c>
      <c r="AB992" s="48" t="s">
        <v>993</v>
      </c>
      <c r="AC992" s="48" t="s">
        <v>993</v>
      </c>
      <c r="AD992" s="48" t="s">
        <v>993</v>
      </c>
      <c r="AE992" s="48" t="s">
        <v>993</v>
      </c>
      <c r="AF992" s="48" t="s">
        <v>993</v>
      </c>
      <c r="AG992" s="48" t="s">
        <v>993</v>
      </c>
      <c r="AH992" s="48" t="s">
        <v>993</v>
      </c>
      <c r="AI992" s="48" t="s">
        <v>993</v>
      </c>
      <c r="AJ992" s="48" t="s">
        <v>993</v>
      </c>
      <c r="AK992" s="48" t="s">
        <v>993</v>
      </c>
      <c r="AL992" s="48" t="s">
        <v>993</v>
      </c>
      <c r="AM992" s="48" t="s">
        <v>993</v>
      </c>
      <c r="AN992" s="48" t="s">
        <v>993</v>
      </c>
      <c r="AO992" s="48" t="s">
        <v>992</v>
      </c>
      <c r="AP992" s="48" t="s">
        <v>992</v>
      </c>
      <c r="AQ992" s="48" t="s">
        <v>992</v>
      </c>
      <c r="AR992" s="48" t="s">
        <v>992</v>
      </c>
      <c r="AS992" s="48" t="s">
        <v>992</v>
      </c>
      <c r="AT992" s="48" t="s">
        <v>992</v>
      </c>
      <c r="AU992" s="48" t="s">
        <v>992</v>
      </c>
      <c r="AV992" s="48" t="s">
        <v>994</v>
      </c>
      <c r="AW992" s="48" t="s">
        <v>994</v>
      </c>
      <c r="AX992" s="48" t="s">
        <v>994</v>
      </c>
      <c r="AY992" s="48" t="s">
        <v>994</v>
      </c>
      <c r="AZ992" s="28" t="s">
        <v>994</v>
      </c>
    </row>
    <row r="993" ht="15.75" customHeight="1">
      <c r="A993" s="40">
        <v>888.0</v>
      </c>
      <c r="B993" s="28" t="s">
        <v>3123</v>
      </c>
      <c r="C993" s="41"/>
      <c r="D993" s="42">
        <f t="array" ref="D993">index(systems,match($A993,INDEX(systems,0,1),),3)</f>
        <v>-181.916</v>
      </c>
      <c r="E993" s="42">
        <f t="array" ref="E993">index(systems,match($A993,INDEX(systems,0,1),),4)</f>
        <v>-100.888</v>
      </c>
      <c r="F993" s="43" t="str">
        <f>IFERROR(__xludf.DUMMYFUNCTION("let(row, match($B993&amp;if($C993&lt;&gt;"""","" [""&amp;$C993&amp;""]"",""""),index(nebulae,,2),0),join("","",iferror(round(index(nebulae,row,5)/2,3),1),iferror(round(index(nebulae,row,6)/2,3),1),0))"),"1,1,0")</f>
        <v>1,1,0</v>
      </c>
      <c r="G993" s="44" t="s">
        <v>3124</v>
      </c>
      <c r="H993" s="45">
        <f t="array" ref="H993">let(systemId,match(A993,index(systems,0,1),),refSystemId,match($H$1,index(systems,0,1),),x,index(systems,systemId,3),y,index(systems,systemId,4),refX,index(systems,refSystemId,3),refY,index(systems,refSystemId,4),round(sqrt((x-refX)^2+(y-refY)^2),3))</f>
        <v>208.019</v>
      </c>
      <c r="I993" s="46" t="s">
        <v>408</v>
      </c>
      <c r="J993" s="47" t="s">
        <v>408</v>
      </c>
      <c r="K993" s="47" t="s">
        <v>408</v>
      </c>
      <c r="L993" s="47" t="s">
        <v>408</v>
      </c>
      <c r="M993" s="47" t="s">
        <v>408</v>
      </c>
      <c r="N993" s="46" t="s">
        <v>408</v>
      </c>
      <c r="O993" s="53"/>
      <c r="P993" s="48" t="s">
        <v>427</v>
      </c>
      <c r="Q993" s="48" t="s">
        <v>427</v>
      </c>
      <c r="R993" s="48" t="s">
        <v>427</v>
      </c>
      <c r="S993" s="48" t="s">
        <v>427</v>
      </c>
      <c r="T993" s="48" t="s">
        <v>427</v>
      </c>
      <c r="U993" s="48" t="s">
        <v>427</v>
      </c>
      <c r="V993" s="48" t="s">
        <v>427</v>
      </c>
      <c r="W993" s="48" t="s">
        <v>427</v>
      </c>
      <c r="X993" s="48" t="s">
        <v>422</v>
      </c>
      <c r="Y993" s="48" t="s">
        <v>422</v>
      </c>
      <c r="Z993" s="48" t="s">
        <v>422</v>
      </c>
      <c r="AA993" s="48" t="s">
        <v>422</v>
      </c>
      <c r="AB993" s="48" t="s">
        <v>422</v>
      </c>
      <c r="AC993" s="48" t="s">
        <v>422</v>
      </c>
      <c r="AD993" s="48" t="s">
        <v>422</v>
      </c>
      <c r="AE993" s="48" t="s">
        <v>422</v>
      </c>
      <c r="AF993" s="48" t="s">
        <v>422</v>
      </c>
      <c r="AG993" s="48" t="s">
        <v>422</v>
      </c>
      <c r="AH993" s="48" t="s">
        <v>422</v>
      </c>
      <c r="AI993" s="48" t="s">
        <v>422</v>
      </c>
      <c r="AJ993" s="48" t="s">
        <v>422</v>
      </c>
      <c r="AK993" s="48" t="s">
        <v>422</v>
      </c>
      <c r="AL993" s="48" t="s">
        <v>422</v>
      </c>
      <c r="AM993" s="48" t="s">
        <v>422</v>
      </c>
      <c r="AN993" s="48" t="s">
        <v>422</v>
      </c>
      <c r="AO993" s="48" t="s">
        <v>422</v>
      </c>
      <c r="AP993" s="48" t="s">
        <v>422</v>
      </c>
      <c r="AQ993" s="48" t="s">
        <v>422</v>
      </c>
      <c r="AR993" s="48" t="s">
        <v>422</v>
      </c>
      <c r="AS993" s="48" t="s">
        <v>422</v>
      </c>
      <c r="AT993" s="48" t="s">
        <v>422</v>
      </c>
      <c r="AU993" s="48" t="s">
        <v>422</v>
      </c>
      <c r="AV993" s="48" t="s">
        <v>422</v>
      </c>
      <c r="AW993" s="48" t="s">
        <v>422</v>
      </c>
      <c r="AX993" s="48" t="s">
        <v>422</v>
      </c>
      <c r="AY993" s="48" t="s">
        <v>422</v>
      </c>
      <c r="AZ993" s="51" t="s">
        <v>422</v>
      </c>
    </row>
    <row r="994" ht="15.75" customHeight="1">
      <c r="A994" s="40">
        <v>889.0</v>
      </c>
      <c r="B994" s="28" t="s">
        <v>3125</v>
      </c>
      <c r="C994" s="41"/>
      <c r="D994" s="42">
        <f t="array" ref="D994">index(systems,match($A994,INDEX(systems,0,1),),3)</f>
        <v>639.635</v>
      </c>
      <c r="E994" s="42">
        <f t="array" ref="E994">index(systems,match($A994,INDEX(systems,0,1),),4)</f>
        <v>174.673</v>
      </c>
      <c r="F994" s="43" t="str">
        <f>IFERROR(__xludf.DUMMYFUNCTION("let(row, match($B994&amp;if($C994&lt;&gt;"""","" [""&amp;$C994&amp;""]"",""""),index(nebulae,,2),0),join("","",iferror(round(index(nebulae,row,5)/2,3),1),iferror(round(index(nebulae,row,6)/2,3),1),0))"),"1,1,0")</f>
        <v>1,1,0</v>
      </c>
      <c r="G994" s="44" t="s">
        <v>3126</v>
      </c>
      <c r="H994" s="45">
        <f t="array" ref="H994">let(systemId,match(A994,index(systems,0,1),),refSystemId,match($H$1,index(systems,0,1),),x,index(systems,systemId,3),y,index(systems,systemId,4),refX,index(systems,refSystemId,3),refY,index(systems,refSystemId,4),round(sqrt((x-refX)^2+(y-refY)^2),3))</f>
        <v>663.056</v>
      </c>
      <c r="I994" s="46" t="s">
        <v>408</v>
      </c>
      <c r="J994" s="46" t="s">
        <v>408</v>
      </c>
      <c r="K994" s="46" t="s">
        <v>408</v>
      </c>
      <c r="L994" s="46" t="s">
        <v>408</v>
      </c>
      <c r="M994" s="46" t="s">
        <v>408</v>
      </c>
      <c r="N994" s="28" t="s">
        <v>408</v>
      </c>
      <c r="O994" s="41"/>
      <c r="P994" s="48" t="s">
        <v>548</v>
      </c>
      <c r="Q994" s="48" t="s">
        <v>548</v>
      </c>
      <c r="R994" s="48" t="s">
        <v>548</v>
      </c>
      <c r="S994" s="48" t="s">
        <v>548</v>
      </c>
      <c r="T994" s="48" t="s">
        <v>548</v>
      </c>
      <c r="U994" s="48" t="s">
        <v>548</v>
      </c>
      <c r="V994" s="48" t="s">
        <v>548</v>
      </c>
      <c r="W994" s="48" t="s">
        <v>548</v>
      </c>
      <c r="X994" s="48" t="s">
        <v>422</v>
      </c>
      <c r="Y994" s="48" t="s">
        <v>422</v>
      </c>
      <c r="Z994" s="48" t="s">
        <v>422</v>
      </c>
      <c r="AA994" s="48" t="s">
        <v>422</v>
      </c>
      <c r="AB994" s="48" t="s">
        <v>422</v>
      </c>
      <c r="AC994" s="48" t="s">
        <v>422</v>
      </c>
      <c r="AD994" s="48" t="s">
        <v>422</v>
      </c>
      <c r="AE994" s="48" t="s">
        <v>422</v>
      </c>
      <c r="AF994" s="48" t="s">
        <v>422</v>
      </c>
      <c r="AG994" s="48" t="s">
        <v>422</v>
      </c>
      <c r="AH994" s="48" t="s">
        <v>422</v>
      </c>
      <c r="AI994" s="48" t="s">
        <v>422</v>
      </c>
      <c r="AJ994" s="48" t="s">
        <v>422</v>
      </c>
      <c r="AK994" s="48" t="s">
        <v>422</v>
      </c>
      <c r="AL994" s="48" t="s">
        <v>422</v>
      </c>
      <c r="AM994" s="48" t="s">
        <v>422</v>
      </c>
      <c r="AN994" s="48" t="s">
        <v>422</v>
      </c>
      <c r="AO994" s="48" t="s">
        <v>422</v>
      </c>
      <c r="AP994" s="48" t="s">
        <v>422</v>
      </c>
      <c r="AQ994" s="48" t="s">
        <v>422</v>
      </c>
      <c r="AR994" s="48" t="s">
        <v>422</v>
      </c>
      <c r="AS994" s="48" t="s">
        <v>422</v>
      </c>
      <c r="AT994" s="48" t="s">
        <v>422</v>
      </c>
      <c r="AU994" s="48" t="s">
        <v>422</v>
      </c>
      <c r="AV994" s="48" t="s">
        <v>422</v>
      </c>
      <c r="AW994" s="48" t="s">
        <v>422</v>
      </c>
      <c r="AX994" s="48" t="s">
        <v>422</v>
      </c>
      <c r="AY994" s="48" t="s">
        <v>422</v>
      </c>
      <c r="AZ994" s="50" t="s">
        <v>549</v>
      </c>
    </row>
    <row r="995" ht="15.75" customHeight="1">
      <c r="A995" s="40">
        <v>890.0</v>
      </c>
      <c r="B995" s="28" t="s">
        <v>3127</v>
      </c>
      <c r="C995" s="41"/>
      <c r="D995" s="42">
        <f t="array" ref="D995">index(systems,match($A995,INDEX(systems,0,1),),3)</f>
        <v>20.928</v>
      </c>
      <c r="E995" s="42">
        <f t="array" ref="E995">index(systems,match($A995,INDEX(systems,0,1),),4)</f>
        <v>5.382</v>
      </c>
      <c r="F995" s="43" t="str">
        <f>IFERROR(__xludf.DUMMYFUNCTION("let(row, match($B995&amp;if($C995&lt;&gt;"""","" [""&amp;$C995&amp;""]"",""""),index(nebulae,,2),0),join("","",iferror(round(index(nebulae,row,5)/2,3),1),iferror(round(index(nebulae,row,6)/2,3),1),0))"),"1,1,0")</f>
        <v>1,1,0</v>
      </c>
      <c r="G995" s="44" t="s">
        <v>3128</v>
      </c>
      <c r="H995" s="63">
        <f t="array" ref="H995">let(systemId,match(A995,index(systems,0,1),),refSystemId,match($H$1,index(systems,0,1),),x,index(systems,systemId,3),y,index(systems,systemId,4),refX,index(systems,refSystemId,3),refY,index(systems,refSystemId,4),round(sqrt((x-refX)^2+(y-refY)^2),3))</f>
        <v>21.609</v>
      </c>
      <c r="I995" s="46" t="s">
        <v>1275</v>
      </c>
      <c r="J995" s="46" t="s">
        <v>508</v>
      </c>
      <c r="K995" s="46" t="s">
        <v>508</v>
      </c>
      <c r="L995" s="46" t="s">
        <v>508</v>
      </c>
      <c r="M995" s="47" t="s">
        <v>508</v>
      </c>
      <c r="N995" s="28" t="s">
        <v>1276</v>
      </c>
      <c r="O995" s="48" t="s">
        <v>1276</v>
      </c>
      <c r="P995" s="48" t="s">
        <v>1276</v>
      </c>
      <c r="Q995" s="48" t="s">
        <v>1276</v>
      </c>
      <c r="R995" s="48" t="s">
        <v>1277</v>
      </c>
      <c r="S995" s="48" t="s">
        <v>1276</v>
      </c>
      <c r="T995" s="28" t="s">
        <v>1276</v>
      </c>
      <c r="U995" s="48" t="s">
        <v>927</v>
      </c>
      <c r="V995" s="48" t="s">
        <v>927</v>
      </c>
      <c r="W995" s="48" t="s">
        <v>928</v>
      </c>
      <c r="X995" s="48" t="s">
        <v>519</v>
      </c>
      <c r="Y995" s="48" t="s">
        <v>584</v>
      </c>
      <c r="Z995" s="48" t="s">
        <v>584</v>
      </c>
      <c r="AA995" s="48" t="s">
        <v>929</v>
      </c>
      <c r="AB995" s="48" t="s">
        <v>929</v>
      </c>
      <c r="AC995" s="48" t="s">
        <v>929</v>
      </c>
      <c r="AD995" s="48" t="s">
        <v>929</v>
      </c>
      <c r="AE995" s="48" t="s">
        <v>929</v>
      </c>
      <c r="AF995" s="48" t="s">
        <v>929</v>
      </c>
      <c r="AG995" s="48" t="s">
        <v>929</v>
      </c>
      <c r="AH995" s="48" t="s">
        <v>929</v>
      </c>
      <c r="AI995" s="48" t="s">
        <v>929</v>
      </c>
      <c r="AJ995" s="48" t="s">
        <v>929</v>
      </c>
      <c r="AK995" s="48" t="s">
        <v>929</v>
      </c>
      <c r="AL995" s="48" t="s">
        <v>929</v>
      </c>
      <c r="AM995" s="48" t="s">
        <v>929</v>
      </c>
      <c r="AN995" s="48" t="s">
        <v>929</v>
      </c>
      <c r="AO995" s="48" t="s">
        <v>929</v>
      </c>
      <c r="AP995" s="48" t="s">
        <v>516</v>
      </c>
      <c r="AQ995" s="48" t="s">
        <v>516</v>
      </c>
      <c r="AR995" s="48" t="s">
        <v>517</v>
      </c>
      <c r="AS995" s="48" t="s">
        <v>930</v>
      </c>
      <c r="AT995" s="48" t="s">
        <v>930</v>
      </c>
      <c r="AU995" s="48" t="s">
        <v>930</v>
      </c>
      <c r="AV995" s="48" t="s">
        <v>930</v>
      </c>
      <c r="AW995" s="48" t="s">
        <v>930</v>
      </c>
      <c r="AX995" s="48" t="s">
        <v>931</v>
      </c>
      <c r="AY995" s="48" t="s">
        <v>929</v>
      </c>
      <c r="AZ995" s="51" t="s">
        <v>933</v>
      </c>
    </row>
    <row r="996" ht="15.75" customHeight="1">
      <c r="A996" s="40">
        <v>891.0</v>
      </c>
      <c r="B996" s="28" t="s">
        <v>3129</v>
      </c>
      <c r="C996" s="41"/>
      <c r="D996" s="42">
        <f t="array" ref="D996">index(systems,match($A996,INDEX(systems,0,1),),3)</f>
        <v>88.919</v>
      </c>
      <c r="E996" s="42">
        <f t="array" ref="E996">index(systems,match($A996,INDEX(systems,0,1),),4)</f>
        <v>-97.499</v>
      </c>
      <c r="F996" s="43" t="str">
        <f>IFERROR(__xludf.DUMMYFUNCTION("let(row, match($B996&amp;if($C996&lt;&gt;"""","" [""&amp;$C996&amp;""]"",""""),index(nebulae,,2),0),join("","",iferror(round(index(nebulae,row,5)/2,3),1),iferror(round(index(nebulae,row,6)/2,3),1),0))"),"1,1,0")</f>
        <v>1,1,0</v>
      </c>
      <c r="G996" s="44" t="s">
        <v>3130</v>
      </c>
      <c r="H996" s="45">
        <f t="array" ref="H996">let(systemId,match(A996,index(systems,0,1),),refSystemId,match($H$1,index(systems,0,1),),x,index(systems,systemId,3),y,index(systems,systemId,4),refX,index(systems,refSystemId,3),refY,index(systems,refSystemId,4),round(sqrt((x-refX)^2+(y-refY)^2),3))</f>
        <v>131.957</v>
      </c>
      <c r="I996" s="53"/>
      <c r="J996" s="53"/>
      <c r="K996" s="53"/>
      <c r="L996" s="53"/>
      <c r="M996" s="46" t="s">
        <v>1268</v>
      </c>
      <c r="N996" s="28" t="s">
        <v>1058</v>
      </c>
      <c r="O996" s="48" t="s">
        <v>1058</v>
      </c>
      <c r="P996" s="48" t="s">
        <v>1058</v>
      </c>
      <c r="Q996" s="48" t="s">
        <v>1058</v>
      </c>
      <c r="R996" s="48" t="s">
        <v>1058</v>
      </c>
      <c r="S996" s="48" t="s">
        <v>1058</v>
      </c>
      <c r="T996" s="48" t="s">
        <v>1058</v>
      </c>
      <c r="U996" s="48" t="s">
        <v>1058</v>
      </c>
      <c r="V996" s="48" t="s">
        <v>1058</v>
      </c>
      <c r="W996" s="48" t="s">
        <v>1058</v>
      </c>
      <c r="X996" s="48" t="s">
        <v>1058</v>
      </c>
      <c r="Y996" s="48" t="s">
        <v>1058</v>
      </c>
      <c r="Z996" s="48" t="s">
        <v>3131</v>
      </c>
      <c r="AA996" s="48" t="s">
        <v>3132</v>
      </c>
      <c r="AB996" s="48" t="s">
        <v>3132</v>
      </c>
      <c r="AC996" s="48" t="s">
        <v>3132</v>
      </c>
      <c r="AD996" s="48" t="s">
        <v>3132</v>
      </c>
      <c r="AE996" s="48" t="s">
        <v>3132</v>
      </c>
      <c r="AF996" s="48" t="s">
        <v>3132</v>
      </c>
      <c r="AG996" s="48" t="s">
        <v>3132</v>
      </c>
      <c r="AH996" s="48" t="s">
        <v>418</v>
      </c>
      <c r="AI996" s="48" t="s">
        <v>418</v>
      </c>
      <c r="AJ996" s="48" t="s">
        <v>418</v>
      </c>
      <c r="AK996" s="48" t="s">
        <v>418</v>
      </c>
      <c r="AL996" s="48" t="s">
        <v>418</v>
      </c>
      <c r="AM996" s="48" t="s">
        <v>418</v>
      </c>
      <c r="AN996" s="48" t="s">
        <v>818</v>
      </c>
      <c r="AO996" s="48" t="s">
        <v>818</v>
      </c>
      <c r="AP996" s="48" t="s">
        <v>818</v>
      </c>
      <c r="AQ996" s="48" t="s">
        <v>818</v>
      </c>
      <c r="AR996" s="48" t="s">
        <v>818</v>
      </c>
      <c r="AS996" s="48" t="s">
        <v>818</v>
      </c>
      <c r="AT996" s="48" t="s">
        <v>518</v>
      </c>
      <c r="AU996" s="48" t="s">
        <v>518</v>
      </c>
      <c r="AV996" s="52" t="s">
        <v>518</v>
      </c>
      <c r="AW996" s="52" t="s">
        <v>819</v>
      </c>
      <c r="AX996" s="52" t="s">
        <v>1058</v>
      </c>
      <c r="AY996" s="52" t="s">
        <v>1058</v>
      </c>
      <c r="AZ996" s="28" t="s">
        <v>1058</v>
      </c>
    </row>
    <row r="997" ht="15.75" customHeight="1">
      <c r="A997" s="40">
        <v>892.0</v>
      </c>
      <c r="B997" s="28" t="s">
        <v>3133</v>
      </c>
      <c r="C997" s="41"/>
      <c r="D997" s="42">
        <f t="array" ref="D997">index(systems,match($A997,INDEX(systems,0,1),),3)</f>
        <v>94.601</v>
      </c>
      <c r="E997" s="42">
        <f t="array" ref="E997">index(systems,match($A997,INDEX(systems,0,1),),4)</f>
        <v>-109.868</v>
      </c>
      <c r="F997" s="43" t="str">
        <f>IFERROR(__xludf.DUMMYFUNCTION("let(row, match($B997&amp;if($C997&lt;&gt;"""","" [""&amp;$C997&amp;""]"",""""),index(nebulae,,2),0),join("","",iferror(round(index(nebulae,row,5)/2,3),1),iferror(round(index(nebulae,row,6)/2,3),1),0))"),"1,1,0")</f>
        <v>1,1,0</v>
      </c>
      <c r="G997" s="44" t="s">
        <v>3134</v>
      </c>
      <c r="H997" s="45">
        <f t="array" ref="H997">let(systemId,match(A997,index(systems,0,1),),refSystemId,match($H$1,index(systems,0,1),),x,index(systems,systemId,3),y,index(systems,systemId,4),refX,index(systems,refSystemId,3),refY,index(systems,refSystemId,4),round(sqrt((x-refX)^2+(y-refY)^2),3))</f>
        <v>144.984</v>
      </c>
      <c r="I997" s="53"/>
      <c r="J997" s="53"/>
      <c r="K997" s="53"/>
      <c r="L997" s="53"/>
      <c r="M997" s="46" t="s">
        <v>1268</v>
      </c>
      <c r="N997" s="28" t="s">
        <v>1058</v>
      </c>
      <c r="O997" s="48" t="s">
        <v>1058</v>
      </c>
      <c r="P997" s="48" t="s">
        <v>1058</v>
      </c>
      <c r="Q997" s="48" t="s">
        <v>1058</v>
      </c>
      <c r="R997" s="48" t="s">
        <v>1058</v>
      </c>
      <c r="S997" s="48" t="s">
        <v>1058</v>
      </c>
      <c r="T997" s="48" t="s">
        <v>1058</v>
      </c>
      <c r="U997" s="48" t="s">
        <v>1058</v>
      </c>
      <c r="V997" s="48" t="s">
        <v>1058</v>
      </c>
      <c r="W997" s="48" t="s">
        <v>1058</v>
      </c>
      <c r="X997" s="48" t="s">
        <v>1058</v>
      </c>
      <c r="Y997" s="48" t="s">
        <v>1058</v>
      </c>
      <c r="Z997" s="48" t="s">
        <v>3131</v>
      </c>
      <c r="AA997" s="48" t="s">
        <v>3132</v>
      </c>
      <c r="AB997" s="48" t="s">
        <v>3132</v>
      </c>
      <c r="AC997" s="48" t="s">
        <v>3132</v>
      </c>
      <c r="AD997" s="48" t="s">
        <v>3132</v>
      </c>
      <c r="AE997" s="48" t="s">
        <v>3132</v>
      </c>
      <c r="AF997" s="48" t="s">
        <v>3132</v>
      </c>
      <c r="AG997" s="48" t="s">
        <v>3132</v>
      </c>
      <c r="AH997" s="48" t="s">
        <v>418</v>
      </c>
      <c r="AI997" s="48" t="s">
        <v>418</v>
      </c>
      <c r="AJ997" s="48" t="s">
        <v>418</v>
      </c>
      <c r="AK997" s="48" t="s">
        <v>418</v>
      </c>
      <c r="AL997" s="48" t="s">
        <v>418</v>
      </c>
      <c r="AM997" s="48" t="s">
        <v>418</v>
      </c>
      <c r="AN997" s="48" t="s">
        <v>818</v>
      </c>
      <c r="AO997" s="48" t="s">
        <v>818</v>
      </c>
      <c r="AP997" s="48" t="s">
        <v>818</v>
      </c>
      <c r="AQ997" s="48" t="s">
        <v>818</v>
      </c>
      <c r="AR997" s="48" t="s">
        <v>818</v>
      </c>
      <c r="AS997" s="48" t="s">
        <v>818</v>
      </c>
      <c r="AT997" s="48" t="s">
        <v>518</v>
      </c>
      <c r="AU997" s="48" t="s">
        <v>518</v>
      </c>
      <c r="AV997" s="48" t="s">
        <v>518</v>
      </c>
      <c r="AW997" s="48" t="s">
        <v>819</v>
      </c>
      <c r="AX997" s="52" t="s">
        <v>1058</v>
      </c>
      <c r="AY997" s="52" t="s">
        <v>1058</v>
      </c>
      <c r="AZ997" s="49" t="s">
        <v>1058</v>
      </c>
    </row>
    <row r="998" ht="15.75" customHeight="1">
      <c r="A998" s="40">
        <v>893.0</v>
      </c>
      <c r="B998" s="28" t="s">
        <v>3135</v>
      </c>
      <c r="C998" s="41"/>
      <c r="D998" s="42">
        <f t="array" ref="D998">index(systems,match($A998,INDEX(systems,0,1),),3)</f>
        <v>-191.298</v>
      </c>
      <c r="E998" s="42">
        <f t="array" ref="E998">index(systems,match($A998,INDEX(systems,0,1),),4)</f>
        <v>-29.514</v>
      </c>
      <c r="F998" s="43" t="str">
        <f>IFERROR(__xludf.DUMMYFUNCTION("let(row, match($B998&amp;if($C998&lt;&gt;"""","" [""&amp;$C998&amp;""]"",""""),index(nebulae,,2),0),join("","",iferror(round(index(nebulae,row,5)/2,3),1),iferror(round(index(nebulae,row,6)/2,3),1),0))"),"1,1,0")</f>
        <v>1,1,0</v>
      </c>
      <c r="G998" s="44" t="s">
        <v>3136</v>
      </c>
      <c r="H998" s="45">
        <f t="array" ref="H998">let(systemId,match(A998,index(systems,0,1),),refSystemId,match($H$1,index(systems,0,1),),x,index(systems,systemId,3),y,index(systems,systemId,4),refX,index(systems,refSystemId,3),refY,index(systems,refSystemId,4),round(sqrt((x-refX)^2+(y-refY)^2),3))</f>
        <v>193.561</v>
      </c>
      <c r="I998" s="28" t="s">
        <v>408</v>
      </c>
      <c r="J998" s="28" t="s">
        <v>523</v>
      </c>
      <c r="K998" s="48" t="s">
        <v>523</v>
      </c>
      <c r="L998" s="28" t="s">
        <v>523</v>
      </c>
      <c r="M998" s="48" t="s">
        <v>733</v>
      </c>
      <c r="N998" s="28" t="s">
        <v>671</v>
      </c>
      <c r="O998" s="48" t="s">
        <v>671</v>
      </c>
      <c r="P998" s="48" t="s">
        <v>671</v>
      </c>
      <c r="Q998" s="48" t="s">
        <v>671</v>
      </c>
      <c r="R998" s="48" t="s">
        <v>671</v>
      </c>
      <c r="S998" s="48" t="s">
        <v>671</v>
      </c>
      <c r="T998" s="48" t="s">
        <v>671</v>
      </c>
      <c r="U998" s="48" t="s">
        <v>671</v>
      </c>
      <c r="V998" s="48" t="s">
        <v>671</v>
      </c>
      <c r="W998" s="48" t="s">
        <v>671</v>
      </c>
      <c r="X998" s="48" t="s">
        <v>671</v>
      </c>
      <c r="Y998" s="48" t="s">
        <v>480</v>
      </c>
      <c r="Z998" s="48" t="s">
        <v>480</v>
      </c>
      <c r="AA998" s="48" t="s">
        <v>1170</v>
      </c>
      <c r="AB998" s="48" t="s">
        <v>1170</v>
      </c>
      <c r="AC998" s="48" t="s">
        <v>1170</v>
      </c>
      <c r="AD998" s="48" t="s">
        <v>1170</v>
      </c>
      <c r="AE998" s="48" t="s">
        <v>1170</v>
      </c>
      <c r="AF998" s="48" t="s">
        <v>1170</v>
      </c>
      <c r="AG998" s="48" t="s">
        <v>1170</v>
      </c>
      <c r="AH998" s="48" t="s">
        <v>1171</v>
      </c>
      <c r="AI998" s="48" t="s">
        <v>483</v>
      </c>
      <c r="AJ998" s="48" t="s">
        <v>483</v>
      </c>
      <c r="AK998" s="48" t="s">
        <v>483</v>
      </c>
      <c r="AL998" s="48" t="s">
        <v>483</v>
      </c>
      <c r="AM998" s="48" t="s">
        <v>483</v>
      </c>
      <c r="AN998" s="48" t="s">
        <v>483</v>
      </c>
      <c r="AO998" s="48" t="s">
        <v>483</v>
      </c>
      <c r="AP998" s="48" t="s">
        <v>560</v>
      </c>
      <c r="AQ998" s="48" t="s">
        <v>560</v>
      </c>
      <c r="AR998" s="48" t="s">
        <v>484</v>
      </c>
      <c r="AS998" s="48" t="s">
        <v>484</v>
      </c>
      <c r="AT998" s="48" t="s">
        <v>485</v>
      </c>
      <c r="AU998" s="48" t="s">
        <v>485</v>
      </c>
      <c r="AV998" s="52" t="s">
        <v>486</v>
      </c>
      <c r="AW998" s="52" t="s">
        <v>486</v>
      </c>
      <c r="AX998" s="48" t="s">
        <v>605</v>
      </c>
      <c r="AY998" s="48" t="s">
        <v>605</v>
      </c>
      <c r="AZ998" s="51" t="s">
        <v>605</v>
      </c>
    </row>
    <row r="999" ht="15.75" customHeight="1">
      <c r="A999" s="40">
        <v>894.0</v>
      </c>
      <c r="B999" s="28" t="s">
        <v>3137</v>
      </c>
      <c r="C999" s="41"/>
      <c r="D999" s="42">
        <f t="array" ref="D999">index(systems,match($A999,INDEX(systems,0,1),),3)</f>
        <v>-211.229</v>
      </c>
      <c r="E999" s="42">
        <f t="array" ref="E999">index(systems,match($A999,INDEX(systems,0,1),),4)</f>
        <v>159.967</v>
      </c>
      <c r="F999" s="43" t="str">
        <f>IFERROR(__xludf.DUMMYFUNCTION("let(row, match($B999&amp;if($C999&lt;&gt;"""","" [""&amp;$C999&amp;""]"",""""),index(nebulae,,2),0),join("","",iferror(round(index(nebulae,row,5)/2,3),1),iferror(round(index(nebulae,row,6)/2,3),1),0))"),"1,1,0")</f>
        <v>1,1,0</v>
      </c>
      <c r="G999" s="44" t="s">
        <v>3138</v>
      </c>
      <c r="H999" s="45">
        <f t="array" ref="H999">let(systemId,match(A999,index(systems,0,1),),refSystemId,match($H$1,index(systems,0,1),),x,index(systems,systemId,3),y,index(systems,systemId,4),refX,index(systems,refSystemId,3),refY,index(systems,refSystemId,4),round(sqrt((x-refX)^2+(y-refY)^2),3))</f>
        <v>264.966</v>
      </c>
      <c r="I999" s="46" t="s">
        <v>408</v>
      </c>
      <c r="J999" s="46" t="s">
        <v>408</v>
      </c>
      <c r="K999" s="46" t="s">
        <v>408</v>
      </c>
      <c r="L999" s="46" t="s">
        <v>408</v>
      </c>
      <c r="M999" s="47" t="s">
        <v>408</v>
      </c>
      <c r="N999" s="28" t="s">
        <v>408</v>
      </c>
      <c r="O999" s="41"/>
      <c r="P999" s="48" t="s">
        <v>864</v>
      </c>
      <c r="Q999" s="48" t="s">
        <v>864</v>
      </c>
      <c r="R999" s="48" t="s">
        <v>864</v>
      </c>
      <c r="S999" s="48" t="s">
        <v>864</v>
      </c>
      <c r="T999" s="48" t="s">
        <v>864</v>
      </c>
      <c r="U999" s="48" t="s">
        <v>864</v>
      </c>
      <c r="V999" s="48" t="s">
        <v>864</v>
      </c>
      <c r="W999" s="48" t="s">
        <v>864</v>
      </c>
      <c r="X999" s="48" t="s">
        <v>864</v>
      </c>
      <c r="Y999" s="48" t="s">
        <v>864</v>
      </c>
      <c r="Z999" s="48" t="s">
        <v>864</v>
      </c>
      <c r="AA999" s="48" t="s">
        <v>865</v>
      </c>
      <c r="AB999" s="48" t="s">
        <v>865</v>
      </c>
      <c r="AC999" s="48" t="s">
        <v>865</v>
      </c>
      <c r="AD999" s="48" t="s">
        <v>865</v>
      </c>
      <c r="AE999" s="48" t="s">
        <v>865</v>
      </c>
      <c r="AF999" s="48" t="s">
        <v>865</v>
      </c>
      <c r="AG999" s="48" t="s">
        <v>865</v>
      </c>
      <c r="AH999" s="48" t="s">
        <v>866</v>
      </c>
      <c r="AI999" s="48" t="s">
        <v>789</v>
      </c>
      <c r="AJ999" s="48" t="s">
        <v>789</v>
      </c>
      <c r="AK999" s="48" t="s">
        <v>789</v>
      </c>
      <c r="AL999" s="48" t="s">
        <v>789</v>
      </c>
      <c r="AM999" s="48" t="s">
        <v>789</v>
      </c>
      <c r="AN999" s="48" t="s">
        <v>789</v>
      </c>
      <c r="AO999" s="48" t="s">
        <v>789</v>
      </c>
      <c r="AP999" s="48" t="s">
        <v>789</v>
      </c>
      <c r="AQ999" s="48" t="s">
        <v>789</v>
      </c>
      <c r="AR999" s="48" t="s">
        <v>789</v>
      </c>
      <c r="AS999" s="48" t="s">
        <v>789</v>
      </c>
      <c r="AT999" s="48" t="s">
        <v>530</v>
      </c>
      <c r="AU999" s="48" t="s">
        <v>530</v>
      </c>
      <c r="AV999" s="48" t="s">
        <v>530</v>
      </c>
      <c r="AW999" s="48" t="s">
        <v>530</v>
      </c>
      <c r="AX999" s="48" t="s">
        <v>530</v>
      </c>
      <c r="AY999" s="48" t="s">
        <v>530</v>
      </c>
      <c r="AZ999" s="51" t="s">
        <v>530</v>
      </c>
    </row>
    <row r="1000" ht="15.75" customHeight="1">
      <c r="A1000" s="40">
        <v>895.0</v>
      </c>
      <c r="B1000" s="28" t="s">
        <v>3139</v>
      </c>
      <c r="C1000" s="41"/>
      <c r="D1000" s="42">
        <f t="array" ref="D1000">index(systems,match($A1000,INDEX(systems,0,1),),3)</f>
        <v>-32.326</v>
      </c>
      <c r="E1000" s="42">
        <f t="array" ref="E1000">index(systems,match($A1000,INDEX(systems,0,1),),4)</f>
        <v>209.081</v>
      </c>
      <c r="F1000" s="43" t="str">
        <f>IFERROR(__xludf.DUMMYFUNCTION("let(row, match($B1000&amp;if($C1000&lt;&gt;"""","" [""&amp;$C1000&amp;""]"",""""),index(nebulae,,2),0),join("","",iferror(round(index(nebulae,row,5)/2,3),1),iferror(round(index(nebulae,row,6)/2,3),1),0))"),"1,1,0")</f>
        <v>1,1,0</v>
      </c>
      <c r="G1000" s="44" t="s">
        <v>3140</v>
      </c>
      <c r="H1000" s="45">
        <f t="array" ref="H1000">let(systemId,match(A1000,index(systems,0,1),),refSystemId,match($H$1,index(systems,0,1),),x,index(systems,systemId,3),y,index(systems,systemId,4),refX,index(systems,refSystemId,3),refY,index(systems,refSystemId,4),round(sqrt((x-refX)^2+(y-refY)^2),3))</f>
        <v>211.565</v>
      </c>
      <c r="I1000" s="46" t="s">
        <v>408</v>
      </c>
      <c r="J1000" s="46" t="s">
        <v>408</v>
      </c>
      <c r="K1000" s="59" t="s">
        <v>408</v>
      </c>
      <c r="L1000" s="28" t="s">
        <v>408</v>
      </c>
      <c r="M1000" s="48" t="s">
        <v>408</v>
      </c>
      <c r="N1000" s="28" t="s">
        <v>408</v>
      </c>
      <c r="O1000" s="41"/>
      <c r="P1000" s="48" t="s">
        <v>692</v>
      </c>
      <c r="Q1000" s="48" t="s">
        <v>692</v>
      </c>
      <c r="R1000" s="48" t="s">
        <v>692</v>
      </c>
      <c r="S1000" s="48" t="s">
        <v>692</v>
      </c>
      <c r="T1000" s="48" t="s">
        <v>692</v>
      </c>
      <c r="U1000" s="48" t="s">
        <v>692</v>
      </c>
      <c r="V1000" s="48" t="s">
        <v>692</v>
      </c>
      <c r="W1000" s="48" t="s">
        <v>692</v>
      </c>
      <c r="X1000" s="48" t="s">
        <v>943</v>
      </c>
      <c r="Y1000" s="48" t="s">
        <v>409</v>
      </c>
      <c r="Z1000" s="48" t="s">
        <v>409</v>
      </c>
      <c r="AA1000" s="48" t="s">
        <v>1717</v>
      </c>
      <c r="AB1000" s="48" t="s">
        <v>1717</v>
      </c>
      <c r="AC1000" s="48" t="s">
        <v>1717</v>
      </c>
      <c r="AD1000" s="48" t="s">
        <v>1717</v>
      </c>
      <c r="AE1000" s="48" t="s">
        <v>1717</v>
      </c>
      <c r="AF1000" s="48" t="s">
        <v>1717</v>
      </c>
      <c r="AG1000" s="48" t="s">
        <v>1718</v>
      </c>
      <c r="AH1000" s="48" t="s">
        <v>1719</v>
      </c>
      <c r="AI1000" s="48" t="s">
        <v>1139</v>
      </c>
      <c r="AJ1000" s="48" t="s">
        <v>1139</v>
      </c>
      <c r="AK1000" s="48" t="s">
        <v>1139</v>
      </c>
      <c r="AL1000" s="48" t="s">
        <v>1139</v>
      </c>
      <c r="AM1000" s="48" t="s">
        <v>1139</v>
      </c>
      <c r="AN1000" s="48" t="s">
        <v>1139</v>
      </c>
      <c r="AO1000" s="48" t="s">
        <v>414</v>
      </c>
      <c r="AP1000" s="48" t="s">
        <v>414</v>
      </c>
      <c r="AQ1000" s="48" t="s">
        <v>849</v>
      </c>
      <c r="AR1000" s="48" t="s">
        <v>849</v>
      </c>
      <c r="AS1000" s="48" t="s">
        <v>849</v>
      </c>
      <c r="AT1000" s="48" t="s">
        <v>849</v>
      </c>
      <c r="AU1000" s="48" t="s">
        <v>849</v>
      </c>
      <c r="AV1000" s="48" t="s">
        <v>849</v>
      </c>
      <c r="AW1000" s="48" t="s">
        <v>849</v>
      </c>
      <c r="AX1000" s="48" t="s">
        <v>531</v>
      </c>
      <c r="AY1000" s="48" t="s">
        <v>531</v>
      </c>
      <c r="AZ1000" s="28" t="s">
        <v>531</v>
      </c>
    </row>
    <row r="1001" ht="15.75" customHeight="1">
      <c r="A1001" s="40">
        <v>896.0</v>
      </c>
      <c r="B1001" s="28" t="s">
        <v>3141</v>
      </c>
      <c r="C1001" s="41"/>
      <c r="D1001" s="42">
        <f t="array" ref="D1001">index(systems,match($A1001,INDEX(systems,0,1),),3)</f>
        <v>193.597</v>
      </c>
      <c r="E1001" s="42">
        <f t="array" ref="E1001">index(systems,match($A1001,INDEX(systems,0,1),),4)</f>
        <v>-214.33</v>
      </c>
      <c r="F1001" s="43" t="str">
        <f>IFERROR(__xludf.DUMMYFUNCTION("let(row, match($B1001&amp;if($C1001&lt;&gt;"""","" [""&amp;$C1001&amp;""]"",""""),index(nebulae,,2),0),join("","",iferror(round(index(nebulae,row,5)/2,3),1),iferror(round(index(nebulae,row,6)/2,3),1),0))"),"1,1,0")</f>
        <v>1,1,0</v>
      </c>
      <c r="G1001" s="44" t="s">
        <v>3142</v>
      </c>
      <c r="H1001" s="45">
        <f t="array" ref="H1001">let(systemId,match(A1001,index(systems,0,1),),refSystemId,match($H$1,index(systems,0,1),),x,index(systems,systemId,3),y,index(systems,systemId,4),refX,index(systems,refSystemId,3),refY,index(systems,refSystemId,4),round(sqrt((x-refX)^2+(y-refY)^2),3))</f>
        <v>288.82</v>
      </c>
      <c r="I1001" s="46" t="s">
        <v>408</v>
      </c>
      <c r="J1001" s="46" t="s">
        <v>408</v>
      </c>
      <c r="K1001" s="47" t="s">
        <v>408</v>
      </c>
      <c r="L1001" s="47" t="s">
        <v>408</v>
      </c>
      <c r="M1001" s="46" t="s">
        <v>408</v>
      </c>
      <c r="N1001" s="28" t="s">
        <v>408</v>
      </c>
      <c r="O1001" s="41"/>
      <c r="P1001" s="48" t="s">
        <v>491</v>
      </c>
      <c r="Q1001" s="48" t="s">
        <v>491</v>
      </c>
      <c r="R1001" s="48" t="s">
        <v>491</v>
      </c>
      <c r="S1001" s="48" t="s">
        <v>491</v>
      </c>
      <c r="T1001" s="48" t="s">
        <v>491</v>
      </c>
      <c r="U1001" s="48" t="s">
        <v>1013</v>
      </c>
      <c r="V1001" s="48" t="s">
        <v>1013</v>
      </c>
      <c r="W1001" s="48" t="s">
        <v>1013</v>
      </c>
      <c r="X1001" s="48" t="s">
        <v>1013</v>
      </c>
      <c r="Y1001" s="48" t="s">
        <v>1669</v>
      </c>
      <c r="Z1001" s="48" t="s">
        <v>1669</v>
      </c>
      <c r="AA1001" s="48" t="s">
        <v>1670</v>
      </c>
      <c r="AB1001" s="48" t="s">
        <v>1670</v>
      </c>
      <c r="AC1001" s="48" t="s">
        <v>1670</v>
      </c>
      <c r="AD1001" s="48" t="s">
        <v>1670</v>
      </c>
      <c r="AE1001" s="48" t="s">
        <v>1670</v>
      </c>
      <c r="AF1001" s="48" t="s">
        <v>1670</v>
      </c>
      <c r="AG1001" s="48" t="s">
        <v>1670</v>
      </c>
      <c r="AH1001" s="48" t="s">
        <v>1670</v>
      </c>
      <c r="AI1001" s="48" t="s">
        <v>1670</v>
      </c>
      <c r="AJ1001" s="48" t="s">
        <v>1670</v>
      </c>
      <c r="AK1001" s="48" t="s">
        <v>1670</v>
      </c>
      <c r="AL1001" s="48" t="s">
        <v>1670</v>
      </c>
      <c r="AM1001" s="48" t="s">
        <v>1670</v>
      </c>
      <c r="AN1001" s="48" t="s">
        <v>1670</v>
      </c>
      <c r="AO1001" s="48" t="s">
        <v>1669</v>
      </c>
      <c r="AP1001" s="48" t="s">
        <v>1669</v>
      </c>
      <c r="AQ1001" s="48" t="s">
        <v>1669</v>
      </c>
      <c r="AR1001" s="48" t="s">
        <v>1669</v>
      </c>
      <c r="AS1001" s="48" t="s">
        <v>1669</v>
      </c>
      <c r="AT1001" s="48" t="s">
        <v>1669</v>
      </c>
      <c r="AU1001" s="48" t="s">
        <v>1669</v>
      </c>
      <c r="AV1001" s="48" t="s">
        <v>1297</v>
      </c>
      <c r="AW1001" s="48" t="s">
        <v>1297</v>
      </c>
      <c r="AX1001" s="48" t="s">
        <v>2066</v>
      </c>
      <c r="AY1001" s="48" t="s">
        <v>1297</v>
      </c>
      <c r="AZ1001" s="28" t="s">
        <v>1297</v>
      </c>
    </row>
    <row r="1002" ht="15.75" customHeight="1">
      <c r="A1002" s="40">
        <v>2941.0</v>
      </c>
      <c r="B1002" s="28" t="s">
        <v>3143</v>
      </c>
      <c r="C1002" s="41"/>
      <c r="D1002" s="42">
        <f t="array" ref="D1002">index(systems,match($A1002,INDEX(systems,0,1),),3)</f>
        <v>44.164</v>
      </c>
      <c r="E1002" s="42">
        <f t="array" ref="E1002">index(systems,match($A1002,INDEX(systems,0,1),),4)</f>
        <v>1733.181</v>
      </c>
      <c r="F1002" s="43" t="str">
        <f>IFERROR(__xludf.DUMMYFUNCTION("let(row, match($B1002&amp;if($C1002&lt;&gt;"""","" [""&amp;$C1002&amp;""]"",""""),index(nebulae,,2),0),join("","",iferror(round(index(nebulae,row,5)/2,3),1),iferror(round(index(nebulae,row,6)/2,3),1),0))"),"1,1,0")</f>
        <v>1,1,0</v>
      </c>
      <c r="G1002" s="44" t="s">
        <v>3144</v>
      </c>
      <c r="H1002" s="45">
        <f t="array" ref="H1002">let(systemId,match(A1002,index(systems,0,1),),refSystemId,match($H$1,index(systems,0,1),),x,index(systems,systemId,3),y,index(systems,systemId,4),refX,index(systems,refSystemId,3),refY,index(systems,refSystemId,4),round(sqrt((x-refX)^2+(y-refY)^2),3))</f>
        <v>1733.744</v>
      </c>
      <c r="I1002" s="41"/>
      <c r="J1002" s="41"/>
      <c r="K1002" s="41"/>
      <c r="L1002" s="41"/>
      <c r="M1002" s="53"/>
      <c r="N1002" s="41"/>
      <c r="O1002" s="41"/>
      <c r="P1002" s="48" t="s">
        <v>408</v>
      </c>
      <c r="Q1002" s="48" t="s">
        <v>408</v>
      </c>
      <c r="R1002" s="48" t="s">
        <v>408</v>
      </c>
      <c r="S1002" s="48" t="s">
        <v>408</v>
      </c>
      <c r="T1002" s="48" t="s">
        <v>408</v>
      </c>
      <c r="U1002" s="48" t="s">
        <v>408</v>
      </c>
      <c r="V1002" s="48" t="s">
        <v>408</v>
      </c>
      <c r="W1002" s="84" t="s">
        <v>408</v>
      </c>
      <c r="X1002" s="48" t="s">
        <v>3145</v>
      </c>
      <c r="Y1002" s="52" t="s">
        <v>735</v>
      </c>
      <c r="Z1002" s="48" t="s">
        <v>735</v>
      </c>
      <c r="AA1002" s="52" t="s">
        <v>735</v>
      </c>
      <c r="AB1002" s="52" t="s">
        <v>735</v>
      </c>
      <c r="AC1002" s="52" t="s">
        <v>735</v>
      </c>
      <c r="AD1002" s="52" t="s">
        <v>735</v>
      </c>
      <c r="AE1002" s="52" t="s">
        <v>735</v>
      </c>
      <c r="AF1002" s="52" t="s">
        <v>735</v>
      </c>
      <c r="AG1002" s="52" t="s">
        <v>735</v>
      </c>
      <c r="AH1002" s="52" t="s">
        <v>735</v>
      </c>
      <c r="AI1002" s="52" t="s">
        <v>735</v>
      </c>
      <c r="AJ1002" s="52" t="s">
        <v>735</v>
      </c>
      <c r="AK1002" s="52" t="s">
        <v>735</v>
      </c>
      <c r="AL1002" s="52" t="s">
        <v>735</v>
      </c>
      <c r="AM1002" s="52" t="s">
        <v>735</v>
      </c>
      <c r="AN1002" s="52" t="s">
        <v>735</v>
      </c>
      <c r="AO1002" s="49" t="s">
        <v>735</v>
      </c>
      <c r="AP1002" s="52" t="s">
        <v>735</v>
      </c>
      <c r="AQ1002" s="52" t="s">
        <v>3146</v>
      </c>
      <c r="AR1002" s="54"/>
      <c r="AS1002" s="54"/>
      <c r="AT1002" s="49" t="s">
        <v>1843</v>
      </c>
      <c r="AU1002" s="54"/>
      <c r="AV1002" s="41"/>
      <c r="AW1002" s="41"/>
      <c r="AX1002" s="41"/>
      <c r="AY1002" s="41"/>
      <c r="AZ1002" s="54"/>
    </row>
    <row r="1003" ht="15.75" customHeight="1">
      <c r="A1003" s="40">
        <v>897.0</v>
      </c>
      <c r="B1003" s="28" t="s">
        <v>3147</v>
      </c>
      <c r="C1003" s="41"/>
      <c r="D1003" s="42">
        <f t="array" ref="D1003">index(systems,match($A1003,INDEX(systems,0,1),),3)</f>
        <v>250.736</v>
      </c>
      <c r="E1003" s="42">
        <f t="array" ref="E1003">index(systems,match($A1003,INDEX(systems,0,1),),4)</f>
        <v>10.805</v>
      </c>
      <c r="F1003" s="43" t="str">
        <f>IFERROR(__xludf.DUMMYFUNCTION("let(row, match($B1003&amp;if($C1003&lt;&gt;"""","" [""&amp;$C1003&amp;""]"",""""),index(nebulae,,2),0),join("","",iferror(round(index(nebulae,row,5)/2,3),1),iferror(round(index(nebulae,row,6)/2,3),1),0))"),"1,1,0")</f>
        <v>1,1,0</v>
      </c>
      <c r="G1003" s="44" t="s">
        <v>3148</v>
      </c>
      <c r="H1003" s="45">
        <f t="array" ref="H1003">let(systemId,match(A1003,index(systems,0,1),),refSystemId,match($H$1,index(systems,0,1),),x,index(systems,systemId,3),y,index(systems,systemId,4),refX,index(systems,refSystemId,3),refY,index(systems,refSystemId,4),round(sqrt((x-refX)^2+(y-refY)^2),3))</f>
        <v>250.969</v>
      </c>
      <c r="I1003" s="54"/>
      <c r="J1003" s="49" t="s">
        <v>418</v>
      </c>
      <c r="K1003" s="54"/>
      <c r="L1003" s="54"/>
      <c r="M1003" s="54"/>
      <c r="N1003" s="49" t="s">
        <v>854</v>
      </c>
      <c r="O1003" s="52" t="s">
        <v>854</v>
      </c>
      <c r="P1003" s="52" t="s">
        <v>854</v>
      </c>
      <c r="Q1003" s="52" t="s">
        <v>854</v>
      </c>
      <c r="R1003" s="52" t="s">
        <v>854</v>
      </c>
      <c r="S1003" s="48" t="s">
        <v>854</v>
      </c>
      <c r="T1003" s="52" t="s">
        <v>854</v>
      </c>
      <c r="U1003" s="48" t="s">
        <v>855</v>
      </c>
      <c r="V1003" s="48" t="s">
        <v>855</v>
      </c>
      <c r="W1003" s="48" t="s">
        <v>855</v>
      </c>
      <c r="X1003" s="48" t="s">
        <v>773</v>
      </c>
      <c r="Y1003" s="48" t="s">
        <v>857</v>
      </c>
      <c r="Z1003" s="48" t="s">
        <v>857</v>
      </c>
      <c r="AA1003" s="48" t="s">
        <v>858</v>
      </c>
      <c r="AB1003" s="48" t="s">
        <v>858</v>
      </c>
      <c r="AC1003" s="48" t="s">
        <v>858</v>
      </c>
      <c r="AD1003" s="48" t="s">
        <v>858</v>
      </c>
      <c r="AE1003" s="48" t="s">
        <v>858</v>
      </c>
      <c r="AF1003" s="48" t="s">
        <v>858</v>
      </c>
      <c r="AG1003" s="48" t="s">
        <v>858</v>
      </c>
      <c r="AH1003" s="48" t="s">
        <v>858</v>
      </c>
      <c r="AI1003" s="48" t="s">
        <v>858</v>
      </c>
      <c r="AJ1003" s="48" t="s">
        <v>858</v>
      </c>
      <c r="AK1003" s="48" t="s">
        <v>858</v>
      </c>
      <c r="AL1003" s="48" t="s">
        <v>858</v>
      </c>
      <c r="AM1003" s="48" t="s">
        <v>858</v>
      </c>
      <c r="AN1003" s="48" t="s">
        <v>858</v>
      </c>
      <c r="AO1003" s="48" t="s">
        <v>857</v>
      </c>
      <c r="AP1003" s="48" t="s">
        <v>857</v>
      </c>
      <c r="AQ1003" s="48" t="s">
        <v>857</v>
      </c>
      <c r="AR1003" s="48" t="s">
        <v>857</v>
      </c>
      <c r="AS1003" s="48" t="s">
        <v>857</v>
      </c>
      <c r="AT1003" s="48" t="s">
        <v>857</v>
      </c>
      <c r="AU1003" s="48" t="s">
        <v>857</v>
      </c>
      <c r="AV1003" s="52" t="s">
        <v>857</v>
      </c>
      <c r="AW1003" s="52" t="s">
        <v>857</v>
      </c>
      <c r="AX1003" s="48" t="s">
        <v>1641</v>
      </c>
      <c r="AY1003" s="52" t="s">
        <v>857</v>
      </c>
      <c r="AZ1003" s="51" t="s">
        <v>1885</v>
      </c>
    </row>
    <row r="1004" ht="15.75" customHeight="1">
      <c r="A1004" s="40">
        <v>898.0</v>
      </c>
      <c r="B1004" s="28" t="s">
        <v>3149</v>
      </c>
      <c r="C1004" s="41"/>
      <c r="D1004" s="42">
        <f t="array" ref="D1004">index(systems,match($A1004,INDEX(systems,0,1),),3)</f>
        <v>555.124</v>
      </c>
      <c r="E1004" s="42">
        <f t="array" ref="E1004">index(systems,match($A1004,INDEX(systems,0,1),),4)</f>
        <v>-193.261</v>
      </c>
      <c r="F1004" s="43" t="str">
        <f>IFERROR(__xludf.DUMMYFUNCTION("let(row, match($B1004&amp;if($C1004&lt;&gt;"""","" [""&amp;$C1004&amp;""]"",""""),index(nebulae,,2),0),join("","",iferror(round(index(nebulae,row,5)/2,3),1),iferror(round(index(nebulae,row,6)/2,3),1),0))"),"1,1,0")</f>
        <v>1,1,0</v>
      </c>
      <c r="G1004" s="44" t="s">
        <v>3150</v>
      </c>
      <c r="H1004" s="45">
        <f t="array" ref="H1004">let(systemId,match(A1004,index(systems,0,1),),refSystemId,match($H$1,index(systems,0,1),),x,index(systems,systemId,3),y,index(systems,systemId,4),refX,index(systems,refSystemId,3),refY,index(systems,refSystemId,4),round(sqrt((x-refX)^2+(y-refY)^2),3))</f>
        <v>587.803</v>
      </c>
      <c r="I1004" s="28" t="s">
        <v>408</v>
      </c>
      <c r="J1004" s="28" t="s">
        <v>408</v>
      </c>
      <c r="K1004" s="28" t="s">
        <v>408</v>
      </c>
      <c r="L1004" s="28" t="s">
        <v>408</v>
      </c>
      <c r="M1004" s="28" t="s">
        <v>408</v>
      </c>
      <c r="N1004" s="28" t="s">
        <v>408</v>
      </c>
      <c r="O1004" s="41"/>
      <c r="P1004" s="48" t="s">
        <v>597</v>
      </c>
      <c r="Q1004" s="48" t="s">
        <v>597</v>
      </c>
      <c r="R1004" s="48" t="s">
        <v>597</v>
      </c>
      <c r="S1004" s="48" t="s">
        <v>597</v>
      </c>
      <c r="T1004" s="48" t="s">
        <v>597</v>
      </c>
      <c r="U1004" s="48" t="s">
        <v>597</v>
      </c>
      <c r="V1004" s="48" t="s">
        <v>597</v>
      </c>
      <c r="W1004" s="48" t="s">
        <v>597</v>
      </c>
      <c r="X1004" s="48" t="s">
        <v>422</v>
      </c>
      <c r="Y1004" s="48" t="s">
        <v>422</v>
      </c>
      <c r="Z1004" s="48" t="s">
        <v>422</v>
      </c>
      <c r="AA1004" s="48" t="s">
        <v>422</v>
      </c>
      <c r="AB1004" s="48" t="s">
        <v>422</v>
      </c>
      <c r="AC1004" s="48" t="s">
        <v>422</v>
      </c>
      <c r="AD1004" s="48" t="s">
        <v>422</v>
      </c>
      <c r="AE1004" s="48" t="s">
        <v>422</v>
      </c>
      <c r="AF1004" s="48" t="s">
        <v>422</v>
      </c>
      <c r="AG1004" s="48" t="s">
        <v>422</v>
      </c>
      <c r="AH1004" s="48" t="s">
        <v>422</v>
      </c>
      <c r="AI1004" s="48" t="s">
        <v>422</v>
      </c>
      <c r="AJ1004" s="48" t="s">
        <v>422</v>
      </c>
      <c r="AK1004" s="48" t="s">
        <v>422</v>
      </c>
      <c r="AL1004" s="48" t="s">
        <v>422</v>
      </c>
      <c r="AM1004" s="48" t="s">
        <v>422</v>
      </c>
      <c r="AN1004" s="48" t="s">
        <v>422</v>
      </c>
      <c r="AO1004" s="48" t="s">
        <v>422</v>
      </c>
      <c r="AP1004" s="48" t="s">
        <v>422</v>
      </c>
      <c r="AQ1004" s="48" t="s">
        <v>422</v>
      </c>
      <c r="AR1004" s="48" t="s">
        <v>422</v>
      </c>
      <c r="AS1004" s="48" t="s">
        <v>422</v>
      </c>
      <c r="AT1004" s="48" t="s">
        <v>422</v>
      </c>
      <c r="AU1004" s="48" t="s">
        <v>422</v>
      </c>
      <c r="AV1004" s="48" t="s">
        <v>422</v>
      </c>
      <c r="AW1004" s="48" t="s">
        <v>422</v>
      </c>
      <c r="AX1004" s="48" t="s">
        <v>422</v>
      </c>
      <c r="AY1004" s="48" t="s">
        <v>422</v>
      </c>
      <c r="AZ1004" s="28" t="s">
        <v>422</v>
      </c>
    </row>
    <row r="1005" ht="15.75" customHeight="1">
      <c r="A1005" s="40">
        <v>3133.0</v>
      </c>
      <c r="B1005" s="28" t="s">
        <v>3151</v>
      </c>
      <c r="C1005" s="41"/>
      <c r="D1005" s="42">
        <f t="array" ref="D1005">index(systems,match($A1005,INDEX(systems,0,1),),3)</f>
        <v>415.714</v>
      </c>
      <c r="E1005" s="42">
        <f t="array" ref="E1005">index(systems,match($A1005,INDEX(systems,0,1),),4)</f>
        <v>-473.092</v>
      </c>
      <c r="F1005" s="43" t="str">
        <f>IFERROR(__xludf.DUMMYFUNCTION("let(row, match($B1005&amp;if($C1005&lt;&gt;"""","" [""&amp;$C1005&amp;""]"",""""),index(nebulae,,2),0),join("","",iferror(round(index(nebulae,row,5)/2,3),1),iferror(round(index(nebulae,row,6)/2,3),1),0))"),"1,1,0")</f>
        <v>1,1,0</v>
      </c>
      <c r="G1005" s="44" t="s">
        <v>3152</v>
      </c>
      <c r="H1005" s="45">
        <f t="array" ref="H1005">let(systemId,match(A1005,index(systems,0,1),),refSystemId,match($H$1,index(systems,0,1),),x,index(systems,systemId,3),y,index(systems,systemId,4),refX,index(systems,refSystemId,3),refY,index(systems,refSystemId,4),round(sqrt((x-refX)^2+(y-refY)^2),3))</f>
        <v>629.789</v>
      </c>
      <c r="I1005" s="56" t="s">
        <v>408</v>
      </c>
      <c r="J1005" s="56" t="s">
        <v>408</v>
      </c>
      <c r="K1005" s="56" t="s">
        <v>408</v>
      </c>
      <c r="L1005" s="56" t="s">
        <v>408</v>
      </c>
      <c r="M1005" s="56" t="s">
        <v>408</v>
      </c>
      <c r="N1005" s="56" t="s">
        <v>408</v>
      </c>
      <c r="O1005" s="55"/>
      <c r="P1005" s="56" t="s">
        <v>408</v>
      </c>
      <c r="Q1005" s="56" t="s">
        <v>408</v>
      </c>
      <c r="R1005" s="56" t="s">
        <v>408</v>
      </c>
      <c r="S1005" s="56" t="s">
        <v>408</v>
      </c>
      <c r="T1005" s="56" t="s">
        <v>408</v>
      </c>
      <c r="U1005" s="56" t="s">
        <v>408</v>
      </c>
      <c r="V1005" s="56" t="s">
        <v>408</v>
      </c>
      <c r="W1005" s="56" t="s">
        <v>408</v>
      </c>
      <c r="X1005" s="56" t="s">
        <v>408</v>
      </c>
      <c r="Y1005" s="56" t="s">
        <v>408</v>
      </c>
      <c r="Z1005" s="56" t="s">
        <v>408</v>
      </c>
      <c r="AA1005" s="56" t="s">
        <v>408</v>
      </c>
      <c r="AB1005" s="56" t="s">
        <v>408</v>
      </c>
      <c r="AC1005" s="56" t="s">
        <v>408</v>
      </c>
      <c r="AD1005" s="56" t="s">
        <v>408</v>
      </c>
      <c r="AE1005" s="56" t="s">
        <v>408</v>
      </c>
      <c r="AF1005" s="56" t="s">
        <v>408</v>
      </c>
      <c r="AG1005" s="56" t="s">
        <v>408</v>
      </c>
      <c r="AH1005" s="56" t="s">
        <v>408</v>
      </c>
      <c r="AI1005" s="56" t="s">
        <v>408</v>
      </c>
      <c r="AJ1005" s="56" t="s">
        <v>408</v>
      </c>
      <c r="AK1005" s="56" t="s">
        <v>408</v>
      </c>
      <c r="AL1005" s="56" t="s">
        <v>408</v>
      </c>
      <c r="AM1005" s="56" t="s">
        <v>408</v>
      </c>
      <c r="AN1005" s="56" t="s">
        <v>408</v>
      </c>
      <c r="AO1005" s="56" t="s">
        <v>408</v>
      </c>
      <c r="AP1005" s="56" t="s">
        <v>408</v>
      </c>
      <c r="AQ1005" s="56" t="s">
        <v>408</v>
      </c>
      <c r="AR1005" s="56" t="s">
        <v>408</v>
      </c>
      <c r="AS1005" s="56" t="s">
        <v>408</v>
      </c>
      <c r="AT1005" s="56" t="s">
        <v>408</v>
      </c>
      <c r="AU1005" s="56" t="s">
        <v>408</v>
      </c>
      <c r="AV1005" s="56" t="s">
        <v>722</v>
      </c>
      <c r="AW1005" s="56" t="s">
        <v>722</v>
      </c>
      <c r="AX1005" s="56" t="s">
        <v>722</v>
      </c>
      <c r="AY1005" s="56" t="s">
        <v>722</v>
      </c>
      <c r="AZ1005" s="51" t="s">
        <v>722</v>
      </c>
    </row>
    <row r="1006" ht="15.75" customHeight="1">
      <c r="A1006" s="40">
        <v>899.0</v>
      </c>
      <c r="B1006" s="28" t="s">
        <v>3153</v>
      </c>
      <c r="C1006" s="41"/>
      <c r="D1006" s="42">
        <f t="array" ref="D1006">index(systems,match($A1006,INDEX(systems,0,1),),3)</f>
        <v>129.232</v>
      </c>
      <c r="E1006" s="42">
        <f t="array" ref="E1006">index(systems,match($A1006,INDEX(systems,0,1),),4)</f>
        <v>-333.467</v>
      </c>
      <c r="F1006" s="43" t="str">
        <f>IFERROR(__xludf.DUMMYFUNCTION("let(row, match($B1006&amp;if($C1006&lt;&gt;"""","" [""&amp;$C1006&amp;""]"",""""),index(nebulae,,2),0),join("","",iferror(round(index(nebulae,row,5)/2,3),1),iferror(round(index(nebulae,row,6)/2,3),1),0))"),"1,1,0")</f>
        <v>1,1,0</v>
      </c>
      <c r="G1006" s="44" t="s">
        <v>3154</v>
      </c>
      <c r="H1006" s="45">
        <f t="array" ref="H1006">let(systemId,match(A1006,index(systems,0,1),),refSystemId,match($H$1,index(systems,0,1),),x,index(systems,systemId,3),y,index(systems,systemId,4),refX,index(systems,refSystemId,3),refY,index(systems,refSystemId,4),round(sqrt((x-refX)^2+(y-refY)^2),3))</f>
        <v>357.633</v>
      </c>
      <c r="I1006" s="46" t="s">
        <v>408</v>
      </c>
      <c r="J1006" s="46" t="s">
        <v>408</v>
      </c>
      <c r="K1006" s="46" t="s">
        <v>408</v>
      </c>
      <c r="L1006" s="46" t="s">
        <v>408</v>
      </c>
      <c r="M1006" s="46" t="s">
        <v>408</v>
      </c>
      <c r="N1006" s="28" t="s">
        <v>408</v>
      </c>
      <c r="O1006" s="41"/>
      <c r="P1006" s="48" t="s">
        <v>783</v>
      </c>
      <c r="Q1006" s="48" t="s">
        <v>783</v>
      </c>
      <c r="R1006" s="48" t="s">
        <v>783</v>
      </c>
      <c r="S1006" s="48" t="s">
        <v>783</v>
      </c>
      <c r="T1006" s="48" t="s">
        <v>783</v>
      </c>
      <c r="U1006" s="48" t="s">
        <v>783</v>
      </c>
      <c r="V1006" s="48" t="s">
        <v>783</v>
      </c>
      <c r="W1006" s="48" t="s">
        <v>783</v>
      </c>
      <c r="X1006" s="48" t="s">
        <v>491</v>
      </c>
      <c r="Y1006" s="48" t="s">
        <v>492</v>
      </c>
      <c r="Z1006" s="48" t="s">
        <v>492</v>
      </c>
      <c r="AA1006" s="48" t="s">
        <v>493</v>
      </c>
      <c r="AB1006" s="48" t="s">
        <v>493</v>
      </c>
      <c r="AC1006" s="48" t="s">
        <v>493</v>
      </c>
      <c r="AD1006" s="48" t="s">
        <v>493</v>
      </c>
      <c r="AE1006" s="48" t="s">
        <v>493</v>
      </c>
      <c r="AF1006" s="48" t="s">
        <v>493</v>
      </c>
      <c r="AG1006" s="48" t="s">
        <v>493</v>
      </c>
      <c r="AH1006" s="48" t="s">
        <v>493</v>
      </c>
      <c r="AI1006" s="48" t="s">
        <v>493</v>
      </c>
      <c r="AJ1006" s="48" t="s">
        <v>493</v>
      </c>
      <c r="AK1006" s="48" t="s">
        <v>493</v>
      </c>
      <c r="AL1006" s="48" t="s">
        <v>493</v>
      </c>
      <c r="AM1006" s="48" t="s">
        <v>493</v>
      </c>
      <c r="AN1006" s="48" t="s">
        <v>493</v>
      </c>
      <c r="AO1006" s="48" t="s">
        <v>492</v>
      </c>
      <c r="AP1006" s="48" t="s">
        <v>492</v>
      </c>
      <c r="AQ1006" s="48" t="s">
        <v>492</v>
      </c>
      <c r="AR1006" s="48" t="s">
        <v>492</v>
      </c>
      <c r="AS1006" s="48" t="s">
        <v>492</v>
      </c>
      <c r="AT1006" s="48" t="s">
        <v>492</v>
      </c>
      <c r="AU1006" s="48" t="s">
        <v>492</v>
      </c>
      <c r="AV1006" s="48" t="s">
        <v>492</v>
      </c>
      <c r="AW1006" s="48" t="s">
        <v>492</v>
      </c>
      <c r="AX1006" s="52" t="s">
        <v>494</v>
      </c>
      <c r="AY1006" s="52" t="s">
        <v>492</v>
      </c>
      <c r="AZ1006" s="28" t="s">
        <v>492</v>
      </c>
    </row>
    <row r="1007" ht="15.75" customHeight="1">
      <c r="A1007" s="40">
        <v>900.0</v>
      </c>
      <c r="B1007" s="28" t="s">
        <v>3155</v>
      </c>
      <c r="C1007" s="41"/>
      <c r="D1007" s="42">
        <f t="array" ref="D1007">index(systems,match($A1007,INDEX(systems,0,1),),3)</f>
        <v>-171.593</v>
      </c>
      <c r="E1007" s="42">
        <f t="array" ref="E1007">index(systems,match($A1007,INDEX(systems,0,1),),4)</f>
        <v>561.806</v>
      </c>
      <c r="F1007" s="43" t="str">
        <f>IFERROR(__xludf.DUMMYFUNCTION("let(row, match($B1007&amp;if($C1007&lt;&gt;"""","" [""&amp;$C1007&amp;""]"",""""),index(nebulae,,2),0),join("","",iferror(round(index(nebulae,row,5)/2,3),1),iferror(round(index(nebulae,row,6)/2,3),1),0))"),"1,1,0")</f>
        <v>1,1,0</v>
      </c>
      <c r="G1007" s="44" t="s">
        <v>3156</v>
      </c>
      <c r="H1007" s="45">
        <f t="array" ref="H1007">let(systemId,match(A1007,index(systems,0,1),),refSystemId,match($H$1,index(systems,0,1),),x,index(systems,systemId,3),y,index(systems,systemId,4),refX,index(systems,refSystemId,3),refY,index(systems,refSystemId,4),round(sqrt((x-refX)^2+(y-refY)^2),3))</f>
        <v>587.427</v>
      </c>
      <c r="I1007" s="41"/>
      <c r="J1007" s="41"/>
      <c r="K1007" s="41"/>
      <c r="L1007" s="41"/>
      <c r="M1007" s="41"/>
      <c r="N1007" s="41"/>
      <c r="O1007" s="41"/>
      <c r="P1007" s="48" t="s">
        <v>497</v>
      </c>
      <c r="Q1007" s="48" t="s">
        <v>497</v>
      </c>
      <c r="R1007" s="48" t="s">
        <v>497</v>
      </c>
      <c r="S1007" s="48" t="s">
        <v>418</v>
      </c>
      <c r="T1007" s="48" t="s">
        <v>418</v>
      </c>
      <c r="U1007" s="48" t="s">
        <v>422</v>
      </c>
      <c r="V1007" s="48" t="s">
        <v>422</v>
      </c>
      <c r="W1007" s="48" t="s">
        <v>422</v>
      </c>
      <c r="X1007" s="48" t="s">
        <v>422</v>
      </c>
      <c r="Y1007" s="48" t="s">
        <v>2173</v>
      </c>
      <c r="Z1007" s="48" t="s">
        <v>2173</v>
      </c>
      <c r="AA1007" s="48" t="s">
        <v>2173</v>
      </c>
      <c r="AB1007" s="48" t="s">
        <v>2173</v>
      </c>
      <c r="AC1007" s="48" t="s">
        <v>2173</v>
      </c>
      <c r="AD1007" s="48" t="s">
        <v>2173</v>
      </c>
      <c r="AE1007" s="48" t="s">
        <v>2173</v>
      </c>
      <c r="AF1007" s="48" t="s">
        <v>2173</v>
      </c>
      <c r="AG1007" s="48" t="s">
        <v>2173</v>
      </c>
      <c r="AH1007" s="48" t="s">
        <v>2173</v>
      </c>
      <c r="AI1007" s="48" t="s">
        <v>2173</v>
      </c>
      <c r="AJ1007" s="48" t="s">
        <v>2173</v>
      </c>
      <c r="AK1007" s="48" t="s">
        <v>2173</v>
      </c>
      <c r="AL1007" s="48" t="s">
        <v>2173</v>
      </c>
      <c r="AM1007" s="48" t="s">
        <v>2173</v>
      </c>
      <c r="AN1007" s="48" t="s">
        <v>2173</v>
      </c>
      <c r="AO1007" s="48" t="s">
        <v>2173</v>
      </c>
      <c r="AP1007" s="48" t="s">
        <v>2173</v>
      </c>
      <c r="AQ1007" s="48" t="s">
        <v>2173</v>
      </c>
      <c r="AR1007" s="48" t="s">
        <v>2173</v>
      </c>
      <c r="AS1007" s="48" t="s">
        <v>2173</v>
      </c>
      <c r="AT1007" s="48" t="s">
        <v>2173</v>
      </c>
      <c r="AU1007" s="48" t="s">
        <v>2173</v>
      </c>
      <c r="AV1007" s="48" t="s">
        <v>2173</v>
      </c>
      <c r="AW1007" s="48" t="s">
        <v>2173</v>
      </c>
      <c r="AX1007" s="48" t="s">
        <v>2173</v>
      </c>
      <c r="AY1007" s="48" t="s">
        <v>2173</v>
      </c>
      <c r="AZ1007" s="48" t="s">
        <v>2173</v>
      </c>
    </row>
    <row r="1008" ht="15.75" customHeight="1">
      <c r="A1008" s="40">
        <v>901.0</v>
      </c>
      <c r="B1008" s="28" t="s">
        <v>3157</v>
      </c>
      <c r="C1008" s="41"/>
      <c r="D1008" s="42">
        <f t="array" ref="D1008">index(systems,match($A1008,INDEX(systems,0,1),),3)</f>
        <v>-64.275</v>
      </c>
      <c r="E1008" s="42">
        <f t="array" ref="E1008">index(systems,match($A1008,INDEX(systems,0,1),),4)</f>
        <v>107.739</v>
      </c>
      <c r="F1008" s="43" t="str">
        <f>IFERROR(__xludf.DUMMYFUNCTION("let(row, match($B1008&amp;if($C1008&lt;&gt;"""","" [""&amp;$C1008&amp;""]"",""""),index(nebulae,,2),0),join("","",iferror(round(index(nebulae,row,5)/2,3),1),iferror(round(index(nebulae,row,6)/2,3),1),0))"),"1,1,0")</f>
        <v>1,1,0</v>
      </c>
      <c r="G1008" s="44" t="s">
        <v>3158</v>
      </c>
      <c r="H1008" s="45">
        <f t="array" ref="H1008">let(systemId,match(A1008,index(systems,0,1),),refSystemId,match($H$1,index(systems,0,1),),x,index(systems,systemId,3),y,index(systems,systemId,4),refX,index(systems,refSystemId,3),refY,index(systems,refSystemId,4),round(sqrt((x-refX)^2+(y-refY)^2),3))</f>
        <v>125.455</v>
      </c>
      <c r="I1008" s="46" t="s">
        <v>418</v>
      </c>
      <c r="J1008" s="53"/>
      <c r="K1008" s="46" t="s">
        <v>523</v>
      </c>
      <c r="L1008" s="46" t="s">
        <v>523</v>
      </c>
      <c r="M1008" s="47" t="s">
        <v>524</v>
      </c>
      <c r="N1008" s="28" t="s">
        <v>526</v>
      </c>
      <c r="O1008" s="48" t="s">
        <v>526</v>
      </c>
      <c r="P1008" s="48" t="s">
        <v>526</v>
      </c>
      <c r="Q1008" s="48" t="s">
        <v>526</v>
      </c>
      <c r="R1008" s="48" t="s">
        <v>526</v>
      </c>
      <c r="S1008" s="48" t="s">
        <v>526</v>
      </c>
      <c r="T1008" s="48" t="s">
        <v>526</v>
      </c>
      <c r="U1008" s="48" t="s">
        <v>526</v>
      </c>
      <c r="V1008" s="48" t="s">
        <v>526</v>
      </c>
      <c r="W1008" s="48" t="s">
        <v>526</v>
      </c>
      <c r="X1008" s="48" t="s">
        <v>526</v>
      </c>
      <c r="Y1008" s="48" t="s">
        <v>526</v>
      </c>
      <c r="Z1008" s="48" t="s">
        <v>526</v>
      </c>
      <c r="AA1008" s="48" t="s">
        <v>786</v>
      </c>
      <c r="AB1008" s="48" t="s">
        <v>786</v>
      </c>
      <c r="AC1008" s="48" t="s">
        <v>786</v>
      </c>
      <c r="AD1008" s="48" t="s">
        <v>786</v>
      </c>
      <c r="AE1008" s="48" t="s">
        <v>786</v>
      </c>
      <c r="AF1008" s="48" t="s">
        <v>786</v>
      </c>
      <c r="AG1008" s="48" t="s">
        <v>786</v>
      </c>
      <c r="AH1008" s="48" t="s">
        <v>787</v>
      </c>
      <c r="AI1008" s="48" t="s">
        <v>529</v>
      </c>
      <c r="AJ1008" s="48" t="s">
        <v>529</v>
      </c>
      <c r="AK1008" s="48" t="s">
        <v>529</v>
      </c>
      <c r="AL1008" s="48" t="s">
        <v>529</v>
      </c>
      <c r="AM1008" s="48" t="s">
        <v>529</v>
      </c>
      <c r="AN1008" s="48" t="s">
        <v>529</v>
      </c>
      <c r="AO1008" s="48" t="s">
        <v>788</v>
      </c>
      <c r="AP1008" s="48" t="s">
        <v>788</v>
      </c>
      <c r="AQ1008" s="48" t="s">
        <v>788</v>
      </c>
      <c r="AR1008" s="48" t="s">
        <v>788</v>
      </c>
      <c r="AS1008" s="48" t="s">
        <v>3159</v>
      </c>
      <c r="AT1008" s="48" t="s">
        <v>3160</v>
      </c>
      <c r="AU1008" s="48" t="s">
        <v>3160</v>
      </c>
      <c r="AV1008" s="48" t="s">
        <v>3160</v>
      </c>
      <c r="AW1008" s="48" t="s">
        <v>530</v>
      </c>
      <c r="AX1008" s="48" t="s">
        <v>417</v>
      </c>
      <c r="AY1008" s="48" t="s">
        <v>417</v>
      </c>
      <c r="AZ1008" s="51" t="s">
        <v>418</v>
      </c>
    </row>
    <row r="1009" ht="15.75" customHeight="1">
      <c r="A1009" s="40">
        <v>902.0</v>
      </c>
      <c r="B1009" s="28" t="s">
        <v>3161</v>
      </c>
      <c r="C1009" s="41"/>
      <c r="D1009" s="42">
        <f t="array" ref="D1009">index(systems,match($A1009,INDEX(systems,0,1),),3)</f>
        <v>234.966</v>
      </c>
      <c r="E1009" s="42">
        <f t="array" ref="E1009">index(systems,match($A1009,INDEX(systems,0,1),),4)</f>
        <v>-118.688</v>
      </c>
      <c r="F1009" s="43" t="str">
        <f>IFERROR(__xludf.DUMMYFUNCTION("let(row, match($B1009&amp;if($C1009&lt;&gt;"""","" [""&amp;$C1009&amp;""]"",""""),index(nebulae,,2),0),join("","",iferror(round(index(nebulae,row,5)/2,3),1),iferror(round(index(nebulae,row,6)/2,3),1),0))"),"1,1,0")</f>
        <v>1,1,0</v>
      </c>
      <c r="G1009" s="44" t="s">
        <v>3162</v>
      </c>
      <c r="H1009" s="45">
        <f t="array" ref="H1009">let(systemId,match(A1009,index(systems,0,1),),refSystemId,match($H$1,index(systems,0,1),),x,index(systems,systemId,3),y,index(systems,systemId,4),refX,index(systems,refSystemId,3),refY,index(systems,refSystemId,4),round(sqrt((x-refX)^2+(y-refY)^2),3))</f>
        <v>263.241</v>
      </c>
      <c r="I1009" s="53"/>
      <c r="J1009" s="46" t="s">
        <v>500</v>
      </c>
      <c r="K1009" s="53"/>
      <c r="L1009" s="53"/>
      <c r="M1009" s="53"/>
      <c r="N1009" s="28" t="s">
        <v>1168</v>
      </c>
      <c r="O1009" s="48" t="s">
        <v>1168</v>
      </c>
      <c r="P1009" s="48" t="s">
        <v>1168</v>
      </c>
      <c r="Q1009" s="48" t="s">
        <v>1168</v>
      </c>
      <c r="R1009" s="48" t="s">
        <v>1168</v>
      </c>
      <c r="S1009" s="48" t="s">
        <v>1168</v>
      </c>
      <c r="T1009" s="48" t="s">
        <v>1168</v>
      </c>
      <c r="U1009" s="48" t="s">
        <v>1168</v>
      </c>
      <c r="V1009" s="48" t="s">
        <v>1168</v>
      </c>
      <c r="W1009" s="48" t="s">
        <v>1168</v>
      </c>
      <c r="X1009" s="48" t="s">
        <v>1168</v>
      </c>
      <c r="Y1009" s="48" t="s">
        <v>1195</v>
      </c>
      <c r="Z1009" s="48" t="s">
        <v>1195</v>
      </c>
      <c r="AA1009" s="48" t="s">
        <v>1196</v>
      </c>
      <c r="AB1009" s="48" t="s">
        <v>1196</v>
      </c>
      <c r="AC1009" s="48" t="s">
        <v>1196</v>
      </c>
      <c r="AD1009" s="48" t="s">
        <v>1196</v>
      </c>
      <c r="AE1009" s="48" t="s">
        <v>1196</v>
      </c>
      <c r="AF1009" s="48" t="s">
        <v>1196</v>
      </c>
      <c r="AG1009" s="48" t="s">
        <v>1196</v>
      </c>
      <c r="AH1009" s="48" t="s">
        <v>1196</v>
      </c>
      <c r="AI1009" s="48" t="s">
        <v>1196</v>
      </c>
      <c r="AJ1009" s="48" t="s">
        <v>1196</v>
      </c>
      <c r="AK1009" s="48" t="s">
        <v>1196</v>
      </c>
      <c r="AL1009" s="48" t="s">
        <v>1196</v>
      </c>
      <c r="AM1009" s="48" t="s">
        <v>1196</v>
      </c>
      <c r="AN1009" s="48" t="s">
        <v>1196</v>
      </c>
      <c r="AO1009" s="48" t="s">
        <v>1195</v>
      </c>
      <c r="AP1009" s="48" t="s">
        <v>1195</v>
      </c>
      <c r="AQ1009" s="48" t="s">
        <v>1195</v>
      </c>
      <c r="AR1009" s="48" t="s">
        <v>1195</v>
      </c>
      <c r="AS1009" s="48" t="s">
        <v>1195</v>
      </c>
      <c r="AT1009" s="48" t="s">
        <v>1195</v>
      </c>
      <c r="AU1009" s="48" t="s">
        <v>1195</v>
      </c>
      <c r="AV1009" s="48" t="s">
        <v>1195</v>
      </c>
      <c r="AW1009" s="48" t="s">
        <v>1195</v>
      </c>
      <c r="AX1009" s="48" t="s">
        <v>1195</v>
      </c>
      <c r="AY1009" s="48" t="s">
        <v>1195</v>
      </c>
      <c r="AZ1009" s="28" t="s">
        <v>1195</v>
      </c>
    </row>
    <row r="1010" ht="15.75" customHeight="1">
      <c r="A1010" s="40">
        <v>3111.0</v>
      </c>
      <c r="B1010" s="28" t="s">
        <v>3163</v>
      </c>
      <c r="C1010" s="41"/>
      <c r="D1010" s="42">
        <f t="array" ref="D1010">index(systems,match($A1010,INDEX(systems,0,1),),3)</f>
        <v>-370.48</v>
      </c>
      <c r="E1010" s="42">
        <f t="array" ref="E1010">index(systems,match($A1010,INDEX(systems,0,1),),4)</f>
        <v>-470.316</v>
      </c>
      <c r="F1010" s="43" t="str">
        <f>IFERROR(__xludf.DUMMYFUNCTION("let(row, match($B1010&amp;if($C1010&lt;&gt;"""","" [""&amp;$C1010&amp;""]"",""""),index(nebulae,,2),0),join("","",iferror(round(index(nebulae,row,5)/2,3),1),iferror(round(index(nebulae,row,6)/2,3),1),0))"),"1,1,0")</f>
        <v>1,1,0</v>
      </c>
      <c r="G1010" s="44" t="s">
        <v>3164</v>
      </c>
      <c r="H1010" s="45">
        <f t="array" ref="H1010">let(systemId,match(A1010,index(systems,0,1),),refSystemId,match($H$1,index(systems,0,1),),x,index(systems,systemId,3),y,index(systems,systemId,4),refX,index(systems,refSystemId,3),refY,index(systems,refSystemId,4),round(sqrt((x-refX)^2+(y-refY)^2),3))</f>
        <v>598.709</v>
      </c>
      <c r="I1010" s="56" t="s">
        <v>408</v>
      </c>
      <c r="J1010" s="56" t="s">
        <v>408</v>
      </c>
      <c r="K1010" s="56" t="s">
        <v>408</v>
      </c>
      <c r="L1010" s="56" t="s">
        <v>408</v>
      </c>
      <c r="M1010" s="56" t="s">
        <v>408</v>
      </c>
      <c r="N1010" s="56" t="s">
        <v>408</v>
      </c>
      <c r="O1010" s="55"/>
      <c r="P1010" s="48" t="s">
        <v>933</v>
      </c>
      <c r="Q1010" s="48" t="s">
        <v>933</v>
      </c>
      <c r="R1010" s="48" t="s">
        <v>933</v>
      </c>
      <c r="S1010" s="56" t="s">
        <v>418</v>
      </c>
      <c r="T1010" s="56" t="s">
        <v>418</v>
      </c>
      <c r="U1010" s="56" t="s">
        <v>418</v>
      </c>
      <c r="V1010" s="56" t="s">
        <v>418</v>
      </c>
      <c r="W1010" s="56" t="s">
        <v>418</v>
      </c>
      <c r="X1010" s="56" t="s">
        <v>418</v>
      </c>
      <c r="Y1010" s="56" t="s">
        <v>418</v>
      </c>
      <c r="Z1010" s="56" t="s">
        <v>418</v>
      </c>
      <c r="AA1010" s="56" t="s">
        <v>418</v>
      </c>
      <c r="AB1010" s="56" t="s">
        <v>418</v>
      </c>
      <c r="AC1010" s="56" t="s">
        <v>418</v>
      </c>
      <c r="AD1010" s="56" t="s">
        <v>418</v>
      </c>
      <c r="AE1010" s="56" t="s">
        <v>418</v>
      </c>
      <c r="AF1010" s="56" t="s">
        <v>418</v>
      </c>
      <c r="AG1010" s="56" t="s">
        <v>418</v>
      </c>
      <c r="AH1010" s="56" t="s">
        <v>418</v>
      </c>
      <c r="AI1010" s="56" t="s">
        <v>418</v>
      </c>
      <c r="AJ1010" s="56" t="s">
        <v>418</v>
      </c>
      <c r="AK1010" s="56" t="s">
        <v>418</v>
      </c>
      <c r="AL1010" s="56" t="s">
        <v>418</v>
      </c>
      <c r="AM1010" s="56" t="s">
        <v>418</v>
      </c>
      <c r="AN1010" s="56" t="s">
        <v>418</v>
      </c>
      <c r="AO1010" s="56" t="s">
        <v>418</v>
      </c>
      <c r="AP1010" s="56" t="s">
        <v>418</v>
      </c>
      <c r="AQ1010" s="56" t="s">
        <v>418</v>
      </c>
      <c r="AR1010" s="56" t="s">
        <v>418</v>
      </c>
      <c r="AS1010" s="56" t="s">
        <v>418</v>
      </c>
      <c r="AT1010" s="56" t="s">
        <v>418</v>
      </c>
      <c r="AU1010" s="51" t="s">
        <v>418</v>
      </c>
      <c r="AV1010" s="55"/>
      <c r="AW1010" s="55"/>
      <c r="AX1010" s="55"/>
      <c r="AY1010" s="55"/>
      <c r="AZ1010" s="55"/>
    </row>
    <row r="1011" ht="15.75" customHeight="1">
      <c r="A1011" s="40">
        <v>3050.0</v>
      </c>
      <c r="B1011" s="28" t="s">
        <v>3165</v>
      </c>
      <c r="C1011" s="41"/>
      <c r="D1011" s="42">
        <f t="array" ref="D1011">index(systems,match($A1011,INDEX(systems,0,1),),3)</f>
        <v>-1318.131</v>
      </c>
      <c r="E1011" s="42">
        <f t="array" ref="E1011">index(systems,match($A1011,INDEX(systems,0,1),),4)</f>
        <v>-642.285</v>
      </c>
      <c r="F1011" s="43" t="str">
        <f>IFERROR(__xludf.DUMMYFUNCTION("let(row, match($B1011&amp;if($C1011&lt;&gt;"""","" [""&amp;$C1011&amp;""]"",""""),index(nebulae,,2),0),join("","",iferror(round(index(nebulae,row,5)/2,3),1),iferror(round(index(nebulae,row,6)/2,3),1),0))"),"1,1,0")</f>
        <v>1,1,0</v>
      </c>
      <c r="G1011" s="44" t="s">
        <v>3166</v>
      </c>
      <c r="H1011" s="45">
        <f t="array" ref="H1011">let(systemId,match(A1011,index(systems,0,1),),refSystemId,match($H$1,index(systems,0,1),),x,index(systems,systemId,3),y,index(systems,systemId,4),refX,index(systems,refSystemId,3),refY,index(systems,refSystemId,4),round(sqrt((x-refX)^2+(y-refY)^2),3))</f>
        <v>1466.288</v>
      </c>
      <c r="I1011" s="55"/>
      <c r="J1011" s="55"/>
      <c r="K1011" s="55"/>
      <c r="L1011" s="55"/>
      <c r="M1011" s="55"/>
      <c r="N1011" s="55"/>
      <c r="O1011" s="55"/>
      <c r="P1011" s="56" t="s">
        <v>408</v>
      </c>
      <c r="Q1011" s="56" t="s">
        <v>408</v>
      </c>
      <c r="R1011" s="56" t="s">
        <v>408</v>
      </c>
      <c r="S1011" s="56" t="s">
        <v>408</v>
      </c>
      <c r="T1011" s="56" t="s">
        <v>408</v>
      </c>
      <c r="U1011" s="56" t="s">
        <v>408</v>
      </c>
      <c r="V1011" s="56" t="s">
        <v>408</v>
      </c>
      <c r="W1011" s="56" t="s">
        <v>408</v>
      </c>
      <c r="X1011" s="56" t="s">
        <v>408</v>
      </c>
      <c r="Y1011" s="55"/>
      <c r="Z1011" s="41"/>
      <c r="AA1011" s="55"/>
      <c r="AB1011" s="55"/>
      <c r="AC1011" s="55"/>
      <c r="AD1011" s="55"/>
      <c r="AE1011" s="55"/>
      <c r="AF1011" s="55"/>
      <c r="AG1011" s="55"/>
      <c r="AH1011" s="55"/>
      <c r="AI1011" s="55"/>
      <c r="AJ1011" s="55"/>
      <c r="AK1011" s="55"/>
      <c r="AL1011" s="55"/>
      <c r="AM1011" s="55"/>
      <c r="AN1011" s="55"/>
      <c r="AO1011" s="55"/>
      <c r="AP1011" s="55"/>
      <c r="AQ1011" s="55"/>
      <c r="AR1011" s="55"/>
      <c r="AS1011" s="55"/>
      <c r="AT1011" s="55"/>
      <c r="AU1011" s="51" t="s">
        <v>418</v>
      </c>
      <c r="AV1011" s="55"/>
      <c r="AW1011" s="55"/>
      <c r="AX1011" s="55"/>
      <c r="AY1011" s="55"/>
      <c r="AZ1011" s="55"/>
    </row>
    <row r="1012" ht="15.75" customHeight="1">
      <c r="A1012" s="40">
        <v>2902.0</v>
      </c>
      <c r="B1012" s="28" t="s">
        <v>3167</v>
      </c>
      <c r="C1012" s="41"/>
      <c r="D1012" s="42">
        <f t="array" ref="D1012">index(systems,match($A1012,INDEX(systems,0,1),),3)</f>
        <v>-1.127</v>
      </c>
      <c r="E1012" s="42">
        <f t="array" ref="E1012">index(systems,match($A1012,INDEX(systems,0,1),),4)</f>
        <v>-517.244</v>
      </c>
      <c r="F1012" s="43" t="str">
        <f>IFERROR(__xludf.DUMMYFUNCTION("let(row, match($B1012&amp;if($C1012&lt;&gt;"""","" [""&amp;$C1012&amp;""]"",""""),index(nebulae,,2),0),join("","",iferror(round(index(nebulae,row,5)/2,3),1),iferror(round(index(nebulae,row,6)/2,3),1),0))"),"1,1,0")</f>
        <v>1,1,0</v>
      </c>
      <c r="G1012" s="44" t="s">
        <v>3168</v>
      </c>
      <c r="H1012" s="45">
        <f t="array" ref="H1012">let(systemId,match(A1012,index(systems,0,1),),refSystemId,match($H$1,index(systems,0,1),),x,index(systems,systemId,3),y,index(systems,systemId,4),refX,index(systems,refSystemId,3),refY,index(systems,refSystemId,4),round(sqrt((x-refX)^2+(y-refY)^2),3))</f>
        <v>517.245</v>
      </c>
      <c r="I1012" s="53"/>
      <c r="J1012" s="53"/>
      <c r="K1012" s="53"/>
      <c r="L1012" s="53"/>
      <c r="M1012" s="53"/>
      <c r="N1012" s="41"/>
      <c r="O1012" s="41"/>
      <c r="P1012" s="56" t="s">
        <v>408</v>
      </c>
      <c r="Q1012" s="48" t="s">
        <v>408</v>
      </c>
      <c r="R1012" s="48" t="s">
        <v>408</v>
      </c>
      <c r="S1012" s="48" t="s">
        <v>408</v>
      </c>
      <c r="T1012" s="48" t="s">
        <v>408</v>
      </c>
      <c r="U1012" s="52" t="s">
        <v>408</v>
      </c>
      <c r="V1012" s="52" t="s">
        <v>408</v>
      </c>
      <c r="W1012" s="52" t="s">
        <v>408</v>
      </c>
      <c r="X1012" s="48" t="s">
        <v>408</v>
      </c>
      <c r="Y1012" s="48" t="s">
        <v>408</v>
      </c>
      <c r="Z1012" s="56" t="s">
        <v>408</v>
      </c>
      <c r="AA1012" s="48" t="s">
        <v>408</v>
      </c>
      <c r="AB1012" s="48" t="s">
        <v>408</v>
      </c>
      <c r="AC1012" s="48" t="s">
        <v>408</v>
      </c>
      <c r="AD1012" s="48" t="s">
        <v>408</v>
      </c>
      <c r="AE1012" s="48" t="s">
        <v>408</v>
      </c>
      <c r="AF1012" s="48" t="s">
        <v>408</v>
      </c>
      <c r="AG1012" s="48" t="s">
        <v>408</v>
      </c>
      <c r="AH1012" s="48" t="s">
        <v>408</v>
      </c>
      <c r="AI1012" s="41"/>
      <c r="AJ1012" s="41"/>
      <c r="AK1012" s="41"/>
      <c r="AL1012" s="41"/>
      <c r="AM1012" s="41"/>
      <c r="AN1012" s="48" t="s">
        <v>2482</v>
      </c>
      <c r="AO1012" s="48" t="s">
        <v>3169</v>
      </c>
      <c r="AP1012" s="48" t="s">
        <v>3169</v>
      </c>
      <c r="AQ1012" s="48" t="s">
        <v>3169</v>
      </c>
      <c r="AR1012" s="48" t="s">
        <v>3169</v>
      </c>
      <c r="AS1012" s="48" t="s">
        <v>3169</v>
      </c>
      <c r="AT1012" s="48" t="s">
        <v>3169</v>
      </c>
      <c r="AU1012" s="48" t="s">
        <v>3169</v>
      </c>
      <c r="AV1012" s="56" t="s">
        <v>3169</v>
      </c>
      <c r="AW1012" s="56" t="s">
        <v>3169</v>
      </c>
      <c r="AX1012" s="56" t="s">
        <v>3169</v>
      </c>
      <c r="AY1012" s="56" t="s">
        <v>3169</v>
      </c>
      <c r="AZ1012" s="51" t="s">
        <v>3169</v>
      </c>
    </row>
    <row r="1013" ht="15.75" customHeight="1">
      <c r="A1013" s="40">
        <v>903.0</v>
      </c>
      <c r="B1013" s="28" t="s">
        <v>3170</v>
      </c>
      <c r="C1013" s="41"/>
      <c r="D1013" s="42">
        <f t="array" ref="D1013">index(systems,match($A1013,INDEX(systems,0,1),),3)</f>
        <v>-17.846</v>
      </c>
      <c r="E1013" s="42">
        <f t="array" ref="E1013">index(systems,match($A1013,INDEX(systems,0,1),),4)</f>
        <v>-247.735</v>
      </c>
      <c r="F1013" s="43" t="str">
        <f>IFERROR(__xludf.DUMMYFUNCTION("let(row, match($B1013&amp;if($C1013&lt;&gt;"""","" [""&amp;$C1013&amp;""]"",""""),index(nebulae,,2),0),join("","",iferror(round(index(nebulae,row,5)/2,3),1),iferror(round(index(nebulae,row,6)/2,3),1),0))"),"1,1,0")</f>
        <v>1,1,0</v>
      </c>
      <c r="G1013" s="44" t="s">
        <v>3171</v>
      </c>
      <c r="H1013" s="45">
        <f t="array" ref="H1013">let(systemId,match(A1013,index(systems,0,1),),refSystemId,match($H$1,index(systems,0,1),),x,index(systems,systemId,3),y,index(systems,systemId,4),refX,index(systems,refSystemId,3),refY,index(systems,refSystemId,4),round(sqrt((x-refX)^2+(y-refY)^2),3))</f>
        <v>248.377</v>
      </c>
      <c r="I1013" s="46" t="s">
        <v>408</v>
      </c>
      <c r="J1013" s="53"/>
      <c r="K1013" s="53"/>
      <c r="L1013" s="53"/>
      <c r="M1013" s="46" t="s">
        <v>966</v>
      </c>
      <c r="N1013" s="28" t="s">
        <v>968</v>
      </c>
      <c r="O1013" s="48" t="s">
        <v>968</v>
      </c>
      <c r="P1013" s="48" t="s">
        <v>968</v>
      </c>
      <c r="Q1013" s="48" t="s">
        <v>968</v>
      </c>
      <c r="R1013" s="48" t="s">
        <v>968</v>
      </c>
      <c r="S1013" s="48" t="s">
        <v>968</v>
      </c>
      <c r="T1013" s="48" t="s">
        <v>968</v>
      </c>
      <c r="U1013" s="48" t="s">
        <v>968</v>
      </c>
      <c r="V1013" s="48" t="s">
        <v>968</v>
      </c>
      <c r="W1013" s="48" t="s">
        <v>968</v>
      </c>
      <c r="X1013" s="48" t="s">
        <v>968</v>
      </c>
      <c r="Y1013" s="48" t="s">
        <v>968</v>
      </c>
      <c r="Z1013" s="48" t="s">
        <v>968</v>
      </c>
      <c r="AA1013" s="48" t="s">
        <v>968</v>
      </c>
      <c r="AB1013" s="48" t="s">
        <v>968</v>
      </c>
      <c r="AC1013" s="48" t="s">
        <v>968</v>
      </c>
      <c r="AD1013" s="48" t="s">
        <v>968</v>
      </c>
      <c r="AE1013" s="48" t="s">
        <v>968</v>
      </c>
      <c r="AF1013" s="48" t="s">
        <v>968</v>
      </c>
      <c r="AG1013" s="48" t="s">
        <v>968</v>
      </c>
      <c r="AH1013" s="48" t="s">
        <v>968</v>
      </c>
      <c r="AI1013" s="48" t="s">
        <v>968</v>
      </c>
      <c r="AJ1013" s="48" t="s">
        <v>968</v>
      </c>
      <c r="AK1013" s="48" t="s">
        <v>968</v>
      </c>
      <c r="AL1013" s="48" t="s">
        <v>968</v>
      </c>
      <c r="AM1013" s="48" t="s">
        <v>968</v>
      </c>
      <c r="AN1013" s="48" t="s">
        <v>968</v>
      </c>
      <c r="AO1013" s="48" t="s">
        <v>968</v>
      </c>
      <c r="AP1013" s="48" t="s">
        <v>968</v>
      </c>
      <c r="AQ1013" s="48" t="s">
        <v>968</v>
      </c>
      <c r="AR1013" s="48" t="s">
        <v>968</v>
      </c>
      <c r="AS1013" s="48" t="s">
        <v>968</v>
      </c>
      <c r="AT1013" s="48" t="s">
        <v>968</v>
      </c>
      <c r="AU1013" s="48" t="s">
        <v>968</v>
      </c>
      <c r="AV1013" s="52" t="s">
        <v>968</v>
      </c>
      <c r="AW1013" s="52" t="s">
        <v>968</v>
      </c>
      <c r="AX1013" s="48" t="s">
        <v>968</v>
      </c>
      <c r="AY1013" s="48" t="s">
        <v>968</v>
      </c>
      <c r="AZ1013" s="28" t="s">
        <v>968</v>
      </c>
    </row>
    <row r="1014" ht="15.75" customHeight="1">
      <c r="A1014" s="40">
        <v>904.0</v>
      </c>
      <c r="B1014" s="28" t="s">
        <v>3172</v>
      </c>
      <c r="C1014" s="41"/>
      <c r="D1014" s="42">
        <f t="array" ref="D1014">index(systems,match($A1014,INDEX(systems,0,1),),3)</f>
        <v>-5.962</v>
      </c>
      <c r="E1014" s="42">
        <f t="array" ref="E1014">index(systems,match($A1014,INDEX(systems,0,1),),4)</f>
        <v>-251.599</v>
      </c>
      <c r="F1014" s="43" t="str">
        <f>IFERROR(__xludf.DUMMYFUNCTION("let(row, match($B1014&amp;if($C1014&lt;&gt;"""","" [""&amp;$C1014&amp;""]"",""""),index(nebulae,,2),0),join("","",iferror(round(index(nebulae,row,5)/2,3),1),iferror(round(index(nebulae,row,6)/2,3),1),0))"),"1,1,0")</f>
        <v>1,1,0</v>
      </c>
      <c r="G1014" s="44" t="s">
        <v>3173</v>
      </c>
      <c r="H1014" s="45">
        <f t="array" ref="H1014">let(systemId,match(A1014,index(systems,0,1),),refSystemId,match($H$1,index(systems,0,1),),x,index(systems,systemId,3),y,index(systems,systemId,4),refX,index(systems,refSystemId,3),refY,index(systems,refSystemId,4),round(sqrt((x-refX)^2+(y-refY)^2),3))</f>
        <v>251.67</v>
      </c>
      <c r="I1014" s="28" t="s">
        <v>408</v>
      </c>
      <c r="J1014" s="48" t="s">
        <v>408</v>
      </c>
      <c r="K1014" s="48" t="s">
        <v>408</v>
      </c>
      <c r="L1014" s="48" t="s">
        <v>408</v>
      </c>
      <c r="M1014" s="28" t="s">
        <v>408</v>
      </c>
      <c r="N1014" s="28" t="s">
        <v>408</v>
      </c>
      <c r="O1014" s="41"/>
      <c r="P1014" s="48" t="s">
        <v>968</v>
      </c>
      <c r="Q1014" s="48" t="s">
        <v>968</v>
      </c>
      <c r="R1014" s="48" t="s">
        <v>968</v>
      </c>
      <c r="S1014" s="48" t="s">
        <v>968</v>
      </c>
      <c r="T1014" s="48" t="s">
        <v>968</v>
      </c>
      <c r="U1014" s="48" t="s">
        <v>968</v>
      </c>
      <c r="V1014" s="48" t="s">
        <v>968</v>
      </c>
      <c r="W1014" s="48" t="s">
        <v>968</v>
      </c>
      <c r="X1014" s="48" t="s">
        <v>968</v>
      </c>
      <c r="Y1014" s="47" t="s">
        <v>968</v>
      </c>
      <c r="Z1014" s="47" t="s">
        <v>969</v>
      </c>
      <c r="AA1014" s="47" t="s">
        <v>968</v>
      </c>
      <c r="AB1014" s="47" t="s">
        <v>968</v>
      </c>
      <c r="AC1014" s="47" t="s">
        <v>968</v>
      </c>
      <c r="AD1014" s="47" t="s">
        <v>968</v>
      </c>
      <c r="AE1014" s="47" t="s">
        <v>968</v>
      </c>
      <c r="AF1014" s="47" t="s">
        <v>968</v>
      </c>
      <c r="AG1014" s="47" t="s">
        <v>968</v>
      </c>
      <c r="AH1014" s="47" t="s">
        <v>968</v>
      </c>
      <c r="AI1014" s="47" t="s">
        <v>968</v>
      </c>
      <c r="AJ1014" s="47" t="s">
        <v>968</v>
      </c>
      <c r="AK1014" s="47" t="s">
        <v>968</v>
      </c>
      <c r="AL1014" s="47" t="s">
        <v>968</v>
      </c>
      <c r="AM1014" s="47" t="s">
        <v>968</v>
      </c>
      <c r="AN1014" s="52" t="s">
        <v>968</v>
      </c>
      <c r="AO1014" s="52" t="s">
        <v>968</v>
      </c>
      <c r="AP1014" s="48" t="s">
        <v>968</v>
      </c>
      <c r="AQ1014" s="48" t="s">
        <v>968</v>
      </c>
      <c r="AR1014" s="48" t="s">
        <v>968</v>
      </c>
      <c r="AS1014" s="48" t="s">
        <v>968</v>
      </c>
      <c r="AT1014" s="48" t="s">
        <v>968</v>
      </c>
      <c r="AU1014" s="48" t="s">
        <v>968</v>
      </c>
      <c r="AV1014" s="48" t="s">
        <v>968</v>
      </c>
      <c r="AW1014" s="48" t="s">
        <v>968</v>
      </c>
      <c r="AX1014" s="48" t="s">
        <v>968</v>
      </c>
      <c r="AY1014" s="48" t="s">
        <v>968</v>
      </c>
      <c r="AZ1014" s="51" t="s">
        <v>968</v>
      </c>
    </row>
    <row r="1015" ht="15.75" customHeight="1">
      <c r="A1015" s="40">
        <v>905.0</v>
      </c>
      <c r="B1015" s="28" t="s">
        <v>3174</v>
      </c>
      <c r="C1015" s="41"/>
      <c r="D1015" s="42">
        <f t="array" ref="D1015">index(systems,match($A1015,INDEX(systems,0,1),),3)</f>
        <v>-72.905</v>
      </c>
      <c r="E1015" s="42">
        <f t="array" ref="E1015">index(systems,match($A1015,INDEX(systems,0,1),),4)</f>
        <v>-145.351</v>
      </c>
      <c r="F1015" s="43" t="str">
        <f>IFERROR(__xludf.DUMMYFUNCTION("let(row, match($B1015&amp;if($C1015&lt;&gt;"""","" [""&amp;$C1015&amp;""]"",""""),index(nebulae,,2),0),join("","",iferror(round(index(nebulae,row,5)/2,3),1),iferror(round(index(nebulae,row,6)/2,3),1),0))"),"1,1,0")</f>
        <v>1,1,0</v>
      </c>
      <c r="G1015" s="44" t="s">
        <v>3175</v>
      </c>
      <c r="H1015" s="45">
        <f t="array" ref="H1015">let(systemId,match(A1015,index(systems,0,1),),refSystemId,match($H$1,index(systems,0,1),),x,index(systems,systemId,3),y,index(systems,systemId,4),refX,index(systems,refSystemId,3),refY,index(systems,refSystemId,4),round(sqrt((x-refX)^2+(y-refY)^2),3))</f>
        <v>162.61</v>
      </c>
      <c r="I1015" s="46" t="s">
        <v>418</v>
      </c>
      <c r="J1015" s="53"/>
      <c r="K1015" s="41"/>
      <c r="L1015" s="41"/>
      <c r="M1015" s="28" t="s">
        <v>560</v>
      </c>
      <c r="N1015" s="28" t="s">
        <v>1121</v>
      </c>
      <c r="O1015" s="48" t="s">
        <v>1121</v>
      </c>
      <c r="P1015" s="48" t="s">
        <v>1121</v>
      </c>
      <c r="Q1015" s="48" t="s">
        <v>1121</v>
      </c>
      <c r="R1015" s="48" t="s">
        <v>1121</v>
      </c>
      <c r="S1015" s="48" t="s">
        <v>1121</v>
      </c>
      <c r="T1015" s="48" t="s">
        <v>1121</v>
      </c>
      <c r="U1015" s="48" t="s">
        <v>1121</v>
      </c>
      <c r="V1015" s="48" t="s">
        <v>1121</v>
      </c>
      <c r="W1015" s="48" t="s">
        <v>1121</v>
      </c>
      <c r="X1015" s="48" t="s">
        <v>1121</v>
      </c>
      <c r="Y1015" s="48" t="s">
        <v>2908</v>
      </c>
      <c r="Z1015" s="48" t="s">
        <v>2908</v>
      </c>
      <c r="AA1015" s="48" t="s">
        <v>2908</v>
      </c>
      <c r="AB1015" s="48" t="s">
        <v>2908</v>
      </c>
      <c r="AC1015" s="48" t="s">
        <v>2908</v>
      </c>
      <c r="AD1015" s="48" t="s">
        <v>2908</v>
      </c>
      <c r="AE1015" s="48" t="s">
        <v>2908</v>
      </c>
      <c r="AF1015" s="48" t="s">
        <v>2908</v>
      </c>
      <c r="AG1015" s="48" t="s">
        <v>2908</v>
      </c>
      <c r="AH1015" s="48" t="s">
        <v>2908</v>
      </c>
      <c r="AI1015" s="48" t="s">
        <v>2908</v>
      </c>
      <c r="AJ1015" s="48" t="s">
        <v>2908</v>
      </c>
      <c r="AK1015" s="48" t="s">
        <v>2908</v>
      </c>
      <c r="AL1015" s="48" t="s">
        <v>2908</v>
      </c>
      <c r="AM1015" s="48" t="s">
        <v>2908</v>
      </c>
      <c r="AN1015" s="48" t="s">
        <v>2908</v>
      </c>
      <c r="AO1015" s="48" t="s">
        <v>2908</v>
      </c>
      <c r="AP1015" s="48" t="s">
        <v>2908</v>
      </c>
      <c r="AQ1015" s="48" t="s">
        <v>2908</v>
      </c>
      <c r="AR1015" s="48" t="s">
        <v>2908</v>
      </c>
      <c r="AS1015" s="48" t="s">
        <v>2909</v>
      </c>
      <c r="AT1015" s="48" t="s">
        <v>2909</v>
      </c>
      <c r="AU1015" s="48" t="s">
        <v>2909</v>
      </c>
      <c r="AV1015" s="48" t="s">
        <v>1048</v>
      </c>
      <c r="AW1015" s="48" t="s">
        <v>1048</v>
      </c>
      <c r="AX1015" s="48" t="s">
        <v>1049</v>
      </c>
      <c r="AY1015" s="48" t="s">
        <v>1049</v>
      </c>
      <c r="AZ1015" s="51" t="s">
        <v>1049</v>
      </c>
    </row>
    <row r="1016" ht="15.75" customHeight="1">
      <c r="A1016" s="40">
        <v>906.0</v>
      </c>
      <c r="B1016" s="28" t="s">
        <v>3176</v>
      </c>
      <c r="C1016" s="41"/>
      <c r="D1016" s="42">
        <f t="array" ref="D1016">index(systems,match($A1016,INDEX(systems,0,1),),3)</f>
        <v>555.362</v>
      </c>
      <c r="E1016" s="42">
        <f t="array" ref="E1016">index(systems,match($A1016,INDEX(systems,0,1),),4)</f>
        <v>-213.188</v>
      </c>
      <c r="F1016" s="43" t="str">
        <f>IFERROR(__xludf.DUMMYFUNCTION("let(row, match($B1016&amp;if($C1016&lt;&gt;"""","" [""&amp;$C1016&amp;""]"",""""),index(nebulae,,2),0),join("","",iferror(round(index(nebulae,row,5)/2,3),1),iferror(round(index(nebulae,row,6)/2,3),1),0))"),"1,1,0")</f>
        <v>1,1,0</v>
      </c>
      <c r="G1016" s="44" t="s">
        <v>3177</v>
      </c>
      <c r="H1016" s="45">
        <f t="array" ref="H1016">let(systemId,match(A1016,index(systems,0,1),),refSystemId,match($H$1,index(systems,0,1),),x,index(systems,systemId,3),y,index(systems,systemId,4),refX,index(systems,refSystemId,3),refY,index(systems,refSystemId,4),round(sqrt((x-refX)^2+(y-refY)^2),3))</f>
        <v>594.875</v>
      </c>
      <c r="I1016" s="46" t="s">
        <v>408</v>
      </c>
      <c r="J1016" s="46" t="s">
        <v>408</v>
      </c>
      <c r="K1016" s="46" t="s">
        <v>408</v>
      </c>
      <c r="L1016" s="46" t="s">
        <v>408</v>
      </c>
      <c r="M1016" s="46" t="s">
        <v>408</v>
      </c>
      <c r="N1016" s="28" t="s">
        <v>408</v>
      </c>
      <c r="O1016" s="41"/>
      <c r="P1016" s="48" t="s">
        <v>597</v>
      </c>
      <c r="Q1016" s="48" t="s">
        <v>597</v>
      </c>
      <c r="R1016" s="48" t="s">
        <v>597</v>
      </c>
      <c r="S1016" s="48" t="s">
        <v>597</v>
      </c>
      <c r="T1016" s="48" t="s">
        <v>597</v>
      </c>
      <c r="U1016" s="48" t="s">
        <v>597</v>
      </c>
      <c r="V1016" s="48" t="s">
        <v>597</v>
      </c>
      <c r="W1016" s="48" t="s">
        <v>597</v>
      </c>
      <c r="X1016" s="48" t="s">
        <v>597</v>
      </c>
      <c r="Y1016" s="48" t="s">
        <v>422</v>
      </c>
      <c r="Z1016" s="48" t="s">
        <v>422</v>
      </c>
      <c r="AA1016" s="48" t="s">
        <v>422</v>
      </c>
      <c r="AB1016" s="48" t="s">
        <v>422</v>
      </c>
      <c r="AC1016" s="48" t="s">
        <v>422</v>
      </c>
      <c r="AD1016" s="48" t="s">
        <v>422</v>
      </c>
      <c r="AE1016" s="48" t="s">
        <v>422</v>
      </c>
      <c r="AF1016" s="48" t="s">
        <v>422</v>
      </c>
      <c r="AG1016" s="48" t="s">
        <v>422</v>
      </c>
      <c r="AH1016" s="48" t="s">
        <v>422</v>
      </c>
      <c r="AI1016" s="48" t="s">
        <v>422</v>
      </c>
      <c r="AJ1016" s="48" t="s">
        <v>422</v>
      </c>
      <c r="AK1016" s="48" t="s">
        <v>422</v>
      </c>
      <c r="AL1016" s="48" t="s">
        <v>422</v>
      </c>
      <c r="AM1016" s="48" t="s">
        <v>422</v>
      </c>
      <c r="AN1016" s="48" t="s">
        <v>422</v>
      </c>
      <c r="AO1016" s="48" t="s">
        <v>422</v>
      </c>
      <c r="AP1016" s="48" t="s">
        <v>422</v>
      </c>
      <c r="AQ1016" s="48" t="s">
        <v>422</v>
      </c>
      <c r="AR1016" s="48" t="s">
        <v>422</v>
      </c>
      <c r="AS1016" s="48" t="s">
        <v>422</v>
      </c>
      <c r="AT1016" s="48" t="s">
        <v>422</v>
      </c>
      <c r="AU1016" s="48" t="s">
        <v>422</v>
      </c>
      <c r="AV1016" s="48" t="s">
        <v>422</v>
      </c>
      <c r="AW1016" s="48" t="s">
        <v>422</v>
      </c>
      <c r="AX1016" s="48" t="s">
        <v>422</v>
      </c>
      <c r="AY1016" s="48" t="s">
        <v>422</v>
      </c>
      <c r="AZ1016" s="28" t="s">
        <v>422</v>
      </c>
    </row>
    <row r="1017" ht="15.75" customHeight="1">
      <c r="A1017" s="40">
        <v>907.0</v>
      </c>
      <c r="B1017" s="28" t="s">
        <v>3178</v>
      </c>
      <c r="C1017" s="41"/>
      <c r="D1017" s="42">
        <f t="array" ref="D1017">index(systems,match($A1017,INDEX(systems,0,1),),3)</f>
        <v>-76.782</v>
      </c>
      <c r="E1017" s="42">
        <f t="array" ref="E1017">index(systems,match($A1017,INDEX(systems,0,1),),4)</f>
        <v>-225.435</v>
      </c>
      <c r="F1017" s="43" t="str">
        <f>IFERROR(__xludf.DUMMYFUNCTION("let(row, match($B1017&amp;if($C1017&lt;&gt;"""","" [""&amp;$C1017&amp;""]"",""""),index(nebulae,,2),0),join("","",iferror(round(index(nebulae,row,5)/2,3),1),iferror(round(index(nebulae,row,6)/2,3),1),0))"),"1,1,0")</f>
        <v>1,1,0</v>
      </c>
      <c r="G1017" s="44" t="s">
        <v>3179</v>
      </c>
      <c r="H1017" s="45">
        <f t="array" ref="H1017">let(systemId,match(A1017,index(systems,0,1),),refSystemId,match($H$1,index(systems,0,1),),x,index(systems,systemId,3),y,index(systems,systemId,4),refX,index(systems,refSystemId,3),refY,index(systems,refSystemId,4),round(sqrt((x-refX)^2+(y-refY)^2),3))</f>
        <v>238.152</v>
      </c>
      <c r="I1017" s="28" t="s">
        <v>2529</v>
      </c>
      <c r="J1017" s="48" t="s">
        <v>1121</v>
      </c>
      <c r="K1017" s="48" t="s">
        <v>1121</v>
      </c>
      <c r="L1017" s="48" t="s">
        <v>1121</v>
      </c>
      <c r="M1017" s="28" t="s">
        <v>1121</v>
      </c>
      <c r="N1017" s="28" t="s">
        <v>1121</v>
      </c>
      <c r="O1017" s="48" t="s">
        <v>1121</v>
      </c>
      <c r="P1017" s="48" t="s">
        <v>1121</v>
      </c>
      <c r="Q1017" s="48" t="s">
        <v>1121</v>
      </c>
      <c r="R1017" s="48" t="s">
        <v>1121</v>
      </c>
      <c r="S1017" s="48" t="s">
        <v>1121</v>
      </c>
      <c r="T1017" s="48" t="s">
        <v>1121</v>
      </c>
      <c r="U1017" s="48" t="s">
        <v>1121</v>
      </c>
      <c r="V1017" s="48" t="s">
        <v>1121</v>
      </c>
      <c r="W1017" s="48" t="s">
        <v>1121</v>
      </c>
      <c r="X1017" s="48" t="s">
        <v>1121</v>
      </c>
      <c r="Y1017" s="48" t="s">
        <v>1046</v>
      </c>
      <c r="Z1017" s="48" t="s">
        <v>1046</v>
      </c>
      <c r="AA1017" s="48" t="s">
        <v>1046</v>
      </c>
      <c r="AB1017" s="48" t="s">
        <v>1046</v>
      </c>
      <c r="AC1017" s="48" t="s">
        <v>1046</v>
      </c>
      <c r="AD1017" s="48" t="s">
        <v>1046</v>
      </c>
      <c r="AE1017" s="48" t="s">
        <v>1046</v>
      </c>
      <c r="AF1017" s="48" t="s">
        <v>1046</v>
      </c>
      <c r="AG1017" s="48" t="s">
        <v>1046</v>
      </c>
      <c r="AH1017" s="48" t="s">
        <v>1046</v>
      </c>
      <c r="AI1017" s="48" t="s">
        <v>1046</v>
      </c>
      <c r="AJ1017" s="48" t="s">
        <v>1046</v>
      </c>
      <c r="AK1017" s="48" t="s">
        <v>1046</v>
      </c>
      <c r="AL1017" s="48" t="s">
        <v>1046</v>
      </c>
      <c r="AM1017" s="48" t="s">
        <v>1046</v>
      </c>
      <c r="AN1017" s="48" t="s">
        <v>1046</v>
      </c>
      <c r="AO1017" s="48" t="s">
        <v>1046</v>
      </c>
      <c r="AP1017" s="48" t="s">
        <v>1046</v>
      </c>
      <c r="AQ1017" s="48" t="s">
        <v>1046</v>
      </c>
      <c r="AR1017" s="48" t="s">
        <v>1046</v>
      </c>
      <c r="AS1017" s="48" t="s">
        <v>1047</v>
      </c>
      <c r="AT1017" s="48" t="s">
        <v>1047</v>
      </c>
      <c r="AU1017" s="48" t="s">
        <v>1048</v>
      </c>
      <c r="AV1017" s="48" t="s">
        <v>1048</v>
      </c>
      <c r="AW1017" s="48" t="s">
        <v>1048</v>
      </c>
      <c r="AX1017" s="48" t="s">
        <v>1049</v>
      </c>
      <c r="AY1017" s="48" t="s">
        <v>1049</v>
      </c>
      <c r="AZ1017" s="51" t="s">
        <v>1049</v>
      </c>
    </row>
    <row r="1018" ht="15.75" customHeight="1">
      <c r="A1018" s="40">
        <v>908.0</v>
      </c>
      <c r="B1018" s="28" t="s">
        <v>3180</v>
      </c>
      <c r="C1018" s="41"/>
      <c r="D1018" s="42">
        <f t="array" ref="D1018">index(systems,match($A1018,INDEX(systems,0,1),),3)</f>
        <v>110.627</v>
      </c>
      <c r="E1018" s="42">
        <f t="array" ref="E1018">index(systems,match($A1018,INDEX(systems,0,1),),4)</f>
        <v>134.115</v>
      </c>
      <c r="F1018" s="43" t="str">
        <f>IFERROR(__xludf.DUMMYFUNCTION("let(row, match($B1018&amp;if($C1018&lt;&gt;"""","" [""&amp;$C1018&amp;""]"",""""),index(nebulae,,2),0),join("","",iferror(round(index(nebulae,row,5)/2,3),1),iferror(round(index(nebulae,row,6)/2,3),1),0))"),"1,1,0")</f>
        <v>1,1,0</v>
      </c>
      <c r="G1018" s="44" t="s">
        <v>3181</v>
      </c>
      <c r="H1018" s="45">
        <f t="array" ref="H1018">let(systemId,match(A1018,index(systems,0,1),),refSystemId,match($H$1,index(systems,0,1),),x,index(systems,systemId,3),y,index(systems,systemId,4),refX,index(systems,refSystemId,3),refY,index(systems,refSystemId,4),round(sqrt((x-refX)^2+(y-refY)^2),3))</f>
        <v>173.854</v>
      </c>
      <c r="I1018" s="41"/>
      <c r="J1018" s="41"/>
      <c r="K1018" s="28" t="s">
        <v>645</v>
      </c>
      <c r="L1018" s="48" t="s">
        <v>646</v>
      </c>
      <c r="M1018" s="48" t="s">
        <v>646</v>
      </c>
      <c r="N1018" s="28" t="s">
        <v>680</v>
      </c>
      <c r="O1018" s="48" t="s">
        <v>680</v>
      </c>
      <c r="P1018" s="48" t="s">
        <v>680</v>
      </c>
      <c r="Q1018" s="48" t="s">
        <v>680</v>
      </c>
      <c r="R1018" s="48" t="s">
        <v>680</v>
      </c>
      <c r="S1018" s="48" t="s">
        <v>680</v>
      </c>
      <c r="T1018" s="48" t="s">
        <v>680</v>
      </c>
      <c r="U1018" s="48" t="s">
        <v>680</v>
      </c>
      <c r="V1018" s="48" t="s">
        <v>680</v>
      </c>
      <c r="W1018" s="48" t="s">
        <v>680</v>
      </c>
      <c r="X1018" s="48" t="s">
        <v>680</v>
      </c>
      <c r="Y1018" s="48" t="s">
        <v>681</v>
      </c>
      <c r="Z1018" s="48" t="s">
        <v>681</v>
      </c>
      <c r="AA1018" s="48" t="s">
        <v>681</v>
      </c>
      <c r="AB1018" s="48" t="s">
        <v>681</v>
      </c>
      <c r="AC1018" s="48" t="s">
        <v>681</v>
      </c>
      <c r="AD1018" s="48" t="s">
        <v>681</v>
      </c>
      <c r="AE1018" s="48" t="s">
        <v>681</v>
      </c>
      <c r="AF1018" s="48" t="s">
        <v>681</v>
      </c>
      <c r="AG1018" s="48" t="s">
        <v>681</v>
      </c>
      <c r="AH1018" s="48" t="s">
        <v>681</v>
      </c>
      <c r="AI1018" s="48" t="s">
        <v>681</v>
      </c>
      <c r="AJ1018" s="48" t="s">
        <v>681</v>
      </c>
      <c r="AK1018" s="48" t="s">
        <v>681</v>
      </c>
      <c r="AL1018" s="48" t="s">
        <v>681</v>
      </c>
      <c r="AM1018" s="48" t="s">
        <v>681</v>
      </c>
      <c r="AN1018" s="48" t="s">
        <v>681</v>
      </c>
      <c r="AO1018" s="48" t="s">
        <v>681</v>
      </c>
      <c r="AP1018" s="48" t="s">
        <v>681</v>
      </c>
      <c r="AQ1018" s="48" t="s">
        <v>681</v>
      </c>
      <c r="AR1018" s="48" t="s">
        <v>681</v>
      </c>
      <c r="AS1018" s="48" t="s">
        <v>681</v>
      </c>
      <c r="AT1018" s="48" t="s">
        <v>681</v>
      </c>
      <c r="AU1018" s="48" t="s">
        <v>681</v>
      </c>
      <c r="AV1018" s="48" t="s">
        <v>681</v>
      </c>
      <c r="AW1018" s="48" t="s">
        <v>681</v>
      </c>
      <c r="AX1018" s="48" t="s">
        <v>681</v>
      </c>
      <c r="AY1018" s="48" t="s">
        <v>681</v>
      </c>
      <c r="AZ1018" s="28" t="s">
        <v>681</v>
      </c>
    </row>
    <row r="1019" ht="15.75" customHeight="1">
      <c r="A1019" s="40">
        <v>909.0</v>
      </c>
      <c r="B1019" s="28" t="s">
        <v>3182</v>
      </c>
      <c r="C1019" s="41"/>
      <c r="D1019" s="42">
        <f t="array" ref="D1019">index(systems,match($A1019,INDEX(systems,0,1),),3)</f>
        <v>-137.266</v>
      </c>
      <c r="E1019" s="42">
        <f t="array" ref="E1019">index(systems,match($A1019,INDEX(systems,0,1),),4)</f>
        <v>78.255</v>
      </c>
      <c r="F1019" s="43" t="str">
        <f>IFERROR(__xludf.DUMMYFUNCTION("let(row, match($B1019&amp;if($C1019&lt;&gt;"""","" [""&amp;$C1019&amp;""]"",""""),index(nebulae,,2),0),join("","",iferror(round(index(nebulae,row,5)/2,3),1),iferror(round(index(nebulae,row,6)/2,3),1),0))"),"1,1,0")</f>
        <v>1,1,0</v>
      </c>
      <c r="G1019" s="44" t="s">
        <v>3183</v>
      </c>
      <c r="H1019" s="45">
        <f t="array" ref="H1019">let(systemId,match(A1019,index(systems,0,1),),refSystemId,match($H$1,index(systems,0,1),),x,index(systems,systemId,3),y,index(systems,systemId,4),refX,index(systems,refSystemId,3),refY,index(systems,refSystemId,4),round(sqrt((x-refX)^2+(y-refY)^2),3))</f>
        <v>158.006</v>
      </c>
      <c r="I1019" s="46" t="s">
        <v>418</v>
      </c>
      <c r="J1019" s="47" t="s">
        <v>418</v>
      </c>
      <c r="K1019" s="47" t="s">
        <v>418</v>
      </c>
      <c r="L1019" s="46" t="s">
        <v>418</v>
      </c>
      <c r="M1019" s="53"/>
      <c r="N1019" s="28" t="s">
        <v>3184</v>
      </c>
      <c r="O1019" s="48" t="s">
        <v>3184</v>
      </c>
      <c r="P1019" s="48" t="s">
        <v>3184</v>
      </c>
      <c r="Q1019" s="48" t="s">
        <v>3184</v>
      </c>
      <c r="R1019" s="48" t="s">
        <v>3184</v>
      </c>
      <c r="S1019" s="48" t="s">
        <v>3184</v>
      </c>
      <c r="T1019" s="48" t="s">
        <v>3184</v>
      </c>
      <c r="U1019" s="48" t="s">
        <v>3184</v>
      </c>
      <c r="V1019" s="48" t="s">
        <v>3184</v>
      </c>
      <c r="W1019" s="48" t="s">
        <v>3184</v>
      </c>
      <c r="X1019" s="48" t="s">
        <v>3184</v>
      </c>
      <c r="Y1019" s="48" t="s">
        <v>480</v>
      </c>
      <c r="Z1019" s="48" t="s">
        <v>480</v>
      </c>
      <c r="AA1019" s="48" t="s">
        <v>1187</v>
      </c>
      <c r="AB1019" s="48" t="s">
        <v>1187</v>
      </c>
      <c r="AC1019" s="48" t="s">
        <v>1187</v>
      </c>
      <c r="AD1019" s="48" t="s">
        <v>1187</v>
      </c>
      <c r="AE1019" s="48" t="s">
        <v>1187</v>
      </c>
      <c r="AF1019" s="48" t="s">
        <v>1187</v>
      </c>
      <c r="AG1019" s="48" t="s">
        <v>1187</v>
      </c>
      <c r="AH1019" s="48" t="s">
        <v>1188</v>
      </c>
      <c r="AI1019" s="48" t="s">
        <v>1201</v>
      </c>
      <c r="AJ1019" s="48" t="s">
        <v>1201</v>
      </c>
      <c r="AK1019" s="48" t="s">
        <v>1201</v>
      </c>
      <c r="AL1019" s="48" t="s">
        <v>1201</v>
      </c>
      <c r="AM1019" s="48" t="s">
        <v>1201</v>
      </c>
      <c r="AN1019" s="48" t="s">
        <v>1201</v>
      </c>
      <c r="AO1019" s="48" t="s">
        <v>1201</v>
      </c>
      <c r="AP1019" s="48" t="s">
        <v>1201</v>
      </c>
      <c r="AQ1019" s="48" t="s">
        <v>1201</v>
      </c>
      <c r="AR1019" s="48" t="s">
        <v>1201</v>
      </c>
      <c r="AS1019" s="48" t="s">
        <v>1201</v>
      </c>
      <c r="AT1019" s="48" t="s">
        <v>455</v>
      </c>
      <c r="AU1019" s="48" t="s">
        <v>455</v>
      </c>
      <c r="AV1019" s="48" t="s">
        <v>455</v>
      </c>
      <c r="AW1019" s="48" t="s">
        <v>455</v>
      </c>
      <c r="AX1019" s="48" t="s">
        <v>530</v>
      </c>
      <c r="AY1019" s="48" t="s">
        <v>530</v>
      </c>
      <c r="AZ1019" s="28" t="s">
        <v>530</v>
      </c>
    </row>
    <row r="1020" ht="15.75" customHeight="1">
      <c r="A1020" s="40">
        <v>910.0</v>
      </c>
      <c r="B1020" s="28" t="s">
        <v>3185</v>
      </c>
      <c r="C1020" s="41"/>
      <c r="D1020" s="42">
        <f t="array" ref="D1020">index(systems,match($A1020,INDEX(systems,0,1),),3)</f>
        <v>-25.337</v>
      </c>
      <c r="E1020" s="42">
        <f t="array" ref="E1020">index(systems,match($A1020,INDEX(systems,0,1),),4)</f>
        <v>-284.112</v>
      </c>
      <c r="F1020" s="43" t="str">
        <f>IFERROR(__xludf.DUMMYFUNCTION("let(row, match($B1020&amp;if($C1020&lt;&gt;"""","" [""&amp;$C1020&amp;""]"",""""),index(nebulae,,2),0),join("","",iferror(round(index(nebulae,row,5)/2,3),1),iferror(round(index(nebulae,row,6)/2,3),1),0))"),"1,1,0")</f>
        <v>1,1,0</v>
      </c>
      <c r="G1020" s="44" t="s">
        <v>3186</v>
      </c>
      <c r="H1020" s="45">
        <f t="array" ref="H1020">let(systemId,match(A1020,index(systems,0,1),),refSystemId,match($H$1,index(systems,0,1),),x,index(systems,systemId,3),y,index(systems,systemId,4),refX,index(systems,refSystemId,3),refY,index(systems,refSystemId,4),round(sqrt((x-refX)^2+(y-refY)^2),3))</f>
        <v>285.24</v>
      </c>
      <c r="I1020" s="28" t="s">
        <v>408</v>
      </c>
      <c r="J1020" s="41"/>
      <c r="K1020" s="41"/>
      <c r="L1020" s="41"/>
      <c r="M1020" s="28" t="s">
        <v>966</v>
      </c>
      <c r="N1020" s="28" t="s">
        <v>967</v>
      </c>
      <c r="O1020" s="48" t="s">
        <v>967</v>
      </c>
      <c r="P1020" s="48" t="s">
        <v>967</v>
      </c>
      <c r="Q1020" s="48" t="s">
        <v>967</v>
      </c>
      <c r="R1020" s="48" t="s">
        <v>967</v>
      </c>
      <c r="S1020" s="48" t="s">
        <v>967</v>
      </c>
      <c r="T1020" s="48" t="s">
        <v>967</v>
      </c>
      <c r="U1020" s="48" t="s">
        <v>967</v>
      </c>
      <c r="V1020" s="48" t="s">
        <v>967</v>
      </c>
      <c r="W1020" s="48" t="s">
        <v>967</v>
      </c>
      <c r="X1020" s="48" t="s">
        <v>967</v>
      </c>
      <c r="Y1020" s="48" t="s">
        <v>560</v>
      </c>
      <c r="Z1020" s="48" t="s">
        <v>560</v>
      </c>
      <c r="AA1020" s="48" t="s">
        <v>560</v>
      </c>
      <c r="AB1020" s="48" t="s">
        <v>560</v>
      </c>
      <c r="AC1020" s="48" t="s">
        <v>560</v>
      </c>
      <c r="AD1020" s="48" t="s">
        <v>560</v>
      </c>
      <c r="AE1020" s="48" t="s">
        <v>560</v>
      </c>
      <c r="AF1020" s="48" t="s">
        <v>560</v>
      </c>
      <c r="AG1020" s="48" t="s">
        <v>560</v>
      </c>
      <c r="AH1020" s="48" t="s">
        <v>560</v>
      </c>
      <c r="AI1020" s="48" t="s">
        <v>560</v>
      </c>
      <c r="AJ1020" s="48" t="s">
        <v>560</v>
      </c>
      <c r="AK1020" s="48" t="s">
        <v>560</v>
      </c>
      <c r="AL1020" s="48" t="s">
        <v>560</v>
      </c>
      <c r="AM1020" s="48" t="s">
        <v>560</v>
      </c>
      <c r="AN1020" s="48" t="s">
        <v>560</v>
      </c>
      <c r="AO1020" s="48" t="s">
        <v>560</v>
      </c>
      <c r="AP1020" s="48" t="s">
        <v>560</v>
      </c>
      <c r="AQ1020" s="48" t="s">
        <v>560</v>
      </c>
      <c r="AR1020" s="48" t="s">
        <v>560</v>
      </c>
      <c r="AS1020" s="48" t="s">
        <v>418</v>
      </c>
      <c r="AT1020" s="48" t="s">
        <v>418</v>
      </c>
      <c r="AU1020" s="48" t="s">
        <v>418</v>
      </c>
      <c r="AV1020" s="48" t="s">
        <v>969</v>
      </c>
      <c r="AW1020" s="48" t="s">
        <v>969</v>
      </c>
      <c r="AX1020" s="48" t="s">
        <v>969</v>
      </c>
      <c r="AY1020" s="48" t="s">
        <v>969</v>
      </c>
      <c r="AZ1020" s="51" t="s">
        <v>969</v>
      </c>
    </row>
    <row r="1021" ht="15.75" customHeight="1">
      <c r="A1021" s="40">
        <v>911.0</v>
      </c>
      <c r="B1021" s="28" t="s">
        <v>3187</v>
      </c>
      <c r="C1021" s="41"/>
      <c r="D1021" s="42">
        <f t="array" ref="D1021">index(systems,match($A1021,INDEX(systems,0,1),),3)</f>
        <v>-209.634</v>
      </c>
      <c r="E1021" s="42">
        <f t="array" ref="E1021">index(systems,match($A1021,INDEX(systems,0,1),),4)</f>
        <v>-190.845</v>
      </c>
      <c r="F1021" s="43" t="str">
        <f>IFERROR(__xludf.DUMMYFUNCTION("let(row, match($B1021&amp;if($C1021&lt;&gt;"""","" [""&amp;$C1021&amp;""]"",""""),index(nebulae,,2),0),join("","",iferror(round(index(nebulae,row,5)/2,3),1),iferror(round(index(nebulae,row,6)/2,3),1),0))"),"1,1,0")</f>
        <v>1,1,0</v>
      </c>
      <c r="G1021" s="44" t="s">
        <v>3188</v>
      </c>
      <c r="H1021" s="45">
        <f t="array" ref="H1021">let(systemId,match(A1021,index(systems,0,1),),refSystemId,match($H$1,index(systems,0,1),),x,index(systems,systemId,3),y,index(systems,systemId,4),refX,index(systems,refSystemId,3),refY,index(systems,refSystemId,4),round(sqrt((x-refX)^2+(y-refY)^2),3))</f>
        <v>283.493</v>
      </c>
      <c r="I1021" s="46" t="s">
        <v>418</v>
      </c>
      <c r="J1021" s="53"/>
      <c r="K1021" s="53"/>
      <c r="L1021" s="53"/>
      <c r="M1021" s="53"/>
      <c r="N1021" s="28" t="s">
        <v>558</v>
      </c>
      <c r="O1021" s="48" t="s">
        <v>558</v>
      </c>
      <c r="P1021" s="48" t="s">
        <v>558</v>
      </c>
      <c r="Q1021" s="48" t="s">
        <v>558</v>
      </c>
      <c r="R1021" s="48" t="s">
        <v>558</v>
      </c>
      <c r="S1021" s="48" t="s">
        <v>558</v>
      </c>
      <c r="T1021" s="48" t="s">
        <v>558</v>
      </c>
      <c r="U1021" s="48" t="s">
        <v>558</v>
      </c>
      <c r="V1021" s="48" t="s">
        <v>558</v>
      </c>
      <c r="W1021" s="48" t="s">
        <v>558</v>
      </c>
      <c r="X1021" s="48" t="s">
        <v>558</v>
      </c>
      <c r="Y1021" s="48" t="s">
        <v>560</v>
      </c>
      <c r="Z1021" s="48" t="s">
        <v>560</v>
      </c>
      <c r="AA1021" s="48" t="s">
        <v>560</v>
      </c>
      <c r="AB1021" s="48" t="s">
        <v>560</v>
      </c>
      <c r="AC1021" s="48" t="s">
        <v>560</v>
      </c>
      <c r="AD1021" s="48" t="s">
        <v>560</v>
      </c>
      <c r="AE1021" s="48" t="s">
        <v>560</v>
      </c>
      <c r="AF1021" s="48" t="s">
        <v>560</v>
      </c>
      <c r="AG1021" s="48" t="s">
        <v>560</v>
      </c>
      <c r="AH1021" s="48" t="s">
        <v>560</v>
      </c>
      <c r="AI1021" s="48" t="s">
        <v>560</v>
      </c>
      <c r="AJ1021" s="48" t="s">
        <v>560</v>
      </c>
      <c r="AK1021" s="48" t="s">
        <v>560</v>
      </c>
      <c r="AL1021" s="48" t="s">
        <v>560</v>
      </c>
      <c r="AM1021" s="48" t="s">
        <v>560</v>
      </c>
      <c r="AN1021" s="48" t="s">
        <v>560</v>
      </c>
      <c r="AO1021" s="48" t="s">
        <v>560</v>
      </c>
      <c r="AP1021" s="48" t="s">
        <v>560</v>
      </c>
      <c r="AQ1021" s="48" t="s">
        <v>560</v>
      </c>
      <c r="AR1021" s="48" t="s">
        <v>560</v>
      </c>
      <c r="AS1021" s="48" t="s">
        <v>418</v>
      </c>
      <c r="AT1021" s="48" t="s">
        <v>418</v>
      </c>
      <c r="AU1021" s="48" t="s">
        <v>418</v>
      </c>
      <c r="AV1021" s="48" t="s">
        <v>677</v>
      </c>
      <c r="AW1021" s="48" t="s">
        <v>677</v>
      </c>
      <c r="AX1021" s="48" t="s">
        <v>677</v>
      </c>
      <c r="AY1021" s="48" t="s">
        <v>1086</v>
      </c>
      <c r="AZ1021" s="51" t="s">
        <v>1086</v>
      </c>
    </row>
    <row r="1022" ht="15.75" customHeight="1">
      <c r="A1022" s="40">
        <v>912.0</v>
      </c>
      <c r="B1022" s="28" t="s">
        <v>3189</v>
      </c>
      <c r="C1022" s="41"/>
      <c r="D1022" s="42">
        <f t="array" ref="D1022">index(systems,match($A1022,INDEX(systems,0,1),),3)</f>
        <v>440.454</v>
      </c>
      <c r="E1022" s="42">
        <f t="array" ref="E1022">index(systems,match($A1022,INDEX(systems,0,1),),4)</f>
        <v>-232.666</v>
      </c>
      <c r="F1022" s="43" t="str">
        <f>IFERROR(__xludf.DUMMYFUNCTION("let(row, match($B1022&amp;if($C1022&lt;&gt;"""","" [""&amp;$C1022&amp;""]"",""""),index(nebulae,,2),0),join("","",iferror(round(index(nebulae,row,5)/2,3),1),iferror(round(index(nebulae,row,6)/2,3),1),0))"),"1,1,0")</f>
        <v>1,1,0</v>
      </c>
      <c r="G1022" s="44" t="s">
        <v>3190</v>
      </c>
      <c r="H1022" s="45">
        <f t="array" ref="H1022">let(systemId,match(A1022,index(systems,0,1),),refSystemId,match($H$1,index(systems,0,1),),x,index(systems,systemId,3),y,index(systems,systemId,4),refX,index(systems,refSystemId,3),refY,index(systems,refSystemId,4),round(sqrt((x-refX)^2+(y-refY)^2),3))</f>
        <v>498.13</v>
      </c>
      <c r="I1022" s="28" t="s">
        <v>408</v>
      </c>
      <c r="J1022" s="28" t="s">
        <v>408</v>
      </c>
      <c r="K1022" s="28" t="s">
        <v>408</v>
      </c>
      <c r="L1022" s="28" t="s">
        <v>408</v>
      </c>
      <c r="M1022" s="28" t="s">
        <v>408</v>
      </c>
      <c r="N1022" s="28" t="s">
        <v>408</v>
      </c>
      <c r="O1022" s="41"/>
      <c r="P1022" s="48" t="s">
        <v>597</v>
      </c>
      <c r="Q1022" s="48" t="s">
        <v>597</v>
      </c>
      <c r="R1022" s="48" t="s">
        <v>597</v>
      </c>
      <c r="S1022" s="48" t="s">
        <v>597</v>
      </c>
      <c r="T1022" s="48" t="s">
        <v>597</v>
      </c>
      <c r="U1022" s="48" t="s">
        <v>597</v>
      </c>
      <c r="V1022" s="48" t="s">
        <v>597</v>
      </c>
      <c r="W1022" s="48" t="s">
        <v>597</v>
      </c>
      <c r="X1022" s="48" t="s">
        <v>597</v>
      </c>
      <c r="Y1022" s="48" t="s">
        <v>597</v>
      </c>
      <c r="Z1022" s="48" t="s">
        <v>597</v>
      </c>
      <c r="AA1022" s="48" t="s">
        <v>598</v>
      </c>
      <c r="AB1022" s="48" t="s">
        <v>598</v>
      </c>
      <c r="AC1022" s="48" t="s">
        <v>598</v>
      </c>
      <c r="AD1022" s="48" t="s">
        <v>598</v>
      </c>
      <c r="AE1022" s="48" t="s">
        <v>598</v>
      </c>
      <c r="AF1022" s="48" t="s">
        <v>598</v>
      </c>
      <c r="AG1022" s="48" t="s">
        <v>598</v>
      </c>
      <c r="AH1022" s="48" t="s">
        <v>598</v>
      </c>
      <c r="AI1022" s="48" t="s">
        <v>598</v>
      </c>
      <c r="AJ1022" s="48" t="s">
        <v>598</v>
      </c>
      <c r="AK1022" s="48" t="s">
        <v>598</v>
      </c>
      <c r="AL1022" s="48" t="s">
        <v>598</v>
      </c>
      <c r="AM1022" s="48" t="s">
        <v>598</v>
      </c>
      <c r="AN1022" s="48" t="s">
        <v>598</v>
      </c>
      <c r="AO1022" s="48" t="s">
        <v>597</v>
      </c>
      <c r="AP1022" s="48" t="s">
        <v>597</v>
      </c>
      <c r="AQ1022" s="48" t="s">
        <v>597</v>
      </c>
      <c r="AR1022" s="48" t="s">
        <v>599</v>
      </c>
      <c r="AS1022" s="48" t="s">
        <v>599</v>
      </c>
      <c r="AT1022" s="52" t="s">
        <v>599</v>
      </c>
      <c r="AU1022" s="52" t="s">
        <v>599</v>
      </c>
      <c r="AV1022" s="48" t="s">
        <v>599</v>
      </c>
      <c r="AW1022" s="48" t="s">
        <v>599</v>
      </c>
      <c r="AX1022" s="48" t="s">
        <v>599</v>
      </c>
      <c r="AY1022" s="48" t="s">
        <v>599</v>
      </c>
      <c r="AZ1022" s="28" t="s">
        <v>599</v>
      </c>
    </row>
    <row r="1023" ht="15.75" customHeight="1">
      <c r="A1023" s="40">
        <v>3134.0</v>
      </c>
      <c r="B1023" s="28" t="s">
        <v>3191</v>
      </c>
      <c r="C1023" s="41"/>
      <c r="D1023" s="42">
        <f t="array" ref="D1023">index(systems,match($A1023,INDEX(systems,0,1),),3)</f>
        <v>461.369</v>
      </c>
      <c r="E1023" s="42">
        <f t="array" ref="E1023">index(systems,match($A1023,INDEX(systems,0,1),),4)</f>
        <v>-489.694</v>
      </c>
      <c r="F1023" s="43" t="str">
        <f>IFERROR(__xludf.DUMMYFUNCTION("let(row, match($B1023&amp;if($C1023&lt;&gt;"""","" [""&amp;$C1023&amp;""]"",""""),index(nebulae,,2),0),join("","",iferror(round(index(nebulae,row,5)/2,3),1),iferror(round(index(nebulae,row,6)/2,3),1),0))"),"1,1,0")</f>
        <v>1,1,0</v>
      </c>
      <c r="G1023" s="44" t="s">
        <v>3192</v>
      </c>
      <c r="H1023" s="45">
        <f t="array" ref="H1023">let(systemId,match(A1023,index(systems,0,1),),refSystemId,match($H$1,index(systems,0,1),),x,index(systems,systemId,3),y,index(systems,systemId,4),refX,index(systems,refSystemId,3),refY,index(systems,refSystemId,4),round(sqrt((x-refX)^2+(y-refY)^2),3))</f>
        <v>672.801</v>
      </c>
      <c r="I1023" s="56" t="s">
        <v>408</v>
      </c>
      <c r="J1023" s="56" t="s">
        <v>408</v>
      </c>
      <c r="K1023" s="56" t="s">
        <v>408</v>
      </c>
      <c r="L1023" s="56" t="s">
        <v>408</v>
      </c>
      <c r="M1023" s="56" t="s">
        <v>408</v>
      </c>
      <c r="N1023" s="56" t="s">
        <v>408</v>
      </c>
      <c r="O1023" s="55"/>
      <c r="P1023" s="56" t="s">
        <v>408</v>
      </c>
      <c r="Q1023" s="56" t="s">
        <v>408</v>
      </c>
      <c r="R1023" s="56" t="s">
        <v>408</v>
      </c>
      <c r="S1023" s="56" t="s">
        <v>408</v>
      </c>
      <c r="T1023" s="56" t="s">
        <v>408</v>
      </c>
      <c r="U1023" s="56" t="s">
        <v>408</v>
      </c>
      <c r="V1023" s="56" t="s">
        <v>408</v>
      </c>
      <c r="W1023" s="56" t="s">
        <v>408</v>
      </c>
      <c r="X1023" s="56" t="s">
        <v>408</v>
      </c>
      <c r="Y1023" s="56" t="s">
        <v>408</v>
      </c>
      <c r="Z1023" s="56" t="s">
        <v>408</v>
      </c>
      <c r="AA1023" s="56" t="s">
        <v>408</v>
      </c>
      <c r="AB1023" s="56" t="s">
        <v>408</v>
      </c>
      <c r="AC1023" s="56" t="s">
        <v>408</v>
      </c>
      <c r="AD1023" s="56" t="s">
        <v>408</v>
      </c>
      <c r="AE1023" s="56" t="s">
        <v>408</v>
      </c>
      <c r="AF1023" s="56" t="s">
        <v>408</v>
      </c>
      <c r="AG1023" s="56" t="s">
        <v>408</v>
      </c>
      <c r="AH1023" s="56" t="s">
        <v>408</v>
      </c>
      <c r="AI1023" s="56" t="s">
        <v>408</v>
      </c>
      <c r="AJ1023" s="56" t="s">
        <v>408</v>
      </c>
      <c r="AK1023" s="56" t="s">
        <v>408</v>
      </c>
      <c r="AL1023" s="56" t="s">
        <v>408</v>
      </c>
      <c r="AM1023" s="56" t="s">
        <v>408</v>
      </c>
      <c r="AN1023" s="56" t="s">
        <v>408</v>
      </c>
      <c r="AO1023" s="56" t="s">
        <v>408</v>
      </c>
      <c r="AP1023" s="56" t="s">
        <v>408</v>
      </c>
      <c r="AQ1023" s="56" t="s">
        <v>408</v>
      </c>
      <c r="AR1023" s="56" t="s">
        <v>408</v>
      </c>
      <c r="AS1023" s="56" t="s">
        <v>408</v>
      </c>
      <c r="AT1023" s="56" t="s">
        <v>408</v>
      </c>
      <c r="AU1023" s="56" t="s">
        <v>408</v>
      </c>
      <c r="AV1023" s="56" t="s">
        <v>722</v>
      </c>
      <c r="AW1023" s="56" t="s">
        <v>722</v>
      </c>
      <c r="AX1023" s="56" t="s">
        <v>722</v>
      </c>
      <c r="AY1023" s="56" t="s">
        <v>722</v>
      </c>
      <c r="AZ1023" s="51" t="s">
        <v>722</v>
      </c>
    </row>
    <row r="1024" ht="15.75" customHeight="1">
      <c r="A1024" s="40">
        <v>913.0</v>
      </c>
      <c r="B1024" s="28" t="s">
        <v>3193</v>
      </c>
      <c r="C1024" s="41"/>
      <c r="D1024" s="42">
        <f t="array" ref="D1024">index(systems,match($A1024,INDEX(systems,0,1),),3)</f>
        <v>-343.633</v>
      </c>
      <c r="E1024" s="42">
        <f t="array" ref="E1024">index(systems,match($A1024,INDEX(systems,0,1),),4)</f>
        <v>404.217</v>
      </c>
      <c r="F1024" s="43" t="str">
        <f>IFERROR(__xludf.DUMMYFUNCTION("let(row, match($B1024&amp;if($C1024&lt;&gt;"""","" [""&amp;$C1024&amp;""]"",""""),index(nebulae,,2),0),join("","",iferror(round(index(nebulae,row,5)/2,3),1),iferror(round(index(nebulae,row,6)/2,3),1),0))"),"1,1,0")</f>
        <v>1,1,0</v>
      </c>
      <c r="G1024" s="44" t="s">
        <v>3194</v>
      </c>
      <c r="H1024" s="45">
        <f t="array" ref="H1024">let(systemId,match(A1024,index(systems,0,1),),refSystemId,match($H$1,index(systems,0,1),),x,index(systems,systemId,3),y,index(systems,systemId,4),refX,index(systems,refSystemId,3),refY,index(systems,refSystemId,4),round(sqrt((x-refX)^2+(y-refY)^2),3))</f>
        <v>530.542</v>
      </c>
      <c r="I1024" s="53"/>
      <c r="J1024" s="53"/>
      <c r="K1024" s="53"/>
      <c r="L1024" s="53"/>
      <c r="M1024" s="53"/>
      <c r="N1024" s="28" t="s">
        <v>497</v>
      </c>
      <c r="O1024" s="48" t="s">
        <v>497</v>
      </c>
      <c r="P1024" s="48" t="s">
        <v>497</v>
      </c>
      <c r="Q1024" s="48" t="s">
        <v>497</v>
      </c>
      <c r="R1024" s="48" t="s">
        <v>497</v>
      </c>
      <c r="S1024" s="48" t="s">
        <v>418</v>
      </c>
      <c r="T1024" s="48" t="s">
        <v>418</v>
      </c>
      <c r="U1024" s="48" t="s">
        <v>418</v>
      </c>
      <c r="V1024" s="48" t="s">
        <v>418</v>
      </c>
      <c r="W1024" s="48" t="s">
        <v>418</v>
      </c>
      <c r="X1024" s="48" t="s">
        <v>418</v>
      </c>
      <c r="Y1024" s="48" t="s">
        <v>422</v>
      </c>
      <c r="Z1024" s="48" t="s">
        <v>422</v>
      </c>
      <c r="AA1024" s="48" t="s">
        <v>422</v>
      </c>
      <c r="AB1024" s="48" t="s">
        <v>422</v>
      </c>
      <c r="AC1024" s="48" t="s">
        <v>422</v>
      </c>
      <c r="AD1024" s="48" t="s">
        <v>422</v>
      </c>
      <c r="AE1024" s="48" t="s">
        <v>422</v>
      </c>
      <c r="AF1024" s="48" t="s">
        <v>422</v>
      </c>
      <c r="AG1024" s="48" t="s">
        <v>422</v>
      </c>
      <c r="AH1024" s="48" t="s">
        <v>422</v>
      </c>
      <c r="AI1024" s="48" t="s">
        <v>422</v>
      </c>
      <c r="AJ1024" s="48" t="s">
        <v>422</v>
      </c>
      <c r="AK1024" s="48" t="s">
        <v>422</v>
      </c>
      <c r="AL1024" s="48" t="s">
        <v>422</v>
      </c>
      <c r="AM1024" s="48" t="s">
        <v>422</v>
      </c>
      <c r="AN1024" s="48" t="s">
        <v>422</v>
      </c>
      <c r="AO1024" s="48" t="s">
        <v>422</v>
      </c>
      <c r="AP1024" s="48" t="s">
        <v>422</v>
      </c>
      <c r="AQ1024" s="48" t="s">
        <v>422</v>
      </c>
      <c r="AR1024" s="48" t="s">
        <v>422</v>
      </c>
      <c r="AS1024" s="48" t="s">
        <v>422</v>
      </c>
      <c r="AT1024" s="48" t="s">
        <v>422</v>
      </c>
      <c r="AU1024" s="48" t="s">
        <v>422</v>
      </c>
      <c r="AV1024" s="48" t="s">
        <v>422</v>
      </c>
      <c r="AW1024" s="48" t="s">
        <v>422</v>
      </c>
      <c r="AX1024" s="52" t="s">
        <v>422</v>
      </c>
      <c r="AY1024" s="52" t="s">
        <v>422</v>
      </c>
      <c r="AZ1024" s="51" t="s">
        <v>422</v>
      </c>
    </row>
    <row r="1025" ht="15.75" customHeight="1">
      <c r="A1025" s="40">
        <v>914.0</v>
      </c>
      <c r="B1025" s="28" t="s">
        <v>3195</v>
      </c>
      <c r="C1025" s="41"/>
      <c r="D1025" s="42">
        <f t="array" ref="D1025">index(systems,match($A1025,INDEX(systems,0,1),),3)</f>
        <v>-86.503</v>
      </c>
      <c r="E1025" s="42">
        <f t="array" ref="E1025">index(systems,match($A1025,INDEX(systems,0,1),),4)</f>
        <v>10.72</v>
      </c>
      <c r="F1025" s="43" t="str">
        <f>IFERROR(__xludf.DUMMYFUNCTION("let(row, match($B1025&amp;if($C1025&lt;&gt;"""","" [""&amp;$C1025&amp;""]"",""""),index(nebulae,,2),0),join("","",iferror(round(index(nebulae,row,5)/2,3),1),iferror(round(index(nebulae,row,6)/2,3),1),0))"),"1,1,0")</f>
        <v>1,1,0</v>
      </c>
      <c r="G1025" s="44" t="s">
        <v>3196</v>
      </c>
      <c r="H1025" s="45">
        <f t="array" ref="H1025">let(systemId,match(A1025,index(systems,0,1),),refSystemId,match($H$1,index(systems,0,1),),x,index(systems,systemId,3),y,index(systems,systemId,4),refX,index(systems,refSystemId,3),refY,index(systems,refSystemId,4),round(sqrt((x-refX)^2+(y-refY)^2),3))</f>
        <v>87.165</v>
      </c>
      <c r="I1025" s="28" t="s">
        <v>418</v>
      </c>
      <c r="J1025" s="41"/>
      <c r="K1025" s="41"/>
      <c r="L1025" s="28" t="s">
        <v>523</v>
      </c>
      <c r="M1025" s="48" t="s">
        <v>524</v>
      </c>
      <c r="N1025" s="28" t="s">
        <v>641</v>
      </c>
      <c r="O1025" s="48" t="s">
        <v>641</v>
      </c>
      <c r="P1025" s="48" t="s">
        <v>641</v>
      </c>
      <c r="Q1025" s="48" t="s">
        <v>641</v>
      </c>
      <c r="R1025" s="48" t="s">
        <v>641</v>
      </c>
      <c r="S1025" s="48" t="s">
        <v>641</v>
      </c>
      <c r="T1025" s="48" t="s">
        <v>641</v>
      </c>
      <c r="U1025" s="48" t="s">
        <v>641</v>
      </c>
      <c r="V1025" s="48" t="s">
        <v>641</v>
      </c>
      <c r="W1025" s="48" t="s">
        <v>641</v>
      </c>
      <c r="X1025" s="48" t="s">
        <v>641</v>
      </c>
      <c r="Y1025" s="48" t="s">
        <v>641</v>
      </c>
      <c r="Z1025" s="48" t="s">
        <v>641</v>
      </c>
      <c r="AA1025" s="48" t="s">
        <v>813</v>
      </c>
      <c r="AB1025" s="48" t="s">
        <v>813</v>
      </c>
      <c r="AC1025" s="48" t="s">
        <v>813</v>
      </c>
      <c r="AD1025" s="48" t="s">
        <v>813</v>
      </c>
      <c r="AE1025" s="48" t="s">
        <v>813</v>
      </c>
      <c r="AF1025" s="48" t="s">
        <v>813</v>
      </c>
      <c r="AG1025" s="48" t="s">
        <v>813</v>
      </c>
      <c r="AH1025" s="48" t="s">
        <v>814</v>
      </c>
      <c r="AI1025" s="48" t="s">
        <v>529</v>
      </c>
      <c r="AJ1025" s="48" t="s">
        <v>529</v>
      </c>
      <c r="AK1025" s="48" t="s">
        <v>529</v>
      </c>
      <c r="AL1025" s="48" t="s">
        <v>529</v>
      </c>
      <c r="AM1025" s="48" t="s">
        <v>529</v>
      </c>
      <c r="AN1025" s="48" t="s">
        <v>529</v>
      </c>
      <c r="AO1025" s="48" t="s">
        <v>529</v>
      </c>
      <c r="AP1025" s="48" t="s">
        <v>529</v>
      </c>
      <c r="AQ1025" s="48" t="s">
        <v>516</v>
      </c>
      <c r="AR1025" s="48" t="s">
        <v>517</v>
      </c>
      <c r="AS1025" s="52" t="s">
        <v>746</v>
      </c>
      <c r="AT1025" s="52" t="s">
        <v>746</v>
      </c>
      <c r="AU1025" s="52" t="s">
        <v>746</v>
      </c>
      <c r="AV1025" s="52" t="s">
        <v>746</v>
      </c>
      <c r="AW1025" s="48" t="s">
        <v>418</v>
      </c>
      <c r="AX1025" s="48" t="s">
        <v>605</v>
      </c>
      <c r="AY1025" s="48" t="s">
        <v>605</v>
      </c>
      <c r="AZ1025" s="51" t="s">
        <v>605</v>
      </c>
    </row>
    <row r="1026" ht="15.75" customHeight="1">
      <c r="A1026" s="40">
        <v>915.0</v>
      </c>
      <c r="B1026" s="28" t="s">
        <v>3197</v>
      </c>
      <c r="C1026" s="41"/>
      <c r="D1026" s="42">
        <f t="array" ref="D1026">index(systems,match($A1026,INDEX(systems,0,1),),3)</f>
        <v>665.682</v>
      </c>
      <c r="E1026" s="42">
        <f t="array" ref="E1026">index(systems,match($A1026,INDEX(systems,0,1),),4)</f>
        <v>220.688</v>
      </c>
      <c r="F1026" s="43" t="str">
        <f>IFERROR(__xludf.DUMMYFUNCTION("let(row, match($B1026&amp;if($C1026&lt;&gt;"""","" [""&amp;$C1026&amp;""]"",""""),index(nebulae,,2),0),join("","",iferror(round(index(nebulae,row,5)/2,3),1),iferror(round(index(nebulae,row,6)/2,3),1),0))"),"1,1,0")</f>
        <v>1,1,0</v>
      </c>
      <c r="G1026" s="44" t="s">
        <v>3198</v>
      </c>
      <c r="H1026" s="45">
        <f t="array" ref="H1026">let(systemId,match(A1026,index(systems,0,1),),refSystemId,match($H$1,index(systems,0,1),),x,index(systems,systemId,3),y,index(systems,systemId,4),refX,index(systems,refSystemId,3),refY,index(systems,refSystemId,4),round(sqrt((x-refX)^2+(y-refY)^2),3))</f>
        <v>701.31</v>
      </c>
      <c r="I1026" s="41"/>
      <c r="J1026" s="41"/>
      <c r="K1026" s="41"/>
      <c r="L1026" s="41"/>
      <c r="M1026" s="41"/>
      <c r="N1026" s="41"/>
      <c r="O1026" s="41"/>
      <c r="P1026" s="48" t="s">
        <v>548</v>
      </c>
      <c r="Q1026" s="48" t="s">
        <v>548</v>
      </c>
      <c r="R1026" s="48" t="s">
        <v>548</v>
      </c>
      <c r="S1026" s="48" t="s">
        <v>548</v>
      </c>
      <c r="T1026" s="48" t="s">
        <v>548</v>
      </c>
      <c r="U1026" s="48" t="s">
        <v>548</v>
      </c>
      <c r="V1026" s="48" t="s">
        <v>548</v>
      </c>
      <c r="W1026" s="48" t="s">
        <v>548</v>
      </c>
      <c r="X1026" s="48" t="s">
        <v>552</v>
      </c>
      <c r="Y1026" s="48" t="s">
        <v>422</v>
      </c>
      <c r="Z1026" s="48" t="s">
        <v>422</v>
      </c>
      <c r="AA1026" s="48" t="s">
        <v>422</v>
      </c>
      <c r="AB1026" s="48" t="s">
        <v>422</v>
      </c>
      <c r="AC1026" s="48" t="s">
        <v>422</v>
      </c>
      <c r="AD1026" s="48" t="s">
        <v>422</v>
      </c>
      <c r="AE1026" s="48" t="s">
        <v>422</v>
      </c>
      <c r="AF1026" s="48" t="s">
        <v>422</v>
      </c>
      <c r="AG1026" s="48" t="s">
        <v>422</v>
      </c>
      <c r="AH1026" s="48" t="s">
        <v>422</v>
      </c>
      <c r="AI1026" s="48" t="s">
        <v>422</v>
      </c>
      <c r="AJ1026" s="48" t="s">
        <v>422</v>
      </c>
      <c r="AK1026" s="48" t="s">
        <v>422</v>
      </c>
      <c r="AL1026" s="48" t="s">
        <v>422</v>
      </c>
      <c r="AM1026" s="48" t="s">
        <v>422</v>
      </c>
      <c r="AN1026" s="48" t="s">
        <v>422</v>
      </c>
      <c r="AO1026" s="48" t="s">
        <v>422</v>
      </c>
      <c r="AP1026" s="48" t="s">
        <v>422</v>
      </c>
      <c r="AQ1026" s="48" t="s">
        <v>422</v>
      </c>
      <c r="AR1026" s="48" t="s">
        <v>422</v>
      </c>
      <c r="AS1026" s="48" t="s">
        <v>422</v>
      </c>
      <c r="AT1026" s="48" t="s">
        <v>422</v>
      </c>
      <c r="AU1026" s="48" t="s">
        <v>422</v>
      </c>
      <c r="AV1026" s="48" t="s">
        <v>422</v>
      </c>
      <c r="AW1026" s="48" t="s">
        <v>422</v>
      </c>
      <c r="AX1026" s="48" t="s">
        <v>422</v>
      </c>
      <c r="AY1026" s="48" t="s">
        <v>422</v>
      </c>
      <c r="AZ1026" s="50" t="s">
        <v>549</v>
      </c>
    </row>
    <row r="1027" ht="15.75" customHeight="1">
      <c r="A1027" s="40">
        <v>916.0</v>
      </c>
      <c r="B1027" s="28" t="s">
        <v>3199</v>
      </c>
      <c r="C1027" s="41"/>
      <c r="D1027" s="42">
        <f t="array" ref="D1027">index(systems,match($A1027,INDEX(systems,0,1),),3)</f>
        <v>120.665</v>
      </c>
      <c r="E1027" s="42">
        <f t="array" ref="E1027">index(systems,match($A1027,INDEX(systems,0,1),),4)</f>
        <v>-176.543</v>
      </c>
      <c r="F1027" s="43" t="str">
        <f>IFERROR(__xludf.DUMMYFUNCTION("let(row, match($B1027&amp;if($C1027&lt;&gt;"""","" [""&amp;$C1027&amp;""]"",""""),index(nebulae,,2),0),join("","",iferror(round(index(nebulae,row,5)/2,3),1),iferror(round(index(nebulae,row,6)/2,3),1),0))"),"1,1,0")</f>
        <v>1,1,0</v>
      </c>
      <c r="G1027" s="44" t="s">
        <v>3200</v>
      </c>
      <c r="H1027" s="45">
        <f t="array" ref="H1027">let(systemId,match(A1027,index(systems,0,1),),refSystemId,match($H$1,index(systems,0,1),),x,index(systems,systemId,3),y,index(systems,systemId,4),refX,index(systems,refSystemId,3),refY,index(systems,refSystemId,4),round(sqrt((x-refX)^2+(y-refY)^2),3))</f>
        <v>213.84</v>
      </c>
      <c r="I1027" s="46" t="s">
        <v>408</v>
      </c>
      <c r="J1027" s="46" t="s">
        <v>408</v>
      </c>
      <c r="K1027" s="46" t="s">
        <v>408</v>
      </c>
      <c r="L1027" s="46" t="s">
        <v>408</v>
      </c>
      <c r="M1027" s="46" t="s">
        <v>408</v>
      </c>
      <c r="N1027" s="28" t="s">
        <v>408</v>
      </c>
      <c r="O1027" s="41"/>
      <c r="P1027" s="48" t="s">
        <v>1734</v>
      </c>
      <c r="Q1027" s="48" t="s">
        <v>1734</v>
      </c>
      <c r="R1027" s="48" t="s">
        <v>1734</v>
      </c>
      <c r="S1027" s="48" t="s">
        <v>1734</v>
      </c>
      <c r="T1027" s="48" t="s">
        <v>1734</v>
      </c>
      <c r="U1027" s="48" t="s">
        <v>1734</v>
      </c>
      <c r="V1027" s="48" t="s">
        <v>1734</v>
      </c>
      <c r="W1027" s="48" t="s">
        <v>1734</v>
      </c>
      <c r="X1027" s="48" t="s">
        <v>757</v>
      </c>
      <c r="Y1027" s="48" t="s">
        <v>422</v>
      </c>
      <c r="Z1027" s="48" t="s">
        <v>422</v>
      </c>
      <c r="AA1027" s="48" t="s">
        <v>422</v>
      </c>
      <c r="AB1027" s="48" t="s">
        <v>422</v>
      </c>
      <c r="AC1027" s="48" t="s">
        <v>422</v>
      </c>
      <c r="AD1027" s="48" t="s">
        <v>422</v>
      </c>
      <c r="AE1027" s="48" t="s">
        <v>422</v>
      </c>
      <c r="AF1027" s="48" t="s">
        <v>422</v>
      </c>
      <c r="AG1027" s="48" t="s">
        <v>422</v>
      </c>
      <c r="AH1027" s="48" t="s">
        <v>422</v>
      </c>
      <c r="AI1027" s="48" t="s">
        <v>422</v>
      </c>
      <c r="AJ1027" s="48" t="s">
        <v>422</v>
      </c>
      <c r="AK1027" s="48" t="s">
        <v>422</v>
      </c>
      <c r="AL1027" s="48" t="s">
        <v>422</v>
      </c>
      <c r="AM1027" s="48" t="s">
        <v>422</v>
      </c>
      <c r="AN1027" s="48" t="s">
        <v>422</v>
      </c>
      <c r="AO1027" s="48" t="s">
        <v>422</v>
      </c>
      <c r="AP1027" s="48" t="s">
        <v>422</v>
      </c>
      <c r="AQ1027" s="48" t="s">
        <v>422</v>
      </c>
      <c r="AR1027" s="48" t="s">
        <v>422</v>
      </c>
      <c r="AS1027" s="48" t="s">
        <v>422</v>
      </c>
      <c r="AT1027" s="48" t="s">
        <v>422</v>
      </c>
      <c r="AU1027" s="48" t="s">
        <v>422</v>
      </c>
      <c r="AV1027" s="48" t="s">
        <v>422</v>
      </c>
      <c r="AW1027" s="48" t="s">
        <v>422</v>
      </c>
      <c r="AX1027" s="48" t="s">
        <v>422</v>
      </c>
      <c r="AY1027" s="48" t="s">
        <v>422</v>
      </c>
      <c r="AZ1027" s="28" t="s">
        <v>422</v>
      </c>
    </row>
    <row r="1028" ht="15.75" customHeight="1">
      <c r="A1028" s="40">
        <v>917.0</v>
      </c>
      <c r="B1028" s="28" t="s">
        <v>3201</v>
      </c>
      <c r="C1028" s="41"/>
      <c r="D1028" s="42">
        <f t="array" ref="D1028">index(systems,match($A1028,INDEX(systems,0,1),),3)</f>
        <v>-53.775</v>
      </c>
      <c r="E1028" s="42">
        <f t="array" ref="E1028">index(systems,match($A1028,INDEX(systems,0,1),),4)</f>
        <v>34.077</v>
      </c>
      <c r="F1028" s="43" t="str">
        <f>IFERROR(__xludf.DUMMYFUNCTION("let(row, match($B1028&amp;if($C1028&lt;&gt;"""","" [""&amp;$C1028&amp;""]"",""""),index(nebulae,,2),0),join("","",iferror(round(index(nebulae,row,5)/2,3),1),iferror(round(index(nebulae,row,6)/2,3),1),0))"),"1,1,0")</f>
        <v>1,1,0</v>
      </c>
      <c r="G1028" s="44" t="s">
        <v>3202</v>
      </c>
      <c r="H1028" s="45">
        <f t="array" ref="H1028">let(systemId,match(A1028,index(systems,0,1),),refSystemId,match($H$1,index(systems,0,1),),x,index(systems,systemId,3),y,index(systems,systemId,4),refX,index(systems,refSystemId,3),refY,index(systems,refSystemId,4),round(sqrt((x-refX)^2+(y-refY)^2),3))</f>
        <v>63.663</v>
      </c>
      <c r="I1028" s="46" t="s">
        <v>418</v>
      </c>
      <c r="J1028" s="46" t="s">
        <v>418</v>
      </c>
      <c r="K1028" s="46" t="s">
        <v>418</v>
      </c>
      <c r="L1028" s="46" t="s">
        <v>508</v>
      </c>
      <c r="M1028" s="53"/>
      <c r="N1028" s="59" t="s">
        <v>641</v>
      </c>
      <c r="O1028" s="48" t="s">
        <v>641</v>
      </c>
      <c r="P1028" s="48" t="s">
        <v>641</v>
      </c>
      <c r="Q1028" s="48" t="s">
        <v>641</v>
      </c>
      <c r="R1028" s="48" t="s">
        <v>640</v>
      </c>
      <c r="S1028" s="48" t="s">
        <v>641</v>
      </c>
      <c r="T1028" s="48" t="s">
        <v>641</v>
      </c>
      <c r="U1028" s="48" t="s">
        <v>641</v>
      </c>
      <c r="V1028" s="48" t="s">
        <v>641</v>
      </c>
      <c r="W1028" s="48" t="s">
        <v>641</v>
      </c>
      <c r="X1028" s="48" t="s">
        <v>641</v>
      </c>
      <c r="Y1028" s="48" t="s">
        <v>641</v>
      </c>
      <c r="Z1028" s="48" t="s">
        <v>641</v>
      </c>
      <c r="AA1028" s="48" t="s">
        <v>813</v>
      </c>
      <c r="AB1028" s="48" t="s">
        <v>813</v>
      </c>
      <c r="AC1028" s="48" t="s">
        <v>813</v>
      </c>
      <c r="AD1028" s="48" t="s">
        <v>813</v>
      </c>
      <c r="AE1028" s="48" t="s">
        <v>813</v>
      </c>
      <c r="AF1028" s="48" t="s">
        <v>813</v>
      </c>
      <c r="AG1028" s="48" t="s">
        <v>813</v>
      </c>
      <c r="AH1028" s="48" t="s">
        <v>814</v>
      </c>
      <c r="AI1028" s="48" t="s">
        <v>529</v>
      </c>
      <c r="AJ1028" s="48" t="s">
        <v>529</v>
      </c>
      <c r="AK1028" s="48" t="s">
        <v>529</v>
      </c>
      <c r="AL1028" s="48" t="s">
        <v>529</v>
      </c>
      <c r="AM1028" s="48" t="s">
        <v>529</v>
      </c>
      <c r="AN1028" s="48" t="s">
        <v>529</v>
      </c>
      <c r="AO1028" s="48" t="s">
        <v>529</v>
      </c>
      <c r="AP1028" s="48" t="s">
        <v>529</v>
      </c>
      <c r="AQ1028" s="48" t="s">
        <v>516</v>
      </c>
      <c r="AR1028" s="48" t="s">
        <v>517</v>
      </c>
      <c r="AS1028" s="52" t="s">
        <v>746</v>
      </c>
      <c r="AT1028" s="52" t="s">
        <v>746</v>
      </c>
      <c r="AU1028" s="52" t="s">
        <v>746</v>
      </c>
      <c r="AV1028" s="52" t="s">
        <v>746</v>
      </c>
      <c r="AW1028" s="48" t="s">
        <v>418</v>
      </c>
      <c r="AX1028" s="48" t="s">
        <v>751</v>
      </c>
      <c r="AY1028" s="48" t="s">
        <v>751</v>
      </c>
      <c r="AZ1028" s="51" t="s">
        <v>3203</v>
      </c>
    </row>
    <row r="1029" ht="15.75" customHeight="1">
      <c r="A1029" s="40">
        <v>918.0</v>
      </c>
      <c r="B1029" s="28" t="s">
        <v>3204</v>
      </c>
      <c r="C1029" s="28" t="s">
        <v>3205</v>
      </c>
      <c r="D1029" s="42">
        <f t="array" ref="D1029">index(systems,match($A1029,INDEX(systems,0,1),),3)</f>
        <v>90.726</v>
      </c>
      <c r="E1029" s="42">
        <f t="array" ref="E1029">index(systems,match($A1029,INDEX(systems,0,1),),4)</f>
        <v>14.234</v>
      </c>
      <c r="F1029" s="43" t="str">
        <f>IFERROR(__xludf.DUMMYFUNCTION("let(row, match($B1029&amp;if($C1029&lt;&gt;"""","" [""&amp;$C1029&amp;""]"",""""),index(nebulae,,2),0),join("","",iferror(round(index(nebulae,row,5)/2,3),1),iferror(round(index(nebulae,row,6)/2,3),1),0))"),"1,1,0")</f>
        <v>1,1,0</v>
      </c>
      <c r="G1029" s="44" t="s">
        <v>3206</v>
      </c>
      <c r="H1029" s="45">
        <f t="array" ref="H1029">let(systemId,match(A1029,index(systems,0,1),),refSystemId,match($H$1,index(systems,0,1),),x,index(systems,systemId,3),y,index(systems,systemId,4),refX,index(systems,refSystemId,3),refY,index(systems,refSystemId,4),round(sqrt((x-refX)^2+(y-refY)^2),3))</f>
        <v>91.836</v>
      </c>
      <c r="I1029" s="41"/>
      <c r="J1029" s="28" t="s">
        <v>418</v>
      </c>
      <c r="K1029" s="28" t="s">
        <v>418</v>
      </c>
      <c r="L1029" s="41"/>
      <c r="M1029" s="41"/>
      <c r="N1029" s="28" t="s">
        <v>534</v>
      </c>
      <c r="O1029" s="48" t="s">
        <v>534</v>
      </c>
      <c r="P1029" s="48" t="s">
        <v>534</v>
      </c>
      <c r="Q1029" s="48" t="s">
        <v>534</v>
      </c>
      <c r="R1029" s="48" t="s">
        <v>535</v>
      </c>
      <c r="S1029" s="48" t="s">
        <v>534</v>
      </c>
      <c r="T1029" s="48" t="s">
        <v>582</v>
      </c>
      <c r="U1029" s="48" t="s">
        <v>1079</v>
      </c>
      <c r="V1029" s="48" t="s">
        <v>1079</v>
      </c>
      <c r="W1029" s="48" t="s">
        <v>1079</v>
      </c>
      <c r="X1029" s="48" t="s">
        <v>3207</v>
      </c>
      <c r="Y1029" s="48" t="s">
        <v>1064</v>
      </c>
      <c r="Z1029" s="48" t="s">
        <v>1064</v>
      </c>
      <c r="AA1029" s="48" t="s">
        <v>1065</v>
      </c>
      <c r="AB1029" s="48" t="s">
        <v>1065</v>
      </c>
      <c r="AC1029" s="48" t="s">
        <v>1065</v>
      </c>
      <c r="AD1029" s="48" t="s">
        <v>1065</v>
      </c>
      <c r="AE1029" s="48" t="s">
        <v>1065</v>
      </c>
      <c r="AF1029" s="48" t="s">
        <v>1065</v>
      </c>
      <c r="AG1029" s="48" t="s">
        <v>1065</v>
      </c>
      <c r="AH1029" s="48" t="s">
        <v>1065</v>
      </c>
      <c r="AI1029" s="48" t="s">
        <v>1065</v>
      </c>
      <c r="AJ1029" s="48" t="s">
        <v>1065</v>
      </c>
      <c r="AK1029" s="48" t="s">
        <v>1065</v>
      </c>
      <c r="AL1029" s="48" t="s">
        <v>1065</v>
      </c>
      <c r="AM1029" s="48" t="s">
        <v>1065</v>
      </c>
      <c r="AN1029" s="48" t="s">
        <v>1065</v>
      </c>
      <c r="AO1029" s="48" t="s">
        <v>1064</v>
      </c>
      <c r="AP1029" s="48" t="s">
        <v>1064</v>
      </c>
      <c r="AQ1029" s="48" t="s">
        <v>1064</v>
      </c>
      <c r="AR1029" s="48" t="s">
        <v>1064</v>
      </c>
      <c r="AS1029" s="48" t="s">
        <v>586</v>
      </c>
      <c r="AT1029" s="48" t="s">
        <v>586</v>
      </c>
      <c r="AU1029" s="48" t="s">
        <v>586</v>
      </c>
      <c r="AV1029" s="48" t="s">
        <v>586</v>
      </c>
      <c r="AW1029" s="48" t="s">
        <v>649</v>
      </c>
      <c r="AX1029" s="52" t="s">
        <v>587</v>
      </c>
      <c r="AY1029" s="52" t="s">
        <v>587</v>
      </c>
      <c r="AZ1029" s="49" t="s">
        <v>587</v>
      </c>
    </row>
    <row r="1030" ht="15.75" customHeight="1">
      <c r="A1030" s="40">
        <v>919.0</v>
      </c>
      <c r="B1030" s="28" t="s">
        <v>3208</v>
      </c>
      <c r="C1030" s="41"/>
      <c r="D1030" s="42">
        <f t="array" ref="D1030">index(systems,match($A1030,INDEX(systems,0,1),),3)</f>
        <v>283.632</v>
      </c>
      <c r="E1030" s="42">
        <f t="array" ref="E1030">index(systems,match($A1030,INDEX(systems,0,1),),4)</f>
        <v>-124.547</v>
      </c>
      <c r="F1030" s="43" t="str">
        <f>IFERROR(__xludf.DUMMYFUNCTION("let(row, match($B1030&amp;if($C1030&lt;&gt;"""","" [""&amp;$C1030&amp;""]"",""""),index(nebulae,,2),0),join("","",iferror(round(index(nebulae,row,5)/2,3),1),iferror(round(index(nebulae,row,6)/2,3),1),0))"),"1,1,0")</f>
        <v>1,1,0</v>
      </c>
      <c r="G1030" s="44" t="s">
        <v>3209</v>
      </c>
      <c r="H1030" s="45">
        <f t="array" ref="H1030">let(systemId,match(A1030,index(systems,0,1),),refSystemId,match($H$1,index(systems,0,1),),x,index(systems,systemId,3),y,index(systems,systemId,4),refX,index(systems,refSystemId,3),refY,index(systems,refSystemId,4),round(sqrt((x-refX)^2+(y-refY)^2),3))</f>
        <v>309.773</v>
      </c>
      <c r="I1030" s="41"/>
      <c r="J1030" s="28" t="s">
        <v>500</v>
      </c>
      <c r="K1030" s="48" t="s">
        <v>500</v>
      </c>
      <c r="L1030" s="48" t="s">
        <v>500</v>
      </c>
      <c r="M1030" s="48" t="s">
        <v>500</v>
      </c>
      <c r="N1030" s="28" t="s">
        <v>1168</v>
      </c>
      <c r="O1030" s="48" t="s">
        <v>1168</v>
      </c>
      <c r="P1030" s="48" t="s">
        <v>1168</v>
      </c>
      <c r="Q1030" s="48" t="s">
        <v>1168</v>
      </c>
      <c r="R1030" s="48" t="s">
        <v>1168</v>
      </c>
      <c r="S1030" s="48" t="s">
        <v>1168</v>
      </c>
      <c r="T1030" s="48" t="s">
        <v>1168</v>
      </c>
      <c r="U1030" s="48" t="s">
        <v>1168</v>
      </c>
      <c r="V1030" s="48" t="s">
        <v>1168</v>
      </c>
      <c r="W1030" s="48" t="s">
        <v>1168</v>
      </c>
      <c r="X1030" s="48" t="s">
        <v>1168</v>
      </c>
      <c r="Y1030" s="48" t="s">
        <v>1195</v>
      </c>
      <c r="Z1030" s="48" t="s">
        <v>1195</v>
      </c>
      <c r="AA1030" s="48" t="s">
        <v>1196</v>
      </c>
      <c r="AB1030" s="48" t="s">
        <v>1196</v>
      </c>
      <c r="AC1030" s="48" t="s">
        <v>1196</v>
      </c>
      <c r="AD1030" s="48" t="s">
        <v>1196</v>
      </c>
      <c r="AE1030" s="48" t="s">
        <v>1196</v>
      </c>
      <c r="AF1030" s="48" t="s">
        <v>1196</v>
      </c>
      <c r="AG1030" s="48" t="s">
        <v>1196</v>
      </c>
      <c r="AH1030" s="48" t="s">
        <v>1196</v>
      </c>
      <c r="AI1030" s="48" t="s">
        <v>1196</v>
      </c>
      <c r="AJ1030" s="48" t="s">
        <v>1196</v>
      </c>
      <c r="AK1030" s="48" t="s">
        <v>1196</v>
      </c>
      <c r="AL1030" s="48" t="s">
        <v>1196</v>
      </c>
      <c r="AM1030" s="48" t="s">
        <v>1196</v>
      </c>
      <c r="AN1030" s="48" t="s">
        <v>1196</v>
      </c>
      <c r="AO1030" s="48" t="s">
        <v>1195</v>
      </c>
      <c r="AP1030" s="48" t="s">
        <v>1195</v>
      </c>
      <c r="AQ1030" s="48" t="s">
        <v>422</v>
      </c>
      <c r="AR1030" s="48" t="s">
        <v>422</v>
      </c>
      <c r="AS1030" s="48" t="s">
        <v>422</v>
      </c>
      <c r="AT1030" s="48" t="s">
        <v>422</v>
      </c>
      <c r="AU1030" s="48" t="s">
        <v>422</v>
      </c>
      <c r="AV1030" s="48" t="s">
        <v>422</v>
      </c>
      <c r="AW1030" s="48" t="s">
        <v>422</v>
      </c>
      <c r="AX1030" s="48" t="s">
        <v>422</v>
      </c>
      <c r="AY1030" s="48" t="s">
        <v>422</v>
      </c>
      <c r="AZ1030" s="28" t="s">
        <v>422</v>
      </c>
    </row>
    <row r="1031" ht="15.75" customHeight="1">
      <c r="A1031" s="40">
        <v>920.0</v>
      </c>
      <c r="B1031" s="28" t="s">
        <v>3210</v>
      </c>
      <c r="C1031" s="28" t="s">
        <v>3211</v>
      </c>
      <c r="D1031" s="42">
        <f t="array" ref="D1031">index(systems,match($A1031,INDEX(systems,0,1),),3)</f>
        <v>331.999</v>
      </c>
      <c r="E1031" s="42">
        <f t="array" ref="E1031">index(systems,match($A1031,INDEX(systems,0,1),),4)</f>
        <v>173.891</v>
      </c>
      <c r="F1031" s="43" t="str">
        <f>IFERROR(__xludf.DUMMYFUNCTION("let(row, match($B1031&amp;if($C1031&lt;&gt;"""","" [""&amp;$C1031&amp;""]"",""""),index(nebulae,,2),0),join("","",iferror(round(index(nebulae,row,5)/2,3),1),iferror(round(index(nebulae,row,6)/2,3),1),0))"),"1,1,0")</f>
        <v>1,1,0</v>
      </c>
      <c r="G1031" s="44" t="s">
        <v>3212</v>
      </c>
      <c r="H1031" s="45">
        <f t="array" ref="H1031">let(systemId,match(A1031,index(systems,0,1),),refSystemId,match($H$1,index(systems,0,1),),x,index(systems,systemId,3),y,index(systems,systemId,4),refX,index(systems,refSystemId,3),refY,index(systems,refSystemId,4),round(sqrt((x-refX)^2+(y-refY)^2),3))</f>
        <v>374.782</v>
      </c>
      <c r="I1031" s="28" t="s">
        <v>408</v>
      </c>
      <c r="J1031" s="28" t="s">
        <v>3213</v>
      </c>
      <c r="K1031" s="28" t="s">
        <v>3213</v>
      </c>
      <c r="L1031" s="48" t="s">
        <v>646</v>
      </c>
      <c r="M1031" s="48" t="s">
        <v>646</v>
      </c>
      <c r="N1031" s="28" t="s">
        <v>3214</v>
      </c>
      <c r="O1031" s="48" t="s">
        <v>3214</v>
      </c>
      <c r="P1031" s="48" t="s">
        <v>3214</v>
      </c>
      <c r="Q1031" s="48" t="s">
        <v>3214</v>
      </c>
      <c r="R1031" s="48" t="s">
        <v>3214</v>
      </c>
      <c r="S1031" s="48" t="s">
        <v>3214</v>
      </c>
      <c r="T1031" s="48" t="s">
        <v>3214</v>
      </c>
      <c r="U1031" s="48" t="s">
        <v>3214</v>
      </c>
      <c r="V1031" s="48" t="s">
        <v>3214</v>
      </c>
      <c r="W1031" s="48" t="s">
        <v>3214</v>
      </c>
      <c r="X1031" s="48" t="s">
        <v>3214</v>
      </c>
      <c r="Y1031" s="48" t="s">
        <v>3214</v>
      </c>
      <c r="Z1031" s="48" t="s">
        <v>3214</v>
      </c>
      <c r="AA1031" s="48" t="s">
        <v>3214</v>
      </c>
      <c r="AB1031" s="48" t="s">
        <v>3214</v>
      </c>
      <c r="AC1031" s="48" t="s">
        <v>3214</v>
      </c>
      <c r="AD1031" s="48" t="s">
        <v>3214</v>
      </c>
      <c r="AE1031" s="48" t="s">
        <v>3214</v>
      </c>
      <c r="AF1031" s="48" t="s">
        <v>3214</v>
      </c>
      <c r="AG1031" s="48" t="s">
        <v>3214</v>
      </c>
      <c r="AH1031" s="48" t="s">
        <v>3214</v>
      </c>
      <c r="AI1031" s="48" t="s">
        <v>3214</v>
      </c>
      <c r="AJ1031" s="48" t="s">
        <v>3214</v>
      </c>
      <c r="AK1031" s="48" t="s">
        <v>3214</v>
      </c>
      <c r="AL1031" s="48" t="s">
        <v>3214</v>
      </c>
      <c r="AM1031" s="48" t="s">
        <v>3214</v>
      </c>
      <c r="AN1031" s="48" t="s">
        <v>3214</v>
      </c>
      <c r="AO1031" s="48" t="s">
        <v>3214</v>
      </c>
      <c r="AP1031" s="48" t="s">
        <v>3214</v>
      </c>
      <c r="AQ1031" s="48" t="s">
        <v>422</v>
      </c>
      <c r="AR1031" s="48" t="s">
        <v>422</v>
      </c>
      <c r="AS1031" s="48" t="s">
        <v>422</v>
      </c>
      <c r="AT1031" s="48" t="s">
        <v>422</v>
      </c>
      <c r="AU1031" s="48" t="s">
        <v>422</v>
      </c>
      <c r="AV1031" s="48" t="s">
        <v>422</v>
      </c>
      <c r="AW1031" s="48" t="s">
        <v>422</v>
      </c>
      <c r="AX1031" s="48" t="s">
        <v>422</v>
      </c>
      <c r="AY1031" s="48" t="s">
        <v>422</v>
      </c>
      <c r="AZ1031" s="28" t="s">
        <v>422</v>
      </c>
    </row>
    <row r="1032" ht="15.75" customHeight="1">
      <c r="A1032" s="40">
        <v>2976.0</v>
      </c>
      <c r="B1032" s="28" t="s">
        <v>3215</v>
      </c>
      <c r="C1032" s="41"/>
      <c r="D1032" s="42">
        <f t="array" ref="D1032">index(systems,match($A1032,INDEX(systems,0,1),),3)</f>
        <v>-664.451</v>
      </c>
      <c r="E1032" s="42">
        <f t="array" ref="E1032">index(systems,match($A1032,INDEX(systems,0,1),),4)</f>
        <v>1143.65</v>
      </c>
      <c r="F1032" s="43" t="str">
        <f>IFERROR(__xludf.DUMMYFUNCTION("let(row, match($B1032&amp;if($C1032&lt;&gt;"""","" [""&amp;$C1032&amp;""]"",""""),index(nebulae,,2),0),join("","",iferror(round(index(nebulae,row,5)/2,3),1),iferror(round(index(nebulae,row,6)/2,3),1),0))"),"1,1,0")</f>
        <v>1,1,0</v>
      </c>
      <c r="G1032" s="44" t="s">
        <v>3216</v>
      </c>
      <c r="H1032" s="45">
        <f t="array" ref="H1032">let(systemId,match(A1032,index(systems,0,1),),refSystemId,match($H$1,index(systems,0,1),),x,index(systems,systemId,3),y,index(systems,systemId,4),refX,index(systems,refSystemId,3),refY,index(systems,refSystemId,4),round(sqrt((x-refX)^2+(y-refY)^2),3))</f>
        <v>1322.66</v>
      </c>
      <c r="I1032" s="46" t="s">
        <v>408</v>
      </c>
      <c r="J1032" s="46" t="s">
        <v>408</v>
      </c>
      <c r="K1032" s="46" t="s">
        <v>408</v>
      </c>
      <c r="L1032" s="28" t="s">
        <v>408</v>
      </c>
      <c r="M1032" s="28" t="s">
        <v>408</v>
      </c>
      <c r="N1032" s="28" t="s">
        <v>1153</v>
      </c>
      <c r="O1032" s="48" t="s">
        <v>1153</v>
      </c>
      <c r="P1032" s="48" t="s">
        <v>1153</v>
      </c>
      <c r="Q1032" s="48" t="s">
        <v>1153</v>
      </c>
      <c r="R1032" s="48" t="s">
        <v>1153</v>
      </c>
      <c r="S1032" s="48" t="s">
        <v>1153</v>
      </c>
      <c r="T1032" s="48" t="s">
        <v>1153</v>
      </c>
      <c r="U1032" s="48" t="s">
        <v>1153</v>
      </c>
      <c r="V1032" s="48" t="s">
        <v>1153</v>
      </c>
      <c r="W1032" s="48" t="s">
        <v>1153</v>
      </c>
      <c r="X1032" s="48" t="s">
        <v>1153</v>
      </c>
      <c r="Y1032" s="48" t="s">
        <v>1153</v>
      </c>
      <c r="Z1032" s="48" t="s">
        <v>1153</v>
      </c>
      <c r="AA1032" s="48" t="s">
        <v>1153</v>
      </c>
      <c r="AB1032" s="48" t="s">
        <v>1153</v>
      </c>
      <c r="AC1032" s="48" t="s">
        <v>1153</v>
      </c>
      <c r="AD1032" s="48" t="s">
        <v>1153</v>
      </c>
      <c r="AE1032" s="48" t="s">
        <v>1153</v>
      </c>
      <c r="AF1032" s="48" t="s">
        <v>1153</v>
      </c>
      <c r="AG1032" s="48" t="s">
        <v>1153</v>
      </c>
      <c r="AH1032" s="48" t="s">
        <v>1153</v>
      </c>
      <c r="AI1032" s="48" t="s">
        <v>1153</v>
      </c>
      <c r="AJ1032" s="48" t="s">
        <v>1153</v>
      </c>
      <c r="AK1032" s="48" t="s">
        <v>1153</v>
      </c>
      <c r="AL1032" s="48" t="s">
        <v>1153</v>
      </c>
      <c r="AM1032" s="48" t="s">
        <v>1153</v>
      </c>
      <c r="AN1032" s="48" t="s">
        <v>1153</v>
      </c>
      <c r="AO1032" s="48" t="s">
        <v>1153</v>
      </c>
      <c r="AP1032" s="48" t="s">
        <v>1153</v>
      </c>
      <c r="AQ1032" s="48" t="s">
        <v>1153</v>
      </c>
      <c r="AR1032" s="48" t="s">
        <v>1153</v>
      </c>
      <c r="AS1032" s="28" t="s">
        <v>1154</v>
      </c>
      <c r="AT1032" s="48" t="s">
        <v>1154</v>
      </c>
      <c r="AU1032" s="56" t="s">
        <v>1154</v>
      </c>
      <c r="AV1032" s="48" t="s">
        <v>1154</v>
      </c>
      <c r="AW1032" s="51" t="s">
        <v>1154</v>
      </c>
      <c r="AX1032" s="48" t="s">
        <v>1083</v>
      </c>
      <c r="AY1032" s="48" t="s">
        <v>1083</v>
      </c>
      <c r="AZ1032" s="48" t="s">
        <v>1083</v>
      </c>
    </row>
    <row r="1033" ht="15.75" customHeight="1">
      <c r="A1033" s="40">
        <v>921.0</v>
      </c>
      <c r="B1033" s="28" t="s">
        <v>3217</v>
      </c>
      <c r="C1033" s="41"/>
      <c r="D1033" s="42">
        <f t="array" ref="D1033">index(systems,match($A1033,INDEX(systems,0,1),),3)</f>
        <v>-355.928</v>
      </c>
      <c r="E1033" s="42">
        <f t="array" ref="E1033">index(systems,match($A1033,INDEX(systems,0,1),),4)</f>
        <v>-71.907</v>
      </c>
      <c r="F1033" s="43" t="str">
        <f>IFERROR(__xludf.DUMMYFUNCTION("let(row, match($B1033&amp;if($C1033&lt;&gt;"""","" [""&amp;$C1033&amp;""]"",""""),index(nebulae,,2),0),join("","",iferror(round(index(nebulae,row,5)/2,3),1),iferror(round(index(nebulae,row,6)/2,3),1),0))"),"1,1,0")</f>
        <v>1,1,0</v>
      </c>
      <c r="G1033" s="44" t="s">
        <v>3218</v>
      </c>
      <c r="H1033" s="45">
        <f t="array" ref="H1033">let(systemId,match(A1033,index(systems,0,1),),refSystemId,match($H$1,index(systems,0,1),),x,index(systems,systemId,3),y,index(systems,systemId,4),refX,index(systems,refSystemId,3),refY,index(systems,refSystemId,4),round(sqrt((x-refX)^2+(y-refY)^2),3))</f>
        <v>363.119</v>
      </c>
      <c r="I1033" s="53"/>
      <c r="J1033" s="53"/>
      <c r="K1033" s="53"/>
      <c r="L1033" s="53"/>
      <c r="M1033" s="53"/>
      <c r="N1033" s="28" t="s">
        <v>560</v>
      </c>
      <c r="O1033" s="48" t="s">
        <v>560</v>
      </c>
      <c r="P1033" s="48" t="s">
        <v>560</v>
      </c>
      <c r="Q1033" s="48" t="s">
        <v>560</v>
      </c>
      <c r="R1033" s="48" t="s">
        <v>560</v>
      </c>
      <c r="S1033" s="48" t="s">
        <v>560</v>
      </c>
      <c r="T1033" s="48" t="s">
        <v>560</v>
      </c>
      <c r="U1033" s="48" t="s">
        <v>560</v>
      </c>
      <c r="V1033" s="48" t="s">
        <v>560</v>
      </c>
      <c r="W1033" s="48" t="s">
        <v>560</v>
      </c>
      <c r="X1033" s="48" t="s">
        <v>560</v>
      </c>
      <c r="Y1033" s="48" t="s">
        <v>560</v>
      </c>
      <c r="Z1033" s="48" t="s">
        <v>560</v>
      </c>
      <c r="AA1033" s="48" t="s">
        <v>560</v>
      </c>
      <c r="AB1033" s="48" t="s">
        <v>560</v>
      </c>
      <c r="AC1033" s="48" t="s">
        <v>560</v>
      </c>
      <c r="AD1033" s="48" t="s">
        <v>560</v>
      </c>
      <c r="AE1033" s="48" t="s">
        <v>560</v>
      </c>
      <c r="AF1033" s="48" t="s">
        <v>560</v>
      </c>
      <c r="AG1033" s="48" t="s">
        <v>560</v>
      </c>
      <c r="AH1033" s="48" t="s">
        <v>560</v>
      </c>
      <c r="AI1033" s="48" t="s">
        <v>560</v>
      </c>
      <c r="AJ1033" s="48" t="s">
        <v>560</v>
      </c>
      <c r="AK1033" s="48" t="s">
        <v>560</v>
      </c>
      <c r="AL1033" s="48" t="s">
        <v>560</v>
      </c>
      <c r="AM1033" s="48" t="s">
        <v>560</v>
      </c>
      <c r="AN1033" s="48" t="s">
        <v>560</v>
      </c>
      <c r="AO1033" s="48" t="s">
        <v>560</v>
      </c>
      <c r="AP1033" s="48" t="s">
        <v>560</v>
      </c>
      <c r="AQ1033" s="48" t="s">
        <v>560</v>
      </c>
      <c r="AR1033" s="48" t="s">
        <v>484</v>
      </c>
      <c r="AS1033" s="48" t="s">
        <v>484</v>
      </c>
      <c r="AT1033" s="48" t="s">
        <v>485</v>
      </c>
      <c r="AU1033" s="48" t="s">
        <v>485</v>
      </c>
      <c r="AV1033" s="52" t="s">
        <v>486</v>
      </c>
      <c r="AW1033" s="48" t="s">
        <v>486</v>
      </c>
      <c r="AX1033" s="48" t="s">
        <v>487</v>
      </c>
      <c r="AY1033" s="48" t="s">
        <v>487</v>
      </c>
      <c r="AZ1033" s="28" t="s">
        <v>560</v>
      </c>
    </row>
    <row r="1034" ht="15.75" customHeight="1">
      <c r="A1034" s="40">
        <v>922.0</v>
      </c>
      <c r="B1034" s="28" t="s">
        <v>3219</v>
      </c>
      <c r="C1034" s="41"/>
      <c r="D1034" s="42">
        <f t="array" ref="D1034">index(systems,match($A1034,INDEX(systems,0,1),),3)</f>
        <v>-160.771</v>
      </c>
      <c r="E1034" s="42">
        <f t="array" ref="E1034">index(systems,match($A1034,INDEX(systems,0,1),),4)</f>
        <v>-74.494</v>
      </c>
      <c r="F1034" s="43" t="str">
        <f>IFERROR(__xludf.DUMMYFUNCTION("let(row, match($B1034&amp;if($C1034&lt;&gt;"""","" [""&amp;$C1034&amp;""]"",""""),index(nebulae,,2),0),join("","",iferror(round(index(nebulae,row,5)/2,3),1),iferror(round(index(nebulae,row,6)/2,3),1),0))"),"1,1,0")</f>
        <v>1,1,0</v>
      </c>
      <c r="G1034" s="44" t="s">
        <v>3220</v>
      </c>
      <c r="H1034" s="45">
        <f t="array" ref="H1034">let(systemId,match(A1034,index(systems,0,1),),refSystemId,match($H$1,index(systems,0,1),),x,index(systems,systemId,3),y,index(systems,systemId,4),refX,index(systems,refSystemId,3),refY,index(systems,refSystemId,4),round(sqrt((x-refX)^2+(y-refY)^2),3))</f>
        <v>177.191</v>
      </c>
      <c r="I1034" s="28" t="s">
        <v>418</v>
      </c>
      <c r="J1034" s="41"/>
      <c r="K1034" s="41"/>
      <c r="L1034" s="41"/>
      <c r="M1034" s="28" t="s">
        <v>560</v>
      </c>
      <c r="N1034" s="28" t="s">
        <v>560</v>
      </c>
      <c r="O1034" s="48" t="s">
        <v>560</v>
      </c>
      <c r="P1034" s="48" t="s">
        <v>560</v>
      </c>
      <c r="Q1034" s="48" t="s">
        <v>560</v>
      </c>
      <c r="R1034" s="48" t="s">
        <v>560</v>
      </c>
      <c r="S1034" s="48" t="s">
        <v>560</v>
      </c>
      <c r="T1034" s="48" t="s">
        <v>560</v>
      </c>
      <c r="U1034" s="48" t="s">
        <v>560</v>
      </c>
      <c r="V1034" s="48" t="s">
        <v>560</v>
      </c>
      <c r="W1034" s="48" t="s">
        <v>560</v>
      </c>
      <c r="X1034" s="48" t="s">
        <v>560</v>
      </c>
      <c r="Y1034" s="48" t="s">
        <v>560</v>
      </c>
      <c r="Z1034" s="48" t="s">
        <v>560</v>
      </c>
      <c r="AA1034" s="48" t="s">
        <v>560</v>
      </c>
      <c r="AB1034" s="48" t="s">
        <v>560</v>
      </c>
      <c r="AC1034" s="48" t="s">
        <v>560</v>
      </c>
      <c r="AD1034" s="48" t="s">
        <v>560</v>
      </c>
      <c r="AE1034" s="48" t="s">
        <v>560</v>
      </c>
      <c r="AF1034" s="48" t="s">
        <v>560</v>
      </c>
      <c r="AG1034" s="48" t="s">
        <v>560</v>
      </c>
      <c r="AH1034" s="48" t="s">
        <v>560</v>
      </c>
      <c r="AI1034" s="48" t="s">
        <v>560</v>
      </c>
      <c r="AJ1034" s="48" t="s">
        <v>560</v>
      </c>
      <c r="AK1034" s="48" t="s">
        <v>560</v>
      </c>
      <c r="AL1034" s="48" t="s">
        <v>560</v>
      </c>
      <c r="AM1034" s="48" t="s">
        <v>560</v>
      </c>
      <c r="AN1034" s="48" t="s">
        <v>560</v>
      </c>
      <c r="AO1034" s="48" t="s">
        <v>560</v>
      </c>
      <c r="AP1034" s="48" t="s">
        <v>560</v>
      </c>
      <c r="AQ1034" s="48" t="s">
        <v>560</v>
      </c>
      <c r="AR1034" s="48" t="s">
        <v>560</v>
      </c>
      <c r="AS1034" s="48" t="s">
        <v>418</v>
      </c>
      <c r="AT1034" s="48" t="s">
        <v>418</v>
      </c>
      <c r="AU1034" s="48" t="s">
        <v>418</v>
      </c>
      <c r="AV1034" s="48" t="s">
        <v>946</v>
      </c>
      <c r="AW1034" s="48" t="s">
        <v>946</v>
      </c>
      <c r="AX1034" s="48" t="s">
        <v>605</v>
      </c>
      <c r="AY1034" s="48" t="s">
        <v>605</v>
      </c>
      <c r="AZ1034" s="28" t="s">
        <v>605</v>
      </c>
    </row>
    <row r="1035" ht="15.75" customHeight="1">
      <c r="A1035" s="40">
        <v>923.0</v>
      </c>
      <c r="B1035" s="28" t="s">
        <v>3221</v>
      </c>
      <c r="C1035" s="41"/>
      <c r="D1035" s="42">
        <f t="array" ref="D1035">index(systems,match($A1035,INDEX(systems,0,1),),3)</f>
        <v>-198.236</v>
      </c>
      <c r="E1035" s="42">
        <f t="array" ref="E1035">index(systems,match($A1035,INDEX(systems,0,1),),4)</f>
        <v>108.266</v>
      </c>
      <c r="F1035" s="43" t="str">
        <f>IFERROR(__xludf.DUMMYFUNCTION("let(row, match($B1035&amp;if($C1035&lt;&gt;"""","" [""&amp;$C1035&amp;""]"",""""),index(nebulae,,2),0),join("","",iferror(round(index(nebulae,row,5)/2,3),1),iferror(round(index(nebulae,row,6)/2,3),1),0))"),"1,1,0")</f>
        <v>1,1,0</v>
      </c>
      <c r="G1035" s="44" t="s">
        <v>3222</v>
      </c>
      <c r="H1035" s="45">
        <f t="array" ref="H1035">let(systemId,match(A1035,index(systems,0,1),),refSystemId,match($H$1,index(systems,0,1),),x,index(systems,systemId,3),y,index(systems,systemId,4),refX,index(systems,refSystemId,3),refY,index(systems,refSystemId,4),round(sqrt((x-refX)^2+(y-refY)^2),3))</f>
        <v>225.874</v>
      </c>
      <c r="I1035" s="53"/>
      <c r="J1035" s="53"/>
      <c r="K1035" s="53"/>
      <c r="L1035" s="46" t="s">
        <v>863</v>
      </c>
      <c r="M1035" s="53"/>
      <c r="N1035" s="28" t="s">
        <v>671</v>
      </c>
      <c r="O1035" s="48" t="s">
        <v>671</v>
      </c>
      <c r="P1035" s="48" t="s">
        <v>671</v>
      </c>
      <c r="Q1035" s="48" t="s">
        <v>671</v>
      </c>
      <c r="R1035" s="48" t="s">
        <v>671</v>
      </c>
      <c r="S1035" s="48" t="s">
        <v>671</v>
      </c>
      <c r="T1035" s="48" t="s">
        <v>671</v>
      </c>
      <c r="U1035" s="48" t="s">
        <v>671</v>
      </c>
      <c r="V1035" s="48" t="s">
        <v>671</v>
      </c>
      <c r="W1035" s="48" t="s">
        <v>671</v>
      </c>
      <c r="X1035" s="48" t="s">
        <v>671</v>
      </c>
      <c r="Y1035" s="48" t="s">
        <v>480</v>
      </c>
      <c r="Z1035" s="48" t="s">
        <v>480</v>
      </c>
      <c r="AA1035" s="48" t="s">
        <v>1685</v>
      </c>
      <c r="AB1035" s="48" t="s">
        <v>1685</v>
      </c>
      <c r="AC1035" s="48" t="s">
        <v>1685</v>
      </c>
      <c r="AD1035" s="48" t="s">
        <v>1685</v>
      </c>
      <c r="AE1035" s="48" t="s">
        <v>1685</v>
      </c>
      <c r="AF1035" s="48" t="s">
        <v>1685</v>
      </c>
      <c r="AG1035" s="48" t="s">
        <v>1685</v>
      </c>
      <c r="AH1035" s="48" t="s">
        <v>1686</v>
      </c>
      <c r="AI1035" s="48" t="s">
        <v>1201</v>
      </c>
      <c r="AJ1035" s="48" t="s">
        <v>1201</v>
      </c>
      <c r="AK1035" s="48" t="s">
        <v>1201</v>
      </c>
      <c r="AL1035" s="48" t="s">
        <v>1201</v>
      </c>
      <c r="AM1035" s="48" t="s">
        <v>1201</v>
      </c>
      <c r="AN1035" s="48" t="s">
        <v>1201</v>
      </c>
      <c r="AO1035" s="48" t="s">
        <v>1201</v>
      </c>
      <c r="AP1035" s="48" t="s">
        <v>1201</v>
      </c>
      <c r="AQ1035" s="48" t="s">
        <v>2769</v>
      </c>
      <c r="AR1035" s="48" t="s">
        <v>2769</v>
      </c>
      <c r="AS1035" s="48" t="s">
        <v>2769</v>
      </c>
      <c r="AT1035" s="48" t="s">
        <v>455</v>
      </c>
      <c r="AU1035" s="48" t="s">
        <v>455</v>
      </c>
      <c r="AV1035" s="48" t="s">
        <v>455</v>
      </c>
      <c r="AW1035" s="48" t="s">
        <v>455</v>
      </c>
      <c r="AX1035" s="48" t="s">
        <v>605</v>
      </c>
      <c r="AY1035" s="48" t="s">
        <v>605</v>
      </c>
      <c r="AZ1035" s="49" t="s">
        <v>605</v>
      </c>
    </row>
    <row r="1036" ht="15.75" customHeight="1">
      <c r="A1036" s="40">
        <v>924.0</v>
      </c>
      <c r="B1036" s="28" t="s">
        <v>3223</v>
      </c>
      <c r="C1036" s="41"/>
      <c r="D1036" s="42">
        <f t="array" ref="D1036">index(systems,match($A1036,INDEX(systems,0,1),),3)</f>
        <v>-173.659</v>
      </c>
      <c r="E1036" s="42">
        <f t="array" ref="E1036">index(systems,match($A1036,INDEX(systems,0,1),),4)</f>
        <v>-380.426</v>
      </c>
      <c r="F1036" s="43" t="str">
        <f>IFERROR(__xludf.DUMMYFUNCTION("let(row, match($B1036&amp;if($C1036&lt;&gt;"""","" [""&amp;$C1036&amp;""]"",""""),index(nebulae,,2),0),join("","",iferror(round(index(nebulae,row,5)/2,3),1),iferror(round(index(nebulae,row,6)/2,3),1),0))"),"1,1,0")</f>
        <v>1,1,0</v>
      </c>
      <c r="G1036" s="44" t="s">
        <v>3224</v>
      </c>
      <c r="H1036" s="45">
        <f t="array" ref="H1036">let(systemId,match(A1036,index(systems,0,1),),refSystemId,match($H$1,index(systems,0,1),),x,index(systems,systemId,3),y,index(systems,systemId,4),refX,index(systems,refSystemId,3),refY,index(systems,refSystemId,4),round(sqrt((x-refX)^2+(y-refY)^2),3))</f>
        <v>418.188</v>
      </c>
      <c r="I1036" s="46" t="s">
        <v>408</v>
      </c>
      <c r="J1036" s="47" t="s">
        <v>408</v>
      </c>
      <c r="K1036" s="47" t="s">
        <v>408</v>
      </c>
      <c r="L1036" s="47" t="s">
        <v>408</v>
      </c>
      <c r="M1036" s="46" t="s">
        <v>408</v>
      </c>
      <c r="N1036" s="28" t="s">
        <v>576</v>
      </c>
      <c r="O1036" s="48" t="s">
        <v>576</v>
      </c>
      <c r="P1036" s="48" t="s">
        <v>609</v>
      </c>
      <c r="Q1036" s="48" t="s">
        <v>609</v>
      </c>
      <c r="R1036" s="48" t="s">
        <v>609</v>
      </c>
      <c r="S1036" s="48" t="s">
        <v>609</v>
      </c>
      <c r="T1036" s="48" t="s">
        <v>609</v>
      </c>
      <c r="U1036" s="48" t="s">
        <v>609</v>
      </c>
      <c r="V1036" s="48" t="s">
        <v>609</v>
      </c>
      <c r="W1036" s="48" t="s">
        <v>609</v>
      </c>
      <c r="X1036" s="48" t="s">
        <v>576</v>
      </c>
      <c r="Y1036" s="48" t="s">
        <v>576</v>
      </c>
      <c r="Z1036" s="48" t="s">
        <v>576</v>
      </c>
      <c r="AA1036" s="48" t="s">
        <v>576</v>
      </c>
      <c r="AB1036" s="48" t="s">
        <v>576</v>
      </c>
      <c r="AC1036" s="48" t="s">
        <v>576</v>
      </c>
      <c r="AD1036" s="48" t="s">
        <v>576</v>
      </c>
      <c r="AE1036" s="48" t="s">
        <v>576</v>
      </c>
      <c r="AF1036" s="48" t="s">
        <v>576</v>
      </c>
      <c r="AG1036" s="48" t="s">
        <v>576</v>
      </c>
      <c r="AH1036" s="48" t="s">
        <v>576</v>
      </c>
      <c r="AI1036" s="48" t="s">
        <v>576</v>
      </c>
      <c r="AJ1036" s="48" t="s">
        <v>576</v>
      </c>
      <c r="AK1036" s="48" t="s">
        <v>576</v>
      </c>
      <c r="AL1036" s="48" t="s">
        <v>576</v>
      </c>
      <c r="AM1036" s="48" t="s">
        <v>576</v>
      </c>
      <c r="AN1036" s="48" t="s">
        <v>576</v>
      </c>
      <c r="AO1036" s="48" t="s">
        <v>576</v>
      </c>
      <c r="AP1036" s="48" t="s">
        <v>576</v>
      </c>
      <c r="AQ1036" s="48" t="s">
        <v>576</v>
      </c>
      <c r="AR1036" s="48" t="s">
        <v>576</v>
      </c>
      <c r="AS1036" s="48" t="s">
        <v>576</v>
      </c>
      <c r="AT1036" s="48" t="s">
        <v>576</v>
      </c>
      <c r="AU1036" s="48" t="s">
        <v>576</v>
      </c>
      <c r="AV1036" s="48" t="s">
        <v>576</v>
      </c>
      <c r="AW1036" s="48" t="s">
        <v>576</v>
      </c>
      <c r="AX1036" s="48" t="s">
        <v>576</v>
      </c>
      <c r="AY1036" s="48" t="s">
        <v>576</v>
      </c>
      <c r="AZ1036" s="51" t="s">
        <v>576</v>
      </c>
    </row>
    <row r="1037" ht="15.75" customHeight="1">
      <c r="A1037" s="40">
        <v>925.0</v>
      </c>
      <c r="B1037" s="28" t="s">
        <v>3225</v>
      </c>
      <c r="C1037" s="41"/>
      <c r="D1037" s="42">
        <f t="array" ref="D1037">index(systems,match($A1037,INDEX(systems,0,1),),3)</f>
        <v>131.569</v>
      </c>
      <c r="E1037" s="42">
        <f t="array" ref="E1037">index(systems,match($A1037,INDEX(systems,0,1),),4)</f>
        <v>-163.389</v>
      </c>
      <c r="F1037" s="43" t="str">
        <f>IFERROR(__xludf.DUMMYFUNCTION("let(row, match($B1037&amp;if($C1037&lt;&gt;"""","" [""&amp;$C1037&amp;""]"",""""),index(nebulae,,2),0),join("","",iferror(round(index(nebulae,row,5)/2,3),1),iferror(round(index(nebulae,row,6)/2,3),1),0))"),"1,1,0")</f>
        <v>1,1,0</v>
      </c>
      <c r="G1037" s="44" t="s">
        <v>3226</v>
      </c>
      <c r="H1037" s="45">
        <f t="array" ref="H1037">let(systemId,match(A1037,index(systems,0,1),),refSystemId,match($H$1,index(systems,0,1),),x,index(systems,systemId,3),y,index(systems,systemId,4),refX,index(systems,refSystemId,3),refY,index(systems,refSystemId,4),round(sqrt((x-refX)^2+(y-refY)^2),3))</f>
        <v>209.777</v>
      </c>
      <c r="I1037" s="41"/>
      <c r="J1037" s="28" t="s">
        <v>418</v>
      </c>
      <c r="K1037" s="41"/>
      <c r="L1037" s="41"/>
      <c r="M1037" s="28" t="s">
        <v>500</v>
      </c>
      <c r="N1037" s="28" t="s">
        <v>1734</v>
      </c>
      <c r="O1037" s="56" t="s">
        <v>1734</v>
      </c>
      <c r="P1037" s="56" t="s">
        <v>1734</v>
      </c>
      <c r="Q1037" s="56" t="s">
        <v>1734</v>
      </c>
      <c r="R1037" s="56" t="s">
        <v>1734</v>
      </c>
      <c r="S1037" s="56" t="s">
        <v>1734</v>
      </c>
      <c r="T1037" s="56" t="s">
        <v>1734</v>
      </c>
      <c r="U1037" s="56" t="s">
        <v>1734</v>
      </c>
      <c r="V1037" s="56" t="s">
        <v>1734</v>
      </c>
      <c r="W1037" s="56" t="s">
        <v>1734</v>
      </c>
      <c r="X1037" s="56" t="s">
        <v>502</v>
      </c>
      <c r="Y1037" s="56" t="s">
        <v>503</v>
      </c>
      <c r="Z1037" s="56" t="s">
        <v>503</v>
      </c>
      <c r="AA1037" s="56" t="s">
        <v>504</v>
      </c>
      <c r="AB1037" s="56" t="s">
        <v>504</v>
      </c>
      <c r="AC1037" s="56" t="s">
        <v>504</v>
      </c>
      <c r="AD1037" s="56" t="s">
        <v>504</v>
      </c>
      <c r="AE1037" s="56" t="s">
        <v>504</v>
      </c>
      <c r="AF1037" s="56" t="s">
        <v>504</v>
      </c>
      <c r="AG1037" s="56" t="s">
        <v>504</v>
      </c>
      <c r="AH1037" s="56" t="s">
        <v>504</v>
      </c>
      <c r="AI1037" s="56" t="s">
        <v>504</v>
      </c>
      <c r="AJ1037" s="56" t="s">
        <v>504</v>
      </c>
      <c r="AK1037" s="56" t="s">
        <v>504</v>
      </c>
      <c r="AL1037" s="56" t="s">
        <v>504</v>
      </c>
      <c r="AM1037" s="56" t="s">
        <v>504</v>
      </c>
      <c r="AN1037" s="56" t="s">
        <v>504</v>
      </c>
      <c r="AO1037" s="48" t="s">
        <v>503</v>
      </c>
      <c r="AP1037" s="48" t="s">
        <v>503</v>
      </c>
      <c r="AQ1037" s="48" t="s">
        <v>503</v>
      </c>
      <c r="AR1037" s="48" t="s">
        <v>503</v>
      </c>
      <c r="AS1037" s="48" t="s">
        <v>503</v>
      </c>
      <c r="AT1037" s="48" t="s">
        <v>503</v>
      </c>
      <c r="AU1037" s="48" t="s">
        <v>503</v>
      </c>
      <c r="AV1037" s="48" t="s">
        <v>505</v>
      </c>
      <c r="AW1037" s="48" t="s">
        <v>505</v>
      </c>
      <c r="AX1037" s="48" t="s">
        <v>505</v>
      </c>
      <c r="AY1037" s="48" t="s">
        <v>1037</v>
      </c>
      <c r="AZ1037" s="28" t="s">
        <v>1037</v>
      </c>
    </row>
    <row r="1038" ht="15.75" customHeight="1">
      <c r="A1038" s="40">
        <v>926.0</v>
      </c>
      <c r="B1038" s="28" t="s">
        <v>3227</v>
      </c>
      <c r="C1038" s="28" t="s">
        <v>3228</v>
      </c>
      <c r="D1038" s="42">
        <f t="array" ref="D1038">index(systems,match($A1038,INDEX(systems,0,1),),3)</f>
        <v>194.121</v>
      </c>
      <c r="E1038" s="42">
        <f t="array" ref="E1038">index(systems,match($A1038,INDEX(systems,0,1),),4)</f>
        <v>73.107</v>
      </c>
      <c r="F1038" s="43" t="str">
        <f>IFERROR(__xludf.DUMMYFUNCTION("let(row, match($B1038&amp;if($C1038&lt;&gt;"""","" [""&amp;$C1038&amp;""]"",""""),index(nebulae,,2),0),join("","",iferror(round(index(nebulae,row,5)/2,3),1),iferror(round(index(nebulae,row,6)/2,3),1),0))"),"1,1,0")</f>
        <v>1,1,0</v>
      </c>
      <c r="G1038" s="44" t="s">
        <v>3229</v>
      </c>
      <c r="H1038" s="45">
        <f t="array" ref="H1038">let(systemId,match(A1038,index(systems,0,1),),refSystemId,match($H$1,index(systems,0,1),),x,index(systems,systemId,3),y,index(systems,systemId,4),refX,index(systems,refSystemId,3),refY,index(systems,refSystemId,4),round(sqrt((x-refX)^2+(y-refY)^2),3))</f>
        <v>207.431</v>
      </c>
      <c r="I1038" s="53"/>
      <c r="J1038" s="53"/>
      <c r="K1038" s="46" t="s">
        <v>418</v>
      </c>
      <c r="L1038" s="53"/>
      <c r="M1038" s="53"/>
      <c r="N1038" s="28" t="s">
        <v>856</v>
      </c>
      <c r="O1038" s="48" t="s">
        <v>856</v>
      </c>
      <c r="P1038" s="48" t="s">
        <v>856</v>
      </c>
      <c r="Q1038" s="48" t="s">
        <v>856</v>
      </c>
      <c r="R1038" s="48" t="s">
        <v>856</v>
      </c>
      <c r="S1038" s="48" t="s">
        <v>856</v>
      </c>
      <c r="T1038" s="48" t="s">
        <v>856</v>
      </c>
      <c r="U1038" s="48" t="s">
        <v>773</v>
      </c>
      <c r="V1038" s="48" t="s">
        <v>773</v>
      </c>
      <c r="W1038" s="48" t="s">
        <v>773</v>
      </c>
      <c r="X1038" s="48" t="s">
        <v>773</v>
      </c>
      <c r="Y1038" s="48" t="s">
        <v>1589</v>
      </c>
      <c r="Z1038" s="48" t="s">
        <v>773</v>
      </c>
      <c r="AA1038" s="48" t="s">
        <v>773</v>
      </c>
      <c r="AB1038" s="48" t="s">
        <v>773</v>
      </c>
      <c r="AC1038" s="48" t="s">
        <v>773</v>
      </c>
      <c r="AD1038" s="48" t="s">
        <v>773</v>
      </c>
      <c r="AE1038" s="48" t="s">
        <v>773</v>
      </c>
      <c r="AF1038" s="48" t="s">
        <v>773</v>
      </c>
      <c r="AG1038" s="48" t="s">
        <v>773</v>
      </c>
      <c r="AH1038" s="48" t="s">
        <v>773</v>
      </c>
      <c r="AI1038" s="48" t="s">
        <v>773</v>
      </c>
      <c r="AJ1038" s="48" t="s">
        <v>773</v>
      </c>
      <c r="AK1038" s="48" t="s">
        <v>773</v>
      </c>
      <c r="AL1038" s="48" t="s">
        <v>773</v>
      </c>
      <c r="AM1038" s="48" t="s">
        <v>773</v>
      </c>
      <c r="AN1038" s="48" t="s">
        <v>773</v>
      </c>
      <c r="AO1038" s="48" t="s">
        <v>773</v>
      </c>
      <c r="AP1038" s="48" t="s">
        <v>773</v>
      </c>
      <c r="AQ1038" s="48" t="s">
        <v>773</v>
      </c>
      <c r="AR1038" s="48" t="s">
        <v>773</v>
      </c>
      <c r="AS1038" s="48" t="s">
        <v>773</v>
      </c>
      <c r="AT1038" s="48" t="s">
        <v>773</v>
      </c>
      <c r="AU1038" s="48" t="s">
        <v>773</v>
      </c>
      <c r="AV1038" s="52" t="s">
        <v>857</v>
      </c>
      <c r="AW1038" s="52" t="s">
        <v>857</v>
      </c>
      <c r="AX1038" s="48" t="s">
        <v>773</v>
      </c>
      <c r="AY1038" s="48" t="s">
        <v>773</v>
      </c>
      <c r="AZ1038" s="28" t="s">
        <v>773</v>
      </c>
    </row>
    <row r="1039" ht="15.75" customHeight="1">
      <c r="A1039" s="40">
        <v>927.0</v>
      </c>
      <c r="B1039" s="28" t="s">
        <v>3230</v>
      </c>
      <c r="C1039" s="41"/>
      <c r="D1039" s="42">
        <f t="array" ref="D1039">index(systems,match($A1039,INDEX(systems,0,1),),3)</f>
        <v>-15.527</v>
      </c>
      <c r="E1039" s="42">
        <f t="array" ref="E1039">index(systems,match($A1039,INDEX(systems,0,1),),4)</f>
        <v>250.954</v>
      </c>
      <c r="F1039" s="43" t="str">
        <f>IFERROR(__xludf.DUMMYFUNCTION("let(row, match($B1039&amp;if($C1039&lt;&gt;"""","" [""&amp;$C1039&amp;""]"",""""),index(nebulae,,2),0),join("","",iferror(round(index(nebulae,row,5)/2,3),1),iferror(round(index(nebulae,row,6)/2,3),1),0))"),"1,1,0")</f>
        <v>1,1,0</v>
      </c>
      <c r="G1039" s="44" t="s">
        <v>3231</v>
      </c>
      <c r="H1039" s="45">
        <f t="array" ref="H1039">let(systemId,match(A1039,index(systems,0,1),),refSystemId,match($H$1,index(systems,0,1),),x,index(systems,systemId,3),y,index(systems,systemId,4),refX,index(systems,refSystemId,3),refY,index(systems,refSystemId,4),round(sqrt((x-refX)^2+(y-refY)^2),3))</f>
        <v>251.434</v>
      </c>
      <c r="I1039" s="28" t="s">
        <v>408</v>
      </c>
      <c r="J1039" s="28" t="s">
        <v>408</v>
      </c>
      <c r="K1039" s="28" t="s">
        <v>408</v>
      </c>
      <c r="L1039" s="28" t="s">
        <v>408</v>
      </c>
      <c r="M1039" s="48" t="s">
        <v>408</v>
      </c>
      <c r="N1039" s="28" t="s">
        <v>408</v>
      </c>
      <c r="O1039" s="41"/>
      <c r="P1039" s="48" t="s">
        <v>409</v>
      </c>
      <c r="Q1039" s="48" t="s">
        <v>409</v>
      </c>
      <c r="R1039" s="48" t="s">
        <v>409</v>
      </c>
      <c r="S1039" s="48" t="s">
        <v>409</v>
      </c>
      <c r="T1039" s="48" t="s">
        <v>409</v>
      </c>
      <c r="U1039" s="48" t="s">
        <v>409</v>
      </c>
      <c r="V1039" s="48" t="s">
        <v>409</v>
      </c>
      <c r="W1039" s="48" t="s">
        <v>409</v>
      </c>
      <c r="X1039" s="48" t="s">
        <v>409</v>
      </c>
      <c r="Y1039" s="48" t="s">
        <v>694</v>
      </c>
      <c r="Z1039" s="48" t="s">
        <v>409</v>
      </c>
      <c r="AA1039" s="48" t="s">
        <v>695</v>
      </c>
      <c r="AB1039" s="48" t="s">
        <v>695</v>
      </c>
      <c r="AC1039" s="48" t="s">
        <v>695</v>
      </c>
      <c r="AD1039" s="48" t="s">
        <v>695</v>
      </c>
      <c r="AE1039" s="48" t="s">
        <v>695</v>
      </c>
      <c r="AF1039" s="48" t="s">
        <v>695</v>
      </c>
      <c r="AG1039" s="48" t="s">
        <v>849</v>
      </c>
      <c r="AH1039" s="48" t="s">
        <v>849</v>
      </c>
      <c r="AI1039" s="48" t="s">
        <v>849</v>
      </c>
      <c r="AJ1039" s="48" t="s">
        <v>849</v>
      </c>
      <c r="AK1039" s="48" t="s">
        <v>849</v>
      </c>
      <c r="AL1039" s="48" t="s">
        <v>849</v>
      </c>
      <c r="AM1039" s="48" t="s">
        <v>849</v>
      </c>
      <c r="AN1039" s="48" t="s">
        <v>849</v>
      </c>
      <c r="AO1039" s="48" t="s">
        <v>849</v>
      </c>
      <c r="AP1039" s="48" t="s">
        <v>849</v>
      </c>
      <c r="AQ1039" s="48" t="s">
        <v>849</v>
      </c>
      <c r="AR1039" s="48" t="s">
        <v>849</v>
      </c>
      <c r="AS1039" s="48" t="s">
        <v>849</v>
      </c>
      <c r="AT1039" s="48" t="s">
        <v>849</v>
      </c>
      <c r="AU1039" s="48" t="s">
        <v>849</v>
      </c>
      <c r="AV1039" s="48" t="s">
        <v>849</v>
      </c>
      <c r="AW1039" s="48" t="s">
        <v>849</v>
      </c>
      <c r="AX1039" s="48" t="s">
        <v>531</v>
      </c>
      <c r="AY1039" s="48" t="s">
        <v>531</v>
      </c>
      <c r="AZ1039" s="28" t="s">
        <v>531</v>
      </c>
    </row>
    <row r="1040" ht="15.75" customHeight="1">
      <c r="A1040" s="40">
        <v>928.0</v>
      </c>
      <c r="B1040" s="28" t="s">
        <v>3232</v>
      </c>
      <c r="C1040" s="41"/>
      <c r="D1040" s="42">
        <f t="array" ref="D1040">index(systems,match($A1040,INDEX(systems,0,1),),3)</f>
        <v>357.235</v>
      </c>
      <c r="E1040" s="42">
        <f t="array" ref="E1040">index(systems,match($A1040,INDEX(systems,0,1),),4)</f>
        <v>-269.94</v>
      </c>
      <c r="F1040" s="43" t="str">
        <f>IFERROR(__xludf.DUMMYFUNCTION("let(row, match($B1040&amp;if($C1040&lt;&gt;"""","" [""&amp;$C1040&amp;""]"",""""),index(nebulae,,2),0),join("","",iferror(round(index(nebulae,row,5)/2,3),1),iferror(round(index(nebulae,row,6)/2,3),1),0))"),"1,1,0")</f>
        <v>1,1,0</v>
      </c>
      <c r="G1040" s="44" t="s">
        <v>3233</v>
      </c>
      <c r="H1040" s="45">
        <f t="array" ref="H1040">let(systemId,match(A1040,index(systems,0,1),),refSystemId,match($H$1,index(systems,0,1),),x,index(systems,systemId,3),y,index(systems,systemId,4),refX,index(systems,refSystemId,3),refY,index(systems,refSystemId,4),round(sqrt((x-refX)^2+(y-refY)^2),3))</f>
        <v>447.755</v>
      </c>
      <c r="I1040" s="48" t="s">
        <v>408</v>
      </c>
      <c r="J1040" s="48" t="s">
        <v>408</v>
      </c>
      <c r="K1040" s="41"/>
      <c r="L1040" s="41"/>
      <c r="M1040" s="41"/>
      <c r="N1040" s="28" t="s">
        <v>1241</v>
      </c>
      <c r="O1040" s="48" t="s">
        <v>1241</v>
      </c>
      <c r="P1040" s="48" t="s">
        <v>1241</v>
      </c>
      <c r="Q1040" s="48" t="s">
        <v>1241</v>
      </c>
      <c r="R1040" s="48" t="s">
        <v>1241</v>
      </c>
      <c r="S1040" s="48" t="s">
        <v>1241</v>
      </c>
      <c r="T1040" s="48" t="s">
        <v>1241</v>
      </c>
      <c r="U1040" s="48" t="s">
        <v>1241</v>
      </c>
      <c r="V1040" s="48" t="s">
        <v>1241</v>
      </c>
      <c r="W1040" s="48" t="s">
        <v>1241</v>
      </c>
      <c r="X1040" s="48" t="s">
        <v>1241</v>
      </c>
      <c r="Y1040" s="48" t="s">
        <v>1242</v>
      </c>
      <c r="Z1040" s="48" t="s">
        <v>1242</v>
      </c>
      <c r="AA1040" s="48" t="s">
        <v>1243</v>
      </c>
      <c r="AB1040" s="48" t="s">
        <v>1243</v>
      </c>
      <c r="AC1040" s="48" t="s">
        <v>1243</v>
      </c>
      <c r="AD1040" s="48" t="s">
        <v>1243</v>
      </c>
      <c r="AE1040" s="48" t="s">
        <v>1243</v>
      </c>
      <c r="AF1040" s="48" t="s">
        <v>1243</v>
      </c>
      <c r="AG1040" s="48" t="s">
        <v>1243</v>
      </c>
      <c r="AH1040" s="48" t="s">
        <v>1243</v>
      </c>
      <c r="AI1040" s="48" t="s">
        <v>1243</v>
      </c>
      <c r="AJ1040" s="48" t="s">
        <v>1243</v>
      </c>
      <c r="AK1040" s="48" t="s">
        <v>1243</v>
      </c>
      <c r="AL1040" s="48" t="s">
        <v>1243</v>
      </c>
      <c r="AM1040" s="48" t="s">
        <v>1243</v>
      </c>
      <c r="AN1040" s="48" t="s">
        <v>1243</v>
      </c>
      <c r="AO1040" s="48" t="s">
        <v>1242</v>
      </c>
      <c r="AP1040" s="48" t="s">
        <v>1242</v>
      </c>
      <c r="AQ1040" s="48" t="s">
        <v>1242</v>
      </c>
      <c r="AR1040" s="52" t="s">
        <v>662</v>
      </c>
      <c r="AS1040" s="52" t="s">
        <v>662</v>
      </c>
      <c r="AT1040" s="52" t="s">
        <v>662</v>
      </c>
      <c r="AU1040" s="52" t="s">
        <v>662</v>
      </c>
      <c r="AV1040" s="52" t="s">
        <v>662</v>
      </c>
      <c r="AW1040" s="52" t="s">
        <v>662</v>
      </c>
      <c r="AX1040" s="52" t="s">
        <v>662</v>
      </c>
      <c r="AY1040" s="52" t="s">
        <v>662</v>
      </c>
      <c r="AZ1040" s="49" t="s">
        <v>662</v>
      </c>
    </row>
    <row r="1041" ht="15.75" customHeight="1">
      <c r="A1041" s="40">
        <v>929.0</v>
      </c>
      <c r="B1041" s="28" t="s">
        <v>3234</v>
      </c>
      <c r="C1041" s="41"/>
      <c r="D1041" s="42">
        <f t="array" ref="D1041">index(systems,match($A1041,INDEX(systems,0,1),),3)</f>
        <v>381.787</v>
      </c>
      <c r="E1041" s="42">
        <f t="array" ref="E1041">index(systems,match($A1041,INDEX(systems,0,1),),4)</f>
        <v>-60.022</v>
      </c>
      <c r="F1041" s="43" t="str">
        <f>IFERROR(__xludf.DUMMYFUNCTION("let(row, match($B1041&amp;if($C1041&lt;&gt;"""","" [""&amp;$C1041&amp;""]"",""""),index(nebulae,,2),0),join("","",iferror(round(index(nebulae,row,5)/2,3),1),iferror(round(index(nebulae,row,6)/2,3),1),0))"),"1,1,0")</f>
        <v>1,1,0</v>
      </c>
      <c r="G1041" s="44" t="s">
        <v>3235</v>
      </c>
      <c r="H1041" s="45">
        <f t="array" ref="H1041">let(systemId,match(A1041,index(systems,0,1),),refSystemId,match($H$1,index(systems,0,1),),x,index(systems,systemId,3),y,index(systems,systemId,4),refX,index(systems,refSystemId,3),refY,index(systems,refSystemId,4),round(sqrt((x-refX)^2+(y-refY)^2),3))</f>
        <v>386.476</v>
      </c>
      <c r="I1041" s="41"/>
      <c r="J1041" s="28" t="s">
        <v>418</v>
      </c>
      <c r="K1041" s="28" t="s">
        <v>418</v>
      </c>
      <c r="L1041" s="41"/>
      <c r="M1041" s="41"/>
      <c r="N1041" s="28" t="s">
        <v>1032</v>
      </c>
      <c r="O1041" s="48" t="s">
        <v>1032</v>
      </c>
      <c r="P1041" s="48" t="s">
        <v>1032</v>
      </c>
      <c r="Q1041" s="48" t="s">
        <v>1032</v>
      </c>
      <c r="R1041" s="48" t="s">
        <v>1032</v>
      </c>
      <c r="S1041" s="48" t="s">
        <v>1032</v>
      </c>
      <c r="T1041" s="48" t="s">
        <v>1032</v>
      </c>
      <c r="U1041" s="48" t="s">
        <v>1032</v>
      </c>
      <c r="V1041" s="48" t="s">
        <v>1032</v>
      </c>
      <c r="W1041" s="48" t="s">
        <v>1032</v>
      </c>
      <c r="X1041" s="48" t="s">
        <v>1032</v>
      </c>
      <c r="Y1041" s="48" t="s">
        <v>1032</v>
      </c>
      <c r="Z1041" s="48" t="s">
        <v>1032</v>
      </c>
      <c r="AA1041" s="48" t="s">
        <v>2155</v>
      </c>
      <c r="AB1041" s="48" t="s">
        <v>2155</v>
      </c>
      <c r="AC1041" s="48" t="s">
        <v>2155</v>
      </c>
      <c r="AD1041" s="48" t="s">
        <v>2155</v>
      </c>
      <c r="AE1041" s="48" t="s">
        <v>2155</v>
      </c>
      <c r="AF1041" s="48" t="s">
        <v>2155</v>
      </c>
      <c r="AG1041" s="48" t="s">
        <v>2155</v>
      </c>
      <c r="AH1041" s="48" t="s">
        <v>2155</v>
      </c>
      <c r="AI1041" s="48" t="s">
        <v>2155</v>
      </c>
      <c r="AJ1041" s="48" t="s">
        <v>2155</v>
      </c>
      <c r="AK1041" s="48" t="s">
        <v>2155</v>
      </c>
      <c r="AL1041" s="48" t="s">
        <v>2155</v>
      </c>
      <c r="AM1041" s="48" t="s">
        <v>2155</v>
      </c>
      <c r="AN1041" s="48" t="s">
        <v>2155</v>
      </c>
      <c r="AO1041" s="48" t="s">
        <v>1032</v>
      </c>
      <c r="AP1041" s="48" t="s">
        <v>1032</v>
      </c>
      <c r="AQ1041" s="48" t="s">
        <v>1032</v>
      </c>
      <c r="AR1041" s="48" t="s">
        <v>1032</v>
      </c>
      <c r="AS1041" s="48" t="s">
        <v>1032</v>
      </c>
      <c r="AT1041" s="48" t="s">
        <v>1032</v>
      </c>
      <c r="AU1041" s="48" t="s">
        <v>1032</v>
      </c>
      <c r="AV1041" s="48" t="s">
        <v>1032</v>
      </c>
      <c r="AW1041" s="48" t="s">
        <v>1032</v>
      </c>
      <c r="AX1041" s="48" t="s">
        <v>625</v>
      </c>
      <c r="AY1041" s="48" t="s">
        <v>2332</v>
      </c>
      <c r="AZ1041" s="28" t="s">
        <v>1032</v>
      </c>
    </row>
    <row r="1042" ht="15.75" customHeight="1">
      <c r="A1042" s="40">
        <v>930.0</v>
      </c>
      <c r="B1042" s="28" t="s">
        <v>3236</v>
      </c>
      <c r="C1042" s="41"/>
      <c r="D1042" s="42">
        <f t="array" ref="D1042">index(systems,match($A1042,INDEX(systems,0,1),),3)</f>
        <v>-263.594</v>
      </c>
      <c r="E1042" s="42">
        <f t="array" ref="E1042">index(systems,match($A1042,INDEX(systems,0,1),),4)</f>
        <v>-382.84</v>
      </c>
      <c r="F1042" s="43" t="str">
        <f>IFERROR(__xludf.DUMMYFUNCTION("let(row, match($B1042&amp;if($C1042&lt;&gt;"""","" [""&amp;$C1042&amp;""]"",""""),index(nebulae,,2),0),join("","",iferror(round(index(nebulae,row,5)/2,3),1),iferror(round(index(nebulae,row,6)/2,3),1),0))"),"1,1,0")</f>
        <v>1,1,0</v>
      </c>
      <c r="G1042" s="44" t="s">
        <v>3237</v>
      </c>
      <c r="H1042" s="45">
        <f t="array" ref="H1042">let(systemId,match(A1042,index(systems,0,1),),refSystemId,match($H$1,index(systems,0,1),),x,index(systems,systemId,3),y,index(systems,systemId,4),refX,index(systems,refSystemId,3),refY,index(systems,refSystemId,4),round(sqrt((x-refX)^2+(y-refY)^2),3))</f>
        <v>464.81</v>
      </c>
      <c r="I1042" s="28" t="s">
        <v>408</v>
      </c>
      <c r="J1042" s="48" t="s">
        <v>408</v>
      </c>
      <c r="K1042" s="48" t="s">
        <v>408</v>
      </c>
      <c r="L1042" s="48" t="s">
        <v>408</v>
      </c>
      <c r="M1042" s="28" t="s">
        <v>408</v>
      </c>
      <c r="N1042" s="28" t="s">
        <v>408</v>
      </c>
      <c r="O1042" s="41"/>
      <c r="P1042" s="48" t="s">
        <v>1927</v>
      </c>
      <c r="Q1042" s="48" t="s">
        <v>1927</v>
      </c>
      <c r="R1042" s="48" t="s">
        <v>1927</v>
      </c>
      <c r="S1042" s="48" t="s">
        <v>1927</v>
      </c>
      <c r="T1042" s="48" t="s">
        <v>1927</v>
      </c>
      <c r="U1042" s="48" t="s">
        <v>1927</v>
      </c>
      <c r="V1042" s="48" t="s">
        <v>1927</v>
      </c>
      <c r="W1042" s="48" t="s">
        <v>1927</v>
      </c>
      <c r="X1042" s="48" t="s">
        <v>576</v>
      </c>
      <c r="Y1042" s="48" t="s">
        <v>576</v>
      </c>
      <c r="Z1042" s="48" t="s">
        <v>576</v>
      </c>
      <c r="AA1042" s="48" t="s">
        <v>576</v>
      </c>
      <c r="AB1042" s="48" t="s">
        <v>576</v>
      </c>
      <c r="AC1042" s="48" t="s">
        <v>576</v>
      </c>
      <c r="AD1042" s="48" t="s">
        <v>576</v>
      </c>
      <c r="AE1042" s="48" t="s">
        <v>576</v>
      </c>
      <c r="AF1042" s="48" t="s">
        <v>576</v>
      </c>
      <c r="AG1042" s="48" t="s">
        <v>576</v>
      </c>
      <c r="AH1042" s="48" t="s">
        <v>576</v>
      </c>
      <c r="AI1042" s="48" t="s">
        <v>576</v>
      </c>
      <c r="AJ1042" s="48" t="s">
        <v>576</v>
      </c>
      <c r="AK1042" s="48" t="s">
        <v>576</v>
      </c>
      <c r="AL1042" s="48" t="s">
        <v>576</v>
      </c>
      <c r="AM1042" s="48" t="s">
        <v>576</v>
      </c>
      <c r="AN1042" s="48" t="s">
        <v>576</v>
      </c>
      <c r="AO1042" s="48" t="s">
        <v>576</v>
      </c>
      <c r="AP1042" s="48" t="s">
        <v>576</v>
      </c>
      <c r="AQ1042" s="48" t="s">
        <v>576</v>
      </c>
      <c r="AR1042" s="48" t="s">
        <v>576</v>
      </c>
      <c r="AS1042" s="48" t="s">
        <v>576</v>
      </c>
      <c r="AT1042" s="48" t="s">
        <v>576</v>
      </c>
      <c r="AU1042" s="48" t="s">
        <v>576</v>
      </c>
      <c r="AV1042" s="48" t="s">
        <v>576</v>
      </c>
      <c r="AW1042" s="48" t="s">
        <v>576</v>
      </c>
      <c r="AX1042" s="48" t="s">
        <v>576</v>
      </c>
      <c r="AY1042" s="48" t="s">
        <v>576</v>
      </c>
      <c r="AZ1042" s="28" t="s">
        <v>576</v>
      </c>
    </row>
    <row r="1043" ht="15.75" customHeight="1">
      <c r="A1043" s="40">
        <v>931.0</v>
      </c>
      <c r="B1043" s="28" t="s">
        <v>3238</v>
      </c>
      <c r="C1043" s="41"/>
      <c r="D1043" s="42">
        <f t="array" ref="D1043">index(systems,match($A1043,INDEX(systems,0,1),),3)</f>
        <v>601.166</v>
      </c>
      <c r="E1043" s="42">
        <f t="array" ref="E1043">index(systems,match($A1043,INDEX(systems,0,1),),4)</f>
        <v>-103.713</v>
      </c>
      <c r="F1043" s="43" t="str">
        <f>IFERROR(__xludf.DUMMYFUNCTION("let(row, match($B1043&amp;if($C1043&lt;&gt;"""","" [""&amp;$C1043&amp;""]"",""""),index(nebulae,,2),0),join("","",iferror(round(index(nebulae,row,5)/2,3),1),iferror(round(index(nebulae,row,6)/2,3),1),0))"),"1,1,0")</f>
        <v>1,1,0</v>
      </c>
      <c r="G1043" s="44" t="s">
        <v>3239</v>
      </c>
      <c r="H1043" s="45">
        <f t="array" ref="H1043">let(systemId,match(A1043,index(systems,0,1),),refSystemId,match($H$1,index(systems,0,1),),x,index(systems,systemId,3),y,index(systems,systemId,4),refX,index(systems,refSystemId,3),refY,index(systems,refSystemId,4),round(sqrt((x-refX)^2+(y-refY)^2),3))</f>
        <v>610.047</v>
      </c>
      <c r="I1043" s="46" t="s">
        <v>408</v>
      </c>
      <c r="J1043" s="46" t="s">
        <v>408</v>
      </c>
      <c r="K1043" s="46" t="s">
        <v>408</v>
      </c>
      <c r="L1043" s="46" t="s">
        <v>408</v>
      </c>
      <c r="M1043" s="46" t="s">
        <v>408</v>
      </c>
      <c r="N1043" s="28" t="s">
        <v>408</v>
      </c>
      <c r="O1043" s="41"/>
      <c r="P1043" s="48" t="s">
        <v>1074</v>
      </c>
      <c r="Q1043" s="48" t="s">
        <v>1074</v>
      </c>
      <c r="R1043" s="48" t="s">
        <v>1074</v>
      </c>
      <c r="S1043" s="48" t="s">
        <v>1074</v>
      </c>
      <c r="T1043" s="48" t="s">
        <v>1074</v>
      </c>
      <c r="U1043" s="48" t="s">
        <v>422</v>
      </c>
      <c r="V1043" s="48" t="s">
        <v>422</v>
      </c>
      <c r="W1043" s="48" t="s">
        <v>422</v>
      </c>
      <c r="X1043" s="48" t="s">
        <v>422</v>
      </c>
      <c r="Y1043" s="48" t="s">
        <v>422</v>
      </c>
      <c r="Z1043" s="48" t="s">
        <v>422</v>
      </c>
      <c r="AA1043" s="48" t="s">
        <v>422</v>
      </c>
      <c r="AB1043" s="48" t="s">
        <v>422</v>
      </c>
      <c r="AC1043" s="48" t="s">
        <v>422</v>
      </c>
      <c r="AD1043" s="48" t="s">
        <v>422</v>
      </c>
      <c r="AE1043" s="48" t="s">
        <v>422</v>
      </c>
      <c r="AF1043" s="48" t="s">
        <v>422</v>
      </c>
      <c r="AG1043" s="48" t="s">
        <v>422</v>
      </c>
      <c r="AH1043" s="48" t="s">
        <v>422</v>
      </c>
      <c r="AI1043" s="48" t="s">
        <v>422</v>
      </c>
      <c r="AJ1043" s="48" t="s">
        <v>422</v>
      </c>
      <c r="AK1043" s="48" t="s">
        <v>422</v>
      </c>
      <c r="AL1043" s="48" t="s">
        <v>422</v>
      </c>
      <c r="AM1043" s="48" t="s">
        <v>422</v>
      </c>
      <c r="AN1043" s="48" t="s">
        <v>422</v>
      </c>
      <c r="AO1043" s="48" t="s">
        <v>422</v>
      </c>
      <c r="AP1043" s="48" t="s">
        <v>422</v>
      </c>
      <c r="AQ1043" s="48" t="s">
        <v>422</v>
      </c>
      <c r="AR1043" s="48" t="s">
        <v>422</v>
      </c>
      <c r="AS1043" s="48" t="s">
        <v>422</v>
      </c>
      <c r="AT1043" s="48" t="s">
        <v>422</v>
      </c>
      <c r="AU1043" s="48" t="s">
        <v>422</v>
      </c>
      <c r="AV1043" s="52" t="s">
        <v>422</v>
      </c>
      <c r="AW1043" s="48" t="s">
        <v>422</v>
      </c>
      <c r="AX1043" s="48" t="s">
        <v>422</v>
      </c>
      <c r="AY1043" s="48" t="s">
        <v>422</v>
      </c>
      <c r="AZ1043" s="28" t="s">
        <v>422</v>
      </c>
    </row>
    <row r="1044" ht="15.75" customHeight="1">
      <c r="A1044" s="40">
        <v>85.0</v>
      </c>
      <c r="B1044" s="28" t="s">
        <v>3240</v>
      </c>
      <c r="C1044" s="28" t="s">
        <v>3241</v>
      </c>
      <c r="D1044" s="42">
        <f t="array" ref="D1044">index(systems,match($A1044,INDEX(systems,0,1),),3)</f>
        <v>2.838</v>
      </c>
      <c r="E1044" s="42">
        <f t="array" ref="E1044">index(systems,match($A1044,INDEX(systems,0,1),),4)</f>
        <v>116.017</v>
      </c>
      <c r="F1044" s="43" t="str">
        <f>IFERROR(__xludf.DUMMYFUNCTION("let(row, match($B1044&amp;if($C1044&lt;&gt;"""","" [""&amp;$C1044&amp;""]"",""""),index(nebulae,,2),0),join("","",iferror(round(index(nebulae,row,5)/2,3),1),iferror(round(index(nebulae,row,6)/2,3),1),0))"),"1,1,0")</f>
        <v>1,1,0</v>
      </c>
      <c r="G1044" s="44" t="s">
        <v>3242</v>
      </c>
      <c r="H1044" s="45">
        <f t="array" ref="H1044">let(systemId,match(A1044,index(systems,0,1),),refSystemId,match($H$1,index(systems,0,1),),x,index(systems,systemId,3),y,index(systems,systemId,4),refX,index(systems,refSystemId,3),refY,index(systems,refSystemId,4),round(sqrt((x-refX)^2+(y-refY)^2),3))</f>
        <v>116.052</v>
      </c>
      <c r="I1044" s="53"/>
      <c r="J1044" s="53"/>
      <c r="K1044" s="46" t="s">
        <v>418</v>
      </c>
      <c r="L1044" s="46" t="s">
        <v>418</v>
      </c>
      <c r="M1044" s="53"/>
      <c r="N1044" s="28" t="s">
        <v>525</v>
      </c>
      <c r="O1044" s="48" t="s">
        <v>525</v>
      </c>
      <c r="P1044" s="48" t="s">
        <v>525</v>
      </c>
      <c r="Q1044" s="48" t="s">
        <v>525</v>
      </c>
      <c r="R1044" s="48" t="s">
        <v>525</v>
      </c>
      <c r="S1044" s="48" t="s">
        <v>525</v>
      </c>
      <c r="T1044" s="48" t="s">
        <v>525</v>
      </c>
      <c r="U1044" s="48" t="s">
        <v>798</v>
      </c>
      <c r="V1044" s="48" t="s">
        <v>798</v>
      </c>
      <c r="W1044" s="48" t="s">
        <v>798</v>
      </c>
      <c r="X1044" s="48" t="s">
        <v>798</v>
      </c>
      <c r="Y1044" s="48" t="s">
        <v>1321</v>
      </c>
      <c r="Z1044" s="48" t="s">
        <v>1321</v>
      </c>
      <c r="AA1044" s="48" t="s">
        <v>1321</v>
      </c>
      <c r="AB1044" s="48" t="s">
        <v>1321</v>
      </c>
      <c r="AC1044" s="48" t="s">
        <v>1321</v>
      </c>
      <c r="AD1044" s="48" t="s">
        <v>1321</v>
      </c>
      <c r="AE1044" s="48" t="s">
        <v>1321</v>
      </c>
      <c r="AF1044" s="48" t="s">
        <v>1321</v>
      </c>
      <c r="AG1044" s="48" t="s">
        <v>1321</v>
      </c>
      <c r="AH1044" s="48" t="s">
        <v>1321</v>
      </c>
      <c r="AI1044" s="48" t="s">
        <v>1321</v>
      </c>
      <c r="AJ1044" s="48" t="s">
        <v>1321</v>
      </c>
      <c r="AK1044" s="48" t="s">
        <v>1321</v>
      </c>
      <c r="AL1044" s="48" t="s">
        <v>1321</v>
      </c>
      <c r="AM1044" s="48" t="s">
        <v>1321</v>
      </c>
      <c r="AN1044" s="48" t="s">
        <v>1321</v>
      </c>
      <c r="AO1044" s="48" t="s">
        <v>1321</v>
      </c>
      <c r="AP1044" s="48" t="s">
        <v>1321</v>
      </c>
      <c r="AQ1044" s="48" t="s">
        <v>886</v>
      </c>
      <c r="AR1044" s="48" t="s">
        <v>886</v>
      </c>
      <c r="AS1044" s="52" t="s">
        <v>894</v>
      </c>
      <c r="AT1044" s="52" t="s">
        <v>894</v>
      </c>
      <c r="AU1044" s="52" t="s">
        <v>894</v>
      </c>
      <c r="AV1044" s="52" t="s">
        <v>894</v>
      </c>
      <c r="AW1044" s="48" t="s">
        <v>418</v>
      </c>
      <c r="AX1044" s="48" t="s">
        <v>895</v>
      </c>
      <c r="AY1044" s="48" t="s">
        <v>895</v>
      </c>
      <c r="AZ1044" s="28" t="s">
        <v>896</v>
      </c>
    </row>
    <row r="1045" ht="15.75" customHeight="1">
      <c r="A1045" s="40">
        <v>932.0</v>
      </c>
      <c r="B1045" s="28" t="s">
        <v>3243</v>
      </c>
      <c r="C1045" s="41"/>
      <c r="D1045" s="42">
        <f t="array" ref="D1045">index(systems,match($A1045,INDEX(systems,0,1),),3)</f>
        <v>41.613</v>
      </c>
      <c r="E1045" s="42">
        <f t="array" ref="E1045">index(systems,match($A1045,INDEX(systems,0,1),),4)</f>
        <v>-79.668</v>
      </c>
      <c r="F1045" s="43" t="str">
        <f>IFERROR(__xludf.DUMMYFUNCTION("let(row, match($B1045&amp;if($C1045&lt;&gt;"""","" [""&amp;$C1045&amp;""]"",""""),index(nebulae,,2),0),join("","",iferror(round(index(nebulae,row,5)/2,3),1),iferror(round(index(nebulae,row,6)/2,3),1),0))"),"1,1,0")</f>
        <v>1,1,0</v>
      </c>
      <c r="G1045" s="44" t="s">
        <v>3244</v>
      </c>
      <c r="H1045" s="45">
        <f t="array" ref="H1045">let(systemId,match(A1045,index(systems,0,1),),refSystemId,match($H$1,index(systems,0,1),),x,index(systems,systemId,3),y,index(systems,systemId,4),refX,index(systems,refSystemId,3),refY,index(systems,refSystemId,4),round(sqrt((x-refX)^2+(y-refY)^2),3))</f>
        <v>89.881</v>
      </c>
      <c r="I1045" s="28" t="s">
        <v>418</v>
      </c>
      <c r="J1045" s="28" t="s">
        <v>761</v>
      </c>
      <c r="K1045" s="48" t="s">
        <v>761</v>
      </c>
      <c r="L1045" s="28" t="s">
        <v>761</v>
      </c>
      <c r="M1045" s="28" t="s">
        <v>761</v>
      </c>
      <c r="N1045" s="28" t="s">
        <v>541</v>
      </c>
      <c r="O1045" s="48" t="s">
        <v>541</v>
      </c>
      <c r="P1045" s="48" t="s">
        <v>541</v>
      </c>
      <c r="Q1045" s="48" t="s">
        <v>541</v>
      </c>
      <c r="R1045" s="48" t="s">
        <v>541</v>
      </c>
      <c r="S1045" s="48" t="s">
        <v>541</v>
      </c>
      <c r="T1045" s="48" t="s">
        <v>513</v>
      </c>
      <c r="U1045" s="48" t="s">
        <v>762</v>
      </c>
      <c r="V1045" s="48" t="s">
        <v>762</v>
      </c>
      <c r="W1045" s="48" t="s">
        <v>762</v>
      </c>
      <c r="X1045" s="48" t="s">
        <v>762</v>
      </c>
      <c r="Y1045" s="48" t="s">
        <v>762</v>
      </c>
      <c r="Z1045" s="48" t="s">
        <v>763</v>
      </c>
      <c r="AA1045" s="48" t="s">
        <v>764</v>
      </c>
      <c r="AB1045" s="48" t="s">
        <v>764</v>
      </c>
      <c r="AC1045" s="48" t="s">
        <v>764</v>
      </c>
      <c r="AD1045" s="48" t="s">
        <v>764</v>
      </c>
      <c r="AE1045" s="48" t="s">
        <v>764</v>
      </c>
      <c r="AF1045" s="48" t="s">
        <v>764</v>
      </c>
      <c r="AG1045" s="48" t="s">
        <v>764</v>
      </c>
      <c r="AH1045" s="48" t="s">
        <v>3245</v>
      </c>
      <c r="AI1045" s="48" t="s">
        <v>3245</v>
      </c>
      <c r="AJ1045" s="48" t="s">
        <v>3245</v>
      </c>
      <c r="AK1045" s="48" t="s">
        <v>3245</v>
      </c>
      <c r="AL1045" s="48" t="s">
        <v>3245</v>
      </c>
      <c r="AM1045" s="48" t="s">
        <v>3245</v>
      </c>
      <c r="AN1045" s="48" t="s">
        <v>3246</v>
      </c>
      <c r="AO1045" s="48" t="s">
        <v>765</v>
      </c>
      <c r="AP1045" s="48" t="s">
        <v>765</v>
      </c>
      <c r="AQ1045" s="48" t="s">
        <v>765</v>
      </c>
      <c r="AR1045" s="48" t="s">
        <v>765</v>
      </c>
      <c r="AS1045" s="48" t="s">
        <v>765</v>
      </c>
      <c r="AT1045" s="52" t="s">
        <v>518</v>
      </c>
      <c r="AU1045" s="52" t="s">
        <v>518</v>
      </c>
      <c r="AV1045" s="48" t="s">
        <v>518</v>
      </c>
      <c r="AW1045" s="48" t="s">
        <v>765</v>
      </c>
      <c r="AX1045" s="48" t="s">
        <v>513</v>
      </c>
      <c r="AY1045" s="48" t="s">
        <v>762</v>
      </c>
      <c r="AZ1045" s="28" t="s">
        <v>762</v>
      </c>
    </row>
    <row r="1046" ht="15.75" customHeight="1">
      <c r="A1046" s="40">
        <v>933.0</v>
      </c>
      <c r="B1046" s="28" t="s">
        <v>3247</v>
      </c>
      <c r="C1046" s="41"/>
      <c r="D1046" s="42">
        <f t="array" ref="D1046">index(systems,match($A1046,INDEX(systems,0,1),),3)</f>
        <v>250.211</v>
      </c>
      <c r="E1046" s="42">
        <f t="array" ref="E1046">index(systems,match($A1046,INDEX(systems,0,1),),4)</f>
        <v>93.012</v>
      </c>
      <c r="F1046" s="43" t="str">
        <f>IFERROR(__xludf.DUMMYFUNCTION("let(row, match($B1046&amp;if($C1046&lt;&gt;"""","" [""&amp;$C1046&amp;""]"",""""),index(nebulae,,2),0),join("","",iferror(round(index(nebulae,row,5)/2,3),1),iferror(round(index(nebulae,row,6)/2,3),1),0))"),"1,1,0")</f>
        <v>1,1,0</v>
      </c>
      <c r="G1046" s="44" t="s">
        <v>3248</v>
      </c>
      <c r="H1046" s="45">
        <f t="array" ref="H1046">let(systemId,match(A1046,index(systems,0,1),),refSystemId,match($H$1,index(systems,0,1),),x,index(systems,systemId,3),y,index(systems,systemId,4),refX,index(systems,refSystemId,3),refY,index(systems,refSystemId,4),round(sqrt((x-refX)^2+(y-refY)^2),3))</f>
        <v>266.94</v>
      </c>
      <c r="I1046" s="53"/>
      <c r="J1046" s="53"/>
      <c r="K1046" s="46" t="s">
        <v>418</v>
      </c>
      <c r="L1046" s="41"/>
      <c r="M1046" s="41"/>
      <c r="N1046" s="28" t="s">
        <v>1008</v>
      </c>
      <c r="O1046" s="48" t="s">
        <v>1008</v>
      </c>
      <c r="P1046" s="48" t="s">
        <v>1008</v>
      </c>
      <c r="Q1046" s="48" t="s">
        <v>1008</v>
      </c>
      <c r="R1046" s="48" t="s">
        <v>1008</v>
      </c>
      <c r="S1046" s="48" t="s">
        <v>1008</v>
      </c>
      <c r="T1046" s="48" t="s">
        <v>1008</v>
      </c>
      <c r="U1046" s="48" t="s">
        <v>1008</v>
      </c>
      <c r="V1046" s="48" t="s">
        <v>1008</v>
      </c>
      <c r="W1046" s="48" t="s">
        <v>1008</v>
      </c>
      <c r="X1046" s="48" t="s">
        <v>1008</v>
      </c>
      <c r="Y1046" s="48" t="s">
        <v>1008</v>
      </c>
      <c r="Z1046" s="48" t="s">
        <v>1008</v>
      </c>
      <c r="AA1046" s="48" t="s">
        <v>1008</v>
      </c>
      <c r="AB1046" s="48" t="s">
        <v>1008</v>
      </c>
      <c r="AC1046" s="48" t="s">
        <v>1008</v>
      </c>
      <c r="AD1046" s="48" t="s">
        <v>1008</v>
      </c>
      <c r="AE1046" s="48" t="s">
        <v>1008</v>
      </c>
      <c r="AF1046" s="48" t="s">
        <v>1008</v>
      </c>
      <c r="AG1046" s="48" t="s">
        <v>1008</v>
      </c>
      <c r="AH1046" s="48" t="s">
        <v>1008</v>
      </c>
      <c r="AI1046" s="48" t="s">
        <v>1008</v>
      </c>
      <c r="AJ1046" s="48" t="s">
        <v>1008</v>
      </c>
      <c r="AK1046" s="48" t="s">
        <v>1008</v>
      </c>
      <c r="AL1046" s="48" t="s">
        <v>1008</v>
      </c>
      <c r="AM1046" s="48" t="s">
        <v>1008</v>
      </c>
      <c r="AN1046" s="48" t="s">
        <v>1008</v>
      </c>
      <c r="AO1046" s="48" t="s">
        <v>1008</v>
      </c>
      <c r="AP1046" s="48" t="s">
        <v>1008</v>
      </c>
      <c r="AQ1046" s="48" t="s">
        <v>1210</v>
      </c>
      <c r="AR1046" s="48" t="s">
        <v>1210</v>
      </c>
      <c r="AS1046" s="48" t="s">
        <v>1210</v>
      </c>
      <c r="AT1046" s="48" t="s">
        <v>1210</v>
      </c>
      <c r="AU1046" s="48" t="s">
        <v>1210</v>
      </c>
      <c r="AV1046" s="48" t="s">
        <v>1210</v>
      </c>
      <c r="AW1046" s="48" t="s">
        <v>1210</v>
      </c>
      <c r="AX1046" s="48" t="s">
        <v>1210</v>
      </c>
      <c r="AY1046" s="48" t="s">
        <v>1210</v>
      </c>
      <c r="AZ1046" s="49" t="s">
        <v>1210</v>
      </c>
    </row>
    <row r="1047" ht="15.75" customHeight="1">
      <c r="A1047" s="40">
        <v>934.0</v>
      </c>
      <c r="B1047" s="28" t="s">
        <v>3249</v>
      </c>
      <c r="C1047" s="41"/>
      <c r="D1047" s="42">
        <f t="array" ref="D1047">index(systems,match($A1047,INDEX(systems,0,1),),3)</f>
        <v>135.199</v>
      </c>
      <c r="E1047" s="42">
        <f t="array" ref="E1047">index(systems,match($A1047,INDEX(systems,0,1),),4)</f>
        <v>-472.324</v>
      </c>
      <c r="F1047" s="43" t="str">
        <f>IFERROR(__xludf.DUMMYFUNCTION("let(row, match($B1047&amp;if($C1047&lt;&gt;"""","" [""&amp;$C1047&amp;""]"",""""),index(nebulae,,2),0),join("","",iferror(round(index(nebulae,row,5)/2,3),1),iferror(round(index(nebulae,row,6)/2,3),1),0))"),"1,1,0")</f>
        <v>1,1,0</v>
      </c>
      <c r="G1047" s="44" t="s">
        <v>3250</v>
      </c>
      <c r="H1047" s="45">
        <f t="array" ref="H1047">let(systemId,match(A1047,index(systems,0,1),),refSystemId,match($H$1,index(systems,0,1),),x,index(systems,systemId,3),y,index(systems,systemId,4),refX,index(systems,refSystemId,3),refY,index(systems,refSystemId,4),round(sqrt((x-refX)^2+(y-refY)^2),3))</f>
        <v>491.293</v>
      </c>
      <c r="I1047" s="48" t="s">
        <v>408</v>
      </c>
      <c r="J1047" s="48" t="s">
        <v>408</v>
      </c>
      <c r="K1047" s="48" t="s">
        <v>408</v>
      </c>
      <c r="L1047" s="48" t="s">
        <v>408</v>
      </c>
      <c r="M1047" s="48" t="s">
        <v>408</v>
      </c>
      <c r="N1047" s="48" t="s">
        <v>408</v>
      </c>
      <c r="O1047" s="41"/>
      <c r="P1047" s="48" t="s">
        <v>1235</v>
      </c>
      <c r="Q1047" s="51" t="s">
        <v>1235</v>
      </c>
      <c r="R1047" s="48" t="s">
        <v>1235</v>
      </c>
      <c r="S1047" s="48" t="s">
        <v>1235</v>
      </c>
      <c r="T1047" s="51" t="s">
        <v>1235</v>
      </c>
      <c r="U1047" s="48" t="s">
        <v>1235</v>
      </c>
      <c r="V1047" s="51" t="s">
        <v>1235</v>
      </c>
      <c r="W1047" s="48" t="s">
        <v>1235</v>
      </c>
      <c r="X1047" s="51" t="s">
        <v>1235</v>
      </c>
      <c r="Y1047" s="51" t="s">
        <v>629</v>
      </c>
      <c r="Z1047" s="48" t="s">
        <v>422</v>
      </c>
      <c r="AA1047" s="48" t="s">
        <v>422</v>
      </c>
      <c r="AB1047" s="48" t="s">
        <v>422</v>
      </c>
      <c r="AC1047" s="48" t="s">
        <v>422</v>
      </c>
      <c r="AD1047" s="48" t="s">
        <v>422</v>
      </c>
      <c r="AE1047" s="48" t="s">
        <v>422</v>
      </c>
      <c r="AF1047" s="48" t="s">
        <v>422</v>
      </c>
      <c r="AG1047" s="48" t="s">
        <v>422</v>
      </c>
      <c r="AH1047" s="48" t="s">
        <v>422</v>
      </c>
      <c r="AI1047" s="48" t="s">
        <v>422</v>
      </c>
      <c r="AJ1047" s="48" t="s">
        <v>422</v>
      </c>
      <c r="AK1047" s="48" t="s">
        <v>422</v>
      </c>
      <c r="AL1047" s="48" t="s">
        <v>422</v>
      </c>
      <c r="AM1047" s="48" t="s">
        <v>422</v>
      </c>
      <c r="AN1047" s="48" t="s">
        <v>422</v>
      </c>
      <c r="AO1047" s="48" t="s">
        <v>422</v>
      </c>
      <c r="AP1047" s="48" t="s">
        <v>422</v>
      </c>
      <c r="AQ1047" s="48" t="s">
        <v>422</v>
      </c>
      <c r="AR1047" s="48" t="s">
        <v>422</v>
      </c>
      <c r="AS1047" s="48" t="s">
        <v>422</v>
      </c>
      <c r="AT1047" s="48" t="s">
        <v>422</v>
      </c>
      <c r="AU1047" s="48" t="s">
        <v>422</v>
      </c>
      <c r="AV1047" s="48" t="s">
        <v>422</v>
      </c>
      <c r="AW1047" s="48" t="s">
        <v>422</v>
      </c>
      <c r="AX1047" s="48" t="s">
        <v>422</v>
      </c>
      <c r="AY1047" s="48" t="s">
        <v>422</v>
      </c>
      <c r="AZ1047" s="28" t="s">
        <v>422</v>
      </c>
    </row>
    <row r="1048" ht="15.75" customHeight="1">
      <c r="A1048" s="40">
        <v>935.0</v>
      </c>
      <c r="B1048" s="28" t="s">
        <v>3251</v>
      </c>
      <c r="C1048" s="41"/>
      <c r="D1048" s="42">
        <f t="array" ref="D1048">index(systems,match($A1048,INDEX(systems,0,1),),3)</f>
        <v>-165.429</v>
      </c>
      <c r="E1048" s="42">
        <f t="array" ref="E1048">index(systems,match($A1048,INDEX(systems,0,1),),4)</f>
        <v>-60.539</v>
      </c>
      <c r="F1048" s="43" t="str">
        <f>IFERROR(__xludf.DUMMYFUNCTION("let(row, match($B1048&amp;if($C1048&lt;&gt;"""","" [""&amp;$C1048&amp;""]"",""""),index(nebulae,,2),0),join("","",iferror(round(index(nebulae,row,5)/2,3),1),iferror(round(index(nebulae,row,6)/2,3),1),0))"),"1,1,0")</f>
        <v>1,1,0</v>
      </c>
      <c r="G1048" s="44" t="s">
        <v>3252</v>
      </c>
      <c r="H1048" s="45">
        <f t="array" ref="H1048">let(systemId,match(A1048,index(systems,0,1),),refSystemId,match($H$1,index(systems,0,1),),x,index(systems,systemId,3),y,index(systems,systemId,4),refX,index(systems,refSystemId,3),refY,index(systems,refSystemId,4),round(sqrt((x-refX)^2+(y-refY)^2),3))</f>
        <v>176.158</v>
      </c>
      <c r="I1048" s="46" t="s">
        <v>408</v>
      </c>
      <c r="J1048" s="53"/>
      <c r="K1048" s="53"/>
      <c r="L1048" s="53"/>
      <c r="M1048" s="46" t="s">
        <v>560</v>
      </c>
      <c r="N1048" s="28" t="s">
        <v>560</v>
      </c>
      <c r="O1048" s="48" t="s">
        <v>560</v>
      </c>
      <c r="P1048" s="48" t="s">
        <v>560</v>
      </c>
      <c r="Q1048" s="48" t="s">
        <v>560</v>
      </c>
      <c r="R1048" s="48" t="s">
        <v>560</v>
      </c>
      <c r="S1048" s="48" t="s">
        <v>560</v>
      </c>
      <c r="T1048" s="48" t="s">
        <v>560</v>
      </c>
      <c r="U1048" s="48" t="s">
        <v>560</v>
      </c>
      <c r="V1048" s="48" t="s">
        <v>560</v>
      </c>
      <c r="W1048" s="48" t="s">
        <v>560</v>
      </c>
      <c r="X1048" s="48" t="s">
        <v>560</v>
      </c>
      <c r="Y1048" s="48" t="s">
        <v>560</v>
      </c>
      <c r="Z1048" s="48" t="s">
        <v>560</v>
      </c>
      <c r="AA1048" s="48" t="s">
        <v>560</v>
      </c>
      <c r="AB1048" s="48" t="s">
        <v>560</v>
      </c>
      <c r="AC1048" s="48" t="s">
        <v>560</v>
      </c>
      <c r="AD1048" s="48" t="s">
        <v>560</v>
      </c>
      <c r="AE1048" s="48" t="s">
        <v>560</v>
      </c>
      <c r="AF1048" s="48" t="s">
        <v>560</v>
      </c>
      <c r="AG1048" s="48" t="s">
        <v>560</v>
      </c>
      <c r="AH1048" s="48" t="s">
        <v>560</v>
      </c>
      <c r="AI1048" s="48" t="s">
        <v>560</v>
      </c>
      <c r="AJ1048" s="48" t="s">
        <v>560</v>
      </c>
      <c r="AK1048" s="48" t="s">
        <v>560</v>
      </c>
      <c r="AL1048" s="48" t="s">
        <v>560</v>
      </c>
      <c r="AM1048" s="48" t="s">
        <v>560</v>
      </c>
      <c r="AN1048" s="48" t="s">
        <v>560</v>
      </c>
      <c r="AO1048" s="48" t="s">
        <v>560</v>
      </c>
      <c r="AP1048" s="48" t="s">
        <v>483</v>
      </c>
      <c r="AQ1048" s="48" t="s">
        <v>560</v>
      </c>
      <c r="AR1048" s="48" t="s">
        <v>560</v>
      </c>
      <c r="AS1048" s="48" t="s">
        <v>418</v>
      </c>
      <c r="AT1048" s="48" t="s">
        <v>418</v>
      </c>
      <c r="AU1048" s="48" t="s">
        <v>418</v>
      </c>
      <c r="AV1048" s="48" t="s">
        <v>946</v>
      </c>
      <c r="AW1048" s="48" t="s">
        <v>946</v>
      </c>
      <c r="AX1048" s="48" t="s">
        <v>605</v>
      </c>
      <c r="AY1048" s="48" t="s">
        <v>605</v>
      </c>
      <c r="AZ1048" s="51" t="s">
        <v>605</v>
      </c>
    </row>
    <row r="1049" ht="15.75" customHeight="1">
      <c r="A1049" s="40">
        <v>936.0</v>
      </c>
      <c r="B1049" s="28" t="s">
        <v>3253</v>
      </c>
      <c r="C1049" s="41"/>
      <c r="D1049" s="42">
        <f t="array" ref="D1049">index(systems,match($A1049,INDEX(systems,0,1),),3)</f>
        <v>-43.428</v>
      </c>
      <c r="E1049" s="42">
        <f t="array" ref="E1049">index(systems,match($A1049,INDEX(systems,0,1),),4)</f>
        <v>158.15</v>
      </c>
      <c r="F1049" s="43" t="str">
        <f>IFERROR(__xludf.DUMMYFUNCTION("let(row, match($B1049&amp;if($C1049&lt;&gt;"""","" [""&amp;$C1049&amp;""]"",""""),index(nebulae,,2),0),join("","",iferror(round(index(nebulae,row,5)/2,3),1),iferror(round(index(nebulae,row,6)/2,3),1),0))"),"1,1,0")</f>
        <v>1,1,0</v>
      </c>
      <c r="G1049" s="44" t="s">
        <v>3254</v>
      </c>
      <c r="H1049" s="45">
        <f t="array" ref="H1049">let(systemId,match(A1049,index(systems,0,1),),refSystemId,match($H$1,index(systems,0,1),),x,index(systems,systemId,3),y,index(systems,systemId,4),refX,index(systems,refSystemId,3),refY,index(systems,refSystemId,4),round(sqrt((x-refX)^2+(y-refY)^2),3))</f>
        <v>164.004</v>
      </c>
      <c r="I1049" s="53"/>
      <c r="J1049" s="53"/>
      <c r="K1049" s="46" t="s">
        <v>418</v>
      </c>
      <c r="L1049" s="46" t="s">
        <v>418</v>
      </c>
      <c r="M1049" s="53"/>
      <c r="N1049" s="28" t="s">
        <v>692</v>
      </c>
      <c r="O1049" s="48" t="s">
        <v>692</v>
      </c>
      <c r="P1049" s="48" t="s">
        <v>692</v>
      </c>
      <c r="Q1049" s="48" t="s">
        <v>692</v>
      </c>
      <c r="R1049" s="48" t="s">
        <v>692</v>
      </c>
      <c r="S1049" s="48" t="s">
        <v>692</v>
      </c>
      <c r="T1049" s="48" t="s">
        <v>692</v>
      </c>
      <c r="U1049" s="48" t="s">
        <v>692</v>
      </c>
      <c r="V1049" s="48" t="s">
        <v>692</v>
      </c>
      <c r="W1049" s="48" t="s">
        <v>692</v>
      </c>
      <c r="X1049" s="48" t="s">
        <v>943</v>
      </c>
      <c r="Y1049" s="48" t="s">
        <v>409</v>
      </c>
      <c r="Z1049" s="48" t="s">
        <v>409</v>
      </c>
      <c r="AA1049" s="48" t="s">
        <v>1717</v>
      </c>
      <c r="AB1049" s="48" t="s">
        <v>1717</v>
      </c>
      <c r="AC1049" s="48" t="s">
        <v>1717</v>
      </c>
      <c r="AD1049" s="48" t="s">
        <v>1717</v>
      </c>
      <c r="AE1049" s="48" t="s">
        <v>1717</v>
      </c>
      <c r="AF1049" s="48" t="s">
        <v>1717</v>
      </c>
      <c r="AG1049" s="48" t="s">
        <v>1718</v>
      </c>
      <c r="AH1049" s="48" t="s">
        <v>1719</v>
      </c>
      <c r="AI1049" s="48" t="s">
        <v>1139</v>
      </c>
      <c r="AJ1049" s="48" t="s">
        <v>1139</v>
      </c>
      <c r="AK1049" s="48" t="s">
        <v>1139</v>
      </c>
      <c r="AL1049" s="48" t="s">
        <v>1139</v>
      </c>
      <c r="AM1049" s="48" t="s">
        <v>1139</v>
      </c>
      <c r="AN1049" s="48" t="s">
        <v>1139</v>
      </c>
      <c r="AO1049" s="48" t="s">
        <v>414</v>
      </c>
      <c r="AP1049" s="48" t="s">
        <v>414</v>
      </c>
      <c r="AQ1049" s="48" t="s">
        <v>1140</v>
      </c>
      <c r="AR1049" s="48" t="s">
        <v>1140</v>
      </c>
      <c r="AS1049" s="48" t="s">
        <v>414</v>
      </c>
      <c r="AT1049" s="48" t="s">
        <v>415</v>
      </c>
      <c r="AU1049" s="48" t="s">
        <v>415</v>
      </c>
      <c r="AV1049" s="48" t="s">
        <v>530</v>
      </c>
      <c r="AW1049" s="48" t="s">
        <v>530</v>
      </c>
      <c r="AX1049" s="48" t="s">
        <v>417</v>
      </c>
      <c r="AY1049" s="48" t="s">
        <v>417</v>
      </c>
      <c r="AZ1049" s="49" t="s">
        <v>418</v>
      </c>
    </row>
    <row r="1050" ht="15.75" customHeight="1">
      <c r="A1050" s="40">
        <v>2903.0</v>
      </c>
      <c r="B1050" s="28" t="s">
        <v>3255</v>
      </c>
      <c r="C1050" s="41"/>
      <c r="D1050" s="42">
        <f t="array" ref="D1050">index(systems,match($A1050,INDEX(systems,0,1),),3)</f>
        <v>311.285</v>
      </c>
      <c r="E1050" s="42">
        <f t="array" ref="E1050">index(systems,match($A1050,INDEX(systems,0,1),),4)</f>
        <v>-460.445</v>
      </c>
      <c r="F1050" s="43" t="str">
        <f>IFERROR(__xludf.DUMMYFUNCTION("let(row, match($B1050&amp;if($C1050&lt;&gt;"""","" [""&amp;$C1050&amp;""]"",""""),index(nebulae,,2),0),join("","",iferror(round(index(nebulae,row,5)/2,3),1),iferror(round(index(nebulae,row,6)/2,3),1),0))"),"1,1,0")</f>
        <v>1,1,0</v>
      </c>
      <c r="G1050" s="44" t="s">
        <v>3256</v>
      </c>
      <c r="H1050" s="45">
        <f t="array" ref="H1050">let(systemId,match(A1050,index(systems,0,1),),refSystemId,match($H$1,index(systems,0,1),),x,index(systems,systemId,3),y,index(systems,systemId,4),refX,index(systems,refSystemId,3),refY,index(systems,refSystemId,4),round(sqrt((x-refX)^2+(y-refY)^2),3))</f>
        <v>555.795</v>
      </c>
      <c r="I1050" s="56" t="s">
        <v>408</v>
      </c>
      <c r="J1050" s="56" t="s">
        <v>408</v>
      </c>
      <c r="K1050" s="56" t="s">
        <v>408</v>
      </c>
      <c r="L1050" s="56" t="s">
        <v>408</v>
      </c>
      <c r="M1050" s="56" t="s">
        <v>408</v>
      </c>
      <c r="N1050" s="56" t="s">
        <v>408</v>
      </c>
      <c r="O1050" s="41"/>
      <c r="P1050" s="56" t="s">
        <v>408</v>
      </c>
      <c r="Q1050" s="48" t="s">
        <v>408</v>
      </c>
      <c r="R1050" s="48" t="s">
        <v>408</v>
      </c>
      <c r="S1050" s="48" t="s">
        <v>408</v>
      </c>
      <c r="T1050" s="48" t="s">
        <v>408</v>
      </c>
      <c r="U1050" s="48" t="s">
        <v>408</v>
      </c>
      <c r="V1050" s="48" t="s">
        <v>408</v>
      </c>
      <c r="W1050" s="48" t="s">
        <v>408</v>
      </c>
      <c r="X1050" s="48" t="s">
        <v>408</v>
      </c>
      <c r="Y1050" s="48" t="s">
        <v>408</v>
      </c>
      <c r="Z1050" s="48" t="s">
        <v>408</v>
      </c>
      <c r="AA1050" s="48" t="s">
        <v>953</v>
      </c>
      <c r="AB1050" s="48" t="s">
        <v>953</v>
      </c>
      <c r="AC1050" s="48" t="s">
        <v>953</v>
      </c>
      <c r="AD1050" s="48" t="s">
        <v>953</v>
      </c>
      <c r="AE1050" s="48" t="s">
        <v>953</v>
      </c>
      <c r="AF1050" s="48" t="s">
        <v>953</v>
      </c>
      <c r="AG1050" s="48" t="s">
        <v>953</v>
      </c>
      <c r="AH1050" s="48" t="s">
        <v>953</v>
      </c>
      <c r="AI1050" s="48" t="s">
        <v>953</v>
      </c>
      <c r="AJ1050" s="48" t="s">
        <v>953</v>
      </c>
      <c r="AK1050" s="48" t="s">
        <v>953</v>
      </c>
      <c r="AL1050" s="48" t="s">
        <v>953</v>
      </c>
      <c r="AM1050" s="48" t="s">
        <v>953</v>
      </c>
      <c r="AN1050" s="48" t="s">
        <v>953</v>
      </c>
      <c r="AO1050" s="48" t="s">
        <v>2092</v>
      </c>
      <c r="AP1050" s="48" t="s">
        <v>2092</v>
      </c>
      <c r="AQ1050" s="48" t="s">
        <v>953</v>
      </c>
      <c r="AR1050" s="48" t="s">
        <v>953</v>
      </c>
      <c r="AS1050" s="48" t="s">
        <v>953</v>
      </c>
      <c r="AT1050" s="48" t="s">
        <v>953</v>
      </c>
      <c r="AU1050" s="48" t="s">
        <v>953</v>
      </c>
      <c r="AV1050" s="56" t="s">
        <v>422</v>
      </c>
      <c r="AW1050" s="56" t="s">
        <v>422</v>
      </c>
      <c r="AX1050" s="56" t="s">
        <v>422</v>
      </c>
      <c r="AY1050" s="56" t="s">
        <v>422</v>
      </c>
      <c r="AZ1050" s="28" t="s">
        <v>422</v>
      </c>
    </row>
    <row r="1051" ht="15.75" customHeight="1">
      <c r="A1051" s="40">
        <v>937.0</v>
      </c>
      <c r="B1051" s="28" t="s">
        <v>3257</v>
      </c>
      <c r="C1051" s="41"/>
      <c r="D1051" s="42">
        <f t="array" ref="D1051">index(systems,match($A1051,INDEX(systems,0,1),),3)</f>
        <v>118.314</v>
      </c>
      <c r="E1051" s="42">
        <f t="array" ref="E1051">index(systems,match($A1051,INDEX(systems,0,1),),4)</f>
        <v>-324.25</v>
      </c>
      <c r="F1051" s="43" t="str">
        <f>IFERROR(__xludf.DUMMYFUNCTION("let(row, match($B1051&amp;if($C1051&lt;&gt;"""","" [""&amp;$C1051&amp;""]"",""""),index(nebulae,,2),0),join("","",iferror(round(index(nebulae,row,5)/2,3),1),iferror(round(index(nebulae,row,6)/2,3),1),0))"),"1,1,0")</f>
        <v>1,1,0</v>
      </c>
      <c r="G1051" s="44" t="s">
        <v>3258</v>
      </c>
      <c r="H1051" s="45">
        <f t="array" ref="H1051">let(systemId,match(A1051,index(systems,0,1),),refSystemId,match($H$1,index(systems,0,1),),x,index(systems,systemId,3),y,index(systems,systemId,4),refX,index(systems,refSystemId,3),refY,index(systems,refSystemId,4),round(sqrt((x-refX)^2+(y-refY)^2),3))</f>
        <v>345.161</v>
      </c>
      <c r="I1051" s="28" t="s">
        <v>408</v>
      </c>
      <c r="J1051" s="28" t="s">
        <v>408</v>
      </c>
      <c r="K1051" s="28" t="s">
        <v>408</v>
      </c>
      <c r="L1051" s="28" t="s">
        <v>408</v>
      </c>
      <c r="M1051" s="28" t="s">
        <v>408</v>
      </c>
      <c r="N1051" s="28" t="s">
        <v>408</v>
      </c>
      <c r="O1051" s="41"/>
      <c r="P1051" s="48" t="s">
        <v>783</v>
      </c>
      <c r="Q1051" s="48" t="s">
        <v>783</v>
      </c>
      <c r="R1051" s="48" t="s">
        <v>783</v>
      </c>
      <c r="S1051" s="48" t="s">
        <v>783</v>
      </c>
      <c r="T1051" s="48" t="s">
        <v>783</v>
      </c>
      <c r="U1051" s="48" t="s">
        <v>422</v>
      </c>
      <c r="V1051" s="48" t="s">
        <v>422</v>
      </c>
      <c r="W1051" s="48" t="s">
        <v>422</v>
      </c>
      <c r="X1051" s="48" t="s">
        <v>422</v>
      </c>
      <c r="Y1051" s="48" t="s">
        <v>422</v>
      </c>
      <c r="Z1051" s="48" t="s">
        <v>422</v>
      </c>
      <c r="AA1051" s="48" t="s">
        <v>422</v>
      </c>
      <c r="AB1051" s="48" t="s">
        <v>422</v>
      </c>
      <c r="AC1051" s="48" t="s">
        <v>422</v>
      </c>
      <c r="AD1051" s="48" t="s">
        <v>422</v>
      </c>
      <c r="AE1051" s="48" t="s">
        <v>422</v>
      </c>
      <c r="AF1051" s="48" t="s">
        <v>422</v>
      </c>
      <c r="AG1051" s="48" t="s">
        <v>422</v>
      </c>
      <c r="AH1051" s="48" t="s">
        <v>422</v>
      </c>
      <c r="AI1051" s="48" t="s">
        <v>422</v>
      </c>
      <c r="AJ1051" s="48" t="s">
        <v>422</v>
      </c>
      <c r="AK1051" s="48" t="s">
        <v>422</v>
      </c>
      <c r="AL1051" s="48" t="s">
        <v>422</v>
      </c>
      <c r="AM1051" s="48" t="s">
        <v>422</v>
      </c>
      <c r="AN1051" s="48" t="s">
        <v>422</v>
      </c>
      <c r="AO1051" s="48" t="s">
        <v>422</v>
      </c>
      <c r="AP1051" s="48" t="s">
        <v>422</v>
      </c>
      <c r="AQ1051" s="48" t="s">
        <v>422</v>
      </c>
      <c r="AR1051" s="48" t="s">
        <v>422</v>
      </c>
      <c r="AS1051" s="48" t="s">
        <v>422</v>
      </c>
      <c r="AT1051" s="48" t="s">
        <v>422</v>
      </c>
      <c r="AU1051" s="48" t="s">
        <v>422</v>
      </c>
      <c r="AV1051" s="48" t="s">
        <v>422</v>
      </c>
      <c r="AW1051" s="48" t="s">
        <v>422</v>
      </c>
      <c r="AX1051" s="48" t="s">
        <v>422</v>
      </c>
      <c r="AY1051" s="48" t="s">
        <v>422</v>
      </c>
      <c r="AZ1051" s="28" t="s">
        <v>422</v>
      </c>
    </row>
    <row r="1052" ht="15.75" customHeight="1">
      <c r="A1052" s="40">
        <v>938.0</v>
      </c>
      <c r="B1052" s="28" t="s">
        <v>3259</v>
      </c>
      <c r="C1052" s="41"/>
      <c r="D1052" s="42">
        <f t="array" ref="D1052">index(systems,match($A1052,INDEX(systems,0,1),),3)</f>
        <v>-103.187</v>
      </c>
      <c r="E1052" s="42">
        <f t="array" ref="E1052">index(systems,match($A1052,INDEX(systems,0,1),),4)</f>
        <v>180.382</v>
      </c>
      <c r="F1052" s="43" t="str">
        <f>IFERROR(__xludf.DUMMYFUNCTION("let(row, match($B1052&amp;if($C1052&lt;&gt;"""","" [""&amp;$C1052&amp;""]"",""""),index(nebulae,,2),0),join("","",iferror(round(index(nebulae,row,5)/2,3),1),iferror(round(index(nebulae,row,6)/2,3),1),0))"),"1,1,0")</f>
        <v>1,1,0</v>
      </c>
      <c r="G1052" s="44" t="s">
        <v>3260</v>
      </c>
      <c r="H1052" s="45">
        <f t="array" ref="H1052">let(systemId,match(A1052,index(systems,0,1),),refSystemId,match($H$1,index(systems,0,1),),x,index(systems,systemId,3),y,index(systems,systemId,4),refX,index(systems,refSystemId,3),refY,index(systems,refSystemId,4),round(sqrt((x-refX)^2+(y-refY)^2),3))</f>
        <v>207.811</v>
      </c>
      <c r="I1052" s="53"/>
      <c r="J1052" s="53"/>
      <c r="K1052" s="53"/>
      <c r="L1052" s="46" t="s">
        <v>863</v>
      </c>
      <c r="M1052" s="47" t="s">
        <v>712</v>
      </c>
      <c r="N1052" s="28" t="s">
        <v>864</v>
      </c>
      <c r="O1052" s="48" t="s">
        <v>864</v>
      </c>
      <c r="P1052" s="48" t="s">
        <v>864</v>
      </c>
      <c r="Q1052" s="48" t="s">
        <v>864</v>
      </c>
      <c r="R1052" s="48" t="s">
        <v>864</v>
      </c>
      <c r="S1052" s="48" t="s">
        <v>864</v>
      </c>
      <c r="T1052" s="48" t="s">
        <v>864</v>
      </c>
      <c r="U1052" s="48" t="s">
        <v>864</v>
      </c>
      <c r="V1052" s="48" t="s">
        <v>864</v>
      </c>
      <c r="W1052" s="48" t="s">
        <v>864</v>
      </c>
      <c r="X1052" s="48" t="s">
        <v>864</v>
      </c>
      <c r="Y1052" s="48" t="s">
        <v>864</v>
      </c>
      <c r="Z1052" s="48" t="s">
        <v>864</v>
      </c>
      <c r="AA1052" s="48" t="s">
        <v>1160</v>
      </c>
      <c r="AB1052" s="48" t="s">
        <v>1160</v>
      </c>
      <c r="AC1052" s="48" t="s">
        <v>1160</v>
      </c>
      <c r="AD1052" s="48" t="s">
        <v>1160</v>
      </c>
      <c r="AE1052" s="48" t="s">
        <v>1160</v>
      </c>
      <c r="AF1052" s="48" t="s">
        <v>1160</v>
      </c>
      <c r="AG1052" s="48" t="s">
        <v>1160</v>
      </c>
      <c r="AH1052" s="48" t="s">
        <v>1161</v>
      </c>
      <c r="AI1052" s="48" t="s">
        <v>789</v>
      </c>
      <c r="AJ1052" s="48" t="s">
        <v>789</v>
      </c>
      <c r="AK1052" s="48" t="s">
        <v>789</v>
      </c>
      <c r="AL1052" s="48" t="s">
        <v>789</v>
      </c>
      <c r="AM1052" s="48" t="s">
        <v>789</v>
      </c>
      <c r="AN1052" s="48" t="s">
        <v>789</v>
      </c>
      <c r="AO1052" s="48" t="s">
        <v>789</v>
      </c>
      <c r="AP1052" s="48" t="s">
        <v>789</v>
      </c>
      <c r="AQ1052" s="48" t="s">
        <v>1835</v>
      </c>
      <c r="AR1052" s="48" t="s">
        <v>1835</v>
      </c>
      <c r="AS1052" s="48" t="s">
        <v>789</v>
      </c>
      <c r="AT1052" s="48" t="s">
        <v>530</v>
      </c>
      <c r="AU1052" s="48" t="s">
        <v>530</v>
      </c>
      <c r="AV1052" s="48" t="s">
        <v>849</v>
      </c>
      <c r="AW1052" s="48" t="s">
        <v>849</v>
      </c>
      <c r="AX1052" s="48" t="s">
        <v>415</v>
      </c>
      <c r="AY1052" s="48" t="s">
        <v>415</v>
      </c>
      <c r="AZ1052" s="51" t="s">
        <v>415</v>
      </c>
    </row>
    <row r="1053" ht="15.75" customHeight="1">
      <c r="A1053" s="40">
        <v>939.0</v>
      </c>
      <c r="B1053" s="28" t="s">
        <v>3261</v>
      </c>
      <c r="C1053" s="41"/>
      <c r="D1053" s="42">
        <f t="array" ref="D1053">index(systems,match($A1053,INDEX(systems,0,1),),3)</f>
        <v>126.138</v>
      </c>
      <c r="E1053" s="42">
        <f t="array" ref="E1053">index(systems,match($A1053,INDEX(systems,0,1),),4)</f>
        <v>382.004</v>
      </c>
      <c r="F1053" s="43" t="str">
        <f>IFERROR(__xludf.DUMMYFUNCTION("let(row, match($B1053&amp;if($C1053&lt;&gt;"""","" [""&amp;$C1053&amp;""]"",""""),index(nebulae,,2),0),join("","",iferror(round(index(nebulae,row,5)/2,3),1),iferror(round(index(nebulae,row,6)/2,3),1),0))"),"1,1,0")</f>
        <v>1,1,0</v>
      </c>
      <c r="G1053" s="44" t="s">
        <v>3262</v>
      </c>
      <c r="H1053" s="45">
        <f t="array" ref="H1053">let(systemId,match(A1053,index(systems,0,1),),refSystemId,match($H$1,index(systems,0,1),),x,index(systems,systemId,3),y,index(systems,systemId,4),refX,index(systems,refSystemId,3),refY,index(systems,refSystemId,4),round(sqrt((x-refX)^2+(y-refY)^2),3))</f>
        <v>402.291</v>
      </c>
      <c r="I1053" s="46" t="s">
        <v>408</v>
      </c>
      <c r="J1053" s="46" t="s">
        <v>408</v>
      </c>
      <c r="K1053" s="62" t="s">
        <v>408</v>
      </c>
      <c r="L1053" s="53"/>
      <c r="M1053" s="53"/>
      <c r="N1053" s="28" t="s">
        <v>2355</v>
      </c>
      <c r="O1053" s="48" t="s">
        <v>2355</v>
      </c>
      <c r="P1053" s="48" t="s">
        <v>2355</v>
      </c>
      <c r="Q1053" s="48" t="s">
        <v>2355</v>
      </c>
      <c r="R1053" s="48" t="s">
        <v>2355</v>
      </c>
      <c r="S1053" s="48" t="s">
        <v>2355</v>
      </c>
      <c r="T1053" s="48" t="s">
        <v>2355</v>
      </c>
      <c r="U1053" s="48" t="s">
        <v>2355</v>
      </c>
      <c r="V1053" s="48" t="s">
        <v>2355</v>
      </c>
      <c r="W1053" s="48" t="s">
        <v>2355</v>
      </c>
      <c r="X1053" s="48" t="s">
        <v>2355</v>
      </c>
      <c r="Y1053" s="48" t="s">
        <v>2355</v>
      </c>
      <c r="Z1053" s="48" t="s">
        <v>2355</v>
      </c>
      <c r="AA1053" s="48" t="s">
        <v>2356</v>
      </c>
      <c r="AB1053" s="48" t="s">
        <v>3263</v>
      </c>
      <c r="AC1053" s="48" t="s">
        <v>3263</v>
      </c>
      <c r="AD1053" s="48" t="s">
        <v>730</v>
      </c>
      <c r="AE1053" s="48" t="s">
        <v>730</v>
      </c>
      <c r="AF1053" s="48" t="s">
        <v>730</v>
      </c>
      <c r="AG1053" s="48" t="s">
        <v>730</v>
      </c>
      <c r="AH1053" s="48" t="s">
        <v>730</v>
      </c>
      <c r="AI1053" s="48" t="s">
        <v>730</v>
      </c>
      <c r="AJ1053" s="48" t="s">
        <v>730</v>
      </c>
      <c r="AK1053" s="48" t="s">
        <v>730</v>
      </c>
      <c r="AL1053" s="48" t="s">
        <v>731</v>
      </c>
      <c r="AM1053" s="48" t="s">
        <v>731</v>
      </c>
      <c r="AN1053" s="48" t="s">
        <v>872</v>
      </c>
      <c r="AO1053" s="48" t="s">
        <v>872</v>
      </c>
      <c r="AP1053" s="48" t="s">
        <v>872</v>
      </c>
      <c r="AQ1053" s="48" t="s">
        <v>872</v>
      </c>
      <c r="AR1053" s="48" t="s">
        <v>872</v>
      </c>
      <c r="AS1053" s="52" t="s">
        <v>872</v>
      </c>
      <c r="AT1053" s="52" t="s">
        <v>872</v>
      </c>
      <c r="AU1053" s="52" t="s">
        <v>872</v>
      </c>
      <c r="AV1053" s="52" t="s">
        <v>872</v>
      </c>
      <c r="AW1053" s="48" t="s">
        <v>872</v>
      </c>
      <c r="AX1053" s="52" t="s">
        <v>872</v>
      </c>
      <c r="AY1053" s="52" t="s">
        <v>872</v>
      </c>
      <c r="AZ1053" s="49" t="s">
        <v>872</v>
      </c>
    </row>
    <row r="1054" ht="15.75" customHeight="1">
      <c r="A1054" s="40">
        <v>940.0</v>
      </c>
      <c r="B1054" s="28" t="s">
        <v>3264</v>
      </c>
      <c r="C1054" s="41"/>
      <c r="D1054" s="42">
        <f t="array" ref="D1054">index(systems,match($A1054,INDEX(systems,0,1),),3)</f>
        <v>-270.887</v>
      </c>
      <c r="E1054" s="42">
        <f t="array" ref="E1054">index(systems,match($A1054,INDEX(systems,0,1),),4)</f>
        <v>-295.212</v>
      </c>
      <c r="F1054" s="43" t="str">
        <f>IFERROR(__xludf.DUMMYFUNCTION("let(row, match($B1054&amp;if($C1054&lt;&gt;"""","" [""&amp;$C1054&amp;""]"",""""),index(nebulae,,2),0),join("","",iferror(round(index(nebulae,row,5)/2,3),1),iferror(round(index(nebulae,row,6)/2,3),1),0))"),"1,1,0")</f>
        <v>1,1,0</v>
      </c>
      <c r="G1054" s="44" t="s">
        <v>3265</v>
      </c>
      <c r="H1054" s="45">
        <f t="array" ref="H1054">let(systemId,match(A1054,index(systems,0,1),),refSystemId,match($H$1,index(systems,0,1),),x,index(systems,systemId,3),y,index(systems,systemId,4),refX,index(systems,refSystemId,3),refY,index(systems,refSystemId,4),round(sqrt((x-refX)^2+(y-refY)^2),3))</f>
        <v>400.662</v>
      </c>
      <c r="I1054" s="28" t="s">
        <v>408</v>
      </c>
      <c r="J1054" s="41"/>
      <c r="K1054" s="41"/>
      <c r="L1054" s="41"/>
      <c r="M1054" s="41"/>
      <c r="N1054" s="28" t="s">
        <v>558</v>
      </c>
      <c r="O1054" s="48" t="s">
        <v>558</v>
      </c>
      <c r="P1054" s="48" t="s">
        <v>1281</v>
      </c>
      <c r="Q1054" s="48" t="s">
        <v>1281</v>
      </c>
      <c r="R1054" s="48" t="s">
        <v>1281</v>
      </c>
      <c r="S1054" s="48" t="s">
        <v>1281</v>
      </c>
      <c r="T1054" s="48" t="s">
        <v>1281</v>
      </c>
      <c r="U1054" s="48" t="s">
        <v>1281</v>
      </c>
      <c r="V1054" s="48" t="s">
        <v>1281</v>
      </c>
      <c r="W1054" s="48" t="s">
        <v>1281</v>
      </c>
      <c r="X1054" s="48" t="s">
        <v>1281</v>
      </c>
      <c r="Y1054" s="48" t="s">
        <v>560</v>
      </c>
      <c r="Z1054" s="48" t="s">
        <v>560</v>
      </c>
      <c r="AA1054" s="48" t="s">
        <v>560</v>
      </c>
      <c r="AB1054" s="48" t="s">
        <v>560</v>
      </c>
      <c r="AC1054" s="48" t="s">
        <v>560</v>
      </c>
      <c r="AD1054" s="48" t="s">
        <v>560</v>
      </c>
      <c r="AE1054" s="48" t="s">
        <v>560</v>
      </c>
      <c r="AF1054" s="48" t="s">
        <v>560</v>
      </c>
      <c r="AG1054" s="48" t="s">
        <v>560</v>
      </c>
      <c r="AH1054" s="48" t="s">
        <v>560</v>
      </c>
      <c r="AI1054" s="48" t="s">
        <v>560</v>
      </c>
      <c r="AJ1054" s="48" t="s">
        <v>560</v>
      </c>
      <c r="AK1054" s="48" t="s">
        <v>560</v>
      </c>
      <c r="AL1054" s="48" t="s">
        <v>560</v>
      </c>
      <c r="AM1054" s="48" t="s">
        <v>560</v>
      </c>
      <c r="AN1054" s="48" t="s">
        <v>560</v>
      </c>
      <c r="AO1054" s="48" t="s">
        <v>560</v>
      </c>
      <c r="AP1054" s="48" t="s">
        <v>560</v>
      </c>
      <c r="AQ1054" s="48" t="s">
        <v>560</v>
      </c>
      <c r="AR1054" s="48" t="s">
        <v>560</v>
      </c>
      <c r="AS1054" s="48" t="s">
        <v>418</v>
      </c>
      <c r="AT1054" s="48" t="s">
        <v>418</v>
      </c>
      <c r="AU1054" s="48" t="s">
        <v>418</v>
      </c>
      <c r="AV1054" s="48" t="s">
        <v>1280</v>
      </c>
      <c r="AW1054" s="48" t="s">
        <v>1280</v>
      </c>
      <c r="AX1054" s="48" t="s">
        <v>1281</v>
      </c>
      <c r="AY1054" s="48" t="s">
        <v>1281</v>
      </c>
      <c r="AZ1054" s="28" t="s">
        <v>1281</v>
      </c>
    </row>
    <row r="1055" ht="15.75" customHeight="1">
      <c r="A1055" s="40">
        <v>2942.0</v>
      </c>
      <c r="B1055" s="28" t="s">
        <v>3266</v>
      </c>
      <c r="C1055" s="41"/>
      <c r="D1055" s="42">
        <f t="array" ref="D1055">index(systems,match($A1055,INDEX(systems,0,1),),3)</f>
        <v>-22.586</v>
      </c>
      <c r="E1055" s="42">
        <f t="array" ref="E1055">index(systems,match($A1055,INDEX(systems,0,1),),4)</f>
        <v>1779.374</v>
      </c>
      <c r="F1055" s="43" t="str">
        <f>IFERROR(__xludf.DUMMYFUNCTION("let(row, match($B1055&amp;if($C1055&lt;&gt;"""","" [""&amp;$C1055&amp;""]"",""""),index(nebulae,,2),0),join("","",iferror(round(index(nebulae,row,5)/2,3),1),iferror(round(index(nebulae,row,6)/2,3),1),0))"),"1,1,0")</f>
        <v>1,1,0</v>
      </c>
      <c r="G1055" s="44" t="s">
        <v>3267</v>
      </c>
      <c r="H1055" s="45">
        <f t="array" ref="H1055">let(systemId,match(A1055,index(systems,0,1),),refSystemId,match($H$1,index(systems,0,1),),x,index(systems,systemId,3),y,index(systems,systemId,4),refX,index(systems,refSystemId,3),refY,index(systems,refSystemId,4),round(sqrt((x-refX)^2+(y-refY)^2),3))</f>
        <v>1779.517</v>
      </c>
      <c r="I1055" s="53"/>
      <c r="J1055" s="53"/>
      <c r="K1055" s="53"/>
      <c r="L1055" s="53"/>
      <c r="M1055" s="53"/>
      <c r="N1055" s="41"/>
      <c r="O1055" s="41"/>
      <c r="P1055" s="48" t="s">
        <v>408</v>
      </c>
      <c r="Q1055" s="48" t="s">
        <v>408</v>
      </c>
      <c r="R1055" s="48" t="s">
        <v>408</v>
      </c>
      <c r="S1055" s="48" t="s">
        <v>408</v>
      </c>
      <c r="T1055" s="48" t="s">
        <v>408</v>
      </c>
      <c r="U1055" s="48" t="s">
        <v>735</v>
      </c>
      <c r="V1055" s="48" t="s">
        <v>735</v>
      </c>
      <c r="W1055" s="48" t="s">
        <v>735</v>
      </c>
      <c r="X1055" s="48" t="s">
        <v>735</v>
      </c>
      <c r="Y1055" s="48" t="s">
        <v>735</v>
      </c>
      <c r="Z1055" s="48" t="s">
        <v>735</v>
      </c>
      <c r="AA1055" s="48" t="s">
        <v>735</v>
      </c>
      <c r="AB1055" s="48" t="s">
        <v>735</v>
      </c>
      <c r="AC1055" s="48" t="s">
        <v>735</v>
      </c>
      <c r="AD1055" s="48" t="s">
        <v>735</v>
      </c>
      <c r="AE1055" s="48" t="s">
        <v>735</v>
      </c>
      <c r="AF1055" s="48" t="s">
        <v>735</v>
      </c>
      <c r="AG1055" s="48" t="s">
        <v>735</v>
      </c>
      <c r="AH1055" s="48" t="s">
        <v>735</v>
      </c>
      <c r="AI1055" s="48" t="s">
        <v>735</v>
      </c>
      <c r="AJ1055" s="48" t="s">
        <v>735</v>
      </c>
      <c r="AK1055" s="48" t="s">
        <v>735</v>
      </c>
      <c r="AL1055" s="48" t="s">
        <v>735</v>
      </c>
      <c r="AM1055" s="48" t="s">
        <v>735</v>
      </c>
      <c r="AN1055" s="52" t="s">
        <v>417</v>
      </c>
      <c r="AO1055" s="49" t="s">
        <v>417</v>
      </c>
      <c r="AP1055" s="48" t="s">
        <v>417</v>
      </c>
      <c r="AQ1055" s="52" t="s">
        <v>738</v>
      </c>
      <c r="AR1055" s="52" t="s">
        <v>738</v>
      </c>
      <c r="AS1055" s="52" t="s">
        <v>738</v>
      </c>
      <c r="AT1055" s="49" t="s">
        <v>738</v>
      </c>
      <c r="AU1055" s="54"/>
      <c r="AV1055" s="41"/>
      <c r="AW1055" s="41"/>
      <c r="AX1055" s="41"/>
      <c r="AY1055" s="41"/>
      <c r="AZ1055" s="55"/>
    </row>
    <row r="1056" ht="15.75" customHeight="1">
      <c r="A1056" s="40">
        <v>2992.0</v>
      </c>
      <c r="B1056" s="28" t="s">
        <v>3268</v>
      </c>
      <c r="C1056" s="41"/>
      <c r="D1056" s="42">
        <f t="array" ref="D1056">index(systems,match($A1056,INDEX(systems,0,1),),3)</f>
        <v>-720.792</v>
      </c>
      <c r="E1056" s="42">
        <f t="array" ref="E1056">index(systems,match($A1056,INDEX(systems,0,1),),4)</f>
        <v>643.114</v>
      </c>
      <c r="F1056" s="43" t="str">
        <f>IFERROR(__xludf.DUMMYFUNCTION("let(row, match($B1056&amp;if($C1056&lt;&gt;"""","" [""&amp;$C1056&amp;""]"",""""),index(nebulae,,2),0),join("","",iferror(round(index(nebulae,row,5)/2,3),1),iferror(round(index(nebulae,row,6)/2,3),1),0))"),"1,1,0")</f>
        <v>1,1,0</v>
      </c>
      <c r="G1056" s="44" t="s">
        <v>3269</v>
      </c>
      <c r="H1056" s="45">
        <f t="array" ref="H1056">let(systemId,match(A1056,index(systems,0,1),),refSystemId,match($H$1,index(systems,0,1),),x,index(systems,systemId,3),y,index(systems,systemId,4),refX,index(systems,refSystemId,3),refY,index(systems,refSystemId,4),round(sqrt((x-refX)^2+(y-refY)^2),3))</f>
        <v>965.99</v>
      </c>
      <c r="I1056" s="55"/>
      <c r="J1056" s="55"/>
      <c r="K1056" s="55"/>
      <c r="L1056" s="55"/>
      <c r="M1056" s="55"/>
      <c r="N1056" s="55"/>
      <c r="O1056" s="55"/>
      <c r="P1056" s="56" t="s">
        <v>408</v>
      </c>
      <c r="Q1056" s="56" t="s">
        <v>408</v>
      </c>
      <c r="R1056" s="56" t="s">
        <v>408</v>
      </c>
      <c r="S1056" s="56" t="s">
        <v>408</v>
      </c>
      <c r="T1056" s="56" t="s">
        <v>408</v>
      </c>
      <c r="U1056" s="56" t="s">
        <v>408</v>
      </c>
      <c r="V1056" s="56" t="s">
        <v>408</v>
      </c>
      <c r="W1056" s="56" t="s">
        <v>408</v>
      </c>
      <c r="X1056" s="56" t="s">
        <v>408</v>
      </c>
      <c r="Y1056" s="56" t="s">
        <v>3270</v>
      </c>
      <c r="Z1056" s="56" t="s">
        <v>3270</v>
      </c>
      <c r="AA1056" s="56" t="s">
        <v>3270</v>
      </c>
      <c r="AB1056" s="56" t="s">
        <v>3270</v>
      </c>
      <c r="AC1056" s="56" t="s">
        <v>3270</v>
      </c>
      <c r="AD1056" s="56" t="s">
        <v>3270</v>
      </c>
      <c r="AE1056" s="56" t="s">
        <v>3270</v>
      </c>
      <c r="AF1056" s="56" t="s">
        <v>3270</v>
      </c>
      <c r="AG1056" s="56" t="s">
        <v>3270</v>
      </c>
      <c r="AH1056" s="56" t="s">
        <v>3270</v>
      </c>
      <c r="AI1056" s="56" t="s">
        <v>3270</v>
      </c>
      <c r="AJ1056" s="56" t="s">
        <v>3270</v>
      </c>
      <c r="AK1056" s="56" t="s">
        <v>3270</v>
      </c>
      <c r="AL1056" s="56" t="s">
        <v>3270</v>
      </c>
      <c r="AM1056" s="56" t="s">
        <v>3270</v>
      </c>
      <c r="AN1056" s="56" t="s">
        <v>3270</v>
      </c>
      <c r="AO1056" s="56" t="s">
        <v>3270</v>
      </c>
      <c r="AP1056" s="56" t="s">
        <v>3270</v>
      </c>
      <c r="AQ1056" s="56" t="s">
        <v>3270</v>
      </c>
      <c r="AR1056" s="56" t="s">
        <v>3270</v>
      </c>
      <c r="AS1056" s="56" t="s">
        <v>3270</v>
      </c>
      <c r="AT1056" s="56" t="s">
        <v>3270</v>
      </c>
      <c r="AU1056" s="56" t="s">
        <v>3270</v>
      </c>
      <c r="AV1056" s="56" t="s">
        <v>3270</v>
      </c>
      <c r="AW1056" s="51" t="s">
        <v>3270</v>
      </c>
      <c r="AX1056" s="56" t="s">
        <v>1083</v>
      </c>
      <c r="AY1056" s="56" t="s">
        <v>1083</v>
      </c>
      <c r="AZ1056" s="56" t="s">
        <v>1083</v>
      </c>
    </row>
    <row r="1057" ht="15.75" customHeight="1">
      <c r="A1057" s="40">
        <v>941.0</v>
      </c>
      <c r="B1057" s="28" t="s">
        <v>3271</v>
      </c>
      <c r="C1057" s="41"/>
      <c r="D1057" s="42">
        <f t="array" ref="D1057">index(systems,match($A1057,INDEX(systems,0,1),),3)</f>
        <v>-242.449</v>
      </c>
      <c r="E1057" s="42">
        <f t="array" ref="E1057">index(systems,match($A1057,INDEX(systems,0,1),),4)</f>
        <v>296.964</v>
      </c>
      <c r="F1057" s="43" t="str">
        <f>IFERROR(__xludf.DUMMYFUNCTION("let(row, match($B1057&amp;if($C1057&lt;&gt;"""","" [""&amp;$C1057&amp;""]"",""""),index(nebulae,,2),0),join("","",iferror(round(index(nebulae,row,5)/2,3),1),iferror(round(index(nebulae,row,6)/2,3),1),0))"),"1,1,0")</f>
        <v>1,1,0</v>
      </c>
      <c r="G1057" s="44" t="s">
        <v>3272</v>
      </c>
      <c r="H1057" s="45">
        <f t="array" ref="H1057">let(systemId,match(A1057,index(systems,0,1),),refSystemId,match($H$1,index(systems,0,1),),x,index(systems,systemId,3),y,index(systems,systemId,4),refX,index(systems,refSystemId,3),refY,index(systems,refSystemId,4),round(sqrt((x-refX)^2+(y-refY)^2),3))</f>
        <v>383.366</v>
      </c>
      <c r="I1057" s="46" t="s">
        <v>408</v>
      </c>
      <c r="J1057" s="46" t="s">
        <v>408</v>
      </c>
      <c r="K1057" s="46" t="s">
        <v>408</v>
      </c>
      <c r="L1057" s="46" t="s">
        <v>408</v>
      </c>
      <c r="M1057" s="46" t="s">
        <v>712</v>
      </c>
      <c r="N1057" s="28" t="s">
        <v>422</v>
      </c>
      <c r="O1057" s="41"/>
      <c r="P1057" s="48" t="s">
        <v>435</v>
      </c>
      <c r="Q1057" s="48" t="s">
        <v>435</v>
      </c>
      <c r="R1057" s="48" t="s">
        <v>435</v>
      </c>
      <c r="S1057" s="48" t="s">
        <v>435</v>
      </c>
      <c r="T1057" s="48" t="s">
        <v>435</v>
      </c>
      <c r="U1057" s="48" t="s">
        <v>435</v>
      </c>
      <c r="V1057" s="48" t="s">
        <v>435</v>
      </c>
      <c r="W1057" s="48" t="s">
        <v>435</v>
      </c>
      <c r="X1057" s="48" t="s">
        <v>435</v>
      </c>
      <c r="Y1057" s="48" t="s">
        <v>435</v>
      </c>
      <c r="Z1057" s="48" t="s">
        <v>435</v>
      </c>
      <c r="AA1057" s="48" t="s">
        <v>590</v>
      </c>
      <c r="AB1057" s="48" t="s">
        <v>590</v>
      </c>
      <c r="AC1057" s="48" t="s">
        <v>590</v>
      </c>
      <c r="AD1057" s="48" t="s">
        <v>590</v>
      </c>
      <c r="AE1057" s="48" t="s">
        <v>590</v>
      </c>
      <c r="AF1057" s="48" t="s">
        <v>590</v>
      </c>
      <c r="AG1057" s="48" t="s">
        <v>590</v>
      </c>
      <c r="AH1057" s="48" t="s">
        <v>591</v>
      </c>
      <c r="AI1057" s="48" t="s">
        <v>438</v>
      </c>
      <c r="AJ1057" s="48" t="s">
        <v>438</v>
      </c>
      <c r="AK1057" s="48" t="s">
        <v>438</v>
      </c>
      <c r="AL1057" s="48" t="s">
        <v>438</v>
      </c>
      <c r="AM1057" s="48" t="s">
        <v>438</v>
      </c>
      <c r="AN1057" s="48" t="s">
        <v>438</v>
      </c>
      <c r="AO1057" s="48" t="s">
        <v>438</v>
      </c>
      <c r="AP1057" s="48" t="s">
        <v>438</v>
      </c>
      <c r="AQ1057" s="48" t="s">
        <v>438</v>
      </c>
      <c r="AR1057" s="48" t="s">
        <v>438</v>
      </c>
      <c r="AS1057" s="48" t="s">
        <v>438</v>
      </c>
      <c r="AT1057" s="48" t="s">
        <v>439</v>
      </c>
      <c r="AU1057" s="48" t="s">
        <v>439</v>
      </c>
      <c r="AV1057" s="52" t="s">
        <v>439</v>
      </c>
      <c r="AW1057" s="52" t="s">
        <v>439</v>
      </c>
      <c r="AX1057" s="52" t="s">
        <v>439</v>
      </c>
      <c r="AY1057" s="52" t="s">
        <v>439</v>
      </c>
      <c r="AZ1057" s="49" t="s">
        <v>439</v>
      </c>
    </row>
    <row r="1058" ht="15.75" customHeight="1">
      <c r="A1058" s="40">
        <v>3160.0</v>
      </c>
      <c r="B1058" s="28" t="s">
        <v>3273</v>
      </c>
      <c r="C1058" s="41"/>
      <c r="D1058" s="42">
        <f t="array" ref="D1058">index(systems,match($A1058,INDEX(systems,0,1),),3)</f>
        <v>160.624</v>
      </c>
      <c r="E1058" s="42">
        <f t="array" ref="E1058">index(systems,match($A1058,INDEX(systems,0,1),),4)</f>
        <v>-497.983</v>
      </c>
      <c r="F1058" s="43" t="str">
        <f>IFERROR(__xludf.DUMMYFUNCTION("let(row, match($B1058&amp;if($C1058&lt;&gt;"""","" [""&amp;$C1058&amp;""]"",""""),index(nebulae,,2),0),join("","",iferror(round(index(nebulae,row,5)/2,3),1),iferror(round(index(nebulae,row,6)/2,3),1),0))"),"1,1,0")</f>
        <v>1,1,0</v>
      </c>
      <c r="G1058" s="44" t="s">
        <v>3274</v>
      </c>
      <c r="H1058" s="45">
        <f t="array" ref="H1058">let(systemId,match(A1058,index(systems,0,1),),refSystemId,match($H$1,index(systems,0,1),),x,index(systems,systemId,3),y,index(systems,systemId,4),refX,index(systems,refSystemId,3),refY,index(systems,refSystemId,4),round(sqrt((x-refX)^2+(y-refY)^2),3))</f>
        <v>523.247</v>
      </c>
      <c r="I1058" s="56" t="s">
        <v>408</v>
      </c>
      <c r="J1058" s="56" t="s">
        <v>408</v>
      </c>
      <c r="K1058" s="56" t="s">
        <v>408</v>
      </c>
      <c r="L1058" s="56" t="s">
        <v>408</v>
      </c>
      <c r="M1058" s="56" t="s">
        <v>408</v>
      </c>
      <c r="N1058" s="56" t="s">
        <v>408</v>
      </c>
      <c r="O1058" s="55"/>
      <c r="P1058" s="56" t="s">
        <v>408</v>
      </c>
      <c r="Q1058" s="51" t="s">
        <v>408</v>
      </c>
      <c r="R1058" s="56" t="s">
        <v>408</v>
      </c>
      <c r="S1058" s="56" t="s">
        <v>408</v>
      </c>
      <c r="T1058" s="51" t="s">
        <v>408</v>
      </c>
      <c r="U1058" s="56" t="s">
        <v>408</v>
      </c>
      <c r="V1058" s="51" t="s">
        <v>408</v>
      </c>
      <c r="W1058" s="56" t="s">
        <v>408</v>
      </c>
      <c r="X1058" s="51" t="s">
        <v>408</v>
      </c>
      <c r="Y1058" s="51" t="s">
        <v>418</v>
      </c>
      <c r="Z1058" s="48" t="s">
        <v>422</v>
      </c>
      <c r="AA1058" s="56" t="s">
        <v>422</v>
      </c>
      <c r="AB1058" s="56" t="s">
        <v>422</v>
      </c>
      <c r="AC1058" s="56" t="s">
        <v>422</v>
      </c>
      <c r="AD1058" s="56" t="s">
        <v>422</v>
      </c>
      <c r="AE1058" s="56" t="s">
        <v>422</v>
      </c>
      <c r="AF1058" s="56" t="s">
        <v>422</v>
      </c>
      <c r="AG1058" s="56" t="s">
        <v>422</v>
      </c>
      <c r="AH1058" s="56" t="s">
        <v>422</v>
      </c>
      <c r="AI1058" s="56" t="s">
        <v>422</v>
      </c>
      <c r="AJ1058" s="56" t="s">
        <v>422</v>
      </c>
      <c r="AK1058" s="56" t="s">
        <v>422</v>
      </c>
      <c r="AL1058" s="56" t="s">
        <v>422</v>
      </c>
      <c r="AM1058" s="56" t="s">
        <v>422</v>
      </c>
      <c r="AN1058" s="56" t="s">
        <v>422</v>
      </c>
      <c r="AO1058" s="56" t="s">
        <v>422</v>
      </c>
      <c r="AP1058" s="56" t="s">
        <v>422</v>
      </c>
      <c r="AQ1058" s="56" t="s">
        <v>422</v>
      </c>
      <c r="AR1058" s="56" t="s">
        <v>422</v>
      </c>
      <c r="AS1058" s="56" t="s">
        <v>422</v>
      </c>
      <c r="AT1058" s="56" t="s">
        <v>422</v>
      </c>
      <c r="AU1058" s="56" t="s">
        <v>422</v>
      </c>
      <c r="AV1058" s="56" t="s">
        <v>422</v>
      </c>
      <c r="AW1058" s="56" t="s">
        <v>422</v>
      </c>
      <c r="AX1058" s="56" t="s">
        <v>422</v>
      </c>
      <c r="AY1058" s="56" t="s">
        <v>422</v>
      </c>
      <c r="AZ1058" s="28" t="s">
        <v>422</v>
      </c>
    </row>
    <row r="1059" ht="15.75" customHeight="1">
      <c r="A1059" s="40">
        <v>2904.0</v>
      </c>
      <c r="B1059" s="28" t="s">
        <v>3275</v>
      </c>
      <c r="C1059" s="41"/>
      <c r="D1059" s="42">
        <f t="array" ref="D1059">index(systems,match($A1059,INDEX(systems,0,1),),3)</f>
        <v>514.074</v>
      </c>
      <c r="E1059" s="42">
        <f t="array" ref="E1059">index(systems,match($A1059,INDEX(systems,0,1),),4)</f>
        <v>-487.487</v>
      </c>
      <c r="F1059" s="43" t="str">
        <f>IFERROR(__xludf.DUMMYFUNCTION("let(row, match($B1059&amp;if($C1059&lt;&gt;"""","" [""&amp;$C1059&amp;""]"",""""),index(nebulae,,2),0),join("","",iferror(round(index(nebulae,row,5)/2,3),1),iferror(round(index(nebulae,row,6)/2,3),1),0))"),"1,1,0")</f>
        <v>1,1,0</v>
      </c>
      <c r="G1059" s="44" t="s">
        <v>3276</v>
      </c>
      <c r="H1059" s="45">
        <f t="array" ref="H1059">let(systemId,match(A1059,index(systems,0,1),),refSystemId,match($H$1,index(systems,0,1),),x,index(systems,systemId,3),y,index(systems,systemId,4),refX,index(systems,refSystemId,3),refY,index(systems,refSystemId,4),round(sqrt((x-refX)^2+(y-refY)^2),3))</f>
        <v>708.46</v>
      </c>
      <c r="I1059" s="56" t="s">
        <v>408</v>
      </c>
      <c r="J1059" s="56" t="s">
        <v>408</v>
      </c>
      <c r="K1059" s="56" t="s">
        <v>408</v>
      </c>
      <c r="L1059" s="56" t="s">
        <v>408</v>
      </c>
      <c r="M1059" s="56" t="s">
        <v>408</v>
      </c>
      <c r="N1059" s="56" t="s">
        <v>408</v>
      </c>
      <c r="O1059" s="41"/>
      <c r="P1059" s="56" t="s">
        <v>408</v>
      </c>
      <c r="Q1059" s="48" t="s">
        <v>408</v>
      </c>
      <c r="R1059" s="48" t="s">
        <v>408</v>
      </c>
      <c r="S1059" s="48" t="s">
        <v>408</v>
      </c>
      <c r="T1059" s="48" t="s">
        <v>408</v>
      </c>
      <c r="U1059" s="48" t="s">
        <v>408</v>
      </c>
      <c r="V1059" s="48" t="s">
        <v>408</v>
      </c>
      <c r="W1059" s="48" t="s">
        <v>408</v>
      </c>
      <c r="X1059" s="48" t="s">
        <v>408</v>
      </c>
      <c r="Y1059" s="48" t="s">
        <v>408</v>
      </c>
      <c r="Z1059" s="41"/>
      <c r="AA1059" s="48" t="s">
        <v>953</v>
      </c>
      <c r="AB1059" s="48" t="s">
        <v>953</v>
      </c>
      <c r="AC1059" s="48" t="s">
        <v>953</v>
      </c>
      <c r="AD1059" s="48" t="s">
        <v>953</v>
      </c>
      <c r="AE1059" s="48" t="s">
        <v>953</v>
      </c>
      <c r="AF1059" s="48" t="s">
        <v>953</v>
      </c>
      <c r="AG1059" s="48" t="s">
        <v>953</v>
      </c>
      <c r="AH1059" s="48" t="s">
        <v>953</v>
      </c>
      <c r="AI1059" s="48" t="s">
        <v>953</v>
      </c>
      <c r="AJ1059" s="48" t="s">
        <v>953</v>
      </c>
      <c r="AK1059" s="48" t="s">
        <v>953</v>
      </c>
      <c r="AL1059" s="48" t="s">
        <v>953</v>
      </c>
      <c r="AM1059" s="48" t="s">
        <v>953</v>
      </c>
      <c r="AN1059" s="48" t="s">
        <v>953</v>
      </c>
      <c r="AO1059" s="48" t="s">
        <v>722</v>
      </c>
      <c r="AP1059" s="48" t="s">
        <v>722</v>
      </c>
      <c r="AQ1059" s="48" t="s">
        <v>722</v>
      </c>
      <c r="AR1059" s="48" t="s">
        <v>722</v>
      </c>
      <c r="AS1059" s="48" t="s">
        <v>722</v>
      </c>
      <c r="AT1059" s="48" t="s">
        <v>722</v>
      </c>
      <c r="AU1059" s="48" t="s">
        <v>722</v>
      </c>
      <c r="AV1059" s="56" t="s">
        <v>722</v>
      </c>
      <c r="AW1059" s="56" t="s">
        <v>722</v>
      </c>
      <c r="AX1059" s="56" t="s">
        <v>722</v>
      </c>
      <c r="AY1059" s="56" t="s">
        <v>722</v>
      </c>
      <c r="AZ1059" s="51" t="s">
        <v>722</v>
      </c>
    </row>
    <row r="1060" ht="15.75" customHeight="1">
      <c r="A1060" s="40">
        <v>943.0</v>
      </c>
      <c r="B1060" s="28" t="s">
        <v>3277</v>
      </c>
      <c r="C1060" s="41"/>
      <c r="D1060" s="42">
        <f t="array" ref="D1060">index(systems,match($A1060,INDEX(systems,0,1),),3)</f>
        <v>57.639</v>
      </c>
      <c r="E1060" s="42">
        <f t="array" ref="E1060">index(systems,match($A1060,INDEX(systems,0,1),),4)</f>
        <v>-199.071</v>
      </c>
      <c r="F1060" s="43" t="str">
        <f>IFERROR(__xludf.DUMMYFUNCTION("let(row, match($B1060&amp;if($C1060&lt;&gt;"""","" [""&amp;$C1060&amp;""]"",""""),index(nebulae,,2),0),join("","",iferror(round(index(nebulae,row,5)/2,3),1),iferror(round(index(nebulae,row,6)/2,3),1),0))"),"1,1,0")</f>
        <v>1,1,0</v>
      </c>
      <c r="G1060" s="44" t="s">
        <v>3278</v>
      </c>
      <c r="H1060" s="45">
        <f t="array" ref="H1060">let(systemId,match(A1060,index(systems,0,1),),refSystemId,match($H$1,index(systems,0,1),),x,index(systems,systemId,3),y,index(systems,systemId,4),refX,index(systems,refSystemId,3),refY,index(systems,refSystemId,4),round(sqrt((x-refX)^2+(y-refY)^2),3))</f>
        <v>207.247</v>
      </c>
      <c r="I1060" s="28" t="s">
        <v>408</v>
      </c>
      <c r="J1060" s="41"/>
      <c r="K1060" s="41"/>
      <c r="L1060" s="41"/>
      <c r="M1060" s="28" t="s">
        <v>755</v>
      </c>
      <c r="N1060" s="28" t="s">
        <v>634</v>
      </c>
      <c r="O1060" s="48" t="s">
        <v>634</v>
      </c>
      <c r="P1060" s="48" t="s">
        <v>634</v>
      </c>
      <c r="Q1060" s="48" t="s">
        <v>634</v>
      </c>
      <c r="R1060" s="48" t="s">
        <v>634</v>
      </c>
      <c r="S1060" s="48" t="s">
        <v>634</v>
      </c>
      <c r="T1060" s="48" t="s">
        <v>634</v>
      </c>
      <c r="U1060" s="48" t="s">
        <v>634</v>
      </c>
      <c r="V1060" s="48" t="s">
        <v>634</v>
      </c>
      <c r="W1060" s="48" t="s">
        <v>634</v>
      </c>
      <c r="X1060" s="48" t="s">
        <v>634</v>
      </c>
      <c r="Y1060" s="48" t="s">
        <v>634</v>
      </c>
      <c r="Z1060" s="48" t="s">
        <v>634</v>
      </c>
      <c r="AA1060" s="48" t="s">
        <v>634</v>
      </c>
      <c r="AB1060" s="48" t="s">
        <v>634</v>
      </c>
      <c r="AC1060" s="48" t="s">
        <v>634</v>
      </c>
      <c r="AD1060" s="48" t="s">
        <v>634</v>
      </c>
      <c r="AE1060" s="48" t="s">
        <v>634</v>
      </c>
      <c r="AF1060" s="48" t="s">
        <v>634</v>
      </c>
      <c r="AG1060" s="48" t="s">
        <v>634</v>
      </c>
      <c r="AH1060" s="48" t="s">
        <v>634</v>
      </c>
      <c r="AI1060" s="48" t="s">
        <v>634</v>
      </c>
      <c r="AJ1060" s="48" t="s">
        <v>634</v>
      </c>
      <c r="AK1060" s="48" t="s">
        <v>634</v>
      </c>
      <c r="AL1060" s="48" t="s">
        <v>634</v>
      </c>
      <c r="AM1060" s="48" t="s">
        <v>634</v>
      </c>
      <c r="AN1060" s="48" t="s">
        <v>634</v>
      </c>
      <c r="AO1060" s="48" t="s">
        <v>634</v>
      </c>
      <c r="AP1060" s="48" t="s">
        <v>634</v>
      </c>
      <c r="AQ1060" s="48" t="s">
        <v>634</v>
      </c>
      <c r="AR1060" s="48" t="s">
        <v>634</v>
      </c>
      <c r="AS1060" s="48" t="s">
        <v>634</v>
      </c>
      <c r="AT1060" s="48" t="s">
        <v>634</v>
      </c>
      <c r="AU1060" s="48" t="s">
        <v>634</v>
      </c>
      <c r="AV1060" s="48" t="s">
        <v>634</v>
      </c>
      <c r="AW1060" s="48" t="s">
        <v>634</v>
      </c>
      <c r="AX1060" s="48" t="s">
        <v>634</v>
      </c>
      <c r="AY1060" s="48" t="s">
        <v>634</v>
      </c>
      <c r="AZ1060" s="28" t="s">
        <v>634</v>
      </c>
    </row>
    <row r="1061" ht="15.75" customHeight="1">
      <c r="A1061" s="40">
        <v>942.0</v>
      </c>
      <c r="B1061" s="28" t="s">
        <v>3279</v>
      </c>
      <c r="C1061" s="41"/>
      <c r="D1061" s="42">
        <f t="array" ref="D1061">index(systems,match($A1061,INDEX(systems,0,1),),3)</f>
        <v>37.535</v>
      </c>
      <c r="E1061" s="42">
        <f t="array" ref="E1061">index(systems,match($A1061,INDEX(systems,0,1),),4)</f>
        <v>-186.266</v>
      </c>
      <c r="F1061" s="43" t="str">
        <f>IFERROR(__xludf.DUMMYFUNCTION("let(row, match($B1061&amp;if($C1061&lt;&gt;"""","" [""&amp;$C1061&amp;""]"",""""),index(nebulae,,2),0),join("","",iferror(round(index(nebulae,row,5)/2,3),1),iferror(round(index(nebulae,row,6)/2,3),1),0))"),"1,1,0")</f>
        <v>1,1,0</v>
      </c>
      <c r="G1061" s="44" t="s">
        <v>3280</v>
      </c>
      <c r="H1061" s="45">
        <f t="array" ref="H1061">let(systemId,match(A1061,index(systems,0,1),),refSystemId,match($H$1,index(systems,0,1),),x,index(systems,systemId,3),y,index(systems,systemId,4),refX,index(systems,refSystemId,3),refY,index(systems,refSystemId,4),round(sqrt((x-refX)^2+(y-refY)^2),3))</f>
        <v>190.01</v>
      </c>
      <c r="I1061" s="46" t="s">
        <v>1157</v>
      </c>
      <c r="J1061" s="47" t="s">
        <v>755</v>
      </c>
      <c r="K1061" s="47" t="s">
        <v>755</v>
      </c>
      <c r="L1061" s="47" t="s">
        <v>755</v>
      </c>
      <c r="M1061" s="46" t="s">
        <v>755</v>
      </c>
      <c r="N1061" s="28" t="s">
        <v>770</v>
      </c>
      <c r="O1061" s="48" t="s">
        <v>770</v>
      </c>
      <c r="P1061" s="48" t="s">
        <v>770</v>
      </c>
      <c r="Q1061" s="48" t="s">
        <v>770</v>
      </c>
      <c r="R1061" s="48" t="s">
        <v>770</v>
      </c>
      <c r="S1061" s="48" t="s">
        <v>770</v>
      </c>
      <c r="T1061" s="48" t="s">
        <v>770</v>
      </c>
      <c r="U1061" s="48" t="s">
        <v>770</v>
      </c>
      <c r="V1061" s="48" t="s">
        <v>770</v>
      </c>
      <c r="W1061" s="48" t="s">
        <v>770</v>
      </c>
      <c r="X1061" s="48" t="s">
        <v>770</v>
      </c>
      <c r="Y1061" s="48" t="s">
        <v>770</v>
      </c>
      <c r="Z1061" s="48" t="s">
        <v>770</v>
      </c>
      <c r="AA1061" s="48" t="s">
        <v>770</v>
      </c>
      <c r="AB1061" s="48" t="s">
        <v>770</v>
      </c>
      <c r="AC1061" s="48" t="s">
        <v>770</v>
      </c>
      <c r="AD1061" s="48" t="s">
        <v>770</v>
      </c>
      <c r="AE1061" s="48" t="s">
        <v>770</v>
      </c>
      <c r="AF1061" s="48" t="s">
        <v>770</v>
      </c>
      <c r="AG1061" s="48" t="s">
        <v>770</v>
      </c>
      <c r="AH1061" s="48" t="s">
        <v>770</v>
      </c>
      <c r="AI1061" s="48" t="s">
        <v>770</v>
      </c>
      <c r="AJ1061" s="48" t="s">
        <v>770</v>
      </c>
      <c r="AK1061" s="48" t="s">
        <v>770</v>
      </c>
      <c r="AL1061" s="48" t="s">
        <v>770</v>
      </c>
      <c r="AM1061" s="48" t="s">
        <v>770</v>
      </c>
      <c r="AN1061" s="48" t="s">
        <v>770</v>
      </c>
      <c r="AO1061" s="48" t="s">
        <v>770</v>
      </c>
      <c r="AP1061" s="48" t="s">
        <v>770</v>
      </c>
      <c r="AQ1061" s="48" t="s">
        <v>770</v>
      </c>
      <c r="AR1061" s="48" t="s">
        <v>770</v>
      </c>
      <c r="AS1061" s="48" t="s">
        <v>770</v>
      </c>
      <c r="AT1061" s="48" t="s">
        <v>770</v>
      </c>
      <c r="AU1061" s="48" t="s">
        <v>770</v>
      </c>
      <c r="AV1061" s="48" t="s">
        <v>770</v>
      </c>
      <c r="AW1061" s="48" t="s">
        <v>770</v>
      </c>
      <c r="AX1061" s="48" t="s">
        <v>770</v>
      </c>
      <c r="AY1061" s="48" t="s">
        <v>770</v>
      </c>
      <c r="AZ1061" s="49" t="s">
        <v>770</v>
      </c>
    </row>
    <row r="1062" ht="15.75" customHeight="1">
      <c r="A1062" s="40">
        <v>944.0</v>
      </c>
      <c r="B1062" s="28" t="s">
        <v>3281</v>
      </c>
      <c r="C1062" s="41"/>
      <c r="D1062" s="42">
        <f t="array" ref="D1062">index(systems,match($A1062,INDEX(systems,0,1),),3)</f>
        <v>147.002</v>
      </c>
      <c r="E1062" s="42">
        <f t="array" ref="E1062">index(systems,match($A1062,INDEX(systems,0,1),),4)</f>
        <v>-123.181</v>
      </c>
      <c r="F1062" s="43" t="str">
        <f>IFERROR(__xludf.DUMMYFUNCTION("let(row, match($B1062&amp;if($C1062&lt;&gt;"""","" [""&amp;$C1062&amp;""]"",""""),index(nebulae,,2),0),join("","",iferror(round(index(nebulae,row,5)/2,3),1),iferror(round(index(nebulae,row,6)/2,3),1),0))"),"1,1,0")</f>
        <v>1,1,0</v>
      </c>
      <c r="G1062" s="44" t="s">
        <v>3282</v>
      </c>
      <c r="H1062" s="45">
        <f t="array" ref="H1062">let(systemId,match(A1062,index(systems,0,1),),refSystemId,match($H$1,index(systems,0,1),),x,index(systems,systemId,3),y,index(systems,systemId,4),refX,index(systems,refSystemId,3),refY,index(systems,refSystemId,4),round(sqrt((x-refX)^2+(y-refY)^2),3))</f>
        <v>191.789</v>
      </c>
      <c r="I1062" s="46" t="s">
        <v>408</v>
      </c>
      <c r="J1062" s="46" t="s">
        <v>408</v>
      </c>
      <c r="K1062" s="47" t="s">
        <v>408</v>
      </c>
      <c r="L1062" s="47" t="s">
        <v>408</v>
      </c>
      <c r="M1062" s="46" t="s">
        <v>408</v>
      </c>
      <c r="N1062" s="28" t="s">
        <v>408</v>
      </c>
      <c r="O1062" s="41"/>
      <c r="P1062" s="48" t="s">
        <v>501</v>
      </c>
      <c r="Q1062" s="48" t="s">
        <v>501</v>
      </c>
      <c r="R1062" s="48" t="s">
        <v>501</v>
      </c>
      <c r="S1062" s="48" t="s">
        <v>501</v>
      </c>
      <c r="T1062" s="48" t="s">
        <v>501</v>
      </c>
      <c r="U1062" s="48" t="s">
        <v>501</v>
      </c>
      <c r="V1062" s="48" t="s">
        <v>501</v>
      </c>
      <c r="W1062" s="48" t="s">
        <v>501</v>
      </c>
      <c r="X1062" s="48" t="s">
        <v>422</v>
      </c>
      <c r="Y1062" s="48" t="s">
        <v>422</v>
      </c>
      <c r="Z1062" s="48" t="s">
        <v>422</v>
      </c>
      <c r="AA1062" s="48" t="s">
        <v>422</v>
      </c>
      <c r="AB1062" s="48" t="s">
        <v>422</v>
      </c>
      <c r="AC1062" s="48" t="s">
        <v>422</v>
      </c>
      <c r="AD1062" s="48" t="s">
        <v>422</v>
      </c>
      <c r="AE1062" s="48" t="s">
        <v>422</v>
      </c>
      <c r="AF1062" s="48" t="s">
        <v>422</v>
      </c>
      <c r="AG1062" s="48" t="s">
        <v>422</v>
      </c>
      <c r="AH1062" s="48" t="s">
        <v>422</v>
      </c>
      <c r="AI1062" s="48" t="s">
        <v>422</v>
      </c>
      <c r="AJ1062" s="48" t="s">
        <v>422</v>
      </c>
      <c r="AK1062" s="48" t="s">
        <v>422</v>
      </c>
      <c r="AL1062" s="48" t="s">
        <v>422</v>
      </c>
      <c r="AM1062" s="48" t="s">
        <v>422</v>
      </c>
      <c r="AN1062" s="48" t="s">
        <v>422</v>
      </c>
      <c r="AO1062" s="48" t="s">
        <v>422</v>
      </c>
      <c r="AP1062" s="48" t="s">
        <v>422</v>
      </c>
      <c r="AQ1062" s="48" t="s">
        <v>422</v>
      </c>
      <c r="AR1062" s="48" t="s">
        <v>422</v>
      </c>
      <c r="AS1062" s="48" t="s">
        <v>422</v>
      </c>
      <c r="AT1062" s="48" t="s">
        <v>422</v>
      </c>
      <c r="AU1062" s="48" t="s">
        <v>422</v>
      </c>
      <c r="AV1062" s="48" t="s">
        <v>422</v>
      </c>
      <c r="AW1062" s="48" t="s">
        <v>422</v>
      </c>
      <c r="AX1062" s="48" t="s">
        <v>422</v>
      </c>
      <c r="AY1062" s="48" t="s">
        <v>422</v>
      </c>
      <c r="AZ1062" s="28" t="s">
        <v>422</v>
      </c>
    </row>
    <row r="1063" ht="15.75" customHeight="1">
      <c r="A1063" s="40">
        <v>945.0</v>
      </c>
      <c r="B1063" s="28" t="s">
        <v>3283</v>
      </c>
      <c r="C1063" s="41"/>
      <c r="D1063" s="42">
        <f t="array" ref="D1063">index(systems,match($A1063,INDEX(systems,0,1),),3)</f>
        <v>39.026</v>
      </c>
      <c r="E1063" s="42">
        <f t="array" ref="E1063">index(systems,match($A1063,INDEX(systems,0,1),),4)</f>
        <v>-59.756</v>
      </c>
      <c r="F1063" s="43" t="str">
        <f>IFERROR(__xludf.DUMMYFUNCTION("let(row, match($B1063&amp;if($C1063&lt;&gt;"""","" [""&amp;$C1063&amp;""]"",""""),index(nebulae,,2),0),join("","",iferror(round(index(nebulae,row,5)/2,3),1),iferror(round(index(nebulae,row,6)/2,3),1),0))"),"1,1,0")</f>
        <v>1,1,0</v>
      </c>
      <c r="G1063" s="44" t="s">
        <v>3284</v>
      </c>
      <c r="H1063" s="45">
        <f t="array" ref="H1063">let(systemId,match(A1063,index(systems,0,1),),refSystemId,match($H$1,index(systems,0,1),),x,index(systems,systemId,3),y,index(systems,systemId,4),refX,index(systems,refSystemId,3),refY,index(systems,refSystemId,4),round(sqrt((x-refX)^2+(y-refY)^2),3))</f>
        <v>71.371</v>
      </c>
      <c r="I1063" s="46" t="s">
        <v>418</v>
      </c>
      <c r="J1063" s="46" t="s">
        <v>761</v>
      </c>
      <c r="K1063" s="53"/>
      <c r="L1063" s="46" t="s">
        <v>508</v>
      </c>
      <c r="M1063" s="46" t="s">
        <v>761</v>
      </c>
      <c r="N1063" s="28" t="s">
        <v>509</v>
      </c>
      <c r="O1063" s="48" t="s">
        <v>509</v>
      </c>
      <c r="P1063" s="48" t="s">
        <v>509</v>
      </c>
      <c r="Q1063" s="48" t="s">
        <v>509</v>
      </c>
      <c r="R1063" s="48" t="s">
        <v>510</v>
      </c>
      <c r="S1063" s="48" t="s">
        <v>509</v>
      </c>
      <c r="T1063" s="48" t="s">
        <v>541</v>
      </c>
      <c r="U1063" s="48" t="s">
        <v>520</v>
      </c>
      <c r="V1063" s="48" t="s">
        <v>520</v>
      </c>
      <c r="W1063" s="48" t="s">
        <v>520</v>
      </c>
      <c r="X1063" s="48" t="s">
        <v>520</v>
      </c>
      <c r="Y1063" s="48" t="s">
        <v>762</v>
      </c>
      <c r="Z1063" s="48" t="s">
        <v>763</v>
      </c>
      <c r="AA1063" s="48" t="s">
        <v>764</v>
      </c>
      <c r="AB1063" s="48" t="s">
        <v>764</v>
      </c>
      <c r="AC1063" s="48" t="s">
        <v>764</v>
      </c>
      <c r="AD1063" s="48" t="s">
        <v>764</v>
      </c>
      <c r="AE1063" s="48" t="s">
        <v>764</v>
      </c>
      <c r="AF1063" s="48" t="s">
        <v>764</v>
      </c>
      <c r="AG1063" s="48" t="s">
        <v>764</v>
      </c>
      <c r="AH1063" s="48" t="s">
        <v>418</v>
      </c>
      <c r="AI1063" s="48" t="s">
        <v>418</v>
      </c>
      <c r="AJ1063" s="48" t="s">
        <v>418</v>
      </c>
      <c r="AK1063" s="48" t="s">
        <v>418</v>
      </c>
      <c r="AL1063" s="48" t="s">
        <v>418</v>
      </c>
      <c r="AM1063" s="48" t="s">
        <v>418</v>
      </c>
      <c r="AN1063" s="48" t="s">
        <v>418</v>
      </c>
      <c r="AO1063" s="48" t="s">
        <v>502</v>
      </c>
      <c r="AP1063" s="48" t="s">
        <v>585</v>
      </c>
      <c r="AQ1063" s="48" t="s">
        <v>516</v>
      </c>
      <c r="AR1063" s="48" t="s">
        <v>517</v>
      </c>
      <c r="AS1063" s="48" t="s">
        <v>518</v>
      </c>
      <c r="AT1063" s="48" t="s">
        <v>518</v>
      </c>
      <c r="AU1063" s="48" t="s">
        <v>518</v>
      </c>
      <c r="AV1063" s="52" t="s">
        <v>518</v>
      </c>
      <c r="AW1063" s="48" t="s">
        <v>418</v>
      </c>
      <c r="AX1063" s="48" t="s">
        <v>536</v>
      </c>
      <c r="AY1063" s="48" t="s">
        <v>767</v>
      </c>
      <c r="AZ1063" s="49" t="s">
        <v>767</v>
      </c>
    </row>
    <row r="1064" ht="15.75" customHeight="1">
      <c r="A1064" s="40">
        <v>946.0</v>
      </c>
      <c r="B1064" s="28" t="s">
        <v>3285</v>
      </c>
      <c r="C1064" s="41"/>
      <c r="D1064" s="42">
        <f t="array" ref="D1064">index(systems,match($A1064,INDEX(systems,0,1),),3)</f>
        <v>-213.79</v>
      </c>
      <c r="E1064" s="42">
        <f t="array" ref="E1064">index(systems,match($A1064,INDEX(systems,0,1),),4)</f>
        <v>-536.114</v>
      </c>
      <c r="F1064" s="43" t="str">
        <f>IFERROR(__xludf.DUMMYFUNCTION("let(row, match($B1064&amp;if($C1064&lt;&gt;"""","" [""&amp;$C1064&amp;""]"",""""),index(nebulae,,2),0),join("","",iferror(round(index(nebulae,row,5)/2,3),1),iferror(round(index(nebulae,row,6)/2,3),1),0))"),"1,1,0")</f>
        <v>1,1,0</v>
      </c>
      <c r="G1064" s="44" t="s">
        <v>3286</v>
      </c>
      <c r="H1064" s="45">
        <f t="array" ref="H1064">let(systemId,match(A1064,index(systems,0,1),),refSystemId,match($H$1,index(systems,0,1),),x,index(systems,systemId,3),y,index(systems,systemId,4),refX,index(systems,refSystemId,3),refY,index(systems,refSystemId,4),round(sqrt((x-refX)^2+(y-refY)^2),3))</f>
        <v>577.169</v>
      </c>
      <c r="I1064" s="28" t="s">
        <v>408</v>
      </c>
      <c r="J1064" s="28" t="s">
        <v>408</v>
      </c>
      <c r="K1064" s="28" t="s">
        <v>408</v>
      </c>
      <c r="L1064" s="28" t="s">
        <v>408</v>
      </c>
      <c r="M1064" s="28" t="s">
        <v>408</v>
      </c>
      <c r="N1064" s="41"/>
      <c r="O1064" s="41"/>
      <c r="P1064" s="48" t="s">
        <v>1927</v>
      </c>
      <c r="Q1064" s="48" t="s">
        <v>1927</v>
      </c>
      <c r="R1064" s="48" t="s">
        <v>1927</v>
      </c>
      <c r="S1064" s="48" t="s">
        <v>1927</v>
      </c>
      <c r="T1064" s="48" t="s">
        <v>1927</v>
      </c>
      <c r="U1064" s="52" t="s">
        <v>1927</v>
      </c>
      <c r="V1064" s="52" t="s">
        <v>1927</v>
      </c>
      <c r="W1064" s="48" t="s">
        <v>1927</v>
      </c>
      <c r="X1064" s="52" t="s">
        <v>576</v>
      </c>
      <c r="Y1064" s="52" t="s">
        <v>422</v>
      </c>
      <c r="Z1064" s="52" t="s">
        <v>422</v>
      </c>
      <c r="AA1064" s="52" t="s">
        <v>422</v>
      </c>
      <c r="AB1064" s="52" t="s">
        <v>422</v>
      </c>
      <c r="AC1064" s="52" t="s">
        <v>422</v>
      </c>
      <c r="AD1064" s="52" t="s">
        <v>422</v>
      </c>
      <c r="AE1064" s="52" t="s">
        <v>422</v>
      </c>
      <c r="AF1064" s="52" t="s">
        <v>422</v>
      </c>
      <c r="AG1064" s="52" t="s">
        <v>422</v>
      </c>
      <c r="AH1064" s="52" t="s">
        <v>422</v>
      </c>
      <c r="AI1064" s="52" t="s">
        <v>422</v>
      </c>
      <c r="AJ1064" s="52" t="s">
        <v>422</v>
      </c>
      <c r="AK1064" s="52" t="s">
        <v>422</v>
      </c>
      <c r="AL1064" s="52" t="s">
        <v>422</v>
      </c>
      <c r="AM1064" s="52" t="s">
        <v>422</v>
      </c>
      <c r="AN1064" s="52" t="s">
        <v>422</v>
      </c>
      <c r="AO1064" s="52" t="s">
        <v>422</v>
      </c>
      <c r="AP1064" s="52" t="s">
        <v>422</v>
      </c>
      <c r="AQ1064" s="48" t="s">
        <v>422</v>
      </c>
      <c r="AR1064" s="48" t="s">
        <v>422</v>
      </c>
      <c r="AS1064" s="48" t="s">
        <v>422</v>
      </c>
      <c r="AT1064" s="48" t="s">
        <v>422</v>
      </c>
      <c r="AU1064" s="48" t="s">
        <v>422</v>
      </c>
      <c r="AV1064" s="48" t="s">
        <v>422</v>
      </c>
      <c r="AW1064" s="48" t="s">
        <v>422</v>
      </c>
      <c r="AX1064" s="48" t="s">
        <v>422</v>
      </c>
      <c r="AY1064" s="48" t="s">
        <v>422</v>
      </c>
      <c r="AZ1064" s="28" t="s">
        <v>422</v>
      </c>
    </row>
    <row r="1065" ht="15.75" customHeight="1">
      <c r="A1065" s="40">
        <v>947.0</v>
      </c>
      <c r="B1065" s="28" t="s">
        <v>3287</v>
      </c>
      <c r="C1065" s="41"/>
      <c r="D1065" s="42">
        <f t="array" ref="D1065">index(systems,match($A1065,INDEX(systems,0,1),),3)</f>
        <v>-307.668</v>
      </c>
      <c r="E1065" s="42">
        <f t="array" ref="E1065">index(systems,match($A1065,INDEX(systems,0,1),),4)</f>
        <v>-237.622</v>
      </c>
      <c r="F1065" s="43" t="str">
        <f>IFERROR(__xludf.DUMMYFUNCTION("let(row, match($B1065&amp;if($C1065&lt;&gt;"""","" [""&amp;$C1065&amp;""]"",""""),index(nebulae,,2),0),join("","",iferror(round(index(nebulae,row,5)/2,3),1),iferror(round(index(nebulae,row,6)/2,3),1),0))"),"1,1,0")</f>
        <v>1,1,0</v>
      </c>
      <c r="G1065" s="44" t="s">
        <v>3288</v>
      </c>
      <c r="H1065" s="45">
        <f t="array" ref="H1065">let(systemId,match(A1065,index(systems,0,1),),refSystemId,match($H$1,index(systems,0,1),),x,index(systems,systemId,3),y,index(systems,systemId,4),refX,index(systems,refSystemId,3),refY,index(systems,refSystemId,4),round(sqrt((x-refX)^2+(y-refY)^2),3))</f>
        <v>388.746</v>
      </c>
      <c r="I1065" s="46" t="s">
        <v>408</v>
      </c>
      <c r="J1065" s="46" t="s">
        <v>408</v>
      </c>
      <c r="K1065" s="46" t="s">
        <v>408</v>
      </c>
      <c r="L1065" s="46" t="s">
        <v>408</v>
      </c>
      <c r="M1065" s="46" t="s">
        <v>408</v>
      </c>
      <c r="N1065" s="59" t="s">
        <v>408</v>
      </c>
      <c r="O1065" s="41"/>
      <c r="P1065" s="48" t="s">
        <v>560</v>
      </c>
      <c r="Q1065" s="48" t="s">
        <v>560</v>
      </c>
      <c r="R1065" s="48" t="s">
        <v>560</v>
      </c>
      <c r="S1065" s="48" t="s">
        <v>560</v>
      </c>
      <c r="T1065" s="48" t="s">
        <v>560</v>
      </c>
      <c r="U1065" s="48" t="s">
        <v>560</v>
      </c>
      <c r="V1065" s="48" t="s">
        <v>560</v>
      </c>
      <c r="W1065" s="48" t="s">
        <v>560</v>
      </c>
      <c r="X1065" s="48" t="s">
        <v>560</v>
      </c>
      <c r="Y1065" s="48" t="s">
        <v>560</v>
      </c>
      <c r="Z1065" s="48" t="s">
        <v>560</v>
      </c>
      <c r="AA1065" s="48" t="s">
        <v>560</v>
      </c>
      <c r="AB1065" s="48" t="s">
        <v>560</v>
      </c>
      <c r="AC1065" s="48" t="s">
        <v>560</v>
      </c>
      <c r="AD1065" s="48" t="s">
        <v>560</v>
      </c>
      <c r="AE1065" s="48" t="s">
        <v>560</v>
      </c>
      <c r="AF1065" s="48" t="s">
        <v>560</v>
      </c>
      <c r="AG1065" s="48" t="s">
        <v>560</v>
      </c>
      <c r="AH1065" s="48" t="s">
        <v>560</v>
      </c>
      <c r="AI1065" s="48" t="s">
        <v>560</v>
      </c>
      <c r="AJ1065" s="48" t="s">
        <v>560</v>
      </c>
      <c r="AK1065" s="48" t="s">
        <v>560</v>
      </c>
      <c r="AL1065" s="48" t="s">
        <v>560</v>
      </c>
      <c r="AM1065" s="48" t="s">
        <v>560</v>
      </c>
      <c r="AN1065" s="48" t="s">
        <v>560</v>
      </c>
      <c r="AO1065" s="48" t="s">
        <v>560</v>
      </c>
      <c r="AP1065" s="48" t="s">
        <v>560</v>
      </c>
      <c r="AQ1065" s="48" t="s">
        <v>560</v>
      </c>
      <c r="AR1065" s="48" t="s">
        <v>560</v>
      </c>
      <c r="AS1065" s="48" t="s">
        <v>418</v>
      </c>
      <c r="AT1065" s="48" t="s">
        <v>418</v>
      </c>
      <c r="AU1065" s="48" t="s">
        <v>418</v>
      </c>
      <c r="AV1065" s="48" t="s">
        <v>1280</v>
      </c>
      <c r="AW1065" s="48" t="s">
        <v>1280</v>
      </c>
      <c r="AX1065" s="48" t="s">
        <v>1281</v>
      </c>
      <c r="AY1065" s="48" t="s">
        <v>1281</v>
      </c>
      <c r="AZ1065" s="28" t="s">
        <v>1281</v>
      </c>
    </row>
    <row r="1066" ht="15.75" customHeight="1">
      <c r="A1066" s="40">
        <v>3022.0</v>
      </c>
      <c r="B1066" s="28" t="s">
        <v>3289</v>
      </c>
      <c r="C1066" s="41"/>
      <c r="D1066" s="42">
        <f t="array" ref="D1066">index(systems,match($A1066,INDEX(systems,0,1),),3)</f>
        <v>211.24</v>
      </c>
      <c r="E1066" s="42">
        <f t="array" ref="E1066">index(systems,match($A1066,INDEX(systems,0,1),),4)</f>
        <v>1164.481</v>
      </c>
      <c r="F1066" s="43" t="str">
        <f>IFERROR(__xludf.DUMMYFUNCTION("let(row, match($B1066&amp;if($C1066&lt;&gt;"""","" [""&amp;$C1066&amp;""]"",""""),index(nebulae,,2),0),join("","",iferror(round(index(nebulae,row,5)/2,3),1),iferror(round(index(nebulae,row,6)/2,3),1),0))"),"1,1,0")</f>
        <v>1,1,0</v>
      </c>
      <c r="G1066" s="44" t="s">
        <v>3290</v>
      </c>
      <c r="H1066" s="45">
        <f t="array" ref="H1066">let(systemId,match(A1066,index(systems,0,1),),refSystemId,match($H$1,index(systems,0,1),),x,index(systems,systemId,3),y,index(systems,systemId,4),refX,index(systems,refSystemId,3),refY,index(systems,refSystemId,4),round(sqrt((x-refX)^2+(y-refY)^2),3))</f>
        <v>1183.486</v>
      </c>
      <c r="I1066" s="55"/>
      <c r="J1066" s="55"/>
      <c r="K1066" s="55"/>
      <c r="L1066" s="55"/>
      <c r="M1066" s="55"/>
      <c r="N1066" s="55"/>
      <c r="O1066" s="55"/>
      <c r="P1066" s="56" t="s">
        <v>408</v>
      </c>
      <c r="Q1066" s="56" t="s">
        <v>408</v>
      </c>
      <c r="R1066" s="56" t="s">
        <v>408</v>
      </c>
      <c r="S1066" s="56" t="s">
        <v>408</v>
      </c>
      <c r="T1066" s="56" t="s">
        <v>408</v>
      </c>
      <c r="U1066" s="56" t="s">
        <v>408</v>
      </c>
      <c r="V1066" s="56" t="s">
        <v>408</v>
      </c>
      <c r="W1066" s="56" t="s">
        <v>408</v>
      </c>
      <c r="X1066" s="56" t="s">
        <v>408</v>
      </c>
      <c r="Y1066" s="56" t="s">
        <v>408</v>
      </c>
      <c r="Z1066" s="56" t="s">
        <v>408</v>
      </c>
      <c r="AA1066" s="56" t="s">
        <v>408</v>
      </c>
      <c r="AB1066" s="52" t="s">
        <v>730</v>
      </c>
      <c r="AC1066" s="52" t="s">
        <v>730</v>
      </c>
      <c r="AD1066" s="52" t="s">
        <v>730</v>
      </c>
      <c r="AE1066" s="52" t="s">
        <v>730</v>
      </c>
      <c r="AF1066" s="52" t="s">
        <v>730</v>
      </c>
      <c r="AG1066" s="52" t="s">
        <v>730</v>
      </c>
      <c r="AH1066" s="52" t="s">
        <v>730</v>
      </c>
      <c r="AI1066" s="52" t="s">
        <v>730</v>
      </c>
      <c r="AJ1066" s="52" t="s">
        <v>730</v>
      </c>
      <c r="AK1066" s="52" t="s">
        <v>730</v>
      </c>
      <c r="AL1066" s="52" t="s">
        <v>730</v>
      </c>
      <c r="AM1066" s="52" t="s">
        <v>730</v>
      </c>
      <c r="AN1066" s="52" t="s">
        <v>1099</v>
      </c>
      <c r="AO1066" s="49" t="s">
        <v>1099</v>
      </c>
      <c r="AP1066" s="52" t="s">
        <v>1099</v>
      </c>
      <c r="AQ1066" s="56" t="s">
        <v>422</v>
      </c>
      <c r="AR1066" s="56" t="s">
        <v>738</v>
      </c>
      <c r="AS1066" s="56" t="s">
        <v>738</v>
      </c>
      <c r="AT1066" s="56" t="s">
        <v>738</v>
      </c>
      <c r="AU1066" s="51" t="s">
        <v>422</v>
      </c>
      <c r="AV1066" s="55"/>
      <c r="AW1066" s="55"/>
      <c r="AX1066" s="55"/>
      <c r="AY1066" s="55"/>
      <c r="AZ1066" s="55"/>
    </row>
    <row r="1067" ht="15.75" customHeight="1">
      <c r="A1067" s="40">
        <v>948.0</v>
      </c>
      <c r="B1067" s="28" t="s">
        <v>3291</v>
      </c>
      <c r="C1067" s="41"/>
      <c r="D1067" s="42">
        <f t="array" ref="D1067">index(systems,match($A1067,INDEX(systems,0,1),),3)</f>
        <v>10.056</v>
      </c>
      <c r="E1067" s="42">
        <f t="array" ref="E1067">index(systems,match($A1067,INDEX(systems,0,1),),4)</f>
        <v>-406.489</v>
      </c>
      <c r="F1067" s="43" t="str">
        <f>IFERROR(__xludf.DUMMYFUNCTION("let(row, match($B1067&amp;if($C1067&lt;&gt;"""","" [""&amp;$C1067&amp;""]"",""""),index(nebulae,,2),0),join("","",iferror(round(index(nebulae,row,5)/2,3),1),iferror(round(index(nebulae,row,6)/2,3),1),0))"),"1,1,0")</f>
        <v>1,1,0</v>
      </c>
      <c r="G1067" s="44" t="s">
        <v>3292</v>
      </c>
      <c r="H1067" s="45">
        <f t="array" ref="H1067">let(systemId,match(A1067,index(systems,0,1),),refSystemId,match($H$1,index(systems,0,1),),x,index(systems,systemId,3),y,index(systems,systemId,4),refX,index(systems,refSystemId,3),refY,index(systems,refSystemId,4),round(sqrt((x-refX)^2+(y-refY)^2),3))</f>
        <v>406.613</v>
      </c>
      <c r="I1067" s="41"/>
      <c r="J1067" s="41"/>
      <c r="K1067" s="41"/>
      <c r="L1067" s="41"/>
      <c r="M1067" s="28" t="s">
        <v>418</v>
      </c>
      <c r="N1067" s="28" t="s">
        <v>1296</v>
      </c>
      <c r="O1067" s="48" t="s">
        <v>1296</v>
      </c>
      <c r="P1067" s="48" t="s">
        <v>617</v>
      </c>
      <c r="Q1067" s="48" t="s">
        <v>617</v>
      </c>
      <c r="R1067" s="48" t="s">
        <v>617</v>
      </c>
      <c r="S1067" s="48" t="s">
        <v>617</v>
      </c>
      <c r="T1067" s="48" t="s">
        <v>617</v>
      </c>
      <c r="U1067" s="48" t="s">
        <v>1846</v>
      </c>
      <c r="V1067" s="48" t="s">
        <v>1846</v>
      </c>
      <c r="W1067" s="48" t="s">
        <v>1846</v>
      </c>
      <c r="X1067" s="48" t="s">
        <v>1846</v>
      </c>
      <c r="Y1067" s="48" t="s">
        <v>422</v>
      </c>
      <c r="Z1067" s="48" t="s">
        <v>422</v>
      </c>
      <c r="AA1067" s="48" t="s">
        <v>422</v>
      </c>
      <c r="AB1067" s="48" t="s">
        <v>422</v>
      </c>
      <c r="AC1067" s="48" t="s">
        <v>422</v>
      </c>
      <c r="AD1067" s="48" t="s">
        <v>422</v>
      </c>
      <c r="AE1067" s="48" t="s">
        <v>422</v>
      </c>
      <c r="AF1067" s="48" t="s">
        <v>422</v>
      </c>
      <c r="AG1067" s="48" t="s">
        <v>422</v>
      </c>
      <c r="AH1067" s="48" t="s">
        <v>422</v>
      </c>
      <c r="AI1067" s="48" t="s">
        <v>422</v>
      </c>
      <c r="AJ1067" s="48" t="s">
        <v>422</v>
      </c>
      <c r="AK1067" s="48" t="s">
        <v>422</v>
      </c>
      <c r="AL1067" s="48" t="s">
        <v>422</v>
      </c>
      <c r="AM1067" s="48" t="s">
        <v>422</v>
      </c>
      <c r="AN1067" s="48" t="s">
        <v>422</v>
      </c>
      <c r="AO1067" s="48" t="s">
        <v>422</v>
      </c>
      <c r="AP1067" s="48" t="s">
        <v>422</v>
      </c>
      <c r="AQ1067" s="48" t="s">
        <v>422</v>
      </c>
      <c r="AR1067" s="48" t="s">
        <v>422</v>
      </c>
      <c r="AS1067" s="48" t="s">
        <v>422</v>
      </c>
      <c r="AT1067" s="48" t="s">
        <v>422</v>
      </c>
      <c r="AU1067" s="48" t="s">
        <v>422</v>
      </c>
      <c r="AV1067" s="48" t="s">
        <v>422</v>
      </c>
      <c r="AW1067" s="48" t="s">
        <v>422</v>
      </c>
      <c r="AX1067" s="48" t="s">
        <v>422</v>
      </c>
      <c r="AY1067" s="48" t="s">
        <v>422</v>
      </c>
      <c r="AZ1067" s="28" t="s">
        <v>422</v>
      </c>
    </row>
    <row r="1068" ht="15.75" customHeight="1">
      <c r="A1068" s="40">
        <v>949.0</v>
      </c>
      <c r="B1068" s="28" t="s">
        <v>3293</v>
      </c>
      <c r="C1068" s="41"/>
      <c r="D1068" s="42">
        <f t="array" ref="D1068">index(systems,match($A1068,INDEX(systems,0,1),),3)</f>
        <v>-207.85</v>
      </c>
      <c r="E1068" s="42">
        <f t="array" ref="E1068">index(systems,match($A1068,INDEX(systems,0,1),),4)</f>
        <v>-26.411</v>
      </c>
      <c r="F1068" s="43" t="str">
        <f>IFERROR(__xludf.DUMMYFUNCTION("let(row, match($B1068&amp;if($C1068&lt;&gt;"""","" [""&amp;$C1068&amp;""]"",""""),index(nebulae,,2),0),join("","",iferror(round(index(nebulae,row,5)/2,3),1),iferror(round(index(nebulae,row,6)/2,3),1),0))"),"1,1,0")</f>
        <v>1,1,0</v>
      </c>
      <c r="G1068" s="44" t="s">
        <v>3294</v>
      </c>
      <c r="H1068" s="45">
        <f t="array" ref="H1068">let(systemId,match(A1068,index(systems,0,1),),refSystemId,match($H$1,index(systems,0,1),),x,index(systems,systemId,3),y,index(systems,systemId,4),refX,index(systems,refSystemId,3),refY,index(systems,refSystemId,4),round(sqrt((x-refX)^2+(y-refY)^2),3))</f>
        <v>209.521</v>
      </c>
      <c r="I1068" s="28" t="s">
        <v>418</v>
      </c>
      <c r="J1068" s="48" t="s">
        <v>418</v>
      </c>
      <c r="K1068" s="48" t="s">
        <v>418</v>
      </c>
      <c r="L1068" s="28" t="s">
        <v>418</v>
      </c>
      <c r="M1068" s="41"/>
      <c r="N1068" s="28" t="s">
        <v>671</v>
      </c>
      <c r="O1068" s="48" t="s">
        <v>671</v>
      </c>
      <c r="P1068" s="52" t="s">
        <v>671</v>
      </c>
      <c r="Q1068" s="52" t="s">
        <v>671</v>
      </c>
      <c r="R1068" s="52" t="s">
        <v>671</v>
      </c>
      <c r="S1068" s="52" t="s">
        <v>671</v>
      </c>
      <c r="T1068" s="52" t="s">
        <v>671</v>
      </c>
      <c r="U1068" s="48" t="s">
        <v>671</v>
      </c>
      <c r="V1068" s="48" t="s">
        <v>671</v>
      </c>
      <c r="W1068" s="48" t="s">
        <v>671</v>
      </c>
      <c r="X1068" s="48" t="s">
        <v>671</v>
      </c>
      <c r="Y1068" s="48" t="s">
        <v>480</v>
      </c>
      <c r="Z1068" s="48" t="s">
        <v>480</v>
      </c>
      <c r="AA1068" s="48" t="s">
        <v>1170</v>
      </c>
      <c r="AB1068" s="48" t="s">
        <v>1170</v>
      </c>
      <c r="AC1068" s="48" t="s">
        <v>1170</v>
      </c>
      <c r="AD1068" s="48" t="s">
        <v>1170</v>
      </c>
      <c r="AE1068" s="48" t="s">
        <v>1170</v>
      </c>
      <c r="AF1068" s="48" t="s">
        <v>1170</v>
      </c>
      <c r="AG1068" s="48" t="s">
        <v>1170</v>
      </c>
      <c r="AH1068" s="48" t="s">
        <v>1171</v>
      </c>
      <c r="AI1068" s="48" t="s">
        <v>483</v>
      </c>
      <c r="AJ1068" s="48" t="s">
        <v>483</v>
      </c>
      <c r="AK1068" s="48" t="s">
        <v>483</v>
      </c>
      <c r="AL1068" s="48" t="s">
        <v>483</v>
      </c>
      <c r="AM1068" s="48" t="s">
        <v>483</v>
      </c>
      <c r="AN1068" s="48" t="s">
        <v>483</v>
      </c>
      <c r="AO1068" s="48" t="s">
        <v>483</v>
      </c>
      <c r="AP1068" s="48" t="s">
        <v>560</v>
      </c>
      <c r="AQ1068" s="48" t="s">
        <v>560</v>
      </c>
      <c r="AR1068" s="48" t="s">
        <v>484</v>
      </c>
      <c r="AS1068" s="48" t="s">
        <v>484</v>
      </c>
      <c r="AT1068" s="48" t="s">
        <v>485</v>
      </c>
      <c r="AU1068" s="48" t="s">
        <v>485</v>
      </c>
      <c r="AV1068" s="52" t="s">
        <v>486</v>
      </c>
      <c r="AW1068" s="52" t="s">
        <v>486</v>
      </c>
      <c r="AX1068" s="48" t="s">
        <v>605</v>
      </c>
      <c r="AY1068" s="48" t="s">
        <v>605</v>
      </c>
      <c r="AZ1068" s="49" t="s">
        <v>605</v>
      </c>
    </row>
    <row r="1069" ht="15.75" customHeight="1">
      <c r="A1069" s="40">
        <v>950.0</v>
      </c>
      <c r="B1069" s="28" t="s">
        <v>3295</v>
      </c>
      <c r="C1069" s="41"/>
      <c r="D1069" s="42">
        <f t="array" ref="D1069">index(systems,match($A1069,INDEX(systems,0,1),),3)</f>
        <v>-201.11</v>
      </c>
      <c r="E1069" s="42">
        <f t="array" ref="E1069">index(systems,match($A1069,INDEX(systems,0,1),),4)</f>
        <v>157.892</v>
      </c>
      <c r="F1069" s="43" t="str">
        <f>IFERROR(__xludf.DUMMYFUNCTION("let(row, match($B1069&amp;if($C1069&lt;&gt;"""","" [""&amp;$C1069&amp;""]"",""""),index(nebulae,,2),0),join("","",iferror(round(index(nebulae,row,5)/2,3),1),iferror(round(index(nebulae,row,6)/2,3),1),0))"),"1,1,0")</f>
        <v>1,1,0</v>
      </c>
      <c r="G1069" s="44" t="s">
        <v>3296</v>
      </c>
      <c r="H1069" s="45">
        <f t="array" ref="H1069">let(systemId,match(A1069,index(systems,0,1),),refSystemId,match($H$1,index(systems,0,1),),x,index(systems,systemId,3),y,index(systems,systemId,4),refX,index(systems,refSystemId,3),refY,index(systems,refSystemId,4),round(sqrt((x-refX)^2+(y-refY)^2),3))</f>
        <v>255.686</v>
      </c>
      <c r="I1069" s="53"/>
      <c r="J1069" s="53"/>
      <c r="K1069" s="53"/>
      <c r="L1069" s="46" t="s">
        <v>863</v>
      </c>
      <c r="M1069" s="46" t="s">
        <v>712</v>
      </c>
      <c r="N1069" s="28" t="s">
        <v>864</v>
      </c>
      <c r="O1069" s="48" t="s">
        <v>864</v>
      </c>
      <c r="P1069" s="48" t="s">
        <v>864</v>
      </c>
      <c r="Q1069" s="48" t="s">
        <v>864</v>
      </c>
      <c r="R1069" s="48" t="s">
        <v>864</v>
      </c>
      <c r="S1069" s="48" t="s">
        <v>864</v>
      </c>
      <c r="T1069" s="48" t="s">
        <v>864</v>
      </c>
      <c r="U1069" s="48" t="s">
        <v>864</v>
      </c>
      <c r="V1069" s="48" t="s">
        <v>864</v>
      </c>
      <c r="W1069" s="48" t="s">
        <v>864</v>
      </c>
      <c r="X1069" s="48" t="s">
        <v>864</v>
      </c>
      <c r="Y1069" s="48" t="s">
        <v>864</v>
      </c>
      <c r="Z1069" s="48" t="s">
        <v>864</v>
      </c>
      <c r="AA1069" s="48" t="s">
        <v>865</v>
      </c>
      <c r="AB1069" s="48" t="s">
        <v>865</v>
      </c>
      <c r="AC1069" s="48" t="s">
        <v>865</v>
      </c>
      <c r="AD1069" s="48" t="s">
        <v>865</v>
      </c>
      <c r="AE1069" s="48" t="s">
        <v>865</v>
      </c>
      <c r="AF1069" s="48" t="s">
        <v>865</v>
      </c>
      <c r="AG1069" s="48" t="s">
        <v>865</v>
      </c>
      <c r="AH1069" s="48" t="s">
        <v>866</v>
      </c>
      <c r="AI1069" s="48" t="s">
        <v>789</v>
      </c>
      <c r="AJ1069" s="48" t="s">
        <v>789</v>
      </c>
      <c r="AK1069" s="48" t="s">
        <v>789</v>
      </c>
      <c r="AL1069" s="48" t="s">
        <v>789</v>
      </c>
      <c r="AM1069" s="48" t="s">
        <v>789</v>
      </c>
      <c r="AN1069" s="48" t="s">
        <v>789</v>
      </c>
      <c r="AO1069" s="48" t="s">
        <v>789</v>
      </c>
      <c r="AP1069" s="48" t="s">
        <v>789</v>
      </c>
      <c r="AQ1069" s="48" t="s">
        <v>789</v>
      </c>
      <c r="AR1069" s="48" t="s">
        <v>789</v>
      </c>
      <c r="AS1069" s="48" t="s">
        <v>789</v>
      </c>
      <c r="AT1069" s="48" t="s">
        <v>530</v>
      </c>
      <c r="AU1069" s="48" t="s">
        <v>530</v>
      </c>
      <c r="AV1069" s="48" t="s">
        <v>530</v>
      </c>
      <c r="AW1069" s="48" t="s">
        <v>530</v>
      </c>
      <c r="AX1069" s="48" t="s">
        <v>530</v>
      </c>
      <c r="AY1069" s="48" t="s">
        <v>530</v>
      </c>
      <c r="AZ1069" s="51" t="s">
        <v>530</v>
      </c>
    </row>
    <row r="1070" ht="15.75" customHeight="1">
      <c r="A1070" s="40">
        <v>951.0</v>
      </c>
      <c r="B1070" s="28" t="s">
        <v>3297</v>
      </c>
      <c r="C1070" s="41"/>
      <c r="D1070" s="42">
        <f t="array" ref="D1070">index(systems,match($A1070,INDEX(systems,0,1),),3)</f>
        <v>-359.596</v>
      </c>
      <c r="E1070" s="42">
        <f t="array" ref="E1070">index(systems,match($A1070,INDEX(systems,0,1),),4)</f>
        <v>-139.898</v>
      </c>
      <c r="F1070" s="43" t="str">
        <f>IFERROR(__xludf.DUMMYFUNCTION("let(row, match($B1070&amp;if($C1070&lt;&gt;"""","" [""&amp;$C1070&amp;""]"",""""),index(nebulae,,2),0),join("","",iferror(round(index(nebulae,row,5)/2,3),1),iferror(round(index(nebulae,row,6)/2,3),1),0))"),"1,1,0")</f>
        <v>1,1,0</v>
      </c>
      <c r="G1070" s="44" t="s">
        <v>3298</v>
      </c>
      <c r="H1070" s="45">
        <f t="array" ref="H1070">let(systemId,match(A1070,index(systems,0,1),),refSystemId,match($H$1,index(systems,0,1),),x,index(systems,systemId,3),y,index(systems,systemId,4),refX,index(systems,refSystemId,3),refY,index(systems,refSystemId,4),round(sqrt((x-refX)^2+(y-refY)^2),3))</f>
        <v>385.851</v>
      </c>
      <c r="I1070" s="53"/>
      <c r="J1070" s="53"/>
      <c r="K1070" s="53"/>
      <c r="L1070" s="53"/>
      <c r="M1070" s="53"/>
      <c r="N1070" s="46" t="s">
        <v>560</v>
      </c>
      <c r="O1070" s="47" t="s">
        <v>418</v>
      </c>
      <c r="P1070" s="48" t="s">
        <v>2852</v>
      </c>
      <c r="Q1070" s="48" t="s">
        <v>2852</v>
      </c>
      <c r="R1070" s="48" t="s">
        <v>2852</v>
      </c>
      <c r="S1070" s="48" t="s">
        <v>2852</v>
      </c>
      <c r="T1070" s="48" t="s">
        <v>2852</v>
      </c>
      <c r="U1070" s="48" t="s">
        <v>2852</v>
      </c>
      <c r="V1070" s="48" t="s">
        <v>2852</v>
      </c>
      <c r="W1070" s="48" t="s">
        <v>2852</v>
      </c>
      <c r="X1070" s="48" t="s">
        <v>2852</v>
      </c>
      <c r="Y1070" s="48" t="s">
        <v>2852</v>
      </c>
      <c r="Z1070" s="48" t="s">
        <v>2852</v>
      </c>
      <c r="AA1070" s="48" t="s">
        <v>2852</v>
      </c>
      <c r="AB1070" s="48" t="s">
        <v>2852</v>
      </c>
      <c r="AC1070" s="48" t="s">
        <v>2852</v>
      </c>
      <c r="AD1070" s="48" t="s">
        <v>2852</v>
      </c>
      <c r="AE1070" s="48" t="s">
        <v>2852</v>
      </c>
      <c r="AF1070" s="48" t="s">
        <v>2852</v>
      </c>
      <c r="AG1070" s="48" t="s">
        <v>2852</v>
      </c>
      <c r="AH1070" s="48" t="s">
        <v>2852</v>
      </c>
      <c r="AI1070" s="48" t="s">
        <v>2852</v>
      </c>
      <c r="AJ1070" s="48" t="s">
        <v>2852</v>
      </c>
      <c r="AK1070" s="48" t="s">
        <v>2852</v>
      </c>
      <c r="AL1070" s="48" t="s">
        <v>2852</v>
      </c>
      <c r="AM1070" s="48" t="s">
        <v>2852</v>
      </c>
      <c r="AN1070" s="48" t="s">
        <v>2852</v>
      </c>
      <c r="AO1070" s="48" t="s">
        <v>2852</v>
      </c>
      <c r="AP1070" s="48" t="s">
        <v>2852</v>
      </c>
      <c r="AQ1070" s="48" t="s">
        <v>2852</v>
      </c>
      <c r="AR1070" s="48" t="s">
        <v>879</v>
      </c>
      <c r="AS1070" s="48" t="s">
        <v>879</v>
      </c>
      <c r="AT1070" s="48" t="s">
        <v>879</v>
      </c>
      <c r="AU1070" s="48" t="s">
        <v>879</v>
      </c>
      <c r="AV1070" s="48" t="s">
        <v>879</v>
      </c>
      <c r="AW1070" s="48" t="s">
        <v>879</v>
      </c>
      <c r="AX1070" s="48" t="s">
        <v>487</v>
      </c>
      <c r="AY1070" s="48" t="s">
        <v>579</v>
      </c>
      <c r="AZ1070" s="51" t="s">
        <v>487</v>
      </c>
    </row>
    <row r="1071" ht="15.75" customHeight="1">
      <c r="A1071" s="40">
        <v>952.0</v>
      </c>
      <c r="B1071" s="28" t="s">
        <v>3299</v>
      </c>
      <c r="C1071" s="41"/>
      <c r="D1071" s="42">
        <f t="array" ref="D1071">index(systems,match($A1071,INDEX(systems,0,1),),3)</f>
        <v>-245.811</v>
      </c>
      <c r="E1071" s="42">
        <f t="array" ref="E1071">index(systems,match($A1071,INDEX(systems,0,1),),4)</f>
        <v>-215.127</v>
      </c>
      <c r="F1071" s="43" t="str">
        <f>IFERROR(__xludf.DUMMYFUNCTION("let(row, match($B1071&amp;if($C1071&lt;&gt;"""","" [""&amp;$C1071&amp;""]"",""""),index(nebulae,,2),0),join("","",iferror(round(index(nebulae,row,5)/2,3),1),iferror(round(index(nebulae,row,6)/2,3),1),0))"),"1,1,0")</f>
        <v>1,1,0</v>
      </c>
      <c r="G1071" s="44" t="s">
        <v>3300</v>
      </c>
      <c r="H1071" s="45">
        <f t="array" ref="H1071">let(systemId,match(A1071,index(systems,0,1),),refSystemId,match($H$1,index(systems,0,1),),x,index(systems,systemId,3),y,index(systems,systemId,4),refX,index(systems,refSystemId,3),refY,index(systems,refSystemId,4),round(sqrt((x-refX)^2+(y-refY)^2),3))</f>
        <v>326.654</v>
      </c>
      <c r="I1071" s="46" t="s">
        <v>418</v>
      </c>
      <c r="J1071" s="53"/>
      <c r="K1071" s="53"/>
      <c r="L1071" s="53"/>
      <c r="M1071" s="53"/>
      <c r="N1071" s="28" t="s">
        <v>558</v>
      </c>
      <c r="O1071" s="48" t="s">
        <v>558</v>
      </c>
      <c r="P1071" s="48" t="s">
        <v>559</v>
      </c>
      <c r="Q1071" s="48" t="s">
        <v>559</v>
      </c>
      <c r="R1071" s="48" t="s">
        <v>559</v>
      </c>
      <c r="S1071" s="48" t="s">
        <v>559</v>
      </c>
      <c r="T1071" s="48" t="s">
        <v>559</v>
      </c>
      <c r="U1071" s="48" t="s">
        <v>559</v>
      </c>
      <c r="V1071" s="48" t="s">
        <v>559</v>
      </c>
      <c r="W1071" s="48" t="s">
        <v>559</v>
      </c>
      <c r="X1071" s="48" t="s">
        <v>559</v>
      </c>
      <c r="Y1071" s="48" t="s">
        <v>559</v>
      </c>
      <c r="Z1071" s="48" t="s">
        <v>559</v>
      </c>
      <c r="AA1071" s="48" t="s">
        <v>559</v>
      </c>
      <c r="AB1071" s="48" t="s">
        <v>559</v>
      </c>
      <c r="AC1071" s="48" t="s">
        <v>559</v>
      </c>
      <c r="AD1071" s="48" t="s">
        <v>559</v>
      </c>
      <c r="AE1071" s="48" t="s">
        <v>559</v>
      </c>
      <c r="AF1071" s="48" t="s">
        <v>559</v>
      </c>
      <c r="AG1071" s="48" t="s">
        <v>559</v>
      </c>
      <c r="AH1071" s="48" t="s">
        <v>559</v>
      </c>
      <c r="AI1071" s="48" t="s">
        <v>559</v>
      </c>
      <c r="AJ1071" s="48" t="s">
        <v>559</v>
      </c>
      <c r="AK1071" s="48" t="s">
        <v>559</v>
      </c>
      <c r="AL1071" s="48" t="s">
        <v>559</v>
      </c>
      <c r="AM1071" s="48" t="s">
        <v>559</v>
      </c>
      <c r="AN1071" s="48" t="s">
        <v>559</v>
      </c>
      <c r="AO1071" s="48" t="s">
        <v>559</v>
      </c>
      <c r="AP1071" s="48" t="s">
        <v>559</v>
      </c>
      <c r="AQ1071" s="48" t="s">
        <v>516</v>
      </c>
      <c r="AR1071" s="48" t="s">
        <v>422</v>
      </c>
      <c r="AS1071" s="48" t="s">
        <v>422</v>
      </c>
      <c r="AT1071" s="48" t="s">
        <v>422</v>
      </c>
      <c r="AU1071" s="48" t="s">
        <v>422</v>
      </c>
      <c r="AV1071" s="48" t="s">
        <v>422</v>
      </c>
      <c r="AW1071" s="48" t="s">
        <v>422</v>
      </c>
      <c r="AX1071" s="48" t="s">
        <v>422</v>
      </c>
      <c r="AY1071" s="48" t="s">
        <v>422</v>
      </c>
      <c r="AZ1071" s="51" t="s">
        <v>422</v>
      </c>
    </row>
    <row r="1072" ht="15.75" customHeight="1">
      <c r="A1072" s="40">
        <v>953.0</v>
      </c>
      <c r="B1072" s="28" t="s">
        <v>3301</v>
      </c>
      <c r="C1072" s="41"/>
      <c r="D1072" s="42">
        <f t="array" ref="D1072">index(systems,match($A1072,INDEX(systems,0,1),),3)</f>
        <v>-183.072</v>
      </c>
      <c r="E1072" s="42">
        <f t="array" ref="E1072">index(systems,match($A1072,INDEX(systems,0,1),),4)</f>
        <v>-12.971</v>
      </c>
      <c r="F1072" s="43" t="str">
        <f>IFERROR(__xludf.DUMMYFUNCTION("let(row, match($B1072&amp;if($C1072&lt;&gt;"""","" [""&amp;$C1072&amp;""]"",""""),index(nebulae,,2),0),join("","",iferror(round(index(nebulae,row,5)/2,3),1),iferror(round(index(nebulae,row,6)/2,3),1),0))"),"1,1,0")</f>
        <v>1,1,0</v>
      </c>
      <c r="G1072" s="44" t="s">
        <v>3302</v>
      </c>
      <c r="H1072" s="45">
        <f t="array" ref="H1072">let(systemId,match(A1072,index(systems,0,1),),refSystemId,match($H$1,index(systems,0,1),),x,index(systems,systemId,3),y,index(systems,systemId,4),refX,index(systems,refSystemId,3),refY,index(systems,refSystemId,4),round(sqrt((x-refX)^2+(y-refY)^2),3))</f>
        <v>183.531</v>
      </c>
      <c r="I1072" s="28" t="s">
        <v>418</v>
      </c>
      <c r="J1072" s="41"/>
      <c r="K1072" s="41"/>
      <c r="L1072" s="28" t="s">
        <v>523</v>
      </c>
      <c r="M1072" s="48" t="s">
        <v>733</v>
      </c>
      <c r="N1072" s="28" t="s">
        <v>671</v>
      </c>
      <c r="O1072" s="48" t="s">
        <v>671</v>
      </c>
      <c r="P1072" s="48" t="s">
        <v>671</v>
      </c>
      <c r="Q1072" s="48" t="s">
        <v>671</v>
      </c>
      <c r="R1072" s="48" t="s">
        <v>671</v>
      </c>
      <c r="S1072" s="48" t="s">
        <v>671</v>
      </c>
      <c r="T1072" s="48" t="s">
        <v>671</v>
      </c>
      <c r="U1072" s="48" t="s">
        <v>671</v>
      </c>
      <c r="V1072" s="48" t="s">
        <v>671</v>
      </c>
      <c r="W1072" s="48" t="s">
        <v>671</v>
      </c>
      <c r="X1072" s="48" t="s">
        <v>671</v>
      </c>
      <c r="Y1072" s="48" t="s">
        <v>480</v>
      </c>
      <c r="Z1072" s="48" t="s">
        <v>480</v>
      </c>
      <c r="AA1072" s="48" t="s">
        <v>1170</v>
      </c>
      <c r="AB1072" s="48" t="s">
        <v>1170</v>
      </c>
      <c r="AC1072" s="48" t="s">
        <v>1170</v>
      </c>
      <c r="AD1072" s="48" t="s">
        <v>1170</v>
      </c>
      <c r="AE1072" s="48" t="s">
        <v>1170</v>
      </c>
      <c r="AF1072" s="48" t="s">
        <v>1170</v>
      </c>
      <c r="AG1072" s="48" t="s">
        <v>1170</v>
      </c>
      <c r="AH1072" s="48" t="s">
        <v>1171</v>
      </c>
      <c r="AI1072" s="48" t="s">
        <v>483</v>
      </c>
      <c r="AJ1072" s="48" t="s">
        <v>483</v>
      </c>
      <c r="AK1072" s="48" t="s">
        <v>483</v>
      </c>
      <c r="AL1072" s="48" t="s">
        <v>483</v>
      </c>
      <c r="AM1072" s="48" t="s">
        <v>483</v>
      </c>
      <c r="AN1072" s="48" t="s">
        <v>483</v>
      </c>
      <c r="AO1072" s="48" t="s">
        <v>483</v>
      </c>
      <c r="AP1072" s="48" t="s">
        <v>484</v>
      </c>
      <c r="AQ1072" s="48" t="s">
        <v>484</v>
      </c>
      <c r="AR1072" s="48" t="s">
        <v>484</v>
      </c>
      <c r="AS1072" s="48" t="s">
        <v>484</v>
      </c>
      <c r="AT1072" s="48" t="s">
        <v>485</v>
      </c>
      <c r="AU1072" s="48" t="s">
        <v>485</v>
      </c>
      <c r="AV1072" s="52" t="s">
        <v>486</v>
      </c>
      <c r="AW1072" s="52" t="s">
        <v>486</v>
      </c>
      <c r="AX1072" s="48" t="s">
        <v>3303</v>
      </c>
      <c r="AY1072" s="48" t="s">
        <v>3303</v>
      </c>
      <c r="AZ1072" s="51" t="s">
        <v>3303</v>
      </c>
    </row>
    <row r="1073" ht="15.75" customHeight="1">
      <c r="A1073" s="40">
        <v>954.0</v>
      </c>
      <c r="B1073" s="28" t="s">
        <v>3304</v>
      </c>
      <c r="C1073" s="41"/>
      <c r="D1073" s="42">
        <f t="array" ref="D1073">index(systems,match($A1073,INDEX(systems,0,1),),3)</f>
        <v>-475.372</v>
      </c>
      <c r="E1073" s="42">
        <f t="array" ref="E1073">index(systems,match($A1073,INDEX(systems,0,1),),4)</f>
        <v>113.176</v>
      </c>
      <c r="F1073" s="43" t="str">
        <f>IFERROR(__xludf.DUMMYFUNCTION("let(row, match($B1073&amp;if($C1073&lt;&gt;"""","" [""&amp;$C1073&amp;""]"",""""),index(nebulae,,2),0),join("","",iferror(round(index(nebulae,row,5)/2,3),1),iferror(round(index(nebulae,row,6)/2,3),1),0))"),"1,1,0")</f>
        <v>1,1,0</v>
      </c>
      <c r="G1073" s="44" t="s">
        <v>3305</v>
      </c>
      <c r="H1073" s="45">
        <f t="array" ref="H1073">let(systemId,match(A1073,index(systems,0,1),),refSystemId,match($H$1,index(systems,0,1),),x,index(systems,systemId,3),y,index(systems,systemId,4),refX,index(systems,refSystemId,3),refY,index(systems,refSystemId,4),round(sqrt((x-refX)^2+(y-refY)^2),3))</f>
        <v>488.659</v>
      </c>
      <c r="I1073" s="46" t="s">
        <v>408</v>
      </c>
      <c r="J1073" s="46" t="s">
        <v>408</v>
      </c>
      <c r="K1073" s="46" t="s">
        <v>408</v>
      </c>
      <c r="L1073" s="46" t="s">
        <v>408</v>
      </c>
      <c r="M1073" s="46" t="s">
        <v>408</v>
      </c>
      <c r="N1073" s="28" t="s">
        <v>408</v>
      </c>
      <c r="O1073" s="41"/>
      <c r="P1073" s="48" t="s">
        <v>461</v>
      </c>
      <c r="Q1073" s="48" t="s">
        <v>461</v>
      </c>
      <c r="R1073" s="48" t="s">
        <v>461</v>
      </c>
      <c r="S1073" s="48" t="s">
        <v>418</v>
      </c>
      <c r="T1073" s="48" t="s">
        <v>418</v>
      </c>
      <c r="U1073" s="48" t="s">
        <v>418</v>
      </c>
      <c r="V1073" s="48" t="s">
        <v>418</v>
      </c>
      <c r="W1073" s="48" t="s">
        <v>418</v>
      </c>
      <c r="X1073" s="48" t="s">
        <v>418</v>
      </c>
      <c r="Y1073" s="48" t="s">
        <v>418</v>
      </c>
      <c r="Z1073" s="48" t="s">
        <v>418</v>
      </c>
      <c r="AA1073" s="48" t="s">
        <v>418</v>
      </c>
      <c r="AB1073" s="48" t="s">
        <v>473</v>
      </c>
      <c r="AC1073" s="48" t="s">
        <v>473</v>
      </c>
      <c r="AD1073" s="48" t="s">
        <v>473</v>
      </c>
      <c r="AE1073" s="48" t="s">
        <v>473</v>
      </c>
      <c r="AF1073" s="48" t="s">
        <v>473</v>
      </c>
      <c r="AG1073" s="48" t="s">
        <v>473</v>
      </c>
      <c r="AH1073" s="48" t="s">
        <v>473</v>
      </c>
      <c r="AI1073" s="48" t="s">
        <v>473</v>
      </c>
      <c r="AJ1073" s="48" t="s">
        <v>473</v>
      </c>
      <c r="AK1073" s="48" t="s">
        <v>473</v>
      </c>
      <c r="AL1073" s="48" t="s">
        <v>473</v>
      </c>
      <c r="AM1073" s="48" t="s">
        <v>473</v>
      </c>
      <c r="AN1073" s="48" t="s">
        <v>473</v>
      </c>
      <c r="AO1073" s="48" t="s">
        <v>473</v>
      </c>
      <c r="AP1073" s="48" t="s">
        <v>473</v>
      </c>
      <c r="AQ1073" s="48" t="s">
        <v>473</v>
      </c>
      <c r="AR1073" s="48" t="s">
        <v>473</v>
      </c>
      <c r="AS1073" s="48" t="s">
        <v>473</v>
      </c>
      <c r="AT1073" s="48" t="s">
        <v>473</v>
      </c>
      <c r="AU1073" s="48" t="s">
        <v>473</v>
      </c>
      <c r="AV1073" s="48" t="s">
        <v>473</v>
      </c>
      <c r="AW1073" s="48" t="s">
        <v>473</v>
      </c>
      <c r="AX1073" s="48" t="s">
        <v>473</v>
      </c>
      <c r="AY1073" s="48" t="s">
        <v>474</v>
      </c>
      <c r="AZ1073" s="28" t="s">
        <v>474</v>
      </c>
    </row>
    <row r="1074" ht="15.75" customHeight="1">
      <c r="A1074" s="40">
        <v>955.0</v>
      </c>
      <c r="B1074" s="28" t="s">
        <v>3306</v>
      </c>
      <c r="C1074" s="41"/>
      <c r="D1074" s="42">
        <f t="array" ref="D1074">index(systems,match($A1074,INDEX(systems,0,1),),3)</f>
        <v>500.693</v>
      </c>
      <c r="E1074" s="42">
        <f t="array" ref="E1074">index(systems,match($A1074,INDEX(systems,0,1),),4)</f>
        <v>-211.461</v>
      </c>
      <c r="F1074" s="43" t="str">
        <f>IFERROR(__xludf.DUMMYFUNCTION("let(row, match($B1074&amp;if($C1074&lt;&gt;"""","" [""&amp;$C1074&amp;""]"",""""),index(nebulae,,2),0),join("","",iferror(round(index(nebulae,row,5)/2,3),1),iferror(round(index(nebulae,row,6)/2,3),1),0))"),"1,1,0")</f>
        <v>1,1,0</v>
      </c>
      <c r="G1074" s="44" t="s">
        <v>3307</v>
      </c>
      <c r="H1074" s="45">
        <f t="array" ref="H1074">let(systemId,match(A1074,index(systems,0,1),),refSystemId,match($H$1,index(systems,0,1),),x,index(systems,systemId,3),y,index(systems,systemId,4),refX,index(systems,refSystemId,3),refY,index(systems,refSystemId,4),round(sqrt((x-refX)^2+(y-refY)^2),3))</f>
        <v>543.516</v>
      </c>
      <c r="I1074" s="41"/>
      <c r="J1074" s="41"/>
      <c r="K1074" s="41"/>
      <c r="L1074" s="41"/>
      <c r="M1074" s="41"/>
      <c r="N1074" s="28" t="s">
        <v>597</v>
      </c>
      <c r="O1074" s="48" t="s">
        <v>597</v>
      </c>
      <c r="P1074" s="48" t="s">
        <v>597</v>
      </c>
      <c r="Q1074" s="48" t="s">
        <v>597</v>
      </c>
      <c r="R1074" s="48" t="s">
        <v>597</v>
      </c>
      <c r="S1074" s="48" t="s">
        <v>597</v>
      </c>
      <c r="T1074" s="48" t="s">
        <v>597</v>
      </c>
      <c r="U1074" s="48" t="s">
        <v>597</v>
      </c>
      <c r="V1074" s="48" t="s">
        <v>597</v>
      </c>
      <c r="W1074" s="48" t="s">
        <v>597</v>
      </c>
      <c r="X1074" s="48" t="s">
        <v>597</v>
      </c>
      <c r="Y1074" s="48" t="s">
        <v>597</v>
      </c>
      <c r="Z1074" s="48" t="s">
        <v>597</v>
      </c>
      <c r="AA1074" s="48" t="s">
        <v>598</v>
      </c>
      <c r="AB1074" s="48" t="s">
        <v>598</v>
      </c>
      <c r="AC1074" s="48" t="s">
        <v>598</v>
      </c>
      <c r="AD1074" s="48" t="s">
        <v>598</v>
      </c>
      <c r="AE1074" s="48" t="s">
        <v>598</v>
      </c>
      <c r="AF1074" s="48" t="s">
        <v>598</v>
      </c>
      <c r="AG1074" s="48" t="s">
        <v>598</v>
      </c>
      <c r="AH1074" s="48" t="s">
        <v>598</v>
      </c>
      <c r="AI1074" s="48" t="s">
        <v>598</v>
      </c>
      <c r="AJ1074" s="48" t="s">
        <v>598</v>
      </c>
      <c r="AK1074" s="48" t="s">
        <v>598</v>
      </c>
      <c r="AL1074" s="48" t="s">
        <v>598</v>
      </c>
      <c r="AM1074" s="48" t="s">
        <v>598</v>
      </c>
      <c r="AN1074" s="48" t="s">
        <v>598</v>
      </c>
      <c r="AO1074" s="48" t="s">
        <v>597</v>
      </c>
      <c r="AP1074" s="48" t="s">
        <v>597</v>
      </c>
      <c r="AQ1074" s="48" t="s">
        <v>1868</v>
      </c>
      <c r="AR1074" s="48" t="s">
        <v>1868</v>
      </c>
      <c r="AS1074" s="48" t="s">
        <v>1868</v>
      </c>
      <c r="AT1074" s="48" t="s">
        <v>1868</v>
      </c>
      <c r="AU1074" s="48" t="s">
        <v>1868</v>
      </c>
      <c r="AV1074" s="48" t="s">
        <v>599</v>
      </c>
      <c r="AW1074" s="48" t="s">
        <v>599</v>
      </c>
      <c r="AX1074" s="48" t="s">
        <v>599</v>
      </c>
      <c r="AY1074" s="48" t="s">
        <v>599</v>
      </c>
      <c r="AZ1074" s="28" t="s">
        <v>599</v>
      </c>
    </row>
    <row r="1075" ht="15.75" customHeight="1">
      <c r="A1075" s="40">
        <v>956.0</v>
      </c>
      <c r="B1075" s="28" t="s">
        <v>3308</v>
      </c>
      <c r="C1075" s="41"/>
      <c r="D1075" s="42">
        <f t="array" ref="D1075">index(systems,match($A1075,INDEX(systems,0,1),),3)</f>
        <v>-110.619</v>
      </c>
      <c r="E1075" s="42">
        <f t="array" ref="E1075">index(systems,match($A1075,INDEX(systems,0,1),),4)</f>
        <v>163.323</v>
      </c>
      <c r="F1075" s="43" t="str">
        <f>IFERROR(__xludf.DUMMYFUNCTION("let(row, match($B1075&amp;if($C1075&lt;&gt;"""","" [""&amp;$C1075&amp;""]"",""""),index(nebulae,,2),0),join("","",iferror(round(index(nebulae,row,5)/2,3),1),iferror(round(index(nebulae,row,6)/2,3),1),0))"),"1,1,0")</f>
        <v>1,1,0</v>
      </c>
      <c r="G1075" s="44" t="s">
        <v>3309</v>
      </c>
      <c r="H1075" s="45">
        <f t="array" ref="H1075">let(systemId,match(A1075,index(systems,0,1),),refSystemId,match($H$1,index(systems,0,1),),x,index(systems,systemId,3),y,index(systems,systemId,4),refX,index(systems,refSystemId,3),refY,index(systems,refSystemId,4),round(sqrt((x-refX)^2+(y-refY)^2),3))</f>
        <v>197.259</v>
      </c>
      <c r="I1075" s="28" t="s">
        <v>408</v>
      </c>
      <c r="J1075" s="28" t="s">
        <v>408</v>
      </c>
      <c r="K1075" s="28" t="s">
        <v>408</v>
      </c>
      <c r="L1075" s="28" t="s">
        <v>408</v>
      </c>
      <c r="M1075" s="41"/>
      <c r="N1075" s="59" t="s">
        <v>864</v>
      </c>
      <c r="O1075" s="48" t="s">
        <v>864</v>
      </c>
      <c r="P1075" s="48" t="s">
        <v>864</v>
      </c>
      <c r="Q1075" s="48" t="s">
        <v>864</v>
      </c>
      <c r="R1075" s="48" t="s">
        <v>864</v>
      </c>
      <c r="S1075" s="48" t="s">
        <v>864</v>
      </c>
      <c r="T1075" s="48" t="s">
        <v>864</v>
      </c>
      <c r="U1075" s="48" t="s">
        <v>864</v>
      </c>
      <c r="V1075" s="48" t="s">
        <v>864</v>
      </c>
      <c r="W1075" s="48" t="s">
        <v>864</v>
      </c>
      <c r="X1075" s="48" t="s">
        <v>864</v>
      </c>
      <c r="Y1075" s="48" t="s">
        <v>864</v>
      </c>
      <c r="Z1075" s="48" t="s">
        <v>864</v>
      </c>
      <c r="AA1075" s="48" t="s">
        <v>1137</v>
      </c>
      <c r="AB1075" s="48" t="s">
        <v>1137</v>
      </c>
      <c r="AC1075" s="48" t="s">
        <v>1137</v>
      </c>
      <c r="AD1075" s="48" t="s">
        <v>1137</v>
      </c>
      <c r="AE1075" s="48" t="s">
        <v>1137</v>
      </c>
      <c r="AF1075" s="48" t="s">
        <v>1137</v>
      </c>
      <c r="AG1075" s="48" t="s">
        <v>1137</v>
      </c>
      <c r="AH1075" s="48" t="s">
        <v>1138</v>
      </c>
      <c r="AI1075" s="48" t="s">
        <v>789</v>
      </c>
      <c r="AJ1075" s="48" t="s">
        <v>789</v>
      </c>
      <c r="AK1075" s="48" t="s">
        <v>789</v>
      </c>
      <c r="AL1075" s="48" t="s">
        <v>789</v>
      </c>
      <c r="AM1075" s="48" t="s">
        <v>789</v>
      </c>
      <c r="AN1075" s="48" t="s">
        <v>789</v>
      </c>
      <c r="AO1075" s="48" t="s">
        <v>789</v>
      </c>
      <c r="AP1075" s="48" t="s">
        <v>789</v>
      </c>
      <c r="AQ1075" s="48" t="s">
        <v>1835</v>
      </c>
      <c r="AR1075" s="48" t="s">
        <v>1835</v>
      </c>
      <c r="AS1075" s="48" t="s">
        <v>789</v>
      </c>
      <c r="AT1075" s="48" t="s">
        <v>530</v>
      </c>
      <c r="AU1075" s="48" t="s">
        <v>530</v>
      </c>
      <c r="AV1075" s="48" t="s">
        <v>530</v>
      </c>
      <c r="AW1075" s="48" t="s">
        <v>530</v>
      </c>
      <c r="AX1075" s="48" t="s">
        <v>530</v>
      </c>
      <c r="AY1075" s="48" t="s">
        <v>530</v>
      </c>
      <c r="AZ1075" s="28" t="s">
        <v>530</v>
      </c>
    </row>
    <row r="1076" ht="15.75" customHeight="1">
      <c r="A1076" s="40">
        <v>957.0</v>
      </c>
      <c r="B1076" s="28" t="s">
        <v>3310</v>
      </c>
      <c r="C1076" s="41"/>
      <c r="D1076" s="42">
        <f t="array" ref="D1076">index(systems,match($A1076,INDEX(systems,0,1),),3)</f>
        <v>-544.585</v>
      </c>
      <c r="E1076" s="42">
        <f t="array" ref="E1076">index(systems,match($A1076,INDEX(systems,0,1),),4)</f>
        <v>151.638</v>
      </c>
      <c r="F1076" s="43" t="str">
        <f>IFERROR(__xludf.DUMMYFUNCTION("let(row, match($B1076&amp;if($C1076&lt;&gt;"""","" [""&amp;$C1076&amp;""]"",""""),index(nebulae,,2),0),join("","",iferror(round(index(nebulae,row,5)/2,3),1),iferror(round(index(nebulae,row,6)/2,3),1),0))"),"1,1,0")</f>
        <v>1,1,0</v>
      </c>
      <c r="G1076" s="44" t="s">
        <v>3311</v>
      </c>
      <c r="H1076" s="45">
        <f t="array" ref="H1076">let(systemId,match(A1076,index(systems,0,1),),refSystemId,match($H$1,index(systems,0,1),),x,index(systems,systemId,3),y,index(systems,systemId,4),refX,index(systems,refSystemId,3),refY,index(systems,refSystemId,4),round(sqrt((x-refX)^2+(y-refY)^2),3))</f>
        <v>565.302</v>
      </c>
      <c r="I1076" s="41"/>
      <c r="J1076" s="41"/>
      <c r="K1076" s="41"/>
      <c r="L1076" s="41"/>
      <c r="M1076" s="41"/>
      <c r="N1076" s="41"/>
      <c r="O1076" s="41"/>
      <c r="P1076" s="48" t="s">
        <v>461</v>
      </c>
      <c r="Q1076" s="48" t="s">
        <v>461</v>
      </c>
      <c r="R1076" s="48" t="s">
        <v>461</v>
      </c>
      <c r="S1076" s="48" t="s">
        <v>418</v>
      </c>
      <c r="T1076" s="48" t="s">
        <v>418</v>
      </c>
      <c r="U1076" s="48" t="s">
        <v>422</v>
      </c>
      <c r="V1076" s="48" t="s">
        <v>422</v>
      </c>
      <c r="W1076" s="48" t="s">
        <v>422</v>
      </c>
      <c r="X1076" s="48" t="s">
        <v>422</v>
      </c>
      <c r="Y1076" s="48" t="s">
        <v>422</v>
      </c>
      <c r="Z1076" s="48" t="s">
        <v>422</v>
      </c>
      <c r="AA1076" s="48" t="s">
        <v>422</v>
      </c>
      <c r="AB1076" s="48" t="s">
        <v>422</v>
      </c>
      <c r="AC1076" s="48" t="s">
        <v>422</v>
      </c>
      <c r="AD1076" s="48" t="s">
        <v>422</v>
      </c>
      <c r="AE1076" s="48" t="s">
        <v>422</v>
      </c>
      <c r="AF1076" s="48" t="s">
        <v>422</v>
      </c>
      <c r="AG1076" s="48" t="s">
        <v>422</v>
      </c>
      <c r="AH1076" s="48" t="s">
        <v>422</v>
      </c>
      <c r="AI1076" s="48" t="s">
        <v>422</v>
      </c>
      <c r="AJ1076" s="48" t="s">
        <v>422</v>
      </c>
      <c r="AK1076" s="48" t="s">
        <v>422</v>
      </c>
      <c r="AL1076" s="48" t="s">
        <v>422</v>
      </c>
      <c r="AM1076" s="48" t="s">
        <v>422</v>
      </c>
      <c r="AN1076" s="48" t="s">
        <v>422</v>
      </c>
      <c r="AO1076" s="48" t="s">
        <v>422</v>
      </c>
      <c r="AP1076" s="48" t="s">
        <v>422</v>
      </c>
      <c r="AQ1076" s="48" t="s">
        <v>422</v>
      </c>
      <c r="AR1076" s="48" t="s">
        <v>422</v>
      </c>
      <c r="AS1076" s="48" t="s">
        <v>422</v>
      </c>
      <c r="AT1076" s="48" t="s">
        <v>422</v>
      </c>
      <c r="AU1076" s="48" t="s">
        <v>422</v>
      </c>
      <c r="AV1076" s="48" t="s">
        <v>422</v>
      </c>
      <c r="AW1076" s="48" t="s">
        <v>422</v>
      </c>
      <c r="AX1076" s="48" t="s">
        <v>422</v>
      </c>
      <c r="AY1076" s="48" t="s">
        <v>422</v>
      </c>
      <c r="AZ1076" s="28" t="s">
        <v>422</v>
      </c>
    </row>
    <row r="1077" ht="15.75" customHeight="1">
      <c r="A1077" s="40">
        <v>958.0</v>
      </c>
      <c r="B1077" s="28" t="s">
        <v>3312</v>
      </c>
      <c r="C1077" s="41"/>
      <c r="D1077" s="42">
        <f t="array" ref="D1077">index(systems,match($A1077,INDEX(systems,0,1),),3)</f>
        <v>152.918</v>
      </c>
      <c r="E1077" s="42">
        <f t="array" ref="E1077">index(systems,match($A1077,INDEX(systems,0,1),),4)</f>
        <v>-421.676</v>
      </c>
      <c r="F1077" s="43" t="str">
        <f>IFERROR(__xludf.DUMMYFUNCTION("let(row, match($B1077&amp;if($C1077&lt;&gt;"""","" [""&amp;$C1077&amp;""]"",""""),index(nebulae,,2),0),join("","",iferror(round(index(nebulae,row,5)/2,3),1),iferror(round(index(nebulae,row,6)/2,3),1),0))"),"1,1,0")</f>
        <v>1,1,0</v>
      </c>
      <c r="G1077" s="44" t="s">
        <v>3313</v>
      </c>
      <c r="H1077" s="45">
        <f t="array" ref="H1077">let(systemId,match(A1077,index(systems,0,1),),refSystemId,match($H$1,index(systems,0,1),),x,index(systems,systemId,3),y,index(systems,systemId,4),refX,index(systems,refSystemId,3),refY,index(systems,refSystemId,4),round(sqrt((x-refX)^2+(y-refY)^2),3))</f>
        <v>448.547</v>
      </c>
      <c r="I1077" s="46" t="s">
        <v>408</v>
      </c>
      <c r="J1077" s="46" t="s">
        <v>408</v>
      </c>
      <c r="K1077" s="46" t="s">
        <v>408</v>
      </c>
      <c r="L1077" s="46" t="s">
        <v>408</v>
      </c>
      <c r="M1077" s="46" t="s">
        <v>408</v>
      </c>
      <c r="N1077" s="28" t="s">
        <v>408</v>
      </c>
      <c r="O1077" s="41"/>
      <c r="P1077" s="48" t="s">
        <v>1235</v>
      </c>
      <c r="Q1077" s="48" t="s">
        <v>1235</v>
      </c>
      <c r="R1077" s="48" t="s">
        <v>1235</v>
      </c>
      <c r="S1077" s="48" t="s">
        <v>1235</v>
      </c>
      <c r="T1077" s="48" t="s">
        <v>1235</v>
      </c>
      <c r="U1077" s="48" t="s">
        <v>1235</v>
      </c>
      <c r="V1077" s="48" t="s">
        <v>1235</v>
      </c>
      <c r="W1077" s="48" t="s">
        <v>1235</v>
      </c>
      <c r="X1077" s="48" t="s">
        <v>1235</v>
      </c>
      <c r="Y1077" s="48" t="s">
        <v>422</v>
      </c>
      <c r="Z1077" s="48" t="s">
        <v>422</v>
      </c>
      <c r="AA1077" s="48" t="s">
        <v>422</v>
      </c>
      <c r="AB1077" s="48" t="s">
        <v>422</v>
      </c>
      <c r="AC1077" s="48" t="s">
        <v>422</v>
      </c>
      <c r="AD1077" s="48" t="s">
        <v>422</v>
      </c>
      <c r="AE1077" s="48" t="s">
        <v>422</v>
      </c>
      <c r="AF1077" s="48" t="s">
        <v>422</v>
      </c>
      <c r="AG1077" s="48" t="s">
        <v>422</v>
      </c>
      <c r="AH1077" s="48" t="s">
        <v>422</v>
      </c>
      <c r="AI1077" s="48" t="s">
        <v>422</v>
      </c>
      <c r="AJ1077" s="48" t="s">
        <v>422</v>
      </c>
      <c r="AK1077" s="48" t="s">
        <v>422</v>
      </c>
      <c r="AL1077" s="48" t="s">
        <v>422</v>
      </c>
      <c r="AM1077" s="48" t="s">
        <v>422</v>
      </c>
      <c r="AN1077" s="48" t="s">
        <v>422</v>
      </c>
      <c r="AO1077" s="48" t="s">
        <v>422</v>
      </c>
      <c r="AP1077" s="48" t="s">
        <v>422</v>
      </c>
      <c r="AQ1077" s="48" t="s">
        <v>422</v>
      </c>
      <c r="AR1077" s="48" t="s">
        <v>422</v>
      </c>
      <c r="AS1077" s="48" t="s">
        <v>422</v>
      </c>
      <c r="AT1077" s="48" t="s">
        <v>422</v>
      </c>
      <c r="AU1077" s="48" t="s">
        <v>422</v>
      </c>
      <c r="AV1077" s="48" t="s">
        <v>422</v>
      </c>
      <c r="AW1077" s="48" t="s">
        <v>422</v>
      </c>
      <c r="AX1077" s="48" t="s">
        <v>422</v>
      </c>
      <c r="AY1077" s="48" t="s">
        <v>422</v>
      </c>
      <c r="AZ1077" s="28" t="s">
        <v>422</v>
      </c>
    </row>
    <row r="1078" ht="15.75" customHeight="1">
      <c r="A1078" s="40">
        <v>959.0</v>
      </c>
      <c r="B1078" s="28" t="s">
        <v>3314</v>
      </c>
      <c r="C1078" s="41"/>
      <c r="D1078" s="42">
        <f t="array" ref="D1078">index(systems,match($A1078,INDEX(systems,0,1),),3)</f>
        <v>676.503</v>
      </c>
      <c r="E1078" s="42">
        <f t="array" ref="E1078">index(systems,match($A1078,INDEX(systems,0,1),),4)</f>
        <v>263.403</v>
      </c>
      <c r="F1078" s="43" t="str">
        <f>IFERROR(__xludf.DUMMYFUNCTION("let(row, match($B1078&amp;if($C1078&lt;&gt;"""","" [""&amp;$C1078&amp;""]"",""""),index(nebulae,,2),0),join("","",iferror(round(index(nebulae,row,5)/2,3),1),iferror(round(index(nebulae,row,6)/2,3),1),0))"),"1,1,0")</f>
        <v>1,1,0</v>
      </c>
      <c r="G1078" s="44" t="s">
        <v>3315</v>
      </c>
      <c r="H1078" s="45">
        <f t="array" ref="H1078">let(systemId,match(A1078,index(systems,0,1),),refSystemId,match($H$1,index(systems,0,1),),x,index(systems,systemId,3),y,index(systems,systemId,4),refX,index(systems,refSystemId,3),refY,index(systems,refSystemId,4),round(sqrt((x-refX)^2+(y-refY)^2),3))</f>
        <v>725.973</v>
      </c>
      <c r="I1078" s="53"/>
      <c r="J1078" s="53"/>
      <c r="K1078" s="53"/>
      <c r="L1078" s="53"/>
      <c r="M1078" s="53"/>
      <c r="N1078" s="41"/>
      <c r="O1078" s="41"/>
      <c r="P1078" s="48" t="s">
        <v>421</v>
      </c>
      <c r="Q1078" s="48" t="s">
        <v>421</v>
      </c>
      <c r="R1078" s="48" t="s">
        <v>421</v>
      </c>
      <c r="S1078" s="48" t="s">
        <v>421</v>
      </c>
      <c r="T1078" s="48" t="s">
        <v>421</v>
      </c>
      <c r="U1078" s="48" t="s">
        <v>421</v>
      </c>
      <c r="V1078" s="48" t="s">
        <v>421</v>
      </c>
      <c r="W1078" s="48" t="s">
        <v>421</v>
      </c>
      <c r="X1078" s="48" t="s">
        <v>422</v>
      </c>
      <c r="Y1078" s="48" t="s">
        <v>422</v>
      </c>
      <c r="Z1078" s="48" t="s">
        <v>422</v>
      </c>
      <c r="AA1078" s="48" t="s">
        <v>422</v>
      </c>
      <c r="AB1078" s="48" t="s">
        <v>422</v>
      </c>
      <c r="AC1078" s="48" t="s">
        <v>422</v>
      </c>
      <c r="AD1078" s="48" t="s">
        <v>422</v>
      </c>
      <c r="AE1078" s="48" t="s">
        <v>422</v>
      </c>
      <c r="AF1078" s="48" t="s">
        <v>422</v>
      </c>
      <c r="AG1078" s="48" t="s">
        <v>422</v>
      </c>
      <c r="AH1078" s="48" t="s">
        <v>422</v>
      </c>
      <c r="AI1078" s="48" t="s">
        <v>422</v>
      </c>
      <c r="AJ1078" s="48" t="s">
        <v>422</v>
      </c>
      <c r="AK1078" s="48" t="s">
        <v>422</v>
      </c>
      <c r="AL1078" s="48" t="s">
        <v>422</v>
      </c>
      <c r="AM1078" s="48" t="s">
        <v>422</v>
      </c>
      <c r="AN1078" s="48" t="s">
        <v>422</v>
      </c>
      <c r="AO1078" s="48" t="s">
        <v>422</v>
      </c>
      <c r="AP1078" s="48" t="s">
        <v>422</v>
      </c>
      <c r="AQ1078" s="48" t="s">
        <v>422</v>
      </c>
      <c r="AR1078" s="48" t="s">
        <v>422</v>
      </c>
      <c r="AS1078" s="48" t="s">
        <v>422</v>
      </c>
      <c r="AT1078" s="48" t="s">
        <v>422</v>
      </c>
      <c r="AU1078" s="48" t="s">
        <v>422</v>
      </c>
      <c r="AV1078" s="48" t="s">
        <v>422</v>
      </c>
      <c r="AW1078" s="48" t="s">
        <v>422</v>
      </c>
      <c r="AX1078" s="48" t="s">
        <v>422</v>
      </c>
      <c r="AY1078" s="48" t="s">
        <v>422</v>
      </c>
      <c r="AZ1078" s="50" t="s">
        <v>423</v>
      </c>
    </row>
    <row r="1079" ht="15.75" customHeight="1">
      <c r="A1079" s="40">
        <v>960.0</v>
      </c>
      <c r="B1079" s="28" t="s">
        <v>3316</v>
      </c>
      <c r="C1079" s="41"/>
      <c r="D1079" s="42">
        <f t="array" ref="D1079">index(systems,match($A1079,INDEX(systems,0,1),),3)</f>
        <v>623.205</v>
      </c>
      <c r="E1079" s="42">
        <f t="array" ref="E1079">index(systems,match($A1079,INDEX(systems,0,1),),4)</f>
        <v>-84.166</v>
      </c>
      <c r="F1079" s="43" t="str">
        <f>IFERROR(__xludf.DUMMYFUNCTION("let(row, match($B1079&amp;if($C1079&lt;&gt;"""","" [""&amp;$C1079&amp;""]"",""""),index(nebulae,,2),0),join("","",iferror(round(index(nebulae,row,5)/2,3),1),iferror(round(index(nebulae,row,6)/2,3),1),0))"),"1,1,0")</f>
        <v>1,1,0</v>
      </c>
      <c r="G1079" s="44" t="s">
        <v>3317</v>
      </c>
      <c r="H1079" s="45">
        <f t="array" ref="H1079">let(systemId,match(A1079,index(systems,0,1),),refSystemId,match($H$1,index(systems,0,1),),x,index(systems,systemId,3),y,index(systems,systemId,4),refX,index(systems,refSystemId,3),refY,index(systems,refSystemId,4),round(sqrt((x-refX)^2+(y-refY)^2),3))</f>
        <v>628.863</v>
      </c>
      <c r="I1079" s="46" t="s">
        <v>408</v>
      </c>
      <c r="J1079" s="46" t="s">
        <v>408</v>
      </c>
      <c r="K1079" s="46" t="s">
        <v>408</v>
      </c>
      <c r="L1079" s="46" t="s">
        <v>408</v>
      </c>
      <c r="M1079" s="46" t="s">
        <v>408</v>
      </c>
      <c r="N1079" s="28" t="s">
        <v>408</v>
      </c>
      <c r="O1079" s="41"/>
      <c r="P1079" s="48" t="s">
        <v>1074</v>
      </c>
      <c r="Q1079" s="48" t="s">
        <v>1074</v>
      </c>
      <c r="R1079" s="48" t="s">
        <v>1074</v>
      </c>
      <c r="S1079" s="48" t="s">
        <v>1074</v>
      </c>
      <c r="T1079" s="48" t="s">
        <v>1074</v>
      </c>
      <c r="U1079" s="48" t="s">
        <v>1074</v>
      </c>
      <c r="V1079" s="48" t="s">
        <v>1074</v>
      </c>
      <c r="W1079" s="48" t="s">
        <v>1074</v>
      </c>
      <c r="X1079" s="48" t="s">
        <v>422</v>
      </c>
      <c r="Y1079" s="48" t="s">
        <v>422</v>
      </c>
      <c r="Z1079" s="48" t="s">
        <v>422</v>
      </c>
      <c r="AA1079" s="48" t="s">
        <v>422</v>
      </c>
      <c r="AB1079" s="48" t="s">
        <v>422</v>
      </c>
      <c r="AC1079" s="48" t="s">
        <v>422</v>
      </c>
      <c r="AD1079" s="48" t="s">
        <v>422</v>
      </c>
      <c r="AE1079" s="48" t="s">
        <v>422</v>
      </c>
      <c r="AF1079" s="48" t="s">
        <v>422</v>
      </c>
      <c r="AG1079" s="48" t="s">
        <v>422</v>
      </c>
      <c r="AH1079" s="48" t="s">
        <v>422</v>
      </c>
      <c r="AI1079" s="48" t="s">
        <v>422</v>
      </c>
      <c r="AJ1079" s="48" t="s">
        <v>422</v>
      </c>
      <c r="AK1079" s="48" t="s">
        <v>422</v>
      </c>
      <c r="AL1079" s="48" t="s">
        <v>422</v>
      </c>
      <c r="AM1079" s="48" t="s">
        <v>422</v>
      </c>
      <c r="AN1079" s="48" t="s">
        <v>422</v>
      </c>
      <c r="AO1079" s="48" t="s">
        <v>422</v>
      </c>
      <c r="AP1079" s="48" t="s">
        <v>422</v>
      </c>
      <c r="AQ1079" s="48" t="s">
        <v>422</v>
      </c>
      <c r="AR1079" s="48" t="s">
        <v>422</v>
      </c>
      <c r="AS1079" s="48" t="s">
        <v>422</v>
      </c>
      <c r="AT1079" s="48" t="s">
        <v>422</v>
      </c>
      <c r="AU1079" s="48" t="s">
        <v>422</v>
      </c>
      <c r="AV1079" s="48" t="s">
        <v>422</v>
      </c>
      <c r="AW1079" s="48" t="s">
        <v>422</v>
      </c>
      <c r="AX1079" s="48" t="s">
        <v>422</v>
      </c>
      <c r="AY1079" s="48" t="s">
        <v>422</v>
      </c>
      <c r="AZ1079" s="28" t="s">
        <v>422</v>
      </c>
    </row>
    <row r="1080" ht="15.75" customHeight="1">
      <c r="A1080" s="40">
        <v>961.0</v>
      </c>
      <c r="B1080" s="28" t="s">
        <v>3318</v>
      </c>
      <c r="C1080" s="41"/>
      <c r="D1080" s="42">
        <f t="array" ref="D1080">index(systems,match($A1080,INDEX(systems,0,1),),3)</f>
        <v>-187.429</v>
      </c>
      <c r="E1080" s="42">
        <f t="array" ref="E1080">index(systems,match($A1080,INDEX(systems,0,1),),4)</f>
        <v>522.375</v>
      </c>
      <c r="F1080" s="43" t="str">
        <f>IFERROR(__xludf.DUMMYFUNCTION("let(row, match($B1080&amp;if($C1080&lt;&gt;"""","" [""&amp;$C1080&amp;""]"",""""),index(nebulae,,2),0),join("","",iferror(round(index(nebulae,row,5)/2,3),1),iferror(round(index(nebulae,row,6)/2,3),1),0))"),"1,1,0")</f>
        <v>1,1,0</v>
      </c>
      <c r="G1080" s="44" t="s">
        <v>3319</v>
      </c>
      <c r="H1080" s="45">
        <f t="array" ref="H1080">let(systemId,match(A1080,index(systems,0,1),),refSystemId,match($H$1,index(systems,0,1),),x,index(systems,systemId,3),y,index(systems,systemId,4),refX,index(systems,refSystemId,3),refY,index(systems,refSystemId,4),round(sqrt((x-refX)^2+(y-refY)^2),3))</f>
        <v>554.982</v>
      </c>
      <c r="I1080" s="28" t="s">
        <v>408</v>
      </c>
      <c r="J1080" s="28" t="s">
        <v>408</v>
      </c>
      <c r="K1080" s="28" t="s">
        <v>408</v>
      </c>
      <c r="L1080" s="28" t="s">
        <v>408</v>
      </c>
      <c r="M1080" s="28" t="s">
        <v>408</v>
      </c>
      <c r="N1080" s="28" t="s">
        <v>408</v>
      </c>
      <c r="O1080" s="41"/>
      <c r="P1080" s="48" t="s">
        <v>497</v>
      </c>
      <c r="Q1080" s="48" t="s">
        <v>497</v>
      </c>
      <c r="R1080" s="48" t="s">
        <v>497</v>
      </c>
      <c r="S1080" s="48" t="s">
        <v>418</v>
      </c>
      <c r="T1080" s="48" t="s">
        <v>418</v>
      </c>
      <c r="U1080" s="48" t="s">
        <v>422</v>
      </c>
      <c r="V1080" s="48" t="s">
        <v>422</v>
      </c>
      <c r="W1080" s="48" t="s">
        <v>422</v>
      </c>
      <c r="X1080" s="48" t="s">
        <v>422</v>
      </c>
      <c r="Y1080" s="48" t="s">
        <v>422</v>
      </c>
      <c r="Z1080" s="48" t="s">
        <v>422</v>
      </c>
      <c r="AA1080" s="48" t="s">
        <v>422</v>
      </c>
      <c r="AB1080" s="48" t="s">
        <v>422</v>
      </c>
      <c r="AC1080" s="48" t="s">
        <v>422</v>
      </c>
      <c r="AD1080" s="48" t="s">
        <v>422</v>
      </c>
      <c r="AE1080" s="48" t="s">
        <v>422</v>
      </c>
      <c r="AF1080" s="48" t="s">
        <v>422</v>
      </c>
      <c r="AG1080" s="48" t="s">
        <v>422</v>
      </c>
      <c r="AH1080" s="48" t="s">
        <v>422</v>
      </c>
      <c r="AI1080" s="48" t="s">
        <v>422</v>
      </c>
      <c r="AJ1080" s="48" t="s">
        <v>422</v>
      </c>
      <c r="AK1080" s="48" t="s">
        <v>422</v>
      </c>
      <c r="AL1080" s="48" t="s">
        <v>422</v>
      </c>
      <c r="AM1080" s="48" t="s">
        <v>422</v>
      </c>
      <c r="AN1080" s="48" t="s">
        <v>422</v>
      </c>
      <c r="AO1080" s="48" t="s">
        <v>422</v>
      </c>
      <c r="AP1080" s="48" t="s">
        <v>422</v>
      </c>
      <c r="AQ1080" s="48" t="s">
        <v>422</v>
      </c>
      <c r="AR1080" s="48" t="s">
        <v>422</v>
      </c>
      <c r="AS1080" s="48" t="s">
        <v>422</v>
      </c>
      <c r="AT1080" s="48" t="s">
        <v>422</v>
      </c>
      <c r="AU1080" s="48" t="s">
        <v>422</v>
      </c>
      <c r="AV1080" s="48" t="s">
        <v>422</v>
      </c>
      <c r="AW1080" s="48" t="s">
        <v>422</v>
      </c>
      <c r="AX1080" s="48" t="s">
        <v>422</v>
      </c>
      <c r="AY1080" s="48" t="s">
        <v>422</v>
      </c>
      <c r="AZ1080" s="28" t="s">
        <v>422</v>
      </c>
    </row>
    <row r="1081" ht="15.75" customHeight="1">
      <c r="A1081" s="40">
        <v>962.0</v>
      </c>
      <c r="B1081" s="28" t="s">
        <v>3320</v>
      </c>
      <c r="C1081" s="41"/>
      <c r="D1081" s="42">
        <f t="array" ref="D1081">index(systems,match($A1081,INDEX(systems,0,1),),3)</f>
        <v>108.824</v>
      </c>
      <c r="E1081" s="42">
        <f t="array" ref="E1081">index(systems,match($A1081,INDEX(systems,0,1),),4)</f>
        <v>443.254</v>
      </c>
      <c r="F1081" s="43" t="str">
        <f>IFERROR(__xludf.DUMMYFUNCTION("let(row, match($B1081&amp;if($C1081&lt;&gt;"""","" [""&amp;$C1081&amp;""]"",""""),index(nebulae,,2),0),join("","",iferror(round(index(nebulae,row,5)/2,3),1),iferror(round(index(nebulae,row,6)/2,3),1),0))"),"1,1,0")</f>
        <v>1,1,0</v>
      </c>
      <c r="G1081" s="44" t="s">
        <v>3321</v>
      </c>
      <c r="H1081" s="45">
        <f t="array" ref="H1081">let(systemId,match(A1081,index(systems,0,1),),refSystemId,match($H$1,index(systems,0,1),),x,index(systems,systemId,3),y,index(systems,systemId,4),refX,index(systems,refSystemId,3),refY,index(systems,refSystemId,4),round(sqrt((x-refX)^2+(y-refY)^2),3))</f>
        <v>456.417</v>
      </c>
      <c r="I1081" s="28" t="s">
        <v>408</v>
      </c>
      <c r="J1081" s="28" t="s">
        <v>408</v>
      </c>
      <c r="K1081" s="28" t="s">
        <v>408</v>
      </c>
      <c r="L1081" s="48" t="s">
        <v>408</v>
      </c>
      <c r="M1081" s="48" t="s">
        <v>408</v>
      </c>
      <c r="N1081" s="28" t="s">
        <v>408</v>
      </c>
      <c r="O1081" s="41"/>
      <c r="P1081" s="48" t="s">
        <v>2355</v>
      </c>
      <c r="Q1081" s="48" t="s">
        <v>2355</v>
      </c>
      <c r="R1081" s="48" t="s">
        <v>2355</v>
      </c>
      <c r="S1081" s="48" t="s">
        <v>2355</v>
      </c>
      <c r="T1081" s="48" t="s">
        <v>2355</v>
      </c>
      <c r="U1081" s="48" t="s">
        <v>2355</v>
      </c>
      <c r="V1081" s="48" t="s">
        <v>2355</v>
      </c>
      <c r="W1081" s="48" t="s">
        <v>2355</v>
      </c>
      <c r="X1081" s="48" t="s">
        <v>2355</v>
      </c>
      <c r="Y1081" s="48" t="s">
        <v>422</v>
      </c>
      <c r="Z1081" s="48" t="s">
        <v>422</v>
      </c>
      <c r="AA1081" s="48" t="s">
        <v>422</v>
      </c>
      <c r="AB1081" s="48" t="s">
        <v>422</v>
      </c>
      <c r="AC1081" s="48" t="s">
        <v>422</v>
      </c>
      <c r="AD1081" s="48" t="s">
        <v>422</v>
      </c>
      <c r="AE1081" s="48" t="s">
        <v>422</v>
      </c>
      <c r="AF1081" s="48" t="s">
        <v>422</v>
      </c>
      <c r="AG1081" s="48" t="s">
        <v>422</v>
      </c>
      <c r="AH1081" s="48" t="s">
        <v>422</v>
      </c>
      <c r="AI1081" s="48" t="s">
        <v>422</v>
      </c>
      <c r="AJ1081" s="48" t="s">
        <v>422</v>
      </c>
      <c r="AK1081" s="48" t="s">
        <v>422</v>
      </c>
      <c r="AL1081" s="48" t="s">
        <v>422</v>
      </c>
      <c r="AM1081" s="48" t="s">
        <v>422</v>
      </c>
      <c r="AN1081" s="48" t="s">
        <v>422</v>
      </c>
      <c r="AO1081" s="48" t="s">
        <v>422</v>
      </c>
      <c r="AP1081" s="48" t="s">
        <v>422</v>
      </c>
      <c r="AQ1081" s="48" t="s">
        <v>422</v>
      </c>
      <c r="AR1081" s="48" t="s">
        <v>422</v>
      </c>
      <c r="AS1081" s="48" t="s">
        <v>422</v>
      </c>
      <c r="AT1081" s="48" t="s">
        <v>422</v>
      </c>
      <c r="AU1081" s="48" t="s">
        <v>422</v>
      </c>
      <c r="AV1081" s="48" t="s">
        <v>422</v>
      </c>
      <c r="AW1081" s="48" t="s">
        <v>422</v>
      </c>
      <c r="AX1081" s="48" t="s">
        <v>422</v>
      </c>
      <c r="AY1081" s="48" t="s">
        <v>422</v>
      </c>
      <c r="AZ1081" s="28" t="s">
        <v>422</v>
      </c>
    </row>
    <row r="1082" ht="15.75" customHeight="1">
      <c r="A1082" s="40">
        <v>963.0</v>
      </c>
      <c r="B1082" s="28" t="s">
        <v>3322</v>
      </c>
      <c r="C1082" s="41"/>
      <c r="D1082" s="42">
        <f t="array" ref="D1082">index(systems,match($A1082,INDEX(systems,0,1),),3)</f>
        <v>-95.911</v>
      </c>
      <c r="E1082" s="42">
        <f t="array" ref="E1082">index(systems,match($A1082,INDEX(systems,0,1),),4)</f>
        <v>71.81</v>
      </c>
      <c r="F1082" s="43" t="str">
        <f>IFERROR(__xludf.DUMMYFUNCTION("let(row, match($B1082&amp;if($C1082&lt;&gt;"""","" [""&amp;$C1082&amp;""]"",""""),index(nebulae,,2),0),join("","",iferror(round(index(nebulae,row,5)/2,3),1),iferror(round(index(nebulae,row,6)/2,3),1),0))"),"1,1,0")</f>
        <v>1,1,0</v>
      </c>
      <c r="G1082" s="44" t="s">
        <v>3323</v>
      </c>
      <c r="H1082" s="45">
        <f t="array" ref="H1082">let(systemId,match(A1082,index(systems,0,1),),refSystemId,match($H$1,index(systems,0,1),),x,index(systems,systemId,3),y,index(systems,systemId,4),refX,index(systems,refSystemId,3),refY,index(systems,refSystemId,4),round(sqrt((x-refX)^2+(y-refY)^2),3))</f>
        <v>119.815</v>
      </c>
      <c r="I1082" s="46" t="s">
        <v>418</v>
      </c>
      <c r="J1082" s="53"/>
      <c r="K1082" s="53"/>
      <c r="L1082" s="46" t="s">
        <v>523</v>
      </c>
      <c r="M1082" s="47" t="s">
        <v>524</v>
      </c>
      <c r="N1082" s="28" t="s">
        <v>526</v>
      </c>
      <c r="O1082" s="48" t="s">
        <v>526</v>
      </c>
      <c r="P1082" s="48" t="s">
        <v>526</v>
      </c>
      <c r="Q1082" s="48" t="s">
        <v>526</v>
      </c>
      <c r="R1082" s="48" t="s">
        <v>526</v>
      </c>
      <c r="S1082" s="48" t="s">
        <v>526</v>
      </c>
      <c r="T1082" s="48" t="s">
        <v>526</v>
      </c>
      <c r="U1082" s="48" t="s">
        <v>526</v>
      </c>
      <c r="V1082" s="48" t="s">
        <v>526</v>
      </c>
      <c r="W1082" s="48" t="s">
        <v>526</v>
      </c>
      <c r="X1082" s="48" t="s">
        <v>526</v>
      </c>
      <c r="Y1082" s="48" t="s">
        <v>526</v>
      </c>
      <c r="Z1082" s="48" t="s">
        <v>526</v>
      </c>
      <c r="AA1082" s="48" t="s">
        <v>2163</v>
      </c>
      <c r="AB1082" s="48" t="s">
        <v>2163</v>
      </c>
      <c r="AC1082" s="48" t="s">
        <v>2163</v>
      </c>
      <c r="AD1082" s="48" t="s">
        <v>2163</v>
      </c>
      <c r="AE1082" s="48" t="s">
        <v>2163</v>
      </c>
      <c r="AF1082" s="48" t="s">
        <v>2163</v>
      </c>
      <c r="AG1082" s="48" t="s">
        <v>2163</v>
      </c>
      <c r="AH1082" s="48" t="s">
        <v>2164</v>
      </c>
      <c r="AI1082" s="48" t="s">
        <v>828</v>
      </c>
      <c r="AJ1082" s="48" t="s">
        <v>828</v>
      </c>
      <c r="AK1082" s="48" t="s">
        <v>828</v>
      </c>
      <c r="AL1082" s="48" t="s">
        <v>828</v>
      </c>
      <c r="AM1082" s="48" t="s">
        <v>828</v>
      </c>
      <c r="AN1082" s="48" t="s">
        <v>828</v>
      </c>
      <c r="AO1082" s="48" t="s">
        <v>828</v>
      </c>
      <c r="AP1082" s="48" t="s">
        <v>828</v>
      </c>
      <c r="AQ1082" s="48" t="s">
        <v>828</v>
      </c>
      <c r="AR1082" s="52" t="s">
        <v>828</v>
      </c>
      <c r="AS1082" s="52" t="s">
        <v>833</v>
      </c>
      <c r="AT1082" s="52" t="s">
        <v>833</v>
      </c>
      <c r="AU1082" s="52" t="s">
        <v>833</v>
      </c>
      <c r="AV1082" s="52" t="s">
        <v>833</v>
      </c>
      <c r="AW1082" s="52" t="s">
        <v>418</v>
      </c>
      <c r="AX1082" s="52" t="s">
        <v>530</v>
      </c>
      <c r="AY1082" s="52" t="s">
        <v>530</v>
      </c>
      <c r="AZ1082" s="28" t="s">
        <v>530</v>
      </c>
    </row>
    <row r="1083" ht="15.75" customHeight="1">
      <c r="A1083" s="40">
        <v>964.0</v>
      </c>
      <c r="B1083" s="28" t="s">
        <v>3324</v>
      </c>
      <c r="C1083" s="41"/>
      <c r="D1083" s="42">
        <f t="array" ref="D1083">index(systems,match($A1083,INDEX(systems,0,1),),3)</f>
        <v>28.43</v>
      </c>
      <c r="E1083" s="42">
        <f t="array" ref="E1083">index(systems,match($A1083,INDEX(systems,0,1),),4)</f>
        <v>-215.623</v>
      </c>
      <c r="F1083" s="43" t="str">
        <f>IFERROR(__xludf.DUMMYFUNCTION("let(row, match($B1083&amp;if($C1083&lt;&gt;"""","" [""&amp;$C1083&amp;""]"",""""),index(nebulae,,2),0),join("","",iferror(round(index(nebulae,row,5)/2,3),1),iferror(round(index(nebulae,row,6)/2,3),1),0))"),"1,1,0")</f>
        <v>1,1,0</v>
      </c>
      <c r="G1083" s="44" t="s">
        <v>3325</v>
      </c>
      <c r="H1083" s="45">
        <f t="array" ref="H1083">let(systemId,match(A1083,index(systems,0,1),),refSystemId,match($H$1,index(systems,0,1),),x,index(systems,systemId,3),y,index(systems,systemId,4),refX,index(systems,refSystemId,3),refY,index(systems,refSystemId,4),round(sqrt((x-refX)^2+(y-refY)^2),3))</f>
        <v>217.489</v>
      </c>
      <c r="I1083" s="28" t="s">
        <v>418</v>
      </c>
      <c r="J1083" s="41"/>
      <c r="K1083" s="41"/>
      <c r="L1083" s="41"/>
      <c r="M1083" s="28" t="s">
        <v>755</v>
      </c>
      <c r="N1083" s="28" t="s">
        <v>3326</v>
      </c>
      <c r="O1083" s="48" t="s">
        <v>3326</v>
      </c>
      <c r="P1083" s="48" t="s">
        <v>3326</v>
      </c>
      <c r="Q1083" s="48" t="s">
        <v>3326</v>
      </c>
      <c r="R1083" s="48" t="s">
        <v>3326</v>
      </c>
      <c r="S1083" s="48" t="s">
        <v>3326</v>
      </c>
      <c r="T1083" s="48" t="s">
        <v>3326</v>
      </c>
      <c r="U1083" s="48" t="s">
        <v>3326</v>
      </c>
      <c r="V1083" s="48" t="s">
        <v>3326</v>
      </c>
      <c r="W1083" s="48" t="s">
        <v>3326</v>
      </c>
      <c r="X1083" s="48" t="s">
        <v>2007</v>
      </c>
      <c r="Y1083" s="48" t="s">
        <v>2007</v>
      </c>
      <c r="Z1083" s="48" t="s">
        <v>2007</v>
      </c>
      <c r="AA1083" s="48" t="s">
        <v>2007</v>
      </c>
      <c r="AB1083" s="48" t="s">
        <v>2007</v>
      </c>
      <c r="AC1083" s="48" t="s">
        <v>2007</v>
      </c>
      <c r="AD1083" s="48" t="s">
        <v>2007</v>
      </c>
      <c r="AE1083" s="48" t="s">
        <v>2007</v>
      </c>
      <c r="AF1083" s="48" t="s">
        <v>2007</v>
      </c>
      <c r="AG1083" s="48" t="s">
        <v>2007</v>
      </c>
      <c r="AH1083" s="48" t="s">
        <v>2007</v>
      </c>
      <c r="AI1083" s="48" t="s">
        <v>2007</v>
      </c>
      <c r="AJ1083" s="48" t="s">
        <v>2007</v>
      </c>
      <c r="AK1083" s="48" t="s">
        <v>2007</v>
      </c>
      <c r="AL1083" s="48" t="s">
        <v>2007</v>
      </c>
      <c r="AM1083" s="48" t="s">
        <v>2007</v>
      </c>
      <c r="AN1083" s="48" t="s">
        <v>2007</v>
      </c>
      <c r="AO1083" s="48" t="s">
        <v>2007</v>
      </c>
      <c r="AP1083" s="48" t="s">
        <v>505</v>
      </c>
      <c r="AQ1083" s="48" t="s">
        <v>2007</v>
      </c>
      <c r="AR1083" s="48" t="s">
        <v>2007</v>
      </c>
      <c r="AS1083" s="48" t="s">
        <v>2007</v>
      </c>
      <c r="AT1083" s="48" t="s">
        <v>2007</v>
      </c>
      <c r="AU1083" s="48" t="s">
        <v>2007</v>
      </c>
      <c r="AV1083" s="48" t="s">
        <v>2007</v>
      </c>
      <c r="AW1083" s="48" t="s">
        <v>2007</v>
      </c>
      <c r="AX1083" s="48" t="s">
        <v>2007</v>
      </c>
      <c r="AY1083" s="48" t="s">
        <v>2007</v>
      </c>
      <c r="AZ1083" s="28" t="s">
        <v>2007</v>
      </c>
    </row>
    <row r="1084" ht="15.75" customHeight="1">
      <c r="A1084" s="40">
        <v>965.0</v>
      </c>
      <c r="B1084" s="28" t="s">
        <v>3327</v>
      </c>
      <c r="C1084" s="41"/>
      <c r="D1084" s="42">
        <f t="array" ref="D1084">index(systems,match($A1084,INDEX(systems,0,1),),3)</f>
        <v>-76.782</v>
      </c>
      <c r="E1084" s="42">
        <f t="array" ref="E1084">index(systems,match($A1084,INDEX(systems,0,1),),4)</f>
        <v>76.984</v>
      </c>
      <c r="F1084" s="43" t="str">
        <f>IFERROR(__xludf.DUMMYFUNCTION("let(row, match($B1084&amp;if($C1084&lt;&gt;"""","" [""&amp;$C1084&amp;""]"",""""),index(nebulae,,2),0),join("","",iferror(round(index(nebulae,row,5)/2,3),1),iferror(round(index(nebulae,row,6)/2,3),1),0))"),"1,1,0")</f>
        <v>1,1,0</v>
      </c>
      <c r="G1084" s="44" t="s">
        <v>3328</v>
      </c>
      <c r="H1084" s="45">
        <f t="array" ref="H1084">let(systemId,match(A1084,index(systems,0,1),),refSystemId,match($H$1,index(systems,0,1),),x,index(systems,systemId,3),y,index(systems,systemId,4),refX,index(systems,refSystemId,3),refY,index(systems,refSystemId,4),round(sqrt((x-refX)^2+(y-refY)^2),3))</f>
        <v>108.729</v>
      </c>
      <c r="I1084" s="28" t="s">
        <v>418</v>
      </c>
      <c r="J1084" s="41"/>
      <c r="K1084" s="41"/>
      <c r="L1084" s="28" t="s">
        <v>523</v>
      </c>
      <c r="M1084" s="48" t="s">
        <v>524</v>
      </c>
      <c r="N1084" s="28" t="s">
        <v>526</v>
      </c>
      <c r="O1084" s="48" t="s">
        <v>526</v>
      </c>
      <c r="P1084" s="48" t="s">
        <v>526</v>
      </c>
      <c r="Q1084" s="48" t="s">
        <v>526</v>
      </c>
      <c r="R1084" s="48" t="s">
        <v>526</v>
      </c>
      <c r="S1084" s="48" t="s">
        <v>526</v>
      </c>
      <c r="T1084" s="48" t="s">
        <v>526</v>
      </c>
      <c r="U1084" s="48" t="s">
        <v>526</v>
      </c>
      <c r="V1084" s="48" t="s">
        <v>526</v>
      </c>
      <c r="W1084" s="48" t="s">
        <v>526</v>
      </c>
      <c r="X1084" s="48" t="s">
        <v>526</v>
      </c>
      <c r="Y1084" s="48" t="s">
        <v>526</v>
      </c>
      <c r="Z1084" s="48" t="s">
        <v>526</v>
      </c>
      <c r="AA1084" s="48" t="s">
        <v>2163</v>
      </c>
      <c r="AB1084" s="48" t="s">
        <v>2163</v>
      </c>
      <c r="AC1084" s="48" t="s">
        <v>2163</v>
      </c>
      <c r="AD1084" s="48" t="s">
        <v>2163</v>
      </c>
      <c r="AE1084" s="48" t="s">
        <v>2163</v>
      </c>
      <c r="AF1084" s="48" t="s">
        <v>2163</v>
      </c>
      <c r="AG1084" s="48" t="s">
        <v>2163</v>
      </c>
      <c r="AH1084" s="48" t="s">
        <v>2164</v>
      </c>
      <c r="AI1084" s="48" t="s">
        <v>828</v>
      </c>
      <c r="AJ1084" s="48" t="s">
        <v>828</v>
      </c>
      <c r="AK1084" s="48" t="s">
        <v>828</v>
      </c>
      <c r="AL1084" s="48" t="s">
        <v>828</v>
      </c>
      <c r="AM1084" s="48" t="s">
        <v>828</v>
      </c>
      <c r="AN1084" s="48" t="s">
        <v>828</v>
      </c>
      <c r="AO1084" s="48" t="s">
        <v>828</v>
      </c>
      <c r="AP1084" s="48" t="s">
        <v>828</v>
      </c>
      <c r="AQ1084" s="48" t="s">
        <v>828</v>
      </c>
      <c r="AR1084" s="48" t="s">
        <v>828</v>
      </c>
      <c r="AS1084" s="52" t="s">
        <v>833</v>
      </c>
      <c r="AT1084" s="52" t="s">
        <v>833</v>
      </c>
      <c r="AU1084" s="52" t="s">
        <v>833</v>
      </c>
      <c r="AV1084" s="48" t="s">
        <v>833</v>
      </c>
      <c r="AW1084" s="48" t="s">
        <v>417</v>
      </c>
      <c r="AX1084" s="48" t="s">
        <v>417</v>
      </c>
      <c r="AY1084" s="48" t="s">
        <v>417</v>
      </c>
      <c r="AZ1084" s="51" t="s">
        <v>418</v>
      </c>
    </row>
    <row r="1085" ht="15.75" customHeight="1">
      <c r="A1085" s="40">
        <v>966.0</v>
      </c>
      <c r="B1085" s="28" t="s">
        <v>3329</v>
      </c>
      <c r="C1085" s="41"/>
      <c r="D1085" s="42">
        <f t="array" ref="D1085">index(systems,match($A1085,INDEX(systems,0,1),),3)</f>
        <v>14.499</v>
      </c>
      <c r="E1085" s="42">
        <f t="array" ref="E1085">index(systems,match($A1085,INDEX(systems,0,1),),4)</f>
        <v>174.54</v>
      </c>
      <c r="F1085" s="43" t="str">
        <f>IFERROR(__xludf.DUMMYFUNCTION("let(row, match($B1085&amp;if($C1085&lt;&gt;"""","" [""&amp;$C1085&amp;""]"",""""),index(nebulae,,2),0),join("","",iferror(round(index(nebulae,row,5)/2,3),1),iferror(round(index(nebulae,row,6)/2,3),1),0))"),"1,1,0")</f>
        <v>1,1,0</v>
      </c>
      <c r="G1085" s="44" t="s">
        <v>3330</v>
      </c>
      <c r="H1085" s="45">
        <f t="array" ref="H1085">let(systemId,match(A1085,index(systems,0,1),),refSystemId,match($H$1,index(systems,0,1),),x,index(systems,systemId,3),y,index(systems,systemId,4),refX,index(systems,refSystemId,3),refY,index(systems,refSystemId,4),round(sqrt((x-refX)^2+(y-refY)^2),3))</f>
        <v>175.141</v>
      </c>
      <c r="I1085" s="46" t="s">
        <v>408</v>
      </c>
      <c r="J1085" s="46" t="s">
        <v>408</v>
      </c>
      <c r="K1085" s="46" t="s">
        <v>408</v>
      </c>
      <c r="L1085" s="46" t="s">
        <v>408</v>
      </c>
      <c r="M1085" s="47" t="s">
        <v>408</v>
      </c>
      <c r="N1085" s="28" t="s">
        <v>408</v>
      </c>
      <c r="O1085" s="41"/>
      <c r="P1085" s="48" t="s">
        <v>692</v>
      </c>
      <c r="Q1085" s="48" t="s">
        <v>692</v>
      </c>
      <c r="R1085" s="48" t="s">
        <v>692</v>
      </c>
      <c r="S1085" s="48" t="s">
        <v>692</v>
      </c>
      <c r="T1085" s="48" t="s">
        <v>692</v>
      </c>
      <c r="U1085" s="48" t="s">
        <v>692</v>
      </c>
      <c r="V1085" s="48" t="s">
        <v>692</v>
      </c>
      <c r="W1085" s="48" t="s">
        <v>692</v>
      </c>
      <c r="X1085" s="48" t="s">
        <v>525</v>
      </c>
      <c r="Y1085" s="48" t="s">
        <v>422</v>
      </c>
      <c r="Z1085" s="48" t="s">
        <v>422</v>
      </c>
      <c r="AA1085" s="48" t="s">
        <v>422</v>
      </c>
      <c r="AB1085" s="48" t="s">
        <v>422</v>
      </c>
      <c r="AC1085" s="48" t="s">
        <v>422</v>
      </c>
      <c r="AD1085" s="48" t="s">
        <v>422</v>
      </c>
      <c r="AE1085" s="48" t="s">
        <v>422</v>
      </c>
      <c r="AF1085" s="48" t="s">
        <v>422</v>
      </c>
      <c r="AG1085" s="48" t="s">
        <v>422</v>
      </c>
      <c r="AH1085" s="48" t="s">
        <v>422</v>
      </c>
      <c r="AI1085" s="48" t="s">
        <v>422</v>
      </c>
      <c r="AJ1085" s="48" t="s">
        <v>422</v>
      </c>
      <c r="AK1085" s="48" t="s">
        <v>422</v>
      </c>
      <c r="AL1085" s="48" t="s">
        <v>422</v>
      </c>
      <c r="AM1085" s="48" t="s">
        <v>422</v>
      </c>
      <c r="AN1085" s="48" t="s">
        <v>422</v>
      </c>
      <c r="AO1085" s="48" t="s">
        <v>422</v>
      </c>
      <c r="AP1085" s="48" t="s">
        <v>422</v>
      </c>
      <c r="AQ1085" s="48" t="s">
        <v>422</v>
      </c>
      <c r="AR1085" s="48" t="s">
        <v>422</v>
      </c>
      <c r="AS1085" s="48" t="s">
        <v>422</v>
      </c>
      <c r="AT1085" s="48" t="s">
        <v>422</v>
      </c>
      <c r="AU1085" s="48" t="s">
        <v>422</v>
      </c>
      <c r="AV1085" s="48" t="s">
        <v>422</v>
      </c>
      <c r="AW1085" s="48" t="s">
        <v>422</v>
      </c>
      <c r="AX1085" s="48" t="s">
        <v>422</v>
      </c>
      <c r="AY1085" s="48" t="s">
        <v>422</v>
      </c>
      <c r="AZ1085" s="28" t="s">
        <v>422</v>
      </c>
    </row>
    <row r="1086" ht="15.75" customHeight="1">
      <c r="A1086" s="40">
        <v>967.0</v>
      </c>
      <c r="B1086" s="28" t="s">
        <v>3331</v>
      </c>
      <c r="C1086" s="41"/>
      <c r="D1086" s="42">
        <f t="array" ref="D1086">index(systems,match($A1086,INDEX(systems,0,1),),3)</f>
        <v>285.367</v>
      </c>
      <c r="E1086" s="42">
        <f t="array" ref="E1086">index(systems,match($A1086,INDEX(systems,0,1),),4)</f>
        <v>52.938</v>
      </c>
      <c r="F1086" s="43" t="str">
        <f>IFERROR(__xludf.DUMMYFUNCTION("let(row, match($B1086&amp;if($C1086&lt;&gt;"""","" [""&amp;$C1086&amp;""]"",""""),index(nebulae,,2),0),join("","",iferror(round(index(nebulae,row,5)/2,3),1),iferror(round(index(nebulae,row,6)/2,3),1),0))"),"1,1,0")</f>
        <v>1,1,0</v>
      </c>
      <c r="G1086" s="44" t="s">
        <v>3332</v>
      </c>
      <c r="H1086" s="45">
        <f t="array" ref="H1086">let(systemId,match(A1086,index(systems,0,1),),refSystemId,match($H$1,index(systems,0,1),),x,index(systems,systemId,3),y,index(systems,systemId,4),refX,index(systems,refSystemId,3),refY,index(systems,refSystemId,4),round(sqrt((x-refX)^2+(y-refY)^2),3))</f>
        <v>290.236</v>
      </c>
      <c r="I1086" s="54"/>
      <c r="J1086" s="54"/>
      <c r="K1086" s="49" t="s">
        <v>418</v>
      </c>
      <c r="L1086" s="54"/>
      <c r="M1086" s="54"/>
      <c r="N1086" s="49" t="s">
        <v>854</v>
      </c>
      <c r="O1086" s="52" t="s">
        <v>854</v>
      </c>
      <c r="P1086" s="52" t="s">
        <v>854</v>
      </c>
      <c r="Q1086" s="52" t="s">
        <v>854</v>
      </c>
      <c r="R1086" s="52" t="s">
        <v>854</v>
      </c>
      <c r="S1086" s="48" t="s">
        <v>854</v>
      </c>
      <c r="T1086" s="52" t="s">
        <v>854</v>
      </c>
      <c r="U1086" s="52" t="s">
        <v>1469</v>
      </c>
      <c r="V1086" s="52" t="s">
        <v>1469</v>
      </c>
      <c r="W1086" s="48" t="s">
        <v>1469</v>
      </c>
      <c r="X1086" s="52" t="s">
        <v>855</v>
      </c>
      <c r="Y1086" s="48" t="s">
        <v>1470</v>
      </c>
      <c r="Z1086" s="48" t="s">
        <v>1008</v>
      </c>
      <c r="AA1086" s="48" t="s">
        <v>1471</v>
      </c>
      <c r="AB1086" s="48" t="s">
        <v>1471</v>
      </c>
      <c r="AC1086" s="48" t="s">
        <v>1471</v>
      </c>
      <c r="AD1086" s="48" t="s">
        <v>1471</v>
      </c>
      <c r="AE1086" s="48" t="s">
        <v>1471</v>
      </c>
      <c r="AF1086" s="48" t="s">
        <v>1471</v>
      </c>
      <c r="AG1086" s="48" t="s">
        <v>1471</v>
      </c>
      <c r="AH1086" s="48" t="s">
        <v>1471</v>
      </c>
      <c r="AI1086" s="48" t="s">
        <v>1471</v>
      </c>
      <c r="AJ1086" s="48" t="s">
        <v>1471</v>
      </c>
      <c r="AK1086" s="48" t="s">
        <v>1471</v>
      </c>
      <c r="AL1086" s="48" t="s">
        <v>1471</v>
      </c>
      <c r="AM1086" s="48" t="s">
        <v>1471</v>
      </c>
      <c r="AN1086" s="48" t="s">
        <v>1471</v>
      </c>
      <c r="AO1086" s="48" t="s">
        <v>1470</v>
      </c>
      <c r="AP1086" s="48" t="s">
        <v>1470</v>
      </c>
      <c r="AQ1086" s="48" t="s">
        <v>1470</v>
      </c>
      <c r="AR1086" s="48" t="s">
        <v>1470</v>
      </c>
      <c r="AS1086" s="48" t="s">
        <v>1470</v>
      </c>
      <c r="AT1086" s="48" t="s">
        <v>1470</v>
      </c>
      <c r="AU1086" s="48" t="s">
        <v>1470</v>
      </c>
      <c r="AV1086" s="52" t="s">
        <v>1470</v>
      </c>
      <c r="AW1086" s="52" t="s">
        <v>1470</v>
      </c>
      <c r="AX1086" s="52" t="s">
        <v>1641</v>
      </c>
      <c r="AY1086" s="52" t="s">
        <v>1641</v>
      </c>
      <c r="AZ1086" s="49" t="s">
        <v>1641</v>
      </c>
    </row>
    <row r="1087" ht="15.75" customHeight="1">
      <c r="A1087" s="40">
        <v>968.0</v>
      </c>
      <c r="B1087" s="28" t="s">
        <v>3333</v>
      </c>
      <c r="C1087" s="41"/>
      <c r="D1087" s="42">
        <f t="array" ref="D1087">index(systems,match($A1087,INDEX(systems,0,1),),3)</f>
        <v>125.88</v>
      </c>
      <c r="E1087" s="42">
        <f t="array" ref="E1087">index(systems,match($A1087,INDEX(systems,0,1),),4)</f>
        <v>-317.712</v>
      </c>
      <c r="F1087" s="43" t="str">
        <f>IFERROR(__xludf.DUMMYFUNCTION("let(row, match($B1087&amp;if($C1087&lt;&gt;"""","" [""&amp;$C1087&amp;""]"",""""),index(nebulae,,2),0),join("","",iferror(round(index(nebulae,row,5)/2,3),1),iferror(round(index(nebulae,row,6)/2,3),1),0))"),"1,1,0")</f>
        <v>1,1,0</v>
      </c>
      <c r="G1087" s="44" t="s">
        <v>3334</v>
      </c>
      <c r="H1087" s="45">
        <f t="array" ref="H1087">let(systemId,match(A1087,index(systems,0,1),),refSystemId,match($H$1,index(systems,0,1),),x,index(systems,systemId,3),y,index(systems,systemId,4),refX,index(systems,refSystemId,3),refY,index(systems,refSystemId,4),round(sqrt((x-refX)^2+(y-refY)^2),3))</f>
        <v>341.741</v>
      </c>
      <c r="I1087" s="53"/>
      <c r="J1087" s="53"/>
      <c r="K1087" s="53"/>
      <c r="L1087" s="53"/>
      <c r="M1087" s="46" t="s">
        <v>418</v>
      </c>
      <c r="N1087" s="28" t="s">
        <v>783</v>
      </c>
      <c r="O1087" s="48" t="s">
        <v>783</v>
      </c>
      <c r="P1087" s="48" t="s">
        <v>783</v>
      </c>
      <c r="Q1087" s="48" t="s">
        <v>783</v>
      </c>
      <c r="R1087" s="48" t="s">
        <v>783</v>
      </c>
      <c r="S1087" s="48" t="s">
        <v>783</v>
      </c>
      <c r="T1087" s="48" t="s">
        <v>783</v>
      </c>
      <c r="U1087" s="48" t="s">
        <v>783</v>
      </c>
      <c r="V1087" s="48" t="s">
        <v>783</v>
      </c>
      <c r="W1087" s="48" t="s">
        <v>783</v>
      </c>
      <c r="X1087" s="48" t="s">
        <v>491</v>
      </c>
      <c r="Y1087" s="48" t="s">
        <v>492</v>
      </c>
      <c r="Z1087" s="48" t="s">
        <v>492</v>
      </c>
      <c r="AA1087" s="48" t="s">
        <v>493</v>
      </c>
      <c r="AB1087" s="48" t="s">
        <v>493</v>
      </c>
      <c r="AC1087" s="48" t="s">
        <v>493</v>
      </c>
      <c r="AD1087" s="48" t="s">
        <v>493</v>
      </c>
      <c r="AE1087" s="48" t="s">
        <v>493</v>
      </c>
      <c r="AF1087" s="48" t="s">
        <v>493</v>
      </c>
      <c r="AG1087" s="48" t="s">
        <v>493</v>
      </c>
      <c r="AH1087" s="48" t="s">
        <v>493</v>
      </c>
      <c r="AI1087" s="48" t="s">
        <v>493</v>
      </c>
      <c r="AJ1087" s="48" t="s">
        <v>493</v>
      </c>
      <c r="AK1087" s="48" t="s">
        <v>493</v>
      </c>
      <c r="AL1087" s="48" t="s">
        <v>493</v>
      </c>
      <c r="AM1087" s="48" t="s">
        <v>493</v>
      </c>
      <c r="AN1087" s="48" t="s">
        <v>493</v>
      </c>
      <c r="AO1087" s="48" t="s">
        <v>492</v>
      </c>
      <c r="AP1087" s="48" t="s">
        <v>492</v>
      </c>
      <c r="AQ1087" s="48" t="s">
        <v>492</v>
      </c>
      <c r="AR1087" s="48" t="s">
        <v>492</v>
      </c>
      <c r="AS1087" s="48" t="s">
        <v>492</v>
      </c>
      <c r="AT1087" s="52" t="s">
        <v>492</v>
      </c>
      <c r="AU1087" s="52" t="s">
        <v>492</v>
      </c>
      <c r="AV1087" s="48" t="s">
        <v>492</v>
      </c>
      <c r="AW1087" s="48" t="s">
        <v>492</v>
      </c>
      <c r="AX1087" s="48" t="s">
        <v>494</v>
      </c>
      <c r="AY1087" s="48" t="s">
        <v>492</v>
      </c>
      <c r="AZ1087" s="28" t="s">
        <v>492</v>
      </c>
    </row>
    <row r="1088" ht="15.75" customHeight="1">
      <c r="A1088" s="40">
        <v>969.0</v>
      </c>
      <c r="B1088" s="28" t="s">
        <v>3335</v>
      </c>
      <c r="C1088" s="41"/>
      <c r="D1088" s="42">
        <f t="array" ref="D1088">index(systems,match($A1088,INDEX(systems,0,1),),3)</f>
        <v>-206.769</v>
      </c>
      <c r="E1088" s="42">
        <f t="array" ref="E1088">index(systems,match($A1088,INDEX(systems,0,1),),4)</f>
        <v>-303.733</v>
      </c>
      <c r="F1088" s="43" t="str">
        <f>IFERROR(__xludf.DUMMYFUNCTION("let(row, match($B1088&amp;if($C1088&lt;&gt;"""","" [""&amp;$C1088&amp;""]"",""""),index(nebulae,,2),0),join("","",iferror(round(index(nebulae,row,5)/2,3),1),iferror(round(index(nebulae,row,6)/2,3),1),0))"),"1,1,0")</f>
        <v>1,1,0</v>
      </c>
      <c r="G1088" s="44" t="s">
        <v>3336</v>
      </c>
      <c r="H1088" s="45">
        <f t="array" ref="H1088">let(systemId,match(A1088,index(systems,0,1),),refSystemId,match($H$1,index(systems,0,1),),x,index(systems,systemId,3),y,index(systems,systemId,4),refX,index(systems,refSystemId,3),refY,index(systems,refSystemId,4),round(sqrt((x-refX)^2+(y-refY)^2),3))</f>
        <v>367.433</v>
      </c>
      <c r="I1088" s="28" t="s">
        <v>408</v>
      </c>
      <c r="J1088" s="48" t="s">
        <v>408</v>
      </c>
      <c r="K1088" s="48" t="s">
        <v>408</v>
      </c>
      <c r="L1088" s="48" t="s">
        <v>408</v>
      </c>
      <c r="M1088" s="48" t="s">
        <v>408</v>
      </c>
      <c r="N1088" s="28" t="s">
        <v>408</v>
      </c>
      <c r="O1088" s="41"/>
      <c r="P1088" s="48" t="s">
        <v>558</v>
      </c>
      <c r="Q1088" s="48" t="s">
        <v>558</v>
      </c>
      <c r="R1088" s="48" t="s">
        <v>558</v>
      </c>
      <c r="S1088" s="48" t="s">
        <v>558</v>
      </c>
      <c r="T1088" s="48" t="s">
        <v>558</v>
      </c>
      <c r="U1088" s="48" t="s">
        <v>558</v>
      </c>
      <c r="V1088" s="48" t="s">
        <v>558</v>
      </c>
      <c r="W1088" s="48" t="s">
        <v>558</v>
      </c>
      <c r="X1088" s="48" t="s">
        <v>560</v>
      </c>
      <c r="Y1088" s="48" t="s">
        <v>560</v>
      </c>
      <c r="Z1088" s="48" t="s">
        <v>560</v>
      </c>
      <c r="AA1088" s="48" t="s">
        <v>560</v>
      </c>
      <c r="AB1088" s="48" t="s">
        <v>560</v>
      </c>
      <c r="AC1088" s="48" t="s">
        <v>560</v>
      </c>
      <c r="AD1088" s="48" t="s">
        <v>560</v>
      </c>
      <c r="AE1088" s="48" t="s">
        <v>560</v>
      </c>
      <c r="AF1088" s="48" t="s">
        <v>560</v>
      </c>
      <c r="AG1088" s="48" t="s">
        <v>560</v>
      </c>
      <c r="AH1088" s="48" t="s">
        <v>560</v>
      </c>
      <c r="AI1088" s="48" t="s">
        <v>560</v>
      </c>
      <c r="AJ1088" s="48" t="s">
        <v>560</v>
      </c>
      <c r="AK1088" s="48" t="s">
        <v>560</v>
      </c>
      <c r="AL1088" s="48" t="s">
        <v>560</v>
      </c>
      <c r="AM1088" s="48" t="s">
        <v>560</v>
      </c>
      <c r="AN1088" s="48" t="s">
        <v>560</v>
      </c>
      <c r="AO1088" s="48" t="s">
        <v>560</v>
      </c>
      <c r="AP1088" s="48" t="s">
        <v>560</v>
      </c>
      <c r="AQ1088" s="48" t="s">
        <v>560</v>
      </c>
      <c r="AR1088" s="48" t="s">
        <v>560</v>
      </c>
      <c r="AS1088" s="48" t="s">
        <v>418</v>
      </c>
      <c r="AT1088" s="48" t="s">
        <v>418</v>
      </c>
      <c r="AU1088" s="48" t="s">
        <v>418</v>
      </c>
      <c r="AV1088" s="48" t="s">
        <v>418</v>
      </c>
      <c r="AW1088" s="48" t="s">
        <v>418</v>
      </c>
      <c r="AX1088" s="48" t="s">
        <v>560</v>
      </c>
      <c r="AY1088" s="48" t="s">
        <v>576</v>
      </c>
      <c r="AZ1088" s="28" t="s">
        <v>560</v>
      </c>
    </row>
    <row r="1089" ht="15.75" customHeight="1">
      <c r="A1089" s="40">
        <v>970.0</v>
      </c>
      <c r="B1089" s="28" t="s">
        <v>3337</v>
      </c>
      <c r="C1089" s="41"/>
      <c r="D1089" s="42">
        <f t="array" ref="D1089">index(systems,match($A1089,INDEX(systems,0,1),),3)</f>
        <v>603.107</v>
      </c>
      <c r="E1089" s="42">
        <f t="array" ref="E1089">index(systems,match($A1089,INDEX(systems,0,1),),4)</f>
        <v>234.854</v>
      </c>
      <c r="F1089" s="43" t="str">
        <f>IFERROR(__xludf.DUMMYFUNCTION("let(row, match($B1089&amp;if($C1089&lt;&gt;"""","" [""&amp;$C1089&amp;""]"",""""),index(nebulae,,2),0),join("","",iferror(round(index(nebulae,row,5)/2,3),1),iferror(round(index(nebulae,row,6)/2,3),1),0))"),"1,1,0")</f>
        <v>1,1,0</v>
      </c>
      <c r="G1089" s="44" t="s">
        <v>3338</v>
      </c>
      <c r="H1089" s="45">
        <f t="array" ref="H1089">let(systemId,match(A1089,index(systems,0,1),),refSystemId,match($H$1,index(systems,0,1),),x,index(systems,systemId,3),y,index(systems,systemId,4),refX,index(systems,refSystemId,3),refY,index(systems,refSystemId,4),round(sqrt((x-refX)^2+(y-refY)^2),3))</f>
        <v>647.221</v>
      </c>
      <c r="I1089" s="46" t="s">
        <v>408</v>
      </c>
      <c r="J1089" s="46" t="s">
        <v>408</v>
      </c>
      <c r="K1089" s="46" t="s">
        <v>408</v>
      </c>
      <c r="L1089" s="46" t="s">
        <v>408</v>
      </c>
      <c r="M1089" s="46" t="s">
        <v>408</v>
      </c>
      <c r="N1089" s="28" t="s">
        <v>408</v>
      </c>
      <c r="O1089" s="41"/>
      <c r="P1089" s="48" t="s">
        <v>421</v>
      </c>
      <c r="Q1089" s="48" t="s">
        <v>421</v>
      </c>
      <c r="R1089" s="48" t="s">
        <v>421</v>
      </c>
      <c r="S1089" s="48" t="s">
        <v>421</v>
      </c>
      <c r="T1089" s="48" t="s">
        <v>421</v>
      </c>
      <c r="U1089" s="48" t="s">
        <v>421</v>
      </c>
      <c r="V1089" s="48" t="s">
        <v>421</v>
      </c>
      <c r="W1089" s="48" t="s">
        <v>421</v>
      </c>
      <c r="X1089" s="48" t="s">
        <v>552</v>
      </c>
      <c r="Y1089" s="48" t="s">
        <v>422</v>
      </c>
      <c r="Z1089" s="48" t="s">
        <v>422</v>
      </c>
      <c r="AA1089" s="48" t="s">
        <v>422</v>
      </c>
      <c r="AB1089" s="48" t="s">
        <v>422</v>
      </c>
      <c r="AC1089" s="48" t="s">
        <v>422</v>
      </c>
      <c r="AD1089" s="48" t="s">
        <v>422</v>
      </c>
      <c r="AE1089" s="48" t="s">
        <v>422</v>
      </c>
      <c r="AF1089" s="48" t="s">
        <v>422</v>
      </c>
      <c r="AG1089" s="48" t="s">
        <v>422</v>
      </c>
      <c r="AH1089" s="48" t="s">
        <v>422</v>
      </c>
      <c r="AI1089" s="48" t="s">
        <v>422</v>
      </c>
      <c r="AJ1089" s="48" t="s">
        <v>422</v>
      </c>
      <c r="AK1089" s="48" t="s">
        <v>422</v>
      </c>
      <c r="AL1089" s="48" t="s">
        <v>422</v>
      </c>
      <c r="AM1089" s="48" t="s">
        <v>422</v>
      </c>
      <c r="AN1089" s="48" t="s">
        <v>422</v>
      </c>
      <c r="AO1089" s="48" t="s">
        <v>422</v>
      </c>
      <c r="AP1089" s="48" t="s">
        <v>422</v>
      </c>
      <c r="AQ1089" s="48" t="s">
        <v>422</v>
      </c>
      <c r="AR1089" s="48" t="s">
        <v>422</v>
      </c>
      <c r="AS1089" s="48" t="s">
        <v>422</v>
      </c>
      <c r="AT1089" s="48" t="s">
        <v>422</v>
      </c>
      <c r="AU1089" s="48" t="s">
        <v>422</v>
      </c>
      <c r="AV1089" s="48" t="s">
        <v>422</v>
      </c>
      <c r="AW1089" s="48" t="s">
        <v>422</v>
      </c>
      <c r="AX1089" s="48" t="s">
        <v>422</v>
      </c>
      <c r="AY1089" s="48" t="s">
        <v>422</v>
      </c>
      <c r="AZ1089" s="50" t="s">
        <v>423</v>
      </c>
    </row>
    <row r="1090" ht="15.75" customHeight="1">
      <c r="A1090" s="40">
        <v>2943.0</v>
      </c>
      <c r="B1090" s="28" t="s">
        <v>3339</v>
      </c>
      <c r="C1090" s="28" t="s">
        <v>735</v>
      </c>
      <c r="D1090" s="42">
        <f t="array" ref="D1090">index(systems,match($A1090,INDEX(systems,0,1),),3)</f>
        <v>99.292</v>
      </c>
      <c r="E1090" s="42">
        <f t="array" ref="E1090">index(systems,match($A1090,INDEX(systems,0,1),),4)</f>
        <v>1835.555</v>
      </c>
      <c r="F1090" s="43" t="str">
        <f>IFERROR(__xludf.DUMMYFUNCTION("let(row, match($B1090&amp;if($C1090&lt;&gt;"""","" [""&amp;$C1090&amp;""]"",""""),index(nebulae,,2),0),join("","",iferror(round(index(nebulae,row,5)/2,3),1),iferror(round(index(nebulae,row,6)/2,3),1),0))"),"1,1,0")</f>
        <v>1,1,0</v>
      </c>
      <c r="G1090" s="44" t="s">
        <v>3340</v>
      </c>
      <c r="H1090" s="45">
        <f t="array" ref="H1090">let(systemId,match(A1090,index(systems,0,1),),refSystemId,match($H$1,index(systems,0,1),),x,index(systems,systemId,3),y,index(systems,systemId,4),refX,index(systems,refSystemId,3),refY,index(systems,refSystemId,4),round(sqrt((x-refX)^2+(y-refY)^2),3))</f>
        <v>1838.239</v>
      </c>
      <c r="I1090" s="41"/>
      <c r="J1090" s="41"/>
      <c r="K1090" s="41"/>
      <c r="L1090" s="41"/>
      <c r="M1090" s="41"/>
      <c r="N1090" s="41"/>
      <c r="O1090" s="41"/>
      <c r="P1090" s="48" t="s">
        <v>408</v>
      </c>
      <c r="Q1090" s="48" t="s">
        <v>408</v>
      </c>
      <c r="R1090" s="48" t="s">
        <v>408</v>
      </c>
      <c r="S1090" s="48" t="s">
        <v>408</v>
      </c>
      <c r="T1090" s="48" t="s">
        <v>408</v>
      </c>
      <c r="U1090" s="48" t="s">
        <v>408</v>
      </c>
      <c r="V1090" s="41"/>
      <c r="W1090" s="41"/>
      <c r="X1090" s="41"/>
      <c r="Y1090" s="52" t="s">
        <v>735</v>
      </c>
      <c r="Z1090" s="48" t="s">
        <v>735</v>
      </c>
      <c r="AA1090" s="52" t="s">
        <v>735</v>
      </c>
      <c r="AB1090" s="52" t="s">
        <v>735</v>
      </c>
      <c r="AC1090" s="52" t="s">
        <v>735</v>
      </c>
      <c r="AD1090" s="52" t="s">
        <v>735</v>
      </c>
      <c r="AE1090" s="52" t="s">
        <v>735</v>
      </c>
      <c r="AF1090" s="52" t="s">
        <v>735</v>
      </c>
      <c r="AG1090" s="52" t="s">
        <v>735</v>
      </c>
      <c r="AH1090" s="52" t="s">
        <v>735</v>
      </c>
      <c r="AI1090" s="52" t="s">
        <v>735</v>
      </c>
      <c r="AJ1090" s="52" t="s">
        <v>735</v>
      </c>
      <c r="AK1090" s="52" t="s">
        <v>735</v>
      </c>
      <c r="AL1090" s="52" t="s">
        <v>735</v>
      </c>
      <c r="AM1090" s="52" t="s">
        <v>735</v>
      </c>
      <c r="AN1090" s="52" t="s">
        <v>735</v>
      </c>
      <c r="AO1090" s="49" t="s">
        <v>735</v>
      </c>
      <c r="AP1090" s="52" t="s">
        <v>735</v>
      </c>
      <c r="AQ1090" s="48" t="s">
        <v>735</v>
      </c>
      <c r="AR1090" s="48" t="s">
        <v>735</v>
      </c>
      <c r="AS1090" s="48" t="s">
        <v>735</v>
      </c>
      <c r="AT1090" s="28" t="s">
        <v>735</v>
      </c>
      <c r="AU1090" s="41"/>
      <c r="AV1090" s="41"/>
      <c r="AW1090" s="41"/>
      <c r="AX1090" s="41"/>
      <c r="AY1090" s="41"/>
      <c r="AZ1090" s="55"/>
    </row>
    <row r="1091" ht="15.75" customHeight="1">
      <c r="A1091" s="40">
        <v>3167.0</v>
      </c>
      <c r="B1091" s="28" t="s">
        <v>3339</v>
      </c>
      <c r="C1091" s="28" t="s">
        <v>1154</v>
      </c>
      <c r="D1091" s="42">
        <f t="array" ref="D1091">index(systems,match($A1091,INDEX(systems,0,1),),3)</f>
        <v>-688.883</v>
      </c>
      <c r="E1091" s="42">
        <f t="array" ref="E1091">index(systems,match($A1091,INDEX(systems,0,1),),4)</f>
        <v>1018.071</v>
      </c>
      <c r="F1091" s="43" t="str">
        <f>IFERROR(__xludf.DUMMYFUNCTION("let(row, match($B1091&amp;if($C1091&lt;&gt;"""","" [""&amp;$C1091&amp;""]"",""""),index(nebulae,,2),0),join("","",iferror(round(index(nebulae,row,5)/2,3),1),iferror(round(index(nebulae,row,6)/2,3),1),0))"),"1,1,0")</f>
        <v>1,1,0</v>
      </c>
      <c r="G1091" s="44" t="s">
        <v>3341</v>
      </c>
      <c r="H1091" s="45">
        <f t="array" ref="H1091">let(systemId,match(A1091,index(systems,0,1),),refSystemId,match($H$1,index(systems,0,1),),x,index(systems,systemId,3),y,index(systems,systemId,4),refX,index(systems,refSystemId,3),refY,index(systems,refSystemId,4),round(sqrt((x-refX)^2+(y-refY)^2),3))</f>
        <v>1229.239</v>
      </c>
      <c r="I1091" s="51" t="s">
        <v>408</v>
      </c>
      <c r="J1091" s="51" t="s">
        <v>408</v>
      </c>
      <c r="K1091" s="51" t="s">
        <v>408</v>
      </c>
      <c r="L1091" s="51" t="s">
        <v>408</v>
      </c>
      <c r="M1091" s="51" t="s">
        <v>408</v>
      </c>
      <c r="N1091" s="51" t="s">
        <v>408</v>
      </c>
      <c r="O1091" s="51" t="s">
        <v>408</v>
      </c>
      <c r="P1091" s="51" t="s">
        <v>408</v>
      </c>
      <c r="Q1091" s="51" t="s">
        <v>408</v>
      </c>
      <c r="R1091" s="51" t="s">
        <v>408</v>
      </c>
      <c r="S1091" s="51" t="s">
        <v>408</v>
      </c>
      <c r="T1091" s="51" t="s">
        <v>408</v>
      </c>
      <c r="U1091" s="51" t="s">
        <v>408</v>
      </c>
      <c r="V1091" s="51" t="s">
        <v>408</v>
      </c>
      <c r="W1091" s="51" t="s">
        <v>408</v>
      </c>
      <c r="X1091" s="51" t="s">
        <v>408</v>
      </c>
      <c r="Y1091" s="51" t="s">
        <v>408</v>
      </c>
      <c r="Z1091" s="51" t="s">
        <v>408</v>
      </c>
      <c r="AA1091" s="51" t="s">
        <v>408</v>
      </c>
      <c r="AB1091" s="51" t="s">
        <v>408</v>
      </c>
      <c r="AC1091" s="51" t="s">
        <v>408</v>
      </c>
      <c r="AD1091" s="51" t="s">
        <v>408</v>
      </c>
      <c r="AE1091" s="51" t="s">
        <v>408</v>
      </c>
      <c r="AF1091" s="51" t="s">
        <v>408</v>
      </c>
      <c r="AG1091" s="51" t="s">
        <v>408</v>
      </c>
      <c r="AH1091" s="51" t="s">
        <v>408</v>
      </c>
      <c r="AI1091" s="51" t="s">
        <v>408</v>
      </c>
      <c r="AJ1091" s="51" t="s">
        <v>408</v>
      </c>
      <c r="AK1091" s="51" t="s">
        <v>408</v>
      </c>
      <c r="AL1091" s="51" t="s">
        <v>408</v>
      </c>
      <c r="AM1091" s="51" t="s">
        <v>408</v>
      </c>
      <c r="AN1091" s="51" t="s">
        <v>408</v>
      </c>
      <c r="AO1091" s="51" t="s">
        <v>408</v>
      </c>
      <c r="AP1091" s="51" t="s">
        <v>408</v>
      </c>
      <c r="AQ1091" s="51" t="s">
        <v>408</v>
      </c>
      <c r="AR1091" s="51" t="s">
        <v>408</v>
      </c>
      <c r="AS1091" s="51" t="s">
        <v>408</v>
      </c>
      <c r="AT1091" s="51" t="s">
        <v>408</v>
      </c>
      <c r="AU1091" s="51" t="s">
        <v>408</v>
      </c>
      <c r="AV1091" s="51" t="s">
        <v>1154</v>
      </c>
      <c r="AW1091" s="51" t="s">
        <v>1154</v>
      </c>
      <c r="AX1091" s="56" t="s">
        <v>1083</v>
      </c>
      <c r="AY1091" s="56" t="s">
        <v>1083</v>
      </c>
      <c r="AZ1091" s="56" t="s">
        <v>1083</v>
      </c>
    </row>
    <row r="1092" ht="15.75" customHeight="1">
      <c r="A1092" s="40">
        <v>971.0</v>
      </c>
      <c r="B1092" s="28" t="s">
        <v>3342</v>
      </c>
      <c r="C1092" s="41"/>
      <c r="D1092" s="42">
        <f t="array" ref="D1092">index(systems,match($A1092,INDEX(systems,0,1),),3)</f>
        <v>-127.55</v>
      </c>
      <c r="E1092" s="42">
        <f t="array" ref="E1092">index(systems,match($A1092,INDEX(systems,0,1),),4)</f>
        <v>-22.018</v>
      </c>
      <c r="F1092" s="43" t="str">
        <f>IFERROR(__xludf.DUMMYFUNCTION("let(row, match($B1092&amp;if($C1092&lt;&gt;"""","" [""&amp;$C1092&amp;""]"",""""),index(nebulae,,2),0),join("","",iferror(round(index(nebulae,row,5)/2,3),1),iferror(round(index(nebulae,row,6)/2,3),1),0))"),"1,1,0")</f>
        <v>1,1,0</v>
      </c>
      <c r="G1092" s="44" t="s">
        <v>3343</v>
      </c>
      <c r="H1092" s="45">
        <f t="array" ref="H1092">let(systemId,match(A1092,index(systems,0,1),),refSystemId,match($H$1,index(systems,0,1),),x,index(systems,systemId,3),y,index(systems,systemId,4),refX,index(systems,refSystemId,3),refY,index(systems,refSystemId,4),round(sqrt((x-refX)^2+(y-refY)^2),3))</f>
        <v>129.436</v>
      </c>
      <c r="I1092" s="28" t="s">
        <v>408</v>
      </c>
      <c r="J1092" s="48" t="s">
        <v>408</v>
      </c>
      <c r="K1092" s="48" t="s">
        <v>408</v>
      </c>
      <c r="L1092" s="28" t="s">
        <v>408</v>
      </c>
      <c r="M1092" s="28" t="s">
        <v>408</v>
      </c>
      <c r="N1092" s="28" t="s">
        <v>408</v>
      </c>
      <c r="O1092" s="41"/>
      <c r="P1092" s="48" t="s">
        <v>560</v>
      </c>
      <c r="Q1092" s="48" t="s">
        <v>560</v>
      </c>
      <c r="R1092" s="48" t="s">
        <v>560</v>
      </c>
      <c r="S1092" s="48" t="s">
        <v>560</v>
      </c>
      <c r="T1092" s="48" t="s">
        <v>560</v>
      </c>
      <c r="U1092" s="48" t="s">
        <v>812</v>
      </c>
      <c r="V1092" s="48" t="s">
        <v>812</v>
      </c>
      <c r="W1092" s="48" t="s">
        <v>812</v>
      </c>
      <c r="X1092" s="48" t="s">
        <v>422</v>
      </c>
      <c r="Y1092" s="48" t="s">
        <v>422</v>
      </c>
      <c r="Z1092" s="48" t="s">
        <v>422</v>
      </c>
      <c r="AA1092" s="48" t="s">
        <v>422</v>
      </c>
      <c r="AB1092" s="48" t="s">
        <v>422</v>
      </c>
      <c r="AC1092" s="48" t="s">
        <v>422</v>
      </c>
      <c r="AD1092" s="48" t="s">
        <v>422</v>
      </c>
      <c r="AE1092" s="48" t="s">
        <v>422</v>
      </c>
      <c r="AF1092" s="48" t="s">
        <v>422</v>
      </c>
      <c r="AG1092" s="48" t="s">
        <v>422</v>
      </c>
      <c r="AH1092" s="48" t="s">
        <v>422</v>
      </c>
      <c r="AI1092" s="48" t="s">
        <v>422</v>
      </c>
      <c r="AJ1092" s="48" t="s">
        <v>422</v>
      </c>
      <c r="AK1092" s="48" t="s">
        <v>422</v>
      </c>
      <c r="AL1092" s="48" t="s">
        <v>422</v>
      </c>
      <c r="AM1092" s="48" t="s">
        <v>422</v>
      </c>
      <c r="AN1092" s="48" t="s">
        <v>422</v>
      </c>
      <c r="AO1092" s="48" t="s">
        <v>422</v>
      </c>
      <c r="AP1092" s="48" t="s">
        <v>422</v>
      </c>
      <c r="AQ1092" s="48" t="s">
        <v>422</v>
      </c>
      <c r="AR1092" s="48" t="s">
        <v>422</v>
      </c>
      <c r="AS1092" s="48" t="s">
        <v>422</v>
      </c>
      <c r="AT1092" s="48" t="s">
        <v>422</v>
      </c>
      <c r="AU1092" s="48" t="s">
        <v>422</v>
      </c>
      <c r="AV1092" s="48" t="s">
        <v>422</v>
      </c>
      <c r="AW1092" s="48" t="s">
        <v>422</v>
      </c>
      <c r="AX1092" s="48" t="s">
        <v>422</v>
      </c>
      <c r="AY1092" s="48" t="s">
        <v>422</v>
      </c>
      <c r="AZ1092" s="28" t="s">
        <v>422</v>
      </c>
    </row>
    <row r="1093" ht="15.75" customHeight="1">
      <c r="A1093" s="40">
        <v>972.0</v>
      </c>
      <c r="B1093" s="28" t="s">
        <v>3344</v>
      </c>
      <c r="C1093" s="41"/>
      <c r="D1093" s="42">
        <f t="array" ref="D1093">index(systems,match($A1093,INDEX(systems,0,1),),3)</f>
        <v>-154.338</v>
      </c>
      <c r="E1093" s="42">
        <f t="array" ref="E1093">index(systems,match($A1093,INDEX(systems,0,1),),4)</f>
        <v>353.569</v>
      </c>
      <c r="F1093" s="43" t="str">
        <f>IFERROR(__xludf.DUMMYFUNCTION("let(row, match($B1093&amp;if($C1093&lt;&gt;"""","" [""&amp;$C1093&amp;""]"",""""),index(nebulae,,2),0),join("","",iferror(round(index(nebulae,row,5)/2,3),1),iferror(round(index(nebulae,row,6)/2,3),1),0))"),"1,1,0")</f>
        <v>1,1,0</v>
      </c>
      <c r="G1093" s="44" t="s">
        <v>3345</v>
      </c>
      <c r="H1093" s="45">
        <f t="array" ref="H1093">let(systemId,match(A1093,index(systems,0,1),),refSystemId,match($H$1,index(systems,0,1),),x,index(systems,systemId,3),y,index(systems,systemId,4),refX,index(systems,refSystemId,3),refY,index(systems,refSystemId,4),round(sqrt((x-refX)^2+(y-refY)^2),3))</f>
        <v>385.787</v>
      </c>
      <c r="I1093" s="46" t="s">
        <v>408</v>
      </c>
      <c r="J1093" s="46" t="s">
        <v>408</v>
      </c>
      <c r="K1093" s="46" t="s">
        <v>408</v>
      </c>
      <c r="L1093" s="46" t="s">
        <v>408</v>
      </c>
      <c r="M1093" s="46" t="s">
        <v>408</v>
      </c>
      <c r="N1093" s="28" t="s">
        <v>408</v>
      </c>
      <c r="O1093" s="41"/>
      <c r="P1093" s="48" t="s">
        <v>435</v>
      </c>
      <c r="Q1093" s="48" t="s">
        <v>435</v>
      </c>
      <c r="R1093" s="48" t="s">
        <v>435</v>
      </c>
      <c r="S1093" s="48" t="s">
        <v>435</v>
      </c>
      <c r="T1093" s="48" t="s">
        <v>435</v>
      </c>
      <c r="U1093" s="48" t="s">
        <v>435</v>
      </c>
      <c r="V1093" s="48" t="s">
        <v>435</v>
      </c>
      <c r="W1093" s="48" t="s">
        <v>435</v>
      </c>
      <c r="X1093" s="48" t="s">
        <v>435</v>
      </c>
      <c r="Y1093" s="48" t="s">
        <v>435</v>
      </c>
      <c r="Z1093" s="48" t="s">
        <v>435</v>
      </c>
      <c r="AA1093" s="48" t="s">
        <v>1381</v>
      </c>
      <c r="AB1093" s="48" t="s">
        <v>1381</v>
      </c>
      <c r="AC1093" s="48" t="s">
        <v>1381</v>
      </c>
      <c r="AD1093" s="48" t="s">
        <v>1381</v>
      </c>
      <c r="AE1093" s="48" t="s">
        <v>1381</v>
      </c>
      <c r="AF1093" s="48" t="s">
        <v>417</v>
      </c>
      <c r="AG1093" s="48" t="s">
        <v>417</v>
      </c>
      <c r="AH1093" s="48" t="s">
        <v>1102</v>
      </c>
      <c r="AI1093" s="48" t="s">
        <v>1102</v>
      </c>
      <c r="AJ1093" s="48" t="s">
        <v>1102</v>
      </c>
      <c r="AK1093" s="48" t="s">
        <v>1102</v>
      </c>
      <c r="AL1093" s="48" t="s">
        <v>1102</v>
      </c>
      <c r="AM1093" s="48" t="s">
        <v>1102</v>
      </c>
      <c r="AN1093" s="48" t="s">
        <v>417</v>
      </c>
      <c r="AO1093" s="48" t="s">
        <v>417</v>
      </c>
      <c r="AP1093" s="48" t="s">
        <v>417</v>
      </c>
      <c r="AQ1093" s="48" t="s">
        <v>417</v>
      </c>
      <c r="AR1093" s="48" t="s">
        <v>417</v>
      </c>
      <c r="AS1093" s="48" t="s">
        <v>417</v>
      </c>
      <c r="AT1093" s="48" t="s">
        <v>417</v>
      </c>
      <c r="AU1093" s="48" t="s">
        <v>417</v>
      </c>
      <c r="AV1093" s="48" t="s">
        <v>417</v>
      </c>
      <c r="AW1093" s="48" t="s">
        <v>417</v>
      </c>
      <c r="AX1093" s="48" t="s">
        <v>417</v>
      </c>
      <c r="AY1093" s="48" t="s">
        <v>1697</v>
      </c>
      <c r="AZ1093" s="28" t="s">
        <v>1697</v>
      </c>
    </row>
    <row r="1094" ht="15.75" customHeight="1">
      <c r="A1094" s="40">
        <v>973.0</v>
      </c>
      <c r="B1094" s="28" t="s">
        <v>3346</v>
      </c>
      <c r="C1094" s="41"/>
      <c r="D1094" s="42">
        <f t="array" ref="D1094">index(systems,match($A1094,INDEX(systems,0,1),),3)</f>
        <v>144.496</v>
      </c>
      <c r="E1094" s="42">
        <f t="array" ref="E1094">index(systems,match($A1094,INDEX(systems,0,1),),4)</f>
        <v>-49.416</v>
      </c>
      <c r="F1094" s="43" t="str">
        <f>IFERROR(__xludf.DUMMYFUNCTION("let(row, match($B1094&amp;if($C1094&lt;&gt;"""","" [""&amp;$C1094&amp;""]"",""""),index(nebulae,,2),0),join("","",iferror(round(index(nebulae,row,5)/2,3),1),iferror(round(index(nebulae,row,6)/2,3),1),0))"),"1,1,0")</f>
        <v>1,1,0</v>
      </c>
      <c r="G1094" s="44" t="s">
        <v>3347</v>
      </c>
      <c r="H1094" s="45">
        <f t="array" ref="H1094">let(systemId,match(A1094,index(systems,0,1),),refSystemId,match($H$1,index(systems,0,1),),x,index(systems,systemId,3),y,index(systems,systemId,4),refX,index(systems,refSystemId,3),refY,index(systems,refSystemId,4),round(sqrt((x-refX)^2+(y-refY)^2),3))</f>
        <v>152.712</v>
      </c>
      <c r="I1094" s="41"/>
      <c r="J1094" s="28" t="s">
        <v>418</v>
      </c>
      <c r="K1094" s="41"/>
      <c r="L1094" s="41"/>
      <c r="M1094" s="28" t="s">
        <v>500</v>
      </c>
      <c r="N1094" s="28" t="s">
        <v>555</v>
      </c>
      <c r="O1094" s="48" t="s">
        <v>555</v>
      </c>
      <c r="P1094" s="48" t="s">
        <v>555</v>
      </c>
      <c r="Q1094" s="48" t="s">
        <v>555</v>
      </c>
      <c r="R1094" s="48" t="s">
        <v>555</v>
      </c>
      <c r="S1094" s="48" t="s">
        <v>555</v>
      </c>
      <c r="T1094" s="48" t="s">
        <v>555</v>
      </c>
      <c r="U1094" s="48" t="s">
        <v>555</v>
      </c>
      <c r="V1094" s="48" t="s">
        <v>555</v>
      </c>
      <c r="W1094" s="48" t="s">
        <v>555</v>
      </c>
      <c r="X1094" s="48" t="s">
        <v>555</v>
      </c>
      <c r="Y1094" s="48" t="s">
        <v>992</v>
      </c>
      <c r="Z1094" s="48" t="s">
        <v>992</v>
      </c>
      <c r="AA1094" s="48" t="s">
        <v>993</v>
      </c>
      <c r="AB1094" s="48" t="s">
        <v>993</v>
      </c>
      <c r="AC1094" s="48" t="s">
        <v>993</v>
      </c>
      <c r="AD1094" s="48" t="s">
        <v>993</v>
      </c>
      <c r="AE1094" s="48" t="s">
        <v>993</v>
      </c>
      <c r="AF1094" s="48" t="s">
        <v>993</v>
      </c>
      <c r="AG1094" s="48" t="s">
        <v>993</v>
      </c>
      <c r="AH1094" s="48" t="s">
        <v>993</v>
      </c>
      <c r="AI1094" s="48" t="s">
        <v>993</v>
      </c>
      <c r="AJ1094" s="48" t="s">
        <v>993</v>
      </c>
      <c r="AK1094" s="48" t="s">
        <v>993</v>
      </c>
      <c r="AL1094" s="48" t="s">
        <v>993</v>
      </c>
      <c r="AM1094" s="48" t="s">
        <v>993</v>
      </c>
      <c r="AN1094" s="48" t="s">
        <v>993</v>
      </c>
      <c r="AO1094" s="48" t="s">
        <v>992</v>
      </c>
      <c r="AP1094" s="48" t="s">
        <v>992</v>
      </c>
      <c r="AQ1094" s="48" t="s">
        <v>992</v>
      </c>
      <c r="AR1094" s="48" t="s">
        <v>992</v>
      </c>
      <c r="AS1094" s="48" t="s">
        <v>992</v>
      </c>
      <c r="AT1094" s="48" t="s">
        <v>992</v>
      </c>
      <c r="AU1094" s="48" t="s">
        <v>992</v>
      </c>
      <c r="AV1094" s="48" t="s">
        <v>1352</v>
      </c>
      <c r="AW1094" s="48" t="s">
        <v>1352</v>
      </c>
      <c r="AX1094" s="48" t="s">
        <v>1352</v>
      </c>
      <c r="AY1094" s="48" t="s">
        <v>1352</v>
      </c>
      <c r="AZ1094" s="28" t="s">
        <v>1352</v>
      </c>
    </row>
    <row r="1095" ht="15.75" customHeight="1">
      <c r="A1095" s="40">
        <v>974.0</v>
      </c>
      <c r="B1095" s="28" t="s">
        <v>3348</v>
      </c>
      <c r="C1095" s="41"/>
      <c r="D1095" s="42">
        <f t="array" ref="D1095">index(systems,match($A1095,INDEX(systems,0,1),),3)</f>
        <v>-261.373</v>
      </c>
      <c r="E1095" s="42">
        <f t="array" ref="E1095">index(systems,match($A1095,INDEX(systems,0,1),),4)</f>
        <v>263.876</v>
      </c>
      <c r="F1095" s="43" t="str">
        <f>IFERROR(__xludf.DUMMYFUNCTION("let(row, match($B1095&amp;if($C1095&lt;&gt;"""","" [""&amp;$C1095&amp;""]"",""""),index(nebulae,,2),0),join("","",iferror(round(index(nebulae,row,5)/2,3),1),iferror(round(index(nebulae,row,6)/2,3),1),0))"),"1,1,0")</f>
        <v>1,1,0</v>
      </c>
      <c r="G1095" s="44" t="s">
        <v>3349</v>
      </c>
      <c r="H1095" s="45">
        <f t="array" ref="H1095">let(systemId,match(A1095,index(systems,0,1),),refSystemId,match($H$1,index(systems,0,1),),x,index(systems,systemId,3),y,index(systems,systemId,4),refX,index(systems,refSystemId,3),refY,index(systems,refSystemId,4),round(sqrt((x-refX)^2+(y-refY)^2),3))</f>
        <v>371.411</v>
      </c>
      <c r="I1095" s="46" t="s">
        <v>408</v>
      </c>
      <c r="J1095" s="46" t="s">
        <v>408</v>
      </c>
      <c r="K1095" s="46" t="s">
        <v>408</v>
      </c>
      <c r="L1095" s="28" t="s">
        <v>408</v>
      </c>
      <c r="M1095" s="41"/>
      <c r="N1095" s="28" t="s">
        <v>435</v>
      </c>
      <c r="O1095" s="48" t="s">
        <v>435</v>
      </c>
      <c r="P1095" s="48" t="s">
        <v>435</v>
      </c>
      <c r="Q1095" s="48" t="s">
        <v>435</v>
      </c>
      <c r="R1095" s="48" t="s">
        <v>435</v>
      </c>
      <c r="S1095" s="48" t="s">
        <v>435</v>
      </c>
      <c r="T1095" s="48" t="s">
        <v>435</v>
      </c>
      <c r="U1095" s="48" t="s">
        <v>435</v>
      </c>
      <c r="V1095" s="48" t="s">
        <v>435</v>
      </c>
      <c r="W1095" s="48" t="s">
        <v>435</v>
      </c>
      <c r="X1095" s="48" t="s">
        <v>435</v>
      </c>
      <c r="Y1095" s="48" t="s">
        <v>435</v>
      </c>
      <c r="Z1095" s="48" t="s">
        <v>435</v>
      </c>
      <c r="AA1095" s="48" t="s">
        <v>1678</v>
      </c>
      <c r="AB1095" s="48" t="s">
        <v>1678</v>
      </c>
      <c r="AC1095" s="48" t="s">
        <v>1678</v>
      </c>
      <c r="AD1095" s="48" t="s">
        <v>1678</v>
      </c>
      <c r="AE1095" s="48" t="s">
        <v>1678</v>
      </c>
      <c r="AF1095" s="48" t="s">
        <v>1678</v>
      </c>
      <c r="AG1095" s="48" t="s">
        <v>1678</v>
      </c>
      <c r="AH1095" s="48" t="s">
        <v>1679</v>
      </c>
      <c r="AI1095" s="48" t="s">
        <v>438</v>
      </c>
      <c r="AJ1095" s="48" t="s">
        <v>438</v>
      </c>
      <c r="AK1095" s="48" t="s">
        <v>438</v>
      </c>
      <c r="AL1095" s="48" t="s">
        <v>438</v>
      </c>
      <c r="AM1095" s="48" t="s">
        <v>438</v>
      </c>
      <c r="AN1095" s="48" t="s">
        <v>438</v>
      </c>
      <c r="AO1095" s="48" t="s">
        <v>438</v>
      </c>
      <c r="AP1095" s="48" t="s">
        <v>438</v>
      </c>
      <c r="AQ1095" s="48" t="s">
        <v>438</v>
      </c>
      <c r="AR1095" s="48" t="s">
        <v>438</v>
      </c>
      <c r="AS1095" s="48" t="s">
        <v>438</v>
      </c>
      <c r="AT1095" s="48" t="s">
        <v>439</v>
      </c>
      <c r="AU1095" s="48" t="s">
        <v>439</v>
      </c>
      <c r="AV1095" s="48" t="s">
        <v>439</v>
      </c>
      <c r="AW1095" s="48" t="s">
        <v>439</v>
      </c>
      <c r="AX1095" s="52" t="s">
        <v>439</v>
      </c>
      <c r="AY1095" s="52" t="s">
        <v>439</v>
      </c>
      <c r="AZ1095" s="49" t="s">
        <v>439</v>
      </c>
    </row>
    <row r="1096" ht="15.75" customHeight="1">
      <c r="A1096" s="40">
        <v>975.0</v>
      </c>
      <c r="B1096" s="28" t="s">
        <v>3350</v>
      </c>
      <c r="C1096" s="41"/>
      <c r="D1096" s="42">
        <f t="array" ref="D1096">index(systems,match($A1096,INDEX(systems,0,1),),3)</f>
        <v>44.706</v>
      </c>
      <c r="E1096" s="42">
        <f t="array" ref="E1096">index(systems,match($A1096,INDEX(systems,0,1),),4)</f>
        <v>332.893</v>
      </c>
      <c r="F1096" s="43" t="str">
        <f>IFERROR(__xludf.DUMMYFUNCTION("let(row, match($B1096&amp;if($C1096&lt;&gt;"""","" [""&amp;$C1096&amp;""]"",""""),index(nebulae,,2),0),join("","",iferror(round(index(nebulae,row,5)/2,3),1),iferror(round(index(nebulae,row,6)/2,3),1),0))"),"1,1,0")</f>
        <v>1,1,0</v>
      </c>
      <c r="G1096" s="44" t="s">
        <v>3351</v>
      </c>
      <c r="H1096" s="45">
        <f t="array" ref="H1096">let(systemId,match(A1096,index(systems,0,1),),refSystemId,match($H$1,index(systems,0,1),),x,index(systems,systemId,3),y,index(systems,systemId,4),refX,index(systems,refSystemId,3),refY,index(systems,refSystemId,4),round(sqrt((x-refX)^2+(y-refY)^2),3))</f>
        <v>335.881</v>
      </c>
      <c r="I1096" s="46" t="s">
        <v>408</v>
      </c>
      <c r="J1096" s="46" t="s">
        <v>408</v>
      </c>
      <c r="K1096" s="46" t="s">
        <v>408</v>
      </c>
      <c r="L1096" s="46" t="s">
        <v>408</v>
      </c>
      <c r="M1096" s="47" t="s">
        <v>408</v>
      </c>
      <c r="N1096" s="28" t="s">
        <v>408</v>
      </c>
      <c r="O1096" s="41"/>
      <c r="P1096" s="48" t="s">
        <v>846</v>
      </c>
      <c r="Q1096" s="48" t="s">
        <v>846</v>
      </c>
      <c r="R1096" s="48" t="s">
        <v>846</v>
      </c>
      <c r="S1096" s="48" t="s">
        <v>846</v>
      </c>
      <c r="T1096" s="48" t="s">
        <v>846</v>
      </c>
      <c r="U1096" s="48" t="s">
        <v>846</v>
      </c>
      <c r="V1096" s="48" t="s">
        <v>846</v>
      </c>
      <c r="W1096" s="48" t="s">
        <v>846</v>
      </c>
      <c r="X1096" s="48" t="s">
        <v>846</v>
      </c>
      <c r="Y1096" s="48" t="s">
        <v>846</v>
      </c>
      <c r="Z1096" s="48" t="s">
        <v>846</v>
      </c>
      <c r="AA1096" s="48" t="s">
        <v>1494</v>
      </c>
      <c r="AB1096" s="48" t="s">
        <v>1494</v>
      </c>
      <c r="AC1096" s="48" t="s">
        <v>1494</v>
      </c>
      <c r="AD1096" s="48" t="s">
        <v>1494</v>
      </c>
      <c r="AE1096" s="48" t="s">
        <v>1494</v>
      </c>
      <c r="AF1096" s="48" t="s">
        <v>913</v>
      </c>
      <c r="AG1096" s="48" t="s">
        <v>913</v>
      </c>
      <c r="AH1096" s="48" t="s">
        <v>913</v>
      </c>
      <c r="AI1096" s="48" t="s">
        <v>913</v>
      </c>
      <c r="AJ1096" s="48" t="s">
        <v>913</v>
      </c>
      <c r="AK1096" s="48" t="s">
        <v>913</v>
      </c>
      <c r="AL1096" s="48" t="s">
        <v>913</v>
      </c>
      <c r="AM1096" s="48" t="s">
        <v>913</v>
      </c>
      <c r="AN1096" s="48" t="s">
        <v>697</v>
      </c>
      <c r="AO1096" s="48" t="s">
        <v>697</v>
      </c>
      <c r="AP1096" s="48" t="s">
        <v>697</v>
      </c>
      <c r="AQ1096" s="48" t="s">
        <v>697</v>
      </c>
      <c r="AR1096" s="48" t="s">
        <v>697</v>
      </c>
      <c r="AS1096" s="48" t="s">
        <v>697</v>
      </c>
      <c r="AT1096" s="48" t="s">
        <v>697</v>
      </c>
      <c r="AU1096" s="48" t="s">
        <v>697</v>
      </c>
      <c r="AV1096" s="48" t="s">
        <v>1259</v>
      </c>
      <c r="AW1096" s="48" t="s">
        <v>1259</v>
      </c>
      <c r="AX1096" s="48" t="s">
        <v>1259</v>
      </c>
      <c r="AY1096" s="48" t="s">
        <v>1259</v>
      </c>
      <c r="AZ1096" s="28" t="s">
        <v>1259</v>
      </c>
    </row>
    <row r="1097" ht="15.75" customHeight="1">
      <c r="A1097" s="40">
        <v>976.0</v>
      </c>
      <c r="B1097" s="28" t="s">
        <v>3352</v>
      </c>
      <c r="C1097" s="41"/>
      <c r="D1097" s="42">
        <f t="array" ref="D1097">index(systems,match($A1097,INDEX(systems,0,1),),3)</f>
        <v>-159.482</v>
      </c>
      <c r="E1097" s="42">
        <f t="array" ref="E1097">index(systems,match($A1097,INDEX(systems,0,1),),4)</f>
        <v>400.359</v>
      </c>
      <c r="F1097" s="43" t="str">
        <f>IFERROR(__xludf.DUMMYFUNCTION("let(row, match($B1097&amp;if($C1097&lt;&gt;"""","" [""&amp;$C1097&amp;""]"",""""),index(nebulae,,2),0),join("","",iferror(round(index(nebulae,row,5)/2,3),1),iferror(round(index(nebulae,row,6)/2,3),1),0))"),"1,1,0")</f>
        <v>1,1,0</v>
      </c>
      <c r="G1097" s="44" t="s">
        <v>3353</v>
      </c>
      <c r="H1097" s="45">
        <f t="array" ref="H1097">let(systemId,match(A1097,index(systems,0,1),),refSystemId,match($H$1,index(systems,0,1),),x,index(systems,systemId,3),y,index(systems,systemId,4),refX,index(systems,refSystemId,3),refY,index(systems,refSystemId,4),round(sqrt((x-refX)^2+(y-refY)^2),3))</f>
        <v>430.955</v>
      </c>
      <c r="I1097" s="53"/>
      <c r="J1097" s="53"/>
      <c r="K1097" s="53"/>
      <c r="L1097" s="46" t="s">
        <v>1116</v>
      </c>
      <c r="M1097" s="47" t="s">
        <v>1116</v>
      </c>
      <c r="N1097" s="28" t="s">
        <v>497</v>
      </c>
      <c r="O1097" s="48" t="s">
        <v>497</v>
      </c>
      <c r="P1097" s="48" t="s">
        <v>497</v>
      </c>
      <c r="Q1097" s="48" t="s">
        <v>497</v>
      </c>
      <c r="R1097" s="48" t="s">
        <v>497</v>
      </c>
      <c r="S1097" s="48" t="s">
        <v>902</v>
      </c>
      <c r="T1097" s="48" t="s">
        <v>902</v>
      </c>
      <c r="U1097" s="48" t="s">
        <v>902</v>
      </c>
      <c r="V1097" s="48" t="s">
        <v>902</v>
      </c>
      <c r="W1097" s="48" t="s">
        <v>902</v>
      </c>
      <c r="X1097" s="48" t="s">
        <v>902</v>
      </c>
      <c r="Y1097" s="48" t="s">
        <v>902</v>
      </c>
      <c r="Z1097" s="48" t="s">
        <v>902</v>
      </c>
      <c r="AA1097" s="48" t="s">
        <v>1117</v>
      </c>
      <c r="AB1097" s="48" t="s">
        <v>1117</v>
      </c>
      <c r="AC1097" s="48" t="s">
        <v>1117</v>
      </c>
      <c r="AD1097" s="48" t="s">
        <v>417</v>
      </c>
      <c r="AE1097" s="48" t="s">
        <v>417</v>
      </c>
      <c r="AF1097" s="48" t="s">
        <v>417</v>
      </c>
      <c r="AG1097" s="48" t="s">
        <v>417</v>
      </c>
      <c r="AH1097" s="48" t="s">
        <v>417</v>
      </c>
      <c r="AI1097" s="48" t="s">
        <v>417</v>
      </c>
      <c r="AJ1097" s="48" t="s">
        <v>417</v>
      </c>
      <c r="AK1097" s="48" t="s">
        <v>417</v>
      </c>
      <c r="AL1097" s="48" t="s">
        <v>417</v>
      </c>
      <c r="AM1097" s="48" t="s">
        <v>417</v>
      </c>
      <c r="AN1097" s="48" t="s">
        <v>417</v>
      </c>
      <c r="AO1097" s="48" t="s">
        <v>417</v>
      </c>
      <c r="AP1097" s="48" t="s">
        <v>417</v>
      </c>
      <c r="AQ1097" s="48" t="s">
        <v>417</v>
      </c>
      <c r="AR1097" s="48" t="s">
        <v>417</v>
      </c>
      <c r="AS1097" s="48" t="s">
        <v>417</v>
      </c>
      <c r="AT1097" s="48" t="s">
        <v>417</v>
      </c>
      <c r="AU1097" s="48" t="s">
        <v>417</v>
      </c>
      <c r="AV1097" s="48" t="s">
        <v>417</v>
      </c>
      <c r="AW1097" s="48" t="s">
        <v>417</v>
      </c>
      <c r="AX1097" s="48" t="s">
        <v>417</v>
      </c>
      <c r="AY1097" s="48" t="s">
        <v>850</v>
      </c>
      <c r="AZ1097" s="51" t="s">
        <v>850</v>
      </c>
    </row>
    <row r="1098" ht="15.75" customHeight="1">
      <c r="A1098" s="40">
        <v>977.0</v>
      </c>
      <c r="B1098" s="28" t="s">
        <v>3354</v>
      </c>
      <c r="C1098" s="41"/>
      <c r="D1098" s="42">
        <f t="array" ref="D1098">index(systems,match($A1098,INDEX(systems,0,1),),3)</f>
        <v>269.002</v>
      </c>
      <c r="E1098" s="42">
        <f t="array" ref="E1098">index(systems,match($A1098,INDEX(systems,0,1),),4)</f>
        <v>108.124</v>
      </c>
      <c r="F1098" s="43" t="str">
        <f>IFERROR(__xludf.DUMMYFUNCTION("let(row, match($B1098&amp;if($C1098&lt;&gt;"""","" [""&amp;$C1098&amp;""]"",""""),index(nebulae,,2),0),join("","",iferror(round(index(nebulae,row,5)/2,3),1),iferror(round(index(nebulae,row,6)/2,3),1),0))"),"1,1,0")</f>
        <v>1,1,0</v>
      </c>
      <c r="G1098" s="44" t="s">
        <v>3355</v>
      </c>
      <c r="H1098" s="45">
        <f t="array" ref="H1098">let(systemId,match(A1098,index(systems,0,1),),refSystemId,match($H$1,index(systems,0,1),),x,index(systems,systemId,3),y,index(systems,systemId,4),refX,index(systems,refSystemId,3),refY,index(systems,refSystemId,4),round(sqrt((x-refX)^2+(y-refY)^2),3))</f>
        <v>289.919</v>
      </c>
      <c r="I1098" s="46" t="s">
        <v>408</v>
      </c>
      <c r="J1098" s="46" t="s">
        <v>408</v>
      </c>
      <c r="K1098" s="46" t="s">
        <v>408</v>
      </c>
      <c r="L1098" s="47" t="s">
        <v>408</v>
      </c>
      <c r="M1098" s="47" t="s">
        <v>408</v>
      </c>
      <c r="N1098" s="28" t="s">
        <v>408</v>
      </c>
      <c r="O1098" s="41"/>
      <c r="P1098" s="48" t="s">
        <v>1008</v>
      </c>
      <c r="Q1098" s="48" t="s">
        <v>1008</v>
      </c>
      <c r="R1098" s="48" t="s">
        <v>1008</v>
      </c>
      <c r="S1098" s="48" t="s">
        <v>1008</v>
      </c>
      <c r="T1098" s="48" t="s">
        <v>1008</v>
      </c>
      <c r="U1098" s="48" t="s">
        <v>1008</v>
      </c>
      <c r="V1098" s="48" t="s">
        <v>1008</v>
      </c>
      <c r="W1098" s="48" t="s">
        <v>1008</v>
      </c>
      <c r="X1098" s="48" t="s">
        <v>1008</v>
      </c>
      <c r="Y1098" s="48" t="s">
        <v>422</v>
      </c>
      <c r="Z1098" s="48" t="s">
        <v>422</v>
      </c>
      <c r="AA1098" s="48" t="s">
        <v>422</v>
      </c>
      <c r="AB1098" s="48" t="s">
        <v>422</v>
      </c>
      <c r="AC1098" s="48" t="s">
        <v>422</v>
      </c>
      <c r="AD1098" s="48" t="s">
        <v>422</v>
      </c>
      <c r="AE1098" s="48" t="s">
        <v>422</v>
      </c>
      <c r="AF1098" s="48" t="s">
        <v>422</v>
      </c>
      <c r="AG1098" s="48" t="s">
        <v>422</v>
      </c>
      <c r="AH1098" s="48" t="s">
        <v>422</v>
      </c>
      <c r="AI1098" s="48" t="s">
        <v>422</v>
      </c>
      <c r="AJ1098" s="48" t="s">
        <v>422</v>
      </c>
      <c r="AK1098" s="48" t="s">
        <v>422</v>
      </c>
      <c r="AL1098" s="48" t="s">
        <v>422</v>
      </c>
      <c r="AM1098" s="48" t="s">
        <v>422</v>
      </c>
      <c r="AN1098" s="48" t="s">
        <v>422</v>
      </c>
      <c r="AO1098" s="48" t="s">
        <v>422</v>
      </c>
      <c r="AP1098" s="48" t="s">
        <v>422</v>
      </c>
      <c r="AQ1098" s="48" t="s">
        <v>422</v>
      </c>
      <c r="AR1098" s="48" t="s">
        <v>422</v>
      </c>
      <c r="AS1098" s="48" t="s">
        <v>422</v>
      </c>
      <c r="AT1098" s="48" t="s">
        <v>422</v>
      </c>
      <c r="AU1098" s="48" t="s">
        <v>422</v>
      </c>
      <c r="AV1098" s="48" t="s">
        <v>422</v>
      </c>
      <c r="AW1098" s="48" t="s">
        <v>422</v>
      </c>
      <c r="AX1098" s="48" t="s">
        <v>422</v>
      </c>
      <c r="AY1098" s="48" t="s">
        <v>422</v>
      </c>
      <c r="AZ1098" s="49" t="s">
        <v>422</v>
      </c>
    </row>
    <row r="1099" ht="15.75" customHeight="1">
      <c r="A1099" s="40">
        <v>978.0</v>
      </c>
      <c r="B1099" s="28" t="s">
        <v>3356</v>
      </c>
      <c r="C1099" s="41"/>
      <c r="D1099" s="42">
        <f t="array" ref="D1099">index(systems,match($A1099,INDEX(systems,0,1),),3)</f>
        <v>-49.383</v>
      </c>
      <c r="E1099" s="42">
        <f t="array" ref="E1099">index(systems,match($A1099,INDEX(systems,0,1),),4)</f>
        <v>-127.009</v>
      </c>
      <c r="F1099" s="43" t="str">
        <f>IFERROR(__xludf.DUMMYFUNCTION("let(row, match($B1099&amp;if($C1099&lt;&gt;"""","" [""&amp;$C1099&amp;""]"",""""),index(nebulae,,2),0),join("","",iferror(round(index(nebulae,row,5)/2,3),1),iferror(round(index(nebulae,row,6)/2,3),1),0))"),"1,1,0")</f>
        <v>1,1,0</v>
      </c>
      <c r="G1099" s="44" t="s">
        <v>3357</v>
      </c>
      <c r="H1099" s="45">
        <f t="array" ref="H1099">let(systemId,match(A1099,index(systems,0,1),),refSystemId,match($H$1,index(systems,0,1),),x,index(systems,systemId,3),y,index(systems,systemId,4),refX,index(systems,refSystemId,3),refY,index(systems,refSystemId,4),round(sqrt((x-refX)^2+(y-refY)^2),3))</f>
        <v>136.272</v>
      </c>
      <c r="I1099" s="28" t="s">
        <v>408</v>
      </c>
      <c r="J1099" s="48" t="s">
        <v>408</v>
      </c>
      <c r="K1099" s="48" t="s">
        <v>408</v>
      </c>
      <c r="L1099" s="48" t="s">
        <v>408</v>
      </c>
      <c r="M1099" s="28" t="s">
        <v>408</v>
      </c>
      <c r="N1099" s="28" t="s">
        <v>408</v>
      </c>
      <c r="O1099" s="41"/>
      <c r="P1099" s="48" t="s">
        <v>1121</v>
      </c>
      <c r="Q1099" s="48" t="s">
        <v>1121</v>
      </c>
      <c r="R1099" s="48" t="s">
        <v>1121</v>
      </c>
      <c r="S1099" s="48" t="s">
        <v>1121</v>
      </c>
      <c r="T1099" s="48" t="s">
        <v>1121</v>
      </c>
      <c r="U1099" s="48" t="s">
        <v>1121</v>
      </c>
      <c r="V1099" s="48" t="s">
        <v>1121</v>
      </c>
      <c r="W1099" s="48" t="s">
        <v>1121</v>
      </c>
      <c r="X1099" s="48" t="s">
        <v>1121</v>
      </c>
      <c r="Y1099" s="48" t="s">
        <v>560</v>
      </c>
      <c r="Z1099" s="48" t="s">
        <v>560</v>
      </c>
      <c r="AA1099" s="48" t="s">
        <v>560</v>
      </c>
      <c r="AB1099" s="48" t="s">
        <v>560</v>
      </c>
      <c r="AC1099" s="48" t="s">
        <v>560</v>
      </c>
      <c r="AD1099" s="48" t="s">
        <v>560</v>
      </c>
      <c r="AE1099" s="48" t="s">
        <v>560</v>
      </c>
      <c r="AF1099" s="48" t="s">
        <v>560</v>
      </c>
      <c r="AG1099" s="48" t="s">
        <v>560</v>
      </c>
      <c r="AH1099" s="48" t="s">
        <v>560</v>
      </c>
      <c r="AI1099" s="48" t="s">
        <v>560</v>
      </c>
      <c r="AJ1099" s="48" t="s">
        <v>560</v>
      </c>
      <c r="AK1099" s="48" t="s">
        <v>560</v>
      </c>
      <c r="AL1099" s="48" t="s">
        <v>560</v>
      </c>
      <c r="AM1099" s="48" t="s">
        <v>560</v>
      </c>
      <c r="AN1099" s="48" t="s">
        <v>560</v>
      </c>
      <c r="AO1099" s="48" t="s">
        <v>560</v>
      </c>
      <c r="AP1099" s="48" t="s">
        <v>560</v>
      </c>
      <c r="AQ1099" s="48" t="s">
        <v>560</v>
      </c>
      <c r="AR1099" s="48" t="s">
        <v>560</v>
      </c>
      <c r="AS1099" s="48" t="s">
        <v>418</v>
      </c>
      <c r="AT1099" s="48" t="s">
        <v>418</v>
      </c>
      <c r="AU1099" s="48" t="s">
        <v>418</v>
      </c>
      <c r="AV1099" s="48" t="s">
        <v>418</v>
      </c>
      <c r="AW1099" s="48" t="s">
        <v>418</v>
      </c>
      <c r="AX1099" s="48" t="s">
        <v>560</v>
      </c>
      <c r="AY1099" s="48" t="s">
        <v>560</v>
      </c>
      <c r="AZ1099" s="28" t="s">
        <v>560</v>
      </c>
    </row>
    <row r="1100" ht="15.75" customHeight="1">
      <c r="A1100" s="40">
        <v>979.0</v>
      </c>
      <c r="B1100" s="28" t="s">
        <v>3358</v>
      </c>
      <c r="C1100" s="41"/>
      <c r="D1100" s="42">
        <f t="array" ref="D1100">index(systems,match($A1100,INDEX(systems,0,1),),3)</f>
        <v>-28.45</v>
      </c>
      <c r="E1100" s="42">
        <f t="array" ref="E1100">index(systems,match($A1100,INDEX(systems,0,1),),4)</f>
        <v>-240.2</v>
      </c>
      <c r="F1100" s="43" t="str">
        <f>IFERROR(__xludf.DUMMYFUNCTION("let(row, match($B1100&amp;if($C1100&lt;&gt;"""","" [""&amp;$C1100&amp;""]"",""""),index(nebulae,,2),0),join("","",iferror(round(index(nebulae,row,5)/2,3),1),iferror(round(index(nebulae,row,6)/2,3),1),0))"),"1,1,0")</f>
        <v>1,1,0</v>
      </c>
      <c r="G1100" s="44" t="s">
        <v>3359</v>
      </c>
      <c r="H1100" s="45">
        <f t="array" ref="H1100">let(systemId,match(A1100,index(systems,0,1),),refSystemId,match($H$1,index(systems,0,1),),x,index(systems,systemId,3),y,index(systems,systemId,4),refX,index(systems,refSystemId,3),refY,index(systems,refSystemId,4),round(sqrt((x-refX)^2+(y-refY)^2),3))</f>
        <v>241.879</v>
      </c>
      <c r="I1100" s="28" t="s">
        <v>408</v>
      </c>
      <c r="J1100" s="48" t="s">
        <v>408</v>
      </c>
      <c r="K1100" s="48" t="s">
        <v>408</v>
      </c>
      <c r="L1100" s="47" t="s">
        <v>408</v>
      </c>
      <c r="M1100" s="46" t="s">
        <v>408</v>
      </c>
      <c r="N1100" s="28" t="s">
        <v>408</v>
      </c>
      <c r="O1100" s="41"/>
      <c r="P1100" s="48" t="s">
        <v>1045</v>
      </c>
      <c r="Q1100" s="48" t="s">
        <v>1045</v>
      </c>
      <c r="R1100" s="48" t="s">
        <v>1045</v>
      </c>
      <c r="S1100" s="48" t="s">
        <v>1045</v>
      </c>
      <c r="T1100" s="48" t="s">
        <v>1045</v>
      </c>
      <c r="U1100" s="48" t="s">
        <v>1045</v>
      </c>
      <c r="V1100" s="48" t="s">
        <v>1045</v>
      </c>
      <c r="W1100" s="48" t="s">
        <v>1045</v>
      </c>
      <c r="X1100" s="48" t="s">
        <v>1045</v>
      </c>
      <c r="Y1100" s="48" t="s">
        <v>560</v>
      </c>
      <c r="Z1100" s="48" t="s">
        <v>560</v>
      </c>
      <c r="AA1100" s="48" t="s">
        <v>560</v>
      </c>
      <c r="AB1100" s="48" t="s">
        <v>560</v>
      </c>
      <c r="AC1100" s="48" t="s">
        <v>560</v>
      </c>
      <c r="AD1100" s="48" t="s">
        <v>560</v>
      </c>
      <c r="AE1100" s="48" t="s">
        <v>560</v>
      </c>
      <c r="AF1100" s="48" t="s">
        <v>560</v>
      </c>
      <c r="AG1100" s="48" t="s">
        <v>560</v>
      </c>
      <c r="AH1100" s="48" t="s">
        <v>560</v>
      </c>
      <c r="AI1100" s="48" t="s">
        <v>560</v>
      </c>
      <c r="AJ1100" s="48" t="s">
        <v>560</v>
      </c>
      <c r="AK1100" s="48" t="s">
        <v>560</v>
      </c>
      <c r="AL1100" s="48" t="s">
        <v>560</v>
      </c>
      <c r="AM1100" s="48" t="s">
        <v>560</v>
      </c>
      <c r="AN1100" s="48" t="s">
        <v>560</v>
      </c>
      <c r="AO1100" s="48" t="s">
        <v>560</v>
      </c>
      <c r="AP1100" s="48" t="s">
        <v>560</v>
      </c>
      <c r="AQ1100" s="48" t="s">
        <v>560</v>
      </c>
      <c r="AR1100" s="48" t="s">
        <v>560</v>
      </c>
      <c r="AS1100" s="48" t="s">
        <v>418</v>
      </c>
      <c r="AT1100" s="48" t="s">
        <v>418</v>
      </c>
      <c r="AU1100" s="48" t="s">
        <v>418</v>
      </c>
      <c r="AV1100" s="48" t="s">
        <v>968</v>
      </c>
      <c r="AW1100" s="48" t="s">
        <v>968</v>
      </c>
      <c r="AX1100" s="52" t="s">
        <v>968</v>
      </c>
      <c r="AY1100" s="52" t="s">
        <v>968</v>
      </c>
      <c r="AZ1100" s="51" t="s">
        <v>968</v>
      </c>
    </row>
    <row r="1101" ht="15.75" customHeight="1">
      <c r="A1101" s="40">
        <v>980.0</v>
      </c>
      <c r="B1101" s="28" t="s">
        <v>3360</v>
      </c>
      <c r="C1101" s="41"/>
      <c r="D1101" s="42">
        <f t="array" ref="D1101">index(systems,match($A1101,INDEX(systems,0,1),),3)</f>
        <v>-233.62</v>
      </c>
      <c r="E1101" s="42">
        <f t="array" ref="E1101">index(systems,match($A1101,INDEX(systems,0,1),),4)</f>
        <v>488.928</v>
      </c>
      <c r="F1101" s="43" t="str">
        <f>IFERROR(__xludf.DUMMYFUNCTION("let(row, match($B1101&amp;if($C1101&lt;&gt;"""","" [""&amp;$C1101&amp;""]"",""""),index(nebulae,,2),0),join("","",iferror(round(index(nebulae,row,5)/2,3),1),iferror(round(index(nebulae,row,6)/2,3),1),0))"),"1,1,0")</f>
        <v>1,1,0</v>
      </c>
      <c r="G1101" s="44" t="s">
        <v>3361</v>
      </c>
      <c r="H1101" s="45">
        <f t="array" ref="H1101">let(systemId,match(A1101,index(systems,0,1),),refSystemId,match($H$1,index(systems,0,1),),x,index(systems,systemId,3),y,index(systems,systemId,4),refX,index(systems,refSystemId,3),refY,index(systems,refSystemId,4),round(sqrt((x-refX)^2+(y-refY)^2),3))</f>
        <v>541.875</v>
      </c>
      <c r="I1101" s="28" t="s">
        <v>408</v>
      </c>
      <c r="J1101" s="28" t="s">
        <v>408</v>
      </c>
      <c r="K1101" s="28" t="s">
        <v>408</v>
      </c>
      <c r="L1101" s="28" t="s">
        <v>408</v>
      </c>
      <c r="M1101" s="28" t="s">
        <v>408</v>
      </c>
      <c r="N1101" s="28" t="s">
        <v>408</v>
      </c>
      <c r="O1101" s="41"/>
      <c r="P1101" s="48" t="s">
        <v>497</v>
      </c>
      <c r="Q1101" s="48" t="s">
        <v>497</v>
      </c>
      <c r="R1101" s="48" t="s">
        <v>497</v>
      </c>
      <c r="S1101" s="48" t="s">
        <v>418</v>
      </c>
      <c r="T1101" s="48" t="s">
        <v>418</v>
      </c>
      <c r="U1101" s="48" t="s">
        <v>422</v>
      </c>
      <c r="V1101" s="48" t="s">
        <v>422</v>
      </c>
      <c r="W1101" s="48" t="s">
        <v>422</v>
      </c>
      <c r="X1101" s="48" t="s">
        <v>422</v>
      </c>
      <c r="Y1101" s="48" t="s">
        <v>422</v>
      </c>
      <c r="Z1101" s="48" t="s">
        <v>422</v>
      </c>
      <c r="AA1101" s="48" t="s">
        <v>422</v>
      </c>
      <c r="AB1101" s="48" t="s">
        <v>422</v>
      </c>
      <c r="AC1101" s="48" t="s">
        <v>422</v>
      </c>
      <c r="AD1101" s="48" t="s">
        <v>422</v>
      </c>
      <c r="AE1101" s="48" t="s">
        <v>422</v>
      </c>
      <c r="AF1101" s="48" t="s">
        <v>422</v>
      </c>
      <c r="AG1101" s="48" t="s">
        <v>422</v>
      </c>
      <c r="AH1101" s="48" t="s">
        <v>422</v>
      </c>
      <c r="AI1101" s="48" t="s">
        <v>422</v>
      </c>
      <c r="AJ1101" s="48" t="s">
        <v>422</v>
      </c>
      <c r="AK1101" s="48" t="s">
        <v>422</v>
      </c>
      <c r="AL1101" s="48" t="s">
        <v>422</v>
      </c>
      <c r="AM1101" s="48" t="s">
        <v>422</v>
      </c>
      <c r="AN1101" s="48" t="s">
        <v>422</v>
      </c>
      <c r="AO1101" s="48" t="s">
        <v>422</v>
      </c>
      <c r="AP1101" s="48" t="s">
        <v>422</v>
      </c>
      <c r="AQ1101" s="48" t="s">
        <v>422</v>
      </c>
      <c r="AR1101" s="48" t="s">
        <v>422</v>
      </c>
      <c r="AS1101" s="48" t="s">
        <v>422</v>
      </c>
      <c r="AT1101" s="48" t="s">
        <v>422</v>
      </c>
      <c r="AU1101" s="48" t="s">
        <v>422</v>
      </c>
      <c r="AV1101" s="48" t="s">
        <v>422</v>
      </c>
      <c r="AW1101" s="48" t="s">
        <v>422</v>
      </c>
      <c r="AX1101" s="48" t="s">
        <v>422</v>
      </c>
      <c r="AY1101" s="48" t="s">
        <v>422</v>
      </c>
      <c r="AZ1101" s="51" t="s">
        <v>422</v>
      </c>
    </row>
    <row r="1102" ht="15.75" customHeight="1">
      <c r="A1102" s="40">
        <v>981.0</v>
      </c>
      <c r="B1102" s="28" t="s">
        <v>3362</v>
      </c>
      <c r="C1102" s="41"/>
      <c r="D1102" s="42">
        <f t="array" ref="D1102">index(systems,match($A1102,INDEX(systems,0,1),),3)</f>
        <v>-547.28</v>
      </c>
      <c r="E1102" s="42">
        <f t="array" ref="E1102">index(systems,match($A1102,INDEX(systems,0,1),),4)</f>
        <v>267.571</v>
      </c>
      <c r="F1102" s="43" t="str">
        <f>IFERROR(__xludf.DUMMYFUNCTION("let(row, match($B1102&amp;if($C1102&lt;&gt;"""","" [""&amp;$C1102&amp;""]"",""""),index(nebulae,,2),0),join("","",iferror(round(index(nebulae,row,5)/2,3),1),iferror(round(index(nebulae,row,6)/2,3),1),0))"),"1,1,0")</f>
        <v>1,1,0</v>
      </c>
      <c r="G1102" s="44" t="s">
        <v>3363</v>
      </c>
      <c r="H1102" s="45">
        <f t="array" ref="H1102">let(systemId,match(A1102,index(systems,0,1),),refSystemId,match($H$1,index(systems,0,1),),x,index(systems,systemId,3),y,index(systems,systemId,4),refX,index(systems,refSystemId,3),refY,index(systems,refSystemId,4),round(sqrt((x-refX)^2+(y-refY)^2),3))</f>
        <v>609.188</v>
      </c>
      <c r="I1102" s="53"/>
      <c r="J1102" s="53"/>
      <c r="K1102" s="53"/>
      <c r="L1102" s="53"/>
      <c r="M1102" s="53"/>
      <c r="N1102" s="41"/>
      <c r="O1102" s="41"/>
      <c r="P1102" s="48" t="s">
        <v>461</v>
      </c>
      <c r="Q1102" s="48" t="s">
        <v>461</v>
      </c>
      <c r="R1102" s="48" t="s">
        <v>461</v>
      </c>
      <c r="S1102" s="48" t="s">
        <v>418</v>
      </c>
      <c r="T1102" s="48" t="s">
        <v>418</v>
      </c>
      <c r="U1102" s="48" t="s">
        <v>418</v>
      </c>
      <c r="V1102" s="48" t="s">
        <v>418</v>
      </c>
      <c r="W1102" s="48" t="s">
        <v>418</v>
      </c>
      <c r="X1102" s="48" t="s">
        <v>422</v>
      </c>
      <c r="Y1102" s="48" t="s">
        <v>422</v>
      </c>
      <c r="Z1102" s="48" t="s">
        <v>422</v>
      </c>
      <c r="AA1102" s="48" t="s">
        <v>422</v>
      </c>
      <c r="AB1102" s="48" t="s">
        <v>422</v>
      </c>
      <c r="AC1102" s="48" t="s">
        <v>422</v>
      </c>
      <c r="AD1102" s="48" t="s">
        <v>422</v>
      </c>
      <c r="AE1102" s="48" t="s">
        <v>422</v>
      </c>
      <c r="AF1102" s="48" t="s">
        <v>422</v>
      </c>
      <c r="AG1102" s="48" t="s">
        <v>422</v>
      </c>
      <c r="AH1102" s="48" t="s">
        <v>422</v>
      </c>
      <c r="AI1102" s="48" t="s">
        <v>422</v>
      </c>
      <c r="AJ1102" s="48" t="s">
        <v>422</v>
      </c>
      <c r="AK1102" s="48" t="s">
        <v>422</v>
      </c>
      <c r="AL1102" s="48" t="s">
        <v>422</v>
      </c>
      <c r="AM1102" s="48" t="s">
        <v>422</v>
      </c>
      <c r="AN1102" s="48" t="s">
        <v>422</v>
      </c>
      <c r="AO1102" s="48" t="s">
        <v>422</v>
      </c>
      <c r="AP1102" s="48" t="s">
        <v>422</v>
      </c>
      <c r="AQ1102" s="48" t="s">
        <v>422</v>
      </c>
      <c r="AR1102" s="48" t="s">
        <v>422</v>
      </c>
      <c r="AS1102" s="48" t="s">
        <v>422</v>
      </c>
      <c r="AT1102" s="48" t="s">
        <v>422</v>
      </c>
      <c r="AU1102" s="48" t="s">
        <v>422</v>
      </c>
      <c r="AV1102" s="48" t="s">
        <v>422</v>
      </c>
      <c r="AW1102" s="48" t="s">
        <v>422</v>
      </c>
      <c r="AX1102" s="48" t="s">
        <v>422</v>
      </c>
      <c r="AY1102" s="48" t="s">
        <v>422</v>
      </c>
      <c r="AZ1102" s="28" t="s">
        <v>422</v>
      </c>
    </row>
    <row r="1103" ht="15.75" customHeight="1">
      <c r="A1103" s="40">
        <v>982.0</v>
      </c>
      <c r="B1103" s="28" t="s">
        <v>3364</v>
      </c>
      <c r="C1103" s="41"/>
      <c r="D1103" s="42">
        <f t="array" ref="D1103">index(systems,match($A1103,INDEX(systems,0,1),),3)</f>
        <v>-15.376</v>
      </c>
      <c r="E1103" s="42">
        <f t="array" ref="E1103">index(systems,match($A1103,INDEX(systems,0,1),),4)</f>
        <v>-163.488</v>
      </c>
      <c r="F1103" s="43" t="str">
        <f>IFERROR(__xludf.DUMMYFUNCTION("let(row, match($B1103&amp;if($C1103&lt;&gt;"""","" [""&amp;$C1103&amp;""]"",""""),index(nebulae,,2),0),join("","",iferror(round(index(nebulae,row,5)/2,3),1),iferror(round(index(nebulae,row,6)/2,3),1),0))"),"1,1,0")</f>
        <v>1,1,0</v>
      </c>
      <c r="G1103" s="44" t="s">
        <v>3365</v>
      </c>
      <c r="H1103" s="45">
        <f t="array" ref="H1103">let(systemId,match(A1103,index(systems,0,1),),refSystemId,match($H$1,index(systems,0,1),),x,index(systems,systemId,3),y,index(systems,systemId,4),refX,index(systems,refSystemId,3),refY,index(systems,refSystemId,4),round(sqrt((x-refX)^2+(y-refY)^2),3))</f>
        <v>164.209</v>
      </c>
      <c r="I1103" s="28" t="s">
        <v>408</v>
      </c>
      <c r="J1103" s="48" t="s">
        <v>408</v>
      </c>
      <c r="K1103" s="48" t="s">
        <v>408</v>
      </c>
      <c r="L1103" s="48" t="s">
        <v>408</v>
      </c>
      <c r="M1103" s="28" t="s">
        <v>408</v>
      </c>
      <c r="N1103" s="28" t="s">
        <v>408</v>
      </c>
      <c r="O1103" s="41"/>
      <c r="P1103" s="48" t="s">
        <v>1675</v>
      </c>
      <c r="Q1103" s="48" t="s">
        <v>1675</v>
      </c>
      <c r="R1103" s="48" t="s">
        <v>1675</v>
      </c>
      <c r="S1103" s="48" t="s">
        <v>1675</v>
      </c>
      <c r="T1103" s="48" t="s">
        <v>1675</v>
      </c>
      <c r="U1103" s="48" t="s">
        <v>1675</v>
      </c>
      <c r="V1103" s="48" t="s">
        <v>1675</v>
      </c>
      <c r="W1103" s="48" t="s">
        <v>1675</v>
      </c>
      <c r="X1103" s="48" t="s">
        <v>422</v>
      </c>
      <c r="Y1103" s="48" t="s">
        <v>422</v>
      </c>
      <c r="Z1103" s="48" t="s">
        <v>422</v>
      </c>
      <c r="AA1103" s="48" t="s">
        <v>422</v>
      </c>
      <c r="AB1103" s="48" t="s">
        <v>422</v>
      </c>
      <c r="AC1103" s="48" t="s">
        <v>422</v>
      </c>
      <c r="AD1103" s="48" t="s">
        <v>422</v>
      </c>
      <c r="AE1103" s="48" t="s">
        <v>422</v>
      </c>
      <c r="AF1103" s="48" t="s">
        <v>422</v>
      </c>
      <c r="AG1103" s="48" t="s">
        <v>422</v>
      </c>
      <c r="AH1103" s="48" t="s">
        <v>422</v>
      </c>
      <c r="AI1103" s="48" t="s">
        <v>422</v>
      </c>
      <c r="AJ1103" s="48" t="s">
        <v>422</v>
      </c>
      <c r="AK1103" s="48" t="s">
        <v>422</v>
      </c>
      <c r="AL1103" s="48" t="s">
        <v>422</v>
      </c>
      <c r="AM1103" s="48" t="s">
        <v>422</v>
      </c>
      <c r="AN1103" s="48" t="s">
        <v>422</v>
      </c>
      <c r="AO1103" s="48" t="s">
        <v>422</v>
      </c>
      <c r="AP1103" s="48" t="s">
        <v>422</v>
      </c>
      <c r="AQ1103" s="48" t="s">
        <v>422</v>
      </c>
      <c r="AR1103" s="48" t="s">
        <v>422</v>
      </c>
      <c r="AS1103" s="48" t="s">
        <v>422</v>
      </c>
      <c r="AT1103" s="48" t="s">
        <v>422</v>
      </c>
      <c r="AU1103" s="48" t="s">
        <v>422</v>
      </c>
      <c r="AV1103" s="48" t="s">
        <v>422</v>
      </c>
      <c r="AW1103" s="48" t="s">
        <v>422</v>
      </c>
      <c r="AX1103" s="48" t="s">
        <v>422</v>
      </c>
      <c r="AY1103" s="48" t="s">
        <v>422</v>
      </c>
      <c r="AZ1103" s="51" t="s">
        <v>422</v>
      </c>
    </row>
    <row r="1104" ht="15.75" customHeight="1">
      <c r="A1104" s="40">
        <v>983.0</v>
      </c>
      <c r="B1104" s="28" t="s">
        <v>3366</v>
      </c>
      <c r="C1104" s="41"/>
      <c r="D1104" s="42">
        <f t="array" ref="D1104">index(systems,match($A1104,INDEX(systems,0,1),),3)</f>
        <v>134.673</v>
      </c>
      <c r="E1104" s="42">
        <f t="array" ref="E1104">index(systems,match($A1104,INDEX(systems,0,1),),4)</f>
        <v>-94.653</v>
      </c>
      <c r="F1104" s="43" t="str">
        <f>IFERROR(__xludf.DUMMYFUNCTION("let(row, match($B1104&amp;if($C1104&lt;&gt;"""","" [""&amp;$C1104&amp;""]"",""""),index(nebulae,,2),0),join("","",iferror(round(index(nebulae,row,5)/2,3),1),iferror(round(index(nebulae,row,6)/2,3),1),0))"),"1,1,0")</f>
        <v>1,1,0</v>
      </c>
      <c r="G1104" s="44" t="s">
        <v>3367</v>
      </c>
      <c r="H1104" s="45">
        <f t="array" ref="H1104">let(systemId,match(A1104,index(systems,0,1),),refSystemId,match($H$1,index(systems,0,1),),x,index(systems,systemId,3),y,index(systems,systemId,4),refX,index(systems,refSystemId,3),refY,index(systems,refSystemId,4),round(sqrt((x-refX)^2+(y-refY)^2),3))</f>
        <v>164.609</v>
      </c>
      <c r="I1104" s="41"/>
      <c r="J1104" s="28" t="s">
        <v>418</v>
      </c>
      <c r="K1104" s="41"/>
      <c r="L1104" s="41"/>
      <c r="M1104" s="28" t="s">
        <v>1268</v>
      </c>
      <c r="N1104" s="28" t="s">
        <v>502</v>
      </c>
      <c r="O1104" s="48" t="s">
        <v>502</v>
      </c>
      <c r="P1104" s="48" t="s">
        <v>502</v>
      </c>
      <c r="Q1104" s="48" t="s">
        <v>502</v>
      </c>
      <c r="R1104" s="48" t="s">
        <v>502</v>
      </c>
      <c r="S1104" s="48" t="s">
        <v>502</v>
      </c>
      <c r="T1104" s="48" t="s">
        <v>502</v>
      </c>
      <c r="U1104" s="48" t="s">
        <v>1058</v>
      </c>
      <c r="V1104" s="48" t="s">
        <v>1058</v>
      </c>
      <c r="W1104" s="48" t="s">
        <v>502</v>
      </c>
      <c r="X1104" s="48" t="s">
        <v>502</v>
      </c>
      <c r="Y1104" s="48" t="s">
        <v>503</v>
      </c>
      <c r="Z1104" s="48" t="s">
        <v>503</v>
      </c>
      <c r="AA1104" s="48" t="s">
        <v>504</v>
      </c>
      <c r="AB1104" s="48" t="s">
        <v>504</v>
      </c>
      <c r="AC1104" s="48" t="s">
        <v>504</v>
      </c>
      <c r="AD1104" s="48" t="s">
        <v>504</v>
      </c>
      <c r="AE1104" s="48" t="s">
        <v>504</v>
      </c>
      <c r="AF1104" s="48" t="s">
        <v>504</v>
      </c>
      <c r="AG1104" s="48" t="s">
        <v>504</v>
      </c>
      <c r="AH1104" s="48" t="s">
        <v>504</v>
      </c>
      <c r="AI1104" s="48" t="s">
        <v>504</v>
      </c>
      <c r="AJ1104" s="48" t="s">
        <v>504</v>
      </c>
      <c r="AK1104" s="48" t="s">
        <v>504</v>
      </c>
      <c r="AL1104" s="48" t="s">
        <v>504</v>
      </c>
      <c r="AM1104" s="48" t="s">
        <v>504</v>
      </c>
      <c r="AN1104" s="48" t="s">
        <v>504</v>
      </c>
      <c r="AO1104" s="48" t="s">
        <v>503</v>
      </c>
      <c r="AP1104" s="48" t="s">
        <v>503</v>
      </c>
      <c r="AQ1104" s="48" t="s">
        <v>503</v>
      </c>
      <c r="AR1104" s="48" t="s">
        <v>503</v>
      </c>
      <c r="AS1104" s="48" t="s">
        <v>503</v>
      </c>
      <c r="AT1104" s="48" t="s">
        <v>503</v>
      </c>
      <c r="AU1104" s="48" t="s">
        <v>503</v>
      </c>
      <c r="AV1104" s="48" t="s">
        <v>503</v>
      </c>
      <c r="AW1104" s="48" t="s">
        <v>503</v>
      </c>
      <c r="AX1104" s="48" t="s">
        <v>505</v>
      </c>
      <c r="AY1104" s="48" t="s">
        <v>505</v>
      </c>
      <c r="AZ1104" s="28" t="s">
        <v>505</v>
      </c>
    </row>
    <row r="1105" ht="15.75" customHeight="1">
      <c r="A1105" s="40">
        <v>2993.0</v>
      </c>
      <c r="B1105" s="28" t="s">
        <v>3368</v>
      </c>
      <c r="C1105" s="41"/>
      <c r="D1105" s="42">
        <f t="array" ref="D1105">index(systems,match($A1105,INDEX(systems,0,1),),3)</f>
        <v>-662.413</v>
      </c>
      <c r="E1105" s="42">
        <f t="array" ref="E1105">index(systems,match($A1105,INDEX(systems,0,1),),4)</f>
        <v>747.821</v>
      </c>
      <c r="F1105" s="43" t="str">
        <f>IFERROR(__xludf.DUMMYFUNCTION("let(row, match($B1105&amp;if($C1105&lt;&gt;"""","" [""&amp;$C1105&amp;""]"",""""),index(nebulae,,2),0),join("","",iferror(round(index(nebulae,row,5)/2,3),1),iferror(round(index(nebulae,row,6)/2,3),1),0))"),"1,1,0")</f>
        <v>1,1,0</v>
      </c>
      <c r="G1105" s="44" t="s">
        <v>3369</v>
      </c>
      <c r="H1105" s="45">
        <f t="array" ref="H1105">let(systemId,match(A1105,index(systems,0,1),),refSystemId,match($H$1,index(systems,0,1),),x,index(systems,systemId,3),y,index(systems,systemId,4),refX,index(systems,refSystemId,3),refY,index(systems,refSystemId,4),round(sqrt((x-refX)^2+(y-refY)^2),3))</f>
        <v>999.013</v>
      </c>
      <c r="I1105" s="55"/>
      <c r="J1105" s="55"/>
      <c r="K1105" s="55"/>
      <c r="L1105" s="55"/>
      <c r="M1105" s="55"/>
      <c r="N1105" s="55"/>
      <c r="O1105" s="55"/>
      <c r="P1105" s="56" t="s">
        <v>408</v>
      </c>
      <c r="Q1105" s="56" t="s">
        <v>408</v>
      </c>
      <c r="R1105" s="56" t="s">
        <v>408</v>
      </c>
      <c r="S1105" s="56" t="s">
        <v>408</v>
      </c>
      <c r="T1105" s="56" t="s">
        <v>408</v>
      </c>
      <c r="U1105" s="56" t="s">
        <v>408</v>
      </c>
      <c r="V1105" s="56" t="s">
        <v>408</v>
      </c>
      <c r="W1105" s="56" t="s">
        <v>408</v>
      </c>
      <c r="X1105" s="56" t="s">
        <v>408</v>
      </c>
      <c r="Y1105" s="56" t="s">
        <v>3370</v>
      </c>
      <c r="Z1105" s="56" t="s">
        <v>3370</v>
      </c>
      <c r="AA1105" s="56" t="s">
        <v>3370</v>
      </c>
      <c r="AB1105" s="56" t="s">
        <v>3370</v>
      </c>
      <c r="AC1105" s="56" t="s">
        <v>3370</v>
      </c>
      <c r="AD1105" s="56" t="s">
        <v>3370</v>
      </c>
      <c r="AE1105" s="56" t="s">
        <v>3370</v>
      </c>
      <c r="AF1105" s="56" t="s">
        <v>3370</v>
      </c>
      <c r="AG1105" s="56" t="s">
        <v>3370</v>
      </c>
      <c r="AH1105" s="56" t="s">
        <v>3370</v>
      </c>
      <c r="AI1105" s="56" t="s">
        <v>3370</v>
      </c>
      <c r="AJ1105" s="56" t="s">
        <v>3370</v>
      </c>
      <c r="AK1105" s="56" t="s">
        <v>3370</v>
      </c>
      <c r="AL1105" s="56" t="s">
        <v>3370</v>
      </c>
      <c r="AM1105" s="56" t="s">
        <v>3370</v>
      </c>
      <c r="AN1105" s="56" t="s">
        <v>3370</v>
      </c>
      <c r="AO1105" s="56" t="s">
        <v>3370</v>
      </c>
      <c r="AP1105" s="56" t="s">
        <v>3370</v>
      </c>
      <c r="AQ1105" s="56" t="s">
        <v>3370</v>
      </c>
      <c r="AR1105" s="56" t="s">
        <v>3370</v>
      </c>
      <c r="AS1105" s="56" t="s">
        <v>3370</v>
      </c>
      <c r="AT1105" s="56" t="s">
        <v>3370</v>
      </c>
      <c r="AU1105" s="56" t="s">
        <v>3370</v>
      </c>
      <c r="AV1105" s="56" t="s">
        <v>3370</v>
      </c>
      <c r="AW1105" s="51" t="s">
        <v>3370</v>
      </c>
      <c r="AX1105" s="56" t="s">
        <v>1083</v>
      </c>
      <c r="AY1105" s="56" t="s">
        <v>1083</v>
      </c>
      <c r="AZ1105" s="56" t="s">
        <v>1083</v>
      </c>
    </row>
    <row r="1106" ht="15.75" customHeight="1">
      <c r="A1106" s="40">
        <v>984.0</v>
      </c>
      <c r="B1106" s="28" t="s">
        <v>3371</v>
      </c>
      <c r="C1106" s="41"/>
      <c r="D1106" s="42">
        <f t="array" ref="D1106">index(systems,match($A1106,INDEX(systems,0,1),),3)</f>
        <v>-332.448</v>
      </c>
      <c r="E1106" s="42">
        <f t="array" ref="E1106">index(systems,match($A1106,INDEX(systems,0,1),),4)</f>
        <v>-244.56</v>
      </c>
      <c r="F1106" s="43" t="str">
        <f>IFERROR(__xludf.DUMMYFUNCTION("let(row, match($B1106&amp;if($C1106&lt;&gt;"""","" [""&amp;$C1106&amp;""]"",""""),index(nebulae,,2),0),join("","",iferror(round(index(nebulae,row,5)/2,3),1),iferror(round(index(nebulae,row,6)/2,3),1),0))"),"1,1,0")</f>
        <v>1,1,0</v>
      </c>
      <c r="G1106" s="44" t="s">
        <v>3372</v>
      </c>
      <c r="H1106" s="45">
        <f t="array" ref="H1106">let(systemId,match(A1106,index(systems,0,1),),refSystemId,match($H$1,index(systems,0,1),),x,index(systems,systemId,3),y,index(systems,systemId,4),refX,index(systems,refSystemId,3),refY,index(systems,refSystemId,4),round(sqrt((x-refX)^2+(y-refY)^2),3))</f>
        <v>412.712</v>
      </c>
      <c r="I1106" s="28" t="s">
        <v>408</v>
      </c>
      <c r="J1106" s="28" t="s">
        <v>408</v>
      </c>
      <c r="K1106" s="28" t="s">
        <v>408</v>
      </c>
      <c r="L1106" s="46" t="s">
        <v>408</v>
      </c>
      <c r="M1106" s="46" t="s">
        <v>408</v>
      </c>
      <c r="N1106" s="28" t="s">
        <v>408</v>
      </c>
      <c r="O1106" s="41"/>
      <c r="P1106" s="48" t="s">
        <v>560</v>
      </c>
      <c r="Q1106" s="48" t="s">
        <v>560</v>
      </c>
      <c r="R1106" s="48" t="s">
        <v>560</v>
      </c>
      <c r="S1106" s="48" t="s">
        <v>560</v>
      </c>
      <c r="T1106" s="48" t="s">
        <v>560</v>
      </c>
      <c r="U1106" s="48" t="s">
        <v>560</v>
      </c>
      <c r="V1106" s="48" t="s">
        <v>560</v>
      </c>
      <c r="W1106" s="48" t="s">
        <v>560</v>
      </c>
      <c r="X1106" s="48" t="s">
        <v>560</v>
      </c>
      <c r="Y1106" s="48" t="s">
        <v>560</v>
      </c>
      <c r="Z1106" s="48" t="s">
        <v>560</v>
      </c>
      <c r="AA1106" s="48" t="s">
        <v>560</v>
      </c>
      <c r="AB1106" s="48" t="s">
        <v>560</v>
      </c>
      <c r="AC1106" s="48" t="s">
        <v>560</v>
      </c>
      <c r="AD1106" s="48" t="s">
        <v>560</v>
      </c>
      <c r="AE1106" s="48" t="s">
        <v>560</v>
      </c>
      <c r="AF1106" s="48" t="s">
        <v>560</v>
      </c>
      <c r="AG1106" s="48" t="s">
        <v>560</v>
      </c>
      <c r="AH1106" s="48" t="s">
        <v>560</v>
      </c>
      <c r="AI1106" s="48" t="s">
        <v>560</v>
      </c>
      <c r="AJ1106" s="48" t="s">
        <v>560</v>
      </c>
      <c r="AK1106" s="48" t="s">
        <v>560</v>
      </c>
      <c r="AL1106" s="48" t="s">
        <v>560</v>
      </c>
      <c r="AM1106" s="48" t="s">
        <v>560</v>
      </c>
      <c r="AN1106" s="48" t="s">
        <v>560</v>
      </c>
      <c r="AO1106" s="48" t="s">
        <v>560</v>
      </c>
      <c r="AP1106" s="48" t="s">
        <v>560</v>
      </c>
      <c r="AQ1106" s="48" t="s">
        <v>560</v>
      </c>
      <c r="AR1106" s="48" t="s">
        <v>560</v>
      </c>
      <c r="AS1106" s="48" t="s">
        <v>418</v>
      </c>
      <c r="AT1106" s="48" t="s">
        <v>418</v>
      </c>
      <c r="AU1106" s="48" t="s">
        <v>418</v>
      </c>
      <c r="AV1106" s="48" t="s">
        <v>1280</v>
      </c>
      <c r="AW1106" s="48" t="s">
        <v>1280</v>
      </c>
      <c r="AX1106" s="52" t="s">
        <v>1281</v>
      </c>
      <c r="AY1106" s="52" t="s">
        <v>1281</v>
      </c>
      <c r="AZ1106" s="49" t="s">
        <v>1281</v>
      </c>
    </row>
    <row r="1107" ht="15.75" customHeight="1">
      <c r="A1107" s="40">
        <v>985.0</v>
      </c>
      <c r="B1107" s="28" t="s">
        <v>3373</v>
      </c>
      <c r="C1107" s="41"/>
      <c r="D1107" s="42">
        <f t="array" ref="D1107">index(systems,match($A1107,INDEX(systems,0,1),),3)</f>
        <v>-179.596</v>
      </c>
      <c r="E1107" s="42">
        <f t="array" ref="E1107">index(systems,match($A1107,INDEX(systems,0,1),),4)</f>
        <v>465.608</v>
      </c>
      <c r="F1107" s="43" t="str">
        <f>IFERROR(__xludf.DUMMYFUNCTION("let(row, match($B1107&amp;if($C1107&lt;&gt;"""","" [""&amp;$C1107&amp;""]"",""""),index(nebulae,,2),0),join("","",iferror(round(index(nebulae,row,5)/2,3),1),iferror(round(index(nebulae,row,6)/2,3),1),0))"),"1,1,0")</f>
        <v>1,1,0</v>
      </c>
      <c r="G1107" s="44" t="s">
        <v>3374</v>
      </c>
      <c r="H1107" s="45">
        <f t="array" ref="H1107">let(systemId,match(A1107,index(systems,0,1),),refSystemId,match($H$1,index(systems,0,1),),x,index(systems,systemId,3),y,index(systems,systemId,4),refX,index(systems,refSystemId,3),refY,index(systems,refSystemId,4),round(sqrt((x-refX)^2+(y-refY)^2),3))</f>
        <v>499.045</v>
      </c>
      <c r="I1107" s="41"/>
      <c r="J1107" s="41"/>
      <c r="K1107" s="41"/>
      <c r="L1107" s="28" t="s">
        <v>1116</v>
      </c>
      <c r="M1107" s="48" t="s">
        <v>1116</v>
      </c>
      <c r="N1107" s="28" t="s">
        <v>497</v>
      </c>
      <c r="O1107" s="48" t="s">
        <v>497</v>
      </c>
      <c r="P1107" s="48" t="s">
        <v>497</v>
      </c>
      <c r="Q1107" s="48" t="s">
        <v>497</v>
      </c>
      <c r="R1107" s="48" t="s">
        <v>497</v>
      </c>
      <c r="S1107" s="48" t="s">
        <v>418</v>
      </c>
      <c r="T1107" s="48" t="s">
        <v>418</v>
      </c>
      <c r="U1107" s="48" t="s">
        <v>418</v>
      </c>
      <c r="V1107" s="48" t="s">
        <v>418</v>
      </c>
      <c r="W1107" s="48" t="s">
        <v>418</v>
      </c>
      <c r="X1107" s="48" t="s">
        <v>418</v>
      </c>
      <c r="Y1107" s="48" t="s">
        <v>1790</v>
      </c>
      <c r="Z1107" s="48" t="s">
        <v>1791</v>
      </c>
      <c r="AA1107" s="48" t="s">
        <v>1791</v>
      </c>
      <c r="AB1107" s="48" t="s">
        <v>417</v>
      </c>
      <c r="AC1107" s="48" t="s">
        <v>417</v>
      </c>
      <c r="AD1107" s="48" t="s">
        <v>417</v>
      </c>
      <c r="AE1107" s="48" t="s">
        <v>417</v>
      </c>
      <c r="AF1107" s="48" t="s">
        <v>417</v>
      </c>
      <c r="AG1107" s="48" t="s">
        <v>417</v>
      </c>
      <c r="AH1107" s="48" t="s">
        <v>417</v>
      </c>
      <c r="AI1107" s="48" t="s">
        <v>417</v>
      </c>
      <c r="AJ1107" s="48" t="s">
        <v>417</v>
      </c>
      <c r="AK1107" s="48" t="s">
        <v>417</v>
      </c>
      <c r="AL1107" s="48" t="s">
        <v>417</v>
      </c>
      <c r="AM1107" s="48" t="s">
        <v>417</v>
      </c>
      <c r="AN1107" s="48" t="s">
        <v>417</v>
      </c>
      <c r="AO1107" s="48" t="s">
        <v>417</v>
      </c>
      <c r="AP1107" s="48" t="s">
        <v>417</v>
      </c>
      <c r="AQ1107" s="48" t="s">
        <v>850</v>
      </c>
      <c r="AR1107" s="48" t="s">
        <v>850</v>
      </c>
      <c r="AS1107" s="48" t="s">
        <v>850</v>
      </c>
      <c r="AT1107" s="48" t="s">
        <v>1792</v>
      </c>
      <c r="AU1107" s="48" t="s">
        <v>1792</v>
      </c>
      <c r="AV1107" s="48" t="s">
        <v>1792</v>
      </c>
      <c r="AW1107" s="48" t="s">
        <v>1792</v>
      </c>
      <c r="AX1107" s="48" t="s">
        <v>1792</v>
      </c>
      <c r="AY1107" s="48" t="s">
        <v>1792</v>
      </c>
      <c r="AZ1107" s="28" t="s">
        <v>1792</v>
      </c>
    </row>
    <row r="1108" ht="15.75" customHeight="1">
      <c r="A1108" s="40">
        <v>986.0</v>
      </c>
      <c r="B1108" s="28" t="s">
        <v>3375</v>
      </c>
      <c r="C1108" s="41"/>
      <c r="D1108" s="42">
        <f t="array" ref="D1108">index(systems,match($A1108,INDEX(systems,0,1),),3)</f>
        <v>351.289</v>
      </c>
      <c r="E1108" s="42">
        <f t="array" ref="E1108">index(systems,match($A1108,INDEX(systems,0,1),),4)</f>
        <v>165.129</v>
      </c>
      <c r="F1108" s="43" t="str">
        <f>IFERROR(__xludf.DUMMYFUNCTION("let(row, match($B1108&amp;if($C1108&lt;&gt;"""","" [""&amp;$C1108&amp;""]"",""""),index(nebulae,,2),0),join("","",iferror(round(index(nebulae,row,5)/2,3),1),iferror(round(index(nebulae,row,6)/2,3),1),0))"),"1,1,0")</f>
        <v>1,1,0</v>
      </c>
      <c r="G1108" s="44" t="s">
        <v>3376</v>
      </c>
      <c r="H1108" s="45">
        <f t="array" ref="H1108">let(systemId,match(A1108,index(systems,0,1),),refSystemId,match($H$1,index(systems,0,1),),x,index(systems,systemId,3),y,index(systems,systemId,4),refX,index(systems,refSystemId,3),refY,index(systems,refSystemId,4),round(sqrt((x-refX)^2+(y-refY)^2),3))</f>
        <v>388.164</v>
      </c>
      <c r="I1108" s="41"/>
      <c r="J1108" s="41"/>
      <c r="K1108" s="28" t="s">
        <v>418</v>
      </c>
      <c r="L1108" s="41"/>
      <c r="M1108" s="41"/>
      <c r="N1108" s="28" t="s">
        <v>1397</v>
      </c>
      <c r="O1108" s="48" t="s">
        <v>1397</v>
      </c>
      <c r="P1108" s="48" t="s">
        <v>1397</v>
      </c>
      <c r="Q1108" s="48" t="s">
        <v>1397</v>
      </c>
      <c r="R1108" s="48" t="s">
        <v>1397</v>
      </c>
      <c r="S1108" s="48" t="s">
        <v>1397</v>
      </c>
      <c r="T1108" s="48" t="s">
        <v>1397</v>
      </c>
      <c r="U1108" s="48" t="s">
        <v>1397</v>
      </c>
      <c r="V1108" s="48" t="s">
        <v>1397</v>
      </c>
      <c r="W1108" s="48" t="s">
        <v>1397</v>
      </c>
      <c r="X1108" s="48" t="s">
        <v>1397</v>
      </c>
      <c r="Y1108" s="48" t="s">
        <v>1397</v>
      </c>
      <c r="Z1108" s="48" t="s">
        <v>1397</v>
      </c>
      <c r="AA1108" s="48" t="s">
        <v>1397</v>
      </c>
      <c r="AB1108" s="48" t="s">
        <v>1397</v>
      </c>
      <c r="AC1108" s="48" t="s">
        <v>1397</v>
      </c>
      <c r="AD1108" s="48" t="s">
        <v>1397</v>
      </c>
      <c r="AE1108" s="48" t="s">
        <v>1397</v>
      </c>
      <c r="AF1108" s="48" t="s">
        <v>1397</v>
      </c>
      <c r="AG1108" s="48" t="s">
        <v>1397</v>
      </c>
      <c r="AH1108" s="48" t="s">
        <v>1397</v>
      </c>
      <c r="AI1108" s="48" t="s">
        <v>1397</v>
      </c>
      <c r="AJ1108" s="48" t="s">
        <v>1397</v>
      </c>
      <c r="AK1108" s="48" t="s">
        <v>1397</v>
      </c>
      <c r="AL1108" s="48" t="s">
        <v>1397</v>
      </c>
      <c r="AM1108" s="48" t="s">
        <v>1397</v>
      </c>
      <c r="AN1108" s="48" t="s">
        <v>1397</v>
      </c>
      <c r="AO1108" s="48" t="s">
        <v>1397</v>
      </c>
      <c r="AP1108" s="48" t="s">
        <v>1397</v>
      </c>
      <c r="AQ1108" s="48" t="s">
        <v>776</v>
      </c>
      <c r="AR1108" s="48" t="s">
        <v>776</v>
      </c>
      <c r="AS1108" s="48" t="s">
        <v>776</v>
      </c>
      <c r="AT1108" s="48" t="s">
        <v>777</v>
      </c>
      <c r="AU1108" s="48" t="s">
        <v>777</v>
      </c>
      <c r="AV1108" s="48" t="s">
        <v>1400</v>
      </c>
      <c r="AW1108" s="48" t="s">
        <v>1400</v>
      </c>
      <c r="AX1108" s="48" t="s">
        <v>1400</v>
      </c>
      <c r="AY1108" s="48" t="s">
        <v>1400</v>
      </c>
      <c r="AZ1108" s="28" t="s">
        <v>1400</v>
      </c>
    </row>
    <row r="1109" ht="15.75" customHeight="1">
      <c r="A1109" s="40">
        <v>987.0</v>
      </c>
      <c r="B1109" s="28" t="s">
        <v>3377</v>
      </c>
      <c r="C1109" s="41"/>
      <c r="D1109" s="42">
        <f t="array" ref="D1109">index(systems,match($A1109,INDEX(systems,0,1),),3)</f>
        <v>-116.865</v>
      </c>
      <c r="E1109" s="42">
        <f t="array" ref="E1109">index(systems,match($A1109,INDEX(systems,0,1),),4)</f>
        <v>-354.683</v>
      </c>
      <c r="F1109" s="43" t="str">
        <f>IFERROR(__xludf.DUMMYFUNCTION("let(row, match($B1109&amp;if($C1109&lt;&gt;"""","" [""&amp;$C1109&amp;""]"",""""),index(nebulae,,2),0),join("","",iferror(round(index(nebulae,row,5)/2,3),1),iferror(round(index(nebulae,row,6)/2,3),1),0))"),"1,1,0")</f>
        <v>1,1,0</v>
      </c>
      <c r="G1109" s="44" t="s">
        <v>3378</v>
      </c>
      <c r="H1109" s="45">
        <f t="array" ref="H1109">let(systemId,match(A1109,index(systems,0,1),),refSystemId,match($H$1,index(systems,0,1),),x,index(systems,systemId,3),y,index(systems,systemId,4),refX,index(systems,refSystemId,3),refY,index(systems,refSystemId,4),round(sqrt((x-refX)^2+(y-refY)^2),3))</f>
        <v>373.44</v>
      </c>
      <c r="I1109" s="47" t="s">
        <v>408</v>
      </c>
      <c r="J1109" s="53"/>
      <c r="K1109" s="53"/>
      <c r="L1109" s="53"/>
      <c r="M1109" s="46" t="s">
        <v>418</v>
      </c>
      <c r="N1109" s="28" t="s">
        <v>576</v>
      </c>
      <c r="O1109" s="48" t="s">
        <v>1110</v>
      </c>
      <c r="P1109" s="48" t="s">
        <v>1110</v>
      </c>
      <c r="Q1109" s="48" t="s">
        <v>1110</v>
      </c>
      <c r="R1109" s="48" t="s">
        <v>1110</v>
      </c>
      <c r="S1109" s="48" t="s">
        <v>1110</v>
      </c>
      <c r="T1109" s="48" t="s">
        <v>1110</v>
      </c>
      <c r="U1109" s="48" t="s">
        <v>1110</v>
      </c>
      <c r="V1109" s="48" t="s">
        <v>1110</v>
      </c>
      <c r="W1109" s="48" t="s">
        <v>1110</v>
      </c>
      <c r="X1109" s="48" t="s">
        <v>560</v>
      </c>
      <c r="Y1109" s="48" t="s">
        <v>560</v>
      </c>
      <c r="Z1109" s="48" t="s">
        <v>560</v>
      </c>
      <c r="AA1109" s="48" t="s">
        <v>560</v>
      </c>
      <c r="AB1109" s="48" t="s">
        <v>560</v>
      </c>
      <c r="AC1109" s="48" t="s">
        <v>560</v>
      </c>
      <c r="AD1109" s="48" t="s">
        <v>560</v>
      </c>
      <c r="AE1109" s="48" t="s">
        <v>560</v>
      </c>
      <c r="AF1109" s="48" t="s">
        <v>560</v>
      </c>
      <c r="AG1109" s="48" t="s">
        <v>560</v>
      </c>
      <c r="AH1109" s="48" t="s">
        <v>560</v>
      </c>
      <c r="AI1109" s="48" t="s">
        <v>560</v>
      </c>
      <c r="AJ1109" s="48" t="s">
        <v>560</v>
      </c>
      <c r="AK1109" s="48" t="s">
        <v>560</v>
      </c>
      <c r="AL1109" s="48" t="s">
        <v>560</v>
      </c>
      <c r="AM1109" s="48" t="s">
        <v>560</v>
      </c>
      <c r="AN1109" s="48" t="s">
        <v>560</v>
      </c>
      <c r="AO1109" s="48" t="s">
        <v>560</v>
      </c>
      <c r="AP1109" s="48" t="s">
        <v>560</v>
      </c>
      <c r="AQ1109" s="48" t="s">
        <v>560</v>
      </c>
      <c r="AR1109" s="48" t="s">
        <v>560</v>
      </c>
      <c r="AS1109" s="48" t="s">
        <v>418</v>
      </c>
      <c r="AT1109" s="48" t="s">
        <v>418</v>
      </c>
      <c r="AU1109" s="48" t="s">
        <v>418</v>
      </c>
      <c r="AV1109" s="48" t="s">
        <v>969</v>
      </c>
      <c r="AW1109" s="48" t="s">
        <v>969</v>
      </c>
      <c r="AX1109" s="48" t="s">
        <v>969</v>
      </c>
      <c r="AY1109" s="48" t="s">
        <v>969</v>
      </c>
      <c r="AZ1109" s="28" t="s">
        <v>969</v>
      </c>
    </row>
    <row r="1110" ht="15.75" customHeight="1">
      <c r="A1110" s="40">
        <v>988.0</v>
      </c>
      <c r="B1110" s="28" t="s">
        <v>3379</v>
      </c>
      <c r="C1110" s="41"/>
      <c r="D1110" s="42">
        <f t="array" ref="D1110">index(systems,match($A1110,INDEX(systems,0,1),),3)</f>
        <v>-100.609</v>
      </c>
      <c r="E1110" s="42">
        <f t="array" ref="E1110">index(systems,match($A1110,INDEX(systems,0,1),),4)</f>
        <v>246.035</v>
      </c>
      <c r="F1110" s="43" t="str">
        <f>IFERROR(__xludf.DUMMYFUNCTION("let(row, match($B1110&amp;if($C1110&lt;&gt;"""","" [""&amp;$C1110&amp;""]"",""""),index(nebulae,,2),0),join("","",iferror(round(index(nebulae,row,5)/2,3),1),iferror(round(index(nebulae,row,6)/2,3),1),0))"),"1,1,0")</f>
        <v>1,1,0</v>
      </c>
      <c r="G1110" s="44" t="s">
        <v>3380</v>
      </c>
      <c r="H1110" s="45">
        <f t="array" ref="H1110">let(systemId,match(A1110,index(systems,0,1),),refSystemId,match($H$1,index(systems,0,1),),x,index(systems,systemId,3),y,index(systems,systemId,4),refX,index(systems,refSystemId,3),refY,index(systems,refSystemId,4),round(sqrt((x-refX)^2+(y-refY)^2),3))</f>
        <v>265.811</v>
      </c>
      <c r="I1110" s="53"/>
      <c r="J1110" s="53"/>
      <c r="K1110" s="53"/>
      <c r="L1110" s="46" t="s">
        <v>418</v>
      </c>
      <c r="M1110" s="41"/>
      <c r="N1110" s="28" t="s">
        <v>409</v>
      </c>
      <c r="O1110" s="48" t="s">
        <v>409</v>
      </c>
      <c r="P1110" s="48" t="s">
        <v>409</v>
      </c>
      <c r="Q1110" s="48" t="s">
        <v>409</v>
      </c>
      <c r="R1110" s="48" t="s">
        <v>409</v>
      </c>
      <c r="S1110" s="48" t="s">
        <v>409</v>
      </c>
      <c r="T1110" s="48" t="s">
        <v>409</v>
      </c>
      <c r="U1110" s="48" t="s">
        <v>409</v>
      </c>
      <c r="V1110" s="48" t="s">
        <v>409</v>
      </c>
      <c r="W1110" s="48" t="s">
        <v>409</v>
      </c>
      <c r="X1110" s="48" t="s">
        <v>409</v>
      </c>
      <c r="Y1110" s="48" t="s">
        <v>409</v>
      </c>
      <c r="Z1110" s="48" t="s">
        <v>409</v>
      </c>
      <c r="AA1110" s="48" t="s">
        <v>410</v>
      </c>
      <c r="AB1110" s="48" t="s">
        <v>410</v>
      </c>
      <c r="AC1110" s="48" t="s">
        <v>410</v>
      </c>
      <c r="AD1110" s="48" t="s">
        <v>410</v>
      </c>
      <c r="AE1110" s="48" t="s">
        <v>410</v>
      </c>
      <c r="AF1110" s="48" t="s">
        <v>410</v>
      </c>
      <c r="AG1110" s="48" t="s">
        <v>411</v>
      </c>
      <c r="AH1110" s="48" t="s">
        <v>412</v>
      </c>
      <c r="AI1110" s="48" t="s">
        <v>1139</v>
      </c>
      <c r="AJ1110" s="48" t="s">
        <v>1139</v>
      </c>
      <c r="AK1110" s="48" t="s">
        <v>1139</v>
      </c>
      <c r="AL1110" s="48" t="s">
        <v>1139</v>
      </c>
      <c r="AM1110" s="48" t="s">
        <v>1139</v>
      </c>
      <c r="AN1110" s="48" t="s">
        <v>1139</v>
      </c>
      <c r="AO1110" s="48" t="s">
        <v>414</v>
      </c>
      <c r="AP1110" s="48" t="s">
        <v>414</v>
      </c>
      <c r="AQ1110" s="48" t="s">
        <v>414</v>
      </c>
      <c r="AR1110" s="48" t="s">
        <v>414</v>
      </c>
      <c r="AS1110" s="48" t="s">
        <v>414</v>
      </c>
      <c r="AT1110" s="48" t="s">
        <v>415</v>
      </c>
      <c r="AU1110" s="48" t="s">
        <v>415</v>
      </c>
      <c r="AV1110" s="48" t="s">
        <v>415</v>
      </c>
      <c r="AW1110" s="48" t="s">
        <v>415</v>
      </c>
      <c r="AX1110" s="48" t="s">
        <v>417</v>
      </c>
      <c r="AY1110" s="48" t="s">
        <v>417</v>
      </c>
      <c r="AZ1110" s="51" t="s">
        <v>690</v>
      </c>
    </row>
    <row r="1111" ht="15.75" customHeight="1">
      <c r="A1111" s="40">
        <v>989.0</v>
      </c>
      <c r="B1111" s="28" t="s">
        <v>3381</v>
      </c>
      <c r="C1111" s="28" t="s">
        <v>3382</v>
      </c>
      <c r="D1111" s="42">
        <f t="array" ref="D1111">index(systems,match($A1111,INDEX(systems,0,1),),3)</f>
        <v>-23.526</v>
      </c>
      <c r="E1111" s="42">
        <f t="array" ref="E1111">index(systems,match($A1111,INDEX(systems,0,1),),4)</f>
        <v>-10.386</v>
      </c>
      <c r="F1111" s="43" t="str">
        <f>IFERROR(__xludf.DUMMYFUNCTION("let(row, match($B1111&amp;if($C1111&lt;&gt;"""","" [""&amp;$C1111&amp;""]"",""""),index(nebulae,,2),0),join("","",iferror(round(index(nebulae,row,5)/2,3),1),iferror(round(index(nebulae,row,6)/2,3),1),0))"),"1,1,0")</f>
        <v>1,1,0</v>
      </c>
      <c r="G1111" s="44" t="s">
        <v>3383</v>
      </c>
      <c r="H1111" s="63">
        <f t="array" ref="H1111">let(systemId,match(A1111,index(systems,0,1),),refSystemId,match($H$1,index(systems,0,1),),x,index(systems,systemId,3),y,index(systems,systemId,4),refX,index(systems,refSystemId,3),refY,index(systems,refSystemId,4),round(sqrt((x-refX)^2+(y-refY)^2),3))</f>
        <v>25.717</v>
      </c>
      <c r="I1111" s="28" t="s">
        <v>1275</v>
      </c>
      <c r="J1111" s="28" t="s">
        <v>508</v>
      </c>
      <c r="K1111" s="28" t="s">
        <v>508</v>
      </c>
      <c r="L1111" s="28" t="s">
        <v>508</v>
      </c>
      <c r="M1111" s="28" t="s">
        <v>508</v>
      </c>
      <c r="N1111" s="28" t="s">
        <v>1276</v>
      </c>
      <c r="O1111" s="48" t="s">
        <v>1276</v>
      </c>
      <c r="P1111" s="48" t="s">
        <v>1276</v>
      </c>
      <c r="Q1111" s="48" t="s">
        <v>1276</v>
      </c>
      <c r="R1111" s="48" t="s">
        <v>1277</v>
      </c>
      <c r="S1111" s="48" t="s">
        <v>1276</v>
      </c>
      <c r="T1111" s="28" t="s">
        <v>1276</v>
      </c>
      <c r="U1111" s="48" t="s">
        <v>560</v>
      </c>
      <c r="V1111" s="48" t="s">
        <v>560</v>
      </c>
      <c r="W1111" s="48" t="s">
        <v>560</v>
      </c>
      <c r="X1111" s="48" t="s">
        <v>560</v>
      </c>
      <c r="Y1111" s="48" t="s">
        <v>3384</v>
      </c>
      <c r="Z1111" s="48" t="s">
        <v>641</v>
      </c>
      <c r="AA1111" s="48" t="s">
        <v>744</v>
      </c>
      <c r="AB1111" s="48" t="s">
        <v>744</v>
      </c>
      <c r="AC1111" s="48" t="s">
        <v>744</v>
      </c>
      <c r="AD1111" s="48" t="s">
        <v>744</v>
      </c>
      <c r="AE1111" s="48" t="s">
        <v>744</v>
      </c>
      <c r="AF1111" s="48" t="s">
        <v>744</v>
      </c>
      <c r="AG1111" s="48" t="s">
        <v>744</v>
      </c>
      <c r="AH1111" s="48" t="s">
        <v>3384</v>
      </c>
      <c r="AI1111" s="48" t="s">
        <v>3384</v>
      </c>
      <c r="AJ1111" s="48" t="s">
        <v>3384</v>
      </c>
      <c r="AK1111" s="48" t="s">
        <v>3384</v>
      </c>
      <c r="AL1111" s="48" t="s">
        <v>3384</v>
      </c>
      <c r="AM1111" s="48" t="s">
        <v>3384</v>
      </c>
      <c r="AN1111" s="48" t="s">
        <v>3384</v>
      </c>
      <c r="AO1111" s="48" t="s">
        <v>3384</v>
      </c>
      <c r="AP1111" s="48" t="s">
        <v>3384</v>
      </c>
      <c r="AQ1111" s="48" t="s">
        <v>516</v>
      </c>
      <c r="AR1111" s="48" t="s">
        <v>517</v>
      </c>
      <c r="AS1111" s="48" t="s">
        <v>930</v>
      </c>
      <c r="AT1111" s="48" t="s">
        <v>930</v>
      </c>
      <c r="AU1111" s="48" t="s">
        <v>930</v>
      </c>
      <c r="AV1111" s="48" t="s">
        <v>930</v>
      </c>
      <c r="AW1111" s="48" t="s">
        <v>930</v>
      </c>
      <c r="AX1111" s="48" t="s">
        <v>931</v>
      </c>
      <c r="AY1111" s="48" t="s">
        <v>605</v>
      </c>
      <c r="AZ1111" s="51" t="s">
        <v>933</v>
      </c>
    </row>
    <row r="1112" ht="15.75" customHeight="1">
      <c r="A1112" s="40">
        <v>990.0</v>
      </c>
      <c r="B1112" s="28" t="s">
        <v>3385</v>
      </c>
      <c r="C1112" s="41"/>
      <c r="D1112" s="42">
        <f t="array" ref="D1112">index(systems,match($A1112,INDEX(systems,0,1),),3)</f>
        <v>54.279</v>
      </c>
      <c r="E1112" s="42">
        <f t="array" ref="E1112">index(systems,match($A1112,INDEX(systems,0,1),),4)</f>
        <v>144.452</v>
      </c>
      <c r="F1112" s="43" t="str">
        <f>IFERROR(__xludf.DUMMYFUNCTION("let(row, match($B1112&amp;if($C1112&lt;&gt;"""","" [""&amp;$C1112&amp;""]"",""""),index(nebulae,,2),0),join("","",iferror(round(index(nebulae,row,5)/2,3),1),iferror(round(index(nebulae,row,6)/2,3),1),0))"),"1,1,0")</f>
        <v>1,1,0</v>
      </c>
      <c r="G1112" s="44" t="s">
        <v>3386</v>
      </c>
      <c r="H1112" s="45">
        <f t="array" ref="H1112">let(systemId,match(A1112,index(systems,0,1),),refSystemId,match($H$1,index(systems,0,1),),x,index(systems,systemId,3),y,index(systems,systemId,4),refX,index(systems,refSystemId,3),refY,index(systems,refSystemId,4),round(sqrt((x-refX)^2+(y-refY)^2),3))</f>
        <v>154.313</v>
      </c>
      <c r="I1112" s="53"/>
      <c r="J1112" s="53"/>
      <c r="K1112" s="46" t="s">
        <v>418</v>
      </c>
      <c r="L1112" s="46" t="s">
        <v>422</v>
      </c>
      <c r="M1112" s="53"/>
      <c r="N1112" s="28" t="s">
        <v>692</v>
      </c>
      <c r="O1112" s="48" t="s">
        <v>692</v>
      </c>
      <c r="P1112" s="48" t="s">
        <v>692</v>
      </c>
      <c r="Q1112" s="48" t="s">
        <v>692</v>
      </c>
      <c r="R1112" s="48" t="s">
        <v>692</v>
      </c>
      <c r="S1112" s="48" t="s">
        <v>692</v>
      </c>
      <c r="T1112" s="48" t="s">
        <v>680</v>
      </c>
      <c r="U1112" s="48" t="s">
        <v>680</v>
      </c>
      <c r="V1112" s="48" t="s">
        <v>1204</v>
      </c>
      <c r="W1112" s="48" t="s">
        <v>1204</v>
      </c>
      <c r="X1112" s="48" t="s">
        <v>1204</v>
      </c>
      <c r="Y1112" s="48" t="s">
        <v>1205</v>
      </c>
      <c r="Z1112" s="48" t="s">
        <v>1205</v>
      </c>
      <c r="AA1112" s="48" t="s">
        <v>1204</v>
      </c>
      <c r="AB1112" s="48" t="s">
        <v>1204</v>
      </c>
      <c r="AC1112" s="48" t="s">
        <v>1204</v>
      </c>
      <c r="AD1112" s="48" t="s">
        <v>1204</v>
      </c>
      <c r="AE1112" s="48" t="s">
        <v>1204</v>
      </c>
      <c r="AF1112" s="48" t="s">
        <v>1204</v>
      </c>
      <c r="AG1112" s="48" t="s">
        <v>1204</v>
      </c>
      <c r="AH1112" s="48" t="s">
        <v>1204</v>
      </c>
      <c r="AI1112" s="48" t="s">
        <v>1204</v>
      </c>
      <c r="AJ1112" s="48" t="s">
        <v>1204</v>
      </c>
      <c r="AK1112" s="48" t="s">
        <v>1204</v>
      </c>
      <c r="AL1112" s="48" t="s">
        <v>1204</v>
      </c>
      <c r="AM1112" s="48" t="s">
        <v>1204</v>
      </c>
      <c r="AN1112" s="48" t="s">
        <v>1205</v>
      </c>
      <c r="AO1112" s="48" t="s">
        <v>1205</v>
      </c>
      <c r="AP1112" s="48" t="s">
        <v>1205</v>
      </c>
      <c r="AQ1112" s="48" t="s">
        <v>1205</v>
      </c>
      <c r="AR1112" s="48" t="s">
        <v>1205</v>
      </c>
      <c r="AS1112" s="48" t="s">
        <v>1205</v>
      </c>
      <c r="AT1112" s="48" t="s">
        <v>1205</v>
      </c>
      <c r="AU1112" s="48" t="s">
        <v>1205</v>
      </c>
      <c r="AV1112" s="48" t="s">
        <v>1205</v>
      </c>
      <c r="AW1112" s="48" t="s">
        <v>1205</v>
      </c>
      <c r="AX1112" s="48" t="s">
        <v>1205</v>
      </c>
      <c r="AY1112" s="48" t="s">
        <v>1205</v>
      </c>
      <c r="AZ1112" s="28" t="s">
        <v>1205</v>
      </c>
    </row>
    <row r="1113" ht="15.75" customHeight="1">
      <c r="A1113" s="40">
        <v>991.0</v>
      </c>
      <c r="B1113" s="28" t="s">
        <v>3387</v>
      </c>
      <c r="C1113" s="41"/>
      <c r="D1113" s="42">
        <f t="array" ref="D1113">index(systems,match($A1113,INDEX(systems,0,1),),3)</f>
        <v>-296.27</v>
      </c>
      <c r="E1113" s="42">
        <f t="array" ref="E1113">index(systems,match($A1113,INDEX(systems,0,1),),4)</f>
        <v>-171.177</v>
      </c>
      <c r="F1113" s="43" t="str">
        <f>IFERROR(__xludf.DUMMYFUNCTION("let(row, match($B1113&amp;if($C1113&lt;&gt;"""","" [""&amp;$C1113&amp;""]"",""""),index(nebulae,,2),0),join("","",iferror(round(index(nebulae,row,5)/2,3),1),iferror(round(index(nebulae,row,6)/2,3),1),0))"),"1,1,0")</f>
        <v>1,1,0</v>
      </c>
      <c r="G1113" s="44" t="s">
        <v>3388</v>
      </c>
      <c r="H1113" s="45">
        <f t="array" ref="H1113">let(systemId,match(A1113,index(systems,0,1),),refSystemId,match($H$1,index(systems,0,1),),x,index(systems,systemId,3),y,index(systems,systemId,4),refX,index(systems,refSystemId,3),refY,index(systems,refSystemId,4),round(sqrt((x-refX)^2+(y-refY)^2),3))</f>
        <v>342.166</v>
      </c>
      <c r="I1113" s="28" t="s">
        <v>408</v>
      </c>
      <c r="J1113" s="28" t="s">
        <v>408</v>
      </c>
      <c r="K1113" s="28" t="s">
        <v>408</v>
      </c>
      <c r="L1113" s="28" t="s">
        <v>408</v>
      </c>
      <c r="M1113" s="28" t="s">
        <v>408</v>
      </c>
      <c r="N1113" s="28" t="s">
        <v>408</v>
      </c>
      <c r="O1113" s="41"/>
      <c r="P1113" s="48" t="s">
        <v>560</v>
      </c>
      <c r="Q1113" s="48" t="s">
        <v>560</v>
      </c>
      <c r="R1113" s="48" t="s">
        <v>560</v>
      </c>
      <c r="S1113" s="48" t="s">
        <v>560</v>
      </c>
      <c r="T1113" s="48" t="s">
        <v>560</v>
      </c>
      <c r="U1113" s="48" t="s">
        <v>560</v>
      </c>
      <c r="V1113" s="48" t="s">
        <v>560</v>
      </c>
      <c r="W1113" s="48" t="s">
        <v>560</v>
      </c>
      <c r="X1113" s="48" t="s">
        <v>422</v>
      </c>
      <c r="Y1113" s="48" t="s">
        <v>422</v>
      </c>
      <c r="Z1113" s="48" t="s">
        <v>422</v>
      </c>
      <c r="AA1113" s="48" t="s">
        <v>422</v>
      </c>
      <c r="AB1113" s="48" t="s">
        <v>422</v>
      </c>
      <c r="AC1113" s="48" t="s">
        <v>422</v>
      </c>
      <c r="AD1113" s="48" t="s">
        <v>422</v>
      </c>
      <c r="AE1113" s="48" t="s">
        <v>422</v>
      </c>
      <c r="AF1113" s="48" t="s">
        <v>422</v>
      </c>
      <c r="AG1113" s="48" t="s">
        <v>422</v>
      </c>
      <c r="AH1113" s="48" t="s">
        <v>422</v>
      </c>
      <c r="AI1113" s="48" t="s">
        <v>422</v>
      </c>
      <c r="AJ1113" s="48" t="s">
        <v>422</v>
      </c>
      <c r="AK1113" s="48" t="s">
        <v>422</v>
      </c>
      <c r="AL1113" s="48" t="s">
        <v>422</v>
      </c>
      <c r="AM1113" s="48" t="s">
        <v>422</v>
      </c>
      <c r="AN1113" s="48" t="s">
        <v>422</v>
      </c>
      <c r="AO1113" s="48" t="s">
        <v>422</v>
      </c>
      <c r="AP1113" s="48" t="s">
        <v>422</v>
      </c>
      <c r="AQ1113" s="48" t="s">
        <v>422</v>
      </c>
      <c r="AR1113" s="48" t="s">
        <v>422</v>
      </c>
      <c r="AS1113" s="48" t="s">
        <v>422</v>
      </c>
      <c r="AT1113" s="48" t="s">
        <v>422</v>
      </c>
      <c r="AU1113" s="48" t="s">
        <v>422</v>
      </c>
      <c r="AV1113" s="48" t="s">
        <v>422</v>
      </c>
      <c r="AW1113" s="48" t="s">
        <v>422</v>
      </c>
      <c r="AX1113" s="48" t="s">
        <v>422</v>
      </c>
      <c r="AY1113" s="48" t="s">
        <v>422</v>
      </c>
      <c r="AZ1113" s="51" t="s">
        <v>422</v>
      </c>
    </row>
    <row r="1114" ht="15.75" customHeight="1">
      <c r="A1114" s="40">
        <v>2977.0</v>
      </c>
      <c r="B1114" s="28" t="s">
        <v>3389</v>
      </c>
      <c r="C1114" s="41"/>
      <c r="D1114" s="42">
        <f t="array" ref="D1114">index(systems,match($A1114,INDEX(systems,0,1),),3)</f>
        <v>-674.829</v>
      </c>
      <c r="E1114" s="42">
        <f t="array" ref="E1114">index(systems,match($A1114,INDEX(systems,0,1),),4)</f>
        <v>1162.567</v>
      </c>
      <c r="F1114" s="43" t="str">
        <f>IFERROR(__xludf.DUMMYFUNCTION("let(row, match($B1114&amp;if($C1114&lt;&gt;"""","" [""&amp;$C1114&amp;""]"",""""),index(nebulae,,2),0),join("","",iferror(round(index(nebulae,row,5)/2,3),1),iferror(round(index(nebulae,row,6)/2,3),1),0))"),"1,1,0")</f>
        <v>1,1,0</v>
      </c>
      <c r="G1114" s="44" t="s">
        <v>3390</v>
      </c>
      <c r="H1114" s="45">
        <f t="array" ref="H1114">let(systemId,match(A1114,index(systems,0,1),),refSystemId,match($H$1,index(systems,0,1),),x,index(systems,systemId,3),y,index(systems,systemId,4),refX,index(systems,refSystemId,3),refY,index(systems,refSystemId,4),round(sqrt((x-refX)^2+(y-refY)^2),3))</f>
        <v>1344.231</v>
      </c>
      <c r="I1114" s="28" t="s">
        <v>408</v>
      </c>
      <c r="J1114" s="28" t="s">
        <v>408</v>
      </c>
      <c r="K1114" s="28" t="s">
        <v>408</v>
      </c>
      <c r="L1114" s="46" t="s">
        <v>408</v>
      </c>
      <c r="M1114" s="46" t="s">
        <v>408</v>
      </c>
      <c r="N1114" s="28" t="s">
        <v>1284</v>
      </c>
      <c r="O1114" s="48" t="s">
        <v>1284</v>
      </c>
      <c r="P1114" s="48" t="s">
        <v>1284</v>
      </c>
      <c r="Q1114" s="48" t="s">
        <v>1284</v>
      </c>
      <c r="R1114" s="48" t="s">
        <v>1284</v>
      </c>
      <c r="S1114" s="48" t="s">
        <v>1284</v>
      </c>
      <c r="T1114" s="48" t="s">
        <v>1284</v>
      </c>
      <c r="U1114" s="48" t="s">
        <v>1284</v>
      </c>
      <c r="V1114" s="48" t="s">
        <v>1284</v>
      </c>
      <c r="W1114" s="48" t="s">
        <v>1284</v>
      </c>
      <c r="X1114" s="48" t="s">
        <v>1284</v>
      </c>
      <c r="Y1114" s="48" t="s">
        <v>1284</v>
      </c>
      <c r="Z1114" s="48" t="s">
        <v>1284</v>
      </c>
      <c r="AA1114" s="48" t="s">
        <v>1284</v>
      </c>
      <c r="AB1114" s="48" t="s">
        <v>1284</v>
      </c>
      <c r="AC1114" s="48" t="s">
        <v>1284</v>
      </c>
      <c r="AD1114" s="48" t="s">
        <v>1284</v>
      </c>
      <c r="AE1114" s="48" t="s">
        <v>1284</v>
      </c>
      <c r="AF1114" s="48" t="s">
        <v>1284</v>
      </c>
      <c r="AG1114" s="48" t="s">
        <v>1284</v>
      </c>
      <c r="AH1114" s="48" t="s">
        <v>1284</v>
      </c>
      <c r="AI1114" s="48" t="s">
        <v>1284</v>
      </c>
      <c r="AJ1114" s="48" t="s">
        <v>1284</v>
      </c>
      <c r="AK1114" s="48" t="s">
        <v>1284</v>
      </c>
      <c r="AL1114" s="48" t="s">
        <v>1284</v>
      </c>
      <c r="AM1114" s="48" t="s">
        <v>1284</v>
      </c>
      <c r="AN1114" s="48" t="s">
        <v>1284</v>
      </c>
      <c r="AO1114" s="48" t="s">
        <v>1284</v>
      </c>
      <c r="AP1114" s="48" t="s">
        <v>1284</v>
      </c>
      <c r="AQ1114" s="48" t="s">
        <v>1284</v>
      </c>
      <c r="AR1114" s="48" t="s">
        <v>1284</v>
      </c>
      <c r="AS1114" s="28" t="s">
        <v>1249</v>
      </c>
      <c r="AT1114" s="48" t="s">
        <v>1249</v>
      </c>
      <c r="AU1114" s="56" t="s">
        <v>1249</v>
      </c>
      <c r="AV1114" s="48" t="s">
        <v>1154</v>
      </c>
      <c r="AW1114" s="51" t="s">
        <v>1154</v>
      </c>
      <c r="AX1114" s="48" t="s">
        <v>1083</v>
      </c>
      <c r="AY1114" s="48" t="s">
        <v>1083</v>
      </c>
      <c r="AZ1114" s="48" t="s">
        <v>1083</v>
      </c>
    </row>
    <row r="1115" ht="15.75" customHeight="1">
      <c r="A1115" s="40">
        <v>992.0</v>
      </c>
      <c r="B1115" s="28" t="s">
        <v>3391</v>
      </c>
      <c r="C1115" s="41"/>
      <c r="D1115" s="42">
        <f t="array" ref="D1115">index(systems,match($A1115,INDEX(systems,0,1),),3)</f>
        <v>46.002</v>
      </c>
      <c r="E1115" s="42">
        <f t="array" ref="E1115">index(systems,match($A1115,INDEX(systems,0,1),),4)</f>
        <v>-298.878</v>
      </c>
      <c r="F1115" s="43" t="str">
        <f>IFERROR(__xludf.DUMMYFUNCTION("let(row, match($B1115&amp;if($C1115&lt;&gt;"""","" [""&amp;$C1115&amp;""]"",""""),index(nebulae,,2),0),join("","",iferror(round(index(nebulae,row,5)/2,3),1),iferror(round(index(nebulae,row,6)/2,3),1),0))"),"1,1,0")</f>
        <v>1,1,0</v>
      </c>
      <c r="G1115" s="44" t="s">
        <v>3392</v>
      </c>
      <c r="H1115" s="45">
        <f t="array" ref="H1115">let(systemId,match(A1115,index(systems,0,1),),refSystemId,match($H$1,index(systems,0,1),),x,index(systems,systemId,3),y,index(systems,systemId,4),refX,index(systems,refSystemId,3),refY,index(systems,refSystemId,4),round(sqrt((x-refX)^2+(y-refY)^2),3))</f>
        <v>302.397</v>
      </c>
      <c r="I1115" s="46" t="s">
        <v>418</v>
      </c>
      <c r="J1115" s="53"/>
      <c r="K1115" s="53"/>
      <c r="L1115" s="53"/>
      <c r="M1115" s="46" t="s">
        <v>966</v>
      </c>
      <c r="N1115" s="49" t="s">
        <v>1005</v>
      </c>
      <c r="O1115" s="52" t="s">
        <v>1005</v>
      </c>
      <c r="P1115" s="52" t="s">
        <v>1005</v>
      </c>
      <c r="Q1115" s="52" t="s">
        <v>1005</v>
      </c>
      <c r="R1115" s="52" t="s">
        <v>1005</v>
      </c>
      <c r="S1115" s="48" t="s">
        <v>1005</v>
      </c>
      <c r="T1115" s="52" t="s">
        <v>1005</v>
      </c>
      <c r="U1115" s="52" t="s">
        <v>1005</v>
      </c>
      <c r="V1115" s="52" t="s">
        <v>1005</v>
      </c>
      <c r="W1115" s="48" t="s">
        <v>1005</v>
      </c>
      <c r="X1115" s="52" t="s">
        <v>1005</v>
      </c>
      <c r="Y1115" s="48" t="s">
        <v>1005</v>
      </c>
      <c r="Z1115" s="48" t="s">
        <v>1005</v>
      </c>
      <c r="AA1115" s="48" t="s">
        <v>1005</v>
      </c>
      <c r="AB1115" s="48" t="s">
        <v>1005</v>
      </c>
      <c r="AC1115" s="48" t="s">
        <v>1005</v>
      </c>
      <c r="AD1115" s="48" t="s">
        <v>1005</v>
      </c>
      <c r="AE1115" s="48" t="s">
        <v>1005</v>
      </c>
      <c r="AF1115" s="48" t="s">
        <v>1005</v>
      </c>
      <c r="AG1115" s="48" t="s">
        <v>1005</v>
      </c>
      <c r="AH1115" s="48" t="s">
        <v>1005</v>
      </c>
      <c r="AI1115" s="48" t="s">
        <v>1005</v>
      </c>
      <c r="AJ1115" s="48" t="s">
        <v>1005</v>
      </c>
      <c r="AK1115" s="48" t="s">
        <v>1005</v>
      </c>
      <c r="AL1115" s="48" t="s">
        <v>1005</v>
      </c>
      <c r="AM1115" s="48" t="s">
        <v>1005</v>
      </c>
      <c r="AN1115" s="48" t="s">
        <v>1005</v>
      </c>
      <c r="AO1115" s="48" t="s">
        <v>1005</v>
      </c>
      <c r="AP1115" s="48" t="s">
        <v>1005</v>
      </c>
      <c r="AQ1115" s="48" t="s">
        <v>1005</v>
      </c>
      <c r="AR1115" s="48" t="s">
        <v>1005</v>
      </c>
      <c r="AS1115" s="48" t="s">
        <v>1005</v>
      </c>
      <c r="AT1115" s="48" t="s">
        <v>1005</v>
      </c>
      <c r="AU1115" s="48" t="s">
        <v>1005</v>
      </c>
      <c r="AV1115" s="48" t="s">
        <v>1475</v>
      </c>
      <c r="AW1115" s="48" t="s">
        <v>1475</v>
      </c>
      <c r="AX1115" s="48" t="s">
        <v>1475</v>
      </c>
      <c r="AY1115" s="48" t="s">
        <v>1475</v>
      </c>
      <c r="AZ1115" s="49" t="s">
        <v>1475</v>
      </c>
    </row>
    <row r="1116" ht="15.75" customHeight="1">
      <c r="A1116" s="40">
        <v>993.0</v>
      </c>
      <c r="B1116" s="28" t="s">
        <v>3393</v>
      </c>
      <c r="C1116" s="41"/>
      <c r="D1116" s="42">
        <f t="array" ref="D1116">index(systems,match($A1116,INDEX(systems,0,1),),3)</f>
        <v>-98.239</v>
      </c>
      <c r="E1116" s="42">
        <f t="array" ref="E1116">index(systems,match($A1116,INDEX(systems,0,1),),4)</f>
        <v>-330.395</v>
      </c>
      <c r="F1116" s="43" t="str">
        <f>IFERROR(__xludf.DUMMYFUNCTION("let(row, match($B1116&amp;if($C1116&lt;&gt;"""","" [""&amp;$C1116&amp;""]"",""""),index(nebulae,,2),0),join("","",iferror(round(index(nebulae,row,5)/2,3),1),iferror(round(index(nebulae,row,6)/2,3),1),0))"),"1,1,0")</f>
        <v>1,1,0</v>
      </c>
      <c r="G1116" s="44" t="s">
        <v>3394</v>
      </c>
      <c r="H1116" s="45">
        <f t="array" ref="H1116">let(systemId,match(A1116,index(systems,0,1),),refSystemId,match($H$1,index(systems,0,1),),x,index(systems,systemId,3),y,index(systems,systemId,4),refX,index(systems,refSystemId,3),refY,index(systems,refSystemId,4),round(sqrt((x-refX)^2+(y-refY)^2),3))</f>
        <v>344.691</v>
      </c>
      <c r="I1116" s="46" t="s">
        <v>408</v>
      </c>
      <c r="J1116" s="46" t="s">
        <v>408</v>
      </c>
      <c r="K1116" s="46" t="s">
        <v>408</v>
      </c>
      <c r="L1116" s="46" t="s">
        <v>408</v>
      </c>
      <c r="M1116" s="46" t="s">
        <v>408</v>
      </c>
      <c r="N1116" s="28" t="s">
        <v>408</v>
      </c>
      <c r="O1116" s="48" t="s">
        <v>1110</v>
      </c>
      <c r="P1116" s="48" t="s">
        <v>1110</v>
      </c>
      <c r="Q1116" s="48" t="s">
        <v>1110</v>
      </c>
      <c r="R1116" s="48" t="s">
        <v>1110</v>
      </c>
      <c r="S1116" s="48" t="s">
        <v>1110</v>
      </c>
      <c r="T1116" s="48" t="s">
        <v>1110</v>
      </c>
      <c r="U1116" s="48" t="s">
        <v>1110</v>
      </c>
      <c r="V1116" s="48" t="s">
        <v>1110</v>
      </c>
      <c r="W1116" s="48" t="s">
        <v>1110</v>
      </c>
      <c r="X1116" s="48" t="s">
        <v>1110</v>
      </c>
      <c r="Y1116" s="48" t="s">
        <v>560</v>
      </c>
      <c r="Z1116" s="48" t="s">
        <v>560</v>
      </c>
      <c r="AA1116" s="48" t="s">
        <v>560</v>
      </c>
      <c r="AB1116" s="48" t="s">
        <v>560</v>
      </c>
      <c r="AC1116" s="48" t="s">
        <v>560</v>
      </c>
      <c r="AD1116" s="48" t="s">
        <v>560</v>
      </c>
      <c r="AE1116" s="48" t="s">
        <v>560</v>
      </c>
      <c r="AF1116" s="48" t="s">
        <v>560</v>
      </c>
      <c r="AG1116" s="48" t="s">
        <v>560</v>
      </c>
      <c r="AH1116" s="48" t="s">
        <v>560</v>
      </c>
      <c r="AI1116" s="48" t="s">
        <v>560</v>
      </c>
      <c r="AJ1116" s="48" t="s">
        <v>560</v>
      </c>
      <c r="AK1116" s="48" t="s">
        <v>560</v>
      </c>
      <c r="AL1116" s="48" t="s">
        <v>560</v>
      </c>
      <c r="AM1116" s="48" t="s">
        <v>560</v>
      </c>
      <c r="AN1116" s="48" t="s">
        <v>560</v>
      </c>
      <c r="AO1116" s="48" t="s">
        <v>560</v>
      </c>
      <c r="AP1116" s="48" t="s">
        <v>560</v>
      </c>
      <c r="AQ1116" s="48" t="s">
        <v>560</v>
      </c>
      <c r="AR1116" s="48" t="s">
        <v>560</v>
      </c>
      <c r="AS1116" s="48" t="s">
        <v>418</v>
      </c>
      <c r="AT1116" s="48" t="s">
        <v>418</v>
      </c>
      <c r="AU1116" s="48" t="s">
        <v>418</v>
      </c>
      <c r="AV1116" s="48" t="s">
        <v>969</v>
      </c>
      <c r="AW1116" s="48" t="s">
        <v>969</v>
      </c>
      <c r="AX1116" s="48" t="s">
        <v>969</v>
      </c>
      <c r="AY1116" s="48" t="s">
        <v>969</v>
      </c>
      <c r="AZ1116" s="51" t="s">
        <v>969</v>
      </c>
    </row>
    <row r="1117" ht="15.75" customHeight="1">
      <c r="A1117" s="40">
        <v>994.0</v>
      </c>
      <c r="B1117" s="28" t="s">
        <v>3395</v>
      </c>
      <c r="C1117" s="41"/>
      <c r="D1117" s="42">
        <f t="array" ref="D1117">index(systems,match($A1117,INDEX(systems,0,1),),3)</f>
        <v>579.334</v>
      </c>
      <c r="E1117" s="42">
        <f t="array" ref="E1117">index(systems,match($A1117,INDEX(systems,0,1),),4)</f>
        <v>274.3</v>
      </c>
      <c r="F1117" s="43" t="str">
        <f>IFERROR(__xludf.DUMMYFUNCTION("let(row, match($B1117&amp;if($C1117&lt;&gt;"""","" [""&amp;$C1117&amp;""]"",""""),index(nebulae,,2),0),join("","",iferror(round(index(nebulae,row,5)/2,3),1),iferror(round(index(nebulae,row,6)/2,3),1),0))"),"1,1,0")</f>
        <v>1,1,0</v>
      </c>
      <c r="G1117" s="44" t="s">
        <v>3396</v>
      </c>
      <c r="H1117" s="45">
        <f t="array" ref="H1117">let(systemId,match(A1117,index(systems,0,1),),refSystemId,match($H$1,index(systems,0,1),),x,index(systems,systemId,3),y,index(systems,systemId,4),refX,index(systems,refSystemId,3),refY,index(systems,refSystemId,4),round(sqrt((x-refX)^2+(y-refY)^2),3))</f>
        <v>640.99</v>
      </c>
      <c r="I1117" s="41"/>
      <c r="J1117" s="41"/>
      <c r="K1117" s="41"/>
      <c r="L1117" s="41"/>
      <c r="M1117" s="41"/>
      <c r="N1117" s="41"/>
      <c r="O1117" s="41"/>
      <c r="P1117" s="48" t="s">
        <v>421</v>
      </c>
      <c r="Q1117" s="48" t="s">
        <v>421</v>
      </c>
      <c r="R1117" s="48" t="s">
        <v>421</v>
      </c>
      <c r="S1117" s="48" t="s">
        <v>421</v>
      </c>
      <c r="T1117" s="48" t="s">
        <v>421</v>
      </c>
      <c r="U1117" s="48" t="s">
        <v>421</v>
      </c>
      <c r="V1117" s="48" t="s">
        <v>421</v>
      </c>
      <c r="W1117" s="48" t="s">
        <v>421</v>
      </c>
      <c r="X1117" s="48" t="s">
        <v>418</v>
      </c>
      <c r="Y1117" s="48" t="s">
        <v>422</v>
      </c>
      <c r="Z1117" s="48" t="s">
        <v>422</v>
      </c>
      <c r="AA1117" s="48" t="s">
        <v>422</v>
      </c>
      <c r="AB1117" s="48" t="s">
        <v>422</v>
      </c>
      <c r="AC1117" s="48" t="s">
        <v>422</v>
      </c>
      <c r="AD1117" s="48" t="s">
        <v>422</v>
      </c>
      <c r="AE1117" s="48" t="s">
        <v>422</v>
      </c>
      <c r="AF1117" s="48" t="s">
        <v>422</v>
      </c>
      <c r="AG1117" s="48" t="s">
        <v>422</v>
      </c>
      <c r="AH1117" s="48" t="s">
        <v>422</v>
      </c>
      <c r="AI1117" s="48" t="s">
        <v>422</v>
      </c>
      <c r="AJ1117" s="48" t="s">
        <v>422</v>
      </c>
      <c r="AK1117" s="48" t="s">
        <v>422</v>
      </c>
      <c r="AL1117" s="48" t="s">
        <v>422</v>
      </c>
      <c r="AM1117" s="48" t="s">
        <v>422</v>
      </c>
      <c r="AN1117" s="48" t="s">
        <v>422</v>
      </c>
      <c r="AO1117" s="48" t="s">
        <v>422</v>
      </c>
      <c r="AP1117" s="48" t="s">
        <v>422</v>
      </c>
      <c r="AQ1117" s="48" t="s">
        <v>422</v>
      </c>
      <c r="AR1117" s="48" t="s">
        <v>422</v>
      </c>
      <c r="AS1117" s="48" t="s">
        <v>422</v>
      </c>
      <c r="AT1117" s="48" t="s">
        <v>422</v>
      </c>
      <c r="AU1117" s="48" t="s">
        <v>422</v>
      </c>
      <c r="AV1117" s="48" t="s">
        <v>422</v>
      </c>
      <c r="AW1117" s="48" t="s">
        <v>422</v>
      </c>
      <c r="AX1117" s="48" t="s">
        <v>422</v>
      </c>
      <c r="AY1117" s="48" t="s">
        <v>422</v>
      </c>
      <c r="AZ1117" s="50" t="s">
        <v>423</v>
      </c>
    </row>
    <row r="1118" ht="15.75" customHeight="1">
      <c r="A1118" s="40">
        <v>2944.0</v>
      </c>
      <c r="B1118" s="28" t="s">
        <v>3397</v>
      </c>
      <c r="C1118" s="41"/>
      <c r="D1118" s="42">
        <f t="array" ref="D1118">index(systems,match($A1118,INDEX(systems,0,1),),3)</f>
        <v>-66.81</v>
      </c>
      <c r="E1118" s="42">
        <f t="array" ref="E1118">index(systems,match($A1118,INDEX(systems,0,1),),4)</f>
        <v>1835.346</v>
      </c>
      <c r="F1118" s="43" t="str">
        <f>IFERROR(__xludf.DUMMYFUNCTION("let(row, match($B1118&amp;if($C1118&lt;&gt;"""","" [""&amp;$C1118&amp;""]"",""""),index(nebulae,,2),0),join("","",iferror(round(index(nebulae,row,5)/2,3),1),iferror(round(index(nebulae,row,6)/2,3),1),0))"),"1,1,0")</f>
        <v>1,1,0</v>
      </c>
      <c r="G1118" s="44" t="s">
        <v>3398</v>
      </c>
      <c r="H1118" s="45">
        <f t="array" ref="H1118">let(systemId,match(A1118,index(systems,0,1),),refSystemId,match($H$1,index(systems,0,1),),x,index(systems,systemId,3),y,index(systems,systemId,4),refX,index(systems,refSystemId,3),refY,index(systems,refSystemId,4),round(sqrt((x-refX)^2+(y-refY)^2),3))</f>
        <v>1836.562</v>
      </c>
      <c r="I1118" s="41"/>
      <c r="J1118" s="41"/>
      <c r="K1118" s="41"/>
      <c r="L1118" s="41"/>
      <c r="M1118" s="41"/>
      <c r="N1118" s="41"/>
      <c r="O1118" s="41"/>
      <c r="P1118" s="48" t="s">
        <v>408</v>
      </c>
      <c r="Q1118" s="48" t="s">
        <v>408</v>
      </c>
      <c r="R1118" s="48" t="s">
        <v>408</v>
      </c>
      <c r="S1118" s="48" t="s">
        <v>408</v>
      </c>
      <c r="T1118" s="48" t="s">
        <v>408</v>
      </c>
      <c r="U1118" s="48" t="s">
        <v>408</v>
      </c>
      <c r="V1118" s="41"/>
      <c r="W1118" s="41"/>
      <c r="X1118" s="48" t="s">
        <v>735</v>
      </c>
      <c r="Y1118" s="48" t="s">
        <v>735</v>
      </c>
      <c r="Z1118" s="48" t="s">
        <v>735</v>
      </c>
      <c r="AA1118" s="48" t="s">
        <v>735</v>
      </c>
      <c r="AB1118" s="48" t="s">
        <v>735</v>
      </c>
      <c r="AC1118" s="48" t="s">
        <v>735</v>
      </c>
      <c r="AD1118" s="48" t="s">
        <v>735</v>
      </c>
      <c r="AE1118" s="48" t="s">
        <v>735</v>
      </c>
      <c r="AF1118" s="48" t="s">
        <v>735</v>
      </c>
      <c r="AG1118" s="48" t="s">
        <v>735</v>
      </c>
      <c r="AH1118" s="48" t="s">
        <v>735</v>
      </c>
      <c r="AI1118" s="48" t="s">
        <v>735</v>
      </c>
      <c r="AJ1118" s="48" t="s">
        <v>735</v>
      </c>
      <c r="AK1118" s="48" t="s">
        <v>735</v>
      </c>
      <c r="AL1118" s="48" t="s">
        <v>735</v>
      </c>
      <c r="AM1118" s="48" t="s">
        <v>735</v>
      </c>
      <c r="AN1118" s="52" t="s">
        <v>735</v>
      </c>
      <c r="AO1118" s="49" t="s">
        <v>735</v>
      </c>
      <c r="AP1118" s="52" t="s">
        <v>735</v>
      </c>
      <c r="AQ1118" s="52" t="s">
        <v>738</v>
      </c>
      <c r="AR1118" s="52" t="s">
        <v>738</v>
      </c>
      <c r="AS1118" s="52" t="s">
        <v>738</v>
      </c>
      <c r="AT1118" s="49" t="s">
        <v>738</v>
      </c>
      <c r="AU1118" s="54"/>
      <c r="AV1118" s="41"/>
      <c r="AW1118" s="41"/>
      <c r="AX1118" s="41"/>
      <c r="AY1118" s="41"/>
      <c r="AZ1118" s="55"/>
    </row>
    <row r="1119" ht="15.75" customHeight="1">
      <c r="A1119" s="40">
        <v>995.0</v>
      </c>
      <c r="B1119" s="28" t="s">
        <v>3399</v>
      </c>
      <c r="C1119" s="41"/>
      <c r="D1119" s="42">
        <f t="array" ref="D1119">index(systems,match($A1119,INDEX(systems,0,1),),3)</f>
        <v>-100.617</v>
      </c>
      <c r="E1119" s="42">
        <f t="array" ref="E1119">index(systems,match($A1119,INDEX(systems,0,1),),4)</f>
        <v>297.223</v>
      </c>
      <c r="F1119" s="43" t="str">
        <f>IFERROR(__xludf.DUMMYFUNCTION("let(row, match($B1119&amp;if($C1119&lt;&gt;"""","" [""&amp;$C1119&amp;""]"",""""),index(nebulae,,2),0),join("","",iferror(round(index(nebulae,row,5)/2,3),1),iferror(round(index(nebulae,row,6)/2,3),1),0))"),"1,1,0")</f>
        <v>1,1,0</v>
      </c>
      <c r="G1119" s="44" t="s">
        <v>3400</v>
      </c>
      <c r="H1119" s="45">
        <f t="array" ref="H1119">let(systemId,match(A1119,index(systems,0,1),),refSystemId,match($H$1,index(systems,0,1),),x,index(systems,systemId,3),y,index(systems,systemId,4),refX,index(systems,refSystemId,3),refY,index(systems,refSystemId,4),round(sqrt((x-refX)^2+(y-refY)^2),3))</f>
        <v>313.792</v>
      </c>
      <c r="I1119" s="46" t="s">
        <v>408</v>
      </c>
      <c r="J1119" s="46" t="s">
        <v>408</v>
      </c>
      <c r="K1119" s="46" t="s">
        <v>408</v>
      </c>
      <c r="L1119" s="46" t="s">
        <v>408</v>
      </c>
      <c r="M1119" s="47" t="s">
        <v>408</v>
      </c>
      <c r="N1119" s="28" t="s">
        <v>408</v>
      </c>
      <c r="O1119" s="41"/>
      <c r="P1119" s="48" t="s">
        <v>409</v>
      </c>
      <c r="Q1119" s="48" t="s">
        <v>409</v>
      </c>
      <c r="R1119" s="48" t="s">
        <v>409</v>
      </c>
      <c r="S1119" s="48" t="s">
        <v>409</v>
      </c>
      <c r="T1119" s="48" t="s">
        <v>409</v>
      </c>
      <c r="U1119" s="48" t="s">
        <v>409</v>
      </c>
      <c r="V1119" s="48" t="s">
        <v>409</v>
      </c>
      <c r="W1119" s="48" t="s">
        <v>409</v>
      </c>
      <c r="X1119" s="48" t="s">
        <v>409</v>
      </c>
      <c r="Y1119" s="48" t="s">
        <v>409</v>
      </c>
      <c r="Z1119" s="48" t="s">
        <v>409</v>
      </c>
      <c r="AA1119" s="48" t="s">
        <v>410</v>
      </c>
      <c r="AB1119" s="48" t="s">
        <v>410</v>
      </c>
      <c r="AC1119" s="48" t="s">
        <v>410</v>
      </c>
      <c r="AD1119" s="48" t="s">
        <v>410</v>
      </c>
      <c r="AE1119" s="48" t="s">
        <v>410</v>
      </c>
      <c r="AF1119" s="48" t="s">
        <v>417</v>
      </c>
      <c r="AG1119" s="48" t="s">
        <v>417</v>
      </c>
      <c r="AH1119" s="48" t="s">
        <v>1102</v>
      </c>
      <c r="AI1119" s="48" t="s">
        <v>1102</v>
      </c>
      <c r="AJ1119" s="48" t="s">
        <v>1102</v>
      </c>
      <c r="AK1119" s="48" t="s">
        <v>1102</v>
      </c>
      <c r="AL1119" s="48" t="s">
        <v>1102</v>
      </c>
      <c r="AM1119" s="48" t="s">
        <v>1102</v>
      </c>
      <c r="AN1119" s="48" t="s">
        <v>417</v>
      </c>
      <c r="AO1119" s="48" t="s">
        <v>414</v>
      </c>
      <c r="AP1119" s="48" t="s">
        <v>417</v>
      </c>
      <c r="AQ1119" s="48" t="s">
        <v>414</v>
      </c>
      <c r="AR1119" s="48" t="s">
        <v>414</v>
      </c>
      <c r="AS1119" s="48" t="s">
        <v>414</v>
      </c>
      <c r="AT1119" s="48" t="s">
        <v>415</v>
      </c>
      <c r="AU1119" s="48" t="s">
        <v>415</v>
      </c>
      <c r="AV1119" s="48" t="s">
        <v>417</v>
      </c>
      <c r="AW1119" s="48" t="s">
        <v>417</v>
      </c>
      <c r="AX1119" s="48" t="s">
        <v>417</v>
      </c>
      <c r="AY1119" s="48" t="s">
        <v>417</v>
      </c>
      <c r="AZ1119" s="51" t="s">
        <v>417</v>
      </c>
    </row>
    <row r="1120" ht="15.75" customHeight="1">
      <c r="A1120" s="40">
        <v>996.0</v>
      </c>
      <c r="B1120" s="28" t="s">
        <v>3401</v>
      </c>
      <c r="C1120" s="41"/>
      <c r="D1120" s="42">
        <f t="array" ref="D1120">index(systems,match($A1120,INDEX(systems,0,1),),3)</f>
        <v>304.745</v>
      </c>
      <c r="E1120" s="42">
        <f t="array" ref="E1120">index(systems,match($A1120,INDEX(systems,0,1),),4)</f>
        <v>425.981</v>
      </c>
      <c r="F1120" s="43" t="str">
        <f>IFERROR(__xludf.DUMMYFUNCTION("let(row, match($B1120&amp;if($C1120&lt;&gt;"""","" [""&amp;$C1120&amp;""]"",""""),index(nebulae,,2),0),join("","",iferror(round(index(nebulae,row,5)/2,3),1),iferror(round(index(nebulae,row,6)/2,3),1),0))"),"1,1,0")</f>
        <v>1,1,0</v>
      </c>
      <c r="G1120" s="44" t="s">
        <v>3402</v>
      </c>
      <c r="H1120" s="45">
        <f t="array" ref="H1120">let(systemId,match(A1120,index(systems,0,1),),refSystemId,match($H$1,index(systems,0,1),),x,index(systems,systemId,3),y,index(systems,systemId,4),refX,index(systems,refSystemId,3),refY,index(systems,refSystemId,4),round(sqrt((x-refX)^2+(y-refY)^2),3))</f>
        <v>523.765</v>
      </c>
      <c r="I1120" s="46" t="s">
        <v>408</v>
      </c>
      <c r="J1120" s="46" t="s">
        <v>408</v>
      </c>
      <c r="K1120" s="46" t="s">
        <v>408</v>
      </c>
      <c r="L1120" s="47" t="s">
        <v>408</v>
      </c>
      <c r="M1120" s="47" t="s">
        <v>408</v>
      </c>
      <c r="N1120" s="28" t="s">
        <v>408</v>
      </c>
      <c r="O1120" s="41"/>
      <c r="P1120" s="48" t="s">
        <v>571</v>
      </c>
      <c r="Q1120" s="48" t="s">
        <v>571</v>
      </c>
      <c r="R1120" s="48" t="s">
        <v>571</v>
      </c>
      <c r="S1120" s="48" t="s">
        <v>571</v>
      </c>
      <c r="T1120" s="48" t="s">
        <v>571</v>
      </c>
      <c r="U1120" s="48" t="s">
        <v>571</v>
      </c>
      <c r="V1120" s="48" t="s">
        <v>571</v>
      </c>
      <c r="W1120" s="48" t="s">
        <v>571</v>
      </c>
      <c r="X1120" s="48" t="s">
        <v>571</v>
      </c>
      <c r="Y1120" s="48" t="s">
        <v>572</v>
      </c>
      <c r="Z1120" s="48" t="s">
        <v>572</v>
      </c>
      <c r="AA1120" s="48" t="s">
        <v>572</v>
      </c>
      <c r="AB1120" s="48" t="s">
        <v>572</v>
      </c>
      <c r="AC1120" s="48" t="s">
        <v>572</v>
      </c>
      <c r="AD1120" s="48" t="s">
        <v>572</v>
      </c>
      <c r="AE1120" s="48" t="s">
        <v>572</v>
      </c>
      <c r="AF1120" s="48" t="s">
        <v>572</v>
      </c>
      <c r="AG1120" s="48" t="s">
        <v>572</v>
      </c>
      <c r="AH1120" s="48" t="s">
        <v>572</v>
      </c>
      <c r="AI1120" s="48" t="s">
        <v>572</v>
      </c>
      <c r="AJ1120" s="48" t="s">
        <v>572</v>
      </c>
      <c r="AK1120" s="48" t="s">
        <v>572</v>
      </c>
      <c r="AL1120" s="48" t="s">
        <v>572</v>
      </c>
      <c r="AM1120" s="48" t="s">
        <v>572</v>
      </c>
      <c r="AN1120" s="48" t="s">
        <v>572</v>
      </c>
      <c r="AO1120" s="48" t="s">
        <v>572</v>
      </c>
      <c r="AP1120" s="48" t="s">
        <v>572</v>
      </c>
      <c r="AQ1120" s="48" t="s">
        <v>572</v>
      </c>
      <c r="AR1120" s="48" t="s">
        <v>572</v>
      </c>
      <c r="AS1120" s="48" t="s">
        <v>572</v>
      </c>
      <c r="AT1120" s="48" t="s">
        <v>572</v>
      </c>
      <c r="AU1120" s="48" t="s">
        <v>572</v>
      </c>
      <c r="AV1120" s="48" t="s">
        <v>418</v>
      </c>
      <c r="AW1120" s="48" t="s">
        <v>418</v>
      </c>
      <c r="AX1120" s="48" t="s">
        <v>418</v>
      </c>
      <c r="AY1120" s="48" t="s">
        <v>418</v>
      </c>
      <c r="AZ1120" s="51" t="s">
        <v>418</v>
      </c>
    </row>
    <row r="1121" ht="15.75" customHeight="1">
      <c r="A1121" s="40">
        <v>997.0</v>
      </c>
      <c r="B1121" s="28" t="s">
        <v>3403</v>
      </c>
      <c r="C1121" s="41"/>
      <c r="D1121" s="42">
        <f t="array" ref="D1121">index(systems,match($A1121,INDEX(systems,0,1),),3)</f>
        <v>219.606</v>
      </c>
      <c r="E1121" s="42">
        <f t="array" ref="E1121">index(systems,match($A1121,INDEX(systems,0,1),),4)</f>
        <v>-133.944</v>
      </c>
      <c r="F1121" s="43" t="str">
        <f>IFERROR(__xludf.DUMMYFUNCTION("let(row, match($B1121&amp;if($C1121&lt;&gt;"""","" [""&amp;$C1121&amp;""]"",""""),index(nebulae,,2),0),join("","",iferror(round(index(nebulae,row,5)/2,3),1),iferror(round(index(nebulae,row,6)/2,3),1),0))"),"1,1,0")</f>
        <v>1,1,0</v>
      </c>
      <c r="G1121" s="44" t="s">
        <v>3404</v>
      </c>
      <c r="H1121" s="45">
        <f t="array" ref="H1121">let(systemId,match(A1121,index(systems,0,1),),refSystemId,match($H$1,index(systems,0,1),),x,index(systems,systemId,3),y,index(systems,systemId,4),refX,index(systems,refSystemId,3),refY,index(systems,refSystemId,4),round(sqrt((x-refX)^2+(y-refY)^2),3))</f>
        <v>257.231</v>
      </c>
      <c r="I1121" s="46" t="s">
        <v>408</v>
      </c>
      <c r="J1121" s="46" t="s">
        <v>408</v>
      </c>
      <c r="K1121" s="47" t="s">
        <v>408</v>
      </c>
      <c r="L1121" s="47" t="s">
        <v>408</v>
      </c>
      <c r="M1121" s="47" t="s">
        <v>408</v>
      </c>
      <c r="N1121" s="28" t="s">
        <v>408</v>
      </c>
      <c r="O1121" s="41"/>
      <c r="P1121" s="48" t="s">
        <v>1168</v>
      </c>
      <c r="Q1121" s="48" t="s">
        <v>1168</v>
      </c>
      <c r="R1121" s="48" t="s">
        <v>1168</v>
      </c>
      <c r="S1121" s="48" t="s">
        <v>1168</v>
      </c>
      <c r="T1121" s="48" t="s">
        <v>1168</v>
      </c>
      <c r="U1121" s="48" t="s">
        <v>1168</v>
      </c>
      <c r="V1121" s="48" t="s">
        <v>1168</v>
      </c>
      <c r="W1121" s="48" t="s">
        <v>1168</v>
      </c>
      <c r="X1121" s="48" t="s">
        <v>1168</v>
      </c>
      <c r="Y1121" s="48" t="s">
        <v>422</v>
      </c>
      <c r="Z1121" s="48" t="s">
        <v>422</v>
      </c>
      <c r="AA1121" s="48" t="s">
        <v>422</v>
      </c>
      <c r="AB1121" s="48" t="s">
        <v>422</v>
      </c>
      <c r="AC1121" s="48" t="s">
        <v>422</v>
      </c>
      <c r="AD1121" s="48" t="s">
        <v>422</v>
      </c>
      <c r="AE1121" s="48" t="s">
        <v>422</v>
      </c>
      <c r="AF1121" s="48" t="s">
        <v>422</v>
      </c>
      <c r="AG1121" s="48" t="s">
        <v>422</v>
      </c>
      <c r="AH1121" s="48" t="s">
        <v>422</v>
      </c>
      <c r="AI1121" s="48" t="s">
        <v>422</v>
      </c>
      <c r="AJ1121" s="48" t="s">
        <v>422</v>
      </c>
      <c r="AK1121" s="48" t="s">
        <v>422</v>
      </c>
      <c r="AL1121" s="48" t="s">
        <v>422</v>
      </c>
      <c r="AM1121" s="48" t="s">
        <v>422</v>
      </c>
      <c r="AN1121" s="48" t="s">
        <v>422</v>
      </c>
      <c r="AO1121" s="48" t="s">
        <v>422</v>
      </c>
      <c r="AP1121" s="48" t="s">
        <v>422</v>
      </c>
      <c r="AQ1121" s="48" t="s">
        <v>422</v>
      </c>
      <c r="AR1121" s="48" t="s">
        <v>422</v>
      </c>
      <c r="AS1121" s="48" t="s">
        <v>422</v>
      </c>
      <c r="AT1121" s="48" t="s">
        <v>422</v>
      </c>
      <c r="AU1121" s="48" t="s">
        <v>422</v>
      </c>
      <c r="AV1121" s="48" t="s">
        <v>422</v>
      </c>
      <c r="AW1121" s="48" t="s">
        <v>422</v>
      </c>
      <c r="AX1121" s="48" t="s">
        <v>422</v>
      </c>
      <c r="AY1121" s="48" t="s">
        <v>422</v>
      </c>
      <c r="AZ1121" s="28" t="s">
        <v>422</v>
      </c>
    </row>
    <row r="1122" ht="15.75" customHeight="1">
      <c r="A1122" s="40">
        <v>3168.0</v>
      </c>
      <c r="B1122" s="28" t="s">
        <v>3405</v>
      </c>
      <c r="C1122" s="41"/>
      <c r="D1122" s="42">
        <f t="array" ref="D1122">index(systems,match($A1122,INDEX(systems,0,1),),3)</f>
        <v>-680.427</v>
      </c>
      <c r="E1122" s="42">
        <f t="array" ref="E1122">index(systems,match($A1122,INDEX(systems,0,1),),4)</f>
        <v>1055.24</v>
      </c>
      <c r="F1122" s="43" t="str">
        <f>IFERROR(__xludf.DUMMYFUNCTION("let(row, match($B1122&amp;if($C1122&lt;&gt;"""","" [""&amp;$C1122&amp;""]"",""""),index(nebulae,,2),0),join("","",iferror(round(index(nebulae,row,5)/2,3),1),iferror(round(index(nebulae,row,6)/2,3),1),0))"),"1,1,0")</f>
        <v>1,1,0</v>
      </c>
      <c r="G1122" s="44" t="s">
        <v>3406</v>
      </c>
      <c r="H1122" s="45">
        <f t="array" ref="H1122">let(systemId,match(A1122,index(systems,0,1),),refSystemId,match($H$1,index(systems,0,1),),x,index(systems,systemId,3),y,index(systems,systemId,4),refX,index(systems,refSystemId,3),refY,index(systems,refSystemId,4),round(sqrt((x-refX)^2+(y-refY)^2),3))</f>
        <v>1255.592</v>
      </c>
      <c r="I1122" s="51" t="s">
        <v>408</v>
      </c>
      <c r="J1122" s="51" t="s">
        <v>408</v>
      </c>
      <c r="K1122" s="51" t="s">
        <v>408</v>
      </c>
      <c r="L1122" s="51" t="s">
        <v>408</v>
      </c>
      <c r="M1122" s="51" t="s">
        <v>408</v>
      </c>
      <c r="N1122" s="51" t="s">
        <v>408</v>
      </c>
      <c r="O1122" s="51" t="s">
        <v>408</v>
      </c>
      <c r="P1122" s="51" t="s">
        <v>408</v>
      </c>
      <c r="Q1122" s="51" t="s">
        <v>408</v>
      </c>
      <c r="R1122" s="51" t="s">
        <v>408</v>
      </c>
      <c r="S1122" s="51" t="s">
        <v>408</v>
      </c>
      <c r="T1122" s="51" t="s">
        <v>408</v>
      </c>
      <c r="U1122" s="51" t="s">
        <v>408</v>
      </c>
      <c r="V1122" s="51" t="s">
        <v>408</v>
      </c>
      <c r="W1122" s="51" t="s">
        <v>408</v>
      </c>
      <c r="X1122" s="51" t="s">
        <v>408</v>
      </c>
      <c r="Y1122" s="51" t="s">
        <v>408</v>
      </c>
      <c r="Z1122" s="51" t="s">
        <v>408</v>
      </c>
      <c r="AA1122" s="51" t="s">
        <v>408</v>
      </c>
      <c r="AB1122" s="51" t="s">
        <v>408</v>
      </c>
      <c r="AC1122" s="51" t="s">
        <v>408</v>
      </c>
      <c r="AD1122" s="51" t="s">
        <v>408</v>
      </c>
      <c r="AE1122" s="51" t="s">
        <v>408</v>
      </c>
      <c r="AF1122" s="51" t="s">
        <v>408</v>
      </c>
      <c r="AG1122" s="51" t="s">
        <v>408</v>
      </c>
      <c r="AH1122" s="51" t="s">
        <v>408</v>
      </c>
      <c r="AI1122" s="51" t="s">
        <v>408</v>
      </c>
      <c r="AJ1122" s="51" t="s">
        <v>408</v>
      </c>
      <c r="AK1122" s="51" t="s">
        <v>408</v>
      </c>
      <c r="AL1122" s="51" t="s">
        <v>408</v>
      </c>
      <c r="AM1122" s="51" t="s">
        <v>408</v>
      </c>
      <c r="AN1122" s="51" t="s">
        <v>408</v>
      </c>
      <c r="AO1122" s="51" t="s">
        <v>408</v>
      </c>
      <c r="AP1122" s="51" t="s">
        <v>408</v>
      </c>
      <c r="AQ1122" s="51" t="s">
        <v>408</v>
      </c>
      <c r="AR1122" s="51" t="s">
        <v>408</v>
      </c>
      <c r="AS1122" s="51" t="s">
        <v>408</v>
      </c>
      <c r="AT1122" s="51" t="s">
        <v>408</v>
      </c>
      <c r="AU1122" s="51" t="s">
        <v>408</v>
      </c>
      <c r="AV1122" s="51" t="s">
        <v>1154</v>
      </c>
      <c r="AW1122" s="51" t="s">
        <v>1154</v>
      </c>
      <c r="AX1122" s="56" t="s">
        <v>1083</v>
      </c>
      <c r="AY1122" s="56" t="s">
        <v>1083</v>
      </c>
      <c r="AZ1122" s="56" t="s">
        <v>1083</v>
      </c>
    </row>
    <row r="1123" ht="15.75" customHeight="1">
      <c r="A1123" s="40">
        <v>998.0</v>
      </c>
      <c r="B1123" s="28" t="s">
        <v>3407</v>
      </c>
      <c r="C1123" s="41"/>
      <c r="D1123" s="42">
        <f t="array" ref="D1123">index(systems,match($A1123,INDEX(systems,0,1),),3)</f>
        <v>-216.681</v>
      </c>
      <c r="E1123" s="42">
        <f t="array" ref="E1123">index(systems,match($A1123,INDEX(systems,0,1),),4)</f>
        <v>126.89</v>
      </c>
      <c r="F1123" s="43" t="str">
        <f>IFERROR(__xludf.DUMMYFUNCTION("let(row, match($B1123&amp;if($C1123&lt;&gt;"""","" [""&amp;$C1123&amp;""]"",""""),index(nebulae,,2),0),join("","",iferror(round(index(nebulae,row,5)/2,3),1),iferror(round(index(nebulae,row,6)/2,3),1),0))"),"1,1,0")</f>
        <v>1,1,0</v>
      </c>
      <c r="G1123" s="44" t="s">
        <v>3408</v>
      </c>
      <c r="H1123" s="45">
        <f t="array" ref="H1123">let(systemId,match(A1123,index(systems,0,1),),refSystemId,match($H$1,index(systems,0,1),),x,index(systems,systemId,3),y,index(systems,systemId,4),refX,index(systems,refSystemId,3),refY,index(systems,refSystemId,4),round(sqrt((x-refX)^2+(y-refY)^2),3))</f>
        <v>251.101</v>
      </c>
      <c r="I1123" s="28" t="s">
        <v>408</v>
      </c>
      <c r="J1123" s="28" t="s">
        <v>408</v>
      </c>
      <c r="K1123" s="28" t="s">
        <v>408</v>
      </c>
      <c r="L1123" s="28" t="s">
        <v>408</v>
      </c>
      <c r="M1123" s="48" t="s">
        <v>408</v>
      </c>
      <c r="N1123" s="28" t="s">
        <v>408</v>
      </c>
      <c r="O1123" s="41"/>
      <c r="P1123" s="48" t="s">
        <v>671</v>
      </c>
      <c r="Q1123" s="48" t="s">
        <v>671</v>
      </c>
      <c r="R1123" s="48" t="s">
        <v>671</v>
      </c>
      <c r="S1123" s="48" t="s">
        <v>671</v>
      </c>
      <c r="T1123" s="48" t="s">
        <v>671</v>
      </c>
      <c r="U1123" s="48" t="s">
        <v>671</v>
      </c>
      <c r="V1123" s="48" t="s">
        <v>671</v>
      </c>
      <c r="W1123" s="48" t="s">
        <v>671</v>
      </c>
      <c r="X1123" s="48" t="s">
        <v>671</v>
      </c>
      <c r="Y1123" s="48" t="s">
        <v>422</v>
      </c>
      <c r="Z1123" s="48" t="s">
        <v>422</v>
      </c>
      <c r="AA1123" s="48" t="s">
        <v>422</v>
      </c>
      <c r="AB1123" s="48" t="s">
        <v>422</v>
      </c>
      <c r="AC1123" s="48" t="s">
        <v>422</v>
      </c>
      <c r="AD1123" s="48" t="s">
        <v>422</v>
      </c>
      <c r="AE1123" s="48" t="s">
        <v>422</v>
      </c>
      <c r="AF1123" s="48" t="s">
        <v>422</v>
      </c>
      <c r="AG1123" s="48" t="s">
        <v>422</v>
      </c>
      <c r="AH1123" s="48" t="s">
        <v>422</v>
      </c>
      <c r="AI1123" s="48" t="s">
        <v>422</v>
      </c>
      <c r="AJ1123" s="48" t="s">
        <v>422</v>
      </c>
      <c r="AK1123" s="48" t="s">
        <v>422</v>
      </c>
      <c r="AL1123" s="48" t="s">
        <v>422</v>
      </c>
      <c r="AM1123" s="48" t="s">
        <v>422</v>
      </c>
      <c r="AN1123" s="48" t="s">
        <v>422</v>
      </c>
      <c r="AO1123" s="48" t="s">
        <v>422</v>
      </c>
      <c r="AP1123" s="48" t="s">
        <v>422</v>
      </c>
      <c r="AQ1123" s="48" t="s">
        <v>422</v>
      </c>
      <c r="AR1123" s="48" t="s">
        <v>422</v>
      </c>
      <c r="AS1123" s="48" t="s">
        <v>422</v>
      </c>
      <c r="AT1123" s="48" t="s">
        <v>422</v>
      </c>
      <c r="AU1123" s="48" t="s">
        <v>422</v>
      </c>
      <c r="AV1123" s="48" t="s">
        <v>422</v>
      </c>
      <c r="AW1123" s="52" t="s">
        <v>422</v>
      </c>
      <c r="AX1123" s="52" t="s">
        <v>422</v>
      </c>
      <c r="AY1123" s="52" t="s">
        <v>422</v>
      </c>
      <c r="AZ1123" s="28" t="s">
        <v>422</v>
      </c>
    </row>
    <row r="1124" ht="15.75" customHeight="1">
      <c r="A1124" s="40">
        <v>999.0</v>
      </c>
      <c r="B1124" s="28" t="s">
        <v>3409</v>
      </c>
      <c r="C1124" s="41"/>
      <c r="D1124" s="42">
        <f t="array" ref="D1124">index(systems,match($A1124,INDEX(systems,0,1),),3)</f>
        <v>492.678</v>
      </c>
      <c r="E1124" s="42">
        <f t="array" ref="E1124">index(systems,match($A1124,INDEX(systems,0,1),),4)</f>
        <v>-266.866</v>
      </c>
      <c r="F1124" s="43" t="str">
        <f>IFERROR(__xludf.DUMMYFUNCTION("let(row, match($B1124&amp;if($C1124&lt;&gt;"""","" [""&amp;$C1124&amp;""]"",""""),index(nebulae,,2),0),join("","",iferror(round(index(nebulae,row,5)/2,3),1),iferror(round(index(nebulae,row,6)/2,3),1),0))"),"1,1,0")</f>
        <v>1,1,0</v>
      </c>
      <c r="G1124" s="44" t="s">
        <v>3410</v>
      </c>
      <c r="H1124" s="45">
        <f t="array" ref="H1124">let(systemId,match(A1124,index(systems,0,1),),refSystemId,match($H$1,index(systems,0,1),),x,index(systems,systemId,3),y,index(systems,systemId,4),refX,index(systems,refSystemId,3),refY,index(systems,refSystemId,4),round(sqrt((x-refX)^2+(y-refY)^2),3))</f>
        <v>560.312</v>
      </c>
      <c r="I1124" s="53"/>
      <c r="J1124" s="53"/>
      <c r="K1124" s="53"/>
      <c r="L1124" s="53"/>
      <c r="M1124" s="53"/>
      <c r="N1124" s="28" t="s">
        <v>659</v>
      </c>
      <c r="O1124" s="48" t="s">
        <v>659</v>
      </c>
      <c r="P1124" s="48" t="s">
        <v>659</v>
      </c>
      <c r="Q1124" s="48" t="s">
        <v>659</v>
      </c>
      <c r="R1124" s="48" t="s">
        <v>659</v>
      </c>
      <c r="S1124" s="48" t="s">
        <v>659</v>
      </c>
      <c r="T1124" s="48" t="s">
        <v>659</v>
      </c>
      <c r="U1124" s="48" t="s">
        <v>659</v>
      </c>
      <c r="V1124" s="48" t="s">
        <v>659</v>
      </c>
      <c r="W1124" s="48" t="s">
        <v>659</v>
      </c>
      <c r="X1124" s="48" t="s">
        <v>659</v>
      </c>
      <c r="Y1124" s="48" t="s">
        <v>660</v>
      </c>
      <c r="Z1124" s="48" t="s">
        <v>660</v>
      </c>
      <c r="AA1124" s="48" t="s">
        <v>661</v>
      </c>
      <c r="AB1124" s="48" t="s">
        <v>661</v>
      </c>
      <c r="AC1124" s="48" t="s">
        <v>661</v>
      </c>
      <c r="AD1124" s="48" t="s">
        <v>661</v>
      </c>
      <c r="AE1124" s="48" t="s">
        <v>661</v>
      </c>
      <c r="AF1124" s="48" t="s">
        <v>661</v>
      </c>
      <c r="AG1124" s="48" t="s">
        <v>661</v>
      </c>
      <c r="AH1124" s="48" t="s">
        <v>661</v>
      </c>
      <c r="AI1124" s="48" t="s">
        <v>661</v>
      </c>
      <c r="AJ1124" s="48" t="s">
        <v>661</v>
      </c>
      <c r="AK1124" s="48" t="s">
        <v>661</v>
      </c>
      <c r="AL1124" s="48" t="s">
        <v>661</v>
      </c>
      <c r="AM1124" s="48" t="s">
        <v>661</v>
      </c>
      <c r="AN1124" s="48" t="s">
        <v>661</v>
      </c>
      <c r="AO1124" s="48" t="s">
        <v>660</v>
      </c>
      <c r="AP1124" s="48" t="s">
        <v>660</v>
      </c>
      <c r="AQ1124" s="48" t="s">
        <v>1221</v>
      </c>
      <c r="AR1124" s="52" t="s">
        <v>662</v>
      </c>
      <c r="AS1124" s="52" t="s">
        <v>662</v>
      </c>
      <c r="AT1124" s="52" t="s">
        <v>662</v>
      </c>
      <c r="AU1124" s="52" t="s">
        <v>662</v>
      </c>
      <c r="AV1124" s="48" t="s">
        <v>418</v>
      </c>
      <c r="AW1124" s="48" t="s">
        <v>418</v>
      </c>
      <c r="AX1124" s="48" t="s">
        <v>418</v>
      </c>
      <c r="AY1124" s="48" t="s">
        <v>418</v>
      </c>
      <c r="AZ1124" s="51" t="s">
        <v>418</v>
      </c>
    </row>
    <row r="1125" ht="15.75" customHeight="1">
      <c r="A1125" s="40">
        <v>1000.0</v>
      </c>
      <c r="B1125" s="28" t="s">
        <v>3411</v>
      </c>
      <c r="C1125" s="41"/>
      <c r="D1125" s="42">
        <f t="array" ref="D1125">index(systems,match($A1125,INDEX(systems,0,1),),3)</f>
        <v>-184.36</v>
      </c>
      <c r="E1125" s="42">
        <f t="array" ref="E1125">index(systems,match($A1125,INDEX(systems,0,1),),4)</f>
        <v>287.911</v>
      </c>
      <c r="F1125" s="43" t="str">
        <f>IFERROR(__xludf.DUMMYFUNCTION("let(row, match($B1125&amp;if($C1125&lt;&gt;"""","" [""&amp;$C1125&amp;""]"",""""),index(nebulae,,2),0),join("","",iferror(round(index(nebulae,row,5)/2,3),1),iferror(round(index(nebulae,row,6)/2,3),1),0))"),"1,1,0")</f>
        <v>1,1,0</v>
      </c>
      <c r="G1125" s="44" t="s">
        <v>3412</v>
      </c>
      <c r="H1125" s="45">
        <f t="array" ref="H1125">let(systemId,match(A1125,index(systems,0,1),),refSystemId,match($H$1,index(systems,0,1),),x,index(systems,systemId,3),y,index(systems,systemId,4),refX,index(systems,refSystemId,3),refY,index(systems,refSystemId,4),round(sqrt((x-refX)^2+(y-refY)^2),3))</f>
        <v>341.879</v>
      </c>
      <c r="I1125" s="28" t="s">
        <v>408</v>
      </c>
      <c r="J1125" s="28" t="s">
        <v>408</v>
      </c>
      <c r="K1125" s="28" t="s">
        <v>408</v>
      </c>
      <c r="L1125" s="28" t="s">
        <v>408</v>
      </c>
      <c r="M1125" s="41"/>
      <c r="N1125" s="28" t="s">
        <v>435</v>
      </c>
      <c r="O1125" s="48" t="s">
        <v>435</v>
      </c>
      <c r="P1125" s="48" t="s">
        <v>435</v>
      </c>
      <c r="Q1125" s="48" t="s">
        <v>435</v>
      </c>
      <c r="R1125" s="48" t="s">
        <v>435</v>
      </c>
      <c r="S1125" s="48" t="s">
        <v>435</v>
      </c>
      <c r="T1125" s="48" t="s">
        <v>435</v>
      </c>
      <c r="U1125" s="48" t="s">
        <v>435</v>
      </c>
      <c r="V1125" s="48" t="s">
        <v>435</v>
      </c>
      <c r="W1125" s="48" t="s">
        <v>435</v>
      </c>
      <c r="X1125" s="48" t="s">
        <v>435</v>
      </c>
      <c r="Y1125" s="48" t="s">
        <v>435</v>
      </c>
      <c r="Z1125" s="48" t="s">
        <v>435</v>
      </c>
      <c r="AA1125" s="48" t="s">
        <v>1678</v>
      </c>
      <c r="AB1125" s="48" t="s">
        <v>1678</v>
      </c>
      <c r="AC1125" s="48" t="s">
        <v>1678</v>
      </c>
      <c r="AD1125" s="48" t="s">
        <v>1678</v>
      </c>
      <c r="AE1125" s="48" t="s">
        <v>1678</v>
      </c>
      <c r="AF1125" s="48" t="s">
        <v>1678</v>
      </c>
      <c r="AG1125" s="48" t="s">
        <v>1678</v>
      </c>
      <c r="AH1125" s="48" t="s">
        <v>1679</v>
      </c>
      <c r="AI1125" s="48" t="s">
        <v>1384</v>
      </c>
      <c r="AJ1125" s="48" t="s">
        <v>1384</v>
      </c>
      <c r="AK1125" s="48" t="s">
        <v>1384</v>
      </c>
      <c r="AL1125" s="48" t="s">
        <v>1384</v>
      </c>
      <c r="AM1125" s="48" t="s">
        <v>1384</v>
      </c>
      <c r="AN1125" s="48" t="s">
        <v>1384</v>
      </c>
      <c r="AO1125" s="48" t="s">
        <v>414</v>
      </c>
      <c r="AP1125" s="48" t="s">
        <v>414</v>
      </c>
      <c r="AQ1125" s="48" t="s">
        <v>3413</v>
      </c>
      <c r="AR1125" s="48" t="s">
        <v>417</v>
      </c>
      <c r="AS1125" s="48" t="s">
        <v>417</v>
      </c>
      <c r="AT1125" s="48" t="s">
        <v>417</v>
      </c>
      <c r="AU1125" s="48" t="s">
        <v>417</v>
      </c>
      <c r="AV1125" s="48" t="s">
        <v>1704</v>
      </c>
      <c r="AW1125" s="48" t="s">
        <v>1704</v>
      </c>
      <c r="AX1125" s="48" t="s">
        <v>417</v>
      </c>
      <c r="AY1125" s="48" t="s">
        <v>417</v>
      </c>
      <c r="AZ1125" s="49" t="s">
        <v>3414</v>
      </c>
    </row>
    <row r="1126" ht="15.75" customHeight="1">
      <c r="A1126" s="40">
        <v>1001.0</v>
      </c>
      <c r="B1126" s="28" t="s">
        <v>3415</v>
      </c>
      <c r="C1126" s="41"/>
      <c r="D1126" s="42">
        <f t="array" ref="D1126">index(systems,match($A1126,INDEX(systems,0,1),),3)</f>
        <v>449.254</v>
      </c>
      <c r="E1126" s="42">
        <f t="array" ref="E1126">index(systems,match($A1126,INDEX(systems,0,1),),4)</f>
        <v>40.273</v>
      </c>
      <c r="F1126" s="43" t="str">
        <f>IFERROR(__xludf.DUMMYFUNCTION("let(row, match($B1126&amp;if($C1126&lt;&gt;"""","" [""&amp;$C1126&amp;""]"",""""),index(nebulae,,2),0),join("","",iferror(round(index(nebulae,row,5)/2,3),1),iferror(round(index(nebulae,row,6)/2,3),1),0))"),"1,1,0")</f>
        <v>1,1,0</v>
      </c>
      <c r="G1126" s="44" t="s">
        <v>3416</v>
      </c>
      <c r="H1126" s="45">
        <f t="array" ref="H1126">let(systemId,match(A1126,index(systems,0,1),),refSystemId,match($H$1,index(systems,0,1),),x,index(systems,systemId,3),y,index(systems,systemId,4),refX,index(systems,refSystemId,3),refY,index(systems,refSystemId,4),round(sqrt((x-refX)^2+(y-refY)^2),3))</f>
        <v>451.056</v>
      </c>
      <c r="I1126" s="41"/>
      <c r="J1126" s="41"/>
      <c r="K1126" s="41"/>
      <c r="L1126" s="41"/>
      <c r="M1126" s="41"/>
      <c r="N1126" s="28" t="s">
        <v>620</v>
      </c>
      <c r="O1126" s="48" t="s">
        <v>620</v>
      </c>
      <c r="P1126" s="48" t="s">
        <v>620</v>
      </c>
      <c r="Q1126" s="48" t="s">
        <v>620</v>
      </c>
      <c r="R1126" s="48" t="s">
        <v>620</v>
      </c>
      <c r="S1126" s="48" t="s">
        <v>620</v>
      </c>
      <c r="T1126" s="52" t="s">
        <v>620</v>
      </c>
      <c r="U1126" s="52" t="s">
        <v>621</v>
      </c>
      <c r="V1126" s="48" t="s">
        <v>621</v>
      </c>
      <c r="W1126" s="48" t="s">
        <v>621</v>
      </c>
      <c r="X1126" s="52" t="s">
        <v>621</v>
      </c>
      <c r="Y1126" s="52" t="s">
        <v>622</v>
      </c>
      <c r="Z1126" s="52" t="s">
        <v>622</v>
      </c>
      <c r="AA1126" s="52" t="s">
        <v>623</v>
      </c>
      <c r="AB1126" s="52" t="s">
        <v>623</v>
      </c>
      <c r="AC1126" s="52" t="s">
        <v>623</v>
      </c>
      <c r="AD1126" s="52" t="s">
        <v>623</v>
      </c>
      <c r="AE1126" s="52" t="s">
        <v>623</v>
      </c>
      <c r="AF1126" s="52" t="s">
        <v>623</v>
      </c>
      <c r="AG1126" s="52" t="s">
        <v>623</v>
      </c>
      <c r="AH1126" s="52" t="s">
        <v>623</v>
      </c>
      <c r="AI1126" s="52" t="s">
        <v>623</v>
      </c>
      <c r="AJ1126" s="52" t="s">
        <v>623</v>
      </c>
      <c r="AK1126" s="52" t="s">
        <v>623</v>
      </c>
      <c r="AL1126" s="52" t="s">
        <v>623</v>
      </c>
      <c r="AM1126" s="52" t="s">
        <v>623</v>
      </c>
      <c r="AN1126" s="52" t="s">
        <v>623</v>
      </c>
      <c r="AO1126" s="52" t="s">
        <v>622</v>
      </c>
      <c r="AP1126" s="52" t="s">
        <v>622</v>
      </c>
      <c r="AQ1126" s="52" t="s">
        <v>622</v>
      </c>
      <c r="AR1126" s="52" t="s">
        <v>622</v>
      </c>
      <c r="AS1126" s="48" t="s">
        <v>622</v>
      </c>
      <c r="AT1126" s="48" t="s">
        <v>622</v>
      </c>
      <c r="AU1126" s="48" t="s">
        <v>622</v>
      </c>
      <c r="AV1126" s="48" t="s">
        <v>622</v>
      </c>
      <c r="AW1126" s="48" t="s">
        <v>624</v>
      </c>
      <c r="AX1126" s="48" t="s">
        <v>625</v>
      </c>
      <c r="AY1126" s="48" t="s">
        <v>625</v>
      </c>
      <c r="AZ1126" s="28" t="s">
        <v>626</v>
      </c>
    </row>
    <row r="1127" ht="15.75" customHeight="1">
      <c r="A1127" s="40">
        <v>1002.0</v>
      </c>
      <c r="B1127" s="28" t="s">
        <v>3417</v>
      </c>
      <c r="C1127" s="28" t="s">
        <v>3418</v>
      </c>
      <c r="D1127" s="42">
        <f t="array" ref="D1127">index(systems,match($A1127,INDEX(systems,0,1),),3)</f>
        <v>-405.913</v>
      </c>
      <c r="E1127" s="42">
        <f t="array" ref="E1127">index(systems,match($A1127,INDEX(systems,0,1),),4)</f>
        <v>-79.963</v>
      </c>
      <c r="F1127" s="43" t="str">
        <f>IFERROR(__xludf.DUMMYFUNCTION("let(row, match($B1127&amp;if($C1127&lt;&gt;"""","" [""&amp;$C1127&amp;""]"",""""),index(nebulae,,2),0),join("","",iferror(round(index(nebulae,row,5)/2,3),1),iferror(round(index(nebulae,row,6)/2,3),1),0))"),"1,1,0")</f>
        <v>1,1,0</v>
      </c>
      <c r="G1127" s="44" t="s">
        <v>3419</v>
      </c>
      <c r="H1127" s="45">
        <f t="array" ref="H1127">let(systemId,match(A1127,index(systems,0,1),),refSystemId,match($H$1,index(systems,0,1),),x,index(systems,systemId,3),y,index(systems,systemId,4),refX,index(systems,refSystemId,3),refY,index(systems,refSystemId,4),round(sqrt((x-refX)^2+(y-refY)^2),3))</f>
        <v>413.714</v>
      </c>
      <c r="I1127" s="28" t="s">
        <v>408</v>
      </c>
      <c r="J1127" s="28" t="s">
        <v>408</v>
      </c>
      <c r="K1127" s="28" t="s">
        <v>408</v>
      </c>
      <c r="L1127" s="28" t="s">
        <v>408</v>
      </c>
      <c r="M1127" s="28" t="s">
        <v>408</v>
      </c>
      <c r="N1127" s="28" t="s">
        <v>408</v>
      </c>
      <c r="O1127" s="41"/>
      <c r="P1127" s="48" t="s">
        <v>949</v>
      </c>
      <c r="Q1127" s="48" t="s">
        <v>949</v>
      </c>
      <c r="R1127" s="48" t="s">
        <v>949</v>
      </c>
      <c r="S1127" s="48" t="s">
        <v>418</v>
      </c>
      <c r="T1127" s="48" t="s">
        <v>418</v>
      </c>
      <c r="U1127" s="48" t="s">
        <v>418</v>
      </c>
      <c r="V1127" s="48" t="s">
        <v>418</v>
      </c>
      <c r="W1127" s="48" t="s">
        <v>418</v>
      </c>
      <c r="X1127" s="48" t="s">
        <v>422</v>
      </c>
      <c r="Y1127" s="48" t="s">
        <v>2625</v>
      </c>
      <c r="Z1127" s="48" t="s">
        <v>2625</v>
      </c>
      <c r="AA1127" s="48" t="s">
        <v>2625</v>
      </c>
      <c r="AB1127" s="48" t="s">
        <v>2625</v>
      </c>
      <c r="AC1127" s="48" t="s">
        <v>2625</v>
      </c>
      <c r="AD1127" s="48" t="s">
        <v>2625</v>
      </c>
      <c r="AE1127" s="48" t="s">
        <v>2625</v>
      </c>
      <c r="AF1127" s="48" t="s">
        <v>2625</v>
      </c>
      <c r="AG1127" s="48" t="s">
        <v>2625</v>
      </c>
      <c r="AH1127" s="48" t="s">
        <v>2625</v>
      </c>
      <c r="AI1127" s="48" t="s">
        <v>2625</v>
      </c>
      <c r="AJ1127" s="48" t="s">
        <v>2625</v>
      </c>
      <c r="AK1127" s="48" t="s">
        <v>2625</v>
      </c>
      <c r="AL1127" s="48" t="s">
        <v>2625</v>
      </c>
      <c r="AM1127" s="48" t="s">
        <v>2625</v>
      </c>
      <c r="AN1127" s="48" t="s">
        <v>2625</v>
      </c>
      <c r="AO1127" s="48" t="s">
        <v>2625</v>
      </c>
      <c r="AP1127" s="48" t="s">
        <v>2625</v>
      </c>
      <c r="AQ1127" s="48" t="s">
        <v>2625</v>
      </c>
      <c r="AR1127" s="48" t="s">
        <v>2625</v>
      </c>
      <c r="AS1127" s="48" t="s">
        <v>418</v>
      </c>
      <c r="AT1127" s="48" t="s">
        <v>418</v>
      </c>
      <c r="AU1127" s="48" t="s">
        <v>418</v>
      </c>
      <c r="AV1127" s="48" t="s">
        <v>418</v>
      </c>
      <c r="AW1127" s="48" t="s">
        <v>418</v>
      </c>
      <c r="AX1127" s="48" t="s">
        <v>418</v>
      </c>
      <c r="AY1127" s="48" t="s">
        <v>418</v>
      </c>
      <c r="AZ1127" s="51" t="s">
        <v>418</v>
      </c>
    </row>
    <row r="1128" ht="15.75" customHeight="1">
      <c r="A1128" s="40">
        <v>1003.0</v>
      </c>
      <c r="B1128" s="28" t="s">
        <v>3420</v>
      </c>
      <c r="C1128" s="41"/>
      <c r="D1128" s="42">
        <f t="array" ref="D1128">index(systems,match($A1128,INDEX(systems,0,1),),3)</f>
        <v>-227.474</v>
      </c>
      <c r="E1128" s="42">
        <f t="array" ref="E1128">index(systems,match($A1128,INDEX(systems,0,1),),4)</f>
        <v>159.438</v>
      </c>
      <c r="F1128" s="43" t="str">
        <f>IFERROR(__xludf.DUMMYFUNCTION("let(row, match($B1128&amp;if($C1128&lt;&gt;"""","" [""&amp;$C1128&amp;""]"",""""),index(nebulae,,2),0),join("","",iferror(round(index(nebulae,row,5)/2,3),1),iferror(round(index(nebulae,row,6)/2,3),1),0))"),"1,1,0")</f>
        <v>1,1,0</v>
      </c>
      <c r="G1128" s="44" t="s">
        <v>3421</v>
      </c>
      <c r="H1128" s="45">
        <f t="array" ref="H1128">let(systemId,match(A1128,index(systems,0,1),),refSystemId,match($H$1,index(systems,0,1),),x,index(systems,systemId,3),y,index(systems,systemId,4),refX,index(systems,refSystemId,3),refY,index(systems,refSystemId,4),round(sqrt((x-refX)^2+(y-refY)^2),3))</f>
        <v>277.786</v>
      </c>
      <c r="I1128" s="53"/>
      <c r="J1128" s="53"/>
      <c r="K1128" s="53"/>
      <c r="L1128" s="46" t="s">
        <v>863</v>
      </c>
      <c r="M1128" s="47" t="s">
        <v>712</v>
      </c>
      <c r="N1128" s="28" t="s">
        <v>435</v>
      </c>
      <c r="O1128" s="48" t="s">
        <v>435</v>
      </c>
      <c r="P1128" s="48" t="s">
        <v>435</v>
      </c>
      <c r="Q1128" s="48" t="s">
        <v>435</v>
      </c>
      <c r="R1128" s="48" t="s">
        <v>435</v>
      </c>
      <c r="S1128" s="48" t="s">
        <v>435</v>
      </c>
      <c r="T1128" s="48" t="s">
        <v>435</v>
      </c>
      <c r="U1128" s="48" t="s">
        <v>435</v>
      </c>
      <c r="V1128" s="48" t="s">
        <v>435</v>
      </c>
      <c r="W1128" s="48" t="s">
        <v>435</v>
      </c>
      <c r="X1128" s="48" t="s">
        <v>435</v>
      </c>
      <c r="Y1128" s="48" t="s">
        <v>435</v>
      </c>
      <c r="Z1128" s="48" t="s">
        <v>435</v>
      </c>
      <c r="AA1128" s="48" t="s">
        <v>3422</v>
      </c>
      <c r="AB1128" s="48" t="s">
        <v>3422</v>
      </c>
      <c r="AC1128" s="48" t="s">
        <v>3422</v>
      </c>
      <c r="AD1128" s="48" t="s">
        <v>3422</v>
      </c>
      <c r="AE1128" s="48" t="s">
        <v>3422</v>
      </c>
      <c r="AF1128" s="48" t="s">
        <v>3422</v>
      </c>
      <c r="AG1128" s="48" t="s">
        <v>3422</v>
      </c>
      <c r="AH1128" s="48" t="s">
        <v>3423</v>
      </c>
      <c r="AI1128" s="48" t="s">
        <v>438</v>
      </c>
      <c r="AJ1128" s="48" t="s">
        <v>438</v>
      </c>
      <c r="AK1128" s="48" t="s">
        <v>438</v>
      </c>
      <c r="AL1128" s="48" t="s">
        <v>438</v>
      </c>
      <c r="AM1128" s="48" t="s">
        <v>438</v>
      </c>
      <c r="AN1128" s="48" t="s">
        <v>438</v>
      </c>
      <c r="AO1128" s="48" t="s">
        <v>438</v>
      </c>
      <c r="AP1128" s="48" t="s">
        <v>438</v>
      </c>
      <c r="AQ1128" s="48" t="s">
        <v>438</v>
      </c>
      <c r="AR1128" s="48" t="s">
        <v>438</v>
      </c>
      <c r="AS1128" s="48" t="s">
        <v>438</v>
      </c>
      <c r="AT1128" s="48" t="s">
        <v>439</v>
      </c>
      <c r="AU1128" s="48" t="s">
        <v>439</v>
      </c>
      <c r="AV1128" s="48" t="s">
        <v>439</v>
      </c>
      <c r="AW1128" s="48" t="s">
        <v>439</v>
      </c>
      <c r="AX1128" s="48" t="s">
        <v>439</v>
      </c>
      <c r="AY1128" s="48" t="s">
        <v>439</v>
      </c>
      <c r="AZ1128" s="49" t="s">
        <v>439</v>
      </c>
    </row>
    <row r="1129" ht="15.75" customHeight="1">
      <c r="A1129" s="40">
        <v>2994.0</v>
      </c>
      <c r="B1129" s="28" t="s">
        <v>3424</v>
      </c>
      <c r="C1129" s="41"/>
      <c r="D1129" s="42">
        <f t="array" ref="D1129">index(systems,match($A1129,INDEX(systems,0,1),),3)</f>
        <v>-667.432</v>
      </c>
      <c r="E1129" s="42">
        <f t="array" ref="E1129">index(systems,match($A1129,INDEX(systems,0,1),),4)</f>
        <v>670.271</v>
      </c>
      <c r="F1129" s="43" t="str">
        <f>IFERROR(__xludf.DUMMYFUNCTION("let(row, match($B1129&amp;if($C1129&lt;&gt;"""","" [""&amp;$C1129&amp;""]"",""""),index(nebulae,,2),0),join("","",iferror(round(index(nebulae,row,5)/2,3),1),iferror(round(index(nebulae,row,6)/2,3),1),0))"),"1,1,0")</f>
        <v>1,1,0</v>
      </c>
      <c r="G1129" s="44" t="s">
        <v>3425</v>
      </c>
      <c r="H1129" s="45">
        <f t="array" ref="H1129">let(systemId,match(A1129,index(systems,0,1),),refSystemId,match($H$1,index(systems,0,1),),x,index(systems,systemId,3),y,index(systems,systemId,4),refX,index(systems,refSystemId,3),refY,index(systems,refSystemId,4),round(sqrt((x-refX)^2+(y-refY)^2),3))</f>
        <v>945.901</v>
      </c>
      <c r="I1129" s="55"/>
      <c r="J1129" s="55"/>
      <c r="K1129" s="55"/>
      <c r="L1129" s="55"/>
      <c r="M1129" s="55"/>
      <c r="N1129" s="55"/>
      <c r="O1129" s="55"/>
      <c r="P1129" s="56" t="s">
        <v>408</v>
      </c>
      <c r="Q1129" s="56" t="s">
        <v>408</v>
      </c>
      <c r="R1129" s="56" t="s">
        <v>408</v>
      </c>
      <c r="S1129" s="56" t="s">
        <v>408</v>
      </c>
      <c r="T1129" s="56" t="s">
        <v>408</v>
      </c>
      <c r="U1129" s="56" t="s">
        <v>408</v>
      </c>
      <c r="V1129" s="56" t="s">
        <v>408</v>
      </c>
      <c r="W1129" s="56" t="s">
        <v>408</v>
      </c>
      <c r="X1129" s="56" t="s">
        <v>408</v>
      </c>
      <c r="Y1129" s="56" t="s">
        <v>3270</v>
      </c>
      <c r="Z1129" s="56" t="s">
        <v>3270</v>
      </c>
      <c r="AA1129" s="56" t="s">
        <v>3270</v>
      </c>
      <c r="AB1129" s="56" t="s">
        <v>3270</v>
      </c>
      <c r="AC1129" s="56" t="s">
        <v>3270</v>
      </c>
      <c r="AD1129" s="56" t="s">
        <v>3270</v>
      </c>
      <c r="AE1129" s="56" t="s">
        <v>3270</v>
      </c>
      <c r="AF1129" s="56" t="s">
        <v>3270</v>
      </c>
      <c r="AG1129" s="56" t="s">
        <v>3270</v>
      </c>
      <c r="AH1129" s="56" t="s">
        <v>3270</v>
      </c>
      <c r="AI1129" s="56" t="s">
        <v>3270</v>
      </c>
      <c r="AJ1129" s="56" t="s">
        <v>3270</v>
      </c>
      <c r="AK1129" s="56" t="s">
        <v>3270</v>
      </c>
      <c r="AL1129" s="56" t="s">
        <v>3270</v>
      </c>
      <c r="AM1129" s="56" t="s">
        <v>3270</v>
      </c>
      <c r="AN1129" s="56" t="s">
        <v>3270</v>
      </c>
      <c r="AO1129" s="56" t="s">
        <v>3270</v>
      </c>
      <c r="AP1129" s="56" t="s">
        <v>3270</v>
      </c>
      <c r="AQ1129" s="56" t="s">
        <v>3270</v>
      </c>
      <c r="AR1129" s="56" t="s">
        <v>3270</v>
      </c>
      <c r="AS1129" s="56" t="s">
        <v>3270</v>
      </c>
      <c r="AT1129" s="56" t="s">
        <v>3270</v>
      </c>
      <c r="AU1129" s="56" t="s">
        <v>3270</v>
      </c>
      <c r="AV1129" s="56" t="s">
        <v>3270</v>
      </c>
      <c r="AW1129" s="51" t="s">
        <v>3270</v>
      </c>
      <c r="AX1129" s="56" t="s">
        <v>1083</v>
      </c>
      <c r="AY1129" s="56" t="s">
        <v>1083</v>
      </c>
      <c r="AZ1129" s="56" t="s">
        <v>1083</v>
      </c>
    </row>
    <row r="1130" ht="15.75" customHeight="1">
      <c r="A1130" s="40">
        <v>1004.0</v>
      </c>
      <c r="B1130" s="28" t="s">
        <v>3426</v>
      </c>
      <c r="C1130" s="41"/>
      <c r="D1130" s="42">
        <f t="array" ref="D1130">index(systems,match($A1130,INDEX(systems,0,1),),3)</f>
        <v>461.441</v>
      </c>
      <c r="E1130" s="42">
        <f t="array" ref="E1130">index(systems,match($A1130,INDEX(systems,0,1),),4)</f>
        <v>254.628</v>
      </c>
      <c r="F1130" s="43" t="str">
        <f>IFERROR(__xludf.DUMMYFUNCTION("let(row, match($B1130&amp;if($C1130&lt;&gt;"""","" [""&amp;$C1130&amp;""]"",""""),index(nebulae,,2),0),join("","",iferror(round(index(nebulae,row,5)/2,3),1),iferror(round(index(nebulae,row,6)/2,3),1),0))"),"1,1,0")</f>
        <v>1,1,0</v>
      </c>
      <c r="G1130" s="44" t="s">
        <v>3427</v>
      </c>
      <c r="H1130" s="45">
        <f t="array" ref="H1130">let(systemId,match(A1130,index(systems,0,1),),refSystemId,match($H$1,index(systems,0,1),),x,index(systems,systemId,3),y,index(systems,systemId,4),refX,index(systems,refSystemId,3),refY,index(systems,refSystemId,4),round(sqrt((x-refX)^2+(y-refY)^2),3))</f>
        <v>527.032</v>
      </c>
      <c r="I1130" s="28" t="s">
        <v>408</v>
      </c>
      <c r="J1130" s="28" t="s">
        <v>408</v>
      </c>
      <c r="K1130" s="28" t="s">
        <v>408</v>
      </c>
      <c r="L1130" s="28" t="s">
        <v>408</v>
      </c>
      <c r="M1130" s="28" t="s">
        <v>408</v>
      </c>
      <c r="N1130" s="28" t="s">
        <v>408</v>
      </c>
      <c r="O1130" s="41"/>
      <c r="P1130" s="48" t="s">
        <v>1557</v>
      </c>
      <c r="Q1130" s="48" t="s">
        <v>1557</v>
      </c>
      <c r="R1130" s="48" t="s">
        <v>1557</v>
      </c>
      <c r="S1130" s="48" t="s">
        <v>1557</v>
      </c>
      <c r="T1130" s="48" t="s">
        <v>1557</v>
      </c>
      <c r="U1130" s="48" t="s">
        <v>1557</v>
      </c>
      <c r="V1130" s="48" t="s">
        <v>1557</v>
      </c>
      <c r="W1130" s="48" t="s">
        <v>1557</v>
      </c>
      <c r="X1130" s="48" t="s">
        <v>422</v>
      </c>
      <c r="Y1130" s="48" t="s">
        <v>422</v>
      </c>
      <c r="Z1130" s="48" t="s">
        <v>422</v>
      </c>
      <c r="AA1130" s="48" t="s">
        <v>422</v>
      </c>
      <c r="AB1130" s="48" t="s">
        <v>422</v>
      </c>
      <c r="AC1130" s="48" t="s">
        <v>422</v>
      </c>
      <c r="AD1130" s="48" t="s">
        <v>422</v>
      </c>
      <c r="AE1130" s="48" t="s">
        <v>422</v>
      </c>
      <c r="AF1130" s="48" t="s">
        <v>422</v>
      </c>
      <c r="AG1130" s="48" t="s">
        <v>422</v>
      </c>
      <c r="AH1130" s="48" t="s">
        <v>422</v>
      </c>
      <c r="AI1130" s="48" t="s">
        <v>422</v>
      </c>
      <c r="AJ1130" s="48" t="s">
        <v>422</v>
      </c>
      <c r="AK1130" s="48" t="s">
        <v>422</v>
      </c>
      <c r="AL1130" s="48" t="s">
        <v>422</v>
      </c>
      <c r="AM1130" s="48" t="s">
        <v>422</v>
      </c>
      <c r="AN1130" s="48" t="s">
        <v>422</v>
      </c>
      <c r="AO1130" s="48" t="s">
        <v>422</v>
      </c>
      <c r="AP1130" s="48" t="s">
        <v>422</v>
      </c>
      <c r="AQ1130" s="48" t="s">
        <v>422</v>
      </c>
      <c r="AR1130" s="48" t="s">
        <v>422</v>
      </c>
      <c r="AS1130" s="48" t="s">
        <v>422</v>
      </c>
      <c r="AT1130" s="48" t="s">
        <v>422</v>
      </c>
      <c r="AU1130" s="48" t="s">
        <v>422</v>
      </c>
      <c r="AV1130" s="48" t="s">
        <v>422</v>
      </c>
      <c r="AW1130" s="48" t="s">
        <v>422</v>
      </c>
      <c r="AX1130" s="48" t="s">
        <v>422</v>
      </c>
      <c r="AY1130" s="48" t="s">
        <v>422</v>
      </c>
      <c r="AZ1130" s="28" t="s">
        <v>422</v>
      </c>
    </row>
    <row r="1131" ht="15.75" customHeight="1">
      <c r="A1131" s="40">
        <v>1005.0</v>
      </c>
      <c r="B1131" s="28" t="s">
        <v>3428</v>
      </c>
      <c r="C1131" s="41"/>
      <c r="D1131" s="42">
        <f t="array" ref="D1131">index(systems,match($A1131,INDEX(systems,0,1),),3)</f>
        <v>-333.734</v>
      </c>
      <c r="E1131" s="42">
        <f t="array" ref="E1131">index(systems,match($A1131,INDEX(systems,0,1),),4)</f>
        <v>-76.56</v>
      </c>
      <c r="F1131" s="43" t="str">
        <f>IFERROR(__xludf.DUMMYFUNCTION("let(row, match($B1131&amp;if($C1131&lt;&gt;"""","" [""&amp;$C1131&amp;""]"",""""),index(nebulae,,2),0),join("","",iferror(round(index(nebulae,row,5)/2,3),1),iferror(round(index(nebulae,row,6)/2,3),1),0))"),"1,1,0")</f>
        <v>1,1,0</v>
      </c>
      <c r="G1131" s="44" t="s">
        <v>3429</v>
      </c>
      <c r="H1131" s="45">
        <f t="array" ref="H1131">let(systemId,match(A1131,index(systems,0,1),),refSystemId,match($H$1,index(systems,0,1),),x,index(systems,systemId,3),y,index(systems,systemId,4),refX,index(systems,refSystemId,3),refY,index(systems,refSystemId,4),round(sqrt((x-refX)^2+(y-refY)^2),3))</f>
        <v>342.403</v>
      </c>
      <c r="I1131" s="28" t="s">
        <v>408</v>
      </c>
      <c r="J1131" s="28" t="s">
        <v>408</v>
      </c>
      <c r="K1131" s="28" t="s">
        <v>408</v>
      </c>
      <c r="L1131" s="28" t="s">
        <v>408</v>
      </c>
      <c r="M1131" s="28" t="s">
        <v>408</v>
      </c>
      <c r="N1131" s="28" t="s">
        <v>408</v>
      </c>
      <c r="O1131" s="41"/>
      <c r="P1131" s="48" t="s">
        <v>560</v>
      </c>
      <c r="Q1131" s="48" t="s">
        <v>560</v>
      </c>
      <c r="R1131" s="48" t="s">
        <v>560</v>
      </c>
      <c r="S1131" s="48" t="s">
        <v>560</v>
      </c>
      <c r="T1131" s="48" t="s">
        <v>560</v>
      </c>
      <c r="U1131" s="48" t="s">
        <v>560</v>
      </c>
      <c r="V1131" s="48" t="s">
        <v>560</v>
      </c>
      <c r="W1131" s="48" t="s">
        <v>560</v>
      </c>
      <c r="X1131" s="48" t="s">
        <v>560</v>
      </c>
      <c r="Y1131" s="48" t="s">
        <v>560</v>
      </c>
      <c r="Z1131" s="48" t="s">
        <v>560</v>
      </c>
      <c r="AA1131" s="48" t="s">
        <v>560</v>
      </c>
      <c r="AB1131" s="48" t="s">
        <v>560</v>
      </c>
      <c r="AC1131" s="48" t="s">
        <v>560</v>
      </c>
      <c r="AD1131" s="48" t="s">
        <v>560</v>
      </c>
      <c r="AE1131" s="48" t="s">
        <v>560</v>
      </c>
      <c r="AF1131" s="48" t="s">
        <v>560</v>
      </c>
      <c r="AG1131" s="48" t="s">
        <v>560</v>
      </c>
      <c r="AH1131" s="48" t="s">
        <v>560</v>
      </c>
      <c r="AI1131" s="48" t="s">
        <v>560</v>
      </c>
      <c r="AJ1131" s="48" t="s">
        <v>560</v>
      </c>
      <c r="AK1131" s="48" t="s">
        <v>560</v>
      </c>
      <c r="AL1131" s="48" t="s">
        <v>560</v>
      </c>
      <c r="AM1131" s="48" t="s">
        <v>560</v>
      </c>
      <c r="AN1131" s="48" t="s">
        <v>560</v>
      </c>
      <c r="AO1131" s="48" t="s">
        <v>560</v>
      </c>
      <c r="AP1131" s="48" t="s">
        <v>560</v>
      </c>
      <c r="AQ1131" s="48" t="s">
        <v>560</v>
      </c>
      <c r="AR1131" s="48" t="s">
        <v>879</v>
      </c>
      <c r="AS1131" s="48" t="s">
        <v>879</v>
      </c>
      <c r="AT1131" s="48" t="s">
        <v>879</v>
      </c>
      <c r="AU1131" s="48" t="s">
        <v>879</v>
      </c>
      <c r="AV1131" s="48" t="s">
        <v>486</v>
      </c>
      <c r="AW1131" s="48" t="s">
        <v>486</v>
      </c>
      <c r="AX1131" s="48" t="s">
        <v>487</v>
      </c>
      <c r="AY1131" s="48" t="s">
        <v>487</v>
      </c>
      <c r="AZ1131" s="28" t="s">
        <v>487</v>
      </c>
    </row>
    <row r="1132" ht="15.75" customHeight="1">
      <c r="A1132" s="40">
        <v>1006.0</v>
      </c>
      <c r="B1132" s="28" t="s">
        <v>3430</v>
      </c>
      <c r="C1132" s="41"/>
      <c r="D1132" s="42">
        <f t="array" ref="D1132">index(systems,match($A1132,INDEX(systems,0,1),),3)</f>
        <v>-98.678</v>
      </c>
      <c r="E1132" s="42">
        <f t="array" ref="E1132">index(systems,match($A1132,INDEX(systems,0,1),),4)</f>
        <v>-68.207</v>
      </c>
      <c r="F1132" s="43" t="str">
        <f>IFERROR(__xludf.DUMMYFUNCTION("let(row, match($B1132&amp;if($C1132&lt;&gt;"""","" [""&amp;$C1132&amp;""]"",""""),index(nebulae,,2),0),join("","",iferror(round(index(nebulae,row,5)/2,3),1),iferror(round(index(nebulae,row,6)/2,3),1),0))"),"1,1,0")</f>
        <v>1,1,0</v>
      </c>
      <c r="G1132" s="44" t="s">
        <v>3431</v>
      </c>
      <c r="H1132" s="45">
        <f t="array" ref="H1132">let(systemId,match(A1132,index(systems,0,1),),refSystemId,match($H$1,index(systems,0,1),),x,index(systems,systemId,3),y,index(systems,systemId,4),refX,index(systems,refSystemId,3),refY,index(systems,refSystemId,4),round(sqrt((x-refX)^2+(y-refY)^2),3))</f>
        <v>119.956</v>
      </c>
      <c r="I1132" s="28" t="s">
        <v>408</v>
      </c>
      <c r="J1132" s="48" t="s">
        <v>408</v>
      </c>
      <c r="K1132" s="48" t="s">
        <v>408</v>
      </c>
      <c r="L1132" s="48" t="s">
        <v>408</v>
      </c>
      <c r="M1132" s="28" t="s">
        <v>408</v>
      </c>
      <c r="N1132" s="28" t="s">
        <v>408</v>
      </c>
      <c r="O1132" s="41"/>
      <c r="P1132" s="48" t="s">
        <v>602</v>
      </c>
      <c r="Q1132" s="48" t="s">
        <v>602</v>
      </c>
      <c r="R1132" s="48" t="s">
        <v>602</v>
      </c>
      <c r="S1132" s="48" t="s">
        <v>602</v>
      </c>
      <c r="T1132" s="48" t="s">
        <v>602</v>
      </c>
      <c r="U1132" s="48" t="s">
        <v>602</v>
      </c>
      <c r="V1132" s="48" t="s">
        <v>602</v>
      </c>
      <c r="W1132" s="48" t="s">
        <v>602</v>
      </c>
      <c r="X1132" s="48" t="s">
        <v>602</v>
      </c>
      <c r="Y1132" s="48" t="s">
        <v>422</v>
      </c>
      <c r="Z1132" s="48" t="s">
        <v>422</v>
      </c>
      <c r="AA1132" s="48" t="s">
        <v>422</v>
      </c>
      <c r="AB1132" s="48" t="s">
        <v>422</v>
      </c>
      <c r="AC1132" s="48" t="s">
        <v>422</v>
      </c>
      <c r="AD1132" s="48" t="s">
        <v>422</v>
      </c>
      <c r="AE1132" s="48" t="s">
        <v>422</v>
      </c>
      <c r="AF1132" s="48" t="s">
        <v>422</v>
      </c>
      <c r="AG1132" s="48" t="s">
        <v>422</v>
      </c>
      <c r="AH1132" s="48" t="s">
        <v>422</v>
      </c>
      <c r="AI1132" s="48" t="s">
        <v>422</v>
      </c>
      <c r="AJ1132" s="48" t="s">
        <v>422</v>
      </c>
      <c r="AK1132" s="48" t="s">
        <v>422</v>
      </c>
      <c r="AL1132" s="48" t="s">
        <v>422</v>
      </c>
      <c r="AM1132" s="48" t="s">
        <v>422</v>
      </c>
      <c r="AN1132" s="48" t="s">
        <v>422</v>
      </c>
      <c r="AO1132" s="48" t="s">
        <v>422</v>
      </c>
      <c r="AP1132" s="48" t="s">
        <v>422</v>
      </c>
      <c r="AQ1132" s="48" t="s">
        <v>422</v>
      </c>
      <c r="AR1132" s="48" t="s">
        <v>422</v>
      </c>
      <c r="AS1132" s="48" t="s">
        <v>422</v>
      </c>
      <c r="AT1132" s="48" t="s">
        <v>422</v>
      </c>
      <c r="AU1132" s="48" t="s">
        <v>422</v>
      </c>
      <c r="AV1132" s="48" t="s">
        <v>422</v>
      </c>
      <c r="AW1132" s="48" t="s">
        <v>422</v>
      </c>
      <c r="AX1132" s="48" t="s">
        <v>422</v>
      </c>
      <c r="AY1132" s="48" t="s">
        <v>422</v>
      </c>
      <c r="AZ1132" s="51" t="s">
        <v>422</v>
      </c>
    </row>
    <row r="1133" ht="15.75" customHeight="1">
      <c r="A1133" s="40">
        <v>1007.0</v>
      </c>
      <c r="B1133" s="28" t="s">
        <v>3432</v>
      </c>
      <c r="C1133" s="41"/>
      <c r="D1133" s="42">
        <f t="array" ref="D1133">index(systems,match($A1133,INDEX(systems,0,1),),3)</f>
        <v>466.046</v>
      </c>
      <c r="E1133" s="42">
        <f t="array" ref="E1133">index(systems,match($A1133,INDEX(systems,0,1),),4)</f>
        <v>-261.113</v>
      </c>
      <c r="F1133" s="43" t="str">
        <f>IFERROR(__xludf.DUMMYFUNCTION("let(row, match($B1133&amp;if($C1133&lt;&gt;"""","" [""&amp;$C1133&amp;""]"",""""),index(nebulae,,2),0),join("","",iferror(round(index(nebulae,row,5)/2,3),1),iferror(round(index(nebulae,row,6)/2,3),1),0))"),"1,1,0")</f>
        <v>1,1,0</v>
      </c>
      <c r="G1133" s="44" t="s">
        <v>3433</v>
      </c>
      <c r="H1133" s="45">
        <f t="array" ref="H1133">let(systemId,match(A1133,index(systems,0,1),),refSystemId,match($H$1,index(systems,0,1),),x,index(systems,systemId,3),y,index(systems,systemId,4),refX,index(systems,refSystemId,3),refY,index(systems,refSystemId,4),round(sqrt((x-refX)^2+(y-refY)^2),3))</f>
        <v>534.209</v>
      </c>
      <c r="I1133" s="46" t="s">
        <v>408</v>
      </c>
      <c r="J1133" s="46" t="s">
        <v>408</v>
      </c>
      <c r="K1133" s="46" t="s">
        <v>408</v>
      </c>
      <c r="L1133" s="46" t="s">
        <v>408</v>
      </c>
      <c r="M1133" s="46" t="s">
        <v>408</v>
      </c>
      <c r="N1133" s="28" t="s">
        <v>408</v>
      </c>
      <c r="O1133" s="41"/>
      <c r="P1133" s="48" t="s">
        <v>659</v>
      </c>
      <c r="Q1133" s="48" t="s">
        <v>659</v>
      </c>
      <c r="R1133" s="48" t="s">
        <v>659</v>
      </c>
      <c r="S1133" s="48" t="s">
        <v>659</v>
      </c>
      <c r="T1133" s="48" t="s">
        <v>659</v>
      </c>
      <c r="U1133" s="48" t="s">
        <v>659</v>
      </c>
      <c r="V1133" s="48" t="s">
        <v>659</v>
      </c>
      <c r="W1133" s="48" t="s">
        <v>659</v>
      </c>
      <c r="X1133" s="52" t="s">
        <v>659</v>
      </c>
      <c r="Y1133" s="52" t="s">
        <v>660</v>
      </c>
      <c r="Z1133" s="52" t="s">
        <v>660</v>
      </c>
      <c r="AA1133" s="52" t="s">
        <v>661</v>
      </c>
      <c r="AB1133" s="52" t="s">
        <v>661</v>
      </c>
      <c r="AC1133" s="52" t="s">
        <v>661</v>
      </c>
      <c r="AD1133" s="52" t="s">
        <v>661</v>
      </c>
      <c r="AE1133" s="52" t="s">
        <v>661</v>
      </c>
      <c r="AF1133" s="52" t="s">
        <v>661</v>
      </c>
      <c r="AG1133" s="52" t="s">
        <v>661</v>
      </c>
      <c r="AH1133" s="52" t="s">
        <v>661</v>
      </c>
      <c r="AI1133" s="52" t="s">
        <v>661</v>
      </c>
      <c r="AJ1133" s="52" t="s">
        <v>661</v>
      </c>
      <c r="AK1133" s="52" t="s">
        <v>661</v>
      </c>
      <c r="AL1133" s="52" t="s">
        <v>661</v>
      </c>
      <c r="AM1133" s="52" t="s">
        <v>661</v>
      </c>
      <c r="AN1133" s="52" t="s">
        <v>661</v>
      </c>
      <c r="AO1133" s="52" t="s">
        <v>660</v>
      </c>
      <c r="AP1133" s="52" t="s">
        <v>660</v>
      </c>
      <c r="AQ1133" s="52" t="s">
        <v>1221</v>
      </c>
      <c r="AR1133" s="52" t="s">
        <v>662</v>
      </c>
      <c r="AS1133" s="52" t="s">
        <v>662</v>
      </c>
      <c r="AT1133" s="52" t="s">
        <v>662</v>
      </c>
      <c r="AU1133" s="52" t="s">
        <v>662</v>
      </c>
      <c r="AV1133" s="52" t="s">
        <v>662</v>
      </c>
      <c r="AW1133" s="52" t="s">
        <v>662</v>
      </c>
      <c r="AX1133" s="52" t="s">
        <v>662</v>
      </c>
      <c r="AY1133" s="52" t="s">
        <v>662</v>
      </c>
      <c r="AZ1133" s="49" t="s">
        <v>662</v>
      </c>
    </row>
    <row r="1134" ht="15.75" customHeight="1">
      <c r="A1134" s="40">
        <v>1008.0</v>
      </c>
      <c r="B1134" s="28" t="s">
        <v>3434</v>
      </c>
      <c r="C1134" s="41"/>
      <c r="D1134" s="42">
        <f t="array" ref="D1134">index(systems,match($A1134,INDEX(systems,0,1),),3)</f>
        <v>97.358</v>
      </c>
      <c r="E1134" s="42">
        <f t="array" ref="E1134">index(systems,match($A1134,INDEX(systems,0,1),),4)</f>
        <v>105.025</v>
      </c>
      <c r="F1134" s="43" t="str">
        <f>IFERROR(__xludf.DUMMYFUNCTION("let(row, match($B1134&amp;if($C1134&lt;&gt;"""","" [""&amp;$C1134&amp;""]"",""""),index(nebulae,,2),0),join("","",iferror(round(index(nebulae,row,5)/2,3),1),iferror(round(index(nebulae,row,6)/2,3),1),0))"),"1,1,0")</f>
        <v>1,1,0</v>
      </c>
      <c r="G1134" s="44" t="s">
        <v>3435</v>
      </c>
      <c r="H1134" s="45">
        <f t="array" ref="H1134">let(systemId,match(A1134,index(systems,0,1),),refSystemId,match($H$1,index(systems,0,1),),x,index(systems,systemId,3),y,index(systems,systemId,4),refX,index(systems,refSystemId,3),refY,index(systems,refSystemId,4),round(sqrt((x-refX)^2+(y-refY)^2),3))</f>
        <v>143.209</v>
      </c>
      <c r="I1134" s="46" t="s">
        <v>408</v>
      </c>
      <c r="J1134" s="46" t="s">
        <v>408</v>
      </c>
      <c r="K1134" s="46" t="s">
        <v>408</v>
      </c>
      <c r="L1134" s="48" t="s">
        <v>408</v>
      </c>
      <c r="M1134" s="48" t="s">
        <v>408</v>
      </c>
      <c r="N1134" s="28" t="s">
        <v>408</v>
      </c>
      <c r="O1134" s="41"/>
      <c r="P1134" s="48" t="s">
        <v>876</v>
      </c>
      <c r="Q1134" s="48" t="s">
        <v>876</v>
      </c>
      <c r="R1134" s="48" t="s">
        <v>876</v>
      </c>
      <c r="S1134" s="48" t="s">
        <v>876</v>
      </c>
      <c r="T1134" s="48" t="s">
        <v>876</v>
      </c>
      <c r="U1134" s="48" t="s">
        <v>876</v>
      </c>
      <c r="V1134" s="48" t="s">
        <v>876</v>
      </c>
      <c r="W1134" s="48" t="s">
        <v>876</v>
      </c>
      <c r="X1134" s="48" t="s">
        <v>876</v>
      </c>
      <c r="Y1134" s="48" t="s">
        <v>422</v>
      </c>
      <c r="Z1134" s="48" t="s">
        <v>422</v>
      </c>
      <c r="AA1134" s="48" t="s">
        <v>422</v>
      </c>
      <c r="AB1134" s="48" t="s">
        <v>422</v>
      </c>
      <c r="AC1134" s="48" t="s">
        <v>422</v>
      </c>
      <c r="AD1134" s="48" t="s">
        <v>422</v>
      </c>
      <c r="AE1134" s="48" t="s">
        <v>422</v>
      </c>
      <c r="AF1134" s="48" t="s">
        <v>422</v>
      </c>
      <c r="AG1134" s="48" t="s">
        <v>422</v>
      </c>
      <c r="AH1134" s="48" t="s">
        <v>422</v>
      </c>
      <c r="AI1134" s="48" t="s">
        <v>422</v>
      </c>
      <c r="AJ1134" s="48" t="s">
        <v>422</v>
      </c>
      <c r="AK1134" s="48" t="s">
        <v>422</v>
      </c>
      <c r="AL1134" s="48" t="s">
        <v>422</v>
      </c>
      <c r="AM1134" s="48" t="s">
        <v>422</v>
      </c>
      <c r="AN1134" s="48" t="s">
        <v>422</v>
      </c>
      <c r="AO1134" s="48" t="s">
        <v>422</v>
      </c>
      <c r="AP1134" s="48" t="s">
        <v>422</v>
      </c>
      <c r="AQ1134" s="48" t="s">
        <v>422</v>
      </c>
      <c r="AR1134" s="48" t="s">
        <v>422</v>
      </c>
      <c r="AS1134" s="48" t="s">
        <v>422</v>
      </c>
      <c r="AT1134" s="48" t="s">
        <v>422</v>
      </c>
      <c r="AU1134" s="48" t="s">
        <v>422</v>
      </c>
      <c r="AV1134" s="48" t="s">
        <v>422</v>
      </c>
      <c r="AW1134" s="48" t="s">
        <v>422</v>
      </c>
      <c r="AX1134" s="48" t="s">
        <v>422</v>
      </c>
      <c r="AY1134" s="48" t="s">
        <v>422</v>
      </c>
      <c r="AZ1134" s="28" t="s">
        <v>422</v>
      </c>
    </row>
    <row r="1135" ht="15.75" customHeight="1">
      <c r="A1135" s="40">
        <v>1009.0</v>
      </c>
      <c r="B1135" s="28" t="s">
        <v>3436</v>
      </c>
      <c r="C1135" s="41"/>
      <c r="D1135" s="42">
        <f t="array" ref="D1135">index(systems,match($A1135,INDEX(systems,0,1),),3)</f>
        <v>310.035</v>
      </c>
      <c r="E1135" s="42">
        <f t="array" ref="E1135">index(systems,match($A1135,INDEX(systems,0,1),),4)</f>
        <v>-366.791</v>
      </c>
      <c r="F1135" s="43" t="str">
        <f>IFERROR(__xludf.DUMMYFUNCTION("let(row, match($B1135&amp;if($C1135&lt;&gt;"""","" [""&amp;$C1135&amp;""]"",""""),index(nebulae,,2),0),join("","",iferror(round(index(nebulae,row,5)/2,3),1),iferror(round(index(nebulae,row,6)/2,3),1),0))"),"1,1,0")</f>
        <v>1,1,0</v>
      </c>
      <c r="G1135" s="44" t="s">
        <v>3437</v>
      </c>
      <c r="H1135" s="45">
        <f t="array" ref="H1135">let(systemId,match(A1135,index(systems,0,1),),refSystemId,match($H$1,index(systems,0,1),),x,index(systems,systemId,3),y,index(systems,systemId,4),refX,index(systems,refSystemId,3),refY,index(systems,refSystemId,4),round(sqrt((x-refX)^2+(y-refY)^2),3))</f>
        <v>480.268</v>
      </c>
      <c r="I1135" s="28" t="s">
        <v>408</v>
      </c>
      <c r="J1135" s="28" t="s">
        <v>408</v>
      </c>
      <c r="K1135" s="28" t="s">
        <v>408</v>
      </c>
      <c r="L1135" s="28" t="s">
        <v>408</v>
      </c>
      <c r="M1135" s="28" t="s">
        <v>408</v>
      </c>
      <c r="N1135" s="51" t="s">
        <v>408</v>
      </c>
      <c r="O1135" s="41"/>
      <c r="P1135" s="48" t="s">
        <v>954</v>
      </c>
      <c r="Q1135" s="48" t="s">
        <v>954</v>
      </c>
      <c r="R1135" s="48" t="s">
        <v>954</v>
      </c>
      <c r="S1135" s="48" t="s">
        <v>954</v>
      </c>
      <c r="T1135" s="48" t="s">
        <v>954</v>
      </c>
      <c r="U1135" s="48" t="s">
        <v>954</v>
      </c>
      <c r="V1135" s="48" t="s">
        <v>954</v>
      </c>
      <c r="W1135" s="48" t="s">
        <v>954</v>
      </c>
      <c r="X1135" s="48" t="s">
        <v>954</v>
      </c>
      <c r="Y1135" s="48" t="s">
        <v>954</v>
      </c>
      <c r="Z1135" s="48" t="s">
        <v>954</v>
      </c>
      <c r="AA1135" s="48" t="s">
        <v>954</v>
      </c>
      <c r="AB1135" s="48" t="s">
        <v>954</v>
      </c>
      <c r="AC1135" s="48" t="s">
        <v>954</v>
      </c>
      <c r="AD1135" s="48" t="s">
        <v>954</v>
      </c>
      <c r="AE1135" s="48" t="s">
        <v>954</v>
      </c>
      <c r="AF1135" s="48" t="s">
        <v>954</v>
      </c>
      <c r="AG1135" s="48" t="s">
        <v>954</v>
      </c>
      <c r="AH1135" s="48" t="s">
        <v>954</v>
      </c>
      <c r="AI1135" s="48" t="s">
        <v>954</v>
      </c>
      <c r="AJ1135" s="48" t="s">
        <v>954</v>
      </c>
      <c r="AK1135" s="48" t="s">
        <v>954</v>
      </c>
      <c r="AL1135" s="48" t="s">
        <v>954</v>
      </c>
      <c r="AM1135" s="48" t="s">
        <v>954</v>
      </c>
      <c r="AN1135" s="48" t="s">
        <v>954</v>
      </c>
      <c r="AO1135" s="48" t="s">
        <v>954</v>
      </c>
      <c r="AP1135" s="48" t="s">
        <v>954</v>
      </c>
      <c r="AQ1135" s="48" t="s">
        <v>953</v>
      </c>
      <c r="AR1135" s="48" t="s">
        <v>953</v>
      </c>
      <c r="AS1135" s="48" t="s">
        <v>953</v>
      </c>
      <c r="AT1135" s="48" t="s">
        <v>953</v>
      </c>
      <c r="AU1135" s="48" t="s">
        <v>953</v>
      </c>
      <c r="AV1135" s="48" t="s">
        <v>418</v>
      </c>
      <c r="AW1135" s="48" t="s">
        <v>418</v>
      </c>
      <c r="AX1135" s="48" t="s">
        <v>418</v>
      </c>
      <c r="AY1135" s="48" t="s">
        <v>418</v>
      </c>
      <c r="AZ1135" s="51" t="s">
        <v>418</v>
      </c>
    </row>
    <row r="1136" ht="15.75" customHeight="1">
      <c r="A1136" s="40">
        <v>1010.0</v>
      </c>
      <c r="B1136" s="28" t="s">
        <v>3438</v>
      </c>
      <c r="C1136" s="41"/>
      <c r="D1136" s="42">
        <f t="array" ref="D1136">index(systems,match($A1136,INDEX(systems,0,1),),3)</f>
        <v>285.875</v>
      </c>
      <c r="E1136" s="42">
        <f t="array" ref="E1136">index(systems,match($A1136,INDEX(systems,0,1),),4)</f>
        <v>-224.64</v>
      </c>
      <c r="F1136" s="43" t="str">
        <f>IFERROR(__xludf.DUMMYFUNCTION("let(row, match($B1136&amp;if($C1136&lt;&gt;"""","" [""&amp;$C1136&amp;""]"",""""),index(nebulae,,2),0),join("","",iferror(round(index(nebulae,row,5)/2,3),1),iferror(round(index(nebulae,row,6)/2,3),1),0))"),"1,1,0")</f>
        <v>1,1,0</v>
      </c>
      <c r="G1136" s="44" t="s">
        <v>3439</v>
      </c>
      <c r="H1136" s="45">
        <f t="array" ref="H1136">let(systemId,match(A1136,index(systems,0,1),),refSystemId,match($H$1,index(systems,0,1),),x,index(systems,systemId,3),y,index(systems,systemId,4),refX,index(systems,refSystemId,3),refY,index(systems,refSystemId,4),round(sqrt((x-refX)^2+(y-refY)^2),3))</f>
        <v>363.576</v>
      </c>
      <c r="I1136" s="46" t="s">
        <v>408</v>
      </c>
      <c r="J1136" s="46" t="s">
        <v>408</v>
      </c>
      <c r="K1136" s="47" t="s">
        <v>408</v>
      </c>
      <c r="L1136" s="47" t="s">
        <v>408</v>
      </c>
      <c r="M1136" s="47" t="s">
        <v>408</v>
      </c>
      <c r="N1136" s="28" t="s">
        <v>408</v>
      </c>
      <c r="O1136" s="41"/>
      <c r="P1136" s="48" t="s">
        <v>905</v>
      </c>
      <c r="Q1136" s="48" t="s">
        <v>905</v>
      </c>
      <c r="R1136" s="48" t="s">
        <v>905</v>
      </c>
      <c r="S1136" s="48" t="s">
        <v>905</v>
      </c>
      <c r="T1136" s="48" t="s">
        <v>905</v>
      </c>
      <c r="U1136" s="48" t="s">
        <v>905</v>
      </c>
      <c r="V1136" s="48" t="s">
        <v>905</v>
      </c>
      <c r="W1136" s="48" t="s">
        <v>905</v>
      </c>
      <c r="X1136" s="48" t="s">
        <v>905</v>
      </c>
      <c r="Y1136" s="48" t="s">
        <v>906</v>
      </c>
      <c r="Z1136" s="48" t="s">
        <v>906</v>
      </c>
      <c r="AA1136" s="48" t="s">
        <v>907</v>
      </c>
      <c r="AB1136" s="48" t="s">
        <v>907</v>
      </c>
      <c r="AC1136" s="48" t="s">
        <v>907</v>
      </c>
      <c r="AD1136" s="48" t="s">
        <v>907</v>
      </c>
      <c r="AE1136" s="48" t="s">
        <v>907</v>
      </c>
      <c r="AF1136" s="48" t="s">
        <v>907</v>
      </c>
      <c r="AG1136" s="48" t="s">
        <v>907</v>
      </c>
      <c r="AH1136" s="48" t="s">
        <v>907</v>
      </c>
      <c r="AI1136" s="48" t="s">
        <v>907</v>
      </c>
      <c r="AJ1136" s="48" t="s">
        <v>907</v>
      </c>
      <c r="AK1136" s="48" t="s">
        <v>907</v>
      </c>
      <c r="AL1136" s="48" t="s">
        <v>907</v>
      </c>
      <c r="AM1136" s="48" t="s">
        <v>907</v>
      </c>
      <c r="AN1136" s="48" t="s">
        <v>907</v>
      </c>
      <c r="AO1136" s="48" t="s">
        <v>906</v>
      </c>
      <c r="AP1136" s="48" t="s">
        <v>906</v>
      </c>
      <c r="AQ1136" s="48" t="s">
        <v>906</v>
      </c>
      <c r="AR1136" s="48" t="s">
        <v>906</v>
      </c>
      <c r="AS1136" s="48" t="s">
        <v>906</v>
      </c>
      <c r="AT1136" s="48" t="s">
        <v>906</v>
      </c>
      <c r="AU1136" s="48" t="s">
        <v>906</v>
      </c>
      <c r="AV1136" s="52" t="s">
        <v>906</v>
      </c>
      <c r="AW1136" s="52" t="s">
        <v>906</v>
      </c>
      <c r="AX1136" s="52" t="s">
        <v>906</v>
      </c>
      <c r="AY1136" s="52" t="s">
        <v>906</v>
      </c>
      <c r="AZ1136" s="49" t="s">
        <v>906</v>
      </c>
    </row>
    <row r="1137" ht="15.75" customHeight="1">
      <c r="A1137" s="40">
        <v>1011.0</v>
      </c>
      <c r="B1137" s="28" t="s">
        <v>3440</v>
      </c>
      <c r="C1137" s="28" t="s">
        <v>3441</v>
      </c>
      <c r="D1137" s="42">
        <f t="array" ref="D1137">index(systems,match($A1137,INDEX(systems,0,1),),3)</f>
        <v>386.961</v>
      </c>
      <c r="E1137" s="42">
        <f t="array" ref="E1137">index(systems,match($A1137,INDEX(systems,0,1),),4)</f>
        <v>113.43</v>
      </c>
      <c r="F1137" s="43" t="str">
        <f>IFERROR(__xludf.DUMMYFUNCTION("let(row, match($B1137&amp;if($C1137&lt;&gt;"""","" [""&amp;$C1137&amp;""]"",""""),index(nebulae,,2),0),join("","",iferror(round(index(nebulae,row,5)/2,3),1),iferror(round(index(nebulae,row,6)/2,3),1),0))"),"1,1,0")</f>
        <v>1,1,0</v>
      </c>
      <c r="G1137" s="44" t="s">
        <v>3442</v>
      </c>
      <c r="H1137" s="45">
        <f t="array" ref="H1137">let(systemId,match(A1137,index(systems,0,1),),refSystemId,match($H$1,index(systems,0,1),),x,index(systems,systemId,3),y,index(systems,systemId,4),refX,index(systems,refSystemId,3),refY,index(systems,refSystemId,4),round(sqrt((x-refX)^2+(y-refY)^2),3))</f>
        <v>403.243</v>
      </c>
      <c r="I1137" s="28" t="s">
        <v>408</v>
      </c>
      <c r="J1137" s="28" t="s">
        <v>408</v>
      </c>
      <c r="K1137" s="60" t="s">
        <v>408</v>
      </c>
      <c r="L1137" s="41"/>
      <c r="M1137" s="41"/>
      <c r="N1137" s="28" t="s">
        <v>552</v>
      </c>
      <c r="O1137" s="48" t="s">
        <v>939</v>
      </c>
      <c r="P1137" s="48" t="s">
        <v>939</v>
      </c>
      <c r="Q1137" s="48" t="s">
        <v>939</v>
      </c>
      <c r="R1137" s="48" t="s">
        <v>939</v>
      </c>
      <c r="S1137" s="48" t="s">
        <v>939</v>
      </c>
      <c r="T1137" s="48" t="s">
        <v>939</v>
      </c>
      <c r="U1137" s="48" t="s">
        <v>939</v>
      </c>
      <c r="V1137" s="48" t="s">
        <v>939</v>
      </c>
      <c r="W1137" s="48" t="s">
        <v>939</v>
      </c>
      <c r="X1137" s="48" t="s">
        <v>939</v>
      </c>
      <c r="Y1137" s="48" t="s">
        <v>1070</v>
      </c>
      <c r="Z1137" s="48" t="s">
        <v>939</v>
      </c>
      <c r="AA1137" s="48" t="s">
        <v>939</v>
      </c>
      <c r="AB1137" s="48" t="s">
        <v>939</v>
      </c>
      <c r="AC1137" s="48" t="s">
        <v>939</v>
      </c>
      <c r="AD1137" s="48" t="s">
        <v>939</v>
      </c>
      <c r="AE1137" s="48" t="s">
        <v>939</v>
      </c>
      <c r="AF1137" s="48" t="s">
        <v>939</v>
      </c>
      <c r="AG1137" s="48" t="s">
        <v>939</v>
      </c>
      <c r="AH1137" s="48" t="s">
        <v>939</v>
      </c>
      <c r="AI1137" s="48" t="s">
        <v>939</v>
      </c>
      <c r="AJ1137" s="48" t="s">
        <v>939</v>
      </c>
      <c r="AK1137" s="48" t="s">
        <v>939</v>
      </c>
      <c r="AL1137" s="48" t="s">
        <v>939</v>
      </c>
      <c r="AM1137" s="48" t="s">
        <v>939</v>
      </c>
      <c r="AN1137" s="48" t="s">
        <v>939</v>
      </c>
      <c r="AO1137" s="48" t="s">
        <v>939</v>
      </c>
      <c r="AP1137" s="48" t="s">
        <v>939</v>
      </c>
      <c r="AQ1137" s="48" t="s">
        <v>940</v>
      </c>
      <c r="AR1137" s="48" t="s">
        <v>940</v>
      </c>
      <c r="AS1137" s="48" t="s">
        <v>940</v>
      </c>
      <c r="AT1137" s="52" t="s">
        <v>940</v>
      </c>
      <c r="AU1137" s="52" t="s">
        <v>940</v>
      </c>
      <c r="AV1137" s="48" t="s">
        <v>940</v>
      </c>
      <c r="AW1137" s="48" t="s">
        <v>940</v>
      </c>
      <c r="AX1137" s="48" t="s">
        <v>940</v>
      </c>
      <c r="AY1137" s="48" t="s">
        <v>940</v>
      </c>
      <c r="AZ1137" s="28" t="s">
        <v>940</v>
      </c>
    </row>
    <row r="1138" ht="15.75" customHeight="1">
      <c r="A1138" s="40">
        <v>1012.0</v>
      </c>
      <c r="B1138" s="28" t="s">
        <v>3443</v>
      </c>
      <c r="C1138" s="41"/>
      <c r="D1138" s="42">
        <f t="array" ref="D1138">index(systems,match($A1138,INDEX(systems,0,1),),3)</f>
        <v>-4.923</v>
      </c>
      <c r="E1138" s="42">
        <f t="array" ref="E1138">index(systems,match($A1138,INDEX(systems,0,1),),4)</f>
        <v>186.846</v>
      </c>
      <c r="F1138" s="43" t="str">
        <f>IFERROR(__xludf.DUMMYFUNCTION("let(row, match($B1138&amp;if($C1138&lt;&gt;"""","" [""&amp;$C1138&amp;""]"",""""),index(nebulae,,2),0),join("","",iferror(round(index(nebulae,row,5)/2,3),1),iferror(round(index(nebulae,row,6)/2,3),1),0))"),"1,1,0")</f>
        <v>1,1,0</v>
      </c>
      <c r="G1138" s="44" t="s">
        <v>3444</v>
      </c>
      <c r="H1138" s="45">
        <f t="array" ref="H1138">let(systemId,match(A1138,index(systems,0,1),),refSystemId,match($H$1,index(systems,0,1),),x,index(systems,systemId,3),y,index(systems,systemId,4),refX,index(systems,refSystemId,3),refY,index(systems,refSystemId,4),round(sqrt((x-refX)^2+(y-refY)^2),3))</f>
        <v>186.911</v>
      </c>
      <c r="I1138" s="53"/>
      <c r="J1138" s="53"/>
      <c r="K1138" s="46" t="s">
        <v>690</v>
      </c>
      <c r="L1138" s="46" t="s">
        <v>690</v>
      </c>
      <c r="M1138" s="47" t="s">
        <v>691</v>
      </c>
      <c r="N1138" s="28" t="s">
        <v>692</v>
      </c>
      <c r="O1138" s="48" t="s">
        <v>692</v>
      </c>
      <c r="P1138" s="48" t="s">
        <v>692</v>
      </c>
      <c r="Q1138" s="48" t="s">
        <v>692</v>
      </c>
      <c r="R1138" s="48" t="s">
        <v>692</v>
      </c>
      <c r="S1138" s="48" t="s">
        <v>692</v>
      </c>
      <c r="T1138" s="48" t="s">
        <v>692</v>
      </c>
      <c r="U1138" s="48" t="s">
        <v>692</v>
      </c>
      <c r="V1138" s="48" t="s">
        <v>692</v>
      </c>
      <c r="W1138" s="48" t="s">
        <v>692</v>
      </c>
      <c r="X1138" s="48" t="s">
        <v>693</v>
      </c>
      <c r="Y1138" s="48" t="s">
        <v>694</v>
      </c>
      <c r="Z1138" s="48" t="s">
        <v>409</v>
      </c>
      <c r="AA1138" s="48" t="s">
        <v>695</v>
      </c>
      <c r="AB1138" s="48" t="s">
        <v>695</v>
      </c>
      <c r="AC1138" s="48" t="s">
        <v>695</v>
      </c>
      <c r="AD1138" s="48" t="s">
        <v>695</v>
      </c>
      <c r="AE1138" s="48" t="s">
        <v>695</v>
      </c>
      <c r="AF1138" s="48" t="s">
        <v>695</v>
      </c>
      <c r="AG1138" s="48" t="s">
        <v>696</v>
      </c>
      <c r="AH1138" s="48" t="s">
        <v>696</v>
      </c>
      <c r="AI1138" s="48" t="s">
        <v>696</v>
      </c>
      <c r="AJ1138" s="48" t="s">
        <v>696</v>
      </c>
      <c r="AK1138" s="48" t="s">
        <v>696</v>
      </c>
      <c r="AL1138" s="48" t="s">
        <v>696</v>
      </c>
      <c r="AM1138" s="48" t="s">
        <v>696</v>
      </c>
      <c r="AN1138" s="48" t="s">
        <v>696</v>
      </c>
      <c r="AO1138" s="48" t="s">
        <v>696</v>
      </c>
      <c r="AP1138" s="48" t="s">
        <v>696</v>
      </c>
      <c r="AQ1138" s="48" t="s">
        <v>697</v>
      </c>
      <c r="AR1138" s="48" t="s">
        <v>697</v>
      </c>
      <c r="AS1138" s="48" t="s">
        <v>697</v>
      </c>
      <c r="AT1138" s="48" t="s">
        <v>697</v>
      </c>
      <c r="AU1138" s="48" t="s">
        <v>697</v>
      </c>
      <c r="AV1138" s="48" t="s">
        <v>531</v>
      </c>
      <c r="AW1138" s="48" t="s">
        <v>531</v>
      </c>
      <c r="AX1138" s="48" t="s">
        <v>531</v>
      </c>
      <c r="AY1138" s="48" t="s">
        <v>531</v>
      </c>
      <c r="AZ1138" s="28" t="s">
        <v>531</v>
      </c>
    </row>
    <row r="1139" ht="15.75" customHeight="1">
      <c r="A1139" s="40">
        <v>1013.0</v>
      </c>
      <c r="B1139" s="28" t="s">
        <v>3445</v>
      </c>
      <c r="C1139" s="41"/>
      <c r="D1139" s="42">
        <f t="array" ref="D1139">index(systems,match($A1139,INDEX(systems,0,1),),3)</f>
        <v>-97.456</v>
      </c>
      <c r="E1139" s="42">
        <f t="array" ref="E1139">index(systems,match($A1139,INDEX(systems,0,1),),4)</f>
        <v>203.129</v>
      </c>
      <c r="F1139" s="43" t="str">
        <f>IFERROR(__xludf.DUMMYFUNCTION("let(row, match($B1139&amp;if($C1139&lt;&gt;"""","" [""&amp;$C1139&amp;""]"",""""),index(nebulae,,2),0),join("","",iferror(round(index(nebulae,row,5)/2,3),1),iferror(round(index(nebulae,row,6)/2,3),1),0))"),"1,1,0")</f>
        <v>1,1,0</v>
      </c>
      <c r="G1139" s="44" t="s">
        <v>3446</v>
      </c>
      <c r="H1139" s="45">
        <f t="array" ref="H1139">let(systemId,match(A1139,index(systems,0,1),),refSystemId,match($H$1,index(systems,0,1),),x,index(systems,systemId,3),y,index(systems,systemId,4),refX,index(systems,refSystemId,3),refY,index(systems,refSystemId,4),round(sqrt((x-refX)^2+(y-refY)^2),3))</f>
        <v>225.298</v>
      </c>
      <c r="I1139" s="41"/>
      <c r="J1139" s="41"/>
      <c r="K1139" s="41"/>
      <c r="L1139" s="28" t="s">
        <v>863</v>
      </c>
      <c r="M1139" s="48" t="s">
        <v>712</v>
      </c>
      <c r="N1139" s="28" t="s">
        <v>864</v>
      </c>
      <c r="O1139" s="48" t="s">
        <v>864</v>
      </c>
      <c r="P1139" s="48" t="s">
        <v>864</v>
      </c>
      <c r="Q1139" s="48" t="s">
        <v>864</v>
      </c>
      <c r="R1139" s="48" t="s">
        <v>864</v>
      </c>
      <c r="S1139" s="48" t="s">
        <v>864</v>
      </c>
      <c r="T1139" s="48" t="s">
        <v>864</v>
      </c>
      <c r="U1139" s="48" t="s">
        <v>864</v>
      </c>
      <c r="V1139" s="48" t="s">
        <v>864</v>
      </c>
      <c r="W1139" s="48" t="s">
        <v>864</v>
      </c>
      <c r="X1139" s="48" t="s">
        <v>864</v>
      </c>
      <c r="Y1139" s="48" t="s">
        <v>864</v>
      </c>
      <c r="Z1139" s="48" t="s">
        <v>864</v>
      </c>
      <c r="AA1139" s="48" t="s">
        <v>1160</v>
      </c>
      <c r="AB1139" s="48" t="s">
        <v>1160</v>
      </c>
      <c r="AC1139" s="48" t="s">
        <v>1160</v>
      </c>
      <c r="AD1139" s="48" t="s">
        <v>1160</v>
      </c>
      <c r="AE1139" s="48" t="s">
        <v>1160</v>
      </c>
      <c r="AF1139" s="48" t="s">
        <v>1160</v>
      </c>
      <c r="AG1139" s="48" t="s">
        <v>1160</v>
      </c>
      <c r="AH1139" s="48" t="s">
        <v>1161</v>
      </c>
      <c r="AI1139" s="48" t="s">
        <v>1139</v>
      </c>
      <c r="AJ1139" s="48" t="s">
        <v>1139</v>
      </c>
      <c r="AK1139" s="48" t="s">
        <v>1139</v>
      </c>
      <c r="AL1139" s="48" t="s">
        <v>1139</v>
      </c>
      <c r="AM1139" s="48" t="s">
        <v>1139</v>
      </c>
      <c r="AN1139" s="48" t="s">
        <v>1139</v>
      </c>
      <c r="AO1139" s="48" t="s">
        <v>414</v>
      </c>
      <c r="AP1139" s="48" t="s">
        <v>414</v>
      </c>
      <c r="AQ1139" s="48" t="s">
        <v>1140</v>
      </c>
      <c r="AR1139" s="48" t="s">
        <v>1140</v>
      </c>
      <c r="AS1139" s="48" t="s">
        <v>414</v>
      </c>
      <c r="AT1139" s="48" t="s">
        <v>415</v>
      </c>
      <c r="AU1139" s="48" t="s">
        <v>415</v>
      </c>
      <c r="AV1139" s="48" t="s">
        <v>415</v>
      </c>
      <c r="AW1139" s="48" t="s">
        <v>415</v>
      </c>
      <c r="AX1139" s="48" t="s">
        <v>415</v>
      </c>
      <c r="AY1139" s="48" t="s">
        <v>415</v>
      </c>
      <c r="AZ1139" s="51" t="s">
        <v>415</v>
      </c>
    </row>
    <row r="1140" ht="15.75" customHeight="1">
      <c r="A1140" s="40">
        <v>1014.0</v>
      </c>
      <c r="B1140" s="28" t="s">
        <v>3447</v>
      </c>
      <c r="C1140" s="41"/>
      <c r="D1140" s="42">
        <f t="array" ref="D1140">index(systems,match($A1140,INDEX(systems,0,1),),3)</f>
        <v>240.675</v>
      </c>
      <c r="E1140" s="42">
        <f t="array" ref="E1140">index(systems,match($A1140,INDEX(systems,0,1),),4)</f>
        <v>-214.56</v>
      </c>
      <c r="F1140" s="43" t="str">
        <f>IFERROR(__xludf.DUMMYFUNCTION("let(row, match($B1140&amp;if($C1140&lt;&gt;"""","" [""&amp;$C1140&amp;""]"",""""),index(nebulae,,2),0),join("","",iferror(round(index(nebulae,row,5)/2,3),1),iferror(round(index(nebulae,row,6)/2,3),1),0))"),"1,1,0")</f>
        <v>1,1,0</v>
      </c>
      <c r="G1140" s="44" t="s">
        <v>3448</v>
      </c>
      <c r="H1140" s="45">
        <f t="array" ref="H1140">let(systemId,match(A1140,index(systems,0,1),),refSystemId,match($H$1,index(systems,0,1),),x,index(systems,systemId,3),y,index(systems,systemId,4),refX,index(systems,refSystemId,3),refY,index(systems,refSystemId,4),round(sqrt((x-refX)^2+(y-refY)^2),3))</f>
        <v>322.429</v>
      </c>
      <c r="I1140" s="46" t="s">
        <v>408</v>
      </c>
      <c r="J1140" s="46" t="s">
        <v>408</v>
      </c>
      <c r="K1140" s="47" t="s">
        <v>408</v>
      </c>
      <c r="L1140" s="47" t="s">
        <v>408</v>
      </c>
      <c r="M1140" s="48" t="s">
        <v>408</v>
      </c>
      <c r="N1140" s="28" t="s">
        <v>408</v>
      </c>
      <c r="O1140" s="41"/>
      <c r="P1140" s="48" t="s">
        <v>491</v>
      </c>
      <c r="Q1140" s="48" t="s">
        <v>491</v>
      </c>
      <c r="R1140" s="48" t="s">
        <v>491</v>
      </c>
      <c r="S1140" s="48" t="s">
        <v>491</v>
      </c>
      <c r="T1140" s="48" t="s">
        <v>491</v>
      </c>
      <c r="U1140" s="48" t="s">
        <v>1013</v>
      </c>
      <c r="V1140" s="48" t="s">
        <v>1013</v>
      </c>
      <c r="W1140" s="48" t="s">
        <v>1013</v>
      </c>
      <c r="X1140" s="48" t="s">
        <v>1013</v>
      </c>
      <c r="Y1140" s="48" t="s">
        <v>422</v>
      </c>
      <c r="Z1140" s="48" t="s">
        <v>422</v>
      </c>
      <c r="AA1140" s="48" t="s">
        <v>422</v>
      </c>
      <c r="AB1140" s="48" t="s">
        <v>422</v>
      </c>
      <c r="AC1140" s="48" t="s">
        <v>422</v>
      </c>
      <c r="AD1140" s="48" t="s">
        <v>422</v>
      </c>
      <c r="AE1140" s="48" t="s">
        <v>422</v>
      </c>
      <c r="AF1140" s="48" t="s">
        <v>422</v>
      </c>
      <c r="AG1140" s="48" t="s">
        <v>422</v>
      </c>
      <c r="AH1140" s="48" t="s">
        <v>422</v>
      </c>
      <c r="AI1140" s="48" t="s">
        <v>422</v>
      </c>
      <c r="AJ1140" s="48" t="s">
        <v>422</v>
      </c>
      <c r="AK1140" s="48" t="s">
        <v>422</v>
      </c>
      <c r="AL1140" s="48" t="s">
        <v>422</v>
      </c>
      <c r="AM1140" s="48" t="s">
        <v>422</v>
      </c>
      <c r="AN1140" s="48" t="s">
        <v>422</v>
      </c>
      <c r="AO1140" s="48" t="s">
        <v>422</v>
      </c>
      <c r="AP1140" s="48" t="s">
        <v>422</v>
      </c>
      <c r="AQ1140" s="48" t="s">
        <v>422</v>
      </c>
      <c r="AR1140" s="48" t="s">
        <v>422</v>
      </c>
      <c r="AS1140" s="48" t="s">
        <v>422</v>
      </c>
      <c r="AT1140" s="48" t="s">
        <v>422</v>
      </c>
      <c r="AU1140" s="48" t="s">
        <v>422</v>
      </c>
      <c r="AV1140" s="48" t="s">
        <v>422</v>
      </c>
      <c r="AW1140" s="48" t="s">
        <v>422</v>
      </c>
      <c r="AX1140" s="48" t="s">
        <v>422</v>
      </c>
      <c r="AY1140" s="48" t="s">
        <v>422</v>
      </c>
      <c r="AZ1140" s="28" t="s">
        <v>422</v>
      </c>
    </row>
    <row r="1141" ht="15.75" customHeight="1">
      <c r="A1141" s="40">
        <v>1015.0</v>
      </c>
      <c r="B1141" s="28" t="s">
        <v>3449</v>
      </c>
      <c r="C1141" s="41"/>
      <c r="D1141" s="42">
        <f t="array" ref="D1141">index(systems,match($A1141,INDEX(systems,0,1),),3)</f>
        <v>-109.825</v>
      </c>
      <c r="E1141" s="42">
        <f t="array" ref="E1141">index(systems,match($A1141,INDEX(systems,0,1),),4)</f>
        <v>-285.4</v>
      </c>
      <c r="F1141" s="43" t="str">
        <f>IFERROR(__xludf.DUMMYFUNCTION("let(row, match($B1141&amp;if($C1141&lt;&gt;"""","" [""&amp;$C1141&amp;""]"",""""),index(nebulae,,2),0),join("","",iferror(round(index(nebulae,row,5)/2,3),1),iferror(round(index(nebulae,row,6)/2,3),1),0))"),"1,1,0")</f>
        <v>1,1,0</v>
      </c>
      <c r="G1141" s="44" t="s">
        <v>3450</v>
      </c>
      <c r="H1141" s="45">
        <f t="array" ref="H1141">let(systemId,match(A1141,index(systems,0,1),),refSystemId,match($H$1,index(systems,0,1),),x,index(systems,systemId,3),y,index(systems,systemId,4),refX,index(systems,refSystemId,3),refY,index(systems,refSystemId,4),round(sqrt((x-refX)^2+(y-refY)^2),3))</f>
        <v>305.802</v>
      </c>
      <c r="I1141" s="28" t="s">
        <v>418</v>
      </c>
      <c r="J1141" s="41"/>
      <c r="K1141" s="41"/>
      <c r="L1141" s="41"/>
      <c r="M1141" s="28" t="s">
        <v>560</v>
      </c>
      <c r="N1141" s="28" t="s">
        <v>1110</v>
      </c>
      <c r="O1141" s="48" t="s">
        <v>1110</v>
      </c>
      <c r="P1141" s="48" t="s">
        <v>1110</v>
      </c>
      <c r="Q1141" s="48" t="s">
        <v>1110</v>
      </c>
      <c r="R1141" s="48" t="s">
        <v>1110</v>
      </c>
      <c r="S1141" s="48" t="s">
        <v>1110</v>
      </c>
      <c r="T1141" s="48" t="s">
        <v>1110</v>
      </c>
      <c r="U1141" s="48" t="s">
        <v>1110</v>
      </c>
      <c r="V1141" s="48" t="s">
        <v>1110</v>
      </c>
      <c r="W1141" s="48" t="s">
        <v>1110</v>
      </c>
      <c r="X1141" s="48" t="s">
        <v>560</v>
      </c>
      <c r="Y1141" s="48" t="s">
        <v>560</v>
      </c>
      <c r="Z1141" s="48" t="s">
        <v>560</v>
      </c>
      <c r="AA1141" s="48" t="s">
        <v>560</v>
      </c>
      <c r="AB1141" s="48" t="s">
        <v>560</v>
      </c>
      <c r="AC1141" s="48" t="s">
        <v>560</v>
      </c>
      <c r="AD1141" s="48" t="s">
        <v>560</v>
      </c>
      <c r="AE1141" s="48" t="s">
        <v>560</v>
      </c>
      <c r="AF1141" s="48" t="s">
        <v>560</v>
      </c>
      <c r="AG1141" s="48" t="s">
        <v>560</v>
      </c>
      <c r="AH1141" s="48" t="s">
        <v>560</v>
      </c>
      <c r="AI1141" s="48" t="s">
        <v>560</v>
      </c>
      <c r="AJ1141" s="48" t="s">
        <v>560</v>
      </c>
      <c r="AK1141" s="48" t="s">
        <v>560</v>
      </c>
      <c r="AL1141" s="48" t="s">
        <v>560</v>
      </c>
      <c r="AM1141" s="48" t="s">
        <v>560</v>
      </c>
      <c r="AN1141" s="48" t="s">
        <v>560</v>
      </c>
      <c r="AO1141" s="48" t="s">
        <v>560</v>
      </c>
      <c r="AP1141" s="48" t="s">
        <v>560</v>
      </c>
      <c r="AQ1141" s="48" t="s">
        <v>560</v>
      </c>
      <c r="AR1141" s="48" t="s">
        <v>560</v>
      </c>
      <c r="AS1141" s="48" t="s">
        <v>418</v>
      </c>
      <c r="AT1141" s="48" t="s">
        <v>418</v>
      </c>
      <c r="AU1141" s="48" t="s">
        <v>418</v>
      </c>
      <c r="AV1141" s="48" t="s">
        <v>418</v>
      </c>
      <c r="AW1141" s="48" t="s">
        <v>418</v>
      </c>
      <c r="AX1141" s="48" t="s">
        <v>418</v>
      </c>
      <c r="AY1141" s="48" t="s">
        <v>969</v>
      </c>
      <c r="AZ1141" s="51" t="s">
        <v>969</v>
      </c>
    </row>
    <row r="1142" ht="15.75" customHeight="1">
      <c r="A1142" s="40">
        <v>1016.0</v>
      </c>
      <c r="B1142" s="28" t="s">
        <v>3451</v>
      </c>
      <c r="C1142" s="41"/>
      <c r="D1142" s="42">
        <f t="array" ref="D1142">index(systems,match($A1142,INDEX(systems,0,1),),3)</f>
        <v>-286.449</v>
      </c>
      <c r="E1142" s="42">
        <f t="array" ref="E1142">index(systems,match($A1142,INDEX(systems,0,1),),4)</f>
        <v>238.027</v>
      </c>
      <c r="F1142" s="43" t="str">
        <f>IFERROR(__xludf.DUMMYFUNCTION("let(row, match($B1142&amp;if($C1142&lt;&gt;"""","" [""&amp;$C1142&amp;""]"",""""),index(nebulae,,2),0),join("","",iferror(round(index(nebulae,row,5)/2,3),1),iferror(round(index(nebulae,row,6)/2,3),1),0))"),"1,1,0")</f>
        <v>1,1,0</v>
      </c>
      <c r="G1142" s="44" t="s">
        <v>3452</v>
      </c>
      <c r="H1142" s="45">
        <f t="array" ref="H1142">let(systemId,match(A1142,index(systems,0,1),),refSystemId,match($H$1,index(systems,0,1),),x,index(systems,systemId,3),y,index(systems,systemId,4),refX,index(systems,refSystemId,3),refY,index(systems,refSystemId,4),round(sqrt((x-refX)^2+(y-refY)^2),3))</f>
        <v>372.438</v>
      </c>
      <c r="I1142" s="28" t="s">
        <v>408</v>
      </c>
      <c r="J1142" s="28" t="s">
        <v>408</v>
      </c>
      <c r="K1142" s="28" t="s">
        <v>408</v>
      </c>
      <c r="L1142" s="28" t="s">
        <v>408</v>
      </c>
      <c r="M1142" s="41"/>
      <c r="N1142" s="28" t="s">
        <v>435</v>
      </c>
      <c r="O1142" s="48" t="s">
        <v>435</v>
      </c>
      <c r="P1142" s="48" t="s">
        <v>435</v>
      </c>
      <c r="Q1142" s="48" t="s">
        <v>435</v>
      </c>
      <c r="R1142" s="48" t="s">
        <v>435</v>
      </c>
      <c r="S1142" s="48" t="s">
        <v>435</v>
      </c>
      <c r="T1142" s="48" t="s">
        <v>435</v>
      </c>
      <c r="U1142" s="48" t="s">
        <v>435</v>
      </c>
      <c r="V1142" s="48" t="s">
        <v>435</v>
      </c>
      <c r="W1142" s="48" t="s">
        <v>435</v>
      </c>
      <c r="X1142" s="48" t="s">
        <v>435</v>
      </c>
      <c r="Y1142" s="48" t="s">
        <v>435</v>
      </c>
      <c r="Z1142" s="48" t="s">
        <v>435</v>
      </c>
      <c r="AA1142" s="48" t="s">
        <v>436</v>
      </c>
      <c r="AB1142" s="48" t="s">
        <v>436</v>
      </c>
      <c r="AC1142" s="48" t="s">
        <v>436</v>
      </c>
      <c r="AD1142" s="48" t="s">
        <v>436</v>
      </c>
      <c r="AE1142" s="48" t="s">
        <v>436</v>
      </c>
      <c r="AF1142" s="48" t="s">
        <v>436</v>
      </c>
      <c r="AG1142" s="48" t="s">
        <v>436</v>
      </c>
      <c r="AH1142" s="48" t="s">
        <v>437</v>
      </c>
      <c r="AI1142" s="48" t="s">
        <v>417</v>
      </c>
      <c r="AJ1142" s="48" t="s">
        <v>438</v>
      </c>
      <c r="AK1142" s="48" t="s">
        <v>438</v>
      </c>
      <c r="AL1142" s="48" t="s">
        <v>438</v>
      </c>
      <c r="AM1142" s="48" t="s">
        <v>438</v>
      </c>
      <c r="AN1142" s="48" t="s">
        <v>438</v>
      </c>
      <c r="AO1142" s="48" t="s">
        <v>438</v>
      </c>
      <c r="AP1142" s="48" t="s">
        <v>438</v>
      </c>
      <c r="AQ1142" s="48" t="s">
        <v>438</v>
      </c>
      <c r="AR1142" s="48" t="s">
        <v>438</v>
      </c>
      <c r="AS1142" s="48" t="s">
        <v>438</v>
      </c>
      <c r="AT1142" s="48" t="s">
        <v>439</v>
      </c>
      <c r="AU1142" s="48" t="s">
        <v>439</v>
      </c>
      <c r="AV1142" s="48" t="s">
        <v>439</v>
      </c>
      <c r="AW1142" s="48" t="s">
        <v>439</v>
      </c>
      <c r="AX1142" s="48" t="s">
        <v>417</v>
      </c>
      <c r="AY1142" s="48" t="s">
        <v>417</v>
      </c>
      <c r="AZ1142" s="49" t="s">
        <v>439</v>
      </c>
    </row>
    <row r="1143" ht="15.75" customHeight="1">
      <c r="A1143" s="40">
        <v>1017.0</v>
      </c>
      <c r="B1143" s="28" t="s">
        <v>3453</v>
      </c>
      <c r="C1143" s="41"/>
      <c r="D1143" s="42">
        <f t="array" ref="D1143">index(systems,match($A1143,INDEX(systems,0,1),),3)</f>
        <v>114.417</v>
      </c>
      <c r="E1143" s="42">
        <f t="array" ref="E1143">index(systems,match($A1143,INDEX(systems,0,1),),4)</f>
        <v>-461.156</v>
      </c>
      <c r="F1143" s="43" t="str">
        <f>IFERROR(__xludf.DUMMYFUNCTION("let(row, match($B1143&amp;if($C1143&lt;&gt;"""","" [""&amp;$C1143&amp;""]"",""""),index(nebulae,,2),0),join("","",iferror(round(index(nebulae,row,5)/2,3),1),iferror(round(index(nebulae,row,6)/2,3),1),0))"),"1,1,0")</f>
        <v>1,1,0</v>
      </c>
      <c r="G1143" s="44" t="s">
        <v>3454</v>
      </c>
      <c r="H1143" s="45">
        <f t="array" ref="H1143">let(systemId,match(A1143,index(systems,0,1),),refSystemId,match($H$1,index(systems,0,1),),x,index(systems,systemId,3),y,index(systems,systemId,4),refX,index(systems,refSystemId,3),refY,index(systems,refSystemId,4),round(sqrt((x-refX)^2+(y-refY)^2),3))</f>
        <v>475.138</v>
      </c>
      <c r="I1143" s="48" t="s">
        <v>408</v>
      </c>
      <c r="J1143" s="48" t="s">
        <v>408</v>
      </c>
      <c r="K1143" s="48" t="s">
        <v>408</v>
      </c>
      <c r="L1143" s="48" t="s">
        <v>408</v>
      </c>
      <c r="M1143" s="48" t="s">
        <v>408</v>
      </c>
      <c r="N1143" s="48" t="s">
        <v>408</v>
      </c>
      <c r="O1143" s="41"/>
      <c r="P1143" s="48" t="s">
        <v>1235</v>
      </c>
      <c r="Q1143" s="51" t="s">
        <v>1235</v>
      </c>
      <c r="R1143" s="48" t="s">
        <v>1235</v>
      </c>
      <c r="S1143" s="48" t="s">
        <v>1235</v>
      </c>
      <c r="T1143" s="51" t="s">
        <v>1235</v>
      </c>
      <c r="U1143" s="48" t="s">
        <v>1235</v>
      </c>
      <c r="V1143" s="51" t="s">
        <v>1235</v>
      </c>
      <c r="W1143" s="48" t="s">
        <v>1235</v>
      </c>
      <c r="X1143" s="51" t="s">
        <v>1235</v>
      </c>
      <c r="Y1143" s="51" t="s">
        <v>629</v>
      </c>
      <c r="Z1143" s="48" t="s">
        <v>422</v>
      </c>
      <c r="AA1143" s="48" t="s">
        <v>422</v>
      </c>
      <c r="AB1143" s="48" t="s">
        <v>422</v>
      </c>
      <c r="AC1143" s="48" t="s">
        <v>422</v>
      </c>
      <c r="AD1143" s="48" t="s">
        <v>422</v>
      </c>
      <c r="AE1143" s="48" t="s">
        <v>422</v>
      </c>
      <c r="AF1143" s="48" t="s">
        <v>422</v>
      </c>
      <c r="AG1143" s="48" t="s">
        <v>422</v>
      </c>
      <c r="AH1143" s="48" t="s">
        <v>422</v>
      </c>
      <c r="AI1143" s="48" t="s">
        <v>422</v>
      </c>
      <c r="AJ1143" s="48" t="s">
        <v>422</v>
      </c>
      <c r="AK1143" s="48" t="s">
        <v>422</v>
      </c>
      <c r="AL1143" s="48" t="s">
        <v>422</v>
      </c>
      <c r="AM1143" s="48" t="s">
        <v>422</v>
      </c>
      <c r="AN1143" s="48" t="s">
        <v>422</v>
      </c>
      <c r="AO1143" s="48" t="s">
        <v>422</v>
      </c>
      <c r="AP1143" s="48" t="s">
        <v>422</v>
      </c>
      <c r="AQ1143" s="48" t="s">
        <v>422</v>
      </c>
      <c r="AR1143" s="48" t="s">
        <v>422</v>
      </c>
      <c r="AS1143" s="48" t="s">
        <v>422</v>
      </c>
      <c r="AT1143" s="48" t="s">
        <v>422</v>
      </c>
      <c r="AU1143" s="48" t="s">
        <v>422</v>
      </c>
      <c r="AV1143" s="48" t="s">
        <v>422</v>
      </c>
      <c r="AW1143" s="48" t="s">
        <v>422</v>
      </c>
      <c r="AX1143" s="48" t="s">
        <v>422</v>
      </c>
      <c r="AY1143" s="48" t="s">
        <v>422</v>
      </c>
      <c r="AZ1143" s="28" t="s">
        <v>418</v>
      </c>
    </row>
    <row r="1144" ht="15.75" customHeight="1">
      <c r="A1144" s="40">
        <v>1018.0</v>
      </c>
      <c r="B1144" s="28" t="s">
        <v>3455</v>
      </c>
      <c r="C1144" s="41"/>
      <c r="D1144" s="42">
        <f t="array" ref="D1144">index(systems,match($A1144,INDEX(systems,0,1),),3)</f>
        <v>353.609</v>
      </c>
      <c r="E1144" s="42">
        <f t="array" ref="E1144">index(systems,match($A1144,INDEX(systems,0,1),),4)</f>
        <v>-177.861</v>
      </c>
      <c r="F1144" s="43" t="str">
        <f>IFERROR(__xludf.DUMMYFUNCTION("let(row, match($B1144&amp;if($C1144&lt;&gt;"""","" [""&amp;$C1144&amp;""]"",""""),index(nebulae,,2),0),join("","",iferror(round(index(nebulae,row,5)/2,3),1),iferror(round(index(nebulae,row,6)/2,3),1),0))"),"1,1,0")</f>
        <v>1,1,0</v>
      </c>
      <c r="G1144" s="44" t="s">
        <v>3456</v>
      </c>
      <c r="H1144" s="45">
        <f t="array" ref="H1144">let(systemId,match(A1144,index(systems,0,1),),refSystemId,match($H$1,index(systems,0,1),),x,index(systems,systemId,3),y,index(systems,systemId,4),refX,index(systems,refSystemId,3),refY,index(systems,refSystemId,4),round(sqrt((x-refX)^2+(y-refY)^2),3))</f>
        <v>395.82</v>
      </c>
      <c r="I1144" s="41"/>
      <c r="J1144" s="28" t="s">
        <v>418</v>
      </c>
      <c r="K1144" s="41"/>
      <c r="L1144" s="41"/>
      <c r="M1144" s="41"/>
      <c r="N1144" s="28" t="s">
        <v>905</v>
      </c>
      <c r="O1144" s="48" t="s">
        <v>905</v>
      </c>
      <c r="P1144" s="48" t="s">
        <v>905</v>
      </c>
      <c r="Q1144" s="48" t="s">
        <v>905</v>
      </c>
      <c r="R1144" s="48" t="s">
        <v>905</v>
      </c>
      <c r="S1144" s="48" t="s">
        <v>905</v>
      </c>
      <c r="T1144" s="48" t="s">
        <v>905</v>
      </c>
      <c r="U1144" s="48" t="s">
        <v>905</v>
      </c>
      <c r="V1144" s="48" t="s">
        <v>905</v>
      </c>
      <c r="W1144" s="48" t="s">
        <v>905</v>
      </c>
      <c r="X1144" s="48" t="s">
        <v>905</v>
      </c>
      <c r="Y1144" s="48" t="s">
        <v>906</v>
      </c>
      <c r="Z1144" s="48" t="s">
        <v>906</v>
      </c>
      <c r="AA1144" s="48" t="s">
        <v>907</v>
      </c>
      <c r="AB1144" s="48" t="s">
        <v>907</v>
      </c>
      <c r="AC1144" s="48" t="s">
        <v>907</v>
      </c>
      <c r="AD1144" s="48" t="s">
        <v>907</v>
      </c>
      <c r="AE1144" s="48" t="s">
        <v>907</v>
      </c>
      <c r="AF1144" s="48" t="s">
        <v>907</v>
      </c>
      <c r="AG1144" s="48" t="s">
        <v>907</v>
      </c>
      <c r="AH1144" s="48" t="s">
        <v>907</v>
      </c>
      <c r="AI1144" s="48" t="s">
        <v>907</v>
      </c>
      <c r="AJ1144" s="48" t="s">
        <v>907</v>
      </c>
      <c r="AK1144" s="48" t="s">
        <v>907</v>
      </c>
      <c r="AL1144" s="48" t="s">
        <v>907</v>
      </c>
      <c r="AM1144" s="48" t="s">
        <v>907</v>
      </c>
      <c r="AN1144" s="48" t="s">
        <v>907</v>
      </c>
      <c r="AO1144" s="48" t="s">
        <v>906</v>
      </c>
      <c r="AP1144" s="48" t="s">
        <v>906</v>
      </c>
      <c r="AQ1144" s="48" t="s">
        <v>906</v>
      </c>
      <c r="AR1144" s="48" t="s">
        <v>906</v>
      </c>
      <c r="AS1144" s="48" t="s">
        <v>906</v>
      </c>
      <c r="AT1144" s="48" t="s">
        <v>906</v>
      </c>
      <c r="AU1144" s="48" t="s">
        <v>906</v>
      </c>
      <c r="AV1144" s="52" t="s">
        <v>906</v>
      </c>
      <c r="AW1144" s="52" t="s">
        <v>906</v>
      </c>
      <c r="AX1144" s="52" t="s">
        <v>906</v>
      </c>
      <c r="AY1144" s="52" t="s">
        <v>906</v>
      </c>
      <c r="AZ1144" s="49" t="s">
        <v>906</v>
      </c>
    </row>
    <row r="1145" ht="15.75" customHeight="1">
      <c r="A1145" s="40">
        <v>1019.0</v>
      </c>
      <c r="B1145" s="28" t="s">
        <v>3457</v>
      </c>
      <c r="C1145" s="41"/>
      <c r="D1145" s="42">
        <f t="array" ref="D1145">index(systems,match($A1145,INDEX(systems,0,1),),3)</f>
        <v>39.275</v>
      </c>
      <c r="E1145" s="42">
        <f t="array" ref="E1145">index(systems,match($A1145,INDEX(systems,0,1),),4)</f>
        <v>-383.124</v>
      </c>
      <c r="F1145" s="43" t="str">
        <f>IFERROR(__xludf.DUMMYFUNCTION("let(row, match($B1145&amp;if($C1145&lt;&gt;"""","" [""&amp;$C1145&amp;""]"",""""),index(nebulae,,2),0),join("","",iferror(round(index(nebulae,row,5)/2,3),1),iferror(round(index(nebulae,row,6)/2,3),1),0))"),"1,1,0")</f>
        <v>1,1,0</v>
      </c>
      <c r="G1145" s="44" t="s">
        <v>3458</v>
      </c>
      <c r="H1145" s="45">
        <f t="array" ref="H1145">let(systemId,match(A1145,index(systems,0,1),),refSystemId,match($H$1,index(systems,0,1),),x,index(systems,systemId,3),y,index(systems,systemId,4),refX,index(systems,refSystemId,3),refY,index(systems,refSystemId,4),round(sqrt((x-refX)^2+(y-refY)^2),3))</f>
        <v>385.132</v>
      </c>
      <c r="I1145" s="46" t="s">
        <v>408</v>
      </c>
      <c r="J1145" s="47" t="s">
        <v>408</v>
      </c>
      <c r="K1145" s="47" t="s">
        <v>408</v>
      </c>
      <c r="L1145" s="47" t="s">
        <v>408</v>
      </c>
      <c r="M1145" s="46" t="s">
        <v>408</v>
      </c>
      <c r="N1145" s="28" t="s">
        <v>408</v>
      </c>
      <c r="O1145" s="41"/>
      <c r="P1145" s="48" t="s">
        <v>1566</v>
      </c>
      <c r="Q1145" s="48" t="s">
        <v>1566</v>
      </c>
      <c r="R1145" s="48" t="s">
        <v>1566</v>
      </c>
      <c r="S1145" s="48" t="s">
        <v>1566</v>
      </c>
      <c r="T1145" s="48" t="s">
        <v>1566</v>
      </c>
      <c r="U1145" s="48" t="s">
        <v>1566</v>
      </c>
      <c r="V1145" s="48" t="s">
        <v>1566</v>
      </c>
      <c r="W1145" s="48" t="s">
        <v>1566</v>
      </c>
      <c r="X1145" s="48" t="s">
        <v>1566</v>
      </c>
      <c r="Y1145" s="48" t="s">
        <v>617</v>
      </c>
      <c r="Z1145" s="48" t="s">
        <v>617</v>
      </c>
      <c r="AA1145" s="48" t="s">
        <v>617</v>
      </c>
      <c r="AB1145" s="48" t="s">
        <v>617</v>
      </c>
      <c r="AC1145" s="48" t="s">
        <v>617</v>
      </c>
      <c r="AD1145" s="48" t="s">
        <v>617</v>
      </c>
      <c r="AE1145" s="48" t="s">
        <v>617</v>
      </c>
      <c r="AF1145" s="48" t="s">
        <v>617</v>
      </c>
      <c r="AG1145" s="48" t="s">
        <v>617</v>
      </c>
      <c r="AH1145" s="48" t="s">
        <v>617</v>
      </c>
      <c r="AI1145" s="48" t="s">
        <v>617</v>
      </c>
      <c r="AJ1145" s="48" t="s">
        <v>617</v>
      </c>
      <c r="AK1145" s="48" t="s">
        <v>617</v>
      </c>
      <c r="AL1145" s="48" t="s">
        <v>617</v>
      </c>
      <c r="AM1145" s="48" t="s">
        <v>617</v>
      </c>
      <c r="AN1145" s="48" t="s">
        <v>2772</v>
      </c>
      <c r="AO1145" s="48" t="s">
        <v>2772</v>
      </c>
      <c r="AP1145" s="48" t="s">
        <v>2772</v>
      </c>
      <c r="AQ1145" s="48" t="s">
        <v>2772</v>
      </c>
      <c r="AR1145" s="48" t="s">
        <v>2772</v>
      </c>
      <c r="AS1145" s="48" t="s">
        <v>2772</v>
      </c>
      <c r="AT1145" s="48" t="s">
        <v>2772</v>
      </c>
      <c r="AU1145" s="48" t="s">
        <v>2772</v>
      </c>
      <c r="AV1145" s="48" t="s">
        <v>3459</v>
      </c>
      <c r="AW1145" s="48" t="s">
        <v>3459</v>
      </c>
      <c r="AX1145" s="48" t="s">
        <v>2772</v>
      </c>
      <c r="AY1145" s="48" t="s">
        <v>2772</v>
      </c>
      <c r="AZ1145" s="28" t="s">
        <v>2772</v>
      </c>
    </row>
    <row r="1146" ht="15.75" customHeight="1">
      <c r="A1146" s="40">
        <v>1020.0</v>
      </c>
      <c r="B1146" s="28" t="s">
        <v>3460</v>
      </c>
      <c r="C1146" s="41"/>
      <c r="D1146" s="42">
        <f t="array" ref="D1146">index(systems,match($A1146,INDEX(systems,0,1),),3)</f>
        <v>12.395</v>
      </c>
      <c r="E1146" s="42">
        <f t="array" ref="E1146">index(systems,match($A1146,INDEX(systems,0,1),),4)</f>
        <v>290.245</v>
      </c>
      <c r="F1146" s="43" t="str">
        <f>IFERROR(__xludf.DUMMYFUNCTION("let(row, match($B1146&amp;if($C1146&lt;&gt;"""","" [""&amp;$C1146&amp;""]"",""""),index(nebulae,,2),0),join("","",iferror(round(index(nebulae,row,5)/2,3),1),iferror(round(index(nebulae,row,6)/2,3),1),0))"),"1,1,0")</f>
        <v>1,1,0</v>
      </c>
      <c r="G1146" s="44" t="s">
        <v>3461</v>
      </c>
      <c r="H1146" s="45">
        <f t="array" ref="H1146">let(systemId,match(A1146,index(systems,0,1),),refSystemId,match($H$1,index(systems,0,1),),x,index(systems,systemId,3),y,index(systems,systemId,4),refX,index(systems,refSystemId,3),refY,index(systems,refSystemId,4),round(sqrt((x-refX)^2+(y-refY)^2),3))</f>
        <v>290.51</v>
      </c>
      <c r="I1146" s="28" t="s">
        <v>408</v>
      </c>
      <c r="J1146" s="28" t="s">
        <v>408</v>
      </c>
      <c r="K1146" s="28" t="s">
        <v>408</v>
      </c>
      <c r="L1146" s="28" t="s">
        <v>408</v>
      </c>
      <c r="M1146" s="48" t="s">
        <v>408</v>
      </c>
      <c r="N1146" s="28" t="s">
        <v>408</v>
      </c>
      <c r="O1146" s="41"/>
      <c r="P1146" s="48" t="s">
        <v>409</v>
      </c>
      <c r="Q1146" s="48" t="s">
        <v>409</v>
      </c>
      <c r="R1146" s="48" t="s">
        <v>409</v>
      </c>
      <c r="S1146" s="48" t="s">
        <v>409</v>
      </c>
      <c r="T1146" s="48" t="s">
        <v>409</v>
      </c>
      <c r="U1146" s="48" t="s">
        <v>846</v>
      </c>
      <c r="V1146" s="48" t="s">
        <v>846</v>
      </c>
      <c r="W1146" s="48" t="s">
        <v>846</v>
      </c>
      <c r="X1146" s="48" t="s">
        <v>846</v>
      </c>
      <c r="Y1146" s="48" t="s">
        <v>846</v>
      </c>
      <c r="Z1146" s="48" t="s">
        <v>409</v>
      </c>
      <c r="AA1146" s="48" t="s">
        <v>695</v>
      </c>
      <c r="AB1146" s="48" t="s">
        <v>695</v>
      </c>
      <c r="AC1146" s="48" t="s">
        <v>695</v>
      </c>
      <c r="AD1146" s="48" t="s">
        <v>695</v>
      </c>
      <c r="AE1146" s="48" t="s">
        <v>695</v>
      </c>
      <c r="AF1146" s="48" t="s">
        <v>695</v>
      </c>
      <c r="AG1146" s="48" t="s">
        <v>849</v>
      </c>
      <c r="AH1146" s="48" t="s">
        <v>849</v>
      </c>
      <c r="AI1146" s="48" t="s">
        <v>849</v>
      </c>
      <c r="AJ1146" s="48" t="s">
        <v>849</v>
      </c>
      <c r="AK1146" s="48" t="s">
        <v>849</v>
      </c>
      <c r="AL1146" s="48" t="s">
        <v>849</v>
      </c>
      <c r="AM1146" s="48" t="s">
        <v>849</v>
      </c>
      <c r="AN1146" s="48" t="s">
        <v>849</v>
      </c>
      <c r="AO1146" s="48" t="s">
        <v>697</v>
      </c>
      <c r="AP1146" s="48" t="s">
        <v>697</v>
      </c>
      <c r="AQ1146" s="48" t="s">
        <v>697</v>
      </c>
      <c r="AR1146" s="48" t="s">
        <v>697</v>
      </c>
      <c r="AS1146" s="48" t="s">
        <v>697</v>
      </c>
      <c r="AT1146" s="48" t="s">
        <v>697</v>
      </c>
      <c r="AU1146" s="48" t="s">
        <v>697</v>
      </c>
      <c r="AV1146" s="48" t="s">
        <v>1259</v>
      </c>
      <c r="AW1146" s="48" t="s">
        <v>1259</v>
      </c>
      <c r="AX1146" s="48" t="s">
        <v>1259</v>
      </c>
      <c r="AY1146" s="48" t="s">
        <v>1259</v>
      </c>
      <c r="AZ1146" s="28" t="s">
        <v>1259</v>
      </c>
    </row>
    <row r="1147" ht="15.75" customHeight="1">
      <c r="A1147" s="40">
        <v>3051.0</v>
      </c>
      <c r="B1147" s="28" t="s">
        <v>3462</v>
      </c>
      <c r="C1147" s="41"/>
      <c r="D1147" s="42">
        <f t="array" ref="D1147">index(systems,match($A1147,INDEX(systems,0,1),),3)</f>
        <v>-1381.808</v>
      </c>
      <c r="E1147" s="42">
        <f t="array" ref="E1147">index(systems,match($A1147,INDEX(systems,0,1),),4)</f>
        <v>-296.583</v>
      </c>
      <c r="F1147" s="43" t="str">
        <f>IFERROR(__xludf.DUMMYFUNCTION("let(row, match($B1147&amp;if($C1147&lt;&gt;"""","" [""&amp;$C1147&amp;""]"",""""),index(nebulae,,2),0),join("","",iferror(round(index(nebulae,row,5)/2,3),1),iferror(round(index(nebulae,row,6)/2,3),1),0))"),"1,1,0")</f>
        <v>1,1,0</v>
      </c>
      <c r="G1147" s="44" t="s">
        <v>3463</v>
      </c>
      <c r="H1147" s="45">
        <f t="array" ref="H1147">let(systemId,match(A1147,index(systems,0,1),),refSystemId,match($H$1,index(systems,0,1),),x,index(systems,systemId,3),y,index(systems,systemId,4),refX,index(systems,refSystemId,3),refY,index(systems,refSystemId,4),round(sqrt((x-refX)^2+(y-refY)^2),3))</f>
        <v>1413.278</v>
      </c>
      <c r="I1147" s="55"/>
      <c r="J1147" s="55"/>
      <c r="K1147" s="55"/>
      <c r="L1147" s="55"/>
      <c r="M1147" s="55"/>
      <c r="N1147" s="55"/>
      <c r="O1147" s="55"/>
      <c r="P1147" s="56" t="s">
        <v>408</v>
      </c>
      <c r="Q1147" s="56" t="s">
        <v>408</v>
      </c>
      <c r="R1147" s="56" t="s">
        <v>408</v>
      </c>
      <c r="S1147" s="56" t="s">
        <v>408</v>
      </c>
      <c r="T1147" s="56" t="s">
        <v>408</v>
      </c>
      <c r="U1147" s="56" t="s">
        <v>408</v>
      </c>
      <c r="V1147" s="56" t="s">
        <v>408</v>
      </c>
      <c r="W1147" s="56" t="s">
        <v>408</v>
      </c>
      <c r="X1147" s="56" t="s">
        <v>408</v>
      </c>
      <c r="Y1147" s="55"/>
      <c r="Z1147" s="41"/>
      <c r="AA1147" s="55"/>
      <c r="AB1147" s="55"/>
      <c r="AC1147" s="55"/>
      <c r="AD1147" s="55"/>
      <c r="AE1147" s="55"/>
      <c r="AF1147" s="55"/>
      <c r="AG1147" s="55"/>
      <c r="AH1147" s="55"/>
      <c r="AI1147" s="55"/>
      <c r="AJ1147" s="55"/>
      <c r="AK1147" s="55"/>
      <c r="AL1147" s="55"/>
      <c r="AM1147" s="55"/>
      <c r="AN1147" s="55"/>
      <c r="AO1147" s="55"/>
      <c r="AP1147" s="55"/>
      <c r="AQ1147" s="55"/>
      <c r="AR1147" s="55"/>
      <c r="AS1147" s="55"/>
      <c r="AT1147" s="55"/>
      <c r="AU1147" s="51" t="s">
        <v>418</v>
      </c>
      <c r="AV1147" s="55"/>
      <c r="AW1147" s="55"/>
      <c r="AX1147" s="55"/>
      <c r="AY1147" s="55"/>
      <c r="AZ1147" s="55"/>
    </row>
    <row r="1148" ht="15.75" customHeight="1">
      <c r="A1148" s="40">
        <v>1021.0</v>
      </c>
      <c r="B1148" s="28" t="s">
        <v>3464</v>
      </c>
      <c r="C1148" s="41"/>
      <c r="D1148" s="42">
        <f t="array" ref="D1148">index(systems,match($A1148,INDEX(systems,0,1),),3)</f>
        <v>93.475</v>
      </c>
      <c r="E1148" s="42">
        <f t="array" ref="E1148">index(systems,match($A1148,INDEX(systems,0,1),),4)</f>
        <v>-231.091</v>
      </c>
      <c r="F1148" s="43" t="str">
        <f>IFERROR(__xludf.DUMMYFUNCTION("let(row, match($B1148&amp;if($C1148&lt;&gt;"""","" [""&amp;$C1148&amp;""]"",""""),index(nebulae,,2),0),join("","",iferror(round(index(nebulae,row,5)/2,3),1),iferror(round(index(nebulae,row,6)/2,3),1),0))"),"1,1,0")</f>
        <v>1,1,0</v>
      </c>
      <c r="G1148" s="44" t="s">
        <v>3465</v>
      </c>
      <c r="H1148" s="45">
        <f t="array" ref="H1148">let(systemId,match(A1148,index(systems,0,1),),refSystemId,match($H$1,index(systems,0,1),),x,index(systems,systemId,3),y,index(systems,systemId,4),refX,index(systems,refSystemId,3),refY,index(systems,refSystemId,4),round(sqrt((x-refX)^2+(y-refY)^2),3))</f>
        <v>249.28</v>
      </c>
      <c r="I1148" s="28" t="s">
        <v>408</v>
      </c>
      <c r="J1148" s="28" t="s">
        <v>408</v>
      </c>
      <c r="K1148" s="28" t="s">
        <v>408</v>
      </c>
      <c r="L1148" s="28" t="s">
        <v>408</v>
      </c>
      <c r="M1148" s="28" t="s">
        <v>408</v>
      </c>
      <c r="N1148" s="28" t="s">
        <v>408</v>
      </c>
      <c r="O1148" s="41"/>
      <c r="P1148" s="48" t="s">
        <v>986</v>
      </c>
      <c r="Q1148" s="48" t="s">
        <v>986</v>
      </c>
      <c r="R1148" s="48" t="s">
        <v>986</v>
      </c>
      <c r="S1148" s="48" t="s">
        <v>986</v>
      </c>
      <c r="T1148" s="48" t="s">
        <v>986</v>
      </c>
      <c r="U1148" s="48" t="s">
        <v>986</v>
      </c>
      <c r="V1148" s="48" t="s">
        <v>986</v>
      </c>
      <c r="W1148" s="48" t="s">
        <v>986</v>
      </c>
      <c r="X1148" s="48" t="s">
        <v>986</v>
      </c>
      <c r="Y1148" s="48" t="s">
        <v>505</v>
      </c>
      <c r="Z1148" s="48" t="s">
        <v>505</v>
      </c>
      <c r="AA1148" s="48" t="s">
        <v>758</v>
      </c>
      <c r="AB1148" s="48" t="s">
        <v>758</v>
      </c>
      <c r="AC1148" s="48" t="s">
        <v>758</v>
      </c>
      <c r="AD1148" s="48" t="s">
        <v>758</v>
      </c>
      <c r="AE1148" s="48" t="s">
        <v>758</v>
      </c>
      <c r="AF1148" s="48" t="s">
        <v>758</v>
      </c>
      <c r="AG1148" s="48" t="s">
        <v>758</v>
      </c>
      <c r="AH1148" s="48" t="s">
        <v>758</v>
      </c>
      <c r="AI1148" s="48" t="s">
        <v>758</v>
      </c>
      <c r="AJ1148" s="48" t="s">
        <v>758</v>
      </c>
      <c r="AK1148" s="48" t="s">
        <v>758</v>
      </c>
      <c r="AL1148" s="48" t="s">
        <v>758</v>
      </c>
      <c r="AM1148" s="48" t="s">
        <v>758</v>
      </c>
      <c r="AN1148" s="48" t="s">
        <v>758</v>
      </c>
      <c r="AO1148" s="48" t="s">
        <v>505</v>
      </c>
      <c r="AP1148" s="48" t="s">
        <v>505</v>
      </c>
      <c r="AQ1148" s="48" t="s">
        <v>2606</v>
      </c>
      <c r="AR1148" s="48" t="s">
        <v>2606</v>
      </c>
      <c r="AS1148" s="48" t="s">
        <v>505</v>
      </c>
      <c r="AT1148" s="48" t="s">
        <v>505</v>
      </c>
      <c r="AU1148" s="48" t="s">
        <v>505</v>
      </c>
      <c r="AV1148" s="48" t="s">
        <v>1650</v>
      </c>
      <c r="AW1148" s="48" t="s">
        <v>1650</v>
      </c>
      <c r="AX1148" s="48" t="s">
        <v>1650</v>
      </c>
      <c r="AY1148" s="48" t="s">
        <v>1650</v>
      </c>
      <c r="AZ1148" s="28" t="s">
        <v>1650</v>
      </c>
    </row>
    <row r="1149" ht="15.75" customHeight="1">
      <c r="A1149" s="40">
        <v>1022.0</v>
      </c>
      <c r="B1149" s="28" t="s">
        <v>3466</v>
      </c>
      <c r="C1149" s="41"/>
      <c r="D1149" s="42">
        <f t="array" ref="D1149">index(systems,match($A1149,INDEX(systems,0,1),),3)</f>
        <v>423.405</v>
      </c>
      <c r="E1149" s="42">
        <f t="array" ref="E1149">index(systems,match($A1149,INDEX(systems,0,1),),4)</f>
        <v>-240.7</v>
      </c>
      <c r="F1149" s="43" t="str">
        <f>IFERROR(__xludf.DUMMYFUNCTION("let(row, match($B1149&amp;if($C1149&lt;&gt;"""","" [""&amp;$C1149&amp;""]"",""""),index(nebulae,,2),0),join("","",iferror(round(index(nebulae,row,5)/2,3),1),iferror(round(index(nebulae,row,6)/2,3),1),0))"),"1,1,0")</f>
        <v>1,1,0</v>
      </c>
      <c r="G1149" s="44" t="s">
        <v>3467</v>
      </c>
      <c r="H1149" s="45">
        <f t="array" ref="H1149">let(systemId,match(A1149,index(systems,0,1),),refSystemId,match($H$1,index(systems,0,1),),x,index(systems,systemId,3),y,index(systems,systemId,4),refX,index(systems,refSystemId,3),refY,index(systems,refSystemId,4),round(sqrt((x-refX)^2+(y-refY)^2),3))</f>
        <v>487.04</v>
      </c>
      <c r="I1149" s="53"/>
      <c r="J1149" s="53"/>
      <c r="K1149" s="53"/>
      <c r="L1149" s="53"/>
      <c r="M1149" s="53"/>
      <c r="N1149" s="28" t="s">
        <v>905</v>
      </c>
      <c r="O1149" s="48" t="s">
        <v>905</v>
      </c>
      <c r="P1149" s="48" t="s">
        <v>905</v>
      </c>
      <c r="Q1149" s="48" t="s">
        <v>905</v>
      </c>
      <c r="R1149" s="48" t="s">
        <v>905</v>
      </c>
      <c r="S1149" s="48" t="s">
        <v>905</v>
      </c>
      <c r="T1149" s="48" t="s">
        <v>905</v>
      </c>
      <c r="U1149" s="48" t="s">
        <v>905</v>
      </c>
      <c r="V1149" s="48" t="s">
        <v>905</v>
      </c>
      <c r="W1149" s="48" t="s">
        <v>905</v>
      </c>
      <c r="X1149" s="48" t="s">
        <v>905</v>
      </c>
      <c r="Y1149" s="48" t="s">
        <v>906</v>
      </c>
      <c r="Z1149" s="48" t="s">
        <v>906</v>
      </c>
      <c r="AA1149" s="48" t="s">
        <v>907</v>
      </c>
      <c r="AB1149" s="48" t="s">
        <v>907</v>
      </c>
      <c r="AC1149" s="48" t="s">
        <v>907</v>
      </c>
      <c r="AD1149" s="48" t="s">
        <v>907</v>
      </c>
      <c r="AE1149" s="48" t="s">
        <v>907</v>
      </c>
      <c r="AF1149" s="48" t="s">
        <v>907</v>
      </c>
      <c r="AG1149" s="48" t="s">
        <v>907</v>
      </c>
      <c r="AH1149" s="48" t="s">
        <v>907</v>
      </c>
      <c r="AI1149" s="48" t="s">
        <v>907</v>
      </c>
      <c r="AJ1149" s="48" t="s">
        <v>907</v>
      </c>
      <c r="AK1149" s="48" t="s">
        <v>907</v>
      </c>
      <c r="AL1149" s="48" t="s">
        <v>907</v>
      </c>
      <c r="AM1149" s="48" t="s">
        <v>907</v>
      </c>
      <c r="AN1149" s="48" t="s">
        <v>907</v>
      </c>
      <c r="AO1149" s="48" t="s">
        <v>906</v>
      </c>
      <c r="AP1149" s="48" t="s">
        <v>906</v>
      </c>
      <c r="AQ1149" s="48" t="s">
        <v>906</v>
      </c>
      <c r="AR1149" s="52" t="s">
        <v>662</v>
      </c>
      <c r="AS1149" s="52" t="s">
        <v>662</v>
      </c>
      <c r="AT1149" s="52" t="s">
        <v>662</v>
      </c>
      <c r="AU1149" s="52" t="s">
        <v>662</v>
      </c>
      <c r="AV1149" s="52" t="s">
        <v>662</v>
      </c>
      <c r="AW1149" s="52" t="s">
        <v>662</v>
      </c>
      <c r="AX1149" s="52" t="s">
        <v>662</v>
      </c>
      <c r="AY1149" s="52" t="s">
        <v>662</v>
      </c>
      <c r="AZ1149" s="49" t="s">
        <v>662</v>
      </c>
    </row>
    <row r="1150" ht="15.75" customHeight="1">
      <c r="A1150" s="40">
        <v>1023.0</v>
      </c>
      <c r="B1150" s="28" t="s">
        <v>3468</v>
      </c>
      <c r="C1150" s="41"/>
      <c r="D1150" s="42">
        <f t="array" ref="D1150">index(systems,match($A1150,INDEX(systems,0,1),),3)</f>
        <v>-66.621</v>
      </c>
      <c r="E1150" s="42">
        <f t="array" ref="E1150">index(systems,match($A1150,INDEX(systems,0,1),),4)</f>
        <v>466.65</v>
      </c>
      <c r="F1150" s="43" t="str">
        <f>IFERROR(__xludf.DUMMYFUNCTION("let(row, match($B1150&amp;if($C1150&lt;&gt;"""","" [""&amp;$C1150&amp;""]"",""""),index(nebulae,,2),0),join("","",iferror(round(index(nebulae,row,5)/2,3),1),iferror(round(index(nebulae,row,6)/2,3),1),0))"),"1,1,0")</f>
        <v>1,1,0</v>
      </c>
      <c r="G1150" s="44" t="s">
        <v>3469</v>
      </c>
      <c r="H1150" s="45">
        <f t="array" ref="H1150">let(systemId,match(A1150,index(systems,0,1),),refSystemId,match($H$1,index(systems,0,1),),x,index(systems,systemId,3),y,index(systems,systemId,4),refX,index(systems,refSystemId,3),refY,index(systems,refSystemId,4),round(sqrt((x-refX)^2+(y-refY)^2),3))</f>
        <v>471.382</v>
      </c>
      <c r="I1150" s="28" t="s">
        <v>408</v>
      </c>
      <c r="J1150" s="28" t="s">
        <v>408</v>
      </c>
      <c r="K1150" s="28" t="s">
        <v>408</v>
      </c>
      <c r="L1150" s="48" t="s">
        <v>408</v>
      </c>
      <c r="M1150" s="48" t="s">
        <v>408</v>
      </c>
      <c r="N1150" s="28" t="s">
        <v>408</v>
      </c>
      <c r="O1150" s="41"/>
      <c r="P1150" s="48" t="s">
        <v>497</v>
      </c>
      <c r="Q1150" s="48" t="s">
        <v>497</v>
      </c>
      <c r="R1150" s="48" t="s">
        <v>497</v>
      </c>
      <c r="S1150" s="48" t="s">
        <v>418</v>
      </c>
      <c r="T1150" s="48" t="s">
        <v>418</v>
      </c>
      <c r="U1150" s="48" t="s">
        <v>418</v>
      </c>
      <c r="V1150" s="48" t="s">
        <v>418</v>
      </c>
      <c r="W1150" s="48" t="s">
        <v>418</v>
      </c>
      <c r="X1150" s="48" t="s">
        <v>418</v>
      </c>
      <c r="Y1150" s="48" t="s">
        <v>1700</v>
      </c>
      <c r="Z1150" s="48" t="s">
        <v>1700</v>
      </c>
      <c r="AA1150" s="48" t="s">
        <v>1700</v>
      </c>
      <c r="AB1150" s="48" t="s">
        <v>849</v>
      </c>
      <c r="AC1150" s="48" t="s">
        <v>849</v>
      </c>
      <c r="AD1150" s="48" t="s">
        <v>849</v>
      </c>
      <c r="AE1150" s="48" t="s">
        <v>849</v>
      </c>
      <c r="AF1150" s="48" t="s">
        <v>849</v>
      </c>
      <c r="AG1150" s="48" t="s">
        <v>849</v>
      </c>
      <c r="AH1150" s="48" t="s">
        <v>849</v>
      </c>
      <c r="AI1150" s="48" t="s">
        <v>849</v>
      </c>
      <c r="AJ1150" s="48" t="s">
        <v>849</v>
      </c>
      <c r="AK1150" s="48" t="s">
        <v>849</v>
      </c>
      <c r="AL1150" s="48" t="s">
        <v>849</v>
      </c>
      <c r="AM1150" s="48" t="s">
        <v>849</v>
      </c>
      <c r="AN1150" s="48" t="s">
        <v>849</v>
      </c>
      <c r="AO1150" s="48" t="s">
        <v>849</v>
      </c>
      <c r="AP1150" s="48" t="s">
        <v>849</v>
      </c>
      <c r="AQ1150" s="48" t="s">
        <v>850</v>
      </c>
      <c r="AR1150" s="48" t="s">
        <v>850</v>
      </c>
      <c r="AS1150" s="48" t="s">
        <v>850</v>
      </c>
      <c r="AT1150" s="48" t="s">
        <v>850</v>
      </c>
      <c r="AU1150" s="48" t="s">
        <v>3470</v>
      </c>
      <c r="AV1150" s="48" t="s">
        <v>3470</v>
      </c>
      <c r="AW1150" s="48" t="s">
        <v>3470</v>
      </c>
      <c r="AX1150" s="48" t="s">
        <v>3470</v>
      </c>
      <c r="AY1150" s="48" t="s">
        <v>3470</v>
      </c>
      <c r="AZ1150" s="51" t="s">
        <v>3470</v>
      </c>
    </row>
    <row r="1151" ht="15.75" customHeight="1">
      <c r="A1151" s="40">
        <v>3023.0</v>
      </c>
      <c r="B1151" s="28" t="s">
        <v>3471</v>
      </c>
      <c r="C1151" s="41"/>
      <c r="D1151" s="42">
        <f t="array" ref="D1151">index(systems,match($A1151,INDEX(systems,0,1),),3)</f>
        <v>261.325</v>
      </c>
      <c r="E1151" s="42">
        <f t="array" ref="E1151">index(systems,match($A1151,INDEX(systems,0,1),),4)</f>
        <v>788.379</v>
      </c>
      <c r="F1151" s="43" t="str">
        <f>IFERROR(__xludf.DUMMYFUNCTION("let(row, match($B1151&amp;if($C1151&lt;&gt;"""","" [""&amp;$C1151&amp;""]"",""""),index(nebulae,,2),0),join("","",iferror(round(index(nebulae,row,5)/2,3),1),iferror(round(index(nebulae,row,6)/2,3),1),0))"),"1,1,0")</f>
        <v>1,1,0</v>
      </c>
      <c r="G1151" s="44" t="s">
        <v>3472</v>
      </c>
      <c r="H1151" s="45">
        <f t="array" ref="H1151">let(systemId,match(A1151,index(systems,0,1),),refSystemId,match($H$1,index(systems,0,1),),x,index(systems,systemId,3),y,index(systems,systemId,4),refX,index(systems,refSystemId,3),refY,index(systems,refSystemId,4),round(sqrt((x-refX)^2+(y-refY)^2),3))</f>
        <v>830.561</v>
      </c>
      <c r="I1151" s="55"/>
      <c r="J1151" s="55"/>
      <c r="K1151" s="55"/>
      <c r="L1151" s="55"/>
      <c r="M1151" s="55"/>
      <c r="N1151" s="55"/>
      <c r="O1151" s="55"/>
      <c r="P1151" s="56" t="s">
        <v>408</v>
      </c>
      <c r="Q1151" s="56" t="s">
        <v>408</v>
      </c>
      <c r="R1151" s="56" t="s">
        <v>408</v>
      </c>
      <c r="S1151" s="56" t="s">
        <v>408</v>
      </c>
      <c r="T1151" s="56" t="s">
        <v>408</v>
      </c>
      <c r="U1151" s="56" t="s">
        <v>408</v>
      </c>
      <c r="V1151" s="56" t="s">
        <v>408</v>
      </c>
      <c r="W1151" s="56" t="s">
        <v>408</v>
      </c>
      <c r="X1151" s="56" t="s">
        <v>408</v>
      </c>
      <c r="Y1151" s="56" t="s">
        <v>408</v>
      </c>
      <c r="Z1151" s="56" t="s">
        <v>408</v>
      </c>
      <c r="AA1151" s="56" t="s">
        <v>408</v>
      </c>
      <c r="AB1151" s="52" t="s">
        <v>1462</v>
      </c>
      <c r="AC1151" s="52" t="s">
        <v>1462</v>
      </c>
      <c r="AD1151" s="52" t="s">
        <v>1462</v>
      </c>
      <c r="AE1151" s="52" t="s">
        <v>1462</v>
      </c>
      <c r="AF1151" s="52" t="s">
        <v>1462</v>
      </c>
      <c r="AG1151" s="52" t="s">
        <v>1462</v>
      </c>
      <c r="AH1151" s="52" t="s">
        <v>1462</v>
      </c>
      <c r="AI1151" s="52" t="s">
        <v>1462</v>
      </c>
      <c r="AJ1151" s="52" t="s">
        <v>1462</v>
      </c>
      <c r="AK1151" s="52" t="s">
        <v>1462</v>
      </c>
      <c r="AL1151" s="52" t="s">
        <v>1462</v>
      </c>
      <c r="AM1151" s="52" t="s">
        <v>1462</v>
      </c>
      <c r="AN1151" s="52" t="s">
        <v>1316</v>
      </c>
      <c r="AO1151" s="49" t="s">
        <v>1316</v>
      </c>
      <c r="AP1151" s="52" t="s">
        <v>1316</v>
      </c>
      <c r="AQ1151" s="52" t="s">
        <v>1316</v>
      </c>
      <c r="AR1151" s="54"/>
      <c r="AS1151" s="54"/>
      <c r="AT1151" s="52" t="s">
        <v>735</v>
      </c>
      <c r="AU1151" s="49" t="s">
        <v>418</v>
      </c>
      <c r="AV1151" s="55"/>
      <c r="AW1151" s="55"/>
      <c r="AX1151" s="55"/>
      <c r="AY1151" s="55"/>
      <c r="AZ1151" s="55"/>
    </row>
    <row r="1152" ht="15.75" customHeight="1">
      <c r="A1152" s="40">
        <v>1024.0</v>
      </c>
      <c r="B1152" s="28" t="s">
        <v>3473</v>
      </c>
      <c r="C1152" s="41"/>
      <c r="D1152" s="42">
        <f t="array" ref="D1152">index(systems,match($A1152,INDEX(systems,0,1),),3)</f>
        <v>-276.407</v>
      </c>
      <c r="E1152" s="42">
        <f t="array" ref="E1152">index(systems,match($A1152,INDEX(systems,0,1),),4)</f>
        <v>459.462</v>
      </c>
      <c r="F1152" s="43" t="str">
        <f>IFERROR(__xludf.DUMMYFUNCTION("let(row, match($B1152&amp;if($C1152&lt;&gt;"""","" [""&amp;$C1152&amp;""]"",""""),index(nebulae,,2),0),join("","",iferror(round(index(nebulae,row,5)/2,3),1),iferror(round(index(nebulae,row,6)/2,3),1),0))"),"1,1,0")</f>
        <v>1,1,0</v>
      </c>
      <c r="G1152" s="44" t="s">
        <v>3474</v>
      </c>
      <c r="H1152" s="45">
        <f t="array" ref="H1152">let(systemId,match(A1152,index(systems,0,1),),refSystemId,match($H$1,index(systems,0,1),),x,index(systems,systemId,3),y,index(systems,systemId,4),refX,index(systems,refSystemId,3),refY,index(systems,refSystemId,4),round(sqrt((x-refX)^2+(y-refY)^2),3))</f>
        <v>536.196</v>
      </c>
      <c r="I1152" s="41"/>
      <c r="J1152" s="41"/>
      <c r="K1152" s="41"/>
      <c r="L1152" s="41"/>
      <c r="M1152" s="41"/>
      <c r="N1152" s="28" t="s">
        <v>497</v>
      </c>
      <c r="O1152" s="48" t="s">
        <v>497</v>
      </c>
      <c r="P1152" s="48" t="s">
        <v>497</v>
      </c>
      <c r="Q1152" s="48" t="s">
        <v>497</v>
      </c>
      <c r="R1152" s="48" t="s">
        <v>497</v>
      </c>
      <c r="S1152" s="48" t="s">
        <v>418</v>
      </c>
      <c r="T1152" s="48" t="s">
        <v>418</v>
      </c>
      <c r="U1152" s="48" t="s">
        <v>418</v>
      </c>
      <c r="V1152" s="48" t="s">
        <v>418</v>
      </c>
      <c r="W1152" s="48" t="s">
        <v>418</v>
      </c>
      <c r="X1152" s="48" t="s">
        <v>418</v>
      </c>
      <c r="Y1152" s="48" t="s">
        <v>422</v>
      </c>
      <c r="Z1152" s="48" t="s">
        <v>422</v>
      </c>
      <c r="AA1152" s="48" t="s">
        <v>422</v>
      </c>
      <c r="AB1152" s="48" t="s">
        <v>422</v>
      </c>
      <c r="AC1152" s="48" t="s">
        <v>422</v>
      </c>
      <c r="AD1152" s="48" t="s">
        <v>422</v>
      </c>
      <c r="AE1152" s="48" t="s">
        <v>422</v>
      </c>
      <c r="AF1152" s="48" t="s">
        <v>422</v>
      </c>
      <c r="AG1152" s="48" t="s">
        <v>422</v>
      </c>
      <c r="AH1152" s="48" t="s">
        <v>422</v>
      </c>
      <c r="AI1152" s="48" t="s">
        <v>422</v>
      </c>
      <c r="AJ1152" s="48" t="s">
        <v>422</v>
      </c>
      <c r="AK1152" s="48" t="s">
        <v>422</v>
      </c>
      <c r="AL1152" s="48" t="s">
        <v>422</v>
      </c>
      <c r="AM1152" s="48" t="s">
        <v>422</v>
      </c>
      <c r="AN1152" s="48" t="s">
        <v>422</v>
      </c>
      <c r="AO1152" s="48" t="s">
        <v>422</v>
      </c>
      <c r="AP1152" s="48" t="s">
        <v>422</v>
      </c>
      <c r="AQ1152" s="48" t="s">
        <v>422</v>
      </c>
      <c r="AR1152" s="48" t="s">
        <v>422</v>
      </c>
      <c r="AS1152" s="48" t="s">
        <v>422</v>
      </c>
      <c r="AT1152" s="48" t="s">
        <v>422</v>
      </c>
      <c r="AU1152" s="48" t="s">
        <v>422</v>
      </c>
      <c r="AV1152" s="48" t="s">
        <v>422</v>
      </c>
      <c r="AW1152" s="48" t="s">
        <v>422</v>
      </c>
      <c r="AX1152" s="48" t="s">
        <v>422</v>
      </c>
      <c r="AY1152" s="48" t="s">
        <v>422</v>
      </c>
      <c r="AZ1152" s="49" t="s">
        <v>422</v>
      </c>
    </row>
    <row r="1153" ht="15.75" customHeight="1">
      <c r="A1153" s="40">
        <v>1025.0</v>
      </c>
      <c r="B1153" s="28" t="s">
        <v>3475</v>
      </c>
      <c r="C1153" s="41"/>
      <c r="D1153" s="42">
        <f t="array" ref="D1153">index(systems,match($A1153,INDEX(systems,0,1),),3)</f>
        <v>-281.491</v>
      </c>
      <c r="E1153" s="42">
        <f t="array" ref="E1153">index(systems,match($A1153,INDEX(systems,0,1),),4)</f>
        <v>26.058</v>
      </c>
      <c r="F1153" s="43" t="str">
        <f>IFERROR(__xludf.DUMMYFUNCTION("let(row, match($B1153&amp;if($C1153&lt;&gt;"""","" [""&amp;$C1153&amp;""]"",""""),index(nebulae,,2),0),join("","",iferror(round(index(nebulae,row,5)/2,3),1),iferror(round(index(nebulae,row,6)/2,3),1),0))"),"1,1,0")</f>
        <v>1,1,0</v>
      </c>
      <c r="G1153" s="44" t="s">
        <v>3476</v>
      </c>
      <c r="H1153" s="45">
        <f t="array" ref="H1153">let(systemId,match(A1153,index(systems,0,1),),refSystemId,match($H$1,index(systems,0,1),),x,index(systems,systemId,3),y,index(systems,systemId,4),refX,index(systems,refSystemId,3),refY,index(systems,refSystemId,4),round(sqrt((x-refX)^2+(y-refY)^2),3))</f>
        <v>282.695</v>
      </c>
      <c r="I1153" s="46" t="s">
        <v>418</v>
      </c>
      <c r="J1153" s="47" t="s">
        <v>418</v>
      </c>
      <c r="K1153" s="47" t="s">
        <v>418</v>
      </c>
      <c r="L1153" s="46" t="s">
        <v>418</v>
      </c>
      <c r="M1153" s="53"/>
      <c r="N1153" s="28" t="s">
        <v>671</v>
      </c>
      <c r="O1153" s="48" t="s">
        <v>671</v>
      </c>
      <c r="P1153" s="48" t="s">
        <v>671</v>
      </c>
      <c r="Q1153" s="48" t="s">
        <v>671</v>
      </c>
      <c r="R1153" s="48" t="s">
        <v>671</v>
      </c>
      <c r="S1153" s="48" t="s">
        <v>671</v>
      </c>
      <c r="T1153" s="48" t="s">
        <v>671</v>
      </c>
      <c r="U1153" s="48" t="s">
        <v>671</v>
      </c>
      <c r="V1153" s="48" t="s">
        <v>671</v>
      </c>
      <c r="W1153" s="48" t="s">
        <v>671</v>
      </c>
      <c r="X1153" s="48" t="s">
        <v>671</v>
      </c>
      <c r="Y1153" s="48" t="s">
        <v>480</v>
      </c>
      <c r="Z1153" s="48" t="s">
        <v>480</v>
      </c>
      <c r="AA1153" s="48" t="s">
        <v>2698</v>
      </c>
      <c r="AB1153" s="48" t="s">
        <v>2698</v>
      </c>
      <c r="AC1153" s="48" t="s">
        <v>2698</v>
      </c>
      <c r="AD1153" s="48" t="s">
        <v>2698</v>
      </c>
      <c r="AE1153" s="48" t="s">
        <v>2698</v>
      </c>
      <c r="AF1153" s="48" t="s">
        <v>2698</v>
      </c>
      <c r="AG1153" s="48" t="s">
        <v>2698</v>
      </c>
      <c r="AH1153" s="48" t="s">
        <v>2699</v>
      </c>
      <c r="AI1153" s="48" t="s">
        <v>1201</v>
      </c>
      <c r="AJ1153" s="48" t="s">
        <v>1201</v>
      </c>
      <c r="AK1153" s="48" t="s">
        <v>1201</v>
      </c>
      <c r="AL1153" s="48" t="s">
        <v>1201</v>
      </c>
      <c r="AM1153" s="48" t="s">
        <v>1201</v>
      </c>
      <c r="AN1153" s="48" t="s">
        <v>1201</v>
      </c>
      <c r="AO1153" s="48" t="s">
        <v>1201</v>
      </c>
      <c r="AP1153" s="48" t="s">
        <v>1201</v>
      </c>
      <c r="AQ1153" s="48" t="s">
        <v>1201</v>
      </c>
      <c r="AR1153" s="48" t="s">
        <v>1201</v>
      </c>
      <c r="AS1153" s="48" t="s">
        <v>1201</v>
      </c>
      <c r="AT1153" s="48" t="s">
        <v>455</v>
      </c>
      <c r="AU1153" s="48" t="s">
        <v>455</v>
      </c>
      <c r="AV1153" s="48" t="s">
        <v>455</v>
      </c>
      <c r="AW1153" s="48" t="s">
        <v>455</v>
      </c>
      <c r="AX1153" s="52" t="s">
        <v>454</v>
      </c>
      <c r="AY1153" s="52" t="s">
        <v>454</v>
      </c>
      <c r="AZ1153" s="49" t="s">
        <v>455</v>
      </c>
    </row>
    <row r="1154" ht="15.75" customHeight="1">
      <c r="A1154" s="40">
        <v>1026.0</v>
      </c>
      <c r="B1154" s="28" t="s">
        <v>3477</v>
      </c>
      <c r="C1154" s="41"/>
      <c r="D1154" s="42">
        <f t="array" ref="D1154">index(systems,match($A1154,INDEX(systems,0,1),),3)</f>
        <v>137.24</v>
      </c>
      <c r="E1154" s="42">
        <f t="array" ref="E1154">index(systems,match($A1154,INDEX(systems,0,1),),4)</f>
        <v>-240.696</v>
      </c>
      <c r="F1154" s="43" t="str">
        <f>IFERROR(__xludf.DUMMYFUNCTION("let(row, match($B1154&amp;if($C1154&lt;&gt;"""","" [""&amp;$C1154&amp;""]"",""""),index(nebulae,,2),0),join("","",iferror(round(index(nebulae,row,5)/2,3),1),iferror(round(index(nebulae,row,6)/2,3),1),0))"),"1,1,0")</f>
        <v>1,1,0</v>
      </c>
      <c r="G1154" s="44" t="s">
        <v>3478</v>
      </c>
      <c r="H1154" s="45">
        <f t="array" ref="H1154">let(systemId,match(A1154,index(systems,0,1),),refSystemId,match($H$1,index(systems,0,1),),x,index(systems,systemId,3),y,index(systems,systemId,4),refX,index(systems,refSystemId,3),refY,index(systems,refSystemId,4),round(sqrt((x-refX)^2+(y-refY)^2),3))</f>
        <v>277.073</v>
      </c>
      <c r="I1154" s="28" t="s">
        <v>408</v>
      </c>
      <c r="J1154" s="28" t="s">
        <v>408</v>
      </c>
      <c r="K1154" s="48" t="s">
        <v>408</v>
      </c>
      <c r="L1154" s="48" t="s">
        <v>408</v>
      </c>
      <c r="M1154" s="28" t="s">
        <v>408</v>
      </c>
      <c r="N1154" s="28" t="s">
        <v>408</v>
      </c>
      <c r="O1154" s="41"/>
      <c r="P1154" s="48" t="s">
        <v>1294</v>
      </c>
      <c r="Q1154" s="48" t="s">
        <v>1294</v>
      </c>
      <c r="R1154" s="48" t="s">
        <v>1294</v>
      </c>
      <c r="S1154" s="48" t="s">
        <v>1294</v>
      </c>
      <c r="T1154" s="48" t="s">
        <v>1294</v>
      </c>
      <c r="U1154" s="48" t="s">
        <v>1294</v>
      </c>
      <c r="V1154" s="48" t="s">
        <v>1294</v>
      </c>
      <c r="W1154" s="48" t="s">
        <v>1294</v>
      </c>
      <c r="X1154" s="48" t="s">
        <v>757</v>
      </c>
      <c r="Y1154" s="48" t="s">
        <v>505</v>
      </c>
      <c r="Z1154" s="48" t="s">
        <v>505</v>
      </c>
      <c r="AA1154" s="48" t="s">
        <v>758</v>
      </c>
      <c r="AB1154" s="48" t="s">
        <v>758</v>
      </c>
      <c r="AC1154" s="48" t="s">
        <v>758</v>
      </c>
      <c r="AD1154" s="48" t="s">
        <v>758</v>
      </c>
      <c r="AE1154" s="48" t="s">
        <v>758</v>
      </c>
      <c r="AF1154" s="48" t="s">
        <v>758</v>
      </c>
      <c r="AG1154" s="48" t="s">
        <v>758</v>
      </c>
      <c r="AH1154" s="48" t="s">
        <v>758</v>
      </c>
      <c r="AI1154" s="48" t="s">
        <v>758</v>
      </c>
      <c r="AJ1154" s="48" t="s">
        <v>758</v>
      </c>
      <c r="AK1154" s="48" t="s">
        <v>758</v>
      </c>
      <c r="AL1154" s="48" t="s">
        <v>758</v>
      </c>
      <c r="AM1154" s="48" t="s">
        <v>758</v>
      </c>
      <c r="AN1154" s="48" t="s">
        <v>758</v>
      </c>
      <c r="AO1154" s="48" t="s">
        <v>505</v>
      </c>
      <c r="AP1154" s="48" t="s">
        <v>505</v>
      </c>
      <c r="AQ1154" s="48" t="s">
        <v>505</v>
      </c>
      <c r="AR1154" s="48" t="s">
        <v>505</v>
      </c>
      <c r="AS1154" s="48" t="s">
        <v>505</v>
      </c>
      <c r="AT1154" s="48" t="s">
        <v>505</v>
      </c>
      <c r="AU1154" s="48" t="s">
        <v>505</v>
      </c>
      <c r="AV1154" s="48" t="s">
        <v>1295</v>
      </c>
      <c r="AW1154" s="48" t="s">
        <v>1295</v>
      </c>
      <c r="AX1154" s="48" t="s">
        <v>986</v>
      </c>
      <c r="AY1154" s="48" t="s">
        <v>986</v>
      </c>
      <c r="AZ1154" s="28" t="s">
        <v>986</v>
      </c>
    </row>
    <row r="1155" ht="15.75" customHeight="1">
      <c r="A1155" s="40">
        <v>1027.0</v>
      </c>
      <c r="B1155" s="28" t="s">
        <v>3479</v>
      </c>
      <c r="C1155" s="41"/>
      <c r="D1155" s="42">
        <f t="array" ref="D1155">index(systems,match($A1155,INDEX(systems,0,1),),3)</f>
        <v>252.799</v>
      </c>
      <c r="E1155" s="42">
        <f t="array" ref="E1155">index(systems,match($A1155,INDEX(systems,0,1),),4)</f>
        <v>152.204</v>
      </c>
      <c r="F1155" s="43" t="str">
        <f>IFERROR(__xludf.DUMMYFUNCTION("let(row, match($B1155&amp;if($C1155&lt;&gt;"""","" [""&amp;$C1155&amp;""]"",""""),index(nebulae,,2),0),join("","",iferror(round(index(nebulae,row,5)/2,3),1),iferror(round(index(nebulae,row,6)/2,3),1),0))"),"1,1,0")</f>
        <v>1,1,0</v>
      </c>
      <c r="G1155" s="44" t="s">
        <v>3480</v>
      </c>
      <c r="H1155" s="45">
        <f t="array" ref="H1155">let(systemId,match(A1155,index(systems,0,1),),refSystemId,match($H$1,index(systems,0,1),),x,index(systems,systemId,3),y,index(systems,systemId,4),refX,index(systems,refSystemId,3),refY,index(systems,refSystemId,4),round(sqrt((x-refX)^2+(y-refY)^2),3))</f>
        <v>295.082</v>
      </c>
      <c r="I1155" s="53"/>
      <c r="J1155" s="53"/>
      <c r="K1155" s="46" t="s">
        <v>418</v>
      </c>
      <c r="L1155" s="53"/>
      <c r="M1155" s="53"/>
      <c r="N1155" s="28" t="s">
        <v>652</v>
      </c>
      <c r="O1155" s="48" t="s">
        <v>652</v>
      </c>
      <c r="P1155" s="48" t="s">
        <v>652</v>
      </c>
      <c r="Q1155" s="48" t="s">
        <v>652</v>
      </c>
      <c r="R1155" s="48" t="s">
        <v>652</v>
      </c>
      <c r="S1155" s="48" t="s">
        <v>652</v>
      </c>
      <c r="T1155" s="48" t="s">
        <v>652</v>
      </c>
      <c r="U1155" s="48" t="s">
        <v>652</v>
      </c>
      <c r="V1155" s="48" t="s">
        <v>652</v>
      </c>
      <c r="W1155" s="48" t="s">
        <v>652</v>
      </c>
      <c r="X1155" s="48" t="s">
        <v>652</v>
      </c>
      <c r="Y1155" s="48" t="s">
        <v>652</v>
      </c>
      <c r="Z1155" s="48" t="s">
        <v>652</v>
      </c>
      <c r="AA1155" s="48" t="s">
        <v>652</v>
      </c>
      <c r="AB1155" s="48" t="s">
        <v>652</v>
      </c>
      <c r="AC1155" s="48" t="s">
        <v>652</v>
      </c>
      <c r="AD1155" s="48" t="s">
        <v>652</v>
      </c>
      <c r="AE1155" s="48" t="s">
        <v>652</v>
      </c>
      <c r="AF1155" s="48" t="s">
        <v>652</v>
      </c>
      <c r="AG1155" s="48" t="s">
        <v>652</v>
      </c>
      <c r="AH1155" s="48" t="s">
        <v>652</v>
      </c>
      <c r="AI1155" s="48" t="s">
        <v>652</v>
      </c>
      <c r="AJ1155" s="48" t="s">
        <v>652</v>
      </c>
      <c r="AK1155" s="48" t="s">
        <v>652</v>
      </c>
      <c r="AL1155" s="48" t="s">
        <v>652</v>
      </c>
      <c r="AM1155" s="48" t="s">
        <v>652</v>
      </c>
      <c r="AN1155" s="48" t="s">
        <v>652</v>
      </c>
      <c r="AO1155" s="48" t="s">
        <v>652</v>
      </c>
      <c r="AP1155" s="48" t="s">
        <v>652</v>
      </c>
      <c r="AQ1155" s="48" t="s">
        <v>653</v>
      </c>
      <c r="AR1155" s="48" t="s">
        <v>653</v>
      </c>
      <c r="AS1155" s="48" t="s">
        <v>653</v>
      </c>
      <c r="AT1155" s="48" t="s">
        <v>653</v>
      </c>
      <c r="AU1155" s="48" t="s">
        <v>653</v>
      </c>
      <c r="AV1155" s="48" t="s">
        <v>653</v>
      </c>
      <c r="AW1155" s="48" t="s">
        <v>653</v>
      </c>
      <c r="AX1155" s="48" t="s">
        <v>653</v>
      </c>
      <c r="AY1155" s="48" t="s">
        <v>653</v>
      </c>
      <c r="AZ1155" s="28" t="s">
        <v>653</v>
      </c>
    </row>
    <row r="1156" ht="15.75" customHeight="1">
      <c r="A1156" s="40">
        <v>1028.0</v>
      </c>
      <c r="B1156" s="28" t="s">
        <v>3481</v>
      </c>
      <c r="C1156" s="41"/>
      <c r="D1156" s="42">
        <f t="array" ref="D1156">index(systems,match($A1156,INDEX(systems,0,1),),3)</f>
        <v>-44.033</v>
      </c>
      <c r="E1156" s="42">
        <f t="array" ref="E1156">index(systems,match($A1156,INDEX(systems,0,1),),4)</f>
        <v>13.933</v>
      </c>
      <c r="F1156" s="43" t="str">
        <f>IFERROR(__xludf.DUMMYFUNCTION("let(row, match($B1156&amp;if($C1156&lt;&gt;"""","" [""&amp;$C1156&amp;""]"",""""),index(nebulae,,2),0),join("","",iferror(round(index(nebulae,row,5)/2,3),1),iferror(round(index(nebulae,row,6)/2,3),1),0))"),"1,1,0")</f>
        <v>1,1,0</v>
      </c>
      <c r="G1156" s="44" t="s">
        <v>3482</v>
      </c>
      <c r="H1156" s="85">
        <f t="array" ref="H1156">let(systemId,match(A1156,index(systems,0,1),),refSystemId,match($H$1,index(systems,0,1),),x,index(systems,systemId,3),y,index(systems,systemId,4),refX,index(systems,refSystemId,3),refY,index(systems,refSystemId,4),round(sqrt((x-refX)^2+(y-refY)^2),3))</f>
        <v>46.185</v>
      </c>
      <c r="I1156" s="46" t="s">
        <v>408</v>
      </c>
      <c r="J1156" s="47" t="s">
        <v>408</v>
      </c>
      <c r="K1156" s="46" t="s">
        <v>408</v>
      </c>
      <c r="L1156" s="46" t="s">
        <v>408</v>
      </c>
      <c r="M1156" s="53"/>
      <c r="N1156" s="28" t="s">
        <v>639</v>
      </c>
      <c r="O1156" s="48" t="s">
        <v>639</v>
      </c>
      <c r="P1156" s="48" t="s">
        <v>639</v>
      </c>
      <c r="Q1156" s="48" t="s">
        <v>639</v>
      </c>
      <c r="R1156" s="48" t="s">
        <v>640</v>
      </c>
      <c r="S1156" s="48" t="s">
        <v>639</v>
      </c>
      <c r="T1156" s="28" t="s">
        <v>825</v>
      </c>
      <c r="U1156" s="48" t="s">
        <v>641</v>
      </c>
      <c r="V1156" s="48" t="s">
        <v>641</v>
      </c>
      <c r="W1156" s="48" t="s">
        <v>641</v>
      </c>
      <c r="X1156" s="48" t="s">
        <v>641</v>
      </c>
      <c r="Y1156" s="48" t="s">
        <v>422</v>
      </c>
      <c r="Z1156" s="48" t="s">
        <v>3483</v>
      </c>
      <c r="AA1156" s="48" t="s">
        <v>3483</v>
      </c>
      <c r="AB1156" s="48" t="s">
        <v>3483</v>
      </c>
      <c r="AC1156" s="48" t="s">
        <v>3483</v>
      </c>
      <c r="AD1156" s="48" t="s">
        <v>3483</v>
      </c>
      <c r="AE1156" s="48" t="s">
        <v>3483</v>
      </c>
      <c r="AF1156" s="48" t="s">
        <v>3483</v>
      </c>
      <c r="AG1156" s="48" t="s">
        <v>3483</v>
      </c>
      <c r="AH1156" s="48" t="s">
        <v>3484</v>
      </c>
      <c r="AI1156" s="48" t="s">
        <v>3484</v>
      </c>
      <c r="AJ1156" s="48" t="s">
        <v>3484</v>
      </c>
      <c r="AK1156" s="48" t="s">
        <v>3484</v>
      </c>
      <c r="AL1156" s="48" t="s">
        <v>3484</v>
      </c>
      <c r="AM1156" s="48" t="s">
        <v>3484</v>
      </c>
      <c r="AN1156" s="48" t="s">
        <v>3484</v>
      </c>
      <c r="AO1156" s="48" t="s">
        <v>3484</v>
      </c>
      <c r="AP1156" s="48" t="s">
        <v>3484</v>
      </c>
      <c r="AQ1156" s="41"/>
      <c r="AR1156" s="41"/>
      <c r="AS1156" s="41"/>
      <c r="AT1156" s="41"/>
      <c r="AU1156" s="41"/>
      <c r="AV1156" s="54"/>
      <c r="AW1156" s="54"/>
      <c r="AX1156" s="54"/>
      <c r="AY1156" s="54"/>
      <c r="AZ1156" s="55"/>
    </row>
    <row r="1157" ht="15.75" customHeight="1">
      <c r="A1157" s="40">
        <v>1029.0</v>
      </c>
      <c r="B1157" s="28" t="s">
        <v>3485</v>
      </c>
      <c r="C1157" s="41"/>
      <c r="D1157" s="42">
        <f t="array" ref="D1157">index(systems,match($A1157,INDEX(systems,0,1),),3)</f>
        <v>136.734</v>
      </c>
      <c r="E1157" s="42">
        <f t="array" ref="E1157">index(systems,match($A1157,INDEX(systems,0,1),),4)</f>
        <v>-262.702</v>
      </c>
      <c r="F1157" s="43" t="str">
        <f>IFERROR(__xludf.DUMMYFUNCTION("let(row, match($B1157&amp;if($C1157&lt;&gt;"""","" [""&amp;$C1157&amp;""]"",""""),index(nebulae,,2),0),join("","",iferror(round(index(nebulae,row,5)/2,3),1),iferror(round(index(nebulae,row,6)/2,3),1),0))"),"1,1,0")</f>
        <v>1,1,0</v>
      </c>
      <c r="G1157" s="44" t="s">
        <v>3486</v>
      </c>
      <c r="H1157" s="45">
        <f t="array" ref="H1157">let(systemId,match(A1157,index(systems,0,1),),refSystemId,match($H$1,index(systems,0,1),),x,index(systems,systemId,3),y,index(systems,systemId,4),refX,index(systems,refSystemId,3),refY,index(systems,refSystemId,4),round(sqrt((x-refX)^2+(y-refY)^2),3))</f>
        <v>296.156</v>
      </c>
      <c r="I1157" s="53"/>
      <c r="J1157" s="46" t="s">
        <v>418</v>
      </c>
      <c r="K1157" s="53"/>
      <c r="L1157" s="53"/>
      <c r="M1157" s="46" t="s">
        <v>500</v>
      </c>
      <c r="N1157" s="28" t="s">
        <v>1709</v>
      </c>
      <c r="O1157" s="48" t="s">
        <v>1709</v>
      </c>
      <c r="P1157" s="48" t="s">
        <v>1709</v>
      </c>
      <c r="Q1157" s="48" t="s">
        <v>1709</v>
      </c>
      <c r="R1157" s="48" t="s">
        <v>1709</v>
      </c>
      <c r="S1157" s="48" t="s">
        <v>1709</v>
      </c>
      <c r="T1157" s="48" t="s">
        <v>1709</v>
      </c>
      <c r="U1157" s="48" t="s">
        <v>1709</v>
      </c>
      <c r="V1157" s="48" t="s">
        <v>1709</v>
      </c>
      <c r="W1157" s="48" t="s">
        <v>1709</v>
      </c>
      <c r="X1157" s="48" t="s">
        <v>491</v>
      </c>
      <c r="Y1157" s="48" t="s">
        <v>492</v>
      </c>
      <c r="Z1157" s="48" t="s">
        <v>492</v>
      </c>
      <c r="AA1157" s="48" t="s">
        <v>493</v>
      </c>
      <c r="AB1157" s="48" t="s">
        <v>493</v>
      </c>
      <c r="AC1157" s="48" t="s">
        <v>493</v>
      </c>
      <c r="AD1157" s="48" t="s">
        <v>493</v>
      </c>
      <c r="AE1157" s="48" t="s">
        <v>493</v>
      </c>
      <c r="AF1157" s="48" t="s">
        <v>493</v>
      </c>
      <c r="AG1157" s="48" t="s">
        <v>493</v>
      </c>
      <c r="AH1157" s="48" t="s">
        <v>493</v>
      </c>
      <c r="AI1157" s="48" t="s">
        <v>493</v>
      </c>
      <c r="AJ1157" s="48" t="s">
        <v>493</v>
      </c>
      <c r="AK1157" s="48" t="s">
        <v>493</v>
      </c>
      <c r="AL1157" s="48" t="s">
        <v>493</v>
      </c>
      <c r="AM1157" s="48" t="s">
        <v>493</v>
      </c>
      <c r="AN1157" s="48" t="s">
        <v>493</v>
      </c>
      <c r="AO1157" s="48" t="s">
        <v>492</v>
      </c>
      <c r="AP1157" s="48" t="s">
        <v>492</v>
      </c>
      <c r="AQ1157" s="48" t="s">
        <v>492</v>
      </c>
      <c r="AR1157" s="48" t="s">
        <v>492</v>
      </c>
      <c r="AS1157" s="48" t="s">
        <v>492</v>
      </c>
      <c r="AT1157" s="52" t="s">
        <v>492</v>
      </c>
      <c r="AU1157" s="52" t="s">
        <v>492</v>
      </c>
      <c r="AV1157" s="48" t="s">
        <v>1295</v>
      </c>
      <c r="AW1157" s="48" t="s">
        <v>1295</v>
      </c>
      <c r="AX1157" s="48" t="s">
        <v>1296</v>
      </c>
      <c r="AY1157" s="48" t="s">
        <v>1296</v>
      </c>
      <c r="AZ1157" s="28" t="s">
        <v>1296</v>
      </c>
    </row>
    <row r="1158" ht="15.75" customHeight="1">
      <c r="A1158" s="40">
        <v>1030.0</v>
      </c>
      <c r="B1158" s="28" t="s">
        <v>3487</v>
      </c>
      <c r="C1158" s="41"/>
      <c r="D1158" s="42">
        <f t="array" ref="D1158">index(systems,match($A1158,INDEX(systems,0,1),),3)</f>
        <v>-6.444</v>
      </c>
      <c r="E1158" s="42">
        <f t="array" ref="E1158">index(systems,match($A1158,INDEX(systems,0,1),),4)</f>
        <v>-213.646</v>
      </c>
      <c r="F1158" s="43" t="str">
        <f>IFERROR(__xludf.DUMMYFUNCTION("let(row, match($B1158&amp;if($C1158&lt;&gt;"""","" [""&amp;$C1158&amp;""]"",""""),index(nebulae,,2),0),join("","",iferror(round(index(nebulae,row,5)/2,3),1),iferror(round(index(nebulae,row,6)/2,3),1),0))"),"1,1,0")</f>
        <v>1,1,0</v>
      </c>
      <c r="G1158" s="44" t="s">
        <v>3488</v>
      </c>
      <c r="H1158" s="45">
        <f t="array" ref="H1158">let(systemId,match(A1158,index(systems,0,1),),refSystemId,match($H$1,index(systems,0,1),),x,index(systems,systemId,3),y,index(systems,systemId,4),refX,index(systems,refSystemId,3),refY,index(systems,refSystemId,4),round(sqrt((x-refX)^2+(y-refY)^2),3))</f>
        <v>213.743</v>
      </c>
      <c r="I1158" s="28" t="s">
        <v>408</v>
      </c>
      <c r="J1158" s="48" t="s">
        <v>408</v>
      </c>
      <c r="K1158" s="48" t="s">
        <v>408</v>
      </c>
      <c r="L1158" s="48" t="s">
        <v>408</v>
      </c>
      <c r="M1158" s="28" t="s">
        <v>408</v>
      </c>
      <c r="N1158" s="28" t="s">
        <v>408</v>
      </c>
      <c r="O1158" s="41"/>
      <c r="P1158" s="48" t="s">
        <v>2007</v>
      </c>
      <c r="Q1158" s="48" t="s">
        <v>2007</v>
      </c>
      <c r="R1158" s="48" t="s">
        <v>2007</v>
      </c>
      <c r="S1158" s="48" t="s">
        <v>2007</v>
      </c>
      <c r="T1158" s="48" t="s">
        <v>2007</v>
      </c>
      <c r="U1158" s="48" t="s">
        <v>2007</v>
      </c>
      <c r="V1158" s="48" t="s">
        <v>2007</v>
      </c>
      <c r="W1158" s="48" t="s">
        <v>2007</v>
      </c>
      <c r="X1158" s="48" t="s">
        <v>1120</v>
      </c>
      <c r="Y1158" s="48" t="s">
        <v>422</v>
      </c>
      <c r="Z1158" s="48" t="s">
        <v>422</v>
      </c>
      <c r="AA1158" s="48" t="s">
        <v>422</v>
      </c>
      <c r="AB1158" s="48" t="s">
        <v>422</v>
      </c>
      <c r="AC1158" s="48" t="s">
        <v>422</v>
      </c>
      <c r="AD1158" s="48" t="s">
        <v>422</v>
      </c>
      <c r="AE1158" s="48" t="s">
        <v>422</v>
      </c>
      <c r="AF1158" s="48" t="s">
        <v>422</v>
      </c>
      <c r="AG1158" s="48" t="s">
        <v>422</v>
      </c>
      <c r="AH1158" s="48" t="s">
        <v>422</v>
      </c>
      <c r="AI1158" s="48" t="s">
        <v>422</v>
      </c>
      <c r="AJ1158" s="48" t="s">
        <v>422</v>
      </c>
      <c r="AK1158" s="48" t="s">
        <v>422</v>
      </c>
      <c r="AL1158" s="48" t="s">
        <v>422</v>
      </c>
      <c r="AM1158" s="48" t="s">
        <v>422</v>
      </c>
      <c r="AN1158" s="48" t="s">
        <v>422</v>
      </c>
      <c r="AO1158" s="48" t="s">
        <v>422</v>
      </c>
      <c r="AP1158" s="48" t="s">
        <v>422</v>
      </c>
      <c r="AQ1158" s="48" t="s">
        <v>422</v>
      </c>
      <c r="AR1158" s="48" t="s">
        <v>422</v>
      </c>
      <c r="AS1158" s="48" t="s">
        <v>422</v>
      </c>
      <c r="AT1158" s="48" t="s">
        <v>422</v>
      </c>
      <c r="AU1158" s="48" t="s">
        <v>422</v>
      </c>
      <c r="AV1158" s="48" t="s">
        <v>422</v>
      </c>
      <c r="AW1158" s="48" t="s">
        <v>422</v>
      </c>
      <c r="AX1158" s="48" t="s">
        <v>422</v>
      </c>
      <c r="AY1158" s="48" t="s">
        <v>422</v>
      </c>
      <c r="AZ1158" s="28" t="s">
        <v>422</v>
      </c>
    </row>
    <row r="1159" ht="15.75" customHeight="1">
      <c r="A1159" s="40">
        <v>1031.0</v>
      </c>
      <c r="B1159" s="28" t="s">
        <v>3489</v>
      </c>
      <c r="C1159" s="41"/>
      <c r="D1159" s="42">
        <f t="array" ref="D1159">index(systems,match($A1159,INDEX(systems,0,1),),3)</f>
        <v>-477.067</v>
      </c>
      <c r="E1159" s="42">
        <f t="array" ref="E1159">index(systems,match($A1159,INDEX(systems,0,1),),4)</f>
        <v>59.406</v>
      </c>
      <c r="F1159" s="43" t="str">
        <f>IFERROR(__xludf.DUMMYFUNCTION("let(row, match($B1159&amp;if($C1159&lt;&gt;"""","" [""&amp;$C1159&amp;""]"",""""),index(nebulae,,2),0),join("","",iferror(round(index(nebulae,row,5)/2,3),1),iferror(round(index(nebulae,row,6)/2,3),1),0))"),"1,1,0")</f>
        <v>1,1,0</v>
      </c>
      <c r="G1159" s="44" t="s">
        <v>3490</v>
      </c>
      <c r="H1159" s="45">
        <f t="array" ref="H1159">let(systemId,match(A1159,index(systems,0,1),),refSystemId,match($H$1,index(systems,0,1),),x,index(systems,systemId,3),y,index(systems,systemId,4),refX,index(systems,refSystemId,3),refY,index(systems,refSystemId,4),round(sqrt((x-refX)^2+(y-refY)^2),3))</f>
        <v>480.751</v>
      </c>
      <c r="I1159" s="28" t="s">
        <v>408</v>
      </c>
      <c r="J1159" s="28" t="s">
        <v>408</v>
      </c>
      <c r="K1159" s="28" t="s">
        <v>408</v>
      </c>
      <c r="L1159" s="28" t="s">
        <v>408</v>
      </c>
      <c r="M1159" s="28" t="s">
        <v>408</v>
      </c>
      <c r="N1159" s="28" t="s">
        <v>408</v>
      </c>
      <c r="O1159" s="41"/>
      <c r="P1159" s="48" t="s">
        <v>461</v>
      </c>
      <c r="Q1159" s="48" t="s">
        <v>461</v>
      </c>
      <c r="R1159" s="48" t="s">
        <v>461</v>
      </c>
      <c r="S1159" s="48" t="s">
        <v>418</v>
      </c>
      <c r="T1159" s="48" t="s">
        <v>418</v>
      </c>
      <c r="U1159" s="48" t="s">
        <v>418</v>
      </c>
      <c r="V1159" s="48" t="s">
        <v>418</v>
      </c>
      <c r="W1159" s="48" t="s">
        <v>418</v>
      </c>
      <c r="X1159" s="48" t="s">
        <v>418</v>
      </c>
      <c r="Y1159" s="48" t="s">
        <v>422</v>
      </c>
      <c r="Z1159" s="48" t="s">
        <v>422</v>
      </c>
      <c r="AA1159" s="48" t="s">
        <v>422</v>
      </c>
      <c r="AB1159" s="48" t="s">
        <v>422</v>
      </c>
      <c r="AC1159" s="48" t="s">
        <v>422</v>
      </c>
      <c r="AD1159" s="48" t="s">
        <v>422</v>
      </c>
      <c r="AE1159" s="48" t="s">
        <v>422</v>
      </c>
      <c r="AF1159" s="48" t="s">
        <v>422</v>
      </c>
      <c r="AG1159" s="48" t="s">
        <v>422</v>
      </c>
      <c r="AH1159" s="48" t="s">
        <v>422</v>
      </c>
      <c r="AI1159" s="48" t="s">
        <v>422</v>
      </c>
      <c r="AJ1159" s="48" t="s">
        <v>422</v>
      </c>
      <c r="AK1159" s="48" t="s">
        <v>422</v>
      </c>
      <c r="AL1159" s="48" t="s">
        <v>422</v>
      </c>
      <c r="AM1159" s="48" t="s">
        <v>422</v>
      </c>
      <c r="AN1159" s="48" t="s">
        <v>422</v>
      </c>
      <c r="AO1159" s="48" t="s">
        <v>422</v>
      </c>
      <c r="AP1159" s="48" t="s">
        <v>422</v>
      </c>
      <c r="AQ1159" s="48" t="s">
        <v>422</v>
      </c>
      <c r="AR1159" s="48" t="s">
        <v>422</v>
      </c>
      <c r="AS1159" s="48" t="s">
        <v>422</v>
      </c>
      <c r="AT1159" s="48" t="s">
        <v>422</v>
      </c>
      <c r="AU1159" s="48" t="s">
        <v>422</v>
      </c>
      <c r="AV1159" s="48" t="s">
        <v>422</v>
      </c>
      <c r="AW1159" s="48" t="s">
        <v>422</v>
      </c>
      <c r="AX1159" s="48" t="s">
        <v>422</v>
      </c>
      <c r="AY1159" s="48" t="s">
        <v>422</v>
      </c>
      <c r="AZ1159" s="28" t="s">
        <v>422</v>
      </c>
    </row>
    <row r="1160" ht="15.75" customHeight="1">
      <c r="A1160" s="40">
        <v>1032.0</v>
      </c>
      <c r="B1160" s="28" t="s">
        <v>3491</v>
      </c>
      <c r="C1160" s="41"/>
      <c r="D1160" s="42">
        <f t="array" ref="D1160">index(systems,match($A1160,INDEX(systems,0,1),),3)</f>
        <v>123.552</v>
      </c>
      <c r="E1160" s="42">
        <f t="array" ref="E1160">index(systems,match($A1160,INDEX(systems,0,1),),4)</f>
        <v>112.142</v>
      </c>
      <c r="F1160" s="43" t="str">
        <f>IFERROR(__xludf.DUMMYFUNCTION("let(row, match($B1160&amp;if($C1160&lt;&gt;"""","" [""&amp;$C1160&amp;""]"",""""),index(nebulae,,2),0),join("","",iferror(round(index(nebulae,row,5)/2,3),1),iferror(round(index(nebulae,row,6)/2,3),1),0))"),"1,1,0")</f>
        <v>1,1,0</v>
      </c>
      <c r="G1160" s="44" t="s">
        <v>3492</v>
      </c>
      <c r="H1160" s="45">
        <f t="array" ref="H1160">let(systemId,match(A1160,index(systems,0,1),),refSystemId,match($H$1,index(systems,0,1),),x,index(systems,systemId,3),y,index(systems,systemId,4),refX,index(systems,refSystemId,3),refY,index(systems,refSystemId,4),round(sqrt((x-refX)^2+(y-refY)^2),3))</f>
        <v>166.856</v>
      </c>
      <c r="I1160" s="41"/>
      <c r="J1160" s="41"/>
      <c r="K1160" s="28" t="s">
        <v>645</v>
      </c>
      <c r="L1160" s="48" t="s">
        <v>646</v>
      </c>
      <c r="M1160" s="48" t="s">
        <v>646</v>
      </c>
      <c r="N1160" s="28" t="s">
        <v>876</v>
      </c>
      <c r="O1160" s="48" t="s">
        <v>876</v>
      </c>
      <c r="P1160" s="48" t="s">
        <v>876</v>
      </c>
      <c r="Q1160" s="48" t="s">
        <v>876</v>
      </c>
      <c r="R1160" s="48" t="s">
        <v>876</v>
      </c>
      <c r="S1160" s="48" t="s">
        <v>876</v>
      </c>
      <c r="T1160" s="48" t="s">
        <v>876</v>
      </c>
      <c r="U1160" s="48" t="s">
        <v>876</v>
      </c>
      <c r="V1160" s="48" t="s">
        <v>876</v>
      </c>
      <c r="W1160" s="48" t="s">
        <v>876</v>
      </c>
      <c r="X1160" s="48" t="s">
        <v>876</v>
      </c>
      <c r="Y1160" s="48" t="s">
        <v>876</v>
      </c>
      <c r="Z1160" s="48" t="s">
        <v>876</v>
      </c>
      <c r="AA1160" s="48" t="s">
        <v>876</v>
      </c>
      <c r="AB1160" s="48" t="s">
        <v>876</v>
      </c>
      <c r="AC1160" s="48" t="s">
        <v>876</v>
      </c>
      <c r="AD1160" s="48" t="s">
        <v>876</v>
      </c>
      <c r="AE1160" s="48" t="s">
        <v>876</v>
      </c>
      <c r="AF1160" s="48" t="s">
        <v>876</v>
      </c>
      <c r="AG1160" s="48" t="s">
        <v>876</v>
      </c>
      <c r="AH1160" s="48" t="s">
        <v>876</v>
      </c>
      <c r="AI1160" s="48" t="s">
        <v>876</v>
      </c>
      <c r="AJ1160" s="48" t="s">
        <v>876</v>
      </c>
      <c r="AK1160" s="48" t="s">
        <v>876</v>
      </c>
      <c r="AL1160" s="48" t="s">
        <v>876</v>
      </c>
      <c r="AM1160" s="48" t="s">
        <v>876</v>
      </c>
      <c r="AN1160" s="48" t="s">
        <v>876</v>
      </c>
      <c r="AO1160" s="48" t="s">
        <v>876</v>
      </c>
      <c r="AP1160" s="48" t="s">
        <v>876</v>
      </c>
      <c r="AQ1160" s="48" t="s">
        <v>876</v>
      </c>
      <c r="AR1160" s="48" t="s">
        <v>876</v>
      </c>
      <c r="AS1160" s="48" t="s">
        <v>876</v>
      </c>
      <c r="AT1160" s="48" t="s">
        <v>876</v>
      </c>
      <c r="AU1160" s="48" t="s">
        <v>876</v>
      </c>
      <c r="AV1160" s="48" t="s">
        <v>876</v>
      </c>
      <c r="AW1160" s="48" t="s">
        <v>876</v>
      </c>
      <c r="AX1160" s="48" t="s">
        <v>876</v>
      </c>
      <c r="AY1160" s="48" t="s">
        <v>876</v>
      </c>
      <c r="AZ1160" s="28" t="s">
        <v>876</v>
      </c>
    </row>
    <row r="1161" ht="15.75" customHeight="1">
      <c r="A1161" s="40">
        <v>1033.0</v>
      </c>
      <c r="B1161" s="28" t="s">
        <v>3493</v>
      </c>
      <c r="C1161" s="41"/>
      <c r="D1161" s="42">
        <f t="array" ref="D1161">index(systems,match($A1161,INDEX(systems,0,1),),3)</f>
        <v>550.062</v>
      </c>
      <c r="E1161" s="42">
        <f t="array" ref="E1161">index(systems,match($A1161,INDEX(systems,0,1),),4)</f>
        <v>-100.644</v>
      </c>
      <c r="F1161" s="43" t="str">
        <f>IFERROR(__xludf.DUMMYFUNCTION("let(row, match($B1161&amp;if($C1161&lt;&gt;"""","" [""&amp;$C1161&amp;""]"",""""),index(nebulae,,2),0),join("","",iferror(round(index(nebulae,row,5)/2,3),1),iferror(round(index(nebulae,row,6)/2,3),1),0))"),"1,1,0")</f>
        <v>1,1,0</v>
      </c>
      <c r="G1161" s="44" t="s">
        <v>3494</v>
      </c>
      <c r="H1161" s="45">
        <f t="array" ref="H1161">let(systemId,match(A1161,index(systems,0,1),),refSystemId,match($H$1,index(systems,0,1),),x,index(systems,systemId,3),y,index(systems,systemId,4),refX,index(systems,refSystemId,3),refY,index(systems,refSystemId,4),round(sqrt((x-refX)^2+(y-refY)^2),3))</f>
        <v>559.194</v>
      </c>
      <c r="I1161" s="28" t="s">
        <v>408</v>
      </c>
      <c r="J1161" s="28" t="s">
        <v>408</v>
      </c>
      <c r="K1161" s="28" t="s">
        <v>408</v>
      </c>
      <c r="L1161" s="28" t="s">
        <v>408</v>
      </c>
      <c r="M1161" s="28" t="s">
        <v>408</v>
      </c>
      <c r="N1161" s="28" t="s">
        <v>408</v>
      </c>
      <c r="O1161" s="41"/>
      <c r="P1161" s="48" t="s">
        <v>1074</v>
      </c>
      <c r="Q1161" s="48" t="s">
        <v>1074</v>
      </c>
      <c r="R1161" s="48" t="s">
        <v>1074</v>
      </c>
      <c r="S1161" s="48" t="s">
        <v>1074</v>
      </c>
      <c r="T1161" s="48" t="s">
        <v>1074</v>
      </c>
      <c r="U1161" s="48" t="s">
        <v>1074</v>
      </c>
      <c r="V1161" s="48" t="s">
        <v>1074</v>
      </c>
      <c r="W1161" s="48" t="s">
        <v>1074</v>
      </c>
      <c r="X1161" s="48" t="s">
        <v>1074</v>
      </c>
      <c r="Y1161" s="48" t="s">
        <v>1074</v>
      </c>
      <c r="Z1161" s="48" t="s">
        <v>1074</v>
      </c>
      <c r="AA1161" s="48" t="s">
        <v>1075</v>
      </c>
      <c r="AB1161" s="48" t="s">
        <v>1075</v>
      </c>
      <c r="AC1161" s="48" t="s">
        <v>1075</v>
      </c>
      <c r="AD1161" s="48" t="s">
        <v>1075</v>
      </c>
      <c r="AE1161" s="48" t="s">
        <v>1075</v>
      </c>
      <c r="AF1161" s="48" t="s">
        <v>1075</v>
      </c>
      <c r="AG1161" s="48" t="s">
        <v>1075</v>
      </c>
      <c r="AH1161" s="48" t="s">
        <v>1075</v>
      </c>
      <c r="AI1161" s="48" t="s">
        <v>1075</v>
      </c>
      <c r="AJ1161" s="48" t="s">
        <v>1075</v>
      </c>
      <c r="AK1161" s="48" t="s">
        <v>1075</v>
      </c>
      <c r="AL1161" s="48" t="s">
        <v>1075</v>
      </c>
      <c r="AM1161" s="48" t="s">
        <v>1075</v>
      </c>
      <c r="AN1161" s="48" t="s">
        <v>1075</v>
      </c>
      <c r="AO1161" s="48" t="s">
        <v>1074</v>
      </c>
      <c r="AP1161" s="48" t="s">
        <v>1074</v>
      </c>
      <c r="AQ1161" s="48" t="s">
        <v>1074</v>
      </c>
      <c r="AR1161" s="48" t="s">
        <v>2447</v>
      </c>
      <c r="AS1161" s="48" t="s">
        <v>2447</v>
      </c>
      <c r="AT1161" s="48" t="s">
        <v>2447</v>
      </c>
      <c r="AU1161" s="48" t="s">
        <v>2447</v>
      </c>
      <c r="AV1161" s="48" t="s">
        <v>2447</v>
      </c>
      <c r="AW1161" s="48" t="s">
        <v>2447</v>
      </c>
      <c r="AX1161" s="48" t="s">
        <v>2447</v>
      </c>
      <c r="AY1161" s="48" t="s">
        <v>2447</v>
      </c>
      <c r="AZ1161" s="28" t="s">
        <v>2447</v>
      </c>
    </row>
    <row r="1162" ht="15.75" customHeight="1">
      <c r="A1162" s="40">
        <v>1034.0</v>
      </c>
      <c r="B1162" s="28" t="s">
        <v>3495</v>
      </c>
      <c r="C1162" s="41"/>
      <c r="D1162" s="42">
        <f t="array" ref="D1162">index(systems,match($A1162,INDEX(systems,0,1),),3)</f>
        <v>-13.447</v>
      </c>
      <c r="E1162" s="42">
        <f t="array" ref="E1162">index(systems,match($A1162,INDEX(systems,0,1),),4)</f>
        <v>268.525</v>
      </c>
      <c r="F1162" s="43" t="str">
        <f>IFERROR(__xludf.DUMMYFUNCTION("let(row, match($B1162&amp;if($C1162&lt;&gt;"""","" [""&amp;$C1162&amp;""]"",""""),index(nebulae,,2),0),join("","",iferror(round(index(nebulae,row,5)/2,3),1),iferror(round(index(nebulae,row,6)/2,3),1),0))"),"1,1,0")</f>
        <v>1,1,0</v>
      </c>
      <c r="G1162" s="44" t="s">
        <v>3496</v>
      </c>
      <c r="H1162" s="45">
        <f t="array" ref="H1162">let(systemId,match(A1162,index(systems,0,1),),refSystemId,match($H$1,index(systems,0,1),),x,index(systems,systemId,3),y,index(systems,systemId,4),refX,index(systems,refSystemId,3),refY,index(systems,refSystemId,4),round(sqrt((x-refX)^2+(y-refY)^2),3))</f>
        <v>268.861</v>
      </c>
      <c r="I1162" s="28" t="s">
        <v>408</v>
      </c>
      <c r="J1162" s="28" t="s">
        <v>408</v>
      </c>
      <c r="K1162" s="60" t="s">
        <v>408</v>
      </c>
      <c r="L1162" s="28" t="s">
        <v>408</v>
      </c>
      <c r="M1162" s="41"/>
      <c r="N1162" s="28" t="s">
        <v>409</v>
      </c>
      <c r="O1162" s="48" t="s">
        <v>409</v>
      </c>
      <c r="P1162" s="48" t="s">
        <v>409</v>
      </c>
      <c r="Q1162" s="48" t="s">
        <v>409</v>
      </c>
      <c r="R1162" s="48" t="s">
        <v>409</v>
      </c>
      <c r="S1162" s="48" t="s">
        <v>409</v>
      </c>
      <c r="T1162" s="48" t="s">
        <v>409</v>
      </c>
      <c r="U1162" s="48" t="s">
        <v>409</v>
      </c>
      <c r="V1162" s="48" t="s">
        <v>409</v>
      </c>
      <c r="W1162" s="48" t="s">
        <v>409</v>
      </c>
      <c r="X1162" s="48" t="s">
        <v>409</v>
      </c>
      <c r="Y1162" s="48" t="s">
        <v>694</v>
      </c>
      <c r="Z1162" s="48" t="s">
        <v>409</v>
      </c>
      <c r="AA1162" s="48" t="s">
        <v>695</v>
      </c>
      <c r="AB1162" s="48" t="s">
        <v>695</v>
      </c>
      <c r="AC1162" s="48" t="s">
        <v>695</v>
      </c>
      <c r="AD1162" s="48" t="s">
        <v>695</v>
      </c>
      <c r="AE1162" s="48" t="s">
        <v>695</v>
      </c>
      <c r="AF1162" s="48" t="s">
        <v>695</v>
      </c>
      <c r="AG1162" s="48" t="s">
        <v>849</v>
      </c>
      <c r="AH1162" s="48" t="s">
        <v>849</v>
      </c>
      <c r="AI1162" s="48" t="s">
        <v>849</v>
      </c>
      <c r="AJ1162" s="48" t="s">
        <v>849</v>
      </c>
      <c r="AK1162" s="48" t="s">
        <v>849</v>
      </c>
      <c r="AL1162" s="48" t="s">
        <v>849</v>
      </c>
      <c r="AM1162" s="48" t="s">
        <v>849</v>
      </c>
      <c r="AN1162" s="48" t="s">
        <v>849</v>
      </c>
      <c r="AO1162" s="48" t="s">
        <v>849</v>
      </c>
      <c r="AP1162" s="48" t="s">
        <v>849</v>
      </c>
      <c r="AQ1162" s="48" t="s">
        <v>849</v>
      </c>
      <c r="AR1162" s="48" t="s">
        <v>849</v>
      </c>
      <c r="AS1162" s="48" t="s">
        <v>849</v>
      </c>
      <c r="AT1162" s="48" t="s">
        <v>849</v>
      </c>
      <c r="AU1162" s="48" t="s">
        <v>849</v>
      </c>
      <c r="AV1162" s="48" t="s">
        <v>849</v>
      </c>
      <c r="AW1162" s="48" t="s">
        <v>849</v>
      </c>
      <c r="AX1162" s="48" t="s">
        <v>1259</v>
      </c>
      <c r="AY1162" s="48" t="s">
        <v>1259</v>
      </c>
      <c r="AZ1162" s="28" t="s">
        <v>1259</v>
      </c>
    </row>
    <row r="1163" ht="15.75" customHeight="1">
      <c r="A1163" s="40">
        <v>1035.0</v>
      </c>
      <c r="B1163" s="28" t="s">
        <v>3497</v>
      </c>
      <c r="C1163" s="41"/>
      <c r="D1163" s="42">
        <f t="array" ref="D1163">index(systems,match($A1163,INDEX(systems,0,1),),3)</f>
        <v>267.636</v>
      </c>
      <c r="E1163" s="42">
        <f t="array" ref="E1163">index(systems,match($A1163,INDEX(systems,0,1),),4)</f>
        <v>228.588</v>
      </c>
      <c r="F1163" s="43" t="str">
        <f>IFERROR(__xludf.DUMMYFUNCTION("let(row, match($B1163&amp;if($C1163&lt;&gt;"""","" [""&amp;$C1163&amp;""]"",""""),index(nebulae,,2),0),join("","",iferror(round(index(nebulae,row,5)/2,3),1),iferror(round(index(nebulae,row,6)/2,3),1),0))"),"1,1,0")</f>
        <v>1,1,0</v>
      </c>
      <c r="G1163" s="44" t="s">
        <v>3498</v>
      </c>
      <c r="H1163" s="45">
        <f t="array" ref="H1163">let(systemId,match(A1163,index(systems,0,1),),refSystemId,match($H$1,index(systems,0,1),),x,index(systems,systemId,3),y,index(systems,systemId,4),refX,index(systems,refSystemId,3),refY,index(systems,refSystemId,4),round(sqrt((x-refX)^2+(y-refY)^2),3))</f>
        <v>351.968</v>
      </c>
      <c r="I1163" s="46" t="s">
        <v>408</v>
      </c>
      <c r="J1163" s="46" t="s">
        <v>408</v>
      </c>
      <c r="K1163" s="62" t="s">
        <v>408</v>
      </c>
      <c r="L1163" s="53"/>
      <c r="M1163" s="53"/>
      <c r="N1163" s="28" t="s">
        <v>652</v>
      </c>
      <c r="O1163" s="48" t="s">
        <v>652</v>
      </c>
      <c r="P1163" s="48" t="s">
        <v>652</v>
      </c>
      <c r="Q1163" s="48" t="s">
        <v>652</v>
      </c>
      <c r="R1163" s="48" t="s">
        <v>652</v>
      </c>
      <c r="S1163" s="48" t="s">
        <v>652</v>
      </c>
      <c r="T1163" s="48" t="s">
        <v>652</v>
      </c>
      <c r="U1163" s="48" t="s">
        <v>652</v>
      </c>
      <c r="V1163" s="48" t="s">
        <v>652</v>
      </c>
      <c r="W1163" s="48" t="s">
        <v>652</v>
      </c>
      <c r="X1163" s="48" t="s">
        <v>422</v>
      </c>
      <c r="Y1163" s="48" t="s">
        <v>422</v>
      </c>
      <c r="Z1163" s="48" t="s">
        <v>422</v>
      </c>
      <c r="AA1163" s="48" t="s">
        <v>422</v>
      </c>
      <c r="AB1163" s="48" t="s">
        <v>422</v>
      </c>
      <c r="AC1163" s="48" t="s">
        <v>422</v>
      </c>
      <c r="AD1163" s="48" t="s">
        <v>422</v>
      </c>
      <c r="AE1163" s="48" t="s">
        <v>422</v>
      </c>
      <c r="AF1163" s="48" t="s">
        <v>422</v>
      </c>
      <c r="AG1163" s="48" t="s">
        <v>422</v>
      </c>
      <c r="AH1163" s="48" t="s">
        <v>422</v>
      </c>
      <c r="AI1163" s="48" t="s">
        <v>422</v>
      </c>
      <c r="AJ1163" s="48" t="s">
        <v>422</v>
      </c>
      <c r="AK1163" s="48" t="s">
        <v>422</v>
      </c>
      <c r="AL1163" s="48" t="s">
        <v>422</v>
      </c>
      <c r="AM1163" s="48" t="s">
        <v>422</v>
      </c>
      <c r="AN1163" s="48" t="s">
        <v>422</v>
      </c>
      <c r="AO1163" s="48" t="s">
        <v>422</v>
      </c>
      <c r="AP1163" s="48" t="s">
        <v>422</v>
      </c>
      <c r="AQ1163" s="48" t="s">
        <v>422</v>
      </c>
      <c r="AR1163" s="48" t="s">
        <v>422</v>
      </c>
      <c r="AS1163" s="48" t="s">
        <v>422</v>
      </c>
      <c r="AT1163" s="48" t="s">
        <v>422</v>
      </c>
      <c r="AU1163" s="48" t="s">
        <v>422</v>
      </c>
      <c r="AV1163" s="48" t="s">
        <v>422</v>
      </c>
      <c r="AW1163" s="48" t="s">
        <v>422</v>
      </c>
      <c r="AX1163" s="48" t="s">
        <v>422</v>
      </c>
      <c r="AY1163" s="48" t="s">
        <v>422</v>
      </c>
      <c r="AZ1163" s="28" t="s">
        <v>422</v>
      </c>
    </row>
    <row r="1164" ht="15.75" customHeight="1">
      <c r="A1164" s="40">
        <v>1036.0</v>
      </c>
      <c r="B1164" s="28" t="s">
        <v>3499</v>
      </c>
      <c r="C1164" s="41"/>
      <c r="D1164" s="42">
        <f t="array" ref="D1164">index(systems,match($A1164,INDEX(systems,0,1),),3)</f>
        <v>36.439</v>
      </c>
      <c r="E1164" s="42">
        <f t="array" ref="E1164">index(systems,match($A1164,INDEX(systems,0,1),),4)</f>
        <v>251.726</v>
      </c>
      <c r="F1164" s="43" t="str">
        <f>IFERROR(__xludf.DUMMYFUNCTION("let(row, match($B1164&amp;if($C1164&lt;&gt;"""","" [""&amp;$C1164&amp;""]"",""""),index(nebulae,,2),0),join("","",iferror(round(index(nebulae,row,5)/2,3),1),iferror(round(index(nebulae,row,6)/2,3),1),0))"),"1,1,0")</f>
        <v>1,1,0</v>
      </c>
      <c r="G1164" s="44" t="s">
        <v>3500</v>
      </c>
      <c r="H1164" s="45">
        <f t="array" ref="H1164">let(systemId,match(A1164,index(systems,0,1),),refSystemId,match($H$1,index(systems,0,1),),x,index(systems,systemId,3),y,index(systems,systemId,4),refX,index(systems,refSystemId,3),refY,index(systems,refSystemId,4),round(sqrt((x-refX)^2+(y-refY)^2),3))</f>
        <v>254.35</v>
      </c>
      <c r="I1164" s="53"/>
      <c r="J1164" s="53"/>
      <c r="K1164" s="46" t="s">
        <v>418</v>
      </c>
      <c r="L1164" s="46" t="s">
        <v>418</v>
      </c>
      <c r="M1164" s="53"/>
      <c r="N1164" s="28" t="s">
        <v>910</v>
      </c>
      <c r="O1164" s="48" t="s">
        <v>910</v>
      </c>
      <c r="P1164" s="48" t="s">
        <v>910</v>
      </c>
      <c r="Q1164" s="48" t="s">
        <v>910</v>
      </c>
      <c r="R1164" s="48" t="s">
        <v>910</v>
      </c>
      <c r="S1164" s="48" t="s">
        <v>910</v>
      </c>
      <c r="T1164" s="48" t="s">
        <v>910</v>
      </c>
      <c r="U1164" s="48" t="s">
        <v>910</v>
      </c>
      <c r="V1164" s="48" t="s">
        <v>910</v>
      </c>
      <c r="W1164" s="48" t="s">
        <v>910</v>
      </c>
      <c r="X1164" s="48" t="s">
        <v>910</v>
      </c>
      <c r="Y1164" s="48" t="s">
        <v>694</v>
      </c>
      <c r="Z1164" s="48" t="s">
        <v>694</v>
      </c>
      <c r="AA1164" s="48" t="s">
        <v>695</v>
      </c>
      <c r="AB1164" s="48" t="s">
        <v>695</v>
      </c>
      <c r="AC1164" s="48" t="s">
        <v>695</v>
      </c>
      <c r="AD1164" s="48" t="s">
        <v>695</v>
      </c>
      <c r="AE1164" s="48" t="s">
        <v>695</v>
      </c>
      <c r="AF1164" s="48" t="s">
        <v>695</v>
      </c>
      <c r="AG1164" s="48" t="s">
        <v>913</v>
      </c>
      <c r="AH1164" s="48" t="s">
        <v>913</v>
      </c>
      <c r="AI1164" s="48" t="s">
        <v>913</v>
      </c>
      <c r="AJ1164" s="48" t="s">
        <v>913</v>
      </c>
      <c r="AK1164" s="48" t="s">
        <v>913</v>
      </c>
      <c r="AL1164" s="48" t="s">
        <v>913</v>
      </c>
      <c r="AM1164" s="48" t="s">
        <v>913</v>
      </c>
      <c r="AN1164" s="48" t="s">
        <v>697</v>
      </c>
      <c r="AO1164" s="48" t="s">
        <v>697</v>
      </c>
      <c r="AP1164" s="48" t="s">
        <v>697</v>
      </c>
      <c r="AQ1164" s="48" t="s">
        <v>697</v>
      </c>
      <c r="AR1164" s="48" t="s">
        <v>697</v>
      </c>
      <c r="AS1164" s="48" t="s">
        <v>697</v>
      </c>
      <c r="AT1164" s="48" t="s">
        <v>697</v>
      </c>
      <c r="AU1164" s="48" t="s">
        <v>697</v>
      </c>
      <c r="AV1164" s="48" t="s">
        <v>531</v>
      </c>
      <c r="AW1164" s="48" t="s">
        <v>531</v>
      </c>
      <c r="AX1164" s="52" t="s">
        <v>531</v>
      </c>
      <c r="AY1164" s="52" t="s">
        <v>531</v>
      </c>
      <c r="AZ1164" s="49" t="s">
        <v>531</v>
      </c>
    </row>
    <row r="1165" ht="15.75" customHeight="1">
      <c r="A1165" s="40">
        <v>1037.0</v>
      </c>
      <c r="B1165" s="28" t="s">
        <v>3501</v>
      </c>
      <c r="C1165" s="41"/>
      <c r="D1165" s="42">
        <f t="array" ref="D1165">index(systems,match($A1165,INDEX(systems,0,1),),3)</f>
        <v>-252.553</v>
      </c>
      <c r="E1165" s="42">
        <f t="array" ref="E1165">index(systems,match($A1165,INDEX(systems,0,1),),4)</f>
        <v>86.034</v>
      </c>
      <c r="F1165" s="43" t="str">
        <f>IFERROR(__xludf.DUMMYFUNCTION("let(row, match($B1165&amp;if($C1165&lt;&gt;"""","" [""&amp;$C1165&amp;""]"",""""),index(nebulae,,2),0),join("","",iferror(round(index(nebulae,row,5)/2,3),1),iferror(round(index(nebulae,row,6)/2,3),1),0))"),"1,1,0")</f>
        <v>1,1,0</v>
      </c>
      <c r="G1165" s="44" t="s">
        <v>3502</v>
      </c>
      <c r="H1165" s="45">
        <f t="array" ref="H1165">let(systemId,match(A1165,index(systems,0,1),),refSystemId,match($H$1,index(systems,0,1),),x,index(systems,systemId,3),y,index(systems,systemId,4),refX,index(systems,refSystemId,3),refY,index(systems,refSystemId,4),round(sqrt((x-refX)^2+(y-refY)^2),3))</f>
        <v>266.805</v>
      </c>
      <c r="I1165" s="28" t="s">
        <v>408</v>
      </c>
      <c r="J1165" s="28" t="s">
        <v>408</v>
      </c>
      <c r="K1165" s="28" t="s">
        <v>408</v>
      </c>
      <c r="L1165" s="28" t="s">
        <v>408</v>
      </c>
      <c r="M1165" s="41"/>
      <c r="N1165" s="28" t="s">
        <v>671</v>
      </c>
      <c r="O1165" s="48" t="s">
        <v>671</v>
      </c>
      <c r="P1165" s="48" t="s">
        <v>671</v>
      </c>
      <c r="Q1165" s="48" t="s">
        <v>671</v>
      </c>
      <c r="R1165" s="48" t="s">
        <v>671</v>
      </c>
      <c r="S1165" s="48" t="s">
        <v>671</v>
      </c>
      <c r="T1165" s="48" t="s">
        <v>671</v>
      </c>
      <c r="U1165" s="48" t="s">
        <v>671</v>
      </c>
      <c r="V1165" s="48" t="s">
        <v>671</v>
      </c>
      <c r="W1165" s="48" t="s">
        <v>671</v>
      </c>
      <c r="X1165" s="48" t="s">
        <v>671</v>
      </c>
      <c r="Y1165" s="48" t="s">
        <v>480</v>
      </c>
      <c r="Z1165" s="48" t="s">
        <v>480</v>
      </c>
      <c r="AA1165" s="48" t="s">
        <v>2698</v>
      </c>
      <c r="AB1165" s="48" t="s">
        <v>2698</v>
      </c>
      <c r="AC1165" s="48" t="s">
        <v>2698</v>
      </c>
      <c r="AD1165" s="48" t="s">
        <v>2698</v>
      </c>
      <c r="AE1165" s="48" t="s">
        <v>2698</v>
      </c>
      <c r="AF1165" s="48" t="s">
        <v>2698</v>
      </c>
      <c r="AG1165" s="48" t="s">
        <v>2698</v>
      </c>
      <c r="AH1165" s="48" t="s">
        <v>2699</v>
      </c>
      <c r="AI1165" s="48" t="s">
        <v>1201</v>
      </c>
      <c r="AJ1165" s="48" t="s">
        <v>1201</v>
      </c>
      <c r="AK1165" s="48" t="s">
        <v>1201</v>
      </c>
      <c r="AL1165" s="48" t="s">
        <v>1201</v>
      </c>
      <c r="AM1165" s="48" t="s">
        <v>1201</v>
      </c>
      <c r="AN1165" s="48" t="s">
        <v>1201</v>
      </c>
      <c r="AO1165" s="48" t="s">
        <v>1201</v>
      </c>
      <c r="AP1165" s="48" t="s">
        <v>1201</v>
      </c>
      <c r="AQ1165" s="48" t="s">
        <v>3503</v>
      </c>
      <c r="AR1165" s="48" t="s">
        <v>3503</v>
      </c>
      <c r="AS1165" s="48" t="s">
        <v>3503</v>
      </c>
      <c r="AT1165" s="48" t="s">
        <v>3504</v>
      </c>
      <c r="AU1165" s="41"/>
      <c r="AV1165" s="48" t="s">
        <v>422</v>
      </c>
      <c r="AW1165" s="48" t="s">
        <v>422</v>
      </c>
      <c r="AX1165" s="48" t="s">
        <v>422</v>
      </c>
      <c r="AY1165" s="48" t="s">
        <v>422</v>
      </c>
      <c r="AZ1165" s="28" t="s">
        <v>422</v>
      </c>
    </row>
    <row r="1166" ht="15.75" customHeight="1">
      <c r="A1166" s="40">
        <v>1038.0</v>
      </c>
      <c r="B1166" s="28" t="s">
        <v>3505</v>
      </c>
      <c r="C1166" s="41"/>
      <c r="D1166" s="42">
        <f t="array" ref="D1166">index(systems,match($A1166,INDEX(systems,0,1),),3)</f>
        <v>625.961</v>
      </c>
      <c r="E1166" s="42">
        <f t="array" ref="E1166">index(systems,match($A1166,INDEX(systems,0,1),),4)</f>
        <v>154.393</v>
      </c>
      <c r="F1166" s="43" t="str">
        <f>IFERROR(__xludf.DUMMYFUNCTION("let(row, match($B1166&amp;if($C1166&lt;&gt;"""","" [""&amp;$C1166&amp;""]"",""""),index(nebulae,,2),0),join("","",iferror(round(index(nebulae,row,5)/2,3),1),iferror(round(index(nebulae,row,6)/2,3),1),0))"),"1,1,0")</f>
        <v>1,1,0</v>
      </c>
      <c r="G1166" s="44" t="s">
        <v>3506</v>
      </c>
      <c r="H1166" s="45">
        <f t="array" ref="H1166">let(systemId,match(A1166,index(systems,0,1),),refSystemId,match($H$1,index(systems,0,1),),x,index(systems,systemId,3),y,index(systems,systemId,4),refX,index(systems,refSystemId,3),refY,index(systems,refSystemId,4),round(sqrt((x-refX)^2+(y-refY)^2),3))</f>
        <v>644.72</v>
      </c>
      <c r="I1166" s="28" t="s">
        <v>408</v>
      </c>
      <c r="J1166" s="28" t="s">
        <v>408</v>
      </c>
      <c r="K1166" s="28" t="s">
        <v>408</v>
      </c>
      <c r="L1166" s="28" t="s">
        <v>408</v>
      </c>
      <c r="M1166" s="28" t="s">
        <v>408</v>
      </c>
      <c r="N1166" s="28" t="s">
        <v>408</v>
      </c>
      <c r="O1166" s="41"/>
      <c r="P1166" s="48" t="s">
        <v>1423</v>
      </c>
      <c r="Q1166" s="48" t="s">
        <v>1423</v>
      </c>
      <c r="R1166" s="48" t="s">
        <v>1423</v>
      </c>
      <c r="S1166" s="48" t="s">
        <v>1423</v>
      </c>
      <c r="T1166" s="48" t="s">
        <v>1423</v>
      </c>
      <c r="U1166" s="48" t="s">
        <v>1423</v>
      </c>
      <c r="V1166" s="48" t="s">
        <v>1423</v>
      </c>
      <c r="W1166" s="48" t="s">
        <v>1423</v>
      </c>
      <c r="X1166" s="48" t="s">
        <v>1423</v>
      </c>
      <c r="Y1166" s="48" t="s">
        <v>422</v>
      </c>
      <c r="Z1166" s="48" t="s">
        <v>422</v>
      </c>
      <c r="AA1166" s="48" t="s">
        <v>422</v>
      </c>
      <c r="AB1166" s="48" t="s">
        <v>422</v>
      </c>
      <c r="AC1166" s="48" t="s">
        <v>422</v>
      </c>
      <c r="AD1166" s="48" t="s">
        <v>422</v>
      </c>
      <c r="AE1166" s="48" t="s">
        <v>422</v>
      </c>
      <c r="AF1166" s="48" t="s">
        <v>422</v>
      </c>
      <c r="AG1166" s="48" t="s">
        <v>422</v>
      </c>
      <c r="AH1166" s="48" t="s">
        <v>422</v>
      </c>
      <c r="AI1166" s="48" t="s">
        <v>422</v>
      </c>
      <c r="AJ1166" s="48" t="s">
        <v>422</v>
      </c>
      <c r="AK1166" s="48" t="s">
        <v>422</v>
      </c>
      <c r="AL1166" s="48" t="s">
        <v>422</v>
      </c>
      <c r="AM1166" s="48" t="s">
        <v>422</v>
      </c>
      <c r="AN1166" s="48" t="s">
        <v>422</v>
      </c>
      <c r="AO1166" s="48" t="s">
        <v>422</v>
      </c>
      <c r="AP1166" s="48" t="s">
        <v>422</v>
      </c>
      <c r="AQ1166" s="48" t="s">
        <v>422</v>
      </c>
      <c r="AR1166" s="48" t="s">
        <v>422</v>
      </c>
      <c r="AS1166" s="48" t="s">
        <v>422</v>
      </c>
      <c r="AT1166" s="48" t="s">
        <v>422</v>
      </c>
      <c r="AU1166" s="48" t="s">
        <v>422</v>
      </c>
      <c r="AV1166" s="48" t="s">
        <v>422</v>
      </c>
      <c r="AW1166" s="48" t="s">
        <v>422</v>
      </c>
      <c r="AX1166" s="48" t="s">
        <v>422</v>
      </c>
      <c r="AY1166" s="48" t="s">
        <v>422</v>
      </c>
      <c r="AZ1166" s="28" t="s">
        <v>422</v>
      </c>
    </row>
    <row r="1167" ht="15.75" customHeight="1">
      <c r="A1167" s="40">
        <v>1039.0</v>
      </c>
      <c r="B1167" s="28" t="s">
        <v>3507</v>
      </c>
      <c r="C1167" s="41"/>
      <c r="D1167" s="42">
        <f t="array" ref="D1167">index(systems,match($A1167,INDEX(systems,0,1),),3)</f>
        <v>-440.98</v>
      </c>
      <c r="E1167" s="42">
        <f t="array" ref="E1167">index(systems,match($A1167,INDEX(systems,0,1),),4)</f>
        <v>128.944</v>
      </c>
      <c r="F1167" s="43" t="str">
        <f>IFERROR(__xludf.DUMMYFUNCTION("let(row, match($B1167&amp;if($C1167&lt;&gt;"""","" [""&amp;$C1167&amp;""]"",""""),index(nebulae,,2),0),join("","",iferror(round(index(nebulae,row,5)/2,3),1),iferror(round(index(nebulae,row,6)/2,3),1),0))"),"1,1,0")</f>
        <v>1,1,0</v>
      </c>
      <c r="G1167" s="44" t="s">
        <v>3508</v>
      </c>
      <c r="H1167" s="45">
        <f t="array" ref="H1167">let(systemId,match(A1167,index(systems,0,1),),refSystemId,match($H$1,index(systems,0,1),),x,index(systems,systemId,3),y,index(systems,systemId,4),refX,index(systems,refSystemId,3),refY,index(systems,refSystemId,4),round(sqrt((x-refX)^2+(y-refY)^2),3))</f>
        <v>459.445</v>
      </c>
      <c r="I1167" s="28" t="s">
        <v>408</v>
      </c>
      <c r="J1167" s="46" t="s">
        <v>408</v>
      </c>
      <c r="K1167" s="46" t="s">
        <v>408</v>
      </c>
      <c r="L1167" s="28" t="s">
        <v>408</v>
      </c>
      <c r="M1167" s="28" t="s">
        <v>408</v>
      </c>
      <c r="N1167" s="28" t="s">
        <v>408</v>
      </c>
      <c r="O1167" s="41"/>
      <c r="P1167" s="48" t="s">
        <v>461</v>
      </c>
      <c r="Q1167" s="48" t="s">
        <v>461</v>
      </c>
      <c r="R1167" s="48" t="s">
        <v>461</v>
      </c>
      <c r="S1167" s="48" t="s">
        <v>449</v>
      </c>
      <c r="T1167" s="48" t="s">
        <v>449</v>
      </c>
      <c r="U1167" s="48" t="s">
        <v>449</v>
      </c>
      <c r="V1167" s="48" t="s">
        <v>449</v>
      </c>
      <c r="W1167" s="48" t="s">
        <v>449</v>
      </c>
      <c r="X1167" s="48" t="s">
        <v>449</v>
      </c>
      <c r="Y1167" s="48" t="s">
        <v>449</v>
      </c>
      <c r="Z1167" s="48" t="s">
        <v>449</v>
      </c>
      <c r="AA1167" s="48" t="s">
        <v>684</v>
      </c>
      <c r="AB1167" s="48" t="s">
        <v>684</v>
      </c>
      <c r="AC1167" s="48" t="s">
        <v>684</v>
      </c>
      <c r="AD1167" s="48" t="s">
        <v>684</v>
      </c>
      <c r="AE1167" s="48" t="s">
        <v>684</v>
      </c>
      <c r="AF1167" s="48" t="s">
        <v>684</v>
      </c>
      <c r="AG1167" s="48" t="s">
        <v>684</v>
      </c>
      <c r="AH1167" s="48" t="s">
        <v>685</v>
      </c>
      <c r="AI1167" s="48" t="s">
        <v>464</v>
      </c>
      <c r="AJ1167" s="48" t="s">
        <v>464</v>
      </c>
      <c r="AK1167" s="48" t="s">
        <v>464</v>
      </c>
      <c r="AL1167" s="48" t="s">
        <v>464</v>
      </c>
      <c r="AM1167" s="48" t="s">
        <v>464</v>
      </c>
      <c r="AN1167" s="48" t="s">
        <v>464</v>
      </c>
      <c r="AO1167" s="48" t="s">
        <v>464</v>
      </c>
      <c r="AP1167" s="48" t="s">
        <v>464</v>
      </c>
      <c r="AQ1167" s="48" t="s">
        <v>464</v>
      </c>
      <c r="AR1167" s="48" t="s">
        <v>464</v>
      </c>
      <c r="AS1167" s="48" t="s">
        <v>466</v>
      </c>
      <c r="AT1167" s="52" t="s">
        <v>467</v>
      </c>
      <c r="AU1167" s="52" t="s">
        <v>467</v>
      </c>
      <c r="AV1167" s="52" t="s">
        <v>467</v>
      </c>
      <c r="AW1167" s="52" t="s">
        <v>467</v>
      </c>
      <c r="AX1167" s="52" t="s">
        <v>467</v>
      </c>
      <c r="AY1167" s="52" t="s">
        <v>474</v>
      </c>
      <c r="AZ1167" s="49" t="s">
        <v>474</v>
      </c>
    </row>
    <row r="1168" ht="15.75" customHeight="1">
      <c r="A1168" s="40">
        <v>3098.0</v>
      </c>
      <c r="B1168" s="28" t="s">
        <v>3509</v>
      </c>
      <c r="C1168" s="41"/>
      <c r="D1168" s="42">
        <f t="array" ref="D1168">index(systems,match($A1168,INDEX(systems,0,1),),3)</f>
        <v>982.329</v>
      </c>
      <c r="E1168" s="42">
        <f t="array" ref="E1168">index(systems,match($A1168,INDEX(systems,0,1),),4)</f>
        <v>202.082</v>
      </c>
      <c r="F1168" s="43" t="str">
        <f>IFERROR(__xludf.DUMMYFUNCTION("let(row, match($B1168&amp;if($C1168&lt;&gt;"""","" [""&amp;$C1168&amp;""]"",""""),index(nebulae,,2),0),join("","",iferror(round(index(nebulae,row,5)/2,3),1),iferror(round(index(nebulae,row,6)/2,3),1),0))"),"1,1,0")</f>
        <v>1,1,0</v>
      </c>
      <c r="G1168" s="44" t="s">
        <v>3510</v>
      </c>
      <c r="H1168" s="45">
        <f t="array" ref="H1168">let(systemId,match(A1168,index(systems,0,1),),refSystemId,match($H$1,index(systems,0,1),),x,index(systems,systemId,3),y,index(systems,systemId,4),refX,index(systems,refSystemId,3),refY,index(systems,refSystemId,4),round(sqrt((x-refX)^2+(y-refY)^2),3))</f>
        <v>1002.899</v>
      </c>
      <c r="I1168" s="55"/>
      <c r="J1168" s="55"/>
      <c r="K1168" s="55"/>
      <c r="L1168" s="55"/>
      <c r="M1168" s="55"/>
      <c r="N1168" s="55"/>
      <c r="O1168" s="55"/>
      <c r="P1168" s="55"/>
      <c r="Q1168" s="56" t="s">
        <v>1061</v>
      </c>
      <c r="R1168" s="56" t="s">
        <v>1061</v>
      </c>
      <c r="S1168" s="56" t="s">
        <v>1061</v>
      </c>
      <c r="T1168" s="56" t="s">
        <v>1061</v>
      </c>
      <c r="U1168" s="56" t="s">
        <v>1061</v>
      </c>
      <c r="V1168" s="56" t="s">
        <v>1061</v>
      </c>
      <c r="W1168" s="56" t="s">
        <v>1061</v>
      </c>
      <c r="X1168" s="56" t="s">
        <v>1061</v>
      </c>
      <c r="Y1168" s="56" t="s">
        <v>1061</v>
      </c>
      <c r="Z1168" s="56" t="s">
        <v>1061</v>
      </c>
      <c r="AA1168" s="56" t="s">
        <v>1061</v>
      </c>
      <c r="AB1168" s="56" t="s">
        <v>1061</v>
      </c>
      <c r="AC1168" s="56" t="s">
        <v>1061</v>
      </c>
      <c r="AD1168" s="56" t="s">
        <v>1061</v>
      </c>
      <c r="AE1168" s="56" t="s">
        <v>1061</v>
      </c>
      <c r="AF1168" s="56" t="s">
        <v>1061</v>
      </c>
      <c r="AG1168" s="56" t="s">
        <v>1061</v>
      </c>
      <c r="AH1168" s="56" t="s">
        <v>1061</v>
      </c>
      <c r="AI1168" s="56" t="s">
        <v>1061</v>
      </c>
      <c r="AJ1168" s="56" t="s">
        <v>1061</v>
      </c>
      <c r="AK1168" s="56" t="s">
        <v>1061</v>
      </c>
      <c r="AL1168" s="56" t="s">
        <v>1061</v>
      </c>
      <c r="AM1168" s="56" t="s">
        <v>1061</v>
      </c>
      <c r="AN1168" s="56" t="s">
        <v>1061</v>
      </c>
      <c r="AO1168" s="56" t="s">
        <v>1061</v>
      </c>
      <c r="AP1168" s="56" t="s">
        <v>1061</v>
      </c>
      <c r="AQ1168" s="56" t="s">
        <v>1061</v>
      </c>
      <c r="AR1168" s="56" t="s">
        <v>1061</v>
      </c>
      <c r="AS1168" s="56" t="s">
        <v>1061</v>
      </c>
      <c r="AT1168" s="56" t="s">
        <v>1061</v>
      </c>
      <c r="AU1168" s="51" t="s">
        <v>1061</v>
      </c>
      <c r="AV1168" s="55"/>
      <c r="AW1168" s="55"/>
      <c r="AX1168" s="55"/>
      <c r="AY1168" s="55"/>
      <c r="AZ1168" s="55"/>
    </row>
    <row r="1169" ht="15.75" customHeight="1">
      <c r="A1169" s="40">
        <v>1040.0</v>
      </c>
      <c r="B1169" s="28" t="s">
        <v>3511</v>
      </c>
      <c r="C1169" s="41"/>
      <c r="D1169" s="42">
        <f t="array" ref="D1169">index(systems,match($A1169,INDEX(systems,0,1),),3)</f>
        <v>-13.961</v>
      </c>
      <c r="E1169" s="42">
        <f t="array" ref="E1169">index(systems,match($A1169,INDEX(systems,0,1),),4)</f>
        <v>-44.251</v>
      </c>
      <c r="F1169" s="43" t="str">
        <f>IFERROR(__xludf.DUMMYFUNCTION("let(row, match($B1169&amp;if($C1169&lt;&gt;"""","" [""&amp;$C1169&amp;""]"",""""),index(nebulae,,2),0),join("","",iferror(round(index(nebulae,row,5)/2,3),1),iferror(round(index(nebulae,row,6)/2,3),1),0))"),"1,1,0")</f>
        <v>1,1,0</v>
      </c>
      <c r="G1169" s="44" t="s">
        <v>3512</v>
      </c>
      <c r="H1169" s="86">
        <f t="array" ref="H1169">let(systemId,match(A1169,index(systems,0,1),),refSystemId,match($H$1,index(systems,0,1),),x,index(systems,systemId,3),y,index(systems,systemId,4),refX,index(systems,refSystemId,3),refY,index(systems,refSystemId,4),round(sqrt((x-refX)^2+(y-refY)^2),3))</f>
        <v>46.401</v>
      </c>
      <c r="I1169" s="28" t="s">
        <v>418</v>
      </c>
      <c r="J1169" s="41"/>
      <c r="K1169" s="41"/>
      <c r="L1169" s="28" t="s">
        <v>508</v>
      </c>
      <c r="M1169" s="28" t="s">
        <v>508</v>
      </c>
      <c r="N1169" s="28" t="s">
        <v>509</v>
      </c>
      <c r="O1169" s="48" t="s">
        <v>509</v>
      </c>
      <c r="P1169" s="48" t="s">
        <v>509</v>
      </c>
      <c r="Q1169" s="48" t="s">
        <v>509</v>
      </c>
      <c r="R1169" s="48" t="s">
        <v>510</v>
      </c>
      <c r="S1169" s="48" t="s">
        <v>509</v>
      </c>
      <c r="T1169" s="28" t="s">
        <v>511</v>
      </c>
      <c r="U1169" s="48" t="s">
        <v>541</v>
      </c>
      <c r="V1169" s="48" t="s">
        <v>541</v>
      </c>
      <c r="W1169" s="48" t="s">
        <v>541</v>
      </c>
      <c r="X1169" s="48" t="s">
        <v>541</v>
      </c>
      <c r="Y1169" s="48" t="s">
        <v>536</v>
      </c>
      <c r="Z1169" s="48" t="s">
        <v>514</v>
      </c>
      <c r="AA1169" s="48" t="s">
        <v>515</v>
      </c>
      <c r="AB1169" s="48" t="s">
        <v>515</v>
      </c>
      <c r="AC1169" s="48" t="s">
        <v>515</v>
      </c>
      <c r="AD1169" s="48" t="s">
        <v>515</v>
      </c>
      <c r="AE1169" s="48" t="s">
        <v>515</v>
      </c>
      <c r="AF1169" s="48" t="s">
        <v>515</v>
      </c>
      <c r="AG1169" s="48" t="s">
        <v>515</v>
      </c>
      <c r="AH1169" s="48" t="s">
        <v>418</v>
      </c>
      <c r="AI1169" s="48" t="s">
        <v>418</v>
      </c>
      <c r="AJ1169" s="48" t="s">
        <v>418</v>
      </c>
      <c r="AK1169" s="48" t="s">
        <v>418</v>
      </c>
      <c r="AL1169" s="48" t="s">
        <v>418</v>
      </c>
      <c r="AM1169" s="48" t="s">
        <v>418</v>
      </c>
      <c r="AN1169" s="48" t="s">
        <v>418</v>
      </c>
      <c r="AO1169" s="48" t="s">
        <v>516</v>
      </c>
      <c r="AP1169" s="48" t="s">
        <v>516</v>
      </c>
      <c r="AQ1169" s="48" t="s">
        <v>516</v>
      </c>
      <c r="AR1169" s="48" t="s">
        <v>517</v>
      </c>
      <c r="AS1169" s="52" t="s">
        <v>766</v>
      </c>
      <c r="AT1169" s="52" t="s">
        <v>766</v>
      </c>
      <c r="AU1169" s="52" t="s">
        <v>766</v>
      </c>
      <c r="AV1169" s="52" t="s">
        <v>766</v>
      </c>
      <c r="AW1169" s="52" t="s">
        <v>766</v>
      </c>
      <c r="AX1169" s="48" t="s">
        <v>931</v>
      </c>
      <c r="AY1169" s="48" t="s">
        <v>541</v>
      </c>
      <c r="AZ1169" s="51" t="s">
        <v>541</v>
      </c>
    </row>
    <row r="1170" ht="15.75" customHeight="1">
      <c r="A1170" s="40">
        <v>1041.0</v>
      </c>
      <c r="B1170" s="28" t="s">
        <v>3513</v>
      </c>
      <c r="C1170" s="41"/>
      <c r="D1170" s="42">
        <f t="array" ref="D1170">index(systems,match($A1170,INDEX(systems,0,1),),3)</f>
        <v>513.804</v>
      </c>
      <c r="E1170" s="42">
        <f t="array" ref="E1170">index(systems,match($A1170,INDEX(systems,0,1),),4)</f>
        <v>204.112</v>
      </c>
      <c r="F1170" s="43" t="str">
        <f>IFERROR(__xludf.DUMMYFUNCTION("let(row, match($B1170&amp;if($C1170&lt;&gt;"""","" [""&amp;$C1170&amp;""]"",""""),index(nebulae,,2),0),join("","",iferror(round(index(nebulae,row,5)/2,3),1),iferror(round(index(nebulae,row,6)/2,3),1),0))"),"1,1,0")</f>
        <v>1,1,0</v>
      </c>
      <c r="G1170" s="44" t="s">
        <v>3514</v>
      </c>
      <c r="H1170" s="45">
        <f t="array" ref="H1170">let(systemId,match(A1170,index(systems,0,1),),refSystemId,match($H$1,index(systems,0,1),),x,index(systems,systemId,3),y,index(systems,systemId,4),refX,index(systems,refSystemId,3),refY,index(systems,refSystemId,4),round(sqrt((x-refX)^2+(y-refY)^2),3))</f>
        <v>552.862</v>
      </c>
      <c r="I1170" s="28" t="s">
        <v>408</v>
      </c>
      <c r="J1170" s="28" t="s">
        <v>408</v>
      </c>
      <c r="K1170" s="28" t="s">
        <v>408</v>
      </c>
      <c r="L1170" s="28" t="s">
        <v>408</v>
      </c>
      <c r="M1170" s="28" t="s">
        <v>408</v>
      </c>
      <c r="N1170" s="28" t="s">
        <v>408</v>
      </c>
      <c r="O1170" s="41"/>
      <c r="P1170" s="48" t="s">
        <v>1557</v>
      </c>
      <c r="Q1170" s="48" t="s">
        <v>1557</v>
      </c>
      <c r="R1170" s="48" t="s">
        <v>1557</v>
      </c>
      <c r="S1170" s="48" t="s">
        <v>1557</v>
      </c>
      <c r="T1170" s="48" t="s">
        <v>1557</v>
      </c>
      <c r="U1170" s="48" t="s">
        <v>1557</v>
      </c>
      <c r="V1170" s="48" t="s">
        <v>1557</v>
      </c>
      <c r="W1170" s="48" t="s">
        <v>1557</v>
      </c>
      <c r="X1170" s="48" t="s">
        <v>1557</v>
      </c>
      <c r="Y1170" s="48" t="s">
        <v>422</v>
      </c>
      <c r="Z1170" s="48" t="s">
        <v>422</v>
      </c>
      <c r="AA1170" s="48" t="s">
        <v>422</v>
      </c>
      <c r="AB1170" s="48" t="s">
        <v>422</v>
      </c>
      <c r="AC1170" s="48" t="s">
        <v>422</v>
      </c>
      <c r="AD1170" s="48" t="s">
        <v>422</v>
      </c>
      <c r="AE1170" s="48" t="s">
        <v>422</v>
      </c>
      <c r="AF1170" s="48" t="s">
        <v>422</v>
      </c>
      <c r="AG1170" s="48" t="s">
        <v>422</v>
      </c>
      <c r="AH1170" s="48" t="s">
        <v>422</v>
      </c>
      <c r="AI1170" s="48" t="s">
        <v>422</v>
      </c>
      <c r="AJ1170" s="48" t="s">
        <v>422</v>
      </c>
      <c r="AK1170" s="48" t="s">
        <v>422</v>
      </c>
      <c r="AL1170" s="48" t="s">
        <v>422</v>
      </c>
      <c r="AM1170" s="48" t="s">
        <v>422</v>
      </c>
      <c r="AN1170" s="48" t="s">
        <v>422</v>
      </c>
      <c r="AO1170" s="48" t="s">
        <v>422</v>
      </c>
      <c r="AP1170" s="48" t="s">
        <v>422</v>
      </c>
      <c r="AQ1170" s="48" t="s">
        <v>422</v>
      </c>
      <c r="AR1170" s="52" t="s">
        <v>422</v>
      </c>
      <c r="AS1170" s="52" t="s">
        <v>422</v>
      </c>
      <c r="AT1170" s="52" t="s">
        <v>422</v>
      </c>
      <c r="AU1170" s="52" t="s">
        <v>422</v>
      </c>
      <c r="AV1170" s="52" t="s">
        <v>422</v>
      </c>
      <c r="AW1170" s="52" t="s">
        <v>422</v>
      </c>
      <c r="AX1170" s="52" t="s">
        <v>422</v>
      </c>
      <c r="AY1170" s="52" t="s">
        <v>422</v>
      </c>
      <c r="AZ1170" s="50" t="s">
        <v>1558</v>
      </c>
    </row>
    <row r="1171" ht="15.75" customHeight="1">
      <c r="A1171" s="40">
        <v>3169.0</v>
      </c>
      <c r="B1171" s="28" t="s">
        <v>3515</v>
      </c>
      <c r="C1171" s="41"/>
      <c r="D1171" s="42">
        <f t="array" ref="D1171">index(systems,match($A1171,INDEX(systems,0,1),),3)</f>
        <v>-667.304</v>
      </c>
      <c r="E1171" s="42">
        <f t="array" ref="E1171">index(systems,match($A1171,INDEX(systems,0,1),),4)</f>
        <v>970.668</v>
      </c>
      <c r="F1171" s="43" t="str">
        <f>IFERROR(__xludf.DUMMYFUNCTION("let(row, match($B1171&amp;if($C1171&lt;&gt;"""","" [""&amp;$C1171&amp;""]"",""""),index(nebulae,,2),0),join("","",iferror(round(index(nebulae,row,5)/2,3),1),iferror(round(index(nebulae,row,6)/2,3),1),0))"),"1,1,0")</f>
        <v>1,1,0</v>
      </c>
      <c r="G1171" s="44" t="s">
        <v>3516</v>
      </c>
      <c r="H1171" s="45">
        <f t="array" ref="H1171">let(systemId,match(A1171,index(systems,0,1),),refSystemId,match($H$1,index(systems,0,1),),x,index(systems,systemId,3),y,index(systems,systemId,4),refX,index(systems,refSystemId,3),refY,index(systems,refSystemId,4),round(sqrt((x-refX)^2+(y-refY)^2),3))</f>
        <v>1177.918</v>
      </c>
      <c r="I1171" s="51" t="s">
        <v>408</v>
      </c>
      <c r="J1171" s="51" t="s">
        <v>408</v>
      </c>
      <c r="K1171" s="51" t="s">
        <v>408</v>
      </c>
      <c r="L1171" s="51" t="s">
        <v>408</v>
      </c>
      <c r="M1171" s="51" t="s">
        <v>408</v>
      </c>
      <c r="N1171" s="51" t="s">
        <v>408</v>
      </c>
      <c r="O1171" s="51" t="s">
        <v>408</v>
      </c>
      <c r="P1171" s="51" t="s">
        <v>408</v>
      </c>
      <c r="Q1171" s="51" t="s">
        <v>408</v>
      </c>
      <c r="R1171" s="51" t="s">
        <v>408</v>
      </c>
      <c r="S1171" s="51" t="s">
        <v>408</v>
      </c>
      <c r="T1171" s="51" t="s">
        <v>408</v>
      </c>
      <c r="U1171" s="51" t="s">
        <v>408</v>
      </c>
      <c r="V1171" s="51" t="s">
        <v>408</v>
      </c>
      <c r="W1171" s="51" t="s">
        <v>408</v>
      </c>
      <c r="X1171" s="51" t="s">
        <v>408</v>
      </c>
      <c r="Y1171" s="51" t="s">
        <v>408</v>
      </c>
      <c r="Z1171" s="51" t="s">
        <v>408</v>
      </c>
      <c r="AA1171" s="51" t="s">
        <v>408</v>
      </c>
      <c r="AB1171" s="51" t="s">
        <v>408</v>
      </c>
      <c r="AC1171" s="51" t="s">
        <v>408</v>
      </c>
      <c r="AD1171" s="51" t="s">
        <v>408</v>
      </c>
      <c r="AE1171" s="51" t="s">
        <v>408</v>
      </c>
      <c r="AF1171" s="51" t="s">
        <v>408</v>
      </c>
      <c r="AG1171" s="51" t="s">
        <v>408</v>
      </c>
      <c r="AH1171" s="51" t="s">
        <v>408</v>
      </c>
      <c r="AI1171" s="51" t="s">
        <v>408</v>
      </c>
      <c r="AJ1171" s="51" t="s">
        <v>408</v>
      </c>
      <c r="AK1171" s="51" t="s">
        <v>408</v>
      </c>
      <c r="AL1171" s="51" t="s">
        <v>408</v>
      </c>
      <c r="AM1171" s="51" t="s">
        <v>408</v>
      </c>
      <c r="AN1171" s="51" t="s">
        <v>408</v>
      </c>
      <c r="AO1171" s="51" t="s">
        <v>408</v>
      </c>
      <c r="AP1171" s="51" t="s">
        <v>408</v>
      </c>
      <c r="AQ1171" s="51" t="s">
        <v>408</v>
      </c>
      <c r="AR1171" s="51" t="s">
        <v>408</v>
      </c>
      <c r="AS1171" s="51" t="s">
        <v>408</v>
      </c>
      <c r="AT1171" s="51" t="s">
        <v>408</v>
      </c>
      <c r="AU1171" s="51" t="s">
        <v>408</v>
      </c>
      <c r="AV1171" s="51" t="s">
        <v>1154</v>
      </c>
      <c r="AW1171" s="51" t="s">
        <v>1154</v>
      </c>
      <c r="AX1171" s="56" t="s">
        <v>1083</v>
      </c>
      <c r="AY1171" s="56" t="s">
        <v>1083</v>
      </c>
      <c r="AZ1171" s="56" t="s">
        <v>1083</v>
      </c>
    </row>
    <row r="1172" ht="15.75" customHeight="1">
      <c r="A1172" s="40">
        <v>1042.0</v>
      </c>
      <c r="B1172" s="28" t="s">
        <v>3517</v>
      </c>
      <c r="C1172" s="28" t="s">
        <v>3518</v>
      </c>
      <c r="D1172" s="42">
        <f t="array" ref="D1172">index(systems,match($A1172,INDEX(systems,0,1),),3)</f>
        <v>72.894</v>
      </c>
      <c r="E1172" s="42">
        <f t="array" ref="E1172">index(systems,match($A1172,INDEX(systems,0,1),),4)</f>
        <v>-77.022</v>
      </c>
      <c r="F1172" s="43" t="str">
        <f>IFERROR(__xludf.DUMMYFUNCTION("let(row, match($B1172&amp;if($C1172&lt;&gt;"""","" [""&amp;$C1172&amp;""]"",""""),index(nebulae,,2),0),join("","",iferror(round(index(nebulae,row,5)/2,3),1),iferror(round(index(nebulae,row,6)/2,3),1),0))"),"1,1,0")</f>
        <v>1,1,0</v>
      </c>
      <c r="G1172" s="44" t="s">
        <v>3519</v>
      </c>
      <c r="H1172" s="45">
        <f t="array" ref="H1172">let(systemId,match(A1172,index(systems,0,1),),refSystemId,match($H$1,index(systems,0,1),),x,index(systems,systemId,3),y,index(systems,systemId,4),refX,index(systems,refSystemId,3),refY,index(systems,refSystemId,4),round(sqrt((x-refX)^2+(y-refY)^2),3))</f>
        <v>106.047</v>
      </c>
      <c r="I1172" s="53"/>
      <c r="J1172" s="46" t="s">
        <v>807</v>
      </c>
      <c r="K1172" s="47" t="s">
        <v>807</v>
      </c>
      <c r="L1172" s="47" t="s">
        <v>807</v>
      </c>
      <c r="M1172" s="46" t="s">
        <v>807</v>
      </c>
      <c r="N1172" s="28" t="s">
        <v>817</v>
      </c>
      <c r="O1172" s="48" t="s">
        <v>817</v>
      </c>
      <c r="P1172" s="48" t="s">
        <v>817</v>
      </c>
      <c r="Q1172" s="48" t="s">
        <v>817</v>
      </c>
      <c r="R1172" s="48" t="s">
        <v>817</v>
      </c>
      <c r="S1172" s="48" t="s">
        <v>817</v>
      </c>
      <c r="T1172" s="48" t="s">
        <v>817</v>
      </c>
      <c r="U1172" s="48" t="s">
        <v>817</v>
      </c>
      <c r="V1172" s="48" t="s">
        <v>817</v>
      </c>
      <c r="W1172" s="48" t="s">
        <v>817</v>
      </c>
      <c r="X1172" s="48" t="s">
        <v>817</v>
      </c>
      <c r="Y1172" s="48" t="s">
        <v>503</v>
      </c>
      <c r="Z1172" s="48" t="s">
        <v>503</v>
      </c>
      <c r="AA1172" s="48" t="s">
        <v>504</v>
      </c>
      <c r="AB1172" s="48" t="s">
        <v>504</v>
      </c>
      <c r="AC1172" s="48" t="s">
        <v>504</v>
      </c>
      <c r="AD1172" s="48" t="s">
        <v>504</v>
      </c>
      <c r="AE1172" s="48" t="s">
        <v>504</v>
      </c>
      <c r="AF1172" s="48" t="s">
        <v>504</v>
      </c>
      <c r="AG1172" s="48" t="s">
        <v>504</v>
      </c>
      <c r="AH1172" s="48" t="s">
        <v>504</v>
      </c>
      <c r="AI1172" s="48" t="s">
        <v>504</v>
      </c>
      <c r="AJ1172" s="48" t="s">
        <v>504</v>
      </c>
      <c r="AK1172" s="48" t="s">
        <v>504</v>
      </c>
      <c r="AL1172" s="48" t="s">
        <v>504</v>
      </c>
      <c r="AM1172" s="48" t="s">
        <v>504</v>
      </c>
      <c r="AN1172" s="48" t="s">
        <v>504</v>
      </c>
      <c r="AO1172" s="48" t="s">
        <v>503</v>
      </c>
      <c r="AP1172" s="48" t="s">
        <v>503</v>
      </c>
      <c r="AQ1172" s="48" t="s">
        <v>516</v>
      </c>
      <c r="AR1172" s="48" t="s">
        <v>819</v>
      </c>
      <c r="AS1172" s="48" t="s">
        <v>819</v>
      </c>
      <c r="AT1172" s="48" t="s">
        <v>518</v>
      </c>
      <c r="AU1172" s="48" t="s">
        <v>518</v>
      </c>
      <c r="AV1172" s="48" t="s">
        <v>518</v>
      </c>
      <c r="AW1172" s="48" t="s">
        <v>418</v>
      </c>
      <c r="AX1172" s="48" t="s">
        <v>817</v>
      </c>
      <c r="AY1172" s="48" t="s">
        <v>817</v>
      </c>
      <c r="AZ1172" s="28" t="s">
        <v>817</v>
      </c>
    </row>
    <row r="1173" ht="15.75" customHeight="1">
      <c r="A1173" s="40">
        <v>1043.0</v>
      </c>
      <c r="B1173" s="28" t="s">
        <v>3520</v>
      </c>
      <c r="C1173" s="41"/>
      <c r="D1173" s="42">
        <f t="array" ref="D1173">index(systems,match($A1173,INDEX(systems,0,1),),3)</f>
        <v>-125.884</v>
      </c>
      <c r="E1173" s="42">
        <f t="array" ref="E1173">index(systems,match($A1173,INDEX(systems,0,1),),4)</f>
        <v>98.175</v>
      </c>
      <c r="F1173" s="43" t="str">
        <f>IFERROR(__xludf.DUMMYFUNCTION("let(row, match($B1173&amp;if($C1173&lt;&gt;"""","" [""&amp;$C1173&amp;""]"",""""),index(nebulae,,2),0),join("","",iferror(round(index(nebulae,row,5)/2,3),1),iferror(round(index(nebulae,row,6)/2,3),1),0))"),"1,1,0")</f>
        <v>1,1,0</v>
      </c>
      <c r="G1173" s="44" t="s">
        <v>3521</v>
      </c>
      <c r="H1173" s="45">
        <f t="array" ref="H1173">let(systemId,match(A1173,index(systems,0,1),),refSystemId,match($H$1,index(systems,0,1),),x,index(systems,systemId,3),y,index(systems,systemId,4),refX,index(systems,refSystemId,3),refY,index(systems,refSystemId,4),round(sqrt((x-refX)^2+(y-refY)^2),3))</f>
        <v>159.641</v>
      </c>
      <c r="I1173" s="53"/>
      <c r="J1173" s="53"/>
      <c r="K1173" s="41"/>
      <c r="L1173" s="28" t="s">
        <v>418</v>
      </c>
      <c r="M1173" s="41"/>
      <c r="N1173" s="28" t="s">
        <v>864</v>
      </c>
      <c r="O1173" s="48" t="s">
        <v>864</v>
      </c>
      <c r="P1173" s="48" t="s">
        <v>864</v>
      </c>
      <c r="Q1173" s="48" t="s">
        <v>864</v>
      </c>
      <c r="R1173" s="48" t="s">
        <v>864</v>
      </c>
      <c r="S1173" s="48" t="s">
        <v>864</v>
      </c>
      <c r="T1173" s="48" t="s">
        <v>864</v>
      </c>
      <c r="U1173" s="48" t="s">
        <v>864</v>
      </c>
      <c r="V1173" s="48" t="s">
        <v>864</v>
      </c>
      <c r="W1173" s="48" t="s">
        <v>864</v>
      </c>
      <c r="X1173" s="48" t="s">
        <v>864</v>
      </c>
      <c r="Y1173" s="48" t="s">
        <v>864</v>
      </c>
      <c r="Z1173" s="48" t="s">
        <v>864</v>
      </c>
      <c r="AA1173" s="48" t="s">
        <v>1137</v>
      </c>
      <c r="AB1173" s="48" t="s">
        <v>1137</v>
      </c>
      <c r="AC1173" s="48" t="s">
        <v>1137</v>
      </c>
      <c r="AD1173" s="48" t="s">
        <v>1137</v>
      </c>
      <c r="AE1173" s="48" t="s">
        <v>1137</v>
      </c>
      <c r="AF1173" s="48" t="s">
        <v>1137</v>
      </c>
      <c r="AG1173" s="48" t="s">
        <v>1137</v>
      </c>
      <c r="AH1173" s="48" t="s">
        <v>1138</v>
      </c>
      <c r="AI1173" s="48" t="s">
        <v>789</v>
      </c>
      <c r="AJ1173" s="48" t="s">
        <v>789</v>
      </c>
      <c r="AK1173" s="48" t="s">
        <v>789</v>
      </c>
      <c r="AL1173" s="48" t="s">
        <v>789</v>
      </c>
      <c r="AM1173" s="48" t="s">
        <v>789</v>
      </c>
      <c r="AN1173" s="48" t="s">
        <v>789</v>
      </c>
      <c r="AO1173" s="48" t="s">
        <v>789</v>
      </c>
      <c r="AP1173" s="48" t="s">
        <v>789</v>
      </c>
      <c r="AQ1173" s="48" t="s">
        <v>789</v>
      </c>
      <c r="AR1173" s="48" t="s">
        <v>789</v>
      </c>
      <c r="AS1173" s="48" t="s">
        <v>789</v>
      </c>
      <c r="AT1173" s="48" t="s">
        <v>530</v>
      </c>
      <c r="AU1173" s="48" t="s">
        <v>530</v>
      </c>
      <c r="AV1173" s="48" t="s">
        <v>530</v>
      </c>
      <c r="AW1173" s="48" t="s">
        <v>530</v>
      </c>
      <c r="AX1173" s="48" t="s">
        <v>530</v>
      </c>
      <c r="AY1173" s="48" t="s">
        <v>530</v>
      </c>
      <c r="AZ1173" s="28" t="s">
        <v>530</v>
      </c>
    </row>
    <row r="1174" ht="15.75" customHeight="1">
      <c r="A1174" s="40">
        <v>1044.0</v>
      </c>
      <c r="B1174" s="28" t="s">
        <v>3522</v>
      </c>
      <c r="C1174" s="41"/>
      <c r="D1174" s="42">
        <f t="array" ref="D1174">index(systems,match($A1174,INDEX(systems,0,1),),3)</f>
        <v>78.057</v>
      </c>
      <c r="E1174" s="42">
        <f t="array" ref="E1174">index(systems,match($A1174,INDEX(systems,0,1),),4)</f>
        <v>43.443</v>
      </c>
      <c r="F1174" s="43" t="str">
        <f>IFERROR(__xludf.DUMMYFUNCTION("let(row, match($B1174&amp;if($C1174&lt;&gt;"""","" [""&amp;$C1174&amp;""]"",""""),index(nebulae,,2),0),join("","",iferror(round(index(nebulae,row,5)/2,3),1),iferror(round(index(nebulae,row,6)/2,3),1),0))"),"1,1,0")</f>
        <v>1,1,0</v>
      </c>
      <c r="G1174" s="44" t="s">
        <v>3523</v>
      </c>
      <c r="H1174" s="45">
        <f t="array" ref="H1174">let(systemId,match(A1174,index(systems,0,1),),refSystemId,match($H$1,index(systems,0,1),),x,index(systems,systemId,3),y,index(systems,systemId,4),refX,index(systems,refSystemId,3),refY,index(systems,refSystemId,4),round(sqrt((x-refX)^2+(y-refY)^2),3))</f>
        <v>89.332</v>
      </c>
      <c r="I1174" s="53"/>
      <c r="J1174" s="46" t="s">
        <v>418</v>
      </c>
      <c r="K1174" s="46" t="s">
        <v>418</v>
      </c>
      <c r="L1174" s="53"/>
      <c r="M1174" s="53"/>
      <c r="N1174" s="59" t="s">
        <v>647</v>
      </c>
      <c r="O1174" s="48" t="s">
        <v>647</v>
      </c>
      <c r="P1174" s="48" t="s">
        <v>647</v>
      </c>
      <c r="Q1174" s="48" t="s">
        <v>647</v>
      </c>
      <c r="R1174" s="48" t="s">
        <v>647</v>
      </c>
      <c r="S1174" s="48" t="s">
        <v>647</v>
      </c>
      <c r="T1174" s="48" t="s">
        <v>647</v>
      </c>
      <c r="U1174" s="48" t="s">
        <v>587</v>
      </c>
      <c r="V1174" s="48" t="s">
        <v>587</v>
      </c>
      <c r="W1174" s="48" t="s">
        <v>587</v>
      </c>
      <c r="X1174" s="48" t="s">
        <v>587</v>
      </c>
      <c r="Y1174" s="48" t="s">
        <v>587</v>
      </c>
      <c r="Z1174" s="48" t="s">
        <v>587</v>
      </c>
      <c r="AA1174" s="48" t="s">
        <v>587</v>
      </c>
      <c r="AB1174" s="48" t="s">
        <v>587</v>
      </c>
      <c r="AC1174" s="48" t="s">
        <v>587</v>
      </c>
      <c r="AD1174" s="48" t="s">
        <v>587</v>
      </c>
      <c r="AE1174" s="48" t="s">
        <v>587</v>
      </c>
      <c r="AF1174" s="48" t="s">
        <v>587</v>
      </c>
      <c r="AG1174" s="48" t="s">
        <v>587</v>
      </c>
      <c r="AH1174" s="48" t="s">
        <v>587</v>
      </c>
      <c r="AI1174" s="48" t="s">
        <v>587</v>
      </c>
      <c r="AJ1174" s="48" t="s">
        <v>587</v>
      </c>
      <c r="AK1174" s="48" t="s">
        <v>587</v>
      </c>
      <c r="AL1174" s="48" t="s">
        <v>587</v>
      </c>
      <c r="AM1174" s="48" t="s">
        <v>587</v>
      </c>
      <c r="AN1174" s="48" t="s">
        <v>587</v>
      </c>
      <c r="AO1174" s="48" t="s">
        <v>587</v>
      </c>
      <c r="AP1174" s="48" t="s">
        <v>587</v>
      </c>
      <c r="AQ1174" s="52" t="s">
        <v>587</v>
      </c>
      <c r="AR1174" s="52" t="s">
        <v>587</v>
      </c>
      <c r="AS1174" s="48" t="s">
        <v>648</v>
      </c>
      <c r="AT1174" s="48" t="s">
        <v>648</v>
      </c>
      <c r="AU1174" s="48" t="s">
        <v>648</v>
      </c>
      <c r="AV1174" s="48" t="s">
        <v>648</v>
      </c>
      <c r="AW1174" s="48" t="s">
        <v>649</v>
      </c>
      <c r="AX1174" s="52" t="s">
        <v>587</v>
      </c>
      <c r="AY1174" s="52" t="s">
        <v>587</v>
      </c>
      <c r="AZ1174" s="49" t="s">
        <v>587</v>
      </c>
    </row>
    <row r="1175" ht="15.75" customHeight="1">
      <c r="A1175" s="40">
        <v>1045.0</v>
      </c>
      <c r="B1175" s="28" t="s">
        <v>3524</v>
      </c>
      <c r="C1175" s="41"/>
      <c r="D1175" s="42">
        <f t="array" ref="D1175">index(systems,match($A1175,INDEX(systems,0,1),),3)</f>
        <v>64.875</v>
      </c>
      <c r="E1175" s="42">
        <f t="array" ref="E1175">index(systems,match($A1175,INDEX(systems,0,1),),4)</f>
        <v>-43.47</v>
      </c>
      <c r="F1175" s="43" t="str">
        <f>IFERROR(__xludf.DUMMYFUNCTION("let(row, match($B1175&amp;if($C1175&lt;&gt;"""","" [""&amp;$C1175&amp;""]"",""""),index(nebulae,,2),0),join("","",iferror(round(index(nebulae,row,5)/2,3),1),iferror(round(index(nebulae,row,6)/2,3),1),0))"),"1,1,0")</f>
        <v>1,1,0</v>
      </c>
      <c r="G1175" s="44" t="s">
        <v>3525</v>
      </c>
      <c r="H1175" s="45">
        <f t="array" ref="H1175">let(systemId,match(A1175,index(systems,0,1),),refSystemId,match($H$1,index(systems,0,1),),x,index(systems,systemId,3),y,index(systems,systemId,4),refX,index(systems,refSystemId,3),refY,index(systems,refSystemId,4),round(sqrt((x-refX)^2+(y-refY)^2),3))</f>
        <v>78.092</v>
      </c>
      <c r="I1175" s="28" t="s">
        <v>2223</v>
      </c>
      <c r="J1175" s="48" t="s">
        <v>2223</v>
      </c>
      <c r="K1175" s="48" t="s">
        <v>2223</v>
      </c>
      <c r="L1175" s="48" t="s">
        <v>2223</v>
      </c>
      <c r="M1175" s="28" t="s">
        <v>2223</v>
      </c>
      <c r="N1175" s="28" t="s">
        <v>534</v>
      </c>
      <c r="O1175" s="48" t="s">
        <v>534</v>
      </c>
      <c r="P1175" s="48" t="s">
        <v>534</v>
      </c>
      <c r="Q1175" s="48" t="s">
        <v>534</v>
      </c>
      <c r="R1175" s="48" t="s">
        <v>535</v>
      </c>
      <c r="S1175" s="48" t="s">
        <v>534</v>
      </c>
      <c r="T1175" s="28" t="s">
        <v>534</v>
      </c>
      <c r="U1175" s="48" t="s">
        <v>536</v>
      </c>
      <c r="V1175" s="48" t="s">
        <v>536</v>
      </c>
      <c r="W1175" s="48" t="s">
        <v>536</v>
      </c>
      <c r="X1175" s="48" t="s">
        <v>536</v>
      </c>
      <c r="Y1175" s="48" t="s">
        <v>520</v>
      </c>
      <c r="Z1175" s="48" t="s">
        <v>537</v>
      </c>
      <c r="AA1175" s="48" t="s">
        <v>538</v>
      </c>
      <c r="AB1175" s="48" t="s">
        <v>538</v>
      </c>
      <c r="AC1175" s="48" t="s">
        <v>538</v>
      </c>
      <c r="AD1175" s="48" t="s">
        <v>538</v>
      </c>
      <c r="AE1175" s="48" t="s">
        <v>538</v>
      </c>
      <c r="AF1175" s="48" t="s">
        <v>538</v>
      </c>
      <c r="AG1175" s="48" t="s">
        <v>538</v>
      </c>
      <c r="AH1175" s="48" t="s">
        <v>808</v>
      </c>
      <c r="AI1175" s="48" t="s">
        <v>808</v>
      </c>
      <c r="AJ1175" s="48" t="s">
        <v>808</v>
      </c>
      <c r="AK1175" s="48" t="s">
        <v>808</v>
      </c>
      <c r="AL1175" s="48" t="s">
        <v>808</v>
      </c>
      <c r="AM1175" s="48" t="s">
        <v>808</v>
      </c>
      <c r="AN1175" s="48" t="s">
        <v>808</v>
      </c>
      <c r="AO1175" s="48" t="s">
        <v>502</v>
      </c>
      <c r="AP1175" s="48" t="s">
        <v>502</v>
      </c>
      <c r="AQ1175" s="48" t="s">
        <v>516</v>
      </c>
      <c r="AR1175" s="48" t="s">
        <v>517</v>
      </c>
      <c r="AS1175" s="48" t="s">
        <v>540</v>
      </c>
      <c r="AT1175" s="48" t="s">
        <v>540</v>
      </c>
      <c r="AU1175" s="48" t="s">
        <v>540</v>
      </c>
      <c r="AV1175" s="52" t="s">
        <v>540</v>
      </c>
      <c r="AW1175" s="48" t="s">
        <v>418</v>
      </c>
      <c r="AX1175" s="48" t="s">
        <v>541</v>
      </c>
      <c r="AY1175" s="48" t="s">
        <v>542</v>
      </c>
      <c r="AZ1175" s="28" t="s">
        <v>542</v>
      </c>
    </row>
    <row r="1176" ht="15.75" customHeight="1">
      <c r="A1176" s="40">
        <v>3135.0</v>
      </c>
      <c r="B1176" s="28" t="s">
        <v>3526</v>
      </c>
      <c r="C1176" s="41"/>
      <c r="D1176" s="42">
        <f t="array" ref="D1176">index(systems,match($A1176,INDEX(systems,0,1),),3)</f>
        <v>591.887</v>
      </c>
      <c r="E1176" s="42">
        <f t="array" ref="E1176">index(systems,match($A1176,INDEX(systems,0,1),),4)</f>
        <v>495.061</v>
      </c>
      <c r="F1176" s="43" t="str">
        <f>IFERROR(__xludf.DUMMYFUNCTION("let(row, match($B1176&amp;if($C1176&lt;&gt;"""","" [""&amp;$C1176&amp;""]"",""""),index(nebulae,,2),0),join("","",iferror(round(index(nebulae,row,5)/2,3),1),iferror(round(index(nebulae,row,6)/2,3),1),0))"),"1,1,0")</f>
        <v>1,1,0</v>
      </c>
      <c r="G1176" s="44" t="s">
        <v>3527</v>
      </c>
      <c r="H1176" s="45">
        <f t="array" ref="H1176">let(systemId,match(A1176,index(systems,0,1),),refSystemId,match($H$1,index(systems,0,1),),x,index(systems,systemId,3),y,index(systems,systemId,4),refX,index(systems,refSystemId,3),refY,index(systems,refSystemId,4),round(sqrt((x-refX)^2+(y-refY)^2),3))</f>
        <v>771.632</v>
      </c>
      <c r="I1176" s="51" t="s">
        <v>408</v>
      </c>
      <c r="J1176" s="51" t="s">
        <v>408</v>
      </c>
      <c r="K1176" s="51" t="s">
        <v>408</v>
      </c>
      <c r="L1176" s="51" t="s">
        <v>408</v>
      </c>
      <c r="M1176" s="51" t="s">
        <v>408</v>
      </c>
      <c r="N1176" s="55"/>
      <c r="O1176" s="56" t="s">
        <v>741</v>
      </c>
      <c r="P1176" s="56" t="s">
        <v>741</v>
      </c>
      <c r="Q1176" s="56" t="s">
        <v>741</v>
      </c>
      <c r="R1176" s="56" t="s">
        <v>741</v>
      </c>
      <c r="S1176" s="56" t="s">
        <v>741</v>
      </c>
      <c r="T1176" s="56" t="s">
        <v>741</v>
      </c>
      <c r="U1176" s="56" t="s">
        <v>741</v>
      </c>
      <c r="V1176" s="56" t="s">
        <v>741</v>
      </c>
      <c r="W1176" s="56" t="s">
        <v>741</v>
      </c>
      <c r="X1176" s="56" t="s">
        <v>741</v>
      </c>
      <c r="Y1176" s="56" t="s">
        <v>741</v>
      </c>
      <c r="Z1176" s="56" t="s">
        <v>741</v>
      </c>
      <c r="AA1176" s="56" t="s">
        <v>741</v>
      </c>
      <c r="AB1176" s="56" t="s">
        <v>741</v>
      </c>
      <c r="AC1176" s="56" t="s">
        <v>741</v>
      </c>
      <c r="AD1176" s="56" t="s">
        <v>741</v>
      </c>
      <c r="AE1176" s="56" t="s">
        <v>741</v>
      </c>
      <c r="AF1176" s="56" t="s">
        <v>741</v>
      </c>
      <c r="AG1176" s="56" t="s">
        <v>741</v>
      </c>
      <c r="AH1176" s="56" t="s">
        <v>741</v>
      </c>
      <c r="AI1176" s="56" t="s">
        <v>741</v>
      </c>
      <c r="AJ1176" s="56" t="s">
        <v>741</v>
      </c>
      <c r="AK1176" s="56" t="s">
        <v>741</v>
      </c>
      <c r="AL1176" s="56" t="s">
        <v>741</v>
      </c>
      <c r="AM1176" s="56" t="s">
        <v>741</v>
      </c>
      <c r="AN1176" s="56" t="s">
        <v>741</v>
      </c>
      <c r="AO1176" s="51" t="s">
        <v>741</v>
      </c>
      <c r="AP1176" s="56" t="s">
        <v>741</v>
      </c>
      <c r="AQ1176" s="56" t="s">
        <v>741</v>
      </c>
      <c r="AR1176" s="56" t="s">
        <v>741</v>
      </c>
      <c r="AS1176" s="56" t="s">
        <v>741</v>
      </c>
      <c r="AT1176" s="56" t="s">
        <v>741</v>
      </c>
      <c r="AU1176" s="56" t="s">
        <v>741</v>
      </c>
      <c r="AV1176" s="56" t="s">
        <v>741</v>
      </c>
      <c r="AW1176" s="56" t="s">
        <v>741</v>
      </c>
      <c r="AX1176" s="56" t="s">
        <v>741</v>
      </c>
      <c r="AY1176" s="56" t="s">
        <v>741</v>
      </c>
      <c r="AZ1176" s="51" t="s">
        <v>741</v>
      </c>
    </row>
    <row r="1177" ht="15.75" customHeight="1">
      <c r="A1177" s="40">
        <v>2995.0</v>
      </c>
      <c r="B1177" s="28" t="s">
        <v>3528</v>
      </c>
      <c r="C1177" s="41"/>
      <c r="D1177" s="42">
        <f t="array" ref="D1177">index(systems,match($A1177,INDEX(systems,0,1),),3)</f>
        <v>-624.756</v>
      </c>
      <c r="E1177" s="42">
        <f t="array" ref="E1177">index(systems,match($A1177,INDEX(systems,0,1),),4)</f>
        <v>807.226</v>
      </c>
      <c r="F1177" s="43" t="str">
        <f>IFERROR(__xludf.DUMMYFUNCTION("let(row, match($B1177&amp;if($C1177&lt;&gt;"""","" [""&amp;$C1177&amp;""]"",""""),index(nebulae,,2),0),join("","",iferror(round(index(nebulae,row,5)/2,3),1),iferror(round(index(nebulae,row,6)/2,3),1),0))"),"1,1,0")</f>
        <v>1,1,0</v>
      </c>
      <c r="G1177" s="44" t="s">
        <v>3529</v>
      </c>
      <c r="H1177" s="45">
        <f t="array" ref="H1177">let(systemId,match(A1177,index(systems,0,1),),refSystemId,match($H$1,index(systems,0,1),),x,index(systems,systemId,3),y,index(systems,systemId,4),refX,index(systems,refSystemId,3),refY,index(systems,refSystemId,4),round(sqrt((x-refX)^2+(y-refY)^2),3))</f>
        <v>1020.752</v>
      </c>
      <c r="I1177" s="55"/>
      <c r="J1177" s="55"/>
      <c r="K1177" s="55"/>
      <c r="L1177" s="55"/>
      <c r="M1177" s="55"/>
      <c r="N1177" s="55"/>
      <c r="O1177" s="55"/>
      <c r="P1177" s="56" t="s">
        <v>408</v>
      </c>
      <c r="Q1177" s="56" t="s">
        <v>408</v>
      </c>
      <c r="R1177" s="56" t="s">
        <v>408</v>
      </c>
      <c r="S1177" s="56" t="s">
        <v>408</v>
      </c>
      <c r="T1177" s="56" t="s">
        <v>408</v>
      </c>
      <c r="U1177" s="56" t="s">
        <v>408</v>
      </c>
      <c r="V1177" s="56" t="s">
        <v>408</v>
      </c>
      <c r="W1177" s="56" t="s">
        <v>408</v>
      </c>
      <c r="X1177" s="56" t="s">
        <v>408</v>
      </c>
      <c r="Y1177" s="56" t="s">
        <v>1113</v>
      </c>
      <c r="Z1177" s="56" t="s">
        <v>1113</v>
      </c>
      <c r="AA1177" s="56" t="s">
        <v>1113</v>
      </c>
      <c r="AB1177" s="56" t="s">
        <v>1113</v>
      </c>
      <c r="AC1177" s="56" t="s">
        <v>1113</v>
      </c>
      <c r="AD1177" s="56" t="s">
        <v>1113</v>
      </c>
      <c r="AE1177" s="56" t="s">
        <v>1113</v>
      </c>
      <c r="AF1177" s="56" t="s">
        <v>1113</v>
      </c>
      <c r="AG1177" s="56" t="s">
        <v>1113</v>
      </c>
      <c r="AH1177" s="56" t="s">
        <v>1113</v>
      </c>
      <c r="AI1177" s="56" t="s">
        <v>1113</v>
      </c>
      <c r="AJ1177" s="56" t="s">
        <v>1113</v>
      </c>
      <c r="AK1177" s="56" t="s">
        <v>1113</v>
      </c>
      <c r="AL1177" s="56" t="s">
        <v>1113</v>
      </c>
      <c r="AM1177" s="56" t="s">
        <v>1113</v>
      </c>
      <c r="AN1177" s="56" t="s">
        <v>1113</v>
      </c>
      <c r="AO1177" s="56" t="s">
        <v>1113</v>
      </c>
      <c r="AP1177" s="56" t="s">
        <v>1113</v>
      </c>
      <c r="AQ1177" s="56" t="s">
        <v>1113</v>
      </c>
      <c r="AR1177" s="56" t="s">
        <v>1113</v>
      </c>
      <c r="AS1177" s="56" t="s">
        <v>1113</v>
      </c>
      <c r="AT1177" s="56" t="s">
        <v>1113</v>
      </c>
      <c r="AU1177" s="56" t="s">
        <v>1113</v>
      </c>
      <c r="AV1177" s="56" t="s">
        <v>1113</v>
      </c>
      <c r="AW1177" s="51" t="s">
        <v>1113</v>
      </c>
      <c r="AX1177" s="56" t="s">
        <v>1083</v>
      </c>
      <c r="AY1177" s="56" t="s">
        <v>1083</v>
      </c>
      <c r="AZ1177" s="56" t="s">
        <v>1083</v>
      </c>
    </row>
    <row r="1178" ht="15.75" customHeight="1">
      <c r="A1178" s="40">
        <v>1046.0</v>
      </c>
      <c r="B1178" s="28" t="s">
        <v>3530</v>
      </c>
      <c r="C1178" s="28" t="s">
        <v>560</v>
      </c>
      <c r="D1178" s="42">
        <f t="array" ref="D1178">index(systems,match($A1178,INDEX(systems,0,1),),3)</f>
        <v>-35.677</v>
      </c>
      <c r="E1178" s="42">
        <f t="array" ref="E1178">index(systems,match($A1178,INDEX(systems,0,1),),4)</f>
        <v>-81.311</v>
      </c>
      <c r="F1178" s="43" t="str">
        <f>IFERROR(__xludf.DUMMYFUNCTION("let(row, match($B1178&amp;if($C1178&lt;&gt;"""","" [""&amp;$C1178&amp;""]"",""""),index(nebulae,,2),0),join("","",iferror(round(index(nebulae,row,5)/2,3),1),iferror(round(index(nebulae,row,6)/2,3),1),0))"),"1,1,0")</f>
        <v>1,1,0</v>
      </c>
      <c r="G1178" s="44" t="s">
        <v>3531</v>
      </c>
      <c r="H1178" s="45">
        <f t="array" ref="H1178">let(systemId,match(A1178,index(systems,0,1),),refSystemId,match($H$1,index(systems,0,1),),x,index(systems,systemId,3),y,index(systems,systemId,4),refX,index(systems,refSystemId,3),refY,index(systems,refSystemId,4),round(sqrt((x-refX)^2+(y-refY)^2),3))</f>
        <v>88.794</v>
      </c>
      <c r="I1178" s="28" t="s">
        <v>418</v>
      </c>
      <c r="J1178" s="41"/>
      <c r="K1178" s="41"/>
      <c r="L1178" s="41"/>
      <c r="M1178" s="28" t="s">
        <v>560</v>
      </c>
      <c r="N1178" s="28" t="s">
        <v>427</v>
      </c>
      <c r="O1178" s="48" t="s">
        <v>427</v>
      </c>
      <c r="P1178" s="48" t="s">
        <v>560</v>
      </c>
      <c r="Q1178" s="48" t="s">
        <v>560</v>
      </c>
      <c r="R1178" s="48" t="s">
        <v>560</v>
      </c>
      <c r="S1178" s="48" t="s">
        <v>560</v>
      </c>
      <c r="T1178" s="48" t="s">
        <v>560</v>
      </c>
      <c r="U1178" s="48" t="s">
        <v>560</v>
      </c>
      <c r="V1178" s="48" t="s">
        <v>560</v>
      </c>
      <c r="W1178" s="48" t="s">
        <v>560</v>
      </c>
      <c r="X1178" s="48" t="s">
        <v>427</v>
      </c>
      <c r="Y1178" s="48" t="s">
        <v>427</v>
      </c>
      <c r="Z1178" s="48" t="s">
        <v>427</v>
      </c>
      <c r="AA1178" s="48" t="s">
        <v>427</v>
      </c>
      <c r="AB1178" s="48" t="s">
        <v>427</v>
      </c>
      <c r="AC1178" s="48" t="s">
        <v>427</v>
      </c>
      <c r="AD1178" s="48" t="s">
        <v>427</v>
      </c>
      <c r="AE1178" s="48" t="s">
        <v>427</v>
      </c>
      <c r="AF1178" s="48" t="s">
        <v>427</v>
      </c>
      <c r="AG1178" s="48" t="s">
        <v>427</v>
      </c>
      <c r="AH1178" s="48" t="s">
        <v>427</v>
      </c>
      <c r="AI1178" s="48" t="s">
        <v>427</v>
      </c>
      <c r="AJ1178" s="48" t="s">
        <v>427</v>
      </c>
      <c r="AK1178" s="48" t="s">
        <v>427</v>
      </c>
      <c r="AL1178" s="48" t="s">
        <v>427</v>
      </c>
      <c r="AM1178" s="48" t="s">
        <v>427</v>
      </c>
      <c r="AN1178" s="48" t="s">
        <v>427</v>
      </c>
      <c r="AO1178" s="48" t="s">
        <v>427</v>
      </c>
      <c r="AP1178" s="48" t="s">
        <v>427</v>
      </c>
      <c r="AQ1178" s="48" t="s">
        <v>427</v>
      </c>
      <c r="AR1178" s="48" t="s">
        <v>426</v>
      </c>
      <c r="AS1178" s="48" t="s">
        <v>426</v>
      </c>
      <c r="AT1178" s="48" t="s">
        <v>428</v>
      </c>
      <c r="AU1178" s="48" t="s">
        <v>428</v>
      </c>
      <c r="AV1178" s="52" t="s">
        <v>428</v>
      </c>
      <c r="AW1178" s="48" t="s">
        <v>1606</v>
      </c>
      <c r="AX1178" s="48" t="s">
        <v>1335</v>
      </c>
      <c r="AY1178" s="48" t="s">
        <v>1335</v>
      </c>
      <c r="AZ1178" s="28" t="s">
        <v>1335</v>
      </c>
    </row>
    <row r="1179" ht="15.75" customHeight="1">
      <c r="A1179" s="40">
        <v>1047.0</v>
      </c>
      <c r="B1179" s="28" t="s">
        <v>3530</v>
      </c>
      <c r="C1179" s="28" t="s">
        <v>733</v>
      </c>
      <c r="D1179" s="42">
        <f t="array" ref="D1179">index(systems,match($A1179,INDEX(systems,0,1),),3)</f>
        <v>-150.76</v>
      </c>
      <c r="E1179" s="42">
        <f t="array" ref="E1179">index(systems,match($A1179,INDEX(systems,0,1),),4)</f>
        <v>222</v>
      </c>
      <c r="F1179" s="43" t="str">
        <f>IFERROR(__xludf.DUMMYFUNCTION("let(row, match($B1179&amp;if($C1179&lt;&gt;"""","" [""&amp;$C1179&amp;""]"",""""),index(nebulae,,2),0),join("","",iferror(round(index(nebulae,row,5)/2,3),1),iferror(round(index(nebulae,row,6)/2,3),1),0))"),"1,1,0")</f>
        <v>1,1,0</v>
      </c>
      <c r="G1179" s="44" t="s">
        <v>3532</v>
      </c>
      <c r="H1179" s="45">
        <f t="array" ref="H1179">let(systemId,match(A1179,index(systems,0,1),),refSystemId,match($H$1,index(systems,0,1),),x,index(systems,systemId,3),y,index(systems,systemId,4),refX,index(systems,refSystemId,3),refY,index(systems,refSystemId,4),round(sqrt((x-refX)^2+(y-refY)^2),3))</f>
        <v>268.352</v>
      </c>
      <c r="I1179" s="53"/>
      <c r="J1179" s="53"/>
      <c r="K1179" s="53"/>
      <c r="L1179" s="46" t="s">
        <v>418</v>
      </c>
      <c r="M1179" s="53"/>
      <c r="N1179" s="28" t="s">
        <v>864</v>
      </c>
      <c r="O1179" s="48" t="s">
        <v>864</v>
      </c>
      <c r="P1179" s="48" t="s">
        <v>864</v>
      </c>
      <c r="Q1179" s="48" t="s">
        <v>864</v>
      </c>
      <c r="R1179" s="48" t="s">
        <v>864</v>
      </c>
      <c r="S1179" s="48" t="s">
        <v>864</v>
      </c>
      <c r="T1179" s="48" t="s">
        <v>864</v>
      </c>
      <c r="U1179" s="48" t="s">
        <v>864</v>
      </c>
      <c r="V1179" s="48" t="s">
        <v>864</v>
      </c>
      <c r="W1179" s="48" t="s">
        <v>864</v>
      </c>
      <c r="X1179" s="48" t="s">
        <v>864</v>
      </c>
      <c r="Y1179" s="48" t="s">
        <v>864</v>
      </c>
      <c r="Z1179" s="48" t="s">
        <v>864</v>
      </c>
      <c r="AA1179" s="48" t="s">
        <v>1160</v>
      </c>
      <c r="AB1179" s="48" t="s">
        <v>1160</v>
      </c>
      <c r="AC1179" s="48" t="s">
        <v>1160</v>
      </c>
      <c r="AD1179" s="48" t="s">
        <v>1160</v>
      </c>
      <c r="AE1179" s="48" t="s">
        <v>1160</v>
      </c>
      <c r="AF1179" s="48" t="s">
        <v>1160</v>
      </c>
      <c r="AG1179" s="48" t="s">
        <v>1160</v>
      </c>
      <c r="AH1179" s="48" t="s">
        <v>1161</v>
      </c>
      <c r="AI1179" s="48" t="s">
        <v>789</v>
      </c>
      <c r="AJ1179" s="48" t="s">
        <v>789</v>
      </c>
      <c r="AK1179" s="48" t="s">
        <v>789</v>
      </c>
      <c r="AL1179" s="48" t="s">
        <v>789</v>
      </c>
      <c r="AM1179" s="48" t="s">
        <v>789</v>
      </c>
      <c r="AN1179" s="48" t="s">
        <v>789</v>
      </c>
      <c r="AO1179" s="48" t="s">
        <v>789</v>
      </c>
      <c r="AP1179" s="48" t="s">
        <v>789</v>
      </c>
      <c r="AQ1179" s="48" t="s">
        <v>789</v>
      </c>
      <c r="AR1179" s="48" t="s">
        <v>789</v>
      </c>
      <c r="AS1179" s="48" t="s">
        <v>789</v>
      </c>
      <c r="AT1179" s="48" t="s">
        <v>530</v>
      </c>
      <c r="AU1179" s="48" t="s">
        <v>530</v>
      </c>
      <c r="AV1179" s="48" t="s">
        <v>415</v>
      </c>
      <c r="AW1179" s="48" t="s">
        <v>415</v>
      </c>
      <c r="AX1179" s="48" t="s">
        <v>415</v>
      </c>
      <c r="AY1179" s="48" t="s">
        <v>415</v>
      </c>
      <c r="AZ1179" s="28" t="s">
        <v>415</v>
      </c>
    </row>
    <row r="1180" ht="15.75" customHeight="1">
      <c r="A1180" s="40">
        <v>1048.0</v>
      </c>
      <c r="B1180" s="28" t="s">
        <v>3533</v>
      </c>
      <c r="C1180" s="41"/>
      <c r="D1180" s="42">
        <f t="array" ref="D1180">index(systems,match($A1180,INDEX(systems,0,1),),3)</f>
        <v>-369.912</v>
      </c>
      <c r="E1180" s="42">
        <f t="array" ref="E1180">index(systems,match($A1180,INDEX(systems,0,1),),4)</f>
        <v>-142.769</v>
      </c>
      <c r="F1180" s="43" t="str">
        <f>IFERROR(__xludf.DUMMYFUNCTION("let(row, match($B1180&amp;if($C1180&lt;&gt;"""","" [""&amp;$C1180&amp;""]"",""""),index(nebulae,,2),0),join("","",iferror(round(index(nebulae,row,5)/2,3),1),iferror(round(index(nebulae,row,6)/2,3),1),0))"),"1,1,0")</f>
        <v>1,1,0</v>
      </c>
      <c r="G1180" s="44" t="s">
        <v>3534</v>
      </c>
      <c r="H1180" s="45">
        <f t="array" ref="H1180">let(systemId,match(A1180,index(systems,0,1),),refSystemId,match($H$1,index(systems,0,1),),x,index(systems,systemId,3),y,index(systems,systemId,4),refX,index(systems,refSystemId,3),refY,index(systems,refSystemId,4),round(sqrt((x-refX)^2+(y-refY)^2),3))</f>
        <v>396.507</v>
      </c>
      <c r="I1180" s="46" t="s">
        <v>408</v>
      </c>
      <c r="J1180" s="46" t="s">
        <v>408</v>
      </c>
      <c r="K1180" s="46" t="s">
        <v>408</v>
      </c>
      <c r="L1180" s="46" t="s">
        <v>408</v>
      </c>
      <c r="M1180" s="46" t="s">
        <v>408</v>
      </c>
      <c r="N1180" s="28" t="s">
        <v>408</v>
      </c>
      <c r="O1180" s="41"/>
      <c r="P1180" s="48" t="s">
        <v>2852</v>
      </c>
      <c r="Q1180" s="48" t="s">
        <v>2852</v>
      </c>
      <c r="R1180" s="48" t="s">
        <v>2852</v>
      </c>
      <c r="S1180" s="48" t="s">
        <v>2852</v>
      </c>
      <c r="T1180" s="48" t="s">
        <v>2852</v>
      </c>
      <c r="U1180" s="48" t="s">
        <v>2852</v>
      </c>
      <c r="V1180" s="48" t="s">
        <v>2852</v>
      </c>
      <c r="W1180" s="48" t="s">
        <v>2852</v>
      </c>
      <c r="X1180" s="48" t="s">
        <v>2852</v>
      </c>
      <c r="Y1180" s="48" t="s">
        <v>2852</v>
      </c>
      <c r="Z1180" s="48" t="s">
        <v>2852</v>
      </c>
      <c r="AA1180" s="48" t="s">
        <v>2852</v>
      </c>
      <c r="AB1180" s="48" t="s">
        <v>2852</v>
      </c>
      <c r="AC1180" s="48" t="s">
        <v>2852</v>
      </c>
      <c r="AD1180" s="48" t="s">
        <v>2852</v>
      </c>
      <c r="AE1180" s="48" t="s">
        <v>2852</v>
      </c>
      <c r="AF1180" s="48" t="s">
        <v>2852</v>
      </c>
      <c r="AG1180" s="48" t="s">
        <v>2852</v>
      </c>
      <c r="AH1180" s="48" t="s">
        <v>2852</v>
      </c>
      <c r="AI1180" s="48" t="s">
        <v>2852</v>
      </c>
      <c r="AJ1180" s="48" t="s">
        <v>2852</v>
      </c>
      <c r="AK1180" s="48" t="s">
        <v>2852</v>
      </c>
      <c r="AL1180" s="48" t="s">
        <v>2852</v>
      </c>
      <c r="AM1180" s="48" t="s">
        <v>2852</v>
      </c>
      <c r="AN1180" s="48" t="s">
        <v>2852</v>
      </c>
      <c r="AO1180" s="48" t="s">
        <v>2852</v>
      </c>
      <c r="AP1180" s="48" t="s">
        <v>2852</v>
      </c>
      <c r="AQ1180" s="48" t="s">
        <v>2852</v>
      </c>
      <c r="AR1180" s="48" t="s">
        <v>879</v>
      </c>
      <c r="AS1180" s="48" t="s">
        <v>879</v>
      </c>
      <c r="AT1180" s="48" t="s">
        <v>879</v>
      </c>
      <c r="AU1180" s="48" t="s">
        <v>879</v>
      </c>
      <c r="AV1180" s="48" t="s">
        <v>879</v>
      </c>
      <c r="AW1180" s="48" t="s">
        <v>879</v>
      </c>
      <c r="AX1180" s="48" t="s">
        <v>487</v>
      </c>
      <c r="AY1180" s="48" t="s">
        <v>487</v>
      </c>
      <c r="AZ1180" s="51" t="s">
        <v>487</v>
      </c>
    </row>
    <row r="1181" ht="15.75" customHeight="1">
      <c r="A1181" s="40">
        <v>1049.0</v>
      </c>
      <c r="B1181" s="28" t="s">
        <v>3535</v>
      </c>
      <c r="C1181" s="41"/>
      <c r="D1181" s="42">
        <f t="array" ref="D1181">index(systems,match($A1181,INDEX(systems,0,1),),3)</f>
        <v>274.771</v>
      </c>
      <c r="E1181" s="42">
        <f t="array" ref="E1181">index(systems,match($A1181,INDEX(systems,0,1),),4)</f>
        <v>140.578</v>
      </c>
      <c r="F1181" s="43" t="str">
        <f>IFERROR(__xludf.DUMMYFUNCTION("let(row, match($B1181&amp;if($C1181&lt;&gt;"""","" [""&amp;$C1181&amp;""]"",""""),index(nebulae,,2),0),join("","",iferror(round(index(nebulae,row,5)/2,3),1),iferror(round(index(nebulae,row,6)/2,3),1),0))"),"1,1,0")</f>
        <v>1,1,0</v>
      </c>
      <c r="G1181" s="44" t="s">
        <v>3536</v>
      </c>
      <c r="H1181" s="45">
        <f t="array" ref="H1181">let(systemId,match(A1181,index(systems,0,1),),refSystemId,match($H$1,index(systems,0,1),),x,index(systems,systemId,3),y,index(systems,systemId,4),refX,index(systems,refSystemId,3),refY,index(systems,refSystemId,4),round(sqrt((x-refX)^2+(y-refY)^2),3))</f>
        <v>308.644</v>
      </c>
      <c r="I1181" s="41"/>
      <c r="J1181" s="41"/>
      <c r="K1181" s="28" t="s">
        <v>645</v>
      </c>
      <c r="L1181" s="48" t="s">
        <v>646</v>
      </c>
      <c r="M1181" s="48" t="s">
        <v>646</v>
      </c>
      <c r="N1181" s="28" t="s">
        <v>652</v>
      </c>
      <c r="O1181" s="48" t="s">
        <v>652</v>
      </c>
      <c r="P1181" s="48" t="s">
        <v>652</v>
      </c>
      <c r="Q1181" s="48" t="s">
        <v>652</v>
      </c>
      <c r="R1181" s="48" t="s">
        <v>652</v>
      </c>
      <c r="S1181" s="48" t="s">
        <v>652</v>
      </c>
      <c r="T1181" s="48" t="s">
        <v>652</v>
      </c>
      <c r="U1181" s="48" t="s">
        <v>652</v>
      </c>
      <c r="V1181" s="48" t="s">
        <v>652</v>
      </c>
      <c r="W1181" s="48" t="s">
        <v>652</v>
      </c>
      <c r="X1181" s="48" t="s">
        <v>652</v>
      </c>
      <c r="Y1181" s="48" t="s">
        <v>652</v>
      </c>
      <c r="Z1181" s="48" t="s">
        <v>652</v>
      </c>
      <c r="AA1181" s="48" t="s">
        <v>652</v>
      </c>
      <c r="AB1181" s="48" t="s">
        <v>652</v>
      </c>
      <c r="AC1181" s="48" t="s">
        <v>652</v>
      </c>
      <c r="AD1181" s="48" t="s">
        <v>652</v>
      </c>
      <c r="AE1181" s="48" t="s">
        <v>652</v>
      </c>
      <c r="AF1181" s="48" t="s">
        <v>652</v>
      </c>
      <c r="AG1181" s="48" t="s">
        <v>652</v>
      </c>
      <c r="AH1181" s="48" t="s">
        <v>652</v>
      </c>
      <c r="AI1181" s="48" t="s">
        <v>652</v>
      </c>
      <c r="AJ1181" s="48" t="s">
        <v>652</v>
      </c>
      <c r="AK1181" s="48" t="s">
        <v>652</v>
      </c>
      <c r="AL1181" s="48" t="s">
        <v>652</v>
      </c>
      <c r="AM1181" s="48" t="s">
        <v>652</v>
      </c>
      <c r="AN1181" s="48" t="s">
        <v>652</v>
      </c>
      <c r="AO1181" s="48" t="s">
        <v>652</v>
      </c>
      <c r="AP1181" s="48" t="s">
        <v>652</v>
      </c>
      <c r="AQ1181" s="48" t="s">
        <v>653</v>
      </c>
      <c r="AR1181" s="48" t="s">
        <v>653</v>
      </c>
      <c r="AS1181" s="48" t="s">
        <v>653</v>
      </c>
      <c r="AT1181" s="48" t="s">
        <v>653</v>
      </c>
      <c r="AU1181" s="48" t="s">
        <v>653</v>
      </c>
      <c r="AV1181" s="48" t="s">
        <v>653</v>
      </c>
      <c r="AW1181" s="48" t="s">
        <v>653</v>
      </c>
      <c r="AX1181" s="48" t="s">
        <v>653</v>
      </c>
      <c r="AY1181" s="48" t="s">
        <v>653</v>
      </c>
      <c r="AZ1181" s="49" t="s">
        <v>653</v>
      </c>
    </row>
    <row r="1182" ht="15.75" customHeight="1">
      <c r="A1182" s="40">
        <v>1050.0</v>
      </c>
      <c r="B1182" s="28" t="s">
        <v>3537</v>
      </c>
      <c r="C1182" s="41"/>
      <c r="D1182" s="42">
        <f t="array" ref="D1182">index(systems,match($A1182,INDEX(systems,0,1),),3)</f>
        <v>167.233</v>
      </c>
      <c r="E1182" s="42">
        <f t="array" ref="E1182">index(systems,match($A1182,INDEX(systems,0,1),),4)</f>
        <v>364.203</v>
      </c>
      <c r="F1182" s="43" t="str">
        <f>IFERROR(__xludf.DUMMYFUNCTION("let(row, match($B1182&amp;if($C1182&lt;&gt;"""","" [""&amp;$C1182&amp;""]"",""""),index(nebulae,,2),0),join("","",iferror(round(index(nebulae,row,5)/2,3),1),iferror(round(index(nebulae,row,6)/2,3),1),0))"),"1,1,0")</f>
        <v>1,1,0</v>
      </c>
      <c r="G1182" s="44" t="s">
        <v>3538</v>
      </c>
      <c r="H1182" s="45">
        <f t="array" ref="H1182">let(systemId,match(A1182,index(systems,0,1),),refSystemId,match($H$1,index(systems,0,1),),x,index(systems,systemId,3),y,index(systems,systemId,4),refX,index(systems,refSystemId,3),refY,index(systems,refSystemId,4),round(sqrt((x-refX)^2+(y-refY)^2),3))</f>
        <v>400.763</v>
      </c>
      <c r="I1182" s="46" t="s">
        <v>408</v>
      </c>
      <c r="J1182" s="46" t="s">
        <v>408</v>
      </c>
      <c r="K1182" s="46" t="s">
        <v>408</v>
      </c>
      <c r="L1182" s="47" t="s">
        <v>408</v>
      </c>
      <c r="M1182" s="47" t="s">
        <v>408</v>
      </c>
      <c r="N1182" s="28" t="s">
        <v>408</v>
      </c>
      <c r="O1182" s="41"/>
      <c r="P1182" s="48" t="s">
        <v>728</v>
      </c>
      <c r="Q1182" s="48" t="s">
        <v>728</v>
      </c>
      <c r="R1182" s="48" t="s">
        <v>728</v>
      </c>
      <c r="S1182" s="48" t="s">
        <v>728</v>
      </c>
      <c r="T1182" s="48" t="s">
        <v>728</v>
      </c>
      <c r="U1182" s="48" t="s">
        <v>728</v>
      </c>
      <c r="V1182" s="48" t="s">
        <v>728</v>
      </c>
      <c r="W1182" s="48" t="s">
        <v>728</v>
      </c>
      <c r="X1182" s="48" t="s">
        <v>728</v>
      </c>
      <c r="Y1182" s="48" t="s">
        <v>872</v>
      </c>
      <c r="Z1182" s="48" t="s">
        <v>872</v>
      </c>
      <c r="AA1182" s="48" t="s">
        <v>872</v>
      </c>
      <c r="AB1182" s="48" t="s">
        <v>872</v>
      </c>
      <c r="AC1182" s="48" t="s">
        <v>872</v>
      </c>
      <c r="AD1182" s="48" t="s">
        <v>872</v>
      </c>
      <c r="AE1182" s="48" t="s">
        <v>730</v>
      </c>
      <c r="AF1182" s="48" t="s">
        <v>730</v>
      </c>
      <c r="AG1182" s="48" t="s">
        <v>730</v>
      </c>
      <c r="AH1182" s="48" t="s">
        <v>730</v>
      </c>
      <c r="AI1182" s="48" t="s">
        <v>730</v>
      </c>
      <c r="AJ1182" s="48" t="s">
        <v>730</v>
      </c>
      <c r="AK1182" s="48" t="s">
        <v>731</v>
      </c>
      <c r="AL1182" s="48" t="s">
        <v>731</v>
      </c>
      <c r="AM1182" s="48" t="s">
        <v>731</v>
      </c>
      <c r="AN1182" s="48" t="s">
        <v>872</v>
      </c>
      <c r="AO1182" s="48" t="s">
        <v>872</v>
      </c>
      <c r="AP1182" s="48" t="s">
        <v>872</v>
      </c>
      <c r="AQ1182" s="48" t="s">
        <v>872</v>
      </c>
      <c r="AR1182" s="48" t="s">
        <v>872</v>
      </c>
      <c r="AS1182" s="48" t="s">
        <v>872</v>
      </c>
      <c r="AT1182" s="48" t="s">
        <v>872</v>
      </c>
      <c r="AU1182" s="48" t="s">
        <v>872</v>
      </c>
      <c r="AV1182" s="48" t="s">
        <v>872</v>
      </c>
      <c r="AW1182" s="48" t="s">
        <v>872</v>
      </c>
      <c r="AX1182" s="52" t="s">
        <v>872</v>
      </c>
      <c r="AY1182" s="52" t="s">
        <v>872</v>
      </c>
      <c r="AZ1182" s="49" t="s">
        <v>872</v>
      </c>
    </row>
    <row r="1183" ht="15.75" customHeight="1">
      <c r="A1183" s="40">
        <v>1051.0</v>
      </c>
      <c r="B1183" s="28" t="s">
        <v>3539</v>
      </c>
      <c r="C1183" s="41"/>
      <c r="D1183" s="42">
        <f t="array" ref="D1183">index(systems,match($A1183,INDEX(systems,0,1),),3)</f>
        <v>287.702</v>
      </c>
      <c r="E1183" s="42">
        <f t="array" ref="E1183">index(systems,match($A1183,INDEX(systems,0,1),),4)</f>
        <v>-352.311</v>
      </c>
      <c r="F1183" s="43" t="str">
        <f>IFERROR(__xludf.DUMMYFUNCTION("let(row, match($B1183&amp;if($C1183&lt;&gt;"""","" [""&amp;$C1183&amp;""]"",""""),index(nebulae,,2),0),join("","",iferror(round(index(nebulae,row,5)/2,3),1),iferror(round(index(nebulae,row,6)/2,3),1),0))"),"1,1,0")</f>
        <v>1,1,0</v>
      </c>
      <c r="G1183" s="44" t="s">
        <v>3540</v>
      </c>
      <c r="H1183" s="45">
        <f t="array" ref="H1183">let(systemId,match(A1183,index(systems,0,1),),refSystemId,match($H$1,index(systems,0,1),),x,index(systems,systemId,3),y,index(systems,systemId,4),refX,index(systems,refSystemId,3),refY,index(systems,refSystemId,4),round(sqrt((x-refX)^2+(y-refY)^2),3))</f>
        <v>454.858</v>
      </c>
      <c r="I1183" s="41"/>
      <c r="J1183" s="41"/>
      <c r="K1183" s="41"/>
      <c r="L1183" s="41"/>
      <c r="M1183" s="41"/>
      <c r="N1183" s="28" t="s">
        <v>953</v>
      </c>
      <c r="O1183" s="48" t="s">
        <v>953</v>
      </c>
      <c r="P1183" s="48" t="s">
        <v>954</v>
      </c>
      <c r="Q1183" s="48" t="s">
        <v>954</v>
      </c>
      <c r="R1183" s="48" t="s">
        <v>954</v>
      </c>
      <c r="S1183" s="48" t="s">
        <v>954</v>
      </c>
      <c r="T1183" s="48" t="s">
        <v>954</v>
      </c>
      <c r="U1183" s="48" t="s">
        <v>954</v>
      </c>
      <c r="V1183" s="48" t="s">
        <v>954</v>
      </c>
      <c r="W1183" s="48" t="s">
        <v>954</v>
      </c>
      <c r="X1183" s="48" t="s">
        <v>954</v>
      </c>
      <c r="Y1183" s="52" t="s">
        <v>422</v>
      </c>
      <c r="Z1183" s="52" t="s">
        <v>422</v>
      </c>
      <c r="AA1183" s="52" t="s">
        <v>422</v>
      </c>
      <c r="AB1183" s="52" t="s">
        <v>422</v>
      </c>
      <c r="AC1183" s="52" t="s">
        <v>422</v>
      </c>
      <c r="AD1183" s="52" t="s">
        <v>422</v>
      </c>
      <c r="AE1183" s="52" t="s">
        <v>422</v>
      </c>
      <c r="AF1183" s="52" t="s">
        <v>422</v>
      </c>
      <c r="AG1183" s="52" t="s">
        <v>422</v>
      </c>
      <c r="AH1183" s="52" t="s">
        <v>422</v>
      </c>
      <c r="AI1183" s="52" t="s">
        <v>422</v>
      </c>
      <c r="AJ1183" s="52" t="s">
        <v>422</v>
      </c>
      <c r="AK1183" s="52" t="s">
        <v>422</v>
      </c>
      <c r="AL1183" s="52" t="s">
        <v>422</v>
      </c>
      <c r="AM1183" s="52" t="s">
        <v>422</v>
      </c>
      <c r="AN1183" s="52" t="s">
        <v>422</v>
      </c>
      <c r="AO1183" s="52" t="s">
        <v>422</v>
      </c>
      <c r="AP1183" s="52" t="s">
        <v>422</v>
      </c>
      <c r="AQ1183" s="48" t="s">
        <v>422</v>
      </c>
      <c r="AR1183" s="48" t="s">
        <v>422</v>
      </c>
      <c r="AS1183" s="48" t="s">
        <v>422</v>
      </c>
      <c r="AT1183" s="52" t="s">
        <v>422</v>
      </c>
      <c r="AU1183" s="52" t="s">
        <v>422</v>
      </c>
      <c r="AV1183" s="48" t="s">
        <v>422</v>
      </c>
      <c r="AW1183" s="48" t="s">
        <v>422</v>
      </c>
      <c r="AX1183" s="48" t="s">
        <v>422</v>
      </c>
      <c r="AY1183" s="48" t="s">
        <v>422</v>
      </c>
      <c r="AZ1183" s="28" t="s">
        <v>422</v>
      </c>
    </row>
    <row r="1184" ht="15.75" customHeight="1">
      <c r="A1184" s="40">
        <v>1052.0</v>
      </c>
      <c r="B1184" s="28" t="s">
        <v>3541</v>
      </c>
      <c r="C1184" s="28" t="s">
        <v>3542</v>
      </c>
      <c r="D1184" s="42">
        <f t="array" ref="D1184">index(systems,match($A1184,INDEX(systems,0,1),),3)</f>
        <v>64.184</v>
      </c>
      <c r="E1184" s="42">
        <f t="array" ref="E1184">index(systems,match($A1184,INDEX(systems,0,1),),4)</f>
        <v>-362.85</v>
      </c>
      <c r="F1184" s="43" t="str">
        <f>IFERROR(__xludf.DUMMYFUNCTION("let(row, match($B1184&amp;if($C1184&lt;&gt;"""","" [""&amp;$C1184&amp;""]"",""""),index(nebulae,,2),0),join("","",iferror(round(index(nebulae,row,5)/2,3),1),iferror(round(index(nebulae,row,6)/2,3),1),0))"),"1,1,0")</f>
        <v>1,1,0</v>
      </c>
      <c r="G1184" s="44" t="s">
        <v>3543</v>
      </c>
      <c r="H1184" s="45">
        <f t="array" ref="H1184">let(systemId,match(A1184,index(systems,0,1),),refSystemId,match($H$1,index(systems,0,1),),x,index(systems,systemId,3),y,index(systems,systemId,4),refX,index(systems,refSystemId,3),refY,index(systems,refSystemId,4),round(sqrt((x-refX)^2+(y-refY)^2),3))</f>
        <v>368.483</v>
      </c>
      <c r="I1184" s="46" t="s">
        <v>408</v>
      </c>
      <c r="J1184" s="47" t="s">
        <v>408</v>
      </c>
      <c r="K1184" s="47" t="s">
        <v>408</v>
      </c>
      <c r="L1184" s="47" t="s">
        <v>408</v>
      </c>
      <c r="M1184" s="46" t="s">
        <v>408</v>
      </c>
      <c r="N1184" s="28" t="s">
        <v>408</v>
      </c>
      <c r="O1184" s="41"/>
      <c r="P1184" s="48" t="s">
        <v>1566</v>
      </c>
      <c r="Q1184" s="48" t="s">
        <v>1566</v>
      </c>
      <c r="R1184" s="48" t="s">
        <v>1566</v>
      </c>
      <c r="S1184" s="48" t="s">
        <v>1566</v>
      </c>
      <c r="T1184" s="48" t="s">
        <v>1566</v>
      </c>
      <c r="U1184" s="48" t="s">
        <v>1566</v>
      </c>
      <c r="V1184" s="48" t="s">
        <v>1566</v>
      </c>
      <c r="W1184" s="48" t="s">
        <v>1566</v>
      </c>
      <c r="X1184" s="48" t="s">
        <v>422</v>
      </c>
      <c r="Y1184" s="48" t="s">
        <v>422</v>
      </c>
      <c r="Z1184" s="48" t="s">
        <v>422</v>
      </c>
      <c r="AA1184" s="48" t="s">
        <v>422</v>
      </c>
      <c r="AB1184" s="48" t="s">
        <v>422</v>
      </c>
      <c r="AC1184" s="48" t="s">
        <v>422</v>
      </c>
      <c r="AD1184" s="48" t="s">
        <v>422</v>
      </c>
      <c r="AE1184" s="48" t="s">
        <v>422</v>
      </c>
      <c r="AF1184" s="48" t="s">
        <v>422</v>
      </c>
      <c r="AG1184" s="48" t="s">
        <v>422</v>
      </c>
      <c r="AH1184" s="48" t="s">
        <v>422</v>
      </c>
      <c r="AI1184" s="48" t="s">
        <v>422</v>
      </c>
      <c r="AJ1184" s="48" t="s">
        <v>422</v>
      </c>
      <c r="AK1184" s="48" t="s">
        <v>422</v>
      </c>
      <c r="AL1184" s="48" t="s">
        <v>422</v>
      </c>
      <c r="AM1184" s="48" t="s">
        <v>422</v>
      </c>
      <c r="AN1184" s="48" t="s">
        <v>422</v>
      </c>
      <c r="AO1184" s="48" t="s">
        <v>422</v>
      </c>
      <c r="AP1184" s="48" t="s">
        <v>422</v>
      </c>
      <c r="AQ1184" s="48" t="s">
        <v>422</v>
      </c>
      <c r="AR1184" s="48" t="s">
        <v>422</v>
      </c>
      <c r="AS1184" s="48" t="s">
        <v>422</v>
      </c>
      <c r="AT1184" s="48" t="s">
        <v>422</v>
      </c>
      <c r="AU1184" s="48" t="s">
        <v>422</v>
      </c>
      <c r="AV1184" s="48" t="s">
        <v>422</v>
      </c>
      <c r="AW1184" s="48" t="s">
        <v>422</v>
      </c>
      <c r="AX1184" s="48" t="s">
        <v>422</v>
      </c>
      <c r="AY1184" s="48" t="s">
        <v>422</v>
      </c>
      <c r="AZ1184" s="28" t="s">
        <v>422</v>
      </c>
    </row>
    <row r="1185" ht="15.75" customHeight="1">
      <c r="A1185" s="40">
        <v>1053.0</v>
      </c>
      <c r="B1185" s="28" t="s">
        <v>3544</v>
      </c>
      <c r="C1185" s="41"/>
      <c r="D1185" s="42">
        <f t="array" ref="D1185">index(systems,match($A1185,INDEX(systems,0,1),),3)</f>
        <v>17.605</v>
      </c>
      <c r="E1185" s="42">
        <f t="array" ref="E1185">index(systems,match($A1185,INDEX(systems,0,1),),4)</f>
        <v>-223.263</v>
      </c>
      <c r="F1185" s="43" t="str">
        <f>IFERROR(__xludf.DUMMYFUNCTION("let(row, match($B1185&amp;if($C1185&lt;&gt;"""","" [""&amp;$C1185&amp;""]"",""""),index(nebulae,,2),0),join("","",iferror(round(index(nebulae,row,5)/2,3),1),iferror(round(index(nebulae,row,6)/2,3),1),0))"),"1,1,0")</f>
        <v>1,1,0</v>
      </c>
      <c r="G1185" s="44" t="s">
        <v>3545</v>
      </c>
      <c r="H1185" s="45">
        <f t="array" ref="H1185">let(systemId,match(A1185,index(systems,0,1),),refSystemId,match($H$1,index(systems,0,1),),x,index(systems,systemId,3),y,index(systems,systemId,4),refX,index(systems,refSystemId,3),refY,index(systems,refSystemId,4),round(sqrt((x-refX)^2+(y-refY)^2),3))</f>
        <v>223.956</v>
      </c>
      <c r="I1185" s="46" t="s">
        <v>408</v>
      </c>
      <c r="J1185" s="47" t="s">
        <v>408</v>
      </c>
      <c r="K1185" s="47" t="s">
        <v>408</v>
      </c>
      <c r="L1185" s="47" t="s">
        <v>408</v>
      </c>
      <c r="M1185" s="46" t="s">
        <v>408</v>
      </c>
      <c r="N1185" s="28" t="s">
        <v>408</v>
      </c>
      <c r="O1185" s="41"/>
      <c r="P1185" s="48" t="s">
        <v>2113</v>
      </c>
      <c r="Q1185" s="48" t="s">
        <v>2113</v>
      </c>
      <c r="R1185" s="48" t="s">
        <v>2113</v>
      </c>
      <c r="S1185" s="48" t="s">
        <v>2113</v>
      </c>
      <c r="T1185" s="48" t="s">
        <v>2113</v>
      </c>
      <c r="U1185" s="48" t="s">
        <v>2113</v>
      </c>
      <c r="V1185" s="48" t="s">
        <v>2113</v>
      </c>
      <c r="W1185" s="48" t="s">
        <v>2113</v>
      </c>
      <c r="X1185" s="48" t="s">
        <v>422</v>
      </c>
      <c r="Y1185" s="48" t="s">
        <v>422</v>
      </c>
      <c r="Z1185" s="48" t="s">
        <v>422</v>
      </c>
      <c r="AA1185" s="48" t="s">
        <v>422</v>
      </c>
      <c r="AB1185" s="48" t="s">
        <v>422</v>
      </c>
      <c r="AC1185" s="48" t="s">
        <v>422</v>
      </c>
      <c r="AD1185" s="48" t="s">
        <v>422</v>
      </c>
      <c r="AE1185" s="48" t="s">
        <v>422</v>
      </c>
      <c r="AF1185" s="48" t="s">
        <v>422</v>
      </c>
      <c r="AG1185" s="48" t="s">
        <v>422</v>
      </c>
      <c r="AH1185" s="48" t="s">
        <v>422</v>
      </c>
      <c r="AI1185" s="48" t="s">
        <v>422</v>
      </c>
      <c r="AJ1185" s="48" t="s">
        <v>422</v>
      </c>
      <c r="AK1185" s="48" t="s">
        <v>422</v>
      </c>
      <c r="AL1185" s="48" t="s">
        <v>422</v>
      </c>
      <c r="AM1185" s="48" t="s">
        <v>422</v>
      </c>
      <c r="AN1185" s="48" t="s">
        <v>422</v>
      </c>
      <c r="AO1185" s="48" t="s">
        <v>422</v>
      </c>
      <c r="AP1185" s="48" t="s">
        <v>422</v>
      </c>
      <c r="AQ1185" s="48" t="s">
        <v>422</v>
      </c>
      <c r="AR1185" s="48" t="s">
        <v>422</v>
      </c>
      <c r="AS1185" s="48" t="s">
        <v>422</v>
      </c>
      <c r="AT1185" s="48" t="s">
        <v>422</v>
      </c>
      <c r="AU1185" s="48" t="s">
        <v>422</v>
      </c>
      <c r="AV1185" s="48" t="s">
        <v>422</v>
      </c>
      <c r="AW1185" s="48" t="s">
        <v>422</v>
      </c>
      <c r="AX1185" s="48" t="s">
        <v>422</v>
      </c>
      <c r="AY1185" s="48" t="s">
        <v>422</v>
      </c>
      <c r="AZ1185" s="28" t="s">
        <v>422</v>
      </c>
    </row>
    <row r="1186" ht="15.75" customHeight="1">
      <c r="A1186" s="40">
        <v>1054.0</v>
      </c>
      <c r="B1186" s="28" t="s">
        <v>3546</v>
      </c>
      <c r="C1186" s="41"/>
      <c r="D1186" s="42">
        <f t="array" ref="D1186">index(systems,match($A1186,INDEX(systems,0,1),),3)</f>
        <v>-198.284</v>
      </c>
      <c r="E1186" s="42">
        <f t="array" ref="E1186">index(systems,match($A1186,INDEX(systems,0,1),),4)</f>
        <v>-473.209</v>
      </c>
      <c r="F1186" s="43" t="str">
        <f>IFERROR(__xludf.DUMMYFUNCTION("let(row, match($B1186&amp;if($C1186&lt;&gt;"""","" [""&amp;$C1186&amp;""]"",""""),index(nebulae,,2),0),join("","",iferror(round(index(nebulae,row,5)/2,3),1),iferror(round(index(nebulae,row,6)/2,3),1),0))"),"1,1,0")</f>
        <v>1,1,0</v>
      </c>
      <c r="G1186" s="44" t="s">
        <v>3547</v>
      </c>
      <c r="H1186" s="45">
        <f t="array" ref="H1186">let(systemId,match(A1186,index(systems,0,1),),refSystemId,match($H$1,index(systems,0,1),),x,index(systems,systemId,3),y,index(systems,systemId,4),refX,index(systems,refSystemId,3),refY,index(systems,refSystemId,4),round(sqrt((x-refX)^2+(y-refY)^2),3))</f>
        <v>513.072</v>
      </c>
      <c r="I1186" s="28" t="s">
        <v>408</v>
      </c>
      <c r="J1186" s="28" t="s">
        <v>408</v>
      </c>
      <c r="K1186" s="28" t="s">
        <v>408</v>
      </c>
      <c r="L1186" s="28" t="s">
        <v>408</v>
      </c>
      <c r="M1186" s="28" t="s">
        <v>408</v>
      </c>
      <c r="N1186" s="28" t="s">
        <v>576</v>
      </c>
      <c r="O1186" s="48" t="s">
        <v>576</v>
      </c>
      <c r="P1186" s="48" t="s">
        <v>609</v>
      </c>
      <c r="Q1186" s="48" t="s">
        <v>609</v>
      </c>
      <c r="R1186" s="48" t="s">
        <v>609</v>
      </c>
      <c r="S1186" s="48" t="s">
        <v>609</v>
      </c>
      <c r="T1186" s="48" t="s">
        <v>609</v>
      </c>
      <c r="U1186" s="48" t="s">
        <v>609</v>
      </c>
      <c r="V1186" s="48" t="s">
        <v>609</v>
      </c>
      <c r="W1186" s="48" t="s">
        <v>609</v>
      </c>
      <c r="X1186" s="48" t="s">
        <v>576</v>
      </c>
      <c r="Y1186" s="48" t="s">
        <v>576</v>
      </c>
      <c r="Z1186" s="48" t="s">
        <v>576</v>
      </c>
      <c r="AA1186" s="48" t="s">
        <v>576</v>
      </c>
      <c r="AB1186" s="48" t="s">
        <v>576</v>
      </c>
      <c r="AC1186" s="48" t="s">
        <v>576</v>
      </c>
      <c r="AD1186" s="48" t="s">
        <v>576</v>
      </c>
      <c r="AE1186" s="48" t="s">
        <v>576</v>
      </c>
      <c r="AF1186" s="48" t="s">
        <v>576</v>
      </c>
      <c r="AG1186" s="48" t="s">
        <v>576</v>
      </c>
      <c r="AH1186" s="48" t="s">
        <v>576</v>
      </c>
      <c r="AI1186" s="48" t="s">
        <v>576</v>
      </c>
      <c r="AJ1186" s="48" t="s">
        <v>576</v>
      </c>
      <c r="AK1186" s="48" t="s">
        <v>576</v>
      </c>
      <c r="AL1186" s="48" t="s">
        <v>576</v>
      </c>
      <c r="AM1186" s="48" t="s">
        <v>576</v>
      </c>
      <c r="AN1186" s="48" t="s">
        <v>576</v>
      </c>
      <c r="AO1186" s="48" t="s">
        <v>576</v>
      </c>
      <c r="AP1186" s="48" t="s">
        <v>576</v>
      </c>
      <c r="AQ1186" s="48" t="s">
        <v>576</v>
      </c>
      <c r="AR1186" s="48" t="s">
        <v>576</v>
      </c>
      <c r="AS1186" s="48" t="s">
        <v>576</v>
      </c>
      <c r="AT1186" s="48" t="s">
        <v>576</v>
      </c>
      <c r="AU1186" s="48" t="s">
        <v>576</v>
      </c>
      <c r="AV1186" s="48" t="s">
        <v>576</v>
      </c>
      <c r="AW1186" s="48" t="s">
        <v>576</v>
      </c>
      <c r="AX1186" s="48" t="s">
        <v>576</v>
      </c>
      <c r="AY1186" s="48" t="s">
        <v>576</v>
      </c>
      <c r="AZ1186" s="28" t="s">
        <v>576</v>
      </c>
    </row>
    <row r="1187" ht="15.75" customHeight="1">
      <c r="A1187" s="40">
        <v>2863.0</v>
      </c>
      <c r="B1187" s="28" t="s">
        <v>3548</v>
      </c>
      <c r="C1187" s="41"/>
      <c r="D1187" s="42">
        <f t="array" ref="D1187">index(systems,match($A1187,INDEX(systems,0,1),),3)</f>
        <v>-414.63</v>
      </c>
      <c r="E1187" s="42">
        <f t="array" ref="E1187">index(systems,match($A1187,INDEX(systems,0,1),),4)</f>
        <v>-91.65</v>
      </c>
      <c r="F1187" s="43" t="str">
        <f>IFERROR(__xludf.DUMMYFUNCTION("let(row, match($B1187&amp;if($C1187&lt;&gt;"""","" [""&amp;$C1187&amp;""]"",""""),index(nebulae,,2),0),join("","",iferror(round(index(nebulae,row,5)/2,3),1),iferror(round(index(nebulae,row,6)/2,3),1),0))"),"1,1,0")</f>
        <v>1,1,0</v>
      </c>
      <c r="G1187" s="44" t="s">
        <v>3549</v>
      </c>
      <c r="H1187" s="45">
        <f t="array" ref="H1187">let(systemId,match(A1187,index(systems,0,1),),refSystemId,match($H$1,index(systems,0,1),),x,index(systems,systemId,3),y,index(systems,systemId,4),refX,index(systems,refSystemId,3),refY,index(systems,refSystemId,4),round(sqrt((x-refX)^2+(y-refY)^2),3))</f>
        <v>424.638</v>
      </c>
      <c r="I1187" s="28" t="s">
        <v>408</v>
      </c>
      <c r="J1187" s="28" t="s">
        <v>408</v>
      </c>
      <c r="K1187" s="28" t="s">
        <v>408</v>
      </c>
      <c r="L1187" s="28" t="s">
        <v>408</v>
      </c>
      <c r="M1187" s="28" t="s">
        <v>408</v>
      </c>
      <c r="N1187" s="28" t="s">
        <v>408</v>
      </c>
      <c r="O1187" s="41"/>
      <c r="P1187" s="48" t="s">
        <v>408</v>
      </c>
      <c r="Q1187" s="48" t="s">
        <v>408</v>
      </c>
      <c r="R1187" s="48" t="s">
        <v>408</v>
      </c>
      <c r="S1187" s="48" t="s">
        <v>408</v>
      </c>
      <c r="T1187" s="48" t="s">
        <v>408</v>
      </c>
      <c r="U1187" s="48" t="s">
        <v>408</v>
      </c>
      <c r="V1187" s="48" t="s">
        <v>408</v>
      </c>
      <c r="W1187" s="48" t="s">
        <v>408</v>
      </c>
      <c r="X1187" s="48" t="s">
        <v>408</v>
      </c>
      <c r="Y1187" s="56" t="s">
        <v>2625</v>
      </c>
      <c r="Z1187" s="56" t="s">
        <v>2625</v>
      </c>
      <c r="AA1187" s="56" t="s">
        <v>2625</v>
      </c>
      <c r="AB1187" s="56" t="s">
        <v>2625</v>
      </c>
      <c r="AC1187" s="56" t="s">
        <v>2625</v>
      </c>
      <c r="AD1187" s="56" t="s">
        <v>2625</v>
      </c>
      <c r="AE1187" s="56" t="s">
        <v>2625</v>
      </c>
      <c r="AF1187" s="56" t="s">
        <v>2625</v>
      </c>
      <c r="AG1187" s="56" t="s">
        <v>2625</v>
      </c>
      <c r="AH1187" s="56" t="s">
        <v>2625</v>
      </c>
      <c r="AI1187" s="56" t="s">
        <v>2625</v>
      </c>
      <c r="AJ1187" s="56" t="s">
        <v>2625</v>
      </c>
      <c r="AK1187" s="56" t="s">
        <v>2625</v>
      </c>
      <c r="AL1187" s="56" t="s">
        <v>2625</v>
      </c>
      <c r="AM1187" s="56" t="s">
        <v>2625</v>
      </c>
      <c r="AN1187" s="56" t="s">
        <v>2625</v>
      </c>
      <c r="AO1187" s="56" t="s">
        <v>2625</v>
      </c>
      <c r="AP1187" s="56" t="s">
        <v>2625</v>
      </c>
      <c r="AQ1187" s="56" t="s">
        <v>2625</v>
      </c>
      <c r="AR1187" s="56" t="s">
        <v>2625</v>
      </c>
      <c r="AS1187" s="56" t="s">
        <v>418</v>
      </c>
      <c r="AT1187" s="56" t="s">
        <v>422</v>
      </c>
      <c r="AU1187" s="48" t="s">
        <v>422</v>
      </c>
      <c r="AV1187" s="56" t="s">
        <v>422</v>
      </c>
      <c r="AW1187" s="56" t="s">
        <v>422</v>
      </c>
      <c r="AX1187" s="56" t="s">
        <v>422</v>
      </c>
      <c r="AY1187" s="56" t="s">
        <v>422</v>
      </c>
      <c r="AZ1187" s="51" t="s">
        <v>422</v>
      </c>
    </row>
    <row r="1188" ht="15.75" customHeight="1">
      <c r="A1188" s="40">
        <v>1055.0</v>
      </c>
      <c r="B1188" s="28" t="s">
        <v>3550</v>
      </c>
      <c r="C1188" s="41"/>
      <c r="D1188" s="42">
        <f t="array" ref="D1188">index(systems,match($A1188,INDEX(systems,0,1),),3)</f>
        <v>-510.429</v>
      </c>
      <c r="E1188" s="42">
        <f t="array" ref="E1188">index(systems,match($A1188,INDEX(systems,0,1),),4)</f>
        <v>147.614</v>
      </c>
      <c r="F1188" s="43" t="str">
        <f>IFERROR(__xludf.DUMMYFUNCTION("let(row, match($B1188&amp;if($C1188&lt;&gt;"""","" [""&amp;$C1188&amp;""]"",""""),index(nebulae,,2),0),join("","",iferror(round(index(nebulae,row,5)/2,3),1),iferror(round(index(nebulae,row,6)/2,3),1),0))"),"1,1,0")</f>
        <v>1,1,0</v>
      </c>
      <c r="G1188" s="44" t="s">
        <v>3551</v>
      </c>
      <c r="H1188" s="45">
        <f t="array" ref="H1188">let(systemId,match(A1188,index(systems,0,1),),refSystemId,match($H$1,index(systems,0,1),),x,index(systems,systemId,3),y,index(systems,systemId,4),refX,index(systems,refSystemId,3),refY,index(systems,refSystemId,4),round(sqrt((x-refX)^2+(y-refY)^2),3))</f>
        <v>531.345</v>
      </c>
      <c r="I1188" s="46" t="s">
        <v>408</v>
      </c>
      <c r="J1188" s="46" t="s">
        <v>408</v>
      </c>
      <c r="K1188" s="46" t="s">
        <v>408</v>
      </c>
      <c r="L1188" s="46" t="s">
        <v>408</v>
      </c>
      <c r="M1188" s="46" t="s">
        <v>408</v>
      </c>
      <c r="N1188" s="49" t="s">
        <v>408</v>
      </c>
      <c r="O1188" s="54"/>
      <c r="P1188" s="52" t="s">
        <v>461</v>
      </c>
      <c r="Q1188" s="52" t="s">
        <v>461</v>
      </c>
      <c r="R1188" s="52" t="s">
        <v>461</v>
      </c>
      <c r="S1188" s="48" t="s">
        <v>418</v>
      </c>
      <c r="T1188" s="52" t="s">
        <v>418</v>
      </c>
      <c r="U1188" s="52" t="s">
        <v>418</v>
      </c>
      <c r="V1188" s="52" t="s">
        <v>418</v>
      </c>
      <c r="W1188" s="48" t="s">
        <v>418</v>
      </c>
      <c r="X1188" s="52" t="s">
        <v>422</v>
      </c>
      <c r="Y1188" s="48" t="s">
        <v>422</v>
      </c>
      <c r="Z1188" s="48" t="s">
        <v>422</v>
      </c>
      <c r="AA1188" s="48" t="s">
        <v>422</v>
      </c>
      <c r="AB1188" s="48" t="s">
        <v>422</v>
      </c>
      <c r="AC1188" s="48" t="s">
        <v>422</v>
      </c>
      <c r="AD1188" s="48" t="s">
        <v>422</v>
      </c>
      <c r="AE1188" s="48" t="s">
        <v>422</v>
      </c>
      <c r="AF1188" s="48" t="s">
        <v>422</v>
      </c>
      <c r="AG1188" s="48" t="s">
        <v>422</v>
      </c>
      <c r="AH1188" s="48" t="s">
        <v>422</v>
      </c>
      <c r="AI1188" s="48" t="s">
        <v>422</v>
      </c>
      <c r="AJ1188" s="48" t="s">
        <v>422</v>
      </c>
      <c r="AK1188" s="48" t="s">
        <v>422</v>
      </c>
      <c r="AL1188" s="48" t="s">
        <v>422</v>
      </c>
      <c r="AM1188" s="48" t="s">
        <v>422</v>
      </c>
      <c r="AN1188" s="48" t="s">
        <v>422</v>
      </c>
      <c r="AO1188" s="48" t="s">
        <v>422</v>
      </c>
      <c r="AP1188" s="48" t="s">
        <v>422</v>
      </c>
      <c r="AQ1188" s="48" t="s">
        <v>422</v>
      </c>
      <c r="AR1188" s="48" t="s">
        <v>422</v>
      </c>
      <c r="AS1188" s="48" t="s">
        <v>422</v>
      </c>
      <c r="AT1188" s="48" t="s">
        <v>422</v>
      </c>
      <c r="AU1188" s="48" t="s">
        <v>422</v>
      </c>
      <c r="AV1188" s="48" t="s">
        <v>422</v>
      </c>
      <c r="AW1188" s="48" t="s">
        <v>422</v>
      </c>
      <c r="AX1188" s="48" t="s">
        <v>422</v>
      </c>
      <c r="AY1188" s="48" t="s">
        <v>422</v>
      </c>
      <c r="AZ1188" s="28" t="s">
        <v>422</v>
      </c>
    </row>
    <row r="1189" ht="15.75" customHeight="1">
      <c r="A1189" s="40">
        <v>1056.0</v>
      </c>
      <c r="B1189" s="28" t="s">
        <v>3552</v>
      </c>
      <c r="C1189" s="41"/>
      <c r="D1189" s="42">
        <f t="array" ref="D1189">index(systems,match($A1189,INDEX(systems,0,1),),3)</f>
        <v>41.87</v>
      </c>
      <c r="E1189" s="42">
        <f t="array" ref="E1189">index(systems,match($A1189,INDEX(systems,0,1),),4)</f>
        <v>-224.443</v>
      </c>
      <c r="F1189" s="43" t="str">
        <f>IFERROR(__xludf.DUMMYFUNCTION("let(row, match($B1189&amp;if($C1189&lt;&gt;"""","" [""&amp;$C1189&amp;""]"",""""),index(nebulae,,2),0),join("","",iferror(round(index(nebulae,row,5)/2,3),1),iferror(round(index(nebulae,row,6)/2,3),1),0))"),"1,1,0")</f>
        <v>1,1,0</v>
      </c>
      <c r="G1189" s="44" t="s">
        <v>3553</v>
      </c>
      <c r="H1189" s="45">
        <f t="array" ref="H1189">let(systemId,match(A1189,index(systems,0,1),),refSystemId,match($H$1,index(systems,0,1),),x,index(systems,systemId,3),y,index(systems,systemId,4),refX,index(systems,refSystemId,3),refY,index(systems,refSystemId,4),round(sqrt((x-refX)^2+(y-refY)^2),3))</f>
        <v>228.315</v>
      </c>
      <c r="I1189" s="28" t="s">
        <v>418</v>
      </c>
      <c r="J1189" s="41"/>
      <c r="K1189" s="41"/>
      <c r="L1189" s="41"/>
      <c r="M1189" s="28" t="s">
        <v>966</v>
      </c>
      <c r="N1189" s="59" t="s">
        <v>2071</v>
      </c>
      <c r="O1189" s="48" t="s">
        <v>2071</v>
      </c>
      <c r="P1189" s="48" t="s">
        <v>2071</v>
      </c>
      <c r="Q1189" s="48" t="s">
        <v>2071</v>
      </c>
      <c r="R1189" s="48" t="s">
        <v>2071</v>
      </c>
      <c r="S1189" s="48" t="s">
        <v>2071</v>
      </c>
      <c r="T1189" s="48" t="s">
        <v>2071</v>
      </c>
      <c r="U1189" s="48" t="s">
        <v>2071</v>
      </c>
      <c r="V1189" s="48" t="s">
        <v>2071</v>
      </c>
      <c r="W1189" s="48" t="s">
        <v>2071</v>
      </c>
      <c r="X1189" s="48" t="s">
        <v>2071</v>
      </c>
      <c r="Y1189" s="48" t="s">
        <v>2113</v>
      </c>
      <c r="Z1189" s="48" t="s">
        <v>2113</v>
      </c>
      <c r="AA1189" s="48" t="s">
        <v>2113</v>
      </c>
      <c r="AB1189" s="48" t="s">
        <v>2113</v>
      </c>
      <c r="AC1189" s="48" t="s">
        <v>2113</v>
      </c>
      <c r="AD1189" s="48" t="s">
        <v>2113</v>
      </c>
      <c r="AE1189" s="48" t="s">
        <v>2113</v>
      </c>
      <c r="AF1189" s="48" t="s">
        <v>2113</v>
      </c>
      <c r="AG1189" s="48" t="s">
        <v>2113</v>
      </c>
      <c r="AH1189" s="48" t="s">
        <v>2113</v>
      </c>
      <c r="AI1189" s="48" t="s">
        <v>2113</v>
      </c>
      <c r="AJ1189" s="48" t="s">
        <v>2113</v>
      </c>
      <c r="AK1189" s="48" t="s">
        <v>2113</v>
      </c>
      <c r="AL1189" s="48" t="s">
        <v>2113</v>
      </c>
      <c r="AM1189" s="48" t="s">
        <v>2113</v>
      </c>
      <c r="AN1189" s="48" t="s">
        <v>2113</v>
      </c>
      <c r="AO1189" s="48" t="s">
        <v>2113</v>
      </c>
      <c r="AP1189" s="48" t="s">
        <v>492</v>
      </c>
      <c r="AQ1189" s="48" t="s">
        <v>2113</v>
      </c>
      <c r="AR1189" s="48" t="s">
        <v>2113</v>
      </c>
      <c r="AS1189" s="48" t="s">
        <v>2113</v>
      </c>
      <c r="AT1189" s="48" t="s">
        <v>2113</v>
      </c>
      <c r="AU1189" s="48" t="s">
        <v>2113</v>
      </c>
      <c r="AV1189" s="48" t="s">
        <v>2071</v>
      </c>
      <c r="AW1189" s="48" t="s">
        <v>2071</v>
      </c>
      <c r="AX1189" s="48" t="s">
        <v>2071</v>
      </c>
      <c r="AY1189" s="48" t="s">
        <v>2071</v>
      </c>
      <c r="AZ1189" s="28" t="s">
        <v>2071</v>
      </c>
    </row>
    <row r="1190" ht="15.75" customHeight="1">
      <c r="A1190" s="40">
        <v>1057.0</v>
      </c>
      <c r="B1190" s="28" t="s">
        <v>3554</v>
      </c>
      <c r="C1190" s="41"/>
      <c r="D1190" s="42">
        <f t="array" ref="D1190">index(systems,match($A1190,INDEX(systems,0,1),),3)</f>
        <v>-185.971</v>
      </c>
      <c r="E1190" s="42">
        <f t="array" ref="E1190">index(systems,match($A1190,INDEX(systems,0,1),),4)</f>
        <v>-444.404</v>
      </c>
      <c r="F1190" s="43" t="str">
        <f>IFERROR(__xludf.DUMMYFUNCTION("let(row, match($B1190&amp;if($C1190&lt;&gt;"""","" [""&amp;$C1190&amp;""]"",""""),index(nebulae,,2),0),join("","",iferror(round(index(nebulae,row,5)/2,3),1),iferror(round(index(nebulae,row,6)/2,3),1),0))"),"1,1,0")</f>
        <v>1,1,0</v>
      </c>
      <c r="G1190" s="44" t="s">
        <v>3555</v>
      </c>
      <c r="H1190" s="45">
        <f t="array" ref="H1190">let(systemId,match(A1190,index(systems,0,1),),refSystemId,match($H$1,index(systems,0,1),),x,index(systems,systemId,3),y,index(systems,systemId,4),refX,index(systems,refSystemId,3),refY,index(systems,refSystemId,4),round(sqrt((x-refX)^2+(y-refY)^2),3))</f>
        <v>481.747</v>
      </c>
      <c r="I1190" s="28" t="s">
        <v>408</v>
      </c>
      <c r="J1190" s="28" t="s">
        <v>408</v>
      </c>
      <c r="K1190" s="28" t="s">
        <v>408</v>
      </c>
      <c r="L1190" s="28" t="s">
        <v>408</v>
      </c>
      <c r="M1190" s="28" t="s">
        <v>408</v>
      </c>
      <c r="N1190" s="28" t="s">
        <v>576</v>
      </c>
      <c r="O1190" s="48" t="s">
        <v>576</v>
      </c>
      <c r="P1190" s="48" t="s">
        <v>609</v>
      </c>
      <c r="Q1190" s="48" t="s">
        <v>609</v>
      </c>
      <c r="R1190" s="48" t="s">
        <v>609</v>
      </c>
      <c r="S1190" s="48" t="s">
        <v>609</v>
      </c>
      <c r="T1190" s="48" t="s">
        <v>609</v>
      </c>
      <c r="U1190" s="48" t="s">
        <v>609</v>
      </c>
      <c r="V1190" s="48" t="s">
        <v>609</v>
      </c>
      <c r="W1190" s="48" t="s">
        <v>609</v>
      </c>
      <c r="X1190" s="48" t="s">
        <v>576</v>
      </c>
      <c r="Y1190" s="48" t="s">
        <v>576</v>
      </c>
      <c r="Z1190" s="48" t="s">
        <v>576</v>
      </c>
      <c r="AA1190" s="48" t="s">
        <v>576</v>
      </c>
      <c r="AB1190" s="48" t="s">
        <v>576</v>
      </c>
      <c r="AC1190" s="48" t="s">
        <v>576</v>
      </c>
      <c r="AD1190" s="48" t="s">
        <v>576</v>
      </c>
      <c r="AE1190" s="48" t="s">
        <v>576</v>
      </c>
      <c r="AF1190" s="48" t="s">
        <v>576</v>
      </c>
      <c r="AG1190" s="48" t="s">
        <v>576</v>
      </c>
      <c r="AH1190" s="48" t="s">
        <v>576</v>
      </c>
      <c r="AI1190" s="48" t="s">
        <v>576</v>
      </c>
      <c r="AJ1190" s="48" t="s">
        <v>576</v>
      </c>
      <c r="AK1190" s="48" t="s">
        <v>576</v>
      </c>
      <c r="AL1190" s="48" t="s">
        <v>576</v>
      </c>
      <c r="AM1190" s="48" t="s">
        <v>576</v>
      </c>
      <c r="AN1190" s="48" t="s">
        <v>576</v>
      </c>
      <c r="AO1190" s="48" t="s">
        <v>576</v>
      </c>
      <c r="AP1190" s="48" t="s">
        <v>576</v>
      </c>
      <c r="AQ1190" s="48" t="s">
        <v>576</v>
      </c>
      <c r="AR1190" s="48" t="s">
        <v>576</v>
      </c>
      <c r="AS1190" s="48" t="s">
        <v>576</v>
      </c>
      <c r="AT1190" s="48" t="s">
        <v>576</v>
      </c>
      <c r="AU1190" s="48" t="s">
        <v>576</v>
      </c>
      <c r="AV1190" s="48" t="s">
        <v>576</v>
      </c>
      <c r="AW1190" s="48" t="s">
        <v>576</v>
      </c>
      <c r="AX1190" s="48" t="s">
        <v>576</v>
      </c>
      <c r="AY1190" s="48" t="s">
        <v>576</v>
      </c>
      <c r="AZ1190" s="49" t="s">
        <v>576</v>
      </c>
    </row>
    <row r="1191" ht="15.75" customHeight="1">
      <c r="A1191" s="40">
        <v>1058.0</v>
      </c>
      <c r="B1191" s="28" t="s">
        <v>3556</v>
      </c>
      <c r="C1191" s="41"/>
      <c r="D1191" s="42">
        <f t="array" ref="D1191">index(systems,match($A1191,INDEX(systems,0,1),),3)</f>
        <v>-141.639</v>
      </c>
      <c r="E1191" s="42">
        <f t="array" ref="E1191">index(systems,match($A1191,INDEX(systems,0,1),),4)</f>
        <v>-170.624</v>
      </c>
      <c r="F1191" s="43" t="str">
        <f>IFERROR(__xludf.DUMMYFUNCTION("let(row, match($B1191&amp;if($C1191&lt;&gt;"""","" [""&amp;$C1191&amp;""]"",""""),index(nebulae,,2),0),join("","",iferror(round(index(nebulae,row,5)/2,3),1),iferror(round(index(nebulae,row,6)/2,3),1),0))"),"1,1,0")</f>
        <v>1,1,0</v>
      </c>
      <c r="G1191" s="44" t="s">
        <v>3557</v>
      </c>
      <c r="H1191" s="45">
        <f t="array" ref="H1191">let(systemId,match(A1191,index(systems,0,1),),refSystemId,match($H$1,index(systems,0,1),),x,index(systems,systemId,3),y,index(systems,systemId,4),refX,index(systems,refSystemId,3),refY,index(systems,refSystemId,4),round(sqrt((x-refX)^2+(y-refY)^2),3))</f>
        <v>221.752</v>
      </c>
      <c r="I1191" s="46" t="s">
        <v>676</v>
      </c>
      <c r="J1191" s="47" t="s">
        <v>558</v>
      </c>
      <c r="K1191" s="47" t="s">
        <v>558</v>
      </c>
      <c r="L1191" s="47" t="s">
        <v>558</v>
      </c>
      <c r="M1191" s="46" t="s">
        <v>558</v>
      </c>
      <c r="N1191" s="28" t="s">
        <v>558</v>
      </c>
      <c r="O1191" s="48" t="s">
        <v>558</v>
      </c>
      <c r="P1191" s="48" t="s">
        <v>558</v>
      </c>
      <c r="Q1191" s="48" t="s">
        <v>558</v>
      </c>
      <c r="R1191" s="48" t="s">
        <v>558</v>
      </c>
      <c r="S1191" s="48" t="s">
        <v>558</v>
      </c>
      <c r="T1191" s="48" t="s">
        <v>558</v>
      </c>
      <c r="U1191" s="48" t="s">
        <v>558</v>
      </c>
      <c r="V1191" s="48" t="s">
        <v>558</v>
      </c>
      <c r="W1191" s="48" t="s">
        <v>558</v>
      </c>
      <c r="X1191" s="48" t="s">
        <v>558</v>
      </c>
      <c r="Y1191" s="48" t="s">
        <v>558</v>
      </c>
      <c r="Z1191" s="48" t="s">
        <v>558</v>
      </c>
      <c r="AA1191" s="48" t="s">
        <v>558</v>
      </c>
      <c r="AB1191" s="48" t="s">
        <v>558</v>
      </c>
      <c r="AC1191" s="48" t="s">
        <v>558</v>
      </c>
      <c r="AD1191" s="48" t="s">
        <v>558</v>
      </c>
      <c r="AE1191" s="48" t="s">
        <v>558</v>
      </c>
      <c r="AF1191" s="48" t="s">
        <v>558</v>
      </c>
      <c r="AG1191" s="48" t="s">
        <v>558</v>
      </c>
      <c r="AH1191" s="48" t="s">
        <v>558</v>
      </c>
      <c r="AI1191" s="48" t="s">
        <v>558</v>
      </c>
      <c r="AJ1191" s="48" t="s">
        <v>558</v>
      </c>
      <c r="AK1191" s="48" t="s">
        <v>558</v>
      </c>
      <c r="AL1191" s="48" t="s">
        <v>558</v>
      </c>
      <c r="AM1191" s="48" t="s">
        <v>558</v>
      </c>
      <c r="AN1191" s="48" t="s">
        <v>558</v>
      </c>
      <c r="AO1191" s="48" t="s">
        <v>558</v>
      </c>
      <c r="AP1191" s="48" t="s">
        <v>558</v>
      </c>
      <c r="AQ1191" s="48" t="s">
        <v>558</v>
      </c>
      <c r="AR1191" s="48" t="s">
        <v>676</v>
      </c>
      <c r="AS1191" s="48" t="s">
        <v>676</v>
      </c>
      <c r="AT1191" s="48" t="s">
        <v>676</v>
      </c>
      <c r="AU1191" s="48" t="s">
        <v>677</v>
      </c>
      <c r="AV1191" s="48" t="s">
        <v>677</v>
      </c>
      <c r="AW1191" s="48" t="s">
        <v>677</v>
      </c>
      <c r="AX1191" s="48" t="s">
        <v>677</v>
      </c>
      <c r="AY1191" s="48" t="s">
        <v>560</v>
      </c>
      <c r="AZ1191" s="51" t="s">
        <v>560</v>
      </c>
    </row>
    <row r="1192" ht="15.75" customHeight="1">
      <c r="A1192" s="40">
        <v>1059.0</v>
      </c>
      <c r="B1192" s="28" t="s">
        <v>3558</v>
      </c>
      <c r="C1192" s="41"/>
      <c r="D1192" s="42">
        <f t="array" ref="D1192">index(systems,match($A1192,INDEX(systems,0,1),),3)</f>
        <v>213.251</v>
      </c>
      <c r="E1192" s="42">
        <f t="array" ref="E1192">index(systems,match($A1192,INDEX(systems,0,1),),4)</f>
        <v>82.416</v>
      </c>
      <c r="F1192" s="43" t="str">
        <f>IFERROR(__xludf.DUMMYFUNCTION("let(row, match($B1192&amp;if($C1192&lt;&gt;"""","" [""&amp;$C1192&amp;""]"",""""),index(nebulae,,2),0),join("","",iferror(round(index(nebulae,row,5)/2,3),1),iferror(round(index(nebulae,row,6)/2,3),1),0))"),"1,1,0")</f>
        <v>1,1,0</v>
      </c>
      <c r="G1192" s="44" t="s">
        <v>3559</v>
      </c>
      <c r="H1192" s="45">
        <f t="array" ref="H1192">let(systemId,match(A1192,index(systems,0,1),),refSystemId,match($H$1,index(systems,0,1),),x,index(systems,systemId,3),y,index(systems,systemId,4),refX,index(systems,refSystemId,3),refY,index(systems,refSystemId,4),round(sqrt((x-refX)^2+(y-refY)^2),3))</f>
        <v>228.623</v>
      </c>
      <c r="I1192" s="53"/>
      <c r="J1192" s="53"/>
      <c r="K1192" s="46" t="s">
        <v>418</v>
      </c>
      <c r="L1192" s="53"/>
      <c r="M1192" s="53"/>
      <c r="N1192" s="28" t="s">
        <v>1008</v>
      </c>
      <c r="O1192" s="48" t="s">
        <v>1008</v>
      </c>
      <c r="P1192" s="48" t="s">
        <v>1008</v>
      </c>
      <c r="Q1192" s="48" t="s">
        <v>1008</v>
      </c>
      <c r="R1192" s="48" t="s">
        <v>1008</v>
      </c>
      <c r="S1192" s="48" t="s">
        <v>1008</v>
      </c>
      <c r="T1192" s="48" t="s">
        <v>1008</v>
      </c>
      <c r="U1192" s="48" t="s">
        <v>1008</v>
      </c>
      <c r="V1192" s="48" t="s">
        <v>1008</v>
      </c>
      <c r="W1192" s="48" t="s">
        <v>1008</v>
      </c>
      <c r="X1192" s="48" t="s">
        <v>1008</v>
      </c>
      <c r="Y1192" s="48" t="s">
        <v>1589</v>
      </c>
      <c r="Z1192" s="48" t="s">
        <v>1008</v>
      </c>
      <c r="AA1192" s="48" t="s">
        <v>1008</v>
      </c>
      <c r="AB1192" s="48" t="s">
        <v>1008</v>
      </c>
      <c r="AC1192" s="48" t="s">
        <v>1008</v>
      </c>
      <c r="AD1192" s="48" t="s">
        <v>1008</v>
      </c>
      <c r="AE1192" s="48" t="s">
        <v>1008</v>
      </c>
      <c r="AF1192" s="48" t="s">
        <v>1008</v>
      </c>
      <c r="AG1192" s="48" t="s">
        <v>1008</v>
      </c>
      <c r="AH1192" s="48" t="s">
        <v>1008</v>
      </c>
      <c r="AI1192" s="48" t="s">
        <v>1008</v>
      </c>
      <c r="AJ1192" s="48" t="s">
        <v>1008</v>
      </c>
      <c r="AK1192" s="48" t="s">
        <v>1008</v>
      </c>
      <c r="AL1192" s="48" t="s">
        <v>1008</v>
      </c>
      <c r="AM1192" s="48" t="s">
        <v>1008</v>
      </c>
      <c r="AN1192" s="48" t="s">
        <v>1008</v>
      </c>
      <c r="AO1192" s="48" t="s">
        <v>1008</v>
      </c>
      <c r="AP1192" s="48" t="s">
        <v>1008</v>
      </c>
      <c r="AQ1192" s="48" t="s">
        <v>1210</v>
      </c>
      <c r="AR1192" s="48" t="s">
        <v>1210</v>
      </c>
      <c r="AS1192" s="48" t="s">
        <v>1210</v>
      </c>
      <c r="AT1192" s="48" t="s">
        <v>1210</v>
      </c>
      <c r="AU1192" s="48" t="s">
        <v>1210</v>
      </c>
      <c r="AV1192" s="48" t="s">
        <v>1210</v>
      </c>
      <c r="AW1192" s="48" t="s">
        <v>1210</v>
      </c>
      <c r="AX1192" s="48" t="s">
        <v>1210</v>
      </c>
      <c r="AY1192" s="48" t="s">
        <v>1210</v>
      </c>
      <c r="AZ1192" s="28" t="s">
        <v>1210</v>
      </c>
    </row>
    <row r="1193" ht="15.75" customHeight="1">
      <c r="A1193" s="40">
        <v>3024.0</v>
      </c>
      <c r="B1193" s="28" t="s">
        <v>3560</v>
      </c>
      <c r="C1193" s="41"/>
      <c r="D1193" s="42">
        <f t="array" ref="D1193">index(systems,match($A1193,INDEX(systems,0,1),),3)</f>
        <v>-141.321</v>
      </c>
      <c r="E1193" s="42">
        <f t="array" ref="E1193">index(systems,match($A1193,INDEX(systems,0,1),),4)</f>
        <v>802.486</v>
      </c>
      <c r="F1193" s="43" t="str">
        <f>IFERROR(__xludf.DUMMYFUNCTION("let(row, match($B1193&amp;if($C1193&lt;&gt;"""","" [""&amp;$C1193&amp;""]"",""""),index(nebulae,,2),0),join("","",iferror(round(index(nebulae,row,5)/2,3),1),iferror(round(index(nebulae,row,6)/2,3),1),0))"),"1,1,0")</f>
        <v>1,1,0</v>
      </c>
      <c r="G1193" s="44" t="s">
        <v>3561</v>
      </c>
      <c r="H1193" s="45">
        <f t="array" ref="H1193">let(systemId,match(A1193,index(systems,0,1),),refSystemId,match($H$1,index(systems,0,1),),x,index(systems,systemId,3),y,index(systems,systemId,4),refX,index(systems,refSystemId,3),refY,index(systems,refSystemId,4),round(sqrt((x-refX)^2+(y-refY)^2),3))</f>
        <v>814.835</v>
      </c>
      <c r="I1193" s="55"/>
      <c r="J1193" s="55"/>
      <c r="K1193" s="55"/>
      <c r="L1193" s="55"/>
      <c r="M1193" s="55"/>
      <c r="N1193" s="55"/>
      <c r="O1193" s="55"/>
      <c r="P1193" s="56" t="s">
        <v>408</v>
      </c>
      <c r="Q1193" s="56" t="s">
        <v>408</v>
      </c>
      <c r="R1193" s="56" t="s">
        <v>408</v>
      </c>
      <c r="S1193" s="56" t="s">
        <v>408</v>
      </c>
      <c r="T1193" s="56" t="s">
        <v>408</v>
      </c>
      <c r="U1193" s="56" t="s">
        <v>408</v>
      </c>
      <c r="V1193" s="56" t="s">
        <v>408</v>
      </c>
      <c r="W1193" s="56" t="s">
        <v>408</v>
      </c>
      <c r="X1193" s="56" t="s">
        <v>408</v>
      </c>
      <c r="Y1193" s="56" t="s">
        <v>408</v>
      </c>
      <c r="Z1193" s="56" t="s">
        <v>408</v>
      </c>
      <c r="AA1193" s="56" t="s">
        <v>408</v>
      </c>
      <c r="AB1193" s="52" t="s">
        <v>849</v>
      </c>
      <c r="AC1193" s="52" t="s">
        <v>849</v>
      </c>
      <c r="AD1193" s="52" t="s">
        <v>849</v>
      </c>
      <c r="AE1193" s="52" t="s">
        <v>849</v>
      </c>
      <c r="AF1193" s="52" t="s">
        <v>849</v>
      </c>
      <c r="AG1193" s="52" t="s">
        <v>849</v>
      </c>
      <c r="AH1193" s="52" t="s">
        <v>849</v>
      </c>
      <c r="AI1193" s="52" t="s">
        <v>849</v>
      </c>
      <c r="AJ1193" s="52" t="s">
        <v>849</v>
      </c>
      <c r="AK1193" s="52" t="s">
        <v>849</v>
      </c>
      <c r="AL1193" s="52" t="s">
        <v>849</v>
      </c>
      <c r="AM1193" s="52" t="s">
        <v>849</v>
      </c>
      <c r="AN1193" s="52" t="s">
        <v>849</v>
      </c>
      <c r="AO1193" s="49" t="s">
        <v>849</v>
      </c>
      <c r="AP1193" s="52" t="s">
        <v>849</v>
      </c>
      <c r="AQ1193" s="52" t="s">
        <v>849</v>
      </c>
      <c r="AR1193" s="52" t="s">
        <v>735</v>
      </c>
      <c r="AS1193" s="52" t="s">
        <v>735</v>
      </c>
      <c r="AT1193" s="52" t="s">
        <v>735</v>
      </c>
      <c r="AU1193" s="49" t="s">
        <v>418</v>
      </c>
      <c r="AV1193" s="55"/>
      <c r="AW1193" s="55"/>
      <c r="AX1193" s="55"/>
      <c r="AY1193" s="55"/>
      <c r="AZ1193" s="55"/>
    </row>
    <row r="1194" ht="15.75" customHeight="1">
      <c r="A1194" s="40">
        <v>1060.0</v>
      </c>
      <c r="B1194" s="28" t="s">
        <v>3562</v>
      </c>
      <c r="C1194" s="41"/>
      <c r="D1194" s="42">
        <f t="array" ref="D1194">index(systems,match($A1194,INDEX(systems,0,1),),3)</f>
        <v>261.847</v>
      </c>
      <c r="E1194" s="42">
        <f t="array" ref="E1194">index(systems,match($A1194,INDEX(systems,0,1),),4)</f>
        <v>71.038</v>
      </c>
      <c r="F1194" s="43" t="str">
        <f>IFERROR(__xludf.DUMMYFUNCTION("let(row, match($B1194&amp;if($C1194&lt;&gt;"""","" [""&amp;$C1194&amp;""]"",""""),index(nebulae,,2),0),join("","",iferror(round(index(nebulae,row,5)/2,3),1),iferror(round(index(nebulae,row,6)/2,3),1),0))"),"1,1,0")</f>
        <v>1,1,0</v>
      </c>
      <c r="G1194" s="44" t="s">
        <v>3563</v>
      </c>
      <c r="H1194" s="45">
        <f t="array" ref="H1194">let(systemId,match(A1194,index(systems,0,1),),refSystemId,match($H$1,index(systems,0,1),),x,index(systems,systemId,3),y,index(systems,systemId,4),refX,index(systems,refSystemId,3),refY,index(systems,refSystemId,4),round(sqrt((x-refX)^2+(y-refY)^2),3))</f>
        <v>271.312</v>
      </c>
      <c r="I1194" s="54"/>
      <c r="J1194" s="54"/>
      <c r="K1194" s="49" t="s">
        <v>418</v>
      </c>
      <c r="L1194" s="54"/>
      <c r="M1194" s="54"/>
      <c r="N1194" s="49" t="s">
        <v>854</v>
      </c>
      <c r="O1194" s="52" t="s">
        <v>854</v>
      </c>
      <c r="P1194" s="52" t="s">
        <v>854</v>
      </c>
      <c r="Q1194" s="52" t="s">
        <v>854</v>
      </c>
      <c r="R1194" s="52" t="s">
        <v>854</v>
      </c>
      <c r="S1194" s="48" t="s">
        <v>854</v>
      </c>
      <c r="T1194" s="52" t="s">
        <v>854</v>
      </c>
      <c r="U1194" s="52" t="s">
        <v>1469</v>
      </c>
      <c r="V1194" s="52" t="s">
        <v>1469</v>
      </c>
      <c r="W1194" s="52" t="s">
        <v>1469</v>
      </c>
      <c r="X1194" s="48" t="s">
        <v>1008</v>
      </c>
      <c r="Y1194" s="48" t="s">
        <v>1589</v>
      </c>
      <c r="Z1194" s="48" t="s">
        <v>1008</v>
      </c>
      <c r="AA1194" s="48" t="s">
        <v>1008</v>
      </c>
      <c r="AB1194" s="48" t="s">
        <v>1008</v>
      </c>
      <c r="AC1194" s="48" t="s">
        <v>1008</v>
      </c>
      <c r="AD1194" s="48" t="s">
        <v>1008</v>
      </c>
      <c r="AE1194" s="48" t="s">
        <v>1008</v>
      </c>
      <c r="AF1194" s="48" t="s">
        <v>1008</v>
      </c>
      <c r="AG1194" s="48" t="s">
        <v>1008</v>
      </c>
      <c r="AH1194" s="48" t="s">
        <v>1008</v>
      </c>
      <c r="AI1194" s="48" t="s">
        <v>1008</v>
      </c>
      <c r="AJ1194" s="48" t="s">
        <v>1008</v>
      </c>
      <c r="AK1194" s="48" t="s">
        <v>1008</v>
      </c>
      <c r="AL1194" s="48" t="s">
        <v>1008</v>
      </c>
      <c r="AM1194" s="48" t="s">
        <v>1008</v>
      </c>
      <c r="AN1194" s="48" t="s">
        <v>1008</v>
      </c>
      <c r="AO1194" s="48" t="s">
        <v>1008</v>
      </c>
      <c r="AP1194" s="48" t="s">
        <v>1008</v>
      </c>
      <c r="AQ1194" s="48" t="s">
        <v>1210</v>
      </c>
      <c r="AR1194" s="48" t="s">
        <v>1210</v>
      </c>
      <c r="AS1194" s="48" t="s">
        <v>1210</v>
      </c>
      <c r="AT1194" s="48" t="s">
        <v>1210</v>
      </c>
      <c r="AU1194" s="48" t="s">
        <v>1210</v>
      </c>
      <c r="AV1194" s="48" t="s">
        <v>2882</v>
      </c>
      <c r="AW1194" s="48" t="s">
        <v>2882</v>
      </c>
      <c r="AX1194" s="48" t="s">
        <v>1210</v>
      </c>
      <c r="AY1194" s="48" t="s">
        <v>1210</v>
      </c>
      <c r="AZ1194" s="49" t="s">
        <v>1210</v>
      </c>
    </row>
    <row r="1195" ht="15.75" customHeight="1">
      <c r="A1195" s="40">
        <v>1061.0</v>
      </c>
      <c r="B1195" s="28" t="s">
        <v>3564</v>
      </c>
      <c r="C1195" s="41"/>
      <c r="D1195" s="42">
        <f t="array" ref="D1195">index(systems,match($A1195,INDEX(systems,0,1),),3)</f>
        <v>-17.856</v>
      </c>
      <c r="E1195" s="42">
        <f t="array" ref="E1195">index(systems,match($A1195,INDEX(systems,0,1),),4)</f>
        <v>-141.977</v>
      </c>
      <c r="F1195" s="43" t="str">
        <f>IFERROR(__xludf.DUMMYFUNCTION("let(row, match($B1195&amp;if($C1195&lt;&gt;"""","" [""&amp;$C1195&amp;""]"",""""),index(nebulae,,2),0),join("","",iferror(round(index(nebulae,row,5)/2,3),1),iferror(round(index(nebulae,row,6)/2,3),1),0))"),"1,1,0")</f>
        <v>1,1,0</v>
      </c>
      <c r="G1195" s="44" t="s">
        <v>3565</v>
      </c>
      <c r="H1195" s="45">
        <f t="array" ref="H1195">let(systemId,match(A1195,index(systems,0,1),),refSystemId,match($H$1,index(systems,0,1),),x,index(systems,systemId,3),y,index(systems,systemId,4),refX,index(systems,refSystemId,3),refY,index(systems,refSystemId,4),round(sqrt((x-refX)^2+(y-refY)^2),3))</f>
        <v>143.095</v>
      </c>
      <c r="I1195" s="28" t="s">
        <v>408</v>
      </c>
      <c r="J1195" s="48" t="s">
        <v>408</v>
      </c>
      <c r="K1195" s="48" t="s">
        <v>408</v>
      </c>
      <c r="L1195" s="48" t="s">
        <v>408</v>
      </c>
      <c r="M1195" s="28" t="s">
        <v>408</v>
      </c>
      <c r="N1195" s="28" t="s">
        <v>408</v>
      </c>
      <c r="O1195" s="41"/>
      <c r="P1195" s="48" t="s">
        <v>2004</v>
      </c>
      <c r="Q1195" s="48" t="s">
        <v>2004</v>
      </c>
      <c r="R1195" s="48" t="s">
        <v>2004</v>
      </c>
      <c r="S1195" s="48" t="s">
        <v>2004</v>
      </c>
      <c r="T1195" s="48" t="s">
        <v>2004</v>
      </c>
      <c r="U1195" s="48" t="s">
        <v>560</v>
      </c>
      <c r="V1195" s="48" t="s">
        <v>560</v>
      </c>
      <c r="W1195" s="48" t="s">
        <v>560</v>
      </c>
      <c r="X1195" s="48" t="s">
        <v>560</v>
      </c>
      <c r="Y1195" s="48" t="s">
        <v>560</v>
      </c>
      <c r="Z1195" s="48" t="s">
        <v>560</v>
      </c>
      <c r="AA1195" s="48" t="s">
        <v>560</v>
      </c>
      <c r="AB1195" s="48" t="s">
        <v>560</v>
      </c>
      <c r="AC1195" s="48" t="s">
        <v>560</v>
      </c>
      <c r="AD1195" s="48" t="s">
        <v>560</v>
      </c>
      <c r="AE1195" s="48" t="s">
        <v>560</v>
      </c>
      <c r="AF1195" s="48" t="s">
        <v>560</v>
      </c>
      <c r="AG1195" s="48" t="s">
        <v>560</v>
      </c>
      <c r="AH1195" s="48" t="s">
        <v>560</v>
      </c>
      <c r="AI1195" s="48" t="s">
        <v>560</v>
      </c>
      <c r="AJ1195" s="48" t="s">
        <v>560</v>
      </c>
      <c r="AK1195" s="48" t="s">
        <v>560</v>
      </c>
      <c r="AL1195" s="48" t="s">
        <v>560</v>
      </c>
      <c r="AM1195" s="48" t="s">
        <v>560</v>
      </c>
      <c r="AN1195" s="48" t="s">
        <v>560</v>
      </c>
      <c r="AO1195" s="48" t="s">
        <v>560</v>
      </c>
      <c r="AP1195" s="48" t="s">
        <v>560</v>
      </c>
      <c r="AQ1195" s="48" t="s">
        <v>560</v>
      </c>
      <c r="AR1195" s="48" t="s">
        <v>560</v>
      </c>
      <c r="AS1195" s="48" t="s">
        <v>418</v>
      </c>
      <c r="AT1195" s="48" t="s">
        <v>418</v>
      </c>
      <c r="AU1195" s="48" t="s">
        <v>418</v>
      </c>
      <c r="AV1195" s="48" t="s">
        <v>1048</v>
      </c>
      <c r="AW1195" s="48" t="s">
        <v>1048</v>
      </c>
      <c r="AX1195" s="48" t="s">
        <v>1049</v>
      </c>
      <c r="AY1195" s="48" t="s">
        <v>1049</v>
      </c>
      <c r="AZ1195" s="51" t="s">
        <v>1049</v>
      </c>
    </row>
    <row r="1196" ht="15.75" customHeight="1">
      <c r="A1196" s="40">
        <v>1062.0</v>
      </c>
      <c r="B1196" s="28" t="s">
        <v>3566</v>
      </c>
      <c r="C1196" s="41"/>
      <c r="D1196" s="42">
        <f t="array" ref="D1196">index(systems,match($A1196,INDEX(systems,0,1),),3)</f>
        <v>323.626</v>
      </c>
      <c r="E1196" s="42">
        <f t="array" ref="E1196">index(systems,match($A1196,INDEX(systems,0,1),),4)</f>
        <v>407.593</v>
      </c>
      <c r="F1196" s="43" t="str">
        <f>IFERROR(__xludf.DUMMYFUNCTION("let(row, match($B1196&amp;if($C1196&lt;&gt;"""","" [""&amp;$C1196&amp;""]"",""""),index(nebulae,,2),0),join("","",iferror(round(index(nebulae,row,5)/2,3),1),iferror(round(index(nebulae,row,6)/2,3),1),0))"),"1,1,0")</f>
        <v>1,1,0</v>
      </c>
      <c r="G1196" s="44" t="s">
        <v>3567</v>
      </c>
      <c r="H1196" s="45">
        <f t="array" ref="H1196">let(systemId,match(A1196,index(systems,0,1),),refSystemId,match($H$1,index(systems,0,1),),x,index(systems,systemId,3),y,index(systems,systemId,4),refX,index(systems,refSystemId,3),refY,index(systems,refSystemId,4),round(sqrt((x-refX)^2+(y-refY)^2),3))</f>
        <v>520.448</v>
      </c>
      <c r="I1196" s="46" t="s">
        <v>408</v>
      </c>
      <c r="J1196" s="46" t="s">
        <v>408</v>
      </c>
      <c r="K1196" s="62" t="s">
        <v>408</v>
      </c>
      <c r="L1196" s="53"/>
      <c r="M1196" s="53"/>
      <c r="N1196" s="28" t="s">
        <v>571</v>
      </c>
      <c r="O1196" s="48" t="s">
        <v>571</v>
      </c>
      <c r="P1196" s="48" t="s">
        <v>571</v>
      </c>
      <c r="Q1196" s="48" t="s">
        <v>571</v>
      </c>
      <c r="R1196" s="48" t="s">
        <v>571</v>
      </c>
      <c r="S1196" s="48" t="s">
        <v>571</v>
      </c>
      <c r="T1196" s="48" t="s">
        <v>571</v>
      </c>
      <c r="U1196" s="48" t="s">
        <v>571</v>
      </c>
      <c r="V1196" s="48" t="s">
        <v>571</v>
      </c>
      <c r="W1196" s="48" t="s">
        <v>571</v>
      </c>
      <c r="X1196" s="48" t="s">
        <v>571</v>
      </c>
      <c r="Y1196" s="48" t="s">
        <v>572</v>
      </c>
      <c r="Z1196" s="48" t="s">
        <v>572</v>
      </c>
      <c r="AA1196" s="48" t="s">
        <v>572</v>
      </c>
      <c r="AB1196" s="48" t="s">
        <v>572</v>
      </c>
      <c r="AC1196" s="48" t="s">
        <v>572</v>
      </c>
      <c r="AD1196" s="48" t="s">
        <v>572</v>
      </c>
      <c r="AE1196" s="48" t="s">
        <v>572</v>
      </c>
      <c r="AF1196" s="48" t="s">
        <v>572</v>
      </c>
      <c r="AG1196" s="48" t="s">
        <v>572</v>
      </c>
      <c r="AH1196" s="48" t="s">
        <v>572</v>
      </c>
      <c r="AI1196" s="48" t="s">
        <v>572</v>
      </c>
      <c r="AJ1196" s="48" t="s">
        <v>572</v>
      </c>
      <c r="AK1196" s="48" t="s">
        <v>572</v>
      </c>
      <c r="AL1196" s="48" t="s">
        <v>572</v>
      </c>
      <c r="AM1196" s="48" t="s">
        <v>572</v>
      </c>
      <c r="AN1196" s="48" t="s">
        <v>572</v>
      </c>
      <c r="AO1196" s="48" t="s">
        <v>572</v>
      </c>
      <c r="AP1196" s="48" t="s">
        <v>572</v>
      </c>
      <c r="AQ1196" s="48" t="s">
        <v>572</v>
      </c>
      <c r="AR1196" s="48" t="s">
        <v>572</v>
      </c>
      <c r="AS1196" s="48" t="s">
        <v>572</v>
      </c>
      <c r="AT1196" s="48" t="s">
        <v>572</v>
      </c>
      <c r="AU1196" s="48" t="s">
        <v>572</v>
      </c>
      <c r="AV1196" s="48" t="s">
        <v>572</v>
      </c>
      <c r="AW1196" s="48" t="s">
        <v>572</v>
      </c>
      <c r="AX1196" s="48" t="s">
        <v>572</v>
      </c>
      <c r="AY1196" s="48" t="s">
        <v>572</v>
      </c>
      <c r="AZ1196" s="28" t="s">
        <v>572</v>
      </c>
    </row>
    <row r="1197" ht="15.75" customHeight="1">
      <c r="A1197" s="40">
        <v>1063.0</v>
      </c>
      <c r="B1197" s="28" t="s">
        <v>3568</v>
      </c>
      <c r="C1197" s="41"/>
      <c r="D1197" s="42">
        <f t="array" ref="D1197">index(systems,match($A1197,INDEX(systems,0,1),),3)</f>
        <v>-62.052</v>
      </c>
      <c r="E1197" s="42">
        <f t="array" ref="E1197">index(systems,match($A1197,INDEX(systems,0,1),),4)</f>
        <v>375.286</v>
      </c>
      <c r="F1197" s="43" t="str">
        <f>IFERROR(__xludf.DUMMYFUNCTION("let(row, match($B1197&amp;if($C1197&lt;&gt;"""","" [""&amp;$C1197&amp;""]"",""""),index(nebulae,,2),0),join("","",iferror(round(index(nebulae,row,5)/2,3),1),iferror(round(index(nebulae,row,6)/2,3),1),0))"),"1,1,0")</f>
        <v>1,1,0</v>
      </c>
      <c r="G1197" s="44" t="s">
        <v>3569</v>
      </c>
      <c r="H1197" s="45">
        <f t="array" ref="H1197">let(systemId,match(A1197,index(systems,0,1),),refSystemId,match($H$1,index(systems,0,1),),x,index(systems,systemId,3),y,index(systems,systemId,4),refX,index(systems,refSystemId,3),refY,index(systems,refSystemId,4),round(sqrt((x-refX)^2+(y-refY)^2),3))</f>
        <v>380.381</v>
      </c>
      <c r="I1197" s="46" t="s">
        <v>408</v>
      </c>
      <c r="J1197" s="46" t="s">
        <v>408</v>
      </c>
      <c r="K1197" s="46" t="s">
        <v>408</v>
      </c>
      <c r="L1197" s="47" t="s">
        <v>408</v>
      </c>
      <c r="M1197" s="47" t="s">
        <v>408</v>
      </c>
      <c r="N1197" s="28" t="s">
        <v>408</v>
      </c>
      <c r="O1197" s="41"/>
      <c r="P1197" s="48" t="s">
        <v>902</v>
      </c>
      <c r="Q1197" s="48" t="s">
        <v>902</v>
      </c>
      <c r="R1197" s="48" t="s">
        <v>902</v>
      </c>
      <c r="S1197" s="48" t="s">
        <v>902</v>
      </c>
      <c r="T1197" s="48" t="s">
        <v>902</v>
      </c>
      <c r="U1197" s="48" t="s">
        <v>902</v>
      </c>
      <c r="V1197" s="48" t="s">
        <v>902</v>
      </c>
      <c r="W1197" s="48" t="s">
        <v>902</v>
      </c>
      <c r="X1197" s="48" t="s">
        <v>846</v>
      </c>
      <c r="Y1197" s="48" t="s">
        <v>847</v>
      </c>
      <c r="Z1197" s="48" t="s">
        <v>902</v>
      </c>
      <c r="AA1197" s="48" t="s">
        <v>848</v>
      </c>
      <c r="AB1197" s="48" t="s">
        <v>848</v>
      </c>
      <c r="AC1197" s="48" t="s">
        <v>848</v>
      </c>
      <c r="AD1197" s="48" t="s">
        <v>848</v>
      </c>
      <c r="AE1197" s="48" t="s">
        <v>849</v>
      </c>
      <c r="AF1197" s="48" t="s">
        <v>849</v>
      </c>
      <c r="AG1197" s="48" t="s">
        <v>849</v>
      </c>
      <c r="AH1197" s="48" t="s">
        <v>849</v>
      </c>
      <c r="AI1197" s="48" t="s">
        <v>849</v>
      </c>
      <c r="AJ1197" s="48" t="s">
        <v>849</v>
      </c>
      <c r="AK1197" s="48" t="s">
        <v>849</v>
      </c>
      <c r="AL1197" s="48" t="s">
        <v>849</v>
      </c>
      <c r="AM1197" s="48" t="s">
        <v>849</v>
      </c>
      <c r="AN1197" s="48" t="s">
        <v>849</v>
      </c>
      <c r="AO1197" s="48" t="s">
        <v>849</v>
      </c>
      <c r="AP1197" s="48" t="s">
        <v>849</v>
      </c>
      <c r="AQ1197" s="48" t="s">
        <v>850</v>
      </c>
      <c r="AR1197" s="48" t="s">
        <v>850</v>
      </c>
      <c r="AS1197" s="48" t="s">
        <v>850</v>
      </c>
      <c r="AT1197" s="48" t="s">
        <v>850</v>
      </c>
      <c r="AU1197" s="48" t="s">
        <v>850</v>
      </c>
      <c r="AV1197" s="48" t="s">
        <v>850</v>
      </c>
      <c r="AW1197" s="48" t="s">
        <v>850</v>
      </c>
      <c r="AX1197" s="48" t="s">
        <v>850</v>
      </c>
      <c r="AY1197" s="48" t="s">
        <v>850</v>
      </c>
      <c r="AZ1197" s="51" t="s">
        <v>850</v>
      </c>
    </row>
    <row r="1198" ht="15.75" customHeight="1">
      <c r="A1198" s="40">
        <v>1064.0</v>
      </c>
      <c r="B1198" s="28" t="s">
        <v>3570</v>
      </c>
      <c r="C1198" s="41"/>
      <c r="D1198" s="42">
        <f t="array" ref="D1198">index(systems,match($A1198,INDEX(systems,0,1),),3)</f>
        <v>-29.989</v>
      </c>
      <c r="E1198" s="42">
        <f t="array" ref="E1198">index(systems,match($A1198,INDEX(systems,0,1),),4)</f>
        <v>-160.615</v>
      </c>
      <c r="F1198" s="43" t="str">
        <f>IFERROR(__xludf.DUMMYFUNCTION("let(row, match($B1198&amp;if($C1198&lt;&gt;"""","" [""&amp;$C1198&amp;""]"",""""),index(nebulae,,2),0),join("","",iferror(round(index(nebulae,row,5)/2,3),1),iferror(round(index(nebulae,row,6)/2,3),1),0))"),"1,1,0")</f>
        <v>1,1,0</v>
      </c>
      <c r="G1198" s="44" t="s">
        <v>3571</v>
      </c>
      <c r="H1198" s="45">
        <f t="array" ref="H1198">let(systemId,match(A1198,index(systems,0,1),),refSystemId,match($H$1,index(systems,0,1),),x,index(systems,systemId,3),y,index(systems,systemId,4),refX,index(systems,refSystemId,3),refY,index(systems,refSystemId,4),round(sqrt((x-refX)^2+(y-refY)^2),3))</f>
        <v>163.391</v>
      </c>
      <c r="I1198" s="46" t="s">
        <v>408</v>
      </c>
      <c r="J1198" s="53"/>
      <c r="K1198" s="53"/>
      <c r="L1198" s="53"/>
      <c r="M1198" s="46" t="s">
        <v>755</v>
      </c>
      <c r="N1198" s="28" t="s">
        <v>1675</v>
      </c>
      <c r="O1198" s="48" t="s">
        <v>1675</v>
      </c>
      <c r="P1198" s="48" t="s">
        <v>1675</v>
      </c>
      <c r="Q1198" s="48" t="s">
        <v>1675</v>
      </c>
      <c r="R1198" s="48" t="s">
        <v>1675</v>
      </c>
      <c r="S1198" s="48" t="s">
        <v>1675</v>
      </c>
      <c r="T1198" s="48" t="s">
        <v>1675</v>
      </c>
      <c r="U1198" s="48" t="s">
        <v>2046</v>
      </c>
      <c r="V1198" s="48" t="s">
        <v>2046</v>
      </c>
      <c r="W1198" s="48" t="s">
        <v>2046</v>
      </c>
      <c r="X1198" s="48" t="s">
        <v>2046</v>
      </c>
      <c r="Y1198" s="48" t="s">
        <v>2046</v>
      </c>
      <c r="Z1198" s="48" t="s">
        <v>2046</v>
      </c>
      <c r="AA1198" s="48" t="s">
        <v>2046</v>
      </c>
      <c r="AB1198" s="48" t="s">
        <v>2046</v>
      </c>
      <c r="AC1198" s="48" t="s">
        <v>2046</v>
      </c>
      <c r="AD1198" s="48" t="s">
        <v>2046</v>
      </c>
      <c r="AE1198" s="48" t="s">
        <v>2046</v>
      </c>
      <c r="AF1198" s="48" t="s">
        <v>2046</v>
      </c>
      <c r="AG1198" s="48" t="s">
        <v>2046</v>
      </c>
      <c r="AH1198" s="48" t="s">
        <v>2046</v>
      </c>
      <c r="AI1198" s="48" t="s">
        <v>2046</v>
      </c>
      <c r="AJ1198" s="48" t="s">
        <v>2046</v>
      </c>
      <c r="AK1198" s="48" t="s">
        <v>2046</v>
      </c>
      <c r="AL1198" s="48" t="s">
        <v>2046</v>
      </c>
      <c r="AM1198" s="48" t="s">
        <v>2046</v>
      </c>
      <c r="AN1198" s="48" t="s">
        <v>2046</v>
      </c>
      <c r="AO1198" s="48" t="s">
        <v>2046</v>
      </c>
      <c r="AP1198" s="48" t="s">
        <v>2046</v>
      </c>
      <c r="AQ1198" s="48" t="s">
        <v>2046</v>
      </c>
      <c r="AR1198" s="48" t="s">
        <v>2046</v>
      </c>
      <c r="AS1198" s="48" t="s">
        <v>2047</v>
      </c>
      <c r="AT1198" s="48" t="s">
        <v>1047</v>
      </c>
      <c r="AU1198" s="48" t="s">
        <v>1048</v>
      </c>
      <c r="AV1198" s="48" t="s">
        <v>1048</v>
      </c>
      <c r="AW1198" s="48" t="s">
        <v>1048</v>
      </c>
      <c r="AX1198" s="48" t="s">
        <v>1049</v>
      </c>
      <c r="AY1198" s="48" t="s">
        <v>1049</v>
      </c>
      <c r="AZ1198" s="51" t="s">
        <v>1049</v>
      </c>
    </row>
    <row r="1199" ht="15.75" customHeight="1">
      <c r="A1199" s="40">
        <v>1065.0</v>
      </c>
      <c r="B1199" s="28" t="s">
        <v>3572</v>
      </c>
      <c r="C1199" s="41"/>
      <c r="D1199" s="42">
        <f t="array" ref="D1199">index(systems,match($A1199,INDEX(systems,0,1),),3)</f>
        <v>288.727</v>
      </c>
      <c r="E1199" s="42">
        <f t="array" ref="E1199">index(systems,match($A1199,INDEX(systems,0,1),),4)</f>
        <v>278.863</v>
      </c>
      <c r="F1199" s="43" t="str">
        <f>IFERROR(__xludf.DUMMYFUNCTION("let(row, match($B1199&amp;if($C1199&lt;&gt;"""","" [""&amp;$C1199&amp;""]"",""""),index(nebulae,,2),0),join("","",iferror(round(index(nebulae,row,5)/2,3),1),iferror(round(index(nebulae,row,6)/2,3),1),0))"),"1,1,0")</f>
        <v>1,1,0</v>
      </c>
      <c r="G1199" s="44" t="s">
        <v>3573</v>
      </c>
      <c r="H1199" s="45">
        <f t="array" ref="H1199">let(systemId,match(A1199,index(systems,0,1),),refSystemId,match($H$1,index(systems,0,1),),x,index(systems,systemId,3),y,index(systems,systemId,4),refX,index(systems,refSystemId,3),refY,index(systems,refSystemId,4),round(sqrt((x-refX)^2+(y-refY)^2),3))</f>
        <v>401.407</v>
      </c>
      <c r="I1199" s="46" t="s">
        <v>408</v>
      </c>
      <c r="J1199" s="46" t="s">
        <v>408</v>
      </c>
      <c r="K1199" s="62" t="s">
        <v>408</v>
      </c>
      <c r="L1199" s="53"/>
      <c r="M1199" s="53"/>
      <c r="N1199" s="28" t="s">
        <v>1257</v>
      </c>
      <c r="O1199" s="48" t="s">
        <v>1257</v>
      </c>
      <c r="P1199" s="48" t="s">
        <v>1257</v>
      </c>
      <c r="Q1199" s="48" t="s">
        <v>1257</v>
      </c>
      <c r="R1199" s="48" t="s">
        <v>1257</v>
      </c>
      <c r="S1199" s="48" t="s">
        <v>1257</v>
      </c>
      <c r="T1199" s="48" t="s">
        <v>1257</v>
      </c>
      <c r="U1199" s="48" t="s">
        <v>1257</v>
      </c>
      <c r="V1199" s="48" t="s">
        <v>1257</v>
      </c>
      <c r="W1199" s="48" t="s">
        <v>1257</v>
      </c>
      <c r="X1199" s="48" t="s">
        <v>1257</v>
      </c>
      <c r="Y1199" s="48" t="s">
        <v>1257</v>
      </c>
      <c r="Z1199" s="48" t="s">
        <v>1257</v>
      </c>
      <c r="AA1199" s="48" t="s">
        <v>1257</v>
      </c>
      <c r="AB1199" s="48" t="s">
        <v>1257</v>
      </c>
      <c r="AC1199" s="48" t="s">
        <v>1257</v>
      </c>
      <c r="AD1199" s="48" t="s">
        <v>1257</v>
      </c>
      <c r="AE1199" s="48" t="s">
        <v>1257</v>
      </c>
      <c r="AF1199" s="48" t="s">
        <v>1257</v>
      </c>
      <c r="AG1199" s="48" t="s">
        <v>1257</v>
      </c>
      <c r="AH1199" s="48" t="s">
        <v>1257</v>
      </c>
      <c r="AI1199" s="48" t="s">
        <v>1257</v>
      </c>
      <c r="AJ1199" s="48" t="s">
        <v>1257</v>
      </c>
      <c r="AK1199" s="48" t="s">
        <v>1257</v>
      </c>
      <c r="AL1199" s="48" t="s">
        <v>1257</v>
      </c>
      <c r="AM1199" s="48" t="s">
        <v>1257</v>
      </c>
      <c r="AN1199" s="48" t="s">
        <v>1257</v>
      </c>
      <c r="AO1199" s="48" t="s">
        <v>1257</v>
      </c>
      <c r="AP1199" s="48" t="s">
        <v>1257</v>
      </c>
      <c r="AQ1199" s="48" t="s">
        <v>1257</v>
      </c>
      <c r="AR1199" s="48" t="s">
        <v>1257</v>
      </c>
      <c r="AS1199" s="48" t="s">
        <v>1257</v>
      </c>
      <c r="AT1199" s="48" t="s">
        <v>1257</v>
      </c>
      <c r="AU1199" s="48" t="s">
        <v>1257</v>
      </c>
      <c r="AV1199" s="48" t="s">
        <v>1257</v>
      </c>
      <c r="AW1199" s="48" t="s">
        <v>1257</v>
      </c>
      <c r="AX1199" s="48" t="s">
        <v>1257</v>
      </c>
      <c r="AY1199" s="48" t="s">
        <v>1257</v>
      </c>
      <c r="AZ1199" s="28" t="s">
        <v>1257</v>
      </c>
    </row>
    <row r="1200" ht="15.75" customHeight="1">
      <c r="A1200" s="40">
        <v>1066.0</v>
      </c>
      <c r="B1200" s="28" t="s">
        <v>3574</v>
      </c>
      <c r="C1200" s="41"/>
      <c r="D1200" s="42">
        <f t="array" ref="D1200">index(systems,match($A1200,INDEX(systems,0,1),),3)</f>
        <v>-82.978</v>
      </c>
      <c r="E1200" s="42">
        <f t="array" ref="E1200">index(systems,match($A1200,INDEX(systems,0,1),),4)</f>
        <v>-402.337</v>
      </c>
      <c r="F1200" s="43" t="str">
        <f>IFERROR(__xludf.DUMMYFUNCTION("let(row, match($B1200&amp;if($C1200&lt;&gt;"""","" [""&amp;$C1200&amp;""]"",""""),index(nebulae,,2),0),join("","",iferror(round(index(nebulae,row,5)/2,3),1),iferror(round(index(nebulae,row,6)/2,3),1),0))"),"1,1,0")</f>
        <v>1,1,0</v>
      </c>
      <c r="G1200" s="44" t="s">
        <v>3575</v>
      </c>
      <c r="H1200" s="45">
        <f t="array" ref="H1200">let(systemId,match(A1200,index(systems,0,1),),refSystemId,match($H$1,index(systems,0,1),),x,index(systems,systemId,3),y,index(systems,systemId,4),refX,index(systems,refSystemId,3),refY,index(systems,refSystemId,4),round(sqrt((x-refX)^2+(y-refY)^2),3))</f>
        <v>410.805</v>
      </c>
      <c r="I1200" s="28" t="s">
        <v>408</v>
      </c>
      <c r="J1200" s="28" t="s">
        <v>408</v>
      </c>
      <c r="K1200" s="28" t="s">
        <v>408</v>
      </c>
      <c r="L1200" s="28" t="s">
        <v>408</v>
      </c>
      <c r="M1200" s="28" t="s">
        <v>408</v>
      </c>
      <c r="N1200" s="28" t="s">
        <v>576</v>
      </c>
      <c r="O1200" s="48" t="s">
        <v>576</v>
      </c>
      <c r="P1200" s="48" t="s">
        <v>609</v>
      </c>
      <c r="Q1200" s="48" t="s">
        <v>609</v>
      </c>
      <c r="R1200" s="48" t="s">
        <v>609</v>
      </c>
      <c r="S1200" s="48" t="s">
        <v>609</v>
      </c>
      <c r="T1200" s="48" t="s">
        <v>609</v>
      </c>
      <c r="U1200" s="48" t="s">
        <v>609</v>
      </c>
      <c r="V1200" s="48" t="s">
        <v>609</v>
      </c>
      <c r="W1200" s="48" t="s">
        <v>609</v>
      </c>
      <c r="X1200" s="48" t="s">
        <v>576</v>
      </c>
      <c r="Y1200" s="48" t="s">
        <v>422</v>
      </c>
      <c r="Z1200" s="48" t="s">
        <v>422</v>
      </c>
      <c r="AA1200" s="48" t="s">
        <v>422</v>
      </c>
      <c r="AB1200" s="48" t="s">
        <v>422</v>
      </c>
      <c r="AC1200" s="48" t="s">
        <v>422</v>
      </c>
      <c r="AD1200" s="48" t="s">
        <v>422</v>
      </c>
      <c r="AE1200" s="48" t="s">
        <v>422</v>
      </c>
      <c r="AF1200" s="48" t="s">
        <v>422</v>
      </c>
      <c r="AG1200" s="48" t="s">
        <v>422</v>
      </c>
      <c r="AH1200" s="48" t="s">
        <v>422</v>
      </c>
      <c r="AI1200" s="48" t="s">
        <v>422</v>
      </c>
      <c r="AJ1200" s="48" t="s">
        <v>422</v>
      </c>
      <c r="AK1200" s="48" t="s">
        <v>422</v>
      </c>
      <c r="AL1200" s="48" t="s">
        <v>422</v>
      </c>
      <c r="AM1200" s="48" t="s">
        <v>422</v>
      </c>
      <c r="AN1200" s="48" t="s">
        <v>422</v>
      </c>
      <c r="AO1200" s="48" t="s">
        <v>422</v>
      </c>
      <c r="AP1200" s="48" t="s">
        <v>422</v>
      </c>
      <c r="AQ1200" s="48" t="s">
        <v>422</v>
      </c>
      <c r="AR1200" s="48" t="s">
        <v>422</v>
      </c>
      <c r="AS1200" s="48" t="s">
        <v>422</v>
      </c>
      <c r="AT1200" s="48" t="s">
        <v>422</v>
      </c>
      <c r="AU1200" s="48" t="s">
        <v>422</v>
      </c>
      <c r="AV1200" s="48" t="s">
        <v>422</v>
      </c>
      <c r="AW1200" s="48" t="s">
        <v>422</v>
      </c>
      <c r="AX1200" s="48" t="s">
        <v>422</v>
      </c>
      <c r="AY1200" s="48" t="s">
        <v>422</v>
      </c>
      <c r="AZ1200" s="28" t="s">
        <v>422</v>
      </c>
    </row>
    <row r="1201" ht="15.75" customHeight="1">
      <c r="A1201" s="40">
        <v>3011.0</v>
      </c>
      <c r="B1201" s="28" t="s">
        <v>3576</v>
      </c>
      <c r="C1201" s="41"/>
      <c r="D1201" s="42">
        <f t="array" ref="D1201">index(systems,match($A1201,INDEX(systems,0,1),),3)</f>
        <v>-200.604</v>
      </c>
      <c r="E1201" s="42">
        <f t="array" ref="E1201">index(systems,match($A1201,INDEX(systems,0,1),),4)</f>
        <v>580.361</v>
      </c>
      <c r="F1201" s="43" t="str">
        <f>IFERROR(__xludf.DUMMYFUNCTION("let(row, match($B1201&amp;if($C1201&lt;&gt;"""","" [""&amp;$C1201&amp;""]"",""""),index(nebulae,,2),0),join("","",iferror(round(index(nebulae,row,5)/2,3),1),iferror(round(index(nebulae,row,6)/2,3),1),0))"),"1,1,0")</f>
        <v>1,1,0</v>
      </c>
      <c r="G1201" s="44" t="s">
        <v>3577</v>
      </c>
      <c r="H1201" s="45">
        <f t="array" ref="H1201">let(systemId,match(A1201,index(systems,0,1),),refSystemId,match($H$1,index(systems,0,1),),x,index(systems,systemId,3),y,index(systems,systemId,4),refX,index(systems,refSystemId,3),refY,index(systems,refSystemId,4),round(sqrt((x-refX)^2+(y-refY)^2),3))</f>
        <v>614.053</v>
      </c>
      <c r="I1201" s="55"/>
      <c r="J1201" s="55"/>
      <c r="K1201" s="55"/>
      <c r="L1201" s="55"/>
      <c r="M1201" s="55"/>
      <c r="N1201" s="55"/>
      <c r="O1201" s="55"/>
      <c r="P1201" s="56" t="s">
        <v>408</v>
      </c>
      <c r="Q1201" s="56" t="s">
        <v>408</v>
      </c>
      <c r="R1201" s="56" t="s">
        <v>408</v>
      </c>
      <c r="S1201" s="56" t="s">
        <v>408</v>
      </c>
      <c r="T1201" s="56" t="s">
        <v>408</v>
      </c>
      <c r="U1201" s="56" t="s">
        <v>408</v>
      </c>
      <c r="V1201" s="56" t="s">
        <v>408</v>
      </c>
      <c r="W1201" s="56" t="s">
        <v>408</v>
      </c>
      <c r="X1201" s="56" t="s">
        <v>408</v>
      </c>
      <c r="Y1201" s="56" t="s">
        <v>2173</v>
      </c>
      <c r="Z1201" s="56" t="s">
        <v>2173</v>
      </c>
      <c r="AA1201" s="56" t="s">
        <v>2173</v>
      </c>
      <c r="AB1201" s="56" t="s">
        <v>2173</v>
      </c>
      <c r="AC1201" s="56" t="s">
        <v>2173</v>
      </c>
      <c r="AD1201" s="56" t="s">
        <v>2173</v>
      </c>
      <c r="AE1201" s="56" t="s">
        <v>2173</v>
      </c>
      <c r="AF1201" s="56" t="s">
        <v>2173</v>
      </c>
      <c r="AG1201" s="56" t="s">
        <v>2173</v>
      </c>
      <c r="AH1201" s="56" t="s">
        <v>2173</v>
      </c>
      <c r="AI1201" s="56" t="s">
        <v>2173</v>
      </c>
      <c r="AJ1201" s="56" t="s">
        <v>2173</v>
      </c>
      <c r="AK1201" s="56" t="s">
        <v>2173</v>
      </c>
      <c r="AL1201" s="56" t="s">
        <v>2173</v>
      </c>
      <c r="AM1201" s="56" t="s">
        <v>2173</v>
      </c>
      <c r="AN1201" s="56" t="s">
        <v>2173</v>
      </c>
      <c r="AO1201" s="56" t="s">
        <v>2173</v>
      </c>
      <c r="AP1201" s="56" t="s">
        <v>2173</v>
      </c>
      <c r="AQ1201" s="56" t="s">
        <v>2173</v>
      </c>
      <c r="AR1201" s="56" t="s">
        <v>2173</v>
      </c>
      <c r="AS1201" s="56" t="s">
        <v>2173</v>
      </c>
      <c r="AT1201" s="56" t="s">
        <v>2173</v>
      </c>
      <c r="AU1201" s="56" t="s">
        <v>2173</v>
      </c>
      <c r="AV1201" s="56" t="s">
        <v>2173</v>
      </c>
      <c r="AW1201" s="56" t="s">
        <v>2173</v>
      </c>
      <c r="AX1201" s="56" t="s">
        <v>2173</v>
      </c>
      <c r="AY1201" s="56" t="s">
        <v>2173</v>
      </c>
      <c r="AZ1201" s="56" t="s">
        <v>2173</v>
      </c>
    </row>
    <row r="1202" ht="15.75" customHeight="1">
      <c r="A1202" s="40">
        <v>1067.0</v>
      </c>
      <c r="B1202" s="28" t="s">
        <v>3578</v>
      </c>
      <c r="C1202" s="41"/>
      <c r="D1202" s="42">
        <f t="array" ref="D1202">index(systems,match($A1202,INDEX(systems,0,1),),3)</f>
        <v>183.269</v>
      </c>
      <c r="E1202" s="42">
        <f t="array" ref="E1202">index(systems,match($A1202,INDEX(systems,0,1),),4)</f>
        <v>185.545</v>
      </c>
      <c r="F1202" s="43" t="str">
        <f>IFERROR(__xludf.DUMMYFUNCTION("let(row, match($B1202&amp;if($C1202&lt;&gt;"""","" [""&amp;$C1202&amp;""]"",""""),index(nebulae,,2),0),join("","",iferror(round(index(nebulae,row,5)/2,3),1),iferror(round(index(nebulae,row,6)/2,3),1),0))"),"1,1,0")</f>
        <v>1,1,0</v>
      </c>
      <c r="G1202" s="44" t="s">
        <v>3579</v>
      </c>
      <c r="H1202" s="45">
        <f t="array" ref="H1202">let(systemId,match(A1202,index(systems,0,1),),refSystemId,match($H$1,index(systems,0,1),),x,index(systems,systemId,3),y,index(systems,systemId,4),refX,index(systems,refSystemId,3),refY,index(systems,refSystemId,4),round(sqrt((x-refX)^2+(y-refY)^2),3))</f>
        <v>260.796</v>
      </c>
      <c r="I1202" s="53"/>
      <c r="J1202" s="53"/>
      <c r="K1202" s="46" t="s">
        <v>418</v>
      </c>
      <c r="L1202" s="53"/>
      <c r="M1202" s="53"/>
      <c r="N1202" s="28" t="s">
        <v>680</v>
      </c>
      <c r="O1202" s="48" t="s">
        <v>680</v>
      </c>
      <c r="P1202" s="48" t="s">
        <v>680</v>
      </c>
      <c r="Q1202" s="48" t="s">
        <v>680</v>
      </c>
      <c r="R1202" s="48" t="s">
        <v>680</v>
      </c>
      <c r="S1202" s="48" t="s">
        <v>680</v>
      </c>
      <c r="T1202" s="48" t="s">
        <v>680</v>
      </c>
      <c r="U1202" s="48" t="s">
        <v>680</v>
      </c>
      <c r="V1202" s="48" t="s">
        <v>680</v>
      </c>
      <c r="W1202" s="48" t="s">
        <v>680</v>
      </c>
      <c r="X1202" s="48" t="s">
        <v>680</v>
      </c>
      <c r="Y1202" s="48" t="s">
        <v>681</v>
      </c>
      <c r="Z1202" s="48" t="s">
        <v>681</v>
      </c>
      <c r="AA1202" s="48" t="s">
        <v>681</v>
      </c>
      <c r="AB1202" s="48" t="s">
        <v>681</v>
      </c>
      <c r="AC1202" s="48" t="s">
        <v>681</v>
      </c>
      <c r="AD1202" s="48" t="s">
        <v>681</v>
      </c>
      <c r="AE1202" s="48" t="s">
        <v>681</v>
      </c>
      <c r="AF1202" s="48" t="s">
        <v>681</v>
      </c>
      <c r="AG1202" s="48" t="s">
        <v>681</v>
      </c>
      <c r="AH1202" s="48" t="s">
        <v>681</v>
      </c>
      <c r="AI1202" s="48" t="s">
        <v>681</v>
      </c>
      <c r="AJ1202" s="48" t="s">
        <v>681</v>
      </c>
      <c r="AK1202" s="48" t="s">
        <v>681</v>
      </c>
      <c r="AL1202" s="48" t="s">
        <v>681</v>
      </c>
      <c r="AM1202" s="48" t="s">
        <v>681</v>
      </c>
      <c r="AN1202" s="48" t="s">
        <v>681</v>
      </c>
      <c r="AO1202" s="48" t="s">
        <v>681</v>
      </c>
      <c r="AP1202" s="48" t="s">
        <v>681</v>
      </c>
      <c r="AQ1202" s="48" t="s">
        <v>681</v>
      </c>
      <c r="AR1202" s="48" t="s">
        <v>681</v>
      </c>
      <c r="AS1202" s="48" t="s">
        <v>681</v>
      </c>
      <c r="AT1202" s="48" t="s">
        <v>681</v>
      </c>
      <c r="AU1202" s="48" t="s">
        <v>681</v>
      </c>
      <c r="AV1202" s="52" t="s">
        <v>681</v>
      </c>
      <c r="AW1202" s="48" t="s">
        <v>681</v>
      </c>
      <c r="AX1202" s="48" t="s">
        <v>681</v>
      </c>
      <c r="AY1202" s="48" t="s">
        <v>681</v>
      </c>
      <c r="AZ1202" s="49" t="s">
        <v>681</v>
      </c>
    </row>
    <row r="1203" ht="15.75" customHeight="1">
      <c r="A1203" s="40">
        <v>1068.0</v>
      </c>
      <c r="B1203" s="28" t="s">
        <v>3580</v>
      </c>
      <c r="C1203" s="41"/>
      <c r="D1203" s="42">
        <f t="array" ref="D1203">index(systems,match($A1203,INDEX(systems,0,1),),3)</f>
        <v>450.702</v>
      </c>
      <c r="E1203" s="42">
        <f t="array" ref="E1203">index(systems,match($A1203,INDEX(systems,0,1),),4)</f>
        <v>-333.11</v>
      </c>
      <c r="F1203" s="43" t="str">
        <f>IFERROR(__xludf.DUMMYFUNCTION("let(row, match($B1203&amp;if($C1203&lt;&gt;"""","" [""&amp;$C1203&amp;""]"",""""),index(nebulae,,2),0),join("","",iferror(round(index(nebulae,row,5)/2,3),1),iferror(round(index(nebulae,row,6)/2,3),1),0))"),"1,1,0")</f>
        <v>1,1,0</v>
      </c>
      <c r="G1203" s="44" t="s">
        <v>3581</v>
      </c>
      <c r="H1203" s="45">
        <f t="array" ref="H1203">let(systemId,match(A1203,index(systems,0,1),),refSystemId,match($H$1,index(systems,0,1),),x,index(systems,systemId,3),y,index(systems,systemId,4),refX,index(systems,refSystemId,3),refY,index(systems,refSystemId,4),round(sqrt((x-refX)^2+(y-refY)^2),3))</f>
        <v>560.441</v>
      </c>
      <c r="I1203" s="46" t="s">
        <v>408</v>
      </c>
      <c r="J1203" s="46" t="s">
        <v>408</v>
      </c>
      <c r="K1203" s="46" t="s">
        <v>408</v>
      </c>
      <c r="L1203" s="46" t="s">
        <v>408</v>
      </c>
      <c r="M1203" s="46" t="s">
        <v>408</v>
      </c>
      <c r="N1203" s="28" t="s">
        <v>408</v>
      </c>
      <c r="O1203" s="41"/>
      <c r="P1203" s="48" t="s">
        <v>952</v>
      </c>
      <c r="Q1203" s="48" t="s">
        <v>952</v>
      </c>
      <c r="R1203" s="48" t="s">
        <v>952</v>
      </c>
      <c r="S1203" s="48" t="s">
        <v>952</v>
      </c>
      <c r="T1203" s="48" t="s">
        <v>952</v>
      </c>
      <c r="U1203" s="48" t="s">
        <v>422</v>
      </c>
      <c r="V1203" s="48" t="s">
        <v>422</v>
      </c>
      <c r="W1203" s="48" t="s">
        <v>422</v>
      </c>
      <c r="X1203" s="48" t="s">
        <v>422</v>
      </c>
      <c r="Y1203" s="48" t="s">
        <v>422</v>
      </c>
      <c r="Z1203" s="48" t="s">
        <v>422</v>
      </c>
      <c r="AA1203" s="48" t="s">
        <v>422</v>
      </c>
      <c r="AB1203" s="48" t="s">
        <v>422</v>
      </c>
      <c r="AC1203" s="48" t="s">
        <v>422</v>
      </c>
      <c r="AD1203" s="48" t="s">
        <v>422</v>
      </c>
      <c r="AE1203" s="48" t="s">
        <v>422</v>
      </c>
      <c r="AF1203" s="48" t="s">
        <v>422</v>
      </c>
      <c r="AG1203" s="48" t="s">
        <v>422</v>
      </c>
      <c r="AH1203" s="48" t="s">
        <v>422</v>
      </c>
      <c r="AI1203" s="48" t="s">
        <v>422</v>
      </c>
      <c r="AJ1203" s="48" t="s">
        <v>422</v>
      </c>
      <c r="AK1203" s="48" t="s">
        <v>422</v>
      </c>
      <c r="AL1203" s="48" t="s">
        <v>422</v>
      </c>
      <c r="AM1203" s="48" t="s">
        <v>422</v>
      </c>
      <c r="AN1203" s="48" t="s">
        <v>422</v>
      </c>
      <c r="AO1203" s="48" t="s">
        <v>422</v>
      </c>
      <c r="AP1203" s="48" t="s">
        <v>422</v>
      </c>
      <c r="AQ1203" s="48" t="s">
        <v>422</v>
      </c>
      <c r="AR1203" s="48" t="s">
        <v>422</v>
      </c>
      <c r="AS1203" s="48" t="s">
        <v>422</v>
      </c>
      <c r="AT1203" s="48" t="s">
        <v>422</v>
      </c>
      <c r="AU1203" s="48" t="s">
        <v>422</v>
      </c>
      <c r="AV1203" s="48" t="s">
        <v>422</v>
      </c>
      <c r="AW1203" s="48" t="s">
        <v>422</v>
      </c>
      <c r="AX1203" s="48" t="s">
        <v>422</v>
      </c>
      <c r="AY1203" s="48" t="s">
        <v>422</v>
      </c>
      <c r="AZ1203" s="28" t="s">
        <v>422</v>
      </c>
    </row>
    <row r="1204" ht="15.75" customHeight="1">
      <c r="A1204" s="40">
        <v>1069.0</v>
      </c>
      <c r="B1204" s="28" t="s">
        <v>3582</v>
      </c>
      <c r="C1204" s="41"/>
      <c r="D1204" s="42">
        <f t="array" ref="D1204">index(systems,match($A1204,INDEX(systems,0,1),),3)</f>
        <v>455.201</v>
      </c>
      <c r="E1204" s="42">
        <f t="array" ref="E1204">index(systems,match($A1204,INDEX(systems,0,1),),4)</f>
        <v>79.572</v>
      </c>
      <c r="F1204" s="43" t="str">
        <f>IFERROR(__xludf.DUMMYFUNCTION("let(row, match($B1204&amp;if($C1204&lt;&gt;"""","" [""&amp;$C1204&amp;""]"",""""),index(nebulae,,2),0),join("","",iferror(round(index(nebulae,row,5)/2,3),1),iferror(round(index(nebulae,row,6)/2,3),1),0))"),"1,1,0")</f>
        <v>1,1,0</v>
      </c>
      <c r="G1204" s="44" t="s">
        <v>3583</v>
      </c>
      <c r="H1204" s="45">
        <f t="array" ref="H1204">let(systemId,match(A1204,index(systems,0,1),),refSystemId,match($H$1,index(systems,0,1),),x,index(systems,systemId,3),y,index(systems,systemId,4),refX,index(systems,refSystemId,3),refY,index(systems,refSystemId,4),round(sqrt((x-refX)^2+(y-refY)^2),3))</f>
        <v>462.104</v>
      </c>
      <c r="I1204" s="54"/>
      <c r="J1204" s="54"/>
      <c r="K1204" s="54"/>
      <c r="L1204" s="54"/>
      <c r="M1204" s="54"/>
      <c r="N1204" s="49" t="s">
        <v>552</v>
      </c>
      <c r="O1204" s="52" t="s">
        <v>620</v>
      </c>
      <c r="P1204" s="48" t="s">
        <v>620</v>
      </c>
      <c r="Q1204" s="48" t="s">
        <v>620</v>
      </c>
      <c r="R1204" s="48" t="s">
        <v>620</v>
      </c>
      <c r="S1204" s="48" t="s">
        <v>620</v>
      </c>
      <c r="T1204" s="48" t="s">
        <v>620</v>
      </c>
      <c r="U1204" s="48" t="s">
        <v>620</v>
      </c>
      <c r="V1204" s="48" t="s">
        <v>620</v>
      </c>
      <c r="W1204" s="48" t="s">
        <v>620</v>
      </c>
      <c r="X1204" s="48" t="s">
        <v>620</v>
      </c>
      <c r="Y1204" s="48" t="s">
        <v>1070</v>
      </c>
      <c r="Z1204" s="48" t="s">
        <v>1070</v>
      </c>
      <c r="AA1204" s="48" t="s">
        <v>1071</v>
      </c>
      <c r="AB1204" s="48" t="s">
        <v>1071</v>
      </c>
      <c r="AC1204" s="48" t="s">
        <v>1071</v>
      </c>
      <c r="AD1204" s="48" t="s">
        <v>1071</v>
      </c>
      <c r="AE1204" s="48" t="s">
        <v>1071</v>
      </c>
      <c r="AF1204" s="48" t="s">
        <v>1071</v>
      </c>
      <c r="AG1204" s="48" t="s">
        <v>1071</v>
      </c>
      <c r="AH1204" s="48" t="s">
        <v>1071</v>
      </c>
      <c r="AI1204" s="48" t="s">
        <v>1071</v>
      </c>
      <c r="AJ1204" s="48" t="s">
        <v>1071</v>
      </c>
      <c r="AK1204" s="48" t="s">
        <v>1071</v>
      </c>
      <c r="AL1204" s="48" t="s">
        <v>1071</v>
      </c>
      <c r="AM1204" s="48" t="s">
        <v>1071</v>
      </c>
      <c r="AN1204" s="48" t="s">
        <v>1071</v>
      </c>
      <c r="AO1204" s="48" t="s">
        <v>1070</v>
      </c>
      <c r="AP1204" s="48" t="s">
        <v>1070</v>
      </c>
      <c r="AQ1204" s="48" t="s">
        <v>1070</v>
      </c>
      <c r="AR1204" s="48" t="s">
        <v>1070</v>
      </c>
      <c r="AS1204" s="48" t="s">
        <v>1070</v>
      </c>
      <c r="AT1204" s="48" t="s">
        <v>1070</v>
      </c>
      <c r="AU1204" s="48" t="s">
        <v>1070</v>
      </c>
      <c r="AV1204" s="48" t="s">
        <v>622</v>
      </c>
      <c r="AW1204" s="48" t="s">
        <v>624</v>
      </c>
      <c r="AX1204" s="48" t="s">
        <v>777</v>
      </c>
      <c r="AY1204" s="48" t="s">
        <v>777</v>
      </c>
      <c r="AZ1204" s="49" t="s">
        <v>777</v>
      </c>
    </row>
    <row r="1205" ht="15.75" customHeight="1">
      <c r="A1205" s="40">
        <v>1070.0</v>
      </c>
      <c r="B1205" s="28" t="s">
        <v>3584</v>
      </c>
      <c r="C1205" s="41"/>
      <c r="D1205" s="42">
        <f t="array" ref="D1205">index(systems,match($A1205,INDEX(systems,0,1),),3)</f>
        <v>-409.263</v>
      </c>
      <c r="E1205" s="42">
        <f t="array" ref="E1205">index(systems,match($A1205,INDEX(systems,0,1),),4)</f>
        <v>-165.467</v>
      </c>
      <c r="F1205" s="43" t="str">
        <f>IFERROR(__xludf.DUMMYFUNCTION("let(row, match($B1205&amp;if($C1205&lt;&gt;"""","" [""&amp;$C1205&amp;""]"",""""),index(nebulae,,2),0),join("","",iferror(round(index(nebulae,row,5)/2,3),1),iferror(round(index(nebulae,row,6)/2,3),1),0))"),"1,1,0")</f>
        <v>1,1,0</v>
      </c>
      <c r="G1205" s="44" t="s">
        <v>3585</v>
      </c>
      <c r="H1205" s="45">
        <f t="array" ref="H1205">let(systemId,match(A1205,index(systems,0,1),),refSystemId,match($H$1,index(systems,0,1),),x,index(systems,systemId,3),y,index(systems,systemId,4),refX,index(systems,refSystemId,3),refY,index(systems,refSystemId,4),round(sqrt((x-refX)^2+(y-refY)^2),3))</f>
        <v>441.447</v>
      </c>
      <c r="I1205" s="28" t="s">
        <v>408</v>
      </c>
      <c r="J1205" s="28" t="s">
        <v>408</v>
      </c>
      <c r="K1205" s="28" t="s">
        <v>408</v>
      </c>
      <c r="L1205" s="28" t="s">
        <v>408</v>
      </c>
      <c r="M1205" s="28" t="s">
        <v>408</v>
      </c>
      <c r="N1205" s="28" t="s">
        <v>408</v>
      </c>
      <c r="O1205" s="41"/>
      <c r="P1205" s="48" t="s">
        <v>560</v>
      </c>
      <c r="Q1205" s="48" t="s">
        <v>560</v>
      </c>
      <c r="R1205" s="48" t="s">
        <v>560</v>
      </c>
      <c r="S1205" s="48" t="s">
        <v>560</v>
      </c>
      <c r="T1205" s="48" t="s">
        <v>560</v>
      </c>
      <c r="U1205" s="48" t="s">
        <v>560</v>
      </c>
      <c r="V1205" s="48" t="s">
        <v>560</v>
      </c>
      <c r="W1205" s="48" t="s">
        <v>560</v>
      </c>
      <c r="X1205" s="48" t="s">
        <v>560</v>
      </c>
      <c r="Y1205" s="48" t="s">
        <v>560</v>
      </c>
      <c r="Z1205" s="48" t="s">
        <v>560</v>
      </c>
      <c r="AA1205" s="48" t="s">
        <v>560</v>
      </c>
      <c r="AB1205" s="48" t="s">
        <v>560</v>
      </c>
      <c r="AC1205" s="48" t="s">
        <v>560</v>
      </c>
      <c r="AD1205" s="48" t="s">
        <v>560</v>
      </c>
      <c r="AE1205" s="48" t="s">
        <v>560</v>
      </c>
      <c r="AF1205" s="48" t="s">
        <v>560</v>
      </c>
      <c r="AG1205" s="48" t="s">
        <v>560</v>
      </c>
      <c r="AH1205" s="48" t="s">
        <v>560</v>
      </c>
      <c r="AI1205" s="48" t="s">
        <v>560</v>
      </c>
      <c r="AJ1205" s="48" t="s">
        <v>560</v>
      </c>
      <c r="AK1205" s="48" t="s">
        <v>560</v>
      </c>
      <c r="AL1205" s="48" t="s">
        <v>560</v>
      </c>
      <c r="AM1205" s="48" t="s">
        <v>560</v>
      </c>
      <c r="AN1205" s="48" t="s">
        <v>560</v>
      </c>
      <c r="AO1205" s="48" t="s">
        <v>560</v>
      </c>
      <c r="AP1205" s="48" t="s">
        <v>560</v>
      </c>
      <c r="AQ1205" s="48" t="s">
        <v>560</v>
      </c>
      <c r="AR1205" s="48" t="s">
        <v>560</v>
      </c>
      <c r="AS1205" s="48" t="s">
        <v>579</v>
      </c>
      <c r="AT1205" s="48" t="s">
        <v>579</v>
      </c>
      <c r="AU1205" s="48" t="s">
        <v>579</v>
      </c>
      <c r="AV1205" s="48" t="s">
        <v>579</v>
      </c>
      <c r="AW1205" s="48" t="s">
        <v>579</v>
      </c>
      <c r="AX1205" s="48" t="s">
        <v>579</v>
      </c>
      <c r="AY1205" s="48" t="s">
        <v>487</v>
      </c>
      <c r="AZ1205" s="51" t="s">
        <v>487</v>
      </c>
    </row>
    <row r="1206" ht="15.75" customHeight="1">
      <c r="A1206" s="40">
        <v>1071.0</v>
      </c>
      <c r="B1206" s="28" t="s">
        <v>3586</v>
      </c>
      <c r="C1206" s="41"/>
      <c r="D1206" s="42">
        <f t="array" ref="D1206">index(systems,match($A1206,INDEX(systems,0,1),),3)</f>
        <v>550.07</v>
      </c>
      <c r="E1206" s="42">
        <f t="array" ref="E1206">index(systems,match($A1206,INDEX(systems,0,1),),4)</f>
        <v>65.349</v>
      </c>
      <c r="F1206" s="43" t="str">
        <f>IFERROR(__xludf.DUMMYFUNCTION("let(row, match($B1206&amp;if($C1206&lt;&gt;"""","" [""&amp;$C1206&amp;""]"",""""),index(nebulae,,2),0),join("","",iferror(round(index(nebulae,row,5)/2,3),1),iferror(round(index(nebulae,row,6)/2,3),1),0))"),"1,1,0")</f>
        <v>1,1,0</v>
      </c>
      <c r="G1206" s="44" t="s">
        <v>3587</v>
      </c>
      <c r="H1206" s="45">
        <f t="array" ref="H1206">let(systemId,match(A1206,index(systems,0,1),),refSystemId,match($H$1,index(systems,0,1),),x,index(systems,systemId,3),y,index(systems,systemId,4),refX,index(systems,refSystemId,3),refY,index(systems,refSystemId,4),round(sqrt((x-refX)^2+(y-refY)^2),3))</f>
        <v>553.938</v>
      </c>
      <c r="I1206" s="54"/>
      <c r="J1206" s="54"/>
      <c r="K1206" s="54"/>
      <c r="L1206" s="54"/>
      <c r="M1206" s="54"/>
      <c r="N1206" s="49" t="s">
        <v>552</v>
      </c>
      <c r="O1206" s="52" t="s">
        <v>442</v>
      </c>
      <c r="P1206" s="52" t="s">
        <v>442</v>
      </c>
      <c r="Q1206" s="52" t="s">
        <v>442</v>
      </c>
      <c r="R1206" s="52" t="s">
        <v>442</v>
      </c>
      <c r="S1206" s="48" t="s">
        <v>442</v>
      </c>
      <c r="T1206" s="52" t="s">
        <v>442</v>
      </c>
      <c r="U1206" s="52" t="s">
        <v>443</v>
      </c>
      <c r="V1206" s="52" t="s">
        <v>443</v>
      </c>
      <c r="W1206" s="52" t="s">
        <v>443</v>
      </c>
      <c r="X1206" s="52" t="s">
        <v>443</v>
      </c>
      <c r="Y1206" s="52" t="s">
        <v>444</v>
      </c>
      <c r="Z1206" s="52" t="s">
        <v>444</v>
      </c>
      <c r="AA1206" s="52" t="s">
        <v>445</v>
      </c>
      <c r="AB1206" s="52" t="s">
        <v>445</v>
      </c>
      <c r="AC1206" s="52" t="s">
        <v>445</v>
      </c>
      <c r="AD1206" s="52" t="s">
        <v>445</v>
      </c>
      <c r="AE1206" s="52" t="s">
        <v>445</v>
      </c>
      <c r="AF1206" s="52" t="s">
        <v>445</v>
      </c>
      <c r="AG1206" s="52" t="s">
        <v>445</v>
      </c>
      <c r="AH1206" s="52" t="s">
        <v>445</v>
      </c>
      <c r="AI1206" s="52" t="s">
        <v>445</v>
      </c>
      <c r="AJ1206" s="52" t="s">
        <v>445</v>
      </c>
      <c r="AK1206" s="52" t="s">
        <v>445</v>
      </c>
      <c r="AL1206" s="52" t="s">
        <v>445</v>
      </c>
      <c r="AM1206" s="52" t="s">
        <v>445</v>
      </c>
      <c r="AN1206" s="52" t="s">
        <v>445</v>
      </c>
      <c r="AO1206" s="52" t="s">
        <v>444</v>
      </c>
      <c r="AP1206" s="52" t="s">
        <v>444</v>
      </c>
      <c r="AQ1206" s="52" t="s">
        <v>444</v>
      </c>
      <c r="AR1206" s="52" t="s">
        <v>446</v>
      </c>
      <c r="AS1206" s="52" t="s">
        <v>446</v>
      </c>
      <c r="AT1206" s="52" t="s">
        <v>446</v>
      </c>
      <c r="AU1206" s="52" t="s">
        <v>446</v>
      </c>
      <c r="AV1206" s="48" t="s">
        <v>446</v>
      </c>
      <c r="AW1206" s="48" t="s">
        <v>446</v>
      </c>
      <c r="AX1206" s="48" t="s">
        <v>777</v>
      </c>
      <c r="AY1206" s="48" t="s">
        <v>777</v>
      </c>
      <c r="AZ1206" s="28" t="s">
        <v>777</v>
      </c>
    </row>
    <row r="1207" ht="15.75" customHeight="1">
      <c r="A1207" s="40">
        <v>1103.0</v>
      </c>
      <c r="B1207" s="28" t="s">
        <v>3588</v>
      </c>
      <c r="C1207" s="41"/>
      <c r="D1207" s="42">
        <f t="array" ref="D1207">index(systems,match($A1207,INDEX(systems,0,1),),3)</f>
        <v>190.389</v>
      </c>
      <c r="E1207" s="42">
        <f t="array" ref="E1207">index(systems,match($A1207,INDEX(systems,0,1),),4)</f>
        <v>-305.208</v>
      </c>
      <c r="F1207" s="43" t="str">
        <f>IFERROR(__xludf.DUMMYFUNCTION("let(row, match($B1207&amp;if($C1207&lt;&gt;"""","" [""&amp;$C1207&amp;""]"",""""),index(nebulae,,2),0),join("","",iferror(round(index(nebulae,row,5)/2,3),1),iferror(round(index(nebulae,row,6)/2,3),1),0))"),"1,1,0")</f>
        <v>1,1,0</v>
      </c>
      <c r="G1207" s="44" t="s">
        <v>3589</v>
      </c>
      <c r="H1207" s="45">
        <f t="array" ref="H1207">let(systemId,match(A1207,index(systems,0,1),),refSystemId,match($H$1,index(systems,0,1),),x,index(systems,systemId,3),y,index(systems,systemId,4),refX,index(systems,refSystemId,3),refY,index(systems,refSystemId,4),round(sqrt((x-refX)^2+(y-refY)^2),3))</f>
        <v>359.722</v>
      </c>
      <c r="I1207" s="28" t="s">
        <v>408</v>
      </c>
      <c r="J1207" s="28" t="s">
        <v>408</v>
      </c>
      <c r="K1207" s="28" t="s">
        <v>408</v>
      </c>
      <c r="L1207" s="28" t="s">
        <v>408</v>
      </c>
      <c r="M1207" s="28" t="s">
        <v>408</v>
      </c>
      <c r="N1207" s="28" t="s">
        <v>408</v>
      </c>
      <c r="O1207" s="41"/>
      <c r="P1207" s="48" t="s">
        <v>1013</v>
      </c>
      <c r="Q1207" s="48" t="s">
        <v>1013</v>
      </c>
      <c r="R1207" s="48" t="s">
        <v>1013</v>
      </c>
      <c r="S1207" s="48" t="s">
        <v>1013</v>
      </c>
      <c r="T1207" s="48" t="s">
        <v>1013</v>
      </c>
      <c r="U1207" s="48" t="s">
        <v>491</v>
      </c>
      <c r="V1207" s="48" t="s">
        <v>491</v>
      </c>
      <c r="W1207" s="48" t="s">
        <v>491</v>
      </c>
      <c r="X1207" s="48" t="s">
        <v>422</v>
      </c>
      <c r="Y1207" s="48" t="s">
        <v>422</v>
      </c>
      <c r="Z1207" s="48" t="s">
        <v>422</v>
      </c>
      <c r="AA1207" s="48" t="s">
        <v>422</v>
      </c>
      <c r="AB1207" s="48" t="s">
        <v>422</v>
      </c>
      <c r="AC1207" s="48" t="s">
        <v>422</v>
      </c>
      <c r="AD1207" s="48" t="s">
        <v>422</v>
      </c>
      <c r="AE1207" s="48" t="s">
        <v>422</v>
      </c>
      <c r="AF1207" s="48" t="s">
        <v>422</v>
      </c>
      <c r="AG1207" s="48" t="s">
        <v>422</v>
      </c>
      <c r="AH1207" s="48" t="s">
        <v>422</v>
      </c>
      <c r="AI1207" s="48" t="s">
        <v>422</v>
      </c>
      <c r="AJ1207" s="48" t="s">
        <v>422</v>
      </c>
      <c r="AK1207" s="48" t="s">
        <v>422</v>
      </c>
      <c r="AL1207" s="48" t="s">
        <v>422</v>
      </c>
      <c r="AM1207" s="48" t="s">
        <v>422</v>
      </c>
      <c r="AN1207" s="48" t="s">
        <v>422</v>
      </c>
      <c r="AO1207" s="48" t="s">
        <v>422</v>
      </c>
      <c r="AP1207" s="48" t="s">
        <v>422</v>
      </c>
      <c r="AQ1207" s="48" t="s">
        <v>422</v>
      </c>
      <c r="AR1207" s="48" t="s">
        <v>422</v>
      </c>
      <c r="AS1207" s="48" t="s">
        <v>422</v>
      </c>
      <c r="AT1207" s="48" t="s">
        <v>422</v>
      </c>
      <c r="AU1207" s="48" t="s">
        <v>422</v>
      </c>
      <c r="AV1207" s="48" t="s">
        <v>422</v>
      </c>
      <c r="AW1207" s="48" t="s">
        <v>422</v>
      </c>
      <c r="AX1207" s="48" t="s">
        <v>422</v>
      </c>
      <c r="AY1207" s="48" t="s">
        <v>422</v>
      </c>
      <c r="AZ1207" s="28" t="s">
        <v>422</v>
      </c>
    </row>
    <row r="1208" ht="15.75" customHeight="1">
      <c r="A1208" s="40">
        <v>1072.0</v>
      </c>
      <c r="B1208" s="28" t="s">
        <v>3590</v>
      </c>
      <c r="C1208" s="41"/>
      <c r="D1208" s="42">
        <f t="array" ref="D1208">index(systems,match($A1208,INDEX(systems,0,1),),3)</f>
        <v>74.697</v>
      </c>
      <c r="E1208" s="42">
        <f t="array" ref="E1208">index(systems,match($A1208,INDEX(systems,0,1),),4)</f>
        <v>-14.518</v>
      </c>
      <c r="F1208" s="43" t="str">
        <f>IFERROR(__xludf.DUMMYFUNCTION("let(row, match($B1208&amp;if($C1208&lt;&gt;"""","" [""&amp;$C1208&amp;""]"",""""),index(nebulae,,2),0),join("","",iferror(round(index(nebulae,row,5)/2,3),1),iferror(round(index(nebulae,row,6)/2,3),1),0))"),"1,1,0")</f>
        <v>1,1,0</v>
      </c>
      <c r="G1208" s="44" t="s">
        <v>3591</v>
      </c>
      <c r="H1208" s="45">
        <f t="array" ref="H1208">let(systemId,match(A1208,index(systems,0,1),),refSystemId,match($H$1,index(systems,0,1),),x,index(systems,systemId,3),y,index(systems,systemId,4),refX,index(systems,refSystemId,3),refY,index(systems,refSystemId,4),round(sqrt((x-refX)^2+(y-refY)^2),3))</f>
        <v>76.095</v>
      </c>
      <c r="I1208" s="41"/>
      <c r="J1208" s="28" t="s">
        <v>418</v>
      </c>
      <c r="K1208" s="28" t="s">
        <v>418</v>
      </c>
      <c r="L1208" s="41"/>
      <c r="M1208" s="28" t="s">
        <v>508</v>
      </c>
      <c r="N1208" s="28" t="s">
        <v>534</v>
      </c>
      <c r="O1208" s="48" t="s">
        <v>534</v>
      </c>
      <c r="P1208" s="48" t="s">
        <v>534</v>
      </c>
      <c r="Q1208" s="48" t="s">
        <v>534</v>
      </c>
      <c r="R1208" s="48" t="s">
        <v>535</v>
      </c>
      <c r="S1208" s="48" t="s">
        <v>534</v>
      </c>
      <c r="T1208" s="48" t="s">
        <v>582</v>
      </c>
      <c r="U1208" s="48" t="s">
        <v>1079</v>
      </c>
      <c r="V1208" s="48" t="s">
        <v>1079</v>
      </c>
      <c r="W1208" s="48" t="s">
        <v>1079</v>
      </c>
      <c r="X1208" s="48" t="s">
        <v>536</v>
      </c>
      <c r="Y1208" s="48" t="s">
        <v>584</v>
      </c>
      <c r="Z1208" s="48" t="s">
        <v>584</v>
      </c>
      <c r="AA1208" s="48" t="s">
        <v>539</v>
      </c>
      <c r="AB1208" s="48" t="s">
        <v>539</v>
      </c>
      <c r="AC1208" s="48" t="s">
        <v>539</v>
      </c>
      <c r="AD1208" s="48" t="s">
        <v>539</v>
      </c>
      <c r="AE1208" s="48" t="s">
        <v>539</v>
      </c>
      <c r="AF1208" s="48" t="s">
        <v>539</v>
      </c>
      <c r="AG1208" s="48" t="s">
        <v>539</v>
      </c>
      <c r="AH1208" s="48" t="s">
        <v>539</v>
      </c>
      <c r="AI1208" s="48" t="s">
        <v>539</v>
      </c>
      <c r="AJ1208" s="48" t="s">
        <v>539</v>
      </c>
      <c r="AK1208" s="48" t="s">
        <v>539</v>
      </c>
      <c r="AL1208" s="48" t="s">
        <v>539</v>
      </c>
      <c r="AM1208" s="48" t="s">
        <v>539</v>
      </c>
      <c r="AN1208" s="48" t="s">
        <v>539</v>
      </c>
      <c r="AO1208" s="48" t="s">
        <v>584</v>
      </c>
      <c r="AP1208" s="48" t="s">
        <v>584</v>
      </c>
      <c r="AQ1208" s="48" t="s">
        <v>516</v>
      </c>
      <c r="AR1208" s="48" t="s">
        <v>517</v>
      </c>
      <c r="AS1208" s="48" t="s">
        <v>540</v>
      </c>
      <c r="AT1208" s="48" t="s">
        <v>540</v>
      </c>
      <c r="AU1208" s="48" t="s">
        <v>540</v>
      </c>
      <c r="AV1208" s="48" t="s">
        <v>540</v>
      </c>
      <c r="AW1208" s="48" t="s">
        <v>1064</v>
      </c>
      <c r="AX1208" s="48" t="s">
        <v>1064</v>
      </c>
      <c r="AY1208" s="48" t="s">
        <v>922</v>
      </c>
      <c r="AZ1208" s="28" t="s">
        <v>922</v>
      </c>
    </row>
    <row r="1209" ht="15.75" customHeight="1">
      <c r="A1209" s="40">
        <v>1073.0</v>
      </c>
      <c r="B1209" s="28" t="s">
        <v>3592</v>
      </c>
      <c r="C1209" s="41"/>
      <c r="D1209" s="42">
        <f t="array" ref="D1209">index(systems,match($A1209,INDEX(systems,0,1),),3)</f>
        <v>-135.27</v>
      </c>
      <c r="E1209" s="42">
        <f t="array" ref="E1209">index(systems,match($A1209,INDEX(systems,0,1),),4)</f>
        <v>-203.398</v>
      </c>
      <c r="F1209" s="43" t="str">
        <f>IFERROR(__xludf.DUMMYFUNCTION("let(row, match($B1209&amp;if($C1209&lt;&gt;"""","" [""&amp;$C1209&amp;""]"",""""),index(nebulae,,2),0),join("","",iferror(round(index(nebulae,row,5)/2,3),1),iferror(round(index(nebulae,row,6)/2,3),1),0))"),"1,1,0")</f>
        <v>1,1,0</v>
      </c>
      <c r="G1209" s="44" t="s">
        <v>3593</v>
      </c>
      <c r="H1209" s="45">
        <f t="array" ref="H1209">let(systemId,match(A1209,index(systems,0,1),),refSystemId,match($H$1,index(systems,0,1),),x,index(systems,systemId,3),y,index(systems,systemId,4),refX,index(systems,refSystemId,3),refY,index(systems,refSystemId,4),round(sqrt((x-refX)^2+(y-refY)^2),3))</f>
        <v>244.272</v>
      </c>
      <c r="I1209" s="28" t="s">
        <v>408</v>
      </c>
      <c r="J1209" s="48" t="s">
        <v>408</v>
      </c>
      <c r="K1209" s="48" t="s">
        <v>408</v>
      </c>
      <c r="L1209" s="48" t="s">
        <v>408</v>
      </c>
      <c r="M1209" s="28" t="s">
        <v>408</v>
      </c>
      <c r="N1209" s="28" t="s">
        <v>408</v>
      </c>
      <c r="O1209" s="41"/>
      <c r="P1209" s="48" t="s">
        <v>558</v>
      </c>
      <c r="Q1209" s="48" t="s">
        <v>558</v>
      </c>
      <c r="R1209" s="48" t="s">
        <v>558</v>
      </c>
      <c r="S1209" s="48" t="s">
        <v>558</v>
      </c>
      <c r="T1209" s="48" t="s">
        <v>558</v>
      </c>
      <c r="U1209" s="48" t="s">
        <v>558</v>
      </c>
      <c r="V1209" s="48" t="s">
        <v>558</v>
      </c>
      <c r="W1209" s="48" t="s">
        <v>558</v>
      </c>
      <c r="X1209" s="48" t="s">
        <v>422</v>
      </c>
      <c r="Y1209" s="48" t="s">
        <v>422</v>
      </c>
      <c r="Z1209" s="48" t="s">
        <v>422</v>
      </c>
      <c r="AA1209" s="48" t="s">
        <v>422</v>
      </c>
      <c r="AB1209" s="48" t="s">
        <v>422</v>
      </c>
      <c r="AC1209" s="48" t="s">
        <v>422</v>
      </c>
      <c r="AD1209" s="48" t="s">
        <v>422</v>
      </c>
      <c r="AE1209" s="48" t="s">
        <v>422</v>
      </c>
      <c r="AF1209" s="48" t="s">
        <v>422</v>
      </c>
      <c r="AG1209" s="48" t="s">
        <v>422</v>
      </c>
      <c r="AH1209" s="48" t="s">
        <v>422</v>
      </c>
      <c r="AI1209" s="48" t="s">
        <v>422</v>
      </c>
      <c r="AJ1209" s="48" t="s">
        <v>422</v>
      </c>
      <c r="AK1209" s="48" t="s">
        <v>422</v>
      </c>
      <c r="AL1209" s="48" t="s">
        <v>422</v>
      </c>
      <c r="AM1209" s="48" t="s">
        <v>422</v>
      </c>
      <c r="AN1209" s="48" t="s">
        <v>422</v>
      </c>
      <c r="AO1209" s="48" t="s">
        <v>422</v>
      </c>
      <c r="AP1209" s="48" t="s">
        <v>422</v>
      </c>
      <c r="AQ1209" s="48" t="s">
        <v>422</v>
      </c>
      <c r="AR1209" s="48" t="s">
        <v>422</v>
      </c>
      <c r="AS1209" s="48" t="s">
        <v>422</v>
      </c>
      <c r="AT1209" s="48" t="s">
        <v>422</v>
      </c>
      <c r="AU1209" s="48" t="s">
        <v>422</v>
      </c>
      <c r="AV1209" s="48" t="s">
        <v>422</v>
      </c>
      <c r="AW1209" s="48" t="s">
        <v>422</v>
      </c>
      <c r="AX1209" s="48" t="s">
        <v>422</v>
      </c>
      <c r="AY1209" s="48" t="s">
        <v>422</v>
      </c>
      <c r="AZ1209" s="51" t="s">
        <v>422</v>
      </c>
    </row>
    <row r="1210" ht="15.75" customHeight="1">
      <c r="A1210" s="40">
        <v>1074.0</v>
      </c>
      <c r="B1210" s="28" t="s">
        <v>3594</v>
      </c>
      <c r="C1210" s="41"/>
      <c r="D1210" s="42">
        <f t="array" ref="D1210">index(systems,match($A1210,INDEX(systems,0,1),),3)</f>
        <v>-509.832</v>
      </c>
      <c r="E1210" s="42">
        <f t="array" ref="E1210">index(systems,match($A1210,INDEX(systems,0,1),),4)</f>
        <v>91.851</v>
      </c>
      <c r="F1210" s="43" t="str">
        <f>IFERROR(__xludf.DUMMYFUNCTION("let(row, match($B1210&amp;if($C1210&lt;&gt;"""","" [""&amp;$C1210&amp;""]"",""""),index(nebulae,,2),0),join("","",iferror(round(index(nebulae,row,5)/2,3),1),iferror(round(index(nebulae,row,6)/2,3),1),0))"),"1,1,0")</f>
        <v>1,1,0</v>
      </c>
      <c r="G1210" s="44" t="s">
        <v>3595</v>
      </c>
      <c r="H1210" s="45">
        <f t="array" ref="H1210">let(systemId,match(A1210,index(systems,0,1),),refSystemId,match($H$1,index(systems,0,1),),x,index(systems,systemId,3),y,index(systems,systemId,4),refX,index(systems,refSystemId,3),refY,index(systems,refSystemId,4),round(sqrt((x-refX)^2+(y-refY)^2),3))</f>
        <v>518.04</v>
      </c>
      <c r="I1210" s="28" t="s">
        <v>408</v>
      </c>
      <c r="J1210" s="28" t="s">
        <v>408</v>
      </c>
      <c r="K1210" s="28" t="s">
        <v>408</v>
      </c>
      <c r="L1210" s="28" t="s">
        <v>408</v>
      </c>
      <c r="M1210" s="28" t="s">
        <v>408</v>
      </c>
      <c r="N1210" s="28" t="s">
        <v>408</v>
      </c>
      <c r="O1210" s="41"/>
      <c r="P1210" s="48" t="s">
        <v>461</v>
      </c>
      <c r="Q1210" s="48" t="s">
        <v>461</v>
      </c>
      <c r="R1210" s="48" t="s">
        <v>461</v>
      </c>
      <c r="S1210" s="48" t="s">
        <v>418</v>
      </c>
      <c r="T1210" s="48" t="s">
        <v>418</v>
      </c>
      <c r="U1210" s="48" t="s">
        <v>422</v>
      </c>
      <c r="V1210" s="48" t="s">
        <v>422</v>
      </c>
      <c r="W1210" s="48" t="s">
        <v>422</v>
      </c>
      <c r="X1210" s="48" t="s">
        <v>422</v>
      </c>
      <c r="Y1210" s="48" t="s">
        <v>422</v>
      </c>
      <c r="Z1210" s="48" t="s">
        <v>422</v>
      </c>
      <c r="AA1210" s="48" t="s">
        <v>422</v>
      </c>
      <c r="AB1210" s="48" t="s">
        <v>422</v>
      </c>
      <c r="AC1210" s="48" t="s">
        <v>422</v>
      </c>
      <c r="AD1210" s="48" t="s">
        <v>422</v>
      </c>
      <c r="AE1210" s="48" t="s">
        <v>422</v>
      </c>
      <c r="AF1210" s="48" t="s">
        <v>422</v>
      </c>
      <c r="AG1210" s="48" t="s">
        <v>422</v>
      </c>
      <c r="AH1210" s="48" t="s">
        <v>422</v>
      </c>
      <c r="AI1210" s="48" t="s">
        <v>422</v>
      </c>
      <c r="AJ1210" s="48" t="s">
        <v>422</v>
      </c>
      <c r="AK1210" s="48" t="s">
        <v>422</v>
      </c>
      <c r="AL1210" s="48" t="s">
        <v>422</v>
      </c>
      <c r="AM1210" s="48" t="s">
        <v>422</v>
      </c>
      <c r="AN1210" s="48" t="s">
        <v>422</v>
      </c>
      <c r="AO1210" s="48" t="s">
        <v>422</v>
      </c>
      <c r="AP1210" s="48" t="s">
        <v>422</v>
      </c>
      <c r="AQ1210" s="48" t="s">
        <v>422</v>
      </c>
      <c r="AR1210" s="48" t="s">
        <v>422</v>
      </c>
      <c r="AS1210" s="48" t="s">
        <v>422</v>
      </c>
      <c r="AT1210" s="48" t="s">
        <v>422</v>
      </c>
      <c r="AU1210" s="48" t="s">
        <v>422</v>
      </c>
      <c r="AV1210" s="48" t="s">
        <v>422</v>
      </c>
      <c r="AW1210" s="48" t="s">
        <v>422</v>
      </c>
      <c r="AX1210" s="48" t="s">
        <v>422</v>
      </c>
      <c r="AY1210" s="48" t="s">
        <v>422</v>
      </c>
      <c r="AZ1210" s="49" t="s">
        <v>422</v>
      </c>
    </row>
    <row r="1211" ht="15.75" customHeight="1">
      <c r="A1211" s="40">
        <v>1075.0</v>
      </c>
      <c r="B1211" s="28" t="s">
        <v>3596</v>
      </c>
      <c r="C1211" s="41"/>
      <c r="D1211" s="42">
        <f t="array" ref="D1211">index(systems,match($A1211,INDEX(systems,0,1),),3)</f>
        <v>332.312</v>
      </c>
      <c r="E1211" s="42">
        <f t="array" ref="E1211">index(systems,match($A1211,INDEX(systems,0,1),),4)</f>
        <v>-266.247</v>
      </c>
      <c r="F1211" s="43" t="str">
        <f>IFERROR(__xludf.DUMMYFUNCTION("let(row, match($B1211&amp;if($C1211&lt;&gt;"""","" [""&amp;$C1211&amp;""]"",""""),index(nebulae,,2),0),join("","",iferror(round(index(nebulae,row,5)/2,3),1),iferror(round(index(nebulae,row,6)/2,3),1),0))"),"1,1,0")</f>
        <v>1,1,0</v>
      </c>
      <c r="G1211" s="44" t="s">
        <v>3597</v>
      </c>
      <c r="H1211" s="45">
        <f t="array" ref="H1211">let(systemId,match(A1211,index(systems,0,1),),refSystemId,match($H$1,index(systems,0,1),),x,index(systems,systemId,3),y,index(systems,systemId,4),refX,index(systems,refSystemId,3),refY,index(systems,refSystemId,4),round(sqrt((x-refX)^2+(y-refY)^2),3))</f>
        <v>425.815</v>
      </c>
      <c r="I1211" s="28" t="s">
        <v>408</v>
      </c>
      <c r="J1211" s="28" t="s">
        <v>408</v>
      </c>
      <c r="K1211" s="28" t="s">
        <v>408</v>
      </c>
      <c r="L1211" s="28" t="s">
        <v>408</v>
      </c>
      <c r="M1211" s="28" t="s">
        <v>408</v>
      </c>
      <c r="N1211" s="28" t="s">
        <v>408</v>
      </c>
      <c r="O1211" s="41"/>
      <c r="P1211" s="48" t="s">
        <v>1241</v>
      </c>
      <c r="Q1211" s="48" t="s">
        <v>1241</v>
      </c>
      <c r="R1211" s="48" t="s">
        <v>1241</v>
      </c>
      <c r="S1211" s="48" t="s">
        <v>1241</v>
      </c>
      <c r="T1211" s="48" t="s">
        <v>1241</v>
      </c>
      <c r="U1211" s="48" t="s">
        <v>1241</v>
      </c>
      <c r="V1211" s="48" t="s">
        <v>1241</v>
      </c>
      <c r="W1211" s="48" t="s">
        <v>1241</v>
      </c>
      <c r="X1211" s="48" t="s">
        <v>1241</v>
      </c>
      <c r="Y1211" s="48" t="s">
        <v>1242</v>
      </c>
      <c r="Z1211" s="48" t="s">
        <v>1242</v>
      </c>
      <c r="AA1211" s="48" t="s">
        <v>1243</v>
      </c>
      <c r="AB1211" s="48" t="s">
        <v>1243</v>
      </c>
      <c r="AC1211" s="48" t="s">
        <v>1243</v>
      </c>
      <c r="AD1211" s="48" t="s">
        <v>1243</v>
      </c>
      <c r="AE1211" s="48" t="s">
        <v>1243</v>
      </c>
      <c r="AF1211" s="48" t="s">
        <v>1243</v>
      </c>
      <c r="AG1211" s="48" t="s">
        <v>1243</v>
      </c>
      <c r="AH1211" s="48" t="s">
        <v>1243</v>
      </c>
      <c r="AI1211" s="48" t="s">
        <v>1243</v>
      </c>
      <c r="AJ1211" s="48" t="s">
        <v>1243</v>
      </c>
      <c r="AK1211" s="48" t="s">
        <v>1243</v>
      </c>
      <c r="AL1211" s="48" t="s">
        <v>1243</v>
      </c>
      <c r="AM1211" s="48" t="s">
        <v>1243</v>
      </c>
      <c r="AN1211" s="48" t="s">
        <v>1243</v>
      </c>
      <c r="AO1211" s="48" t="s">
        <v>1242</v>
      </c>
      <c r="AP1211" s="48" t="s">
        <v>1242</v>
      </c>
      <c r="AQ1211" s="48" t="s">
        <v>1242</v>
      </c>
      <c r="AR1211" s="52" t="s">
        <v>662</v>
      </c>
      <c r="AS1211" s="52" t="s">
        <v>662</v>
      </c>
      <c r="AT1211" s="52" t="s">
        <v>662</v>
      </c>
      <c r="AU1211" s="52" t="s">
        <v>662</v>
      </c>
      <c r="AV1211" s="52" t="s">
        <v>662</v>
      </c>
      <c r="AW1211" s="52" t="s">
        <v>662</v>
      </c>
      <c r="AX1211" s="52" t="s">
        <v>662</v>
      </c>
      <c r="AY1211" s="52" t="s">
        <v>662</v>
      </c>
      <c r="AZ1211" s="49" t="s">
        <v>662</v>
      </c>
    </row>
    <row r="1212" ht="15.75" customHeight="1">
      <c r="A1212" s="40">
        <v>1076.0</v>
      </c>
      <c r="B1212" s="28" t="s">
        <v>3598</v>
      </c>
      <c r="C1212" s="41"/>
      <c r="D1212" s="42">
        <f t="array" ref="D1212">index(systems,match($A1212,INDEX(systems,0,1),),3)</f>
        <v>-16.84</v>
      </c>
      <c r="E1212" s="42">
        <f t="array" ref="E1212">index(systems,match($A1212,INDEX(systems,0,1),),4)</f>
        <v>-26.076</v>
      </c>
      <c r="F1212" s="43" t="str">
        <f>IFERROR(__xludf.DUMMYFUNCTION("let(row, match($B1212&amp;if($C1212&lt;&gt;"""","" [""&amp;$C1212&amp;""]"",""""),index(nebulae,,2),0),join("","",iferror(round(index(nebulae,row,5)/2,3),1),iferror(round(index(nebulae,row,6)/2,3),1),0))"),"1,1,0")</f>
        <v>1,1,0</v>
      </c>
      <c r="G1212" s="44" t="s">
        <v>3599</v>
      </c>
      <c r="H1212" s="87">
        <f t="array" ref="H1212">let(systemId,match(A1212,index(systems,0,1),),refSystemId,match($H$1,index(systems,0,1),),x,index(systems,systemId,3),y,index(systems,systemId,4),refX,index(systems,refSystemId,3),refY,index(systems,refSystemId,4),round(sqrt((x-refX)^2+(y-refY)^2),3))</f>
        <v>31.041</v>
      </c>
      <c r="I1212" s="46" t="s">
        <v>408</v>
      </c>
      <c r="J1212" s="47" t="s">
        <v>408</v>
      </c>
      <c r="K1212" s="46" t="s">
        <v>408</v>
      </c>
      <c r="L1212" s="46" t="s">
        <v>408</v>
      </c>
      <c r="M1212" s="28" t="s">
        <v>508</v>
      </c>
      <c r="N1212" s="28" t="s">
        <v>639</v>
      </c>
      <c r="O1212" s="48" t="s">
        <v>639</v>
      </c>
      <c r="P1212" s="48" t="s">
        <v>639</v>
      </c>
      <c r="Q1212" s="48" t="s">
        <v>639</v>
      </c>
      <c r="R1212" s="48" t="s">
        <v>640</v>
      </c>
      <c r="S1212" s="48" t="s">
        <v>639</v>
      </c>
      <c r="T1212" s="28" t="s">
        <v>825</v>
      </c>
      <c r="U1212" s="48" t="s">
        <v>560</v>
      </c>
      <c r="V1212" s="48" t="s">
        <v>560</v>
      </c>
      <c r="W1212" s="48" t="s">
        <v>560</v>
      </c>
      <c r="X1212" s="48" t="s">
        <v>422</v>
      </c>
      <c r="Y1212" s="48" t="s">
        <v>422</v>
      </c>
      <c r="Z1212" s="48" t="s">
        <v>422</v>
      </c>
      <c r="AA1212" s="48" t="s">
        <v>422</v>
      </c>
      <c r="AB1212" s="48" t="s">
        <v>422</v>
      </c>
      <c r="AC1212" s="48" t="s">
        <v>422</v>
      </c>
      <c r="AD1212" s="48" t="s">
        <v>422</v>
      </c>
      <c r="AE1212" s="48" t="s">
        <v>422</v>
      </c>
      <c r="AF1212" s="48" t="s">
        <v>422</v>
      </c>
      <c r="AG1212" s="48" t="s">
        <v>422</v>
      </c>
      <c r="AH1212" s="48" t="s">
        <v>422</v>
      </c>
      <c r="AI1212" s="48" t="s">
        <v>422</v>
      </c>
      <c r="AJ1212" s="48" t="s">
        <v>422</v>
      </c>
      <c r="AK1212" s="48" t="s">
        <v>422</v>
      </c>
      <c r="AL1212" s="48" t="s">
        <v>422</v>
      </c>
      <c r="AM1212" s="48" t="s">
        <v>422</v>
      </c>
      <c r="AN1212" s="48" t="s">
        <v>422</v>
      </c>
      <c r="AO1212" s="48" t="s">
        <v>422</v>
      </c>
      <c r="AP1212" s="48" t="s">
        <v>422</v>
      </c>
      <c r="AQ1212" s="48" t="s">
        <v>422</v>
      </c>
      <c r="AR1212" s="48" t="s">
        <v>422</v>
      </c>
      <c r="AS1212" s="48" t="s">
        <v>422</v>
      </c>
      <c r="AT1212" s="48" t="s">
        <v>422</v>
      </c>
      <c r="AU1212" s="48" t="s">
        <v>422</v>
      </c>
      <c r="AV1212" s="52" t="s">
        <v>422</v>
      </c>
      <c r="AW1212" s="48" t="s">
        <v>422</v>
      </c>
      <c r="AX1212" s="48" t="s">
        <v>422</v>
      </c>
      <c r="AY1212" s="48" t="s">
        <v>422</v>
      </c>
      <c r="AZ1212" s="51" t="s">
        <v>422</v>
      </c>
    </row>
    <row r="1213" ht="15.75" customHeight="1">
      <c r="A1213" s="40">
        <v>2945.0</v>
      </c>
      <c r="B1213" s="28" t="s">
        <v>3600</v>
      </c>
      <c r="C1213" s="41"/>
      <c r="D1213" s="42">
        <f t="array" ref="D1213">index(systems,match($A1213,INDEX(systems,0,1),),3)</f>
        <v>151.375</v>
      </c>
      <c r="E1213" s="42">
        <f t="array" ref="E1213">index(systems,match($A1213,INDEX(systems,0,1),),4)</f>
        <v>1769.752</v>
      </c>
      <c r="F1213" s="43" t="str">
        <f>IFERROR(__xludf.DUMMYFUNCTION("let(row, match($B1213&amp;if($C1213&lt;&gt;"""","" [""&amp;$C1213&amp;""]"",""""),index(nebulae,,2),0),join("","",iferror(round(index(nebulae,row,5)/2,3),1),iferror(round(index(nebulae,row,6)/2,3),1),0))"),"1,1,0")</f>
        <v>1,1,0</v>
      </c>
      <c r="G1213" s="44" t="s">
        <v>3601</v>
      </c>
      <c r="H1213" s="45">
        <f t="array" ref="H1213">let(systemId,match(A1213,index(systems,0,1),),refSystemId,match($H$1,index(systems,0,1),),x,index(systems,systemId,3),y,index(systems,systemId,4),refX,index(systems,refSystemId,3),refY,index(systems,refSystemId,4),round(sqrt((x-refX)^2+(y-refY)^2),3))</f>
        <v>1776.214</v>
      </c>
      <c r="I1213" s="53"/>
      <c r="J1213" s="53"/>
      <c r="K1213" s="53"/>
      <c r="L1213" s="53"/>
      <c r="M1213" s="53"/>
      <c r="N1213" s="41"/>
      <c r="O1213" s="41"/>
      <c r="P1213" s="48" t="s">
        <v>408</v>
      </c>
      <c r="Q1213" s="48" t="s">
        <v>408</v>
      </c>
      <c r="R1213" s="48" t="s">
        <v>408</v>
      </c>
      <c r="S1213" s="48" t="s">
        <v>408</v>
      </c>
      <c r="T1213" s="48" t="s">
        <v>408</v>
      </c>
      <c r="U1213" s="52" t="s">
        <v>3602</v>
      </c>
      <c r="V1213" s="52" t="s">
        <v>3602</v>
      </c>
      <c r="W1213" s="52" t="s">
        <v>3602</v>
      </c>
      <c r="X1213" s="52" t="s">
        <v>3602</v>
      </c>
      <c r="Y1213" s="52" t="s">
        <v>3602</v>
      </c>
      <c r="Z1213" s="52" t="s">
        <v>3602</v>
      </c>
      <c r="AA1213" s="52" t="s">
        <v>3602</v>
      </c>
      <c r="AB1213" s="52" t="s">
        <v>3602</v>
      </c>
      <c r="AC1213" s="52" t="s">
        <v>3602</v>
      </c>
      <c r="AD1213" s="52" t="s">
        <v>3602</v>
      </c>
      <c r="AE1213" s="52" t="s">
        <v>3602</v>
      </c>
      <c r="AF1213" s="52" t="s">
        <v>3602</v>
      </c>
      <c r="AG1213" s="52" t="s">
        <v>3602</v>
      </c>
      <c r="AH1213" s="52" t="s">
        <v>3602</v>
      </c>
      <c r="AI1213" s="52" t="s">
        <v>3602</v>
      </c>
      <c r="AJ1213" s="52" t="s">
        <v>3602</v>
      </c>
      <c r="AK1213" s="52" t="s">
        <v>3602</v>
      </c>
      <c r="AL1213" s="52" t="s">
        <v>3602</v>
      </c>
      <c r="AM1213" s="52" t="s">
        <v>3602</v>
      </c>
      <c r="AN1213" s="52" t="s">
        <v>3602</v>
      </c>
      <c r="AO1213" s="49" t="s">
        <v>3602</v>
      </c>
      <c r="AP1213" s="52" t="s">
        <v>3602</v>
      </c>
      <c r="AQ1213" s="52" t="s">
        <v>3146</v>
      </c>
      <c r="AR1213" s="54"/>
      <c r="AS1213" s="54"/>
      <c r="AT1213" s="49" t="s">
        <v>1843</v>
      </c>
      <c r="AU1213" s="54"/>
      <c r="AV1213" s="54"/>
      <c r="AW1213" s="54"/>
      <c r="AX1213" s="41"/>
      <c r="AY1213" s="41"/>
      <c r="AZ1213" s="54"/>
    </row>
    <row r="1214" ht="15.75" customHeight="1">
      <c r="A1214" s="40">
        <v>1077.0</v>
      </c>
      <c r="B1214" s="28" t="s">
        <v>3603</v>
      </c>
      <c r="C1214" s="41"/>
      <c r="D1214" s="42">
        <f t="array" ref="D1214">index(systems,match($A1214,INDEX(systems,0,1),),3)</f>
        <v>-365.924</v>
      </c>
      <c r="E1214" s="42">
        <f t="array" ref="E1214">index(systems,match($A1214,INDEX(systems,0,1),),4)</f>
        <v>-228.851</v>
      </c>
      <c r="F1214" s="43" t="str">
        <f>IFERROR(__xludf.DUMMYFUNCTION("let(row, match($B1214&amp;if($C1214&lt;&gt;"""","" [""&amp;$C1214&amp;""]"",""""),index(nebulae,,2),0),join("","",iferror(round(index(nebulae,row,5)/2,3),1),iferror(round(index(nebulae,row,6)/2,3),1),0))"),"1,1,0")</f>
        <v>1,1,0</v>
      </c>
      <c r="G1214" s="44" t="s">
        <v>3604</v>
      </c>
      <c r="H1214" s="45">
        <f t="array" ref="H1214">let(systemId,match(A1214,index(systems,0,1),),refSystemId,match($H$1,index(systems,0,1),),x,index(systems,systemId,3),y,index(systems,systemId,4),refX,index(systems,refSystemId,3),refY,index(systems,refSystemId,4),round(sqrt((x-refX)^2+(y-refY)^2),3))</f>
        <v>431.594</v>
      </c>
      <c r="I1214" s="53"/>
      <c r="J1214" s="53"/>
      <c r="K1214" s="53"/>
      <c r="L1214" s="53"/>
      <c r="M1214" s="53"/>
      <c r="N1214" s="28" t="s">
        <v>560</v>
      </c>
      <c r="O1214" s="48" t="s">
        <v>560</v>
      </c>
      <c r="P1214" s="48" t="s">
        <v>560</v>
      </c>
      <c r="Q1214" s="48" t="s">
        <v>560</v>
      </c>
      <c r="R1214" s="48" t="s">
        <v>560</v>
      </c>
      <c r="S1214" s="48" t="s">
        <v>560</v>
      </c>
      <c r="T1214" s="48" t="s">
        <v>560</v>
      </c>
      <c r="U1214" s="48" t="s">
        <v>560</v>
      </c>
      <c r="V1214" s="48" t="s">
        <v>560</v>
      </c>
      <c r="W1214" s="48" t="s">
        <v>560</v>
      </c>
      <c r="X1214" s="48" t="s">
        <v>560</v>
      </c>
      <c r="Y1214" s="48" t="s">
        <v>560</v>
      </c>
      <c r="Z1214" s="48" t="s">
        <v>560</v>
      </c>
      <c r="AA1214" s="48" t="s">
        <v>560</v>
      </c>
      <c r="AB1214" s="48" t="s">
        <v>560</v>
      </c>
      <c r="AC1214" s="48" t="s">
        <v>560</v>
      </c>
      <c r="AD1214" s="48" t="s">
        <v>560</v>
      </c>
      <c r="AE1214" s="48" t="s">
        <v>560</v>
      </c>
      <c r="AF1214" s="48" t="s">
        <v>560</v>
      </c>
      <c r="AG1214" s="48" t="s">
        <v>560</v>
      </c>
      <c r="AH1214" s="48" t="s">
        <v>560</v>
      </c>
      <c r="AI1214" s="48" t="s">
        <v>560</v>
      </c>
      <c r="AJ1214" s="48" t="s">
        <v>560</v>
      </c>
      <c r="AK1214" s="48" t="s">
        <v>560</v>
      </c>
      <c r="AL1214" s="48" t="s">
        <v>560</v>
      </c>
      <c r="AM1214" s="48" t="s">
        <v>560</v>
      </c>
      <c r="AN1214" s="48" t="s">
        <v>560</v>
      </c>
      <c r="AO1214" s="48" t="s">
        <v>560</v>
      </c>
      <c r="AP1214" s="48" t="s">
        <v>560</v>
      </c>
      <c r="AQ1214" s="48" t="s">
        <v>560</v>
      </c>
      <c r="AR1214" s="48" t="s">
        <v>560</v>
      </c>
      <c r="AS1214" s="52" t="s">
        <v>418</v>
      </c>
      <c r="AT1214" s="52" t="s">
        <v>418</v>
      </c>
      <c r="AU1214" s="52" t="s">
        <v>418</v>
      </c>
      <c r="AV1214" s="48" t="s">
        <v>418</v>
      </c>
      <c r="AW1214" s="48" t="s">
        <v>418</v>
      </c>
      <c r="AX1214" s="48" t="s">
        <v>560</v>
      </c>
      <c r="AY1214" s="48" t="s">
        <v>560</v>
      </c>
      <c r="AZ1214" s="49" t="s">
        <v>560</v>
      </c>
    </row>
    <row r="1215" ht="15.75" customHeight="1">
      <c r="A1215" s="40">
        <v>1078.0</v>
      </c>
      <c r="B1215" s="28" t="s">
        <v>3605</v>
      </c>
      <c r="C1215" s="41"/>
      <c r="D1215" s="42">
        <f t="array" ref="D1215">index(systems,match($A1215,INDEX(systems,0,1),),3)</f>
        <v>-239.883</v>
      </c>
      <c r="E1215" s="42">
        <f t="array" ref="E1215">index(systems,match($A1215,INDEX(systems,0,1),),4)</f>
        <v>126.151</v>
      </c>
      <c r="F1215" s="43" t="str">
        <f>IFERROR(__xludf.DUMMYFUNCTION("let(row, match($B1215&amp;if($C1215&lt;&gt;"""","" [""&amp;$C1215&amp;""]"",""""),index(nebulae,,2),0),join("","",iferror(round(index(nebulae,row,5)/2,3),1),iferror(round(index(nebulae,row,6)/2,3),1),0))"),"1,1,0")</f>
        <v>1,1,0</v>
      </c>
      <c r="G1215" s="44" t="s">
        <v>3606</v>
      </c>
      <c r="H1215" s="45">
        <f t="array" ref="H1215">let(systemId,match(A1215,index(systems,0,1),),refSystemId,match($H$1,index(systems,0,1),),x,index(systems,systemId,3),y,index(systems,systemId,4),refX,index(systems,refSystemId,3),refY,index(systems,refSystemId,4),round(sqrt((x-refX)^2+(y-refY)^2),3))</f>
        <v>271.031</v>
      </c>
      <c r="I1215" s="46" t="s">
        <v>408</v>
      </c>
      <c r="J1215" s="46" t="s">
        <v>408</v>
      </c>
      <c r="K1215" s="46" t="s">
        <v>408</v>
      </c>
      <c r="L1215" s="46" t="s">
        <v>408</v>
      </c>
      <c r="M1215" s="47" t="s">
        <v>408</v>
      </c>
      <c r="N1215" s="28" t="s">
        <v>408</v>
      </c>
      <c r="O1215" s="41"/>
      <c r="P1215" s="48" t="s">
        <v>449</v>
      </c>
      <c r="Q1215" s="48" t="s">
        <v>449</v>
      </c>
      <c r="R1215" s="48" t="s">
        <v>449</v>
      </c>
      <c r="S1215" s="48" t="s">
        <v>449</v>
      </c>
      <c r="T1215" s="48" t="s">
        <v>449</v>
      </c>
      <c r="U1215" s="48" t="s">
        <v>422</v>
      </c>
      <c r="V1215" s="48" t="s">
        <v>422</v>
      </c>
      <c r="W1215" s="48" t="s">
        <v>422</v>
      </c>
      <c r="X1215" s="48" t="s">
        <v>422</v>
      </c>
      <c r="Y1215" s="48" t="s">
        <v>422</v>
      </c>
      <c r="Z1215" s="48" t="s">
        <v>422</v>
      </c>
      <c r="AA1215" s="48" t="s">
        <v>422</v>
      </c>
      <c r="AB1215" s="48" t="s">
        <v>422</v>
      </c>
      <c r="AC1215" s="48" t="s">
        <v>422</v>
      </c>
      <c r="AD1215" s="48" t="s">
        <v>422</v>
      </c>
      <c r="AE1215" s="48" t="s">
        <v>422</v>
      </c>
      <c r="AF1215" s="48" t="s">
        <v>422</v>
      </c>
      <c r="AG1215" s="48" t="s">
        <v>422</v>
      </c>
      <c r="AH1215" s="48" t="s">
        <v>422</v>
      </c>
      <c r="AI1215" s="48" t="s">
        <v>422</v>
      </c>
      <c r="AJ1215" s="48" t="s">
        <v>422</v>
      </c>
      <c r="AK1215" s="48" t="s">
        <v>422</v>
      </c>
      <c r="AL1215" s="48" t="s">
        <v>422</v>
      </c>
      <c r="AM1215" s="48" t="s">
        <v>422</v>
      </c>
      <c r="AN1215" s="48" t="s">
        <v>422</v>
      </c>
      <c r="AO1215" s="48" t="s">
        <v>422</v>
      </c>
      <c r="AP1215" s="48" t="s">
        <v>422</v>
      </c>
      <c r="AQ1215" s="48" t="s">
        <v>422</v>
      </c>
      <c r="AR1215" s="52" t="s">
        <v>422</v>
      </c>
      <c r="AS1215" s="52" t="s">
        <v>422</v>
      </c>
      <c r="AT1215" s="52" t="s">
        <v>422</v>
      </c>
      <c r="AU1215" s="52" t="s">
        <v>422</v>
      </c>
      <c r="AV1215" s="52" t="s">
        <v>422</v>
      </c>
      <c r="AW1215" s="52" t="s">
        <v>422</v>
      </c>
      <c r="AX1215" s="52" t="s">
        <v>422</v>
      </c>
      <c r="AY1215" s="52" t="s">
        <v>422</v>
      </c>
      <c r="AZ1215" s="28" t="s">
        <v>422</v>
      </c>
    </row>
    <row r="1216" ht="15.75" customHeight="1">
      <c r="A1216" s="40">
        <v>1079.0</v>
      </c>
      <c r="B1216" s="28" t="s">
        <v>3607</v>
      </c>
      <c r="C1216" s="41"/>
      <c r="D1216" s="42">
        <f t="array" ref="D1216">index(systems,match($A1216,INDEX(systems,0,1),),3)</f>
        <v>-301.157</v>
      </c>
      <c r="E1216" s="42">
        <f t="array" ref="E1216">index(systems,match($A1216,INDEX(systems,0,1),),4)</f>
        <v>508.422</v>
      </c>
      <c r="F1216" s="43" t="str">
        <f>IFERROR(__xludf.DUMMYFUNCTION("let(row, match($B1216&amp;if($C1216&lt;&gt;"""","" [""&amp;$C1216&amp;""]"",""""),index(nebulae,,2),0),join("","",iferror(round(index(nebulae,row,5)/2,3),1),iferror(round(index(nebulae,row,6)/2,3),1),0))"),"1,1,0")</f>
        <v>1,1,0</v>
      </c>
      <c r="G1216" s="44" t="s">
        <v>3608</v>
      </c>
      <c r="H1216" s="45">
        <f t="array" ref="H1216">let(systemId,match(A1216,index(systems,0,1),),refSystemId,match($H$1,index(systems,0,1),),x,index(systems,systemId,3),y,index(systems,systemId,4),refX,index(systems,refSystemId,3),refY,index(systems,refSystemId,4),round(sqrt((x-refX)^2+(y-refY)^2),3))</f>
        <v>590.922</v>
      </c>
      <c r="I1216" s="46" t="s">
        <v>408</v>
      </c>
      <c r="J1216" s="46" t="s">
        <v>408</v>
      </c>
      <c r="K1216" s="46" t="s">
        <v>408</v>
      </c>
      <c r="L1216" s="46" t="s">
        <v>408</v>
      </c>
      <c r="M1216" s="46" t="s">
        <v>408</v>
      </c>
      <c r="N1216" s="28" t="s">
        <v>408</v>
      </c>
      <c r="O1216" s="41"/>
      <c r="P1216" s="48" t="s">
        <v>497</v>
      </c>
      <c r="Q1216" s="48" t="s">
        <v>497</v>
      </c>
      <c r="R1216" s="48" t="s">
        <v>497</v>
      </c>
      <c r="S1216" s="48" t="s">
        <v>418</v>
      </c>
      <c r="T1216" s="48" t="s">
        <v>418</v>
      </c>
      <c r="U1216" s="48" t="s">
        <v>418</v>
      </c>
      <c r="V1216" s="48" t="s">
        <v>418</v>
      </c>
      <c r="W1216" s="48" t="s">
        <v>418</v>
      </c>
      <c r="X1216" s="48" t="s">
        <v>422</v>
      </c>
      <c r="Y1216" s="48" t="s">
        <v>422</v>
      </c>
      <c r="Z1216" s="48" t="s">
        <v>422</v>
      </c>
      <c r="AA1216" s="48" t="s">
        <v>422</v>
      </c>
      <c r="AB1216" s="48" t="s">
        <v>422</v>
      </c>
      <c r="AC1216" s="48" t="s">
        <v>422</v>
      </c>
      <c r="AD1216" s="48" t="s">
        <v>422</v>
      </c>
      <c r="AE1216" s="48" t="s">
        <v>422</v>
      </c>
      <c r="AF1216" s="48" t="s">
        <v>422</v>
      </c>
      <c r="AG1216" s="48" t="s">
        <v>422</v>
      </c>
      <c r="AH1216" s="48" t="s">
        <v>422</v>
      </c>
      <c r="AI1216" s="48" t="s">
        <v>422</v>
      </c>
      <c r="AJ1216" s="48" t="s">
        <v>422</v>
      </c>
      <c r="AK1216" s="48" t="s">
        <v>422</v>
      </c>
      <c r="AL1216" s="48" t="s">
        <v>422</v>
      </c>
      <c r="AM1216" s="48" t="s">
        <v>422</v>
      </c>
      <c r="AN1216" s="48" t="s">
        <v>422</v>
      </c>
      <c r="AO1216" s="48" t="s">
        <v>422</v>
      </c>
      <c r="AP1216" s="48" t="s">
        <v>422</v>
      </c>
      <c r="AQ1216" s="48" t="s">
        <v>422</v>
      </c>
      <c r="AR1216" s="48" t="s">
        <v>422</v>
      </c>
      <c r="AS1216" s="48" t="s">
        <v>422</v>
      </c>
      <c r="AT1216" s="48" t="s">
        <v>422</v>
      </c>
      <c r="AU1216" s="48" t="s">
        <v>422</v>
      </c>
      <c r="AV1216" s="48" t="s">
        <v>422</v>
      </c>
      <c r="AW1216" s="48" t="s">
        <v>422</v>
      </c>
      <c r="AX1216" s="48" t="s">
        <v>422</v>
      </c>
      <c r="AY1216" s="48" t="s">
        <v>422</v>
      </c>
      <c r="AZ1216" s="28" t="s">
        <v>422</v>
      </c>
    </row>
    <row r="1217" ht="15.75" customHeight="1">
      <c r="A1217" s="40">
        <v>3052.0</v>
      </c>
      <c r="B1217" s="28" t="s">
        <v>3609</v>
      </c>
      <c r="C1217" s="41"/>
      <c r="D1217" s="42">
        <f t="array" ref="D1217">index(systems,match($A1217,INDEX(systems,0,1),),3)</f>
        <v>-1877.204</v>
      </c>
      <c r="E1217" s="42">
        <f t="array" ref="E1217">index(systems,match($A1217,INDEX(systems,0,1),),4)</f>
        <v>279.173</v>
      </c>
      <c r="F1217" s="43" t="str">
        <f>IFERROR(__xludf.DUMMYFUNCTION("let(row, match($B1217&amp;if($C1217&lt;&gt;"""","" [""&amp;$C1217&amp;""]"",""""),index(nebulae,,2),0),join("","",iferror(round(index(nebulae,row,5)/2,3),1),iferror(round(index(nebulae,row,6)/2,3),1),0))"),"1,1,0")</f>
        <v>1,1,0</v>
      </c>
      <c r="G1217" s="44" t="s">
        <v>3610</v>
      </c>
      <c r="H1217" s="45">
        <f t="array" ref="H1217">let(systemId,match(A1217,index(systems,0,1),),refSystemId,match($H$1,index(systems,0,1),),x,index(systems,systemId,3),y,index(systems,systemId,4),refX,index(systems,refSystemId,3),refY,index(systems,refSystemId,4),round(sqrt((x-refX)^2+(y-refY)^2),3))</f>
        <v>1897.849</v>
      </c>
      <c r="I1217" s="55"/>
      <c r="J1217" s="55"/>
      <c r="K1217" s="55"/>
      <c r="L1217" s="55"/>
      <c r="M1217" s="55"/>
      <c r="N1217" s="55"/>
      <c r="O1217" s="55"/>
      <c r="P1217" s="56" t="s">
        <v>408</v>
      </c>
      <c r="Q1217" s="56" t="s">
        <v>408</v>
      </c>
      <c r="R1217" s="56" t="s">
        <v>408</v>
      </c>
      <c r="S1217" s="56" t="s">
        <v>408</v>
      </c>
      <c r="T1217" s="56" t="s">
        <v>408</v>
      </c>
      <c r="U1217" s="56" t="s">
        <v>408</v>
      </c>
      <c r="V1217" s="56" t="s">
        <v>408</v>
      </c>
      <c r="W1217" s="56" t="s">
        <v>408</v>
      </c>
      <c r="X1217" s="56" t="s">
        <v>408</v>
      </c>
      <c r="Y1217" s="55"/>
      <c r="Z1217" s="41"/>
      <c r="AA1217" s="55"/>
      <c r="AB1217" s="55"/>
      <c r="AC1217" s="55"/>
      <c r="AD1217" s="55"/>
      <c r="AE1217" s="55"/>
      <c r="AF1217" s="55"/>
      <c r="AG1217" s="55"/>
      <c r="AH1217" s="55"/>
      <c r="AI1217" s="55"/>
      <c r="AJ1217" s="55"/>
      <c r="AK1217" s="55"/>
      <c r="AL1217" s="55"/>
      <c r="AM1217" s="55"/>
      <c r="AN1217" s="55"/>
      <c r="AO1217" s="55"/>
      <c r="AP1217" s="55"/>
      <c r="AQ1217" s="55"/>
      <c r="AR1217" s="55"/>
      <c r="AS1217" s="55"/>
      <c r="AT1217" s="55"/>
      <c r="AU1217" s="51" t="s">
        <v>418</v>
      </c>
      <c r="AV1217" s="55"/>
      <c r="AW1217" s="55"/>
      <c r="AX1217" s="55"/>
      <c r="AY1217" s="55"/>
      <c r="AZ1217" s="55"/>
    </row>
    <row r="1218" ht="15.75" customHeight="1">
      <c r="A1218" s="40">
        <v>1080.0</v>
      </c>
      <c r="B1218" s="28" t="s">
        <v>3611</v>
      </c>
      <c r="C1218" s="41"/>
      <c r="D1218" s="42">
        <f t="array" ref="D1218">index(systems,match($A1218,INDEX(systems,0,1),),3)</f>
        <v>3.354</v>
      </c>
      <c r="E1218" s="42">
        <f t="array" ref="E1218">index(systems,match($A1218,INDEX(systems,0,1),),4)</f>
        <v>277.832</v>
      </c>
      <c r="F1218" s="43" t="str">
        <f>IFERROR(__xludf.DUMMYFUNCTION("let(row, match($B1218&amp;if($C1218&lt;&gt;"""","" [""&amp;$C1218&amp;""]"",""""),index(nebulae,,2),0),join("","",iferror(round(index(nebulae,row,5)/2,3),1),iferror(round(index(nebulae,row,6)/2,3),1),0))"),"1,1,0")</f>
        <v>1,1,0</v>
      </c>
      <c r="G1218" s="44" t="s">
        <v>3612</v>
      </c>
      <c r="H1218" s="45">
        <f t="array" ref="H1218">let(systemId,match(A1218,index(systems,0,1),),refSystemId,match($H$1,index(systems,0,1),),x,index(systems,systemId,3),y,index(systems,systemId,4),refX,index(systems,refSystemId,3),refY,index(systems,refSystemId,4),round(sqrt((x-refX)^2+(y-refY)^2),3))</f>
        <v>277.852</v>
      </c>
      <c r="I1218" s="62" t="s">
        <v>408</v>
      </c>
      <c r="J1218" s="62" t="s">
        <v>408</v>
      </c>
      <c r="K1218" s="62" t="s">
        <v>408</v>
      </c>
      <c r="L1218" s="53"/>
      <c r="M1218" s="53"/>
      <c r="N1218" s="28" t="s">
        <v>409</v>
      </c>
      <c r="O1218" s="48" t="s">
        <v>409</v>
      </c>
      <c r="P1218" s="48" t="s">
        <v>409</v>
      </c>
      <c r="Q1218" s="48" t="s">
        <v>409</v>
      </c>
      <c r="R1218" s="48" t="s">
        <v>409</v>
      </c>
      <c r="S1218" s="48" t="s">
        <v>409</v>
      </c>
      <c r="T1218" s="48" t="s">
        <v>409</v>
      </c>
      <c r="U1218" s="48" t="s">
        <v>846</v>
      </c>
      <c r="V1218" s="48" t="s">
        <v>846</v>
      </c>
      <c r="W1218" s="48" t="s">
        <v>846</v>
      </c>
      <c r="X1218" s="48" t="s">
        <v>846</v>
      </c>
      <c r="Y1218" s="48" t="s">
        <v>846</v>
      </c>
      <c r="Z1218" s="48" t="s">
        <v>846</v>
      </c>
      <c r="AA1218" s="48" t="s">
        <v>695</v>
      </c>
      <c r="AB1218" s="48" t="s">
        <v>695</v>
      </c>
      <c r="AC1218" s="48" t="s">
        <v>695</v>
      </c>
      <c r="AD1218" s="48" t="s">
        <v>695</v>
      </c>
      <c r="AE1218" s="48" t="s">
        <v>695</v>
      </c>
      <c r="AF1218" s="48" t="s">
        <v>695</v>
      </c>
      <c r="AG1218" s="48" t="s">
        <v>849</v>
      </c>
      <c r="AH1218" s="48" t="s">
        <v>849</v>
      </c>
      <c r="AI1218" s="48" t="s">
        <v>849</v>
      </c>
      <c r="AJ1218" s="48" t="s">
        <v>849</v>
      </c>
      <c r="AK1218" s="48" t="s">
        <v>849</v>
      </c>
      <c r="AL1218" s="48" t="s">
        <v>849</v>
      </c>
      <c r="AM1218" s="48" t="s">
        <v>849</v>
      </c>
      <c r="AN1218" s="48" t="s">
        <v>849</v>
      </c>
      <c r="AO1218" s="48" t="s">
        <v>849</v>
      </c>
      <c r="AP1218" s="48" t="s">
        <v>849</v>
      </c>
      <c r="AQ1218" s="48" t="s">
        <v>849</v>
      </c>
      <c r="AR1218" s="48" t="s">
        <v>849</v>
      </c>
      <c r="AS1218" s="48" t="s">
        <v>849</v>
      </c>
      <c r="AT1218" s="48" t="s">
        <v>849</v>
      </c>
      <c r="AU1218" s="48" t="s">
        <v>849</v>
      </c>
      <c r="AV1218" s="48" t="s">
        <v>849</v>
      </c>
      <c r="AW1218" s="48" t="s">
        <v>849</v>
      </c>
      <c r="AX1218" s="48" t="s">
        <v>1259</v>
      </c>
      <c r="AY1218" s="48" t="s">
        <v>1259</v>
      </c>
      <c r="AZ1218" s="28" t="s">
        <v>1259</v>
      </c>
    </row>
    <row r="1219" ht="15.75" customHeight="1">
      <c r="A1219" s="40">
        <v>1081.0</v>
      </c>
      <c r="B1219" s="28" t="s">
        <v>3613</v>
      </c>
      <c r="C1219" s="28" t="s">
        <v>3614</v>
      </c>
      <c r="D1219" s="42">
        <f t="array" ref="D1219">index(systems,match($A1219,INDEX(systems,0,1),),3)</f>
        <v>-424.484</v>
      </c>
      <c r="E1219" s="42">
        <f t="array" ref="E1219">index(systems,match($A1219,INDEX(systems,0,1),),4)</f>
        <v>-47.393</v>
      </c>
      <c r="F1219" s="43" t="str">
        <f>IFERROR(__xludf.DUMMYFUNCTION("let(row, match($B1219&amp;if($C1219&lt;&gt;"""","" [""&amp;$C1219&amp;""]"",""""),index(nebulae,,2),0),join("","",iferror(round(index(nebulae,row,5)/2,3),1),iferror(round(index(nebulae,row,6)/2,3),1),0))"),"1,1,0")</f>
        <v>1,1,0</v>
      </c>
      <c r="G1219" s="44" t="s">
        <v>3615</v>
      </c>
      <c r="H1219" s="45">
        <f t="array" ref="H1219">let(systemId,match(A1219,index(systems,0,1),),refSystemId,match($H$1,index(systems,0,1),),x,index(systems,systemId,3),y,index(systems,systemId,4),refX,index(systems,refSystemId,3),refY,index(systems,refSystemId,4),round(sqrt((x-refX)^2+(y-refY)^2),3))</f>
        <v>427.121</v>
      </c>
      <c r="I1219" s="41"/>
      <c r="J1219" s="41"/>
      <c r="K1219" s="41"/>
      <c r="L1219" s="41"/>
      <c r="M1219" s="41"/>
      <c r="N1219" s="28" t="s">
        <v>461</v>
      </c>
      <c r="O1219" s="48" t="s">
        <v>461</v>
      </c>
      <c r="P1219" s="48" t="s">
        <v>949</v>
      </c>
      <c r="Q1219" s="48" t="s">
        <v>949</v>
      </c>
      <c r="R1219" s="48" t="s">
        <v>949</v>
      </c>
      <c r="S1219" s="48" t="s">
        <v>449</v>
      </c>
      <c r="T1219" s="48" t="s">
        <v>449</v>
      </c>
      <c r="U1219" s="48" t="s">
        <v>449</v>
      </c>
      <c r="V1219" s="48" t="s">
        <v>449</v>
      </c>
      <c r="W1219" s="48" t="s">
        <v>449</v>
      </c>
      <c r="X1219" s="48" t="s">
        <v>422</v>
      </c>
      <c r="Y1219" s="48" t="s">
        <v>2625</v>
      </c>
      <c r="Z1219" s="48" t="s">
        <v>2625</v>
      </c>
      <c r="AA1219" s="48" t="s">
        <v>2625</v>
      </c>
      <c r="AB1219" s="48" t="s">
        <v>2625</v>
      </c>
      <c r="AC1219" s="48" t="s">
        <v>2625</v>
      </c>
      <c r="AD1219" s="48" t="s">
        <v>2625</v>
      </c>
      <c r="AE1219" s="48" t="s">
        <v>2625</v>
      </c>
      <c r="AF1219" s="48" t="s">
        <v>2625</v>
      </c>
      <c r="AG1219" s="48" t="s">
        <v>2625</v>
      </c>
      <c r="AH1219" s="48" t="s">
        <v>2625</v>
      </c>
      <c r="AI1219" s="48" t="s">
        <v>2625</v>
      </c>
      <c r="AJ1219" s="48" t="s">
        <v>2625</v>
      </c>
      <c r="AK1219" s="48" t="s">
        <v>2625</v>
      </c>
      <c r="AL1219" s="48" t="s">
        <v>2625</v>
      </c>
      <c r="AM1219" s="48" t="s">
        <v>2625</v>
      </c>
      <c r="AN1219" s="48" t="s">
        <v>2625</v>
      </c>
      <c r="AO1219" s="48" t="s">
        <v>2625</v>
      </c>
      <c r="AP1219" s="48" t="s">
        <v>2625</v>
      </c>
      <c r="AQ1219" s="48" t="s">
        <v>2625</v>
      </c>
      <c r="AR1219" s="48" t="s">
        <v>2625</v>
      </c>
      <c r="AS1219" s="48" t="s">
        <v>418</v>
      </c>
      <c r="AT1219" s="48" t="s">
        <v>418</v>
      </c>
      <c r="AU1219" s="48" t="s">
        <v>418</v>
      </c>
      <c r="AV1219" s="48" t="s">
        <v>418</v>
      </c>
      <c r="AW1219" s="48" t="s">
        <v>418</v>
      </c>
      <c r="AX1219" s="48" t="s">
        <v>418</v>
      </c>
      <c r="AY1219" s="48" t="s">
        <v>418</v>
      </c>
      <c r="AZ1219" s="51" t="s">
        <v>418</v>
      </c>
    </row>
    <row r="1220" ht="15.75" customHeight="1">
      <c r="A1220" s="40">
        <v>1082.0</v>
      </c>
      <c r="B1220" s="28" t="s">
        <v>3616</v>
      </c>
      <c r="C1220" s="41"/>
      <c r="D1220" s="42">
        <f t="array" ref="D1220">index(systems,match($A1220,INDEX(systems,0,1),),3)</f>
        <v>-518.076</v>
      </c>
      <c r="E1220" s="42">
        <f t="array" ref="E1220">index(systems,match($A1220,INDEX(systems,0,1),),4)</f>
        <v>279.196</v>
      </c>
      <c r="F1220" s="43" t="str">
        <f>IFERROR(__xludf.DUMMYFUNCTION("let(row, match($B1220&amp;if($C1220&lt;&gt;"""","" [""&amp;$C1220&amp;""]"",""""),index(nebulae,,2),0),join("","",iferror(round(index(nebulae,row,5)/2,3),1),iferror(round(index(nebulae,row,6)/2,3),1),0))"),"1,1,0")</f>
        <v>1,1,0</v>
      </c>
      <c r="G1220" s="44" t="s">
        <v>3617</v>
      </c>
      <c r="H1220" s="45">
        <f t="array" ref="H1220">let(systemId,match(A1220,index(systems,0,1),),refSystemId,match($H$1,index(systems,0,1),),x,index(systems,systemId,3),y,index(systems,systemId,4),refX,index(systems,refSystemId,3),refY,index(systems,refSystemId,4),round(sqrt((x-refX)^2+(y-refY)^2),3))</f>
        <v>588.518</v>
      </c>
      <c r="I1220" s="46" t="s">
        <v>408</v>
      </c>
      <c r="J1220" s="46" t="s">
        <v>408</v>
      </c>
      <c r="K1220" s="46" t="s">
        <v>408</v>
      </c>
      <c r="L1220" s="46" t="s">
        <v>408</v>
      </c>
      <c r="M1220" s="46" t="s">
        <v>408</v>
      </c>
      <c r="N1220" s="28" t="s">
        <v>408</v>
      </c>
      <c r="O1220" s="41"/>
      <c r="P1220" s="48" t="s">
        <v>477</v>
      </c>
      <c r="Q1220" s="48" t="s">
        <v>477</v>
      </c>
      <c r="R1220" s="48" t="s">
        <v>477</v>
      </c>
      <c r="S1220" s="48" t="s">
        <v>418</v>
      </c>
      <c r="T1220" s="48" t="s">
        <v>418</v>
      </c>
      <c r="U1220" s="48" t="s">
        <v>418</v>
      </c>
      <c r="V1220" s="48" t="s">
        <v>418</v>
      </c>
      <c r="W1220" s="48" t="s">
        <v>418</v>
      </c>
      <c r="X1220" s="48" t="s">
        <v>418</v>
      </c>
      <c r="Y1220" s="48" t="s">
        <v>422</v>
      </c>
      <c r="Z1220" s="48" t="s">
        <v>422</v>
      </c>
      <c r="AA1220" s="48" t="s">
        <v>422</v>
      </c>
      <c r="AB1220" s="48" t="s">
        <v>422</v>
      </c>
      <c r="AC1220" s="48" t="s">
        <v>422</v>
      </c>
      <c r="AD1220" s="48" t="s">
        <v>422</v>
      </c>
      <c r="AE1220" s="48" t="s">
        <v>422</v>
      </c>
      <c r="AF1220" s="48" t="s">
        <v>422</v>
      </c>
      <c r="AG1220" s="48" t="s">
        <v>422</v>
      </c>
      <c r="AH1220" s="48" t="s">
        <v>422</v>
      </c>
      <c r="AI1220" s="48" t="s">
        <v>422</v>
      </c>
      <c r="AJ1220" s="48" t="s">
        <v>422</v>
      </c>
      <c r="AK1220" s="48" t="s">
        <v>422</v>
      </c>
      <c r="AL1220" s="48" t="s">
        <v>422</v>
      </c>
      <c r="AM1220" s="48" t="s">
        <v>422</v>
      </c>
      <c r="AN1220" s="48" t="s">
        <v>422</v>
      </c>
      <c r="AO1220" s="48" t="s">
        <v>422</v>
      </c>
      <c r="AP1220" s="48" t="s">
        <v>422</v>
      </c>
      <c r="AQ1220" s="48" t="s">
        <v>422</v>
      </c>
      <c r="AR1220" s="48" t="s">
        <v>422</v>
      </c>
      <c r="AS1220" s="48" t="s">
        <v>422</v>
      </c>
      <c r="AT1220" s="48" t="s">
        <v>422</v>
      </c>
      <c r="AU1220" s="48" t="s">
        <v>422</v>
      </c>
      <c r="AV1220" s="48" t="s">
        <v>422</v>
      </c>
      <c r="AW1220" s="48" t="s">
        <v>422</v>
      </c>
      <c r="AX1220" s="48" t="s">
        <v>422</v>
      </c>
      <c r="AY1220" s="48" t="s">
        <v>422</v>
      </c>
      <c r="AZ1220" s="28" t="s">
        <v>422</v>
      </c>
    </row>
    <row r="1221" ht="15.75" customHeight="1">
      <c r="A1221" s="40">
        <v>1083.0</v>
      </c>
      <c r="B1221" s="28" t="s">
        <v>3618</v>
      </c>
      <c r="C1221" s="41"/>
      <c r="D1221" s="42">
        <f t="array" ref="D1221">index(systems,match($A1221,INDEX(systems,0,1),),3)</f>
        <v>57.454</v>
      </c>
      <c r="E1221" s="42">
        <f t="array" ref="E1221">index(systems,match($A1221,INDEX(systems,0,1),),4)</f>
        <v>10.034</v>
      </c>
      <c r="F1221" s="43" t="str">
        <f>IFERROR(__xludf.DUMMYFUNCTION("let(row, match($B1221&amp;if($C1221&lt;&gt;"""","" [""&amp;$C1221&amp;""]"",""""),index(nebulae,,2),0),join("","",iferror(round(index(nebulae,row,5)/2,3),1),iferror(round(index(nebulae,row,6)/2,3),1),0))"),"1,1,0")</f>
        <v>1,1,0</v>
      </c>
      <c r="G1221" s="44" t="s">
        <v>3619</v>
      </c>
      <c r="H1221" s="88">
        <f t="array" ref="H1221">let(systemId,match(A1221,index(systems,0,1),),refSystemId,match($H$1,index(systems,0,1),),x,index(systems,systemId,3),y,index(systems,systemId,4),refX,index(systems,refSystemId,3),refY,index(systems,refSystemId,4),round(sqrt((x-refX)^2+(y-refY)^2),3))</f>
        <v>58.324</v>
      </c>
      <c r="I1221" s="28" t="s">
        <v>408</v>
      </c>
      <c r="J1221" s="28" t="s">
        <v>508</v>
      </c>
      <c r="K1221" s="28" t="s">
        <v>508</v>
      </c>
      <c r="L1221" s="48" t="s">
        <v>3620</v>
      </c>
      <c r="M1221" s="48" t="s">
        <v>508</v>
      </c>
      <c r="N1221" s="28" t="s">
        <v>534</v>
      </c>
      <c r="O1221" s="48" t="s">
        <v>534</v>
      </c>
      <c r="P1221" s="48" t="s">
        <v>534</v>
      </c>
      <c r="Q1221" s="48" t="s">
        <v>534</v>
      </c>
      <c r="R1221" s="48" t="s">
        <v>535</v>
      </c>
      <c r="S1221" s="48" t="s">
        <v>534</v>
      </c>
      <c r="T1221" s="48" t="s">
        <v>647</v>
      </c>
      <c r="U1221" s="48" t="s">
        <v>1079</v>
      </c>
      <c r="V1221" s="48" t="s">
        <v>1079</v>
      </c>
      <c r="W1221" s="48" t="s">
        <v>1079</v>
      </c>
      <c r="X1221" s="48" t="s">
        <v>3207</v>
      </c>
      <c r="Y1221" s="48" t="s">
        <v>584</v>
      </c>
      <c r="Z1221" s="48" t="s">
        <v>584</v>
      </c>
      <c r="AA1221" s="48" t="s">
        <v>539</v>
      </c>
      <c r="AB1221" s="48" t="s">
        <v>539</v>
      </c>
      <c r="AC1221" s="48" t="s">
        <v>539</v>
      </c>
      <c r="AD1221" s="48" t="s">
        <v>539</v>
      </c>
      <c r="AE1221" s="48" t="s">
        <v>539</v>
      </c>
      <c r="AF1221" s="48" t="s">
        <v>539</v>
      </c>
      <c r="AG1221" s="48" t="s">
        <v>539</v>
      </c>
      <c r="AH1221" s="48" t="s">
        <v>539</v>
      </c>
      <c r="AI1221" s="48" t="s">
        <v>539</v>
      </c>
      <c r="AJ1221" s="48" t="s">
        <v>539</v>
      </c>
      <c r="AK1221" s="48" t="s">
        <v>539</v>
      </c>
      <c r="AL1221" s="48" t="s">
        <v>539</v>
      </c>
      <c r="AM1221" s="48" t="s">
        <v>539</v>
      </c>
      <c r="AN1221" s="48" t="s">
        <v>539</v>
      </c>
      <c r="AO1221" s="48" t="s">
        <v>584</v>
      </c>
      <c r="AP1221" s="48" t="s">
        <v>584</v>
      </c>
      <c r="AQ1221" s="48" t="s">
        <v>516</v>
      </c>
      <c r="AR1221" s="48" t="s">
        <v>517</v>
      </c>
      <c r="AS1221" s="48" t="s">
        <v>586</v>
      </c>
      <c r="AT1221" s="48" t="s">
        <v>586</v>
      </c>
      <c r="AU1221" s="48" t="s">
        <v>586</v>
      </c>
      <c r="AV1221" s="48" t="s">
        <v>586</v>
      </c>
      <c r="AW1221" s="48" t="s">
        <v>418</v>
      </c>
      <c r="AX1221" s="48" t="s">
        <v>929</v>
      </c>
      <c r="AY1221" s="48" t="s">
        <v>929</v>
      </c>
      <c r="AZ1221" s="28" t="s">
        <v>929</v>
      </c>
    </row>
    <row r="1222" ht="15.75" customHeight="1">
      <c r="A1222" s="40">
        <v>1084.0</v>
      </c>
      <c r="B1222" s="28" t="s">
        <v>3621</v>
      </c>
      <c r="C1222" s="41"/>
      <c r="D1222" s="42">
        <f t="array" ref="D1222">index(systems,match($A1222,INDEX(systems,0,1),),3)</f>
        <v>124.233</v>
      </c>
      <c r="E1222" s="42">
        <f t="array" ref="E1222">index(systems,match($A1222,INDEX(systems,0,1),),4)</f>
        <v>-485.739</v>
      </c>
      <c r="F1222" s="43" t="str">
        <f>IFERROR(__xludf.DUMMYFUNCTION("let(row, match($B1222&amp;if($C1222&lt;&gt;"""","" [""&amp;$C1222&amp;""]"",""""),index(nebulae,,2),0),join("","",iferror(round(index(nebulae,row,5)/2,3),1),iferror(round(index(nebulae,row,6)/2,3),1),0))"),"1,1,0")</f>
        <v>1,1,0</v>
      </c>
      <c r="G1222" s="44" t="s">
        <v>3622</v>
      </c>
      <c r="H1222" s="45">
        <f t="array" ref="H1222">let(systemId,match(A1222,index(systems,0,1),),refSystemId,match($H$1,index(systems,0,1),),x,index(systems,systemId,3),y,index(systems,systemId,4),refX,index(systems,refSystemId,3),refY,index(systems,refSystemId,4),round(sqrt((x-refX)^2+(y-refY)^2),3))</f>
        <v>501.374</v>
      </c>
      <c r="I1222" s="48" t="s">
        <v>408</v>
      </c>
      <c r="J1222" s="48" t="s">
        <v>408</v>
      </c>
      <c r="K1222" s="48" t="s">
        <v>408</v>
      </c>
      <c r="L1222" s="48" t="s">
        <v>408</v>
      </c>
      <c r="M1222" s="48" t="s">
        <v>408</v>
      </c>
      <c r="N1222" s="48" t="s">
        <v>408</v>
      </c>
      <c r="O1222" s="41"/>
      <c r="P1222" s="48" t="s">
        <v>1235</v>
      </c>
      <c r="Q1222" s="51" t="s">
        <v>1235</v>
      </c>
      <c r="R1222" s="48" t="s">
        <v>1235</v>
      </c>
      <c r="S1222" s="48" t="s">
        <v>1235</v>
      </c>
      <c r="T1222" s="51" t="s">
        <v>1235</v>
      </c>
      <c r="U1222" s="48" t="s">
        <v>1235</v>
      </c>
      <c r="V1222" s="51" t="s">
        <v>1235</v>
      </c>
      <c r="W1222" s="48" t="s">
        <v>1235</v>
      </c>
      <c r="X1222" s="51" t="s">
        <v>1235</v>
      </c>
      <c r="Y1222" s="51" t="s">
        <v>629</v>
      </c>
      <c r="Z1222" s="48" t="s">
        <v>422</v>
      </c>
      <c r="AA1222" s="48" t="s">
        <v>422</v>
      </c>
      <c r="AB1222" s="48" t="s">
        <v>422</v>
      </c>
      <c r="AC1222" s="48" t="s">
        <v>422</v>
      </c>
      <c r="AD1222" s="48" t="s">
        <v>422</v>
      </c>
      <c r="AE1222" s="48" t="s">
        <v>422</v>
      </c>
      <c r="AF1222" s="48" t="s">
        <v>422</v>
      </c>
      <c r="AG1222" s="48" t="s">
        <v>422</v>
      </c>
      <c r="AH1222" s="48" t="s">
        <v>422</v>
      </c>
      <c r="AI1222" s="48" t="s">
        <v>422</v>
      </c>
      <c r="AJ1222" s="48" t="s">
        <v>422</v>
      </c>
      <c r="AK1222" s="48" t="s">
        <v>422</v>
      </c>
      <c r="AL1222" s="48" t="s">
        <v>422</v>
      </c>
      <c r="AM1222" s="48" t="s">
        <v>422</v>
      </c>
      <c r="AN1222" s="48" t="s">
        <v>422</v>
      </c>
      <c r="AO1222" s="48" t="s">
        <v>422</v>
      </c>
      <c r="AP1222" s="48" t="s">
        <v>422</v>
      </c>
      <c r="AQ1222" s="48" t="s">
        <v>422</v>
      </c>
      <c r="AR1222" s="48" t="s">
        <v>422</v>
      </c>
      <c r="AS1222" s="48" t="s">
        <v>422</v>
      </c>
      <c r="AT1222" s="48" t="s">
        <v>422</v>
      </c>
      <c r="AU1222" s="48" t="s">
        <v>422</v>
      </c>
      <c r="AV1222" s="48" t="s">
        <v>422</v>
      </c>
      <c r="AW1222" s="48" t="s">
        <v>422</v>
      </c>
      <c r="AX1222" s="48" t="s">
        <v>422</v>
      </c>
      <c r="AY1222" s="48" t="s">
        <v>422</v>
      </c>
      <c r="AZ1222" s="28" t="s">
        <v>422</v>
      </c>
    </row>
    <row r="1223" ht="15.75" customHeight="1">
      <c r="A1223" s="40">
        <v>1085.0</v>
      </c>
      <c r="B1223" s="28" t="s">
        <v>3623</v>
      </c>
      <c r="C1223" s="41"/>
      <c r="D1223" s="42">
        <f t="array" ref="D1223">index(systems,match($A1223,INDEX(systems,0,1),),3)</f>
        <v>86.076</v>
      </c>
      <c r="E1223" s="42">
        <f t="array" ref="E1223">index(systems,match($A1223,INDEX(systems,0,1),),4)</f>
        <v>-145.054</v>
      </c>
      <c r="F1223" s="43" t="str">
        <f>IFERROR(__xludf.DUMMYFUNCTION("let(row, match($B1223&amp;if($C1223&lt;&gt;"""","" [""&amp;$C1223&amp;""]"",""""),index(nebulae,,2),0),join("","",iferror(round(index(nebulae,row,5)/2,3),1),iferror(round(index(nebulae,row,6)/2,3),1),0))"),"1,1,0")</f>
        <v>1,1,0</v>
      </c>
      <c r="G1223" s="44" t="s">
        <v>3624</v>
      </c>
      <c r="H1223" s="45">
        <f t="array" ref="H1223">let(systemId,match(A1223,index(systems,0,1),),refSystemId,match($H$1,index(systems,0,1),),x,index(systems,systemId,3),y,index(systems,systemId,4),refX,index(systems,refSystemId,3),refY,index(systems,refSystemId,4),round(sqrt((x-refX)^2+(y-refY)^2),3))</f>
        <v>168.671</v>
      </c>
      <c r="I1223" s="53"/>
      <c r="J1223" s="53"/>
      <c r="K1223" s="53"/>
      <c r="L1223" s="53"/>
      <c r="M1223" s="46" t="s">
        <v>1268</v>
      </c>
      <c r="N1223" s="28" t="s">
        <v>1126</v>
      </c>
      <c r="O1223" s="48" t="s">
        <v>1126</v>
      </c>
      <c r="P1223" s="48" t="s">
        <v>1126</v>
      </c>
      <c r="Q1223" s="48" t="s">
        <v>1126</v>
      </c>
      <c r="R1223" s="48" t="s">
        <v>1126</v>
      </c>
      <c r="S1223" s="48" t="s">
        <v>1126</v>
      </c>
      <c r="T1223" s="48" t="s">
        <v>1126</v>
      </c>
      <c r="U1223" s="48" t="s">
        <v>1126</v>
      </c>
      <c r="V1223" s="48" t="s">
        <v>1126</v>
      </c>
      <c r="W1223" s="48" t="s">
        <v>1126</v>
      </c>
      <c r="X1223" s="48" t="s">
        <v>1126</v>
      </c>
      <c r="Y1223" s="48" t="s">
        <v>501</v>
      </c>
      <c r="Z1223" s="48" t="s">
        <v>1770</v>
      </c>
      <c r="AA1223" s="48" t="s">
        <v>1771</v>
      </c>
      <c r="AB1223" s="48" t="s">
        <v>1771</v>
      </c>
      <c r="AC1223" s="48" t="s">
        <v>1771</v>
      </c>
      <c r="AD1223" s="48" t="s">
        <v>1771</v>
      </c>
      <c r="AE1223" s="48" t="s">
        <v>1771</v>
      </c>
      <c r="AF1223" s="48" t="s">
        <v>1771</v>
      </c>
      <c r="AG1223" s="48" t="s">
        <v>1771</v>
      </c>
      <c r="AH1223" s="48" t="s">
        <v>418</v>
      </c>
      <c r="AI1223" s="48" t="s">
        <v>418</v>
      </c>
      <c r="AJ1223" s="48" t="s">
        <v>418</v>
      </c>
      <c r="AK1223" s="48" t="s">
        <v>418</v>
      </c>
      <c r="AL1223" s="48" t="s">
        <v>418</v>
      </c>
      <c r="AM1223" s="48" t="s">
        <v>418</v>
      </c>
      <c r="AN1223" s="48" t="s">
        <v>3625</v>
      </c>
      <c r="AO1223" s="48" t="s">
        <v>3625</v>
      </c>
      <c r="AP1223" s="48" t="s">
        <v>3625</v>
      </c>
      <c r="AQ1223" s="48" t="s">
        <v>3625</v>
      </c>
      <c r="AR1223" s="48" t="s">
        <v>3625</v>
      </c>
      <c r="AS1223" s="48" t="s">
        <v>3625</v>
      </c>
      <c r="AT1223" s="48" t="s">
        <v>545</v>
      </c>
      <c r="AU1223" s="48" t="s">
        <v>545</v>
      </c>
      <c r="AV1223" s="48" t="s">
        <v>818</v>
      </c>
      <c r="AW1223" s="48" t="s">
        <v>3626</v>
      </c>
      <c r="AX1223" s="48" t="s">
        <v>501</v>
      </c>
      <c r="AY1223" s="48" t="s">
        <v>501</v>
      </c>
      <c r="AZ1223" s="28" t="s">
        <v>501</v>
      </c>
    </row>
    <row r="1224" ht="15.75" customHeight="1">
      <c r="A1224" s="40">
        <v>3012.0</v>
      </c>
      <c r="B1224" s="28" t="s">
        <v>3627</v>
      </c>
      <c r="C1224" s="41"/>
      <c r="D1224" s="42">
        <f t="array" ref="D1224">index(systems,match($A1224,INDEX(systems,0,1),),3)</f>
        <v>-368.237</v>
      </c>
      <c r="E1224" s="42">
        <f t="array" ref="E1224">index(systems,match($A1224,INDEX(systems,0,1),),4)</f>
        <v>-411.312</v>
      </c>
      <c r="F1224" s="43" t="str">
        <f>IFERROR(__xludf.DUMMYFUNCTION("let(row, match($B1224&amp;if($C1224&lt;&gt;"""","" [""&amp;$C1224&amp;""]"",""""),index(nebulae,,2),0),join("","",iferror(round(index(nebulae,row,5)/2,3),1),iferror(round(index(nebulae,row,6)/2,3),1),0))"),"1,1,0")</f>
        <v>1,1,0</v>
      </c>
      <c r="G1224" s="44" t="s">
        <v>3628</v>
      </c>
      <c r="H1224" s="45">
        <f t="array" ref="H1224">let(systemId,match(A1224,index(systems,0,1),),refSystemId,match($H$1,index(systems,0,1),),x,index(systems,systemId,3),y,index(systems,systemId,4),refX,index(systems,refSystemId,3),refY,index(systems,refSystemId,4),round(sqrt((x-refX)^2+(y-refY)^2),3))</f>
        <v>552.065</v>
      </c>
      <c r="I1224" s="56" t="s">
        <v>408</v>
      </c>
      <c r="J1224" s="56" t="s">
        <v>408</v>
      </c>
      <c r="K1224" s="56" t="s">
        <v>408</v>
      </c>
      <c r="L1224" s="56" t="s">
        <v>408</v>
      </c>
      <c r="M1224" s="56" t="s">
        <v>408</v>
      </c>
      <c r="N1224" s="56" t="s">
        <v>408</v>
      </c>
      <c r="O1224" s="55"/>
      <c r="P1224" s="56" t="s">
        <v>408</v>
      </c>
      <c r="Q1224" s="56" t="s">
        <v>408</v>
      </c>
      <c r="R1224" s="56" t="s">
        <v>408</v>
      </c>
      <c r="S1224" s="56" t="s">
        <v>408</v>
      </c>
      <c r="T1224" s="56" t="s">
        <v>408</v>
      </c>
      <c r="U1224" s="56" t="s">
        <v>408</v>
      </c>
      <c r="V1224" s="56" t="s">
        <v>408</v>
      </c>
      <c r="W1224" s="56" t="s">
        <v>408</v>
      </c>
      <c r="X1224" s="56" t="s">
        <v>408</v>
      </c>
      <c r="Y1224" s="56" t="s">
        <v>408</v>
      </c>
      <c r="Z1224" s="56" t="s">
        <v>408</v>
      </c>
      <c r="AA1224" s="56" t="s">
        <v>408</v>
      </c>
      <c r="AB1224" s="56" t="s">
        <v>408</v>
      </c>
      <c r="AC1224" s="56" t="s">
        <v>408</v>
      </c>
      <c r="AD1224" s="56" t="s">
        <v>408</v>
      </c>
      <c r="AE1224" s="56" t="s">
        <v>408</v>
      </c>
      <c r="AF1224" s="56" t="s">
        <v>408</v>
      </c>
      <c r="AG1224" s="56" t="s">
        <v>408</v>
      </c>
      <c r="AH1224" s="56" t="s">
        <v>408</v>
      </c>
      <c r="AI1224" s="56" t="s">
        <v>408</v>
      </c>
      <c r="AJ1224" s="56" t="s">
        <v>408</v>
      </c>
      <c r="AK1224" s="56" t="s">
        <v>408</v>
      </c>
      <c r="AL1224" s="56" t="s">
        <v>408</v>
      </c>
      <c r="AM1224" s="56" t="s">
        <v>408</v>
      </c>
      <c r="AN1224" s="56" t="s">
        <v>408</v>
      </c>
      <c r="AO1224" s="56" t="s">
        <v>418</v>
      </c>
      <c r="AP1224" s="56" t="s">
        <v>418</v>
      </c>
      <c r="AQ1224" s="56" t="s">
        <v>418</v>
      </c>
      <c r="AR1224" s="56" t="s">
        <v>418</v>
      </c>
      <c r="AS1224" s="56" t="s">
        <v>418</v>
      </c>
      <c r="AT1224" s="56" t="s">
        <v>418</v>
      </c>
      <c r="AU1224" s="56" t="s">
        <v>418</v>
      </c>
      <c r="AV1224" s="56" t="s">
        <v>418</v>
      </c>
      <c r="AW1224" s="56" t="s">
        <v>422</v>
      </c>
      <c r="AX1224" s="56" t="s">
        <v>422</v>
      </c>
      <c r="AY1224" s="56" t="s">
        <v>422</v>
      </c>
      <c r="AZ1224" s="28" t="s">
        <v>422</v>
      </c>
    </row>
    <row r="1225" ht="15.75" customHeight="1">
      <c r="A1225" s="40">
        <v>1086.0</v>
      </c>
      <c r="B1225" s="28" t="s">
        <v>3629</v>
      </c>
      <c r="C1225" s="41"/>
      <c r="D1225" s="42">
        <f t="array" ref="D1225">index(systems,match($A1225,INDEX(systems,0,1),),3)</f>
        <v>175.551</v>
      </c>
      <c r="E1225" s="42">
        <f t="array" ref="E1225">index(systems,match($A1225,INDEX(systems,0,1),),4)</f>
        <v>-203.1</v>
      </c>
      <c r="F1225" s="43" t="str">
        <f>IFERROR(__xludf.DUMMYFUNCTION("let(row, match($B1225&amp;if($C1225&lt;&gt;"""","" [""&amp;$C1225&amp;""]"",""""),index(nebulae,,2),0),join("","",iferror(round(index(nebulae,row,5)/2,3),1),iferror(round(index(nebulae,row,6)/2,3),1),0))"),"1,1,0")</f>
        <v>1,1,0</v>
      </c>
      <c r="G1225" s="44" t="s">
        <v>3630</v>
      </c>
      <c r="H1225" s="45">
        <f t="array" ref="H1225">let(systemId,match(A1225,index(systems,0,1),),refSystemId,match($H$1,index(systems,0,1),),x,index(systems,systemId,3),y,index(systems,systemId,4),refX,index(systems,refSystemId,3),refY,index(systems,refSystemId,4),round(sqrt((x-refX)^2+(y-refY)^2),3))</f>
        <v>268.454</v>
      </c>
      <c r="I1225" s="41"/>
      <c r="J1225" s="28" t="s">
        <v>418</v>
      </c>
      <c r="K1225" s="41"/>
      <c r="L1225" s="41"/>
      <c r="M1225" s="28" t="s">
        <v>500</v>
      </c>
      <c r="N1225" s="28" t="s">
        <v>656</v>
      </c>
      <c r="O1225" s="48" t="s">
        <v>656</v>
      </c>
      <c r="P1225" s="52" t="s">
        <v>656</v>
      </c>
      <c r="Q1225" s="52" t="s">
        <v>656</v>
      </c>
      <c r="R1225" s="52" t="s">
        <v>656</v>
      </c>
      <c r="S1225" s="52" t="s">
        <v>656</v>
      </c>
      <c r="T1225" s="52" t="s">
        <v>656</v>
      </c>
      <c r="U1225" s="48" t="s">
        <v>656</v>
      </c>
      <c r="V1225" s="48" t="s">
        <v>656</v>
      </c>
      <c r="W1225" s="48" t="s">
        <v>656</v>
      </c>
      <c r="X1225" s="48" t="s">
        <v>656</v>
      </c>
      <c r="Y1225" s="48" t="s">
        <v>422</v>
      </c>
      <c r="Z1225" s="48" t="s">
        <v>422</v>
      </c>
      <c r="AA1225" s="48" t="s">
        <v>422</v>
      </c>
      <c r="AB1225" s="48" t="s">
        <v>422</v>
      </c>
      <c r="AC1225" s="48" t="s">
        <v>422</v>
      </c>
      <c r="AD1225" s="48" t="s">
        <v>422</v>
      </c>
      <c r="AE1225" s="48" t="s">
        <v>422</v>
      </c>
      <c r="AF1225" s="48" t="s">
        <v>422</v>
      </c>
      <c r="AG1225" s="48" t="s">
        <v>422</v>
      </c>
      <c r="AH1225" s="48" t="s">
        <v>422</v>
      </c>
      <c r="AI1225" s="48" t="s">
        <v>422</v>
      </c>
      <c r="AJ1225" s="48" t="s">
        <v>422</v>
      </c>
      <c r="AK1225" s="48" t="s">
        <v>422</v>
      </c>
      <c r="AL1225" s="48" t="s">
        <v>422</v>
      </c>
      <c r="AM1225" s="48" t="s">
        <v>422</v>
      </c>
      <c r="AN1225" s="48" t="s">
        <v>422</v>
      </c>
      <c r="AO1225" s="48" t="s">
        <v>422</v>
      </c>
      <c r="AP1225" s="48" t="s">
        <v>422</v>
      </c>
      <c r="AQ1225" s="48" t="s">
        <v>422</v>
      </c>
      <c r="AR1225" s="48" t="s">
        <v>422</v>
      </c>
      <c r="AS1225" s="48" t="s">
        <v>422</v>
      </c>
      <c r="AT1225" s="52" t="s">
        <v>422</v>
      </c>
      <c r="AU1225" s="52" t="s">
        <v>422</v>
      </c>
      <c r="AV1225" s="48" t="s">
        <v>422</v>
      </c>
      <c r="AW1225" s="48" t="s">
        <v>422</v>
      </c>
      <c r="AX1225" s="48" t="s">
        <v>422</v>
      </c>
      <c r="AY1225" s="48" t="s">
        <v>422</v>
      </c>
      <c r="AZ1225" s="28" t="s">
        <v>422</v>
      </c>
    </row>
    <row r="1226" ht="15.75" customHeight="1">
      <c r="A1226" s="40">
        <v>1089.0</v>
      </c>
      <c r="B1226" s="28" t="s">
        <v>3631</v>
      </c>
      <c r="C1226" s="41"/>
      <c r="D1226" s="42">
        <f t="array" ref="D1226">index(systems,match($A1226,INDEX(systems,0,1),),3)</f>
        <v>-293.756</v>
      </c>
      <c r="E1226" s="42">
        <f t="array" ref="E1226">index(systems,match($A1226,INDEX(systems,0,1),),4)</f>
        <v>-65.872</v>
      </c>
      <c r="F1226" s="43" t="str">
        <f>IFERROR(__xludf.DUMMYFUNCTION("let(row, match($B1226&amp;if($C1226&lt;&gt;"""","" [""&amp;$C1226&amp;""]"",""""),index(nebulae,,2),0),join("","",iferror(round(index(nebulae,row,5)/2,3),1),iferror(round(index(nebulae,row,6)/2,3),1),0))"),"1,1,0")</f>
        <v>1,1,0</v>
      </c>
      <c r="G1226" s="44" t="s">
        <v>3632</v>
      </c>
      <c r="H1226" s="45">
        <f t="array" ref="H1226">let(systemId,match(A1226,index(systems,0,1),),refSystemId,match($H$1,index(systems,0,1),),x,index(systems,systemId,3),y,index(systems,systemId,4),refX,index(systems,refSystemId,3),refY,index(systems,refSystemId,4),round(sqrt((x-refX)^2+(y-refY)^2),3))</f>
        <v>301.051</v>
      </c>
      <c r="I1226" s="46" t="s">
        <v>408</v>
      </c>
      <c r="J1226" s="47" t="s">
        <v>408</v>
      </c>
      <c r="K1226" s="47" t="s">
        <v>408</v>
      </c>
      <c r="L1226" s="46" t="s">
        <v>408</v>
      </c>
      <c r="M1226" s="47" t="s">
        <v>408</v>
      </c>
      <c r="N1226" s="28" t="s">
        <v>408</v>
      </c>
      <c r="O1226" s="41"/>
      <c r="P1226" s="48" t="s">
        <v>560</v>
      </c>
      <c r="Q1226" s="48" t="s">
        <v>560</v>
      </c>
      <c r="R1226" s="48" t="s">
        <v>560</v>
      </c>
      <c r="S1226" s="48" t="s">
        <v>560</v>
      </c>
      <c r="T1226" s="48" t="s">
        <v>560</v>
      </c>
      <c r="U1226" s="48" t="s">
        <v>560</v>
      </c>
      <c r="V1226" s="48" t="s">
        <v>560</v>
      </c>
      <c r="W1226" s="48" t="s">
        <v>560</v>
      </c>
      <c r="X1226" s="48" t="s">
        <v>560</v>
      </c>
      <c r="Y1226" s="48" t="s">
        <v>422</v>
      </c>
      <c r="Z1226" s="48" t="s">
        <v>422</v>
      </c>
      <c r="AA1226" s="48" t="s">
        <v>422</v>
      </c>
      <c r="AB1226" s="48" t="s">
        <v>422</v>
      </c>
      <c r="AC1226" s="48" t="s">
        <v>422</v>
      </c>
      <c r="AD1226" s="48" t="s">
        <v>422</v>
      </c>
      <c r="AE1226" s="48" t="s">
        <v>422</v>
      </c>
      <c r="AF1226" s="48" t="s">
        <v>422</v>
      </c>
      <c r="AG1226" s="48" t="s">
        <v>422</v>
      </c>
      <c r="AH1226" s="48" t="s">
        <v>422</v>
      </c>
      <c r="AI1226" s="48" t="s">
        <v>422</v>
      </c>
      <c r="AJ1226" s="48" t="s">
        <v>422</v>
      </c>
      <c r="AK1226" s="48" t="s">
        <v>422</v>
      </c>
      <c r="AL1226" s="48" t="s">
        <v>422</v>
      </c>
      <c r="AM1226" s="48" t="s">
        <v>422</v>
      </c>
      <c r="AN1226" s="48" t="s">
        <v>422</v>
      </c>
      <c r="AO1226" s="48" t="s">
        <v>422</v>
      </c>
      <c r="AP1226" s="48" t="s">
        <v>422</v>
      </c>
      <c r="AQ1226" s="48" t="s">
        <v>422</v>
      </c>
      <c r="AR1226" s="48" t="s">
        <v>422</v>
      </c>
      <c r="AS1226" s="48" t="s">
        <v>422</v>
      </c>
      <c r="AT1226" s="48" t="s">
        <v>422</v>
      </c>
      <c r="AU1226" s="48" t="s">
        <v>422</v>
      </c>
      <c r="AV1226" s="52" t="s">
        <v>422</v>
      </c>
      <c r="AW1226" s="52" t="s">
        <v>422</v>
      </c>
      <c r="AX1226" s="52" t="s">
        <v>422</v>
      </c>
      <c r="AY1226" s="52" t="s">
        <v>422</v>
      </c>
      <c r="AZ1226" s="51" t="s">
        <v>422</v>
      </c>
    </row>
    <row r="1227" ht="15.75" customHeight="1">
      <c r="A1227" s="40">
        <v>1087.0</v>
      </c>
      <c r="B1227" s="28" t="s">
        <v>3633</v>
      </c>
      <c r="C1227" s="41"/>
      <c r="D1227" s="42">
        <f t="array" ref="D1227">index(systems,match($A1227,INDEX(systems,0,1),),3)</f>
        <v>489.948</v>
      </c>
      <c r="E1227" s="42">
        <f t="array" ref="E1227">index(systems,match($A1227,INDEX(systems,0,1),),4)</f>
        <v>243.17</v>
      </c>
      <c r="F1227" s="43" t="str">
        <f>IFERROR(__xludf.DUMMYFUNCTION("let(row, match($B1227&amp;if($C1227&lt;&gt;"""","" [""&amp;$C1227&amp;""]"",""""),index(nebulae,,2),0),join("","",iferror(round(index(nebulae,row,5)/2,3),1),iferror(round(index(nebulae,row,6)/2,3),1),0))"),"1,1,0")</f>
        <v>1,1,0</v>
      </c>
      <c r="G1227" s="44" t="s">
        <v>3634</v>
      </c>
      <c r="H1227" s="45">
        <f t="array" ref="H1227">let(systemId,match(A1227,index(systems,0,1),),refSystemId,match($H$1,index(systems,0,1),),x,index(systems,systemId,3),y,index(systems,systemId,4),refX,index(systems,refSystemId,3),refY,index(systems,refSystemId,4),round(sqrt((x-refX)^2+(y-refY)^2),3))</f>
        <v>546.974</v>
      </c>
      <c r="I1227" s="46" t="s">
        <v>408</v>
      </c>
      <c r="J1227" s="46" t="s">
        <v>408</v>
      </c>
      <c r="K1227" s="46" t="s">
        <v>408</v>
      </c>
      <c r="L1227" s="46" t="s">
        <v>408</v>
      </c>
      <c r="M1227" s="46" t="s">
        <v>408</v>
      </c>
      <c r="N1227" s="28" t="s">
        <v>408</v>
      </c>
      <c r="O1227" s="54"/>
      <c r="P1227" s="52" t="s">
        <v>1557</v>
      </c>
      <c r="Q1227" s="52" t="s">
        <v>1557</v>
      </c>
      <c r="R1227" s="52" t="s">
        <v>1557</v>
      </c>
      <c r="S1227" s="48" t="s">
        <v>1557</v>
      </c>
      <c r="T1227" s="52" t="s">
        <v>1557</v>
      </c>
      <c r="U1227" s="52" t="s">
        <v>1557</v>
      </c>
      <c r="V1227" s="52" t="s">
        <v>1557</v>
      </c>
      <c r="W1227" s="52" t="s">
        <v>1557</v>
      </c>
      <c r="X1227" s="52" t="s">
        <v>422</v>
      </c>
      <c r="Y1227" s="52" t="s">
        <v>422</v>
      </c>
      <c r="Z1227" s="52" t="s">
        <v>422</v>
      </c>
      <c r="AA1227" s="52" t="s">
        <v>422</v>
      </c>
      <c r="AB1227" s="52" t="s">
        <v>422</v>
      </c>
      <c r="AC1227" s="52" t="s">
        <v>422</v>
      </c>
      <c r="AD1227" s="52" t="s">
        <v>422</v>
      </c>
      <c r="AE1227" s="52" t="s">
        <v>422</v>
      </c>
      <c r="AF1227" s="52" t="s">
        <v>422</v>
      </c>
      <c r="AG1227" s="52" t="s">
        <v>422</v>
      </c>
      <c r="AH1227" s="52" t="s">
        <v>422</v>
      </c>
      <c r="AI1227" s="52" t="s">
        <v>422</v>
      </c>
      <c r="AJ1227" s="52" t="s">
        <v>422</v>
      </c>
      <c r="AK1227" s="52" t="s">
        <v>422</v>
      </c>
      <c r="AL1227" s="52" t="s">
        <v>422</v>
      </c>
      <c r="AM1227" s="52" t="s">
        <v>422</v>
      </c>
      <c r="AN1227" s="52" t="s">
        <v>422</v>
      </c>
      <c r="AO1227" s="52" t="s">
        <v>422</v>
      </c>
      <c r="AP1227" s="52" t="s">
        <v>422</v>
      </c>
      <c r="AQ1227" s="52" t="s">
        <v>422</v>
      </c>
      <c r="AR1227" s="52" t="s">
        <v>422</v>
      </c>
      <c r="AS1227" s="52" t="s">
        <v>422</v>
      </c>
      <c r="AT1227" s="52" t="s">
        <v>422</v>
      </c>
      <c r="AU1227" s="52" t="s">
        <v>422</v>
      </c>
      <c r="AV1227" s="48" t="s">
        <v>422</v>
      </c>
      <c r="AW1227" s="48" t="s">
        <v>422</v>
      </c>
      <c r="AX1227" s="48" t="s">
        <v>422</v>
      </c>
      <c r="AY1227" s="48" t="s">
        <v>422</v>
      </c>
      <c r="AZ1227" s="28" t="s">
        <v>422</v>
      </c>
    </row>
    <row r="1228" ht="15.75" customHeight="1">
      <c r="A1228" s="40">
        <v>2905.0</v>
      </c>
      <c r="B1228" s="28" t="s">
        <v>3635</v>
      </c>
      <c r="C1228" s="41"/>
      <c r="D1228" s="42">
        <f t="array" ref="D1228">index(systems,match($A1228,INDEX(systems,0,1),),3)</f>
        <v>235.517</v>
      </c>
      <c r="E1228" s="42">
        <f t="array" ref="E1228">index(systems,match($A1228,INDEX(systems,0,1),),4)</f>
        <v>-512.352</v>
      </c>
      <c r="F1228" s="43" t="str">
        <f>IFERROR(__xludf.DUMMYFUNCTION("let(row, match($B1228&amp;if($C1228&lt;&gt;"""","" [""&amp;$C1228&amp;""]"",""""),index(nebulae,,2),0),join("","",iferror(round(index(nebulae,row,5)/2,3),1),iferror(round(index(nebulae,row,6)/2,3),1),0))"),"1,1,0")</f>
        <v>1,1,0</v>
      </c>
      <c r="G1228" s="44" t="s">
        <v>3636</v>
      </c>
      <c r="H1228" s="45">
        <f t="array" ref="H1228">let(systemId,match(A1228,index(systems,0,1),),refSystemId,match($H$1,index(systems,0,1),),x,index(systems,systemId,3),y,index(systems,systemId,4),refX,index(systems,refSystemId,3),refY,index(systems,refSystemId,4),round(sqrt((x-refX)^2+(y-refY)^2),3))</f>
        <v>563.891</v>
      </c>
      <c r="I1228" s="56" t="s">
        <v>408</v>
      </c>
      <c r="J1228" s="56" t="s">
        <v>408</v>
      </c>
      <c r="K1228" s="56" t="s">
        <v>408</v>
      </c>
      <c r="L1228" s="56" t="s">
        <v>408</v>
      </c>
      <c r="M1228" s="56" t="s">
        <v>408</v>
      </c>
      <c r="N1228" s="56" t="s">
        <v>408</v>
      </c>
      <c r="O1228" s="41"/>
      <c r="P1228" s="56" t="s">
        <v>408</v>
      </c>
      <c r="Q1228" s="48" t="s">
        <v>408</v>
      </c>
      <c r="R1228" s="48" t="s">
        <v>408</v>
      </c>
      <c r="S1228" s="48" t="s">
        <v>408</v>
      </c>
      <c r="T1228" s="48" t="s">
        <v>408</v>
      </c>
      <c r="U1228" s="48" t="s">
        <v>408</v>
      </c>
      <c r="V1228" s="48" t="s">
        <v>408</v>
      </c>
      <c r="W1228" s="48" t="s">
        <v>408</v>
      </c>
      <c r="X1228" s="48" t="s">
        <v>408</v>
      </c>
      <c r="Y1228" s="48" t="s">
        <v>408</v>
      </c>
      <c r="Z1228" s="48" t="s">
        <v>418</v>
      </c>
      <c r="AA1228" s="48" t="s">
        <v>953</v>
      </c>
      <c r="AB1228" s="48" t="s">
        <v>953</v>
      </c>
      <c r="AC1228" s="48" t="s">
        <v>953</v>
      </c>
      <c r="AD1228" s="48" t="s">
        <v>953</v>
      </c>
      <c r="AE1228" s="48" t="s">
        <v>953</v>
      </c>
      <c r="AF1228" s="48" t="s">
        <v>953</v>
      </c>
      <c r="AG1228" s="48" t="s">
        <v>953</v>
      </c>
      <c r="AH1228" s="48" t="s">
        <v>953</v>
      </c>
      <c r="AI1228" s="48" t="s">
        <v>953</v>
      </c>
      <c r="AJ1228" s="48" t="s">
        <v>953</v>
      </c>
      <c r="AK1228" s="48" t="s">
        <v>953</v>
      </c>
      <c r="AL1228" s="48" t="s">
        <v>953</v>
      </c>
      <c r="AM1228" s="48" t="s">
        <v>953</v>
      </c>
      <c r="AN1228" s="48" t="s">
        <v>953</v>
      </c>
      <c r="AO1228" s="48" t="s">
        <v>418</v>
      </c>
      <c r="AP1228" s="48" t="s">
        <v>418</v>
      </c>
      <c r="AQ1228" s="48" t="s">
        <v>418</v>
      </c>
      <c r="AR1228" s="48" t="s">
        <v>418</v>
      </c>
      <c r="AS1228" s="48" t="s">
        <v>418</v>
      </c>
      <c r="AT1228" s="48" t="s">
        <v>418</v>
      </c>
      <c r="AU1228" s="48" t="s">
        <v>418</v>
      </c>
      <c r="AV1228" s="56" t="s">
        <v>418</v>
      </c>
      <c r="AW1228" s="56" t="s">
        <v>418</v>
      </c>
      <c r="AX1228" s="56" t="s">
        <v>418</v>
      </c>
      <c r="AY1228" s="56" t="s">
        <v>418</v>
      </c>
      <c r="AZ1228" s="51" t="s">
        <v>418</v>
      </c>
    </row>
    <row r="1229" ht="15.75" customHeight="1">
      <c r="A1229" s="40">
        <v>2946.0</v>
      </c>
      <c r="B1229" s="28" t="s">
        <v>3637</v>
      </c>
      <c r="C1229" s="41"/>
      <c r="D1229" s="42">
        <f t="array" ref="D1229">index(systems,match($A1229,INDEX(systems,0,1),),3)</f>
        <v>40.343</v>
      </c>
      <c r="E1229" s="42">
        <f t="array" ref="E1229">index(systems,match($A1229,INDEX(systems,0,1),),4)</f>
        <v>1843.328</v>
      </c>
      <c r="F1229" s="43" t="str">
        <f>IFERROR(__xludf.DUMMYFUNCTION("let(row, match($B1229&amp;if($C1229&lt;&gt;"""","" [""&amp;$C1229&amp;""]"",""""),index(nebulae,,2),0),join("","",iferror(round(index(nebulae,row,5)/2,3),1),iferror(round(index(nebulae,row,6)/2,3),1),0))"),"1,1,0")</f>
        <v>1,1,0</v>
      </c>
      <c r="G1229" s="44" t="s">
        <v>3638</v>
      </c>
      <c r="H1229" s="45">
        <f t="array" ref="H1229">let(systemId,match(A1229,index(systems,0,1),),refSystemId,match($H$1,index(systems,0,1),),x,index(systems,systemId,3),y,index(systems,systemId,4),refX,index(systems,refSystemId,3),refY,index(systems,refSystemId,4),round(sqrt((x-refX)^2+(y-refY)^2),3))</f>
        <v>1843.769</v>
      </c>
      <c r="I1229" s="41"/>
      <c r="J1229" s="41"/>
      <c r="K1229" s="41"/>
      <c r="L1229" s="41"/>
      <c r="M1229" s="41"/>
      <c r="N1229" s="41"/>
      <c r="O1229" s="41"/>
      <c r="P1229" s="48" t="s">
        <v>408</v>
      </c>
      <c r="Q1229" s="48" t="s">
        <v>408</v>
      </c>
      <c r="R1229" s="48" t="s">
        <v>408</v>
      </c>
      <c r="S1229" s="48" t="s">
        <v>408</v>
      </c>
      <c r="T1229" s="48" t="s">
        <v>408</v>
      </c>
      <c r="U1229" s="48" t="s">
        <v>408</v>
      </c>
      <c r="V1229" s="48" t="s">
        <v>408</v>
      </c>
      <c r="W1229" s="41"/>
      <c r="X1229" s="48" t="s">
        <v>1099</v>
      </c>
      <c r="Y1229" s="48" t="s">
        <v>1102</v>
      </c>
      <c r="Z1229" s="48" t="s">
        <v>1102</v>
      </c>
      <c r="AA1229" s="48" t="s">
        <v>1102</v>
      </c>
      <c r="AB1229" s="48" t="s">
        <v>1102</v>
      </c>
      <c r="AC1229" s="48" t="s">
        <v>1102</v>
      </c>
      <c r="AD1229" s="48" t="s">
        <v>1102</v>
      </c>
      <c r="AE1229" s="48" t="s">
        <v>1102</v>
      </c>
      <c r="AF1229" s="48" t="s">
        <v>1102</v>
      </c>
      <c r="AG1229" s="52" t="s">
        <v>735</v>
      </c>
      <c r="AH1229" s="48" t="s">
        <v>1099</v>
      </c>
      <c r="AI1229" s="48" t="s">
        <v>1099</v>
      </c>
      <c r="AJ1229" s="48" t="s">
        <v>1099</v>
      </c>
      <c r="AK1229" s="48" t="s">
        <v>1099</v>
      </c>
      <c r="AL1229" s="48" t="s">
        <v>1099</v>
      </c>
      <c r="AM1229" s="48" t="s">
        <v>1099</v>
      </c>
      <c r="AN1229" s="52" t="s">
        <v>1099</v>
      </c>
      <c r="AO1229" s="49" t="s">
        <v>1099</v>
      </c>
      <c r="AP1229" s="48" t="s">
        <v>1099</v>
      </c>
      <c r="AQ1229" s="52" t="s">
        <v>1843</v>
      </c>
      <c r="AR1229" s="52" t="s">
        <v>1843</v>
      </c>
      <c r="AS1229" s="52" t="s">
        <v>1843</v>
      </c>
      <c r="AT1229" s="49" t="s">
        <v>1843</v>
      </c>
      <c r="AU1229" s="54"/>
      <c r="AV1229" s="41"/>
      <c r="AW1229" s="41"/>
      <c r="AX1229" s="41"/>
      <c r="AY1229" s="41"/>
      <c r="AZ1229" s="55"/>
    </row>
    <row r="1230" ht="15.75" customHeight="1">
      <c r="A1230" s="40">
        <v>1088.0</v>
      </c>
      <c r="B1230" s="28" t="s">
        <v>3639</v>
      </c>
      <c r="C1230" s="41"/>
      <c r="D1230" s="42">
        <f t="array" ref="D1230">index(systems,match($A1230,INDEX(systems,0,1),),3)</f>
        <v>-185.483</v>
      </c>
      <c r="E1230" s="42">
        <f t="array" ref="E1230">index(systems,match($A1230,INDEX(systems,0,1),),4)</f>
        <v>-180.968</v>
      </c>
      <c r="F1230" s="43" t="str">
        <f>IFERROR(__xludf.DUMMYFUNCTION("let(row, match($B1230&amp;if($C1230&lt;&gt;"""","" [""&amp;$C1230&amp;""]"",""""),index(nebulae,,2),0),join("","",iferror(round(index(nebulae,row,5)/2,3),1),iferror(round(index(nebulae,row,6)/2,3),1),0))"),"1,1,0")</f>
        <v>1,1,0</v>
      </c>
      <c r="G1230" s="44" t="s">
        <v>3640</v>
      </c>
      <c r="H1230" s="45">
        <f t="array" ref="H1230">let(systemId,match(A1230,index(systems,0,1),),refSystemId,match($H$1,index(systems,0,1),),x,index(systems,systemId,3),y,index(systems,systemId,4),refX,index(systems,refSystemId,3),refY,index(systems,refSystemId,4),round(sqrt((x-refX)^2+(y-refY)^2),3))</f>
        <v>259.14</v>
      </c>
      <c r="I1230" s="46" t="s">
        <v>408</v>
      </c>
      <c r="J1230" s="53"/>
      <c r="K1230" s="53"/>
      <c r="L1230" s="53"/>
      <c r="M1230" s="53"/>
      <c r="N1230" s="28" t="s">
        <v>558</v>
      </c>
      <c r="O1230" s="48" t="s">
        <v>558</v>
      </c>
      <c r="P1230" s="48" t="s">
        <v>558</v>
      </c>
      <c r="Q1230" s="48" t="s">
        <v>558</v>
      </c>
      <c r="R1230" s="48" t="s">
        <v>558</v>
      </c>
      <c r="S1230" s="48" t="s">
        <v>558</v>
      </c>
      <c r="T1230" s="48" t="s">
        <v>558</v>
      </c>
      <c r="U1230" s="48" t="s">
        <v>558</v>
      </c>
      <c r="V1230" s="48" t="s">
        <v>558</v>
      </c>
      <c r="W1230" s="48" t="s">
        <v>558</v>
      </c>
      <c r="X1230" s="48" t="s">
        <v>558</v>
      </c>
      <c r="Y1230" s="48" t="s">
        <v>558</v>
      </c>
      <c r="Z1230" s="48" t="s">
        <v>558</v>
      </c>
      <c r="AA1230" s="48" t="s">
        <v>558</v>
      </c>
      <c r="AB1230" s="48" t="s">
        <v>558</v>
      </c>
      <c r="AC1230" s="48" t="s">
        <v>558</v>
      </c>
      <c r="AD1230" s="48" t="s">
        <v>558</v>
      </c>
      <c r="AE1230" s="48" t="s">
        <v>558</v>
      </c>
      <c r="AF1230" s="48" t="s">
        <v>558</v>
      </c>
      <c r="AG1230" s="48" t="s">
        <v>558</v>
      </c>
      <c r="AH1230" s="48" t="s">
        <v>558</v>
      </c>
      <c r="AI1230" s="48" t="s">
        <v>558</v>
      </c>
      <c r="AJ1230" s="48" t="s">
        <v>558</v>
      </c>
      <c r="AK1230" s="48" t="s">
        <v>558</v>
      </c>
      <c r="AL1230" s="48" t="s">
        <v>558</v>
      </c>
      <c r="AM1230" s="48" t="s">
        <v>558</v>
      </c>
      <c r="AN1230" s="48" t="s">
        <v>558</v>
      </c>
      <c r="AO1230" s="48" t="s">
        <v>558</v>
      </c>
      <c r="AP1230" s="48" t="s">
        <v>558</v>
      </c>
      <c r="AQ1230" s="48" t="s">
        <v>558</v>
      </c>
      <c r="AR1230" s="48" t="s">
        <v>676</v>
      </c>
      <c r="AS1230" s="48" t="s">
        <v>676</v>
      </c>
      <c r="AT1230" s="48" t="s">
        <v>676</v>
      </c>
      <c r="AU1230" s="48" t="s">
        <v>677</v>
      </c>
      <c r="AV1230" s="48" t="s">
        <v>677</v>
      </c>
      <c r="AW1230" s="48" t="s">
        <v>677</v>
      </c>
      <c r="AX1230" s="48" t="s">
        <v>677</v>
      </c>
      <c r="AY1230" s="48" t="s">
        <v>1086</v>
      </c>
      <c r="AZ1230" s="28" t="s">
        <v>1086</v>
      </c>
    </row>
    <row r="1231" ht="15.75" customHeight="1">
      <c r="A1231" s="40">
        <v>1090.0</v>
      </c>
      <c r="B1231" s="28" t="s">
        <v>3641</v>
      </c>
      <c r="C1231" s="41"/>
      <c r="D1231" s="42">
        <f t="array" ref="D1231">index(systems,match($A1231,INDEX(systems,0,1),),3)</f>
        <v>-133.614</v>
      </c>
      <c r="E1231" s="42">
        <f t="array" ref="E1231">index(systems,match($A1231,INDEX(systems,0,1),),4)</f>
        <v>-58.208</v>
      </c>
      <c r="F1231" s="43" t="str">
        <f>IFERROR(__xludf.DUMMYFUNCTION("let(row, match($B1231&amp;if($C1231&lt;&gt;"""","" [""&amp;$C1231&amp;""]"",""""),index(nebulae,,2),0),join("","",iferror(round(index(nebulae,row,5)/2,3),1),iferror(round(index(nebulae,row,6)/2,3),1),0))"),"1,1,0")</f>
        <v>1,1,0</v>
      </c>
      <c r="G1231" s="44" t="s">
        <v>3642</v>
      </c>
      <c r="H1231" s="45">
        <f t="array" ref="H1231">let(systemId,match(A1231,index(systems,0,1),),refSystemId,match($H$1,index(systems,0,1),),x,index(systems,systemId,3),y,index(systems,systemId,4),refX,index(systems,refSystemId,3),refY,index(systems,refSystemId,4),round(sqrt((x-refX)^2+(y-refY)^2),3))</f>
        <v>145.742</v>
      </c>
      <c r="I1231" s="46" t="s">
        <v>604</v>
      </c>
      <c r="J1231" s="47" t="s">
        <v>602</v>
      </c>
      <c r="K1231" s="47" t="s">
        <v>602</v>
      </c>
      <c r="L1231" s="47" t="s">
        <v>602</v>
      </c>
      <c r="M1231" s="46" t="s">
        <v>602</v>
      </c>
      <c r="N1231" s="28" t="s">
        <v>602</v>
      </c>
      <c r="O1231" s="48" t="s">
        <v>602</v>
      </c>
      <c r="P1231" s="48" t="s">
        <v>602</v>
      </c>
      <c r="Q1231" s="48" t="s">
        <v>602</v>
      </c>
      <c r="R1231" s="48" t="s">
        <v>602</v>
      </c>
      <c r="S1231" s="48" t="s">
        <v>602</v>
      </c>
      <c r="T1231" s="48" t="s">
        <v>602</v>
      </c>
      <c r="U1231" s="48" t="s">
        <v>602</v>
      </c>
      <c r="V1231" s="48" t="s">
        <v>602</v>
      </c>
      <c r="W1231" s="48" t="s">
        <v>602</v>
      </c>
      <c r="X1231" s="48" t="s">
        <v>602</v>
      </c>
      <c r="Y1231" s="48" t="s">
        <v>603</v>
      </c>
      <c r="Z1231" s="48" t="s">
        <v>603</v>
      </c>
      <c r="AA1231" s="48" t="s">
        <v>603</v>
      </c>
      <c r="AB1231" s="48" t="s">
        <v>603</v>
      </c>
      <c r="AC1231" s="48" t="s">
        <v>603</v>
      </c>
      <c r="AD1231" s="48" t="s">
        <v>603</v>
      </c>
      <c r="AE1231" s="48" t="s">
        <v>603</v>
      </c>
      <c r="AF1231" s="48" t="s">
        <v>603</v>
      </c>
      <c r="AG1231" s="48" t="s">
        <v>603</v>
      </c>
      <c r="AH1231" s="48" t="s">
        <v>603</v>
      </c>
      <c r="AI1231" s="48" t="s">
        <v>603</v>
      </c>
      <c r="AJ1231" s="48" t="s">
        <v>603</v>
      </c>
      <c r="AK1231" s="48" t="s">
        <v>603</v>
      </c>
      <c r="AL1231" s="48" t="s">
        <v>603</v>
      </c>
      <c r="AM1231" s="48" t="s">
        <v>603</v>
      </c>
      <c r="AN1231" s="48" t="s">
        <v>603</v>
      </c>
      <c r="AO1231" s="48" t="s">
        <v>603</v>
      </c>
      <c r="AP1231" s="48" t="s">
        <v>603</v>
      </c>
      <c r="AQ1231" s="48" t="s">
        <v>603</v>
      </c>
      <c r="AR1231" s="48" t="s">
        <v>603</v>
      </c>
      <c r="AS1231" s="48" t="s">
        <v>604</v>
      </c>
      <c r="AT1231" s="48" t="s">
        <v>946</v>
      </c>
      <c r="AU1231" s="48" t="s">
        <v>946</v>
      </c>
      <c r="AV1231" s="48" t="s">
        <v>946</v>
      </c>
      <c r="AW1231" s="48" t="s">
        <v>946</v>
      </c>
      <c r="AX1231" s="48" t="s">
        <v>605</v>
      </c>
      <c r="AY1231" s="48" t="s">
        <v>605</v>
      </c>
      <c r="AZ1231" s="28" t="s">
        <v>429</v>
      </c>
    </row>
    <row r="1232" ht="15.75" customHeight="1">
      <c r="A1232" s="40">
        <v>1091.0</v>
      </c>
      <c r="B1232" s="28" t="s">
        <v>3643</v>
      </c>
      <c r="C1232" s="41"/>
      <c r="D1232" s="42">
        <f t="array" ref="D1232">index(systems,match($A1232,INDEX(systems,0,1),),3)</f>
        <v>143.712</v>
      </c>
      <c r="E1232" s="42">
        <f t="array" ref="E1232">index(systems,match($A1232,INDEX(systems,0,1),),4)</f>
        <v>152.719</v>
      </c>
      <c r="F1232" s="43" t="str">
        <f>IFERROR(__xludf.DUMMYFUNCTION("let(row, match($B1232&amp;if($C1232&lt;&gt;"""","" [""&amp;$C1232&amp;""]"",""""),index(nebulae,,2),0),join("","",iferror(round(index(nebulae,row,5)/2,3),1),iferror(round(index(nebulae,row,6)/2,3),1),0))"),"1,1,0")</f>
        <v>1,1,0</v>
      </c>
      <c r="G1232" s="44" t="s">
        <v>3644</v>
      </c>
      <c r="H1232" s="45">
        <f t="array" ref="H1232">let(systemId,match(A1232,index(systems,0,1),),refSystemId,match($H$1,index(systems,0,1),),x,index(systems,systemId,3),y,index(systems,systemId,4),refX,index(systems,refSystemId,3),refY,index(systems,refSystemId,4),round(sqrt((x-refX)^2+(y-refY)^2),3))</f>
        <v>209.705</v>
      </c>
      <c r="I1232" s="41"/>
      <c r="J1232" s="41"/>
      <c r="K1232" s="28" t="s">
        <v>645</v>
      </c>
      <c r="L1232" s="48" t="s">
        <v>646</v>
      </c>
      <c r="M1232" s="48" t="s">
        <v>646</v>
      </c>
      <c r="N1232" s="28" t="s">
        <v>680</v>
      </c>
      <c r="O1232" s="48" t="s">
        <v>680</v>
      </c>
      <c r="P1232" s="48" t="s">
        <v>680</v>
      </c>
      <c r="Q1232" s="48" t="s">
        <v>680</v>
      </c>
      <c r="R1232" s="48" t="s">
        <v>680</v>
      </c>
      <c r="S1232" s="48" t="s">
        <v>680</v>
      </c>
      <c r="T1232" s="48" t="s">
        <v>680</v>
      </c>
      <c r="U1232" s="48" t="s">
        <v>680</v>
      </c>
      <c r="V1232" s="48" t="s">
        <v>680</v>
      </c>
      <c r="W1232" s="48" t="s">
        <v>680</v>
      </c>
      <c r="X1232" s="48" t="s">
        <v>680</v>
      </c>
      <c r="Y1232" s="48" t="s">
        <v>681</v>
      </c>
      <c r="Z1232" s="48" t="s">
        <v>681</v>
      </c>
      <c r="AA1232" s="48" t="s">
        <v>681</v>
      </c>
      <c r="AB1232" s="48" t="s">
        <v>681</v>
      </c>
      <c r="AC1232" s="48" t="s">
        <v>681</v>
      </c>
      <c r="AD1232" s="48" t="s">
        <v>681</v>
      </c>
      <c r="AE1232" s="48" t="s">
        <v>681</v>
      </c>
      <c r="AF1232" s="48" t="s">
        <v>681</v>
      </c>
      <c r="AG1232" s="48" t="s">
        <v>681</v>
      </c>
      <c r="AH1232" s="48" t="s">
        <v>681</v>
      </c>
      <c r="AI1232" s="48" t="s">
        <v>681</v>
      </c>
      <c r="AJ1232" s="48" t="s">
        <v>681</v>
      </c>
      <c r="AK1232" s="48" t="s">
        <v>681</v>
      </c>
      <c r="AL1232" s="48" t="s">
        <v>681</v>
      </c>
      <c r="AM1232" s="48" t="s">
        <v>681</v>
      </c>
      <c r="AN1232" s="48" t="s">
        <v>681</v>
      </c>
      <c r="AO1232" s="48" t="s">
        <v>681</v>
      </c>
      <c r="AP1232" s="48" t="s">
        <v>681</v>
      </c>
      <c r="AQ1232" s="48" t="s">
        <v>681</v>
      </c>
      <c r="AR1232" s="48" t="s">
        <v>681</v>
      </c>
      <c r="AS1232" s="48" t="s">
        <v>681</v>
      </c>
      <c r="AT1232" s="48" t="s">
        <v>681</v>
      </c>
      <c r="AU1232" s="48" t="s">
        <v>681</v>
      </c>
      <c r="AV1232" s="48" t="s">
        <v>681</v>
      </c>
      <c r="AW1232" s="48" t="s">
        <v>681</v>
      </c>
      <c r="AX1232" s="48" t="s">
        <v>681</v>
      </c>
      <c r="AY1232" s="48" t="s">
        <v>681</v>
      </c>
      <c r="AZ1232" s="28" t="s">
        <v>681</v>
      </c>
    </row>
    <row r="1233" ht="15.75" customHeight="1">
      <c r="A1233" s="40">
        <v>3099.0</v>
      </c>
      <c r="B1233" s="28" t="s">
        <v>3645</v>
      </c>
      <c r="C1233" s="41"/>
      <c r="D1233" s="42">
        <f t="array" ref="D1233">index(systems,match($A1233,INDEX(systems,0,1),),3)</f>
        <v>976.698</v>
      </c>
      <c r="E1233" s="42">
        <f t="array" ref="E1233">index(systems,match($A1233,INDEX(systems,0,1),),4)</f>
        <v>187.646</v>
      </c>
      <c r="F1233" s="43" t="str">
        <f>IFERROR(__xludf.DUMMYFUNCTION("let(row, match($B1233&amp;if($C1233&lt;&gt;"""","" [""&amp;$C1233&amp;""]"",""""),index(nebulae,,2),0),join("","",iferror(round(index(nebulae,row,5)/2,3),1),iferror(round(index(nebulae,row,6)/2,3),1),0))"),"1,1,0")</f>
        <v>1,1,0</v>
      </c>
      <c r="G1233" s="44" t="s">
        <v>3646</v>
      </c>
      <c r="H1233" s="45">
        <f t="array" ref="H1233">let(systemId,match(A1233,index(systems,0,1),),refSystemId,match($H$1,index(systems,0,1),),x,index(systems,systemId,3),y,index(systems,systemId,4),refX,index(systems,refSystemId,3),refY,index(systems,refSystemId,4),round(sqrt((x-refX)^2+(y-refY)^2),3))</f>
        <v>994.56</v>
      </c>
      <c r="I1233" s="55"/>
      <c r="J1233" s="55"/>
      <c r="K1233" s="55"/>
      <c r="L1233" s="55"/>
      <c r="M1233" s="55"/>
      <c r="N1233" s="55"/>
      <c r="O1233" s="55"/>
      <c r="P1233" s="55"/>
      <c r="Q1233" s="56" t="s">
        <v>1061</v>
      </c>
      <c r="R1233" s="56" t="s">
        <v>1061</v>
      </c>
      <c r="S1233" s="56" t="s">
        <v>1061</v>
      </c>
      <c r="T1233" s="56" t="s">
        <v>1061</v>
      </c>
      <c r="U1233" s="56" t="s">
        <v>1061</v>
      </c>
      <c r="V1233" s="56" t="s">
        <v>1061</v>
      </c>
      <c r="W1233" s="56" t="s">
        <v>1061</v>
      </c>
      <c r="X1233" s="56" t="s">
        <v>1061</v>
      </c>
      <c r="Y1233" s="56" t="s">
        <v>1061</v>
      </c>
      <c r="Z1233" s="56" t="s">
        <v>1061</v>
      </c>
      <c r="AA1233" s="56" t="s">
        <v>1061</v>
      </c>
      <c r="AB1233" s="56" t="s">
        <v>1061</v>
      </c>
      <c r="AC1233" s="56" t="s">
        <v>1061</v>
      </c>
      <c r="AD1233" s="56" t="s">
        <v>1061</v>
      </c>
      <c r="AE1233" s="56" t="s">
        <v>1061</v>
      </c>
      <c r="AF1233" s="56" t="s">
        <v>1061</v>
      </c>
      <c r="AG1233" s="56" t="s">
        <v>1061</v>
      </c>
      <c r="AH1233" s="56" t="s">
        <v>1061</v>
      </c>
      <c r="AI1233" s="56" t="s">
        <v>1061</v>
      </c>
      <c r="AJ1233" s="56" t="s">
        <v>1061</v>
      </c>
      <c r="AK1233" s="56" t="s">
        <v>1061</v>
      </c>
      <c r="AL1233" s="56" t="s">
        <v>1061</v>
      </c>
      <c r="AM1233" s="56" t="s">
        <v>1061</v>
      </c>
      <c r="AN1233" s="56" t="s">
        <v>1061</v>
      </c>
      <c r="AO1233" s="56" t="s">
        <v>1061</v>
      </c>
      <c r="AP1233" s="56" t="s">
        <v>1061</v>
      </c>
      <c r="AQ1233" s="56" t="s">
        <v>1061</v>
      </c>
      <c r="AR1233" s="56" t="s">
        <v>1061</v>
      </c>
      <c r="AS1233" s="56" t="s">
        <v>1061</v>
      </c>
      <c r="AT1233" s="56" t="s">
        <v>1061</v>
      </c>
      <c r="AU1233" s="51" t="s">
        <v>1061</v>
      </c>
      <c r="AV1233" s="55"/>
      <c r="AW1233" s="55"/>
      <c r="AX1233" s="55"/>
      <c r="AY1233" s="55"/>
      <c r="AZ1233" s="55"/>
    </row>
    <row r="1234" ht="15.75" customHeight="1">
      <c r="A1234" s="40">
        <v>1092.0</v>
      </c>
      <c r="B1234" s="28" t="s">
        <v>3647</v>
      </c>
      <c r="C1234" s="41"/>
      <c r="D1234" s="42">
        <f t="array" ref="D1234">index(systems,match($A1234,INDEX(systems,0,1),),3)</f>
        <v>-232.593</v>
      </c>
      <c r="E1234" s="42">
        <f t="array" ref="E1234">index(systems,match($A1234,INDEX(systems,0,1),),4)</f>
        <v>-571.418</v>
      </c>
      <c r="F1234" s="43" t="str">
        <f>IFERROR(__xludf.DUMMYFUNCTION("let(row, match($B1234&amp;if($C1234&lt;&gt;"""","" [""&amp;$C1234&amp;""]"",""""),index(nebulae,,2),0),join("","",iferror(round(index(nebulae,row,5)/2,3),1),iferror(round(index(nebulae,row,6)/2,3),1),0))"),"1,1,0")</f>
        <v>1,1,0</v>
      </c>
      <c r="G1234" s="44" t="s">
        <v>3648</v>
      </c>
      <c r="H1234" s="45">
        <f t="array" ref="H1234">let(systemId,match(A1234,index(systems,0,1),),refSystemId,match($H$1,index(systems,0,1),),x,index(systems,systemId,3),y,index(systems,systemId,4),refX,index(systems,refSystemId,3),refY,index(systems,refSystemId,4),round(sqrt((x-refX)^2+(y-refY)^2),3))</f>
        <v>616.942</v>
      </c>
      <c r="I1234" s="28" t="s">
        <v>408</v>
      </c>
      <c r="J1234" s="28" t="s">
        <v>408</v>
      </c>
      <c r="K1234" s="28" t="s">
        <v>408</v>
      </c>
      <c r="L1234" s="28" t="s">
        <v>408</v>
      </c>
      <c r="M1234" s="28" t="s">
        <v>408</v>
      </c>
      <c r="N1234" s="41"/>
      <c r="O1234" s="41"/>
      <c r="P1234" s="48" t="s">
        <v>1927</v>
      </c>
      <c r="Q1234" s="48" t="s">
        <v>1927</v>
      </c>
      <c r="R1234" s="48" t="s">
        <v>1927</v>
      </c>
      <c r="S1234" s="48" t="s">
        <v>1927</v>
      </c>
      <c r="T1234" s="48" t="s">
        <v>1927</v>
      </c>
      <c r="U1234" s="48" t="s">
        <v>1927</v>
      </c>
      <c r="V1234" s="48" t="s">
        <v>1927</v>
      </c>
      <c r="W1234" s="48" t="s">
        <v>1927</v>
      </c>
      <c r="X1234" s="48" t="s">
        <v>422</v>
      </c>
      <c r="Y1234" s="48" t="s">
        <v>422</v>
      </c>
      <c r="Z1234" s="48" t="s">
        <v>422</v>
      </c>
      <c r="AA1234" s="48" t="s">
        <v>422</v>
      </c>
      <c r="AB1234" s="48" t="s">
        <v>422</v>
      </c>
      <c r="AC1234" s="48" t="s">
        <v>422</v>
      </c>
      <c r="AD1234" s="48" t="s">
        <v>422</v>
      </c>
      <c r="AE1234" s="48" t="s">
        <v>422</v>
      </c>
      <c r="AF1234" s="48" t="s">
        <v>422</v>
      </c>
      <c r="AG1234" s="48" t="s">
        <v>422</v>
      </c>
      <c r="AH1234" s="48" t="s">
        <v>422</v>
      </c>
      <c r="AI1234" s="48" t="s">
        <v>422</v>
      </c>
      <c r="AJ1234" s="48" t="s">
        <v>422</v>
      </c>
      <c r="AK1234" s="48" t="s">
        <v>422</v>
      </c>
      <c r="AL1234" s="48" t="s">
        <v>422</v>
      </c>
      <c r="AM1234" s="48" t="s">
        <v>422</v>
      </c>
      <c r="AN1234" s="48" t="s">
        <v>422</v>
      </c>
      <c r="AO1234" s="48" t="s">
        <v>422</v>
      </c>
      <c r="AP1234" s="48" t="s">
        <v>422</v>
      </c>
      <c r="AQ1234" s="48" t="s">
        <v>422</v>
      </c>
      <c r="AR1234" s="48" t="s">
        <v>422</v>
      </c>
      <c r="AS1234" s="48" t="s">
        <v>422</v>
      </c>
      <c r="AT1234" s="48" t="s">
        <v>422</v>
      </c>
      <c r="AU1234" s="48" t="s">
        <v>422</v>
      </c>
      <c r="AV1234" s="52" t="s">
        <v>422</v>
      </c>
      <c r="AW1234" s="52" t="s">
        <v>422</v>
      </c>
      <c r="AX1234" s="52" t="s">
        <v>422</v>
      </c>
      <c r="AY1234" s="52" t="s">
        <v>422</v>
      </c>
      <c r="AZ1234" s="28" t="s">
        <v>422</v>
      </c>
    </row>
    <row r="1235" ht="15.75" customHeight="1">
      <c r="A1235" s="40">
        <v>1093.0</v>
      </c>
      <c r="B1235" s="28" t="s">
        <v>3649</v>
      </c>
      <c r="C1235" s="41"/>
      <c r="D1235" s="42">
        <f t="array" ref="D1235">index(systems,match($A1235,INDEX(systems,0,1),),3)</f>
        <v>457.521</v>
      </c>
      <c r="E1235" s="42">
        <f t="array" ref="E1235">index(systems,match($A1235,INDEX(systems,0,1),),4)</f>
        <v>-167.55</v>
      </c>
      <c r="F1235" s="43" t="str">
        <f>IFERROR(__xludf.DUMMYFUNCTION("let(row, match($B1235&amp;if($C1235&lt;&gt;"""","" [""&amp;$C1235&amp;""]"",""""),index(nebulae,,2),0),join("","",iferror(round(index(nebulae,row,5)/2,3),1),iferror(round(index(nebulae,row,6)/2,3),1),0))"),"1,1,0")</f>
        <v>1,1,0</v>
      </c>
      <c r="G1235" s="44" t="s">
        <v>3650</v>
      </c>
      <c r="H1235" s="45">
        <f t="array" ref="H1235">let(systemId,match(A1235,index(systems,0,1),),refSystemId,match($H$1,index(systems,0,1),),x,index(systems,systemId,3),y,index(systems,systemId,4),refX,index(systems,refSystemId,3),refY,index(systems,refSystemId,4),round(sqrt((x-refX)^2+(y-refY)^2),3))</f>
        <v>487.236</v>
      </c>
      <c r="I1235" s="46" t="s">
        <v>408</v>
      </c>
      <c r="J1235" s="46" t="s">
        <v>408</v>
      </c>
      <c r="K1235" s="46" t="s">
        <v>408</v>
      </c>
      <c r="L1235" s="46" t="s">
        <v>408</v>
      </c>
      <c r="M1235" s="46" t="s">
        <v>408</v>
      </c>
      <c r="N1235" s="28" t="s">
        <v>408</v>
      </c>
      <c r="O1235" s="41"/>
      <c r="P1235" s="48" t="s">
        <v>597</v>
      </c>
      <c r="Q1235" s="48" t="s">
        <v>597</v>
      </c>
      <c r="R1235" s="48" t="s">
        <v>597</v>
      </c>
      <c r="S1235" s="48" t="s">
        <v>597</v>
      </c>
      <c r="T1235" s="48" t="s">
        <v>597</v>
      </c>
      <c r="U1235" s="48" t="s">
        <v>597</v>
      </c>
      <c r="V1235" s="48" t="s">
        <v>597</v>
      </c>
      <c r="W1235" s="48" t="s">
        <v>597</v>
      </c>
      <c r="X1235" s="48" t="s">
        <v>597</v>
      </c>
      <c r="Y1235" s="48" t="s">
        <v>597</v>
      </c>
      <c r="Z1235" s="48" t="s">
        <v>597</v>
      </c>
      <c r="AA1235" s="48" t="s">
        <v>598</v>
      </c>
      <c r="AB1235" s="48" t="s">
        <v>598</v>
      </c>
      <c r="AC1235" s="48" t="s">
        <v>598</v>
      </c>
      <c r="AD1235" s="48" t="s">
        <v>598</v>
      </c>
      <c r="AE1235" s="48" t="s">
        <v>598</v>
      </c>
      <c r="AF1235" s="48" t="s">
        <v>598</v>
      </c>
      <c r="AG1235" s="48" t="s">
        <v>598</v>
      </c>
      <c r="AH1235" s="48" t="s">
        <v>598</v>
      </c>
      <c r="AI1235" s="48" t="s">
        <v>598</v>
      </c>
      <c r="AJ1235" s="48" t="s">
        <v>598</v>
      </c>
      <c r="AK1235" s="48" t="s">
        <v>598</v>
      </c>
      <c r="AL1235" s="48" t="s">
        <v>598</v>
      </c>
      <c r="AM1235" s="48" t="s">
        <v>598</v>
      </c>
      <c r="AN1235" s="48" t="s">
        <v>598</v>
      </c>
      <c r="AO1235" s="48" t="s">
        <v>597</v>
      </c>
      <c r="AP1235" s="48" t="s">
        <v>597</v>
      </c>
      <c r="AQ1235" s="48" t="s">
        <v>1868</v>
      </c>
      <c r="AR1235" s="48" t="s">
        <v>1868</v>
      </c>
      <c r="AS1235" s="48" t="s">
        <v>1868</v>
      </c>
      <c r="AT1235" s="48" t="s">
        <v>599</v>
      </c>
      <c r="AU1235" s="48" t="s">
        <v>599</v>
      </c>
      <c r="AV1235" s="48" t="s">
        <v>599</v>
      </c>
      <c r="AW1235" s="48" t="s">
        <v>599</v>
      </c>
      <c r="AX1235" s="48" t="s">
        <v>599</v>
      </c>
      <c r="AY1235" s="48" t="s">
        <v>599</v>
      </c>
      <c r="AZ1235" s="28" t="s">
        <v>599</v>
      </c>
    </row>
    <row r="1236" ht="15.75" customHeight="1">
      <c r="A1236" s="40">
        <v>1094.0</v>
      </c>
      <c r="B1236" s="28" t="s">
        <v>3651</v>
      </c>
      <c r="C1236" s="41"/>
      <c r="D1236" s="42">
        <f t="array" ref="D1236">index(systems,match($A1236,INDEX(systems,0,1),),3)</f>
        <v>200.136</v>
      </c>
      <c r="E1236" s="42">
        <f t="array" ref="E1236">index(systems,match($A1236,INDEX(systems,0,1),),4)</f>
        <v>-185.658</v>
      </c>
      <c r="F1236" s="43" t="str">
        <f>IFERROR(__xludf.DUMMYFUNCTION("let(row, match($B1236&amp;if($C1236&lt;&gt;"""","" [""&amp;$C1236&amp;""]"",""""),index(nebulae,,2),0),join("","",iferror(round(index(nebulae,row,5)/2,3),1),iferror(round(index(nebulae,row,6)/2,3),1),0))"),"1,1,0")</f>
        <v>1,1,0</v>
      </c>
      <c r="G1236" s="44" t="s">
        <v>3652</v>
      </c>
      <c r="H1236" s="45">
        <f t="array" ref="H1236">let(systemId,match(A1236,index(systems,0,1),),refSystemId,match($H$1,index(systems,0,1),),x,index(systems,systemId,3),y,index(systems,systemId,4),refX,index(systems,refSystemId,3),refY,index(systems,refSystemId,4),round(sqrt((x-refX)^2+(y-refY)^2),3))</f>
        <v>272.99</v>
      </c>
      <c r="I1236" s="46" t="s">
        <v>408</v>
      </c>
      <c r="J1236" s="46" t="s">
        <v>408</v>
      </c>
      <c r="K1236" s="47" t="s">
        <v>408</v>
      </c>
      <c r="L1236" s="47" t="s">
        <v>408</v>
      </c>
      <c r="M1236" s="46" t="s">
        <v>408</v>
      </c>
      <c r="N1236" s="28" t="s">
        <v>408</v>
      </c>
      <c r="O1236" s="41"/>
      <c r="P1236" s="48" t="s">
        <v>656</v>
      </c>
      <c r="Q1236" s="48" t="s">
        <v>656</v>
      </c>
      <c r="R1236" s="48" t="s">
        <v>656</v>
      </c>
      <c r="S1236" s="48" t="s">
        <v>656</v>
      </c>
      <c r="T1236" s="48" t="s">
        <v>656</v>
      </c>
      <c r="U1236" s="48" t="s">
        <v>422</v>
      </c>
      <c r="V1236" s="48" t="s">
        <v>422</v>
      </c>
      <c r="W1236" s="48" t="s">
        <v>422</v>
      </c>
      <c r="X1236" s="48" t="s">
        <v>422</v>
      </c>
      <c r="Y1236" s="48" t="s">
        <v>422</v>
      </c>
      <c r="Z1236" s="48" t="s">
        <v>422</v>
      </c>
      <c r="AA1236" s="48" t="s">
        <v>422</v>
      </c>
      <c r="AB1236" s="48" t="s">
        <v>422</v>
      </c>
      <c r="AC1236" s="48" t="s">
        <v>422</v>
      </c>
      <c r="AD1236" s="48" t="s">
        <v>422</v>
      </c>
      <c r="AE1236" s="48" t="s">
        <v>422</v>
      </c>
      <c r="AF1236" s="48" t="s">
        <v>422</v>
      </c>
      <c r="AG1236" s="48" t="s">
        <v>422</v>
      </c>
      <c r="AH1236" s="48" t="s">
        <v>422</v>
      </c>
      <c r="AI1236" s="48" t="s">
        <v>422</v>
      </c>
      <c r="AJ1236" s="48" t="s">
        <v>422</v>
      </c>
      <c r="AK1236" s="48" t="s">
        <v>422</v>
      </c>
      <c r="AL1236" s="48" t="s">
        <v>422</v>
      </c>
      <c r="AM1236" s="48" t="s">
        <v>422</v>
      </c>
      <c r="AN1236" s="48" t="s">
        <v>422</v>
      </c>
      <c r="AO1236" s="48" t="s">
        <v>422</v>
      </c>
      <c r="AP1236" s="48" t="s">
        <v>422</v>
      </c>
      <c r="AQ1236" s="48" t="s">
        <v>422</v>
      </c>
      <c r="AR1236" s="48" t="s">
        <v>422</v>
      </c>
      <c r="AS1236" s="48" t="s">
        <v>422</v>
      </c>
      <c r="AT1236" s="48" t="s">
        <v>422</v>
      </c>
      <c r="AU1236" s="48" t="s">
        <v>422</v>
      </c>
      <c r="AV1236" s="48" t="s">
        <v>422</v>
      </c>
      <c r="AW1236" s="48" t="s">
        <v>422</v>
      </c>
      <c r="AX1236" s="48" t="s">
        <v>422</v>
      </c>
      <c r="AY1236" s="48" t="s">
        <v>422</v>
      </c>
      <c r="AZ1236" s="28" t="s">
        <v>422</v>
      </c>
    </row>
    <row r="1237" ht="15.75" customHeight="1">
      <c r="A1237" s="40">
        <v>1095.0</v>
      </c>
      <c r="B1237" s="28" t="s">
        <v>3653</v>
      </c>
      <c r="C1237" s="41"/>
      <c r="D1237" s="42">
        <f t="array" ref="D1237">index(systems,match($A1237,INDEX(systems,0,1),),3)</f>
        <v>-276.337</v>
      </c>
      <c r="E1237" s="42">
        <f t="array" ref="E1237">index(systems,match($A1237,INDEX(systems,0,1),),4)</f>
        <v>393.051</v>
      </c>
      <c r="F1237" s="43" t="str">
        <f>IFERROR(__xludf.DUMMYFUNCTION("let(row, match($B1237&amp;if($C1237&lt;&gt;"""","" [""&amp;$C1237&amp;""]"",""""),index(nebulae,,2),0),join("","",iferror(round(index(nebulae,row,5)/2,3),1),iferror(round(index(nebulae,row,6)/2,3),1),0))"),"1,1,0")</f>
        <v>1,1,0</v>
      </c>
      <c r="G1237" s="44" t="s">
        <v>3654</v>
      </c>
      <c r="H1237" s="45">
        <f t="array" ref="H1237">let(systemId,match(A1237,index(systems,0,1),),refSystemId,match($H$1,index(systems,0,1),),x,index(systems,systemId,3),y,index(systems,systemId,4),refX,index(systems,refSystemId,3),refY,index(systems,refSystemId,4),round(sqrt((x-refX)^2+(y-refY)^2),3))</f>
        <v>480.47</v>
      </c>
      <c r="I1237" s="53"/>
      <c r="J1237" s="53"/>
      <c r="K1237" s="53"/>
      <c r="L1237" s="53"/>
      <c r="M1237" s="53"/>
      <c r="N1237" s="28" t="s">
        <v>497</v>
      </c>
      <c r="O1237" s="48" t="s">
        <v>497</v>
      </c>
      <c r="P1237" s="48" t="s">
        <v>497</v>
      </c>
      <c r="Q1237" s="48" t="s">
        <v>497</v>
      </c>
      <c r="R1237" s="48" t="s">
        <v>497</v>
      </c>
      <c r="S1237" s="48" t="s">
        <v>418</v>
      </c>
      <c r="T1237" s="48" t="s">
        <v>418</v>
      </c>
      <c r="U1237" s="48" t="s">
        <v>418</v>
      </c>
      <c r="V1237" s="48" t="s">
        <v>418</v>
      </c>
      <c r="W1237" s="48" t="s">
        <v>418</v>
      </c>
      <c r="X1237" s="48" t="s">
        <v>418</v>
      </c>
      <c r="Y1237" s="48" t="s">
        <v>422</v>
      </c>
      <c r="Z1237" s="48" t="s">
        <v>422</v>
      </c>
      <c r="AA1237" s="48" t="s">
        <v>422</v>
      </c>
      <c r="AB1237" s="48" t="s">
        <v>422</v>
      </c>
      <c r="AC1237" s="48" t="s">
        <v>422</v>
      </c>
      <c r="AD1237" s="48" t="s">
        <v>422</v>
      </c>
      <c r="AE1237" s="48" t="s">
        <v>422</v>
      </c>
      <c r="AF1237" s="48" t="s">
        <v>422</v>
      </c>
      <c r="AG1237" s="48" t="s">
        <v>422</v>
      </c>
      <c r="AH1237" s="48" t="s">
        <v>422</v>
      </c>
      <c r="AI1237" s="48" t="s">
        <v>422</v>
      </c>
      <c r="AJ1237" s="48" t="s">
        <v>422</v>
      </c>
      <c r="AK1237" s="48" t="s">
        <v>422</v>
      </c>
      <c r="AL1237" s="48" t="s">
        <v>422</v>
      </c>
      <c r="AM1237" s="48" t="s">
        <v>422</v>
      </c>
      <c r="AN1237" s="48" t="s">
        <v>422</v>
      </c>
      <c r="AO1237" s="48" t="s">
        <v>422</v>
      </c>
      <c r="AP1237" s="48" t="s">
        <v>422</v>
      </c>
      <c r="AQ1237" s="48" t="s">
        <v>422</v>
      </c>
      <c r="AR1237" s="48" t="s">
        <v>422</v>
      </c>
      <c r="AS1237" s="48" t="s">
        <v>422</v>
      </c>
      <c r="AT1237" s="48" t="s">
        <v>422</v>
      </c>
      <c r="AU1237" s="48" t="s">
        <v>422</v>
      </c>
      <c r="AV1237" s="48" t="s">
        <v>422</v>
      </c>
      <c r="AW1237" s="48" t="s">
        <v>422</v>
      </c>
      <c r="AX1237" s="48" t="s">
        <v>422</v>
      </c>
      <c r="AY1237" s="48" t="s">
        <v>422</v>
      </c>
      <c r="AZ1237" s="28" t="s">
        <v>422</v>
      </c>
    </row>
    <row r="1238" ht="15.75" customHeight="1">
      <c r="A1238" s="40">
        <v>1096.0</v>
      </c>
      <c r="B1238" s="28" t="s">
        <v>3655</v>
      </c>
      <c r="C1238" s="41"/>
      <c r="D1238" s="42">
        <f t="array" ref="D1238">index(systems,match($A1238,INDEX(systems,0,1),),3)</f>
        <v>-150.168</v>
      </c>
      <c r="E1238" s="42">
        <f t="array" ref="E1238">index(systems,match($A1238,INDEX(systems,0,1),),4)</f>
        <v>444.822</v>
      </c>
      <c r="F1238" s="43" t="str">
        <f>IFERROR(__xludf.DUMMYFUNCTION("let(row, match($B1238&amp;if($C1238&lt;&gt;"""","" [""&amp;$C1238&amp;""]"",""""),index(nebulae,,2),0),join("","",iferror(round(index(nebulae,row,5)/2,3),1),iferror(round(index(nebulae,row,6)/2,3),1),0))"),"1,1,0")</f>
        <v>1,1,0</v>
      </c>
      <c r="G1238" s="44" t="s">
        <v>3656</v>
      </c>
      <c r="H1238" s="45">
        <f t="array" ref="H1238">let(systemId,match(A1238,index(systems,0,1),),refSystemId,match($H$1,index(systems,0,1),),x,index(systems,systemId,3),y,index(systems,systemId,4),refX,index(systems,refSystemId,3),refY,index(systems,refSystemId,4),round(sqrt((x-refX)^2+(y-refY)^2),3))</f>
        <v>469.486</v>
      </c>
      <c r="I1238" s="41"/>
      <c r="J1238" s="41"/>
      <c r="K1238" s="41"/>
      <c r="L1238" s="41"/>
      <c r="M1238" s="41"/>
      <c r="N1238" s="28" t="s">
        <v>497</v>
      </c>
      <c r="O1238" s="48" t="s">
        <v>497</v>
      </c>
      <c r="P1238" s="48" t="s">
        <v>497</v>
      </c>
      <c r="Q1238" s="48" t="s">
        <v>497</v>
      </c>
      <c r="R1238" s="48" t="s">
        <v>497</v>
      </c>
      <c r="S1238" s="48" t="s">
        <v>902</v>
      </c>
      <c r="T1238" s="48" t="s">
        <v>902</v>
      </c>
      <c r="U1238" s="48" t="s">
        <v>902</v>
      </c>
      <c r="V1238" s="48" t="s">
        <v>902</v>
      </c>
      <c r="W1238" s="48" t="s">
        <v>902</v>
      </c>
      <c r="X1238" s="48" t="s">
        <v>902</v>
      </c>
      <c r="Y1238" s="48" t="s">
        <v>902</v>
      </c>
      <c r="Z1238" s="48" t="s">
        <v>902</v>
      </c>
      <c r="AA1238" s="48" t="s">
        <v>1117</v>
      </c>
      <c r="AB1238" s="48" t="s">
        <v>1117</v>
      </c>
      <c r="AC1238" s="48" t="s">
        <v>417</v>
      </c>
      <c r="AD1238" s="48" t="s">
        <v>417</v>
      </c>
      <c r="AE1238" s="48" t="s">
        <v>417</v>
      </c>
      <c r="AF1238" s="48" t="s">
        <v>417</v>
      </c>
      <c r="AG1238" s="48" t="s">
        <v>417</v>
      </c>
      <c r="AH1238" s="48" t="s">
        <v>417</v>
      </c>
      <c r="AI1238" s="48" t="s">
        <v>417</v>
      </c>
      <c r="AJ1238" s="48" t="s">
        <v>417</v>
      </c>
      <c r="AK1238" s="48" t="s">
        <v>417</v>
      </c>
      <c r="AL1238" s="48" t="s">
        <v>417</v>
      </c>
      <c r="AM1238" s="48" t="s">
        <v>417</v>
      </c>
      <c r="AN1238" s="48" t="s">
        <v>417</v>
      </c>
      <c r="AO1238" s="48" t="s">
        <v>417</v>
      </c>
      <c r="AP1238" s="48" t="s">
        <v>417</v>
      </c>
      <c r="AQ1238" s="48" t="s">
        <v>850</v>
      </c>
      <c r="AR1238" s="48" t="s">
        <v>850</v>
      </c>
      <c r="AS1238" s="48" t="s">
        <v>850</v>
      </c>
      <c r="AT1238" s="48" t="s">
        <v>850</v>
      </c>
      <c r="AU1238" s="48" t="s">
        <v>850</v>
      </c>
      <c r="AV1238" s="48" t="s">
        <v>850</v>
      </c>
      <c r="AW1238" s="52" t="s">
        <v>850</v>
      </c>
      <c r="AX1238" s="52" t="s">
        <v>850</v>
      </c>
      <c r="AY1238" s="52" t="s">
        <v>850</v>
      </c>
      <c r="AZ1238" s="51" t="s">
        <v>850</v>
      </c>
    </row>
    <row r="1239" ht="15.75" customHeight="1">
      <c r="A1239" s="40">
        <v>1097.0</v>
      </c>
      <c r="B1239" s="28" t="s">
        <v>3657</v>
      </c>
      <c r="C1239" s="41"/>
      <c r="D1239" s="42">
        <f t="array" ref="D1239">index(systems,match($A1239,INDEX(systems,0,1),),3)</f>
        <v>646.511</v>
      </c>
      <c r="E1239" s="42">
        <f t="array" ref="E1239">index(systems,match($A1239,INDEX(systems,0,1),),4)</f>
        <v>130.509</v>
      </c>
      <c r="F1239" s="43" t="str">
        <f>IFERROR(__xludf.DUMMYFUNCTION("let(row, match($B1239&amp;if($C1239&lt;&gt;"""","" [""&amp;$C1239&amp;""]"",""""),index(nebulae,,2),0),join("","",iferror(round(index(nebulae,row,5)/2,3),1),iferror(round(index(nebulae,row,6)/2,3),1),0))"),"1,1,0")</f>
        <v>1,1,0</v>
      </c>
      <c r="G1239" s="44" t="s">
        <v>3658</v>
      </c>
      <c r="H1239" s="45">
        <f t="array" ref="H1239">let(systemId,match(A1239,index(systems,0,1),),refSystemId,match($H$1,index(systems,0,1),),x,index(systems,systemId,3),y,index(systems,systemId,4),refX,index(systems,refSystemId,3),refY,index(systems,refSystemId,4),round(sqrt((x-refX)^2+(y-refY)^2),3))</f>
        <v>659.552</v>
      </c>
      <c r="I1239" s="46" t="s">
        <v>408</v>
      </c>
      <c r="J1239" s="46" t="s">
        <v>408</v>
      </c>
      <c r="K1239" s="46" t="s">
        <v>408</v>
      </c>
      <c r="L1239" s="46" t="s">
        <v>408</v>
      </c>
      <c r="M1239" s="46" t="s">
        <v>408</v>
      </c>
      <c r="N1239" s="28" t="s">
        <v>408</v>
      </c>
      <c r="O1239" s="41"/>
      <c r="P1239" s="48" t="s">
        <v>548</v>
      </c>
      <c r="Q1239" s="48" t="s">
        <v>548</v>
      </c>
      <c r="R1239" s="48" t="s">
        <v>548</v>
      </c>
      <c r="S1239" s="48" t="s">
        <v>548</v>
      </c>
      <c r="T1239" s="48" t="s">
        <v>548</v>
      </c>
      <c r="U1239" s="48" t="s">
        <v>422</v>
      </c>
      <c r="V1239" s="48" t="s">
        <v>422</v>
      </c>
      <c r="W1239" s="48" t="s">
        <v>422</v>
      </c>
      <c r="X1239" s="48" t="s">
        <v>422</v>
      </c>
      <c r="Y1239" s="48" t="s">
        <v>422</v>
      </c>
      <c r="Z1239" s="48" t="s">
        <v>422</v>
      </c>
      <c r="AA1239" s="48" t="s">
        <v>422</v>
      </c>
      <c r="AB1239" s="48" t="s">
        <v>422</v>
      </c>
      <c r="AC1239" s="48" t="s">
        <v>422</v>
      </c>
      <c r="AD1239" s="48" t="s">
        <v>422</v>
      </c>
      <c r="AE1239" s="48" t="s">
        <v>422</v>
      </c>
      <c r="AF1239" s="48" t="s">
        <v>422</v>
      </c>
      <c r="AG1239" s="48" t="s">
        <v>422</v>
      </c>
      <c r="AH1239" s="48" t="s">
        <v>422</v>
      </c>
      <c r="AI1239" s="48" t="s">
        <v>422</v>
      </c>
      <c r="AJ1239" s="48" t="s">
        <v>422</v>
      </c>
      <c r="AK1239" s="48" t="s">
        <v>422</v>
      </c>
      <c r="AL1239" s="48" t="s">
        <v>422</v>
      </c>
      <c r="AM1239" s="48" t="s">
        <v>422</v>
      </c>
      <c r="AN1239" s="48" t="s">
        <v>422</v>
      </c>
      <c r="AO1239" s="48" t="s">
        <v>422</v>
      </c>
      <c r="AP1239" s="48" t="s">
        <v>422</v>
      </c>
      <c r="AQ1239" s="48" t="s">
        <v>422</v>
      </c>
      <c r="AR1239" s="48" t="s">
        <v>422</v>
      </c>
      <c r="AS1239" s="48" t="s">
        <v>422</v>
      </c>
      <c r="AT1239" s="48" t="s">
        <v>422</v>
      </c>
      <c r="AU1239" s="48" t="s">
        <v>422</v>
      </c>
      <c r="AV1239" s="48" t="s">
        <v>422</v>
      </c>
      <c r="AW1239" s="48" t="s">
        <v>422</v>
      </c>
      <c r="AX1239" s="48" t="s">
        <v>422</v>
      </c>
      <c r="AY1239" s="48" t="s">
        <v>422</v>
      </c>
      <c r="AZ1239" s="50" t="s">
        <v>549</v>
      </c>
    </row>
    <row r="1240" ht="15.75" customHeight="1">
      <c r="A1240" s="40">
        <v>1098.0</v>
      </c>
      <c r="B1240" s="28" t="s">
        <v>3659</v>
      </c>
      <c r="C1240" s="41"/>
      <c r="D1240" s="42">
        <f t="array" ref="D1240">index(systems,match($A1240,INDEX(systems,0,1),),3)</f>
        <v>23.764</v>
      </c>
      <c r="E1240" s="42">
        <f t="array" ref="E1240">index(systems,match($A1240,INDEX(systems,0,1),),4)</f>
        <v>388.984</v>
      </c>
      <c r="F1240" s="43" t="str">
        <f>IFERROR(__xludf.DUMMYFUNCTION("let(row, match($B1240&amp;if($C1240&lt;&gt;"""","" [""&amp;$C1240&amp;""]"",""""),index(nebulae,,2),0),join("","",iferror(round(index(nebulae,row,5)/2,3),1),iferror(round(index(nebulae,row,6)/2,3),1),0))"),"1,1,0")</f>
        <v>1,1,0</v>
      </c>
      <c r="G1240" s="44" t="s">
        <v>3660</v>
      </c>
      <c r="H1240" s="45">
        <f t="array" ref="H1240">let(systemId,match(A1240,index(systems,0,1),),refSystemId,match($H$1,index(systems,0,1),),x,index(systems,systemId,3),y,index(systems,systemId,4),refX,index(systems,refSystemId,3),refY,index(systems,refSystemId,4),round(sqrt((x-refX)^2+(y-refY)^2),3))</f>
        <v>389.709</v>
      </c>
      <c r="I1240" s="46" t="s">
        <v>408</v>
      </c>
      <c r="J1240" s="46" t="s">
        <v>408</v>
      </c>
      <c r="K1240" s="46" t="s">
        <v>408</v>
      </c>
      <c r="L1240" s="47" t="s">
        <v>408</v>
      </c>
      <c r="M1240" s="48" t="s">
        <v>408</v>
      </c>
      <c r="N1240" s="28" t="s">
        <v>408</v>
      </c>
      <c r="O1240" s="41"/>
      <c r="P1240" s="48" t="s">
        <v>846</v>
      </c>
      <c r="Q1240" s="48" t="s">
        <v>846</v>
      </c>
      <c r="R1240" s="48" t="s">
        <v>846</v>
      </c>
      <c r="S1240" s="48" t="s">
        <v>846</v>
      </c>
      <c r="T1240" s="48" t="s">
        <v>846</v>
      </c>
      <c r="U1240" s="48" t="s">
        <v>846</v>
      </c>
      <c r="V1240" s="48" t="s">
        <v>846</v>
      </c>
      <c r="W1240" s="48" t="s">
        <v>846</v>
      </c>
      <c r="X1240" s="48" t="s">
        <v>846</v>
      </c>
      <c r="Y1240" s="48" t="s">
        <v>846</v>
      </c>
      <c r="Z1240" s="48" t="s">
        <v>846</v>
      </c>
      <c r="AA1240" s="48" t="s">
        <v>848</v>
      </c>
      <c r="AB1240" s="48" t="s">
        <v>848</v>
      </c>
      <c r="AC1240" s="48" t="s">
        <v>848</v>
      </c>
      <c r="AD1240" s="48" t="s">
        <v>848</v>
      </c>
      <c r="AE1240" s="48" t="s">
        <v>849</v>
      </c>
      <c r="AF1240" s="48" t="s">
        <v>849</v>
      </c>
      <c r="AG1240" s="48" t="s">
        <v>849</v>
      </c>
      <c r="AH1240" s="48" t="s">
        <v>849</v>
      </c>
      <c r="AI1240" s="48" t="s">
        <v>849</v>
      </c>
      <c r="AJ1240" s="48" t="s">
        <v>849</v>
      </c>
      <c r="AK1240" s="48" t="s">
        <v>849</v>
      </c>
      <c r="AL1240" s="48" t="s">
        <v>849</v>
      </c>
      <c r="AM1240" s="48" t="s">
        <v>849</v>
      </c>
      <c r="AN1240" s="48" t="s">
        <v>849</v>
      </c>
      <c r="AO1240" s="48" t="s">
        <v>849</v>
      </c>
      <c r="AP1240" s="48" t="s">
        <v>849</v>
      </c>
      <c r="AQ1240" s="48" t="s">
        <v>697</v>
      </c>
      <c r="AR1240" s="48" t="s">
        <v>697</v>
      </c>
      <c r="AS1240" s="48" t="s">
        <v>697</v>
      </c>
      <c r="AT1240" s="48" t="s">
        <v>697</v>
      </c>
      <c r="AU1240" s="48" t="s">
        <v>697</v>
      </c>
      <c r="AV1240" s="52" t="s">
        <v>851</v>
      </c>
      <c r="AW1240" s="52" t="s">
        <v>851</v>
      </c>
      <c r="AX1240" s="52" t="s">
        <v>851</v>
      </c>
      <c r="AY1240" s="52" t="s">
        <v>851</v>
      </c>
      <c r="AZ1240" s="49" t="s">
        <v>851</v>
      </c>
    </row>
    <row r="1241" ht="15.75" customHeight="1">
      <c r="A1241" s="40">
        <v>1099.0</v>
      </c>
      <c r="B1241" s="28" t="s">
        <v>3661</v>
      </c>
      <c r="C1241" s="41"/>
      <c r="D1241" s="42">
        <f t="array" ref="D1241">index(systems,match($A1241,INDEX(systems,0,1),),3)</f>
        <v>225.403</v>
      </c>
      <c r="E1241" s="42">
        <f t="array" ref="E1241">index(systems,match($A1241,INDEX(systems,0,1),),4)</f>
        <v>332.375</v>
      </c>
      <c r="F1241" s="43" t="str">
        <f>IFERROR(__xludf.DUMMYFUNCTION("let(row, match($B1241&amp;if($C1241&lt;&gt;"""","" [""&amp;$C1241&amp;""]"",""""),index(nebulae,,2),0),join("","",iferror(round(index(nebulae,row,5)/2,3),1),iferror(round(index(nebulae,row,6)/2,3),1),0))"),"1,1,0")</f>
        <v>1,1,0</v>
      </c>
      <c r="G1241" s="44" t="s">
        <v>3662</v>
      </c>
      <c r="H1241" s="45">
        <f t="array" ref="H1241">let(systemId,match(A1241,index(systems,0,1),),refSystemId,match($H$1,index(systems,0,1),),x,index(systems,systemId,3),y,index(systems,systemId,4),refX,index(systems,refSystemId,3),refY,index(systems,refSystemId,4),round(sqrt((x-refX)^2+(y-refY)^2),3))</f>
        <v>401.596</v>
      </c>
      <c r="I1241" s="60" t="s">
        <v>408</v>
      </c>
      <c r="J1241" s="60" t="s">
        <v>408</v>
      </c>
      <c r="K1241" s="60" t="s">
        <v>408</v>
      </c>
      <c r="L1241" s="41"/>
      <c r="M1241" s="41"/>
      <c r="N1241" s="28" t="s">
        <v>1257</v>
      </c>
      <c r="O1241" s="48" t="s">
        <v>1257</v>
      </c>
      <c r="P1241" s="48" t="s">
        <v>1257</v>
      </c>
      <c r="Q1241" s="48" t="s">
        <v>1257</v>
      </c>
      <c r="R1241" s="48" t="s">
        <v>1257</v>
      </c>
      <c r="S1241" s="48" t="s">
        <v>1257</v>
      </c>
      <c r="T1241" s="48" t="s">
        <v>1257</v>
      </c>
      <c r="U1241" s="52" t="s">
        <v>1257</v>
      </c>
      <c r="V1241" s="52" t="s">
        <v>1257</v>
      </c>
      <c r="W1241" s="52" t="s">
        <v>1257</v>
      </c>
      <c r="X1241" s="52" t="s">
        <v>1257</v>
      </c>
      <c r="Y1241" s="52" t="s">
        <v>1257</v>
      </c>
      <c r="Z1241" s="52" t="s">
        <v>1257</v>
      </c>
      <c r="AA1241" s="52" t="s">
        <v>1257</v>
      </c>
      <c r="AB1241" s="52" t="s">
        <v>1257</v>
      </c>
      <c r="AC1241" s="52" t="s">
        <v>1257</v>
      </c>
      <c r="AD1241" s="52" t="s">
        <v>1257</v>
      </c>
      <c r="AE1241" s="52" t="s">
        <v>1257</v>
      </c>
      <c r="AF1241" s="52" t="s">
        <v>1257</v>
      </c>
      <c r="AG1241" s="52" t="s">
        <v>1257</v>
      </c>
      <c r="AH1241" s="52" t="s">
        <v>1257</v>
      </c>
      <c r="AI1241" s="52" t="s">
        <v>1257</v>
      </c>
      <c r="AJ1241" s="52" t="s">
        <v>1257</v>
      </c>
      <c r="AK1241" s="52" t="s">
        <v>1257</v>
      </c>
      <c r="AL1241" s="52" t="s">
        <v>1257</v>
      </c>
      <c r="AM1241" s="52" t="s">
        <v>1257</v>
      </c>
      <c r="AN1241" s="52" t="s">
        <v>1257</v>
      </c>
      <c r="AO1241" s="52" t="s">
        <v>1257</v>
      </c>
      <c r="AP1241" s="52" t="s">
        <v>1257</v>
      </c>
      <c r="AQ1241" s="52" t="s">
        <v>1257</v>
      </c>
      <c r="AR1241" s="52" t="s">
        <v>1257</v>
      </c>
      <c r="AS1241" s="52" t="s">
        <v>1257</v>
      </c>
      <c r="AT1241" s="52" t="s">
        <v>1257</v>
      </c>
      <c r="AU1241" s="52" t="s">
        <v>1257</v>
      </c>
      <c r="AV1241" s="48" t="s">
        <v>1257</v>
      </c>
      <c r="AW1241" s="48" t="s">
        <v>1257</v>
      </c>
      <c r="AX1241" s="48" t="s">
        <v>1257</v>
      </c>
      <c r="AY1241" s="48" t="s">
        <v>1257</v>
      </c>
      <c r="AZ1241" s="49" t="s">
        <v>1257</v>
      </c>
    </row>
    <row r="1242" ht="15.75" customHeight="1">
      <c r="A1242" s="40">
        <v>1100.0</v>
      </c>
      <c r="B1242" s="28" t="s">
        <v>3663</v>
      </c>
      <c r="C1242" s="41"/>
      <c r="D1242" s="42">
        <f t="array" ref="D1242">index(systems,match($A1242,INDEX(systems,0,1),),3)</f>
        <v>58.729</v>
      </c>
      <c r="E1242" s="42">
        <f t="array" ref="E1242">index(systems,match($A1242,INDEX(systems,0,1),),4)</f>
        <v>-430.11</v>
      </c>
      <c r="F1242" s="43" t="str">
        <f>IFERROR(__xludf.DUMMYFUNCTION("let(row, match($B1242&amp;if($C1242&lt;&gt;"""","" [""&amp;$C1242&amp;""]"",""""),index(nebulae,,2),0),join("","",iferror(round(index(nebulae,row,5)/2,3),1),iferror(round(index(nebulae,row,6)/2,3),1),0))"),"1,1,0")</f>
        <v>1,1,0</v>
      </c>
      <c r="G1242" s="44" t="s">
        <v>3664</v>
      </c>
      <c r="H1242" s="45">
        <f t="array" ref="H1242">let(systemId,match(A1242,index(systems,0,1),),refSystemId,match($H$1,index(systems,0,1),),x,index(systems,systemId,3),y,index(systems,systemId,4),refX,index(systems,refSystemId,3),refY,index(systems,refSystemId,4),round(sqrt((x-refX)^2+(y-refY)^2),3))</f>
        <v>434.101</v>
      </c>
      <c r="I1242" s="28" t="s">
        <v>408</v>
      </c>
      <c r="J1242" s="28" t="s">
        <v>408</v>
      </c>
      <c r="K1242" s="28" t="s">
        <v>408</v>
      </c>
      <c r="L1242" s="28" t="s">
        <v>408</v>
      </c>
      <c r="M1242" s="28" t="s">
        <v>408</v>
      </c>
      <c r="N1242" s="28" t="s">
        <v>408</v>
      </c>
      <c r="O1242" s="28" t="s">
        <v>408</v>
      </c>
      <c r="P1242" s="48" t="s">
        <v>418</v>
      </c>
      <c r="Q1242" s="48" t="s">
        <v>418</v>
      </c>
      <c r="R1242" s="48" t="s">
        <v>418</v>
      </c>
      <c r="S1242" s="48" t="s">
        <v>418</v>
      </c>
      <c r="T1242" s="48" t="s">
        <v>418</v>
      </c>
      <c r="U1242" s="48" t="s">
        <v>418</v>
      </c>
      <c r="V1242" s="48" t="s">
        <v>418</v>
      </c>
      <c r="W1242" s="48" t="s">
        <v>418</v>
      </c>
      <c r="X1242" s="48" t="s">
        <v>418</v>
      </c>
      <c r="Y1242" s="48" t="s">
        <v>418</v>
      </c>
      <c r="Z1242" s="48" t="s">
        <v>418</v>
      </c>
      <c r="AA1242" s="48" t="s">
        <v>418</v>
      </c>
      <c r="AB1242" s="48" t="s">
        <v>418</v>
      </c>
      <c r="AC1242" s="48" t="s">
        <v>418</v>
      </c>
      <c r="AD1242" s="48" t="s">
        <v>418</v>
      </c>
      <c r="AE1242" s="48" t="s">
        <v>418</v>
      </c>
      <c r="AF1242" s="48" t="s">
        <v>418</v>
      </c>
      <c r="AG1242" s="48" t="s">
        <v>418</v>
      </c>
      <c r="AH1242" s="48" t="s">
        <v>418</v>
      </c>
      <c r="AI1242" s="48" t="s">
        <v>418</v>
      </c>
      <c r="AJ1242" s="48" t="s">
        <v>418</v>
      </c>
      <c r="AK1242" s="48" t="s">
        <v>418</v>
      </c>
      <c r="AL1242" s="48" t="s">
        <v>418</v>
      </c>
      <c r="AM1242" s="48" t="s">
        <v>418</v>
      </c>
      <c r="AN1242" s="48" t="s">
        <v>418</v>
      </c>
      <c r="AO1242" s="48" t="s">
        <v>418</v>
      </c>
      <c r="AP1242" s="48" t="s">
        <v>418</v>
      </c>
      <c r="AQ1242" s="48" t="s">
        <v>418</v>
      </c>
      <c r="AR1242" s="48" t="s">
        <v>418</v>
      </c>
      <c r="AS1242" s="48" t="s">
        <v>418</v>
      </c>
      <c r="AT1242" s="48" t="s">
        <v>418</v>
      </c>
      <c r="AU1242" s="48" t="s">
        <v>418</v>
      </c>
      <c r="AV1242" s="48" t="s">
        <v>2483</v>
      </c>
      <c r="AW1242" s="48" t="s">
        <v>2483</v>
      </c>
      <c r="AX1242" s="48" t="s">
        <v>2483</v>
      </c>
      <c r="AY1242" s="48" t="s">
        <v>2483</v>
      </c>
      <c r="AZ1242" s="28" t="s">
        <v>2483</v>
      </c>
    </row>
    <row r="1243" ht="15.75" customHeight="1">
      <c r="A1243" s="40">
        <v>1101.0</v>
      </c>
      <c r="B1243" s="28" t="s">
        <v>3665</v>
      </c>
      <c r="C1243" s="41"/>
      <c r="D1243" s="42">
        <f t="array" ref="D1243">index(systems,match($A1243,INDEX(systems,0,1),),3)</f>
        <v>-241.42</v>
      </c>
      <c r="E1243" s="42">
        <f t="array" ref="E1243">index(systems,match($A1243,INDEX(systems,0,1),),4)</f>
        <v>-446.316</v>
      </c>
      <c r="F1243" s="43" t="str">
        <f>IFERROR(__xludf.DUMMYFUNCTION("let(row, match($B1243&amp;if($C1243&lt;&gt;"""","" [""&amp;$C1243&amp;""]"",""""),index(nebulae,,2),0),join("","",iferror(round(index(nebulae,row,5)/2,3),1),iferror(round(index(nebulae,row,6)/2,3),1),0))"),"1,1,0")</f>
        <v>1,1,0</v>
      </c>
      <c r="G1243" s="44" t="s">
        <v>3666</v>
      </c>
      <c r="H1243" s="45">
        <f t="array" ref="H1243">let(systemId,match(A1243,index(systems,0,1),),refSystemId,match($H$1,index(systems,0,1),),x,index(systems,systemId,3),y,index(systems,systemId,4),refX,index(systems,refSystemId,3),refY,index(systems,refSystemId,4),round(sqrt((x-refX)^2+(y-refY)^2),3))</f>
        <v>507.426</v>
      </c>
      <c r="I1243" s="46" t="s">
        <v>408</v>
      </c>
      <c r="J1243" s="46" t="s">
        <v>408</v>
      </c>
      <c r="K1243" s="46" t="s">
        <v>408</v>
      </c>
      <c r="L1243" s="46" t="s">
        <v>408</v>
      </c>
      <c r="M1243" s="46" t="s">
        <v>408</v>
      </c>
      <c r="N1243" s="28" t="s">
        <v>408</v>
      </c>
      <c r="O1243" s="41"/>
      <c r="P1243" s="48" t="s">
        <v>1927</v>
      </c>
      <c r="Q1243" s="48" t="s">
        <v>1927</v>
      </c>
      <c r="R1243" s="48" t="s">
        <v>1927</v>
      </c>
      <c r="S1243" s="48" t="s">
        <v>1927</v>
      </c>
      <c r="T1243" s="48" t="s">
        <v>1927</v>
      </c>
      <c r="U1243" s="48" t="s">
        <v>1927</v>
      </c>
      <c r="V1243" s="48" t="s">
        <v>1927</v>
      </c>
      <c r="W1243" s="48" t="s">
        <v>1927</v>
      </c>
      <c r="X1243" s="48" t="s">
        <v>576</v>
      </c>
      <c r="Y1243" s="48" t="s">
        <v>422</v>
      </c>
      <c r="Z1243" s="48" t="s">
        <v>422</v>
      </c>
      <c r="AA1243" s="48" t="s">
        <v>422</v>
      </c>
      <c r="AB1243" s="48" t="s">
        <v>422</v>
      </c>
      <c r="AC1243" s="48" t="s">
        <v>422</v>
      </c>
      <c r="AD1243" s="48" t="s">
        <v>422</v>
      </c>
      <c r="AE1243" s="48" t="s">
        <v>422</v>
      </c>
      <c r="AF1243" s="48" t="s">
        <v>422</v>
      </c>
      <c r="AG1243" s="48" t="s">
        <v>422</v>
      </c>
      <c r="AH1243" s="48" t="s">
        <v>422</v>
      </c>
      <c r="AI1243" s="48" t="s">
        <v>422</v>
      </c>
      <c r="AJ1243" s="48" t="s">
        <v>422</v>
      </c>
      <c r="AK1243" s="48" t="s">
        <v>422</v>
      </c>
      <c r="AL1243" s="48" t="s">
        <v>422</v>
      </c>
      <c r="AM1243" s="48" t="s">
        <v>422</v>
      </c>
      <c r="AN1243" s="48" t="s">
        <v>422</v>
      </c>
      <c r="AO1243" s="48" t="s">
        <v>422</v>
      </c>
      <c r="AP1243" s="48" t="s">
        <v>422</v>
      </c>
      <c r="AQ1243" s="48" t="s">
        <v>422</v>
      </c>
      <c r="AR1243" s="48" t="s">
        <v>422</v>
      </c>
      <c r="AS1243" s="48" t="s">
        <v>422</v>
      </c>
      <c r="AT1243" s="48" t="s">
        <v>422</v>
      </c>
      <c r="AU1243" s="48" t="s">
        <v>422</v>
      </c>
      <c r="AV1243" s="48" t="s">
        <v>422</v>
      </c>
      <c r="AW1243" s="48" t="s">
        <v>422</v>
      </c>
      <c r="AX1243" s="48" t="s">
        <v>422</v>
      </c>
      <c r="AY1243" s="48" t="s">
        <v>422</v>
      </c>
      <c r="AZ1243" s="49" t="s">
        <v>422</v>
      </c>
    </row>
    <row r="1244" ht="15.75" customHeight="1">
      <c r="A1244" s="40">
        <v>1102.0</v>
      </c>
      <c r="B1244" s="28" t="s">
        <v>3667</v>
      </c>
      <c r="C1244" s="41"/>
      <c r="D1244" s="42">
        <f t="array" ref="D1244">index(systems,match($A1244,INDEX(systems,0,1),),3)</f>
        <v>-309.947</v>
      </c>
      <c r="E1244" s="42">
        <f t="array" ref="E1244">index(systems,match($A1244,INDEX(systems,0,1),),4)</f>
        <v>21.414</v>
      </c>
      <c r="F1244" s="43" t="str">
        <f>IFERROR(__xludf.DUMMYFUNCTION("let(row, match($B1244&amp;if($C1244&lt;&gt;"""","" [""&amp;$C1244&amp;""]"",""""),index(nebulae,,2),0),join("","",iferror(round(index(nebulae,row,5)/2,3),1),iferror(round(index(nebulae,row,6)/2,3),1),0))"),"1,1,0")</f>
        <v>1,1,0</v>
      </c>
      <c r="G1244" s="44" t="s">
        <v>3668</v>
      </c>
      <c r="H1244" s="45">
        <f t="array" ref="H1244">let(systemId,match(A1244,index(systems,0,1),),refSystemId,match($H$1,index(systems,0,1),),x,index(systems,systemId,3),y,index(systems,systemId,4),refX,index(systems,refSystemId,3),refY,index(systems,refSystemId,4),round(sqrt((x-refX)^2+(y-refY)^2),3))</f>
        <v>310.686</v>
      </c>
      <c r="I1244" s="46" t="s">
        <v>408</v>
      </c>
      <c r="J1244" s="46" t="s">
        <v>408</v>
      </c>
      <c r="K1244" s="46" t="s">
        <v>408</v>
      </c>
      <c r="L1244" s="46" t="s">
        <v>408</v>
      </c>
      <c r="M1244" s="46" t="s">
        <v>408</v>
      </c>
      <c r="N1244" s="28" t="s">
        <v>408</v>
      </c>
      <c r="O1244" s="41"/>
      <c r="P1244" s="48" t="s">
        <v>560</v>
      </c>
      <c r="Q1244" s="48" t="s">
        <v>560</v>
      </c>
      <c r="R1244" s="48" t="s">
        <v>560</v>
      </c>
      <c r="S1244" s="48" t="s">
        <v>560</v>
      </c>
      <c r="T1244" s="48" t="s">
        <v>560</v>
      </c>
      <c r="U1244" s="48" t="s">
        <v>449</v>
      </c>
      <c r="V1244" s="48" t="s">
        <v>449</v>
      </c>
      <c r="W1244" s="48" t="s">
        <v>449</v>
      </c>
      <c r="X1244" s="48" t="s">
        <v>449</v>
      </c>
      <c r="Y1244" s="48" t="s">
        <v>449</v>
      </c>
      <c r="Z1244" s="48" t="s">
        <v>449</v>
      </c>
      <c r="AA1244" s="48" t="s">
        <v>563</v>
      </c>
      <c r="AB1244" s="48" t="s">
        <v>563</v>
      </c>
      <c r="AC1244" s="48" t="s">
        <v>563</v>
      </c>
      <c r="AD1244" s="48" t="s">
        <v>563</v>
      </c>
      <c r="AE1244" s="48" t="s">
        <v>563</v>
      </c>
      <c r="AF1244" s="48" t="s">
        <v>563</v>
      </c>
      <c r="AG1244" s="48" t="s">
        <v>563</v>
      </c>
      <c r="AH1244" s="48" t="s">
        <v>564</v>
      </c>
      <c r="AI1244" s="48" t="s">
        <v>452</v>
      </c>
      <c r="AJ1244" s="48" t="s">
        <v>452</v>
      </c>
      <c r="AK1244" s="48" t="s">
        <v>452</v>
      </c>
      <c r="AL1244" s="48" t="s">
        <v>452</v>
      </c>
      <c r="AM1244" s="48" t="s">
        <v>452</v>
      </c>
      <c r="AN1244" s="48" t="s">
        <v>452</v>
      </c>
      <c r="AO1244" s="48" t="s">
        <v>452</v>
      </c>
      <c r="AP1244" s="48" t="s">
        <v>452</v>
      </c>
      <c r="AQ1244" s="48" t="s">
        <v>452</v>
      </c>
      <c r="AR1244" s="48" t="s">
        <v>452</v>
      </c>
      <c r="AS1244" s="52" t="s">
        <v>453</v>
      </c>
      <c r="AT1244" s="52" t="s">
        <v>454</v>
      </c>
      <c r="AU1244" s="52" t="s">
        <v>454</v>
      </c>
      <c r="AV1244" s="52" t="s">
        <v>454</v>
      </c>
      <c r="AW1244" s="52" t="s">
        <v>454</v>
      </c>
      <c r="AX1244" s="52" t="s">
        <v>454</v>
      </c>
      <c r="AY1244" s="52" t="s">
        <v>454</v>
      </c>
      <c r="AZ1244" s="49" t="s">
        <v>455</v>
      </c>
    </row>
    <row r="1245" ht="15.75" customHeight="1">
      <c r="A1245" s="40">
        <v>1104.0</v>
      </c>
      <c r="B1245" s="28" t="s">
        <v>3669</v>
      </c>
      <c r="C1245" s="28" t="s">
        <v>3670</v>
      </c>
      <c r="D1245" s="42">
        <f t="array" ref="D1245">index(systems,match($A1245,INDEX(systems,0,1),),3)</f>
        <v>-123.603</v>
      </c>
      <c r="E1245" s="42">
        <f t="array" ref="E1245">index(systems,match($A1245,INDEX(systems,0,1),),4)</f>
        <v>46.734</v>
      </c>
      <c r="F1245" s="43" t="str">
        <f>IFERROR(__xludf.DUMMYFUNCTION("let(row, match($B1245&amp;if($C1245&lt;&gt;"""","" [""&amp;$C1245&amp;""]"",""""),index(nebulae,,2),0),join("","",iferror(round(index(nebulae,row,5)/2,3),1),iferror(round(index(nebulae,row,6)/2,3),1),0))"),"1,1,0")</f>
        <v>1,1,0</v>
      </c>
      <c r="G1245" s="44" t="s">
        <v>3671</v>
      </c>
      <c r="H1245" s="45">
        <f t="array" ref="H1245">let(systemId,match(A1245,index(systems,0,1),),refSystemId,match($H$1,index(systems,0,1),),x,index(systems,systemId,3),y,index(systems,systemId,4),refX,index(systems,refSystemId,3),refY,index(systems,refSystemId,4),round(sqrt((x-refX)^2+(y-refY)^2),3))</f>
        <v>132.143</v>
      </c>
      <c r="I1245" s="46" t="s">
        <v>418</v>
      </c>
      <c r="J1245" s="53"/>
      <c r="K1245" s="53"/>
      <c r="L1245" s="46" t="s">
        <v>523</v>
      </c>
      <c r="M1245" s="47" t="s">
        <v>524</v>
      </c>
      <c r="N1245" s="28" t="s">
        <v>812</v>
      </c>
      <c r="O1245" s="48" t="s">
        <v>812</v>
      </c>
      <c r="P1245" s="48" t="s">
        <v>812</v>
      </c>
      <c r="Q1245" s="48" t="s">
        <v>812</v>
      </c>
      <c r="R1245" s="48" t="s">
        <v>812</v>
      </c>
      <c r="S1245" s="48" t="s">
        <v>812</v>
      </c>
      <c r="T1245" s="48" t="s">
        <v>812</v>
      </c>
      <c r="U1245" s="48" t="s">
        <v>812</v>
      </c>
      <c r="V1245" s="48" t="s">
        <v>812</v>
      </c>
      <c r="W1245" s="48" t="s">
        <v>812</v>
      </c>
      <c r="X1245" s="48" t="s">
        <v>812</v>
      </c>
      <c r="Y1245" s="48" t="s">
        <v>812</v>
      </c>
      <c r="Z1245" s="48" t="s">
        <v>812</v>
      </c>
      <c r="AA1245" s="48" t="s">
        <v>1187</v>
      </c>
      <c r="AB1245" s="48" t="s">
        <v>1187</v>
      </c>
      <c r="AC1245" s="48" t="s">
        <v>1187</v>
      </c>
      <c r="AD1245" s="48" t="s">
        <v>1187</v>
      </c>
      <c r="AE1245" s="48" t="s">
        <v>1187</v>
      </c>
      <c r="AF1245" s="48" t="s">
        <v>1187</v>
      </c>
      <c r="AG1245" s="48" t="s">
        <v>1187</v>
      </c>
      <c r="AH1245" s="48" t="s">
        <v>1188</v>
      </c>
      <c r="AI1245" s="48" t="s">
        <v>828</v>
      </c>
      <c r="AJ1245" s="48" t="s">
        <v>828</v>
      </c>
      <c r="AK1245" s="48" t="s">
        <v>828</v>
      </c>
      <c r="AL1245" s="48" t="s">
        <v>828</v>
      </c>
      <c r="AM1245" s="48" t="s">
        <v>828</v>
      </c>
      <c r="AN1245" s="48" t="s">
        <v>828</v>
      </c>
      <c r="AO1245" s="48" t="s">
        <v>828</v>
      </c>
      <c r="AP1245" s="48" t="s">
        <v>828</v>
      </c>
      <c r="AQ1245" s="48" t="s">
        <v>828</v>
      </c>
      <c r="AR1245" s="48" t="s">
        <v>828</v>
      </c>
      <c r="AS1245" s="48" t="s">
        <v>1201</v>
      </c>
      <c r="AT1245" s="48" t="s">
        <v>455</v>
      </c>
      <c r="AU1245" s="48" t="s">
        <v>455</v>
      </c>
      <c r="AV1245" s="48" t="s">
        <v>455</v>
      </c>
      <c r="AW1245" s="48" t="s">
        <v>455</v>
      </c>
      <c r="AX1245" s="48" t="s">
        <v>530</v>
      </c>
      <c r="AY1245" s="48" t="s">
        <v>530</v>
      </c>
      <c r="AZ1245" s="28" t="s">
        <v>530</v>
      </c>
    </row>
    <row r="1246" ht="15.75" customHeight="1">
      <c r="A1246" s="40">
        <v>1105.0</v>
      </c>
      <c r="B1246" s="28" t="s">
        <v>3672</v>
      </c>
      <c r="C1246" s="41"/>
      <c r="D1246" s="42">
        <f t="array" ref="D1246">index(systems,match($A1246,INDEX(systems,0,1),),3)</f>
        <v>31.017</v>
      </c>
      <c r="E1246" s="42">
        <f t="array" ref="E1246">index(systems,match($A1246,INDEX(systems,0,1),),4)</f>
        <v>-233.165</v>
      </c>
      <c r="F1246" s="43" t="str">
        <f>IFERROR(__xludf.DUMMYFUNCTION("let(row, match($B1246&amp;if($C1246&lt;&gt;"""","" [""&amp;$C1246&amp;""]"",""""),index(nebulae,,2),0),join("","",iferror(round(index(nebulae,row,5)/2,3),1),iferror(round(index(nebulae,row,6)/2,3),1),0))"),"1,1,0")</f>
        <v>1,1,0</v>
      </c>
      <c r="G1246" s="44" t="s">
        <v>3673</v>
      </c>
      <c r="H1246" s="45">
        <f t="array" ref="H1246">let(systemId,match(A1246,index(systems,0,1),),refSystemId,match($H$1,index(systems,0,1),),x,index(systems,systemId,3),y,index(systems,systemId,4),refX,index(systems,refSystemId,3),refY,index(systems,refSystemId,4),round(sqrt((x-refX)^2+(y-refY)^2),3))</f>
        <v>235.219</v>
      </c>
      <c r="I1246" s="46" t="s">
        <v>418</v>
      </c>
      <c r="J1246" s="53"/>
      <c r="K1246" s="53"/>
      <c r="L1246" s="53"/>
      <c r="M1246" s="46" t="s">
        <v>966</v>
      </c>
      <c r="N1246" s="59" t="s">
        <v>2113</v>
      </c>
      <c r="O1246" s="48" t="s">
        <v>2113</v>
      </c>
      <c r="P1246" s="48" t="s">
        <v>2113</v>
      </c>
      <c r="Q1246" s="48" t="s">
        <v>2113</v>
      </c>
      <c r="R1246" s="48" t="s">
        <v>2113</v>
      </c>
      <c r="S1246" s="48" t="s">
        <v>2113</v>
      </c>
      <c r="T1246" s="48" t="s">
        <v>2113</v>
      </c>
      <c r="U1246" s="48" t="s">
        <v>2113</v>
      </c>
      <c r="V1246" s="48" t="s">
        <v>2113</v>
      </c>
      <c r="W1246" s="48" t="s">
        <v>2113</v>
      </c>
      <c r="X1246" s="48" t="s">
        <v>2113</v>
      </c>
      <c r="Y1246" s="48" t="s">
        <v>967</v>
      </c>
      <c r="Z1246" s="48" t="s">
        <v>967</v>
      </c>
      <c r="AA1246" s="48" t="s">
        <v>967</v>
      </c>
      <c r="AB1246" s="48" t="s">
        <v>967</v>
      </c>
      <c r="AC1246" s="48" t="s">
        <v>967</v>
      </c>
      <c r="AD1246" s="48" t="s">
        <v>967</v>
      </c>
      <c r="AE1246" s="48" t="s">
        <v>967</v>
      </c>
      <c r="AF1246" s="48" t="s">
        <v>967</v>
      </c>
      <c r="AG1246" s="48" t="s">
        <v>967</v>
      </c>
      <c r="AH1246" s="48" t="s">
        <v>967</v>
      </c>
      <c r="AI1246" s="48" t="s">
        <v>967</v>
      </c>
      <c r="AJ1246" s="48" t="s">
        <v>967</v>
      </c>
      <c r="AK1246" s="48" t="s">
        <v>967</v>
      </c>
      <c r="AL1246" s="48" t="s">
        <v>967</v>
      </c>
      <c r="AM1246" s="48" t="s">
        <v>967</v>
      </c>
      <c r="AN1246" s="48" t="s">
        <v>967</v>
      </c>
      <c r="AO1246" s="48" t="s">
        <v>967</v>
      </c>
      <c r="AP1246" s="48" t="s">
        <v>492</v>
      </c>
      <c r="AQ1246" s="48" t="s">
        <v>967</v>
      </c>
      <c r="AR1246" s="48" t="s">
        <v>967</v>
      </c>
      <c r="AS1246" s="48" t="s">
        <v>967</v>
      </c>
      <c r="AT1246" s="48" t="s">
        <v>967</v>
      </c>
      <c r="AU1246" s="48" t="s">
        <v>967</v>
      </c>
      <c r="AV1246" s="48" t="s">
        <v>2113</v>
      </c>
      <c r="AW1246" s="48" t="s">
        <v>2113</v>
      </c>
      <c r="AX1246" s="48" t="s">
        <v>2113</v>
      </c>
      <c r="AY1246" s="48" t="s">
        <v>2113</v>
      </c>
      <c r="AZ1246" s="28" t="s">
        <v>2113</v>
      </c>
    </row>
    <row r="1247" ht="15.75" customHeight="1">
      <c r="A1247" s="40">
        <v>1106.0</v>
      </c>
      <c r="B1247" s="28" t="s">
        <v>3674</v>
      </c>
      <c r="C1247" s="41"/>
      <c r="D1247" s="42">
        <f t="array" ref="D1247">index(systems,match($A1247,INDEX(systems,0,1),),3)</f>
        <v>-513.023</v>
      </c>
      <c r="E1247" s="42">
        <f t="array" ref="E1247">index(systems,match($A1247,INDEX(systems,0,1),),4)</f>
        <v>65.019</v>
      </c>
      <c r="F1247" s="43" t="str">
        <f>IFERROR(__xludf.DUMMYFUNCTION("let(row, match($B1247&amp;if($C1247&lt;&gt;"""","" [""&amp;$C1247&amp;""]"",""""),index(nebulae,,2),0),join("","",iferror(round(index(nebulae,row,5)/2,3),1),iferror(round(index(nebulae,row,6)/2,3),1),0))"),"1,1,0")</f>
        <v>1,1,0</v>
      </c>
      <c r="G1247" s="44" t="s">
        <v>3675</v>
      </c>
      <c r="H1247" s="45">
        <f t="array" ref="H1247">let(systemId,match(A1247,index(systems,0,1),),refSystemId,match($H$1,index(systems,0,1),),x,index(systems,systemId,3),y,index(systems,systemId,4),refX,index(systems,refSystemId,3),refY,index(systems,refSystemId,4),round(sqrt((x-refX)^2+(y-refY)^2),3))</f>
        <v>517.127</v>
      </c>
      <c r="I1247" s="28" t="s">
        <v>408</v>
      </c>
      <c r="J1247" s="28" t="s">
        <v>408</v>
      </c>
      <c r="K1247" s="28" t="s">
        <v>408</v>
      </c>
      <c r="L1247" s="28" t="s">
        <v>408</v>
      </c>
      <c r="M1247" s="28" t="s">
        <v>408</v>
      </c>
      <c r="N1247" s="28" t="s">
        <v>408</v>
      </c>
      <c r="O1247" s="41"/>
      <c r="P1247" s="48" t="s">
        <v>461</v>
      </c>
      <c r="Q1247" s="48" t="s">
        <v>461</v>
      </c>
      <c r="R1247" s="48" t="s">
        <v>461</v>
      </c>
      <c r="S1247" s="48" t="s">
        <v>418</v>
      </c>
      <c r="T1247" s="48" t="s">
        <v>418</v>
      </c>
      <c r="U1247" s="48" t="s">
        <v>422</v>
      </c>
      <c r="V1247" s="48" t="s">
        <v>422</v>
      </c>
      <c r="W1247" s="48" t="s">
        <v>422</v>
      </c>
      <c r="X1247" s="48" t="s">
        <v>422</v>
      </c>
      <c r="Y1247" s="48" t="s">
        <v>422</v>
      </c>
      <c r="Z1247" s="48" t="s">
        <v>422</v>
      </c>
      <c r="AA1247" s="48" t="s">
        <v>422</v>
      </c>
      <c r="AB1247" s="48" t="s">
        <v>422</v>
      </c>
      <c r="AC1247" s="48" t="s">
        <v>422</v>
      </c>
      <c r="AD1247" s="48" t="s">
        <v>422</v>
      </c>
      <c r="AE1247" s="48" t="s">
        <v>422</v>
      </c>
      <c r="AF1247" s="48" t="s">
        <v>422</v>
      </c>
      <c r="AG1247" s="48" t="s">
        <v>422</v>
      </c>
      <c r="AH1247" s="48" t="s">
        <v>422</v>
      </c>
      <c r="AI1247" s="48" t="s">
        <v>422</v>
      </c>
      <c r="AJ1247" s="48" t="s">
        <v>422</v>
      </c>
      <c r="AK1247" s="48" t="s">
        <v>422</v>
      </c>
      <c r="AL1247" s="48" t="s">
        <v>422</v>
      </c>
      <c r="AM1247" s="48" t="s">
        <v>422</v>
      </c>
      <c r="AN1247" s="48" t="s">
        <v>422</v>
      </c>
      <c r="AO1247" s="48" t="s">
        <v>422</v>
      </c>
      <c r="AP1247" s="48" t="s">
        <v>422</v>
      </c>
      <c r="AQ1247" s="48" t="s">
        <v>422</v>
      </c>
      <c r="AR1247" s="48" t="s">
        <v>422</v>
      </c>
      <c r="AS1247" s="48" t="s">
        <v>422</v>
      </c>
      <c r="AT1247" s="48" t="s">
        <v>422</v>
      </c>
      <c r="AU1247" s="48" t="s">
        <v>422</v>
      </c>
      <c r="AV1247" s="48" t="s">
        <v>422</v>
      </c>
      <c r="AW1247" s="48" t="s">
        <v>422</v>
      </c>
      <c r="AX1247" s="48" t="s">
        <v>422</v>
      </c>
      <c r="AY1247" s="48" t="s">
        <v>422</v>
      </c>
      <c r="AZ1247" s="28" t="s">
        <v>422</v>
      </c>
    </row>
    <row r="1248" ht="15.75" customHeight="1">
      <c r="A1248" s="40">
        <v>3100.0</v>
      </c>
      <c r="B1248" s="28" t="s">
        <v>3676</v>
      </c>
      <c r="C1248" s="41"/>
      <c r="D1248" s="42">
        <f t="array" ref="D1248">index(systems,match($A1248,INDEX(systems,0,1),),3)</f>
        <v>967.687</v>
      </c>
      <c r="E1248" s="42">
        <f t="array" ref="E1248">index(systems,match($A1248,INDEX(systems,0,1),),4)</f>
        <v>219.345</v>
      </c>
      <c r="F1248" s="43" t="str">
        <f>IFERROR(__xludf.DUMMYFUNCTION("let(row, match($B1248&amp;if($C1248&lt;&gt;"""","" [""&amp;$C1248&amp;""]"",""""),index(nebulae,,2),0),join("","",iferror(round(index(nebulae,row,5)/2,3),1),iferror(round(index(nebulae,row,6)/2,3),1),0))"),"1,1,0")</f>
        <v>1,1,0</v>
      </c>
      <c r="G1248" s="44" t="s">
        <v>3677</v>
      </c>
      <c r="H1248" s="45">
        <f t="array" ref="H1248">let(systemId,match(A1248,index(systems,0,1),),refSystemId,match($H$1,index(systems,0,1),),x,index(systems,systemId,3),y,index(systems,systemId,4),refX,index(systems,refSystemId,3),refY,index(systems,refSystemId,4),round(sqrt((x-refX)^2+(y-refY)^2),3))</f>
        <v>992.235</v>
      </c>
      <c r="I1248" s="55"/>
      <c r="J1248" s="55"/>
      <c r="K1248" s="55"/>
      <c r="L1248" s="55"/>
      <c r="M1248" s="55"/>
      <c r="N1248" s="55"/>
      <c r="O1248" s="55"/>
      <c r="P1248" s="55"/>
      <c r="Q1248" s="56" t="s">
        <v>1061</v>
      </c>
      <c r="R1248" s="56" t="s">
        <v>1061</v>
      </c>
      <c r="S1248" s="56" t="s">
        <v>1061</v>
      </c>
      <c r="T1248" s="56" t="s">
        <v>1061</v>
      </c>
      <c r="U1248" s="56" t="s">
        <v>1061</v>
      </c>
      <c r="V1248" s="56" t="s">
        <v>1061</v>
      </c>
      <c r="W1248" s="56" t="s">
        <v>1061</v>
      </c>
      <c r="X1248" s="56" t="s">
        <v>1061</v>
      </c>
      <c r="Y1248" s="56" t="s">
        <v>1061</v>
      </c>
      <c r="Z1248" s="56" t="s">
        <v>1061</v>
      </c>
      <c r="AA1248" s="56" t="s">
        <v>1061</v>
      </c>
      <c r="AB1248" s="56" t="s">
        <v>1061</v>
      </c>
      <c r="AC1248" s="56" t="s">
        <v>1061</v>
      </c>
      <c r="AD1248" s="56" t="s">
        <v>1061</v>
      </c>
      <c r="AE1248" s="56" t="s">
        <v>1061</v>
      </c>
      <c r="AF1248" s="56" t="s">
        <v>1061</v>
      </c>
      <c r="AG1248" s="56" t="s">
        <v>1061</v>
      </c>
      <c r="AH1248" s="56" t="s">
        <v>1061</v>
      </c>
      <c r="AI1248" s="56" t="s">
        <v>1061</v>
      </c>
      <c r="AJ1248" s="56" t="s">
        <v>1061</v>
      </c>
      <c r="AK1248" s="56" t="s">
        <v>1061</v>
      </c>
      <c r="AL1248" s="56" t="s">
        <v>1061</v>
      </c>
      <c r="AM1248" s="56" t="s">
        <v>1061</v>
      </c>
      <c r="AN1248" s="56" t="s">
        <v>1061</v>
      </c>
      <c r="AO1248" s="56" t="s">
        <v>1061</v>
      </c>
      <c r="AP1248" s="56" t="s">
        <v>1061</v>
      </c>
      <c r="AQ1248" s="56" t="s">
        <v>1061</v>
      </c>
      <c r="AR1248" s="56" t="s">
        <v>1061</v>
      </c>
      <c r="AS1248" s="56" t="s">
        <v>1061</v>
      </c>
      <c r="AT1248" s="56" t="s">
        <v>1061</v>
      </c>
      <c r="AU1248" s="51" t="s">
        <v>1061</v>
      </c>
      <c r="AV1248" s="55"/>
      <c r="AW1248" s="55"/>
      <c r="AX1248" s="55"/>
      <c r="AY1248" s="55"/>
      <c r="AZ1248" s="55"/>
    </row>
    <row r="1249" ht="15.75" customHeight="1">
      <c r="A1249" s="40">
        <v>1107.0</v>
      </c>
      <c r="B1249" s="28" t="s">
        <v>3678</v>
      </c>
      <c r="C1249" s="41"/>
      <c r="D1249" s="42">
        <f t="array" ref="D1249">index(systems,match($A1249,INDEX(systems,0,1),),3)</f>
        <v>-38.682</v>
      </c>
      <c r="E1249" s="42">
        <f t="array" ref="E1249">index(systems,match($A1249,INDEX(systems,0,1),),4)</f>
        <v>-410.743</v>
      </c>
      <c r="F1249" s="43" t="str">
        <f>IFERROR(__xludf.DUMMYFUNCTION("let(row, match($B1249&amp;if($C1249&lt;&gt;"""","" [""&amp;$C1249&amp;""]"",""""),index(nebulae,,2),0),join("","",iferror(round(index(nebulae,row,5)/2,3),1),iferror(round(index(nebulae,row,6)/2,3),1),0))"),"1,1,0")</f>
        <v>1,1,0</v>
      </c>
      <c r="G1249" s="44" t="s">
        <v>3679</v>
      </c>
      <c r="H1249" s="45">
        <f t="array" ref="H1249">let(systemId,match(A1249,index(systems,0,1),),refSystemId,match($H$1,index(systems,0,1),),x,index(systems,systemId,3),y,index(systems,systemId,4),refX,index(systems,refSystemId,3),refY,index(systems,refSystemId,4),round(sqrt((x-refX)^2+(y-refY)^2),3))</f>
        <v>412.56</v>
      </c>
      <c r="I1249" s="28" t="s">
        <v>408</v>
      </c>
      <c r="J1249" s="28" t="s">
        <v>408</v>
      </c>
      <c r="K1249" s="28" t="s">
        <v>408</v>
      </c>
      <c r="L1249" s="28" t="s">
        <v>408</v>
      </c>
      <c r="M1249" s="28" t="s">
        <v>408</v>
      </c>
      <c r="N1249" s="28" t="s">
        <v>408</v>
      </c>
      <c r="O1249" s="41"/>
      <c r="P1249" s="48" t="s">
        <v>617</v>
      </c>
      <c r="Q1249" s="48" t="s">
        <v>617</v>
      </c>
      <c r="R1249" s="48" t="s">
        <v>617</v>
      </c>
      <c r="S1249" s="48" t="s">
        <v>617</v>
      </c>
      <c r="T1249" s="48" t="s">
        <v>617</v>
      </c>
      <c r="U1249" s="48" t="s">
        <v>617</v>
      </c>
      <c r="V1249" s="48" t="s">
        <v>617</v>
      </c>
      <c r="W1249" s="48" t="s">
        <v>617</v>
      </c>
      <c r="X1249" s="48" t="s">
        <v>617</v>
      </c>
      <c r="Y1249" s="48" t="s">
        <v>422</v>
      </c>
      <c r="Z1249" s="48" t="s">
        <v>422</v>
      </c>
      <c r="AA1249" s="48" t="s">
        <v>422</v>
      </c>
      <c r="AB1249" s="48" t="s">
        <v>422</v>
      </c>
      <c r="AC1249" s="48" t="s">
        <v>422</v>
      </c>
      <c r="AD1249" s="48" t="s">
        <v>422</v>
      </c>
      <c r="AE1249" s="48" t="s">
        <v>422</v>
      </c>
      <c r="AF1249" s="48" t="s">
        <v>422</v>
      </c>
      <c r="AG1249" s="48" t="s">
        <v>422</v>
      </c>
      <c r="AH1249" s="48" t="s">
        <v>422</v>
      </c>
      <c r="AI1249" s="48" t="s">
        <v>422</v>
      </c>
      <c r="AJ1249" s="48" t="s">
        <v>422</v>
      </c>
      <c r="AK1249" s="48" t="s">
        <v>422</v>
      </c>
      <c r="AL1249" s="48" t="s">
        <v>422</v>
      </c>
      <c r="AM1249" s="48" t="s">
        <v>422</v>
      </c>
      <c r="AN1249" s="48" t="s">
        <v>422</v>
      </c>
      <c r="AO1249" s="48" t="s">
        <v>422</v>
      </c>
      <c r="AP1249" s="48" t="s">
        <v>422</v>
      </c>
      <c r="AQ1249" s="48" t="s">
        <v>422</v>
      </c>
      <c r="AR1249" s="48" t="s">
        <v>422</v>
      </c>
      <c r="AS1249" s="48" t="s">
        <v>422</v>
      </c>
      <c r="AT1249" s="48" t="s">
        <v>422</v>
      </c>
      <c r="AU1249" s="48" t="s">
        <v>422</v>
      </c>
      <c r="AV1249" s="48" t="s">
        <v>422</v>
      </c>
      <c r="AW1249" s="48" t="s">
        <v>422</v>
      </c>
      <c r="AX1249" s="48" t="s">
        <v>422</v>
      </c>
      <c r="AY1249" s="48" t="s">
        <v>422</v>
      </c>
      <c r="AZ1249" s="28" t="s">
        <v>422</v>
      </c>
    </row>
    <row r="1250" ht="15.75" customHeight="1">
      <c r="A1250" s="40">
        <v>1108.0</v>
      </c>
      <c r="B1250" s="28" t="s">
        <v>3680</v>
      </c>
      <c r="C1250" s="41"/>
      <c r="D1250" s="42">
        <f t="array" ref="D1250">index(systems,match($A1250,INDEX(systems,0,1),),3)</f>
        <v>432.187</v>
      </c>
      <c r="E1250" s="42">
        <f t="array" ref="E1250">index(systems,match($A1250,INDEX(systems,0,1),),4)</f>
        <v>-4.961</v>
      </c>
      <c r="F1250" s="43" t="str">
        <f>IFERROR(__xludf.DUMMYFUNCTION("let(row, match($B1250&amp;if($C1250&lt;&gt;"""","" [""&amp;$C1250&amp;""]"",""""),index(nebulae,,2),0),join("","",iferror(round(index(nebulae,row,5)/2,3),1),iferror(round(index(nebulae,row,6)/2,3),1),0))"),"1,1,0")</f>
        <v>1,1,0</v>
      </c>
      <c r="G1250" s="44" t="s">
        <v>3681</v>
      </c>
      <c r="H1250" s="45">
        <f t="array" ref="H1250">let(systemId,match(A1250,index(systems,0,1),),refSystemId,match($H$1,index(systems,0,1),),x,index(systems,systemId,3),y,index(systems,systemId,4),refX,index(systems,refSystemId,3),refY,index(systems,refSystemId,4),round(sqrt((x-refX)^2+(y-refY)^2),3))</f>
        <v>432.215</v>
      </c>
      <c r="I1250" s="46" t="s">
        <v>408</v>
      </c>
      <c r="J1250" s="46" t="s">
        <v>408</v>
      </c>
      <c r="K1250" s="28" t="s">
        <v>408</v>
      </c>
      <c r="L1250" s="28" t="s">
        <v>408</v>
      </c>
      <c r="M1250" s="28" t="s">
        <v>408</v>
      </c>
      <c r="N1250" s="28" t="s">
        <v>408</v>
      </c>
      <c r="O1250" s="41"/>
      <c r="P1250" s="48" t="s">
        <v>620</v>
      </c>
      <c r="Q1250" s="48" t="s">
        <v>620</v>
      </c>
      <c r="R1250" s="48" t="s">
        <v>620</v>
      </c>
      <c r="S1250" s="48" t="s">
        <v>620</v>
      </c>
      <c r="T1250" s="48" t="s">
        <v>620</v>
      </c>
      <c r="U1250" s="48" t="s">
        <v>920</v>
      </c>
      <c r="V1250" s="48" t="s">
        <v>1581</v>
      </c>
      <c r="W1250" s="48" t="s">
        <v>1581</v>
      </c>
      <c r="X1250" s="48" t="s">
        <v>1581</v>
      </c>
      <c r="Y1250" s="48" t="s">
        <v>1582</v>
      </c>
      <c r="Z1250" s="48" t="s">
        <v>1582</v>
      </c>
      <c r="AA1250" s="48" t="s">
        <v>1583</v>
      </c>
      <c r="AB1250" s="48" t="s">
        <v>1583</v>
      </c>
      <c r="AC1250" s="48" t="s">
        <v>1583</v>
      </c>
      <c r="AD1250" s="48" t="s">
        <v>1583</v>
      </c>
      <c r="AE1250" s="48" t="s">
        <v>1583</v>
      </c>
      <c r="AF1250" s="48" t="s">
        <v>1583</v>
      </c>
      <c r="AG1250" s="48" t="s">
        <v>1583</v>
      </c>
      <c r="AH1250" s="48" t="s">
        <v>1583</v>
      </c>
      <c r="AI1250" s="48" t="s">
        <v>1583</v>
      </c>
      <c r="AJ1250" s="48" t="s">
        <v>1583</v>
      </c>
      <c r="AK1250" s="48" t="s">
        <v>1583</v>
      </c>
      <c r="AL1250" s="48" t="s">
        <v>1583</v>
      </c>
      <c r="AM1250" s="48" t="s">
        <v>1583</v>
      </c>
      <c r="AN1250" s="48" t="s">
        <v>1583</v>
      </c>
      <c r="AO1250" s="48" t="s">
        <v>1582</v>
      </c>
      <c r="AP1250" s="48" t="s">
        <v>1582</v>
      </c>
      <c r="AQ1250" s="48" t="s">
        <v>1582</v>
      </c>
      <c r="AR1250" s="48" t="s">
        <v>1582</v>
      </c>
      <c r="AS1250" s="48" t="s">
        <v>1582</v>
      </c>
      <c r="AT1250" s="48" t="s">
        <v>1582</v>
      </c>
      <c r="AU1250" s="48" t="s">
        <v>1582</v>
      </c>
      <c r="AV1250" s="48" t="s">
        <v>1584</v>
      </c>
      <c r="AW1250" s="48" t="s">
        <v>624</v>
      </c>
      <c r="AX1250" s="48" t="s">
        <v>1585</v>
      </c>
      <c r="AY1250" s="48" t="s">
        <v>1585</v>
      </c>
      <c r="AZ1250" s="28" t="s">
        <v>1585</v>
      </c>
    </row>
    <row r="1251" ht="15.75" customHeight="1">
      <c r="A1251" s="40">
        <v>1109.0</v>
      </c>
      <c r="B1251" s="28" t="s">
        <v>3682</v>
      </c>
      <c r="C1251" s="41"/>
      <c r="D1251" s="42">
        <f t="array" ref="D1251">index(systems,match($A1251,INDEX(systems,0,1),),3)</f>
        <v>100.289</v>
      </c>
      <c r="E1251" s="42">
        <f t="array" ref="E1251">index(systems,match($A1251,INDEX(systems,0,1),),4)</f>
        <v>-119.184</v>
      </c>
      <c r="F1251" s="43" t="str">
        <f>IFERROR(__xludf.DUMMYFUNCTION("let(row, match($B1251&amp;if($C1251&lt;&gt;"""","" [""&amp;$C1251&amp;""]"",""""),index(nebulae,,2),0),join("","",iferror(round(index(nebulae,row,5)/2,3),1),iferror(round(index(nebulae,row,6)/2,3),1),0))"),"1,1,0")</f>
        <v>1,1,0</v>
      </c>
      <c r="G1251" s="44" t="s">
        <v>3683</v>
      </c>
      <c r="H1251" s="45">
        <f t="array" ref="H1251">let(systemId,match(A1251,index(systems,0,1),),refSystemId,match($H$1,index(systems,0,1),),x,index(systems,systemId,3),y,index(systems,systemId,4),refX,index(systems,refSystemId,3),refY,index(systems,refSystemId,4),round(sqrt((x-refX)^2+(y-refY)^2),3))</f>
        <v>155.765</v>
      </c>
      <c r="I1251" s="41"/>
      <c r="J1251" s="28" t="s">
        <v>755</v>
      </c>
      <c r="K1251" s="41"/>
      <c r="L1251" s="41"/>
      <c r="M1251" s="28" t="s">
        <v>1268</v>
      </c>
      <c r="N1251" s="28" t="s">
        <v>501</v>
      </c>
      <c r="O1251" s="48" t="s">
        <v>501</v>
      </c>
      <c r="P1251" s="52" t="s">
        <v>501</v>
      </c>
      <c r="Q1251" s="52" t="s">
        <v>501</v>
      </c>
      <c r="R1251" s="52" t="s">
        <v>501</v>
      </c>
      <c r="S1251" s="48" t="s">
        <v>501</v>
      </c>
      <c r="T1251" s="52" t="s">
        <v>501</v>
      </c>
      <c r="U1251" s="48" t="s">
        <v>501</v>
      </c>
      <c r="V1251" s="48" t="s">
        <v>501</v>
      </c>
      <c r="W1251" s="48" t="s">
        <v>501</v>
      </c>
      <c r="X1251" s="48" t="s">
        <v>1058</v>
      </c>
      <c r="Y1251" s="48" t="s">
        <v>1058</v>
      </c>
      <c r="Z1251" s="48" t="s">
        <v>3131</v>
      </c>
      <c r="AA1251" s="48" t="s">
        <v>3132</v>
      </c>
      <c r="AB1251" s="48" t="s">
        <v>3132</v>
      </c>
      <c r="AC1251" s="48" t="s">
        <v>3132</v>
      </c>
      <c r="AD1251" s="48" t="s">
        <v>3132</v>
      </c>
      <c r="AE1251" s="48" t="s">
        <v>3132</v>
      </c>
      <c r="AF1251" s="48" t="s">
        <v>3132</v>
      </c>
      <c r="AG1251" s="48" t="s">
        <v>3132</v>
      </c>
      <c r="AH1251" s="48" t="s">
        <v>418</v>
      </c>
      <c r="AI1251" s="48" t="s">
        <v>418</v>
      </c>
      <c r="AJ1251" s="48" t="s">
        <v>418</v>
      </c>
      <c r="AK1251" s="48" t="s">
        <v>418</v>
      </c>
      <c r="AL1251" s="48" t="s">
        <v>418</v>
      </c>
      <c r="AM1251" s="48" t="s">
        <v>418</v>
      </c>
      <c r="AN1251" s="48" t="s">
        <v>818</v>
      </c>
      <c r="AO1251" s="48" t="s">
        <v>818</v>
      </c>
      <c r="AP1251" s="48" t="s">
        <v>818</v>
      </c>
      <c r="AQ1251" s="48" t="s">
        <v>818</v>
      </c>
      <c r="AR1251" s="48" t="s">
        <v>818</v>
      </c>
      <c r="AS1251" s="48" t="s">
        <v>818</v>
      </c>
      <c r="AT1251" s="48" t="s">
        <v>2004</v>
      </c>
      <c r="AU1251" s="48" t="s">
        <v>2004</v>
      </c>
      <c r="AV1251" s="48" t="s">
        <v>2381</v>
      </c>
      <c r="AW1251" s="48" t="s">
        <v>819</v>
      </c>
      <c r="AX1251" s="48" t="s">
        <v>1058</v>
      </c>
      <c r="AY1251" s="48" t="s">
        <v>1058</v>
      </c>
      <c r="AZ1251" s="28" t="s">
        <v>1058</v>
      </c>
    </row>
    <row r="1252" ht="15.75" customHeight="1">
      <c r="A1252" s="40">
        <v>3155.0</v>
      </c>
      <c r="B1252" s="28" t="s">
        <v>3684</v>
      </c>
      <c r="C1252" s="41"/>
      <c r="D1252" s="42">
        <f t="array" ref="D1252">index(systems,match($A1252,INDEX(systems,0,1),),3)</f>
        <v>61.138</v>
      </c>
      <c r="E1252" s="42">
        <f t="array" ref="E1252">index(systems,match($A1252,INDEX(systems,0,1),),4)</f>
        <v>-495.083</v>
      </c>
      <c r="F1252" s="43" t="str">
        <f>IFERROR(__xludf.DUMMYFUNCTION("let(row, match($B1252&amp;if($C1252&lt;&gt;"""","" [""&amp;$C1252&amp;""]"",""""),index(nebulae,,2),0),join("","",iferror(round(index(nebulae,row,5)/2,3),1),iferror(round(index(nebulae,row,6)/2,3),1),0))"),"1,1,0")</f>
        <v>1,1,0</v>
      </c>
      <c r="G1252" s="44" t="s">
        <v>3685</v>
      </c>
      <c r="H1252" s="45">
        <f t="array" ref="H1252">let(systemId,match(A1252,index(systems,0,1),),refSystemId,match($H$1,index(systems,0,1),),x,index(systems,systemId,3),y,index(systems,systemId,4),refX,index(systems,refSystemId,3),refY,index(systems,refSystemId,4),round(sqrt((x-refX)^2+(y-refY)^2),3))</f>
        <v>498.844</v>
      </c>
      <c r="I1252" s="51" t="s">
        <v>408</v>
      </c>
      <c r="J1252" s="51" t="s">
        <v>408</v>
      </c>
      <c r="K1252" s="51" t="s">
        <v>408</v>
      </c>
      <c r="L1252" s="51" t="s">
        <v>408</v>
      </c>
      <c r="M1252" s="51" t="s">
        <v>408</v>
      </c>
      <c r="N1252" s="55"/>
      <c r="O1252" s="55"/>
      <c r="P1252" s="56" t="s">
        <v>408</v>
      </c>
      <c r="Q1252" s="51" t="s">
        <v>408</v>
      </c>
      <c r="R1252" s="56" t="s">
        <v>408</v>
      </c>
      <c r="S1252" s="56" t="s">
        <v>408</v>
      </c>
      <c r="T1252" s="51" t="s">
        <v>408</v>
      </c>
      <c r="U1252" s="56" t="s">
        <v>408</v>
      </c>
      <c r="V1252" s="51" t="s">
        <v>408</v>
      </c>
      <c r="W1252" s="56" t="s">
        <v>408</v>
      </c>
      <c r="X1252" s="51" t="s">
        <v>408</v>
      </c>
      <c r="Y1252" s="51" t="s">
        <v>418</v>
      </c>
      <c r="Z1252" s="48" t="s">
        <v>422</v>
      </c>
      <c r="AA1252" s="56" t="s">
        <v>422</v>
      </c>
      <c r="AB1252" s="56" t="s">
        <v>422</v>
      </c>
      <c r="AC1252" s="56" t="s">
        <v>422</v>
      </c>
      <c r="AD1252" s="56" t="s">
        <v>422</v>
      </c>
      <c r="AE1252" s="56" t="s">
        <v>422</v>
      </c>
      <c r="AF1252" s="56" t="s">
        <v>422</v>
      </c>
      <c r="AG1252" s="56" t="s">
        <v>422</v>
      </c>
      <c r="AH1252" s="56" t="s">
        <v>422</v>
      </c>
      <c r="AI1252" s="56" t="s">
        <v>422</v>
      </c>
      <c r="AJ1252" s="56" t="s">
        <v>422</v>
      </c>
      <c r="AK1252" s="56" t="s">
        <v>422</v>
      </c>
      <c r="AL1252" s="56" t="s">
        <v>422</v>
      </c>
      <c r="AM1252" s="56" t="s">
        <v>422</v>
      </c>
      <c r="AN1252" s="56" t="s">
        <v>422</v>
      </c>
      <c r="AO1252" s="56" t="s">
        <v>422</v>
      </c>
      <c r="AP1252" s="56" t="s">
        <v>422</v>
      </c>
      <c r="AQ1252" s="56" t="s">
        <v>422</v>
      </c>
      <c r="AR1252" s="56" t="s">
        <v>422</v>
      </c>
      <c r="AS1252" s="56" t="s">
        <v>422</v>
      </c>
      <c r="AT1252" s="56" t="s">
        <v>422</v>
      </c>
      <c r="AU1252" s="56" t="s">
        <v>422</v>
      </c>
      <c r="AV1252" s="56" t="s">
        <v>422</v>
      </c>
      <c r="AW1252" s="56" t="s">
        <v>422</v>
      </c>
      <c r="AX1252" s="56" t="s">
        <v>422</v>
      </c>
      <c r="AY1252" s="56" t="s">
        <v>422</v>
      </c>
      <c r="AZ1252" s="28" t="s">
        <v>422</v>
      </c>
    </row>
    <row r="1253" ht="15.75" customHeight="1">
      <c r="A1253" s="40">
        <v>1110.0</v>
      </c>
      <c r="B1253" s="28" t="s">
        <v>3686</v>
      </c>
      <c r="C1253" s="41"/>
      <c r="D1253" s="42">
        <f t="array" ref="D1253">index(systems,match($A1253,INDEX(systems,0,1),),3)</f>
        <v>170.519</v>
      </c>
      <c r="E1253" s="42">
        <f t="array" ref="E1253">index(systems,match($A1253,INDEX(systems,0,1),),4)</f>
        <v>90.257</v>
      </c>
      <c r="F1253" s="43" t="str">
        <f>IFERROR(__xludf.DUMMYFUNCTION("let(row, match($B1253&amp;if($C1253&lt;&gt;"""","" [""&amp;$C1253&amp;""]"",""""),index(nebulae,,2),0),join("","",iferror(round(index(nebulae,row,5)/2,3),1),iferror(round(index(nebulae,row,6)/2,3),1),0))"),"1,1,0")</f>
        <v>1,1,0</v>
      </c>
      <c r="G1253" s="44" t="s">
        <v>3687</v>
      </c>
      <c r="H1253" s="45">
        <f t="array" ref="H1253">let(systemId,match(A1253,index(systems,0,1),),refSystemId,match($H$1,index(systems,0,1),),x,index(systems,systemId,3),y,index(systems,systemId,4),refX,index(systems,refSystemId,3),refY,index(systems,refSystemId,4),round(sqrt((x-refX)^2+(y-refY)^2),3))</f>
        <v>192.933</v>
      </c>
      <c r="I1253" s="28" t="s">
        <v>408</v>
      </c>
      <c r="J1253" s="28" t="s">
        <v>408</v>
      </c>
      <c r="K1253" s="28" t="s">
        <v>408</v>
      </c>
      <c r="L1253" s="48" t="s">
        <v>408</v>
      </c>
      <c r="M1253" s="48" t="s">
        <v>408</v>
      </c>
      <c r="N1253" s="28" t="s">
        <v>408</v>
      </c>
      <c r="O1253" s="41"/>
      <c r="P1253" s="48" t="s">
        <v>773</v>
      </c>
      <c r="Q1253" s="48" t="s">
        <v>773</v>
      </c>
      <c r="R1253" s="48" t="s">
        <v>773</v>
      </c>
      <c r="S1253" s="48" t="s">
        <v>773</v>
      </c>
      <c r="T1253" s="48" t="s">
        <v>773</v>
      </c>
      <c r="U1253" s="48" t="s">
        <v>773</v>
      </c>
      <c r="V1253" s="48" t="s">
        <v>773</v>
      </c>
      <c r="W1253" s="48" t="s">
        <v>773</v>
      </c>
      <c r="X1253" s="48" t="s">
        <v>773</v>
      </c>
      <c r="Y1253" s="48" t="s">
        <v>422</v>
      </c>
      <c r="Z1253" s="48" t="s">
        <v>422</v>
      </c>
      <c r="AA1253" s="48" t="s">
        <v>422</v>
      </c>
      <c r="AB1253" s="52" t="s">
        <v>422</v>
      </c>
      <c r="AC1253" s="52" t="s">
        <v>422</v>
      </c>
      <c r="AD1253" s="52" t="s">
        <v>422</v>
      </c>
      <c r="AE1253" s="52" t="s">
        <v>422</v>
      </c>
      <c r="AF1253" s="52" t="s">
        <v>422</v>
      </c>
      <c r="AG1253" s="52" t="s">
        <v>422</v>
      </c>
      <c r="AH1253" s="52" t="s">
        <v>422</v>
      </c>
      <c r="AI1253" s="52" t="s">
        <v>422</v>
      </c>
      <c r="AJ1253" s="52" t="s">
        <v>422</v>
      </c>
      <c r="AK1253" s="52" t="s">
        <v>422</v>
      </c>
      <c r="AL1253" s="52" t="s">
        <v>422</v>
      </c>
      <c r="AM1253" s="52" t="s">
        <v>422</v>
      </c>
      <c r="AN1253" s="52" t="s">
        <v>422</v>
      </c>
      <c r="AO1253" s="52" t="s">
        <v>422</v>
      </c>
      <c r="AP1253" s="52" t="s">
        <v>422</v>
      </c>
      <c r="AQ1253" s="52" t="s">
        <v>422</v>
      </c>
      <c r="AR1253" s="52" t="s">
        <v>422</v>
      </c>
      <c r="AS1253" s="52" t="s">
        <v>422</v>
      </c>
      <c r="AT1253" s="52" t="s">
        <v>422</v>
      </c>
      <c r="AU1253" s="52" t="s">
        <v>422</v>
      </c>
      <c r="AV1253" s="48" t="s">
        <v>422</v>
      </c>
      <c r="AW1253" s="48" t="s">
        <v>422</v>
      </c>
      <c r="AX1253" s="48" t="s">
        <v>422</v>
      </c>
      <c r="AY1253" s="48" t="s">
        <v>422</v>
      </c>
      <c r="AZ1253" s="28" t="s">
        <v>422</v>
      </c>
    </row>
    <row r="1254" ht="15.75" customHeight="1">
      <c r="A1254" s="40">
        <v>1111.0</v>
      </c>
      <c r="B1254" s="28" t="s">
        <v>3688</v>
      </c>
      <c r="C1254" s="41"/>
      <c r="D1254" s="42">
        <f t="array" ref="D1254">index(systems,match($A1254,INDEX(systems,0,1),),3)</f>
        <v>-128.261</v>
      </c>
      <c r="E1254" s="42">
        <f t="array" ref="E1254">index(systems,match($A1254,INDEX(systems,0,1),),4)</f>
        <v>141.864</v>
      </c>
      <c r="F1254" s="43" t="str">
        <f>IFERROR(__xludf.DUMMYFUNCTION("let(row, match($B1254&amp;if($C1254&lt;&gt;"""","" [""&amp;$C1254&amp;""]"",""""),index(nebulae,,2),0),join("","",iferror(round(index(nebulae,row,5)/2,3),1),iferror(round(index(nebulae,row,6)/2,3),1),0))"),"1,1,0")</f>
        <v>1,1,0</v>
      </c>
      <c r="G1254" s="44" t="s">
        <v>3689</v>
      </c>
      <c r="H1254" s="45">
        <f t="array" ref="H1254">let(systemId,match(A1254,index(systems,0,1),),refSystemId,match($H$1,index(systems,0,1),),x,index(systems,systemId,3),y,index(systems,systemId,4),refX,index(systems,refSystemId,3),refY,index(systems,refSystemId,4),round(sqrt((x-refX)^2+(y-refY)^2),3))</f>
        <v>191.249</v>
      </c>
      <c r="I1254" s="53"/>
      <c r="J1254" s="53"/>
      <c r="K1254" s="53"/>
      <c r="L1254" s="28" t="s">
        <v>863</v>
      </c>
      <c r="M1254" s="48" t="s">
        <v>712</v>
      </c>
      <c r="N1254" s="28" t="s">
        <v>864</v>
      </c>
      <c r="O1254" s="48" t="s">
        <v>864</v>
      </c>
      <c r="P1254" s="48" t="s">
        <v>864</v>
      </c>
      <c r="Q1254" s="48" t="s">
        <v>864</v>
      </c>
      <c r="R1254" s="48" t="s">
        <v>864</v>
      </c>
      <c r="S1254" s="48" t="s">
        <v>864</v>
      </c>
      <c r="T1254" s="52" t="s">
        <v>864</v>
      </c>
      <c r="U1254" s="52" t="s">
        <v>864</v>
      </c>
      <c r="V1254" s="52" t="s">
        <v>864</v>
      </c>
      <c r="W1254" s="52" t="s">
        <v>864</v>
      </c>
      <c r="X1254" s="52" t="s">
        <v>864</v>
      </c>
      <c r="Y1254" s="52" t="s">
        <v>864</v>
      </c>
      <c r="Z1254" s="52" t="s">
        <v>864</v>
      </c>
      <c r="AA1254" s="52" t="s">
        <v>1137</v>
      </c>
      <c r="AB1254" s="52" t="s">
        <v>1137</v>
      </c>
      <c r="AC1254" s="52" t="s">
        <v>1137</v>
      </c>
      <c r="AD1254" s="52" t="s">
        <v>1137</v>
      </c>
      <c r="AE1254" s="52" t="s">
        <v>1137</v>
      </c>
      <c r="AF1254" s="52" t="s">
        <v>1137</v>
      </c>
      <c r="AG1254" s="52" t="s">
        <v>1137</v>
      </c>
      <c r="AH1254" s="52" t="s">
        <v>1138</v>
      </c>
      <c r="AI1254" s="52" t="s">
        <v>789</v>
      </c>
      <c r="AJ1254" s="52" t="s">
        <v>789</v>
      </c>
      <c r="AK1254" s="52" t="s">
        <v>789</v>
      </c>
      <c r="AL1254" s="52" t="s">
        <v>789</v>
      </c>
      <c r="AM1254" s="52" t="s">
        <v>789</v>
      </c>
      <c r="AN1254" s="52" t="s">
        <v>789</v>
      </c>
      <c r="AO1254" s="52" t="s">
        <v>789</v>
      </c>
      <c r="AP1254" s="52" t="s">
        <v>789</v>
      </c>
      <c r="AQ1254" s="52" t="s">
        <v>1835</v>
      </c>
      <c r="AR1254" s="52" t="s">
        <v>1835</v>
      </c>
      <c r="AS1254" s="48" t="s">
        <v>1835</v>
      </c>
      <c r="AT1254" s="48" t="s">
        <v>530</v>
      </c>
      <c r="AU1254" s="48" t="s">
        <v>530</v>
      </c>
      <c r="AV1254" s="48" t="s">
        <v>530</v>
      </c>
      <c r="AW1254" s="48" t="s">
        <v>530</v>
      </c>
      <c r="AX1254" s="48" t="s">
        <v>530</v>
      </c>
      <c r="AY1254" s="48" t="s">
        <v>530</v>
      </c>
      <c r="AZ1254" s="28" t="s">
        <v>530</v>
      </c>
    </row>
    <row r="1255" ht="15.75" customHeight="1">
      <c r="A1255" s="40">
        <v>1112.0</v>
      </c>
      <c r="B1255" s="28" t="s">
        <v>3690</v>
      </c>
      <c r="C1255" s="28" t="s">
        <v>3691</v>
      </c>
      <c r="D1255" s="42">
        <f t="array" ref="D1255">index(systems,match($A1255,INDEX(systems,0,1),),3)</f>
        <v>-440.091</v>
      </c>
      <c r="E1255" s="42">
        <f t="array" ref="E1255">index(systems,match($A1255,INDEX(systems,0,1),),4)</f>
        <v>-59.547</v>
      </c>
      <c r="F1255" s="43" t="str">
        <f>IFERROR(__xludf.DUMMYFUNCTION("let(row, match($B1255&amp;if($C1255&lt;&gt;"""","" [""&amp;$C1255&amp;""]"",""""),index(nebulae,,2),0),join("","",iferror(round(index(nebulae,row,5)/2,3),1),iferror(round(index(nebulae,row,6)/2,3),1),0))"),"1,1,0")</f>
        <v>1,1,0</v>
      </c>
      <c r="G1255" s="44" t="s">
        <v>3692</v>
      </c>
      <c r="H1255" s="45">
        <f t="array" ref="H1255">let(systemId,match(A1255,index(systems,0,1),),refSystemId,match($H$1,index(systems,0,1),),x,index(systems,systemId,3),y,index(systems,systemId,4),refX,index(systems,refSystemId,3),refY,index(systems,refSystemId,4),round(sqrt((x-refX)^2+(y-refY)^2),3))</f>
        <v>444.101</v>
      </c>
      <c r="I1255" s="46" t="s">
        <v>408</v>
      </c>
      <c r="J1255" s="46" t="s">
        <v>408</v>
      </c>
      <c r="K1255" s="46" t="s">
        <v>408</v>
      </c>
      <c r="L1255" s="46" t="s">
        <v>408</v>
      </c>
      <c r="M1255" s="46" t="s">
        <v>408</v>
      </c>
      <c r="N1255" s="49" t="s">
        <v>408</v>
      </c>
      <c r="O1255" s="54"/>
      <c r="P1255" s="52" t="s">
        <v>949</v>
      </c>
      <c r="Q1255" s="52" t="s">
        <v>949</v>
      </c>
      <c r="R1255" s="52" t="s">
        <v>949</v>
      </c>
      <c r="S1255" s="48" t="s">
        <v>418</v>
      </c>
      <c r="T1255" s="52" t="s">
        <v>418</v>
      </c>
      <c r="U1255" s="52" t="s">
        <v>418</v>
      </c>
      <c r="V1255" s="52" t="s">
        <v>418</v>
      </c>
      <c r="W1255" s="52" t="s">
        <v>418</v>
      </c>
      <c r="X1255" s="52" t="s">
        <v>418</v>
      </c>
      <c r="Y1255" s="52" t="s">
        <v>2625</v>
      </c>
      <c r="Z1255" s="52" t="s">
        <v>2625</v>
      </c>
      <c r="AA1255" s="52" t="s">
        <v>2625</v>
      </c>
      <c r="AB1255" s="52" t="s">
        <v>2625</v>
      </c>
      <c r="AC1255" s="52" t="s">
        <v>2625</v>
      </c>
      <c r="AD1255" s="52" t="s">
        <v>2625</v>
      </c>
      <c r="AE1255" s="52" t="s">
        <v>2625</v>
      </c>
      <c r="AF1255" s="52" t="s">
        <v>2625</v>
      </c>
      <c r="AG1255" s="52" t="s">
        <v>2625</v>
      </c>
      <c r="AH1255" s="52" t="s">
        <v>2625</v>
      </c>
      <c r="AI1255" s="52" t="s">
        <v>2625</v>
      </c>
      <c r="AJ1255" s="52" t="s">
        <v>2625</v>
      </c>
      <c r="AK1255" s="52" t="s">
        <v>2625</v>
      </c>
      <c r="AL1255" s="52" t="s">
        <v>2625</v>
      </c>
      <c r="AM1255" s="52" t="s">
        <v>2625</v>
      </c>
      <c r="AN1255" s="52" t="s">
        <v>2625</v>
      </c>
      <c r="AO1255" s="52" t="s">
        <v>2625</v>
      </c>
      <c r="AP1255" s="52" t="s">
        <v>2625</v>
      </c>
      <c r="AQ1255" s="52" t="s">
        <v>2625</v>
      </c>
      <c r="AR1255" s="52" t="s">
        <v>2625</v>
      </c>
      <c r="AS1255" s="52" t="s">
        <v>418</v>
      </c>
      <c r="AT1255" s="52" t="s">
        <v>418</v>
      </c>
      <c r="AU1255" s="52" t="s">
        <v>418</v>
      </c>
      <c r="AV1255" s="52" t="s">
        <v>418</v>
      </c>
      <c r="AW1255" s="52" t="s">
        <v>418</v>
      </c>
      <c r="AX1255" s="52" t="s">
        <v>418</v>
      </c>
      <c r="AY1255" s="52" t="s">
        <v>418</v>
      </c>
      <c r="AZ1255" s="51" t="s">
        <v>418</v>
      </c>
    </row>
    <row r="1256" ht="15.75" customHeight="1">
      <c r="A1256" s="40">
        <v>1113.0</v>
      </c>
      <c r="B1256" s="28" t="s">
        <v>3693</v>
      </c>
      <c r="C1256" s="41"/>
      <c r="D1256" s="42">
        <f t="array" ref="D1256">index(systems,match($A1256,INDEX(systems,0,1),),3)</f>
        <v>-452.377</v>
      </c>
      <c r="E1256" s="42">
        <f t="array" ref="E1256">index(systems,match($A1256,INDEX(systems,0,1),),4)</f>
        <v>98.703</v>
      </c>
      <c r="F1256" s="43" t="str">
        <f>IFERROR(__xludf.DUMMYFUNCTION("let(row, match($B1256&amp;if($C1256&lt;&gt;"""","" [""&amp;$C1256&amp;""]"",""""),index(nebulae,,2),0),join("","",iferror(round(index(nebulae,row,5)/2,3),1),iferror(round(index(nebulae,row,6)/2,3),1),0))"),"1,1,0")</f>
        <v>1,1,0</v>
      </c>
      <c r="G1256" s="44" t="s">
        <v>3694</v>
      </c>
      <c r="H1256" s="45">
        <f t="array" ref="H1256">let(systemId,match(A1256,index(systems,0,1),),refSystemId,match($H$1,index(systems,0,1),),x,index(systems,systemId,3),y,index(systems,systemId,4),refX,index(systems,refSystemId,3),refY,index(systems,refSystemId,4),round(sqrt((x-refX)^2+(y-refY)^2),3))</f>
        <v>463.02</v>
      </c>
      <c r="I1256" s="46" t="s">
        <v>408</v>
      </c>
      <c r="J1256" s="46" t="s">
        <v>408</v>
      </c>
      <c r="K1256" s="46" t="s">
        <v>408</v>
      </c>
      <c r="L1256" s="46" t="s">
        <v>408</v>
      </c>
      <c r="M1256" s="46" t="s">
        <v>408</v>
      </c>
      <c r="N1256" s="28" t="s">
        <v>408</v>
      </c>
      <c r="O1256" s="41"/>
      <c r="P1256" s="48" t="s">
        <v>461</v>
      </c>
      <c r="Q1256" s="48" t="s">
        <v>461</v>
      </c>
      <c r="R1256" s="48" t="s">
        <v>461</v>
      </c>
      <c r="S1256" s="48" t="s">
        <v>449</v>
      </c>
      <c r="T1256" s="48" t="s">
        <v>449</v>
      </c>
      <c r="U1256" s="48" t="s">
        <v>449</v>
      </c>
      <c r="V1256" s="48" t="s">
        <v>449</v>
      </c>
      <c r="W1256" s="48" t="s">
        <v>449</v>
      </c>
      <c r="X1256" s="48" t="s">
        <v>449</v>
      </c>
      <c r="Y1256" s="48" t="s">
        <v>449</v>
      </c>
      <c r="Z1256" s="48" t="s">
        <v>449</v>
      </c>
      <c r="AA1256" s="48" t="s">
        <v>462</v>
      </c>
      <c r="AB1256" s="48" t="s">
        <v>462</v>
      </c>
      <c r="AC1256" s="48" t="s">
        <v>462</v>
      </c>
      <c r="AD1256" s="48" t="s">
        <v>462</v>
      </c>
      <c r="AE1256" s="48" t="s">
        <v>462</v>
      </c>
      <c r="AF1256" s="48" t="s">
        <v>462</v>
      </c>
      <c r="AG1256" s="48" t="s">
        <v>462</v>
      </c>
      <c r="AH1256" s="48" t="s">
        <v>463</v>
      </c>
      <c r="AI1256" s="48" t="s">
        <v>464</v>
      </c>
      <c r="AJ1256" s="48" t="s">
        <v>464</v>
      </c>
      <c r="AK1256" s="48" t="s">
        <v>464</v>
      </c>
      <c r="AL1256" s="48" t="s">
        <v>464</v>
      </c>
      <c r="AM1256" s="48" t="s">
        <v>464</v>
      </c>
      <c r="AN1256" s="48" t="s">
        <v>464</v>
      </c>
      <c r="AO1256" s="48" t="s">
        <v>464</v>
      </c>
      <c r="AP1256" s="48" t="s">
        <v>464</v>
      </c>
      <c r="AQ1256" s="48" t="s">
        <v>464</v>
      </c>
      <c r="AR1256" s="48" t="s">
        <v>464</v>
      </c>
      <c r="AS1256" s="48" t="s">
        <v>466</v>
      </c>
      <c r="AT1256" s="52" t="s">
        <v>467</v>
      </c>
      <c r="AU1256" s="52" t="s">
        <v>467</v>
      </c>
      <c r="AV1256" s="48" t="s">
        <v>467</v>
      </c>
      <c r="AW1256" s="48" t="s">
        <v>467</v>
      </c>
      <c r="AX1256" s="52" t="s">
        <v>467</v>
      </c>
      <c r="AY1256" s="52" t="s">
        <v>474</v>
      </c>
      <c r="AZ1256" s="49" t="s">
        <v>474</v>
      </c>
    </row>
    <row r="1257" ht="15.75" customHeight="1">
      <c r="A1257" s="40">
        <v>1114.0</v>
      </c>
      <c r="B1257" s="28" t="s">
        <v>3695</v>
      </c>
      <c r="C1257" s="41"/>
      <c r="D1257" s="42">
        <f t="array" ref="D1257">index(systems,match($A1257,INDEX(systems,0,1),),3)</f>
        <v>-195.462</v>
      </c>
      <c r="E1257" s="42">
        <f t="array" ref="E1257">index(systems,match($A1257,INDEX(systems,0,1),),4)</f>
        <v>-271.724</v>
      </c>
      <c r="F1257" s="43" t="str">
        <f>IFERROR(__xludf.DUMMYFUNCTION("let(row, match($B1257&amp;if($C1257&lt;&gt;"""","" [""&amp;$C1257&amp;""]"",""""),index(nebulae,,2),0),join("","",iferror(round(index(nebulae,row,5)/2,3),1),iferror(round(index(nebulae,row,6)/2,3),1),0))"),"1,1,0")</f>
        <v>1,1,0</v>
      </c>
      <c r="G1257" s="44" t="s">
        <v>3696</v>
      </c>
      <c r="H1257" s="45">
        <f t="array" ref="H1257">let(systemId,match(A1257,index(systems,0,1),),refSystemId,match($H$1,index(systems,0,1),),x,index(systems,systemId,3),y,index(systems,systemId,4),refX,index(systems,refSystemId,3),refY,index(systems,refSystemId,4),round(sqrt((x-refX)^2+(y-refY)^2),3))</f>
        <v>334.723</v>
      </c>
      <c r="I1257" s="46" t="s">
        <v>418</v>
      </c>
      <c r="J1257" s="53"/>
      <c r="K1257" s="53"/>
      <c r="L1257" s="53"/>
      <c r="M1257" s="53"/>
      <c r="N1257" s="28" t="s">
        <v>558</v>
      </c>
      <c r="O1257" s="48" t="s">
        <v>558</v>
      </c>
      <c r="P1257" s="48" t="s">
        <v>2433</v>
      </c>
      <c r="Q1257" s="48" t="s">
        <v>2433</v>
      </c>
      <c r="R1257" s="48" t="s">
        <v>2433</v>
      </c>
      <c r="S1257" s="48" t="s">
        <v>2433</v>
      </c>
      <c r="T1257" s="48" t="s">
        <v>2433</v>
      </c>
      <c r="U1257" s="48" t="s">
        <v>2433</v>
      </c>
      <c r="V1257" s="48" t="s">
        <v>2433</v>
      </c>
      <c r="W1257" s="48" t="s">
        <v>2433</v>
      </c>
      <c r="X1257" s="48" t="s">
        <v>2433</v>
      </c>
      <c r="Y1257" s="48" t="s">
        <v>560</v>
      </c>
      <c r="Z1257" s="48" t="s">
        <v>560</v>
      </c>
      <c r="AA1257" s="48" t="s">
        <v>560</v>
      </c>
      <c r="AB1257" s="48" t="s">
        <v>560</v>
      </c>
      <c r="AC1257" s="48" t="s">
        <v>560</v>
      </c>
      <c r="AD1257" s="48" t="s">
        <v>560</v>
      </c>
      <c r="AE1257" s="48" t="s">
        <v>560</v>
      </c>
      <c r="AF1257" s="48" t="s">
        <v>560</v>
      </c>
      <c r="AG1257" s="48" t="s">
        <v>560</v>
      </c>
      <c r="AH1257" s="48" t="s">
        <v>560</v>
      </c>
      <c r="AI1257" s="48" t="s">
        <v>560</v>
      </c>
      <c r="AJ1257" s="48" t="s">
        <v>560</v>
      </c>
      <c r="AK1257" s="48" t="s">
        <v>560</v>
      </c>
      <c r="AL1257" s="48" t="s">
        <v>560</v>
      </c>
      <c r="AM1257" s="48" t="s">
        <v>560</v>
      </c>
      <c r="AN1257" s="48" t="s">
        <v>560</v>
      </c>
      <c r="AO1257" s="48" t="s">
        <v>560</v>
      </c>
      <c r="AP1257" s="48" t="s">
        <v>560</v>
      </c>
      <c r="AQ1257" s="48" t="s">
        <v>560</v>
      </c>
      <c r="AR1257" s="48" t="s">
        <v>560</v>
      </c>
      <c r="AS1257" s="48" t="s">
        <v>418</v>
      </c>
      <c r="AT1257" s="48" t="s">
        <v>418</v>
      </c>
      <c r="AU1257" s="48" t="s">
        <v>418</v>
      </c>
      <c r="AV1257" s="48" t="s">
        <v>418</v>
      </c>
      <c r="AW1257" s="48" t="s">
        <v>418</v>
      </c>
      <c r="AX1257" s="48" t="s">
        <v>418</v>
      </c>
      <c r="AY1257" s="48" t="s">
        <v>418</v>
      </c>
      <c r="AZ1257" s="51" t="s">
        <v>422</v>
      </c>
    </row>
    <row r="1258" ht="15.75" customHeight="1">
      <c r="A1258" s="40">
        <v>1115.0</v>
      </c>
      <c r="B1258" s="28" t="s">
        <v>3697</v>
      </c>
      <c r="C1258" s="41"/>
      <c r="D1258" s="42">
        <f t="array" ref="D1258">index(systems,match($A1258,INDEX(systems,0,1),),3)</f>
        <v>-258.499</v>
      </c>
      <c r="E1258" s="42">
        <f t="array" ref="E1258">index(systems,match($A1258,INDEX(systems,0,1),),4)</f>
        <v>-253.388</v>
      </c>
      <c r="F1258" s="43" t="str">
        <f>IFERROR(__xludf.DUMMYFUNCTION("let(row, match($B1258&amp;if($C1258&lt;&gt;"""","" [""&amp;$C1258&amp;""]"",""""),index(nebulae,,2),0),join("","",iferror(round(index(nebulae,row,5)/2,3),1),iferror(round(index(nebulae,row,6)/2,3),1),0))"),"1,1,0")</f>
        <v>1,1,0</v>
      </c>
      <c r="G1258" s="44" t="s">
        <v>3698</v>
      </c>
      <c r="H1258" s="45">
        <f t="array" ref="H1258">let(systemId,match(A1258,index(systems,0,1),),refSystemId,match($H$1,index(systems,0,1),),x,index(systems,systemId,3),y,index(systems,systemId,4),refX,index(systems,refSystemId,3),refY,index(systems,refSystemId,4),round(sqrt((x-refX)^2+(y-refY)^2),3))</f>
        <v>361.977</v>
      </c>
      <c r="I1258" s="46" t="s">
        <v>408</v>
      </c>
      <c r="J1258" s="53"/>
      <c r="K1258" s="53"/>
      <c r="L1258" s="53"/>
      <c r="M1258" s="53"/>
      <c r="N1258" s="28" t="s">
        <v>558</v>
      </c>
      <c r="O1258" s="48" t="s">
        <v>558</v>
      </c>
      <c r="P1258" s="48" t="s">
        <v>558</v>
      </c>
      <c r="Q1258" s="48" t="s">
        <v>558</v>
      </c>
      <c r="R1258" s="48" t="s">
        <v>558</v>
      </c>
      <c r="S1258" s="48" t="s">
        <v>558</v>
      </c>
      <c r="T1258" s="48" t="s">
        <v>558</v>
      </c>
      <c r="U1258" s="48" t="s">
        <v>558</v>
      </c>
      <c r="V1258" s="48" t="s">
        <v>558</v>
      </c>
      <c r="W1258" s="48" t="s">
        <v>558</v>
      </c>
      <c r="X1258" s="48" t="s">
        <v>560</v>
      </c>
      <c r="Y1258" s="48" t="s">
        <v>560</v>
      </c>
      <c r="Z1258" s="48" t="s">
        <v>560</v>
      </c>
      <c r="AA1258" s="48" t="s">
        <v>560</v>
      </c>
      <c r="AB1258" s="48" t="s">
        <v>560</v>
      </c>
      <c r="AC1258" s="48" t="s">
        <v>560</v>
      </c>
      <c r="AD1258" s="48" t="s">
        <v>560</v>
      </c>
      <c r="AE1258" s="48" t="s">
        <v>560</v>
      </c>
      <c r="AF1258" s="48" t="s">
        <v>560</v>
      </c>
      <c r="AG1258" s="48" t="s">
        <v>560</v>
      </c>
      <c r="AH1258" s="48" t="s">
        <v>560</v>
      </c>
      <c r="AI1258" s="48" t="s">
        <v>560</v>
      </c>
      <c r="AJ1258" s="48" t="s">
        <v>560</v>
      </c>
      <c r="AK1258" s="48" t="s">
        <v>560</v>
      </c>
      <c r="AL1258" s="48" t="s">
        <v>560</v>
      </c>
      <c r="AM1258" s="48" t="s">
        <v>560</v>
      </c>
      <c r="AN1258" s="48" t="s">
        <v>560</v>
      </c>
      <c r="AO1258" s="48" t="s">
        <v>560</v>
      </c>
      <c r="AP1258" s="48" t="s">
        <v>560</v>
      </c>
      <c r="AQ1258" s="48" t="s">
        <v>560</v>
      </c>
      <c r="AR1258" s="48" t="s">
        <v>560</v>
      </c>
      <c r="AS1258" s="48" t="s">
        <v>418</v>
      </c>
      <c r="AT1258" s="48" t="s">
        <v>418</v>
      </c>
      <c r="AU1258" s="48" t="s">
        <v>418</v>
      </c>
      <c r="AV1258" s="48" t="s">
        <v>418</v>
      </c>
      <c r="AW1258" s="48" t="s">
        <v>418</v>
      </c>
      <c r="AX1258" s="48" t="s">
        <v>560</v>
      </c>
      <c r="AY1258" s="48" t="s">
        <v>560</v>
      </c>
      <c r="AZ1258" s="51" t="s">
        <v>560</v>
      </c>
    </row>
    <row r="1259" ht="15.75" customHeight="1">
      <c r="A1259" s="40">
        <v>1116.0</v>
      </c>
      <c r="B1259" s="28" t="s">
        <v>3699</v>
      </c>
      <c r="C1259" s="41"/>
      <c r="D1259" s="42">
        <f t="array" ref="D1259">index(systems,match($A1259,INDEX(systems,0,1),),3)</f>
        <v>-329.067</v>
      </c>
      <c r="E1259" s="42">
        <f t="array" ref="E1259">index(systems,match($A1259,INDEX(systems,0,1),),4)</f>
        <v>507.801</v>
      </c>
      <c r="F1259" s="43" t="str">
        <f>IFERROR(__xludf.DUMMYFUNCTION("let(row, match($B1259&amp;if($C1259&lt;&gt;"""","" [""&amp;$C1259&amp;""]"",""""),index(nebulae,,2),0),join("","",iferror(round(index(nebulae,row,5)/2,3),1),iferror(round(index(nebulae,row,6)/2,3),1),0))"),"1,1,0")</f>
        <v>1,1,0</v>
      </c>
      <c r="G1259" s="44" t="s">
        <v>3700</v>
      </c>
      <c r="H1259" s="45">
        <f t="array" ref="H1259">let(systemId,match(A1259,index(systems,0,1),),refSystemId,match($H$1,index(systems,0,1),),x,index(systems,systemId,3),y,index(systems,systemId,4),refX,index(systems,refSystemId,3),refY,index(systems,refSystemId,4),round(sqrt((x-refX)^2+(y-refY)^2),3))</f>
        <v>605.101</v>
      </c>
      <c r="I1259" s="28" t="s">
        <v>408</v>
      </c>
      <c r="J1259" s="28" t="s">
        <v>408</v>
      </c>
      <c r="K1259" s="28" t="s">
        <v>408</v>
      </c>
      <c r="L1259" s="28" t="s">
        <v>408</v>
      </c>
      <c r="M1259" s="28" t="s">
        <v>408</v>
      </c>
      <c r="N1259" s="28" t="s">
        <v>408</v>
      </c>
      <c r="O1259" s="41"/>
      <c r="P1259" s="48" t="s">
        <v>497</v>
      </c>
      <c r="Q1259" s="48" t="s">
        <v>497</v>
      </c>
      <c r="R1259" s="48" t="s">
        <v>497</v>
      </c>
      <c r="S1259" s="48" t="s">
        <v>418</v>
      </c>
      <c r="T1259" s="48" t="s">
        <v>418</v>
      </c>
      <c r="U1259" s="48" t="s">
        <v>422</v>
      </c>
      <c r="V1259" s="48" t="s">
        <v>422</v>
      </c>
      <c r="W1259" s="48" t="s">
        <v>422</v>
      </c>
      <c r="X1259" s="48" t="s">
        <v>422</v>
      </c>
      <c r="Y1259" s="52" t="s">
        <v>422</v>
      </c>
      <c r="Z1259" s="52" t="s">
        <v>422</v>
      </c>
      <c r="AA1259" s="52" t="s">
        <v>422</v>
      </c>
      <c r="AB1259" s="52" t="s">
        <v>422</v>
      </c>
      <c r="AC1259" s="52" t="s">
        <v>422</v>
      </c>
      <c r="AD1259" s="52" t="s">
        <v>422</v>
      </c>
      <c r="AE1259" s="52" t="s">
        <v>422</v>
      </c>
      <c r="AF1259" s="52" t="s">
        <v>422</v>
      </c>
      <c r="AG1259" s="52" t="s">
        <v>422</v>
      </c>
      <c r="AH1259" s="52" t="s">
        <v>422</v>
      </c>
      <c r="AI1259" s="52" t="s">
        <v>422</v>
      </c>
      <c r="AJ1259" s="52" t="s">
        <v>422</v>
      </c>
      <c r="AK1259" s="52" t="s">
        <v>422</v>
      </c>
      <c r="AL1259" s="52" t="s">
        <v>422</v>
      </c>
      <c r="AM1259" s="52" t="s">
        <v>422</v>
      </c>
      <c r="AN1259" s="52" t="s">
        <v>422</v>
      </c>
      <c r="AO1259" s="52" t="s">
        <v>422</v>
      </c>
      <c r="AP1259" s="52" t="s">
        <v>422</v>
      </c>
      <c r="AQ1259" s="48" t="s">
        <v>422</v>
      </c>
      <c r="AR1259" s="48" t="s">
        <v>422</v>
      </c>
      <c r="AS1259" s="48" t="s">
        <v>422</v>
      </c>
      <c r="AT1259" s="48" t="s">
        <v>422</v>
      </c>
      <c r="AU1259" s="48" t="s">
        <v>422</v>
      </c>
      <c r="AV1259" s="48" t="s">
        <v>422</v>
      </c>
      <c r="AW1259" s="48" t="s">
        <v>422</v>
      </c>
      <c r="AX1259" s="48" t="s">
        <v>422</v>
      </c>
      <c r="AY1259" s="48" t="s">
        <v>422</v>
      </c>
      <c r="AZ1259" s="28" t="s">
        <v>422</v>
      </c>
    </row>
    <row r="1260" ht="15.75" customHeight="1">
      <c r="A1260" s="40">
        <v>1117.0</v>
      </c>
      <c r="B1260" s="28" t="s">
        <v>3701</v>
      </c>
      <c r="C1260" s="41"/>
      <c r="D1260" s="42">
        <f t="array" ref="D1260">index(systems,match($A1260,INDEX(systems,0,1),),3)</f>
        <v>626.057</v>
      </c>
      <c r="E1260" s="42">
        <f t="array" ref="E1260">index(systems,match($A1260,INDEX(systems,0,1),),4)</f>
        <v>-5.99</v>
      </c>
      <c r="F1260" s="43" t="str">
        <f>IFERROR(__xludf.DUMMYFUNCTION("let(row, match($B1260&amp;if($C1260&lt;&gt;"""","" [""&amp;$C1260&amp;""]"",""""),index(nebulae,,2),0),join("","",iferror(round(index(nebulae,row,5)/2,3),1),iferror(round(index(nebulae,row,6)/2,3),1),0))"),"1,1,0")</f>
        <v>1,1,0</v>
      </c>
      <c r="G1260" s="44" t="s">
        <v>3702</v>
      </c>
      <c r="H1260" s="45">
        <f t="array" ref="H1260">let(systemId,match(A1260,index(systems,0,1),),refSystemId,match($H$1,index(systems,0,1),),x,index(systems,systemId,3),y,index(systems,systemId,4),refX,index(systems,refSystemId,3),refY,index(systems,refSystemId,4),round(sqrt((x-refX)^2+(y-refY)^2),3))</f>
        <v>626.086</v>
      </c>
      <c r="I1260" s="46" t="s">
        <v>408</v>
      </c>
      <c r="J1260" s="46" t="s">
        <v>408</v>
      </c>
      <c r="K1260" s="46" t="s">
        <v>408</v>
      </c>
      <c r="L1260" s="46" t="s">
        <v>408</v>
      </c>
      <c r="M1260" s="46" t="s">
        <v>408</v>
      </c>
      <c r="N1260" s="49" t="s">
        <v>408</v>
      </c>
      <c r="O1260" s="54"/>
      <c r="P1260" s="52" t="s">
        <v>442</v>
      </c>
      <c r="Q1260" s="52" t="s">
        <v>442</v>
      </c>
      <c r="R1260" s="52" t="s">
        <v>442</v>
      </c>
      <c r="S1260" s="52" t="s">
        <v>442</v>
      </c>
      <c r="T1260" s="52" t="s">
        <v>442</v>
      </c>
      <c r="U1260" s="48" t="s">
        <v>920</v>
      </c>
      <c r="V1260" s="48" t="s">
        <v>443</v>
      </c>
      <c r="W1260" s="48" t="s">
        <v>443</v>
      </c>
      <c r="X1260" s="52" t="s">
        <v>443</v>
      </c>
      <c r="Y1260" s="52" t="s">
        <v>444</v>
      </c>
      <c r="Z1260" s="52" t="s">
        <v>444</v>
      </c>
      <c r="AA1260" s="52" t="s">
        <v>445</v>
      </c>
      <c r="AB1260" s="52" t="s">
        <v>445</v>
      </c>
      <c r="AC1260" s="52" t="s">
        <v>445</v>
      </c>
      <c r="AD1260" s="52" t="s">
        <v>445</v>
      </c>
      <c r="AE1260" s="52" t="s">
        <v>445</v>
      </c>
      <c r="AF1260" s="52" t="s">
        <v>445</v>
      </c>
      <c r="AG1260" s="52" t="s">
        <v>445</v>
      </c>
      <c r="AH1260" s="52" t="s">
        <v>445</v>
      </c>
      <c r="AI1260" s="52" t="s">
        <v>445</v>
      </c>
      <c r="AJ1260" s="52" t="s">
        <v>445</v>
      </c>
      <c r="AK1260" s="52" t="s">
        <v>445</v>
      </c>
      <c r="AL1260" s="52" t="s">
        <v>445</v>
      </c>
      <c r="AM1260" s="52" t="s">
        <v>445</v>
      </c>
      <c r="AN1260" s="52" t="s">
        <v>445</v>
      </c>
      <c r="AO1260" s="52" t="s">
        <v>444</v>
      </c>
      <c r="AP1260" s="52" t="s">
        <v>444</v>
      </c>
      <c r="AQ1260" s="52" t="s">
        <v>444</v>
      </c>
      <c r="AR1260" s="52" t="s">
        <v>446</v>
      </c>
      <c r="AS1260" s="52" t="s">
        <v>446</v>
      </c>
      <c r="AT1260" s="52" t="s">
        <v>446</v>
      </c>
      <c r="AU1260" s="52" t="s">
        <v>446</v>
      </c>
      <c r="AV1260" s="52" t="s">
        <v>418</v>
      </c>
      <c r="AW1260" s="52" t="s">
        <v>418</v>
      </c>
      <c r="AX1260" s="52" t="s">
        <v>418</v>
      </c>
      <c r="AY1260" s="52" t="s">
        <v>418</v>
      </c>
      <c r="AZ1260" s="51" t="s">
        <v>418</v>
      </c>
    </row>
    <row r="1261" ht="15.75" customHeight="1">
      <c r="A1261" s="40">
        <v>2947.0</v>
      </c>
      <c r="B1261" s="28" t="s">
        <v>3703</v>
      </c>
      <c r="C1261" s="41"/>
      <c r="D1261" s="42">
        <f t="array" ref="D1261">index(systems,match($A1261,INDEX(systems,0,1),),3)</f>
        <v>39.368</v>
      </c>
      <c r="E1261" s="42">
        <f t="array" ref="E1261">index(systems,match($A1261,INDEX(systems,0,1),),4)</f>
        <v>1879.723</v>
      </c>
      <c r="F1261" s="43" t="str">
        <f>IFERROR(__xludf.DUMMYFUNCTION("let(row, match($B1261&amp;if($C1261&lt;&gt;"""","" [""&amp;$C1261&amp;""]"",""""),index(nebulae,,2),0),join("","",iferror(round(index(nebulae,row,5)/2,3),1),iferror(round(index(nebulae,row,6)/2,3),1),0))"),"1,1,0")</f>
        <v>1,1,0</v>
      </c>
      <c r="G1261" s="44" t="s">
        <v>3704</v>
      </c>
      <c r="H1261" s="45">
        <f t="array" ref="H1261">let(systemId,match(A1261,index(systems,0,1),),refSystemId,match($H$1,index(systems,0,1),),x,index(systems,systemId,3),y,index(systems,systemId,4),refX,index(systems,refSystemId,3),refY,index(systems,refSystemId,4),round(sqrt((x-refX)^2+(y-refY)^2),3))</f>
        <v>1880.135</v>
      </c>
      <c r="I1261" s="41"/>
      <c r="J1261" s="41"/>
      <c r="K1261" s="41"/>
      <c r="L1261" s="41"/>
      <c r="M1261" s="41"/>
      <c r="N1261" s="41"/>
      <c r="O1261" s="41"/>
      <c r="P1261" s="48" t="s">
        <v>408</v>
      </c>
      <c r="Q1261" s="48" t="s">
        <v>408</v>
      </c>
      <c r="R1261" s="48" t="s">
        <v>408</v>
      </c>
      <c r="S1261" s="48" t="s">
        <v>408</v>
      </c>
      <c r="T1261" s="48" t="s">
        <v>408</v>
      </c>
      <c r="U1261" s="48" t="s">
        <v>408</v>
      </c>
      <c r="V1261" s="41"/>
      <c r="W1261" s="41"/>
      <c r="X1261" s="41"/>
      <c r="Y1261" s="52" t="s">
        <v>735</v>
      </c>
      <c r="Z1261" s="48" t="s">
        <v>735</v>
      </c>
      <c r="AA1261" s="52" t="s">
        <v>735</v>
      </c>
      <c r="AB1261" s="52" t="s">
        <v>735</v>
      </c>
      <c r="AC1261" s="52" t="s">
        <v>735</v>
      </c>
      <c r="AD1261" s="52" t="s">
        <v>735</v>
      </c>
      <c r="AE1261" s="52" t="s">
        <v>735</v>
      </c>
      <c r="AF1261" s="52" t="s">
        <v>735</v>
      </c>
      <c r="AG1261" s="52" t="s">
        <v>735</v>
      </c>
      <c r="AH1261" s="52" t="s">
        <v>735</v>
      </c>
      <c r="AI1261" s="52" t="s">
        <v>735</v>
      </c>
      <c r="AJ1261" s="52" t="s">
        <v>735</v>
      </c>
      <c r="AK1261" s="52" t="s">
        <v>735</v>
      </c>
      <c r="AL1261" s="52" t="s">
        <v>735</v>
      </c>
      <c r="AM1261" s="52" t="s">
        <v>735</v>
      </c>
      <c r="AN1261" s="52" t="s">
        <v>735</v>
      </c>
      <c r="AO1261" s="49" t="s">
        <v>735</v>
      </c>
      <c r="AP1261" s="52" t="s">
        <v>735</v>
      </c>
      <c r="AQ1261" s="48" t="s">
        <v>735</v>
      </c>
      <c r="AR1261" s="48" t="s">
        <v>3705</v>
      </c>
      <c r="AS1261" s="48" t="s">
        <v>3705</v>
      </c>
      <c r="AT1261" s="28" t="s">
        <v>3705</v>
      </c>
      <c r="AU1261" s="41"/>
      <c r="AV1261" s="41"/>
      <c r="AW1261" s="41"/>
      <c r="AX1261" s="41"/>
      <c r="AY1261" s="41"/>
      <c r="AZ1261" s="55"/>
    </row>
    <row r="1262" ht="15.75" customHeight="1">
      <c r="A1262" s="40">
        <v>1118.0</v>
      </c>
      <c r="B1262" s="28" t="s">
        <v>3706</v>
      </c>
      <c r="C1262" s="41"/>
      <c r="D1262" s="42">
        <f t="array" ref="D1262">index(systems,match($A1262,INDEX(systems,0,1),),3)</f>
        <v>255.386</v>
      </c>
      <c r="E1262" s="42">
        <f t="array" ref="E1262">index(systems,match($A1262,INDEX(systems,0,1),),4)</f>
        <v>-244.069</v>
      </c>
      <c r="F1262" s="43" t="str">
        <f>IFERROR(__xludf.DUMMYFUNCTION("let(row, match($B1262&amp;if($C1262&lt;&gt;"""","" [""&amp;$C1262&amp;""]"",""""),index(nebulae,,2),0),join("","",iferror(round(index(nebulae,row,5)/2,3),1),iferror(round(index(nebulae,row,6)/2,3),1),0))"),"1,1,0")</f>
        <v>1,1,0</v>
      </c>
      <c r="G1262" s="44" t="s">
        <v>3707</v>
      </c>
      <c r="H1262" s="45">
        <f t="array" ref="H1262">let(systemId,match(A1262,index(systems,0,1),),refSystemId,match($H$1,index(systems,0,1),),x,index(systems,systemId,3),y,index(systems,systemId,4),refX,index(systems,refSystemId,3),refY,index(systems,refSystemId,4),round(sqrt((x-refX)^2+(y-refY)^2),3))</f>
        <v>353.259</v>
      </c>
      <c r="I1262" s="41"/>
      <c r="J1262" s="28" t="s">
        <v>418</v>
      </c>
      <c r="K1262" s="41"/>
      <c r="L1262" s="41"/>
      <c r="M1262" s="53"/>
      <c r="N1262" s="28" t="s">
        <v>491</v>
      </c>
      <c r="O1262" s="48" t="s">
        <v>491</v>
      </c>
      <c r="P1262" s="48" t="s">
        <v>491</v>
      </c>
      <c r="Q1262" s="48" t="s">
        <v>491</v>
      </c>
      <c r="R1262" s="48" t="s">
        <v>491</v>
      </c>
      <c r="S1262" s="48" t="s">
        <v>491</v>
      </c>
      <c r="T1262" s="48" t="s">
        <v>491</v>
      </c>
      <c r="U1262" s="48" t="s">
        <v>1013</v>
      </c>
      <c r="V1262" s="48" t="s">
        <v>1013</v>
      </c>
      <c r="W1262" s="48" t="s">
        <v>1013</v>
      </c>
      <c r="X1262" s="48" t="s">
        <v>1013</v>
      </c>
      <c r="Y1262" s="48" t="s">
        <v>1669</v>
      </c>
      <c r="Z1262" s="48" t="s">
        <v>1669</v>
      </c>
      <c r="AA1262" s="48" t="s">
        <v>1670</v>
      </c>
      <c r="AB1262" s="48" t="s">
        <v>1670</v>
      </c>
      <c r="AC1262" s="48" t="s">
        <v>1670</v>
      </c>
      <c r="AD1262" s="48" t="s">
        <v>1670</v>
      </c>
      <c r="AE1262" s="48" t="s">
        <v>1670</v>
      </c>
      <c r="AF1262" s="48" t="s">
        <v>1670</v>
      </c>
      <c r="AG1262" s="48" t="s">
        <v>1670</v>
      </c>
      <c r="AH1262" s="48" t="s">
        <v>1670</v>
      </c>
      <c r="AI1262" s="48" t="s">
        <v>1670</v>
      </c>
      <c r="AJ1262" s="48" t="s">
        <v>1670</v>
      </c>
      <c r="AK1262" s="48" t="s">
        <v>1670</v>
      </c>
      <c r="AL1262" s="48" t="s">
        <v>1670</v>
      </c>
      <c r="AM1262" s="48" t="s">
        <v>1670</v>
      </c>
      <c r="AN1262" s="48" t="s">
        <v>1670</v>
      </c>
      <c r="AO1262" s="48" t="s">
        <v>1669</v>
      </c>
      <c r="AP1262" s="48" t="s">
        <v>1669</v>
      </c>
      <c r="AQ1262" s="48" t="s">
        <v>1669</v>
      </c>
      <c r="AR1262" s="48" t="s">
        <v>1669</v>
      </c>
      <c r="AS1262" s="48" t="s">
        <v>1669</v>
      </c>
      <c r="AT1262" s="48" t="s">
        <v>1669</v>
      </c>
      <c r="AU1262" s="48" t="s">
        <v>1669</v>
      </c>
      <c r="AV1262" s="48" t="s">
        <v>1669</v>
      </c>
      <c r="AW1262" s="48" t="s">
        <v>1669</v>
      </c>
      <c r="AX1262" s="48" t="s">
        <v>1327</v>
      </c>
      <c r="AY1262" s="48" t="s">
        <v>1327</v>
      </c>
      <c r="AZ1262" s="28" t="s">
        <v>1327</v>
      </c>
    </row>
    <row r="1263" ht="15.75" customHeight="1">
      <c r="A1263" s="40">
        <v>1119.0</v>
      </c>
      <c r="B1263" s="28" t="s">
        <v>3708</v>
      </c>
      <c r="C1263" s="41"/>
      <c r="D1263" s="42">
        <f t="array" ref="D1263">index(systems,match($A1263,INDEX(systems,0,1),),3)</f>
        <v>214.194</v>
      </c>
      <c r="E1263" s="42">
        <f t="array" ref="E1263">index(systems,match($A1263,INDEX(systems,0,1),),4)</f>
        <v>-283.977</v>
      </c>
      <c r="F1263" s="43" t="str">
        <f>IFERROR(__xludf.DUMMYFUNCTION("let(row, match($B1263&amp;if($C1263&lt;&gt;"""","" [""&amp;$C1263&amp;""]"",""""),index(nebulae,,2),0),join("","",iferror(round(index(nebulae,row,5)/2,3),1),iferror(round(index(nebulae,row,6)/2,3),1),0))"),"1,1,0")</f>
        <v>1,1,0</v>
      </c>
      <c r="G1263" s="44" t="s">
        <v>3709</v>
      </c>
      <c r="H1263" s="45">
        <f t="array" ref="H1263">let(systemId,match(A1263,index(systems,0,1),),refSystemId,match($H$1,index(systems,0,1),),x,index(systems,systemId,3),y,index(systems,systemId,4),refX,index(systems,refSystemId,3),refY,index(systems,refSystemId,4),round(sqrt((x-refX)^2+(y-refY)^2),3))</f>
        <v>355.699</v>
      </c>
      <c r="I1263" s="48" t="s">
        <v>408</v>
      </c>
      <c r="J1263" s="48" t="s">
        <v>408</v>
      </c>
      <c r="K1263" s="41"/>
      <c r="L1263" s="41"/>
      <c r="M1263" s="41"/>
      <c r="N1263" s="28" t="s">
        <v>1013</v>
      </c>
      <c r="O1263" s="48" t="s">
        <v>1013</v>
      </c>
      <c r="P1263" s="48" t="s">
        <v>1013</v>
      </c>
      <c r="Q1263" s="48" t="s">
        <v>1013</v>
      </c>
      <c r="R1263" s="48" t="s">
        <v>1013</v>
      </c>
      <c r="S1263" s="48" t="s">
        <v>1013</v>
      </c>
      <c r="T1263" s="48" t="s">
        <v>1013</v>
      </c>
      <c r="U1263" s="48" t="s">
        <v>1013</v>
      </c>
      <c r="V1263" s="48" t="s">
        <v>1013</v>
      </c>
      <c r="W1263" s="48" t="s">
        <v>1013</v>
      </c>
      <c r="X1263" s="48" t="s">
        <v>1013</v>
      </c>
      <c r="Y1263" s="48" t="s">
        <v>1669</v>
      </c>
      <c r="Z1263" s="48" t="s">
        <v>1669</v>
      </c>
      <c r="AA1263" s="48" t="s">
        <v>1670</v>
      </c>
      <c r="AB1263" s="48" t="s">
        <v>1670</v>
      </c>
      <c r="AC1263" s="48" t="s">
        <v>1670</v>
      </c>
      <c r="AD1263" s="48" t="s">
        <v>1670</v>
      </c>
      <c r="AE1263" s="48" t="s">
        <v>1670</v>
      </c>
      <c r="AF1263" s="48" t="s">
        <v>1670</v>
      </c>
      <c r="AG1263" s="48" t="s">
        <v>1670</v>
      </c>
      <c r="AH1263" s="48" t="s">
        <v>1670</v>
      </c>
      <c r="AI1263" s="48" t="s">
        <v>1670</v>
      </c>
      <c r="AJ1263" s="48" t="s">
        <v>1670</v>
      </c>
      <c r="AK1263" s="48" t="s">
        <v>1670</v>
      </c>
      <c r="AL1263" s="48" t="s">
        <v>1670</v>
      </c>
      <c r="AM1263" s="48" t="s">
        <v>1670</v>
      </c>
      <c r="AN1263" s="48" t="s">
        <v>1670</v>
      </c>
      <c r="AO1263" s="48" t="s">
        <v>1669</v>
      </c>
      <c r="AP1263" s="48" t="s">
        <v>1669</v>
      </c>
      <c r="AQ1263" s="48" t="s">
        <v>1669</v>
      </c>
      <c r="AR1263" s="48" t="s">
        <v>1669</v>
      </c>
      <c r="AS1263" s="48" t="s">
        <v>1669</v>
      </c>
      <c r="AT1263" s="48" t="s">
        <v>1669</v>
      </c>
      <c r="AU1263" s="48" t="s">
        <v>1669</v>
      </c>
      <c r="AV1263" s="48" t="s">
        <v>1669</v>
      </c>
      <c r="AW1263" s="48" t="s">
        <v>1669</v>
      </c>
      <c r="AX1263" s="48" t="s">
        <v>617</v>
      </c>
      <c r="AY1263" s="48" t="s">
        <v>1327</v>
      </c>
      <c r="AZ1263" s="28" t="s">
        <v>1327</v>
      </c>
    </row>
    <row r="1264" ht="15.75" customHeight="1">
      <c r="A1264" s="40">
        <v>1120.0</v>
      </c>
      <c r="B1264" s="28" t="s">
        <v>3710</v>
      </c>
      <c r="C1264" s="41"/>
      <c r="D1264" s="42">
        <f t="array" ref="D1264">index(systems,match($A1264,INDEX(systems,0,1),),3)</f>
        <v>-193.279</v>
      </c>
      <c r="E1264" s="42">
        <f t="array" ref="E1264">index(systems,match($A1264,INDEX(systems,0,1),),4)</f>
        <v>-142.506</v>
      </c>
      <c r="F1264" s="43" t="str">
        <f>IFERROR(__xludf.DUMMYFUNCTION("let(row, match($B1264&amp;if($C1264&lt;&gt;"""","" [""&amp;$C1264&amp;""]"",""""),index(nebulae,,2),0),join("","",iferror(round(index(nebulae,row,5)/2,3),1),iferror(round(index(nebulae,row,6)/2,3),1),0))"),"1,1,0")</f>
        <v>1,1,0</v>
      </c>
      <c r="G1264" s="44" t="s">
        <v>3711</v>
      </c>
      <c r="H1264" s="45">
        <f t="array" ref="H1264">let(systemId,match(A1264,index(systems,0,1),),refSystemId,match($H$1,index(systems,0,1),),x,index(systems,systemId,3),y,index(systems,systemId,4),refX,index(systems,refSystemId,3),refY,index(systems,refSystemId,4),round(sqrt((x-refX)^2+(y-refY)^2),3))</f>
        <v>240.135</v>
      </c>
      <c r="I1264" s="46" t="s">
        <v>408</v>
      </c>
      <c r="J1264" s="47" t="s">
        <v>408</v>
      </c>
      <c r="K1264" s="47" t="s">
        <v>408</v>
      </c>
      <c r="L1264" s="47" t="s">
        <v>408</v>
      </c>
      <c r="M1264" s="47" t="s">
        <v>408</v>
      </c>
      <c r="N1264" s="49" t="s">
        <v>408</v>
      </c>
      <c r="O1264" s="54"/>
      <c r="P1264" s="52" t="s">
        <v>427</v>
      </c>
      <c r="Q1264" s="52" t="s">
        <v>427</v>
      </c>
      <c r="R1264" s="52" t="s">
        <v>427</v>
      </c>
      <c r="S1264" s="48" t="s">
        <v>427</v>
      </c>
      <c r="T1264" s="52" t="s">
        <v>427</v>
      </c>
      <c r="U1264" s="52" t="s">
        <v>427</v>
      </c>
      <c r="V1264" s="52" t="s">
        <v>427</v>
      </c>
      <c r="W1264" s="52" t="s">
        <v>427</v>
      </c>
      <c r="X1264" s="52" t="s">
        <v>427</v>
      </c>
      <c r="Y1264" s="52" t="s">
        <v>422</v>
      </c>
      <c r="Z1264" s="52" t="s">
        <v>422</v>
      </c>
      <c r="AA1264" s="52" t="s">
        <v>422</v>
      </c>
      <c r="AB1264" s="52" t="s">
        <v>422</v>
      </c>
      <c r="AC1264" s="52" t="s">
        <v>422</v>
      </c>
      <c r="AD1264" s="52" t="s">
        <v>422</v>
      </c>
      <c r="AE1264" s="52" t="s">
        <v>422</v>
      </c>
      <c r="AF1264" s="52" t="s">
        <v>422</v>
      </c>
      <c r="AG1264" s="52" t="s">
        <v>422</v>
      </c>
      <c r="AH1264" s="52" t="s">
        <v>422</v>
      </c>
      <c r="AI1264" s="52" t="s">
        <v>422</v>
      </c>
      <c r="AJ1264" s="52" t="s">
        <v>422</v>
      </c>
      <c r="AK1264" s="52" t="s">
        <v>422</v>
      </c>
      <c r="AL1264" s="52" t="s">
        <v>422</v>
      </c>
      <c r="AM1264" s="52" t="s">
        <v>422</v>
      </c>
      <c r="AN1264" s="52" t="s">
        <v>422</v>
      </c>
      <c r="AO1264" s="52" t="s">
        <v>422</v>
      </c>
      <c r="AP1264" s="52" t="s">
        <v>422</v>
      </c>
      <c r="AQ1264" s="52" t="s">
        <v>422</v>
      </c>
      <c r="AR1264" s="52" t="s">
        <v>422</v>
      </c>
      <c r="AS1264" s="52" t="s">
        <v>422</v>
      </c>
      <c r="AT1264" s="52" t="s">
        <v>422</v>
      </c>
      <c r="AU1264" s="52" t="s">
        <v>422</v>
      </c>
      <c r="AV1264" s="52" t="s">
        <v>422</v>
      </c>
      <c r="AW1264" s="52" t="s">
        <v>422</v>
      </c>
      <c r="AX1264" s="52" t="s">
        <v>422</v>
      </c>
      <c r="AY1264" s="52" t="s">
        <v>422</v>
      </c>
      <c r="AZ1264" s="51" t="s">
        <v>422</v>
      </c>
    </row>
    <row r="1265" ht="15.75" customHeight="1">
      <c r="A1265" s="40">
        <v>1121.0</v>
      </c>
      <c r="B1265" s="28" t="s">
        <v>3712</v>
      </c>
      <c r="C1265" s="41"/>
      <c r="D1265" s="42">
        <f t="array" ref="D1265">index(systems,match($A1265,INDEX(systems,0,1),),3)</f>
        <v>485.276</v>
      </c>
      <c r="E1265" s="42">
        <f t="array" ref="E1265">index(systems,match($A1265,INDEX(systems,0,1),),4)</f>
        <v>-130.965</v>
      </c>
      <c r="F1265" s="43" t="str">
        <f>IFERROR(__xludf.DUMMYFUNCTION("let(row, match($B1265&amp;if($C1265&lt;&gt;"""","" [""&amp;$C1265&amp;""]"",""""),index(nebulae,,2),0),join("","",iferror(round(index(nebulae,row,5)/2,3),1),iferror(round(index(nebulae,row,6)/2,3),1),0))"),"1,1,0")</f>
        <v>1,1,0</v>
      </c>
      <c r="G1265" s="44" t="s">
        <v>3713</v>
      </c>
      <c r="H1265" s="45">
        <f t="array" ref="H1265">let(systemId,match(A1265,index(systems,0,1),),refSystemId,match($H$1,index(systems,0,1),),x,index(systems,systemId,3),y,index(systems,systemId,4),refX,index(systems,refSystemId,3),refY,index(systems,refSystemId,4),round(sqrt((x-refX)^2+(y-refY)^2),3))</f>
        <v>502.638</v>
      </c>
      <c r="I1265" s="28" t="s">
        <v>408</v>
      </c>
      <c r="J1265" s="28" t="s">
        <v>408</v>
      </c>
      <c r="K1265" s="28" t="s">
        <v>408</v>
      </c>
      <c r="L1265" s="28" t="s">
        <v>408</v>
      </c>
      <c r="M1265" s="28" t="s">
        <v>408</v>
      </c>
      <c r="N1265" s="28" t="s">
        <v>408</v>
      </c>
      <c r="O1265" s="41"/>
      <c r="P1265" s="48" t="s">
        <v>597</v>
      </c>
      <c r="Q1265" s="48" t="s">
        <v>597</v>
      </c>
      <c r="R1265" s="48" t="s">
        <v>597</v>
      </c>
      <c r="S1265" s="48" t="s">
        <v>597</v>
      </c>
      <c r="T1265" s="48" t="s">
        <v>597</v>
      </c>
      <c r="U1265" s="48" t="s">
        <v>597</v>
      </c>
      <c r="V1265" s="48" t="s">
        <v>597</v>
      </c>
      <c r="W1265" s="48" t="s">
        <v>597</v>
      </c>
      <c r="X1265" s="48" t="s">
        <v>597</v>
      </c>
      <c r="Y1265" s="48" t="s">
        <v>422</v>
      </c>
      <c r="Z1265" s="48" t="s">
        <v>422</v>
      </c>
      <c r="AA1265" s="48" t="s">
        <v>422</v>
      </c>
      <c r="AB1265" s="48" t="s">
        <v>422</v>
      </c>
      <c r="AC1265" s="48" t="s">
        <v>422</v>
      </c>
      <c r="AD1265" s="48" t="s">
        <v>422</v>
      </c>
      <c r="AE1265" s="48" t="s">
        <v>422</v>
      </c>
      <c r="AF1265" s="48" t="s">
        <v>422</v>
      </c>
      <c r="AG1265" s="48" t="s">
        <v>422</v>
      </c>
      <c r="AH1265" s="48" t="s">
        <v>422</v>
      </c>
      <c r="AI1265" s="48" t="s">
        <v>422</v>
      </c>
      <c r="AJ1265" s="48" t="s">
        <v>422</v>
      </c>
      <c r="AK1265" s="48" t="s">
        <v>422</v>
      </c>
      <c r="AL1265" s="48" t="s">
        <v>422</v>
      </c>
      <c r="AM1265" s="48" t="s">
        <v>422</v>
      </c>
      <c r="AN1265" s="48" t="s">
        <v>422</v>
      </c>
      <c r="AO1265" s="48" t="s">
        <v>422</v>
      </c>
      <c r="AP1265" s="48" t="s">
        <v>422</v>
      </c>
      <c r="AQ1265" s="48" t="s">
        <v>422</v>
      </c>
      <c r="AR1265" s="48" t="s">
        <v>422</v>
      </c>
      <c r="AS1265" s="48" t="s">
        <v>422</v>
      </c>
      <c r="AT1265" s="48" t="s">
        <v>422</v>
      </c>
      <c r="AU1265" s="48" t="s">
        <v>422</v>
      </c>
      <c r="AV1265" s="48" t="s">
        <v>422</v>
      </c>
      <c r="AW1265" s="48" t="s">
        <v>422</v>
      </c>
      <c r="AX1265" s="48" t="s">
        <v>422</v>
      </c>
      <c r="AY1265" s="48" t="s">
        <v>422</v>
      </c>
      <c r="AZ1265" s="28" t="s">
        <v>422</v>
      </c>
    </row>
    <row r="1266" ht="15.75" customHeight="1">
      <c r="A1266" s="40">
        <v>1122.0</v>
      </c>
      <c r="B1266" s="28" t="s">
        <v>3714</v>
      </c>
      <c r="C1266" s="41"/>
      <c r="D1266" s="42">
        <f t="array" ref="D1266">index(systems,match($A1266,INDEX(systems,0,1),),3)</f>
        <v>264.176</v>
      </c>
      <c r="E1266" s="42">
        <f t="array" ref="E1266">index(systems,match($A1266,INDEX(systems,0,1),),4)</f>
        <v>36.654</v>
      </c>
      <c r="F1266" s="43" t="str">
        <f>IFERROR(__xludf.DUMMYFUNCTION("let(row, match($B1266&amp;if($C1266&lt;&gt;"""","" [""&amp;$C1266&amp;""]"",""""),index(nebulae,,2),0),join("","",iferror(round(index(nebulae,row,5)/2,3),1),iferror(round(index(nebulae,row,6)/2,3),1),0))"),"1,1,0")</f>
        <v>1,1,0</v>
      </c>
      <c r="G1266" s="44" t="s">
        <v>3715</v>
      </c>
      <c r="H1266" s="45">
        <f t="array" ref="H1266">let(systemId,match(A1266,index(systems,0,1),),refSystemId,match($H$1,index(systems,0,1),),x,index(systems,systemId,3),y,index(systems,systemId,4),refX,index(systems,refSystemId,3),refY,index(systems,refSystemId,4),round(sqrt((x-refX)^2+(y-refY)^2),3))</f>
        <v>266.707</v>
      </c>
      <c r="I1266" s="54"/>
      <c r="J1266" s="49" t="s">
        <v>418</v>
      </c>
      <c r="K1266" s="49" t="s">
        <v>418</v>
      </c>
      <c r="L1266" s="54"/>
      <c r="M1266" s="54"/>
      <c r="N1266" s="49" t="s">
        <v>854</v>
      </c>
      <c r="O1266" s="52" t="s">
        <v>854</v>
      </c>
      <c r="P1266" s="52" t="s">
        <v>854</v>
      </c>
      <c r="Q1266" s="52" t="s">
        <v>854</v>
      </c>
      <c r="R1266" s="52" t="s">
        <v>854</v>
      </c>
      <c r="S1266" s="48" t="s">
        <v>854</v>
      </c>
      <c r="T1266" s="52" t="s">
        <v>854</v>
      </c>
      <c r="U1266" s="52" t="s">
        <v>1469</v>
      </c>
      <c r="V1266" s="52" t="s">
        <v>1469</v>
      </c>
      <c r="W1266" s="48" t="s">
        <v>1469</v>
      </c>
      <c r="X1266" s="52" t="s">
        <v>855</v>
      </c>
      <c r="Y1266" s="48" t="s">
        <v>1470</v>
      </c>
      <c r="Z1266" s="48" t="s">
        <v>1470</v>
      </c>
      <c r="AA1266" s="48" t="s">
        <v>1471</v>
      </c>
      <c r="AB1266" s="48" t="s">
        <v>1471</v>
      </c>
      <c r="AC1266" s="48" t="s">
        <v>1471</v>
      </c>
      <c r="AD1266" s="48" t="s">
        <v>1471</v>
      </c>
      <c r="AE1266" s="48" t="s">
        <v>1471</v>
      </c>
      <c r="AF1266" s="48" t="s">
        <v>1471</v>
      </c>
      <c r="AG1266" s="48" t="s">
        <v>1471</v>
      </c>
      <c r="AH1266" s="48" t="s">
        <v>1471</v>
      </c>
      <c r="AI1266" s="48" t="s">
        <v>1471</v>
      </c>
      <c r="AJ1266" s="48" t="s">
        <v>1471</v>
      </c>
      <c r="AK1266" s="48" t="s">
        <v>1471</v>
      </c>
      <c r="AL1266" s="48" t="s">
        <v>1471</v>
      </c>
      <c r="AM1266" s="48" t="s">
        <v>1471</v>
      </c>
      <c r="AN1266" s="48" t="s">
        <v>1471</v>
      </c>
      <c r="AO1266" s="48" t="s">
        <v>1470</v>
      </c>
      <c r="AP1266" s="48" t="s">
        <v>1470</v>
      </c>
      <c r="AQ1266" s="48" t="s">
        <v>1470</v>
      </c>
      <c r="AR1266" s="48" t="s">
        <v>1470</v>
      </c>
      <c r="AS1266" s="48" t="s">
        <v>1470</v>
      </c>
      <c r="AT1266" s="48" t="s">
        <v>1470</v>
      </c>
      <c r="AU1266" s="48" t="s">
        <v>1470</v>
      </c>
      <c r="AV1266" s="48" t="s">
        <v>1470</v>
      </c>
      <c r="AW1266" s="48" t="s">
        <v>1470</v>
      </c>
      <c r="AX1266" s="48" t="s">
        <v>1641</v>
      </c>
      <c r="AY1266" s="48" t="s">
        <v>1641</v>
      </c>
      <c r="AZ1266" s="28" t="s">
        <v>1641</v>
      </c>
    </row>
    <row r="1267" ht="15.75" customHeight="1">
      <c r="A1267" s="40">
        <v>3136.0</v>
      </c>
      <c r="B1267" s="28" t="s">
        <v>3716</v>
      </c>
      <c r="C1267" s="41"/>
      <c r="D1267" s="42">
        <f t="array" ref="D1267">index(systems,match($A1267,INDEX(systems,0,1),),3)</f>
        <v>600.089</v>
      </c>
      <c r="E1267" s="42">
        <f t="array" ref="E1267">index(systems,match($A1267,INDEX(systems,0,1),),4)</f>
        <v>545.425</v>
      </c>
      <c r="F1267" s="43" t="str">
        <f>IFERROR(__xludf.DUMMYFUNCTION("let(row, match($B1267&amp;if($C1267&lt;&gt;"""","" [""&amp;$C1267&amp;""]"",""""),index(nebulae,,2),0),join("","",iferror(round(index(nebulae,row,5)/2,3),1),iferror(round(index(nebulae,row,6)/2,3),1),0))"),"1,1,0")</f>
        <v>1,1,0</v>
      </c>
      <c r="G1267" s="44" t="s">
        <v>3717</v>
      </c>
      <c r="H1267" s="45">
        <f t="array" ref="H1267">let(systemId,match(A1267,index(systems,0,1),),refSystemId,match($H$1,index(systems,0,1),),x,index(systems,systemId,3),y,index(systems,systemId,4),refX,index(systems,refSystemId,3),refY,index(systems,refSystemId,4),round(sqrt((x-refX)^2+(y-refY)^2),3))</f>
        <v>810.922</v>
      </c>
      <c r="I1267" s="51" t="s">
        <v>408</v>
      </c>
      <c r="J1267" s="51" t="s">
        <v>408</v>
      </c>
      <c r="K1267" s="51" t="s">
        <v>408</v>
      </c>
      <c r="L1267" s="51" t="s">
        <v>408</v>
      </c>
      <c r="M1267" s="51" t="s">
        <v>408</v>
      </c>
      <c r="N1267" s="55"/>
      <c r="O1267" s="56" t="s">
        <v>741</v>
      </c>
      <c r="P1267" s="56" t="s">
        <v>741</v>
      </c>
      <c r="Q1267" s="56" t="s">
        <v>741</v>
      </c>
      <c r="R1267" s="56" t="s">
        <v>741</v>
      </c>
      <c r="S1267" s="56" t="s">
        <v>741</v>
      </c>
      <c r="T1267" s="56" t="s">
        <v>741</v>
      </c>
      <c r="U1267" s="56" t="s">
        <v>741</v>
      </c>
      <c r="V1267" s="56" t="s">
        <v>741</v>
      </c>
      <c r="W1267" s="56" t="s">
        <v>741</v>
      </c>
      <c r="X1267" s="56" t="s">
        <v>741</v>
      </c>
      <c r="Y1267" s="56" t="s">
        <v>741</v>
      </c>
      <c r="Z1267" s="56" t="s">
        <v>741</v>
      </c>
      <c r="AA1267" s="56" t="s">
        <v>741</v>
      </c>
      <c r="AB1267" s="56" t="s">
        <v>741</v>
      </c>
      <c r="AC1267" s="56" t="s">
        <v>741</v>
      </c>
      <c r="AD1267" s="56" t="s">
        <v>741</v>
      </c>
      <c r="AE1267" s="56" t="s">
        <v>741</v>
      </c>
      <c r="AF1267" s="56" t="s">
        <v>741</v>
      </c>
      <c r="AG1267" s="56" t="s">
        <v>741</v>
      </c>
      <c r="AH1267" s="56" t="s">
        <v>741</v>
      </c>
      <c r="AI1267" s="56" t="s">
        <v>741</v>
      </c>
      <c r="AJ1267" s="56" t="s">
        <v>741</v>
      </c>
      <c r="AK1267" s="56" t="s">
        <v>741</v>
      </c>
      <c r="AL1267" s="56" t="s">
        <v>741</v>
      </c>
      <c r="AM1267" s="56" t="s">
        <v>741</v>
      </c>
      <c r="AN1267" s="56" t="s">
        <v>741</v>
      </c>
      <c r="AO1267" s="51" t="s">
        <v>741</v>
      </c>
      <c r="AP1267" s="56" t="s">
        <v>741</v>
      </c>
      <c r="AQ1267" s="56" t="s">
        <v>741</v>
      </c>
      <c r="AR1267" s="56" t="s">
        <v>741</v>
      </c>
      <c r="AS1267" s="56" t="s">
        <v>741</v>
      </c>
      <c r="AT1267" s="56" t="s">
        <v>741</v>
      </c>
      <c r="AU1267" s="56" t="s">
        <v>741</v>
      </c>
      <c r="AV1267" s="56" t="s">
        <v>741</v>
      </c>
      <c r="AW1267" s="56" t="s">
        <v>741</v>
      </c>
      <c r="AX1267" s="56" t="s">
        <v>741</v>
      </c>
      <c r="AY1267" s="56" t="s">
        <v>741</v>
      </c>
      <c r="AZ1267" s="51" t="s">
        <v>741</v>
      </c>
    </row>
    <row r="1268" ht="15.75" customHeight="1">
      <c r="A1268" s="40">
        <v>1123.0</v>
      </c>
      <c r="B1268" s="28" t="s">
        <v>3718</v>
      </c>
      <c r="C1268" s="41"/>
      <c r="D1268" s="42">
        <f t="array" ref="D1268">index(systems,match($A1268,INDEX(systems,0,1),),3)</f>
        <v>-18.361</v>
      </c>
      <c r="E1268" s="42">
        <f t="array" ref="E1268">index(systems,match($A1268,INDEX(systems,0,1),),4)</f>
        <v>348.402</v>
      </c>
      <c r="F1268" s="43" t="str">
        <f>IFERROR(__xludf.DUMMYFUNCTION("let(row, match($B1268&amp;if($C1268&lt;&gt;"""","" [""&amp;$C1268&amp;""]"",""""),index(nebulae,,2),0),join("","",iferror(round(index(nebulae,row,5)/2,3),1),iferror(round(index(nebulae,row,6)/2,3),1),0))"),"1,1,0")</f>
        <v>1,1,0</v>
      </c>
      <c r="G1268" s="44" t="s">
        <v>3719</v>
      </c>
      <c r="H1268" s="45">
        <f t="array" ref="H1268">let(systemId,match(A1268,index(systems,0,1),),refSystemId,match($H$1,index(systems,0,1),),x,index(systems,systemId,3),y,index(systems,systemId,4),refX,index(systems,refSystemId,3),refY,index(systems,refSystemId,4),round(sqrt((x-refX)^2+(y-refY)^2),3))</f>
        <v>348.885</v>
      </c>
      <c r="I1268" s="60" t="s">
        <v>408</v>
      </c>
      <c r="J1268" s="60" t="s">
        <v>408</v>
      </c>
      <c r="K1268" s="60" t="s">
        <v>408</v>
      </c>
      <c r="L1268" s="41"/>
      <c r="M1268" s="41"/>
      <c r="N1268" s="28" t="s">
        <v>409</v>
      </c>
      <c r="O1268" s="48" t="s">
        <v>409</v>
      </c>
      <c r="P1268" s="48" t="s">
        <v>409</v>
      </c>
      <c r="Q1268" s="48" t="s">
        <v>409</v>
      </c>
      <c r="R1268" s="48" t="s">
        <v>409</v>
      </c>
      <c r="S1268" s="48" t="s">
        <v>409</v>
      </c>
      <c r="T1268" s="48" t="s">
        <v>409</v>
      </c>
      <c r="U1268" s="48" t="s">
        <v>846</v>
      </c>
      <c r="V1268" s="48" t="s">
        <v>846</v>
      </c>
      <c r="W1268" s="48" t="s">
        <v>846</v>
      </c>
      <c r="X1268" s="48" t="s">
        <v>846</v>
      </c>
      <c r="Y1268" s="48" t="s">
        <v>847</v>
      </c>
      <c r="Z1268" s="48" t="s">
        <v>846</v>
      </c>
      <c r="AA1268" s="48" t="s">
        <v>1494</v>
      </c>
      <c r="AB1268" s="48" t="s">
        <v>1494</v>
      </c>
      <c r="AC1268" s="48" t="s">
        <v>1494</v>
      </c>
      <c r="AD1268" s="48" t="s">
        <v>1494</v>
      </c>
      <c r="AE1268" s="48" t="s">
        <v>1494</v>
      </c>
      <c r="AF1268" s="48" t="s">
        <v>849</v>
      </c>
      <c r="AG1268" s="48" t="s">
        <v>849</v>
      </c>
      <c r="AH1268" s="48" t="s">
        <v>849</v>
      </c>
      <c r="AI1268" s="48" t="s">
        <v>849</v>
      </c>
      <c r="AJ1268" s="48" t="s">
        <v>849</v>
      </c>
      <c r="AK1268" s="48" t="s">
        <v>849</v>
      </c>
      <c r="AL1268" s="48" t="s">
        <v>849</v>
      </c>
      <c r="AM1268" s="48" t="s">
        <v>849</v>
      </c>
      <c r="AN1268" s="48" t="s">
        <v>849</v>
      </c>
      <c r="AO1268" s="48" t="s">
        <v>849</v>
      </c>
      <c r="AP1268" s="48" t="s">
        <v>849</v>
      </c>
      <c r="AQ1268" s="48" t="s">
        <v>849</v>
      </c>
      <c r="AR1268" s="48" t="s">
        <v>849</v>
      </c>
      <c r="AS1268" s="48" t="s">
        <v>849</v>
      </c>
      <c r="AT1268" s="48" t="s">
        <v>849</v>
      </c>
      <c r="AU1268" s="48" t="s">
        <v>849</v>
      </c>
      <c r="AV1268" s="48" t="s">
        <v>849</v>
      </c>
      <c r="AW1268" s="48" t="s">
        <v>849</v>
      </c>
      <c r="AX1268" s="48" t="s">
        <v>850</v>
      </c>
      <c r="AY1268" s="48" t="s">
        <v>850</v>
      </c>
      <c r="AZ1268" s="51" t="s">
        <v>850</v>
      </c>
    </row>
    <row r="1269" ht="15.75" customHeight="1">
      <c r="A1269" s="40">
        <v>3170.0</v>
      </c>
      <c r="B1269" s="28" t="s">
        <v>3720</v>
      </c>
      <c r="C1269" s="41"/>
      <c r="D1269" s="42">
        <f t="array" ref="D1269">index(systems,match($A1269,INDEX(systems,0,1),),3)</f>
        <v>-731.252</v>
      </c>
      <c r="E1269" s="42">
        <f t="array" ref="E1269">index(systems,match($A1269,INDEX(systems,0,1),),4)</f>
        <v>1050.247</v>
      </c>
      <c r="F1269" s="43" t="str">
        <f>IFERROR(__xludf.DUMMYFUNCTION("let(row, match($B1269&amp;if($C1269&lt;&gt;"""","" [""&amp;$C1269&amp;""]"",""""),index(nebulae,,2),0),join("","",iferror(round(index(nebulae,row,5)/2,3),1),iferror(round(index(nebulae,row,6)/2,3),1),0))"),"1,1,0")</f>
        <v>1,1,0</v>
      </c>
      <c r="G1269" s="44" t="s">
        <v>3721</v>
      </c>
      <c r="H1269" s="45">
        <f t="array" ref="H1269">let(systemId,match(A1269,index(systems,0,1),),refSystemId,match($H$1,index(systems,0,1),),x,index(systems,systemId,3),y,index(systems,systemId,4),refX,index(systems,refSystemId,3),refY,index(systems,refSystemId,4),round(sqrt((x-refX)^2+(y-refY)^2),3))</f>
        <v>1279.745</v>
      </c>
      <c r="I1269" s="51" t="s">
        <v>408</v>
      </c>
      <c r="J1269" s="51" t="s">
        <v>408</v>
      </c>
      <c r="K1269" s="51" t="s">
        <v>408</v>
      </c>
      <c r="L1269" s="51" t="s">
        <v>408</v>
      </c>
      <c r="M1269" s="51" t="s">
        <v>408</v>
      </c>
      <c r="N1269" s="51" t="s">
        <v>408</v>
      </c>
      <c r="O1269" s="51" t="s">
        <v>408</v>
      </c>
      <c r="P1269" s="51" t="s">
        <v>408</v>
      </c>
      <c r="Q1269" s="51" t="s">
        <v>408</v>
      </c>
      <c r="R1269" s="51" t="s">
        <v>408</v>
      </c>
      <c r="S1269" s="51" t="s">
        <v>408</v>
      </c>
      <c r="T1269" s="51" t="s">
        <v>408</v>
      </c>
      <c r="U1269" s="51" t="s">
        <v>408</v>
      </c>
      <c r="V1269" s="51" t="s">
        <v>408</v>
      </c>
      <c r="W1269" s="51" t="s">
        <v>408</v>
      </c>
      <c r="X1269" s="51" t="s">
        <v>408</v>
      </c>
      <c r="Y1269" s="51" t="s">
        <v>408</v>
      </c>
      <c r="Z1269" s="51" t="s">
        <v>408</v>
      </c>
      <c r="AA1269" s="51" t="s">
        <v>408</v>
      </c>
      <c r="AB1269" s="51" t="s">
        <v>408</v>
      </c>
      <c r="AC1269" s="51" t="s">
        <v>408</v>
      </c>
      <c r="AD1269" s="51" t="s">
        <v>408</v>
      </c>
      <c r="AE1269" s="51" t="s">
        <v>408</v>
      </c>
      <c r="AF1269" s="51" t="s">
        <v>408</v>
      </c>
      <c r="AG1269" s="51" t="s">
        <v>408</v>
      </c>
      <c r="AH1269" s="51" t="s">
        <v>408</v>
      </c>
      <c r="AI1269" s="51" t="s">
        <v>408</v>
      </c>
      <c r="AJ1269" s="51" t="s">
        <v>408</v>
      </c>
      <c r="AK1269" s="51" t="s">
        <v>408</v>
      </c>
      <c r="AL1269" s="51" t="s">
        <v>408</v>
      </c>
      <c r="AM1269" s="51" t="s">
        <v>408</v>
      </c>
      <c r="AN1269" s="51" t="s">
        <v>408</v>
      </c>
      <c r="AO1269" s="51" t="s">
        <v>408</v>
      </c>
      <c r="AP1269" s="51" t="s">
        <v>408</v>
      </c>
      <c r="AQ1269" s="51" t="s">
        <v>408</v>
      </c>
      <c r="AR1269" s="51" t="s">
        <v>408</v>
      </c>
      <c r="AS1269" s="51" t="s">
        <v>408</v>
      </c>
      <c r="AT1269" s="51" t="s">
        <v>408</v>
      </c>
      <c r="AU1269" s="51" t="s">
        <v>408</v>
      </c>
      <c r="AV1269" s="51" t="s">
        <v>1154</v>
      </c>
      <c r="AW1269" s="51" t="s">
        <v>1154</v>
      </c>
      <c r="AX1269" s="56" t="s">
        <v>1083</v>
      </c>
      <c r="AY1269" s="56" t="s">
        <v>1083</v>
      </c>
      <c r="AZ1269" s="56" t="s">
        <v>1083</v>
      </c>
    </row>
    <row r="1270" ht="15.75" customHeight="1">
      <c r="A1270" s="40">
        <v>1124.0</v>
      </c>
      <c r="B1270" s="28" t="s">
        <v>3722</v>
      </c>
      <c r="C1270" s="41"/>
      <c r="D1270" s="42">
        <f t="array" ref="D1270">index(systems,match($A1270,INDEX(systems,0,1),),3)</f>
        <v>-208.346</v>
      </c>
      <c r="E1270" s="42">
        <f t="array" ref="E1270">index(systems,match($A1270,INDEX(systems,0,1),),4)</f>
        <v>33.295</v>
      </c>
      <c r="F1270" s="43" t="str">
        <f>IFERROR(__xludf.DUMMYFUNCTION("let(row, match($B1270&amp;if($C1270&lt;&gt;"""","" [""&amp;$C1270&amp;""]"",""""),index(nebulae,,2),0),join("","",iferror(round(index(nebulae,row,5)/2,3),1),iferror(round(index(nebulae,row,6)/2,3),1),0))"),"1,1,0")</f>
        <v>1,1,0</v>
      </c>
      <c r="G1270" s="44" t="s">
        <v>3723</v>
      </c>
      <c r="H1270" s="45">
        <f t="array" ref="H1270">let(systemId,match(A1270,index(systems,0,1),),refSystemId,match($H$1,index(systems,0,1),),x,index(systems,systemId,3),y,index(systems,systemId,4),refX,index(systems,refSystemId,3),refY,index(systems,refSystemId,4),round(sqrt((x-refX)^2+(y-refY)^2),3))</f>
        <v>210.99</v>
      </c>
      <c r="I1270" s="28" t="s">
        <v>418</v>
      </c>
      <c r="J1270" s="41"/>
      <c r="K1270" s="41"/>
      <c r="L1270" s="28" t="s">
        <v>422</v>
      </c>
      <c r="M1270" s="48" t="s">
        <v>422</v>
      </c>
      <c r="N1270" s="59" t="s">
        <v>422</v>
      </c>
      <c r="O1270" s="48" t="s">
        <v>671</v>
      </c>
      <c r="P1270" s="48" t="s">
        <v>671</v>
      </c>
      <c r="Q1270" s="48" t="s">
        <v>671</v>
      </c>
      <c r="R1270" s="48" t="s">
        <v>671</v>
      </c>
      <c r="S1270" s="48" t="s">
        <v>671</v>
      </c>
      <c r="T1270" s="48" t="s">
        <v>671</v>
      </c>
      <c r="U1270" s="48" t="s">
        <v>671</v>
      </c>
      <c r="V1270" s="48" t="s">
        <v>671</v>
      </c>
      <c r="W1270" s="48" t="s">
        <v>671</v>
      </c>
      <c r="X1270" s="48" t="s">
        <v>671</v>
      </c>
      <c r="Y1270" s="48" t="s">
        <v>480</v>
      </c>
      <c r="Z1270" s="48" t="s">
        <v>480</v>
      </c>
      <c r="AA1270" s="48" t="s">
        <v>1170</v>
      </c>
      <c r="AB1270" s="48" t="s">
        <v>1170</v>
      </c>
      <c r="AC1270" s="48" t="s">
        <v>1170</v>
      </c>
      <c r="AD1270" s="48" t="s">
        <v>1170</v>
      </c>
      <c r="AE1270" s="48" t="s">
        <v>1170</v>
      </c>
      <c r="AF1270" s="48" t="s">
        <v>1170</v>
      </c>
      <c r="AG1270" s="48" t="s">
        <v>1170</v>
      </c>
      <c r="AH1270" s="48" t="s">
        <v>1171</v>
      </c>
      <c r="AI1270" s="48" t="s">
        <v>1201</v>
      </c>
      <c r="AJ1270" s="48" t="s">
        <v>1201</v>
      </c>
      <c r="AK1270" s="48" t="s">
        <v>1201</v>
      </c>
      <c r="AL1270" s="48" t="s">
        <v>1201</v>
      </c>
      <c r="AM1270" s="48" t="s">
        <v>1201</v>
      </c>
      <c r="AN1270" s="48" t="s">
        <v>1201</v>
      </c>
      <c r="AO1270" s="48" t="s">
        <v>1201</v>
      </c>
      <c r="AP1270" s="48" t="s">
        <v>1201</v>
      </c>
      <c r="AQ1270" s="48" t="s">
        <v>1201</v>
      </c>
      <c r="AR1270" s="48" t="s">
        <v>1201</v>
      </c>
      <c r="AS1270" s="48" t="s">
        <v>1201</v>
      </c>
      <c r="AT1270" s="48" t="s">
        <v>455</v>
      </c>
      <c r="AU1270" s="48" t="s">
        <v>455</v>
      </c>
      <c r="AV1270" s="48" t="s">
        <v>455</v>
      </c>
      <c r="AW1270" s="48" t="s">
        <v>455</v>
      </c>
      <c r="AX1270" s="52" t="s">
        <v>605</v>
      </c>
      <c r="AY1270" s="52" t="s">
        <v>605</v>
      </c>
      <c r="AZ1270" s="28" t="s">
        <v>605</v>
      </c>
    </row>
    <row r="1271" ht="15.75" customHeight="1">
      <c r="A1271" s="40">
        <v>1125.0</v>
      </c>
      <c r="B1271" s="28" t="s">
        <v>3724</v>
      </c>
      <c r="C1271" s="41"/>
      <c r="D1271" s="42">
        <f t="array" ref="D1271">index(systems,match($A1271,INDEX(systems,0,1),),3)</f>
        <v>64.875</v>
      </c>
      <c r="E1271" s="42">
        <f t="array" ref="E1271">index(systems,match($A1271,INDEX(systems,0,1),),4)</f>
        <v>-301.458</v>
      </c>
      <c r="F1271" s="43" t="str">
        <f>IFERROR(__xludf.DUMMYFUNCTION("let(row, match($B1271&amp;if($C1271&lt;&gt;"""","" [""&amp;$C1271&amp;""]"",""""),index(nebulae,,2),0),join("","",iferror(round(index(nebulae,row,5)/2,3),1),iferror(round(index(nebulae,row,6)/2,3),1),0))"),"1,1,0")</f>
        <v>1,1,0</v>
      </c>
      <c r="G1271" s="44" t="s">
        <v>3725</v>
      </c>
      <c r="H1271" s="45">
        <f t="array" ref="H1271">let(systemId,match(A1271,index(systems,0,1),),refSystemId,match($H$1,index(systems,0,1),),x,index(systems,systemId,3),y,index(systems,systemId,4),refX,index(systems,refSystemId,3),refY,index(systems,refSystemId,4),round(sqrt((x-refX)^2+(y-refY)^2),3))</f>
        <v>308.36</v>
      </c>
      <c r="I1271" s="46" t="s">
        <v>408</v>
      </c>
      <c r="J1271" s="53"/>
      <c r="K1271" s="53"/>
      <c r="L1271" s="53"/>
      <c r="M1271" s="46" t="s">
        <v>418</v>
      </c>
      <c r="N1271" s="28" t="s">
        <v>1475</v>
      </c>
      <c r="O1271" s="48" t="s">
        <v>1475</v>
      </c>
      <c r="P1271" s="48" t="s">
        <v>1475</v>
      </c>
      <c r="Q1271" s="48" t="s">
        <v>1475</v>
      </c>
      <c r="R1271" s="48" t="s">
        <v>1475</v>
      </c>
      <c r="S1271" s="48" t="s">
        <v>1475</v>
      </c>
      <c r="T1271" s="48" t="s">
        <v>1475</v>
      </c>
      <c r="U1271" s="48" t="s">
        <v>1475</v>
      </c>
      <c r="V1271" s="48" t="s">
        <v>1475</v>
      </c>
      <c r="W1271" s="48" t="s">
        <v>1475</v>
      </c>
      <c r="X1271" s="48" t="s">
        <v>1475</v>
      </c>
      <c r="Y1271" s="48" t="s">
        <v>1475</v>
      </c>
      <c r="Z1271" s="48" t="s">
        <v>1475</v>
      </c>
      <c r="AA1271" s="48" t="s">
        <v>1475</v>
      </c>
      <c r="AB1271" s="48" t="s">
        <v>1475</v>
      </c>
      <c r="AC1271" s="48" t="s">
        <v>1475</v>
      </c>
      <c r="AD1271" s="48" t="s">
        <v>1475</v>
      </c>
      <c r="AE1271" s="48" t="s">
        <v>1475</v>
      </c>
      <c r="AF1271" s="48" t="s">
        <v>1475</v>
      </c>
      <c r="AG1271" s="48" t="s">
        <v>1475</v>
      </c>
      <c r="AH1271" s="48" t="s">
        <v>1475</v>
      </c>
      <c r="AI1271" s="48" t="s">
        <v>1475</v>
      </c>
      <c r="AJ1271" s="48" t="s">
        <v>1475</v>
      </c>
      <c r="AK1271" s="48" t="s">
        <v>1475</v>
      </c>
      <c r="AL1271" s="48" t="s">
        <v>1475</v>
      </c>
      <c r="AM1271" s="48" t="s">
        <v>1475</v>
      </c>
      <c r="AN1271" s="48" t="s">
        <v>1566</v>
      </c>
      <c r="AO1271" s="48" t="s">
        <v>1566</v>
      </c>
      <c r="AP1271" s="48" t="s">
        <v>1566</v>
      </c>
      <c r="AQ1271" s="48" t="s">
        <v>1566</v>
      </c>
      <c r="AR1271" s="48" t="s">
        <v>1566</v>
      </c>
      <c r="AS1271" s="48" t="s">
        <v>1566</v>
      </c>
      <c r="AT1271" s="48" t="s">
        <v>1566</v>
      </c>
      <c r="AU1271" s="48" t="s">
        <v>1566</v>
      </c>
      <c r="AV1271" s="48" t="s">
        <v>783</v>
      </c>
      <c r="AW1271" s="48" t="s">
        <v>783</v>
      </c>
      <c r="AX1271" s="48" t="s">
        <v>783</v>
      </c>
      <c r="AY1271" s="48" t="s">
        <v>783</v>
      </c>
      <c r="AZ1271" s="28" t="s">
        <v>783</v>
      </c>
    </row>
    <row r="1272" ht="15.75" customHeight="1">
      <c r="A1272" s="40">
        <v>1126.0</v>
      </c>
      <c r="B1272" s="28" t="s">
        <v>3726</v>
      </c>
      <c r="C1272" s="41"/>
      <c r="D1272" s="42">
        <f t="array" ref="D1272">index(systems,match($A1272,INDEX(systems,0,1),),3)</f>
        <v>57.674</v>
      </c>
      <c r="E1272" s="42">
        <f t="array" ref="E1272">index(systems,match($A1272,INDEX(systems,0,1),),4)</f>
        <v>441.912</v>
      </c>
      <c r="F1272" s="43" t="str">
        <f>IFERROR(__xludf.DUMMYFUNCTION("let(row, match($B1272&amp;if($C1272&lt;&gt;"""","" [""&amp;$C1272&amp;""]"",""""),index(nebulae,,2),0),join("","",iferror(round(index(nebulae,row,5)/2,3),1),iferror(round(index(nebulae,row,6)/2,3),1),0))"),"1,1,0")</f>
        <v>1,1,0</v>
      </c>
      <c r="G1272" s="44" t="s">
        <v>3727</v>
      </c>
      <c r="H1272" s="45">
        <f t="array" ref="H1272">let(systemId,match(A1272,index(systems,0,1),),refSystemId,match($H$1,index(systems,0,1),),x,index(systems,systemId,3),y,index(systems,systemId,4),refX,index(systems,refSystemId,3),refY,index(systems,refSystemId,4),round(sqrt((x-refX)^2+(y-refY)^2),3))</f>
        <v>445.66</v>
      </c>
      <c r="I1272" s="53"/>
      <c r="J1272" s="46" t="s">
        <v>3728</v>
      </c>
      <c r="K1272" s="46" t="s">
        <v>3728</v>
      </c>
      <c r="L1272" s="46" t="s">
        <v>3729</v>
      </c>
      <c r="M1272" s="46" t="s">
        <v>3729</v>
      </c>
      <c r="N1272" s="28" t="s">
        <v>2355</v>
      </c>
      <c r="O1272" s="48" t="s">
        <v>2355</v>
      </c>
      <c r="P1272" s="48" t="s">
        <v>2355</v>
      </c>
      <c r="Q1272" s="48" t="s">
        <v>2355</v>
      </c>
      <c r="R1272" s="48" t="s">
        <v>2355</v>
      </c>
      <c r="S1272" s="48" t="s">
        <v>2355</v>
      </c>
      <c r="T1272" s="48" t="s">
        <v>2355</v>
      </c>
      <c r="U1272" s="48" t="s">
        <v>2355</v>
      </c>
      <c r="V1272" s="48" t="s">
        <v>2355</v>
      </c>
      <c r="W1272" s="48" t="s">
        <v>2355</v>
      </c>
      <c r="X1272" s="48" t="s">
        <v>2355</v>
      </c>
      <c r="Y1272" s="48" t="s">
        <v>847</v>
      </c>
      <c r="Z1272" s="48" t="s">
        <v>847</v>
      </c>
      <c r="AA1272" s="48" t="s">
        <v>848</v>
      </c>
      <c r="AB1272" s="48" t="s">
        <v>848</v>
      </c>
      <c r="AC1272" s="48" t="s">
        <v>913</v>
      </c>
      <c r="AD1272" s="48" t="s">
        <v>913</v>
      </c>
      <c r="AE1272" s="48" t="s">
        <v>913</v>
      </c>
      <c r="AF1272" s="48" t="s">
        <v>913</v>
      </c>
      <c r="AG1272" s="48" t="s">
        <v>913</v>
      </c>
      <c r="AH1272" s="48" t="s">
        <v>913</v>
      </c>
      <c r="AI1272" s="48" t="s">
        <v>913</v>
      </c>
      <c r="AJ1272" s="48" t="s">
        <v>913</v>
      </c>
      <c r="AK1272" s="48" t="s">
        <v>913</v>
      </c>
      <c r="AL1272" s="48" t="s">
        <v>913</v>
      </c>
      <c r="AM1272" s="48" t="s">
        <v>913</v>
      </c>
      <c r="AN1272" s="48" t="s">
        <v>697</v>
      </c>
      <c r="AO1272" s="48" t="s">
        <v>697</v>
      </c>
      <c r="AP1272" s="48" t="s">
        <v>697</v>
      </c>
      <c r="AQ1272" s="48" t="s">
        <v>697</v>
      </c>
      <c r="AR1272" s="48" t="s">
        <v>697</v>
      </c>
      <c r="AS1272" s="48" t="s">
        <v>697</v>
      </c>
      <c r="AT1272" s="52" t="s">
        <v>697</v>
      </c>
      <c r="AU1272" s="52" t="s">
        <v>697</v>
      </c>
      <c r="AV1272" s="48" t="s">
        <v>851</v>
      </c>
      <c r="AW1272" s="52" t="s">
        <v>851</v>
      </c>
      <c r="AX1272" s="52" t="s">
        <v>851</v>
      </c>
      <c r="AY1272" s="52" t="s">
        <v>851</v>
      </c>
      <c r="AZ1272" s="49" t="s">
        <v>851</v>
      </c>
    </row>
    <row r="1273" ht="15.75" customHeight="1">
      <c r="A1273" s="40">
        <v>1127.0</v>
      </c>
      <c r="B1273" s="28" t="s">
        <v>3730</v>
      </c>
      <c r="C1273" s="41"/>
      <c r="D1273" s="42">
        <f t="array" ref="D1273">index(systems,match($A1273,INDEX(systems,0,1),),3)</f>
        <v>-49.375</v>
      </c>
      <c r="E1273" s="42">
        <f t="array" ref="E1273">index(systems,match($A1273,INDEX(systems,0,1),),4)</f>
        <v>-102.928</v>
      </c>
      <c r="F1273" s="43" t="str">
        <f>IFERROR(__xludf.DUMMYFUNCTION("let(row, match($B1273&amp;if($C1273&lt;&gt;"""","" [""&amp;$C1273&amp;""]"",""""),index(nebulae,,2),0),join("","",iferror(round(index(nebulae,row,5)/2,3),1),iferror(round(index(nebulae,row,6)/2,3),1),0))"),"1,1,0")</f>
        <v>1,1,0</v>
      </c>
      <c r="G1273" s="44" t="s">
        <v>3731</v>
      </c>
      <c r="H1273" s="45">
        <f t="array" ref="H1273">let(systemId,match(A1273,index(systems,0,1),),refSystemId,match($H$1,index(systems,0,1),),x,index(systems,systemId,3),y,index(systems,systemId,4),refX,index(systems,refSystemId,3),refY,index(systems,refSystemId,4),round(sqrt((x-refX)^2+(y-refY)^2),3))</f>
        <v>114.158</v>
      </c>
      <c r="I1273" s="46" t="s">
        <v>418</v>
      </c>
      <c r="J1273" s="53"/>
      <c r="K1273" s="53"/>
      <c r="L1273" s="53"/>
      <c r="M1273" s="46" t="s">
        <v>560</v>
      </c>
      <c r="N1273" s="28" t="s">
        <v>427</v>
      </c>
      <c r="O1273" s="48" t="s">
        <v>427</v>
      </c>
      <c r="P1273" s="48" t="s">
        <v>427</v>
      </c>
      <c r="Q1273" s="48" t="s">
        <v>427</v>
      </c>
      <c r="R1273" s="48" t="s">
        <v>427</v>
      </c>
      <c r="S1273" s="48" t="s">
        <v>427</v>
      </c>
      <c r="T1273" s="48" t="s">
        <v>427</v>
      </c>
      <c r="U1273" s="48" t="s">
        <v>427</v>
      </c>
      <c r="V1273" s="48" t="s">
        <v>427</v>
      </c>
      <c r="W1273" s="48" t="s">
        <v>427</v>
      </c>
      <c r="X1273" s="48" t="s">
        <v>427</v>
      </c>
      <c r="Y1273" s="48" t="s">
        <v>560</v>
      </c>
      <c r="Z1273" s="48" t="s">
        <v>560</v>
      </c>
      <c r="AA1273" s="48" t="s">
        <v>560</v>
      </c>
      <c r="AB1273" s="48" t="s">
        <v>560</v>
      </c>
      <c r="AC1273" s="48" t="s">
        <v>560</v>
      </c>
      <c r="AD1273" s="48" t="s">
        <v>560</v>
      </c>
      <c r="AE1273" s="48" t="s">
        <v>560</v>
      </c>
      <c r="AF1273" s="48" t="s">
        <v>560</v>
      </c>
      <c r="AG1273" s="48" t="s">
        <v>560</v>
      </c>
      <c r="AH1273" s="48" t="s">
        <v>560</v>
      </c>
      <c r="AI1273" s="48" t="s">
        <v>560</v>
      </c>
      <c r="AJ1273" s="48" t="s">
        <v>560</v>
      </c>
      <c r="AK1273" s="48" t="s">
        <v>560</v>
      </c>
      <c r="AL1273" s="48" t="s">
        <v>560</v>
      </c>
      <c r="AM1273" s="48" t="s">
        <v>560</v>
      </c>
      <c r="AN1273" s="48" t="s">
        <v>560</v>
      </c>
      <c r="AO1273" s="48" t="s">
        <v>560</v>
      </c>
      <c r="AP1273" s="48" t="s">
        <v>560</v>
      </c>
      <c r="AQ1273" s="48" t="s">
        <v>560</v>
      </c>
      <c r="AR1273" s="48" t="s">
        <v>560</v>
      </c>
      <c r="AS1273" s="48" t="s">
        <v>418</v>
      </c>
      <c r="AT1273" s="48" t="s">
        <v>428</v>
      </c>
      <c r="AU1273" s="48" t="s">
        <v>428</v>
      </c>
      <c r="AV1273" s="52" t="s">
        <v>428</v>
      </c>
      <c r="AW1273" s="48" t="s">
        <v>418</v>
      </c>
      <c r="AX1273" s="48" t="s">
        <v>560</v>
      </c>
      <c r="AY1273" s="48" t="s">
        <v>560</v>
      </c>
      <c r="AZ1273" s="49" t="s">
        <v>560</v>
      </c>
    </row>
    <row r="1274" ht="15.75" customHeight="1">
      <c r="A1274" s="40">
        <v>1128.0</v>
      </c>
      <c r="B1274" s="28" t="s">
        <v>3732</v>
      </c>
      <c r="C1274" s="41"/>
      <c r="D1274" s="42">
        <f t="array" ref="D1274">index(systems,match($A1274,INDEX(systems,0,1),),3)</f>
        <v>146.299</v>
      </c>
      <c r="E1274" s="42">
        <f t="array" ref="E1274">index(systems,match($A1274,INDEX(systems,0,1),),4)</f>
        <v>51.907</v>
      </c>
      <c r="F1274" s="43" t="str">
        <f>IFERROR(__xludf.DUMMYFUNCTION("let(row, match($B1274&amp;if($C1274&lt;&gt;"""","" [""&amp;$C1274&amp;""]"",""""),index(nebulae,,2),0),join("","",iferror(round(index(nebulae,row,5)/2,3),1),iferror(round(index(nebulae,row,6)/2,3),1),0))"),"1,1,0")</f>
        <v>1,1,0</v>
      </c>
      <c r="G1274" s="44" t="s">
        <v>3733</v>
      </c>
      <c r="H1274" s="45">
        <f t="array" ref="H1274">let(systemId,match(A1274,index(systems,0,1),),refSystemId,match($H$1,index(systems,0,1),),x,index(systems,systemId,3),y,index(systems,systemId,4),refX,index(systems,refSystemId,3),refY,index(systems,refSystemId,4),round(sqrt((x-refX)^2+(y-refY)^2),3))</f>
        <v>155.234</v>
      </c>
      <c r="I1274" s="53"/>
      <c r="J1274" s="53"/>
      <c r="K1274" s="46" t="s">
        <v>418</v>
      </c>
      <c r="L1274" s="53"/>
      <c r="M1274" s="53"/>
      <c r="N1274" s="28" t="s">
        <v>876</v>
      </c>
      <c r="O1274" s="48" t="s">
        <v>876</v>
      </c>
      <c r="P1274" s="48" t="s">
        <v>876</v>
      </c>
      <c r="Q1274" s="48" t="s">
        <v>876</v>
      </c>
      <c r="R1274" s="48" t="s">
        <v>876</v>
      </c>
      <c r="S1274" s="48" t="s">
        <v>876</v>
      </c>
      <c r="T1274" s="48" t="s">
        <v>876</v>
      </c>
      <c r="U1274" s="48" t="s">
        <v>876</v>
      </c>
      <c r="V1274" s="48" t="s">
        <v>876</v>
      </c>
      <c r="W1274" s="48" t="s">
        <v>876</v>
      </c>
      <c r="X1274" s="48" t="s">
        <v>876</v>
      </c>
      <c r="Y1274" s="48" t="s">
        <v>876</v>
      </c>
      <c r="Z1274" s="48" t="s">
        <v>876</v>
      </c>
      <c r="AA1274" s="48" t="s">
        <v>876</v>
      </c>
      <c r="AB1274" s="48" t="s">
        <v>876</v>
      </c>
      <c r="AC1274" s="48" t="s">
        <v>876</v>
      </c>
      <c r="AD1274" s="48" t="s">
        <v>876</v>
      </c>
      <c r="AE1274" s="48" t="s">
        <v>876</v>
      </c>
      <c r="AF1274" s="48" t="s">
        <v>876</v>
      </c>
      <c r="AG1274" s="48" t="s">
        <v>876</v>
      </c>
      <c r="AH1274" s="48" t="s">
        <v>876</v>
      </c>
      <c r="AI1274" s="48" t="s">
        <v>876</v>
      </c>
      <c r="AJ1274" s="48" t="s">
        <v>876</v>
      </c>
      <c r="AK1274" s="48" t="s">
        <v>876</v>
      </c>
      <c r="AL1274" s="48" t="s">
        <v>876</v>
      </c>
      <c r="AM1274" s="48" t="s">
        <v>876</v>
      </c>
      <c r="AN1274" s="48" t="s">
        <v>876</v>
      </c>
      <c r="AO1274" s="48" t="s">
        <v>876</v>
      </c>
      <c r="AP1274" s="48" t="s">
        <v>876</v>
      </c>
      <c r="AQ1274" s="48" t="s">
        <v>876</v>
      </c>
      <c r="AR1274" s="48" t="s">
        <v>876</v>
      </c>
      <c r="AS1274" s="52" t="s">
        <v>876</v>
      </c>
      <c r="AT1274" s="52" t="s">
        <v>876</v>
      </c>
      <c r="AU1274" s="52" t="s">
        <v>876</v>
      </c>
      <c r="AV1274" s="52" t="s">
        <v>876</v>
      </c>
      <c r="AW1274" s="48" t="s">
        <v>876</v>
      </c>
      <c r="AX1274" s="48" t="s">
        <v>876</v>
      </c>
      <c r="AY1274" s="48" t="s">
        <v>876</v>
      </c>
      <c r="AZ1274" s="28" t="s">
        <v>876</v>
      </c>
    </row>
    <row r="1275" ht="15.75" customHeight="1">
      <c r="A1275" s="40">
        <v>1129.0</v>
      </c>
      <c r="B1275" s="28" t="s">
        <v>3734</v>
      </c>
      <c r="C1275" s="41"/>
      <c r="D1275" s="42">
        <f t="array" ref="D1275">index(systems,match($A1275,INDEX(systems,0,1),),3)</f>
        <v>-278.619</v>
      </c>
      <c r="E1275" s="42">
        <f t="array" ref="E1275">index(systems,match($A1275,INDEX(systems,0,1),),4)</f>
        <v>-163.985</v>
      </c>
      <c r="F1275" s="43" t="str">
        <f>IFERROR(__xludf.DUMMYFUNCTION("let(row, match($B1275&amp;if($C1275&lt;&gt;"""","" [""&amp;$C1275&amp;""]"",""""),index(nebulae,,2),0),join("","",iferror(round(index(nebulae,row,5)/2,3),1),iferror(round(index(nebulae,row,6)/2,3),1),0))"),"1,1,0")</f>
        <v>1,1,0</v>
      </c>
      <c r="G1275" s="44" t="s">
        <v>3735</v>
      </c>
      <c r="H1275" s="45">
        <f t="array" ref="H1275">let(systemId,match(A1275,index(systems,0,1),),refSystemId,match($H$1,index(systems,0,1),),x,index(systems,systemId,3),y,index(systems,systemId,4),refX,index(systems,refSystemId,3),refY,index(systems,refSystemId,4),round(sqrt((x-refX)^2+(y-refY)^2),3))</f>
        <v>323.295</v>
      </c>
      <c r="I1275" s="46" t="s">
        <v>418</v>
      </c>
      <c r="J1275" s="53"/>
      <c r="K1275" s="53"/>
      <c r="L1275" s="53"/>
      <c r="M1275" s="53"/>
      <c r="N1275" s="28" t="s">
        <v>560</v>
      </c>
      <c r="O1275" s="48" t="s">
        <v>560</v>
      </c>
      <c r="P1275" s="48" t="s">
        <v>560</v>
      </c>
      <c r="Q1275" s="48" t="s">
        <v>560</v>
      </c>
      <c r="R1275" s="48" t="s">
        <v>560</v>
      </c>
      <c r="S1275" s="48" t="s">
        <v>560</v>
      </c>
      <c r="T1275" s="48" t="s">
        <v>560</v>
      </c>
      <c r="U1275" s="48" t="s">
        <v>560</v>
      </c>
      <c r="V1275" s="48" t="s">
        <v>560</v>
      </c>
      <c r="W1275" s="48" t="s">
        <v>560</v>
      </c>
      <c r="X1275" s="48" t="s">
        <v>560</v>
      </c>
      <c r="Y1275" s="48" t="s">
        <v>560</v>
      </c>
      <c r="Z1275" s="48" t="s">
        <v>560</v>
      </c>
      <c r="AA1275" s="48" t="s">
        <v>560</v>
      </c>
      <c r="AB1275" s="48" t="s">
        <v>560</v>
      </c>
      <c r="AC1275" s="48" t="s">
        <v>560</v>
      </c>
      <c r="AD1275" s="48" t="s">
        <v>560</v>
      </c>
      <c r="AE1275" s="48" t="s">
        <v>560</v>
      </c>
      <c r="AF1275" s="48" t="s">
        <v>560</v>
      </c>
      <c r="AG1275" s="48" t="s">
        <v>560</v>
      </c>
      <c r="AH1275" s="48" t="s">
        <v>560</v>
      </c>
      <c r="AI1275" s="48" t="s">
        <v>560</v>
      </c>
      <c r="AJ1275" s="48" t="s">
        <v>560</v>
      </c>
      <c r="AK1275" s="48" t="s">
        <v>560</v>
      </c>
      <c r="AL1275" s="48" t="s">
        <v>560</v>
      </c>
      <c r="AM1275" s="48" t="s">
        <v>560</v>
      </c>
      <c r="AN1275" s="48" t="s">
        <v>560</v>
      </c>
      <c r="AO1275" s="48" t="s">
        <v>560</v>
      </c>
      <c r="AP1275" s="48" t="s">
        <v>560</v>
      </c>
      <c r="AQ1275" s="48" t="s">
        <v>560</v>
      </c>
      <c r="AR1275" s="48" t="s">
        <v>560</v>
      </c>
      <c r="AS1275" s="48" t="s">
        <v>418</v>
      </c>
      <c r="AT1275" s="48" t="s">
        <v>418</v>
      </c>
      <c r="AU1275" s="48" t="s">
        <v>418</v>
      </c>
      <c r="AV1275" s="52" t="s">
        <v>418</v>
      </c>
      <c r="AW1275" s="52" t="s">
        <v>418</v>
      </c>
      <c r="AX1275" s="52" t="s">
        <v>560</v>
      </c>
      <c r="AY1275" s="52" t="s">
        <v>560</v>
      </c>
      <c r="AZ1275" s="28" t="s">
        <v>560</v>
      </c>
    </row>
    <row r="1276" ht="15.75" customHeight="1">
      <c r="A1276" s="40">
        <v>1130.0</v>
      </c>
      <c r="B1276" s="28" t="s">
        <v>3736</v>
      </c>
      <c r="C1276" s="41"/>
      <c r="D1276" s="42">
        <f t="array" ref="D1276">index(systems,match($A1276,INDEX(systems,0,1),),3)</f>
        <v>57.896</v>
      </c>
      <c r="E1276" s="42">
        <f t="array" ref="E1276">index(systems,match($A1276,INDEX(systems,0,1),),4)</f>
        <v>-283.618</v>
      </c>
      <c r="F1276" s="43" t="str">
        <f>IFERROR(__xludf.DUMMYFUNCTION("let(row, match($B1276&amp;if($C1276&lt;&gt;"""","" [""&amp;$C1276&amp;""]"",""""),index(nebulae,,2),0),join("","",iferror(round(index(nebulae,row,5)/2,3),1),iferror(round(index(nebulae,row,6)/2,3),1),0))"),"1,1,0")</f>
        <v>1,1,0</v>
      </c>
      <c r="G1276" s="44" t="s">
        <v>3737</v>
      </c>
      <c r="H1276" s="45">
        <f t="array" ref="H1276">let(systemId,match(A1276,index(systems,0,1),),refSystemId,match($H$1,index(systems,0,1),),x,index(systems,systemId,3),y,index(systems,systemId,4),refX,index(systems,refSystemId,3),refY,index(systems,refSystemId,4),round(sqrt((x-refX)^2+(y-refY)^2),3))</f>
        <v>289.467</v>
      </c>
      <c r="I1276" s="28" t="s">
        <v>408</v>
      </c>
      <c r="J1276" s="41"/>
      <c r="K1276" s="41"/>
      <c r="L1276" s="41"/>
      <c r="M1276" s="28" t="s">
        <v>418</v>
      </c>
      <c r="N1276" s="28" t="s">
        <v>1551</v>
      </c>
      <c r="O1276" s="48" t="s">
        <v>1551</v>
      </c>
      <c r="P1276" s="48" t="s">
        <v>1551</v>
      </c>
      <c r="Q1276" s="48" t="s">
        <v>1551</v>
      </c>
      <c r="R1276" s="48" t="s">
        <v>1551</v>
      </c>
      <c r="S1276" s="48" t="s">
        <v>1551</v>
      </c>
      <c r="T1276" s="48" t="s">
        <v>1551</v>
      </c>
      <c r="U1276" s="48" t="s">
        <v>1551</v>
      </c>
      <c r="V1276" s="48" t="s">
        <v>1551</v>
      </c>
      <c r="W1276" s="48" t="s">
        <v>1551</v>
      </c>
      <c r="X1276" s="48" t="s">
        <v>1551</v>
      </c>
      <c r="Y1276" s="48" t="s">
        <v>2071</v>
      </c>
      <c r="Z1276" s="48" t="s">
        <v>2071</v>
      </c>
      <c r="AA1276" s="48" t="s">
        <v>2071</v>
      </c>
      <c r="AB1276" s="48" t="s">
        <v>2071</v>
      </c>
      <c r="AC1276" s="48" t="s">
        <v>2071</v>
      </c>
      <c r="AD1276" s="48" t="s">
        <v>2071</v>
      </c>
      <c r="AE1276" s="48" t="s">
        <v>2071</v>
      </c>
      <c r="AF1276" s="48" t="s">
        <v>2071</v>
      </c>
      <c r="AG1276" s="48" t="s">
        <v>2071</v>
      </c>
      <c r="AH1276" s="48" t="s">
        <v>2071</v>
      </c>
      <c r="AI1276" s="48" t="s">
        <v>2071</v>
      </c>
      <c r="AJ1276" s="48" t="s">
        <v>2071</v>
      </c>
      <c r="AK1276" s="48" t="s">
        <v>2071</v>
      </c>
      <c r="AL1276" s="48" t="s">
        <v>2071</v>
      </c>
      <c r="AM1276" s="48" t="s">
        <v>2071</v>
      </c>
      <c r="AN1276" s="48" t="s">
        <v>2071</v>
      </c>
      <c r="AO1276" s="48" t="s">
        <v>2071</v>
      </c>
      <c r="AP1276" s="48" t="s">
        <v>492</v>
      </c>
      <c r="AQ1276" s="48" t="s">
        <v>2071</v>
      </c>
      <c r="AR1276" s="48" t="s">
        <v>2071</v>
      </c>
      <c r="AS1276" s="48" t="s">
        <v>2071</v>
      </c>
      <c r="AT1276" s="48" t="s">
        <v>2071</v>
      </c>
      <c r="AU1276" s="48" t="s">
        <v>2071</v>
      </c>
      <c r="AV1276" s="48" t="s">
        <v>1551</v>
      </c>
      <c r="AW1276" s="48" t="s">
        <v>1551</v>
      </c>
      <c r="AX1276" s="48" t="s">
        <v>1551</v>
      </c>
      <c r="AY1276" s="48" t="s">
        <v>1551</v>
      </c>
      <c r="AZ1276" s="28" t="s">
        <v>1551</v>
      </c>
    </row>
    <row r="1277" ht="15.75" customHeight="1">
      <c r="A1277" s="40">
        <v>1131.0</v>
      </c>
      <c r="B1277" s="28" t="s">
        <v>3738</v>
      </c>
      <c r="C1277" s="41"/>
      <c r="D1277" s="42">
        <f t="array" ref="D1277">index(systems,match($A1277,INDEX(systems,0,1),),3)</f>
        <v>390.063</v>
      </c>
      <c r="E1277" s="42">
        <f t="array" ref="E1277">index(systems,match($A1277,INDEX(systems,0,1),),4)</f>
        <v>314.277</v>
      </c>
      <c r="F1277" s="43" t="str">
        <f>IFERROR(__xludf.DUMMYFUNCTION("let(row, match($B1277&amp;if($C1277&lt;&gt;"""","" [""&amp;$C1277&amp;""]"",""""),index(nebulae,,2),0),join("","",iferror(round(index(nebulae,row,5)/2,3),1),iferror(round(index(nebulae,row,6)/2,3),1),0))"),"1,1,0")</f>
        <v>1,1,0</v>
      </c>
      <c r="G1277" s="44" t="s">
        <v>3739</v>
      </c>
      <c r="H1277" s="45">
        <f t="array" ref="H1277">let(systemId,match(A1277,index(systems,0,1),),refSystemId,match($H$1,index(systems,0,1),),x,index(systems,systemId,3),y,index(systems,systemId,4),refX,index(systems,refSystemId,3),refY,index(systems,refSystemId,4),round(sqrt((x-refX)^2+(y-refY)^2),3))</f>
        <v>500.918</v>
      </c>
      <c r="I1277" s="60" t="s">
        <v>408</v>
      </c>
      <c r="J1277" s="60" t="s">
        <v>408</v>
      </c>
      <c r="K1277" s="60" t="s">
        <v>408</v>
      </c>
      <c r="L1277" s="41"/>
      <c r="M1277" s="41"/>
      <c r="N1277" s="28" t="s">
        <v>432</v>
      </c>
      <c r="O1277" s="48" t="s">
        <v>432</v>
      </c>
      <c r="P1277" s="48" t="s">
        <v>432</v>
      </c>
      <c r="Q1277" s="48" t="s">
        <v>432</v>
      </c>
      <c r="R1277" s="48" t="s">
        <v>432</v>
      </c>
      <c r="S1277" s="48" t="s">
        <v>432</v>
      </c>
      <c r="T1277" s="48" t="s">
        <v>432</v>
      </c>
      <c r="U1277" s="48" t="s">
        <v>432</v>
      </c>
      <c r="V1277" s="48" t="s">
        <v>432</v>
      </c>
      <c r="W1277" s="48" t="s">
        <v>432</v>
      </c>
      <c r="X1277" s="48" t="s">
        <v>432</v>
      </c>
      <c r="Y1277" s="48" t="s">
        <v>432</v>
      </c>
      <c r="Z1277" s="48" t="s">
        <v>432</v>
      </c>
      <c r="AA1277" s="48" t="s">
        <v>432</v>
      </c>
      <c r="AB1277" s="48" t="s">
        <v>432</v>
      </c>
      <c r="AC1277" s="48" t="s">
        <v>432</v>
      </c>
      <c r="AD1277" s="48" t="s">
        <v>432</v>
      </c>
      <c r="AE1277" s="48" t="s">
        <v>432</v>
      </c>
      <c r="AF1277" s="48" t="s">
        <v>432</v>
      </c>
      <c r="AG1277" s="48" t="s">
        <v>432</v>
      </c>
      <c r="AH1277" s="48" t="s">
        <v>432</v>
      </c>
      <c r="AI1277" s="48" t="s">
        <v>432</v>
      </c>
      <c r="AJ1277" s="48" t="s">
        <v>432</v>
      </c>
      <c r="AK1277" s="48" t="s">
        <v>432</v>
      </c>
      <c r="AL1277" s="48" t="s">
        <v>432</v>
      </c>
      <c r="AM1277" s="48" t="s">
        <v>432</v>
      </c>
      <c r="AN1277" s="48" t="s">
        <v>432</v>
      </c>
      <c r="AO1277" s="48" t="s">
        <v>432</v>
      </c>
      <c r="AP1277" s="48" t="s">
        <v>432</v>
      </c>
      <c r="AQ1277" s="48" t="s">
        <v>432</v>
      </c>
      <c r="AR1277" s="48" t="s">
        <v>432</v>
      </c>
      <c r="AS1277" s="48" t="s">
        <v>432</v>
      </c>
      <c r="AT1277" s="48" t="s">
        <v>432</v>
      </c>
      <c r="AU1277" s="48" t="s">
        <v>432</v>
      </c>
      <c r="AV1277" s="48" t="s">
        <v>432</v>
      </c>
      <c r="AW1277" s="48" t="s">
        <v>432</v>
      </c>
      <c r="AX1277" s="48" t="s">
        <v>432</v>
      </c>
      <c r="AY1277" s="48" t="s">
        <v>432</v>
      </c>
      <c r="AZ1277" s="28" t="s">
        <v>432</v>
      </c>
    </row>
    <row r="1278" ht="15.75" customHeight="1">
      <c r="A1278" s="40">
        <v>1132.0</v>
      </c>
      <c r="B1278" s="28" t="s">
        <v>3740</v>
      </c>
      <c r="C1278" s="41"/>
      <c r="D1278" s="42">
        <f t="array" ref="D1278">index(systems,match($A1278,INDEX(systems,0,1),),3)</f>
        <v>-227.178</v>
      </c>
      <c r="E1278" s="42">
        <f t="array" ref="E1278">index(systems,match($A1278,INDEX(systems,0,1),),4)</f>
        <v>-232.669</v>
      </c>
      <c r="F1278" s="43" t="str">
        <f>IFERROR(__xludf.DUMMYFUNCTION("let(row, match($B1278&amp;if($C1278&lt;&gt;"""","" [""&amp;$C1278&amp;""]"",""""),index(nebulae,,2),0),join("","",iferror(round(index(nebulae,row,5)/2,3),1),iferror(round(index(nebulae,row,6)/2,3),1),0))"),"1,1,0")</f>
        <v>1,1,0</v>
      </c>
      <c r="G1278" s="44" t="s">
        <v>3741</v>
      </c>
      <c r="H1278" s="45">
        <f t="array" ref="H1278">let(systemId,match(A1278,index(systems,0,1),),refSystemId,match($H$1,index(systems,0,1),),x,index(systems,systemId,3),y,index(systems,systemId,4),refX,index(systems,refSystemId,3),refY,index(systems,refSystemId,4),round(sqrt((x-refX)^2+(y-refY)^2),3))</f>
        <v>325.184</v>
      </c>
      <c r="I1278" s="28" t="s">
        <v>418</v>
      </c>
      <c r="J1278" s="41"/>
      <c r="K1278" s="41"/>
      <c r="L1278" s="41"/>
      <c r="M1278" s="41"/>
      <c r="N1278" s="59" t="s">
        <v>558</v>
      </c>
      <c r="O1278" s="48" t="s">
        <v>558</v>
      </c>
      <c r="P1278" s="48" t="s">
        <v>558</v>
      </c>
      <c r="Q1278" s="48" t="s">
        <v>558</v>
      </c>
      <c r="R1278" s="48" t="s">
        <v>558</v>
      </c>
      <c r="S1278" s="48" t="s">
        <v>558</v>
      </c>
      <c r="T1278" s="48" t="s">
        <v>558</v>
      </c>
      <c r="U1278" s="48" t="s">
        <v>558</v>
      </c>
      <c r="V1278" s="48" t="s">
        <v>558</v>
      </c>
      <c r="W1278" s="48" t="s">
        <v>558</v>
      </c>
      <c r="X1278" s="48" t="s">
        <v>558</v>
      </c>
      <c r="Y1278" s="48" t="s">
        <v>558</v>
      </c>
      <c r="Z1278" s="48" t="s">
        <v>558</v>
      </c>
      <c r="AA1278" s="48" t="s">
        <v>558</v>
      </c>
      <c r="AB1278" s="48" t="s">
        <v>558</v>
      </c>
      <c r="AC1278" s="48" t="s">
        <v>558</v>
      </c>
      <c r="AD1278" s="48" t="s">
        <v>558</v>
      </c>
      <c r="AE1278" s="48" t="s">
        <v>558</v>
      </c>
      <c r="AF1278" s="48" t="s">
        <v>558</v>
      </c>
      <c r="AG1278" s="48" t="s">
        <v>558</v>
      </c>
      <c r="AH1278" s="48" t="s">
        <v>558</v>
      </c>
      <c r="AI1278" s="48" t="s">
        <v>558</v>
      </c>
      <c r="AJ1278" s="48" t="s">
        <v>558</v>
      </c>
      <c r="AK1278" s="48" t="s">
        <v>558</v>
      </c>
      <c r="AL1278" s="48" t="s">
        <v>558</v>
      </c>
      <c r="AM1278" s="48" t="s">
        <v>558</v>
      </c>
      <c r="AN1278" s="48" t="s">
        <v>558</v>
      </c>
      <c r="AO1278" s="48" t="s">
        <v>558</v>
      </c>
      <c r="AP1278" s="48" t="s">
        <v>558</v>
      </c>
      <c r="AQ1278" s="48" t="s">
        <v>558</v>
      </c>
      <c r="AR1278" s="48" t="s">
        <v>676</v>
      </c>
      <c r="AS1278" s="48" t="s">
        <v>676</v>
      </c>
      <c r="AT1278" s="48" t="s">
        <v>676</v>
      </c>
      <c r="AU1278" s="48" t="s">
        <v>677</v>
      </c>
      <c r="AV1278" s="48" t="s">
        <v>677</v>
      </c>
      <c r="AW1278" s="48" t="s">
        <v>677</v>
      </c>
      <c r="AX1278" s="48" t="s">
        <v>677</v>
      </c>
      <c r="AY1278" s="48" t="s">
        <v>1086</v>
      </c>
      <c r="AZ1278" s="28" t="s">
        <v>1086</v>
      </c>
    </row>
    <row r="1279" ht="15.75" customHeight="1">
      <c r="A1279" s="40">
        <v>1133.0</v>
      </c>
      <c r="B1279" s="28" t="s">
        <v>3742</v>
      </c>
      <c r="C1279" s="28" t="s">
        <v>3743</v>
      </c>
      <c r="D1279" s="42">
        <f t="array" ref="D1279">index(systems,match($A1279,INDEX(systems,0,1),),3)</f>
        <v>-269.113</v>
      </c>
      <c r="E1279" s="42">
        <f t="array" ref="E1279">index(systems,match($A1279,INDEX(systems,0,1),),4)</f>
        <v>369.338</v>
      </c>
      <c r="F1279" s="43" t="str">
        <f>IFERROR(__xludf.DUMMYFUNCTION("let(row, match($B1279&amp;if($C1279&lt;&gt;"""","" [""&amp;$C1279&amp;""]"",""""),index(nebulae,,2),0),join("","",iferror(round(index(nebulae,row,5)/2,3),1),iferror(round(index(nebulae,row,6)/2,3),1),0))"),"1,1,0")</f>
        <v>1,1,0</v>
      </c>
      <c r="G1279" s="44" t="s">
        <v>3744</v>
      </c>
      <c r="H1279" s="45">
        <f t="array" ref="H1279">let(systemId,match(A1279,index(systems,0,1),),refSystemId,match($H$1,index(systems,0,1),),x,index(systems,systemId,3),y,index(systems,systemId,4),refX,index(systems,refSystemId,3),refY,index(systems,refSystemId,4),round(sqrt((x-refX)^2+(y-refY)^2),3))</f>
        <v>456.982</v>
      </c>
      <c r="I1279" s="28" t="s">
        <v>408</v>
      </c>
      <c r="J1279" s="28" t="s">
        <v>408</v>
      </c>
      <c r="K1279" s="28" t="s">
        <v>408</v>
      </c>
      <c r="L1279" s="28" t="s">
        <v>408</v>
      </c>
      <c r="M1279" s="28" t="s">
        <v>408</v>
      </c>
      <c r="N1279" s="28" t="s">
        <v>408</v>
      </c>
      <c r="O1279" s="41"/>
      <c r="P1279" s="48" t="s">
        <v>497</v>
      </c>
      <c r="Q1279" s="48" t="s">
        <v>497</v>
      </c>
      <c r="R1279" s="48" t="s">
        <v>497</v>
      </c>
      <c r="S1279" s="48" t="s">
        <v>435</v>
      </c>
      <c r="T1279" s="48" t="s">
        <v>435</v>
      </c>
      <c r="U1279" s="48" t="s">
        <v>435</v>
      </c>
      <c r="V1279" s="48" t="s">
        <v>435</v>
      </c>
      <c r="W1279" s="48" t="s">
        <v>435</v>
      </c>
      <c r="X1279" s="48" t="s">
        <v>435</v>
      </c>
      <c r="Y1279" s="48" t="s">
        <v>435</v>
      </c>
      <c r="Z1279" s="48" t="s">
        <v>435</v>
      </c>
      <c r="AA1279" s="48" t="s">
        <v>1091</v>
      </c>
      <c r="AB1279" s="48" t="s">
        <v>1091</v>
      </c>
      <c r="AC1279" s="48" t="s">
        <v>1091</v>
      </c>
      <c r="AD1279" s="48" t="s">
        <v>1091</v>
      </c>
      <c r="AE1279" s="48" t="s">
        <v>1091</v>
      </c>
      <c r="AF1279" s="48" t="s">
        <v>1091</v>
      </c>
      <c r="AG1279" s="48" t="s">
        <v>1091</v>
      </c>
      <c r="AH1279" s="48" t="s">
        <v>1092</v>
      </c>
      <c r="AI1279" s="48" t="s">
        <v>592</v>
      </c>
      <c r="AJ1279" s="48" t="s">
        <v>592</v>
      </c>
      <c r="AK1279" s="48" t="s">
        <v>592</v>
      </c>
      <c r="AL1279" s="48" t="s">
        <v>592</v>
      </c>
      <c r="AM1279" s="48" t="s">
        <v>592</v>
      </c>
      <c r="AN1279" s="48" t="s">
        <v>592</v>
      </c>
      <c r="AO1279" s="48" t="s">
        <v>592</v>
      </c>
      <c r="AP1279" s="48" t="s">
        <v>592</v>
      </c>
      <c r="AQ1279" s="48" t="s">
        <v>1052</v>
      </c>
      <c r="AR1279" s="48" t="s">
        <v>1052</v>
      </c>
      <c r="AS1279" s="48" t="s">
        <v>1052</v>
      </c>
      <c r="AT1279" s="48" t="s">
        <v>593</v>
      </c>
      <c r="AU1279" s="48" t="s">
        <v>593</v>
      </c>
      <c r="AV1279" s="48" t="s">
        <v>593</v>
      </c>
      <c r="AW1279" s="48" t="s">
        <v>594</v>
      </c>
      <c r="AX1279" s="48" t="s">
        <v>594</v>
      </c>
      <c r="AY1279" s="48" t="s">
        <v>594</v>
      </c>
      <c r="AZ1279" s="51" t="s">
        <v>594</v>
      </c>
    </row>
    <row r="1280" ht="15.75" customHeight="1">
      <c r="A1280" s="40">
        <v>1134.0</v>
      </c>
      <c r="B1280" s="28" t="s">
        <v>3745</v>
      </c>
      <c r="C1280" s="41"/>
      <c r="D1280" s="42">
        <f t="array" ref="D1280">index(systems,match($A1280,INDEX(systems,0,1),),3)</f>
        <v>460.634</v>
      </c>
      <c r="E1280" s="42">
        <f t="array" ref="E1280">index(systems,match($A1280,INDEX(systems,0,1),),4)</f>
        <v>-264.984</v>
      </c>
      <c r="F1280" s="43" t="str">
        <f>IFERROR(__xludf.DUMMYFUNCTION("let(row, match($B1280&amp;if($C1280&lt;&gt;"""","" [""&amp;$C1280&amp;""]"",""""),index(nebulae,,2),0),join("","",iferror(round(index(nebulae,row,5)/2,3),1),iferror(round(index(nebulae,row,6)/2,3),1),0))"),"1,1,0")</f>
        <v>1,1,0</v>
      </c>
      <c r="G1280" s="44" t="s">
        <v>3746</v>
      </c>
      <c r="H1280" s="45">
        <f t="array" ref="H1280">let(systemId,match(A1280,index(systems,0,1),),refSystemId,match($H$1,index(systems,0,1),),x,index(systems,systemId,3),y,index(systems,systemId,4),refX,index(systems,refSystemId,3),refY,index(systems,refSystemId,4),round(sqrt((x-refX)^2+(y-refY)^2),3))</f>
        <v>531.413</v>
      </c>
      <c r="I1280" s="41"/>
      <c r="J1280" s="41"/>
      <c r="K1280" s="41"/>
      <c r="L1280" s="41"/>
      <c r="M1280" s="41"/>
      <c r="N1280" s="28" t="s">
        <v>659</v>
      </c>
      <c r="O1280" s="48" t="s">
        <v>659</v>
      </c>
      <c r="P1280" s="48" t="s">
        <v>659</v>
      </c>
      <c r="Q1280" s="48" t="s">
        <v>659</v>
      </c>
      <c r="R1280" s="48" t="s">
        <v>659</v>
      </c>
      <c r="S1280" s="48" t="s">
        <v>659</v>
      </c>
      <c r="T1280" s="48" t="s">
        <v>659</v>
      </c>
      <c r="U1280" s="48" t="s">
        <v>659</v>
      </c>
      <c r="V1280" s="48" t="s">
        <v>659</v>
      </c>
      <c r="W1280" s="48" t="s">
        <v>659</v>
      </c>
      <c r="X1280" s="48" t="s">
        <v>659</v>
      </c>
      <c r="Y1280" s="48" t="s">
        <v>660</v>
      </c>
      <c r="Z1280" s="48" t="s">
        <v>660</v>
      </c>
      <c r="AA1280" s="48" t="s">
        <v>661</v>
      </c>
      <c r="AB1280" s="48" t="s">
        <v>661</v>
      </c>
      <c r="AC1280" s="48" t="s">
        <v>661</v>
      </c>
      <c r="AD1280" s="48" t="s">
        <v>661</v>
      </c>
      <c r="AE1280" s="48" t="s">
        <v>661</v>
      </c>
      <c r="AF1280" s="48" t="s">
        <v>661</v>
      </c>
      <c r="AG1280" s="48" t="s">
        <v>661</v>
      </c>
      <c r="AH1280" s="48" t="s">
        <v>661</v>
      </c>
      <c r="AI1280" s="48" t="s">
        <v>661</v>
      </c>
      <c r="AJ1280" s="48" t="s">
        <v>661</v>
      </c>
      <c r="AK1280" s="48" t="s">
        <v>661</v>
      </c>
      <c r="AL1280" s="48" t="s">
        <v>661</v>
      </c>
      <c r="AM1280" s="48" t="s">
        <v>661</v>
      </c>
      <c r="AN1280" s="48" t="s">
        <v>661</v>
      </c>
      <c r="AO1280" s="48" t="s">
        <v>660</v>
      </c>
      <c r="AP1280" s="48" t="s">
        <v>660</v>
      </c>
      <c r="AQ1280" s="48" t="s">
        <v>1221</v>
      </c>
      <c r="AR1280" s="52" t="s">
        <v>662</v>
      </c>
      <c r="AS1280" s="52" t="s">
        <v>662</v>
      </c>
      <c r="AT1280" s="52" t="s">
        <v>662</v>
      </c>
      <c r="AU1280" s="52" t="s">
        <v>662</v>
      </c>
      <c r="AV1280" s="52" t="s">
        <v>662</v>
      </c>
      <c r="AW1280" s="52" t="s">
        <v>662</v>
      </c>
      <c r="AX1280" s="52" t="s">
        <v>662</v>
      </c>
      <c r="AY1280" s="52" t="s">
        <v>662</v>
      </c>
      <c r="AZ1280" s="49" t="s">
        <v>662</v>
      </c>
    </row>
    <row r="1281" ht="15.75" customHeight="1">
      <c r="A1281" s="40">
        <v>2906.0</v>
      </c>
      <c r="B1281" s="28" t="s">
        <v>3747</v>
      </c>
      <c r="C1281" s="28" t="s">
        <v>3748</v>
      </c>
      <c r="D1281" s="42">
        <f t="array" ref="D1281">index(systems,match($A1281,INDEX(systems,0,1),),3)</f>
        <v>621.531</v>
      </c>
      <c r="E1281" s="42">
        <f t="array" ref="E1281">index(systems,match($A1281,INDEX(systems,0,1),),4)</f>
        <v>-342.902</v>
      </c>
      <c r="F1281" s="43" t="str">
        <f>IFERROR(__xludf.DUMMYFUNCTION("let(row, match($B1281&amp;if($C1281&lt;&gt;"""","" [""&amp;$C1281&amp;""]"",""""),index(nebulae,,2),0),join("","",iferror(round(index(nebulae,row,5)/2,3),1),iferror(round(index(nebulae,row,6)/2,3),1),0))"),"1,1,0")</f>
        <v>1,1,0</v>
      </c>
      <c r="G1281" s="44" t="s">
        <v>3749</v>
      </c>
      <c r="H1281" s="45">
        <f t="array" ref="H1281">let(systemId,match(A1281,index(systems,0,1),),refSystemId,match($H$1,index(systems,0,1),),x,index(systems,systemId,3),y,index(systems,systemId,4),refX,index(systems,refSystemId,3),refY,index(systems,refSystemId,4),round(sqrt((x-refX)^2+(y-refY)^2),3))</f>
        <v>709.847</v>
      </c>
      <c r="I1281" s="28" t="s">
        <v>408</v>
      </c>
      <c r="J1281" s="28" t="s">
        <v>408</v>
      </c>
      <c r="K1281" s="28" t="s">
        <v>408</v>
      </c>
      <c r="L1281" s="28" t="s">
        <v>408</v>
      </c>
      <c r="M1281" s="28" t="s">
        <v>408</v>
      </c>
      <c r="N1281" s="28" t="s">
        <v>408</v>
      </c>
      <c r="O1281" s="41"/>
      <c r="P1281" s="56" t="s">
        <v>418</v>
      </c>
      <c r="Q1281" s="48" t="s">
        <v>418</v>
      </c>
      <c r="R1281" s="48" t="s">
        <v>418</v>
      </c>
      <c r="S1281" s="48" t="s">
        <v>418</v>
      </c>
      <c r="T1281" s="48" t="s">
        <v>418</v>
      </c>
      <c r="U1281" s="48" t="s">
        <v>418</v>
      </c>
      <c r="V1281" s="48" t="s">
        <v>418</v>
      </c>
      <c r="W1281" s="48" t="s">
        <v>418</v>
      </c>
      <c r="X1281" s="48" t="s">
        <v>418</v>
      </c>
      <c r="Y1281" s="48" t="s">
        <v>418</v>
      </c>
      <c r="Z1281" s="48" t="s">
        <v>418</v>
      </c>
      <c r="AA1281" s="48" t="s">
        <v>418</v>
      </c>
      <c r="AB1281" s="48" t="s">
        <v>418</v>
      </c>
      <c r="AC1281" s="48" t="s">
        <v>418</v>
      </c>
      <c r="AD1281" s="48" t="s">
        <v>418</v>
      </c>
      <c r="AE1281" s="48" t="s">
        <v>418</v>
      </c>
      <c r="AF1281" s="48" t="s">
        <v>418</v>
      </c>
      <c r="AG1281" s="48" t="s">
        <v>418</v>
      </c>
      <c r="AH1281" s="48" t="s">
        <v>418</v>
      </c>
      <c r="AI1281" s="48" t="s">
        <v>418</v>
      </c>
      <c r="AJ1281" s="48" t="s">
        <v>418</v>
      </c>
      <c r="AK1281" s="48" t="s">
        <v>418</v>
      </c>
      <c r="AL1281" s="48" t="s">
        <v>418</v>
      </c>
      <c r="AM1281" s="48" t="s">
        <v>418</v>
      </c>
      <c r="AN1281" s="48" t="s">
        <v>418</v>
      </c>
      <c r="AO1281" s="48" t="s">
        <v>418</v>
      </c>
      <c r="AP1281" s="48" t="s">
        <v>418</v>
      </c>
      <c r="AQ1281" s="48" t="s">
        <v>418</v>
      </c>
      <c r="AR1281" s="48" t="s">
        <v>418</v>
      </c>
      <c r="AS1281" s="48" t="s">
        <v>418</v>
      </c>
      <c r="AT1281" s="52" t="s">
        <v>418</v>
      </c>
      <c r="AU1281" s="52" t="s">
        <v>418</v>
      </c>
      <c r="AV1281" s="56" t="s">
        <v>418</v>
      </c>
      <c r="AW1281" s="56" t="s">
        <v>418</v>
      </c>
      <c r="AX1281" s="56" t="s">
        <v>418</v>
      </c>
      <c r="AY1281" s="56" t="s">
        <v>418</v>
      </c>
      <c r="AZ1281" s="51" t="s">
        <v>418</v>
      </c>
    </row>
    <row r="1282" ht="15.75" customHeight="1">
      <c r="A1282" s="40">
        <v>2864.0</v>
      </c>
      <c r="B1282" s="28" t="s">
        <v>3750</v>
      </c>
      <c r="C1282" s="41"/>
      <c r="D1282" s="42">
        <f t="array" ref="D1282">index(systems,match($A1282,INDEX(systems,0,1),),3)</f>
        <v>-439.706</v>
      </c>
      <c r="E1282" s="42">
        <f t="array" ref="E1282">index(systems,match($A1282,INDEX(systems,0,1),),4)</f>
        <v>-343.477</v>
      </c>
      <c r="F1282" s="43" t="str">
        <f>IFERROR(__xludf.DUMMYFUNCTION("let(row, match($B1282&amp;if($C1282&lt;&gt;"""","" [""&amp;$C1282&amp;""]"",""""),index(nebulae,,2),0),join("","",iferror(round(index(nebulae,row,5)/2,3),1),iferror(round(index(nebulae,row,6)/2,3),1),0))"),"1,1,0")</f>
        <v>1,1,0</v>
      </c>
      <c r="G1282" s="44" t="s">
        <v>3751</v>
      </c>
      <c r="H1282" s="45">
        <f t="array" ref="H1282">let(systemId,match(A1282,index(systems,0,1),),refSystemId,match($H$1,index(systems,0,1),),x,index(systems,systemId,3),y,index(systems,systemId,4),refX,index(systems,refSystemId,3),refY,index(systems,refSystemId,4),round(sqrt((x-refX)^2+(y-refY)^2),3))</f>
        <v>557.959</v>
      </c>
      <c r="I1282" s="53"/>
      <c r="J1282" s="53"/>
      <c r="K1282" s="53"/>
      <c r="L1282" s="53"/>
      <c r="M1282" s="53"/>
      <c r="N1282" s="41"/>
      <c r="O1282" s="41"/>
      <c r="P1282" s="48" t="s">
        <v>408</v>
      </c>
      <c r="Q1282" s="48" t="s">
        <v>408</v>
      </c>
      <c r="R1282" s="48" t="s">
        <v>408</v>
      </c>
      <c r="S1282" s="48" t="s">
        <v>408</v>
      </c>
      <c r="T1282" s="48" t="s">
        <v>408</v>
      </c>
      <c r="U1282" s="48" t="s">
        <v>408</v>
      </c>
      <c r="V1282" s="48" t="s">
        <v>408</v>
      </c>
      <c r="W1282" s="48" t="s">
        <v>408</v>
      </c>
      <c r="X1282" s="48" t="s">
        <v>408</v>
      </c>
      <c r="Y1282" s="56" t="s">
        <v>579</v>
      </c>
      <c r="Z1282" s="56" t="s">
        <v>408</v>
      </c>
      <c r="AA1282" s="56" t="s">
        <v>579</v>
      </c>
      <c r="AB1282" s="56" t="s">
        <v>579</v>
      </c>
      <c r="AC1282" s="56" t="s">
        <v>579</v>
      </c>
      <c r="AD1282" s="56" t="s">
        <v>579</v>
      </c>
      <c r="AE1282" s="56" t="s">
        <v>579</v>
      </c>
      <c r="AF1282" s="56" t="s">
        <v>579</v>
      </c>
      <c r="AG1282" s="56" t="s">
        <v>579</v>
      </c>
      <c r="AH1282" s="56" t="s">
        <v>579</v>
      </c>
      <c r="AI1282" s="56" t="s">
        <v>579</v>
      </c>
      <c r="AJ1282" s="56" t="s">
        <v>579</v>
      </c>
      <c r="AK1282" s="56" t="s">
        <v>579</v>
      </c>
      <c r="AL1282" s="56" t="s">
        <v>579</v>
      </c>
      <c r="AM1282" s="56" t="s">
        <v>579</v>
      </c>
      <c r="AN1282" s="56" t="s">
        <v>579</v>
      </c>
      <c r="AO1282" s="56" t="s">
        <v>579</v>
      </c>
      <c r="AP1282" s="56" t="s">
        <v>579</v>
      </c>
      <c r="AQ1282" s="56" t="s">
        <v>579</v>
      </c>
      <c r="AR1282" s="56" t="s">
        <v>579</v>
      </c>
      <c r="AS1282" s="56" t="s">
        <v>579</v>
      </c>
      <c r="AT1282" s="56" t="s">
        <v>579</v>
      </c>
      <c r="AU1282" s="48" t="s">
        <v>579</v>
      </c>
      <c r="AV1282" s="56" t="s">
        <v>579</v>
      </c>
      <c r="AW1282" s="56" t="s">
        <v>579</v>
      </c>
      <c r="AX1282" s="56" t="s">
        <v>579</v>
      </c>
      <c r="AY1282" s="56" t="s">
        <v>579</v>
      </c>
      <c r="AZ1282" s="51" t="s">
        <v>579</v>
      </c>
    </row>
    <row r="1283" ht="15.75" customHeight="1">
      <c r="A1283" s="40">
        <v>3112.0</v>
      </c>
      <c r="B1283" s="28" t="s">
        <v>3752</v>
      </c>
      <c r="C1283" s="41"/>
      <c r="D1283" s="42">
        <f t="array" ref="D1283">index(systems,match($A1283,INDEX(systems,0,1),),3)</f>
        <v>216.121</v>
      </c>
      <c r="E1283" s="42">
        <f t="array" ref="E1283">index(systems,match($A1283,INDEX(systems,0,1),),4)</f>
        <v>-1190.306</v>
      </c>
      <c r="F1283" s="43" t="str">
        <f>IFERROR(__xludf.DUMMYFUNCTION("let(row, match($B1283&amp;if($C1283&lt;&gt;"""","" [""&amp;$C1283&amp;""]"",""""),index(nebulae,,2),0),join("","",iferror(round(index(nebulae,row,5)/2,3),1),iferror(round(index(nebulae,row,6)/2,3),1),0))"),"1,1,0")</f>
        <v>1,1,0</v>
      </c>
      <c r="G1283" s="44" t="s">
        <v>3753</v>
      </c>
      <c r="H1283" s="45">
        <f t="array" ref="H1283">let(systemId,match(A1283,index(systems,0,1),),refSystemId,match($H$1,index(systems,0,1),),x,index(systems,systemId,3),y,index(systems,systemId,4),refX,index(systems,refSystemId,3),refY,index(systems,refSystemId,4),round(sqrt((x-refX)^2+(y-refY)^2),3))</f>
        <v>1209.767</v>
      </c>
      <c r="I1283" s="55"/>
      <c r="J1283" s="55"/>
      <c r="K1283" s="55"/>
      <c r="L1283" s="55"/>
      <c r="M1283" s="55"/>
      <c r="N1283" s="55"/>
      <c r="O1283" s="55"/>
      <c r="P1283" s="56" t="s">
        <v>408</v>
      </c>
      <c r="Q1283" s="56" t="s">
        <v>408</v>
      </c>
      <c r="R1283" s="56" t="s">
        <v>408</v>
      </c>
      <c r="S1283" s="56" t="s">
        <v>408</v>
      </c>
      <c r="T1283" s="56" t="s">
        <v>408</v>
      </c>
      <c r="U1283" s="56" t="s">
        <v>408</v>
      </c>
      <c r="V1283" s="56" t="s">
        <v>408</v>
      </c>
      <c r="W1283" s="56" t="s">
        <v>408</v>
      </c>
      <c r="X1283" s="56" t="s">
        <v>408</v>
      </c>
      <c r="Y1283" s="55"/>
      <c r="Z1283" s="41"/>
      <c r="AA1283" s="55"/>
      <c r="AB1283" s="55"/>
      <c r="AC1283" s="55"/>
      <c r="AD1283" s="55"/>
      <c r="AE1283" s="55"/>
      <c r="AF1283" s="55"/>
      <c r="AG1283" s="55"/>
      <c r="AH1283" s="55"/>
      <c r="AI1283" s="55"/>
      <c r="AJ1283" s="55"/>
      <c r="AK1283" s="55"/>
      <c r="AL1283" s="55"/>
      <c r="AM1283" s="55"/>
      <c r="AN1283" s="55"/>
      <c r="AO1283" s="55"/>
      <c r="AP1283" s="55"/>
      <c r="AQ1283" s="55"/>
      <c r="AR1283" s="55"/>
      <c r="AS1283" s="55"/>
      <c r="AT1283" s="55"/>
      <c r="AU1283" s="51" t="s">
        <v>418</v>
      </c>
      <c r="AV1283" s="55"/>
      <c r="AW1283" s="55"/>
      <c r="AX1283" s="55"/>
      <c r="AY1283" s="55"/>
      <c r="AZ1283" s="55"/>
    </row>
    <row r="1284" ht="15.75" customHeight="1">
      <c r="A1284" s="40">
        <v>1135.0</v>
      </c>
      <c r="B1284" s="28" t="s">
        <v>3754</v>
      </c>
      <c r="C1284" s="41"/>
      <c r="D1284" s="42">
        <f t="array" ref="D1284">index(systems,match($A1284,INDEX(systems,0,1),),3)</f>
        <v>-225.394</v>
      </c>
      <c r="E1284" s="42">
        <f t="array" ref="E1284">index(systems,match($A1284,INDEX(systems,0,1),),4)</f>
        <v>166.94</v>
      </c>
      <c r="F1284" s="43" t="str">
        <f>IFERROR(__xludf.DUMMYFUNCTION("let(row, match($B1284&amp;if($C1284&lt;&gt;"""","" [""&amp;$C1284&amp;""]"",""""),index(nebulae,,2),0),join("","",iferror(round(index(nebulae,row,5)/2,3),1),iferror(round(index(nebulae,row,6)/2,3),1),0))"),"1,1,0")</f>
        <v>1,1,0</v>
      </c>
      <c r="G1284" s="44" t="s">
        <v>3755</v>
      </c>
      <c r="H1284" s="45">
        <f t="array" ref="H1284">let(systemId,match(A1284,index(systems,0,1),),refSystemId,match($H$1,index(systems,0,1),),x,index(systems,systemId,3),y,index(systems,systemId,4),refX,index(systems,refSystemId,3),refY,index(systems,refSystemId,4),round(sqrt((x-refX)^2+(y-refY)^2),3))</f>
        <v>280.484</v>
      </c>
      <c r="I1284" s="53"/>
      <c r="J1284" s="53"/>
      <c r="K1284" s="53"/>
      <c r="L1284" s="46" t="s">
        <v>863</v>
      </c>
      <c r="M1284" s="47" t="s">
        <v>712</v>
      </c>
      <c r="N1284" s="28" t="s">
        <v>435</v>
      </c>
      <c r="O1284" s="48" t="s">
        <v>435</v>
      </c>
      <c r="P1284" s="48" t="s">
        <v>435</v>
      </c>
      <c r="Q1284" s="48" t="s">
        <v>435</v>
      </c>
      <c r="R1284" s="48" t="s">
        <v>435</v>
      </c>
      <c r="S1284" s="48" t="s">
        <v>435</v>
      </c>
      <c r="T1284" s="48" t="s">
        <v>435</v>
      </c>
      <c r="U1284" s="48" t="s">
        <v>435</v>
      </c>
      <c r="V1284" s="48" t="s">
        <v>435</v>
      </c>
      <c r="W1284" s="48" t="s">
        <v>435</v>
      </c>
      <c r="X1284" s="48" t="s">
        <v>435</v>
      </c>
      <c r="Y1284" s="48" t="s">
        <v>435</v>
      </c>
      <c r="Z1284" s="48" t="s">
        <v>435</v>
      </c>
      <c r="AA1284" s="48" t="s">
        <v>3422</v>
      </c>
      <c r="AB1284" s="48" t="s">
        <v>3422</v>
      </c>
      <c r="AC1284" s="48" t="s">
        <v>3422</v>
      </c>
      <c r="AD1284" s="48" t="s">
        <v>3422</v>
      </c>
      <c r="AE1284" s="48" t="s">
        <v>3422</v>
      </c>
      <c r="AF1284" s="48" t="s">
        <v>3422</v>
      </c>
      <c r="AG1284" s="48" t="s">
        <v>3422</v>
      </c>
      <c r="AH1284" s="48" t="s">
        <v>3423</v>
      </c>
      <c r="AI1284" s="48" t="s">
        <v>438</v>
      </c>
      <c r="AJ1284" s="48" t="s">
        <v>438</v>
      </c>
      <c r="AK1284" s="48" t="s">
        <v>438</v>
      </c>
      <c r="AL1284" s="48" t="s">
        <v>438</v>
      </c>
      <c r="AM1284" s="48" t="s">
        <v>438</v>
      </c>
      <c r="AN1284" s="48" t="s">
        <v>438</v>
      </c>
      <c r="AO1284" s="48" t="s">
        <v>438</v>
      </c>
      <c r="AP1284" s="48" t="s">
        <v>438</v>
      </c>
      <c r="AQ1284" s="48" t="s">
        <v>438</v>
      </c>
      <c r="AR1284" s="48" t="s">
        <v>438</v>
      </c>
      <c r="AS1284" s="48" t="s">
        <v>438</v>
      </c>
      <c r="AT1284" s="48" t="s">
        <v>439</v>
      </c>
      <c r="AU1284" s="48" t="s">
        <v>439</v>
      </c>
      <c r="AV1284" s="48" t="s">
        <v>439</v>
      </c>
      <c r="AW1284" s="48" t="s">
        <v>439</v>
      </c>
      <c r="AX1284" s="48" t="s">
        <v>417</v>
      </c>
      <c r="AY1284" s="48" t="s">
        <v>417</v>
      </c>
      <c r="AZ1284" s="49" t="s">
        <v>439</v>
      </c>
    </row>
    <row r="1285" ht="15.75" customHeight="1">
      <c r="A1285" s="40">
        <v>1136.0</v>
      </c>
      <c r="B1285" s="28" t="s">
        <v>3756</v>
      </c>
      <c r="C1285" s="41"/>
      <c r="D1285" s="42">
        <f t="array" ref="D1285">index(systems,match($A1285,INDEX(systems,0,1),),3)</f>
        <v>-258.372</v>
      </c>
      <c r="E1285" s="42">
        <f t="array" ref="E1285">index(systems,match($A1285,INDEX(systems,0,1),),4)</f>
        <v>-33.63</v>
      </c>
      <c r="F1285" s="43" t="str">
        <f>IFERROR(__xludf.DUMMYFUNCTION("let(row, match($B1285&amp;if($C1285&lt;&gt;"""","" [""&amp;$C1285&amp;""]"",""""),index(nebulae,,2),0),join("","",iferror(round(index(nebulae,row,5)/2,3),1),iferror(round(index(nebulae,row,6)/2,3),1),0))"),"1,1,0")</f>
        <v>1,1,0</v>
      </c>
      <c r="G1285" s="44" t="s">
        <v>3757</v>
      </c>
      <c r="H1285" s="45">
        <f t="array" ref="H1285">let(systemId,match(A1285,index(systems,0,1),),refSystemId,match($H$1,index(systems,0,1),),x,index(systems,systemId,3),y,index(systems,systemId,4),refX,index(systems,refSystemId,3),refY,index(systems,refSystemId,4),round(sqrt((x-refX)^2+(y-refY)^2),3))</f>
        <v>260.551</v>
      </c>
      <c r="I1285" s="28" t="s">
        <v>408</v>
      </c>
      <c r="J1285" s="41"/>
      <c r="K1285" s="41"/>
      <c r="L1285" s="41"/>
      <c r="M1285" s="48" t="s">
        <v>408</v>
      </c>
      <c r="N1285" s="28" t="s">
        <v>408</v>
      </c>
      <c r="O1285" s="41"/>
      <c r="P1285" s="48" t="s">
        <v>671</v>
      </c>
      <c r="Q1285" s="48" t="s">
        <v>671</v>
      </c>
      <c r="R1285" s="48" t="s">
        <v>671</v>
      </c>
      <c r="S1285" s="48" t="s">
        <v>671</v>
      </c>
      <c r="T1285" s="48" t="s">
        <v>671</v>
      </c>
      <c r="U1285" s="48" t="s">
        <v>560</v>
      </c>
      <c r="V1285" s="48" t="s">
        <v>560</v>
      </c>
      <c r="W1285" s="48" t="s">
        <v>560</v>
      </c>
      <c r="X1285" s="48" t="s">
        <v>422</v>
      </c>
      <c r="Y1285" s="48" t="s">
        <v>422</v>
      </c>
      <c r="Z1285" s="48" t="s">
        <v>422</v>
      </c>
      <c r="AA1285" s="48" t="s">
        <v>422</v>
      </c>
      <c r="AB1285" s="48" t="s">
        <v>422</v>
      </c>
      <c r="AC1285" s="48" t="s">
        <v>422</v>
      </c>
      <c r="AD1285" s="48" t="s">
        <v>422</v>
      </c>
      <c r="AE1285" s="48" t="s">
        <v>422</v>
      </c>
      <c r="AF1285" s="48" t="s">
        <v>422</v>
      </c>
      <c r="AG1285" s="48" t="s">
        <v>422</v>
      </c>
      <c r="AH1285" s="48" t="s">
        <v>422</v>
      </c>
      <c r="AI1285" s="48" t="s">
        <v>422</v>
      </c>
      <c r="AJ1285" s="48" t="s">
        <v>422</v>
      </c>
      <c r="AK1285" s="48" t="s">
        <v>422</v>
      </c>
      <c r="AL1285" s="48" t="s">
        <v>422</v>
      </c>
      <c r="AM1285" s="48" t="s">
        <v>422</v>
      </c>
      <c r="AN1285" s="48" t="s">
        <v>422</v>
      </c>
      <c r="AO1285" s="48" t="s">
        <v>422</v>
      </c>
      <c r="AP1285" s="48" t="s">
        <v>422</v>
      </c>
      <c r="AQ1285" s="48" t="s">
        <v>422</v>
      </c>
      <c r="AR1285" s="48" t="s">
        <v>422</v>
      </c>
      <c r="AS1285" s="48" t="s">
        <v>422</v>
      </c>
      <c r="AT1285" s="48" t="s">
        <v>422</v>
      </c>
      <c r="AU1285" s="48" t="s">
        <v>422</v>
      </c>
      <c r="AV1285" s="48" t="s">
        <v>422</v>
      </c>
      <c r="AW1285" s="48" t="s">
        <v>422</v>
      </c>
      <c r="AX1285" s="48" t="s">
        <v>422</v>
      </c>
      <c r="AY1285" s="48" t="s">
        <v>422</v>
      </c>
      <c r="AZ1285" s="51" t="s">
        <v>422</v>
      </c>
    </row>
    <row r="1286" ht="15.75" customHeight="1">
      <c r="A1286" s="40">
        <v>1137.0</v>
      </c>
      <c r="B1286" s="28" t="s">
        <v>3758</v>
      </c>
      <c r="C1286" s="41"/>
      <c r="D1286" s="42">
        <f t="array" ref="D1286">index(systems,match($A1286,INDEX(systems,0,1),),3)</f>
        <v>155.349</v>
      </c>
      <c r="E1286" s="42">
        <f t="array" ref="E1286">index(systems,match($A1286,INDEX(systems,0,1),),4)</f>
        <v>-354.979</v>
      </c>
      <c r="F1286" s="43" t="str">
        <f>IFERROR(__xludf.DUMMYFUNCTION("let(row, match($B1286&amp;if($C1286&lt;&gt;"""","" [""&amp;$C1286&amp;""]"",""""),index(nebulae,,2),0),join("","",iferror(round(index(nebulae,row,5)/2,3),1),iferror(round(index(nebulae,row,6)/2,3),1),0))"),"1,1,0")</f>
        <v>1,1,0</v>
      </c>
      <c r="G1286" s="44" t="s">
        <v>3759</v>
      </c>
      <c r="H1286" s="45">
        <f t="array" ref="H1286">let(systemId,match(A1286,index(systems,0,1),),refSystemId,match($H$1,index(systems,0,1),),x,index(systems,systemId,3),y,index(systems,systemId,4),refX,index(systems,refSystemId,3),refY,index(systems,refSystemId,4),round(sqrt((x-refX)^2+(y-refY)^2),3))</f>
        <v>387.483</v>
      </c>
      <c r="I1286" s="53"/>
      <c r="J1286" s="53"/>
      <c r="K1286" s="53"/>
      <c r="L1286" s="53"/>
      <c r="M1286" s="46" t="s">
        <v>953</v>
      </c>
      <c r="N1286" s="28" t="s">
        <v>953</v>
      </c>
      <c r="O1286" s="48" t="s">
        <v>491</v>
      </c>
      <c r="P1286" s="48" t="s">
        <v>1013</v>
      </c>
      <c r="Q1286" s="48" t="s">
        <v>1013</v>
      </c>
      <c r="R1286" s="48" t="s">
        <v>1013</v>
      </c>
      <c r="S1286" s="48" t="s">
        <v>1013</v>
      </c>
      <c r="T1286" s="48" t="s">
        <v>1013</v>
      </c>
      <c r="U1286" s="48" t="s">
        <v>491</v>
      </c>
      <c r="V1286" s="48" t="s">
        <v>491</v>
      </c>
      <c r="W1286" s="48" t="s">
        <v>491</v>
      </c>
      <c r="X1286" s="48" t="s">
        <v>491</v>
      </c>
      <c r="Y1286" s="48" t="s">
        <v>492</v>
      </c>
      <c r="Z1286" s="48" t="s">
        <v>492</v>
      </c>
      <c r="AA1286" s="48" t="s">
        <v>493</v>
      </c>
      <c r="AB1286" s="48" t="s">
        <v>493</v>
      </c>
      <c r="AC1286" s="48" t="s">
        <v>493</v>
      </c>
      <c r="AD1286" s="48" t="s">
        <v>493</v>
      </c>
      <c r="AE1286" s="48" t="s">
        <v>493</v>
      </c>
      <c r="AF1286" s="48" t="s">
        <v>493</v>
      </c>
      <c r="AG1286" s="48" t="s">
        <v>493</v>
      </c>
      <c r="AH1286" s="48" t="s">
        <v>493</v>
      </c>
      <c r="AI1286" s="48" t="s">
        <v>493</v>
      </c>
      <c r="AJ1286" s="48" t="s">
        <v>493</v>
      </c>
      <c r="AK1286" s="48" t="s">
        <v>493</v>
      </c>
      <c r="AL1286" s="48" t="s">
        <v>493</v>
      </c>
      <c r="AM1286" s="48" t="s">
        <v>493</v>
      </c>
      <c r="AN1286" s="48" t="s">
        <v>493</v>
      </c>
      <c r="AO1286" s="48" t="s">
        <v>492</v>
      </c>
      <c r="AP1286" s="48" t="s">
        <v>492</v>
      </c>
      <c r="AQ1286" s="48" t="s">
        <v>953</v>
      </c>
      <c r="AR1286" s="48" t="s">
        <v>953</v>
      </c>
      <c r="AS1286" s="48" t="s">
        <v>492</v>
      </c>
      <c r="AT1286" s="52" t="s">
        <v>492</v>
      </c>
      <c r="AU1286" s="52" t="s">
        <v>492</v>
      </c>
      <c r="AV1286" s="48" t="s">
        <v>492</v>
      </c>
      <c r="AW1286" s="48" t="s">
        <v>492</v>
      </c>
      <c r="AX1286" s="48" t="s">
        <v>494</v>
      </c>
      <c r="AY1286" s="48" t="s">
        <v>492</v>
      </c>
      <c r="AZ1286" s="28" t="s">
        <v>492</v>
      </c>
    </row>
    <row r="1287" ht="15.75" customHeight="1">
      <c r="A1287" s="40">
        <v>1138.0</v>
      </c>
      <c r="B1287" s="28" t="s">
        <v>3760</v>
      </c>
      <c r="C1287" s="41"/>
      <c r="D1287" s="42">
        <f t="array" ref="D1287">index(systems,match($A1287,INDEX(systems,0,1),),3)</f>
        <v>488.03</v>
      </c>
      <c r="E1287" s="42">
        <f t="array" ref="E1287">index(systems,match($A1287,INDEX(systems,0,1),),4)</f>
        <v>-144.558</v>
      </c>
      <c r="F1287" s="43" t="str">
        <f>IFERROR(__xludf.DUMMYFUNCTION("let(row, match($B1287&amp;if($C1287&lt;&gt;"""","" [""&amp;$C1287&amp;""]"",""""),index(nebulae,,2),0),join("","",iferror(round(index(nebulae,row,5)/2,3),1),iferror(round(index(nebulae,row,6)/2,3),1),0))"),"1,1,0")</f>
        <v>1,1,0</v>
      </c>
      <c r="G1287" s="44" t="s">
        <v>3761</v>
      </c>
      <c r="H1287" s="45">
        <f t="array" ref="H1287">let(systemId,match(A1287,index(systems,0,1),),refSystemId,match($H$1,index(systems,0,1),),x,index(systems,systemId,3),y,index(systems,systemId,4),refX,index(systems,refSystemId,3),refY,index(systems,refSystemId,4),round(sqrt((x-refX)^2+(y-refY)^2),3))</f>
        <v>508.989</v>
      </c>
      <c r="I1287" s="53"/>
      <c r="J1287" s="53"/>
      <c r="K1287" s="53"/>
      <c r="L1287" s="53"/>
      <c r="M1287" s="53"/>
      <c r="N1287" s="28" t="s">
        <v>597</v>
      </c>
      <c r="O1287" s="48" t="s">
        <v>597</v>
      </c>
      <c r="P1287" s="48" t="s">
        <v>597</v>
      </c>
      <c r="Q1287" s="48" t="s">
        <v>597</v>
      </c>
      <c r="R1287" s="48" t="s">
        <v>597</v>
      </c>
      <c r="S1287" s="48" t="s">
        <v>597</v>
      </c>
      <c r="T1287" s="48" t="s">
        <v>597</v>
      </c>
      <c r="U1287" s="48" t="s">
        <v>597</v>
      </c>
      <c r="V1287" s="48" t="s">
        <v>597</v>
      </c>
      <c r="W1287" s="48" t="s">
        <v>597</v>
      </c>
      <c r="X1287" s="48" t="s">
        <v>597</v>
      </c>
      <c r="Y1287" s="48" t="s">
        <v>597</v>
      </c>
      <c r="Z1287" s="48" t="s">
        <v>597</v>
      </c>
      <c r="AA1287" s="48" t="s">
        <v>598</v>
      </c>
      <c r="AB1287" s="48" t="s">
        <v>598</v>
      </c>
      <c r="AC1287" s="48" t="s">
        <v>598</v>
      </c>
      <c r="AD1287" s="48" t="s">
        <v>598</v>
      </c>
      <c r="AE1287" s="48" t="s">
        <v>598</v>
      </c>
      <c r="AF1287" s="48" t="s">
        <v>598</v>
      </c>
      <c r="AG1287" s="48" t="s">
        <v>598</v>
      </c>
      <c r="AH1287" s="48" t="s">
        <v>598</v>
      </c>
      <c r="AI1287" s="48" t="s">
        <v>598</v>
      </c>
      <c r="AJ1287" s="48" t="s">
        <v>598</v>
      </c>
      <c r="AK1287" s="48" t="s">
        <v>598</v>
      </c>
      <c r="AL1287" s="48" t="s">
        <v>598</v>
      </c>
      <c r="AM1287" s="48" t="s">
        <v>598</v>
      </c>
      <c r="AN1287" s="48" t="s">
        <v>598</v>
      </c>
      <c r="AO1287" s="48" t="s">
        <v>597</v>
      </c>
      <c r="AP1287" s="48" t="s">
        <v>597</v>
      </c>
      <c r="AQ1287" s="48" t="s">
        <v>597</v>
      </c>
      <c r="AR1287" s="48" t="s">
        <v>599</v>
      </c>
      <c r="AS1287" s="48" t="s">
        <v>599</v>
      </c>
      <c r="AT1287" s="52" t="s">
        <v>599</v>
      </c>
      <c r="AU1287" s="52" t="s">
        <v>599</v>
      </c>
      <c r="AV1287" s="48" t="s">
        <v>599</v>
      </c>
      <c r="AW1287" s="48" t="s">
        <v>599</v>
      </c>
      <c r="AX1287" s="48" t="s">
        <v>599</v>
      </c>
      <c r="AY1287" s="48" t="s">
        <v>599</v>
      </c>
      <c r="AZ1287" s="28" t="s">
        <v>599</v>
      </c>
    </row>
    <row r="1288" ht="15.75" customHeight="1">
      <c r="A1288" s="40">
        <v>1139.0</v>
      </c>
      <c r="B1288" s="28" t="s">
        <v>3762</v>
      </c>
      <c r="C1288" s="41"/>
      <c r="D1288" s="42">
        <f t="array" ref="D1288">index(systems,match($A1288,INDEX(systems,0,1),),3)</f>
        <v>-170.584</v>
      </c>
      <c r="E1288" s="42">
        <f t="array" ref="E1288">index(systems,match($A1288,INDEX(systems,0,1),),4)</f>
        <v>367.787</v>
      </c>
      <c r="F1288" s="43" t="str">
        <f>IFERROR(__xludf.DUMMYFUNCTION("let(row, match($B1288&amp;if($C1288&lt;&gt;"""","" [""&amp;$C1288&amp;""]"",""""),index(nebulae,,2),0),join("","",iferror(round(index(nebulae,row,5)/2,3),1),iferror(round(index(nebulae,row,6)/2,3),1),0))"),"1,1,0")</f>
        <v>1,1,0</v>
      </c>
      <c r="G1288" s="44" t="s">
        <v>3763</v>
      </c>
      <c r="H1288" s="45">
        <f t="array" ref="H1288">let(systemId,match(A1288,index(systems,0,1),),refSystemId,match($H$1,index(systems,0,1),),x,index(systems,systemId,3),y,index(systems,systemId,4),refX,index(systems,refSystemId,3),refY,index(systems,refSystemId,4),round(sqrt((x-refX)^2+(y-refY)^2),3))</f>
        <v>405.421</v>
      </c>
      <c r="I1288" s="41"/>
      <c r="J1288" s="41"/>
      <c r="K1288" s="41"/>
      <c r="L1288" s="41"/>
      <c r="M1288" s="41"/>
      <c r="N1288" s="28" t="s">
        <v>435</v>
      </c>
      <c r="O1288" s="48" t="s">
        <v>435</v>
      </c>
      <c r="P1288" s="48" t="s">
        <v>435</v>
      </c>
      <c r="Q1288" s="48" t="s">
        <v>435</v>
      </c>
      <c r="R1288" s="48" t="s">
        <v>435</v>
      </c>
      <c r="S1288" s="48" t="s">
        <v>435</v>
      </c>
      <c r="T1288" s="48" t="s">
        <v>435</v>
      </c>
      <c r="U1288" s="48" t="s">
        <v>435</v>
      </c>
      <c r="V1288" s="48" t="s">
        <v>435</v>
      </c>
      <c r="W1288" s="48" t="s">
        <v>435</v>
      </c>
      <c r="X1288" s="48" t="s">
        <v>435</v>
      </c>
      <c r="Y1288" s="48" t="s">
        <v>435</v>
      </c>
      <c r="Z1288" s="48" t="s">
        <v>435</v>
      </c>
      <c r="AA1288" s="48" t="s">
        <v>1381</v>
      </c>
      <c r="AB1288" s="48" t="s">
        <v>1381</v>
      </c>
      <c r="AC1288" s="48" t="s">
        <v>1381</v>
      </c>
      <c r="AD1288" s="48" t="s">
        <v>1381</v>
      </c>
      <c r="AE1288" s="48" t="s">
        <v>417</v>
      </c>
      <c r="AF1288" s="48" t="s">
        <v>417</v>
      </c>
      <c r="AG1288" s="48" t="s">
        <v>417</v>
      </c>
      <c r="AH1288" s="48" t="s">
        <v>417</v>
      </c>
      <c r="AI1288" s="48" t="s">
        <v>417</v>
      </c>
      <c r="AJ1288" s="48" t="s">
        <v>417</v>
      </c>
      <c r="AK1288" s="48" t="s">
        <v>417</v>
      </c>
      <c r="AL1288" s="48" t="s">
        <v>417</v>
      </c>
      <c r="AM1288" s="48" t="s">
        <v>417</v>
      </c>
      <c r="AN1288" s="48" t="s">
        <v>417</v>
      </c>
      <c r="AO1288" s="48" t="s">
        <v>417</v>
      </c>
      <c r="AP1288" s="48" t="s">
        <v>417</v>
      </c>
      <c r="AQ1288" s="48" t="s">
        <v>417</v>
      </c>
      <c r="AR1288" s="48" t="s">
        <v>417</v>
      </c>
      <c r="AS1288" s="48" t="s">
        <v>417</v>
      </c>
      <c r="AT1288" s="48" t="s">
        <v>417</v>
      </c>
      <c r="AU1288" s="48" t="s">
        <v>417</v>
      </c>
      <c r="AV1288" s="48" t="s">
        <v>417</v>
      </c>
      <c r="AW1288" s="48" t="s">
        <v>417</v>
      </c>
      <c r="AX1288" s="48" t="s">
        <v>417</v>
      </c>
      <c r="AY1288" s="48" t="s">
        <v>417</v>
      </c>
      <c r="AZ1288" s="51" t="s">
        <v>850</v>
      </c>
    </row>
    <row r="1289" ht="15.75" customHeight="1">
      <c r="A1289" s="40">
        <v>1140.0</v>
      </c>
      <c r="B1289" s="28" t="s">
        <v>3764</v>
      </c>
      <c r="C1289" s="41"/>
      <c r="D1289" s="42">
        <f t="array" ref="D1289">index(systems,match($A1289,INDEX(systems,0,1),),3)</f>
        <v>33.337</v>
      </c>
      <c r="E1289" s="42">
        <f t="array" ref="E1289">index(systems,match($A1289,INDEX(systems,0,1),),4)</f>
        <v>-276.876</v>
      </c>
      <c r="F1289" s="43" t="str">
        <f>IFERROR(__xludf.DUMMYFUNCTION("let(row, match($B1289&amp;if($C1289&lt;&gt;"""","" [""&amp;$C1289&amp;""]"",""""),index(nebulae,,2),0),join("","",iferror(round(index(nebulae,row,5)/2,3),1),iferror(round(index(nebulae,row,6)/2,3),1),0))"),"1,1,0")</f>
        <v>1,1,0</v>
      </c>
      <c r="G1289" s="44" t="s">
        <v>3765</v>
      </c>
      <c r="H1289" s="45">
        <f t="array" ref="H1289">let(systemId,match(A1289,index(systems,0,1),),refSystemId,match($H$1,index(systems,0,1),),x,index(systems,systemId,3),y,index(systems,systemId,4),refX,index(systems,refSystemId,3),refY,index(systems,refSystemId,4),round(sqrt((x-refX)^2+(y-refY)^2),3))</f>
        <v>278.876</v>
      </c>
      <c r="I1289" s="28" t="s">
        <v>418</v>
      </c>
      <c r="J1289" s="41"/>
      <c r="K1289" s="41"/>
      <c r="L1289" s="41"/>
      <c r="M1289" s="28" t="s">
        <v>966</v>
      </c>
      <c r="N1289" s="28" t="s">
        <v>1551</v>
      </c>
      <c r="O1289" s="48" t="s">
        <v>1551</v>
      </c>
      <c r="P1289" s="48" t="s">
        <v>1551</v>
      </c>
      <c r="Q1289" s="48" t="s">
        <v>1551</v>
      </c>
      <c r="R1289" s="48" t="s">
        <v>1551</v>
      </c>
      <c r="S1289" s="48" t="s">
        <v>1551</v>
      </c>
      <c r="T1289" s="48" t="s">
        <v>1551</v>
      </c>
      <c r="U1289" s="48" t="s">
        <v>1551</v>
      </c>
      <c r="V1289" s="48" t="s">
        <v>1551</v>
      </c>
      <c r="W1289" s="48" t="s">
        <v>1551</v>
      </c>
      <c r="X1289" s="48" t="s">
        <v>1551</v>
      </c>
      <c r="Y1289" s="48" t="s">
        <v>2071</v>
      </c>
      <c r="Z1289" s="48" t="s">
        <v>2071</v>
      </c>
      <c r="AA1289" s="48" t="s">
        <v>2071</v>
      </c>
      <c r="AB1289" s="48" t="s">
        <v>2071</v>
      </c>
      <c r="AC1289" s="48" t="s">
        <v>2071</v>
      </c>
      <c r="AD1289" s="48" t="s">
        <v>2071</v>
      </c>
      <c r="AE1289" s="48" t="s">
        <v>2071</v>
      </c>
      <c r="AF1289" s="48" t="s">
        <v>2071</v>
      </c>
      <c r="AG1289" s="48" t="s">
        <v>2071</v>
      </c>
      <c r="AH1289" s="48" t="s">
        <v>2071</v>
      </c>
      <c r="AI1289" s="48" t="s">
        <v>2071</v>
      </c>
      <c r="AJ1289" s="48" t="s">
        <v>2071</v>
      </c>
      <c r="AK1289" s="48" t="s">
        <v>2071</v>
      </c>
      <c r="AL1289" s="48" t="s">
        <v>2071</v>
      </c>
      <c r="AM1289" s="48" t="s">
        <v>2071</v>
      </c>
      <c r="AN1289" s="48" t="s">
        <v>2071</v>
      </c>
      <c r="AO1289" s="48" t="s">
        <v>2071</v>
      </c>
      <c r="AP1289" s="48" t="s">
        <v>492</v>
      </c>
      <c r="AQ1289" s="48" t="s">
        <v>2071</v>
      </c>
      <c r="AR1289" s="48" t="s">
        <v>2071</v>
      </c>
      <c r="AS1289" s="48" t="s">
        <v>2071</v>
      </c>
      <c r="AT1289" s="48" t="s">
        <v>2071</v>
      </c>
      <c r="AU1289" s="48" t="s">
        <v>2071</v>
      </c>
      <c r="AV1289" s="48" t="s">
        <v>1551</v>
      </c>
      <c r="AW1289" s="48" t="s">
        <v>1551</v>
      </c>
      <c r="AX1289" s="48" t="s">
        <v>1551</v>
      </c>
      <c r="AY1289" s="48" t="s">
        <v>1551</v>
      </c>
      <c r="AZ1289" s="51" t="s">
        <v>1551</v>
      </c>
    </row>
    <row r="1290" ht="15.75" customHeight="1">
      <c r="A1290" s="40">
        <v>1141.0</v>
      </c>
      <c r="B1290" s="28" t="s">
        <v>3766</v>
      </c>
      <c r="C1290" s="41"/>
      <c r="D1290" s="42">
        <f t="array" ref="D1290">index(systems,match($A1290,INDEX(systems,0,1),),3)</f>
        <v>-343.838</v>
      </c>
      <c r="E1290" s="42">
        <f t="array" ref="E1290">index(systems,match($A1290,INDEX(systems,0,1),),4)</f>
        <v>315.833</v>
      </c>
      <c r="F1290" s="43" t="str">
        <f>IFERROR(__xludf.DUMMYFUNCTION("let(row, match($B1290&amp;if($C1290&lt;&gt;"""","" [""&amp;$C1290&amp;""]"",""""),index(nebulae,,2),0),join("","",iferror(round(index(nebulae,row,5)/2,3),1),iferror(round(index(nebulae,row,6)/2,3),1),0))"),"1,1,0")</f>
        <v>1,1,0</v>
      </c>
      <c r="G1290" s="44" t="s">
        <v>3767</v>
      </c>
      <c r="H1290" s="45">
        <f t="array" ref="H1290">let(systemId,match(A1290,index(systems,0,1),),refSystemId,match($H$1,index(systems,0,1),),x,index(systems,systemId,3),y,index(systems,systemId,4),refX,index(systems,refSystemId,3),refY,index(systems,refSystemId,4),round(sqrt((x-refX)^2+(y-refY)^2),3))</f>
        <v>466.878</v>
      </c>
      <c r="I1290" s="41"/>
      <c r="J1290" s="41"/>
      <c r="K1290" s="41"/>
      <c r="L1290" s="41"/>
      <c r="M1290" s="41"/>
      <c r="N1290" s="28" t="s">
        <v>435</v>
      </c>
      <c r="O1290" s="52" t="s">
        <v>435</v>
      </c>
      <c r="P1290" s="52" t="s">
        <v>435</v>
      </c>
      <c r="Q1290" s="52" t="s">
        <v>435</v>
      </c>
      <c r="R1290" s="52" t="s">
        <v>435</v>
      </c>
      <c r="S1290" s="48" t="s">
        <v>435</v>
      </c>
      <c r="T1290" s="52" t="s">
        <v>435</v>
      </c>
      <c r="U1290" s="48" t="s">
        <v>435</v>
      </c>
      <c r="V1290" s="48" t="s">
        <v>435</v>
      </c>
      <c r="W1290" s="48" t="s">
        <v>435</v>
      </c>
      <c r="X1290" s="48" t="s">
        <v>435</v>
      </c>
      <c r="Y1290" s="48" t="s">
        <v>435</v>
      </c>
      <c r="Z1290" s="48" t="s">
        <v>435</v>
      </c>
      <c r="AA1290" s="48" t="s">
        <v>1213</v>
      </c>
      <c r="AB1290" s="48" t="s">
        <v>1213</v>
      </c>
      <c r="AC1290" s="48" t="s">
        <v>1213</v>
      </c>
      <c r="AD1290" s="48" t="s">
        <v>1213</v>
      </c>
      <c r="AE1290" s="48" t="s">
        <v>1213</v>
      </c>
      <c r="AF1290" s="48" t="s">
        <v>1213</v>
      </c>
      <c r="AG1290" s="48" t="s">
        <v>1213</v>
      </c>
      <c r="AH1290" s="48" t="s">
        <v>1214</v>
      </c>
      <c r="AI1290" s="48" t="s">
        <v>592</v>
      </c>
      <c r="AJ1290" s="48" t="s">
        <v>592</v>
      </c>
      <c r="AK1290" s="48" t="s">
        <v>592</v>
      </c>
      <c r="AL1290" s="48" t="s">
        <v>592</v>
      </c>
      <c r="AM1290" s="48" t="s">
        <v>592</v>
      </c>
      <c r="AN1290" s="48" t="s">
        <v>592</v>
      </c>
      <c r="AO1290" s="48" t="s">
        <v>592</v>
      </c>
      <c r="AP1290" s="48" t="s">
        <v>592</v>
      </c>
      <c r="AQ1290" s="48" t="s">
        <v>592</v>
      </c>
      <c r="AR1290" s="48" t="s">
        <v>592</v>
      </c>
      <c r="AS1290" s="48" t="s">
        <v>592</v>
      </c>
      <c r="AT1290" s="48" t="s">
        <v>593</v>
      </c>
      <c r="AU1290" s="48" t="s">
        <v>593</v>
      </c>
      <c r="AV1290" s="48" t="s">
        <v>593</v>
      </c>
      <c r="AW1290" s="48" t="s">
        <v>594</v>
      </c>
      <c r="AX1290" s="48" t="s">
        <v>594</v>
      </c>
      <c r="AY1290" s="48" t="s">
        <v>594</v>
      </c>
      <c r="AZ1290" s="51" t="s">
        <v>594</v>
      </c>
    </row>
    <row r="1291" ht="15.75" customHeight="1">
      <c r="A1291" s="40">
        <v>1142.0</v>
      </c>
      <c r="B1291" s="28" t="s">
        <v>3768</v>
      </c>
      <c r="C1291" s="41"/>
      <c r="D1291" s="42">
        <f t="array" ref="D1291">index(systems,match($A1291,INDEX(systems,0,1),),3)</f>
        <v>-219.753</v>
      </c>
      <c r="E1291" s="42">
        <f t="array" ref="E1291">index(systems,match($A1291,INDEX(systems,0,1),),4)</f>
        <v>-279.253</v>
      </c>
      <c r="F1291" s="43" t="str">
        <f>IFERROR(__xludf.DUMMYFUNCTION("let(row, match($B1291&amp;if($C1291&lt;&gt;"""","" [""&amp;$C1291&amp;""]"",""""),index(nebulae,,2),0),join("","",iferror(round(index(nebulae,row,5)/2,3),1),iferror(round(index(nebulae,row,6)/2,3),1),0))"),"1,1,0")</f>
        <v>1,1,0</v>
      </c>
      <c r="G1291" s="44" t="s">
        <v>3769</v>
      </c>
      <c r="H1291" s="45">
        <f t="array" ref="H1291">let(systemId,match(A1291,index(systems,0,1),),refSystemId,match($H$1,index(systems,0,1),),x,index(systems,systemId,3),y,index(systems,systemId,4),refX,index(systems,refSystemId,3),refY,index(systems,refSystemId,4),round(sqrt((x-refX)^2+(y-refY)^2),3))</f>
        <v>355.35</v>
      </c>
      <c r="I1291" s="28" t="s">
        <v>408</v>
      </c>
      <c r="J1291" s="48" t="s">
        <v>408</v>
      </c>
      <c r="K1291" s="48" t="s">
        <v>408</v>
      </c>
      <c r="L1291" s="48" t="s">
        <v>408</v>
      </c>
      <c r="M1291" s="48" t="s">
        <v>408</v>
      </c>
      <c r="N1291" s="28" t="s">
        <v>408</v>
      </c>
      <c r="O1291" s="41"/>
      <c r="P1291" s="48" t="s">
        <v>558</v>
      </c>
      <c r="Q1291" s="48" t="s">
        <v>558</v>
      </c>
      <c r="R1291" s="48" t="s">
        <v>558</v>
      </c>
      <c r="S1291" s="48" t="s">
        <v>558</v>
      </c>
      <c r="T1291" s="48" t="s">
        <v>558</v>
      </c>
      <c r="U1291" s="48" t="s">
        <v>558</v>
      </c>
      <c r="V1291" s="48" t="s">
        <v>558</v>
      </c>
      <c r="W1291" s="48" t="s">
        <v>558</v>
      </c>
      <c r="X1291" s="48" t="s">
        <v>558</v>
      </c>
      <c r="Y1291" s="48" t="s">
        <v>560</v>
      </c>
      <c r="Z1291" s="48" t="s">
        <v>560</v>
      </c>
      <c r="AA1291" s="48" t="s">
        <v>560</v>
      </c>
      <c r="AB1291" s="48" t="s">
        <v>560</v>
      </c>
      <c r="AC1291" s="48" t="s">
        <v>560</v>
      </c>
      <c r="AD1291" s="48" t="s">
        <v>560</v>
      </c>
      <c r="AE1291" s="48" t="s">
        <v>560</v>
      </c>
      <c r="AF1291" s="48" t="s">
        <v>560</v>
      </c>
      <c r="AG1291" s="48" t="s">
        <v>560</v>
      </c>
      <c r="AH1291" s="48" t="s">
        <v>560</v>
      </c>
      <c r="AI1291" s="48" t="s">
        <v>560</v>
      </c>
      <c r="AJ1291" s="48" t="s">
        <v>560</v>
      </c>
      <c r="AK1291" s="48" t="s">
        <v>560</v>
      </c>
      <c r="AL1291" s="48" t="s">
        <v>560</v>
      </c>
      <c r="AM1291" s="48" t="s">
        <v>560</v>
      </c>
      <c r="AN1291" s="48" t="s">
        <v>560</v>
      </c>
      <c r="AO1291" s="48" t="s">
        <v>560</v>
      </c>
      <c r="AP1291" s="48" t="s">
        <v>560</v>
      </c>
      <c r="AQ1291" s="48" t="s">
        <v>560</v>
      </c>
      <c r="AR1291" s="48" t="s">
        <v>560</v>
      </c>
      <c r="AS1291" s="48" t="s">
        <v>418</v>
      </c>
      <c r="AT1291" s="48" t="s">
        <v>418</v>
      </c>
      <c r="AU1291" s="48" t="s">
        <v>418</v>
      </c>
      <c r="AV1291" s="48" t="s">
        <v>418</v>
      </c>
      <c r="AW1291" s="48" t="s">
        <v>418</v>
      </c>
      <c r="AX1291" s="48" t="s">
        <v>560</v>
      </c>
      <c r="AY1291" s="48" t="s">
        <v>560</v>
      </c>
      <c r="AZ1291" s="51" t="s">
        <v>560</v>
      </c>
    </row>
    <row r="1292" ht="15.75" customHeight="1">
      <c r="A1292" s="40">
        <v>1143.0</v>
      </c>
      <c r="B1292" s="28" t="s">
        <v>3770</v>
      </c>
      <c r="C1292" s="41"/>
      <c r="D1292" s="42">
        <f t="array" ref="D1292">index(systems,match($A1292,INDEX(systems,0,1),),3)</f>
        <v>506.128</v>
      </c>
      <c r="E1292" s="42">
        <f t="array" ref="E1292">index(systems,match($A1292,INDEX(systems,0,1),),4)</f>
        <v>-51.745</v>
      </c>
      <c r="F1292" s="43" t="str">
        <f>IFERROR(__xludf.DUMMYFUNCTION("let(row, match($B1292&amp;if($C1292&lt;&gt;"""","" [""&amp;$C1292&amp;""]"",""""),index(nebulae,,2),0),join("","",iferror(round(index(nebulae,row,5)/2,3),1),iferror(round(index(nebulae,row,6)/2,3),1),0))"),"1,1,0")</f>
        <v>1,1,0</v>
      </c>
      <c r="G1292" s="44" t="s">
        <v>3771</v>
      </c>
      <c r="H1292" s="45">
        <f t="array" ref="H1292">let(systemId,match(A1292,index(systems,0,1),),refSystemId,match($H$1,index(systems,0,1),),x,index(systems,systemId,3),y,index(systems,systemId,4),refX,index(systems,refSystemId,3),refY,index(systems,refSystemId,4),round(sqrt((x-refX)^2+(y-refY)^2),3))</f>
        <v>508.766</v>
      </c>
      <c r="I1292" s="53"/>
      <c r="J1292" s="53"/>
      <c r="K1292" s="53"/>
      <c r="L1292" s="53"/>
      <c r="M1292" s="53"/>
      <c r="N1292" s="28" t="s">
        <v>1074</v>
      </c>
      <c r="O1292" s="48" t="s">
        <v>1074</v>
      </c>
      <c r="P1292" s="48" t="s">
        <v>1074</v>
      </c>
      <c r="Q1292" s="48" t="s">
        <v>1074</v>
      </c>
      <c r="R1292" s="48" t="s">
        <v>1074</v>
      </c>
      <c r="S1292" s="48" t="s">
        <v>1074</v>
      </c>
      <c r="T1292" s="48" t="s">
        <v>1074</v>
      </c>
      <c r="U1292" s="48" t="s">
        <v>1074</v>
      </c>
      <c r="V1292" s="48" t="s">
        <v>1074</v>
      </c>
      <c r="W1292" s="48" t="s">
        <v>1074</v>
      </c>
      <c r="X1292" s="48" t="s">
        <v>1074</v>
      </c>
      <c r="Y1292" s="48" t="s">
        <v>1074</v>
      </c>
      <c r="Z1292" s="48" t="s">
        <v>1074</v>
      </c>
      <c r="AA1292" s="48" t="s">
        <v>1075</v>
      </c>
      <c r="AB1292" s="48" t="s">
        <v>1075</v>
      </c>
      <c r="AC1292" s="48" t="s">
        <v>1075</v>
      </c>
      <c r="AD1292" s="48" t="s">
        <v>1075</v>
      </c>
      <c r="AE1292" s="48" t="s">
        <v>1075</v>
      </c>
      <c r="AF1292" s="48" t="s">
        <v>1075</v>
      </c>
      <c r="AG1292" s="48" t="s">
        <v>1075</v>
      </c>
      <c r="AH1292" s="48" t="s">
        <v>1075</v>
      </c>
      <c r="AI1292" s="48" t="s">
        <v>1075</v>
      </c>
      <c r="AJ1292" s="48" t="s">
        <v>1075</v>
      </c>
      <c r="AK1292" s="48" t="s">
        <v>1075</v>
      </c>
      <c r="AL1292" s="48" t="s">
        <v>1075</v>
      </c>
      <c r="AM1292" s="48" t="s">
        <v>1075</v>
      </c>
      <c r="AN1292" s="48" t="s">
        <v>1075</v>
      </c>
      <c r="AO1292" s="48" t="s">
        <v>1074</v>
      </c>
      <c r="AP1292" s="48" t="s">
        <v>1074</v>
      </c>
      <c r="AQ1292" s="48" t="s">
        <v>1074</v>
      </c>
      <c r="AR1292" s="48" t="s">
        <v>2447</v>
      </c>
      <c r="AS1292" s="48" t="s">
        <v>2447</v>
      </c>
      <c r="AT1292" s="48" t="s">
        <v>2447</v>
      </c>
      <c r="AU1292" s="48" t="s">
        <v>2447</v>
      </c>
      <c r="AV1292" s="48" t="s">
        <v>2447</v>
      </c>
      <c r="AW1292" s="48" t="s">
        <v>2447</v>
      </c>
      <c r="AX1292" s="48" t="s">
        <v>2447</v>
      </c>
      <c r="AY1292" s="48" t="s">
        <v>2447</v>
      </c>
      <c r="AZ1292" s="28" t="s">
        <v>2447</v>
      </c>
    </row>
    <row r="1293" ht="15.75" customHeight="1">
      <c r="A1293" s="40">
        <v>1144.0</v>
      </c>
      <c r="B1293" s="28" t="s">
        <v>3772</v>
      </c>
      <c r="C1293" s="41"/>
      <c r="D1293" s="42">
        <f t="array" ref="D1293">index(systems,match($A1293,INDEX(systems,0,1),),3)</f>
        <v>618.547</v>
      </c>
      <c r="E1293" s="42">
        <f t="array" ref="E1293">index(systems,match($A1293,INDEX(systems,0,1),),4)</f>
        <v>232.599</v>
      </c>
      <c r="F1293" s="43" t="str">
        <f>IFERROR(__xludf.DUMMYFUNCTION("let(row, match($B1293&amp;if($C1293&lt;&gt;"""","" [""&amp;$C1293&amp;""]"",""""),index(nebulae,,2),0),join("","",iferror(round(index(nebulae,row,5)/2,3),1),iferror(round(index(nebulae,row,6)/2,3),1),0))"),"1,1,0")</f>
        <v>1,1,0</v>
      </c>
      <c r="G1293" s="44" t="s">
        <v>3773</v>
      </c>
      <c r="H1293" s="45">
        <f t="array" ref="H1293">let(systemId,match(A1293,index(systems,0,1),),refSystemId,match($H$1,index(systems,0,1),),x,index(systems,systemId,3),y,index(systems,systemId,4),refX,index(systems,refSystemId,3),refY,index(systems,refSystemId,4),round(sqrt((x-refX)^2+(y-refY)^2),3))</f>
        <v>660.835</v>
      </c>
      <c r="I1293" s="46" t="s">
        <v>408</v>
      </c>
      <c r="J1293" s="28" t="s">
        <v>408</v>
      </c>
      <c r="K1293" s="28" t="s">
        <v>408</v>
      </c>
      <c r="L1293" s="28" t="s">
        <v>408</v>
      </c>
      <c r="M1293" s="28" t="s">
        <v>408</v>
      </c>
      <c r="N1293" s="28" t="s">
        <v>408</v>
      </c>
      <c r="O1293" s="41"/>
      <c r="P1293" s="48" t="s">
        <v>421</v>
      </c>
      <c r="Q1293" s="48" t="s">
        <v>421</v>
      </c>
      <c r="R1293" s="48" t="s">
        <v>421</v>
      </c>
      <c r="S1293" s="48" t="s">
        <v>421</v>
      </c>
      <c r="T1293" s="48" t="s">
        <v>421</v>
      </c>
      <c r="U1293" s="48" t="s">
        <v>421</v>
      </c>
      <c r="V1293" s="48" t="s">
        <v>421</v>
      </c>
      <c r="W1293" s="48" t="s">
        <v>421</v>
      </c>
      <c r="X1293" s="48" t="s">
        <v>422</v>
      </c>
      <c r="Y1293" s="48" t="s">
        <v>422</v>
      </c>
      <c r="Z1293" s="48" t="s">
        <v>422</v>
      </c>
      <c r="AA1293" s="48" t="s">
        <v>422</v>
      </c>
      <c r="AB1293" s="48" t="s">
        <v>422</v>
      </c>
      <c r="AC1293" s="48" t="s">
        <v>422</v>
      </c>
      <c r="AD1293" s="48" t="s">
        <v>422</v>
      </c>
      <c r="AE1293" s="48" t="s">
        <v>422</v>
      </c>
      <c r="AF1293" s="48" t="s">
        <v>422</v>
      </c>
      <c r="AG1293" s="48" t="s">
        <v>422</v>
      </c>
      <c r="AH1293" s="48" t="s">
        <v>422</v>
      </c>
      <c r="AI1293" s="48" t="s">
        <v>422</v>
      </c>
      <c r="AJ1293" s="48" t="s">
        <v>422</v>
      </c>
      <c r="AK1293" s="48" t="s">
        <v>422</v>
      </c>
      <c r="AL1293" s="48" t="s">
        <v>422</v>
      </c>
      <c r="AM1293" s="48" t="s">
        <v>422</v>
      </c>
      <c r="AN1293" s="48" t="s">
        <v>422</v>
      </c>
      <c r="AO1293" s="48" t="s">
        <v>422</v>
      </c>
      <c r="AP1293" s="48" t="s">
        <v>422</v>
      </c>
      <c r="AQ1293" s="48" t="s">
        <v>422</v>
      </c>
      <c r="AR1293" s="48" t="s">
        <v>422</v>
      </c>
      <c r="AS1293" s="48" t="s">
        <v>422</v>
      </c>
      <c r="AT1293" s="48" t="s">
        <v>422</v>
      </c>
      <c r="AU1293" s="48" t="s">
        <v>422</v>
      </c>
      <c r="AV1293" s="48" t="s">
        <v>422</v>
      </c>
      <c r="AW1293" s="48" t="s">
        <v>422</v>
      </c>
      <c r="AX1293" s="48" t="s">
        <v>422</v>
      </c>
      <c r="AY1293" s="48" t="s">
        <v>422</v>
      </c>
      <c r="AZ1293" s="50" t="s">
        <v>423</v>
      </c>
    </row>
    <row r="1294" ht="15.75" customHeight="1">
      <c r="A1294" s="40">
        <v>1145.0</v>
      </c>
      <c r="B1294" s="28" t="s">
        <v>3774</v>
      </c>
      <c r="C1294" s="41"/>
      <c r="D1294" s="42">
        <f t="array" ref="D1294">index(systems,match($A1294,INDEX(systems,0,1),),3)</f>
        <v>5.683</v>
      </c>
      <c r="E1294" s="42">
        <f t="array" ref="E1294">index(systems,match($A1294,INDEX(systems,0,1),),4)</f>
        <v>-54.334</v>
      </c>
      <c r="F1294" s="43" t="str">
        <f>IFERROR(__xludf.DUMMYFUNCTION("let(row, match($B1294&amp;if($C1294&lt;&gt;"""","" [""&amp;$C1294&amp;""]"",""""),index(nebulae,,2),0),join("","",iferror(round(index(nebulae,row,5)/2,3),1),iferror(round(index(nebulae,row,6)/2,3),1),0))"),"1,1,0")</f>
        <v>1,1,0</v>
      </c>
      <c r="G1294" s="44" t="s">
        <v>3775</v>
      </c>
      <c r="H1294" s="89">
        <f t="array" ref="H1294">let(systemId,match(A1294,index(systems,0,1),),refSystemId,match($H$1,index(systems,0,1),),x,index(systems,systemId,3),y,index(systems,systemId,4),refX,index(systems,refSystemId,3),refY,index(systems,refSystemId,4),round(sqrt((x-refX)^2+(y-refY)^2),3))</f>
        <v>54.63</v>
      </c>
      <c r="I1294" s="28" t="s">
        <v>418</v>
      </c>
      <c r="J1294" s="41"/>
      <c r="K1294" s="41"/>
      <c r="L1294" s="41"/>
      <c r="M1294" s="28" t="s">
        <v>508</v>
      </c>
      <c r="N1294" s="28" t="s">
        <v>509</v>
      </c>
      <c r="O1294" s="48" t="s">
        <v>509</v>
      </c>
      <c r="P1294" s="48" t="s">
        <v>509</v>
      </c>
      <c r="Q1294" s="48" t="s">
        <v>509</v>
      </c>
      <c r="R1294" s="48" t="s">
        <v>510</v>
      </c>
      <c r="S1294" s="48" t="s">
        <v>509</v>
      </c>
      <c r="T1294" s="28" t="s">
        <v>511</v>
      </c>
      <c r="U1294" s="48" t="s">
        <v>541</v>
      </c>
      <c r="V1294" s="48" t="s">
        <v>541</v>
      </c>
      <c r="W1294" s="48" t="s">
        <v>541</v>
      </c>
      <c r="X1294" s="48" t="s">
        <v>541</v>
      </c>
      <c r="Y1294" s="48" t="s">
        <v>536</v>
      </c>
      <c r="Z1294" s="48" t="s">
        <v>514</v>
      </c>
      <c r="AA1294" s="48" t="s">
        <v>515</v>
      </c>
      <c r="AB1294" s="48" t="s">
        <v>515</v>
      </c>
      <c r="AC1294" s="48" t="s">
        <v>515</v>
      </c>
      <c r="AD1294" s="48" t="s">
        <v>515</v>
      </c>
      <c r="AE1294" s="48" t="s">
        <v>515</v>
      </c>
      <c r="AF1294" s="48" t="s">
        <v>515</v>
      </c>
      <c r="AG1294" s="48" t="s">
        <v>515</v>
      </c>
      <c r="AH1294" s="48" t="s">
        <v>418</v>
      </c>
      <c r="AI1294" s="48" t="s">
        <v>418</v>
      </c>
      <c r="AJ1294" s="48" t="s">
        <v>418</v>
      </c>
      <c r="AK1294" s="48" t="s">
        <v>418</v>
      </c>
      <c r="AL1294" s="48" t="s">
        <v>418</v>
      </c>
      <c r="AM1294" s="48" t="s">
        <v>418</v>
      </c>
      <c r="AN1294" s="48" t="s">
        <v>418</v>
      </c>
      <c r="AO1294" s="48" t="s">
        <v>418</v>
      </c>
      <c r="AP1294" s="48" t="s">
        <v>516</v>
      </c>
      <c r="AQ1294" s="48" t="s">
        <v>516</v>
      </c>
      <c r="AR1294" s="48" t="s">
        <v>517</v>
      </c>
      <c r="AS1294" s="52" t="s">
        <v>766</v>
      </c>
      <c r="AT1294" s="52" t="s">
        <v>766</v>
      </c>
      <c r="AU1294" s="52" t="s">
        <v>766</v>
      </c>
      <c r="AV1294" s="52" t="s">
        <v>766</v>
      </c>
      <c r="AW1294" s="48" t="s">
        <v>418</v>
      </c>
      <c r="AX1294" s="48" t="s">
        <v>512</v>
      </c>
      <c r="AY1294" s="48" t="s">
        <v>541</v>
      </c>
      <c r="AZ1294" s="28" t="s">
        <v>541</v>
      </c>
    </row>
    <row r="1295" ht="15.75" customHeight="1">
      <c r="A1295" s="40">
        <v>1146.0</v>
      </c>
      <c r="B1295" s="28" t="s">
        <v>3776</v>
      </c>
      <c r="C1295" s="41"/>
      <c r="D1295" s="42">
        <f t="array" ref="D1295">index(systems,match($A1295,INDEX(systems,0,1),),3)</f>
        <v>376.88</v>
      </c>
      <c r="E1295" s="42">
        <f t="array" ref="E1295">index(systems,match($A1295,INDEX(systems,0,1),),4)</f>
        <v>286.623</v>
      </c>
      <c r="F1295" s="43" t="str">
        <f>IFERROR(__xludf.DUMMYFUNCTION("let(row, match($B1295&amp;if($C1295&lt;&gt;"""","" [""&amp;$C1295&amp;""]"",""""),index(nebulae,,2),0),join("","",iferror(round(index(nebulae,row,5)/2,3),1),iferror(round(index(nebulae,row,6)/2,3),1),0))"),"1,1,0")</f>
        <v>1,1,0</v>
      </c>
      <c r="G1295" s="44" t="s">
        <v>3777</v>
      </c>
      <c r="H1295" s="45">
        <f t="array" ref="H1295">let(systemId,match(A1295,index(systems,0,1),),refSystemId,match($H$1,index(systems,0,1),),x,index(systems,systemId,3),y,index(systems,systemId,4),refX,index(systems,refSystemId,3),refY,index(systems,refSystemId,4),round(sqrt((x-refX)^2+(y-refY)^2),3))</f>
        <v>473.488</v>
      </c>
      <c r="I1295" s="60" t="s">
        <v>408</v>
      </c>
      <c r="J1295" s="60" t="s">
        <v>408</v>
      </c>
      <c r="K1295" s="60" t="s">
        <v>408</v>
      </c>
      <c r="L1295" s="41"/>
      <c r="M1295" s="41"/>
      <c r="N1295" s="28" t="s">
        <v>432</v>
      </c>
      <c r="O1295" s="48" t="s">
        <v>432</v>
      </c>
      <c r="P1295" s="48" t="s">
        <v>432</v>
      </c>
      <c r="Q1295" s="48" t="s">
        <v>432</v>
      </c>
      <c r="R1295" s="48" t="s">
        <v>432</v>
      </c>
      <c r="S1295" s="48" t="s">
        <v>432</v>
      </c>
      <c r="T1295" s="48" t="s">
        <v>432</v>
      </c>
      <c r="U1295" s="48" t="s">
        <v>432</v>
      </c>
      <c r="V1295" s="48" t="s">
        <v>432</v>
      </c>
      <c r="W1295" s="48" t="s">
        <v>432</v>
      </c>
      <c r="X1295" s="48" t="s">
        <v>432</v>
      </c>
      <c r="Y1295" s="48" t="s">
        <v>432</v>
      </c>
      <c r="Z1295" s="48" t="s">
        <v>432</v>
      </c>
      <c r="AA1295" s="48" t="s">
        <v>432</v>
      </c>
      <c r="AB1295" s="48" t="s">
        <v>432</v>
      </c>
      <c r="AC1295" s="48" t="s">
        <v>432</v>
      </c>
      <c r="AD1295" s="48" t="s">
        <v>432</v>
      </c>
      <c r="AE1295" s="48" t="s">
        <v>432</v>
      </c>
      <c r="AF1295" s="48" t="s">
        <v>432</v>
      </c>
      <c r="AG1295" s="48" t="s">
        <v>432</v>
      </c>
      <c r="AH1295" s="48" t="s">
        <v>432</v>
      </c>
      <c r="AI1295" s="48" t="s">
        <v>432</v>
      </c>
      <c r="AJ1295" s="48" t="s">
        <v>432</v>
      </c>
      <c r="AK1295" s="48" t="s">
        <v>432</v>
      </c>
      <c r="AL1295" s="48" t="s">
        <v>432</v>
      </c>
      <c r="AM1295" s="48" t="s">
        <v>432</v>
      </c>
      <c r="AN1295" s="48" t="s">
        <v>432</v>
      </c>
      <c r="AO1295" s="48" t="s">
        <v>432</v>
      </c>
      <c r="AP1295" s="48" t="s">
        <v>432</v>
      </c>
      <c r="AQ1295" s="48" t="s">
        <v>432</v>
      </c>
      <c r="AR1295" s="48" t="s">
        <v>432</v>
      </c>
      <c r="AS1295" s="48" t="s">
        <v>432</v>
      </c>
      <c r="AT1295" s="48" t="s">
        <v>432</v>
      </c>
      <c r="AU1295" s="48" t="s">
        <v>432</v>
      </c>
      <c r="AV1295" s="48" t="s">
        <v>432</v>
      </c>
      <c r="AW1295" s="48" t="s">
        <v>432</v>
      </c>
      <c r="AX1295" s="48" t="s">
        <v>432</v>
      </c>
      <c r="AY1295" s="48" t="s">
        <v>432</v>
      </c>
      <c r="AZ1295" s="28" t="s">
        <v>432</v>
      </c>
    </row>
    <row r="1296" ht="15.75" customHeight="1">
      <c r="A1296" s="40">
        <v>1147.0</v>
      </c>
      <c r="B1296" s="28" t="s">
        <v>3778</v>
      </c>
      <c r="C1296" s="41"/>
      <c r="D1296" s="42">
        <f t="array" ref="D1296">index(systems,match($A1296,INDEX(systems,0,1),),3)</f>
        <v>304.753</v>
      </c>
      <c r="E1296" s="42">
        <f t="array" ref="E1296">index(systems,match($A1296,INDEX(systems,0,1),),4)</f>
        <v>98.175</v>
      </c>
      <c r="F1296" s="43" t="str">
        <f>IFERROR(__xludf.DUMMYFUNCTION("let(row, match($B1296&amp;if($C1296&lt;&gt;"""","" [""&amp;$C1296&amp;""]"",""""),index(nebulae,,2),0),join("","",iferror(round(index(nebulae,row,5)/2,3),1),iferror(round(index(nebulae,row,6)/2,3),1),0))"),"1,1,0")</f>
        <v>1,1,0</v>
      </c>
      <c r="G1296" s="44" t="s">
        <v>3779</v>
      </c>
      <c r="H1296" s="45">
        <f t="array" ref="H1296">let(systemId,match(A1296,index(systems,0,1),),refSystemId,match($H$1,index(systems,0,1),),x,index(systems,systemId,3),y,index(systems,systemId,4),refX,index(systems,refSystemId,3),refY,index(systems,refSystemId,4),round(sqrt((x-refX)^2+(y-refY)^2),3))</f>
        <v>320.176</v>
      </c>
      <c r="I1296" s="41"/>
      <c r="J1296" s="41"/>
      <c r="K1296" s="28" t="s">
        <v>418</v>
      </c>
      <c r="L1296" s="41"/>
      <c r="M1296" s="41"/>
      <c r="N1296" s="28" t="s">
        <v>939</v>
      </c>
      <c r="O1296" s="48" t="s">
        <v>939</v>
      </c>
      <c r="P1296" s="48" t="s">
        <v>939</v>
      </c>
      <c r="Q1296" s="48" t="s">
        <v>939</v>
      </c>
      <c r="R1296" s="48" t="s">
        <v>939</v>
      </c>
      <c r="S1296" s="48" t="s">
        <v>939</v>
      </c>
      <c r="T1296" s="48" t="s">
        <v>939</v>
      </c>
      <c r="U1296" s="48" t="s">
        <v>939</v>
      </c>
      <c r="V1296" s="48" t="s">
        <v>939</v>
      </c>
      <c r="W1296" s="48" t="s">
        <v>939</v>
      </c>
      <c r="X1296" s="48" t="s">
        <v>939</v>
      </c>
      <c r="Y1296" s="48" t="s">
        <v>939</v>
      </c>
      <c r="Z1296" s="48" t="s">
        <v>939</v>
      </c>
      <c r="AA1296" s="48" t="s">
        <v>939</v>
      </c>
      <c r="AB1296" s="48" t="s">
        <v>939</v>
      </c>
      <c r="AC1296" s="48" t="s">
        <v>939</v>
      </c>
      <c r="AD1296" s="48" t="s">
        <v>939</v>
      </c>
      <c r="AE1296" s="48" t="s">
        <v>939</v>
      </c>
      <c r="AF1296" s="48" t="s">
        <v>939</v>
      </c>
      <c r="AG1296" s="48" t="s">
        <v>939</v>
      </c>
      <c r="AH1296" s="48" t="s">
        <v>939</v>
      </c>
      <c r="AI1296" s="48" t="s">
        <v>939</v>
      </c>
      <c r="AJ1296" s="48" t="s">
        <v>939</v>
      </c>
      <c r="AK1296" s="48" t="s">
        <v>939</v>
      </c>
      <c r="AL1296" s="48" t="s">
        <v>939</v>
      </c>
      <c r="AM1296" s="48" t="s">
        <v>939</v>
      </c>
      <c r="AN1296" s="48" t="s">
        <v>939</v>
      </c>
      <c r="AO1296" s="48" t="s">
        <v>1008</v>
      </c>
      <c r="AP1296" s="48" t="s">
        <v>1008</v>
      </c>
      <c r="AQ1296" s="48" t="s">
        <v>1210</v>
      </c>
      <c r="AR1296" s="48" t="s">
        <v>1210</v>
      </c>
      <c r="AS1296" s="48" t="s">
        <v>1210</v>
      </c>
      <c r="AT1296" s="48" t="s">
        <v>1210</v>
      </c>
      <c r="AU1296" s="48" t="s">
        <v>1210</v>
      </c>
      <c r="AV1296" s="48" t="s">
        <v>2882</v>
      </c>
      <c r="AW1296" s="48" t="s">
        <v>2882</v>
      </c>
      <c r="AX1296" s="48" t="s">
        <v>1210</v>
      </c>
      <c r="AY1296" s="48" t="s">
        <v>1210</v>
      </c>
      <c r="AZ1296" s="28" t="s">
        <v>1210</v>
      </c>
    </row>
    <row r="1297" ht="15.75" customHeight="1">
      <c r="A1297" s="40">
        <v>1148.0</v>
      </c>
      <c r="B1297" s="28" t="s">
        <v>3780</v>
      </c>
      <c r="C1297" s="28" t="s">
        <v>3781</v>
      </c>
      <c r="D1297" s="42">
        <f t="array" ref="D1297">index(systems,match($A1297,INDEX(systems,0,1),),3)</f>
        <v>42.347</v>
      </c>
      <c r="E1297" s="42">
        <f t="array" ref="E1297">index(systems,match($A1297,INDEX(systems,0,1),),4)</f>
        <v>-432.173</v>
      </c>
      <c r="F1297" s="43" t="str">
        <f>IFERROR(__xludf.DUMMYFUNCTION("let(row, match($B1297&amp;if($C1297&lt;&gt;"""","" [""&amp;$C1297&amp;""]"",""""),index(nebulae,,2),0),join("","",iferror(round(index(nebulae,row,5)/2,3),1),iferror(round(index(nebulae,row,6)/2,3),1),0))"),"1,1,0")</f>
        <v>1,1,0</v>
      </c>
      <c r="G1297" s="44" t="s">
        <v>3782</v>
      </c>
      <c r="H1297" s="45">
        <f t="array" ref="H1297">let(systemId,match(A1297,index(systems,0,1),),refSystemId,match($H$1,index(systems,0,1),),x,index(systems,systemId,3),y,index(systems,systemId,4),refX,index(systems,refSystemId,3),refY,index(systems,refSystemId,4),round(sqrt((x-refX)^2+(y-refY)^2),3))</f>
        <v>434.243</v>
      </c>
      <c r="I1297" s="47" t="s">
        <v>408</v>
      </c>
      <c r="J1297" s="47" t="s">
        <v>408</v>
      </c>
      <c r="K1297" s="47" t="s">
        <v>408</v>
      </c>
      <c r="L1297" s="47" t="s">
        <v>408</v>
      </c>
      <c r="M1297" s="47" t="s">
        <v>408</v>
      </c>
      <c r="N1297" s="48" t="s">
        <v>408</v>
      </c>
      <c r="O1297" s="41"/>
      <c r="P1297" s="48" t="s">
        <v>617</v>
      </c>
      <c r="Q1297" s="48" t="s">
        <v>617</v>
      </c>
      <c r="R1297" s="48" t="s">
        <v>617</v>
      </c>
      <c r="S1297" s="48" t="s">
        <v>617</v>
      </c>
      <c r="T1297" s="48" t="s">
        <v>617</v>
      </c>
      <c r="U1297" s="48" t="s">
        <v>1846</v>
      </c>
      <c r="V1297" s="48" t="s">
        <v>422</v>
      </c>
      <c r="W1297" s="48" t="s">
        <v>422</v>
      </c>
      <c r="X1297" s="48" t="s">
        <v>422</v>
      </c>
      <c r="Y1297" s="48" t="s">
        <v>422</v>
      </c>
      <c r="Z1297" s="48" t="s">
        <v>422</v>
      </c>
      <c r="AA1297" s="48" t="s">
        <v>422</v>
      </c>
      <c r="AB1297" s="48" t="s">
        <v>422</v>
      </c>
      <c r="AC1297" s="48" t="s">
        <v>422</v>
      </c>
      <c r="AD1297" s="48" t="s">
        <v>422</v>
      </c>
      <c r="AE1297" s="48" t="s">
        <v>422</v>
      </c>
      <c r="AF1297" s="48" t="s">
        <v>422</v>
      </c>
      <c r="AG1297" s="48" t="s">
        <v>422</v>
      </c>
      <c r="AH1297" s="48" t="s">
        <v>422</v>
      </c>
      <c r="AI1297" s="48" t="s">
        <v>422</v>
      </c>
      <c r="AJ1297" s="48" t="s">
        <v>422</v>
      </c>
      <c r="AK1297" s="48" t="s">
        <v>422</v>
      </c>
      <c r="AL1297" s="48" t="s">
        <v>422</v>
      </c>
      <c r="AM1297" s="48" t="s">
        <v>422</v>
      </c>
      <c r="AN1297" s="48" t="s">
        <v>422</v>
      </c>
      <c r="AO1297" s="48" t="s">
        <v>422</v>
      </c>
      <c r="AP1297" s="48" t="s">
        <v>422</v>
      </c>
      <c r="AQ1297" s="48" t="s">
        <v>422</v>
      </c>
      <c r="AR1297" s="48" t="s">
        <v>422</v>
      </c>
      <c r="AS1297" s="48" t="s">
        <v>422</v>
      </c>
      <c r="AT1297" s="48" t="s">
        <v>422</v>
      </c>
      <c r="AU1297" s="48" t="s">
        <v>422</v>
      </c>
      <c r="AV1297" s="48" t="s">
        <v>2483</v>
      </c>
      <c r="AW1297" s="48" t="s">
        <v>2483</v>
      </c>
      <c r="AX1297" s="48" t="s">
        <v>2483</v>
      </c>
      <c r="AY1297" s="48" t="s">
        <v>2483</v>
      </c>
      <c r="AZ1297" s="28" t="s">
        <v>2483</v>
      </c>
    </row>
    <row r="1298" ht="15.75" customHeight="1">
      <c r="A1298" s="40">
        <v>1149.0</v>
      </c>
      <c r="B1298" s="28" t="s">
        <v>3783</v>
      </c>
      <c r="C1298" s="41"/>
      <c r="D1298" s="42">
        <f t="array" ref="D1298">index(systems,match($A1298,INDEX(systems,0,1),),3)</f>
        <v>-78.583</v>
      </c>
      <c r="E1298" s="42">
        <f t="array" ref="E1298">index(systems,match($A1298,INDEX(systems,0,1),),4)</f>
        <v>-285.4</v>
      </c>
      <c r="F1298" s="43" t="str">
        <f>IFERROR(__xludf.DUMMYFUNCTION("let(row, match($B1298&amp;if($C1298&lt;&gt;"""","" [""&amp;$C1298&amp;""]"",""""),index(nebulae,,2),0),join("","",iferror(round(index(nebulae,row,5)/2,3),1),iferror(round(index(nebulae,row,6)/2,3),1),0))"),"1,1,0")</f>
        <v>1,1,0</v>
      </c>
      <c r="G1298" s="44" t="s">
        <v>3784</v>
      </c>
      <c r="H1298" s="45">
        <f t="array" ref="H1298">let(systemId,match(A1298,index(systems,0,1),),refSystemId,match($H$1,index(systems,0,1),),x,index(systems,systemId,3),y,index(systems,systemId,4),refX,index(systems,refSystemId,3),refY,index(systems,refSystemId,4),round(sqrt((x-refX)^2+(y-refY)^2),3))</f>
        <v>296.021</v>
      </c>
      <c r="I1298" s="46" t="s">
        <v>408</v>
      </c>
      <c r="J1298" s="53"/>
      <c r="K1298" s="53"/>
      <c r="L1298" s="41"/>
      <c r="M1298" s="28" t="s">
        <v>560</v>
      </c>
      <c r="N1298" s="28" t="s">
        <v>1110</v>
      </c>
      <c r="O1298" s="48" t="s">
        <v>1110</v>
      </c>
      <c r="P1298" s="48" t="s">
        <v>1110</v>
      </c>
      <c r="Q1298" s="48" t="s">
        <v>1110</v>
      </c>
      <c r="R1298" s="48" t="s">
        <v>1110</v>
      </c>
      <c r="S1298" s="48" t="s">
        <v>1110</v>
      </c>
      <c r="T1298" s="48" t="s">
        <v>1110</v>
      </c>
      <c r="U1298" s="48" t="s">
        <v>1110</v>
      </c>
      <c r="V1298" s="48" t="s">
        <v>1110</v>
      </c>
      <c r="W1298" s="48" t="s">
        <v>1110</v>
      </c>
      <c r="X1298" s="48" t="s">
        <v>1110</v>
      </c>
      <c r="Y1298" s="48" t="s">
        <v>2859</v>
      </c>
      <c r="Z1298" s="48" t="s">
        <v>2859</v>
      </c>
      <c r="AA1298" s="48" t="s">
        <v>2859</v>
      </c>
      <c r="AB1298" s="48" t="s">
        <v>2859</v>
      </c>
      <c r="AC1298" s="48" t="s">
        <v>2859</v>
      </c>
      <c r="AD1298" s="48" t="s">
        <v>2859</v>
      </c>
      <c r="AE1298" s="48" t="s">
        <v>2859</v>
      </c>
      <c r="AF1298" s="48" t="s">
        <v>2859</v>
      </c>
      <c r="AG1298" s="48" t="s">
        <v>2859</v>
      </c>
      <c r="AH1298" s="48" t="s">
        <v>2859</v>
      </c>
      <c r="AI1298" s="48" t="s">
        <v>2859</v>
      </c>
      <c r="AJ1298" s="48" t="s">
        <v>2859</v>
      </c>
      <c r="AK1298" s="48" t="s">
        <v>2859</v>
      </c>
      <c r="AL1298" s="48" t="s">
        <v>2859</v>
      </c>
      <c r="AM1298" s="48" t="s">
        <v>2859</v>
      </c>
      <c r="AN1298" s="48" t="s">
        <v>2859</v>
      </c>
      <c r="AO1298" s="48" t="s">
        <v>2859</v>
      </c>
      <c r="AP1298" s="48" t="s">
        <v>2859</v>
      </c>
      <c r="AQ1298" s="48" t="s">
        <v>2859</v>
      </c>
      <c r="AR1298" s="48" t="s">
        <v>2859</v>
      </c>
      <c r="AS1298" s="48" t="s">
        <v>2860</v>
      </c>
      <c r="AT1298" s="48" t="s">
        <v>2860</v>
      </c>
      <c r="AU1298" s="48" t="s">
        <v>2860</v>
      </c>
      <c r="AV1298" s="48" t="s">
        <v>418</v>
      </c>
      <c r="AW1298" s="48" t="s">
        <v>418</v>
      </c>
      <c r="AX1298" s="48" t="s">
        <v>418</v>
      </c>
      <c r="AY1298" s="48" t="s">
        <v>969</v>
      </c>
      <c r="AZ1298" s="28" t="s">
        <v>969</v>
      </c>
    </row>
    <row r="1299" ht="15.75" customHeight="1">
      <c r="A1299" s="40">
        <v>1150.0</v>
      </c>
      <c r="B1299" s="28" t="s">
        <v>3785</v>
      </c>
      <c r="C1299" s="41"/>
      <c r="D1299" s="42">
        <f t="array" ref="D1299">index(systems,match($A1299,INDEX(systems,0,1),),3)</f>
        <v>-431.954</v>
      </c>
      <c r="E1299" s="42">
        <f t="array" ref="E1299">index(systems,match($A1299,INDEX(systems,0,1),),4)</f>
        <v>34.134</v>
      </c>
      <c r="F1299" s="43" t="str">
        <f>IFERROR(__xludf.DUMMYFUNCTION("let(row, match($B1299&amp;if($C1299&lt;&gt;"""","" [""&amp;$C1299&amp;""]"",""""),index(nebulae,,2),0),join("","",iferror(round(index(nebulae,row,5)/2,3),1),iferror(round(index(nebulae,row,6)/2,3),1),0))"),"1,1,0")</f>
        <v>1,1,0</v>
      </c>
      <c r="G1299" s="44" t="s">
        <v>3786</v>
      </c>
      <c r="H1299" s="45">
        <f t="array" ref="H1299">let(systemId,match(A1299,index(systems,0,1),),refSystemId,match($H$1,index(systems,0,1),),x,index(systems,systemId,3),y,index(systems,systemId,4),refX,index(systems,refSystemId,3),refY,index(systems,refSystemId,4),round(sqrt((x-refX)^2+(y-refY)^2),3))</f>
        <v>433.301</v>
      </c>
      <c r="I1299" s="41"/>
      <c r="J1299" s="41"/>
      <c r="K1299" s="41"/>
      <c r="L1299" s="41"/>
      <c r="M1299" s="41"/>
      <c r="N1299" s="28" t="s">
        <v>461</v>
      </c>
      <c r="O1299" s="48" t="s">
        <v>461</v>
      </c>
      <c r="P1299" s="48" t="s">
        <v>949</v>
      </c>
      <c r="Q1299" s="48" t="s">
        <v>949</v>
      </c>
      <c r="R1299" s="48" t="s">
        <v>949</v>
      </c>
      <c r="S1299" s="48" t="s">
        <v>449</v>
      </c>
      <c r="T1299" s="48" t="s">
        <v>449</v>
      </c>
      <c r="U1299" s="48" t="s">
        <v>449</v>
      </c>
      <c r="V1299" s="48" t="s">
        <v>449</v>
      </c>
      <c r="W1299" s="48" t="s">
        <v>449</v>
      </c>
      <c r="X1299" s="48" t="s">
        <v>449</v>
      </c>
      <c r="Y1299" s="48" t="s">
        <v>422</v>
      </c>
      <c r="Z1299" s="48" t="s">
        <v>422</v>
      </c>
      <c r="AA1299" s="48" t="s">
        <v>422</v>
      </c>
      <c r="AB1299" s="48" t="s">
        <v>422</v>
      </c>
      <c r="AC1299" s="48" t="s">
        <v>422</v>
      </c>
      <c r="AD1299" s="48" t="s">
        <v>422</v>
      </c>
      <c r="AE1299" s="48" t="s">
        <v>422</v>
      </c>
      <c r="AF1299" s="48" t="s">
        <v>422</v>
      </c>
      <c r="AG1299" s="48" t="s">
        <v>422</v>
      </c>
      <c r="AH1299" s="48" t="s">
        <v>422</v>
      </c>
      <c r="AI1299" s="48" t="s">
        <v>422</v>
      </c>
      <c r="AJ1299" s="48" t="s">
        <v>422</v>
      </c>
      <c r="AK1299" s="48" t="s">
        <v>422</v>
      </c>
      <c r="AL1299" s="48" t="s">
        <v>422</v>
      </c>
      <c r="AM1299" s="48" t="s">
        <v>422</v>
      </c>
      <c r="AN1299" s="48" t="s">
        <v>422</v>
      </c>
      <c r="AO1299" s="48" t="s">
        <v>422</v>
      </c>
      <c r="AP1299" s="48" t="s">
        <v>422</v>
      </c>
      <c r="AQ1299" s="48" t="s">
        <v>422</v>
      </c>
      <c r="AR1299" s="48" t="s">
        <v>422</v>
      </c>
      <c r="AS1299" s="48" t="s">
        <v>422</v>
      </c>
      <c r="AT1299" s="48" t="s">
        <v>422</v>
      </c>
      <c r="AU1299" s="48" t="s">
        <v>422</v>
      </c>
      <c r="AV1299" s="48" t="s">
        <v>422</v>
      </c>
      <c r="AW1299" s="48" t="s">
        <v>422</v>
      </c>
      <c r="AX1299" s="48" t="s">
        <v>422</v>
      </c>
      <c r="AY1299" s="48" t="s">
        <v>422</v>
      </c>
      <c r="AZ1299" s="28" t="s">
        <v>422</v>
      </c>
    </row>
    <row r="1300" ht="15.75" customHeight="1">
      <c r="A1300" s="40">
        <v>1151.0</v>
      </c>
      <c r="B1300" s="28" t="s">
        <v>3787</v>
      </c>
      <c r="C1300" s="41"/>
      <c r="D1300" s="42">
        <f t="array" ref="D1300">index(systems,match($A1300,INDEX(systems,0,1),),3)</f>
        <v>552.89</v>
      </c>
      <c r="E1300" s="42">
        <f t="array" ref="E1300">index(systems,match($A1300,INDEX(systems,0,1),),4)</f>
        <v>-32.356</v>
      </c>
      <c r="F1300" s="43" t="str">
        <f>IFERROR(__xludf.DUMMYFUNCTION("let(row, match($B1300&amp;if($C1300&lt;&gt;"""","" [""&amp;$C1300&amp;""]"",""""),index(nebulae,,2),0),join("","",iferror(round(index(nebulae,row,5)/2,3),1),iferror(round(index(nebulae,row,6)/2,3),1),0))"),"1,1,0")</f>
        <v>1,1,0</v>
      </c>
      <c r="G1300" s="44" t="s">
        <v>3788</v>
      </c>
      <c r="H1300" s="45">
        <f t="array" ref="H1300">let(systemId,match(A1300,index(systems,0,1),),refSystemId,match($H$1,index(systems,0,1),),x,index(systems,systemId,3),y,index(systems,systemId,4),refX,index(systems,refSystemId,3),refY,index(systems,refSystemId,4),round(sqrt((x-refX)^2+(y-refY)^2),3))</f>
        <v>553.836</v>
      </c>
      <c r="I1300" s="28" t="s">
        <v>408</v>
      </c>
      <c r="J1300" s="28" t="s">
        <v>408</v>
      </c>
      <c r="K1300" s="28" t="s">
        <v>408</v>
      </c>
      <c r="L1300" s="28" t="s">
        <v>408</v>
      </c>
      <c r="M1300" s="28" t="s">
        <v>408</v>
      </c>
      <c r="N1300" s="28" t="s">
        <v>408</v>
      </c>
      <c r="O1300" s="41"/>
      <c r="P1300" s="52" t="s">
        <v>442</v>
      </c>
      <c r="Q1300" s="52" t="s">
        <v>442</v>
      </c>
      <c r="R1300" s="52" t="s">
        <v>442</v>
      </c>
      <c r="S1300" s="52" t="s">
        <v>442</v>
      </c>
      <c r="T1300" s="52" t="s">
        <v>442</v>
      </c>
      <c r="U1300" s="48" t="s">
        <v>920</v>
      </c>
      <c r="V1300" s="48" t="s">
        <v>621</v>
      </c>
      <c r="W1300" s="48" t="s">
        <v>621</v>
      </c>
      <c r="X1300" s="48" t="s">
        <v>621</v>
      </c>
      <c r="Y1300" s="48" t="s">
        <v>622</v>
      </c>
      <c r="Z1300" s="48" t="s">
        <v>622</v>
      </c>
      <c r="AA1300" s="48" t="s">
        <v>623</v>
      </c>
      <c r="AB1300" s="48" t="s">
        <v>623</v>
      </c>
      <c r="AC1300" s="48" t="s">
        <v>623</v>
      </c>
      <c r="AD1300" s="48" t="s">
        <v>623</v>
      </c>
      <c r="AE1300" s="48" t="s">
        <v>623</v>
      </c>
      <c r="AF1300" s="48" t="s">
        <v>623</v>
      </c>
      <c r="AG1300" s="48" t="s">
        <v>623</v>
      </c>
      <c r="AH1300" s="48" t="s">
        <v>623</v>
      </c>
      <c r="AI1300" s="48" t="s">
        <v>623</v>
      </c>
      <c r="AJ1300" s="48" t="s">
        <v>623</v>
      </c>
      <c r="AK1300" s="48" t="s">
        <v>623</v>
      </c>
      <c r="AL1300" s="48" t="s">
        <v>623</v>
      </c>
      <c r="AM1300" s="48" t="s">
        <v>623</v>
      </c>
      <c r="AN1300" s="48" t="s">
        <v>623</v>
      </c>
      <c r="AO1300" s="48" t="s">
        <v>622</v>
      </c>
      <c r="AP1300" s="48" t="s">
        <v>622</v>
      </c>
      <c r="AQ1300" s="48" t="s">
        <v>622</v>
      </c>
      <c r="AR1300" s="48" t="s">
        <v>921</v>
      </c>
      <c r="AS1300" s="48" t="s">
        <v>921</v>
      </c>
      <c r="AT1300" s="48" t="s">
        <v>921</v>
      </c>
      <c r="AU1300" s="48" t="s">
        <v>921</v>
      </c>
      <c r="AV1300" s="48" t="s">
        <v>921</v>
      </c>
      <c r="AW1300" s="48" t="s">
        <v>921</v>
      </c>
      <c r="AX1300" s="48" t="s">
        <v>921</v>
      </c>
      <c r="AY1300" s="48" t="s">
        <v>921</v>
      </c>
      <c r="AZ1300" s="28" t="s">
        <v>921</v>
      </c>
    </row>
    <row r="1301" ht="15.75" customHeight="1">
      <c r="A1301" s="40">
        <v>1152.0</v>
      </c>
      <c r="B1301" s="28" t="s">
        <v>3789</v>
      </c>
      <c r="C1301" s="41"/>
      <c r="D1301" s="42">
        <f t="array" ref="D1301">index(systems,match($A1301,INDEX(systems,0,1),),3)</f>
        <v>250.211</v>
      </c>
      <c r="E1301" s="42">
        <f t="array" ref="E1301">index(systems,match($A1301,INDEX(systems,0,1),),4)</f>
        <v>136.693</v>
      </c>
      <c r="F1301" s="43" t="str">
        <f>IFERROR(__xludf.DUMMYFUNCTION("let(row, match($B1301&amp;if($C1301&lt;&gt;"""","" [""&amp;$C1301&amp;""]"",""""),index(nebulae,,2),0),join("","",iferror(round(index(nebulae,row,5)/2,3),1),iferror(round(index(nebulae,row,6)/2,3),1),0))"),"1,1,0")</f>
        <v>1,1,0</v>
      </c>
      <c r="G1301" s="44" t="s">
        <v>3790</v>
      </c>
      <c r="H1301" s="45">
        <f t="array" ref="H1301">let(systemId,match(A1301,index(systems,0,1),),refSystemId,match($H$1,index(systems,0,1),),x,index(systems,systemId,3),y,index(systems,systemId,4),refX,index(systems,refSystemId,3),refY,index(systems,refSystemId,4),round(sqrt((x-refX)^2+(y-refY)^2),3))</f>
        <v>285.115</v>
      </c>
      <c r="I1301" s="53"/>
      <c r="J1301" s="53"/>
      <c r="K1301" s="46" t="s">
        <v>645</v>
      </c>
      <c r="L1301" s="47" t="s">
        <v>646</v>
      </c>
      <c r="M1301" s="47" t="s">
        <v>646</v>
      </c>
      <c r="N1301" s="28" t="s">
        <v>652</v>
      </c>
      <c r="O1301" s="48" t="s">
        <v>652</v>
      </c>
      <c r="P1301" s="48" t="s">
        <v>652</v>
      </c>
      <c r="Q1301" s="48" t="s">
        <v>652</v>
      </c>
      <c r="R1301" s="48" t="s">
        <v>652</v>
      </c>
      <c r="S1301" s="48" t="s">
        <v>652</v>
      </c>
      <c r="T1301" s="48" t="s">
        <v>652</v>
      </c>
      <c r="U1301" s="48" t="s">
        <v>652</v>
      </c>
      <c r="V1301" s="48" t="s">
        <v>652</v>
      </c>
      <c r="W1301" s="48" t="s">
        <v>652</v>
      </c>
      <c r="X1301" s="48" t="s">
        <v>652</v>
      </c>
      <c r="Y1301" s="48" t="s">
        <v>652</v>
      </c>
      <c r="Z1301" s="48" t="s">
        <v>652</v>
      </c>
      <c r="AA1301" s="48" t="s">
        <v>652</v>
      </c>
      <c r="AB1301" s="48" t="s">
        <v>652</v>
      </c>
      <c r="AC1301" s="48" t="s">
        <v>652</v>
      </c>
      <c r="AD1301" s="48" t="s">
        <v>652</v>
      </c>
      <c r="AE1301" s="48" t="s">
        <v>652</v>
      </c>
      <c r="AF1301" s="48" t="s">
        <v>652</v>
      </c>
      <c r="AG1301" s="48" t="s">
        <v>652</v>
      </c>
      <c r="AH1301" s="48" t="s">
        <v>652</v>
      </c>
      <c r="AI1301" s="48" t="s">
        <v>652</v>
      </c>
      <c r="AJ1301" s="48" t="s">
        <v>652</v>
      </c>
      <c r="AK1301" s="48" t="s">
        <v>652</v>
      </c>
      <c r="AL1301" s="48" t="s">
        <v>652</v>
      </c>
      <c r="AM1301" s="48" t="s">
        <v>652</v>
      </c>
      <c r="AN1301" s="48" t="s">
        <v>652</v>
      </c>
      <c r="AO1301" s="48" t="s">
        <v>652</v>
      </c>
      <c r="AP1301" s="48" t="s">
        <v>652</v>
      </c>
      <c r="AQ1301" s="48" t="s">
        <v>653</v>
      </c>
      <c r="AR1301" s="48" t="s">
        <v>653</v>
      </c>
      <c r="AS1301" s="48" t="s">
        <v>653</v>
      </c>
      <c r="AT1301" s="48" t="s">
        <v>653</v>
      </c>
      <c r="AU1301" s="48" t="s">
        <v>653</v>
      </c>
      <c r="AV1301" s="48" t="s">
        <v>653</v>
      </c>
      <c r="AW1301" s="48" t="s">
        <v>653</v>
      </c>
      <c r="AX1301" s="48" t="s">
        <v>653</v>
      </c>
      <c r="AY1301" s="48" t="s">
        <v>653</v>
      </c>
      <c r="AZ1301" s="28" t="s">
        <v>653</v>
      </c>
    </row>
    <row r="1302" ht="15.75" customHeight="1">
      <c r="A1302" s="40">
        <v>1153.0</v>
      </c>
      <c r="B1302" s="28" t="s">
        <v>3791</v>
      </c>
      <c r="C1302" s="41"/>
      <c r="D1302" s="42">
        <f t="array" ref="D1302">index(systems,match($A1302,INDEX(systems,0,1),),3)</f>
        <v>71.209</v>
      </c>
      <c r="E1302" s="42">
        <f t="array" ref="E1302">index(systems,match($A1302,INDEX(systems,0,1),),4)</f>
        <v>-95.949</v>
      </c>
      <c r="F1302" s="43" t="str">
        <f>IFERROR(__xludf.DUMMYFUNCTION("let(row, match($B1302&amp;if($C1302&lt;&gt;"""","" [""&amp;$C1302&amp;""]"",""""),index(nebulae,,2),0),join("","",iferror(round(index(nebulae,row,5)/2,3),1),iferror(round(index(nebulae,row,6)/2,3),1),0))"),"1,1,0")</f>
        <v>1,1,0</v>
      </c>
      <c r="G1302" s="44" t="s">
        <v>3792</v>
      </c>
      <c r="H1302" s="45">
        <f t="array" ref="H1302">let(systemId,match(A1302,index(systems,0,1),),refSystemId,match($H$1,index(systems,0,1),),x,index(systems,systemId,3),y,index(systems,systemId,4),refX,index(systems,refSystemId,3),refY,index(systems,refSystemId,4),round(sqrt((x-refX)^2+(y-refY)^2),3))</f>
        <v>119.486</v>
      </c>
      <c r="I1302" s="41"/>
      <c r="J1302" s="41"/>
      <c r="K1302" s="41"/>
      <c r="L1302" s="41"/>
      <c r="M1302" s="28" t="s">
        <v>1268</v>
      </c>
      <c r="N1302" s="28" t="s">
        <v>2009</v>
      </c>
      <c r="O1302" s="48" t="s">
        <v>2009</v>
      </c>
      <c r="P1302" s="48" t="s">
        <v>2009</v>
      </c>
      <c r="Q1302" s="48" t="s">
        <v>2009</v>
      </c>
      <c r="R1302" s="48" t="s">
        <v>2009</v>
      </c>
      <c r="S1302" s="48" t="s">
        <v>2009</v>
      </c>
      <c r="T1302" s="48" t="s">
        <v>2009</v>
      </c>
      <c r="U1302" s="48" t="s">
        <v>2009</v>
      </c>
      <c r="V1302" s="48" t="s">
        <v>2009</v>
      </c>
      <c r="W1302" s="48" t="s">
        <v>2009</v>
      </c>
      <c r="X1302" s="48" t="s">
        <v>2009</v>
      </c>
      <c r="Y1302" s="48" t="s">
        <v>2009</v>
      </c>
      <c r="Z1302" s="48" t="s">
        <v>3131</v>
      </c>
      <c r="AA1302" s="48" t="s">
        <v>3132</v>
      </c>
      <c r="AB1302" s="48" t="s">
        <v>3132</v>
      </c>
      <c r="AC1302" s="48" t="s">
        <v>3132</v>
      </c>
      <c r="AD1302" s="48" t="s">
        <v>3132</v>
      </c>
      <c r="AE1302" s="48" t="s">
        <v>3132</v>
      </c>
      <c r="AF1302" s="48" t="s">
        <v>3132</v>
      </c>
      <c r="AG1302" s="48" t="s">
        <v>3132</v>
      </c>
      <c r="AH1302" s="48" t="s">
        <v>418</v>
      </c>
      <c r="AI1302" s="48" t="s">
        <v>418</v>
      </c>
      <c r="AJ1302" s="48" t="s">
        <v>418</v>
      </c>
      <c r="AK1302" s="48" t="s">
        <v>418</v>
      </c>
      <c r="AL1302" s="48" t="s">
        <v>418</v>
      </c>
      <c r="AM1302" s="48" t="s">
        <v>418</v>
      </c>
      <c r="AN1302" s="48" t="s">
        <v>2381</v>
      </c>
      <c r="AO1302" s="48" t="s">
        <v>2381</v>
      </c>
      <c r="AP1302" s="48" t="s">
        <v>2381</v>
      </c>
      <c r="AQ1302" s="48" t="s">
        <v>2381</v>
      </c>
      <c r="AR1302" s="48" t="s">
        <v>2381</v>
      </c>
      <c r="AS1302" s="48" t="s">
        <v>2381</v>
      </c>
      <c r="AT1302" s="48" t="s">
        <v>518</v>
      </c>
      <c r="AU1302" s="48" t="s">
        <v>518</v>
      </c>
      <c r="AV1302" s="48" t="s">
        <v>518</v>
      </c>
      <c r="AW1302" s="48" t="s">
        <v>418</v>
      </c>
      <c r="AX1302" s="48" t="s">
        <v>2009</v>
      </c>
      <c r="AY1302" s="48" t="s">
        <v>2009</v>
      </c>
      <c r="AZ1302" s="28" t="s">
        <v>2009</v>
      </c>
    </row>
    <row r="1303" ht="15.75" customHeight="1">
      <c r="A1303" s="40">
        <v>1154.0</v>
      </c>
      <c r="B1303" s="28" t="s">
        <v>3793</v>
      </c>
      <c r="C1303" s="41"/>
      <c r="D1303" s="42">
        <f t="array" ref="D1303">index(systems,match($A1303,INDEX(systems,0,1),),3)</f>
        <v>-599.964</v>
      </c>
      <c r="E1303" s="42">
        <f t="array" ref="E1303">index(systems,match($A1303,INDEX(systems,0,1),),4)</f>
        <v>133.613</v>
      </c>
      <c r="F1303" s="43" t="str">
        <f>IFERROR(__xludf.DUMMYFUNCTION("let(row, match($B1303&amp;if($C1303&lt;&gt;"""","" [""&amp;$C1303&amp;""]"",""""),index(nebulae,,2),0),join("","",iferror(round(index(nebulae,row,5)/2,3),1),iferror(round(index(nebulae,row,6)/2,3),1),0))"),"1,1,0")</f>
        <v>1,1,0</v>
      </c>
      <c r="G1303" s="44" t="s">
        <v>3794</v>
      </c>
      <c r="H1303" s="45">
        <f t="array" ref="H1303">let(systemId,match(A1303,index(systems,0,1),),refSystemId,match($H$1,index(systems,0,1),),x,index(systems,systemId,3),y,index(systems,systemId,4),refX,index(systems,refSystemId,3),refY,index(systems,refSystemId,4),round(sqrt((x-refX)^2+(y-refY)^2),3))</f>
        <v>614.662</v>
      </c>
      <c r="I1303" s="53"/>
      <c r="J1303" s="53"/>
      <c r="K1303" s="53"/>
      <c r="L1303" s="53"/>
      <c r="M1303" s="53"/>
      <c r="N1303" s="41"/>
      <c r="O1303" s="41"/>
      <c r="P1303" s="48" t="s">
        <v>418</v>
      </c>
      <c r="Q1303" s="48" t="s">
        <v>418</v>
      </c>
      <c r="R1303" s="48" t="s">
        <v>418</v>
      </c>
      <c r="S1303" s="48" t="s">
        <v>418</v>
      </c>
      <c r="T1303" s="48" t="s">
        <v>418</v>
      </c>
      <c r="U1303" s="48" t="s">
        <v>418</v>
      </c>
      <c r="V1303" s="48" t="s">
        <v>418</v>
      </c>
      <c r="W1303" s="48" t="s">
        <v>418</v>
      </c>
      <c r="X1303" s="48" t="s">
        <v>422</v>
      </c>
      <c r="Y1303" s="48" t="s">
        <v>422</v>
      </c>
      <c r="Z1303" s="48" t="s">
        <v>422</v>
      </c>
      <c r="AA1303" s="48" t="s">
        <v>422</v>
      </c>
      <c r="AB1303" s="48" t="s">
        <v>418</v>
      </c>
      <c r="AC1303" s="48" t="s">
        <v>418</v>
      </c>
      <c r="AD1303" s="48" t="s">
        <v>418</v>
      </c>
      <c r="AE1303" s="48" t="s">
        <v>418</v>
      </c>
      <c r="AF1303" s="48" t="s">
        <v>418</v>
      </c>
      <c r="AG1303" s="48" t="s">
        <v>418</v>
      </c>
      <c r="AH1303" s="48" t="s">
        <v>418</v>
      </c>
      <c r="AI1303" s="48" t="s">
        <v>418</v>
      </c>
      <c r="AJ1303" s="48" t="s">
        <v>418</v>
      </c>
      <c r="AK1303" s="48" t="s">
        <v>418</v>
      </c>
      <c r="AL1303" s="48" t="s">
        <v>418</v>
      </c>
      <c r="AM1303" s="48" t="s">
        <v>418</v>
      </c>
      <c r="AN1303" s="48" t="s">
        <v>418</v>
      </c>
      <c r="AO1303" s="48" t="s">
        <v>418</v>
      </c>
      <c r="AP1303" s="48" t="s">
        <v>418</v>
      </c>
      <c r="AQ1303" s="48" t="s">
        <v>418</v>
      </c>
      <c r="AR1303" s="48" t="s">
        <v>418</v>
      </c>
      <c r="AS1303" s="48" t="s">
        <v>418</v>
      </c>
      <c r="AT1303" s="48" t="s">
        <v>418</v>
      </c>
      <c r="AU1303" s="48" t="s">
        <v>418</v>
      </c>
      <c r="AV1303" s="48" t="s">
        <v>473</v>
      </c>
      <c r="AW1303" s="48" t="s">
        <v>473</v>
      </c>
      <c r="AX1303" s="48" t="s">
        <v>473</v>
      </c>
      <c r="AY1303" s="48" t="s">
        <v>474</v>
      </c>
      <c r="AZ1303" s="28" t="s">
        <v>474</v>
      </c>
    </row>
    <row r="1304" ht="15.75" customHeight="1">
      <c r="A1304" s="40">
        <v>1155.0</v>
      </c>
      <c r="B1304" s="28" t="s">
        <v>3795</v>
      </c>
      <c r="C1304" s="41"/>
      <c r="D1304" s="42">
        <f t="array" ref="D1304">index(systems,match($A1304,INDEX(systems,0,1),),3)</f>
        <v>-395.483</v>
      </c>
      <c r="E1304" s="42">
        <f t="array" ref="E1304">index(systems,match($A1304,INDEX(systems,0,1),),4)</f>
        <v>-186.677</v>
      </c>
      <c r="F1304" s="43" t="str">
        <f>IFERROR(__xludf.DUMMYFUNCTION("let(row, match($B1304&amp;if($C1304&lt;&gt;"""","" [""&amp;$C1304&amp;""]"",""""),index(nebulae,,2),0),join("","",iferror(round(index(nebulae,row,5)/2,3),1),iferror(round(index(nebulae,row,6)/2,3),1),0))"),"1,1,0")</f>
        <v>1,1,0</v>
      </c>
      <c r="G1304" s="44" t="s">
        <v>3796</v>
      </c>
      <c r="H1304" s="45">
        <f t="array" ref="H1304">let(systemId,match(A1304,index(systems,0,1),),refSystemId,match($H$1,index(systems,0,1),),x,index(systems,systemId,3),y,index(systems,systemId,4),refX,index(systems,refSystemId,3),refY,index(systems,refSystemId,4),round(sqrt((x-refX)^2+(y-refY)^2),3))</f>
        <v>437.327</v>
      </c>
      <c r="I1304" s="46" t="s">
        <v>408</v>
      </c>
      <c r="J1304" s="46" t="s">
        <v>408</v>
      </c>
      <c r="K1304" s="46" t="s">
        <v>408</v>
      </c>
      <c r="L1304" s="46" t="s">
        <v>408</v>
      </c>
      <c r="M1304" s="46" t="s">
        <v>408</v>
      </c>
      <c r="N1304" s="28" t="s">
        <v>408</v>
      </c>
      <c r="O1304" s="41"/>
      <c r="P1304" s="48" t="s">
        <v>560</v>
      </c>
      <c r="Q1304" s="48" t="s">
        <v>560</v>
      </c>
      <c r="R1304" s="48" t="s">
        <v>560</v>
      </c>
      <c r="S1304" s="48" t="s">
        <v>560</v>
      </c>
      <c r="T1304" s="48" t="s">
        <v>560</v>
      </c>
      <c r="U1304" s="48" t="s">
        <v>560</v>
      </c>
      <c r="V1304" s="48" t="s">
        <v>560</v>
      </c>
      <c r="W1304" s="48" t="s">
        <v>560</v>
      </c>
      <c r="X1304" s="48" t="s">
        <v>560</v>
      </c>
      <c r="Y1304" s="48" t="s">
        <v>560</v>
      </c>
      <c r="Z1304" s="48" t="s">
        <v>560</v>
      </c>
      <c r="AA1304" s="48" t="s">
        <v>560</v>
      </c>
      <c r="AB1304" s="48" t="s">
        <v>560</v>
      </c>
      <c r="AC1304" s="48" t="s">
        <v>560</v>
      </c>
      <c r="AD1304" s="48" t="s">
        <v>560</v>
      </c>
      <c r="AE1304" s="48" t="s">
        <v>560</v>
      </c>
      <c r="AF1304" s="48" t="s">
        <v>560</v>
      </c>
      <c r="AG1304" s="48" t="s">
        <v>560</v>
      </c>
      <c r="AH1304" s="48" t="s">
        <v>560</v>
      </c>
      <c r="AI1304" s="48" t="s">
        <v>560</v>
      </c>
      <c r="AJ1304" s="48" t="s">
        <v>560</v>
      </c>
      <c r="AK1304" s="48" t="s">
        <v>560</v>
      </c>
      <c r="AL1304" s="48" t="s">
        <v>560</v>
      </c>
      <c r="AM1304" s="48" t="s">
        <v>560</v>
      </c>
      <c r="AN1304" s="48" t="s">
        <v>560</v>
      </c>
      <c r="AO1304" s="48" t="s">
        <v>560</v>
      </c>
      <c r="AP1304" s="48" t="s">
        <v>560</v>
      </c>
      <c r="AQ1304" s="48" t="s">
        <v>560</v>
      </c>
      <c r="AR1304" s="48" t="s">
        <v>560</v>
      </c>
      <c r="AS1304" s="48" t="s">
        <v>579</v>
      </c>
      <c r="AT1304" s="48" t="s">
        <v>579</v>
      </c>
      <c r="AU1304" s="48" t="s">
        <v>579</v>
      </c>
      <c r="AV1304" s="48" t="s">
        <v>579</v>
      </c>
      <c r="AW1304" s="48" t="s">
        <v>579</v>
      </c>
      <c r="AX1304" s="48" t="s">
        <v>579</v>
      </c>
      <c r="AY1304" s="48" t="s">
        <v>487</v>
      </c>
      <c r="AZ1304" s="28" t="s">
        <v>487</v>
      </c>
    </row>
    <row r="1305" ht="15.75" customHeight="1">
      <c r="A1305" s="40">
        <v>2948.0</v>
      </c>
      <c r="B1305" s="28" t="s">
        <v>3797</v>
      </c>
      <c r="C1305" s="41"/>
      <c r="D1305" s="42">
        <f t="array" ref="D1305">index(systems,match($A1305,INDEX(systems,0,1),),3)</f>
        <v>49.223</v>
      </c>
      <c r="E1305" s="42">
        <f t="array" ref="E1305">index(systems,match($A1305,INDEX(systems,0,1),),4)</f>
        <v>1757.87</v>
      </c>
      <c r="F1305" s="43" t="str">
        <f>IFERROR(__xludf.DUMMYFUNCTION("let(row, match($B1305&amp;if($C1305&lt;&gt;"""","" [""&amp;$C1305&amp;""]"",""""),index(nebulae,,2),0),join("","",iferror(round(index(nebulae,row,5)/2,3),1),iferror(round(index(nebulae,row,6)/2,3),1),0))"),"1,1,0")</f>
        <v>1,1,0</v>
      </c>
      <c r="G1305" s="44" t="s">
        <v>3798</v>
      </c>
      <c r="H1305" s="45">
        <f t="array" ref="H1305">let(systemId,match(A1305,index(systems,0,1),),refSystemId,match($H$1,index(systems,0,1),),x,index(systems,systemId,3),y,index(systems,systemId,4),refX,index(systems,refSystemId,3),refY,index(systems,refSystemId,4),round(sqrt((x-refX)^2+(y-refY)^2),3))</f>
        <v>1758.559</v>
      </c>
      <c r="I1305" s="41"/>
      <c r="J1305" s="41"/>
      <c r="K1305" s="41"/>
      <c r="L1305" s="41"/>
      <c r="M1305" s="41"/>
      <c r="N1305" s="41"/>
      <c r="O1305" s="41"/>
      <c r="P1305" s="48" t="s">
        <v>408</v>
      </c>
      <c r="Q1305" s="48" t="s">
        <v>408</v>
      </c>
      <c r="R1305" s="48" t="s">
        <v>408</v>
      </c>
      <c r="S1305" s="48" t="s">
        <v>408</v>
      </c>
      <c r="T1305" s="48" t="s">
        <v>408</v>
      </c>
      <c r="U1305" s="48" t="s">
        <v>408</v>
      </c>
      <c r="V1305" s="41"/>
      <c r="W1305" s="41"/>
      <c r="X1305" s="41"/>
      <c r="Y1305" s="48" t="s">
        <v>735</v>
      </c>
      <c r="Z1305" s="48" t="s">
        <v>735</v>
      </c>
      <c r="AA1305" s="48" t="s">
        <v>735</v>
      </c>
      <c r="AB1305" s="52" t="s">
        <v>735</v>
      </c>
      <c r="AC1305" s="52" t="s">
        <v>735</v>
      </c>
      <c r="AD1305" s="52" t="s">
        <v>735</v>
      </c>
      <c r="AE1305" s="52" t="s">
        <v>735</v>
      </c>
      <c r="AF1305" s="52" t="s">
        <v>735</v>
      </c>
      <c r="AG1305" s="52" t="s">
        <v>735</v>
      </c>
      <c r="AH1305" s="52" t="s">
        <v>735</v>
      </c>
      <c r="AI1305" s="52" t="s">
        <v>735</v>
      </c>
      <c r="AJ1305" s="52" t="s">
        <v>735</v>
      </c>
      <c r="AK1305" s="52" t="s">
        <v>735</v>
      </c>
      <c r="AL1305" s="52" t="s">
        <v>735</v>
      </c>
      <c r="AM1305" s="52" t="s">
        <v>735</v>
      </c>
      <c r="AN1305" s="52" t="s">
        <v>735</v>
      </c>
      <c r="AO1305" s="49" t="s">
        <v>735</v>
      </c>
      <c r="AP1305" s="52" t="s">
        <v>735</v>
      </c>
      <c r="AQ1305" s="48" t="s">
        <v>735</v>
      </c>
      <c r="AR1305" s="48" t="s">
        <v>1843</v>
      </c>
      <c r="AS1305" s="41"/>
      <c r="AT1305" s="28" t="s">
        <v>735</v>
      </c>
      <c r="AU1305" s="41"/>
      <c r="AV1305" s="41"/>
      <c r="AW1305" s="41"/>
      <c r="AX1305" s="41"/>
      <c r="AY1305" s="41"/>
      <c r="AZ1305" s="55"/>
    </row>
    <row r="1306" ht="15.75" customHeight="1">
      <c r="A1306" s="40">
        <v>1156.0</v>
      </c>
      <c r="B1306" s="28" t="s">
        <v>3799</v>
      </c>
      <c r="C1306" s="41"/>
      <c r="D1306" s="42">
        <f t="array" ref="D1306">index(systems,match($A1306,INDEX(systems,0,1),),3)</f>
        <v>129.044</v>
      </c>
      <c r="E1306" s="42">
        <f t="array" ref="E1306">index(systems,match($A1306,INDEX(systems,0,1),),4)</f>
        <v>-171.023</v>
      </c>
      <c r="F1306" s="43" t="str">
        <f>IFERROR(__xludf.DUMMYFUNCTION("let(row, match($B1306&amp;if($C1306&lt;&gt;"""","" [""&amp;$C1306&amp;""]"",""""),index(nebulae,,2),0),join("","",iferror(round(index(nebulae,row,5)/2,3),1),iferror(round(index(nebulae,row,6)/2,3),1),0))"),"1,1,0")</f>
        <v>1,1,0</v>
      </c>
      <c r="G1306" s="44" t="s">
        <v>3800</v>
      </c>
      <c r="H1306" s="45">
        <f t="array" ref="H1306">let(systemId,match(A1306,index(systems,0,1),),refSystemId,match($H$1,index(systems,0,1),),x,index(systems,systemId,3),y,index(systems,systemId,4),refX,index(systems,refSystemId,3),refY,index(systems,refSystemId,4),round(sqrt((x-refX)^2+(y-refY)^2),3))</f>
        <v>214.246</v>
      </c>
      <c r="I1306" s="28" t="s">
        <v>408</v>
      </c>
      <c r="J1306" s="28" t="s">
        <v>408</v>
      </c>
      <c r="K1306" s="28" t="s">
        <v>408</v>
      </c>
      <c r="L1306" s="28" t="s">
        <v>408</v>
      </c>
      <c r="M1306" s="28" t="s">
        <v>408</v>
      </c>
      <c r="N1306" s="28" t="s">
        <v>408</v>
      </c>
      <c r="O1306" s="41"/>
      <c r="P1306" s="48" t="s">
        <v>1734</v>
      </c>
      <c r="Q1306" s="48" t="s">
        <v>1734</v>
      </c>
      <c r="R1306" s="48" t="s">
        <v>1734</v>
      </c>
      <c r="S1306" s="48" t="s">
        <v>1734</v>
      </c>
      <c r="T1306" s="48" t="s">
        <v>1734</v>
      </c>
      <c r="U1306" s="48" t="s">
        <v>1734</v>
      </c>
      <c r="V1306" s="48" t="s">
        <v>1734</v>
      </c>
      <c r="W1306" s="48" t="s">
        <v>1675</v>
      </c>
      <c r="X1306" s="48" t="s">
        <v>422</v>
      </c>
      <c r="Y1306" s="48" t="s">
        <v>422</v>
      </c>
      <c r="Z1306" s="48" t="s">
        <v>422</v>
      </c>
      <c r="AA1306" s="48" t="s">
        <v>422</v>
      </c>
      <c r="AB1306" s="48" t="s">
        <v>422</v>
      </c>
      <c r="AC1306" s="48" t="s">
        <v>422</v>
      </c>
      <c r="AD1306" s="48" t="s">
        <v>422</v>
      </c>
      <c r="AE1306" s="48" t="s">
        <v>422</v>
      </c>
      <c r="AF1306" s="48" t="s">
        <v>422</v>
      </c>
      <c r="AG1306" s="48" t="s">
        <v>422</v>
      </c>
      <c r="AH1306" s="48" t="s">
        <v>422</v>
      </c>
      <c r="AI1306" s="48" t="s">
        <v>422</v>
      </c>
      <c r="AJ1306" s="48" t="s">
        <v>422</v>
      </c>
      <c r="AK1306" s="48" t="s">
        <v>422</v>
      </c>
      <c r="AL1306" s="48" t="s">
        <v>422</v>
      </c>
      <c r="AM1306" s="48" t="s">
        <v>422</v>
      </c>
      <c r="AN1306" s="48" t="s">
        <v>422</v>
      </c>
      <c r="AO1306" s="48" t="s">
        <v>422</v>
      </c>
      <c r="AP1306" s="48" t="s">
        <v>422</v>
      </c>
      <c r="AQ1306" s="48" t="s">
        <v>422</v>
      </c>
      <c r="AR1306" s="48" t="s">
        <v>422</v>
      </c>
      <c r="AS1306" s="48" t="s">
        <v>422</v>
      </c>
      <c r="AT1306" s="48" t="s">
        <v>422</v>
      </c>
      <c r="AU1306" s="48" t="s">
        <v>422</v>
      </c>
      <c r="AV1306" s="48" t="s">
        <v>422</v>
      </c>
      <c r="AW1306" s="48" t="s">
        <v>422</v>
      </c>
      <c r="AX1306" s="48" t="s">
        <v>422</v>
      </c>
      <c r="AY1306" s="48" t="s">
        <v>422</v>
      </c>
      <c r="AZ1306" s="49" t="s">
        <v>422</v>
      </c>
    </row>
    <row r="1307" ht="15.75" customHeight="1">
      <c r="A1307" s="40">
        <v>1157.0</v>
      </c>
      <c r="B1307" s="28" t="s">
        <v>3801</v>
      </c>
      <c r="C1307" s="41"/>
      <c r="D1307" s="42">
        <f t="array" ref="D1307">index(systems,match($A1307,INDEX(systems,0,1),),3)</f>
        <v>77.792</v>
      </c>
      <c r="E1307" s="42">
        <f t="array" ref="E1307">index(systems,match($A1307,INDEX(systems,0,1),),4)</f>
        <v>-396.306</v>
      </c>
      <c r="F1307" s="43" t="str">
        <f>IFERROR(__xludf.DUMMYFUNCTION("let(row, match($B1307&amp;if($C1307&lt;&gt;"""","" [""&amp;$C1307&amp;""]"",""""),index(nebulae,,2),0),join("","",iferror(round(index(nebulae,row,5)/2,3),1),iferror(round(index(nebulae,row,6)/2,3),1),0))"),"1,1,0")</f>
        <v>1,1,0</v>
      </c>
      <c r="G1307" s="44" t="s">
        <v>3802</v>
      </c>
      <c r="H1307" s="45">
        <f t="array" ref="H1307">let(systemId,match(A1307,index(systems,0,1),),refSystemId,match($H$1,index(systems,0,1),),x,index(systems,systemId,3),y,index(systems,systemId,4),refX,index(systems,refSystemId,3),refY,index(systems,refSystemId,4),round(sqrt((x-refX)^2+(y-refY)^2),3))</f>
        <v>403.869</v>
      </c>
      <c r="I1307" s="28" t="s">
        <v>408</v>
      </c>
      <c r="J1307" s="28" t="s">
        <v>408</v>
      </c>
      <c r="K1307" s="28" t="s">
        <v>408</v>
      </c>
      <c r="L1307" s="28" t="s">
        <v>408</v>
      </c>
      <c r="M1307" s="28" t="s">
        <v>408</v>
      </c>
      <c r="N1307" s="28" t="s">
        <v>408</v>
      </c>
      <c r="O1307" s="41"/>
      <c r="P1307" s="48" t="s">
        <v>1846</v>
      </c>
      <c r="Q1307" s="48" t="s">
        <v>1846</v>
      </c>
      <c r="R1307" s="48" t="s">
        <v>1846</v>
      </c>
      <c r="S1307" s="48" t="s">
        <v>1846</v>
      </c>
      <c r="T1307" s="48" t="s">
        <v>1847</v>
      </c>
      <c r="U1307" s="48" t="s">
        <v>1847</v>
      </c>
      <c r="V1307" s="48" t="s">
        <v>1847</v>
      </c>
      <c r="W1307" s="48" t="s">
        <v>1847</v>
      </c>
      <c r="X1307" s="48" t="s">
        <v>1847</v>
      </c>
      <c r="Y1307" s="48" t="s">
        <v>1847</v>
      </c>
      <c r="Z1307" s="48" t="s">
        <v>1847</v>
      </c>
      <c r="AA1307" s="48" t="s">
        <v>1847</v>
      </c>
      <c r="AB1307" s="48" t="s">
        <v>1847</v>
      </c>
      <c r="AC1307" s="48" t="s">
        <v>1847</v>
      </c>
      <c r="AD1307" s="48" t="s">
        <v>1847</v>
      </c>
      <c r="AE1307" s="48" t="s">
        <v>1847</v>
      </c>
      <c r="AF1307" s="48" t="s">
        <v>1847</v>
      </c>
      <c r="AG1307" s="48" t="s">
        <v>1847</v>
      </c>
      <c r="AH1307" s="48" t="s">
        <v>1847</v>
      </c>
      <c r="AI1307" s="48" t="s">
        <v>1847</v>
      </c>
      <c r="AJ1307" s="48" t="s">
        <v>1847</v>
      </c>
      <c r="AK1307" s="48" t="s">
        <v>1847</v>
      </c>
      <c r="AL1307" s="48" t="s">
        <v>1847</v>
      </c>
      <c r="AM1307" s="48" t="s">
        <v>1847</v>
      </c>
      <c r="AN1307" s="48" t="s">
        <v>2636</v>
      </c>
      <c r="AO1307" s="48" t="s">
        <v>2636</v>
      </c>
      <c r="AP1307" s="48" t="s">
        <v>2636</v>
      </c>
      <c r="AQ1307" s="48" t="s">
        <v>2636</v>
      </c>
      <c r="AR1307" s="48" t="s">
        <v>2636</v>
      </c>
      <c r="AS1307" s="48" t="s">
        <v>2636</v>
      </c>
      <c r="AT1307" s="48" t="s">
        <v>2636</v>
      </c>
      <c r="AU1307" s="48" t="s">
        <v>2636</v>
      </c>
      <c r="AV1307" s="48" t="s">
        <v>2636</v>
      </c>
      <c r="AW1307" s="48" t="s">
        <v>2636</v>
      </c>
      <c r="AX1307" s="48" t="s">
        <v>2636</v>
      </c>
      <c r="AY1307" s="48" t="s">
        <v>2636</v>
      </c>
      <c r="AZ1307" s="28" t="s">
        <v>2636</v>
      </c>
    </row>
    <row r="1308" ht="15.75" customHeight="1">
      <c r="A1308" s="40">
        <v>1158.0</v>
      </c>
      <c r="B1308" s="28" t="s">
        <v>3803</v>
      </c>
      <c r="C1308" s="41"/>
      <c r="D1308" s="42">
        <f t="array" ref="D1308">index(systems,match($A1308,INDEX(systems,0,1),),3)</f>
        <v>315.102</v>
      </c>
      <c r="E1308" s="42">
        <f t="array" ref="E1308">index(systems,match($A1308,INDEX(systems,0,1),),4)</f>
        <v>-71.907</v>
      </c>
      <c r="F1308" s="43" t="str">
        <f>IFERROR(__xludf.DUMMYFUNCTION("let(row, match($B1308&amp;if($C1308&lt;&gt;"""","" [""&amp;$C1308&amp;""]"",""""),index(nebulae,,2),0),join("","",iferror(round(index(nebulae,row,5)/2,3),1),iferror(round(index(nebulae,row,6)/2,3),1),0))"),"1,1,0")</f>
        <v>1,1,0</v>
      </c>
      <c r="G1308" s="44" t="s">
        <v>3804</v>
      </c>
      <c r="H1308" s="45">
        <f t="array" ref="H1308">let(systemId,match(A1308,index(systems,0,1),),refSystemId,match($H$1,index(systems,0,1),),x,index(systems,systemId,3),y,index(systems,systemId,4),refX,index(systems,refSystemId,3),refY,index(systems,refSystemId,4),round(sqrt((x-refX)^2+(y-refY)^2),3))</f>
        <v>323.203</v>
      </c>
      <c r="I1308" s="53"/>
      <c r="J1308" s="46" t="s">
        <v>418</v>
      </c>
      <c r="K1308" s="53"/>
      <c r="L1308" s="53"/>
      <c r="M1308" s="41"/>
      <c r="N1308" s="28" t="s">
        <v>1574</v>
      </c>
      <c r="O1308" s="48" t="s">
        <v>1574</v>
      </c>
      <c r="P1308" s="48" t="s">
        <v>1574</v>
      </c>
      <c r="Q1308" s="48" t="s">
        <v>1574</v>
      </c>
      <c r="R1308" s="48" t="s">
        <v>1574</v>
      </c>
      <c r="S1308" s="48" t="s">
        <v>1574</v>
      </c>
      <c r="T1308" s="48" t="s">
        <v>1574</v>
      </c>
      <c r="U1308" s="48" t="s">
        <v>1574</v>
      </c>
      <c r="V1308" s="48" t="s">
        <v>1574</v>
      </c>
      <c r="W1308" s="48" t="s">
        <v>1574</v>
      </c>
      <c r="X1308" s="48" t="s">
        <v>1574</v>
      </c>
      <c r="Y1308" s="48" t="s">
        <v>1575</v>
      </c>
      <c r="Z1308" s="48" t="s">
        <v>1575</v>
      </c>
      <c r="AA1308" s="48" t="s">
        <v>1576</v>
      </c>
      <c r="AB1308" s="48" t="s">
        <v>1576</v>
      </c>
      <c r="AC1308" s="48" t="s">
        <v>1576</v>
      </c>
      <c r="AD1308" s="48" t="s">
        <v>1576</v>
      </c>
      <c r="AE1308" s="48" t="s">
        <v>1576</v>
      </c>
      <c r="AF1308" s="48" t="s">
        <v>1576</v>
      </c>
      <c r="AG1308" s="48" t="s">
        <v>1576</v>
      </c>
      <c r="AH1308" s="48" t="s">
        <v>1576</v>
      </c>
      <c r="AI1308" s="48" t="s">
        <v>1576</v>
      </c>
      <c r="AJ1308" s="48" t="s">
        <v>1576</v>
      </c>
      <c r="AK1308" s="48" t="s">
        <v>1576</v>
      </c>
      <c r="AL1308" s="48" t="s">
        <v>1576</v>
      </c>
      <c r="AM1308" s="48" t="s">
        <v>1576</v>
      </c>
      <c r="AN1308" s="48" t="s">
        <v>1576</v>
      </c>
      <c r="AO1308" s="48" t="s">
        <v>1575</v>
      </c>
      <c r="AP1308" s="48" t="s">
        <v>1575</v>
      </c>
      <c r="AQ1308" s="48" t="s">
        <v>1575</v>
      </c>
      <c r="AR1308" s="48" t="s">
        <v>1575</v>
      </c>
      <c r="AS1308" s="48" t="s">
        <v>1575</v>
      </c>
      <c r="AT1308" s="48" t="s">
        <v>1575</v>
      </c>
      <c r="AU1308" s="48" t="s">
        <v>1575</v>
      </c>
      <c r="AV1308" s="48" t="s">
        <v>1575</v>
      </c>
      <c r="AW1308" s="48" t="s">
        <v>1575</v>
      </c>
      <c r="AX1308" s="48" t="s">
        <v>1575</v>
      </c>
      <c r="AY1308" s="48" t="s">
        <v>1575</v>
      </c>
      <c r="AZ1308" s="28" t="s">
        <v>1575</v>
      </c>
    </row>
    <row r="1309" ht="15.75" customHeight="1">
      <c r="A1309" s="40">
        <v>1159.0</v>
      </c>
      <c r="B1309" s="28" t="s">
        <v>3805</v>
      </c>
      <c r="C1309" s="41"/>
      <c r="D1309" s="42">
        <f t="array" ref="D1309">index(systems,match($A1309,INDEX(systems,0,1),),3)</f>
        <v>55.052</v>
      </c>
      <c r="E1309" s="42">
        <f t="array" ref="E1309">index(systems,match($A1309,INDEX(systems,0,1),),4)</f>
        <v>-245.656</v>
      </c>
      <c r="F1309" s="43" t="str">
        <f>IFERROR(__xludf.DUMMYFUNCTION("let(row, match($B1309&amp;if($C1309&lt;&gt;"""","" [""&amp;$C1309&amp;""]"",""""),index(nebulae,,2),0),join("","",iferror(round(index(nebulae,row,5)/2,3),1),iferror(round(index(nebulae,row,6)/2,3),1),0))"),"1,1,0")</f>
        <v>1,1,0</v>
      </c>
      <c r="G1309" s="44" t="s">
        <v>3806</v>
      </c>
      <c r="H1309" s="45">
        <f t="array" ref="H1309">let(systemId,match(A1309,index(systems,0,1),),refSystemId,match($H$1,index(systems,0,1),),x,index(systems,systemId,3),y,index(systems,systemId,4),refX,index(systems,refSystemId,3),refY,index(systems,refSystemId,4),round(sqrt((x-refX)^2+(y-refY)^2),3))</f>
        <v>251.749</v>
      </c>
      <c r="I1309" s="28" t="s">
        <v>418</v>
      </c>
      <c r="J1309" s="41"/>
      <c r="K1309" s="41"/>
      <c r="L1309" s="41"/>
      <c r="M1309" s="28" t="s">
        <v>966</v>
      </c>
      <c r="N1309" s="28" t="s">
        <v>2071</v>
      </c>
      <c r="O1309" s="48" t="s">
        <v>2071</v>
      </c>
      <c r="P1309" s="48" t="s">
        <v>2071</v>
      </c>
      <c r="Q1309" s="48" t="s">
        <v>2071</v>
      </c>
      <c r="R1309" s="48" t="s">
        <v>2071</v>
      </c>
      <c r="S1309" s="48" t="s">
        <v>2071</v>
      </c>
      <c r="T1309" s="48" t="s">
        <v>2071</v>
      </c>
      <c r="U1309" s="48" t="s">
        <v>2071</v>
      </c>
      <c r="V1309" s="48" t="s">
        <v>2071</v>
      </c>
      <c r="W1309" s="48" t="s">
        <v>2071</v>
      </c>
      <c r="X1309" s="48" t="s">
        <v>2071</v>
      </c>
      <c r="Y1309" s="48" t="s">
        <v>2113</v>
      </c>
      <c r="Z1309" s="48" t="s">
        <v>2113</v>
      </c>
      <c r="AA1309" s="48" t="s">
        <v>2113</v>
      </c>
      <c r="AB1309" s="48" t="s">
        <v>2113</v>
      </c>
      <c r="AC1309" s="48" t="s">
        <v>2113</v>
      </c>
      <c r="AD1309" s="48" t="s">
        <v>2113</v>
      </c>
      <c r="AE1309" s="48" t="s">
        <v>2113</v>
      </c>
      <c r="AF1309" s="48" t="s">
        <v>2113</v>
      </c>
      <c r="AG1309" s="48" t="s">
        <v>2113</v>
      </c>
      <c r="AH1309" s="48" t="s">
        <v>2113</v>
      </c>
      <c r="AI1309" s="48" t="s">
        <v>2113</v>
      </c>
      <c r="AJ1309" s="48" t="s">
        <v>2113</v>
      </c>
      <c r="AK1309" s="48" t="s">
        <v>2113</v>
      </c>
      <c r="AL1309" s="48" t="s">
        <v>2113</v>
      </c>
      <c r="AM1309" s="48" t="s">
        <v>2113</v>
      </c>
      <c r="AN1309" s="48" t="s">
        <v>2113</v>
      </c>
      <c r="AO1309" s="48" t="s">
        <v>2113</v>
      </c>
      <c r="AP1309" s="48" t="s">
        <v>2113</v>
      </c>
      <c r="AQ1309" s="48" t="s">
        <v>2113</v>
      </c>
      <c r="AR1309" s="48" t="s">
        <v>2113</v>
      </c>
      <c r="AS1309" s="48" t="s">
        <v>2113</v>
      </c>
      <c r="AT1309" s="48" t="s">
        <v>2113</v>
      </c>
      <c r="AU1309" s="48" t="s">
        <v>2113</v>
      </c>
      <c r="AV1309" s="48" t="s">
        <v>2071</v>
      </c>
      <c r="AW1309" s="48" t="s">
        <v>2071</v>
      </c>
      <c r="AX1309" s="48" t="s">
        <v>2071</v>
      </c>
      <c r="AY1309" s="48" t="s">
        <v>2071</v>
      </c>
      <c r="AZ1309" s="49" t="s">
        <v>2071</v>
      </c>
    </row>
    <row r="1310" ht="15.75" customHeight="1">
      <c r="A1310" s="40">
        <v>1160.0</v>
      </c>
      <c r="B1310" s="28" t="s">
        <v>3807</v>
      </c>
      <c r="C1310" s="41"/>
      <c r="D1310" s="42">
        <f t="array" ref="D1310">index(systems,match($A1310,INDEX(systems,0,1),),3)</f>
        <v>191.317</v>
      </c>
      <c r="E1310" s="42">
        <f t="array" ref="E1310">index(systems,match($A1310,INDEX(systems,0,1),),4)</f>
        <v>-389.55</v>
      </c>
      <c r="F1310" s="43" t="str">
        <f>IFERROR(__xludf.DUMMYFUNCTION("let(row, match($B1310&amp;if($C1310&lt;&gt;"""","" [""&amp;$C1310&amp;""]"",""""),index(nebulae,,2),0),join("","",iferror(round(index(nebulae,row,5)/2,3),1),iferror(round(index(nebulae,row,6)/2,3),1),0))"),"6.91,7.054,0")</f>
        <v>6.91,7.054,0</v>
      </c>
      <c r="G1310" s="44" t="s">
        <v>3808</v>
      </c>
      <c r="H1310" s="45">
        <f t="array" ref="H1310">let(systemId,match(A1310,index(systems,0,1),),refSystemId,match($H$1,index(systems,0,1),),x,index(systems,systemId,3),y,index(systems,systemId,4),refX,index(systems,refSystemId,3),refY,index(systems,refSystemId,4),round(sqrt((x-refX)^2+(y-refY)^2),3))</f>
        <v>433.995</v>
      </c>
      <c r="I1310" s="46" t="s">
        <v>2498</v>
      </c>
      <c r="J1310" s="47" t="s">
        <v>2498</v>
      </c>
      <c r="K1310" s="47" t="s">
        <v>2498</v>
      </c>
      <c r="L1310" s="46" t="s">
        <v>953</v>
      </c>
      <c r="M1310" s="46" t="s">
        <v>953</v>
      </c>
      <c r="N1310" s="28" t="s">
        <v>953</v>
      </c>
      <c r="O1310" s="48" t="s">
        <v>953</v>
      </c>
      <c r="P1310" s="48" t="s">
        <v>630</v>
      </c>
      <c r="Q1310" s="48" t="s">
        <v>630</v>
      </c>
      <c r="R1310" s="48" t="s">
        <v>630</v>
      </c>
      <c r="S1310" s="48" t="s">
        <v>630</v>
      </c>
      <c r="T1310" s="48" t="s">
        <v>630</v>
      </c>
      <c r="U1310" s="48" t="s">
        <v>630</v>
      </c>
      <c r="V1310" s="48" t="s">
        <v>630</v>
      </c>
      <c r="W1310" s="48" t="s">
        <v>630</v>
      </c>
      <c r="X1310" s="48" t="s">
        <v>630</v>
      </c>
      <c r="Y1310" s="48" t="s">
        <v>630</v>
      </c>
      <c r="Z1310" s="48" t="s">
        <v>630</v>
      </c>
      <c r="AA1310" s="48" t="s">
        <v>630</v>
      </c>
      <c r="AB1310" s="48" t="s">
        <v>630</v>
      </c>
      <c r="AC1310" s="48" t="s">
        <v>630</v>
      </c>
      <c r="AD1310" s="48" t="s">
        <v>630</v>
      </c>
      <c r="AE1310" s="48" t="s">
        <v>630</v>
      </c>
      <c r="AF1310" s="48" t="s">
        <v>630</v>
      </c>
      <c r="AG1310" s="48" t="s">
        <v>630</v>
      </c>
      <c r="AH1310" s="48" t="s">
        <v>630</v>
      </c>
      <c r="AI1310" s="48" t="s">
        <v>630</v>
      </c>
      <c r="AJ1310" s="48" t="s">
        <v>630</v>
      </c>
      <c r="AK1310" s="48" t="s">
        <v>630</v>
      </c>
      <c r="AL1310" s="48" t="s">
        <v>630</v>
      </c>
      <c r="AM1310" s="48" t="s">
        <v>630</v>
      </c>
      <c r="AN1310" s="48" t="s">
        <v>630</v>
      </c>
      <c r="AO1310" s="48" t="s">
        <v>630</v>
      </c>
      <c r="AP1310" s="48" t="s">
        <v>630</v>
      </c>
      <c r="AQ1310" s="48" t="s">
        <v>953</v>
      </c>
      <c r="AR1310" s="48" t="s">
        <v>953</v>
      </c>
      <c r="AS1310" s="48" t="s">
        <v>953</v>
      </c>
      <c r="AT1310" s="48" t="s">
        <v>953</v>
      </c>
      <c r="AU1310" s="48" t="s">
        <v>953</v>
      </c>
      <c r="AV1310" s="48" t="s">
        <v>953</v>
      </c>
      <c r="AW1310" s="48" t="s">
        <v>953</v>
      </c>
      <c r="AX1310" s="48" t="s">
        <v>953</v>
      </c>
      <c r="AY1310" s="48" t="s">
        <v>953</v>
      </c>
      <c r="AZ1310" s="28" t="s">
        <v>953</v>
      </c>
    </row>
    <row r="1311" ht="15.75" customHeight="1">
      <c r="A1311" s="40">
        <v>1161.0</v>
      </c>
      <c r="B1311" s="28" t="s">
        <v>3809</v>
      </c>
      <c r="C1311" s="41"/>
      <c r="D1311" s="42">
        <f t="array" ref="D1311">index(systems,match($A1311,INDEX(systems,0,1),),3)</f>
        <v>268.824</v>
      </c>
      <c r="E1311" s="42">
        <f t="array" ref="E1311">index(systems,match($A1311,INDEX(systems,0,1),),4)</f>
        <v>-354.187</v>
      </c>
      <c r="F1311" s="43" t="str">
        <f>IFERROR(__xludf.DUMMYFUNCTION("let(row, match($B1311&amp;if($C1311&lt;&gt;"""","" [""&amp;$C1311&amp;""]"",""""),index(nebulae,,2),0),join("","",iferror(round(index(nebulae,row,5)/2,3),1),iferror(round(index(nebulae,row,6)/2,3),1),0))"),"1,1,0")</f>
        <v>1,1,0</v>
      </c>
      <c r="G1311" s="44" t="s">
        <v>3810</v>
      </c>
      <c r="H1311" s="45">
        <f t="array" ref="H1311">let(systemId,match(A1311,index(systems,0,1),),refSystemId,match($H$1,index(systems,0,1),),x,index(systems,systemId,3),y,index(systems,systemId,4),refX,index(systems,refSystemId,3),refY,index(systems,refSystemId,4),round(sqrt((x-refX)^2+(y-refY)^2),3))</f>
        <v>444.651</v>
      </c>
      <c r="I1311" s="28" t="s">
        <v>408</v>
      </c>
      <c r="J1311" s="28" t="s">
        <v>408</v>
      </c>
      <c r="K1311" s="28" t="s">
        <v>408</v>
      </c>
      <c r="L1311" s="28" t="s">
        <v>953</v>
      </c>
      <c r="M1311" s="48" t="s">
        <v>953</v>
      </c>
      <c r="N1311" s="28" t="s">
        <v>953</v>
      </c>
      <c r="O1311" s="48" t="s">
        <v>1013</v>
      </c>
      <c r="P1311" s="48" t="s">
        <v>1013</v>
      </c>
      <c r="Q1311" s="48" t="s">
        <v>1013</v>
      </c>
      <c r="R1311" s="48" t="s">
        <v>1013</v>
      </c>
      <c r="S1311" s="48" t="s">
        <v>1013</v>
      </c>
      <c r="T1311" s="48" t="s">
        <v>1013</v>
      </c>
      <c r="U1311" s="48" t="s">
        <v>1013</v>
      </c>
      <c r="V1311" s="48" t="s">
        <v>1013</v>
      </c>
      <c r="W1311" s="48" t="s">
        <v>1013</v>
      </c>
      <c r="X1311" s="48" t="s">
        <v>1013</v>
      </c>
      <c r="Y1311" s="48" t="s">
        <v>1014</v>
      </c>
      <c r="Z1311" s="48" t="s">
        <v>1014</v>
      </c>
      <c r="AA1311" s="48" t="s">
        <v>1015</v>
      </c>
      <c r="AB1311" s="48" t="s">
        <v>1015</v>
      </c>
      <c r="AC1311" s="48" t="s">
        <v>1015</v>
      </c>
      <c r="AD1311" s="48" t="s">
        <v>1015</v>
      </c>
      <c r="AE1311" s="48" t="s">
        <v>1015</v>
      </c>
      <c r="AF1311" s="48" t="s">
        <v>1015</v>
      </c>
      <c r="AG1311" s="48" t="s">
        <v>1015</v>
      </c>
      <c r="AH1311" s="48" t="s">
        <v>1015</v>
      </c>
      <c r="AI1311" s="48" t="s">
        <v>1015</v>
      </c>
      <c r="AJ1311" s="48" t="s">
        <v>1015</v>
      </c>
      <c r="AK1311" s="48" t="s">
        <v>1015</v>
      </c>
      <c r="AL1311" s="48" t="s">
        <v>1015</v>
      </c>
      <c r="AM1311" s="48" t="s">
        <v>1015</v>
      </c>
      <c r="AN1311" s="48" t="s">
        <v>1015</v>
      </c>
      <c r="AO1311" s="48" t="s">
        <v>1014</v>
      </c>
      <c r="AP1311" s="48" t="s">
        <v>1014</v>
      </c>
      <c r="AQ1311" s="48" t="s">
        <v>1014</v>
      </c>
      <c r="AR1311" s="48" t="s">
        <v>953</v>
      </c>
      <c r="AS1311" s="48" t="s">
        <v>955</v>
      </c>
      <c r="AT1311" s="48" t="s">
        <v>955</v>
      </c>
      <c r="AU1311" s="48" t="s">
        <v>955</v>
      </c>
      <c r="AV1311" s="48" t="s">
        <v>955</v>
      </c>
      <c r="AW1311" s="48" t="s">
        <v>955</v>
      </c>
      <c r="AX1311" s="48" t="s">
        <v>955</v>
      </c>
      <c r="AY1311" s="48" t="s">
        <v>955</v>
      </c>
      <c r="AZ1311" s="28" t="s">
        <v>955</v>
      </c>
    </row>
    <row r="1312" ht="15.75" customHeight="1">
      <c r="A1312" s="40">
        <v>1162.0</v>
      </c>
      <c r="B1312" s="28" t="s">
        <v>3811</v>
      </c>
      <c r="C1312" s="41"/>
      <c r="D1312" s="42">
        <f t="array" ref="D1312">index(systems,match($A1312,INDEX(systems,0,1),),3)</f>
        <v>-162.356</v>
      </c>
      <c r="E1312" s="42">
        <f t="array" ref="E1312">index(systems,match($A1312,INDEX(systems,0,1),),4)</f>
        <v>2.54</v>
      </c>
      <c r="F1312" s="43" t="str">
        <f>IFERROR(__xludf.DUMMYFUNCTION("let(row, match($B1312&amp;if($C1312&lt;&gt;"""","" [""&amp;$C1312&amp;""]"",""""),index(nebulae,,2),0),join("","",iferror(round(index(nebulae,row,5)/2,3),1),iferror(round(index(nebulae,row,6)/2,3),1),0))"),"1,1,0")</f>
        <v>1,1,0</v>
      </c>
      <c r="G1312" s="44" t="s">
        <v>3812</v>
      </c>
      <c r="H1312" s="45">
        <f t="array" ref="H1312">let(systemId,match(A1312,index(systems,0,1),),refSystemId,match($H$1,index(systems,0,1),),x,index(systems,systemId,3),y,index(systems,systemId,4),refX,index(systems,refSystemId,3),refY,index(systems,refSystemId,4),round(sqrt((x-refX)^2+(y-refY)^2),3))</f>
        <v>162.376</v>
      </c>
      <c r="I1312" s="46" t="s">
        <v>418</v>
      </c>
      <c r="J1312" s="53"/>
      <c r="K1312" s="53"/>
      <c r="L1312" s="46" t="s">
        <v>523</v>
      </c>
      <c r="M1312" s="47" t="s">
        <v>733</v>
      </c>
      <c r="N1312" s="28" t="s">
        <v>671</v>
      </c>
      <c r="O1312" s="48" t="s">
        <v>671</v>
      </c>
      <c r="P1312" s="48" t="s">
        <v>671</v>
      </c>
      <c r="Q1312" s="48" t="s">
        <v>671</v>
      </c>
      <c r="R1312" s="48" t="s">
        <v>671</v>
      </c>
      <c r="S1312" s="48" t="s">
        <v>671</v>
      </c>
      <c r="T1312" s="48" t="s">
        <v>671</v>
      </c>
      <c r="U1312" s="48" t="s">
        <v>671</v>
      </c>
      <c r="V1312" s="48" t="s">
        <v>671</v>
      </c>
      <c r="W1312" s="48" t="s">
        <v>671</v>
      </c>
      <c r="X1312" s="48" t="s">
        <v>671</v>
      </c>
      <c r="Y1312" s="48" t="s">
        <v>480</v>
      </c>
      <c r="Z1312" s="48" t="s">
        <v>480</v>
      </c>
      <c r="AA1312" s="48" t="s">
        <v>1170</v>
      </c>
      <c r="AB1312" s="48" t="s">
        <v>1170</v>
      </c>
      <c r="AC1312" s="48" t="s">
        <v>1170</v>
      </c>
      <c r="AD1312" s="48" t="s">
        <v>1170</v>
      </c>
      <c r="AE1312" s="48" t="s">
        <v>1170</v>
      </c>
      <c r="AF1312" s="48" t="s">
        <v>1170</v>
      </c>
      <c r="AG1312" s="48" t="s">
        <v>1170</v>
      </c>
      <c r="AH1312" s="48" t="s">
        <v>1171</v>
      </c>
      <c r="AI1312" s="48" t="s">
        <v>483</v>
      </c>
      <c r="AJ1312" s="48" t="s">
        <v>483</v>
      </c>
      <c r="AK1312" s="48" t="s">
        <v>483</v>
      </c>
      <c r="AL1312" s="48" t="s">
        <v>483</v>
      </c>
      <c r="AM1312" s="48" t="s">
        <v>483</v>
      </c>
      <c r="AN1312" s="48" t="s">
        <v>483</v>
      </c>
      <c r="AO1312" s="48" t="s">
        <v>483</v>
      </c>
      <c r="AP1312" s="48" t="s">
        <v>484</v>
      </c>
      <c r="AQ1312" s="48" t="s">
        <v>484</v>
      </c>
      <c r="AR1312" s="48" t="s">
        <v>484</v>
      </c>
      <c r="AS1312" s="48" t="s">
        <v>484</v>
      </c>
      <c r="AT1312" s="48" t="s">
        <v>485</v>
      </c>
      <c r="AU1312" s="48" t="s">
        <v>485</v>
      </c>
      <c r="AV1312" s="52" t="s">
        <v>486</v>
      </c>
      <c r="AW1312" s="52" t="s">
        <v>486</v>
      </c>
      <c r="AX1312" s="48" t="s">
        <v>605</v>
      </c>
      <c r="AY1312" s="48" t="s">
        <v>605</v>
      </c>
      <c r="AZ1312" s="51" t="s">
        <v>605</v>
      </c>
    </row>
    <row r="1313" ht="15.75" customHeight="1">
      <c r="A1313" s="40">
        <v>1163.0</v>
      </c>
      <c r="B1313" s="28" t="s">
        <v>3813</v>
      </c>
      <c r="C1313" s="41"/>
      <c r="D1313" s="42">
        <f t="array" ref="D1313">index(systems,match($A1313,INDEX(systems,0,1),),3)</f>
        <v>204.201</v>
      </c>
      <c r="E1313" s="42">
        <f t="array" ref="E1313">index(systems,match($A1313,INDEX(systems,0,1),),4)</f>
        <v>327.985</v>
      </c>
      <c r="F1313" s="43" t="str">
        <f>IFERROR(__xludf.DUMMYFUNCTION("let(row, match($B1313&amp;if($C1313&lt;&gt;"""","" [""&amp;$C1313&amp;""]"",""""),index(nebulae,,2),0),join("","",iferror(round(index(nebulae,row,5)/2,3),1),iferror(round(index(nebulae,row,6)/2,3),1),0))"),"1,1,0")</f>
        <v>1,1,0</v>
      </c>
      <c r="G1313" s="44" t="s">
        <v>3814</v>
      </c>
      <c r="H1313" s="45">
        <f t="array" ref="H1313">let(systemId,match(A1313,index(systems,0,1),),refSystemId,match($H$1,index(systems,0,1),),x,index(systems,systemId,3),y,index(systems,systemId,4),refX,index(systems,refSystemId,3),refY,index(systems,refSystemId,4),round(sqrt((x-refX)^2+(y-refY)^2),3))</f>
        <v>386.358</v>
      </c>
      <c r="I1313" s="62" t="s">
        <v>408</v>
      </c>
      <c r="J1313" s="62" t="s">
        <v>408</v>
      </c>
      <c r="K1313" s="62" t="s">
        <v>408</v>
      </c>
      <c r="L1313" s="53"/>
      <c r="M1313" s="53"/>
      <c r="N1313" s="28" t="s">
        <v>1257</v>
      </c>
      <c r="O1313" s="48" t="s">
        <v>1257</v>
      </c>
      <c r="P1313" s="48" t="s">
        <v>1257</v>
      </c>
      <c r="Q1313" s="48" t="s">
        <v>1257</v>
      </c>
      <c r="R1313" s="48" t="s">
        <v>1257</v>
      </c>
      <c r="S1313" s="48" t="s">
        <v>1257</v>
      </c>
      <c r="T1313" s="48" t="s">
        <v>1257</v>
      </c>
      <c r="U1313" s="48" t="s">
        <v>1257</v>
      </c>
      <c r="V1313" s="48" t="s">
        <v>1257</v>
      </c>
      <c r="W1313" s="48" t="s">
        <v>1257</v>
      </c>
      <c r="X1313" s="48" t="s">
        <v>1257</v>
      </c>
      <c r="Y1313" s="48" t="s">
        <v>1257</v>
      </c>
      <c r="Z1313" s="48" t="s">
        <v>1257</v>
      </c>
      <c r="AA1313" s="48" t="s">
        <v>1257</v>
      </c>
      <c r="AB1313" s="48" t="s">
        <v>1257</v>
      </c>
      <c r="AC1313" s="48" t="s">
        <v>1257</v>
      </c>
      <c r="AD1313" s="48" t="s">
        <v>1257</v>
      </c>
      <c r="AE1313" s="48" t="s">
        <v>1257</v>
      </c>
      <c r="AF1313" s="48" t="s">
        <v>1257</v>
      </c>
      <c r="AG1313" s="48" t="s">
        <v>730</v>
      </c>
      <c r="AH1313" s="48" t="s">
        <v>730</v>
      </c>
      <c r="AI1313" s="48" t="s">
        <v>730</v>
      </c>
      <c r="AJ1313" s="48" t="s">
        <v>1257</v>
      </c>
      <c r="AK1313" s="48" t="s">
        <v>1257</v>
      </c>
      <c r="AL1313" s="48" t="s">
        <v>1257</v>
      </c>
      <c r="AM1313" s="48" t="s">
        <v>1257</v>
      </c>
      <c r="AN1313" s="48" t="s">
        <v>1257</v>
      </c>
      <c r="AO1313" s="48" t="s">
        <v>1257</v>
      </c>
      <c r="AP1313" s="48" t="s">
        <v>1257</v>
      </c>
      <c r="AQ1313" s="48" t="s">
        <v>1257</v>
      </c>
      <c r="AR1313" s="48" t="s">
        <v>1257</v>
      </c>
      <c r="AS1313" s="48" t="s">
        <v>1257</v>
      </c>
      <c r="AT1313" s="48" t="s">
        <v>1257</v>
      </c>
      <c r="AU1313" s="48" t="s">
        <v>1257</v>
      </c>
      <c r="AV1313" s="48" t="s">
        <v>1257</v>
      </c>
      <c r="AW1313" s="48" t="s">
        <v>1257</v>
      </c>
      <c r="AX1313" s="48" t="s">
        <v>1257</v>
      </c>
      <c r="AY1313" s="48" t="s">
        <v>1257</v>
      </c>
      <c r="AZ1313" s="28" t="s">
        <v>1257</v>
      </c>
    </row>
    <row r="1314" ht="15.75" customHeight="1">
      <c r="A1314" s="40">
        <v>1164.0</v>
      </c>
      <c r="B1314" s="28" t="s">
        <v>3815</v>
      </c>
      <c r="C1314" s="41"/>
      <c r="D1314" s="42">
        <f t="array" ref="D1314">index(systems,match($A1314,INDEX(systems,0,1),),3)</f>
        <v>-19.402</v>
      </c>
      <c r="E1314" s="42">
        <f t="array" ref="E1314">index(systems,match($A1314,INDEX(systems,0,1),),4)</f>
        <v>277.063</v>
      </c>
      <c r="F1314" s="43" t="str">
        <f>IFERROR(__xludf.DUMMYFUNCTION("let(row, match($B1314&amp;if($C1314&lt;&gt;"""","" [""&amp;$C1314&amp;""]"",""""),index(nebulae,,2),0),join("","",iferror(round(index(nebulae,row,5)/2,3),1),iferror(round(index(nebulae,row,6)/2,3),1),0))"),"1,1,0")</f>
        <v>1,1,0</v>
      </c>
      <c r="G1314" s="44" t="s">
        <v>3816</v>
      </c>
      <c r="H1314" s="45">
        <f t="array" ref="H1314">let(systemId,match(A1314,index(systems,0,1),),refSystemId,match($H$1,index(systems,0,1),),x,index(systems,systemId,3),y,index(systems,systemId,4),refX,index(systems,refSystemId,3),refY,index(systems,refSystemId,4),round(sqrt((x-refX)^2+(y-refY)^2),3))</f>
        <v>277.742</v>
      </c>
      <c r="I1314" s="46" t="s">
        <v>408</v>
      </c>
      <c r="J1314" s="46" t="s">
        <v>408</v>
      </c>
      <c r="K1314" s="46" t="s">
        <v>408</v>
      </c>
      <c r="L1314" s="46" t="s">
        <v>408</v>
      </c>
      <c r="M1314" s="47" t="s">
        <v>408</v>
      </c>
      <c r="N1314" s="28" t="s">
        <v>408</v>
      </c>
      <c r="O1314" s="41"/>
      <c r="P1314" s="48" t="s">
        <v>409</v>
      </c>
      <c r="Q1314" s="48" t="s">
        <v>409</v>
      </c>
      <c r="R1314" s="48" t="s">
        <v>409</v>
      </c>
      <c r="S1314" s="48" t="s">
        <v>409</v>
      </c>
      <c r="T1314" s="48" t="s">
        <v>409</v>
      </c>
      <c r="U1314" s="48" t="s">
        <v>409</v>
      </c>
      <c r="V1314" s="48" t="s">
        <v>409</v>
      </c>
      <c r="W1314" s="48" t="s">
        <v>409</v>
      </c>
      <c r="X1314" s="48" t="s">
        <v>409</v>
      </c>
      <c r="Y1314" s="48" t="s">
        <v>694</v>
      </c>
      <c r="Z1314" s="48" t="s">
        <v>694</v>
      </c>
      <c r="AA1314" s="48" t="s">
        <v>695</v>
      </c>
      <c r="AB1314" s="48" t="s">
        <v>695</v>
      </c>
      <c r="AC1314" s="48" t="s">
        <v>695</v>
      </c>
      <c r="AD1314" s="48" t="s">
        <v>695</v>
      </c>
      <c r="AE1314" s="48" t="s">
        <v>695</v>
      </c>
      <c r="AF1314" s="48" t="s">
        <v>695</v>
      </c>
      <c r="AG1314" s="48" t="s">
        <v>849</v>
      </c>
      <c r="AH1314" s="48" t="s">
        <v>849</v>
      </c>
      <c r="AI1314" s="48" t="s">
        <v>849</v>
      </c>
      <c r="AJ1314" s="48" t="s">
        <v>849</v>
      </c>
      <c r="AK1314" s="48" t="s">
        <v>849</v>
      </c>
      <c r="AL1314" s="48" t="s">
        <v>849</v>
      </c>
      <c r="AM1314" s="48" t="s">
        <v>849</v>
      </c>
      <c r="AN1314" s="48" t="s">
        <v>849</v>
      </c>
      <c r="AO1314" s="48" t="s">
        <v>849</v>
      </c>
      <c r="AP1314" s="48" t="s">
        <v>849</v>
      </c>
      <c r="AQ1314" s="48" t="s">
        <v>849</v>
      </c>
      <c r="AR1314" s="48" t="s">
        <v>849</v>
      </c>
      <c r="AS1314" s="48" t="s">
        <v>849</v>
      </c>
      <c r="AT1314" s="48" t="s">
        <v>849</v>
      </c>
      <c r="AU1314" s="48" t="s">
        <v>849</v>
      </c>
      <c r="AV1314" s="48" t="s">
        <v>849</v>
      </c>
      <c r="AW1314" s="48" t="s">
        <v>849</v>
      </c>
      <c r="AX1314" s="48" t="s">
        <v>850</v>
      </c>
      <c r="AY1314" s="52" t="s">
        <v>850</v>
      </c>
      <c r="AZ1314" s="51" t="s">
        <v>850</v>
      </c>
    </row>
    <row r="1315" ht="15.75" customHeight="1">
      <c r="A1315" s="40">
        <v>1165.0</v>
      </c>
      <c r="B1315" s="28" t="s">
        <v>3817</v>
      </c>
      <c r="C1315" s="41"/>
      <c r="D1315" s="42">
        <f t="array" ref="D1315">index(systems,match($A1315,INDEX(systems,0,1),),3)</f>
        <v>-253.047</v>
      </c>
      <c r="E1315" s="42">
        <f t="array" ref="E1315">index(systems,match($A1315,INDEX(systems,0,1),),4)</f>
        <v>-182.023</v>
      </c>
      <c r="F1315" s="43" t="str">
        <f>IFERROR(__xludf.DUMMYFUNCTION("let(row, match($B1315&amp;if($C1315&lt;&gt;"""","" [""&amp;$C1315&amp;""]"",""""),index(nebulae,,2),0),join("","",iferror(round(index(nebulae,row,5)/2,3),1),iferror(round(index(nebulae,row,6)/2,3),1),0))"),"1,1,0")</f>
        <v>1,1,0</v>
      </c>
      <c r="G1315" s="44" t="s">
        <v>3818</v>
      </c>
      <c r="H1315" s="45">
        <f t="array" ref="H1315">let(systemId,match(A1315,index(systems,0,1),),refSystemId,match($H$1,index(systems,0,1),),x,index(systems,systemId,3),y,index(systems,systemId,4),refX,index(systems,refSystemId,3),refY,index(systems,refSystemId,4),round(sqrt((x-refX)^2+(y-refY)^2),3))</f>
        <v>311.713</v>
      </c>
      <c r="I1315" s="46" t="s">
        <v>408</v>
      </c>
      <c r="J1315" s="53"/>
      <c r="K1315" s="53"/>
      <c r="L1315" s="53"/>
      <c r="M1315" s="53"/>
      <c r="N1315" s="28" t="s">
        <v>558</v>
      </c>
      <c r="O1315" s="48" t="s">
        <v>558</v>
      </c>
      <c r="P1315" s="48" t="s">
        <v>559</v>
      </c>
      <c r="Q1315" s="48" t="s">
        <v>559</v>
      </c>
      <c r="R1315" s="48" t="s">
        <v>559</v>
      </c>
      <c r="S1315" s="48" t="s">
        <v>559</v>
      </c>
      <c r="T1315" s="48" t="s">
        <v>559</v>
      </c>
      <c r="U1315" s="48" t="s">
        <v>559</v>
      </c>
      <c r="V1315" s="48" t="s">
        <v>559</v>
      </c>
      <c r="W1315" s="48" t="s">
        <v>559</v>
      </c>
      <c r="X1315" s="48" t="s">
        <v>559</v>
      </c>
      <c r="Y1315" s="48" t="s">
        <v>560</v>
      </c>
      <c r="Z1315" s="48" t="s">
        <v>560</v>
      </c>
      <c r="AA1315" s="48" t="s">
        <v>560</v>
      </c>
      <c r="AB1315" s="48" t="s">
        <v>560</v>
      </c>
      <c r="AC1315" s="48" t="s">
        <v>560</v>
      </c>
      <c r="AD1315" s="48" t="s">
        <v>560</v>
      </c>
      <c r="AE1315" s="48" t="s">
        <v>560</v>
      </c>
      <c r="AF1315" s="48" t="s">
        <v>560</v>
      </c>
      <c r="AG1315" s="48" t="s">
        <v>560</v>
      </c>
      <c r="AH1315" s="48" t="s">
        <v>560</v>
      </c>
      <c r="AI1315" s="48" t="s">
        <v>560</v>
      </c>
      <c r="AJ1315" s="48" t="s">
        <v>560</v>
      </c>
      <c r="AK1315" s="48" t="s">
        <v>560</v>
      </c>
      <c r="AL1315" s="48" t="s">
        <v>560</v>
      </c>
      <c r="AM1315" s="48" t="s">
        <v>560</v>
      </c>
      <c r="AN1315" s="48" t="s">
        <v>560</v>
      </c>
      <c r="AO1315" s="48" t="s">
        <v>560</v>
      </c>
      <c r="AP1315" s="48" t="s">
        <v>560</v>
      </c>
      <c r="AQ1315" s="48" t="s">
        <v>560</v>
      </c>
      <c r="AR1315" s="48" t="s">
        <v>560</v>
      </c>
      <c r="AS1315" s="48" t="s">
        <v>418</v>
      </c>
      <c r="AT1315" s="48" t="s">
        <v>418</v>
      </c>
      <c r="AU1315" s="48" t="s">
        <v>418</v>
      </c>
      <c r="AV1315" s="52" t="s">
        <v>677</v>
      </c>
      <c r="AW1315" s="52" t="s">
        <v>677</v>
      </c>
      <c r="AX1315" s="48" t="s">
        <v>677</v>
      </c>
      <c r="AY1315" s="48" t="s">
        <v>560</v>
      </c>
      <c r="AZ1315" s="51" t="s">
        <v>560</v>
      </c>
    </row>
    <row r="1316" ht="15.75" customHeight="1">
      <c r="A1316" s="40">
        <v>1166.0</v>
      </c>
      <c r="B1316" s="28" t="s">
        <v>3819</v>
      </c>
      <c r="C1316" s="41"/>
      <c r="D1316" s="42">
        <f t="array" ref="D1316">index(systems,match($A1316,INDEX(systems,0,1),),3)</f>
        <v>-20.985</v>
      </c>
      <c r="E1316" s="42">
        <f t="array" ref="E1316">index(systems,match($A1316,INDEX(systems,0,1),),4)</f>
        <v>-101.91</v>
      </c>
      <c r="F1316" s="43" t="str">
        <f>IFERROR(__xludf.DUMMYFUNCTION("let(row, match($B1316&amp;if($C1316&lt;&gt;"""","" [""&amp;$C1316&amp;""]"",""""),index(nebulae,,2),0),join("","",iferror(round(index(nebulae,row,5)/2,3),1),iferror(round(index(nebulae,row,6)/2,3),1),0))"),"1,1,0")</f>
        <v>1,1,0</v>
      </c>
      <c r="G1316" s="44" t="s">
        <v>3820</v>
      </c>
      <c r="H1316" s="45">
        <f t="array" ref="H1316">let(systemId,match(A1316,index(systems,0,1),),refSystemId,match($H$1,index(systems,0,1),),x,index(systems,systemId,3),y,index(systems,systemId,4),refX,index(systems,refSystemId,3),refY,index(systems,refSystemId,4),round(sqrt((x-refX)^2+(y-refY)^2),3))</f>
        <v>104.048</v>
      </c>
      <c r="I1316" s="46" t="s">
        <v>418</v>
      </c>
      <c r="J1316" s="53"/>
      <c r="K1316" s="53"/>
      <c r="L1316" s="53"/>
      <c r="M1316" s="46" t="s">
        <v>418</v>
      </c>
      <c r="N1316" s="28" t="s">
        <v>519</v>
      </c>
      <c r="O1316" s="48" t="s">
        <v>519</v>
      </c>
      <c r="P1316" s="48" t="s">
        <v>519</v>
      </c>
      <c r="Q1316" s="48" t="s">
        <v>519</v>
      </c>
      <c r="R1316" s="48" t="s">
        <v>519</v>
      </c>
      <c r="S1316" s="48" t="s">
        <v>519</v>
      </c>
      <c r="T1316" s="48" t="s">
        <v>536</v>
      </c>
      <c r="U1316" s="48" t="s">
        <v>560</v>
      </c>
      <c r="V1316" s="48" t="s">
        <v>560</v>
      </c>
      <c r="W1316" s="48" t="s">
        <v>560</v>
      </c>
      <c r="X1316" s="48" t="s">
        <v>560</v>
      </c>
      <c r="Y1316" s="48" t="s">
        <v>560</v>
      </c>
      <c r="Z1316" s="48" t="s">
        <v>560</v>
      </c>
      <c r="AA1316" s="48" t="s">
        <v>560</v>
      </c>
      <c r="AB1316" s="48" t="s">
        <v>560</v>
      </c>
      <c r="AC1316" s="48" t="s">
        <v>560</v>
      </c>
      <c r="AD1316" s="48" t="s">
        <v>560</v>
      </c>
      <c r="AE1316" s="48" t="s">
        <v>560</v>
      </c>
      <c r="AF1316" s="48" t="s">
        <v>560</v>
      </c>
      <c r="AG1316" s="48" t="s">
        <v>560</v>
      </c>
      <c r="AH1316" s="48" t="s">
        <v>560</v>
      </c>
      <c r="AI1316" s="48" t="s">
        <v>560</v>
      </c>
      <c r="AJ1316" s="48" t="s">
        <v>560</v>
      </c>
      <c r="AK1316" s="48" t="s">
        <v>560</v>
      </c>
      <c r="AL1316" s="48" t="s">
        <v>560</v>
      </c>
      <c r="AM1316" s="48" t="s">
        <v>560</v>
      </c>
      <c r="AN1316" s="48" t="s">
        <v>560</v>
      </c>
      <c r="AO1316" s="48" t="s">
        <v>560</v>
      </c>
      <c r="AP1316" s="48" t="s">
        <v>560</v>
      </c>
      <c r="AQ1316" s="48" t="s">
        <v>560</v>
      </c>
      <c r="AR1316" s="48" t="s">
        <v>560</v>
      </c>
      <c r="AS1316" s="48" t="s">
        <v>418</v>
      </c>
      <c r="AT1316" s="48" t="s">
        <v>766</v>
      </c>
      <c r="AU1316" s="48" t="s">
        <v>766</v>
      </c>
      <c r="AV1316" s="48" t="s">
        <v>766</v>
      </c>
      <c r="AW1316" s="48" t="s">
        <v>1606</v>
      </c>
      <c r="AX1316" s="48" t="s">
        <v>1049</v>
      </c>
      <c r="AY1316" s="48" t="s">
        <v>1049</v>
      </c>
      <c r="AZ1316" s="28" t="s">
        <v>1049</v>
      </c>
    </row>
    <row r="1317" ht="15.75" customHeight="1">
      <c r="A1317" s="40">
        <v>1167.0</v>
      </c>
      <c r="B1317" s="28" t="s">
        <v>3821</v>
      </c>
      <c r="C1317" s="41"/>
      <c r="D1317" s="42">
        <f t="array" ref="D1317">index(systems,match($A1317,INDEX(systems,0,1),),3)</f>
        <v>-83.499</v>
      </c>
      <c r="E1317" s="42">
        <f t="array" ref="E1317">index(systems,match($A1317,INDEX(systems,0,1),),4)</f>
        <v>413.799</v>
      </c>
      <c r="F1317" s="43" t="str">
        <f>IFERROR(__xludf.DUMMYFUNCTION("let(row, match($B1317&amp;if($C1317&lt;&gt;"""","" [""&amp;$C1317&amp;""]"",""""),index(nebulae,,2),0),join("","",iferror(round(index(nebulae,row,5)/2,3),1),iferror(round(index(nebulae,row,6)/2,3),1),0))"),"1,1,0")</f>
        <v>1,1,0</v>
      </c>
      <c r="G1317" s="44" t="s">
        <v>3822</v>
      </c>
      <c r="H1317" s="45">
        <f t="array" ref="H1317">let(systemId,match(A1317,index(systems,0,1),),refSystemId,match($H$1,index(systems,0,1),),x,index(systems,systemId,3),y,index(systems,systemId,4),refX,index(systems,refSystemId,3),refY,index(systems,refSystemId,4),round(sqrt((x-refX)^2+(y-refY)^2),3))</f>
        <v>422.139</v>
      </c>
      <c r="I1317" s="41"/>
      <c r="J1317" s="41"/>
      <c r="K1317" s="41"/>
      <c r="L1317" s="28" t="s">
        <v>1116</v>
      </c>
      <c r="M1317" s="48" t="s">
        <v>1116</v>
      </c>
      <c r="N1317" s="28" t="s">
        <v>497</v>
      </c>
      <c r="O1317" s="48" t="s">
        <v>497</v>
      </c>
      <c r="P1317" s="48" t="s">
        <v>497</v>
      </c>
      <c r="Q1317" s="48" t="s">
        <v>497</v>
      </c>
      <c r="R1317" s="48" t="s">
        <v>497</v>
      </c>
      <c r="S1317" s="48" t="s">
        <v>902</v>
      </c>
      <c r="T1317" s="48" t="s">
        <v>902</v>
      </c>
      <c r="U1317" s="48" t="s">
        <v>902</v>
      </c>
      <c r="V1317" s="48" t="s">
        <v>902</v>
      </c>
      <c r="W1317" s="48" t="s">
        <v>902</v>
      </c>
      <c r="X1317" s="48" t="s">
        <v>902</v>
      </c>
      <c r="Y1317" s="48" t="s">
        <v>902</v>
      </c>
      <c r="Z1317" s="48" t="s">
        <v>902</v>
      </c>
      <c r="AA1317" s="48" t="s">
        <v>1117</v>
      </c>
      <c r="AB1317" s="48" t="s">
        <v>1117</v>
      </c>
      <c r="AC1317" s="48" t="s">
        <v>849</v>
      </c>
      <c r="AD1317" s="48" t="s">
        <v>849</v>
      </c>
      <c r="AE1317" s="48" t="s">
        <v>849</v>
      </c>
      <c r="AF1317" s="48" t="s">
        <v>849</v>
      </c>
      <c r="AG1317" s="48" t="s">
        <v>849</v>
      </c>
      <c r="AH1317" s="48" t="s">
        <v>849</v>
      </c>
      <c r="AI1317" s="48" t="s">
        <v>849</v>
      </c>
      <c r="AJ1317" s="48" t="s">
        <v>849</v>
      </c>
      <c r="AK1317" s="48" t="s">
        <v>849</v>
      </c>
      <c r="AL1317" s="48" t="s">
        <v>849</v>
      </c>
      <c r="AM1317" s="48" t="s">
        <v>849</v>
      </c>
      <c r="AN1317" s="48" t="s">
        <v>849</v>
      </c>
      <c r="AO1317" s="48" t="s">
        <v>849</v>
      </c>
      <c r="AP1317" s="48" t="s">
        <v>849</v>
      </c>
      <c r="AQ1317" s="48" t="s">
        <v>850</v>
      </c>
      <c r="AR1317" s="48" t="s">
        <v>850</v>
      </c>
      <c r="AS1317" s="48" t="s">
        <v>850</v>
      </c>
      <c r="AT1317" s="48" t="s">
        <v>850</v>
      </c>
      <c r="AU1317" s="48" t="s">
        <v>850</v>
      </c>
      <c r="AV1317" s="52" t="s">
        <v>850</v>
      </c>
      <c r="AW1317" s="52" t="s">
        <v>850</v>
      </c>
      <c r="AX1317" s="52" t="s">
        <v>850</v>
      </c>
      <c r="AY1317" s="52" t="s">
        <v>850</v>
      </c>
      <c r="AZ1317" s="51" t="s">
        <v>850</v>
      </c>
    </row>
    <row r="1318" ht="15.75" customHeight="1">
      <c r="A1318" s="40">
        <v>1168.0</v>
      </c>
      <c r="B1318" s="28" t="s">
        <v>3823</v>
      </c>
      <c r="C1318" s="41"/>
      <c r="D1318" s="42">
        <f t="array" ref="D1318">index(systems,match($A1318,INDEX(systems,0,1),),3)</f>
        <v>101.656</v>
      </c>
      <c r="E1318" s="42">
        <f t="array" ref="E1318">index(systems,match($A1318,INDEX(systems,0,1),),4)</f>
        <v>-401.216</v>
      </c>
      <c r="F1318" s="43" t="str">
        <f>IFERROR(__xludf.DUMMYFUNCTION("let(row, match($B1318&amp;if($C1318&lt;&gt;"""","" [""&amp;$C1318&amp;""]"",""""),index(nebulae,,2),0),join("","",iferror(round(index(nebulae,row,5)/2,3),1),iferror(round(index(nebulae,row,6)/2,3),1),0))"),"1,1,0")</f>
        <v>1,1,0</v>
      </c>
      <c r="G1318" s="44" t="s">
        <v>3824</v>
      </c>
      <c r="H1318" s="45">
        <f t="array" ref="H1318">let(systemId,match(A1318,index(systems,0,1),),refSystemId,match($H$1,index(systems,0,1),),x,index(systems,systemId,3),y,index(systems,systemId,4),refX,index(systems,refSystemId,3),refY,index(systems,refSystemId,4),round(sqrt((x-refX)^2+(y-refY)^2),3))</f>
        <v>413.894</v>
      </c>
      <c r="I1318" s="28" t="s">
        <v>408</v>
      </c>
      <c r="J1318" s="28" t="s">
        <v>408</v>
      </c>
      <c r="K1318" s="28" t="s">
        <v>408</v>
      </c>
      <c r="L1318" s="28" t="s">
        <v>408</v>
      </c>
      <c r="M1318" s="28" t="s">
        <v>408</v>
      </c>
      <c r="N1318" s="28" t="s">
        <v>408</v>
      </c>
      <c r="O1318" s="41"/>
      <c r="P1318" s="48" t="s">
        <v>1846</v>
      </c>
      <c r="Q1318" s="51" t="s">
        <v>1846</v>
      </c>
      <c r="R1318" s="48" t="s">
        <v>1846</v>
      </c>
      <c r="S1318" s="48" t="s">
        <v>1846</v>
      </c>
      <c r="T1318" s="51" t="s">
        <v>1846</v>
      </c>
      <c r="U1318" s="41"/>
      <c r="V1318" s="51" t="s">
        <v>422</v>
      </c>
      <c r="W1318" s="48" t="s">
        <v>422</v>
      </c>
      <c r="X1318" s="51" t="s">
        <v>422</v>
      </c>
      <c r="Y1318" s="51" t="s">
        <v>629</v>
      </c>
      <c r="Z1318" s="48" t="s">
        <v>422</v>
      </c>
      <c r="AA1318" s="48" t="s">
        <v>422</v>
      </c>
      <c r="AB1318" s="48" t="s">
        <v>422</v>
      </c>
      <c r="AC1318" s="48" t="s">
        <v>422</v>
      </c>
      <c r="AD1318" s="48" t="s">
        <v>422</v>
      </c>
      <c r="AE1318" s="48" t="s">
        <v>422</v>
      </c>
      <c r="AF1318" s="48" t="s">
        <v>422</v>
      </c>
      <c r="AG1318" s="48" t="s">
        <v>422</v>
      </c>
      <c r="AH1318" s="48" t="s">
        <v>422</v>
      </c>
      <c r="AI1318" s="48" t="s">
        <v>422</v>
      </c>
      <c r="AJ1318" s="48" t="s">
        <v>422</v>
      </c>
      <c r="AK1318" s="48" t="s">
        <v>422</v>
      </c>
      <c r="AL1318" s="48" t="s">
        <v>422</v>
      </c>
      <c r="AM1318" s="48" t="s">
        <v>422</v>
      </c>
      <c r="AN1318" s="48" t="s">
        <v>422</v>
      </c>
      <c r="AO1318" s="48" t="s">
        <v>422</v>
      </c>
      <c r="AP1318" s="48" t="s">
        <v>422</v>
      </c>
      <c r="AQ1318" s="48" t="s">
        <v>422</v>
      </c>
      <c r="AR1318" s="48" t="s">
        <v>422</v>
      </c>
      <c r="AS1318" s="48" t="s">
        <v>422</v>
      </c>
      <c r="AT1318" s="48" t="s">
        <v>422</v>
      </c>
      <c r="AU1318" s="48" t="s">
        <v>422</v>
      </c>
      <c r="AV1318" s="48" t="s">
        <v>422</v>
      </c>
      <c r="AW1318" s="48" t="s">
        <v>422</v>
      </c>
      <c r="AX1318" s="48" t="s">
        <v>422</v>
      </c>
      <c r="AY1318" s="48" t="s">
        <v>422</v>
      </c>
      <c r="AZ1318" s="28" t="s">
        <v>422</v>
      </c>
    </row>
    <row r="1319" ht="15.75" customHeight="1">
      <c r="A1319" s="40">
        <v>1169.0</v>
      </c>
      <c r="B1319" s="28" t="s">
        <v>3825</v>
      </c>
      <c r="C1319" s="41"/>
      <c r="D1319" s="42">
        <f t="array" ref="D1319">index(systems,match($A1319,INDEX(systems,0,1),),3)</f>
        <v>-82.899</v>
      </c>
      <c r="E1319" s="42">
        <f t="array" ref="E1319">index(systems,match($A1319,INDEX(systems,0,1),),4)</f>
        <v>525.212</v>
      </c>
      <c r="F1319" s="43" t="str">
        <f>IFERROR(__xludf.DUMMYFUNCTION("let(row, match($B1319&amp;if($C1319&lt;&gt;"""","" [""&amp;$C1319&amp;""]"",""""),index(nebulae,,2),0),join("","",iferror(round(index(nebulae,row,5)/2,3),1),iferror(round(index(nebulae,row,6)/2,3),1),0))"),"1,1,0")</f>
        <v>1,1,0</v>
      </c>
      <c r="G1319" s="44" t="s">
        <v>3826</v>
      </c>
      <c r="H1319" s="45">
        <f t="array" ref="H1319">let(systemId,match(A1319,index(systems,0,1),),refSystemId,match($H$1,index(systems,0,1),),x,index(systems,systemId,3),y,index(systems,systemId,4),refX,index(systems,refSystemId,3),refY,index(systems,refSystemId,4),round(sqrt((x-refX)^2+(y-refY)^2),3))</f>
        <v>531.714</v>
      </c>
      <c r="I1319" s="28" t="s">
        <v>408</v>
      </c>
      <c r="J1319" s="28" t="s">
        <v>408</v>
      </c>
      <c r="K1319" s="28" t="s">
        <v>408</v>
      </c>
      <c r="L1319" s="28" t="s">
        <v>408</v>
      </c>
      <c r="M1319" s="28" t="s">
        <v>408</v>
      </c>
      <c r="N1319" s="28" t="s">
        <v>408</v>
      </c>
      <c r="O1319" s="41"/>
      <c r="P1319" s="48" t="s">
        <v>497</v>
      </c>
      <c r="Q1319" s="48" t="s">
        <v>497</v>
      </c>
      <c r="R1319" s="48" t="s">
        <v>497</v>
      </c>
      <c r="S1319" s="48" t="s">
        <v>418</v>
      </c>
      <c r="T1319" s="48" t="s">
        <v>418</v>
      </c>
      <c r="U1319" s="48" t="s">
        <v>418</v>
      </c>
      <c r="V1319" s="48" t="s">
        <v>418</v>
      </c>
      <c r="W1319" s="48" t="s">
        <v>418</v>
      </c>
      <c r="X1319" s="48" t="s">
        <v>422</v>
      </c>
      <c r="Y1319" s="48" t="s">
        <v>422</v>
      </c>
      <c r="Z1319" s="48" t="s">
        <v>422</v>
      </c>
      <c r="AA1319" s="48" t="s">
        <v>422</v>
      </c>
      <c r="AB1319" s="48" t="s">
        <v>422</v>
      </c>
      <c r="AC1319" s="48" t="s">
        <v>422</v>
      </c>
      <c r="AD1319" s="48" t="s">
        <v>422</v>
      </c>
      <c r="AE1319" s="48" t="s">
        <v>422</v>
      </c>
      <c r="AF1319" s="48" t="s">
        <v>422</v>
      </c>
      <c r="AG1319" s="48" t="s">
        <v>422</v>
      </c>
      <c r="AH1319" s="48" t="s">
        <v>422</v>
      </c>
      <c r="AI1319" s="48" t="s">
        <v>422</v>
      </c>
      <c r="AJ1319" s="48" t="s">
        <v>422</v>
      </c>
      <c r="AK1319" s="48" t="s">
        <v>422</v>
      </c>
      <c r="AL1319" s="48" t="s">
        <v>422</v>
      </c>
      <c r="AM1319" s="48" t="s">
        <v>422</v>
      </c>
      <c r="AN1319" s="48" t="s">
        <v>422</v>
      </c>
      <c r="AO1319" s="48" t="s">
        <v>422</v>
      </c>
      <c r="AP1319" s="48" t="s">
        <v>422</v>
      </c>
      <c r="AQ1319" s="48" t="s">
        <v>422</v>
      </c>
      <c r="AR1319" s="48" t="s">
        <v>422</v>
      </c>
      <c r="AS1319" s="48" t="s">
        <v>422</v>
      </c>
      <c r="AT1319" s="48" t="s">
        <v>422</v>
      </c>
      <c r="AU1319" s="48" t="s">
        <v>422</v>
      </c>
      <c r="AV1319" s="48" t="s">
        <v>422</v>
      </c>
      <c r="AW1319" s="48" t="s">
        <v>422</v>
      </c>
      <c r="AX1319" s="48" t="s">
        <v>422</v>
      </c>
      <c r="AY1319" s="48" t="s">
        <v>422</v>
      </c>
      <c r="AZ1319" s="28" t="s">
        <v>422</v>
      </c>
    </row>
    <row r="1320" ht="15.75" customHeight="1">
      <c r="A1320" s="40">
        <v>1170.0</v>
      </c>
      <c r="B1320" s="28" t="s">
        <v>3827</v>
      </c>
      <c r="C1320" s="41"/>
      <c r="D1320" s="42">
        <f t="array" ref="D1320">index(systems,match($A1320,INDEX(systems,0,1),),3)</f>
        <v>547.266</v>
      </c>
      <c r="E1320" s="42">
        <f t="array" ref="E1320">index(systems,match($A1320,INDEX(systems,0,1),),4)</f>
        <v>186.204</v>
      </c>
      <c r="F1320" s="43" t="str">
        <f>IFERROR(__xludf.DUMMYFUNCTION("let(row, match($B1320&amp;if($C1320&lt;&gt;"""","" [""&amp;$C1320&amp;""]"",""""),index(nebulae,,2),0),join("","",iferror(round(index(nebulae,row,5)/2,3),1),iferror(round(index(nebulae,row,6)/2,3),1),0))"),"1,1,0")</f>
        <v>1,1,0</v>
      </c>
      <c r="G1320" s="44" t="s">
        <v>3828</v>
      </c>
      <c r="H1320" s="45">
        <f t="array" ref="H1320">let(systemId,match(A1320,index(systems,0,1),),refSystemId,match($H$1,index(systems,0,1),),x,index(systems,systemId,3),y,index(systems,systemId,4),refX,index(systems,refSystemId,3),refY,index(systems,refSystemId,4),round(sqrt((x-refX)^2+(y-refY)^2),3))</f>
        <v>578.076</v>
      </c>
      <c r="I1320" s="28" t="s">
        <v>408</v>
      </c>
      <c r="J1320" s="28" t="s">
        <v>408</v>
      </c>
      <c r="K1320" s="28" t="s">
        <v>408</v>
      </c>
      <c r="L1320" s="28" t="s">
        <v>408</v>
      </c>
      <c r="M1320" s="28" t="s">
        <v>408</v>
      </c>
      <c r="N1320" s="28" t="s">
        <v>408</v>
      </c>
      <c r="O1320" s="41"/>
      <c r="P1320" s="48" t="s">
        <v>2846</v>
      </c>
      <c r="Q1320" s="48" t="s">
        <v>2846</v>
      </c>
      <c r="R1320" s="48" t="s">
        <v>2846</v>
      </c>
      <c r="S1320" s="48" t="s">
        <v>2846</v>
      </c>
      <c r="T1320" s="48" t="s">
        <v>2846</v>
      </c>
      <c r="U1320" s="48" t="s">
        <v>2846</v>
      </c>
      <c r="V1320" s="48" t="s">
        <v>2846</v>
      </c>
      <c r="W1320" s="48" t="s">
        <v>2846</v>
      </c>
      <c r="X1320" s="48" t="s">
        <v>2846</v>
      </c>
      <c r="Y1320" s="48" t="s">
        <v>422</v>
      </c>
      <c r="Z1320" s="48" t="s">
        <v>422</v>
      </c>
      <c r="AA1320" s="48" t="s">
        <v>422</v>
      </c>
      <c r="AB1320" s="48" t="s">
        <v>422</v>
      </c>
      <c r="AC1320" s="48" t="s">
        <v>422</v>
      </c>
      <c r="AD1320" s="48" t="s">
        <v>422</v>
      </c>
      <c r="AE1320" s="48" t="s">
        <v>422</v>
      </c>
      <c r="AF1320" s="48" t="s">
        <v>422</v>
      </c>
      <c r="AG1320" s="48" t="s">
        <v>422</v>
      </c>
      <c r="AH1320" s="48" t="s">
        <v>422</v>
      </c>
      <c r="AI1320" s="48" t="s">
        <v>422</v>
      </c>
      <c r="AJ1320" s="48" t="s">
        <v>422</v>
      </c>
      <c r="AK1320" s="48" t="s">
        <v>422</v>
      </c>
      <c r="AL1320" s="48" t="s">
        <v>422</v>
      </c>
      <c r="AM1320" s="48" t="s">
        <v>422</v>
      </c>
      <c r="AN1320" s="48" t="s">
        <v>422</v>
      </c>
      <c r="AO1320" s="48" t="s">
        <v>422</v>
      </c>
      <c r="AP1320" s="48" t="s">
        <v>422</v>
      </c>
      <c r="AQ1320" s="48" t="s">
        <v>422</v>
      </c>
      <c r="AR1320" s="48" t="s">
        <v>422</v>
      </c>
      <c r="AS1320" s="48" t="s">
        <v>422</v>
      </c>
      <c r="AT1320" s="48" t="s">
        <v>422</v>
      </c>
      <c r="AU1320" s="48" t="s">
        <v>422</v>
      </c>
      <c r="AV1320" s="48" t="s">
        <v>422</v>
      </c>
      <c r="AW1320" s="48" t="s">
        <v>422</v>
      </c>
      <c r="AX1320" s="48" t="s">
        <v>422</v>
      </c>
      <c r="AY1320" s="48" t="s">
        <v>422</v>
      </c>
      <c r="AZ1320" s="50" t="s">
        <v>2847</v>
      </c>
    </row>
    <row r="1321" ht="15.75" customHeight="1">
      <c r="A1321" s="40">
        <v>1171.0</v>
      </c>
      <c r="B1321" s="28" t="s">
        <v>3829</v>
      </c>
      <c r="C1321" s="41"/>
      <c r="D1321" s="42">
        <f t="array" ref="D1321">index(systems,match($A1321,INDEX(systems,0,1),),3)</f>
        <v>-201.408</v>
      </c>
      <c r="E1321" s="42">
        <f t="array" ref="E1321">index(systems,match($A1321,INDEX(systems,0,1),),4)</f>
        <v>-97.499</v>
      </c>
      <c r="F1321" s="43" t="str">
        <f>IFERROR(__xludf.DUMMYFUNCTION("let(row, match($B1321&amp;if($C1321&lt;&gt;"""","" [""&amp;$C1321&amp;""]"",""""),index(nebulae,,2),0),join("","",iferror(round(index(nebulae,row,5)/2,3),1),iferror(round(index(nebulae,row,6)/2,3),1),0))"),"1,1,0")</f>
        <v>1,1,0</v>
      </c>
      <c r="G1321" s="44" t="s">
        <v>3830</v>
      </c>
      <c r="H1321" s="45">
        <f t="array" ref="H1321">let(systemId,match(A1321,index(systems,0,1),),refSystemId,match($H$1,index(systems,0,1),),x,index(systems,systemId,3),y,index(systems,systemId,4),refX,index(systems,refSystemId,3),refY,index(systems,refSystemId,4),round(sqrt((x-refX)^2+(y-refY)^2),3))</f>
        <v>223.766</v>
      </c>
      <c r="I1321" s="28" t="s">
        <v>418</v>
      </c>
      <c r="J1321" s="41"/>
      <c r="K1321" s="41"/>
      <c r="L1321" s="41"/>
      <c r="M1321" s="41"/>
      <c r="N1321" s="28" t="s">
        <v>427</v>
      </c>
      <c r="O1321" s="48" t="s">
        <v>427</v>
      </c>
      <c r="P1321" s="48" t="s">
        <v>427</v>
      </c>
      <c r="Q1321" s="48" t="s">
        <v>427</v>
      </c>
      <c r="R1321" s="48" t="s">
        <v>427</v>
      </c>
      <c r="S1321" s="48" t="s">
        <v>427</v>
      </c>
      <c r="T1321" s="48" t="s">
        <v>427</v>
      </c>
      <c r="U1321" s="48" t="s">
        <v>427</v>
      </c>
      <c r="V1321" s="48" t="s">
        <v>427</v>
      </c>
      <c r="W1321" s="48" t="s">
        <v>427</v>
      </c>
      <c r="X1321" s="48" t="s">
        <v>427</v>
      </c>
      <c r="Y1321" s="48" t="s">
        <v>560</v>
      </c>
      <c r="Z1321" s="48" t="s">
        <v>560</v>
      </c>
      <c r="AA1321" s="48" t="s">
        <v>560</v>
      </c>
      <c r="AB1321" s="48" t="s">
        <v>560</v>
      </c>
      <c r="AC1321" s="48" t="s">
        <v>560</v>
      </c>
      <c r="AD1321" s="48" t="s">
        <v>560</v>
      </c>
      <c r="AE1321" s="48" t="s">
        <v>560</v>
      </c>
      <c r="AF1321" s="48" t="s">
        <v>560</v>
      </c>
      <c r="AG1321" s="48" t="s">
        <v>560</v>
      </c>
      <c r="AH1321" s="48" t="s">
        <v>560</v>
      </c>
      <c r="AI1321" s="48" t="s">
        <v>560</v>
      </c>
      <c r="AJ1321" s="48" t="s">
        <v>560</v>
      </c>
      <c r="AK1321" s="48" t="s">
        <v>560</v>
      </c>
      <c r="AL1321" s="48" t="s">
        <v>560</v>
      </c>
      <c r="AM1321" s="48" t="s">
        <v>560</v>
      </c>
      <c r="AN1321" s="48" t="s">
        <v>560</v>
      </c>
      <c r="AO1321" s="48" t="s">
        <v>560</v>
      </c>
      <c r="AP1321" s="48" t="s">
        <v>560</v>
      </c>
      <c r="AQ1321" s="48" t="s">
        <v>560</v>
      </c>
      <c r="AR1321" s="48" t="s">
        <v>560</v>
      </c>
      <c r="AS1321" s="48" t="s">
        <v>418</v>
      </c>
      <c r="AT1321" s="48" t="s">
        <v>418</v>
      </c>
      <c r="AU1321" s="48" t="s">
        <v>418</v>
      </c>
      <c r="AV1321" s="48" t="s">
        <v>418</v>
      </c>
      <c r="AW1321" s="48" t="s">
        <v>418</v>
      </c>
      <c r="AX1321" s="48" t="s">
        <v>605</v>
      </c>
      <c r="AY1321" s="48" t="s">
        <v>605</v>
      </c>
      <c r="AZ1321" s="51" t="s">
        <v>605</v>
      </c>
    </row>
    <row r="1322" ht="15.75" customHeight="1">
      <c r="A1322" s="40">
        <v>1172.0</v>
      </c>
      <c r="B1322" s="28" t="s">
        <v>3831</v>
      </c>
      <c r="C1322" s="41"/>
      <c r="D1322" s="42">
        <f t="array" ref="D1322">index(systems,match($A1322,INDEX(systems,0,1),),3)</f>
        <v>123.552</v>
      </c>
      <c r="E1322" s="42">
        <f t="array" ref="E1322">index(systems,match($A1322,INDEX(systems,0,1),),4)</f>
        <v>429.051</v>
      </c>
      <c r="F1322" s="43" t="str">
        <f>IFERROR(__xludf.DUMMYFUNCTION("let(row, match($B1322&amp;if($C1322&lt;&gt;"""","" [""&amp;$C1322&amp;""]"",""""),index(nebulae,,2),0),join("","",iferror(round(index(nebulae,row,5)/2,3),1),iferror(round(index(nebulae,row,6)/2,3),1),0))"),"1,1,0")</f>
        <v>1,1,0</v>
      </c>
      <c r="G1322" s="44" t="s">
        <v>3832</v>
      </c>
      <c r="H1322" s="45">
        <f t="array" ref="H1322">let(systemId,match(A1322,index(systems,0,1),),refSystemId,match($H$1,index(systems,0,1),),x,index(systems,systemId,3),y,index(systems,systemId,4),refX,index(systems,refSystemId,3),refY,index(systems,refSystemId,4),round(sqrt((x-refX)^2+(y-refY)^2),3))</f>
        <v>446.486</v>
      </c>
      <c r="I1322" s="60" t="s">
        <v>408</v>
      </c>
      <c r="J1322" s="60" t="s">
        <v>408</v>
      </c>
      <c r="K1322" s="60" t="s">
        <v>408</v>
      </c>
      <c r="L1322" s="41"/>
      <c r="M1322" s="41"/>
      <c r="N1322" s="28" t="s">
        <v>2355</v>
      </c>
      <c r="O1322" s="48" t="s">
        <v>2355</v>
      </c>
      <c r="P1322" s="48" t="s">
        <v>2355</v>
      </c>
      <c r="Q1322" s="48" t="s">
        <v>2355</v>
      </c>
      <c r="R1322" s="48" t="s">
        <v>2355</v>
      </c>
      <c r="S1322" s="48" t="s">
        <v>2355</v>
      </c>
      <c r="T1322" s="48" t="s">
        <v>2355</v>
      </c>
      <c r="U1322" s="48" t="s">
        <v>2355</v>
      </c>
      <c r="V1322" s="48" t="s">
        <v>2355</v>
      </c>
      <c r="W1322" s="48" t="s">
        <v>2355</v>
      </c>
      <c r="X1322" s="48" t="s">
        <v>2355</v>
      </c>
      <c r="Y1322" s="48" t="s">
        <v>2355</v>
      </c>
      <c r="Z1322" s="48" t="s">
        <v>2355</v>
      </c>
      <c r="AA1322" s="48" t="s">
        <v>2356</v>
      </c>
      <c r="AB1322" s="48" t="s">
        <v>2356</v>
      </c>
      <c r="AC1322" s="48" t="s">
        <v>730</v>
      </c>
      <c r="AD1322" s="48" t="s">
        <v>730</v>
      </c>
      <c r="AE1322" s="48" t="s">
        <v>730</v>
      </c>
      <c r="AF1322" s="48" t="s">
        <v>730</v>
      </c>
      <c r="AG1322" s="48" t="s">
        <v>730</v>
      </c>
      <c r="AH1322" s="48" t="s">
        <v>730</v>
      </c>
      <c r="AI1322" s="48" t="s">
        <v>730</v>
      </c>
      <c r="AJ1322" s="48" t="s">
        <v>730</v>
      </c>
      <c r="AK1322" s="48" t="s">
        <v>730</v>
      </c>
      <c r="AL1322" s="48" t="s">
        <v>730</v>
      </c>
      <c r="AM1322" s="48" t="s">
        <v>731</v>
      </c>
      <c r="AN1322" s="48" t="s">
        <v>872</v>
      </c>
      <c r="AO1322" s="48" t="s">
        <v>872</v>
      </c>
      <c r="AP1322" s="48" t="s">
        <v>872</v>
      </c>
      <c r="AQ1322" s="48" t="s">
        <v>872</v>
      </c>
      <c r="AR1322" s="48" t="s">
        <v>872</v>
      </c>
      <c r="AS1322" s="48" t="s">
        <v>872</v>
      </c>
      <c r="AT1322" s="48" t="s">
        <v>872</v>
      </c>
      <c r="AU1322" s="48" t="s">
        <v>872</v>
      </c>
      <c r="AV1322" s="48" t="s">
        <v>851</v>
      </c>
      <c r="AW1322" s="52" t="s">
        <v>851</v>
      </c>
      <c r="AX1322" s="52" t="s">
        <v>851</v>
      </c>
      <c r="AY1322" s="52" t="s">
        <v>851</v>
      </c>
      <c r="AZ1322" s="49" t="s">
        <v>851</v>
      </c>
    </row>
    <row r="1323" ht="15.75" customHeight="1">
      <c r="A1323" s="40">
        <v>3013.0</v>
      </c>
      <c r="B1323" s="28" t="s">
        <v>3833</v>
      </c>
      <c r="C1323" s="41"/>
      <c r="D1323" s="42">
        <f t="array" ref="D1323">index(systems,match($A1323,INDEX(systems,0,1),),3)</f>
        <v>-166.647</v>
      </c>
      <c r="E1323" s="42">
        <f t="array" ref="E1323">index(systems,match($A1323,INDEX(systems,0,1),),4)</f>
        <v>584.397</v>
      </c>
      <c r="F1323" s="43" t="str">
        <f>IFERROR(__xludf.DUMMYFUNCTION("let(row, match($B1323&amp;if($C1323&lt;&gt;"""","" [""&amp;$C1323&amp;""]"",""""),index(nebulae,,2),0),join("","",iferror(round(index(nebulae,row,5)/2,3),1),iferror(round(index(nebulae,row,6)/2,3),1),0))"),"1,1,0")</f>
        <v>1,1,0</v>
      </c>
      <c r="G1323" s="44" t="s">
        <v>3834</v>
      </c>
      <c r="H1323" s="45">
        <f t="array" ref="H1323">let(systemId,match(A1323,index(systems,0,1),),refSystemId,match($H$1,index(systems,0,1),),x,index(systems,systemId,3),y,index(systems,systemId,4),refX,index(systems,refSystemId,3),refY,index(systems,refSystemId,4),round(sqrt((x-refX)^2+(y-refY)^2),3))</f>
        <v>607.693</v>
      </c>
      <c r="I1323" s="55"/>
      <c r="J1323" s="55"/>
      <c r="K1323" s="55"/>
      <c r="L1323" s="55"/>
      <c r="M1323" s="55"/>
      <c r="N1323" s="55"/>
      <c r="O1323" s="55"/>
      <c r="P1323" s="56" t="s">
        <v>408</v>
      </c>
      <c r="Q1323" s="56" t="s">
        <v>408</v>
      </c>
      <c r="R1323" s="56" t="s">
        <v>408</v>
      </c>
      <c r="S1323" s="56" t="s">
        <v>408</v>
      </c>
      <c r="T1323" s="56" t="s">
        <v>408</v>
      </c>
      <c r="U1323" s="56" t="s">
        <v>408</v>
      </c>
      <c r="V1323" s="56" t="s">
        <v>408</v>
      </c>
      <c r="W1323" s="56" t="s">
        <v>408</v>
      </c>
      <c r="X1323" s="56" t="s">
        <v>408</v>
      </c>
      <c r="Y1323" s="56" t="s">
        <v>2173</v>
      </c>
      <c r="Z1323" s="56" t="s">
        <v>2173</v>
      </c>
      <c r="AA1323" s="56" t="s">
        <v>2173</v>
      </c>
      <c r="AB1323" s="56" t="s">
        <v>2173</v>
      </c>
      <c r="AC1323" s="56" t="s">
        <v>2173</v>
      </c>
      <c r="AD1323" s="56" t="s">
        <v>2173</v>
      </c>
      <c r="AE1323" s="56" t="s">
        <v>2173</v>
      </c>
      <c r="AF1323" s="56" t="s">
        <v>2173</v>
      </c>
      <c r="AG1323" s="56" t="s">
        <v>2173</v>
      </c>
      <c r="AH1323" s="56" t="s">
        <v>2173</v>
      </c>
      <c r="AI1323" s="56" t="s">
        <v>2173</v>
      </c>
      <c r="AJ1323" s="56" t="s">
        <v>2173</v>
      </c>
      <c r="AK1323" s="56" t="s">
        <v>2173</v>
      </c>
      <c r="AL1323" s="56" t="s">
        <v>2173</v>
      </c>
      <c r="AM1323" s="56" t="s">
        <v>2173</v>
      </c>
      <c r="AN1323" s="56" t="s">
        <v>2173</v>
      </c>
      <c r="AO1323" s="56" t="s">
        <v>2173</v>
      </c>
      <c r="AP1323" s="56" t="s">
        <v>2173</v>
      </c>
      <c r="AQ1323" s="56" t="s">
        <v>2173</v>
      </c>
      <c r="AR1323" s="56" t="s">
        <v>2173</v>
      </c>
      <c r="AS1323" s="56" t="s">
        <v>2173</v>
      </c>
      <c r="AT1323" s="56" t="s">
        <v>2173</v>
      </c>
      <c r="AU1323" s="56" t="s">
        <v>2173</v>
      </c>
      <c r="AV1323" s="56" t="s">
        <v>2173</v>
      </c>
      <c r="AW1323" s="56" t="s">
        <v>2173</v>
      </c>
      <c r="AX1323" s="56" t="s">
        <v>2173</v>
      </c>
      <c r="AY1323" s="56" t="s">
        <v>2173</v>
      </c>
      <c r="AZ1323" s="56" t="s">
        <v>2173</v>
      </c>
    </row>
    <row r="1324" ht="15.75" customHeight="1">
      <c r="A1324" s="40">
        <v>1173.0</v>
      </c>
      <c r="B1324" s="28" t="s">
        <v>3835</v>
      </c>
      <c r="C1324" s="41"/>
      <c r="D1324" s="42">
        <f t="array" ref="D1324">index(systems,match($A1324,INDEX(systems,0,1),),3)</f>
        <v>71.485</v>
      </c>
      <c r="E1324" s="42">
        <f t="array" ref="E1324">index(systems,match($A1324,INDEX(systems,0,1),),4)</f>
        <v>-288.139</v>
      </c>
      <c r="F1324" s="43" t="str">
        <f>IFERROR(__xludf.DUMMYFUNCTION("let(row, match($B1324&amp;if($C1324&lt;&gt;"""","" [""&amp;$C1324&amp;""]"",""""),index(nebulae,,2),0),join("","",iferror(round(index(nebulae,row,5)/2,3),1),iferror(round(index(nebulae,row,6)/2,3),1),0))"),"1,1,0")</f>
        <v>1,1,0</v>
      </c>
      <c r="G1324" s="44" t="s">
        <v>3836</v>
      </c>
      <c r="H1324" s="45">
        <f t="array" ref="H1324">let(systemId,match(A1324,index(systems,0,1),),refSystemId,match($H$1,index(systems,0,1),),x,index(systems,systemId,3),y,index(systems,systemId,4),refX,index(systems,refSystemId,3),refY,index(systems,refSystemId,4),round(sqrt((x-refX)^2+(y-refY)^2),3))</f>
        <v>296.874</v>
      </c>
      <c r="I1324" s="46" t="s">
        <v>408</v>
      </c>
      <c r="J1324" s="46" t="s">
        <v>408</v>
      </c>
      <c r="K1324" s="46" t="s">
        <v>408</v>
      </c>
      <c r="L1324" s="46" t="s">
        <v>408</v>
      </c>
      <c r="M1324" s="46" t="s">
        <v>408</v>
      </c>
      <c r="N1324" s="28" t="s">
        <v>408</v>
      </c>
      <c r="O1324" s="41"/>
      <c r="P1324" s="48" t="s">
        <v>1551</v>
      </c>
      <c r="Q1324" s="48" t="s">
        <v>1551</v>
      </c>
      <c r="R1324" s="48" t="s">
        <v>1551</v>
      </c>
      <c r="S1324" s="48" t="s">
        <v>1551</v>
      </c>
      <c r="T1324" s="48" t="s">
        <v>1551</v>
      </c>
      <c r="U1324" s="48" t="s">
        <v>422</v>
      </c>
      <c r="V1324" s="48" t="s">
        <v>422</v>
      </c>
      <c r="W1324" s="48" t="s">
        <v>422</v>
      </c>
      <c r="X1324" s="48" t="s">
        <v>422</v>
      </c>
      <c r="Y1324" s="48" t="s">
        <v>422</v>
      </c>
      <c r="Z1324" s="48" t="s">
        <v>422</v>
      </c>
      <c r="AA1324" s="48" t="s">
        <v>422</v>
      </c>
      <c r="AB1324" s="48" t="s">
        <v>422</v>
      </c>
      <c r="AC1324" s="48" t="s">
        <v>422</v>
      </c>
      <c r="AD1324" s="48" t="s">
        <v>422</v>
      </c>
      <c r="AE1324" s="48" t="s">
        <v>422</v>
      </c>
      <c r="AF1324" s="48" t="s">
        <v>422</v>
      </c>
      <c r="AG1324" s="48" t="s">
        <v>422</v>
      </c>
      <c r="AH1324" s="48" t="s">
        <v>422</v>
      </c>
      <c r="AI1324" s="48" t="s">
        <v>422</v>
      </c>
      <c r="AJ1324" s="48" t="s">
        <v>422</v>
      </c>
      <c r="AK1324" s="48" t="s">
        <v>422</v>
      </c>
      <c r="AL1324" s="48" t="s">
        <v>422</v>
      </c>
      <c r="AM1324" s="48" t="s">
        <v>422</v>
      </c>
      <c r="AN1324" s="48" t="s">
        <v>422</v>
      </c>
      <c r="AO1324" s="48" t="s">
        <v>422</v>
      </c>
      <c r="AP1324" s="48" t="s">
        <v>422</v>
      </c>
      <c r="AQ1324" s="48" t="s">
        <v>422</v>
      </c>
      <c r="AR1324" s="52" t="s">
        <v>422</v>
      </c>
      <c r="AS1324" s="52" t="s">
        <v>422</v>
      </c>
      <c r="AT1324" s="52" t="s">
        <v>422</v>
      </c>
      <c r="AU1324" s="52" t="s">
        <v>422</v>
      </c>
      <c r="AV1324" s="52" t="s">
        <v>422</v>
      </c>
      <c r="AW1324" s="52" t="s">
        <v>422</v>
      </c>
      <c r="AX1324" s="52" t="s">
        <v>422</v>
      </c>
      <c r="AY1324" s="52" t="s">
        <v>422</v>
      </c>
      <c r="AZ1324" s="28" t="s">
        <v>422</v>
      </c>
    </row>
    <row r="1325" ht="15.75" customHeight="1">
      <c r="A1325" s="40">
        <v>1174.0</v>
      </c>
      <c r="B1325" s="28" t="s">
        <v>3837</v>
      </c>
      <c r="C1325" s="41"/>
      <c r="D1325" s="42">
        <f t="array" ref="D1325">index(systems,match($A1325,INDEX(systems,0,1),),3)</f>
        <v>290.274</v>
      </c>
      <c r="E1325" s="42">
        <f t="array" ref="E1325">index(systems,match($A1325,INDEX(systems,0,1),),4)</f>
        <v>114.234</v>
      </c>
      <c r="F1325" s="43" t="str">
        <f>IFERROR(__xludf.DUMMYFUNCTION("let(row, match($B1325&amp;if($C1325&lt;&gt;"""","" [""&amp;$C1325&amp;""]"",""""),index(nebulae,,2),0),join("","",iferror(round(index(nebulae,row,5)/2,3),1),iferror(round(index(nebulae,row,6)/2,3),1),0))"),"1,1,0")</f>
        <v>1,1,0</v>
      </c>
      <c r="G1325" s="44" t="s">
        <v>3838</v>
      </c>
      <c r="H1325" s="45">
        <f t="array" ref="H1325">let(systemId,match(A1325,index(systems,0,1),),refSystemId,match($H$1,index(systems,0,1),),x,index(systems,systemId,3),y,index(systems,systemId,4),refX,index(systems,refSystemId,3),refY,index(systems,refSystemId,4),round(sqrt((x-refX)^2+(y-refY)^2),3))</f>
        <v>311.943</v>
      </c>
      <c r="I1325" s="28" t="s">
        <v>408</v>
      </c>
      <c r="J1325" s="28" t="s">
        <v>408</v>
      </c>
      <c r="K1325" s="28" t="s">
        <v>408</v>
      </c>
      <c r="L1325" s="48" t="s">
        <v>408</v>
      </c>
      <c r="M1325" s="48" t="s">
        <v>408</v>
      </c>
      <c r="N1325" s="28" t="s">
        <v>408</v>
      </c>
      <c r="O1325" s="41"/>
      <c r="P1325" s="48" t="s">
        <v>1008</v>
      </c>
      <c r="Q1325" s="48" t="s">
        <v>1008</v>
      </c>
      <c r="R1325" s="48" t="s">
        <v>1008</v>
      </c>
      <c r="S1325" s="48" t="s">
        <v>1008</v>
      </c>
      <c r="T1325" s="48" t="s">
        <v>1008</v>
      </c>
      <c r="U1325" s="48" t="s">
        <v>1008</v>
      </c>
      <c r="V1325" s="48" t="s">
        <v>1008</v>
      </c>
      <c r="W1325" s="48" t="s">
        <v>1008</v>
      </c>
      <c r="X1325" s="48" t="s">
        <v>1008</v>
      </c>
      <c r="Y1325" s="48" t="s">
        <v>1008</v>
      </c>
      <c r="Z1325" s="48" t="s">
        <v>1008</v>
      </c>
      <c r="AA1325" s="48" t="s">
        <v>1008</v>
      </c>
      <c r="AB1325" s="48" t="s">
        <v>1008</v>
      </c>
      <c r="AC1325" s="48" t="s">
        <v>1008</v>
      </c>
      <c r="AD1325" s="48" t="s">
        <v>1008</v>
      </c>
      <c r="AE1325" s="48" t="s">
        <v>1008</v>
      </c>
      <c r="AF1325" s="48" t="s">
        <v>1008</v>
      </c>
      <c r="AG1325" s="48" t="s">
        <v>1008</v>
      </c>
      <c r="AH1325" s="48" t="s">
        <v>1008</v>
      </c>
      <c r="AI1325" s="48" t="s">
        <v>1008</v>
      </c>
      <c r="AJ1325" s="48" t="s">
        <v>1008</v>
      </c>
      <c r="AK1325" s="48" t="s">
        <v>1008</v>
      </c>
      <c r="AL1325" s="48" t="s">
        <v>1008</v>
      </c>
      <c r="AM1325" s="48" t="s">
        <v>1008</v>
      </c>
      <c r="AN1325" s="48" t="s">
        <v>1008</v>
      </c>
      <c r="AO1325" s="48" t="s">
        <v>1008</v>
      </c>
      <c r="AP1325" s="48" t="s">
        <v>1008</v>
      </c>
      <c r="AQ1325" s="48" t="s">
        <v>1210</v>
      </c>
      <c r="AR1325" s="48" t="s">
        <v>1210</v>
      </c>
      <c r="AS1325" s="48" t="s">
        <v>1210</v>
      </c>
      <c r="AT1325" s="48" t="s">
        <v>1210</v>
      </c>
      <c r="AU1325" s="48" t="s">
        <v>1210</v>
      </c>
      <c r="AV1325" s="48" t="s">
        <v>1210</v>
      </c>
      <c r="AW1325" s="48" t="s">
        <v>1210</v>
      </c>
      <c r="AX1325" s="48" t="s">
        <v>1210</v>
      </c>
      <c r="AY1325" s="48" t="s">
        <v>1210</v>
      </c>
      <c r="AZ1325" s="28" t="s">
        <v>1210</v>
      </c>
    </row>
    <row r="1326" ht="15.75" customHeight="1">
      <c r="A1326" s="40">
        <v>1175.0</v>
      </c>
      <c r="B1326" s="28" t="s">
        <v>3839</v>
      </c>
      <c r="C1326" s="41"/>
      <c r="D1326" s="42">
        <f t="array" ref="D1326">index(systems,match($A1326,INDEX(systems,0,1),),3)</f>
        <v>211.18</v>
      </c>
      <c r="E1326" s="42">
        <f t="array" ref="E1326">index(systems,match($A1326,INDEX(systems,0,1),),4)</f>
        <v>196.151</v>
      </c>
      <c r="F1326" s="43" t="str">
        <f>IFERROR(__xludf.DUMMYFUNCTION("let(row, match($B1326&amp;if($C1326&lt;&gt;"""","" [""&amp;$C1326&amp;""]"",""""),index(nebulae,,2),0),join("","",iferror(round(index(nebulae,row,5)/2,3),1),iferror(round(index(nebulae,row,6)/2,3),1),0))"),"1,1,0")</f>
        <v>1,1,0</v>
      </c>
      <c r="G1326" s="44" t="s">
        <v>3840</v>
      </c>
      <c r="H1326" s="45">
        <f t="array" ref="H1326">let(systemId,match(A1326,index(systems,0,1),),refSystemId,match($H$1,index(systems,0,1),),x,index(systems,systemId,3),y,index(systems,systemId,4),refX,index(systems,refSystemId,3),refY,index(systems,refSystemId,4),round(sqrt((x-refX)^2+(y-refY)^2),3))</f>
        <v>288.222</v>
      </c>
      <c r="I1326" s="53"/>
      <c r="J1326" s="53"/>
      <c r="K1326" s="46" t="s">
        <v>418</v>
      </c>
      <c r="L1326" s="53"/>
      <c r="M1326" s="41"/>
      <c r="N1326" s="28" t="s">
        <v>1482</v>
      </c>
      <c r="O1326" s="48" t="s">
        <v>1482</v>
      </c>
      <c r="P1326" s="48" t="s">
        <v>1482</v>
      </c>
      <c r="Q1326" s="48" t="s">
        <v>1482</v>
      </c>
      <c r="R1326" s="48" t="s">
        <v>1482</v>
      </c>
      <c r="S1326" s="48" t="s">
        <v>1482</v>
      </c>
      <c r="T1326" s="48" t="s">
        <v>1482</v>
      </c>
      <c r="U1326" s="48" t="s">
        <v>1482</v>
      </c>
      <c r="V1326" s="48" t="s">
        <v>1482</v>
      </c>
      <c r="W1326" s="48" t="s">
        <v>1482</v>
      </c>
      <c r="X1326" s="48" t="s">
        <v>1482</v>
      </c>
      <c r="Y1326" s="48" t="s">
        <v>1482</v>
      </c>
      <c r="Z1326" s="48" t="s">
        <v>1482</v>
      </c>
      <c r="AA1326" s="48" t="s">
        <v>1482</v>
      </c>
      <c r="AB1326" s="48" t="s">
        <v>1482</v>
      </c>
      <c r="AC1326" s="48" t="s">
        <v>1482</v>
      </c>
      <c r="AD1326" s="48" t="s">
        <v>1482</v>
      </c>
      <c r="AE1326" s="48" t="s">
        <v>1482</v>
      </c>
      <c r="AF1326" s="48" t="s">
        <v>1482</v>
      </c>
      <c r="AG1326" s="48" t="s">
        <v>1482</v>
      </c>
      <c r="AH1326" s="48" t="s">
        <v>1482</v>
      </c>
      <c r="AI1326" s="48" t="s">
        <v>1482</v>
      </c>
      <c r="AJ1326" s="48" t="s">
        <v>1482</v>
      </c>
      <c r="AK1326" s="48" t="s">
        <v>1482</v>
      </c>
      <c r="AL1326" s="48" t="s">
        <v>1482</v>
      </c>
      <c r="AM1326" s="48" t="s">
        <v>1482</v>
      </c>
      <c r="AN1326" s="48" t="s">
        <v>1482</v>
      </c>
      <c r="AO1326" s="48" t="s">
        <v>1482</v>
      </c>
      <c r="AP1326" s="48" t="s">
        <v>1482</v>
      </c>
      <c r="AQ1326" s="48" t="s">
        <v>1482</v>
      </c>
      <c r="AR1326" s="48" t="s">
        <v>1482</v>
      </c>
      <c r="AS1326" s="48" t="s">
        <v>1482</v>
      </c>
      <c r="AT1326" s="48" t="s">
        <v>1482</v>
      </c>
      <c r="AU1326" s="48" t="s">
        <v>1482</v>
      </c>
      <c r="AV1326" s="48" t="s">
        <v>1482</v>
      </c>
      <c r="AW1326" s="48" t="s">
        <v>1482</v>
      </c>
      <c r="AX1326" s="48" t="s">
        <v>1482</v>
      </c>
      <c r="AY1326" s="48" t="s">
        <v>1482</v>
      </c>
      <c r="AZ1326" s="28" t="s">
        <v>1482</v>
      </c>
    </row>
    <row r="1327" ht="15.75" customHeight="1">
      <c r="A1327" s="40">
        <v>1176.0</v>
      </c>
      <c r="B1327" s="28" t="s">
        <v>3841</v>
      </c>
      <c r="C1327" s="41"/>
      <c r="D1327" s="42">
        <f t="array" ref="D1327">index(systems,match($A1327,INDEX(systems,0,1),),3)</f>
        <v>101.312</v>
      </c>
      <c r="E1327" s="42">
        <f t="array" ref="E1327">index(systems,match($A1327,INDEX(systems,0,1),),4)</f>
        <v>-284.107</v>
      </c>
      <c r="F1327" s="43" t="str">
        <f>IFERROR(__xludf.DUMMYFUNCTION("let(row, match($B1327&amp;if($C1327&lt;&gt;"""","" [""&amp;$C1327&amp;""]"",""""),index(nebulae,,2),0),join("","",iferror(round(index(nebulae,row,5)/2,3),1),iferror(round(index(nebulae,row,6)/2,3),1),0))"),"1,1,0")</f>
        <v>1,1,0</v>
      </c>
      <c r="G1327" s="44" t="s">
        <v>3842</v>
      </c>
      <c r="H1327" s="45">
        <f t="array" ref="H1327">let(systemId,match(A1327,index(systems,0,1),),refSystemId,match($H$1,index(systems,0,1),),x,index(systems,systemId,3),y,index(systems,systemId,4),refX,index(systems,refSystemId,3),refY,index(systems,refSystemId,4),round(sqrt((x-refX)^2+(y-refY)^2),3))</f>
        <v>301.63</v>
      </c>
      <c r="I1327" s="28" t="s">
        <v>408</v>
      </c>
      <c r="J1327" s="28" t="s">
        <v>408</v>
      </c>
      <c r="K1327" s="28" t="s">
        <v>408</v>
      </c>
      <c r="L1327" s="28" t="s">
        <v>408</v>
      </c>
      <c r="M1327" s="28" t="s">
        <v>408</v>
      </c>
      <c r="N1327" s="28" t="s">
        <v>408</v>
      </c>
      <c r="O1327" s="41"/>
      <c r="P1327" s="48" t="s">
        <v>1709</v>
      </c>
      <c r="Q1327" s="48" t="s">
        <v>1709</v>
      </c>
      <c r="R1327" s="48" t="s">
        <v>1709</v>
      </c>
      <c r="S1327" s="48" t="s">
        <v>1709</v>
      </c>
      <c r="T1327" s="48" t="s">
        <v>1709</v>
      </c>
      <c r="U1327" s="48" t="s">
        <v>1709</v>
      </c>
      <c r="V1327" s="48" t="s">
        <v>1709</v>
      </c>
      <c r="W1327" s="48" t="s">
        <v>1709</v>
      </c>
      <c r="X1327" s="48" t="s">
        <v>1709</v>
      </c>
      <c r="Y1327" s="48" t="s">
        <v>492</v>
      </c>
      <c r="Z1327" s="48" t="s">
        <v>492</v>
      </c>
      <c r="AA1327" s="48" t="s">
        <v>493</v>
      </c>
      <c r="AB1327" s="48" t="s">
        <v>493</v>
      </c>
      <c r="AC1327" s="48" t="s">
        <v>493</v>
      </c>
      <c r="AD1327" s="48" t="s">
        <v>493</v>
      </c>
      <c r="AE1327" s="48" t="s">
        <v>493</v>
      </c>
      <c r="AF1327" s="48" t="s">
        <v>493</v>
      </c>
      <c r="AG1327" s="48" t="s">
        <v>493</v>
      </c>
      <c r="AH1327" s="48" t="s">
        <v>493</v>
      </c>
      <c r="AI1327" s="48" t="s">
        <v>493</v>
      </c>
      <c r="AJ1327" s="48" t="s">
        <v>493</v>
      </c>
      <c r="AK1327" s="48" t="s">
        <v>493</v>
      </c>
      <c r="AL1327" s="48" t="s">
        <v>493</v>
      </c>
      <c r="AM1327" s="48" t="s">
        <v>493</v>
      </c>
      <c r="AN1327" s="48" t="s">
        <v>493</v>
      </c>
      <c r="AO1327" s="48" t="s">
        <v>492</v>
      </c>
      <c r="AP1327" s="48" t="s">
        <v>492</v>
      </c>
      <c r="AQ1327" s="48" t="s">
        <v>492</v>
      </c>
      <c r="AR1327" s="48" t="s">
        <v>492</v>
      </c>
      <c r="AS1327" s="48" t="s">
        <v>492</v>
      </c>
      <c r="AT1327" s="48" t="s">
        <v>492</v>
      </c>
      <c r="AU1327" s="48" t="s">
        <v>492</v>
      </c>
      <c r="AV1327" s="48" t="s">
        <v>492</v>
      </c>
      <c r="AW1327" s="48" t="s">
        <v>492</v>
      </c>
      <c r="AX1327" s="48" t="s">
        <v>1028</v>
      </c>
      <c r="AY1327" s="48" t="s">
        <v>1028</v>
      </c>
      <c r="AZ1327" s="28" t="s">
        <v>1028</v>
      </c>
    </row>
    <row r="1328" ht="15.75" customHeight="1">
      <c r="A1328" s="40">
        <v>1177.0</v>
      </c>
      <c r="B1328" s="28" t="s">
        <v>3843</v>
      </c>
      <c r="C1328" s="41"/>
      <c r="D1328" s="42">
        <f t="array" ref="D1328">index(systems,match($A1328,INDEX(systems,0,1),),3)</f>
        <v>-50.158</v>
      </c>
      <c r="E1328" s="42">
        <f t="array" ref="E1328">index(systems,match($A1328,INDEX(systems,0,1),),4)</f>
        <v>-248.43</v>
      </c>
      <c r="F1328" s="43" t="str">
        <f>IFERROR(__xludf.DUMMYFUNCTION("let(row, match($B1328&amp;if($C1328&lt;&gt;"""","" [""&amp;$C1328&amp;""]"",""""),index(nebulae,,2),0),join("","",iferror(round(index(nebulae,row,5)/2,3),1),iferror(round(index(nebulae,row,6)/2,3),1),0))"),"1,1,0")</f>
        <v>1,1,0</v>
      </c>
      <c r="G1328" s="44" t="s">
        <v>3844</v>
      </c>
      <c r="H1328" s="45">
        <f t="array" ref="H1328">let(systemId,match(A1328,index(systems,0,1),),refSystemId,match($H$1,index(systems,0,1),),x,index(systems,systemId,3),y,index(systems,systemId,4),refX,index(systems,refSystemId,3),refY,index(systems,refSystemId,4),round(sqrt((x-refX)^2+(y-refY)^2),3))</f>
        <v>253.443</v>
      </c>
      <c r="I1328" s="28" t="s">
        <v>418</v>
      </c>
      <c r="J1328" s="41"/>
      <c r="K1328" s="41"/>
      <c r="L1328" s="41"/>
      <c r="M1328" s="28" t="s">
        <v>966</v>
      </c>
      <c r="N1328" s="28" t="s">
        <v>968</v>
      </c>
      <c r="O1328" s="48" t="s">
        <v>968</v>
      </c>
      <c r="P1328" s="48" t="s">
        <v>968</v>
      </c>
      <c r="Q1328" s="48" t="s">
        <v>968</v>
      </c>
      <c r="R1328" s="48" t="s">
        <v>968</v>
      </c>
      <c r="S1328" s="48" t="s">
        <v>968</v>
      </c>
      <c r="T1328" s="48" t="s">
        <v>968</v>
      </c>
      <c r="U1328" s="48" t="s">
        <v>968</v>
      </c>
      <c r="V1328" s="48" t="s">
        <v>968</v>
      </c>
      <c r="W1328" s="48" t="s">
        <v>968</v>
      </c>
      <c r="X1328" s="48" t="s">
        <v>968</v>
      </c>
      <c r="Y1328" s="48" t="s">
        <v>560</v>
      </c>
      <c r="Z1328" s="48" t="s">
        <v>560</v>
      </c>
      <c r="AA1328" s="48" t="s">
        <v>560</v>
      </c>
      <c r="AB1328" s="48" t="s">
        <v>560</v>
      </c>
      <c r="AC1328" s="48" t="s">
        <v>560</v>
      </c>
      <c r="AD1328" s="48" t="s">
        <v>560</v>
      </c>
      <c r="AE1328" s="48" t="s">
        <v>560</v>
      </c>
      <c r="AF1328" s="48" t="s">
        <v>560</v>
      </c>
      <c r="AG1328" s="48" t="s">
        <v>560</v>
      </c>
      <c r="AH1328" s="48" t="s">
        <v>560</v>
      </c>
      <c r="AI1328" s="48" t="s">
        <v>560</v>
      </c>
      <c r="AJ1328" s="48" t="s">
        <v>560</v>
      </c>
      <c r="AK1328" s="48" t="s">
        <v>560</v>
      </c>
      <c r="AL1328" s="48" t="s">
        <v>560</v>
      </c>
      <c r="AM1328" s="48" t="s">
        <v>560</v>
      </c>
      <c r="AN1328" s="48" t="s">
        <v>560</v>
      </c>
      <c r="AO1328" s="48" t="s">
        <v>560</v>
      </c>
      <c r="AP1328" s="48" t="s">
        <v>560</v>
      </c>
      <c r="AQ1328" s="48" t="s">
        <v>560</v>
      </c>
      <c r="AR1328" s="48" t="s">
        <v>560</v>
      </c>
      <c r="AS1328" s="48" t="s">
        <v>418</v>
      </c>
      <c r="AT1328" s="48" t="s">
        <v>418</v>
      </c>
      <c r="AU1328" s="48" t="s">
        <v>418</v>
      </c>
      <c r="AV1328" s="48" t="s">
        <v>968</v>
      </c>
      <c r="AW1328" s="48" t="s">
        <v>968</v>
      </c>
      <c r="AX1328" s="48" t="s">
        <v>968</v>
      </c>
      <c r="AY1328" s="48" t="s">
        <v>968</v>
      </c>
      <c r="AZ1328" s="51" t="s">
        <v>968</v>
      </c>
    </row>
    <row r="1329" ht="15.75" customHeight="1">
      <c r="A1329" s="40">
        <v>1178.0</v>
      </c>
      <c r="B1329" s="28" t="s">
        <v>3845</v>
      </c>
      <c r="C1329" s="41"/>
      <c r="D1329" s="42">
        <f t="array" ref="D1329">index(systems,match($A1329,INDEX(systems,0,1),),3)</f>
        <v>-241.134</v>
      </c>
      <c r="E1329" s="42">
        <f t="array" ref="E1329">index(systems,match($A1329,INDEX(systems,0,1),),4)</f>
        <v>-320.682</v>
      </c>
      <c r="F1329" s="43" t="str">
        <f>IFERROR(__xludf.DUMMYFUNCTION("let(row, match($B1329&amp;if($C1329&lt;&gt;"""","" [""&amp;$C1329&amp;""]"",""""),index(nebulae,,2),0),join("","",iferror(round(index(nebulae,row,5)/2,3),1),iferror(round(index(nebulae,row,6)/2,3),1),0))"),"1,1,0")</f>
        <v>1,1,0</v>
      </c>
      <c r="G1329" s="44" t="s">
        <v>3846</v>
      </c>
      <c r="H1329" s="45">
        <f t="array" ref="H1329">let(systemId,match(A1329,index(systems,0,1),),refSystemId,match($H$1,index(systems,0,1),),x,index(systems,systemId,3),y,index(systems,systemId,4),refX,index(systems,refSystemId,3),refY,index(systems,refSystemId,4),round(sqrt((x-refX)^2+(y-refY)^2),3))</f>
        <v>401.226</v>
      </c>
      <c r="I1329" s="48" t="s">
        <v>408</v>
      </c>
      <c r="J1329" s="41"/>
      <c r="K1329" s="41"/>
      <c r="L1329" s="41"/>
      <c r="M1329" s="41"/>
      <c r="N1329" s="28" t="s">
        <v>558</v>
      </c>
      <c r="O1329" s="48" t="s">
        <v>558</v>
      </c>
      <c r="P1329" s="48" t="s">
        <v>558</v>
      </c>
      <c r="Q1329" s="48" t="s">
        <v>558</v>
      </c>
      <c r="R1329" s="48" t="s">
        <v>558</v>
      </c>
      <c r="S1329" s="48" t="s">
        <v>558</v>
      </c>
      <c r="T1329" s="48" t="s">
        <v>558</v>
      </c>
      <c r="U1329" s="48" t="s">
        <v>558</v>
      </c>
      <c r="V1329" s="48" t="s">
        <v>558</v>
      </c>
      <c r="W1329" s="48" t="s">
        <v>558</v>
      </c>
      <c r="X1329" s="48" t="s">
        <v>560</v>
      </c>
      <c r="Y1329" s="48" t="s">
        <v>422</v>
      </c>
      <c r="Z1329" s="48" t="s">
        <v>422</v>
      </c>
      <c r="AA1329" s="48" t="s">
        <v>422</v>
      </c>
      <c r="AB1329" s="48" t="s">
        <v>422</v>
      </c>
      <c r="AC1329" s="48" t="s">
        <v>422</v>
      </c>
      <c r="AD1329" s="48" t="s">
        <v>422</v>
      </c>
      <c r="AE1329" s="48" t="s">
        <v>422</v>
      </c>
      <c r="AF1329" s="48" t="s">
        <v>422</v>
      </c>
      <c r="AG1329" s="48" t="s">
        <v>422</v>
      </c>
      <c r="AH1329" s="48" t="s">
        <v>422</v>
      </c>
      <c r="AI1329" s="48" t="s">
        <v>422</v>
      </c>
      <c r="AJ1329" s="48" t="s">
        <v>422</v>
      </c>
      <c r="AK1329" s="48" t="s">
        <v>422</v>
      </c>
      <c r="AL1329" s="48" t="s">
        <v>422</v>
      </c>
      <c r="AM1329" s="48" t="s">
        <v>422</v>
      </c>
      <c r="AN1329" s="48" t="s">
        <v>422</v>
      </c>
      <c r="AO1329" s="48" t="s">
        <v>422</v>
      </c>
      <c r="AP1329" s="48" t="s">
        <v>422</v>
      </c>
      <c r="AQ1329" s="48" t="s">
        <v>422</v>
      </c>
      <c r="AR1329" s="48" t="s">
        <v>422</v>
      </c>
      <c r="AS1329" s="48" t="s">
        <v>422</v>
      </c>
      <c r="AT1329" s="48" t="s">
        <v>422</v>
      </c>
      <c r="AU1329" s="48" t="s">
        <v>422</v>
      </c>
      <c r="AV1329" s="48" t="s">
        <v>422</v>
      </c>
      <c r="AW1329" s="48" t="s">
        <v>422</v>
      </c>
      <c r="AX1329" s="48" t="s">
        <v>422</v>
      </c>
      <c r="AY1329" s="48" t="s">
        <v>422</v>
      </c>
      <c r="AZ1329" s="28" t="s">
        <v>422</v>
      </c>
    </row>
    <row r="1330" ht="15.75" customHeight="1">
      <c r="A1330" s="40">
        <v>1179.0</v>
      </c>
      <c r="B1330" s="28" t="s">
        <v>3847</v>
      </c>
      <c r="C1330" s="41"/>
      <c r="D1330" s="42">
        <f t="array" ref="D1330">index(systems,match($A1330,INDEX(systems,0,1),),3)</f>
        <v>-285.299</v>
      </c>
      <c r="E1330" s="42">
        <f t="array" ref="E1330">index(systems,match($A1330,INDEX(systems,0,1),),4)</f>
        <v>-28.826</v>
      </c>
      <c r="F1330" s="43" t="str">
        <f>IFERROR(__xludf.DUMMYFUNCTION("let(row, match($B1330&amp;if($C1330&lt;&gt;"""","" [""&amp;$C1330&amp;""]"",""""),index(nebulae,,2),0),join("","",iferror(round(index(nebulae,row,5)/2,3),1),iferror(round(index(nebulae,row,6)/2,3),1),0))"),"1,1,0")</f>
        <v>1,1,0</v>
      </c>
      <c r="G1330" s="44" t="s">
        <v>3848</v>
      </c>
      <c r="H1330" s="45">
        <f t="array" ref="H1330">let(systemId,match(A1330,index(systems,0,1),),refSystemId,match($H$1,index(systems,0,1),),x,index(systems,systemId,3),y,index(systems,systemId,4),refX,index(systems,refSystemId,3),refY,index(systems,refSystemId,4),round(sqrt((x-refX)^2+(y-refY)^2),3))</f>
        <v>286.752</v>
      </c>
      <c r="I1330" s="28" t="s">
        <v>418</v>
      </c>
      <c r="J1330" s="48" t="s">
        <v>418</v>
      </c>
      <c r="K1330" s="48" t="s">
        <v>418</v>
      </c>
      <c r="L1330" s="28" t="s">
        <v>418</v>
      </c>
      <c r="M1330" s="41"/>
      <c r="N1330" s="28" t="s">
        <v>560</v>
      </c>
      <c r="O1330" s="48" t="s">
        <v>560</v>
      </c>
      <c r="P1330" s="48" t="s">
        <v>560</v>
      </c>
      <c r="Q1330" s="48" t="s">
        <v>560</v>
      </c>
      <c r="R1330" s="48" t="s">
        <v>560</v>
      </c>
      <c r="S1330" s="48" t="s">
        <v>560</v>
      </c>
      <c r="T1330" s="48" t="s">
        <v>560</v>
      </c>
      <c r="U1330" s="48" t="s">
        <v>560</v>
      </c>
      <c r="V1330" s="48" t="s">
        <v>560</v>
      </c>
      <c r="W1330" s="48" t="s">
        <v>560</v>
      </c>
      <c r="X1330" s="48" t="s">
        <v>422</v>
      </c>
      <c r="Y1330" s="48" t="s">
        <v>422</v>
      </c>
      <c r="Z1330" s="48" t="s">
        <v>422</v>
      </c>
      <c r="AA1330" s="48" t="s">
        <v>422</v>
      </c>
      <c r="AB1330" s="48" t="s">
        <v>422</v>
      </c>
      <c r="AC1330" s="48" t="s">
        <v>422</v>
      </c>
      <c r="AD1330" s="48" t="s">
        <v>422</v>
      </c>
      <c r="AE1330" s="48" t="s">
        <v>422</v>
      </c>
      <c r="AF1330" s="48" t="s">
        <v>422</v>
      </c>
      <c r="AG1330" s="48" t="s">
        <v>422</v>
      </c>
      <c r="AH1330" s="48" t="s">
        <v>422</v>
      </c>
      <c r="AI1330" s="48" t="s">
        <v>422</v>
      </c>
      <c r="AJ1330" s="48" t="s">
        <v>422</v>
      </c>
      <c r="AK1330" s="48" t="s">
        <v>422</v>
      </c>
      <c r="AL1330" s="48" t="s">
        <v>422</v>
      </c>
      <c r="AM1330" s="48" t="s">
        <v>422</v>
      </c>
      <c r="AN1330" s="48" t="s">
        <v>422</v>
      </c>
      <c r="AO1330" s="48" t="s">
        <v>422</v>
      </c>
      <c r="AP1330" s="48" t="s">
        <v>422</v>
      </c>
      <c r="AQ1330" s="48" t="s">
        <v>422</v>
      </c>
      <c r="AR1330" s="48" t="s">
        <v>422</v>
      </c>
      <c r="AS1330" s="48" t="s">
        <v>422</v>
      </c>
      <c r="AT1330" s="48" t="s">
        <v>422</v>
      </c>
      <c r="AU1330" s="48" t="s">
        <v>422</v>
      </c>
      <c r="AV1330" s="48" t="s">
        <v>422</v>
      </c>
      <c r="AW1330" s="48" t="s">
        <v>422</v>
      </c>
      <c r="AX1330" s="48" t="s">
        <v>422</v>
      </c>
      <c r="AY1330" s="48" t="s">
        <v>422</v>
      </c>
      <c r="AZ1330" s="51" t="s">
        <v>422</v>
      </c>
    </row>
    <row r="1331" ht="15.75" customHeight="1">
      <c r="A1331" s="40">
        <v>1180.0</v>
      </c>
      <c r="B1331" s="28" t="s">
        <v>3849</v>
      </c>
      <c r="C1331" s="41"/>
      <c r="D1331" s="42">
        <f t="array" ref="D1331">index(systems,match($A1331,INDEX(systems,0,1),),3)</f>
        <v>-207.376</v>
      </c>
      <c r="E1331" s="42">
        <f t="array" ref="E1331">index(systems,match($A1331,INDEX(systems,0,1),),4)</f>
        <v>439.225</v>
      </c>
      <c r="F1331" s="43" t="str">
        <f>IFERROR(__xludf.DUMMYFUNCTION("let(row, match($B1331&amp;if($C1331&lt;&gt;"""","" [""&amp;$C1331&amp;""]"",""""),index(nebulae,,2),0),join("","",iferror(round(index(nebulae,row,5)/2,3),1),iferror(round(index(nebulae,row,6)/2,3),1),0))"),"1,1,0")</f>
        <v>1,1,0</v>
      </c>
      <c r="G1331" s="44" t="s">
        <v>3850</v>
      </c>
      <c r="H1331" s="45">
        <f t="array" ref="H1331">let(systemId,match(A1331,index(systems,0,1),),refSystemId,match($H$1,index(systems,0,1),),x,index(systems,systemId,3),y,index(systems,systemId,4),refX,index(systems,refSystemId,3),refY,index(systems,refSystemId,4),round(sqrt((x-refX)^2+(y-refY)^2),3))</f>
        <v>485.719</v>
      </c>
      <c r="I1331" s="53"/>
      <c r="J1331" s="53"/>
      <c r="K1331" s="53"/>
      <c r="L1331" s="53"/>
      <c r="M1331" s="53"/>
      <c r="N1331" s="28" t="s">
        <v>497</v>
      </c>
      <c r="O1331" s="48" t="s">
        <v>497</v>
      </c>
      <c r="P1331" s="48" t="s">
        <v>497</v>
      </c>
      <c r="Q1331" s="48" t="s">
        <v>497</v>
      </c>
      <c r="R1331" s="48" t="s">
        <v>497</v>
      </c>
      <c r="S1331" s="48" t="s">
        <v>418</v>
      </c>
      <c r="T1331" s="48" t="s">
        <v>418</v>
      </c>
      <c r="U1331" s="48" t="s">
        <v>422</v>
      </c>
      <c r="V1331" s="48" t="s">
        <v>422</v>
      </c>
      <c r="W1331" s="48" t="s">
        <v>422</v>
      </c>
      <c r="X1331" s="48" t="s">
        <v>422</v>
      </c>
      <c r="Y1331" s="48" t="s">
        <v>422</v>
      </c>
      <c r="Z1331" s="48" t="s">
        <v>422</v>
      </c>
      <c r="AA1331" s="48" t="s">
        <v>422</v>
      </c>
      <c r="AB1331" s="48" t="s">
        <v>422</v>
      </c>
      <c r="AC1331" s="48" t="s">
        <v>422</v>
      </c>
      <c r="AD1331" s="48" t="s">
        <v>422</v>
      </c>
      <c r="AE1331" s="48" t="s">
        <v>422</v>
      </c>
      <c r="AF1331" s="48" t="s">
        <v>422</v>
      </c>
      <c r="AG1331" s="48" t="s">
        <v>422</v>
      </c>
      <c r="AH1331" s="48" t="s">
        <v>422</v>
      </c>
      <c r="AI1331" s="48" t="s">
        <v>422</v>
      </c>
      <c r="AJ1331" s="48" t="s">
        <v>422</v>
      </c>
      <c r="AK1331" s="48" t="s">
        <v>422</v>
      </c>
      <c r="AL1331" s="48" t="s">
        <v>422</v>
      </c>
      <c r="AM1331" s="48" t="s">
        <v>422</v>
      </c>
      <c r="AN1331" s="48" t="s">
        <v>422</v>
      </c>
      <c r="AO1331" s="48" t="s">
        <v>422</v>
      </c>
      <c r="AP1331" s="48" t="s">
        <v>422</v>
      </c>
      <c r="AQ1331" s="48" t="s">
        <v>422</v>
      </c>
      <c r="AR1331" s="48" t="s">
        <v>422</v>
      </c>
      <c r="AS1331" s="48" t="s">
        <v>422</v>
      </c>
      <c r="AT1331" s="48" t="s">
        <v>422</v>
      </c>
      <c r="AU1331" s="48" t="s">
        <v>422</v>
      </c>
      <c r="AV1331" s="48" t="s">
        <v>422</v>
      </c>
      <c r="AW1331" s="48" t="s">
        <v>422</v>
      </c>
      <c r="AX1331" s="48" t="s">
        <v>422</v>
      </c>
      <c r="AY1331" s="48" t="s">
        <v>422</v>
      </c>
      <c r="AZ1331" s="51" t="s">
        <v>422</v>
      </c>
    </row>
    <row r="1332" ht="15.75" customHeight="1">
      <c r="A1332" s="40">
        <v>1181.0</v>
      </c>
      <c r="B1332" s="28" t="s">
        <v>3851</v>
      </c>
      <c r="C1332" s="41"/>
      <c r="D1332" s="42">
        <f t="array" ref="D1332">index(systems,match($A1332,INDEX(systems,0,1),),3)</f>
        <v>211.927</v>
      </c>
      <c r="E1332" s="42">
        <f t="array" ref="E1332">index(systems,match($A1332,INDEX(systems,0,1),),4)</f>
        <v>-397.51</v>
      </c>
      <c r="F1332" s="43" t="str">
        <f>IFERROR(__xludf.DUMMYFUNCTION("let(row, match($B1332&amp;if($C1332&lt;&gt;"""","" [""&amp;$C1332&amp;""]"",""""),index(nebulae,,2),0),join("","",iferror(round(index(nebulae,row,5)/2,3),1),iferror(round(index(nebulae,row,6)/2,3),1),0))"),"1,1,0")</f>
        <v>1,1,0</v>
      </c>
      <c r="G1332" s="44" t="s">
        <v>3852</v>
      </c>
      <c r="H1332" s="45">
        <f t="array" ref="H1332">let(systemId,match(A1332,index(systems,0,1),),refSystemId,match($H$1,index(systems,0,1),),x,index(systems,systemId,3),y,index(systems,systemId,4),refX,index(systems,refSystemId,3),refY,index(systems,refSystemId,4),round(sqrt((x-refX)^2+(y-refY)^2),3))</f>
        <v>450.474</v>
      </c>
      <c r="I1332" s="41"/>
      <c r="J1332" s="41"/>
      <c r="K1332" s="41"/>
      <c r="L1332" s="41"/>
      <c r="M1332" s="41"/>
      <c r="N1332" s="59" t="s">
        <v>953</v>
      </c>
      <c r="O1332" s="48" t="s">
        <v>953</v>
      </c>
      <c r="P1332" s="48" t="s">
        <v>630</v>
      </c>
      <c r="Q1332" s="48" t="s">
        <v>630</v>
      </c>
      <c r="R1332" s="48" t="s">
        <v>630</v>
      </c>
      <c r="S1332" s="48" t="s">
        <v>630</v>
      </c>
      <c r="T1332" s="48" t="s">
        <v>630</v>
      </c>
      <c r="U1332" s="48" t="s">
        <v>630</v>
      </c>
      <c r="V1332" s="48" t="s">
        <v>630</v>
      </c>
      <c r="W1332" s="48" t="s">
        <v>630</v>
      </c>
      <c r="X1332" s="48" t="s">
        <v>630</v>
      </c>
      <c r="Y1332" s="48" t="s">
        <v>630</v>
      </c>
      <c r="Z1332" s="48" t="s">
        <v>630</v>
      </c>
      <c r="AA1332" s="48" t="s">
        <v>630</v>
      </c>
      <c r="AB1332" s="48" t="s">
        <v>630</v>
      </c>
      <c r="AC1332" s="48" t="s">
        <v>630</v>
      </c>
      <c r="AD1332" s="48" t="s">
        <v>630</v>
      </c>
      <c r="AE1332" s="48" t="s">
        <v>630</v>
      </c>
      <c r="AF1332" s="48" t="s">
        <v>630</v>
      </c>
      <c r="AG1332" s="48" t="s">
        <v>630</v>
      </c>
      <c r="AH1332" s="48" t="s">
        <v>630</v>
      </c>
      <c r="AI1332" s="48" t="s">
        <v>630</v>
      </c>
      <c r="AJ1332" s="48" t="s">
        <v>630</v>
      </c>
      <c r="AK1332" s="48" t="s">
        <v>630</v>
      </c>
      <c r="AL1332" s="48" t="s">
        <v>630</v>
      </c>
      <c r="AM1332" s="48" t="s">
        <v>630</v>
      </c>
      <c r="AN1332" s="48" t="s">
        <v>630</v>
      </c>
      <c r="AO1332" s="48" t="s">
        <v>630</v>
      </c>
      <c r="AP1332" s="48" t="s">
        <v>630</v>
      </c>
      <c r="AQ1332" s="48" t="s">
        <v>953</v>
      </c>
      <c r="AR1332" s="48" t="s">
        <v>953</v>
      </c>
      <c r="AS1332" s="48" t="s">
        <v>953</v>
      </c>
      <c r="AT1332" s="48" t="s">
        <v>953</v>
      </c>
      <c r="AU1332" s="48" t="s">
        <v>953</v>
      </c>
      <c r="AV1332" s="52" t="s">
        <v>953</v>
      </c>
      <c r="AW1332" s="52" t="s">
        <v>953</v>
      </c>
      <c r="AX1332" s="48" t="s">
        <v>953</v>
      </c>
      <c r="AY1332" s="48" t="s">
        <v>953</v>
      </c>
      <c r="AZ1332" s="28" t="s">
        <v>953</v>
      </c>
    </row>
    <row r="1333" ht="15.75" customHeight="1">
      <c r="A1333" s="40">
        <v>3065.0</v>
      </c>
      <c r="B1333" s="28" t="s">
        <v>3853</v>
      </c>
      <c r="C1333" s="41"/>
      <c r="D1333" s="42">
        <f t="array" ref="D1333">index(systems,match($A1333,INDEX(systems,0,1),),3)</f>
        <v>-1026.588</v>
      </c>
      <c r="E1333" s="42">
        <f t="array" ref="E1333">index(systems,match($A1333,INDEX(systems,0,1),),4)</f>
        <v>148.021</v>
      </c>
      <c r="F1333" s="43" t="str">
        <f>IFERROR(__xludf.DUMMYFUNCTION("let(row, match($B1333&amp;if($C1333&lt;&gt;"""","" [""&amp;$C1333&amp;""]"",""""),index(nebulae,,2),0),join("","",iferror(round(index(nebulae,row,5)/2,3),1),iferror(round(index(nebulae,row,6)/2,3),1),0))"),"1,1,0")</f>
        <v>1,1,0</v>
      </c>
      <c r="G1333" s="44" t="s">
        <v>3854</v>
      </c>
      <c r="H1333" s="45">
        <f t="array" ref="H1333">let(systemId,match(A1333,index(systems,0,1),),refSystemId,match($H$1,index(systems,0,1),),x,index(systems,systemId,3),y,index(systems,systemId,4),refX,index(systems,refSystemId,3),refY,index(systems,refSystemId,4),round(sqrt((x-refX)^2+(y-refY)^2),3))</f>
        <v>1037.204</v>
      </c>
      <c r="I1333" s="51" t="s">
        <v>408</v>
      </c>
      <c r="J1333" s="51" t="s">
        <v>408</v>
      </c>
      <c r="K1333" s="51" t="s">
        <v>408</v>
      </c>
      <c r="L1333" s="51" t="s">
        <v>408</v>
      </c>
      <c r="M1333" s="51" t="s">
        <v>408</v>
      </c>
      <c r="N1333" s="51" t="s">
        <v>408</v>
      </c>
      <c r="O1333" s="51" t="s">
        <v>408</v>
      </c>
      <c r="P1333" s="51" t="s">
        <v>3855</v>
      </c>
      <c r="Q1333" s="56" t="s">
        <v>3855</v>
      </c>
      <c r="R1333" s="56" t="s">
        <v>3855</v>
      </c>
      <c r="S1333" s="56" t="s">
        <v>3855</v>
      </c>
      <c r="T1333" s="56" t="s">
        <v>3855</v>
      </c>
      <c r="U1333" s="56" t="s">
        <v>3855</v>
      </c>
      <c r="V1333" s="56" t="s">
        <v>3855</v>
      </c>
      <c r="W1333" s="56" t="s">
        <v>3855</v>
      </c>
      <c r="X1333" s="56" t="s">
        <v>3855</v>
      </c>
      <c r="Y1333" s="56" t="s">
        <v>3855</v>
      </c>
      <c r="Z1333" s="56" t="s">
        <v>3855</v>
      </c>
      <c r="AA1333" s="56" t="s">
        <v>3855</v>
      </c>
      <c r="AB1333" s="56" t="s">
        <v>3855</v>
      </c>
      <c r="AC1333" s="56" t="s">
        <v>3855</v>
      </c>
      <c r="AD1333" s="56" t="s">
        <v>3855</v>
      </c>
      <c r="AE1333" s="56" t="s">
        <v>3855</v>
      </c>
      <c r="AF1333" s="56" t="s">
        <v>3855</v>
      </c>
      <c r="AG1333" s="56" t="s">
        <v>3855</v>
      </c>
      <c r="AH1333" s="56" t="s">
        <v>3855</v>
      </c>
      <c r="AI1333" s="56" t="s">
        <v>3855</v>
      </c>
      <c r="AJ1333" s="56" t="s">
        <v>3855</v>
      </c>
      <c r="AK1333" s="56" t="s">
        <v>3855</v>
      </c>
      <c r="AL1333" s="56" t="s">
        <v>3855</v>
      </c>
      <c r="AM1333" s="56" t="s">
        <v>3855</v>
      </c>
      <c r="AN1333" s="56" t="s">
        <v>3855</v>
      </c>
      <c r="AO1333" s="56" t="s">
        <v>3855</v>
      </c>
      <c r="AP1333" s="56" t="s">
        <v>3855</v>
      </c>
      <c r="AQ1333" s="56" t="s">
        <v>3855</v>
      </c>
      <c r="AR1333" s="56" t="s">
        <v>3855</v>
      </c>
      <c r="AS1333" s="56" t="s">
        <v>3855</v>
      </c>
      <c r="AT1333" s="51" t="s">
        <v>3855</v>
      </c>
      <c r="AU1333" s="51" t="s">
        <v>3855</v>
      </c>
      <c r="AV1333" s="55"/>
      <c r="AW1333" s="55"/>
      <c r="AX1333" s="55"/>
      <c r="AY1333" s="55"/>
      <c r="AZ1333" s="55"/>
    </row>
    <row r="1334" ht="15.75" customHeight="1">
      <c r="A1334" s="40">
        <v>1182.0</v>
      </c>
      <c r="B1334" s="28" t="s">
        <v>3856</v>
      </c>
      <c r="C1334" s="41"/>
      <c r="D1334" s="42">
        <f t="array" ref="D1334">index(systems,match($A1334,INDEX(systems,0,1),),3)</f>
        <v>-439.228</v>
      </c>
      <c r="E1334" s="42">
        <f t="array" ref="E1334">index(systems,match($A1334,INDEX(systems,0,1),),4)</f>
        <v>-178.11</v>
      </c>
      <c r="F1334" s="43" t="str">
        <f>IFERROR(__xludf.DUMMYFUNCTION("let(row, match($B1334&amp;if($C1334&lt;&gt;"""","" [""&amp;$C1334&amp;""]"",""""),index(nebulae,,2),0),join("","",iferror(round(index(nebulae,row,5)/2,3),1),iferror(round(index(nebulae,row,6)/2,3),1),0))"),"1,1,0")</f>
        <v>1,1,0</v>
      </c>
      <c r="G1334" s="44" t="s">
        <v>3857</v>
      </c>
      <c r="H1334" s="45">
        <f t="array" ref="H1334">let(systemId,match(A1334,index(systems,0,1),),refSystemId,match($H$1,index(systems,0,1),),x,index(systems,systemId,3),y,index(systems,systemId,4),refX,index(systems,refSystemId,3),refY,index(systems,refSystemId,4),round(sqrt((x-refX)^2+(y-refY)^2),3))</f>
        <v>473.967</v>
      </c>
      <c r="I1334" s="53"/>
      <c r="J1334" s="53"/>
      <c r="K1334" s="53"/>
      <c r="L1334" s="53"/>
      <c r="M1334" s="53"/>
      <c r="N1334" s="28" t="s">
        <v>3858</v>
      </c>
      <c r="O1334" s="48" t="s">
        <v>3858</v>
      </c>
      <c r="P1334" s="48" t="s">
        <v>3858</v>
      </c>
      <c r="Q1334" s="48" t="s">
        <v>3858</v>
      </c>
      <c r="R1334" s="48" t="s">
        <v>3858</v>
      </c>
      <c r="S1334" s="48" t="s">
        <v>3858</v>
      </c>
      <c r="T1334" s="48" t="s">
        <v>3858</v>
      </c>
      <c r="U1334" s="48" t="s">
        <v>3858</v>
      </c>
      <c r="V1334" s="48" t="s">
        <v>3858</v>
      </c>
      <c r="W1334" s="48" t="s">
        <v>3858</v>
      </c>
      <c r="X1334" s="48" t="s">
        <v>3858</v>
      </c>
      <c r="Y1334" s="48" t="s">
        <v>3858</v>
      </c>
      <c r="Z1334" s="48" t="s">
        <v>3858</v>
      </c>
      <c r="AA1334" s="48" t="s">
        <v>3858</v>
      </c>
      <c r="AB1334" s="48" t="s">
        <v>3858</v>
      </c>
      <c r="AC1334" s="48" t="s">
        <v>3858</v>
      </c>
      <c r="AD1334" s="48" t="s">
        <v>3858</v>
      </c>
      <c r="AE1334" s="48" t="s">
        <v>3858</v>
      </c>
      <c r="AF1334" s="48" t="s">
        <v>3858</v>
      </c>
      <c r="AG1334" s="48" t="s">
        <v>3858</v>
      </c>
      <c r="AH1334" s="48" t="s">
        <v>3858</v>
      </c>
      <c r="AI1334" s="48" t="s">
        <v>3858</v>
      </c>
      <c r="AJ1334" s="48" t="s">
        <v>3858</v>
      </c>
      <c r="AK1334" s="48" t="s">
        <v>3858</v>
      </c>
      <c r="AL1334" s="48" t="s">
        <v>3858</v>
      </c>
      <c r="AM1334" s="48" t="s">
        <v>3858</v>
      </c>
      <c r="AN1334" s="48" t="s">
        <v>579</v>
      </c>
      <c r="AO1334" s="48" t="s">
        <v>3859</v>
      </c>
      <c r="AP1334" s="48" t="s">
        <v>3859</v>
      </c>
      <c r="AQ1334" s="48" t="s">
        <v>3859</v>
      </c>
      <c r="AR1334" s="48" t="s">
        <v>3859</v>
      </c>
      <c r="AS1334" s="48" t="s">
        <v>3859</v>
      </c>
      <c r="AT1334" s="48" t="s">
        <v>3859</v>
      </c>
      <c r="AU1334" s="48" t="s">
        <v>3859</v>
      </c>
      <c r="AV1334" s="52" t="s">
        <v>3859</v>
      </c>
      <c r="AW1334" s="52" t="s">
        <v>3859</v>
      </c>
      <c r="AX1334" s="52" t="s">
        <v>3859</v>
      </c>
      <c r="AY1334" s="52" t="s">
        <v>487</v>
      </c>
      <c r="AZ1334" s="51" t="s">
        <v>579</v>
      </c>
    </row>
    <row r="1335" ht="15.75" customHeight="1">
      <c r="A1335" s="40">
        <v>1183.0</v>
      </c>
      <c r="B1335" s="28" t="s">
        <v>3860</v>
      </c>
      <c r="C1335" s="41"/>
      <c r="D1335" s="42">
        <f t="array" ref="D1335">index(systems,match($A1335,INDEX(systems,0,1),),3)</f>
        <v>-3.351</v>
      </c>
      <c r="E1335" s="42">
        <f t="array" ref="E1335">index(systems,match($A1335,INDEX(systems,0,1),),4)</f>
        <v>-108.45</v>
      </c>
      <c r="F1335" s="43" t="str">
        <f>IFERROR(__xludf.DUMMYFUNCTION("let(row, match($B1335&amp;if($C1335&lt;&gt;"""","" [""&amp;$C1335&amp;""]"",""""),index(nebulae,,2),0),join("","",iferror(round(index(nebulae,row,5)/2,3),1),iferror(round(index(nebulae,row,6)/2,3),1),0))"),"1,1,0")</f>
        <v>1,1,0</v>
      </c>
      <c r="G1335" s="44" t="s">
        <v>3861</v>
      </c>
      <c r="H1335" s="45">
        <f t="array" ref="H1335">let(systemId,match(A1335,index(systems,0,1),),refSystemId,match($H$1,index(systems,0,1),),x,index(systems,systemId,3),y,index(systems,systemId,4),refX,index(systems,refSystemId,3),refY,index(systems,refSystemId,4),round(sqrt((x-refX)^2+(y-refY)^2),3))</f>
        <v>108.502</v>
      </c>
      <c r="I1335" s="28" t="s">
        <v>408</v>
      </c>
      <c r="J1335" s="48" t="s">
        <v>408</v>
      </c>
      <c r="K1335" s="48" t="s">
        <v>408</v>
      </c>
      <c r="L1335" s="48" t="s">
        <v>408</v>
      </c>
      <c r="M1335" s="28" t="s">
        <v>408</v>
      </c>
      <c r="N1335" s="28" t="s">
        <v>408</v>
      </c>
      <c r="O1335" s="41"/>
      <c r="P1335" s="48" t="s">
        <v>541</v>
      </c>
      <c r="Q1335" s="48" t="s">
        <v>541</v>
      </c>
      <c r="R1335" s="48" t="s">
        <v>541</v>
      </c>
      <c r="S1335" s="48" t="s">
        <v>541</v>
      </c>
      <c r="T1335" s="48" t="s">
        <v>513</v>
      </c>
      <c r="U1335" s="48" t="s">
        <v>542</v>
      </c>
      <c r="V1335" s="48" t="s">
        <v>542</v>
      </c>
      <c r="W1335" s="48" t="s">
        <v>542</v>
      </c>
      <c r="X1335" s="48" t="s">
        <v>560</v>
      </c>
      <c r="Y1335" s="48" t="s">
        <v>422</v>
      </c>
      <c r="Z1335" s="48" t="s">
        <v>422</v>
      </c>
      <c r="AA1335" s="48" t="s">
        <v>422</v>
      </c>
      <c r="AB1335" s="48" t="s">
        <v>422</v>
      </c>
      <c r="AC1335" s="48" t="s">
        <v>422</v>
      </c>
      <c r="AD1335" s="48" t="s">
        <v>422</v>
      </c>
      <c r="AE1335" s="48" t="s">
        <v>422</v>
      </c>
      <c r="AF1335" s="48" t="s">
        <v>422</v>
      </c>
      <c r="AG1335" s="48" t="s">
        <v>422</v>
      </c>
      <c r="AH1335" s="48" t="s">
        <v>422</v>
      </c>
      <c r="AI1335" s="48" t="s">
        <v>422</v>
      </c>
      <c r="AJ1335" s="48" t="s">
        <v>422</v>
      </c>
      <c r="AK1335" s="48" t="s">
        <v>422</v>
      </c>
      <c r="AL1335" s="48" t="s">
        <v>422</v>
      </c>
      <c r="AM1335" s="48" t="s">
        <v>422</v>
      </c>
      <c r="AN1335" s="48" t="s">
        <v>422</v>
      </c>
      <c r="AO1335" s="48" t="s">
        <v>422</v>
      </c>
      <c r="AP1335" s="48" t="s">
        <v>422</v>
      </c>
      <c r="AQ1335" s="48" t="s">
        <v>422</v>
      </c>
      <c r="AR1335" s="48" t="s">
        <v>422</v>
      </c>
      <c r="AS1335" s="48" t="s">
        <v>422</v>
      </c>
      <c r="AT1335" s="48" t="s">
        <v>422</v>
      </c>
      <c r="AU1335" s="48" t="s">
        <v>422</v>
      </c>
      <c r="AV1335" s="56" t="s">
        <v>422</v>
      </c>
      <c r="AW1335" s="56" t="s">
        <v>422</v>
      </c>
      <c r="AX1335" s="56" t="s">
        <v>422</v>
      </c>
      <c r="AY1335" s="56" t="s">
        <v>422</v>
      </c>
      <c r="AZ1335" s="28" t="s">
        <v>422</v>
      </c>
    </row>
    <row r="1336" ht="15.75" customHeight="1">
      <c r="A1336" s="40">
        <v>1184.0</v>
      </c>
      <c r="B1336" s="28" t="s">
        <v>3862</v>
      </c>
      <c r="C1336" s="41"/>
      <c r="D1336" s="42">
        <f t="array" ref="D1336">index(systems,match($A1336,INDEX(systems,0,1),),3)</f>
        <v>48.803</v>
      </c>
      <c r="E1336" s="42">
        <f t="array" ref="E1336">index(systems,match($A1336,INDEX(systems,0,1),),4)</f>
        <v>-170.535</v>
      </c>
      <c r="F1336" s="43" t="str">
        <f>IFERROR(__xludf.DUMMYFUNCTION("let(row, match($B1336&amp;if($C1336&lt;&gt;"""","" [""&amp;$C1336&amp;""]"",""""),index(nebulae,,2),0),join("","",iferror(round(index(nebulae,row,5)/2,3),1),iferror(round(index(nebulae,row,6)/2,3),1),0))"),"1,1,0")</f>
        <v>1,1,0</v>
      </c>
      <c r="G1336" s="44" t="s">
        <v>3863</v>
      </c>
      <c r="H1336" s="45">
        <f t="array" ref="H1336">let(systemId,match(A1336,index(systems,0,1),),refSystemId,match($H$1,index(systems,0,1),),x,index(systems,systemId,3),y,index(systems,systemId,4),refX,index(systems,refSystemId,3),refY,index(systems,refSystemId,4),round(sqrt((x-refX)^2+(y-refY)^2),3))</f>
        <v>177.381</v>
      </c>
      <c r="I1336" s="46" t="s">
        <v>408</v>
      </c>
      <c r="J1336" s="47" t="s">
        <v>408</v>
      </c>
      <c r="K1336" s="47" t="s">
        <v>408</v>
      </c>
      <c r="L1336" s="47" t="s">
        <v>408</v>
      </c>
      <c r="M1336" s="46" t="s">
        <v>408</v>
      </c>
      <c r="N1336" s="28" t="s">
        <v>408</v>
      </c>
      <c r="O1336" s="41"/>
      <c r="P1336" s="48" t="s">
        <v>634</v>
      </c>
      <c r="Q1336" s="48" t="s">
        <v>634</v>
      </c>
      <c r="R1336" s="48" t="s">
        <v>634</v>
      </c>
      <c r="S1336" s="48" t="s">
        <v>634</v>
      </c>
      <c r="T1336" s="48" t="s">
        <v>634</v>
      </c>
      <c r="U1336" s="48" t="s">
        <v>422</v>
      </c>
      <c r="V1336" s="48" t="s">
        <v>422</v>
      </c>
      <c r="W1336" s="48" t="s">
        <v>422</v>
      </c>
      <c r="X1336" s="48" t="s">
        <v>422</v>
      </c>
      <c r="Y1336" s="48" t="s">
        <v>422</v>
      </c>
      <c r="Z1336" s="48" t="s">
        <v>422</v>
      </c>
      <c r="AA1336" s="48" t="s">
        <v>422</v>
      </c>
      <c r="AB1336" s="48" t="s">
        <v>422</v>
      </c>
      <c r="AC1336" s="48" t="s">
        <v>422</v>
      </c>
      <c r="AD1336" s="48" t="s">
        <v>422</v>
      </c>
      <c r="AE1336" s="48" t="s">
        <v>422</v>
      </c>
      <c r="AF1336" s="48" t="s">
        <v>422</v>
      </c>
      <c r="AG1336" s="48" t="s">
        <v>422</v>
      </c>
      <c r="AH1336" s="48" t="s">
        <v>422</v>
      </c>
      <c r="AI1336" s="48" t="s">
        <v>422</v>
      </c>
      <c r="AJ1336" s="48" t="s">
        <v>422</v>
      </c>
      <c r="AK1336" s="48" t="s">
        <v>422</v>
      </c>
      <c r="AL1336" s="48" t="s">
        <v>422</v>
      </c>
      <c r="AM1336" s="48" t="s">
        <v>422</v>
      </c>
      <c r="AN1336" s="48" t="s">
        <v>422</v>
      </c>
      <c r="AO1336" s="48" t="s">
        <v>422</v>
      </c>
      <c r="AP1336" s="48" t="s">
        <v>422</v>
      </c>
      <c r="AQ1336" s="48" t="s">
        <v>422</v>
      </c>
      <c r="AR1336" s="48" t="s">
        <v>422</v>
      </c>
      <c r="AS1336" s="48" t="s">
        <v>422</v>
      </c>
      <c r="AT1336" s="48" t="s">
        <v>422</v>
      </c>
      <c r="AU1336" s="48" t="s">
        <v>422</v>
      </c>
      <c r="AV1336" s="48" t="s">
        <v>422</v>
      </c>
      <c r="AW1336" s="48" t="s">
        <v>422</v>
      </c>
      <c r="AX1336" s="48" t="s">
        <v>422</v>
      </c>
      <c r="AY1336" s="48" t="s">
        <v>422</v>
      </c>
      <c r="AZ1336" s="28" t="s">
        <v>422</v>
      </c>
    </row>
    <row r="1337" ht="15.75" customHeight="1">
      <c r="A1337" s="40">
        <v>1185.0</v>
      </c>
      <c r="B1337" s="28" t="s">
        <v>3864</v>
      </c>
      <c r="C1337" s="41"/>
      <c r="D1337" s="42">
        <f t="array" ref="D1337">index(systems,match($A1337,INDEX(systems,0,1),),3)</f>
        <v>-397.863</v>
      </c>
      <c r="E1337" s="42">
        <f t="array" ref="E1337">index(systems,match($A1337,INDEX(systems,0,1),),4)</f>
        <v>2.286</v>
      </c>
      <c r="F1337" s="43" t="str">
        <f>IFERROR(__xludf.DUMMYFUNCTION("let(row, match($B1337&amp;if($C1337&lt;&gt;"""","" [""&amp;$C1337&amp;""]"",""""),index(nebulae,,2),0),join("","",iferror(round(index(nebulae,row,5)/2,3),1),iferror(round(index(nebulae,row,6)/2,3),1),0))"),"1,1,0")</f>
        <v>1,1,0</v>
      </c>
      <c r="G1337" s="44" t="s">
        <v>3865</v>
      </c>
      <c r="H1337" s="45">
        <f t="array" ref="H1337">let(systemId,match(A1337,index(systems,0,1),),refSystemId,match($H$1,index(systems,0,1),),x,index(systems,systemId,3),y,index(systems,systemId,4),refX,index(systems,refSystemId,3),refY,index(systems,refSystemId,4),round(sqrt((x-refX)^2+(y-refY)^2),3))</f>
        <v>397.87</v>
      </c>
      <c r="I1337" s="28" t="s">
        <v>408</v>
      </c>
      <c r="J1337" s="28" t="s">
        <v>408</v>
      </c>
      <c r="K1337" s="28" t="s">
        <v>408</v>
      </c>
      <c r="L1337" s="28" t="s">
        <v>408</v>
      </c>
      <c r="M1337" s="28" t="s">
        <v>408</v>
      </c>
      <c r="N1337" s="28" t="s">
        <v>408</v>
      </c>
      <c r="O1337" s="41"/>
      <c r="P1337" s="48" t="s">
        <v>449</v>
      </c>
      <c r="Q1337" s="48" t="s">
        <v>449</v>
      </c>
      <c r="R1337" s="48" t="s">
        <v>449</v>
      </c>
      <c r="S1337" s="48" t="s">
        <v>449</v>
      </c>
      <c r="T1337" s="48" t="s">
        <v>449</v>
      </c>
      <c r="U1337" s="48" t="s">
        <v>449</v>
      </c>
      <c r="V1337" s="48" t="s">
        <v>449</v>
      </c>
      <c r="W1337" s="48" t="s">
        <v>449</v>
      </c>
      <c r="X1337" s="48" t="s">
        <v>449</v>
      </c>
      <c r="Y1337" s="48" t="s">
        <v>449</v>
      </c>
      <c r="Z1337" s="48" t="s">
        <v>449</v>
      </c>
      <c r="AA1337" s="48" t="s">
        <v>700</v>
      </c>
      <c r="AB1337" s="48" t="s">
        <v>700</v>
      </c>
      <c r="AC1337" s="48" t="s">
        <v>700</v>
      </c>
      <c r="AD1337" s="48" t="s">
        <v>700</v>
      </c>
      <c r="AE1337" s="48" t="s">
        <v>700</v>
      </c>
      <c r="AF1337" s="48" t="s">
        <v>700</v>
      </c>
      <c r="AG1337" s="48" t="s">
        <v>700</v>
      </c>
      <c r="AH1337" s="48" t="s">
        <v>701</v>
      </c>
      <c r="AI1337" s="48" t="s">
        <v>464</v>
      </c>
      <c r="AJ1337" s="48" t="s">
        <v>464</v>
      </c>
      <c r="AK1337" s="48" t="s">
        <v>464</v>
      </c>
      <c r="AL1337" s="48" t="s">
        <v>464</v>
      </c>
      <c r="AM1337" s="48" t="s">
        <v>464</v>
      </c>
      <c r="AN1337" s="48" t="s">
        <v>464</v>
      </c>
      <c r="AO1337" s="48" t="s">
        <v>464</v>
      </c>
      <c r="AP1337" s="48" t="s">
        <v>464</v>
      </c>
      <c r="AQ1337" s="48" t="s">
        <v>565</v>
      </c>
      <c r="AR1337" s="48" t="s">
        <v>565</v>
      </c>
      <c r="AS1337" s="48" t="s">
        <v>466</v>
      </c>
      <c r="AT1337" s="52" t="s">
        <v>467</v>
      </c>
      <c r="AU1337" s="52" t="s">
        <v>467</v>
      </c>
      <c r="AV1337" s="48" t="s">
        <v>467</v>
      </c>
      <c r="AW1337" s="48" t="s">
        <v>467</v>
      </c>
      <c r="AX1337" s="52" t="s">
        <v>468</v>
      </c>
      <c r="AY1337" s="52" t="s">
        <v>468</v>
      </c>
      <c r="AZ1337" s="49" t="s">
        <v>468</v>
      </c>
    </row>
    <row r="1338" ht="15.75" customHeight="1">
      <c r="A1338" s="40">
        <v>1186.0</v>
      </c>
      <c r="B1338" s="28" t="s">
        <v>3866</v>
      </c>
      <c r="C1338" s="41"/>
      <c r="D1338" s="42">
        <f t="array" ref="D1338">index(systems,match($A1338,INDEX(systems,0,1),),3)</f>
        <v>29.976</v>
      </c>
      <c r="E1338" s="42">
        <f t="array" ref="E1338">index(systems,match($A1338,INDEX(systems,0,1),),4)</f>
        <v>-240.203</v>
      </c>
      <c r="F1338" s="43" t="str">
        <f>IFERROR(__xludf.DUMMYFUNCTION("let(row, match($B1338&amp;if($C1338&lt;&gt;"""","" [""&amp;$C1338&amp;""]"",""""),index(nebulae,,2),0),join("","",iferror(round(index(nebulae,row,5)/2,3),1),iferror(round(index(nebulae,row,6)/2,3),1),0))"),"1,1,0")</f>
        <v>1,1,0</v>
      </c>
      <c r="G1338" s="44" t="s">
        <v>3867</v>
      </c>
      <c r="H1338" s="45">
        <f t="array" ref="H1338">let(systemId,match(A1338,index(systems,0,1),),refSystemId,match($H$1,index(systems,0,1),),x,index(systems,systemId,3),y,index(systems,systemId,4),refX,index(systems,refSystemId,3),refY,index(systems,refSystemId,4),round(sqrt((x-refX)^2+(y-refY)^2),3))</f>
        <v>242.066</v>
      </c>
      <c r="I1338" s="46" t="s">
        <v>418</v>
      </c>
      <c r="J1338" s="53"/>
      <c r="K1338" s="53"/>
      <c r="L1338" s="53"/>
      <c r="M1338" s="46" t="s">
        <v>966</v>
      </c>
      <c r="N1338" s="59" t="s">
        <v>2113</v>
      </c>
      <c r="O1338" s="48" t="s">
        <v>2113</v>
      </c>
      <c r="P1338" s="48" t="s">
        <v>2113</v>
      </c>
      <c r="Q1338" s="48" t="s">
        <v>2113</v>
      </c>
      <c r="R1338" s="48" t="s">
        <v>2113</v>
      </c>
      <c r="S1338" s="48" t="s">
        <v>2113</v>
      </c>
      <c r="T1338" s="48" t="s">
        <v>2113</v>
      </c>
      <c r="U1338" s="48" t="s">
        <v>2113</v>
      </c>
      <c r="V1338" s="48" t="s">
        <v>2113</v>
      </c>
      <c r="W1338" s="48" t="s">
        <v>2113</v>
      </c>
      <c r="X1338" s="48" t="s">
        <v>2113</v>
      </c>
      <c r="Y1338" s="48" t="s">
        <v>967</v>
      </c>
      <c r="Z1338" s="48" t="s">
        <v>967</v>
      </c>
      <c r="AA1338" s="48" t="s">
        <v>967</v>
      </c>
      <c r="AB1338" s="48" t="s">
        <v>967</v>
      </c>
      <c r="AC1338" s="48" t="s">
        <v>967</v>
      </c>
      <c r="AD1338" s="48" t="s">
        <v>967</v>
      </c>
      <c r="AE1338" s="48" t="s">
        <v>967</v>
      </c>
      <c r="AF1338" s="48" t="s">
        <v>967</v>
      </c>
      <c r="AG1338" s="48" t="s">
        <v>967</v>
      </c>
      <c r="AH1338" s="48" t="s">
        <v>967</v>
      </c>
      <c r="AI1338" s="48" t="s">
        <v>967</v>
      </c>
      <c r="AJ1338" s="48" t="s">
        <v>967</v>
      </c>
      <c r="AK1338" s="48" t="s">
        <v>967</v>
      </c>
      <c r="AL1338" s="48" t="s">
        <v>967</v>
      </c>
      <c r="AM1338" s="48" t="s">
        <v>967</v>
      </c>
      <c r="AN1338" s="48" t="s">
        <v>967</v>
      </c>
      <c r="AO1338" s="48" t="s">
        <v>967</v>
      </c>
      <c r="AP1338" s="48" t="s">
        <v>492</v>
      </c>
      <c r="AQ1338" s="48" t="s">
        <v>967</v>
      </c>
      <c r="AR1338" s="48" t="s">
        <v>967</v>
      </c>
      <c r="AS1338" s="48" t="s">
        <v>967</v>
      </c>
      <c r="AT1338" s="48" t="s">
        <v>967</v>
      </c>
      <c r="AU1338" s="48" t="s">
        <v>967</v>
      </c>
      <c r="AV1338" s="48" t="s">
        <v>2113</v>
      </c>
      <c r="AW1338" s="48" t="s">
        <v>2113</v>
      </c>
      <c r="AX1338" s="48" t="s">
        <v>2113</v>
      </c>
      <c r="AY1338" s="48" t="s">
        <v>2113</v>
      </c>
      <c r="AZ1338" s="28" t="s">
        <v>2113</v>
      </c>
    </row>
    <row r="1339" ht="15.75" customHeight="1">
      <c r="A1339" s="40">
        <v>1187.0</v>
      </c>
      <c r="B1339" s="28" t="s">
        <v>3868</v>
      </c>
      <c r="C1339" s="28" t="s">
        <v>3869</v>
      </c>
      <c r="D1339" s="42">
        <f t="array" ref="D1339">index(systems,match($A1339,INDEX(systems,0,1),),3)</f>
        <v>294.158</v>
      </c>
      <c r="E1339" s="42">
        <f t="array" ref="E1339">index(systems,match($A1339,INDEX(systems,0,1),),4)</f>
        <v>-49.416</v>
      </c>
      <c r="F1339" s="43" t="str">
        <f>IFERROR(__xludf.DUMMYFUNCTION("let(row, match($B1339&amp;if($C1339&lt;&gt;"""","" [""&amp;$C1339&amp;""]"",""""),index(nebulae,,2),0),join("","",iferror(round(index(nebulae,row,5)/2,3),1),iferror(round(index(nebulae,row,6)/2,3),1),0))"),"1,1,0")</f>
        <v>1,1,0</v>
      </c>
      <c r="G1339" s="44" t="s">
        <v>3870</v>
      </c>
      <c r="H1339" s="45">
        <f t="array" ref="H1339">let(systemId,match(A1339,index(systems,0,1),),refSystemId,match($H$1,index(systems,0,1),),x,index(systems,systemId,3),y,index(systems,systemId,4),refX,index(systems,refSystemId,3),refY,index(systems,refSystemId,4),round(sqrt((x-refX)^2+(y-refY)^2),3))</f>
        <v>298.28</v>
      </c>
      <c r="I1339" s="53"/>
      <c r="J1339" s="46" t="s">
        <v>418</v>
      </c>
      <c r="K1339" s="53"/>
      <c r="L1339" s="53"/>
      <c r="M1339" s="41"/>
      <c r="N1339" s="28" t="s">
        <v>1574</v>
      </c>
      <c r="O1339" s="48" t="s">
        <v>1574</v>
      </c>
      <c r="P1339" s="48" t="s">
        <v>1574</v>
      </c>
      <c r="Q1339" s="48" t="s">
        <v>1574</v>
      </c>
      <c r="R1339" s="48" t="s">
        <v>1574</v>
      </c>
      <c r="S1339" s="48" t="s">
        <v>1574</v>
      </c>
      <c r="T1339" s="48" t="s">
        <v>1574</v>
      </c>
      <c r="U1339" s="48" t="s">
        <v>1574</v>
      </c>
      <c r="V1339" s="48" t="s">
        <v>1574</v>
      </c>
      <c r="W1339" s="48" t="s">
        <v>1574</v>
      </c>
      <c r="X1339" s="48" t="s">
        <v>1574</v>
      </c>
      <c r="Y1339" s="48" t="s">
        <v>1575</v>
      </c>
      <c r="Z1339" s="48" t="s">
        <v>1575</v>
      </c>
      <c r="AA1339" s="48" t="s">
        <v>1576</v>
      </c>
      <c r="AB1339" s="48" t="s">
        <v>1576</v>
      </c>
      <c r="AC1339" s="48" t="s">
        <v>1576</v>
      </c>
      <c r="AD1339" s="48" t="s">
        <v>1576</v>
      </c>
      <c r="AE1339" s="48" t="s">
        <v>1576</v>
      </c>
      <c r="AF1339" s="48" t="s">
        <v>1576</v>
      </c>
      <c r="AG1339" s="48" t="s">
        <v>1576</v>
      </c>
      <c r="AH1339" s="48" t="s">
        <v>1576</v>
      </c>
      <c r="AI1339" s="48" t="s">
        <v>1576</v>
      </c>
      <c r="AJ1339" s="48" t="s">
        <v>1576</v>
      </c>
      <c r="AK1339" s="48" t="s">
        <v>1576</v>
      </c>
      <c r="AL1339" s="48" t="s">
        <v>1576</v>
      </c>
      <c r="AM1339" s="48" t="s">
        <v>1576</v>
      </c>
      <c r="AN1339" s="48" t="s">
        <v>1576</v>
      </c>
      <c r="AO1339" s="48" t="s">
        <v>1575</v>
      </c>
      <c r="AP1339" s="48" t="s">
        <v>1575</v>
      </c>
      <c r="AQ1339" s="48" t="s">
        <v>1575</v>
      </c>
      <c r="AR1339" s="48" t="s">
        <v>1575</v>
      </c>
      <c r="AS1339" s="48" t="s">
        <v>1575</v>
      </c>
      <c r="AT1339" s="48" t="s">
        <v>1575</v>
      </c>
      <c r="AU1339" s="48" t="s">
        <v>1575</v>
      </c>
      <c r="AV1339" s="48" t="s">
        <v>1575</v>
      </c>
      <c r="AW1339" s="48" t="s">
        <v>1575</v>
      </c>
      <c r="AX1339" s="48" t="s">
        <v>1575</v>
      </c>
      <c r="AY1339" s="48" t="s">
        <v>1575</v>
      </c>
      <c r="AZ1339" s="28" t="s">
        <v>1575</v>
      </c>
    </row>
    <row r="1340" ht="15.75" customHeight="1">
      <c r="A1340" s="40">
        <v>1188.0</v>
      </c>
      <c r="B1340" s="28" t="s">
        <v>3871</v>
      </c>
      <c r="C1340" s="28" t="s">
        <v>3872</v>
      </c>
      <c r="D1340" s="42">
        <f t="array" ref="D1340">index(systems,match($A1340,INDEX(systems,0,1),),3)</f>
        <v>-2.077</v>
      </c>
      <c r="E1340" s="42">
        <f t="array" ref="E1340">index(systems,match($A1340,INDEX(systems,0,1),),4)</f>
        <v>34.077</v>
      </c>
      <c r="F1340" s="43" t="str">
        <f>IFERROR(__xludf.DUMMYFUNCTION("let(row, match($B1340&amp;if($C1340&lt;&gt;"""","" [""&amp;$C1340&amp;""]"",""""),index(nebulae,,2),0),join("","",iferror(round(index(nebulae,row,5)/2,3),1),iferror(round(index(nebulae,row,6)/2,3),1),0))"),"1,1,0")</f>
        <v>1,1,0</v>
      </c>
      <c r="G1340" s="44" t="s">
        <v>3873</v>
      </c>
      <c r="H1340" s="90">
        <f t="array" ref="H1340">let(systemId,match(A1340,index(systems,0,1),),refSystemId,match($H$1,index(systems,0,1),),x,index(systems,systemId,3),y,index(systems,systemId,4),refX,index(systems,refSystemId,3),refY,index(systems,refSystemId,4),round(sqrt((x-refX)^2+(y-refY)^2),3))</f>
        <v>34.14</v>
      </c>
      <c r="I1340" s="46" t="s">
        <v>418</v>
      </c>
      <c r="J1340" s="46" t="s">
        <v>508</v>
      </c>
      <c r="K1340" s="46" t="s">
        <v>508</v>
      </c>
      <c r="L1340" s="46" t="s">
        <v>508</v>
      </c>
      <c r="M1340" s="47" t="s">
        <v>508</v>
      </c>
      <c r="N1340" s="28" t="s">
        <v>925</v>
      </c>
      <c r="O1340" s="48" t="s">
        <v>925</v>
      </c>
      <c r="P1340" s="48" t="s">
        <v>925</v>
      </c>
      <c r="Q1340" s="48" t="s">
        <v>925</v>
      </c>
      <c r="R1340" s="48" t="s">
        <v>926</v>
      </c>
      <c r="S1340" s="48" t="s">
        <v>925</v>
      </c>
      <c r="T1340" s="28" t="s">
        <v>925</v>
      </c>
      <c r="U1340" s="48" t="s">
        <v>927</v>
      </c>
      <c r="V1340" s="48" t="s">
        <v>927</v>
      </c>
      <c r="W1340" s="48" t="s">
        <v>928</v>
      </c>
      <c r="X1340" s="48" t="s">
        <v>928</v>
      </c>
      <c r="Y1340" s="48" t="s">
        <v>886</v>
      </c>
      <c r="Z1340" s="48" t="s">
        <v>641</v>
      </c>
      <c r="AA1340" s="48" t="s">
        <v>831</v>
      </c>
      <c r="AB1340" s="48" t="s">
        <v>831</v>
      </c>
      <c r="AC1340" s="48" t="s">
        <v>831</v>
      </c>
      <c r="AD1340" s="48" t="s">
        <v>831</v>
      </c>
      <c r="AE1340" s="48" t="s">
        <v>831</v>
      </c>
      <c r="AF1340" s="48" t="s">
        <v>831</v>
      </c>
      <c r="AG1340" s="48" t="s">
        <v>831</v>
      </c>
      <c r="AH1340" s="48" t="s">
        <v>832</v>
      </c>
      <c r="AI1340" s="48" t="s">
        <v>529</v>
      </c>
      <c r="AJ1340" s="48" t="s">
        <v>529</v>
      </c>
      <c r="AK1340" s="48" t="s">
        <v>529</v>
      </c>
      <c r="AL1340" s="48" t="s">
        <v>529</v>
      </c>
      <c r="AM1340" s="48" t="s">
        <v>529</v>
      </c>
      <c r="AN1340" s="48" t="s">
        <v>886</v>
      </c>
      <c r="AO1340" s="48" t="s">
        <v>886</v>
      </c>
      <c r="AP1340" s="48" t="s">
        <v>886</v>
      </c>
      <c r="AQ1340" s="48" t="s">
        <v>516</v>
      </c>
      <c r="AR1340" s="48" t="s">
        <v>517</v>
      </c>
      <c r="AS1340" s="48" t="s">
        <v>894</v>
      </c>
      <c r="AT1340" s="52" t="s">
        <v>894</v>
      </c>
      <c r="AU1340" s="52" t="s">
        <v>894</v>
      </c>
      <c r="AV1340" s="48" t="s">
        <v>894</v>
      </c>
      <c r="AW1340" s="48" t="s">
        <v>894</v>
      </c>
      <c r="AX1340" s="48" t="s">
        <v>931</v>
      </c>
      <c r="AY1340" s="48" t="s">
        <v>931</v>
      </c>
      <c r="AZ1340" s="28" t="s">
        <v>896</v>
      </c>
    </row>
    <row r="1341" ht="15.75" customHeight="1">
      <c r="A1341" s="40">
        <v>1189.0</v>
      </c>
      <c r="B1341" s="28" t="s">
        <v>3874</v>
      </c>
      <c r="C1341" s="41"/>
      <c r="D1341" s="42">
        <f t="array" ref="D1341">index(systems,match($A1341,INDEX(systems,0,1),),3)</f>
        <v>82.181</v>
      </c>
      <c r="E1341" s="42">
        <f t="array" ref="E1341">index(systems,match($A1341,INDEX(systems,0,1),),4)</f>
        <v>-277.961</v>
      </c>
      <c r="F1341" s="43" t="str">
        <f>IFERROR(__xludf.DUMMYFUNCTION("let(row, match($B1341&amp;if($C1341&lt;&gt;"""","" [""&amp;$C1341&amp;""]"",""""),index(nebulae,,2),0),join("","",iferror(round(index(nebulae,row,5)/2,3),1),iferror(round(index(nebulae,row,6)/2,3),1),0))"),"1,1,0")</f>
        <v>1,1,0</v>
      </c>
      <c r="G1341" s="44" t="s">
        <v>3875</v>
      </c>
      <c r="H1341" s="45">
        <f t="array" ref="H1341">let(systemId,match(A1341,index(systems,0,1),),refSystemId,match($H$1,index(systems,0,1),),x,index(systems,systemId,3),y,index(systems,systemId,4),refX,index(systems,refSystemId,3),refY,index(systems,refSystemId,4),round(sqrt((x-refX)^2+(y-refY)^2),3))</f>
        <v>289.855</v>
      </c>
      <c r="I1341" s="46" t="s">
        <v>408</v>
      </c>
      <c r="J1341" s="46" t="s">
        <v>408</v>
      </c>
      <c r="K1341" s="46" t="s">
        <v>408</v>
      </c>
      <c r="L1341" s="28" t="s">
        <v>408</v>
      </c>
      <c r="M1341" s="28" t="s">
        <v>408</v>
      </c>
      <c r="N1341" s="28" t="s">
        <v>408</v>
      </c>
      <c r="O1341" s="41"/>
      <c r="P1341" s="48" t="s">
        <v>986</v>
      </c>
      <c r="Q1341" s="48" t="s">
        <v>986</v>
      </c>
      <c r="R1341" s="48" t="s">
        <v>986</v>
      </c>
      <c r="S1341" s="48" t="s">
        <v>986</v>
      </c>
      <c r="T1341" s="48" t="s">
        <v>986</v>
      </c>
      <c r="U1341" s="48" t="s">
        <v>986</v>
      </c>
      <c r="V1341" s="48" t="s">
        <v>986</v>
      </c>
      <c r="W1341" s="48" t="s">
        <v>986</v>
      </c>
      <c r="X1341" s="48" t="s">
        <v>986</v>
      </c>
      <c r="Y1341" s="48" t="s">
        <v>492</v>
      </c>
      <c r="Z1341" s="48" t="s">
        <v>492</v>
      </c>
      <c r="AA1341" s="48" t="s">
        <v>493</v>
      </c>
      <c r="AB1341" s="48" t="s">
        <v>493</v>
      </c>
      <c r="AC1341" s="48" t="s">
        <v>493</v>
      </c>
      <c r="AD1341" s="48" t="s">
        <v>493</v>
      </c>
      <c r="AE1341" s="48" t="s">
        <v>493</v>
      </c>
      <c r="AF1341" s="48" t="s">
        <v>493</v>
      </c>
      <c r="AG1341" s="48" t="s">
        <v>493</v>
      </c>
      <c r="AH1341" s="48" t="s">
        <v>493</v>
      </c>
      <c r="AI1341" s="48" t="s">
        <v>493</v>
      </c>
      <c r="AJ1341" s="48" t="s">
        <v>493</v>
      </c>
      <c r="AK1341" s="48" t="s">
        <v>493</v>
      </c>
      <c r="AL1341" s="48" t="s">
        <v>493</v>
      </c>
      <c r="AM1341" s="48" t="s">
        <v>493</v>
      </c>
      <c r="AN1341" s="48" t="s">
        <v>493</v>
      </c>
      <c r="AO1341" s="48" t="s">
        <v>492</v>
      </c>
      <c r="AP1341" s="48" t="s">
        <v>492</v>
      </c>
      <c r="AQ1341" s="48" t="s">
        <v>492</v>
      </c>
      <c r="AR1341" s="48" t="s">
        <v>492</v>
      </c>
      <c r="AS1341" s="48" t="s">
        <v>492</v>
      </c>
      <c r="AT1341" s="48" t="s">
        <v>492</v>
      </c>
      <c r="AU1341" s="48" t="s">
        <v>492</v>
      </c>
      <c r="AV1341" s="48" t="s">
        <v>1028</v>
      </c>
      <c r="AW1341" s="48" t="s">
        <v>1028</v>
      </c>
      <c r="AX1341" s="48" t="s">
        <v>1028</v>
      </c>
      <c r="AY1341" s="48" t="s">
        <v>1028</v>
      </c>
      <c r="AZ1341" s="28" t="s">
        <v>1028</v>
      </c>
    </row>
    <row r="1342" ht="15.75" customHeight="1">
      <c r="A1342" s="40">
        <v>1190.0</v>
      </c>
      <c r="B1342" s="28" t="s">
        <v>3876</v>
      </c>
      <c r="C1342" s="41"/>
      <c r="D1342" s="42">
        <f t="array" ref="D1342">index(systems,match($A1342,INDEX(systems,0,1),),3)</f>
        <v>199.014</v>
      </c>
      <c r="E1342" s="42">
        <f t="array" ref="E1342">index(systems,match($A1342,INDEX(systems,0,1),),4)</f>
        <v>-391.106</v>
      </c>
      <c r="F1342" s="43" t="str">
        <f>IFERROR(__xludf.DUMMYFUNCTION("let(row, match($B1342&amp;if($C1342&lt;&gt;"""","" [""&amp;$C1342&amp;""]"",""""),index(nebulae,,2),0),join("","",iferror(round(index(nebulae,row,5)/2,3),1),iferror(round(index(nebulae,row,6)/2,3),1),0))"),"1,1,0")</f>
        <v>1,1,0</v>
      </c>
      <c r="G1342" s="44" t="s">
        <v>3877</v>
      </c>
      <c r="H1342" s="45">
        <f t="array" ref="H1342">let(systemId,match(A1342,index(systems,0,1),),refSystemId,match($H$1,index(systems,0,1),),x,index(systems,systemId,3),y,index(systems,systemId,4),refX,index(systems,refSystemId,3),refY,index(systems,refSystemId,4),round(sqrt((x-refX)^2+(y-refY)^2),3))</f>
        <v>438.829</v>
      </c>
      <c r="I1342" s="53"/>
      <c r="J1342" s="53"/>
      <c r="K1342" s="53"/>
      <c r="L1342" s="53"/>
      <c r="M1342" s="46" t="s">
        <v>953</v>
      </c>
      <c r="N1342" s="28" t="s">
        <v>953</v>
      </c>
      <c r="O1342" s="48" t="s">
        <v>953</v>
      </c>
      <c r="P1342" s="48" t="s">
        <v>630</v>
      </c>
      <c r="Q1342" s="48" t="s">
        <v>630</v>
      </c>
      <c r="R1342" s="48" t="s">
        <v>630</v>
      </c>
      <c r="S1342" s="48" t="s">
        <v>630</v>
      </c>
      <c r="T1342" s="48" t="s">
        <v>630</v>
      </c>
      <c r="U1342" s="48" t="s">
        <v>630</v>
      </c>
      <c r="V1342" s="48" t="s">
        <v>630</v>
      </c>
      <c r="W1342" s="48" t="s">
        <v>630</v>
      </c>
      <c r="X1342" s="48" t="s">
        <v>630</v>
      </c>
      <c r="Y1342" s="48" t="s">
        <v>422</v>
      </c>
      <c r="Z1342" s="48" t="s">
        <v>422</v>
      </c>
      <c r="AA1342" s="48" t="s">
        <v>422</v>
      </c>
      <c r="AB1342" s="48" t="s">
        <v>422</v>
      </c>
      <c r="AC1342" s="48" t="s">
        <v>422</v>
      </c>
      <c r="AD1342" s="48" t="s">
        <v>422</v>
      </c>
      <c r="AE1342" s="48" t="s">
        <v>422</v>
      </c>
      <c r="AF1342" s="48" t="s">
        <v>422</v>
      </c>
      <c r="AG1342" s="48" t="s">
        <v>422</v>
      </c>
      <c r="AH1342" s="48" t="s">
        <v>422</v>
      </c>
      <c r="AI1342" s="48" t="s">
        <v>422</v>
      </c>
      <c r="AJ1342" s="48" t="s">
        <v>422</v>
      </c>
      <c r="AK1342" s="48" t="s">
        <v>422</v>
      </c>
      <c r="AL1342" s="48" t="s">
        <v>422</v>
      </c>
      <c r="AM1342" s="48" t="s">
        <v>422</v>
      </c>
      <c r="AN1342" s="48" t="s">
        <v>422</v>
      </c>
      <c r="AO1342" s="48" t="s">
        <v>422</v>
      </c>
      <c r="AP1342" s="48" t="s">
        <v>422</v>
      </c>
      <c r="AQ1342" s="48" t="s">
        <v>422</v>
      </c>
      <c r="AR1342" s="48" t="s">
        <v>422</v>
      </c>
      <c r="AS1342" s="48" t="s">
        <v>422</v>
      </c>
      <c r="AT1342" s="48" t="s">
        <v>422</v>
      </c>
      <c r="AU1342" s="48" t="s">
        <v>422</v>
      </c>
      <c r="AV1342" s="48" t="s">
        <v>422</v>
      </c>
      <c r="AW1342" s="48" t="s">
        <v>422</v>
      </c>
      <c r="AX1342" s="48" t="s">
        <v>422</v>
      </c>
      <c r="AY1342" s="48" t="s">
        <v>422</v>
      </c>
      <c r="AZ1342" s="28" t="s">
        <v>422</v>
      </c>
    </row>
    <row r="1343" ht="15.75" customHeight="1">
      <c r="A1343" s="40">
        <v>1191.0</v>
      </c>
      <c r="B1343" s="28" t="s">
        <v>3878</v>
      </c>
      <c r="C1343" s="41"/>
      <c r="D1343" s="42">
        <f t="array" ref="D1343">index(systems,match($A1343,INDEX(systems,0,1),),3)</f>
        <v>-295.18</v>
      </c>
      <c r="E1343" s="42">
        <f t="array" ref="E1343">index(systems,match($A1343,INDEX(systems,0,1),),4)</f>
        <v>337.543</v>
      </c>
      <c r="F1343" s="43" t="str">
        <f>IFERROR(__xludf.DUMMYFUNCTION("let(row, match($B1343&amp;if($C1343&lt;&gt;"""","" [""&amp;$C1343&amp;""]"",""""),index(nebulae,,2),0),join("","",iferror(round(index(nebulae,row,5)/2,3),1),iferror(round(index(nebulae,row,6)/2,3),1),0))"),"1,1,0")</f>
        <v>1,1,0</v>
      </c>
      <c r="G1343" s="44" t="s">
        <v>3879</v>
      </c>
      <c r="H1343" s="45">
        <f t="array" ref="H1343">let(systemId,match(A1343,index(systems,0,1),),refSystemId,match($H$1,index(systems,0,1),),x,index(systems,systemId,3),y,index(systems,systemId,4),refX,index(systems,refSystemId,3),refY,index(systems,refSystemId,4),round(sqrt((x-refX)^2+(y-refY)^2),3))</f>
        <v>448.404</v>
      </c>
      <c r="I1343" s="46" t="s">
        <v>408</v>
      </c>
      <c r="J1343" s="46" t="s">
        <v>408</v>
      </c>
      <c r="K1343" s="28" t="s">
        <v>408</v>
      </c>
      <c r="L1343" s="28" t="s">
        <v>408</v>
      </c>
      <c r="M1343" s="48" t="s">
        <v>408</v>
      </c>
      <c r="N1343" s="28" t="s">
        <v>408</v>
      </c>
      <c r="O1343" s="41"/>
      <c r="P1343" s="48" t="s">
        <v>497</v>
      </c>
      <c r="Q1343" s="48" t="s">
        <v>497</v>
      </c>
      <c r="R1343" s="48" t="s">
        <v>497</v>
      </c>
      <c r="S1343" s="48" t="s">
        <v>435</v>
      </c>
      <c r="T1343" s="48" t="s">
        <v>435</v>
      </c>
      <c r="U1343" s="48" t="s">
        <v>435</v>
      </c>
      <c r="V1343" s="48" t="s">
        <v>435</v>
      </c>
      <c r="W1343" s="48" t="s">
        <v>435</v>
      </c>
      <c r="X1343" s="48" t="s">
        <v>435</v>
      </c>
      <c r="Y1343" s="48" t="s">
        <v>435</v>
      </c>
      <c r="Z1343" s="48" t="s">
        <v>435</v>
      </c>
      <c r="AA1343" s="48" t="s">
        <v>1213</v>
      </c>
      <c r="AB1343" s="48" t="s">
        <v>1213</v>
      </c>
      <c r="AC1343" s="48" t="s">
        <v>1213</v>
      </c>
      <c r="AD1343" s="48" t="s">
        <v>1213</v>
      </c>
      <c r="AE1343" s="48" t="s">
        <v>1213</v>
      </c>
      <c r="AF1343" s="48" t="s">
        <v>1213</v>
      </c>
      <c r="AG1343" s="48" t="s">
        <v>1213</v>
      </c>
      <c r="AH1343" s="48" t="s">
        <v>1214</v>
      </c>
      <c r="AI1343" s="48" t="s">
        <v>592</v>
      </c>
      <c r="AJ1343" s="48" t="s">
        <v>592</v>
      </c>
      <c r="AK1343" s="48" t="s">
        <v>592</v>
      </c>
      <c r="AL1343" s="48" t="s">
        <v>592</v>
      </c>
      <c r="AM1343" s="48" t="s">
        <v>592</v>
      </c>
      <c r="AN1343" s="48" t="s">
        <v>592</v>
      </c>
      <c r="AO1343" s="48" t="s">
        <v>592</v>
      </c>
      <c r="AP1343" s="48" t="s">
        <v>592</v>
      </c>
      <c r="AQ1343" s="48" t="s">
        <v>3880</v>
      </c>
      <c r="AR1343" s="48" t="s">
        <v>3880</v>
      </c>
      <c r="AS1343" s="48" t="s">
        <v>3880</v>
      </c>
      <c r="AT1343" s="48" t="s">
        <v>3881</v>
      </c>
      <c r="AU1343" s="48" t="s">
        <v>3881</v>
      </c>
      <c r="AV1343" s="48" t="s">
        <v>593</v>
      </c>
      <c r="AW1343" s="48" t="s">
        <v>594</v>
      </c>
      <c r="AX1343" s="48" t="s">
        <v>594</v>
      </c>
      <c r="AY1343" s="48" t="s">
        <v>594</v>
      </c>
      <c r="AZ1343" s="28" t="s">
        <v>594</v>
      </c>
    </row>
    <row r="1344" ht="15.75" customHeight="1">
      <c r="A1344" s="40">
        <v>1192.0</v>
      </c>
      <c r="B1344" s="28" t="s">
        <v>3882</v>
      </c>
      <c r="C1344" s="41"/>
      <c r="D1344" s="42">
        <f t="array" ref="D1344">index(systems,match($A1344,INDEX(systems,0,1),),3)</f>
        <v>-362.372</v>
      </c>
      <c r="E1344" s="42">
        <f t="array" ref="E1344">index(systems,match($A1344,INDEX(systems,0,1),),4)</f>
        <v>7.443</v>
      </c>
      <c r="F1344" s="43" t="str">
        <f>IFERROR(__xludf.DUMMYFUNCTION("let(row, match($B1344&amp;if($C1344&lt;&gt;"""","" [""&amp;$C1344&amp;""]"",""""),index(nebulae,,2),0),join("","",iferror(round(index(nebulae,row,5)/2,3),1),iferror(round(index(nebulae,row,6)/2,3),1),0))"),"1,1,0")</f>
        <v>1,1,0</v>
      </c>
      <c r="G1344" s="44" t="s">
        <v>3883</v>
      </c>
      <c r="H1344" s="45">
        <f t="array" ref="H1344">let(systemId,match(A1344,index(systems,0,1),),refSystemId,match($H$1,index(systems,0,1),),x,index(systems,systemId,3),y,index(systems,systemId,4),refX,index(systems,refSystemId,3),refY,index(systems,refSystemId,4),round(sqrt((x-refX)^2+(y-refY)^2),3))</f>
        <v>362.448</v>
      </c>
      <c r="I1344" s="53"/>
      <c r="J1344" s="53"/>
      <c r="K1344" s="53"/>
      <c r="L1344" s="53"/>
      <c r="M1344" s="53"/>
      <c r="N1344" s="28" t="s">
        <v>449</v>
      </c>
      <c r="O1344" s="48" t="s">
        <v>449</v>
      </c>
      <c r="P1344" s="48" t="s">
        <v>449</v>
      </c>
      <c r="Q1344" s="48" t="s">
        <v>449</v>
      </c>
      <c r="R1344" s="48" t="s">
        <v>449</v>
      </c>
      <c r="S1344" s="48" t="s">
        <v>449</v>
      </c>
      <c r="T1344" s="48" t="s">
        <v>449</v>
      </c>
      <c r="U1344" s="48" t="s">
        <v>449</v>
      </c>
      <c r="V1344" s="48" t="s">
        <v>449</v>
      </c>
      <c r="W1344" s="48" t="s">
        <v>449</v>
      </c>
      <c r="X1344" s="48" t="s">
        <v>449</v>
      </c>
      <c r="Y1344" s="48" t="s">
        <v>449</v>
      </c>
      <c r="Z1344" s="48" t="s">
        <v>449</v>
      </c>
      <c r="AA1344" s="48" t="s">
        <v>700</v>
      </c>
      <c r="AB1344" s="48" t="s">
        <v>700</v>
      </c>
      <c r="AC1344" s="48" t="s">
        <v>700</v>
      </c>
      <c r="AD1344" s="48" t="s">
        <v>700</v>
      </c>
      <c r="AE1344" s="48" t="s">
        <v>700</v>
      </c>
      <c r="AF1344" s="48" t="s">
        <v>700</v>
      </c>
      <c r="AG1344" s="48" t="s">
        <v>700</v>
      </c>
      <c r="AH1344" s="48" t="s">
        <v>701</v>
      </c>
      <c r="AI1344" s="48" t="s">
        <v>452</v>
      </c>
      <c r="AJ1344" s="48" t="s">
        <v>452</v>
      </c>
      <c r="AK1344" s="48" t="s">
        <v>452</v>
      </c>
      <c r="AL1344" s="48" t="s">
        <v>452</v>
      </c>
      <c r="AM1344" s="48" t="s">
        <v>452</v>
      </c>
      <c r="AN1344" s="48" t="s">
        <v>452</v>
      </c>
      <c r="AO1344" s="48" t="s">
        <v>452</v>
      </c>
      <c r="AP1344" s="48" t="s">
        <v>452</v>
      </c>
      <c r="AQ1344" s="48" t="s">
        <v>452</v>
      </c>
      <c r="AR1344" s="48" t="s">
        <v>452</v>
      </c>
      <c r="AS1344" s="48" t="s">
        <v>453</v>
      </c>
      <c r="AT1344" s="48" t="s">
        <v>454</v>
      </c>
      <c r="AU1344" s="48" t="s">
        <v>454</v>
      </c>
      <c r="AV1344" s="52" t="s">
        <v>454</v>
      </c>
      <c r="AW1344" s="52" t="s">
        <v>454</v>
      </c>
      <c r="AX1344" s="52" t="s">
        <v>454</v>
      </c>
      <c r="AY1344" s="52" t="s">
        <v>454</v>
      </c>
      <c r="AZ1344" s="49" t="s">
        <v>455</v>
      </c>
    </row>
    <row r="1345" ht="15.75" customHeight="1">
      <c r="A1345" s="40">
        <v>1193.0</v>
      </c>
      <c r="B1345" s="28" t="s">
        <v>3884</v>
      </c>
      <c r="C1345" s="41"/>
      <c r="D1345" s="42">
        <f t="array" ref="D1345">index(systems,match($A1345,INDEX(systems,0,1),),3)</f>
        <v>-201.11</v>
      </c>
      <c r="E1345" s="42">
        <f t="array" ref="E1345">index(systems,match($A1345,INDEX(systems,0,1),),4)</f>
        <v>212.952</v>
      </c>
      <c r="F1345" s="43" t="str">
        <f>IFERROR(__xludf.DUMMYFUNCTION("let(row, match($B1345&amp;if($C1345&lt;&gt;"""","" [""&amp;$C1345&amp;""]"",""""),index(nebulae,,2),0),join("","",iferror(round(index(nebulae,row,5)/2,3),1),iferror(round(index(nebulae,row,6)/2,3),1),0))"),"1,1,0")</f>
        <v>1,1,0</v>
      </c>
      <c r="G1345" s="44" t="s">
        <v>3885</v>
      </c>
      <c r="H1345" s="45">
        <f t="array" ref="H1345">let(systemId,match(A1345,index(systems,0,1),),refSystemId,match($H$1,index(systems,0,1),),x,index(systems,systemId,3),y,index(systems,systemId,4),refX,index(systems,refSystemId,3),refY,index(systems,refSystemId,4),round(sqrt((x-refX)^2+(y-refY)^2),3))</f>
        <v>292.906</v>
      </c>
      <c r="I1345" s="41"/>
      <c r="J1345" s="41"/>
      <c r="K1345" s="41"/>
      <c r="L1345" s="28" t="s">
        <v>418</v>
      </c>
      <c r="M1345" s="41"/>
      <c r="N1345" s="28" t="s">
        <v>435</v>
      </c>
      <c r="O1345" s="48" t="s">
        <v>435</v>
      </c>
      <c r="P1345" s="48" t="s">
        <v>435</v>
      </c>
      <c r="Q1345" s="48" t="s">
        <v>435</v>
      </c>
      <c r="R1345" s="48" t="s">
        <v>435</v>
      </c>
      <c r="S1345" s="48" t="s">
        <v>435</v>
      </c>
      <c r="T1345" s="48" t="s">
        <v>435</v>
      </c>
      <c r="U1345" s="48" t="s">
        <v>435</v>
      </c>
      <c r="V1345" s="48" t="s">
        <v>435</v>
      </c>
      <c r="W1345" s="48" t="s">
        <v>435</v>
      </c>
      <c r="X1345" s="48" t="s">
        <v>435</v>
      </c>
      <c r="Y1345" s="48" t="s">
        <v>435</v>
      </c>
      <c r="Z1345" s="48" t="s">
        <v>435</v>
      </c>
      <c r="AA1345" s="48" t="s">
        <v>1678</v>
      </c>
      <c r="AB1345" s="48" t="s">
        <v>1678</v>
      </c>
      <c r="AC1345" s="48" t="s">
        <v>1678</v>
      </c>
      <c r="AD1345" s="48" t="s">
        <v>1678</v>
      </c>
      <c r="AE1345" s="48" t="s">
        <v>1678</v>
      </c>
      <c r="AF1345" s="48" t="s">
        <v>1678</v>
      </c>
      <c r="AG1345" s="48" t="s">
        <v>1678</v>
      </c>
      <c r="AH1345" s="48" t="s">
        <v>1679</v>
      </c>
      <c r="AI1345" s="48" t="s">
        <v>438</v>
      </c>
      <c r="AJ1345" s="48" t="s">
        <v>438</v>
      </c>
      <c r="AK1345" s="48" t="s">
        <v>438</v>
      </c>
      <c r="AL1345" s="48" t="s">
        <v>438</v>
      </c>
      <c r="AM1345" s="48" t="s">
        <v>438</v>
      </c>
      <c r="AN1345" s="48" t="s">
        <v>438</v>
      </c>
      <c r="AO1345" s="48" t="s">
        <v>438</v>
      </c>
      <c r="AP1345" s="48" t="s">
        <v>438</v>
      </c>
      <c r="AQ1345" s="48" t="s">
        <v>438</v>
      </c>
      <c r="AR1345" s="48" t="s">
        <v>438</v>
      </c>
      <c r="AS1345" s="48" t="s">
        <v>438</v>
      </c>
      <c r="AT1345" s="48" t="s">
        <v>439</v>
      </c>
      <c r="AU1345" s="48" t="s">
        <v>439</v>
      </c>
      <c r="AV1345" s="48" t="s">
        <v>439</v>
      </c>
      <c r="AW1345" s="48" t="s">
        <v>439</v>
      </c>
      <c r="AX1345" s="48" t="s">
        <v>417</v>
      </c>
      <c r="AY1345" s="52" t="s">
        <v>439</v>
      </c>
      <c r="AZ1345" s="49" t="s">
        <v>439</v>
      </c>
    </row>
    <row r="1346" ht="15.75" customHeight="1">
      <c r="A1346" s="40">
        <v>2907.0</v>
      </c>
      <c r="B1346" s="28" t="s">
        <v>3886</v>
      </c>
      <c r="C1346" s="41"/>
      <c r="D1346" s="42">
        <f t="array" ref="D1346">index(systems,match($A1346,INDEX(systems,0,1),),3)</f>
        <v>58.65</v>
      </c>
      <c r="E1346" s="42">
        <f t="array" ref="E1346">index(systems,match($A1346,INDEX(systems,0,1),),4)</f>
        <v>-504.955</v>
      </c>
      <c r="F1346" s="43" t="str">
        <f>IFERROR(__xludf.DUMMYFUNCTION("let(row, match($B1346&amp;if($C1346&lt;&gt;"""","" [""&amp;$C1346&amp;""]"",""""),index(nebulae,,2),0),join("","",iferror(round(index(nebulae,row,5)/2,3),1),iferror(round(index(nebulae,row,6)/2,3),1),0))"),"1,1,0")</f>
        <v>1,1,0</v>
      </c>
      <c r="G1346" s="44" t="s">
        <v>3887</v>
      </c>
      <c r="H1346" s="45">
        <f t="array" ref="H1346">let(systemId,match(A1346,index(systems,0,1),),refSystemId,match($H$1,index(systems,0,1),),x,index(systems,systemId,3),y,index(systems,systemId,4),refX,index(systems,refSystemId,3),refY,index(systems,refSystemId,4),round(sqrt((x-refX)^2+(y-refY)^2),3))</f>
        <v>508.35</v>
      </c>
      <c r="I1346" s="41"/>
      <c r="J1346" s="41"/>
      <c r="K1346" s="41"/>
      <c r="L1346" s="41"/>
      <c r="M1346" s="41"/>
      <c r="N1346" s="41"/>
      <c r="O1346" s="41"/>
      <c r="P1346" s="56" t="s">
        <v>408</v>
      </c>
      <c r="Q1346" s="48" t="s">
        <v>408</v>
      </c>
      <c r="R1346" s="48" t="s">
        <v>408</v>
      </c>
      <c r="S1346" s="48" t="s">
        <v>408</v>
      </c>
      <c r="T1346" s="48" t="s">
        <v>408</v>
      </c>
      <c r="U1346" s="48" t="s">
        <v>408</v>
      </c>
      <c r="V1346" s="48" t="s">
        <v>408</v>
      </c>
      <c r="W1346" s="48" t="s">
        <v>408</v>
      </c>
      <c r="X1346" s="48" t="s">
        <v>408</v>
      </c>
      <c r="Y1346" s="48" t="s">
        <v>408</v>
      </c>
      <c r="Z1346" s="56" t="s">
        <v>408</v>
      </c>
      <c r="AA1346" s="48" t="s">
        <v>408</v>
      </c>
      <c r="AB1346" s="48" t="s">
        <v>408</v>
      </c>
      <c r="AC1346" s="48" t="s">
        <v>408</v>
      </c>
      <c r="AD1346" s="48" t="s">
        <v>408</v>
      </c>
      <c r="AE1346" s="48" t="s">
        <v>408</v>
      </c>
      <c r="AF1346" s="48" t="s">
        <v>408</v>
      </c>
      <c r="AG1346" s="48" t="s">
        <v>408</v>
      </c>
      <c r="AH1346" s="48" t="s">
        <v>408</v>
      </c>
      <c r="AI1346" s="41"/>
      <c r="AJ1346" s="41"/>
      <c r="AK1346" s="41"/>
      <c r="AL1346" s="41"/>
      <c r="AM1346" s="41"/>
      <c r="AN1346" s="48" t="s">
        <v>2482</v>
      </c>
      <c r="AO1346" s="48" t="s">
        <v>2483</v>
      </c>
      <c r="AP1346" s="48" t="s">
        <v>2483</v>
      </c>
      <c r="AQ1346" s="48" t="s">
        <v>2483</v>
      </c>
      <c r="AR1346" s="48" t="s">
        <v>2483</v>
      </c>
      <c r="AS1346" s="48" t="s">
        <v>2483</v>
      </c>
      <c r="AT1346" s="48" t="s">
        <v>2483</v>
      </c>
      <c r="AU1346" s="48" t="s">
        <v>2483</v>
      </c>
      <c r="AV1346" s="56" t="s">
        <v>2483</v>
      </c>
      <c r="AW1346" s="56" t="s">
        <v>2483</v>
      </c>
      <c r="AX1346" s="56" t="s">
        <v>2483</v>
      </c>
      <c r="AY1346" s="56" t="s">
        <v>2483</v>
      </c>
      <c r="AZ1346" s="51" t="s">
        <v>2483</v>
      </c>
    </row>
    <row r="1347" ht="15.75" customHeight="1">
      <c r="A1347" s="40">
        <v>1194.0</v>
      </c>
      <c r="B1347" s="28" t="s">
        <v>3888</v>
      </c>
      <c r="C1347" s="41"/>
      <c r="D1347" s="42">
        <f t="array" ref="D1347">index(systems,match($A1347,INDEX(systems,0,1),),3)</f>
        <v>72.368</v>
      </c>
      <c r="E1347" s="42">
        <f t="array" ref="E1347">index(systems,match($A1347,INDEX(systems,0,1),),4)</f>
        <v>-249.026</v>
      </c>
      <c r="F1347" s="43" t="str">
        <f>IFERROR(__xludf.DUMMYFUNCTION("let(row, match($B1347&amp;if($C1347&lt;&gt;"""","" [""&amp;$C1347&amp;""]"",""""),index(nebulae,,2),0),join("","",iferror(round(index(nebulae,row,5)/2,3),1),iferror(round(index(nebulae,row,6)/2,3),1),0))"),"1,1,0")</f>
        <v>1,1,0</v>
      </c>
      <c r="G1347" s="44" t="s">
        <v>3889</v>
      </c>
      <c r="H1347" s="45">
        <f t="array" ref="H1347">let(systemId,match(A1347,index(systems,0,1),),refSystemId,match($H$1,index(systems,0,1),),x,index(systems,systemId,3),y,index(systems,systemId,4),refX,index(systems,refSystemId,3),refY,index(systems,refSystemId,4),round(sqrt((x-refX)^2+(y-refY)^2),3))</f>
        <v>259.328</v>
      </c>
      <c r="I1347" s="41"/>
      <c r="J1347" s="41"/>
      <c r="K1347" s="41"/>
      <c r="L1347" s="41"/>
      <c r="M1347" s="28" t="s">
        <v>756</v>
      </c>
      <c r="N1347" s="28" t="s">
        <v>986</v>
      </c>
      <c r="O1347" s="48" t="s">
        <v>986</v>
      </c>
      <c r="P1347" s="48" t="s">
        <v>986</v>
      </c>
      <c r="Q1347" s="48" t="s">
        <v>986</v>
      </c>
      <c r="R1347" s="48" t="s">
        <v>986</v>
      </c>
      <c r="S1347" s="48" t="s">
        <v>986</v>
      </c>
      <c r="T1347" s="48" t="s">
        <v>986</v>
      </c>
      <c r="U1347" s="48" t="s">
        <v>986</v>
      </c>
      <c r="V1347" s="48" t="s">
        <v>986</v>
      </c>
      <c r="W1347" s="48" t="s">
        <v>986</v>
      </c>
      <c r="X1347" s="48" t="s">
        <v>986</v>
      </c>
      <c r="Y1347" s="48" t="s">
        <v>614</v>
      </c>
      <c r="Z1347" s="48" t="s">
        <v>987</v>
      </c>
      <c r="AA1347" s="48" t="s">
        <v>987</v>
      </c>
      <c r="AB1347" s="48" t="s">
        <v>1838</v>
      </c>
      <c r="AC1347" s="48" t="s">
        <v>1838</v>
      </c>
      <c r="AD1347" s="48" t="s">
        <v>1838</v>
      </c>
      <c r="AE1347" s="48" t="s">
        <v>1838</v>
      </c>
      <c r="AF1347" s="48" t="s">
        <v>1838</v>
      </c>
      <c r="AG1347" s="48" t="s">
        <v>1838</v>
      </c>
      <c r="AH1347" s="48" t="s">
        <v>1838</v>
      </c>
      <c r="AI1347" s="48" t="s">
        <v>1838</v>
      </c>
      <c r="AJ1347" s="48" t="s">
        <v>1838</v>
      </c>
      <c r="AK1347" s="48" t="s">
        <v>1838</v>
      </c>
      <c r="AL1347" s="48" t="s">
        <v>1838</v>
      </c>
      <c r="AM1347" s="48" t="s">
        <v>1838</v>
      </c>
      <c r="AN1347" s="48" t="s">
        <v>1650</v>
      </c>
      <c r="AO1347" s="48" t="s">
        <v>614</v>
      </c>
      <c r="AP1347" s="48" t="s">
        <v>614</v>
      </c>
      <c r="AQ1347" s="48" t="s">
        <v>614</v>
      </c>
      <c r="AR1347" s="48" t="s">
        <v>614</v>
      </c>
      <c r="AS1347" s="48" t="s">
        <v>614</v>
      </c>
      <c r="AT1347" s="48" t="s">
        <v>614</v>
      </c>
      <c r="AU1347" s="48" t="s">
        <v>614</v>
      </c>
      <c r="AV1347" s="48" t="s">
        <v>614</v>
      </c>
      <c r="AW1347" s="48" t="s">
        <v>614</v>
      </c>
      <c r="AX1347" s="48" t="s">
        <v>614</v>
      </c>
      <c r="AY1347" s="48" t="s">
        <v>614</v>
      </c>
      <c r="AZ1347" s="28" t="s">
        <v>614</v>
      </c>
    </row>
    <row r="1348" ht="15.75" customHeight="1">
      <c r="A1348" s="40">
        <v>1195.0</v>
      </c>
      <c r="B1348" s="28" t="s">
        <v>3890</v>
      </c>
      <c r="C1348" s="41"/>
      <c r="D1348" s="42">
        <f t="array" ref="D1348">index(systems,match($A1348,INDEX(systems,0,1),),3)</f>
        <v>-539.365</v>
      </c>
      <c r="E1348" s="42">
        <f t="array" ref="E1348">index(systems,match($A1348,INDEX(systems,0,1),),4)</f>
        <v>176.882</v>
      </c>
      <c r="F1348" s="43" t="str">
        <f>IFERROR(__xludf.DUMMYFUNCTION("let(row, match($B1348&amp;if($C1348&lt;&gt;"""","" [""&amp;$C1348&amp;""]"",""""),index(nebulae,,2),0),join("","",iferror(round(index(nebulae,row,5)/2,3),1),iferror(round(index(nebulae,row,6)/2,3),1),0))"),"1,1,0")</f>
        <v>1,1,0</v>
      </c>
      <c r="G1348" s="44" t="s">
        <v>3891</v>
      </c>
      <c r="H1348" s="45">
        <f t="array" ref="H1348">let(systemId,match(A1348,index(systems,0,1),),refSystemId,match($H$1,index(systems,0,1),),x,index(systems,systemId,3),y,index(systems,systemId,4),refX,index(systems,refSystemId,3),refY,index(systems,refSystemId,4),round(sqrt((x-refX)^2+(y-refY)^2),3))</f>
        <v>567.628</v>
      </c>
      <c r="I1348" s="46" t="s">
        <v>408</v>
      </c>
      <c r="J1348" s="46" t="s">
        <v>408</v>
      </c>
      <c r="K1348" s="46" t="s">
        <v>408</v>
      </c>
      <c r="L1348" s="46" t="s">
        <v>408</v>
      </c>
      <c r="M1348" s="28" t="s">
        <v>408</v>
      </c>
      <c r="N1348" s="28" t="s">
        <v>408</v>
      </c>
      <c r="O1348" s="41"/>
      <c r="P1348" s="48" t="s">
        <v>461</v>
      </c>
      <c r="Q1348" s="48" t="s">
        <v>461</v>
      </c>
      <c r="R1348" s="48" t="s">
        <v>461</v>
      </c>
      <c r="S1348" s="48" t="s">
        <v>418</v>
      </c>
      <c r="T1348" s="48" t="s">
        <v>418</v>
      </c>
      <c r="U1348" s="48" t="s">
        <v>422</v>
      </c>
      <c r="V1348" s="48" t="s">
        <v>422</v>
      </c>
      <c r="W1348" s="48" t="s">
        <v>422</v>
      </c>
      <c r="X1348" s="48" t="s">
        <v>422</v>
      </c>
      <c r="Y1348" s="48" t="s">
        <v>422</v>
      </c>
      <c r="Z1348" s="48" t="s">
        <v>422</v>
      </c>
      <c r="AA1348" s="48" t="s">
        <v>422</v>
      </c>
      <c r="AB1348" s="48" t="s">
        <v>422</v>
      </c>
      <c r="AC1348" s="48" t="s">
        <v>422</v>
      </c>
      <c r="AD1348" s="48" t="s">
        <v>422</v>
      </c>
      <c r="AE1348" s="48" t="s">
        <v>422</v>
      </c>
      <c r="AF1348" s="48" t="s">
        <v>422</v>
      </c>
      <c r="AG1348" s="48" t="s">
        <v>422</v>
      </c>
      <c r="AH1348" s="48" t="s">
        <v>422</v>
      </c>
      <c r="AI1348" s="48" t="s">
        <v>422</v>
      </c>
      <c r="AJ1348" s="48" t="s">
        <v>422</v>
      </c>
      <c r="AK1348" s="48" t="s">
        <v>422</v>
      </c>
      <c r="AL1348" s="48" t="s">
        <v>422</v>
      </c>
      <c r="AM1348" s="48" t="s">
        <v>422</v>
      </c>
      <c r="AN1348" s="48" t="s">
        <v>422</v>
      </c>
      <c r="AO1348" s="48" t="s">
        <v>422</v>
      </c>
      <c r="AP1348" s="48" t="s">
        <v>422</v>
      </c>
      <c r="AQ1348" s="48" t="s">
        <v>422</v>
      </c>
      <c r="AR1348" s="48" t="s">
        <v>422</v>
      </c>
      <c r="AS1348" s="48" t="s">
        <v>422</v>
      </c>
      <c r="AT1348" s="48" t="s">
        <v>422</v>
      </c>
      <c r="AU1348" s="48" t="s">
        <v>422</v>
      </c>
      <c r="AV1348" s="48" t="s">
        <v>422</v>
      </c>
      <c r="AW1348" s="48" t="s">
        <v>422</v>
      </c>
      <c r="AX1348" s="48" t="s">
        <v>422</v>
      </c>
      <c r="AY1348" s="48" t="s">
        <v>422</v>
      </c>
      <c r="AZ1348" s="28" t="s">
        <v>422</v>
      </c>
    </row>
    <row r="1349" ht="15.75" customHeight="1">
      <c r="A1349" s="40">
        <v>1196.0</v>
      </c>
      <c r="B1349" s="28" t="s">
        <v>3892</v>
      </c>
      <c r="C1349" s="41"/>
      <c r="D1349" s="42">
        <f t="array" ref="D1349">index(systems,match($A1349,INDEX(systems,0,1),),3)</f>
        <v>317.163</v>
      </c>
      <c r="E1349" s="42">
        <f t="array" ref="E1349">index(systems,match($A1349,INDEX(systems,0,1),),4)</f>
        <v>-225.435</v>
      </c>
      <c r="F1349" s="43" t="str">
        <f>IFERROR(__xludf.DUMMYFUNCTION("let(row, match($B1349&amp;if($C1349&lt;&gt;"""","" [""&amp;$C1349&amp;""]"",""""),index(nebulae,,2),0),join("","",iferror(round(index(nebulae,row,5)/2,3),1),iferror(round(index(nebulae,row,6)/2,3),1),0))"),"1,1,0")</f>
        <v>1,1,0</v>
      </c>
      <c r="G1349" s="44" t="s">
        <v>3893</v>
      </c>
      <c r="H1349" s="45">
        <f t="array" ref="H1349">let(systemId,match(A1349,index(systems,0,1),),refSystemId,match($H$1,index(systems,0,1),),x,index(systems,systemId,3),y,index(systems,systemId,4),refX,index(systems,refSystemId,3),refY,index(systems,refSystemId,4),round(sqrt((x-refX)^2+(y-refY)^2),3))</f>
        <v>389.119</v>
      </c>
      <c r="I1349" s="53"/>
      <c r="J1349" s="46" t="s">
        <v>418</v>
      </c>
      <c r="K1349" s="53"/>
      <c r="L1349" s="53"/>
      <c r="M1349" s="53"/>
      <c r="N1349" s="28" t="s">
        <v>905</v>
      </c>
      <c r="O1349" s="48" t="s">
        <v>905</v>
      </c>
      <c r="P1349" s="48" t="s">
        <v>905</v>
      </c>
      <c r="Q1349" s="48" t="s">
        <v>905</v>
      </c>
      <c r="R1349" s="48" t="s">
        <v>905</v>
      </c>
      <c r="S1349" s="48" t="s">
        <v>905</v>
      </c>
      <c r="T1349" s="48" t="s">
        <v>905</v>
      </c>
      <c r="U1349" s="48" t="s">
        <v>905</v>
      </c>
      <c r="V1349" s="48" t="s">
        <v>905</v>
      </c>
      <c r="W1349" s="48" t="s">
        <v>905</v>
      </c>
      <c r="X1349" s="48" t="s">
        <v>905</v>
      </c>
      <c r="Y1349" s="48" t="s">
        <v>906</v>
      </c>
      <c r="Z1349" s="48" t="s">
        <v>906</v>
      </c>
      <c r="AA1349" s="48" t="s">
        <v>907</v>
      </c>
      <c r="AB1349" s="48" t="s">
        <v>907</v>
      </c>
      <c r="AC1349" s="48" t="s">
        <v>907</v>
      </c>
      <c r="AD1349" s="48" t="s">
        <v>907</v>
      </c>
      <c r="AE1349" s="48" t="s">
        <v>907</v>
      </c>
      <c r="AF1349" s="48" t="s">
        <v>907</v>
      </c>
      <c r="AG1349" s="48" t="s">
        <v>907</v>
      </c>
      <c r="AH1349" s="48" t="s">
        <v>907</v>
      </c>
      <c r="AI1349" s="48" t="s">
        <v>907</v>
      </c>
      <c r="AJ1349" s="48" t="s">
        <v>907</v>
      </c>
      <c r="AK1349" s="48" t="s">
        <v>907</v>
      </c>
      <c r="AL1349" s="48" t="s">
        <v>907</v>
      </c>
      <c r="AM1349" s="48" t="s">
        <v>907</v>
      </c>
      <c r="AN1349" s="48" t="s">
        <v>907</v>
      </c>
      <c r="AO1349" s="48" t="s">
        <v>906</v>
      </c>
      <c r="AP1349" s="48" t="s">
        <v>906</v>
      </c>
      <c r="AQ1349" s="48" t="s">
        <v>906</v>
      </c>
      <c r="AR1349" s="48" t="s">
        <v>906</v>
      </c>
      <c r="AS1349" s="48" t="s">
        <v>906</v>
      </c>
      <c r="AT1349" s="48" t="s">
        <v>906</v>
      </c>
      <c r="AU1349" s="48" t="s">
        <v>906</v>
      </c>
      <c r="AV1349" s="52" t="s">
        <v>906</v>
      </c>
      <c r="AW1349" s="52" t="s">
        <v>906</v>
      </c>
      <c r="AX1349" s="52" t="s">
        <v>906</v>
      </c>
      <c r="AY1349" s="52" t="s">
        <v>906</v>
      </c>
      <c r="AZ1349" s="49" t="s">
        <v>906</v>
      </c>
    </row>
    <row r="1350" ht="15.75" customHeight="1">
      <c r="A1350" s="40">
        <v>1197.0</v>
      </c>
      <c r="B1350" s="28" t="s">
        <v>3894</v>
      </c>
      <c r="C1350" s="41"/>
      <c r="D1350" s="42">
        <f t="array" ref="D1350">index(systems,match($A1350,INDEX(systems,0,1),),3)</f>
        <v>-5.179</v>
      </c>
      <c r="E1350" s="42">
        <f t="array" ref="E1350">index(systems,match($A1350,INDEX(systems,0,1),),4)</f>
        <v>-172.21</v>
      </c>
      <c r="F1350" s="43" t="str">
        <f>IFERROR(__xludf.DUMMYFUNCTION("let(row, match($B1350&amp;if($C1350&lt;&gt;"""","" [""&amp;$C1350&amp;""]"",""""),index(nebulae,,2),0),join("","",iferror(round(index(nebulae,row,5)/2,3),1),iferror(round(index(nebulae,row,6)/2,3),1),0))"),"1,1,0")</f>
        <v>1,1,0</v>
      </c>
      <c r="G1350" s="44" t="s">
        <v>3895</v>
      </c>
      <c r="H1350" s="45">
        <f t="array" ref="H1350">let(systemId,match(A1350,index(systems,0,1),),refSystemId,match($H$1,index(systems,0,1),),x,index(systems,systemId,3),y,index(systems,systemId,4),refX,index(systems,refSystemId,3),refY,index(systems,refSystemId,4),round(sqrt((x-refX)^2+(y-refY)^2),3))</f>
        <v>172.288</v>
      </c>
      <c r="I1350" s="28" t="s">
        <v>3896</v>
      </c>
      <c r="J1350" s="41"/>
      <c r="K1350" s="41"/>
      <c r="L1350" s="41"/>
      <c r="M1350" s="28" t="s">
        <v>755</v>
      </c>
      <c r="N1350" s="28" t="s">
        <v>1675</v>
      </c>
      <c r="O1350" s="48" t="s">
        <v>1675</v>
      </c>
      <c r="P1350" s="52" t="s">
        <v>1675</v>
      </c>
      <c r="Q1350" s="52" t="s">
        <v>1675</v>
      </c>
      <c r="R1350" s="52" t="s">
        <v>1675</v>
      </c>
      <c r="S1350" s="52" t="s">
        <v>1675</v>
      </c>
      <c r="T1350" s="52" t="s">
        <v>1675</v>
      </c>
      <c r="U1350" s="48" t="s">
        <v>1675</v>
      </c>
      <c r="V1350" s="48" t="s">
        <v>1675</v>
      </c>
      <c r="W1350" s="48" t="s">
        <v>1675</v>
      </c>
      <c r="X1350" s="48" t="s">
        <v>1675</v>
      </c>
      <c r="Y1350" s="48" t="s">
        <v>1675</v>
      </c>
      <c r="Z1350" s="48" t="s">
        <v>1675</v>
      </c>
      <c r="AA1350" s="48" t="s">
        <v>1675</v>
      </c>
      <c r="AB1350" s="48" t="s">
        <v>1675</v>
      </c>
      <c r="AC1350" s="48" t="s">
        <v>1675</v>
      </c>
      <c r="AD1350" s="48" t="s">
        <v>1675</v>
      </c>
      <c r="AE1350" s="48" t="s">
        <v>1675</v>
      </c>
      <c r="AF1350" s="48" t="s">
        <v>1675</v>
      </c>
      <c r="AG1350" s="48" t="s">
        <v>1675</v>
      </c>
      <c r="AH1350" s="48" t="s">
        <v>1675</v>
      </c>
      <c r="AI1350" s="48" t="s">
        <v>1675</v>
      </c>
      <c r="AJ1350" s="48" t="s">
        <v>1675</v>
      </c>
      <c r="AK1350" s="48" t="s">
        <v>1675</v>
      </c>
      <c r="AL1350" s="48" t="s">
        <v>1675</v>
      </c>
      <c r="AM1350" s="48" t="s">
        <v>1675</v>
      </c>
      <c r="AN1350" s="48" t="s">
        <v>1675</v>
      </c>
      <c r="AO1350" s="48" t="s">
        <v>1675</v>
      </c>
      <c r="AP1350" s="48" t="s">
        <v>1675</v>
      </c>
      <c r="AQ1350" s="48" t="s">
        <v>1675</v>
      </c>
      <c r="AR1350" s="48" t="s">
        <v>1675</v>
      </c>
      <c r="AS1350" s="48" t="s">
        <v>1675</v>
      </c>
      <c r="AT1350" s="48" t="s">
        <v>1675</v>
      </c>
      <c r="AU1350" s="48" t="s">
        <v>1675</v>
      </c>
      <c r="AV1350" s="48" t="s">
        <v>1675</v>
      </c>
      <c r="AW1350" s="48" t="s">
        <v>1675</v>
      </c>
      <c r="AX1350" s="48" t="s">
        <v>1675</v>
      </c>
      <c r="AY1350" s="48" t="s">
        <v>1675</v>
      </c>
      <c r="AZ1350" s="28" t="s">
        <v>1675</v>
      </c>
    </row>
    <row r="1351" ht="15.75" customHeight="1">
      <c r="A1351" s="40">
        <v>1198.0</v>
      </c>
      <c r="B1351" s="28" t="s">
        <v>3897</v>
      </c>
      <c r="C1351" s="41"/>
      <c r="D1351" s="42">
        <f t="array" ref="D1351">index(systems,match($A1351,INDEX(systems,0,1),),3)</f>
        <v>-88.157</v>
      </c>
      <c r="E1351" s="42">
        <f t="array" ref="E1351">index(systems,match($A1351,INDEX(systems,0,1),),4)</f>
        <v>-344.072</v>
      </c>
      <c r="F1351" s="43" t="str">
        <f>IFERROR(__xludf.DUMMYFUNCTION("let(row, match($B1351&amp;if($C1351&lt;&gt;"""","" [""&amp;$C1351&amp;""]"",""""),index(nebulae,,2),0),join("","",iferror(round(index(nebulae,row,5)/2,3),1),iferror(round(index(nebulae,row,6)/2,3),1),0))"),"1,1,0")</f>
        <v>1,1,0</v>
      </c>
      <c r="G1351" s="44" t="s">
        <v>3898</v>
      </c>
      <c r="H1351" s="45">
        <f t="array" ref="H1351">let(systemId,match(A1351,index(systems,0,1),),refSystemId,match($H$1,index(systems,0,1),),x,index(systems,systemId,3),y,index(systems,systemId,4),refX,index(systems,refSystemId,3),refY,index(systems,refSystemId,4),round(sqrt((x-refX)^2+(y-refY)^2),3))</f>
        <v>355.186</v>
      </c>
      <c r="I1351" s="28" t="s">
        <v>408</v>
      </c>
      <c r="J1351" s="28" t="s">
        <v>408</v>
      </c>
      <c r="K1351" s="28" t="s">
        <v>408</v>
      </c>
      <c r="L1351" s="28" t="s">
        <v>408</v>
      </c>
      <c r="M1351" s="28" t="s">
        <v>408</v>
      </c>
      <c r="N1351" s="28" t="s">
        <v>408</v>
      </c>
      <c r="O1351" s="41"/>
      <c r="P1351" s="48" t="s">
        <v>1105</v>
      </c>
      <c r="Q1351" s="48" t="s">
        <v>1105</v>
      </c>
      <c r="R1351" s="48" t="s">
        <v>1105</v>
      </c>
      <c r="S1351" s="48" t="s">
        <v>1105</v>
      </c>
      <c r="T1351" s="48" t="s">
        <v>1105</v>
      </c>
      <c r="U1351" s="48" t="s">
        <v>1110</v>
      </c>
      <c r="V1351" s="48" t="s">
        <v>1110</v>
      </c>
      <c r="W1351" s="48" t="s">
        <v>1110</v>
      </c>
      <c r="X1351" s="48" t="s">
        <v>1110</v>
      </c>
      <c r="Y1351" s="48" t="s">
        <v>1110</v>
      </c>
      <c r="Z1351" s="48" t="s">
        <v>969</v>
      </c>
      <c r="AA1351" s="48" t="s">
        <v>1110</v>
      </c>
      <c r="AB1351" s="48" t="s">
        <v>1110</v>
      </c>
      <c r="AC1351" s="48" t="s">
        <v>1110</v>
      </c>
      <c r="AD1351" s="48" t="s">
        <v>1110</v>
      </c>
      <c r="AE1351" s="48" t="s">
        <v>1110</v>
      </c>
      <c r="AF1351" s="48" t="s">
        <v>1110</v>
      </c>
      <c r="AG1351" s="48" t="s">
        <v>1110</v>
      </c>
      <c r="AH1351" s="48" t="s">
        <v>1110</v>
      </c>
      <c r="AI1351" s="48" t="s">
        <v>1110</v>
      </c>
      <c r="AJ1351" s="48" t="s">
        <v>1110</v>
      </c>
      <c r="AK1351" s="48" t="s">
        <v>1110</v>
      </c>
      <c r="AL1351" s="48" t="s">
        <v>1110</v>
      </c>
      <c r="AM1351" s="48" t="s">
        <v>1110</v>
      </c>
      <c r="AN1351" s="48" t="s">
        <v>1110</v>
      </c>
      <c r="AO1351" s="48" t="s">
        <v>1110</v>
      </c>
      <c r="AP1351" s="48" t="s">
        <v>1110</v>
      </c>
      <c r="AQ1351" s="48" t="s">
        <v>969</v>
      </c>
      <c r="AR1351" s="48" t="s">
        <v>969</v>
      </c>
      <c r="AS1351" s="48" t="s">
        <v>969</v>
      </c>
      <c r="AT1351" s="48" t="s">
        <v>969</v>
      </c>
      <c r="AU1351" s="48" t="s">
        <v>969</v>
      </c>
      <c r="AV1351" s="48" t="s">
        <v>969</v>
      </c>
      <c r="AW1351" s="48" t="s">
        <v>969</v>
      </c>
      <c r="AX1351" s="48" t="s">
        <v>969</v>
      </c>
      <c r="AY1351" s="48" t="s">
        <v>969</v>
      </c>
      <c r="AZ1351" s="28" t="s">
        <v>969</v>
      </c>
    </row>
    <row r="1352" ht="15.75" customHeight="1">
      <c r="A1352" s="40">
        <v>1199.0</v>
      </c>
      <c r="B1352" s="28" t="s">
        <v>3899</v>
      </c>
      <c r="C1352" s="41"/>
      <c r="D1352" s="42">
        <f t="array" ref="D1352">index(systems,match($A1352,INDEX(systems,0,1),),3)</f>
        <v>49.622</v>
      </c>
      <c r="E1352" s="42">
        <f t="array" ref="E1352">index(systems,match($A1352,INDEX(systems,0,1),),4)</f>
        <v>-18.661</v>
      </c>
      <c r="F1352" s="43" t="str">
        <f>IFERROR(__xludf.DUMMYFUNCTION("let(row, match($B1352&amp;if($C1352&lt;&gt;"""","" [""&amp;$C1352&amp;""]"",""""),index(nebulae,,2),0),join("","",iferror(round(index(nebulae,row,5)/2,3),1),iferror(round(index(nebulae,row,6)/2,3),1),0))"),"1,1,0")</f>
        <v>1,1,0</v>
      </c>
      <c r="G1352" s="44" t="s">
        <v>3900</v>
      </c>
      <c r="H1352" s="91">
        <f t="array" ref="H1352">let(systemId,match(A1352,index(systems,0,1),),refSystemId,match($H$1,index(systems,0,1),),x,index(systems,systemId,3),y,index(systems,systemId,4),refX,index(systems,refSystemId,3),refY,index(systems,refSystemId,4),round(sqrt((x-refX)^2+(y-refY)^2),3))</f>
        <v>53.015</v>
      </c>
      <c r="I1352" s="28" t="s">
        <v>418</v>
      </c>
      <c r="J1352" s="28" t="s">
        <v>508</v>
      </c>
      <c r="K1352" s="28" t="s">
        <v>508</v>
      </c>
      <c r="L1352" s="28" t="s">
        <v>508</v>
      </c>
      <c r="M1352" s="28" t="s">
        <v>508</v>
      </c>
      <c r="N1352" s="28" t="s">
        <v>534</v>
      </c>
      <c r="O1352" s="48" t="s">
        <v>534</v>
      </c>
      <c r="P1352" s="48" t="s">
        <v>534</v>
      </c>
      <c r="Q1352" s="48" t="s">
        <v>534</v>
      </c>
      <c r="R1352" s="48" t="s">
        <v>535</v>
      </c>
      <c r="S1352" s="48" t="s">
        <v>534</v>
      </c>
      <c r="T1352" s="28" t="s">
        <v>534</v>
      </c>
      <c r="U1352" s="48" t="s">
        <v>512</v>
      </c>
      <c r="V1352" s="48" t="s">
        <v>512</v>
      </c>
      <c r="W1352" s="48" t="s">
        <v>512</v>
      </c>
      <c r="X1352" s="48" t="s">
        <v>512</v>
      </c>
      <c r="Y1352" s="48" t="s">
        <v>512</v>
      </c>
      <c r="Z1352" s="48" t="s">
        <v>514</v>
      </c>
      <c r="AA1352" s="48" t="s">
        <v>1892</v>
      </c>
      <c r="AB1352" s="48" t="s">
        <v>1892</v>
      </c>
      <c r="AC1352" s="48" t="s">
        <v>1892</v>
      </c>
      <c r="AD1352" s="48" t="s">
        <v>1892</v>
      </c>
      <c r="AE1352" s="48" t="s">
        <v>1892</v>
      </c>
      <c r="AF1352" s="48" t="s">
        <v>1892</v>
      </c>
      <c r="AG1352" s="48" t="s">
        <v>1892</v>
      </c>
      <c r="AH1352" s="48" t="s">
        <v>3901</v>
      </c>
      <c r="AI1352" s="48" t="s">
        <v>3901</v>
      </c>
      <c r="AJ1352" s="48" t="s">
        <v>3901</v>
      </c>
      <c r="AK1352" s="48" t="s">
        <v>3901</v>
      </c>
      <c r="AL1352" s="48" t="s">
        <v>3901</v>
      </c>
      <c r="AM1352" s="48" t="s">
        <v>3901</v>
      </c>
      <c r="AN1352" s="48" t="s">
        <v>3901</v>
      </c>
      <c r="AO1352" s="48" t="s">
        <v>418</v>
      </c>
      <c r="AP1352" s="48" t="s">
        <v>418</v>
      </c>
      <c r="AQ1352" s="48" t="s">
        <v>516</v>
      </c>
      <c r="AR1352" s="48" t="s">
        <v>517</v>
      </c>
      <c r="AS1352" s="48" t="s">
        <v>540</v>
      </c>
      <c r="AT1352" s="48" t="s">
        <v>540</v>
      </c>
      <c r="AU1352" s="48" t="s">
        <v>540</v>
      </c>
      <c r="AV1352" s="52" t="s">
        <v>540</v>
      </c>
      <c r="AW1352" s="48" t="s">
        <v>418</v>
      </c>
      <c r="AX1352" s="48" t="s">
        <v>1064</v>
      </c>
      <c r="AY1352" s="48" t="s">
        <v>929</v>
      </c>
      <c r="AZ1352" s="28" t="s">
        <v>929</v>
      </c>
    </row>
    <row r="1353" ht="15.75" customHeight="1">
      <c r="A1353" s="40">
        <v>1200.0</v>
      </c>
      <c r="B1353" s="28" t="s">
        <v>3902</v>
      </c>
      <c r="C1353" s="41"/>
      <c r="D1353" s="42">
        <f t="array" ref="D1353">index(systems,match($A1353,INDEX(systems,0,1),),3)</f>
        <v>-153.297</v>
      </c>
      <c r="E1353" s="42">
        <f t="array" ref="E1353">index(systems,match($A1353,INDEX(systems,0,1),),4)</f>
        <v>570.181</v>
      </c>
      <c r="F1353" s="43" t="str">
        <f>IFERROR(__xludf.DUMMYFUNCTION("let(row, match($B1353&amp;if($C1353&lt;&gt;"""","" [""&amp;$C1353&amp;""]"",""""),index(nebulae,,2),0),join("","",iferror(round(index(nebulae,row,5)/2,3),1),iferror(round(index(nebulae,row,6)/2,3),1),0))"),"1,1,0")</f>
        <v>1,1,0</v>
      </c>
      <c r="G1353" s="44" t="s">
        <v>3903</v>
      </c>
      <c r="H1353" s="45">
        <f t="array" ref="H1353">let(systemId,match(A1353,index(systems,0,1),),refSystemId,match($H$1,index(systems,0,1),),x,index(systems,systemId,3),y,index(systems,systemId,4),refX,index(systems,refSystemId,3),refY,index(systems,refSystemId,4),round(sqrt((x-refX)^2+(y-refY)^2),3))</f>
        <v>590.429</v>
      </c>
      <c r="I1353" s="41"/>
      <c r="J1353" s="41"/>
      <c r="K1353" s="41"/>
      <c r="L1353" s="53"/>
      <c r="M1353" s="53"/>
      <c r="N1353" s="41"/>
      <c r="O1353" s="41"/>
      <c r="P1353" s="48" t="s">
        <v>497</v>
      </c>
      <c r="Q1353" s="48" t="s">
        <v>497</v>
      </c>
      <c r="R1353" s="48" t="s">
        <v>497</v>
      </c>
      <c r="S1353" s="48" t="s">
        <v>418</v>
      </c>
      <c r="T1353" s="48" t="s">
        <v>418</v>
      </c>
      <c r="U1353" s="48" t="s">
        <v>422</v>
      </c>
      <c r="V1353" s="48" t="s">
        <v>422</v>
      </c>
      <c r="W1353" s="48" t="s">
        <v>422</v>
      </c>
      <c r="X1353" s="48" t="s">
        <v>422</v>
      </c>
      <c r="Y1353" s="48" t="s">
        <v>2173</v>
      </c>
      <c r="Z1353" s="48" t="s">
        <v>2173</v>
      </c>
      <c r="AA1353" s="48" t="s">
        <v>2173</v>
      </c>
      <c r="AB1353" s="48" t="s">
        <v>2173</v>
      </c>
      <c r="AC1353" s="48" t="s">
        <v>2173</v>
      </c>
      <c r="AD1353" s="48" t="s">
        <v>2173</v>
      </c>
      <c r="AE1353" s="48" t="s">
        <v>2173</v>
      </c>
      <c r="AF1353" s="48" t="s">
        <v>2173</v>
      </c>
      <c r="AG1353" s="48" t="s">
        <v>2173</v>
      </c>
      <c r="AH1353" s="48" t="s">
        <v>2173</v>
      </c>
      <c r="AI1353" s="48" t="s">
        <v>2173</v>
      </c>
      <c r="AJ1353" s="48" t="s">
        <v>2173</v>
      </c>
      <c r="AK1353" s="48" t="s">
        <v>2173</v>
      </c>
      <c r="AL1353" s="48" t="s">
        <v>2173</v>
      </c>
      <c r="AM1353" s="48" t="s">
        <v>2173</v>
      </c>
      <c r="AN1353" s="48" t="s">
        <v>2173</v>
      </c>
      <c r="AO1353" s="48" t="s">
        <v>2173</v>
      </c>
      <c r="AP1353" s="48" t="s">
        <v>2173</v>
      </c>
      <c r="AQ1353" s="48" t="s">
        <v>2173</v>
      </c>
      <c r="AR1353" s="48" t="s">
        <v>2173</v>
      </c>
      <c r="AS1353" s="48" t="s">
        <v>2173</v>
      </c>
      <c r="AT1353" s="48" t="s">
        <v>2173</v>
      </c>
      <c r="AU1353" s="48" t="s">
        <v>2173</v>
      </c>
      <c r="AV1353" s="48" t="s">
        <v>2173</v>
      </c>
      <c r="AW1353" s="48" t="s">
        <v>2173</v>
      </c>
      <c r="AX1353" s="48" t="s">
        <v>2173</v>
      </c>
      <c r="AY1353" s="48" t="s">
        <v>2173</v>
      </c>
      <c r="AZ1353" s="48" t="s">
        <v>2173</v>
      </c>
    </row>
    <row r="1354" ht="15.75" customHeight="1">
      <c r="A1354" s="40">
        <v>1201.0</v>
      </c>
      <c r="B1354" s="28" t="s">
        <v>3904</v>
      </c>
      <c r="C1354" s="41"/>
      <c r="D1354" s="42">
        <f t="array" ref="D1354">index(systems,match($A1354,INDEX(systems,0,1),),3)</f>
        <v>556.02</v>
      </c>
      <c r="E1354" s="42">
        <f t="array" ref="E1354">index(systems,match($A1354,INDEX(systems,0,1),),4)</f>
        <v>7.187</v>
      </c>
      <c r="F1354" s="43" t="str">
        <f>IFERROR(__xludf.DUMMYFUNCTION("let(row, match($B1354&amp;if($C1354&lt;&gt;"""","" [""&amp;$C1354&amp;""]"",""""),index(nebulae,,2),0),join("","",iferror(round(index(nebulae,row,5)/2,3),1),iferror(round(index(nebulae,row,6)/2,3),1),0))"),"1,1,0")</f>
        <v>1,1,0</v>
      </c>
      <c r="G1354" s="44" t="s">
        <v>3905</v>
      </c>
      <c r="H1354" s="45">
        <f t="array" ref="H1354">let(systemId,match(A1354,index(systems,0,1),),refSystemId,match($H$1,index(systems,0,1),),x,index(systems,systemId,3),y,index(systems,systemId,4),refX,index(systems,refSystemId,3),refY,index(systems,refSystemId,4),round(sqrt((x-refX)^2+(y-refY)^2),3))</f>
        <v>556.066</v>
      </c>
      <c r="I1354" s="54"/>
      <c r="J1354" s="54"/>
      <c r="K1354" s="54"/>
      <c r="L1354" s="54"/>
      <c r="M1354" s="54"/>
      <c r="N1354" s="49" t="s">
        <v>442</v>
      </c>
      <c r="O1354" s="52" t="s">
        <v>442</v>
      </c>
      <c r="P1354" s="52" t="s">
        <v>442</v>
      </c>
      <c r="Q1354" s="52" t="s">
        <v>442</v>
      </c>
      <c r="R1354" s="52" t="s">
        <v>442</v>
      </c>
      <c r="S1354" s="48" t="s">
        <v>442</v>
      </c>
      <c r="T1354" s="52" t="s">
        <v>442</v>
      </c>
      <c r="U1354" s="52" t="s">
        <v>621</v>
      </c>
      <c r="V1354" s="52" t="s">
        <v>621</v>
      </c>
      <c r="W1354" s="52" t="s">
        <v>621</v>
      </c>
      <c r="X1354" s="52" t="s">
        <v>621</v>
      </c>
      <c r="Y1354" s="52" t="s">
        <v>622</v>
      </c>
      <c r="Z1354" s="52" t="s">
        <v>622</v>
      </c>
      <c r="AA1354" s="52" t="s">
        <v>623</v>
      </c>
      <c r="AB1354" s="52" t="s">
        <v>623</v>
      </c>
      <c r="AC1354" s="52" t="s">
        <v>623</v>
      </c>
      <c r="AD1354" s="52" t="s">
        <v>623</v>
      </c>
      <c r="AE1354" s="52" t="s">
        <v>623</v>
      </c>
      <c r="AF1354" s="52" t="s">
        <v>623</v>
      </c>
      <c r="AG1354" s="52" t="s">
        <v>623</v>
      </c>
      <c r="AH1354" s="52" t="s">
        <v>623</v>
      </c>
      <c r="AI1354" s="52" t="s">
        <v>623</v>
      </c>
      <c r="AJ1354" s="52" t="s">
        <v>623</v>
      </c>
      <c r="AK1354" s="52" t="s">
        <v>623</v>
      </c>
      <c r="AL1354" s="52" t="s">
        <v>623</v>
      </c>
      <c r="AM1354" s="52" t="s">
        <v>623</v>
      </c>
      <c r="AN1354" s="52" t="s">
        <v>623</v>
      </c>
      <c r="AO1354" s="52" t="s">
        <v>622</v>
      </c>
      <c r="AP1354" s="52" t="s">
        <v>622</v>
      </c>
      <c r="AQ1354" s="52" t="s">
        <v>622</v>
      </c>
      <c r="AR1354" s="48" t="s">
        <v>921</v>
      </c>
      <c r="AS1354" s="48" t="s">
        <v>921</v>
      </c>
      <c r="AT1354" s="48" t="s">
        <v>921</v>
      </c>
      <c r="AU1354" s="48" t="s">
        <v>921</v>
      </c>
      <c r="AV1354" s="48" t="s">
        <v>921</v>
      </c>
      <c r="AW1354" s="48" t="s">
        <v>921</v>
      </c>
      <c r="AX1354" s="48" t="s">
        <v>921</v>
      </c>
      <c r="AY1354" s="48" t="s">
        <v>921</v>
      </c>
      <c r="AZ1354" s="28" t="s">
        <v>921</v>
      </c>
    </row>
    <row r="1355" ht="15.75" customHeight="1">
      <c r="A1355" s="40">
        <v>1202.0</v>
      </c>
      <c r="B1355" s="28" t="s">
        <v>3906</v>
      </c>
      <c r="C1355" s="41"/>
      <c r="D1355" s="42">
        <f t="array" ref="D1355">index(systems,match($A1355,INDEX(systems,0,1),),3)</f>
        <v>587.295</v>
      </c>
      <c r="E1355" s="42">
        <f t="array" ref="E1355">index(systems,match($A1355,INDEX(systems,0,1),),4)</f>
        <v>75.17</v>
      </c>
      <c r="F1355" s="43" t="str">
        <f>IFERROR(__xludf.DUMMYFUNCTION("let(row, match($B1355&amp;if($C1355&lt;&gt;"""","" [""&amp;$C1355&amp;""]"",""""),index(nebulae,,2),0),join("","",iferror(round(index(nebulae,row,5)/2,3),1),iferror(round(index(nebulae,row,6)/2,3),1),0))"),"1,1,0")</f>
        <v>1,1,0</v>
      </c>
      <c r="G1355" s="44" t="s">
        <v>3907</v>
      </c>
      <c r="H1355" s="45">
        <f t="array" ref="H1355">let(systemId,match(A1355,index(systems,0,1),),refSystemId,match($H$1,index(systems,0,1),),x,index(systems,systemId,3),y,index(systems,systemId,4),refX,index(systems,refSystemId,3),refY,index(systems,refSystemId,4),round(sqrt((x-refX)^2+(y-refY)^2),3))</f>
        <v>592.086</v>
      </c>
      <c r="I1355" s="54"/>
      <c r="J1355" s="54"/>
      <c r="K1355" s="54"/>
      <c r="L1355" s="54"/>
      <c r="M1355" s="54"/>
      <c r="N1355" s="49" t="s">
        <v>552</v>
      </c>
      <c r="O1355" s="52" t="s">
        <v>442</v>
      </c>
      <c r="P1355" s="52" t="s">
        <v>442</v>
      </c>
      <c r="Q1355" s="52" t="s">
        <v>442</v>
      </c>
      <c r="R1355" s="52" t="s">
        <v>442</v>
      </c>
      <c r="S1355" s="48" t="s">
        <v>442</v>
      </c>
      <c r="T1355" s="52" t="s">
        <v>442</v>
      </c>
      <c r="U1355" s="52" t="s">
        <v>443</v>
      </c>
      <c r="V1355" s="52" t="s">
        <v>443</v>
      </c>
      <c r="W1355" s="52" t="s">
        <v>443</v>
      </c>
      <c r="X1355" s="52" t="s">
        <v>443</v>
      </c>
      <c r="Y1355" s="52" t="s">
        <v>444</v>
      </c>
      <c r="Z1355" s="52" t="s">
        <v>444</v>
      </c>
      <c r="AA1355" s="52" t="s">
        <v>445</v>
      </c>
      <c r="AB1355" s="52" t="s">
        <v>445</v>
      </c>
      <c r="AC1355" s="52" t="s">
        <v>445</v>
      </c>
      <c r="AD1355" s="52" t="s">
        <v>445</v>
      </c>
      <c r="AE1355" s="52" t="s">
        <v>445</v>
      </c>
      <c r="AF1355" s="52" t="s">
        <v>445</v>
      </c>
      <c r="AG1355" s="52" t="s">
        <v>445</v>
      </c>
      <c r="AH1355" s="52" t="s">
        <v>445</v>
      </c>
      <c r="AI1355" s="52" t="s">
        <v>445</v>
      </c>
      <c r="AJ1355" s="52" t="s">
        <v>445</v>
      </c>
      <c r="AK1355" s="52" t="s">
        <v>445</v>
      </c>
      <c r="AL1355" s="52" t="s">
        <v>445</v>
      </c>
      <c r="AM1355" s="52" t="s">
        <v>445</v>
      </c>
      <c r="AN1355" s="52" t="s">
        <v>445</v>
      </c>
      <c r="AO1355" s="52" t="s">
        <v>444</v>
      </c>
      <c r="AP1355" s="52" t="s">
        <v>444</v>
      </c>
      <c r="AQ1355" s="52" t="s">
        <v>444</v>
      </c>
      <c r="AR1355" s="52" t="s">
        <v>446</v>
      </c>
      <c r="AS1355" s="52" t="s">
        <v>446</v>
      </c>
      <c r="AT1355" s="52" t="s">
        <v>446</v>
      </c>
      <c r="AU1355" s="52" t="s">
        <v>446</v>
      </c>
      <c r="AV1355" s="48" t="s">
        <v>446</v>
      </c>
      <c r="AW1355" s="48" t="s">
        <v>446</v>
      </c>
      <c r="AX1355" s="48" t="s">
        <v>777</v>
      </c>
      <c r="AY1355" s="48" t="s">
        <v>777</v>
      </c>
      <c r="AZ1355" s="28" t="s">
        <v>777</v>
      </c>
    </row>
    <row r="1356" ht="15.75" customHeight="1">
      <c r="A1356" s="40">
        <v>1203.0</v>
      </c>
      <c r="B1356" s="28" t="s">
        <v>3908</v>
      </c>
      <c r="C1356" s="41"/>
      <c r="D1356" s="42">
        <f t="array" ref="D1356">index(systems,match($A1356,INDEX(systems,0,1),),3)</f>
        <v>-471.848</v>
      </c>
      <c r="E1356" s="42">
        <f t="array" ref="E1356">index(systems,match($A1356,INDEX(systems,0,1),),4)</f>
        <v>321.894</v>
      </c>
      <c r="F1356" s="43" t="str">
        <f>IFERROR(__xludf.DUMMYFUNCTION("let(row, match($B1356&amp;if($C1356&lt;&gt;"""","" [""&amp;$C1356&amp;""]"",""""),index(nebulae,,2),0),join("","",iferror(round(index(nebulae,row,5)/2,3),1),iferror(round(index(nebulae,row,6)/2,3),1),0))"),"1,1,0")</f>
        <v>1,1,0</v>
      </c>
      <c r="G1356" s="44" t="s">
        <v>3909</v>
      </c>
      <c r="H1356" s="45">
        <f t="array" ref="H1356">let(systemId,match(A1356,index(systems,0,1),),refSystemId,match($H$1,index(systems,0,1),),x,index(systems,systemId,3),y,index(systems,systemId,4),refX,index(systems,refSystemId,3),refY,index(systems,refSystemId,4),round(sqrt((x-refX)^2+(y-refY)^2),3))</f>
        <v>571.188</v>
      </c>
      <c r="I1356" s="28" t="s">
        <v>408</v>
      </c>
      <c r="J1356" s="28" t="s">
        <v>408</v>
      </c>
      <c r="K1356" s="28" t="s">
        <v>408</v>
      </c>
      <c r="L1356" s="28" t="s">
        <v>408</v>
      </c>
      <c r="M1356" s="28" t="s">
        <v>408</v>
      </c>
      <c r="N1356" s="28" t="s">
        <v>408</v>
      </c>
      <c r="O1356" s="41"/>
      <c r="P1356" s="48" t="s">
        <v>477</v>
      </c>
      <c r="Q1356" s="48" t="s">
        <v>477</v>
      </c>
      <c r="R1356" s="48" t="s">
        <v>477</v>
      </c>
      <c r="S1356" s="48" t="s">
        <v>418</v>
      </c>
      <c r="T1356" s="48" t="s">
        <v>418</v>
      </c>
      <c r="U1356" s="48" t="s">
        <v>418</v>
      </c>
      <c r="V1356" s="48" t="s">
        <v>418</v>
      </c>
      <c r="W1356" s="48" t="s">
        <v>418</v>
      </c>
      <c r="X1356" s="48" t="s">
        <v>418</v>
      </c>
      <c r="Y1356" s="48" t="s">
        <v>422</v>
      </c>
      <c r="Z1356" s="48" t="s">
        <v>422</v>
      </c>
      <c r="AA1356" s="48" t="s">
        <v>422</v>
      </c>
      <c r="AB1356" s="48" t="s">
        <v>422</v>
      </c>
      <c r="AC1356" s="48" t="s">
        <v>422</v>
      </c>
      <c r="AD1356" s="48" t="s">
        <v>422</v>
      </c>
      <c r="AE1356" s="48" t="s">
        <v>422</v>
      </c>
      <c r="AF1356" s="48" t="s">
        <v>422</v>
      </c>
      <c r="AG1356" s="48" t="s">
        <v>422</v>
      </c>
      <c r="AH1356" s="48" t="s">
        <v>422</v>
      </c>
      <c r="AI1356" s="48" t="s">
        <v>422</v>
      </c>
      <c r="AJ1356" s="48" t="s">
        <v>422</v>
      </c>
      <c r="AK1356" s="48" t="s">
        <v>422</v>
      </c>
      <c r="AL1356" s="48" t="s">
        <v>422</v>
      </c>
      <c r="AM1356" s="48" t="s">
        <v>422</v>
      </c>
      <c r="AN1356" s="48" t="s">
        <v>422</v>
      </c>
      <c r="AO1356" s="48" t="s">
        <v>422</v>
      </c>
      <c r="AP1356" s="48" t="s">
        <v>422</v>
      </c>
      <c r="AQ1356" s="48" t="s">
        <v>422</v>
      </c>
      <c r="AR1356" s="48" t="s">
        <v>422</v>
      </c>
      <c r="AS1356" s="48" t="s">
        <v>422</v>
      </c>
      <c r="AT1356" s="48" t="s">
        <v>422</v>
      </c>
      <c r="AU1356" s="48" t="s">
        <v>422</v>
      </c>
      <c r="AV1356" s="48" t="s">
        <v>422</v>
      </c>
      <c r="AW1356" s="48" t="s">
        <v>422</v>
      </c>
      <c r="AX1356" s="48" t="s">
        <v>422</v>
      </c>
      <c r="AY1356" s="48" t="s">
        <v>422</v>
      </c>
      <c r="AZ1356" s="28" t="s">
        <v>422</v>
      </c>
    </row>
    <row r="1357" ht="15.75" customHeight="1">
      <c r="A1357" s="40">
        <v>3053.0</v>
      </c>
      <c r="B1357" s="28" t="s">
        <v>3910</v>
      </c>
      <c r="C1357" s="41"/>
      <c r="D1357" s="42">
        <f t="array" ref="D1357">index(systems,match($A1357,INDEX(systems,0,1),),3)</f>
        <v>-1499.962</v>
      </c>
      <c r="E1357" s="42">
        <f t="array" ref="E1357">index(systems,match($A1357,INDEX(systems,0,1),),4)</f>
        <v>326.19</v>
      </c>
      <c r="F1357" s="43" t="str">
        <f>IFERROR(__xludf.DUMMYFUNCTION("let(row, match($B1357&amp;if($C1357&lt;&gt;"""","" [""&amp;$C1357&amp;""]"",""""),index(nebulae,,2),0),join("","",iferror(round(index(nebulae,row,5)/2,3),1),iferror(round(index(nebulae,row,6)/2,3),1),0))"),"1,1,0")</f>
        <v>1,1,0</v>
      </c>
      <c r="G1357" s="44" t="s">
        <v>3911</v>
      </c>
      <c r="H1357" s="45">
        <f t="array" ref="H1357">let(systemId,match(A1357,index(systems,0,1),),refSystemId,match($H$1,index(systems,0,1),),x,index(systems,systemId,3),y,index(systems,systemId,4),refX,index(systems,refSystemId,3),refY,index(systems,refSystemId,4),round(sqrt((x-refX)^2+(y-refY)^2),3))</f>
        <v>1535.02</v>
      </c>
      <c r="I1357" s="55"/>
      <c r="J1357" s="55"/>
      <c r="K1357" s="55"/>
      <c r="L1357" s="55"/>
      <c r="M1357" s="55"/>
      <c r="N1357" s="55"/>
      <c r="O1357" s="55"/>
      <c r="P1357" s="56" t="s">
        <v>408</v>
      </c>
      <c r="Q1357" s="56" t="s">
        <v>408</v>
      </c>
      <c r="R1357" s="56" t="s">
        <v>408</v>
      </c>
      <c r="S1357" s="56" t="s">
        <v>408</v>
      </c>
      <c r="T1357" s="56" t="s">
        <v>408</v>
      </c>
      <c r="U1357" s="56" t="s">
        <v>408</v>
      </c>
      <c r="V1357" s="56" t="s">
        <v>408</v>
      </c>
      <c r="W1357" s="56" t="s">
        <v>408</v>
      </c>
      <c r="X1357" s="56" t="s">
        <v>408</v>
      </c>
      <c r="Y1357" s="55"/>
      <c r="Z1357" s="41"/>
      <c r="AA1357" s="55"/>
      <c r="AB1357" s="55"/>
      <c r="AC1357" s="55"/>
      <c r="AD1357" s="55"/>
      <c r="AE1357" s="55"/>
      <c r="AF1357" s="55"/>
      <c r="AG1357" s="55"/>
      <c r="AH1357" s="55"/>
      <c r="AI1357" s="55"/>
      <c r="AJ1357" s="55"/>
      <c r="AK1357" s="55"/>
      <c r="AL1357" s="55"/>
      <c r="AM1357" s="55"/>
      <c r="AN1357" s="55"/>
      <c r="AO1357" s="55"/>
      <c r="AP1357" s="55"/>
      <c r="AQ1357" s="55"/>
      <c r="AR1357" s="55"/>
      <c r="AS1357" s="55"/>
      <c r="AT1357" s="55"/>
      <c r="AU1357" s="51" t="s">
        <v>3912</v>
      </c>
      <c r="AV1357" s="55"/>
      <c r="AW1357" s="55"/>
      <c r="AX1357" s="55"/>
      <c r="AY1357" s="55"/>
      <c r="AZ1357" s="55"/>
    </row>
    <row r="1358" ht="15.75" customHeight="1">
      <c r="A1358" s="40">
        <v>3113.0</v>
      </c>
      <c r="B1358" s="28" t="s">
        <v>3913</v>
      </c>
      <c r="C1358" s="41"/>
      <c r="D1358" s="42">
        <f t="array" ref="D1358">index(systems,match($A1358,INDEX(systems,0,1),),3)</f>
        <v>-734.294</v>
      </c>
      <c r="E1358" s="42">
        <f t="array" ref="E1358">index(systems,match($A1358,INDEX(systems,0,1),),4)</f>
        <v>-1753.113</v>
      </c>
      <c r="F1358" s="43" t="str">
        <f>IFERROR(__xludf.DUMMYFUNCTION("let(row, match($B1358&amp;if($C1358&lt;&gt;"""","" [""&amp;$C1358&amp;""]"",""""),index(nebulae,,2),0),join("","",iferror(round(index(nebulae,row,5)/2,3),1),iferror(round(index(nebulae,row,6)/2,3),1),0))"),"1,1,0")</f>
        <v>1,1,0</v>
      </c>
      <c r="G1358" s="44" t="s">
        <v>3914</v>
      </c>
      <c r="H1358" s="45">
        <f t="array" ref="H1358">let(systemId,match(A1358,index(systems,0,1),),refSystemId,match($H$1,index(systems,0,1),),x,index(systems,systemId,3),y,index(systems,systemId,4),refX,index(systems,refSystemId,3),refY,index(systems,refSystemId,4),round(sqrt((x-refX)^2+(y-refY)^2),3))</f>
        <v>1900.682</v>
      </c>
      <c r="I1358" s="55"/>
      <c r="J1358" s="55"/>
      <c r="K1358" s="55"/>
      <c r="L1358" s="55"/>
      <c r="M1358" s="55"/>
      <c r="N1358" s="55"/>
      <c r="O1358" s="55"/>
      <c r="P1358" s="56" t="s">
        <v>408</v>
      </c>
      <c r="Q1358" s="56" t="s">
        <v>408</v>
      </c>
      <c r="R1358" s="56" t="s">
        <v>408</v>
      </c>
      <c r="S1358" s="56" t="s">
        <v>408</v>
      </c>
      <c r="T1358" s="56" t="s">
        <v>408</v>
      </c>
      <c r="U1358" s="56" t="s">
        <v>408</v>
      </c>
      <c r="V1358" s="56" t="s">
        <v>408</v>
      </c>
      <c r="W1358" s="56" t="s">
        <v>408</v>
      </c>
      <c r="X1358" s="56" t="s">
        <v>408</v>
      </c>
      <c r="Y1358" s="55"/>
      <c r="Z1358" s="41"/>
      <c r="AA1358" s="55"/>
      <c r="AB1358" s="55"/>
      <c r="AC1358" s="55"/>
      <c r="AD1358" s="55"/>
      <c r="AE1358" s="55"/>
      <c r="AF1358" s="55"/>
      <c r="AG1358" s="55"/>
      <c r="AH1358" s="55"/>
      <c r="AI1358" s="55"/>
      <c r="AJ1358" s="55"/>
      <c r="AK1358" s="55"/>
      <c r="AL1358" s="55"/>
      <c r="AM1358" s="55"/>
      <c r="AN1358" s="55"/>
      <c r="AO1358" s="55"/>
      <c r="AP1358" s="55"/>
      <c r="AQ1358" s="55"/>
      <c r="AR1358" s="55"/>
      <c r="AS1358" s="55"/>
      <c r="AT1358" s="55"/>
      <c r="AU1358" s="51" t="s">
        <v>3912</v>
      </c>
      <c r="AV1358" s="55"/>
      <c r="AW1358" s="55"/>
      <c r="AX1358" s="55"/>
      <c r="AY1358" s="55"/>
      <c r="AZ1358" s="55"/>
    </row>
    <row r="1359" ht="15.75" customHeight="1">
      <c r="A1359" s="40">
        <v>3079.0</v>
      </c>
      <c r="B1359" s="28" t="s">
        <v>3915</v>
      </c>
      <c r="C1359" s="41"/>
      <c r="D1359" s="42">
        <f t="array" ref="D1359">index(systems,match($A1359,INDEX(systems,0,1),),3)</f>
        <v>1285.293</v>
      </c>
      <c r="E1359" s="42">
        <f t="array" ref="E1359">index(systems,match($A1359,INDEX(systems,0,1),),4)</f>
        <v>-178.44</v>
      </c>
      <c r="F1359" s="43" t="str">
        <f>IFERROR(__xludf.DUMMYFUNCTION("let(row, match($B1359&amp;if($C1359&lt;&gt;"""","" [""&amp;$C1359&amp;""]"",""""),index(nebulae,,2),0),join("","",iferror(round(index(nebulae,row,5)/2,3),1),iferror(round(index(nebulae,row,6)/2,3),1),0))"),"1,1,0")</f>
        <v>1,1,0</v>
      </c>
      <c r="G1359" s="44" t="s">
        <v>3916</v>
      </c>
      <c r="H1359" s="45">
        <f t="array" ref="H1359">let(systemId,match(A1359,index(systems,0,1),),refSystemId,match($H$1,index(systems,0,1),),x,index(systems,systemId,3),y,index(systems,systemId,4),refX,index(systems,refSystemId,3),refY,index(systems,refSystemId,4),round(sqrt((x-refX)^2+(y-refY)^2),3))</f>
        <v>1297.62</v>
      </c>
      <c r="I1359" s="55"/>
      <c r="J1359" s="55"/>
      <c r="K1359" s="55"/>
      <c r="L1359" s="55"/>
      <c r="M1359" s="55"/>
      <c r="N1359" s="55"/>
      <c r="O1359" s="55"/>
      <c r="P1359" s="56" t="s">
        <v>408</v>
      </c>
      <c r="Q1359" s="56" t="s">
        <v>408</v>
      </c>
      <c r="R1359" s="56" t="s">
        <v>408</v>
      </c>
      <c r="S1359" s="56" t="s">
        <v>408</v>
      </c>
      <c r="T1359" s="56" t="s">
        <v>408</v>
      </c>
      <c r="U1359" s="56" t="s">
        <v>408</v>
      </c>
      <c r="V1359" s="56" t="s">
        <v>408</v>
      </c>
      <c r="W1359" s="56" t="s">
        <v>408</v>
      </c>
      <c r="X1359" s="56" t="s">
        <v>408</v>
      </c>
      <c r="Y1359" s="55"/>
      <c r="Z1359" s="41"/>
      <c r="AA1359" s="55"/>
      <c r="AB1359" s="55"/>
      <c r="AC1359" s="55"/>
      <c r="AD1359" s="55"/>
      <c r="AE1359" s="55"/>
      <c r="AF1359" s="55"/>
      <c r="AG1359" s="55"/>
      <c r="AH1359" s="55"/>
      <c r="AI1359" s="55"/>
      <c r="AJ1359" s="55"/>
      <c r="AK1359" s="55"/>
      <c r="AL1359" s="55"/>
      <c r="AM1359" s="55"/>
      <c r="AN1359" s="55"/>
      <c r="AO1359" s="55"/>
      <c r="AP1359" s="55"/>
      <c r="AQ1359" s="55"/>
      <c r="AR1359" s="55"/>
      <c r="AS1359" s="55"/>
      <c r="AT1359" s="55"/>
      <c r="AU1359" s="51" t="s">
        <v>3912</v>
      </c>
      <c r="AV1359" s="55"/>
      <c r="AW1359" s="55"/>
      <c r="AX1359" s="55"/>
      <c r="AY1359" s="55"/>
      <c r="AZ1359" s="55"/>
    </row>
    <row r="1360" ht="15.75" customHeight="1">
      <c r="A1360" s="40">
        <v>1204.0</v>
      </c>
      <c r="B1360" s="28" t="s">
        <v>3917</v>
      </c>
      <c r="C1360" s="28" t="s">
        <v>3918</v>
      </c>
      <c r="D1360" s="42">
        <f t="array" ref="D1360">index(systems,match($A1360,INDEX(systems,0,1),),3)</f>
        <v>-417.614</v>
      </c>
      <c r="E1360" s="42">
        <f t="array" ref="E1360">index(systems,match($A1360,INDEX(systems,0,1),),4)</f>
        <v>-62.53</v>
      </c>
      <c r="F1360" s="43" t="str">
        <f>IFERROR(__xludf.DUMMYFUNCTION("let(row, match($B1360&amp;if($C1360&lt;&gt;"""","" [""&amp;$C1360&amp;""]"",""""),index(nebulae,,2),0),join("","",iferror(round(index(nebulae,row,5)/2,3),1),iferror(round(index(nebulae,row,6)/2,3),1),0))"),"1,1,0")</f>
        <v>1,1,0</v>
      </c>
      <c r="G1360" s="44" t="s">
        <v>3919</v>
      </c>
      <c r="H1360" s="45">
        <f t="array" ref="H1360">let(systemId,match(A1360,index(systems,0,1),),refSystemId,match($H$1,index(systems,0,1),),x,index(systems,systemId,3),y,index(systems,systemId,4),refX,index(systems,refSystemId,3),refY,index(systems,refSystemId,4),round(sqrt((x-refX)^2+(y-refY)^2),3))</f>
        <v>422.269</v>
      </c>
      <c r="I1360" s="28" t="s">
        <v>408</v>
      </c>
      <c r="J1360" s="28" t="s">
        <v>408</v>
      </c>
      <c r="K1360" s="28" t="s">
        <v>408</v>
      </c>
      <c r="L1360" s="28" t="s">
        <v>408</v>
      </c>
      <c r="M1360" s="28" t="s">
        <v>408</v>
      </c>
      <c r="N1360" s="28" t="s">
        <v>408</v>
      </c>
      <c r="O1360" s="41"/>
      <c r="P1360" s="48" t="s">
        <v>949</v>
      </c>
      <c r="Q1360" s="48" t="s">
        <v>949</v>
      </c>
      <c r="R1360" s="48" t="s">
        <v>949</v>
      </c>
      <c r="S1360" s="48" t="s">
        <v>418</v>
      </c>
      <c r="T1360" s="48" t="s">
        <v>418</v>
      </c>
      <c r="U1360" s="48" t="s">
        <v>418</v>
      </c>
      <c r="V1360" s="48" t="s">
        <v>418</v>
      </c>
      <c r="W1360" s="48" t="s">
        <v>418</v>
      </c>
      <c r="X1360" s="48" t="s">
        <v>418</v>
      </c>
      <c r="Y1360" s="48" t="s">
        <v>2625</v>
      </c>
      <c r="Z1360" s="48" t="s">
        <v>2625</v>
      </c>
      <c r="AA1360" s="48" t="s">
        <v>2625</v>
      </c>
      <c r="AB1360" s="48" t="s">
        <v>2625</v>
      </c>
      <c r="AC1360" s="48" t="s">
        <v>2625</v>
      </c>
      <c r="AD1360" s="48" t="s">
        <v>2625</v>
      </c>
      <c r="AE1360" s="48" t="s">
        <v>2625</v>
      </c>
      <c r="AF1360" s="48" t="s">
        <v>2625</v>
      </c>
      <c r="AG1360" s="48" t="s">
        <v>2625</v>
      </c>
      <c r="AH1360" s="48" t="s">
        <v>2625</v>
      </c>
      <c r="AI1360" s="48" t="s">
        <v>2625</v>
      </c>
      <c r="AJ1360" s="48" t="s">
        <v>2625</v>
      </c>
      <c r="AK1360" s="48" t="s">
        <v>2625</v>
      </c>
      <c r="AL1360" s="48" t="s">
        <v>2625</v>
      </c>
      <c r="AM1360" s="48" t="s">
        <v>2625</v>
      </c>
      <c r="AN1360" s="48" t="s">
        <v>2625</v>
      </c>
      <c r="AO1360" s="48" t="s">
        <v>2625</v>
      </c>
      <c r="AP1360" s="48" t="s">
        <v>2625</v>
      </c>
      <c r="AQ1360" s="48" t="s">
        <v>2625</v>
      </c>
      <c r="AR1360" s="48" t="s">
        <v>2625</v>
      </c>
      <c r="AS1360" s="48" t="s">
        <v>418</v>
      </c>
      <c r="AT1360" s="48" t="s">
        <v>418</v>
      </c>
      <c r="AU1360" s="48" t="s">
        <v>418</v>
      </c>
      <c r="AV1360" s="48" t="s">
        <v>418</v>
      </c>
      <c r="AW1360" s="48" t="s">
        <v>418</v>
      </c>
      <c r="AX1360" s="48" t="s">
        <v>418</v>
      </c>
      <c r="AY1360" s="48" t="s">
        <v>418</v>
      </c>
      <c r="AZ1360" s="51" t="s">
        <v>418</v>
      </c>
    </row>
    <row r="1361" ht="15.75" customHeight="1">
      <c r="A1361" s="40">
        <v>1205.0</v>
      </c>
      <c r="B1361" s="28" t="s">
        <v>3920</v>
      </c>
      <c r="C1361" s="41"/>
      <c r="D1361" s="42">
        <f t="array" ref="D1361">index(systems,match($A1361,INDEX(systems,0,1),),3)</f>
        <v>-183.568</v>
      </c>
      <c r="E1361" s="42">
        <f t="array" ref="E1361">index(systems,match($A1361,INDEX(systems,0,1),),4)</f>
        <v>-152.784</v>
      </c>
      <c r="F1361" s="43" t="str">
        <f>IFERROR(__xludf.DUMMYFUNCTION("let(row, match($B1361&amp;if($C1361&lt;&gt;"""","" [""&amp;$C1361&amp;""]"",""""),index(nebulae,,2),0),join("","",iferror(round(index(nebulae,row,5)/2,3),1),iferror(round(index(nebulae,row,6)/2,3),1),0))"),"1,1,0")</f>
        <v>1,1,0</v>
      </c>
      <c r="G1361" s="44" t="s">
        <v>3921</v>
      </c>
      <c r="H1361" s="45">
        <f t="array" ref="H1361">let(systemId,match(A1361,index(systems,0,1),),refSystemId,match($H$1,index(systems,0,1),),x,index(systems,systemId,3),y,index(systems,systemId,4),refX,index(systems,refSystemId,3),refY,index(systems,refSystemId,4),round(sqrt((x-refX)^2+(y-refY)^2),3))</f>
        <v>238.831</v>
      </c>
      <c r="I1361" s="28" t="s">
        <v>408</v>
      </c>
      <c r="J1361" s="41"/>
      <c r="K1361" s="41"/>
      <c r="L1361" s="41"/>
      <c r="M1361" s="41"/>
      <c r="N1361" s="28" t="s">
        <v>427</v>
      </c>
      <c r="O1361" s="48" t="s">
        <v>427</v>
      </c>
      <c r="P1361" s="48" t="s">
        <v>427</v>
      </c>
      <c r="Q1361" s="48" t="s">
        <v>427</v>
      </c>
      <c r="R1361" s="48" t="s">
        <v>427</v>
      </c>
      <c r="S1361" s="48" t="s">
        <v>427</v>
      </c>
      <c r="T1361" s="48" t="s">
        <v>427</v>
      </c>
      <c r="U1361" s="52" t="s">
        <v>427</v>
      </c>
      <c r="V1361" s="52" t="s">
        <v>427</v>
      </c>
      <c r="W1361" s="52" t="s">
        <v>427</v>
      </c>
      <c r="X1361" s="52" t="s">
        <v>427</v>
      </c>
      <c r="Y1361" s="52" t="s">
        <v>427</v>
      </c>
      <c r="Z1361" s="52" t="s">
        <v>427</v>
      </c>
      <c r="AA1361" s="52" t="s">
        <v>427</v>
      </c>
      <c r="AB1361" s="52" t="s">
        <v>427</v>
      </c>
      <c r="AC1361" s="52" t="s">
        <v>427</v>
      </c>
      <c r="AD1361" s="52" t="s">
        <v>427</v>
      </c>
      <c r="AE1361" s="52" t="s">
        <v>427</v>
      </c>
      <c r="AF1361" s="52" t="s">
        <v>427</v>
      </c>
      <c r="AG1361" s="52" t="s">
        <v>427</v>
      </c>
      <c r="AH1361" s="52" t="s">
        <v>427</v>
      </c>
      <c r="AI1361" s="52" t="s">
        <v>427</v>
      </c>
      <c r="AJ1361" s="52" t="s">
        <v>427</v>
      </c>
      <c r="AK1361" s="52" t="s">
        <v>427</v>
      </c>
      <c r="AL1361" s="52" t="s">
        <v>427</v>
      </c>
      <c r="AM1361" s="52" t="s">
        <v>427</v>
      </c>
      <c r="AN1361" s="52" t="s">
        <v>427</v>
      </c>
      <c r="AO1361" s="52" t="s">
        <v>427</v>
      </c>
      <c r="AP1361" s="52" t="s">
        <v>427</v>
      </c>
      <c r="AQ1361" s="52" t="s">
        <v>427</v>
      </c>
      <c r="AR1361" s="52" t="s">
        <v>426</v>
      </c>
      <c r="AS1361" s="52" t="s">
        <v>426</v>
      </c>
      <c r="AT1361" s="52" t="s">
        <v>946</v>
      </c>
      <c r="AU1361" s="52" t="s">
        <v>946</v>
      </c>
      <c r="AV1361" s="48" t="s">
        <v>946</v>
      </c>
      <c r="AW1361" s="48" t="s">
        <v>946</v>
      </c>
      <c r="AX1361" s="48" t="s">
        <v>560</v>
      </c>
      <c r="AY1361" s="48" t="s">
        <v>560</v>
      </c>
      <c r="AZ1361" s="51" t="s">
        <v>560</v>
      </c>
    </row>
    <row r="1362" ht="15.75" customHeight="1">
      <c r="A1362" s="40">
        <v>1206.0</v>
      </c>
      <c r="B1362" s="28" t="s">
        <v>3922</v>
      </c>
      <c r="C1362" s="41"/>
      <c r="D1362" s="42">
        <f t="array" ref="D1362">index(systems,match($A1362,INDEX(systems,0,1),),3)</f>
        <v>259.003</v>
      </c>
      <c r="E1362" s="42">
        <f t="array" ref="E1362">index(systems,match($A1362,INDEX(systems,0,1),),4)</f>
        <v>-105.802</v>
      </c>
      <c r="F1362" s="43" t="str">
        <f>IFERROR(__xludf.DUMMYFUNCTION("let(row, match($B1362&amp;if($C1362&lt;&gt;"""","" [""&amp;$C1362&amp;""]"",""""),index(nebulae,,2),0),join("","",iferror(round(index(nebulae,row,5)/2,3),1),iferror(round(index(nebulae,row,6)/2,3),1),0))"),"1,1,0")</f>
        <v>1,1,0</v>
      </c>
      <c r="G1362" s="44" t="s">
        <v>3923</v>
      </c>
      <c r="H1362" s="45">
        <f t="array" ref="H1362">let(systemId,match(A1362,index(systems,0,1),),refSystemId,match($H$1,index(systems,0,1),),x,index(systems,systemId,3),y,index(systems,systemId,4),refX,index(systems,refSystemId,3),refY,index(systems,refSystemId,4),round(sqrt((x-refX)^2+(y-refY)^2),3))</f>
        <v>279.78</v>
      </c>
      <c r="I1362" s="41"/>
      <c r="J1362" s="28" t="s">
        <v>500</v>
      </c>
      <c r="K1362" s="48" t="s">
        <v>500</v>
      </c>
      <c r="L1362" s="48" t="s">
        <v>500</v>
      </c>
      <c r="M1362" s="48" t="s">
        <v>500</v>
      </c>
      <c r="N1362" s="28" t="s">
        <v>1168</v>
      </c>
      <c r="O1362" s="48" t="s">
        <v>1168</v>
      </c>
      <c r="P1362" s="48" t="s">
        <v>1168</v>
      </c>
      <c r="Q1362" s="48" t="s">
        <v>1168</v>
      </c>
      <c r="R1362" s="48" t="s">
        <v>1168</v>
      </c>
      <c r="S1362" s="48" t="s">
        <v>1168</v>
      </c>
      <c r="T1362" s="48" t="s">
        <v>1168</v>
      </c>
      <c r="U1362" s="48" t="s">
        <v>1168</v>
      </c>
      <c r="V1362" s="48" t="s">
        <v>1168</v>
      </c>
      <c r="W1362" s="48" t="s">
        <v>1168</v>
      </c>
      <c r="X1362" s="48" t="s">
        <v>1168</v>
      </c>
      <c r="Y1362" s="48" t="s">
        <v>1195</v>
      </c>
      <c r="Z1362" s="48" t="s">
        <v>1195</v>
      </c>
      <c r="AA1362" s="48" t="s">
        <v>1196</v>
      </c>
      <c r="AB1362" s="48" t="s">
        <v>1196</v>
      </c>
      <c r="AC1362" s="48" t="s">
        <v>1196</v>
      </c>
      <c r="AD1362" s="48" t="s">
        <v>1196</v>
      </c>
      <c r="AE1362" s="48" t="s">
        <v>1196</v>
      </c>
      <c r="AF1362" s="48" t="s">
        <v>1196</v>
      </c>
      <c r="AG1362" s="48" t="s">
        <v>1196</v>
      </c>
      <c r="AH1362" s="48" t="s">
        <v>1196</v>
      </c>
      <c r="AI1362" s="48" t="s">
        <v>1196</v>
      </c>
      <c r="AJ1362" s="48" t="s">
        <v>1196</v>
      </c>
      <c r="AK1362" s="48" t="s">
        <v>1196</v>
      </c>
      <c r="AL1362" s="48" t="s">
        <v>1196</v>
      </c>
      <c r="AM1362" s="48" t="s">
        <v>1196</v>
      </c>
      <c r="AN1362" s="48" t="s">
        <v>1196</v>
      </c>
      <c r="AO1362" s="48" t="s">
        <v>1195</v>
      </c>
      <c r="AP1362" s="48" t="s">
        <v>1195</v>
      </c>
      <c r="AQ1362" s="48" t="s">
        <v>1195</v>
      </c>
      <c r="AR1362" s="48" t="s">
        <v>1195</v>
      </c>
      <c r="AS1362" s="48" t="s">
        <v>1195</v>
      </c>
      <c r="AT1362" s="48" t="s">
        <v>1195</v>
      </c>
      <c r="AU1362" s="48" t="s">
        <v>1195</v>
      </c>
      <c r="AV1362" s="48" t="s">
        <v>1195</v>
      </c>
      <c r="AW1362" s="48" t="s">
        <v>1195</v>
      </c>
      <c r="AX1362" s="48" t="s">
        <v>1195</v>
      </c>
      <c r="AY1362" s="48" t="s">
        <v>1195</v>
      </c>
      <c r="AZ1362" s="49" t="s">
        <v>1195</v>
      </c>
    </row>
    <row r="1363" ht="15.75" customHeight="1">
      <c r="A1363" s="40">
        <v>1207.0</v>
      </c>
      <c r="B1363" s="28" t="s">
        <v>3924</v>
      </c>
      <c r="C1363" s="41"/>
      <c r="D1363" s="42">
        <f t="array" ref="D1363">index(systems,match($A1363,INDEX(systems,0,1),),3)</f>
        <v>-48.342</v>
      </c>
      <c r="E1363" s="42">
        <f t="array" ref="E1363">index(systems,match($A1363,INDEX(systems,0,1),),4)</f>
        <v>-232.969</v>
      </c>
      <c r="F1363" s="43" t="str">
        <f>IFERROR(__xludf.DUMMYFUNCTION("let(row, match($B1363&amp;if($C1363&lt;&gt;"""","" [""&amp;$C1363&amp;""]"",""""),index(nebulae,,2),0),join("","",iferror(round(index(nebulae,row,5)/2,3),1),iferror(round(index(nebulae,row,6)/2,3),1),0))"),"1,1,0")</f>
        <v>1,1,0</v>
      </c>
      <c r="G1363" s="44" t="s">
        <v>3925</v>
      </c>
      <c r="H1363" s="45">
        <f t="array" ref="H1363">let(systemId,match(A1363,index(systems,0,1),),refSystemId,match($H$1,index(systems,0,1),),x,index(systems,systemId,3),y,index(systems,systemId,4),refX,index(systems,refSystemId,3),refY,index(systems,refSystemId,4),round(sqrt((x-refX)^2+(y-refY)^2),3))</f>
        <v>237.932</v>
      </c>
      <c r="I1363" s="46" t="s">
        <v>408</v>
      </c>
      <c r="J1363" s="53"/>
      <c r="K1363" s="53"/>
      <c r="L1363" s="53"/>
      <c r="M1363" s="46" t="s">
        <v>966</v>
      </c>
      <c r="N1363" s="59" t="s">
        <v>1045</v>
      </c>
      <c r="O1363" s="48" t="s">
        <v>1045</v>
      </c>
      <c r="P1363" s="48" t="s">
        <v>1045</v>
      </c>
      <c r="Q1363" s="48" t="s">
        <v>1045</v>
      </c>
      <c r="R1363" s="48" t="s">
        <v>1045</v>
      </c>
      <c r="S1363" s="48" t="s">
        <v>1045</v>
      </c>
      <c r="T1363" s="48" t="s">
        <v>1045</v>
      </c>
      <c r="U1363" s="48" t="s">
        <v>1045</v>
      </c>
      <c r="V1363" s="48" t="s">
        <v>1045</v>
      </c>
      <c r="W1363" s="48" t="s">
        <v>1045</v>
      </c>
      <c r="X1363" s="48" t="s">
        <v>1121</v>
      </c>
      <c r="Y1363" s="48" t="s">
        <v>560</v>
      </c>
      <c r="Z1363" s="48" t="s">
        <v>560</v>
      </c>
      <c r="AA1363" s="48" t="s">
        <v>560</v>
      </c>
      <c r="AB1363" s="48" t="s">
        <v>560</v>
      </c>
      <c r="AC1363" s="48" t="s">
        <v>560</v>
      </c>
      <c r="AD1363" s="48" t="s">
        <v>560</v>
      </c>
      <c r="AE1363" s="48" t="s">
        <v>560</v>
      </c>
      <c r="AF1363" s="48" t="s">
        <v>560</v>
      </c>
      <c r="AG1363" s="48" t="s">
        <v>560</v>
      </c>
      <c r="AH1363" s="48" t="s">
        <v>560</v>
      </c>
      <c r="AI1363" s="48" t="s">
        <v>560</v>
      </c>
      <c r="AJ1363" s="48" t="s">
        <v>560</v>
      </c>
      <c r="AK1363" s="48" t="s">
        <v>560</v>
      </c>
      <c r="AL1363" s="48" t="s">
        <v>560</v>
      </c>
      <c r="AM1363" s="48" t="s">
        <v>560</v>
      </c>
      <c r="AN1363" s="48" t="s">
        <v>560</v>
      </c>
      <c r="AO1363" s="48" t="s">
        <v>560</v>
      </c>
      <c r="AP1363" s="48" t="s">
        <v>560</v>
      </c>
      <c r="AQ1363" s="48" t="s">
        <v>560</v>
      </c>
      <c r="AR1363" s="48" t="s">
        <v>560</v>
      </c>
      <c r="AS1363" s="48" t="s">
        <v>418</v>
      </c>
      <c r="AT1363" s="48" t="s">
        <v>418</v>
      </c>
      <c r="AU1363" s="48" t="s">
        <v>418</v>
      </c>
      <c r="AV1363" s="48" t="s">
        <v>1048</v>
      </c>
      <c r="AW1363" s="48" t="s">
        <v>1048</v>
      </c>
      <c r="AX1363" s="48" t="s">
        <v>1049</v>
      </c>
      <c r="AY1363" s="48" t="s">
        <v>1049</v>
      </c>
      <c r="AZ1363" s="28" t="s">
        <v>1049</v>
      </c>
    </row>
    <row r="1364" ht="15.75" customHeight="1">
      <c r="A1364" s="40">
        <v>1208.0</v>
      </c>
      <c r="B1364" s="28" t="s">
        <v>3926</v>
      </c>
      <c r="C1364" s="41"/>
      <c r="D1364" s="42">
        <f t="array" ref="D1364">index(systems,match($A1364,INDEX(systems,0,1),),3)</f>
        <v>179.371</v>
      </c>
      <c r="E1364" s="42">
        <f t="array" ref="E1364">index(systems,match($A1364,INDEX(systems,0,1),),4)</f>
        <v>293.992</v>
      </c>
      <c r="F1364" s="43" t="str">
        <f>IFERROR(__xludf.DUMMYFUNCTION("let(row, match($B1364&amp;if($C1364&lt;&gt;"""","" [""&amp;$C1364&amp;""]"",""""),index(nebulae,,2),0),join("","",iferror(round(index(nebulae,row,5)/2,3),1),iferror(round(index(nebulae,row,6)/2,3),1),0))"),"1,1,0")</f>
        <v>1,1,0</v>
      </c>
      <c r="G1364" s="44" t="s">
        <v>3927</v>
      </c>
      <c r="H1364" s="45">
        <f t="array" ref="H1364">let(systemId,match(A1364,index(systems,0,1),),refSystemId,match($H$1,index(systems,0,1),),x,index(systems,systemId,3),y,index(systems,systemId,4),refX,index(systems,refSystemId,3),refY,index(systems,refSystemId,4),round(sqrt((x-refX)^2+(y-refY)^2),3))</f>
        <v>344.391</v>
      </c>
      <c r="I1364" s="62" t="s">
        <v>408</v>
      </c>
      <c r="J1364" s="62" t="s">
        <v>408</v>
      </c>
      <c r="K1364" s="62" t="s">
        <v>408</v>
      </c>
      <c r="L1364" s="53"/>
      <c r="M1364" s="53"/>
      <c r="N1364" s="28" t="s">
        <v>1257</v>
      </c>
      <c r="O1364" s="48" t="s">
        <v>1257</v>
      </c>
      <c r="P1364" s="48" t="s">
        <v>1257</v>
      </c>
      <c r="Q1364" s="48" t="s">
        <v>1257</v>
      </c>
      <c r="R1364" s="48" t="s">
        <v>1257</v>
      </c>
      <c r="S1364" s="48" t="s">
        <v>1257</v>
      </c>
      <c r="T1364" s="48" t="s">
        <v>1257</v>
      </c>
      <c r="U1364" s="48" t="s">
        <v>1257</v>
      </c>
      <c r="V1364" s="48" t="s">
        <v>1257</v>
      </c>
      <c r="W1364" s="48" t="s">
        <v>1257</v>
      </c>
      <c r="X1364" s="48" t="s">
        <v>1257</v>
      </c>
      <c r="Y1364" s="48" t="s">
        <v>3928</v>
      </c>
      <c r="Z1364" s="48" t="s">
        <v>3928</v>
      </c>
      <c r="AA1364" s="48" t="s">
        <v>3928</v>
      </c>
      <c r="AB1364" s="48" t="s">
        <v>1257</v>
      </c>
      <c r="AC1364" s="48" t="s">
        <v>1257</v>
      </c>
      <c r="AD1364" s="48" t="s">
        <v>1257</v>
      </c>
      <c r="AE1364" s="48" t="s">
        <v>1257</v>
      </c>
      <c r="AF1364" s="48" t="s">
        <v>1257</v>
      </c>
      <c r="AG1364" s="48" t="s">
        <v>1462</v>
      </c>
      <c r="AH1364" s="48" t="s">
        <v>1462</v>
      </c>
      <c r="AI1364" s="48" t="s">
        <v>1462</v>
      </c>
      <c r="AJ1364" s="48" t="s">
        <v>1257</v>
      </c>
      <c r="AK1364" s="48" t="s">
        <v>1257</v>
      </c>
      <c r="AL1364" s="48" t="s">
        <v>1257</v>
      </c>
      <c r="AM1364" s="48" t="s">
        <v>1257</v>
      </c>
      <c r="AN1364" s="48" t="s">
        <v>3929</v>
      </c>
      <c r="AO1364" s="48" t="s">
        <v>3929</v>
      </c>
      <c r="AP1364" s="48" t="s">
        <v>3929</v>
      </c>
      <c r="AQ1364" s="48" t="s">
        <v>3929</v>
      </c>
      <c r="AR1364" s="48" t="s">
        <v>3929</v>
      </c>
      <c r="AS1364" s="48" t="s">
        <v>3929</v>
      </c>
      <c r="AT1364" s="48" t="s">
        <v>3929</v>
      </c>
      <c r="AU1364" s="48" t="s">
        <v>3929</v>
      </c>
      <c r="AV1364" s="48" t="s">
        <v>3929</v>
      </c>
      <c r="AW1364" s="48" t="s">
        <v>3929</v>
      </c>
      <c r="AX1364" s="48" t="s">
        <v>3929</v>
      </c>
      <c r="AY1364" s="48" t="s">
        <v>3929</v>
      </c>
      <c r="AZ1364" s="28" t="s">
        <v>3929</v>
      </c>
    </row>
    <row r="1365" ht="15.75" customHeight="1">
      <c r="A1365" s="40">
        <v>1209.0</v>
      </c>
      <c r="B1365" s="28" t="s">
        <v>3930</v>
      </c>
      <c r="C1365" s="41"/>
      <c r="D1365" s="42">
        <f t="array" ref="D1365">index(systems,match($A1365,INDEX(systems,0,1),),3)</f>
        <v>-46.531</v>
      </c>
      <c r="E1365" s="42">
        <f t="array" ref="E1365">index(systems,match($A1365,INDEX(systems,0,1),),4)</f>
        <v>-56.396</v>
      </c>
      <c r="F1365" s="43" t="str">
        <f>IFERROR(__xludf.DUMMYFUNCTION("let(row, match($B1365&amp;if($C1365&lt;&gt;"""","" [""&amp;$C1365&amp;""]"",""""),index(nebulae,,2),0),join("","",iferror(round(index(nebulae,row,5)/2,3),1),iferror(round(index(nebulae,row,6)/2,3),1),0))"),"1,1,0")</f>
        <v>1,1,0</v>
      </c>
      <c r="G1365" s="44" t="s">
        <v>3931</v>
      </c>
      <c r="H1365" s="45">
        <f t="array" ref="H1365">let(systemId,match(A1365,index(systems,0,1),),refSystemId,match($H$1,index(systems,0,1),),x,index(systems,systemId,3),y,index(systems,systemId,4),refX,index(systems,refSystemId,3),refY,index(systems,refSystemId,4),round(sqrt((x-refX)^2+(y-refY)^2),3))</f>
        <v>73.114</v>
      </c>
      <c r="I1365" s="28" t="s">
        <v>418</v>
      </c>
      <c r="J1365" s="41"/>
      <c r="K1365" s="41"/>
      <c r="L1365" s="41"/>
      <c r="M1365" s="28" t="s">
        <v>560</v>
      </c>
      <c r="N1365" s="28" t="s">
        <v>427</v>
      </c>
      <c r="O1365" s="48" t="s">
        <v>427</v>
      </c>
      <c r="P1365" s="48" t="s">
        <v>427</v>
      </c>
      <c r="Q1365" s="48" t="s">
        <v>427</v>
      </c>
      <c r="R1365" s="48" t="s">
        <v>427</v>
      </c>
      <c r="S1365" s="48" t="s">
        <v>427</v>
      </c>
      <c r="T1365" s="48" t="s">
        <v>427</v>
      </c>
      <c r="U1365" s="48" t="s">
        <v>427</v>
      </c>
      <c r="V1365" s="48" t="s">
        <v>427</v>
      </c>
      <c r="W1365" s="48" t="s">
        <v>427</v>
      </c>
      <c r="X1365" s="48" t="s">
        <v>560</v>
      </c>
      <c r="Y1365" s="48" t="s">
        <v>560</v>
      </c>
      <c r="Z1365" s="48" t="s">
        <v>560</v>
      </c>
      <c r="AA1365" s="48" t="s">
        <v>560</v>
      </c>
      <c r="AB1365" s="48" t="s">
        <v>560</v>
      </c>
      <c r="AC1365" s="48" t="s">
        <v>560</v>
      </c>
      <c r="AD1365" s="48" t="s">
        <v>560</v>
      </c>
      <c r="AE1365" s="48" t="s">
        <v>560</v>
      </c>
      <c r="AF1365" s="48" t="s">
        <v>560</v>
      </c>
      <c r="AG1365" s="48" t="s">
        <v>560</v>
      </c>
      <c r="AH1365" s="48" t="s">
        <v>560</v>
      </c>
      <c r="AI1365" s="48" t="s">
        <v>560</v>
      </c>
      <c r="AJ1365" s="48" t="s">
        <v>560</v>
      </c>
      <c r="AK1365" s="48" t="s">
        <v>560</v>
      </c>
      <c r="AL1365" s="48" t="s">
        <v>560</v>
      </c>
      <c r="AM1365" s="48" t="s">
        <v>560</v>
      </c>
      <c r="AN1365" s="48" t="s">
        <v>560</v>
      </c>
      <c r="AO1365" s="48" t="s">
        <v>560</v>
      </c>
      <c r="AP1365" s="48" t="s">
        <v>560</v>
      </c>
      <c r="AQ1365" s="48" t="s">
        <v>516</v>
      </c>
      <c r="AR1365" s="48" t="s">
        <v>517</v>
      </c>
      <c r="AS1365" s="52" t="s">
        <v>3932</v>
      </c>
      <c r="AT1365" s="52" t="s">
        <v>3932</v>
      </c>
      <c r="AU1365" s="52" t="s">
        <v>3932</v>
      </c>
      <c r="AV1365" s="52" t="s">
        <v>3932</v>
      </c>
      <c r="AW1365" s="48" t="s">
        <v>418</v>
      </c>
      <c r="AX1365" s="48" t="s">
        <v>560</v>
      </c>
      <c r="AY1365" s="48" t="s">
        <v>560</v>
      </c>
      <c r="AZ1365" s="51" t="s">
        <v>560</v>
      </c>
    </row>
    <row r="1366" ht="15.75" customHeight="1">
      <c r="A1366" s="40">
        <v>1210.0</v>
      </c>
      <c r="B1366" s="28" t="s">
        <v>3933</v>
      </c>
      <c r="C1366" s="41"/>
      <c r="D1366" s="42">
        <f t="array" ref="D1366">index(systems,match($A1366,INDEX(systems,0,1),),3)</f>
        <v>-88.314</v>
      </c>
      <c r="E1366" s="42">
        <f t="array" ref="E1366">index(systems,match($A1366,INDEX(systems,0,1),),4)</f>
        <v>445.546</v>
      </c>
      <c r="F1366" s="43" t="str">
        <f>IFERROR(__xludf.DUMMYFUNCTION("let(row, match($B1366&amp;if($C1366&lt;&gt;"""","" [""&amp;$C1366&amp;""]"",""""),index(nebulae,,2),0),join("","",iferror(round(index(nebulae,row,5)/2,3),1),iferror(round(index(nebulae,row,6)/2,3),1),0))"),"1,1,0")</f>
        <v>1,1,0</v>
      </c>
      <c r="G1366" s="44" t="s">
        <v>3934</v>
      </c>
      <c r="H1366" s="45">
        <f t="array" ref="H1366">let(systemId,match(A1366,index(systems,0,1),),refSystemId,match($H$1,index(systems,0,1),),x,index(systems,systemId,3),y,index(systems,systemId,4),refX,index(systems,refSystemId,3),refY,index(systems,refSystemId,4),round(sqrt((x-refX)^2+(y-refY)^2),3))</f>
        <v>454.214</v>
      </c>
      <c r="I1366" s="28" t="s">
        <v>408</v>
      </c>
      <c r="J1366" s="28" t="s">
        <v>408</v>
      </c>
      <c r="K1366" s="28" t="s">
        <v>408</v>
      </c>
      <c r="L1366" s="28" t="s">
        <v>408</v>
      </c>
      <c r="M1366" s="28" t="s">
        <v>408</v>
      </c>
      <c r="N1366" s="28" t="s">
        <v>408</v>
      </c>
      <c r="O1366" s="48" t="s">
        <v>497</v>
      </c>
      <c r="P1366" s="48" t="s">
        <v>497</v>
      </c>
      <c r="Q1366" s="48" t="s">
        <v>497</v>
      </c>
      <c r="R1366" s="48" t="s">
        <v>497</v>
      </c>
      <c r="S1366" s="48" t="s">
        <v>418</v>
      </c>
      <c r="T1366" s="48" t="s">
        <v>418</v>
      </c>
      <c r="U1366" s="48" t="s">
        <v>418</v>
      </c>
      <c r="V1366" s="48" t="s">
        <v>418</v>
      </c>
      <c r="W1366" s="48" t="s">
        <v>418</v>
      </c>
      <c r="X1366" s="48" t="s">
        <v>418</v>
      </c>
      <c r="Y1366" s="48" t="s">
        <v>422</v>
      </c>
      <c r="Z1366" s="48" t="s">
        <v>422</v>
      </c>
      <c r="AA1366" s="48" t="s">
        <v>422</v>
      </c>
      <c r="AB1366" s="48" t="s">
        <v>422</v>
      </c>
      <c r="AC1366" s="48" t="s">
        <v>422</v>
      </c>
      <c r="AD1366" s="48" t="s">
        <v>422</v>
      </c>
      <c r="AE1366" s="48" t="s">
        <v>422</v>
      </c>
      <c r="AF1366" s="48" t="s">
        <v>422</v>
      </c>
      <c r="AG1366" s="48" t="s">
        <v>422</v>
      </c>
      <c r="AH1366" s="48" t="s">
        <v>422</v>
      </c>
      <c r="AI1366" s="48" t="s">
        <v>422</v>
      </c>
      <c r="AJ1366" s="48" t="s">
        <v>422</v>
      </c>
      <c r="AK1366" s="48" t="s">
        <v>422</v>
      </c>
      <c r="AL1366" s="48" t="s">
        <v>422</v>
      </c>
      <c r="AM1366" s="48" t="s">
        <v>422</v>
      </c>
      <c r="AN1366" s="48" t="s">
        <v>422</v>
      </c>
      <c r="AO1366" s="48" t="s">
        <v>422</v>
      </c>
      <c r="AP1366" s="48" t="s">
        <v>422</v>
      </c>
      <c r="AQ1366" s="48" t="s">
        <v>422</v>
      </c>
      <c r="AR1366" s="48" t="s">
        <v>422</v>
      </c>
      <c r="AS1366" s="48" t="s">
        <v>422</v>
      </c>
      <c r="AT1366" s="48" t="s">
        <v>422</v>
      </c>
      <c r="AU1366" s="48" t="s">
        <v>422</v>
      </c>
      <c r="AV1366" s="48" t="s">
        <v>422</v>
      </c>
      <c r="AW1366" s="48" t="s">
        <v>422</v>
      </c>
      <c r="AX1366" s="48" t="s">
        <v>422</v>
      </c>
      <c r="AY1366" s="48" t="s">
        <v>422</v>
      </c>
      <c r="AZ1366" s="51" t="s">
        <v>422</v>
      </c>
    </row>
    <row r="1367" ht="15.75" customHeight="1">
      <c r="A1367" s="40">
        <v>2949.0</v>
      </c>
      <c r="B1367" s="28" t="s">
        <v>3935</v>
      </c>
      <c r="C1367" s="41"/>
      <c r="D1367" s="42">
        <f t="array" ref="D1367">index(systems,match($A1367,INDEX(systems,0,1),),3)</f>
        <v>46.182</v>
      </c>
      <c r="E1367" s="42">
        <f t="array" ref="E1367">index(systems,match($A1367,INDEX(systems,0,1),),4)</f>
        <v>1745.002</v>
      </c>
      <c r="F1367" s="43" t="str">
        <f>IFERROR(__xludf.DUMMYFUNCTION("let(row, match($B1367&amp;if($C1367&lt;&gt;"""","" [""&amp;$C1367&amp;""]"",""""),index(nebulae,,2),0),join("","",iferror(round(index(nebulae,row,5)/2,3),1),iferror(round(index(nebulae,row,6)/2,3),1),0))"),"1,1,0")</f>
        <v>1,1,0</v>
      </c>
      <c r="G1367" s="44" t="s">
        <v>3936</v>
      </c>
      <c r="H1367" s="45">
        <f t="array" ref="H1367">let(systemId,match(A1367,index(systems,0,1),),refSystemId,match($H$1,index(systems,0,1),),x,index(systems,systemId,3),y,index(systems,systemId,4),refX,index(systems,refSystemId,3),refY,index(systems,refSystemId,4),round(sqrt((x-refX)^2+(y-refY)^2),3))</f>
        <v>1745.613</v>
      </c>
      <c r="I1367" s="53"/>
      <c r="J1367" s="53"/>
      <c r="K1367" s="53"/>
      <c r="L1367" s="53"/>
      <c r="M1367" s="53"/>
      <c r="N1367" s="41"/>
      <c r="O1367" s="41"/>
      <c r="P1367" s="48" t="s">
        <v>408</v>
      </c>
      <c r="Q1367" s="48" t="s">
        <v>408</v>
      </c>
      <c r="R1367" s="48" t="s">
        <v>408</v>
      </c>
      <c r="S1367" s="48" t="s">
        <v>408</v>
      </c>
      <c r="T1367" s="48" t="s">
        <v>408</v>
      </c>
      <c r="U1367" s="48" t="s">
        <v>3937</v>
      </c>
      <c r="V1367" s="48" t="s">
        <v>3937</v>
      </c>
      <c r="W1367" s="48" t="s">
        <v>3937</v>
      </c>
      <c r="X1367" s="48" t="s">
        <v>3937</v>
      </c>
      <c r="Y1367" s="48" t="s">
        <v>3937</v>
      </c>
      <c r="Z1367" s="48" t="s">
        <v>3937</v>
      </c>
      <c r="AA1367" s="48" t="s">
        <v>3937</v>
      </c>
      <c r="AB1367" s="48" t="s">
        <v>3937</v>
      </c>
      <c r="AC1367" s="48" t="s">
        <v>3937</v>
      </c>
      <c r="AD1367" s="48" t="s">
        <v>3937</v>
      </c>
      <c r="AE1367" s="48" t="s">
        <v>3937</v>
      </c>
      <c r="AF1367" s="48" t="s">
        <v>3937</v>
      </c>
      <c r="AG1367" s="48" t="s">
        <v>3937</v>
      </c>
      <c r="AH1367" s="48" t="s">
        <v>3937</v>
      </c>
      <c r="AI1367" s="48" t="s">
        <v>3937</v>
      </c>
      <c r="AJ1367" s="48" t="s">
        <v>3937</v>
      </c>
      <c r="AK1367" s="48" t="s">
        <v>3937</v>
      </c>
      <c r="AL1367" s="48" t="s">
        <v>3937</v>
      </c>
      <c r="AM1367" s="48" t="s">
        <v>3937</v>
      </c>
      <c r="AN1367" s="48" t="s">
        <v>3937</v>
      </c>
      <c r="AO1367" s="28" t="s">
        <v>3937</v>
      </c>
      <c r="AP1367" s="48" t="s">
        <v>3937</v>
      </c>
      <c r="AQ1367" s="52" t="s">
        <v>422</v>
      </c>
      <c r="AR1367" s="48" t="s">
        <v>422</v>
      </c>
      <c r="AS1367" s="48" t="s">
        <v>422</v>
      </c>
      <c r="AT1367" s="28" t="s">
        <v>422</v>
      </c>
      <c r="AU1367" s="41"/>
      <c r="AV1367" s="41"/>
      <c r="AW1367" s="41"/>
      <c r="AX1367" s="41"/>
      <c r="AY1367" s="41"/>
      <c r="AZ1367" s="55"/>
    </row>
    <row r="1368" ht="15.75" customHeight="1">
      <c r="A1368" s="40">
        <v>1211.0</v>
      </c>
      <c r="B1368" s="28" t="s">
        <v>3938</v>
      </c>
      <c r="C1368" s="41"/>
      <c r="D1368" s="42">
        <f t="array" ref="D1368">index(systems,match($A1368,INDEX(systems,0,1),),3)</f>
        <v>187.05</v>
      </c>
      <c r="E1368" s="42">
        <f t="array" ref="E1368">index(systems,match($A1368,INDEX(systems,0,1),),4)</f>
        <v>97.538</v>
      </c>
      <c r="F1368" s="43" t="str">
        <f>IFERROR(__xludf.DUMMYFUNCTION("let(row, match($B1368&amp;if($C1368&lt;&gt;"""","" [""&amp;$C1368&amp;""]"",""""),index(nebulae,,2),0),join("","",iferror(round(index(nebulae,row,5)/2,3),1),iferror(round(index(nebulae,row,6)/2,3),1),0))"),"1,1,0")</f>
        <v>1,1,0</v>
      </c>
      <c r="G1368" s="44" t="s">
        <v>3939</v>
      </c>
      <c r="H1368" s="45">
        <f t="array" ref="H1368">let(systemId,match(A1368,index(systems,0,1),),refSystemId,match($H$1,index(systems,0,1),),x,index(systems,systemId,3),y,index(systems,systemId,4),refX,index(systems,refSystemId,3),refY,index(systems,refSystemId,4),round(sqrt((x-refX)^2+(y-refY)^2),3))</f>
        <v>210.953</v>
      </c>
      <c r="I1368" s="53"/>
      <c r="J1368" s="53"/>
      <c r="K1368" s="46" t="s">
        <v>418</v>
      </c>
      <c r="L1368" s="53"/>
      <c r="M1368" s="53"/>
      <c r="N1368" s="28" t="s">
        <v>3940</v>
      </c>
      <c r="O1368" s="48" t="s">
        <v>3940</v>
      </c>
      <c r="P1368" s="48" t="s">
        <v>3940</v>
      </c>
      <c r="Q1368" s="48" t="s">
        <v>3940</v>
      </c>
      <c r="R1368" s="48" t="s">
        <v>3940</v>
      </c>
      <c r="S1368" s="48" t="s">
        <v>3940</v>
      </c>
      <c r="T1368" s="48" t="s">
        <v>3940</v>
      </c>
      <c r="U1368" s="48" t="s">
        <v>3940</v>
      </c>
      <c r="V1368" s="48" t="s">
        <v>3940</v>
      </c>
      <c r="W1368" s="48" t="s">
        <v>3940</v>
      </c>
      <c r="X1368" s="48" t="s">
        <v>3940</v>
      </c>
      <c r="Y1368" s="48" t="s">
        <v>3940</v>
      </c>
      <c r="Z1368" s="48" t="s">
        <v>3940</v>
      </c>
      <c r="AA1368" s="48" t="s">
        <v>3940</v>
      </c>
      <c r="AB1368" s="48" t="s">
        <v>3940</v>
      </c>
      <c r="AC1368" s="48" t="s">
        <v>3940</v>
      </c>
      <c r="AD1368" s="48" t="s">
        <v>3940</v>
      </c>
      <c r="AE1368" s="48" t="s">
        <v>3940</v>
      </c>
      <c r="AF1368" s="48" t="s">
        <v>3940</v>
      </c>
      <c r="AG1368" s="48" t="s">
        <v>3940</v>
      </c>
      <c r="AH1368" s="48" t="s">
        <v>3940</v>
      </c>
      <c r="AI1368" s="48" t="s">
        <v>3940</v>
      </c>
      <c r="AJ1368" s="48" t="s">
        <v>3940</v>
      </c>
      <c r="AK1368" s="48" t="s">
        <v>3940</v>
      </c>
      <c r="AL1368" s="48" t="s">
        <v>3940</v>
      </c>
      <c r="AM1368" s="48" t="s">
        <v>3940</v>
      </c>
      <c r="AN1368" s="48" t="s">
        <v>3940</v>
      </c>
      <c r="AO1368" s="48" t="s">
        <v>3940</v>
      </c>
      <c r="AP1368" s="48" t="s">
        <v>3940</v>
      </c>
      <c r="AQ1368" s="48" t="s">
        <v>3940</v>
      </c>
      <c r="AR1368" s="48" t="s">
        <v>3940</v>
      </c>
      <c r="AS1368" s="48" t="s">
        <v>3940</v>
      </c>
      <c r="AT1368" s="48" t="s">
        <v>3940</v>
      </c>
      <c r="AU1368" s="48" t="s">
        <v>3940</v>
      </c>
      <c r="AV1368" s="48" t="s">
        <v>3940</v>
      </c>
      <c r="AW1368" s="48" t="s">
        <v>3940</v>
      </c>
      <c r="AX1368" s="48" t="s">
        <v>3940</v>
      </c>
      <c r="AY1368" s="48" t="s">
        <v>3940</v>
      </c>
      <c r="AZ1368" s="28" t="s">
        <v>3940</v>
      </c>
    </row>
    <row r="1369" ht="15.75" customHeight="1">
      <c r="A1369" s="40">
        <v>1212.0</v>
      </c>
      <c r="B1369" s="28" t="s">
        <v>3941</v>
      </c>
      <c r="C1369" s="41"/>
      <c r="D1369" s="42">
        <f t="array" ref="D1369">index(systems,match($A1369,INDEX(systems,0,1),),3)</f>
        <v>-270.887</v>
      </c>
      <c r="E1369" s="42">
        <f t="array" ref="E1369">index(systems,match($A1369,INDEX(systems,0,1),),4)</f>
        <v>-242.484</v>
      </c>
      <c r="F1369" s="43" t="str">
        <f>IFERROR(__xludf.DUMMYFUNCTION("let(row, match($B1369&amp;if($C1369&lt;&gt;"""","" [""&amp;$C1369&amp;""]"",""""),index(nebulae,,2),0),join("","",iferror(round(index(nebulae,row,5)/2,3),1),iferror(round(index(nebulae,row,6)/2,3),1),0))"),"1,1,0")</f>
        <v>1,1,0</v>
      </c>
      <c r="G1369" s="44" t="s">
        <v>3942</v>
      </c>
      <c r="H1369" s="45">
        <f t="array" ref="H1369">let(systemId,match(A1369,index(systems,0,1),),refSystemId,match($H$1,index(systems,0,1),),x,index(systems,systemId,3),y,index(systems,systemId,4),refX,index(systems,refSystemId,3),refY,index(systems,refSystemId,4),round(sqrt((x-refX)^2+(y-refY)^2),3))</f>
        <v>363.563</v>
      </c>
      <c r="I1369" s="28" t="s">
        <v>408</v>
      </c>
      <c r="J1369" s="41"/>
      <c r="K1369" s="41"/>
      <c r="L1369" s="41"/>
      <c r="M1369" s="41"/>
      <c r="N1369" s="28" t="s">
        <v>558</v>
      </c>
      <c r="O1369" s="48" t="s">
        <v>558</v>
      </c>
      <c r="P1369" s="48" t="s">
        <v>558</v>
      </c>
      <c r="Q1369" s="48" t="s">
        <v>558</v>
      </c>
      <c r="R1369" s="48" t="s">
        <v>558</v>
      </c>
      <c r="S1369" s="48" t="s">
        <v>558</v>
      </c>
      <c r="T1369" s="48" t="s">
        <v>558</v>
      </c>
      <c r="U1369" s="48" t="s">
        <v>558</v>
      </c>
      <c r="V1369" s="48" t="s">
        <v>558</v>
      </c>
      <c r="W1369" s="48" t="s">
        <v>558</v>
      </c>
      <c r="X1369" s="48" t="s">
        <v>560</v>
      </c>
      <c r="Y1369" s="48" t="s">
        <v>560</v>
      </c>
      <c r="Z1369" s="48" t="s">
        <v>560</v>
      </c>
      <c r="AA1369" s="48" t="s">
        <v>560</v>
      </c>
      <c r="AB1369" s="48" t="s">
        <v>560</v>
      </c>
      <c r="AC1369" s="48" t="s">
        <v>560</v>
      </c>
      <c r="AD1369" s="48" t="s">
        <v>560</v>
      </c>
      <c r="AE1369" s="48" t="s">
        <v>560</v>
      </c>
      <c r="AF1369" s="48" t="s">
        <v>560</v>
      </c>
      <c r="AG1369" s="48" t="s">
        <v>560</v>
      </c>
      <c r="AH1369" s="48" t="s">
        <v>560</v>
      </c>
      <c r="AI1369" s="48" t="s">
        <v>560</v>
      </c>
      <c r="AJ1369" s="48" t="s">
        <v>560</v>
      </c>
      <c r="AK1369" s="48" t="s">
        <v>560</v>
      </c>
      <c r="AL1369" s="48" t="s">
        <v>560</v>
      </c>
      <c r="AM1369" s="48" t="s">
        <v>560</v>
      </c>
      <c r="AN1369" s="48" t="s">
        <v>560</v>
      </c>
      <c r="AO1369" s="48" t="s">
        <v>560</v>
      </c>
      <c r="AP1369" s="48" t="s">
        <v>560</v>
      </c>
      <c r="AQ1369" s="48" t="s">
        <v>560</v>
      </c>
      <c r="AR1369" s="48" t="s">
        <v>560</v>
      </c>
      <c r="AS1369" s="48" t="s">
        <v>418</v>
      </c>
      <c r="AT1369" s="48" t="s">
        <v>418</v>
      </c>
      <c r="AU1369" s="48" t="s">
        <v>418</v>
      </c>
      <c r="AV1369" s="48" t="s">
        <v>418</v>
      </c>
      <c r="AW1369" s="48" t="s">
        <v>418</v>
      </c>
      <c r="AX1369" s="48" t="s">
        <v>560</v>
      </c>
      <c r="AY1369" s="48" t="s">
        <v>560</v>
      </c>
      <c r="AZ1369" s="51" t="s">
        <v>560</v>
      </c>
    </row>
    <row r="1370" ht="15.75" customHeight="1">
      <c r="A1370" s="40">
        <v>1213.0</v>
      </c>
      <c r="B1370" s="28" t="s">
        <v>3943</v>
      </c>
      <c r="C1370" s="41"/>
      <c r="D1370" s="42">
        <f t="array" ref="D1370">index(systems,match($A1370,INDEX(systems,0,1),),3)</f>
        <v>277.093</v>
      </c>
      <c r="E1370" s="42">
        <f t="array" ref="E1370">index(systems,match($A1370,INDEX(systems,0,1),),4)</f>
        <v>193.852</v>
      </c>
      <c r="F1370" s="43" t="str">
        <f>IFERROR(__xludf.DUMMYFUNCTION("let(row, match($B1370&amp;if($C1370&lt;&gt;"""","" [""&amp;$C1370&amp;""]"",""""),index(nebulae,,2),0),join("","",iferror(round(index(nebulae,row,5)/2,3),1),iferror(round(index(nebulae,row,6)/2,3),1),0))"),"1,1,0")</f>
        <v>1,1,0</v>
      </c>
      <c r="G1370" s="44" t="s">
        <v>3944</v>
      </c>
      <c r="H1370" s="45">
        <f t="array" ref="H1370">let(systemId,match(A1370,index(systems,0,1),),refSystemId,match($H$1,index(systems,0,1),),x,index(systems,systemId,3),y,index(systems,systemId,4),refX,index(systems,refSystemId,3),refY,index(systems,refSystemId,4),round(sqrt((x-refX)^2+(y-refY)^2),3))</f>
        <v>338.17</v>
      </c>
      <c r="I1370" s="46" t="s">
        <v>408</v>
      </c>
      <c r="J1370" s="46" t="s">
        <v>408</v>
      </c>
      <c r="K1370" s="46" t="s">
        <v>408</v>
      </c>
      <c r="L1370" s="47" t="s">
        <v>408</v>
      </c>
      <c r="M1370" s="47" t="s">
        <v>408</v>
      </c>
      <c r="N1370" s="28" t="s">
        <v>408</v>
      </c>
      <c r="O1370" s="41"/>
      <c r="P1370" s="48" t="s">
        <v>652</v>
      </c>
      <c r="Q1370" s="48" t="s">
        <v>652</v>
      </c>
      <c r="R1370" s="48" t="s">
        <v>652</v>
      </c>
      <c r="S1370" s="48" t="s">
        <v>652</v>
      </c>
      <c r="T1370" s="48" t="s">
        <v>652</v>
      </c>
      <c r="U1370" s="48" t="s">
        <v>652</v>
      </c>
      <c r="V1370" s="48" t="s">
        <v>652</v>
      </c>
      <c r="W1370" s="48" t="s">
        <v>652</v>
      </c>
      <c r="X1370" s="48" t="s">
        <v>652</v>
      </c>
      <c r="Y1370" s="48" t="s">
        <v>652</v>
      </c>
      <c r="Z1370" s="48" t="s">
        <v>652</v>
      </c>
      <c r="AA1370" s="48" t="s">
        <v>652</v>
      </c>
      <c r="AB1370" s="48" t="s">
        <v>652</v>
      </c>
      <c r="AC1370" s="48" t="s">
        <v>652</v>
      </c>
      <c r="AD1370" s="48" t="s">
        <v>652</v>
      </c>
      <c r="AE1370" s="48" t="s">
        <v>652</v>
      </c>
      <c r="AF1370" s="48" t="s">
        <v>652</v>
      </c>
      <c r="AG1370" s="48" t="s">
        <v>652</v>
      </c>
      <c r="AH1370" s="48" t="s">
        <v>652</v>
      </c>
      <c r="AI1370" s="48" t="s">
        <v>652</v>
      </c>
      <c r="AJ1370" s="48" t="s">
        <v>652</v>
      </c>
      <c r="AK1370" s="48" t="s">
        <v>652</v>
      </c>
      <c r="AL1370" s="48" t="s">
        <v>652</v>
      </c>
      <c r="AM1370" s="48" t="s">
        <v>652</v>
      </c>
      <c r="AN1370" s="48" t="s">
        <v>652</v>
      </c>
      <c r="AO1370" s="48" t="s">
        <v>652</v>
      </c>
      <c r="AP1370" s="48" t="s">
        <v>652</v>
      </c>
      <c r="AQ1370" s="48" t="s">
        <v>653</v>
      </c>
      <c r="AR1370" s="48" t="s">
        <v>653</v>
      </c>
      <c r="AS1370" s="48" t="s">
        <v>653</v>
      </c>
      <c r="AT1370" s="48" t="s">
        <v>653</v>
      </c>
      <c r="AU1370" s="48" t="s">
        <v>653</v>
      </c>
      <c r="AV1370" s="48" t="s">
        <v>653</v>
      </c>
      <c r="AW1370" s="48" t="s">
        <v>653</v>
      </c>
      <c r="AX1370" s="48" t="s">
        <v>653</v>
      </c>
      <c r="AY1370" s="48" t="s">
        <v>653</v>
      </c>
      <c r="AZ1370" s="28" t="s">
        <v>653</v>
      </c>
    </row>
    <row r="1371" ht="15.75" customHeight="1">
      <c r="A1371" s="40">
        <v>1214.0</v>
      </c>
      <c r="B1371" s="28" t="s">
        <v>3945</v>
      </c>
      <c r="C1371" s="41"/>
      <c r="D1371" s="42">
        <f t="array" ref="D1371">index(systems,match($A1371,INDEX(systems,0,1),),3)</f>
        <v>163.233</v>
      </c>
      <c r="E1371" s="42">
        <f t="array" ref="E1371">index(systems,match($A1371,INDEX(systems,0,1),),4)</f>
        <v>460.221</v>
      </c>
      <c r="F1371" s="43" t="str">
        <f>IFERROR(__xludf.DUMMYFUNCTION("let(row, match($B1371&amp;if($C1371&lt;&gt;"""","" [""&amp;$C1371&amp;""]"",""""),index(nebulae,,2),0),join("","",iferror(round(index(nebulae,row,5)/2,3),1),iferror(round(index(nebulae,row,6)/2,3),1),0))"),"1,1,0")</f>
        <v>1,1,0</v>
      </c>
      <c r="G1371" s="44" t="s">
        <v>3946</v>
      </c>
      <c r="H1371" s="45">
        <f t="array" ref="H1371">let(systemId,match(A1371,index(systems,0,1),),refSystemId,match($H$1,index(systems,0,1),),x,index(systems,systemId,3),y,index(systems,systemId,4),refX,index(systems,refSystemId,3),refY,index(systems,refSystemId,4),round(sqrt((x-refX)^2+(y-refY)^2),3))</f>
        <v>488.312</v>
      </c>
      <c r="I1371" s="46" t="s">
        <v>408</v>
      </c>
      <c r="J1371" s="46" t="s">
        <v>408</v>
      </c>
      <c r="K1371" s="62" t="s">
        <v>408</v>
      </c>
      <c r="L1371" s="47" t="s">
        <v>408</v>
      </c>
      <c r="M1371" s="47" t="s">
        <v>408</v>
      </c>
      <c r="N1371" s="28" t="s">
        <v>408</v>
      </c>
      <c r="O1371" s="41"/>
      <c r="P1371" s="48" t="s">
        <v>728</v>
      </c>
      <c r="Q1371" s="48" t="s">
        <v>728</v>
      </c>
      <c r="R1371" s="48" t="s">
        <v>728</v>
      </c>
      <c r="S1371" s="48" t="s">
        <v>728</v>
      </c>
      <c r="T1371" s="48" t="s">
        <v>728</v>
      </c>
      <c r="U1371" s="48" t="s">
        <v>728</v>
      </c>
      <c r="V1371" s="48" t="s">
        <v>728</v>
      </c>
      <c r="W1371" s="48" t="s">
        <v>422</v>
      </c>
      <c r="X1371" s="48" t="s">
        <v>422</v>
      </c>
      <c r="Y1371" s="48" t="s">
        <v>422</v>
      </c>
      <c r="Z1371" s="48" t="s">
        <v>422</v>
      </c>
      <c r="AA1371" s="48" t="s">
        <v>422</v>
      </c>
      <c r="AB1371" s="48" t="s">
        <v>422</v>
      </c>
      <c r="AC1371" s="48" t="s">
        <v>422</v>
      </c>
      <c r="AD1371" s="48" t="s">
        <v>422</v>
      </c>
      <c r="AE1371" s="48" t="s">
        <v>422</v>
      </c>
      <c r="AF1371" s="48" t="s">
        <v>422</v>
      </c>
      <c r="AG1371" s="48" t="s">
        <v>422</v>
      </c>
      <c r="AH1371" s="48" t="s">
        <v>422</v>
      </c>
      <c r="AI1371" s="48" t="s">
        <v>422</v>
      </c>
      <c r="AJ1371" s="48" t="s">
        <v>422</v>
      </c>
      <c r="AK1371" s="48" t="s">
        <v>422</v>
      </c>
      <c r="AL1371" s="48" t="s">
        <v>422</v>
      </c>
      <c r="AM1371" s="48" t="s">
        <v>422</v>
      </c>
      <c r="AN1371" s="48" t="s">
        <v>422</v>
      </c>
      <c r="AO1371" s="48" t="s">
        <v>422</v>
      </c>
      <c r="AP1371" s="48" t="s">
        <v>422</v>
      </c>
      <c r="AQ1371" s="48" t="s">
        <v>422</v>
      </c>
      <c r="AR1371" s="48" t="s">
        <v>422</v>
      </c>
      <c r="AS1371" s="48" t="s">
        <v>422</v>
      </c>
      <c r="AT1371" s="48" t="s">
        <v>422</v>
      </c>
      <c r="AU1371" s="48" t="s">
        <v>422</v>
      </c>
      <c r="AV1371" s="48" t="s">
        <v>422</v>
      </c>
      <c r="AW1371" s="48" t="s">
        <v>422</v>
      </c>
      <c r="AX1371" s="48" t="s">
        <v>422</v>
      </c>
      <c r="AY1371" s="48" t="s">
        <v>422</v>
      </c>
      <c r="AZ1371" s="28" t="s">
        <v>422</v>
      </c>
    </row>
    <row r="1372" ht="15.75" customHeight="1">
      <c r="A1372" s="40">
        <v>1215.0</v>
      </c>
      <c r="B1372" s="28" t="s">
        <v>3947</v>
      </c>
      <c r="C1372" s="41"/>
      <c r="D1372" s="42">
        <f t="array" ref="D1372">index(systems,match($A1372,INDEX(systems,0,1),),3)</f>
        <v>187.985</v>
      </c>
      <c r="E1372" s="42">
        <f t="array" ref="E1372">index(systems,match($A1372,INDEX(systems,0,1),),4)</f>
        <v>-388.078</v>
      </c>
      <c r="F1372" s="43" t="str">
        <f>IFERROR(__xludf.DUMMYFUNCTION("let(row, match($B1372&amp;if($C1372&lt;&gt;"""","" [""&amp;$C1372&amp;""]"",""""),index(nebulae,,2),0),join("","",iferror(round(index(nebulae,row,5)/2,3),1),iferror(round(index(nebulae,row,6)/2,3),1),0))"),"1,1,0")</f>
        <v>1,1,0</v>
      </c>
      <c r="G1372" s="44" t="s">
        <v>3948</v>
      </c>
      <c r="H1372" s="45">
        <f t="array" ref="H1372">let(systemId,match(A1372,index(systems,0,1),),refSystemId,match($H$1,index(systems,0,1),),x,index(systems,systemId,3),y,index(systems,systemId,4),refX,index(systems,refSystemId,3),refY,index(systems,refSystemId,4),round(sqrt((x-refX)^2+(y-refY)^2),3))</f>
        <v>431.211</v>
      </c>
      <c r="I1372" s="46" t="s">
        <v>408</v>
      </c>
      <c r="J1372" s="46" t="s">
        <v>408</v>
      </c>
      <c r="K1372" s="46" t="s">
        <v>408</v>
      </c>
      <c r="L1372" s="46" t="s">
        <v>953</v>
      </c>
      <c r="M1372" s="46" t="s">
        <v>953</v>
      </c>
      <c r="N1372" s="28" t="s">
        <v>953</v>
      </c>
      <c r="O1372" s="48" t="s">
        <v>953</v>
      </c>
      <c r="P1372" s="48" t="s">
        <v>630</v>
      </c>
      <c r="Q1372" s="48" t="s">
        <v>630</v>
      </c>
      <c r="R1372" s="48" t="s">
        <v>630</v>
      </c>
      <c r="S1372" s="48" t="s">
        <v>630</v>
      </c>
      <c r="T1372" s="48" t="s">
        <v>630</v>
      </c>
      <c r="U1372" s="48" t="s">
        <v>630</v>
      </c>
      <c r="V1372" s="48" t="s">
        <v>630</v>
      </c>
      <c r="W1372" s="48" t="s">
        <v>630</v>
      </c>
      <c r="X1372" s="48" t="s">
        <v>630</v>
      </c>
      <c r="Y1372" s="48" t="s">
        <v>630</v>
      </c>
      <c r="Z1372" s="48" t="s">
        <v>630</v>
      </c>
      <c r="AA1372" s="48" t="s">
        <v>630</v>
      </c>
      <c r="AB1372" s="48" t="s">
        <v>630</v>
      </c>
      <c r="AC1372" s="48" t="s">
        <v>630</v>
      </c>
      <c r="AD1372" s="48" t="s">
        <v>630</v>
      </c>
      <c r="AE1372" s="48" t="s">
        <v>630</v>
      </c>
      <c r="AF1372" s="48" t="s">
        <v>630</v>
      </c>
      <c r="AG1372" s="48" t="s">
        <v>630</v>
      </c>
      <c r="AH1372" s="48" t="s">
        <v>630</v>
      </c>
      <c r="AI1372" s="48" t="s">
        <v>630</v>
      </c>
      <c r="AJ1372" s="48" t="s">
        <v>630</v>
      </c>
      <c r="AK1372" s="48" t="s">
        <v>630</v>
      </c>
      <c r="AL1372" s="48" t="s">
        <v>630</v>
      </c>
      <c r="AM1372" s="48" t="s">
        <v>630</v>
      </c>
      <c r="AN1372" s="48" t="s">
        <v>630</v>
      </c>
      <c r="AO1372" s="48" t="s">
        <v>630</v>
      </c>
      <c r="AP1372" s="48" t="s">
        <v>630</v>
      </c>
      <c r="AQ1372" s="48" t="s">
        <v>953</v>
      </c>
      <c r="AR1372" s="48" t="s">
        <v>953</v>
      </c>
      <c r="AS1372" s="48" t="s">
        <v>953</v>
      </c>
      <c r="AT1372" s="48" t="s">
        <v>953</v>
      </c>
      <c r="AU1372" s="48" t="s">
        <v>953</v>
      </c>
      <c r="AV1372" s="48" t="s">
        <v>953</v>
      </c>
      <c r="AW1372" s="48" t="s">
        <v>953</v>
      </c>
      <c r="AX1372" s="48" t="s">
        <v>953</v>
      </c>
      <c r="AY1372" s="48" t="s">
        <v>953</v>
      </c>
      <c r="AZ1372" s="28" t="s">
        <v>953</v>
      </c>
    </row>
    <row r="1373" ht="15.75" customHeight="1">
      <c r="A1373" s="40">
        <v>1216.0</v>
      </c>
      <c r="B1373" s="28" t="s">
        <v>3949</v>
      </c>
      <c r="C1373" s="41"/>
      <c r="D1373" s="42">
        <f t="array" ref="D1373">index(systems,match($A1373,INDEX(systems,0,1),),3)</f>
        <v>321.562</v>
      </c>
      <c r="E1373" s="42">
        <f t="array" ref="E1373">index(systems,match($A1373,INDEX(systems,0,1),),4)</f>
        <v>-254.18</v>
      </c>
      <c r="F1373" s="43" t="str">
        <f>IFERROR(__xludf.DUMMYFUNCTION("let(row, match($B1373&amp;if($C1373&lt;&gt;"""","" [""&amp;$C1373&amp;""]"",""""),index(nebulae,,2),0),join("","",iferror(round(index(nebulae,row,5)/2,3),1),iferror(round(index(nebulae,row,6)/2,3),1),0))"),"1,1,0")</f>
        <v>1,1,0</v>
      </c>
      <c r="G1373" s="44" t="s">
        <v>3950</v>
      </c>
      <c r="H1373" s="45">
        <f t="array" ref="H1373">let(systemId,match(A1373,index(systems,0,1),),refSystemId,match($H$1,index(systems,0,1),),x,index(systems,systemId,3),y,index(systems,systemId,4),refX,index(systems,refSystemId,3),refY,index(systems,refSystemId,4),round(sqrt((x-refX)^2+(y-refY)^2),3))</f>
        <v>409.89</v>
      </c>
      <c r="I1373" s="53"/>
      <c r="J1373" s="46" t="s">
        <v>1240</v>
      </c>
      <c r="K1373" s="47" t="s">
        <v>1240</v>
      </c>
      <c r="L1373" s="47" t="s">
        <v>1240</v>
      </c>
      <c r="M1373" s="46" t="s">
        <v>1240</v>
      </c>
      <c r="N1373" s="28" t="s">
        <v>1241</v>
      </c>
      <c r="O1373" s="48" t="s">
        <v>1241</v>
      </c>
      <c r="P1373" s="48" t="s">
        <v>1241</v>
      </c>
      <c r="Q1373" s="48" t="s">
        <v>1241</v>
      </c>
      <c r="R1373" s="48" t="s">
        <v>1241</v>
      </c>
      <c r="S1373" s="48" t="s">
        <v>1241</v>
      </c>
      <c r="T1373" s="48" t="s">
        <v>1241</v>
      </c>
      <c r="U1373" s="48" t="s">
        <v>1241</v>
      </c>
      <c r="V1373" s="48" t="s">
        <v>1241</v>
      </c>
      <c r="W1373" s="48" t="s">
        <v>1241</v>
      </c>
      <c r="X1373" s="48" t="s">
        <v>1241</v>
      </c>
      <c r="Y1373" s="48" t="s">
        <v>1242</v>
      </c>
      <c r="Z1373" s="48" t="s">
        <v>1242</v>
      </c>
      <c r="AA1373" s="48" t="s">
        <v>1243</v>
      </c>
      <c r="AB1373" s="48" t="s">
        <v>1243</v>
      </c>
      <c r="AC1373" s="48" t="s">
        <v>1243</v>
      </c>
      <c r="AD1373" s="48" t="s">
        <v>1243</v>
      </c>
      <c r="AE1373" s="48" t="s">
        <v>1243</v>
      </c>
      <c r="AF1373" s="48" t="s">
        <v>1243</v>
      </c>
      <c r="AG1373" s="48" t="s">
        <v>1243</v>
      </c>
      <c r="AH1373" s="48" t="s">
        <v>1243</v>
      </c>
      <c r="AI1373" s="48" t="s">
        <v>1243</v>
      </c>
      <c r="AJ1373" s="48" t="s">
        <v>1243</v>
      </c>
      <c r="AK1373" s="48" t="s">
        <v>1243</v>
      </c>
      <c r="AL1373" s="48" t="s">
        <v>1243</v>
      </c>
      <c r="AM1373" s="48" t="s">
        <v>1243</v>
      </c>
      <c r="AN1373" s="48" t="s">
        <v>1243</v>
      </c>
      <c r="AO1373" s="48" t="s">
        <v>1242</v>
      </c>
      <c r="AP1373" s="48" t="s">
        <v>1242</v>
      </c>
      <c r="AQ1373" s="48" t="s">
        <v>1242</v>
      </c>
      <c r="AR1373" s="52" t="s">
        <v>662</v>
      </c>
      <c r="AS1373" s="52" t="s">
        <v>662</v>
      </c>
      <c r="AT1373" s="52" t="s">
        <v>662</v>
      </c>
      <c r="AU1373" s="52" t="s">
        <v>662</v>
      </c>
      <c r="AV1373" s="52" t="s">
        <v>662</v>
      </c>
      <c r="AW1373" s="52" t="s">
        <v>662</v>
      </c>
      <c r="AX1373" s="52" t="s">
        <v>662</v>
      </c>
      <c r="AY1373" s="52" t="s">
        <v>662</v>
      </c>
      <c r="AZ1373" s="49" t="s">
        <v>662</v>
      </c>
    </row>
    <row r="1374" ht="15.75" customHeight="1">
      <c r="A1374" s="40">
        <v>2865.0</v>
      </c>
      <c r="B1374" s="28" t="s">
        <v>3951</v>
      </c>
      <c r="C1374" s="41"/>
      <c r="D1374" s="42">
        <f t="array" ref="D1374">index(systems,match($A1374,INDEX(systems,0,1),),3)</f>
        <v>-383.419</v>
      </c>
      <c r="E1374" s="42">
        <f t="array" ref="E1374">index(systems,match($A1374,INDEX(systems,0,1),),4)</f>
        <v>-368.761</v>
      </c>
      <c r="F1374" s="43" t="str">
        <f>IFERROR(__xludf.DUMMYFUNCTION("let(row, match($B1374&amp;if($C1374&lt;&gt;"""","" [""&amp;$C1374&amp;""]"",""""),index(nebulae,,2),0),join("","",iferror(round(index(nebulae,row,5)/2,3),1),iferror(round(index(nebulae,row,6)/2,3),1),0))"),"1,1,0")</f>
        <v>1,1,0</v>
      </c>
      <c r="G1374" s="44" t="s">
        <v>3952</v>
      </c>
      <c r="H1374" s="45">
        <f t="array" ref="H1374">let(systemId,match(A1374,index(systems,0,1),),refSystemId,match($H$1,index(systems,0,1),),x,index(systems,systemId,3),y,index(systems,systemId,4),refX,index(systems,refSystemId,3),refY,index(systems,refSystemId,4),round(sqrt((x-refX)^2+(y-refY)^2),3))</f>
        <v>531.973</v>
      </c>
      <c r="I1374" s="28" t="s">
        <v>408</v>
      </c>
      <c r="J1374" s="28" t="s">
        <v>408</v>
      </c>
      <c r="K1374" s="28" t="s">
        <v>408</v>
      </c>
      <c r="L1374" s="28" t="s">
        <v>408</v>
      </c>
      <c r="M1374" s="28" t="s">
        <v>408</v>
      </c>
      <c r="N1374" s="28" t="s">
        <v>408</v>
      </c>
      <c r="O1374" s="41"/>
      <c r="P1374" s="48" t="s">
        <v>408</v>
      </c>
      <c r="Q1374" s="48" t="s">
        <v>408</v>
      </c>
      <c r="R1374" s="48" t="s">
        <v>408</v>
      </c>
      <c r="S1374" s="48" t="s">
        <v>408</v>
      </c>
      <c r="T1374" s="48" t="s">
        <v>408</v>
      </c>
      <c r="U1374" s="48" t="s">
        <v>408</v>
      </c>
      <c r="V1374" s="48" t="s">
        <v>408</v>
      </c>
      <c r="W1374" s="48" t="s">
        <v>408</v>
      </c>
      <c r="X1374" s="48" t="s">
        <v>408</v>
      </c>
      <c r="Y1374" s="56" t="s">
        <v>579</v>
      </c>
      <c r="Z1374" s="56" t="s">
        <v>579</v>
      </c>
      <c r="AA1374" s="56" t="s">
        <v>579</v>
      </c>
      <c r="AB1374" s="56" t="s">
        <v>579</v>
      </c>
      <c r="AC1374" s="56" t="s">
        <v>579</v>
      </c>
      <c r="AD1374" s="56" t="s">
        <v>579</v>
      </c>
      <c r="AE1374" s="56" t="s">
        <v>579</v>
      </c>
      <c r="AF1374" s="56" t="s">
        <v>579</v>
      </c>
      <c r="AG1374" s="56" t="s">
        <v>579</v>
      </c>
      <c r="AH1374" s="56" t="s">
        <v>579</v>
      </c>
      <c r="AI1374" s="56" t="s">
        <v>579</v>
      </c>
      <c r="AJ1374" s="56" t="s">
        <v>579</v>
      </c>
      <c r="AK1374" s="56" t="s">
        <v>579</v>
      </c>
      <c r="AL1374" s="56" t="s">
        <v>579</v>
      </c>
      <c r="AM1374" s="56" t="s">
        <v>579</v>
      </c>
      <c r="AN1374" s="56" t="s">
        <v>579</v>
      </c>
      <c r="AO1374" s="56" t="s">
        <v>579</v>
      </c>
      <c r="AP1374" s="56" t="s">
        <v>579</v>
      </c>
      <c r="AQ1374" s="56" t="s">
        <v>579</v>
      </c>
      <c r="AR1374" s="56" t="s">
        <v>579</v>
      </c>
      <c r="AS1374" s="56" t="s">
        <v>579</v>
      </c>
      <c r="AT1374" s="56" t="s">
        <v>579</v>
      </c>
      <c r="AU1374" s="48" t="s">
        <v>579</v>
      </c>
      <c r="AV1374" s="56" t="s">
        <v>579</v>
      </c>
      <c r="AW1374" s="56" t="s">
        <v>579</v>
      </c>
      <c r="AX1374" s="56" t="s">
        <v>579</v>
      </c>
      <c r="AY1374" s="56" t="s">
        <v>576</v>
      </c>
      <c r="AZ1374" s="51" t="s">
        <v>1433</v>
      </c>
    </row>
    <row r="1375" ht="15.75" customHeight="1">
      <c r="A1375" s="40">
        <v>1217.0</v>
      </c>
      <c r="B1375" s="28" t="s">
        <v>3953</v>
      </c>
      <c r="C1375" s="41"/>
      <c r="D1375" s="42">
        <f t="array" ref="D1375">index(systems,match($A1375,INDEX(systems,0,1),),3)</f>
        <v>-406.387</v>
      </c>
      <c r="E1375" s="42">
        <f t="array" ref="E1375">index(systems,match($A1375,INDEX(systems,0,1),),4)</f>
        <v>265.426</v>
      </c>
      <c r="F1375" s="43" t="str">
        <f>IFERROR(__xludf.DUMMYFUNCTION("let(row, match($B1375&amp;if($C1375&lt;&gt;"""","" [""&amp;$C1375&amp;""]"",""""),index(nebulae,,2),0),join("","",iferror(round(index(nebulae,row,5)/2,3),1),iferror(round(index(nebulae,row,6)/2,3),1),0))"),"1,1,0")</f>
        <v>1,1,0</v>
      </c>
      <c r="G1375" s="44" t="s">
        <v>3954</v>
      </c>
      <c r="H1375" s="45">
        <f t="array" ref="H1375">let(systemId,match(A1375,index(systems,0,1),),refSystemId,match($H$1,index(systems,0,1),),x,index(systems,systemId,3),y,index(systems,systemId,4),refX,index(systems,refSystemId,3),refY,index(systems,refSystemId,4),round(sqrt((x-refX)^2+(y-refY)^2),3))</f>
        <v>485.388</v>
      </c>
      <c r="I1375" s="46" t="s">
        <v>408</v>
      </c>
      <c r="J1375" s="46" t="s">
        <v>408</v>
      </c>
      <c r="K1375" s="28" t="s">
        <v>408</v>
      </c>
      <c r="L1375" s="28" t="s">
        <v>408</v>
      </c>
      <c r="M1375" s="28" t="s">
        <v>408</v>
      </c>
      <c r="N1375" s="28" t="s">
        <v>408</v>
      </c>
      <c r="O1375" s="41"/>
      <c r="P1375" s="48" t="s">
        <v>477</v>
      </c>
      <c r="Q1375" s="48" t="s">
        <v>477</v>
      </c>
      <c r="R1375" s="48" t="s">
        <v>477</v>
      </c>
      <c r="S1375" s="48" t="s">
        <v>435</v>
      </c>
      <c r="T1375" s="48" t="s">
        <v>435</v>
      </c>
      <c r="U1375" s="48" t="s">
        <v>435</v>
      </c>
      <c r="V1375" s="48" t="s">
        <v>435</v>
      </c>
      <c r="W1375" s="48" t="s">
        <v>435</v>
      </c>
      <c r="X1375" s="48" t="s">
        <v>435</v>
      </c>
      <c r="Y1375" s="48" t="s">
        <v>435</v>
      </c>
      <c r="Z1375" s="48" t="s">
        <v>435</v>
      </c>
      <c r="AA1375" s="48" t="s">
        <v>1485</v>
      </c>
      <c r="AB1375" s="48" t="s">
        <v>1485</v>
      </c>
      <c r="AC1375" s="48" t="s">
        <v>1485</v>
      </c>
      <c r="AD1375" s="48" t="s">
        <v>1485</v>
      </c>
      <c r="AE1375" s="48" t="s">
        <v>1485</v>
      </c>
      <c r="AF1375" s="48" t="s">
        <v>1485</v>
      </c>
      <c r="AG1375" s="48" t="s">
        <v>1485</v>
      </c>
      <c r="AH1375" s="48" t="s">
        <v>1486</v>
      </c>
      <c r="AI1375" s="48" t="s">
        <v>592</v>
      </c>
      <c r="AJ1375" s="48" t="s">
        <v>592</v>
      </c>
      <c r="AK1375" s="48" t="s">
        <v>592</v>
      </c>
      <c r="AL1375" s="48" t="s">
        <v>592</v>
      </c>
      <c r="AM1375" s="48" t="s">
        <v>592</v>
      </c>
      <c r="AN1375" s="48" t="s">
        <v>592</v>
      </c>
      <c r="AO1375" s="48" t="s">
        <v>592</v>
      </c>
      <c r="AP1375" s="48" t="s">
        <v>592</v>
      </c>
      <c r="AQ1375" s="48" t="s">
        <v>592</v>
      </c>
      <c r="AR1375" s="48" t="s">
        <v>592</v>
      </c>
      <c r="AS1375" s="48" t="s">
        <v>592</v>
      </c>
      <c r="AT1375" s="48" t="s">
        <v>593</v>
      </c>
      <c r="AU1375" s="48" t="s">
        <v>593</v>
      </c>
      <c r="AV1375" s="48" t="s">
        <v>593</v>
      </c>
      <c r="AW1375" s="48" t="s">
        <v>594</v>
      </c>
      <c r="AX1375" s="48" t="s">
        <v>594</v>
      </c>
      <c r="AY1375" s="48" t="s">
        <v>1019</v>
      </c>
      <c r="AZ1375" s="49" t="s">
        <v>1019</v>
      </c>
    </row>
    <row r="1376" ht="15.75" customHeight="1">
      <c r="A1376" s="40">
        <v>1218.0</v>
      </c>
      <c r="B1376" s="28" t="s">
        <v>3955</v>
      </c>
      <c r="C1376" s="41"/>
      <c r="D1376" s="42">
        <f t="array" ref="D1376">index(systems,match($A1376,INDEX(systems,0,1),),3)</f>
        <v>127.168</v>
      </c>
      <c r="E1376" s="42">
        <f t="array" ref="E1376">index(systems,match($A1376,INDEX(systems,0,1),),4)</f>
        <v>307.557</v>
      </c>
      <c r="F1376" s="43" t="str">
        <f>IFERROR(__xludf.DUMMYFUNCTION("let(row, match($B1376&amp;if($C1376&lt;&gt;"""","" [""&amp;$C1376&amp;""]"",""""),index(nebulae,,2),0),join("","",iferror(round(index(nebulae,row,5)/2,3),1),iferror(round(index(nebulae,row,6)/2,3),1),0))"),"1,1,0")</f>
        <v>1,1,0</v>
      </c>
      <c r="G1376" s="44" t="s">
        <v>3956</v>
      </c>
      <c r="H1376" s="45">
        <f t="array" ref="H1376">let(systemId,match(A1376,index(systems,0,1),),refSystemId,match($H$1,index(systems,0,1),),x,index(systems,systemId,3),y,index(systems,systemId,4),refX,index(systems,refSystemId,3),refY,index(systems,refSystemId,4),round(sqrt((x-refX)^2+(y-refY)^2),3))</f>
        <v>332.811</v>
      </c>
      <c r="I1376" s="41"/>
      <c r="J1376" s="41"/>
      <c r="K1376" s="28" t="s">
        <v>418</v>
      </c>
      <c r="L1376" s="41"/>
      <c r="M1376" s="41"/>
      <c r="N1376" s="28" t="s">
        <v>1257</v>
      </c>
      <c r="O1376" s="48" t="s">
        <v>1257</v>
      </c>
      <c r="P1376" s="48" t="s">
        <v>1257</v>
      </c>
      <c r="Q1376" s="48" t="s">
        <v>1257</v>
      </c>
      <c r="R1376" s="48" t="s">
        <v>1257</v>
      </c>
      <c r="S1376" s="48" t="s">
        <v>1257</v>
      </c>
      <c r="T1376" s="48" t="s">
        <v>1257</v>
      </c>
      <c r="U1376" s="48" t="s">
        <v>1257</v>
      </c>
      <c r="V1376" s="48" t="s">
        <v>1257</v>
      </c>
      <c r="W1376" s="48" t="s">
        <v>1257</v>
      </c>
      <c r="X1376" s="48" t="s">
        <v>1257</v>
      </c>
      <c r="Y1376" s="48" t="s">
        <v>1257</v>
      </c>
      <c r="Z1376" s="48" t="s">
        <v>1257</v>
      </c>
      <c r="AA1376" s="48" t="s">
        <v>1257</v>
      </c>
      <c r="AB1376" s="48" t="s">
        <v>1257</v>
      </c>
      <c r="AC1376" s="48" t="s">
        <v>1257</v>
      </c>
      <c r="AD1376" s="48" t="s">
        <v>1257</v>
      </c>
      <c r="AE1376" s="48" t="s">
        <v>1257</v>
      </c>
      <c r="AF1376" s="48" t="s">
        <v>1257</v>
      </c>
      <c r="AG1376" s="48" t="s">
        <v>1462</v>
      </c>
      <c r="AH1376" s="48" t="s">
        <v>1462</v>
      </c>
      <c r="AI1376" s="48" t="s">
        <v>1462</v>
      </c>
      <c r="AJ1376" s="48" t="s">
        <v>1462</v>
      </c>
      <c r="AK1376" s="48" t="s">
        <v>1257</v>
      </c>
      <c r="AL1376" s="48" t="s">
        <v>1257</v>
      </c>
      <c r="AM1376" s="48" t="s">
        <v>1257</v>
      </c>
      <c r="AN1376" s="48" t="s">
        <v>1258</v>
      </c>
      <c r="AO1376" s="48" t="s">
        <v>1316</v>
      </c>
      <c r="AP1376" s="48" t="s">
        <v>1316</v>
      </c>
      <c r="AQ1376" s="48" t="s">
        <v>1316</v>
      </c>
      <c r="AR1376" s="48" t="s">
        <v>1316</v>
      </c>
      <c r="AS1376" s="48" t="s">
        <v>1316</v>
      </c>
      <c r="AT1376" s="48" t="s">
        <v>1316</v>
      </c>
      <c r="AU1376" s="48" t="s">
        <v>1316</v>
      </c>
      <c r="AV1376" s="48" t="s">
        <v>922</v>
      </c>
      <c r="AW1376" s="48" t="s">
        <v>1258</v>
      </c>
      <c r="AX1376" s="48" t="s">
        <v>1258</v>
      </c>
      <c r="AY1376" s="48" t="s">
        <v>1258</v>
      </c>
      <c r="AZ1376" s="28" t="s">
        <v>1258</v>
      </c>
    </row>
    <row r="1377" ht="15.75" customHeight="1">
      <c r="A1377" s="40">
        <v>1219.0</v>
      </c>
      <c r="B1377" s="28" t="s">
        <v>3957</v>
      </c>
      <c r="C1377" s="41"/>
      <c r="D1377" s="42">
        <f t="array" ref="D1377">index(systems,match($A1377,INDEX(systems,0,1),),3)</f>
        <v>-64.064</v>
      </c>
      <c r="E1377" s="42">
        <f t="array" ref="E1377">index(systems,match($A1377,INDEX(systems,0,1),),4)</f>
        <v>-373.084</v>
      </c>
      <c r="F1377" s="43" t="str">
        <f>IFERROR(__xludf.DUMMYFUNCTION("let(row, match($B1377&amp;if($C1377&lt;&gt;"""","" [""&amp;$C1377&amp;""]"",""""),index(nebulae,,2),0),join("","",iferror(round(index(nebulae,row,5)/2,3),1),iferror(round(index(nebulae,row,6)/2,3),1),0))"),"1,1,0")</f>
        <v>1,1,0</v>
      </c>
      <c r="G1377" s="44" t="s">
        <v>3958</v>
      </c>
      <c r="H1377" s="45">
        <f t="array" ref="H1377">let(systemId,match(A1377,index(systems,0,1),),refSystemId,match($H$1,index(systems,0,1),),x,index(systems,systemId,3),y,index(systems,systemId,4),refX,index(systems,refSystemId,3),refY,index(systems,refSystemId,4),round(sqrt((x-refX)^2+(y-refY)^2),3))</f>
        <v>378.544</v>
      </c>
      <c r="I1377" s="28" t="s">
        <v>408</v>
      </c>
      <c r="J1377" s="28" t="s">
        <v>408</v>
      </c>
      <c r="K1377" s="28" t="s">
        <v>408</v>
      </c>
      <c r="L1377" s="28" t="s">
        <v>408</v>
      </c>
      <c r="M1377" s="28" t="s">
        <v>408</v>
      </c>
      <c r="N1377" s="28" t="s">
        <v>408</v>
      </c>
      <c r="O1377" s="41"/>
      <c r="P1377" s="48" t="s">
        <v>1105</v>
      </c>
      <c r="Q1377" s="48" t="s">
        <v>1105</v>
      </c>
      <c r="R1377" s="48" t="s">
        <v>1105</v>
      </c>
      <c r="S1377" s="48" t="s">
        <v>1105</v>
      </c>
      <c r="T1377" s="48" t="s">
        <v>1105</v>
      </c>
      <c r="U1377" s="48" t="s">
        <v>1105</v>
      </c>
      <c r="V1377" s="48" t="s">
        <v>1105</v>
      </c>
      <c r="W1377" s="48" t="s">
        <v>1105</v>
      </c>
      <c r="X1377" s="48" t="s">
        <v>1110</v>
      </c>
      <c r="Y1377" s="48" t="s">
        <v>422</v>
      </c>
      <c r="Z1377" s="48" t="s">
        <v>422</v>
      </c>
      <c r="AA1377" s="48" t="s">
        <v>422</v>
      </c>
      <c r="AB1377" s="48" t="s">
        <v>422</v>
      </c>
      <c r="AC1377" s="48" t="s">
        <v>422</v>
      </c>
      <c r="AD1377" s="48" t="s">
        <v>422</v>
      </c>
      <c r="AE1377" s="48" t="s">
        <v>422</v>
      </c>
      <c r="AF1377" s="48" t="s">
        <v>422</v>
      </c>
      <c r="AG1377" s="48" t="s">
        <v>422</v>
      </c>
      <c r="AH1377" s="48" t="s">
        <v>422</v>
      </c>
      <c r="AI1377" s="48" t="s">
        <v>422</v>
      </c>
      <c r="AJ1377" s="48" t="s">
        <v>422</v>
      </c>
      <c r="AK1377" s="48" t="s">
        <v>422</v>
      </c>
      <c r="AL1377" s="48" t="s">
        <v>422</v>
      </c>
      <c r="AM1377" s="48" t="s">
        <v>422</v>
      </c>
      <c r="AN1377" s="48" t="s">
        <v>422</v>
      </c>
      <c r="AO1377" s="48" t="s">
        <v>422</v>
      </c>
      <c r="AP1377" s="48" t="s">
        <v>422</v>
      </c>
      <c r="AQ1377" s="48" t="s">
        <v>422</v>
      </c>
      <c r="AR1377" s="48" t="s">
        <v>422</v>
      </c>
      <c r="AS1377" s="48" t="s">
        <v>422</v>
      </c>
      <c r="AT1377" s="48" t="s">
        <v>422</v>
      </c>
      <c r="AU1377" s="48" t="s">
        <v>422</v>
      </c>
      <c r="AV1377" s="48" t="s">
        <v>422</v>
      </c>
      <c r="AW1377" s="48" t="s">
        <v>422</v>
      </c>
      <c r="AX1377" s="48" t="s">
        <v>422</v>
      </c>
      <c r="AY1377" s="48" t="s">
        <v>422</v>
      </c>
      <c r="AZ1377" s="51" t="s">
        <v>422</v>
      </c>
    </row>
    <row r="1378" ht="15.75" customHeight="1">
      <c r="A1378" s="40">
        <v>1220.0</v>
      </c>
      <c r="B1378" s="28" t="s">
        <v>3959</v>
      </c>
      <c r="C1378" s="41"/>
      <c r="D1378" s="42">
        <f t="array" ref="D1378">index(systems,match($A1378,INDEX(systems,0,1),),3)</f>
        <v>7.478</v>
      </c>
      <c r="E1378" s="42">
        <f t="array" ref="E1378">index(systems,match($A1378,INDEX(systems,0,1),),4)</f>
        <v>-275.583</v>
      </c>
      <c r="F1378" s="43" t="str">
        <f>IFERROR(__xludf.DUMMYFUNCTION("let(row, match($B1378&amp;if($C1378&lt;&gt;"""","" [""&amp;$C1378&amp;""]"",""""),index(nebulae,,2),0),join("","",iferror(round(index(nebulae,row,5)/2,3),1),iferror(round(index(nebulae,row,6)/2,3),1),0))"),"1,1,0")</f>
        <v>1,1,0</v>
      </c>
      <c r="G1378" s="44" t="s">
        <v>3960</v>
      </c>
      <c r="H1378" s="45">
        <f t="array" ref="H1378">let(systemId,match(A1378,index(systems,0,1),),refSystemId,match($H$1,index(systems,0,1),),x,index(systems,systemId,3),y,index(systems,systemId,4),refX,index(systems,refSystemId,3),refY,index(systems,refSystemId,4),round(sqrt((x-refX)^2+(y-refY)^2),3))</f>
        <v>275.684</v>
      </c>
      <c r="I1378" s="46" t="s">
        <v>408</v>
      </c>
      <c r="J1378" s="47" t="s">
        <v>408</v>
      </c>
      <c r="K1378" s="47" t="s">
        <v>408</v>
      </c>
      <c r="L1378" s="47" t="s">
        <v>408</v>
      </c>
      <c r="M1378" s="46" t="s">
        <v>408</v>
      </c>
      <c r="N1378" s="28" t="s">
        <v>408</v>
      </c>
      <c r="O1378" s="41"/>
      <c r="P1378" s="48" t="s">
        <v>2113</v>
      </c>
      <c r="Q1378" s="48" t="s">
        <v>2113</v>
      </c>
      <c r="R1378" s="48" t="s">
        <v>2113</v>
      </c>
      <c r="S1378" s="48" t="s">
        <v>2113</v>
      </c>
      <c r="T1378" s="48" t="s">
        <v>2113</v>
      </c>
      <c r="U1378" s="48" t="s">
        <v>2113</v>
      </c>
      <c r="V1378" s="48" t="s">
        <v>2113</v>
      </c>
      <c r="W1378" s="48" t="s">
        <v>2113</v>
      </c>
      <c r="X1378" s="48" t="s">
        <v>2113</v>
      </c>
      <c r="Y1378" s="48" t="s">
        <v>967</v>
      </c>
      <c r="Z1378" s="48" t="s">
        <v>967</v>
      </c>
      <c r="AA1378" s="48" t="s">
        <v>967</v>
      </c>
      <c r="AB1378" s="48" t="s">
        <v>967</v>
      </c>
      <c r="AC1378" s="48" t="s">
        <v>967</v>
      </c>
      <c r="AD1378" s="48" t="s">
        <v>967</v>
      </c>
      <c r="AE1378" s="48" t="s">
        <v>967</v>
      </c>
      <c r="AF1378" s="48" t="s">
        <v>967</v>
      </c>
      <c r="AG1378" s="48" t="s">
        <v>967</v>
      </c>
      <c r="AH1378" s="48" t="s">
        <v>967</v>
      </c>
      <c r="AI1378" s="48" t="s">
        <v>967</v>
      </c>
      <c r="AJ1378" s="48" t="s">
        <v>967</v>
      </c>
      <c r="AK1378" s="48" t="s">
        <v>967</v>
      </c>
      <c r="AL1378" s="48" t="s">
        <v>967</v>
      </c>
      <c r="AM1378" s="48" t="s">
        <v>967</v>
      </c>
      <c r="AN1378" s="48" t="s">
        <v>967</v>
      </c>
      <c r="AO1378" s="48" t="s">
        <v>967</v>
      </c>
      <c r="AP1378" s="48" t="s">
        <v>967</v>
      </c>
      <c r="AQ1378" s="48" t="s">
        <v>967</v>
      </c>
      <c r="AR1378" s="48" t="s">
        <v>967</v>
      </c>
      <c r="AS1378" s="48" t="s">
        <v>967</v>
      </c>
      <c r="AT1378" s="48" t="s">
        <v>967</v>
      </c>
      <c r="AU1378" s="48" t="s">
        <v>967</v>
      </c>
      <c r="AV1378" s="48" t="s">
        <v>2113</v>
      </c>
      <c r="AW1378" s="48" t="s">
        <v>2113</v>
      </c>
      <c r="AX1378" s="48" t="s">
        <v>2113</v>
      </c>
      <c r="AY1378" s="48" t="s">
        <v>2113</v>
      </c>
      <c r="AZ1378" s="28" t="s">
        <v>2113</v>
      </c>
    </row>
    <row r="1379" ht="15.75" customHeight="1">
      <c r="A1379" s="40">
        <v>1221.0</v>
      </c>
      <c r="B1379" s="28" t="s">
        <v>3961</v>
      </c>
      <c r="C1379" s="41"/>
      <c r="D1379" s="42">
        <f t="array" ref="D1379">index(systems,match($A1379,INDEX(systems,0,1),),3)</f>
        <v>92.459</v>
      </c>
      <c r="E1379" s="42">
        <f t="array" ref="E1379">index(systems,match($A1379,INDEX(systems,0,1),),4)</f>
        <v>-442.683</v>
      </c>
      <c r="F1379" s="43" t="str">
        <f>IFERROR(__xludf.DUMMYFUNCTION("let(row, match($B1379&amp;if($C1379&lt;&gt;"""","" [""&amp;$C1379&amp;""]"",""""),index(nebulae,,2),0),join("","",iferror(round(index(nebulae,row,5)/2,3),1),iferror(round(index(nebulae,row,6)/2,3),1),0))"),"1,1,0")</f>
        <v>1,1,0</v>
      </c>
      <c r="G1379" s="44" t="s">
        <v>3962</v>
      </c>
      <c r="H1379" s="45">
        <f t="array" ref="H1379">let(systemId,match(A1379,index(systems,0,1),),refSystemId,match($H$1,index(systems,0,1),),x,index(systems,systemId,3),y,index(systems,systemId,4),refX,index(systems,refSystemId,3),refY,index(systems,refSystemId,4),round(sqrt((x-refX)^2+(y-refY)^2),3))</f>
        <v>452.235</v>
      </c>
      <c r="I1379" s="28" t="s">
        <v>408</v>
      </c>
      <c r="J1379" s="28" t="s">
        <v>408</v>
      </c>
      <c r="K1379" s="28" t="s">
        <v>408</v>
      </c>
      <c r="L1379" s="46" t="s">
        <v>408</v>
      </c>
      <c r="M1379" s="46" t="s">
        <v>408</v>
      </c>
      <c r="N1379" s="28" t="s">
        <v>408</v>
      </c>
      <c r="O1379" s="41"/>
      <c r="P1379" s="48" t="s">
        <v>1846</v>
      </c>
      <c r="Q1379" s="51" t="s">
        <v>1846</v>
      </c>
      <c r="R1379" s="48" t="s">
        <v>1846</v>
      </c>
      <c r="S1379" s="48" t="s">
        <v>1846</v>
      </c>
      <c r="T1379" s="51" t="s">
        <v>1846</v>
      </c>
      <c r="U1379" s="41"/>
      <c r="V1379" s="51" t="s">
        <v>1847</v>
      </c>
      <c r="W1379" s="48" t="s">
        <v>1847</v>
      </c>
      <c r="X1379" s="51" t="s">
        <v>418</v>
      </c>
      <c r="Y1379" s="51" t="s">
        <v>629</v>
      </c>
      <c r="Z1379" s="48" t="s">
        <v>422</v>
      </c>
      <c r="AA1379" s="48" t="s">
        <v>422</v>
      </c>
      <c r="AB1379" s="48" t="s">
        <v>422</v>
      </c>
      <c r="AC1379" s="48" t="s">
        <v>422</v>
      </c>
      <c r="AD1379" s="48" t="s">
        <v>422</v>
      </c>
      <c r="AE1379" s="48" t="s">
        <v>422</v>
      </c>
      <c r="AF1379" s="48" t="s">
        <v>422</v>
      </c>
      <c r="AG1379" s="48" t="s">
        <v>422</v>
      </c>
      <c r="AH1379" s="48" t="s">
        <v>422</v>
      </c>
      <c r="AI1379" s="48" t="s">
        <v>422</v>
      </c>
      <c r="AJ1379" s="48" t="s">
        <v>422</v>
      </c>
      <c r="AK1379" s="48" t="s">
        <v>422</v>
      </c>
      <c r="AL1379" s="48" t="s">
        <v>422</v>
      </c>
      <c r="AM1379" s="48" t="s">
        <v>422</v>
      </c>
      <c r="AN1379" s="48" t="s">
        <v>422</v>
      </c>
      <c r="AO1379" s="48" t="s">
        <v>422</v>
      </c>
      <c r="AP1379" s="48" t="s">
        <v>422</v>
      </c>
      <c r="AQ1379" s="48" t="s">
        <v>422</v>
      </c>
      <c r="AR1379" s="48" t="s">
        <v>422</v>
      </c>
      <c r="AS1379" s="48" t="s">
        <v>422</v>
      </c>
      <c r="AT1379" s="48" t="s">
        <v>422</v>
      </c>
      <c r="AU1379" s="48" t="s">
        <v>422</v>
      </c>
      <c r="AV1379" s="48" t="s">
        <v>422</v>
      </c>
      <c r="AW1379" s="48" t="s">
        <v>422</v>
      </c>
      <c r="AX1379" s="52" t="s">
        <v>422</v>
      </c>
      <c r="AY1379" s="52" t="s">
        <v>422</v>
      </c>
      <c r="AZ1379" s="51" t="s">
        <v>418</v>
      </c>
    </row>
    <row r="1380" ht="15.75" customHeight="1">
      <c r="A1380" s="40">
        <v>1222.0</v>
      </c>
      <c r="B1380" s="28" t="s">
        <v>3963</v>
      </c>
      <c r="C1380" s="41"/>
      <c r="D1380" s="42">
        <f t="array" ref="D1380">index(systems,match($A1380,INDEX(systems,0,1),),3)</f>
        <v>-76.479</v>
      </c>
      <c r="E1380" s="42">
        <f t="array" ref="E1380">index(systems,match($A1380,INDEX(systems,0,1),),4)</f>
        <v>-518.769</v>
      </c>
      <c r="F1380" s="43" t="str">
        <f>IFERROR(__xludf.DUMMYFUNCTION("let(row, match($B1380&amp;if($C1380&lt;&gt;"""","" [""&amp;$C1380&amp;""]"",""""),index(nebulae,,2),0),join("","",iferror(round(index(nebulae,row,5)/2,3),1),iferror(round(index(nebulae,row,6)/2,3),1),0))"),"1,1,0")</f>
        <v>1,1,0</v>
      </c>
      <c r="G1380" s="44" t="s">
        <v>3964</v>
      </c>
      <c r="H1380" s="45">
        <f t="array" ref="H1380">let(systemId,match(A1380,index(systems,0,1),),refSystemId,match($H$1,index(systems,0,1),),x,index(systems,systemId,3),y,index(systems,systemId,4),refX,index(systems,refSystemId,3),refY,index(systems,refSystemId,4),round(sqrt((x-refX)^2+(y-refY)^2),3))</f>
        <v>524.376</v>
      </c>
      <c r="I1380" s="46" t="s">
        <v>408</v>
      </c>
      <c r="J1380" s="46" t="s">
        <v>408</v>
      </c>
      <c r="K1380" s="46" t="s">
        <v>408</v>
      </c>
      <c r="L1380" s="46" t="s">
        <v>408</v>
      </c>
      <c r="M1380" s="46" t="s">
        <v>408</v>
      </c>
      <c r="N1380" s="41"/>
      <c r="O1380" s="41"/>
      <c r="P1380" s="48" t="s">
        <v>575</v>
      </c>
      <c r="Q1380" s="48" t="s">
        <v>575</v>
      </c>
      <c r="R1380" s="48" t="s">
        <v>575</v>
      </c>
      <c r="S1380" s="48" t="s">
        <v>575</v>
      </c>
      <c r="T1380" s="48" t="s">
        <v>575</v>
      </c>
      <c r="U1380" s="48" t="s">
        <v>575</v>
      </c>
      <c r="V1380" s="48" t="s">
        <v>575</v>
      </c>
      <c r="W1380" s="48" t="s">
        <v>575</v>
      </c>
      <c r="X1380" s="52" t="s">
        <v>422</v>
      </c>
      <c r="Y1380" s="52" t="s">
        <v>422</v>
      </c>
      <c r="Z1380" s="52" t="s">
        <v>422</v>
      </c>
      <c r="AA1380" s="52" t="s">
        <v>422</v>
      </c>
      <c r="AB1380" s="52" t="s">
        <v>422</v>
      </c>
      <c r="AC1380" s="52" t="s">
        <v>422</v>
      </c>
      <c r="AD1380" s="52" t="s">
        <v>422</v>
      </c>
      <c r="AE1380" s="52" t="s">
        <v>422</v>
      </c>
      <c r="AF1380" s="52" t="s">
        <v>422</v>
      </c>
      <c r="AG1380" s="52" t="s">
        <v>422</v>
      </c>
      <c r="AH1380" s="52" t="s">
        <v>422</v>
      </c>
      <c r="AI1380" s="52" t="s">
        <v>422</v>
      </c>
      <c r="AJ1380" s="52" t="s">
        <v>422</v>
      </c>
      <c r="AK1380" s="52" t="s">
        <v>422</v>
      </c>
      <c r="AL1380" s="52" t="s">
        <v>422</v>
      </c>
      <c r="AM1380" s="52" t="s">
        <v>422</v>
      </c>
      <c r="AN1380" s="52" t="s">
        <v>422</v>
      </c>
      <c r="AO1380" s="52" t="s">
        <v>422</v>
      </c>
      <c r="AP1380" s="52" t="s">
        <v>422</v>
      </c>
      <c r="AQ1380" s="52" t="s">
        <v>422</v>
      </c>
      <c r="AR1380" s="52" t="s">
        <v>422</v>
      </c>
      <c r="AS1380" s="52" t="s">
        <v>422</v>
      </c>
      <c r="AT1380" s="52" t="s">
        <v>422</v>
      </c>
      <c r="AU1380" s="52" t="s">
        <v>422</v>
      </c>
      <c r="AV1380" s="48" t="s">
        <v>422</v>
      </c>
      <c r="AW1380" s="48" t="s">
        <v>422</v>
      </c>
      <c r="AX1380" s="48" t="s">
        <v>422</v>
      </c>
      <c r="AY1380" s="48" t="s">
        <v>422</v>
      </c>
      <c r="AZ1380" s="28" t="s">
        <v>422</v>
      </c>
    </row>
    <row r="1381" ht="15.75" customHeight="1">
      <c r="A1381" s="40">
        <v>1223.0</v>
      </c>
      <c r="B1381" s="28" t="s">
        <v>3965</v>
      </c>
      <c r="C1381" s="41"/>
      <c r="D1381" s="42">
        <f t="array" ref="D1381">index(systems,match($A1381,INDEX(systems,0,1),),3)</f>
        <v>-59.981</v>
      </c>
      <c r="E1381" s="42">
        <f t="array" ref="E1381">index(systems,match($A1381,INDEX(systems,0,1),),4)</f>
        <v>97.402</v>
      </c>
      <c r="F1381" s="43" t="str">
        <f>IFERROR(__xludf.DUMMYFUNCTION("let(row, match($B1381&amp;if($C1381&lt;&gt;"""","" [""&amp;$C1381&amp;""]"",""""),index(nebulae,,2),0),join("","",iferror(round(index(nebulae,row,5)/2,3),1),iferror(round(index(nebulae,row,6)/2,3),1),0))"),"1,1,0")</f>
        <v>1,1,0</v>
      </c>
      <c r="G1381" s="44" t="s">
        <v>3966</v>
      </c>
      <c r="H1381" s="45">
        <f t="array" ref="H1381">let(systemId,match(A1381,index(systems,0,1),),refSystemId,match($H$1,index(systems,0,1),),x,index(systems,systemId,3),y,index(systems,systemId,4),refX,index(systems,refSystemId,3),refY,index(systems,refSystemId,4),round(sqrt((x-refX)^2+(y-refY)^2),3))</f>
        <v>114.389</v>
      </c>
      <c r="I1381" s="46" t="s">
        <v>418</v>
      </c>
      <c r="J1381" s="53"/>
      <c r="K1381" s="46" t="s">
        <v>523</v>
      </c>
      <c r="L1381" s="46" t="s">
        <v>523</v>
      </c>
      <c r="M1381" s="47" t="s">
        <v>524</v>
      </c>
      <c r="N1381" s="28" t="s">
        <v>526</v>
      </c>
      <c r="O1381" s="48" t="s">
        <v>526</v>
      </c>
      <c r="P1381" s="48" t="s">
        <v>526</v>
      </c>
      <c r="Q1381" s="48" t="s">
        <v>526</v>
      </c>
      <c r="R1381" s="48" t="s">
        <v>526</v>
      </c>
      <c r="S1381" s="48" t="s">
        <v>526</v>
      </c>
      <c r="T1381" s="48" t="s">
        <v>526</v>
      </c>
      <c r="U1381" s="48" t="s">
        <v>526</v>
      </c>
      <c r="V1381" s="48" t="s">
        <v>526</v>
      </c>
      <c r="W1381" s="48" t="s">
        <v>526</v>
      </c>
      <c r="X1381" s="48" t="s">
        <v>526</v>
      </c>
      <c r="Y1381" s="48" t="s">
        <v>526</v>
      </c>
      <c r="Z1381" s="48" t="s">
        <v>526</v>
      </c>
      <c r="AA1381" s="48" t="s">
        <v>786</v>
      </c>
      <c r="AB1381" s="48" t="s">
        <v>786</v>
      </c>
      <c r="AC1381" s="48" t="s">
        <v>786</v>
      </c>
      <c r="AD1381" s="48" t="s">
        <v>786</v>
      </c>
      <c r="AE1381" s="48" t="s">
        <v>786</v>
      </c>
      <c r="AF1381" s="48" t="s">
        <v>786</v>
      </c>
      <c r="AG1381" s="48" t="s">
        <v>786</v>
      </c>
      <c r="AH1381" s="48" t="s">
        <v>787</v>
      </c>
      <c r="AI1381" s="48" t="s">
        <v>529</v>
      </c>
      <c r="AJ1381" s="48" t="s">
        <v>529</v>
      </c>
      <c r="AK1381" s="48" t="s">
        <v>529</v>
      </c>
      <c r="AL1381" s="48" t="s">
        <v>529</v>
      </c>
      <c r="AM1381" s="48" t="s">
        <v>529</v>
      </c>
      <c r="AN1381" s="48" t="s">
        <v>529</v>
      </c>
      <c r="AO1381" s="48" t="s">
        <v>529</v>
      </c>
      <c r="AP1381" s="48" t="s">
        <v>529</v>
      </c>
      <c r="AQ1381" s="48" t="s">
        <v>529</v>
      </c>
      <c r="AR1381" s="48" t="s">
        <v>529</v>
      </c>
      <c r="AS1381" s="48" t="s">
        <v>833</v>
      </c>
      <c r="AT1381" s="52" t="s">
        <v>833</v>
      </c>
      <c r="AU1381" s="52" t="s">
        <v>833</v>
      </c>
      <c r="AV1381" s="48" t="s">
        <v>833</v>
      </c>
      <c r="AW1381" s="48" t="s">
        <v>417</v>
      </c>
      <c r="AX1381" s="48" t="s">
        <v>417</v>
      </c>
      <c r="AY1381" s="48" t="s">
        <v>417</v>
      </c>
      <c r="AZ1381" s="51" t="s">
        <v>418</v>
      </c>
    </row>
    <row r="1382" ht="15.75" customHeight="1">
      <c r="A1382" s="40">
        <v>1224.0</v>
      </c>
      <c r="B1382" s="28" t="s">
        <v>3967</v>
      </c>
      <c r="C1382" s="41"/>
      <c r="D1382" s="42">
        <f t="array" ref="D1382">index(systems,match($A1382,INDEX(systems,0,1),),3)</f>
        <v>-340.859</v>
      </c>
      <c r="E1382" s="42">
        <f t="array" ref="E1382">index(systems,match($A1382,INDEX(systems,0,1),),4)</f>
        <v>-268.167</v>
      </c>
      <c r="F1382" s="43" t="str">
        <f>IFERROR(__xludf.DUMMYFUNCTION("let(row, match($B1382&amp;if($C1382&lt;&gt;"""","" [""&amp;$C1382&amp;""]"",""""),index(nebulae,,2),0),join("","",iferror(round(index(nebulae,row,5)/2,3),1),iferror(round(index(nebulae,row,6)/2,3),1),0))"),"1,1,0")</f>
        <v>1,1,0</v>
      </c>
      <c r="G1382" s="44" t="s">
        <v>3968</v>
      </c>
      <c r="H1382" s="45">
        <f t="array" ref="H1382">let(systemId,match(A1382,index(systems,0,1),),refSystemId,match($H$1,index(systems,0,1),),x,index(systems,systemId,3),y,index(systems,systemId,4),refX,index(systems,refSystemId,3),refY,index(systems,refSystemId,4),round(sqrt((x-refX)^2+(y-refY)^2),3))</f>
        <v>433.703</v>
      </c>
      <c r="I1382" s="46" t="s">
        <v>408</v>
      </c>
      <c r="J1382" s="46" t="s">
        <v>408</v>
      </c>
      <c r="K1382" s="46" t="s">
        <v>408</v>
      </c>
      <c r="L1382" s="46" t="s">
        <v>408</v>
      </c>
      <c r="M1382" s="46" t="s">
        <v>408</v>
      </c>
      <c r="N1382" s="28" t="s">
        <v>408</v>
      </c>
      <c r="O1382" s="41"/>
      <c r="P1382" s="48" t="s">
        <v>1281</v>
      </c>
      <c r="Q1382" s="48" t="s">
        <v>1281</v>
      </c>
      <c r="R1382" s="48" t="s">
        <v>1281</v>
      </c>
      <c r="S1382" s="48" t="s">
        <v>1281</v>
      </c>
      <c r="T1382" s="48" t="s">
        <v>1281</v>
      </c>
      <c r="U1382" s="48" t="s">
        <v>1281</v>
      </c>
      <c r="V1382" s="48" t="s">
        <v>1281</v>
      </c>
      <c r="W1382" s="48" t="s">
        <v>1281</v>
      </c>
      <c r="X1382" s="48" t="s">
        <v>1281</v>
      </c>
      <c r="Y1382" s="48" t="s">
        <v>422</v>
      </c>
      <c r="Z1382" s="48" t="s">
        <v>422</v>
      </c>
      <c r="AA1382" s="48" t="s">
        <v>422</v>
      </c>
      <c r="AB1382" s="48" t="s">
        <v>422</v>
      </c>
      <c r="AC1382" s="48" t="s">
        <v>422</v>
      </c>
      <c r="AD1382" s="48" t="s">
        <v>422</v>
      </c>
      <c r="AE1382" s="48" t="s">
        <v>422</v>
      </c>
      <c r="AF1382" s="48" t="s">
        <v>422</v>
      </c>
      <c r="AG1382" s="48" t="s">
        <v>422</v>
      </c>
      <c r="AH1382" s="48" t="s">
        <v>422</v>
      </c>
      <c r="AI1382" s="48" t="s">
        <v>422</v>
      </c>
      <c r="AJ1382" s="48" t="s">
        <v>422</v>
      </c>
      <c r="AK1382" s="48" t="s">
        <v>422</v>
      </c>
      <c r="AL1382" s="48" t="s">
        <v>422</v>
      </c>
      <c r="AM1382" s="48" t="s">
        <v>422</v>
      </c>
      <c r="AN1382" s="48" t="s">
        <v>422</v>
      </c>
      <c r="AO1382" s="48" t="s">
        <v>422</v>
      </c>
      <c r="AP1382" s="48" t="s">
        <v>422</v>
      </c>
      <c r="AQ1382" s="48" t="s">
        <v>422</v>
      </c>
      <c r="AR1382" s="48" t="s">
        <v>422</v>
      </c>
      <c r="AS1382" s="48" t="s">
        <v>422</v>
      </c>
      <c r="AT1382" s="48" t="s">
        <v>422</v>
      </c>
      <c r="AU1382" s="48" t="s">
        <v>422</v>
      </c>
      <c r="AV1382" s="48" t="s">
        <v>422</v>
      </c>
      <c r="AW1382" s="48" t="s">
        <v>422</v>
      </c>
      <c r="AX1382" s="48" t="s">
        <v>422</v>
      </c>
      <c r="AY1382" s="48" t="s">
        <v>422</v>
      </c>
      <c r="AZ1382" s="51" t="s">
        <v>422</v>
      </c>
    </row>
    <row r="1383" ht="15.75" customHeight="1">
      <c r="A1383" s="40">
        <v>1225.0</v>
      </c>
      <c r="B1383" s="28" t="s">
        <v>3969</v>
      </c>
      <c r="C1383" s="41"/>
      <c r="D1383" s="42">
        <f t="array" ref="D1383">index(systems,match($A1383,INDEX(systems,0,1),),3)</f>
        <v>481.307</v>
      </c>
      <c r="E1383" s="42">
        <f t="array" ref="E1383">index(systems,match($A1383,INDEX(systems,0,1),),4)</f>
        <v>-212.055</v>
      </c>
      <c r="F1383" s="43" t="str">
        <f>IFERROR(__xludf.DUMMYFUNCTION("let(row, match($B1383&amp;if($C1383&lt;&gt;"""","" [""&amp;$C1383&amp;""]"",""""),index(nebulae,,2),0),join("","",iferror(round(index(nebulae,row,5)/2,3),1),iferror(round(index(nebulae,row,6)/2,3),1),0))"),"1,1,0")</f>
        <v>1,1,0</v>
      </c>
      <c r="G1383" s="44" t="s">
        <v>3970</v>
      </c>
      <c r="H1383" s="45">
        <f t="array" ref="H1383">let(systemId,match(A1383,index(systems,0,1),),refSystemId,match($H$1,index(systems,0,1),),x,index(systems,systemId,3),y,index(systems,systemId,4),refX,index(systems,refSystemId,3),refY,index(systems,refSystemId,4),round(sqrt((x-refX)^2+(y-refY)^2),3))</f>
        <v>525.95</v>
      </c>
      <c r="I1383" s="53"/>
      <c r="J1383" s="53"/>
      <c r="K1383" s="53"/>
      <c r="L1383" s="53"/>
      <c r="M1383" s="41"/>
      <c r="N1383" s="28" t="s">
        <v>597</v>
      </c>
      <c r="O1383" s="48" t="s">
        <v>597</v>
      </c>
      <c r="P1383" s="48" t="s">
        <v>597</v>
      </c>
      <c r="Q1383" s="48" t="s">
        <v>597</v>
      </c>
      <c r="R1383" s="48" t="s">
        <v>597</v>
      </c>
      <c r="S1383" s="48" t="s">
        <v>597</v>
      </c>
      <c r="T1383" s="48" t="s">
        <v>597</v>
      </c>
      <c r="U1383" s="48" t="s">
        <v>597</v>
      </c>
      <c r="V1383" s="48" t="s">
        <v>597</v>
      </c>
      <c r="W1383" s="48" t="s">
        <v>597</v>
      </c>
      <c r="X1383" s="48" t="s">
        <v>597</v>
      </c>
      <c r="Y1383" s="48" t="s">
        <v>597</v>
      </c>
      <c r="Z1383" s="48" t="s">
        <v>597</v>
      </c>
      <c r="AA1383" s="48" t="s">
        <v>598</v>
      </c>
      <c r="AB1383" s="48" t="s">
        <v>598</v>
      </c>
      <c r="AC1383" s="48" t="s">
        <v>598</v>
      </c>
      <c r="AD1383" s="48" t="s">
        <v>598</v>
      </c>
      <c r="AE1383" s="48" t="s">
        <v>598</v>
      </c>
      <c r="AF1383" s="48" t="s">
        <v>598</v>
      </c>
      <c r="AG1383" s="48" t="s">
        <v>598</v>
      </c>
      <c r="AH1383" s="48" t="s">
        <v>598</v>
      </c>
      <c r="AI1383" s="48" t="s">
        <v>598</v>
      </c>
      <c r="AJ1383" s="48" t="s">
        <v>598</v>
      </c>
      <c r="AK1383" s="48" t="s">
        <v>598</v>
      </c>
      <c r="AL1383" s="48" t="s">
        <v>598</v>
      </c>
      <c r="AM1383" s="48" t="s">
        <v>598</v>
      </c>
      <c r="AN1383" s="48" t="s">
        <v>598</v>
      </c>
      <c r="AO1383" s="48" t="s">
        <v>597</v>
      </c>
      <c r="AP1383" s="48" t="s">
        <v>597</v>
      </c>
      <c r="AQ1383" s="48" t="s">
        <v>1868</v>
      </c>
      <c r="AR1383" s="48" t="s">
        <v>1868</v>
      </c>
      <c r="AS1383" s="48" t="s">
        <v>1868</v>
      </c>
      <c r="AT1383" s="48" t="s">
        <v>1868</v>
      </c>
      <c r="AU1383" s="48" t="s">
        <v>1868</v>
      </c>
      <c r="AV1383" s="48" t="s">
        <v>599</v>
      </c>
      <c r="AW1383" s="48" t="s">
        <v>599</v>
      </c>
      <c r="AX1383" s="48" t="s">
        <v>599</v>
      </c>
      <c r="AY1383" s="48" t="s">
        <v>599</v>
      </c>
      <c r="AZ1383" s="28" t="s">
        <v>599</v>
      </c>
    </row>
    <row r="1384" ht="15.75" customHeight="1">
      <c r="A1384" s="40">
        <v>1226.0</v>
      </c>
      <c r="B1384" s="28" t="s">
        <v>3971</v>
      </c>
      <c r="C1384" s="41"/>
      <c r="D1384" s="42">
        <f t="array" ref="D1384">index(systems,match($A1384,INDEX(systems,0,1),),3)</f>
        <v>-28.45</v>
      </c>
      <c r="E1384" s="42">
        <f t="array" ref="E1384">index(systems,match($A1384,INDEX(systems,0,1),),4)</f>
        <v>219.417</v>
      </c>
      <c r="F1384" s="43" t="str">
        <f>IFERROR(__xludf.DUMMYFUNCTION("let(row, match($B1384&amp;if($C1384&lt;&gt;"""","" [""&amp;$C1384&amp;""]"",""""),index(nebulae,,2),0),join("","",iferror(round(index(nebulae,row,5)/2,3),1),iferror(round(index(nebulae,row,6)/2,3),1),0))"),"1,1,0")</f>
        <v>1,1,0</v>
      </c>
      <c r="G1384" s="44" t="s">
        <v>3972</v>
      </c>
      <c r="H1384" s="45">
        <f t="array" ref="H1384">let(systemId,match(A1384,index(systems,0,1),),refSystemId,match($H$1,index(systems,0,1),),x,index(systems,systemId,3),y,index(systems,systemId,4),refX,index(systems,refSystemId,3),refY,index(systems,refSystemId,4),round(sqrt((x-refX)^2+(y-refY)^2),3))</f>
        <v>221.254</v>
      </c>
      <c r="I1384" s="28" t="s">
        <v>408</v>
      </c>
      <c r="J1384" s="28" t="s">
        <v>408</v>
      </c>
      <c r="K1384" s="28" t="s">
        <v>408</v>
      </c>
      <c r="L1384" s="28" t="s">
        <v>408</v>
      </c>
      <c r="M1384" s="48" t="s">
        <v>408</v>
      </c>
      <c r="N1384" s="28" t="s">
        <v>408</v>
      </c>
      <c r="O1384" s="41"/>
      <c r="P1384" s="48" t="s">
        <v>692</v>
      </c>
      <c r="Q1384" s="48" t="s">
        <v>692</v>
      </c>
      <c r="R1384" s="48" t="s">
        <v>692</v>
      </c>
      <c r="S1384" s="48" t="s">
        <v>692</v>
      </c>
      <c r="T1384" s="48" t="s">
        <v>692</v>
      </c>
      <c r="U1384" s="48" t="s">
        <v>692</v>
      </c>
      <c r="V1384" s="48" t="s">
        <v>692</v>
      </c>
      <c r="W1384" s="48" t="s">
        <v>692</v>
      </c>
      <c r="X1384" s="48" t="s">
        <v>943</v>
      </c>
      <c r="Y1384" s="48" t="s">
        <v>694</v>
      </c>
      <c r="Z1384" s="48" t="s">
        <v>409</v>
      </c>
      <c r="AA1384" s="48" t="s">
        <v>695</v>
      </c>
      <c r="AB1384" s="48" t="s">
        <v>695</v>
      </c>
      <c r="AC1384" s="48" t="s">
        <v>695</v>
      </c>
      <c r="AD1384" s="48" t="s">
        <v>695</v>
      </c>
      <c r="AE1384" s="48" t="s">
        <v>695</v>
      </c>
      <c r="AF1384" s="48" t="s">
        <v>695</v>
      </c>
      <c r="AG1384" s="48" t="s">
        <v>1102</v>
      </c>
      <c r="AH1384" s="48" t="s">
        <v>1102</v>
      </c>
      <c r="AI1384" s="48" t="s">
        <v>1102</v>
      </c>
      <c r="AJ1384" s="48" t="s">
        <v>1102</v>
      </c>
      <c r="AK1384" s="48" t="s">
        <v>1102</v>
      </c>
      <c r="AL1384" s="48" t="s">
        <v>1102</v>
      </c>
      <c r="AM1384" s="48" t="s">
        <v>1102</v>
      </c>
      <c r="AN1384" s="48" t="s">
        <v>417</v>
      </c>
      <c r="AO1384" s="48" t="s">
        <v>417</v>
      </c>
      <c r="AP1384" s="48" t="s">
        <v>417</v>
      </c>
      <c r="AQ1384" s="48" t="s">
        <v>849</v>
      </c>
      <c r="AR1384" s="48" t="s">
        <v>849</v>
      </c>
      <c r="AS1384" s="48" t="s">
        <v>849</v>
      </c>
      <c r="AT1384" s="48" t="s">
        <v>849</v>
      </c>
      <c r="AU1384" s="48" t="s">
        <v>849</v>
      </c>
      <c r="AV1384" s="48" t="s">
        <v>849</v>
      </c>
      <c r="AW1384" s="48" t="s">
        <v>849</v>
      </c>
      <c r="AX1384" s="48" t="s">
        <v>531</v>
      </c>
      <c r="AY1384" s="48" t="s">
        <v>531</v>
      </c>
      <c r="AZ1384" s="51" t="s">
        <v>531</v>
      </c>
    </row>
    <row r="1385" ht="15.75" customHeight="1">
      <c r="A1385" s="40">
        <v>1227.0</v>
      </c>
      <c r="B1385" s="28" t="s">
        <v>3973</v>
      </c>
      <c r="C1385" s="41"/>
      <c r="D1385" s="42">
        <f t="array" ref="D1385">index(systems,match($A1385,INDEX(systems,0,1),),3)</f>
        <v>407.865</v>
      </c>
      <c r="E1385" s="42">
        <f t="array" ref="E1385">index(systems,match($A1385,INDEX(systems,0,1),),4)</f>
        <v>-283.421</v>
      </c>
      <c r="F1385" s="43" t="str">
        <f>IFERROR(__xludf.DUMMYFUNCTION("let(row, match($B1385&amp;if($C1385&lt;&gt;"""","" [""&amp;$C1385&amp;""]"",""""),index(nebulae,,2),0),join("","",iferror(round(index(nebulae,row,5)/2,3),1),iferror(round(index(nebulae,row,6)/2,3),1),0))"),"1,1,0")</f>
        <v>1,1,0</v>
      </c>
      <c r="G1385" s="44" t="s">
        <v>3974</v>
      </c>
      <c r="H1385" s="45">
        <f t="array" ref="H1385">let(systemId,match(A1385,index(systems,0,1),),refSystemId,match($H$1,index(systems,0,1),),x,index(systems,systemId,3),y,index(systems,systemId,4),refX,index(systems,refSystemId,3),refY,index(systems,refSystemId,4),round(sqrt((x-refX)^2+(y-refY)^2),3))</f>
        <v>496.67</v>
      </c>
      <c r="I1385" s="46" t="s">
        <v>408</v>
      </c>
      <c r="J1385" s="46" t="s">
        <v>408</v>
      </c>
      <c r="K1385" s="47" t="s">
        <v>408</v>
      </c>
      <c r="L1385" s="47" t="s">
        <v>408</v>
      </c>
      <c r="M1385" s="46" t="s">
        <v>408</v>
      </c>
      <c r="N1385" s="28" t="s">
        <v>408</v>
      </c>
      <c r="O1385" s="41"/>
      <c r="P1385" s="48" t="s">
        <v>659</v>
      </c>
      <c r="Q1385" s="48" t="s">
        <v>659</v>
      </c>
      <c r="R1385" s="48" t="s">
        <v>659</v>
      </c>
      <c r="S1385" s="48" t="s">
        <v>659</v>
      </c>
      <c r="T1385" s="48" t="s">
        <v>659</v>
      </c>
      <c r="U1385" s="48" t="s">
        <v>659</v>
      </c>
      <c r="V1385" s="48" t="s">
        <v>659</v>
      </c>
      <c r="W1385" s="48" t="s">
        <v>659</v>
      </c>
      <c r="X1385" s="48" t="s">
        <v>659</v>
      </c>
      <c r="Y1385" s="48" t="s">
        <v>422</v>
      </c>
      <c r="Z1385" s="48" t="s">
        <v>422</v>
      </c>
      <c r="AA1385" s="48" t="s">
        <v>422</v>
      </c>
      <c r="AB1385" s="48" t="s">
        <v>422</v>
      </c>
      <c r="AC1385" s="48" t="s">
        <v>422</v>
      </c>
      <c r="AD1385" s="48" t="s">
        <v>422</v>
      </c>
      <c r="AE1385" s="48" t="s">
        <v>422</v>
      </c>
      <c r="AF1385" s="48" t="s">
        <v>422</v>
      </c>
      <c r="AG1385" s="48" t="s">
        <v>422</v>
      </c>
      <c r="AH1385" s="48" t="s">
        <v>422</v>
      </c>
      <c r="AI1385" s="48" t="s">
        <v>422</v>
      </c>
      <c r="AJ1385" s="48" t="s">
        <v>422</v>
      </c>
      <c r="AK1385" s="48" t="s">
        <v>422</v>
      </c>
      <c r="AL1385" s="48" t="s">
        <v>422</v>
      </c>
      <c r="AM1385" s="48" t="s">
        <v>422</v>
      </c>
      <c r="AN1385" s="48" t="s">
        <v>422</v>
      </c>
      <c r="AO1385" s="48" t="s">
        <v>422</v>
      </c>
      <c r="AP1385" s="48" t="s">
        <v>422</v>
      </c>
      <c r="AQ1385" s="48" t="s">
        <v>422</v>
      </c>
      <c r="AR1385" s="48" t="s">
        <v>422</v>
      </c>
      <c r="AS1385" s="48" t="s">
        <v>422</v>
      </c>
      <c r="AT1385" s="48" t="s">
        <v>422</v>
      </c>
      <c r="AU1385" s="48" t="s">
        <v>422</v>
      </c>
      <c r="AV1385" s="48" t="s">
        <v>422</v>
      </c>
      <c r="AW1385" s="48" t="s">
        <v>422</v>
      </c>
      <c r="AX1385" s="48" t="s">
        <v>422</v>
      </c>
      <c r="AY1385" s="48" t="s">
        <v>422</v>
      </c>
      <c r="AZ1385" s="28" t="s">
        <v>422</v>
      </c>
    </row>
    <row r="1386" ht="15.75" customHeight="1">
      <c r="A1386" s="40">
        <v>1228.0</v>
      </c>
      <c r="B1386" s="28" t="s">
        <v>3975</v>
      </c>
      <c r="C1386" s="41"/>
      <c r="D1386" s="42">
        <f t="array" ref="D1386">index(systems,match($A1386,INDEX(systems,0,1),),3)</f>
        <v>12.911</v>
      </c>
      <c r="E1386" s="42">
        <f t="array" ref="E1386">index(systems,match($A1386,INDEX(systems,0,1),),4)</f>
        <v>-382.628</v>
      </c>
      <c r="F1386" s="43" t="str">
        <f>IFERROR(__xludf.DUMMYFUNCTION("let(row, match($B1386&amp;if($C1386&lt;&gt;"""","" [""&amp;$C1386&amp;""]"",""""),index(nebulae,,2),0),join("","",iferror(round(index(nebulae,row,5)/2,3),1),iferror(round(index(nebulae,row,6)/2,3),1),0))"),"1,1,0")</f>
        <v>1,1,0</v>
      </c>
      <c r="G1386" s="44" t="s">
        <v>3976</v>
      </c>
      <c r="H1386" s="45">
        <f t="array" ref="H1386">let(systemId,match(A1386,index(systems,0,1),),refSystemId,match($H$1,index(systems,0,1),),x,index(systems,systemId,3),y,index(systems,systemId,4),refX,index(systems,refSystemId,3),refY,index(systems,refSystemId,4),round(sqrt((x-refX)^2+(y-refY)^2),3))</f>
        <v>382.846</v>
      </c>
      <c r="I1386" s="28" t="s">
        <v>408</v>
      </c>
      <c r="J1386" s="28" t="s">
        <v>408</v>
      </c>
      <c r="K1386" s="28" t="s">
        <v>408</v>
      </c>
      <c r="L1386" s="28" t="s">
        <v>408</v>
      </c>
      <c r="M1386" s="28" t="s">
        <v>408</v>
      </c>
      <c r="N1386" s="28" t="s">
        <v>408</v>
      </c>
      <c r="O1386" s="41"/>
      <c r="P1386" s="48" t="s">
        <v>1566</v>
      </c>
      <c r="Q1386" s="48" t="s">
        <v>1566</v>
      </c>
      <c r="R1386" s="48" t="s">
        <v>1566</v>
      </c>
      <c r="S1386" s="48" t="s">
        <v>1566</v>
      </c>
      <c r="T1386" s="48" t="s">
        <v>1566</v>
      </c>
      <c r="U1386" s="48" t="s">
        <v>1566</v>
      </c>
      <c r="V1386" s="48" t="s">
        <v>1566</v>
      </c>
      <c r="W1386" s="48" t="s">
        <v>1566</v>
      </c>
      <c r="X1386" s="48" t="s">
        <v>1566</v>
      </c>
      <c r="Y1386" s="48" t="s">
        <v>617</v>
      </c>
      <c r="Z1386" s="48" t="s">
        <v>576</v>
      </c>
      <c r="AA1386" s="48" t="s">
        <v>617</v>
      </c>
      <c r="AB1386" s="48" t="s">
        <v>617</v>
      </c>
      <c r="AC1386" s="48" t="s">
        <v>617</v>
      </c>
      <c r="AD1386" s="48" t="s">
        <v>617</v>
      </c>
      <c r="AE1386" s="48" t="s">
        <v>617</v>
      </c>
      <c r="AF1386" s="48" t="s">
        <v>617</v>
      </c>
      <c r="AG1386" s="48" t="s">
        <v>617</v>
      </c>
      <c r="AH1386" s="48" t="s">
        <v>617</v>
      </c>
      <c r="AI1386" s="48" t="s">
        <v>617</v>
      </c>
      <c r="AJ1386" s="48" t="s">
        <v>617</v>
      </c>
      <c r="AK1386" s="48" t="s">
        <v>617</v>
      </c>
      <c r="AL1386" s="48" t="s">
        <v>617</v>
      </c>
      <c r="AM1386" s="48" t="s">
        <v>617</v>
      </c>
      <c r="AN1386" s="48" t="s">
        <v>2772</v>
      </c>
      <c r="AO1386" s="48" t="s">
        <v>2772</v>
      </c>
      <c r="AP1386" s="48" t="s">
        <v>2772</v>
      </c>
      <c r="AQ1386" s="48" t="s">
        <v>2772</v>
      </c>
      <c r="AR1386" s="48" t="s">
        <v>2772</v>
      </c>
      <c r="AS1386" s="48" t="s">
        <v>2772</v>
      </c>
      <c r="AT1386" s="48" t="s">
        <v>2772</v>
      </c>
      <c r="AU1386" s="48" t="s">
        <v>2772</v>
      </c>
      <c r="AV1386" s="48" t="s">
        <v>2772</v>
      </c>
      <c r="AW1386" s="48" t="s">
        <v>2772</v>
      </c>
      <c r="AX1386" s="48" t="s">
        <v>2772</v>
      </c>
      <c r="AY1386" s="48" t="s">
        <v>2772</v>
      </c>
      <c r="AZ1386" s="51" t="s">
        <v>2772</v>
      </c>
    </row>
    <row r="1387" ht="15.75" customHeight="1">
      <c r="A1387" s="40">
        <v>1229.0</v>
      </c>
      <c r="B1387" s="28" t="s">
        <v>3977</v>
      </c>
      <c r="C1387" s="41"/>
      <c r="D1387" s="42">
        <f t="array" ref="D1387">index(systems,match($A1387,INDEX(systems,0,1),),3)</f>
        <v>110.619</v>
      </c>
      <c r="E1387" s="42">
        <f t="array" ref="E1387">index(systems,match($A1387,INDEX(systems,0,1),),4)</f>
        <v>-346.452</v>
      </c>
      <c r="F1387" s="43" t="str">
        <f>IFERROR(__xludf.DUMMYFUNCTION("let(row, match($B1387&amp;if($C1387&lt;&gt;"""","" [""&amp;$C1387&amp;""]"",""""),index(nebulae,,2),0),join("","",iferror(round(index(nebulae,row,5)/2,3),1),iferror(round(index(nebulae,row,6)/2,3),1),0))"),"1,1,0")</f>
        <v>1,1,0</v>
      </c>
      <c r="G1387" s="44" t="s">
        <v>3978</v>
      </c>
      <c r="H1387" s="45">
        <f t="array" ref="H1387">let(systemId,match(A1387,index(systems,0,1),),refSystemId,match($H$1,index(systems,0,1),),x,index(systems,systemId,3),y,index(systems,systemId,4),refX,index(systems,refSystemId,3),refY,index(systems,refSystemId,4),round(sqrt((x-refX)^2+(y-refY)^2),3))</f>
        <v>363.683</v>
      </c>
      <c r="I1387" s="28" t="s">
        <v>408</v>
      </c>
      <c r="J1387" s="28" t="s">
        <v>408</v>
      </c>
      <c r="K1387" s="28" t="s">
        <v>408</v>
      </c>
      <c r="L1387" s="28" t="s">
        <v>408</v>
      </c>
      <c r="M1387" s="28" t="s">
        <v>408</v>
      </c>
      <c r="N1387" s="28" t="s">
        <v>408</v>
      </c>
      <c r="O1387" s="41"/>
      <c r="P1387" s="48" t="s">
        <v>783</v>
      </c>
      <c r="Q1387" s="48" t="s">
        <v>783</v>
      </c>
      <c r="R1387" s="48" t="s">
        <v>783</v>
      </c>
      <c r="S1387" s="48" t="s">
        <v>783</v>
      </c>
      <c r="T1387" s="48" t="s">
        <v>783</v>
      </c>
      <c r="U1387" s="48" t="s">
        <v>783</v>
      </c>
      <c r="V1387" s="48" t="s">
        <v>783</v>
      </c>
      <c r="W1387" s="48" t="s">
        <v>783</v>
      </c>
      <c r="X1387" s="48" t="s">
        <v>783</v>
      </c>
      <c r="Y1387" s="48" t="s">
        <v>783</v>
      </c>
      <c r="Z1387" s="48" t="s">
        <v>783</v>
      </c>
      <c r="AA1387" s="48" t="s">
        <v>783</v>
      </c>
      <c r="AB1387" s="48" t="s">
        <v>783</v>
      </c>
      <c r="AC1387" s="48" t="s">
        <v>783</v>
      </c>
      <c r="AD1387" s="48" t="s">
        <v>783</v>
      </c>
      <c r="AE1387" s="48" t="s">
        <v>783</v>
      </c>
      <c r="AF1387" s="48" t="s">
        <v>783</v>
      </c>
      <c r="AG1387" s="48" t="s">
        <v>783</v>
      </c>
      <c r="AH1387" s="48" t="s">
        <v>783</v>
      </c>
      <c r="AI1387" s="48" t="s">
        <v>783</v>
      </c>
      <c r="AJ1387" s="48" t="s">
        <v>783</v>
      </c>
      <c r="AK1387" s="48" t="s">
        <v>783</v>
      </c>
      <c r="AL1387" s="48" t="s">
        <v>783</v>
      </c>
      <c r="AM1387" s="48" t="s">
        <v>783</v>
      </c>
      <c r="AN1387" s="48" t="s">
        <v>2390</v>
      </c>
      <c r="AO1387" s="48" t="s">
        <v>2390</v>
      </c>
      <c r="AP1387" s="48" t="s">
        <v>2390</v>
      </c>
      <c r="AQ1387" s="48" t="s">
        <v>2390</v>
      </c>
      <c r="AR1387" s="48" t="s">
        <v>2390</v>
      </c>
      <c r="AS1387" s="48" t="s">
        <v>2390</v>
      </c>
      <c r="AT1387" s="48" t="s">
        <v>2390</v>
      </c>
      <c r="AU1387" s="48" t="s">
        <v>2390</v>
      </c>
      <c r="AV1387" s="48" t="s">
        <v>492</v>
      </c>
      <c r="AW1387" s="48" t="s">
        <v>492</v>
      </c>
      <c r="AX1387" s="48" t="s">
        <v>2120</v>
      </c>
      <c r="AY1387" s="48" t="s">
        <v>2120</v>
      </c>
      <c r="AZ1387" s="28" t="s">
        <v>2120</v>
      </c>
    </row>
    <row r="1388" ht="15.75" customHeight="1">
      <c r="A1388" s="40">
        <v>1230.0</v>
      </c>
      <c r="B1388" s="28" t="s">
        <v>3979</v>
      </c>
      <c r="C1388" s="41"/>
      <c r="D1388" s="42">
        <f t="array" ref="D1388">index(systems,match($A1388,INDEX(systems,0,1),),3)</f>
        <v>175.508</v>
      </c>
      <c r="E1388" s="42">
        <f t="array" ref="E1388">index(systems,match($A1388,INDEX(systems,0,1),),4)</f>
        <v>-280.246</v>
      </c>
      <c r="F1388" s="43" t="str">
        <f>IFERROR(__xludf.DUMMYFUNCTION("let(row, match($B1388&amp;if($C1388&lt;&gt;"""","" [""&amp;$C1388&amp;""]"",""""),index(nebulae,,2),0),join("","",iferror(round(index(nebulae,row,5)/2,3),1),iferror(round(index(nebulae,row,6)/2,3),1),0))"),"1,1,0")</f>
        <v>1,1,0</v>
      </c>
      <c r="G1388" s="44" t="s">
        <v>3980</v>
      </c>
      <c r="H1388" s="45">
        <f t="array" ref="H1388">let(systemId,match(A1388,index(systems,0,1),),refSystemId,match($H$1,index(systems,0,1),),x,index(systems,systemId,3),y,index(systems,systemId,4),refX,index(systems,refSystemId,3),refY,index(systems,refSystemId,4),round(sqrt((x-refX)^2+(y-refY)^2),3))</f>
        <v>330.667</v>
      </c>
      <c r="I1388" s="47" t="s">
        <v>408</v>
      </c>
      <c r="J1388" s="47" t="s">
        <v>408</v>
      </c>
      <c r="K1388" s="53"/>
      <c r="L1388" s="53"/>
      <c r="M1388" s="46" t="s">
        <v>500</v>
      </c>
      <c r="N1388" s="28" t="s">
        <v>491</v>
      </c>
      <c r="O1388" s="48" t="s">
        <v>491</v>
      </c>
      <c r="P1388" s="48" t="s">
        <v>491</v>
      </c>
      <c r="Q1388" s="48" t="s">
        <v>491</v>
      </c>
      <c r="R1388" s="48" t="s">
        <v>491</v>
      </c>
      <c r="S1388" s="48" t="s">
        <v>491</v>
      </c>
      <c r="T1388" s="48" t="s">
        <v>491</v>
      </c>
      <c r="U1388" s="48" t="s">
        <v>491</v>
      </c>
      <c r="V1388" s="48" t="s">
        <v>491</v>
      </c>
      <c r="W1388" s="48" t="s">
        <v>491</v>
      </c>
      <c r="X1388" s="48" t="s">
        <v>491</v>
      </c>
      <c r="Y1388" s="48" t="s">
        <v>1324</v>
      </c>
      <c r="Z1388" s="48" t="s">
        <v>1324</v>
      </c>
      <c r="AA1388" s="48" t="s">
        <v>1325</v>
      </c>
      <c r="AB1388" s="48" t="s">
        <v>1325</v>
      </c>
      <c r="AC1388" s="48" t="s">
        <v>1325</v>
      </c>
      <c r="AD1388" s="48" t="s">
        <v>1325</v>
      </c>
      <c r="AE1388" s="48" t="s">
        <v>1325</v>
      </c>
      <c r="AF1388" s="48" t="s">
        <v>1325</v>
      </c>
      <c r="AG1388" s="48" t="s">
        <v>1325</v>
      </c>
      <c r="AH1388" s="48" t="s">
        <v>1325</v>
      </c>
      <c r="AI1388" s="48" t="s">
        <v>1325</v>
      </c>
      <c r="AJ1388" s="48" t="s">
        <v>1325</v>
      </c>
      <c r="AK1388" s="48" t="s">
        <v>1325</v>
      </c>
      <c r="AL1388" s="48" t="s">
        <v>1325</v>
      </c>
      <c r="AM1388" s="48" t="s">
        <v>1325</v>
      </c>
      <c r="AN1388" s="48" t="s">
        <v>1325</v>
      </c>
      <c r="AO1388" s="48" t="s">
        <v>1324</v>
      </c>
      <c r="AP1388" s="48" t="s">
        <v>1324</v>
      </c>
      <c r="AQ1388" s="48" t="s">
        <v>1324</v>
      </c>
      <c r="AR1388" s="48" t="s">
        <v>1324</v>
      </c>
      <c r="AS1388" s="48" t="s">
        <v>1324</v>
      </c>
      <c r="AT1388" s="48" t="s">
        <v>1324</v>
      </c>
      <c r="AU1388" s="48" t="s">
        <v>1324</v>
      </c>
      <c r="AV1388" s="48" t="s">
        <v>1324</v>
      </c>
      <c r="AW1388" s="48" t="s">
        <v>1324</v>
      </c>
      <c r="AX1388" s="48" t="s">
        <v>617</v>
      </c>
      <c r="AY1388" s="48" t="s">
        <v>1327</v>
      </c>
      <c r="AZ1388" s="28" t="s">
        <v>1327</v>
      </c>
    </row>
    <row r="1389" ht="15.75" customHeight="1">
      <c r="A1389" s="40">
        <v>1231.0</v>
      </c>
      <c r="B1389" s="28" t="s">
        <v>3981</v>
      </c>
      <c r="C1389" s="41"/>
      <c r="D1389" s="42">
        <f t="array" ref="D1389">index(systems,match($A1389,INDEX(systems,0,1),),3)</f>
        <v>194.879</v>
      </c>
      <c r="E1389" s="42">
        <f t="array" ref="E1389">index(systems,match($A1389,INDEX(systems,0,1),),4)</f>
        <v>-387.717</v>
      </c>
      <c r="F1389" s="43" t="str">
        <f>IFERROR(__xludf.DUMMYFUNCTION("let(row, match($B1389&amp;if($C1389&lt;&gt;"""","" [""&amp;$C1389&amp;""]"",""""),index(nebulae,,2),0),join("","",iferror(round(index(nebulae,row,5)/2,3),1),iferror(round(index(nebulae,row,6)/2,3),1),0))"),"1,1,0")</f>
        <v>1,1,0</v>
      </c>
      <c r="G1389" s="44" t="s">
        <v>3982</v>
      </c>
      <c r="H1389" s="45">
        <f t="array" ref="H1389">let(systemId,match(A1389,index(systems,0,1),),refSystemId,match($H$1,index(systems,0,1),),x,index(systems,systemId,3),y,index(systems,systemId,4),refX,index(systems,refSystemId,3),refY,index(systems,refSystemId,4),round(sqrt((x-refX)^2+(y-refY)^2),3))</f>
        <v>433.938</v>
      </c>
      <c r="I1389" s="41"/>
      <c r="J1389" s="41"/>
      <c r="K1389" s="41"/>
      <c r="L1389" s="41"/>
      <c r="M1389" s="28" t="s">
        <v>953</v>
      </c>
      <c r="N1389" s="28" t="s">
        <v>953</v>
      </c>
      <c r="O1389" s="48" t="s">
        <v>953</v>
      </c>
      <c r="P1389" s="48" t="s">
        <v>630</v>
      </c>
      <c r="Q1389" s="48" t="s">
        <v>630</v>
      </c>
      <c r="R1389" s="48" t="s">
        <v>630</v>
      </c>
      <c r="S1389" s="48" t="s">
        <v>630</v>
      </c>
      <c r="T1389" s="48" t="s">
        <v>630</v>
      </c>
      <c r="U1389" s="48" t="s">
        <v>630</v>
      </c>
      <c r="V1389" s="48" t="s">
        <v>630</v>
      </c>
      <c r="W1389" s="48" t="s">
        <v>630</v>
      </c>
      <c r="X1389" s="48" t="s">
        <v>630</v>
      </c>
      <c r="Y1389" s="48" t="s">
        <v>630</v>
      </c>
      <c r="Z1389" s="48" t="s">
        <v>630</v>
      </c>
      <c r="AA1389" s="48" t="s">
        <v>630</v>
      </c>
      <c r="AB1389" s="48" t="s">
        <v>630</v>
      </c>
      <c r="AC1389" s="48" t="s">
        <v>630</v>
      </c>
      <c r="AD1389" s="48" t="s">
        <v>630</v>
      </c>
      <c r="AE1389" s="48" t="s">
        <v>630</v>
      </c>
      <c r="AF1389" s="48" t="s">
        <v>630</v>
      </c>
      <c r="AG1389" s="48" t="s">
        <v>630</v>
      </c>
      <c r="AH1389" s="48" t="s">
        <v>630</v>
      </c>
      <c r="AI1389" s="48" t="s">
        <v>630</v>
      </c>
      <c r="AJ1389" s="48" t="s">
        <v>630</v>
      </c>
      <c r="AK1389" s="48" t="s">
        <v>630</v>
      </c>
      <c r="AL1389" s="48" t="s">
        <v>630</v>
      </c>
      <c r="AM1389" s="48" t="s">
        <v>630</v>
      </c>
      <c r="AN1389" s="48" t="s">
        <v>630</v>
      </c>
      <c r="AO1389" s="48" t="s">
        <v>630</v>
      </c>
      <c r="AP1389" s="48" t="s">
        <v>630</v>
      </c>
      <c r="AQ1389" s="48" t="s">
        <v>953</v>
      </c>
      <c r="AR1389" s="48" t="s">
        <v>953</v>
      </c>
      <c r="AS1389" s="48" t="s">
        <v>953</v>
      </c>
      <c r="AT1389" s="48" t="s">
        <v>953</v>
      </c>
      <c r="AU1389" s="48" t="s">
        <v>953</v>
      </c>
      <c r="AV1389" s="48" t="s">
        <v>953</v>
      </c>
      <c r="AW1389" s="48" t="s">
        <v>953</v>
      </c>
      <c r="AX1389" s="48" t="s">
        <v>953</v>
      </c>
      <c r="AY1389" s="48" t="s">
        <v>953</v>
      </c>
      <c r="AZ1389" s="28" t="s">
        <v>953</v>
      </c>
    </row>
    <row r="1390" ht="15.75" customHeight="1">
      <c r="A1390" s="40">
        <v>1232.0</v>
      </c>
      <c r="B1390" s="28" t="s">
        <v>3983</v>
      </c>
      <c r="C1390" s="41"/>
      <c r="D1390" s="42">
        <f t="array" ref="D1390">index(systems,match($A1390,INDEX(systems,0,1),),3)</f>
        <v>-446.611</v>
      </c>
      <c r="E1390" s="42">
        <f t="array" ref="E1390">index(systems,match($A1390,INDEX(systems,0,1),),4)</f>
        <v>173.838</v>
      </c>
      <c r="F1390" s="43" t="str">
        <f>IFERROR(__xludf.DUMMYFUNCTION("let(row, match($B1390&amp;if($C1390&lt;&gt;"""","" [""&amp;$C1390&amp;""]"",""""),index(nebulae,,2),0),join("","",iferror(round(index(nebulae,row,5)/2,3),1),iferror(round(index(nebulae,row,6)/2,3),1),0))"),"1,1,0")</f>
        <v>1,1,0</v>
      </c>
      <c r="G1390" s="44" t="s">
        <v>3984</v>
      </c>
      <c r="H1390" s="45">
        <f t="array" ref="H1390">let(systemId,match(A1390,index(systems,0,1),),refSystemId,match($H$1,index(systems,0,1),),x,index(systems,systemId,3),y,index(systems,systemId,4),refX,index(systems,refSystemId,3),refY,index(systems,refSystemId,4),round(sqrt((x-refX)^2+(y-refY)^2),3))</f>
        <v>479.25</v>
      </c>
      <c r="I1390" s="53"/>
      <c r="J1390" s="53"/>
      <c r="K1390" s="53"/>
      <c r="L1390" s="41"/>
      <c r="M1390" s="41"/>
      <c r="N1390" s="28" t="s">
        <v>461</v>
      </c>
      <c r="O1390" s="48" t="s">
        <v>461</v>
      </c>
      <c r="P1390" s="48" t="s">
        <v>461</v>
      </c>
      <c r="Q1390" s="48" t="s">
        <v>461</v>
      </c>
      <c r="R1390" s="48" t="s">
        <v>461</v>
      </c>
      <c r="S1390" s="48" t="s">
        <v>449</v>
      </c>
      <c r="T1390" s="48" t="s">
        <v>449</v>
      </c>
      <c r="U1390" s="48" t="s">
        <v>449</v>
      </c>
      <c r="V1390" s="48" t="s">
        <v>449</v>
      </c>
      <c r="W1390" s="48" t="s">
        <v>449</v>
      </c>
      <c r="X1390" s="48" t="s">
        <v>422</v>
      </c>
      <c r="Y1390" s="48" t="s">
        <v>422</v>
      </c>
      <c r="Z1390" s="48" t="s">
        <v>422</v>
      </c>
      <c r="AA1390" s="48" t="s">
        <v>422</v>
      </c>
      <c r="AB1390" s="48" t="s">
        <v>422</v>
      </c>
      <c r="AC1390" s="48" t="s">
        <v>422</v>
      </c>
      <c r="AD1390" s="48" t="s">
        <v>422</v>
      </c>
      <c r="AE1390" s="48" t="s">
        <v>422</v>
      </c>
      <c r="AF1390" s="48" t="s">
        <v>422</v>
      </c>
      <c r="AG1390" s="48" t="s">
        <v>422</v>
      </c>
      <c r="AH1390" s="48" t="s">
        <v>422</v>
      </c>
      <c r="AI1390" s="48" t="s">
        <v>422</v>
      </c>
      <c r="AJ1390" s="48" t="s">
        <v>422</v>
      </c>
      <c r="AK1390" s="48" t="s">
        <v>422</v>
      </c>
      <c r="AL1390" s="48" t="s">
        <v>422</v>
      </c>
      <c r="AM1390" s="48" t="s">
        <v>422</v>
      </c>
      <c r="AN1390" s="48" t="s">
        <v>422</v>
      </c>
      <c r="AO1390" s="48" t="s">
        <v>422</v>
      </c>
      <c r="AP1390" s="48" t="s">
        <v>422</v>
      </c>
      <c r="AQ1390" s="48" t="s">
        <v>422</v>
      </c>
      <c r="AR1390" s="48" t="s">
        <v>422</v>
      </c>
      <c r="AS1390" s="48" t="s">
        <v>422</v>
      </c>
      <c r="AT1390" s="48" t="s">
        <v>422</v>
      </c>
      <c r="AU1390" s="48" t="s">
        <v>422</v>
      </c>
      <c r="AV1390" s="48" t="s">
        <v>422</v>
      </c>
      <c r="AW1390" s="48" t="s">
        <v>422</v>
      </c>
      <c r="AX1390" s="48" t="s">
        <v>422</v>
      </c>
      <c r="AY1390" s="48" t="s">
        <v>422</v>
      </c>
      <c r="AZ1390" s="49" t="s">
        <v>422</v>
      </c>
    </row>
    <row r="1391" ht="15.75" customHeight="1">
      <c r="A1391" s="40">
        <v>1233.0</v>
      </c>
      <c r="B1391" s="28" t="s">
        <v>3985</v>
      </c>
      <c r="C1391" s="41"/>
      <c r="D1391" s="42">
        <f t="array" ref="D1391">index(systems,match($A1391,INDEX(systems,0,1),),3)</f>
        <v>183.985</v>
      </c>
      <c r="E1391" s="42">
        <f t="array" ref="E1391">index(systems,match($A1391,INDEX(systems,0,1),),4)</f>
        <v>-378.279</v>
      </c>
      <c r="F1391" s="43" t="str">
        <f>IFERROR(__xludf.DUMMYFUNCTION("let(row, match($B1391&amp;if($C1391&lt;&gt;"""","" [""&amp;$C1391&amp;""]"",""""),index(nebulae,,2),0),join("","",iferror(round(index(nebulae,row,5)/2,3),1),iferror(round(index(nebulae,row,6)/2,3),1),0))"),"1,1,0")</f>
        <v>1,1,0</v>
      </c>
      <c r="G1391" s="44" t="s">
        <v>3986</v>
      </c>
      <c r="H1391" s="45">
        <f t="array" ref="H1391">let(systemId,match(A1391,index(systems,0,1),),refSystemId,match($H$1,index(systems,0,1),),x,index(systems,systemId,3),y,index(systems,systemId,4),refX,index(systems,refSystemId,3),refY,index(systems,refSystemId,4),round(sqrt((x-refX)^2+(y-refY)^2),3))</f>
        <v>420.649</v>
      </c>
      <c r="I1391" s="28" t="s">
        <v>408</v>
      </c>
      <c r="J1391" s="28" t="s">
        <v>408</v>
      </c>
      <c r="K1391" s="28" t="s">
        <v>408</v>
      </c>
      <c r="L1391" s="28" t="s">
        <v>408</v>
      </c>
      <c r="M1391" s="28" t="s">
        <v>408</v>
      </c>
      <c r="N1391" s="28" t="s">
        <v>408</v>
      </c>
      <c r="O1391" s="41"/>
      <c r="P1391" s="48" t="s">
        <v>630</v>
      </c>
      <c r="Q1391" s="48" t="s">
        <v>630</v>
      </c>
      <c r="R1391" s="48" t="s">
        <v>630</v>
      </c>
      <c r="S1391" s="48" t="s">
        <v>630</v>
      </c>
      <c r="T1391" s="48" t="s">
        <v>630</v>
      </c>
      <c r="U1391" s="48" t="s">
        <v>630</v>
      </c>
      <c r="V1391" s="48" t="s">
        <v>630</v>
      </c>
      <c r="W1391" s="48" t="s">
        <v>630</v>
      </c>
      <c r="X1391" s="48" t="s">
        <v>630</v>
      </c>
      <c r="Y1391" s="48" t="s">
        <v>630</v>
      </c>
      <c r="Z1391" s="48" t="s">
        <v>630</v>
      </c>
      <c r="AA1391" s="48" t="s">
        <v>630</v>
      </c>
      <c r="AB1391" s="48" t="s">
        <v>630</v>
      </c>
      <c r="AC1391" s="48" t="s">
        <v>630</v>
      </c>
      <c r="AD1391" s="48" t="s">
        <v>630</v>
      </c>
      <c r="AE1391" s="48" t="s">
        <v>630</v>
      </c>
      <c r="AF1391" s="48" t="s">
        <v>630</v>
      </c>
      <c r="AG1391" s="48" t="s">
        <v>630</v>
      </c>
      <c r="AH1391" s="48" t="s">
        <v>630</v>
      </c>
      <c r="AI1391" s="48" t="s">
        <v>630</v>
      </c>
      <c r="AJ1391" s="48" t="s">
        <v>630</v>
      </c>
      <c r="AK1391" s="48" t="s">
        <v>630</v>
      </c>
      <c r="AL1391" s="48" t="s">
        <v>630</v>
      </c>
      <c r="AM1391" s="48" t="s">
        <v>630</v>
      </c>
      <c r="AN1391" s="48" t="s">
        <v>630</v>
      </c>
      <c r="AO1391" s="48" t="s">
        <v>630</v>
      </c>
      <c r="AP1391" s="48" t="s">
        <v>630</v>
      </c>
      <c r="AQ1391" s="48" t="s">
        <v>953</v>
      </c>
      <c r="AR1391" s="48" t="s">
        <v>953</v>
      </c>
      <c r="AS1391" s="48" t="s">
        <v>953</v>
      </c>
      <c r="AT1391" s="48" t="s">
        <v>953</v>
      </c>
      <c r="AU1391" s="48" t="s">
        <v>953</v>
      </c>
      <c r="AV1391" s="48" t="s">
        <v>953</v>
      </c>
      <c r="AW1391" s="48" t="s">
        <v>953</v>
      </c>
      <c r="AX1391" s="48" t="s">
        <v>953</v>
      </c>
      <c r="AY1391" s="48" t="s">
        <v>953</v>
      </c>
      <c r="AZ1391" s="28" t="s">
        <v>953</v>
      </c>
    </row>
    <row r="1392" ht="15.75" customHeight="1">
      <c r="A1392" s="40">
        <v>1234.0</v>
      </c>
      <c r="B1392" s="28" t="s">
        <v>3987</v>
      </c>
      <c r="C1392" s="41"/>
      <c r="D1392" s="42">
        <f t="array" ref="D1392">index(systems,match($A1392,INDEX(systems,0,1),),3)</f>
        <v>-220.275</v>
      </c>
      <c r="E1392" s="42">
        <f t="array" ref="E1392">index(systems,match($A1392,INDEX(systems,0,1),),4)</f>
        <v>510.011</v>
      </c>
      <c r="F1392" s="43" t="str">
        <f>IFERROR(__xludf.DUMMYFUNCTION("let(row, match($B1392&amp;if($C1392&lt;&gt;"""","" [""&amp;$C1392&amp;""]"",""""),index(nebulae,,2),0),join("","",iferror(round(index(nebulae,row,5)/2,3),1),iferror(round(index(nebulae,row,6)/2,3),1),0))"),"1,1,0")</f>
        <v>1,1,0</v>
      </c>
      <c r="G1392" s="44" t="s">
        <v>3988</v>
      </c>
      <c r="H1392" s="45">
        <f t="array" ref="H1392">let(systemId,match(A1392,index(systems,0,1),),refSystemId,match($H$1,index(systems,0,1),),x,index(systems,systemId,3),y,index(systems,systemId,4),refX,index(systems,refSystemId,3),refY,index(systems,refSystemId,4),round(sqrt((x-refX)^2+(y-refY)^2),3))</f>
        <v>555.547</v>
      </c>
      <c r="I1392" s="53"/>
      <c r="J1392" s="53"/>
      <c r="K1392" s="53"/>
      <c r="L1392" s="53"/>
      <c r="M1392" s="53"/>
      <c r="N1392" s="28" t="s">
        <v>497</v>
      </c>
      <c r="O1392" s="48" t="s">
        <v>497</v>
      </c>
      <c r="P1392" s="48" t="s">
        <v>497</v>
      </c>
      <c r="Q1392" s="48" t="s">
        <v>497</v>
      </c>
      <c r="R1392" s="48" t="s">
        <v>497</v>
      </c>
      <c r="S1392" s="48" t="s">
        <v>418</v>
      </c>
      <c r="T1392" s="48" t="s">
        <v>418</v>
      </c>
      <c r="U1392" s="48" t="s">
        <v>418</v>
      </c>
      <c r="V1392" s="48" t="s">
        <v>418</v>
      </c>
      <c r="W1392" s="48" t="s">
        <v>418</v>
      </c>
      <c r="X1392" s="48" t="s">
        <v>422</v>
      </c>
      <c r="Y1392" s="48" t="s">
        <v>422</v>
      </c>
      <c r="Z1392" s="48" t="s">
        <v>422</v>
      </c>
      <c r="AA1392" s="48" t="s">
        <v>422</v>
      </c>
      <c r="AB1392" s="48" t="s">
        <v>422</v>
      </c>
      <c r="AC1392" s="48" t="s">
        <v>422</v>
      </c>
      <c r="AD1392" s="48" t="s">
        <v>422</v>
      </c>
      <c r="AE1392" s="48" t="s">
        <v>422</v>
      </c>
      <c r="AF1392" s="48" t="s">
        <v>422</v>
      </c>
      <c r="AG1392" s="48" t="s">
        <v>422</v>
      </c>
      <c r="AH1392" s="48" t="s">
        <v>422</v>
      </c>
      <c r="AI1392" s="48" t="s">
        <v>422</v>
      </c>
      <c r="AJ1392" s="48" t="s">
        <v>422</v>
      </c>
      <c r="AK1392" s="48" t="s">
        <v>422</v>
      </c>
      <c r="AL1392" s="48" t="s">
        <v>422</v>
      </c>
      <c r="AM1392" s="48" t="s">
        <v>422</v>
      </c>
      <c r="AN1392" s="48" t="s">
        <v>422</v>
      </c>
      <c r="AO1392" s="48" t="s">
        <v>422</v>
      </c>
      <c r="AP1392" s="48" t="s">
        <v>422</v>
      </c>
      <c r="AQ1392" s="48" t="s">
        <v>422</v>
      </c>
      <c r="AR1392" s="48" t="s">
        <v>422</v>
      </c>
      <c r="AS1392" s="48" t="s">
        <v>422</v>
      </c>
      <c r="AT1392" s="48" t="s">
        <v>422</v>
      </c>
      <c r="AU1392" s="48" t="s">
        <v>422</v>
      </c>
      <c r="AV1392" s="48" t="s">
        <v>422</v>
      </c>
      <c r="AW1392" s="48" t="s">
        <v>422</v>
      </c>
      <c r="AX1392" s="48" t="s">
        <v>422</v>
      </c>
      <c r="AY1392" s="48" t="s">
        <v>422</v>
      </c>
      <c r="AZ1392" s="28" t="s">
        <v>422</v>
      </c>
    </row>
    <row r="1393" ht="15.75" customHeight="1">
      <c r="A1393" s="40">
        <v>1235.0</v>
      </c>
      <c r="B1393" s="28" t="s">
        <v>3989</v>
      </c>
      <c r="C1393" s="41"/>
      <c r="D1393" s="42">
        <f t="array" ref="D1393">index(systems,match($A1393,INDEX(systems,0,1),),3)</f>
        <v>-546.017</v>
      </c>
      <c r="E1393" s="42">
        <f t="array" ref="E1393">index(systems,match($A1393,INDEX(systems,0,1),),4)</f>
        <v>290.188</v>
      </c>
      <c r="F1393" s="43" t="str">
        <f>IFERROR(__xludf.DUMMYFUNCTION("let(row, match($B1393&amp;if($C1393&lt;&gt;"""","" [""&amp;$C1393&amp;""]"",""""),index(nebulae,,2),0),join("","",iferror(round(index(nebulae,row,5)/2,3),1),iferror(round(index(nebulae,row,6)/2,3),1),0))"),"1,1,0")</f>
        <v>1,1,0</v>
      </c>
      <c r="G1393" s="44" t="s">
        <v>3990</v>
      </c>
      <c r="H1393" s="45">
        <f t="array" ref="H1393">let(systemId,match(A1393,index(systems,0,1),),refSystemId,match($H$1,index(systems,0,1),),x,index(systems,systemId,3),y,index(systems,systemId,4),refX,index(systems,refSystemId,3),refY,index(systems,refSystemId,4),round(sqrt((x-refX)^2+(y-refY)^2),3))</f>
        <v>618.339</v>
      </c>
      <c r="I1393" s="53"/>
      <c r="J1393" s="53"/>
      <c r="K1393" s="53"/>
      <c r="L1393" s="53"/>
      <c r="M1393" s="53"/>
      <c r="N1393" s="41"/>
      <c r="O1393" s="41"/>
      <c r="P1393" s="48" t="s">
        <v>477</v>
      </c>
      <c r="Q1393" s="48" t="s">
        <v>477</v>
      </c>
      <c r="R1393" s="48" t="s">
        <v>477</v>
      </c>
      <c r="S1393" s="48" t="s">
        <v>418</v>
      </c>
      <c r="T1393" s="48" t="s">
        <v>418</v>
      </c>
      <c r="U1393" s="48" t="s">
        <v>418</v>
      </c>
      <c r="V1393" s="48" t="s">
        <v>418</v>
      </c>
      <c r="W1393" s="48" t="s">
        <v>418</v>
      </c>
      <c r="X1393" s="48" t="s">
        <v>422</v>
      </c>
      <c r="Y1393" s="48" t="s">
        <v>422</v>
      </c>
      <c r="Z1393" s="48" t="s">
        <v>422</v>
      </c>
      <c r="AA1393" s="48" t="s">
        <v>422</v>
      </c>
      <c r="AB1393" s="48" t="s">
        <v>422</v>
      </c>
      <c r="AC1393" s="48" t="s">
        <v>422</v>
      </c>
      <c r="AD1393" s="48" t="s">
        <v>422</v>
      </c>
      <c r="AE1393" s="48" t="s">
        <v>422</v>
      </c>
      <c r="AF1393" s="48" t="s">
        <v>422</v>
      </c>
      <c r="AG1393" s="48" t="s">
        <v>422</v>
      </c>
      <c r="AH1393" s="48" t="s">
        <v>422</v>
      </c>
      <c r="AI1393" s="48" t="s">
        <v>422</v>
      </c>
      <c r="AJ1393" s="48" t="s">
        <v>422</v>
      </c>
      <c r="AK1393" s="48" t="s">
        <v>422</v>
      </c>
      <c r="AL1393" s="48" t="s">
        <v>422</v>
      </c>
      <c r="AM1393" s="48" t="s">
        <v>422</v>
      </c>
      <c r="AN1393" s="48" t="s">
        <v>422</v>
      </c>
      <c r="AO1393" s="48" t="s">
        <v>422</v>
      </c>
      <c r="AP1393" s="48" t="s">
        <v>422</v>
      </c>
      <c r="AQ1393" s="48" t="s">
        <v>422</v>
      </c>
      <c r="AR1393" s="48" t="s">
        <v>422</v>
      </c>
      <c r="AS1393" s="48" t="s">
        <v>422</v>
      </c>
      <c r="AT1393" s="48" t="s">
        <v>422</v>
      </c>
      <c r="AU1393" s="48" t="s">
        <v>422</v>
      </c>
      <c r="AV1393" s="48" t="s">
        <v>422</v>
      </c>
      <c r="AW1393" s="48" t="s">
        <v>422</v>
      </c>
      <c r="AX1393" s="48" t="s">
        <v>422</v>
      </c>
      <c r="AY1393" s="48" t="s">
        <v>422</v>
      </c>
      <c r="AZ1393" s="28" t="s">
        <v>422</v>
      </c>
    </row>
    <row r="1394" ht="15.75" customHeight="1">
      <c r="A1394" s="40">
        <v>1236.0</v>
      </c>
      <c r="B1394" s="28" t="s">
        <v>3991</v>
      </c>
      <c r="C1394" s="28" t="s">
        <v>3992</v>
      </c>
      <c r="D1394" s="42">
        <f t="array" ref="D1394">index(systems,match($A1394,INDEX(systems,0,1),),3)</f>
        <v>-200.944</v>
      </c>
      <c r="E1394" s="42">
        <f t="array" ref="E1394">index(systems,match($A1394,INDEX(systems,0,1),),4)</f>
        <v>-91.199</v>
      </c>
      <c r="F1394" s="43" t="str">
        <f>IFERROR(__xludf.DUMMYFUNCTION("let(row, match($B1394&amp;if($C1394&lt;&gt;"""","" [""&amp;$C1394&amp;""]"",""""),index(nebulae,,2),0),join("","",iferror(round(index(nebulae,row,5)/2,3),1),iferror(round(index(nebulae,row,6)/2,3),1),0))"),"1,1,0")</f>
        <v>1,1,0</v>
      </c>
      <c r="G1394" s="44" t="s">
        <v>3993</v>
      </c>
      <c r="H1394" s="45">
        <f t="array" ref="H1394">let(systemId,match(A1394,index(systems,0,1),),refSystemId,match($H$1,index(systems,0,1),),x,index(systems,systemId,3),y,index(systems,systemId,4),refX,index(systems,refSystemId,3),refY,index(systems,refSystemId,4),round(sqrt((x-refX)^2+(y-refY)^2),3))</f>
        <v>220.671</v>
      </c>
      <c r="I1394" s="28" t="s">
        <v>418</v>
      </c>
      <c r="J1394" s="41"/>
      <c r="K1394" s="41"/>
      <c r="L1394" s="41"/>
      <c r="M1394" s="41"/>
      <c r="N1394" s="28" t="s">
        <v>560</v>
      </c>
      <c r="O1394" s="48" t="s">
        <v>560</v>
      </c>
      <c r="P1394" s="48" t="s">
        <v>560</v>
      </c>
      <c r="Q1394" s="48" t="s">
        <v>560</v>
      </c>
      <c r="R1394" s="48" t="s">
        <v>560</v>
      </c>
      <c r="S1394" s="48" t="s">
        <v>560</v>
      </c>
      <c r="T1394" s="48" t="s">
        <v>560</v>
      </c>
      <c r="U1394" s="48" t="s">
        <v>560</v>
      </c>
      <c r="V1394" s="48" t="s">
        <v>560</v>
      </c>
      <c r="W1394" s="48" t="s">
        <v>3483</v>
      </c>
      <c r="X1394" s="48" t="s">
        <v>3483</v>
      </c>
      <c r="Y1394" s="48" t="s">
        <v>3483</v>
      </c>
      <c r="Z1394" s="48" t="s">
        <v>3483</v>
      </c>
      <c r="AA1394" s="48" t="s">
        <v>3483</v>
      </c>
      <c r="AB1394" s="48" t="s">
        <v>3483</v>
      </c>
      <c r="AC1394" s="48" t="s">
        <v>3483</v>
      </c>
      <c r="AD1394" s="48" t="s">
        <v>3483</v>
      </c>
      <c r="AE1394" s="48" t="s">
        <v>3483</v>
      </c>
      <c r="AF1394" s="48" t="s">
        <v>3483</v>
      </c>
      <c r="AG1394" s="48" t="s">
        <v>3483</v>
      </c>
      <c r="AH1394" s="48" t="s">
        <v>3484</v>
      </c>
      <c r="AI1394" s="48" t="s">
        <v>3484</v>
      </c>
      <c r="AJ1394" s="48" t="s">
        <v>3484</v>
      </c>
      <c r="AK1394" s="48" t="s">
        <v>3484</v>
      </c>
      <c r="AL1394" s="48" t="s">
        <v>3484</v>
      </c>
      <c r="AM1394" s="48" t="s">
        <v>3484</v>
      </c>
      <c r="AN1394" s="48" t="s">
        <v>3484</v>
      </c>
      <c r="AO1394" s="48" t="s">
        <v>3484</v>
      </c>
      <c r="AP1394" s="48" t="s">
        <v>422</v>
      </c>
      <c r="AQ1394" s="48" t="s">
        <v>422</v>
      </c>
      <c r="AR1394" s="48" t="s">
        <v>422</v>
      </c>
      <c r="AS1394" s="48" t="s">
        <v>422</v>
      </c>
      <c r="AT1394" s="48" t="s">
        <v>422</v>
      </c>
      <c r="AU1394" s="48" t="s">
        <v>422</v>
      </c>
      <c r="AV1394" s="48" t="s">
        <v>422</v>
      </c>
      <c r="AW1394" s="48" t="s">
        <v>422</v>
      </c>
      <c r="AX1394" s="48" t="s">
        <v>422</v>
      </c>
      <c r="AY1394" s="48" t="s">
        <v>422</v>
      </c>
      <c r="AZ1394" s="28" t="s">
        <v>422</v>
      </c>
    </row>
    <row r="1395" ht="15.75" customHeight="1">
      <c r="A1395" s="40">
        <v>1237.0</v>
      </c>
      <c r="B1395" s="28" t="s">
        <v>3994</v>
      </c>
      <c r="C1395" s="41"/>
      <c r="D1395" s="42">
        <f t="array" ref="D1395">index(systems,match($A1395,INDEX(systems,0,1),),3)</f>
        <v>102.171</v>
      </c>
      <c r="E1395" s="42">
        <f t="array" ref="E1395">index(systems,match($A1395,INDEX(systems,0,1),),4)</f>
        <v>415.147</v>
      </c>
      <c r="F1395" s="43" t="str">
        <f>IFERROR(__xludf.DUMMYFUNCTION("let(row, match($B1395&amp;if($C1395&lt;&gt;"""","" [""&amp;$C1395&amp;""]"",""""),index(nebulae,,2),0),join("","",iferror(round(index(nebulae,row,5)/2,3),1),iferror(round(index(nebulae,row,6)/2,3),1),0))"),"1,1,0")</f>
        <v>1,1,0</v>
      </c>
      <c r="G1395" s="44" t="s">
        <v>3995</v>
      </c>
      <c r="H1395" s="45">
        <f t="array" ref="H1395">let(systemId,match(A1395,index(systems,0,1),),refSystemId,match($H$1,index(systems,0,1),),x,index(systems,systemId,3),y,index(systems,systemId,4),refX,index(systems,refSystemId,3),refY,index(systems,refSystemId,4),round(sqrt((x-refX)^2+(y-refY)^2),3))</f>
        <v>427.535</v>
      </c>
      <c r="I1395" s="28" t="s">
        <v>408</v>
      </c>
      <c r="J1395" s="28" t="s">
        <v>408</v>
      </c>
      <c r="K1395" s="28" t="s">
        <v>408</v>
      </c>
      <c r="L1395" s="48" t="s">
        <v>408</v>
      </c>
      <c r="M1395" s="48" t="s">
        <v>408</v>
      </c>
      <c r="N1395" s="28" t="s">
        <v>408</v>
      </c>
      <c r="O1395" s="41"/>
      <c r="P1395" s="48" t="s">
        <v>2355</v>
      </c>
      <c r="Q1395" s="48" t="s">
        <v>2355</v>
      </c>
      <c r="R1395" s="48" t="s">
        <v>2355</v>
      </c>
      <c r="S1395" s="48" t="s">
        <v>2355</v>
      </c>
      <c r="T1395" s="48" t="s">
        <v>2355</v>
      </c>
      <c r="U1395" s="48" t="s">
        <v>2355</v>
      </c>
      <c r="V1395" s="48" t="s">
        <v>2355</v>
      </c>
      <c r="W1395" s="48" t="s">
        <v>2355</v>
      </c>
      <c r="X1395" s="48" t="s">
        <v>2355</v>
      </c>
      <c r="Y1395" s="48" t="s">
        <v>2355</v>
      </c>
      <c r="Z1395" s="48" t="s">
        <v>2355</v>
      </c>
      <c r="AA1395" s="48" t="s">
        <v>2356</v>
      </c>
      <c r="AB1395" s="48" t="s">
        <v>2356</v>
      </c>
      <c r="AC1395" s="48" t="s">
        <v>2356</v>
      </c>
      <c r="AD1395" s="48" t="s">
        <v>913</v>
      </c>
      <c r="AE1395" s="48" t="s">
        <v>913</v>
      </c>
      <c r="AF1395" s="48" t="s">
        <v>913</v>
      </c>
      <c r="AG1395" s="48" t="s">
        <v>913</v>
      </c>
      <c r="AH1395" s="48" t="s">
        <v>913</v>
      </c>
      <c r="AI1395" s="48" t="s">
        <v>913</v>
      </c>
      <c r="AJ1395" s="48" t="s">
        <v>913</v>
      </c>
      <c r="AK1395" s="48" t="s">
        <v>913</v>
      </c>
      <c r="AL1395" s="48" t="s">
        <v>913</v>
      </c>
      <c r="AM1395" s="48" t="s">
        <v>913</v>
      </c>
      <c r="AN1395" s="48" t="s">
        <v>697</v>
      </c>
      <c r="AO1395" s="48" t="s">
        <v>697</v>
      </c>
      <c r="AP1395" s="48" t="s">
        <v>697</v>
      </c>
      <c r="AQ1395" s="52" t="s">
        <v>697</v>
      </c>
      <c r="AR1395" s="48" t="s">
        <v>697</v>
      </c>
      <c r="AS1395" s="48" t="s">
        <v>697</v>
      </c>
      <c r="AT1395" s="48" t="s">
        <v>697</v>
      </c>
      <c r="AU1395" s="48" t="s">
        <v>697</v>
      </c>
      <c r="AV1395" s="48" t="s">
        <v>851</v>
      </c>
      <c r="AW1395" s="52" t="s">
        <v>851</v>
      </c>
      <c r="AX1395" s="52" t="s">
        <v>851</v>
      </c>
      <c r="AY1395" s="52" t="s">
        <v>851</v>
      </c>
      <c r="AZ1395" s="49" t="s">
        <v>851</v>
      </c>
    </row>
    <row r="1396" ht="15.75" customHeight="1">
      <c r="A1396" s="40">
        <v>1238.0</v>
      </c>
      <c r="B1396" s="28" t="s">
        <v>3996</v>
      </c>
      <c r="C1396" s="41"/>
      <c r="D1396" s="42">
        <f t="array" ref="D1396">index(systems,match($A1396,INDEX(systems,0,1),),3)</f>
        <v>-31.03</v>
      </c>
      <c r="E1396" s="42">
        <f t="array" ref="E1396">index(systems,match($A1396,INDEX(systems,0,1),),4)</f>
        <v>-202.145</v>
      </c>
      <c r="F1396" s="43" t="str">
        <f>IFERROR(__xludf.DUMMYFUNCTION("let(row, match($B1396&amp;if($C1396&lt;&gt;"""","" [""&amp;$C1396&amp;""]"",""""),index(nebulae,,2),0),join("","",iferror(round(index(nebulae,row,5)/2,3),1),iferror(round(index(nebulae,row,6)/2,3),1),0))"),"1,1,0")</f>
        <v>1,1,0</v>
      </c>
      <c r="G1396" s="44" t="s">
        <v>3997</v>
      </c>
      <c r="H1396" s="45">
        <f t="array" ref="H1396">let(systemId,match(A1396,index(systems,0,1),),refSystemId,match($H$1,index(systems,0,1),),x,index(systems,systemId,3),y,index(systems,systemId,4),refX,index(systems,refSystemId,3),refY,index(systems,refSystemId,4),round(sqrt((x-refX)^2+(y-refY)^2),3))</f>
        <v>204.513</v>
      </c>
      <c r="I1396" s="28" t="s">
        <v>418</v>
      </c>
      <c r="J1396" s="41"/>
      <c r="K1396" s="41"/>
      <c r="L1396" s="41"/>
      <c r="M1396" s="28" t="s">
        <v>755</v>
      </c>
      <c r="N1396" s="28" t="s">
        <v>1120</v>
      </c>
      <c r="O1396" s="48" t="s">
        <v>1120</v>
      </c>
      <c r="P1396" s="48" t="s">
        <v>1120</v>
      </c>
      <c r="Q1396" s="48" t="s">
        <v>1120</v>
      </c>
      <c r="R1396" s="48" t="s">
        <v>1120</v>
      </c>
      <c r="S1396" s="48" t="s">
        <v>1120</v>
      </c>
      <c r="T1396" s="48" t="s">
        <v>1120</v>
      </c>
      <c r="U1396" s="48" t="s">
        <v>1120</v>
      </c>
      <c r="V1396" s="48" t="s">
        <v>1120</v>
      </c>
      <c r="W1396" s="48" t="s">
        <v>1120</v>
      </c>
      <c r="X1396" s="48" t="s">
        <v>1734</v>
      </c>
      <c r="Y1396" s="48" t="s">
        <v>1734</v>
      </c>
      <c r="Z1396" s="48" t="s">
        <v>1734</v>
      </c>
      <c r="AA1396" s="48" t="s">
        <v>1734</v>
      </c>
      <c r="AB1396" s="48" t="s">
        <v>1734</v>
      </c>
      <c r="AC1396" s="48" t="s">
        <v>1734</v>
      </c>
      <c r="AD1396" s="48" t="s">
        <v>1734</v>
      </c>
      <c r="AE1396" s="48" t="s">
        <v>1734</v>
      </c>
      <c r="AF1396" s="48" t="s">
        <v>1734</v>
      </c>
      <c r="AG1396" s="48" t="s">
        <v>1734</v>
      </c>
      <c r="AH1396" s="48" t="s">
        <v>1734</v>
      </c>
      <c r="AI1396" s="48" t="s">
        <v>1734</v>
      </c>
      <c r="AJ1396" s="48" t="s">
        <v>1734</v>
      </c>
      <c r="AK1396" s="48" t="s">
        <v>1734</v>
      </c>
      <c r="AL1396" s="48" t="s">
        <v>1734</v>
      </c>
      <c r="AM1396" s="48" t="s">
        <v>1734</v>
      </c>
      <c r="AN1396" s="48" t="s">
        <v>1734</v>
      </c>
      <c r="AO1396" s="48" t="s">
        <v>1734</v>
      </c>
      <c r="AP1396" s="48" t="s">
        <v>1734</v>
      </c>
      <c r="AQ1396" s="48" t="s">
        <v>1734</v>
      </c>
      <c r="AR1396" s="48" t="s">
        <v>1734</v>
      </c>
      <c r="AS1396" s="48" t="s">
        <v>1734</v>
      </c>
      <c r="AT1396" s="48" t="s">
        <v>1734</v>
      </c>
      <c r="AU1396" s="48" t="s">
        <v>1734</v>
      </c>
      <c r="AV1396" s="48" t="s">
        <v>1734</v>
      </c>
      <c r="AW1396" s="48" t="s">
        <v>1734</v>
      </c>
      <c r="AX1396" s="48" t="s">
        <v>1734</v>
      </c>
      <c r="AY1396" s="48" t="s">
        <v>1734</v>
      </c>
      <c r="AZ1396" s="28" t="s">
        <v>1734</v>
      </c>
    </row>
    <row r="1397" ht="15.75" customHeight="1">
      <c r="A1397" s="40">
        <v>1239.0</v>
      </c>
      <c r="B1397" s="28" t="s">
        <v>3998</v>
      </c>
      <c r="C1397" s="41"/>
      <c r="D1397" s="42">
        <f t="array" ref="D1397">index(systems,match($A1397,INDEX(systems,0,1),),3)</f>
        <v>-105.574</v>
      </c>
      <c r="E1397" s="42">
        <f t="array" ref="E1397">index(systems,match($A1397,INDEX(systems,0,1),),4)</f>
        <v>-142.411</v>
      </c>
      <c r="F1397" s="43" t="str">
        <f>IFERROR(__xludf.DUMMYFUNCTION("let(row, match($B1397&amp;if($C1397&lt;&gt;"""","" [""&amp;$C1397&amp;""]"",""""),index(nebulae,,2),0),join("","",iferror(round(index(nebulae,row,5)/2,3),1),iferror(round(index(nebulae,row,6)/2,3),1),0))"),"1,1,0")</f>
        <v>1,1,0</v>
      </c>
      <c r="G1397" s="44" t="s">
        <v>3999</v>
      </c>
      <c r="H1397" s="45">
        <f t="array" ref="H1397">let(systemId,match(A1397,index(systems,0,1),),refSystemId,match($H$1,index(systems,0,1),),x,index(systems,systemId,3),y,index(systems,systemId,4),refX,index(systems,refSystemId,3),refY,index(systems,refSystemId,4),round(sqrt((x-refX)^2+(y-refY)^2),3))</f>
        <v>177.276</v>
      </c>
      <c r="I1397" s="28" t="s">
        <v>408</v>
      </c>
      <c r="J1397" s="41"/>
      <c r="K1397" s="41"/>
      <c r="L1397" s="41"/>
      <c r="M1397" s="28" t="s">
        <v>560</v>
      </c>
      <c r="N1397" s="28" t="s">
        <v>1121</v>
      </c>
      <c r="O1397" s="48" t="s">
        <v>1121</v>
      </c>
      <c r="P1397" s="48" t="s">
        <v>1121</v>
      </c>
      <c r="Q1397" s="48" t="s">
        <v>1121</v>
      </c>
      <c r="R1397" s="48" t="s">
        <v>1121</v>
      </c>
      <c r="S1397" s="48" t="s">
        <v>1121</v>
      </c>
      <c r="T1397" s="48" t="s">
        <v>1121</v>
      </c>
      <c r="U1397" s="48" t="s">
        <v>1121</v>
      </c>
      <c r="V1397" s="48" t="s">
        <v>1121</v>
      </c>
      <c r="W1397" s="48" t="s">
        <v>1121</v>
      </c>
      <c r="X1397" s="48" t="s">
        <v>1121</v>
      </c>
      <c r="Y1397" s="48" t="s">
        <v>422</v>
      </c>
      <c r="Z1397" s="48" t="s">
        <v>422</v>
      </c>
      <c r="AA1397" s="48" t="s">
        <v>422</v>
      </c>
      <c r="AB1397" s="48" t="s">
        <v>422</v>
      </c>
      <c r="AC1397" s="48" t="s">
        <v>422</v>
      </c>
      <c r="AD1397" s="48" t="s">
        <v>422</v>
      </c>
      <c r="AE1397" s="48" t="s">
        <v>422</v>
      </c>
      <c r="AF1397" s="48" t="s">
        <v>422</v>
      </c>
      <c r="AG1397" s="48" t="s">
        <v>422</v>
      </c>
      <c r="AH1397" s="48" t="s">
        <v>422</v>
      </c>
      <c r="AI1397" s="48" t="s">
        <v>422</v>
      </c>
      <c r="AJ1397" s="48" t="s">
        <v>422</v>
      </c>
      <c r="AK1397" s="48" t="s">
        <v>422</v>
      </c>
      <c r="AL1397" s="48" t="s">
        <v>422</v>
      </c>
      <c r="AM1397" s="48" t="s">
        <v>422</v>
      </c>
      <c r="AN1397" s="48" t="s">
        <v>422</v>
      </c>
      <c r="AO1397" s="48" t="s">
        <v>422</v>
      </c>
      <c r="AP1397" s="48" t="s">
        <v>422</v>
      </c>
      <c r="AQ1397" s="48" t="s">
        <v>422</v>
      </c>
      <c r="AR1397" s="48" t="s">
        <v>422</v>
      </c>
      <c r="AS1397" s="48" t="s">
        <v>422</v>
      </c>
      <c r="AT1397" s="48" t="s">
        <v>422</v>
      </c>
      <c r="AU1397" s="48" t="s">
        <v>422</v>
      </c>
      <c r="AV1397" s="48" t="s">
        <v>422</v>
      </c>
      <c r="AW1397" s="48" t="s">
        <v>422</v>
      </c>
      <c r="AX1397" s="48" t="s">
        <v>422</v>
      </c>
      <c r="AY1397" s="48" t="s">
        <v>422</v>
      </c>
      <c r="AZ1397" s="51" t="s">
        <v>422</v>
      </c>
    </row>
    <row r="1398" ht="15.75" customHeight="1">
      <c r="A1398" s="40">
        <v>1240.0</v>
      </c>
      <c r="B1398" s="28" t="s">
        <v>4000</v>
      </c>
      <c r="C1398" s="41"/>
      <c r="D1398" s="42">
        <f t="array" ref="D1398">index(systems,match($A1398,INDEX(systems,0,1),),3)</f>
        <v>-302.218</v>
      </c>
      <c r="E1398" s="42">
        <f t="array" ref="E1398">index(systems,match($A1398,INDEX(systems,0,1),),4)</f>
        <v>191.495</v>
      </c>
      <c r="F1398" s="43" t="str">
        <f>IFERROR(__xludf.DUMMYFUNCTION("let(row, match($B1398&amp;if($C1398&lt;&gt;"""","" [""&amp;$C1398&amp;""]"",""""),index(nebulae,,2),0),join("","",iferror(round(index(nebulae,row,5)/2,3),1),iferror(round(index(nebulae,row,6)/2,3),1),0))"),"1,1,0")</f>
        <v>1,1,0</v>
      </c>
      <c r="G1398" s="44" t="s">
        <v>4001</v>
      </c>
      <c r="H1398" s="45">
        <f t="array" ref="H1398">let(systemId,match(A1398,index(systems,0,1),),refSystemId,match($H$1,index(systems,0,1),),x,index(systems,systemId,3),y,index(systems,systemId,4),refX,index(systems,refSystemId,3),refY,index(systems,refSystemId,4),round(sqrt((x-refX)^2+(y-refY)^2),3))</f>
        <v>357.779</v>
      </c>
      <c r="I1398" s="46" t="s">
        <v>408</v>
      </c>
      <c r="J1398" s="28" t="s">
        <v>408</v>
      </c>
      <c r="K1398" s="28" t="s">
        <v>408</v>
      </c>
      <c r="L1398" s="28" t="s">
        <v>408</v>
      </c>
      <c r="M1398" s="48" t="s">
        <v>408</v>
      </c>
      <c r="N1398" s="28" t="s">
        <v>408</v>
      </c>
      <c r="O1398" s="41"/>
      <c r="P1398" s="48" t="s">
        <v>449</v>
      </c>
      <c r="Q1398" s="48" t="s">
        <v>449</v>
      </c>
      <c r="R1398" s="48" t="s">
        <v>449</v>
      </c>
      <c r="S1398" s="48" t="s">
        <v>449</v>
      </c>
      <c r="T1398" s="48" t="s">
        <v>449</v>
      </c>
      <c r="U1398" s="48" t="s">
        <v>449</v>
      </c>
      <c r="V1398" s="48" t="s">
        <v>449</v>
      </c>
      <c r="W1398" s="48" t="s">
        <v>449</v>
      </c>
      <c r="X1398" s="48" t="s">
        <v>449</v>
      </c>
      <c r="Y1398" s="48" t="s">
        <v>449</v>
      </c>
      <c r="Z1398" s="48" t="s">
        <v>449</v>
      </c>
      <c r="AA1398" s="48" t="s">
        <v>450</v>
      </c>
      <c r="AB1398" s="48" t="s">
        <v>450</v>
      </c>
      <c r="AC1398" s="48" t="s">
        <v>450</v>
      </c>
      <c r="AD1398" s="48" t="s">
        <v>450</v>
      </c>
      <c r="AE1398" s="48" t="s">
        <v>450</v>
      </c>
      <c r="AF1398" s="48" t="s">
        <v>450</v>
      </c>
      <c r="AG1398" s="48" t="s">
        <v>450</v>
      </c>
      <c r="AH1398" s="48" t="s">
        <v>451</v>
      </c>
      <c r="AI1398" s="48" t="s">
        <v>452</v>
      </c>
      <c r="AJ1398" s="48" t="s">
        <v>452</v>
      </c>
      <c r="AK1398" s="48" t="s">
        <v>452</v>
      </c>
      <c r="AL1398" s="48" t="s">
        <v>452</v>
      </c>
      <c r="AM1398" s="48" t="s">
        <v>452</v>
      </c>
      <c r="AN1398" s="48" t="s">
        <v>452</v>
      </c>
      <c r="AO1398" s="48" t="s">
        <v>452</v>
      </c>
      <c r="AP1398" s="48" t="s">
        <v>452</v>
      </c>
      <c r="AQ1398" s="48" t="s">
        <v>452</v>
      </c>
      <c r="AR1398" s="48" t="s">
        <v>452</v>
      </c>
      <c r="AS1398" s="48" t="s">
        <v>453</v>
      </c>
      <c r="AT1398" s="48" t="s">
        <v>454</v>
      </c>
      <c r="AU1398" s="48" t="s">
        <v>454</v>
      </c>
      <c r="AV1398" s="52" t="s">
        <v>454</v>
      </c>
      <c r="AW1398" s="52" t="s">
        <v>454</v>
      </c>
      <c r="AX1398" s="52" t="s">
        <v>454</v>
      </c>
      <c r="AY1398" s="52" t="s">
        <v>454</v>
      </c>
      <c r="AZ1398" s="49" t="s">
        <v>455</v>
      </c>
    </row>
    <row r="1399" ht="15.75" customHeight="1">
      <c r="A1399" s="40">
        <v>1241.0</v>
      </c>
      <c r="B1399" s="28" t="s">
        <v>4002</v>
      </c>
      <c r="C1399" s="41"/>
      <c r="D1399" s="42">
        <f t="array" ref="D1399">index(systems,match($A1399,INDEX(systems,0,1),),3)</f>
        <v>-140.651</v>
      </c>
      <c r="E1399" s="42">
        <f t="array" ref="E1399">index(systems,match($A1399,INDEX(systems,0,1),),4)</f>
        <v>98.175</v>
      </c>
      <c r="F1399" s="43" t="str">
        <f>IFERROR(__xludf.DUMMYFUNCTION("let(row, match($B1399&amp;if($C1399&lt;&gt;"""","" [""&amp;$C1399&amp;""]"",""""),index(nebulae,,2),0),join("","",iferror(round(index(nebulae,row,5)/2,3),1),iferror(round(index(nebulae,row,6)/2,3),1),0))"),"1,1,0")</f>
        <v>1,1,0</v>
      </c>
      <c r="G1399" s="44" t="s">
        <v>4003</v>
      </c>
      <c r="H1399" s="45">
        <f t="array" ref="H1399">let(systemId,match(A1399,index(systems,0,1),),refSystemId,match($H$1,index(systems,0,1),),x,index(systems,systemId,3),y,index(systems,systemId,4),refX,index(systems,refSystemId,3),refY,index(systems,refSystemId,4),round(sqrt((x-refX)^2+(y-refY)^2),3))</f>
        <v>171.526</v>
      </c>
      <c r="I1399" s="41"/>
      <c r="J1399" s="41"/>
      <c r="K1399" s="41"/>
      <c r="L1399" s="28" t="s">
        <v>418</v>
      </c>
      <c r="M1399" s="41"/>
      <c r="N1399" s="28" t="s">
        <v>671</v>
      </c>
      <c r="O1399" s="48" t="s">
        <v>671</v>
      </c>
      <c r="P1399" s="48" t="s">
        <v>671</v>
      </c>
      <c r="Q1399" s="48" t="s">
        <v>671</v>
      </c>
      <c r="R1399" s="48" t="s">
        <v>671</v>
      </c>
      <c r="S1399" s="48" t="s">
        <v>671</v>
      </c>
      <c r="T1399" s="48" t="s">
        <v>671</v>
      </c>
      <c r="U1399" s="48" t="s">
        <v>671</v>
      </c>
      <c r="V1399" s="48" t="s">
        <v>671</v>
      </c>
      <c r="W1399" s="48" t="s">
        <v>671</v>
      </c>
      <c r="X1399" s="48" t="s">
        <v>671</v>
      </c>
      <c r="Y1399" s="48" t="s">
        <v>480</v>
      </c>
      <c r="Z1399" s="48" t="s">
        <v>480</v>
      </c>
      <c r="AA1399" s="48" t="s">
        <v>1137</v>
      </c>
      <c r="AB1399" s="48" t="s">
        <v>1137</v>
      </c>
      <c r="AC1399" s="48" t="s">
        <v>1137</v>
      </c>
      <c r="AD1399" s="48" t="s">
        <v>1137</v>
      </c>
      <c r="AE1399" s="48" t="s">
        <v>1137</v>
      </c>
      <c r="AF1399" s="48" t="s">
        <v>1137</v>
      </c>
      <c r="AG1399" s="48" t="s">
        <v>1137</v>
      </c>
      <c r="AH1399" s="48" t="s">
        <v>1138</v>
      </c>
      <c r="AI1399" s="48" t="s">
        <v>1201</v>
      </c>
      <c r="AJ1399" s="48" t="s">
        <v>1201</v>
      </c>
      <c r="AK1399" s="48" t="s">
        <v>1201</v>
      </c>
      <c r="AL1399" s="48" t="s">
        <v>1201</v>
      </c>
      <c r="AM1399" s="48" t="s">
        <v>1201</v>
      </c>
      <c r="AN1399" s="48" t="s">
        <v>1201</v>
      </c>
      <c r="AO1399" s="48" t="s">
        <v>1201</v>
      </c>
      <c r="AP1399" s="48" t="s">
        <v>1201</v>
      </c>
      <c r="AQ1399" s="48" t="s">
        <v>1201</v>
      </c>
      <c r="AR1399" s="48" t="s">
        <v>1201</v>
      </c>
      <c r="AS1399" s="48" t="s">
        <v>1201</v>
      </c>
      <c r="AT1399" s="48" t="s">
        <v>455</v>
      </c>
      <c r="AU1399" s="48" t="s">
        <v>455</v>
      </c>
      <c r="AV1399" s="48" t="s">
        <v>455</v>
      </c>
      <c r="AW1399" s="48" t="s">
        <v>455</v>
      </c>
      <c r="AX1399" s="48" t="s">
        <v>530</v>
      </c>
      <c r="AY1399" s="48" t="s">
        <v>530</v>
      </c>
      <c r="AZ1399" s="28" t="s">
        <v>530</v>
      </c>
    </row>
    <row r="1400" ht="15.75" customHeight="1">
      <c r="A1400" s="40">
        <v>1242.0</v>
      </c>
      <c r="B1400" s="28" t="s">
        <v>4004</v>
      </c>
      <c r="C1400" s="41"/>
      <c r="D1400" s="42">
        <f t="array" ref="D1400">index(systems,match($A1400,INDEX(systems,0,1),),3)</f>
        <v>2.717</v>
      </c>
      <c r="E1400" s="42">
        <f t="array" ref="E1400">index(systems,match($A1400,INDEX(systems,0,1),),4)</f>
        <v>-241.816</v>
      </c>
      <c r="F1400" s="43" t="str">
        <f>IFERROR(__xludf.DUMMYFUNCTION("let(row, match($B1400&amp;if($C1400&lt;&gt;"""","" [""&amp;$C1400&amp;""]"",""""),index(nebulae,,2),0),join("","",iferror(round(index(nebulae,row,5)/2,3),1),iferror(round(index(nebulae,row,6)/2,3),1),0))"),"1,1,0")</f>
        <v>1,1,0</v>
      </c>
      <c r="G1400" s="44" t="s">
        <v>4005</v>
      </c>
      <c r="H1400" s="45">
        <f t="array" ref="H1400">let(systemId,match(A1400,index(systems,0,1),),refSystemId,match($H$1,index(systems,0,1),),x,index(systems,systemId,3),y,index(systems,systemId,4),refX,index(systems,refSystemId,3),refY,index(systems,refSystemId,4),round(sqrt((x-refX)^2+(y-refY)^2),3))</f>
        <v>241.831</v>
      </c>
      <c r="I1400" s="46" t="s">
        <v>408</v>
      </c>
      <c r="J1400" s="47" t="s">
        <v>408</v>
      </c>
      <c r="K1400" s="47" t="s">
        <v>408</v>
      </c>
      <c r="L1400" s="47" t="s">
        <v>408</v>
      </c>
      <c r="M1400" s="46" t="s">
        <v>408</v>
      </c>
      <c r="N1400" s="28" t="s">
        <v>408</v>
      </c>
      <c r="O1400" s="41"/>
      <c r="P1400" s="48" t="s">
        <v>2113</v>
      </c>
      <c r="Q1400" s="48" t="s">
        <v>2113</v>
      </c>
      <c r="R1400" s="48" t="s">
        <v>2113</v>
      </c>
      <c r="S1400" s="48" t="s">
        <v>2113</v>
      </c>
      <c r="T1400" s="48" t="s">
        <v>2113</v>
      </c>
      <c r="U1400" s="48" t="s">
        <v>2113</v>
      </c>
      <c r="V1400" s="48" t="s">
        <v>2113</v>
      </c>
      <c r="W1400" s="48" t="s">
        <v>2113</v>
      </c>
      <c r="X1400" s="48" t="s">
        <v>2113</v>
      </c>
      <c r="Y1400" s="48" t="s">
        <v>422</v>
      </c>
      <c r="Z1400" s="48" t="s">
        <v>422</v>
      </c>
      <c r="AA1400" s="48" t="s">
        <v>422</v>
      </c>
      <c r="AB1400" s="48" t="s">
        <v>422</v>
      </c>
      <c r="AC1400" s="48" t="s">
        <v>422</v>
      </c>
      <c r="AD1400" s="48" t="s">
        <v>422</v>
      </c>
      <c r="AE1400" s="48" t="s">
        <v>422</v>
      </c>
      <c r="AF1400" s="48" t="s">
        <v>422</v>
      </c>
      <c r="AG1400" s="48" t="s">
        <v>422</v>
      </c>
      <c r="AH1400" s="48" t="s">
        <v>422</v>
      </c>
      <c r="AI1400" s="48" t="s">
        <v>422</v>
      </c>
      <c r="AJ1400" s="48" t="s">
        <v>422</v>
      </c>
      <c r="AK1400" s="48" t="s">
        <v>422</v>
      </c>
      <c r="AL1400" s="48" t="s">
        <v>422</v>
      </c>
      <c r="AM1400" s="48" t="s">
        <v>422</v>
      </c>
      <c r="AN1400" s="48" t="s">
        <v>422</v>
      </c>
      <c r="AO1400" s="48" t="s">
        <v>422</v>
      </c>
      <c r="AP1400" s="48" t="s">
        <v>422</v>
      </c>
      <c r="AQ1400" s="48" t="s">
        <v>422</v>
      </c>
      <c r="AR1400" s="48" t="s">
        <v>422</v>
      </c>
      <c r="AS1400" s="52" t="s">
        <v>422</v>
      </c>
      <c r="AT1400" s="52" t="s">
        <v>422</v>
      </c>
      <c r="AU1400" s="52" t="s">
        <v>422</v>
      </c>
      <c r="AV1400" s="48" t="s">
        <v>422</v>
      </c>
      <c r="AW1400" s="48" t="s">
        <v>422</v>
      </c>
      <c r="AX1400" s="48" t="s">
        <v>422</v>
      </c>
      <c r="AY1400" s="48" t="s">
        <v>422</v>
      </c>
      <c r="AZ1400" s="28" t="s">
        <v>422</v>
      </c>
    </row>
    <row r="1401" ht="15.75" customHeight="1">
      <c r="A1401" s="40">
        <v>1243.0</v>
      </c>
      <c r="B1401" s="28" t="s">
        <v>4006</v>
      </c>
      <c r="C1401" s="41"/>
      <c r="D1401" s="42">
        <f t="array" ref="D1401">index(systems,match($A1401,INDEX(systems,0,1),),3)</f>
        <v>222.033</v>
      </c>
      <c r="E1401" s="42">
        <f t="array" ref="E1401">index(systems,match($A1401,INDEX(systems,0,1),),4)</f>
        <v>367.304</v>
      </c>
      <c r="F1401" s="43" t="str">
        <f>IFERROR(__xludf.DUMMYFUNCTION("let(row, match($B1401&amp;if($C1401&lt;&gt;"""","" [""&amp;$C1401&amp;""]"",""""),index(nebulae,,2),0),join("","",iferror(round(index(nebulae,row,5)/2,3),1),iferror(round(index(nebulae,row,6)/2,3),1),0))"),"1,1,0")</f>
        <v>1,1,0</v>
      </c>
      <c r="G1401" s="44" t="s">
        <v>4007</v>
      </c>
      <c r="H1401" s="45">
        <f t="array" ref="H1401">let(systemId,match(A1401,index(systems,0,1),),refSystemId,match($H$1,index(systems,0,1),),x,index(systems,systemId,3),y,index(systems,systemId,4),refX,index(systems,refSystemId,3),refY,index(systems,refSystemId,4),round(sqrt((x-refX)^2+(y-refY)^2),3))</f>
        <v>429.198</v>
      </c>
      <c r="I1401" s="46" t="s">
        <v>408</v>
      </c>
      <c r="J1401" s="46" t="s">
        <v>408</v>
      </c>
      <c r="K1401" s="46" t="s">
        <v>408</v>
      </c>
      <c r="L1401" s="47" t="s">
        <v>408</v>
      </c>
      <c r="M1401" s="47" t="s">
        <v>408</v>
      </c>
      <c r="N1401" s="28" t="s">
        <v>408</v>
      </c>
      <c r="O1401" s="41"/>
      <c r="P1401" s="48" t="s">
        <v>960</v>
      </c>
      <c r="Q1401" s="48" t="s">
        <v>960</v>
      </c>
      <c r="R1401" s="48" t="s">
        <v>960</v>
      </c>
      <c r="S1401" s="48" t="s">
        <v>960</v>
      </c>
      <c r="T1401" s="48" t="s">
        <v>960</v>
      </c>
      <c r="U1401" s="48" t="s">
        <v>960</v>
      </c>
      <c r="V1401" s="48" t="s">
        <v>960</v>
      </c>
      <c r="W1401" s="48" t="s">
        <v>960</v>
      </c>
      <c r="X1401" s="48" t="s">
        <v>960</v>
      </c>
      <c r="Y1401" s="48" t="s">
        <v>960</v>
      </c>
      <c r="Z1401" s="48" t="s">
        <v>960</v>
      </c>
      <c r="AA1401" s="48" t="s">
        <v>960</v>
      </c>
      <c r="AB1401" s="48" t="s">
        <v>960</v>
      </c>
      <c r="AC1401" s="48" t="s">
        <v>960</v>
      </c>
      <c r="AD1401" s="48" t="s">
        <v>960</v>
      </c>
      <c r="AE1401" s="48" t="s">
        <v>730</v>
      </c>
      <c r="AF1401" s="48" t="s">
        <v>730</v>
      </c>
      <c r="AG1401" s="48" t="s">
        <v>1462</v>
      </c>
      <c r="AH1401" s="48" t="s">
        <v>1462</v>
      </c>
      <c r="AI1401" s="48" t="s">
        <v>1462</v>
      </c>
      <c r="AJ1401" s="48" t="s">
        <v>731</v>
      </c>
      <c r="AK1401" s="48" t="s">
        <v>731</v>
      </c>
      <c r="AL1401" s="48" t="s">
        <v>731</v>
      </c>
      <c r="AM1401" s="48" t="s">
        <v>731</v>
      </c>
      <c r="AN1401" s="48" t="s">
        <v>960</v>
      </c>
      <c r="AO1401" s="48" t="s">
        <v>960</v>
      </c>
      <c r="AP1401" s="48" t="s">
        <v>960</v>
      </c>
      <c r="AQ1401" s="48" t="s">
        <v>960</v>
      </c>
      <c r="AR1401" s="48" t="s">
        <v>960</v>
      </c>
      <c r="AS1401" s="48" t="s">
        <v>960</v>
      </c>
      <c r="AT1401" s="48" t="s">
        <v>960</v>
      </c>
      <c r="AU1401" s="48" t="s">
        <v>960</v>
      </c>
      <c r="AV1401" s="48" t="s">
        <v>960</v>
      </c>
      <c r="AW1401" s="48" t="s">
        <v>960</v>
      </c>
      <c r="AX1401" s="48" t="s">
        <v>960</v>
      </c>
      <c r="AY1401" s="48" t="s">
        <v>960</v>
      </c>
      <c r="AZ1401" s="28" t="s">
        <v>960</v>
      </c>
    </row>
    <row r="1402" ht="15.75" customHeight="1">
      <c r="A1402" s="40">
        <v>1244.0</v>
      </c>
      <c r="B1402" s="28" t="s">
        <v>4008</v>
      </c>
      <c r="C1402" s="41"/>
      <c r="D1402" s="42">
        <f t="array" ref="D1402">index(systems,match($A1402,INDEX(systems,0,1),),3)</f>
        <v>212.589</v>
      </c>
      <c r="E1402" s="42">
        <f t="array" ref="E1402">index(systems,match($A1402,INDEX(systems,0,1),),4)</f>
        <v>443.06</v>
      </c>
      <c r="F1402" s="43" t="str">
        <f>IFERROR(__xludf.DUMMYFUNCTION("let(row, match($B1402&amp;if($C1402&lt;&gt;"""","" [""&amp;$C1402&amp;""]"",""""),index(nebulae,,2),0),join("","",iferror(round(index(nebulae,row,5)/2,3),1),iferror(round(index(nebulae,row,6)/2,3),1),0))"),"1,1,0")</f>
        <v>1,1,0</v>
      </c>
      <c r="G1402" s="44" t="s">
        <v>4009</v>
      </c>
      <c r="H1402" s="45">
        <f t="array" ref="H1402">let(systemId,match(A1402,index(systems,0,1),),refSystemId,match($H$1,index(systems,0,1),),x,index(systems,systemId,3),y,index(systems,systemId,4),refX,index(systems,refSystemId,3),refY,index(systems,refSystemId,4),round(sqrt((x-refX)^2+(y-refY)^2),3))</f>
        <v>491.423</v>
      </c>
      <c r="I1402" s="28" t="s">
        <v>408</v>
      </c>
      <c r="J1402" s="28" t="s">
        <v>408</v>
      </c>
      <c r="K1402" s="28" t="s">
        <v>408</v>
      </c>
      <c r="L1402" s="48" t="s">
        <v>408</v>
      </c>
      <c r="M1402" s="48" t="s">
        <v>408</v>
      </c>
      <c r="N1402" s="28" t="s">
        <v>408</v>
      </c>
      <c r="O1402" s="41"/>
      <c r="P1402" s="48" t="s">
        <v>960</v>
      </c>
      <c r="Q1402" s="48" t="s">
        <v>960</v>
      </c>
      <c r="R1402" s="48" t="s">
        <v>960</v>
      </c>
      <c r="S1402" s="48" t="s">
        <v>960</v>
      </c>
      <c r="T1402" s="48" t="s">
        <v>960</v>
      </c>
      <c r="U1402" s="48" t="s">
        <v>960</v>
      </c>
      <c r="V1402" s="48" t="s">
        <v>960</v>
      </c>
      <c r="W1402" s="48" t="s">
        <v>960</v>
      </c>
      <c r="X1402" s="48" t="s">
        <v>422</v>
      </c>
      <c r="Y1402" s="48" t="s">
        <v>422</v>
      </c>
      <c r="Z1402" s="48" t="s">
        <v>422</v>
      </c>
      <c r="AA1402" s="48" t="s">
        <v>422</v>
      </c>
      <c r="AB1402" s="48" t="s">
        <v>422</v>
      </c>
      <c r="AC1402" s="48" t="s">
        <v>422</v>
      </c>
      <c r="AD1402" s="48" t="s">
        <v>422</v>
      </c>
      <c r="AE1402" s="48" t="s">
        <v>422</v>
      </c>
      <c r="AF1402" s="48" t="s">
        <v>422</v>
      </c>
      <c r="AG1402" s="48" t="s">
        <v>422</v>
      </c>
      <c r="AH1402" s="48" t="s">
        <v>422</v>
      </c>
      <c r="AI1402" s="48" t="s">
        <v>422</v>
      </c>
      <c r="AJ1402" s="48" t="s">
        <v>422</v>
      </c>
      <c r="AK1402" s="48" t="s">
        <v>422</v>
      </c>
      <c r="AL1402" s="48" t="s">
        <v>422</v>
      </c>
      <c r="AM1402" s="48" t="s">
        <v>422</v>
      </c>
      <c r="AN1402" s="48" t="s">
        <v>422</v>
      </c>
      <c r="AO1402" s="48" t="s">
        <v>422</v>
      </c>
      <c r="AP1402" s="48" t="s">
        <v>422</v>
      </c>
      <c r="AQ1402" s="48" t="s">
        <v>422</v>
      </c>
      <c r="AR1402" s="48" t="s">
        <v>422</v>
      </c>
      <c r="AS1402" s="48" t="s">
        <v>422</v>
      </c>
      <c r="AT1402" s="48" t="s">
        <v>422</v>
      </c>
      <c r="AU1402" s="48" t="s">
        <v>422</v>
      </c>
      <c r="AV1402" s="48" t="s">
        <v>422</v>
      </c>
      <c r="AW1402" s="48" t="s">
        <v>422</v>
      </c>
      <c r="AX1402" s="48" t="s">
        <v>422</v>
      </c>
      <c r="AY1402" s="48" t="s">
        <v>422</v>
      </c>
      <c r="AZ1402" s="28" t="s">
        <v>422</v>
      </c>
    </row>
    <row r="1403" ht="15.75" customHeight="1">
      <c r="A1403" s="40">
        <v>1245.0</v>
      </c>
      <c r="B1403" s="28" t="s">
        <v>4010</v>
      </c>
      <c r="C1403" s="41"/>
      <c r="D1403" s="42">
        <f t="array" ref="D1403">index(systems,match($A1403,INDEX(systems,0,1),),3)</f>
        <v>191.664</v>
      </c>
      <c r="E1403" s="42">
        <f t="array" ref="E1403">index(systems,match($A1403,INDEX(systems,0,1),),4)</f>
        <v>-253.952</v>
      </c>
      <c r="F1403" s="43" t="str">
        <f>IFERROR(__xludf.DUMMYFUNCTION("let(row, match($B1403&amp;if($C1403&lt;&gt;"""","" [""&amp;$C1403&amp;""]"",""""),index(nebulae,,2),0),join("","",iferror(round(index(nebulae,row,5)/2,3),1),iferror(round(index(nebulae,row,6)/2,3),1),0))"),"1,1,0")</f>
        <v>1,1,0</v>
      </c>
      <c r="G1403" s="44" t="s">
        <v>4011</v>
      </c>
      <c r="H1403" s="45">
        <f t="array" ref="H1403">let(systemId,match(A1403,index(systems,0,1),),refSystemId,match($H$1,index(systems,0,1),),x,index(systems,systemId,3),y,index(systems,systemId,4),refX,index(systems,refSystemId,3),refY,index(systems,refSystemId,4),round(sqrt((x-refX)^2+(y-refY)^2),3))</f>
        <v>318.161</v>
      </c>
      <c r="I1403" s="46" t="s">
        <v>408</v>
      </c>
      <c r="J1403" s="46" t="s">
        <v>408</v>
      </c>
      <c r="K1403" s="47" t="s">
        <v>408</v>
      </c>
      <c r="L1403" s="47" t="s">
        <v>408</v>
      </c>
      <c r="M1403" s="46" t="s">
        <v>408</v>
      </c>
      <c r="N1403" s="28" t="s">
        <v>408</v>
      </c>
      <c r="O1403" s="41"/>
      <c r="P1403" s="48" t="s">
        <v>491</v>
      </c>
      <c r="Q1403" s="48" t="s">
        <v>491</v>
      </c>
      <c r="R1403" s="48" t="s">
        <v>491</v>
      </c>
      <c r="S1403" s="48" t="s">
        <v>491</v>
      </c>
      <c r="T1403" s="48" t="s">
        <v>491</v>
      </c>
      <c r="U1403" s="48" t="s">
        <v>491</v>
      </c>
      <c r="V1403" s="48" t="s">
        <v>491</v>
      </c>
      <c r="W1403" s="48" t="s">
        <v>491</v>
      </c>
      <c r="X1403" s="48" t="s">
        <v>491</v>
      </c>
      <c r="Y1403" s="48" t="s">
        <v>422</v>
      </c>
      <c r="Z1403" s="48" t="s">
        <v>422</v>
      </c>
      <c r="AA1403" s="48" t="s">
        <v>422</v>
      </c>
      <c r="AB1403" s="48" t="s">
        <v>422</v>
      </c>
      <c r="AC1403" s="48" t="s">
        <v>422</v>
      </c>
      <c r="AD1403" s="48" t="s">
        <v>422</v>
      </c>
      <c r="AE1403" s="48" t="s">
        <v>422</v>
      </c>
      <c r="AF1403" s="48" t="s">
        <v>422</v>
      </c>
      <c r="AG1403" s="48" t="s">
        <v>422</v>
      </c>
      <c r="AH1403" s="48" t="s">
        <v>422</v>
      </c>
      <c r="AI1403" s="48" t="s">
        <v>422</v>
      </c>
      <c r="AJ1403" s="48" t="s">
        <v>422</v>
      </c>
      <c r="AK1403" s="48" t="s">
        <v>422</v>
      </c>
      <c r="AL1403" s="48" t="s">
        <v>422</v>
      </c>
      <c r="AM1403" s="48" t="s">
        <v>422</v>
      </c>
      <c r="AN1403" s="48" t="s">
        <v>422</v>
      </c>
      <c r="AO1403" s="48" t="s">
        <v>422</v>
      </c>
      <c r="AP1403" s="48" t="s">
        <v>422</v>
      </c>
      <c r="AQ1403" s="48" t="s">
        <v>422</v>
      </c>
      <c r="AR1403" s="48" t="s">
        <v>422</v>
      </c>
      <c r="AS1403" s="48" t="s">
        <v>422</v>
      </c>
      <c r="AT1403" s="48" t="s">
        <v>422</v>
      </c>
      <c r="AU1403" s="48" t="s">
        <v>422</v>
      </c>
      <c r="AV1403" s="48" t="s">
        <v>422</v>
      </c>
      <c r="AW1403" s="48" t="s">
        <v>422</v>
      </c>
      <c r="AX1403" s="48" t="s">
        <v>422</v>
      </c>
      <c r="AY1403" s="48" t="s">
        <v>422</v>
      </c>
      <c r="AZ1403" s="28" t="s">
        <v>422</v>
      </c>
    </row>
    <row r="1404" ht="15.75" customHeight="1">
      <c r="A1404" s="40">
        <v>1246.0</v>
      </c>
      <c r="B1404" s="28" t="s">
        <v>4012</v>
      </c>
      <c r="C1404" s="41"/>
      <c r="D1404" s="42">
        <f t="array" ref="D1404">index(systems,match($A1404,INDEX(systems,0,1),),3)</f>
        <v>589.909</v>
      </c>
      <c r="E1404" s="42">
        <f t="array" ref="E1404">index(systems,match($A1404,INDEX(systems,0,1),),4)</f>
        <v>111.747</v>
      </c>
      <c r="F1404" s="43" t="str">
        <f>IFERROR(__xludf.DUMMYFUNCTION("let(row, match($B1404&amp;if($C1404&lt;&gt;"""","" [""&amp;$C1404&amp;""]"",""""),index(nebulae,,2),0),join("","",iferror(round(index(nebulae,row,5)/2,3),1),iferror(round(index(nebulae,row,6)/2,3),1),0))"),"1,1,0")</f>
        <v>1,1,0</v>
      </c>
      <c r="G1404" s="44" t="s">
        <v>4013</v>
      </c>
      <c r="H1404" s="45">
        <f t="array" ref="H1404">let(systemId,match(A1404,index(systems,0,1),),refSystemId,match($H$1,index(systems,0,1),),x,index(systems,systemId,3),y,index(systems,systemId,4),refX,index(systems,refSystemId,3),refY,index(systems,refSystemId,4),round(sqrt((x-refX)^2+(y-refY)^2),3))</f>
        <v>600.4</v>
      </c>
      <c r="I1404" s="28" t="s">
        <v>408</v>
      </c>
      <c r="J1404" s="28" t="s">
        <v>408</v>
      </c>
      <c r="K1404" s="28" t="s">
        <v>408</v>
      </c>
      <c r="L1404" s="28" t="s">
        <v>408</v>
      </c>
      <c r="M1404" s="28" t="s">
        <v>408</v>
      </c>
      <c r="N1404" s="28" t="s">
        <v>408</v>
      </c>
      <c r="O1404" s="41"/>
      <c r="P1404" s="48" t="s">
        <v>1423</v>
      </c>
      <c r="Q1404" s="48" t="s">
        <v>1423</v>
      </c>
      <c r="R1404" s="48" t="s">
        <v>1423</v>
      </c>
      <c r="S1404" s="48" t="s">
        <v>1423</v>
      </c>
      <c r="T1404" s="48" t="s">
        <v>1423</v>
      </c>
      <c r="U1404" s="48" t="s">
        <v>1423</v>
      </c>
      <c r="V1404" s="48" t="s">
        <v>1423</v>
      </c>
      <c r="W1404" s="48" t="s">
        <v>1423</v>
      </c>
      <c r="X1404" s="48" t="s">
        <v>1423</v>
      </c>
      <c r="Y1404" s="48" t="s">
        <v>422</v>
      </c>
      <c r="Z1404" s="48" t="s">
        <v>422</v>
      </c>
      <c r="AA1404" s="48" t="s">
        <v>422</v>
      </c>
      <c r="AB1404" s="48" t="s">
        <v>422</v>
      </c>
      <c r="AC1404" s="48" t="s">
        <v>422</v>
      </c>
      <c r="AD1404" s="48" t="s">
        <v>422</v>
      </c>
      <c r="AE1404" s="48" t="s">
        <v>422</v>
      </c>
      <c r="AF1404" s="48" t="s">
        <v>422</v>
      </c>
      <c r="AG1404" s="48" t="s">
        <v>422</v>
      </c>
      <c r="AH1404" s="48" t="s">
        <v>422</v>
      </c>
      <c r="AI1404" s="48" t="s">
        <v>422</v>
      </c>
      <c r="AJ1404" s="48" t="s">
        <v>422</v>
      </c>
      <c r="AK1404" s="48" t="s">
        <v>422</v>
      </c>
      <c r="AL1404" s="48" t="s">
        <v>422</v>
      </c>
      <c r="AM1404" s="48" t="s">
        <v>422</v>
      </c>
      <c r="AN1404" s="48" t="s">
        <v>422</v>
      </c>
      <c r="AO1404" s="48" t="s">
        <v>422</v>
      </c>
      <c r="AP1404" s="48" t="s">
        <v>422</v>
      </c>
      <c r="AQ1404" s="48" t="s">
        <v>422</v>
      </c>
      <c r="AR1404" s="48" t="s">
        <v>422</v>
      </c>
      <c r="AS1404" s="48" t="s">
        <v>422</v>
      </c>
      <c r="AT1404" s="48" t="s">
        <v>422</v>
      </c>
      <c r="AU1404" s="48" t="s">
        <v>422</v>
      </c>
      <c r="AV1404" s="48" t="s">
        <v>422</v>
      </c>
      <c r="AW1404" s="48" t="s">
        <v>422</v>
      </c>
      <c r="AX1404" s="48" t="s">
        <v>422</v>
      </c>
      <c r="AY1404" s="48" t="s">
        <v>422</v>
      </c>
      <c r="AZ1404" s="28" t="s">
        <v>422</v>
      </c>
    </row>
    <row r="1405" ht="15.75" customHeight="1">
      <c r="A1405" s="40">
        <v>1247.0</v>
      </c>
      <c r="B1405" s="28" t="s">
        <v>4014</v>
      </c>
      <c r="C1405" s="41"/>
      <c r="D1405" s="42">
        <f t="array" ref="D1405">index(systems,match($A1405,INDEX(systems,0,1),),3)</f>
        <v>-318.176</v>
      </c>
      <c r="E1405" s="42">
        <f t="array" ref="E1405">index(systems,match($A1405,INDEX(systems,0,1),),4)</f>
        <v>355.385</v>
      </c>
      <c r="F1405" s="43" t="str">
        <f>IFERROR(__xludf.DUMMYFUNCTION("let(row, match($B1405&amp;if($C1405&lt;&gt;"""","" [""&amp;$C1405&amp;""]"",""""),index(nebulae,,2),0),join("","",iferror(round(index(nebulae,row,5)/2,3),1),iferror(round(index(nebulae,row,6)/2,3),1),0))"),"1,1,0")</f>
        <v>1,1,0</v>
      </c>
      <c r="G1405" s="44" t="s">
        <v>4015</v>
      </c>
      <c r="H1405" s="45">
        <f t="array" ref="H1405">let(systemId,match(A1405,index(systems,0,1),),refSystemId,match($H$1,index(systems,0,1),),x,index(systems,systemId,3),y,index(systems,systemId,4),refX,index(systems,refSystemId,3),refY,index(systems,refSystemId,4),round(sqrt((x-refX)^2+(y-refY)^2),3))</f>
        <v>477.006</v>
      </c>
      <c r="I1405" s="28" t="s">
        <v>408</v>
      </c>
      <c r="J1405" s="28" t="s">
        <v>408</v>
      </c>
      <c r="K1405" s="28" t="s">
        <v>408</v>
      </c>
      <c r="L1405" s="28" t="s">
        <v>408</v>
      </c>
      <c r="M1405" s="28" t="s">
        <v>408</v>
      </c>
      <c r="N1405" s="28" t="s">
        <v>408</v>
      </c>
      <c r="O1405" s="41"/>
      <c r="P1405" s="48" t="s">
        <v>497</v>
      </c>
      <c r="Q1405" s="48" t="s">
        <v>497</v>
      </c>
      <c r="R1405" s="48" t="s">
        <v>497</v>
      </c>
      <c r="S1405" s="48" t="s">
        <v>435</v>
      </c>
      <c r="T1405" s="48" t="s">
        <v>435</v>
      </c>
      <c r="U1405" s="48" t="s">
        <v>435</v>
      </c>
      <c r="V1405" s="48" t="s">
        <v>435</v>
      </c>
      <c r="W1405" s="48" t="s">
        <v>435</v>
      </c>
      <c r="X1405" s="48" t="s">
        <v>435</v>
      </c>
      <c r="Y1405" s="48" t="s">
        <v>435</v>
      </c>
      <c r="Z1405" s="48" t="s">
        <v>435</v>
      </c>
      <c r="AA1405" s="48" t="s">
        <v>1213</v>
      </c>
      <c r="AB1405" s="48" t="s">
        <v>1213</v>
      </c>
      <c r="AC1405" s="48" t="s">
        <v>1213</v>
      </c>
      <c r="AD1405" s="48" t="s">
        <v>1213</v>
      </c>
      <c r="AE1405" s="48" t="s">
        <v>1213</v>
      </c>
      <c r="AF1405" s="48" t="s">
        <v>1213</v>
      </c>
      <c r="AG1405" s="48" t="s">
        <v>1213</v>
      </c>
      <c r="AH1405" s="48" t="s">
        <v>1214</v>
      </c>
      <c r="AI1405" s="48" t="s">
        <v>592</v>
      </c>
      <c r="AJ1405" s="48" t="s">
        <v>592</v>
      </c>
      <c r="AK1405" s="48" t="s">
        <v>592</v>
      </c>
      <c r="AL1405" s="48" t="s">
        <v>592</v>
      </c>
      <c r="AM1405" s="48" t="s">
        <v>592</v>
      </c>
      <c r="AN1405" s="48" t="s">
        <v>592</v>
      </c>
      <c r="AO1405" s="48" t="s">
        <v>592</v>
      </c>
      <c r="AP1405" s="48" t="s">
        <v>592</v>
      </c>
      <c r="AQ1405" s="48" t="s">
        <v>1052</v>
      </c>
      <c r="AR1405" s="48" t="s">
        <v>1052</v>
      </c>
      <c r="AS1405" s="48" t="s">
        <v>1052</v>
      </c>
      <c r="AT1405" s="48" t="s">
        <v>593</v>
      </c>
      <c r="AU1405" s="48" t="s">
        <v>593</v>
      </c>
      <c r="AV1405" s="48" t="s">
        <v>593</v>
      </c>
      <c r="AW1405" s="48" t="s">
        <v>594</v>
      </c>
      <c r="AX1405" s="48" t="s">
        <v>594</v>
      </c>
      <c r="AY1405" s="48" t="s">
        <v>594</v>
      </c>
      <c r="AZ1405" s="51" t="s">
        <v>594</v>
      </c>
    </row>
    <row r="1406" ht="15.75" customHeight="1">
      <c r="A1406" s="40">
        <v>1248.0</v>
      </c>
      <c r="B1406" s="28" t="s">
        <v>4016</v>
      </c>
      <c r="C1406" s="41"/>
      <c r="D1406" s="42">
        <f t="array" ref="D1406">index(systems,match($A1406,INDEX(systems,0,1),),3)</f>
        <v>183.01</v>
      </c>
      <c r="E1406" s="42">
        <f t="array" ref="E1406">index(systems,match($A1406,INDEX(systems,0,1),),4)</f>
        <v>340.642</v>
      </c>
      <c r="F1406" s="43" t="str">
        <f>IFERROR(__xludf.DUMMYFUNCTION("let(row, match($B1406&amp;if($C1406&lt;&gt;"""","" [""&amp;$C1406&amp;""]"",""""),index(nebulae,,2),0),join("","",iferror(round(index(nebulae,row,5)/2,3),1),iferror(round(index(nebulae,row,6)/2,3),1),0))"),"1,1,0")</f>
        <v>1,1,0</v>
      </c>
      <c r="G1406" s="44" t="s">
        <v>4017</v>
      </c>
      <c r="H1406" s="45">
        <f t="array" ref="H1406">let(systemId,match(A1406,index(systems,0,1),),refSystemId,match($H$1,index(systems,0,1),),x,index(systems,systemId,3),y,index(systems,systemId,4),refX,index(systems,refSystemId,3),refY,index(systems,refSystemId,4),round(sqrt((x-refX)^2+(y-refY)^2),3))</f>
        <v>386.691</v>
      </c>
      <c r="I1406" s="60" t="s">
        <v>408</v>
      </c>
      <c r="J1406" s="60" t="s">
        <v>408</v>
      </c>
      <c r="K1406" s="60" t="s">
        <v>408</v>
      </c>
      <c r="L1406" s="41"/>
      <c r="M1406" s="41"/>
      <c r="N1406" s="28" t="s">
        <v>960</v>
      </c>
      <c r="O1406" s="48" t="s">
        <v>960</v>
      </c>
      <c r="P1406" s="48" t="s">
        <v>960</v>
      </c>
      <c r="Q1406" s="48" t="s">
        <v>960</v>
      </c>
      <c r="R1406" s="48" t="s">
        <v>960</v>
      </c>
      <c r="S1406" s="48" t="s">
        <v>960</v>
      </c>
      <c r="T1406" s="48" t="s">
        <v>960</v>
      </c>
      <c r="U1406" s="48" t="s">
        <v>960</v>
      </c>
      <c r="V1406" s="48" t="s">
        <v>960</v>
      </c>
      <c r="W1406" s="48" t="s">
        <v>960</v>
      </c>
      <c r="X1406" s="48" t="s">
        <v>960</v>
      </c>
      <c r="Y1406" s="48" t="s">
        <v>960</v>
      </c>
      <c r="Z1406" s="48" t="s">
        <v>960</v>
      </c>
      <c r="AA1406" s="48" t="s">
        <v>960</v>
      </c>
      <c r="AB1406" s="52" t="s">
        <v>960</v>
      </c>
      <c r="AC1406" s="52" t="s">
        <v>960</v>
      </c>
      <c r="AD1406" s="52" t="s">
        <v>960</v>
      </c>
      <c r="AE1406" s="52" t="s">
        <v>960</v>
      </c>
      <c r="AF1406" s="52" t="s">
        <v>730</v>
      </c>
      <c r="AG1406" s="52" t="s">
        <v>730</v>
      </c>
      <c r="AH1406" s="52" t="s">
        <v>730</v>
      </c>
      <c r="AI1406" s="52" t="s">
        <v>730</v>
      </c>
      <c r="AJ1406" s="52" t="s">
        <v>730</v>
      </c>
      <c r="AK1406" s="52" t="s">
        <v>730</v>
      </c>
      <c r="AL1406" s="52" t="s">
        <v>730</v>
      </c>
      <c r="AM1406" s="52" t="s">
        <v>731</v>
      </c>
      <c r="AN1406" s="52" t="s">
        <v>960</v>
      </c>
      <c r="AO1406" s="52" t="s">
        <v>960</v>
      </c>
      <c r="AP1406" s="52" t="s">
        <v>960</v>
      </c>
      <c r="AQ1406" s="52" t="s">
        <v>960</v>
      </c>
      <c r="AR1406" s="52" t="s">
        <v>960</v>
      </c>
      <c r="AS1406" s="52" t="s">
        <v>960</v>
      </c>
      <c r="AT1406" s="52" t="s">
        <v>960</v>
      </c>
      <c r="AU1406" s="52" t="s">
        <v>960</v>
      </c>
      <c r="AV1406" s="48" t="s">
        <v>960</v>
      </c>
      <c r="AW1406" s="48" t="s">
        <v>960</v>
      </c>
      <c r="AX1406" s="48" t="s">
        <v>960</v>
      </c>
      <c r="AY1406" s="48" t="s">
        <v>960</v>
      </c>
      <c r="AZ1406" s="28" t="s">
        <v>960</v>
      </c>
    </row>
    <row r="1407" ht="15.75" customHeight="1">
      <c r="A1407" s="40">
        <v>1249.0</v>
      </c>
      <c r="B1407" s="28" t="s">
        <v>4018</v>
      </c>
      <c r="C1407" s="41"/>
      <c r="D1407" s="42">
        <f t="array" ref="D1407">index(systems,match($A1407,INDEX(systems,0,1),),3)</f>
        <v>-266.861</v>
      </c>
      <c r="E1407" s="42">
        <f t="array" ref="E1407">index(systems,match($A1407,INDEX(systems,0,1),),4)</f>
        <v>347.423</v>
      </c>
      <c r="F1407" s="43" t="str">
        <f>IFERROR(__xludf.DUMMYFUNCTION("let(row, match($B1407&amp;if($C1407&lt;&gt;"""","" [""&amp;$C1407&amp;""]"",""""),index(nebulae,,2),0),join("","",iferror(round(index(nebulae,row,5)/2,3),1),iferror(round(index(nebulae,row,6)/2,3),1),0))"),"1,1,0")</f>
        <v>1,1,0</v>
      </c>
      <c r="G1407" s="44" t="s">
        <v>4019</v>
      </c>
      <c r="H1407" s="45">
        <f t="array" ref="H1407">let(systemId,match(A1407,index(systems,0,1),),refSystemId,match($H$1,index(systems,0,1),),x,index(systems,systemId,3),y,index(systems,systemId,4),refX,index(systems,refSystemId,3),refY,index(systems,refSystemId,4),round(sqrt((x-refX)^2+(y-refY)^2),3))</f>
        <v>438.084</v>
      </c>
      <c r="I1407" s="46" t="s">
        <v>408</v>
      </c>
      <c r="J1407" s="46" t="s">
        <v>408</v>
      </c>
      <c r="K1407" s="28" t="s">
        <v>408</v>
      </c>
      <c r="L1407" s="28" t="s">
        <v>408</v>
      </c>
      <c r="M1407" s="48" t="s">
        <v>408</v>
      </c>
      <c r="N1407" s="28" t="s">
        <v>408</v>
      </c>
      <c r="O1407" s="41"/>
      <c r="P1407" s="48" t="s">
        <v>497</v>
      </c>
      <c r="Q1407" s="48" t="s">
        <v>497</v>
      </c>
      <c r="R1407" s="48" t="s">
        <v>497</v>
      </c>
      <c r="S1407" s="48" t="s">
        <v>435</v>
      </c>
      <c r="T1407" s="48" t="s">
        <v>435</v>
      </c>
      <c r="U1407" s="48" t="s">
        <v>435</v>
      </c>
      <c r="V1407" s="48" t="s">
        <v>435</v>
      </c>
      <c r="W1407" s="48" t="s">
        <v>435</v>
      </c>
      <c r="X1407" s="48" t="s">
        <v>435</v>
      </c>
      <c r="Y1407" s="48" t="s">
        <v>435</v>
      </c>
      <c r="Z1407" s="48" t="s">
        <v>435</v>
      </c>
      <c r="AA1407" s="48" t="s">
        <v>1091</v>
      </c>
      <c r="AB1407" s="48" t="s">
        <v>1091</v>
      </c>
      <c r="AC1407" s="48" t="s">
        <v>1091</v>
      </c>
      <c r="AD1407" s="48" t="s">
        <v>1091</v>
      </c>
      <c r="AE1407" s="48" t="s">
        <v>1091</v>
      </c>
      <c r="AF1407" s="48" t="s">
        <v>1091</v>
      </c>
      <c r="AG1407" s="48" t="s">
        <v>1091</v>
      </c>
      <c r="AH1407" s="48" t="s">
        <v>1092</v>
      </c>
      <c r="AI1407" s="48" t="s">
        <v>592</v>
      </c>
      <c r="AJ1407" s="48" t="s">
        <v>592</v>
      </c>
      <c r="AK1407" s="48" t="s">
        <v>592</v>
      </c>
      <c r="AL1407" s="48" t="s">
        <v>592</v>
      </c>
      <c r="AM1407" s="48" t="s">
        <v>592</v>
      </c>
      <c r="AN1407" s="48" t="s">
        <v>592</v>
      </c>
      <c r="AO1407" s="48" t="s">
        <v>592</v>
      </c>
      <c r="AP1407" s="48" t="s">
        <v>592</v>
      </c>
      <c r="AQ1407" s="48" t="s">
        <v>1052</v>
      </c>
      <c r="AR1407" s="48" t="s">
        <v>1052</v>
      </c>
      <c r="AS1407" s="48" t="s">
        <v>1052</v>
      </c>
      <c r="AT1407" s="48" t="s">
        <v>593</v>
      </c>
      <c r="AU1407" s="48" t="s">
        <v>593</v>
      </c>
      <c r="AV1407" s="48" t="s">
        <v>593</v>
      </c>
      <c r="AW1407" s="48" t="s">
        <v>594</v>
      </c>
      <c r="AX1407" s="48" t="s">
        <v>417</v>
      </c>
      <c r="AY1407" s="48" t="s">
        <v>417</v>
      </c>
      <c r="AZ1407" s="51" t="s">
        <v>1093</v>
      </c>
    </row>
    <row r="1408" ht="15.75" customHeight="1">
      <c r="A1408" s="40">
        <v>1250.0</v>
      </c>
      <c r="B1408" s="28" t="s">
        <v>4020</v>
      </c>
      <c r="C1408" s="41"/>
      <c r="D1408" s="42">
        <f t="array" ref="D1408">index(systems,match($A1408,INDEX(systems,0,1),),3)</f>
        <v>500.432</v>
      </c>
      <c r="E1408" s="42">
        <f t="array" ref="E1408">index(systems,match($A1408,INDEX(systems,0,1),),4)</f>
        <v>-121.562</v>
      </c>
      <c r="F1408" s="43" t="str">
        <f>IFERROR(__xludf.DUMMYFUNCTION("let(row, match($B1408&amp;if($C1408&lt;&gt;"""","" [""&amp;$C1408&amp;""]"",""""),index(nebulae,,2),0),join("","",iferror(round(index(nebulae,row,5)/2,3),1),iferror(round(index(nebulae,row,6)/2,3),1),0))"),"1,1,0")</f>
        <v>1,1,0</v>
      </c>
      <c r="G1408" s="44" t="s">
        <v>4021</v>
      </c>
      <c r="H1408" s="45">
        <f t="array" ref="H1408">let(systemId,match(A1408,index(systems,0,1),),refSystemId,match($H$1,index(systems,0,1),),x,index(systems,systemId,3),y,index(systems,systemId,4),refX,index(systems,refSystemId,3),refY,index(systems,refSystemId,4),round(sqrt((x-refX)^2+(y-refY)^2),3))</f>
        <v>514.985</v>
      </c>
      <c r="I1408" s="41"/>
      <c r="J1408" s="41"/>
      <c r="K1408" s="41"/>
      <c r="L1408" s="41"/>
      <c r="M1408" s="41"/>
      <c r="N1408" s="28" t="s">
        <v>597</v>
      </c>
      <c r="O1408" s="48" t="s">
        <v>597</v>
      </c>
      <c r="P1408" s="48" t="s">
        <v>597</v>
      </c>
      <c r="Q1408" s="48" t="s">
        <v>597</v>
      </c>
      <c r="R1408" s="48" t="s">
        <v>597</v>
      </c>
      <c r="S1408" s="48" t="s">
        <v>597</v>
      </c>
      <c r="T1408" s="48" t="s">
        <v>597</v>
      </c>
      <c r="U1408" s="48" t="s">
        <v>597</v>
      </c>
      <c r="V1408" s="48" t="s">
        <v>597</v>
      </c>
      <c r="W1408" s="48" t="s">
        <v>597</v>
      </c>
      <c r="X1408" s="48" t="s">
        <v>597</v>
      </c>
      <c r="Y1408" s="48" t="s">
        <v>597</v>
      </c>
      <c r="Z1408" s="48" t="s">
        <v>597</v>
      </c>
      <c r="AA1408" s="48" t="s">
        <v>598</v>
      </c>
      <c r="AB1408" s="48" t="s">
        <v>598</v>
      </c>
      <c r="AC1408" s="48" t="s">
        <v>598</v>
      </c>
      <c r="AD1408" s="48" t="s">
        <v>598</v>
      </c>
      <c r="AE1408" s="48" t="s">
        <v>598</v>
      </c>
      <c r="AF1408" s="48" t="s">
        <v>598</v>
      </c>
      <c r="AG1408" s="48" t="s">
        <v>598</v>
      </c>
      <c r="AH1408" s="48" t="s">
        <v>598</v>
      </c>
      <c r="AI1408" s="48" t="s">
        <v>598</v>
      </c>
      <c r="AJ1408" s="48" t="s">
        <v>598</v>
      </c>
      <c r="AK1408" s="48" t="s">
        <v>598</v>
      </c>
      <c r="AL1408" s="48" t="s">
        <v>598</v>
      </c>
      <c r="AM1408" s="48" t="s">
        <v>598</v>
      </c>
      <c r="AN1408" s="48" t="s">
        <v>598</v>
      </c>
      <c r="AO1408" s="48" t="s">
        <v>597</v>
      </c>
      <c r="AP1408" s="48" t="s">
        <v>597</v>
      </c>
      <c r="AQ1408" s="48" t="s">
        <v>597</v>
      </c>
      <c r="AR1408" s="48" t="s">
        <v>599</v>
      </c>
      <c r="AS1408" s="48" t="s">
        <v>599</v>
      </c>
      <c r="AT1408" s="52" t="s">
        <v>599</v>
      </c>
      <c r="AU1408" s="52" t="s">
        <v>599</v>
      </c>
      <c r="AV1408" s="48" t="s">
        <v>599</v>
      </c>
      <c r="AW1408" s="48" t="s">
        <v>599</v>
      </c>
      <c r="AX1408" s="48" t="s">
        <v>599</v>
      </c>
      <c r="AY1408" s="48" t="s">
        <v>599</v>
      </c>
      <c r="AZ1408" s="28" t="s">
        <v>599</v>
      </c>
    </row>
    <row r="1409" ht="15.75" customHeight="1">
      <c r="A1409" s="40">
        <v>1251.0</v>
      </c>
      <c r="B1409" s="28" t="s">
        <v>4022</v>
      </c>
      <c r="C1409" s="41"/>
      <c r="D1409" s="42">
        <f t="array" ref="D1409">index(systems,match($A1409,INDEX(systems,0,1),),3)</f>
        <v>88.129</v>
      </c>
      <c r="E1409" s="42">
        <f t="array" ref="E1409">index(systems,match($A1409,INDEX(systems,0,1),),4)</f>
        <v>369.883</v>
      </c>
      <c r="F1409" s="43" t="str">
        <f>IFERROR(__xludf.DUMMYFUNCTION("let(row, match($B1409&amp;if($C1409&lt;&gt;"""","" [""&amp;$C1409&amp;""]"",""""),index(nebulae,,2),0),join("","",iferror(round(index(nebulae,row,5)/2,3),1),iferror(round(index(nebulae,row,6)/2,3),1),0))"),"1,1,0")</f>
        <v>1,1,0</v>
      </c>
      <c r="G1409" s="44" t="s">
        <v>4023</v>
      </c>
      <c r="H1409" s="45">
        <f t="array" ref="H1409">let(systemId,match(A1409,index(systems,0,1),),refSystemId,match($H$1,index(systems,0,1),),x,index(systems,systemId,3),y,index(systems,systemId,4),refX,index(systems,refSystemId,3),refY,index(systems,refSystemId,4),round(sqrt((x-refX)^2+(y-refY)^2),3))</f>
        <v>380.237</v>
      </c>
      <c r="I1409" s="28" t="s">
        <v>408</v>
      </c>
      <c r="J1409" s="28" t="s">
        <v>408</v>
      </c>
      <c r="K1409" s="28" t="s">
        <v>408</v>
      </c>
      <c r="L1409" s="48" t="s">
        <v>408</v>
      </c>
      <c r="M1409" s="48" t="s">
        <v>408</v>
      </c>
      <c r="N1409" s="28" t="s">
        <v>408</v>
      </c>
      <c r="O1409" s="41"/>
      <c r="P1409" s="48" t="s">
        <v>2355</v>
      </c>
      <c r="Q1409" s="48" t="s">
        <v>2355</v>
      </c>
      <c r="R1409" s="48" t="s">
        <v>2355</v>
      </c>
      <c r="S1409" s="48" t="s">
        <v>2355</v>
      </c>
      <c r="T1409" s="48" t="s">
        <v>2355</v>
      </c>
      <c r="U1409" s="48" t="s">
        <v>2355</v>
      </c>
      <c r="V1409" s="48" t="s">
        <v>2355</v>
      </c>
      <c r="W1409" s="48" t="s">
        <v>2355</v>
      </c>
      <c r="X1409" s="48" t="s">
        <v>2355</v>
      </c>
      <c r="Y1409" s="48" t="s">
        <v>2355</v>
      </c>
      <c r="Z1409" s="48" t="s">
        <v>2355</v>
      </c>
      <c r="AA1409" s="48" t="s">
        <v>848</v>
      </c>
      <c r="AB1409" s="48" t="s">
        <v>848</v>
      </c>
      <c r="AC1409" s="48" t="s">
        <v>848</v>
      </c>
      <c r="AD1409" s="48" t="s">
        <v>848</v>
      </c>
      <c r="AE1409" s="48" t="s">
        <v>848</v>
      </c>
      <c r="AF1409" s="48" t="s">
        <v>913</v>
      </c>
      <c r="AG1409" s="48" t="s">
        <v>913</v>
      </c>
      <c r="AH1409" s="48" t="s">
        <v>913</v>
      </c>
      <c r="AI1409" s="48" t="s">
        <v>913</v>
      </c>
      <c r="AJ1409" s="48" t="s">
        <v>913</v>
      </c>
      <c r="AK1409" s="48" t="s">
        <v>913</v>
      </c>
      <c r="AL1409" s="48" t="s">
        <v>913</v>
      </c>
      <c r="AM1409" s="48" t="s">
        <v>913</v>
      </c>
      <c r="AN1409" s="48" t="s">
        <v>697</v>
      </c>
      <c r="AO1409" s="48" t="s">
        <v>697</v>
      </c>
      <c r="AP1409" s="48" t="s">
        <v>697</v>
      </c>
      <c r="AQ1409" s="48" t="s">
        <v>697</v>
      </c>
      <c r="AR1409" s="48" t="s">
        <v>697</v>
      </c>
      <c r="AS1409" s="48" t="s">
        <v>697</v>
      </c>
      <c r="AT1409" s="48" t="s">
        <v>697</v>
      </c>
      <c r="AU1409" s="48" t="s">
        <v>697</v>
      </c>
      <c r="AV1409" s="48" t="s">
        <v>851</v>
      </c>
      <c r="AW1409" s="52" t="s">
        <v>851</v>
      </c>
      <c r="AX1409" s="52" t="s">
        <v>851</v>
      </c>
      <c r="AY1409" s="52" t="s">
        <v>851</v>
      </c>
      <c r="AZ1409" s="49" t="s">
        <v>851</v>
      </c>
    </row>
    <row r="1410" ht="15.75" customHeight="1">
      <c r="A1410" s="40">
        <v>1252.0</v>
      </c>
      <c r="B1410" s="28" t="s">
        <v>4024</v>
      </c>
      <c r="C1410" s="41"/>
      <c r="D1410" s="42">
        <f t="array" ref="D1410">index(systems,match($A1410,INDEX(systems,0,1),),3)</f>
        <v>-279.411</v>
      </c>
      <c r="E1410" s="42">
        <f t="array" ref="E1410">index(systems,match($A1410,INDEX(systems,0,1),),4)</f>
        <v>-236.041</v>
      </c>
      <c r="F1410" s="43" t="str">
        <f>IFERROR(__xludf.DUMMYFUNCTION("let(row, match($B1410&amp;if($C1410&lt;&gt;"""","" [""&amp;$C1410&amp;""]"",""""),index(nebulae,,2),0),join("","",iferror(round(index(nebulae,row,5)/2,3),1),iferror(round(index(nebulae,row,6)/2,3),1),0))"),"1,1,0")</f>
        <v>1,1,0</v>
      </c>
      <c r="G1410" s="44" t="s">
        <v>4025</v>
      </c>
      <c r="H1410" s="45">
        <f t="array" ref="H1410">let(systemId,match(A1410,index(systems,0,1),),refSystemId,match($H$1,index(systems,0,1),),x,index(systems,systemId,3),y,index(systems,systemId,4),refX,index(systems,refSystemId,3),refY,index(systems,refSystemId,4),round(sqrt((x-refX)^2+(y-refY)^2),3))</f>
        <v>365.767</v>
      </c>
      <c r="I1410" s="28" t="s">
        <v>418</v>
      </c>
      <c r="J1410" s="41"/>
      <c r="K1410" s="41"/>
      <c r="L1410" s="41"/>
      <c r="M1410" s="41"/>
      <c r="N1410" s="59" t="s">
        <v>558</v>
      </c>
      <c r="O1410" s="48" t="s">
        <v>558</v>
      </c>
      <c r="P1410" s="48" t="s">
        <v>558</v>
      </c>
      <c r="Q1410" s="48" t="s">
        <v>558</v>
      </c>
      <c r="R1410" s="48" t="s">
        <v>558</v>
      </c>
      <c r="S1410" s="48" t="s">
        <v>558</v>
      </c>
      <c r="T1410" s="48" t="s">
        <v>558</v>
      </c>
      <c r="U1410" s="48" t="s">
        <v>558</v>
      </c>
      <c r="V1410" s="48" t="s">
        <v>558</v>
      </c>
      <c r="W1410" s="48" t="s">
        <v>558</v>
      </c>
      <c r="X1410" s="48" t="s">
        <v>560</v>
      </c>
      <c r="Y1410" s="48" t="s">
        <v>560</v>
      </c>
      <c r="Z1410" s="48" t="s">
        <v>560</v>
      </c>
      <c r="AA1410" s="48" t="s">
        <v>560</v>
      </c>
      <c r="AB1410" s="48" t="s">
        <v>560</v>
      </c>
      <c r="AC1410" s="48" t="s">
        <v>560</v>
      </c>
      <c r="AD1410" s="48" t="s">
        <v>560</v>
      </c>
      <c r="AE1410" s="48" t="s">
        <v>560</v>
      </c>
      <c r="AF1410" s="48" t="s">
        <v>560</v>
      </c>
      <c r="AG1410" s="48" t="s">
        <v>560</v>
      </c>
      <c r="AH1410" s="48" t="s">
        <v>560</v>
      </c>
      <c r="AI1410" s="48" t="s">
        <v>560</v>
      </c>
      <c r="AJ1410" s="48" t="s">
        <v>560</v>
      </c>
      <c r="AK1410" s="48" t="s">
        <v>560</v>
      </c>
      <c r="AL1410" s="48" t="s">
        <v>560</v>
      </c>
      <c r="AM1410" s="48" t="s">
        <v>560</v>
      </c>
      <c r="AN1410" s="48" t="s">
        <v>560</v>
      </c>
      <c r="AO1410" s="48" t="s">
        <v>560</v>
      </c>
      <c r="AP1410" s="48" t="s">
        <v>560</v>
      </c>
      <c r="AQ1410" s="48" t="s">
        <v>560</v>
      </c>
      <c r="AR1410" s="48" t="s">
        <v>560</v>
      </c>
      <c r="AS1410" s="48" t="s">
        <v>418</v>
      </c>
      <c r="AT1410" s="48" t="s">
        <v>418</v>
      </c>
      <c r="AU1410" s="48" t="s">
        <v>418</v>
      </c>
      <c r="AV1410" s="48" t="s">
        <v>418</v>
      </c>
      <c r="AW1410" s="48" t="s">
        <v>418</v>
      </c>
      <c r="AX1410" s="48" t="s">
        <v>1281</v>
      </c>
      <c r="AY1410" s="48" t="s">
        <v>1281</v>
      </c>
      <c r="AZ1410" s="51" t="s">
        <v>1281</v>
      </c>
    </row>
    <row r="1411" ht="15.75" customHeight="1">
      <c r="A1411" s="40">
        <v>1253.0</v>
      </c>
      <c r="B1411" s="28" t="s">
        <v>4026</v>
      </c>
      <c r="C1411" s="41"/>
      <c r="D1411" s="42">
        <f t="array" ref="D1411">index(systems,match($A1411,INDEX(systems,0,1),),3)</f>
        <v>-6.215</v>
      </c>
      <c r="E1411" s="42">
        <f t="array" ref="E1411">index(systems,match($A1411,INDEX(systems,0,1),),4)</f>
        <v>-114.935</v>
      </c>
      <c r="F1411" s="43" t="str">
        <f>IFERROR(__xludf.DUMMYFUNCTION("let(row, match($B1411&amp;if($C1411&lt;&gt;"""","" [""&amp;$C1411&amp;""]"",""""),index(nebulae,,2),0),join("","",iferror(round(index(nebulae,row,5)/2,3),1),iferror(round(index(nebulae,row,6)/2,3),1),0))"),"1,1,0")</f>
        <v>1,1,0</v>
      </c>
      <c r="G1411" s="44" t="s">
        <v>4027</v>
      </c>
      <c r="H1411" s="45">
        <f t="array" ref="H1411">let(systemId,match(A1411,index(systems,0,1),),refSystemId,match($H$1,index(systems,0,1),),x,index(systems,systemId,3),y,index(systems,systemId,4),refX,index(systems,refSystemId,3),refY,index(systems,refSystemId,4),round(sqrt((x-refX)^2+(y-refY)^2),3))</f>
        <v>115.103</v>
      </c>
      <c r="I1411" s="46" t="s">
        <v>408</v>
      </c>
      <c r="J1411" s="47" t="s">
        <v>408</v>
      </c>
      <c r="K1411" s="47" t="s">
        <v>408</v>
      </c>
      <c r="L1411" s="47" t="s">
        <v>408</v>
      </c>
      <c r="M1411" s="28" t="s">
        <v>408</v>
      </c>
      <c r="N1411" s="28" t="s">
        <v>408</v>
      </c>
      <c r="O1411" s="41"/>
      <c r="P1411" s="48" t="s">
        <v>519</v>
      </c>
      <c r="Q1411" s="48" t="s">
        <v>519</v>
      </c>
      <c r="R1411" s="48" t="s">
        <v>519</v>
      </c>
      <c r="S1411" s="48" t="s">
        <v>519</v>
      </c>
      <c r="T1411" s="48" t="s">
        <v>536</v>
      </c>
      <c r="U1411" s="48" t="s">
        <v>542</v>
      </c>
      <c r="V1411" s="48" t="s">
        <v>542</v>
      </c>
      <c r="W1411" s="48" t="s">
        <v>542</v>
      </c>
      <c r="X1411" s="48" t="s">
        <v>422</v>
      </c>
      <c r="Y1411" s="48" t="s">
        <v>422</v>
      </c>
      <c r="Z1411" s="48" t="s">
        <v>422</v>
      </c>
      <c r="AA1411" s="48" t="s">
        <v>422</v>
      </c>
      <c r="AB1411" s="48" t="s">
        <v>422</v>
      </c>
      <c r="AC1411" s="48" t="s">
        <v>422</v>
      </c>
      <c r="AD1411" s="48" t="s">
        <v>422</v>
      </c>
      <c r="AE1411" s="48" t="s">
        <v>422</v>
      </c>
      <c r="AF1411" s="48" t="s">
        <v>422</v>
      </c>
      <c r="AG1411" s="48" t="s">
        <v>422</v>
      </c>
      <c r="AH1411" s="48" t="s">
        <v>422</v>
      </c>
      <c r="AI1411" s="48" t="s">
        <v>422</v>
      </c>
      <c r="AJ1411" s="48" t="s">
        <v>422</v>
      </c>
      <c r="AK1411" s="48" t="s">
        <v>422</v>
      </c>
      <c r="AL1411" s="48" t="s">
        <v>422</v>
      </c>
      <c r="AM1411" s="48" t="s">
        <v>422</v>
      </c>
      <c r="AN1411" s="48" t="s">
        <v>422</v>
      </c>
      <c r="AO1411" s="48" t="s">
        <v>422</v>
      </c>
      <c r="AP1411" s="48" t="s">
        <v>422</v>
      </c>
      <c r="AQ1411" s="48" t="s">
        <v>422</v>
      </c>
      <c r="AR1411" s="48" t="s">
        <v>422</v>
      </c>
      <c r="AS1411" s="48" t="s">
        <v>422</v>
      </c>
      <c r="AT1411" s="48" t="s">
        <v>422</v>
      </c>
      <c r="AU1411" s="48" t="s">
        <v>422</v>
      </c>
      <c r="AV1411" s="48" t="s">
        <v>422</v>
      </c>
      <c r="AW1411" s="48" t="s">
        <v>422</v>
      </c>
      <c r="AX1411" s="48" t="s">
        <v>422</v>
      </c>
      <c r="AY1411" s="48" t="s">
        <v>422</v>
      </c>
      <c r="AZ1411" s="28" t="s">
        <v>422</v>
      </c>
    </row>
    <row r="1412" ht="15.75" customHeight="1">
      <c r="A1412" s="40">
        <v>1254.0</v>
      </c>
      <c r="B1412" s="28" t="s">
        <v>4028</v>
      </c>
      <c r="C1412" s="41"/>
      <c r="D1412" s="42">
        <f t="array" ref="D1412">index(systems,match($A1412,INDEX(systems,0,1),),3)</f>
        <v>509.796</v>
      </c>
      <c r="E1412" s="42">
        <f t="array" ref="E1412">index(systems,match($A1412,INDEX(systems,0,1),),4)</f>
        <v>245.11</v>
      </c>
      <c r="F1412" s="43" t="str">
        <f>IFERROR(__xludf.DUMMYFUNCTION("let(row, match($B1412&amp;if($C1412&lt;&gt;"""","" [""&amp;$C1412&amp;""]"",""""),index(nebulae,,2),0),join("","",iferror(round(index(nebulae,row,5)/2,3),1),iferror(round(index(nebulae,row,6)/2,3),1),0))"),"1,1,0")</f>
        <v>1,1,0</v>
      </c>
      <c r="G1412" s="44" t="s">
        <v>4029</v>
      </c>
      <c r="H1412" s="45">
        <f t="array" ref="H1412">let(systemId,match(A1412,index(systems,0,1),),refSystemId,match($H$1,index(systems,0,1),),x,index(systems,systemId,3),y,index(systems,systemId,4),refX,index(systems,refSystemId,3),refY,index(systems,refSystemId,4),round(sqrt((x-refX)^2+(y-refY)^2),3))</f>
        <v>565.66</v>
      </c>
      <c r="I1412" s="28" t="s">
        <v>408</v>
      </c>
      <c r="J1412" s="28" t="s">
        <v>408</v>
      </c>
      <c r="K1412" s="28" t="s">
        <v>408</v>
      </c>
      <c r="L1412" s="28" t="s">
        <v>408</v>
      </c>
      <c r="M1412" s="28" t="s">
        <v>408</v>
      </c>
      <c r="N1412" s="28" t="s">
        <v>408</v>
      </c>
      <c r="O1412" s="41"/>
      <c r="P1412" s="48" t="s">
        <v>1557</v>
      </c>
      <c r="Q1412" s="48" t="s">
        <v>1557</v>
      </c>
      <c r="R1412" s="48" t="s">
        <v>1557</v>
      </c>
      <c r="S1412" s="48" t="s">
        <v>1557</v>
      </c>
      <c r="T1412" s="48" t="s">
        <v>1557</v>
      </c>
      <c r="U1412" s="48" t="s">
        <v>1557</v>
      </c>
      <c r="V1412" s="48" t="s">
        <v>1557</v>
      </c>
      <c r="W1412" s="48" t="s">
        <v>1557</v>
      </c>
      <c r="X1412" s="48" t="s">
        <v>422</v>
      </c>
      <c r="Y1412" s="48" t="s">
        <v>422</v>
      </c>
      <c r="Z1412" s="48" t="s">
        <v>422</v>
      </c>
      <c r="AA1412" s="48" t="s">
        <v>422</v>
      </c>
      <c r="AB1412" s="48" t="s">
        <v>422</v>
      </c>
      <c r="AC1412" s="48" t="s">
        <v>422</v>
      </c>
      <c r="AD1412" s="48" t="s">
        <v>422</v>
      </c>
      <c r="AE1412" s="48" t="s">
        <v>422</v>
      </c>
      <c r="AF1412" s="48" t="s">
        <v>422</v>
      </c>
      <c r="AG1412" s="48" t="s">
        <v>422</v>
      </c>
      <c r="AH1412" s="48" t="s">
        <v>422</v>
      </c>
      <c r="AI1412" s="48" t="s">
        <v>422</v>
      </c>
      <c r="AJ1412" s="48" t="s">
        <v>422</v>
      </c>
      <c r="AK1412" s="48" t="s">
        <v>422</v>
      </c>
      <c r="AL1412" s="48" t="s">
        <v>422</v>
      </c>
      <c r="AM1412" s="48" t="s">
        <v>422</v>
      </c>
      <c r="AN1412" s="48" t="s">
        <v>422</v>
      </c>
      <c r="AO1412" s="48" t="s">
        <v>422</v>
      </c>
      <c r="AP1412" s="48" t="s">
        <v>422</v>
      </c>
      <c r="AQ1412" s="48" t="s">
        <v>422</v>
      </c>
      <c r="AR1412" s="48" t="s">
        <v>422</v>
      </c>
      <c r="AS1412" s="48" t="s">
        <v>422</v>
      </c>
      <c r="AT1412" s="48" t="s">
        <v>422</v>
      </c>
      <c r="AU1412" s="48" t="s">
        <v>422</v>
      </c>
      <c r="AV1412" s="48" t="s">
        <v>422</v>
      </c>
      <c r="AW1412" s="48" t="s">
        <v>422</v>
      </c>
      <c r="AX1412" s="48" t="s">
        <v>422</v>
      </c>
      <c r="AY1412" s="48" t="s">
        <v>422</v>
      </c>
      <c r="AZ1412" s="50" t="s">
        <v>1558</v>
      </c>
    </row>
    <row r="1413" ht="15.75" customHeight="1">
      <c r="A1413" s="40">
        <v>1255.0</v>
      </c>
      <c r="B1413" s="28" t="s">
        <v>4030</v>
      </c>
      <c r="C1413" s="28" t="s">
        <v>4031</v>
      </c>
      <c r="D1413" s="42">
        <f t="array" ref="D1413">index(systems,match($A1413,INDEX(systems,0,1),),3)</f>
        <v>406.348</v>
      </c>
      <c r="E1413" s="42">
        <f t="array" ref="E1413">index(systems,match($A1413,INDEX(systems,0,1),),4)</f>
        <v>-247.142</v>
      </c>
      <c r="F1413" s="43" t="str">
        <f>IFERROR(__xludf.DUMMYFUNCTION("let(row, match($B1413&amp;if($C1413&lt;&gt;"""","" [""&amp;$C1413&amp;""]"",""""),index(nebulae,,2),0),join("","",iferror(round(index(nebulae,row,5)/2,3),1),iferror(round(index(nebulae,row,6)/2,3),1),0))"),"1,1,0")</f>
        <v>1,1,0</v>
      </c>
      <c r="G1413" s="44" t="s">
        <v>4032</v>
      </c>
      <c r="H1413" s="45">
        <f t="array" ref="H1413">let(systemId,match(A1413,index(systems,0,1),),refSystemId,match($H$1,index(systems,0,1),),x,index(systems,systemId,3),y,index(systems,systemId,4),refX,index(systems,refSystemId,3),refY,index(systems,refSystemId,4),round(sqrt((x-refX)^2+(y-refY)^2),3))</f>
        <v>475.603</v>
      </c>
      <c r="I1413" s="46" t="s">
        <v>408</v>
      </c>
      <c r="J1413" s="46" t="s">
        <v>408</v>
      </c>
      <c r="K1413" s="53"/>
      <c r="L1413" s="53"/>
      <c r="M1413" s="53"/>
      <c r="N1413" s="28" t="s">
        <v>905</v>
      </c>
      <c r="O1413" s="48" t="s">
        <v>905</v>
      </c>
      <c r="P1413" s="48" t="s">
        <v>905</v>
      </c>
      <c r="Q1413" s="48" t="s">
        <v>905</v>
      </c>
      <c r="R1413" s="48" t="s">
        <v>905</v>
      </c>
      <c r="S1413" s="48" t="s">
        <v>905</v>
      </c>
      <c r="T1413" s="48" t="s">
        <v>905</v>
      </c>
      <c r="U1413" s="48" t="s">
        <v>905</v>
      </c>
      <c r="V1413" s="48" t="s">
        <v>905</v>
      </c>
      <c r="W1413" s="48" t="s">
        <v>905</v>
      </c>
      <c r="X1413" s="48" t="s">
        <v>905</v>
      </c>
      <c r="Y1413" s="48" t="s">
        <v>906</v>
      </c>
      <c r="Z1413" s="48" t="s">
        <v>906</v>
      </c>
      <c r="AA1413" s="48" t="s">
        <v>907</v>
      </c>
      <c r="AB1413" s="48" t="s">
        <v>907</v>
      </c>
      <c r="AC1413" s="48" t="s">
        <v>907</v>
      </c>
      <c r="AD1413" s="48" t="s">
        <v>907</v>
      </c>
      <c r="AE1413" s="48" t="s">
        <v>907</v>
      </c>
      <c r="AF1413" s="48" t="s">
        <v>907</v>
      </c>
      <c r="AG1413" s="48" t="s">
        <v>907</v>
      </c>
      <c r="AH1413" s="48" t="s">
        <v>907</v>
      </c>
      <c r="AI1413" s="48" t="s">
        <v>907</v>
      </c>
      <c r="AJ1413" s="48" t="s">
        <v>907</v>
      </c>
      <c r="AK1413" s="48" t="s">
        <v>907</v>
      </c>
      <c r="AL1413" s="48" t="s">
        <v>907</v>
      </c>
      <c r="AM1413" s="48" t="s">
        <v>907</v>
      </c>
      <c r="AN1413" s="48" t="s">
        <v>907</v>
      </c>
      <c r="AO1413" s="48" t="s">
        <v>906</v>
      </c>
      <c r="AP1413" s="48" t="s">
        <v>906</v>
      </c>
      <c r="AQ1413" s="48" t="s">
        <v>906</v>
      </c>
      <c r="AR1413" s="52" t="s">
        <v>662</v>
      </c>
      <c r="AS1413" s="52" t="s">
        <v>662</v>
      </c>
      <c r="AT1413" s="52" t="s">
        <v>662</v>
      </c>
      <c r="AU1413" s="52" t="s">
        <v>662</v>
      </c>
      <c r="AV1413" s="52" t="s">
        <v>662</v>
      </c>
      <c r="AW1413" s="52" t="s">
        <v>662</v>
      </c>
      <c r="AX1413" s="52" t="s">
        <v>662</v>
      </c>
      <c r="AY1413" s="52" t="s">
        <v>662</v>
      </c>
      <c r="AZ1413" s="49" t="s">
        <v>662</v>
      </c>
    </row>
    <row r="1414" ht="15.75" customHeight="1">
      <c r="A1414" s="40">
        <v>1256.0</v>
      </c>
      <c r="B1414" s="28" t="s">
        <v>4033</v>
      </c>
      <c r="C1414" s="41"/>
      <c r="D1414" s="42">
        <f t="array" ref="D1414">index(systems,match($A1414,INDEX(systems,0,1),),3)</f>
        <v>531.755</v>
      </c>
      <c r="E1414" s="42">
        <f t="array" ref="E1414">index(systems,match($A1414,INDEX(systems,0,1),),4)</f>
        <v>252.287</v>
      </c>
      <c r="F1414" s="43" t="str">
        <f>IFERROR(__xludf.DUMMYFUNCTION("let(row, match($B1414&amp;if($C1414&lt;&gt;"""","" [""&amp;$C1414&amp;""]"",""""),index(nebulae,,2),0),join("","",iferror(round(index(nebulae,row,5)/2,3),1),iferror(round(index(nebulae,row,6)/2,3),1),0))"),"1,1,0")</f>
        <v>1,1,0</v>
      </c>
      <c r="G1414" s="44" t="s">
        <v>4034</v>
      </c>
      <c r="H1414" s="45">
        <f t="array" ref="H1414">let(systemId,match(A1414,index(systems,0,1),),refSystemId,match($H$1,index(systems,0,1),),x,index(systems,systemId,3),y,index(systems,systemId,4),refX,index(systems,refSystemId,3),refY,index(systems,refSystemId,4),round(sqrt((x-refX)^2+(y-refY)^2),3))</f>
        <v>588.568</v>
      </c>
      <c r="I1414" s="46" t="s">
        <v>408</v>
      </c>
      <c r="J1414" s="46" t="s">
        <v>408</v>
      </c>
      <c r="K1414" s="46" t="s">
        <v>408</v>
      </c>
      <c r="L1414" s="46" t="s">
        <v>408</v>
      </c>
      <c r="M1414" s="46" t="s">
        <v>408</v>
      </c>
      <c r="N1414" s="28" t="s">
        <v>408</v>
      </c>
      <c r="O1414" s="41"/>
      <c r="P1414" s="48" t="s">
        <v>1557</v>
      </c>
      <c r="Q1414" s="48" t="s">
        <v>1557</v>
      </c>
      <c r="R1414" s="48" t="s">
        <v>1557</v>
      </c>
      <c r="S1414" s="48" t="s">
        <v>1557</v>
      </c>
      <c r="T1414" s="48" t="s">
        <v>1557</v>
      </c>
      <c r="U1414" s="48" t="s">
        <v>1557</v>
      </c>
      <c r="V1414" s="48" t="s">
        <v>1557</v>
      </c>
      <c r="W1414" s="48" t="s">
        <v>1557</v>
      </c>
      <c r="X1414" s="48" t="s">
        <v>422</v>
      </c>
      <c r="Y1414" s="48" t="s">
        <v>422</v>
      </c>
      <c r="Z1414" s="48" t="s">
        <v>422</v>
      </c>
      <c r="AA1414" s="48" t="s">
        <v>422</v>
      </c>
      <c r="AB1414" s="48" t="s">
        <v>422</v>
      </c>
      <c r="AC1414" s="48" t="s">
        <v>422</v>
      </c>
      <c r="AD1414" s="48" t="s">
        <v>422</v>
      </c>
      <c r="AE1414" s="48" t="s">
        <v>422</v>
      </c>
      <c r="AF1414" s="48" t="s">
        <v>422</v>
      </c>
      <c r="AG1414" s="48" t="s">
        <v>422</v>
      </c>
      <c r="AH1414" s="48" t="s">
        <v>422</v>
      </c>
      <c r="AI1414" s="48" t="s">
        <v>422</v>
      </c>
      <c r="AJ1414" s="48" t="s">
        <v>422</v>
      </c>
      <c r="AK1414" s="48" t="s">
        <v>422</v>
      </c>
      <c r="AL1414" s="48" t="s">
        <v>422</v>
      </c>
      <c r="AM1414" s="48" t="s">
        <v>422</v>
      </c>
      <c r="AN1414" s="48" t="s">
        <v>422</v>
      </c>
      <c r="AO1414" s="48" t="s">
        <v>422</v>
      </c>
      <c r="AP1414" s="48" t="s">
        <v>422</v>
      </c>
      <c r="AQ1414" s="48" t="s">
        <v>422</v>
      </c>
      <c r="AR1414" s="48" t="s">
        <v>422</v>
      </c>
      <c r="AS1414" s="48" t="s">
        <v>422</v>
      </c>
      <c r="AT1414" s="48" t="s">
        <v>422</v>
      </c>
      <c r="AU1414" s="48" t="s">
        <v>422</v>
      </c>
      <c r="AV1414" s="48" t="s">
        <v>422</v>
      </c>
      <c r="AW1414" s="48" t="s">
        <v>422</v>
      </c>
      <c r="AX1414" s="48" t="s">
        <v>422</v>
      </c>
      <c r="AY1414" s="48" t="s">
        <v>422</v>
      </c>
      <c r="AZ1414" s="50" t="s">
        <v>1558</v>
      </c>
    </row>
    <row r="1415" ht="15.75" customHeight="1">
      <c r="A1415" s="40">
        <v>1257.0</v>
      </c>
      <c r="B1415" s="28" t="s">
        <v>4035</v>
      </c>
      <c r="C1415" s="41"/>
      <c r="D1415" s="42">
        <f t="array" ref="D1415">index(systems,match($A1415,INDEX(systems,0,1),),3)</f>
        <v>160.78</v>
      </c>
      <c r="E1415" s="42">
        <f t="array" ref="E1415">index(systems,match($A1415,INDEX(systems,0,1),),4)</f>
        <v>-23.051</v>
      </c>
      <c r="F1415" s="43" t="str">
        <f>IFERROR(__xludf.DUMMYFUNCTION("let(row, match($B1415&amp;if($C1415&lt;&gt;"""","" [""&amp;$C1415&amp;""]"",""""),index(nebulae,,2),0),join("","",iferror(round(index(nebulae,row,5)/2,3),1),iferror(round(index(nebulae,row,6)/2,3),1),0))"),"1,1,0")</f>
        <v>1,1,0</v>
      </c>
      <c r="G1415" s="44" t="s">
        <v>4036</v>
      </c>
      <c r="H1415" s="45">
        <f t="array" ref="H1415">let(systemId,match(A1415,index(systems,0,1),),refSystemId,match($H$1,index(systems,0,1),),x,index(systems,systemId,3),y,index(systems,systemId,4),refX,index(systems,refSystemId,3),refY,index(systems,refSystemId,4),round(sqrt((x-refX)^2+(y-refY)^2),3))</f>
        <v>162.424</v>
      </c>
      <c r="I1415" s="41"/>
      <c r="J1415" s="28" t="s">
        <v>418</v>
      </c>
      <c r="K1415" s="28" t="s">
        <v>418</v>
      </c>
      <c r="L1415" s="41"/>
      <c r="M1415" s="28" t="s">
        <v>500</v>
      </c>
      <c r="N1415" s="28" t="s">
        <v>555</v>
      </c>
      <c r="O1415" s="48" t="s">
        <v>555</v>
      </c>
      <c r="P1415" s="48" t="s">
        <v>555</v>
      </c>
      <c r="Q1415" s="48" t="s">
        <v>555</v>
      </c>
      <c r="R1415" s="48" t="s">
        <v>555</v>
      </c>
      <c r="S1415" s="48" t="s">
        <v>555</v>
      </c>
      <c r="T1415" s="48" t="s">
        <v>555</v>
      </c>
      <c r="U1415" s="48" t="s">
        <v>555</v>
      </c>
      <c r="V1415" s="48" t="s">
        <v>555</v>
      </c>
      <c r="W1415" s="48" t="s">
        <v>555</v>
      </c>
      <c r="X1415" s="48" t="s">
        <v>555</v>
      </c>
      <c r="Y1415" s="48" t="s">
        <v>992</v>
      </c>
      <c r="Z1415" s="48" t="s">
        <v>992</v>
      </c>
      <c r="AA1415" s="48" t="s">
        <v>993</v>
      </c>
      <c r="AB1415" s="48" t="s">
        <v>993</v>
      </c>
      <c r="AC1415" s="48" t="s">
        <v>993</v>
      </c>
      <c r="AD1415" s="48" t="s">
        <v>993</v>
      </c>
      <c r="AE1415" s="48" t="s">
        <v>993</v>
      </c>
      <c r="AF1415" s="48" t="s">
        <v>993</v>
      </c>
      <c r="AG1415" s="48" t="s">
        <v>993</v>
      </c>
      <c r="AH1415" s="48" t="s">
        <v>993</v>
      </c>
      <c r="AI1415" s="48" t="s">
        <v>993</v>
      </c>
      <c r="AJ1415" s="48" t="s">
        <v>993</v>
      </c>
      <c r="AK1415" s="48" t="s">
        <v>993</v>
      </c>
      <c r="AL1415" s="48" t="s">
        <v>993</v>
      </c>
      <c r="AM1415" s="48" t="s">
        <v>993</v>
      </c>
      <c r="AN1415" s="48" t="s">
        <v>993</v>
      </c>
      <c r="AO1415" s="48" t="s">
        <v>992</v>
      </c>
      <c r="AP1415" s="48" t="s">
        <v>992</v>
      </c>
      <c r="AQ1415" s="48" t="s">
        <v>992</v>
      </c>
      <c r="AR1415" s="48" t="s">
        <v>992</v>
      </c>
      <c r="AS1415" s="48" t="s">
        <v>992</v>
      </c>
      <c r="AT1415" s="48" t="s">
        <v>992</v>
      </c>
      <c r="AU1415" s="48" t="s">
        <v>992</v>
      </c>
      <c r="AV1415" s="48" t="s">
        <v>1352</v>
      </c>
      <c r="AW1415" s="48" t="s">
        <v>1352</v>
      </c>
      <c r="AX1415" s="48" t="s">
        <v>1352</v>
      </c>
      <c r="AY1415" s="48" t="s">
        <v>1352</v>
      </c>
      <c r="AZ1415" s="28" t="s">
        <v>1352</v>
      </c>
    </row>
    <row r="1416" ht="15.75" customHeight="1">
      <c r="A1416" s="40">
        <v>1258.0</v>
      </c>
      <c r="B1416" s="28" t="s">
        <v>4037</v>
      </c>
      <c r="C1416" s="41"/>
      <c r="D1416" s="42">
        <f t="array" ref="D1416">index(systems,match($A1416,INDEX(systems,0,1),),3)</f>
        <v>100.547</v>
      </c>
      <c r="E1416" s="42">
        <f t="array" ref="E1416">index(systems,match($A1416,INDEX(systems,0,1),),4)</f>
        <v>-93.105</v>
      </c>
      <c r="F1416" s="43" t="str">
        <f>IFERROR(__xludf.DUMMYFUNCTION("let(row, match($B1416&amp;if($C1416&lt;&gt;"""","" [""&amp;$C1416&amp;""]"",""""),index(nebulae,,2),0),join("","",iferror(round(index(nebulae,row,5)/2,3),1),iferror(round(index(nebulae,row,6)/2,3),1),0))"),"1,1,0")</f>
        <v>1,1,0</v>
      </c>
      <c r="G1416" s="44" t="s">
        <v>4038</v>
      </c>
      <c r="H1416" s="45">
        <f t="array" ref="H1416">let(systemId,match(A1416,index(systems,0,1),),refSystemId,match($H$1,index(systems,0,1),),x,index(systems,systemId,3),y,index(systems,systemId,4),refX,index(systems,refSystemId,3),refY,index(systems,refSystemId,4),round(sqrt((x-refX)^2+(y-refY)^2),3))</f>
        <v>137.034</v>
      </c>
      <c r="I1416" s="41"/>
      <c r="J1416" s="41"/>
      <c r="K1416" s="41"/>
      <c r="L1416" s="41"/>
      <c r="M1416" s="28" t="s">
        <v>1268</v>
      </c>
      <c r="N1416" s="28" t="s">
        <v>1058</v>
      </c>
      <c r="O1416" s="48" t="s">
        <v>1058</v>
      </c>
      <c r="P1416" s="48" t="s">
        <v>1058</v>
      </c>
      <c r="Q1416" s="48" t="s">
        <v>1058</v>
      </c>
      <c r="R1416" s="48" t="s">
        <v>1058</v>
      </c>
      <c r="S1416" s="48" t="s">
        <v>1058</v>
      </c>
      <c r="T1416" s="48" t="s">
        <v>1058</v>
      </c>
      <c r="U1416" s="48" t="s">
        <v>1058</v>
      </c>
      <c r="V1416" s="48" t="s">
        <v>1058</v>
      </c>
      <c r="W1416" s="48" t="s">
        <v>1058</v>
      </c>
      <c r="X1416" s="48" t="s">
        <v>1058</v>
      </c>
      <c r="Y1416" s="48" t="s">
        <v>1058</v>
      </c>
      <c r="Z1416" s="48" t="s">
        <v>3131</v>
      </c>
      <c r="AA1416" s="48" t="s">
        <v>3132</v>
      </c>
      <c r="AB1416" s="52" t="s">
        <v>3132</v>
      </c>
      <c r="AC1416" s="52" t="s">
        <v>3132</v>
      </c>
      <c r="AD1416" s="52" t="s">
        <v>3132</v>
      </c>
      <c r="AE1416" s="52" t="s">
        <v>3132</v>
      </c>
      <c r="AF1416" s="52" t="s">
        <v>3132</v>
      </c>
      <c r="AG1416" s="52" t="s">
        <v>3132</v>
      </c>
      <c r="AH1416" s="52" t="s">
        <v>418</v>
      </c>
      <c r="AI1416" s="52" t="s">
        <v>418</v>
      </c>
      <c r="AJ1416" s="52" t="s">
        <v>418</v>
      </c>
      <c r="AK1416" s="52" t="s">
        <v>418</v>
      </c>
      <c r="AL1416" s="52" t="s">
        <v>418</v>
      </c>
      <c r="AM1416" s="52" t="s">
        <v>418</v>
      </c>
      <c r="AN1416" s="52" t="s">
        <v>818</v>
      </c>
      <c r="AO1416" s="52" t="s">
        <v>818</v>
      </c>
      <c r="AP1416" s="52" t="s">
        <v>818</v>
      </c>
      <c r="AQ1416" s="48" t="s">
        <v>818</v>
      </c>
      <c r="AR1416" s="48" t="s">
        <v>818</v>
      </c>
      <c r="AS1416" s="48" t="s">
        <v>818</v>
      </c>
      <c r="AT1416" s="48" t="s">
        <v>2004</v>
      </c>
      <c r="AU1416" s="48" t="s">
        <v>2004</v>
      </c>
      <c r="AV1416" s="48" t="s">
        <v>2381</v>
      </c>
      <c r="AW1416" s="48" t="s">
        <v>819</v>
      </c>
      <c r="AX1416" s="48" t="s">
        <v>1058</v>
      </c>
      <c r="AY1416" s="48" t="s">
        <v>1058</v>
      </c>
      <c r="AZ1416" s="28" t="s">
        <v>1058</v>
      </c>
    </row>
    <row r="1417" ht="15.75" customHeight="1">
      <c r="A1417" s="40">
        <v>1259.0</v>
      </c>
      <c r="B1417" s="28" t="s">
        <v>4039</v>
      </c>
      <c r="C1417" s="41"/>
      <c r="D1417" s="42">
        <f t="array" ref="D1417">index(systems,match($A1417,INDEX(systems,0,1),),3)</f>
        <v>115.275</v>
      </c>
      <c r="E1417" s="42">
        <f t="array" ref="E1417">index(systems,match($A1417,INDEX(systems,0,1),),4)</f>
        <v>-297.587</v>
      </c>
      <c r="F1417" s="43" t="str">
        <f>IFERROR(__xludf.DUMMYFUNCTION("let(row, match($B1417&amp;if($C1417&lt;&gt;"""","" [""&amp;$C1417&amp;""]"",""""),index(nebulae,,2),0),join("","",iferror(round(index(nebulae,row,5)/2,3),1),iferror(round(index(nebulae,row,6)/2,3),1),0))"),"1,1,0")</f>
        <v>1,1,0</v>
      </c>
      <c r="G1417" s="44" t="s">
        <v>4040</v>
      </c>
      <c r="H1417" s="45">
        <f t="array" ref="H1417">let(systemId,match(A1417,index(systems,0,1),),refSystemId,match($H$1,index(systems,0,1),),x,index(systems,systemId,3),y,index(systems,systemId,4),refX,index(systems,refSystemId,3),refY,index(systems,refSystemId,4),round(sqrt((x-refX)^2+(y-refY)^2),3))</f>
        <v>319.134</v>
      </c>
      <c r="I1417" s="46" t="s">
        <v>408</v>
      </c>
      <c r="J1417" s="46" t="s">
        <v>408</v>
      </c>
      <c r="K1417" s="46" t="s">
        <v>408</v>
      </c>
      <c r="L1417" s="46" t="s">
        <v>408</v>
      </c>
      <c r="M1417" s="46" t="s">
        <v>408</v>
      </c>
      <c r="N1417" s="28" t="s">
        <v>408</v>
      </c>
      <c r="O1417" s="41"/>
      <c r="P1417" s="48" t="s">
        <v>1475</v>
      </c>
      <c r="Q1417" s="48" t="s">
        <v>1475</v>
      </c>
      <c r="R1417" s="48" t="s">
        <v>1475</v>
      </c>
      <c r="S1417" s="48" t="s">
        <v>1475</v>
      </c>
      <c r="T1417" s="48" t="s">
        <v>1475</v>
      </c>
      <c r="U1417" s="48" t="s">
        <v>1475</v>
      </c>
      <c r="V1417" s="48" t="s">
        <v>1475</v>
      </c>
      <c r="W1417" s="48" t="s">
        <v>1475</v>
      </c>
      <c r="X1417" s="48" t="s">
        <v>1475</v>
      </c>
      <c r="Y1417" s="48" t="s">
        <v>492</v>
      </c>
      <c r="Z1417" s="48" t="s">
        <v>492</v>
      </c>
      <c r="AA1417" s="48" t="s">
        <v>493</v>
      </c>
      <c r="AB1417" s="48" t="s">
        <v>493</v>
      </c>
      <c r="AC1417" s="48" t="s">
        <v>493</v>
      </c>
      <c r="AD1417" s="48" t="s">
        <v>493</v>
      </c>
      <c r="AE1417" s="48" t="s">
        <v>493</v>
      </c>
      <c r="AF1417" s="48" t="s">
        <v>493</v>
      </c>
      <c r="AG1417" s="48" t="s">
        <v>493</v>
      </c>
      <c r="AH1417" s="48" t="s">
        <v>493</v>
      </c>
      <c r="AI1417" s="48" t="s">
        <v>493</v>
      </c>
      <c r="AJ1417" s="48" t="s">
        <v>493</v>
      </c>
      <c r="AK1417" s="48" t="s">
        <v>493</v>
      </c>
      <c r="AL1417" s="48" t="s">
        <v>493</v>
      </c>
      <c r="AM1417" s="48" t="s">
        <v>493</v>
      </c>
      <c r="AN1417" s="48" t="s">
        <v>493</v>
      </c>
      <c r="AO1417" s="48" t="s">
        <v>492</v>
      </c>
      <c r="AP1417" s="48" t="s">
        <v>492</v>
      </c>
      <c r="AQ1417" s="48" t="s">
        <v>492</v>
      </c>
      <c r="AR1417" s="48" t="s">
        <v>492</v>
      </c>
      <c r="AS1417" s="48" t="s">
        <v>492</v>
      </c>
      <c r="AT1417" s="48" t="s">
        <v>492</v>
      </c>
      <c r="AU1417" s="48" t="s">
        <v>492</v>
      </c>
      <c r="AV1417" s="52" t="s">
        <v>492</v>
      </c>
      <c r="AW1417" s="48" t="s">
        <v>492</v>
      </c>
      <c r="AX1417" s="48" t="s">
        <v>494</v>
      </c>
      <c r="AY1417" s="48" t="s">
        <v>492</v>
      </c>
      <c r="AZ1417" s="28" t="s">
        <v>492</v>
      </c>
    </row>
    <row r="1418" ht="15.75" customHeight="1">
      <c r="A1418" s="40">
        <v>3016.0</v>
      </c>
      <c r="B1418" s="28" t="s">
        <v>4041</v>
      </c>
      <c r="C1418" s="41"/>
      <c r="D1418" s="42">
        <f t="array" ref="D1418">index(systems,match($A1418,INDEX(systems,0,1),),3)</f>
        <v>-27.026</v>
      </c>
      <c r="E1418" s="42">
        <f t="array" ref="E1418">index(systems,match($A1418,INDEX(systems,0,1),),4)</f>
        <v>-437.704</v>
      </c>
      <c r="F1418" s="43" t="str">
        <f>IFERROR(__xludf.DUMMYFUNCTION("let(row, match($B1418&amp;if($C1418&lt;&gt;"""","" [""&amp;$C1418&amp;""]"",""""),index(nebulae,,2),0),join("","",iferror(round(index(nebulae,row,5)/2,3),1),iferror(round(index(nebulae,row,6)/2,3),1),0))"),"1,1,0")</f>
        <v>1,1,0</v>
      </c>
      <c r="G1418" s="44" t="s">
        <v>4042</v>
      </c>
      <c r="H1418" s="45">
        <f t="array" ref="H1418">let(systemId,match(A1418,index(systems,0,1),),refSystemId,match($H$1,index(systems,0,1),),x,index(systems,systemId,3),y,index(systems,systemId,4),refX,index(systems,refSystemId,3),refY,index(systems,refSystemId,4),round(sqrt((x-refX)^2+(y-refY)^2),3))</f>
        <v>438.538</v>
      </c>
      <c r="I1418" s="51" t="s">
        <v>408</v>
      </c>
      <c r="J1418" s="51" t="s">
        <v>408</v>
      </c>
      <c r="K1418" s="51" t="s">
        <v>408</v>
      </c>
      <c r="L1418" s="51" t="s">
        <v>408</v>
      </c>
      <c r="M1418" s="51" t="s">
        <v>408</v>
      </c>
      <c r="N1418" s="51" t="s">
        <v>408</v>
      </c>
      <c r="O1418" s="56" t="s">
        <v>933</v>
      </c>
      <c r="P1418" s="56" t="s">
        <v>933</v>
      </c>
      <c r="Q1418" s="56" t="s">
        <v>933</v>
      </c>
      <c r="R1418" s="56" t="s">
        <v>933</v>
      </c>
      <c r="S1418" s="56" t="s">
        <v>418</v>
      </c>
      <c r="T1418" s="56" t="s">
        <v>418</v>
      </c>
      <c r="U1418" s="56" t="s">
        <v>418</v>
      </c>
      <c r="V1418" s="56" t="s">
        <v>418</v>
      </c>
      <c r="W1418" s="56" t="s">
        <v>418</v>
      </c>
      <c r="X1418" s="56" t="s">
        <v>418</v>
      </c>
      <c r="Y1418" s="56" t="s">
        <v>418</v>
      </c>
      <c r="Z1418" s="56" t="s">
        <v>418</v>
      </c>
      <c r="AA1418" s="56" t="s">
        <v>418</v>
      </c>
      <c r="AB1418" s="56" t="s">
        <v>418</v>
      </c>
      <c r="AC1418" s="56" t="s">
        <v>418</v>
      </c>
      <c r="AD1418" s="56" t="s">
        <v>418</v>
      </c>
      <c r="AE1418" s="56" t="s">
        <v>418</v>
      </c>
      <c r="AF1418" s="56" t="s">
        <v>418</v>
      </c>
      <c r="AG1418" s="56" t="s">
        <v>418</v>
      </c>
      <c r="AH1418" s="56" t="s">
        <v>418</v>
      </c>
      <c r="AI1418" s="56" t="s">
        <v>418</v>
      </c>
      <c r="AJ1418" s="56" t="s">
        <v>418</v>
      </c>
      <c r="AK1418" s="56" t="s">
        <v>418</v>
      </c>
      <c r="AL1418" s="56" t="s">
        <v>418</v>
      </c>
      <c r="AM1418" s="56" t="s">
        <v>418</v>
      </c>
      <c r="AN1418" s="56" t="s">
        <v>418</v>
      </c>
      <c r="AO1418" s="56" t="s">
        <v>576</v>
      </c>
      <c r="AP1418" s="56" t="s">
        <v>576</v>
      </c>
      <c r="AQ1418" s="56" t="s">
        <v>576</v>
      </c>
      <c r="AR1418" s="56" t="s">
        <v>576</v>
      </c>
      <c r="AS1418" s="56" t="s">
        <v>576</v>
      </c>
      <c r="AT1418" s="56" t="s">
        <v>576</v>
      </c>
      <c r="AU1418" s="56" t="s">
        <v>576</v>
      </c>
      <c r="AV1418" s="56" t="s">
        <v>1228</v>
      </c>
      <c r="AW1418" s="56" t="s">
        <v>1228</v>
      </c>
      <c r="AX1418" s="56" t="s">
        <v>1228</v>
      </c>
      <c r="AY1418" s="56" t="s">
        <v>1228</v>
      </c>
      <c r="AZ1418" s="28" t="s">
        <v>1228</v>
      </c>
    </row>
    <row r="1419" ht="15.75" customHeight="1">
      <c r="A1419" s="40">
        <v>3054.0</v>
      </c>
      <c r="B1419" s="28" t="s">
        <v>4043</v>
      </c>
      <c r="C1419" s="41"/>
      <c r="D1419" s="42">
        <f t="array" ref="D1419">index(systems,match($A1419,INDEX(systems,0,1),),3)</f>
        <v>-1778.657</v>
      </c>
      <c r="E1419" s="42">
        <f t="array" ref="E1419">index(systems,match($A1419,INDEX(systems,0,1),),4)</f>
        <v>585.464</v>
      </c>
      <c r="F1419" s="43" t="str">
        <f>IFERROR(__xludf.DUMMYFUNCTION("let(row, match($B1419&amp;if($C1419&lt;&gt;"""","" [""&amp;$C1419&amp;""]"",""""),index(nebulae,,2),0),join("","",iferror(round(index(nebulae,row,5)/2,3),1),iferror(round(index(nebulae,row,6)/2,3),1),0))"),"1,1,0")</f>
        <v>1,1,0</v>
      </c>
      <c r="G1419" s="44" t="s">
        <v>4044</v>
      </c>
      <c r="H1419" s="45">
        <f t="array" ref="H1419">let(systemId,match(A1419,index(systems,0,1),),refSystemId,match($H$1,index(systems,0,1),),x,index(systems,systemId,3),y,index(systems,systemId,4),refX,index(systems,refSystemId,3),refY,index(systems,refSystemId,4),round(sqrt((x-refX)^2+(y-refY)^2),3))</f>
        <v>1872.535</v>
      </c>
      <c r="I1419" s="55"/>
      <c r="J1419" s="55"/>
      <c r="K1419" s="55"/>
      <c r="L1419" s="55"/>
      <c r="M1419" s="55"/>
      <c r="N1419" s="55"/>
      <c r="O1419" s="55"/>
      <c r="P1419" s="56" t="s">
        <v>408</v>
      </c>
      <c r="Q1419" s="56" t="s">
        <v>408</v>
      </c>
      <c r="R1419" s="56" t="s">
        <v>408</v>
      </c>
      <c r="S1419" s="56" t="s">
        <v>408</v>
      </c>
      <c r="T1419" s="56" t="s">
        <v>408</v>
      </c>
      <c r="U1419" s="56" t="s">
        <v>408</v>
      </c>
      <c r="V1419" s="56" t="s">
        <v>408</v>
      </c>
      <c r="W1419" s="56" t="s">
        <v>408</v>
      </c>
      <c r="X1419" s="56" t="s">
        <v>408</v>
      </c>
      <c r="Y1419" s="55"/>
      <c r="Z1419" s="41"/>
      <c r="AA1419" s="55"/>
      <c r="AB1419" s="55"/>
      <c r="AC1419" s="55"/>
      <c r="AD1419" s="55"/>
      <c r="AE1419" s="55"/>
      <c r="AF1419" s="55"/>
      <c r="AG1419" s="55"/>
      <c r="AH1419" s="55"/>
      <c r="AI1419" s="55"/>
      <c r="AJ1419" s="55"/>
      <c r="AK1419" s="55"/>
      <c r="AL1419" s="55"/>
      <c r="AM1419" s="55"/>
      <c r="AN1419" s="55"/>
      <c r="AO1419" s="55"/>
      <c r="AP1419" s="55"/>
      <c r="AQ1419" s="55"/>
      <c r="AR1419" s="55"/>
      <c r="AS1419" s="55"/>
      <c r="AT1419" s="55"/>
      <c r="AU1419" s="51" t="s">
        <v>418</v>
      </c>
      <c r="AV1419" s="55"/>
      <c r="AW1419" s="55"/>
      <c r="AX1419" s="55"/>
      <c r="AY1419" s="55"/>
      <c r="AZ1419" s="55"/>
    </row>
    <row r="1420" ht="15.75" customHeight="1">
      <c r="A1420" s="40">
        <v>1260.0</v>
      </c>
      <c r="B1420" s="28" t="s">
        <v>4045</v>
      </c>
      <c r="C1420" s="41"/>
      <c r="D1420" s="42">
        <f t="array" ref="D1420">index(systems,match($A1420,INDEX(systems,0,1),),3)</f>
        <v>496.804</v>
      </c>
      <c r="E1420" s="42">
        <f t="array" ref="E1420">index(systems,match($A1420,INDEX(systems,0,1),),4)</f>
        <v>177.265</v>
      </c>
      <c r="F1420" s="43" t="str">
        <f>IFERROR(__xludf.DUMMYFUNCTION("let(row, match($B1420&amp;if($C1420&lt;&gt;"""","" [""&amp;$C1420&amp;""]"",""""),index(nebulae,,2),0),join("","",iferror(round(index(nebulae,row,5)/2,3),1),iferror(round(index(nebulae,row,6)/2,3),1),0))"),"1,1,0")</f>
        <v>1,1,0</v>
      </c>
      <c r="G1420" s="44" t="s">
        <v>4046</v>
      </c>
      <c r="H1420" s="45">
        <f t="array" ref="H1420">let(systemId,match(A1420,index(systems,0,1),),refSystemId,match($H$1,index(systems,0,1),),x,index(systems,systemId,3),y,index(systems,systemId,4),refX,index(systems,refSystemId,3),refY,index(systems,refSystemId,4),round(sqrt((x-refX)^2+(y-refY)^2),3))</f>
        <v>527.482</v>
      </c>
      <c r="I1420" s="41"/>
      <c r="J1420" s="41"/>
      <c r="K1420" s="41"/>
      <c r="L1420" s="41"/>
      <c r="M1420" s="41"/>
      <c r="N1420" s="28" t="s">
        <v>552</v>
      </c>
      <c r="O1420" s="48" t="s">
        <v>552</v>
      </c>
      <c r="P1420" s="48" t="s">
        <v>2846</v>
      </c>
      <c r="Q1420" s="48" t="s">
        <v>2846</v>
      </c>
      <c r="R1420" s="48" t="s">
        <v>2846</v>
      </c>
      <c r="S1420" s="48" t="s">
        <v>2846</v>
      </c>
      <c r="T1420" s="48" t="s">
        <v>2846</v>
      </c>
      <c r="U1420" s="48" t="s">
        <v>2846</v>
      </c>
      <c r="V1420" s="48" t="s">
        <v>2846</v>
      </c>
      <c r="W1420" s="48" t="s">
        <v>2846</v>
      </c>
      <c r="X1420" s="48" t="s">
        <v>2846</v>
      </c>
      <c r="Y1420" s="48" t="s">
        <v>2846</v>
      </c>
      <c r="Z1420" s="48" t="s">
        <v>2846</v>
      </c>
      <c r="AA1420" s="48" t="s">
        <v>2846</v>
      </c>
      <c r="AB1420" s="48" t="s">
        <v>2846</v>
      </c>
      <c r="AC1420" s="48" t="s">
        <v>2846</v>
      </c>
      <c r="AD1420" s="48" t="s">
        <v>2846</v>
      </c>
      <c r="AE1420" s="48" t="s">
        <v>2846</v>
      </c>
      <c r="AF1420" s="48" t="s">
        <v>2846</v>
      </c>
      <c r="AG1420" s="48" t="s">
        <v>2846</v>
      </c>
      <c r="AH1420" s="48" t="s">
        <v>2846</v>
      </c>
      <c r="AI1420" s="48" t="s">
        <v>2846</v>
      </c>
      <c r="AJ1420" s="48" t="s">
        <v>2846</v>
      </c>
      <c r="AK1420" s="48" t="s">
        <v>2846</v>
      </c>
      <c r="AL1420" s="48" t="s">
        <v>2846</v>
      </c>
      <c r="AM1420" s="48" t="s">
        <v>2846</v>
      </c>
      <c r="AN1420" s="48" t="s">
        <v>2846</v>
      </c>
      <c r="AO1420" s="48" t="s">
        <v>2846</v>
      </c>
      <c r="AP1420" s="48" t="s">
        <v>2846</v>
      </c>
      <c r="AQ1420" s="48" t="s">
        <v>2846</v>
      </c>
      <c r="AR1420" s="48" t="s">
        <v>2846</v>
      </c>
      <c r="AS1420" s="48" t="s">
        <v>2846</v>
      </c>
      <c r="AT1420" s="48" t="s">
        <v>777</v>
      </c>
      <c r="AU1420" s="48" t="s">
        <v>777</v>
      </c>
      <c r="AV1420" s="48" t="s">
        <v>777</v>
      </c>
      <c r="AW1420" s="48" t="s">
        <v>777</v>
      </c>
      <c r="AX1420" s="48" t="s">
        <v>777</v>
      </c>
      <c r="AY1420" s="48" t="s">
        <v>777</v>
      </c>
      <c r="AZ1420" s="28" t="s">
        <v>777</v>
      </c>
    </row>
    <row r="1421" ht="15.75" customHeight="1">
      <c r="A1421" s="40">
        <v>1261.0</v>
      </c>
      <c r="B1421" s="28" t="s">
        <v>4047</v>
      </c>
      <c r="C1421" s="41"/>
      <c r="D1421" s="42">
        <f t="array" ref="D1421">index(systems,match($A1421,INDEX(systems,0,1),),3)</f>
        <v>-210.488</v>
      </c>
      <c r="E1421" s="42">
        <f t="array" ref="E1421">index(systems,match($A1421,INDEX(systems,0,1),),4)</f>
        <v>307.656</v>
      </c>
      <c r="F1421" s="43" t="str">
        <f>IFERROR(__xludf.DUMMYFUNCTION("let(row, match($B1421&amp;if($C1421&lt;&gt;"""","" [""&amp;$C1421&amp;""]"",""""),index(nebulae,,2),0),join("","",iferror(round(index(nebulae,row,5)/2,3),1),iferror(round(index(nebulae,row,6)/2,3),1),0))"),"1,1,0")</f>
        <v>1,1,0</v>
      </c>
      <c r="G1421" s="44" t="s">
        <v>4048</v>
      </c>
      <c r="H1421" s="45">
        <f t="array" ref="H1421">let(systemId,match(A1421,index(systems,0,1),),refSystemId,match($H$1,index(systems,0,1),),x,index(systems,systemId,3),y,index(systems,systemId,4),refX,index(systems,refSystemId,3),refY,index(systems,refSystemId,4),round(sqrt((x-refX)^2+(y-refY)^2),3))</f>
        <v>372.77</v>
      </c>
      <c r="I1421" s="46" t="s">
        <v>408</v>
      </c>
      <c r="J1421" s="46" t="s">
        <v>408</v>
      </c>
      <c r="K1421" s="46" t="s">
        <v>408</v>
      </c>
      <c r="L1421" s="46" t="s">
        <v>408</v>
      </c>
      <c r="M1421" s="53"/>
      <c r="N1421" s="28" t="s">
        <v>435</v>
      </c>
      <c r="O1421" s="48" t="s">
        <v>435</v>
      </c>
      <c r="P1421" s="48" t="s">
        <v>435</v>
      </c>
      <c r="Q1421" s="48" t="s">
        <v>435</v>
      </c>
      <c r="R1421" s="48" t="s">
        <v>435</v>
      </c>
      <c r="S1421" s="48" t="s">
        <v>435</v>
      </c>
      <c r="T1421" s="48" t="s">
        <v>435</v>
      </c>
      <c r="U1421" s="48" t="s">
        <v>435</v>
      </c>
      <c r="V1421" s="48" t="s">
        <v>435</v>
      </c>
      <c r="W1421" s="48" t="s">
        <v>435</v>
      </c>
      <c r="X1421" s="48" t="s">
        <v>435</v>
      </c>
      <c r="Y1421" s="48" t="s">
        <v>422</v>
      </c>
      <c r="Z1421" s="48" t="s">
        <v>422</v>
      </c>
      <c r="AA1421" s="48" t="s">
        <v>422</v>
      </c>
      <c r="AB1421" s="48" t="s">
        <v>422</v>
      </c>
      <c r="AC1421" s="48" t="s">
        <v>422</v>
      </c>
      <c r="AD1421" s="48" t="s">
        <v>422</v>
      </c>
      <c r="AE1421" s="48" t="s">
        <v>422</v>
      </c>
      <c r="AF1421" s="48" t="s">
        <v>422</v>
      </c>
      <c r="AG1421" s="48" t="s">
        <v>422</v>
      </c>
      <c r="AH1421" s="48" t="s">
        <v>422</v>
      </c>
      <c r="AI1421" s="48" t="s">
        <v>422</v>
      </c>
      <c r="AJ1421" s="48" t="s">
        <v>422</v>
      </c>
      <c r="AK1421" s="48" t="s">
        <v>422</v>
      </c>
      <c r="AL1421" s="48" t="s">
        <v>422</v>
      </c>
      <c r="AM1421" s="48" t="s">
        <v>422</v>
      </c>
      <c r="AN1421" s="48" t="s">
        <v>422</v>
      </c>
      <c r="AO1421" s="48" t="s">
        <v>422</v>
      </c>
      <c r="AP1421" s="48" t="s">
        <v>422</v>
      </c>
      <c r="AQ1421" s="48" t="s">
        <v>422</v>
      </c>
      <c r="AR1421" s="48" t="s">
        <v>422</v>
      </c>
      <c r="AS1421" s="48" t="s">
        <v>422</v>
      </c>
      <c r="AT1421" s="48" t="s">
        <v>422</v>
      </c>
      <c r="AU1421" s="48" t="s">
        <v>422</v>
      </c>
      <c r="AV1421" s="48" t="s">
        <v>422</v>
      </c>
      <c r="AW1421" s="48" t="s">
        <v>422</v>
      </c>
      <c r="AX1421" s="48" t="s">
        <v>422</v>
      </c>
      <c r="AY1421" s="48" t="s">
        <v>422</v>
      </c>
      <c r="AZ1421" s="51" t="s">
        <v>422</v>
      </c>
    </row>
    <row r="1422" ht="15.75" customHeight="1">
      <c r="A1422" s="40">
        <v>1262.0</v>
      </c>
      <c r="B1422" s="28" t="s">
        <v>4049</v>
      </c>
      <c r="C1422" s="41"/>
      <c r="D1422" s="42">
        <f t="array" ref="D1422">index(systems,match($A1422,INDEX(systems,0,1),),3)</f>
        <v>625.486</v>
      </c>
      <c r="E1422" s="42">
        <f t="array" ref="E1422">index(systems,match($A1422,INDEX(systems,0,1),),4)</f>
        <v>129.652</v>
      </c>
      <c r="F1422" s="43" t="str">
        <f>IFERROR(__xludf.DUMMYFUNCTION("let(row, match($B1422&amp;if($C1422&lt;&gt;"""","" [""&amp;$C1422&amp;""]"",""""),index(nebulae,,2),0),join("","",iferror(round(index(nebulae,row,5)/2,3),1),iferror(round(index(nebulae,row,6)/2,3),1),0))"),"1,1,0")</f>
        <v>1,1,0</v>
      </c>
      <c r="G1422" s="44" t="s">
        <v>4050</v>
      </c>
      <c r="H1422" s="45">
        <f t="array" ref="H1422">let(systemId,match(A1422,index(systems,0,1),),refSystemId,match($H$1,index(systems,0,1),),x,index(systems,systemId,3),y,index(systems,systemId,4),refX,index(systems,refSystemId,3),refY,index(systems,refSystemId,4),round(sqrt((x-refX)^2+(y-refY)^2),3))</f>
        <v>638.782</v>
      </c>
      <c r="I1422" s="46" t="s">
        <v>408</v>
      </c>
      <c r="J1422" s="46" t="s">
        <v>408</v>
      </c>
      <c r="K1422" s="46" t="s">
        <v>408</v>
      </c>
      <c r="L1422" s="46" t="s">
        <v>408</v>
      </c>
      <c r="M1422" s="46" t="s">
        <v>408</v>
      </c>
      <c r="N1422" s="28" t="s">
        <v>408</v>
      </c>
      <c r="O1422" s="41"/>
      <c r="P1422" s="48" t="s">
        <v>1423</v>
      </c>
      <c r="Q1422" s="48" t="s">
        <v>1423</v>
      </c>
      <c r="R1422" s="48" t="s">
        <v>1423</v>
      </c>
      <c r="S1422" s="48" t="s">
        <v>1423</v>
      </c>
      <c r="T1422" s="48" t="s">
        <v>1423</v>
      </c>
      <c r="U1422" s="48" t="s">
        <v>1423</v>
      </c>
      <c r="V1422" s="48" t="s">
        <v>1423</v>
      </c>
      <c r="W1422" s="48" t="s">
        <v>1423</v>
      </c>
      <c r="X1422" s="48" t="s">
        <v>422</v>
      </c>
      <c r="Y1422" s="48" t="s">
        <v>422</v>
      </c>
      <c r="Z1422" s="48" t="s">
        <v>422</v>
      </c>
      <c r="AA1422" s="48" t="s">
        <v>422</v>
      </c>
      <c r="AB1422" s="48" t="s">
        <v>422</v>
      </c>
      <c r="AC1422" s="48" t="s">
        <v>422</v>
      </c>
      <c r="AD1422" s="48" t="s">
        <v>422</v>
      </c>
      <c r="AE1422" s="48" t="s">
        <v>422</v>
      </c>
      <c r="AF1422" s="48" t="s">
        <v>422</v>
      </c>
      <c r="AG1422" s="48" t="s">
        <v>422</v>
      </c>
      <c r="AH1422" s="48" t="s">
        <v>422</v>
      </c>
      <c r="AI1422" s="48" t="s">
        <v>422</v>
      </c>
      <c r="AJ1422" s="48" t="s">
        <v>422</v>
      </c>
      <c r="AK1422" s="48" t="s">
        <v>422</v>
      </c>
      <c r="AL1422" s="48" t="s">
        <v>422</v>
      </c>
      <c r="AM1422" s="48" t="s">
        <v>422</v>
      </c>
      <c r="AN1422" s="48" t="s">
        <v>422</v>
      </c>
      <c r="AO1422" s="48" t="s">
        <v>422</v>
      </c>
      <c r="AP1422" s="48" t="s">
        <v>422</v>
      </c>
      <c r="AQ1422" s="48" t="s">
        <v>422</v>
      </c>
      <c r="AR1422" s="48" t="s">
        <v>422</v>
      </c>
      <c r="AS1422" s="48" t="s">
        <v>422</v>
      </c>
      <c r="AT1422" s="48" t="s">
        <v>422</v>
      </c>
      <c r="AU1422" s="48" t="s">
        <v>422</v>
      </c>
      <c r="AV1422" s="48" t="s">
        <v>422</v>
      </c>
      <c r="AW1422" s="48" t="s">
        <v>422</v>
      </c>
      <c r="AX1422" s="48" t="s">
        <v>422</v>
      </c>
      <c r="AY1422" s="48" t="s">
        <v>422</v>
      </c>
      <c r="AZ1422" s="28" t="s">
        <v>422</v>
      </c>
    </row>
    <row r="1423" ht="15.75" customHeight="1">
      <c r="A1423" s="40">
        <v>1263.0</v>
      </c>
      <c r="B1423" s="28" t="s">
        <v>4051</v>
      </c>
      <c r="C1423" s="41"/>
      <c r="D1423" s="42">
        <f t="array" ref="D1423">index(systems,match($A1423,INDEX(systems,0,1),),3)</f>
        <v>374.884</v>
      </c>
      <c r="E1423" s="42">
        <f t="array" ref="E1423">index(systems,match($A1423,INDEX(systems,0,1),),4)</f>
        <v>6.219</v>
      </c>
      <c r="F1423" s="43" t="str">
        <f>IFERROR(__xludf.DUMMYFUNCTION("let(row, match($B1423&amp;if($C1423&lt;&gt;"""","" [""&amp;$C1423&amp;""]"",""""),index(nebulae,,2),0),join("","",iferror(round(index(nebulae,row,5)/2,3),1),iferror(round(index(nebulae,row,6)/2,3),1),0))"),"1,1,0")</f>
        <v>1,1,0</v>
      </c>
      <c r="G1423" s="44" t="s">
        <v>4052</v>
      </c>
      <c r="H1423" s="45">
        <f t="array" ref="H1423">let(systemId,match(A1423,index(systems,0,1),),refSystemId,match($H$1,index(systems,0,1),),x,index(systems,systemId,3),y,index(systems,systemId,4),refX,index(systems,refSystemId,3),refY,index(systems,refSystemId,4),round(sqrt((x-refX)^2+(y-refY)^2),3))</f>
        <v>374.936</v>
      </c>
      <c r="I1423" s="28" t="s">
        <v>408</v>
      </c>
      <c r="J1423" s="28" t="s">
        <v>408</v>
      </c>
      <c r="K1423" s="48" t="s">
        <v>408</v>
      </c>
      <c r="L1423" s="48" t="s">
        <v>408</v>
      </c>
      <c r="M1423" s="48" t="s">
        <v>408</v>
      </c>
      <c r="N1423" s="28" t="s">
        <v>408</v>
      </c>
      <c r="O1423" s="41"/>
      <c r="P1423" s="48" t="s">
        <v>2050</v>
      </c>
      <c r="Q1423" s="48" t="s">
        <v>2050</v>
      </c>
      <c r="R1423" s="48" t="s">
        <v>2050</v>
      </c>
      <c r="S1423" s="48" t="s">
        <v>2050</v>
      </c>
      <c r="T1423" s="52" t="s">
        <v>2050</v>
      </c>
      <c r="U1423" s="52" t="s">
        <v>2051</v>
      </c>
      <c r="V1423" s="48" t="s">
        <v>1581</v>
      </c>
      <c r="W1423" s="48" t="s">
        <v>1581</v>
      </c>
      <c r="X1423" s="48" t="s">
        <v>1581</v>
      </c>
      <c r="Y1423" s="48" t="s">
        <v>422</v>
      </c>
      <c r="Z1423" s="48" t="s">
        <v>422</v>
      </c>
      <c r="AA1423" s="48" t="s">
        <v>422</v>
      </c>
      <c r="AB1423" s="48" t="s">
        <v>422</v>
      </c>
      <c r="AC1423" s="48" t="s">
        <v>422</v>
      </c>
      <c r="AD1423" s="48" t="s">
        <v>422</v>
      </c>
      <c r="AE1423" s="48" t="s">
        <v>422</v>
      </c>
      <c r="AF1423" s="48" t="s">
        <v>422</v>
      </c>
      <c r="AG1423" s="48" t="s">
        <v>422</v>
      </c>
      <c r="AH1423" s="48" t="s">
        <v>422</v>
      </c>
      <c r="AI1423" s="48" t="s">
        <v>422</v>
      </c>
      <c r="AJ1423" s="48" t="s">
        <v>422</v>
      </c>
      <c r="AK1423" s="48" t="s">
        <v>422</v>
      </c>
      <c r="AL1423" s="48" t="s">
        <v>422</v>
      </c>
      <c r="AM1423" s="48" t="s">
        <v>422</v>
      </c>
      <c r="AN1423" s="48" t="s">
        <v>422</v>
      </c>
      <c r="AO1423" s="48" t="s">
        <v>422</v>
      </c>
      <c r="AP1423" s="48" t="s">
        <v>422</v>
      </c>
      <c r="AQ1423" s="48" t="s">
        <v>422</v>
      </c>
      <c r="AR1423" s="48" t="s">
        <v>422</v>
      </c>
      <c r="AS1423" s="48" t="s">
        <v>422</v>
      </c>
      <c r="AT1423" s="48" t="s">
        <v>422</v>
      </c>
      <c r="AU1423" s="48" t="s">
        <v>422</v>
      </c>
      <c r="AV1423" s="48" t="s">
        <v>422</v>
      </c>
      <c r="AW1423" s="48" t="s">
        <v>422</v>
      </c>
      <c r="AX1423" s="48" t="s">
        <v>422</v>
      </c>
      <c r="AY1423" s="48" t="s">
        <v>422</v>
      </c>
      <c r="AZ1423" s="28" t="s">
        <v>422</v>
      </c>
    </row>
    <row r="1424" ht="15.75" customHeight="1">
      <c r="A1424" s="40">
        <v>1264.0</v>
      </c>
      <c r="B1424" s="28" t="s">
        <v>4053</v>
      </c>
      <c r="C1424" s="41"/>
      <c r="D1424" s="42">
        <f t="array" ref="D1424">index(systems,match($A1424,INDEX(systems,0,1),),3)</f>
        <v>-110.619</v>
      </c>
      <c r="E1424" s="42">
        <f t="array" ref="E1424">index(systems,match($A1424,INDEX(systems,0,1),),4)</f>
        <v>-211.757</v>
      </c>
      <c r="F1424" s="43" t="str">
        <f>IFERROR(__xludf.DUMMYFUNCTION("let(row, match($B1424&amp;if($C1424&lt;&gt;"""","" [""&amp;$C1424&amp;""]"",""""),index(nebulae,,2),0),join("","",iferror(round(index(nebulae,row,5)/2,3),1),iferror(round(index(nebulae,row,6)/2,3),1),0))"),"1,1,0")</f>
        <v>1,1,0</v>
      </c>
      <c r="G1424" s="44" t="s">
        <v>4054</v>
      </c>
      <c r="H1424" s="45">
        <f t="array" ref="H1424">let(systemId,match(A1424,index(systems,0,1),),refSystemId,match($H$1,index(systems,0,1),),x,index(systems,systemId,3),y,index(systems,systemId,4),refX,index(systems,refSystemId,3),refY,index(systems,refSystemId,4),round(sqrt((x-refX)^2+(y-refY)^2),3))</f>
        <v>238.909</v>
      </c>
      <c r="I1424" s="28" t="s">
        <v>2529</v>
      </c>
      <c r="J1424" s="48" t="s">
        <v>1121</v>
      </c>
      <c r="K1424" s="48" t="s">
        <v>1121</v>
      </c>
      <c r="L1424" s="48" t="s">
        <v>1121</v>
      </c>
      <c r="M1424" s="28" t="s">
        <v>1121</v>
      </c>
      <c r="N1424" s="28" t="s">
        <v>1121</v>
      </c>
      <c r="O1424" s="48" t="s">
        <v>1121</v>
      </c>
      <c r="P1424" s="48" t="s">
        <v>1121</v>
      </c>
      <c r="Q1424" s="48" t="s">
        <v>1121</v>
      </c>
      <c r="R1424" s="48" t="s">
        <v>1121</v>
      </c>
      <c r="S1424" s="48" t="s">
        <v>1121</v>
      </c>
      <c r="T1424" s="48" t="s">
        <v>1121</v>
      </c>
      <c r="U1424" s="48" t="s">
        <v>1121</v>
      </c>
      <c r="V1424" s="48" t="s">
        <v>1121</v>
      </c>
      <c r="W1424" s="48" t="s">
        <v>1121</v>
      </c>
      <c r="X1424" s="48" t="s">
        <v>1121</v>
      </c>
      <c r="Y1424" s="48" t="s">
        <v>1046</v>
      </c>
      <c r="Z1424" s="48" t="s">
        <v>1046</v>
      </c>
      <c r="AA1424" s="48" t="s">
        <v>1046</v>
      </c>
      <c r="AB1424" s="48" t="s">
        <v>1046</v>
      </c>
      <c r="AC1424" s="48" t="s">
        <v>1046</v>
      </c>
      <c r="AD1424" s="48" t="s">
        <v>1046</v>
      </c>
      <c r="AE1424" s="48" t="s">
        <v>1046</v>
      </c>
      <c r="AF1424" s="48" t="s">
        <v>1046</v>
      </c>
      <c r="AG1424" s="48" t="s">
        <v>1046</v>
      </c>
      <c r="AH1424" s="48" t="s">
        <v>1046</v>
      </c>
      <c r="AI1424" s="48" t="s">
        <v>1046</v>
      </c>
      <c r="AJ1424" s="48" t="s">
        <v>1046</v>
      </c>
      <c r="AK1424" s="48" t="s">
        <v>1046</v>
      </c>
      <c r="AL1424" s="48" t="s">
        <v>1046</v>
      </c>
      <c r="AM1424" s="48" t="s">
        <v>1046</v>
      </c>
      <c r="AN1424" s="48" t="s">
        <v>1046</v>
      </c>
      <c r="AO1424" s="48" t="s">
        <v>1046</v>
      </c>
      <c r="AP1424" s="48" t="s">
        <v>1046</v>
      </c>
      <c r="AQ1424" s="48" t="s">
        <v>1046</v>
      </c>
      <c r="AR1424" s="48" t="s">
        <v>1046</v>
      </c>
      <c r="AS1424" s="48" t="s">
        <v>1047</v>
      </c>
      <c r="AT1424" s="48" t="s">
        <v>1047</v>
      </c>
      <c r="AU1424" s="48" t="s">
        <v>1048</v>
      </c>
      <c r="AV1424" s="48" t="s">
        <v>1048</v>
      </c>
      <c r="AW1424" s="48" t="s">
        <v>1048</v>
      </c>
      <c r="AX1424" s="48" t="s">
        <v>1049</v>
      </c>
      <c r="AY1424" s="48" t="s">
        <v>1049</v>
      </c>
      <c r="AZ1424" s="51" t="s">
        <v>1049</v>
      </c>
    </row>
    <row r="1425" ht="15.75" customHeight="1">
      <c r="A1425" s="40">
        <v>1265.0</v>
      </c>
      <c r="B1425" s="28" t="s">
        <v>4055</v>
      </c>
      <c r="C1425" s="41"/>
      <c r="D1425" s="42">
        <f t="array" ref="D1425">index(systems,match($A1425,INDEX(systems,0,1),),3)</f>
        <v>-135.403</v>
      </c>
      <c r="E1425" s="42">
        <f t="array" ref="E1425">index(systems,match($A1425,INDEX(systems,0,1),),4)</f>
        <v>-448.365</v>
      </c>
      <c r="F1425" s="43" t="str">
        <f>IFERROR(__xludf.DUMMYFUNCTION("let(row, match($B1425&amp;if($C1425&lt;&gt;"""","" [""&amp;$C1425&amp;""]"",""""),index(nebulae,,2),0),join("","",iferror(round(index(nebulae,row,5)/2,3),1),iferror(round(index(nebulae,row,6)/2,3),1),0))"),"1,1,0")</f>
        <v>1,1,0</v>
      </c>
      <c r="G1425" s="44" t="s">
        <v>4056</v>
      </c>
      <c r="H1425" s="45">
        <f t="array" ref="H1425">let(systemId,match(A1425,index(systems,0,1),),refSystemId,match($H$1,index(systems,0,1),),x,index(systems,systemId,3),y,index(systems,systemId,4),refX,index(systems,refSystemId,3),refY,index(systems,refSystemId,4),round(sqrt((x-refX)^2+(y-refY)^2),3))</f>
        <v>468.364</v>
      </c>
      <c r="I1425" s="28" t="s">
        <v>408</v>
      </c>
      <c r="J1425" s="28" t="s">
        <v>408</v>
      </c>
      <c r="K1425" s="28" t="s">
        <v>408</v>
      </c>
      <c r="L1425" s="28" t="s">
        <v>408</v>
      </c>
      <c r="M1425" s="28" t="s">
        <v>408</v>
      </c>
      <c r="N1425" s="28" t="s">
        <v>576</v>
      </c>
      <c r="O1425" s="48" t="s">
        <v>576</v>
      </c>
      <c r="P1425" s="48" t="s">
        <v>609</v>
      </c>
      <c r="Q1425" s="48" t="s">
        <v>609</v>
      </c>
      <c r="R1425" s="48" t="s">
        <v>609</v>
      </c>
      <c r="S1425" s="48" t="s">
        <v>609</v>
      </c>
      <c r="T1425" s="48" t="s">
        <v>609</v>
      </c>
      <c r="U1425" s="48" t="s">
        <v>609</v>
      </c>
      <c r="V1425" s="48" t="s">
        <v>609</v>
      </c>
      <c r="W1425" s="48" t="s">
        <v>609</v>
      </c>
      <c r="X1425" s="48" t="s">
        <v>576</v>
      </c>
      <c r="Y1425" s="48" t="s">
        <v>576</v>
      </c>
      <c r="Z1425" s="48" t="s">
        <v>576</v>
      </c>
      <c r="AA1425" s="48" t="s">
        <v>576</v>
      </c>
      <c r="AB1425" s="48" t="s">
        <v>576</v>
      </c>
      <c r="AC1425" s="48" t="s">
        <v>576</v>
      </c>
      <c r="AD1425" s="48" t="s">
        <v>576</v>
      </c>
      <c r="AE1425" s="48" t="s">
        <v>576</v>
      </c>
      <c r="AF1425" s="48" t="s">
        <v>576</v>
      </c>
      <c r="AG1425" s="48" t="s">
        <v>576</v>
      </c>
      <c r="AH1425" s="48" t="s">
        <v>576</v>
      </c>
      <c r="AI1425" s="48" t="s">
        <v>576</v>
      </c>
      <c r="AJ1425" s="48" t="s">
        <v>576</v>
      </c>
      <c r="AK1425" s="48" t="s">
        <v>576</v>
      </c>
      <c r="AL1425" s="48" t="s">
        <v>576</v>
      </c>
      <c r="AM1425" s="48" t="s">
        <v>576</v>
      </c>
      <c r="AN1425" s="48" t="s">
        <v>576</v>
      </c>
      <c r="AO1425" s="48" t="s">
        <v>576</v>
      </c>
      <c r="AP1425" s="48" t="s">
        <v>576</v>
      </c>
      <c r="AQ1425" s="48" t="s">
        <v>576</v>
      </c>
      <c r="AR1425" s="48" t="s">
        <v>576</v>
      </c>
      <c r="AS1425" s="48" t="s">
        <v>576</v>
      </c>
      <c r="AT1425" s="48" t="s">
        <v>576</v>
      </c>
      <c r="AU1425" s="48" t="s">
        <v>576</v>
      </c>
      <c r="AV1425" s="48" t="s">
        <v>576</v>
      </c>
      <c r="AW1425" s="48" t="s">
        <v>576</v>
      </c>
      <c r="AX1425" s="48" t="s">
        <v>576</v>
      </c>
      <c r="AY1425" s="48" t="s">
        <v>576</v>
      </c>
      <c r="AZ1425" s="49" t="s">
        <v>576</v>
      </c>
    </row>
    <row r="1426" ht="15.75" customHeight="1">
      <c r="A1426" s="40">
        <v>1266.0</v>
      </c>
      <c r="B1426" s="28" t="s">
        <v>4057</v>
      </c>
      <c r="C1426" s="41"/>
      <c r="D1426" s="42">
        <f t="array" ref="D1426">index(systems,match($A1426,INDEX(systems,0,1),),3)</f>
        <v>162.575</v>
      </c>
      <c r="E1426" s="42">
        <f t="array" ref="E1426">index(systems,match($A1426,INDEX(systems,0,1),),4)</f>
        <v>301.641</v>
      </c>
      <c r="F1426" s="43" t="str">
        <f>IFERROR(__xludf.DUMMYFUNCTION("let(row, match($B1426&amp;if($C1426&lt;&gt;"""","" [""&amp;$C1426&amp;""]"",""""),index(nebulae,,2),0),join("","",iferror(round(index(nebulae,row,5)/2,3),1),iferror(round(index(nebulae,row,6)/2,3),1),0))"),"1,1,0")</f>
        <v>1,1,0</v>
      </c>
      <c r="G1426" s="44" t="s">
        <v>4058</v>
      </c>
      <c r="H1426" s="45">
        <f t="array" ref="H1426">let(systemId,match(A1426,index(systems,0,1),),refSystemId,match($H$1,index(systems,0,1),),x,index(systems,systemId,3),y,index(systems,systemId,4),refX,index(systems,refSystemId,3),refY,index(systems,refSystemId,4),round(sqrt((x-refX)^2+(y-refY)^2),3))</f>
        <v>342.663</v>
      </c>
      <c r="I1426" s="28" t="s">
        <v>408</v>
      </c>
      <c r="J1426" s="28" t="s">
        <v>408</v>
      </c>
      <c r="K1426" s="28" t="s">
        <v>408</v>
      </c>
      <c r="L1426" s="48" t="s">
        <v>408</v>
      </c>
      <c r="M1426" s="48" t="s">
        <v>408</v>
      </c>
      <c r="N1426" s="28" t="s">
        <v>408</v>
      </c>
      <c r="O1426" s="41"/>
      <c r="P1426" s="48" t="s">
        <v>1257</v>
      </c>
      <c r="Q1426" s="48" t="s">
        <v>1257</v>
      </c>
      <c r="R1426" s="48" t="s">
        <v>1257</v>
      </c>
      <c r="S1426" s="48" t="s">
        <v>1257</v>
      </c>
      <c r="T1426" s="48" t="s">
        <v>1257</v>
      </c>
      <c r="U1426" s="48" t="s">
        <v>1257</v>
      </c>
      <c r="V1426" s="48" t="s">
        <v>1257</v>
      </c>
      <c r="W1426" s="48" t="s">
        <v>1257</v>
      </c>
      <c r="X1426" s="48" t="s">
        <v>1257</v>
      </c>
      <c r="Y1426" s="48" t="s">
        <v>1257</v>
      </c>
      <c r="Z1426" s="48" t="s">
        <v>1257</v>
      </c>
      <c r="AA1426" s="48" t="s">
        <v>1257</v>
      </c>
      <c r="AB1426" s="48" t="s">
        <v>1257</v>
      </c>
      <c r="AC1426" s="48" t="s">
        <v>1257</v>
      </c>
      <c r="AD1426" s="48" t="s">
        <v>1257</v>
      </c>
      <c r="AE1426" s="48" t="s">
        <v>1257</v>
      </c>
      <c r="AF1426" s="48" t="s">
        <v>1257</v>
      </c>
      <c r="AG1426" s="48" t="s">
        <v>1462</v>
      </c>
      <c r="AH1426" s="48" t="s">
        <v>1462</v>
      </c>
      <c r="AI1426" s="48" t="s">
        <v>1462</v>
      </c>
      <c r="AJ1426" s="48" t="s">
        <v>1462</v>
      </c>
      <c r="AK1426" s="48" t="s">
        <v>1257</v>
      </c>
      <c r="AL1426" s="48" t="s">
        <v>1257</v>
      </c>
      <c r="AM1426" s="48" t="s">
        <v>1257</v>
      </c>
      <c r="AN1426" s="48" t="s">
        <v>1258</v>
      </c>
      <c r="AO1426" s="48" t="s">
        <v>1258</v>
      </c>
      <c r="AP1426" s="48" t="s">
        <v>1258</v>
      </c>
      <c r="AQ1426" s="48" t="s">
        <v>1258</v>
      </c>
      <c r="AR1426" s="48" t="s">
        <v>1258</v>
      </c>
      <c r="AS1426" s="48" t="s">
        <v>1258</v>
      </c>
      <c r="AT1426" s="48" t="s">
        <v>1258</v>
      </c>
      <c r="AU1426" s="48" t="s">
        <v>1258</v>
      </c>
      <c r="AV1426" s="48" t="s">
        <v>1258</v>
      </c>
      <c r="AW1426" s="48" t="s">
        <v>1258</v>
      </c>
      <c r="AX1426" s="48" t="s">
        <v>1258</v>
      </c>
      <c r="AY1426" s="48" t="s">
        <v>1258</v>
      </c>
      <c r="AZ1426" s="28" t="s">
        <v>1258</v>
      </c>
    </row>
    <row r="1427" ht="15.75" customHeight="1">
      <c r="A1427" s="40">
        <v>1267.0</v>
      </c>
      <c r="B1427" s="28" t="s">
        <v>4059</v>
      </c>
      <c r="C1427" s="41"/>
      <c r="D1427" s="42">
        <f t="array" ref="D1427">index(systems,match($A1427,INDEX(systems,0,1),),3)</f>
        <v>-338.693</v>
      </c>
      <c r="E1427" s="42">
        <f t="array" ref="E1427">index(systems,match($A1427,INDEX(systems,0,1),),4)</f>
        <v>-210.466</v>
      </c>
      <c r="F1427" s="43" t="str">
        <f>IFERROR(__xludf.DUMMYFUNCTION("let(row, match($B1427&amp;if($C1427&lt;&gt;"""","" [""&amp;$C1427&amp;""]"",""""),index(nebulae,,2),0),join("","",iferror(round(index(nebulae,row,5)/2,3),1),iferror(round(index(nebulae,row,6)/2,3),1),0))"),"1,1,0")</f>
        <v>1,1,0</v>
      </c>
      <c r="G1427" s="44" t="s">
        <v>4060</v>
      </c>
      <c r="H1427" s="45">
        <f t="array" ref="H1427">let(systemId,match(A1427,index(systems,0,1),),refSystemId,match($H$1,index(systems,0,1),),x,index(systems,systemId,3),y,index(systems,systemId,4),refX,index(systems,refSystemId,3),refY,index(systems,refSystemId,4),round(sqrt((x-refX)^2+(y-refY)^2),3))</f>
        <v>398.759</v>
      </c>
      <c r="I1427" s="46" t="s">
        <v>408</v>
      </c>
      <c r="J1427" s="46" t="s">
        <v>408</v>
      </c>
      <c r="K1427" s="46" t="s">
        <v>408</v>
      </c>
      <c r="L1427" s="46" t="s">
        <v>408</v>
      </c>
      <c r="M1427" s="46" t="s">
        <v>408</v>
      </c>
      <c r="N1427" s="28" t="s">
        <v>408</v>
      </c>
      <c r="O1427" s="41"/>
      <c r="P1427" s="48" t="s">
        <v>560</v>
      </c>
      <c r="Q1427" s="48" t="s">
        <v>560</v>
      </c>
      <c r="R1427" s="48" t="s">
        <v>560</v>
      </c>
      <c r="S1427" s="48" t="s">
        <v>560</v>
      </c>
      <c r="T1427" s="48" t="s">
        <v>560</v>
      </c>
      <c r="U1427" s="48" t="s">
        <v>560</v>
      </c>
      <c r="V1427" s="48" t="s">
        <v>560</v>
      </c>
      <c r="W1427" s="48" t="s">
        <v>560</v>
      </c>
      <c r="X1427" s="48" t="s">
        <v>560</v>
      </c>
      <c r="Y1427" s="48" t="s">
        <v>560</v>
      </c>
      <c r="Z1427" s="48" t="s">
        <v>560</v>
      </c>
      <c r="AA1427" s="48" t="s">
        <v>560</v>
      </c>
      <c r="AB1427" s="48" t="s">
        <v>560</v>
      </c>
      <c r="AC1427" s="48" t="s">
        <v>560</v>
      </c>
      <c r="AD1427" s="48" t="s">
        <v>560</v>
      </c>
      <c r="AE1427" s="48" t="s">
        <v>560</v>
      </c>
      <c r="AF1427" s="48" t="s">
        <v>560</v>
      </c>
      <c r="AG1427" s="48" t="s">
        <v>560</v>
      </c>
      <c r="AH1427" s="48" t="s">
        <v>560</v>
      </c>
      <c r="AI1427" s="48" t="s">
        <v>560</v>
      </c>
      <c r="AJ1427" s="48" t="s">
        <v>560</v>
      </c>
      <c r="AK1427" s="48" t="s">
        <v>560</v>
      </c>
      <c r="AL1427" s="48" t="s">
        <v>560</v>
      </c>
      <c r="AM1427" s="48" t="s">
        <v>560</v>
      </c>
      <c r="AN1427" s="48" t="s">
        <v>560</v>
      </c>
      <c r="AO1427" s="48" t="s">
        <v>560</v>
      </c>
      <c r="AP1427" s="48" t="s">
        <v>560</v>
      </c>
      <c r="AQ1427" s="48" t="s">
        <v>560</v>
      </c>
      <c r="AR1427" s="48" t="s">
        <v>560</v>
      </c>
      <c r="AS1427" s="48" t="s">
        <v>418</v>
      </c>
      <c r="AT1427" s="48" t="s">
        <v>418</v>
      </c>
      <c r="AU1427" s="48" t="s">
        <v>418</v>
      </c>
      <c r="AV1427" s="48" t="s">
        <v>418</v>
      </c>
      <c r="AW1427" s="48" t="s">
        <v>418</v>
      </c>
      <c r="AX1427" s="48" t="s">
        <v>560</v>
      </c>
      <c r="AY1427" s="48" t="s">
        <v>560</v>
      </c>
      <c r="AZ1427" s="51" t="s">
        <v>560</v>
      </c>
    </row>
    <row r="1428" ht="15.75" customHeight="1">
      <c r="A1428" s="40">
        <v>1268.0</v>
      </c>
      <c r="B1428" s="28" t="s">
        <v>4061</v>
      </c>
      <c r="C1428" s="41"/>
      <c r="D1428" s="42">
        <f t="array" ref="D1428">index(systems,match($A1428,INDEX(systems,0,1),),3)</f>
        <v>134.928</v>
      </c>
      <c r="E1428" s="42">
        <f t="array" ref="E1428">index(systems,match($A1428,INDEX(systems,0,1),),4)</f>
        <v>78.787</v>
      </c>
      <c r="F1428" s="43" t="str">
        <f>IFERROR(__xludf.DUMMYFUNCTION("let(row, match($B1428&amp;if($C1428&lt;&gt;"""","" [""&amp;$C1428&amp;""]"",""""),index(nebulae,,2),0),join("","",iferror(round(index(nebulae,row,5)/2,3),1),iferror(round(index(nebulae,row,6)/2,3),1),0))"),"1,1,0")</f>
        <v>1,1,0</v>
      </c>
      <c r="G1428" s="44" t="s">
        <v>4062</v>
      </c>
      <c r="H1428" s="45">
        <f t="array" ref="H1428">let(systemId,match(A1428,index(systems,0,1),),refSystemId,match($H$1,index(systems,0,1),),x,index(systems,systemId,3),y,index(systems,systemId,4),refX,index(systems,refSystemId,3),refY,index(systems,refSystemId,4),round(sqrt((x-refX)^2+(y-refY)^2),3))</f>
        <v>156.246</v>
      </c>
      <c r="I1428" s="53"/>
      <c r="J1428" s="46" t="s">
        <v>645</v>
      </c>
      <c r="K1428" s="46" t="s">
        <v>645</v>
      </c>
      <c r="L1428" s="47" t="s">
        <v>646</v>
      </c>
      <c r="M1428" s="47" t="s">
        <v>646</v>
      </c>
      <c r="N1428" s="28" t="s">
        <v>876</v>
      </c>
      <c r="O1428" s="48" t="s">
        <v>876</v>
      </c>
      <c r="P1428" s="48" t="s">
        <v>876</v>
      </c>
      <c r="Q1428" s="48" t="s">
        <v>876</v>
      </c>
      <c r="R1428" s="48" t="s">
        <v>876</v>
      </c>
      <c r="S1428" s="48" t="s">
        <v>876</v>
      </c>
      <c r="T1428" s="48" t="s">
        <v>876</v>
      </c>
      <c r="U1428" s="48" t="s">
        <v>876</v>
      </c>
      <c r="V1428" s="48" t="s">
        <v>876</v>
      </c>
      <c r="W1428" s="48" t="s">
        <v>876</v>
      </c>
      <c r="X1428" s="48" t="s">
        <v>876</v>
      </c>
      <c r="Y1428" s="48" t="s">
        <v>876</v>
      </c>
      <c r="Z1428" s="48" t="s">
        <v>876</v>
      </c>
      <c r="AA1428" s="48" t="s">
        <v>876</v>
      </c>
      <c r="AB1428" s="48" t="s">
        <v>876</v>
      </c>
      <c r="AC1428" s="48" t="s">
        <v>876</v>
      </c>
      <c r="AD1428" s="48" t="s">
        <v>876</v>
      </c>
      <c r="AE1428" s="48" t="s">
        <v>876</v>
      </c>
      <c r="AF1428" s="48" t="s">
        <v>876</v>
      </c>
      <c r="AG1428" s="48" t="s">
        <v>876</v>
      </c>
      <c r="AH1428" s="48" t="s">
        <v>876</v>
      </c>
      <c r="AI1428" s="48" t="s">
        <v>876</v>
      </c>
      <c r="AJ1428" s="48" t="s">
        <v>876</v>
      </c>
      <c r="AK1428" s="48" t="s">
        <v>876</v>
      </c>
      <c r="AL1428" s="48" t="s">
        <v>876</v>
      </c>
      <c r="AM1428" s="48" t="s">
        <v>876</v>
      </c>
      <c r="AN1428" s="48" t="s">
        <v>876</v>
      </c>
      <c r="AO1428" s="48" t="s">
        <v>876</v>
      </c>
      <c r="AP1428" s="48" t="s">
        <v>876</v>
      </c>
      <c r="AQ1428" s="48" t="s">
        <v>876</v>
      </c>
      <c r="AR1428" s="48" t="s">
        <v>876</v>
      </c>
      <c r="AS1428" s="48" t="s">
        <v>4063</v>
      </c>
      <c r="AT1428" s="52" t="s">
        <v>876</v>
      </c>
      <c r="AU1428" s="52" t="s">
        <v>876</v>
      </c>
      <c r="AV1428" s="48" t="s">
        <v>876</v>
      </c>
      <c r="AW1428" s="48" t="s">
        <v>876</v>
      </c>
      <c r="AX1428" s="48" t="s">
        <v>876</v>
      </c>
      <c r="AY1428" s="48" t="s">
        <v>876</v>
      </c>
      <c r="AZ1428" s="28" t="s">
        <v>876</v>
      </c>
    </row>
    <row r="1429" ht="15.75" customHeight="1">
      <c r="A1429" s="40">
        <v>1269.0</v>
      </c>
      <c r="B1429" s="28" t="s">
        <v>4064</v>
      </c>
      <c r="C1429" s="41"/>
      <c r="D1429" s="42">
        <f t="array" ref="D1429">index(systems,match($A1429,INDEX(systems,0,1),),3)</f>
        <v>405.833</v>
      </c>
      <c r="E1429" s="42">
        <f t="array" ref="E1429">index(systems,match($A1429,INDEX(systems,0,1),),4)</f>
        <v>-264.187</v>
      </c>
      <c r="F1429" s="43" t="str">
        <f>IFERROR(__xludf.DUMMYFUNCTION("let(row, match($B1429&amp;if($C1429&lt;&gt;"""","" [""&amp;$C1429&amp;""]"",""""),index(nebulae,,2),0),join("","",iferror(round(index(nebulae,row,5)/2,3),1),iferror(round(index(nebulae,row,6)/2,3),1),0))"),"1,1,0")</f>
        <v>1,1,0</v>
      </c>
      <c r="G1429" s="44" t="s">
        <v>4065</v>
      </c>
      <c r="H1429" s="45">
        <f t="array" ref="H1429">let(systemId,match(A1429,index(systems,0,1),),refSystemId,match($H$1,index(systems,0,1),),x,index(systems,systemId,3),y,index(systems,systemId,4),refX,index(systems,refSystemId,3),refY,index(systems,refSystemId,4),round(sqrt((x-refX)^2+(y-refY)^2),3))</f>
        <v>484.247</v>
      </c>
      <c r="I1429" s="53"/>
      <c r="J1429" s="46" t="s">
        <v>1240</v>
      </c>
      <c r="K1429" s="47" t="s">
        <v>1240</v>
      </c>
      <c r="L1429" s="48" t="s">
        <v>1240</v>
      </c>
      <c r="M1429" s="28" t="s">
        <v>1240</v>
      </c>
      <c r="N1429" s="28" t="s">
        <v>659</v>
      </c>
      <c r="O1429" s="48" t="s">
        <v>659</v>
      </c>
      <c r="P1429" s="48" t="s">
        <v>659</v>
      </c>
      <c r="Q1429" s="48" t="s">
        <v>659</v>
      </c>
      <c r="R1429" s="48" t="s">
        <v>659</v>
      </c>
      <c r="S1429" s="48" t="s">
        <v>659</v>
      </c>
      <c r="T1429" s="48" t="s">
        <v>659</v>
      </c>
      <c r="U1429" s="48" t="s">
        <v>659</v>
      </c>
      <c r="V1429" s="48" t="s">
        <v>659</v>
      </c>
      <c r="W1429" s="48" t="s">
        <v>659</v>
      </c>
      <c r="X1429" s="48" t="s">
        <v>659</v>
      </c>
      <c r="Y1429" s="48" t="s">
        <v>660</v>
      </c>
      <c r="Z1429" s="48" t="s">
        <v>660</v>
      </c>
      <c r="AA1429" s="48" t="s">
        <v>661</v>
      </c>
      <c r="AB1429" s="48" t="s">
        <v>661</v>
      </c>
      <c r="AC1429" s="48" t="s">
        <v>661</v>
      </c>
      <c r="AD1429" s="48" t="s">
        <v>661</v>
      </c>
      <c r="AE1429" s="48" t="s">
        <v>661</v>
      </c>
      <c r="AF1429" s="48" t="s">
        <v>661</v>
      </c>
      <c r="AG1429" s="48" t="s">
        <v>661</v>
      </c>
      <c r="AH1429" s="48" t="s">
        <v>661</v>
      </c>
      <c r="AI1429" s="48" t="s">
        <v>661</v>
      </c>
      <c r="AJ1429" s="48" t="s">
        <v>661</v>
      </c>
      <c r="AK1429" s="48" t="s">
        <v>661</v>
      </c>
      <c r="AL1429" s="48" t="s">
        <v>661</v>
      </c>
      <c r="AM1429" s="48" t="s">
        <v>661</v>
      </c>
      <c r="AN1429" s="48" t="s">
        <v>661</v>
      </c>
      <c r="AO1429" s="48" t="s">
        <v>660</v>
      </c>
      <c r="AP1429" s="48" t="s">
        <v>660</v>
      </c>
      <c r="AQ1429" s="48" t="s">
        <v>660</v>
      </c>
      <c r="AR1429" s="52" t="s">
        <v>4066</v>
      </c>
      <c r="AS1429" s="52" t="s">
        <v>4066</v>
      </c>
      <c r="AT1429" s="52" t="s">
        <v>4066</v>
      </c>
      <c r="AU1429" s="52" t="s">
        <v>4066</v>
      </c>
      <c r="AV1429" s="52" t="s">
        <v>4066</v>
      </c>
      <c r="AW1429" s="52" t="s">
        <v>4066</v>
      </c>
      <c r="AX1429" s="52" t="s">
        <v>4066</v>
      </c>
      <c r="AY1429" s="52" t="s">
        <v>4066</v>
      </c>
      <c r="AZ1429" s="49" t="s">
        <v>4066</v>
      </c>
    </row>
    <row r="1430" ht="15.75" customHeight="1">
      <c r="A1430" s="40">
        <v>1270.0</v>
      </c>
      <c r="B1430" s="28" t="s">
        <v>4067</v>
      </c>
      <c r="C1430" s="41"/>
      <c r="D1430" s="42">
        <f t="array" ref="D1430">index(systems,match($A1430,INDEX(systems,0,1),),3)</f>
        <v>15.543</v>
      </c>
      <c r="E1430" s="42">
        <f t="array" ref="E1430">index(systems,match($A1430,INDEX(systems,0,1),),4)</f>
        <v>-281.895</v>
      </c>
      <c r="F1430" s="43" t="str">
        <f>IFERROR(__xludf.DUMMYFUNCTION("let(row, match($B1430&amp;if($C1430&lt;&gt;"""","" [""&amp;$C1430&amp;""]"",""""),index(nebulae,,2),0),join("","",iferror(round(index(nebulae,row,5)/2,3),1),iferror(round(index(nebulae,row,6)/2,3),1),0))"),"1,1,0")</f>
        <v>1,1,0</v>
      </c>
      <c r="G1430" s="44" t="s">
        <v>4068</v>
      </c>
      <c r="H1430" s="45">
        <f t="array" ref="H1430">let(systemId,match(A1430,index(systems,0,1),),refSystemId,match($H$1,index(systems,0,1),),x,index(systems,systemId,3),y,index(systems,systemId,4),refX,index(systems,refSystemId,3),refY,index(systems,refSystemId,4),round(sqrt((x-refX)^2+(y-refY)^2),3))</f>
        <v>282.323</v>
      </c>
      <c r="I1430" s="28" t="s">
        <v>408</v>
      </c>
      <c r="J1430" s="48" t="s">
        <v>408</v>
      </c>
      <c r="K1430" s="48" t="s">
        <v>408</v>
      </c>
      <c r="L1430" s="48" t="s">
        <v>408</v>
      </c>
      <c r="M1430" s="28" t="s">
        <v>408</v>
      </c>
      <c r="N1430" s="28" t="s">
        <v>408</v>
      </c>
      <c r="O1430" s="41"/>
      <c r="P1430" s="48" t="s">
        <v>2113</v>
      </c>
      <c r="Q1430" s="48" t="s">
        <v>2113</v>
      </c>
      <c r="R1430" s="48" t="s">
        <v>2113</v>
      </c>
      <c r="S1430" s="48" t="s">
        <v>2113</v>
      </c>
      <c r="T1430" s="48" t="s">
        <v>2113</v>
      </c>
      <c r="U1430" s="48" t="s">
        <v>1551</v>
      </c>
      <c r="V1430" s="48" t="s">
        <v>1551</v>
      </c>
      <c r="W1430" s="48" t="s">
        <v>1551</v>
      </c>
      <c r="X1430" s="48" t="s">
        <v>1551</v>
      </c>
      <c r="Y1430" s="48" t="s">
        <v>422</v>
      </c>
      <c r="Z1430" s="48" t="s">
        <v>422</v>
      </c>
      <c r="AA1430" s="48" t="s">
        <v>422</v>
      </c>
      <c r="AB1430" s="48" t="s">
        <v>422</v>
      </c>
      <c r="AC1430" s="48" t="s">
        <v>422</v>
      </c>
      <c r="AD1430" s="48" t="s">
        <v>422</v>
      </c>
      <c r="AE1430" s="48" t="s">
        <v>422</v>
      </c>
      <c r="AF1430" s="48" t="s">
        <v>422</v>
      </c>
      <c r="AG1430" s="48" t="s">
        <v>422</v>
      </c>
      <c r="AH1430" s="48" t="s">
        <v>422</v>
      </c>
      <c r="AI1430" s="48" t="s">
        <v>422</v>
      </c>
      <c r="AJ1430" s="48" t="s">
        <v>422</v>
      </c>
      <c r="AK1430" s="48" t="s">
        <v>422</v>
      </c>
      <c r="AL1430" s="48" t="s">
        <v>422</v>
      </c>
      <c r="AM1430" s="48" t="s">
        <v>422</v>
      </c>
      <c r="AN1430" s="48" t="s">
        <v>422</v>
      </c>
      <c r="AO1430" s="48" t="s">
        <v>422</v>
      </c>
      <c r="AP1430" s="48" t="s">
        <v>422</v>
      </c>
      <c r="AQ1430" s="48" t="s">
        <v>422</v>
      </c>
      <c r="AR1430" s="48" t="s">
        <v>422</v>
      </c>
      <c r="AS1430" s="48" t="s">
        <v>422</v>
      </c>
      <c r="AT1430" s="48" t="s">
        <v>422</v>
      </c>
      <c r="AU1430" s="48" t="s">
        <v>422</v>
      </c>
      <c r="AV1430" s="48" t="s">
        <v>422</v>
      </c>
      <c r="AW1430" s="48" t="s">
        <v>422</v>
      </c>
      <c r="AX1430" s="48" t="s">
        <v>422</v>
      </c>
      <c r="AY1430" s="48" t="s">
        <v>422</v>
      </c>
      <c r="AZ1430" s="51" t="s">
        <v>422</v>
      </c>
    </row>
    <row r="1431" ht="15.75" customHeight="1">
      <c r="A1431" s="40">
        <v>1271.0</v>
      </c>
      <c r="B1431" s="28" t="s">
        <v>4069</v>
      </c>
      <c r="C1431" s="41"/>
      <c r="D1431" s="42">
        <f t="array" ref="D1431">index(systems,match($A1431,INDEX(systems,0,1),),3)</f>
        <v>399.62</v>
      </c>
      <c r="E1431" s="42">
        <f t="array" ref="E1431">index(systems,match($A1431,INDEX(systems,0,1),),4)</f>
        <v>0.985</v>
      </c>
      <c r="F1431" s="43" t="str">
        <f>IFERROR(__xludf.DUMMYFUNCTION("let(row, match($B1431&amp;if($C1431&lt;&gt;"""","" [""&amp;$C1431&amp;""]"",""""),index(nebulae,,2),0),join("","",iferror(round(index(nebulae,row,5)/2,3),1),iferror(round(index(nebulae,row,6)/2,3),1),0))"),"1,1,0")</f>
        <v>1,1,0</v>
      </c>
      <c r="G1431" s="44" t="s">
        <v>4070</v>
      </c>
      <c r="H1431" s="45">
        <f t="array" ref="H1431">let(systemId,match(A1431,index(systems,0,1),),refSystemId,match($H$1,index(systems,0,1),),x,index(systems,systemId,3),y,index(systems,systemId,4),refX,index(systems,refSystemId,3),refY,index(systems,refSystemId,4),round(sqrt((x-refX)^2+(y-refY)^2),3))</f>
        <v>399.621</v>
      </c>
      <c r="I1431" s="46" t="s">
        <v>408</v>
      </c>
      <c r="J1431" s="46" t="s">
        <v>408</v>
      </c>
      <c r="K1431" s="46" t="s">
        <v>408</v>
      </c>
      <c r="L1431" s="47" t="s">
        <v>408</v>
      </c>
      <c r="M1431" s="47" t="s">
        <v>408</v>
      </c>
      <c r="N1431" s="28" t="s">
        <v>408</v>
      </c>
      <c r="O1431" s="41"/>
      <c r="P1431" s="48" t="s">
        <v>620</v>
      </c>
      <c r="Q1431" s="48" t="s">
        <v>620</v>
      </c>
      <c r="R1431" s="48" t="s">
        <v>620</v>
      </c>
      <c r="S1431" s="48" t="s">
        <v>620</v>
      </c>
      <c r="T1431" s="48" t="s">
        <v>620</v>
      </c>
      <c r="U1431" s="48" t="s">
        <v>920</v>
      </c>
      <c r="V1431" s="48" t="s">
        <v>1581</v>
      </c>
      <c r="W1431" s="48" t="s">
        <v>1581</v>
      </c>
      <c r="X1431" s="48" t="s">
        <v>1581</v>
      </c>
      <c r="Y1431" s="48" t="s">
        <v>1582</v>
      </c>
      <c r="Z1431" s="48" t="s">
        <v>1582</v>
      </c>
      <c r="AA1431" s="48" t="s">
        <v>1583</v>
      </c>
      <c r="AB1431" s="48" t="s">
        <v>1583</v>
      </c>
      <c r="AC1431" s="48" t="s">
        <v>1583</v>
      </c>
      <c r="AD1431" s="48" t="s">
        <v>1583</v>
      </c>
      <c r="AE1431" s="48" t="s">
        <v>1583</v>
      </c>
      <c r="AF1431" s="48" t="s">
        <v>1583</v>
      </c>
      <c r="AG1431" s="48" t="s">
        <v>1583</v>
      </c>
      <c r="AH1431" s="48" t="s">
        <v>1583</v>
      </c>
      <c r="AI1431" s="48" t="s">
        <v>1583</v>
      </c>
      <c r="AJ1431" s="48" t="s">
        <v>1583</v>
      </c>
      <c r="AK1431" s="48" t="s">
        <v>1583</v>
      </c>
      <c r="AL1431" s="48" t="s">
        <v>1583</v>
      </c>
      <c r="AM1431" s="48" t="s">
        <v>1583</v>
      </c>
      <c r="AN1431" s="48" t="s">
        <v>1583</v>
      </c>
      <c r="AO1431" s="48" t="s">
        <v>1582</v>
      </c>
      <c r="AP1431" s="48" t="s">
        <v>1582</v>
      </c>
      <c r="AQ1431" s="48" t="s">
        <v>1582</v>
      </c>
      <c r="AR1431" s="48" t="s">
        <v>1582</v>
      </c>
      <c r="AS1431" s="48" t="s">
        <v>1582</v>
      </c>
      <c r="AT1431" s="48" t="s">
        <v>1582</v>
      </c>
      <c r="AU1431" s="48" t="s">
        <v>1582</v>
      </c>
      <c r="AV1431" s="48" t="s">
        <v>1584</v>
      </c>
      <c r="AW1431" s="48" t="s">
        <v>624</v>
      </c>
      <c r="AX1431" s="48" t="s">
        <v>1585</v>
      </c>
      <c r="AY1431" s="48" t="s">
        <v>1585</v>
      </c>
      <c r="AZ1431" s="28" t="s">
        <v>1585</v>
      </c>
    </row>
    <row r="1432" ht="15.75" customHeight="1">
      <c r="A1432" s="40">
        <v>3141.0</v>
      </c>
      <c r="B1432" s="28" t="s">
        <v>4071</v>
      </c>
      <c r="C1432" s="41"/>
      <c r="D1432" s="42">
        <f t="array" ref="D1432">index(systems,match($A1432,INDEX(systems,0,1),),3)</f>
        <v>9.726</v>
      </c>
      <c r="E1432" s="42">
        <f t="array" ref="E1432">index(systems,match($A1432,INDEX(systems,0,1),),4)</f>
        <v>131.672</v>
      </c>
      <c r="F1432" s="43" t="str">
        <f>IFERROR(__xludf.DUMMYFUNCTION("let(row, match($B1432&amp;if($C1432&lt;&gt;"""","" [""&amp;$C1432&amp;""]"",""""),index(nebulae,,2),0),join("","",iferror(round(index(nebulae,row,5)/2,3),1),iferror(round(index(nebulae,row,6)/2,3),1),0))"),"1,1,0")</f>
        <v>1,1,0</v>
      </c>
      <c r="G1432" s="44" t="s">
        <v>4072</v>
      </c>
      <c r="H1432" s="45">
        <f t="array" ref="H1432">let(systemId,match(A1432,index(systems,0,1),),refSystemId,match($H$1,index(systems,0,1),),x,index(systems,systemId,3),y,index(systems,systemId,4),refX,index(systems,refSystemId,3),refY,index(systems,refSystemId,4),round(sqrt((x-refX)^2+(y-refY)^2),3))</f>
        <v>132.031</v>
      </c>
      <c r="I1432" s="51" t="s">
        <v>408</v>
      </c>
      <c r="J1432" s="51" t="s">
        <v>408</v>
      </c>
      <c r="K1432" s="51" t="s">
        <v>408</v>
      </c>
      <c r="L1432" s="51" t="s">
        <v>408</v>
      </c>
      <c r="M1432" s="56" t="s">
        <v>408</v>
      </c>
      <c r="N1432" s="51" t="s">
        <v>408</v>
      </c>
      <c r="O1432" s="55"/>
      <c r="P1432" s="55"/>
      <c r="Q1432" s="55"/>
      <c r="R1432" s="55"/>
      <c r="S1432" s="56" t="s">
        <v>525</v>
      </c>
      <c r="T1432" s="56" t="s">
        <v>525</v>
      </c>
      <c r="U1432" s="56" t="s">
        <v>422</v>
      </c>
      <c r="V1432" s="56" t="s">
        <v>422</v>
      </c>
      <c r="W1432" s="56" t="s">
        <v>422</v>
      </c>
      <c r="X1432" s="56" t="s">
        <v>422</v>
      </c>
      <c r="Y1432" s="56" t="s">
        <v>422</v>
      </c>
      <c r="Z1432" s="48" t="s">
        <v>422</v>
      </c>
      <c r="AA1432" s="56" t="s">
        <v>422</v>
      </c>
      <c r="AB1432" s="56" t="s">
        <v>422</v>
      </c>
      <c r="AC1432" s="56" t="s">
        <v>422</v>
      </c>
      <c r="AD1432" s="56" t="s">
        <v>422</v>
      </c>
      <c r="AE1432" s="56" t="s">
        <v>422</v>
      </c>
      <c r="AF1432" s="56" t="s">
        <v>422</v>
      </c>
      <c r="AG1432" s="56" t="s">
        <v>422</v>
      </c>
      <c r="AH1432" s="56" t="s">
        <v>422</v>
      </c>
      <c r="AI1432" s="56" t="s">
        <v>422</v>
      </c>
      <c r="AJ1432" s="56" t="s">
        <v>422</v>
      </c>
      <c r="AK1432" s="56" t="s">
        <v>422</v>
      </c>
      <c r="AL1432" s="56" t="s">
        <v>422</v>
      </c>
      <c r="AM1432" s="56" t="s">
        <v>422</v>
      </c>
      <c r="AN1432" s="56" t="s">
        <v>422</v>
      </c>
      <c r="AO1432" s="56" t="s">
        <v>422</v>
      </c>
      <c r="AP1432" s="56" t="s">
        <v>422</v>
      </c>
      <c r="AQ1432" s="56" t="s">
        <v>422</v>
      </c>
      <c r="AR1432" s="56" t="s">
        <v>422</v>
      </c>
      <c r="AS1432" s="56" t="s">
        <v>422</v>
      </c>
      <c r="AT1432" s="56" t="s">
        <v>422</v>
      </c>
      <c r="AU1432" s="56" t="s">
        <v>422</v>
      </c>
      <c r="AV1432" s="56" t="s">
        <v>422</v>
      </c>
      <c r="AW1432" s="56" t="s">
        <v>422</v>
      </c>
      <c r="AX1432" s="56" t="s">
        <v>422</v>
      </c>
      <c r="AY1432" s="56" t="s">
        <v>422</v>
      </c>
      <c r="AZ1432" s="28" t="s">
        <v>422</v>
      </c>
    </row>
    <row r="1433" ht="15.75" customHeight="1">
      <c r="A1433" s="40">
        <v>1272.0</v>
      </c>
      <c r="B1433" s="28" t="s">
        <v>4073</v>
      </c>
      <c r="C1433" s="41"/>
      <c r="D1433" s="42">
        <f t="array" ref="D1433">index(systems,match($A1433,INDEX(systems,0,1),),3)</f>
        <v>207.047</v>
      </c>
      <c r="E1433" s="42">
        <f t="array" ref="E1433">index(systems,match($A1433,INDEX(systems,0,1),),4)</f>
        <v>369.593</v>
      </c>
      <c r="F1433" s="43" t="str">
        <f>IFERROR(__xludf.DUMMYFUNCTION("let(row, match($B1433&amp;if($C1433&lt;&gt;"""","" [""&amp;$C1433&amp;""]"",""""),index(nebulae,,2),0),join("","",iferror(round(index(nebulae,row,5)/2,3),1),iferror(round(index(nebulae,row,6)/2,3),1),0))"),"1,1,0")</f>
        <v>1,1,0</v>
      </c>
      <c r="G1433" s="44" t="s">
        <v>4074</v>
      </c>
      <c r="H1433" s="45">
        <f t="array" ref="H1433">let(systemId,match(A1433,index(systems,0,1),),refSystemId,match($H$1,index(systems,0,1),),x,index(systems,systemId,3),y,index(systems,systemId,4),refX,index(systems,refSystemId,3),refY,index(systems,refSystemId,4),round(sqrt((x-refX)^2+(y-refY)^2),3))</f>
        <v>423.636</v>
      </c>
      <c r="I1433" s="60" t="s">
        <v>408</v>
      </c>
      <c r="J1433" s="60" t="s">
        <v>408</v>
      </c>
      <c r="K1433" s="60" t="s">
        <v>408</v>
      </c>
      <c r="L1433" s="41"/>
      <c r="M1433" s="41"/>
      <c r="N1433" s="28" t="s">
        <v>728</v>
      </c>
      <c r="O1433" s="48" t="s">
        <v>728</v>
      </c>
      <c r="P1433" s="48" t="s">
        <v>728</v>
      </c>
      <c r="Q1433" s="48" t="s">
        <v>728</v>
      </c>
      <c r="R1433" s="48" t="s">
        <v>728</v>
      </c>
      <c r="S1433" s="48" t="s">
        <v>728</v>
      </c>
      <c r="T1433" s="48" t="s">
        <v>728</v>
      </c>
      <c r="U1433" s="48" t="s">
        <v>728</v>
      </c>
      <c r="V1433" s="48" t="s">
        <v>728</v>
      </c>
      <c r="W1433" s="48" t="s">
        <v>728</v>
      </c>
      <c r="X1433" s="48" t="s">
        <v>728</v>
      </c>
      <c r="Y1433" s="48" t="s">
        <v>872</v>
      </c>
      <c r="Z1433" s="48" t="s">
        <v>872</v>
      </c>
      <c r="AA1433" s="48" t="s">
        <v>872</v>
      </c>
      <c r="AB1433" s="48" t="s">
        <v>872</v>
      </c>
      <c r="AC1433" s="48" t="s">
        <v>872</v>
      </c>
      <c r="AD1433" s="48" t="s">
        <v>872</v>
      </c>
      <c r="AE1433" s="48" t="s">
        <v>730</v>
      </c>
      <c r="AF1433" s="48" t="s">
        <v>730</v>
      </c>
      <c r="AG1433" s="48" t="s">
        <v>730</v>
      </c>
      <c r="AH1433" s="48" t="s">
        <v>730</v>
      </c>
      <c r="AI1433" s="48" t="s">
        <v>730</v>
      </c>
      <c r="AJ1433" s="48" t="s">
        <v>730</v>
      </c>
      <c r="AK1433" s="48" t="s">
        <v>730</v>
      </c>
      <c r="AL1433" s="48" t="s">
        <v>730</v>
      </c>
      <c r="AM1433" s="48" t="s">
        <v>731</v>
      </c>
      <c r="AN1433" s="48" t="s">
        <v>872</v>
      </c>
      <c r="AO1433" s="48" t="s">
        <v>872</v>
      </c>
      <c r="AP1433" s="48" t="s">
        <v>872</v>
      </c>
      <c r="AQ1433" s="48" t="s">
        <v>872</v>
      </c>
      <c r="AR1433" s="48" t="s">
        <v>872</v>
      </c>
      <c r="AS1433" s="48" t="s">
        <v>872</v>
      </c>
      <c r="AT1433" s="48" t="s">
        <v>872</v>
      </c>
      <c r="AU1433" s="48" t="s">
        <v>872</v>
      </c>
      <c r="AV1433" s="48" t="s">
        <v>872</v>
      </c>
      <c r="AW1433" s="48" t="s">
        <v>872</v>
      </c>
      <c r="AX1433" s="52" t="s">
        <v>872</v>
      </c>
      <c r="AY1433" s="52" t="s">
        <v>872</v>
      </c>
      <c r="AZ1433" s="49" t="s">
        <v>872</v>
      </c>
    </row>
    <row r="1434" ht="15.75" customHeight="1">
      <c r="A1434" s="40">
        <v>1273.0</v>
      </c>
      <c r="B1434" s="28" t="s">
        <v>4075</v>
      </c>
      <c r="C1434" s="41"/>
      <c r="D1434" s="42">
        <f t="array" ref="D1434">index(systems,match($A1434,INDEX(systems,0,1),),3)</f>
        <v>59.693</v>
      </c>
      <c r="E1434" s="42">
        <f t="array" ref="E1434">index(systems,match($A1434,INDEX(systems,0,1),),4)</f>
        <v>296.706</v>
      </c>
      <c r="F1434" s="43" t="str">
        <f>IFERROR(__xludf.DUMMYFUNCTION("let(row, match($B1434&amp;if($C1434&lt;&gt;"""","" [""&amp;$C1434&amp;""]"",""""),index(nebulae,,2),0),join("","",iferror(round(index(nebulae,row,5)/2,3),1),iferror(round(index(nebulae,row,6)/2,3),1),0))"),"1,1,0")</f>
        <v>1,1,0</v>
      </c>
      <c r="G1434" s="44" t="s">
        <v>4076</v>
      </c>
      <c r="H1434" s="45">
        <f t="array" ref="H1434">let(systemId,match(A1434,index(systems,0,1),),refSystemId,match($H$1,index(systems,0,1),),x,index(systems,systemId,3),y,index(systems,systemId,4),refX,index(systems,refSystemId,3),refY,index(systems,refSystemId,4),round(sqrt((x-refX)^2+(y-refY)^2),3))</f>
        <v>302.651</v>
      </c>
      <c r="I1434" s="28" t="s">
        <v>408</v>
      </c>
      <c r="J1434" s="28" t="s">
        <v>408</v>
      </c>
      <c r="K1434" s="28" t="s">
        <v>408</v>
      </c>
      <c r="L1434" s="47" t="s">
        <v>408</v>
      </c>
      <c r="M1434" s="47" t="s">
        <v>408</v>
      </c>
      <c r="N1434" s="28" t="s">
        <v>408</v>
      </c>
      <c r="O1434" s="41"/>
      <c r="P1434" s="48" t="s">
        <v>910</v>
      </c>
      <c r="Q1434" s="48" t="s">
        <v>910</v>
      </c>
      <c r="R1434" s="48" t="s">
        <v>910</v>
      </c>
      <c r="S1434" s="48" t="s">
        <v>910</v>
      </c>
      <c r="T1434" s="48" t="s">
        <v>910</v>
      </c>
      <c r="U1434" s="48" t="s">
        <v>910</v>
      </c>
      <c r="V1434" s="48" t="s">
        <v>910</v>
      </c>
      <c r="W1434" s="48" t="s">
        <v>910</v>
      </c>
      <c r="X1434" s="48" t="s">
        <v>910</v>
      </c>
      <c r="Y1434" s="48" t="s">
        <v>2102</v>
      </c>
      <c r="Z1434" s="48" t="s">
        <v>2102</v>
      </c>
      <c r="AA1434" s="48" t="s">
        <v>1181</v>
      </c>
      <c r="AB1434" s="48" t="s">
        <v>1181</v>
      </c>
      <c r="AC1434" s="48" t="s">
        <v>1181</v>
      </c>
      <c r="AD1434" s="48" t="s">
        <v>1181</v>
      </c>
      <c r="AE1434" s="48" t="s">
        <v>1181</v>
      </c>
      <c r="AF1434" s="48" t="s">
        <v>1181</v>
      </c>
      <c r="AG1434" s="48" t="s">
        <v>913</v>
      </c>
      <c r="AH1434" s="48" t="s">
        <v>913</v>
      </c>
      <c r="AI1434" s="48" t="s">
        <v>913</v>
      </c>
      <c r="AJ1434" s="48" t="s">
        <v>913</v>
      </c>
      <c r="AK1434" s="48" t="s">
        <v>913</v>
      </c>
      <c r="AL1434" s="48" t="s">
        <v>913</v>
      </c>
      <c r="AM1434" s="48" t="s">
        <v>913</v>
      </c>
      <c r="AN1434" s="48" t="s">
        <v>697</v>
      </c>
      <c r="AO1434" s="48" t="s">
        <v>697</v>
      </c>
      <c r="AP1434" s="48" t="s">
        <v>697</v>
      </c>
      <c r="AQ1434" s="48" t="s">
        <v>697</v>
      </c>
      <c r="AR1434" s="48" t="s">
        <v>697</v>
      </c>
      <c r="AS1434" s="48" t="s">
        <v>697</v>
      </c>
      <c r="AT1434" s="48" t="s">
        <v>697</v>
      </c>
      <c r="AU1434" s="48" t="s">
        <v>697</v>
      </c>
      <c r="AV1434" s="48" t="s">
        <v>1259</v>
      </c>
      <c r="AW1434" s="48" t="s">
        <v>1259</v>
      </c>
      <c r="AX1434" s="48" t="s">
        <v>1259</v>
      </c>
      <c r="AY1434" s="48" t="s">
        <v>1259</v>
      </c>
      <c r="AZ1434" s="28" t="s">
        <v>1259</v>
      </c>
    </row>
    <row r="1435" ht="15.75" customHeight="1">
      <c r="A1435" s="40">
        <v>1274.0</v>
      </c>
      <c r="B1435" s="28" t="s">
        <v>4077</v>
      </c>
      <c r="C1435" s="41"/>
      <c r="D1435" s="42">
        <f t="array" ref="D1435">index(systems,match($A1435,INDEX(systems,0,1),),3)</f>
        <v>118.636</v>
      </c>
      <c r="E1435" s="42">
        <f t="array" ref="E1435">index(systems,match($A1435,INDEX(systems,0,1),),4)</f>
        <v>-287.973</v>
      </c>
      <c r="F1435" s="43" t="str">
        <f>IFERROR(__xludf.DUMMYFUNCTION("let(row, match($B1435&amp;if($C1435&lt;&gt;"""","" [""&amp;$C1435&amp;""]"",""""),index(nebulae,,2),0),join("","",iferror(round(index(nebulae,row,5)/2,3),1),iferror(round(index(nebulae,row,6)/2,3),1),0))"),"1,1,0")</f>
        <v>1,1,0</v>
      </c>
      <c r="G1435" s="44" t="s">
        <v>4078</v>
      </c>
      <c r="H1435" s="45">
        <f t="array" ref="H1435">let(systemId,match(A1435,index(systems,0,1),),refSystemId,match($H$1,index(systems,0,1),),x,index(systems,systemId,3),y,index(systems,systemId,4),refX,index(systems,refSystemId,3),refY,index(systems,refSystemId,4),round(sqrt((x-refX)^2+(y-refY)^2),3))</f>
        <v>311.453</v>
      </c>
      <c r="I1435" s="46" t="s">
        <v>408</v>
      </c>
      <c r="J1435" s="46" t="s">
        <v>408</v>
      </c>
      <c r="K1435" s="46" t="s">
        <v>408</v>
      </c>
      <c r="L1435" s="46" t="s">
        <v>408</v>
      </c>
      <c r="M1435" s="46" t="s">
        <v>408</v>
      </c>
      <c r="N1435" s="28" t="s">
        <v>408</v>
      </c>
      <c r="O1435" s="41"/>
      <c r="P1435" s="48" t="s">
        <v>1709</v>
      </c>
      <c r="Q1435" s="48" t="s">
        <v>1709</v>
      </c>
      <c r="R1435" s="48" t="s">
        <v>1709</v>
      </c>
      <c r="S1435" s="48" t="s">
        <v>1709</v>
      </c>
      <c r="T1435" s="48" t="s">
        <v>1709</v>
      </c>
      <c r="U1435" s="48" t="s">
        <v>1709</v>
      </c>
      <c r="V1435" s="48" t="s">
        <v>1709</v>
      </c>
      <c r="W1435" s="48" t="s">
        <v>1709</v>
      </c>
      <c r="X1435" s="48" t="s">
        <v>1709</v>
      </c>
      <c r="Y1435" s="48" t="s">
        <v>492</v>
      </c>
      <c r="Z1435" s="48" t="s">
        <v>492</v>
      </c>
      <c r="AA1435" s="48" t="s">
        <v>493</v>
      </c>
      <c r="AB1435" s="48" t="s">
        <v>493</v>
      </c>
      <c r="AC1435" s="48" t="s">
        <v>493</v>
      </c>
      <c r="AD1435" s="48" t="s">
        <v>493</v>
      </c>
      <c r="AE1435" s="48" t="s">
        <v>493</v>
      </c>
      <c r="AF1435" s="48" t="s">
        <v>493</v>
      </c>
      <c r="AG1435" s="48" t="s">
        <v>493</v>
      </c>
      <c r="AH1435" s="48" t="s">
        <v>493</v>
      </c>
      <c r="AI1435" s="48" t="s">
        <v>493</v>
      </c>
      <c r="AJ1435" s="48" t="s">
        <v>493</v>
      </c>
      <c r="AK1435" s="48" t="s">
        <v>493</v>
      </c>
      <c r="AL1435" s="48" t="s">
        <v>493</v>
      </c>
      <c r="AM1435" s="48" t="s">
        <v>493</v>
      </c>
      <c r="AN1435" s="48" t="s">
        <v>493</v>
      </c>
      <c r="AO1435" s="48" t="s">
        <v>492</v>
      </c>
      <c r="AP1435" s="48" t="s">
        <v>492</v>
      </c>
      <c r="AQ1435" s="48" t="s">
        <v>492</v>
      </c>
      <c r="AR1435" s="48" t="s">
        <v>492</v>
      </c>
      <c r="AS1435" s="48" t="s">
        <v>492</v>
      </c>
      <c r="AT1435" s="48" t="s">
        <v>492</v>
      </c>
      <c r="AU1435" s="48" t="s">
        <v>492</v>
      </c>
      <c r="AV1435" s="48" t="s">
        <v>492</v>
      </c>
      <c r="AW1435" s="48" t="s">
        <v>492</v>
      </c>
      <c r="AX1435" s="48" t="s">
        <v>494</v>
      </c>
      <c r="AY1435" s="48" t="s">
        <v>492</v>
      </c>
      <c r="AZ1435" s="28" t="s">
        <v>492</v>
      </c>
    </row>
    <row r="1436" ht="15.75" customHeight="1">
      <c r="A1436" s="40">
        <v>1275.0</v>
      </c>
      <c r="B1436" s="28" t="s">
        <v>4079</v>
      </c>
      <c r="C1436" s="41"/>
      <c r="D1436" s="42">
        <f t="array" ref="D1436">index(systems,match($A1436,INDEX(systems,0,1),),3)</f>
        <v>201.112</v>
      </c>
      <c r="E1436" s="42">
        <f t="array" ref="E1436">index(systems,match($A1436,INDEX(systems,0,1),),4)</f>
        <v>254.85</v>
      </c>
      <c r="F1436" s="43" t="str">
        <f>IFERROR(__xludf.DUMMYFUNCTION("let(row, match($B1436&amp;if($C1436&lt;&gt;"""","" [""&amp;$C1436&amp;""]"",""""),index(nebulae,,2),0),join("","",iferror(round(index(nebulae,row,5)/2,3),1),iferror(round(index(nebulae,row,6)/2,3),1),0))"),"1,1,0")</f>
        <v>1,1,0</v>
      </c>
      <c r="G1436" s="44" t="s">
        <v>4080</v>
      </c>
      <c r="H1436" s="45">
        <f t="array" ref="H1436">let(systemId,match(A1436,index(systems,0,1),),refSystemId,match($H$1,index(systems,0,1),),x,index(systems,systemId,3),y,index(systems,systemId,4),refX,index(systems,refSystemId,3),refY,index(systems,refSystemId,4),round(sqrt((x-refX)^2+(y-refY)^2),3))</f>
        <v>324.645</v>
      </c>
      <c r="I1436" s="41"/>
      <c r="J1436" s="41"/>
      <c r="K1436" s="28" t="s">
        <v>418</v>
      </c>
      <c r="L1436" s="41"/>
      <c r="M1436" s="41"/>
      <c r="N1436" s="28" t="s">
        <v>3928</v>
      </c>
      <c r="O1436" s="48" t="s">
        <v>3928</v>
      </c>
      <c r="P1436" s="48" t="s">
        <v>3928</v>
      </c>
      <c r="Q1436" s="48" t="s">
        <v>3928</v>
      </c>
      <c r="R1436" s="48" t="s">
        <v>3928</v>
      </c>
      <c r="S1436" s="48" t="s">
        <v>3928</v>
      </c>
      <c r="T1436" s="48" t="s">
        <v>3928</v>
      </c>
      <c r="U1436" s="48" t="s">
        <v>3928</v>
      </c>
      <c r="V1436" s="48" t="s">
        <v>3928</v>
      </c>
      <c r="W1436" s="48" t="s">
        <v>3928</v>
      </c>
      <c r="X1436" s="48" t="s">
        <v>3928</v>
      </c>
      <c r="Y1436" s="48" t="s">
        <v>3928</v>
      </c>
      <c r="Z1436" s="48" t="s">
        <v>3928</v>
      </c>
      <c r="AA1436" s="48" t="s">
        <v>3928</v>
      </c>
      <c r="AB1436" s="48" t="s">
        <v>3928</v>
      </c>
      <c r="AC1436" s="48" t="s">
        <v>3928</v>
      </c>
      <c r="AD1436" s="48" t="s">
        <v>3928</v>
      </c>
      <c r="AE1436" s="48" t="s">
        <v>3928</v>
      </c>
      <c r="AF1436" s="48" t="s">
        <v>3928</v>
      </c>
      <c r="AG1436" s="48" t="s">
        <v>3928</v>
      </c>
      <c r="AH1436" s="48" t="s">
        <v>3928</v>
      </c>
      <c r="AI1436" s="48" t="s">
        <v>3928</v>
      </c>
      <c r="AJ1436" s="48" t="s">
        <v>3928</v>
      </c>
      <c r="AK1436" s="48" t="s">
        <v>3928</v>
      </c>
      <c r="AL1436" s="48" t="s">
        <v>3928</v>
      </c>
      <c r="AM1436" s="48" t="s">
        <v>3928</v>
      </c>
      <c r="AN1436" s="48" t="s">
        <v>3928</v>
      </c>
      <c r="AO1436" s="48" t="s">
        <v>1257</v>
      </c>
      <c r="AP1436" s="48" t="s">
        <v>1257</v>
      </c>
      <c r="AQ1436" s="48" t="s">
        <v>1257</v>
      </c>
      <c r="AR1436" s="48" t="s">
        <v>1257</v>
      </c>
      <c r="AS1436" s="48" t="s">
        <v>1257</v>
      </c>
      <c r="AT1436" s="48" t="s">
        <v>1257</v>
      </c>
      <c r="AU1436" s="48" t="s">
        <v>1257</v>
      </c>
      <c r="AV1436" s="48" t="s">
        <v>1257</v>
      </c>
      <c r="AW1436" s="48" t="s">
        <v>1257</v>
      </c>
      <c r="AX1436" s="48" t="s">
        <v>1257</v>
      </c>
      <c r="AY1436" s="48" t="s">
        <v>1257</v>
      </c>
      <c r="AZ1436" s="28" t="s">
        <v>1257</v>
      </c>
    </row>
    <row r="1437" ht="15.75" customHeight="1">
      <c r="A1437" s="40">
        <v>1276.0</v>
      </c>
      <c r="B1437" s="28" t="s">
        <v>4081</v>
      </c>
      <c r="C1437" s="41"/>
      <c r="D1437" s="42">
        <f t="array" ref="D1437">index(systems,match($A1437,INDEX(systems,0,1),),3)</f>
        <v>297.251</v>
      </c>
      <c r="E1437" s="42">
        <f t="array" ref="E1437">index(systems,match($A1437,INDEX(systems,0,1),),4)</f>
        <v>-236.036</v>
      </c>
      <c r="F1437" s="43" t="str">
        <f>IFERROR(__xludf.DUMMYFUNCTION("let(row, match($B1437&amp;if($C1437&lt;&gt;"""","" [""&amp;$C1437&amp;""]"",""""),index(nebulae,,2),0),join("","",iferror(round(index(nebulae,row,5)/2,3),1),iferror(round(index(nebulae,row,6)/2,3),1),0))"),"1,1,0")</f>
        <v>1,1,0</v>
      </c>
      <c r="G1437" s="44" t="s">
        <v>4082</v>
      </c>
      <c r="H1437" s="45">
        <f t="array" ref="H1437">let(systemId,match(A1437,index(systems,0,1),),refSystemId,match($H$1,index(systems,0,1),),x,index(systems,systemId,3),y,index(systems,systemId,4),refX,index(systems,refSystemId,3),refY,index(systems,refSystemId,4),round(sqrt((x-refX)^2+(y-refY)^2),3))</f>
        <v>379.567</v>
      </c>
      <c r="I1437" s="28" t="s">
        <v>408</v>
      </c>
      <c r="J1437" s="28" t="s">
        <v>408</v>
      </c>
      <c r="K1437" s="48" t="s">
        <v>408</v>
      </c>
      <c r="L1437" s="48" t="s">
        <v>408</v>
      </c>
      <c r="M1437" s="48" t="s">
        <v>408</v>
      </c>
      <c r="N1437" s="28" t="s">
        <v>408</v>
      </c>
      <c r="O1437" s="41"/>
      <c r="P1437" s="48" t="s">
        <v>905</v>
      </c>
      <c r="Q1437" s="48" t="s">
        <v>905</v>
      </c>
      <c r="R1437" s="48" t="s">
        <v>905</v>
      </c>
      <c r="S1437" s="48" t="s">
        <v>905</v>
      </c>
      <c r="T1437" s="48" t="s">
        <v>905</v>
      </c>
      <c r="U1437" s="48" t="s">
        <v>905</v>
      </c>
      <c r="V1437" s="48" t="s">
        <v>905</v>
      </c>
      <c r="W1437" s="48" t="s">
        <v>905</v>
      </c>
      <c r="X1437" s="48" t="s">
        <v>905</v>
      </c>
      <c r="Y1437" s="48" t="s">
        <v>906</v>
      </c>
      <c r="Z1437" s="48" t="s">
        <v>906</v>
      </c>
      <c r="AA1437" s="48" t="s">
        <v>907</v>
      </c>
      <c r="AB1437" s="48" t="s">
        <v>907</v>
      </c>
      <c r="AC1437" s="48" t="s">
        <v>907</v>
      </c>
      <c r="AD1437" s="48" t="s">
        <v>907</v>
      </c>
      <c r="AE1437" s="48" t="s">
        <v>907</v>
      </c>
      <c r="AF1437" s="48" t="s">
        <v>907</v>
      </c>
      <c r="AG1437" s="48" t="s">
        <v>907</v>
      </c>
      <c r="AH1437" s="48" t="s">
        <v>907</v>
      </c>
      <c r="AI1437" s="48" t="s">
        <v>907</v>
      </c>
      <c r="AJ1437" s="48" t="s">
        <v>907</v>
      </c>
      <c r="AK1437" s="48" t="s">
        <v>907</v>
      </c>
      <c r="AL1437" s="48" t="s">
        <v>907</v>
      </c>
      <c r="AM1437" s="48" t="s">
        <v>907</v>
      </c>
      <c r="AN1437" s="48" t="s">
        <v>907</v>
      </c>
      <c r="AO1437" s="48" t="s">
        <v>906</v>
      </c>
      <c r="AP1437" s="48" t="s">
        <v>906</v>
      </c>
      <c r="AQ1437" s="48" t="s">
        <v>906</v>
      </c>
      <c r="AR1437" s="48" t="s">
        <v>906</v>
      </c>
      <c r="AS1437" s="48" t="s">
        <v>906</v>
      </c>
      <c r="AT1437" s="48" t="s">
        <v>906</v>
      </c>
      <c r="AU1437" s="48" t="s">
        <v>906</v>
      </c>
      <c r="AV1437" s="52" t="s">
        <v>906</v>
      </c>
      <c r="AW1437" s="52" t="s">
        <v>906</v>
      </c>
      <c r="AX1437" s="52" t="s">
        <v>906</v>
      </c>
      <c r="AY1437" s="52" t="s">
        <v>906</v>
      </c>
      <c r="AZ1437" s="49" t="s">
        <v>906</v>
      </c>
    </row>
    <row r="1438" ht="15.75" customHeight="1">
      <c r="A1438" s="40">
        <v>1277.0</v>
      </c>
      <c r="B1438" s="28" t="s">
        <v>4083</v>
      </c>
      <c r="C1438" s="41"/>
      <c r="D1438" s="42">
        <f t="array" ref="D1438">index(systems,match($A1438,INDEX(systems,0,1),),3)</f>
        <v>71.853</v>
      </c>
      <c r="E1438" s="42">
        <f t="array" ref="E1438">index(systems,match($A1438,INDEX(systems,0,1),),4)</f>
        <v>-152.286</v>
      </c>
      <c r="F1438" s="43" t="str">
        <f>IFERROR(__xludf.DUMMYFUNCTION("let(row, match($B1438&amp;if($C1438&lt;&gt;"""","" [""&amp;$C1438&amp;""]"",""""),index(nebulae,,2),0),join("","",iferror(round(index(nebulae,row,5)/2,3),1),iferror(round(index(nebulae,row,6)/2,3),1),0))"),"1,1,0")</f>
        <v>1,1,0</v>
      </c>
      <c r="G1438" s="44" t="s">
        <v>4084</v>
      </c>
      <c r="H1438" s="45">
        <f t="array" ref="H1438">let(systemId,match(A1438,index(systems,0,1),),refSystemId,match($H$1,index(systems,0,1),),x,index(systems,systemId,3),y,index(systems,systemId,4),refX,index(systems,refSystemId,3),refY,index(systems,refSystemId,4),round(sqrt((x-refX)^2+(y-refY)^2),3))</f>
        <v>168.386</v>
      </c>
      <c r="I1438" s="53"/>
      <c r="J1438" s="53"/>
      <c r="K1438" s="53"/>
      <c r="L1438" s="53"/>
      <c r="M1438" s="46" t="s">
        <v>1268</v>
      </c>
      <c r="N1438" s="28" t="s">
        <v>1775</v>
      </c>
      <c r="O1438" s="48" t="s">
        <v>1775</v>
      </c>
      <c r="P1438" s="48" t="s">
        <v>1775</v>
      </c>
      <c r="Q1438" s="48" t="s">
        <v>1775</v>
      </c>
      <c r="R1438" s="48" t="s">
        <v>1775</v>
      </c>
      <c r="S1438" s="48" t="s">
        <v>1775</v>
      </c>
      <c r="T1438" s="48" t="s">
        <v>1775</v>
      </c>
      <c r="U1438" s="48" t="s">
        <v>1775</v>
      </c>
      <c r="V1438" s="48" t="s">
        <v>1775</v>
      </c>
      <c r="W1438" s="48" t="s">
        <v>1775</v>
      </c>
      <c r="X1438" s="48" t="s">
        <v>1775</v>
      </c>
      <c r="Y1438" s="48" t="s">
        <v>1775</v>
      </c>
      <c r="Z1438" s="48" t="s">
        <v>1770</v>
      </c>
      <c r="AA1438" s="48" t="s">
        <v>1771</v>
      </c>
      <c r="AB1438" s="48" t="s">
        <v>1771</v>
      </c>
      <c r="AC1438" s="48" t="s">
        <v>1771</v>
      </c>
      <c r="AD1438" s="48" t="s">
        <v>1771</v>
      </c>
      <c r="AE1438" s="48" t="s">
        <v>1771</v>
      </c>
      <c r="AF1438" s="48" t="s">
        <v>1771</v>
      </c>
      <c r="AG1438" s="48" t="s">
        <v>1771</v>
      </c>
      <c r="AH1438" s="48" t="s">
        <v>1268</v>
      </c>
      <c r="AI1438" s="48" t="s">
        <v>1268</v>
      </c>
      <c r="AJ1438" s="48" t="s">
        <v>1268</v>
      </c>
      <c r="AK1438" s="48" t="s">
        <v>1268</v>
      </c>
      <c r="AL1438" s="48" t="s">
        <v>1268</v>
      </c>
      <c r="AM1438" s="48" t="s">
        <v>1268</v>
      </c>
      <c r="AN1438" s="48" t="s">
        <v>3626</v>
      </c>
      <c r="AO1438" s="48" t="s">
        <v>3626</v>
      </c>
      <c r="AP1438" s="48" t="s">
        <v>3626</v>
      </c>
      <c r="AQ1438" s="48" t="s">
        <v>3626</v>
      </c>
      <c r="AR1438" s="48" t="s">
        <v>3626</v>
      </c>
      <c r="AS1438" s="48" t="s">
        <v>3626</v>
      </c>
      <c r="AT1438" s="48" t="s">
        <v>2004</v>
      </c>
      <c r="AU1438" s="48" t="s">
        <v>2004</v>
      </c>
      <c r="AV1438" s="48" t="s">
        <v>2381</v>
      </c>
      <c r="AW1438" s="48" t="s">
        <v>1773</v>
      </c>
      <c r="AX1438" s="48" t="s">
        <v>1126</v>
      </c>
      <c r="AY1438" s="48" t="s">
        <v>1126</v>
      </c>
      <c r="AZ1438" s="28" t="s">
        <v>1126</v>
      </c>
    </row>
    <row r="1439" ht="15.75" customHeight="1">
      <c r="A1439" s="40">
        <v>1278.0</v>
      </c>
      <c r="B1439" s="28" t="s">
        <v>4085</v>
      </c>
      <c r="C1439" s="41"/>
      <c r="D1439" s="42">
        <f t="array" ref="D1439">index(systems,match($A1439,INDEX(systems,0,1),),3)</f>
        <v>231.608</v>
      </c>
      <c r="E1439" s="42">
        <f t="array" ref="E1439">index(systems,match($A1439,INDEX(systems,0,1),),4)</f>
        <v>-279.75</v>
      </c>
      <c r="F1439" s="43" t="str">
        <f>IFERROR(__xludf.DUMMYFUNCTION("let(row, match($B1439&amp;if($C1439&lt;&gt;"""","" [""&amp;$C1439&amp;""]"",""""),index(nebulae,,2),0),join("","",iferror(round(index(nebulae,row,5)/2,3),1),iferror(round(index(nebulae,row,6)/2,3),1),0))"),"1,1,0")</f>
        <v>1,1,0</v>
      </c>
      <c r="G1439" s="44" t="s">
        <v>4086</v>
      </c>
      <c r="H1439" s="45">
        <f t="array" ref="H1439">let(systemId,match(A1439,index(systems,0,1),),refSystemId,match($H$1,index(systems,0,1),),x,index(systems,systemId,3),y,index(systems,systemId,4),refX,index(systems,refSystemId,3),refY,index(systems,refSystemId,4),round(sqrt((x-refX)^2+(y-refY)^2),3))</f>
        <v>363.184</v>
      </c>
      <c r="I1439" s="48" t="s">
        <v>408</v>
      </c>
      <c r="J1439" s="48" t="s">
        <v>408</v>
      </c>
      <c r="K1439" s="41"/>
      <c r="L1439" s="41"/>
      <c r="M1439" s="41"/>
      <c r="N1439" s="28" t="s">
        <v>1013</v>
      </c>
      <c r="O1439" s="48" t="s">
        <v>1013</v>
      </c>
      <c r="P1439" s="48" t="s">
        <v>1013</v>
      </c>
      <c r="Q1439" s="48" t="s">
        <v>1013</v>
      </c>
      <c r="R1439" s="48" t="s">
        <v>1013</v>
      </c>
      <c r="S1439" s="48" t="s">
        <v>1013</v>
      </c>
      <c r="T1439" s="48" t="s">
        <v>1013</v>
      </c>
      <c r="U1439" s="48" t="s">
        <v>1013</v>
      </c>
      <c r="V1439" s="48" t="s">
        <v>1013</v>
      </c>
      <c r="W1439" s="48" t="s">
        <v>1013</v>
      </c>
      <c r="X1439" s="48" t="s">
        <v>1013</v>
      </c>
      <c r="Y1439" s="48" t="s">
        <v>1669</v>
      </c>
      <c r="Z1439" s="48" t="s">
        <v>1669</v>
      </c>
      <c r="AA1439" s="48" t="s">
        <v>1670</v>
      </c>
      <c r="AB1439" s="48" t="s">
        <v>1670</v>
      </c>
      <c r="AC1439" s="48" t="s">
        <v>1670</v>
      </c>
      <c r="AD1439" s="48" t="s">
        <v>1670</v>
      </c>
      <c r="AE1439" s="48" t="s">
        <v>1670</v>
      </c>
      <c r="AF1439" s="48" t="s">
        <v>1670</v>
      </c>
      <c r="AG1439" s="48" t="s">
        <v>1670</v>
      </c>
      <c r="AH1439" s="48" t="s">
        <v>1670</v>
      </c>
      <c r="AI1439" s="48" t="s">
        <v>1670</v>
      </c>
      <c r="AJ1439" s="48" t="s">
        <v>1670</v>
      </c>
      <c r="AK1439" s="48" t="s">
        <v>1670</v>
      </c>
      <c r="AL1439" s="48" t="s">
        <v>1670</v>
      </c>
      <c r="AM1439" s="48" t="s">
        <v>1670</v>
      </c>
      <c r="AN1439" s="48" t="s">
        <v>1670</v>
      </c>
      <c r="AO1439" s="48" t="s">
        <v>1669</v>
      </c>
      <c r="AP1439" s="48" t="s">
        <v>1669</v>
      </c>
      <c r="AQ1439" s="48" t="s">
        <v>1669</v>
      </c>
      <c r="AR1439" s="48" t="s">
        <v>1669</v>
      </c>
      <c r="AS1439" s="48" t="s">
        <v>1669</v>
      </c>
      <c r="AT1439" s="48" t="s">
        <v>1669</v>
      </c>
      <c r="AU1439" s="48" t="s">
        <v>1669</v>
      </c>
      <c r="AV1439" s="48" t="s">
        <v>1669</v>
      </c>
      <c r="AW1439" s="48" t="s">
        <v>1669</v>
      </c>
      <c r="AX1439" s="48" t="s">
        <v>617</v>
      </c>
      <c r="AY1439" s="48" t="s">
        <v>1327</v>
      </c>
      <c r="AZ1439" s="28" t="s">
        <v>1327</v>
      </c>
    </row>
    <row r="1440" ht="15.75" customHeight="1">
      <c r="A1440" s="40">
        <v>1279.0</v>
      </c>
      <c r="B1440" s="28" t="s">
        <v>4087</v>
      </c>
      <c r="C1440" s="41"/>
      <c r="D1440" s="42">
        <f t="array" ref="D1440">index(systems,match($A1440,INDEX(systems,0,1),),3)</f>
        <v>362.4</v>
      </c>
      <c r="E1440" s="42">
        <f t="array" ref="E1440">index(systems,match($A1440,INDEX(systems,0,1),),4)</f>
        <v>-217.705</v>
      </c>
      <c r="F1440" s="43" t="str">
        <f>IFERROR(__xludf.DUMMYFUNCTION("let(row, match($B1440&amp;if($C1440&lt;&gt;"""","" [""&amp;$C1440&amp;""]"",""""),index(nebulae,,2),0),join("","",iferror(round(index(nebulae,row,5)/2,3),1),iferror(round(index(nebulae,row,6)/2,3),1),0))"),"1,1,0")</f>
        <v>1,1,0</v>
      </c>
      <c r="G1440" s="44" t="s">
        <v>4088</v>
      </c>
      <c r="H1440" s="45">
        <f t="array" ref="H1440">let(systemId,match(A1440,index(systems,0,1),),refSystemId,match($H$1,index(systems,0,1),),x,index(systems,systemId,3),y,index(systems,systemId,4),refX,index(systems,refSystemId,3),refY,index(systems,refSystemId,4),round(sqrt((x-refX)^2+(y-refY)^2),3))</f>
        <v>422.764</v>
      </c>
      <c r="I1440" s="53"/>
      <c r="J1440" s="46" t="s">
        <v>1240</v>
      </c>
      <c r="K1440" s="47" t="s">
        <v>1240</v>
      </c>
      <c r="L1440" s="47" t="s">
        <v>1240</v>
      </c>
      <c r="M1440" s="46" t="s">
        <v>1240</v>
      </c>
      <c r="N1440" s="28" t="s">
        <v>905</v>
      </c>
      <c r="O1440" s="48" t="s">
        <v>905</v>
      </c>
      <c r="P1440" s="48" t="s">
        <v>905</v>
      </c>
      <c r="Q1440" s="48" t="s">
        <v>905</v>
      </c>
      <c r="R1440" s="48" t="s">
        <v>905</v>
      </c>
      <c r="S1440" s="48" t="s">
        <v>905</v>
      </c>
      <c r="T1440" s="48" t="s">
        <v>905</v>
      </c>
      <c r="U1440" s="48" t="s">
        <v>905</v>
      </c>
      <c r="V1440" s="48" t="s">
        <v>905</v>
      </c>
      <c r="W1440" s="48" t="s">
        <v>905</v>
      </c>
      <c r="X1440" s="48" t="s">
        <v>905</v>
      </c>
      <c r="Y1440" s="48" t="s">
        <v>906</v>
      </c>
      <c r="Z1440" s="48" t="s">
        <v>906</v>
      </c>
      <c r="AA1440" s="48" t="s">
        <v>907</v>
      </c>
      <c r="AB1440" s="48" t="s">
        <v>907</v>
      </c>
      <c r="AC1440" s="48" t="s">
        <v>907</v>
      </c>
      <c r="AD1440" s="48" t="s">
        <v>907</v>
      </c>
      <c r="AE1440" s="48" t="s">
        <v>907</v>
      </c>
      <c r="AF1440" s="48" t="s">
        <v>907</v>
      </c>
      <c r="AG1440" s="48" t="s">
        <v>907</v>
      </c>
      <c r="AH1440" s="48" t="s">
        <v>907</v>
      </c>
      <c r="AI1440" s="48" t="s">
        <v>907</v>
      </c>
      <c r="AJ1440" s="48" t="s">
        <v>907</v>
      </c>
      <c r="AK1440" s="48" t="s">
        <v>907</v>
      </c>
      <c r="AL1440" s="48" t="s">
        <v>907</v>
      </c>
      <c r="AM1440" s="48" t="s">
        <v>907</v>
      </c>
      <c r="AN1440" s="48" t="s">
        <v>907</v>
      </c>
      <c r="AO1440" s="48" t="s">
        <v>906</v>
      </c>
      <c r="AP1440" s="48" t="s">
        <v>906</v>
      </c>
      <c r="AQ1440" s="48" t="s">
        <v>906</v>
      </c>
      <c r="AR1440" s="48" t="s">
        <v>906</v>
      </c>
      <c r="AS1440" s="48" t="s">
        <v>906</v>
      </c>
      <c r="AT1440" s="48" t="s">
        <v>906</v>
      </c>
      <c r="AU1440" s="48" t="s">
        <v>906</v>
      </c>
      <c r="AV1440" s="52" t="s">
        <v>906</v>
      </c>
      <c r="AW1440" s="52" t="s">
        <v>906</v>
      </c>
      <c r="AX1440" s="52" t="s">
        <v>906</v>
      </c>
      <c r="AY1440" s="52" t="s">
        <v>906</v>
      </c>
      <c r="AZ1440" s="49" t="s">
        <v>906</v>
      </c>
    </row>
    <row r="1441" ht="15.75" customHeight="1">
      <c r="A1441" s="40">
        <v>1280.0</v>
      </c>
      <c r="B1441" s="28" t="s">
        <v>4089</v>
      </c>
      <c r="C1441" s="41"/>
      <c r="D1441" s="42">
        <f t="array" ref="D1441">index(systems,match($A1441,INDEX(systems,0,1),),3)</f>
        <v>88.409</v>
      </c>
      <c r="E1441" s="42">
        <f t="array" ref="E1441">index(systems,match($A1441,INDEX(systems,0,1),),4)</f>
        <v>142.617</v>
      </c>
      <c r="F1441" s="43" t="str">
        <f>IFERROR(__xludf.DUMMYFUNCTION("let(row, match($B1441&amp;if($C1441&lt;&gt;"""","" [""&amp;$C1441&amp;""]"",""""),index(nebulae,,2),0),join("","",iferror(round(index(nebulae,row,5)/2,3),1),iferror(round(index(nebulae,row,6)/2,3),1),0))"),"1,1,0")</f>
        <v>1,1,0</v>
      </c>
      <c r="G1441" s="44" t="s">
        <v>4090</v>
      </c>
      <c r="H1441" s="45">
        <f t="array" ref="H1441">let(systemId,match(A1441,index(systems,0,1),),refSystemId,match($H$1,index(systems,0,1),),x,index(systems,systemId,3),y,index(systems,systemId,4),refX,index(systems,refSystemId,3),refY,index(systems,refSystemId,4),round(sqrt((x-refX)^2+(y-refY)^2),3))</f>
        <v>167.797</v>
      </c>
      <c r="I1441" s="41"/>
      <c r="J1441" s="41"/>
      <c r="K1441" s="60" t="s">
        <v>418</v>
      </c>
      <c r="L1441" s="41"/>
      <c r="M1441" s="41"/>
      <c r="N1441" s="28" t="s">
        <v>4091</v>
      </c>
      <c r="O1441" s="48" t="s">
        <v>4091</v>
      </c>
      <c r="P1441" s="48" t="s">
        <v>4091</v>
      </c>
      <c r="Q1441" s="48" t="s">
        <v>4091</v>
      </c>
      <c r="R1441" s="48" t="s">
        <v>4091</v>
      </c>
      <c r="S1441" s="48" t="s">
        <v>4091</v>
      </c>
      <c r="T1441" s="48" t="s">
        <v>4091</v>
      </c>
      <c r="U1441" s="48" t="s">
        <v>4091</v>
      </c>
      <c r="V1441" s="48" t="s">
        <v>4091</v>
      </c>
      <c r="W1441" s="48" t="s">
        <v>4091</v>
      </c>
      <c r="X1441" s="48" t="s">
        <v>4091</v>
      </c>
      <c r="Y1441" s="48" t="s">
        <v>681</v>
      </c>
      <c r="Z1441" s="48" t="s">
        <v>681</v>
      </c>
      <c r="AA1441" s="48" t="s">
        <v>681</v>
      </c>
      <c r="AB1441" s="48" t="s">
        <v>681</v>
      </c>
      <c r="AC1441" s="48" t="s">
        <v>681</v>
      </c>
      <c r="AD1441" s="48" t="s">
        <v>681</v>
      </c>
      <c r="AE1441" s="48" t="s">
        <v>681</v>
      </c>
      <c r="AF1441" s="48" t="s">
        <v>681</v>
      </c>
      <c r="AG1441" s="48" t="s">
        <v>681</v>
      </c>
      <c r="AH1441" s="48" t="s">
        <v>681</v>
      </c>
      <c r="AI1441" s="48" t="s">
        <v>681</v>
      </c>
      <c r="AJ1441" s="48" t="s">
        <v>681</v>
      </c>
      <c r="AK1441" s="48" t="s">
        <v>681</v>
      </c>
      <c r="AL1441" s="48" t="s">
        <v>681</v>
      </c>
      <c r="AM1441" s="48" t="s">
        <v>681</v>
      </c>
      <c r="AN1441" s="48" t="s">
        <v>681</v>
      </c>
      <c r="AO1441" s="48" t="s">
        <v>681</v>
      </c>
      <c r="AP1441" s="48" t="s">
        <v>681</v>
      </c>
      <c r="AQ1441" s="48" t="s">
        <v>681</v>
      </c>
      <c r="AR1441" s="48" t="s">
        <v>681</v>
      </c>
      <c r="AS1441" s="48" t="s">
        <v>681</v>
      </c>
      <c r="AT1441" s="48" t="s">
        <v>681</v>
      </c>
      <c r="AU1441" s="48" t="s">
        <v>681</v>
      </c>
      <c r="AV1441" s="48" t="s">
        <v>681</v>
      </c>
      <c r="AW1441" s="48" t="s">
        <v>681</v>
      </c>
      <c r="AX1441" s="48" t="s">
        <v>681</v>
      </c>
      <c r="AY1441" s="48" t="s">
        <v>681</v>
      </c>
      <c r="AZ1441" s="28" t="s">
        <v>681</v>
      </c>
    </row>
    <row r="1442" ht="15.75" customHeight="1">
      <c r="A1442" s="40">
        <v>1281.0</v>
      </c>
      <c r="B1442" s="28" t="s">
        <v>4092</v>
      </c>
      <c r="C1442" s="41"/>
      <c r="D1442" s="42">
        <f t="array" ref="D1442">index(systems,match($A1442,INDEX(systems,0,1),),3)</f>
        <v>-290.316</v>
      </c>
      <c r="E1442" s="42">
        <f t="array" ref="E1442">index(systems,match($A1442,INDEX(systems,0,1),),4)</f>
        <v>-124.637</v>
      </c>
      <c r="F1442" s="43" t="str">
        <f>IFERROR(__xludf.DUMMYFUNCTION("let(row, match($B1442&amp;if($C1442&lt;&gt;"""","" [""&amp;$C1442&amp;""]"",""""),index(nebulae,,2),0),join("","",iferror(round(index(nebulae,row,5)/2,3),1),iferror(round(index(nebulae,row,6)/2,3),1),0))"),"1,1,0")</f>
        <v>1,1,0</v>
      </c>
      <c r="G1442" s="44" t="s">
        <v>4093</v>
      </c>
      <c r="H1442" s="45">
        <f t="array" ref="H1442">let(systemId,match(A1442,index(systems,0,1),),refSystemId,match($H$1,index(systems,0,1),),x,index(systems,systemId,3),y,index(systems,systemId,4),refX,index(systems,refSystemId,3),refY,index(systems,refSystemId,4),round(sqrt((x-refX)^2+(y-refY)^2),3))</f>
        <v>315.939</v>
      </c>
      <c r="I1442" s="46" t="s">
        <v>418</v>
      </c>
      <c r="J1442" s="53"/>
      <c r="K1442" s="53"/>
      <c r="L1442" s="53"/>
      <c r="M1442" s="53"/>
      <c r="N1442" s="28" t="s">
        <v>560</v>
      </c>
      <c r="O1442" s="48" t="s">
        <v>560</v>
      </c>
      <c r="P1442" s="48" t="s">
        <v>560</v>
      </c>
      <c r="Q1442" s="48" t="s">
        <v>560</v>
      </c>
      <c r="R1442" s="48" t="s">
        <v>560</v>
      </c>
      <c r="S1442" s="48" t="s">
        <v>560</v>
      </c>
      <c r="T1442" s="48" t="s">
        <v>560</v>
      </c>
      <c r="U1442" s="48" t="s">
        <v>560</v>
      </c>
      <c r="V1442" s="48" t="s">
        <v>560</v>
      </c>
      <c r="W1442" s="48" t="s">
        <v>560</v>
      </c>
      <c r="X1442" s="48" t="s">
        <v>560</v>
      </c>
      <c r="Y1442" s="48" t="s">
        <v>560</v>
      </c>
      <c r="Z1442" s="48" t="s">
        <v>560</v>
      </c>
      <c r="AA1442" s="48" t="s">
        <v>560</v>
      </c>
      <c r="AB1442" s="48" t="s">
        <v>560</v>
      </c>
      <c r="AC1442" s="48" t="s">
        <v>560</v>
      </c>
      <c r="AD1442" s="48" t="s">
        <v>560</v>
      </c>
      <c r="AE1442" s="48" t="s">
        <v>560</v>
      </c>
      <c r="AF1442" s="48" t="s">
        <v>560</v>
      </c>
      <c r="AG1442" s="48" t="s">
        <v>560</v>
      </c>
      <c r="AH1442" s="48" t="s">
        <v>560</v>
      </c>
      <c r="AI1442" s="48" t="s">
        <v>560</v>
      </c>
      <c r="AJ1442" s="48" t="s">
        <v>560</v>
      </c>
      <c r="AK1442" s="48" t="s">
        <v>560</v>
      </c>
      <c r="AL1442" s="48" t="s">
        <v>560</v>
      </c>
      <c r="AM1442" s="48" t="s">
        <v>560</v>
      </c>
      <c r="AN1442" s="48" t="s">
        <v>560</v>
      </c>
      <c r="AO1442" s="48" t="s">
        <v>560</v>
      </c>
      <c r="AP1442" s="48" t="s">
        <v>560</v>
      </c>
      <c r="AQ1442" s="48" t="s">
        <v>560</v>
      </c>
      <c r="AR1442" s="48" t="s">
        <v>560</v>
      </c>
      <c r="AS1442" s="48" t="s">
        <v>418</v>
      </c>
      <c r="AT1442" s="48" t="s">
        <v>418</v>
      </c>
      <c r="AU1442" s="48" t="s">
        <v>418</v>
      </c>
      <c r="AV1442" s="48" t="s">
        <v>418</v>
      </c>
      <c r="AW1442" s="48" t="s">
        <v>418</v>
      </c>
      <c r="AX1442" s="48" t="s">
        <v>560</v>
      </c>
      <c r="AY1442" s="48" t="s">
        <v>560</v>
      </c>
      <c r="AZ1442" s="51" t="s">
        <v>560</v>
      </c>
    </row>
    <row r="1443" ht="15.75" customHeight="1">
      <c r="A1443" s="40">
        <v>1282.0</v>
      </c>
      <c r="B1443" s="28" t="s">
        <v>4094</v>
      </c>
      <c r="C1443" s="41"/>
      <c r="D1443" s="42">
        <f t="array" ref="D1443">index(systems,match($A1443,INDEX(systems,0,1),),3)</f>
        <v>599.067</v>
      </c>
      <c r="E1443" s="42">
        <f t="array" ref="E1443">index(systems,match($A1443,INDEX(systems,0,1),),4)</f>
        <v>180.035</v>
      </c>
      <c r="F1443" s="43" t="str">
        <f>IFERROR(__xludf.DUMMYFUNCTION("let(row, match($B1443&amp;if($C1443&lt;&gt;"""","" [""&amp;$C1443&amp;""]"",""""),index(nebulae,,2),0),join("","",iferror(round(index(nebulae,row,5)/2,3),1),iferror(round(index(nebulae,row,6)/2,3),1),0))"),"1,1,0")</f>
        <v>1,1,0</v>
      </c>
      <c r="G1443" s="44" t="s">
        <v>4095</v>
      </c>
      <c r="H1443" s="45">
        <f t="array" ref="H1443">let(systemId,match(A1443,index(systems,0,1),),refSystemId,match($H$1,index(systems,0,1),),x,index(systems,systemId,3),y,index(systems,systemId,4),refX,index(systems,refSystemId,3),refY,index(systems,refSystemId,4),round(sqrt((x-refX)^2+(y-refY)^2),3))</f>
        <v>625.535</v>
      </c>
      <c r="I1443" s="46" t="s">
        <v>408</v>
      </c>
      <c r="J1443" s="46" t="s">
        <v>408</v>
      </c>
      <c r="K1443" s="46" t="s">
        <v>408</v>
      </c>
      <c r="L1443" s="46" t="s">
        <v>408</v>
      </c>
      <c r="M1443" s="46" t="s">
        <v>408</v>
      </c>
      <c r="N1443" s="28" t="s">
        <v>408</v>
      </c>
      <c r="O1443" s="41"/>
      <c r="P1443" s="48" t="s">
        <v>1423</v>
      </c>
      <c r="Q1443" s="48" t="s">
        <v>1423</v>
      </c>
      <c r="R1443" s="48" t="s">
        <v>1423</v>
      </c>
      <c r="S1443" s="48" t="s">
        <v>1423</v>
      </c>
      <c r="T1443" s="48" t="s">
        <v>1423</v>
      </c>
      <c r="U1443" s="48" t="s">
        <v>1423</v>
      </c>
      <c r="V1443" s="48" t="s">
        <v>1423</v>
      </c>
      <c r="W1443" s="48" t="s">
        <v>1423</v>
      </c>
      <c r="X1443" s="48" t="s">
        <v>422</v>
      </c>
      <c r="Y1443" s="48" t="s">
        <v>422</v>
      </c>
      <c r="Z1443" s="48" t="s">
        <v>422</v>
      </c>
      <c r="AA1443" s="48" t="s">
        <v>422</v>
      </c>
      <c r="AB1443" s="48" t="s">
        <v>422</v>
      </c>
      <c r="AC1443" s="48" t="s">
        <v>422</v>
      </c>
      <c r="AD1443" s="48" t="s">
        <v>422</v>
      </c>
      <c r="AE1443" s="48" t="s">
        <v>422</v>
      </c>
      <c r="AF1443" s="48" t="s">
        <v>422</v>
      </c>
      <c r="AG1443" s="48" t="s">
        <v>422</v>
      </c>
      <c r="AH1443" s="48" t="s">
        <v>422</v>
      </c>
      <c r="AI1443" s="48" t="s">
        <v>422</v>
      </c>
      <c r="AJ1443" s="48" t="s">
        <v>422</v>
      </c>
      <c r="AK1443" s="48" t="s">
        <v>422</v>
      </c>
      <c r="AL1443" s="48" t="s">
        <v>422</v>
      </c>
      <c r="AM1443" s="48" t="s">
        <v>422</v>
      </c>
      <c r="AN1443" s="48" t="s">
        <v>422</v>
      </c>
      <c r="AO1443" s="48" t="s">
        <v>422</v>
      </c>
      <c r="AP1443" s="48" t="s">
        <v>422</v>
      </c>
      <c r="AQ1443" s="48" t="s">
        <v>422</v>
      </c>
      <c r="AR1443" s="48" t="s">
        <v>422</v>
      </c>
      <c r="AS1443" s="48" t="s">
        <v>422</v>
      </c>
      <c r="AT1443" s="48" t="s">
        <v>422</v>
      </c>
      <c r="AU1443" s="48" t="s">
        <v>422</v>
      </c>
      <c r="AV1443" s="48" t="s">
        <v>422</v>
      </c>
      <c r="AW1443" s="48" t="s">
        <v>422</v>
      </c>
      <c r="AX1443" s="48" t="s">
        <v>422</v>
      </c>
      <c r="AY1443" s="48" t="s">
        <v>422</v>
      </c>
      <c r="AZ1443" s="28" t="s">
        <v>422</v>
      </c>
    </row>
    <row r="1444" ht="15.75" customHeight="1">
      <c r="A1444" s="40">
        <v>1283.0</v>
      </c>
      <c r="B1444" s="28" t="s">
        <v>4096</v>
      </c>
      <c r="C1444" s="41"/>
      <c r="D1444" s="42">
        <f t="array" ref="D1444">index(systems,match($A1444,INDEX(systems,0,1),),3)</f>
        <v>-105.763</v>
      </c>
      <c r="E1444" s="42">
        <f t="array" ref="E1444">index(systems,match($A1444,INDEX(systems,0,1),),4)</f>
        <v>-23.051</v>
      </c>
      <c r="F1444" s="43" t="str">
        <f>IFERROR(__xludf.DUMMYFUNCTION("let(row, match($B1444&amp;if($C1444&lt;&gt;"""","" [""&amp;$C1444&amp;""]"",""""),index(nebulae,,2),0),join("","",iferror(round(index(nebulae,row,5)/2,3),1),iferror(round(index(nebulae,row,6)/2,3),1),0))"),"1,1,0")</f>
        <v>1,1,0</v>
      </c>
      <c r="G1444" s="44" t="s">
        <v>4097</v>
      </c>
      <c r="H1444" s="45">
        <f t="array" ref="H1444">let(systemId,match(A1444,index(systems,0,1),),refSystemId,match($H$1,index(systems,0,1),),x,index(systems,systemId,3),y,index(systems,systemId,4),refX,index(systems,refSystemId,3),refY,index(systems,refSystemId,4),round(sqrt((x-refX)^2+(y-refY)^2),3))</f>
        <v>108.246</v>
      </c>
      <c r="I1444" s="46" t="s">
        <v>418</v>
      </c>
      <c r="J1444" s="47" t="s">
        <v>418</v>
      </c>
      <c r="K1444" s="47" t="s">
        <v>418</v>
      </c>
      <c r="L1444" s="46" t="s">
        <v>418</v>
      </c>
      <c r="M1444" s="46" t="s">
        <v>733</v>
      </c>
      <c r="N1444" s="28" t="s">
        <v>560</v>
      </c>
      <c r="O1444" s="48" t="s">
        <v>560</v>
      </c>
      <c r="P1444" s="48" t="s">
        <v>560</v>
      </c>
      <c r="Q1444" s="48" t="s">
        <v>560</v>
      </c>
      <c r="R1444" s="48" t="s">
        <v>560</v>
      </c>
      <c r="S1444" s="48" t="s">
        <v>560</v>
      </c>
      <c r="T1444" s="48" t="s">
        <v>560</v>
      </c>
      <c r="U1444" s="48" t="s">
        <v>812</v>
      </c>
      <c r="V1444" s="48" t="s">
        <v>812</v>
      </c>
      <c r="W1444" s="48" t="s">
        <v>812</v>
      </c>
      <c r="X1444" s="48" t="s">
        <v>812</v>
      </c>
      <c r="Y1444" s="48" t="s">
        <v>836</v>
      </c>
      <c r="Z1444" s="48" t="s">
        <v>836</v>
      </c>
      <c r="AA1444" s="48" t="s">
        <v>836</v>
      </c>
      <c r="AB1444" s="48" t="s">
        <v>836</v>
      </c>
      <c r="AC1444" s="48" t="s">
        <v>836</v>
      </c>
      <c r="AD1444" s="48" t="s">
        <v>836</v>
      </c>
      <c r="AE1444" s="48" t="s">
        <v>836</v>
      </c>
      <c r="AF1444" s="48" t="s">
        <v>836</v>
      </c>
      <c r="AG1444" s="48" t="s">
        <v>836</v>
      </c>
      <c r="AH1444" s="48" t="s">
        <v>836</v>
      </c>
      <c r="AI1444" s="48" t="s">
        <v>836</v>
      </c>
      <c r="AJ1444" s="48" t="s">
        <v>836</v>
      </c>
      <c r="AK1444" s="48" t="s">
        <v>836</v>
      </c>
      <c r="AL1444" s="48" t="s">
        <v>836</v>
      </c>
      <c r="AM1444" s="48" t="s">
        <v>836</v>
      </c>
      <c r="AN1444" s="48" t="s">
        <v>836</v>
      </c>
      <c r="AO1444" s="48" t="s">
        <v>836</v>
      </c>
      <c r="AP1444" s="48" t="s">
        <v>836</v>
      </c>
      <c r="AQ1444" s="48" t="s">
        <v>516</v>
      </c>
      <c r="AR1444" s="48" t="s">
        <v>517</v>
      </c>
      <c r="AS1444" s="52" t="s">
        <v>746</v>
      </c>
      <c r="AT1444" s="48" t="s">
        <v>428</v>
      </c>
      <c r="AU1444" s="48" t="s">
        <v>428</v>
      </c>
      <c r="AV1444" s="48" t="s">
        <v>428</v>
      </c>
      <c r="AW1444" s="48" t="s">
        <v>418</v>
      </c>
      <c r="AX1444" s="48" t="s">
        <v>605</v>
      </c>
      <c r="AY1444" s="48" t="s">
        <v>605</v>
      </c>
      <c r="AZ1444" s="51" t="s">
        <v>568</v>
      </c>
    </row>
    <row r="1445" ht="15.75" customHeight="1">
      <c r="A1445" s="40">
        <v>1284.0</v>
      </c>
      <c r="B1445" s="28" t="s">
        <v>4098</v>
      </c>
      <c r="C1445" s="28" t="s">
        <v>560</v>
      </c>
      <c r="D1445" s="42">
        <f t="array" ref="D1445">index(systems,match($A1445,INDEX(systems,0,1),),3)</f>
        <v>-67.584</v>
      </c>
      <c r="E1445" s="42">
        <f t="array" ref="E1445">index(systems,match($A1445,INDEX(systems,0,1),),4)</f>
        <v>-302.283</v>
      </c>
      <c r="F1445" s="43" t="str">
        <f>IFERROR(__xludf.DUMMYFUNCTION("let(row, match($B1445&amp;if($C1445&lt;&gt;"""","" [""&amp;$C1445&amp;""]"",""""),index(nebulae,,2),0),join("","",iferror(round(index(nebulae,row,5)/2,3),1),iferror(round(index(nebulae,row,6)/2,3),1),0))"),"1,1,0")</f>
        <v>1,1,0</v>
      </c>
      <c r="G1445" s="44" t="s">
        <v>4099</v>
      </c>
      <c r="H1445" s="45">
        <f t="array" ref="H1445">let(systemId,match(A1445,index(systems,0,1),),refSystemId,match($H$1,index(systems,0,1),),x,index(systems,systemId,3),y,index(systems,systemId,4),refX,index(systems,refSystemId,3),refY,index(systems,refSystemId,4),round(sqrt((x-refX)^2+(y-refY)^2),3))</f>
        <v>309.746</v>
      </c>
      <c r="I1445" s="46" t="s">
        <v>408</v>
      </c>
      <c r="J1445" s="53"/>
      <c r="K1445" s="53"/>
      <c r="L1445" s="53"/>
      <c r="M1445" s="46" t="s">
        <v>560</v>
      </c>
      <c r="N1445" s="28" t="s">
        <v>1105</v>
      </c>
      <c r="O1445" s="48" t="s">
        <v>1105</v>
      </c>
      <c r="P1445" s="48" t="s">
        <v>1105</v>
      </c>
      <c r="Q1445" s="48" t="s">
        <v>1105</v>
      </c>
      <c r="R1445" s="48" t="s">
        <v>1105</v>
      </c>
      <c r="S1445" s="48" t="s">
        <v>1105</v>
      </c>
      <c r="T1445" s="48" t="s">
        <v>1105</v>
      </c>
      <c r="U1445" s="48" t="s">
        <v>1110</v>
      </c>
      <c r="V1445" s="48" t="s">
        <v>1110</v>
      </c>
      <c r="W1445" s="48" t="s">
        <v>1110</v>
      </c>
      <c r="X1445" s="48" t="s">
        <v>1110</v>
      </c>
      <c r="Y1445" s="48" t="s">
        <v>422</v>
      </c>
      <c r="Z1445" s="48" t="s">
        <v>422</v>
      </c>
      <c r="AA1445" s="48" t="s">
        <v>422</v>
      </c>
      <c r="AB1445" s="48" t="s">
        <v>422</v>
      </c>
      <c r="AC1445" s="48" t="s">
        <v>422</v>
      </c>
      <c r="AD1445" s="48" t="s">
        <v>422</v>
      </c>
      <c r="AE1445" s="48" t="s">
        <v>422</v>
      </c>
      <c r="AF1445" s="48" t="s">
        <v>422</v>
      </c>
      <c r="AG1445" s="48" t="s">
        <v>422</v>
      </c>
      <c r="AH1445" s="48" t="s">
        <v>422</v>
      </c>
      <c r="AI1445" s="48" t="s">
        <v>422</v>
      </c>
      <c r="AJ1445" s="48" t="s">
        <v>422</v>
      </c>
      <c r="AK1445" s="48" t="s">
        <v>422</v>
      </c>
      <c r="AL1445" s="48" t="s">
        <v>422</v>
      </c>
      <c r="AM1445" s="48" t="s">
        <v>422</v>
      </c>
      <c r="AN1445" s="48" t="s">
        <v>422</v>
      </c>
      <c r="AO1445" s="48" t="s">
        <v>422</v>
      </c>
      <c r="AP1445" s="48" t="s">
        <v>422</v>
      </c>
      <c r="AQ1445" s="48" t="s">
        <v>422</v>
      </c>
      <c r="AR1445" s="48" t="s">
        <v>422</v>
      </c>
      <c r="AS1445" s="48" t="s">
        <v>422</v>
      </c>
      <c r="AT1445" s="48" t="s">
        <v>422</v>
      </c>
      <c r="AU1445" s="48" t="s">
        <v>422</v>
      </c>
      <c r="AV1445" s="48" t="s">
        <v>422</v>
      </c>
      <c r="AW1445" s="48" t="s">
        <v>422</v>
      </c>
      <c r="AX1445" s="48" t="s">
        <v>422</v>
      </c>
      <c r="AY1445" s="48" t="s">
        <v>422</v>
      </c>
      <c r="AZ1445" s="28" t="s">
        <v>422</v>
      </c>
    </row>
    <row r="1446" ht="15.75" customHeight="1">
      <c r="A1446" s="40">
        <v>2996.0</v>
      </c>
      <c r="B1446" s="28" t="s">
        <v>4098</v>
      </c>
      <c r="C1446" s="28" t="s">
        <v>1824</v>
      </c>
      <c r="D1446" s="42">
        <f t="array" ref="D1446">index(systems,match($A1446,INDEX(systems,0,1),),3)</f>
        <v>-824.653</v>
      </c>
      <c r="E1446" s="42">
        <f t="array" ref="E1446">index(systems,match($A1446,INDEX(systems,0,1),),4)</f>
        <v>862.79</v>
      </c>
      <c r="F1446" s="43" t="str">
        <f>IFERROR(__xludf.DUMMYFUNCTION("let(row, match($B1446&amp;if($C1446&lt;&gt;"""","" [""&amp;$C1446&amp;""]"",""""),index(nebulae,,2),0),join("","",iferror(round(index(nebulae,row,5)/2,3),1),iferror(round(index(nebulae,row,6)/2,3),1),0))"),"1,1,0")</f>
        <v>1,1,0</v>
      </c>
      <c r="G1446" s="44" t="s">
        <v>4100</v>
      </c>
      <c r="H1446" s="45">
        <f t="array" ref="H1446">let(systemId,match(A1446,index(systems,0,1),),refSystemId,match($H$1,index(systems,0,1),),x,index(systems,systemId,3),y,index(systems,systemId,4),refX,index(systems,refSystemId,3),refY,index(systems,refSystemId,4),round(sqrt((x-refX)^2+(y-refY)^2),3))</f>
        <v>1193.507</v>
      </c>
      <c r="I1446" s="55"/>
      <c r="J1446" s="55"/>
      <c r="K1446" s="55"/>
      <c r="L1446" s="55"/>
      <c r="M1446" s="55"/>
      <c r="N1446" s="55"/>
      <c r="O1446" s="55"/>
      <c r="P1446" s="56" t="s">
        <v>408</v>
      </c>
      <c r="Q1446" s="56" t="s">
        <v>408</v>
      </c>
      <c r="R1446" s="56" t="s">
        <v>408</v>
      </c>
      <c r="S1446" s="56" t="s">
        <v>408</v>
      </c>
      <c r="T1446" s="56" t="s">
        <v>408</v>
      </c>
      <c r="U1446" s="56" t="s">
        <v>408</v>
      </c>
      <c r="V1446" s="56" t="s">
        <v>408</v>
      </c>
      <c r="W1446" s="56" t="s">
        <v>408</v>
      </c>
      <c r="X1446" s="56" t="s">
        <v>408</v>
      </c>
      <c r="Y1446" s="56" t="s">
        <v>4101</v>
      </c>
      <c r="Z1446" s="56" t="s">
        <v>4101</v>
      </c>
      <c r="AA1446" s="56" t="s">
        <v>4101</v>
      </c>
      <c r="AB1446" s="56" t="s">
        <v>4101</v>
      </c>
      <c r="AC1446" s="56" t="s">
        <v>4101</v>
      </c>
      <c r="AD1446" s="56" t="s">
        <v>4101</v>
      </c>
      <c r="AE1446" s="56" t="s">
        <v>4101</v>
      </c>
      <c r="AF1446" s="56" t="s">
        <v>4101</v>
      </c>
      <c r="AG1446" s="56" t="s">
        <v>4101</v>
      </c>
      <c r="AH1446" s="56" t="s">
        <v>4101</v>
      </c>
      <c r="AI1446" s="56" t="s">
        <v>4101</v>
      </c>
      <c r="AJ1446" s="56" t="s">
        <v>4101</v>
      </c>
      <c r="AK1446" s="56" t="s">
        <v>4101</v>
      </c>
      <c r="AL1446" s="56" t="s">
        <v>4101</v>
      </c>
      <c r="AM1446" s="56" t="s">
        <v>4101</v>
      </c>
      <c r="AN1446" s="56" t="s">
        <v>4101</v>
      </c>
      <c r="AO1446" s="56" t="s">
        <v>4101</v>
      </c>
      <c r="AP1446" s="56" t="s">
        <v>4101</v>
      </c>
      <c r="AQ1446" s="56" t="s">
        <v>4101</v>
      </c>
      <c r="AR1446" s="56" t="s">
        <v>4101</v>
      </c>
      <c r="AS1446" s="56" t="s">
        <v>4101</v>
      </c>
      <c r="AT1446" s="56" t="s">
        <v>4101</v>
      </c>
      <c r="AU1446" s="56" t="s">
        <v>4101</v>
      </c>
      <c r="AV1446" s="56" t="s">
        <v>4101</v>
      </c>
      <c r="AW1446" s="51" t="s">
        <v>4101</v>
      </c>
      <c r="AX1446" s="56" t="s">
        <v>1083</v>
      </c>
      <c r="AY1446" s="56" t="s">
        <v>1083</v>
      </c>
      <c r="AZ1446" s="56" t="s">
        <v>1083</v>
      </c>
    </row>
    <row r="1447" ht="15.75" customHeight="1">
      <c r="A1447" s="40">
        <v>1285.0</v>
      </c>
      <c r="B1447" s="28" t="s">
        <v>4102</v>
      </c>
      <c r="C1447" s="41"/>
      <c r="D1447" s="42">
        <f t="array" ref="D1447">index(systems,match($A1447,INDEX(systems,0,1),),3)</f>
        <v>346.365</v>
      </c>
      <c r="E1447" s="42">
        <f t="array" ref="E1447">index(systems,match($A1447,INDEX(systems,0,1),),4)</f>
        <v>360.326</v>
      </c>
      <c r="F1447" s="43" t="str">
        <f>IFERROR(__xludf.DUMMYFUNCTION("let(row, match($B1447&amp;if($C1447&lt;&gt;"""","" [""&amp;$C1447&amp;""]"",""""),index(nebulae,,2),0),join("","",iferror(round(index(nebulae,row,5)/2,3),1),iferror(round(index(nebulae,row,6)/2,3),1),0))"),"1,1,0")</f>
        <v>1,1,0</v>
      </c>
      <c r="G1447" s="44" t="s">
        <v>4103</v>
      </c>
      <c r="H1447" s="45">
        <f t="array" ref="H1447">let(systemId,match(A1447,index(systems,0,1),),refSystemId,match($H$1,index(systems,0,1),),x,index(systems,systemId,3),y,index(systems,systemId,4),refX,index(systems,refSystemId,3),refY,index(systems,refSystemId,4),round(sqrt((x-refX)^2+(y-refY)^2),3))</f>
        <v>499.804</v>
      </c>
      <c r="I1447" s="28" t="s">
        <v>408</v>
      </c>
      <c r="J1447" s="28" t="s">
        <v>408</v>
      </c>
      <c r="K1447" s="28" t="s">
        <v>408</v>
      </c>
      <c r="L1447" s="69" t="s">
        <v>408</v>
      </c>
      <c r="M1447" s="69" t="s">
        <v>408</v>
      </c>
      <c r="N1447" s="60" t="s">
        <v>408</v>
      </c>
      <c r="O1447" s="41"/>
      <c r="P1447" s="48" t="s">
        <v>571</v>
      </c>
      <c r="Q1447" s="48" t="s">
        <v>571</v>
      </c>
      <c r="R1447" s="48" t="s">
        <v>571</v>
      </c>
      <c r="S1447" s="48" t="s">
        <v>571</v>
      </c>
      <c r="T1447" s="48" t="s">
        <v>571</v>
      </c>
      <c r="U1447" s="48" t="s">
        <v>571</v>
      </c>
      <c r="V1447" s="48" t="s">
        <v>571</v>
      </c>
      <c r="W1447" s="48" t="s">
        <v>571</v>
      </c>
      <c r="X1447" s="48" t="s">
        <v>571</v>
      </c>
      <c r="Y1447" s="48" t="s">
        <v>572</v>
      </c>
      <c r="Z1447" s="48" t="s">
        <v>572</v>
      </c>
      <c r="AA1447" s="48" t="s">
        <v>572</v>
      </c>
      <c r="AB1447" s="48" t="s">
        <v>572</v>
      </c>
      <c r="AC1447" s="48" t="s">
        <v>572</v>
      </c>
      <c r="AD1447" s="48" t="s">
        <v>572</v>
      </c>
      <c r="AE1447" s="48" t="s">
        <v>572</v>
      </c>
      <c r="AF1447" s="48" t="s">
        <v>572</v>
      </c>
      <c r="AG1447" s="48" t="s">
        <v>572</v>
      </c>
      <c r="AH1447" s="48" t="s">
        <v>572</v>
      </c>
      <c r="AI1447" s="48" t="s">
        <v>572</v>
      </c>
      <c r="AJ1447" s="48" t="s">
        <v>572</v>
      </c>
      <c r="AK1447" s="48" t="s">
        <v>572</v>
      </c>
      <c r="AL1447" s="48" t="s">
        <v>572</v>
      </c>
      <c r="AM1447" s="48" t="s">
        <v>572</v>
      </c>
      <c r="AN1447" s="48" t="s">
        <v>572</v>
      </c>
      <c r="AO1447" s="48" t="s">
        <v>572</v>
      </c>
      <c r="AP1447" s="48" t="s">
        <v>572</v>
      </c>
      <c r="AQ1447" s="48" t="s">
        <v>572</v>
      </c>
      <c r="AR1447" s="48" t="s">
        <v>572</v>
      </c>
      <c r="AS1447" s="48" t="s">
        <v>572</v>
      </c>
      <c r="AT1447" s="48" t="s">
        <v>572</v>
      </c>
      <c r="AU1447" s="48" t="s">
        <v>572</v>
      </c>
      <c r="AV1447" s="48" t="s">
        <v>572</v>
      </c>
      <c r="AW1447" s="48" t="s">
        <v>572</v>
      </c>
      <c r="AX1447" s="48" t="s">
        <v>572</v>
      </c>
      <c r="AY1447" s="48" t="s">
        <v>572</v>
      </c>
      <c r="AZ1447" s="28" t="s">
        <v>572</v>
      </c>
    </row>
    <row r="1448" ht="15.75" customHeight="1">
      <c r="A1448" s="40">
        <v>1286.0</v>
      </c>
      <c r="B1448" s="28" t="s">
        <v>4104</v>
      </c>
      <c r="C1448" s="41"/>
      <c r="D1448" s="42">
        <f t="array" ref="D1448">index(systems,match($A1448,INDEX(systems,0,1),),3)</f>
        <v>-311.151</v>
      </c>
      <c r="E1448" s="42">
        <f t="array" ref="E1448">index(systems,match($A1448,INDEX(systems,0,1),),4)</f>
        <v>-4.36</v>
      </c>
      <c r="F1448" s="43" t="str">
        <f>IFERROR(__xludf.DUMMYFUNCTION("let(row, match($B1448&amp;if($C1448&lt;&gt;"""","" [""&amp;$C1448&amp;""]"",""""),index(nebulae,,2),0),join("","",iferror(round(index(nebulae,row,5)/2,3),1),iferror(round(index(nebulae,row,6)/2,3),1),0))"),"1,1,0")</f>
        <v>1,1,0</v>
      </c>
      <c r="G1448" s="44" t="s">
        <v>4105</v>
      </c>
      <c r="H1448" s="45">
        <f t="array" ref="H1448">let(systemId,match(A1448,index(systems,0,1),),refSystemId,match($H$1,index(systems,0,1),),x,index(systems,systemId,3),y,index(systems,systemId,4),refX,index(systems,refSystemId,3),refY,index(systems,refSystemId,4),round(sqrt((x-refX)^2+(y-refY)^2),3))</f>
        <v>311.182</v>
      </c>
      <c r="I1448" s="53"/>
      <c r="J1448" s="53"/>
      <c r="K1448" s="53"/>
      <c r="L1448" s="53"/>
      <c r="M1448" s="53"/>
      <c r="N1448" s="28" t="s">
        <v>560</v>
      </c>
      <c r="O1448" s="48" t="s">
        <v>560</v>
      </c>
      <c r="P1448" s="48" t="s">
        <v>560</v>
      </c>
      <c r="Q1448" s="48" t="s">
        <v>560</v>
      </c>
      <c r="R1448" s="48" t="s">
        <v>560</v>
      </c>
      <c r="S1448" s="48" t="s">
        <v>560</v>
      </c>
      <c r="T1448" s="48" t="s">
        <v>560</v>
      </c>
      <c r="U1448" s="48" t="s">
        <v>449</v>
      </c>
      <c r="V1448" s="48" t="s">
        <v>449</v>
      </c>
      <c r="W1448" s="48" t="s">
        <v>449</v>
      </c>
      <c r="X1448" s="48" t="s">
        <v>449</v>
      </c>
      <c r="Y1448" s="48" t="s">
        <v>449</v>
      </c>
      <c r="Z1448" s="48" t="s">
        <v>449</v>
      </c>
      <c r="AA1448" s="48" t="s">
        <v>563</v>
      </c>
      <c r="AB1448" s="48" t="s">
        <v>563</v>
      </c>
      <c r="AC1448" s="48" t="s">
        <v>563</v>
      </c>
      <c r="AD1448" s="48" t="s">
        <v>563</v>
      </c>
      <c r="AE1448" s="48" t="s">
        <v>563</v>
      </c>
      <c r="AF1448" s="48" t="s">
        <v>563</v>
      </c>
      <c r="AG1448" s="48" t="s">
        <v>563</v>
      </c>
      <c r="AH1448" s="48" t="s">
        <v>564</v>
      </c>
      <c r="AI1448" s="48" t="s">
        <v>464</v>
      </c>
      <c r="AJ1448" s="48" t="s">
        <v>464</v>
      </c>
      <c r="AK1448" s="48" t="s">
        <v>464</v>
      </c>
      <c r="AL1448" s="48" t="s">
        <v>464</v>
      </c>
      <c r="AM1448" s="48" t="s">
        <v>464</v>
      </c>
      <c r="AN1448" s="48" t="s">
        <v>464</v>
      </c>
      <c r="AO1448" s="48" t="s">
        <v>464</v>
      </c>
      <c r="AP1448" s="48" t="s">
        <v>464</v>
      </c>
      <c r="AQ1448" s="48" t="s">
        <v>464</v>
      </c>
      <c r="AR1448" s="48" t="s">
        <v>464</v>
      </c>
      <c r="AS1448" s="48" t="s">
        <v>466</v>
      </c>
      <c r="AT1448" s="52" t="s">
        <v>467</v>
      </c>
      <c r="AU1448" s="52" t="s">
        <v>467</v>
      </c>
      <c r="AV1448" s="52" t="s">
        <v>467</v>
      </c>
      <c r="AW1448" s="52" t="s">
        <v>467</v>
      </c>
      <c r="AX1448" s="52" t="s">
        <v>467</v>
      </c>
      <c r="AY1448" s="48" t="s">
        <v>487</v>
      </c>
      <c r="AZ1448" s="28" t="s">
        <v>487</v>
      </c>
    </row>
    <row r="1449" ht="15.75" customHeight="1">
      <c r="A1449" s="40">
        <v>2997.0</v>
      </c>
      <c r="B1449" s="28" t="s">
        <v>4106</v>
      </c>
      <c r="C1449" s="41"/>
      <c r="D1449" s="42">
        <f t="array" ref="D1449">index(systems,match($A1449,INDEX(systems,0,1),),3)</f>
        <v>-739.714</v>
      </c>
      <c r="E1449" s="42">
        <f t="array" ref="E1449">index(systems,match($A1449,INDEX(systems,0,1),),4)</f>
        <v>907.185</v>
      </c>
      <c r="F1449" s="43" t="str">
        <f>IFERROR(__xludf.DUMMYFUNCTION("let(row, match($B1449&amp;if($C1449&lt;&gt;"""","" [""&amp;$C1449&amp;""]"",""""),index(nebulae,,2),0),join("","",iferror(round(index(nebulae,row,5)/2,3),1),iferror(round(index(nebulae,row,6)/2,3),1),0))"),"1,1,0")</f>
        <v>1,1,0</v>
      </c>
      <c r="G1449" s="44" t="s">
        <v>4107</v>
      </c>
      <c r="H1449" s="45">
        <f t="array" ref="H1449">let(systemId,match(A1449,index(systems,0,1),),refSystemId,match($H$1,index(systems,0,1),),x,index(systems,systemId,3),y,index(systems,systemId,4),refX,index(systems,refSystemId,3),refY,index(systems,refSystemId,4),round(sqrt((x-refX)^2+(y-refY)^2),3))</f>
        <v>1170.539</v>
      </c>
      <c r="I1449" s="55"/>
      <c r="J1449" s="55"/>
      <c r="K1449" s="55"/>
      <c r="L1449" s="55"/>
      <c r="M1449" s="55"/>
      <c r="N1449" s="55"/>
      <c r="O1449" s="55"/>
      <c r="P1449" s="56" t="s">
        <v>408</v>
      </c>
      <c r="Q1449" s="56" t="s">
        <v>408</v>
      </c>
      <c r="R1449" s="56" t="s">
        <v>408</v>
      </c>
      <c r="S1449" s="56" t="s">
        <v>408</v>
      </c>
      <c r="T1449" s="56" t="s">
        <v>408</v>
      </c>
      <c r="U1449" s="56" t="s">
        <v>408</v>
      </c>
      <c r="V1449" s="56" t="s">
        <v>408</v>
      </c>
      <c r="W1449" s="56" t="s">
        <v>408</v>
      </c>
      <c r="X1449" s="56" t="s">
        <v>408</v>
      </c>
      <c r="Y1449" s="56" t="s">
        <v>1882</v>
      </c>
      <c r="Z1449" s="56" t="s">
        <v>1882</v>
      </c>
      <c r="AA1449" s="56" t="s">
        <v>1882</v>
      </c>
      <c r="AB1449" s="56" t="s">
        <v>1882</v>
      </c>
      <c r="AC1449" s="56" t="s">
        <v>1882</v>
      </c>
      <c r="AD1449" s="56" t="s">
        <v>1882</v>
      </c>
      <c r="AE1449" s="56" t="s">
        <v>1882</v>
      </c>
      <c r="AF1449" s="56" t="s">
        <v>1882</v>
      </c>
      <c r="AG1449" s="56" t="s">
        <v>1882</v>
      </c>
      <c r="AH1449" s="56" t="s">
        <v>1882</v>
      </c>
      <c r="AI1449" s="56" t="s">
        <v>1882</v>
      </c>
      <c r="AJ1449" s="56" t="s">
        <v>1882</v>
      </c>
      <c r="AK1449" s="56" t="s">
        <v>1882</v>
      </c>
      <c r="AL1449" s="56" t="s">
        <v>1882</v>
      </c>
      <c r="AM1449" s="56" t="s">
        <v>1882</v>
      </c>
      <c r="AN1449" s="56" t="s">
        <v>1882</v>
      </c>
      <c r="AO1449" s="56" t="s">
        <v>1882</v>
      </c>
      <c r="AP1449" s="56" t="s">
        <v>1882</v>
      </c>
      <c r="AQ1449" s="56" t="s">
        <v>1882</v>
      </c>
      <c r="AR1449" s="56" t="s">
        <v>1882</v>
      </c>
      <c r="AS1449" s="56" t="s">
        <v>1882</v>
      </c>
      <c r="AT1449" s="56" t="s">
        <v>1882</v>
      </c>
      <c r="AU1449" s="56" t="s">
        <v>1882</v>
      </c>
      <c r="AV1449" s="56" t="s">
        <v>1882</v>
      </c>
      <c r="AW1449" s="51" t="s">
        <v>1882</v>
      </c>
      <c r="AX1449" s="56" t="s">
        <v>1083</v>
      </c>
      <c r="AY1449" s="56" t="s">
        <v>1083</v>
      </c>
      <c r="AZ1449" s="56" t="s">
        <v>1083</v>
      </c>
    </row>
    <row r="1450" ht="15.75" customHeight="1">
      <c r="A1450" s="40">
        <v>1287.0</v>
      </c>
      <c r="B1450" s="28" t="s">
        <v>4108</v>
      </c>
      <c r="C1450" s="41"/>
      <c r="D1450" s="42">
        <f t="array" ref="D1450">index(systems,match($A1450,INDEX(systems,0,1),),3)</f>
        <v>-96.154</v>
      </c>
      <c r="E1450" s="42">
        <f t="array" ref="E1450">index(systems,match($A1450,INDEX(systems,0,1),),4)</f>
        <v>-307.865</v>
      </c>
      <c r="F1450" s="43" t="str">
        <f>IFERROR(__xludf.DUMMYFUNCTION("let(row, match($B1450&amp;if($C1450&lt;&gt;"""","" [""&amp;$C1450&amp;""]"",""""),index(nebulae,,2),0),join("","",iferror(round(index(nebulae,row,5)/2,3),1),iferror(round(index(nebulae,row,6)/2,3),1),0))"),"1,1,0")</f>
        <v>1,1,0</v>
      </c>
      <c r="G1450" s="44" t="s">
        <v>4109</v>
      </c>
      <c r="H1450" s="45">
        <f t="array" ref="H1450">let(systemId,match(A1450,index(systems,0,1),),refSystemId,match($H$1,index(systems,0,1),),x,index(systems,systemId,3),y,index(systems,systemId,4),refX,index(systems,refSystemId,3),refY,index(systems,refSystemId,4),round(sqrt((x-refX)^2+(y-refY)^2),3))</f>
        <v>322.531</v>
      </c>
      <c r="I1450" s="28" t="s">
        <v>418</v>
      </c>
      <c r="J1450" s="41"/>
      <c r="K1450" s="41"/>
      <c r="L1450" s="41"/>
      <c r="M1450" s="28" t="s">
        <v>560</v>
      </c>
      <c r="N1450" s="28" t="s">
        <v>1041</v>
      </c>
      <c r="O1450" s="48" t="s">
        <v>1041</v>
      </c>
      <c r="P1450" s="48" t="s">
        <v>1041</v>
      </c>
      <c r="Q1450" s="48" t="s">
        <v>1041</v>
      </c>
      <c r="R1450" s="48" t="s">
        <v>1041</v>
      </c>
      <c r="S1450" s="48" t="s">
        <v>1041</v>
      </c>
      <c r="T1450" s="48" t="s">
        <v>1041</v>
      </c>
      <c r="U1450" s="48" t="s">
        <v>1110</v>
      </c>
      <c r="V1450" s="48" t="s">
        <v>1110</v>
      </c>
      <c r="W1450" s="48" t="s">
        <v>1110</v>
      </c>
      <c r="X1450" s="48" t="s">
        <v>1110</v>
      </c>
      <c r="Y1450" s="48" t="s">
        <v>560</v>
      </c>
      <c r="Z1450" s="48" t="s">
        <v>560</v>
      </c>
      <c r="AA1450" s="48" t="s">
        <v>560</v>
      </c>
      <c r="AB1450" s="48" t="s">
        <v>560</v>
      </c>
      <c r="AC1450" s="48" t="s">
        <v>560</v>
      </c>
      <c r="AD1450" s="48" t="s">
        <v>560</v>
      </c>
      <c r="AE1450" s="48" t="s">
        <v>560</v>
      </c>
      <c r="AF1450" s="48" t="s">
        <v>560</v>
      </c>
      <c r="AG1450" s="48" t="s">
        <v>560</v>
      </c>
      <c r="AH1450" s="48" t="s">
        <v>560</v>
      </c>
      <c r="AI1450" s="48" t="s">
        <v>560</v>
      </c>
      <c r="AJ1450" s="48" t="s">
        <v>560</v>
      </c>
      <c r="AK1450" s="48" t="s">
        <v>560</v>
      </c>
      <c r="AL1450" s="48" t="s">
        <v>560</v>
      </c>
      <c r="AM1450" s="48" t="s">
        <v>560</v>
      </c>
      <c r="AN1450" s="48" t="s">
        <v>560</v>
      </c>
      <c r="AO1450" s="48" t="s">
        <v>560</v>
      </c>
      <c r="AP1450" s="48" t="s">
        <v>560</v>
      </c>
      <c r="AQ1450" s="52" t="s">
        <v>560</v>
      </c>
      <c r="AR1450" s="48" t="s">
        <v>560</v>
      </c>
      <c r="AS1450" s="48" t="s">
        <v>418</v>
      </c>
      <c r="AT1450" s="48" t="s">
        <v>418</v>
      </c>
      <c r="AU1450" s="48" t="s">
        <v>418</v>
      </c>
      <c r="AV1450" s="48" t="s">
        <v>418</v>
      </c>
      <c r="AW1450" s="48" t="s">
        <v>418</v>
      </c>
      <c r="AX1450" s="48" t="s">
        <v>418</v>
      </c>
      <c r="AY1450" s="48" t="s">
        <v>969</v>
      </c>
      <c r="AZ1450" s="28" t="s">
        <v>969</v>
      </c>
    </row>
    <row r="1451" ht="15.75" customHeight="1">
      <c r="A1451" s="40">
        <v>1289.0</v>
      </c>
      <c r="B1451" s="28" t="s">
        <v>4110</v>
      </c>
      <c r="C1451" s="41"/>
      <c r="D1451" s="42">
        <f t="array" ref="D1451">index(systems,match($A1451,INDEX(systems,0,1),),3)</f>
        <v>-6.477</v>
      </c>
      <c r="E1451" s="42">
        <f t="array" ref="E1451">index(systems,match($A1451,INDEX(systems,0,1),),4)</f>
        <v>322.042</v>
      </c>
      <c r="F1451" s="43" t="str">
        <f>IFERROR(__xludf.DUMMYFUNCTION("let(row, match($B1451&amp;if($C1451&lt;&gt;"""","" [""&amp;$C1451&amp;""]"",""""),index(nebulae,,2),0),join("","",iferror(round(index(nebulae,row,5)/2,3),1),iferror(round(index(nebulae,row,6)/2,3),1),0))"),"1,1,0")</f>
        <v>1,1,0</v>
      </c>
      <c r="G1451" s="44" t="s">
        <v>4111</v>
      </c>
      <c r="H1451" s="45">
        <f t="array" ref="H1451">let(systemId,match(A1451,index(systems,0,1),),refSystemId,match($H$1,index(systems,0,1),),x,index(systems,systemId,3),y,index(systems,systemId,4),refX,index(systems,refSystemId,3),refY,index(systems,refSystemId,4),round(sqrt((x-refX)^2+(y-refY)^2),3))</f>
        <v>322.107</v>
      </c>
      <c r="I1451" s="28" t="s">
        <v>408</v>
      </c>
      <c r="J1451" s="28" t="s">
        <v>408</v>
      </c>
      <c r="K1451" s="28" t="s">
        <v>408</v>
      </c>
      <c r="L1451" s="28" t="s">
        <v>408</v>
      </c>
      <c r="M1451" s="48" t="s">
        <v>408</v>
      </c>
      <c r="N1451" s="28" t="s">
        <v>408</v>
      </c>
      <c r="O1451" s="41"/>
      <c r="P1451" s="48" t="s">
        <v>409</v>
      </c>
      <c r="Q1451" s="48" t="s">
        <v>409</v>
      </c>
      <c r="R1451" s="48" t="s">
        <v>409</v>
      </c>
      <c r="S1451" s="48" t="s">
        <v>409</v>
      </c>
      <c r="T1451" s="48" t="s">
        <v>409</v>
      </c>
      <c r="U1451" s="48" t="s">
        <v>409</v>
      </c>
      <c r="V1451" s="48" t="s">
        <v>409</v>
      </c>
      <c r="W1451" s="48" t="s">
        <v>409</v>
      </c>
      <c r="X1451" s="48" t="s">
        <v>409</v>
      </c>
      <c r="Y1451" s="48" t="s">
        <v>846</v>
      </c>
      <c r="Z1451" s="48" t="s">
        <v>409</v>
      </c>
      <c r="AA1451" s="48" t="s">
        <v>1494</v>
      </c>
      <c r="AB1451" s="48" t="s">
        <v>1494</v>
      </c>
      <c r="AC1451" s="48" t="s">
        <v>1494</v>
      </c>
      <c r="AD1451" s="48" t="s">
        <v>1494</v>
      </c>
      <c r="AE1451" s="48" t="s">
        <v>1494</v>
      </c>
      <c r="AF1451" s="48" t="s">
        <v>849</v>
      </c>
      <c r="AG1451" s="48" t="s">
        <v>849</v>
      </c>
      <c r="AH1451" s="48" t="s">
        <v>849</v>
      </c>
      <c r="AI1451" s="48" t="s">
        <v>849</v>
      </c>
      <c r="AJ1451" s="48" t="s">
        <v>849</v>
      </c>
      <c r="AK1451" s="48" t="s">
        <v>849</v>
      </c>
      <c r="AL1451" s="48" t="s">
        <v>849</v>
      </c>
      <c r="AM1451" s="48" t="s">
        <v>849</v>
      </c>
      <c r="AN1451" s="48" t="s">
        <v>849</v>
      </c>
      <c r="AO1451" s="48" t="s">
        <v>849</v>
      </c>
      <c r="AP1451" s="48" t="s">
        <v>849</v>
      </c>
      <c r="AQ1451" s="48" t="s">
        <v>849</v>
      </c>
      <c r="AR1451" s="48" t="s">
        <v>849</v>
      </c>
      <c r="AS1451" s="48" t="s">
        <v>849</v>
      </c>
      <c r="AT1451" s="48" t="s">
        <v>849</v>
      </c>
      <c r="AU1451" s="48" t="s">
        <v>849</v>
      </c>
      <c r="AV1451" s="48" t="s">
        <v>849</v>
      </c>
      <c r="AW1451" s="48" t="s">
        <v>849</v>
      </c>
      <c r="AX1451" s="48" t="s">
        <v>1259</v>
      </c>
      <c r="AY1451" s="48" t="s">
        <v>1259</v>
      </c>
      <c r="AZ1451" s="28" t="s">
        <v>1259</v>
      </c>
    </row>
    <row r="1452" ht="15.75" customHeight="1">
      <c r="A1452" s="40">
        <v>1290.0</v>
      </c>
      <c r="B1452" s="28" t="s">
        <v>4112</v>
      </c>
      <c r="C1452" s="41"/>
      <c r="D1452" s="42">
        <f t="array" ref="D1452">index(systems,match($A1452,INDEX(systems,0,1),),3)</f>
        <v>-11.93</v>
      </c>
      <c r="E1452" s="42">
        <f t="array" ref="E1452">index(systems,match($A1452,INDEX(systems,0,1),),4)</f>
        <v>124.441</v>
      </c>
      <c r="F1452" s="43" t="str">
        <f>IFERROR(__xludf.DUMMYFUNCTION("let(row, match($B1452&amp;if($C1452&lt;&gt;"""","" [""&amp;$C1452&amp;""]"",""""),index(nebulae,,2),0),join("","",iferror(round(index(nebulae,row,5)/2,3),1),iferror(round(index(nebulae,row,6)/2,3),1),0))"),"1,1,0")</f>
        <v>1,1,0</v>
      </c>
      <c r="G1452" s="44" t="s">
        <v>4113</v>
      </c>
      <c r="H1452" s="45">
        <f t="array" ref="H1452">let(systemId,match(A1452,index(systems,0,1),),refSystemId,match($H$1,index(systems,0,1),),x,index(systems,systemId,3),y,index(systems,systemId,4),refX,index(systems,refSystemId,3),refY,index(systems,refSystemId,4),round(sqrt((x-refX)^2+(y-refY)^2),3))</f>
        <v>125.012</v>
      </c>
      <c r="I1452" s="53"/>
      <c r="J1452" s="53"/>
      <c r="K1452" s="46" t="s">
        <v>418</v>
      </c>
      <c r="L1452" s="46" t="s">
        <v>418</v>
      </c>
      <c r="M1452" s="53"/>
      <c r="N1452" s="49" t="s">
        <v>4114</v>
      </c>
      <c r="O1452" s="52" t="s">
        <v>4114</v>
      </c>
      <c r="P1452" s="52" t="s">
        <v>4114</v>
      </c>
      <c r="Q1452" s="52" t="s">
        <v>4114</v>
      </c>
      <c r="R1452" s="52" t="s">
        <v>4114</v>
      </c>
      <c r="S1452" s="48" t="s">
        <v>4114</v>
      </c>
      <c r="T1452" s="52" t="s">
        <v>4114</v>
      </c>
      <c r="U1452" s="52" t="s">
        <v>4114</v>
      </c>
      <c r="V1452" s="52" t="s">
        <v>4114</v>
      </c>
      <c r="W1452" s="48" t="s">
        <v>4114</v>
      </c>
      <c r="X1452" s="52" t="s">
        <v>4114</v>
      </c>
      <c r="Y1452" s="48" t="s">
        <v>422</v>
      </c>
      <c r="Z1452" s="48" t="s">
        <v>422</v>
      </c>
      <c r="AA1452" s="48" t="s">
        <v>422</v>
      </c>
      <c r="AB1452" s="48" t="s">
        <v>422</v>
      </c>
      <c r="AC1452" s="48" t="s">
        <v>422</v>
      </c>
      <c r="AD1452" s="48" t="s">
        <v>422</v>
      </c>
      <c r="AE1452" s="48" t="s">
        <v>422</v>
      </c>
      <c r="AF1452" s="48" t="s">
        <v>422</v>
      </c>
      <c r="AG1452" s="48" t="s">
        <v>422</v>
      </c>
      <c r="AH1452" s="48" t="s">
        <v>422</v>
      </c>
      <c r="AI1452" s="48" t="s">
        <v>422</v>
      </c>
      <c r="AJ1452" s="48" t="s">
        <v>422</v>
      </c>
      <c r="AK1452" s="48" t="s">
        <v>422</v>
      </c>
      <c r="AL1452" s="48" t="s">
        <v>422</v>
      </c>
      <c r="AM1452" s="48" t="s">
        <v>422</v>
      </c>
      <c r="AN1452" s="48" t="s">
        <v>422</v>
      </c>
      <c r="AO1452" s="48" t="s">
        <v>422</v>
      </c>
      <c r="AP1452" s="48" t="s">
        <v>422</v>
      </c>
      <c r="AQ1452" s="48" t="s">
        <v>422</v>
      </c>
      <c r="AR1452" s="48" t="s">
        <v>422</v>
      </c>
      <c r="AS1452" s="48" t="s">
        <v>422</v>
      </c>
      <c r="AT1452" s="48" t="s">
        <v>422</v>
      </c>
      <c r="AU1452" s="48" t="s">
        <v>422</v>
      </c>
      <c r="AV1452" s="48" t="s">
        <v>422</v>
      </c>
      <c r="AW1452" s="48" t="s">
        <v>422</v>
      </c>
      <c r="AX1452" s="48" t="s">
        <v>422</v>
      </c>
      <c r="AY1452" s="48" t="s">
        <v>422</v>
      </c>
      <c r="AZ1452" s="28" t="s">
        <v>422</v>
      </c>
    </row>
    <row r="1453" ht="15.75" customHeight="1">
      <c r="A1453" s="40">
        <v>1291.0</v>
      </c>
      <c r="B1453" s="28" t="s">
        <v>4115</v>
      </c>
      <c r="C1453" s="41"/>
      <c r="D1453" s="42">
        <f t="array" ref="D1453">index(systems,match($A1453,INDEX(systems,0,1),),3)</f>
        <v>87.196</v>
      </c>
      <c r="E1453" s="42">
        <f t="array" ref="E1453">index(systems,match($A1453,INDEX(systems,0,1),),4)</f>
        <v>241.534</v>
      </c>
      <c r="F1453" s="43" t="str">
        <f>IFERROR(__xludf.DUMMYFUNCTION("let(row, match($B1453&amp;if($C1453&lt;&gt;"""","" [""&amp;$C1453&amp;""]"",""""),index(nebulae,,2),0),join("","",iferror(round(index(nebulae,row,5)/2,3),1),iferror(round(index(nebulae,row,6)/2,3),1),0))"),"1,1,0")</f>
        <v>1,1,0</v>
      </c>
      <c r="G1453" s="44" t="s">
        <v>4116</v>
      </c>
      <c r="H1453" s="45">
        <f t="array" ref="H1453">let(systemId,match(A1453,index(systems,0,1),),refSystemId,match($H$1,index(systems,0,1),),x,index(systems,systemId,3),y,index(systems,systemId,4),refX,index(systems,refSystemId,3),refY,index(systems,refSystemId,4),round(sqrt((x-refX)^2+(y-refY)^2),3))</f>
        <v>256.791</v>
      </c>
      <c r="I1453" s="53"/>
      <c r="J1453" s="53"/>
      <c r="K1453" s="46" t="s">
        <v>418</v>
      </c>
      <c r="L1453" s="53"/>
      <c r="M1453" s="41"/>
      <c r="N1453" s="28" t="s">
        <v>1482</v>
      </c>
      <c r="O1453" s="48" t="s">
        <v>1482</v>
      </c>
      <c r="P1453" s="48" t="s">
        <v>1482</v>
      </c>
      <c r="Q1453" s="48" t="s">
        <v>1482</v>
      </c>
      <c r="R1453" s="48" t="s">
        <v>1482</v>
      </c>
      <c r="S1453" s="48" t="s">
        <v>1482</v>
      </c>
      <c r="T1453" s="48" t="s">
        <v>1482</v>
      </c>
      <c r="U1453" s="48" t="s">
        <v>1482</v>
      </c>
      <c r="V1453" s="48" t="s">
        <v>1482</v>
      </c>
      <c r="W1453" s="48" t="s">
        <v>1482</v>
      </c>
      <c r="X1453" s="48" t="s">
        <v>1482</v>
      </c>
      <c r="Y1453" s="48" t="s">
        <v>1482</v>
      </c>
      <c r="Z1453" s="48" t="s">
        <v>1482</v>
      </c>
      <c r="AA1453" s="48" t="s">
        <v>1482</v>
      </c>
      <c r="AB1453" s="48" t="s">
        <v>1482</v>
      </c>
      <c r="AC1453" s="48" t="s">
        <v>1482</v>
      </c>
      <c r="AD1453" s="48" t="s">
        <v>1482</v>
      </c>
      <c r="AE1453" s="48" t="s">
        <v>1482</v>
      </c>
      <c r="AF1453" s="48" t="s">
        <v>1482</v>
      </c>
      <c r="AG1453" s="48" t="s">
        <v>1462</v>
      </c>
      <c r="AH1453" s="48" t="s">
        <v>1462</v>
      </c>
      <c r="AI1453" s="48" t="s">
        <v>1462</v>
      </c>
      <c r="AJ1453" s="48" t="s">
        <v>1482</v>
      </c>
      <c r="AK1453" s="48" t="s">
        <v>1482</v>
      </c>
      <c r="AL1453" s="48" t="s">
        <v>1482</v>
      </c>
      <c r="AM1453" s="48" t="s">
        <v>1482</v>
      </c>
      <c r="AN1453" s="48" t="s">
        <v>1482</v>
      </c>
      <c r="AO1453" s="48" t="s">
        <v>1482</v>
      </c>
      <c r="AP1453" s="48" t="s">
        <v>1482</v>
      </c>
      <c r="AQ1453" s="48" t="s">
        <v>1482</v>
      </c>
      <c r="AR1453" s="48" t="s">
        <v>1482</v>
      </c>
      <c r="AS1453" s="48" t="s">
        <v>1482</v>
      </c>
      <c r="AT1453" s="48" t="s">
        <v>1482</v>
      </c>
      <c r="AU1453" s="48" t="s">
        <v>1482</v>
      </c>
      <c r="AV1453" s="48" t="s">
        <v>1482</v>
      </c>
      <c r="AW1453" s="48" t="s">
        <v>1482</v>
      </c>
      <c r="AX1453" s="48" t="s">
        <v>1482</v>
      </c>
      <c r="AY1453" s="48" t="s">
        <v>1482</v>
      </c>
      <c r="AZ1453" s="28" t="s">
        <v>1482</v>
      </c>
    </row>
    <row r="1454" ht="15.75" customHeight="1">
      <c r="A1454" s="40">
        <v>1292.0</v>
      </c>
      <c r="B1454" s="28" t="s">
        <v>4117</v>
      </c>
      <c r="C1454" s="41"/>
      <c r="D1454" s="42">
        <f t="array" ref="D1454">index(systems,match($A1454,INDEX(systems,0,1),),3)</f>
        <v>67.719</v>
      </c>
      <c r="E1454" s="42">
        <f t="array" ref="E1454">index(systems,match($A1454,INDEX(systems,0,1),),4)</f>
        <v>-59.756</v>
      </c>
      <c r="F1454" s="43" t="str">
        <f>IFERROR(__xludf.DUMMYFUNCTION("let(row, match($B1454&amp;if($C1454&lt;&gt;"""","" [""&amp;$C1454&amp;""]"",""""),index(nebulae,,2),0),join("","",iferror(round(index(nebulae,row,5)/2,3),1),iferror(round(index(nebulae,row,6)/2,3),1),0))"),"1,1,0")</f>
        <v>1,1,0</v>
      </c>
      <c r="G1454" s="44" t="s">
        <v>4118</v>
      </c>
      <c r="H1454" s="45">
        <f t="array" ref="H1454">let(systemId,match(A1454,index(systems,0,1),),refSystemId,match($H$1,index(systems,0,1),),x,index(systems,systemId,3),y,index(systems,systemId,4),refX,index(systems,refSystemId,3),refY,index(systems,refSystemId,4),round(sqrt((x-refX)^2+(y-refY)^2),3))</f>
        <v>90.314</v>
      </c>
      <c r="I1454" s="53"/>
      <c r="J1454" s="53"/>
      <c r="K1454" s="53"/>
      <c r="L1454" s="53"/>
      <c r="M1454" s="46" t="s">
        <v>807</v>
      </c>
      <c r="N1454" s="28" t="s">
        <v>536</v>
      </c>
      <c r="O1454" s="48" t="s">
        <v>536</v>
      </c>
      <c r="P1454" s="48" t="s">
        <v>536</v>
      </c>
      <c r="Q1454" s="48" t="s">
        <v>536</v>
      </c>
      <c r="R1454" s="48" t="s">
        <v>536</v>
      </c>
      <c r="S1454" s="48" t="s">
        <v>536</v>
      </c>
      <c r="T1454" s="48" t="s">
        <v>536</v>
      </c>
      <c r="U1454" s="48" t="s">
        <v>767</v>
      </c>
      <c r="V1454" s="48" t="s">
        <v>767</v>
      </c>
      <c r="W1454" s="48" t="s">
        <v>767</v>
      </c>
      <c r="X1454" s="48" t="s">
        <v>767</v>
      </c>
      <c r="Y1454" s="48" t="s">
        <v>767</v>
      </c>
      <c r="Z1454" s="48" t="s">
        <v>537</v>
      </c>
      <c r="AA1454" s="48" t="s">
        <v>538</v>
      </c>
      <c r="AB1454" s="48" t="s">
        <v>538</v>
      </c>
      <c r="AC1454" s="48" t="s">
        <v>538</v>
      </c>
      <c r="AD1454" s="48" t="s">
        <v>538</v>
      </c>
      <c r="AE1454" s="48" t="s">
        <v>538</v>
      </c>
      <c r="AF1454" s="48" t="s">
        <v>538</v>
      </c>
      <c r="AG1454" s="48" t="s">
        <v>538</v>
      </c>
      <c r="AH1454" s="48" t="s">
        <v>808</v>
      </c>
      <c r="AI1454" s="48" t="s">
        <v>808</v>
      </c>
      <c r="AJ1454" s="48" t="s">
        <v>808</v>
      </c>
      <c r="AK1454" s="48" t="s">
        <v>808</v>
      </c>
      <c r="AL1454" s="48" t="s">
        <v>808</v>
      </c>
      <c r="AM1454" s="48" t="s">
        <v>808</v>
      </c>
      <c r="AN1454" s="48" t="s">
        <v>808</v>
      </c>
      <c r="AO1454" s="48" t="s">
        <v>502</v>
      </c>
      <c r="AP1454" s="48" t="s">
        <v>502</v>
      </c>
      <c r="AQ1454" s="48" t="s">
        <v>516</v>
      </c>
      <c r="AR1454" s="48" t="s">
        <v>517</v>
      </c>
      <c r="AS1454" s="48" t="s">
        <v>518</v>
      </c>
      <c r="AT1454" s="48" t="s">
        <v>518</v>
      </c>
      <c r="AU1454" s="48" t="s">
        <v>518</v>
      </c>
      <c r="AV1454" s="52" t="s">
        <v>518</v>
      </c>
      <c r="AW1454" s="52" t="s">
        <v>418</v>
      </c>
      <c r="AX1454" s="48" t="s">
        <v>767</v>
      </c>
      <c r="AY1454" s="48" t="s">
        <v>809</v>
      </c>
      <c r="AZ1454" s="28" t="s">
        <v>809</v>
      </c>
    </row>
    <row r="1455" ht="15.75" customHeight="1">
      <c r="A1455" s="40">
        <v>1293.0</v>
      </c>
      <c r="B1455" s="28" t="s">
        <v>4119</v>
      </c>
      <c r="C1455" s="41"/>
      <c r="D1455" s="42">
        <f t="array" ref="D1455">index(systems,match($A1455,INDEX(systems,0,1),),3)</f>
        <v>330.78</v>
      </c>
      <c r="E1455" s="42">
        <f t="array" ref="E1455">index(systems,match($A1455,INDEX(systems,0,1),),4)</f>
        <v>283.811</v>
      </c>
      <c r="F1455" s="43" t="str">
        <f>IFERROR(__xludf.DUMMYFUNCTION("let(row, match($B1455&amp;if($C1455&lt;&gt;"""","" [""&amp;$C1455&amp;""]"",""""),index(nebulae,,2),0),join("","",iferror(round(index(nebulae,row,5)/2,3),1),iferror(round(index(nebulae,row,6)/2,3),1),0))"),"1,1,0")</f>
        <v>1,1,0</v>
      </c>
      <c r="G1455" s="44" t="s">
        <v>4120</v>
      </c>
      <c r="H1455" s="45">
        <f t="array" ref="H1455">let(systemId,match(A1455,index(systems,0,1),),refSystemId,match($H$1,index(systems,0,1),),x,index(systems,systemId,3),y,index(systems,systemId,4),refX,index(systems,refSystemId,3),refY,index(systems,refSystemId,4),round(sqrt((x-refX)^2+(y-refY)^2),3))</f>
        <v>435.849</v>
      </c>
      <c r="I1455" s="46" t="s">
        <v>408</v>
      </c>
      <c r="J1455" s="46" t="s">
        <v>408</v>
      </c>
      <c r="K1455" s="46" t="s">
        <v>408</v>
      </c>
      <c r="L1455" s="47" t="s">
        <v>408</v>
      </c>
      <c r="M1455" s="48" t="s">
        <v>408</v>
      </c>
      <c r="N1455" s="28" t="s">
        <v>408</v>
      </c>
      <c r="O1455" s="41"/>
      <c r="P1455" s="48" t="s">
        <v>432</v>
      </c>
      <c r="Q1455" s="48" t="s">
        <v>432</v>
      </c>
      <c r="R1455" s="48" t="s">
        <v>432</v>
      </c>
      <c r="S1455" s="48" t="s">
        <v>432</v>
      </c>
      <c r="T1455" s="48" t="s">
        <v>432</v>
      </c>
      <c r="U1455" s="48" t="s">
        <v>432</v>
      </c>
      <c r="V1455" s="48" t="s">
        <v>432</v>
      </c>
      <c r="W1455" s="48" t="s">
        <v>432</v>
      </c>
      <c r="X1455" s="48" t="s">
        <v>432</v>
      </c>
      <c r="Y1455" s="48" t="s">
        <v>422</v>
      </c>
      <c r="Z1455" s="48" t="s">
        <v>422</v>
      </c>
      <c r="AA1455" s="48" t="s">
        <v>422</v>
      </c>
      <c r="AB1455" s="48" t="s">
        <v>422</v>
      </c>
      <c r="AC1455" s="48" t="s">
        <v>422</v>
      </c>
      <c r="AD1455" s="48" t="s">
        <v>422</v>
      </c>
      <c r="AE1455" s="48" t="s">
        <v>422</v>
      </c>
      <c r="AF1455" s="48" t="s">
        <v>422</v>
      </c>
      <c r="AG1455" s="48" t="s">
        <v>422</v>
      </c>
      <c r="AH1455" s="48" t="s">
        <v>422</v>
      </c>
      <c r="AI1455" s="48" t="s">
        <v>422</v>
      </c>
      <c r="AJ1455" s="48" t="s">
        <v>422</v>
      </c>
      <c r="AK1455" s="48" t="s">
        <v>422</v>
      </c>
      <c r="AL1455" s="48" t="s">
        <v>422</v>
      </c>
      <c r="AM1455" s="48" t="s">
        <v>422</v>
      </c>
      <c r="AN1455" s="48" t="s">
        <v>422</v>
      </c>
      <c r="AO1455" s="48" t="s">
        <v>422</v>
      </c>
      <c r="AP1455" s="48" t="s">
        <v>422</v>
      </c>
      <c r="AQ1455" s="48" t="s">
        <v>422</v>
      </c>
      <c r="AR1455" s="48" t="s">
        <v>422</v>
      </c>
      <c r="AS1455" s="48" t="s">
        <v>422</v>
      </c>
      <c r="AT1455" s="48" t="s">
        <v>422</v>
      </c>
      <c r="AU1455" s="48" t="s">
        <v>422</v>
      </c>
      <c r="AV1455" s="48" t="s">
        <v>422</v>
      </c>
      <c r="AW1455" s="48" t="s">
        <v>422</v>
      </c>
      <c r="AX1455" s="48" t="s">
        <v>422</v>
      </c>
      <c r="AY1455" s="48" t="s">
        <v>422</v>
      </c>
      <c r="AZ1455" s="28" t="s">
        <v>422</v>
      </c>
    </row>
    <row r="1456" ht="15.75" customHeight="1">
      <c r="A1456" s="40">
        <v>3066.0</v>
      </c>
      <c r="B1456" s="28" t="s">
        <v>4121</v>
      </c>
      <c r="C1456" s="41"/>
      <c r="D1456" s="42">
        <f t="array" ref="D1456">index(systems,match($A1456,INDEX(systems,0,1),),3)</f>
        <v>-1011.211</v>
      </c>
      <c r="E1456" s="42">
        <f t="array" ref="E1456">index(systems,match($A1456,INDEX(systems,0,1),),4)</f>
        <v>191.447</v>
      </c>
      <c r="F1456" s="43" t="str">
        <f>IFERROR(__xludf.DUMMYFUNCTION("let(row, match($B1456&amp;if($C1456&lt;&gt;"""","" [""&amp;$C1456&amp;""]"",""""),index(nebulae,,2),0),join("","",iferror(round(index(nebulae,row,5)/2,3),1),iferror(round(index(nebulae,row,6)/2,3),1),0))"),"1,1,0")</f>
        <v>1,1,0</v>
      </c>
      <c r="G1456" s="44" t="s">
        <v>4122</v>
      </c>
      <c r="H1456" s="45">
        <f t="array" ref="H1456">let(systemId,match(A1456,index(systems,0,1),),refSystemId,match($H$1,index(systems,0,1),),x,index(systems,systemId,3),y,index(systems,systemId,4),refX,index(systems,refSystemId,3),refY,index(systems,refSystemId,4),round(sqrt((x-refX)^2+(y-refY)^2),3))</f>
        <v>1029.174</v>
      </c>
      <c r="I1456" s="55"/>
      <c r="J1456" s="55"/>
      <c r="K1456" s="55"/>
      <c r="L1456" s="55"/>
      <c r="M1456" s="55"/>
      <c r="N1456" s="55"/>
      <c r="O1456" s="55"/>
      <c r="P1456" s="55"/>
      <c r="Q1456" s="55"/>
      <c r="R1456" s="55"/>
      <c r="S1456" s="55"/>
      <c r="T1456" s="55"/>
      <c r="U1456" s="55"/>
      <c r="V1456" s="55"/>
      <c r="W1456" s="55"/>
      <c r="X1456" s="55"/>
      <c r="Y1456" s="55"/>
      <c r="Z1456" s="56" t="s">
        <v>3855</v>
      </c>
      <c r="AA1456" s="55"/>
      <c r="AB1456" s="55"/>
      <c r="AC1456" s="55"/>
      <c r="AD1456" s="55"/>
      <c r="AE1456" s="55"/>
      <c r="AF1456" s="55"/>
      <c r="AG1456" s="55"/>
      <c r="AH1456" s="55"/>
      <c r="AI1456" s="55"/>
      <c r="AJ1456" s="55"/>
      <c r="AK1456" s="55"/>
      <c r="AL1456" s="55"/>
      <c r="AM1456" s="55"/>
      <c r="AN1456" s="55"/>
      <c r="AO1456" s="55"/>
      <c r="AP1456" s="55"/>
      <c r="AQ1456" s="55"/>
      <c r="AR1456" s="55"/>
      <c r="AS1456" s="55"/>
      <c r="AT1456" s="55"/>
      <c r="AU1456" s="51" t="s">
        <v>3855</v>
      </c>
      <c r="AV1456" s="55"/>
      <c r="AW1456" s="55"/>
      <c r="AX1456" s="55"/>
      <c r="AY1456" s="55"/>
      <c r="AZ1456" s="55"/>
    </row>
    <row r="1457" ht="15.75" customHeight="1">
      <c r="A1457" s="40">
        <v>1294.0</v>
      </c>
      <c r="B1457" s="28" t="s">
        <v>4123</v>
      </c>
      <c r="C1457" s="41"/>
      <c r="D1457" s="42">
        <f t="array" ref="D1457">index(systems,match($A1457,INDEX(systems,0,1),),3)</f>
        <v>-292.397</v>
      </c>
      <c r="E1457" s="42">
        <f t="array" ref="E1457">index(systems,match($A1457,INDEX(systems,0,1),),4)</f>
        <v>-243.278</v>
      </c>
      <c r="F1457" s="43" t="str">
        <f>IFERROR(__xludf.DUMMYFUNCTION("let(row, match($B1457&amp;if($C1457&lt;&gt;"""","" [""&amp;$C1457&amp;""]"",""""),index(nebulae,,2),0),join("","",iferror(round(index(nebulae,row,5)/2,3),1),iferror(round(index(nebulae,row,6)/2,3),1),0))"),"1,1,0")</f>
        <v>1,1,0</v>
      </c>
      <c r="G1457" s="44" t="s">
        <v>4124</v>
      </c>
      <c r="H1457" s="45">
        <f t="array" ref="H1457">let(systemId,match(A1457,index(systems,0,1),),refSystemId,match($H$1,index(systems,0,1),),x,index(systems,systemId,3),y,index(systems,systemId,4),refX,index(systems,refSystemId,3),refY,index(systems,refSystemId,4),round(sqrt((x-refX)^2+(y-refY)^2),3))</f>
        <v>380.368</v>
      </c>
      <c r="I1457" s="28" t="s">
        <v>408</v>
      </c>
      <c r="J1457" s="41"/>
      <c r="K1457" s="41"/>
      <c r="L1457" s="41"/>
      <c r="M1457" s="41"/>
      <c r="N1457" s="28" t="s">
        <v>558</v>
      </c>
      <c r="O1457" s="48" t="s">
        <v>558</v>
      </c>
      <c r="P1457" s="48" t="s">
        <v>558</v>
      </c>
      <c r="Q1457" s="48" t="s">
        <v>558</v>
      </c>
      <c r="R1457" s="48" t="s">
        <v>558</v>
      </c>
      <c r="S1457" s="48" t="s">
        <v>558</v>
      </c>
      <c r="T1457" s="48" t="s">
        <v>558</v>
      </c>
      <c r="U1457" s="48" t="s">
        <v>558</v>
      </c>
      <c r="V1457" s="48" t="s">
        <v>558</v>
      </c>
      <c r="W1457" s="48" t="s">
        <v>558</v>
      </c>
      <c r="X1457" s="48" t="s">
        <v>560</v>
      </c>
      <c r="Y1457" s="48" t="s">
        <v>560</v>
      </c>
      <c r="Z1457" s="48" t="s">
        <v>560</v>
      </c>
      <c r="AA1457" s="48" t="s">
        <v>560</v>
      </c>
      <c r="AB1457" s="48" t="s">
        <v>560</v>
      </c>
      <c r="AC1457" s="48" t="s">
        <v>560</v>
      </c>
      <c r="AD1457" s="48" t="s">
        <v>560</v>
      </c>
      <c r="AE1457" s="48" t="s">
        <v>560</v>
      </c>
      <c r="AF1457" s="48" t="s">
        <v>560</v>
      </c>
      <c r="AG1457" s="48" t="s">
        <v>560</v>
      </c>
      <c r="AH1457" s="48" t="s">
        <v>560</v>
      </c>
      <c r="AI1457" s="48" t="s">
        <v>560</v>
      </c>
      <c r="AJ1457" s="48" t="s">
        <v>560</v>
      </c>
      <c r="AK1457" s="48" t="s">
        <v>560</v>
      </c>
      <c r="AL1457" s="48" t="s">
        <v>560</v>
      </c>
      <c r="AM1457" s="48" t="s">
        <v>560</v>
      </c>
      <c r="AN1457" s="48" t="s">
        <v>560</v>
      </c>
      <c r="AO1457" s="48" t="s">
        <v>560</v>
      </c>
      <c r="AP1457" s="48" t="s">
        <v>560</v>
      </c>
      <c r="AQ1457" s="48" t="s">
        <v>560</v>
      </c>
      <c r="AR1457" s="48" t="s">
        <v>560</v>
      </c>
      <c r="AS1457" s="48" t="s">
        <v>418</v>
      </c>
      <c r="AT1457" s="48" t="s">
        <v>418</v>
      </c>
      <c r="AU1457" s="48" t="s">
        <v>418</v>
      </c>
      <c r="AV1457" s="48" t="s">
        <v>1280</v>
      </c>
      <c r="AW1457" s="48" t="s">
        <v>1280</v>
      </c>
      <c r="AX1457" s="48" t="s">
        <v>1281</v>
      </c>
      <c r="AY1457" s="48" t="s">
        <v>1281</v>
      </c>
      <c r="AZ1457" s="51" t="s">
        <v>1281</v>
      </c>
    </row>
    <row r="1458" ht="15.75" customHeight="1">
      <c r="A1458" s="40">
        <v>1295.0</v>
      </c>
      <c r="B1458" s="28" t="s">
        <v>4125</v>
      </c>
      <c r="C1458" s="41"/>
      <c r="D1458" s="42">
        <f t="array" ref="D1458">index(systems,match($A1458,INDEX(systems,0,1),),3)</f>
        <v>-305.29</v>
      </c>
      <c r="E1458" s="42">
        <f t="array" ref="E1458">index(systems,match($A1458,INDEX(systems,0,1),),4)</f>
        <v>-199.366</v>
      </c>
      <c r="F1458" s="43" t="str">
        <f>IFERROR(__xludf.DUMMYFUNCTION("let(row, match($B1458&amp;if($C1458&lt;&gt;"""","" [""&amp;$C1458&amp;""]"",""""),index(nebulae,,2),0),join("","",iferror(round(index(nebulae,row,5)/2,3),1),iferror(round(index(nebulae,row,6)/2,3),1),0))"),"1,1,0")</f>
        <v>1,1,0</v>
      </c>
      <c r="G1458" s="44" t="s">
        <v>4126</v>
      </c>
      <c r="H1458" s="45">
        <f t="array" ref="H1458">let(systemId,match(A1458,index(systems,0,1),),refSystemId,match($H$1,index(systems,0,1),),x,index(systems,systemId,3),y,index(systems,systemId,4),refX,index(systems,refSystemId,3),refY,index(systems,refSystemId,4),round(sqrt((x-refX)^2+(y-refY)^2),3))</f>
        <v>364.621</v>
      </c>
      <c r="I1458" s="48" t="s">
        <v>408</v>
      </c>
      <c r="J1458" s="48" t="s">
        <v>408</v>
      </c>
      <c r="K1458" s="48" t="s">
        <v>408</v>
      </c>
      <c r="L1458" s="48" t="s">
        <v>408</v>
      </c>
      <c r="M1458" s="48" t="s">
        <v>408</v>
      </c>
      <c r="N1458" s="28" t="s">
        <v>408</v>
      </c>
      <c r="O1458" s="41"/>
      <c r="P1458" s="48" t="s">
        <v>560</v>
      </c>
      <c r="Q1458" s="48" t="s">
        <v>560</v>
      </c>
      <c r="R1458" s="48" t="s">
        <v>560</v>
      </c>
      <c r="S1458" s="48" t="s">
        <v>560</v>
      </c>
      <c r="T1458" s="48" t="s">
        <v>560</v>
      </c>
      <c r="U1458" s="48" t="s">
        <v>560</v>
      </c>
      <c r="V1458" s="48" t="s">
        <v>560</v>
      </c>
      <c r="W1458" s="48" t="s">
        <v>560</v>
      </c>
      <c r="X1458" s="48" t="s">
        <v>560</v>
      </c>
      <c r="Y1458" s="48" t="s">
        <v>560</v>
      </c>
      <c r="Z1458" s="48" t="s">
        <v>560</v>
      </c>
      <c r="AA1458" s="48" t="s">
        <v>560</v>
      </c>
      <c r="AB1458" s="48" t="s">
        <v>560</v>
      </c>
      <c r="AC1458" s="48" t="s">
        <v>560</v>
      </c>
      <c r="AD1458" s="48" t="s">
        <v>560</v>
      </c>
      <c r="AE1458" s="48" t="s">
        <v>560</v>
      </c>
      <c r="AF1458" s="48" t="s">
        <v>560</v>
      </c>
      <c r="AG1458" s="48" t="s">
        <v>560</v>
      </c>
      <c r="AH1458" s="48" t="s">
        <v>560</v>
      </c>
      <c r="AI1458" s="48" t="s">
        <v>560</v>
      </c>
      <c r="AJ1458" s="48" t="s">
        <v>560</v>
      </c>
      <c r="AK1458" s="48" t="s">
        <v>560</v>
      </c>
      <c r="AL1458" s="48" t="s">
        <v>560</v>
      </c>
      <c r="AM1458" s="48" t="s">
        <v>560</v>
      </c>
      <c r="AN1458" s="48" t="s">
        <v>560</v>
      </c>
      <c r="AO1458" s="48" t="s">
        <v>560</v>
      </c>
      <c r="AP1458" s="48" t="s">
        <v>560</v>
      </c>
      <c r="AQ1458" s="48" t="s">
        <v>560</v>
      </c>
      <c r="AR1458" s="48" t="s">
        <v>560</v>
      </c>
      <c r="AS1458" s="48" t="s">
        <v>418</v>
      </c>
      <c r="AT1458" s="48" t="s">
        <v>418</v>
      </c>
      <c r="AU1458" s="48" t="s">
        <v>418</v>
      </c>
      <c r="AV1458" s="48" t="s">
        <v>418</v>
      </c>
      <c r="AW1458" s="48" t="s">
        <v>418</v>
      </c>
      <c r="AX1458" s="48" t="s">
        <v>1281</v>
      </c>
      <c r="AY1458" s="48" t="s">
        <v>1281</v>
      </c>
      <c r="AZ1458" s="28" t="s">
        <v>1281</v>
      </c>
    </row>
    <row r="1459" ht="15.75" customHeight="1">
      <c r="A1459" s="40">
        <v>1296.0</v>
      </c>
      <c r="B1459" s="28" t="s">
        <v>4127</v>
      </c>
      <c r="C1459" s="41"/>
      <c r="D1459" s="42">
        <f t="array" ref="D1459">index(systems,match($A1459,INDEX(systems,0,1),),3)</f>
        <v>-23.783</v>
      </c>
      <c r="E1459" s="42">
        <f t="array" ref="E1459">index(systems,match($A1459,INDEX(systems,0,1),),4)</f>
        <v>196.668</v>
      </c>
      <c r="F1459" s="43" t="str">
        <f>IFERROR(__xludf.DUMMYFUNCTION("let(row, match($B1459&amp;if($C1459&lt;&gt;"""","" [""&amp;$C1459&amp;""]"",""""),index(nebulae,,2),0),join("","",iferror(round(index(nebulae,row,5)/2,3),1),iferror(round(index(nebulae,row,6)/2,3),1),0))"),"1,1,0")</f>
        <v>1,1,0</v>
      </c>
      <c r="G1459" s="44" t="s">
        <v>4128</v>
      </c>
      <c r="H1459" s="45">
        <f t="array" ref="H1459">let(systemId,match(A1459,index(systems,0,1),),refSystemId,match($H$1,index(systems,0,1),),x,index(systems,systemId,3),y,index(systems,systemId,4),refX,index(systems,refSystemId,3),refY,index(systems,refSystemId,4),round(sqrt((x-refX)^2+(y-refY)^2),3))</f>
        <v>198.101</v>
      </c>
      <c r="I1459" s="53"/>
      <c r="J1459" s="53"/>
      <c r="K1459" s="46" t="s">
        <v>690</v>
      </c>
      <c r="L1459" s="46" t="s">
        <v>690</v>
      </c>
      <c r="M1459" s="47" t="s">
        <v>691</v>
      </c>
      <c r="N1459" s="28" t="s">
        <v>692</v>
      </c>
      <c r="O1459" s="48" t="s">
        <v>692</v>
      </c>
      <c r="P1459" s="48" t="s">
        <v>692</v>
      </c>
      <c r="Q1459" s="48" t="s">
        <v>692</v>
      </c>
      <c r="R1459" s="48" t="s">
        <v>692</v>
      </c>
      <c r="S1459" s="48" t="s">
        <v>692</v>
      </c>
      <c r="T1459" s="48" t="s">
        <v>692</v>
      </c>
      <c r="U1459" s="48" t="s">
        <v>692</v>
      </c>
      <c r="V1459" s="48" t="s">
        <v>692</v>
      </c>
      <c r="W1459" s="48" t="s">
        <v>692</v>
      </c>
      <c r="X1459" s="48" t="s">
        <v>693</v>
      </c>
      <c r="Y1459" s="48" t="s">
        <v>694</v>
      </c>
      <c r="Z1459" s="48" t="s">
        <v>409</v>
      </c>
      <c r="AA1459" s="48" t="s">
        <v>695</v>
      </c>
      <c r="AB1459" s="48" t="s">
        <v>695</v>
      </c>
      <c r="AC1459" s="48" t="s">
        <v>695</v>
      </c>
      <c r="AD1459" s="48" t="s">
        <v>695</v>
      </c>
      <c r="AE1459" s="48" t="s">
        <v>695</v>
      </c>
      <c r="AF1459" s="48" t="s">
        <v>695</v>
      </c>
      <c r="AG1459" s="48" t="s">
        <v>696</v>
      </c>
      <c r="AH1459" s="48" t="s">
        <v>696</v>
      </c>
      <c r="AI1459" s="48" t="s">
        <v>696</v>
      </c>
      <c r="AJ1459" s="48" t="s">
        <v>696</v>
      </c>
      <c r="AK1459" s="48" t="s">
        <v>696</v>
      </c>
      <c r="AL1459" s="48" t="s">
        <v>696</v>
      </c>
      <c r="AM1459" s="48" t="s">
        <v>696</v>
      </c>
      <c r="AN1459" s="48" t="s">
        <v>696</v>
      </c>
      <c r="AO1459" s="48" t="s">
        <v>696</v>
      </c>
      <c r="AP1459" s="48" t="s">
        <v>696</v>
      </c>
      <c r="AQ1459" s="48" t="s">
        <v>697</v>
      </c>
      <c r="AR1459" s="48" t="s">
        <v>697</v>
      </c>
      <c r="AS1459" s="48" t="s">
        <v>697</v>
      </c>
      <c r="AT1459" s="48" t="s">
        <v>697</v>
      </c>
      <c r="AU1459" s="48" t="s">
        <v>697</v>
      </c>
      <c r="AV1459" s="48" t="s">
        <v>531</v>
      </c>
      <c r="AW1459" s="48" t="s">
        <v>531</v>
      </c>
      <c r="AX1459" s="48" t="s">
        <v>531</v>
      </c>
      <c r="AY1459" s="48" t="s">
        <v>531</v>
      </c>
      <c r="AZ1459" s="51" t="s">
        <v>531</v>
      </c>
    </row>
    <row r="1460" ht="15.75" customHeight="1">
      <c r="A1460" s="40">
        <v>1297.0</v>
      </c>
      <c r="B1460" s="28" t="s">
        <v>4129</v>
      </c>
      <c r="C1460" s="41"/>
      <c r="D1460" s="42">
        <f t="array" ref="D1460">index(systems,match($A1460,INDEX(systems,0,1),),3)</f>
        <v>-433.743</v>
      </c>
      <c r="E1460" s="42">
        <f t="array" ref="E1460">index(systems,match($A1460,INDEX(systems,0,1),),4)</f>
        <v>90.686</v>
      </c>
      <c r="F1460" s="43" t="str">
        <f>IFERROR(__xludf.DUMMYFUNCTION("let(row, match($B1460&amp;if($C1460&lt;&gt;"""","" [""&amp;$C1460&amp;""]"",""""),index(nebulae,,2),0),join("","",iferror(round(index(nebulae,row,5)/2,3),1),iferror(round(index(nebulae,row,6)/2,3),1),0))"),"1,1,0")</f>
        <v>1,1,0</v>
      </c>
      <c r="G1460" s="44" t="s">
        <v>4130</v>
      </c>
      <c r="H1460" s="45">
        <f t="array" ref="H1460">let(systemId,match(A1460,index(systems,0,1),),refSystemId,match($H$1,index(systems,0,1),),x,index(systems,systemId,3),y,index(systems,systemId,4),refX,index(systems,refSystemId,3),refY,index(systems,refSystemId,4),round(sqrt((x-refX)^2+(y-refY)^2),3))</f>
        <v>443.122</v>
      </c>
      <c r="I1460" s="28" t="s">
        <v>408</v>
      </c>
      <c r="J1460" s="28" t="s">
        <v>408</v>
      </c>
      <c r="K1460" s="28" t="s">
        <v>408</v>
      </c>
      <c r="L1460" s="28" t="s">
        <v>408</v>
      </c>
      <c r="M1460" s="28" t="s">
        <v>408</v>
      </c>
      <c r="N1460" s="28" t="s">
        <v>408</v>
      </c>
      <c r="O1460" s="41"/>
      <c r="P1460" s="48" t="s">
        <v>461</v>
      </c>
      <c r="Q1460" s="48" t="s">
        <v>461</v>
      </c>
      <c r="R1460" s="48" t="s">
        <v>461</v>
      </c>
      <c r="S1460" s="48" t="s">
        <v>449</v>
      </c>
      <c r="T1460" s="48" t="s">
        <v>449</v>
      </c>
      <c r="U1460" s="48" t="s">
        <v>449</v>
      </c>
      <c r="V1460" s="48" t="s">
        <v>449</v>
      </c>
      <c r="W1460" s="48" t="s">
        <v>449</v>
      </c>
      <c r="X1460" s="48" t="s">
        <v>449</v>
      </c>
      <c r="Y1460" s="48" t="s">
        <v>449</v>
      </c>
      <c r="Z1460" s="48" t="s">
        <v>449</v>
      </c>
      <c r="AA1460" s="48" t="s">
        <v>462</v>
      </c>
      <c r="AB1460" s="48" t="s">
        <v>462</v>
      </c>
      <c r="AC1460" s="48" t="s">
        <v>462</v>
      </c>
      <c r="AD1460" s="48" t="s">
        <v>462</v>
      </c>
      <c r="AE1460" s="48" t="s">
        <v>462</v>
      </c>
      <c r="AF1460" s="48" t="s">
        <v>462</v>
      </c>
      <c r="AG1460" s="48" t="s">
        <v>462</v>
      </c>
      <c r="AH1460" s="48" t="s">
        <v>463</v>
      </c>
      <c r="AI1460" s="48" t="s">
        <v>464</v>
      </c>
      <c r="AJ1460" s="48" t="s">
        <v>464</v>
      </c>
      <c r="AK1460" s="48" t="s">
        <v>464</v>
      </c>
      <c r="AL1460" s="48" t="s">
        <v>464</v>
      </c>
      <c r="AM1460" s="48" t="s">
        <v>464</v>
      </c>
      <c r="AN1460" s="48" t="s">
        <v>464</v>
      </c>
      <c r="AO1460" s="48" t="s">
        <v>464</v>
      </c>
      <c r="AP1460" s="48" t="s">
        <v>464</v>
      </c>
      <c r="AQ1460" s="48" t="s">
        <v>464</v>
      </c>
      <c r="AR1460" s="48" t="s">
        <v>464</v>
      </c>
      <c r="AS1460" s="48" t="s">
        <v>466</v>
      </c>
      <c r="AT1460" s="52" t="s">
        <v>467</v>
      </c>
      <c r="AU1460" s="52" t="s">
        <v>467</v>
      </c>
      <c r="AV1460" s="48" t="s">
        <v>467</v>
      </c>
      <c r="AW1460" s="48" t="s">
        <v>467</v>
      </c>
      <c r="AX1460" s="52" t="s">
        <v>468</v>
      </c>
      <c r="AY1460" s="52" t="s">
        <v>468</v>
      </c>
      <c r="AZ1460" s="49" t="s">
        <v>468</v>
      </c>
    </row>
    <row r="1461" ht="15.75" customHeight="1">
      <c r="A1461" s="40">
        <v>1298.0</v>
      </c>
      <c r="B1461" s="28" t="s">
        <v>4131</v>
      </c>
      <c r="C1461" s="41"/>
      <c r="D1461" s="42">
        <f t="array" ref="D1461">index(systems,match($A1461,INDEX(systems,0,1),),3)</f>
        <v>-52.468</v>
      </c>
      <c r="E1461" s="42">
        <f t="array" ref="E1461">index(systems,match($A1461,INDEX(systems,0,1),),4)</f>
        <v>-290.763</v>
      </c>
      <c r="F1461" s="43" t="str">
        <f>IFERROR(__xludf.DUMMYFUNCTION("let(row, match($B1461&amp;if($C1461&lt;&gt;"""","" [""&amp;$C1461&amp;""]"",""""),index(nebulae,,2),0),join("","",iferror(round(index(nebulae,row,5)/2,3),1),iferror(round(index(nebulae,row,6)/2,3),1),0))"),"1,1,0")</f>
        <v>1,1,0</v>
      </c>
      <c r="G1461" s="44" t="s">
        <v>4132</v>
      </c>
      <c r="H1461" s="45">
        <f t="array" ref="H1461">let(systemId,match(A1461,index(systems,0,1),),refSystemId,match($H$1,index(systems,0,1),),x,index(systems,systemId,3),y,index(systems,systemId,4),refX,index(systems,refSystemId,3),refY,index(systems,refSystemId,4),round(sqrt((x-refX)^2+(y-refY)^2),3))</f>
        <v>295.459</v>
      </c>
      <c r="I1461" s="28" t="s">
        <v>408</v>
      </c>
      <c r="J1461" s="48" t="s">
        <v>408</v>
      </c>
      <c r="K1461" s="48" t="s">
        <v>408</v>
      </c>
      <c r="L1461" s="48" t="s">
        <v>408</v>
      </c>
      <c r="M1461" s="28" t="s">
        <v>408</v>
      </c>
      <c r="N1461" s="28" t="s">
        <v>408</v>
      </c>
      <c r="O1461" s="41"/>
      <c r="P1461" s="48" t="s">
        <v>2350</v>
      </c>
      <c r="Q1461" s="48" t="s">
        <v>2350</v>
      </c>
      <c r="R1461" s="48" t="s">
        <v>2350</v>
      </c>
      <c r="S1461" s="48" t="s">
        <v>2350</v>
      </c>
      <c r="T1461" s="48" t="s">
        <v>2350</v>
      </c>
      <c r="U1461" s="48" t="s">
        <v>2350</v>
      </c>
      <c r="V1461" s="48" t="s">
        <v>2350</v>
      </c>
      <c r="W1461" s="48" t="s">
        <v>2350</v>
      </c>
      <c r="X1461" s="48" t="s">
        <v>1110</v>
      </c>
      <c r="Y1461" s="48" t="s">
        <v>422</v>
      </c>
      <c r="Z1461" s="48" t="s">
        <v>422</v>
      </c>
      <c r="AA1461" s="48" t="s">
        <v>422</v>
      </c>
      <c r="AB1461" s="48" t="s">
        <v>422</v>
      </c>
      <c r="AC1461" s="48" t="s">
        <v>422</v>
      </c>
      <c r="AD1461" s="48" t="s">
        <v>422</v>
      </c>
      <c r="AE1461" s="48" t="s">
        <v>422</v>
      </c>
      <c r="AF1461" s="48" t="s">
        <v>422</v>
      </c>
      <c r="AG1461" s="48" t="s">
        <v>422</v>
      </c>
      <c r="AH1461" s="48" t="s">
        <v>422</v>
      </c>
      <c r="AI1461" s="48" t="s">
        <v>422</v>
      </c>
      <c r="AJ1461" s="48" t="s">
        <v>422</v>
      </c>
      <c r="AK1461" s="48" t="s">
        <v>422</v>
      </c>
      <c r="AL1461" s="48" t="s">
        <v>422</v>
      </c>
      <c r="AM1461" s="48" t="s">
        <v>422</v>
      </c>
      <c r="AN1461" s="48" t="s">
        <v>422</v>
      </c>
      <c r="AO1461" s="48" t="s">
        <v>422</v>
      </c>
      <c r="AP1461" s="48" t="s">
        <v>422</v>
      </c>
      <c r="AQ1461" s="48" t="s">
        <v>422</v>
      </c>
      <c r="AR1461" s="48" t="s">
        <v>422</v>
      </c>
      <c r="AS1461" s="48" t="s">
        <v>422</v>
      </c>
      <c r="AT1461" s="48" t="s">
        <v>422</v>
      </c>
      <c r="AU1461" s="48" t="s">
        <v>422</v>
      </c>
      <c r="AV1461" s="48" t="s">
        <v>422</v>
      </c>
      <c r="AW1461" s="48" t="s">
        <v>422</v>
      </c>
      <c r="AX1461" s="48" t="s">
        <v>422</v>
      </c>
      <c r="AY1461" s="48" t="s">
        <v>422</v>
      </c>
      <c r="AZ1461" s="51" t="s">
        <v>422</v>
      </c>
    </row>
    <row r="1462" ht="15.75" customHeight="1">
      <c r="A1462" s="40">
        <v>3101.0</v>
      </c>
      <c r="B1462" s="28" t="s">
        <v>4133</v>
      </c>
      <c r="C1462" s="41"/>
      <c r="D1462" s="42">
        <f t="array" ref="D1462">index(systems,match($A1462,INDEX(systems,0,1),),3)</f>
        <v>964.972</v>
      </c>
      <c r="E1462" s="42">
        <f t="array" ref="E1462">index(systems,match($A1462,INDEX(systems,0,1),),4)</f>
        <v>194.704</v>
      </c>
      <c r="F1462" s="43" t="str">
        <f>IFERROR(__xludf.DUMMYFUNCTION("let(row, match($B1462&amp;if($C1462&lt;&gt;"""","" [""&amp;$C1462&amp;""]"",""""),index(nebulae,,2),0),join("","",iferror(round(index(nebulae,row,5)/2,3),1),iferror(round(index(nebulae,row,6)/2,3),1),0))"),"1,1,0")</f>
        <v>1,1,0</v>
      </c>
      <c r="G1462" s="44" t="s">
        <v>4134</v>
      </c>
      <c r="H1462" s="45">
        <f t="array" ref="H1462">let(systemId,match(A1462,index(systems,0,1),),refSystemId,match($H$1,index(systems,0,1),),x,index(systems,systemId,3),y,index(systems,systemId,4),refX,index(systems,refSystemId,3),refY,index(systems,refSystemId,4),round(sqrt((x-refX)^2+(y-refY)^2),3))</f>
        <v>984.419</v>
      </c>
      <c r="I1462" s="55"/>
      <c r="J1462" s="55"/>
      <c r="K1462" s="55"/>
      <c r="L1462" s="55"/>
      <c r="M1462" s="55"/>
      <c r="N1462" s="55"/>
      <c r="O1462" s="55"/>
      <c r="P1462" s="55"/>
      <c r="Q1462" s="56" t="s">
        <v>1061</v>
      </c>
      <c r="R1462" s="56" t="s">
        <v>1061</v>
      </c>
      <c r="S1462" s="56" t="s">
        <v>1061</v>
      </c>
      <c r="T1462" s="56" t="s">
        <v>1061</v>
      </c>
      <c r="U1462" s="56" t="s">
        <v>1061</v>
      </c>
      <c r="V1462" s="56" t="s">
        <v>1061</v>
      </c>
      <c r="W1462" s="56" t="s">
        <v>1061</v>
      </c>
      <c r="X1462" s="56" t="s">
        <v>1061</v>
      </c>
      <c r="Y1462" s="56" t="s">
        <v>1061</v>
      </c>
      <c r="Z1462" s="56" t="s">
        <v>1061</v>
      </c>
      <c r="AA1462" s="56" t="s">
        <v>1061</v>
      </c>
      <c r="AB1462" s="56" t="s">
        <v>1061</v>
      </c>
      <c r="AC1462" s="56" t="s">
        <v>1061</v>
      </c>
      <c r="AD1462" s="56" t="s">
        <v>1061</v>
      </c>
      <c r="AE1462" s="56" t="s">
        <v>1061</v>
      </c>
      <c r="AF1462" s="56" t="s">
        <v>1061</v>
      </c>
      <c r="AG1462" s="56" t="s">
        <v>1061</v>
      </c>
      <c r="AH1462" s="56" t="s">
        <v>1061</v>
      </c>
      <c r="AI1462" s="56" t="s">
        <v>1061</v>
      </c>
      <c r="AJ1462" s="56" t="s">
        <v>1061</v>
      </c>
      <c r="AK1462" s="56" t="s">
        <v>1061</v>
      </c>
      <c r="AL1462" s="56" t="s">
        <v>1061</v>
      </c>
      <c r="AM1462" s="56" t="s">
        <v>1061</v>
      </c>
      <c r="AN1462" s="56" t="s">
        <v>1061</v>
      </c>
      <c r="AO1462" s="56" t="s">
        <v>1061</v>
      </c>
      <c r="AP1462" s="56" t="s">
        <v>1061</v>
      </c>
      <c r="AQ1462" s="56" t="s">
        <v>1061</v>
      </c>
      <c r="AR1462" s="56" t="s">
        <v>1061</v>
      </c>
      <c r="AS1462" s="56" t="s">
        <v>1061</v>
      </c>
      <c r="AT1462" s="56" t="s">
        <v>1061</v>
      </c>
      <c r="AU1462" s="51" t="s">
        <v>1061</v>
      </c>
      <c r="AV1462" s="55"/>
      <c r="AW1462" s="55"/>
      <c r="AX1462" s="55"/>
      <c r="AY1462" s="55"/>
      <c r="AZ1462" s="55"/>
    </row>
    <row r="1463" ht="15.75" customHeight="1">
      <c r="A1463" s="40">
        <v>1299.0</v>
      </c>
      <c r="B1463" s="28" t="s">
        <v>4135</v>
      </c>
      <c r="C1463" s="41"/>
      <c r="D1463" s="42">
        <f t="array" ref="D1463">index(systems,match($A1463,INDEX(systems,0,1),),3)</f>
        <v>-10.352</v>
      </c>
      <c r="E1463" s="42">
        <f t="array" ref="E1463">index(systems,match($A1463,INDEX(systems,0,1),),4)</f>
        <v>277.063</v>
      </c>
      <c r="F1463" s="43" t="str">
        <f>IFERROR(__xludf.DUMMYFUNCTION("let(row, match($B1463&amp;if($C1463&lt;&gt;"""","" [""&amp;$C1463&amp;""]"",""""),index(nebulae,,2),0),join("","",iferror(round(index(nebulae,row,5)/2,3),1),iferror(round(index(nebulae,row,6)/2,3),1),0))"),"1,1,0")</f>
        <v>1,1,0</v>
      </c>
      <c r="G1463" s="44" t="s">
        <v>4136</v>
      </c>
      <c r="H1463" s="45">
        <f t="array" ref="H1463">let(systemId,match(A1463,index(systems,0,1),),refSystemId,match($H$1,index(systems,0,1),),x,index(systems,systemId,3),y,index(systems,systemId,4),refX,index(systems,refSystemId,3),refY,index(systems,refSystemId,4),round(sqrt((x-refX)^2+(y-refY)^2),3))</f>
        <v>277.256</v>
      </c>
      <c r="I1463" s="28" t="s">
        <v>408</v>
      </c>
      <c r="J1463" s="28" t="s">
        <v>408</v>
      </c>
      <c r="K1463" s="28" t="s">
        <v>408</v>
      </c>
      <c r="L1463" s="28" t="s">
        <v>408</v>
      </c>
      <c r="M1463" s="48" t="s">
        <v>408</v>
      </c>
      <c r="N1463" s="28" t="s">
        <v>408</v>
      </c>
      <c r="O1463" s="41"/>
      <c r="P1463" s="48" t="s">
        <v>409</v>
      </c>
      <c r="Q1463" s="48" t="s">
        <v>409</v>
      </c>
      <c r="R1463" s="48" t="s">
        <v>409</v>
      </c>
      <c r="S1463" s="48" t="s">
        <v>409</v>
      </c>
      <c r="T1463" s="48" t="s">
        <v>409</v>
      </c>
      <c r="U1463" s="48" t="s">
        <v>409</v>
      </c>
      <c r="V1463" s="48" t="s">
        <v>409</v>
      </c>
      <c r="W1463" s="48" t="s">
        <v>409</v>
      </c>
      <c r="X1463" s="48" t="s">
        <v>409</v>
      </c>
      <c r="Y1463" s="48" t="s">
        <v>694</v>
      </c>
      <c r="Z1463" s="48" t="s">
        <v>694</v>
      </c>
      <c r="AA1463" s="48" t="s">
        <v>695</v>
      </c>
      <c r="AB1463" s="48" t="s">
        <v>695</v>
      </c>
      <c r="AC1463" s="48" t="s">
        <v>695</v>
      </c>
      <c r="AD1463" s="48" t="s">
        <v>695</v>
      </c>
      <c r="AE1463" s="48" t="s">
        <v>695</v>
      </c>
      <c r="AF1463" s="48" t="s">
        <v>695</v>
      </c>
      <c r="AG1463" s="48" t="s">
        <v>849</v>
      </c>
      <c r="AH1463" s="48" t="s">
        <v>849</v>
      </c>
      <c r="AI1463" s="48" t="s">
        <v>849</v>
      </c>
      <c r="AJ1463" s="48" t="s">
        <v>849</v>
      </c>
      <c r="AK1463" s="48" t="s">
        <v>849</v>
      </c>
      <c r="AL1463" s="48" t="s">
        <v>849</v>
      </c>
      <c r="AM1463" s="48" t="s">
        <v>849</v>
      </c>
      <c r="AN1463" s="48" t="s">
        <v>849</v>
      </c>
      <c r="AO1463" s="48" t="s">
        <v>849</v>
      </c>
      <c r="AP1463" s="48" t="s">
        <v>849</v>
      </c>
      <c r="AQ1463" s="48" t="s">
        <v>849</v>
      </c>
      <c r="AR1463" s="48" t="s">
        <v>849</v>
      </c>
      <c r="AS1463" s="48" t="s">
        <v>849</v>
      </c>
      <c r="AT1463" s="48" t="s">
        <v>849</v>
      </c>
      <c r="AU1463" s="48" t="s">
        <v>849</v>
      </c>
      <c r="AV1463" s="48" t="s">
        <v>849</v>
      </c>
      <c r="AW1463" s="48" t="s">
        <v>849</v>
      </c>
      <c r="AX1463" s="48" t="s">
        <v>1259</v>
      </c>
      <c r="AY1463" s="48" t="s">
        <v>1259</v>
      </c>
      <c r="AZ1463" s="28" t="s">
        <v>1259</v>
      </c>
    </row>
    <row r="1464" ht="15.75" customHeight="1">
      <c r="A1464" s="40">
        <v>1300.0</v>
      </c>
      <c r="B1464" s="28" t="s">
        <v>4137</v>
      </c>
      <c r="C1464" s="41"/>
      <c r="D1464" s="42">
        <f t="array" ref="D1464">index(systems,match($A1464,INDEX(systems,0,1),),3)</f>
        <v>20.928</v>
      </c>
      <c r="E1464" s="42">
        <f t="array" ref="E1464">index(systems,match($A1464,INDEX(systems,0,1),),4)</f>
        <v>-313.054</v>
      </c>
      <c r="F1464" s="43" t="str">
        <f>IFERROR(__xludf.DUMMYFUNCTION("let(row, match($B1464&amp;if($C1464&lt;&gt;"""","" [""&amp;$C1464&amp;""]"",""""),index(nebulae,,2),0),join("","",iferror(round(index(nebulae,row,5)/2,3),1),iferror(round(index(nebulae,row,6)/2,3),1),0))"),"1,1,0")</f>
        <v>1,1,0</v>
      </c>
      <c r="G1464" s="44" t="s">
        <v>4138</v>
      </c>
      <c r="H1464" s="45">
        <f t="array" ref="H1464">let(systemId,match(A1464,index(systems,0,1),),refSystemId,match($H$1,index(systems,0,1),),x,index(systems,systemId,3),y,index(systems,systemId,4),refX,index(systems,refSystemId,3),refY,index(systems,refSystemId,4),round(sqrt((x-refX)^2+(y-refY)^2),3))</f>
        <v>313.753</v>
      </c>
      <c r="I1464" s="28" t="s">
        <v>418</v>
      </c>
      <c r="J1464" s="41"/>
      <c r="K1464" s="41"/>
      <c r="L1464" s="41"/>
      <c r="M1464" s="28" t="s">
        <v>966</v>
      </c>
      <c r="N1464" s="28" t="s">
        <v>1005</v>
      </c>
      <c r="O1464" s="48" t="s">
        <v>1005</v>
      </c>
      <c r="P1464" s="48" t="s">
        <v>1005</v>
      </c>
      <c r="Q1464" s="48" t="s">
        <v>1005</v>
      </c>
      <c r="R1464" s="48" t="s">
        <v>1005</v>
      </c>
      <c r="S1464" s="48" t="s">
        <v>1005</v>
      </c>
      <c r="T1464" s="48" t="s">
        <v>1005</v>
      </c>
      <c r="U1464" s="48" t="s">
        <v>1005</v>
      </c>
      <c r="V1464" s="48" t="s">
        <v>1005</v>
      </c>
      <c r="W1464" s="48" t="s">
        <v>1005</v>
      </c>
      <c r="X1464" s="48" t="s">
        <v>1005</v>
      </c>
      <c r="Y1464" s="48" t="s">
        <v>1005</v>
      </c>
      <c r="Z1464" s="48" t="s">
        <v>1005</v>
      </c>
      <c r="AA1464" s="48" t="s">
        <v>1005</v>
      </c>
      <c r="AB1464" s="48" t="s">
        <v>1005</v>
      </c>
      <c r="AC1464" s="48" t="s">
        <v>1005</v>
      </c>
      <c r="AD1464" s="48" t="s">
        <v>1005</v>
      </c>
      <c r="AE1464" s="48" t="s">
        <v>1005</v>
      </c>
      <c r="AF1464" s="48" t="s">
        <v>1005</v>
      </c>
      <c r="AG1464" s="48" t="s">
        <v>1005</v>
      </c>
      <c r="AH1464" s="48" t="s">
        <v>1005</v>
      </c>
      <c r="AI1464" s="48" t="s">
        <v>1005</v>
      </c>
      <c r="AJ1464" s="48" t="s">
        <v>1005</v>
      </c>
      <c r="AK1464" s="48" t="s">
        <v>1005</v>
      </c>
      <c r="AL1464" s="48" t="s">
        <v>1005</v>
      </c>
      <c r="AM1464" s="48" t="s">
        <v>1005</v>
      </c>
      <c r="AN1464" s="48" t="s">
        <v>1005</v>
      </c>
      <c r="AO1464" s="48" t="s">
        <v>1005</v>
      </c>
      <c r="AP1464" s="48" t="s">
        <v>1005</v>
      </c>
      <c r="AQ1464" s="48" t="s">
        <v>1005</v>
      </c>
      <c r="AR1464" s="48" t="s">
        <v>1005</v>
      </c>
      <c r="AS1464" s="48" t="s">
        <v>1005</v>
      </c>
      <c r="AT1464" s="48" t="s">
        <v>1005</v>
      </c>
      <c r="AU1464" s="48" t="s">
        <v>1005</v>
      </c>
      <c r="AV1464" s="48" t="s">
        <v>1475</v>
      </c>
      <c r="AW1464" s="48" t="s">
        <v>1475</v>
      </c>
      <c r="AX1464" s="48" t="s">
        <v>1475</v>
      </c>
      <c r="AY1464" s="48" t="s">
        <v>1475</v>
      </c>
      <c r="AZ1464" s="51" t="s">
        <v>1475</v>
      </c>
    </row>
    <row r="1465" ht="15.75" customHeight="1">
      <c r="A1465" s="40">
        <v>1301.0</v>
      </c>
      <c r="B1465" s="28" t="s">
        <v>4139</v>
      </c>
      <c r="C1465" s="41"/>
      <c r="D1465" s="42">
        <f t="array" ref="D1465">index(systems,match($A1465,INDEX(systems,0,1),),3)</f>
        <v>-1.551</v>
      </c>
      <c r="E1465" s="42">
        <f t="array" ref="E1465">index(systems,match($A1465,INDEX(systems,0,1),),4)</f>
        <v>-201.153</v>
      </c>
      <c r="F1465" s="43" t="str">
        <f>IFERROR(__xludf.DUMMYFUNCTION("let(row, match($B1465&amp;if($C1465&lt;&gt;"""","" [""&amp;$C1465&amp;""]"",""""),index(nebulae,,2),0),join("","",iferror(round(index(nebulae,row,5)/2,3),1),iferror(round(index(nebulae,row,6)/2,3),1),0))"),"1,1,0")</f>
        <v>1,1,0</v>
      </c>
      <c r="G1465" s="44" t="s">
        <v>4140</v>
      </c>
      <c r="H1465" s="45">
        <f t="array" ref="H1465">let(systemId,match(A1465,index(systems,0,1),),refSystemId,match($H$1,index(systems,0,1),),x,index(systems,systemId,3),y,index(systems,systemId,4),refX,index(systems,refSystemId,3),refY,index(systems,refSystemId,4),round(sqrt((x-refX)^2+(y-refY)^2),3))</f>
        <v>201.159</v>
      </c>
      <c r="I1465" s="46" t="s">
        <v>418</v>
      </c>
      <c r="J1465" s="53"/>
      <c r="K1465" s="53"/>
      <c r="L1465" s="53"/>
      <c r="M1465" s="46" t="s">
        <v>755</v>
      </c>
      <c r="N1465" s="28" t="s">
        <v>2007</v>
      </c>
      <c r="O1465" s="48" t="s">
        <v>2007</v>
      </c>
      <c r="P1465" s="48" t="s">
        <v>2007</v>
      </c>
      <c r="Q1465" s="48" t="s">
        <v>2007</v>
      </c>
      <c r="R1465" s="48" t="s">
        <v>2007</v>
      </c>
      <c r="S1465" s="48" t="s">
        <v>2007</v>
      </c>
      <c r="T1465" s="48" t="s">
        <v>2007</v>
      </c>
      <c r="U1465" s="48" t="s">
        <v>2007</v>
      </c>
      <c r="V1465" s="48" t="s">
        <v>2007</v>
      </c>
      <c r="W1465" s="48" t="s">
        <v>2007</v>
      </c>
      <c r="X1465" s="48" t="s">
        <v>1120</v>
      </c>
      <c r="Y1465" s="48" t="s">
        <v>1120</v>
      </c>
      <c r="Z1465" s="48" t="s">
        <v>1120</v>
      </c>
      <c r="AA1465" s="48" t="s">
        <v>1120</v>
      </c>
      <c r="AB1465" s="48" t="s">
        <v>1120</v>
      </c>
      <c r="AC1465" s="48" t="s">
        <v>1120</v>
      </c>
      <c r="AD1465" s="48" t="s">
        <v>1120</v>
      </c>
      <c r="AE1465" s="48" t="s">
        <v>1120</v>
      </c>
      <c r="AF1465" s="48" t="s">
        <v>1120</v>
      </c>
      <c r="AG1465" s="48" t="s">
        <v>1120</v>
      </c>
      <c r="AH1465" s="48" t="s">
        <v>1120</v>
      </c>
      <c r="AI1465" s="48" t="s">
        <v>1120</v>
      </c>
      <c r="AJ1465" s="48" t="s">
        <v>1120</v>
      </c>
      <c r="AK1465" s="48" t="s">
        <v>1120</v>
      </c>
      <c r="AL1465" s="48" t="s">
        <v>1120</v>
      </c>
      <c r="AM1465" s="48" t="s">
        <v>1120</v>
      </c>
      <c r="AN1465" s="48" t="s">
        <v>1120</v>
      </c>
      <c r="AO1465" s="48" t="s">
        <v>1120</v>
      </c>
      <c r="AP1465" s="48" t="s">
        <v>1120</v>
      </c>
      <c r="AQ1465" s="48" t="s">
        <v>1120</v>
      </c>
      <c r="AR1465" s="48" t="s">
        <v>1120</v>
      </c>
      <c r="AS1465" s="48" t="s">
        <v>1120</v>
      </c>
      <c r="AT1465" s="48" t="s">
        <v>1120</v>
      </c>
      <c r="AU1465" s="48" t="s">
        <v>1120</v>
      </c>
      <c r="AV1465" s="52" t="s">
        <v>1120</v>
      </c>
      <c r="AW1465" s="52" t="s">
        <v>1120</v>
      </c>
      <c r="AX1465" s="48" t="s">
        <v>1120</v>
      </c>
      <c r="AY1465" s="48" t="s">
        <v>1120</v>
      </c>
      <c r="AZ1465" s="28" t="s">
        <v>1120</v>
      </c>
    </row>
    <row r="1466" ht="15.75" customHeight="1">
      <c r="A1466" s="40">
        <v>1302.0</v>
      </c>
      <c r="B1466" s="28" t="s">
        <v>4141</v>
      </c>
      <c r="C1466" s="41"/>
      <c r="D1466" s="42">
        <f t="array" ref="D1466">index(systems,match($A1466,INDEX(systems,0,1),),3)</f>
        <v>171.357</v>
      </c>
      <c r="E1466" s="42">
        <f t="array" ref="E1466">index(systems,match($A1466,INDEX(systems,0,1),),4)</f>
        <v>-148.58</v>
      </c>
      <c r="F1466" s="43" t="str">
        <f>IFERROR(__xludf.DUMMYFUNCTION("let(row, match($B1466&amp;if($C1466&lt;&gt;"""","" [""&amp;$C1466&amp;""]"",""""),index(nebulae,,2),0),join("","",iferror(round(index(nebulae,row,5)/2,3),1),iferror(round(index(nebulae,row,6)/2,3),1),0))"),"1,1,0")</f>
        <v>1,1,0</v>
      </c>
      <c r="G1466" s="44" t="s">
        <v>4142</v>
      </c>
      <c r="H1466" s="45">
        <f t="array" ref="H1466">let(systemId,match(A1466,index(systems,0,1),),refSystemId,match($H$1,index(systems,0,1),),x,index(systems,systemId,3),y,index(systems,systemId,4),refX,index(systems,refSystemId,3),refY,index(systems,refSystemId,4),round(sqrt((x-refX)^2+(y-refY)^2),3))</f>
        <v>226.802</v>
      </c>
      <c r="I1466" s="41"/>
      <c r="J1466" s="28" t="s">
        <v>418</v>
      </c>
      <c r="K1466" s="41"/>
      <c r="L1466" s="41"/>
      <c r="M1466" s="28" t="s">
        <v>500</v>
      </c>
      <c r="N1466" s="28" t="s">
        <v>656</v>
      </c>
      <c r="O1466" s="48" t="s">
        <v>4143</v>
      </c>
      <c r="P1466" s="48" t="s">
        <v>4143</v>
      </c>
      <c r="Q1466" s="48" t="s">
        <v>4143</v>
      </c>
      <c r="R1466" s="48" t="s">
        <v>4143</v>
      </c>
      <c r="S1466" s="48" t="s">
        <v>4143</v>
      </c>
      <c r="T1466" s="48" t="s">
        <v>4143</v>
      </c>
      <c r="U1466" s="48" t="s">
        <v>4143</v>
      </c>
      <c r="V1466" s="48" t="s">
        <v>4143</v>
      </c>
      <c r="W1466" s="48" t="s">
        <v>4143</v>
      </c>
      <c r="X1466" s="48" t="s">
        <v>4143</v>
      </c>
      <c r="Y1466" s="48" t="s">
        <v>4144</v>
      </c>
      <c r="Z1466" s="48" t="s">
        <v>4144</v>
      </c>
      <c r="AA1466" s="48" t="s">
        <v>4145</v>
      </c>
      <c r="AB1466" s="48" t="s">
        <v>4145</v>
      </c>
      <c r="AC1466" s="48" t="s">
        <v>4145</v>
      </c>
      <c r="AD1466" s="48" t="s">
        <v>4145</v>
      </c>
      <c r="AE1466" s="48" t="s">
        <v>4145</v>
      </c>
      <c r="AF1466" s="48" t="s">
        <v>4145</v>
      </c>
      <c r="AG1466" s="48" t="s">
        <v>4145</v>
      </c>
      <c r="AH1466" s="48" t="s">
        <v>4145</v>
      </c>
      <c r="AI1466" s="48" t="s">
        <v>4145</v>
      </c>
      <c r="AJ1466" s="48" t="s">
        <v>4145</v>
      </c>
      <c r="AK1466" s="48" t="s">
        <v>4145</v>
      </c>
      <c r="AL1466" s="48" t="s">
        <v>4145</v>
      </c>
      <c r="AM1466" s="48" t="s">
        <v>4145</v>
      </c>
      <c r="AN1466" s="48" t="s">
        <v>4145</v>
      </c>
      <c r="AO1466" s="48" t="s">
        <v>4144</v>
      </c>
      <c r="AP1466" s="48" t="s">
        <v>4144</v>
      </c>
      <c r="AQ1466" s="48" t="s">
        <v>4144</v>
      </c>
      <c r="AR1466" s="48" t="s">
        <v>4144</v>
      </c>
      <c r="AS1466" s="48" t="s">
        <v>4144</v>
      </c>
      <c r="AT1466" s="48" t="s">
        <v>4144</v>
      </c>
      <c r="AU1466" s="48" t="s">
        <v>4144</v>
      </c>
      <c r="AV1466" s="48" t="s">
        <v>4144</v>
      </c>
      <c r="AW1466" s="52" t="s">
        <v>4144</v>
      </c>
      <c r="AX1466" s="52" t="s">
        <v>4146</v>
      </c>
      <c r="AY1466" s="52" t="s">
        <v>4146</v>
      </c>
      <c r="AZ1466" s="28" t="s">
        <v>4146</v>
      </c>
    </row>
    <row r="1467" ht="15.75" customHeight="1">
      <c r="A1467" s="40">
        <v>1303.0</v>
      </c>
      <c r="B1467" s="28" t="s">
        <v>4147</v>
      </c>
      <c r="C1467" s="41"/>
      <c r="D1467" s="42">
        <f t="array" ref="D1467">index(systems,match($A1467,INDEX(systems,0,1),),3)</f>
        <v>151.694</v>
      </c>
      <c r="E1467" s="42">
        <f t="array" ref="E1467">index(systems,match($A1467,INDEX(systems,0,1),),4)</f>
        <v>-451.193</v>
      </c>
      <c r="F1467" s="43" t="str">
        <f>IFERROR(__xludf.DUMMYFUNCTION("let(row, match($B1467&amp;if($C1467&lt;&gt;"""","" [""&amp;$C1467&amp;""]"",""""),index(nebulae,,2),0),join("","",iferror(round(index(nebulae,row,5)/2,3),1),iferror(round(index(nebulae,row,6)/2,3),1),0))"),"1,1,0")</f>
        <v>1,1,0</v>
      </c>
      <c r="G1467" s="44" t="s">
        <v>4148</v>
      </c>
      <c r="H1467" s="45">
        <f t="array" ref="H1467">let(systemId,match(A1467,index(systems,0,1),),refSystemId,match($H$1,index(systems,0,1),),x,index(systems,systemId,3),y,index(systems,systemId,4),refX,index(systems,refSystemId,3),refY,index(systems,refSystemId,4),round(sqrt((x-refX)^2+(y-refY)^2),3))</f>
        <v>476.011</v>
      </c>
      <c r="I1467" s="48" t="s">
        <v>408</v>
      </c>
      <c r="J1467" s="48" t="s">
        <v>408</v>
      </c>
      <c r="K1467" s="48" t="s">
        <v>408</v>
      </c>
      <c r="L1467" s="48" t="s">
        <v>408</v>
      </c>
      <c r="M1467" s="48" t="s">
        <v>408</v>
      </c>
      <c r="N1467" s="48" t="s">
        <v>408</v>
      </c>
      <c r="O1467" s="41"/>
      <c r="P1467" s="48" t="s">
        <v>1235</v>
      </c>
      <c r="Q1467" s="51" t="s">
        <v>1235</v>
      </c>
      <c r="R1467" s="48" t="s">
        <v>1235</v>
      </c>
      <c r="S1467" s="48" t="s">
        <v>1235</v>
      </c>
      <c r="T1467" s="51" t="s">
        <v>1235</v>
      </c>
      <c r="U1467" s="48" t="s">
        <v>1235</v>
      </c>
      <c r="V1467" s="51" t="s">
        <v>1235</v>
      </c>
      <c r="W1467" s="48" t="s">
        <v>1235</v>
      </c>
      <c r="X1467" s="51" t="s">
        <v>1235</v>
      </c>
      <c r="Y1467" s="51" t="s">
        <v>629</v>
      </c>
      <c r="Z1467" s="48" t="s">
        <v>422</v>
      </c>
      <c r="AA1467" s="48" t="s">
        <v>422</v>
      </c>
      <c r="AB1467" s="52" t="s">
        <v>422</v>
      </c>
      <c r="AC1467" s="52" t="s">
        <v>422</v>
      </c>
      <c r="AD1467" s="52" t="s">
        <v>422</v>
      </c>
      <c r="AE1467" s="52" t="s">
        <v>422</v>
      </c>
      <c r="AF1467" s="52" t="s">
        <v>422</v>
      </c>
      <c r="AG1467" s="52" t="s">
        <v>422</v>
      </c>
      <c r="AH1467" s="52" t="s">
        <v>422</v>
      </c>
      <c r="AI1467" s="52" t="s">
        <v>422</v>
      </c>
      <c r="AJ1467" s="52" t="s">
        <v>422</v>
      </c>
      <c r="AK1467" s="52" t="s">
        <v>422</v>
      </c>
      <c r="AL1467" s="52" t="s">
        <v>422</v>
      </c>
      <c r="AM1467" s="52" t="s">
        <v>422</v>
      </c>
      <c r="AN1467" s="52" t="s">
        <v>422</v>
      </c>
      <c r="AO1467" s="52" t="s">
        <v>422</v>
      </c>
      <c r="AP1467" s="52" t="s">
        <v>422</v>
      </c>
      <c r="AQ1467" s="48" t="s">
        <v>422</v>
      </c>
      <c r="AR1467" s="48" t="s">
        <v>422</v>
      </c>
      <c r="AS1467" s="48" t="s">
        <v>422</v>
      </c>
      <c r="AT1467" s="48" t="s">
        <v>422</v>
      </c>
      <c r="AU1467" s="48" t="s">
        <v>422</v>
      </c>
      <c r="AV1467" s="48" t="s">
        <v>422</v>
      </c>
      <c r="AW1467" s="48" t="s">
        <v>422</v>
      </c>
      <c r="AX1467" s="48" t="s">
        <v>422</v>
      </c>
      <c r="AY1467" s="48" t="s">
        <v>422</v>
      </c>
      <c r="AZ1467" s="28" t="s">
        <v>422</v>
      </c>
    </row>
    <row r="1468" ht="15.75" customHeight="1">
      <c r="A1468" s="40">
        <v>1304.0</v>
      </c>
      <c r="B1468" s="28" t="s">
        <v>4149</v>
      </c>
      <c r="C1468" s="41"/>
      <c r="D1468" s="42">
        <f t="array" ref="D1468">index(systems,match($A1468,INDEX(systems,0,1),),3)</f>
        <v>-59.629</v>
      </c>
      <c r="E1468" s="42">
        <f t="array" ref="E1468">index(systems,match($A1468,INDEX(systems,0,1),),4)</f>
        <v>-341.019</v>
      </c>
      <c r="F1468" s="43" t="str">
        <f>IFERROR(__xludf.DUMMYFUNCTION("let(row, match($B1468&amp;if($C1468&lt;&gt;"""","" [""&amp;$C1468&amp;""]"",""""),index(nebulae,,2),0),join("","",iferror(round(index(nebulae,row,5)/2,3),1),iferror(round(index(nebulae,row,6)/2,3),1),0))"),"1,1,0")</f>
        <v>1,1,0</v>
      </c>
      <c r="G1468" s="44" t="s">
        <v>4150</v>
      </c>
      <c r="H1468" s="45">
        <f t="array" ref="H1468">let(systemId,match(A1468,index(systems,0,1),),refSystemId,match($H$1,index(systems,0,1),),x,index(systems,systemId,3),y,index(systems,systemId,4),refX,index(systems,refSystemId,3),refY,index(systems,refSystemId,4),round(sqrt((x-refX)^2+(y-refY)^2),3))</f>
        <v>346.193</v>
      </c>
      <c r="I1468" s="46" t="s">
        <v>408</v>
      </c>
      <c r="J1468" s="46" t="s">
        <v>408</v>
      </c>
      <c r="K1468" s="46" t="s">
        <v>408</v>
      </c>
      <c r="L1468" s="46" t="s">
        <v>408</v>
      </c>
      <c r="M1468" s="46" t="s">
        <v>408</v>
      </c>
      <c r="N1468" s="28" t="s">
        <v>408</v>
      </c>
      <c r="O1468" s="41"/>
      <c r="P1468" s="48" t="s">
        <v>1105</v>
      </c>
      <c r="Q1468" s="48" t="s">
        <v>1105</v>
      </c>
      <c r="R1468" s="48" t="s">
        <v>1105</v>
      </c>
      <c r="S1468" s="48" t="s">
        <v>1105</v>
      </c>
      <c r="T1468" s="48" t="s">
        <v>1105</v>
      </c>
      <c r="U1468" s="48" t="s">
        <v>1105</v>
      </c>
      <c r="V1468" s="48" t="s">
        <v>1105</v>
      </c>
      <c r="W1468" s="48" t="s">
        <v>1105</v>
      </c>
      <c r="X1468" s="48" t="s">
        <v>1110</v>
      </c>
      <c r="Y1468" s="48" t="s">
        <v>422</v>
      </c>
      <c r="Z1468" s="48" t="s">
        <v>422</v>
      </c>
      <c r="AA1468" s="48" t="s">
        <v>422</v>
      </c>
      <c r="AB1468" s="48" t="s">
        <v>422</v>
      </c>
      <c r="AC1468" s="48" t="s">
        <v>422</v>
      </c>
      <c r="AD1468" s="48" t="s">
        <v>422</v>
      </c>
      <c r="AE1468" s="48" t="s">
        <v>422</v>
      </c>
      <c r="AF1468" s="48" t="s">
        <v>422</v>
      </c>
      <c r="AG1468" s="48" t="s">
        <v>422</v>
      </c>
      <c r="AH1468" s="48" t="s">
        <v>422</v>
      </c>
      <c r="AI1468" s="48" t="s">
        <v>422</v>
      </c>
      <c r="AJ1468" s="48" t="s">
        <v>422</v>
      </c>
      <c r="AK1468" s="48" t="s">
        <v>422</v>
      </c>
      <c r="AL1468" s="48" t="s">
        <v>422</v>
      </c>
      <c r="AM1468" s="48" t="s">
        <v>422</v>
      </c>
      <c r="AN1468" s="48" t="s">
        <v>422</v>
      </c>
      <c r="AO1468" s="48" t="s">
        <v>422</v>
      </c>
      <c r="AP1468" s="48" t="s">
        <v>422</v>
      </c>
      <c r="AQ1468" s="48" t="s">
        <v>422</v>
      </c>
      <c r="AR1468" s="48" t="s">
        <v>422</v>
      </c>
      <c r="AS1468" s="48" t="s">
        <v>422</v>
      </c>
      <c r="AT1468" s="48" t="s">
        <v>422</v>
      </c>
      <c r="AU1468" s="48" t="s">
        <v>422</v>
      </c>
      <c r="AV1468" s="52" t="s">
        <v>422</v>
      </c>
      <c r="AW1468" s="48" t="s">
        <v>422</v>
      </c>
      <c r="AX1468" s="48" t="s">
        <v>422</v>
      </c>
      <c r="AY1468" s="48" t="s">
        <v>422</v>
      </c>
      <c r="AZ1468" s="51" t="s">
        <v>422</v>
      </c>
    </row>
    <row r="1469" ht="15.75" customHeight="1">
      <c r="A1469" s="40">
        <v>1305.0</v>
      </c>
      <c r="B1469" s="28" t="s">
        <v>4151</v>
      </c>
      <c r="C1469" s="41"/>
      <c r="D1469" s="42">
        <f t="array" ref="D1469">index(systems,match($A1469,INDEX(systems,0,1),),3)</f>
        <v>-217.664</v>
      </c>
      <c r="E1469" s="42">
        <f t="array" ref="E1469">index(systems,match($A1469,INDEX(systems,0,1),),4)</f>
        <v>-252.098</v>
      </c>
      <c r="F1469" s="43" t="str">
        <f>IFERROR(__xludf.DUMMYFUNCTION("let(row, match($B1469&amp;if($C1469&lt;&gt;"""","" [""&amp;$C1469&amp;""]"",""""),index(nebulae,,2),0),join("","",iferror(round(index(nebulae,row,5)/2,3),1),iferror(round(index(nebulae,row,6)/2,3),1),0))"),"1,1,0")</f>
        <v>1,1,0</v>
      </c>
      <c r="G1469" s="44" t="s">
        <v>4152</v>
      </c>
      <c r="H1469" s="45">
        <f t="array" ref="H1469">let(systemId,match(A1469,index(systems,0,1),),refSystemId,match($H$1,index(systems,0,1),),x,index(systems,systemId,3),y,index(systems,systemId,4),refX,index(systems,refSystemId,3),refY,index(systems,refSystemId,4),round(sqrt((x-refX)^2+(y-refY)^2),3))</f>
        <v>333.063</v>
      </c>
      <c r="I1469" s="28" t="s">
        <v>408</v>
      </c>
      <c r="J1469" s="41"/>
      <c r="K1469" s="41"/>
      <c r="L1469" s="41"/>
      <c r="M1469" s="41"/>
      <c r="N1469" s="28" t="s">
        <v>558</v>
      </c>
      <c r="O1469" s="48" t="s">
        <v>558</v>
      </c>
      <c r="P1469" s="48" t="s">
        <v>558</v>
      </c>
      <c r="Q1469" s="48" t="s">
        <v>558</v>
      </c>
      <c r="R1469" s="48" t="s">
        <v>558</v>
      </c>
      <c r="S1469" s="48" t="s">
        <v>558</v>
      </c>
      <c r="T1469" s="48" t="s">
        <v>558</v>
      </c>
      <c r="U1469" s="48" t="s">
        <v>558</v>
      </c>
      <c r="V1469" s="48" t="s">
        <v>558</v>
      </c>
      <c r="W1469" s="48" t="s">
        <v>558</v>
      </c>
      <c r="X1469" s="48" t="s">
        <v>558</v>
      </c>
      <c r="Y1469" s="48" t="s">
        <v>560</v>
      </c>
      <c r="Z1469" s="48" t="s">
        <v>560</v>
      </c>
      <c r="AA1469" s="48" t="s">
        <v>560</v>
      </c>
      <c r="AB1469" s="48" t="s">
        <v>560</v>
      </c>
      <c r="AC1469" s="48" t="s">
        <v>560</v>
      </c>
      <c r="AD1469" s="48" t="s">
        <v>560</v>
      </c>
      <c r="AE1469" s="48" t="s">
        <v>560</v>
      </c>
      <c r="AF1469" s="48" t="s">
        <v>560</v>
      </c>
      <c r="AG1469" s="48" t="s">
        <v>560</v>
      </c>
      <c r="AH1469" s="48" t="s">
        <v>560</v>
      </c>
      <c r="AI1469" s="48" t="s">
        <v>560</v>
      </c>
      <c r="AJ1469" s="48" t="s">
        <v>560</v>
      </c>
      <c r="AK1469" s="48" t="s">
        <v>560</v>
      </c>
      <c r="AL1469" s="48" t="s">
        <v>560</v>
      </c>
      <c r="AM1469" s="48" t="s">
        <v>560</v>
      </c>
      <c r="AN1469" s="48" t="s">
        <v>560</v>
      </c>
      <c r="AO1469" s="48" t="s">
        <v>560</v>
      </c>
      <c r="AP1469" s="48" t="s">
        <v>560</v>
      </c>
      <c r="AQ1469" s="48" t="s">
        <v>560</v>
      </c>
      <c r="AR1469" s="48" t="s">
        <v>560</v>
      </c>
      <c r="AS1469" s="48" t="s">
        <v>418</v>
      </c>
      <c r="AT1469" s="52" t="s">
        <v>418</v>
      </c>
      <c r="AU1469" s="52" t="s">
        <v>418</v>
      </c>
      <c r="AV1469" s="48" t="s">
        <v>677</v>
      </c>
      <c r="AW1469" s="48" t="s">
        <v>677</v>
      </c>
      <c r="AX1469" s="52" t="s">
        <v>677</v>
      </c>
      <c r="AY1469" s="52" t="s">
        <v>1086</v>
      </c>
      <c r="AZ1469" s="51" t="s">
        <v>1086</v>
      </c>
    </row>
    <row r="1470" ht="15.75" customHeight="1">
      <c r="A1470" s="40">
        <v>1306.0</v>
      </c>
      <c r="B1470" s="28" t="s">
        <v>4153</v>
      </c>
      <c r="C1470" s="41"/>
      <c r="D1470" s="42">
        <f t="array" ref="D1470">index(systems,match($A1470,INDEX(systems,0,1),),3)</f>
        <v>405.802</v>
      </c>
      <c r="E1470" s="42">
        <f t="array" ref="E1470">index(systems,match($A1470,INDEX(systems,0,1),),4)</f>
        <v>-100.734</v>
      </c>
      <c r="F1470" s="43" t="str">
        <f>IFERROR(__xludf.DUMMYFUNCTION("let(row, match($B1470&amp;if($C1470&lt;&gt;"""","" [""&amp;$C1470&amp;""]"",""""),index(nebulae,,2),0),join("","",iferror(round(index(nebulae,row,5)/2,3),1),iferror(round(index(nebulae,row,6)/2,3),1),0))"),"1,1,0")</f>
        <v>1,1,0</v>
      </c>
      <c r="G1470" s="44" t="s">
        <v>4154</v>
      </c>
      <c r="H1470" s="45">
        <f t="array" ref="H1470">let(systemId,match(A1470,index(systems,0,1),),refSystemId,match($H$1,index(systems,0,1),),x,index(systems,systemId,3),y,index(systems,systemId,4),refX,index(systems,refSystemId,3),refY,index(systems,refSystemId,4),round(sqrt((x-refX)^2+(y-refY)^2),3))</f>
        <v>418.118</v>
      </c>
      <c r="I1470" s="28" t="s">
        <v>408</v>
      </c>
      <c r="J1470" s="28" t="s">
        <v>408</v>
      </c>
      <c r="K1470" s="28" t="s">
        <v>408</v>
      </c>
      <c r="L1470" s="48" t="s">
        <v>408</v>
      </c>
      <c r="M1470" s="48" t="s">
        <v>408</v>
      </c>
      <c r="N1470" s="28" t="s">
        <v>408</v>
      </c>
      <c r="O1470" s="41"/>
      <c r="P1470" s="48" t="s">
        <v>666</v>
      </c>
      <c r="Q1470" s="48" t="s">
        <v>666</v>
      </c>
      <c r="R1470" s="48" t="s">
        <v>666</v>
      </c>
      <c r="S1470" s="48" t="s">
        <v>666</v>
      </c>
      <c r="T1470" s="48" t="s">
        <v>666</v>
      </c>
      <c r="U1470" s="48" t="s">
        <v>422</v>
      </c>
      <c r="V1470" s="48" t="s">
        <v>422</v>
      </c>
      <c r="W1470" s="48" t="s">
        <v>422</v>
      </c>
      <c r="X1470" s="48" t="s">
        <v>422</v>
      </c>
      <c r="Y1470" s="48" t="s">
        <v>422</v>
      </c>
      <c r="Z1470" s="48" t="s">
        <v>422</v>
      </c>
      <c r="AA1470" s="48" t="s">
        <v>422</v>
      </c>
      <c r="AB1470" s="48" t="s">
        <v>422</v>
      </c>
      <c r="AC1470" s="48" t="s">
        <v>422</v>
      </c>
      <c r="AD1470" s="48" t="s">
        <v>422</v>
      </c>
      <c r="AE1470" s="48" t="s">
        <v>422</v>
      </c>
      <c r="AF1470" s="48" t="s">
        <v>422</v>
      </c>
      <c r="AG1470" s="48" t="s">
        <v>422</v>
      </c>
      <c r="AH1470" s="48" t="s">
        <v>422</v>
      </c>
      <c r="AI1470" s="48" t="s">
        <v>422</v>
      </c>
      <c r="AJ1470" s="48" t="s">
        <v>422</v>
      </c>
      <c r="AK1470" s="48" t="s">
        <v>422</v>
      </c>
      <c r="AL1470" s="48" t="s">
        <v>422</v>
      </c>
      <c r="AM1470" s="48" t="s">
        <v>422</v>
      </c>
      <c r="AN1470" s="48" t="s">
        <v>422</v>
      </c>
      <c r="AO1470" s="48" t="s">
        <v>422</v>
      </c>
      <c r="AP1470" s="48" t="s">
        <v>422</v>
      </c>
      <c r="AQ1470" s="48" t="s">
        <v>422</v>
      </c>
      <c r="AR1470" s="48" t="s">
        <v>422</v>
      </c>
      <c r="AS1470" s="48" t="s">
        <v>422</v>
      </c>
      <c r="AT1470" s="48" t="s">
        <v>422</v>
      </c>
      <c r="AU1470" s="48" t="s">
        <v>422</v>
      </c>
      <c r="AV1470" s="48" t="s">
        <v>422</v>
      </c>
      <c r="AW1470" s="48" t="s">
        <v>422</v>
      </c>
      <c r="AX1470" s="48" t="s">
        <v>422</v>
      </c>
      <c r="AY1470" s="48" t="s">
        <v>422</v>
      </c>
      <c r="AZ1470" s="28" t="s">
        <v>422</v>
      </c>
    </row>
    <row r="1471" ht="15.75" customHeight="1">
      <c r="A1471" s="40">
        <v>1307.0</v>
      </c>
      <c r="B1471" s="28" t="s">
        <v>4155</v>
      </c>
      <c r="C1471" s="41"/>
      <c r="D1471" s="42">
        <f t="array" ref="D1471">index(systems,match($A1471,INDEX(systems,0,1),),3)</f>
        <v>-387.844</v>
      </c>
      <c r="E1471" s="42">
        <f t="array" ref="E1471">index(systems,match($A1471,INDEX(systems,0,1),),4)</f>
        <v>144.452</v>
      </c>
      <c r="F1471" s="43" t="str">
        <f>IFERROR(__xludf.DUMMYFUNCTION("let(row, match($B1471&amp;if($C1471&lt;&gt;"""","" [""&amp;$C1471&amp;""]"",""""),index(nebulae,,2),0),join("","",iferror(round(index(nebulae,row,5)/2,3),1),iferror(round(index(nebulae,row,6)/2,3),1),0))"),"1,1,0")</f>
        <v>1,1,0</v>
      </c>
      <c r="G1471" s="44" t="s">
        <v>4156</v>
      </c>
      <c r="H1471" s="45">
        <f t="array" ref="H1471">let(systemId,match(A1471,index(systems,0,1),),refSystemId,match($H$1,index(systems,0,1),),x,index(systems,systemId,3),y,index(systems,systemId,4),refX,index(systems,refSystemId,3),refY,index(systems,refSystemId,4),round(sqrt((x-refX)^2+(y-refY)^2),3))</f>
        <v>413.871</v>
      </c>
      <c r="I1471" s="53"/>
      <c r="J1471" s="41"/>
      <c r="K1471" s="41"/>
      <c r="L1471" s="41"/>
      <c r="M1471" s="41"/>
      <c r="N1471" s="28" t="s">
        <v>449</v>
      </c>
      <c r="O1471" s="48" t="s">
        <v>449</v>
      </c>
      <c r="P1471" s="48" t="s">
        <v>449</v>
      </c>
      <c r="Q1471" s="48" t="s">
        <v>449</v>
      </c>
      <c r="R1471" s="48" t="s">
        <v>449</v>
      </c>
      <c r="S1471" s="48" t="s">
        <v>449</v>
      </c>
      <c r="T1471" s="48" t="s">
        <v>449</v>
      </c>
      <c r="U1471" s="48" t="s">
        <v>449</v>
      </c>
      <c r="V1471" s="48" t="s">
        <v>449</v>
      </c>
      <c r="W1471" s="48" t="s">
        <v>449</v>
      </c>
      <c r="X1471" s="48" t="s">
        <v>449</v>
      </c>
      <c r="Y1471" s="48" t="s">
        <v>449</v>
      </c>
      <c r="Z1471" s="48" t="s">
        <v>449</v>
      </c>
      <c r="AA1471" s="48" t="s">
        <v>684</v>
      </c>
      <c r="AB1471" s="48" t="s">
        <v>684</v>
      </c>
      <c r="AC1471" s="48" t="s">
        <v>684</v>
      </c>
      <c r="AD1471" s="48" t="s">
        <v>684</v>
      </c>
      <c r="AE1471" s="48" t="s">
        <v>684</v>
      </c>
      <c r="AF1471" s="48" t="s">
        <v>684</v>
      </c>
      <c r="AG1471" s="48" t="s">
        <v>684</v>
      </c>
      <c r="AH1471" s="48" t="s">
        <v>685</v>
      </c>
      <c r="AI1471" s="48" t="s">
        <v>452</v>
      </c>
      <c r="AJ1471" s="48" t="s">
        <v>452</v>
      </c>
      <c r="AK1471" s="48" t="s">
        <v>452</v>
      </c>
      <c r="AL1471" s="48" t="s">
        <v>452</v>
      </c>
      <c r="AM1471" s="48" t="s">
        <v>452</v>
      </c>
      <c r="AN1471" s="48" t="s">
        <v>452</v>
      </c>
      <c r="AO1471" s="48" t="s">
        <v>452</v>
      </c>
      <c r="AP1471" s="48" t="s">
        <v>452</v>
      </c>
      <c r="AQ1471" s="48" t="s">
        <v>4157</v>
      </c>
      <c r="AR1471" s="48" t="s">
        <v>4157</v>
      </c>
      <c r="AS1471" s="48" t="s">
        <v>4158</v>
      </c>
      <c r="AT1471" s="48" t="s">
        <v>4159</v>
      </c>
      <c r="AU1471" s="48" t="s">
        <v>4159</v>
      </c>
      <c r="AV1471" s="48" t="s">
        <v>454</v>
      </c>
      <c r="AW1471" s="48" t="s">
        <v>454</v>
      </c>
      <c r="AX1471" s="52" t="s">
        <v>454</v>
      </c>
      <c r="AY1471" s="52" t="s">
        <v>454</v>
      </c>
      <c r="AZ1471" s="49" t="s">
        <v>455</v>
      </c>
    </row>
    <row r="1472" ht="15.75" customHeight="1">
      <c r="A1472" s="40">
        <v>1308.0</v>
      </c>
      <c r="B1472" s="28" t="s">
        <v>4160</v>
      </c>
      <c r="C1472" s="41"/>
      <c r="D1472" s="42">
        <f t="array" ref="D1472">index(systems,match($A1472,INDEX(systems,0,1),),3)</f>
        <v>5.683</v>
      </c>
      <c r="E1472" s="42">
        <f t="array" ref="E1472">index(systems,match($A1472,INDEX(systems,0,1),),4)</f>
        <v>83.447</v>
      </c>
      <c r="F1472" s="43" t="str">
        <f>IFERROR(__xludf.DUMMYFUNCTION("let(row, match($B1472&amp;if($C1472&lt;&gt;"""","" [""&amp;$C1472&amp;""]"",""""),index(nebulae,,2),0),join("","",iferror(round(index(nebulae,row,5)/2,3),1),iferror(round(index(nebulae,row,6)/2,3),1),0))"),"1,1,0")</f>
        <v>1,1,0</v>
      </c>
      <c r="G1472" s="44" t="s">
        <v>4161</v>
      </c>
      <c r="H1472" s="45">
        <f t="array" ref="H1472">let(systemId,match(A1472,index(systems,0,1),),refSystemId,match($H$1,index(systems,0,1),),x,index(systems,systemId,3),y,index(systems,systemId,4),refX,index(systems,refSystemId,3),refY,index(systems,refSystemId,4),round(sqrt((x-refX)^2+(y-refY)^2),3))</f>
        <v>83.64</v>
      </c>
      <c r="I1472" s="28" t="s">
        <v>418</v>
      </c>
      <c r="J1472" s="48" t="s">
        <v>418</v>
      </c>
      <c r="K1472" s="28" t="s">
        <v>418</v>
      </c>
      <c r="L1472" s="28" t="s">
        <v>418</v>
      </c>
      <c r="M1472" s="41"/>
      <c r="N1472" s="28" t="s">
        <v>797</v>
      </c>
      <c r="O1472" s="48" t="s">
        <v>797</v>
      </c>
      <c r="P1472" s="48" t="s">
        <v>797</v>
      </c>
      <c r="Q1472" s="48" t="s">
        <v>797</v>
      </c>
      <c r="R1472" s="48" t="s">
        <v>797</v>
      </c>
      <c r="S1472" s="48" t="s">
        <v>797</v>
      </c>
      <c r="T1472" s="48" t="s">
        <v>797</v>
      </c>
      <c r="U1472" s="48" t="s">
        <v>798</v>
      </c>
      <c r="V1472" s="48" t="s">
        <v>798</v>
      </c>
      <c r="W1472" s="48" t="s">
        <v>798</v>
      </c>
      <c r="X1472" s="48" t="s">
        <v>798</v>
      </c>
      <c r="Y1472" s="48" t="s">
        <v>886</v>
      </c>
      <c r="Z1472" s="48" t="s">
        <v>886</v>
      </c>
      <c r="AA1472" s="48" t="s">
        <v>886</v>
      </c>
      <c r="AB1472" s="48" t="s">
        <v>886</v>
      </c>
      <c r="AC1472" s="48" t="s">
        <v>886</v>
      </c>
      <c r="AD1472" s="48" t="s">
        <v>886</v>
      </c>
      <c r="AE1472" s="48" t="s">
        <v>886</v>
      </c>
      <c r="AF1472" s="48" t="s">
        <v>886</v>
      </c>
      <c r="AG1472" s="48" t="s">
        <v>886</v>
      </c>
      <c r="AH1472" s="48" t="s">
        <v>886</v>
      </c>
      <c r="AI1472" s="48" t="s">
        <v>886</v>
      </c>
      <c r="AJ1472" s="48" t="s">
        <v>886</v>
      </c>
      <c r="AK1472" s="48" t="s">
        <v>886</v>
      </c>
      <c r="AL1472" s="48" t="s">
        <v>886</v>
      </c>
      <c r="AM1472" s="48" t="s">
        <v>886</v>
      </c>
      <c r="AN1472" s="48" t="s">
        <v>886</v>
      </c>
      <c r="AO1472" s="48" t="s">
        <v>886</v>
      </c>
      <c r="AP1472" s="48" t="s">
        <v>886</v>
      </c>
      <c r="AQ1472" s="48" t="s">
        <v>517</v>
      </c>
      <c r="AR1472" s="48" t="s">
        <v>517</v>
      </c>
      <c r="AS1472" s="48" t="s">
        <v>894</v>
      </c>
      <c r="AT1472" s="52" t="s">
        <v>894</v>
      </c>
      <c r="AU1472" s="52" t="s">
        <v>894</v>
      </c>
      <c r="AV1472" s="48" t="s">
        <v>894</v>
      </c>
      <c r="AW1472" s="48" t="s">
        <v>418</v>
      </c>
      <c r="AX1472" s="48" t="s">
        <v>895</v>
      </c>
      <c r="AY1472" s="48" t="s">
        <v>895</v>
      </c>
      <c r="AZ1472" s="28" t="s">
        <v>896</v>
      </c>
    </row>
    <row r="1473" ht="15.75" customHeight="1">
      <c r="A1473" s="40">
        <v>1309.0</v>
      </c>
      <c r="B1473" s="28" t="s">
        <v>4162</v>
      </c>
      <c r="C1473" s="41"/>
      <c r="D1473" s="42">
        <f t="array" ref="D1473">index(systems,match($A1473,INDEX(systems,0,1),),3)</f>
        <v>11.373</v>
      </c>
      <c r="E1473" s="42">
        <f t="array" ref="E1473">index(systems,match($A1473,INDEX(systems,0,1),),4)</f>
        <v>96.371</v>
      </c>
      <c r="F1473" s="43" t="str">
        <f>IFERROR(__xludf.DUMMYFUNCTION("let(row, match($B1473&amp;if($C1473&lt;&gt;"""","" [""&amp;$C1473&amp;""]"",""""),index(nebulae,,2),0),join("","",iferror(round(index(nebulae,row,5)/2,3),1),iferror(round(index(nebulae,row,6)/2,3),1),0))"),"1,1,0")</f>
        <v>1,1,0</v>
      </c>
      <c r="G1473" s="44" t="s">
        <v>4163</v>
      </c>
      <c r="H1473" s="45">
        <f t="array" ref="H1473">let(systemId,match(A1473,index(systems,0,1),),refSystemId,match($H$1,index(systems,0,1),),x,index(systems,systemId,3),y,index(systems,systemId,4),refX,index(systems,refSystemId,3),refY,index(systems,refSystemId,4),round(sqrt((x-refX)^2+(y-refY)^2),3))</f>
        <v>97.04</v>
      </c>
      <c r="I1473" s="41"/>
      <c r="J1473" s="41"/>
      <c r="K1473" s="28" t="s">
        <v>418</v>
      </c>
      <c r="L1473" s="28" t="s">
        <v>418</v>
      </c>
      <c r="M1473" s="41"/>
      <c r="N1473" s="28" t="s">
        <v>797</v>
      </c>
      <c r="O1473" s="48" t="s">
        <v>797</v>
      </c>
      <c r="P1473" s="48" t="s">
        <v>797</v>
      </c>
      <c r="Q1473" s="48" t="s">
        <v>797</v>
      </c>
      <c r="R1473" s="48" t="s">
        <v>797</v>
      </c>
      <c r="S1473" s="48" t="s">
        <v>797</v>
      </c>
      <c r="T1473" s="48" t="s">
        <v>797</v>
      </c>
      <c r="U1473" s="48" t="s">
        <v>798</v>
      </c>
      <c r="V1473" s="48" t="s">
        <v>798</v>
      </c>
      <c r="W1473" s="48" t="s">
        <v>798</v>
      </c>
      <c r="X1473" s="48" t="s">
        <v>798</v>
      </c>
      <c r="Y1473" s="48" t="s">
        <v>936</v>
      </c>
      <c r="Z1473" s="48" t="s">
        <v>936</v>
      </c>
      <c r="AA1473" s="48" t="s">
        <v>936</v>
      </c>
      <c r="AB1473" s="48" t="s">
        <v>936</v>
      </c>
      <c r="AC1473" s="48" t="s">
        <v>936</v>
      </c>
      <c r="AD1473" s="48" t="s">
        <v>936</v>
      </c>
      <c r="AE1473" s="48" t="s">
        <v>936</v>
      </c>
      <c r="AF1473" s="48" t="s">
        <v>936</v>
      </c>
      <c r="AG1473" s="48" t="s">
        <v>936</v>
      </c>
      <c r="AH1473" s="48" t="s">
        <v>936</v>
      </c>
      <c r="AI1473" s="48" t="s">
        <v>936</v>
      </c>
      <c r="AJ1473" s="48" t="s">
        <v>936</v>
      </c>
      <c r="AK1473" s="48" t="s">
        <v>936</v>
      </c>
      <c r="AL1473" s="48" t="s">
        <v>936</v>
      </c>
      <c r="AM1473" s="48" t="s">
        <v>936</v>
      </c>
      <c r="AN1473" s="48" t="s">
        <v>936</v>
      </c>
      <c r="AO1473" s="48" t="s">
        <v>936</v>
      </c>
      <c r="AP1473" s="48" t="s">
        <v>936</v>
      </c>
      <c r="AQ1473" s="48" t="s">
        <v>517</v>
      </c>
      <c r="AR1473" s="48" t="s">
        <v>517</v>
      </c>
      <c r="AS1473" s="48" t="s">
        <v>894</v>
      </c>
      <c r="AT1473" s="52" t="s">
        <v>894</v>
      </c>
      <c r="AU1473" s="52" t="s">
        <v>894</v>
      </c>
      <c r="AV1473" s="48" t="s">
        <v>894</v>
      </c>
      <c r="AW1473" s="48" t="s">
        <v>418</v>
      </c>
      <c r="AX1473" s="48" t="s">
        <v>895</v>
      </c>
      <c r="AY1473" s="48" t="s">
        <v>895</v>
      </c>
      <c r="AZ1473" s="28" t="s">
        <v>896</v>
      </c>
    </row>
    <row r="1474" ht="15.75" customHeight="1">
      <c r="A1474" s="40">
        <v>1310.0</v>
      </c>
      <c r="B1474" s="28" t="s">
        <v>4164</v>
      </c>
      <c r="C1474" s="41"/>
      <c r="D1474" s="42">
        <f t="array" ref="D1474">index(systems,match($A1474,INDEX(systems,0,1),),3)</f>
        <v>7.746</v>
      </c>
      <c r="E1474" s="42">
        <f t="array" ref="E1474">index(systems,match($A1474,INDEX(systems,0,1),),4)</f>
        <v>80.087</v>
      </c>
      <c r="F1474" s="43" t="str">
        <f>IFERROR(__xludf.DUMMYFUNCTION("let(row, match($B1474&amp;if($C1474&lt;&gt;"""","" [""&amp;$C1474&amp;""]"",""""),index(nebulae,,2),0),join("","",iferror(round(index(nebulae,row,5)/2,3),1),iferror(round(index(nebulae,row,6)/2,3),1),0))"),"1,1,0")</f>
        <v>1,1,0</v>
      </c>
      <c r="G1474" s="44" t="s">
        <v>4165</v>
      </c>
      <c r="H1474" s="45">
        <f t="array" ref="H1474">let(systemId,match(A1474,index(systems,0,1),),refSystemId,match($H$1,index(systems,0,1),),x,index(systems,systemId,3),y,index(systems,systemId,4),refX,index(systems,refSystemId,3),refY,index(systems,refSystemId,4),round(sqrt((x-refX)^2+(y-refY)^2),3))</f>
        <v>80.461</v>
      </c>
      <c r="I1474" s="28" t="s">
        <v>418</v>
      </c>
      <c r="J1474" s="48" t="s">
        <v>418</v>
      </c>
      <c r="K1474" s="28" t="s">
        <v>418</v>
      </c>
      <c r="L1474" s="28" t="s">
        <v>418</v>
      </c>
      <c r="M1474" s="41"/>
      <c r="N1474" s="28" t="s">
        <v>797</v>
      </c>
      <c r="O1474" s="48" t="s">
        <v>797</v>
      </c>
      <c r="P1474" s="48" t="s">
        <v>797</v>
      </c>
      <c r="Q1474" s="48" t="s">
        <v>797</v>
      </c>
      <c r="R1474" s="48" t="s">
        <v>797</v>
      </c>
      <c r="S1474" s="48" t="s">
        <v>797</v>
      </c>
      <c r="T1474" s="48" t="s">
        <v>797</v>
      </c>
      <c r="U1474" s="48" t="s">
        <v>798</v>
      </c>
      <c r="V1474" s="48" t="s">
        <v>798</v>
      </c>
      <c r="W1474" s="48" t="s">
        <v>798</v>
      </c>
      <c r="X1474" s="48" t="s">
        <v>798</v>
      </c>
      <c r="Y1474" s="48" t="s">
        <v>886</v>
      </c>
      <c r="Z1474" s="48" t="s">
        <v>886</v>
      </c>
      <c r="AA1474" s="48" t="s">
        <v>886</v>
      </c>
      <c r="AB1474" s="48" t="s">
        <v>886</v>
      </c>
      <c r="AC1474" s="48" t="s">
        <v>886</v>
      </c>
      <c r="AD1474" s="48" t="s">
        <v>886</v>
      </c>
      <c r="AE1474" s="48" t="s">
        <v>886</v>
      </c>
      <c r="AF1474" s="48" t="s">
        <v>886</v>
      </c>
      <c r="AG1474" s="48" t="s">
        <v>886</v>
      </c>
      <c r="AH1474" s="48" t="s">
        <v>886</v>
      </c>
      <c r="AI1474" s="48" t="s">
        <v>886</v>
      </c>
      <c r="AJ1474" s="48" t="s">
        <v>886</v>
      </c>
      <c r="AK1474" s="48" t="s">
        <v>886</v>
      </c>
      <c r="AL1474" s="48" t="s">
        <v>886</v>
      </c>
      <c r="AM1474" s="48" t="s">
        <v>886</v>
      </c>
      <c r="AN1474" s="48" t="s">
        <v>886</v>
      </c>
      <c r="AO1474" s="48" t="s">
        <v>886</v>
      </c>
      <c r="AP1474" s="48" t="s">
        <v>886</v>
      </c>
      <c r="AQ1474" s="48" t="s">
        <v>517</v>
      </c>
      <c r="AR1474" s="48" t="s">
        <v>517</v>
      </c>
      <c r="AS1474" s="48" t="s">
        <v>894</v>
      </c>
      <c r="AT1474" s="52" t="s">
        <v>894</v>
      </c>
      <c r="AU1474" s="52" t="s">
        <v>894</v>
      </c>
      <c r="AV1474" s="48" t="s">
        <v>894</v>
      </c>
      <c r="AW1474" s="48" t="s">
        <v>418</v>
      </c>
      <c r="AX1474" s="48" t="s">
        <v>895</v>
      </c>
      <c r="AY1474" s="48" t="s">
        <v>895</v>
      </c>
      <c r="AZ1474" s="28" t="s">
        <v>896</v>
      </c>
    </row>
    <row r="1475" ht="15.75" customHeight="1">
      <c r="A1475" s="40">
        <v>1311.0</v>
      </c>
      <c r="B1475" s="28" t="s">
        <v>4166</v>
      </c>
      <c r="C1475" s="41"/>
      <c r="D1475" s="42">
        <f t="array" ref="D1475">index(systems,match($A1475,INDEX(systems,0,1),),3)</f>
        <v>241.744</v>
      </c>
      <c r="E1475" s="42">
        <f t="array" ref="E1475">index(systems,match($A1475,INDEX(systems,0,1),),4)</f>
        <v>-311.819</v>
      </c>
      <c r="F1475" s="43" t="str">
        <f>IFERROR(__xludf.DUMMYFUNCTION("let(row, match($B1475&amp;if($C1475&lt;&gt;"""","" [""&amp;$C1475&amp;""]"",""""),index(nebulae,,2),0),join("","",iferror(round(index(nebulae,row,5)/2,3),1),iferror(round(index(nebulae,row,6)/2,3),1),0))"),"1,1,0")</f>
        <v>1,1,0</v>
      </c>
      <c r="G1475" s="44" t="s">
        <v>4167</v>
      </c>
      <c r="H1475" s="45">
        <f t="array" ref="H1475">let(systemId,match(A1475,index(systems,0,1),),refSystemId,match($H$1,index(systems,0,1),),x,index(systems,systemId,3),y,index(systems,systemId,4),refX,index(systems,refSystemId,3),refY,index(systems,refSystemId,4),round(sqrt((x-refX)^2+(y-refY)^2),3))</f>
        <v>394.552</v>
      </c>
      <c r="I1475" s="46" t="s">
        <v>408</v>
      </c>
      <c r="J1475" s="46" t="s">
        <v>408</v>
      </c>
      <c r="K1475" s="47" t="s">
        <v>408</v>
      </c>
      <c r="L1475" s="48" t="s">
        <v>408</v>
      </c>
      <c r="M1475" s="48" t="s">
        <v>408</v>
      </c>
      <c r="N1475" s="28" t="s">
        <v>408</v>
      </c>
      <c r="O1475" s="41"/>
      <c r="P1475" s="48" t="s">
        <v>1013</v>
      </c>
      <c r="Q1475" s="48" t="s">
        <v>1013</v>
      </c>
      <c r="R1475" s="48" t="s">
        <v>1013</v>
      </c>
      <c r="S1475" s="48" t="s">
        <v>1013</v>
      </c>
      <c r="T1475" s="48" t="s">
        <v>1013</v>
      </c>
      <c r="U1475" s="48" t="s">
        <v>422</v>
      </c>
      <c r="V1475" s="48" t="s">
        <v>422</v>
      </c>
      <c r="W1475" s="48" t="s">
        <v>422</v>
      </c>
      <c r="X1475" s="48" t="s">
        <v>422</v>
      </c>
      <c r="Y1475" s="48" t="s">
        <v>422</v>
      </c>
      <c r="Z1475" s="48" t="s">
        <v>422</v>
      </c>
      <c r="AA1475" s="48" t="s">
        <v>422</v>
      </c>
      <c r="AB1475" s="48" t="s">
        <v>422</v>
      </c>
      <c r="AC1475" s="48" t="s">
        <v>422</v>
      </c>
      <c r="AD1475" s="48" t="s">
        <v>422</v>
      </c>
      <c r="AE1475" s="48" t="s">
        <v>422</v>
      </c>
      <c r="AF1475" s="48" t="s">
        <v>422</v>
      </c>
      <c r="AG1475" s="48" t="s">
        <v>422</v>
      </c>
      <c r="AH1475" s="48" t="s">
        <v>422</v>
      </c>
      <c r="AI1475" s="48" t="s">
        <v>422</v>
      </c>
      <c r="AJ1475" s="48" t="s">
        <v>422</v>
      </c>
      <c r="AK1475" s="48" t="s">
        <v>422</v>
      </c>
      <c r="AL1475" s="48" t="s">
        <v>422</v>
      </c>
      <c r="AM1475" s="48" t="s">
        <v>422</v>
      </c>
      <c r="AN1475" s="48" t="s">
        <v>422</v>
      </c>
      <c r="AO1475" s="48" t="s">
        <v>422</v>
      </c>
      <c r="AP1475" s="48" t="s">
        <v>422</v>
      </c>
      <c r="AQ1475" s="48" t="s">
        <v>422</v>
      </c>
      <c r="AR1475" s="48" t="s">
        <v>422</v>
      </c>
      <c r="AS1475" s="48" t="s">
        <v>422</v>
      </c>
      <c r="AT1475" s="48" t="s">
        <v>422</v>
      </c>
      <c r="AU1475" s="48" t="s">
        <v>422</v>
      </c>
      <c r="AV1475" s="48" t="s">
        <v>422</v>
      </c>
      <c r="AW1475" s="48" t="s">
        <v>422</v>
      </c>
      <c r="AX1475" s="48" t="s">
        <v>422</v>
      </c>
      <c r="AY1475" s="48" t="s">
        <v>422</v>
      </c>
      <c r="AZ1475" s="28" t="s">
        <v>422</v>
      </c>
    </row>
    <row r="1476" ht="15.75" customHeight="1">
      <c r="A1476" s="40">
        <v>1312.0</v>
      </c>
      <c r="B1476" s="28" t="s">
        <v>4168</v>
      </c>
      <c r="C1476" s="41"/>
      <c r="D1476" s="42">
        <f t="array" ref="D1476">index(systems,match($A1476,INDEX(systems,0,1),),3)</f>
        <v>240.646</v>
      </c>
      <c r="E1476" s="42">
        <f t="array" ref="E1476">index(systems,match($A1476,INDEX(systems,0,1),),4)</f>
        <v>135.661</v>
      </c>
      <c r="F1476" s="43" t="str">
        <f>IFERROR(__xludf.DUMMYFUNCTION("let(row, match($B1476&amp;if($C1476&lt;&gt;"""","" [""&amp;$C1476&amp;""]"",""""),index(nebulae,,2),0),join("","",iferror(round(index(nebulae,row,5)/2,3),1),iferror(round(index(nebulae,row,6)/2,3),1),0))"),"1,1,0")</f>
        <v>1,1,0</v>
      </c>
      <c r="G1476" s="44" t="s">
        <v>4169</v>
      </c>
      <c r="H1476" s="45">
        <f t="array" ref="H1476">let(systemId,match(A1476,index(systems,0,1),),refSystemId,match($H$1,index(systems,0,1),),x,index(systems,systemId,3),y,index(systems,systemId,4),refX,index(systems,refSystemId,3),refY,index(systems,refSystemId,4),round(sqrt((x-refX)^2+(y-refY)^2),3))</f>
        <v>276.251</v>
      </c>
      <c r="I1476" s="41"/>
      <c r="J1476" s="41"/>
      <c r="K1476" s="28" t="s">
        <v>645</v>
      </c>
      <c r="L1476" s="48" t="s">
        <v>646</v>
      </c>
      <c r="M1476" s="48" t="s">
        <v>646</v>
      </c>
      <c r="N1476" s="28" t="s">
        <v>1008</v>
      </c>
      <c r="O1476" s="48" t="s">
        <v>1008</v>
      </c>
      <c r="P1476" s="48" t="s">
        <v>1008</v>
      </c>
      <c r="Q1476" s="48" t="s">
        <v>1008</v>
      </c>
      <c r="R1476" s="48" t="s">
        <v>1008</v>
      </c>
      <c r="S1476" s="48" t="s">
        <v>1008</v>
      </c>
      <c r="T1476" s="48" t="s">
        <v>1008</v>
      </c>
      <c r="U1476" s="48" t="s">
        <v>1008</v>
      </c>
      <c r="V1476" s="48" t="s">
        <v>1008</v>
      </c>
      <c r="W1476" s="48" t="s">
        <v>1008</v>
      </c>
      <c r="X1476" s="48" t="s">
        <v>1008</v>
      </c>
      <c r="Y1476" s="48" t="s">
        <v>1008</v>
      </c>
      <c r="Z1476" s="48" t="s">
        <v>1008</v>
      </c>
      <c r="AA1476" s="48" t="s">
        <v>1008</v>
      </c>
      <c r="AB1476" s="48" t="s">
        <v>1008</v>
      </c>
      <c r="AC1476" s="48" t="s">
        <v>1008</v>
      </c>
      <c r="AD1476" s="48" t="s">
        <v>1008</v>
      </c>
      <c r="AE1476" s="48" t="s">
        <v>1008</v>
      </c>
      <c r="AF1476" s="48" t="s">
        <v>1008</v>
      </c>
      <c r="AG1476" s="48" t="s">
        <v>1008</v>
      </c>
      <c r="AH1476" s="48" t="s">
        <v>1008</v>
      </c>
      <c r="AI1476" s="48" t="s">
        <v>1008</v>
      </c>
      <c r="AJ1476" s="48" t="s">
        <v>1008</v>
      </c>
      <c r="AK1476" s="48" t="s">
        <v>1008</v>
      </c>
      <c r="AL1476" s="48" t="s">
        <v>1008</v>
      </c>
      <c r="AM1476" s="48" t="s">
        <v>1008</v>
      </c>
      <c r="AN1476" s="48" t="s">
        <v>1008</v>
      </c>
      <c r="AO1476" s="48" t="s">
        <v>1008</v>
      </c>
      <c r="AP1476" s="48" t="s">
        <v>1008</v>
      </c>
      <c r="AQ1476" s="48" t="s">
        <v>1210</v>
      </c>
      <c r="AR1476" s="48" t="s">
        <v>1210</v>
      </c>
      <c r="AS1476" s="48" t="s">
        <v>1210</v>
      </c>
      <c r="AT1476" s="48" t="s">
        <v>1210</v>
      </c>
      <c r="AU1476" s="48" t="s">
        <v>1210</v>
      </c>
      <c r="AV1476" s="48" t="s">
        <v>1210</v>
      </c>
      <c r="AW1476" s="48" t="s">
        <v>1210</v>
      </c>
      <c r="AX1476" s="48" t="s">
        <v>1210</v>
      </c>
      <c r="AY1476" s="48" t="s">
        <v>1210</v>
      </c>
      <c r="AZ1476" s="28" t="s">
        <v>1210</v>
      </c>
    </row>
    <row r="1477" ht="15.75" customHeight="1">
      <c r="A1477" s="40">
        <v>1313.0</v>
      </c>
      <c r="B1477" s="28" t="s">
        <v>4170</v>
      </c>
      <c r="C1477" s="41"/>
      <c r="D1477" s="42">
        <f t="array" ref="D1477">index(systems,match($A1477,INDEX(systems,0,1),),3)</f>
        <v>53.764</v>
      </c>
      <c r="E1477" s="42">
        <f t="array" ref="E1477">index(systems,match($A1477,INDEX(systems,0,1),),4)</f>
        <v>-29.514</v>
      </c>
      <c r="F1477" s="43" t="str">
        <f>IFERROR(__xludf.DUMMYFUNCTION("let(row, match($B1477&amp;if($C1477&lt;&gt;"""","" [""&amp;$C1477&amp;""]"",""""),index(nebulae,,2),0),join("","",iferror(round(index(nebulae,row,5)/2,3),1),iferror(round(index(nebulae,row,6)/2,3),1),0))"),"1,1,0")</f>
        <v>1,1,0</v>
      </c>
      <c r="G1477" s="44" t="s">
        <v>4171</v>
      </c>
      <c r="H1477" s="45">
        <f t="array" ref="H1477">let(systemId,match(A1477,index(systems,0,1),),refSystemId,match($H$1,index(systems,0,1),),x,index(systems,systemId,3),y,index(systems,systemId,4),refX,index(systems,refSystemId,3),refY,index(systems,refSystemId,4),round(sqrt((x-refX)^2+(y-refY)^2),3))</f>
        <v>61.332</v>
      </c>
      <c r="I1477" s="28" t="s">
        <v>408</v>
      </c>
      <c r="J1477" s="28" t="s">
        <v>418</v>
      </c>
      <c r="K1477" s="28" t="s">
        <v>418</v>
      </c>
      <c r="L1477" s="28" t="s">
        <v>508</v>
      </c>
      <c r="M1477" s="28" t="s">
        <v>508</v>
      </c>
      <c r="N1477" s="28" t="s">
        <v>534</v>
      </c>
      <c r="O1477" s="48" t="s">
        <v>534</v>
      </c>
      <c r="P1477" s="48" t="s">
        <v>534</v>
      </c>
      <c r="Q1477" s="48" t="s">
        <v>534</v>
      </c>
      <c r="R1477" s="48" t="s">
        <v>535</v>
      </c>
      <c r="S1477" s="48" t="s">
        <v>534</v>
      </c>
      <c r="T1477" s="28" t="s">
        <v>534</v>
      </c>
      <c r="U1477" s="48" t="s">
        <v>536</v>
      </c>
      <c r="V1477" s="48" t="s">
        <v>536</v>
      </c>
      <c r="W1477" s="48" t="s">
        <v>536</v>
      </c>
      <c r="X1477" s="48" t="s">
        <v>536</v>
      </c>
      <c r="Y1477" s="48" t="s">
        <v>584</v>
      </c>
      <c r="Z1477" s="48" t="s">
        <v>584</v>
      </c>
      <c r="AA1477" s="48" t="s">
        <v>539</v>
      </c>
      <c r="AB1477" s="48" t="s">
        <v>539</v>
      </c>
      <c r="AC1477" s="48" t="s">
        <v>539</v>
      </c>
      <c r="AD1477" s="48" t="s">
        <v>539</v>
      </c>
      <c r="AE1477" s="48" t="s">
        <v>539</v>
      </c>
      <c r="AF1477" s="48" t="s">
        <v>539</v>
      </c>
      <c r="AG1477" s="48" t="s">
        <v>539</v>
      </c>
      <c r="AH1477" s="48" t="s">
        <v>808</v>
      </c>
      <c r="AI1477" s="48" t="s">
        <v>808</v>
      </c>
      <c r="AJ1477" s="48" t="s">
        <v>808</v>
      </c>
      <c r="AK1477" s="48" t="s">
        <v>808</v>
      </c>
      <c r="AL1477" s="48" t="s">
        <v>808</v>
      </c>
      <c r="AM1477" s="48" t="s">
        <v>808</v>
      </c>
      <c r="AN1477" s="48" t="s">
        <v>808</v>
      </c>
      <c r="AO1477" s="48" t="s">
        <v>502</v>
      </c>
      <c r="AP1477" s="48" t="s">
        <v>502</v>
      </c>
      <c r="AQ1477" s="48" t="s">
        <v>516</v>
      </c>
      <c r="AR1477" s="48" t="s">
        <v>517</v>
      </c>
      <c r="AS1477" s="48" t="s">
        <v>540</v>
      </c>
      <c r="AT1477" s="48" t="s">
        <v>540</v>
      </c>
      <c r="AU1477" s="48" t="s">
        <v>540</v>
      </c>
      <c r="AV1477" s="52" t="s">
        <v>540</v>
      </c>
      <c r="AW1477" s="48" t="s">
        <v>418</v>
      </c>
      <c r="AX1477" s="48" t="s">
        <v>541</v>
      </c>
      <c r="AY1477" s="48" t="s">
        <v>542</v>
      </c>
      <c r="AZ1477" s="28" t="s">
        <v>542</v>
      </c>
    </row>
    <row r="1478" ht="15.75" customHeight="1">
      <c r="A1478" s="40">
        <v>1314.0</v>
      </c>
      <c r="B1478" s="28" t="s">
        <v>4172</v>
      </c>
      <c r="C1478" s="41"/>
      <c r="D1478" s="42">
        <f t="array" ref="D1478">index(systems,match($A1478,INDEX(systems,0,1),),3)</f>
        <v>444.605</v>
      </c>
      <c r="E1478" s="42">
        <f t="array" ref="E1478">index(systems,match($A1478,INDEX(systems,0,1),),4)</f>
        <v>229.752</v>
      </c>
      <c r="F1478" s="43" t="str">
        <f>IFERROR(__xludf.DUMMYFUNCTION("let(row, match($B1478&amp;if($C1478&lt;&gt;"""","" [""&amp;$C1478&amp;""]"",""""),index(nebulae,,2),0),join("","",iferror(round(index(nebulae,row,5)/2,3),1),iferror(round(index(nebulae,row,6)/2,3),1),0))"),"1,1,0")</f>
        <v>1,1,0</v>
      </c>
      <c r="G1478" s="44" t="s">
        <v>4173</v>
      </c>
      <c r="H1478" s="45">
        <f t="array" ref="H1478">let(systemId,match(A1478,index(systems,0,1),),refSystemId,match($H$1,index(systems,0,1),),x,index(systems,systemId,3),y,index(systems,systemId,4),refX,index(systems,refSystemId,3),refY,index(systems,refSystemId,4),round(sqrt((x-refX)^2+(y-refY)^2),3))</f>
        <v>500.459</v>
      </c>
      <c r="I1478" s="41"/>
      <c r="J1478" s="41"/>
      <c r="K1478" s="41"/>
      <c r="L1478" s="41"/>
      <c r="M1478" s="41"/>
      <c r="N1478" s="28" t="s">
        <v>552</v>
      </c>
      <c r="O1478" s="48" t="s">
        <v>1397</v>
      </c>
      <c r="P1478" s="48" t="s">
        <v>1397</v>
      </c>
      <c r="Q1478" s="48" t="s">
        <v>1397</v>
      </c>
      <c r="R1478" s="48" t="s">
        <v>1397</v>
      </c>
      <c r="S1478" s="48" t="s">
        <v>1397</v>
      </c>
      <c r="T1478" s="48" t="s">
        <v>1397</v>
      </c>
      <c r="U1478" s="48" t="s">
        <v>1397</v>
      </c>
      <c r="V1478" s="48" t="s">
        <v>1397</v>
      </c>
      <c r="W1478" s="48" t="s">
        <v>1397</v>
      </c>
      <c r="X1478" s="48" t="s">
        <v>1397</v>
      </c>
      <c r="Y1478" s="48" t="s">
        <v>1398</v>
      </c>
      <c r="Z1478" s="48" t="s">
        <v>1398</v>
      </c>
      <c r="AA1478" s="48" t="s">
        <v>1398</v>
      </c>
      <c r="AB1478" s="48" t="s">
        <v>1398</v>
      </c>
      <c r="AC1478" s="48" t="s">
        <v>1398</v>
      </c>
      <c r="AD1478" s="48" t="s">
        <v>1398</v>
      </c>
      <c r="AE1478" s="48" t="s">
        <v>1398</v>
      </c>
      <c r="AF1478" s="48" t="s">
        <v>1398</v>
      </c>
      <c r="AG1478" s="48" t="s">
        <v>1398</v>
      </c>
      <c r="AH1478" s="48" t="s">
        <v>1398</v>
      </c>
      <c r="AI1478" s="48" t="s">
        <v>1398</v>
      </c>
      <c r="AJ1478" s="48" t="s">
        <v>1398</v>
      </c>
      <c r="AK1478" s="48" t="s">
        <v>1398</v>
      </c>
      <c r="AL1478" s="48" t="s">
        <v>1398</v>
      </c>
      <c r="AM1478" s="48" t="s">
        <v>1398</v>
      </c>
      <c r="AN1478" s="48" t="s">
        <v>1398</v>
      </c>
      <c r="AO1478" s="48" t="s">
        <v>1398</v>
      </c>
      <c r="AP1478" s="48" t="s">
        <v>1398</v>
      </c>
      <c r="AQ1478" s="48" t="s">
        <v>1399</v>
      </c>
      <c r="AR1478" s="48" t="s">
        <v>1399</v>
      </c>
      <c r="AS1478" s="48" t="s">
        <v>1399</v>
      </c>
      <c r="AT1478" s="48" t="s">
        <v>1399</v>
      </c>
      <c r="AU1478" s="48" t="s">
        <v>1399</v>
      </c>
      <c r="AV1478" s="48" t="s">
        <v>777</v>
      </c>
      <c r="AW1478" s="48" t="s">
        <v>777</v>
      </c>
      <c r="AX1478" s="48" t="s">
        <v>777</v>
      </c>
      <c r="AY1478" s="48" t="s">
        <v>777</v>
      </c>
      <c r="AZ1478" s="28" t="s">
        <v>777</v>
      </c>
    </row>
    <row r="1479" ht="15.75" customHeight="1">
      <c r="A1479" s="40">
        <v>3055.0</v>
      </c>
      <c r="B1479" s="28" t="s">
        <v>4174</v>
      </c>
      <c r="C1479" s="41"/>
      <c r="D1479" s="42">
        <f t="array" ref="D1479">index(systems,match($A1479,INDEX(systems,0,1),),3)</f>
        <v>-1420.702</v>
      </c>
      <c r="E1479" s="42">
        <f t="array" ref="E1479">index(systems,match($A1479,INDEX(systems,0,1),),4)</f>
        <v>804.13</v>
      </c>
      <c r="F1479" s="43" t="str">
        <f>IFERROR(__xludf.DUMMYFUNCTION("let(row, match($B1479&amp;if($C1479&lt;&gt;"""","" [""&amp;$C1479&amp;""]"",""""),index(nebulae,,2),0),join("","",iferror(round(index(nebulae,row,5)/2,3),1),iferror(round(index(nebulae,row,6)/2,3),1),0))"),"1,1,0")</f>
        <v>1,1,0</v>
      </c>
      <c r="G1479" s="44" t="s">
        <v>4175</v>
      </c>
      <c r="H1479" s="45">
        <f t="array" ref="H1479">let(systemId,match(A1479,index(systems,0,1),),refSystemId,match($H$1,index(systems,0,1),),x,index(systems,systemId,3),y,index(systems,systemId,4),refX,index(systems,refSystemId,3),refY,index(systems,refSystemId,4),round(sqrt((x-refX)^2+(y-refY)^2),3))</f>
        <v>1632.489</v>
      </c>
      <c r="I1479" s="55"/>
      <c r="J1479" s="55"/>
      <c r="K1479" s="55"/>
      <c r="L1479" s="55"/>
      <c r="M1479" s="55"/>
      <c r="N1479" s="55"/>
      <c r="O1479" s="55"/>
      <c r="P1479" s="56" t="s">
        <v>408</v>
      </c>
      <c r="Q1479" s="56" t="s">
        <v>408</v>
      </c>
      <c r="R1479" s="56" t="s">
        <v>408</v>
      </c>
      <c r="S1479" s="56" t="s">
        <v>408</v>
      </c>
      <c r="T1479" s="56" t="s">
        <v>408</v>
      </c>
      <c r="U1479" s="56" t="s">
        <v>408</v>
      </c>
      <c r="V1479" s="56" t="s">
        <v>408</v>
      </c>
      <c r="W1479" s="56" t="s">
        <v>408</v>
      </c>
      <c r="X1479" s="56" t="s">
        <v>408</v>
      </c>
      <c r="Y1479" s="55"/>
      <c r="Z1479" s="41"/>
      <c r="AA1479" s="55"/>
      <c r="AB1479" s="55"/>
      <c r="AC1479" s="55"/>
      <c r="AD1479" s="55"/>
      <c r="AE1479" s="55"/>
      <c r="AF1479" s="55"/>
      <c r="AG1479" s="55"/>
      <c r="AH1479" s="55"/>
      <c r="AI1479" s="55"/>
      <c r="AJ1479" s="55"/>
      <c r="AK1479" s="55"/>
      <c r="AL1479" s="55"/>
      <c r="AM1479" s="55"/>
      <c r="AN1479" s="55"/>
      <c r="AO1479" s="55"/>
      <c r="AP1479" s="55"/>
      <c r="AQ1479" s="55"/>
      <c r="AR1479" s="55"/>
      <c r="AS1479" s="55"/>
      <c r="AT1479" s="55"/>
      <c r="AU1479" s="51" t="s">
        <v>418</v>
      </c>
      <c r="AV1479" s="55"/>
      <c r="AW1479" s="55"/>
      <c r="AX1479" s="55"/>
      <c r="AY1479" s="55"/>
      <c r="AZ1479" s="55"/>
    </row>
    <row r="1480" ht="15.75" customHeight="1">
      <c r="A1480" s="40">
        <v>1315.0</v>
      </c>
      <c r="B1480" s="28" t="s">
        <v>4176</v>
      </c>
      <c r="C1480" s="41"/>
      <c r="D1480" s="42">
        <f t="array" ref="D1480">index(systems,match($A1480,INDEX(systems,0,1),),3)</f>
        <v>329.457</v>
      </c>
      <c r="E1480" s="42">
        <f t="array" ref="E1480">index(systems,match($A1480,INDEX(systems,0,1),),4)</f>
        <v>132.599</v>
      </c>
      <c r="F1480" s="43" t="str">
        <f>IFERROR(__xludf.DUMMYFUNCTION("let(row, match($B1480&amp;if($C1480&lt;&gt;"""","" [""&amp;$C1480&amp;""]"",""""),index(nebulae,,2),0),join("","",iferror(round(index(nebulae,row,5)/2,3),1),iferror(round(index(nebulae,row,6)/2,3),1),0))"),"1,1,0")</f>
        <v>1,1,0</v>
      </c>
      <c r="G1480" s="44" t="s">
        <v>4177</v>
      </c>
      <c r="H1480" s="45">
        <f t="array" ref="H1480">let(systemId,match(A1480,index(systems,0,1),),refSystemId,match($H$1,index(systems,0,1),),x,index(systems,systemId,3),y,index(systems,systemId,4),refX,index(systems,refSystemId,3),refY,index(systems,refSystemId,4),round(sqrt((x-refX)^2+(y-refY)^2),3))</f>
        <v>355.14</v>
      </c>
      <c r="I1480" s="62" t="s">
        <v>408</v>
      </c>
      <c r="J1480" s="62" t="s">
        <v>408</v>
      </c>
      <c r="K1480" s="62" t="s">
        <v>408</v>
      </c>
      <c r="L1480" s="53"/>
      <c r="M1480" s="53"/>
      <c r="N1480" s="28" t="s">
        <v>4178</v>
      </c>
      <c r="O1480" s="48" t="s">
        <v>4178</v>
      </c>
      <c r="P1480" s="48" t="s">
        <v>4178</v>
      </c>
      <c r="Q1480" s="48" t="s">
        <v>4178</v>
      </c>
      <c r="R1480" s="48" t="s">
        <v>4178</v>
      </c>
      <c r="S1480" s="48" t="s">
        <v>4178</v>
      </c>
      <c r="T1480" s="48" t="s">
        <v>4178</v>
      </c>
      <c r="U1480" s="48" t="s">
        <v>4178</v>
      </c>
      <c r="V1480" s="48" t="s">
        <v>4178</v>
      </c>
      <c r="W1480" s="48" t="s">
        <v>4178</v>
      </c>
      <c r="X1480" s="48" t="s">
        <v>4178</v>
      </c>
      <c r="Y1480" s="48" t="s">
        <v>4178</v>
      </c>
      <c r="Z1480" s="48" t="s">
        <v>4178</v>
      </c>
      <c r="AA1480" s="48" t="s">
        <v>4178</v>
      </c>
      <c r="AB1480" s="48" t="s">
        <v>4178</v>
      </c>
      <c r="AC1480" s="48" t="s">
        <v>4178</v>
      </c>
      <c r="AD1480" s="48" t="s">
        <v>4178</v>
      </c>
      <c r="AE1480" s="48" t="s">
        <v>4178</v>
      </c>
      <c r="AF1480" s="48" t="s">
        <v>4178</v>
      </c>
      <c r="AG1480" s="48" t="s">
        <v>4178</v>
      </c>
      <c r="AH1480" s="48" t="s">
        <v>4178</v>
      </c>
      <c r="AI1480" s="48" t="s">
        <v>4178</v>
      </c>
      <c r="AJ1480" s="48" t="s">
        <v>4178</v>
      </c>
      <c r="AK1480" s="48" t="s">
        <v>4178</v>
      </c>
      <c r="AL1480" s="48" t="s">
        <v>4178</v>
      </c>
      <c r="AM1480" s="48" t="s">
        <v>4178</v>
      </c>
      <c r="AN1480" s="48" t="s">
        <v>4178</v>
      </c>
      <c r="AO1480" s="48" t="s">
        <v>4178</v>
      </c>
      <c r="AP1480" s="48" t="s">
        <v>4178</v>
      </c>
      <c r="AQ1480" s="48" t="s">
        <v>4179</v>
      </c>
      <c r="AR1480" s="48" t="s">
        <v>4179</v>
      </c>
      <c r="AS1480" s="48" t="s">
        <v>4179</v>
      </c>
      <c r="AT1480" s="48" t="s">
        <v>4179</v>
      </c>
      <c r="AU1480" s="48" t="s">
        <v>4179</v>
      </c>
      <c r="AV1480" s="48" t="s">
        <v>4179</v>
      </c>
      <c r="AW1480" s="48" t="s">
        <v>4179</v>
      </c>
      <c r="AX1480" s="48" t="s">
        <v>4179</v>
      </c>
      <c r="AY1480" s="48" t="s">
        <v>4179</v>
      </c>
      <c r="AZ1480" s="28" t="s">
        <v>4179</v>
      </c>
    </row>
    <row r="1481" ht="15.75" customHeight="1">
      <c r="A1481" s="40">
        <v>1316.0</v>
      </c>
      <c r="B1481" s="28" t="s">
        <v>4180</v>
      </c>
      <c r="C1481" s="41"/>
      <c r="D1481" s="42">
        <f t="array" ref="D1481">index(systems,match($A1481,INDEX(systems,0,1),),3)</f>
        <v>101.119</v>
      </c>
      <c r="E1481" s="42">
        <f t="array" ref="E1481">index(systems,match($A1481,INDEX(systems,0,1),),4)</f>
        <v>-364.208</v>
      </c>
      <c r="F1481" s="43" t="str">
        <f>IFERROR(__xludf.DUMMYFUNCTION("let(row, match($B1481&amp;if($C1481&lt;&gt;"""","" [""&amp;$C1481&amp;""]"",""""),index(nebulae,,2),0),join("","",iferror(round(index(nebulae,row,5)/2,3),1),iferror(round(index(nebulae,row,6)/2,3),1),0))"),"1,1,0")</f>
        <v>1,1,0</v>
      </c>
      <c r="G1481" s="44" t="s">
        <v>4181</v>
      </c>
      <c r="H1481" s="45">
        <f t="array" ref="H1481">let(systemId,match(A1481,index(systems,0,1),),refSystemId,match($H$1,index(systems,0,1),),x,index(systems,systemId,3),y,index(systems,systemId,4),refX,index(systems,refSystemId,3),refY,index(systems,refSystemId,4),round(sqrt((x-refX)^2+(y-refY)^2),3))</f>
        <v>377.985</v>
      </c>
      <c r="I1481" s="28" t="s">
        <v>408</v>
      </c>
      <c r="J1481" s="28" t="s">
        <v>408</v>
      </c>
      <c r="K1481" s="28" t="s">
        <v>408</v>
      </c>
      <c r="L1481" s="28" t="s">
        <v>408</v>
      </c>
      <c r="M1481" s="28" t="s">
        <v>408</v>
      </c>
      <c r="N1481" s="28" t="s">
        <v>408</v>
      </c>
      <c r="O1481" s="41"/>
      <c r="P1481" s="48" t="s">
        <v>783</v>
      </c>
      <c r="Q1481" s="48" t="s">
        <v>783</v>
      </c>
      <c r="R1481" s="48" t="s">
        <v>783</v>
      </c>
      <c r="S1481" s="48" t="s">
        <v>783</v>
      </c>
      <c r="T1481" s="48" t="s">
        <v>783</v>
      </c>
      <c r="U1481" s="48" t="s">
        <v>783</v>
      </c>
      <c r="V1481" s="48" t="s">
        <v>783</v>
      </c>
      <c r="W1481" s="48" t="s">
        <v>783</v>
      </c>
      <c r="X1481" s="48" t="s">
        <v>783</v>
      </c>
      <c r="Y1481" s="48" t="s">
        <v>422</v>
      </c>
      <c r="Z1481" s="48" t="s">
        <v>422</v>
      </c>
      <c r="AA1481" s="48" t="s">
        <v>422</v>
      </c>
      <c r="AB1481" s="48" t="s">
        <v>422</v>
      </c>
      <c r="AC1481" s="48" t="s">
        <v>422</v>
      </c>
      <c r="AD1481" s="48" t="s">
        <v>422</v>
      </c>
      <c r="AE1481" s="48" t="s">
        <v>422</v>
      </c>
      <c r="AF1481" s="48" t="s">
        <v>422</v>
      </c>
      <c r="AG1481" s="48" t="s">
        <v>422</v>
      </c>
      <c r="AH1481" s="48" t="s">
        <v>422</v>
      </c>
      <c r="AI1481" s="48" t="s">
        <v>422</v>
      </c>
      <c r="AJ1481" s="48" t="s">
        <v>422</v>
      </c>
      <c r="AK1481" s="48" t="s">
        <v>422</v>
      </c>
      <c r="AL1481" s="48" t="s">
        <v>422</v>
      </c>
      <c r="AM1481" s="48" t="s">
        <v>422</v>
      </c>
      <c r="AN1481" s="48" t="s">
        <v>422</v>
      </c>
      <c r="AO1481" s="48" t="s">
        <v>422</v>
      </c>
      <c r="AP1481" s="48" t="s">
        <v>422</v>
      </c>
      <c r="AQ1481" s="48" t="s">
        <v>422</v>
      </c>
      <c r="AR1481" s="48" t="s">
        <v>422</v>
      </c>
      <c r="AS1481" s="48" t="s">
        <v>422</v>
      </c>
      <c r="AT1481" s="48" t="s">
        <v>422</v>
      </c>
      <c r="AU1481" s="48" t="s">
        <v>422</v>
      </c>
      <c r="AV1481" s="48" t="s">
        <v>422</v>
      </c>
      <c r="AW1481" s="48" t="s">
        <v>422</v>
      </c>
      <c r="AX1481" s="48" t="s">
        <v>422</v>
      </c>
      <c r="AY1481" s="48" t="s">
        <v>422</v>
      </c>
      <c r="AZ1481" s="49" t="s">
        <v>422</v>
      </c>
    </row>
    <row r="1482" ht="15.75" customHeight="1">
      <c r="A1482" s="40">
        <v>1317.0</v>
      </c>
      <c r="B1482" s="28" t="s">
        <v>4182</v>
      </c>
      <c r="C1482" s="41"/>
      <c r="D1482" s="42">
        <f t="array" ref="D1482">index(systems,match($A1482,INDEX(systems,0,1),),3)</f>
        <v>-127.169</v>
      </c>
      <c r="E1482" s="42">
        <f t="array" ref="E1482">index(systems,match($A1482,INDEX(systems,0,1),),4)</f>
        <v>-274.598</v>
      </c>
      <c r="F1482" s="43" t="str">
        <f>IFERROR(__xludf.DUMMYFUNCTION("let(row, match($B1482&amp;if($C1482&lt;&gt;"""","" [""&amp;$C1482&amp;""]"",""""),index(nebulae,,2),0),join("","",iferror(round(index(nebulae,row,5)/2,3),1),iferror(round(index(nebulae,row,6)/2,3),1),0))"),"1,1,0")</f>
        <v>1,1,0</v>
      </c>
      <c r="G1482" s="44" t="s">
        <v>4183</v>
      </c>
      <c r="H1482" s="45">
        <f t="array" ref="H1482">let(systemId,match(A1482,index(systems,0,1),),refSystemId,match($H$1,index(systems,0,1),),x,index(systems,systemId,3),y,index(systems,systemId,4),refX,index(systems,refSystemId,3),refY,index(systems,refSystemId,4),round(sqrt((x-refX)^2+(y-refY)^2),3))</f>
        <v>302.615</v>
      </c>
      <c r="I1482" s="28" t="s">
        <v>408</v>
      </c>
      <c r="J1482" s="41"/>
      <c r="K1482" s="41"/>
      <c r="L1482" s="41"/>
      <c r="M1482" s="28" t="s">
        <v>560</v>
      </c>
      <c r="N1482" s="28" t="s">
        <v>560</v>
      </c>
      <c r="O1482" s="48" t="s">
        <v>560</v>
      </c>
      <c r="P1482" s="48" t="s">
        <v>560</v>
      </c>
      <c r="Q1482" s="48" t="s">
        <v>560</v>
      </c>
      <c r="R1482" s="48" t="s">
        <v>560</v>
      </c>
      <c r="S1482" s="48" t="s">
        <v>560</v>
      </c>
      <c r="T1482" s="48" t="s">
        <v>560</v>
      </c>
      <c r="U1482" s="48" t="s">
        <v>560</v>
      </c>
      <c r="V1482" s="48" t="s">
        <v>560</v>
      </c>
      <c r="W1482" s="48" t="s">
        <v>560</v>
      </c>
      <c r="X1482" s="48" t="s">
        <v>560</v>
      </c>
      <c r="Y1482" s="48" t="s">
        <v>560</v>
      </c>
      <c r="Z1482" s="48" t="s">
        <v>560</v>
      </c>
      <c r="AA1482" s="48" t="s">
        <v>560</v>
      </c>
      <c r="AB1482" s="48" t="s">
        <v>560</v>
      </c>
      <c r="AC1482" s="48" t="s">
        <v>560</v>
      </c>
      <c r="AD1482" s="48" t="s">
        <v>560</v>
      </c>
      <c r="AE1482" s="48" t="s">
        <v>560</v>
      </c>
      <c r="AF1482" s="48" t="s">
        <v>560</v>
      </c>
      <c r="AG1482" s="48" t="s">
        <v>560</v>
      </c>
      <c r="AH1482" s="48" t="s">
        <v>560</v>
      </c>
      <c r="AI1482" s="48" t="s">
        <v>560</v>
      </c>
      <c r="AJ1482" s="48" t="s">
        <v>560</v>
      </c>
      <c r="AK1482" s="48" t="s">
        <v>560</v>
      </c>
      <c r="AL1482" s="48" t="s">
        <v>560</v>
      </c>
      <c r="AM1482" s="48" t="s">
        <v>560</v>
      </c>
      <c r="AN1482" s="48" t="s">
        <v>560</v>
      </c>
      <c r="AO1482" s="48" t="s">
        <v>560</v>
      </c>
      <c r="AP1482" s="48" t="s">
        <v>560</v>
      </c>
      <c r="AQ1482" s="48" t="s">
        <v>560</v>
      </c>
      <c r="AR1482" s="48" t="s">
        <v>560</v>
      </c>
      <c r="AS1482" s="48" t="s">
        <v>418</v>
      </c>
      <c r="AT1482" s="48" t="s">
        <v>418</v>
      </c>
      <c r="AU1482" s="48" t="s">
        <v>418</v>
      </c>
      <c r="AV1482" s="48" t="s">
        <v>418</v>
      </c>
      <c r="AW1482" s="48" t="s">
        <v>418</v>
      </c>
      <c r="AX1482" s="48" t="s">
        <v>418</v>
      </c>
      <c r="AY1482" s="48" t="s">
        <v>418</v>
      </c>
      <c r="AZ1482" s="51" t="s">
        <v>969</v>
      </c>
    </row>
    <row r="1483" ht="15.75" customHeight="1">
      <c r="A1483" s="40">
        <v>3067.0</v>
      </c>
      <c r="B1483" s="28" t="s">
        <v>4184</v>
      </c>
      <c r="C1483" s="41"/>
      <c r="D1483" s="42">
        <f t="array" ref="D1483">index(systems,match($A1483,INDEX(systems,0,1),),3)</f>
        <v>-962.728</v>
      </c>
      <c r="E1483" s="42">
        <f t="array" ref="E1483">index(systems,match($A1483,INDEX(systems,0,1),),4)</f>
        <v>113.212</v>
      </c>
      <c r="F1483" s="43" t="str">
        <f>IFERROR(__xludf.DUMMYFUNCTION("let(row, match($B1483&amp;if($C1483&lt;&gt;"""","" [""&amp;$C1483&amp;""]"",""""),index(nebulae,,2),0),join("","",iferror(round(index(nebulae,row,5)/2,3),1),iferror(round(index(nebulae,row,6)/2,3),1),0))"),"1,1,0")</f>
        <v>1,1,0</v>
      </c>
      <c r="G1483" s="44" t="s">
        <v>4185</v>
      </c>
      <c r="H1483" s="45">
        <f t="array" ref="H1483">let(systemId,match(A1483,index(systems,0,1),),refSystemId,match($H$1,index(systems,0,1),),x,index(systems,systemId,3),y,index(systems,systemId,4),refX,index(systems,refSystemId,3),refY,index(systems,refSystemId,4),round(sqrt((x-refX)^2+(y-refY)^2),3))</f>
        <v>969.362</v>
      </c>
      <c r="I1483" s="55"/>
      <c r="J1483" s="55"/>
      <c r="K1483" s="55"/>
      <c r="L1483" s="55"/>
      <c r="M1483" s="55"/>
      <c r="N1483" s="55"/>
      <c r="O1483" s="55"/>
      <c r="P1483" s="55"/>
      <c r="Q1483" s="55"/>
      <c r="R1483" s="55"/>
      <c r="S1483" s="55"/>
      <c r="T1483" s="55"/>
      <c r="U1483" s="55"/>
      <c r="V1483" s="55"/>
      <c r="W1483" s="55"/>
      <c r="X1483" s="55"/>
      <c r="Y1483" s="55"/>
      <c r="Z1483" s="56" t="s">
        <v>3855</v>
      </c>
      <c r="AA1483" s="55"/>
      <c r="AB1483" s="55"/>
      <c r="AC1483" s="55"/>
      <c r="AD1483" s="55"/>
      <c r="AE1483" s="55"/>
      <c r="AF1483" s="55"/>
      <c r="AG1483" s="55"/>
      <c r="AH1483" s="55"/>
      <c r="AI1483" s="55"/>
      <c r="AJ1483" s="55"/>
      <c r="AK1483" s="55"/>
      <c r="AL1483" s="55"/>
      <c r="AM1483" s="55"/>
      <c r="AN1483" s="55"/>
      <c r="AO1483" s="55"/>
      <c r="AP1483" s="55"/>
      <c r="AQ1483" s="55"/>
      <c r="AR1483" s="55"/>
      <c r="AS1483" s="55"/>
      <c r="AT1483" s="55"/>
      <c r="AU1483" s="51" t="s">
        <v>3855</v>
      </c>
      <c r="AV1483" s="55"/>
      <c r="AW1483" s="55"/>
      <c r="AX1483" s="55"/>
      <c r="AY1483" s="55"/>
      <c r="AZ1483" s="55"/>
    </row>
    <row r="1484" ht="15.75" customHeight="1">
      <c r="A1484" s="40">
        <v>1318.0</v>
      </c>
      <c r="B1484" s="28" t="s">
        <v>4186</v>
      </c>
      <c r="C1484" s="41"/>
      <c r="D1484" s="42">
        <f t="array" ref="D1484">index(systems,match($A1484,INDEX(systems,0,1),),3)</f>
        <v>-173.754</v>
      </c>
      <c r="E1484" s="42">
        <f t="array" ref="E1484">index(systems,match($A1484,INDEX(systems,0,1),),4)</f>
        <v>-217.409</v>
      </c>
      <c r="F1484" s="43" t="str">
        <f>IFERROR(__xludf.DUMMYFUNCTION("let(row, match($B1484&amp;if($C1484&lt;&gt;"""","" [""&amp;$C1484&amp;""]"",""""),index(nebulae,,2),0),join("","",iferror(round(index(nebulae,row,5)/2,3),1),iferror(round(index(nebulae,row,6)/2,3),1),0))"),"1,1,0")</f>
        <v>1,1,0</v>
      </c>
      <c r="G1484" s="44" t="s">
        <v>4187</v>
      </c>
      <c r="H1484" s="45">
        <f t="array" ref="H1484">let(systemId,match(A1484,index(systems,0,1),),refSystemId,match($H$1,index(systems,0,1),),x,index(systems,systemId,3),y,index(systems,systemId,4),refX,index(systems,refSystemId,3),refY,index(systems,refSystemId,4),round(sqrt((x-refX)^2+(y-refY)^2),3))</f>
        <v>278.311</v>
      </c>
      <c r="I1484" s="46" t="s">
        <v>676</v>
      </c>
      <c r="J1484" s="47" t="s">
        <v>558</v>
      </c>
      <c r="K1484" s="47" t="s">
        <v>558</v>
      </c>
      <c r="L1484" s="47" t="s">
        <v>558</v>
      </c>
      <c r="M1484" s="48" t="s">
        <v>558</v>
      </c>
      <c r="N1484" s="28" t="s">
        <v>558</v>
      </c>
      <c r="O1484" s="48" t="s">
        <v>558</v>
      </c>
      <c r="P1484" s="48" t="s">
        <v>558</v>
      </c>
      <c r="Q1484" s="48" t="s">
        <v>558</v>
      </c>
      <c r="R1484" s="48" t="s">
        <v>558</v>
      </c>
      <c r="S1484" s="48" t="s">
        <v>558</v>
      </c>
      <c r="T1484" s="48" t="s">
        <v>558</v>
      </c>
      <c r="U1484" s="48" t="s">
        <v>558</v>
      </c>
      <c r="V1484" s="48" t="s">
        <v>558</v>
      </c>
      <c r="W1484" s="48" t="s">
        <v>558</v>
      </c>
      <c r="X1484" s="48" t="s">
        <v>558</v>
      </c>
      <c r="Y1484" s="48" t="s">
        <v>558</v>
      </c>
      <c r="Z1484" s="48" t="s">
        <v>558</v>
      </c>
      <c r="AA1484" s="48" t="s">
        <v>558</v>
      </c>
      <c r="AB1484" s="48" t="s">
        <v>558</v>
      </c>
      <c r="AC1484" s="48" t="s">
        <v>558</v>
      </c>
      <c r="AD1484" s="48" t="s">
        <v>558</v>
      </c>
      <c r="AE1484" s="48" t="s">
        <v>558</v>
      </c>
      <c r="AF1484" s="48" t="s">
        <v>558</v>
      </c>
      <c r="AG1484" s="48" t="s">
        <v>558</v>
      </c>
      <c r="AH1484" s="48" t="s">
        <v>558</v>
      </c>
      <c r="AI1484" s="48" t="s">
        <v>558</v>
      </c>
      <c r="AJ1484" s="48" t="s">
        <v>558</v>
      </c>
      <c r="AK1484" s="48" t="s">
        <v>558</v>
      </c>
      <c r="AL1484" s="48" t="s">
        <v>558</v>
      </c>
      <c r="AM1484" s="48" t="s">
        <v>558</v>
      </c>
      <c r="AN1484" s="48" t="s">
        <v>558</v>
      </c>
      <c r="AO1484" s="48" t="s">
        <v>558</v>
      </c>
      <c r="AP1484" s="48" t="s">
        <v>558</v>
      </c>
      <c r="AQ1484" s="48" t="s">
        <v>558</v>
      </c>
      <c r="AR1484" s="48" t="s">
        <v>676</v>
      </c>
      <c r="AS1484" s="48" t="s">
        <v>676</v>
      </c>
      <c r="AT1484" s="48" t="s">
        <v>676</v>
      </c>
      <c r="AU1484" s="48" t="s">
        <v>677</v>
      </c>
      <c r="AV1484" s="52" t="s">
        <v>422</v>
      </c>
      <c r="AW1484" s="52" t="s">
        <v>422</v>
      </c>
      <c r="AX1484" s="52" t="s">
        <v>422</v>
      </c>
      <c r="AY1484" s="52" t="s">
        <v>422</v>
      </c>
      <c r="AZ1484" s="51" t="s">
        <v>422</v>
      </c>
    </row>
    <row r="1485" ht="15.75" customHeight="1">
      <c r="A1485" s="40">
        <v>3068.0</v>
      </c>
      <c r="B1485" s="28" t="s">
        <v>4188</v>
      </c>
      <c r="C1485" s="41"/>
      <c r="D1485" s="42">
        <f t="array" ref="D1485">index(systems,match($A1485,INDEX(systems,0,1),),3)</f>
        <v>-1034.065</v>
      </c>
      <c r="E1485" s="42">
        <f t="array" ref="E1485">index(systems,match($A1485,INDEX(systems,0,1),),4)</f>
        <v>178.625</v>
      </c>
      <c r="F1485" s="43" t="str">
        <f>IFERROR(__xludf.DUMMYFUNCTION("let(row, match($B1485&amp;if($C1485&lt;&gt;"""","" [""&amp;$C1485&amp;""]"",""""),index(nebulae,,2),0),join("","",iferror(round(index(nebulae,row,5)/2,3),1),iferror(round(index(nebulae,row,6)/2,3),1),0))"),"1,1,0")</f>
        <v>1,1,0</v>
      </c>
      <c r="G1485" s="44" t="s">
        <v>4189</v>
      </c>
      <c r="H1485" s="45">
        <f t="array" ref="H1485">let(systemId,match(A1485,index(systems,0,1),),refSystemId,match($H$1,index(systems,0,1),),x,index(systems,systemId,3),y,index(systems,systemId,4),refX,index(systems,refSystemId,3),refY,index(systems,refSystemId,4),round(sqrt((x-refX)^2+(y-refY)^2),3))</f>
        <v>1049.379</v>
      </c>
      <c r="I1485" s="51" t="s">
        <v>3855</v>
      </c>
      <c r="J1485" s="56" t="s">
        <v>3855</v>
      </c>
      <c r="K1485" s="56" t="s">
        <v>3855</v>
      </c>
      <c r="L1485" s="56" t="s">
        <v>3855</v>
      </c>
      <c r="M1485" s="56" t="s">
        <v>3855</v>
      </c>
      <c r="N1485" s="56" t="s">
        <v>3855</v>
      </c>
      <c r="O1485" s="56" t="s">
        <v>3855</v>
      </c>
      <c r="P1485" s="56" t="s">
        <v>3855</v>
      </c>
      <c r="Q1485" s="56" t="s">
        <v>3855</v>
      </c>
      <c r="R1485" s="56" t="s">
        <v>3855</v>
      </c>
      <c r="S1485" s="56" t="s">
        <v>3855</v>
      </c>
      <c r="T1485" s="56" t="s">
        <v>3855</v>
      </c>
      <c r="U1485" s="56" t="s">
        <v>3855</v>
      </c>
      <c r="V1485" s="56" t="s">
        <v>3855</v>
      </c>
      <c r="W1485" s="56" t="s">
        <v>3855</v>
      </c>
      <c r="X1485" s="56" t="s">
        <v>3855</v>
      </c>
      <c r="Y1485" s="56" t="s">
        <v>3855</v>
      </c>
      <c r="Z1485" s="56" t="s">
        <v>3855</v>
      </c>
      <c r="AA1485" s="56" t="s">
        <v>3855</v>
      </c>
      <c r="AB1485" s="56" t="s">
        <v>3855</v>
      </c>
      <c r="AC1485" s="56" t="s">
        <v>3855</v>
      </c>
      <c r="AD1485" s="56" t="s">
        <v>3855</v>
      </c>
      <c r="AE1485" s="56" t="s">
        <v>3855</v>
      </c>
      <c r="AF1485" s="56" t="s">
        <v>3855</v>
      </c>
      <c r="AG1485" s="56" t="s">
        <v>3855</v>
      </c>
      <c r="AH1485" s="56" t="s">
        <v>3855</v>
      </c>
      <c r="AI1485" s="56" t="s">
        <v>3855</v>
      </c>
      <c r="AJ1485" s="56" t="s">
        <v>3855</v>
      </c>
      <c r="AK1485" s="56" t="s">
        <v>3855</v>
      </c>
      <c r="AL1485" s="56" t="s">
        <v>3855</v>
      </c>
      <c r="AM1485" s="56" t="s">
        <v>3855</v>
      </c>
      <c r="AN1485" s="56" t="s">
        <v>3855</v>
      </c>
      <c r="AO1485" s="56" t="s">
        <v>3855</v>
      </c>
      <c r="AP1485" s="56" t="s">
        <v>3855</v>
      </c>
      <c r="AQ1485" s="56" t="s">
        <v>3855</v>
      </c>
      <c r="AR1485" s="56" t="s">
        <v>3855</v>
      </c>
      <c r="AS1485" s="56" t="s">
        <v>3855</v>
      </c>
      <c r="AT1485" s="51" t="s">
        <v>3855</v>
      </c>
      <c r="AU1485" s="51" t="s">
        <v>3855</v>
      </c>
      <c r="AV1485" s="55"/>
      <c r="AW1485" s="55"/>
      <c r="AX1485" s="55"/>
      <c r="AY1485" s="55"/>
      <c r="AZ1485" s="55"/>
    </row>
    <row r="1486" ht="15.75" customHeight="1">
      <c r="A1486" s="40">
        <v>1319.0</v>
      </c>
      <c r="B1486" s="28" t="s">
        <v>4190</v>
      </c>
      <c r="C1486" s="41"/>
      <c r="D1486" s="42">
        <f t="array" ref="D1486">index(systems,match($A1486,INDEX(systems,0,1),),3)</f>
        <v>3.096</v>
      </c>
      <c r="E1486" s="42">
        <f t="array" ref="E1486">index(systems,match($A1486,INDEX(systems,0,1),),4)</f>
        <v>-10.127</v>
      </c>
      <c r="F1486" s="43" t="str">
        <f>IFERROR(__xludf.DUMMYFUNCTION("let(row, match($B1486&amp;if($C1486&lt;&gt;"""","" [""&amp;$C1486&amp;""]"",""""),index(nebulae,,2),0),join("","",iferror(round(index(nebulae,row,5)/2,3),1),iferror(round(index(nebulae,row,6)/2,3),1),0))"),"1,1,0")</f>
        <v>1,1,0</v>
      </c>
      <c r="G1486" s="44" t="s">
        <v>4191</v>
      </c>
      <c r="H1486" s="63">
        <f t="array" ref="H1486">let(systemId,match(A1486,index(systems,0,1),),refSystemId,match($H$1,index(systems,0,1),),x,index(systems,systemId,3),y,index(systems,systemId,4),refX,index(systems,refSystemId,3),refY,index(systems,refSystemId,4),round(sqrt((x-refX)^2+(y-refY)^2),3))</f>
        <v>10.59</v>
      </c>
      <c r="I1486" s="28" t="s">
        <v>1275</v>
      </c>
      <c r="J1486" s="28" t="s">
        <v>508</v>
      </c>
      <c r="K1486" s="28" t="s">
        <v>508</v>
      </c>
      <c r="L1486" s="28" t="s">
        <v>508</v>
      </c>
      <c r="M1486" s="28" t="s">
        <v>508</v>
      </c>
      <c r="N1486" s="28" t="s">
        <v>1276</v>
      </c>
      <c r="O1486" s="48" t="s">
        <v>1276</v>
      </c>
      <c r="P1486" s="48" t="s">
        <v>1276</v>
      </c>
      <c r="Q1486" s="48" t="s">
        <v>1276</v>
      </c>
      <c r="R1486" s="48" t="s">
        <v>1277</v>
      </c>
      <c r="S1486" s="48" t="s">
        <v>1276</v>
      </c>
      <c r="T1486" s="28" t="s">
        <v>1276</v>
      </c>
      <c r="U1486" s="48" t="s">
        <v>519</v>
      </c>
      <c r="V1486" s="48" t="s">
        <v>519</v>
      </c>
      <c r="W1486" s="48" t="s">
        <v>519</v>
      </c>
      <c r="X1486" s="48" t="s">
        <v>519</v>
      </c>
      <c r="Y1486" s="48" t="s">
        <v>519</v>
      </c>
      <c r="Z1486" s="48" t="s">
        <v>514</v>
      </c>
      <c r="AA1486" s="48" t="s">
        <v>1892</v>
      </c>
      <c r="AB1486" s="48" t="s">
        <v>1892</v>
      </c>
      <c r="AC1486" s="48" t="s">
        <v>1892</v>
      </c>
      <c r="AD1486" s="48" t="s">
        <v>1892</v>
      </c>
      <c r="AE1486" s="48" t="s">
        <v>1892</v>
      </c>
      <c r="AF1486" s="48" t="s">
        <v>1892</v>
      </c>
      <c r="AG1486" s="48" t="s">
        <v>1892</v>
      </c>
      <c r="AH1486" s="48" t="s">
        <v>418</v>
      </c>
      <c r="AI1486" s="48" t="s">
        <v>418</v>
      </c>
      <c r="AJ1486" s="48" t="s">
        <v>418</v>
      </c>
      <c r="AK1486" s="48" t="s">
        <v>418</v>
      </c>
      <c r="AL1486" s="48" t="s">
        <v>418</v>
      </c>
      <c r="AM1486" s="48" t="s">
        <v>418</v>
      </c>
      <c r="AN1486" s="48" t="s">
        <v>418</v>
      </c>
      <c r="AO1486" s="48" t="s">
        <v>516</v>
      </c>
      <c r="AP1486" s="48" t="s">
        <v>516</v>
      </c>
      <c r="AQ1486" s="48" t="s">
        <v>516</v>
      </c>
      <c r="AR1486" s="48" t="s">
        <v>517</v>
      </c>
      <c r="AS1486" s="48" t="s">
        <v>930</v>
      </c>
      <c r="AT1486" s="48" t="s">
        <v>930</v>
      </c>
      <c r="AU1486" s="48" t="s">
        <v>930</v>
      </c>
      <c r="AV1486" s="52" t="s">
        <v>930</v>
      </c>
      <c r="AW1486" s="52" t="s">
        <v>930</v>
      </c>
      <c r="AX1486" s="48" t="s">
        <v>931</v>
      </c>
      <c r="AY1486" s="48" t="s">
        <v>519</v>
      </c>
      <c r="AZ1486" s="51" t="s">
        <v>933</v>
      </c>
    </row>
    <row r="1487" ht="15.75" customHeight="1">
      <c r="A1487" s="40">
        <v>1320.0</v>
      </c>
      <c r="B1487" s="28" t="s">
        <v>4192</v>
      </c>
      <c r="C1487" s="41"/>
      <c r="D1487" s="42">
        <f t="array" ref="D1487">index(systems,match($A1487,INDEX(systems,0,1),),3)</f>
        <v>307.702</v>
      </c>
      <c r="E1487" s="42">
        <f t="array" ref="E1487">index(systems,match($A1487,INDEX(systems,0,1),),4)</f>
        <v>212.076</v>
      </c>
      <c r="F1487" s="43" t="str">
        <f>IFERROR(__xludf.DUMMYFUNCTION("let(row, match($B1487&amp;if($C1487&lt;&gt;"""","" [""&amp;$C1487&amp;""]"",""""),index(nebulae,,2),0),join("","",iferror(round(index(nebulae,row,5)/2,3),1),iferror(round(index(nebulae,row,6)/2,3),1),0))"),"1,1,0")</f>
        <v>1,1,0</v>
      </c>
      <c r="G1487" s="44" t="s">
        <v>4193</v>
      </c>
      <c r="H1487" s="45">
        <f t="array" ref="H1487">let(systemId,match(A1487,index(systems,0,1),),refSystemId,match($H$1,index(systems,0,1),),x,index(systems,systemId,3),y,index(systems,systemId,4),refX,index(systems,refSystemId,3),refY,index(systems,refSystemId,4),round(sqrt((x-refX)^2+(y-refY)^2),3))</f>
        <v>373.707</v>
      </c>
      <c r="I1487" s="53"/>
      <c r="J1487" s="53"/>
      <c r="K1487" s="46" t="s">
        <v>645</v>
      </c>
      <c r="L1487" s="47" t="s">
        <v>646</v>
      </c>
      <c r="M1487" s="47" t="s">
        <v>646</v>
      </c>
      <c r="N1487" s="28" t="s">
        <v>1397</v>
      </c>
      <c r="O1487" s="48" t="s">
        <v>1397</v>
      </c>
      <c r="P1487" s="48" t="s">
        <v>1397</v>
      </c>
      <c r="Q1487" s="48" t="s">
        <v>1397</v>
      </c>
      <c r="R1487" s="48" t="s">
        <v>1397</v>
      </c>
      <c r="S1487" s="48" t="s">
        <v>1397</v>
      </c>
      <c r="T1487" s="48" t="s">
        <v>1397</v>
      </c>
      <c r="U1487" s="48" t="s">
        <v>1397</v>
      </c>
      <c r="V1487" s="48" t="s">
        <v>1397</v>
      </c>
      <c r="W1487" s="48" t="s">
        <v>1397</v>
      </c>
      <c r="X1487" s="48" t="s">
        <v>1397</v>
      </c>
      <c r="Y1487" s="48" t="s">
        <v>1397</v>
      </c>
      <c r="Z1487" s="48" t="s">
        <v>1397</v>
      </c>
      <c r="AA1487" s="48" t="s">
        <v>1397</v>
      </c>
      <c r="AB1487" s="48" t="s">
        <v>1397</v>
      </c>
      <c r="AC1487" s="48" t="s">
        <v>1397</v>
      </c>
      <c r="AD1487" s="48" t="s">
        <v>1397</v>
      </c>
      <c r="AE1487" s="48" t="s">
        <v>1397</v>
      </c>
      <c r="AF1487" s="48" t="s">
        <v>1397</v>
      </c>
      <c r="AG1487" s="48" t="s">
        <v>1397</v>
      </c>
      <c r="AH1487" s="48" t="s">
        <v>1397</v>
      </c>
      <c r="AI1487" s="48" t="s">
        <v>1397</v>
      </c>
      <c r="AJ1487" s="48" t="s">
        <v>1397</v>
      </c>
      <c r="AK1487" s="48" t="s">
        <v>1397</v>
      </c>
      <c r="AL1487" s="48" t="s">
        <v>1397</v>
      </c>
      <c r="AM1487" s="48" t="s">
        <v>1397</v>
      </c>
      <c r="AN1487" s="48" t="s">
        <v>1397</v>
      </c>
      <c r="AO1487" s="48" t="s">
        <v>1397</v>
      </c>
      <c r="AP1487" s="48" t="s">
        <v>1397</v>
      </c>
      <c r="AQ1487" s="48" t="s">
        <v>1400</v>
      </c>
      <c r="AR1487" s="48" t="s">
        <v>1400</v>
      </c>
      <c r="AS1487" s="48" t="s">
        <v>1400</v>
      </c>
      <c r="AT1487" s="48" t="s">
        <v>1400</v>
      </c>
      <c r="AU1487" s="48" t="s">
        <v>1400</v>
      </c>
      <c r="AV1487" s="52" t="s">
        <v>1400</v>
      </c>
      <c r="AW1487" s="52" t="s">
        <v>1400</v>
      </c>
      <c r="AX1487" s="52" t="s">
        <v>1400</v>
      </c>
      <c r="AY1487" s="52" t="s">
        <v>1400</v>
      </c>
      <c r="AZ1487" s="28" t="s">
        <v>1400</v>
      </c>
    </row>
    <row r="1488" ht="15.75" customHeight="1">
      <c r="A1488" s="40">
        <v>1321.0</v>
      </c>
      <c r="B1488" s="28" t="s">
        <v>4194</v>
      </c>
      <c r="C1488" s="41"/>
      <c r="D1488" s="42">
        <f t="array" ref="D1488">index(systems,match($A1488,INDEX(systems,0,1),),3)</f>
        <v>105.02</v>
      </c>
      <c r="E1488" s="42">
        <f t="array" ref="E1488">index(systems,match($A1488,INDEX(systems,0,1),),4)</f>
        <v>-153.207</v>
      </c>
      <c r="F1488" s="43" t="str">
        <f>IFERROR(__xludf.DUMMYFUNCTION("let(row, match($B1488&amp;if($C1488&lt;&gt;"""","" [""&amp;$C1488&amp;""]"",""""),index(nebulae,,2),0),join("","",iferror(round(index(nebulae,row,5)/2,3),1),iferror(round(index(nebulae,row,6)/2,3),1),0))"),"1,1,0")</f>
        <v>1,1,0</v>
      </c>
      <c r="G1488" s="44" t="s">
        <v>4195</v>
      </c>
      <c r="H1488" s="45">
        <f t="array" ref="H1488">let(systemId,match(A1488,index(systems,0,1),),refSystemId,match($H$1,index(systems,0,1),),x,index(systems,systemId,3),y,index(systems,systemId,4),refX,index(systems,refSystemId,3),refY,index(systems,refSystemId,4),round(sqrt((x-refX)^2+(y-refY)^2),3))</f>
        <v>185.746</v>
      </c>
      <c r="I1488" s="46" t="s">
        <v>408</v>
      </c>
      <c r="J1488" s="46" t="s">
        <v>408</v>
      </c>
      <c r="K1488" s="46" t="s">
        <v>408</v>
      </c>
      <c r="L1488" s="46" t="s">
        <v>408</v>
      </c>
      <c r="M1488" s="46" t="s">
        <v>408</v>
      </c>
      <c r="N1488" s="28" t="s">
        <v>408</v>
      </c>
      <c r="O1488" s="41"/>
      <c r="P1488" s="48" t="s">
        <v>1126</v>
      </c>
      <c r="Q1488" s="48" t="s">
        <v>1126</v>
      </c>
      <c r="R1488" s="48" t="s">
        <v>1126</v>
      </c>
      <c r="S1488" s="48" t="s">
        <v>1126</v>
      </c>
      <c r="T1488" s="48" t="s">
        <v>1126</v>
      </c>
      <c r="U1488" s="48" t="s">
        <v>1126</v>
      </c>
      <c r="V1488" s="48" t="s">
        <v>1126</v>
      </c>
      <c r="W1488" s="48" t="s">
        <v>1126</v>
      </c>
      <c r="X1488" s="48" t="s">
        <v>1126</v>
      </c>
      <c r="Y1488" s="48" t="s">
        <v>422</v>
      </c>
      <c r="Z1488" s="48" t="s">
        <v>422</v>
      </c>
      <c r="AA1488" s="48" t="s">
        <v>422</v>
      </c>
      <c r="AB1488" s="48" t="s">
        <v>422</v>
      </c>
      <c r="AC1488" s="48" t="s">
        <v>422</v>
      </c>
      <c r="AD1488" s="48" t="s">
        <v>422</v>
      </c>
      <c r="AE1488" s="48" t="s">
        <v>422</v>
      </c>
      <c r="AF1488" s="48" t="s">
        <v>422</v>
      </c>
      <c r="AG1488" s="48" t="s">
        <v>422</v>
      </c>
      <c r="AH1488" s="48" t="s">
        <v>422</v>
      </c>
      <c r="AI1488" s="48" t="s">
        <v>422</v>
      </c>
      <c r="AJ1488" s="48" t="s">
        <v>422</v>
      </c>
      <c r="AK1488" s="48" t="s">
        <v>422</v>
      </c>
      <c r="AL1488" s="48" t="s">
        <v>422</v>
      </c>
      <c r="AM1488" s="48" t="s">
        <v>422</v>
      </c>
      <c r="AN1488" s="48" t="s">
        <v>422</v>
      </c>
      <c r="AO1488" s="48" t="s">
        <v>422</v>
      </c>
      <c r="AP1488" s="48" t="s">
        <v>422</v>
      </c>
      <c r="AQ1488" s="48" t="s">
        <v>422</v>
      </c>
      <c r="AR1488" s="48" t="s">
        <v>422</v>
      </c>
      <c r="AS1488" s="48" t="s">
        <v>422</v>
      </c>
      <c r="AT1488" s="48" t="s">
        <v>422</v>
      </c>
      <c r="AU1488" s="48" t="s">
        <v>422</v>
      </c>
      <c r="AV1488" s="48" t="s">
        <v>422</v>
      </c>
      <c r="AW1488" s="48" t="s">
        <v>422</v>
      </c>
      <c r="AX1488" s="48" t="s">
        <v>422</v>
      </c>
      <c r="AY1488" s="48" t="s">
        <v>422</v>
      </c>
      <c r="AZ1488" s="28" t="s">
        <v>422</v>
      </c>
    </row>
    <row r="1489" ht="15.75" customHeight="1">
      <c r="A1489" s="40">
        <v>1322.0</v>
      </c>
      <c r="B1489" s="28" t="s">
        <v>4196</v>
      </c>
      <c r="C1489" s="41"/>
      <c r="D1489" s="42">
        <f t="array" ref="D1489">index(systems,match($A1489,INDEX(systems,0,1),),3)</f>
        <v>-357.227</v>
      </c>
      <c r="E1489" s="42">
        <f t="array" ref="E1489">index(systems,match($A1489,INDEX(systems,0,1),),4)</f>
        <v>200.803</v>
      </c>
      <c r="F1489" s="43" t="str">
        <f>IFERROR(__xludf.DUMMYFUNCTION("let(row, match($B1489&amp;if($C1489&lt;&gt;"""","" [""&amp;$C1489&amp;""]"",""""),index(nebulae,,2),0),join("","",iferror(round(index(nebulae,row,5)/2,3),1),iferror(round(index(nebulae,row,6)/2,3),1),0))"),"1,1,0")</f>
        <v>1,1,0</v>
      </c>
      <c r="G1489" s="44" t="s">
        <v>4197</v>
      </c>
      <c r="H1489" s="45">
        <f t="array" ref="H1489">let(systemId,match(A1489,index(systems,0,1),),refSystemId,match($H$1,index(systems,0,1),),x,index(systems,systemId,3),y,index(systems,systemId,4),refX,index(systems,refSystemId,3),refY,index(systems,refSystemId,4),round(sqrt((x-refX)^2+(y-refY)^2),3))</f>
        <v>409.796</v>
      </c>
      <c r="I1489" s="28" t="s">
        <v>408</v>
      </c>
      <c r="J1489" s="28" t="s">
        <v>408</v>
      </c>
      <c r="K1489" s="28" t="s">
        <v>408</v>
      </c>
      <c r="L1489" s="28" t="s">
        <v>408</v>
      </c>
      <c r="M1489" s="28" t="s">
        <v>408</v>
      </c>
      <c r="N1489" s="28" t="s">
        <v>408</v>
      </c>
      <c r="O1489" s="41"/>
      <c r="P1489" s="48" t="s">
        <v>449</v>
      </c>
      <c r="Q1489" s="48" t="s">
        <v>449</v>
      </c>
      <c r="R1489" s="48" t="s">
        <v>449</v>
      </c>
      <c r="S1489" s="48" t="s">
        <v>449</v>
      </c>
      <c r="T1489" s="48" t="s">
        <v>449</v>
      </c>
      <c r="U1489" s="48" t="s">
        <v>449</v>
      </c>
      <c r="V1489" s="48" t="s">
        <v>449</v>
      </c>
      <c r="W1489" s="48" t="s">
        <v>449</v>
      </c>
      <c r="X1489" s="48" t="s">
        <v>449</v>
      </c>
      <c r="Y1489" s="48" t="s">
        <v>449</v>
      </c>
      <c r="Z1489" s="48" t="s">
        <v>449</v>
      </c>
      <c r="AA1489" s="48" t="s">
        <v>684</v>
      </c>
      <c r="AB1489" s="48" t="s">
        <v>684</v>
      </c>
      <c r="AC1489" s="48" t="s">
        <v>684</v>
      </c>
      <c r="AD1489" s="48" t="s">
        <v>684</v>
      </c>
      <c r="AE1489" s="48" t="s">
        <v>684</v>
      </c>
      <c r="AF1489" s="48" t="s">
        <v>684</v>
      </c>
      <c r="AG1489" s="48" t="s">
        <v>684</v>
      </c>
      <c r="AH1489" s="48" t="s">
        <v>685</v>
      </c>
      <c r="AI1489" s="48" t="s">
        <v>452</v>
      </c>
      <c r="AJ1489" s="48" t="s">
        <v>452</v>
      </c>
      <c r="AK1489" s="48" t="s">
        <v>452</v>
      </c>
      <c r="AL1489" s="48" t="s">
        <v>452</v>
      </c>
      <c r="AM1489" s="48" t="s">
        <v>452</v>
      </c>
      <c r="AN1489" s="48" t="s">
        <v>452</v>
      </c>
      <c r="AO1489" s="48" t="s">
        <v>452</v>
      </c>
      <c r="AP1489" s="48" t="s">
        <v>452</v>
      </c>
      <c r="AQ1489" s="48" t="s">
        <v>452</v>
      </c>
      <c r="AR1489" s="48" t="s">
        <v>452</v>
      </c>
      <c r="AS1489" s="48" t="s">
        <v>453</v>
      </c>
      <c r="AT1489" s="48" t="s">
        <v>454</v>
      </c>
      <c r="AU1489" s="48" t="s">
        <v>454</v>
      </c>
      <c r="AV1489" s="48" t="s">
        <v>454</v>
      </c>
      <c r="AW1489" s="48" t="s">
        <v>454</v>
      </c>
      <c r="AX1489" s="48" t="s">
        <v>454</v>
      </c>
      <c r="AY1489" s="48" t="s">
        <v>454</v>
      </c>
      <c r="AZ1489" s="49" t="s">
        <v>455</v>
      </c>
    </row>
    <row r="1490" ht="15.75" customHeight="1">
      <c r="A1490" s="40">
        <v>1323.0</v>
      </c>
      <c r="B1490" s="28" t="s">
        <v>4198</v>
      </c>
      <c r="C1490" s="41"/>
      <c r="D1490" s="42">
        <f t="array" ref="D1490">index(systems,match($A1490,INDEX(systems,0,1),),3)</f>
        <v>-57.392</v>
      </c>
      <c r="E1490" s="42">
        <f t="array" ref="E1490">index(systems,match($A1490,INDEX(systems,0,1),),4)</f>
        <v>198.214</v>
      </c>
      <c r="F1490" s="43" t="str">
        <f>IFERROR(__xludf.DUMMYFUNCTION("let(row, match($B1490&amp;if($C1490&lt;&gt;"""","" [""&amp;$C1490&amp;""]"",""""),index(nebulae,,2),0),join("","",iferror(round(index(nebulae,row,5)/2,3),1),iferror(round(index(nebulae,row,6)/2,3),1),0))"),"1,1,0")</f>
        <v>1,1,0</v>
      </c>
      <c r="G1490" s="44" t="s">
        <v>4199</v>
      </c>
      <c r="H1490" s="45">
        <f t="array" ref="H1490">let(systemId,match(A1490,index(systems,0,1),),refSystemId,match($H$1,index(systems,0,1),),x,index(systems,systemId,3),y,index(systems,systemId,4),refX,index(systems,refSystemId,3),refY,index(systems,refSystemId,4),round(sqrt((x-refX)^2+(y-refY)^2),3))</f>
        <v>206.356</v>
      </c>
      <c r="I1490" s="41"/>
      <c r="J1490" s="41"/>
      <c r="K1490" s="28" t="s">
        <v>690</v>
      </c>
      <c r="L1490" s="28" t="s">
        <v>690</v>
      </c>
      <c r="M1490" s="48" t="s">
        <v>691</v>
      </c>
      <c r="N1490" s="28" t="s">
        <v>692</v>
      </c>
      <c r="O1490" s="48" t="s">
        <v>692</v>
      </c>
      <c r="P1490" s="48" t="s">
        <v>692</v>
      </c>
      <c r="Q1490" s="48" t="s">
        <v>692</v>
      </c>
      <c r="R1490" s="48" t="s">
        <v>692</v>
      </c>
      <c r="S1490" s="48" t="s">
        <v>692</v>
      </c>
      <c r="T1490" s="48" t="s">
        <v>692</v>
      </c>
      <c r="U1490" s="48" t="s">
        <v>692</v>
      </c>
      <c r="V1490" s="48" t="s">
        <v>692</v>
      </c>
      <c r="W1490" s="48" t="s">
        <v>692</v>
      </c>
      <c r="X1490" s="48" t="s">
        <v>943</v>
      </c>
      <c r="Y1490" s="48" t="s">
        <v>409</v>
      </c>
      <c r="Z1490" s="48" t="s">
        <v>409</v>
      </c>
      <c r="AA1490" s="48" t="s">
        <v>1717</v>
      </c>
      <c r="AB1490" s="48" t="s">
        <v>1717</v>
      </c>
      <c r="AC1490" s="48" t="s">
        <v>1717</v>
      </c>
      <c r="AD1490" s="48" t="s">
        <v>1717</v>
      </c>
      <c r="AE1490" s="48" t="s">
        <v>1717</v>
      </c>
      <c r="AF1490" s="48" t="s">
        <v>1717</v>
      </c>
      <c r="AG1490" s="48" t="s">
        <v>1718</v>
      </c>
      <c r="AH1490" s="48" t="s">
        <v>1719</v>
      </c>
      <c r="AI1490" s="48" t="s">
        <v>1139</v>
      </c>
      <c r="AJ1490" s="48" t="s">
        <v>1139</v>
      </c>
      <c r="AK1490" s="48" t="s">
        <v>1139</v>
      </c>
      <c r="AL1490" s="48" t="s">
        <v>1139</v>
      </c>
      <c r="AM1490" s="48" t="s">
        <v>1139</v>
      </c>
      <c r="AN1490" s="48" t="s">
        <v>1139</v>
      </c>
      <c r="AO1490" s="48" t="s">
        <v>414</v>
      </c>
      <c r="AP1490" s="48" t="s">
        <v>414</v>
      </c>
      <c r="AQ1490" s="48" t="s">
        <v>849</v>
      </c>
      <c r="AR1490" s="48" t="s">
        <v>849</v>
      </c>
      <c r="AS1490" s="48" t="s">
        <v>849</v>
      </c>
      <c r="AT1490" s="48" t="s">
        <v>849</v>
      </c>
      <c r="AU1490" s="48" t="s">
        <v>849</v>
      </c>
      <c r="AV1490" s="48" t="s">
        <v>849</v>
      </c>
      <c r="AW1490" s="48" t="s">
        <v>849</v>
      </c>
      <c r="AX1490" s="48" t="s">
        <v>417</v>
      </c>
      <c r="AY1490" s="48" t="s">
        <v>690</v>
      </c>
      <c r="AZ1490" s="28" t="s">
        <v>690</v>
      </c>
    </row>
    <row r="1491" ht="15.75" customHeight="1">
      <c r="A1491" s="40">
        <v>1324.0</v>
      </c>
      <c r="B1491" s="28" t="s">
        <v>4200</v>
      </c>
      <c r="C1491" s="41"/>
      <c r="D1491" s="42">
        <f t="array" ref="D1491">index(systems,match($A1491,INDEX(systems,0,1),),3)</f>
        <v>45.221</v>
      </c>
      <c r="E1491" s="42">
        <f t="array" ref="E1491">index(systems,match($A1491,INDEX(systems,0,1),),4)</f>
        <v>308.076</v>
      </c>
      <c r="F1491" s="43" t="str">
        <f>IFERROR(__xludf.DUMMYFUNCTION("let(row, match($B1491&amp;if($C1491&lt;&gt;"""","" [""&amp;$C1491&amp;""]"",""""),index(nebulae,,2),0),join("","",iferror(round(index(nebulae,row,5)/2,3),1),iferror(round(index(nebulae,row,6)/2,3),1),0))"),"1,1,0")</f>
        <v>1,1,0</v>
      </c>
      <c r="G1491" s="44" t="s">
        <v>4201</v>
      </c>
      <c r="H1491" s="45">
        <f t="array" ref="H1491">let(systemId,match(A1491,index(systems,0,1),),refSystemId,match($H$1,index(systems,0,1),),x,index(systems,systemId,3),y,index(systems,systemId,4),refX,index(systems,refSystemId,3),refY,index(systems,refSystemId,4),round(sqrt((x-refX)^2+(y-refY)^2),3))</f>
        <v>311.377</v>
      </c>
      <c r="I1491" s="28" t="s">
        <v>408</v>
      </c>
      <c r="J1491" s="28" t="s">
        <v>408</v>
      </c>
      <c r="K1491" s="28" t="s">
        <v>408</v>
      </c>
      <c r="L1491" s="28" t="s">
        <v>408</v>
      </c>
      <c r="M1491" s="48" t="s">
        <v>408</v>
      </c>
      <c r="N1491" s="28" t="s">
        <v>408</v>
      </c>
      <c r="O1491" s="41"/>
      <c r="P1491" s="48" t="s">
        <v>846</v>
      </c>
      <c r="Q1491" s="48" t="s">
        <v>846</v>
      </c>
      <c r="R1491" s="48" t="s">
        <v>846</v>
      </c>
      <c r="S1491" s="48" t="s">
        <v>846</v>
      </c>
      <c r="T1491" s="48" t="s">
        <v>846</v>
      </c>
      <c r="U1491" s="48" t="s">
        <v>846</v>
      </c>
      <c r="V1491" s="48" t="s">
        <v>846</v>
      </c>
      <c r="W1491" s="48" t="s">
        <v>846</v>
      </c>
      <c r="X1491" s="48" t="s">
        <v>846</v>
      </c>
      <c r="Y1491" s="48" t="s">
        <v>846</v>
      </c>
      <c r="Z1491" s="48" t="s">
        <v>846</v>
      </c>
      <c r="AA1491" s="48" t="s">
        <v>1494</v>
      </c>
      <c r="AB1491" s="48" t="s">
        <v>1494</v>
      </c>
      <c r="AC1491" s="48" t="s">
        <v>1494</v>
      </c>
      <c r="AD1491" s="48" t="s">
        <v>1494</v>
      </c>
      <c r="AE1491" s="48" t="s">
        <v>1494</v>
      </c>
      <c r="AF1491" s="48" t="s">
        <v>1494</v>
      </c>
      <c r="AG1491" s="48" t="s">
        <v>913</v>
      </c>
      <c r="AH1491" s="48" t="s">
        <v>913</v>
      </c>
      <c r="AI1491" s="48" t="s">
        <v>913</v>
      </c>
      <c r="AJ1491" s="48" t="s">
        <v>913</v>
      </c>
      <c r="AK1491" s="48" t="s">
        <v>913</v>
      </c>
      <c r="AL1491" s="48" t="s">
        <v>913</v>
      </c>
      <c r="AM1491" s="48" t="s">
        <v>913</v>
      </c>
      <c r="AN1491" s="48" t="s">
        <v>697</v>
      </c>
      <c r="AO1491" s="48" t="s">
        <v>697</v>
      </c>
      <c r="AP1491" s="48" t="s">
        <v>697</v>
      </c>
      <c r="AQ1491" s="48" t="s">
        <v>697</v>
      </c>
      <c r="AR1491" s="48" t="s">
        <v>697</v>
      </c>
      <c r="AS1491" s="48" t="s">
        <v>697</v>
      </c>
      <c r="AT1491" s="48" t="s">
        <v>697</v>
      </c>
      <c r="AU1491" s="48" t="s">
        <v>697</v>
      </c>
      <c r="AV1491" s="48" t="s">
        <v>1259</v>
      </c>
      <c r="AW1491" s="48" t="s">
        <v>1259</v>
      </c>
      <c r="AX1491" s="48" t="s">
        <v>1259</v>
      </c>
      <c r="AY1491" s="48" t="s">
        <v>1259</v>
      </c>
      <c r="AZ1491" s="28" t="s">
        <v>1259</v>
      </c>
    </row>
    <row r="1492" ht="15.75" customHeight="1">
      <c r="A1492" s="40">
        <v>1325.0</v>
      </c>
      <c r="B1492" s="28" t="s">
        <v>4202</v>
      </c>
      <c r="C1492" s="41"/>
      <c r="D1492" s="42">
        <f t="array" ref="D1492">index(systems,match($A1492,INDEX(systems,0,1),),3)</f>
        <v>-370.2</v>
      </c>
      <c r="E1492" s="42">
        <f t="array" ref="E1492">index(systems,match($A1492,INDEX(systems,0,1),),4)</f>
        <v>-200.855</v>
      </c>
      <c r="F1492" s="43" t="str">
        <f>IFERROR(__xludf.DUMMYFUNCTION("let(row, match($B1492&amp;if($C1492&lt;&gt;"""","" [""&amp;$C1492&amp;""]"",""""),index(nebulae,,2),0),join("","",iferror(round(index(nebulae,row,5)/2,3),1),iferror(round(index(nebulae,row,6)/2,3),1),0))"),"1,1,0")</f>
        <v>1,1,0</v>
      </c>
      <c r="G1492" s="44" t="s">
        <v>4203</v>
      </c>
      <c r="H1492" s="45">
        <f t="array" ref="H1492">let(systemId,match(A1492,index(systems,0,1),),refSystemId,match($H$1,index(systems,0,1),),x,index(systems,systemId,3),y,index(systems,systemId,4),refX,index(systems,refSystemId,3),refY,index(systems,refSystemId,4),round(sqrt((x-refX)^2+(y-refY)^2),3))</f>
        <v>421.178</v>
      </c>
      <c r="I1492" s="41"/>
      <c r="J1492" s="41"/>
      <c r="K1492" s="41"/>
      <c r="L1492" s="41"/>
      <c r="M1492" s="41"/>
      <c r="N1492" s="28" t="s">
        <v>560</v>
      </c>
      <c r="O1492" s="48" t="s">
        <v>560</v>
      </c>
      <c r="P1492" s="48" t="s">
        <v>560</v>
      </c>
      <c r="Q1492" s="48" t="s">
        <v>560</v>
      </c>
      <c r="R1492" s="48" t="s">
        <v>560</v>
      </c>
      <c r="S1492" s="48" t="s">
        <v>560</v>
      </c>
      <c r="T1492" s="48" t="s">
        <v>560</v>
      </c>
      <c r="U1492" s="48" t="s">
        <v>560</v>
      </c>
      <c r="V1492" s="48" t="s">
        <v>560</v>
      </c>
      <c r="W1492" s="48" t="s">
        <v>560</v>
      </c>
      <c r="X1492" s="48" t="s">
        <v>560</v>
      </c>
      <c r="Y1492" s="48" t="s">
        <v>560</v>
      </c>
      <c r="Z1492" s="48" t="s">
        <v>560</v>
      </c>
      <c r="AA1492" s="48" t="s">
        <v>560</v>
      </c>
      <c r="AB1492" s="48" t="s">
        <v>560</v>
      </c>
      <c r="AC1492" s="48" t="s">
        <v>560</v>
      </c>
      <c r="AD1492" s="48" t="s">
        <v>560</v>
      </c>
      <c r="AE1492" s="48" t="s">
        <v>560</v>
      </c>
      <c r="AF1492" s="48" t="s">
        <v>560</v>
      </c>
      <c r="AG1492" s="48" t="s">
        <v>560</v>
      </c>
      <c r="AH1492" s="48" t="s">
        <v>560</v>
      </c>
      <c r="AI1492" s="48" t="s">
        <v>560</v>
      </c>
      <c r="AJ1492" s="48" t="s">
        <v>560</v>
      </c>
      <c r="AK1492" s="48" t="s">
        <v>560</v>
      </c>
      <c r="AL1492" s="48" t="s">
        <v>560</v>
      </c>
      <c r="AM1492" s="48" t="s">
        <v>560</v>
      </c>
      <c r="AN1492" s="48" t="s">
        <v>560</v>
      </c>
      <c r="AO1492" s="48" t="s">
        <v>560</v>
      </c>
      <c r="AP1492" s="48" t="s">
        <v>560</v>
      </c>
      <c r="AQ1492" s="48" t="s">
        <v>560</v>
      </c>
      <c r="AR1492" s="48" t="s">
        <v>560</v>
      </c>
      <c r="AS1492" s="48" t="s">
        <v>418</v>
      </c>
      <c r="AT1492" s="48" t="s">
        <v>418</v>
      </c>
      <c r="AU1492" s="48" t="s">
        <v>418</v>
      </c>
      <c r="AV1492" s="48" t="s">
        <v>418</v>
      </c>
      <c r="AW1492" s="48" t="s">
        <v>418</v>
      </c>
      <c r="AX1492" s="48" t="s">
        <v>560</v>
      </c>
      <c r="AY1492" s="48" t="s">
        <v>560</v>
      </c>
      <c r="AZ1492" s="51" t="s">
        <v>560</v>
      </c>
    </row>
    <row r="1493" ht="15.75" customHeight="1">
      <c r="A1493" s="40">
        <v>1326.0</v>
      </c>
      <c r="B1493" s="28" t="s">
        <v>4204</v>
      </c>
      <c r="C1493" s="41"/>
      <c r="D1493" s="42">
        <f t="array" ref="D1493">index(systems,match($A1493,INDEX(systems,0,1),),3)</f>
        <v>561.597</v>
      </c>
      <c r="E1493" s="42">
        <f t="array" ref="E1493">index(systems,match($A1493,INDEX(systems,0,1),),4)</f>
        <v>-161.563</v>
      </c>
      <c r="F1493" s="43" t="str">
        <f>IFERROR(__xludf.DUMMYFUNCTION("let(row, match($B1493&amp;if($C1493&lt;&gt;"""","" [""&amp;$C1493&amp;""]"",""""),index(nebulae,,2),0),join("","",iferror(round(index(nebulae,row,5)/2,3),1),iferror(round(index(nebulae,row,6)/2,3),1),0))"),"1,1,0")</f>
        <v>1,1,0</v>
      </c>
      <c r="G1493" s="44" t="s">
        <v>4205</v>
      </c>
      <c r="H1493" s="45">
        <f t="array" ref="H1493">let(systemId,match(A1493,index(systems,0,1),),refSystemId,match($H$1,index(systems,0,1),),x,index(systems,systemId,3),y,index(systems,systemId,4),refX,index(systems,refSystemId,3),refY,index(systems,refSystemId,4),round(sqrt((x-refX)^2+(y-refY)^2),3))</f>
        <v>584.375</v>
      </c>
      <c r="I1493" s="28" t="s">
        <v>408</v>
      </c>
      <c r="J1493" s="28" t="s">
        <v>408</v>
      </c>
      <c r="K1493" s="28" t="s">
        <v>408</v>
      </c>
      <c r="L1493" s="46" t="s">
        <v>408</v>
      </c>
      <c r="M1493" s="46" t="s">
        <v>408</v>
      </c>
      <c r="N1493" s="28" t="s">
        <v>408</v>
      </c>
      <c r="O1493" s="41"/>
      <c r="P1493" s="48" t="s">
        <v>597</v>
      </c>
      <c r="Q1493" s="48" t="s">
        <v>597</v>
      </c>
      <c r="R1493" s="48" t="s">
        <v>597</v>
      </c>
      <c r="S1493" s="48" t="s">
        <v>597</v>
      </c>
      <c r="T1493" s="48" t="s">
        <v>597</v>
      </c>
      <c r="U1493" s="48" t="s">
        <v>597</v>
      </c>
      <c r="V1493" s="48" t="s">
        <v>597</v>
      </c>
      <c r="W1493" s="48" t="s">
        <v>597</v>
      </c>
      <c r="X1493" s="48" t="s">
        <v>597</v>
      </c>
      <c r="Y1493" s="48" t="s">
        <v>422</v>
      </c>
      <c r="Z1493" s="48" t="s">
        <v>422</v>
      </c>
      <c r="AA1493" s="48" t="s">
        <v>422</v>
      </c>
      <c r="AB1493" s="48" t="s">
        <v>422</v>
      </c>
      <c r="AC1493" s="48" t="s">
        <v>422</v>
      </c>
      <c r="AD1493" s="48" t="s">
        <v>422</v>
      </c>
      <c r="AE1493" s="48" t="s">
        <v>422</v>
      </c>
      <c r="AF1493" s="48" t="s">
        <v>422</v>
      </c>
      <c r="AG1493" s="48" t="s">
        <v>422</v>
      </c>
      <c r="AH1493" s="48" t="s">
        <v>422</v>
      </c>
      <c r="AI1493" s="48" t="s">
        <v>422</v>
      </c>
      <c r="AJ1493" s="48" t="s">
        <v>422</v>
      </c>
      <c r="AK1493" s="48" t="s">
        <v>422</v>
      </c>
      <c r="AL1493" s="48" t="s">
        <v>422</v>
      </c>
      <c r="AM1493" s="48" t="s">
        <v>422</v>
      </c>
      <c r="AN1493" s="48" t="s">
        <v>422</v>
      </c>
      <c r="AO1493" s="48" t="s">
        <v>422</v>
      </c>
      <c r="AP1493" s="48" t="s">
        <v>422</v>
      </c>
      <c r="AQ1493" s="48" t="s">
        <v>422</v>
      </c>
      <c r="AR1493" s="48" t="s">
        <v>422</v>
      </c>
      <c r="AS1493" s="48" t="s">
        <v>422</v>
      </c>
      <c r="AT1493" s="48" t="s">
        <v>422</v>
      </c>
      <c r="AU1493" s="48" t="s">
        <v>422</v>
      </c>
      <c r="AV1493" s="48" t="s">
        <v>422</v>
      </c>
      <c r="AW1493" s="48" t="s">
        <v>422</v>
      </c>
      <c r="AX1493" s="48" t="s">
        <v>422</v>
      </c>
      <c r="AY1493" s="48" t="s">
        <v>422</v>
      </c>
      <c r="AZ1493" s="28" t="s">
        <v>422</v>
      </c>
    </row>
    <row r="1494" ht="15.75" customHeight="1">
      <c r="A1494" s="40">
        <v>1327.0</v>
      </c>
      <c r="B1494" s="28" t="s">
        <v>4206</v>
      </c>
      <c r="C1494" s="41"/>
      <c r="D1494" s="42">
        <f t="array" ref="D1494">index(systems,match($A1494,INDEX(systems,0,1),),3)</f>
        <v>468.64</v>
      </c>
      <c r="E1494" s="42">
        <f t="array" ref="E1494">index(systems,match($A1494,INDEX(systems,0,1),),4)</f>
        <v>88.354</v>
      </c>
      <c r="F1494" s="43" t="str">
        <f>IFERROR(__xludf.DUMMYFUNCTION("let(row, match($B1494&amp;if($C1494&lt;&gt;"""","" [""&amp;$C1494&amp;""]"",""""),index(nebulae,,2),0),join("","",iferror(round(index(nebulae,row,5)/2,3),1),iferror(round(index(nebulae,row,6)/2,3),1),0))"),"1,1,0")</f>
        <v>1,1,0</v>
      </c>
      <c r="G1494" s="44" t="s">
        <v>4207</v>
      </c>
      <c r="H1494" s="45">
        <f t="array" ref="H1494">let(systemId,match(A1494,index(systems,0,1),),refSystemId,match($H$1,index(systems,0,1),),x,index(systems,systemId,3),y,index(systems,systemId,4),refX,index(systems,refSystemId,3),refY,index(systems,refSystemId,4),round(sqrt((x-refX)^2+(y-refY)^2),3))</f>
        <v>476.896</v>
      </c>
      <c r="I1494" s="54"/>
      <c r="J1494" s="54"/>
      <c r="K1494" s="54"/>
      <c r="L1494" s="54"/>
      <c r="M1494" s="54"/>
      <c r="N1494" s="49" t="s">
        <v>552</v>
      </c>
      <c r="O1494" s="52" t="s">
        <v>620</v>
      </c>
      <c r="P1494" s="48" t="s">
        <v>620</v>
      </c>
      <c r="Q1494" s="48" t="s">
        <v>620</v>
      </c>
      <c r="R1494" s="48" t="s">
        <v>620</v>
      </c>
      <c r="S1494" s="48" t="s">
        <v>620</v>
      </c>
      <c r="T1494" s="48" t="s">
        <v>620</v>
      </c>
      <c r="U1494" s="48" t="s">
        <v>620</v>
      </c>
      <c r="V1494" s="48" t="s">
        <v>620</v>
      </c>
      <c r="W1494" s="48" t="s">
        <v>620</v>
      </c>
      <c r="X1494" s="48" t="s">
        <v>620</v>
      </c>
      <c r="Y1494" s="48" t="s">
        <v>1070</v>
      </c>
      <c r="Z1494" s="48" t="s">
        <v>1070</v>
      </c>
      <c r="AA1494" s="48" t="s">
        <v>1071</v>
      </c>
      <c r="AB1494" s="48" t="s">
        <v>1071</v>
      </c>
      <c r="AC1494" s="48" t="s">
        <v>1071</v>
      </c>
      <c r="AD1494" s="48" t="s">
        <v>1071</v>
      </c>
      <c r="AE1494" s="48" t="s">
        <v>1071</v>
      </c>
      <c r="AF1494" s="48" t="s">
        <v>1071</v>
      </c>
      <c r="AG1494" s="48" t="s">
        <v>1071</v>
      </c>
      <c r="AH1494" s="48" t="s">
        <v>1071</v>
      </c>
      <c r="AI1494" s="48" t="s">
        <v>1071</v>
      </c>
      <c r="AJ1494" s="48" t="s">
        <v>1071</v>
      </c>
      <c r="AK1494" s="48" t="s">
        <v>1071</v>
      </c>
      <c r="AL1494" s="48" t="s">
        <v>1071</v>
      </c>
      <c r="AM1494" s="48" t="s">
        <v>1071</v>
      </c>
      <c r="AN1494" s="48" t="s">
        <v>1071</v>
      </c>
      <c r="AO1494" s="48" t="s">
        <v>1070</v>
      </c>
      <c r="AP1494" s="48" t="s">
        <v>1070</v>
      </c>
      <c r="AQ1494" s="48" t="s">
        <v>1070</v>
      </c>
      <c r="AR1494" s="48" t="s">
        <v>1070</v>
      </c>
      <c r="AS1494" s="48" t="s">
        <v>1070</v>
      </c>
      <c r="AT1494" s="48" t="s">
        <v>1070</v>
      </c>
      <c r="AU1494" s="48" t="s">
        <v>1070</v>
      </c>
      <c r="AV1494" s="48" t="s">
        <v>777</v>
      </c>
      <c r="AW1494" s="48" t="s">
        <v>777</v>
      </c>
      <c r="AX1494" s="48" t="s">
        <v>777</v>
      </c>
      <c r="AY1494" s="48" t="s">
        <v>777</v>
      </c>
      <c r="AZ1494" s="28" t="s">
        <v>777</v>
      </c>
    </row>
    <row r="1495" ht="15.75" customHeight="1">
      <c r="A1495" s="40">
        <v>1328.0</v>
      </c>
      <c r="B1495" s="28" t="s">
        <v>4208</v>
      </c>
      <c r="C1495" s="41"/>
      <c r="D1495" s="42">
        <f t="array" ref="D1495">index(systems,match($A1495,INDEX(systems,0,1),),3)</f>
        <v>693.25</v>
      </c>
      <c r="E1495" s="42">
        <f t="array" ref="E1495">index(systems,match($A1495,INDEX(systems,0,1),),4)</f>
        <v>128.011</v>
      </c>
      <c r="F1495" s="43" t="str">
        <f>IFERROR(__xludf.DUMMYFUNCTION("let(row, match($B1495&amp;if($C1495&lt;&gt;"""","" [""&amp;$C1495&amp;""]"",""""),index(nebulae,,2),0),join("","",iferror(round(index(nebulae,row,5)/2,3),1),iferror(round(index(nebulae,row,6)/2,3),1),0))"),"1,1,0")</f>
        <v>1,1,0</v>
      </c>
      <c r="G1495" s="44" t="s">
        <v>4209</v>
      </c>
      <c r="H1495" s="45">
        <f t="array" ref="H1495">let(systemId,match(A1495,index(systems,0,1),),refSystemId,match($H$1,index(systems,0,1),),x,index(systems,systemId,3),y,index(systems,systemId,4),refX,index(systems,refSystemId,3),refY,index(systems,refSystemId,4),round(sqrt((x-refX)^2+(y-refY)^2),3))</f>
        <v>704.97</v>
      </c>
      <c r="I1495" s="41"/>
      <c r="J1495" s="41"/>
      <c r="K1495" s="41"/>
      <c r="L1495" s="41"/>
      <c r="M1495" s="41"/>
      <c r="N1495" s="41"/>
      <c r="O1495" s="41"/>
      <c r="P1495" s="48" t="s">
        <v>548</v>
      </c>
      <c r="Q1495" s="48" t="s">
        <v>548</v>
      </c>
      <c r="R1495" s="48" t="s">
        <v>548</v>
      </c>
      <c r="S1495" s="48" t="s">
        <v>548</v>
      </c>
      <c r="T1495" s="48" t="s">
        <v>548</v>
      </c>
      <c r="U1495" s="48" t="s">
        <v>548</v>
      </c>
      <c r="V1495" s="48" t="s">
        <v>548</v>
      </c>
      <c r="W1495" s="48" t="s">
        <v>548</v>
      </c>
      <c r="X1495" s="48" t="s">
        <v>418</v>
      </c>
      <c r="Y1495" s="48" t="s">
        <v>422</v>
      </c>
      <c r="Z1495" s="48" t="s">
        <v>422</v>
      </c>
      <c r="AA1495" s="48" t="s">
        <v>422</v>
      </c>
      <c r="AB1495" s="48" t="s">
        <v>422</v>
      </c>
      <c r="AC1495" s="48" t="s">
        <v>422</v>
      </c>
      <c r="AD1495" s="48" t="s">
        <v>422</v>
      </c>
      <c r="AE1495" s="48" t="s">
        <v>422</v>
      </c>
      <c r="AF1495" s="48" t="s">
        <v>422</v>
      </c>
      <c r="AG1495" s="48" t="s">
        <v>422</v>
      </c>
      <c r="AH1495" s="48" t="s">
        <v>422</v>
      </c>
      <c r="AI1495" s="48" t="s">
        <v>422</v>
      </c>
      <c r="AJ1495" s="48" t="s">
        <v>422</v>
      </c>
      <c r="AK1495" s="48" t="s">
        <v>422</v>
      </c>
      <c r="AL1495" s="48" t="s">
        <v>422</v>
      </c>
      <c r="AM1495" s="48" t="s">
        <v>422</v>
      </c>
      <c r="AN1495" s="48" t="s">
        <v>422</v>
      </c>
      <c r="AO1495" s="48" t="s">
        <v>422</v>
      </c>
      <c r="AP1495" s="48" t="s">
        <v>422</v>
      </c>
      <c r="AQ1495" s="48" t="s">
        <v>422</v>
      </c>
      <c r="AR1495" s="48" t="s">
        <v>422</v>
      </c>
      <c r="AS1495" s="48" t="s">
        <v>422</v>
      </c>
      <c r="AT1495" s="52" t="s">
        <v>422</v>
      </c>
      <c r="AU1495" s="52" t="s">
        <v>422</v>
      </c>
      <c r="AV1495" s="48" t="s">
        <v>422</v>
      </c>
      <c r="AW1495" s="48" t="s">
        <v>422</v>
      </c>
      <c r="AX1495" s="52" t="s">
        <v>422</v>
      </c>
      <c r="AY1495" s="52" t="s">
        <v>422</v>
      </c>
      <c r="AZ1495" s="50" t="s">
        <v>549</v>
      </c>
    </row>
    <row r="1496" ht="15.75" customHeight="1">
      <c r="A1496" s="40">
        <v>1329.0</v>
      </c>
      <c r="B1496" s="28" t="s">
        <v>4210</v>
      </c>
      <c r="C1496" s="28" t="s">
        <v>4211</v>
      </c>
      <c r="D1496" s="42">
        <f t="array" ref="D1496">index(systems,match($A1496,INDEX(systems,0,1),),3)</f>
        <v>149.4</v>
      </c>
      <c r="E1496" s="42">
        <f t="array" ref="E1496">index(systems,match($A1496,INDEX(systems,0,1),),4)</f>
        <v>-13.229</v>
      </c>
      <c r="F1496" s="43" t="str">
        <f>IFERROR(__xludf.DUMMYFUNCTION("let(row, match($B1496&amp;if($C1496&lt;&gt;"""","" [""&amp;$C1496&amp;""]"",""""),index(nebulae,,2),0),join("","",iferror(round(index(nebulae,row,5)/2,3),1),iferror(round(index(nebulae,row,6)/2,3),1),0))"),"1,1,0")</f>
        <v>1,1,0</v>
      </c>
      <c r="G1496" s="44" t="s">
        <v>4212</v>
      </c>
      <c r="H1496" s="45">
        <f t="array" ref="H1496">let(systemId,match(A1496,index(systems,0,1),),refSystemId,match($H$1,index(systems,0,1),),x,index(systems,systemId,3),y,index(systems,systemId,4),refX,index(systems,refSystemId,3),refY,index(systems,refSystemId,4),round(sqrt((x-refX)^2+(y-refY)^2),3))</f>
        <v>149.985</v>
      </c>
      <c r="I1496" s="53"/>
      <c r="J1496" s="46" t="s">
        <v>418</v>
      </c>
      <c r="K1496" s="46" t="s">
        <v>418</v>
      </c>
      <c r="L1496" s="53"/>
      <c r="M1496" s="46" t="s">
        <v>500</v>
      </c>
      <c r="N1496" s="28" t="s">
        <v>2087</v>
      </c>
      <c r="O1496" s="48" t="s">
        <v>2087</v>
      </c>
      <c r="P1496" s="48" t="s">
        <v>582</v>
      </c>
      <c r="Q1496" s="48" t="s">
        <v>582</v>
      </c>
      <c r="R1496" s="48" t="s">
        <v>582</v>
      </c>
      <c r="S1496" s="48" t="s">
        <v>582</v>
      </c>
      <c r="T1496" s="48" t="s">
        <v>582</v>
      </c>
      <c r="U1496" s="48" t="s">
        <v>582</v>
      </c>
      <c r="V1496" s="48" t="s">
        <v>582</v>
      </c>
      <c r="W1496" s="48" t="s">
        <v>582</v>
      </c>
      <c r="X1496" s="48" t="s">
        <v>582</v>
      </c>
      <c r="Y1496" s="48" t="s">
        <v>1064</v>
      </c>
      <c r="Z1496" s="48" t="s">
        <v>1064</v>
      </c>
      <c r="AA1496" s="48" t="s">
        <v>1065</v>
      </c>
      <c r="AB1496" s="48" t="s">
        <v>1065</v>
      </c>
      <c r="AC1496" s="48" t="s">
        <v>1065</v>
      </c>
      <c r="AD1496" s="48" t="s">
        <v>1065</v>
      </c>
      <c r="AE1496" s="48" t="s">
        <v>1065</v>
      </c>
      <c r="AF1496" s="48" t="s">
        <v>1065</v>
      </c>
      <c r="AG1496" s="48" t="s">
        <v>1065</v>
      </c>
      <c r="AH1496" s="48" t="s">
        <v>1065</v>
      </c>
      <c r="AI1496" s="48" t="s">
        <v>1065</v>
      </c>
      <c r="AJ1496" s="48" t="s">
        <v>1065</v>
      </c>
      <c r="AK1496" s="48" t="s">
        <v>1065</v>
      </c>
      <c r="AL1496" s="48" t="s">
        <v>1065</v>
      </c>
      <c r="AM1496" s="48" t="s">
        <v>1065</v>
      </c>
      <c r="AN1496" s="48" t="s">
        <v>1065</v>
      </c>
      <c r="AO1496" s="48" t="s">
        <v>1064</v>
      </c>
      <c r="AP1496" s="48" t="s">
        <v>1064</v>
      </c>
      <c r="AQ1496" s="48" t="s">
        <v>1064</v>
      </c>
      <c r="AR1496" s="48" t="s">
        <v>1064</v>
      </c>
      <c r="AS1496" s="48" t="s">
        <v>1064</v>
      </c>
      <c r="AT1496" s="48" t="s">
        <v>1064</v>
      </c>
      <c r="AU1496" s="48" t="s">
        <v>1064</v>
      </c>
      <c r="AV1496" s="48" t="s">
        <v>1064</v>
      </c>
      <c r="AW1496" s="48" t="s">
        <v>1064</v>
      </c>
      <c r="AX1496" s="48" t="s">
        <v>1064</v>
      </c>
      <c r="AY1496" s="48" t="s">
        <v>1064</v>
      </c>
      <c r="AZ1496" s="28" t="s">
        <v>1064</v>
      </c>
    </row>
    <row r="1497" ht="15.75" customHeight="1">
      <c r="A1497" s="40">
        <v>1330.0</v>
      </c>
      <c r="B1497" s="28" t="s">
        <v>4213</v>
      </c>
      <c r="C1497" s="41"/>
      <c r="D1497" s="42">
        <f t="array" ref="D1497">index(systems,match($A1497,INDEX(systems,0,1),),3)</f>
        <v>627.34</v>
      </c>
      <c r="E1497" s="42">
        <f t="array" ref="E1497">index(systems,match($A1497,INDEX(systems,0,1),),4)</f>
        <v>-20.204</v>
      </c>
      <c r="F1497" s="43" t="str">
        <f>IFERROR(__xludf.DUMMYFUNCTION("let(row, match($B1497&amp;if($C1497&lt;&gt;"""","" [""&amp;$C1497&amp;""]"",""""),index(nebulae,,2),0),join("","",iferror(round(index(nebulae,row,5)/2,3),1),iferror(round(index(nebulae,row,6)/2,3),1),0))"),"1,1,0")</f>
        <v>1,1,0</v>
      </c>
      <c r="G1497" s="44" t="s">
        <v>4214</v>
      </c>
      <c r="H1497" s="45">
        <f t="array" ref="H1497">let(systemId,match(A1497,index(systems,0,1),),refSystemId,match($H$1,index(systems,0,1),),x,index(systems,systemId,3),y,index(systems,systemId,4),refX,index(systems,refSystemId,3),refY,index(systems,refSystemId,4),round(sqrt((x-refX)^2+(y-refY)^2),3))</f>
        <v>627.665</v>
      </c>
      <c r="I1497" s="46" t="s">
        <v>408</v>
      </c>
      <c r="J1497" s="46" t="s">
        <v>408</v>
      </c>
      <c r="K1497" s="46" t="s">
        <v>408</v>
      </c>
      <c r="L1497" s="46" t="s">
        <v>408</v>
      </c>
      <c r="M1497" s="46" t="s">
        <v>408</v>
      </c>
      <c r="N1497" s="28" t="s">
        <v>408</v>
      </c>
      <c r="O1497" s="41"/>
      <c r="P1497" s="52" t="s">
        <v>442</v>
      </c>
      <c r="Q1497" s="52" t="s">
        <v>442</v>
      </c>
      <c r="R1497" s="52" t="s">
        <v>442</v>
      </c>
      <c r="S1497" s="52" t="s">
        <v>442</v>
      </c>
      <c r="T1497" s="52" t="s">
        <v>442</v>
      </c>
      <c r="U1497" s="48" t="s">
        <v>920</v>
      </c>
      <c r="V1497" s="48" t="s">
        <v>443</v>
      </c>
      <c r="W1497" s="48" t="s">
        <v>443</v>
      </c>
      <c r="X1497" s="52" t="s">
        <v>443</v>
      </c>
      <c r="Y1497" s="52" t="s">
        <v>444</v>
      </c>
      <c r="Z1497" s="52" t="s">
        <v>444</v>
      </c>
      <c r="AA1497" s="52" t="s">
        <v>445</v>
      </c>
      <c r="AB1497" s="52" t="s">
        <v>445</v>
      </c>
      <c r="AC1497" s="52" t="s">
        <v>445</v>
      </c>
      <c r="AD1497" s="52" t="s">
        <v>445</v>
      </c>
      <c r="AE1497" s="52" t="s">
        <v>445</v>
      </c>
      <c r="AF1497" s="52" t="s">
        <v>445</v>
      </c>
      <c r="AG1497" s="52" t="s">
        <v>445</v>
      </c>
      <c r="AH1497" s="52" t="s">
        <v>445</v>
      </c>
      <c r="AI1497" s="52" t="s">
        <v>445</v>
      </c>
      <c r="AJ1497" s="52" t="s">
        <v>445</v>
      </c>
      <c r="AK1497" s="52" t="s">
        <v>445</v>
      </c>
      <c r="AL1497" s="52" t="s">
        <v>445</v>
      </c>
      <c r="AM1497" s="52" t="s">
        <v>445</v>
      </c>
      <c r="AN1497" s="52" t="s">
        <v>445</v>
      </c>
      <c r="AO1497" s="52" t="s">
        <v>444</v>
      </c>
      <c r="AP1497" s="52" t="s">
        <v>444</v>
      </c>
      <c r="AQ1497" s="52" t="s">
        <v>444</v>
      </c>
      <c r="AR1497" s="52" t="s">
        <v>446</v>
      </c>
      <c r="AS1497" s="52" t="s">
        <v>446</v>
      </c>
      <c r="AT1497" s="52" t="s">
        <v>446</v>
      </c>
      <c r="AU1497" s="52" t="s">
        <v>446</v>
      </c>
      <c r="AV1497" s="48" t="s">
        <v>418</v>
      </c>
      <c r="AW1497" s="48" t="s">
        <v>418</v>
      </c>
      <c r="AX1497" s="48" t="s">
        <v>418</v>
      </c>
      <c r="AY1497" s="48" t="s">
        <v>418</v>
      </c>
      <c r="AZ1497" s="51" t="s">
        <v>418</v>
      </c>
    </row>
    <row r="1498" ht="15.75" customHeight="1">
      <c r="A1498" s="40">
        <v>1331.0</v>
      </c>
      <c r="B1498" s="28" t="s">
        <v>4215</v>
      </c>
      <c r="C1498" s="41"/>
      <c r="D1498" s="42">
        <f t="array" ref="D1498">index(systems,match($A1498,INDEX(systems,0,1),),3)</f>
        <v>-466.194</v>
      </c>
      <c r="E1498" s="42">
        <f t="array" ref="E1498">index(systems,match($A1498,INDEX(systems,0,1),),4)</f>
        <v>200.83</v>
      </c>
      <c r="F1498" s="43" t="str">
        <f>IFERROR(__xludf.DUMMYFUNCTION("let(row, match($B1498&amp;if($C1498&lt;&gt;"""","" [""&amp;$C1498&amp;""]"",""""),index(nebulae,,2),0),join("","",iferror(round(index(nebulae,row,5)/2,3),1),iferror(round(index(nebulae,row,6)/2,3),1),0))"),"1,1,0")</f>
        <v>1,1,0</v>
      </c>
      <c r="G1498" s="44" t="s">
        <v>4216</v>
      </c>
      <c r="H1498" s="45">
        <f t="array" ref="H1498">let(systemId,match(A1498,index(systems,0,1),),refSystemId,match($H$1,index(systems,0,1),),x,index(systems,systemId,3),y,index(systems,systemId,4),refX,index(systems,refSystemId,3),refY,index(systems,refSystemId,4),round(sqrt((x-refX)^2+(y-refY)^2),3))</f>
        <v>507.612</v>
      </c>
      <c r="I1498" s="28" t="s">
        <v>408</v>
      </c>
      <c r="J1498" s="28" t="s">
        <v>408</v>
      </c>
      <c r="K1498" s="28" t="s">
        <v>408</v>
      </c>
      <c r="L1498" s="28" t="s">
        <v>408</v>
      </c>
      <c r="M1498" s="28" t="s">
        <v>408</v>
      </c>
      <c r="N1498" s="28" t="s">
        <v>408</v>
      </c>
      <c r="O1498" s="41"/>
      <c r="P1498" s="48" t="s">
        <v>461</v>
      </c>
      <c r="Q1498" s="48" t="s">
        <v>461</v>
      </c>
      <c r="R1498" s="48" t="s">
        <v>461</v>
      </c>
      <c r="S1498" s="48" t="s">
        <v>449</v>
      </c>
      <c r="T1498" s="48" t="s">
        <v>449</v>
      </c>
      <c r="U1498" s="48" t="s">
        <v>449</v>
      </c>
      <c r="V1498" s="48" t="s">
        <v>449</v>
      </c>
      <c r="W1498" s="48" t="s">
        <v>449</v>
      </c>
      <c r="X1498" s="48" t="s">
        <v>422</v>
      </c>
      <c r="Y1498" s="48" t="s">
        <v>422</v>
      </c>
      <c r="Z1498" s="48" t="s">
        <v>422</v>
      </c>
      <c r="AA1498" s="48" t="s">
        <v>422</v>
      </c>
      <c r="AB1498" s="48" t="s">
        <v>422</v>
      </c>
      <c r="AC1498" s="48" t="s">
        <v>422</v>
      </c>
      <c r="AD1498" s="48" t="s">
        <v>422</v>
      </c>
      <c r="AE1498" s="48" t="s">
        <v>422</v>
      </c>
      <c r="AF1498" s="48" t="s">
        <v>422</v>
      </c>
      <c r="AG1498" s="48" t="s">
        <v>422</v>
      </c>
      <c r="AH1498" s="48" t="s">
        <v>422</v>
      </c>
      <c r="AI1498" s="48" t="s">
        <v>422</v>
      </c>
      <c r="AJ1498" s="48" t="s">
        <v>422</v>
      </c>
      <c r="AK1498" s="48" t="s">
        <v>422</v>
      </c>
      <c r="AL1498" s="48" t="s">
        <v>422</v>
      </c>
      <c r="AM1498" s="48" t="s">
        <v>422</v>
      </c>
      <c r="AN1498" s="48" t="s">
        <v>422</v>
      </c>
      <c r="AO1498" s="48" t="s">
        <v>422</v>
      </c>
      <c r="AP1498" s="48" t="s">
        <v>422</v>
      </c>
      <c r="AQ1498" s="48" t="s">
        <v>422</v>
      </c>
      <c r="AR1498" s="48" t="s">
        <v>422</v>
      </c>
      <c r="AS1498" s="48" t="s">
        <v>422</v>
      </c>
      <c r="AT1498" s="48" t="s">
        <v>422</v>
      </c>
      <c r="AU1498" s="48" t="s">
        <v>422</v>
      </c>
      <c r="AV1498" s="48" t="s">
        <v>422</v>
      </c>
      <c r="AW1498" s="48" t="s">
        <v>422</v>
      </c>
      <c r="AX1498" s="52" t="s">
        <v>422</v>
      </c>
      <c r="AY1498" s="52" t="s">
        <v>422</v>
      </c>
      <c r="AZ1498" s="28" t="s">
        <v>422</v>
      </c>
    </row>
    <row r="1499" ht="15.75" customHeight="1">
      <c r="A1499" s="40">
        <v>1332.0</v>
      </c>
      <c r="B1499" s="28" t="s">
        <v>4217</v>
      </c>
      <c r="C1499" s="41"/>
      <c r="D1499" s="42">
        <f t="array" ref="D1499">index(systems,match($A1499,INDEX(systems,0,1),),3)</f>
        <v>126.171</v>
      </c>
      <c r="E1499" s="42">
        <f t="array" ref="E1499">index(systems,match($A1499,INDEX(systems,0,1),),4)</f>
        <v>-384.043</v>
      </c>
      <c r="F1499" s="43" t="str">
        <f>IFERROR(__xludf.DUMMYFUNCTION("let(row, match($B1499&amp;if($C1499&lt;&gt;"""","" [""&amp;$C1499&amp;""]"",""""),index(nebulae,,2),0),join("","",iferror(round(index(nebulae,row,5)/2,3),1),iferror(round(index(nebulae,row,6)/2,3),1),0))"),"1,1,0")</f>
        <v>1,1,0</v>
      </c>
      <c r="G1499" s="44" t="s">
        <v>4218</v>
      </c>
      <c r="H1499" s="45">
        <f t="array" ref="H1499">let(systemId,match(A1499,index(systems,0,1),),refSystemId,match($H$1,index(systems,0,1),),x,index(systems,systemId,3),y,index(systems,systemId,4),refX,index(systems,refSystemId,3),refY,index(systems,refSystemId,4),round(sqrt((x-refX)^2+(y-refY)^2),3))</f>
        <v>404.238</v>
      </c>
      <c r="I1499" s="41"/>
      <c r="J1499" s="41"/>
      <c r="K1499" s="41"/>
      <c r="L1499" s="41"/>
      <c r="M1499" s="28" t="s">
        <v>953</v>
      </c>
      <c r="N1499" s="28" t="s">
        <v>1296</v>
      </c>
      <c r="O1499" s="48" t="s">
        <v>1296</v>
      </c>
      <c r="P1499" s="48" t="s">
        <v>1296</v>
      </c>
      <c r="Q1499" s="48" t="s">
        <v>1296</v>
      </c>
      <c r="R1499" s="48" t="s">
        <v>1296</v>
      </c>
      <c r="S1499" s="48" t="s">
        <v>1296</v>
      </c>
      <c r="T1499" s="48" t="s">
        <v>1296</v>
      </c>
      <c r="U1499" s="48" t="s">
        <v>1296</v>
      </c>
      <c r="V1499" s="48" t="s">
        <v>1296</v>
      </c>
      <c r="W1499" s="48" t="s">
        <v>1296</v>
      </c>
      <c r="X1499" s="48" t="s">
        <v>1296</v>
      </c>
      <c r="Y1499" s="48" t="s">
        <v>422</v>
      </c>
      <c r="Z1499" s="48" t="s">
        <v>422</v>
      </c>
      <c r="AA1499" s="48" t="s">
        <v>422</v>
      </c>
      <c r="AB1499" s="48" t="s">
        <v>422</v>
      </c>
      <c r="AC1499" s="48" t="s">
        <v>422</v>
      </c>
      <c r="AD1499" s="48" t="s">
        <v>422</v>
      </c>
      <c r="AE1499" s="48" t="s">
        <v>422</v>
      </c>
      <c r="AF1499" s="48" t="s">
        <v>422</v>
      </c>
      <c r="AG1499" s="48" t="s">
        <v>422</v>
      </c>
      <c r="AH1499" s="48" t="s">
        <v>422</v>
      </c>
      <c r="AI1499" s="48" t="s">
        <v>422</v>
      </c>
      <c r="AJ1499" s="48" t="s">
        <v>422</v>
      </c>
      <c r="AK1499" s="48" t="s">
        <v>422</v>
      </c>
      <c r="AL1499" s="48" t="s">
        <v>422</v>
      </c>
      <c r="AM1499" s="48" t="s">
        <v>422</v>
      </c>
      <c r="AN1499" s="48" t="s">
        <v>422</v>
      </c>
      <c r="AO1499" s="48" t="s">
        <v>422</v>
      </c>
      <c r="AP1499" s="48" t="s">
        <v>422</v>
      </c>
      <c r="AQ1499" s="48" t="s">
        <v>422</v>
      </c>
      <c r="AR1499" s="48" t="s">
        <v>422</v>
      </c>
      <c r="AS1499" s="48" t="s">
        <v>422</v>
      </c>
      <c r="AT1499" s="48" t="s">
        <v>422</v>
      </c>
      <c r="AU1499" s="48" t="s">
        <v>422</v>
      </c>
      <c r="AV1499" s="48" t="s">
        <v>422</v>
      </c>
      <c r="AW1499" s="48" t="s">
        <v>422</v>
      </c>
      <c r="AX1499" s="48" t="s">
        <v>422</v>
      </c>
      <c r="AY1499" s="48" t="s">
        <v>422</v>
      </c>
      <c r="AZ1499" s="28" t="s">
        <v>422</v>
      </c>
    </row>
    <row r="1500" ht="15.75" customHeight="1">
      <c r="A1500" s="40">
        <v>1333.0</v>
      </c>
      <c r="B1500" s="28" t="s">
        <v>4219</v>
      </c>
      <c r="C1500" s="41"/>
      <c r="D1500" s="42">
        <f t="array" ref="D1500">index(systems,match($A1500,INDEX(systems,0,1),),3)</f>
        <v>34.119</v>
      </c>
      <c r="E1500" s="42">
        <f t="array" ref="E1500">index(systems,match($A1500,INDEX(systems,0,1),),4)</f>
        <v>45.961</v>
      </c>
      <c r="F1500" s="43" t="str">
        <f>IFERROR(__xludf.DUMMYFUNCTION("let(row, match($B1500&amp;if($C1500&lt;&gt;"""","" [""&amp;$C1500&amp;""]"",""""),index(nebulae,,2),0),join("","",iferror(round(index(nebulae,row,5)/2,3),1),iferror(round(index(nebulae,row,6)/2,3),1),0))"),"1,1,0")</f>
        <v>1,1,0</v>
      </c>
      <c r="G1500" s="44" t="s">
        <v>4220</v>
      </c>
      <c r="H1500" s="92">
        <f t="array" ref="H1500">let(systemId,match(A1500,index(systems,0,1),),refSystemId,match($H$1,index(systems,0,1),),x,index(systems,systemId,3),y,index(systems,systemId,4),refX,index(systems,refSystemId,3),refY,index(systems,refSystemId,4),round(sqrt((x-refX)^2+(y-refY)^2),3))</f>
        <v>57.241</v>
      </c>
      <c r="I1500" s="28" t="s">
        <v>418</v>
      </c>
      <c r="J1500" s="28" t="s">
        <v>418</v>
      </c>
      <c r="K1500" s="28" t="s">
        <v>418</v>
      </c>
      <c r="L1500" s="28" t="s">
        <v>508</v>
      </c>
      <c r="M1500" s="48" t="s">
        <v>508</v>
      </c>
      <c r="N1500" s="28" t="s">
        <v>925</v>
      </c>
      <c r="O1500" s="48" t="s">
        <v>925</v>
      </c>
      <c r="P1500" s="48" t="s">
        <v>925</v>
      </c>
      <c r="Q1500" s="48" t="s">
        <v>925</v>
      </c>
      <c r="R1500" s="48" t="s">
        <v>926</v>
      </c>
      <c r="S1500" s="48" t="s">
        <v>925</v>
      </c>
      <c r="T1500" s="28" t="s">
        <v>925</v>
      </c>
      <c r="U1500" s="48" t="s">
        <v>927</v>
      </c>
      <c r="V1500" s="48" t="s">
        <v>927</v>
      </c>
      <c r="W1500" s="48" t="s">
        <v>928</v>
      </c>
      <c r="X1500" s="48" t="s">
        <v>928</v>
      </c>
      <c r="Y1500" s="48" t="s">
        <v>929</v>
      </c>
      <c r="Z1500" s="48" t="s">
        <v>929</v>
      </c>
      <c r="AA1500" s="48" t="s">
        <v>929</v>
      </c>
      <c r="AB1500" s="48" t="s">
        <v>929</v>
      </c>
      <c r="AC1500" s="48" t="s">
        <v>929</v>
      </c>
      <c r="AD1500" s="48" t="s">
        <v>929</v>
      </c>
      <c r="AE1500" s="48" t="s">
        <v>929</v>
      </c>
      <c r="AF1500" s="48" t="s">
        <v>929</v>
      </c>
      <c r="AG1500" s="48" t="s">
        <v>929</v>
      </c>
      <c r="AH1500" s="48" t="s">
        <v>929</v>
      </c>
      <c r="AI1500" s="48" t="s">
        <v>929</v>
      </c>
      <c r="AJ1500" s="48" t="s">
        <v>929</v>
      </c>
      <c r="AK1500" s="48" t="s">
        <v>929</v>
      </c>
      <c r="AL1500" s="48" t="s">
        <v>929</v>
      </c>
      <c r="AM1500" s="48" t="s">
        <v>929</v>
      </c>
      <c r="AN1500" s="48" t="s">
        <v>929</v>
      </c>
      <c r="AO1500" s="48" t="s">
        <v>929</v>
      </c>
      <c r="AP1500" s="48" t="s">
        <v>929</v>
      </c>
      <c r="AQ1500" s="48" t="s">
        <v>516</v>
      </c>
      <c r="AR1500" s="48" t="s">
        <v>517</v>
      </c>
      <c r="AS1500" s="48" t="s">
        <v>648</v>
      </c>
      <c r="AT1500" s="48" t="s">
        <v>648</v>
      </c>
      <c r="AU1500" s="48" t="s">
        <v>648</v>
      </c>
      <c r="AV1500" s="48" t="s">
        <v>648</v>
      </c>
      <c r="AW1500" s="48" t="s">
        <v>649</v>
      </c>
      <c r="AX1500" s="48" t="s">
        <v>932</v>
      </c>
      <c r="AY1500" s="48" t="s">
        <v>932</v>
      </c>
      <c r="AZ1500" s="28" t="s">
        <v>932</v>
      </c>
    </row>
    <row r="1501" ht="15.75" customHeight="1">
      <c r="A1501" s="40">
        <v>1334.0</v>
      </c>
      <c r="B1501" s="28" t="s">
        <v>4221</v>
      </c>
      <c r="C1501" s="28" t="s">
        <v>4222</v>
      </c>
      <c r="D1501" s="42">
        <f t="array" ref="D1501">index(systems,match($A1501,INDEX(systems,0,1),),3)</f>
        <v>370.161</v>
      </c>
      <c r="E1501" s="42">
        <f t="array" ref="E1501">index(systems,match($A1501,INDEX(systems,0,1),),4)</f>
        <v>105.677</v>
      </c>
      <c r="F1501" s="43" t="str">
        <f>IFERROR(__xludf.DUMMYFUNCTION("let(row, match($B1501&amp;if($C1501&lt;&gt;"""","" [""&amp;$C1501&amp;""]"",""""),index(nebulae,,2),0),join("","",iferror(round(index(nebulae,row,5)/2,3),1),iferror(round(index(nebulae,row,6)/2,3),1),0))"),"1,1,0")</f>
        <v>1,1,0</v>
      </c>
      <c r="G1501" s="44" t="s">
        <v>4223</v>
      </c>
      <c r="H1501" s="45">
        <f t="array" ref="H1501">let(systemId,match(A1501,index(systems,0,1),),refSystemId,match($H$1,index(systems,0,1),),x,index(systems,systemId,3),y,index(systems,systemId,4),refX,index(systems,refSystemId,3),refY,index(systems,refSystemId,4),round(sqrt((x-refX)^2+(y-refY)^2),3))</f>
        <v>384.95</v>
      </c>
      <c r="I1501" s="62" t="s">
        <v>408</v>
      </c>
      <c r="J1501" s="62" t="s">
        <v>408</v>
      </c>
      <c r="K1501" s="62" t="s">
        <v>408</v>
      </c>
      <c r="L1501" s="53"/>
      <c r="M1501" s="53"/>
      <c r="N1501" s="28" t="s">
        <v>939</v>
      </c>
      <c r="O1501" s="48" t="s">
        <v>939</v>
      </c>
      <c r="P1501" s="48" t="s">
        <v>939</v>
      </c>
      <c r="Q1501" s="48" t="s">
        <v>939</v>
      </c>
      <c r="R1501" s="48" t="s">
        <v>939</v>
      </c>
      <c r="S1501" s="48" t="s">
        <v>939</v>
      </c>
      <c r="T1501" s="48" t="s">
        <v>939</v>
      </c>
      <c r="U1501" s="48" t="s">
        <v>939</v>
      </c>
      <c r="V1501" s="48" t="s">
        <v>939</v>
      </c>
      <c r="W1501" s="48" t="s">
        <v>939</v>
      </c>
      <c r="X1501" s="48" t="s">
        <v>939</v>
      </c>
      <c r="Y1501" s="52" t="s">
        <v>1070</v>
      </c>
      <c r="Z1501" s="48" t="s">
        <v>1070</v>
      </c>
      <c r="AA1501" s="48" t="s">
        <v>1071</v>
      </c>
      <c r="AB1501" s="48" t="s">
        <v>1071</v>
      </c>
      <c r="AC1501" s="48" t="s">
        <v>1071</v>
      </c>
      <c r="AD1501" s="48" t="s">
        <v>1071</v>
      </c>
      <c r="AE1501" s="48" t="s">
        <v>1071</v>
      </c>
      <c r="AF1501" s="48" t="s">
        <v>1071</v>
      </c>
      <c r="AG1501" s="48" t="s">
        <v>1071</v>
      </c>
      <c r="AH1501" s="48" t="s">
        <v>1071</v>
      </c>
      <c r="AI1501" s="48" t="s">
        <v>1071</v>
      </c>
      <c r="AJ1501" s="48" t="s">
        <v>1071</v>
      </c>
      <c r="AK1501" s="48" t="s">
        <v>1071</v>
      </c>
      <c r="AL1501" s="48" t="s">
        <v>1071</v>
      </c>
      <c r="AM1501" s="48" t="s">
        <v>1071</v>
      </c>
      <c r="AN1501" s="48" t="s">
        <v>1071</v>
      </c>
      <c r="AO1501" s="48" t="s">
        <v>939</v>
      </c>
      <c r="AP1501" s="48" t="s">
        <v>939</v>
      </c>
      <c r="AQ1501" s="48" t="s">
        <v>940</v>
      </c>
      <c r="AR1501" s="48" t="s">
        <v>940</v>
      </c>
      <c r="AS1501" s="48" t="s">
        <v>940</v>
      </c>
      <c r="AT1501" s="48" t="s">
        <v>940</v>
      </c>
      <c r="AU1501" s="48" t="s">
        <v>940</v>
      </c>
      <c r="AV1501" s="48" t="s">
        <v>940</v>
      </c>
      <c r="AW1501" s="48" t="s">
        <v>940</v>
      </c>
      <c r="AX1501" s="48" t="s">
        <v>940</v>
      </c>
      <c r="AY1501" s="48" t="s">
        <v>940</v>
      </c>
      <c r="AZ1501" s="28" t="s">
        <v>940</v>
      </c>
    </row>
    <row r="1502" ht="15.75" customHeight="1">
      <c r="A1502" s="40">
        <v>1335.0</v>
      </c>
      <c r="B1502" s="28" t="s">
        <v>4224</v>
      </c>
      <c r="C1502" s="41"/>
      <c r="D1502" s="42">
        <f t="array" ref="D1502">index(systems,match($A1502,INDEX(systems,0,1),),3)</f>
        <v>-13.136</v>
      </c>
      <c r="E1502" s="42">
        <f t="array" ref="E1502">index(systems,match($A1502,INDEX(systems,0,1),),4)</f>
        <v>83.708</v>
      </c>
      <c r="F1502" s="43" t="str">
        <f>IFERROR(__xludf.DUMMYFUNCTION("let(row, match($B1502&amp;if($C1502&lt;&gt;"""","" [""&amp;$C1502&amp;""]"",""""),index(nebulae,,2),0),join("","",iferror(round(index(nebulae,row,5)/2,3),1),iferror(round(index(nebulae,row,6)/2,3),1),0))"),"1,1,0")</f>
        <v>1,1,0</v>
      </c>
      <c r="G1502" s="44" t="s">
        <v>4225</v>
      </c>
      <c r="H1502" s="45">
        <f t="array" ref="H1502">let(systemId,match(A1502,index(systems,0,1),),refSystemId,match($H$1,index(systems,0,1),),x,index(systems,systemId,3),y,index(systems,systemId,4),refX,index(systems,refSystemId,3),refY,index(systems,refSystemId,4),round(sqrt((x-refX)^2+(y-refY)^2),3))</f>
        <v>84.732</v>
      </c>
      <c r="I1502" s="28" t="s">
        <v>408</v>
      </c>
      <c r="J1502" s="41"/>
      <c r="K1502" s="28" t="s">
        <v>523</v>
      </c>
      <c r="L1502" s="28" t="s">
        <v>523</v>
      </c>
      <c r="M1502" s="48" t="s">
        <v>524</v>
      </c>
      <c r="N1502" s="28" t="s">
        <v>641</v>
      </c>
      <c r="O1502" s="48" t="s">
        <v>641</v>
      </c>
      <c r="P1502" s="48" t="s">
        <v>641</v>
      </c>
      <c r="Q1502" s="48" t="s">
        <v>641</v>
      </c>
      <c r="R1502" s="48" t="s">
        <v>641</v>
      </c>
      <c r="S1502" s="48" t="s">
        <v>641</v>
      </c>
      <c r="T1502" s="48" t="s">
        <v>641</v>
      </c>
      <c r="U1502" s="48" t="s">
        <v>641</v>
      </c>
      <c r="V1502" s="48" t="s">
        <v>641</v>
      </c>
      <c r="W1502" s="48" t="s">
        <v>641</v>
      </c>
      <c r="X1502" s="48" t="s">
        <v>641</v>
      </c>
      <c r="Y1502" s="48" t="s">
        <v>4226</v>
      </c>
      <c r="Z1502" s="48" t="s">
        <v>4226</v>
      </c>
      <c r="AA1502" s="48" t="s">
        <v>4226</v>
      </c>
      <c r="AB1502" s="48" t="s">
        <v>4226</v>
      </c>
      <c r="AC1502" s="48" t="s">
        <v>4226</v>
      </c>
      <c r="AD1502" s="48" t="s">
        <v>4226</v>
      </c>
      <c r="AE1502" s="48" t="s">
        <v>4226</v>
      </c>
      <c r="AF1502" s="48" t="s">
        <v>4226</v>
      </c>
      <c r="AG1502" s="48" t="s">
        <v>4226</v>
      </c>
      <c r="AH1502" s="48" t="s">
        <v>4226</v>
      </c>
      <c r="AI1502" s="48" t="s">
        <v>4226</v>
      </c>
      <c r="AJ1502" s="48" t="s">
        <v>4226</v>
      </c>
      <c r="AK1502" s="48" t="s">
        <v>4226</v>
      </c>
      <c r="AL1502" s="48" t="s">
        <v>4226</v>
      </c>
      <c r="AM1502" s="48" t="s">
        <v>4226</v>
      </c>
      <c r="AN1502" s="48" t="s">
        <v>4226</v>
      </c>
      <c r="AO1502" s="48" t="s">
        <v>4226</v>
      </c>
      <c r="AP1502" s="48" t="s">
        <v>4226</v>
      </c>
      <c r="AQ1502" s="48" t="s">
        <v>4226</v>
      </c>
      <c r="AR1502" s="48" t="s">
        <v>4226</v>
      </c>
      <c r="AS1502" s="52" t="s">
        <v>894</v>
      </c>
      <c r="AT1502" s="52" t="s">
        <v>894</v>
      </c>
      <c r="AU1502" s="52" t="s">
        <v>894</v>
      </c>
      <c r="AV1502" s="52" t="s">
        <v>894</v>
      </c>
      <c r="AW1502" s="48" t="s">
        <v>418</v>
      </c>
      <c r="AX1502" s="48" t="s">
        <v>895</v>
      </c>
      <c r="AY1502" s="48" t="s">
        <v>895</v>
      </c>
      <c r="AZ1502" s="28" t="s">
        <v>896</v>
      </c>
    </row>
    <row r="1503" ht="15.75" customHeight="1">
      <c r="A1503" s="40">
        <v>1336.0</v>
      </c>
      <c r="B1503" s="28" t="s">
        <v>4227</v>
      </c>
      <c r="C1503" s="41"/>
      <c r="D1503" s="42">
        <f t="array" ref="D1503">index(systems,match($A1503,INDEX(systems,0,1),),3)</f>
        <v>268.309</v>
      </c>
      <c r="E1503" s="42">
        <f t="array" ref="E1503">index(systems,match($A1503,INDEX(systems,0,1),),4)</f>
        <v>-46.829</v>
      </c>
      <c r="F1503" s="43" t="str">
        <f>IFERROR(__xludf.DUMMYFUNCTION("let(row, match($B1503&amp;if($C1503&lt;&gt;"""","" [""&amp;$C1503&amp;""]"",""""),index(nebulae,,2),0),join("","",iferror(round(index(nebulae,row,5)/2,3),1),iferror(round(index(nebulae,row,6)/2,3),1),0))"),"1,1,0")</f>
        <v>1,1,0</v>
      </c>
      <c r="G1503" s="44" t="s">
        <v>4228</v>
      </c>
      <c r="H1503" s="45">
        <f t="array" ref="H1503">let(systemId,match(A1503,index(systems,0,1),),refSystemId,match($H$1,index(systems,0,1),),x,index(systems,systemId,3),y,index(systems,systemId,4),refX,index(systems,refSystemId,3),refY,index(systems,refSystemId,4),round(sqrt((x-refX)^2+(y-refY)^2),3))</f>
        <v>272.365</v>
      </c>
      <c r="I1503" s="53"/>
      <c r="J1503" s="46" t="s">
        <v>418</v>
      </c>
      <c r="K1503" s="53"/>
      <c r="L1503" s="53"/>
      <c r="M1503" s="53"/>
      <c r="N1503" s="28" t="s">
        <v>1574</v>
      </c>
      <c r="O1503" s="48" t="s">
        <v>1574</v>
      </c>
      <c r="P1503" s="48" t="s">
        <v>1574</v>
      </c>
      <c r="Q1503" s="48" t="s">
        <v>1574</v>
      </c>
      <c r="R1503" s="48" t="s">
        <v>1574</v>
      </c>
      <c r="S1503" s="48" t="s">
        <v>1574</v>
      </c>
      <c r="T1503" s="48" t="s">
        <v>1574</v>
      </c>
      <c r="U1503" s="48" t="s">
        <v>1574</v>
      </c>
      <c r="V1503" s="48" t="s">
        <v>1574</v>
      </c>
      <c r="W1503" s="48" t="s">
        <v>1574</v>
      </c>
      <c r="X1503" s="48" t="s">
        <v>1574</v>
      </c>
      <c r="Y1503" s="48" t="s">
        <v>1575</v>
      </c>
      <c r="Z1503" s="48" t="s">
        <v>1575</v>
      </c>
      <c r="AA1503" s="48" t="s">
        <v>1576</v>
      </c>
      <c r="AB1503" s="48" t="s">
        <v>1576</v>
      </c>
      <c r="AC1503" s="48" t="s">
        <v>1576</v>
      </c>
      <c r="AD1503" s="48" t="s">
        <v>1576</v>
      </c>
      <c r="AE1503" s="48" t="s">
        <v>1576</v>
      </c>
      <c r="AF1503" s="48" t="s">
        <v>1576</v>
      </c>
      <c r="AG1503" s="48" t="s">
        <v>1576</v>
      </c>
      <c r="AH1503" s="48" t="s">
        <v>1576</v>
      </c>
      <c r="AI1503" s="48" t="s">
        <v>1576</v>
      </c>
      <c r="AJ1503" s="48" t="s">
        <v>1576</v>
      </c>
      <c r="AK1503" s="48" t="s">
        <v>1576</v>
      </c>
      <c r="AL1503" s="48" t="s">
        <v>1576</v>
      </c>
      <c r="AM1503" s="48" t="s">
        <v>1576</v>
      </c>
      <c r="AN1503" s="48" t="s">
        <v>1576</v>
      </c>
      <c r="AO1503" s="48" t="s">
        <v>1575</v>
      </c>
      <c r="AP1503" s="48" t="s">
        <v>1575</v>
      </c>
      <c r="AQ1503" s="48" t="s">
        <v>1575</v>
      </c>
      <c r="AR1503" s="48" t="s">
        <v>1575</v>
      </c>
      <c r="AS1503" s="48" t="s">
        <v>1575</v>
      </c>
      <c r="AT1503" s="48" t="s">
        <v>1575</v>
      </c>
      <c r="AU1503" s="48" t="s">
        <v>1575</v>
      </c>
      <c r="AV1503" s="48" t="s">
        <v>1575</v>
      </c>
      <c r="AW1503" s="48" t="s">
        <v>1575</v>
      </c>
      <c r="AX1503" s="48" t="s">
        <v>1575</v>
      </c>
      <c r="AY1503" s="48" t="s">
        <v>1575</v>
      </c>
      <c r="AZ1503" s="28" t="s">
        <v>1575</v>
      </c>
    </row>
    <row r="1504" ht="15.75" customHeight="1">
      <c r="A1504" s="40">
        <v>2908.0</v>
      </c>
      <c r="B1504" s="28" t="s">
        <v>4229</v>
      </c>
      <c r="C1504" s="41"/>
      <c r="D1504" s="42">
        <f t="array" ref="D1504">index(systems,match($A1504,INDEX(systems,0,1),),3)</f>
        <v>446.663</v>
      </c>
      <c r="E1504" s="42">
        <f t="array" ref="E1504">index(systems,match($A1504,INDEX(systems,0,1),),4)</f>
        <v>-97.484</v>
      </c>
      <c r="F1504" s="43" t="str">
        <f>IFERROR(__xludf.DUMMYFUNCTION("let(row, match($B1504&amp;if($C1504&lt;&gt;"""","" [""&amp;$C1504&amp;""]"",""""),index(nebulae,,2),0),join("","",iferror(round(index(nebulae,row,5)/2,3),1),iferror(round(index(nebulae,row,6)/2,3),1),0))"),"1,1,0")</f>
        <v>1,1,0</v>
      </c>
      <c r="G1504" s="44" t="s">
        <v>4230</v>
      </c>
      <c r="H1504" s="45">
        <f t="array" ref="H1504">let(systemId,match(A1504,index(systems,0,1),),refSystemId,match($H$1,index(systems,0,1),),x,index(systems,systemId,3),y,index(systems,systemId,4),refX,index(systems,refSystemId,3),refY,index(systems,refSystemId,4),round(sqrt((x-refX)^2+(y-refY)^2),3))</f>
        <v>457.177</v>
      </c>
      <c r="I1504" s="28" t="s">
        <v>408</v>
      </c>
      <c r="J1504" s="28" t="s">
        <v>408</v>
      </c>
      <c r="K1504" s="28" t="s">
        <v>408</v>
      </c>
      <c r="L1504" s="28" t="s">
        <v>408</v>
      </c>
      <c r="M1504" s="28" t="s">
        <v>408</v>
      </c>
      <c r="N1504" s="28" t="s">
        <v>408</v>
      </c>
      <c r="O1504" s="41"/>
      <c r="P1504" s="56" t="s">
        <v>408</v>
      </c>
      <c r="Q1504" s="48" t="s">
        <v>408</v>
      </c>
      <c r="R1504" s="48" t="s">
        <v>408</v>
      </c>
      <c r="S1504" s="48" t="s">
        <v>408</v>
      </c>
      <c r="T1504" s="48" t="s">
        <v>408</v>
      </c>
      <c r="U1504" s="48" t="s">
        <v>408</v>
      </c>
      <c r="V1504" s="48" t="s">
        <v>408</v>
      </c>
      <c r="W1504" s="48" t="s">
        <v>666</v>
      </c>
      <c r="X1504" s="48" t="s">
        <v>666</v>
      </c>
      <c r="Y1504" s="48" t="s">
        <v>666</v>
      </c>
      <c r="Z1504" s="48" t="s">
        <v>666</v>
      </c>
      <c r="AA1504" s="48" t="s">
        <v>1024</v>
      </c>
      <c r="AB1504" s="48" t="s">
        <v>1024</v>
      </c>
      <c r="AC1504" s="48" t="s">
        <v>1024</v>
      </c>
      <c r="AD1504" s="48" t="s">
        <v>1024</v>
      </c>
      <c r="AE1504" s="48" t="s">
        <v>1024</v>
      </c>
      <c r="AF1504" s="48" t="s">
        <v>1024</v>
      </c>
      <c r="AG1504" s="48" t="s">
        <v>1024</v>
      </c>
      <c r="AH1504" s="48" t="s">
        <v>1024</v>
      </c>
      <c r="AI1504" s="48" t="s">
        <v>1024</v>
      </c>
      <c r="AJ1504" s="48" t="s">
        <v>1024</v>
      </c>
      <c r="AK1504" s="48" t="s">
        <v>1024</v>
      </c>
      <c r="AL1504" s="48" t="s">
        <v>1024</v>
      </c>
      <c r="AM1504" s="48" t="s">
        <v>1024</v>
      </c>
      <c r="AN1504" s="48" t="s">
        <v>1024</v>
      </c>
      <c r="AO1504" s="48" t="s">
        <v>666</v>
      </c>
      <c r="AP1504" s="48" t="s">
        <v>666</v>
      </c>
      <c r="AQ1504" s="48" t="s">
        <v>666</v>
      </c>
      <c r="AR1504" s="48" t="s">
        <v>666</v>
      </c>
      <c r="AS1504" s="48" t="s">
        <v>666</v>
      </c>
      <c r="AT1504" s="48" t="s">
        <v>666</v>
      </c>
      <c r="AU1504" s="48" t="s">
        <v>666</v>
      </c>
      <c r="AV1504" s="56" t="s">
        <v>666</v>
      </c>
      <c r="AW1504" s="56" t="s">
        <v>666</v>
      </c>
      <c r="AX1504" s="56" t="s">
        <v>666</v>
      </c>
      <c r="AY1504" s="56" t="s">
        <v>666</v>
      </c>
      <c r="AZ1504" s="28" t="s">
        <v>666</v>
      </c>
    </row>
    <row r="1505" ht="15.75" customHeight="1">
      <c r="A1505" s="40">
        <v>1337.0</v>
      </c>
      <c r="B1505" s="28" t="s">
        <v>4231</v>
      </c>
      <c r="C1505" s="41"/>
      <c r="D1505" s="42">
        <f t="array" ref="D1505">index(systems,match($A1505,INDEX(systems,0,1),),3)</f>
        <v>275.783</v>
      </c>
      <c r="E1505" s="42">
        <f t="array" ref="E1505">index(systems,match($A1505,INDEX(systems,0,1),),4)</f>
        <v>-311.682</v>
      </c>
      <c r="F1505" s="43" t="str">
        <f>IFERROR(__xludf.DUMMYFUNCTION("let(row, match($B1505&amp;if($C1505&lt;&gt;"""","" [""&amp;$C1505&amp;""]"",""""),index(nebulae,,2),0),join("","",iferror(round(index(nebulae,row,5)/2,3),1),iferror(round(index(nebulae,row,6)/2,3),1),0))"),"1,1,0")</f>
        <v>1,1,0</v>
      </c>
      <c r="G1505" s="44" t="s">
        <v>4232</v>
      </c>
      <c r="H1505" s="45">
        <f t="array" ref="H1505">let(systemId,match(A1505,index(systems,0,1),),refSystemId,match($H$1,index(systems,0,1),),x,index(systems,systemId,3),y,index(systems,systemId,4),refX,index(systems,refSystemId,3),refY,index(systems,refSystemId,4),round(sqrt((x-refX)^2+(y-refY)^2),3))</f>
        <v>416.175</v>
      </c>
      <c r="I1505" s="46" t="s">
        <v>408</v>
      </c>
      <c r="J1505" s="46" t="s">
        <v>408</v>
      </c>
      <c r="K1505" s="53"/>
      <c r="L1505" s="53"/>
      <c r="M1505" s="53"/>
      <c r="N1505" s="28" t="s">
        <v>953</v>
      </c>
      <c r="O1505" s="48" t="s">
        <v>1013</v>
      </c>
      <c r="P1505" s="48" t="s">
        <v>1013</v>
      </c>
      <c r="Q1505" s="48" t="s">
        <v>1013</v>
      </c>
      <c r="R1505" s="48" t="s">
        <v>1013</v>
      </c>
      <c r="S1505" s="48" t="s">
        <v>1013</v>
      </c>
      <c r="T1505" s="48" t="s">
        <v>1013</v>
      </c>
      <c r="U1505" s="48" t="s">
        <v>1013</v>
      </c>
      <c r="V1505" s="48" t="s">
        <v>1013</v>
      </c>
      <c r="W1505" s="48" t="s">
        <v>1013</v>
      </c>
      <c r="X1505" s="48" t="s">
        <v>1013</v>
      </c>
      <c r="Y1505" s="48" t="s">
        <v>1014</v>
      </c>
      <c r="Z1505" s="48" t="s">
        <v>1014</v>
      </c>
      <c r="AA1505" s="48" t="s">
        <v>1015</v>
      </c>
      <c r="AB1505" s="48" t="s">
        <v>1015</v>
      </c>
      <c r="AC1505" s="48" t="s">
        <v>1015</v>
      </c>
      <c r="AD1505" s="48" t="s">
        <v>1015</v>
      </c>
      <c r="AE1505" s="48" t="s">
        <v>1015</v>
      </c>
      <c r="AF1505" s="48" t="s">
        <v>1015</v>
      </c>
      <c r="AG1505" s="48" t="s">
        <v>1015</v>
      </c>
      <c r="AH1505" s="48" t="s">
        <v>1015</v>
      </c>
      <c r="AI1505" s="48" t="s">
        <v>1015</v>
      </c>
      <c r="AJ1505" s="48" t="s">
        <v>1015</v>
      </c>
      <c r="AK1505" s="48" t="s">
        <v>1015</v>
      </c>
      <c r="AL1505" s="48" t="s">
        <v>1015</v>
      </c>
      <c r="AM1505" s="48" t="s">
        <v>1015</v>
      </c>
      <c r="AN1505" s="48" t="s">
        <v>1015</v>
      </c>
      <c r="AO1505" s="48" t="s">
        <v>1014</v>
      </c>
      <c r="AP1505" s="48" t="s">
        <v>1014</v>
      </c>
      <c r="AQ1505" s="48" t="s">
        <v>1014</v>
      </c>
      <c r="AR1505" s="48" t="s">
        <v>955</v>
      </c>
      <c r="AS1505" s="48" t="s">
        <v>955</v>
      </c>
      <c r="AT1505" s="48" t="s">
        <v>955</v>
      </c>
      <c r="AU1505" s="48" t="s">
        <v>955</v>
      </c>
      <c r="AV1505" s="48" t="s">
        <v>955</v>
      </c>
      <c r="AW1505" s="48" t="s">
        <v>955</v>
      </c>
      <c r="AX1505" s="48" t="s">
        <v>955</v>
      </c>
      <c r="AY1505" s="48" t="s">
        <v>955</v>
      </c>
      <c r="AZ1505" s="28" t="s">
        <v>955</v>
      </c>
    </row>
    <row r="1506" ht="15.75" customHeight="1">
      <c r="A1506" s="40">
        <v>1338.0</v>
      </c>
      <c r="B1506" s="28" t="s">
        <v>4233</v>
      </c>
      <c r="C1506" s="41"/>
      <c r="D1506" s="42">
        <f t="array" ref="D1506">index(systems,match($A1506,INDEX(systems,0,1),),3)</f>
        <v>-125.089</v>
      </c>
      <c r="E1506" s="42">
        <f t="array" ref="E1506">index(systems,match($A1506,INDEX(systems,0,1),),4)</f>
        <v>-105.506</v>
      </c>
      <c r="F1506" s="43" t="str">
        <f>IFERROR(__xludf.DUMMYFUNCTION("let(row, match($B1506&amp;if($C1506&lt;&gt;"""","" [""&amp;$C1506&amp;""]"",""""),index(nebulae,,2),0),join("","",iferror(round(index(nebulae,row,5)/2,3),1),iferror(round(index(nebulae,row,6)/2,3),1),0))"),"1,1,0")</f>
        <v>1,1,0</v>
      </c>
      <c r="G1506" s="44" t="s">
        <v>4234</v>
      </c>
      <c r="H1506" s="45">
        <f t="array" ref="H1506">let(systemId,match(A1506,index(systems,0,1),),refSystemId,match($H$1,index(systems,0,1),),x,index(systems,systemId,3),y,index(systems,systemId,4),refX,index(systems,refSystemId,3),refY,index(systems,refSystemId,4),round(sqrt((x-refX)^2+(y-refY)^2),3))</f>
        <v>163.642</v>
      </c>
      <c r="I1506" s="28" t="s">
        <v>426</v>
      </c>
      <c r="J1506" s="48" t="s">
        <v>427</v>
      </c>
      <c r="K1506" s="48" t="s">
        <v>427</v>
      </c>
      <c r="L1506" s="48" t="s">
        <v>427</v>
      </c>
      <c r="M1506" s="28" t="s">
        <v>427</v>
      </c>
      <c r="N1506" s="28" t="s">
        <v>427</v>
      </c>
      <c r="O1506" s="48" t="s">
        <v>427</v>
      </c>
      <c r="P1506" s="48" t="s">
        <v>427</v>
      </c>
      <c r="Q1506" s="48" t="s">
        <v>427</v>
      </c>
      <c r="R1506" s="48" t="s">
        <v>427</v>
      </c>
      <c r="S1506" s="48" t="s">
        <v>427</v>
      </c>
      <c r="T1506" s="48" t="s">
        <v>427</v>
      </c>
      <c r="U1506" s="48" t="s">
        <v>427</v>
      </c>
      <c r="V1506" s="48" t="s">
        <v>427</v>
      </c>
      <c r="W1506" s="48" t="s">
        <v>427</v>
      </c>
      <c r="X1506" s="48" t="s">
        <v>427</v>
      </c>
      <c r="Y1506" s="48" t="s">
        <v>427</v>
      </c>
      <c r="Z1506" s="48" t="s">
        <v>427</v>
      </c>
      <c r="AA1506" s="48" t="s">
        <v>427</v>
      </c>
      <c r="AB1506" s="48" t="s">
        <v>427</v>
      </c>
      <c r="AC1506" s="48" t="s">
        <v>427</v>
      </c>
      <c r="AD1506" s="48" t="s">
        <v>427</v>
      </c>
      <c r="AE1506" s="48" t="s">
        <v>427</v>
      </c>
      <c r="AF1506" s="48" t="s">
        <v>427</v>
      </c>
      <c r="AG1506" s="48" t="s">
        <v>427</v>
      </c>
      <c r="AH1506" s="48" t="s">
        <v>427</v>
      </c>
      <c r="AI1506" s="48" t="s">
        <v>427</v>
      </c>
      <c r="AJ1506" s="48" t="s">
        <v>427</v>
      </c>
      <c r="AK1506" s="48" t="s">
        <v>427</v>
      </c>
      <c r="AL1506" s="48" t="s">
        <v>427</v>
      </c>
      <c r="AM1506" s="48" t="s">
        <v>427</v>
      </c>
      <c r="AN1506" s="48" t="s">
        <v>427</v>
      </c>
      <c r="AO1506" s="48" t="s">
        <v>427</v>
      </c>
      <c r="AP1506" s="48" t="s">
        <v>427</v>
      </c>
      <c r="AQ1506" s="48" t="s">
        <v>427</v>
      </c>
      <c r="AR1506" s="48" t="s">
        <v>426</v>
      </c>
      <c r="AS1506" s="48" t="s">
        <v>426</v>
      </c>
      <c r="AT1506" s="48" t="s">
        <v>946</v>
      </c>
      <c r="AU1506" s="48" t="s">
        <v>946</v>
      </c>
      <c r="AV1506" s="48" t="s">
        <v>946</v>
      </c>
      <c r="AW1506" s="48" t="s">
        <v>946</v>
      </c>
      <c r="AX1506" s="48" t="s">
        <v>605</v>
      </c>
      <c r="AY1506" s="48" t="s">
        <v>605</v>
      </c>
      <c r="AZ1506" s="51" t="s">
        <v>605</v>
      </c>
    </row>
    <row r="1507" ht="15.75" customHeight="1">
      <c r="A1507" s="40">
        <v>1339.0</v>
      </c>
      <c r="B1507" s="28" t="s">
        <v>4235</v>
      </c>
      <c r="C1507" s="41"/>
      <c r="D1507" s="42">
        <f t="array" ref="D1507">index(systems,match($A1507,INDEX(systems,0,1),),3)</f>
        <v>375.066</v>
      </c>
      <c r="E1507" s="42">
        <f t="array" ref="E1507">index(systems,match($A1507,INDEX(systems,0,1),),4)</f>
        <v>-30.813</v>
      </c>
      <c r="F1507" s="43" t="str">
        <f>IFERROR(__xludf.DUMMYFUNCTION("let(row, match($B1507&amp;if($C1507&lt;&gt;"""","" [""&amp;$C1507&amp;""]"",""""),index(nebulae,,2),0),join("","",iferror(round(index(nebulae,row,5)/2,3),1),iferror(round(index(nebulae,row,6)/2,3),1),0))"),"1,1,0")</f>
        <v>1,1,0</v>
      </c>
      <c r="G1507" s="44" t="s">
        <v>4236</v>
      </c>
      <c r="H1507" s="45">
        <f t="array" ref="H1507">let(systemId,match(A1507,index(systems,0,1),),refSystemId,match($H$1,index(systems,0,1),),x,index(systems,systemId,3),y,index(systems,systemId,4),refX,index(systems,refSystemId,3),refY,index(systems,refSystemId,4),round(sqrt((x-refX)^2+(y-refY)^2),3))</f>
        <v>376.33</v>
      </c>
      <c r="I1507" s="41"/>
      <c r="J1507" s="28" t="s">
        <v>418</v>
      </c>
      <c r="K1507" s="41"/>
      <c r="L1507" s="41"/>
      <c r="M1507" s="41"/>
      <c r="N1507" s="28" t="s">
        <v>1032</v>
      </c>
      <c r="O1507" s="48" t="s">
        <v>1032</v>
      </c>
      <c r="P1507" s="48" t="s">
        <v>1032</v>
      </c>
      <c r="Q1507" s="48" t="s">
        <v>1032</v>
      </c>
      <c r="R1507" s="48" t="s">
        <v>1032</v>
      </c>
      <c r="S1507" s="48" t="s">
        <v>1032</v>
      </c>
      <c r="T1507" s="48" t="s">
        <v>1032</v>
      </c>
      <c r="U1507" s="48" t="s">
        <v>1032</v>
      </c>
      <c r="V1507" s="48" t="s">
        <v>1032</v>
      </c>
      <c r="W1507" s="48" t="s">
        <v>1032</v>
      </c>
      <c r="X1507" s="48" t="s">
        <v>1032</v>
      </c>
      <c r="Y1507" s="48" t="s">
        <v>1032</v>
      </c>
      <c r="Z1507" s="48" t="s">
        <v>1032</v>
      </c>
      <c r="AA1507" s="48" t="s">
        <v>2155</v>
      </c>
      <c r="AB1507" s="48" t="s">
        <v>2155</v>
      </c>
      <c r="AC1507" s="48" t="s">
        <v>2155</v>
      </c>
      <c r="AD1507" s="48" t="s">
        <v>2155</v>
      </c>
      <c r="AE1507" s="48" t="s">
        <v>2155</v>
      </c>
      <c r="AF1507" s="48" t="s">
        <v>2155</v>
      </c>
      <c r="AG1507" s="48" t="s">
        <v>2155</v>
      </c>
      <c r="AH1507" s="48" t="s">
        <v>2155</v>
      </c>
      <c r="AI1507" s="48" t="s">
        <v>2155</v>
      </c>
      <c r="AJ1507" s="48" t="s">
        <v>2155</v>
      </c>
      <c r="AK1507" s="48" t="s">
        <v>2155</v>
      </c>
      <c r="AL1507" s="48" t="s">
        <v>2155</v>
      </c>
      <c r="AM1507" s="48" t="s">
        <v>2155</v>
      </c>
      <c r="AN1507" s="48" t="s">
        <v>2155</v>
      </c>
      <c r="AO1507" s="48" t="s">
        <v>1032</v>
      </c>
      <c r="AP1507" s="48" t="s">
        <v>1032</v>
      </c>
      <c r="AQ1507" s="48" t="s">
        <v>1032</v>
      </c>
      <c r="AR1507" s="48" t="s">
        <v>1032</v>
      </c>
      <c r="AS1507" s="48" t="s">
        <v>1032</v>
      </c>
      <c r="AT1507" s="48" t="s">
        <v>1032</v>
      </c>
      <c r="AU1507" s="48" t="s">
        <v>1032</v>
      </c>
      <c r="AV1507" s="48" t="s">
        <v>1032</v>
      </c>
      <c r="AW1507" s="48" t="s">
        <v>1032</v>
      </c>
      <c r="AX1507" s="48" t="s">
        <v>1032</v>
      </c>
      <c r="AY1507" s="48" t="s">
        <v>1032</v>
      </c>
      <c r="AZ1507" s="28" t="s">
        <v>1032</v>
      </c>
    </row>
    <row r="1508" ht="15.75" customHeight="1">
      <c r="A1508" s="40">
        <v>3171.0</v>
      </c>
      <c r="B1508" s="28" t="s">
        <v>4237</v>
      </c>
      <c r="C1508" s="41"/>
      <c r="D1508" s="42">
        <f t="array" ref="D1508">index(systems,match($A1508,INDEX(systems,0,1),),3)</f>
        <v>-714.573</v>
      </c>
      <c r="E1508" s="42">
        <f t="array" ref="E1508">index(systems,match($A1508,INDEX(systems,0,1),),4)</f>
        <v>993.081</v>
      </c>
      <c r="F1508" s="43" t="str">
        <f>IFERROR(__xludf.DUMMYFUNCTION("let(row, match($B1508&amp;if($C1508&lt;&gt;"""","" [""&amp;$C1508&amp;""]"",""""),index(nebulae,,2),0),join("","",iferror(round(index(nebulae,row,5)/2,3),1),iferror(round(index(nebulae,row,6)/2,3),1),0))"),"1,1,0")</f>
        <v>1,1,0</v>
      </c>
      <c r="G1508" s="44" t="s">
        <v>4238</v>
      </c>
      <c r="H1508" s="45">
        <f t="array" ref="H1508">let(systemId,match(A1508,index(systems,0,1),),refSystemId,match($H$1,index(systems,0,1),),x,index(systems,systemId,3),y,index(systems,systemId,4),refX,index(systems,refSystemId,3),refY,index(systems,refSystemId,4),round(sqrt((x-refX)^2+(y-refY)^2),3))</f>
        <v>1223.448</v>
      </c>
      <c r="I1508" s="51" t="s">
        <v>408</v>
      </c>
      <c r="J1508" s="51" t="s">
        <v>408</v>
      </c>
      <c r="K1508" s="51" t="s">
        <v>408</v>
      </c>
      <c r="L1508" s="51" t="s">
        <v>408</v>
      </c>
      <c r="M1508" s="51" t="s">
        <v>408</v>
      </c>
      <c r="N1508" s="51" t="s">
        <v>408</v>
      </c>
      <c r="O1508" s="51" t="s">
        <v>408</v>
      </c>
      <c r="P1508" s="51" t="s">
        <v>408</v>
      </c>
      <c r="Q1508" s="51" t="s">
        <v>408</v>
      </c>
      <c r="R1508" s="51" t="s">
        <v>408</v>
      </c>
      <c r="S1508" s="51" t="s">
        <v>408</v>
      </c>
      <c r="T1508" s="51" t="s">
        <v>408</v>
      </c>
      <c r="U1508" s="51" t="s">
        <v>408</v>
      </c>
      <c r="V1508" s="51" t="s">
        <v>408</v>
      </c>
      <c r="W1508" s="51" t="s">
        <v>408</v>
      </c>
      <c r="X1508" s="51" t="s">
        <v>408</v>
      </c>
      <c r="Y1508" s="51" t="s">
        <v>408</v>
      </c>
      <c r="Z1508" s="51" t="s">
        <v>408</v>
      </c>
      <c r="AA1508" s="51" t="s">
        <v>408</v>
      </c>
      <c r="AB1508" s="51" t="s">
        <v>408</v>
      </c>
      <c r="AC1508" s="51" t="s">
        <v>408</v>
      </c>
      <c r="AD1508" s="51" t="s">
        <v>408</v>
      </c>
      <c r="AE1508" s="51" t="s">
        <v>408</v>
      </c>
      <c r="AF1508" s="51" t="s">
        <v>408</v>
      </c>
      <c r="AG1508" s="51" t="s">
        <v>408</v>
      </c>
      <c r="AH1508" s="51" t="s">
        <v>408</v>
      </c>
      <c r="AI1508" s="51" t="s">
        <v>408</v>
      </c>
      <c r="AJ1508" s="51" t="s">
        <v>408</v>
      </c>
      <c r="AK1508" s="51" t="s">
        <v>408</v>
      </c>
      <c r="AL1508" s="51" t="s">
        <v>408</v>
      </c>
      <c r="AM1508" s="51" t="s">
        <v>408</v>
      </c>
      <c r="AN1508" s="51" t="s">
        <v>408</v>
      </c>
      <c r="AO1508" s="51" t="s">
        <v>408</v>
      </c>
      <c r="AP1508" s="51" t="s">
        <v>408</v>
      </c>
      <c r="AQ1508" s="51" t="s">
        <v>408</v>
      </c>
      <c r="AR1508" s="51" t="s">
        <v>408</v>
      </c>
      <c r="AS1508" s="51" t="s">
        <v>408</v>
      </c>
      <c r="AT1508" s="51" t="s">
        <v>408</v>
      </c>
      <c r="AU1508" s="51" t="s">
        <v>408</v>
      </c>
      <c r="AV1508" s="51" t="s">
        <v>1154</v>
      </c>
      <c r="AW1508" s="51" t="s">
        <v>1154</v>
      </c>
      <c r="AX1508" s="56" t="s">
        <v>1083</v>
      </c>
      <c r="AY1508" s="56" t="s">
        <v>1083</v>
      </c>
      <c r="AZ1508" s="56" t="s">
        <v>1083</v>
      </c>
    </row>
    <row r="1509" ht="15.75" customHeight="1">
      <c r="A1509" s="40">
        <v>1340.0</v>
      </c>
      <c r="B1509" s="28" t="s">
        <v>4239</v>
      </c>
      <c r="C1509" s="41"/>
      <c r="D1509" s="42">
        <f t="array" ref="D1509">index(systems,match($A1509,INDEX(systems,0,1),),3)</f>
        <v>-328.778</v>
      </c>
      <c r="E1509" s="42">
        <f t="array" ref="E1509">index(systems,match($A1509,INDEX(systems,0,1),),4)</f>
        <v>273.961</v>
      </c>
      <c r="F1509" s="43" t="str">
        <f>IFERROR(__xludf.DUMMYFUNCTION("let(row, match($B1509&amp;if($C1509&lt;&gt;"""","" [""&amp;$C1509&amp;""]"",""""),index(nebulae,,2),0),join("","",iferror(round(index(nebulae,row,5)/2,3),1),iferror(round(index(nebulae,row,6)/2,3),1),0))"),"1,1,0")</f>
        <v>1,1,0</v>
      </c>
      <c r="G1509" s="44" t="s">
        <v>4240</v>
      </c>
      <c r="H1509" s="45">
        <f t="array" ref="H1509">let(systemId,match(A1509,index(systems,0,1),),refSystemId,match($H$1,index(systems,0,1),),x,index(systems,systemId,3),y,index(systems,systemId,4),refX,index(systems,refSystemId,3),refY,index(systems,refSystemId,4),round(sqrt((x-refX)^2+(y-refY)^2),3))</f>
        <v>427.96</v>
      </c>
      <c r="I1509" s="28" t="s">
        <v>408</v>
      </c>
      <c r="J1509" s="28" t="s">
        <v>408</v>
      </c>
      <c r="K1509" s="28" t="s">
        <v>408</v>
      </c>
      <c r="L1509" s="28" t="s">
        <v>408</v>
      </c>
      <c r="M1509" s="28" t="s">
        <v>408</v>
      </c>
      <c r="N1509" s="28" t="s">
        <v>408</v>
      </c>
      <c r="O1509" s="41"/>
      <c r="P1509" s="48" t="s">
        <v>435</v>
      </c>
      <c r="Q1509" s="48" t="s">
        <v>435</v>
      </c>
      <c r="R1509" s="48" t="s">
        <v>435</v>
      </c>
      <c r="S1509" s="48" t="s">
        <v>435</v>
      </c>
      <c r="T1509" s="48" t="s">
        <v>435</v>
      </c>
      <c r="U1509" s="48" t="s">
        <v>435</v>
      </c>
      <c r="V1509" s="48" t="s">
        <v>435</v>
      </c>
      <c r="W1509" s="48" t="s">
        <v>435</v>
      </c>
      <c r="X1509" s="48" t="s">
        <v>435</v>
      </c>
      <c r="Y1509" s="48" t="s">
        <v>435</v>
      </c>
      <c r="Z1509" s="48" t="s">
        <v>435</v>
      </c>
      <c r="AA1509" s="48" t="s">
        <v>1485</v>
      </c>
      <c r="AB1509" s="48" t="s">
        <v>1485</v>
      </c>
      <c r="AC1509" s="48" t="s">
        <v>1485</v>
      </c>
      <c r="AD1509" s="48" t="s">
        <v>1485</v>
      </c>
      <c r="AE1509" s="48" t="s">
        <v>1485</v>
      </c>
      <c r="AF1509" s="48" t="s">
        <v>1485</v>
      </c>
      <c r="AG1509" s="48" t="s">
        <v>1485</v>
      </c>
      <c r="AH1509" s="48" t="s">
        <v>1486</v>
      </c>
      <c r="AI1509" s="48" t="s">
        <v>438</v>
      </c>
      <c r="AJ1509" s="48" t="s">
        <v>438</v>
      </c>
      <c r="AK1509" s="48" t="s">
        <v>438</v>
      </c>
      <c r="AL1509" s="48" t="s">
        <v>438</v>
      </c>
      <c r="AM1509" s="48" t="s">
        <v>438</v>
      </c>
      <c r="AN1509" s="48" t="s">
        <v>438</v>
      </c>
      <c r="AO1509" s="48" t="s">
        <v>438</v>
      </c>
      <c r="AP1509" s="48" t="s">
        <v>438</v>
      </c>
      <c r="AQ1509" s="48" t="s">
        <v>438</v>
      </c>
      <c r="AR1509" s="48" t="s">
        <v>438</v>
      </c>
      <c r="AS1509" s="48" t="s">
        <v>438</v>
      </c>
      <c r="AT1509" s="48" t="s">
        <v>439</v>
      </c>
      <c r="AU1509" s="48" t="s">
        <v>439</v>
      </c>
      <c r="AV1509" s="48" t="s">
        <v>439</v>
      </c>
      <c r="AW1509" s="48" t="s">
        <v>439</v>
      </c>
      <c r="AX1509" s="52" t="s">
        <v>439</v>
      </c>
      <c r="AY1509" s="52" t="s">
        <v>439</v>
      </c>
      <c r="AZ1509" s="49" t="s">
        <v>439</v>
      </c>
    </row>
    <row r="1510" ht="15.75" customHeight="1">
      <c r="A1510" s="40">
        <v>1341.0</v>
      </c>
      <c r="B1510" s="28" t="s">
        <v>4241</v>
      </c>
      <c r="C1510" s="41"/>
      <c r="D1510" s="42">
        <f t="array" ref="D1510">index(systems,match($A1510,INDEX(systems,0,1),),3)</f>
        <v>134.044</v>
      </c>
      <c r="E1510" s="42">
        <f t="array" ref="E1510">index(systems,match($A1510,INDEX(systems,0,1),),4)</f>
        <v>-205.925</v>
      </c>
      <c r="F1510" s="43" t="str">
        <f>IFERROR(__xludf.DUMMYFUNCTION("let(row, match($B1510&amp;if($C1510&lt;&gt;"""","" [""&amp;$C1510&amp;""]"",""""),index(nebulae,,2),0),join("","",iferror(round(index(nebulae,row,5)/2,3),1),iferror(round(index(nebulae,row,6)/2,3),1),0))"),"1,1,0")</f>
        <v>1,1,0</v>
      </c>
      <c r="G1510" s="44" t="s">
        <v>4242</v>
      </c>
      <c r="H1510" s="45">
        <f t="array" ref="H1510">let(systemId,match(A1510,index(systems,0,1),),refSystemId,match($H$1,index(systems,0,1),),x,index(systems,systemId,3),y,index(systems,systemId,4),refX,index(systems,refSystemId,3),refY,index(systems,refSystemId,4),round(sqrt((x-refX)^2+(y-refY)^2),3))</f>
        <v>245.709</v>
      </c>
      <c r="I1510" s="46" t="s">
        <v>408</v>
      </c>
      <c r="J1510" s="46" t="s">
        <v>408</v>
      </c>
      <c r="K1510" s="47" t="s">
        <v>408</v>
      </c>
      <c r="L1510" s="47" t="s">
        <v>408</v>
      </c>
      <c r="M1510" s="46" t="s">
        <v>408</v>
      </c>
      <c r="N1510" s="28" t="s">
        <v>408</v>
      </c>
      <c r="O1510" s="41"/>
      <c r="P1510" s="48" t="s">
        <v>614</v>
      </c>
      <c r="Q1510" s="48" t="s">
        <v>614</v>
      </c>
      <c r="R1510" s="48" t="s">
        <v>614</v>
      </c>
      <c r="S1510" s="48" t="s">
        <v>614</v>
      </c>
      <c r="T1510" s="48" t="s">
        <v>614</v>
      </c>
      <c r="U1510" s="48" t="s">
        <v>614</v>
      </c>
      <c r="V1510" s="48" t="s">
        <v>614</v>
      </c>
      <c r="W1510" s="48" t="s">
        <v>614</v>
      </c>
      <c r="X1510" s="48" t="s">
        <v>422</v>
      </c>
      <c r="Y1510" s="48" t="s">
        <v>422</v>
      </c>
      <c r="Z1510" s="48" t="s">
        <v>422</v>
      </c>
      <c r="AA1510" s="48" t="s">
        <v>422</v>
      </c>
      <c r="AB1510" s="48" t="s">
        <v>422</v>
      </c>
      <c r="AC1510" s="48" t="s">
        <v>422</v>
      </c>
      <c r="AD1510" s="48" t="s">
        <v>422</v>
      </c>
      <c r="AE1510" s="48" t="s">
        <v>422</v>
      </c>
      <c r="AF1510" s="48" t="s">
        <v>422</v>
      </c>
      <c r="AG1510" s="48" t="s">
        <v>422</v>
      </c>
      <c r="AH1510" s="48" t="s">
        <v>422</v>
      </c>
      <c r="AI1510" s="48" t="s">
        <v>422</v>
      </c>
      <c r="AJ1510" s="48" t="s">
        <v>422</v>
      </c>
      <c r="AK1510" s="48" t="s">
        <v>422</v>
      </c>
      <c r="AL1510" s="48" t="s">
        <v>422</v>
      </c>
      <c r="AM1510" s="48" t="s">
        <v>422</v>
      </c>
      <c r="AN1510" s="48" t="s">
        <v>422</v>
      </c>
      <c r="AO1510" s="48" t="s">
        <v>422</v>
      </c>
      <c r="AP1510" s="48" t="s">
        <v>422</v>
      </c>
      <c r="AQ1510" s="48" t="s">
        <v>422</v>
      </c>
      <c r="AR1510" s="52" t="s">
        <v>422</v>
      </c>
      <c r="AS1510" s="52" t="s">
        <v>422</v>
      </c>
      <c r="AT1510" s="52" t="s">
        <v>422</v>
      </c>
      <c r="AU1510" s="52" t="s">
        <v>422</v>
      </c>
      <c r="AV1510" s="52" t="s">
        <v>422</v>
      </c>
      <c r="AW1510" s="52" t="s">
        <v>422</v>
      </c>
      <c r="AX1510" s="52" t="s">
        <v>422</v>
      </c>
      <c r="AY1510" s="52" t="s">
        <v>422</v>
      </c>
      <c r="AZ1510" s="28" t="s">
        <v>422</v>
      </c>
    </row>
    <row r="1511" ht="15.75" customHeight="1">
      <c r="A1511" s="40">
        <v>1342.0</v>
      </c>
      <c r="B1511" s="28" t="s">
        <v>4243</v>
      </c>
      <c r="C1511" s="41"/>
      <c r="D1511" s="42">
        <f t="array" ref="D1511">index(systems,match($A1511,INDEX(systems,0,1),),3)</f>
        <v>-384.383</v>
      </c>
      <c r="E1511" s="42">
        <f t="array" ref="E1511">index(systems,match($A1511,INDEX(systems,0,1),),4)</f>
        <v>-46.309</v>
      </c>
      <c r="F1511" s="43" t="str">
        <f>IFERROR(__xludf.DUMMYFUNCTION("let(row, match($B1511&amp;if($C1511&lt;&gt;"""","" [""&amp;$C1511&amp;""]"",""""),index(nebulae,,2),0),join("","",iferror(round(index(nebulae,row,5)/2,3),1),iferror(round(index(nebulae,row,6)/2,3),1),0))"),"1,1,0")</f>
        <v>1,1,0</v>
      </c>
      <c r="G1511" s="44" t="s">
        <v>4244</v>
      </c>
      <c r="H1511" s="45">
        <f t="array" ref="H1511">let(systemId,match(A1511,index(systems,0,1),),refSystemId,match($H$1,index(systems,0,1),),x,index(systems,systemId,3),y,index(systems,systemId,4),refX,index(systems,refSystemId,3),refY,index(systems,refSystemId,4),round(sqrt((x-refX)^2+(y-refY)^2),3))</f>
        <v>387.163</v>
      </c>
      <c r="I1511" s="28" t="s">
        <v>408</v>
      </c>
      <c r="J1511" s="28" t="s">
        <v>408</v>
      </c>
      <c r="K1511" s="28" t="s">
        <v>408</v>
      </c>
      <c r="L1511" s="28" t="s">
        <v>408</v>
      </c>
      <c r="M1511" s="28" t="s">
        <v>408</v>
      </c>
      <c r="N1511" s="28" t="s">
        <v>408</v>
      </c>
      <c r="O1511" s="41"/>
      <c r="P1511" s="48" t="s">
        <v>449</v>
      </c>
      <c r="Q1511" s="48" t="s">
        <v>449</v>
      </c>
      <c r="R1511" s="48" t="s">
        <v>449</v>
      </c>
      <c r="S1511" s="48" t="s">
        <v>449</v>
      </c>
      <c r="T1511" s="48" t="s">
        <v>449</v>
      </c>
      <c r="U1511" s="48" t="s">
        <v>449</v>
      </c>
      <c r="V1511" s="48" t="s">
        <v>449</v>
      </c>
      <c r="W1511" s="48" t="s">
        <v>449</v>
      </c>
      <c r="X1511" s="48" t="s">
        <v>449</v>
      </c>
      <c r="Y1511" s="48" t="s">
        <v>449</v>
      </c>
      <c r="Z1511" s="48" t="s">
        <v>449</v>
      </c>
      <c r="AA1511" s="48" t="s">
        <v>700</v>
      </c>
      <c r="AB1511" s="48" t="s">
        <v>700</v>
      </c>
      <c r="AC1511" s="48" t="s">
        <v>700</v>
      </c>
      <c r="AD1511" s="48" t="s">
        <v>700</v>
      </c>
      <c r="AE1511" s="48" t="s">
        <v>700</v>
      </c>
      <c r="AF1511" s="48" t="s">
        <v>700</v>
      </c>
      <c r="AG1511" s="48" t="s">
        <v>700</v>
      </c>
      <c r="AH1511" s="48" t="s">
        <v>701</v>
      </c>
      <c r="AI1511" s="48" t="s">
        <v>464</v>
      </c>
      <c r="AJ1511" s="48" t="s">
        <v>464</v>
      </c>
      <c r="AK1511" s="48" t="s">
        <v>464</v>
      </c>
      <c r="AL1511" s="48" t="s">
        <v>464</v>
      </c>
      <c r="AM1511" s="48" t="s">
        <v>464</v>
      </c>
      <c r="AN1511" s="48" t="s">
        <v>464</v>
      </c>
      <c r="AO1511" s="48" t="s">
        <v>464</v>
      </c>
      <c r="AP1511" s="48" t="s">
        <v>560</v>
      </c>
      <c r="AQ1511" s="48" t="s">
        <v>560</v>
      </c>
      <c r="AR1511" s="48" t="s">
        <v>464</v>
      </c>
      <c r="AS1511" s="48" t="s">
        <v>466</v>
      </c>
      <c r="AT1511" s="48" t="s">
        <v>467</v>
      </c>
      <c r="AU1511" s="48" t="s">
        <v>467</v>
      </c>
      <c r="AV1511" s="48" t="s">
        <v>418</v>
      </c>
      <c r="AW1511" s="48" t="s">
        <v>418</v>
      </c>
      <c r="AX1511" s="48" t="s">
        <v>418</v>
      </c>
      <c r="AY1511" s="48" t="s">
        <v>418</v>
      </c>
      <c r="AZ1511" s="28" t="s">
        <v>418</v>
      </c>
    </row>
    <row r="1512" ht="15.75" customHeight="1">
      <c r="A1512" s="40">
        <v>1343.0</v>
      </c>
      <c r="B1512" s="28" t="s">
        <v>4245</v>
      </c>
      <c r="C1512" s="41"/>
      <c r="D1512" s="42">
        <f t="array" ref="D1512">index(systems,match($A1512,INDEX(systems,0,1),),3)</f>
        <v>446.071</v>
      </c>
      <c r="E1512" s="42">
        <f t="array" ref="E1512">index(systems,match($A1512,INDEX(systems,0,1),),4)</f>
        <v>132.282</v>
      </c>
      <c r="F1512" s="43" t="str">
        <f>IFERROR(__xludf.DUMMYFUNCTION("let(row, match($B1512&amp;if($C1512&lt;&gt;"""","" [""&amp;$C1512&amp;""]"",""""),index(nebulae,,2),0),join("","",iferror(round(index(nebulae,row,5)/2,3),1),iferror(round(index(nebulae,row,6)/2,3),1),0))"),"1,1,0")</f>
        <v>1,1,0</v>
      </c>
      <c r="G1512" s="44" t="s">
        <v>4246</v>
      </c>
      <c r="H1512" s="45">
        <f t="array" ref="H1512">let(systemId,match(A1512,index(systems,0,1),),refSystemId,match($H$1,index(systems,0,1),),x,index(systems,systemId,3),y,index(systems,systemId,4),refX,index(systems,refSystemId,3),refY,index(systems,refSystemId,4),round(sqrt((x-refX)^2+(y-refY)^2),3))</f>
        <v>465.272</v>
      </c>
      <c r="I1512" s="53"/>
      <c r="J1512" s="53"/>
      <c r="K1512" s="53"/>
      <c r="L1512" s="53"/>
      <c r="M1512" s="53"/>
      <c r="N1512" s="28" t="s">
        <v>552</v>
      </c>
      <c r="O1512" s="48" t="s">
        <v>552</v>
      </c>
      <c r="P1512" s="48" t="s">
        <v>776</v>
      </c>
      <c r="Q1512" s="48" t="s">
        <v>776</v>
      </c>
      <c r="R1512" s="48" t="s">
        <v>776</v>
      </c>
      <c r="S1512" s="48" t="s">
        <v>776</v>
      </c>
      <c r="T1512" s="48" t="s">
        <v>776</v>
      </c>
      <c r="U1512" s="48" t="s">
        <v>776</v>
      </c>
      <c r="V1512" s="48" t="s">
        <v>776</v>
      </c>
      <c r="W1512" s="48" t="s">
        <v>776</v>
      </c>
      <c r="X1512" s="48" t="s">
        <v>776</v>
      </c>
      <c r="Y1512" s="48" t="s">
        <v>422</v>
      </c>
      <c r="Z1512" s="48" t="s">
        <v>422</v>
      </c>
      <c r="AA1512" s="48" t="s">
        <v>422</v>
      </c>
      <c r="AB1512" s="48" t="s">
        <v>422</v>
      </c>
      <c r="AC1512" s="48" t="s">
        <v>422</v>
      </c>
      <c r="AD1512" s="48" t="s">
        <v>422</v>
      </c>
      <c r="AE1512" s="48" t="s">
        <v>422</v>
      </c>
      <c r="AF1512" s="48" t="s">
        <v>422</v>
      </c>
      <c r="AG1512" s="48" t="s">
        <v>422</v>
      </c>
      <c r="AH1512" s="48" t="s">
        <v>422</v>
      </c>
      <c r="AI1512" s="48" t="s">
        <v>422</v>
      </c>
      <c r="AJ1512" s="48" t="s">
        <v>422</v>
      </c>
      <c r="AK1512" s="48" t="s">
        <v>422</v>
      </c>
      <c r="AL1512" s="48" t="s">
        <v>422</v>
      </c>
      <c r="AM1512" s="48" t="s">
        <v>422</v>
      </c>
      <c r="AN1512" s="48" t="s">
        <v>422</v>
      </c>
      <c r="AO1512" s="48" t="s">
        <v>422</v>
      </c>
      <c r="AP1512" s="48" t="s">
        <v>422</v>
      </c>
      <c r="AQ1512" s="48" t="s">
        <v>422</v>
      </c>
      <c r="AR1512" s="48" t="s">
        <v>422</v>
      </c>
      <c r="AS1512" s="48" t="s">
        <v>422</v>
      </c>
      <c r="AT1512" s="48" t="s">
        <v>422</v>
      </c>
      <c r="AU1512" s="48" t="s">
        <v>422</v>
      </c>
      <c r="AV1512" s="48" t="s">
        <v>422</v>
      </c>
      <c r="AW1512" s="48" t="s">
        <v>422</v>
      </c>
      <c r="AX1512" s="48" t="s">
        <v>422</v>
      </c>
      <c r="AY1512" s="48" t="s">
        <v>422</v>
      </c>
      <c r="AZ1512" s="28" t="s">
        <v>422</v>
      </c>
    </row>
    <row r="1513" ht="15.75" customHeight="1">
      <c r="A1513" s="40">
        <v>1344.0</v>
      </c>
      <c r="B1513" s="28" t="s">
        <v>4247</v>
      </c>
      <c r="C1513" s="41"/>
      <c r="D1513" s="42">
        <f t="array" ref="D1513">index(systems,match($A1513,INDEX(systems,0,1),),3)</f>
        <v>71.07</v>
      </c>
      <c r="E1513" s="42">
        <f t="array" ref="E1513">index(systems,match($A1513,INDEX(systems,0,1),),4)</f>
        <v>239.834</v>
      </c>
      <c r="F1513" s="43" t="str">
        <f>IFERROR(__xludf.DUMMYFUNCTION("let(row, match($B1513&amp;if($C1513&lt;&gt;"""","" [""&amp;$C1513&amp;""]"",""""),index(nebulae,,2),0),join("","",iferror(round(index(nebulae,row,5)/2,3),1),iferror(round(index(nebulae,row,6)/2,3),1),0))"),"1,1,0")</f>
        <v>1,1,0</v>
      </c>
      <c r="G1513" s="44" t="s">
        <v>4248</v>
      </c>
      <c r="H1513" s="45">
        <f t="array" ref="H1513">let(systemId,match(A1513,index(systems,0,1),),refSystemId,match($H$1,index(systems,0,1),),x,index(systems,systemId,3),y,index(systems,systemId,4),refX,index(systems,refSystemId,3),refY,index(systems,refSystemId,4),round(sqrt((x-refX)^2+(y-refY)^2),3))</f>
        <v>250.143</v>
      </c>
      <c r="I1513" s="28" t="s">
        <v>408</v>
      </c>
      <c r="J1513" s="28" t="s">
        <v>408</v>
      </c>
      <c r="K1513" s="28" t="s">
        <v>408</v>
      </c>
      <c r="L1513" s="48" t="s">
        <v>408</v>
      </c>
      <c r="M1513" s="48" t="s">
        <v>408</v>
      </c>
      <c r="N1513" s="28" t="s">
        <v>408</v>
      </c>
      <c r="O1513" s="41"/>
      <c r="P1513" s="48" t="s">
        <v>1204</v>
      </c>
      <c r="Q1513" s="48" t="s">
        <v>1204</v>
      </c>
      <c r="R1513" s="48" t="s">
        <v>1204</v>
      </c>
      <c r="S1513" s="48" t="s">
        <v>1204</v>
      </c>
      <c r="T1513" s="48" t="s">
        <v>1204</v>
      </c>
      <c r="U1513" s="48" t="s">
        <v>1204</v>
      </c>
      <c r="V1513" s="48" t="s">
        <v>1204</v>
      </c>
      <c r="W1513" s="48" t="s">
        <v>1204</v>
      </c>
      <c r="X1513" s="48" t="s">
        <v>1204</v>
      </c>
      <c r="Y1513" s="48" t="s">
        <v>1205</v>
      </c>
      <c r="Z1513" s="48" t="s">
        <v>1205</v>
      </c>
      <c r="AA1513" s="48" t="s">
        <v>1204</v>
      </c>
      <c r="AB1513" s="48" t="s">
        <v>1204</v>
      </c>
      <c r="AC1513" s="48" t="s">
        <v>1204</v>
      </c>
      <c r="AD1513" s="48" t="s">
        <v>1204</v>
      </c>
      <c r="AE1513" s="48" t="s">
        <v>1204</v>
      </c>
      <c r="AF1513" s="48" t="s">
        <v>1204</v>
      </c>
      <c r="AG1513" s="48" t="s">
        <v>730</v>
      </c>
      <c r="AH1513" s="48" t="s">
        <v>730</v>
      </c>
      <c r="AI1513" s="48" t="s">
        <v>730</v>
      </c>
      <c r="AJ1513" s="48" t="s">
        <v>1204</v>
      </c>
      <c r="AK1513" s="48" t="s">
        <v>1204</v>
      </c>
      <c r="AL1513" s="48" t="s">
        <v>1204</v>
      </c>
      <c r="AM1513" s="48" t="s">
        <v>1204</v>
      </c>
      <c r="AN1513" s="48" t="s">
        <v>1205</v>
      </c>
      <c r="AO1513" s="48" t="s">
        <v>1205</v>
      </c>
      <c r="AP1513" s="48" t="s">
        <v>1205</v>
      </c>
      <c r="AQ1513" s="48" t="s">
        <v>1205</v>
      </c>
      <c r="AR1513" s="48" t="s">
        <v>1205</v>
      </c>
      <c r="AS1513" s="48" t="s">
        <v>1205</v>
      </c>
      <c r="AT1513" s="52" t="s">
        <v>1205</v>
      </c>
      <c r="AU1513" s="52" t="s">
        <v>1205</v>
      </c>
      <c r="AV1513" s="48" t="s">
        <v>1205</v>
      </c>
      <c r="AW1513" s="48" t="s">
        <v>1205</v>
      </c>
      <c r="AX1513" s="48" t="s">
        <v>1205</v>
      </c>
      <c r="AY1513" s="48" t="s">
        <v>1205</v>
      </c>
      <c r="AZ1513" s="28" t="s">
        <v>1205</v>
      </c>
    </row>
    <row r="1514" ht="15.75" customHeight="1">
      <c r="A1514" s="40">
        <v>1345.0</v>
      </c>
      <c r="B1514" s="28" t="s">
        <v>4249</v>
      </c>
      <c r="C1514" s="41"/>
      <c r="D1514" s="42">
        <f t="array" ref="D1514">index(systems,match($A1514,INDEX(systems,0,1),),3)</f>
        <v>50.91</v>
      </c>
      <c r="E1514" s="42">
        <f t="array" ref="E1514">index(systems,match($A1514,INDEX(systems,0,1),),4)</f>
        <v>216.314</v>
      </c>
      <c r="F1514" s="43" t="str">
        <f>IFERROR(__xludf.DUMMYFUNCTION("let(row, match($B1514&amp;if($C1514&lt;&gt;"""","" [""&amp;$C1514&amp;""]"",""""),index(nebulae,,2),0),join("","",iferror(round(index(nebulae,row,5)/2,3),1),iferror(round(index(nebulae,row,6)/2,3),1),0))"),"1,1,0")</f>
        <v>1,1,0</v>
      </c>
      <c r="G1514" s="44" t="s">
        <v>4250</v>
      </c>
      <c r="H1514" s="45">
        <f t="array" ref="H1514">let(systemId,match(A1514,index(systems,0,1),),refSystemId,match($H$1,index(systems,0,1),),x,index(systems,systemId,3),y,index(systems,systemId,4),refX,index(systems,refSystemId,3),refY,index(systems,refSystemId,4),round(sqrt((x-refX)^2+(y-refY)^2),3))</f>
        <v>222.224</v>
      </c>
      <c r="I1514" s="28" t="s">
        <v>408</v>
      </c>
      <c r="J1514" s="28" t="s">
        <v>408</v>
      </c>
      <c r="K1514" s="28" t="s">
        <v>408</v>
      </c>
      <c r="L1514" s="28" t="s">
        <v>408</v>
      </c>
      <c r="M1514" s="48" t="s">
        <v>408</v>
      </c>
      <c r="N1514" s="28" t="s">
        <v>408</v>
      </c>
      <c r="O1514" s="41"/>
      <c r="P1514" s="48" t="s">
        <v>1204</v>
      </c>
      <c r="Q1514" s="48" t="s">
        <v>1204</v>
      </c>
      <c r="R1514" s="48" t="s">
        <v>1204</v>
      </c>
      <c r="S1514" s="48" t="s">
        <v>1204</v>
      </c>
      <c r="T1514" s="48" t="s">
        <v>1204</v>
      </c>
      <c r="U1514" s="48" t="s">
        <v>1204</v>
      </c>
      <c r="V1514" s="48" t="s">
        <v>1204</v>
      </c>
      <c r="W1514" s="48" t="s">
        <v>1204</v>
      </c>
      <c r="X1514" s="48" t="s">
        <v>1204</v>
      </c>
      <c r="Y1514" s="48" t="s">
        <v>1205</v>
      </c>
      <c r="Z1514" s="48" t="s">
        <v>1205</v>
      </c>
      <c r="AA1514" s="48" t="s">
        <v>1957</v>
      </c>
      <c r="AB1514" s="48" t="s">
        <v>1957</v>
      </c>
      <c r="AC1514" s="48" t="s">
        <v>1957</v>
      </c>
      <c r="AD1514" s="48" t="s">
        <v>1957</v>
      </c>
      <c r="AE1514" s="48" t="s">
        <v>1957</v>
      </c>
      <c r="AF1514" s="48" t="s">
        <v>1957</v>
      </c>
      <c r="AG1514" s="48" t="s">
        <v>1204</v>
      </c>
      <c r="AH1514" s="48" t="s">
        <v>1204</v>
      </c>
      <c r="AI1514" s="48" t="s">
        <v>1204</v>
      </c>
      <c r="AJ1514" s="48" t="s">
        <v>1204</v>
      </c>
      <c r="AK1514" s="48" t="s">
        <v>1204</v>
      </c>
      <c r="AL1514" s="48" t="s">
        <v>1204</v>
      </c>
      <c r="AM1514" s="48" t="s">
        <v>1204</v>
      </c>
      <c r="AN1514" s="48" t="s">
        <v>1205</v>
      </c>
      <c r="AO1514" s="48" t="s">
        <v>1205</v>
      </c>
      <c r="AP1514" s="48" t="s">
        <v>1205</v>
      </c>
      <c r="AQ1514" s="48" t="s">
        <v>1205</v>
      </c>
      <c r="AR1514" s="48" t="s">
        <v>1205</v>
      </c>
      <c r="AS1514" s="48" t="s">
        <v>1205</v>
      </c>
      <c r="AT1514" s="48" t="s">
        <v>1205</v>
      </c>
      <c r="AU1514" s="48" t="s">
        <v>1205</v>
      </c>
      <c r="AV1514" s="48" t="s">
        <v>1205</v>
      </c>
      <c r="AW1514" s="48" t="s">
        <v>1205</v>
      </c>
      <c r="AX1514" s="48" t="s">
        <v>1205</v>
      </c>
      <c r="AY1514" s="48" t="s">
        <v>1205</v>
      </c>
      <c r="AZ1514" s="28" t="s">
        <v>1205</v>
      </c>
    </row>
    <row r="1515" ht="15.75" customHeight="1">
      <c r="A1515" s="40">
        <v>1346.0</v>
      </c>
      <c r="B1515" s="28" t="s">
        <v>4251</v>
      </c>
      <c r="C1515" s="41"/>
      <c r="D1515" s="42">
        <f t="array" ref="D1515">index(systems,match($A1515,INDEX(systems,0,1),),3)</f>
        <v>-55.485</v>
      </c>
      <c r="E1515" s="42">
        <f t="array" ref="E1515">index(systems,match($A1515,INDEX(systems,0,1),),4)</f>
        <v>-152.459</v>
      </c>
      <c r="F1515" s="43" t="str">
        <f>IFERROR(__xludf.DUMMYFUNCTION("let(row, match($B1515&amp;if($C1515&lt;&gt;"""","" [""&amp;$C1515&amp;""]"",""""),index(nebulae,,2),0),join("","",iferror(round(index(nebulae,row,5)/2,3),1),iferror(round(index(nebulae,row,6)/2,3),1),0))"),"1,1,0")</f>
        <v>1,1,0</v>
      </c>
      <c r="G1515" s="44" t="s">
        <v>4252</v>
      </c>
      <c r="H1515" s="45">
        <f t="array" ref="H1515">let(systemId,match(A1515,index(systems,0,1),),refSystemId,match($H$1,index(systems,0,1),),x,index(systems,systemId,3),y,index(systems,systemId,4),refX,index(systems,refSystemId,3),refY,index(systems,refSystemId,4),round(sqrt((x-refX)^2+(y-refY)^2),3))</f>
        <v>162.242</v>
      </c>
      <c r="I1515" s="46" t="s">
        <v>408</v>
      </c>
      <c r="J1515" s="47" t="s">
        <v>408</v>
      </c>
      <c r="K1515" s="47" t="s">
        <v>408</v>
      </c>
      <c r="L1515" s="47" t="s">
        <v>408</v>
      </c>
      <c r="M1515" s="46" t="s">
        <v>408</v>
      </c>
      <c r="N1515" s="28" t="s">
        <v>408</v>
      </c>
      <c r="O1515" s="41"/>
      <c r="P1515" s="48" t="s">
        <v>560</v>
      </c>
      <c r="Q1515" s="48" t="s">
        <v>560</v>
      </c>
      <c r="R1515" s="48" t="s">
        <v>560</v>
      </c>
      <c r="S1515" s="48" t="s">
        <v>560</v>
      </c>
      <c r="T1515" s="48" t="s">
        <v>560</v>
      </c>
      <c r="U1515" s="48" t="s">
        <v>2046</v>
      </c>
      <c r="V1515" s="48" t="s">
        <v>2046</v>
      </c>
      <c r="W1515" s="48" t="s">
        <v>2046</v>
      </c>
      <c r="X1515" s="48" t="s">
        <v>422</v>
      </c>
      <c r="Y1515" s="48" t="s">
        <v>422</v>
      </c>
      <c r="Z1515" s="48" t="s">
        <v>422</v>
      </c>
      <c r="AA1515" s="48" t="s">
        <v>422</v>
      </c>
      <c r="AB1515" s="48" t="s">
        <v>422</v>
      </c>
      <c r="AC1515" s="48" t="s">
        <v>422</v>
      </c>
      <c r="AD1515" s="48" t="s">
        <v>422</v>
      </c>
      <c r="AE1515" s="48" t="s">
        <v>422</v>
      </c>
      <c r="AF1515" s="48" t="s">
        <v>422</v>
      </c>
      <c r="AG1515" s="48" t="s">
        <v>422</v>
      </c>
      <c r="AH1515" s="48" t="s">
        <v>422</v>
      </c>
      <c r="AI1515" s="48" t="s">
        <v>422</v>
      </c>
      <c r="AJ1515" s="48" t="s">
        <v>422</v>
      </c>
      <c r="AK1515" s="48" t="s">
        <v>422</v>
      </c>
      <c r="AL1515" s="48" t="s">
        <v>422</v>
      </c>
      <c r="AM1515" s="48" t="s">
        <v>422</v>
      </c>
      <c r="AN1515" s="48" t="s">
        <v>422</v>
      </c>
      <c r="AO1515" s="48" t="s">
        <v>422</v>
      </c>
      <c r="AP1515" s="48" t="s">
        <v>422</v>
      </c>
      <c r="AQ1515" s="48" t="s">
        <v>422</v>
      </c>
      <c r="AR1515" s="48" t="s">
        <v>422</v>
      </c>
      <c r="AS1515" s="48" t="s">
        <v>422</v>
      </c>
      <c r="AT1515" s="48" t="s">
        <v>422</v>
      </c>
      <c r="AU1515" s="48" t="s">
        <v>422</v>
      </c>
      <c r="AV1515" s="48" t="s">
        <v>422</v>
      </c>
      <c r="AW1515" s="48" t="s">
        <v>422</v>
      </c>
      <c r="AX1515" s="48" t="s">
        <v>422</v>
      </c>
      <c r="AY1515" s="48" t="s">
        <v>422</v>
      </c>
      <c r="AZ1515" s="51" t="s">
        <v>422</v>
      </c>
    </row>
    <row r="1516" ht="15.75" customHeight="1">
      <c r="A1516" s="40">
        <v>1347.0</v>
      </c>
      <c r="B1516" s="28" t="s">
        <v>4253</v>
      </c>
      <c r="C1516" s="41"/>
      <c r="D1516" s="42">
        <f t="array" ref="D1516">index(systems,match($A1516,INDEX(systems,0,1),),3)</f>
        <v>206.274</v>
      </c>
      <c r="E1516" s="42">
        <f t="array" ref="E1516">index(systems,match($A1516,INDEX(systems,0,1),),4)</f>
        <v>-248.43</v>
      </c>
      <c r="F1516" s="43" t="str">
        <f>IFERROR(__xludf.DUMMYFUNCTION("let(row, match($B1516&amp;if($C1516&lt;&gt;"""","" [""&amp;$C1516&amp;""]"",""""),index(nebulae,,2),0),join("","",iferror(round(index(nebulae,row,5)/2,3),1),iferror(round(index(nebulae,row,6)/2,3),1),0))"),"1,1,0")</f>
        <v>1,1,0</v>
      </c>
      <c r="G1516" s="44" t="s">
        <v>4254</v>
      </c>
      <c r="H1516" s="45">
        <f t="array" ref="H1516">let(systemId,match(A1516,index(systems,0,1),),refSystemId,match($H$1,index(systems,0,1),),x,index(systems,systemId,3),y,index(systems,systemId,4),refX,index(systems,refSystemId,3),refY,index(systems,refSystemId,4),round(sqrt((x-refX)^2+(y-refY)^2),3))</f>
        <v>322.903</v>
      </c>
      <c r="I1516" s="46" t="s">
        <v>408</v>
      </c>
      <c r="J1516" s="46" t="s">
        <v>408</v>
      </c>
      <c r="K1516" s="53"/>
      <c r="L1516" s="53"/>
      <c r="M1516" s="46" t="s">
        <v>500</v>
      </c>
      <c r="N1516" s="28" t="s">
        <v>491</v>
      </c>
      <c r="O1516" s="48" t="s">
        <v>491</v>
      </c>
      <c r="P1516" s="48" t="s">
        <v>491</v>
      </c>
      <c r="Q1516" s="48" t="s">
        <v>491</v>
      </c>
      <c r="R1516" s="48" t="s">
        <v>491</v>
      </c>
      <c r="S1516" s="48" t="s">
        <v>491</v>
      </c>
      <c r="T1516" s="48" t="s">
        <v>491</v>
      </c>
      <c r="U1516" s="48" t="s">
        <v>1013</v>
      </c>
      <c r="V1516" s="48" t="s">
        <v>1013</v>
      </c>
      <c r="W1516" s="48" t="s">
        <v>1013</v>
      </c>
      <c r="X1516" s="48" t="s">
        <v>1013</v>
      </c>
      <c r="Y1516" s="48" t="s">
        <v>1669</v>
      </c>
      <c r="Z1516" s="48" t="s">
        <v>1669</v>
      </c>
      <c r="AA1516" s="48" t="s">
        <v>1670</v>
      </c>
      <c r="AB1516" s="48" t="s">
        <v>1670</v>
      </c>
      <c r="AC1516" s="48" t="s">
        <v>1670</v>
      </c>
      <c r="AD1516" s="48" t="s">
        <v>1670</v>
      </c>
      <c r="AE1516" s="48" t="s">
        <v>1670</v>
      </c>
      <c r="AF1516" s="48" t="s">
        <v>1670</v>
      </c>
      <c r="AG1516" s="48" t="s">
        <v>1670</v>
      </c>
      <c r="AH1516" s="48" t="s">
        <v>1670</v>
      </c>
      <c r="AI1516" s="48" t="s">
        <v>1670</v>
      </c>
      <c r="AJ1516" s="48" t="s">
        <v>1670</v>
      </c>
      <c r="AK1516" s="48" t="s">
        <v>1670</v>
      </c>
      <c r="AL1516" s="48" t="s">
        <v>1670</v>
      </c>
      <c r="AM1516" s="48" t="s">
        <v>1670</v>
      </c>
      <c r="AN1516" s="48" t="s">
        <v>1670</v>
      </c>
      <c r="AO1516" s="48" t="s">
        <v>1669</v>
      </c>
      <c r="AP1516" s="48" t="s">
        <v>1669</v>
      </c>
      <c r="AQ1516" s="48" t="s">
        <v>1669</v>
      </c>
      <c r="AR1516" s="48" t="s">
        <v>1669</v>
      </c>
      <c r="AS1516" s="48" t="s">
        <v>1669</v>
      </c>
      <c r="AT1516" s="48" t="s">
        <v>1669</v>
      </c>
      <c r="AU1516" s="48" t="s">
        <v>1669</v>
      </c>
      <c r="AV1516" s="48" t="s">
        <v>1297</v>
      </c>
      <c r="AW1516" s="48" t="s">
        <v>1297</v>
      </c>
      <c r="AX1516" s="48" t="s">
        <v>2066</v>
      </c>
      <c r="AY1516" s="48" t="s">
        <v>1297</v>
      </c>
      <c r="AZ1516" s="28" t="s">
        <v>1297</v>
      </c>
    </row>
    <row r="1517" ht="15.75" customHeight="1">
      <c r="A1517" s="40">
        <v>1348.0</v>
      </c>
      <c r="B1517" s="28" t="s">
        <v>4255</v>
      </c>
      <c r="C1517" s="41"/>
      <c r="D1517" s="42">
        <f t="array" ref="D1517">index(systems,match($A1517,INDEX(systems,0,1),),3)</f>
        <v>-203.689</v>
      </c>
      <c r="E1517" s="42">
        <f t="array" ref="E1517">index(systems,match($A1517,INDEX(systems,0,1),),4)</f>
        <v>366.491</v>
      </c>
      <c r="F1517" s="43" t="str">
        <f>IFERROR(__xludf.DUMMYFUNCTION("let(row, match($B1517&amp;if($C1517&lt;&gt;"""","" [""&amp;$C1517&amp;""]"",""""),index(nebulae,,2),0),join("","",iferror(round(index(nebulae,row,5)/2,3),1),iferror(round(index(nebulae,row,6)/2,3),1),0))"),"1,1,0")</f>
        <v>1,1,0</v>
      </c>
      <c r="G1517" s="44" t="s">
        <v>4256</v>
      </c>
      <c r="H1517" s="45">
        <f t="array" ref="H1517">let(systemId,match(A1517,index(systems,0,1),),refSystemId,match($H$1,index(systems,0,1),),x,index(systems,systemId,3),y,index(systems,systemId,4),refX,index(systems,refSystemId,3),refY,index(systems,refSystemId,4),round(sqrt((x-refX)^2+(y-refY)^2),3))</f>
        <v>419.291</v>
      </c>
      <c r="I1517" s="28" t="s">
        <v>408</v>
      </c>
      <c r="J1517" s="41"/>
      <c r="K1517" s="41"/>
      <c r="L1517" s="41"/>
      <c r="M1517" s="41"/>
      <c r="N1517" s="28" t="s">
        <v>497</v>
      </c>
      <c r="O1517" s="48" t="s">
        <v>497</v>
      </c>
      <c r="P1517" s="48" t="s">
        <v>497</v>
      </c>
      <c r="Q1517" s="48" t="s">
        <v>497</v>
      </c>
      <c r="R1517" s="48" t="s">
        <v>497</v>
      </c>
      <c r="S1517" s="48" t="s">
        <v>435</v>
      </c>
      <c r="T1517" s="48" t="s">
        <v>435</v>
      </c>
      <c r="U1517" s="48" t="s">
        <v>435</v>
      </c>
      <c r="V1517" s="48" t="s">
        <v>435</v>
      </c>
      <c r="W1517" s="48" t="s">
        <v>435</v>
      </c>
      <c r="X1517" s="48" t="s">
        <v>435</v>
      </c>
      <c r="Y1517" s="48" t="s">
        <v>435</v>
      </c>
      <c r="Z1517" s="48" t="s">
        <v>435</v>
      </c>
      <c r="AA1517" s="48" t="s">
        <v>1381</v>
      </c>
      <c r="AB1517" s="48" t="s">
        <v>1381</v>
      </c>
      <c r="AC1517" s="48" t="s">
        <v>1381</v>
      </c>
      <c r="AD1517" s="48" t="s">
        <v>1381</v>
      </c>
      <c r="AE1517" s="48" t="s">
        <v>1381</v>
      </c>
      <c r="AF1517" s="48" t="s">
        <v>1381</v>
      </c>
      <c r="AG1517" s="48" t="s">
        <v>1382</v>
      </c>
      <c r="AH1517" s="48" t="s">
        <v>1383</v>
      </c>
      <c r="AI1517" s="48" t="s">
        <v>592</v>
      </c>
      <c r="AJ1517" s="48" t="s">
        <v>592</v>
      </c>
      <c r="AK1517" s="48" t="s">
        <v>592</v>
      </c>
      <c r="AL1517" s="48" t="s">
        <v>592</v>
      </c>
      <c r="AM1517" s="48" t="s">
        <v>592</v>
      </c>
      <c r="AN1517" s="48" t="s">
        <v>592</v>
      </c>
      <c r="AO1517" s="48" t="s">
        <v>417</v>
      </c>
      <c r="AP1517" s="48" t="s">
        <v>417</v>
      </c>
      <c r="AQ1517" s="48" t="s">
        <v>417</v>
      </c>
      <c r="AR1517" s="48" t="s">
        <v>417</v>
      </c>
      <c r="AS1517" s="48" t="s">
        <v>417</v>
      </c>
      <c r="AT1517" s="48" t="s">
        <v>417</v>
      </c>
      <c r="AU1517" s="48" t="s">
        <v>417</v>
      </c>
      <c r="AV1517" s="48" t="s">
        <v>417</v>
      </c>
      <c r="AW1517" s="48" t="s">
        <v>417</v>
      </c>
      <c r="AX1517" s="48" t="s">
        <v>417</v>
      </c>
      <c r="AY1517" s="48" t="s">
        <v>417</v>
      </c>
      <c r="AZ1517" s="51" t="s">
        <v>1093</v>
      </c>
    </row>
    <row r="1518" ht="15.75" customHeight="1">
      <c r="A1518" s="40">
        <v>1349.0</v>
      </c>
      <c r="B1518" s="28" t="s">
        <v>4257</v>
      </c>
      <c r="C1518" s="41"/>
      <c r="D1518" s="42">
        <f t="array" ref="D1518">index(systems,match($A1518,INDEX(systems,0,1),),3)</f>
        <v>-313.607</v>
      </c>
      <c r="E1518" s="42">
        <f t="array" ref="E1518">index(systems,match($A1518,INDEX(systems,0,1),),4)</f>
        <v>-116.408</v>
      </c>
      <c r="F1518" s="43" t="str">
        <f>IFERROR(__xludf.DUMMYFUNCTION("let(row, match($B1518&amp;if($C1518&lt;&gt;"""","" [""&amp;$C1518&amp;""]"",""""),index(nebulae,,2),0),join("","",iferror(round(index(nebulae,row,5)/2,3),1),iferror(round(index(nebulae,row,6)/2,3),1),0))"),"1,1,0")</f>
        <v>1,1,0</v>
      </c>
      <c r="G1518" s="44" t="s">
        <v>4258</v>
      </c>
      <c r="H1518" s="45">
        <f t="array" ref="H1518">let(systemId,match(A1518,index(systems,0,1),),refSystemId,match($H$1,index(systems,0,1),),x,index(systems,systemId,3),y,index(systems,systemId,4),refX,index(systems,refSystemId,3),refY,index(systems,refSystemId,4),round(sqrt((x-refX)^2+(y-refY)^2),3))</f>
        <v>334.515</v>
      </c>
      <c r="I1518" s="53"/>
      <c r="J1518" s="53"/>
      <c r="K1518" s="53"/>
      <c r="L1518" s="53"/>
      <c r="M1518" s="53"/>
      <c r="N1518" s="28" t="s">
        <v>560</v>
      </c>
      <c r="O1518" s="48" t="s">
        <v>560</v>
      </c>
      <c r="P1518" s="48" t="s">
        <v>560</v>
      </c>
      <c r="Q1518" s="48" t="s">
        <v>560</v>
      </c>
      <c r="R1518" s="48" t="s">
        <v>560</v>
      </c>
      <c r="S1518" s="48" t="s">
        <v>560</v>
      </c>
      <c r="T1518" s="48" t="s">
        <v>560</v>
      </c>
      <c r="U1518" s="48" t="s">
        <v>560</v>
      </c>
      <c r="V1518" s="48" t="s">
        <v>560</v>
      </c>
      <c r="W1518" s="48" t="s">
        <v>560</v>
      </c>
      <c r="X1518" s="48" t="s">
        <v>560</v>
      </c>
      <c r="Y1518" s="48" t="s">
        <v>560</v>
      </c>
      <c r="Z1518" s="48" t="s">
        <v>560</v>
      </c>
      <c r="AA1518" s="48" t="s">
        <v>560</v>
      </c>
      <c r="AB1518" s="48" t="s">
        <v>560</v>
      </c>
      <c r="AC1518" s="48" t="s">
        <v>560</v>
      </c>
      <c r="AD1518" s="48" t="s">
        <v>560</v>
      </c>
      <c r="AE1518" s="48" t="s">
        <v>560</v>
      </c>
      <c r="AF1518" s="48" t="s">
        <v>560</v>
      </c>
      <c r="AG1518" s="48" t="s">
        <v>560</v>
      </c>
      <c r="AH1518" s="48" t="s">
        <v>560</v>
      </c>
      <c r="AI1518" s="48" t="s">
        <v>560</v>
      </c>
      <c r="AJ1518" s="48" t="s">
        <v>560</v>
      </c>
      <c r="AK1518" s="48" t="s">
        <v>560</v>
      </c>
      <c r="AL1518" s="48" t="s">
        <v>560</v>
      </c>
      <c r="AM1518" s="48" t="s">
        <v>560</v>
      </c>
      <c r="AN1518" s="48" t="s">
        <v>560</v>
      </c>
      <c r="AO1518" s="48" t="s">
        <v>560</v>
      </c>
      <c r="AP1518" s="48" t="s">
        <v>560</v>
      </c>
      <c r="AQ1518" s="48" t="s">
        <v>560</v>
      </c>
      <c r="AR1518" s="48" t="s">
        <v>879</v>
      </c>
      <c r="AS1518" s="48" t="s">
        <v>879</v>
      </c>
      <c r="AT1518" s="48" t="s">
        <v>879</v>
      </c>
      <c r="AU1518" s="48" t="s">
        <v>879</v>
      </c>
      <c r="AV1518" s="48" t="s">
        <v>879</v>
      </c>
      <c r="AW1518" s="48" t="s">
        <v>879</v>
      </c>
      <c r="AX1518" s="48" t="s">
        <v>487</v>
      </c>
      <c r="AY1518" s="48" t="s">
        <v>487</v>
      </c>
      <c r="AZ1518" s="51" t="s">
        <v>487</v>
      </c>
    </row>
    <row r="1519" ht="15.75" customHeight="1">
      <c r="A1519" s="40">
        <v>1350.0</v>
      </c>
      <c r="B1519" s="28" t="s">
        <v>4259</v>
      </c>
      <c r="C1519" s="41"/>
      <c r="D1519" s="42">
        <f t="array" ref="D1519">index(systems,match($A1519,INDEX(systems,0,1),),3)</f>
        <v>571.776</v>
      </c>
      <c r="E1519" s="42">
        <f t="array" ref="E1519">index(systems,match($A1519,INDEX(systems,0,1),),4)</f>
        <v>43.643</v>
      </c>
      <c r="F1519" s="43" t="str">
        <f>IFERROR(__xludf.DUMMYFUNCTION("let(row, match($B1519&amp;if($C1519&lt;&gt;"""","" [""&amp;$C1519&amp;""]"",""""),index(nebulae,,2),0),join("","",iferror(round(index(nebulae,row,5)/2,3),1),iferror(round(index(nebulae,row,6)/2,3),1),0))"),"1,1,0")</f>
        <v>1,1,0</v>
      </c>
      <c r="G1519" s="44" t="s">
        <v>4260</v>
      </c>
      <c r="H1519" s="45">
        <f t="array" ref="H1519">let(systemId,match(A1519,index(systems,0,1),),refSystemId,match($H$1,index(systems,0,1),),x,index(systems,systemId,3),y,index(systems,systemId,4),refX,index(systems,refSystemId,3),refY,index(systems,refSystemId,4),round(sqrt((x-refX)^2+(y-refY)^2),3))</f>
        <v>573.439</v>
      </c>
      <c r="I1519" s="54"/>
      <c r="J1519" s="54"/>
      <c r="K1519" s="54"/>
      <c r="L1519" s="54"/>
      <c r="M1519" s="54"/>
      <c r="N1519" s="49" t="s">
        <v>442</v>
      </c>
      <c r="O1519" s="52" t="s">
        <v>442</v>
      </c>
      <c r="P1519" s="52" t="s">
        <v>442</v>
      </c>
      <c r="Q1519" s="52" t="s">
        <v>442</v>
      </c>
      <c r="R1519" s="52" t="s">
        <v>442</v>
      </c>
      <c r="S1519" s="48" t="s">
        <v>442</v>
      </c>
      <c r="T1519" s="52" t="s">
        <v>442</v>
      </c>
      <c r="U1519" s="52" t="s">
        <v>443</v>
      </c>
      <c r="V1519" s="52" t="s">
        <v>443</v>
      </c>
      <c r="W1519" s="52" t="s">
        <v>443</v>
      </c>
      <c r="X1519" s="52" t="s">
        <v>443</v>
      </c>
      <c r="Y1519" s="52" t="s">
        <v>444</v>
      </c>
      <c r="Z1519" s="52" t="s">
        <v>444</v>
      </c>
      <c r="AA1519" s="52" t="s">
        <v>445</v>
      </c>
      <c r="AB1519" s="52" t="s">
        <v>445</v>
      </c>
      <c r="AC1519" s="52" t="s">
        <v>445</v>
      </c>
      <c r="AD1519" s="52" t="s">
        <v>445</v>
      </c>
      <c r="AE1519" s="52" t="s">
        <v>445</v>
      </c>
      <c r="AF1519" s="52" t="s">
        <v>445</v>
      </c>
      <c r="AG1519" s="52" t="s">
        <v>445</v>
      </c>
      <c r="AH1519" s="52" t="s">
        <v>445</v>
      </c>
      <c r="AI1519" s="52" t="s">
        <v>445</v>
      </c>
      <c r="AJ1519" s="52" t="s">
        <v>445</v>
      </c>
      <c r="AK1519" s="52" t="s">
        <v>445</v>
      </c>
      <c r="AL1519" s="52" t="s">
        <v>445</v>
      </c>
      <c r="AM1519" s="52" t="s">
        <v>445</v>
      </c>
      <c r="AN1519" s="52" t="s">
        <v>445</v>
      </c>
      <c r="AO1519" s="52" t="s">
        <v>444</v>
      </c>
      <c r="AP1519" s="52" t="s">
        <v>444</v>
      </c>
      <c r="AQ1519" s="52" t="s">
        <v>444</v>
      </c>
      <c r="AR1519" s="52" t="s">
        <v>446</v>
      </c>
      <c r="AS1519" s="52" t="s">
        <v>446</v>
      </c>
      <c r="AT1519" s="52" t="s">
        <v>446</v>
      </c>
      <c r="AU1519" s="52" t="s">
        <v>446</v>
      </c>
      <c r="AV1519" s="52" t="s">
        <v>446</v>
      </c>
      <c r="AW1519" s="52" t="s">
        <v>446</v>
      </c>
      <c r="AX1519" s="52" t="s">
        <v>446</v>
      </c>
      <c r="AY1519" s="52" t="s">
        <v>446</v>
      </c>
      <c r="AZ1519" s="49" t="s">
        <v>446</v>
      </c>
    </row>
    <row r="1520" ht="15.75" customHeight="1">
      <c r="A1520" s="40">
        <v>1351.0</v>
      </c>
      <c r="B1520" s="28" t="s">
        <v>4261</v>
      </c>
      <c r="C1520" s="41"/>
      <c r="D1520" s="42">
        <f t="array" ref="D1520">index(systems,match($A1520,INDEX(systems,0,1),),3)</f>
        <v>402.204</v>
      </c>
      <c r="E1520" s="42">
        <f t="array" ref="E1520">index(systems,match($A1520,INDEX(systems,0,1),),4)</f>
        <v>-203.731</v>
      </c>
      <c r="F1520" s="43" t="str">
        <f>IFERROR(__xludf.DUMMYFUNCTION("let(row, match($B1520&amp;if($C1520&lt;&gt;"""","" [""&amp;$C1520&amp;""]"",""""),index(nebulae,,2),0),join("","",iferror(round(index(nebulae,row,5)/2,3),1),iferror(round(index(nebulae,row,6)/2,3),1),0))"),"1,1,0")</f>
        <v>1,1,0</v>
      </c>
      <c r="G1520" s="44" t="s">
        <v>4262</v>
      </c>
      <c r="H1520" s="45">
        <f t="array" ref="H1520">let(systemId,match(A1520,index(systems,0,1),),refSystemId,match($H$1,index(systems,0,1),),x,index(systems,systemId,3),y,index(systems,systemId,4),refX,index(systems,refSystemId,3),refY,index(systems,refSystemId,4),round(sqrt((x-refX)^2+(y-refY)^2),3))</f>
        <v>450.86</v>
      </c>
      <c r="I1520" s="41"/>
      <c r="J1520" s="28" t="s">
        <v>418</v>
      </c>
      <c r="K1520" s="41"/>
      <c r="L1520" s="41"/>
      <c r="M1520" s="41"/>
      <c r="N1520" s="28" t="s">
        <v>905</v>
      </c>
      <c r="O1520" s="48" t="s">
        <v>905</v>
      </c>
      <c r="P1520" s="48" t="s">
        <v>905</v>
      </c>
      <c r="Q1520" s="48" t="s">
        <v>905</v>
      </c>
      <c r="R1520" s="48" t="s">
        <v>905</v>
      </c>
      <c r="S1520" s="48" t="s">
        <v>905</v>
      </c>
      <c r="T1520" s="48" t="s">
        <v>905</v>
      </c>
      <c r="U1520" s="48" t="s">
        <v>905</v>
      </c>
      <c r="V1520" s="48" t="s">
        <v>905</v>
      </c>
      <c r="W1520" s="48" t="s">
        <v>905</v>
      </c>
      <c r="X1520" s="48" t="s">
        <v>905</v>
      </c>
      <c r="Y1520" s="48" t="s">
        <v>906</v>
      </c>
      <c r="Z1520" s="48" t="s">
        <v>906</v>
      </c>
      <c r="AA1520" s="48" t="s">
        <v>907</v>
      </c>
      <c r="AB1520" s="48" t="s">
        <v>907</v>
      </c>
      <c r="AC1520" s="48" t="s">
        <v>907</v>
      </c>
      <c r="AD1520" s="48" t="s">
        <v>907</v>
      </c>
      <c r="AE1520" s="48" t="s">
        <v>907</v>
      </c>
      <c r="AF1520" s="48" t="s">
        <v>907</v>
      </c>
      <c r="AG1520" s="48" t="s">
        <v>907</v>
      </c>
      <c r="AH1520" s="48" t="s">
        <v>907</v>
      </c>
      <c r="AI1520" s="48" t="s">
        <v>907</v>
      </c>
      <c r="AJ1520" s="48" t="s">
        <v>907</v>
      </c>
      <c r="AK1520" s="48" t="s">
        <v>907</v>
      </c>
      <c r="AL1520" s="48" t="s">
        <v>907</v>
      </c>
      <c r="AM1520" s="48" t="s">
        <v>907</v>
      </c>
      <c r="AN1520" s="48" t="s">
        <v>907</v>
      </c>
      <c r="AO1520" s="48" t="s">
        <v>906</v>
      </c>
      <c r="AP1520" s="48" t="s">
        <v>906</v>
      </c>
      <c r="AQ1520" s="48" t="s">
        <v>906</v>
      </c>
      <c r="AR1520" s="52" t="s">
        <v>662</v>
      </c>
      <c r="AS1520" s="52" t="s">
        <v>662</v>
      </c>
      <c r="AT1520" s="52" t="s">
        <v>662</v>
      </c>
      <c r="AU1520" s="52" t="s">
        <v>662</v>
      </c>
      <c r="AV1520" s="52" t="s">
        <v>662</v>
      </c>
      <c r="AW1520" s="52" t="s">
        <v>662</v>
      </c>
      <c r="AX1520" s="52" t="s">
        <v>662</v>
      </c>
      <c r="AY1520" s="52" t="s">
        <v>662</v>
      </c>
      <c r="AZ1520" s="49" t="s">
        <v>662</v>
      </c>
    </row>
    <row r="1521" ht="15.75" customHeight="1">
      <c r="A1521" s="40">
        <v>1352.0</v>
      </c>
      <c r="B1521" s="28" t="s">
        <v>4263</v>
      </c>
      <c r="C1521" s="41"/>
      <c r="D1521" s="42">
        <f t="array" ref="D1521">index(systems,match($A1521,INDEX(systems,0,1),),3)</f>
        <v>-5.084</v>
      </c>
      <c r="E1521" s="42">
        <f t="array" ref="E1521">index(systems,match($A1521,INDEX(systems,0,1),),4)</f>
        <v>13.109</v>
      </c>
      <c r="F1521" s="43" t="str">
        <f>IFERROR(__xludf.DUMMYFUNCTION("let(row, match($B1521&amp;if($C1521&lt;&gt;"""","" [""&amp;$C1521&amp;""]"",""""),index(nebulae,,2),0),join("","",iferror(round(index(nebulae,row,5)/2,3),1),iferror(round(index(nebulae,row,6)/2,3),1),0))"),"1,1,0")</f>
        <v>1,1,0</v>
      </c>
      <c r="G1521" s="44" t="s">
        <v>4264</v>
      </c>
      <c r="H1521" s="63">
        <f t="array" ref="H1521">let(systemId,match(A1521,index(systems,0,1),),refSystemId,match($H$1,index(systems,0,1),),x,index(systems,systemId,3),y,index(systems,systemId,4),refX,index(systems,refSystemId,3),refY,index(systems,refSystemId,4),round(sqrt((x-refX)^2+(y-refY)^2),3))</f>
        <v>14.06</v>
      </c>
      <c r="I1521" s="46" t="s">
        <v>408</v>
      </c>
      <c r="J1521" s="75" t="s">
        <v>408</v>
      </c>
      <c r="K1521" s="62" t="s">
        <v>408</v>
      </c>
      <c r="L1521" s="46" t="s">
        <v>408</v>
      </c>
      <c r="M1521" s="41"/>
      <c r="N1521" s="59" t="s">
        <v>1276</v>
      </c>
      <c r="O1521" s="48" t="s">
        <v>1276</v>
      </c>
      <c r="P1521" s="48" t="s">
        <v>1276</v>
      </c>
      <c r="Q1521" s="48" t="s">
        <v>1276</v>
      </c>
      <c r="R1521" s="48" t="s">
        <v>1277</v>
      </c>
      <c r="S1521" s="48" t="s">
        <v>1276</v>
      </c>
      <c r="T1521" s="28" t="s">
        <v>1276</v>
      </c>
      <c r="U1521" s="48" t="s">
        <v>927</v>
      </c>
      <c r="V1521" s="48" t="s">
        <v>927</v>
      </c>
      <c r="W1521" s="48" t="s">
        <v>928</v>
      </c>
      <c r="X1521" s="48" t="s">
        <v>422</v>
      </c>
      <c r="Y1521" s="48" t="s">
        <v>422</v>
      </c>
      <c r="Z1521" s="48" t="s">
        <v>422</v>
      </c>
      <c r="AA1521" s="48" t="s">
        <v>422</v>
      </c>
      <c r="AB1521" s="48" t="s">
        <v>422</v>
      </c>
      <c r="AC1521" s="48" t="s">
        <v>422</v>
      </c>
      <c r="AD1521" s="48" t="s">
        <v>422</v>
      </c>
      <c r="AE1521" s="48" t="s">
        <v>422</v>
      </c>
      <c r="AF1521" s="48" t="s">
        <v>422</v>
      </c>
      <c r="AG1521" s="48" t="s">
        <v>422</v>
      </c>
      <c r="AH1521" s="48" t="s">
        <v>422</v>
      </c>
      <c r="AI1521" s="48" t="s">
        <v>422</v>
      </c>
      <c r="AJ1521" s="48" t="s">
        <v>422</v>
      </c>
      <c r="AK1521" s="48" t="s">
        <v>422</v>
      </c>
      <c r="AL1521" s="48" t="s">
        <v>422</v>
      </c>
      <c r="AM1521" s="48" t="s">
        <v>422</v>
      </c>
      <c r="AN1521" s="48" t="s">
        <v>422</v>
      </c>
      <c r="AO1521" s="48" t="s">
        <v>422</v>
      </c>
      <c r="AP1521" s="48" t="s">
        <v>422</v>
      </c>
      <c r="AQ1521" s="48" t="s">
        <v>422</v>
      </c>
      <c r="AR1521" s="48" t="s">
        <v>422</v>
      </c>
      <c r="AS1521" s="48" t="s">
        <v>422</v>
      </c>
      <c r="AT1521" s="48" t="s">
        <v>422</v>
      </c>
      <c r="AU1521" s="48" t="s">
        <v>422</v>
      </c>
      <c r="AV1521" s="48" t="s">
        <v>422</v>
      </c>
      <c r="AW1521" s="48" t="s">
        <v>422</v>
      </c>
      <c r="AX1521" s="48" t="s">
        <v>422</v>
      </c>
      <c r="AY1521" s="48" t="s">
        <v>422</v>
      </c>
      <c r="AZ1521" s="28" t="s">
        <v>422</v>
      </c>
    </row>
    <row r="1522" ht="15.75" customHeight="1">
      <c r="A1522" s="40">
        <v>1353.0</v>
      </c>
      <c r="B1522" s="28" t="s">
        <v>4265</v>
      </c>
      <c r="C1522" s="41"/>
      <c r="D1522" s="42">
        <f t="array" ref="D1522">index(systems,match($A1522,INDEX(systems,0,1),),3)</f>
        <v>172.664</v>
      </c>
      <c r="E1522" s="42">
        <f t="array" ref="E1522">index(systems,match($A1522,INDEX(systems,0,1),),4)</f>
        <v>263.094</v>
      </c>
      <c r="F1522" s="43" t="str">
        <f>IFERROR(__xludf.DUMMYFUNCTION("let(row, match($B1522&amp;if($C1522&lt;&gt;"""","" [""&amp;$C1522&amp;""]"",""""),index(nebulae,,2),0),join("","",iferror(round(index(nebulae,row,5)/2,3),1),iferror(round(index(nebulae,row,6)/2,3),1),0))"),"1,1,0")</f>
        <v>1,1,0</v>
      </c>
      <c r="G1522" s="44" t="s">
        <v>4266</v>
      </c>
      <c r="H1522" s="45">
        <f t="array" ref="H1522">let(systemId,match(A1522,index(systems,0,1),),refSystemId,match($H$1,index(systems,0,1),),x,index(systems,systemId,3),y,index(systems,systemId,4),refX,index(systems,refSystemId,3),refY,index(systems,refSystemId,4),round(sqrt((x-refX)^2+(y-refY)^2),3))</f>
        <v>314.692</v>
      </c>
      <c r="I1522" s="41"/>
      <c r="J1522" s="41"/>
      <c r="K1522" s="28" t="s">
        <v>645</v>
      </c>
      <c r="L1522" s="48" t="s">
        <v>646</v>
      </c>
      <c r="M1522" s="48" t="s">
        <v>646</v>
      </c>
      <c r="N1522" s="28" t="s">
        <v>1257</v>
      </c>
      <c r="O1522" s="48" t="s">
        <v>1257</v>
      </c>
      <c r="P1522" s="48" t="s">
        <v>1257</v>
      </c>
      <c r="Q1522" s="48" t="s">
        <v>1257</v>
      </c>
      <c r="R1522" s="48" t="s">
        <v>1257</v>
      </c>
      <c r="S1522" s="48" t="s">
        <v>1257</v>
      </c>
      <c r="T1522" s="48" t="s">
        <v>1257</v>
      </c>
      <c r="U1522" s="48" t="s">
        <v>1257</v>
      </c>
      <c r="V1522" s="48" t="s">
        <v>1257</v>
      </c>
      <c r="W1522" s="48" t="s">
        <v>1257</v>
      </c>
      <c r="X1522" s="48" t="s">
        <v>1257</v>
      </c>
      <c r="Y1522" s="48" t="s">
        <v>1257</v>
      </c>
      <c r="Z1522" s="48" t="s">
        <v>1257</v>
      </c>
      <c r="AA1522" s="48" t="s">
        <v>1257</v>
      </c>
      <c r="AB1522" s="48" t="s">
        <v>1257</v>
      </c>
      <c r="AC1522" s="48" t="s">
        <v>1257</v>
      </c>
      <c r="AD1522" s="48" t="s">
        <v>1257</v>
      </c>
      <c r="AE1522" s="48" t="s">
        <v>1257</v>
      </c>
      <c r="AF1522" s="48" t="s">
        <v>1257</v>
      </c>
      <c r="AG1522" s="48" t="s">
        <v>1257</v>
      </c>
      <c r="AH1522" s="48" t="s">
        <v>1257</v>
      </c>
      <c r="AI1522" s="48" t="s">
        <v>1257</v>
      </c>
      <c r="AJ1522" s="48" t="s">
        <v>1257</v>
      </c>
      <c r="AK1522" s="48" t="s">
        <v>1257</v>
      </c>
      <c r="AL1522" s="48" t="s">
        <v>1257</v>
      </c>
      <c r="AM1522" s="48" t="s">
        <v>1257</v>
      </c>
      <c r="AN1522" s="48" t="s">
        <v>1257</v>
      </c>
      <c r="AO1522" s="48" t="s">
        <v>1257</v>
      </c>
      <c r="AP1522" s="48" t="s">
        <v>1257</v>
      </c>
      <c r="AQ1522" s="48" t="s">
        <v>1257</v>
      </c>
      <c r="AR1522" s="48" t="s">
        <v>1257</v>
      </c>
      <c r="AS1522" s="48" t="s">
        <v>1257</v>
      </c>
      <c r="AT1522" s="48" t="s">
        <v>1257</v>
      </c>
      <c r="AU1522" s="48" t="s">
        <v>1257</v>
      </c>
      <c r="AV1522" s="48" t="s">
        <v>1257</v>
      </c>
      <c r="AW1522" s="48" t="s">
        <v>1257</v>
      </c>
      <c r="AX1522" s="48" t="s">
        <v>1257</v>
      </c>
      <c r="AY1522" s="48" t="s">
        <v>1257</v>
      </c>
      <c r="AZ1522" s="28" t="s">
        <v>1257</v>
      </c>
    </row>
    <row r="1523" ht="15.75" customHeight="1">
      <c r="A1523" s="40">
        <v>1354.0</v>
      </c>
      <c r="B1523" s="28" t="s">
        <v>4267</v>
      </c>
      <c r="C1523" s="28" t="s">
        <v>4268</v>
      </c>
      <c r="D1523" s="42">
        <f t="array" ref="D1523">index(systems,match($A1523,INDEX(systems,0,1),),3)</f>
        <v>-35.677</v>
      </c>
      <c r="E1523" s="42">
        <f t="array" ref="E1523">index(systems,match($A1523,INDEX(systems,0,1),),4)</f>
        <v>99.733</v>
      </c>
      <c r="F1523" s="43" t="str">
        <f>IFERROR(__xludf.DUMMYFUNCTION("let(row, match($B1523&amp;if($C1523&lt;&gt;"""","" [""&amp;$C1523&amp;""]"",""""),index(nebulae,,2),0),join("","",iferror(round(index(nebulae,row,5)/2,3),1),iferror(round(index(nebulae,row,6)/2,3),1),0))"),"1,1,0")</f>
        <v>1,1,0</v>
      </c>
      <c r="G1523" s="44" t="s">
        <v>4269</v>
      </c>
      <c r="H1523" s="45">
        <f t="array" ref="H1523">let(systemId,match(A1523,index(systems,0,1),),refSystemId,match($H$1,index(systems,0,1),),x,index(systems,systemId,3),y,index(systems,systemId,4),refX,index(systems,refSystemId,3),refY,index(systems,refSystemId,4),round(sqrt((x-refX)^2+(y-refY)^2),3))</f>
        <v>105.922</v>
      </c>
      <c r="I1523" s="41"/>
      <c r="J1523" s="41"/>
      <c r="K1523" s="28" t="s">
        <v>523</v>
      </c>
      <c r="L1523" s="28" t="s">
        <v>523</v>
      </c>
      <c r="M1523" s="48" t="s">
        <v>524</v>
      </c>
      <c r="N1523" s="28" t="s">
        <v>526</v>
      </c>
      <c r="O1523" s="48" t="s">
        <v>526</v>
      </c>
      <c r="P1523" s="48" t="s">
        <v>526</v>
      </c>
      <c r="Q1523" s="48" t="s">
        <v>526</v>
      </c>
      <c r="R1523" s="48" t="s">
        <v>526</v>
      </c>
      <c r="S1523" s="48" t="s">
        <v>526</v>
      </c>
      <c r="T1523" s="48" t="s">
        <v>526</v>
      </c>
      <c r="U1523" s="48" t="s">
        <v>526</v>
      </c>
      <c r="V1523" s="48" t="s">
        <v>526</v>
      </c>
      <c r="W1523" s="48" t="s">
        <v>526</v>
      </c>
      <c r="X1523" s="48" t="s">
        <v>526</v>
      </c>
      <c r="Y1523" s="48" t="s">
        <v>886</v>
      </c>
      <c r="Z1523" s="48" t="s">
        <v>526</v>
      </c>
      <c r="AA1523" s="48" t="s">
        <v>786</v>
      </c>
      <c r="AB1523" s="48" t="s">
        <v>886</v>
      </c>
      <c r="AC1523" s="48" t="s">
        <v>886</v>
      </c>
      <c r="AD1523" s="48" t="s">
        <v>886</v>
      </c>
      <c r="AE1523" s="48" t="s">
        <v>886</v>
      </c>
      <c r="AF1523" s="48" t="s">
        <v>886</v>
      </c>
      <c r="AG1523" s="48" t="s">
        <v>886</v>
      </c>
      <c r="AH1523" s="48" t="s">
        <v>886</v>
      </c>
      <c r="AI1523" s="48" t="s">
        <v>886</v>
      </c>
      <c r="AJ1523" s="48" t="s">
        <v>886</v>
      </c>
      <c r="AK1523" s="48" t="s">
        <v>886</v>
      </c>
      <c r="AL1523" s="48" t="s">
        <v>886</v>
      </c>
      <c r="AM1523" s="48" t="s">
        <v>886</v>
      </c>
      <c r="AN1523" s="48" t="s">
        <v>886</v>
      </c>
      <c r="AO1523" s="48" t="s">
        <v>886</v>
      </c>
      <c r="AP1523" s="48" t="s">
        <v>886</v>
      </c>
      <c r="AQ1523" s="48" t="s">
        <v>886</v>
      </c>
      <c r="AR1523" s="48" t="s">
        <v>886</v>
      </c>
      <c r="AS1523" s="48" t="s">
        <v>833</v>
      </c>
      <c r="AT1523" s="48" t="s">
        <v>833</v>
      </c>
      <c r="AU1523" s="48" t="s">
        <v>833</v>
      </c>
      <c r="AV1523" s="48" t="s">
        <v>833</v>
      </c>
      <c r="AW1523" s="52" t="s">
        <v>417</v>
      </c>
      <c r="AX1523" s="52" t="s">
        <v>417</v>
      </c>
      <c r="AY1523" s="52" t="s">
        <v>417</v>
      </c>
      <c r="AZ1523" s="51" t="s">
        <v>418</v>
      </c>
    </row>
    <row r="1524" ht="15.75" customHeight="1">
      <c r="A1524" s="40">
        <v>1355.0</v>
      </c>
      <c r="B1524" s="28" t="s">
        <v>4270</v>
      </c>
      <c r="C1524" s="41"/>
      <c r="D1524" s="42">
        <f t="array" ref="D1524">index(systems,match($A1524,INDEX(systems,0,1),),3)</f>
        <v>51.853</v>
      </c>
      <c r="E1524" s="42">
        <f t="array" ref="E1524">index(systems,match($A1524,INDEX(systems,0,1),),4)</f>
        <v>-410.668</v>
      </c>
      <c r="F1524" s="43" t="str">
        <f>IFERROR(__xludf.DUMMYFUNCTION("let(row, match($B1524&amp;if($C1524&lt;&gt;"""","" [""&amp;$C1524&amp;""]"",""""),index(nebulae,,2),0),join("","",iferror(round(index(nebulae,row,5)/2,3),1),iferror(round(index(nebulae,row,6)/2,3),1),0))"),"1,1,0")</f>
        <v>1,1,0</v>
      </c>
      <c r="G1524" s="44" t="s">
        <v>4271</v>
      </c>
      <c r="H1524" s="45">
        <f t="array" ref="H1524">let(systemId,match(A1524,index(systems,0,1),),refSystemId,match($H$1,index(systems,0,1),),x,index(systems,systemId,3),y,index(systems,systemId,4),refX,index(systems,refSystemId,3),refY,index(systems,refSystemId,4),round(sqrt((x-refX)^2+(y-refY)^2),3))</f>
        <v>413.929</v>
      </c>
      <c r="I1524" s="46" t="s">
        <v>408</v>
      </c>
      <c r="J1524" s="46" t="s">
        <v>408</v>
      </c>
      <c r="K1524" s="46" t="s">
        <v>408</v>
      </c>
      <c r="L1524" s="46" t="s">
        <v>408</v>
      </c>
      <c r="M1524" s="46" t="s">
        <v>408</v>
      </c>
      <c r="N1524" s="28" t="s">
        <v>408</v>
      </c>
      <c r="O1524" s="41"/>
      <c r="P1524" s="48" t="s">
        <v>617</v>
      </c>
      <c r="Q1524" s="48" t="s">
        <v>617</v>
      </c>
      <c r="R1524" s="48" t="s">
        <v>617</v>
      </c>
      <c r="S1524" s="48" t="s">
        <v>617</v>
      </c>
      <c r="T1524" s="48" t="s">
        <v>617</v>
      </c>
      <c r="U1524" s="48" t="s">
        <v>422</v>
      </c>
      <c r="V1524" s="48" t="s">
        <v>422</v>
      </c>
      <c r="W1524" s="48" t="s">
        <v>422</v>
      </c>
      <c r="X1524" s="48" t="s">
        <v>422</v>
      </c>
      <c r="Y1524" s="48" t="s">
        <v>422</v>
      </c>
      <c r="Z1524" s="48" t="s">
        <v>422</v>
      </c>
      <c r="AA1524" s="48" t="s">
        <v>422</v>
      </c>
      <c r="AB1524" s="48" t="s">
        <v>422</v>
      </c>
      <c r="AC1524" s="48" t="s">
        <v>422</v>
      </c>
      <c r="AD1524" s="48" t="s">
        <v>422</v>
      </c>
      <c r="AE1524" s="48" t="s">
        <v>422</v>
      </c>
      <c r="AF1524" s="48" t="s">
        <v>422</v>
      </c>
      <c r="AG1524" s="48" t="s">
        <v>422</v>
      </c>
      <c r="AH1524" s="48" t="s">
        <v>422</v>
      </c>
      <c r="AI1524" s="48" t="s">
        <v>422</v>
      </c>
      <c r="AJ1524" s="48" t="s">
        <v>422</v>
      </c>
      <c r="AK1524" s="48" t="s">
        <v>422</v>
      </c>
      <c r="AL1524" s="48" t="s">
        <v>422</v>
      </c>
      <c r="AM1524" s="48" t="s">
        <v>422</v>
      </c>
      <c r="AN1524" s="48" t="s">
        <v>422</v>
      </c>
      <c r="AO1524" s="48" t="s">
        <v>422</v>
      </c>
      <c r="AP1524" s="48" t="s">
        <v>422</v>
      </c>
      <c r="AQ1524" s="48" t="s">
        <v>422</v>
      </c>
      <c r="AR1524" s="48" t="s">
        <v>422</v>
      </c>
      <c r="AS1524" s="48" t="s">
        <v>422</v>
      </c>
      <c r="AT1524" s="48" t="s">
        <v>422</v>
      </c>
      <c r="AU1524" s="48" t="s">
        <v>422</v>
      </c>
      <c r="AV1524" s="48" t="s">
        <v>422</v>
      </c>
      <c r="AW1524" s="48" t="s">
        <v>422</v>
      </c>
      <c r="AX1524" s="48" t="s">
        <v>422</v>
      </c>
      <c r="AY1524" s="48" t="s">
        <v>422</v>
      </c>
      <c r="AZ1524" s="49" t="s">
        <v>422</v>
      </c>
    </row>
    <row r="1525" ht="15.75" customHeight="1">
      <c r="A1525" s="40">
        <v>3025.0</v>
      </c>
      <c r="B1525" s="28" t="s">
        <v>4272</v>
      </c>
      <c r="C1525" s="41"/>
      <c r="D1525" s="42">
        <f t="array" ref="D1525">index(systems,match($A1525,INDEX(systems,0,1),),3)</f>
        <v>-396.134</v>
      </c>
      <c r="E1525" s="42">
        <f t="array" ref="E1525">index(systems,match($A1525,INDEX(systems,0,1),),4)</f>
        <v>863.646</v>
      </c>
      <c r="F1525" s="43" t="str">
        <f>IFERROR(__xludf.DUMMYFUNCTION("let(row, match($B1525&amp;if($C1525&lt;&gt;"""","" [""&amp;$C1525&amp;""]"",""""),index(nebulae,,2),0),join("","",iferror(round(index(nebulae,row,5)/2,3),1),iferror(round(index(nebulae,row,6)/2,3),1),0))"),"1,1,0")</f>
        <v>1,1,0</v>
      </c>
      <c r="G1525" s="44" t="s">
        <v>4273</v>
      </c>
      <c r="H1525" s="45">
        <f t="array" ref="H1525">let(systemId,match(A1525,index(systems,0,1),),refSystemId,match($H$1,index(systems,0,1),),x,index(systems,systemId,3),y,index(systems,systemId,4),refX,index(systems,refSystemId,3),refY,index(systems,refSystemId,4),round(sqrt((x-refX)^2+(y-refY)^2),3))</f>
        <v>950.161</v>
      </c>
      <c r="I1525" s="55"/>
      <c r="J1525" s="55"/>
      <c r="K1525" s="55"/>
      <c r="L1525" s="55"/>
      <c r="M1525" s="55"/>
      <c r="N1525" s="55"/>
      <c r="O1525" s="55"/>
      <c r="P1525" s="56" t="s">
        <v>408</v>
      </c>
      <c r="Q1525" s="56" t="s">
        <v>408</v>
      </c>
      <c r="R1525" s="56" t="s">
        <v>408</v>
      </c>
      <c r="S1525" s="56" t="s">
        <v>408</v>
      </c>
      <c r="T1525" s="56" t="s">
        <v>408</v>
      </c>
      <c r="U1525" s="56" t="s">
        <v>408</v>
      </c>
      <c r="V1525" s="56" t="s">
        <v>408</v>
      </c>
      <c r="W1525" s="56" t="s">
        <v>408</v>
      </c>
      <c r="X1525" s="56" t="s">
        <v>408</v>
      </c>
      <c r="Y1525" s="56" t="s">
        <v>408</v>
      </c>
      <c r="Z1525" s="56" t="s">
        <v>408</v>
      </c>
      <c r="AA1525" s="56" t="s">
        <v>408</v>
      </c>
      <c r="AB1525" s="52" t="s">
        <v>1102</v>
      </c>
      <c r="AC1525" s="52" t="s">
        <v>1102</v>
      </c>
      <c r="AD1525" s="52" t="s">
        <v>1102</v>
      </c>
      <c r="AE1525" s="52" t="s">
        <v>1102</v>
      </c>
      <c r="AF1525" s="52" t="s">
        <v>1102</v>
      </c>
      <c r="AG1525" s="52" t="s">
        <v>1102</v>
      </c>
      <c r="AH1525" s="52" t="s">
        <v>1102</v>
      </c>
      <c r="AI1525" s="52" t="s">
        <v>1102</v>
      </c>
      <c r="AJ1525" s="52" t="s">
        <v>1102</v>
      </c>
      <c r="AK1525" s="52" t="s">
        <v>1102</v>
      </c>
      <c r="AL1525" s="52" t="s">
        <v>1102</v>
      </c>
      <c r="AM1525" s="52" t="s">
        <v>1102</v>
      </c>
      <c r="AN1525" s="52" t="s">
        <v>1102</v>
      </c>
      <c r="AO1525" s="49" t="s">
        <v>1102</v>
      </c>
      <c r="AP1525" s="52" t="s">
        <v>1102</v>
      </c>
      <c r="AQ1525" s="52" t="s">
        <v>1102</v>
      </c>
      <c r="AR1525" s="52" t="s">
        <v>735</v>
      </c>
      <c r="AS1525" s="52" t="s">
        <v>735</v>
      </c>
      <c r="AT1525" s="52" t="s">
        <v>735</v>
      </c>
      <c r="AU1525" s="49" t="s">
        <v>418</v>
      </c>
      <c r="AV1525" s="55"/>
      <c r="AW1525" s="55"/>
      <c r="AX1525" s="55"/>
      <c r="AY1525" s="55"/>
      <c r="AZ1525" s="55"/>
    </row>
    <row r="1526" ht="15.75" customHeight="1">
      <c r="A1526" s="40">
        <v>1356.0</v>
      </c>
      <c r="B1526" s="28" t="s">
        <v>4274</v>
      </c>
      <c r="C1526" s="41"/>
      <c r="D1526" s="42">
        <f t="array" ref="D1526">index(systems,match($A1526,INDEX(systems,0,1),),3)</f>
        <v>32.592</v>
      </c>
      <c r="E1526" s="42">
        <f t="array" ref="E1526">index(systems,match($A1526,INDEX(systems,0,1),),4)</f>
        <v>142.444</v>
      </c>
      <c r="F1526" s="43" t="str">
        <f>IFERROR(__xludf.DUMMYFUNCTION("let(row, match($B1526&amp;if($C1526&lt;&gt;"""","" [""&amp;$C1526&amp;""]"",""""),index(nebulae,,2),0),join("","",iferror(round(index(nebulae,row,5)/2,3),1),iferror(round(index(nebulae,row,6)/2,3),1),0))"),"1,1,0")</f>
        <v>1,1,0</v>
      </c>
      <c r="G1526" s="44" t="s">
        <v>4275</v>
      </c>
      <c r="H1526" s="45">
        <f t="array" ref="H1526">let(systemId,match(A1526,index(systems,0,1),),refSystemId,match($H$1,index(systems,0,1),),x,index(systems,systemId,3),y,index(systems,systemId,4),refX,index(systems,refSystemId,3),refY,index(systems,refSystemId,4),round(sqrt((x-refX)^2+(y-refY)^2),3))</f>
        <v>146.125</v>
      </c>
      <c r="I1526" s="28" t="s">
        <v>408</v>
      </c>
      <c r="J1526" s="28" t="s">
        <v>408</v>
      </c>
      <c r="K1526" s="28" t="s">
        <v>408</v>
      </c>
      <c r="L1526" s="46" t="s">
        <v>408</v>
      </c>
      <c r="M1526" s="47" t="s">
        <v>408</v>
      </c>
      <c r="N1526" s="28" t="s">
        <v>408</v>
      </c>
      <c r="O1526" s="41"/>
      <c r="P1526" s="48" t="s">
        <v>692</v>
      </c>
      <c r="Q1526" s="48" t="s">
        <v>692</v>
      </c>
      <c r="R1526" s="48" t="s">
        <v>692</v>
      </c>
      <c r="S1526" s="48" t="s">
        <v>692</v>
      </c>
      <c r="T1526" s="48" t="s">
        <v>692</v>
      </c>
      <c r="U1526" s="48" t="s">
        <v>1204</v>
      </c>
      <c r="V1526" s="48" t="s">
        <v>1204</v>
      </c>
      <c r="W1526" s="48" t="s">
        <v>1204</v>
      </c>
      <c r="X1526" s="48" t="s">
        <v>1204</v>
      </c>
      <c r="Y1526" s="48" t="s">
        <v>422</v>
      </c>
      <c r="Z1526" s="48" t="s">
        <v>422</v>
      </c>
      <c r="AA1526" s="48" t="s">
        <v>422</v>
      </c>
      <c r="AB1526" s="48" t="s">
        <v>422</v>
      </c>
      <c r="AC1526" s="48" t="s">
        <v>422</v>
      </c>
      <c r="AD1526" s="48" t="s">
        <v>422</v>
      </c>
      <c r="AE1526" s="48" t="s">
        <v>422</v>
      </c>
      <c r="AF1526" s="48" t="s">
        <v>422</v>
      </c>
      <c r="AG1526" s="48" t="s">
        <v>422</v>
      </c>
      <c r="AH1526" s="48" t="s">
        <v>422</v>
      </c>
      <c r="AI1526" s="48" t="s">
        <v>422</v>
      </c>
      <c r="AJ1526" s="48" t="s">
        <v>422</v>
      </c>
      <c r="AK1526" s="48" t="s">
        <v>422</v>
      </c>
      <c r="AL1526" s="48" t="s">
        <v>422</v>
      </c>
      <c r="AM1526" s="48" t="s">
        <v>422</v>
      </c>
      <c r="AN1526" s="48" t="s">
        <v>422</v>
      </c>
      <c r="AO1526" s="48" t="s">
        <v>422</v>
      </c>
      <c r="AP1526" s="48" t="s">
        <v>422</v>
      </c>
      <c r="AQ1526" s="48" t="s">
        <v>422</v>
      </c>
      <c r="AR1526" s="48" t="s">
        <v>422</v>
      </c>
      <c r="AS1526" s="48" t="s">
        <v>422</v>
      </c>
      <c r="AT1526" s="48" t="s">
        <v>422</v>
      </c>
      <c r="AU1526" s="48" t="s">
        <v>422</v>
      </c>
      <c r="AV1526" s="48" t="s">
        <v>422</v>
      </c>
      <c r="AW1526" s="48" t="s">
        <v>422</v>
      </c>
      <c r="AX1526" s="48" t="s">
        <v>422</v>
      </c>
      <c r="AY1526" s="48" t="s">
        <v>422</v>
      </c>
      <c r="AZ1526" s="28" t="s">
        <v>422</v>
      </c>
    </row>
    <row r="1527" ht="15.75" customHeight="1">
      <c r="A1527" s="40">
        <v>1357.0</v>
      </c>
      <c r="B1527" s="28" t="s">
        <v>4276</v>
      </c>
      <c r="C1527" s="28" t="s">
        <v>4277</v>
      </c>
      <c r="D1527" s="42">
        <f t="array" ref="D1527">index(systems,match($A1527,INDEX(systems,0,1),),3)</f>
        <v>440.546</v>
      </c>
      <c r="E1527" s="42">
        <f t="array" ref="E1527">index(systems,match($A1527,INDEX(systems,0,1),),4)</f>
        <v>122.486</v>
      </c>
      <c r="F1527" s="43" t="str">
        <f>IFERROR(__xludf.DUMMYFUNCTION("let(row, match($B1527&amp;if($C1527&lt;&gt;"""","" [""&amp;$C1527&amp;""]"",""""),index(nebulae,,2),0),join("","",iferror(round(index(nebulae,row,5)/2,3),1),iferror(round(index(nebulae,row,6)/2,3),1),0))"),"1,1,0")</f>
        <v>1,1,0</v>
      </c>
      <c r="G1527" s="44" t="s">
        <v>4278</v>
      </c>
      <c r="H1527" s="45">
        <f t="array" ref="H1527">let(systemId,match(A1527,index(systems,0,1),),refSystemId,match($H$1,index(systems,0,1),),x,index(systems,systemId,3),y,index(systems,systemId,4),refX,index(systems,refSystemId,3),refY,index(systems,refSystemId,4),round(sqrt((x-refX)^2+(y-refY)^2),3))</f>
        <v>457.257</v>
      </c>
      <c r="I1527" s="53"/>
      <c r="J1527" s="53"/>
      <c r="K1527" s="53"/>
      <c r="L1527" s="53"/>
      <c r="M1527" s="53"/>
      <c r="N1527" s="28" t="s">
        <v>552</v>
      </c>
      <c r="O1527" s="48" t="s">
        <v>552</v>
      </c>
      <c r="P1527" s="48" t="s">
        <v>776</v>
      </c>
      <c r="Q1527" s="48" t="s">
        <v>776</v>
      </c>
      <c r="R1527" s="48" t="s">
        <v>776</v>
      </c>
      <c r="S1527" s="48" t="s">
        <v>776</v>
      </c>
      <c r="T1527" s="48" t="s">
        <v>776</v>
      </c>
      <c r="U1527" s="48" t="s">
        <v>776</v>
      </c>
      <c r="V1527" s="48" t="s">
        <v>776</v>
      </c>
      <c r="W1527" s="48" t="s">
        <v>776</v>
      </c>
      <c r="X1527" s="48" t="s">
        <v>776</v>
      </c>
      <c r="Y1527" s="48" t="s">
        <v>776</v>
      </c>
      <c r="Z1527" s="48" t="s">
        <v>776</v>
      </c>
      <c r="AA1527" s="48" t="s">
        <v>776</v>
      </c>
      <c r="AB1527" s="48" t="s">
        <v>776</v>
      </c>
      <c r="AC1527" s="48" t="s">
        <v>776</v>
      </c>
      <c r="AD1527" s="48" t="s">
        <v>776</v>
      </c>
      <c r="AE1527" s="48" t="s">
        <v>776</v>
      </c>
      <c r="AF1527" s="48" t="s">
        <v>776</v>
      </c>
      <c r="AG1527" s="48" t="s">
        <v>776</v>
      </c>
      <c r="AH1527" s="48" t="s">
        <v>776</v>
      </c>
      <c r="AI1527" s="48" t="s">
        <v>776</v>
      </c>
      <c r="AJ1527" s="48" t="s">
        <v>776</v>
      </c>
      <c r="AK1527" s="48" t="s">
        <v>776</v>
      </c>
      <c r="AL1527" s="48" t="s">
        <v>776</v>
      </c>
      <c r="AM1527" s="48" t="s">
        <v>776</v>
      </c>
      <c r="AN1527" s="48" t="s">
        <v>776</v>
      </c>
      <c r="AO1527" s="48" t="s">
        <v>776</v>
      </c>
      <c r="AP1527" s="48" t="s">
        <v>776</v>
      </c>
      <c r="AQ1527" s="48" t="s">
        <v>776</v>
      </c>
      <c r="AR1527" s="48" t="s">
        <v>776</v>
      </c>
      <c r="AS1527" s="48" t="s">
        <v>776</v>
      </c>
      <c r="AT1527" s="48" t="s">
        <v>777</v>
      </c>
      <c r="AU1527" s="48" t="s">
        <v>777</v>
      </c>
      <c r="AV1527" s="48" t="s">
        <v>777</v>
      </c>
      <c r="AW1527" s="48" t="s">
        <v>777</v>
      </c>
      <c r="AX1527" s="48" t="s">
        <v>777</v>
      </c>
      <c r="AY1527" s="48" t="s">
        <v>777</v>
      </c>
      <c r="AZ1527" s="28" t="s">
        <v>777</v>
      </c>
    </row>
    <row r="1528" ht="15.75" customHeight="1">
      <c r="A1528" s="40">
        <v>1358.0</v>
      </c>
      <c r="B1528" s="28" t="s">
        <v>4279</v>
      </c>
      <c r="C1528" s="41"/>
      <c r="D1528" s="42">
        <f t="array" ref="D1528">index(systems,match($A1528,INDEX(systems,0,1),),3)</f>
        <v>507.158</v>
      </c>
      <c r="E1528" s="42">
        <f t="array" ref="E1528">index(systems,match($A1528,INDEX(systems,0,1),),4)</f>
        <v>51.135</v>
      </c>
      <c r="F1528" s="43" t="str">
        <f>IFERROR(__xludf.DUMMYFUNCTION("let(row, match($B1528&amp;if($C1528&lt;&gt;"""","" [""&amp;$C1528&amp;""]"",""""),index(nebulae,,2),0),join("","",iferror(round(index(nebulae,row,5)/2,3),1),iferror(round(index(nebulae,row,6)/2,3),1),0))"),"1,1,0")</f>
        <v>1,1,0</v>
      </c>
      <c r="G1528" s="44" t="s">
        <v>4280</v>
      </c>
      <c r="H1528" s="45">
        <f t="array" ref="H1528">let(systemId,match(A1528,index(systems,0,1),),refSystemId,match($H$1,index(systems,0,1),),x,index(systems,systemId,3),y,index(systems,systemId,4),refX,index(systems,refSystemId,3),refY,index(systems,refSystemId,4),round(sqrt((x-refX)^2+(y-refY)^2),3))</f>
        <v>509.729</v>
      </c>
      <c r="I1528" s="41"/>
      <c r="J1528" s="41"/>
      <c r="K1528" s="41"/>
      <c r="L1528" s="41"/>
      <c r="M1528" s="41"/>
      <c r="N1528" s="28" t="s">
        <v>620</v>
      </c>
      <c r="O1528" s="48" t="s">
        <v>620</v>
      </c>
      <c r="P1528" s="48" t="s">
        <v>620</v>
      </c>
      <c r="Q1528" s="48" t="s">
        <v>620</v>
      </c>
      <c r="R1528" s="48" t="s">
        <v>620</v>
      </c>
      <c r="S1528" s="48" t="s">
        <v>620</v>
      </c>
      <c r="T1528" s="48" t="s">
        <v>620</v>
      </c>
      <c r="U1528" s="48" t="s">
        <v>621</v>
      </c>
      <c r="V1528" s="48" t="s">
        <v>621</v>
      </c>
      <c r="W1528" s="48" t="s">
        <v>621</v>
      </c>
      <c r="X1528" s="52" t="s">
        <v>621</v>
      </c>
      <c r="Y1528" s="52" t="s">
        <v>622</v>
      </c>
      <c r="Z1528" s="52" t="s">
        <v>622</v>
      </c>
      <c r="AA1528" s="52" t="s">
        <v>623</v>
      </c>
      <c r="AB1528" s="52" t="s">
        <v>623</v>
      </c>
      <c r="AC1528" s="52" t="s">
        <v>623</v>
      </c>
      <c r="AD1528" s="52" t="s">
        <v>623</v>
      </c>
      <c r="AE1528" s="52" t="s">
        <v>623</v>
      </c>
      <c r="AF1528" s="52" t="s">
        <v>623</v>
      </c>
      <c r="AG1528" s="52" t="s">
        <v>623</v>
      </c>
      <c r="AH1528" s="52" t="s">
        <v>623</v>
      </c>
      <c r="AI1528" s="52" t="s">
        <v>623</v>
      </c>
      <c r="AJ1528" s="52" t="s">
        <v>623</v>
      </c>
      <c r="AK1528" s="52" t="s">
        <v>623</v>
      </c>
      <c r="AL1528" s="52" t="s">
        <v>623</v>
      </c>
      <c r="AM1528" s="52" t="s">
        <v>623</v>
      </c>
      <c r="AN1528" s="52" t="s">
        <v>623</v>
      </c>
      <c r="AO1528" s="52" t="s">
        <v>622</v>
      </c>
      <c r="AP1528" s="52" t="s">
        <v>622</v>
      </c>
      <c r="AQ1528" s="52" t="s">
        <v>622</v>
      </c>
      <c r="AR1528" s="48" t="s">
        <v>921</v>
      </c>
      <c r="AS1528" s="48" t="s">
        <v>921</v>
      </c>
      <c r="AT1528" s="48" t="s">
        <v>921</v>
      </c>
      <c r="AU1528" s="48" t="s">
        <v>921</v>
      </c>
      <c r="AV1528" s="48" t="s">
        <v>921</v>
      </c>
      <c r="AW1528" s="48" t="s">
        <v>921</v>
      </c>
      <c r="AX1528" s="48" t="s">
        <v>777</v>
      </c>
      <c r="AY1528" s="48" t="s">
        <v>777</v>
      </c>
      <c r="AZ1528" s="28" t="s">
        <v>777</v>
      </c>
    </row>
    <row r="1529" ht="15.75" customHeight="1">
      <c r="A1529" s="40">
        <v>1359.0</v>
      </c>
      <c r="B1529" s="28" t="s">
        <v>4281</v>
      </c>
      <c r="C1529" s="41"/>
      <c r="D1529" s="42">
        <f t="array" ref="D1529">index(systems,match($A1529,INDEX(systems,0,1),),3)</f>
        <v>-39.048</v>
      </c>
      <c r="E1529" s="42">
        <f t="array" ref="E1529">index(systems,match($A1529,INDEX(systems,0,1),),4)</f>
        <v>382.78</v>
      </c>
      <c r="F1529" s="43" t="str">
        <f>IFERROR(__xludf.DUMMYFUNCTION("let(row, match($B1529&amp;if($C1529&lt;&gt;"""","" [""&amp;$C1529&amp;""]"",""""),index(nebulae,,2),0),join("","",iferror(round(index(nebulae,row,5)/2,3),1),iferror(round(index(nebulae,row,6)/2,3),1),0))"),"1,1,0")</f>
        <v>1,1,0</v>
      </c>
      <c r="G1529" s="44" t="s">
        <v>4282</v>
      </c>
      <c r="H1529" s="45">
        <f t="array" ref="H1529">let(systemId,match(A1529,index(systems,0,1),),refSystemId,match($H$1,index(systems,0,1),),x,index(systems,systemId,3),y,index(systems,systemId,4),refX,index(systems,refSystemId,3),refY,index(systems,refSystemId,4),round(sqrt((x-refX)^2+(y-refY)^2),3))</f>
        <v>384.767</v>
      </c>
      <c r="I1529" s="46" t="s">
        <v>408</v>
      </c>
      <c r="J1529" s="46" t="s">
        <v>408</v>
      </c>
      <c r="K1529" s="46" t="s">
        <v>408</v>
      </c>
      <c r="L1529" s="47" t="s">
        <v>408</v>
      </c>
      <c r="M1529" s="47" t="s">
        <v>408</v>
      </c>
      <c r="N1529" s="28" t="s">
        <v>408</v>
      </c>
      <c r="O1529" s="41"/>
      <c r="P1529" s="48" t="s">
        <v>902</v>
      </c>
      <c r="Q1529" s="48" t="s">
        <v>902</v>
      </c>
      <c r="R1529" s="48" t="s">
        <v>902</v>
      </c>
      <c r="S1529" s="48" t="s">
        <v>902</v>
      </c>
      <c r="T1529" s="48" t="s">
        <v>902</v>
      </c>
      <c r="U1529" s="48" t="s">
        <v>846</v>
      </c>
      <c r="V1529" s="48" t="s">
        <v>846</v>
      </c>
      <c r="W1529" s="48" t="s">
        <v>846</v>
      </c>
      <c r="X1529" s="48" t="s">
        <v>846</v>
      </c>
      <c r="Y1529" s="48" t="s">
        <v>4283</v>
      </c>
      <c r="Z1529" s="48" t="s">
        <v>902</v>
      </c>
      <c r="AA1529" s="48" t="s">
        <v>848</v>
      </c>
      <c r="AB1529" s="48" t="s">
        <v>848</v>
      </c>
      <c r="AC1529" s="48" t="s">
        <v>848</v>
      </c>
      <c r="AD1529" s="48" t="s">
        <v>848</v>
      </c>
      <c r="AE1529" s="48" t="s">
        <v>849</v>
      </c>
      <c r="AF1529" s="48" t="s">
        <v>849</v>
      </c>
      <c r="AG1529" s="48" t="s">
        <v>849</v>
      </c>
      <c r="AH1529" s="48" t="s">
        <v>849</v>
      </c>
      <c r="AI1529" s="48" t="s">
        <v>849</v>
      </c>
      <c r="AJ1529" s="48" t="s">
        <v>849</v>
      </c>
      <c r="AK1529" s="48" t="s">
        <v>849</v>
      </c>
      <c r="AL1529" s="48" t="s">
        <v>849</v>
      </c>
      <c r="AM1529" s="48" t="s">
        <v>849</v>
      </c>
      <c r="AN1529" s="48" t="s">
        <v>849</v>
      </c>
      <c r="AO1529" s="48" t="s">
        <v>849</v>
      </c>
      <c r="AP1529" s="48" t="s">
        <v>849</v>
      </c>
      <c r="AQ1529" s="48" t="s">
        <v>850</v>
      </c>
      <c r="AR1529" s="48" t="s">
        <v>850</v>
      </c>
      <c r="AS1529" s="48" t="s">
        <v>850</v>
      </c>
      <c r="AT1529" s="48" t="s">
        <v>850</v>
      </c>
      <c r="AU1529" s="48" t="s">
        <v>850</v>
      </c>
      <c r="AV1529" s="48" t="s">
        <v>850</v>
      </c>
      <c r="AW1529" s="48" t="s">
        <v>850</v>
      </c>
      <c r="AX1529" s="48" t="s">
        <v>850</v>
      </c>
      <c r="AY1529" s="48" t="s">
        <v>850</v>
      </c>
      <c r="AZ1529" s="51" t="s">
        <v>850</v>
      </c>
    </row>
    <row r="1530" ht="15.75" customHeight="1">
      <c r="A1530" s="40">
        <v>1360.0</v>
      </c>
      <c r="B1530" s="28" t="s">
        <v>4284</v>
      </c>
      <c r="C1530" s="41"/>
      <c r="D1530" s="42">
        <f t="array" ref="D1530">index(systems,match($A1530,INDEX(systems,0,1),),3)</f>
        <v>297.777</v>
      </c>
      <c r="E1530" s="42">
        <f t="array" ref="E1530">index(systems,match($A1530,INDEX(systems,0,1),),4)</f>
        <v>147.295</v>
      </c>
      <c r="F1530" s="43" t="str">
        <f>IFERROR(__xludf.DUMMYFUNCTION("let(row, match($B1530&amp;if($C1530&lt;&gt;"""","" [""&amp;$C1530&amp;""]"",""""),index(nebulae,,2),0),join("","",iferror(round(index(nebulae,row,5)/2,3),1),iferror(round(index(nebulae,row,6)/2,3),1),0))"),"1,1,0")</f>
        <v>1,1,0</v>
      </c>
      <c r="G1530" s="44" t="s">
        <v>4285</v>
      </c>
      <c r="H1530" s="45">
        <f t="array" ref="H1530">let(systemId,match(A1530,index(systems,0,1),),refSystemId,match($H$1,index(systems,0,1),),x,index(systems,systemId,3),y,index(systems,systemId,4),refX,index(systems,refSystemId,3),refY,index(systems,refSystemId,4),round(sqrt((x-refX)^2+(y-refY)^2),3))</f>
        <v>332.215</v>
      </c>
      <c r="I1530" s="41"/>
      <c r="J1530" s="41"/>
      <c r="K1530" s="28" t="s">
        <v>645</v>
      </c>
      <c r="L1530" s="48" t="s">
        <v>646</v>
      </c>
      <c r="M1530" s="48" t="s">
        <v>646</v>
      </c>
      <c r="N1530" s="28" t="s">
        <v>1008</v>
      </c>
      <c r="O1530" s="48" t="s">
        <v>1008</v>
      </c>
      <c r="P1530" s="48" t="s">
        <v>1008</v>
      </c>
      <c r="Q1530" s="48" t="s">
        <v>1008</v>
      </c>
      <c r="R1530" s="48" t="s">
        <v>1008</v>
      </c>
      <c r="S1530" s="48" t="s">
        <v>1008</v>
      </c>
      <c r="T1530" s="48" t="s">
        <v>1008</v>
      </c>
      <c r="U1530" s="48" t="s">
        <v>1008</v>
      </c>
      <c r="V1530" s="48" t="s">
        <v>1008</v>
      </c>
      <c r="W1530" s="48" t="s">
        <v>1008</v>
      </c>
      <c r="X1530" s="48" t="s">
        <v>1008</v>
      </c>
      <c r="Y1530" s="48" t="s">
        <v>1008</v>
      </c>
      <c r="Z1530" s="48" t="s">
        <v>1008</v>
      </c>
      <c r="AA1530" s="48" t="s">
        <v>1008</v>
      </c>
      <c r="AB1530" s="48" t="s">
        <v>1008</v>
      </c>
      <c r="AC1530" s="48" t="s">
        <v>1008</v>
      </c>
      <c r="AD1530" s="48" t="s">
        <v>1008</v>
      </c>
      <c r="AE1530" s="48" t="s">
        <v>1008</v>
      </c>
      <c r="AF1530" s="48" t="s">
        <v>1008</v>
      </c>
      <c r="AG1530" s="48" t="s">
        <v>1008</v>
      </c>
      <c r="AH1530" s="48" t="s">
        <v>1008</v>
      </c>
      <c r="AI1530" s="48" t="s">
        <v>1008</v>
      </c>
      <c r="AJ1530" s="48" t="s">
        <v>1008</v>
      </c>
      <c r="AK1530" s="48" t="s">
        <v>1008</v>
      </c>
      <c r="AL1530" s="48" t="s">
        <v>1008</v>
      </c>
      <c r="AM1530" s="48" t="s">
        <v>1008</v>
      </c>
      <c r="AN1530" s="48" t="s">
        <v>1008</v>
      </c>
      <c r="AO1530" s="48" t="s">
        <v>1008</v>
      </c>
      <c r="AP1530" s="48" t="s">
        <v>1008</v>
      </c>
      <c r="AQ1530" s="48" t="s">
        <v>1210</v>
      </c>
      <c r="AR1530" s="48" t="s">
        <v>1210</v>
      </c>
      <c r="AS1530" s="48" t="s">
        <v>1210</v>
      </c>
      <c r="AT1530" s="48" t="s">
        <v>1210</v>
      </c>
      <c r="AU1530" s="48" t="s">
        <v>1210</v>
      </c>
      <c r="AV1530" s="48" t="s">
        <v>1210</v>
      </c>
      <c r="AW1530" s="48" t="s">
        <v>1210</v>
      </c>
      <c r="AX1530" s="48" t="s">
        <v>1210</v>
      </c>
      <c r="AY1530" s="48" t="s">
        <v>1210</v>
      </c>
      <c r="AZ1530" s="28" t="s">
        <v>1210</v>
      </c>
    </row>
    <row r="1531" ht="15.75" customHeight="1">
      <c r="A1531" s="40">
        <v>2950.0</v>
      </c>
      <c r="B1531" s="28" t="s">
        <v>4286</v>
      </c>
      <c r="C1531" s="41"/>
      <c r="D1531" s="42">
        <f t="array" ref="D1531">index(systems,match($A1531,INDEX(systems,0,1),),3)</f>
        <v>-23.601</v>
      </c>
      <c r="E1531" s="42">
        <f t="array" ref="E1531">index(systems,match($A1531,INDEX(systems,0,1),),4)</f>
        <v>1837.315</v>
      </c>
      <c r="F1531" s="43" t="str">
        <f>IFERROR(__xludf.DUMMYFUNCTION("let(row, match($B1531&amp;if($C1531&lt;&gt;"""","" [""&amp;$C1531&amp;""]"",""""),index(nebulae,,2),0),join("","",iferror(round(index(nebulae,row,5)/2,3),1),iferror(round(index(nebulae,row,6)/2,3),1),0))"),"1,1,0")</f>
        <v>1,1,0</v>
      </c>
      <c r="G1531" s="44" t="s">
        <v>4287</v>
      </c>
      <c r="H1531" s="45">
        <f t="array" ref="H1531">let(systemId,match(A1531,index(systems,0,1),),refSystemId,match($H$1,index(systems,0,1),),x,index(systems,systemId,3),y,index(systems,systemId,4),refX,index(systems,refSystemId,3),refY,index(systems,refSystemId,4),round(sqrt((x-refX)^2+(y-refY)^2),3))</f>
        <v>1837.467</v>
      </c>
      <c r="I1531" s="41"/>
      <c r="J1531" s="41"/>
      <c r="K1531" s="41"/>
      <c r="L1531" s="41"/>
      <c r="M1531" s="41"/>
      <c r="N1531" s="41"/>
      <c r="O1531" s="41"/>
      <c r="P1531" s="48" t="s">
        <v>408</v>
      </c>
      <c r="Q1531" s="48" t="s">
        <v>408</v>
      </c>
      <c r="R1531" s="56" t="s">
        <v>408</v>
      </c>
      <c r="S1531" s="56" t="s">
        <v>408</v>
      </c>
      <c r="T1531" s="48" t="s">
        <v>408</v>
      </c>
      <c r="U1531" s="48" t="s">
        <v>735</v>
      </c>
      <c r="V1531" s="48" t="s">
        <v>735</v>
      </c>
      <c r="W1531" s="48" t="s">
        <v>735</v>
      </c>
      <c r="X1531" s="48" t="s">
        <v>735</v>
      </c>
      <c r="Y1531" s="52" t="s">
        <v>735</v>
      </c>
      <c r="Z1531" s="48" t="s">
        <v>735</v>
      </c>
      <c r="AA1531" s="52" t="s">
        <v>735</v>
      </c>
      <c r="AB1531" s="52" t="s">
        <v>735</v>
      </c>
      <c r="AC1531" s="52" t="s">
        <v>735</v>
      </c>
      <c r="AD1531" s="52" t="s">
        <v>735</v>
      </c>
      <c r="AE1531" s="52" t="s">
        <v>735</v>
      </c>
      <c r="AF1531" s="52" t="s">
        <v>735</v>
      </c>
      <c r="AG1531" s="52" t="s">
        <v>735</v>
      </c>
      <c r="AH1531" s="52" t="s">
        <v>735</v>
      </c>
      <c r="AI1531" s="52" t="s">
        <v>735</v>
      </c>
      <c r="AJ1531" s="52" t="s">
        <v>735</v>
      </c>
      <c r="AK1531" s="52" t="s">
        <v>735</v>
      </c>
      <c r="AL1531" s="52" t="s">
        <v>735</v>
      </c>
      <c r="AM1531" s="52" t="s">
        <v>735</v>
      </c>
      <c r="AN1531" s="52" t="s">
        <v>850</v>
      </c>
      <c r="AO1531" s="49" t="s">
        <v>850</v>
      </c>
      <c r="AP1531" s="48" t="s">
        <v>735</v>
      </c>
      <c r="AQ1531" s="52" t="s">
        <v>4288</v>
      </c>
      <c r="AR1531" s="54"/>
      <c r="AS1531" s="54"/>
      <c r="AT1531" s="28" t="s">
        <v>735</v>
      </c>
      <c r="AU1531" s="41"/>
      <c r="AV1531" s="41"/>
      <c r="AW1531" s="41"/>
      <c r="AX1531" s="41"/>
      <c r="AY1531" s="41"/>
      <c r="AZ1531" s="55"/>
    </row>
    <row r="1532" ht="15.75" customHeight="1">
      <c r="A1532" s="40">
        <v>1361.0</v>
      </c>
      <c r="B1532" s="28" t="s">
        <v>4289</v>
      </c>
      <c r="C1532" s="41"/>
      <c r="D1532" s="42">
        <f t="array" ref="D1532">index(systems,match($A1532,INDEX(systems,0,1),),3)</f>
        <v>-96.423</v>
      </c>
      <c r="E1532" s="42">
        <f t="array" ref="E1532">index(systems,match($A1532,INDEX(systems,0,1),),4)</f>
        <v>127.126</v>
      </c>
      <c r="F1532" s="43" t="str">
        <f>IFERROR(__xludf.DUMMYFUNCTION("let(row, match($B1532&amp;if($C1532&lt;&gt;"""","" [""&amp;$C1532&amp;""]"",""""),index(nebulae,,2),0),join("","",iferror(round(index(nebulae,row,5)/2,3),1),iferror(round(index(nebulae,row,6)/2,3),1),0))"),"1,1,0")</f>
        <v>1,1,0</v>
      </c>
      <c r="G1532" s="44" t="s">
        <v>4290</v>
      </c>
      <c r="H1532" s="45">
        <f t="array" ref="H1532">let(systemId,match(A1532,index(systems,0,1),),refSystemId,match($H$1,index(systems,0,1),),x,index(systems,systemId,3),y,index(systems,systemId,4),refX,index(systems,refSystemId,3),refY,index(systems,refSystemId,4),round(sqrt((x-refX)^2+(y-refY)^2),3))</f>
        <v>159.557</v>
      </c>
      <c r="I1532" s="53"/>
      <c r="J1532" s="53"/>
      <c r="K1532" s="53"/>
      <c r="L1532" s="46" t="s">
        <v>418</v>
      </c>
      <c r="M1532" s="53"/>
      <c r="N1532" s="28" t="s">
        <v>526</v>
      </c>
      <c r="O1532" s="48" t="s">
        <v>526</v>
      </c>
      <c r="P1532" s="48" t="s">
        <v>526</v>
      </c>
      <c r="Q1532" s="48" t="s">
        <v>526</v>
      </c>
      <c r="R1532" s="48" t="s">
        <v>526</v>
      </c>
      <c r="S1532" s="48" t="s">
        <v>526</v>
      </c>
      <c r="T1532" s="48" t="s">
        <v>526</v>
      </c>
      <c r="U1532" s="48" t="s">
        <v>526</v>
      </c>
      <c r="V1532" s="48" t="s">
        <v>526</v>
      </c>
      <c r="W1532" s="48" t="s">
        <v>526</v>
      </c>
      <c r="X1532" s="48" t="s">
        <v>526</v>
      </c>
      <c r="Y1532" s="48" t="s">
        <v>526</v>
      </c>
      <c r="Z1532" s="48" t="s">
        <v>526</v>
      </c>
      <c r="AA1532" s="48" t="s">
        <v>786</v>
      </c>
      <c r="AB1532" s="48" t="s">
        <v>786</v>
      </c>
      <c r="AC1532" s="48" t="s">
        <v>786</v>
      </c>
      <c r="AD1532" s="48" t="s">
        <v>786</v>
      </c>
      <c r="AE1532" s="48" t="s">
        <v>786</v>
      </c>
      <c r="AF1532" s="48" t="s">
        <v>786</v>
      </c>
      <c r="AG1532" s="48" t="s">
        <v>786</v>
      </c>
      <c r="AH1532" s="48" t="s">
        <v>787</v>
      </c>
      <c r="AI1532" s="48" t="s">
        <v>828</v>
      </c>
      <c r="AJ1532" s="48" t="s">
        <v>828</v>
      </c>
      <c r="AK1532" s="48" t="s">
        <v>828</v>
      </c>
      <c r="AL1532" s="48" t="s">
        <v>828</v>
      </c>
      <c r="AM1532" s="48" t="s">
        <v>828</v>
      </c>
      <c r="AN1532" s="48" t="s">
        <v>828</v>
      </c>
      <c r="AO1532" s="48" t="s">
        <v>828</v>
      </c>
      <c r="AP1532" s="48" t="s">
        <v>828</v>
      </c>
      <c r="AQ1532" s="48" t="s">
        <v>2084</v>
      </c>
      <c r="AR1532" s="48" t="s">
        <v>2084</v>
      </c>
      <c r="AS1532" s="48" t="s">
        <v>789</v>
      </c>
      <c r="AT1532" s="48" t="s">
        <v>530</v>
      </c>
      <c r="AU1532" s="48" t="s">
        <v>530</v>
      </c>
      <c r="AV1532" s="48" t="s">
        <v>530</v>
      </c>
      <c r="AW1532" s="48" t="s">
        <v>530</v>
      </c>
      <c r="AX1532" s="48" t="s">
        <v>417</v>
      </c>
      <c r="AY1532" s="48" t="s">
        <v>417</v>
      </c>
      <c r="AZ1532" s="49" t="s">
        <v>418</v>
      </c>
    </row>
    <row r="1533" ht="15.75" customHeight="1">
      <c r="A1533" s="40">
        <v>1362.0</v>
      </c>
      <c r="B1533" s="28" t="s">
        <v>4291</v>
      </c>
      <c r="C1533" s="41"/>
      <c r="D1533" s="42">
        <f t="array" ref="D1533">index(systems,match($A1533,INDEX(systems,0,1),),3)</f>
        <v>-159.978</v>
      </c>
      <c r="E1533" s="42">
        <f t="array" ref="E1533">index(systems,match($A1533,INDEX(systems,0,1),),4)</f>
        <v>-121.76</v>
      </c>
      <c r="F1533" s="43" t="str">
        <f>IFERROR(__xludf.DUMMYFUNCTION("let(row, match($B1533&amp;if($C1533&lt;&gt;"""","" [""&amp;$C1533&amp;""]"",""""),index(nebulae,,2),0),join("","",iferror(round(index(nebulae,row,5)/2,3),1),iferror(round(index(nebulae,row,6)/2,3),1),0))"),"1,1,0")</f>
        <v>1,1,0</v>
      </c>
      <c r="G1533" s="44" t="s">
        <v>4292</v>
      </c>
      <c r="H1533" s="45">
        <f t="array" ref="H1533">let(systemId,match(A1533,index(systems,0,1),),refSystemId,match($H$1,index(systems,0,1),),x,index(systems,systemId,3),y,index(systems,systemId,4),refX,index(systems,refSystemId,3),refY,index(systems,refSystemId,4),round(sqrt((x-refX)^2+(y-refY)^2),3))</f>
        <v>201.043</v>
      </c>
      <c r="I1533" s="28" t="s">
        <v>426</v>
      </c>
      <c r="J1533" s="48" t="s">
        <v>427</v>
      </c>
      <c r="K1533" s="48" t="s">
        <v>427</v>
      </c>
      <c r="L1533" s="48" t="s">
        <v>427</v>
      </c>
      <c r="M1533" s="28" t="s">
        <v>427</v>
      </c>
      <c r="N1533" s="28" t="s">
        <v>427</v>
      </c>
      <c r="O1533" s="48" t="s">
        <v>427</v>
      </c>
      <c r="P1533" s="52" t="s">
        <v>427</v>
      </c>
      <c r="Q1533" s="52" t="s">
        <v>427</v>
      </c>
      <c r="R1533" s="52" t="s">
        <v>427</v>
      </c>
      <c r="S1533" s="52" t="s">
        <v>427</v>
      </c>
      <c r="T1533" s="52" t="s">
        <v>427</v>
      </c>
      <c r="U1533" s="48" t="s">
        <v>427</v>
      </c>
      <c r="V1533" s="48" t="s">
        <v>427</v>
      </c>
      <c r="W1533" s="48" t="s">
        <v>427</v>
      </c>
      <c r="X1533" s="48" t="s">
        <v>427</v>
      </c>
      <c r="Y1533" s="48" t="s">
        <v>427</v>
      </c>
      <c r="Z1533" s="48" t="s">
        <v>427</v>
      </c>
      <c r="AA1533" s="48" t="s">
        <v>427</v>
      </c>
      <c r="AB1533" s="48" t="s">
        <v>427</v>
      </c>
      <c r="AC1533" s="48" t="s">
        <v>427</v>
      </c>
      <c r="AD1533" s="48" t="s">
        <v>427</v>
      </c>
      <c r="AE1533" s="48" t="s">
        <v>427</v>
      </c>
      <c r="AF1533" s="48" t="s">
        <v>427</v>
      </c>
      <c r="AG1533" s="48" t="s">
        <v>427</v>
      </c>
      <c r="AH1533" s="48" t="s">
        <v>427</v>
      </c>
      <c r="AI1533" s="48" t="s">
        <v>427</v>
      </c>
      <c r="AJ1533" s="48" t="s">
        <v>427</v>
      </c>
      <c r="AK1533" s="48" t="s">
        <v>427</v>
      </c>
      <c r="AL1533" s="48" t="s">
        <v>427</v>
      </c>
      <c r="AM1533" s="48" t="s">
        <v>427</v>
      </c>
      <c r="AN1533" s="48" t="s">
        <v>427</v>
      </c>
      <c r="AO1533" s="48" t="s">
        <v>427</v>
      </c>
      <c r="AP1533" s="48" t="s">
        <v>427</v>
      </c>
      <c r="AQ1533" s="48" t="s">
        <v>427</v>
      </c>
      <c r="AR1533" s="48" t="s">
        <v>426</v>
      </c>
      <c r="AS1533" s="48" t="s">
        <v>426</v>
      </c>
      <c r="AT1533" s="48" t="s">
        <v>946</v>
      </c>
      <c r="AU1533" s="48" t="s">
        <v>946</v>
      </c>
      <c r="AV1533" s="48" t="s">
        <v>946</v>
      </c>
      <c r="AW1533" s="48" t="s">
        <v>946</v>
      </c>
      <c r="AX1533" s="48" t="s">
        <v>605</v>
      </c>
      <c r="AY1533" s="48" t="s">
        <v>605</v>
      </c>
      <c r="AZ1533" s="51" t="s">
        <v>605</v>
      </c>
    </row>
    <row r="1534" ht="15.75" customHeight="1">
      <c r="A1534" s="40">
        <v>1363.0</v>
      </c>
      <c r="B1534" s="28" t="s">
        <v>4293</v>
      </c>
      <c r="C1534" s="41"/>
      <c r="D1534" s="42">
        <f t="array" ref="D1534">index(systems,match($A1534,INDEX(systems,0,1),),3)</f>
        <v>278.38</v>
      </c>
      <c r="E1534" s="42">
        <f t="array" ref="E1534">index(systems,match($A1534,INDEX(systems,0,1),),4)</f>
        <v>-67.51</v>
      </c>
      <c r="F1534" s="43" t="str">
        <f>IFERROR(__xludf.DUMMYFUNCTION("let(row, match($B1534&amp;if($C1534&lt;&gt;"""","" [""&amp;$C1534&amp;""]"",""""),index(nebulae,,2),0),join("","",iferror(round(index(nebulae,row,5)/2,3),1),iferror(round(index(nebulae,row,6)/2,3),1),0))"),"1,1,0")</f>
        <v>1,1,0</v>
      </c>
      <c r="G1534" s="44" t="s">
        <v>4294</v>
      </c>
      <c r="H1534" s="45">
        <f t="array" ref="H1534">let(systemId,match(A1534,index(systems,0,1),),refSystemId,match($H$1,index(systems,0,1),),x,index(systems,systemId,3),y,index(systems,systemId,4),refX,index(systems,refSystemId,3),refY,index(systems,refSystemId,4),round(sqrt((x-refX)^2+(y-refY)^2),3))</f>
        <v>286.449</v>
      </c>
      <c r="I1534" s="46" t="s">
        <v>408</v>
      </c>
      <c r="J1534" s="46" t="s">
        <v>408</v>
      </c>
      <c r="K1534" s="47" t="s">
        <v>408</v>
      </c>
      <c r="L1534" s="47" t="s">
        <v>408</v>
      </c>
      <c r="M1534" s="47" t="s">
        <v>408</v>
      </c>
      <c r="N1534" s="28" t="s">
        <v>408</v>
      </c>
      <c r="O1534" s="41"/>
      <c r="P1534" s="48" t="s">
        <v>1574</v>
      </c>
      <c r="Q1534" s="48" t="s">
        <v>1574</v>
      </c>
      <c r="R1534" s="48" t="s">
        <v>1574</v>
      </c>
      <c r="S1534" s="48" t="s">
        <v>1574</v>
      </c>
      <c r="T1534" s="48" t="s">
        <v>1574</v>
      </c>
      <c r="U1534" s="48" t="s">
        <v>1574</v>
      </c>
      <c r="V1534" s="48" t="s">
        <v>1574</v>
      </c>
      <c r="W1534" s="48" t="s">
        <v>1574</v>
      </c>
      <c r="X1534" s="48" t="s">
        <v>1574</v>
      </c>
      <c r="Y1534" s="48" t="s">
        <v>1575</v>
      </c>
      <c r="Z1534" s="48" t="s">
        <v>1575</v>
      </c>
      <c r="AA1534" s="48" t="s">
        <v>1576</v>
      </c>
      <c r="AB1534" s="48" t="s">
        <v>1576</v>
      </c>
      <c r="AC1534" s="48" t="s">
        <v>1576</v>
      </c>
      <c r="AD1534" s="48" t="s">
        <v>1576</v>
      </c>
      <c r="AE1534" s="48" t="s">
        <v>1576</v>
      </c>
      <c r="AF1534" s="48" t="s">
        <v>1576</v>
      </c>
      <c r="AG1534" s="48" t="s">
        <v>1576</v>
      </c>
      <c r="AH1534" s="48" t="s">
        <v>1576</v>
      </c>
      <c r="AI1534" s="48" t="s">
        <v>1576</v>
      </c>
      <c r="AJ1534" s="48" t="s">
        <v>1576</v>
      </c>
      <c r="AK1534" s="48" t="s">
        <v>1576</v>
      </c>
      <c r="AL1534" s="48" t="s">
        <v>1576</v>
      </c>
      <c r="AM1534" s="48" t="s">
        <v>1576</v>
      </c>
      <c r="AN1534" s="48" t="s">
        <v>1576</v>
      </c>
      <c r="AO1534" s="48" t="s">
        <v>1575</v>
      </c>
      <c r="AP1534" s="48" t="s">
        <v>1575</v>
      </c>
      <c r="AQ1534" s="48" t="s">
        <v>1575</v>
      </c>
      <c r="AR1534" s="48" t="s">
        <v>1575</v>
      </c>
      <c r="AS1534" s="48" t="s">
        <v>1575</v>
      </c>
      <c r="AT1534" s="52" t="s">
        <v>1575</v>
      </c>
      <c r="AU1534" s="52" t="s">
        <v>1575</v>
      </c>
      <c r="AV1534" s="48" t="s">
        <v>1575</v>
      </c>
      <c r="AW1534" s="48" t="s">
        <v>1575</v>
      </c>
      <c r="AX1534" s="48" t="s">
        <v>1575</v>
      </c>
      <c r="AY1534" s="48" t="s">
        <v>1575</v>
      </c>
      <c r="AZ1534" s="28" t="s">
        <v>1575</v>
      </c>
    </row>
    <row r="1535" ht="15.75" customHeight="1">
      <c r="A1535" s="40">
        <v>1364.0</v>
      </c>
      <c r="B1535" s="28" t="s">
        <v>4295</v>
      </c>
      <c r="C1535" s="28" t="s">
        <v>4296</v>
      </c>
      <c r="D1535" s="42">
        <f t="array" ref="D1535">index(systems,match($A1535,INDEX(systems,0,1),),3)</f>
        <v>64.325</v>
      </c>
      <c r="E1535" s="42">
        <f t="array" ref="E1535">index(systems,match($A1535,INDEX(systems,0,1),),4)</f>
        <v>-317.163</v>
      </c>
      <c r="F1535" s="43" t="str">
        <f>IFERROR(__xludf.DUMMYFUNCTION("let(row, match($B1535&amp;if($C1535&lt;&gt;"""","" [""&amp;$C1535&amp;""]"",""""),index(nebulae,,2),0),join("","",iferror(round(index(nebulae,row,5)/2,3),1),iferror(round(index(nebulae,row,6)/2,3),1),0))"),"1,1,0")</f>
        <v>1,1,0</v>
      </c>
      <c r="G1535" s="44" t="s">
        <v>4297</v>
      </c>
      <c r="H1535" s="45">
        <f t="array" ref="H1535">let(systemId,match(A1535,index(systems,0,1),),refSystemId,match($H$1,index(systems,0,1),),x,index(systems,systemId,3),y,index(systems,systemId,4),refX,index(systems,refSystemId,3),refY,index(systems,refSystemId,4),round(sqrt((x-refX)^2+(y-refY)^2),3))</f>
        <v>323.62</v>
      </c>
      <c r="I1535" s="46" t="s">
        <v>408</v>
      </c>
      <c r="J1535" s="47" t="s">
        <v>408</v>
      </c>
      <c r="K1535" s="47" t="s">
        <v>408</v>
      </c>
      <c r="L1535" s="47" t="s">
        <v>408</v>
      </c>
      <c r="M1535" s="46" t="s">
        <v>408</v>
      </c>
      <c r="N1535" s="28" t="s">
        <v>408</v>
      </c>
      <c r="O1535" s="41"/>
      <c r="P1535" s="48" t="s">
        <v>1475</v>
      </c>
      <c r="Q1535" s="48" t="s">
        <v>1475</v>
      </c>
      <c r="R1535" s="48" t="s">
        <v>1475</v>
      </c>
      <c r="S1535" s="48" t="s">
        <v>1475</v>
      </c>
      <c r="T1535" s="48" t="s">
        <v>1475</v>
      </c>
      <c r="U1535" s="48" t="s">
        <v>1475</v>
      </c>
      <c r="V1535" s="48" t="s">
        <v>1475</v>
      </c>
      <c r="W1535" s="48" t="s">
        <v>1475</v>
      </c>
      <c r="X1535" s="48" t="s">
        <v>422</v>
      </c>
      <c r="Y1535" s="48" t="s">
        <v>422</v>
      </c>
      <c r="Z1535" s="48" t="s">
        <v>422</v>
      </c>
      <c r="AA1535" s="48" t="s">
        <v>422</v>
      </c>
      <c r="AB1535" s="48" t="s">
        <v>422</v>
      </c>
      <c r="AC1535" s="48" t="s">
        <v>422</v>
      </c>
      <c r="AD1535" s="48" t="s">
        <v>422</v>
      </c>
      <c r="AE1535" s="48" t="s">
        <v>422</v>
      </c>
      <c r="AF1535" s="48" t="s">
        <v>422</v>
      </c>
      <c r="AG1535" s="48" t="s">
        <v>422</v>
      </c>
      <c r="AH1535" s="48" t="s">
        <v>422</v>
      </c>
      <c r="AI1535" s="48" t="s">
        <v>422</v>
      </c>
      <c r="AJ1535" s="48" t="s">
        <v>422</v>
      </c>
      <c r="AK1535" s="48" t="s">
        <v>422</v>
      </c>
      <c r="AL1535" s="48" t="s">
        <v>422</v>
      </c>
      <c r="AM1535" s="48" t="s">
        <v>422</v>
      </c>
      <c r="AN1535" s="48" t="s">
        <v>422</v>
      </c>
      <c r="AO1535" s="48" t="s">
        <v>422</v>
      </c>
      <c r="AP1535" s="48" t="s">
        <v>422</v>
      </c>
      <c r="AQ1535" s="48" t="s">
        <v>422</v>
      </c>
      <c r="AR1535" s="48" t="s">
        <v>422</v>
      </c>
      <c r="AS1535" s="48" t="s">
        <v>422</v>
      </c>
      <c r="AT1535" s="48" t="s">
        <v>422</v>
      </c>
      <c r="AU1535" s="48" t="s">
        <v>422</v>
      </c>
      <c r="AV1535" s="48" t="s">
        <v>422</v>
      </c>
      <c r="AW1535" s="48" t="s">
        <v>422</v>
      </c>
      <c r="AX1535" s="48" t="s">
        <v>422</v>
      </c>
      <c r="AY1535" s="48" t="s">
        <v>422</v>
      </c>
      <c r="AZ1535" s="28" t="s">
        <v>422</v>
      </c>
    </row>
    <row r="1536" ht="15.75" customHeight="1">
      <c r="A1536" s="40">
        <v>1365.0</v>
      </c>
      <c r="B1536" s="28" t="s">
        <v>4298</v>
      </c>
      <c r="C1536" s="41"/>
      <c r="D1536" s="42">
        <f t="array" ref="D1536">index(systems,match($A1536,INDEX(systems,0,1),),3)</f>
        <v>125.322</v>
      </c>
      <c r="E1536" s="42">
        <f t="array" ref="E1536">index(systems,match($A1536,INDEX(systems,0,1),),4)</f>
        <v>411.36</v>
      </c>
      <c r="F1536" s="43" t="str">
        <f>IFERROR(__xludf.DUMMYFUNCTION("let(row, match($B1536&amp;if($C1536&lt;&gt;"""","" [""&amp;$C1536&amp;""]"",""""),index(nebulae,,2),0),join("","",iferror(round(index(nebulae,row,5)/2,3),1),iferror(round(index(nebulae,row,6)/2,3),1),0))"),"1,1,0")</f>
        <v>1,1,0</v>
      </c>
      <c r="G1536" s="44" t="s">
        <v>4299</v>
      </c>
      <c r="H1536" s="45">
        <f t="array" ref="H1536">let(systemId,match(A1536,index(systems,0,1),),refSystemId,match($H$1,index(systems,0,1),),x,index(systems,systemId,3),y,index(systems,systemId,4),refX,index(systems,refSystemId,3),refY,index(systems,refSystemId,4),round(sqrt((x-refX)^2+(y-refY)^2),3))</f>
        <v>430.026</v>
      </c>
      <c r="I1536" s="46" t="s">
        <v>408</v>
      </c>
      <c r="J1536" s="46" t="s">
        <v>408</v>
      </c>
      <c r="K1536" s="46" t="s">
        <v>408</v>
      </c>
      <c r="L1536" s="47" t="s">
        <v>408</v>
      </c>
      <c r="M1536" s="47" t="s">
        <v>408</v>
      </c>
      <c r="N1536" s="28" t="s">
        <v>408</v>
      </c>
      <c r="O1536" s="41"/>
      <c r="P1536" s="48" t="s">
        <v>2355</v>
      </c>
      <c r="Q1536" s="48" t="s">
        <v>2355</v>
      </c>
      <c r="R1536" s="48" t="s">
        <v>2355</v>
      </c>
      <c r="S1536" s="48" t="s">
        <v>2355</v>
      </c>
      <c r="T1536" s="48" t="s">
        <v>2355</v>
      </c>
      <c r="U1536" s="48" t="s">
        <v>2355</v>
      </c>
      <c r="V1536" s="48" t="s">
        <v>2355</v>
      </c>
      <c r="W1536" s="48" t="s">
        <v>2355</v>
      </c>
      <c r="X1536" s="48" t="s">
        <v>2355</v>
      </c>
      <c r="Y1536" s="48" t="s">
        <v>422</v>
      </c>
      <c r="Z1536" s="48" t="s">
        <v>422</v>
      </c>
      <c r="AA1536" s="48" t="s">
        <v>422</v>
      </c>
      <c r="AB1536" s="48" t="s">
        <v>422</v>
      </c>
      <c r="AC1536" s="48" t="s">
        <v>422</v>
      </c>
      <c r="AD1536" s="48" t="s">
        <v>422</v>
      </c>
      <c r="AE1536" s="48" t="s">
        <v>422</v>
      </c>
      <c r="AF1536" s="48" t="s">
        <v>422</v>
      </c>
      <c r="AG1536" s="48" t="s">
        <v>422</v>
      </c>
      <c r="AH1536" s="48" t="s">
        <v>422</v>
      </c>
      <c r="AI1536" s="48" t="s">
        <v>422</v>
      </c>
      <c r="AJ1536" s="48" t="s">
        <v>422</v>
      </c>
      <c r="AK1536" s="48" t="s">
        <v>422</v>
      </c>
      <c r="AL1536" s="48" t="s">
        <v>422</v>
      </c>
      <c r="AM1536" s="48" t="s">
        <v>422</v>
      </c>
      <c r="AN1536" s="48" t="s">
        <v>422</v>
      </c>
      <c r="AO1536" s="48" t="s">
        <v>422</v>
      </c>
      <c r="AP1536" s="48" t="s">
        <v>422</v>
      </c>
      <c r="AQ1536" s="48" t="s">
        <v>422</v>
      </c>
      <c r="AR1536" s="48" t="s">
        <v>422</v>
      </c>
      <c r="AS1536" s="48" t="s">
        <v>422</v>
      </c>
      <c r="AT1536" s="48" t="s">
        <v>422</v>
      </c>
      <c r="AU1536" s="48" t="s">
        <v>422</v>
      </c>
      <c r="AV1536" s="48" t="s">
        <v>422</v>
      </c>
      <c r="AW1536" s="48" t="s">
        <v>422</v>
      </c>
      <c r="AX1536" s="48" t="s">
        <v>422</v>
      </c>
      <c r="AY1536" s="48" t="s">
        <v>422</v>
      </c>
      <c r="AZ1536" s="28" t="s">
        <v>422</v>
      </c>
    </row>
    <row r="1537" ht="15.75" customHeight="1">
      <c r="A1537" s="40">
        <v>1366.0</v>
      </c>
      <c r="B1537" s="28" t="s">
        <v>4300</v>
      </c>
      <c r="C1537" s="41"/>
      <c r="D1537" s="42">
        <f t="array" ref="D1537">index(systems,match($A1537,INDEX(systems,0,1),),3)</f>
        <v>285.883</v>
      </c>
      <c r="E1537" s="42">
        <f t="array" ref="E1537">index(systems,match($A1537,INDEX(systems,0,1),),4)</f>
        <v>-279.256</v>
      </c>
      <c r="F1537" s="43" t="str">
        <f>IFERROR(__xludf.DUMMYFUNCTION("let(row, match($B1537&amp;if($C1537&lt;&gt;"""","" [""&amp;$C1537&amp;""]"",""""),index(nebulae,,2),0),join("","",iferror(round(index(nebulae,row,5)/2,3),1),iferror(round(index(nebulae,row,6)/2,3),1),0))"),"1,1,0")</f>
        <v>1,1,0</v>
      </c>
      <c r="G1537" s="44" t="s">
        <v>4301</v>
      </c>
      <c r="H1537" s="45">
        <f t="array" ref="H1537">let(systemId,match(A1537,index(systems,0,1),),refSystemId,match($H$1,index(systems,0,1),),x,index(systems,systemId,3),y,index(systems,systemId,4),refX,index(systems,refSystemId,3),refY,index(systems,refSystemId,4),round(sqrt((x-refX)^2+(y-refY)^2),3))</f>
        <v>399.641</v>
      </c>
      <c r="I1537" s="48" t="s">
        <v>408</v>
      </c>
      <c r="J1537" s="48" t="s">
        <v>408</v>
      </c>
      <c r="K1537" s="41"/>
      <c r="L1537" s="41"/>
      <c r="M1537" s="41"/>
      <c r="N1537" s="28" t="s">
        <v>1013</v>
      </c>
      <c r="O1537" s="48" t="s">
        <v>1013</v>
      </c>
      <c r="P1537" s="52" t="s">
        <v>1013</v>
      </c>
      <c r="Q1537" s="52" t="s">
        <v>1013</v>
      </c>
      <c r="R1537" s="52" t="s">
        <v>1013</v>
      </c>
      <c r="S1537" s="52" t="s">
        <v>1013</v>
      </c>
      <c r="T1537" s="52" t="s">
        <v>1013</v>
      </c>
      <c r="U1537" s="48" t="s">
        <v>1013</v>
      </c>
      <c r="V1537" s="48" t="s">
        <v>1013</v>
      </c>
      <c r="W1537" s="48" t="s">
        <v>1013</v>
      </c>
      <c r="X1537" s="52" t="s">
        <v>1013</v>
      </c>
      <c r="Y1537" s="52" t="s">
        <v>1014</v>
      </c>
      <c r="Z1537" s="52" t="s">
        <v>1014</v>
      </c>
      <c r="AA1537" s="52" t="s">
        <v>1015</v>
      </c>
      <c r="AB1537" s="52" t="s">
        <v>1015</v>
      </c>
      <c r="AC1537" s="52" t="s">
        <v>1015</v>
      </c>
      <c r="AD1537" s="52" t="s">
        <v>1015</v>
      </c>
      <c r="AE1537" s="52" t="s">
        <v>1015</v>
      </c>
      <c r="AF1537" s="52" t="s">
        <v>1015</v>
      </c>
      <c r="AG1537" s="52" t="s">
        <v>1015</v>
      </c>
      <c r="AH1537" s="52" t="s">
        <v>1015</v>
      </c>
      <c r="AI1537" s="52" t="s">
        <v>1015</v>
      </c>
      <c r="AJ1537" s="52" t="s">
        <v>1015</v>
      </c>
      <c r="AK1537" s="52" t="s">
        <v>1015</v>
      </c>
      <c r="AL1537" s="52" t="s">
        <v>1015</v>
      </c>
      <c r="AM1537" s="52" t="s">
        <v>1015</v>
      </c>
      <c r="AN1537" s="52" t="s">
        <v>1015</v>
      </c>
      <c r="AO1537" s="52" t="s">
        <v>1014</v>
      </c>
      <c r="AP1537" s="52" t="s">
        <v>1014</v>
      </c>
      <c r="AQ1537" s="52" t="s">
        <v>1014</v>
      </c>
      <c r="AR1537" s="52" t="s">
        <v>955</v>
      </c>
      <c r="AS1537" s="52" t="s">
        <v>955</v>
      </c>
      <c r="AT1537" s="52" t="s">
        <v>955</v>
      </c>
      <c r="AU1537" s="52" t="s">
        <v>955</v>
      </c>
      <c r="AV1537" s="48" t="s">
        <v>955</v>
      </c>
      <c r="AW1537" s="48" t="s">
        <v>955</v>
      </c>
      <c r="AX1537" s="48" t="s">
        <v>955</v>
      </c>
      <c r="AY1537" s="48" t="s">
        <v>955</v>
      </c>
      <c r="AZ1537" s="28" t="s">
        <v>955</v>
      </c>
    </row>
    <row r="1538" ht="15.75" customHeight="1">
      <c r="A1538" s="40">
        <v>1367.0</v>
      </c>
      <c r="B1538" s="28" t="s">
        <v>4302</v>
      </c>
      <c r="C1538" s="41"/>
      <c r="D1538" s="42">
        <f t="array" ref="D1538">index(systems,match($A1538,INDEX(systems,0,1),),3)</f>
        <v>112.954</v>
      </c>
      <c r="E1538" s="42">
        <f t="array" ref="E1538">index(systems,match($A1538,INDEX(systems,0,1),),4)</f>
        <v>96.428</v>
      </c>
      <c r="F1538" s="43" t="str">
        <f>IFERROR(__xludf.DUMMYFUNCTION("let(row, match($B1538&amp;if($C1538&lt;&gt;"""","" [""&amp;$C1538&amp;""]"",""""),index(nebulae,,2),0),join("","",iferror(round(index(nebulae,row,5)/2,3),1),iferror(round(index(nebulae,row,6)/2,3),1),0))"),"1,1,0")</f>
        <v>1,1,0</v>
      </c>
      <c r="G1538" s="44" t="s">
        <v>4303</v>
      </c>
      <c r="H1538" s="45">
        <f t="array" ref="H1538">let(systemId,match(A1538,index(systems,0,1),),refSystemId,match($H$1,index(systems,0,1),),x,index(systems,systemId,3),y,index(systems,systemId,4),refX,index(systems,refSystemId,3),refY,index(systems,refSystemId,4),round(sqrt((x-refX)^2+(y-refY)^2),3))</f>
        <v>148.516</v>
      </c>
      <c r="I1538" s="53"/>
      <c r="J1538" s="53"/>
      <c r="K1538" s="46" t="s">
        <v>645</v>
      </c>
      <c r="L1538" s="47" t="s">
        <v>646</v>
      </c>
      <c r="M1538" s="47" t="s">
        <v>646</v>
      </c>
      <c r="N1538" s="28" t="s">
        <v>876</v>
      </c>
      <c r="O1538" s="48" t="s">
        <v>876</v>
      </c>
      <c r="P1538" s="48" t="s">
        <v>876</v>
      </c>
      <c r="Q1538" s="48" t="s">
        <v>876</v>
      </c>
      <c r="R1538" s="48" t="s">
        <v>876</v>
      </c>
      <c r="S1538" s="48" t="s">
        <v>876</v>
      </c>
      <c r="T1538" s="48" t="s">
        <v>876</v>
      </c>
      <c r="U1538" s="48" t="s">
        <v>876</v>
      </c>
      <c r="V1538" s="48" t="s">
        <v>876</v>
      </c>
      <c r="W1538" s="48" t="s">
        <v>876</v>
      </c>
      <c r="X1538" s="48" t="s">
        <v>876</v>
      </c>
      <c r="Y1538" s="48" t="s">
        <v>876</v>
      </c>
      <c r="Z1538" s="48" t="s">
        <v>876</v>
      </c>
      <c r="AA1538" s="48" t="s">
        <v>876</v>
      </c>
      <c r="AB1538" s="48" t="s">
        <v>876</v>
      </c>
      <c r="AC1538" s="48" t="s">
        <v>876</v>
      </c>
      <c r="AD1538" s="48" t="s">
        <v>876</v>
      </c>
      <c r="AE1538" s="48" t="s">
        <v>876</v>
      </c>
      <c r="AF1538" s="48" t="s">
        <v>876</v>
      </c>
      <c r="AG1538" s="48" t="s">
        <v>876</v>
      </c>
      <c r="AH1538" s="48" t="s">
        <v>876</v>
      </c>
      <c r="AI1538" s="48" t="s">
        <v>876</v>
      </c>
      <c r="AJ1538" s="48" t="s">
        <v>876</v>
      </c>
      <c r="AK1538" s="48" t="s">
        <v>876</v>
      </c>
      <c r="AL1538" s="48" t="s">
        <v>876</v>
      </c>
      <c r="AM1538" s="48" t="s">
        <v>876</v>
      </c>
      <c r="AN1538" s="48" t="s">
        <v>876</v>
      </c>
      <c r="AO1538" s="48" t="s">
        <v>876</v>
      </c>
      <c r="AP1538" s="48" t="s">
        <v>876</v>
      </c>
      <c r="AQ1538" s="48" t="s">
        <v>876</v>
      </c>
      <c r="AR1538" s="48" t="s">
        <v>876</v>
      </c>
      <c r="AS1538" s="48" t="s">
        <v>876</v>
      </c>
      <c r="AT1538" s="48" t="s">
        <v>876</v>
      </c>
      <c r="AU1538" s="48" t="s">
        <v>876</v>
      </c>
      <c r="AV1538" s="48" t="s">
        <v>876</v>
      </c>
      <c r="AW1538" s="48" t="s">
        <v>876</v>
      </c>
      <c r="AX1538" s="48" t="s">
        <v>876</v>
      </c>
      <c r="AY1538" s="48" t="s">
        <v>876</v>
      </c>
      <c r="AZ1538" s="28" t="s">
        <v>876</v>
      </c>
    </row>
    <row r="1539" ht="15.75" customHeight="1">
      <c r="A1539" s="40">
        <v>1368.0</v>
      </c>
      <c r="B1539" s="28" t="s">
        <v>4304</v>
      </c>
      <c r="C1539" s="41"/>
      <c r="D1539" s="42">
        <f t="array" ref="D1539">index(systems,match($A1539,INDEX(systems,0,1),),3)</f>
        <v>-427.833</v>
      </c>
      <c r="E1539" s="42">
        <f t="array" ref="E1539">index(systems,match($A1539,INDEX(systems,0,1),),4)</f>
        <v>100.084</v>
      </c>
      <c r="F1539" s="43" t="str">
        <f>IFERROR(__xludf.DUMMYFUNCTION("let(row, match($B1539&amp;if($C1539&lt;&gt;"""","" [""&amp;$C1539&amp;""]"",""""),index(nebulae,,2),0),join("","",iferror(round(index(nebulae,row,5)/2,3),1),iferror(round(index(nebulae,row,6)/2,3),1),0))"),"1,1,0")</f>
        <v>1,1,0</v>
      </c>
      <c r="G1539" s="44" t="s">
        <v>4305</v>
      </c>
      <c r="H1539" s="45">
        <f t="array" ref="H1539">let(systemId,match(A1539,index(systems,0,1),),refSystemId,match($H$1,index(systems,0,1),),x,index(systems,systemId,3),y,index(systems,systemId,4),refX,index(systems,refSystemId,3),refY,index(systems,refSystemId,4),round(sqrt((x-refX)^2+(y-refY)^2),3))</f>
        <v>439.384</v>
      </c>
      <c r="I1539" s="41"/>
      <c r="J1539" s="41"/>
      <c r="K1539" s="41"/>
      <c r="L1539" s="41"/>
      <c r="M1539" s="41"/>
      <c r="N1539" s="28" t="s">
        <v>461</v>
      </c>
      <c r="O1539" s="48" t="s">
        <v>461</v>
      </c>
      <c r="P1539" s="48" t="s">
        <v>461</v>
      </c>
      <c r="Q1539" s="48" t="s">
        <v>461</v>
      </c>
      <c r="R1539" s="48" t="s">
        <v>461</v>
      </c>
      <c r="S1539" s="48" t="s">
        <v>449</v>
      </c>
      <c r="T1539" s="48" t="s">
        <v>449</v>
      </c>
      <c r="U1539" s="48" t="s">
        <v>449</v>
      </c>
      <c r="V1539" s="48" t="s">
        <v>449</v>
      </c>
      <c r="W1539" s="48" t="s">
        <v>449</v>
      </c>
      <c r="X1539" s="48" t="s">
        <v>449</v>
      </c>
      <c r="Y1539" s="48" t="s">
        <v>422</v>
      </c>
      <c r="Z1539" s="48" t="s">
        <v>422</v>
      </c>
      <c r="AA1539" s="48" t="s">
        <v>422</v>
      </c>
      <c r="AB1539" s="48" t="s">
        <v>422</v>
      </c>
      <c r="AC1539" s="48" t="s">
        <v>422</v>
      </c>
      <c r="AD1539" s="48" t="s">
        <v>422</v>
      </c>
      <c r="AE1539" s="48" t="s">
        <v>422</v>
      </c>
      <c r="AF1539" s="48" t="s">
        <v>422</v>
      </c>
      <c r="AG1539" s="48" t="s">
        <v>422</v>
      </c>
      <c r="AH1539" s="48" t="s">
        <v>422</v>
      </c>
      <c r="AI1539" s="48" t="s">
        <v>422</v>
      </c>
      <c r="AJ1539" s="48" t="s">
        <v>422</v>
      </c>
      <c r="AK1539" s="48" t="s">
        <v>422</v>
      </c>
      <c r="AL1539" s="48" t="s">
        <v>422</v>
      </c>
      <c r="AM1539" s="48" t="s">
        <v>422</v>
      </c>
      <c r="AN1539" s="48" t="s">
        <v>422</v>
      </c>
      <c r="AO1539" s="48" t="s">
        <v>422</v>
      </c>
      <c r="AP1539" s="48" t="s">
        <v>422</v>
      </c>
      <c r="AQ1539" s="48" t="s">
        <v>422</v>
      </c>
      <c r="AR1539" s="48" t="s">
        <v>422</v>
      </c>
      <c r="AS1539" s="48" t="s">
        <v>422</v>
      </c>
      <c r="AT1539" s="48" t="s">
        <v>422</v>
      </c>
      <c r="AU1539" s="48" t="s">
        <v>422</v>
      </c>
      <c r="AV1539" s="48" t="s">
        <v>422</v>
      </c>
      <c r="AW1539" s="48" t="s">
        <v>422</v>
      </c>
      <c r="AX1539" s="48" t="s">
        <v>422</v>
      </c>
      <c r="AY1539" s="48" t="s">
        <v>422</v>
      </c>
      <c r="AZ1539" s="28" t="s">
        <v>422</v>
      </c>
    </row>
    <row r="1540" ht="15.75" customHeight="1">
      <c r="A1540" s="40">
        <v>1369.0</v>
      </c>
      <c r="B1540" s="28" t="s">
        <v>4306</v>
      </c>
      <c r="C1540" s="41"/>
      <c r="D1540" s="42">
        <f t="array" ref="D1540">index(systems,match($A1540,INDEX(systems,0,1),),3)</f>
        <v>82.181</v>
      </c>
      <c r="E1540" s="42">
        <f t="array" ref="E1540">index(systems,match($A1540,INDEX(systems,0,1),),4)</f>
        <v>-223.944</v>
      </c>
      <c r="F1540" s="43" t="str">
        <f>IFERROR(__xludf.DUMMYFUNCTION("let(row, match($B1540&amp;if($C1540&lt;&gt;"""","" [""&amp;$C1540&amp;""]"",""""),index(nebulae,,2),0),join("","",iferror(round(index(nebulae,row,5)/2,3),1),iferror(round(index(nebulae,row,6)/2,3),1),0))"),"1,1,0")</f>
        <v>1,1,0</v>
      </c>
      <c r="G1540" s="44" t="s">
        <v>4307</v>
      </c>
      <c r="H1540" s="45">
        <f t="array" ref="H1540">let(systemId,match(A1540,index(systems,0,1),),refSystemId,match($H$1,index(systems,0,1),),x,index(systems,systemId,3),y,index(systems,systemId,4),refX,index(systems,refSystemId,3),refY,index(systems,refSystemId,4),round(sqrt((x-refX)^2+(y-refY)^2),3))</f>
        <v>238.547</v>
      </c>
      <c r="I1540" s="46" t="s">
        <v>408</v>
      </c>
      <c r="J1540" s="46" t="s">
        <v>408</v>
      </c>
      <c r="K1540" s="46" t="s">
        <v>408</v>
      </c>
      <c r="L1540" s="46" t="s">
        <v>408</v>
      </c>
      <c r="M1540" s="46" t="s">
        <v>408</v>
      </c>
      <c r="N1540" s="28" t="s">
        <v>408</v>
      </c>
      <c r="O1540" s="41"/>
      <c r="P1540" s="48" t="s">
        <v>1650</v>
      </c>
      <c r="Q1540" s="48" t="s">
        <v>1650</v>
      </c>
      <c r="R1540" s="48" t="s">
        <v>1650</v>
      </c>
      <c r="S1540" s="48" t="s">
        <v>1650</v>
      </c>
      <c r="T1540" s="48" t="s">
        <v>1650</v>
      </c>
      <c r="U1540" s="48" t="s">
        <v>1650</v>
      </c>
      <c r="V1540" s="48" t="s">
        <v>1650</v>
      </c>
      <c r="W1540" s="48" t="s">
        <v>1650</v>
      </c>
      <c r="X1540" s="48" t="s">
        <v>1650</v>
      </c>
      <c r="Y1540" s="48" t="s">
        <v>505</v>
      </c>
      <c r="Z1540" s="48" t="s">
        <v>505</v>
      </c>
      <c r="AA1540" s="48" t="s">
        <v>758</v>
      </c>
      <c r="AB1540" s="48" t="s">
        <v>758</v>
      </c>
      <c r="AC1540" s="48" t="s">
        <v>758</v>
      </c>
      <c r="AD1540" s="48" t="s">
        <v>758</v>
      </c>
      <c r="AE1540" s="48" t="s">
        <v>758</v>
      </c>
      <c r="AF1540" s="48" t="s">
        <v>758</v>
      </c>
      <c r="AG1540" s="48" t="s">
        <v>758</v>
      </c>
      <c r="AH1540" s="48" t="s">
        <v>758</v>
      </c>
      <c r="AI1540" s="48" t="s">
        <v>758</v>
      </c>
      <c r="AJ1540" s="48" t="s">
        <v>758</v>
      </c>
      <c r="AK1540" s="48" t="s">
        <v>758</v>
      </c>
      <c r="AL1540" s="48" t="s">
        <v>758</v>
      </c>
      <c r="AM1540" s="48" t="s">
        <v>758</v>
      </c>
      <c r="AN1540" s="48" t="s">
        <v>758</v>
      </c>
      <c r="AO1540" s="48" t="s">
        <v>505</v>
      </c>
      <c r="AP1540" s="48" t="s">
        <v>516</v>
      </c>
      <c r="AQ1540" s="48" t="s">
        <v>2606</v>
      </c>
      <c r="AR1540" s="48" t="s">
        <v>2606</v>
      </c>
      <c r="AS1540" s="48" t="s">
        <v>505</v>
      </c>
      <c r="AT1540" s="48" t="s">
        <v>505</v>
      </c>
      <c r="AU1540" s="48" t="s">
        <v>505</v>
      </c>
      <c r="AV1540" s="48" t="s">
        <v>1650</v>
      </c>
      <c r="AW1540" s="48" t="s">
        <v>1650</v>
      </c>
      <c r="AX1540" s="48" t="s">
        <v>1650</v>
      </c>
      <c r="AY1540" s="48" t="s">
        <v>1650</v>
      </c>
      <c r="AZ1540" s="28" t="s">
        <v>1650</v>
      </c>
    </row>
    <row r="1541" ht="15.75" customHeight="1">
      <c r="A1541" s="40">
        <v>1370.0</v>
      </c>
      <c r="B1541" s="28" t="s">
        <v>4308</v>
      </c>
      <c r="C1541" s="41"/>
      <c r="D1541" s="42">
        <f t="array" ref="D1541">index(systems,match($A1541,INDEX(systems,0,1),),3)</f>
        <v>-223.115</v>
      </c>
      <c r="E1541" s="42">
        <f t="array" ref="E1541">index(systems,match($A1541,INDEX(systems,0,1),),4)</f>
        <v>47.002</v>
      </c>
      <c r="F1541" s="43" t="str">
        <f>IFERROR(__xludf.DUMMYFUNCTION("let(row, match($B1541&amp;if($C1541&lt;&gt;"""","" [""&amp;$C1541&amp;""]"",""""),index(nebulae,,2),0),join("","",iferror(round(index(nebulae,row,5)/2,3),1),iferror(round(index(nebulae,row,6)/2,3),1),0))"),"1,1,0")</f>
        <v>1,1,0</v>
      </c>
      <c r="G1541" s="44" t="s">
        <v>4309</v>
      </c>
      <c r="H1541" s="45">
        <f t="array" ref="H1541">let(systemId,match(A1541,index(systems,0,1),),refSystemId,match($H$1,index(systems,0,1),),x,index(systems,systemId,3),y,index(systems,systemId,4),refX,index(systems,refSystemId,3),refY,index(systems,refSystemId,4),round(sqrt((x-refX)^2+(y-refY)^2),3))</f>
        <v>228.012</v>
      </c>
      <c r="I1541" s="28" t="s">
        <v>418</v>
      </c>
      <c r="J1541" s="48" t="s">
        <v>418</v>
      </c>
      <c r="K1541" s="48" t="s">
        <v>418</v>
      </c>
      <c r="L1541" s="28" t="s">
        <v>418</v>
      </c>
      <c r="M1541" s="41"/>
      <c r="N1541" s="28" t="s">
        <v>671</v>
      </c>
      <c r="O1541" s="48" t="s">
        <v>671</v>
      </c>
      <c r="P1541" s="48" t="s">
        <v>671</v>
      </c>
      <c r="Q1541" s="48" t="s">
        <v>671</v>
      </c>
      <c r="R1541" s="48" t="s">
        <v>671</v>
      </c>
      <c r="S1541" s="48" t="s">
        <v>671</v>
      </c>
      <c r="T1541" s="48" t="s">
        <v>671</v>
      </c>
      <c r="U1541" s="48" t="s">
        <v>671</v>
      </c>
      <c r="V1541" s="48" t="s">
        <v>671</v>
      </c>
      <c r="W1541" s="48" t="s">
        <v>671</v>
      </c>
      <c r="X1541" s="48" t="s">
        <v>671</v>
      </c>
      <c r="Y1541" s="48" t="s">
        <v>480</v>
      </c>
      <c r="Z1541" s="48" t="s">
        <v>480</v>
      </c>
      <c r="AA1541" s="48" t="s">
        <v>2698</v>
      </c>
      <c r="AB1541" s="48" t="s">
        <v>2698</v>
      </c>
      <c r="AC1541" s="48" t="s">
        <v>2698</v>
      </c>
      <c r="AD1541" s="48" t="s">
        <v>2698</v>
      </c>
      <c r="AE1541" s="48" t="s">
        <v>2698</v>
      </c>
      <c r="AF1541" s="48" t="s">
        <v>2698</v>
      </c>
      <c r="AG1541" s="48" t="s">
        <v>2698</v>
      </c>
      <c r="AH1541" s="48" t="s">
        <v>2699</v>
      </c>
      <c r="AI1541" s="48" t="s">
        <v>1201</v>
      </c>
      <c r="AJ1541" s="48" t="s">
        <v>1201</v>
      </c>
      <c r="AK1541" s="48" t="s">
        <v>1201</v>
      </c>
      <c r="AL1541" s="48" t="s">
        <v>1201</v>
      </c>
      <c r="AM1541" s="48" t="s">
        <v>1201</v>
      </c>
      <c r="AN1541" s="48" t="s">
        <v>1201</v>
      </c>
      <c r="AO1541" s="48" t="s">
        <v>1201</v>
      </c>
      <c r="AP1541" s="48" t="s">
        <v>1201</v>
      </c>
      <c r="AQ1541" s="48" t="s">
        <v>2769</v>
      </c>
      <c r="AR1541" s="48" t="s">
        <v>2769</v>
      </c>
      <c r="AS1541" s="48" t="s">
        <v>2769</v>
      </c>
      <c r="AT1541" s="48" t="s">
        <v>455</v>
      </c>
      <c r="AU1541" s="48" t="s">
        <v>455</v>
      </c>
      <c r="AV1541" s="48" t="s">
        <v>455</v>
      </c>
      <c r="AW1541" s="48" t="s">
        <v>455</v>
      </c>
      <c r="AX1541" s="48" t="s">
        <v>605</v>
      </c>
      <c r="AY1541" s="48" t="s">
        <v>605</v>
      </c>
      <c r="AZ1541" s="28" t="s">
        <v>605</v>
      </c>
    </row>
    <row r="1542" ht="15.75" customHeight="1">
      <c r="A1542" s="40">
        <v>1371.0</v>
      </c>
      <c r="B1542" s="28" t="s">
        <v>4310</v>
      </c>
      <c r="C1542" s="41"/>
      <c r="D1542" s="42">
        <f t="array" ref="D1542">index(systems,match($A1542,INDEX(systems,0,1),),3)</f>
        <v>-88.149</v>
      </c>
      <c r="E1542" s="42">
        <f t="array" ref="E1542">index(systems,match($A1542,INDEX(systems,0,1),),4)</f>
        <v>-171.715</v>
      </c>
      <c r="F1542" s="43" t="str">
        <f>IFERROR(__xludf.DUMMYFUNCTION("let(row, match($B1542&amp;if($C1542&lt;&gt;"""","" [""&amp;$C1542&amp;""]"",""""),index(nebulae,,2),0),join("","",iferror(round(index(nebulae,row,5)/2,3),1),iferror(round(index(nebulae,row,6)/2,3),1),0))"),"1,1,0")</f>
        <v>1,1,0</v>
      </c>
      <c r="G1542" s="44" t="s">
        <v>4311</v>
      </c>
      <c r="H1542" s="45">
        <f t="array" ref="H1542">let(systemId,match(A1542,index(systems,0,1),),refSystemId,match($H$1,index(systems,0,1),),x,index(systems,systemId,3),y,index(systems,systemId,4),refX,index(systems,refSystemId,3),refY,index(systems,refSystemId,4),round(sqrt((x-refX)^2+(y-refY)^2),3))</f>
        <v>193.019</v>
      </c>
      <c r="I1542" s="28" t="s">
        <v>418</v>
      </c>
      <c r="J1542" s="41"/>
      <c r="K1542" s="41"/>
      <c r="L1542" s="41"/>
      <c r="M1542" s="28" t="s">
        <v>560</v>
      </c>
      <c r="N1542" s="28" t="s">
        <v>1121</v>
      </c>
      <c r="O1542" s="48" t="s">
        <v>1121</v>
      </c>
      <c r="P1542" s="48" t="s">
        <v>1121</v>
      </c>
      <c r="Q1542" s="48" t="s">
        <v>1121</v>
      </c>
      <c r="R1542" s="48" t="s">
        <v>1121</v>
      </c>
      <c r="S1542" s="48" t="s">
        <v>1121</v>
      </c>
      <c r="T1542" s="48" t="s">
        <v>1121</v>
      </c>
      <c r="U1542" s="48" t="s">
        <v>1121</v>
      </c>
      <c r="V1542" s="48" t="s">
        <v>1121</v>
      </c>
      <c r="W1542" s="48" t="s">
        <v>1121</v>
      </c>
      <c r="X1542" s="48" t="s">
        <v>1121</v>
      </c>
      <c r="Y1542" s="48" t="s">
        <v>560</v>
      </c>
      <c r="Z1542" s="48" t="s">
        <v>560</v>
      </c>
      <c r="AA1542" s="48" t="s">
        <v>560</v>
      </c>
      <c r="AB1542" s="48" t="s">
        <v>560</v>
      </c>
      <c r="AC1542" s="48" t="s">
        <v>560</v>
      </c>
      <c r="AD1542" s="48" t="s">
        <v>560</v>
      </c>
      <c r="AE1542" s="48" t="s">
        <v>560</v>
      </c>
      <c r="AF1542" s="48" t="s">
        <v>560</v>
      </c>
      <c r="AG1542" s="48" t="s">
        <v>560</v>
      </c>
      <c r="AH1542" s="48" t="s">
        <v>560</v>
      </c>
      <c r="AI1542" s="48" t="s">
        <v>560</v>
      </c>
      <c r="AJ1542" s="48" t="s">
        <v>560</v>
      </c>
      <c r="AK1542" s="48" t="s">
        <v>560</v>
      </c>
      <c r="AL1542" s="48" t="s">
        <v>560</v>
      </c>
      <c r="AM1542" s="48" t="s">
        <v>560</v>
      </c>
      <c r="AN1542" s="48" t="s">
        <v>560</v>
      </c>
      <c r="AO1542" s="48" t="s">
        <v>560</v>
      </c>
      <c r="AP1542" s="48" t="s">
        <v>560</v>
      </c>
      <c r="AQ1542" s="48" t="s">
        <v>560</v>
      </c>
      <c r="AR1542" s="48" t="s">
        <v>560</v>
      </c>
      <c r="AS1542" s="48" t="s">
        <v>418</v>
      </c>
      <c r="AT1542" s="48" t="s">
        <v>418</v>
      </c>
      <c r="AU1542" s="48" t="s">
        <v>418</v>
      </c>
      <c r="AV1542" s="48" t="s">
        <v>1048</v>
      </c>
      <c r="AW1542" s="48" t="s">
        <v>1048</v>
      </c>
      <c r="AX1542" s="48" t="s">
        <v>1049</v>
      </c>
      <c r="AY1542" s="48" t="s">
        <v>1049</v>
      </c>
      <c r="AZ1542" s="51" t="s">
        <v>1049</v>
      </c>
    </row>
    <row r="1543" ht="15.75" customHeight="1">
      <c r="A1543" s="40">
        <v>1372.0</v>
      </c>
      <c r="B1543" s="28" t="s">
        <v>4312</v>
      </c>
      <c r="C1543" s="41"/>
      <c r="D1543" s="42">
        <f t="array" ref="D1543">index(systems,match($A1543,INDEX(systems,0,1),),3)</f>
        <v>-414.109</v>
      </c>
      <c r="E1543" s="42">
        <f t="array" ref="E1543">index(systems,match($A1543,INDEX(systems,0,1),),4)</f>
        <v>128.682</v>
      </c>
      <c r="F1543" s="43" t="str">
        <f>IFERROR(__xludf.DUMMYFUNCTION("let(row, match($B1543&amp;if($C1543&lt;&gt;"""","" [""&amp;$C1543&amp;""]"",""""),index(nebulae,,2),0),join("","",iferror(round(index(nebulae,row,5)/2,3),1),iferror(round(index(nebulae,row,6)/2,3),1),0))"),"1,1,0")</f>
        <v>1,1,0</v>
      </c>
      <c r="G1543" s="44" t="s">
        <v>4313</v>
      </c>
      <c r="H1543" s="45">
        <f t="array" ref="H1543">let(systemId,match(A1543,index(systems,0,1),),refSystemId,match($H$1,index(systems,0,1),),x,index(systems,systemId,3),y,index(systems,systemId,4),refX,index(systems,refSystemId,3),refY,index(systems,refSystemId,4),round(sqrt((x-refX)^2+(y-refY)^2),3))</f>
        <v>433.642</v>
      </c>
      <c r="I1543" s="41"/>
      <c r="J1543" s="53"/>
      <c r="K1543" s="53"/>
      <c r="L1543" s="41"/>
      <c r="M1543" s="41"/>
      <c r="N1543" s="28" t="s">
        <v>461</v>
      </c>
      <c r="O1543" s="48" t="s">
        <v>461</v>
      </c>
      <c r="P1543" s="48" t="s">
        <v>461</v>
      </c>
      <c r="Q1543" s="48" t="s">
        <v>461</v>
      </c>
      <c r="R1543" s="48" t="s">
        <v>461</v>
      </c>
      <c r="S1543" s="48" t="s">
        <v>449</v>
      </c>
      <c r="T1543" s="48" t="s">
        <v>449</v>
      </c>
      <c r="U1543" s="48" t="s">
        <v>449</v>
      </c>
      <c r="V1543" s="48" t="s">
        <v>449</v>
      </c>
      <c r="W1543" s="48" t="s">
        <v>449</v>
      </c>
      <c r="X1543" s="48" t="s">
        <v>449</v>
      </c>
      <c r="Y1543" s="48" t="s">
        <v>449</v>
      </c>
      <c r="Z1543" s="48" t="s">
        <v>449</v>
      </c>
      <c r="AA1543" s="48" t="s">
        <v>684</v>
      </c>
      <c r="AB1543" s="48" t="s">
        <v>684</v>
      </c>
      <c r="AC1543" s="48" t="s">
        <v>684</v>
      </c>
      <c r="AD1543" s="48" t="s">
        <v>684</v>
      </c>
      <c r="AE1543" s="48" t="s">
        <v>684</v>
      </c>
      <c r="AF1543" s="48" t="s">
        <v>684</v>
      </c>
      <c r="AG1543" s="48" t="s">
        <v>684</v>
      </c>
      <c r="AH1543" s="48" t="s">
        <v>685</v>
      </c>
      <c r="AI1543" s="48" t="s">
        <v>464</v>
      </c>
      <c r="AJ1543" s="48" t="s">
        <v>464</v>
      </c>
      <c r="AK1543" s="48" t="s">
        <v>464</v>
      </c>
      <c r="AL1543" s="48" t="s">
        <v>464</v>
      </c>
      <c r="AM1543" s="48" t="s">
        <v>464</v>
      </c>
      <c r="AN1543" s="48" t="s">
        <v>464</v>
      </c>
      <c r="AO1543" s="48" t="s">
        <v>464</v>
      </c>
      <c r="AP1543" s="48" t="s">
        <v>464</v>
      </c>
      <c r="AQ1543" s="48" t="s">
        <v>3096</v>
      </c>
      <c r="AR1543" s="48" t="s">
        <v>3096</v>
      </c>
      <c r="AS1543" s="48" t="s">
        <v>3097</v>
      </c>
      <c r="AT1543" s="52" t="s">
        <v>467</v>
      </c>
      <c r="AU1543" s="52" t="s">
        <v>467</v>
      </c>
      <c r="AV1543" s="52" t="s">
        <v>467</v>
      </c>
      <c r="AW1543" s="52" t="s">
        <v>467</v>
      </c>
      <c r="AX1543" s="52" t="s">
        <v>468</v>
      </c>
      <c r="AY1543" s="52" t="s">
        <v>468</v>
      </c>
      <c r="AZ1543" s="49" t="s">
        <v>468</v>
      </c>
    </row>
    <row r="1544" ht="15.75" customHeight="1">
      <c r="A1544" s="40">
        <v>1373.0</v>
      </c>
      <c r="B1544" s="28" t="s">
        <v>4314</v>
      </c>
      <c r="C1544" s="28" t="s">
        <v>4315</v>
      </c>
      <c r="D1544" s="42">
        <f t="array" ref="D1544">index(systems,match($A1544,INDEX(systems,0,1),),3)</f>
        <v>205.914</v>
      </c>
      <c r="E1544" s="42">
        <f t="array" ref="E1544">index(systems,match($A1544,INDEX(systems,0,1),),4)</f>
        <v>-8.581</v>
      </c>
      <c r="F1544" s="43" t="str">
        <f>IFERROR(__xludf.DUMMYFUNCTION("let(row, match($B1544&amp;if($C1544&lt;&gt;"""","" [""&amp;$C1544&amp;""]"",""""),index(nebulae,,2),0),join("","",iferror(round(index(nebulae,row,5)/2,3),1),iferror(round(index(nebulae,row,6)/2,3),1),0))"),"1,1,0")</f>
        <v>1,1,0</v>
      </c>
      <c r="G1544" s="44" t="s">
        <v>4316</v>
      </c>
      <c r="H1544" s="45">
        <f t="array" ref="H1544">let(systemId,match(A1544,index(systems,0,1),),refSystemId,match($H$1,index(systems,0,1),),x,index(systems,systemId,3),y,index(systems,systemId,4),refX,index(systems,refSystemId,3),refY,index(systems,refSystemId,4),round(sqrt((x-refX)^2+(y-refY)^2),3))</f>
        <v>206.093</v>
      </c>
      <c r="I1544" s="46" t="s">
        <v>408</v>
      </c>
      <c r="J1544" s="46" t="s">
        <v>408</v>
      </c>
      <c r="K1544" s="46" t="s">
        <v>408</v>
      </c>
      <c r="L1544" s="47" t="s">
        <v>408</v>
      </c>
      <c r="M1544" s="47" t="s">
        <v>408</v>
      </c>
      <c r="N1544" s="28" t="s">
        <v>408</v>
      </c>
      <c r="O1544" s="41"/>
      <c r="P1544" s="48" t="s">
        <v>856</v>
      </c>
      <c r="Q1544" s="48" t="s">
        <v>856</v>
      </c>
      <c r="R1544" s="48" t="s">
        <v>856</v>
      </c>
      <c r="S1544" s="48" t="s">
        <v>856</v>
      </c>
      <c r="T1544" s="48" t="s">
        <v>856</v>
      </c>
      <c r="U1544" s="48" t="s">
        <v>875</v>
      </c>
      <c r="V1544" s="48" t="s">
        <v>855</v>
      </c>
      <c r="W1544" s="48" t="s">
        <v>855</v>
      </c>
      <c r="X1544" s="48" t="s">
        <v>856</v>
      </c>
      <c r="Y1544" s="48" t="s">
        <v>422</v>
      </c>
      <c r="Z1544" s="48" t="s">
        <v>422</v>
      </c>
      <c r="AA1544" s="48" t="s">
        <v>422</v>
      </c>
      <c r="AB1544" s="48" t="s">
        <v>422</v>
      </c>
      <c r="AC1544" s="48" t="s">
        <v>422</v>
      </c>
      <c r="AD1544" s="48" t="s">
        <v>422</v>
      </c>
      <c r="AE1544" s="48" t="s">
        <v>422</v>
      </c>
      <c r="AF1544" s="48" t="s">
        <v>422</v>
      </c>
      <c r="AG1544" s="48" t="s">
        <v>422</v>
      </c>
      <c r="AH1544" s="48" t="s">
        <v>422</v>
      </c>
      <c r="AI1544" s="48" t="s">
        <v>422</v>
      </c>
      <c r="AJ1544" s="48" t="s">
        <v>422</v>
      </c>
      <c r="AK1544" s="48" t="s">
        <v>422</v>
      </c>
      <c r="AL1544" s="48" t="s">
        <v>422</v>
      </c>
      <c r="AM1544" s="48" t="s">
        <v>422</v>
      </c>
      <c r="AN1544" s="48" t="s">
        <v>422</v>
      </c>
      <c r="AO1544" s="48" t="s">
        <v>422</v>
      </c>
      <c r="AP1544" s="48" t="s">
        <v>422</v>
      </c>
      <c r="AQ1544" s="48" t="s">
        <v>422</v>
      </c>
      <c r="AR1544" s="48" t="s">
        <v>422</v>
      </c>
      <c r="AS1544" s="48" t="s">
        <v>422</v>
      </c>
      <c r="AT1544" s="48" t="s">
        <v>422</v>
      </c>
      <c r="AU1544" s="48" t="s">
        <v>422</v>
      </c>
      <c r="AV1544" s="48" t="s">
        <v>422</v>
      </c>
      <c r="AW1544" s="48" t="s">
        <v>422</v>
      </c>
      <c r="AX1544" s="48" t="s">
        <v>422</v>
      </c>
      <c r="AY1544" s="48" t="s">
        <v>422</v>
      </c>
      <c r="AZ1544" s="28" t="s">
        <v>422</v>
      </c>
    </row>
    <row r="1545" ht="15.75" customHeight="1">
      <c r="A1545" s="40">
        <v>1374.0</v>
      </c>
      <c r="B1545" s="28" t="s">
        <v>4317</v>
      </c>
      <c r="C1545" s="28" t="s">
        <v>4318</v>
      </c>
      <c r="D1545" s="42">
        <f t="array" ref="D1545">index(systems,match($A1545,INDEX(systems,0,1),),3)</f>
        <v>175.25</v>
      </c>
      <c r="E1545" s="42">
        <f t="array" ref="E1545">index(systems,match($A1545,INDEX(systems,0,1),),4)</f>
        <v>31.491</v>
      </c>
      <c r="F1545" s="43" t="str">
        <f>IFERROR(__xludf.DUMMYFUNCTION("let(row, match($B1545&amp;if($C1545&lt;&gt;"""","" [""&amp;$C1545&amp;""]"",""""),index(nebulae,,2),0),join("","",iferror(round(index(nebulae,row,5)/2,3),1),iferror(round(index(nebulae,row,6)/2,3),1),0))"),"1,1,0")</f>
        <v>1,1,0</v>
      </c>
      <c r="G1545" s="44" t="s">
        <v>4319</v>
      </c>
      <c r="H1545" s="45">
        <f t="array" ref="H1545">let(systemId,match(A1545,index(systems,0,1),),refSystemId,match($H$1,index(systems,0,1),),x,index(systems,systemId,3),y,index(systems,systemId,4),refX,index(systems,refSystemId,3),refY,index(systems,refSystemId,4),round(sqrt((x-refX)^2+(y-refY)^2),3))</f>
        <v>178.057</v>
      </c>
      <c r="I1545" s="53"/>
      <c r="J1545" s="46" t="s">
        <v>418</v>
      </c>
      <c r="K1545" s="46" t="s">
        <v>418</v>
      </c>
      <c r="L1545" s="53"/>
      <c r="M1545" s="53"/>
      <c r="N1545" s="28" t="s">
        <v>856</v>
      </c>
      <c r="O1545" s="48" t="s">
        <v>856</v>
      </c>
      <c r="P1545" s="48" t="s">
        <v>856</v>
      </c>
      <c r="Q1545" s="48" t="s">
        <v>856</v>
      </c>
      <c r="R1545" s="48" t="s">
        <v>856</v>
      </c>
      <c r="S1545" s="48" t="s">
        <v>856</v>
      </c>
      <c r="T1545" s="48" t="s">
        <v>856</v>
      </c>
      <c r="U1545" s="48" t="s">
        <v>856</v>
      </c>
      <c r="V1545" s="48" t="s">
        <v>856</v>
      </c>
      <c r="W1545" s="48" t="s">
        <v>856</v>
      </c>
      <c r="X1545" s="48" t="s">
        <v>876</v>
      </c>
      <c r="Y1545" s="48" t="s">
        <v>1589</v>
      </c>
      <c r="Z1545" s="48" t="s">
        <v>876</v>
      </c>
      <c r="AA1545" s="48" t="s">
        <v>876</v>
      </c>
      <c r="AB1545" s="48" t="s">
        <v>876</v>
      </c>
      <c r="AC1545" s="48" t="s">
        <v>876</v>
      </c>
      <c r="AD1545" s="48" t="s">
        <v>876</v>
      </c>
      <c r="AE1545" s="48" t="s">
        <v>876</v>
      </c>
      <c r="AF1545" s="48" t="s">
        <v>876</v>
      </c>
      <c r="AG1545" s="48" t="s">
        <v>876</v>
      </c>
      <c r="AH1545" s="48" t="s">
        <v>876</v>
      </c>
      <c r="AI1545" s="48" t="s">
        <v>876</v>
      </c>
      <c r="AJ1545" s="48" t="s">
        <v>876</v>
      </c>
      <c r="AK1545" s="48" t="s">
        <v>876</v>
      </c>
      <c r="AL1545" s="48" t="s">
        <v>876</v>
      </c>
      <c r="AM1545" s="48" t="s">
        <v>876</v>
      </c>
      <c r="AN1545" s="48" t="s">
        <v>876</v>
      </c>
      <c r="AO1545" s="48" t="s">
        <v>876</v>
      </c>
      <c r="AP1545" s="48" t="s">
        <v>876</v>
      </c>
      <c r="AQ1545" s="48" t="s">
        <v>876</v>
      </c>
      <c r="AR1545" s="48" t="s">
        <v>876</v>
      </c>
      <c r="AS1545" s="48" t="s">
        <v>773</v>
      </c>
      <c r="AT1545" s="48" t="s">
        <v>773</v>
      </c>
      <c r="AU1545" s="48" t="s">
        <v>773</v>
      </c>
      <c r="AV1545" s="48" t="s">
        <v>773</v>
      </c>
      <c r="AW1545" s="48" t="s">
        <v>876</v>
      </c>
      <c r="AX1545" s="48" t="s">
        <v>876</v>
      </c>
      <c r="AY1545" s="48" t="s">
        <v>876</v>
      </c>
      <c r="AZ1545" s="28" t="s">
        <v>876</v>
      </c>
    </row>
    <row r="1546" ht="15.75" customHeight="1">
      <c r="A1546" s="40">
        <v>1375.0</v>
      </c>
      <c r="B1546" s="28" t="s">
        <v>4320</v>
      </c>
      <c r="C1546" s="41"/>
      <c r="D1546" s="42">
        <f t="array" ref="D1546">index(systems,match($A1546,INDEX(systems,0,1),),3)</f>
        <v>-11.536</v>
      </c>
      <c r="E1546" s="42">
        <f t="array" ref="E1546">index(systems,match($A1546,INDEX(systems,0,1),),4)</f>
        <v>-242.391</v>
      </c>
      <c r="F1546" s="43" t="str">
        <f>IFERROR(__xludf.DUMMYFUNCTION("let(row, match($B1546&amp;if($C1546&lt;&gt;"""","" [""&amp;$C1546&amp;""]"",""""),index(nebulae,,2),0),join("","",iferror(round(index(nebulae,row,5)/2,3),1),iferror(round(index(nebulae,row,6)/2,3),1),0))"),"1,1,0")</f>
        <v>1,1,0</v>
      </c>
      <c r="G1546" s="44" t="s">
        <v>4321</v>
      </c>
      <c r="H1546" s="45">
        <f t="array" ref="H1546">let(systemId,match(A1546,index(systems,0,1),),refSystemId,match($H$1,index(systems,0,1),),x,index(systems,systemId,3),y,index(systems,systemId,4),refX,index(systems,refSystemId,3),refY,index(systems,refSystemId,4),round(sqrt((x-refX)^2+(y-refY)^2),3))</f>
        <v>242.665</v>
      </c>
      <c r="I1546" s="28" t="s">
        <v>408</v>
      </c>
      <c r="J1546" s="48" t="s">
        <v>408</v>
      </c>
      <c r="K1546" s="48" t="s">
        <v>408</v>
      </c>
      <c r="L1546" s="48" t="s">
        <v>408</v>
      </c>
      <c r="M1546" s="28" t="s">
        <v>408</v>
      </c>
      <c r="N1546" s="28" t="s">
        <v>408</v>
      </c>
      <c r="O1546" s="41"/>
      <c r="P1546" s="48" t="s">
        <v>1045</v>
      </c>
      <c r="Q1546" s="48" t="s">
        <v>1045</v>
      </c>
      <c r="R1546" s="48" t="s">
        <v>1045</v>
      </c>
      <c r="S1546" s="48" t="s">
        <v>1045</v>
      </c>
      <c r="T1546" s="48" t="s">
        <v>1045</v>
      </c>
      <c r="U1546" s="48" t="s">
        <v>1045</v>
      </c>
      <c r="V1546" s="48" t="s">
        <v>1045</v>
      </c>
      <c r="W1546" s="48" t="s">
        <v>1045</v>
      </c>
      <c r="X1546" s="48" t="s">
        <v>1045</v>
      </c>
      <c r="Y1546" s="48" t="s">
        <v>422</v>
      </c>
      <c r="Z1546" s="48" t="s">
        <v>422</v>
      </c>
      <c r="AA1546" s="48" t="s">
        <v>422</v>
      </c>
      <c r="AB1546" s="48" t="s">
        <v>422</v>
      </c>
      <c r="AC1546" s="48" t="s">
        <v>422</v>
      </c>
      <c r="AD1546" s="48" t="s">
        <v>422</v>
      </c>
      <c r="AE1546" s="48" t="s">
        <v>422</v>
      </c>
      <c r="AF1546" s="48" t="s">
        <v>422</v>
      </c>
      <c r="AG1546" s="48" t="s">
        <v>422</v>
      </c>
      <c r="AH1546" s="48" t="s">
        <v>422</v>
      </c>
      <c r="AI1546" s="48" t="s">
        <v>422</v>
      </c>
      <c r="AJ1546" s="48" t="s">
        <v>422</v>
      </c>
      <c r="AK1546" s="48" t="s">
        <v>422</v>
      </c>
      <c r="AL1546" s="48" t="s">
        <v>422</v>
      </c>
      <c r="AM1546" s="48" t="s">
        <v>422</v>
      </c>
      <c r="AN1546" s="48" t="s">
        <v>422</v>
      </c>
      <c r="AO1546" s="48" t="s">
        <v>422</v>
      </c>
      <c r="AP1546" s="48" t="s">
        <v>422</v>
      </c>
      <c r="AQ1546" s="48" t="s">
        <v>422</v>
      </c>
      <c r="AR1546" s="48" t="s">
        <v>422</v>
      </c>
      <c r="AS1546" s="48" t="s">
        <v>422</v>
      </c>
      <c r="AT1546" s="48" t="s">
        <v>422</v>
      </c>
      <c r="AU1546" s="48" t="s">
        <v>422</v>
      </c>
      <c r="AV1546" s="48" t="s">
        <v>422</v>
      </c>
      <c r="AW1546" s="48" t="s">
        <v>422</v>
      </c>
      <c r="AX1546" s="48" t="s">
        <v>422</v>
      </c>
      <c r="AY1546" s="48" t="s">
        <v>422</v>
      </c>
      <c r="AZ1546" s="28" t="s">
        <v>422</v>
      </c>
    </row>
    <row r="1547" ht="15.75" customHeight="1">
      <c r="A1547" s="40">
        <v>1376.0</v>
      </c>
      <c r="B1547" s="28" t="s">
        <v>4322</v>
      </c>
      <c r="C1547" s="41"/>
      <c r="D1547" s="42">
        <f t="array" ref="D1547">index(systems,match($A1547,INDEX(systems,0,1),),3)</f>
        <v>-334.286</v>
      </c>
      <c r="E1547" s="42">
        <f t="array" ref="E1547">index(systems,match($A1547,INDEX(systems,0,1),),4)</f>
        <v>-423.676</v>
      </c>
      <c r="F1547" s="43" t="str">
        <f>IFERROR(__xludf.DUMMYFUNCTION("let(row, match($B1547&amp;if($C1547&lt;&gt;"""","" [""&amp;$C1547&amp;""]"",""""),index(nebulae,,2),0),join("","",iferror(round(index(nebulae,row,5)/2,3),1),iferror(round(index(nebulae,row,6)/2,3),1),0))"),"1,1,0")</f>
        <v>1,1,0</v>
      </c>
      <c r="G1547" s="44" t="s">
        <v>4323</v>
      </c>
      <c r="H1547" s="45">
        <f t="array" ref="H1547">let(systemId,match(A1547,index(systems,0,1),),refSystemId,match($H$1,index(systems,0,1),),x,index(systems,systemId,3),y,index(systems,systemId,4),refX,index(systems,refSystemId,3),refY,index(systems,refSystemId,4),round(sqrt((x-refX)^2+(y-refY)^2),3))</f>
        <v>539.674</v>
      </c>
      <c r="I1547" s="28" t="s">
        <v>408</v>
      </c>
      <c r="J1547" s="28" t="s">
        <v>408</v>
      </c>
      <c r="K1547" s="28" t="s">
        <v>408</v>
      </c>
      <c r="L1547" s="28" t="s">
        <v>408</v>
      </c>
      <c r="M1547" s="28" t="s">
        <v>408</v>
      </c>
      <c r="N1547" s="28" t="s">
        <v>408</v>
      </c>
      <c r="O1547" s="41"/>
      <c r="P1547" s="48" t="s">
        <v>1927</v>
      </c>
      <c r="Q1547" s="48" t="s">
        <v>1927</v>
      </c>
      <c r="R1547" s="48" t="s">
        <v>1927</v>
      </c>
      <c r="S1547" s="48" t="s">
        <v>1927</v>
      </c>
      <c r="T1547" s="48" t="s">
        <v>1927</v>
      </c>
      <c r="U1547" s="48" t="s">
        <v>1927</v>
      </c>
      <c r="V1547" s="48" t="s">
        <v>1927</v>
      </c>
      <c r="W1547" s="48" t="s">
        <v>1927</v>
      </c>
      <c r="X1547" s="48" t="s">
        <v>422</v>
      </c>
      <c r="Y1547" s="48" t="s">
        <v>422</v>
      </c>
      <c r="Z1547" s="48" t="s">
        <v>422</v>
      </c>
      <c r="AA1547" s="48" t="s">
        <v>422</v>
      </c>
      <c r="AB1547" s="48" t="s">
        <v>418</v>
      </c>
      <c r="AC1547" s="48" t="s">
        <v>418</v>
      </c>
      <c r="AD1547" s="48" t="s">
        <v>418</v>
      </c>
      <c r="AE1547" s="48" t="s">
        <v>418</v>
      </c>
      <c r="AF1547" s="48" t="s">
        <v>418</v>
      </c>
      <c r="AG1547" s="48" t="s">
        <v>418</v>
      </c>
      <c r="AH1547" s="48" t="s">
        <v>418</v>
      </c>
      <c r="AI1547" s="48" t="s">
        <v>418</v>
      </c>
      <c r="AJ1547" s="48" t="s">
        <v>418</v>
      </c>
      <c r="AK1547" s="48" t="s">
        <v>418</v>
      </c>
      <c r="AL1547" s="48" t="s">
        <v>418</v>
      </c>
      <c r="AM1547" s="48" t="s">
        <v>418</v>
      </c>
      <c r="AN1547" s="48" t="s">
        <v>418</v>
      </c>
      <c r="AO1547" s="48" t="s">
        <v>418</v>
      </c>
      <c r="AP1547" s="48" t="s">
        <v>418</v>
      </c>
      <c r="AQ1547" s="48" t="s">
        <v>418</v>
      </c>
      <c r="AR1547" s="48" t="s">
        <v>418</v>
      </c>
      <c r="AS1547" s="48" t="s">
        <v>418</v>
      </c>
      <c r="AT1547" s="48" t="s">
        <v>418</v>
      </c>
      <c r="AU1547" s="28" t="s">
        <v>418</v>
      </c>
      <c r="AV1547" s="41"/>
      <c r="AW1547" s="41"/>
      <c r="AX1547" s="41"/>
      <c r="AY1547" s="41"/>
      <c r="AZ1547" s="55"/>
    </row>
    <row r="1548" ht="15.75" customHeight="1">
      <c r="A1548" s="40">
        <v>1377.0</v>
      </c>
      <c r="B1548" s="28" t="s">
        <v>4324</v>
      </c>
      <c r="C1548" s="41"/>
      <c r="D1548" s="42">
        <f t="array" ref="D1548">index(systems,match($A1548,INDEX(systems,0,1),),3)</f>
        <v>409.938</v>
      </c>
      <c r="E1548" s="42">
        <f t="array" ref="E1548">index(systems,match($A1548,INDEX(systems,0,1),),4)</f>
        <v>-377.682</v>
      </c>
      <c r="F1548" s="43" t="str">
        <f>IFERROR(__xludf.DUMMYFUNCTION("let(row, match($B1548&amp;if($C1548&lt;&gt;"""","" [""&amp;$C1548&amp;""]"",""""),index(nebulae,,2),0),join("","",iferror(round(index(nebulae,row,5)/2,3),1),iferror(round(index(nebulae,row,6)/2,3),1),0))"),"1,1,0")</f>
        <v>1,1,0</v>
      </c>
      <c r="G1548" s="44" t="s">
        <v>4325</v>
      </c>
      <c r="H1548" s="45">
        <f t="array" ref="H1548">let(systemId,match(A1548,index(systems,0,1),),refSystemId,match($H$1,index(systems,0,1),),x,index(systems,systemId,3),y,index(systems,systemId,4),refX,index(systems,refSystemId,3),refY,index(systems,refSystemId,4),round(sqrt((x-refX)^2+(y-refY)^2),3))</f>
        <v>557.398</v>
      </c>
      <c r="I1548" s="46" t="s">
        <v>408</v>
      </c>
      <c r="J1548" s="46" t="s">
        <v>408</v>
      </c>
      <c r="K1548" s="46" t="s">
        <v>408</v>
      </c>
      <c r="L1548" s="46" t="s">
        <v>408</v>
      </c>
      <c r="M1548" s="46" t="s">
        <v>408</v>
      </c>
      <c r="N1548" s="51" t="s">
        <v>408</v>
      </c>
      <c r="O1548" s="41"/>
      <c r="P1548" s="48" t="s">
        <v>952</v>
      </c>
      <c r="Q1548" s="48" t="s">
        <v>952</v>
      </c>
      <c r="R1548" s="48" t="s">
        <v>952</v>
      </c>
      <c r="S1548" s="48" t="s">
        <v>952</v>
      </c>
      <c r="T1548" s="48" t="s">
        <v>952</v>
      </c>
      <c r="U1548" s="48" t="s">
        <v>952</v>
      </c>
      <c r="V1548" s="48" t="s">
        <v>952</v>
      </c>
      <c r="W1548" s="48" t="s">
        <v>952</v>
      </c>
      <c r="X1548" s="48" t="s">
        <v>952</v>
      </c>
      <c r="Y1548" s="48" t="s">
        <v>422</v>
      </c>
      <c r="Z1548" s="48" t="s">
        <v>422</v>
      </c>
      <c r="AA1548" s="48" t="s">
        <v>422</v>
      </c>
      <c r="AB1548" s="48" t="s">
        <v>422</v>
      </c>
      <c r="AC1548" s="48" t="s">
        <v>422</v>
      </c>
      <c r="AD1548" s="48" t="s">
        <v>422</v>
      </c>
      <c r="AE1548" s="48" t="s">
        <v>422</v>
      </c>
      <c r="AF1548" s="48" t="s">
        <v>422</v>
      </c>
      <c r="AG1548" s="48" t="s">
        <v>422</v>
      </c>
      <c r="AH1548" s="48" t="s">
        <v>422</v>
      </c>
      <c r="AI1548" s="48" t="s">
        <v>422</v>
      </c>
      <c r="AJ1548" s="48" t="s">
        <v>422</v>
      </c>
      <c r="AK1548" s="48" t="s">
        <v>422</v>
      </c>
      <c r="AL1548" s="48" t="s">
        <v>422</v>
      </c>
      <c r="AM1548" s="48" t="s">
        <v>422</v>
      </c>
      <c r="AN1548" s="48" t="s">
        <v>422</v>
      </c>
      <c r="AO1548" s="48" t="s">
        <v>422</v>
      </c>
      <c r="AP1548" s="48" t="s">
        <v>422</v>
      </c>
      <c r="AQ1548" s="48" t="s">
        <v>422</v>
      </c>
      <c r="AR1548" s="48" t="s">
        <v>422</v>
      </c>
      <c r="AS1548" s="48" t="s">
        <v>422</v>
      </c>
      <c r="AT1548" s="48" t="s">
        <v>422</v>
      </c>
      <c r="AU1548" s="48" t="s">
        <v>422</v>
      </c>
      <c r="AV1548" s="48" t="s">
        <v>422</v>
      </c>
      <c r="AW1548" s="48" t="s">
        <v>422</v>
      </c>
      <c r="AX1548" s="48" t="s">
        <v>422</v>
      </c>
      <c r="AY1548" s="48" t="s">
        <v>422</v>
      </c>
      <c r="AZ1548" s="28" t="s">
        <v>422</v>
      </c>
    </row>
    <row r="1549" ht="15.75" customHeight="1">
      <c r="A1549" s="40">
        <v>1378.0</v>
      </c>
      <c r="B1549" s="28" t="s">
        <v>4326</v>
      </c>
      <c r="C1549" s="41"/>
      <c r="D1549" s="42">
        <f t="array" ref="D1549">index(systems,match($A1549,INDEX(systems,0,1),),3)</f>
        <v>196.192</v>
      </c>
      <c r="E1549" s="42">
        <f t="array" ref="E1549">index(systems,match($A1549,INDEX(systems,0,1),),4)</f>
        <v>-199.369</v>
      </c>
      <c r="F1549" s="43" t="str">
        <f>IFERROR(__xludf.DUMMYFUNCTION("let(row, match($B1549&amp;if($C1549&lt;&gt;"""","" [""&amp;$C1549&amp;""]"",""""),index(nebulae,,2),0),join("","",iferror(round(index(nebulae,row,5)/2,3),1),iferror(round(index(nebulae,row,6)/2,3),1),0))"),"1,1,0")</f>
        <v>1,1,0</v>
      </c>
      <c r="G1549" s="44" t="s">
        <v>4327</v>
      </c>
      <c r="H1549" s="45">
        <f t="array" ref="H1549">let(systemId,match(A1549,index(systems,0,1),),refSystemId,match($H$1,index(systems,0,1),),x,index(systems,systemId,3),y,index(systems,systemId,4),refX,index(systems,refSystemId,3),refY,index(systems,refSystemId,4),round(sqrt((x-refX)^2+(y-refY)^2),3))</f>
        <v>279.713</v>
      </c>
      <c r="I1549" s="41"/>
      <c r="J1549" s="28" t="s">
        <v>418</v>
      </c>
      <c r="K1549" s="41"/>
      <c r="L1549" s="41"/>
      <c r="M1549" s="28" t="s">
        <v>500</v>
      </c>
      <c r="N1549" s="28" t="s">
        <v>656</v>
      </c>
      <c r="O1549" s="48" t="s">
        <v>656</v>
      </c>
      <c r="P1549" s="48" t="s">
        <v>656</v>
      </c>
      <c r="Q1549" s="48" t="s">
        <v>656</v>
      </c>
      <c r="R1549" s="48" t="s">
        <v>656</v>
      </c>
      <c r="S1549" s="48" t="s">
        <v>656</v>
      </c>
      <c r="T1549" s="48" t="s">
        <v>656</v>
      </c>
      <c r="U1549" s="48" t="s">
        <v>656</v>
      </c>
      <c r="V1549" s="48" t="s">
        <v>656</v>
      </c>
      <c r="W1549" s="48" t="s">
        <v>656</v>
      </c>
      <c r="X1549" s="48" t="s">
        <v>656</v>
      </c>
      <c r="Y1549" s="48" t="s">
        <v>1035</v>
      </c>
      <c r="Z1549" s="48" t="s">
        <v>1035</v>
      </c>
      <c r="AA1549" s="48" t="s">
        <v>1036</v>
      </c>
      <c r="AB1549" s="48" t="s">
        <v>1036</v>
      </c>
      <c r="AC1549" s="48" t="s">
        <v>1036</v>
      </c>
      <c r="AD1549" s="48" t="s">
        <v>1036</v>
      </c>
      <c r="AE1549" s="48" t="s">
        <v>1036</v>
      </c>
      <c r="AF1549" s="48" t="s">
        <v>1036</v>
      </c>
      <c r="AG1549" s="48" t="s">
        <v>1036</v>
      </c>
      <c r="AH1549" s="48" t="s">
        <v>1036</v>
      </c>
      <c r="AI1549" s="48" t="s">
        <v>1036</v>
      </c>
      <c r="AJ1549" s="48" t="s">
        <v>1036</v>
      </c>
      <c r="AK1549" s="48" t="s">
        <v>1036</v>
      </c>
      <c r="AL1549" s="48" t="s">
        <v>1036</v>
      </c>
      <c r="AM1549" s="48" t="s">
        <v>1036</v>
      </c>
      <c r="AN1549" s="48" t="s">
        <v>1036</v>
      </c>
      <c r="AO1549" s="48" t="s">
        <v>1035</v>
      </c>
      <c r="AP1549" s="48" t="s">
        <v>1035</v>
      </c>
      <c r="AQ1549" s="48" t="s">
        <v>1035</v>
      </c>
      <c r="AR1549" s="48" t="s">
        <v>1035</v>
      </c>
      <c r="AS1549" s="48" t="s">
        <v>1035</v>
      </c>
      <c r="AT1549" s="48" t="s">
        <v>1035</v>
      </c>
      <c r="AU1549" s="48" t="s">
        <v>1035</v>
      </c>
      <c r="AV1549" s="48" t="s">
        <v>1297</v>
      </c>
      <c r="AW1549" s="48" t="s">
        <v>1297</v>
      </c>
      <c r="AX1549" s="48" t="s">
        <v>2066</v>
      </c>
      <c r="AY1549" s="48" t="s">
        <v>1297</v>
      </c>
      <c r="AZ1549" s="28" t="s">
        <v>1297</v>
      </c>
    </row>
    <row r="1550" ht="15.75" customHeight="1">
      <c r="A1550" s="40">
        <v>3114.0</v>
      </c>
      <c r="B1550" s="28" t="s">
        <v>4328</v>
      </c>
      <c r="C1550" s="41"/>
      <c r="D1550" s="42">
        <f t="array" ref="D1550">index(systems,match($A1550,INDEX(systems,0,1),),3)</f>
        <v>-591.179</v>
      </c>
      <c r="E1550" s="42">
        <f t="array" ref="E1550">index(systems,match($A1550,INDEX(systems,0,1),),4)</f>
        <v>-1793.429</v>
      </c>
      <c r="F1550" s="43" t="str">
        <f>IFERROR(__xludf.DUMMYFUNCTION("let(row, match($B1550&amp;if($C1550&lt;&gt;"""","" [""&amp;$C1550&amp;""]"",""""),index(nebulae,,2),0),join("","",iferror(round(index(nebulae,row,5)/2,3),1),iferror(round(index(nebulae,row,6)/2,3),1),0))"),"1,1,0")</f>
        <v>1,1,0</v>
      </c>
      <c r="G1550" s="44" t="s">
        <v>4329</v>
      </c>
      <c r="H1550" s="45">
        <f t="array" ref="H1550">let(systemId,match(A1550,index(systems,0,1),),refSystemId,match($H$1,index(systems,0,1),),x,index(systems,systemId,3),y,index(systems,systemId,4),refX,index(systems,refSystemId,3),refY,index(systems,refSystemId,4),round(sqrt((x-refX)^2+(y-refY)^2),3))</f>
        <v>1888.354</v>
      </c>
      <c r="I1550" s="55"/>
      <c r="J1550" s="55"/>
      <c r="K1550" s="55"/>
      <c r="L1550" s="55"/>
      <c r="M1550" s="55"/>
      <c r="N1550" s="55"/>
      <c r="O1550" s="55"/>
      <c r="P1550" s="56" t="s">
        <v>408</v>
      </c>
      <c r="Q1550" s="56" t="s">
        <v>408</v>
      </c>
      <c r="R1550" s="56" t="s">
        <v>408</v>
      </c>
      <c r="S1550" s="56" t="s">
        <v>408</v>
      </c>
      <c r="T1550" s="56" t="s">
        <v>408</v>
      </c>
      <c r="U1550" s="56" t="s">
        <v>408</v>
      </c>
      <c r="V1550" s="56" t="s">
        <v>408</v>
      </c>
      <c r="W1550" s="56" t="s">
        <v>408</v>
      </c>
      <c r="X1550" s="56" t="s">
        <v>408</v>
      </c>
      <c r="Y1550" s="55"/>
      <c r="Z1550" s="41"/>
      <c r="AA1550" s="55"/>
      <c r="AB1550" s="55"/>
      <c r="AC1550" s="55"/>
      <c r="AD1550" s="55"/>
      <c r="AE1550" s="55"/>
      <c r="AF1550" s="55"/>
      <c r="AG1550" s="55"/>
      <c r="AH1550" s="55"/>
      <c r="AI1550" s="55"/>
      <c r="AJ1550" s="55"/>
      <c r="AK1550" s="55"/>
      <c r="AL1550" s="55"/>
      <c r="AM1550" s="55"/>
      <c r="AN1550" s="55"/>
      <c r="AO1550" s="55"/>
      <c r="AP1550" s="55"/>
      <c r="AQ1550" s="55"/>
      <c r="AR1550" s="55"/>
      <c r="AS1550" s="55"/>
      <c r="AT1550" s="55"/>
      <c r="AU1550" s="51" t="s">
        <v>418</v>
      </c>
      <c r="AV1550" s="55"/>
      <c r="AW1550" s="55"/>
      <c r="AX1550" s="55"/>
      <c r="AY1550" s="55"/>
      <c r="AZ1550" s="55"/>
    </row>
    <row r="1551" ht="15.75" customHeight="1">
      <c r="A1551" s="40">
        <v>1379.0</v>
      </c>
      <c r="B1551" s="28" t="s">
        <v>4330</v>
      </c>
      <c r="C1551" s="41"/>
      <c r="D1551" s="42">
        <f t="array" ref="D1551">index(systems,match($A1551,INDEX(systems,0,1),),3)</f>
        <v>145.171</v>
      </c>
      <c r="E1551" s="42">
        <f t="array" ref="E1551">index(systems,match($A1551,INDEX(systems,0,1),),4)</f>
        <v>-194.636</v>
      </c>
      <c r="F1551" s="43" t="str">
        <f>IFERROR(__xludf.DUMMYFUNCTION("let(row, match($B1551&amp;if($C1551&lt;&gt;"""","" [""&amp;$C1551&amp;""]"",""""),index(nebulae,,2),0),join("","",iferror(round(index(nebulae,row,5)/2,3),1),iferror(round(index(nebulae,row,6)/2,3),1),0))"),"1,1,0")</f>
        <v>1,1,0</v>
      </c>
      <c r="G1551" s="44" t="s">
        <v>4331</v>
      </c>
      <c r="H1551" s="45">
        <f t="array" ref="H1551">let(systemId,match(A1551,index(systems,0,1),),refSystemId,match($H$1,index(systems,0,1),),x,index(systems,systemId,3),y,index(systems,systemId,4),refX,index(systems,refSystemId,3),refY,index(systems,refSystemId,4),round(sqrt((x-refX)^2+(y-refY)^2),3))</f>
        <v>242.812</v>
      </c>
      <c r="I1551" s="28" t="s">
        <v>408</v>
      </c>
      <c r="J1551" s="28" t="s">
        <v>408</v>
      </c>
      <c r="K1551" s="48" t="s">
        <v>408</v>
      </c>
      <c r="L1551" s="48" t="s">
        <v>408</v>
      </c>
      <c r="M1551" s="28" t="s">
        <v>408</v>
      </c>
      <c r="N1551" s="28" t="s">
        <v>408</v>
      </c>
      <c r="O1551" s="41"/>
      <c r="P1551" s="48" t="s">
        <v>614</v>
      </c>
      <c r="Q1551" s="48" t="s">
        <v>614</v>
      </c>
      <c r="R1551" s="48" t="s">
        <v>614</v>
      </c>
      <c r="S1551" s="48" t="s">
        <v>614</v>
      </c>
      <c r="T1551" s="48" t="s">
        <v>614</v>
      </c>
      <c r="U1551" s="48" t="s">
        <v>614</v>
      </c>
      <c r="V1551" s="48" t="s">
        <v>614</v>
      </c>
      <c r="W1551" s="48" t="s">
        <v>614</v>
      </c>
      <c r="X1551" s="48" t="s">
        <v>422</v>
      </c>
      <c r="Y1551" s="48" t="s">
        <v>422</v>
      </c>
      <c r="Z1551" s="48" t="s">
        <v>422</v>
      </c>
      <c r="AA1551" s="48" t="s">
        <v>422</v>
      </c>
      <c r="AB1551" s="48" t="s">
        <v>422</v>
      </c>
      <c r="AC1551" s="48" t="s">
        <v>422</v>
      </c>
      <c r="AD1551" s="48" t="s">
        <v>422</v>
      </c>
      <c r="AE1551" s="48" t="s">
        <v>422</v>
      </c>
      <c r="AF1551" s="48" t="s">
        <v>422</v>
      </c>
      <c r="AG1551" s="48" t="s">
        <v>422</v>
      </c>
      <c r="AH1551" s="48" t="s">
        <v>422</v>
      </c>
      <c r="AI1551" s="48" t="s">
        <v>422</v>
      </c>
      <c r="AJ1551" s="48" t="s">
        <v>422</v>
      </c>
      <c r="AK1551" s="48" t="s">
        <v>422</v>
      </c>
      <c r="AL1551" s="48" t="s">
        <v>422</v>
      </c>
      <c r="AM1551" s="48" t="s">
        <v>422</v>
      </c>
      <c r="AN1551" s="48" t="s">
        <v>422</v>
      </c>
      <c r="AO1551" s="48" t="s">
        <v>422</v>
      </c>
      <c r="AP1551" s="48" t="s">
        <v>422</v>
      </c>
      <c r="AQ1551" s="48" t="s">
        <v>422</v>
      </c>
      <c r="AR1551" s="48" t="s">
        <v>422</v>
      </c>
      <c r="AS1551" s="48" t="s">
        <v>422</v>
      </c>
      <c r="AT1551" s="48" t="s">
        <v>422</v>
      </c>
      <c r="AU1551" s="48" t="s">
        <v>422</v>
      </c>
      <c r="AV1551" s="48" t="s">
        <v>422</v>
      </c>
      <c r="AW1551" s="48" t="s">
        <v>422</v>
      </c>
      <c r="AX1551" s="48" t="s">
        <v>422</v>
      </c>
      <c r="AY1551" s="48" t="s">
        <v>422</v>
      </c>
      <c r="AZ1551" s="28" t="s">
        <v>422</v>
      </c>
    </row>
    <row r="1552" ht="15.75" customHeight="1">
      <c r="A1552" s="40">
        <v>1380.0</v>
      </c>
      <c r="B1552" s="28" t="s">
        <v>4332</v>
      </c>
      <c r="C1552" s="41"/>
      <c r="D1552" s="42">
        <f t="array" ref="D1552">index(systems,match($A1552,INDEX(systems,0,1),),3)</f>
        <v>349.391</v>
      </c>
      <c r="E1552" s="42">
        <f t="array" ref="E1552">index(systems,match($A1552,INDEX(systems,0,1),),4)</f>
        <v>481.245</v>
      </c>
      <c r="F1552" s="43" t="str">
        <f>IFERROR(__xludf.DUMMYFUNCTION("let(row, match($B1552&amp;if($C1552&lt;&gt;"""","" [""&amp;$C1552&amp;""]"",""""),index(nebulae,,2),0),join("","",iferror(round(index(nebulae,row,5)/2,3),1),iferror(round(index(nebulae,row,6)/2,3),1),0))"),"1,1,0")</f>
        <v>1,1,0</v>
      </c>
      <c r="G1552" s="44" t="s">
        <v>4333</v>
      </c>
      <c r="H1552" s="45">
        <f t="array" ref="H1552">let(systemId,match(A1552,index(systems,0,1),),refSystemId,match($H$1,index(systems,0,1),),x,index(systems,systemId,3),y,index(systems,systemId,4),refX,index(systems,refSystemId,3),refY,index(systems,refSystemId,4),round(sqrt((x-refX)^2+(y-refY)^2),3))</f>
        <v>594.702</v>
      </c>
      <c r="I1552" s="28" t="s">
        <v>408</v>
      </c>
      <c r="J1552" s="28" t="s">
        <v>408</v>
      </c>
      <c r="K1552" s="28" t="s">
        <v>408</v>
      </c>
      <c r="L1552" s="41"/>
      <c r="M1552" s="41"/>
      <c r="N1552" s="41"/>
      <c r="O1552" s="41"/>
      <c r="P1552" s="48" t="s">
        <v>418</v>
      </c>
      <c r="Q1552" s="48" t="s">
        <v>418</v>
      </c>
      <c r="R1552" s="48" t="s">
        <v>418</v>
      </c>
      <c r="S1552" s="48" t="s">
        <v>418</v>
      </c>
      <c r="T1552" s="48" t="s">
        <v>418</v>
      </c>
      <c r="U1552" s="48" t="s">
        <v>418</v>
      </c>
      <c r="V1552" s="48" t="s">
        <v>418</v>
      </c>
      <c r="W1552" s="48" t="s">
        <v>418</v>
      </c>
      <c r="X1552" s="48" t="s">
        <v>418</v>
      </c>
      <c r="Y1552" s="48" t="s">
        <v>422</v>
      </c>
      <c r="Z1552" s="48" t="s">
        <v>422</v>
      </c>
      <c r="AA1552" s="48" t="s">
        <v>422</v>
      </c>
      <c r="AB1552" s="48" t="s">
        <v>422</v>
      </c>
      <c r="AC1552" s="48" t="s">
        <v>422</v>
      </c>
      <c r="AD1552" s="48" t="s">
        <v>422</v>
      </c>
      <c r="AE1552" s="48" t="s">
        <v>422</v>
      </c>
      <c r="AF1552" s="48" t="s">
        <v>422</v>
      </c>
      <c r="AG1552" s="48" t="s">
        <v>422</v>
      </c>
      <c r="AH1552" s="48" t="s">
        <v>422</v>
      </c>
      <c r="AI1552" s="48" t="s">
        <v>422</v>
      </c>
      <c r="AJ1552" s="48" t="s">
        <v>422</v>
      </c>
      <c r="AK1552" s="48" t="s">
        <v>422</v>
      </c>
      <c r="AL1552" s="48" t="s">
        <v>422</v>
      </c>
      <c r="AM1552" s="48" t="s">
        <v>422</v>
      </c>
      <c r="AN1552" s="48" t="s">
        <v>422</v>
      </c>
      <c r="AO1552" s="48" t="s">
        <v>422</v>
      </c>
      <c r="AP1552" s="48" t="s">
        <v>422</v>
      </c>
      <c r="AQ1552" s="48" t="s">
        <v>422</v>
      </c>
      <c r="AR1552" s="48" t="s">
        <v>422</v>
      </c>
      <c r="AS1552" s="48" t="s">
        <v>422</v>
      </c>
      <c r="AT1552" s="48" t="s">
        <v>422</v>
      </c>
      <c r="AU1552" s="48" t="s">
        <v>422</v>
      </c>
      <c r="AV1552" s="48" t="s">
        <v>422</v>
      </c>
      <c r="AW1552" s="48" t="s">
        <v>422</v>
      </c>
      <c r="AX1552" s="48" t="s">
        <v>422</v>
      </c>
      <c r="AY1552" s="48" t="s">
        <v>422</v>
      </c>
      <c r="AZ1552" s="28" t="s">
        <v>422</v>
      </c>
    </row>
    <row r="1553" ht="15.75" customHeight="1">
      <c r="A1553" s="40">
        <v>1381.0</v>
      </c>
      <c r="B1553" s="28" t="s">
        <v>4334</v>
      </c>
      <c r="C1553" s="41"/>
      <c r="D1553" s="42">
        <f t="array" ref="D1553">index(systems,match($A1553,INDEX(systems,0,1),),3)</f>
        <v>-18.105</v>
      </c>
      <c r="E1553" s="42">
        <f t="array" ref="E1553">index(systems,match($A1553,INDEX(systems,0,1),),4)</f>
        <v>43.9</v>
      </c>
      <c r="F1553" s="43" t="str">
        <f>IFERROR(__xludf.DUMMYFUNCTION("let(row, match($B1553&amp;if($C1553&lt;&gt;"""","" [""&amp;$C1553&amp;""]"",""""),index(nebulae,,2),0),join("","",iferror(round(index(nebulae,row,5)/2,3),1),iferror(round(index(nebulae,row,6)/2,3),1),0))"),"1,1,0")</f>
        <v>1,1,0</v>
      </c>
      <c r="G1553" s="44" t="s">
        <v>4335</v>
      </c>
      <c r="H1553" s="93">
        <f t="array" ref="H1553">let(systemId,match(A1553,index(systems,0,1),),refSystemId,match($H$1,index(systems,0,1),),x,index(systems,systemId,3),y,index(systems,systemId,4),refX,index(systems,refSystemId,3),refY,index(systems,refSystemId,4),round(sqrt((x-refX)^2+(y-refY)^2),3))</f>
        <v>47.487</v>
      </c>
      <c r="I1553" s="28" t="s">
        <v>418</v>
      </c>
      <c r="J1553" s="28" t="s">
        <v>508</v>
      </c>
      <c r="K1553" s="28" t="s">
        <v>508</v>
      </c>
      <c r="L1553" s="28" t="s">
        <v>508</v>
      </c>
      <c r="M1553" s="48" t="s">
        <v>508</v>
      </c>
      <c r="N1553" s="28" t="s">
        <v>925</v>
      </c>
      <c r="O1553" s="48" t="s">
        <v>925</v>
      </c>
      <c r="P1553" s="48" t="s">
        <v>925</v>
      </c>
      <c r="Q1553" s="48" t="s">
        <v>925</v>
      </c>
      <c r="R1553" s="48" t="s">
        <v>926</v>
      </c>
      <c r="S1553" s="48" t="s">
        <v>925</v>
      </c>
      <c r="T1553" s="28" t="s">
        <v>925</v>
      </c>
      <c r="U1553" s="48" t="s">
        <v>927</v>
      </c>
      <c r="V1553" s="48" t="s">
        <v>927</v>
      </c>
      <c r="W1553" s="48" t="s">
        <v>928</v>
      </c>
      <c r="X1553" s="48" t="s">
        <v>641</v>
      </c>
      <c r="Y1553" s="48" t="s">
        <v>886</v>
      </c>
      <c r="Z1553" s="48" t="s">
        <v>641</v>
      </c>
      <c r="AA1553" s="48" t="s">
        <v>831</v>
      </c>
      <c r="AB1553" s="48" t="s">
        <v>831</v>
      </c>
      <c r="AC1553" s="48" t="s">
        <v>831</v>
      </c>
      <c r="AD1553" s="48" t="s">
        <v>831</v>
      </c>
      <c r="AE1553" s="48" t="s">
        <v>831</v>
      </c>
      <c r="AF1553" s="48" t="s">
        <v>831</v>
      </c>
      <c r="AG1553" s="48" t="s">
        <v>831</v>
      </c>
      <c r="AH1553" s="48" t="s">
        <v>832</v>
      </c>
      <c r="AI1553" s="48" t="s">
        <v>529</v>
      </c>
      <c r="AJ1553" s="48" t="s">
        <v>529</v>
      </c>
      <c r="AK1553" s="48" t="s">
        <v>529</v>
      </c>
      <c r="AL1553" s="48" t="s">
        <v>529</v>
      </c>
      <c r="AM1553" s="48" t="s">
        <v>529</v>
      </c>
      <c r="AN1553" s="48" t="s">
        <v>886</v>
      </c>
      <c r="AO1553" s="48" t="s">
        <v>886</v>
      </c>
      <c r="AP1553" s="48" t="s">
        <v>886</v>
      </c>
      <c r="AQ1553" s="48" t="s">
        <v>517</v>
      </c>
      <c r="AR1553" s="48" t="s">
        <v>517</v>
      </c>
      <c r="AS1553" s="48" t="s">
        <v>833</v>
      </c>
      <c r="AT1553" s="48" t="s">
        <v>833</v>
      </c>
      <c r="AU1553" s="48" t="s">
        <v>833</v>
      </c>
      <c r="AV1553" s="48" t="s">
        <v>833</v>
      </c>
      <c r="AW1553" s="48" t="s">
        <v>418</v>
      </c>
      <c r="AX1553" s="48" t="s">
        <v>895</v>
      </c>
      <c r="AY1553" s="48" t="s">
        <v>895</v>
      </c>
      <c r="AZ1553" s="28" t="s">
        <v>896</v>
      </c>
    </row>
    <row r="1554" ht="15.75" customHeight="1">
      <c r="A1554" s="40">
        <v>1382.0</v>
      </c>
      <c r="B1554" s="28" t="s">
        <v>4336</v>
      </c>
      <c r="C1554" s="41"/>
      <c r="D1554" s="42">
        <f t="array" ref="D1554">index(systems,match($A1554,INDEX(systems,0,1),),3)</f>
        <v>-15.01</v>
      </c>
      <c r="E1554" s="42">
        <f t="array" ref="E1554">index(systems,match($A1554,INDEX(systems,0,1),),4)</f>
        <v>281.453</v>
      </c>
      <c r="F1554" s="43" t="str">
        <f>IFERROR(__xludf.DUMMYFUNCTION("let(row, match($B1554&amp;if($C1554&lt;&gt;"""","" [""&amp;$C1554&amp;""]"",""""),index(nebulae,,2),0),join("","",iferror(round(index(nebulae,row,5)/2,3),1),iferror(round(index(nebulae,row,6)/2,3),1),0))"),"1,1,0")</f>
        <v>1,1,0</v>
      </c>
      <c r="G1554" s="44" t="s">
        <v>4337</v>
      </c>
      <c r="H1554" s="45">
        <f t="array" ref="H1554">let(systemId,match(A1554,index(systems,0,1),),refSystemId,match($H$1,index(systems,0,1),),x,index(systems,systemId,3),y,index(systems,systemId,4),refX,index(systems,refSystemId,3),refY,index(systems,refSystemId,4),round(sqrt((x-refX)^2+(y-refY)^2),3))</f>
        <v>281.853</v>
      </c>
      <c r="I1554" s="46" t="s">
        <v>408</v>
      </c>
      <c r="J1554" s="46" t="s">
        <v>408</v>
      </c>
      <c r="K1554" s="46" t="s">
        <v>408</v>
      </c>
      <c r="L1554" s="46" t="s">
        <v>408</v>
      </c>
      <c r="M1554" s="47" t="s">
        <v>408</v>
      </c>
      <c r="N1554" s="28" t="s">
        <v>408</v>
      </c>
      <c r="O1554" s="41"/>
      <c r="P1554" s="48" t="s">
        <v>409</v>
      </c>
      <c r="Q1554" s="48" t="s">
        <v>409</v>
      </c>
      <c r="R1554" s="48" t="s">
        <v>409</v>
      </c>
      <c r="S1554" s="48" t="s">
        <v>409</v>
      </c>
      <c r="T1554" s="48" t="s">
        <v>409</v>
      </c>
      <c r="U1554" s="48" t="s">
        <v>409</v>
      </c>
      <c r="V1554" s="48" t="s">
        <v>409</v>
      </c>
      <c r="W1554" s="48" t="s">
        <v>409</v>
      </c>
      <c r="X1554" s="48" t="s">
        <v>409</v>
      </c>
      <c r="Y1554" s="48" t="s">
        <v>409</v>
      </c>
      <c r="Z1554" s="48" t="s">
        <v>409</v>
      </c>
      <c r="AA1554" s="48" t="s">
        <v>1617</v>
      </c>
      <c r="AB1554" s="48" t="s">
        <v>1617</v>
      </c>
      <c r="AC1554" s="48" t="s">
        <v>1617</v>
      </c>
      <c r="AD1554" s="48" t="s">
        <v>1617</v>
      </c>
      <c r="AE1554" s="48" t="s">
        <v>1617</v>
      </c>
      <c r="AF1554" s="48" t="s">
        <v>1617</v>
      </c>
      <c r="AG1554" s="48" t="s">
        <v>849</v>
      </c>
      <c r="AH1554" s="48" t="s">
        <v>849</v>
      </c>
      <c r="AI1554" s="48" t="s">
        <v>849</v>
      </c>
      <c r="AJ1554" s="48" t="s">
        <v>849</v>
      </c>
      <c r="AK1554" s="48" t="s">
        <v>849</v>
      </c>
      <c r="AL1554" s="48" t="s">
        <v>849</v>
      </c>
      <c r="AM1554" s="48" t="s">
        <v>849</v>
      </c>
      <c r="AN1554" s="48" t="s">
        <v>849</v>
      </c>
      <c r="AO1554" s="48" t="s">
        <v>849</v>
      </c>
      <c r="AP1554" s="48" t="s">
        <v>849</v>
      </c>
      <c r="AQ1554" s="48" t="s">
        <v>849</v>
      </c>
      <c r="AR1554" s="48" t="s">
        <v>849</v>
      </c>
      <c r="AS1554" s="48" t="s">
        <v>849</v>
      </c>
      <c r="AT1554" s="48" t="s">
        <v>849</v>
      </c>
      <c r="AU1554" s="48" t="s">
        <v>849</v>
      </c>
      <c r="AV1554" s="48" t="s">
        <v>849</v>
      </c>
      <c r="AW1554" s="48" t="s">
        <v>849</v>
      </c>
      <c r="AX1554" s="48" t="s">
        <v>850</v>
      </c>
      <c r="AY1554" s="48" t="s">
        <v>850</v>
      </c>
      <c r="AZ1554" s="28" t="s">
        <v>850</v>
      </c>
    </row>
    <row r="1555" ht="15.75" customHeight="1">
      <c r="A1555" s="40">
        <v>1383.0</v>
      </c>
      <c r="B1555" s="28" t="s">
        <v>4338</v>
      </c>
      <c r="C1555" s="41"/>
      <c r="D1555" s="42">
        <f t="array" ref="D1555">index(systems,match($A1555,INDEX(systems,0,1),),3)</f>
        <v>-68.245</v>
      </c>
      <c r="E1555" s="42">
        <f t="array" ref="E1555">index(systems,match($A1555,INDEX(systems,0,1),),4)</f>
        <v>62.502</v>
      </c>
      <c r="F1555" s="43" t="str">
        <f>IFERROR(__xludf.DUMMYFUNCTION("let(row, match($B1555&amp;if($C1555&lt;&gt;"""","" [""&amp;$C1555&amp;""]"",""""),index(nebulae,,2),0),join("","",iferror(round(index(nebulae,row,5)/2,3),1),iferror(round(index(nebulae,row,6)/2,3),1),0))"),"1,1,0")</f>
        <v>1,1,0</v>
      </c>
      <c r="G1555" s="44" t="s">
        <v>4339</v>
      </c>
      <c r="H1555" s="45">
        <f t="array" ref="H1555">let(systemId,match(A1555,index(systems,0,1),),refSystemId,match($H$1,index(systems,0,1),),x,index(systems,systemId,3),y,index(systems,systemId,4),refX,index(systems,refSystemId,3),refY,index(systems,refSystemId,4),round(sqrt((x-refX)^2+(y-refY)^2),3))</f>
        <v>92.541</v>
      </c>
      <c r="I1555" s="28" t="s">
        <v>418</v>
      </c>
      <c r="J1555" s="41"/>
      <c r="K1555" s="60" t="s">
        <v>523</v>
      </c>
      <c r="L1555" s="28" t="s">
        <v>523</v>
      </c>
      <c r="M1555" s="48" t="s">
        <v>524</v>
      </c>
      <c r="N1555" s="28" t="s">
        <v>526</v>
      </c>
      <c r="O1555" s="48" t="s">
        <v>526</v>
      </c>
      <c r="P1555" s="48" t="s">
        <v>526</v>
      </c>
      <c r="Q1555" s="48" t="s">
        <v>526</v>
      </c>
      <c r="R1555" s="48" t="s">
        <v>526</v>
      </c>
      <c r="S1555" s="48" t="s">
        <v>526</v>
      </c>
      <c r="T1555" s="48" t="s">
        <v>526</v>
      </c>
      <c r="U1555" s="48" t="s">
        <v>526</v>
      </c>
      <c r="V1555" s="48" t="s">
        <v>526</v>
      </c>
      <c r="W1555" s="48" t="s">
        <v>526</v>
      </c>
      <c r="X1555" s="48" t="s">
        <v>526</v>
      </c>
      <c r="Y1555" s="48" t="s">
        <v>526</v>
      </c>
      <c r="Z1555" s="48" t="s">
        <v>526</v>
      </c>
      <c r="AA1555" s="48" t="s">
        <v>2163</v>
      </c>
      <c r="AB1555" s="48" t="s">
        <v>2163</v>
      </c>
      <c r="AC1555" s="48" t="s">
        <v>2163</v>
      </c>
      <c r="AD1555" s="48" t="s">
        <v>2163</v>
      </c>
      <c r="AE1555" s="48" t="s">
        <v>2163</v>
      </c>
      <c r="AF1555" s="48" t="s">
        <v>2163</v>
      </c>
      <c r="AG1555" s="48" t="s">
        <v>2163</v>
      </c>
      <c r="AH1555" s="48" t="s">
        <v>2164</v>
      </c>
      <c r="AI1555" s="48" t="s">
        <v>828</v>
      </c>
      <c r="AJ1555" s="48" t="s">
        <v>828</v>
      </c>
      <c r="AK1555" s="48" t="s">
        <v>828</v>
      </c>
      <c r="AL1555" s="48" t="s">
        <v>828</v>
      </c>
      <c r="AM1555" s="48" t="s">
        <v>828</v>
      </c>
      <c r="AN1555" s="48" t="s">
        <v>828</v>
      </c>
      <c r="AO1555" s="48" t="s">
        <v>828</v>
      </c>
      <c r="AP1555" s="48" t="s">
        <v>828</v>
      </c>
      <c r="AQ1555" s="48" t="s">
        <v>828</v>
      </c>
      <c r="AR1555" s="48" t="s">
        <v>828</v>
      </c>
      <c r="AS1555" s="52" t="s">
        <v>833</v>
      </c>
      <c r="AT1555" s="52" t="s">
        <v>833</v>
      </c>
      <c r="AU1555" s="52" t="s">
        <v>833</v>
      </c>
      <c r="AV1555" s="48" t="s">
        <v>833</v>
      </c>
      <c r="AW1555" s="48" t="s">
        <v>418</v>
      </c>
      <c r="AX1555" s="48" t="s">
        <v>417</v>
      </c>
      <c r="AY1555" s="48" t="s">
        <v>417</v>
      </c>
      <c r="AZ1555" s="28" t="s">
        <v>418</v>
      </c>
    </row>
    <row r="1556" ht="15.75" customHeight="1">
      <c r="A1556" s="40">
        <v>1384.0</v>
      </c>
      <c r="B1556" s="28" t="s">
        <v>4340</v>
      </c>
      <c r="C1556" s="41"/>
      <c r="D1556" s="42">
        <f t="array" ref="D1556">index(systems,match($A1556,INDEX(systems,0,1),),3)</f>
        <v>-111.711</v>
      </c>
      <c r="E1556" s="42">
        <f t="array" ref="E1556">index(systems,match($A1556,INDEX(systems,0,1),),4)</f>
        <v>150.398</v>
      </c>
      <c r="F1556" s="43" t="str">
        <f>IFERROR(__xludf.DUMMYFUNCTION("let(row, match($B1556&amp;if($C1556&lt;&gt;"""","" [""&amp;$C1556&amp;""]"",""""),index(nebulae,,2),0),join("","",iferror(round(index(nebulae,row,5)/2,3),1),iferror(round(index(nebulae,row,6)/2,3),1),0))"),"1,1,0")</f>
        <v>1,1,0</v>
      </c>
      <c r="G1556" s="44" t="s">
        <v>4341</v>
      </c>
      <c r="H1556" s="45">
        <f t="array" ref="H1556">let(systemId,match(A1556,index(systems,0,1),),refSystemId,match($H$1,index(systems,0,1),),x,index(systems,systemId,3),y,index(systems,systemId,4),refX,index(systems,refSystemId,3),refY,index(systems,refSystemId,4),round(sqrt((x-refX)^2+(y-refY)^2),3))</f>
        <v>187.347</v>
      </c>
      <c r="I1556" s="53"/>
      <c r="J1556" s="53"/>
      <c r="K1556" s="41"/>
      <c r="L1556" s="28" t="s">
        <v>418</v>
      </c>
      <c r="M1556" s="41"/>
      <c r="N1556" s="28" t="s">
        <v>864</v>
      </c>
      <c r="O1556" s="48" t="s">
        <v>864</v>
      </c>
      <c r="P1556" s="48" t="s">
        <v>864</v>
      </c>
      <c r="Q1556" s="48" t="s">
        <v>864</v>
      </c>
      <c r="R1556" s="48" t="s">
        <v>864</v>
      </c>
      <c r="S1556" s="48" t="s">
        <v>864</v>
      </c>
      <c r="T1556" s="48" t="s">
        <v>864</v>
      </c>
      <c r="U1556" s="48" t="s">
        <v>864</v>
      </c>
      <c r="V1556" s="48" t="s">
        <v>864</v>
      </c>
      <c r="W1556" s="48" t="s">
        <v>864</v>
      </c>
      <c r="X1556" s="48" t="s">
        <v>864</v>
      </c>
      <c r="Y1556" s="48" t="s">
        <v>864</v>
      </c>
      <c r="Z1556" s="48" t="s">
        <v>864</v>
      </c>
      <c r="AA1556" s="48" t="s">
        <v>1137</v>
      </c>
      <c r="AB1556" s="48" t="s">
        <v>1137</v>
      </c>
      <c r="AC1556" s="48" t="s">
        <v>1137</v>
      </c>
      <c r="AD1556" s="48" t="s">
        <v>1137</v>
      </c>
      <c r="AE1556" s="48" t="s">
        <v>1137</v>
      </c>
      <c r="AF1556" s="48" t="s">
        <v>1137</v>
      </c>
      <c r="AG1556" s="48" t="s">
        <v>1137</v>
      </c>
      <c r="AH1556" s="48" t="s">
        <v>1138</v>
      </c>
      <c r="AI1556" s="48" t="s">
        <v>789</v>
      </c>
      <c r="AJ1556" s="48" t="s">
        <v>789</v>
      </c>
      <c r="AK1556" s="48" t="s">
        <v>789</v>
      </c>
      <c r="AL1556" s="48" t="s">
        <v>789</v>
      </c>
      <c r="AM1556" s="48" t="s">
        <v>789</v>
      </c>
      <c r="AN1556" s="48" t="s">
        <v>789</v>
      </c>
      <c r="AO1556" s="48" t="s">
        <v>789</v>
      </c>
      <c r="AP1556" s="48" t="s">
        <v>789</v>
      </c>
      <c r="AQ1556" s="48" t="s">
        <v>1835</v>
      </c>
      <c r="AR1556" s="48" t="s">
        <v>1835</v>
      </c>
      <c r="AS1556" s="52" t="s">
        <v>789</v>
      </c>
      <c r="AT1556" s="48" t="s">
        <v>530</v>
      </c>
      <c r="AU1556" s="48" t="s">
        <v>530</v>
      </c>
      <c r="AV1556" s="48" t="s">
        <v>530</v>
      </c>
      <c r="AW1556" s="48" t="s">
        <v>530</v>
      </c>
      <c r="AX1556" s="48" t="s">
        <v>530</v>
      </c>
      <c r="AY1556" s="48" t="s">
        <v>530</v>
      </c>
      <c r="AZ1556" s="28" t="s">
        <v>530</v>
      </c>
    </row>
    <row r="1557" ht="15.75" customHeight="1">
      <c r="A1557" s="40">
        <v>1385.0</v>
      </c>
      <c r="B1557" s="28" t="s">
        <v>4342</v>
      </c>
      <c r="C1557" s="41"/>
      <c r="D1557" s="42">
        <f t="array" ref="D1557">index(systems,match($A1557,INDEX(systems,0,1),),3)</f>
        <v>-354.947</v>
      </c>
      <c r="E1557" s="42">
        <f t="array" ref="E1557">index(systems,match($A1557,INDEX(systems,0,1),),4)</f>
        <v>-176.567</v>
      </c>
      <c r="F1557" s="43" t="str">
        <f>IFERROR(__xludf.DUMMYFUNCTION("let(row, match($B1557&amp;if($C1557&lt;&gt;"""","" [""&amp;$C1557&amp;""]"",""""),index(nebulae,,2),0),join("","",iferror(round(index(nebulae,row,5)/2,3),1),iferror(round(index(nebulae,row,6)/2,3),1),0))"),"1,1,0")</f>
        <v>1,1,0</v>
      </c>
      <c r="G1557" s="44" t="s">
        <v>4343</v>
      </c>
      <c r="H1557" s="45">
        <f t="array" ref="H1557">let(systemId,match(A1557,index(systems,0,1),),refSystemId,match($H$1,index(systems,0,1),),x,index(systems,systemId,3),y,index(systems,systemId,4),refX,index(systems,refSystemId,3),refY,index(systems,refSystemId,4),round(sqrt((x-refX)^2+(y-refY)^2),3))</f>
        <v>396.438</v>
      </c>
      <c r="I1557" s="28" t="s">
        <v>408</v>
      </c>
      <c r="J1557" s="28" t="s">
        <v>408</v>
      </c>
      <c r="K1557" s="28" t="s">
        <v>408</v>
      </c>
      <c r="L1557" s="28" t="s">
        <v>408</v>
      </c>
      <c r="M1557" s="28" t="s">
        <v>408</v>
      </c>
      <c r="N1557" s="59" t="s">
        <v>408</v>
      </c>
      <c r="O1557" s="41"/>
      <c r="P1557" s="48" t="s">
        <v>560</v>
      </c>
      <c r="Q1557" s="48" t="s">
        <v>560</v>
      </c>
      <c r="R1557" s="48" t="s">
        <v>560</v>
      </c>
      <c r="S1557" s="48" t="s">
        <v>560</v>
      </c>
      <c r="T1557" s="48" t="s">
        <v>560</v>
      </c>
      <c r="U1557" s="48" t="s">
        <v>560</v>
      </c>
      <c r="V1557" s="48" t="s">
        <v>560</v>
      </c>
      <c r="W1557" s="48" t="s">
        <v>560</v>
      </c>
      <c r="X1557" s="48" t="s">
        <v>560</v>
      </c>
      <c r="Y1557" s="48" t="s">
        <v>560</v>
      </c>
      <c r="Z1557" s="48" t="s">
        <v>560</v>
      </c>
      <c r="AA1557" s="48" t="s">
        <v>560</v>
      </c>
      <c r="AB1557" s="48" t="s">
        <v>560</v>
      </c>
      <c r="AC1557" s="48" t="s">
        <v>560</v>
      </c>
      <c r="AD1557" s="48" t="s">
        <v>560</v>
      </c>
      <c r="AE1557" s="48" t="s">
        <v>560</v>
      </c>
      <c r="AF1557" s="48" t="s">
        <v>560</v>
      </c>
      <c r="AG1557" s="48" t="s">
        <v>560</v>
      </c>
      <c r="AH1557" s="48" t="s">
        <v>560</v>
      </c>
      <c r="AI1557" s="48" t="s">
        <v>560</v>
      </c>
      <c r="AJ1557" s="48" t="s">
        <v>560</v>
      </c>
      <c r="AK1557" s="48" t="s">
        <v>560</v>
      </c>
      <c r="AL1557" s="48" t="s">
        <v>560</v>
      </c>
      <c r="AM1557" s="48" t="s">
        <v>560</v>
      </c>
      <c r="AN1557" s="48" t="s">
        <v>560</v>
      </c>
      <c r="AO1557" s="48" t="s">
        <v>560</v>
      </c>
      <c r="AP1557" s="48" t="s">
        <v>560</v>
      </c>
      <c r="AQ1557" s="48" t="s">
        <v>560</v>
      </c>
      <c r="AR1557" s="48" t="s">
        <v>560</v>
      </c>
      <c r="AS1557" s="48" t="s">
        <v>418</v>
      </c>
      <c r="AT1557" s="48" t="s">
        <v>418</v>
      </c>
      <c r="AU1557" s="48" t="s">
        <v>418</v>
      </c>
      <c r="AV1557" s="48" t="s">
        <v>879</v>
      </c>
      <c r="AW1557" s="48" t="s">
        <v>879</v>
      </c>
      <c r="AX1557" s="48" t="s">
        <v>487</v>
      </c>
      <c r="AY1557" s="48" t="s">
        <v>487</v>
      </c>
      <c r="AZ1557" s="51" t="s">
        <v>487</v>
      </c>
    </row>
    <row r="1558" ht="15.75" customHeight="1">
      <c r="A1558" s="40">
        <v>1386.0</v>
      </c>
      <c r="B1558" s="28" t="s">
        <v>4344</v>
      </c>
      <c r="C1558" s="41"/>
      <c r="D1558" s="42">
        <f t="array" ref="D1558">index(systems,match($A1558,INDEX(systems,0,1),),3)</f>
        <v>20.581</v>
      </c>
      <c r="E1558" s="42">
        <f t="array" ref="E1558">index(systems,match($A1558,INDEX(systems,0,1),),4)</f>
        <v>-198.301</v>
      </c>
      <c r="F1558" s="43" t="str">
        <f>IFERROR(__xludf.DUMMYFUNCTION("let(row, match($B1558&amp;if($C1558&lt;&gt;"""","" [""&amp;$C1558&amp;""]"",""""),index(nebulae,,2),0),join("","",iferror(round(index(nebulae,row,5)/2,3),1),iferror(round(index(nebulae,row,6)/2,3),1),0))"),"1,1,0")</f>
        <v>1,1,0</v>
      </c>
      <c r="G1558" s="44" t="s">
        <v>4345</v>
      </c>
      <c r="H1558" s="45">
        <f t="array" ref="H1558">let(systemId,match(A1558,index(systems,0,1),),refSystemId,match($H$1,index(systems,0,1),),x,index(systems,systemId,3),y,index(systems,systemId,4),refX,index(systems,refSystemId,3),refY,index(systems,refSystemId,4),round(sqrt((x-refX)^2+(y-refY)^2),3))</f>
        <v>199.366</v>
      </c>
      <c r="I1558" s="28" t="s">
        <v>408</v>
      </c>
      <c r="J1558" s="48" t="s">
        <v>408</v>
      </c>
      <c r="K1558" s="48" t="s">
        <v>408</v>
      </c>
      <c r="L1558" s="48" t="s">
        <v>408</v>
      </c>
      <c r="M1558" s="28" t="s">
        <v>408</v>
      </c>
      <c r="N1558" s="28" t="s">
        <v>408</v>
      </c>
      <c r="O1558" s="41"/>
      <c r="P1558" s="48" t="s">
        <v>770</v>
      </c>
      <c r="Q1558" s="48" t="s">
        <v>770</v>
      </c>
      <c r="R1558" s="48" t="s">
        <v>770</v>
      </c>
      <c r="S1558" s="48" t="s">
        <v>770</v>
      </c>
      <c r="T1558" s="48" t="s">
        <v>770</v>
      </c>
      <c r="U1558" s="48" t="s">
        <v>770</v>
      </c>
      <c r="V1558" s="48" t="s">
        <v>770</v>
      </c>
      <c r="W1558" s="48" t="s">
        <v>770</v>
      </c>
      <c r="X1558" s="48" t="s">
        <v>770</v>
      </c>
      <c r="Y1558" s="48" t="s">
        <v>422</v>
      </c>
      <c r="Z1558" s="48" t="s">
        <v>422</v>
      </c>
      <c r="AA1558" s="48" t="s">
        <v>422</v>
      </c>
      <c r="AB1558" s="48" t="s">
        <v>422</v>
      </c>
      <c r="AC1558" s="48" t="s">
        <v>422</v>
      </c>
      <c r="AD1558" s="48" t="s">
        <v>422</v>
      </c>
      <c r="AE1558" s="48" t="s">
        <v>422</v>
      </c>
      <c r="AF1558" s="48" t="s">
        <v>422</v>
      </c>
      <c r="AG1558" s="48" t="s">
        <v>422</v>
      </c>
      <c r="AH1558" s="48" t="s">
        <v>422</v>
      </c>
      <c r="AI1558" s="48" t="s">
        <v>422</v>
      </c>
      <c r="AJ1558" s="48" t="s">
        <v>422</v>
      </c>
      <c r="AK1558" s="48" t="s">
        <v>422</v>
      </c>
      <c r="AL1558" s="48" t="s">
        <v>422</v>
      </c>
      <c r="AM1558" s="48" t="s">
        <v>422</v>
      </c>
      <c r="AN1558" s="48" t="s">
        <v>422</v>
      </c>
      <c r="AO1558" s="48" t="s">
        <v>422</v>
      </c>
      <c r="AP1558" s="48" t="s">
        <v>422</v>
      </c>
      <c r="AQ1558" s="48" t="s">
        <v>422</v>
      </c>
      <c r="AR1558" s="48" t="s">
        <v>422</v>
      </c>
      <c r="AS1558" s="48" t="s">
        <v>422</v>
      </c>
      <c r="AT1558" s="48" t="s">
        <v>422</v>
      </c>
      <c r="AU1558" s="48" t="s">
        <v>422</v>
      </c>
      <c r="AV1558" s="48" t="s">
        <v>422</v>
      </c>
      <c r="AW1558" s="48" t="s">
        <v>422</v>
      </c>
      <c r="AX1558" s="48" t="s">
        <v>422</v>
      </c>
      <c r="AY1558" s="48" t="s">
        <v>422</v>
      </c>
      <c r="AZ1558" s="28" t="s">
        <v>422</v>
      </c>
    </row>
    <row r="1559" ht="15.75" customHeight="1">
      <c r="A1559" s="40">
        <v>1387.0</v>
      </c>
      <c r="B1559" s="28" t="s">
        <v>4346</v>
      </c>
      <c r="C1559" s="41"/>
      <c r="D1559" s="42">
        <f t="array" ref="D1559">index(systems,match($A1559,INDEX(systems,0,1),),3)</f>
        <v>412.809</v>
      </c>
      <c r="E1559" s="42">
        <f t="array" ref="E1559">index(systems,match($A1559,INDEX(systems,0,1),),4)</f>
        <v>302.392</v>
      </c>
      <c r="F1559" s="43" t="str">
        <f>IFERROR(__xludf.DUMMYFUNCTION("let(row, match($B1559&amp;if($C1559&lt;&gt;"""","" [""&amp;$C1559&amp;""]"",""""),index(nebulae,,2),0),join("","",iferror(round(index(nebulae,row,5)/2,3),1),iferror(round(index(nebulae,row,6)/2,3),1),0))"),"1,1,0")</f>
        <v>1,1,0</v>
      </c>
      <c r="G1559" s="44" t="s">
        <v>4347</v>
      </c>
      <c r="H1559" s="45">
        <f t="array" ref="H1559">let(systemId,match(A1559,index(systems,0,1),),refSystemId,match($H$1,index(systems,0,1),),x,index(systems,systemId,3),y,index(systems,systemId,4),refX,index(systems,refSystemId,3),refY,index(systems,refSystemId,4),round(sqrt((x-refX)^2+(y-refY)^2),3))</f>
        <v>511.715</v>
      </c>
      <c r="I1559" s="28" t="s">
        <v>408</v>
      </c>
      <c r="J1559" s="28" t="s">
        <v>408</v>
      </c>
      <c r="K1559" s="28" t="s">
        <v>408</v>
      </c>
      <c r="L1559" s="28" t="s">
        <v>408</v>
      </c>
      <c r="M1559" s="28" t="s">
        <v>408</v>
      </c>
      <c r="N1559" s="28" t="s">
        <v>408</v>
      </c>
      <c r="O1559" s="41"/>
      <c r="P1559" s="48" t="s">
        <v>432</v>
      </c>
      <c r="Q1559" s="48" t="s">
        <v>432</v>
      </c>
      <c r="R1559" s="48" t="s">
        <v>432</v>
      </c>
      <c r="S1559" s="48" t="s">
        <v>432</v>
      </c>
      <c r="T1559" s="48" t="s">
        <v>432</v>
      </c>
      <c r="U1559" s="48" t="s">
        <v>432</v>
      </c>
      <c r="V1559" s="48" t="s">
        <v>432</v>
      </c>
      <c r="W1559" s="48" t="s">
        <v>432</v>
      </c>
      <c r="X1559" s="48" t="s">
        <v>432</v>
      </c>
      <c r="Y1559" s="48" t="s">
        <v>432</v>
      </c>
      <c r="Z1559" s="48" t="s">
        <v>432</v>
      </c>
      <c r="AA1559" s="48" t="s">
        <v>432</v>
      </c>
      <c r="AB1559" s="48" t="s">
        <v>432</v>
      </c>
      <c r="AC1559" s="48" t="s">
        <v>432</v>
      </c>
      <c r="AD1559" s="48" t="s">
        <v>432</v>
      </c>
      <c r="AE1559" s="48" t="s">
        <v>432</v>
      </c>
      <c r="AF1559" s="48" t="s">
        <v>432</v>
      </c>
      <c r="AG1559" s="48" t="s">
        <v>432</v>
      </c>
      <c r="AH1559" s="48" t="s">
        <v>432</v>
      </c>
      <c r="AI1559" s="48" t="s">
        <v>432</v>
      </c>
      <c r="AJ1559" s="48" t="s">
        <v>432</v>
      </c>
      <c r="AK1559" s="48" t="s">
        <v>432</v>
      </c>
      <c r="AL1559" s="48" t="s">
        <v>432</v>
      </c>
      <c r="AM1559" s="48" t="s">
        <v>432</v>
      </c>
      <c r="AN1559" s="48" t="s">
        <v>432</v>
      </c>
      <c r="AO1559" s="48" t="s">
        <v>432</v>
      </c>
      <c r="AP1559" s="48" t="s">
        <v>432</v>
      </c>
      <c r="AQ1559" s="48" t="s">
        <v>432</v>
      </c>
      <c r="AR1559" s="48" t="s">
        <v>432</v>
      </c>
      <c r="AS1559" s="48" t="s">
        <v>432</v>
      </c>
      <c r="AT1559" s="48" t="s">
        <v>432</v>
      </c>
      <c r="AU1559" s="48" t="s">
        <v>432</v>
      </c>
      <c r="AV1559" s="52" t="s">
        <v>418</v>
      </c>
      <c r="AW1559" s="52" t="s">
        <v>418</v>
      </c>
      <c r="AX1559" s="52" t="s">
        <v>418</v>
      </c>
      <c r="AY1559" s="52" t="s">
        <v>418</v>
      </c>
      <c r="AZ1559" s="51" t="s">
        <v>418</v>
      </c>
    </row>
    <row r="1560" ht="15.75" customHeight="1">
      <c r="A1560" s="40">
        <v>1388.0</v>
      </c>
      <c r="B1560" s="28" t="s">
        <v>4348</v>
      </c>
      <c r="C1560" s="41"/>
      <c r="D1560" s="42">
        <f t="array" ref="D1560">index(systems,match($A1560,INDEX(systems,0,1),),3)</f>
        <v>-265.491</v>
      </c>
      <c r="E1560" s="42">
        <f t="array" ref="E1560">index(systems,match($A1560,INDEX(systems,0,1),),4)</f>
        <v>439.573</v>
      </c>
      <c r="F1560" s="43" t="str">
        <f>IFERROR(__xludf.DUMMYFUNCTION("let(row, match($B1560&amp;if($C1560&lt;&gt;"""","" [""&amp;$C1560&amp;""]"",""""),index(nebulae,,2),0),join("","",iferror(round(index(nebulae,row,5)/2,3),1),iferror(round(index(nebulae,row,6)/2,3),1),0))"),"1,1,0")</f>
        <v>1,1,0</v>
      </c>
      <c r="G1560" s="44" t="s">
        <v>4349</v>
      </c>
      <c r="H1560" s="45">
        <f t="array" ref="H1560">let(systemId,match(A1560,index(systems,0,1),),refSystemId,match($H$1,index(systems,0,1),),x,index(systems,systemId,3),y,index(systems,systemId,4),refX,index(systems,refSystemId,3),refY,index(systems,refSystemId,4),round(sqrt((x-refX)^2+(y-refY)^2),3))</f>
        <v>513.527</v>
      </c>
      <c r="I1560" s="46" t="s">
        <v>408</v>
      </c>
      <c r="J1560" s="46" t="s">
        <v>408</v>
      </c>
      <c r="K1560" s="28" t="s">
        <v>408</v>
      </c>
      <c r="L1560" s="28" t="s">
        <v>408</v>
      </c>
      <c r="M1560" s="28" t="s">
        <v>408</v>
      </c>
      <c r="N1560" s="28" t="s">
        <v>408</v>
      </c>
      <c r="O1560" s="41"/>
      <c r="P1560" s="48" t="s">
        <v>497</v>
      </c>
      <c r="Q1560" s="48" t="s">
        <v>497</v>
      </c>
      <c r="R1560" s="48" t="s">
        <v>497</v>
      </c>
      <c r="S1560" s="48" t="s">
        <v>418</v>
      </c>
      <c r="T1560" s="48" t="s">
        <v>418</v>
      </c>
      <c r="U1560" s="48" t="s">
        <v>422</v>
      </c>
      <c r="V1560" s="48" t="s">
        <v>422</v>
      </c>
      <c r="W1560" s="48" t="s">
        <v>422</v>
      </c>
      <c r="X1560" s="48" t="s">
        <v>422</v>
      </c>
      <c r="Y1560" s="48" t="s">
        <v>422</v>
      </c>
      <c r="Z1560" s="48" t="s">
        <v>422</v>
      </c>
      <c r="AA1560" s="48" t="s">
        <v>422</v>
      </c>
      <c r="AB1560" s="48" t="s">
        <v>422</v>
      </c>
      <c r="AC1560" s="48" t="s">
        <v>422</v>
      </c>
      <c r="AD1560" s="48" t="s">
        <v>422</v>
      </c>
      <c r="AE1560" s="48" t="s">
        <v>422</v>
      </c>
      <c r="AF1560" s="48" t="s">
        <v>422</v>
      </c>
      <c r="AG1560" s="48" t="s">
        <v>422</v>
      </c>
      <c r="AH1560" s="48" t="s">
        <v>422</v>
      </c>
      <c r="AI1560" s="48" t="s">
        <v>422</v>
      </c>
      <c r="AJ1560" s="48" t="s">
        <v>422</v>
      </c>
      <c r="AK1560" s="48" t="s">
        <v>422</v>
      </c>
      <c r="AL1560" s="48" t="s">
        <v>422</v>
      </c>
      <c r="AM1560" s="48" t="s">
        <v>422</v>
      </c>
      <c r="AN1560" s="48" t="s">
        <v>422</v>
      </c>
      <c r="AO1560" s="48" t="s">
        <v>422</v>
      </c>
      <c r="AP1560" s="48" t="s">
        <v>422</v>
      </c>
      <c r="AQ1560" s="48" t="s">
        <v>422</v>
      </c>
      <c r="AR1560" s="48" t="s">
        <v>422</v>
      </c>
      <c r="AS1560" s="48" t="s">
        <v>422</v>
      </c>
      <c r="AT1560" s="48" t="s">
        <v>422</v>
      </c>
      <c r="AU1560" s="48" t="s">
        <v>422</v>
      </c>
      <c r="AV1560" s="48" t="s">
        <v>422</v>
      </c>
      <c r="AW1560" s="48" t="s">
        <v>422</v>
      </c>
      <c r="AX1560" s="48" t="s">
        <v>422</v>
      </c>
      <c r="AY1560" s="48" t="s">
        <v>422</v>
      </c>
      <c r="AZ1560" s="51" t="s">
        <v>422</v>
      </c>
    </row>
    <row r="1561" ht="15.75" customHeight="1">
      <c r="A1561" s="40">
        <v>1389.0</v>
      </c>
      <c r="B1561" s="28" t="s">
        <v>4350</v>
      </c>
      <c r="C1561" s="28" t="s">
        <v>560</v>
      </c>
      <c r="D1561" s="42">
        <f t="array" ref="D1561">index(systems,match($A1561,INDEX(systems,0,1),),3)</f>
        <v>-150.073</v>
      </c>
      <c r="E1561" s="42">
        <f t="array" ref="E1561">index(systems,match($A1561,INDEX(systems,0,1),),4)</f>
        <v>-153.989</v>
      </c>
      <c r="F1561" s="43" t="str">
        <f>IFERROR(__xludf.DUMMYFUNCTION("let(row, match($B1561&amp;if($C1561&lt;&gt;"""","" [""&amp;$C1561&amp;""]"",""""),index(nebulae,,2),0),join("","",iferror(round(index(nebulae,row,5)/2,3),1),iferror(round(index(nebulae,row,6)/2,3),1),0))"),"1,1,0")</f>
        <v>1,1,0</v>
      </c>
      <c r="G1561" s="44" t="s">
        <v>4351</v>
      </c>
      <c r="H1561" s="45">
        <f t="array" ref="H1561">let(systemId,match(A1561,index(systems,0,1),),refSystemId,match($H$1,index(systems,0,1),),x,index(systems,systemId,3),y,index(systems,systemId,4),refX,index(systems,refSystemId,3),refY,index(systems,refSystemId,4),round(sqrt((x-refX)^2+(y-refY)^2),3))</f>
        <v>215.022</v>
      </c>
      <c r="I1561" s="28" t="s">
        <v>408</v>
      </c>
      <c r="J1561" s="48" t="s">
        <v>408</v>
      </c>
      <c r="K1561" s="48" t="s">
        <v>408</v>
      </c>
      <c r="L1561" s="48" t="s">
        <v>408</v>
      </c>
      <c r="M1561" s="28" t="s">
        <v>408</v>
      </c>
      <c r="N1561" s="28" t="s">
        <v>408</v>
      </c>
      <c r="O1561" s="41"/>
      <c r="P1561" s="48" t="s">
        <v>558</v>
      </c>
      <c r="Q1561" s="48" t="s">
        <v>558</v>
      </c>
      <c r="R1561" s="48" t="s">
        <v>558</v>
      </c>
      <c r="S1561" s="48" t="s">
        <v>558</v>
      </c>
      <c r="T1561" s="48" t="s">
        <v>558</v>
      </c>
      <c r="U1561" s="48" t="s">
        <v>558</v>
      </c>
      <c r="V1561" s="48" t="s">
        <v>558</v>
      </c>
      <c r="W1561" s="48" t="s">
        <v>558</v>
      </c>
      <c r="X1561" s="48" t="s">
        <v>558</v>
      </c>
      <c r="Y1561" s="48" t="s">
        <v>422</v>
      </c>
      <c r="Z1561" s="48" t="s">
        <v>422</v>
      </c>
      <c r="AA1561" s="48" t="s">
        <v>422</v>
      </c>
      <c r="AB1561" s="48" t="s">
        <v>422</v>
      </c>
      <c r="AC1561" s="48" t="s">
        <v>422</v>
      </c>
      <c r="AD1561" s="48" t="s">
        <v>422</v>
      </c>
      <c r="AE1561" s="48" t="s">
        <v>422</v>
      </c>
      <c r="AF1561" s="48" t="s">
        <v>422</v>
      </c>
      <c r="AG1561" s="48" t="s">
        <v>422</v>
      </c>
      <c r="AH1561" s="48" t="s">
        <v>422</v>
      </c>
      <c r="AI1561" s="48" t="s">
        <v>422</v>
      </c>
      <c r="AJ1561" s="48" t="s">
        <v>422</v>
      </c>
      <c r="AK1561" s="48" t="s">
        <v>422</v>
      </c>
      <c r="AL1561" s="48" t="s">
        <v>422</v>
      </c>
      <c r="AM1561" s="48" t="s">
        <v>422</v>
      </c>
      <c r="AN1561" s="48" t="s">
        <v>422</v>
      </c>
      <c r="AO1561" s="48" t="s">
        <v>422</v>
      </c>
      <c r="AP1561" s="48" t="s">
        <v>422</v>
      </c>
      <c r="AQ1561" s="48" t="s">
        <v>422</v>
      </c>
      <c r="AR1561" s="48" t="s">
        <v>422</v>
      </c>
      <c r="AS1561" s="48" t="s">
        <v>422</v>
      </c>
      <c r="AT1561" s="48" t="s">
        <v>422</v>
      </c>
      <c r="AU1561" s="48" t="s">
        <v>422</v>
      </c>
      <c r="AV1561" s="48" t="s">
        <v>422</v>
      </c>
      <c r="AW1561" s="48" t="s">
        <v>422</v>
      </c>
      <c r="AX1561" s="48" t="s">
        <v>422</v>
      </c>
      <c r="AY1561" s="48" t="s">
        <v>422</v>
      </c>
      <c r="AZ1561" s="49" t="s">
        <v>422</v>
      </c>
    </row>
    <row r="1562" ht="15.75" customHeight="1">
      <c r="A1562" s="40">
        <v>2998.0</v>
      </c>
      <c r="B1562" s="28" t="s">
        <v>4350</v>
      </c>
      <c r="C1562" s="28" t="s">
        <v>1824</v>
      </c>
      <c r="D1562" s="42">
        <f t="array" ref="D1562">index(systems,match($A1562,INDEX(systems,0,1),),3)</f>
        <v>-705.919</v>
      </c>
      <c r="E1562" s="42">
        <f t="array" ref="E1562">index(systems,match($A1562,INDEX(systems,0,1),),4)</f>
        <v>721.723</v>
      </c>
      <c r="F1562" s="43" t="str">
        <f>IFERROR(__xludf.DUMMYFUNCTION("let(row, match($B1562&amp;if($C1562&lt;&gt;"""","" [""&amp;$C1562&amp;""]"",""""),index(nebulae,,2),0),join("","",iferror(round(index(nebulae,row,5)/2,3),1),iferror(round(index(nebulae,row,6)/2,3),1),0))"),"1,1,0")</f>
        <v>1,1,0</v>
      </c>
      <c r="G1562" s="44" t="s">
        <v>4352</v>
      </c>
      <c r="H1562" s="45">
        <f t="array" ref="H1562">let(systemId,match(A1562,index(systems,0,1),),refSystemId,match($H$1,index(systems,0,1),),x,index(systems,systemId,3),y,index(systems,systemId,4),refX,index(systems,refSystemId,3),refY,index(systems,refSystemId,4),round(sqrt((x-refX)^2+(y-refY)^2),3))</f>
        <v>1009.557</v>
      </c>
      <c r="I1562" s="55"/>
      <c r="J1562" s="55"/>
      <c r="K1562" s="55"/>
      <c r="L1562" s="55"/>
      <c r="M1562" s="55"/>
      <c r="N1562" s="55"/>
      <c r="O1562" s="55"/>
      <c r="P1562" s="56" t="s">
        <v>408</v>
      </c>
      <c r="Q1562" s="56" t="s">
        <v>408</v>
      </c>
      <c r="R1562" s="56" t="s">
        <v>408</v>
      </c>
      <c r="S1562" s="56" t="s">
        <v>408</v>
      </c>
      <c r="T1562" s="56" t="s">
        <v>408</v>
      </c>
      <c r="U1562" s="56" t="s">
        <v>408</v>
      </c>
      <c r="V1562" s="56" t="s">
        <v>408</v>
      </c>
      <c r="W1562" s="56" t="s">
        <v>408</v>
      </c>
      <c r="X1562" s="56" t="s">
        <v>408</v>
      </c>
      <c r="Y1562" s="56" t="s">
        <v>3370</v>
      </c>
      <c r="Z1562" s="56" t="s">
        <v>3370</v>
      </c>
      <c r="AA1562" s="56" t="s">
        <v>3370</v>
      </c>
      <c r="AB1562" s="56" t="s">
        <v>3370</v>
      </c>
      <c r="AC1562" s="56" t="s">
        <v>3370</v>
      </c>
      <c r="AD1562" s="56" t="s">
        <v>3370</v>
      </c>
      <c r="AE1562" s="56" t="s">
        <v>3370</v>
      </c>
      <c r="AF1562" s="56" t="s">
        <v>3370</v>
      </c>
      <c r="AG1562" s="56" t="s">
        <v>3370</v>
      </c>
      <c r="AH1562" s="56" t="s">
        <v>3370</v>
      </c>
      <c r="AI1562" s="56" t="s">
        <v>3370</v>
      </c>
      <c r="AJ1562" s="56" t="s">
        <v>3370</v>
      </c>
      <c r="AK1562" s="56" t="s">
        <v>3370</v>
      </c>
      <c r="AL1562" s="56" t="s">
        <v>3370</v>
      </c>
      <c r="AM1562" s="56" t="s">
        <v>3370</v>
      </c>
      <c r="AN1562" s="56" t="s">
        <v>3370</v>
      </c>
      <c r="AO1562" s="56" t="s">
        <v>3370</v>
      </c>
      <c r="AP1562" s="56" t="s">
        <v>3370</v>
      </c>
      <c r="AQ1562" s="56" t="s">
        <v>3370</v>
      </c>
      <c r="AR1562" s="56" t="s">
        <v>3370</v>
      </c>
      <c r="AS1562" s="56" t="s">
        <v>3370</v>
      </c>
      <c r="AT1562" s="56" t="s">
        <v>3370</v>
      </c>
      <c r="AU1562" s="56" t="s">
        <v>3370</v>
      </c>
      <c r="AV1562" s="56" t="s">
        <v>3370</v>
      </c>
      <c r="AW1562" s="51" t="s">
        <v>3370</v>
      </c>
      <c r="AX1562" s="56" t="s">
        <v>1083</v>
      </c>
      <c r="AY1562" s="56" t="s">
        <v>1083</v>
      </c>
      <c r="AZ1562" s="56" t="s">
        <v>1083</v>
      </c>
    </row>
    <row r="1563" ht="15.75" customHeight="1">
      <c r="A1563" s="40">
        <v>1390.0</v>
      </c>
      <c r="B1563" s="28" t="s">
        <v>4353</v>
      </c>
      <c r="C1563" s="41"/>
      <c r="D1563" s="42">
        <f t="array" ref="D1563">index(systems,match($A1563,INDEX(systems,0,1),),3)</f>
        <v>-130.241</v>
      </c>
      <c r="E1563" s="42">
        <f t="array" ref="E1563">index(systems,match($A1563,INDEX(systems,0,1),),4)</f>
        <v>-45.581</v>
      </c>
      <c r="F1563" s="43" t="str">
        <f>IFERROR(__xludf.DUMMYFUNCTION("let(row, match($B1563&amp;if($C1563&lt;&gt;"""","" [""&amp;$C1563&amp;""]"",""""),index(nebulae,,2),0),join("","",iferror(round(index(nebulae,row,5)/2,3),1),iferror(round(index(nebulae,row,6)/2,3),1),0))"),"1,1,0")</f>
        <v>1,1,0</v>
      </c>
      <c r="G1563" s="44" t="s">
        <v>4354</v>
      </c>
      <c r="H1563" s="45">
        <f t="array" ref="H1563">let(systemId,match(A1563,index(systems,0,1),),refSystemId,match($H$1,index(systems,0,1),),x,index(systems,systemId,3),y,index(systems,systemId,4),refX,index(systems,refSystemId,3),refY,index(systems,refSystemId,4),round(sqrt((x-refX)^2+(y-refY)^2),3))</f>
        <v>137.987</v>
      </c>
      <c r="I1563" s="46" t="s">
        <v>408</v>
      </c>
      <c r="J1563" s="47" t="s">
        <v>408</v>
      </c>
      <c r="K1563" s="47" t="s">
        <v>408</v>
      </c>
      <c r="L1563" s="46" t="s">
        <v>408</v>
      </c>
      <c r="M1563" s="46" t="s">
        <v>408</v>
      </c>
      <c r="N1563" s="28" t="s">
        <v>408</v>
      </c>
      <c r="O1563" s="41"/>
      <c r="P1563" s="48" t="s">
        <v>560</v>
      </c>
      <c r="Q1563" s="48" t="s">
        <v>560</v>
      </c>
      <c r="R1563" s="48" t="s">
        <v>560</v>
      </c>
      <c r="S1563" s="48" t="s">
        <v>560</v>
      </c>
      <c r="T1563" s="48" t="s">
        <v>560</v>
      </c>
      <c r="U1563" s="48" t="s">
        <v>560</v>
      </c>
      <c r="V1563" s="48" t="s">
        <v>560</v>
      </c>
      <c r="W1563" s="48" t="s">
        <v>560</v>
      </c>
      <c r="X1563" s="48" t="s">
        <v>422</v>
      </c>
      <c r="Y1563" s="48" t="s">
        <v>422</v>
      </c>
      <c r="Z1563" s="48" t="s">
        <v>422</v>
      </c>
      <c r="AA1563" s="48" t="s">
        <v>422</v>
      </c>
      <c r="AB1563" s="48" t="s">
        <v>422</v>
      </c>
      <c r="AC1563" s="48" t="s">
        <v>422</v>
      </c>
      <c r="AD1563" s="48" t="s">
        <v>422</v>
      </c>
      <c r="AE1563" s="48" t="s">
        <v>422</v>
      </c>
      <c r="AF1563" s="48" t="s">
        <v>422</v>
      </c>
      <c r="AG1563" s="48" t="s">
        <v>422</v>
      </c>
      <c r="AH1563" s="48" t="s">
        <v>422</v>
      </c>
      <c r="AI1563" s="48" t="s">
        <v>422</v>
      </c>
      <c r="AJ1563" s="48" t="s">
        <v>422</v>
      </c>
      <c r="AK1563" s="48" t="s">
        <v>422</v>
      </c>
      <c r="AL1563" s="48" t="s">
        <v>422</v>
      </c>
      <c r="AM1563" s="48" t="s">
        <v>422</v>
      </c>
      <c r="AN1563" s="48" t="s">
        <v>422</v>
      </c>
      <c r="AO1563" s="48" t="s">
        <v>422</v>
      </c>
      <c r="AP1563" s="48" t="s">
        <v>422</v>
      </c>
      <c r="AQ1563" s="48" t="s">
        <v>422</v>
      </c>
      <c r="AR1563" s="48" t="s">
        <v>422</v>
      </c>
      <c r="AS1563" s="48" t="s">
        <v>422</v>
      </c>
      <c r="AT1563" s="48" t="s">
        <v>422</v>
      </c>
      <c r="AU1563" s="48" t="s">
        <v>422</v>
      </c>
      <c r="AV1563" s="48" t="s">
        <v>422</v>
      </c>
      <c r="AW1563" s="48" t="s">
        <v>422</v>
      </c>
      <c r="AX1563" s="48" t="s">
        <v>422</v>
      </c>
      <c r="AY1563" s="48" t="s">
        <v>422</v>
      </c>
      <c r="AZ1563" s="51" t="s">
        <v>422</v>
      </c>
    </row>
    <row r="1564" ht="15.75" customHeight="1">
      <c r="A1564" s="40">
        <v>1391.0</v>
      </c>
      <c r="B1564" s="28" t="s">
        <v>4355</v>
      </c>
      <c r="C1564" s="41"/>
      <c r="D1564" s="42">
        <f t="array" ref="D1564">index(systems,match($A1564,INDEX(systems,0,1),),3)</f>
        <v>-241.163</v>
      </c>
      <c r="E1564" s="42">
        <f t="array" ref="E1564">index(systems,match($A1564,INDEX(systems,0,1),),4)</f>
        <v>372.182</v>
      </c>
      <c r="F1564" s="43" t="str">
        <f>IFERROR(__xludf.DUMMYFUNCTION("let(row, match($B1564&amp;if($C1564&lt;&gt;"""","" [""&amp;$C1564&amp;""]"",""""),index(nebulae,,2),0),join("","",iferror(round(index(nebulae,row,5)/2,3),1),iferror(round(index(nebulae,row,6)/2,3),1),0))"),"1,1,0")</f>
        <v>1,1,0</v>
      </c>
      <c r="G1564" s="44" t="s">
        <v>4356</v>
      </c>
      <c r="H1564" s="45">
        <f t="array" ref="H1564">let(systemId,match(A1564,index(systems,0,1),),refSystemId,match($H$1,index(systems,0,1),),x,index(systems,systemId,3),y,index(systems,systemId,4),refX,index(systems,refSystemId,3),refY,index(systems,refSystemId,4),round(sqrt((x-refX)^2+(y-refY)^2),3))</f>
        <v>443.485</v>
      </c>
      <c r="I1564" s="28" t="s">
        <v>408</v>
      </c>
      <c r="J1564" s="28" t="s">
        <v>408</v>
      </c>
      <c r="K1564" s="28" t="s">
        <v>408</v>
      </c>
      <c r="L1564" s="28" t="s">
        <v>408</v>
      </c>
      <c r="M1564" s="28" t="s">
        <v>408</v>
      </c>
      <c r="N1564" s="28" t="s">
        <v>408</v>
      </c>
      <c r="O1564" s="41"/>
      <c r="P1564" s="48" t="s">
        <v>497</v>
      </c>
      <c r="Q1564" s="48" t="s">
        <v>497</v>
      </c>
      <c r="R1564" s="48" t="s">
        <v>497</v>
      </c>
      <c r="S1564" s="48" t="s">
        <v>435</v>
      </c>
      <c r="T1564" s="48" t="s">
        <v>435</v>
      </c>
      <c r="U1564" s="48" t="s">
        <v>435</v>
      </c>
      <c r="V1564" s="48" t="s">
        <v>435</v>
      </c>
      <c r="W1564" s="48" t="s">
        <v>435</v>
      </c>
      <c r="X1564" s="48" t="s">
        <v>435</v>
      </c>
      <c r="Y1564" s="48" t="s">
        <v>435</v>
      </c>
      <c r="Z1564" s="48" t="s">
        <v>435</v>
      </c>
      <c r="AA1564" s="48" t="s">
        <v>1091</v>
      </c>
      <c r="AB1564" s="48" t="s">
        <v>1091</v>
      </c>
      <c r="AC1564" s="48" t="s">
        <v>1091</v>
      </c>
      <c r="AD1564" s="48" t="s">
        <v>1091</v>
      </c>
      <c r="AE1564" s="48" t="s">
        <v>1091</v>
      </c>
      <c r="AF1564" s="48" t="s">
        <v>1091</v>
      </c>
      <c r="AG1564" s="48" t="s">
        <v>1091</v>
      </c>
      <c r="AH1564" s="48" t="s">
        <v>1092</v>
      </c>
      <c r="AI1564" s="48" t="s">
        <v>592</v>
      </c>
      <c r="AJ1564" s="48" t="s">
        <v>592</v>
      </c>
      <c r="AK1564" s="48" t="s">
        <v>592</v>
      </c>
      <c r="AL1564" s="48" t="s">
        <v>592</v>
      </c>
      <c r="AM1564" s="48" t="s">
        <v>592</v>
      </c>
      <c r="AN1564" s="48" t="s">
        <v>592</v>
      </c>
      <c r="AO1564" s="48" t="s">
        <v>592</v>
      </c>
      <c r="AP1564" s="48" t="s">
        <v>592</v>
      </c>
      <c r="AQ1564" s="48" t="s">
        <v>592</v>
      </c>
      <c r="AR1564" s="48" t="s">
        <v>592</v>
      </c>
      <c r="AS1564" s="48" t="s">
        <v>592</v>
      </c>
      <c r="AT1564" s="48" t="s">
        <v>593</v>
      </c>
      <c r="AU1564" s="48" t="s">
        <v>593</v>
      </c>
      <c r="AV1564" s="48" t="s">
        <v>417</v>
      </c>
      <c r="AW1564" s="48" t="s">
        <v>417</v>
      </c>
      <c r="AX1564" s="48" t="s">
        <v>417</v>
      </c>
      <c r="AY1564" s="48" t="s">
        <v>417</v>
      </c>
      <c r="AZ1564" s="51" t="s">
        <v>1093</v>
      </c>
    </row>
    <row r="1565" ht="15.75" customHeight="1">
      <c r="A1565" s="40">
        <v>1392.0</v>
      </c>
      <c r="B1565" s="28" t="s">
        <v>4357</v>
      </c>
      <c r="C1565" s="41"/>
      <c r="D1565" s="42">
        <f t="array" ref="D1565">index(systems,match($A1565,INDEX(systems,0,1),),3)</f>
        <v>-34.132</v>
      </c>
      <c r="E1565" s="42">
        <f t="array" ref="E1565">index(systems,match($A1565,INDEX(systems,0,1),),4)</f>
        <v>91.971</v>
      </c>
      <c r="F1565" s="43" t="str">
        <f>IFERROR(__xludf.DUMMYFUNCTION("let(row, match($B1565&amp;if($C1565&lt;&gt;"""","" [""&amp;$C1565&amp;""]"",""""),index(nebulae,,2),0),join("","",iferror(round(index(nebulae,row,5)/2,3),1),iferror(round(index(nebulae,row,6)/2,3),1),0))"),"1,1,0")</f>
        <v>1,1,0</v>
      </c>
      <c r="G1565" s="44" t="s">
        <v>4358</v>
      </c>
      <c r="H1565" s="45">
        <f t="array" ref="H1565">let(systemId,match(A1565,index(systems,0,1),),refSystemId,match($H$1,index(systems,0,1),),x,index(systems,systemId,3),y,index(systems,systemId,4),refX,index(systems,refSystemId,3),refY,index(systems,refSystemId,4),round(sqrt((x-refX)^2+(y-refY)^2),3))</f>
        <v>98.1</v>
      </c>
      <c r="I1565" s="53"/>
      <c r="J1565" s="53"/>
      <c r="K1565" s="46" t="s">
        <v>523</v>
      </c>
      <c r="L1565" s="46" t="s">
        <v>523</v>
      </c>
      <c r="M1565" s="47" t="s">
        <v>524</v>
      </c>
      <c r="N1565" s="28" t="s">
        <v>526</v>
      </c>
      <c r="O1565" s="48" t="s">
        <v>526</v>
      </c>
      <c r="P1565" s="48" t="s">
        <v>526</v>
      </c>
      <c r="Q1565" s="48" t="s">
        <v>526</v>
      </c>
      <c r="R1565" s="48" t="s">
        <v>526</v>
      </c>
      <c r="S1565" s="48" t="s">
        <v>526</v>
      </c>
      <c r="T1565" s="48" t="s">
        <v>526</v>
      </c>
      <c r="U1565" s="48" t="s">
        <v>526</v>
      </c>
      <c r="V1565" s="48" t="s">
        <v>526</v>
      </c>
      <c r="W1565" s="48" t="s">
        <v>526</v>
      </c>
      <c r="X1565" s="48" t="s">
        <v>526</v>
      </c>
      <c r="Y1565" s="48" t="s">
        <v>886</v>
      </c>
      <c r="Z1565" s="48" t="s">
        <v>526</v>
      </c>
      <c r="AA1565" s="48" t="s">
        <v>786</v>
      </c>
      <c r="AB1565" s="48" t="s">
        <v>886</v>
      </c>
      <c r="AC1565" s="48" t="s">
        <v>886</v>
      </c>
      <c r="AD1565" s="48" t="s">
        <v>886</v>
      </c>
      <c r="AE1565" s="48" t="s">
        <v>886</v>
      </c>
      <c r="AF1565" s="48" t="s">
        <v>886</v>
      </c>
      <c r="AG1565" s="48" t="s">
        <v>886</v>
      </c>
      <c r="AH1565" s="48" t="s">
        <v>886</v>
      </c>
      <c r="AI1565" s="48" t="s">
        <v>886</v>
      </c>
      <c r="AJ1565" s="48" t="s">
        <v>886</v>
      </c>
      <c r="AK1565" s="48" t="s">
        <v>886</v>
      </c>
      <c r="AL1565" s="48" t="s">
        <v>886</v>
      </c>
      <c r="AM1565" s="48" t="s">
        <v>886</v>
      </c>
      <c r="AN1565" s="48" t="s">
        <v>886</v>
      </c>
      <c r="AO1565" s="48" t="s">
        <v>886</v>
      </c>
      <c r="AP1565" s="48" t="s">
        <v>886</v>
      </c>
      <c r="AQ1565" s="48" t="s">
        <v>886</v>
      </c>
      <c r="AR1565" s="48" t="s">
        <v>886</v>
      </c>
      <c r="AS1565" s="48" t="s">
        <v>833</v>
      </c>
      <c r="AT1565" s="48" t="s">
        <v>833</v>
      </c>
      <c r="AU1565" s="48" t="s">
        <v>833</v>
      </c>
      <c r="AV1565" s="48" t="s">
        <v>833</v>
      </c>
      <c r="AW1565" s="48" t="s">
        <v>418</v>
      </c>
      <c r="AX1565" s="48" t="s">
        <v>895</v>
      </c>
      <c r="AY1565" s="48" t="s">
        <v>895</v>
      </c>
      <c r="AZ1565" s="28" t="s">
        <v>896</v>
      </c>
    </row>
    <row r="1566" ht="15.75" customHeight="1">
      <c r="A1566" s="40">
        <v>2999.0</v>
      </c>
      <c r="B1566" s="28" t="s">
        <v>4359</v>
      </c>
      <c r="C1566" s="41"/>
      <c r="D1566" s="42">
        <f t="array" ref="D1566">index(systems,match($A1566,INDEX(systems,0,1),),3)</f>
        <v>-838.346</v>
      </c>
      <c r="E1566" s="42">
        <f t="array" ref="E1566">index(systems,match($A1566,INDEX(systems,0,1),),4)</f>
        <v>897.362</v>
      </c>
      <c r="F1566" s="43" t="str">
        <f>IFERROR(__xludf.DUMMYFUNCTION("let(row, match($B1566&amp;if($C1566&lt;&gt;"""","" [""&amp;$C1566&amp;""]"",""""),index(nebulae,,2),0),join("","",iferror(round(index(nebulae,row,5)/2,3),1),iferror(round(index(nebulae,row,6)/2,3),1),0))"),"1,1,0")</f>
        <v>1,1,0</v>
      </c>
      <c r="G1566" s="44" t="s">
        <v>4360</v>
      </c>
      <c r="H1566" s="45">
        <f t="array" ref="H1566">let(systemId,match(A1566,index(systems,0,1),),refSystemId,match($H$1,index(systems,0,1),),x,index(systems,systemId,3),y,index(systems,systemId,4),refX,index(systems,refSystemId,3),refY,index(systems,refSystemId,4),round(sqrt((x-refX)^2+(y-refY)^2),3))</f>
        <v>1228.04</v>
      </c>
      <c r="I1566" s="55"/>
      <c r="J1566" s="55"/>
      <c r="K1566" s="55"/>
      <c r="L1566" s="55"/>
      <c r="M1566" s="55"/>
      <c r="N1566" s="55"/>
      <c r="O1566" s="55"/>
      <c r="P1566" s="56" t="s">
        <v>408</v>
      </c>
      <c r="Q1566" s="56" t="s">
        <v>408</v>
      </c>
      <c r="R1566" s="56" t="s">
        <v>408</v>
      </c>
      <c r="S1566" s="56" t="s">
        <v>408</v>
      </c>
      <c r="T1566" s="56" t="s">
        <v>408</v>
      </c>
      <c r="U1566" s="56" t="s">
        <v>408</v>
      </c>
      <c r="V1566" s="56" t="s">
        <v>408</v>
      </c>
      <c r="W1566" s="56" t="s">
        <v>408</v>
      </c>
      <c r="X1566" s="56" t="s">
        <v>408</v>
      </c>
      <c r="Y1566" s="56" t="s">
        <v>4101</v>
      </c>
      <c r="Z1566" s="56" t="s">
        <v>4101</v>
      </c>
      <c r="AA1566" s="56" t="s">
        <v>4101</v>
      </c>
      <c r="AB1566" s="56" t="s">
        <v>4101</v>
      </c>
      <c r="AC1566" s="56" t="s">
        <v>4101</v>
      </c>
      <c r="AD1566" s="56" t="s">
        <v>4101</v>
      </c>
      <c r="AE1566" s="56" t="s">
        <v>4101</v>
      </c>
      <c r="AF1566" s="56" t="s">
        <v>4101</v>
      </c>
      <c r="AG1566" s="56" t="s">
        <v>4101</v>
      </c>
      <c r="AH1566" s="56" t="s">
        <v>4101</v>
      </c>
      <c r="AI1566" s="56" t="s">
        <v>4101</v>
      </c>
      <c r="AJ1566" s="56" t="s">
        <v>4101</v>
      </c>
      <c r="AK1566" s="56" t="s">
        <v>4101</v>
      </c>
      <c r="AL1566" s="56" t="s">
        <v>4101</v>
      </c>
      <c r="AM1566" s="56" t="s">
        <v>4101</v>
      </c>
      <c r="AN1566" s="56" t="s">
        <v>4101</v>
      </c>
      <c r="AO1566" s="56" t="s">
        <v>4101</v>
      </c>
      <c r="AP1566" s="56" t="s">
        <v>4101</v>
      </c>
      <c r="AQ1566" s="56" t="s">
        <v>4101</v>
      </c>
      <c r="AR1566" s="56" t="s">
        <v>4101</v>
      </c>
      <c r="AS1566" s="56" t="s">
        <v>4101</v>
      </c>
      <c r="AT1566" s="56" t="s">
        <v>4101</v>
      </c>
      <c r="AU1566" s="56" t="s">
        <v>4101</v>
      </c>
      <c r="AV1566" s="56" t="s">
        <v>4101</v>
      </c>
      <c r="AW1566" s="51" t="s">
        <v>4101</v>
      </c>
      <c r="AX1566" s="56" t="s">
        <v>1083</v>
      </c>
      <c r="AY1566" s="56" t="s">
        <v>1083</v>
      </c>
      <c r="AZ1566" s="56" t="s">
        <v>1083</v>
      </c>
    </row>
    <row r="1567" ht="15.75" customHeight="1">
      <c r="A1567" s="40">
        <v>1393.0</v>
      </c>
      <c r="B1567" s="28" t="s">
        <v>4361</v>
      </c>
      <c r="C1567" s="41"/>
      <c r="D1567" s="42">
        <f t="array" ref="D1567">index(systems,match($A1567,INDEX(systems,0,1),),3)</f>
        <v>-92.549</v>
      </c>
      <c r="E1567" s="42">
        <f t="array" ref="E1567">index(systems,match($A1567,INDEX(systems,0,1),),4)</f>
        <v>259.733</v>
      </c>
      <c r="F1567" s="43" t="str">
        <f>IFERROR(__xludf.DUMMYFUNCTION("let(row, match($B1567&amp;if($C1567&lt;&gt;"""","" [""&amp;$C1567&amp;""]"",""""),index(nebulae,,2),0),join("","",iferror(round(index(nebulae,row,5)/2,3),1),iferror(round(index(nebulae,row,6)/2,3),1),0))"),"1,1,0")</f>
        <v>1,1,0</v>
      </c>
      <c r="G1567" s="44" t="s">
        <v>4362</v>
      </c>
      <c r="H1567" s="45">
        <f t="array" ref="H1567">let(systemId,match(A1567,index(systems,0,1),),refSystemId,match($H$1,index(systems,0,1),),x,index(systems,systemId,3),y,index(systems,systemId,4),refX,index(systems,refSystemId,3),refY,index(systems,refSystemId,4),round(sqrt((x-refX)^2+(y-refY)^2),3))</f>
        <v>275.729</v>
      </c>
      <c r="I1567" s="53"/>
      <c r="J1567" s="53"/>
      <c r="K1567" s="53"/>
      <c r="L1567" s="46" t="s">
        <v>418</v>
      </c>
      <c r="M1567" s="53"/>
      <c r="N1567" s="28" t="s">
        <v>409</v>
      </c>
      <c r="O1567" s="48" t="s">
        <v>409</v>
      </c>
      <c r="P1567" s="48" t="s">
        <v>409</v>
      </c>
      <c r="Q1567" s="48" t="s">
        <v>409</v>
      </c>
      <c r="R1567" s="48" t="s">
        <v>409</v>
      </c>
      <c r="S1567" s="48" t="s">
        <v>409</v>
      </c>
      <c r="T1567" s="48" t="s">
        <v>409</v>
      </c>
      <c r="U1567" s="48" t="s">
        <v>409</v>
      </c>
      <c r="V1567" s="48" t="s">
        <v>409</v>
      </c>
      <c r="W1567" s="48" t="s">
        <v>409</v>
      </c>
      <c r="X1567" s="52" t="s">
        <v>409</v>
      </c>
      <c r="Y1567" s="52" t="s">
        <v>409</v>
      </c>
      <c r="Z1567" s="52" t="s">
        <v>409</v>
      </c>
      <c r="AA1567" s="52" t="s">
        <v>410</v>
      </c>
      <c r="AB1567" s="52" t="s">
        <v>410</v>
      </c>
      <c r="AC1567" s="52" t="s">
        <v>410</v>
      </c>
      <c r="AD1567" s="52" t="s">
        <v>410</v>
      </c>
      <c r="AE1567" s="52" t="s">
        <v>410</v>
      </c>
      <c r="AF1567" s="52" t="s">
        <v>410</v>
      </c>
      <c r="AG1567" s="52" t="s">
        <v>411</v>
      </c>
      <c r="AH1567" s="52" t="s">
        <v>412</v>
      </c>
      <c r="AI1567" s="52" t="s">
        <v>413</v>
      </c>
      <c r="AJ1567" s="52" t="s">
        <v>413</v>
      </c>
      <c r="AK1567" s="52" t="s">
        <v>413</v>
      </c>
      <c r="AL1567" s="52" t="s">
        <v>413</v>
      </c>
      <c r="AM1567" s="52" t="s">
        <v>413</v>
      </c>
      <c r="AN1567" s="52" t="s">
        <v>413</v>
      </c>
      <c r="AO1567" s="52" t="s">
        <v>417</v>
      </c>
      <c r="AP1567" s="52" t="s">
        <v>417</v>
      </c>
      <c r="AQ1567" s="52" t="s">
        <v>417</v>
      </c>
      <c r="AR1567" s="52" t="s">
        <v>417</v>
      </c>
      <c r="AS1567" s="52" t="s">
        <v>417</v>
      </c>
      <c r="AT1567" s="52" t="s">
        <v>417</v>
      </c>
      <c r="AU1567" s="52" t="s">
        <v>417</v>
      </c>
      <c r="AV1567" s="48" t="s">
        <v>417</v>
      </c>
      <c r="AW1567" s="48" t="s">
        <v>417</v>
      </c>
      <c r="AX1567" s="48" t="s">
        <v>417</v>
      </c>
      <c r="AY1567" s="48" t="s">
        <v>417</v>
      </c>
      <c r="AZ1567" s="51" t="s">
        <v>690</v>
      </c>
    </row>
    <row r="1568" ht="15.75" customHeight="1">
      <c r="A1568" s="40">
        <v>1394.0</v>
      </c>
      <c r="B1568" s="28" t="s">
        <v>4363</v>
      </c>
      <c r="C1568" s="41"/>
      <c r="D1568" s="42">
        <f t="array" ref="D1568">index(systems,match($A1568,INDEX(systems,0,1),),3)</f>
        <v>-44.042</v>
      </c>
      <c r="E1568" s="42">
        <f t="array" ref="E1568">index(systems,match($A1568,INDEX(systems,0,1),),4)</f>
        <v>-285.558</v>
      </c>
      <c r="F1568" s="43" t="str">
        <f>IFERROR(__xludf.DUMMYFUNCTION("let(row, match($B1568&amp;if($C1568&lt;&gt;"""","" [""&amp;$C1568&amp;""]"",""""),index(nebulae,,2),0),join("","",iferror(round(index(nebulae,row,5)/2,3),1),iferror(round(index(nebulae,row,6)/2,3),1),0))"),"1,1,0")</f>
        <v>1,1,0</v>
      </c>
      <c r="G1568" s="44" t="s">
        <v>4364</v>
      </c>
      <c r="H1568" s="45">
        <f t="array" ref="H1568">let(systemId,match(A1568,index(systems,0,1),),refSystemId,match($H$1,index(systems,0,1),),x,index(systems,systemId,3),y,index(systems,systemId,4),refX,index(systems,refSystemId,3),refY,index(systems,refSystemId,4),round(sqrt((x-refX)^2+(y-refY)^2),3))</f>
        <v>288.934</v>
      </c>
      <c r="I1568" s="28" t="s">
        <v>408</v>
      </c>
      <c r="J1568" s="48" t="s">
        <v>408</v>
      </c>
      <c r="K1568" s="48" t="s">
        <v>408</v>
      </c>
      <c r="L1568" s="48" t="s">
        <v>408</v>
      </c>
      <c r="M1568" s="28" t="s">
        <v>408</v>
      </c>
      <c r="N1568" s="28" t="s">
        <v>408</v>
      </c>
      <c r="O1568" s="41"/>
      <c r="P1568" s="48" t="s">
        <v>2350</v>
      </c>
      <c r="Q1568" s="48" t="s">
        <v>2350</v>
      </c>
      <c r="R1568" s="48" t="s">
        <v>2350</v>
      </c>
      <c r="S1568" s="48" t="s">
        <v>2350</v>
      </c>
      <c r="T1568" s="48" t="s">
        <v>2350</v>
      </c>
      <c r="U1568" s="48" t="s">
        <v>2350</v>
      </c>
      <c r="V1568" s="48" t="s">
        <v>2350</v>
      </c>
      <c r="W1568" s="48" t="s">
        <v>2350</v>
      </c>
      <c r="X1568" s="48" t="s">
        <v>422</v>
      </c>
      <c r="Y1568" s="48" t="s">
        <v>422</v>
      </c>
      <c r="Z1568" s="48" t="s">
        <v>422</v>
      </c>
      <c r="AA1568" s="48" t="s">
        <v>422</v>
      </c>
      <c r="AB1568" s="48" t="s">
        <v>422</v>
      </c>
      <c r="AC1568" s="48" t="s">
        <v>422</v>
      </c>
      <c r="AD1568" s="48" t="s">
        <v>422</v>
      </c>
      <c r="AE1568" s="48" t="s">
        <v>422</v>
      </c>
      <c r="AF1568" s="48" t="s">
        <v>422</v>
      </c>
      <c r="AG1568" s="48" t="s">
        <v>422</v>
      </c>
      <c r="AH1568" s="48" t="s">
        <v>422</v>
      </c>
      <c r="AI1568" s="48" t="s">
        <v>422</v>
      </c>
      <c r="AJ1568" s="48" t="s">
        <v>422</v>
      </c>
      <c r="AK1568" s="48" t="s">
        <v>422</v>
      </c>
      <c r="AL1568" s="48" t="s">
        <v>422</v>
      </c>
      <c r="AM1568" s="48" t="s">
        <v>422</v>
      </c>
      <c r="AN1568" s="48" t="s">
        <v>422</v>
      </c>
      <c r="AO1568" s="48" t="s">
        <v>422</v>
      </c>
      <c r="AP1568" s="48" t="s">
        <v>422</v>
      </c>
      <c r="AQ1568" s="48" t="s">
        <v>422</v>
      </c>
      <c r="AR1568" s="48" t="s">
        <v>422</v>
      </c>
      <c r="AS1568" s="48" t="s">
        <v>422</v>
      </c>
      <c r="AT1568" s="48" t="s">
        <v>422</v>
      </c>
      <c r="AU1568" s="48" t="s">
        <v>422</v>
      </c>
      <c r="AV1568" s="48" t="s">
        <v>422</v>
      </c>
      <c r="AW1568" s="48" t="s">
        <v>422</v>
      </c>
      <c r="AX1568" s="48" t="s">
        <v>422</v>
      </c>
      <c r="AY1568" s="48" t="s">
        <v>422</v>
      </c>
      <c r="AZ1568" s="28" t="s">
        <v>422</v>
      </c>
    </row>
    <row r="1569" ht="15.75" customHeight="1">
      <c r="A1569" s="40">
        <v>1395.0</v>
      </c>
      <c r="B1569" s="28" t="s">
        <v>4365</v>
      </c>
      <c r="C1569" s="41"/>
      <c r="D1569" s="42">
        <f t="array" ref="D1569">index(systems,match($A1569,INDEX(systems,0,1),),3)</f>
        <v>-20.166</v>
      </c>
      <c r="E1569" s="42">
        <f t="array" ref="E1569">index(systems,match($A1569,INDEX(systems,0,1),),4)</f>
        <v>96.371</v>
      </c>
      <c r="F1569" s="43" t="str">
        <f>IFERROR(__xludf.DUMMYFUNCTION("let(row, match($B1569&amp;if($C1569&lt;&gt;"""","" [""&amp;$C1569&amp;""]"",""""),index(nebulae,,2),0),join("","",iferror(round(index(nebulae,row,5)/2,3),1),iferror(round(index(nebulae,row,6)/2,3),1),0))"),"1,1,0")</f>
        <v>1,1,0</v>
      </c>
      <c r="G1569" s="44" t="s">
        <v>4366</v>
      </c>
      <c r="H1569" s="45">
        <f t="array" ref="H1569">let(systemId,match(A1569,index(systems,0,1),),refSystemId,match($H$1,index(systems,0,1),),x,index(systems,systemId,3),y,index(systems,systemId,4),refX,index(systems,refSystemId,3),refY,index(systems,refSystemId,4),round(sqrt((x-refX)^2+(y-refY)^2),3))</f>
        <v>98.458</v>
      </c>
      <c r="I1569" s="53"/>
      <c r="J1569" s="53"/>
      <c r="K1569" s="46" t="s">
        <v>523</v>
      </c>
      <c r="L1569" s="46" t="s">
        <v>523</v>
      </c>
      <c r="M1569" s="47" t="s">
        <v>524</v>
      </c>
      <c r="N1569" s="28" t="s">
        <v>525</v>
      </c>
      <c r="O1569" s="48" t="s">
        <v>525</v>
      </c>
      <c r="P1569" s="48" t="s">
        <v>525</v>
      </c>
      <c r="Q1569" s="48" t="s">
        <v>525</v>
      </c>
      <c r="R1569" s="48" t="s">
        <v>525</v>
      </c>
      <c r="S1569" s="48" t="s">
        <v>525</v>
      </c>
      <c r="T1569" s="48" t="s">
        <v>525</v>
      </c>
      <c r="U1569" s="48" t="s">
        <v>525</v>
      </c>
      <c r="V1569" s="48" t="s">
        <v>525</v>
      </c>
      <c r="W1569" s="48" t="s">
        <v>525</v>
      </c>
      <c r="X1569" s="48" t="s">
        <v>525</v>
      </c>
      <c r="Y1569" s="48" t="s">
        <v>886</v>
      </c>
      <c r="Z1569" s="48" t="s">
        <v>886</v>
      </c>
      <c r="AA1569" s="48" t="s">
        <v>886</v>
      </c>
      <c r="AB1569" s="48" t="s">
        <v>886</v>
      </c>
      <c r="AC1569" s="48" t="s">
        <v>886</v>
      </c>
      <c r="AD1569" s="48" t="s">
        <v>886</v>
      </c>
      <c r="AE1569" s="48" t="s">
        <v>886</v>
      </c>
      <c r="AF1569" s="48" t="s">
        <v>886</v>
      </c>
      <c r="AG1569" s="48" t="s">
        <v>886</v>
      </c>
      <c r="AH1569" s="48" t="s">
        <v>886</v>
      </c>
      <c r="AI1569" s="48" t="s">
        <v>886</v>
      </c>
      <c r="AJ1569" s="48" t="s">
        <v>886</v>
      </c>
      <c r="AK1569" s="48" t="s">
        <v>886</v>
      </c>
      <c r="AL1569" s="48" t="s">
        <v>886</v>
      </c>
      <c r="AM1569" s="48" t="s">
        <v>886</v>
      </c>
      <c r="AN1569" s="48" t="s">
        <v>886</v>
      </c>
      <c r="AO1569" s="48" t="s">
        <v>886</v>
      </c>
      <c r="AP1569" s="48" t="s">
        <v>886</v>
      </c>
      <c r="AQ1569" s="48" t="s">
        <v>886</v>
      </c>
      <c r="AR1569" s="48" t="s">
        <v>886</v>
      </c>
      <c r="AS1569" s="52" t="s">
        <v>894</v>
      </c>
      <c r="AT1569" s="52" t="s">
        <v>894</v>
      </c>
      <c r="AU1569" s="52" t="s">
        <v>894</v>
      </c>
      <c r="AV1569" s="52" t="s">
        <v>894</v>
      </c>
      <c r="AW1569" s="48" t="s">
        <v>418</v>
      </c>
      <c r="AX1569" s="48" t="s">
        <v>895</v>
      </c>
      <c r="AY1569" s="48" t="s">
        <v>895</v>
      </c>
      <c r="AZ1569" s="28" t="s">
        <v>896</v>
      </c>
    </row>
    <row r="1570" ht="15.75" customHeight="1">
      <c r="A1570" s="40">
        <v>1396.0</v>
      </c>
      <c r="B1570" s="28" t="s">
        <v>4367</v>
      </c>
      <c r="C1570" s="41"/>
      <c r="D1570" s="42">
        <f t="array" ref="D1570">index(systems,match($A1570,INDEX(systems,0,1),),3)</f>
        <v>-165.238</v>
      </c>
      <c r="E1570" s="42">
        <f t="array" ref="E1570">index(systems,match($A1570,INDEX(systems,0,1),),4)</f>
        <v>345.818</v>
      </c>
      <c r="F1570" s="43" t="str">
        <f>IFERROR(__xludf.DUMMYFUNCTION("let(row, match($B1570&amp;if($C1570&lt;&gt;"""","" [""&amp;$C1570&amp;""]"",""""),index(nebulae,,2),0),join("","",iferror(round(index(nebulae,row,5)/2,3),1),iferror(round(index(nebulae,row,6)/2,3),1),0))"),"1,1,0")</f>
        <v>1,1,0</v>
      </c>
      <c r="G1570" s="44" t="s">
        <v>4368</v>
      </c>
      <c r="H1570" s="45">
        <f t="array" ref="H1570">let(systemId,match(A1570,index(systems,0,1),),refSystemId,match($H$1,index(systems,0,1),),x,index(systems,systemId,3),y,index(systems,systemId,4),refX,index(systems,refSystemId,3),refY,index(systems,refSystemId,4),round(sqrt((x-refX)^2+(y-refY)^2),3))</f>
        <v>383.267</v>
      </c>
      <c r="I1570" s="28" t="s">
        <v>408</v>
      </c>
      <c r="J1570" s="28" t="s">
        <v>408</v>
      </c>
      <c r="K1570" s="28" t="s">
        <v>408</v>
      </c>
      <c r="L1570" s="28" t="s">
        <v>408</v>
      </c>
      <c r="M1570" s="48" t="s">
        <v>408</v>
      </c>
      <c r="N1570" s="28" t="s">
        <v>408</v>
      </c>
      <c r="O1570" s="41"/>
      <c r="P1570" s="48" t="s">
        <v>435</v>
      </c>
      <c r="Q1570" s="48" t="s">
        <v>435</v>
      </c>
      <c r="R1570" s="48" t="s">
        <v>435</v>
      </c>
      <c r="S1570" s="48" t="s">
        <v>435</v>
      </c>
      <c r="T1570" s="48" t="s">
        <v>435</v>
      </c>
      <c r="U1570" s="48" t="s">
        <v>435</v>
      </c>
      <c r="V1570" s="48" t="s">
        <v>435</v>
      </c>
      <c r="W1570" s="48" t="s">
        <v>435</v>
      </c>
      <c r="X1570" s="48" t="s">
        <v>435</v>
      </c>
      <c r="Y1570" s="48" t="s">
        <v>435</v>
      </c>
      <c r="Z1570" s="48" t="s">
        <v>435</v>
      </c>
      <c r="AA1570" s="48" t="s">
        <v>1381</v>
      </c>
      <c r="AB1570" s="52" t="s">
        <v>1381</v>
      </c>
      <c r="AC1570" s="52" t="s">
        <v>1381</v>
      </c>
      <c r="AD1570" s="52" t="s">
        <v>1381</v>
      </c>
      <c r="AE1570" s="52" t="s">
        <v>1381</v>
      </c>
      <c r="AF1570" s="52" t="s">
        <v>1381</v>
      </c>
      <c r="AG1570" s="52" t="s">
        <v>1382</v>
      </c>
      <c r="AH1570" s="52" t="s">
        <v>1383</v>
      </c>
      <c r="AI1570" s="52" t="s">
        <v>1384</v>
      </c>
      <c r="AJ1570" s="52" t="s">
        <v>1384</v>
      </c>
      <c r="AK1570" s="52" t="s">
        <v>1384</v>
      </c>
      <c r="AL1570" s="52" t="s">
        <v>1384</v>
      </c>
      <c r="AM1570" s="52" t="s">
        <v>1384</v>
      </c>
      <c r="AN1570" s="52" t="s">
        <v>1384</v>
      </c>
      <c r="AO1570" s="52" t="s">
        <v>417</v>
      </c>
      <c r="AP1570" s="52" t="s">
        <v>417</v>
      </c>
      <c r="AQ1570" s="48" t="s">
        <v>417</v>
      </c>
      <c r="AR1570" s="48" t="s">
        <v>417</v>
      </c>
      <c r="AS1570" s="48" t="s">
        <v>417</v>
      </c>
      <c r="AT1570" s="48" t="s">
        <v>417</v>
      </c>
      <c r="AU1570" s="48" t="s">
        <v>417</v>
      </c>
      <c r="AV1570" s="48" t="s">
        <v>417</v>
      </c>
      <c r="AW1570" s="48" t="s">
        <v>417</v>
      </c>
      <c r="AX1570" s="48" t="s">
        <v>417</v>
      </c>
      <c r="AY1570" s="48" t="s">
        <v>1697</v>
      </c>
      <c r="AZ1570" s="28" t="s">
        <v>1697</v>
      </c>
    </row>
    <row r="1571" ht="15.75" customHeight="1">
      <c r="A1571" s="40">
        <v>1397.0</v>
      </c>
      <c r="B1571" s="28" t="s">
        <v>4369</v>
      </c>
      <c r="C1571" s="41"/>
      <c r="D1571" s="42">
        <f t="array" ref="D1571">index(systems,match($A1571,INDEX(systems,0,1),),3)</f>
        <v>181.196</v>
      </c>
      <c r="E1571" s="42">
        <f t="array" ref="E1571">index(systems,match($A1571,INDEX(systems,0,1),),4)</f>
        <v>116.275</v>
      </c>
      <c r="F1571" s="43" t="str">
        <f>IFERROR(__xludf.DUMMYFUNCTION("let(row, match($B1571&amp;if($C1571&lt;&gt;"""","" [""&amp;$C1571&amp;""]"",""""),index(nebulae,,2),0),join("","",iferror(round(index(nebulae,row,5)/2,3),1),iferror(round(index(nebulae,row,6)/2,3),1),0))"),"1,1,0")</f>
        <v>1,1,0</v>
      </c>
      <c r="G1571" s="44" t="s">
        <v>4370</v>
      </c>
      <c r="H1571" s="45">
        <f t="array" ref="H1571">let(systemId,match(A1571,index(systems,0,1),),refSystemId,match($H$1,index(systems,0,1),),x,index(systems,systemId,3),y,index(systems,systemId,4),refX,index(systems,refSystemId,3),refY,index(systems,refSystemId,4),round(sqrt((x-refX)^2+(y-refY)^2),3))</f>
        <v>215.295</v>
      </c>
      <c r="I1571" s="53"/>
      <c r="J1571" s="53"/>
      <c r="K1571" s="46" t="s">
        <v>418</v>
      </c>
      <c r="L1571" s="53"/>
      <c r="M1571" s="53"/>
      <c r="N1571" s="28" t="s">
        <v>773</v>
      </c>
      <c r="O1571" s="48" t="s">
        <v>773</v>
      </c>
      <c r="P1571" s="48" t="s">
        <v>773</v>
      </c>
      <c r="Q1571" s="48" t="s">
        <v>773</v>
      </c>
      <c r="R1571" s="48" t="s">
        <v>773</v>
      </c>
      <c r="S1571" s="48" t="s">
        <v>773</v>
      </c>
      <c r="T1571" s="48" t="s">
        <v>773</v>
      </c>
      <c r="U1571" s="48" t="s">
        <v>773</v>
      </c>
      <c r="V1571" s="48" t="s">
        <v>773</v>
      </c>
      <c r="W1571" s="48" t="s">
        <v>773</v>
      </c>
      <c r="X1571" s="48" t="s">
        <v>773</v>
      </c>
      <c r="Y1571" s="48" t="s">
        <v>773</v>
      </c>
      <c r="Z1571" s="48" t="s">
        <v>773</v>
      </c>
      <c r="AA1571" s="48" t="s">
        <v>773</v>
      </c>
      <c r="AB1571" s="48" t="s">
        <v>773</v>
      </c>
      <c r="AC1571" s="48" t="s">
        <v>773</v>
      </c>
      <c r="AD1571" s="48" t="s">
        <v>773</v>
      </c>
      <c r="AE1571" s="48" t="s">
        <v>773</v>
      </c>
      <c r="AF1571" s="48" t="s">
        <v>773</v>
      </c>
      <c r="AG1571" s="48" t="s">
        <v>773</v>
      </c>
      <c r="AH1571" s="48" t="s">
        <v>773</v>
      </c>
      <c r="AI1571" s="48" t="s">
        <v>773</v>
      </c>
      <c r="AJ1571" s="48" t="s">
        <v>773</v>
      </c>
      <c r="AK1571" s="48" t="s">
        <v>773</v>
      </c>
      <c r="AL1571" s="48" t="s">
        <v>773</v>
      </c>
      <c r="AM1571" s="48" t="s">
        <v>773</v>
      </c>
      <c r="AN1571" s="48" t="s">
        <v>773</v>
      </c>
      <c r="AO1571" s="48" t="s">
        <v>773</v>
      </c>
      <c r="AP1571" s="48" t="s">
        <v>773</v>
      </c>
      <c r="AQ1571" s="48" t="s">
        <v>773</v>
      </c>
      <c r="AR1571" s="48" t="s">
        <v>773</v>
      </c>
      <c r="AS1571" s="48" t="s">
        <v>773</v>
      </c>
      <c r="AT1571" s="48" t="s">
        <v>773</v>
      </c>
      <c r="AU1571" s="48" t="s">
        <v>773</v>
      </c>
      <c r="AV1571" s="48" t="s">
        <v>773</v>
      </c>
      <c r="AW1571" s="48" t="s">
        <v>773</v>
      </c>
      <c r="AX1571" s="48" t="s">
        <v>773</v>
      </c>
      <c r="AY1571" s="48" t="s">
        <v>773</v>
      </c>
      <c r="AZ1571" s="28" t="s">
        <v>773</v>
      </c>
    </row>
    <row r="1572" ht="15.75" customHeight="1">
      <c r="A1572" s="40">
        <v>1398.0</v>
      </c>
      <c r="B1572" s="28" t="s">
        <v>4371</v>
      </c>
      <c r="C1572" s="41"/>
      <c r="D1572" s="42">
        <f t="array" ref="D1572">index(systems,match($A1572,INDEX(systems,0,1),),3)</f>
        <v>372.727</v>
      </c>
      <c r="E1572" s="42">
        <f t="array" ref="E1572">index(systems,match($A1572,INDEX(systems,0,1),),4)</f>
        <v>364.46</v>
      </c>
      <c r="F1572" s="43" t="str">
        <f>IFERROR(__xludf.DUMMYFUNCTION("let(row, match($B1572&amp;if($C1572&lt;&gt;"""","" [""&amp;$C1572&amp;""]"",""""),index(nebulae,,2),0),join("","",iferror(round(index(nebulae,row,5)/2,3),1),iferror(round(index(nebulae,row,6)/2,3),1),0))"),"1,1,0")</f>
        <v>1,1,0</v>
      </c>
      <c r="G1572" s="44" t="s">
        <v>4372</v>
      </c>
      <c r="H1572" s="45">
        <f t="array" ref="H1572">let(systemId,match(A1572,index(systems,0,1),),refSystemId,match($H$1,index(systems,0,1),),x,index(systems,systemId,3),y,index(systems,systemId,4),refX,index(systems,refSystemId,3),refY,index(systems,refSystemId,4),round(sqrt((x-refX)^2+(y-refY)^2),3))</f>
        <v>521.303</v>
      </c>
      <c r="I1572" s="28" t="s">
        <v>408</v>
      </c>
      <c r="J1572" s="28" t="s">
        <v>408</v>
      </c>
      <c r="K1572" s="28" t="s">
        <v>408</v>
      </c>
      <c r="L1572" s="69" t="s">
        <v>408</v>
      </c>
      <c r="M1572" s="69" t="s">
        <v>408</v>
      </c>
      <c r="N1572" s="60" t="s">
        <v>408</v>
      </c>
      <c r="O1572" s="41"/>
      <c r="P1572" s="52" t="s">
        <v>571</v>
      </c>
      <c r="Q1572" s="52" t="s">
        <v>571</v>
      </c>
      <c r="R1572" s="52" t="s">
        <v>571</v>
      </c>
      <c r="S1572" s="52" t="s">
        <v>571</v>
      </c>
      <c r="T1572" s="52" t="s">
        <v>571</v>
      </c>
      <c r="U1572" s="48" t="s">
        <v>571</v>
      </c>
      <c r="V1572" s="48" t="s">
        <v>571</v>
      </c>
      <c r="W1572" s="48" t="s">
        <v>571</v>
      </c>
      <c r="X1572" s="52" t="s">
        <v>571</v>
      </c>
      <c r="Y1572" s="52" t="s">
        <v>572</v>
      </c>
      <c r="Z1572" s="52" t="s">
        <v>572</v>
      </c>
      <c r="AA1572" s="52" t="s">
        <v>572</v>
      </c>
      <c r="AB1572" s="52" t="s">
        <v>572</v>
      </c>
      <c r="AC1572" s="52" t="s">
        <v>572</v>
      </c>
      <c r="AD1572" s="52" t="s">
        <v>572</v>
      </c>
      <c r="AE1572" s="52" t="s">
        <v>572</v>
      </c>
      <c r="AF1572" s="52" t="s">
        <v>572</v>
      </c>
      <c r="AG1572" s="52" t="s">
        <v>572</v>
      </c>
      <c r="AH1572" s="52" t="s">
        <v>572</v>
      </c>
      <c r="AI1572" s="52" t="s">
        <v>572</v>
      </c>
      <c r="AJ1572" s="52" t="s">
        <v>572</v>
      </c>
      <c r="AK1572" s="52" t="s">
        <v>572</v>
      </c>
      <c r="AL1572" s="52" t="s">
        <v>572</v>
      </c>
      <c r="AM1572" s="52" t="s">
        <v>572</v>
      </c>
      <c r="AN1572" s="52" t="s">
        <v>572</v>
      </c>
      <c r="AO1572" s="52" t="s">
        <v>572</v>
      </c>
      <c r="AP1572" s="52" t="s">
        <v>572</v>
      </c>
      <c r="AQ1572" s="52" t="s">
        <v>572</v>
      </c>
      <c r="AR1572" s="52" t="s">
        <v>572</v>
      </c>
      <c r="AS1572" s="52" t="s">
        <v>572</v>
      </c>
      <c r="AT1572" s="52" t="s">
        <v>572</v>
      </c>
      <c r="AU1572" s="52" t="s">
        <v>572</v>
      </c>
      <c r="AV1572" s="48" t="s">
        <v>572</v>
      </c>
      <c r="AW1572" s="48" t="s">
        <v>572</v>
      </c>
      <c r="AX1572" s="48" t="s">
        <v>572</v>
      </c>
      <c r="AY1572" s="48" t="s">
        <v>572</v>
      </c>
      <c r="AZ1572" s="28" t="s">
        <v>572</v>
      </c>
    </row>
    <row r="1573" ht="15.75" customHeight="1">
      <c r="A1573" s="40">
        <v>1399.0</v>
      </c>
      <c r="B1573" s="28" t="s">
        <v>4373</v>
      </c>
      <c r="C1573" s="41"/>
      <c r="D1573" s="42">
        <f t="array" ref="D1573">index(systems,match($A1573,INDEX(systems,0,1),),3)</f>
        <v>336.409</v>
      </c>
      <c r="E1573" s="42">
        <f t="array" ref="E1573">index(systems,match($A1573,INDEX(systems,0,1),),4)</f>
        <v>-100.734</v>
      </c>
      <c r="F1573" s="43" t="str">
        <f>IFERROR(__xludf.DUMMYFUNCTION("let(row, match($B1573&amp;if($C1573&lt;&gt;"""","" [""&amp;$C1573&amp;""]"",""""),index(nebulae,,2),0),join("","",iferror(round(index(nebulae,row,5)/2,3),1),iferror(round(index(nebulae,row,6)/2,3),1),0))"),"1,1,0")</f>
        <v>1,1,0</v>
      </c>
      <c r="G1573" s="44" t="s">
        <v>4374</v>
      </c>
      <c r="H1573" s="45">
        <f t="array" ref="H1573">let(systemId,match(A1573,index(systems,0,1),),refSystemId,match($H$1,index(systems,0,1),),x,index(systems,systemId,3),y,index(systems,systemId,4),refX,index(systems,refSystemId,3),refY,index(systems,refSystemId,4),round(sqrt((x-refX)^2+(y-refY)^2),3))</f>
        <v>351.167</v>
      </c>
      <c r="I1573" s="46" t="s">
        <v>408</v>
      </c>
      <c r="J1573" s="46" t="s">
        <v>408</v>
      </c>
      <c r="K1573" s="47" t="s">
        <v>408</v>
      </c>
      <c r="L1573" s="47" t="s">
        <v>408</v>
      </c>
      <c r="M1573" s="47" t="s">
        <v>408</v>
      </c>
      <c r="N1573" s="28" t="s">
        <v>408</v>
      </c>
      <c r="O1573" s="41"/>
      <c r="P1573" s="48" t="s">
        <v>1168</v>
      </c>
      <c r="Q1573" s="48" t="s">
        <v>1168</v>
      </c>
      <c r="R1573" s="48" t="s">
        <v>1168</v>
      </c>
      <c r="S1573" s="48" t="s">
        <v>1168</v>
      </c>
      <c r="T1573" s="48" t="s">
        <v>1168</v>
      </c>
      <c r="U1573" s="48" t="s">
        <v>422</v>
      </c>
      <c r="V1573" s="48" t="s">
        <v>422</v>
      </c>
      <c r="W1573" s="48" t="s">
        <v>422</v>
      </c>
      <c r="X1573" s="48" t="s">
        <v>422</v>
      </c>
      <c r="Y1573" s="48" t="s">
        <v>422</v>
      </c>
      <c r="Z1573" s="48" t="s">
        <v>422</v>
      </c>
      <c r="AA1573" s="48" t="s">
        <v>422</v>
      </c>
      <c r="AB1573" s="48" t="s">
        <v>422</v>
      </c>
      <c r="AC1573" s="48" t="s">
        <v>422</v>
      </c>
      <c r="AD1573" s="48" t="s">
        <v>422</v>
      </c>
      <c r="AE1573" s="48" t="s">
        <v>422</v>
      </c>
      <c r="AF1573" s="48" t="s">
        <v>422</v>
      </c>
      <c r="AG1573" s="48" t="s">
        <v>422</v>
      </c>
      <c r="AH1573" s="48" t="s">
        <v>422</v>
      </c>
      <c r="AI1573" s="48" t="s">
        <v>422</v>
      </c>
      <c r="AJ1573" s="48" t="s">
        <v>422</v>
      </c>
      <c r="AK1573" s="48" t="s">
        <v>422</v>
      </c>
      <c r="AL1573" s="48" t="s">
        <v>422</v>
      </c>
      <c r="AM1573" s="48" t="s">
        <v>422</v>
      </c>
      <c r="AN1573" s="48" t="s">
        <v>422</v>
      </c>
      <c r="AO1573" s="48" t="s">
        <v>422</v>
      </c>
      <c r="AP1573" s="48" t="s">
        <v>422</v>
      </c>
      <c r="AQ1573" s="48" t="s">
        <v>422</v>
      </c>
      <c r="AR1573" s="48" t="s">
        <v>422</v>
      </c>
      <c r="AS1573" s="48" t="s">
        <v>422</v>
      </c>
      <c r="AT1573" s="48" t="s">
        <v>422</v>
      </c>
      <c r="AU1573" s="48" t="s">
        <v>422</v>
      </c>
      <c r="AV1573" s="48" t="s">
        <v>422</v>
      </c>
      <c r="AW1573" s="48" t="s">
        <v>422</v>
      </c>
      <c r="AX1573" s="48" t="s">
        <v>422</v>
      </c>
      <c r="AY1573" s="48" t="s">
        <v>422</v>
      </c>
      <c r="AZ1573" s="28" t="s">
        <v>422</v>
      </c>
    </row>
    <row r="1574" ht="15.75" customHeight="1">
      <c r="A1574" s="40">
        <v>1400.0</v>
      </c>
      <c r="B1574" s="28" t="s">
        <v>4375</v>
      </c>
      <c r="C1574" s="41"/>
      <c r="D1574" s="42">
        <f t="array" ref="D1574">index(systems,match($A1574,INDEX(systems,0,1),),3)</f>
        <v>-302.714</v>
      </c>
      <c r="E1574" s="42">
        <f t="array" ref="E1574">index(systems,match($A1574,INDEX(systems,0,1),),4)</f>
        <v>-91.031</v>
      </c>
      <c r="F1574" s="43" t="str">
        <f>IFERROR(__xludf.DUMMYFUNCTION("let(row, match($B1574&amp;if($C1574&lt;&gt;"""","" [""&amp;$C1574&amp;""]"",""""),index(nebulae,,2),0),join("","",iferror(round(index(nebulae,row,5)/2,3),1),iferror(round(index(nebulae,row,6)/2,3),1),0))"),"1,1,0")</f>
        <v>1,1,0</v>
      </c>
      <c r="G1574" s="44" t="s">
        <v>4376</v>
      </c>
      <c r="H1574" s="45">
        <f t="array" ref="H1574">let(systemId,match(A1574,index(systems,0,1),),refSystemId,match($H$1,index(systems,0,1),),x,index(systems,systemId,3),y,index(systems,systemId,4),refX,index(systems,refSystemId,3),refY,index(systems,refSystemId,4),round(sqrt((x-refX)^2+(y-refY)^2),3))</f>
        <v>316.105</v>
      </c>
      <c r="I1574" s="28" t="s">
        <v>408</v>
      </c>
      <c r="J1574" s="28" t="s">
        <v>408</v>
      </c>
      <c r="K1574" s="28" t="s">
        <v>408</v>
      </c>
      <c r="L1574" s="28" t="s">
        <v>408</v>
      </c>
      <c r="M1574" s="48" t="s">
        <v>408</v>
      </c>
      <c r="N1574" s="28" t="s">
        <v>408</v>
      </c>
      <c r="O1574" s="41"/>
      <c r="P1574" s="48" t="s">
        <v>560</v>
      </c>
      <c r="Q1574" s="48" t="s">
        <v>560</v>
      </c>
      <c r="R1574" s="48" t="s">
        <v>560</v>
      </c>
      <c r="S1574" s="48" t="s">
        <v>560</v>
      </c>
      <c r="T1574" s="48" t="s">
        <v>560</v>
      </c>
      <c r="U1574" s="48" t="s">
        <v>560</v>
      </c>
      <c r="V1574" s="48" t="s">
        <v>560</v>
      </c>
      <c r="W1574" s="48" t="s">
        <v>560</v>
      </c>
      <c r="X1574" s="48" t="s">
        <v>560</v>
      </c>
      <c r="Y1574" s="48" t="s">
        <v>4377</v>
      </c>
      <c r="Z1574" s="48" t="s">
        <v>4377</v>
      </c>
      <c r="AA1574" s="48" t="s">
        <v>4377</v>
      </c>
      <c r="AB1574" s="48" t="s">
        <v>4377</v>
      </c>
      <c r="AC1574" s="48" t="s">
        <v>4377</v>
      </c>
      <c r="AD1574" s="48" t="s">
        <v>4377</v>
      </c>
      <c r="AE1574" s="48" t="s">
        <v>4377</v>
      </c>
      <c r="AF1574" s="48" t="s">
        <v>4377</v>
      </c>
      <c r="AG1574" s="48" t="s">
        <v>4377</v>
      </c>
      <c r="AH1574" s="48" t="s">
        <v>4377</v>
      </c>
      <c r="AI1574" s="48" t="s">
        <v>4377</v>
      </c>
      <c r="AJ1574" s="48" t="s">
        <v>4377</v>
      </c>
      <c r="AK1574" s="48" t="s">
        <v>4377</v>
      </c>
      <c r="AL1574" s="48" t="s">
        <v>4377</v>
      </c>
      <c r="AM1574" s="48" t="s">
        <v>4377</v>
      </c>
      <c r="AN1574" s="48" t="s">
        <v>4377</v>
      </c>
      <c r="AO1574" s="48" t="s">
        <v>4377</v>
      </c>
      <c r="AP1574" s="48" t="s">
        <v>4377</v>
      </c>
      <c r="AQ1574" s="48" t="s">
        <v>4378</v>
      </c>
      <c r="AR1574" s="48" t="s">
        <v>879</v>
      </c>
      <c r="AS1574" s="48" t="s">
        <v>879</v>
      </c>
      <c r="AT1574" s="48" t="s">
        <v>879</v>
      </c>
      <c r="AU1574" s="48" t="s">
        <v>879</v>
      </c>
      <c r="AV1574" s="48" t="s">
        <v>879</v>
      </c>
      <c r="AW1574" s="48" t="s">
        <v>879</v>
      </c>
      <c r="AX1574" s="48" t="s">
        <v>487</v>
      </c>
      <c r="AY1574" s="48" t="s">
        <v>487</v>
      </c>
      <c r="AZ1574" s="28" t="s">
        <v>487</v>
      </c>
    </row>
    <row r="1575" ht="15.75" customHeight="1">
      <c r="A1575" s="40">
        <v>1401.0</v>
      </c>
      <c r="B1575" s="28" t="s">
        <v>4379</v>
      </c>
      <c r="C1575" s="41"/>
      <c r="D1575" s="42">
        <f t="array" ref="D1575">index(systems,match($A1575,INDEX(systems,0,1),),3)</f>
        <v>-214.392</v>
      </c>
      <c r="E1575" s="42">
        <f t="array" ref="E1575">index(systems,match($A1575,INDEX(systems,0,1),),4)</f>
        <v>474.35</v>
      </c>
      <c r="F1575" s="43" t="str">
        <f>IFERROR(__xludf.DUMMYFUNCTION("let(row, match($B1575&amp;if($C1575&lt;&gt;"""","" [""&amp;$C1575&amp;""]"",""""),index(nebulae,,2),0),join("","",iferror(round(index(nebulae,row,5)/2,3),1),iferror(round(index(nebulae,row,6)/2,3),1),0))"),"1,1,0")</f>
        <v>1,1,0</v>
      </c>
      <c r="G1575" s="44" t="s">
        <v>4380</v>
      </c>
      <c r="H1575" s="45">
        <f t="array" ref="H1575">let(systemId,match(A1575,index(systems,0,1),),refSystemId,match($H$1,index(systems,0,1),),x,index(systems,systemId,3),y,index(systems,systemId,4),refX,index(systems,refSystemId,3),refY,index(systems,refSystemId,4),round(sqrt((x-refX)^2+(y-refY)^2),3))</f>
        <v>520.55</v>
      </c>
      <c r="I1575" s="46" t="s">
        <v>408</v>
      </c>
      <c r="J1575" s="46" t="s">
        <v>408</v>
      </c>
      <c r="K1575" s="46" t="s">
        <v>408</v>
      </c>
      <c r="L1575" s="46" t="s">
        <v>408</v>
      </c>
      <c r="M1575" s="46" t="s">
        <v>408</v>
      </c>
      <c r="N1575" s="28" t="s">
        <v>408</v>
      </c>
      <c r="O1575" s="41"/>
      <c r="P1575" s="48" t="s">
        <v>497</v>
      </c>
      <c r="Q1575" s="48" t="s">
        <v>497</v>
      </c>
      <c r="R1575" s="48" t="s">
        <v>497</v>
      </c>
      <c r="S1575" s="48" t="s">
        <v>418</v>
      </c>
      <c r="T1575" s="48" t="s">
        <v>418</v>
      </c>
      <c r="U1575" s="48" t="s">
        <v>422</v>
      </c>
      <c r="V1575" s="48" t="s">
        <v>422</v>
      </c>
      <c r="W1575" s="48" t="s">
        <v>422</v>
      </c>
      <c r="X1575" s="48" t="s">
        <v>422</v>
      </c>
      <c r="Y1575" s="48" t="s">
        <v>422</v>
      </c>
      <c r="Z1575" s="48" t="s">
        <v>422</v>
      </c>
      <c r="AA1575" s="48" t="s">
        <v>422</v>
      </c>
      <c r="AB1575" s="48" t="s">
        <v>422</v>
      </c>
      <c r="AC1575" s="48" t="s">
        <v>422</v>
      </c>
      <c r="AD1575" s="48" t="s">
        <v>422</v>
      </c>
      <c r="AE1575" s="48" t="s">
        <v>422</v>
      </c>
      <c r="AF1575" s="48" t="s">
        <v>422</v>
      </c>
      <c r="AG1575" s="48" t="s">
        <v>422</v>
      </c>
      <c r="AH1575" s="48" t="s">
        <v>422</v>
      </c>
      <c r="AI1575" s="48" t="s">
        <v>422</v>
      </c>
      <c r="AJ1575" s="48" t="s">
        <v>422</v>
      </c>
      <c r="AK1575" s="48" t="s">
        <v>422</v>
      </c>
      <c r="AL1575" s="48" t="s">
        <v>422</v>
      </c>
      <c r="AM1575" s="48" t="s">
        <v>422</v>
      </c>
      <c r="AN1575" s="48" t="s">
        <v>422</v>
      </c>
      <c r="AO1575" s="48" t="s">
        <v>422</v>
      </c>
      <c r="AP1575" s="48" t="s">
        <v>422</v>
      </c>
      <c r="AQ1575" s="48" t="s">
        <v>422</v>
      </c>
      <c r="AR1575" s="48" t="s">
        <v>422</v>
      </c>
      <c r="AS1575" s="48" t="s">
        <v>422</v>
      </c>
      <c r="AT1575" s="48" t="s">
        <v>422</v>
      </c>
      <c r="AU1575" s="48" t="s">
        <v>422</v>
      </c>
      <c r="AV1575" s="52" t="s">
        <v>422</v>
      </c>
      <c r="AW1575" s="52" t="s">
        <v>422</v>
      </c>
      <c r="AX1575" s="52" t="s">
        <v>422</v>
      </c>
      <c r="AY1575" s="52" t="s">
        <v>422</v>
      </c>
      <c r="AZ1575" s="51" t="s">
        <v>422</v>
      </c>
    </row>
    <row r="1576" ht="15.75" customHeight="1">
      <c r="A1576" s="40">
        <v>1402.0</v>
      </c>
      <c r="B1576" s="28" t="s">
        <v>4381</v>
      </c>
      <c r="C1576" s="41"/>
      <c r="D1576" s="42">
        <f t="array" ref="D1576">index(systems,match($A1576,INDEX(systems,0,1),),3)</f>
        <v>-232.145</v>
      </c>
      <c r="E1576" s="42">
        <f t="array" ref="E1576">index(systems,match($A1576,INDEX(systems,0,1),),4)</f>
        <v>-474.748</v>
      </c>
      <c r="F1576" s="43" t="str">
        <f>IFERROR(__xludf.DUMMYFUNCTION("let(row, match($B1576&amp;if($C1576&lt;&gt;"""","" [""&amp;$C1576&amp;""]"",""""),index(nebulae,,2),0),join("","",iferror(round(index(nebulae,row,5)/2,3),1),iferror(round(index(nebulae,row,6)/2,3),1),0))"),"1,1,0")</f>
        <v>1,1,0</v>
      </c>
      <c r="G1576" s="44" t="s">
        <v>4382</v>
      </c>
      <c r="H1576" s="45">
        <f t="array" ref="H1576">let(systemId,match(A1576,index(systems,0,1),),refSystemId,match($H$1,index(systems,0,1),),x,index(systems,systemId,3),y,index(systems,systemId,4),refX,index(systems,refSystemId,3),refY,index(systems,refSystemId,4),round(sqrt((x-refX)^2+(y-refY)^2),3))</f>
        <v>528.467</v>
      </c>
      <c r="I1576" s="46" t="s">
        <v>408</v>
      </c>
      <c r="J1576" s="46" t="s">
        <v>408</v>
      </c>
      <c r="K1576" s="46" t="s">
        <v>408</v>
      </c>
      <c r="L1576" s="46" t="s">
        <v>408</v>
      </c>
      <c r="M1576" s="46" t="s">
        <v>408</v>
      </c>
      <c r="N1576" s="28" t="s">
        <v>408</v>
      </c>
      <c r="O1576" s="48" t="s">
        <v>576</v>
      </c>
      <c r="P1576" s="48" t="s">
        <v>1927</v>
      </c>
      <c r="Q1576" s="48" t="s">
        <v>1927</v>
      </c>
      <c r="R1576" s="48" t="s">
        <v>1927</v>
      </c>
      <c r="S1576" s="48" t="s">
        <v>1927</v>
      </c>
      <c r="T1576" s="48" t="s">
        <v>1927</v>
      </c>
      <c r="U1576" s="48" t="s">
        <v>1927</v>
      </c>
      <c r="V1576" s="48" t="s">
        <v>1927</v>
      </c>
      <c r="W1576" s="48" t="s">
        <v>1927</v>
      </c>
      <c r="X1576" s="48" t="s">
        <v>576</v>
      </c>
      <c r="Y1576" s="48" t="s">
        <v>422</v>
      </c>
      <c r="Z1576" s="41"/>
      <c r="AA1576" s="48" t="s">
        <v>576</v>
      </c>
      <c r="AB1576" s="48" t="s">
        <v>576</v>
      </c>
      <c r="AC1576" s="48" t="s">
        <v>576</v>
      </c>
      <c r="AD1576" s="48" t="s">
        <v>576</v>
      </c>
      <c r="AE1576" s="48" t="s">
        <v>576</v>
      </c>
      <c r="AF1576" s="48" t="s">
        <v>576</v>
      </c>
      <c r="AG1576" s="48" t="s">
        <v>576</v>
      </c>
      <c r="AH1576" s="48" t="s">
        <v>576</v>
      </c>
      <c r="AI1576" s="48" t="s">
        <v>576</v>
      </c>
      <c r="AJ1576" s="48" t="s">
        <v>576</v>
      </c>
      <c r="AK1576" s="48" t="s">
        <v>576</v>
      </c>
      <c r="AL1576" s="48" t="s">
        <v>576</v>
      </c>
      <c r="AM1576" s="48" t="s">
        <v>576</v>
      </c>
      <c r="AN1576" s="48" t="s">
        <v>576</v>
      </c>
      <c r="AO1576" s="48" t="s">
        <v>576</v>
      </c>
      <c r="AP1576" s="48" t="s">
        <v>576</v>
      </c>
      <c r="AQ1576" s="48" t="s">
        <v>576</v>
      </c>
      <c r="AR1576" s="48" t="s">
        <v>576</v>
      </c>
      <c r="AS1576" s="48" t="s">
        <v>576</v>
      </c>
      <c r="AT1576" s="48" t="s">
        <v>576</v>
      </c>
      <c r="AU1576" s="48" t="s">
        <v>576</v>
      </c>
      <c r="AV1576" s="48" t="s">
        <v>576</v>
      </c>
      <c r="AW1576" s="48" t="s">
        <v>576</v>
      </c>
      <c r="AX1576" s="48" t="s">
        <v>576</v>
      </c>
      <c r="AY1576" s="48" t="s">
        <v>576</v>
      </c>
      <c r="AZ1576" s="28" t="s">
        <v>576</v>
      </c>
    </row>
    <row r="1577" ht="15.75" customHeight="1">
      <c r="A1577" s="40">
        <v>1403.0</v>
      </c>
      <c r="B1577" s="28" t="s">
        <v>4383</v>
      </c>
      <c r="C1577" s="41"/>
      <c r="D1577" s="42">
        <f t="array" ref="D1577">index(systems,match($A1577,INDEX(systems,0,1),),3)</f>
        <v>-374.869</v>
      </c>
      <c r="E1577" s="42">
        <f t="array" ref="E1577">index(systems,match($A1577,INDEX(systems,0,1),),4)</f>
        <v>157.895</v>
      </c>
      <c r="F1577" s="43" t="str">
        <f>IFERROR(__xludf.DUMMYFUNCTION("let(row, match($B1577&amp;if($C1577&lt;&gt;"""","" [""&amp;$C1577&amp;""]"",""""),index(nebulae,,2),0),join("","",iferror(round(index(nebulae,row,5)/2,3),1),iferror(round(index(nebulae,row,6)/2,3),1),0))"),"1,1,0")</f>
        <v>1,1,0</v>
      </c>
      <c r="G1577" s="44" t="s">
        <v>4384</v>
      </c>
      <c r="H1577" s="45">
        <f t="array" ref="H1577">let(systemId,match(A1577,index(systems,0,1),),refSystemId,match($H$1,index(systems,0,1),),x,index(systems,systemId,3),y,index(systems,systemId,4),refX,index(systems,refSystemId,3),refY,index(systems,refSystemId,4),round(sqrt((x-refX)^2+(y-refY)^2),3))</f>
        <v>406.765</v>
      </c>
      <c r="I1577" s="28" t="s">
        <v>408</v>
      </c>
      <c r="J1577" s="28" t="s">
        <v>408</v>
      </c>
      <c r="K1577" s="28" t="s">
        <v>408</v>
      </c>
      <c r="L1577" s="28" t="s">
        <v>408</v>
      </c>
      <c r="M1577" s="28" t="s">
        <v>408</v>
      </c>
      <c r="N1577" s="28" t="s">
        <v>408</v>
      </c>
      <c r="O1577" s="41"/>
      <c r="P1577" s="48" t="s">
        <v>449</v>
      </c>
      <c r="Q1577" s="48" t="s">
        <v>449</v>
      </c>
      <c r="R1577" s="48" t="s">
        <v>449</v>
      </c>
      <c r="S1577" s="48" t="s">
        <v>449</v>
      </c>
      <c r="T1577" s="48" t="s">
        <v>449</v>
      </c>
      <c r="U1577" s="48" t="s">
        <v>449</v>
      </c>
      <c r="V1577" s="48" t="s">
        <v>449</v>
      </c>
      <c r="W1577" s="48" t="s">
        <v>449</v>
      </c>
      <c r="X1577" s="48" t="s">
        <v>449</v>
      </c>
      <c r="Y1577" s="48" t="s">
        <v>449</v>
      </c>
      <c r="Z1577" s="48" t="s">
        <v>449</v>
      </c>
      <c r="AA1577" s="48" t="s">
        <v>684</v>
      </c>
      <c r="AB1577" s="48" t="s">
        <v>684</v>
      </c>
      <c r="AC1577" s="48" t="s">
        <v>684</v>
      </c>
      <c r="AD1577" s="48" t="s">
        <v>684</v>
      </c>
      <c r="AE1577" s="48" t="s">
        <v>684</v>
      </c>
      <c r="AF1577" s="48" t="s">
        <v>684</v>
      </c>
      <c r="AG1577" s="48" t="s">
        <v>684</v>
      </c>
      <c r="AH1577" s="48" t="s">
        <v>685</v>
      </c>
      <c r="AI1577" s="48" t="s">
        <v>452</v>
      </c>
      <c r="AJ1577" s="48" t="s">
        <v>452</v>
      </c>
      <c r="AK1577" s="48" t="s">
        <v>452</v>
      </c>
      <c r="AL1577" s="48" t="s">
        <v>452</v>
      </c>
      <c r="AM1577" s="48" t="s">
        <v>452</v>
      </c>
      <c r="AN1577" s="48" t="s">
        <v>452</v>
      </c>
      <c r="AO1577" s="48" t="s">
        <v>452</v>
      </c>
      <c r="AP1577" s="48" t="s">
        <v>452</v>
      </c>
      <c r="AQ1577" s="48" t="s">
        <v>686</v>
      </c>
      <c r="AR1577" s="48" t="s">
        <v>686</v>
      </c>
      <c r="AS1577" s="48" t="s">
        <v>687</v>
      </c>
      <c r="AT1577" s="48" t="s">
        <v>454</v>
      </c>
      <c r="AU1577" s="48" t="s">
        <v>454</v>
      </c>
      <c r="AV1577" s="48" t="s">
        <v>454</v>
      </c>
      <c r="AW1577" s="48" t="s">
        <v>454</v>
      </c>
      <c r="AX1577" s="48" t="s">
        <v>454</v>
      </c>
      <c r="AY1577" s="48" t="s">
        <v>454</v>
      </c>
      <c r="AZ1577" s="49" t="s">
        <v>455</v>
      </c>
    </row>
    <row r="1578" ht="15.75" customHeight="1">
      <c r="A1578" s="40">
        <v>1404.0</v>
      </c>
      <c r="B1578" s="28" t="s">
        <v>4385</v>
      </c>
      <c r="C1578" s="41"/>
      <c r="D1578" s="42">
        <f t="array" ref="D1578">index(systems,match($A1578,INDEX(systems,0,1),),3)</f>
        <v>316.649</v>
      </c>
      <c r="E1578" s="42">
        <f t="array" ref="E1578">index(systems,match($A1578,INDEX(systems,0,1),),4)</f>
        <v>-205.809</v>
      </c>
      <c r="F1578" s="43" t="str">
        <f>IFERROR(__xludf.DUMMYFUNCTION("let(row, match($B1578&amp;if($C1578&lt;&gt;"""","" [""&amp;$C1578&amp;""]"",""""),index(nebulae,,2),0),join("","",iferror(round(index(nebulae,row,5)/2,3),1),iferror(round(index(nebulae,row,6)/2,3),1),0))"),"1,1,0")</f>
        <v>1,1,0</v>
      </c>
      <c r="G1578" s="44" t="s">
        <v>4386</v>
      </c>
      <c r="H1578" s="45">
        <f t="array" ref="H1578">let(systemId,match(A1578,index(systems,0,1),),refSystemId,match($H$1,index(systems,0,1),),x,index(systems,systemId,3),y,index(systems,systemId,4),refX,index(systems,refSystemId,3),refY,index(systems,refSystemId,4),round(sqrt((x-refX)^2+(y-refY)^2),3))</f>
        <v>377.656</v>
      </c>
      <c r="I1578" s="28" t="s">
        <v>408</v>
      </c>
      <c r="J1578" s="28" t="s">
        <v>408</v>
      </c>
      <c r="K1578" s="41"/>
      <c r="L1578" s="41"/>
      <c r="M1578" s="41"/>
      <c r="N1578" s="28" t="s">
        <v>905</v>
      </c>
      <c r="O1578" s="48" t="s">
        <v>905</v>
      </c>
      <c r="P1578" s="48" t="s">
        <v>905</v>
      </c>
      <c r="Q1578" s="48" t="s">
        <v>905</v>
      </c>
      <c r="R1578" s="48" t="s">
        <v>905</v>
      </c>
      <c r="S1578" s="48" t="s">
        <v>905</v>
      </c>
      <c r="T1578" s="48" t="s">
        <v>905</v>
      </c>
      <c r="U1578" s="48" t="s">
        <v>905</v>
      </c>
      <c r="V1578" s="48" t="s">
        <v>905</v>
      </c>
      <c r="W1578" s="48" t="s">
        <v>905</v>
      </c>
      <c r="X1578" s="48" t="s">
        <v>905</v>
      </c>
      <c r="Y1578" s="48" t="s">
        <v>906</v>
      </c>
      <c r="Z1578" s="48" t="s">
        <v>906</v>
      </c>
      <c r="AA1578" s="48" t="s">
        <v>907</v>
      </c>
      <c r="AB1578" s="48" t="s">
        <v>907</v>
      </c>
      <c r="AC1578" s="48" t="s">
        <v>907</v>
      </c>
      <c r="AD1578" s="48" t="s">
        <v>907</v>
      </c>
      <c r="AE1578" s="48" t="s">
        <v>907</v>
      </c>
      <c r="AF1578" s="48" t="s">
        <v>907</v>
      </c>
      <c r="AG1578" s="48" t="s">
        <v>907</v>
      </c>
      <c r="AH1578" s="48" t="s">
        <v>907</v>
      </c>
      <c r="AI1578" s="48" t="s">
        <v>907</v>
      </c>
      <c r="AJ1578" s="48" t="s">
        <v>907</v>
      </c>
      <c r="AK1578" s="48" t="s">
        <v>907</v>
      </c>
      <c r="AL1578" s="48" t="s">
        <v>907</v>
      </c>
      <c r="AM1578" s="48" t="s">
        <v>907</v>
      </c>
      <c r="AN1578" s="48" t="s">
        <v>907</v>
      </c>
      <c r="AO1578" s="48" t="s">
        <v>906</v>
      </c>
      <c r="AP1578" s="48" t="s">
        <v>906</v>
      </c>
      <c r="AQ1578" s="48" t="s">
        <v>906</v>
      </c>
      <c r="AR1578" s="48" t="s">
        <v>906</v>
      </c>
      <c r="AS1578" s="48" t="s">
        <v>906</v>
      </c>
      <c r="AT1578" s="48" t="s">
        <v>906</v>
      </c>
      <c r="AU1578" s="48" t="s">
        <v>906</v>
      </c>
      <c r="AV1578" s="52" t="s">
        <v>906</v>
      </c>
      <c r="AW1578" s="52" t="s">
        <v>906</v>
      </c>
      <c r="AX1578" s="52" t="s">
        <v>906</v>
      </c>
      <c r="AY1578" s="52" t="s">
        <v>906</v>
      </c>
      <c r="AZ1578" s="49" t="s">
        <v>906</v>
      </c>
    </row>
    <row r="1579" ht="15.75" customHeight="1">
      <c r="A1579" s="40">
        <v>1405.0</v>
      </c>
      <c r="B1579" s="28" t="s">
        <v>4387</v>
      </c>
      <c r="C1579" s="41"/>
      <c r="D1579" s="42">
        <f t="array" ref="D1579">index(systems,match($A1579,INDEX(systems,0,1),),3)</f>
        <v>371.697</v>
      </c>
      <c r="E1579" s="42">
        <f t="array" ref="E1579">index(systems,match($A1579,INDEX(systems,0,1),),4)</f>
        <v>229.267</v>
      </c>
      <c r="F1579" s="43" t="str">
        <f>IFERROR(__xludf.DUMMYFUNCTION("let(row, match($B1579&amp;if($C1579&lt;&gt;"""","" [""&amp;$C1579&amp;""]"",""""),index(nebulae,,2),0),join("","",iferror(round(index(nebulae,row,5)/2,3),1),iferror(round(index(nebulae,row,6)/2,3),1),0))"),"1,1,0")</f>
        <v>1,1,0</v>
      </c>
      <c r="G1579" s="44" t="s">
        <v>4388</v>
      </c>
      <c r="H1579" s="45">
        <f t="array" ref="H1579">let(systemId,match(A1579,index(systems,0,1),),refSystemId,match($H$1,index(systems,0,1),),x,index(systems,systemId,3),y,index(systems,systemId,4),refX,index(systems,refSystemId,3),refY,index(systems,refSystemId,4),round(sqrt((x-refX)^2+(y-refY)^2),3))</f>
        <v>436.717</v>
      </c>
      <c r="I1579" s="28" t="s">
        <v>408</v>
      </c>
      <c r="J1579" s="28" t="s">
        <v>408</v>
      </c>
      <c r="K1579" s="28" t="s">
        <v>408</v>
      </c>
      <c r="L1579" s="48" t="s">
        <v>408</v>
      </c>
      <c r="M1579" s="48" t="s">
        <v>408</v>
      </c>
      <c r="N1579" s="28" t="s">
        <v>408</v>
      </c>
      <c r="O1579" s="41"/>
      <c r="P1579" s="48" t="s">
        <v>1397</v>
      </c>
      <c r="Q1579" s="48" t="s">
        <v>1397</v>
      </c>
      <c r="R1579" s="48" t="s">
        <v>1397</v>
      </c>
      <c r="S1579" s="48" t="s">
        <v>1397</v>
      </c>
      <c r="T1579" s="48" t="s">
        <v>1397</v>
      </c>
      <c r="U1579" s="48" t="s">
        <v>1397</v>
      </c>
      <c r="V1579" s="48" t="s">
        <v>1397</v>
      </c>
      <c r="W1579" s="48" t="s">
        <v>1397</v>
      </c>
      <c r="X1579" s="48" t="s">
        <v>1397</v>
      </c>
      <c r="Y1579" s="48" t="s">
        <v>1397</v>
      </c>
      <c r="Z1579" s="48" t="s">
        <v>1397</v>
      </c>
      <c r="AA1579" s="48" t="s">
        <v>1397</v>
      </c>
      <c r="AB1579" s="48" t="s">
        <v>1397</v>
      </c>
      <c r="AC1579" s="48" t="s">
        <v>1397</v>
      </c>
      <c r="AD1579" s="48" t="s">
        <v>1397</v>
      </c>
      <c r="AE1579" s="48" t="s">
        <v>1397</v>
      </c>
      <c r="AF1579" s="48" t="s">
        <v>1397</v>
      </c>
      <c r="AG1579" s="48" t="s">
        <v>1397</v>
      </c>
      <c r="AH1579" s="48" t="s">
        <v>1397</v>
      </c>
      <c r="AI1579" s="48" t="s">
        <v>1397</v>
      </c>
      <c r="AJ1579" s="48" t="s">
        <v>1397</v>
      </c>
      <c r="AK1579" s="48" t="s">
        <v>1397</v>
      </c>
      <c r="AL1579" s="48" t="s">
        <v>1397</v>
      </c>
      <c r="AM1579" s="48" t="s">
        <v>1397</v>
      </c>
      <c r="AN1579" s="48" t="s">
        <v>1397</v>
      </c>
      <c r="AO1579" s="48" t="s">
        <v>1397</v>
      </c>
      <c r="AP1579" s="48" t="s">
        <v>1397</v>
      </c>
      <c r="AQ1579" s="48" t="s">
        <v>1400</v>
      </c>
      <c r="AR1579" s="48" t="s">
        <v>1400</v>
      </c>
      <c r="AS1579" s="48" t="s">
        <v>1400</v>
      </c>
      <c r="AT1579" s="48" t="s">
        <v>1400</v>
      </c>
      <c r="AU1579" s="48" t="s">
        <v>1400</v>
      </c>
      <c r="AV1579" s="48" t="s">
        <v>1400</v>
      </c>
      <c r="AW1579" s="48" t="s">
        <v>1400</v>
      </c>
      <c r="AX1579" s="48" t="s">
        <v>1400</v>
      </c>
      <c r="AY1579" s="48" t="s">
        <v>1400</v>
      </c>
      <c r="AZ1579" s="28" t="s">
        <v>1400</v>
      </c>
    </row>
    <row r="1580" ht="15.75" customHeight="1">
      <c r="A1580" s="40">
        <v>1406.0</v>
      </c>
      <c r="B1580" s="28" t="s">
        <v>4389</v>
      </c>
      <c r="C1580" s="41"/>
      <c r="D1580" s="42">
        <f t="array" ref="D1580">index(systems,match($A1580,INDEX(systems,0,1),),3)</f>
        <v>199.294</v>
      </c>
      <c r="E1580" s="42">
        <f t="array" ref="E1580">index(systems,match($A1580,INDEX(systems,0,1),),4)</f>
        <v>170.817</v>
      </c>
      <c r="F1580" s="43" t="str">
        <f>IFERROR(__xludf.DUMMYFUNCTION("let(row, match($B1580&amp;if($C1580&lt;&gt;"""","" [""&amp;$C1580&amp;""]"",""""),index(nebulae,,2),0),join("","",iferror(round(index(nebulae,row,5)/2,3),1),iferror(round(index(nebulae,row,6)/2,3),1),0))"),"1,1,0")</f>
        <v>1,1,0</v>
      </c>
      <c r="G1580" s="44" t="s">
        <v>4390</v>
      </c>
      <c r="H1580" s="45">
        <f t="array" ref="H1580">let(systemId,match(A1580,index(systems,0,1),),refSystemId,match($H$1,index(systems,0,1),),x,index(systems,systemId,3),y,index(systems,systemId,4),refX,index(systems,refSystemId,3),refY,index(systems,refSystemId,4),round(sqrt((x-refX)^2+(y-refY)^2),3))</f>
        <v>262.482</v>
      </c>
      <c r="I1580" s="41"/>
      <c r="J1580" s="41"/>
      <c r="K1580" s="28" t="s">
        <v>418</v>
      </c>
      <c r="L1580" s="41"/>
      <c r="M1580" s="41"/>
      <c r="N1580" s="28" t="s">
        <v>1482</v>
      </c>
      <c r="O1580" s="48" t="s">
        <v>1482</v>
      </c>
      <c r="P1580" s="48" t="s">
        <v>1482</v>
      </c>
      <c r="Q1580" s="48" t="s">
        <v>1482</v>
      </c>
      <c r="R1580" s="48" t="s">
        <v>1482</v>
      </c>
      <c r="S1580" s="48" t="s">
        <v>1482</v>
      </c>
      <c r="T1580" s="48" t="s">
        <v>1482</v>
      </c>
      <c r="U1580" s="48" t="s">
        <v>1482</v>
      </c>
      <c r="V1580" s="48" t="s">
        <v>1482</v>
      </c>
      <c r="W1580" s="48" t="s">
        <v>1482</v>
      </c>
      <c r="X1580" s="48" t="s">
        <v>1482</v>
      </c>
      <c r="Y1580" s="48" t="s">
        <v>1482</v>
      </c>
      <c r="Z1580" s="48" t="s">
        <v>1482</v>
      </c>
      <c r="AA1580" s="48" t="s">
        <v>1482</v>
      </c>
      <c r="AB1580" s="48" t="s">
        <v>1482</v>
      </c>
      <c r="AC1580" s="48" t="s">
        <v>1482</v>
      </c>
      <c r="AD1580" s="48" t="s">
        <v>1482</v>
      </c>
      <c r="AE1580" s="48" t="s">
        <v>1482</v>
      </c>
      <c r="AF1580" s="48" t="s">
        <v>1482</v>
      </c>
      <c r="AG1580" s="48" t="s">
        <v>1482</v>
      </c>
      <c r="AH1580" s="48" t="s">
        <v>1482</v>
      </c>
      <c r="AI1580" s="48" t="s">
        <v>1482</v>
      </c>
      <c r="AJ1580" s="48" t="s">
        <v>1482</v>
      </c>
      <c r="AK1580" s="48" t="s">
        <v>1482</v>
      </c>
      <c r="AL1580" s="48" t="s">
        <v>1482</v>
      </c>
      <c r="AM1580" s="48" t="s">
        <v>1482</v>
      </c>
      <c r="AN1580" s="48" t="s">
        <v>1482</v>
      </c>
      <c r="AO1580" s="48" t="s">
        <v>1482</v>
      </c>
      <c r="AP1580" s="48" t="s">
        <v>1482</v>
      </c>
      <c r="AQ1580" s="48" t="s">
        <v>1482</v>
      </c>
      <c r="AR1580" s="48" t="s">
        <v>1482</v>
      </c>
      <c r="AS1580" s="48" t="s">
        <v>1482</v>
      </c>
      <c r="AT1580" s="48" t="s">
        <v>1482</v>
      </c>
      <c r="AU1580" s="48" t="s">
        <v>1482</v>
      </c>
      <c r="AV1580" s="48" t="s">
        <v>1482</v>
      </c>
      <c r="AW1580" s="48" t="s">
        <v>1482</v>
      </c>
      <c r="AX1580" s="48" t="s">
        <v>1482</v>
      </c>
      <c r="AY1580" s="48" t="s">
        <v>1482</v>
      </c>
      <c r="AZ1580" s="28" t="s">
        <v>1482</v>
      </c>
    </row>
    <row r="1581" ht="15.75" customHeight="1">
      <c r="A1581" s="40">
        <v>1407.0</v>
      </c>
      <c r="B1581" s="28" t="s">
        <v>4391</v>
      </c>
      <c r="C1581" s="41"/>
      <c r="D1581" s="42">
        <f t="array" ref="D1581">index(systems,match($A1581,INDEX(systems,0,1),),3)</f>
        <v>524.467</v>
      </c>
      <c r="E1581" s="42">
        <f t="array" ref="E1581">index(systems,match($A1581,INDEX(systems,0,1),),4)</f>
        <v>27.094</v>
      </c>
      <c r="F1581" s="43" t="str">
        <f>IFERROR(__xludf.DUMMYFUNCTION("let(row, match($B1581&amp;if($C1581&lt;&gt;"""","" [""&amp;$C1581&amp;""]"",""""),index(nebulae,,2),0),join("","",iferror(round(index(nebulae,row,5)/2,3),1),iferror(round(index(nebulae,row,6)/2,3),1),0))"),"1,1,0")</f>
        <v>1,1,0</v>
      </c>
      <c r="G1581" s="44" t="s">
        <v>4392</v>
      </c>
      <c r="H1581" s="45">
        <f t="array" ref="H1581">let(systemId,match(A1581,index(systems,0,1),),refSystemId,match($H$1,index(systems,0,1),),x,index(systems,systemId,3),y,index(systems,systemId,4),refX,index(systems,refSystemId,3),refY,index(systems,refSystemId,4),round(sqrt((x-refX)^2+(y-refY)^2),3))</f>
        <v>525.166</v>
      </c>
      <c r="I1581" s="28" t="s">
        <v>408</v>
      </c>
      <c r="J1581" s="28" t="s">
        <v>408</v>
      </c>
      <c r="K1581" s="28" t="s">
        <v>408</v>
      </c>
      <c r="L1581" s="28" t="s">
        <v>408</v>
      </c>
      <c r="M1581" s="28" t="s">
        <v>408</v>
      </c>
      <c r="N1581" s="28" t="s">
        <v>408</v>
      </c>
      <c r="O1581" s="41"/>
      <c r="P1581" s="52" t="s">
        <v>442</v>
      </c>
      <c r="Q1581" s="52" t="s">
        <v>442</v>
      </c>
      <c r="R1581" s="52" t="s">
        <v>442</v>
      </c>
      <c r="S1581" s="52" t="s">
        <v>442</v>
      </c>
      <c r="T1581" s="52" t="s">
        <v>442</v>
      </c>
      <c r="U1581" s="48" t="s">
        <v>920</v>
      </c>
      <c r="V1581" s="48" t="s">
        <v>621</v>
      </c>
      <c r="W1581" s="48" t="s">
        <v>621</v>
      </c>
      <c r="X1581" s="48" t="s">
        <v>621</v>
      </c>
      <c r="Y1581" s="48" t="s">
        <v>622</v>
      </c>
      <c r="Z1581" s="48" t="s">
        <v>622</v>
      </c>
      <c r="AA1581" s="48" t="s">
        <v>623</v>
      </c>
      <c r="AB1581" s="48" t="s">
        <v>623</v>
      </c>
      <c r="AC1581" s="48" t="s">
        <v>623</v>
      </c>
      <c r="AD1581" s="48" t="s">
        <v>623</v>
      </c>
      <c r="AE1581" s="48" t="s">
        <v>623</v>
      </c>
      <c r="AF1581" s="48" t="s">
        <v>623</v>
      </c>
      <c r="AG1581" s="48" t="s">
        <v>623</v>
      </c>
      <c r="AH1581" s="48" t="s">
        <v>623</v>
      </c>
      <c r="AI1581" s="48" t="s">
        <v>623</v>
      </c>
      <c r="AJ1581" s="48" t="s">
        <v>623</v>
      </c>
      <c r="AK1581" s="48" t="s">
        <v>623</v>
      </c>
      <c r="AL1581" s="48" t="s">
        <v>623</v>
      </c>
      <c r="AM1581" s="48" t="s">
        <v>623</v>
      </c>
      <c r="AN1581" s="48" t="s">
        <v>623</v>
      </c>
      <c r="AO1581" s="48" t="s">
        <v>622</v>
      </c>
      <c r="AP1581" s="48" t="s">
        <v>622</v>
      </c>
      <c r="AQ1581" s="48" t="s">
        <v>622</v>
      </c>
      <c r="AR1581" s="48" t="s">
        <v>921</v>
      </c>
      <c r="AS1581" s="48" t="s">
        <v>921</v>
      </c>
      <c r="AT1581" s="48" t="s">
        <v>921</v>
      </c>
      <c r="AU1581" s="48" t="s">
        <v>921</v>
      </c>
      <c r="AV1581" s="48" t="s">
        <v>921</v>
      </c>
      <c r="AW1581" s="48" t="s">
        <v>921</v>
      </c>
      <c r="AX1581" s="48" t="s">
        <v>921</v>
      </c>
      <c r="AY1581" s="48" t="s">
        <v>921</v>
      </c>
      <c r="AZ1581" s="28" t="s">
        <v>921</v>
      </c>
    </row>
    <row r="1582" ht="15.75" customHeight="1">
      <c r="A1582" s="40">
        <v>1408.0</v>
      </c>
      <c r="B1582" s="28" t="s">
        <v>4393</v>
      </c>
      <c r="C1582" s="41"/>
      <c r="D1582" s="42">
        <f t="array" ref="D1582">index(systems,match($A1582,INDEX(systems,0,1),),3)</f>
        <v>595.138</v>
      </c>
      <c r="E1582" s="42">
        <f t="array" ref="E1582">index(systems,match($A1582,INDEX(systems,0,1),),4)</f>
        <v>250.793</v>
      </c>
      <c r="F1582" s="43" t="str">
        <f>IFERROR(__xludf.DUMMYFUNCTION("let(row, match($B1582&amp;if($C1582&lt;&gt;"""","" [""&amp;$C1582&amp;""]"",""""),index(nebulae,,2),0),join("","",iferror(round(index(nebulae,row,5)/2,3),1),iferror(round(index(nebulae,row,6)/2,3),1),0))"),"1,1,0")</f>
        <v>1,1,0</v>
      </c>
      <c r="G1582" s="44" t="s">
        <v>4394</v>
      </c>
      <c r="H1582" s="45">
        <f t="array" ref="H1582">let(systemId,match(A1582,index(systems,0,1),),refSystemId,match($H$1,index(systems,0,1),),x,index(systems,systemId,3),y,index(systems,systemId,4),refX,index(systems,refSystemId,3),refY,index(systems,refSystemId,4),round(sqrt((x-refX)^2+(y-refY)^2),3))</f>
        <v>645.822</v>
      </c>
      <c r="I1582" s="28" t="s">
        <v>408</v>
      </c>
      <c r="J1582" s="28" t="s">
        <v>408</v>
      </c>
      <c r="K1582" s="28" t="s">
        <v>408</v>
      </c>
      <c r="L1582" s="28" t="s">
        <v>408</v>
      </c>
      <c r="M1582" s="28" t="s">
        <v>408</v>
      </c>
      <c r="N1582" s="28" t="s">
        <v>408</v>
      </c>
      <c r="O1582" s="41"/>
      <c r="P1582" s="48" t="s">
        <v>421</v>
      </c>
      <c r="Q1582" s="48" t="s">
        <v>421</v>
      </c>
      <c r="R1582" s="48" t="s">
        <v>421</v>
      </c>
      <c r="S1582" s="48" t="s">
        <v>421</v>
      </c>
      <c r="T1582" s="48" t="s">
        <v>421</v>
      </c>
      <c r="U1582" s="48" t="s">
        <v>421</v>
      </c>
      <c r="V1582" s="48" t="s">
        <v>421</v>
      </c>
      <c r="W1582" s="48" t="s">
        <v>421</v>
      </c>
      <c r="X1582" s="48" t="s">
        <v>418</v>
      </c>
      <c r="Y1582" s="48" t="s">
        <v>422</v>
      </c>
      <c r="Z1582" s="48" t="s">
        <v>422</v>
      </c>
      <c r="AA1582" s="48" t="s">
        <v>422</v>
      </c>
      <c r="AB1582" s="48" t="s">
        <v>422</v>
      </c>
      <c r="AC1582" s="48" t="s">
        <v>422</v>
      </c>
      <c r="AD1582" s="48" t="s">
        <v>422</v>
      </c>
      <c r="AE1582" s="48" t="s">
        <v>422</v>
      </c>
      <c r="AF1582" s="48" t="s">
        <v>422</v>
      </c>
      <c r="AG1582" s="48" t="s">
        <v>422</v>
      </c>
      <c r="AH1582" s="48" t="s">
        <v>422</v>
      </c>
      <c r="AI1582" s="48" t="s">
        <v>422</v>
      </c>
      <c r="AJ1582" s="48" t="s">
        <v>422</v>
      </c>
      <c r="AK1582" s="48" t="s">
        <v>422</v>
      </c>
      <c r="AL1582" s="48" t="s">
        <v>422</v>
      </c>
      <c r="AM1582" s="48" t="s">
        <v>422</v>
      </c>
      <c r="AN1582" s="48" t="s">
        <v>422</v>
      </c>
      <c r="AO1582" s="48" t="s">
        <v>422</v>
      </c>
      <c r="AP1582" s="48" t="s">
        <v>422</v>
      </c>
      <c r="AQ1582" s="48" t="s">
        <v>422</v>
      </c>
      <c r="AR1582" s="48" t="s">
        <v>422</v>
      </c>
      <c r="AS1582" s="48" t="s">
        <v>422</v>
      </c>
      <c r="AT1582" s="48" t="s">
        <v>422</v>
      </c>
      <c r="AU1582" s="48" t="s">
        <v>422</v>
      </c>
      <c r="AV1582" s="48" t="s">
        <v>422</v>
      </c>
      <c r="AW1582" s="48" t="s">
        <v>422</v>
      </c>
      <c r="AX1582" s="48" t="s">
        <v>422</v>
      </c>
      <c r="AY1582" s="48" t="s">
        <v>422</v>
      </c>
      <c r="AZ1582" s="50" t="s">
        <v>423</v>
      </c>
    </row>
    <row r="1583" ht="15.75" customHeight="1">
      <c r="A1583" s="40">
        <v>1409.0</v>
      </c>
      <c r="B1583" s="28" t="s">
        <v>4395</v>
      </c>
      <c r="C1583" s="41"/>
      <c r="D1583" s="42">
        <f t="array" ref="D1583">index(systems,match($A1583,INDEX(systems,0,1),),3)</f>
        <v>-292.603</v>
      </c>
      <c r="E1583" s="42">
        <f t="array" ref="E1583">index(systems,match($A1583,INDEX(systems,0,1),),4)</f>
        <v>367.02</v>
      </c>
      <c r="F1583" s="43" t="str">
        <f>IFERROR(__xludf.DUMMYFUNCTION("let(row, match($B1583&amp;if($C1583&lt;&gt;"""","" [""&amp;$C1583&amp;""]"",""""),index(nebulae,,2),0),join("","",iferror(round(index(nebulae,row,5)/2,3),1),iferror(round(index(nebulae,row,6)/2,3),1),0))"),"1,1,0")</f>
        <v>1,1,0</v>
      </c>
      <c r="G1583" s="44" t="s">
        <v>4396</v>
      </c>
      <c r="H1583" s="45">
        <f t="array" ref="H1583">let(systemId,match(A1583,index(systems,0,1),),refSystemId,match($H$1,index(systems,0,1),),x,index(systems,systemId,3),y,index(systems,systemId,4),refX,index(systems,refSystemId,3),refY,index(systems,refSystemId,4),round(sqrt((x-refX)^2+(y-refY)^2),3))</f>
        <v>469.383</v>
      </c>
      <c r="I1583" s="46" t="s">
        <v>408</v>
      </c>
      <c r="J1583" s="46" t="s">
        <v>408</v>
      </c>
      <c r="K1583" s="28" t="s">
        <v>408</v>
      </c>
      <c r="L1583" s="28" t="s">
        <v>408</v>
      </c>
      <c r="M1583" s="28" t="s">
        <v>408</v>
      </c>
      <c r="N1583" s="28" t="s">
        <v>408</v>
      </c>
      <c r="O1583" s="41"/>
      <c r="P1583" s="48" t="s">
        <v>497</v>
      </c>
      <c r="Q1583" s="48" t="s">
        <v>497</v>
      </c>
      <c r="R1583" s="48" t="s">
        <v>497</v>
      </c>
      <c r="S1583" s="48" t="s">
        <v>435</v>
      </c>
      <c r="T1583" s="48" t="s">
        <v>435</v>
      </c>
      <c r="U1583" s="48" t="s">
        <v>435</v>
      </c>
      <c r="V1583" s="48" t="s">
        <v>435</v>
      </c>
      <c r="W1583" s="48" t="s">
        <v>435</v>
      </c>
      <c r="X1583" s="48" t="s">
        <v>435</v>
      </c>
      <c r="Y1583" s="48" t="s">
        <v>435</v>
      </c>
      <c r="Z1583" s="48" t="s">
        <v>435</v>
      </c>
      <c r="AA1583" s="48" t="s">
        <v>1091</v>
      </c>
      <c r="AB1583" s="48" t="s">
        <v>1091</v>
      </c>
      <c r="AC1583" s="48" t="s">
        <v>1091</v>
      </c>
      <c r="AD1583" s="48" t="s">
        <v>1091</v>
      </c>
      <c r="AE1583" s="48" t="s">
        <v>1091</v>
      </c>
      <c r="AF1583" s="48" t="s">
        <v>1091</v>
      </c>
      <c r="AG1583" s="48" t="s">
        <v>1091</v>
      </c>
      <c r="AH1583" s="48" t="s">
        <v>1092</v>
      </c>
      <c r="AI1583" s="48" t="s">
        <v>592</v>
      </c>
      <c r="AJ1583" s="48" t="s">
        <v>592</v>
      </c>
      <c r="AK1583" s="48" t="s">
        <v>592</v>
      </c>
      <c r="AL1583" s="48" t="s">
        <v>592</v>
      </c>
      <c r="AM1583" s="48" t="s">
        <v>592</v>
      </c>
      <c r="AN1583" s="48" t="s">
        <v>592</v>
      </c>
      <c r="AO1583" s="48" t="s">
        <v>592</v>
      </c>
      <c r="AP1583" s="48" t="s">
        <v>592</v>
      </c>
      <c r="AQ1583" s="48" t="s">
        <v>1052</v>
      </c>
      <c r="AR1583" s="48" t="s">
        <v>1052</v>
      </c>
      <c r="AS1583" s="48" t="s">
        <v>1052</v>
      </c>
      <c r="AT1583" s="48" t="s">
        <v>593</v>
      </c>
      <c r="AU1583" s="48" t="s">
        <v>593</v>
      </c>
      <c r="AV1583" s="48" t="s">
        <v>593</v>
      </c>
      <c r="AW1583" s="48" t="s">
        <v>594</v>
      </c>
      <c r="AX1583" s="48" t="s">
        <v>594</v>
      </c>
      <c r="AY1583" s="48" t="s">
        <v>594</v>
      </c>
      <c r="AZ1583" s="28" t="s">
        <v>594</v>
      </c>
    </row>
    <row r="1584" ht="15.75" customHeight="1">
      <c r="A1584" s="40">
        <v>1410.0</v>
      </c>
      <c r="B1584" s="28" t="s">
        <v>4397</v>
      </c>
      <c r="C1584" s="41"/>
      <c r="D1584" s="42">
        <f t="array" ref="D1584">index(systems,match($A1584,INDEX(systems,0,1),),3)</f>
        <v>54.902</v>
      </c>
      <c r="E1584" s="42">
        <f t="array" ref="E1584">index(systems,match($A1584,INDEX(systems,0,1),),4)</f>
        <v>-344.937</v>
      </c>
      <c r="F1584" s="43" t="str">
        <f>IFERROR(__xludf.DUMMYFUNCTION("let(row, match($B1584&amp;if($C1584&lt;&gt;"""","" [""&amp;$C1584&amp;""]"",""""),index(nebulae,,2),0),join("","",iferror(round(index(nebulae,row,5)/2,3),1),iferror(round(index(nebulae,row,6)/2,3),1),0))"),"1,1,0")</f>
        <v>1,1,0</v>
      </c>
      <c r="G1584" s="44" t="s">
        <v>4398</v>
      </c>
      <c r="H1584" s="45">
        <f t="array" ref="H1584">let(systemId,match(A1584,index(systems,0,1),),refSystemId,match($H$1,index(systems,0,1),),x,index(systems,systemId,3),y,index(systems,systemId,4),refX,index(systems,refSystemId,3),refY,index(systems,refSystemId,4),round(sqrt((x-refX)^2+(y-refY)^2),3))</f>
        <v>349.279</v>
      </c>
      <c r="I1584" s="46" t="s">
        <v>408</v>
      </c>
      <c r="J1584" s="47" t="s">
        <v>408</v>
      </c>
      <c r="K1584" s="47" t="s">
        <v>408</v>
      </c>
      <c r="L1584" s="47" t="s">
        <v>408</v>
      </c>
      <c r="M1584" s="28" t="s">
        <v>408</v>
      </c>
      <c r="N1584" s="28" t="s">
        <v>408</v>
      </c>
      <c r="O1584" s="41"/>
      <c r="P1584" s="48" t="s">
        <v>1566</v>
      </c>
      <c r="Q1584" s="48" t="s">
        <v>1566</v>
      </c>
      <c r="R1584" s="48" t="s">
        <v>1566</v>
      </c>
      <c r="S1584" s="48" t="s">
        <v>1566</v>
      </c>
      <c r="T1584" s="48" t="s">
        <v>1566</v>
      </c>
      <c r="U1584" s="48" t="s">
        <v>422</v>
      </c>
      <c r="V1584" s="48" t="s">
        <v>422</v>
      </c>
      <c r="W1584" s="48" t="s">
        <v>422</v>
      </c>
      <c r="X1584" s="48" t="s">
        <v>422</v>
      </c>
      <c r="Y1584" s="48" t="s">
        <v>422</v>
      </c>
      <c r="Z1584" s="48" t="s">
        <v>422</v>
      </c>
      <c r="AA1584" s="48" t="s">
        <v>422</v>
      </c>
      <c r="AB1584" s="48" t="s">
        <v>422</v>
      </c>
      <c r="AC1584" s="48" t="s">
        <v>422</v>
      </c>
      <c r="AD1584" s="48" t="s">
        <v>422</v>
      </c>
      <c r="AE1584" s="48" t="s">
        <v>422</v>
      </c>
      <c r="AF1584" s="48" t="s">
        <v>422</v>
      </c>
      <c r="AG1584" s="48" t="s">
        <v>422</v>
      </c>
      <c r="AH1584" s="48" t="s">
        <v>422</v>
      </c>
      <c r="AI1584" s="48" t="s">
        <v>422</v>
      </c>
      <c r="AJ1584" s="48" t="s">
        <v>422</v>
      </c>
      <c r="AK1584" s="48" t="s">
        <v>422</v>
      </c>
      <c r="AL1584" s="48" t="s">
        <v>422</v>
      </c>
      <c r="AM1584" s="48" t="s">
        <v>422</v>
      </c>
      <c r="AN1584" s="48" t="s">
        <v>422</v>
      </c>
      <c r="AO1584" s="48" t="s">
        <v>422</v>
      </c>
      <c r="AP1584" s="48" t="s">
        <v>422</v>
      </c>
      <c r="AQ1584" s="48" t="s">
        <v>422</v>
      </c>
      <c r="AR1584" s="48" t="s">
        <v>422</v>
      </c>
      <c r="AS1584" s="48" t="s">
        <v>422</v>
      </c>
      <c r="AT1584" s="48" t="s">
        <v>422</v>
      </c>
      <c r="AU1584" s="48" t="s">
        <v>422</v>
      </c>
      <c r="AV1584" s="48" t="s">
        <v>422</v>
      </c>
      <c r="AW1584" s="48" t="s">
        <v>422</v>
      </c>
      <c r="AX1584" s="48" t="s">
        <v>422</v>
      </c>
      <c r="AY1584" s="48" t="s">
        <v>422</v>
      </c>
      <c r="AZ1584" s="28" t="s">
        <v>422</v>
      </c>
    </row>
    <row r="1585" ht="15.75" customHeight="1">
      <c r="A1585" s="40">
        <v>1411.0</v>
      </c>
      <c r="B1585" s="28" t="s">
        <v>4399</v>
      </c>
      <c r="C1585" s="41"/>
      <c r="D1585" s="42">
        <f t="array" ref="D1585">index(systems,match($A1585,INDEX(systems,0,1),),3)</f>
        <v>-59.834</v>
      </c>
      <c r="E1585" s="42">
        <f t="array" ref="E1585">index(systems,match($A1585,INDEX(systems,0,1),),4)</f>
        <v>352.897</v>
      </c>
      <c r="F1585" s="43" t="str">
        <f>IFERROR(__xludf.DUMMYFUNCTION("let(row, match($B1585&amp;if($C1585&lt;&gt;"""","" [""&amp;$C1585&amp;""]"",""""),index(nebulae,,2),0),join("","",iferror(round(index(nebulae,row,5)/2,3),1),iferror(round(index(nebulae,row,6)/2,3),1),0))"),"1,1,0")</f>
        <v>1,1,0</v>
      </c>
      <c r="G1585" s="44" t="s">
        <v>4400</v>
      </c>
      <c r="H1585" s="45">
        <f t="array" ref="H1585">let(systemId,match(A1585,index(systems,0,1),),refSystemId,match($H$1,index(systems,0,1),),x,index(systems,systemId,3),y,index(systems,systemId,4),refX,index(systems,refSystemId,3),refY,index(systems,refSystemId,4),round(sqrt((x-refX)^2+(y-refY)^2),3))</f>
        <v>357.934</v>
      </c>
      <c r="I1585" s="62" t="s">
        <v>408</v>
      </c>
      <c r="J1585" s="62" t="s">
        <v>408</v>
      </c>
      <c r="K1585" s="62" t="s">
        <v>408</v>
      </c>
      <c r="L1585" s="53"/>
      <c r="M1585" s="53"/>
      <c r="N1585" s="28" t="s">
        <v>902</v>
      </c>
      <c r="O1585" s="48" t="s">
        <v>902</v>
      </c>
      <c r="P1585" s="48" t="s">
        <v>902</v>
      </c>
      <c r="Q1585" s="48" t="s">
        <v>902</v>
      </c>
      <c r="R1585" s="48" t="s">
        <v>902</v>
      </c>
      <c r="S1585" s="48" t="s">
        <v>902</v>
      </c>
      <c r="T1585" s="48" t="s">
        <v>902</v>
      </c>
      <c r="U1585" s="48" t="s">
        <v>902</v>
      </c>
      <c r="V1585" s="48" t="s">
        <v>902</v>
      </c>
      <c r="W1585" s="48" t="s">
        <v>902</v>
      </c>
      <c r="X1585" s="48" t="s">
        <v>422</v>
      </c>
      <c r="Y1585" s="48" t="s">
        <v>422</v>
      </c>
      <c r="Z1585" s="48" t="s">
        <v>422</v>
      </c>
      <c r="AA1585" s="48" t="s">
        <v>422</v>
      </c>
      <c r="AB1585" s="48" t="s">
        <v>422</v>
      </c>
      <c r="AC1585" s="48" t="s">
        <v>422</v>
      </c>
      <c r="AD1585" s="48" t="s">
        <v>422</v>
      </c>
      <c r="AE1585" s="48" t="s">
        <v>422</v>
      </c>
      <c r="AF1585" s="48" t="s">
        <v>422</v>
      </c>
      <c r="AG1585" s="48" t="s">
        <v>422</v>
      </c>
      <c r="AH1585" s="48" t="s">
        <v>422</v>
      </c>
      <c r="AI1585" s="48" t="s">
        <v>422</v>
      </c>
      <c r="AJ1585" s="48" t="s">
        <v>422</v>
      </c>
      <c r="AK1585" s="48" t="s">
        <v>422</v>
      </c>
      <c r="AL1585" s="48" t="s">
        <v>422</v>
      </c>
      <c r="AM1585" s="48" t="s">
        <v>422</v>
      </c>
      <c r="AN1585" s="48" t="s">
        <v>422</v>
      </c>
      <c r="AO1585" s="48" t="s">
        <v>422</v>
      </c>
      <c r="AP1585" s="48" t="s">
        <v>422</v>
      </c>
      <c r="AQ1585" s="48" t="s">
        <v>422</v>
      </c>
      <c r="AR1585" s="48" t="s">
        <v>422</v>
      </c>
      <c r="AS1585" s="48" t="s">
        <v>422</v>
      </c>
      <c r="AT1585" s="52" t="s">
        <v>422</v>
      </c>
      <c r="AU1585" s="52" t="s">
        <v>422</v>
      </c>
      <c r="AV1585" s="48" t="s">
        <v>422</v>
      </c>
      <c r="AW1585" s="48" t="s">
        <v>422</v>
      </c>
      <c r="AX1585" s="52" t="s">
        <v>422</v>
      </c>
      <c r="AY1585" s="52" t="s">
        <v>422</v>
      </c>
      <c r="AZ1585" s="49" t="s">
        <v>422</v>
      </c>
    </row>
    <row r="1586" ht="15.75" customHeight="1">
      <c r="A1586" s="40">
        <v>1412.0</v>
      </c>
      <c r="B1586" s="28" t="s">
        <v>4401</v>
      </c>
      <c r="C1586" s="41"/>
      <c r="D1586" s="42">
        <f t="array" ref="D1586">index(systems,match($A1586,INDEX(systems,0,1),),3)</f>
        <v>56.857</v>
      </c>
      <c r="E1586" s="42">
        <f t="array" ref="E1586">index(systems,match($A1586,INDEX(systems,0,1),),4)</f>
        <v>230.272</v>
      </c>
      <c r="F1586" s="43" t="str">
        <f>IFERROR(__xludf.DUMMYFUNCTION("let(row, match($B1586&amp;if($C1586&lt;&gt;"""","" [""&amp;$C1586&amp;""]"",""""),index(nebulae,,2),0),join("","",iferror(round(index(nebulae,row,5)/2,3),1),iferror(round(index(nebulae,row,6)/2,3),1),0))"),"1,1,0")</f>
        <v>1,1,0</v>
      </c>
      <c r="G1586" s="44" t="s">
        <v>4402</v>
      </c>
      <c r="H1586" s="45">
        <f t="array" ref="H1586">let(systemId,match(A1586,index(systems,0,1),),refSystemId,match($H$1,index(systems,0,1),),x,index(systems,systemId,3),y,index(systems,systemId,4),refX,index(systems,refSystemId,3),refY,index(systems,refSystemId,4),round(sqrt((x-refX)^2+(y-refY)^2),3))</f>
        <v>237.188</v>
      </c>
      <c r="I1586" s="46" t="s">
        <v>408</v>
      </c>
      <c r="J1586" s="46" t="s">
        <v>408</v>
      </c>
      <c r="K1586" s="46" t="s">
        <v>408</v>
      </c>
      <c r="L1586" s="47" t="s">
        <v>408</v>
      </c>
      <c r="M1586" s="47" t="s">
        <v>408</v>
      </c>
      <c r="N1586" s="28" t="s">
        <v>408</v>
      </c>
      <c r="O1586" s="41"/>
      <c r="P1586" s="48" t="s">
        <v>910</v>
      </c>
      <c r="Q1586" s="48" t="s">
        <v>910</v>
      </c>
      <c r="R1586" s="48" t="s">
        <v>910</v>
      </c>
      <c r="S1586" s="48" t="s">
        <v>910</v>
      </c>
      <c r="T1586" s="48" t="s">
        <v>910</v>
      </c>
      <c r="U1586" s="48" t="s">
        <v>910</v>
      </c>
      <c r="V1586" s="48" t="s">
        <v>910</v>
      </c>
      <c r="W1586" s="48" t="s">
        <v>910</v>
      </c>
      <c r="X1586" s="48" t="s">
        <v>910</v>
      </c>
      <c r="Y1586" s="48" t="s">
        <v>2102</v>
      </c>
      <c r="Z1586" s="48" t="s">
        <v>2102</v>
      </c>
      <c r="AA1586" s="48" t="s">
        <v>1204</v>
      </c>
      <c r="AB1586" s="48" t="s">
        <v>1204</v>
      </c>
      <c r="AC1586" s="48" t="s">
        <v>1204</v>
      </c>
      <c r="AD1586" s="48" t="s">
        <v>1204</v>
      </c>
      <c r="AE1586" s="48" t="s">
        <v>1204</v>
      </c>
      <c r="AF1586" s="48" t="s">
        <v>1204</v>
      </c>
      <c r="AG1586" s="48" t="s">
        <v>913</v>
      </c>
      <c r="AH1586" s="48" t="s">
        <v>913</v>
      </c>
      <c r="AI1586" s="48" t="s">
        <v>913</v>
      </c>
      <c r="AJ1586" s="48" t="s">
        <v>913</v>
      </c>
      <c r="AK1586" s="48" t="s">
        <v>913</v>
      </c>
      <c r="AL1586" s="48" t="s">
        <v>913</v>
      </c>
      <c r="AM1586" s="48" t="s">
        <v>913</v>
      </c>
      <c r="AN1586" s="48" t="s">
        <v>697</v>
      </c>
      <c r="AO1586" s="48" t="s">
        <v>697</v>
      </c>
      <c r="AP1586" s="48" t="s">
        <v>697</v>
      </c>
      <c r="AQ1586" s="48" t="s">
        <v>697</v>
      </c>
      <c r="AR1586" s="48" t="s">
        <v>697</v>
      </c>
      <c r="AS1586" s="48" t="s">
        <v>697</v>
      </c>
      <c r="AT1586" s="48" t="s">
        <v>697</v>
      </c>
      <c r="AU1586" s="48" t="s">
        <v>697</v>
      </c>
      <c r="AV1586" s="48" t="s">
        <v>531</v>
      </c>
      <c r="AW1586" s="48" t="s">
        <v>531</v>
      </c>
      <c r="AX1586" s="48" t="s">
        <v>531</v>
      </c>
      <c r="AY1586" s="48" t="s">
        <v>531</v>
      </c>
      <c r="AZ1586" s="28" t="s">
        <v>531</v>
      </c>
    </row>
    <row r="1587" ht="15.75" customHeight="1">
      <c r="A1587" s="40">
        <v>1413.0</v>
      </c>
      <c r="B1587" s="28" t="s">
        <v>4403</v>
      </c>
      <c r="C1587" s="41"/>
      <c r="D1587" s="42">
        <f t="array" ref="D1587">index(systems,match($A1587,INDEX(systems,0,1),),3)</f>
        <v>-225.402</v>
      </c>
      <c r="E1587" s="42">
        <f t="array" ref="E1587">index(systems,match($A1587,INDEX(systems,0,1),),4)</f>
        <v>227.168</v>
      </c>
      <c r="F1587" s="43" t="str">
        <f>IFERROR(__xludf.DUMMYFUNCTION("let(row, match($B1587&amp;if($C1587&lt;&gt;"""","" [""&amp;$C1587&amp;""]"",""""),index(nebulae,,2),0),join("","",iferror(round(index(nebulae,row,5)/2,3),1),iferror(round(index(nebulae,row,6)/2,3),1),0))"),"1,1,0")</f>
        <v>1,1,0</v>
      </c>
      <c r="G1587" s="44" t="s">
        <v>4404</v>
      </c>
      <c r="H1587" s="45">
        <f t="array" ref="H1587">let(systemId,match(A1587,index(systems,0,1),),refSystemId,match($H$1,index(systems,0,1),),x,index(systems,systemId,3),y,index(systems,systemId,4),refX,index(systems,refSystemId,3),refY,index(systems,refSystemId,4),round(sqrt((x-refX)^2+(y-refY)^2),3))</f>
        <v>320.018</v>
      </c>
      <c r="I1587" s="28" t="s">
        <v>408</v>
      </c>
      <c r="J1587" s="28" t="s">
        <v>408</v>
      </c>
      <c r="K1587" s="28" t="s">
        <v>408</v>
      </c>
      <c r="L1587" s="28" t="s">
        <v>408</v>
      </c>
      <c r="M1587" s="48" t="s">
        <v>408</v>
      </c>
      <c r="N1587" s="28" t="s">
        <v>408</v>
      </c>
      <c r="O1587" s="41"/>
      <c r="P1587" s="48" t="s">
        <v>435</v>
      </c>
      <c r="Q1587" s="48" t="s">
        <v>435</v>
      </c>
      <c r="R1587" s="48" t="s">
        <v>435</v>
      </c>
      <c r="S1587" s="48" t="s">
        <v>435</v>
      </c>
      <c r="T1587" s="48" t="s">
        <v>435</v>
      </c>
      <c r="U1587" s="48" t="s">
        <v>435</v>
      </c>
      <c r="V1587" s="48" t="s">
        <v>435</v>
      </c>
      <c r="W1587" s="48" t="s">
        <v>435</v>
      </c>
      <c r="X1587" s="48" t="s">
        <v>435</v>
      </c>
      <c r="Y1587" s="48" t="s">
        <v>435</v>
      </c>
      <c r="Z1587" s="48" t="s">
        <v>435</v>
      </c>
      <c r="AA1587" s="48" t="s">
        <v>1678</v>
      </c>
      <c r="AB1587" s="48" t="s">
        <v>1678</v>
      </c>
      <c r="AC1587" s="48" t="s">
        <v>1678</v>
      </c>
      <c r="AD1587" s="48" t="s">
        <v>1678</v>
      </c>
      <c r="AE1587" s="48" t="s">
        <v>1678</v>
      </c>
      <c r="AF1587" s="48" t="s">
        <v>1678</v>
      </c>
      <c r="AG1587" s="48" t="s">
        <v>1678</v>
      </c>
      <c r="AH1587" s="48" t="s">
        <v>1679</v>
      </c>
      <c r="AI1587" s="48" t="s">
        <v>438</v>
      </c>
      <c r="AJ1587" s="48" t="s">
        <v>438</v>
      </c>
      <c r="AK1587" s="48" t="s">
        <v>438</v>
      </c>
      <c r="AL1587" s="48" t="s">
        <v>438</v>
      </c>
      <c r="AM1587" s="48" t="s">
        <v>438</v>
      </c>
      <c r="AN1587" s="48" t="s">
        <v>438</v>
      </c>
      <c r="AO1587" s="48" t="s">
        <v>438</v>
      </c>
      <c r="AP1587" s="48" t="s">
        <v>438</v>
      </c>
      <c r="AQ1587" s="48" t="s">
        <v>438</v>
      </c>
      <c r="AR1587" s="48" t="s">
        <v>438</v>
      </c>
      <c r="AS1587" s="48" t="s">
        <v>438</v>
      </c>
      <c r="AT1587" s="48" t="s">
        <v>439</v>
      </c>
      <c r="AU1587" s="48" t="s">
        <v>439</v>
      </c>
      <c r="AV1587" s="48" t="s">
        <v>439</v>
      </c>
      <c r="AW1587" s="48" t="s">
        <v>439</v>
      </c>
      <c r="AX1587" s="48" t="s">
        <v>417</v>
      </c>
      <c r="AY1587" s="48" t="s">
        <v>417</v>
      </c>
      <c r="AZ1587" s="49" t="s">
        <v>418</v>
      </c>
    </row>
    <row r="1588" ht="15.75" customHeight="1">
      <c r="A1588" s="40">
        <v>1414.0</v>
      </c>
      <c r="B1588" s="28" t="s">
        <v>4405</v>
      </c>
      <c r="C1588" s="41"/>
      <c r="D1588" s="42">
        <f t="array" ref="D1588">index(systems,match($A1588,INDEX(systems,0,1),),3)</f>
        <v>-162.228</v>
      </c>
      <c r="E1588" s="42">
        <f t="array" ref="E1588">index(systems,match($A1588,INDEX(systems,0,1),),4)</f>
        <v>-439.35</v>
      </c>
      <c r="F1588" s="43" t="str">
        <f>IFERROR(__xludf.DUMMYFUNCTION("let(row, match($B1588&amp;if($C1588&lt;&gt;"""","" [""&amp;$C1588&amp;""]"",""""),index(nebulae,,2),0),join("","",iferror(round(index(nebulae,row,5)/2,3),1),iferror(round(index(nebulae,row,6)/2,3),1),0))"),"1,1,0")</f>
        <v>1,1,0</v>
      </c>
      <c r="G1588" s="44" t="s">
        <v>4406</v>
      </c>
      <c r="H1588" s="45">
        <f t="array" ref="H1588">let(systemId,match(A1588,index(systems,0,1),),refSystemId,match($H$1,index(systems,0,1),),x,index(systems,systemId,3),y,index(systems,systemId,4),refX,index(systems,refSystemId,3),refY,index(systems,refSystemId,4),round(sqrt((x-refX)^2+(y-refY)^2),3))</f>
        <v>468.344</v>
      </c>
      <c r="I1588" s="46" t="s">
        <v>408</v>
      </c>
      <c r="J1588" s="46" t="s">
        <v>408</v>
      </c>
      <c r="K1588" s="46" t="s">
        <v>408</v>
      </c>
      <c r="L1588" s="46" t="s">
        <v>408</v>
      </c>
      <c r="M1588" s="46" t="s">
        <v>408</v>
      </c>
      <c r="N1588" s="28" t="s">
        <v>408</v>
      </c>
      <c r="O1588" s="48" t="s">
        <v>576</v>
      </c>
      <c r="P1588" s="48" t="s">
        <v>609</v>
      </c>
      <c r="Q1588" s="48" t="s">
        <v>609</v>
      </c>
      <c r="R1588" s="48" t="s">
        <v>609</v>
      </c>
      <c r="S1588" s="48" t="s">
        <v>609</v>
      </c>
      <c r="T1588" s="48" t="s">
        <v>609</v>
      </c>
      <c r="U1588" s="48" t="s">
        <v>609</v>
      </c>
      <c r="V1588" s="48" t="s">
        <v>609</v>
      </c>
      <c r="W1588" s="48" t="s">
        <v>609</v>
      </c>
      <c r="X1588" s="48" t="s">
        <v>576</v>
      </c>
      <c r="Y1588" s="48" t="s">
        <v>576</v>
      </c>
      <c r="Z1588" s="48" t="s">
        <v>576</v>
      </c>
      <c r="AA1588" s="48" t="s">
        <v>576</v>
      </c>
      <c r="AB1588" s="48" t="s">
        <v>576</v>
      </c>
      <c r="AC1588" s="48" t="s">
        <v>576</v>
      </c>
      <c r="AD1588" s="48" t="s">
        <v>576</v>
      </c>
      <c r="AE1588" s="48" t="s">
        <v>576</v>
      </c>
      <c r="AF1588" s="48" t="s">
        <v>576</v>
      </c>
      <c r="AG1588" s="48" t="s">
        <v>576</v>
      </c>
      <c r="AH1588" s="48" t="s">
        <v>576</v>
      </c>
      <c r="AI1588" s="48" t="s">
        <v>576</v>
      </c>
      <c r="AJ1588" s="48" t="s">
        <v>576</v>
      </c>
      <c r="AK1588" s="48" t="s">
        <v>576</v>
      </c>
      <c r="AL1588" s="48" t="s">
        <v>576</v>
      </c>
      <c r="AM1588" s="48" t="s">
        <v>576</v>
      </c>
      <c r="AN1588" s="48" t="s">
        <v>576</v>
      </c>
      <c r="AO1588" s="48" t="s">
        <v>576</v>
      </c>
      <c r="AP1588" s="48" t="s">
        <v>576</v>
      </c>
      <c r="AQ1588" s="48" t="s">
        <v>576</v>
      </c>
      <c r="AR1588" s="48" t="s">
        <v>576</v>
      </c>
      <c r="AS1588" s="48" t="s">
        <v>576</v>
      </c>
      <c r="AT1588" s="48" t="s">
        <v>576</v>
      </c>
      <c r="AU1588" s="48" t="s">
        <v>576</v>
      </c>
      <c r="AV1588" s="48" t="s">
        <v>576</v>
      </c>
      <c r="AW1588" s="48" t="s">
        <v>576</v>
      </c>
      <c r="AX1588" s="48" t="s">
        <v>576</v>
      </c>
      <c r="AY1588" s="48" t="s">
        <v>576</v>
      </c>
      <c r="AZ1588" s="28" t="s">
        <v>576</v>
      </c>
    </row>
    <row r="1589" ht="15.75" customHeight="1">
      <c r="A1589" s="40">
        <v>1415.0</v>
      </c>
      <c r="B1589" s="28" t="s">
        <v>4407</v>
      </c>
      <c r="C1589" s="41"/>
      <c r="D1589" s="42">
        <f t="array" ref="D1589">index(systems,match($A1589,INDEX(systems,0,1),),3)</f>
        <v>-7.765</v>
      </c>
      <c r="E1589" s="42">
        <f t="array" ref="E1589">index(systems,match($A1589,INDEX(systems,0,1),),4)</f>
        <v>-221.268</v>
      </c>
      <c r="F1589" s="43" t="str">
        <f>IFERROR(__xludf.DUMMYFUNCTION("let(row, match($B1589&amp;if($C1589&lt;&gt;"""","" [""&amp;$C1589&amp;""]"",""""),index(nebulae,,2),0),join("","",iferror(round(index(nebulae,row,5)/2,3),1),iferror(round(index(nebulae,row,6)/2,3),1),0))"),"1,1,0")</f>
        <v>1,1,0</v>
      </c>
      <c r="G1589" s="44" t="s">
        <v>4408</v>
      </c>
      <c r="H1589" s="45">
        <f t="array" ref="H1589">let(systemId,match(A1589,index(systems,0,1),),refSystemId,match($H$1,index(systems,0,1),),x,index(systems,systemId,3),y,index(systems,systemId,4),refX,index(systems,refSystemId,3),refY,index(systems,refSystemId,4),round(sqrt((x-refX)^2+(y-refY)^2),3))</f>
        <v>221.404</v>
      </c>
      <c r="I1589" s="46" t="s">
        <v>408</v>
      </c>
      <c r="J1589" s="47" t="s">
        <v>408</v>
      </c>
      <c r="K1589" s="47" t="s">
        <v>408</v>
      </c>
      <c r="L1589" s="47" t="s">
        <v>408</v>
      </c>
      <c r="M1589" s="46" t="s">
        <v>408</v>
      </c>
      <c r="N1589" s="28" t="s">
        <v>408</v>
      </c>
      <c r="O1589" s="41"/>
      <c r="P1589" s="48" t="s">
        <v>1045</v>
      </c>
      <c r="Q1589" s="48" t="s">
        <v>1045</v>
      </c>
      <c r="R1589" s="48" t="s">
        <v>1045</v>
      </c>
      <c r="S1589" s="48" t="s">
        <v>1045</v>
      </c>
      <c r="T1589" s="48" t="s">
        <v>1045</v>
      </c>
      <c r="U1589" s="48" t="s">
        <v>1045</v>
      </c>
      <c r="V1589" s="48" t="s">
        <v>1045</v>
      </c>
      <c r="W1589" s="48" t="s">
        <v>1045</v>
      </c>
      <c r="X1589" s="48" t="s">
        <v>1045</v>
      </c>
      <c r="Y1589" s="48" t="s">
        <v>1045</v>
      </c>
      <c r="Z1589" s="48" t="s">
        <v>1045</v>
      </c>
      <c r="AA1589" s="48" t="s">
        <v>1045</v>
      </c>
      <c r="AB1589" s="48" t="s">
        <v>1045</v>
      </c>
      <c r="AC1589" s="48" t="s">
        <v>1045</v>
      </c>
      <c r="AD1589" s="48" t="s">
        <v>1045</v>
      </c>
      <c r="AE1589" s="48" t="s">
        <v>1045</v>
      </c>
      <c r="AF1589" s="48" t="s">
        <v>1045</v>
      </c>
      <c r="AG1589" s="48" t="s">
        <v>1045</v>
      </c>
      <c r="AH1589" s="48" t="s">
        <v>1045</v>
      </c>
      <c r="AI1589" s="48" t="s">
        <v>1045</v>
      </c>
      <c r="AJ1589" s="48" t="s">
        <v>1045</v>
      </c>
      <c r="AK1589" s="48" t="s">
        <v>1045</v>
      </c>
      <c r="AL1589" s="48" t="s">
        <v>1045</v>
      </c>
      <c r="AM1589" s="48" t="s">
        <v>1045</v>
      </c>
      <c r="AN1589" s="48" t="s">
        <v>1045</v>
      </c>
      <c r="AO1589" s="48" t="s">
        <v>1045</v>
      </c>
      <c r="AP1589" s="48" t="s">
        <v>1045</v>
      </c>
      <c r="AQ1589" s="48" t="s">
        <v>1045</v>
      </c>
      <c r="AR1589" s="48" t="s">
        <v>1045</v>
      </c>
      <c r="AS1589" s="48" t="s">
        <v>1045</v>
      </c>
      <c r="AT1589" s="48" t="s">
        <v>1045</v>
      </c>
      <c r="AU1589" s="48" t="s">
        <v>1045</v>
      </c>
      <c r="AV1589" s="48" t="s">
        <v>1045</v>
      </c>
      <c r="AW1589" s="48" t="s">
        <v>1045</v>
      </c>
      <c r="AX1589" s="48" t="s">
        <v>1045</v>
      </c>
      <c r="AY1589" s="48" t="s">
        <v>1045</v>
      </c>
      <c r="AZ1589" s="28" t="s">
        <v>1045</v>
      </c>
    </row>
    <row r="1590" ht="15.75" customHeight="1">
      <c r="A1590" s="40">
        <v>1416.0</v>
      </c>
      <c r="B1590" s="28" t="s">
        <v>4409</v>
      </c>
      <c r="C1590" s="41"/>
      <c r="D1590" s="42">
        <f t="array" ref="D1590">index(systems,match($A1590,INDEX(systems,0,1),),3)</f>
        <v>-9.194</v>
      </c>
      <c r="E1590" s="42">
        <f t="array" ref="E1590">index(systems,match($A1590,INDEX(systems,0,1),),4)</f>
        <v>-83.56</v>
      </c>
      <c r="F1590" s="43" t="str">
        <f>IFERROR(__xludf.DUMMYFUNCTION("let(row, match($B1590&amp;if($C1590&lt;&gt;"""","" [""&amp;$C1590&amp;""]"",""""),index(nebulae,,2),0),join("","",iferror(round(index(nebulae,row,5)/2,3),1),iferror(round(index(nebulae,row,6)/2,3),1),0))"),"1,1,0")</f>
        <v>1,1,0</v>
      </c>
      <c r="G1590" s="44" t="s">
        <v>4410</v>
      </c>
      <c r="H1590" s="45">
        <f t="array" ref="H1590">let(systemId,match(A1590,index(systems,0,1),),refSystemId,match($H$1,index(systems,0,1),),x,index(systems,systemId,3),y,index(systems,systemId,4),refX,index(systems,refSystemId,3),refY,index(systems,refSystemId,4),round(sqrt((x-refX)^2+(y-refY)^2),3))</f>
        <v>84.064</v>
      </c>
      <c r="I1590" s="28" t="s">
        <v>408</v>
      </c>
      <c r="J1590" s="48" t="s">
        <v>408</v>
      </c>
      <c r="K1590" s="48" t="s">
        <v>408</v>
      </c>
      <c r="L1590" s="48" t="s">
        <v>408</v>
      </c>
      <c r="M1590" s="28" t="s">
        <v>408</v>
      </c>
      <c r="N1590" s="28" t="s">
        <v>408</v>
      </c>
      <c r="O1590" s="41"/>
      <c r="P1590" s="48" t="s">
        <v>519</v>
      </c>
      <c r="Q1590" s="48" t="s">
        <v>519</v>
      </c>
      <c r="R1590" s="48" t="s">
        <v>519</v>
      </c>
      <c r="S1590" s="48" t="s">
        <v>519</v>
      </c>
      <c r="T1590" s="48" t="s">
        <v>536</v>
      </c>
      <c r="U1590" s="48" t="s">
        <v>560</v>
      </c>
      <c r="V1590" s="48" t="s">
        <v>560</v>
      </c>
      <c r="W1590" s="48" t="s">
        <v>560</v>
      </c>
      <c r="X1590" s="48" t="s">
        <v>560</v>
      </c>
      <c r="Y1590" s="48" t="s">
        <v>422</v>
      </c>
      <c r="Z1590" s="48" t="s">
        <v>422</v>
      </c>
      <c r="AA1590" s="48" t="s">
        <v>422</v>
      </c>
      <c r="AB1590" s="48" t="s">
        <v>422</v>
      </c>
      <c r="AC1590" s="48" t="s">
        <v>422</v>
      </c>
      <c r="AD1590" s="48" t="s">
        <v>422</v>
      </c>
      <c r="AE1590" s="48" t="s">
        <v>422</v>
      </c>
      <c r="AF1590" s="48" t="s">
        <v>422</v>
      </c>
      <c r="AG1590" s="48" t="s">
        <v>422</v>
      </c>
      <c r="AH1590" s="48" t="s">
        <v>422</v>
      </c>
      <c r="AI1590" s="48" t="s">
        <v>422</v>
      </c>
      <c r="AJ1590" s="48" t="s">
        <v>422</v>
      </c>
      <c r="AK1590" s="48" t="s">
        <v>422</v>
      </c>
      <c r="AL1590" s="48" t="s">
        <v>422</v>
      </c>
      <c r="AM1590" s="48" t="s">
        <v>422</v>
      </c>
      <c r="AN1590" s="48" t="s">
        <v>422</v>
      </c>
      <c r="AO1590" s="48" t="s">
        <v>422</v>
      </c>
      <c r="AP1590" s="48" t="s">
        <v>422</v>
      </c>
      <c r="AQ1590" s="48" t="s">
        <v>422</v>
      </c>
      <c r="AR1590" s="48" t="s">
        <v>422</v>
      </c>
      <c r="AS1590" s="48" t="s">
        <v>422</v>
      </c>
      <c r="AT1590" s="48" t="s">
        <v>422</v>
      </c>
      <c r="AU1590" s="48" t="s">
        <v>422</v>
      </c>
      <c r="AV1590" s="48" t="s">
        <v>422</v>
      </c>
      <c r="AW1590" s="48" t="s">
        <v>422</v>
      </c>
      <c r="AX1590" s="48" t="s">
        <v>422</v>
      </c>
      <c r="AY1590" s="48" t="s">
        <v>422</v>
      </c>
      <c r="AZ1590" s="28" t="s">
        <v>422</v>
      </c>
    </row>
    <row r="1591" ht="15.75" customHeight="1">
      <c r="A1591" s="40">
        <v>1417.0</v>
      </c>
      <c r="B1591" s="28" t="s">
        <v>4411</v>
      </c>
      <c r="C1591" s="41"/>
      <c r="D1591" s="42">
        <f t="array" ref="D1591">index(systems,match($A1591,INDEX(systems,0,1),),3)</f>
        <v>-369.606</v>
      </c>
      <c r="E1591" s="42">
        <f t="array" ref="E1591">index(systems,match($A1591,INDEX(systems,0,1),),4)</f>
        <v>235.44</v>
      </c>
      <c r="F1591" s="43" t="str">
        <f>IFERROR(__xludf.DUMMYFUNCTION("let(row, match($B1591&amp;if($C1591&lt;&gt;"""","" [""&amp;$C1591&amp;""]"",""""),index(nebulae,,2),0),join("","",iferror(round(index(nebulae,row,5)/2,3),1),iferror(round(index(nebulae,row,6)/2,3),1),0))"),"1,1,0")</f>
        <v>1,1,0</v>
      </c>
      <c r="G1591" s="44" t="s">
        <v>4412</v>
      </c>
      <c r="H1591" s="45">
        <f t="array" ref="H1591">let(systemId,match(A1591,index(systems,0,1),),refSystemId,match($H$1,index(systems,0,1),),x,index(systems,systemId,3),y,index(systems,systemId,4),refX,index(systems,refSystemId,3),refY,index(systems,refSystemId,4),round(sqrt((x-refX)^2+(y-refY)^2),3))</f>
        <v>438.224</v>
      </c>
      <c r="I1591" s="53"/>
      <c r="J1591" s="53"/>
      <c r="K1591" s="41"/>
      <c r="L1591" s="41"/>
      <c r="M1591" s="41"/>
      <c r="N1591" s="28" t="s">
        <v>435</v>
      </c>
      <c r="O1591" s="48" t="s">
        <v>435</v>
      </c>
      <c r="P1591" s="48" t="s">
        <v>435</v>
      </c>
      <c r="Q1591" s="48" t="s">
        <v>435</v>
      </c>
      <c r="R1591" s="48" t="s">
        <v>435</v>
      </c>
      <c r="S1591" s="48" t="s">
        <v>435</v>
      </c>
      <c r="T1591" s="48" t="s">
        <v>435</v>
      </c>
      <c r="U1591" s="48" t="s">
        <v>435</v>
      </c>
      <c r="V1591" s="48" t="s">
        <v>435</v>
      </c>
      <c r="W1591" s="48" t="s">
        <v>435</v>
      </c>
      <c r="X1591" s="48" t="s">
        <v>435</v>
      </c>
      <c r="Y1591" s="48" t="s">
        <v>435</v>
      </c>
      <c r="Z1591" s="48" t="s">
        <v>435</v>
      </c>
      <c r="AA1591" s="48" t="s">
        <v>1485</v>
      </c>
      <c r="AB1591" s="48" t="s">
        <v>1485</v>
      </c>
      <c r="AC1591" s="48" t="s">
        <v>1485</v>
      </c>
      <c r="AD1591" s="48" t="s">
        <v>1485</v>
      </c>
      <c r="AE1591" s="48" t="s">
        <v>1485</v>
      </c>
      <c r="AF1591" s="48" t="s">
        <v>1485</v>
      </c>
      <c r="AG1591" s="48" t="s">
        <v>1485</v>
      </c>
      <c r="AH1591" s="48" t="s">
        <v>1486</v>
      </c>
      <c r="AI1591" s="48" t="s">
        <v>592</v>
      </c>
      <c r="AJ1591" s="48" t="s">
        <v>592</v>
      </c>
      <c r="AK1591" s="48" t="s">
        <v>592</v>
      </c>
      <c r="AL1591" s="48" t="s">
        <v>592</v>
      </c>
      <c r="AM1591" s="48" t="s">
        <v>592</v>
      </c>
      <c r="AN1591" s="48" t="s">
        <v>592</v>
      </c>
      <c r="AO1591" s="48" t="s">
        <v>592</v>
      </c>
      <c r="AP1591" s="48" t="s">
        <v>592</v>
      </c>
      <c r="AQ1591" s="48" t="s">
        <v>592</v>
      </c>
      <c r="AR1591" s="48" t="s">
        <v>592</v>
      </c>
      <c r="AS1591" s="48" t="s">
        <v>592</v>
      </c>
      <c r="AT1591" s="48" t="s">
        <v>593</v>
      </c>
      <c r="AU1591" s="48" t="s">
        <v>593</v>
      </c>
      <c r="AV1591" s="48" t="s">
        <v>593</v>
      </c>
      <c r="AW1591" s="48" t="s">
        <v>594</v>
      </c>
      <c r="AX1591" s="48" t="s">
        <v>594</v>
      </c>
      <c r="AY1591" s="48" t="s">
        <v>594</v>
      </c>
      <c r="AZ1591" s="28" t="s">
        <v>4413</v>
      </c>
    </row>
    <row r="1592" ht="15.75" customHeight="1">
      <c r="A1592" s="40">
        <v>3069.0</v>
      </c>
      <c r="B1592" s="28" t="s">
        <v>4414</v>
      </c>
      <c r="C1592" s="41"/>
      <c r="D1592" s="42">
        <f t="array" ref="D1592">index(systems,match($A1592,INDEX(systems,0,1),),3)</f>
        <v>-1039.027</v>
      </c>
      <c r="E1592" s="42">
        <f t="array" ref="E1592">index(systems,match($A1592,INDEX(systems,0,1),),4)</f>
        <v>114.739</v>
      </c>
      <c r="F1592" s="43" t="str">
        <f>IFERROR(__xludf.DUMMYFUNCTION("let(row, match($B1592&amp;if($C1592&lt;&gt;"""","" [""&amp;$C1592&amp;""]"",""""),index(nebulae,,2),0),join("","",iferror(round(index(nebulae,row,5)/2,3),1),iferror(round(index(nebulae,row,6)/2,3),1),0))"),"1,1,0")</f>
        <v>1,1,0</v>
      </c>
      <c r="G1592" s="44" t="s">
        <v>4415</v>
      </c>
      <c r="H1592" s="45">
        <f t="array" ref="H1592">let(systemId,match(A1592,index(systems,0,1),),refSystemId,match($H$1,index(systems,0,1),),x,index(systems,systemId,3),y,index(systems,systemId,4),refX,index(systems,refSystemId,3),refY,index(systems,refSystemId,4),round(sqrt((x-refX)^2+(y-refY)^2),3))</f>
        <v>1045.343</v>
      </c>
      <c r="I1592" s="55"/>
      <c r="J1592" s="55"/>
      <c r="K1592" s="55"/>
      <c r="L1592" s="55"/>
      <c r="M1592" s="55"/>
      <c r="N1592" s="55"/>
      <c r="O1592" s="55"/>
      <c r="P1592" s="55"/>
      <c r="Q1592" s="55"/>
      <c r="R1592" s="55"/>
      <c r="S1592" s="55"/>
      <c r="T1592" s="55"/>
      <c r="U1592" s="55"/>
      <c r="V1592" s="55"/>
      <c r="W1592" s="55"/>
      <c r="X1592" s="55"/>
      <c r="Y1592" s="55"/>
      <c r="Z1592" s="56" t="s">
        <v>3855</v>
      </c>
      <c r="AA1592" s="55"/>
      <c r="AB1592" s="55"/>
      <c r="AC1592" s="55"/>
      <c r="AD1592" s="55"/>
      <c r="AE1592" s="55"/>
      <c r="AF1592" s="55"/>
      <c r="AG1592" s="55"/>
      <c r="AH1592" s="55"/>
      <c r="AI1592" s="55"/>
      <c r="AJ1592" s="55"/>
      <c r="AK1592" s="55"/>
      <c r="AL1592" s="55"/>
      <c r="AM1592" s="55"/>
      <c r="AN1592" s="55"/>
      <c r="AO1592" s="55"/>
      <c r="AP1592" s="55"/>
      <c r="AQ1592" s="55"/>
      <c r="AR1592" s="55"/>
      <c r="AS1592" s="55"/>
      <c r="AT1592" s="55"/>
      <c r="AU1592" s="51" t="s">
        <v>3855</v>
      </c>
      <c r="AV1592" s="55"/>
      <c r="AW1592" s="55"/>
      <c r="AX1592" s="55"/>
      <c r="AY1592" s="55"/>
      <c r="AZ1592" s="55"/>
    </row>
    <row r="1593" ht="15.75" customHeight="1">
      <c r="A1593" s="40">
        <v>1418.0</v>
      </c>
      <c r="B1593" s="28" t="s">
        <v>4416</v>
      </c>
      <c r="C1593" s="41"/>
      <c r="D1593" s="42">
        <f t="array" ref="D1593">index(systems,match($A1593,INDEX(systems,0,1),),3)</f>
        <v>505.581</v>
      </c>
      <c r="E1593" s="42">
        <f t="array" ref="E1593">index(systems,match($A1593,INDEX(systems,0,1),),4)</f>
        <v>-32.256</v>
      </c>
      <c r="F1593" s="43" t="str">
        <f>IFERROR(__xludf.DUMMYFUNCTION("let(row, match($B1593&amp;if($C1593&lt;&gt;"""","" [""&amp;$C1593&amp;""]"",""""),index(nebulae,,2),0),join("","",iferror(round(index(nebulae,row,5)/2,3),1),iferror(round(index(nebulae,row,6)/2,3),1),0))"),"1,1,0")</f>
        <v>1,1,0</v>
      </c>
      <c r="G1593" s="44" t="s">
        <v>4417</v>
      </c>
      <c r="H1593" s="45">
        <f t="array" ref="H1593">let(systemId,match(A1593,index(systems,0,1),),refSystemId,match($H$1,index(systems,0,1),),x,index(systems,systemId,3),y,index(systems,systemId,4),refX,index(systems,refSystemId,3),refY,index(systems,refSystemId,4),round(sqrt((x-refX)^2+(y-refY)^2),3))</f>
        <v>506.609</v>
      </c>
      <c r="I1593" s="28" t="s">
        <v>408</v>
      </c>
      <c r="J1593" s="28" t="s">
        <v>408</v>
      </c>
      <c r="K1593" s="28" t="s">
        <v>408</v>
      </c>
      <c r="L1593" s="28" t="s">
        <v>408</v>
      </c>
      <c r="M1593" s="28" t="s">
        <v>408</v>
      </c>
      <c r="N1593" s="28" t="s">
        <v>408</v>
      </c>
      <c r="O1593" s="41"/>
      <c r="P1593" s="48" t="s">
        <v>1032</v>
      </c>
      <c r="Q1593" s="48" t="s">
        <v>1032</v>
      </c>
      <c r="R1593" s="48" t="s">
        <v>1032</v>
      </c>
      <c r="S1593" s="48" t="s">
        <v>1032</v>
      </c>
      <c r="T1593" s="48" t="s">
        <v>1032</v>
      </c>
      <c r="U1593" s="48" t="s">
        <v>1032</v>
      </c>
      <c r="V1593" s="48" t="s">
        <v>1032</v>
      </c>
      <c r="W1593" s="48" t="s">
        <v>1032</v>
      </c>
      <c r="X1593" s="48" t="s">
        <v>1032</v>
      </c>
      <c r="Y1593" s="48" t="s">
        <v>422</v>
      </c>
      <c r="Z1593" s="48" t="s">
        <v>422</v>
      </c>
      <c r="AA1593" s="48" t="s">
        <v>422</v>
      </c>
      <c r="AB1593" s="48" t="s">
        <v>422</v>
      </c>
      <c r="AC1593" s="48" t="s">
        <v>422</v>
      </c>
      <c r="AD1593" s="48" t="s">
        <v>422</v>
      </c>
      <c r="AE1593" s="48" t="s">
        <v>422</v>
      </c>
      <c r="AF1593" s="48" t="s">
        <v>422</v>
      </c>
      <c r="AG1593" s="48" t="s">
        <v>422</v>
      </c>
      <c r="AH1593" s="48" t="s">
        <v>422</v>
      </c>
      <c r="AI1593" s="48" t="s">
        <v>422</v>
      </c>
      <c r="AJ1593" s="48" t="s">
        <v>422</v>
      </c>
      <c r="AK1593" s="48" t="s">
        <v>422</v>
      </c>
      <c r="AL1593" s="48" t="s">
        <v>422</v>
      </c>
      <c r="AM1593" s="48" t="s">
        <v>422</v>
      </c>
      <c r="AN1593" s="48" t="s">
        <v>422</v>
      </c>
      <c r="AO1593" s="48" t="s">
        <v>422</v>
      </c>
      <c r="AP1593" s="48" t="s">
        <v>422</v>
      </c>
      <c r="AQ1593" s="48" t="s">
        <v>422</v>
      </c>
      <c r="AR1593" s="48" t="s">
        <v>422</v>
      </c>
      <c r="AS1593" s="48" t="s">
        <v>422</v>
      </c>
      <c r="AT1593" s="48" t="s">
        <v>422</v>
      </c>
      <c r="AU1593" s="48" t="s">
        <v>422</v>
      </c>
      <c r="AV1593" s="48" t="s">
        <v>422</v>
      </c>
      <c r="AW1593" s="48" t="s">
        <v>422</v>
      </c>
      <c r="AX1593" s="48" t="s">
        <v>422</v>
      </c>
      <c r="AY1593" s="48" t="s">
        <v>422</v>
      </c>
      <c r="AZ1593" s="28" t="s">
        <v>422</v>
      </c>
    </row>
    <row r="1594" ht="15.75" customHeight="1">
      <c r="A1594" s="40">
        <v>1419.0</v>
      </c>
      <c r="B1594" s="28" t="s">
        <v>4418</v>
      </c>
      <c r="C1594" s="41"/>
      <c r="D1594" s="42">
        <f t="array" ref="D1594">index(systems,match($A1594,INDEX(systems,0,1),),3)</f>
        <v>-11.125</v>
      </c>
      <c r="E1594" s="42">
        <f t="array" ref="E1594">index(systems,match($A1594,INDEX(systems,0,1),),4)</f>
        <v>341.426</v>
      </c>
      <c r="F1594" s="43" t="str">
        <f>IFERROR(__xludf.DUMMYFUNCTION("let(row, match($B1594&amp;if($C1594&lt;&gt;"""","" [""&amp;$C1594&amp;""]"",""""),index(nebulae,,2),0),join("","",iferror(round(index(nebulae,row,5)/2,3),1),iferror(round(index(nebulae,row,6)/2,3),1),0))"),"1,1,0")</f>
        <v>1,1,0</v>
      </c>
      <c r="G1594" s="44" t="s">
        <v>4419</v>
      </c>
      <c r="H1594" s="45">
        <f t="array" ref="H1594">let(systemId,match(A1594,index(systems,0,1),),refSystemId,match($H$1,index(systems,0,1),),x,index(systems,systemId,3),y,index(systems,systemId,4),refX,index(systems,refSystemId,3),refY,index(systems,refSystemId,4),round(sqrt((x-refX)^2+(y-refY)^2),3))</f>
        <v>341.607</v>
      </c>
      <c r="I1594" s="28" t="s">
        <v>408</v>
      </c>
      <c r="J1594" s="28" t="s">
        <v>408</v>
      </c>
      <c r="K1594" s="28" t="s">
        <v>408</v>
      </c>
      <c r="L1594" s="28" t="s">
        <v>408</v>
      </c>
      <c r="M1594" s="48" t="s">
        <v>408</v>
      </c>
      <c r="N1594" s="28" t="s">
        <v>408</v>
      </c>
      <c r="O1594" s="41"/>
      <c r="P1594" s="48" t="s">
        <v>409</v>
      </c>
      <c r="Q1594" s="48" t="s">
        <v>409</v>
      </c>
      <c r="R1594" s="48" t="s">
        <v>409</v>
      </c>
      <c r="S1594" s="48" t="s">
        <v>409</v>
      </c>
      <c r="T1594" s="48" t="s">
        <v>409</v>
      </c>
      <c r="U1594" s="48" t="s">
        <v>846</v>
      </c>
      <c r="V1594" s="48" t="s">
        <v>846</v>
      </c>
      <c r="W1594" s="48" t="s">
        <v>846</v>
      </c>
      <c r="X1594" s="48" t="s">
        <v>846</v>
      </c>
      <c r="Y1594" s="48" t="s">
        <v>846</v>
      </c>
      <c r="Z1594" s="48" t="s">
        <v>846</v>
      </c>
      <c r="AA1594" s="48" t="s">
        <v>1494</v>
      </c>
      <c r="AB1594" s="52" t="s">
        <v>1494</v>
      </c>
      <c r="AC1594" s="52" t="s">
        <v>1494</v>
      </c>
      <c r="AD1594" s="52" t="s">
        <v>1494</v>
      </c>
      <c r="AE1594" s="52" t="s">
        <v>1494</v>
      </c>
      <c r="AF1594" s="52" t="s">
        <v>849</v>
      </c>
      <c r="AG1594" s="52" t="s">
        <v>849</v>
      </c>
      <c r="AH1594" s="52" t="s">
        <v>849</v>
      </c>
      <c r="AI1594" s="52" t="s">
        <v>849</v>
      </c>
      <c r="AJ1594" s="52" t="s">
        <v>849</v>
      </c>
      <c r="AK1594" s="52" t="s">
        <v>849</v>
      </c>
      <c r="AL1594" s="52" t="s">
        <v>849</v>
      </c>
      <c r="AM1594" s="52" t="s">
        <v>849</v>
      </c>
      <c r="AN1594" s="52" t="s">
        <v>849</v>
      </c>
      <c r="AO1594" s="52" t="s">
        <v>849</v>
      </c>
      <c r="AP1594" s="52" t="s">
        <v>849</v>
      </c>
      <c r="AQ1594" s="48" t="s">
        <v>849</v>
      </c>
      <c r="AR1594" s="48" t="s">
        <v>849</v>
      </c>
      <c r="AS1594" s="48" t="s">
        <v>849</v>
      </c>
      <c r="AT1594" s="48" t="s">
        <v>849</v>
      </c>
      <c r="AU1594" s="48" t="s">
        <v>849</v>
      </c>
      <c r="AV1594" s="48" t="s">
        <v>849</v>
      </c>
      <c r="AW1594" s="48" t="s">
        <v>849</v>
      </c>
      <c r="AX1594" s="48" t="s">
        <v>1259</v>
      </c>
      <c r="AY1594" s="48" t="s">
        <v>1259</v>
      </c>
      <c r="AZ1594" s="28" t="s">
        <v>1259</v>
      </c>
    </row>
    <row r="1595" ht="15.75" customHeight="1">
      <c r="A1595" s="40">
        <v>1420.0</v>
      </c>
      <c r="B1595" s="28" t="s">
        <v>4420</v>
      </c>
      <c r="C1595" s="41"/>
      <c r="D1595" s="42">
        <f t="array" ref="D1595">index(systems,match($A1595,INDEX(systems,0,1),),3)</f>
        <v>-25.863</v>
      </c>
      <c r="E1595" s="42">
        <f t="array" ref="E1595">index(systems,match($A1595,INDEX(systems,0,1),),4)</f>
        <v>-265.076</v>
      </c>
      <c r="F1595" s="43" t="str">
        <f>IFERROR(__xludf.DUMMYFUNCTION("let(row, match($B1595&amp;if($C1595&lt;&gt;"""","" [""&amp;$C1595&amp;""]"",""""),index(nebulae,,2),0),join("","",iferror(round(index(nebulae,row,5)/2,3),1),iferror(round(index(nebulae,row,6)/2,3),1),0))"),"1,1,0")</f>
        <v>1,1,0</v>
      </c>
      <c r="G1595" s="44" t="s">
        <v>4421</v>
      </c>
      <c r="H1595" s="45">
        <f t="array" ref="H1595">let(systemId,match(A1595,index(systems,0,1),),refSystemId,match($H$1,index(systems,0,1),),x,index(systems,systemId,3),y,index(systems,systemId,4),refX,index(systems,refSystemId,3),refY,index(systems,refSystemId,4),round(sqrt((x-refX)^2+(y-refY)^2),3))</f>
        <v>266.335</v>
      </c>
      <c r="I1595" s="46" t="s">
        <v>408</v>
      </c>
      <c r="J1595" s="47" t="s">
        <v>408</v>
      </c>
      <c r="K1595" s="47" t="s">
        <v>408</v>
      </c>
      <c r="L1595" s="47" t="s">
        <v>408</v>
      </c>
      <c r="M1595" s="46" t="s">
        <v>408</v>
      </c>
      <c r="N1595" s="28" t="s">
        <v>408</v>
      </c>
      <c r="O1595" s="41"/>
      <c r="P1595" s="48" t="s">
        <v>968</v>
      </c>
      <c r="Q1595" s="48" t="s">
        <v>968</v>
      </c>
      <c r="R1595" s="48" t="s">
        <v>968</v>
      </c>
      <c r="S1595" s="48" t="s">
        <v>968</v>
      </c>
      <c r="T1595" s="48" t="s">
        <v>968</v>
      </c>
      <c r="U1595" s="48" t="s">
        <v>968</v>
      </c>
      <c r="V1595" s="48" t="s">
        <v>968</v>
      </c>
      <c r="W1595" s="48" t="s">
        <v>968</v>
      </c>
      <c r="X1595" s="48" t="s">
        <v>968</v>
      </c>
      <c r="Y1595" s="48" t="s">
        <v>560</v>
      </c>
      <c r="Z1595" s="48" t="s">
        <v>560</v>
      </c>
      <c r="AA1595" s="48" t="s">
        <v>560</v>
      </c>
      <c r="AB1595" s="48" t="s">
        <v>560</v>
      </c>
      <c r="AC1595" s="48" t="s">
        <v>560</v>
      </c>
      <c r="AD1595" s="48" t="s">
        <v>560</v>
      </c>
      <c r="AE1595" s="48" t="s">
        <v>560</v>
      </c>
      <c r="AF1595" s="48" t="s">
        <v>560</v>
      </c>
      <c r="AG1595" s="48" t="s">
        <v>560</v>
      </c>
      <c r="AH1595" s="48" t="s">
        <v>560</v>
      </c>
      <c r="AI1595" s="48" t="s">
        <v>560</v>
      </c>
      <c r="AJ1595" s="48" t="s">
        <v>560</v>
      </c>
      <c r="AK1595" s="48" t="s">
        <v>560</v>
      </c>
      <c r="AL1595" s="48" t="s">
        <v>560</v>
      </c>
      <c r="AM1595" s="48" t="s">
        <v>560</v>
      </c>
      <c r="AN1595" s="48" t="s">
        <v>560</v>
      </c>
      <c r="AO1595" s="48" t="s">
        <v>560</v>
      </c>
      <c r="AP1595" s="48" t="s">
        <v>560</v>
      </c>
      <c r="AQ1595" s="48" t="s">
        <v>560</v>
      </c>
      <c r="AR1595" s="48" t="s">
        <v>560</v>
      </c>
      <c r="AS1595" s="48" t="s">
        <v>418</v>
      </c>
      <c r="AT1595" s="48" t="s">
        <v>418</v>
      </c>
      <c r="AU1595" s="48" t="s">
        <v>418</v>
      </c>
      <c r="AV1595" s="48" t="s">
        <v>968</v>
      </c>
      <c r="AW1595" s="48" t="s">
        <v>968</v>
      </c>
      <c r="AX1595" s="48" t="s">
        <v>968</v>
      </c>
      <c r="AY1595" s="48" t="s">
        <v>968</v>
      </c>
      <c r="AZ1595" s="51" t="s">
        <v>968</v>
      </c>
    </row>
    <row r="1596" ht="15.75" customHeight="1">
      <c r="A1596" s="40">
        <v>1421.0</v>
      </c>
      <c r="B1596" s="28" t="s">
        <v>4422</v>
      </c>
      <c r="C1596" s="41"/>
      <c r="D1596" s="42">
        <f t="array" ref="D1596">index(systems,match($A1596,INDEX(systems,0,1),),3)</f>
        <v>155.685</v>
      </c>
      <c r="E1596" s="42">
        <f t="array" ref="E1596">index(systems,match($A1596,INDEX(systems,0,1),),4)</f>
        <v>-265.594</v>
      </c>
      <c r="F1596" s="43" t="str">
        <f>IFERROR(__xludf.DUMMYFUNCTION("let(row, match($B1596&amp;if($C1596&lt;&gt;"""","" [""&amp;$C1596&amp;""]"",""""),index(nebulae,,2),0),join("","",iferror(round(index(nebulae,row,5)/2,3),1),iferror(round(index(nebulae,row,6)/2,3),1),0))"),"1,1,0")</f>
        <v>1,1,0</v>
      </c>
      <c r="G1596" s="44" t="s">
        <v>4423</v>
      </c>
      <c r="H1596" s="45">
        <f t="array" ref="H1596">let(systemId,match(A1596,index(systems,0,1),),refSystemId,match($H$1,index(systems,0,1),),x,index(systems,systemId,3),y,index(systems,systemId,4),refX,index(systems,refSystemId,3),refY,index(systems,refSystemId,4),round(sqrt((x-refX)^2+(y-refY)^2),3))</f>
        <v>307.86</v>
      </c>
      <c r="I1596" s="47" t="s">
        <v>408</v>
      </c>
      <c r="J1596" s="47" t="s">
        <v>408</v>
      </c>
      <c r="K1596" s="53"/>
      <c r="L1596" s="53"/>
      <c r="M1596" s="46" t="s">
        <v>500</v>
      </c>
      <c r="N1596" s="28" t="s">
        <v>490</v>
      </c>
      <c r="O1596" s="48" t="s">
        <v>490</v>
      </c>
      <c r="P1596" s="48" t="s">
        <v>490</v>
      </c>
      <c r="Q1596" s="48" t="s">
        <v>490</v>
      </c>
      <c r="R1596" s="48" t="s">
        <v>490</v>
      </c>
      <c r="S1596" s="48" t="s">
        <v>490</v>
      </c>
      <c r="T1596" s="48" t="s">
        <v>490</v>
      </c>
      <c r="U1596" s="48" t="s">
        <v>491</v>
      </c>
      <c r="V1596" s="48" t="s">
        <v>491</v>
      </c>
      <c r="W1596" s="48" t="s">
        <v>491</v>
      </c>
      <c r="X1596" s="48" t="s">
        <v>491</v>
      </c>
      <c r="Y1596" s="48" t="s">
        <v>422</v>
      </c>
      <c r="Z1596" s="48" t="s">
        <v>422</v>
      </c>
      <c r="AA1596" s="48" t="s">
        <v>422</v>
      </c>
      <c r="AB1596" s="48" t="s">
        <v>422</v>
      </c>
      <c r="AC1596" s="48" t="s">
        <v>422</v>
      </c>
      <c r="AD1596" s="48" t="s">
        <v>422</v>
      </c>
      <c r="AE1596" s="48" t="s">
        <v>422</v>
      </c>
      <c r="AF1596" s="48" t="s">
        <v>422</v>
      </c>
      <c r="AG1596" s="48" t="s">
        <v>422</v>
      </c>
      <c r="AH1596" s="48" t="s">
        <v>422</v>
      </c>
      <c r="AI1596" s="48" t="s">
        <v>422</v>
      </c>
      <c r="AJ1596" s="48" t="s">
        <v>422</v>
      </c>
      <c r="AK1596" s="48" t="s">
        <v>422</v>
      </c>
      <c r="AL1596" s="48" t="s">
        <v>422</v>
      </c>
      <c r="AM1596" s="48" t="s">
        <v>422</v>
      </c>
      <c r="AN1596" s="48" t="s">
        <v>422</v>
      </c>
      <c r="AO1596" s="48" t="s">
        <v>422</v>
      </c>
      <c r="AP1596" s="48" t="s">
        <v>422</v>
      </c>
      <c r="AQ1596" s="48" t="s">
        <v>422</v>
      </c>
      <c r="AR1596" s="48" t="s">
        <v>422</v>
      </c>
      <c r="AS1596" s="48" t="s">
        <v>422</v>
      </c>
      <c r="AT1596" s="48" t="s">
        <v>422</v>
      </c>
      <c r="AU1596" s="48" t="s">
        <v>422</v>
      </c>
      <c r="AV1596" s="48" t="s">
        <v>422</v>
      </c>
      <c r="AW1596" s="48" t="s">
        <v>422</v>
      </c>
      <c r="AX1596" s="48" t="s">
        <v>422</v>
      </c>
      <c r="AY1596" s="48" t="s">
        <v>422</v>
      </c>
      <c r="AZ1596" s="28" t="s">
        <v>422</v>
      </c>
    </row>
    <row r="1597" ht="15.75" customHeight="1">
      <c r="A1597" s="40">
        <v>1422.0</v>
      </c>
      <c r="B1597" s="28" t="s">
        <v>4424</v>
      </c>
      <c r="C1597" s="28" t="s">
        <v>781</v>
      </c>
      <c r="D1597" s="42">
        <f t="array" ref="D1597">index(systems,match($A1597,INDEX(systems,0,1),),3)</f>
        <v>-51.334</v>
      </c>
      <c r="E1597" s="42">
        <f t="array" ref="E1597">index(systems,match($A1597,INDEX(systems,0,1),),4)</f>
        <v>-273.649</v>
      </c>
      <c r="F1597" s="43" t="str">
        <f>IFERROR(__xludf.DUMMYFUNCTION("let(row, match($B1597&amp;if($C1597&lt;&gt;"""","" [""&amp;$C1597&amp;""]"",""""),index(nebulae,,2),0),join("","",iferror(round(index(nebulae,row,5)/2,3),1),iferror(round(index(nebulae,row,6)/2,3),1),0))"),"1,1,0")</f>
        <v>1,1,0</v>
      </c>
      <c r="G1597" s="44" t="s">
        <v>4425</v>
      </c>
      <c r="H1597" s="45">
        <f t="array" ref="H1597">let(systemId,match(A1597,index(systems,0,1),),refSystemId,match($H$1,index(systems,0,1),),x,index(systems,systemId,3),y,index(systems,systemId,4),refX,index(systems,refSystemId,3),refY,index(systems,refSystemId,4),round(sqrt((x-refX)^2+(y-refY)^2),3))</f>
        <v>278.422</v>
      </c>
      <c r="I1597" s="28" t="s">
        <v>408</v>
      </c>
      <c r="J1597" s="48" t="s">
        <v>408</v>
      </c>
      <c r="K1597" s="48" t="s">
        <v>408</v>
      </c>
      <c r="L1597" s="48" t="s">
        <v>408</v>
      </c>
      <c r="M1597" s="28" t="s">
        <v>408</v>
      </c>
      <c r="N1597" s="28" t="s">
        <v>408</v>
      </c>
      <c r="O1597" s="41"/>
      <c r="P1597" s="48" t="s">
        <v>2350</v>
      </c>
      <c r="Q1597" s="48" t="s">
        <v>2350</v>
      </c>
      <c r="R1597" s="48" t="s">
        <v>2350</v>
      </c>
      <c r="S1597" s="48" t="s">
        <v>2350</v>
      </c>
      <c r="T1597" s="48" t="s">
        <v>2350</v>
      </c>
      <c r="U1597" s="48" t="s">
        <v>2350</v>
      </c>
      <c r="V1597" s="48" t="s">
        <v>2350</v>
      </c>
      <c r="W1597" s="48" t="s">
        <v>2350</v>
      </c>
      <c r="X1597" s="48" t="s">
        <v>422</v>
      </c>
      <c r="Y1597" s="48" t="s">
        <v>422</v>
      </c>
      <c r="Z1597" s="48" t="s">
        <v>422</v>
      </c>
      <c r="AA1597" s="48" t="s">
        <v>422</v>
      </c>
      <c r="AB1597" s="48" t="s">
        <v>422</v>
      </c>
      <c r="AC1597" s="48" t="s">
        <v>422</v>
      </c>
      <c r="AD1597" s="48" t="s">
        <v>422</v>
      </c>
      <c r="AE1597" s="48" t="s">
        <v>422</v>
      </c>
      <c r="AF1597" s="48" t="s">
        <v>422</v>
      </c>
      <c r="AG1597" s="48" t="s">
        <v>422</v>
      </c>
      <c r="AH1597" s="48" t="s">
        <v>422</v>
      </c>
      <c r="AI1597" s="48" t="s">
        <v>422</v>
      </c>
      <c r="AJ1597" s="48" t="s">
        <v>422</v>
      </c>
      <c r="AK1597" s="48" t="s">
        <v>422</v>
      </c>
      <c r="AL1597" s="48" t="s">
        <v>422</v>
      </c>
      <c r="AM1597" s="48" t="s">
        <v>422</v>
      </c>
      <c r="AN1597" s="48" t="s">
        <v>422</v>
      </c>
      <c r="AO1597" s="48" t="s">
        <v>422</v>
      </c>
      <c r="AP1597" s="48" t="s">
        <v>422</v>
      </c>
      <c r="AQ1597" s="48" t="s">
        <v>422</v>
      </c>
      <c r="AR1597" s="48" t="s">
        <v>422</v>
      </c>
      <c r="AS1597" s="48" t="s">
        <v>422</v>
      </c>
      <c r="AT1597" s="48" t="s">
        <v>422</v>
      </c>
      <c r="AU1597" s="48" t="s">
        <v>422</v>
      </c>
      <c r="AV1597" s="48" t="s">
        <v>422</v>
      </c>
      <c r="AW1597" s="48" t="s">
        <v>422</v>
      </c>
      <c r="AX1597" s="48" t="s">
        <v>422</v>
      </c>
      <c r="AY1597" s="48" t="s">
        <v>422</v>
      </c>
      <c r="AZ1597" s="51" t="s">
        <v>422</v>
      </c>
    </row>
    <row r="1598" ht="15.75" customHeight="1">
      <c r="A1598" s="40">
        <v>1423.0</v>
      </c>
      <c r="B1598" s="28" t="s">
        <v>4424</v>
      </c>
      <c r="C1598" s="28" t="s">
        <v>1116</v>
      </c>
      <c r="D1598" s="42">
        <f t="array" ref="D1598">index(systems,match($A1598,INDEX(systems,0,1),),3)</f>
        <v>-499.069</v>
      </c>
      <c r="E1598" s="42">
        <f t="array" ref="E1598">index(systems,match($A1598,INDEX(systems,0,1),),4)</f>
        <v>262.606</v>
      </c>
      <c r="F1598" s="43" t="str">
        <f>IFERROR(__xludf.DUMMYFUNCTION("let(row, match($B1598&amp;if($C1598&lt;&gt;"""","" [""&amp;$C1598&amp;""]"",""""),index(nebulae,,2),0),join("","",iferror(round(index(nebulae,row,5)/2,3),1),iferror(round(index(nebulae,row,6)/2,3),1),0))"),"1,1,0")</f>
        <v>1,1,0</v>
      </c>
      <c r="G1598" s="44" t="s">
        <v>4426</v>
      </c>
      <c r="H1598" s="45">
        <f t="array" ref="H1598">let(systemId,match(A1598,index(systems,0,1),),refSystemId,match($H$1,index(systems,0,1),),x,index(systems,systemId,3),y,index(systems,systemId,4),refX,index(systems,refSystemId,3),refY,index(systems,refSystemId,4),round(sqrt((x-refX)^2+(y-refY)^2),3))</f>
        <v>563.943</v>
      </c>
      <c r="I1598" s="28" t="s">
        <v>408</v>
      </c>
      <c r="J1598" s="28" t="s">
        <v>408</v>
      </c>
      <c r="K1598" s="28" t="s">
        <v>408</v>
      </c>
      <c r="L1598" s="28" t="s">
        <v>408</v>
      </c>
      <c r="M1598" s="28" t="s">
        <v>408</v>
      </c>
      <c r="N1598" s="28" t="s">
        <v>408</v>
      </c>
      <c r="O1598" s="41"/>
      <c r="P1598" s="48" t="s">
        <v>477</v>
      </c>
      <c r="Q1598" s="48" t="s">
        <v>477</v>
      </c>
      <c r="R1598" s="48" t="s">
        <v>477</v>
      </c>
      <c r="S1598" s="48" t="s">
        <v>418</v>
      </c>
      <c r="T1598" s="48" t="s">
        <v>418</v>
      </c>
      <c r="U1598" s="48" t="s">
        <v>422</v>
      </c>
      <c r="V1598" s="48" t="s">
        <v>422</v>
      </c>
      <c r="W1598" s="48" t="s">
        <v>422</v>
      </c>
      <c r="X1598" s="48" t="s">
        <v>422</v>
      </c>
      <c r="Y1598" s="48" t="s">
        <v>422</v>
      </c>
      <c r="Z1598" s="48" t="s">
        <v>422</v>
      </c>
      <c r="AA1598" s="48" t="s">
        <v>422</v>
      </c>
      <c r="AB1598" s="48" t="s">
        <v>422</v>
      </c>
      <c r="AC1598" s="48" t="s">
        <v>422</v>
      </c>
      <c r="AD1598" s="48" t="s">
        <v>422</v>
      </c>
      <c r="AE1598" s="48" t="s">
        <v>422</v>
      </c>
      <c r="AF1598" s="48" t="s">
        <v>422</v>
      </c>
      <c r="AG1598" s="48" t="s">
        <v>422</v>
      </c>
      <c r="AH1598" s="48" t="s">
        <v>422</v>
      </c>
      <c r="AI1598" s="48" t="s">
        <v>422</v>
      </c>
      <c r="AJ1598" s="48" t="s">
        <v>422</v>
      </c>
      <c r="AK1598" s="48" t="s">
        <v>422</v>
      </c>
      <c r="AL1598" s="48" t="s">
        <v>422</v>
      </c>
      <c r="AM1598" s="48" t="s">
        <v>422</v>
      </c>
      <c r="AN1598" s="48" t="s">
        <v>422</v>
      </c>
      <c r="AO1598" s="48" t="s">
        <v>422</v>
      </c>
      <c r="AP1598" s="48" t="s">
        <v>422</v>
      </c>
      <c r="AQ1598" s="48" t="s">
        <v>422</v>
      </c>
      <c r="AR1598" s="48" t="s">
        <v>422</v>
      </c>
      <c r="AS1598" s="48" t="s">
        <v>422</v>
      </c>
      <c r="AT1598" s="48" t="s">
        <v>422</v>
      </c>
      <c r="AU1598" s="48" t="s">
        <v>422</v>
      </c>
      <c r="AV1598" s="48" t="s">
        <v>422</v>
      </c>
      <c r="AW1598" s="48" t="s">
        <v>422</v>
      </c>
      <c r="AX1598" s="48" t="s">
        <v>422</v>
      </c>
      <c r="AY1598" s="48" t="s">
        <v>422</v>
      </c>
      <c r="AZ1598" s="28" t="s">
        <v>422</v>
      </c>
    </row>
    <row r="1599" ht="15.75" customHeight="1">
      <c r="A1599" s="40">
        <v>1424.0</v>
      </c>
      <c r="B1599" s="28" t="s">
        <v>4427</v>
      </c>
      <c r="C1599" s="41"/>
      <c r="D1599" s="42">
        <f t="array" ref="D1599">index(systems,match($A1599,INDEX(systems,0,1),),3)</f>
        <v>104.163</v>
      </c>
      <c r="E1599" s="42">
        <f t="array" ref="E1599">index(systems,match($A1599,INDEX(systems,0,1),),4)</f>
        <v>56.365</v>
      </c>
      <c r="F1599" s="43" t="str">
        <f>IFERROR(__xludf.DUMMYFUNCTION("let(row, match($B1599&amp;if($C1599&lt;&gt;"""","" [""&amp;$C1599&amp;""]"",""""),index(nebulae,,2),0),join("","",iferror(round(index(nebulae,row,5)/2,3),1),iferror(round(index(nebulae,row,6)/2,3),1),0))"),"1,1,0")</f>
        <v>1,1,0</v>
      </c>
      <c r="G1599" s="44" t="s">
        <v>4428</v>
      </c>
      <c r="H1599" s="45">
        <f t="array" ref="H1599">let(systemId,match(A1599,index(systems,0,1),),refSystemId,match($H$1,index(systems,0,1),),x,index(systems,systemId,3),y,index(systems,systemId,4),refX,index(systems,refSystemId,3),refY,index(systems,refSystemId,4),round(sqrt((x-refX)^2+(y-refY)^2),3))</f>
        <v>118.435</v>
      </c>
      <c r="I1599" s="41"/>
      <c r="J1599" s="41"/>
      <c r="K1599" s="28" t="s">
        <v>418</v>
      </c>
      <c r="L1599" s="41"/>
      <c r="M1599" s="41"/>
      <c r="N1599" s="28" t="s">
        <v>876</v>
      </c>
      <c r="O1599" s="48" t="s">
        <v>876</v>
      </c>
      <c r="P1599" s="48" t="s">
        <v>876</v>
      </c>
      <c r="Q1599" s="48" t="s">
        <v>876</v>
      </c>
      <c r="R1599" s="48" t="s">
        <v>876</v>
      </c>
      <c r="S1599" s="48" t="s">
        <v>876</v>
      </c>
      <c r="T1599" s="48" t="s">
        <v>876</v>
      </c>
      <c r="U1599" s="48" t="s">
        <v>876</v>
      </c>
      <c r="V1599" s="48" t="s">
        <v>876</v>
      </c>
      <c r="W1599" s="48" t="s">
        <v>876</v>
      </c>
      <c r="X1599" s="48" t="s">
        <v>876</v>
      </c>
      <c r="Y1599" s="48" t="s">
        <v>876</v>
      </c>
      <c r="Z1599" s="48" t="s">
        <v>876</v>
      </c>
      <c r="AA1599" s="48" t="s">
        <v>876</v>
      </c>
      <c r="AB1599" s="48" t="s">
        <v>876</v>
      </c>
      <c r="AC1599" s="48" t="s">
        <v>876</v>
      </c>
      <c r="AD1599" s="48" t="s">
        <v>876</v>
      </c>
      <c r="AE1599" s="48" t="s">
        <v>876</v>
      </c>
      <c r="AF1599" s="48" t="s">
        <v>876</v>
      </c>
      <c r="AG1599" s="48" t="s">
        <v>876</v>
      </c>
      <c r="AH1599" s="48" t="s">
        <v>876</v>
      </c>
      <c r="AI1599" s="48" t="s">
        <v>876</v>
      </c>
      <c r="AJ1599" s="48" t="s">
        <v>876</v>
      </c>
      <c r="AK1599" s="48" t="s">
        <v>876</v>
      </c>
      <c r="AL1599" s="48" t="s">
        <v>876</v>
      </c>
      <c r="AM1599" s="48" t="s">
        <v>876</v>
      </c>
      <c r="AN1599" s="48" t="s">
        <v>876</v>
      </c>
      <c r="AO1599" s="48" t="s">
        <v>876</v>
      </c>
      <c r="AP1599" s="48" t="s">
        <v>876</v>
      </c>
      <c r="AQ1599" s="48" t="s">
        <v>876</v>
      </c>
      <c r="AR1599" s="48" t="s">
        <v>876</v>
      </c>
      <c r="AS1599" s="48" t="s">
        <v>876</v>
      </c>
      <c r="AT1599" s="48" t="s">
        <v>876</v>
      </c>
      <c r="AU1599" s="48" t="s">
        <v>876</v>
      </c>
      <c r="AV1599" s="48" t="s">
        <v>876</v>
      </c>
      <c r="AW1599" s="48" t="s">
        <v>876</v>
      </c>
      <c r="AX1599" s="48" t="s">
        <v>876</v>
      </c>
      <c r="AY1599" s="48" t="s">
        <v>876</v>
      </c>
      <c r="AZ1599" s="28" t="s">
        <v>876</v>
      </c>
    </row>
    <row r="1600" ht="15.75" customHeight="1">
      <c r="A1600" s="40">
        <v>1425.0</v>
      </c>
      <c r="B1600" s="28" t="s">
        <v>4429</v>
      </c>
      <c r="C1600" s="41"/>
      <c r="D1600" s="42">
        <f t="array" ref="D1600">index(systems,match($A1600,INDEX(systems,0,1),),3)</f>
        <v>3.354</v>
      </c>
      <c r="E1600" s="42">
        <f t="array" ref="E1600">index(systems,match($A1600,INDEX(systems,0,1),),4)</f>
        <v>-203.233</v>
      </c>
      <c r="F1600" s="43" t="str">
        <f>IFERROR(__xludf.DUMMYFUNCTION("let(row, match($B1600&amp;if($C1600&lt;&gt;"""","" [""&amp;$C1600&amp;""]"",""""),index(nebulae,,2),0),join("","",iferror(round(index(nebulae,row,5)/2,3),1),iferror(round(index(nebulae,row,6)/2,3),1),0))"),"1,1,0")</f>
        <v>1,1,0</v>
      </c>
      <c r="G1600" s="44" t="s">
        <v>4430</v>
      </c>
      <c r="H1600" s="45">
        <f t="array" ref="H1600">let(systemId,match(A1600,index(systems,0,1),),refSystemId,match($H$1,index(systems,0,1),),x,index(systems,systemId,3),y,index(systems,systemId,4),refX,index(systems,refSystemId,3),refY,index(systems,refSystemId,4),round(sqrt((x-refX)^2+(y-refY)^2),3))</f>
        <v>203.261</v>
      </c>
      <c r="I1600" s="28" t="s">
        <v>1157</v>
      </c>
      <c r="J1600" s="48" t="s">
        <v>755</v>
      </c>
      <c r="K1600" s="48" t="s">
        <v>755</v>
      </c>
      <c r="L1600" s="48" t="s">
        <v>755</v>
      </c>
      <c r="M1600" s="28" t="s">
        <v>755</v>
      </c>
      <c r="N1600" s="28" t="s">
        <v>2007</v>
      </c>
      <c r="O1600" s="48" t="s">
        <v>2007</v>
      </c>
      <c r="P1600" s="48" t="s">
        <v>2007</v>
      </c>
      <c r="Q1600" s="48" t="s">
        <v>2007</v>
      </c>
      <c r="R1600" s="48" t="s">
        <v>2007</v>
      </c>
      <c r="S1600" s="48" t="s">
        <v>2007</v>
      </c>
      <c r="T1600" s="48" t="s">
        <v>2007</v>
      </c>
      <c r="U1600" s="48" t="s">
        <v>2007</v>
      </c>
      <c r="V1600" s="48" t="s">
        <v>2007</v>
      </c>
      <c r="W1600" s="48" t="s">
        <v>2007</v>
      </c>
      <c r="X1600" s="48" t="s">
        <v>1120</v>
      </c>
      <c r="Y1600" s="48" t="s">
        <v>1120</v>
      </c>
      <c r="Z1600" s="48" t="s">
        <v>1120</v>
      </c>
      <c r="AA1600" s="48" t="s">
        <v>1120</v>
      </c>
      <c r="AB1600" s="48" t="s">
        <v>1120</v>
      </c>
      <c r="AC1600" s="48" t="s">
        <v>1120</v>
      </c>
      <c r="AD1600" s="48" t="s">
        <v>1120</v>
      </c>
      <c r="AE1600" s="48" t="s">
        <v>1120</v>
      </c>
      <c r="AF1600" s="48" t="s">
        <v>1120</v>
      </c>
      <c r="AG1600" s="48" t="s">
        <v>1120</v>
      </c>
      <c r="AH1600" s="48" t="s">
        <v>1120</v>
      </c>
      <c r="AI1600" s="48" t="s">
        <v>1120</v>
      </c>
      <c r="AJ1600" s="48" t="s">
        <v>1120</v>
      </c>
      <c r="AK1600" s="48" t="s">
        <v>1120</v>
      </c>
      <c r="AL1600" s="48" t="s">
        <v>1120</v>
      </c>
      <c r="AM1600" s="48" t="s">
        <v>1120</v>
      </c>
      <c r="AN1600" s="48" t="s">
        <v>1120</v>
      </c>
      <c r="AO1600" s="48" t="s">
        <v>1120</v>
      </c>
      <c r="AP1600" s="48" t="s">
        <v>1120</v>
      </c>
      <c r="AQ1600" s="48" t="s">
        <v>1120</v>
      </c>
      <c r="AR1600" s="48" t="s">
        <v>1120</v>
      </c>
      <c r="AS1600" s="48" t="s">
        <v>1120</v>
      </c>
      <c r="AT1600" s="48" t="s">
        <v>1120</v>
      </c>
      <c r="AU1600" s="48" t="s">
        <v>1120</v>
      </c>
      <c r="AV1600" s="48" t="s">
        <v>1120</v>
      </c>
      <c r="AW1600" s="48" t="s">
        <v>1120</v>
      </c>
      <c r="AX1600" s="48" t="s">
        <v>1120</v>
      </c>
      <c r="AY1600" s="48" t="s">
        <v>1120</v>
      </c>
      <c r="AZ1600" s="28" t="s">
        <v>1120</v>
      </c>
    </row>
    <row r="1601" ht="15.75" customHeight="1">
      <c r="A1601" s="40">
        <v>1426.0</v>
      </c>
      <c r="B1601" s="28" t="s">
        <v>4431</v>
      </c>
      <c r="C1601" s="41"/>
      <c r="D1601" s="42">
        <f t="array" ref="D1601">index(systems,match($A1601,INDEX(systems,0,1),),3)</f>
        <v>39.543</v>
      </c>
      <c r="E1601" s="42">
        <f t="array" ref="E1601">index(systems,match($A1601,INDEX(systems,0,1),),4)</f>
        <v>-351.609</v>
      </c>
      <c r="F1601" s="43" t="str">
        <f>IFERROR(__xludf.DUMMYFUNCTION("let(row, match($B1601&amp;if($C1601&lt;&gt;"""","" [""&amp;$C1601&amp;""]"",""""),index(nebulae,,2),0),join("","",iferror(round(index(nebulae,row,5)/2,3),1),iferror(round(index(nebulae,row,6)/2,3),1),0))"),"1,1,0")</f>
        <v>1,1,0</v>
      </c>
      <c r="G1601" s="44" t="s">
        <v>4432</v>
      </c>
      <c r="H1601" s="45">
        <f t="array" ref="H1601">let(systemId,match(A1601,index(systems,0,1),),refSystemId,match($H$1,index(systems,0,1),),x,index(systems,systemId,3),y,index(systems,systemId,4),refX,index(systems,refSystemId,3),refY,index(systems,refSystemId,4),round(sqrt((x-refX)^2+(y-refY)^2),3))</f>
        <v>353.826</v>
      </c>
      <c r="I1601" s="28" t="s">
        <v>408</v>
      </c>
      <c r="J1601" s="41"/>
      <c r="K1601" s="41"/>
      <c r="L1601" s="41"/>
      <c r="M1601" s="28" t="s">
        <v>418</v>
      </c>
      <c r="N1601" s="28" t="s">
        <v>1566</v>
      </c>
      <c r="O1601" s="48" t="s">
        <v>1566</v>
      </c>
      <c r="P1601" s="48" t="s">
        <v>1566</v>
      </c>
      <c r="Q1601" s="48" t="s">
        <v>1566</v>
      </c>
      <c r="R1601" s="48" t="s">
        <v>1566</v>
      </c>
      <c r="S1601" s="48" t="s">
        <v>1566</v>
      </c>
      <c r="T1601" s="48" t="s">
        <v>1566</v>
      </c>
      <c r="U1601" s="48" t="s">
        <v>1566</v>
      </c>
      <c r="V1601" s="48" t="s">
        <v>1566</v>
      </c>
      <c r="W1601" s="48" t="s">
        <v>1566</v>
      </c>
      <c r="X1601" s="48" t="s">
        <v>1566</v>
      </c>
      <c r="Y1601" s="48" t="s">
        <v>1566</v>
      </c>
      <c r="Z1601" s="48" t="s">
        <v>1566</v>
      </c>
      <c r="AA1601" s="48" t="s">
        <v>1566</v>
      </c>
      <c r="AB1601" s="48" t="s">
        <v>1566</v>
      </c>
      <c r="AC1601" s="48" t="s">
        <v>1566</v>
      </c>
      <c r="AD1601" s="48" t="s">
        <v>1566</v>
      </c>
      <c r="AE1601" s="48" t="s">
        <v>1566</v>
      </c>
      <c r="AF1601" s="48" t="s">
        <v>1566</v>
      </c>
      <c r="AG1601" s="48" t="s">
        <v>1566</v>
      </c>
      <c r="AH1601" s="48" t="s">
        <v>1566</v>
      </c>
      <c r="AI1601" s="48" t="s">
        <v>1566</v>
      </c>
      <c r="AJ1601" s="48" t="s">
        <v>1566</v>
      </c>
      <c r="AK1601" s="48" t="s">
        <v>1566</v>
      </c>
      <c r="AL1601" s="48" t="s">
        <v>1566</v>
      </c>
      <c r="AM1601" s="48" t="s">
        <v>1566</v>
      </c>
      <c r="AN1601" s="48" t="s">
        <v>1567</v>
      </c>
      <c r="AO1601" s="48" t="s">
        <v>1567</v>
      </c>
      <c r="AP1601" s="48" t="s">
        <v>1567</v>
      </c>
      <c r="AQ1601" s="48" t="s">
        <v>1567</v>
      </c>
      <c r="AR1601" s="48" t="s">
        <v>1567</v>
      </c>
      <c r="AS1601" s="48" t="s">
        <v>1567</v>
      </c>
      <c r="AT1601" s="48" t="s">
        <v>1567</v>
      </c>
      <c r="AU1601" s="48" t="s">
        <v>1567</v>
      </c>
      <c r="AV1601" s="48" t="s">
        <v>1567</v>
      </c>
      <c r="AW1601" s="48" t="s">
        <v>1567</v>
      </c>
      <c r="AX1601" s="48" t="s">
        <v>1567</v>
      </c>
      <c r="AY1601" s="48" t="s">
        <v>1567</v>
      </c>
      <c r="AZ1601" s="51" t="s">
        <v>1567</v>
      </c>
    </row>
    <row r="1602" ht="15.75" customHeight="1">
      <c r="A1602" s="40">
        <v>1427.0</v>
      </c>
      <c r="B1602" s="28" t="s">
        <v>4433</v>
      </c>
      <c r="C1602" s="41"/>
      <c r="D1602" s="42">
        <f t="array" ref="D1602">index(systems,match($A1602,INDEX(systems,0,1),),3)</f>
        <v>-331.448</v>
      </c>
      <c r="E1602" s="42">
        <f t="array" ref="E1602">index(systems,match($A1602,INDEX(systems,0,1),),4)</f>
        <v>-190.549</v>
      </c>
      <c r="F1602" s="43" t="str">
        <f>IFERROR(__xludf.DUMMYFUNCTION("let(row, match($B1602&amp;if($C1602&lt;&gt;"""","" [""&amp;$C1602&amp;""]"",""""),index(nebulae,,2),0),join("","",iferror(round(index(nebulae,row,5)/2,3),1),iferror(round(index(nebulae,row,6)/2,3),1),0))"),"1,1,0")</f>
        <v>1,1,0</v>
      </c>
      <c r="G1602" s="44" t="s">
        <v>4434</v>
      </c>
      <c r="H1602" s="45">
        <f t="array" ref="H1602">let(systemId,match(A1602,index(systems,0,1),),refSystemId,match($H$1,index(systems,0,1),),x,index(systems,systemId,3),y,index(systems,systemId,4),refX,index(systems,refSystemId,3),refY,index(systems,refSystemId,4),round(sqrt((x-refX)^2+(y-refY)^2),3))</f>
        <v>382.318</v>
      </c>
      <c r="I1602" s="53"/>
      <c r="J1602" s="53"/>
      <c r="K1602" s="53"/>
      <c r="L1602" s="41"/>
      <c r="M1602" s="41"/>
      <c r="N1602" s="28" t="s">
        <v>560</v>
      </c>
      <c r="O1602" s="48" t="s">
        <v>560</v>
      </c>
      <c r="P1602" s="48" t="s">
        <v>560</v>
      </c>
      <c r="Q1602" s="48" t="s">
        <v>560</v>
      </c>
      <c r="R1602" s="48" t="s">
        <v>560</v>
      </c>
      <c r="S1602" s="48" t="s">
        <v>560</v>
      </c>
      <c r="T1602" s="48" t="s">
        <v>560</v>
      </c>
      <c r="U1602" s="48" t="s">
        <v>560</v>
      </c>
      <c r="V1602" s="48" t="s">
        <v>560</v>
      </c>
      <c r="W1602" s="48" t="s">
        <v>560</v>
      </c>
      <c r="X1602" s="48" t="s">
        <v>560</v>
      </c>
      <c r="Y1602" s="48" t="s">
        <v>560</v>
      </c>
      <c r="Z1602" s="48" t="s">
        <v>560</v>
      </c>
      <c r="AA1602" s="48" t="s">
        <v>560</v>
      </c>
      <c r="AB1602" s="48" t="s">
        <v>560</v>
      </c>
      <c r="AC1602" s="48" t="s">
        <v>560</v>
      </c>
      <c r="AD1602" s="48" t="s">
        <v>560</v>
      </c>
      <c r="AE1602" s="48" t="s">
        <v>560</v>
      </c>
      <c r="AF1602" s="48" t="s">
        <v>560</v>
      </c>
      <c r="AG1602" s="48" t="s">
        <v>560</v>
      </c>
      <c r="AH1602" s="48" t="s">
        <v>560</v>
      </c>
      <c r="AI1602" s="48" t="s">
        <v>560</v>
      </c>
      <c r="AJ1602" s="48" t="s">
        <v>560</v>
      </c>
      <c r="AK1602" s="48" t="s">
        <v>560</v>
      </c>
      <c r="AL1602" s="48" t="s">
        <v>560</v>
      </c>
      <c r="AM1602" s="48" t="s">
        <v>560</v>
      </c>
      <c r="AN1602" s="48" t="s">
        <v>560</v>
      </c>
      <c r="AO1602" s="48" t="s">
        <v>560</v>
      </c>
      <c r="AP1602" s="48" t="s">
        <v>560</v>
      </c>
      <c r="AQ1602" s="48" t="s">
        <v>560</v>
      </c>
      <c r="AR1602" s="48" t="s">
        <v>560</v>
      </c>
      <c r="AS1602" s="48" t="s">
        <v>418</v>
      </c>
      <c r="AT1602" s="48" t="s">
        <v>418</v>
      </c>
      <c r="AU1602" s="48" t="s">
        <v>418</v>
      </c>
      <c r="AV1602" s="48" t="s">
        <v>418</v>
      </c>
      <c r="AW1602" s="48" t="s">
        <v>418</v>
      </c>
      <c r="AX1602" s="48" t="s">
        <v>560</v>
      </c>
      <c r="AY1602" s="48" t="s">
        <v>560</v>
      </c>
      <c r="AZ1602" s="51" t="s">
        <v>560</v>
      </c>
    </row>
    <row r="1603" ht="15.75" customHeight="1">
      <c r="A1603" s="40">
        <v>1428.0</v>
      </c>
      <c r="B1603" s="28" t="s">
        <v>4435</v>
      </c>
      <c r="C1603" s="41"/>
      <c r="D1603" s="42">
        <f t="array" ref="D1603">index(systems,match($A1603,INDEX(systems,0,1),),3)</f>
        <v>23.011</v>
      </c>
      <c r="E1603" s="42">
        <f t="array" ref="E1603">index(systems,match($A1603,INDEX(systems,0,1),),4)</f>
        <v>66.624</v>
      </c>
      <c r="F1603" s="43" t="str">
        <f>IFERROR(__xludf.DUMMYFUNCTION("let(row, match($B1603&amp;if($C1603&lt;&gt;"""","" [""&amp;$C1603&amp;""]"",""""),index(nebulae,,2),0),join("","",iferror(round(index(nebulae,row,5)/2,3),1),iferror(round(index(nebulae,row,6)/2,3),1),0))"),"1,1,0")</f>
        <v>1,1,0</v>
      </c>
      <c r="G1603" s="44" t="s">
        <v>4436</v>
      </c>
      <c r="H1603" s="45">
        <f t="array" ref="H1603">let(systemId,match(A1603,index(systems,0,1),),refSystemId,match($H$1,index(systems,0,1),),x,index(systems,systemId,3),y,index(systems,systemId,4),refX,index(systems,refSystemId,3),refY,index(systems,refSystemId,4),round(sqrt((x-refX)^2+(y-refY)^2),3))</f>
        <v>70.486</v>
      </c>
      <c r="I1603" s="28" t="s">
        <v>418</v>
      </c>
      <c r="J1603" s="48" t="s">
        <v>418</v>
      </c>
      <c r="K1603" s="28" t="s">
        <v>418</v>
      </c>
      <c r="L1603" s="28" t="s">
        <v>418</v>
      </c>
      <c r="M1603" s="41"/>
      <c r="N1603" s="28" t="s">
        <v>4437</v>
      </c>
      <c r="O1603" s="48" t="s">
        <v>4437</v>
      </c>
      <c r="P1603" s="48" t="s">
        <v>4437</v>
      </c>
      <c r="Q1603" s="48" t="s">
        <v>4437</v>
      </c>
      <c r="R1603" s="48" t="s">
        <v>4437</v>
      </c>
      <c r="S1603" s="48" t="s">
        <v>4437</v>
      </c>
      <c r="T1603" s="48" t="s">
        <v>4437</v>
      </c>
      <c r="U1603" s="48" t="s">
        <v>4438</v>
      </c>
      <c r="V1603" s="48" t="s">
        <v>4438</v>
      </c>
      <c r="W1603" s="48" t="s">
        <v>4438</v>
      </c>
      <c r="X1603" s="48" t="s">
        <v>4438</v>
      </c>
      <c r="Y1603" s="48" t="s">
        <v>929</v>
      </c>
      <c r="Z1603" s="48" t="s">
        <v>929</v>
      </c>
      <c r="AA1603" s="48" t="s">
        <v>929</v>
      </c>
      <c r="AB1603" s="48" t="s">
        <v>929</v>
      </c>
      <c r="AC1603" s="48" t="s">
        <v>929</v>
      </c>
      <c r="AD1603" s="48" t="s">
        <v>929</v>
      </c>
      <c r="AE1603" s="48" t="s">
        <v>929</v>
      </c>
      <c r="AF1603" s="48" t="s">
        <v>929</v>
      </c>
      <c r="AG1603" s="48" t="s">
        <v>929</v>
      </c>
      <c r="AH1603" s="48" t="s">
        <v>929</v>
      </c>
      <c r="AI1603" s="48" t="s">
        <v>929</v>
      </c>
      <c r="AJ1603" s="48" t="s">
        <v>929</v>
      </c>
      <c r="AK1603" s="48" t="s">
        <v>929</v>
      </c>
      <c r="AL1603" s="48" t="s">
        <v>929</v>
      </c>
      <c r="AM1603" s="48" t="s">
        <v>929</v>
      </c>
      <c r="AN1603" s="48" t="s">
        <v>929</v>
      </c>
      <c r="AO1603" s="48" t="s">
        <v>929</v>
      </c>
      <c r="AP1603" s="48" t="s">
        <v>929</v>
      </c>
      <c r="AQ1603" s="48" t="s">
        <v>587</v>
      </c>
      <c r="AR1603" s="48" t="s">
        <v>587</v>
      </c>
      <c r="AS1603" s="48" t="s">
        <v>894</v>
      </c>
      <c r="AT1603" s="52" t="s">
        <v>894</v>
      </c>
      <c r="AU1603" s="52" t="s">
        <v>894</v>
      </c>
      <c r="AV1603" s="48" t="s">
        <v>894</v>
      </c>
      <c r="AW1603" s="48" t="s">
        <v>418</v>
      </c>
      <c r="AX1603" s="48" t="s">
        <v>932</v>
      </c>
      <c r="AY1603" s="48" t="s">
        <v>932</v>
      </c>
      <c r="AZ1603" s="28" t="s">
        <v>932</v>
      </c>
    </row>
    <row r="1604" ht="15.75" customHeight="1">
      <c r="A1604" s="40">
        <v>1429.0</v>
      </c>
      <c r="B1604" s="28" t="s">
        <v>4439</v>
      </c>
      <c r="C1604" s="41"/>
      <c r="D1604" s="42">
        <f t="array" ref="D1604">index(systems,match($A1604,INDEX(systems,0,1),),3)</f>
        <v>-332.438</v>
      </c>
      <c r="E1604" s="42">
        <f t="array" ref="E1604">index(systems,match($A1604,INDEX(systems,0,1),),4)</f>
        <v>151.946</v>
      </c>
      <c r="F1604" s="43" t="str">
        <f>IFERROR(__xludf.DUMMYFUNCTION("let(row, match($B1604&amp;if($C1604&lt;&gt;"""","" [""&amp;$C1604&amp;""]"",""""),index(nebulae,,2),0),join("","",iferror(round(index(nebulae,row,5)/2,3),1),iferror(round(index(nebulae,row,6)/2,3),1),0))"),"1,1,0")</f>
        <v>1,1,0</v>
      </c>
      <c r="G1604" s="44" t="s">
        <v>4440</v>
      </c>
      <c r="H1604" s="45">
        <f t="array" ref="H1604">let(systemId,match(A1604,index(systems,0,1),),refSystemId,match($H$1,index(systems,0,1),),x,index(systems,systemId,3),y,index(systems,systemId,4),refX,index(systems,refSystemId,3),refY,index(systems,refSystemId,4),round(sqrt((x-refX)^2+(y-refY)^2),3))</f>
        <v>365.517</v>
      </c>
      <c r="I1604" s="41"/>
      <c r="J1604" s="41"/>
      <c r="K1604" s="41"/>
      <c r="L1604" s="41"/>
      <c r="M1604" s="41"/>
      <c r="N1604" s="28" t="s">
        <v>449</v>
      </c>
      <c r="O1604" s="48" t="s">
        <v>449</v>
      </c>
      <c r="P1604" s="48" t="s">
        <v>449</v>
      </c>
      <c r="Q1604" s="48" t="s">
        <v>449</v>
      </c>
      <c r="R1604" s="48" t="s">
        <v>449</v>
      </c>
      <c r="S1604" s="48" t="s">
        <v>449</v>
      </c>
      <c r="T1604" s="48" t="s">
        <v>449</v>
      </c>
      <c r="U1604" s="48" t="s">
        <v>449</v>
      </c>
      <c r="V1604" s="48" t="s">
        <v>449</v>
      </c>
      <c r="W1604" s="48" t="s">
        <v>449</v>
      </c>
      <c r="X1604" s="48" t="s">
        <v>449</v>
      </c>
      <c r="Y1604" s="48" t="s">
        <v>449</v>
      </c>
      <c r="Z1604" s="48" t="s">
        <v>449</v>
      </c>
      <c r="AA1604" s="48" t="s">
        <v>450</v>
      </c>
      <c r="AB1604" s="48" t="s">
        <v>450</v>
      </c>
      <c r="AC1604" s="48" t="s">
        <v>450</v>
      </c>
      <c r="AD1604" s="48" t="s">
        <v>450</v>
      </c>
      <c r="AE1604" s="48" t="s">
        <v>450</v>
      </c>
      <c r="AF1604" s="48" t="s">
        <v>450</v>
      </c>
      <c r="AG1604" s="48" t="s">
        <v>450</v>
      </c>
      <c r="AH1604" s="48" t="s">
        <v>451</v>
      </c>
      <c r="AI1604" s="48" t="s">
        <v>452</v>
      </c>
      <c r="AJ1604" s="48" t="s">
        <v>452</v>
      </c>
      <c r="AK1604" s="48" t="s">
        <v>452</v>
      </c>
      <c r="AL1604" s="48" t="s">
        <v>452</v>
      </c>
      <c r="AM1604" s="48" t="s">
        <v>452</v>
      </c>
      <c r="AN1604" s="48" t="s">
        <v>452</v>
      </c>
      <c r="AO1604" s="48" t="s">
        <v>452</v>
      </c>
      <c r="AP1604" s="48" t="s">
        <v>452</v>
      </c>
      <c r="AQ1604" s="48" t="s">
        <v>452</v>
      </c>
      <c r="AR1604" s="48" t="s">
        <v>452</v>
      </c>
      <c r="AS1604" s="48" t="s">
        <v>453</v>
      </c>
      <c r="AT1604" s="48" t="s">
        <v>454</v>
      </c>
      <c r="AU1604" s="48" t="s">
        <v>454</v>
      </c>
      <c r="AV1604" s="52" t="s">
        <v>454</v>
      </c>
      <c r="AW1604" s="52" t="s">
        <v>454</v>
      </c>
      <c r="AX1604" s="52" t="s">
        <v>454</v>
      </c>
      <c r="AY1604" s="52" t="s">
        <v>454</v>
      </c>
      <c r="AZ1604" s="49" t="s">
        <v>455</v>
      </c>
    </row>
    <row r="1605" ht="15.75" customHeight="1">
      <c r="A1605" s="40">
        <v>1430.0</v>
      </c>
      <c r="B1605" s="28" t="s">
        <v>4441</v>
      </c>
      <c r="C1605" s="41"/>
      <c r="D1605" s="42">
        <f t="array" ref="D1605">index(systems,match($A1605,INDEX(systems,0,1),),3)</f>
        <v>-72.122</v>
      </c>
      <c r="E1605" s="42">
        <f t="array" ref="E1605">index(systems,match($A1605,INDEX(systems,0,1),),4)</f>
        <v>-260.125</v>
      </c>
      <c r="F1605" s="43" t="str">
        <f>IFERROR(__xludf.DUMMYFUNCTION("let(row, match($B1605&amp;if($C1605&lt;&gt;"""","" [""&amp;$C1605&amp;""]"",""""),index(nebulae,,2),0),join("","",iferror(round(index(nebulae,row,5)/2,3),1),iferror(round(index(nebulae,row,6)/2,3),1),0))"),"1,1,0")</f>
        <v>1,1,0</v>
      </c>
      <c r="G1605" s="44" t="s">
        <v>4442</v>
      </c>
      <c r="H1605" s="45">
        <f t="array" ref="H1605">let(systemId,match(A1605,index(systems,0,1),),refSystemId,match($H$1,index(systems,0,1),),x,index(systems,systemId,3),y,index(systems,systemId,4),refX,index(systems,refSystemId,3),refY,index(systems,refSystemId,4),round(sqrt((x-refX)^2+(y-refY)^2),3))</f>
        <v>269.938</v>
      </c>
      <c r="I1605" s="28" t="s">
        <v>408</v>
      </c>
      <c r="J1605" s="41"/>
      <c r="K1605" s="41"/>
      <c r="L1605" s="41"/>
      <c r="M1605" s="28" t="s">
        <v>560</v>
      </c>
      <c r="N1605" s="28" t="s">
        <v>2350</v>
      </c>
      <c r="O1605" s="48" t="s">
        <v>2350</v>
      </c>
      <c r="P1605" s="48" t="s">
        <v>2350</v>
      </c>
      <c r="Q1605" s="48" t="s">
        <v>2350</v>
      </c>
      <c r="R1605" s="48" t="s">
        <v>2350</v>
      </c>
      <c r="S1605" s="48" t="s">
        <v>2350</v>
      </c>
      <c r="T1605" s="48" t="s">
        <v>2350</v>
      </c>
      <c r="U1605" s="48" t="s">
        <v>1110</v>
      </c>
      <c r="V1605" s="48" t="s">
        <v>1110</v>
      </c>
      <c r="W1605" s="48" t="s">
        <v>1110</v>
      </c>
      <c r="X1605" s="48" t="s">
        <v>1110</v>
      </c>
      <c r="Y1605" s="48" t="s">
        <v>560</v>
      </c>
      <c r="Z1605" s="48" t="s">
        <v>560</v>
      </c>
      <c r="AA1605" s="48" t="s">
        <v>560</v>
      </c>
      <c r="AB1605" s="48" t="s">
        <v>560</v>
      </c>
      <c r="AC1605" s="48" t="s">
        <v>560</v>
      </c>
      <c r="AD1605" s="48" t="s">
        <v>560</v>
      </c>
      <c r="AE1605" s="48" t="s">
        <v>560</v>
      </c>
      <c r="AF1605" s="48" t="s">
        <v>560</v>
      </c>
      <c r="AG1605" s="48" t="s">
        <v>560</v>
      </c>
      <c r="AH1605" s="48" t="s">
        <v>560</v>
      </c>
      <c r="AI1605" s="48" t="s">
        <v>560</v>
      </c>
      <c r="AJ1605" s="48" t="s">
        <v>560</v>
      </c>
      <c r="AK1605" s="48" t="s">
        <v>560</v>
      </c>
      <c r="AL1605" s="48" t="s">
        <v>560</v>
      </c>
      <c r="AM1605" s="48" t="s">
        <v>560</v>
      </c>
      <c r="AN1605" s="48" t="s">
        <v>560</v>
      </c>
      <c r="AO1605" s="48" t="s">
        <v>560</v>
      </c>
      <c r="AP1605" s="48" t="s">
        <v>560</v>
      </c>
      <c r="AQ1605" s="48" t="s">
        <v>560</v>
      </c>
      <c r="AR1605" s="48" t="s">
        <v>560</v>
      </c>
      <c r="AS1605" s="48" t="s">
        <v>418</v>
      </c>
      <c r="AT1605" s="48" t="s">
        <v>418</v>
      </c>
      <c r="AU1605" s="48" t="s">
        <v>418</v>
      </c>
      <c r="AV1605" s="48" t="s">
        <v>969</v>
      </c>
      <c r="AW1605" s="48" t="s">
        <v>969</v>
      </c>
      <c r="AX1605" s="48" t="s">
        <v>1049</v>
      </c>
      <c r="AY1605" s="48" t="s">
        <v>1049</v>
      </c>
      <c r="AZ1605" s="51" t="s">
        <v>1049</v>
      </c>
    </row>
    <row r="1606" ht="15.75" customHeight="1">
      <c r="A1606" s="40">
        <v>1431.0</v>
      </c>
      <c r="B1606" s="28" t="s">
        <v>4443</v>
      </c>
      <c r="C1606" s="41"/>
      <c r="D1606" s="42">
        <f t="array" ref="D1606">index(systems,match($A1606,INDEX(systems,0,1),),3)</f>
        <v>-253.353</v>
      </c>
      <c r="E1606" s="42">
        <f t="array" ref="E1606">index(systems,match($A1606,INDEX(systems,0,1),),4)</f>
        <v>333.408</v>
      </c>
      <c r="F1606" s="43" t="str">
        <f>IFERROR(__xludf.DUMMYFUNCTION("let(row, match($B1606&amp;if($C1606&lt;&gt;"""","" [""&amp;$C1606&amp;""]"",""""),index(nebulae,,2),0),join("","",iferror(round(index(nebulae,row,5)/2,3),1),iferror(round(index(nebulae,row,6)/2,3),1),0))"),"1,1,0")</f>
        <v>1,1,0</v>
      </c>
      <c r="G1606" s="44" t="s">
        <v>4444</v>
      </c>
      <c r="H1606" s="45">
        <f t="array" ref="H1606">let(systemId,match(A1606,index(systems,0,1),),refSystemId,match($H$1,index(systems,0,1),),x,index(systems,systemId,3),y,index(systems,systemId,4),refX,index(systems,refSystemId,3),refY,index(systems,refSystemId,4),round(sqrt((x-refX)^2+(y-refY)^2),3))</f>
        <v>418.747</v>
      </c>
      <c r="I1606" s="46" t="s">
        <v>408</v>
      </c>
      <c r="J1606" s="46" t="s">
        <v>408</v>
      </c>
      <c r="K1606" s="28" t="s">
        <v>408</v>
      </c>
      <c r="L1606" s="28" t="s">
        <v>408</v>
      </c>
      <c r="M1606" s="48" t="s">
        <v>408</v>
      </c>
      <c r="N1606" s="28" t="s">
        <v>408</v>
      </c>
      <c r="O1606" s="41"/>
      <c r="P1606" s="48" t="s">
        <v>497</v>
      </c>
      <c r="Q1606" s="48" t="s">
        <v>497</v>
      </c>
      <c r="R1606" s="48" t="s">
        <v>497</v>
      </c>
      <c r="S1606" s="48" t="s">
        <v>435</v>
      </c>
      <c r="T1606" s="48" t="s">
        <v>435</v>
      </c>
      <c r="U1606" s="48" t="s">
        <v>435</v>
      </c>
      <c r="V1606" s="48" t="s">
        <v>435</v>
      </c>
      <c r="W1606" s="48" t="s">
        <v>435</v>
      </c>
      <c r="X1606" s="48" t="s">
        <v>435</v>
      </c>
      <c r="Y1606" s="48" t="s">
        <v>435</v>
      </c>
      <c r="Z1606" s="48" t="s">
        <v>435</v>
      </c>
      <c r="AA1606" s="48" t="s">
        <v>1091</v>
      </c>
      <c r="AB1606" s="48" t="s">
        <v>1091</v>
      </c>
      <c r="AC1606" s="48" t="s">
        <v>1091</v>
      </c>
      <c r="AD1606" s="48" t="s">
        <v>1091</v>
      </c>
      <c r="AE1606" s="48" t="s">
        <v>1091</v>
      </c>
      <c r="AF1606" s="48" t="s">
        <v>1091</v>
      </c>
      <c r="AG1606" s="48" t="s">
        <v>1091</v>
      </c>
      <c r="AH1606" s="48" t="s">
        <v>1092</v>
      </c>
      <c r="AI1606" s="48" t="s">
        <v>592</v>
      </c>
      <c r="AJ1606" s="48" t="s">
        <v>592</v>
      </c>
      <c r="AK1606" s="48" t="s">
        <v>592</v>
      </c>
      <c r="AL1606" s="48" t="s">
        <v>592</v>
      </c>
      <c r="AM1606" s="48" t="s">
        <v>592</v>
      </c>
      <c r="AN1606" s="48" t="s">
        <v>592</v>
      </c>
      <c r="AO1606" s="48" t="s">
        <v>592</v>
      </c>
      <c r="AP1606" s="48" t="s">
        <v>592</v>
      </c>
      <c r="AQ1606" s="48" t="s">
        <v>1052</v>
      </c>
      <c r="AR1606" s="48" t="s">
        <v>1052</v>
      </c>
      <c r="AS1606" s="48" t="s">
        <v>1052</v>
      </c>
      <c r="AT1606" s="48" t="s">
        <v>593</v>
      </c>
      <c r="AU1606" s="48" t="s">
        <v>593</v>
      </c>
      <c r="AV1606" s="48" t="s">
        <v>593</v>
      </c>
      <c r="AW1606" s="48" t="s">
        <v>594</v>
      </c>
      <c r="AX1606" s="48" t="s">
        <v>594</v>
      </c>
      <c r="AY1606" s="48" t="s">
        <v>594</v>
      </c>
      <c r="AZ1606" s="51" t="s">
        <v>594</v>
      </c>
    </row>
    <row r="1607" ht="15.75" customHeight="1">
      <c r="A1607" s="40">
        <v>1432.0</v>
      </c>
      <c r="B1607" s="28" t="s">
        <v>4445</v>
      </c>
      <c r="C1607" s="41"/>
      <c r="D1607" s="42">
        <f t="array" ref="D1607">index(systems,match($A1607,INDEX(systems,0,1),),3)</f>
        <v>-398.535</v>
      </c>
      <c r="E1607" s="42">
        <f t="array" ref="E1607">index(systems,match($A1607,INDEX(systems,0,1),),4)</f>
        <v>281.393</v>
      </c>
      <c r="F1607" s="43" t="str">
        <f>IFERROR(__xludf.DUMMYFUNCTION("let(row, match($B1607&amp;if($C1607&lt;&gt;"""","" [""&amp;$C1607&amp;""]"",""""),index(nebulae,,2),0),join("","",iferror(round(index(nebulae,row,5)/2,3),1),iferror(round(index(nebulae,row,6)/2,3),1),0))"),"1,1,0")</f>
        <v>1,1,0</v>
      </c>
      <c r="G1607" s="44" t="s">
        <v>4446</v>
      </c>
      <c r="H1607" s="45">
        <f t="array" ref="H1607">let(systemId,match(A1607,index(systems,0,1),),refSystemId,match($H$1,index(systems,0,1),),x,index(systems,systemId,3),y,index(systems,systemId,4),refX,index(systems,refSystemId,3),refY,index(systems,refSystemId,4),round(sqrt((x-refX)^2+(y-refY)^2),3))</f>
        <v>487.865</v>
      </c>
      <c r="I1607" s="53"/>
      <c r="J1607" s="53"/>
      <c r="K1607" s="41"/>
      <c r="L1607" s="41"/>
      <c r="M1607" s="41"/>
      <c r="N1607" s="28" t="s">
        <v>477</v>
      </c>
      <c r="O1607" s="48" t="s">
        <v>477</v>
      </c>
      <c r="P1607" s="48" t="s">
        <v>477</v>
      </c>
      <c r="Q1607" s="48" t="s">
        <v>477</v>
      </c>
      <c r="R1607" s="48" t="s">
        <v>477</v>
      </c>
      <c r="S1607" s="48" t="s">
        <v>435</v>
      </c>
      <c r="T1607" s="48" t="s">
        <v>435</v>
      </c>
      <c r="U1607" s="48" t="s">
        <v>435</v>
      </c>
      <c r="V1607" s="48" t="s">
        <v>435</v>
      </c>
      <c r="W1607" s="48" t="s">
        <v>435</v>
      </c>
      <c r="X1607" s="48" t="s">
        <v>435</v>
      </c>
      <c r="Y1607" s="48" t="s">
        <v>435</v>
      </c>
      <c r="Z1607" s="48" t="s">
        <v>435</v>
      </c>
      <c r="AA1607" s="48" t="s">
        <v>1485</v>
      </c>
      <c r="AB1607" s="48" t="s">
        <v>1485</v>
      </c>
      <c r="AC1607" s="48" t="s">
        <v>1485</v>
      </c>
      <c r="AD1607" s="48" t="s">
        <v>1485</v>
      </c>
      <c r="AE1607" s="48" t="s">
        <v>1485</v>
      </c>
      <c r="AF1607" s="48" t="s">
        <v>1485</v>
      </c>
      <c r="AG1607" s="48" t="s">
        <v>1485</v>
      </c>
      <c r="AH1607" s="48" t="s">
        <v>1486</v>
      </c>
      <c r="AI1607" s="48" t="s">
        <v>592</v>
      </c>
      <c r="AJ1607" s="48" t="s">
        <v>592</v>
      </c>
      <c r="AK1607" s="48" t="s">
        <v>592</v>
      </c>
      <c r="AL1607" s="48" t="s">
        <v>592</v>
      </c>
      <c r="AM1607" s="48" t="s">
        <v>592</v>
      </c>
      <c r="AN1607" s="48" t="s">
        <v>592</v>
      </c>
      <c r="AO1607" s="48" t="s">
        <v>592</v>
      </c>
      <c r="AP1607" s="48" t="s">
        <v>592</v>
      </c>
      <c r="AQ1607" s="48" t="s">
        <v>592</v>
      </c>
      <c r="AR1607" s="48" t="s">
        <v>592</v>
      </c>
      <c r="AS1607" s="52" t="s">
        <v>592</v>
      </c>
      <c r="AT1607" s="48" t="s">
        <v>593</v>
      </c>
      <c r="AU1607" s="48" t="s">
        <v>593</v>
      </c>
      <c r="AV1607" s="48" t="s">
        <v>593</v>
      </c>
      <c r="AW1607" s="48" t="s">
        <v>594</v>
      </c>
      <c r="AX1607" s="48" t="s">
        <v>594</v>
      </c>
      <c r="AY1607" s="48" t="s">
        <v>594</v>
      </c>
      <c r="AZ1607" s="28" t="s">
        <v>4413</v>
      </c>
    </row>
    <row r="1608" ht="15.75" customHeight="1">
      <c r="A1608" s="40">
        <v>1433.0</v>
      </c>
      <c r="B1608" s="28" t="s">
        <v>4447</v>
      </c>
      <c r="C1608" s="41"/>
      <c r="D1608" s="42">
        <f t="array" ref="D1608">index(systems,match($A1608,INDEX(systems,0,1),),3)</f>
        <v>-100.805</v>
      </c>
      <c r="E1608" s="42">
        <f t="array" ref="E1608">index(systems,match($A1608,INDEX(systems,0,1),),4)</f>
        <v>-150.505</v>
      </c>
      <c r="F1608" s="43" t="str">
        <f>IFERROR(__xludf.DUMMYFUNCTION("let(row, match($B1608&amp;if($C1608&lt;&gt;"""","" [""&amp;$C1608&amp;""]"",""""),index(nebulae,,2),0),join("","",iferror(round(index(nebulae,row,5)/2,3),1),iferror(round(index(nebulae,row,6)/2,3),1),0))"),"1,1,0")</f>
        <v>1,1,0</v>
      </c>
      <c r="G1608" s="44" t="s">
        <v>4448</v>
      </c>
      <c r="H1608" s="45">
        <f t="array" ref="H1608">let(systemId,match(A1608,index(systems,0,1),),refSystemId,match($H$1,index(systems,0,1),),x,index(systems,systemId,3),y,index(systems,systemId,4),refX,index(systems,refSystemId,3),refY,index(systems,refSystemId,4),round(sqrt((x-refX)^2+(y-refY)^2),3))</f>
        <v>181.145</v>
      </c>
      <c r="I1608" s="46" t="s">
        <v>418</v>
      </c>
      <c r="J1608" s="53"/>
      <c r="K1608" s="53"/>
      <c r="L1608" s="53"/>
      <c r="M1608" s="46" t="s">
        <v>560</v>
      </c>
      <c r="N1608" s="28" t="s">
        <v>1121</v>
      </c>
      <c r="O1608" s="48" t="s">
        <v>1121</v>
      </c>
      <c r="P1608" s="48" t="s">
        <v>1121</v>
      </c>
      <c r="Q1608" s="48" t="s">
        <v>1121</v>
      </c>
      <c r="R1608" s="48" t="s">
        <v>1121</v>
      </c>
      <c r="S1608" s="48" t="s">
        <v>1121</v>
      </c>
      <c r="T1608" s="48" t="s">
        <v>1121</v>
      </c>
      <c r="U1608" s="48" t="s">
        <v>1121</v>
      </c>
      <c r="V1608" s="48" t="s">
        <v>1121</v>
      </c>
      <c r="W1608" s="48" t="s">
        <v>1121</v>
      </c>
      <c r="X1608" s="48" t="s">
        <v>1121</v>
      </c>
      <c r="Y1608" s="48" t="s">
        <v>560</v>
      </c>
      <c r="Z1608" s="48" t="s">
        <v>560</v>
      </c>
      <c r="AA1608" s="48" t="s">
        <v>560</v>
      </c>
      <c r="AB1608" s="48" t="s">
        <v>560</v>
      </c>
      <c r="AC1608" s="48" t="s">
        <v>560</v>
      </c>
      <c r="AD1608" s="48" t="s">
        <v>560</v>
      </c>
      <c r="AE1608" s="48" t="s">
        <v>560</v>
      </c>
      <c r="AF1608" s="48" t="s">
        <v>560</v>
      </c>
      <c r="AG1608" s="48" t="s">
        <v>560</v>
      </c>
      <c r="AH1608" s="48" t="s">
        <v>560</v>
      </c>
      <c r="AI1608" s="48" t="s">
        <v>560</v>
      </c>
      <c r="AJ1608" s="48" t="s">
        <v>560</v>
      </c>
      <c r="AK1608" s="48" t="s">
        <v>560</v>
      </c>
      <c r="AL1608" s="48" t="s">
        <v>560</v>
      </c>
      <c r="AM1608" s="48" t="s">
        <v>560</v>
      </c>
      <c r="AN1608" s="48" t="s">
        <v>560</v>
      </c>
      <c r="AO1608" s="48" t="s">
        <v>560</v>
      </c>
      <c r="AP1608" s="48" t="s">
        <v>560</v>
      </c>
      <c r="AQ1608" s="48" t="s">
        <v>560</v>
      </c>
      <c r="AR1608" s="48" t="s">
        <v>560</v>
      </c>
      <c r="AS1608" s="48" t="s">
        <v>418</v>
      </c>
      <c r="AT1608" s="48" t="s">
        <v>418</v>
      </c>
      <c r="AU1608" s="48" t="s">
        <v>418</v>
      </c>
      <c r="AV1608" s="48" t="s">
        <v>1048</v>
      </c>
      <c r="AW1608" s="48" t="s">
        <v>1048</v>
      </c>
      <c r="AX1608" s="48" t="s">
        <v>1049</v>
      </c>
      <c r="AY1608" s="48" t="s">
        <v>1049</v>
      </c>
      <c r="AZ1608" s="51" t="s">
        <v>1049</v>
      </c>
    </row>
    <row r="1609" ht="15.75" customHeight="1">
      <c r="A1609" s="40">
        <v>1434.0</v>
      </c>
      <c r="B1609" s="28" t="s">
        <v>4449</v>
      </c>
      <c r="C1609" s="41"/>
      <c r="D1609" s="42">
        <f t="array" ref="D1609">index(systems,match($A1609,INDEX(systems,0,1),),3)</f>
        <v>3.417</v>
      </c>
      <c r="E1609" s="42">
        <f t="array" ref="E1609">index(systems,match($A1609,INDEX(systems,0,1),),4)</f>
        <v>-94.298</v>
      </c>
      <c r="F1609" s="43" t="str">
        <f>IFERROR(__xludf.DUMMYFUNCTION("let(row, match($B1609&amp;if($C1609&lt;&gt;"""","" [""&amp;$C1609&amp;""]"",""""),index(nebulae,,2),0),join("","",iferror(round(index(nebulae,row,5)/2,3),1),iferror(round(index(nebulae,row,6)/2,3),1),0))"),"1,1,0")</f>
        <v>1,1,0</v>
      </c>
      <c r="G1609" s="44" t="s">
        <v>4450</v>
      </c>
      <c r="H1609" s="45">
        <f t="array" ref="H1609">let(systemId,match(A1609,index(systems,0,1),),refSystemId,match($H$1,index(systems,0,1),),x,index(systems,systemId,3),y,index(systems,systemId,4),refX,index(systems,refSystemId,3),refY,index(systems,refSystemId,4),round(sqrt((x-refX)^2+(y-refY)^2),3))</f>
        <v>94.36</v>
      </c>
      <c r="I1609" s="46" t="s">
        <v>418</v>
      </c>
      <c r="J1609" s="53"/>
      <c r="K1609" s="53"/>
      <c r="L1609" s="53"/>
      <c r="M1609" s="46" t="s">
        <v>418</v>
      </c>
      <c r="N1609" s="49" t="s">
        <v>541</v>
      </c>
      <c r="O1609" s="52" t="s">
        <v>541</v>
      </c>
      <c r="P1609" s="52" t="s">
        <v>541</v>
      </c>
      <c r="Q1609" s="52" t="s">
        <v>541</v>
      </c>
      <c r="R1609" s="52" t="s">
        <v>541</v>
      </c>
      <c r="S1609" s="48" t="s">
        <v>541</v>
      </c>
      <c r="T1609" s="52" t="s">
        <v>513</v>
      </c>
      <c r="U1609" s="52" t="s">
        <v>762</v>
      </c>
      <c r="V1609" s="52" t="s">
        <v>762</v>
      </c>
      <c r="W1609" s="52" t="s">
        <v>542</v>
      </c>
      <c r="X1609" s="52" t="s">
        <v>542</v>
      </c>
      <c r="Y1609" s="52" t="s">
        <v>1287</v>
      </c>
      <c r="Z1609" s="52" t="s">
        <v>1287</v>
      </c>
      <c r="AA1609" s="52" t="s">
        <v>1287</v>
      </c>
      <c r="AB1609" s="52" t="s">
        <v>1287</v>
      </c>
      <c r="AC1609" s="52" t="s">
        <v>1287</v>
      </c>
      <c r="AD1609" s="52" t="s">
        <v>1287</v>
      </c>
      <c r="AE1609" s="52" t="s">
        <v>1287</v>
      </c>
      <c r="AF1609" s="52" t="s">
        <v>1287</v>
      </c>
      <c r="AG1609" s="52" t="s">
        <v>1287</v>
      </c>
      <c r="AH1609" s="52" t="s">
        <v>1287</v>
      </c>
      <c r="AI1609" s="52" t="s">
        <v>1287</v>
      </c>
      <c r="AJ1609" s="52" t="s">
        <v>1287</v>
      </c>
      <c r="AK1609" s="52" t="s">
        <v>1287</v>
      </c>
      <c r="AL1609" s="52" t="s">
        <v>1287</v>
      </c>
      <c r="AM1609" s="52" t="s">
        <v>1287</v>
      </c>
      <c r="AN1609" s="52" t="s">
        <v>1287</v>
      </c>
      <c r="AO1609" s="52" t="s">
        <v>1287</v>
      </c>
      <c r="AP1609" s="52" t="s">
        <v>1287</v>
      </c>
      <c r="AQ1609" s="52" t="s">
        <v>1287</v>
      </c>
      <c r="AR1609" s="52" t="s">
        <v>1287</v>
      </c>
      <c r="AS1609" s="52" t="s">
        <v>4451</v>
      </c>
      <c r="AT1609" s="52" t="s">
        <v>766</v>
      </c>
      <c r="AU1609" s="52" t="s">
        <v>766</v>
      </c>
      <c r="AV1609" s="52" t="s">
        <v>766</v>
      </c>
      <c r="AW1609" s="52" t="s">
        <v>418</v>
      </c>
      <c r="AX1609" s="52" t="s">
        <v>560</v>
      </c>
      <c r="AY1609" s="52" t="s">
        <v>560</v>
      </c>
      <c r="AZ1609" s="51" t="s">
        <v>560</v>
      </c>
    </row>
    <row r="1610" ht="15.75" customHeight="1">
      <c r="A1610" s="40">
        <v>1435.0</v>
      </c>
      <c r="B1610" s="28" t="s">
        <v>4452</v>
      </c>
      <c r="C1610" s="41"/>
      <c r="D1610" s="42">
        <f t="array" ref="D1610">index(systems,match($A1610,INDEX(systems,0,1),),3)</f>
        <v>-31.803</v>
      </c>
      <c r="E1610" s="42">
        <f t="array" ref="E1610">index(systems,match($A1610,INDEX(systems,0,1),),4)</f>
        <v>72.852</v>
      </c>
      <c r="F1610" s="43" t="str">
        <f>IFERROR(__xludf.DUMMYFUNCTION("let(row, match($B1610&amp;if($C1610&lt;&gt;"""","" [""&amp;$C1610&amp;""]"",""""),index(nebulae,,2),0),join("","",iferror(round(index(nebulae,row,5)/2,3),1),iferror(round(index(nebulae,row,6)/2,3),1),0))"),"1,1,0")</f>
        <v>1,1,0</v>
      </c>
      <c r="G1610" s="44" t="s">
        <v>4453</v>
      </c>
      <c r="H1610" s="45">
        <f t="array" ref="H1610">let(systemId,match(A1610,index(systems,0,1),),refSystemId,match($H$1,index(systems,0,1),),x,index(systems,systemId,3),y,index(systems,systemId,4),refX,index(systems,refSystemId,3),refY,index(systems,refSystemId,4),round(sqrt((x-refX)^2+(y-refY)^2),3))</f>
        <v>79.491</v>
      </c>
      <c r="I1610" s="46" t="s">
        <v>418</v>
      </c>
      <c r="J1610" s="53"/>
      <c r="K1610" s="46" t="s">
        <v>523</v>
      </c>
      <c r="L1610" s="46" t="s">
        <v>523</v>
      </c>
      <c r="M1610" s="47" t="s">
        <v>524</v>
      </c>
      <c r="N1610" s="28" t="s">
        <v>641</v>
      </c>
      <c r="O1610" s="48" t="s">
        <v>641</v>
      </c>
      <c r="P1610" s="48" t="s">
        <v>641</v>
      </c>
      <c r="Q1610" s="48" t="s">
        <v>641</v>
      </c>
      <c r="R1610" s="48" t="s">
        <v>641</v>
      </c>
      <c r="S1610" s="48" t="s">
        <v>641</v>
      </c>
      <c r="T1610" s="48" t="s">
        <v>641</v>
      </c>
      <c r="U1610" s="48" t="s">
        <v>641</v>
      </c>
      <c r="V1610" s="48" t="s">
        <v>641</v>
      </c>
      <c r="W1610" s="48" t="s">
        <v>641</v>
      </c>
      <c r="X1610" s="48" t="s">
        <v>641</v>
      </c>
      <c r="Y1610" s="48" t="s">
        <v>641</v>
      </c>
      <c r="Z1610" s="48" t="s">
        <v>641</v>
      </c>
      <c r="AA1610" s="48" t="s">
        <v>831</v>
      </c>
      <c r="AB1610" s="48" t="s">
        <v>831</v>
      </c>
      <c r="AC1610" s="48" t="s">
        <v>831</v>
      </c>
      <c r="AD1610" s="48" t="s">
        <v>831</v>
      </c>
      <c r="AE1610" s="48" t="s">
        <v>831</v>
      </c>
      <c r="AF1610" s="48" t="s">
        <v>831</v>
      </c>
      <c r="AG1610" s="48" t="s">
        <v>831</v>
      </c>
      <c r="AH1610" s="48" t="s">
        <v>832</v>
      </c>
      <c r="AI1610" s="48" t="s">
        <v>529</v>
      </c>
      <c r="AJ1610" s="48" t="s">
        <v>529</v>
      </c>
      <c r="AK1610" s="48" t="s">
        <v>529</v>
      </c>
      <c r="AL1610" s="48" t="s">
        <v>529</v>
      </c>
      <c r="AM1610" s="48" t="s">
        <v>529</v>
      </c>
      <c r="AN1610" s="48" t="s">
        <v>529</v>
      </c>
      <c r="AO1610" s="48" t="s">
        <v>529</v>
      </c>
      <c r="AP1610" s="48" t="s">
        <v>529</v>
      </c>
      <c r="AQ1610" s="48" t="s">
        <v>529</v>
      </c>
      <c r="AR1610" s="48" t="s">
        <v>529</v>
      </c>
      <c r="AS1610" s="52" t="s">
        <v>833</v>
      </c>
      <c r="AT1610" s="52" t="s">
        <v>833</v>
      </c>
      <c r="AU1610" s="52" t="s">
        <v>833</v>
      </c>
      <c r="AV1610" s="52" t="s">
        <v>833</v>
      </c>
      <c r="AW1610" s="48" t="s">
        <v>418</v>
      </c>
      <c r="AX1610" s="48" t="s">
        <v>895</v>
      </c>
      <c r="AY1610" s="48" t="s">
        <v>895</v>
      </c>
      <c r="AZ1610" s="28" t="s">
        <v>896</v>
      </c>
    </row>
    <row r="1611" ht="15.75" customHeight="1">
      <c r="A1611" s="40">
        <v>1436.0</v>
      </c>
      <c r="B1611" s="28" t="s">
        <v>4454</v>
      </c>
      <c r="C1611" s="41"/>
      <c r="D1611" s="42">
        <f t="array" ref="D1611">index(systems,match($A1611,INDEX(systems,0,1),),3)</f>
        <v>-51.189</v>
      </c>
      <c r="E1611" s="42">
        <f t="array" ref="E1611">index(systems,match($A1611,INDEX(systems,0,1),),4)</f>
        <v>247.068</v>
      </c>
      <c r="F1611" s="43" t="str">
        <f>IFERROR(__xludf.DUMMYFUNCTION("let(row, match($B1611&amp;if($C1611&lt;&gt;"""","" [""&amp;$C1611&amp;""]"",""""),index(nebulae,,2),0),join("","",iferror(round(index(nebulae,row,5)/2,3),1),iferror(round(index(nebulae,row,6)/2,3),1),0))"),"1,1,0")</f>
        <v>1,1,0</v>
      </c>
      <c r="G1611" s="44" t="s">
        <v>4455</v>
      </c>
      <c r="H1611" s="45">
        <f t="array" ref="H1611">let(systemId,match(A1611,index(systems,0,1),),refSystemId,match($H$1,index(systems,0,1),),x,index(systems,systemId,3),y,index(systems,systemId,4),refX,index(systems,refSystemId,3),refY,index(systems,refSystemId,4),round(sqrt((x-refX)^2+(y-refY)^2),3))</f>
        <v>252.315</v>
      </c>
      <c r="I1611" s="41"/>
      <c r="J1611" s="41"/>
      <c r="K1611" s="28" t="s">
        <v>690</v>
      </c>
      <c r="L1611" s="28" t="s">
        <v>690</v>
      </c>
      <c r="M1611" s="48" t="s">
        <v>691</v>
      </c>
      <c r="N1611" s="28" t="s">
        <v>409</v>
      </c>
      <c r="O1611" s="48" t="s">
        <v>409</v>
      </c>
      <c r="P1611" s="48" t="s">
        <v>409</v>
      </c>
      <c r="Q1611" s="48" t="s">
        <v>409</v>
      </c>
      <c r="R1611" s="48" t="s">
        <v>409</v>
      </c>
      <c r="S1611" s="48" t="s">
        <v>409</v>
      </c>
      <c r="T1611" s="48" t="s">
        <v>409</v>
      </c>
      <c r="U1611" s="48" t="s">
        <v>409</v>
      </c>
      <c r="V1611" s="48" t="s">
        <v>409</v>
      </c>
      <c r="W1611" s="48" t="s">
        <v>409</v>
      </c>
      <c r="X1611" s="48" t="s">
        <v>409</v>
      </c>
      <c r="Y1611" s="48" t="s">
        <v>409</v>
      </c>
      <c r="Z1611" s="48" t="s">
        <v>409</v>
      </c>
      <c r="AA1611" s="48" t="s">
        <v>410</v>
      </c>
      <c r="AB1611" s="48" t="s">
        <v>410</v>
      </c>
      <c r="AC1611" s="48" t="s">
        <v>410</v>
      </c>
      <c r="AD1611" s="48" t="s">
        <v>410</v>
      </c>
      <c r="AE1611" s="48" t="s">
        <v>410</v>
      </c>
      <c r="AF1611" s="48" t="s">
        <v>410</v>
      </c>
      <c r="AG1611" s="48" t="s">
        <v>417</v>
      </c>
      <c r="AH1611" s="48" t="s">
        <v>417</v>
      </c>
      <c r="AI1611" s="48" t="s">
        <v>417</v>
      </c>
      <c r="AJ1611" s="48" t="s">
        <v>417</v>
      </c>
      <c r="AK1611" s="48" t="s">
        <v>417</v>
      </c>
      <c r="AL1611" s="48" t="s">
        <v>417</v>
      </c>
      <c r="AM1611" s="48" t="s">
        <v>417</v>
      </c>
      <c r="AN1611" s="48" t="s">
        <v>417</v>
      </c>
      <c r="AO1611" s="48" t="s">
        <v>417</v>
      </c>
      <c r="AP1611" s="48" t="s">
        <v>417</v>
      </c>
      <c r="AQ1611" s="48" t="s">
        <v>849</v>
      </c>
      <c r="AR1611" s="48" t="s">
        <v>849</v>
      </c>
      <c r="AS1611" s="48" t="s">
        <v>849</v>
      </c>
      <c r="AT1611" s="48" t="s">
        <v>849</v>
      </c>
      <c r="AU1611" s="48" t="s">
        <v>849</v>
      </c>
      <c r="AV1611" s="48" t="s">
        <v>849</v>
      </c>
      <c r="AW1611" s="48" t="s">
        <v>849</v>
      </c>
      <c r="AX1611" s="48" t="s">
        <v>417</v>
      </c>
      <c r="AY1611" s="48" t="s">
        <v>850</v>
      </c>
      <c r="AZ1611" s="51" t="s">
        <v>850</v>
      </c>
    </row>
    <row r="1612" ht="15.75" customHeight="1">
      <c r="A1612" s="40">
        <v>1437.0</v>
      </c>
      <c r="B1612" s="28" t="s">
        <v>4456</v>
      </c>
      <c r="C1612" s="41"/>
      <c r="D1612" s="42">
        <f t="array" ref="D1612">index(systems,match($A1612,INDEX(systems,0,1),),3)</f>
        <v>754.018</v>
      </c>
      <c r="E1612" s="42">
        <f t="array" ref="E1612">index(systems,match($A1612,INDEX(systems,0,1),),4)</f>
        <v>222.388</v>
      </c>
      <c r="F1612" s="43" t="str">
        <f>IFERROR(__xludf.DUMMYFUNCTION("let(row, match($B1612&amp;if($C1612&lt;&gt;"""","" [""&amp;$C1612&amp;""]"",""""),index(nebulae,,2),0),join("","",iferror(round(index(nebulae,row,5)/2,3),1),iferror(round(index(nebulae,row,6)/2,3),1),0))"),"1,1,0")</f>
        <v>1,1,0</v>
      </c>
      <c r="G1612" s="44" t="s">
        <v>4457</v>
      </c>
      <c r="H1612" s="45">
        <f t="array" ref="H1612">let(systemId,match(A1612,index(systems,0,1),),refSystemId,match($H$1,index(systems,0,1),),x,index(systems,systemId,3),y,index(systems,systemId,4),refX,index(systems,refSystemId,3),refY,index(systems,refSystemId,4),round(sqrt((x-refX)^2+(y-refY)^2),3))</f>
        <v>786.129</v>
      </c>
      <c r="I1612" s="53"/>
      <c r="J1612" s="53"/>
      <c r="K1612" s="53"/>
      <c r="L1612" s="53"/>
      <c r="M1612" s="41"/>
      <c r="N1612" s="41"/>
      <c r="O1612" s="41"/>
      <c r="P1612" s="48" t="s">
        <v>840</v>
      </c>
      <c r="Q1612" s="48" t="s">
        <v>840</v>
      </c>
      <c r="R1612" s="48" t="s">
        <v>840</v>
      </c>
      <c r="S1612" s="48" t="s">
        <v>840</v>
      </c>
      <c r="T1612" s="48" t="s">
        <v>840</v>
      </c>
      <c r="U1612" s="48" t="s">
        <v>422</v>
      </c>
      <c r="V1612" s="48" t="s">
        <v>422</v>
      </c>
      <c r="W1612" s="48" t="s">
        <v>422</v>
      </c>
      <c r="X1612" s="48" t="s">
        <v>422</v>
      </c>
      <c r="Y1612" s="48" t="s">
        <v>422</v>
      </c>
      <c r="Z1612" s="48" t="s">
        <v>422</v>
      </c>
      <c r="AA1612" s="48" t="s">
        <v>422</v>
      </c>
      <c r="AB1612" s="48" t="s">
        <v>422</v>
      </c>
      <c r="AC1612" s="48" t="s">
        <v>422</v>
      </c>
      <c r="AD1612" s="48" t="s">
        <v>422</v>
      </c>
      <c r="AE1612" s="48" t="s">
        <v>422</v>
      </c>
      <c r="AF1612" s="48" t="s">
        <v>422</v>
      </c>
      <c r="AG1612" s="48" t="s">
        <v>422</v>
      </c>
      <c r="AH1612" s="48" t="s">
        <v>422</v>
      </c>
      <c r="AI1612" s="48" t="s">
        <v>422</v>
      </c>
      <c r="AJ1612" s="48" t="s">
        <v>422</v>
      </c>
      <c r="AK1612" s="48" t="s">
        <v>422</v>
      </c>
      <c r="AL1612" s="48" t="s">
        <v>422</v>
      </c>
      <c r="AM1612" s="48" t="s">
        <v>422</v>
      </c>
      <c r="AN1612" s="48" t="s">
        <v>422</v>
      </c>
      <c r="AO1612" s="48" t="s">
        <v>422</v>
      </c>
      <c r="AP1612" s="48" t="s">
        <v>422</v>
      </c>
      <c r="AQ1612" s="48" t="s">
        <v>422</v>
      </c>
      <c r="AR1612" s="48" t="s">
        <v>422</v>
      </c>
      <c r="AS1612" s="48" t="s">
        <v>422</v>
      </c>
      <c r="AT1612" s="48" t="s">
        <v>422</v>
      </c>
      <c r="AU1612" s="48" t="s">
        <v>422</v>
      </c>
      <c r="AV1612" s="48" t="s">
        <v>422</v>
      </c>
      <c r="AW1612" s="48" t="s">
        <v>422</v>
      </c>
      <c r="AX1612" s="52" t="s">
        <v>422</v>
      </c>
      <c r="AY1612" s="48" t="s">
        <v>422</v>
      </c>
      <c r="AZ1612" s="50" t="s">
        <v>841</v>
      </c>
    </row>
    <row r="1613" ht="15.75" customHeight="1">
      <c r="A1613" s="40">
        <v>1438.0</v>
      </c>
      <c r="B1613" s="28" t="s">
        <v>4458</v>
      </c>
      <c r="C1613" s="41"/>
      <c r="D1613" s="42">
        <f t="array" ref="D1613">index(systems,match($A1613,INDEX(systems,0,1),),3)</f>
        <v>-253.353</v>
      </c>
      <c r="E1613" s="42">
        <f t="array" ref="E1613">index(systems,match($A1613,INDEX(systems,0,1),),4)</f>
        <v>-74.487</v>
      </c>
      <c r="F1613" s="43" t="str">
        <f>IFERROR(__xludf.DUMMYFUNCTION("let(row, match($B1613&amp;if($C1613&lt;&gt;"""","" [""&amp;$C1613&amp;""]"",""""),index(nebulae,,2),0),join("","",iferror(round(index(nebulae,row,5)/2,3),1),iferror(round(index(nebulae,row,6)/2,3),1),0))"),"1,1,0")</f>
        <v>1,1,0</v>
      </c>
      <c r="G1613" s="44" t="s">
        <v>4459</v>
      </c>
      <c r="H1613" s="45">
        <f t="array" ref="H1613">let(systemId,match(A1613,index(systems,0,1),),refSystemId,match($H$1,index(systems,0,1),),x,index(systems,systemId,3),y,index(systems,systemId,4),refX,index(systems,refSystemId,3),refY,index(systems,refSystemId,4),round(sqrt((x-refX)^2+(y-refY)^2),3))</f>
        <v>264.076</v>
      </c>
      <c r="I1613" s="46" t="s">
        <v>408</v>
      </c>
      <c r="J1613" s="47" t="s">
        <v>408</v>
      </c>
      <c r="K1613" s="47" t="s">
        <v>408</v>
      </c>
      <c r="L1613" s="47" t="s">
        <v>408</v>
      </c>
      <c r="M1613" s="47" t="s">
        <v>408</v>
      </c>
      <c r="N1613" s="28" t="s">
        <v>408</v>
      </c>
      <c r="O1613" s="41"/>
      <c r="P1613" s="48" t="s">
        <v>560</v>
      </c>
      <c r="Q1613" s="48" t="s">
        <v>560</v>
      </c>
      <c r="R1613" s="48" t="s">
        <v>560</v>
      </c>
      <c r="S1613" s="48" t="s">
        <v>560</v>
      </c>
      <c r="T1613" s="48" t="s">
        <v>560</v>
      </c>
      <c r="U1613" s="48" t="s">
        <v>560</v>
      </c>
      <c r="V1613" s="48" t="s">
        <v>560</v>
      </c>
      <c r="W1613" s="48" t="s">
        <v>560</v>
      </c>
      <c r="X1613" s="48" t="s">
        <v>560</v>
      </c>
      <c r="Y1613" s="48" t="s">
        <v>560</v>
      </c>
      <c r="Z1613" s="48" t="s">
        <v>560</v>
      </c>
      <c r="AA1613" s="48" t="s">
        <v>560</v>
      </c>
      <c r="AB1613" s="48" t="s">
        <v>560</v>
      </c>
      <c r="AC1613" s="48" t="s">
        <v>560</v>
      </c>
      <c r="AD1613" s="48" t="s">
        <v>560</v>
      </c>
      <c r="AE1613" s="48" t="s">
        <v>560</v>
      </c>
      <c r="AF1613" s="48" t="s">
        <v>560</v>
      </c>
      <c r="AG1613" s="48" t="s">
        <v>560</v>
      </c>
      <c r="AH1613" s="48" t="s">
        <v>560</v>
      </c>
      <c r="AI1613" s="48" t="s">
        <v>560</v>
      </c>
      <c r="AJ1613" s="48" t="s">
        <v>560</v>
      </c>
      <c r="AK1613" s="48" t="s">
        <v>560</v>
      </c>
      <c r="AL1613" s="48" t="s">
        <v>560</v>
      </c>
      <c r="AM1613" s="48" t="s">
        <v>560</v>
      </c>
      <c r="AN1613" s="48" t="s">
        <v>560</v>
      </c>
      <c r="AO1613" s="48" t="s">
        <v>560</v>
      </c>
      <c r="AP1613" s="48" t="s">
        <v>560</v>
      </c>
      <c r="AQ1613" s="48" t="s">
        <v>560</v>
      </c>
      <c r="AR1613" s="48" t="s">
        <v>879</v>
      </c>
      <c r="AS1613" s="48" t="s">
        <v>879</v>
      </c>
      <c r="AT1613" s="48" t="s">
        <v>879</v>
      </c>
      <c r="AU1613" s="48" t="s">
        <v>879</v>
      </c>
      <c r="AV1613" s="48" t="s">
        <v>879</v>
      </c>
      <c r="AW1613" s="48" t="s">
        <v>879</v>
      </c>
      <c r="AX1613" s="48" t="s">
        <v>605</v>
      </c>
      <c r="AY1613" s="48" t="s">
        <v>605</v>
      </c>
      <c r="AZ1613" s="28" t="s">
        <v>487</v>
      </c>
    </row>
    <row r="1614" ht="15.75" customHeight="1">
      <c r="A1614" s="40">
        <v>1439.0</v>
      </c>
      <c r="B1614" s="28" t="s">
        <v>4460</v>
      </c>
      <c r="C1614" s="41"/>
      <c r="D1614" s="42">
        <f t="array" ref="D1614">index(systems,match($A1614,INDEX(systems,0,1),),3)</f>
        <v>138.797</v>
      </c>
      <c r="E1614" s="42">
        <f t="array" ref="E1614">index(systems,match($A1614,INDEX(systems,0,1),),4)</f>
        <v>325.429</v>
      </c>
      <c r="F1614" s="43" t="str">
        <f>IFERROR(__xludf.DUMMYFUNCTION("let(row, match($B1614&amp;if($C1614&lt;&gt;"""","" [""&amp;$C1614&amp;""]"",""""),index(nebulae,,2),0),join("","",iferror(round(index(nebulae,row,5)/2,3),1),iferror(round(index(nebulae,row,6)/2,3),1),0))"),"1,1,0")</f>
        <v>1,1,0</v>
      </c>
      <c r="G1614" s="44" t="s">
        <v>4461</v>
      </c>
      <c r="H1614" s="45">
        <f t="array" ref="H1614">let(systemId,match(A1614,index(systems,0,1),),refSystemId,match($H$1,index(systems,0,1),),x,index(systems,systemId,3),y,index(systems,systemId,4),refX,index(systems,refSystemId,3),refY,index(systems,refSystemId,4),round(sqrt((x-refX)^2+(y-refY)^2),3))</f>
        <v>353.792</v>
      </c>
      <c r="I1614" s="46" t="s">
        <v>408</v>
      </c>
      <c r="J1614" s="46" t="s">
        <v>408</v>
      </c>
      <c r="K1614" s="46" t="s">
        <v>408</v>
      </c>
      <c r="L1614" s="47" t="s">
        <v>408</v>
      </c>
      <c r="M1614" s="47" t="s">
        <v>408</v>
      </c>
      <c r="N1614" s="28" t="s">
        <v>408</v>
      </c>
      <c r="O1614" s="41"/>
      <c r="P1614" s="48" t="s">
        <v>1257</v>
      </c>
      <c r="Q1614" s="48" t="s">
        <v>1257</v>
      </c>
      <c r="R1614" s="48" t="s">
        <v>1257</v>
      </c>
      <c r="S1614" s="48" t="s">
        <v>1257</v>
      </c>
      <c r="T1614" s="48" t="s">
        <v>1257</v>
      </c>
      <c r="U1614" s="48" t="s">
        <v>1257</v>
      </c>
      <c r="V1614" s="48" t="s">
        <v>1257</v>
      </c>
      <c r="W1614" s="48" t="s">
        <v>1257</v>
      </c>
      <c r="X1614" s="48" t="s">
        <v>1257</v>
      </c>
      <c r="Y1614" s="48" t="s">
        <v>1257</v>
      </c>
      <c r="Z1614" s="48" t="s">
        <v>1257</v>
      </c>
      <c r="AA1614" s="48" t="s">
        <v>1257</v>
      </c>
      <c r="AB1614" s="48" t="s">
        <v>1257</v>
      </c>
      <c r="AC1614" s="48" t="s">
        <v>1257</v>
      </c>
      <c r="AD1614" s="48" t="s">
        <v>1257</v>
      </c>
      <c r="AE1614" s="48" t="s">
        <v>1257</v>
      </c>
      <c r="AF1614" s="48" t="s">
        <v>1257</v>
      </c>
      <c r="AG1614" s="48" t="s">
        <v>730</v>
      </c>
      <c r="AH1614" s="48" t="s">
        <v>730</v>
      </c>
      <c r="AI1614" s="48" t="s">
        <v>730</v>
      </c>
      <c r="AJ1614" s="48" t="s">
        <v>730</v>
      </c>
      <c r="AK1614" s="48" t="s">
        <v>1257</v>
      </c>
      <c r="AL1614" s="48" t="s">
        <v>1257</v>
      </c>
      <c r="AM1614" s="48" t="s">
        <v>1257</v>
      </c>
      <c r="AN1614" s="48" t="s">
        <v>1258</v>
      </c>
      <c r="AO1614" s="48" t="s">
        <v>1258</v>
      </c>
      <c r="AP1614" s="48" t="s">
        <v>1258</v>
      </c>
      <c r="AQ1614" s="48" t="s">
        <v>1258</v>
      </c>
      <c r="AR1614" s="48" t="s">
        <v>1258</v>
      </c>
      <c r="AS1614" s="48" t="s">
        <v>1258</v>
      </c>
      <c r="AT1614" s="48" t="s">
        <v>1258</v>
      </c>
      <c r="AU1614" s="48" t="s">
        <v>1258</v>
      </c>
      <c r="AV1614" s="48" t="s">
        <v>1258</v>
      </c>
      <c r="AW1614" s="48" t="s">
        <v>1258</v>
      </c>
      <c r="AX1614" s="48" t="s">
        <v>1258</v>
      </c>
      <c r="AY1614" s="48" t="s">
        <v>1258</v>
      </c>
      <c r="AZ1614" s="28" t="s">
        <v>1258</v>
      </c>
    </row>
    <row r="1615" ht="15.75" customHeight="1">
      <c r="A1615" s="40">
        <v>1440.0</v>
      </c>
      <c r="B1615" s="28" t="s">
        <v>4462</v>
      </c>
      <c r="C1615" s="41"/>
      <c r="D1615" s="42">
        <f t="array" ref="D1615">index(systems,match($A1615,INDEX(systems,0,1),),3)</f>
        <v>133.721</v>
      </c>
      <c r="E1615" s="42">
        <f t="array" ref="E1615">index(systems,match($A1615,INDEX(systems,0,1),),4)</f>
        <v>-135.547</v>
      </c>
      <c r="F1615" s="43" t="str">
        <f>IFERROR(__xludf.DUMMYFUNCTION("let(row, match($B1615&amp;if($C1615&lt;&gt;"""","" [""&amp;$C1615&amp;""]"",""""),index(nebulae,,2),0),join("","",iferror(round(index(nebulae,row,5)/2,3),1),iferror(round(index(nebulae,row,6)/2,3),1),0))"),"1,1,0")</f>
        <v>1,1,0</v>
      </c>
      <c r="G1615" s="44" t="s">
        <v>4463</v>
      </c>
      <c r="H1615" s="45">
        <f t="array" ref="H1615">let(systemId,match(A1615,index(systems,0,1),),refSystemId,match($H$1,index(systems,0,1),),x,index(systems,systemId,3),y,index(systems,systemId,4),refX,index(systems,refSystemId,3),refY,index(systems,refSystemId,4),round(sqrt((x-refX)^2+(y-refY)^2),3))</f>
        <v>190.406</v>
      </c>
      <c r="I1615" s="28" t="s">
        <v>408</v>
      </c>
      <c r="J1615" s="28" t="s">
        <v>408</v>
      </c>
      <c r="K1615" s="48" t="s">
        <v>408</v>
      </c>
      <c r="L1615" s="48" t="s">
        <v>408</v>
      </c>
      <c r="M1615" s="28" t="s">
        <v>408</v>
      </c>
      <c r="N1615" s="28" t="s">
        <v>408</v>
      </c>
      <c r="O1615" s="41"/>
      <c r="P1615" s="48" t="s">
        <v>1734</v>
      </c>
      <c r="Q1615" s="48" t="s">
        <v>1734</v>
      </c>
      <c r="R1615" s="48" t="s">
        <v>1734</v>
      </c>
      <c r="S1615" s="48" t="s">
        <v>1734</v>
      </c>
      <c r="T1615" s="48" t="s">
        <v>1734</v>
      </c>
      <c r="U1615" s="48" t="s">
        <v>1734</v>
      </c>
      <c r="V1615" s="48" t="s">
        <v>1734</v>
      </c>
      <c r="W1615" s="48" t="s">
        <v>1675</v>
      </c>
      <c r="X1615" s="48" t="s">
        <v>422</v>
      </c>
      <c r="Y1615" s="48" t="s">
        <v>422</v>
      </c>
      <c r="Z1615" s="48" t="s">
        <v>422</v>
      </c>
      <c r="AA1615" s="48" t="s">
        <v>422</v>
      </c>
      <c r="AB1615" s="48" t="s">
        <v>422</v>
      </c>
      <c r="AC1615" s="48" t="s">
        <v>422</v>
      </c>
      <c r="AD1615" s="48" t="s">
        <v>422</v>
      </c>
      <c r="AE1615" s="48" t="s">
        <v>422</v>
      </c>
      <c r="AF1615" s="48" t="s">
        <v>422</v>
      </c>
      <c r="AG1615" s="48" t="s">
        <v>422</v>
      </c>
      <c r="AH1615" s="48" t="s">
        <v>422</v>
      </c>
      <c r="AI1615" s="48" t="s">
        <v>422</v>
      </c>
      <c r="AJ1615" s="48" t="s">
        <v>422</v>
      </c>
      <c r="AK1615" s="48" t="s">
        <v>422</v>
      </c>
      <c r="AL1615" s="48" t="s">
        <v>422</v>
      </c>
      <c r="AM1615" s="48" t="s">
        <v>422</v>
      </c>
      <c r="AN1615" s="48" t="s">
        <v>422</v>
      </c>
      <c r="AO1615" s="48" t="s">
        <v>422</v>
      </c>
      <c r="AP1615" s="48" t="s">
        <v>422</v>
      </c>
      <c r="AQ1615" s="48" t="s">
        <v>422</v>
      </c>
      <c r="AR1615" s="48" t="s">
        <v>422</v>
      </c>
      <c r="AS1615" s="48" t="s">
        <v>422</v>
      </c>
      <c r="AT1615" s="48" t="s">
        <v>422</v>
      </c>
      <c r="AU1615" s="48" t="s">
        <v>422</v>
      </c>
      <c r="AV1615" s="48" t="s">
        <v>422</v>
      </c>
      <c r="AW1615" s="48" t="s">
        <v>422</v>
      </c>
      <c r="AX1615" s="48" t="s">
        <v>422</v>
      </c>
      <c r="AY1615" s="48" t="s">
        <v>422</v>
      </c>
      <c r="AZ1615" s="28" t="s">
        <v>422</v>
      </c>
    </row>
    <row r="1616" ht="15.75" customHeight="1">
      <c r="A1616" s="40">
        <v>1441.0</v>
      </c>
      <c r="B1616" s="28" t="s">
        <v>4464</v>
      </c>
      <c r="C1616" s="41"/>
      <c r="D1616" s="42">
        <f t="array" ref="D1616">index(systems,match($A1616,INDEX(systems,0,1),),3)</f>
        <v>-166.222</v>
      </c>
      <c r="E1616" s="42">
        <f t="array" ref="E1616">index(systems,match($A1616,INDEX(systems,0,1),),4)</f>
        <v>444.215</v>
      </c>
      <c r="F1616" s="43" t="str">
        <f>IFERROR(__xludf.DUMMYFUNCTION("let(row, match($B1616&amp;if($C1616&lt;&gt;"""","" [""&amp;$C1616&amp;""]"",""""),index(nebulae,,2),0),join("","",iferror(round(index(nebulae,row,5)/2,3),1),iferror(round(index(nebulae,row,6)/2,3),1),0))"),"1,1,0")</f>
        <v>1,1,0</v>
      </c>
      <c r="G1616" s="44" t="s">
        <v>4465</v>
      </c>
      <c r="H1616" s="45">
        <f t="array" ref="H1616">let(systemId,match(A1616,index(systems,0,1),),refSystemId,match($H$1,index(systems,0,1),),x,index(systems,systemId,3),y,index(systems,systemId,4),refX,index(systems,refSystemId,3),refY,index(systems,refSystemId,4),round(sqrt((x-refX)^2+(y-refY)^2),3))</f>
        <v>474.296</v>
      </c>
      <c r="I1616" s="41"/>
      <c r="J1616" s="41"/>
      <c r="K1616" s="41"/>
      <c r="L1616" s="28" t="s">
        <v>1116</v>
      </c>
      <c r="M1616" s="48" t="s">
        <v>1116</v>
      </c>
      <c r="N1616" s="28" t="s">
        <v>497</v>
      </c>
      <c r="O1616" s="48" t="s">
        <v>497</v>
      </c>
      <c r="P1616" s="48" t="s">
        <v>497</v>
      </c>
      <c r="Q1616" s="48" t="s">
        <v>497</v>
      </c>
      <c r="R1616" s="48" t="s">
        <v>497</v>
      </c>
      <c r="S1616" s="48" t="s">
        <v>418</v>
      </c>
      <c r="T1616" s="48" t="s">
        <v>418</v>
      </c>
      <c r="U1616" s="48" t="s">
        <v>418</v>
      </c>
      <c r="V1616" s="48" t="s">
        <v>418</v>
      </c>
      <c r="W1616" s="48" t="s">
        <v>418</v>
      </c>
      <c r="X1616" s="48" t="s">
        <v>418</v>
      </c>
      <c r="Y1616" s="48" t="s">
        <v>1790</v>
      </c>
      <c r="Z1616" s="48" t="s">
        <v>1791</v>
      </c>
      <c r="AA1616" s="48" t="s">
        <v>1791</v>
      </c>
      <c r="AB1616" s="48" t="s">
        <v>417</v>
      </c>
      <c r="AC1616" s="48" t="s">
        <v>417</v>
      </c>
      <c r="AD1616" s="48" t="s">
        <v>417</v>
      </c>
      <c r="AE1616" s="48" t="s">
        <v>417</v>
      </c>
      <c r="AF1616" s="48" t="s">
        <v>417</v>
      </c>
      <c r="AG1616" s="48" t="s">
        <v>417</v>
      </c>
      <c r="AH1616" s="48" t="s">
        <v>417</v>
      </c>
      <c r="AI1616" s="48" t="s">
        <v>417</v>
      </c>
      <c r="AJ1616" s="48" t="s">
        <v>417</v>
      </c>
      <c r="AK1616" s="48" t="s">
        <v>417</v>
      </c>
      <c r="AL1616" s="48" t="s">
        <v>417</v>
      </c>
      <c r="AM1616" s="48" t="s">
        <v>417</v>
      </c>
      <c r="AN1616" s="48" t="s">
        <v>417</v>
      </c>
      <c r="AO1616" s="48" t="s">
        <v>417</v>
      </c>
      <c r="AP1616" s="48" t="s">
        <v>417</v>
      </c>
      <c r="AQ1616" s="48" t="s">
        <v>850</v>
      </c>
      <c r="AR1616" s="48" t="s">
        <v>850</v>
      </c>
      <c r="AS1616" s="48" t="s">
        <v>850</v>
      </c>
      <c r="AT1616" s="48" t="s">
        <v>850</v>
      </c>
      <c r="AU1616" s="48" t="s">
        <v>850</v>
      </c>
      <c r="AV1616" s="48" t="s">
        <v>850</v>
      </c>
      <c r="AW1616" s="48" t="s">
        <v>850</v>
      </c>
      <c r="AX1616" s="48" t="s">
        <v>850</v>
      </c>
      <c r="AY1616" s="48" t="s">
        <v>850</v>
      </c>
      <c r="AZ1616" s="49" t="s">
        <v>850</v>
      </c>
    </row>
    <row r="1617" ht="15.75" customHeight="1">
      <c r="A1617" s="40">
        <v>1442.0</v>
      </c>
      <c r="B1617" s="28" t="s">
        <v>4466</v>
      </c>
      <c r="C1617" s="41"/>
      <c r="D1617" s="42">
        <f t="array" ref="D1617">index(systems,match($A1617,INDEX(systems,0,1),),3)</f>
        <v>546.474</v>
      </c>
      <c r="E1617" s="42">
        <f t="array" ref="E1617">index(systems,match($A1617,INDEX(systems,0,1),),4)</f>
        <v>-173.797</v>
      </c>
      <c r="F1617" s="43" t="str">
        <f>IFERROR(__xludf.DUMMYFUNCTION("let(row, match($B1617&amp;if($C1617&lt;&gt;"""","" [""&amp;$C1617&amp;""]"",""""),index(nebulae,,2),0),join("","",iferror(round(index(nebulae,row,5)/2,3),1),iferror(round(index(nebulae,row,6)/2,3),1),0))"),"1,1,0")</f>
        <v>1,1,0</v>
      </c>
      <c r="G1617" s="44" t="s">
        <v>4467</v>
      </c>
      <c r="H1617" s="45">
        <f t="array" ref="H1617">let(systemId,match(A1617,index(systems,0,1),),refSystemId,match($H$1,index(systems,0,1),),x,index(systems,systemId,3),y,index(systems,systemId,4),refX,index(systems,refSystemId,3),refY,index(systems,refSystemId,4),round(sqrt((x-refX)^2+(y-refY)^2),3))</f>
        <v>573.445</v>
      </c>
      <c r="I1617" s="53"/>
      <c r="J1617" s="53"/>
      <c r="K1617" s="53"/>
      <c r="L1617" s="53"/>
      <c r="M1617" s="53"/>
      <c r="N1617" s="28" t="s">
        <v>597</v>
      </c>
      <c r="O1617" s="48" t="s">
        <v>597</v>
      </c>
      <c r="P1617" s="48" t="s">
        <v>597</v>
      </c>
      <c r="Q1617" s="48" t="s">
        <v>597</v>
      </c>
      <c r="R1617" s="48" t="s">
        <v>597</v>
      </c>
      <c r="S1617" s="48" t="s">
        <v>597</v>
      </c>
      <c r="T1617" s="48" t="s">
        <v>597</v>
      </c>
      <c r="U1617" s="48" t="s">
        <v>597</v>
      </c>
      <c r="V1617" s="48" t="s">
        <v>597</v>
      </c>
      <c r="W1617" s="48" t="s">
        <v>597</v>
      </c>
      <c r="X1617" s="52" t="s">
        <v>597</v>
      </c>
      <c r="Y1617" s="52" t="s">
        <v>597</v>
      </c>
      <c r="Z1617" s="52" t="s">
        <v>597</v>
      </c>
      <c r="AA1617" s="52" t="s">
        <v>598</v>
      </c>
      <c r="AB1617" s="52" t="s">
        <v>598</v>
      </c>
      <c r="AC1617" s="52" t="s">
        <v>598</v>
      </c>
      <c r="AD1617" s="52" t="s">
        <v>598</v>
      </c>
      <c r="AE1617" s="52" t="s">
        <v>598</v>
      </c>
      <c r="AF1617" s="52" t="s">
        <v>598</v>
      </c>
      <c r="AG1617" s="52" t="s">
        <v>598</v>
      </c>
      <c r="AH1617" s="52" t="s">
        <v>598</v>
      </c>
      <c r="AI1617" s="52" t="s">
        <v>598</v>
      </c>
      <c r="AJ1617" s="52" t="s">
        <v>598</v>
      </c>
      <c r="AK1617" s="52" t="s">
        <v>598</v>
      </c>
      <c r="AL1617" s="52" t="s">
        <v>598</v>
      </c>
      <c r="AM1617" s="52" t="s">
        <v>598</v>
      </c>
      <c r="AN1617" s="52" t="s">
        <v>598</v>
      </c>
      <c r="AO1617" s="52" t="s">
        <v>597</v>
      </c>
      <c r="AP1617" s="52" t="s">
        <v>597</v>
      </c>
      <c r="AQ1617" s="52" t="s">
        <v>1868</v>
      </c>
      <c r="AR1617" s="52" t="s">
        <v>1868</v>
      </c>
      <c r="AS1617" s="52" t="s">
        <v>1868</v>
      </c>
      <c r="AT1617" s="52" t="s">
        <v>1868</v>
      </c>
      <c r="AU1617" s="52" t="s">
        <v>1868</v>
      </c>
      <c r="AV1617" s="48" t="s">
        <v>1868</v>
      </c>
      <c r="AW1617" s="48" t="s">
        <v>1868</v>
      </c>
      <c r="AX1617" s="48" t="s">
        <v>1868</v>
      </c>
      <c r="AY1617" s="48" t="s">
        <v>1868</v>
      </c>
      <c r="AZ1617" s="28" t="s">
        <v>1868</v>
      </c>
    </row>
    <row r="1618" ht="15.75" customHeight="1">
      <c r="A1618" s="40">
        <v>1443.0</v>
      </c>
      <c r="B1618" s="28" t="s">
        <v>4468</v>
      </c>
      <c r="C1618" s="41"/>
      <c r="D1618" s="42">
        <f t="array" ref="D1618">index(systems,match($A1618,INDEX(systems,0,1),),3)</f>
        <v>152.05</v>
      </c>
      <c r="E1618" s="42">
        <f t="array" ref="E1618">index(systems,match($A1618,INDEX(systems,0,1),),4)</f>
        <v>-392.974</v>
      </c>
      <c r="F1618" s="43" t="str">
        <f>IFERROR(__xludf.DUMMYFUNCTION("let(row, match($B1618&amp;if($C1618&lt;&gt;"""","" [""&amp;$C1618&amp;""]"",""""),index(nebulae,,2),0),join("","",iferror(round(index(nebulae,row,5)/2,3),1),iferror(round(index(nebulae,row,6)/2,3),1),0))"),"1,1,0")</f>
        <v>1,1,0</v>
      </c>
      <c r="G1618" s="44" t="s">
        <v>4469</v>
      </c>
      <c r="H1618" s="45">
        <f t="array" ref="H1618">let(systemId,match(A1618,index(systems,0,1),),refSystemId,match($H$1,index(systems,0,1),),x,index(systems,systemId,3),y,index(systems,systemId,4),refX,index(systems,refSystemId,3),refY,index(systems,refSystemId,4),round(sqrt((x-refX)^2+(y-refY)^2),3))</f>
        <v>421.364</v>
      </c>
      <c r="I1618" s="28" t="s">
        <v>408</v>
      </c>
      <c r="J1618" s="28" t="s">
        <v>408</v>
      </c>
      <c r="K1618" s="28" t="s">
        <v>408</v>
      </c>
      <c r="L1618" s="28" t="s">
        <v>408</v>
      </c>
      <c r="M1618" s="28" t="s">
        <v>408</v>
      </c>
      <c r="N1618" s="28" t="s">
        <v>408</v>
      </c>
      <c r="O1618" s="41"/>
      <c r="P1618" s="48" t="s">
        <v>630</v>
      </c>
      <c r="Q1618" s="48" t="s">
        <v>630</v>
      </c>
      <c r="R1618" s="48" t="s">
        <v>630</v>
      </c>
      <c r="S1618" s="48" t="s">
        <v>630</v>
      </c>
      <c r="T1618" s="48" t="s">
        <v>630</v>
      </c>
      <c r="U1618" s="48" t="s">
        <v>630</v>
      </c>
      <c r="V1618" s="48" t="s">
        <v>630</v>
      </c>
      <c r="W1618" s="48" t="s">
        <v>630</v>
      </c>
      <c r="X1618" s="48" t="s">
        <v>630</v>
      </c>
      <c r="Y1618" s="48" t="s">
        <v>630</v>
      </c>
      <c r="Z1618" s="48" t="s">
        <v>630</v>
      </c>
      <c r="AA1618" s="48" t="s">
        <v>630</v>
      </c>
      <c r="AB1618" s="48" t="s">
        <v>630</v>
      </c>
      <c r="AC1618" s="48" t="s">
        <v>630</v>
      </c>
      <c r="AD1618" s="48" t="s">
        <v>630</v>
      </c>
      <c r="AE1618" s="48" t="s">
        <v>630</v>
      </c>
      <c r="AF1618" s="48" t="s">
        <v>630</v>
      </c>
      <c r="AG1618" s="48" t="s">
        <v>630</v>
      </c>
      <c r="AH1618" s="48" t="s">
        <v>630</v>
      </c>
      <c r="AI1618" s="48" t="s">
        <v>630</v>
      </c>
      <c r="AJ1618" s="48" t="s">
        <v>630</v>
      </c>
      <c r="AK1618" s="48" t="s">
        <v>630</v>
      </c>
      <c r="AL1618" s="48" t="s">
        <v>630</v>
      </c>
      <c r="AM1618" s="48" t="s">
        <v>630</v>
      </c>
      <c r="AN1618" s="48" t="s">
        <v>630</v>
      </c>
      <c r="AO1618" s="48" t="s">
        <v>630</v>
      </c>
      <c r="AP1618" s="48" t="s">
        <v>630</v>
      </c>
      <c r="AQ1618" s="48" t="s">
        <v>953</v>
      </c>
      <c r="AR1618" s="48" t="s">
        <v>953</v>
      </c>
      <c r="AS1618" s="52" t="s">
        <v>953</v>
      </c>
      <c r="AT1618" s="52" t="s">
        <v>953</v>
      </c>
      <c r="AU1618" s="52" t="s">
        <v>953</v>
      </c>
      <c r="AV1618" s="52" t="s">
        <v>1853</v>
      </c>
      <c r="AW1618" s="48" t="s">
        <v>1853</v>
      </c>
      <c r="AX1618" s="48" t="s">
        <v>1853</v>
      </c>
      <c r="AY1618" s="48" t="s">
        <v>1853</v>
      </c>
      <c r="AZ1618" s="28" t="s">
        <v>1853</v>
      </c>
    </row>
    <row r="1619" ht="15.75" customHeight="1">
      <c r="A1619" s="40">
        <v>1444.0</v>
      </c>
      <c r="B1619" s="28" t="s">
        <v>4470</v>
      </c>
      <c r="C1619" s="41"/>
      <c r="D1619" s="42">
        <f t="array" ref="D1619">index(systems,match($A1619,INDEX(systems,0,1),),3)</f>
        <v>-392.413</v>
      </c>
      <c r="E1619" s="42">
        <f t="array" ref="E1619">index(systems,match($A1619,INDEX(systems,0,1),),4)</f>
        <v>-223.152</v>
      </c>
      <c r="F1619" s="43" t="str">
        <f>IFERROR(__xludf.DUMMYFUNCTION("let(row, match($B1619&amp;if($C1619&lt;&gt;"""","" [""&amp;$C1619&amp;""]"",""""),index(nebulae,,2),0),join("","",iferror(round(index(nebulae,row,5)/2,3),1),iferror(round(index(nebulae,row,6)/2,3),1),0))"),"1,1,0")</f>
        <v>1,1,0</v>
      </c>
      <c r="G1619" s="44" t="s">
        <v>4471</v>
      </c>
      <c r="H1619" s="45">
        <f t="array" ref="H1619">let(systemId,match(A1619,index(systems,0,1),),refSystemId,match($H$1,index(systems,0,1),),x,index(systems,systemId,3),y,index(systems,systemId,4),refX,index(systems,refSystemId,3),refY,index(systems,refSystemId,4),round(sqrt((x-refX)^2+(y-refY)^2),3))</f>
        <v>451.425</v>
      </c>
      <c r="I1619" s="28" t="s">
        <v>408</v>
      </c>
      <c r="J1619" s="28" t="s">
        <v>408</v>
      </c>
      <c r="K1619" s="28" t="s">
        <v>408</v>
      </c>
      <c r="L1619" s="46" t="s">
        <v>408</v>
      </c>
      <c r="M1619" s="46" t="s">
        <v>408</v>
      </c>
      <c r="N1619" s="28" t="s">
        <v>408</v>
      </c>
      <c r="O1619" s="41"/>
      <c r="P1619" s="48" t="s">
        <v>560</v>
      </c>
      <c r="Q1619" s="48" t="s">
        <v>560</v>
      </c>
      <c r="R1619" s="48" t="s">
        <v>560</v>
      </c>
      <c r="S1619" s="48" t="s">
        <v>560</v>
      </c>
      <c r="T1619" s="48" t="s">
        <v>560</v>
      </c>
      <c r="U1619" s="48" t="s">
        <v>560</v>
      </c>
      <c r="V1619" s="48" t="s">
        <v>560</v>
      </c>
      <c r="W1619" s="48" t="s">
        <v>560</v>
      </c>
      <c r="X1619" s="48" t="s">
        <v>560</v>
      </c>
      <c r="Y1619" s="48" t="s">
        <v>560</v>
      </c>
      <c r="Z1619" s="48" t="s">
        <v>560</v>
      </c>
      <c r="AA1619" s="48" t="s">
        <v>560</v>
      </c>
      <c r="AB1619" s="48" t="s">
        <v>560</v>
      </c>
      <c r="AC1619" s="48" t="s">
        <v>560</v>
      </c>
      <c r="AD1619" s="48" t="s">
        <v>560</v>
      </c>
      <c r="AE1619" s="48" t="s">
        <v>560</v>
      </c>
      <c r="AF1619" s="48" t="s">
        <v>560</v>
      </c>
      <c r="AG1619" s="48" t="s">
        <v>560</v>
      </c>
      <c r="AH1619" s="48" t="s">
        <v>560</v>
      </c>
      <c r="AI1619" s="48" t="s">
        <v>560</v>
      </c>
      <c r="AJ1619" s="48" t="s">
        <v>560</v>
      </c>
      <c r="AK1619" s="48" t="s">
        <v>560</v>
      </c>
      <c r="AL1619" s="48" t="s">
        <v>560</v>
      </c>
      <c r="AM1619" s="48" t="s">
        <v>560</v>
      </c>
      <c r="AN1619" s="48" t="s">
        <v>560</v>
      </c>
      <c r="AO1619" s="48" t="s">
        <v>560</v>
      </c>
      <c r="AP1619" s="48" t="s">
        <v>560</v>
      </c>
      <c r="AQ1619" s="48" t="s">
        <v>560</v>
      </c>
      <c r="AR1619" s="48" t="s">
        <v>560</v>
      </c>
      <c r="AS1619" s="48" t="s">
        <v>418</v>
      </c>
      <c r="AT1619" s="48" t="s">
        <v>418</v>
      </c>
      <c r="AU1619" s="48" t="s">
        <v>418</v>
      </c>
      <c r="AV1619" s="48" t="s">
        <v>418</v>
      </c>
      <c r="AW1619" s="48" t="s">
        <v>418</v>
      </c>
      <c r="AX1619" s="48" t="s">
        <v>418</v>
      </c>
      <c r="AY1619" s="48" t="s">
        <v>487</v>
      </c>
      <c r="AZ1619" s="51" t="s">
        <v>487</v>
      </c>
    </row>
    <row r="1620" ht="15.75" customHeight="1">
      <c r="A1620" s="40">
        <v>1445.0</v>
      </c>
      <c r="B1620" s="28" t="s">
        <v>4472</v>
      </c>
      <c r="C1620" s="41"/>
      <c r="D1620" s="42">
        <f t="array" ref="D1620">index(systems,match($A1620,INDEX(systems,0,1),),3)</f>
        <v>-100.609</v>
      </c>
      <c r="E1620" s="42">
        <f t="array" ref="E1620">index(systems,match($A1620,INDEX(systems,0,1),),4)</f>
        <v>54.238</v>
      </c>
      <c r="F1620" s="43" t="str">
        <f>IFERROR(__xludf.DUMMYFUNCTION("let(row, match($B1620&amp;if($C1620&lt;&gt;"""","" [""&amp;$C1620&amp;""]"",""""),index(nebulae,,2),0),join("","",iferror(round(index(nebulae,row,5)/2,3),1),iferror(round(index(nebulae,row,6)/2,3),1),0))"),"1,1,0")</f>
        <v>1,1,0</v>
      </c>
      <c r="G1620" s="44" t="s">
        <v>4473</v>
      </c>
      <c r="H1620" s="45">
        <f t="array" ref="H1620">let(systemId,match(A1620,index(systems,0,1),),refSystemId,match($H$1,index(systems,0,1),),x,index(systems,systemId,3),y,index(systems,systemId,4),refX,index(systems,refSystemId,3),refY,index(systems,refSystemId,4),round(sqrt((x-refX)^2+(y-refY)^2),3))</f>
        <v>114.298</v>
      </c>
      <c r="I1620" s="46" t="s">
        <v>418</v>
      </c>
      <c r="J1620" s="53"/>
      <c r="K1620" s="53"/>
      <c r="L1620" s="46" t="s">
        <v>523</v>
      </c>
      <c r="M1620" s="47" t="s">
        <v>524</v>
      </c>
      <c r="N1620" s="28" t="s">
        <v>526</v>
      </c>
      <c r="O1620" s="48" t="s">
        <v>526</v>
      </c>
      <c r="P1620" s="48" t="s">
        <v>526</v>
      </c>
      <c r="Q1620" s="48" t="s">
        <v>526</v>
      </c>
      <c r="R1620" s="48" t="s">
        <v>526</v>
      </c>
      <c r="S1620" s="48" t="s">
        <v>526</v>
      </c>
      <c r="T1620" s="48" t="s">
        <v>526</v>
      </c>
      <c r="U1620" s="48" t="s">
        <v>526</v>
      </c>
      <c r="V1620" s="48" t="s">
        <v>526</v>
      </c>
      <c r="W1620" s="48" t="s">
        <v>526</v>
      </c>
      <c r="X1620" s="48" t="s">
        <v>526</v>
      </c>
      <c r="Y1620" s="48" t="s">
        <v>526</v>
      </c>
      <c r="Z1620" s="48" t="s">
        <v>526</v>
      </c>
      <c r="AA1620" s="48" t="s">
        <v>813</v>
      </c>
      <c r="AB1620" s="48" t="s">
        <v>813</v>
      </c>
      <c r="AC1620" s="48" t="s">
        <v>813</v>
      </c>
      <c r="AD1620" s="48" t="s">
        <v>813</v>
      </c>
      <c r="AE1620" s="48" t="s">
        <v>813</v>
      </c>
      <c r="AF1620" s="48" t="s">
        <v>813</v>
      </c>
      <c r="AG1620" s="48" t="s">
        <v>813</v>
      </c>
      <c r="AH1620" s="48" t="s">
        <v>814</v>
      </c>
      <c r="AI1620" s="48" t="s">
        <v>828</v>
      </c>
      <c r="AJ1620" s="48" t="s">
        <v>828</v>
      </c>
      <c r="AK1620" s="48" t="s">
        <v>828</v>
      </c>
      <c r="AL1620" s="48" t="s">
        <v>828</v>
      </c>
      <c r="AM1620" s="48" t="s">
        <v>828</v>
      </c>
      <c r="AN1620" s="48" t="s">
        <v>828</v>
      </c>
      <c r="AO1620" s="48" t="s">
        <v>828</v>
      </c>
      <c r="AP1620" s="48" t="s">
        <v>828</v>
      </c>
      <c r="AQ1620" s="48" t="s">
        <v>828</v>
      </c>
      <c r="AR1620" s="48" t="s">
        <v>828</v>
      </c>
      <c r="AS1620" s="52" t="s">
        <v>746</v>
      </c>
      <c r="AT1620" s="52" t="s">
        <v>746</v>
      </c>
      <c r="AU1620" s="52" t="s">
        <v>746</v>
      </c>
      <c r="AV1620" s="52" t="s">
        <v>746</v>
      </c>
      <c r="AW1620" s="48" t="s">
        <v>418</v>
      </c>
      <c r="AX1620" s="48" t="s">
        <v>530</v>
      </c>
      <c r="AY1620" s="48" t="s">
        <v>530</v>
      </c>
      <c r="AZ1620" s="28" t="s">
        <v>530</v>
      </c>
    </row>
    <row r="1621" ht="15.75" customHeight="1">
      <c r="A1621" s="40">
        <v>3140.0</v>
      </c>
      <c r="B1621" s="28" t="s">
        <v>4474</v>
      </c>
      <c r="C1621" s="41"/>
      <c r="D1621" s="42">
        <f t="array" ref="D1621">index(systems,match($A1621,INDEX(systems,0,1),),3)</f>
        <v>14.739</v>
      </c>
      <c r="E1621" s="42">
        <f t="array" ref="E1621">index(systems,match($A1621,INDEX(systems,0,1),),4)</f>
        <v>266.683</v>
      </c>
      <c r="F1621" s="43" t="str">
        <f>IFERROR(__xludf.DUMMYFUNCTION("let(row, match($B1621&amp;if($C1621&lt;&gt;"""","" [""&amp;$C1621&amp;""]"",""""),index(nebulae,,2),0),join("","",iferror(round(index(nebulae,row,5)/2,3),1),iferror(round(index(nebulae,row,6)/2,3),1),0))"),"1,1,0")</f>
        <v>1,1,0</v>
      </c>
      <c r="G1621" s="44" t="s">
        <v>4475</v>
      </c>
      <c r="H1621" s="45">
        <f t="array" ref="H1621">let(systemId,match(A1621,index(systems,0,1),),refSystemId,match($H$1,index(systems,0,1),),x,index(systems,systemId,3),y,index(systems,systemId,4),refX,index(systems,refSystemId,3),refY,index(systems,refSystemId,4),round(sqrt((x-refX)^2+(y-refY)^2),3))</f>
        <v>267.09</v>
      </c>
      <c r="I1621" s="51" t="s">
        <v>408</v>
      </c>
      <c r="J1621" s="51" t="s">
        <v>408</v>
      </c>
      <c r="K1621" s="70" t="s">
        <v>408</v>
      </c>
      <c r="L1621" s="51" t="s">
        <v>408</v>
      </c>
      <c r="M1621" s="56" t="s">
        <v>408</v>
      </c>
      <c r="N1621" s="51" t="s">
        <v>408</v>
      </c>
      <c r="O1621" s="56" t="s">
        <v>409</v>
      </c>
      <c r="P1621" s="56" t="s">
        <v>409</v>
      </c>
      <c r="Q1621" s="56" t="s">
        <v>409</v>
      </c>
      <c r="R1621" s="56" t="s">
        <v>409</v>
      </c>
      <c r="S1621" s="56" t="s">
        <v>409</v>
      </c>
      <c r="T1621" s="56" t="s">
        <v>409</v>
      </c>
      <c r="U1621" s="47" t="s">
        <v>422</v>
      </c>
      <c r="V1621" s="56" t="s">
        <v>422</v>
      </c>
      <c r="W1621" s="56" t="s">
        <v>422</v>
      </c>
      <c r="X1621" s="47" t="s">
        <v>422</v>
      </c>
      <c r="Y1621" s="47" t="s">
        <v>422</v>
      </c>
      <c r="Z1621" s="48" t="s">
        <v>422</v>
      </c>
      <c r="AA1621" s="47" t="s">
        <v>422</v>
      </c>
      <c r="AB1621" s="47" t="s">
        <v>422</v>
      </c>
      <c r="AC1621" s="47" t="s">
        <v>422</v>
      </c>
      <c r="AD1621" s="47" t="s">
        <v>422</v>
      </c>
      <c r="AE1621" s="47" t="s">
        <v>422</v>
      </c>
      <c r="AF1621" s="47" t="s">
        <v>422</v>
      </c>
      <c r="AG1621" s="47" t="s">
        <v>422</v>
      </c>
      <c r="AH1621" s="47" t="s">
        <v>422</v>
      </c>
      <c r="AI1621" s="47" t="s">
        <v>422</v>
      </c>
      <c r="AJ1621" s="47" t="s">
        <v>422</v>
      </c>
      <c r="AK1621" s="47" t="s">
        <v>422</v>
      </c>
      <c r="AL1621" s="47" t="s">
        <v>422</v>
      </c>
      <c r="AM1621" s="47" t="s">
        <v>422</v>
      </c>
      <c r="AN1621" s="47" t="s">
        <v>422</v>
      </c>
      <c r="AO1621" s="47" t="s">
        <v>422</v>
      </c>
      <c r="AP1621" s="47" t="s">
        <v>422</v>
      </c>
      <c r="AQ1621" s="47" t="s">
        <v>422</v>
      </c>
      <c r="AR1621" s="47" t="s">
        <v>422</v>
      </c>
      <c r="AS1621" s="47" t="s">
        <v>422</v>
      </c>
      <c r="AT1621" s="47" t="s">
        <v>422</v>
      </c>
      <c r="AU1621" s="47" t="s">
        <v>422</v>
      </c>
      <c r="AV1621" s="47" t="s">
        <v>422</v>
      </c>
      <c r="AW1621" s="47" t="s">
        <v>422</v>
      </c>
      <c r="AX1621" s="47" t="s">
        <v>422</v>
      </c>
      <c r="AY1621" s="47" t="s">
        <v>422</v>
      </c>
      <c r="AZ1621" s="28" t="s">
        <v>422</v>
      </c>
    </row>
    <row r="1622" ht="15.75" customHeight="1">
      <c r="A1622" s="40">
        <v>1446.0</v>
      </c>
      <c r="B1622" s="28" t="s">
        <v>4476</v>
      </c>
      <c r="C1622" s="41"/>
      <c r="D1622" s="42">
        <f t="array" ref="D1622">index(systems,match($A1622,INDEX(systems,0,1),),3)</f>
        <v>13.435</v>
      </c>
      <c r="E1622" s="42">
        <f t="array" ref="E1622">index(systems,match($A1622,INDEX(systems,0,1),),4)</f>
        <v>57.597</v>
      </c>
      <c r="F1622" s="43" t="str">
        <f>IFERROR(__xludf.DUMMYFUNCTION("let(row, match($B1622&amp;if($C1622&lt;&gt;"""","" [""&amp;$C1622&amp;""]"",""""),index(nebulae,,2),0),join("","",iferror(round(index(nebulae,row,5)/2,3),1),iferror(round(index(nebulae,row,6)/2,3),1),0))"),"1,1,0")</f>
        <v>1,1,0</v>
      </c>
      <c r="G1622" s="44" t="s">
        <v>4477</v>
      </c>
      <c r="H1622" s="94">
        <f t="array" ref="H1622">let(systemId,match(A1622,index(systems,0,1),),refSystemId,match($H$1,index(systems,0,1),),x,index(systems,systemId,3),y,index(systems,systemId,4),refX,index(systems,refSystemId,3),refY,index(systems,refSystemId,4),round(sqrt((x-refX)^2+(y-refY)^2),3))</f>
        <v>59.143</v>
      </c>
      <c r="I1622" s="28" t="s">
        <v>418</v>
      </c>
      <c r="J1622" s="48" t="s">
        <v>418</v>
      </c>
      <c r="K1622" s="28" t="s">
        <v>418</v>
      </c>
      <c r="L1622" s="28" t="s">
        <v>508</v>
      </c>
      <c r="M1622" s="48" t="s">
        <v>508</v>
      </c>
      <c r="N1622" s="28" t="s">
        <v>925</v>
      </c>
      <c r="O1622" s="48" t="s">
        <v>925</v>
      </c>
      <c r="P1622" s="48" t="s">
        <v>925</v>
      </c>
      <c r="Q1622" s="48" t="s">
        <v>925</v>
      </c>
      <c r="R1622" s="48" t="s">
        <v>926</v>
      </c>
      <c r="S1622" s="48" t="s">
        <v>925</v>
      </c>
      <c r="T1622" s="48" t="s">
        <v>797</v>
      </c>
      <c r="U1622" s="48" t="s">
        <v>641</v>
      </c>
      <c r="V1622" s="48" t="s">
        <v>641</v>
      </c>
      <c r="W1622" s="48" t="s">
        <v>641</v>
      </c>
      <c r="X1622" s="48" t="s">
        <v>928</v>
      </c>
      <c r="Y1622" s="48" t="s">
        <v>886</v>
      </c>
      <c r="Z1622" s="48" t="s">
        <v>641</v>
      </c>
      <c r="AA1622" s="48" t="s">
        <v>831</v>
      </c>
      <c r="AB1622" s="48" t="s">
        <v>831</v>
      </c>
      <c r="AC1622" s="48" t="s">
        <v>831</v>
      </c>
      <c r="AD1622" s="48" t="s">
        <v>831</v>
      </c>
      <c r="AE1622" s="48" t="s">
        <v>831</v>
      </c>
      <c r="AF1622" s="48" t="s">
        <v>831</v>
      </c>
      <c r="AG1622" s="48" t="s">
        <v>831</v>
      </c>
      <c r="AH1622" s="48" t="s">
        <v>832</v>
      </c>
      <c r="AI1622" s="48" t="s">
        <v>529</v>
      </c>
      <c r="AJ1622" s="48" t="s">
        <v>529</v>
      </c>
      <c r="AK1622" s="48" t="s">
        <v>529</v>
      </c>
      <c r="AL1622" s="48" t="s">
        <v>529</v>
      </c>
      <c r="AM1622" s="48" t="s">
        <v>529</v>
      </c>
      <c r="AN1622" s="48" t="s">
        <v>886</v>
      </c>
      <c r="AO1622" s="48" t="s">
        <v>886</v>
      </c>
      <c r="AP1622" s="48" t="s">
        <v>886</v>
      </c>
      <c r="AQ1622" s="48" t="s">
        <v>516</v>
      </c>
      <c r="AR1622" s="48" t="s">
        <v>517</v>
      </c>
      <c r="AS1622" s="52" t="s">
        <v>894</v>
      </c>
      <c r="AT1622" s="52" t="s">
        <v>894</v>
      </c>
      <c r="AU1622" s="52" t="s">
        <v>894</v>
      </c>
      <c r="AV1622" s="52" t="s">
        <v>894</v>
      </c>
      <c r="AW1622" s="52" t="s">
        <v>418</v>
      </c>
      <c r="AX1622" s="52" t="s">
        <v>932</v>
      </c>
      <c r="AY1622" s="52" t="s">
        <v>531</v>
      </c>
      <c r="AZ1622" s="28" t="s">
        <v>896</v>
      </c>
    </row>
    <row r="1623" ht="15.75" customHeight="1">
      <c r="A1623" s="40">
        <v>1447.0</v>
      </c>
      <c r="B1623" s="28" t="s">
        <v>4478</v>
      </c>
      <c r="C1623" s="41"/>
      <c r="D1623" s="42">
        <f t="array" ref="D1623">index(systems,match($A1623,INDEX(systems,0,1),),3)</f>
        <v>-132.325</v>
      </c>
      <c r="E1623" s="42">
        <f t="array" ref="E1623">index(systems,match($A1623,INDEX(systems,0,1),),4)</f>
        <v>33.295</v>
      </c>
      <c r="F1623" s="43" t="str">
        <f>IFERROR(__xludf.DUMMYFUNCTION("let(row, match($B1623&amp;if($C1623&lt;&gt;"""","" [""&amp;$C1623&amp;""]"",""""),index(nebulae,,2),0),join("","",iferror(round(index(nebulae,row,5)/2,3),1),iferror(round(index(nebulae,row,6)/2,3),1),0))"),"1,1,0")</f>
        <v>1,1,0</v>
      </c>
      <c r="G1623" s="44" t="s">
        <v>4479</v>
      </c>
      <c r="H1623" s="45">
        <f t="array" ref="H1623">let(systemId,match(A1623,index(systems,0,1),),refSystemId,match($H$1,index(systems,0,1),),x,index(systems,systemId,3),y,index(systems,systemId,4),refX,index(systems,refSystemId,3),refY,index(systems,refSystemId,4),round(sqrt((x-refX)^2+(y-refY)^2),3))</f>
        <v>136.449</v>
      </c>
      <c r="I1623" s="28" t="s">
        <v>418</v>
      </c>
      <c r="J1623" s="41"/>
      <c r="K1623" s="41"/>
      <c r="L1623" s="28" t="s">
        <v>523</v>
      </c>
      <c r="M1623" s="48" t="s">
        <v>524</v>
      </c>
      <c r="N1623" s="28" t="s">
        <v>812</v>
      </c>
      <c r="O1623" s="48" t="s">
        <v>812</v>
      </c>
      <c r="P1623" s="48" t="s">
        <v>812</v>
      </c>
      <c r="Q1623" s="48" t="s">
        <v>812</v>
      </c>
      <c r="R1623" s="48" t="s">
        <v>812</v>
      </c>
      <c r="S1623" s="48" t="s">
        <v>812</v>
      </c>
      <c r="T1623" s="48" t="s">
        <v>812</v>
      </c>
      <c r="U1623" s="48" t="s">
        <v>812</v>
      </c>
      <c r="V1623" s="48" t="s">
        <v>812</v>
      </c>
      <c r="W1623" s="48" t="s">
        <v>812</v>
      </c>
      <c r="X1623" s="48" t="s">
        <v>812</v>
      </c>
      <c r="Y1623" s="48" t="s">
        <v>812</v>
      </c>
      <c r="Z1623" s="48" t="s">
        <v>812</v>
      </c>
      <c r="AA1623" s="48" t="s">
        <v>1187</v>
      </c>
      <c r="AB1623" s="48" t="s">
        <v>1187</v>
      </c>
      <c r="AC1623" s="48" t="s">
        <v>1187</v>
      </c>
      <c r="AD1623" s="48" t="s">
        <v>1187</v>
      </c>
      <c r="AE1623" s="48" t="s">
        <v>1187</v>
      </c>
      <c r="AF1623" s="48" t="s">
        <v>1187</v>
      </c>
      <c r="AG1623" s="48" t="s">
        <v>1187</v>
      </c>
      <c r="AH1623" s="48" t="s">
        <v>1188</v>
      </c>
      <c r="AI1623" s="48" t="s">
        <v>529</v>
      </c>
      <c r="AJ1623" s="48" t="s">
        <v>529</v>
      </c>
      <c r="AK1623" s="48" t="s">
        <v>529</v>
      </c>
      <c r="AL1623" s="48" t="s">
        <v>529</v>
      </c>
      <c r="AM1623" s="48" t="s">
        <v>529</v>
      </c>
      <c r="AN1623" s="48" t="s">
        <v>529</v>
      </c>
      <c r="AO1623" s="48" t="s">
        <v>529</v>
      </c>
      <c r="AP1623" s="48" t="s">
        <v>529</v>
      </c>
      <c r="AQ1623" s="48" t="s">
        <v>529</v>
      </c>
      <c r="AR1623" s="48" t="s">
        <v>529</v>
      </c>
      <c r="AS1623" s="48" t="s">
        <v>484</v>
      </c>
      <c r="AT1623" s="48" t="s">
        <v>485</v>
      </c>
      <c r="AU1623" s="48" t="s">
        <v>485</v>
      </c>
      <c r="AV1623" s="52" t="s">
        <v>486</v>
      </c>
      <c r="AW1623" s="52" t="s">
        <v>486</v>
      </c>
      <c r="AX1623" s="48" t="s">
        <v>605</v>
      </c>
      <c r="AY1623" s="52" t="s">
        <v>605</v>
      </c>
      <c r="AZ1623" s="28" t="s">
        <v>605</v>
      </c>
    </row>
    <row r="1624" ht="15.75" customHeight="1">
      <c r="A1624" s="40">
        <v>1448.0</v>
      </c>
      <c r="B1624" s="28" t="s">
        <v>4480</v>
      </c>
      <c r="C1624" s="28" t="s">
        <v>4481</v>
      </c>
      <c r="D1624" s="42">
        <f t="array" ref="D1624">index(systems,match($A1624,INDEX(systems,0,1),),3)</f>
        <v>51.243</v>
      </c>
      <c r="E1624" s="42">
        <f t="array" ref="E1624">index(systems,match($A1624,INDEX(systems,0,1),),4)</f>
        <v>-233.764</v>
      </c>
      <c r="F1624" s="43" t="str">
        <f>IFERROR(__xludf.DUMMYFUNCTION("let(row, match($B1624&amp;if($C1624&lt;&gt;"""","" [""&amp;$C1624&amp;""]"",""""),index(nebulae,,2),0),join("","",iferror(round(index(nebulae,row,5)/2,3),1),iferror(round(index(nebulae,row,6)/2,3),1),0))"),"1,1,0")</f>
        <v>1,1,0</v>
      </c>
      <c r="G1624" s="44" t="s">
        <v>4482</v>
      </c>
      <c r="H1624" s="45">
        <f t="array" ref="H1624">let(systemId,match(A1624,index(systems,0,1),),refSystemId,match($H$1,index(systems,0,1),),x,index(systems,systemId,3),y,index(systems,systemId,4),refX,index(systems,refSystemId,3),refY,index(systems,refSystemId,4),round(sqrt((x-refX)^2+(y-refY)^2),3))</f>
        <v>239.315</v>
      </c>
      <c r="I1624" s="28" t="s">
        <v>408</v>
      </c>
      <c r="J1624" s="48" t="s">
        <v>408</v>
      </c>
      <c r="K1624" s="48" t="s">
        <v>408</v>
      </c>
      <c r="L1624" s="48" t="s">
        <v>408</v>
      </c>
      <c r="M1624" s="28" t="s">
        <v>408</v>
      </c>
      <c r="N1624" s="28" t="s">
        <v>408</v>
      </c>
      <c r="O1624" s="41"/>
      <c r="P1624" s="48" t="s">
        <v>2071</v>
      </c>
      <c r="Q1624" s="48" t="s">
        <v>2071</v>
      </c>
      <c r="R1624" s="48" t="s">
        <v>2071</v>
      </c>
      <c r="S1624" s="48" t="s">
        <v>2071</v>
      </c>
      <c r="T1624" s="48" t="s">
        <v>2071</v>
      </c>
      <c r="U1624" s="48" t="s">
        <v>2071</v>
      </c>
      <c r="V1624" s="48" t="s">
        <v>2071</v>
      </c>
      <c r="W1624" s="48" t="s">
        <v>2071</v>
      </c>
      <c r="X1624" s="48" t="s">
        <v>422</v>
      </c>
      <c r="Y1624" s="48" t="s">
        <v>422</v>
      </c>
      <c r="Z1624" s="48" t="s">
        <v>422</v>
      </c>
      <c r="AA1624" s="48" t="s">
        <v>422</v>
      </c>
      <c r="AB1624" s="48" t="s">
        <v>422</v>
      </c>
      <c r="AC1624" s="48" t="s">
        <v>422</v>
      </c>
      <c r="AD1624" s="48" t="s">
        <v>422</v>
      </c>
      <c r="AE1624" s="48" t="s">
        <v>422</v>
      </c>
      <c r="AF1624" s="48" t="s">
        <v>422</v>
      </c>
      <c r="AG1624" s="48" t="s">
        <v>422</v>
      </c>
      <c r="AH1624" s="48" t="s">
        <v>422</v>
      </c>
      <c r="AI1624" s="48" t="s">
        <v>422</v>
      </c>
      <c r="AJ1624" s="48" t="s">
        <v>422</v>
      </c>
      <c r="AK1624" s="48" t="s">
        <v>422</v>
      </c>
      <c r="AL1624" s="48" t="s">
        <v>422</v>
      </c>
      <c r="AM1624" s="48" t="s">
        <v>422</v>
      </c>
      <c r="AN1624" s="48" t="s">
        <v>422</v>
      </c>
      <c r="AO1624" s="48" t="s">
        <v>422</v>
      </c>
      <c r="AP1624" s="48" t="s">
        <v>422</v>
      </c>
      <c r="AQ1624" s="48" t="s">
        <v>422</v>
      </c>
      <c r="AR1624" s="48" t="s">
        <v>422</v>
      </c>
      <c r="AS1624" s="48" t="s">
        <v>422</v>
      </c>
      <c r="AT1624" s="48" t="s">
        <v>422</v>
      </c>
      <c r="AU1624" s="48" t="s">
        <v>422</v>
      </c>
      <c r="AV1624" s="48" t="s">
        <v>422</v>
      </c>
      <c r="AW1624" s="48" t="s">
        <v>422</v>
      </c>
      <c r="AX1624" s="48" t="s">
        <v>422</v>
      </c>
      <c r="AY1624" s="48" t="s">
        <v>422</v>
      </c>
      <c r="AZ1624" s="28" t="s">
        <v>422</v>
      </c>
    </row>
    <row r="1625" ht="15.75" customHeight="1">
      <c r="A1625" s="40">
        <v>1449.0</v>
      </c>
      <c r="B1625" s="28" t="s">
        <v>4483</v>
      </c>
      <c r="C1625" s="28" t="s">
        <v>560</v>
      </c>
      <c r="D1625" s="42">
        <f t="array" ref="D1625">index(systems,match($A1625,INDEX(systems,0,1),),3)</f>
        <v>-115.774</v>
      </c>
      <c r="E1625" s="42">
        <f t="array" ref="E1625">index(systems,match($A1625,INDEX(systems,0,1),),4)</f>
        <v>-88.191</v>
      </c>
      <c r="F1625" s="43" t="str">
        <f>IFERROR(__xludf.DUMMYFUNCTION("let(row, match($B1625&amp;if($C1625&lt;&gt;"""","" [""&amp;$C1625&amp;""]"",""""),index(nebulae,,2),0),join("","",iferror(round(index(nebulae,row,5)/2,3),1),iferror(round(index(nebulae,row,6)/2,3),1),0))"),"1,1,0")</f>
        <v>1,1,0</v>
      </c>
      <c r="G1625" s="44" t="s">
        <v>4484</v>
      </c>
      <c r="H1625" s="45">
        <f t="array" ref="H1625">let(systemId,match(A1625,index(systems,0,1),),refSystemId,match($H$1,index(systems,0,1),),x,index(systems,systemId,3),y,index(systems,systemId,4),refX,index(systems,refSystemId,3),refY,index(systems,refSystemId,4),round(sqrt((x-refX)^2+(y-refY)^2),3))</f>
        <v>145.538</v>
      </c>
      <c r="I1625" s="28" t="s">
        <v>426</v>
      </c>
      <c r="J1625" s="48" t="s">
        <v>427</v>
      </c>
      <c r="K1625" s="48" t="s">
        <v>427</v>
      </c>
      <c r="L1625" s="48" t="s">
        <v>427</v>
      </c>
      <c r="M1625" s="28" t="s">
        <v>427</v>
      </c>
      <c r="N1625" s="28" t="s">
        <v>427</v>
      </c>
      <c r="O1625" s="48" t="s">
        <v>427</v>
      </c>
      <c r="P1625" s="48" t="s">
        <v>427</v>
      </c>
      <c r="Q1625" s="48" t="s">
        <v>427</v>
      </c>
      <c r="R1625" s="48" t="s">
        <v>427</v>
      </c>
      <c r="S1625" s="48" t="s">
        <v>427</v>
      </c>
      <c r="T1625" s="48" t="s">
        <v>427</v>
      </c>
      <c r="U1625" s="48" t="s">
        <v>427</v>
      </c>
      <c r="V1625" s="48" t="s">
        <v>427</v>
      </c>
      <c r="W1625" s="48" t="s">
        <v>427</v>
      </c>
      <c r="X1625" s="52" t="s">
        <v>427</v>
      </c>
      <c r="Y1625" s="52" t="s">
        <v>427</v>
      </c>
      <c r="Z1625" s="52" t="s">
        <v>427</v>
      </c>
      <c r="AA1625" s="52" t="s">
        <v>427</v>
      </c>
      <c r="AB1625" s="52" t="s">
        <v>427</v>
      </c>
      <c r="AC1625" s="52" t="s">
        <v>427</v>
      </c>
      <c r="AD1625" s="52" t="s">
        <v>427</v>
      </c>
      <c r="AE1625" s="52" t="s">
        <v>427</v>
      </c>
      <c r="AF1625" s="52" t="s">
        <v>427</v>
      </c>
      <c r="AG1625" s="52" t="s">
        <v>427</v>
      </c>
      <c r="AH1625" s="52" t="s">
        <v>427</v>
      </c>
      <c r="AI1625" s="52" t="s">
        <v>427</v>
      </c>
      <c r="AJ1625" s="52" t="s">
        <v>427</v>
      </c>
      <c r="AK1625" s="52" t="s">
        <v>427</v>
      </c>
      <c r="AL1625" s="52" t="s">
        <v>427</v>
      </c>
      <c r="AM1625" s="52" t="s">
        <v>427</v>
      </c>
      <c r="AN1625" s="52" t="s">
        <v>427</v>
      </c>
      <c r="AO1625" s="52" t="s">
        <v>427</v>
      </c>
      <c r="AP1625" s="52" t="s">
        <v>427</v>
      </c>
      <c r="AQ1625" s="48" t="s">
        <v>427</v>
      </c>
      <c r="AR1625" s="48" t="s">
        <v>426</v>
      </c>
      <c r="AS1625" s="48" t="s">
        <v>426</v>
      </c>
      <c r="AT1625" s="48" t="s">
        <v>946</v>
      </c>
      <c r="AU1625" s="48" t="s">
        <v>946</v>
      </c>
      <c r="AV1625" s="48" t="s">
        <v>946</v>
      </c>
      <c r="AW1625" s="48" t="s">
        <v>946</v>
      </c>
      <c r="AX1625" s="48" t="s">
        <v>605</v>
      </c>
      <c r="AY1625" s="48" t="s">
        <v>605</v>
      </c>
      <c r="AZ1625" s="51" t="s">
        <v>429</v>
      </c>
    </row>
    <row r="1626" ht="15.75" customHeight="1">
      <c r="A1626" s="40">
        <v>1450.0</v>
      </c>
      <c r="B1626" s="28" t="s">
        <v>4483</v>
      </c>
      <c r="C1626" s="28" t="s">
        <v>733</v>
      </c>
      <c r="D1626" s="42">
        <f t="array" ref="D1626">index(systems,match($A1626,INDEX(systems,0,1),),3)</f>
        <v>-268.309</v>
      </c>
      <c r="E1626" s="42">
        <f t="array" ref="E1626">index(systems,match($A1626,INDEX(systems,0,1),),4)</f>
        <v>110.327</v>
      </c>
      <c r="F1626" s="43" t="str">
        <f>IFERROR(__xludf.DUMMYFUNCTION("let(row, match($B1626&amp;if($C1626&lt;&gt;"""","" [""&amp;$C1626&amp;""]"",""""),index(nebulae,,2),0),join("","",iferror(round(index(nebulae,row,5)/2,3),1),iferror(round(index(nebulae,row,6)/2,3),1),0))"),"1,1,0")</f>
        <v>1,1,0</v>
      </c>
      <c r="G1626" s="44" t="s">
        <v>4485</v>
      </c>
      <c r="H1626" s="45">
        <f t="array" ref="H1626">let(systemId,match(A1626,index(systems,0,1),),refSystemId,match($H$1,index(systems,0,1),),x,index(systems,systemId,3),y,index(systems,systemId,4),refX,index(systems,refSystemId,3),refY,index(systems,refSystemId,4),round(sqrt((x-refX)^2+(y-refY)^2),3))</f>
        <v>290.106</v>
      </c>
      <c r="I1626" s="28" t="s">
        <v>408</v>
      </c>
      <c r="J1626" s="48" t="s">
        <v>408</v>
      </c>
      <c r="K1626" s="48" t="s">
        <v>408</v>
      </c>
      <c r="L1626" s="28" t="s">
        <v>408</v>
      </c>
      <c r="M1626" s="41"/>
      <c r="N1626" s="28" t="s">
        <v>449</v>
      </c>
      <c r="O1626" s="48" t="s">
        <v>449</v>
      </c>
      <c r="P1626" s="48" t="s">
        <v>449</v>
      </c>
      <c r="Q1626" s="48" t="s">
        <v>449</v>
      </c>
      <c r="R1626" s="48" t="s">
        <v>449</v>
      </c>
      <c r="S1626" s="48" t="s">
        <v>449</v>
      </c>
      <c r="T1626" s="48" t="s">
        <v>449</v>
      </c>
      <c r="U1626" s="48" t="s">
        <v>449</v>
      </c>
      <c r="V1626" s="48" t="s">
        <v>449</v>
      </c>
      <c r="W1626" s="48" t="s">
        <v>449</v>
      </c>
      <c r="X1626" s="48" t="s">
        <v>449</v>
      </c>
      <c r="Y1626" s="48" t="s">
        <v>449</v>
      </c>
      <c r="Z1626" s="48" t="s">
        <v>449</v>
      </c>
      <c r="AA1626" s="48" t="s">
        <v>1505</v>
      </c>
      <c r="AB1626" s="48" t="s">
        <v>1505</v>
      </c>
      <c r="AC1626" s="48" t="s">
        <v>1505</v>
      </c>
      <c r="AD1626" s="48" t="s">
        <v>1505</v>
      </c>
      <c r="AE1626" s="48" t="s">
        <v>1505</v>
      </c>
      <c r="AF1626" s="48" t="s">
        <v>1505</v>
      </c>
      <c r="AG1626" s="48" t="s">
        <v>1505</v>
      </c>
      <c r="AH1626" s="48" t="s">
        <v>1506</v>
      </c>
      <c r="AI1626" s="48" t="s">
        <v>452</v>
      </c>
      <c r="AJ1626" s="48" t="s">
        <v>452</v>
      </c>
      <c r="AK1626" s="48" t="s">
        <v>452</v>
      </c>
      <c r="AL1626" s="48" t="s">
        <v>452</v>
      </c>
      <c r="AM1626" s="48" t="s">
        <v>452</v>
      </c>
      <c r="AN1626" s="48" t="s">
        <v>452</v>
      </c>
      <c r="AO1626" s="48" t="s">
        <v>452</v>
      </c>
      <c r="AP1626" s="48" t="s">
        <v>452</v>
      </c>
      <c r="AQ1626" s="48" t="s">
        <v>2062</v>
      </c>
      <c r="AR1626" s="48" t="s">
        <v>2062</v>
      </c>
      <c r="AS1626" s="48" t="s">
        <v>2063</v>
      </c>
      <c r="AT1626" s="48" t="s">
        <v>454</v>
      </c>
      <c r="AU1626" s="48" t="s">
        <v>454</v>
      </c>
      <c r="AV1626" s="52" t="s">
        <v>454</v>
      </c>
      <c r="AW1626" s="52" t="s">
        <v>454</v>
      </c>
      <c r="AX1626" s="52" t="s">
        <v>454</v>
      </c>
      <c r="AY1626" s="52" t="s">
        <v>454</v>
      </c>
      <c r="AZ1626" s="49" t="s">
        <v>455</v>
      </c>
    </row>
    <row r="1627" ht="15.75" customHeight="1">
      <c r="A1627" s="40">
        <v>1454.0</v>
      </c>
      <c r="B1627" s="28" t="s">
        <v>4486</v>
      </c>
      <c r="C1627" s="41"/>
      <c r="D1627" s="42">
        <f t="array" ref="D1627">index(systems,match($A1627,INDEX(systems,0,1),),3)</f>
        <v>407.884</v>
      </c>
      <c r="E1627" s="42">
        <f t="array" ref="E1627">index(systems,match($A1627,INDEX(systems,0,1),),4)</f>
        <v>319.998</v>
      </c>
      <c r="F1627" s="43" t="str">
        <f>IFERROR(__xludf.DUMMYFUNCTION("let(row, match($B1627&amp;if($C1627&lt;&gt;"""","" [""&amp;$C1627&amp;""]"",""""),index(nebulae,,2),0),join("","",iferror(round(index(nebulae,row,5)/2,3),1),iferror(round(index(nebulae,row,6)/2,3),1),0))"),"1,1,0")</f>
        <v>1,1,0</v>
      </c>
      <c r="G1627" s="44" t="s">
        <v>4487</v>
      </c>
      <c r="H1627" s="45">
        <f t="array" ref="H1627">let(systemId,match(A1627,index(systems,0,1),),refSystemId,match($H$1,index(systems,0,1),),x,index(systems,systemId,3),y,index(systems,systemId,4),refX,index(systems,refSystemId,3),refY,index(systems,refSystemId,4),round(sqrt((x-refX)^2+(y-refY)^2),3))</f>
        <v>518.428</v>
      </c>
      <c r="I1627" s="46" t="s">
        <v>408</v>
      </c>
      <c r="J1627" s="46" t="s">
        <v>408</v>
      </c>
      <c r="K1627" s="46" t="s">
        <v>408</v>
      </c>
      <c r="L1627" s="46" t="s">
        <v>408</v>
      </c>
      <c r="M1627" s="46" t="s">
        <v>408</v>
      </c>
      <c r="N1627" s="28" t="s">
        <v>408</v>
      </c>
      <c r="O1627" s="41"/>
      <c r="P1627" s="48" t="s">
        <v>432</v>
      </c>
      <c r="Q1627" s="48" t="s">
        <v>432</v>
      </c>
      <c r="R1627" s="48" t="s">
        <v>432</v>
      </c>
      <c r="S1627" s="48" t="s">
        <v>432</v>
      </c>
      <c r="T1627" s="48" t="s">
        <v>432</v>
      </c>
      <c r="U1627" s="48" t="s">
        <v>432</v>
      </c>
      <c r="V1627" s="48" t="s">
        <v>432</v>
      </c>
      <c r="W1627" s="48" t="s">
        <v>432</v>
      </c>
      <c r="X1627" s="48" t="s">
        <v>432</v>
      </c>
      <c r="Y1627" s="48" t="s">
        <v>432</v>
      </c>
      <c r="Z1627" s="48" t="s">
        <v>432</v>
      </c>
      <c r="AA1627" s="48" t="s">
        <v>432</v>
      </c>
      <c r="AB1627" s="48" t="s">
        <v>432</v>
      </c>
      <c r="AC1627" s="48" t="s">
        <v>432</v>
      </c>
      <c r="AD1627" s="48" t="s">
        <v>432</v>
      </c>
      <c r="AE1627" s="48" t="s">
        <v>432</v>
      </c>
      <c r="AF1627" s="48" t="s">
        <v>432</v>
      </c>
      <c r="AG1627" s="48" t="s">
        <v>432</v>
      </c>
      <c r="AH1627" s="48" t="s">
        <v>432</v>
      </c>
      <c r="AI1627" s="48" t="s">
        <v>432</v>
      </c>
      <c r="AJ1627" s="48" t="s">
        <v>432</v>
      </c>
      <c r="AK1627" s="48" t="s">
        <v>432</v>
      </c>
      <c r="AL1627" s="48" t="s">
        <v>432</v>
      </c>
      <c r="AM1627" s="48" t="s">
        <v>432</v>
      </c>
      <c r="AN1627" s="48" t="s">
        <v>432</v>
      </c>
      <c r="AO1627" s="48" t="s">
        <v>432</v>
      </c>
      <c r="AP1627" s="48" t="s">
        <v>432</v>
      </c>
      <c r="AQ1627" s="48" t="s">
        <v>432</v>
      </c>
      <c r="AR1627" s="48" t="s">
        <v>432</v>
      </c>
      <c r="AS1627" s="48" t="s">
        <v>432</v>
      </c>
      <c r="AT1627" s="48" t="s">
        <v>432</v>
      </c>
      <c r="AU1627" s="48" t="s">
        <v>432</v>
      </c>
      <c r="AV1627" s="48" t="s">
        <v>432</v>
      </c>
      <c r="AW1627" s="48" t="s">
        <v>432</v>
      </c>
      <c r="AX1627" s="48" t="s">
        <v>432</v>
      </c>
      <c r="AY1627" s="48" t="s">
        <v>432</v>
      </c>
      <c r="AZ1627" s="28" t="s">
        <v>432</v>
      </c>
    </row>
    <row r="1628" ht="15.75" customHeight="1">
      <c r="A1628" s="40">
        <v>1451.0</v>
      </c>
      <c r="B1628" s="28" t="s">
        <v>4488</v>
      </c>
      <c r="C1628" s="41"/>
      <c r="D1628" s="42">
        <f t="array" ref="D1628">index(systems,match($A1628,INDEX(systems,0,1),),3)</f>
        <v>-502.78</v>
      </c>
      <c r="E1628" s="42">
        <f t="array" ref="E1628">index(systems,match($A1628,INDEX(systems,0,1),),4)</f>
        <v>73.445</v>
      </c>
      <c r="F1628" s="43" t="str">
        <f>IFERROR(__xludf.DUMMYFUNCTION("let(row, match($B1628&amp;if($C1628&lt;&gt;"""","" [""&amp;$C1628&amp;""]"",""""),index(nebulae,,2),0),join("","",iferror(round(index(nebulae,row,5)/2,3),1),iferror(round(index(nebulae,row,6)/2,3),1),0))"),"1,1,0")</f>
        <v>1,1,0</v>
      </c>
      <c r="G1628" s="44" t="s">
        <v>4489</v>
      </c>
      <c r="H1628" s="45">
        <f t="array" ref="H1628">let(systemId,match(A1628,index(systems,0,1),),refSystemId,match($H$1,index(systems,0,1),),x,index(systems,systemId,3),y,index(systems,systemId,4),refX,index(systems,refSystemId,3),refY,index(systems,refSystemId,4),round(sqrt((x-refX)^2+(y-refY)^2),3))</f>
        <v>508.116</v>
      </c>
      <c r="I1628" s="28" t="s">
        <v>408</v>
      </c>
      <c r="J1628" s="28" t="s">
        <v>408</v>
      </c>
      <c r="K1628" s="28" t="s">
        <v>408</v>
      </c>
      <c r="L1628" s="28" t="s">
        <v>408</v>
      </c>
      <c r="M1628" s="28" t="s">
        <v>408</v>
      </c>
      <c r="N1628" s="28" t="s">
        <v>408</v>
      </c>
      <c r="O1628" s="41"/>
      <c r="P1628" s="48" t="s">
        <v>461</v>
      </c>
      <c r="Q1628" s="48" t="s">
        <v>461</v>
      </c>
      <c r="R1628" s="48" t="s">
        <v>461</v>
      </c>
      <c r="S1628" s="48" t="s">
        <v>418</v>
      </c>
      <c r="T1628" s="48" t="s">
        <v>418</v>
      </c>
      <c r="U1628" s="48" t="s">
        <v>418</v>
      </c>
      <c r="V1628" s="48" t="s">
        <v>418</v>
      </c>
      <c r="W1628" s="48" t="s">
        <v>418</v>
      </c>
      <c r="X1628" s="48" t="s">
        <v>418</v>
      </c>
      <c r="Y1628" s="48" t="s">
        <v>422</v>
      </c>
      <c r="Z1628" s="48" t="s">
        <v>422</v>
      </c>
      <c r="AA1628" s="48" t="s">
        <v>422</v>
      </c>
      <c r="AB1628" s="48" t="s">
        <v>422</v>
      </c>
      <c r="AC1628" s="48" t="s">
        <v>422</v>
      </c>
      <c r="AD1628" s="48" t="s">
        <v>422</v>
      </c>
      <c r="AE1628" s="48" t="s">
        <v>422</v>
      </c>
      <c r="AF1628" s="48" t="s">
        <v>422</v>
      </c>
      <c r="AG1628" s="48" t="s">
        <v>422</v>
      </c>
      <c r="AH1628" s="48" t="s">
        <v>422</v>
      </c>
      <c r="AI1628" s="48" t="s">
        <v>422</v>
      </c>
      <c r="AJ1628" s="48" t="s">
        <v>422</v>
      </c>
      <c r="AK1628" s="48" t="s">
        <v>422</v>
      </c>
      <c r="AL1628" s="48" t="s">
        <v>422</v>
      </c>
      <c r="AM1628" s="48" t="s">
        <v>422</v>
      </c>
      <c r="AN1628" s="48" t="s">
        <v>422</v>
      </c>
      <c r="AO1628" s="48" t="s">
        <v>422</v>
      </c>
      <c r="AP1628" s="48" t="s">
        <v>422</v>
      </c>
      <c r="AQ1628" s="48" t="s">
        <v>422</v>
      </c>
      <c r="AR1628" s="48" t="s">
        <v>422</v>
      </c>
      <c r="AS1628" s="48" t="s">
        <v>422</v>
      </c>
      <c r="AT1628" s="48" t="s">
        <v>422</v>
      </c>
      <c r="AU1628" s="48" t="s">
        <v>422</v>
      </c>
      <c r="AV1628" s="48" t="s">
        <v>422</v>
      </c>
      <c r="AW1628" s="48" t="s">
        <v>422</v>
      </c>
      <c r="AX1628" s="48" t="s">
        <v>422</v>
      </c>
      <c r="AY1628" s="48" t="s">
        <v>422</v>
      </c>
      <c r="AZ1628" s="28" t="s">
        <v>422</v>
      </c>
    </row>
    <row r="1629" ht="15.75" customHeight="1">
      <c r="A1629" s="40">
        <v>1452.0</v>
      </c>
      <c r="B1629" s="28" t="s">
        <v>4490</v>
      </c>
      <c r="C1629" s="41"/>
      <c r="D1629" s="42">
        <f t="array" ref="D1629">index(systems,match($A1629,INDEX(systems,0,1),),3)</f>
        <v>-403.313</v>
      </c>
      <c r="E1629" s="42">
        <f t="array" ref="E1629">index(systems,match($A1629,INDEX(systems,0,1),),4)</f>
        <v>-201.644</v>
      </c>
      <c r="F1629" s="43" t="str">
        <f>IFERROR(__xludf.DUMMYFUNCTION("let(row, match($B1629&amp;if($C1629&lt;&gt;"""","" [""&amp;$C1629&amp;""]"",""""),index(nebulae,,2),0),join("","",iferror(round(index(nebulae,row,5)/2,3),1),iferror(round(index(nebulae,row,6)/2,3),1),0))"),"1,1,0")</f>
        <v>1,1,0</v>
      </c>
      <c r="G1629" s="44" t="s">
        <v>4491</v>
      </c>
      <c r="H1629" s="45">
        <f t="array" ref="H1629">let(systemId,match(A1629,index(systems,0,1),),refSystemId,match($H$1,index(systems,0,1),),x,index(systems,systemId,3),y,index(systems,systemId,4),refX,index(systems,refSystemId,3),refY,index(systems,refSystemId,4),round(sqrt((x-refX)^2+(y-refY)^2),3))</f>
        <v>450.912</v>
      </c>
      <c r="I1629" s="46" t="s">
        <v>408</v>
      </c>
      <c r="J1629" s="46" t="s">
        <v>408</v>
      </c>
      <c r="K1629" s="46" t="s">
        <v>408</v>
      </c>
      <c r="L1629" s="46" t="s">
        <v>408</v>
      </c>
      <c r="M1629" s="46" t="s">
        <v>408</v>
      </c>
      <c r="N1629" s="28" t="s">
        <v>408</v>
      </c>
      <c r="O1629" s="41"/>
      <c r="P1629" s="48" t="s">
        <v>560</v>
      </c>
      <c r="Q1629" s="48" t="s">
        <v>560</v>
      </c>
      <c r="R1629" s="48" t="s">
        <v>560</v>
      </c>
      <c r="S1629" s="48" t="s">
        <v>560</v>
      </c>
      <c r="T1629" s="48" t="s">
        <v>560</v>
      </c>
      <c r="U1629" s="48" t="s">
        <v>560</v>
      </c>
      <c r="V1629" s="48" t="s">
        <v>560</v>
      </c>
      <c r="W1629" s="48" t="s">
        <v>560</v>
      </c>
      <c r="X1629" s="48" t="s">
        <v>560</v>
      </c>
      <c r="Y1629" s="48" t="s">
        <v>560</v>
      </c>
      <c r="Z1629" s="48" t="s">
        <v>560</v>
      </c>
      <c r="AA1629" s="48" t="s">
        <v>560</v>
      </c>
      <c r="AB1629" s="48" t="s">
        <v>560</v>
      </c>
      <c r="AC1629" s="48" t="s">
        <v>560</v>
      </c>
      <c r="AD1629" s="48" t="s">
        <v>560</v>
      </c>
      <c r="AE1629" s="48" t="s">
        <v>560</v>
      </c>
      <c r="AF1629" s="48" t="s">
        <v>560</v>
      </c>
      <c r="AG1629" s="48" t="s">
        <v>560</v>
      </c>
      <c r="AH1629" s="48" t="s">
        <v>560</v>
      </c>
      <c r="AI1629" s="48" t="s">
        <v>560</v>
      </c>
      <c r="AJ1629" s="48" t="s">
        <v>560</v>
      </c>
      <c r="AK1629" s="48" t="s">
        <v>560</v>
      </c>
      <c r="AL1629" s="48" t="s">
        <v>560</v>
      </c>
      <c r="AM1629" s="48" t="s">
        <v>560</v>
      </c>
      <c r="AN1629" s="48" t="s">
        <v>560</v>
      </c>
      <c r="AO1629" s="48" t="s">
        <v>560</v>
      </c>
      <c r="AP1629" s="48" t="s">
        <v>560</v>
      </c>
      <c r="AQ1629" s="48" t="s">
        <v>560</v>
      </c>
      <c r="AR1629" s="48" t="s">
        <v>560</v>
      </c>
      <c r="AS1629" s="48" t="s">
        <v>579</v>
      </c>
      <c r="AT1629" s="48" t="s">
        <v>579</v>
      </c>
      <c r="AU1629" s="48" t="s">
        <v>579</v>
      </c>
      <c r="AV1629" s="48" t="s">
        <v>579</v>
      </c>
      <c r="AW1629" s="48" t="s">
        <v>579</v>
      </c>
      <c r="AX1629" s="48" t="s">
        <v>579</v>
      </c>
      <c r="AY1629" s="48" t="s">
        <v>487</v>
      </c>
      <c r="AZ1629" s="28" t="s">
        <v>487</v>
      </c>
    </row>
    <row r="1630" ht="15.75" customHeight="1">
      <c r="A1630" s="40">
        <v>1453.0</v>
      </c>
      <c r="B1630" s="28" t="s">
        <v>4492</v>
      </c>
      <c r="C1630" s="41"/>
      <c r="D1630" s="42">
        <f t="array" ref="D1630">index(systems,match($A1630,INDEX(systems,0,1),),3)</f>
        <v>176.554</v>
      </c>
      <c r="E1630" s="42">
        <f t="array" ref="E1630">index(systems,match($A1630,INDEX(systems,0,1),),4)</f>
        <v>-396.705</v>
      </c>
      <c r="F1630" s="43" t="str">
        <f>IFERROR(__xludf.DUMMYFUNCTION("let(row, match($B1630&amp;if($C1630&lt;&gt;"""","" [""&amp;$C1630&amp;""]"",""""),index(nebulae,,2),0),join("","",iferror(round(index(nebulae,row,5)/2,3),1),iferror(round(index(nebulae,row,6)/2,3),1),0))"),"1,1,0")</f>
        <v>1,1,0</v>
      </c>
      <c r="G1630" s="44" t="s">
        <v>4493</v>
      </c>
      <c r="H1630" s="45">
        <f t="array" ref="H1630">let(systemId,match(A1630,index(systems,0,1),),refSystemId,match($H$1,index(systems,0,1),),x,index(systems,systemId,3),y,index(systems,systemId,4),refX,index(systems,refSystemId,3),refY,index(systems,refSystemId,4),round(sqrt((x-refX)^2+(y-refY)^2),3))</f>
        <v>434.219</v>
      </c>
      <c r="I1630" s="41"/>
      <c r="J1630" s="41"/>
      <c r="K1630" s="41"/>
      <c r="L1630" s="41"/>
      <c r="M1630" s="28" t="s">
        <v>953</v>
      </c>
      <c r="N1630" s="28" t="s">
        <v>953</v>
      </c>
      <c r="O1630" s="48" t="s">
        <v>953</v>
      </c>
      <c r="P1630" s="48" t="s">
        <v>630</v>
      </c>
      <c r="Q1630" s="48" t="s">
        <v>630</v>
      </c>
      <c r="R1630" s="48" t="s">
        <v>630</v>
      </c>
      <c r="S1630" s="48" t="s">
        <v>630</v>
      </c>
      <c r="T1630" s="48" t="s">
        <v>630</v>
      </c>
      <c r="U1630" s="48" t="s">
        <v>630</v>
      </c>
      <c r="V1630" s="48" t="s">
        <v>630</v>
      </c>
      <c r="W1630" s="48" t="s">
        <v>630</v>
      </c>
      <c r="X1630" s="48" t="s">
        <v>630</v>
      </c>
      <c r="Y1630" s="48" t="s">
        <v>630</v>
      </c>
      <c r="Z1630" s="48" t="s">
        <v>630</v>
      </c>
      <c r="AA1630" s="48" t="s">
        <v>630</v>
      </c>
      <c r="AB1630" s="48" t="s">
        <v>630</v>
      </c>
      <c r="AC1630" s="48" t="s">
        <v>630</v>
      </c>
      <c r="AD1630" s="48" t="s">
        <v>630</v>
      </c>
      <c r="AE1630" s="48" t="s">
        <v>630</v>
      </c>
      <c r="AF1630" s="48" t="s">
        <v>630</v>
      </c>
      <c r="AG1630" s="48" t="s">
        <v>630</v>
      </c>
      <c r="AH1630" s="48" t="s">
        <v>630</v>
      </c>
      <c r="AI1630" s="48" t="s">
        <v>630</v>
      </c>
      <c r="AJ1630" s="48" t="s">
        <v>630</v>
      </c>
      <c r="AK1630" s="48" t="s">
        <v>630</v>
      </c>
      <c r="AL1630" s="48" t="s">
        <v>630</v>
      </c>
      <c r="AM1630" s="48" t="s">
        <v>630</v>
      </c>
      <c r="AN1630" s="48" t="s">
        <v>630</v>
      </c>
      <c r="AO1630" s="48" t="s">
        <v>630</v>
      </c>
      <c r="AP1630" s="48" t="s">
        <v>630</v>
      </c>
      <c r="AQ1630" s="48" t="s">
        <v>953</v>
      </c>
      <c r="AR1630" s="48" t="s">
        <v>953</v>
      </c>
      <c r="AS1630" s="48" t="s">
        <v>953</v>
      </c>
      <c r="AT1630" s="48" t="s">
        <v>953</v>
      </c>
      <c r="AU1630" s="48" t="s">
        <v>953</v>
      </c>
      <c r="AV1630" s="48" t="s">
        <v>953</v>
      </c>
      <c r="AW1630" s="48" t="s">
        <v>953</v>
      </c>
      <c r="AX1630" s="48" t="s">
        <v>953</v>
      </c>
      <c r="AY1630" s="48" t="s">
        <v>953</v>
      </c>
      <c r="AZ1630" s="28" t="s">
        <v>953</v>
      </c>
    </row>
    <row r="1631" ht="15.75" customHeight="1">
      <c r="A1631" s="40">
        <v>3056.0</v>
      </c>
      <c r="B1631" s="28" t="s">
        <v>4494</v>
      </c>
      <c r="C1631" s="41"/>
      <c r="D1631" s="42">
        <f t="array" ref="D1631">index(systems,match($A1631,INDEX(systems,0,1),),3)</f>
        <v>-1127.445</v>
      </c>
      <c r="E1631" s="42">
        <f t="array" ref="E1631">index(systems,match($A1631,INDEX(systems,0,1),),4)</f>
        <v>-574.129</v>
      </c>
      <c r="F1631" s="43" t="str">
        <f>IFERROR(__xludf.DUMMYFUNCTION("let(row, match($B1631&amp;if($C1631&lt;&gt;"""","" [""&amp;$C1631&amp;""]"",""""),index(nebulae,,2),0),join("","",iferror(round(index(nebulae,row,5)/2,3),1),iferror(round(index(nebulae,row,6)/2,3),1),0))"),"1,1,0")</f>
        <v>1,1,0</v>
      </c>
      <c r="G1631" s="44" t="s">
        <v>4495</v>
      </c>
      <c r="H1631" s="45">
        <f t="array" ref="H1631">let(systemId,match(A1631,index(systems,0,1),),refSystemId,match($H$1,index(systems,0,1),),x,index(systems,systemId,3),y,index(systems,systemId,4),refX,index(systems,refSystemId,3),refY,index(systems,refSystemId,4),round(sqrt((x-refX)^2+(y-refY)^2),3))</f>
        <v>1265.21</v>
      </c>
      <c r="I1631" s="55"/>
      <c r="J1631" s="55"/>
      <c r="K1631" s="55"/>
      <c r="L1631" s="55"/>
      <c r="M1631" s="55"/>
      <c r="N1631" s="55"/>
      <c r="O1631" s="55"/>
      <c r="P1631" s="56" t="s">
        <v>408</v>
      </c>
      <c r="Q1631" s="56" t="s">
        <v>408</v>
      </c>
      <c r="R1631" s="56" t="s">
        <v>408</v>
      </c>
      <c r="S1631" s="56" t="s">
        <v>408</v>
      </c>
      <c r="T1631" s="56" t="s">
        <v>408</v>
      </c>
      <c r="U1631" s="56" t="s">
        <v>408</v>
      </c>
      <c r="V1631" s="56" t="s">
        <v>408</v>
      </c>
      <c r="W1631" s="56" t="s">
        <v>408</v>
      </c>
      <c r="X1631" s="56" t="s">
        <v>408</v>
      </c>
      <c r="Y1631" s="55"/>
      <c r="Z1631" s="41"/>
      <c r="AA1631" s="55"/>
      <c r="AB1631" s="55"/>
      <c r="AC1631" s="55"/>
      <c r="AD1631" s="55"/>
      <c r="AE1631" s="55"/>
      <c r="AF1631" s="55"/>
      <c r="AG1631" s="55"/>
      <c r="AH1631" s="55"/>
      <c r="AI1631" s="55"/>
      <c r="AJ1631" s="55"/>
      <c r="AK1631" s="55"/>
      <c r="AL1631" s="55"/>
      <c r="AM1631" s="55"/>
      <c r="AN1631" s="55"/>
      <c r="AO1631" s="55"/>
      <c r="AP1631" s="55"/>
      <c r="AQ1631" s="55"/>
      <c r="AR1631" s="55"/>
      <c r="AS1631" s="55"/>
      <c r="AT1631" s="55"/>
      <c r="AU1631" s="51" t="s">
        <v>418</v>
      </c>
      <c r="AV1631" s="55"/>
      <c r="AW1631" s="55"/>
      <c r="AX1631" s="55"/>
      <c r="AY1631" s="55"/>
      <c r="AZ1631" s="55"/>
    </row>
    <row r="1632" ht="15.75" customHeight="1">
      <c r="A1632" s="40">
        <v>1455.0</v>
      </c>
      <c r="B1632" s="28" t="s">
        <v>4496</v>
      </c>
      <c r="C1632" s="41"/>
      <c r="D1632" s="42">
        <f t="array" ref="D1632">index(systems,match($A1632,INDEX(systems,0,1),),3)</f>
        <v>-429.085</v>
      </c>
      <c r="E1632" s="42">
        <f t="array" ref="E1632">index(systems,match($A1632,INDEX(systems,0,1),),4)</f>
        <v>228.466</v>
      </c>
      <c r="F1632" s="43" t="str">
        <f>IFERROR(__xludf.DUMMYFUNCTION("let(row, match($B1632&amp;if($C1632&lt;&gt;"""","" [""&amp;$C1632&amp;""]"",""""),index(nebulae,,2),0),join("","",iferror(round(index(nebulae,row,5)/2,3),1),iferror(round(index(nebulae,row,6)/2,3),1),0))"),"1,1,0")</f>
        <v>1,1,0</v>
      </c>
      <c r="G1632" s="44" t="s">
        <v>4497</v>
      </c>
      <c r="H1632" s="45">
        <f t="array" ref="H1632">let(systemId,match(A1632,index(systems,0,1),),refSystemId,match($H$1,index(systems,0,1),),x,index(systems,systemId,3),y,index(systems,systemId,4),refX,index(systems,refSystemId,3),refY,index(systems,refSystemId,4),round(sqrt((x-refX)^2+(y-refY)^2),3))</f>
        <v>486.118</v>
      </c>
      <c r="I1632" s="46" t="s">
        <v>408</v>
      </c>
      <c r="J1632" s="46" t="s">
        <v>408</v>
      </c>
      <c r="K1632" s="46" t="s">
        <v>408</v>
      </c>
      <c r="L1632" s="46" t="s">
        <v>408</v>
      </c>
      <c r="M1632" s="46" t="s">
        <v>408</v>
      </c>
      <c r="N1632" s="28" t="s">
        <v>408</v>
      </c>
      <c r="O1632" s="41"/>
      <c r="P1632" s="48" t="s">
        <v>461</v>
      </c>
      <c r="Q1632" s="48" t="s">
        <v>461</v>
      </c>
      <c r="R1632" s="48" t="s">
        <v>461</v>
      </c>
      <c r="S1632" s="48" t="s">
        <v>449</v>
      </c>
      <c r="T1632" s="48" t="s">
        <v>449</v>
      </c>
      <c r="U1632" s="48" t="s">
        <v>449</v>
      </c>
      <c r="V1632" s="48" t="s">
        <v>449</v>
      </c>
      <c r="W1632" s="48" t="s">
        <v>449</v>
      </c>
      <c r="X1632" s="48" t="s">
        <v>449</v>
      </c>
      <c r="Y1632" s="48" t="s">
        <v>449</v>
      </c>
      <c r="Z1632" s="48" t="s">
        <v>449</v>
      </c>
      <c r="AA1632" s="48" t="s">
        <v>684</v>
      </c>
      <c r="AB1632" s="48" t="s">
        <v>684</v>
      </c>
      <c r="AC1632" s="48" t="s">
        <v>684</v>
      </c>
      <c r="AD1632" s="48" t="s">
        <v>684</v>
      </c>
      <c r="AE1632" s="48" t="s">
        <v>684</v>
      </c>
      <c r="AF1632" s="48" t="s">
        <v>684</v>
      </c>
      <c r="AG1632" s="48" t="s">
        <v>684</v>
      </c>
      <c r="AH1632" s="48" t="s">
        <v>685</v>
      </c>
      <c r="AI1632" s="48" t="s">
        <v>464</v>
      </c>
      <c r="AJ1632" s="48" t="s">
        <v>464</v>
      </c>
      <c r="AK1632" s="48" t="s">
        <v>464</v>
      </c>
      <c r="AL1632" s="48" t="s">
        <v>464</v>
      </c>
      <c r="AM1632" s="48" t="s">
        <v>464</v>
      </c>
      <c r="AN1632" s="48" t="s">
        <v>464</v>
      </c>
      <c r="AO1632" s="48" t="s">
        <v>464</v>
      </c>
      <c r="AP1632" s="48" t="s">
        <v>464</v>
      </c>
      <c r="AQ1632" s="48" t="s">
        <v>464</v>
      </c>
      <c r="AR1632" s="48" t="s">
        <v>464</v>
      </c>
      <c r="AS1632" s="48" t="s">
        <v>466</v>
      </c>
      <c r="AT1632" s="48" t="s">
        <v>467</v>
      </c>
      <c r="AU1632" s="48" t="s">
        <v>467</v>
      </c>
      <c r="AV1632" s="48" t="s">
        <v>418</v>
      </c>
      <c r="AW1632" s="48" t="s">
        <v>418</v>
      </c>
      <c r="AX1632" s="48" t="s">
        <v>418</v>
      </c>
      <c r="AY1632" s="48" t="s">
        <v>418</v>
      </c>
      <c r="AZ1632" s="51" t="s">
        <v>418</v>
      </c>
    </row>
    <row r="1633" ht="15.75" customHeight="1">
      <c r="A1633" s="40">
        <v>1456.0</v>
      </c>
      <c r="B1633" s="28" t="s">
        <v>4498</v>
      </c>
      <c r="C1633" s="41"/>
      <c r="D1633" s="42">
        <f t="array" ref="D1633">index(systems,match($A1633,INDEX(systems,0,1),),3)</f>
        <v>114.532</v>
      </c>
      <c r="E1633" s="42">
        <f t="array" ref="E1633">index(systems,match($A1633,INDEX(systems,0,1),),4)</f>
        <v>-223.081</v>
      </c>
      <c r="F1633" s="43" t="str">
        <f>IFERROR(__xludf.DUMMYFUNCTION("let(row, match($B1633&amp;if($C1633&lt;&gt;"""","" [""&amp;$C1633&amp;""]"",""""),index(nebulae,,2),0),join("","",iferror(round(index(nebulae,row,5)/2,3),1),iferror(round(index(nebulae,row,6)/2,3),1),0))"),"1,1,0")</f>
        <v>1,1,0</v>
      </c>
      <c r="G1633" s="44" t="s">
        <v>4499</v>
      </c>
      <c r="H1633" s="45">
        <f t="array" ref="H1633">let(systemId,match(A1633,index(systems,0,1),),refSystemId,match($H$1,index(systems,0,1),),x,index(systems,systemId,3),y,index(systems,systemId,4),refX,index(systems,refSystemId,3),refY,index(systems,refSystemId,4),round(sqrt((x-refX)^2+(y-refY)^2),3))</f>
        <v>250.764</v>
      </c>
      <c r="I1633" s="46" t="s">
        <v>408</v>
      </c>
      <c r="J1633" s="46" t="s">
        <v>408</v>
      </c>
      <c r="K1633" s="46" t="s">
        <v>408</v>
      </c>
      <c r="L1633" s="46" t="s">
        <v>408</v>
      </c>
      <c r="M1633" s="46" t="s">
        <v>408</v>
      </c>
      <c r="N1633" s="28" t="s">
        <v>408</v>
      </c>
      <c r="O1633" s="41"/>
      <c r="P1633" s="48" t="s">
        <v>1294</v>
      </c>
      <c r="Q1633" s="48" t="s">
        <v>1294</v>
      </c>
      <c r="R1633" s="48" t="s">
        <v>1294</v>
      </c>
      <c r="S1633" s="48" t="s">
        <v>1294</v>
      </c>
      <c r="T1633" s="48" t="s">
        <v>1294</v>
      </c>
      <c r="U1633" s="48" t="s">
        <v>1294</v>
      </c>
      <c r="V1633" s="48" t="s">
        <v>1294</v>
      </c>
      <c r="W1633" s="48" t="s">
        <v>1294</v>
      </c>
      <c r="X1633" s="48" t="s">
        <v>490</v>
      </c>
      <c r="Y1633" s="48" t="s">
        <v>422</v>
      </c>
      <c r="Z1633" s="48" t="s">
        <v>422</v>
      </c>
      <c r="AA1633" s="48" t="s">
        <v>422</v>
      </c>
      <c r="AB1633" s="48" t="s">
        <v>422</v>
      </c>
      <c r="AC1633" s="48" t="s">
        <v>422</v>
      </c>
      <c r="AD1633" s="48" t="s">
        <v>422</v>
      </c>
      <c r="AE1633" s="48" t="s">
        <v>422</v>
      </c>
      <c r="AF1633" s="48" t="s">
        <v>422</v>
      </c>
      <c r="AG1633" s="48" t="s">
        <v>422</v>
      </c>
      <c r="AH1633" s="48" t="s">
        <v>422</v>
      </c>
      <c r="AI1633" s="48" t="s">
        <v>422</v>
      </c>
      <c r="AJ1633" s="48" t="s">
        <v>422</v>
      </c>
      <c r="AK1633" s="48" t="s">
        <v>422</v>
      </c>
      <c r="AL1633" s="48" t="s">
        <v>422</v>
      </c>
      <c r="AM1633" s="48" t="s">
        <v>422</v>
      </c>
      <c r="AN1633" s="48" t="s">
        <v>422</v>
      </c>
      <c r="AO1633" s="48" t="s">
        <v>422</v>
      </c>
      <c r="AP1633" s="48" t="s">
        <v>422</v>
      </c>
      <c r="AQ1633" s="48" t="s">
        <v>422</v>
      </c>
      <c r="AR1633" s="48" t="s">
        <v>422</v>
      </c>
      <c r="AS1633" s="48" t="s">
        <v>422</v>
      </c>
      <c r="AT1633" s="48" t="s">
        <v>422</v>
      </c>
      <c r="AU1633" s="48" t="s">
        <v>422</v>
      </c>
      <c r="AV1633" s="48" t="s">
        <v>422</v>
      </c>
      <c r="AW1633" s="48" t="s">
        <v>422</v>
      </c>
      <c r="AX1633" s="48" t="s">
        <v>422</v>
      </c>
      <c r="AY1633" s="48" t="s">
        <v>422</v>
      </c>
      <c r="AZ1633" s="28" t="s">
        <v>422</v>
      </c>
    </row>
    <row r="1634" ht="15.75" customHeight="1">
      <c r="A1634" s="40">
        <v>1457.0</v>
      </c>
      <c r="B1634" s="28" t="s">
        <v>4500</v>
      </c>
      <c r="C1634" s="28" t="s">
        <v>4501</v>
      </c>
      <c r="D1634" s="42">
        <f t="array" ref="D1634">index(systems,match($A1634,INDEX(systems,0,1),),3)</f>
        <v>112.945</v>
      </c>
      <c r="E1634" s="42">
        <f t="array" ref="E1634">index(systems,match($A1634,INDEX(systems,0,1),),4)</f>
        <v>51.167</v>
      </c>
      <c r="F1634" s="43" t="str">
        <f>IFERROR(__xludf.DUMMYFUNCTION("let(row, match($B1634&amp;if($C1634&lt;&gt;"""","" [""&amp;$C1634&amp;""]"",""""),index(nebulae,,2),0),join("","",iferror(round(index(nebulae,row,5)/2,3),1),iferror(round(index(nebulae,row,6)/2,3),1),0))"),"1,1,0")</f>
        <v>1,1,0</v>
      </c>
      <c r="G1634" s="44" t="s">
        <v>4502</v>
      </c>
      <c r="H1634" s="45">
        <f t="array" ref="H1634">let(systemId,match(A1634,index(systems,0,1),),refSystemId,match($H$1,index(systems,0,1),),x,index(systems,systemId,3),y,index(systems,systemId,4),refX,index(systems,refSystemId,3),refY,index(systems,refSystemId,4),round(sqrt((x-refX)^2+(y-refY)^2),3))</f>
        <v>123.994</v>
      </c>
      <c r="I1634" s="46" t="s">
        <v>408</v>
      </c>
      <c r="J1634" s="46" t="s">
        <v>408</v>
      </c>
      <c r="K1634" s="46" t="s">
        <v>408</v>
      </c>
      <c r="L1634" s="47" t="s">
        <v>408</v>
      </c>
      <c r="M1634" s="47" t="s">
        <v>408</v>
      </c>
      <c r="N1634" s="28" t="s">
        <v>408</v>
      </c>
      <c r="O1634" s="41"/>
      <c r="P1634" s="48" t="s">
        <v>876</v>
      </c>
      <c r="Q1634" s="48" t="s">
        <v>876</v>
      </c>
      <c r="R1634" s="48" t="s">
        <v>876</v>
      </c>
      <c r="S1634" s="48" t="s">
        <v>876</v>
      </c>
      <c r="T1634" s="48" t="s">
        <v>876</v>
      </c>
      <c r="U1634" s="48" t="s">
        <v>876</v>
      </c>
      <c r="V1634" s="48" t="s">
        <v>876</v>
      </c>
      <c r="W1634" s="48" t="s">
        <v>876</v>
      </c>
      <c r="X1634" s="48" t="s">
        <v>876</v>
      </c>
      <c r="Y1634" s="48" t="s">
        <v>876</v>
      </c>
      <c r="Z1634" s="48" t="s">
        <v>876</v>
      </c>
      <c r="AA1634" s="48" t="s">
        <v>876</v>
      </c>
      <c r="AB1634" s="48" t="s">
        <v>876</v>
      </c>
      <c r="AC1634" s="48" t="s">
        <v>876</v>
      </c>
      <c r="AD1634" s="48" t="s">
        <v>876</v>
      </c>
      <c r="AE1634" s="48" t="s">
        <v>876</v>
      </c>
      <c r="AF1634" s="48" t="s">
        <v>876</v>
      </c>
      <c r="AG1634" s="48" t="s">
        <v>876</v>
      </c>
      <c r="AH1634" s="48" t="s">
        <v>876</v>
      </c>
      <c r="AI1634" s="48" t="s">
        <v>876</v>
      </c>
      <c r="AJ1634" s="48" t="s">
        <v>876</v>
      </c>
      <c r="AK1634" s="48" t="s">
        <v>876</v>
      </c>
      <c r="AL1634" s="48" t="s">
        <v>876</v>
      </c>
      <c r="AM1634" s="48" t="s">
        <v>876</v>
      </c>
      <c r="AN1634" s="48" t="s">
        <v>876</v>
      </c>
      <c r="AO1634" s="48" t="s">
        <v>876</v>
      </c>
      <c r="AP1634" s="48" t="s">
        <v>876</v>
      </c>
      <c r="AQ1634" s="48" t="s">
        <v>876</v>
      </c>
      <c r="AR1634" s="48" t="s">
        <v>876</v>
      </c>
      <c r="AS1634" s="48" t="s">
        <v>876</v>
      </c>
      <c r="AT1634" s="48" t="s">
        <v>876</v>
      </c>
      <c r="AU1634" s="48" t="s">
        <v>876</v>
      </c>
      <c r="AV1634" s="48" t="s">
        <v>876</v>
      </c>
      <c r="AW1634" s="48" t="s">
        <v>876</v>
      </c>
      <c r="AX1634" s="48" t="s">
        <v>876</v>
      </c>
      <c r="AY1634" s="48" t="s">
        <v>876</v>
      </c>
      <c r="AZ1634" s="28" t="s">
        <v>876</v>
      </c>
    </row>
    <row r="1635" ht="15.75" customHeight="1">
      <c r="A1635" s="40">
        <v>1458.0</v>
      </c>
      <c r="B1635" s="28" t="s">
        <v>4503</v>
      </c>
      <c r="C1635" s="41"/>
      <c r="D1635" s="42">
        <f t="array" ref="D1635">index(systems,match($A1635,INDEX(systems,0,1),),3)</f>
        <v>294.417</v>
      </c>
      <c r="E1635" s="42">
        <f t="array" ref="E1635">index(systems,match($A1635,INDEX(systems,0,1),),4)</f>
        <v>-23.051</v>
      </c>
      <c r="F1635" s="43" t="str">
        <f>IFERROR(__xludf.DUMMYFUNCTION("let(row, match($B1635&amp;if($C1635&lt;&gt;"""","" [""&amp;$C1635&amp;""]"",""""),index(nebulae,,2),0),join("","",iferror(round(index(nebulae,row,5)/2,3),1),iferror(round(index(nebulae,row,6)/2,3),1),0))"),"1,1,0")</f>
        <v>1,1,0</v>
      </c>
      <c r="G1635" s="44" t="s">
        <v>4504</v>
      </c>
      <c r="H1635" s="45">
        <f t="array" ref="H1635">let(systemId,match(A1635,index(systems,0,1),),refSystemId,match($H$1,index(systems,0,1),),x,index(systems,systemId,3),y,index(systems,systemId,4),refX,index(systems,refSystemId,3),refY,index(systems,refSystemId,4),round(sqrt((x-refX)^2+(y-refY)^2),3))</f>
        <v>295.318</v>
      </c>
      <c r="I1635" s="53"/>
      <c r="J1635" s="46" t="s">
        <v>418</v>
      </c>
      <c r="K1635" s="53"/>
      <c r="L1635" s="53"/>
      <c r="M1635" s="53"/>
      <c r="N1635" s="28" t="s">
        <v>1574</v>
      </c>
      <c r="O1635" s="48" t="s">
        <v>1574</v>
      </c>
      <c r="P1635" s="48" t="s">
        <v>1574</v>
      </c>
      <c r="Q1635" s="48" t="s">
        <v>1574</v>
      </c>
      <c r="R1635" s="48" t="s">
        <v>1574</v>
      </c>
      <c r="S1635" s="48" t="s">
        <v>1574</v>
      </c>
      <c r="T1635" s="48" t="s">
        <v>1574</v>
      </c>
      <c r="U1635" s="48" t="s">
        <v>1574</v>
      </c>
      <c r="V1635" s="48" t="s">
        <v>1574</v>
      </c>
      <c r="W1635" s="48" t="s">
        <v>1574</v>
      </c>
      <c r="X1635" s="48" t="s">
        <v>1574</v>
      </c>
      <c r="Y1635" s="48" t="s">
        <v>1575</v>
      </c>
      <c r="Z1635" s="48" t="s">
        <v>1575</v>
      </c>
      <c r="AA1635" s="48" t="s">
        <v>1576</v>
      </c>
      <c r="AB1635" s="48" t="s">
        <v>1576</v>
      </c>
      <c r="AC1635" s="48" t="s">
        <v>1576</v>
      </c>
      <c r="AD1635" s="48" t="s">
        <v>1576</v>
      </c>
      <c r="AE1635" s="48" t="s">
        <v>1576</v>
      </c>
      <c r="AF1635" s="48" t="s">
        <v>1576</v>
      </c>
      <c r="AG1635" s="48" t="s">
        <v>1576</v>
      </c>
      <c r="AH1635" s="48" t="s">
        <v>1576</v>
      </c>
      <c r="AI1635" s="48" t="s">
        <v>1576</v>
      </c>
      <c r="AJ1635" s="48" t="s">
        <v>1576</v>
      </c>
      <c r="AK1635" s="48" t="s">
        <v>1576</v>
      </c>
      <c r="AL1635" s="48" t="s">
        <v>1576</v>
      </c>
      <c r="AM1635" s="48" t="s">
        <v>1576</v>
      </c>
      <c r="AN1635" s="48" t="s">
        <v>1576</v>
      </c>
      <c r="AO1635" s="48" t="s">
        <v>1575</v>
      </c>
      <c r="AP1635" s="48" t="s">
        <v>1575</v>
      </c>
      <c r="AQ1635" s="48" t="s">
        <v>1575</v>
      </c>
      <c r="AR1635" s="48" t="s">
        <v>1575</v>
      </c>
      <c r="AS1635" s="48" t="s">
        <v>1575</v>
      </c>
      <c r="AT1635" s="48" t="s">
        <v>1575</v>
      </c>
      <c r="AU1635" s="48" t="s">
        <v>1575</v>
      </c>
      <c r="AV1635" s="52" t="s">
        <v>1575</v>
      </c>
      <c r="AW1635" s="52" t="s">
        <v>1575</v>
      </c>
      <c r="AX1635" s="48" t="s">
        <v>1575</v>
      </c>
      <c r="AY1635" s="48" t="s">
        <v>1575</v>
      </c>
      <c r="AZ1635" s="49" t="s">
        <v>1575</v>
      </c>
    </row>
    <row r="1636" ht="15.75" customHeight="1">
      <c r="A1636" s="40">
        <v>1459.0</v>
      </c>
      <c r="B1636" s="28" t="s">
        <v>4505</v>
      </c>
      <c r="C1636" s="41"/>
      <c r="D1636" s="42">
        <f t="array" ref="D1636">index(systems,match($A1636,INDEX(systems,0,1),),3)</f>
        <v>118.379</v>
      </c>
      <c r="E1636" s="42">
        <f t="array" ref="E1636">index(systems,match($A1636,INDEX(systems,0,1),),4)</f>
        <v>-393.234</v>
      </c>
      <c r="F1636" s="43" t="str">
        <f>IFERROR(__xludf.DUMMYFUNCTION("let(row, match($B1636&amp;if($C1636&lt;&gt;"""","" [""&amp;$C1636&amp;""]"",""""),index(nebulae,,2),0),join("","",iferror(round(index(nebulae,row,5)/2,3),1),iferror(round(index(nebulae,row,6)/2,3),1),0))"),"1,1,0")</f>
        <v>1,1,0</v>
      </c>
      <c r="G1636" s="44" t="s">
        <v>4506</v>
      </c>
      <c r="H1636" s="45">
        <f t="array" ref="H1636">let(systemId,match(A1636,index(systems,0,1),),refSystemId,match($H$1,index(systems,0,1),),x,index(systems,systemId,3),y,index(systems,systemId,4),refX,index(systems,refSystemId,3),refY,index(systems,refSystemId,4),round(sqrt((x-refX)^2+(y-refY)^2),3))</f>
        <v>410.666</v>
      </c>
      <c r="I1636" s="46" t="s">
        <v>408</v>
      </c>
      <c r="J1636" s="46" t="s">
        <v>408</v>
      </c>
      <c r="K1636" s="46" t="s">
        <v>408</v>
      </c>
      <c r="L1636" s="46" t="s">
        <v>408</v>
      </c>
      <c r="M1636" s="46" t="s">
        <v>408</v>
      </c>
      <c r="N1636" s="28" t="s">
        <v>408</v>
      </c>
      <c r="O1636" s="41"/>
      <c r="P1636" s="48" t="s">
        <v>1296</v>
      </c>
      <c r="Q1636" s="48" t="s">
        <v>1296</v>
      </c>
      <c r="R1636" s="48" t="s">
        <v>1296</v>
      </c>
      <c r="S1636" s="48" t="s">
        <v>1296</v>
      </c>
      <c r="T1636" s="48" t="s">
        <v>1296</v>
      </c>
      <c r="U1636" s="48" t="s">
        <v>1296</v>
      </c>
      <c r="V1636" s="48" t="s">
        <v>1296</v>
      </c>
      <c r="W1636" s="48" t="s">
        <v>1296</v>
      </c>
      <c r="X1636" s="48" t="s">
        <v>1296</v>
      </c>
      <c r="Y1636" s="48" t="s">
        <v>1847</v>
      </c>
      <c r="Z1636" s="48" t="s">
        <v>1847</v>
      </c>
      <c r="AA1636" s="48" t="s">
        <v>1847</v>
      </c>
      <c r="AB1636" s="48" t="s">
        <v>1847</v>
      </c>
      <c r="AC1636" s="48" t="s">
        <v>1847</v>
      </c>
      <c r="AD1636" s="48" t="s">
        <v>1847</v>
      </c>
      <c r="AE1636" s="48" t="s">
        <v>1847</v>
      </c>
      <c r="AF1636" s="48" t="s">
        <v>1847</v>
      </c>
      <c r="AG1636" s="48" t="s">
        <v>1847</v>
      </c>
      <c r="AH1636" s="48" t="s">
        <v>1847</v>
      </c>
      <c r="AI1636" s="48" t="s">
        <v>1847</v>
      </c>
      <c r="AJ1636" s="48" t="s">
        <v>1847</v>
      </c>
      <c r="AK1636" s="48" t="s">
        <v>1847</v>
      </c>
      <c r="AL1636" s="48" t="s">
        <v>1847</v>
      </c>
      <c r="AM1636" s="48" t="s">
        <v>1847</v>
      </c>
      <c r="AN1636" s="48" t="s">
        <v>2636</v>
      </c>
      <c r="AO1636" s="48" t="s">
        <v>2636</v>
      </c>
      <c r="AP1636" s="48" t="s">
        <v>2636</v>
      </c>
      <c r="AQ1636" s="48" t="s">
        <v>2636</v>
      </c>
      <c r="AR1636" s="48" t="s">
        <v>2636</v>
      </c>
      <c r="AS1636" s="48" t="s">
        <v>2636</v>
      </c>
      <c r="AT1636" s="48" t="s">
        <v>2636</v>
      </c>
      <c r="AU1636" s="48" t="s">
        <v>2636</v>
      </c>
      <c r="AV1636" s="48" t="s">
        <v>1853</v>
      </c>
      <c r="AW1636" s="48" t="s">
        <v>1853</v>
      </c>
      <c r="AX1636" s="48" t="s">
        <v>1853</v>
      </c>
      <c r="AY1636" s="48" t="s">
        <v>1853</v>
      </c>
      <c r="AZ1636" s="28" t="s">
        <v>1853</v>
      </c>
    </row>
    <row r="1637" ht="15.75" customHeight="1">
      <c r="A1637" s="40">
        <v>1460.0</v>
      </c>
      <c r="B1637" s="28" t="s">
        <v>4507</v>
      </c>
      <c r="C1637" s="41"/>
      <c r="D1637" s="42">
        <f t="array" ref="D1637">index(systems,match($A1637,INDEX(systems,0,1),),3)</f>
        <v>693.4</v>
      </c>
      <c r="E1637" s="42">
        <f t="array" ref="E1637">index(systems,match($A1637,INDEX(systems,0,1),),4)</f>
        <v>269.407</v>
      </c>
      <c r="F1637" s="43" t="str">
        <f>IFERROR(__xludf.DUMMYFUNCTION("let(row, match($B1637&amp;if($C1637&lt;&gt;"""","" [""&amp;$C1637&amp;""]"",""""),index(nebulae,,2),0),join("","",iferror(round(index(nebulae,row,5)/2,3),1),iferror(round(index(nebulae,row,6)/2,3),1),0))"),"1,1,0")</f>
        <v>1,1,0</v>
      </c>
      <c r="G1637" s="44" t="s">
        <v>4508</v>
      </c>
      <c r="H1637" s="45">
        <f t="array" ref="H1637">let(systemId,match(A1637,index(systems,0,1),),refSystemId,match($H$1,index(systems,0,1),),x,index(systems,systemId,3),y,index(systems,systemId,4),refX,index(systems,refSystemId,3),refY,index(systems,refSystemId,4),round(sqrt((x-refX)^2+(y-refY)^2),3))</f>
        <v>743.898</v>
      </c>
      <c r="I1637" s="41"/>
      <c r="J1637" s="41"/>
      <c r="K1637" s="41"/>
      <c r="L1637" s="41"/>
      <c r="M1637" s="41"/>
      <c r="N1637" s="41"/>
      <c r="O1637" s="41"/>
      <c r="P1637" s="48" t="s">
        <v>421</v>
      </c>
      <c r="Q1637" s="48" t="s">
        <v>421</v>
      </c>
      <c r="R1637" s="48" t="s">
        <v>421</v>
      </c>
      <c r="S1637" s="48" t="s">
        <v>421</v>
      </c>
      <c r="T1637" s="48" t="s">
        <v>421</v>
      </c>
      <c r="U1637" s="48" t="s">
        <v>422</v>
      </c>
      <c r="V1637" s="48" t="s">
        <v>422</v>
      </c>
      <c r="W1637" s="48" t="s">
        <v>422</v>
      </c>
      <c r="X1637" s="48" t="s">
        <v>422</v>
      </c>
      <c r="Y1637" s="48" t="s">
        <v>422</v>
      </c>
      <c r="Z1637" s="48" t="s">
        <v>422</v>
      </c>
      <c r="AA1637" s="48" t="s">
        <v>422</v>
      </c>
      <c r="AB1637" s="48" t="s">
        <v>422</v>
      </c>
      <c r="AC1637" s="48" t="s">
        <v>422</v>
      </c>
      <c r="AD1637" s="48" t="s">
        <v>422</v>
      </c>
      <c r="AE1637" s="48" t="s">
        <v>422</v>
      </c>
      <c r="AF1637" s="48" t="s">
        <v>422</v>
      </c>
      <c r="AG1637" s="48" t="s">
        <v>422</v>
      </c>
      <c r="AH1637" s="48" t="s">
        <v>422</v>
      </c>
      <c r="AI1637" s="48" t="s">
        <v>422</v>
      </c>
      <c r="AJ1637" s="48" t="s">
        <v>422</v>
      </c>
      <c r="AK1637" s="48" t="s">
        <v>422</v>
      </c>
      <c r="AL1637" s="48" t="s">
        <v>422</v>
      </c>
      <c r="AM1637" s="48" t="s">
        <v>422</v>
      </c>
      <c r="AN1637" s="48" t="s">
        <v>422</v>
      </c>
      <c r="AO1637" s="48" t="s">
        <v>422</v>
      </c>
      <c r="AP1637" s="48" t="s">
        <v>422</v>
      </c>
      <c r="AQ1637" s="48" t="s">
        <v>422</v>
      </c>
      <c r="AR1637" s="48" t="s">
        <v>422</v>
      </c>
      <c r="AS1637" s="48" t="s">
        <v>422</v>
      </c>
      <c r="AT1637" s="48" t="s">
        <v>422</v>
      </c>
      <c r="AU1637" s="48" t="s">
        <v>422</v>
      </c>
      <c r="AV1637" s="48" t="s">
        <v>422</v>
      </c>
      <c r="AW1637" s="48" t="s">
        <v>422</v>
      </c>
      <c r="AX1637" s="48" t="s">
        <v>422</v>
      </c>
      <c r="AY1637" s="48" t="s">
        <v>422</v>
      </c>
      <c r="AZ1637" s="50" t="s">
        <v>423</v>
      </c>
    </row>
    <row r="1638" ht="15.75" customHeight="1">
      <c r="A1638" s="40">
        <v>1461.0</v>
      </c>
      <c r="B1638" s="28" t="s">
        <v>4509</v>
      </c>
      <c r="C1638" s="41"/>
      <c r="D1638" s="42">
        <f t="array" ref="D1638">index(systems,match($A1638,INDEX(systems,0,1),),3)</f>
        <v>-159.788</v>
      </c>
      <c r="E1638" s="42">
        <f t="array" ref="E1638">index(systems,match($A1638,INDEX(systems,0,1),),4)</f>
        <v>477.135</v>
      </c>
      <c r="F1638" s="43" t="str">
        <f>IFERROR(__xludf.DUMMYFUNCTION("let(row, match($B1638&amp;if($C1638&lt;&gt;"""","" [""&amp;$C1638&amp;""]"",""""),index(nebulae,,2),0),join("","",iferror(round(index(nebulae,row,5)/2,3),1),iferror(round(index(nebulae,row,6)/2,3),1),0))"),"1,1,0")</f>
        <v>1,1,0</v>
      </c>
      <c r="G1638" s="44" t="s">
        <v>4510</v>
      </c>
      <c r="H1638" s="45">
        <f t="array" ref="H1638">let(systemId,match(A1638,index(systems,0,1),),refSystemId,match($H$1,index(systems,0,1),),x,index(systems,systemId,3),y,index(systems,systemId,4),refX,index(systems,refSystemId,3),refY,index(systems,refSystemId,4),round(sqrt((x-refX)^2+(y-refY)^2),3))</f>
        <v>503.18</v>
      </c>
      <c r="I1638" s="28" t="s">
        <v>408</v>
      </c>
      <c r="J1638" s="28" t="s">
        <v>408</v>
      </c>
      <c r="K1638" s="28" t="s">
        <v>408</v>
      </c>
      <c r="L1638" s="28" t="s">
        <v>408</v>
      </c>
      <c r="M1638" s="28" t="s">
        <v>408</v>
      </c>
      <c r="N1638" s="28" t="s">
        <v>408</v>
      </c>
      <c r="O1638" s="41"/>
      <c r="P1638" s="48" t="s">
        <v>497</v>
      </c>
      <c r="Q1638" s="48" t="s">
        <v>497</v>
      </c>
      <c r="R1638" s="48" t="s">
        <v>497</v>
      </c>
      <c r="S1638" s="48" t="s">
        <v>418</v>
      </c>
      <c r="T1638" s="48" t="s">
        <v>418</v>
      </c>
      <c r="U1638" s="48" t="s">
        <v>418</v>
      </c>
      <c r="V1638" s="48" t="s">
        <v>418</v>
      </c>
      <c r="W1638" s="48" t="s">
        <v>418</v>
      </c>
      <c r="X1638" s="48" t="s">
        <v>418</v>
      </c>
      <c r="Y1638" s="48" t="s">
        <v>1790</v>
      </c>
      <c r="Z1638" s="48" t="s">
        <v>1791</v>
      </c>
      <c r="AA1638" s="48" t="s">
        <v>1791</v>
      </c>
      <c r="AB1638" s="48" t="s">
        <v>417</v>
      </c>
      <c r="AC1638" s="48" t="s">
        <v>417</v>
      </c>
      <c r="AD1638" s="48" t="s">
        <v>417</v>
      </c>
      <c r="AE1638" s="48" t="s">
        <v>417</v>
      </c>
      <c r="AF1638" s="48" t="s">
        <v>417</v>
      </c>
      <c r="AG1638" s="48" t="s">
        <v>417</v>
      </c>
      <c r="AH1638" s="48" t="s">
        <v>417</v>
      </c>
      <c r="AI1638" s="48" t="s">
        <v>417</v>
      </c>
      <c r="AJ1638" s="48" t="s">
        <v>417</v>
      </c>
      <c r="AK1638" s="48" t="s">
        <v>417</v>
      </c>
      <c r="AL1638" s="48" t="s">
        <v>417</v>
      </c>
      <c r="AM1638" s="48" t="s">
        <v>417</v>
      </c>
      <c r="AN1638" s="48" t="s">
        <v>417</v>
      </c>
      <c r="AO1638" s="48" t="s">
        <v>417</v>
      </c>
      <c r="AP1638" s="48" t="s">
        <v>417</v>
      </c>
      <c r="AQ1638" s="48" t="s">
        <v>850</v>
      </c>
      <c r="AR1638" s="48" t="s">
        <v>850</v>
      </c>
      <c r="AS1638" s="48" t="s">
        <v>850</v>
      </c>
      <c r="AT1638" s="48" t="s">
        <v>1792</v>
      </c>
      <c r="AU1638" s="48" t="s">
        <v>1792</v>
      </c>
      <c r="AV1638" s="48" t="s">
        <v>1792</v>
      </c>
      <c r="AW1638" s="48" t="s">
        <v>1792</v>
      </c>
      <c r="AX1638" s="48" t="s">
        <v>1792</v>
      </c>
      <c r="AY1638" s="48" t="s">
        <v>1792</v>
      </c>
      <c r="AZ1638" s="51" t="s">
        <v>1792</v>
      </c>
    </row>
    <row r="1639" ht="15.75" customHeight="1">
      <c r="A1639" s="40">
        <v>1462.0</v>
      </c>
      <c r="B1639" s="28" t="s">
        <v>4511</v>
      </c>
      <c r="C1639" s="41"/>
      <c r="D1639" s="42">
        <f t="array" ref="D1639">index(systems,match($A1639,INDEX(systems,0,1),),3)</f>
        <v>80.12</v>
      </c>
      <c r="E1639" s="42">
        <f t="array" ref="E1639">index(systems,match($A1639,INDEX(systems,0,1),),4)</f>
        <v>387.982</v>
      </c>
      <c r="F1639" s="43" t="str">
        <f>IFERROR(__xludf.DUMMYFUNCTION("let(row, match($B1639&amp;if($C1639&lt;&gt;"""","" [""&amp;$C1639&amp;""]"",""""),index(nebulae,,2),0),join("","",iferror(round(index(nebulae,row,5)/2,3),1),iferror(round(index(nebulae,row,6)/2,3),1),0))"),"1,1,0")</f>
        <v>1,1,0</v>
      </c>
      <c r="G1639" s="44" t="s">
        <v>4512</v>
      </c>
      <c r="H1639" s="45">
        <f t="array" ref="H1639">let(systemId,match(A1639,index(systems,0,1),),refSystemId,match($H$1,index(systems,0,1),),x,index(systems,systemId,3),y,index(systems,systemId,4),refX,index(systems,refSystemId,3),refY,index(systems,refSystemId,4),round(sqrt((x-refX)^2+(y-refY)^2),3))</f>
        <v>396.168</v>
      </c>
      <c r="I1639" s="46" t="s">
        <v>408</v>
      </c>
      <c r="J1639" s="46" t="s">
        <v>408</v>
      </c>
      <c r="K1639" s="46" t="s">
        <v>408</v>
      </c>
      <c r="L1639" s="47" t="s">
        <v>408</v>
      </c>
      <c r="M1639" s="47" t="s">
        <v>408</v>
      </c>
      <c r="N1639" s="28" t="s">
        <v>408</v>
      </c>
      <c r="O1639" s="41"/>
      <c r="P1639" s="48" t="s">
        <v>2355</v>
      </c>
      <c r="Q1639" s="48" t="s">
        <v>2355</v>
      </c>
      <c r="R1639" s="48" t="s">
        <v>2355</v>
      </c>
      <c r="S1639" s="48" t="s">
        <v>2355</v>
      </c>
      <c r="T1639" s="48" t="s">
        <v>2355</v>
      </c>
      <c r="U1639" s="48" t="s">
        <v>2355</v>
      </c>
      <c r="V1639" s="48" t="s">
        <v>2355</v>
      </c>
      <c r="W1639" s="48" t="s">
        <v>2355</v>
      </c>
      <c r="X1639" s="48" t="s">
        <v>2355</v>
      </c>
      <c r="Y1639" s="48" t="s">
        <v>2355</v>
      </c>
      <c r="Z1639" s="48" t="s">
        <v>2355</v>
      </c>
      <c r="AA1639" s="48" t="s">
        <v>848</v>
      </c>
      <c r="AB1639" s="48" t="s">
        <v>848</v>
      </c>
      <c r="AC1639" s="48" t="s">
        <v>848</v>
      </c>
      <c r="AD1639" s="48" t="s">
        <v>848</v>
      </c>
      <c r="AE1639" s="48" t="s">
        <v>913</v>
      </c>
      <c r="AF1639" s="48" t="s">
        <v>913</v>
      </c>
      <c r="AG1639" s="48" t="s">
        <v>913</v>
      </c>
      <c r="AH1639" s="48" t="s">
        <v>913</v>
      </c>
      <c r="AI1639" s="48" t="s">
        <v>913</v>
      </c>
      <c r="AJ1639" s="48" t="s">
        <v>913</v>
      </c>
      <c r="AK1639" s="48" t="s">
        <v>913</v>
      </c>
      <c r="AL1639" s="48" t="s">
        <v>913</v>
      </c>
      <c r="AM1639" s="48" t="s">
        <v>913</v>
      </c>
      <c r="AN1639" s="48" t="s">
        <v>697</v>
      </c>
      <c r="AO1639" s="48" t="s">
        <v>697</v>
      </c>
      <c r="AP1639" s="48" t="s">
        <v>697</v>
      </c>
      <c r="AQ1639" s="48" t="s">
        <v>697</v>
      </c>
      <c r="AR1639" s="48" t="s">
        <v>697</v>
      </c>
      <c r="AS1639" s="48" t="s">
        <v>697</v>
      </c>
      <c r="AT1639" s="48" t="s">
        <v>697</v>
      </c>
      <c r="AU1639" s="48" t="s">
        <v>697</v>
      </c>
      <c r="AV1639" s="48" t="s">
        <v>851</v>
      </c>
      <c r="AW1639" s="52" t="s">
        <v>851</v>
      </c>
      <c r="AX1639" s="52" t="s">
        <v>851</v>
      </c>
      <c r="AY1639" s="52" t="s">
        <v>851</v>
      </c>
      <c r="AZ1639" s="49" t="s">
        <v>851</v>
      </c>
    </row>
    <row r="1640" ht="15.75" customHeight="1">
      <c r="A1640" s="40">
        <v>2909.0</v>
      </c>
      <c r="B1640" s="28" t="s">
        <v>4513</v>
      </c>
      <c r="C1640" s="41"/>
      <c r="D1640" s="42">
        <f t="array" ref="D1640">index(systems,match($A1640,INDEX(systems,0,1),),3)</f>
        <v>565.523</v>
      </c>
      <c r="E1640" s="42">
        <f t="array" ref="E1640">index(systems,match($A1640,INDEX(systems,0,1),),4)</f>
        <v>-444.062</v>
      </c>
      <c r="F1640" s="43" t="str">
        <f>IFERROR(__xludf.DUMMYFUNCTION("let(row, match($B1640&amp;if($C1640&lt;&gt;"""","" [""&amp;$C1640&amp;""]"",""""),index(nebulae,,2),0),join("","",iferror(round(index(nebulae,row,5)/2,3),1),iferror(round(index(nebulae,row,6)/2,3),1),0))"),"1,1,0")</f>
        <v>1,1,0</v>
      </c>
      <c r="G1640" s="44" t="s">
        <v>4514</v>
      </c>
      <c r="H1640" s="45">
        <f t="array" ref="H1640">let(systemId,match(A1640,index(systems,0,1),),refSystemId,match($H$1,index(systems,0,1),),x,index(systems,systemId,3),y,index(systems,systemId,4),refX,index(systems,refSystemId,3),refY,index(systems,refSystemId,4),round(sqrt((x-refX)^2+(y-refY)^2),3))</f>
        <v>719.032</v>
      </c>
      <c r="I1640" s="56" t="s">
        <v>408</v>
      </c>
      <c r="J1640" s="56" t="s">
        <v>408</v>
      </c>
      <c r="K1640" s="56" t="s">
        <v>408</v>
      </c>
      <c r="L1640" s="56" t="s">
        <v>408</v>
      </c>
      <c r="M1640" s="56" t="s">
        <v>408</v>
      </c>
      <c r="N1640" s="56" t="s">
        <v>408</v>
      </c>
      <c r="O1640" s="41"/>
      <c r="P1640" s="56" t="s">
        <v>408</v>
      </c>
      <c r="Q1640" s="48" t="s">
        <v>408</v>
      </c>
      <c r="R1640" s="48" t="s">
        <v>408</v>
      </c>
      <c r="S1640" s="48" t="s">
        <v>408</v>
      </c>
      <c r="T1640" s="48" t="s">
        <v>408</v>
      </c>
      <c r="U1640" s="48" t="s">
        <v>408</v>
      </c>
      <c r="V1640" s="48" t="s">
        <v>408</v>
      </c>
      <c r="W1640" s="48" t="s">
        <v>408</v>
      </c>
      <c r="X1640" s="48" t="s">
        <v>408</v>
      </c>
      <c r="Y1640" s="48" t="s">
        <v>408</v>
      </c>
      <c r="Z1640" s="41"/>
      <c r="AA1640" s="48" t="s">
        <v>953</v>
      </c>
      <c r="AB1640" s="48" t="s">
        <v>953</v>
      </c>
      <c r="AC1640" s="48" t="s">
        <v>953</v>
      </c>
      <c r="AD1640" s="48" t="s">
        <v>953</v>
      </c>
      <c r="AE1640" s="48" t="s">
        <v>953</v>
      </c>
      <c r="AF1640" s="48" t="s">
        <v>953</v>
      </c>
      <c r="AG1640" s="48" t="s">
        <v>953</v>
      </c>
      <c r="AH1640" s="48" t="s">
        <v>953</v>
      </c>
      <c r="AI1640" s="48" t="s">
        <v>953</v>
      </c>
      <c r="AJ1640" s="48" t="s">
        <v>953</v>
      </c>
      <c r="AK1640" s="48" t="s">
        <v>953</v>
      </c>
      <c r="AL1640" s="48" t="s">
        <v>953</v>
      </c>
      <c r="AM1640" s="48" t="s">
        <v>953</v>
      </c>
      <c r="AN1640" s="48" t="s">
        <v>953</v>
      </c>
      <c r="AO1640" s="48" t="s">
        <v>722</v>
      </c>
      <c r="AP1640" s="48" t="s">
        <v>722</v>
      </c>
      <c r="AQ1640" s="48" t="s">
        <v>722</v>
      </c>
      <c r="AR1640" s="48" t="s">
        <v>722</v>
      </c>
      <c r="AS1640" s="48" t="s">
        <v>722</v>
      </c>
      <c r="AT1640" s="48" t="s">
        <v>722</v>
      </c>
      <c r="AU1640" s="48" t="s">
        <v>722</v>
      </c>
      <c r="AV1640" s="56" t="s">
        <v>722</v>
      </c>
      <c r="AW1640" s="56" t="s">
        <v>722</v>
      </c>
      <c r="AX1640" s="56" t="s">
        <v>722</v>
      </c>
      <c r="AY1640" s="56" t="s">
        <v>722</v>
      </c>
      <c r="AZ1640" s="51" t="s">
        <v>722</v>
      </c>
    </row>
    <row r="1641" ht="15.75" customHeight="1">
      <c r="A1641" s="40">
        <v>1463.0</v>
      </c>
      <c r="B1641" s="28" t="s">
        <v>4515</v>
      </c>
      <c r="C1641" s="41"/>
      <c r="D1641" s="42">
        <f t="array" ref="D1641">index(systems,match($A1641,INDEX(systems,0,1),),3)</f>
        <v>392.906</v>
      </c>
      <c r="E1641" s="42">
        <f t="array" ref="E1641">index(systems,match($A1641,INDEX(systems,0,1),),4)</f>
        <v>80.345</v>
      </c>
      <c r="F1641" s="43" t="str">
        <f>IFERROR(__xludf.DUMMYFUNCTION("let(row, match($B1641&amp;if($C1641&lt;&gt;"""","" [""&amp;$C1641&amp;""]"",""""),index(nebulae,,2),0),join("","",iferror(round(index(nebulae,row,5)/2,3),1),iferror(round(index(nebulae,row,6)/2,3),1),0))"),"1,1,0")</f>
        <v>1,1,0</v>
      </c>
      <c r="G1641" s="44" t="s">
        <v>4516</v>
      </c>
      <c r="H1641" s="45">
        <f t="array" ref="H1641">let(systemId,match(A1641,index(systems,0,1),),refSystemId,match($H$1,index(systems,0,1),),x,index(systems,systemId,3),y,index(systems,systemId,4),refX,index(systems,refSystemId,3),refY,index(systems,refSystemId,4),round(sqrt((x-refX)^2+(y-refY)^2),3))</f>
        <v>401.037</v>
      </c>
      <c r="I1641" s="41"/>
      <c r="J1641" s="41"/>
      <c r="K1641" s="28" t="s">
        <v>418</v>
      </c>
      <c r="L1641" s="41"/>
      <c r="M1641" s="41"/>
      <c r="N1641" s="28" t="s">
        <v>939</v>
      </c>
      <c r="O1641" s="48" t="s">
        <v>939</v>
      </c>
      <c r="P1641" s="48" t="s">
        <v>939</v>
      </c>
      <c r="Q1641" s="48" t="s">
        <v>939</v>
      </c>
      <c r="R1641" s="48" t="s">
        <v>939</v>
      </c>
      <c r="S1641" s="48" t="s">
        <v>939</v>
      </c>
      <c r="T1641" s="48" t="s">
        <v>939</v>
      </c>
      <c r="U1641" s="48" t="s">
        <v>939</v>
      </c>
      <c r="V1641" s="48" t="s">
        <v>939</v>
      </c>
      <c r="W1641" s="48" t="s">
        <v>939</v>
      </c>
      <c r="X1641" s="48" t="s">
        <v>939</v>
      </c>
      <c r="Y1641" s="52" t="s">
        <v>1070</v>
      </c>
      <c r="Z1641" s="48" t="s">
        <v>1070</v>
      </c>
      <c r="AA1641" s="48" t="s">
        <v>1071</v>
      </c>
      <c r="AB1641" s="48" t="s">
        <v>1071</v>
      </c>
      <c r="AC1641" s="48" t="s">
        <v>1071</v>
      </c>
      <c r="AD1641" s="48" t="s">
        <v>1071</v>
      </c>
      <c r="AE1641" s="48" t="s">
        <v>1071</v>
      </c>
      <c r="AF1641" s="48" t="s">
        <v>1071</v>
      </c>
      <c r="AG1641" s="48" t="s">
        <v>1071</v>
      </c>
      <c r="AH1641" s="48" t="s">
        <v>1071</v>
      </c>
      <c r="AI1641" s="48" t="s">
        <v>1071</v>
      </c>
      <c r="AJ1641" s="48" t="s">
        <v>1071</v>
      </c>
      <c r="AK1641" s="48" t="s">
        <v>1071</v>
      </c>
      <c r="AL1641" s="48" t="s">
        <v>1071</v>
      </c>
      <c r="AM1641" s="48" t="s">
        <v>1071</v>
      </c>
      <c r="AN1641" s="48" t="s">
        <v>1071</v>
      </c>
      <c r="AO1641" s="48" t="s">
        <v>1070</v>
      </c>
      <c r="AP1641" s="48" t="s">
        <v>1070</v>
      </c>
      <c r="AQ1641" s="48" t="s">
        <v>1070</v>
      </c>
      <c r="AR1641" s="48" t="s">
        <v>1070</v>
      </c>
      <c r="AS1641" s="48" t="s">
        <v>1070</v>
      </c>
      <c r="AT1641" s="48" t="s">
        <v>1070</v>
      </c>
      <c r="AU1641" s="48" t="s">
        <v>1070</v>
      </c>
      <c r="AV1641" s="48" t="s">
        <v>940</v>
      </c>
      <c r="AW1641" s="48" t="s">
        <v>940</v>
      </c>
      <c r="AX1641" s="48" t="s">
        <v>940</v>
      </c>
      <c r="AY1641" s="48" t="s">
        <v>940</v>
      </c>
      <c r="AZ1641" s="28" t="s">
        <v>940</v>
      </c>
    </row>
    <row r="1642" ht="15.75" customHeight="1">
      <c r="A1642" s="40">
        <v>1464.0</v>
      </c>
      <c r="B1642" s="28" t="s">
        <v>4517</v>
      </c>
      <c r="C1642" s="41"/>
      <c r="D1642" s="42">
        <f t="array" ref="D1642">index(systems,match($A1642,INDEX(systems,0,1),),3)</f>
        <v>10.59</v>
      </c>
      <c r="E1642" s="42">
        <f t="array" ref="E1642">index(systems,match($A1642,INDEX(systems,0,1),),4)</f>
        <v>-293.726</v>
      </c>
      <c r="F1642" s="43" t="str">
        <f>IFERROR(__xludf.DUMMYFUNCTION("let(row, match($B1642&amp;if($C1642&lt;&gt;"""","" [""&amp;$C1642&amp;""]"",""""),index(nebulae,,2),0),join("","",iferror(round(index(nebulae,row,5)/2,3),1),iferror(round(index(nebulae,row,6)/2,3),1),0))"),"1,1,0")</f>
        <v>1,1,0</v>
      </c>
      <c r="G1642" s="44" t="s">
        <v>4518</v>
      </c>
      <c r="H1642" s="45">
        <f t="array" ref="H1642">let(systemId,match(A1642,index(systems,0,1),),refSystemId,match($H$1,index(systems,0,1),),x,index(systems,systemId,3),y,index(systems,systemId,4),refX,index(systems,refSystemId,3),refY,index(systems,refSystemId,4),round(sqrt((x-refX)^2+(y-refY)^2),3))</f>
        <v>293.917</v>
      </c>
      <c r="I1642" s="46" t="s">
        <v>408</v>
      </c>
      <c r="J1642" s="53"/>
      <c r="K1642" s="53"/>
      <c r="L1642" s="53"/>
      <c r="M1642" s="46" t="s">
        <v>966</v>
      </c>
      <c r="N1642" s="28" t="s">
        <v>1028</v>
      </c>
      <c r="O1642" s="48" t="s">
        <v>1028</v>
      </c>
      <c r="P1642" s="48" t="s">
        <v>1028</v>
      </c>
      <c r="Q1642" s="48" t="s">
        <v>1028</v>
      </c>
      <c r="R1642" s="48" t="s">
        <v>1028</v>
      </c>
      <c r="S1642" s="48" t="s">
        <v>1028</v>
      </c>
      <c r="T1642" s="48" t="s">
        <v>1028</v>
      </c>
      <c r="U1642" s="48" t="s">
        <v>1028</v>
      </c>
      <c r="V1642" s="48" t="s">
        <v>1028</v>
      </c>
      <c r="W1642" s="48" t="s">
        <v>1028</v>
      </c>
      <c r="X1642" s="48" t="s">
        <v>1028</v>
      </c>
      <c r="Y1642" s="48" t="s">
        <v>1551</v>
      </c>
      <c r="Z1642" s="48" t="s">
        <v>1551</v>
      </c>
      <c r="AA1642" s="48" t="s">
        <v>1551</v>
      </c>
      <c r="AB1642" s="48" t="s">
        <v>1551</v>
      </c>
      <c r="AC1642" s="48" t="s">
        <v>1551</v>
      </c>
      <c r="AD1642" s="48" t="s">
        <v>1551</v>
      </c>
      <c r="AE1642" s="48" t="s">
        <v>1551</v>
      </c>
      <c r="AF1642" s="48" t="s">
        <v>1551</v>
      </c>
      <c r="AG1642" s="48" t="s">
        <v>1551</v>
      </c>
      <c r="AH1642" s="48" t="s">
        <v>1551</v>
      </c>
      <c r="AI1642" s="48" t="s">
        <v>1551</v>
      </c>
      <c r="AJ1642" s="48" t="s">
        <v>1551</v>
      </c>
      <c r="AK1642" s="48" t="s">
        <v>1551</v>
      </c>
      <c r="AL1642" s="48" t="s">
        <v>1551</v>
      </c>
      <c r="AM1642" s="48" t="s">
        <v>1551</v>
      </c>
      <c r="AN1642" s="48" t="s">
        <v>1551</v>
      </c>
      <c r="AO1642" s="48" t="s">
        <v>1551</v>
      </c>
      <c r="AP1642" s="48" t="s">
        <v>1551</v>
      </c>
      <c r="AQ1642" s="48" t="s">
        <v>1551</v>
      </c>
      <c r="AR1642" s="48" t="s">
        <v>1551</v>
      </c>
      <c r="AS1642" s="48" t="s">
        <v>1551</v>
      </c>
      <c r="AT1642" s="48" t="s">
        <v>1551</v>
      </c>
      <c r="AU1642" s="48" t="s">
        <v>1551</v>
      </c>
      <c r="AV1642" s="48" t="s">
        <v>1005</v>
      </c>
      <c r="AW1642" s="48" t="s">
        <v>1005</v>
      </c>
      <c r="AX1642" s="48" t="s">
        <v>1005</v>
      </c>
      <c r="AY1642" s="48" t="s">
        <v>1005</v>
      </c>
      <c r="AZ1642" s="51" t="s">
        <v>1005</v>
      </c>
    </row>
    <row r="1643" ht="15.75" customHeight="1">
      <c r="A1643" s="40">
        <v>1465.0</v>
      </c>
      <c r="B1643" s="28" t="s">
        <v>4519</v>
      </c>
      <c r="C1643" s="41"/>
      <c r="D1643" s="42">
        <f t="array" ref="D1643">index(systems,match($A1643,INDEX(systems,0,1),),3)</f>
        <v>-167.214</v>
      </c>
      <c r="E1643" s="42">
        <f t="array" ref="E1643">index(systems,match($A1643,INDEX(systems,0,1),),4)</f>
        <v>-12.456</v>
      </c>
      <c r="F1643" s="43" t="str">
        <f>IFERROR(__xludf.DUMMYFUNCTION("let(row, match($B1643&amp;if($C1643&lt;&gt;"""","" [""&amp;$C1643&amp;""]"",""""),index(nebulae,,2),0),join("","",iferror(round(index(nebulae,row,5)/2,3),1),iferror(round(index(nebulae,row,6)/2,3),1),0))"),"1,1,0")</f>
        <v>1,1,0</v>
      </c>
      <c r="G1643" s="44" t="s">
        <v>4520</v>
      </c>
      <c r="H1643" s="45">
        <f t="array" ref="H1643">let(systemId,match(A1643,index(systems,0,1),),refSystemId,match($H$1,index(systems,0,1),),x,index(systems,systemId,3),y,index(systems,systemId,4),refX,index(systems,refSystemId,3),refY,index(systems,refSystemId,4),round(sqrt((x-refX)^2+(y-refY)^2),3))</f>
        <v>167.677</v>
      </c>
      <c r="I1643" s="28" t="s">
        <v>418</v>
      </c>
      <c r="J1643" s="41"/>
      <c r="K1643" s="41"/>
      <c r="L1643" s="28" t="s">
        <v>523</v>
      </c>
      <c r="M1643" s="28" t="s">
        <v>733</v>
      </c>
      <c r="N1643" s="28" t="s">
        <v>671</v>
      </c>
      <c r="O1643" s="48" t="s">
        <v>671</v>
      </c>
      <c r="P1643" s="48" t="s">
        <v>671</v>
      </c>
      <c r="Q1643" s="48" t="s">
        <v>671</v>
      </c>
      <c r="R1643" s="48" t="s">
        <v>671</v>
      </c>
      <c r="S1643" s="48" t="s">
        <v>671</v>
      </c>
      <c r="T1643" s="48" t="s">
        <v>671</v>
      </c>
      <c r="U1643" s="48" t="s">
        <v>671</v>
      </c>
      <c r="V1643" s="48" t="s">
        <v>671</v>
      </c>
      <c r="W1643" s="48" t="s">
        <v>671</v>
      </c>
      <c r="X1643" s="48" t="s">
        <v>671</v>
      </c>
      <c r="Y1643" s="48" t="s">
        <v>480</v>
      </c>
      <c r="Z1643" s="48" t="s">
        <v>480</v>
      </c>
      <c r="AA1643" s="48" t="s">
        <v>1170</v>
      </c>
      <c r="AB1643" s="48" t="s">
        <v>1170</v>
      </c>
      <c r="AC1643" s="48" t="s">
        <v>1170</v>
      </c>
      <c r="AD1643" s="48" t="s">
        <v>1170</v>
      </c>
      <c r="AE1643" s="48" t="s">
        <v>1170</v>
      </c>
      <c r="AF1643" s="48" t="s">
        <v>1170</v>
      </c>
      <c r="AG1643" s="48" t="s">
        <v>1170</v>
      </c>
      <c r="AH1643" s="48" t="s">
        <v>1171</v>
      </c>
      <c r="AI1643" s="48" t="s">
        <v>483</v>
      </c>
      <c r="AJ1643" s="48" t="s">
        <v>483</v>
      </c>
      <c r="AK1643" s="48" t="s">
        <v>483</v>
      </c>
      <c r="AL1643" s="48" t="s">
        <v>483</v>
      </c>
      <c r="AM1643" s="48" t="s">
        <v>483</v>
      </c>
      <c r="AN1643" s="48" t="s">
        <v>483</v>
      </c>
      <c r="AO1643" s="48" t="s">
        <v>483</v>
      </c>
      <c r="AP1643" s="48" t="s">
        <v>484</v>
      </c>
      <c r="AQ1643" s="48" t="s">
        <v>484</v>
      </c>
      <c r="AR1643" s="48" t="s">
        <v>484</v>
      </c>
      <c r="AS1643" s="48" t="s">
        <v>484</v>
      </c>
      <c r="AT1643" s="48" t="s">
        <v>485</v>
      </c>
      <c r="AU1643" s="48" t="s">
        <v>485</v>
      </c>
      <c r="AV1643" s="52" t="s">
        <v>486</v>
      </c>
      <c r="AW1643" s="52" t="s">
        <v>486</v>
      </c>
      <c r="AX1643" s="48" t="s">
        <v>605</v>
      </c>
      <c r="AY1643" s="48" t="s">
        <v>605</v>
      </c>
      <c r="AZ1643" s="51" t="s">
        <v>605</v>
      </c>
    </row>
    <row r="1644" ht="15.75" customHeight="1">
      <c r="A1644" s="40">
        <v>1466.0</v>
      </c>
      <c r="B1644" s="28" t="s">
        <v>4521</v>
      </c>
      <c r="C1644" s="41"/>
      <c r="D1644" s="42">
        <f t="array" ref="D1644">index(systems,match($A1644,INDEX(systems,0,1),),3)</f>
        <v>-186.055</v>
      </c>
      <c r="E1644" s="42">
        <f t="array" ref="E1644">index(systems,match($A1644,INDEX(systems,0,1),),4)</f>
        <v>-126.204</v>
      </c>
      <c r="F1644" s="43" t="str">
        <f>IFERROR(__xludf.DUMMYFUNCTION("let(row, match($B1644&amp;if($C1644&lt;&gt;"""","" [""&amp;$C1644&amp;""]"",""""),index(nebulae,,2),0),join("","",iferror(round(index(nebulae,row,5)/2,3),1),iferror(round(index(nebulae,row,6)/2,3),1),0))"),"1,1,0")</f>
        <v>1,1,0</v>
      </c>
      <c r="G1644" s="44" t="s">
        <v>4522</v>
      </c>
      <c r="H1644" s="45">
        <f t="array" ref="H1644">let(systemId,match(A1644,index(systems,0,1),),refSystemId,match($H$1,index(systems,0,1),),x,index(systems,systemId,3),y,index(systems,systemId,4),refX,index(systems,refSystemId,3),refY,index(systems,refSystemId,4),round(sqrt((x-refX)^2+(y-refY)^2),3))</f>
        <v>224.82</v>
      </c>
      <c r="I1644" s="46" t="s">
        <v>426</v>
      </c>
      <c r="J1644" s="47" t="s">
        <v>427</v>
      </c>
      <c r="K1644" s="47" t="s">
        <v>427</v>
      </c>
      <c r="L1644" s="47" t="s">
        <v>427</v>
      </c>
      <c r="M1644" s="47" t="s">
        <v>427</v>
      </c>
      <c r="N1644" s="28" t="s">
        <v>427</v>
      </c>
      <c r="O1644" s="48" t="s">
        <v>427</v>
      </c>
      <c r="P1644" s="48" t="s">
        <v>427</v>
      </c>
      <c r="Q1644" s="48" t="s">
        <v>427</v>
      </c>
      <c r="R1644" s="48" t="s">
        <v>427</v>
      </c>
      <c r="S1644" s="48" t="s">
        <v>427</v>
      </c>
      <c r="T1644" s="48" t="s">
        <v>427</v>
      </c>
      <c r="U1644" s="48" t="s">
        <v>427</v>
      </c>
      <c r="V1644" s="48" t="s">
        <v>427</v>
      </c>
      <c r="W1644" s="48" t="s">
        <v>427</v>
      </c>
      <c r="X1644" s="48" t="s">
        <v>427</v>
      </c>
      <c r="Y1644" s="48" t="s">
        <v>427</v>
      </c>
      <c r="Z1644" s="48" t="s">
        <v>427</v>
      </c>
      <c r="AA1644" s="48" t="s">
        <v>427</v>
      </c>
      <c r="AB1644" s="48" t="s">
        <v>427</v>
      </c>
      <c r="AC1644" s="48" t="s">
        <v>427</v>
      </c>
      <c r="AD1644" s="48" t="s">
        <v>427</v>
      </c>
      <c r="AE1644" s="48" t="s">
        <v>427</v>
      </c>
      <c r="AF1644" s="48" t="s">
        <v>427</v>
      </c>
      <c r="AG1644" s="48" t="s">
        <v>427</v>
      </c>
      <c r="AH1644" s="48" t="s">
        <v>427</v>
      </c>
      <c r="AI1644" s="48" t="s">
        <v>427</v>
      </c>
      <c r="AJ1644" s="48" t="s">
        <v>427</v>
      </c>
      <c r="AK1644" s="48" t="s">
        <v>427</v>
      </c>
      <c r="AL1644" s="48" t="s">
        <v>427</v>
      </c>
      <c r="AM1644" s="48" t="s">
        <v>427</v>
      </c>
      <c r="AN1644" s="48" t="s">
        <v>427</v>
      </c>
      <c r="AO1644" s="48" t="s">
        <v>427</v>
      </c>
      <c r="AP1644" s="48" t="s">
        <v>427</v>
      </c>
      <c r="AQ1644" s="48" t="s">
        <v>427</v>
      </c>
      <c r="AR1644" s="48" t="s">
        <v>426</v>
      </c>
      <c r="AS1644" s="48" t="s">
        <v>426</v>
      </c>
      <c r="AT1644" s="48" t="s">
        <v>946</v>
      </c>
      <c r="AU1644" s="48" t="s">
        <v>946</v>
      </c>
      <c r="AV1644" s="48" t="s">
        <v>946</v>
      </c>
      <c r="AW1644" s="48" t="s">
        <v>946</v>
      </c>
      <c r="AX1644" s="48" t="s">
        <v>605</v>
      </c>
      <c r="AY1644" s="48" t="s">
        <v>605</v>
      </c>
      <c r="AZ1644" s="28" t="s">
        <v>605</v>
      </c>
    </row>
    <row r="1645" ht="15.75" customHeight="1">
      <c r="A1645" s="40">
        <v>1467.0</v>
      </c>
      <c r="B1645" s="28" t="s">
        <v>4523</v>
      </c>
      <c r="C1645" s="41"/>
      <c r="D1645" s="42">
        <f t="array" ref="D1645">index(systems,match($A1645,INDEX(systems,0,1),),3)</f>
        <v>-44.218</v>
      </c>
      <c r="E1645" s="42">
        <f t="array" ref="E1645">index(systems,match($A1645,INDEX(systems,0,1),),4)</f>
        <v>302.912</v>
      </c>
      <c r="F1645" s="43" t="str">
        <f>IFERROR(__xludf.DUMMYFUNCTION("let(row, match($B1645&amp;if($C1645&lt;&gt;"""","" [""&amp;$C1645&amp;""]"",""""),index(nebulae,,2),0),join("","",iferror(round(index(nebulae,row,5)/2,3),1),iferror(round(index(nebulae,row,6)/2,3),1),0))"),"1,1,0")</f>
        <v>1,1,0</v>
      </c>
      <c r="G1645" s="44" t="s">
        <v>4524</v>
      </c>
      <c r="H1645" s="45">
        <f t="array" ref="H1645">let(systemId,match(A1645,index(systems,0,1),),refSystemId,match($H$1,index(systems,0,1),),x,index(systems,systemId,3),y,index(systems,systemId,4),refX,index(systems,refSystemId,3),refY,index(systems,refSystemId,4),round(sqrt((x-refX)^2+(y-refY)^2),3))</f>
        <v>306.122</v>
      </c>
      <c r="I1645" s="28" t="s">
        <v>408</v>
      </c>
      <c r="J1645" s="28" t="s">
        <v>408</v>
      </c>
      <c r="K1645" s="28" t="s">
        <v>408</v>
      </c>
      <c r="L1645" s="28" t="s">
        <v>408</v>
      </c>
      <c r="M1645" s="48" t="s">
        <v>408</v>
      </c>
      <c r="N1645" s="28" t="s">
        <v>408</v>
      </c>
      <c r="O1645" s="41"/>
      <c r="P1645" s="48" t="s">
        <v>409</v>
      </c>
      <c r="Q1645" s="48" t="s">
        <v>409</v>
      </c>
      <c r="R1645" s="48" t="s">
        <v>409</v>
      </c>
      <c r="S1645" s="48" t="s">
        <v>409</v>
      </c>
      <c r="T1645" s="48" t="s">
        <v>409</v>
      </c>
      <c r="U1645" s="48" t="s">
        <v>409</v>
      </c>
      <c r="V1645" s="48" t="s">
        <v>409</v>
      </c>
      <c r="W1645" s="48" t="s">
        <v>409</v>
      </c>
      <c r="X1645" s="48" t="s">
        <v>409</v>
      </c>
      <c r="Y1645" s="48" t="s">
        <v>409</v>
      </c>
      <c r="Z1645" s="48" t="s">
        <v>409</v>
      </c>
      <c r="AA1645" s="48" t="s">
        <v>1617</v>
      </c>
      <c r="AB1645" s="48" t="s">
        <v>1617</v>
      </c>
      <c r="AC1645" s="48" t="s">
        <v>1617</v>
      </c>
      <c r="AD1645" s="48" t="s">
        <v>1617</v>
      </c>
      <c r="AE1645" s="48" t="s">
        <v>1617</v>
      </c>
      <c r="AF1645" s="48" t="s">
        <v>1617</v>
      </c>
      <c r="AG1645" s="48" t="s">
        <v>849</v>
      </c>
      <c r="AH1645" s="48" t="s">
        <v>849</v>
      </c>
      <c r="AI1645" s="48" t="s">
        <v>849</v>
      </c>
      <c r="AJ1645" s="48" t="s">
        <v>849</v>
      </c>
      <c r="AK1645" s="48" t="s">
        <v>849</v>
      </c>
      <c r="AL1645" s="48" t="s">
        <v>849</v>
      </c>
      <c r="AM1645" s="48" t="s">
        <v>849</v>
      </c>
      <c r="AN1645" s="48" t="s">
        <v>849</v>
      </c>
      <c r="AO1645" s="48" t="s">
        <v>849</v>
      </c>
      <c r="AP1645" s="48" t="s">
        <v>849</v>
      </c>
      <c r="AQ1645" s="48" t="s">
        <v>849</v>
      </c>
      <c r="AR1645" s="48" t="s">
        <v>849</v>
      </c>
      <c r="AS1645" s="48" t="s">
        <v>849</v>
      </c>
      <c r="AT1645" s="48" t="s">
        <v>849</v>
      </c>
      <c r="AU1645" s="48" t="s">
        <v>849</v>
      </c>
      <c r="AV1645" s="48" t="s">
        <v>849</v>
      </c>
      <c r="AW1645" s="48" t="s">
        <v>849</v>
      </c>
      <c r="AX1645" s="48" t="s">
        <v>850</v>
      </c>
      <c r="AY1645" s="48" t="s">
        <v>850</v>
      </c>
      <c r="AZ1645" s="51" t="s">
        <v>850</v>
      </c>
    </row>
    <row r="1646" ht="15.75" customHeight="1">
      <c r="A1646" s="40">
        <v>1468.0</v>
      </c>
      <c r="B1646" s="28" t="s">
        <v>4525</v>
      </c>
      <c r="C1646" s="41"/>
      <c r="D1646" s="42">
        <f t="array" ref="D1646">index(systems,match($A1646,INDEX(systems,0,1),),3)</f>
        <v>-106.555</v>
      </c>
      <c r="E1646" s="42">
        <f t="array" ref="E1646">index(systems,match($A1646,INDEX(systems,0,1),),4)</f>
        <v>93.527</v>
      </c>
      <c r="F1646" s="43" t="str">
        <f>IFERROR(__xludf.DUMMYFUNCTION("let(row, match($B1646&amp;if($C1646&lt;&gt;"""","" [""&amp;$C1646&amp;""]"",""""),index(nebulae,,2),0),join("","",iferror(round(index(nebulae,row,5)/2,3),1),iferror(round(index(nebulae,row,6)/2,3),1),0))"),"1,1,0")</f>
        <v>1,1,0</v>
      </c>
      <c r="G1646" s="44" t="s">
        <v>4526</v>
      </c>
      <c r="H1646" s="45">
        <f t="array" ref="H1646">let(systemId,match(A1646,index(systems,0,1),),refSystemId,match($H$1,index(systems,0,1),),x,index(systems,systemId,3),y,index(systems,systemId,4),refX,index(systems,refSystemId,3),refY,index(systems,refSystemId,4),round(sqrt((x-refX)^2+(y-refY)^2),3))</f>
        <v>141.779</v>
      </c>
      <c r="I1646" s="95"/>
      <c r="J1646" s="95"/>
      <c r="K1646" s="53"/>
      <c r="L1646" s="46" t="s">
        <v>523</v>
      </c>
      <c r="M1646" s="47" t="s">
        <v>524</v>
      </c>
      <c r="N1646" s="28" t="s">
        <v>526</v>
      </c>
      <c r="O1646" s="48" t="s">
        <v>526</v>
      </c>
      <c r="P1646" s="48" t="s">
        <v>526</v>
      </c>
      <c r="Q1646" s="48" t="s">
        <v>526</v>
      </c>
      <c r="R1646" s="48" t="s">
        <v>526</v>
      </c>
      <c r="S1646" s="48" t="s">
        <v>526</v>
      </c>
      <c r="T1646" s="48" t="s">
        <v>526</v>
      </c>
      <c r="U1646" s="48" t="s">
        <v>526</v>
      </c>
      <c r="V1646" s="48" t="s">
        <v>526</v>
      </c>
      <c r="W1646" s="48" t="s">
        <v>526</v>
      </c>
      <c r="X1646" s="48" t="s">
        <v>526</v>
      </c>
      <c r="Y1646" s="48" t="s">
        <v>526</v>
      </c>
      <c r="Z1646" s="48" t="s">
        <v>526</v>
      </c>
      <c r="AA1646" s="48" t="s">
        <v>2163</v>
      </c>
      <c r="AB1646" s="48" t="s">
        <v>2163</v>
      </c>
      <c r="AC1646" s="48" t="s">
        <v>2163</v>
      </c>
      <c r="AD1646" s="48" t="s">
        <v>2163</v>
      </c>
      <c r="AE1646" s="48" t="s">
        <v>2163</v>
      </c>
      <c r="AF1646" s="48" t="s">
        <v>2163</v>
      </c>
      <c r="AG1646" s="48" t="s">
        <v>2163</v>
      </c>
      <c r="AH1646" s="48" t="s">
        <v>2164</v>
      </c>
      <c r="AI1646" s="48" t="s">
        <v>828</v>
      </c>
      <c r="AJ1646" s="48" t="s">
        <v>828</v>
      </c>
      <c r="AK1646" s="48" t="s">
        <v>828</v>
      </c>
      <c r="AL1646" s="48" t="s">
        <v>828</v>
      </c>
      <c r="AM1646" s="48" t="s">
        <v>828</v>
      </c>
      <c r="AN1646" s="48" t="s">
        <v>828</v>
      </c>
      <c r="AO1646" s="48" t="s">
        <v>828</v>
      </c>
      <c r="AP1646" s="48" t="s">
        <v>828</v>
      </c>
      <c r="AQ1646" s="48" t="s">
        <v>828</v>
      </c>
      <c r="AR1646" s="48" t="s">
        <v>828</v>
      </c>
      <c r="AS1646" s="48" t="s">
        <v>789</v>
      </c>
      <c r="AT1646" s="48" t="s">
        <v>530</v>
      </c>
      <c r="AU1646" s="48" t="s">
        <v>530</v>
      </c>
      <c r="AV1646" s="48" t="s">
        <v>530</v>
      </c>
      <c r="AW1646" s="48" t="s">
        <v>530</v>
      </c>
      <c r="AX1646" s="48" t="s">
        <v>530</v>
      </c>
      <c r="AY1646" s="48" t="s">
        <v>530</v>
      </c>
      <c r="AZ1646" s="28" t="s">
        <v>530</v>
      </c>
    </row>
    <row r="1647" ht="15.75" customHeight="1">
      <c r="A1647" s="40">
        <v>1469.0</v>
      </c>
      <c r="B1647" s="28" t="s">
        <v>4527</v>
      </c>
      <c r="C1647" s="41"/>
      <c r="D1647" s="42">
        <f t="array" ref="D1647">index(systems,match($A1647,INDEX(systems,0,1),),3)</f>
        <v>204.201</v>
      </c>
      <c r="E1647" s="42">
        <f t="array" ref="E1647">index(systems,match($A1647,INDEX(systems,0,1),),4)</f>
        <v>-19.95</v>
      </c>
      <c r="F1647" s="43" t="str">
        <f>IFERROR(__xludf.DUMMYFUNCTION("let(row, match($B1647&amp;if($C1647&lt;&gt;"""","" [""&amp;$C1647&amp;""]"",""""),index(nebulae,,2),0),join("","",iferror(round(index(nebulae,row,5)/2,3),1),iferror(round(index(nebulae,row,6)/2,3),1),0))"),"1,1,0")</f>
        <v>1,1,0</v>
      </c>
      <c r="G1647" s="44" t="s">
        <v>4528</v>
      </c>
      <c r="H1647" s="45">
        <f t="array" ref="H1647">let(systemId,match(A1647,index(systems,0,1),),refSystemId,match($H$1,index(systems,0,1),),x,index(systems,systemId,3),y,index(systems,systemId,4),refX,index(systems,refSystemId,3),refY,index(systems,refSystemId,4),round(sqrt((x-refX)^2+(y-refY)^2),3))</f>
        <v>205.173</v>
      </c>
      <c r="I1647" s="41"/>
      <c r="J1647" s="28" t="s">
        <v>418</v>
      </c>
      <c r="K1647" s="28" t="s">
        <v>418</v>
      </c>
      <c r="L1647" s="41"/>
      <c r="M1647" s="28" t="s">
        <v>500</v>
      </c>
      <c r="N1647" s="28" t="s">
        <v>555</v>
      </c>
      <c r="O1647" s="48" t="s">
        <v>555</v>
      </c>
      <c r="P1647" s="48" t="s">
        <v>555</v>
      </c>
      <c r="Q1647" s="48" t="s">
        <v>555</v>
      </c>
      <c r="R1647" s="48" t="s">
        <v>555</v>
      </c>
      <c r="S1647" s="48" t="s">
        <v>555</v>
      </c>
      <c r="T1647" s="48" t="s">
        <v>555</v>
      </c>
      <c r="U1647" s="48" t="s">
        <v>555</v>
      </c>
      <c r="V1647" s="48" t="s">
        <v>555</v>
      </c>
      <c r="W1647" s="48" t="s">
        <v>555</v>
      </c>
      <c r="X1647" s="48" t="s">
        <v>555</v>
      </c>
      <c r="Y1647" s="48" t="s">
        <v>992</v>
      </c>
      <c r="Z1647" s="48" t="s">
        <v>992</v>
      </c>
      <c r="AA1647" s="48" t="s">
        <v>993</v>
      </c>
      <c r="AB1647" s="48" t="s">
        <v>993</v>
      </c>
      <c r="AC1647" s="48" t="s">
        <v>993</v>
      </c>
      <c r="AD1647" s="48" t="s">
        <v>993</v>
      </c>
      <c r="AE1647" s="48" t="s">
        <v>993</v>
      </c>
      <c r="AF1647" s="48" t="s">
        <v>993</v>
      </c>
      <c r="AG1647" s="48" t="s">
        <v>993</v>
      </c>
      <c r="AH1647" s="48" t="s">
        <v>993</v>
      </c>
      <c r="AI1647" s="48" t="s">
        <v>993</v>
      </c>
      <c r="AJ1647" s="48" t="s">
        <v>993</v>
      </c>
      <c r="AK1647" s="48" t="s">
        <v>993</v>
      </c>
      <c r="AL1647" s="48" t="s">
        <v>993</v>
      </c>
      <c r="AM1647" s="48" t="s">
        <v>993</v>
      </c>
      <c r="AN1647" s="48" t="s">
        <v>993</v>
      </c>
      <c r="AO1647" s="48" t="s">
        <v>992</v>
      </c>
      <c r="AP1647" s="48" t="s">
        <v>992</v>
      </c>
      <c r="AQ1647" s="48" t="s">
        <v>992</v>
      </c>
      <c r="AR1647" s="48" t="s">
        <v>992</v>
      </c>
      <c r="AS1647" s="48" t="s">
        <v>992</v>
      </c>
      <c r="AT1647" s="48" t="s">
        <v>992</v>
      </c>
      <c r="AU1647" s="48" t="s">
        <v>992</v>
      </c>
      <c r="AV1647" s="48" t="s">
        <v>994</v>
      </c>
      <c r="AW1647" s="48" t="s">
        <v>994</v>
      </c>
      <c r="AX1647" s="48" t="s">
        <v>994</v>
      </c>
      <c r="AY1647" s="48" t="s">
        <v>994</v>
      </c>
      <c r="AZ1647" s="28" t="s">
        <v>994</v>
      </c>
    </row>
    <row r="1648" ht="15.75" customHeight="1">
      <c r="A1648" s="40">
        <v>1470.0</v>
      </c>
      <c r="B1648" s="28" t="s">
        <v>4529</v>
      </c>
      <c r="C1648" s="41"/>
      <c r="D1648" s="42">
        <f t="array" ref="D1648">index(systems,match($A1648,INDEX(systems,0,1),),3)</f>
        <v>207.047</v>
      </c>
      <c r="E1648" s="42">
        <f t="array" ref="E1648">index(systems,match($A1648,INDEX(systems,0,1),),4)</f>
        <v>18.309</v>
      </c>
      <c r="F1648" s="43" t="str">
        <f>IFERROR(__xludf.DUMMYFUNCTION("let(row, match($B1648&amp;if($C1648&lt;&gt;"""","" [""&amp;$C1648&amp;""]"",""""),index(nebulae,,2),0),join("","",iferror(round(index(nebulae,row,5)/2,3),1),iferror(round(index(nebulae,row,6)/2,3),1),0))"),"1,1,0")</f>
        <v>1,1,0</v>
      </c>
      <c r="G1648" s="44" t="s">
        <v>4530</v>
      </c>
      <c r="H1648" s="45">
        <f t="array" ref="H1648">let(systemId,match(A1648,index(systems,0,1),),refSystemId,match($H$1,index(systems,0,1),),x,index(systems,systemId,3),y,index(systems,systemId,4),refX,index(systems,refSystemId,3),refY,index(systems,refSystemId,4),round(sqrt((x-refX)^2+(y-refY)^2),3))</f>
        <v>207.855</v>
      </c>
      <c r="I1648" s="41"/>
      <c r="J1648" s="28" t="s">
        <v>418</v>
      </c>
      <c r="K1648" s="28" t="s">
        <v>418</v>
      </c>
      <c r="L1648" s="41"/>
      <c r="M1648" s="41"/>
      <c r="N1648" s="28" t="s">
        <v>856</v>
      </c>
      <c r="O1648" s="48" t="s">
        <v>856</v>
      </c>
      <c r="P1648" s="48" t="s">
        <v>856</v>
      </c>
      <c r="Q1648" s="48" t="s">
        <v>856</v>
      </c>
      <c r="R1648" s="48" t="s">
        <v>856</v>
      </c>
      <c r="S1648" s="48" t="s">
        <v>856</v>
      </c>
      <c r="T1648" s="48" t="s">
        <v>856</v>
      </c>
      <c r="U1648" s="48" t="s">
        <v>855</v>
      </c>
      <c r="V1648" s="48" t="s">
        <v>855</v>
      </c>
      <c r="W1648" s="48" t="s">
        <v>855</v>
      </c>
      <c r="X1648" s="48" t="s">
        <v>856</v>
      </c>
      <c r="Y1648" s="48" t="s">
        <v>857</v>
      </c>
      <c r="Z1648" s="48" t="s">
        <v>857</v>
      </c>
      <c r="AA1648" s="48" t="s">
        <v>858</v>
      </c>
      <c r="AB1648" s="48" t="s">
        <v>858</v>
      </c>
      <c r="AC1648" s="48" t="s">
        <v>858</v>
      </c>
      <c r="AD1648" s="48" t="s">
        <v>858</v>
      </c>
      <c r="AE1648" s="48" t="s">
        <v>858</v>
      </c>
      <c r="AF1648" s="48" t="s">
        <v>858</v>
      </c>
      <c r="AG1648" s="48" t="s">
        <v>858</v>
      </c>
      <c r="AH1648" s="48" t="s">
        <v>858</v>
      </c>
      <c r="AI1648" s="48" t="s">
        <v>858</v>
      </c>
      <c r="AJ1648" s="48" t="s">
        <v>858</v>
      </c>
      <c r="AK1648" s="48" t="s">
        <v>858</v>
      </c>
      <c r="AL1648" s="48" t="s">
        <v>858</v>
      </c>
      <c r="AM1648" s="48" t="s">
        <v>858</v>
      </c>
      <c r="AN1648" s="48" t="s">
        <v>858</v>
      </c>
      <c r="AO1648" s="48" t="s">
        <v>857</v>
      </c>
      <c r="AP1648" s="48" t="s">
        <v>857</v>
      </c>
      <c r="AQ1648" s="48" t="s">
        <v>857</v>
      </c>
      <c r="AR1648" s="48" t="s">
        <v>857</v>
      </c>
      <c r="AS1648" s="48" t="s">
        <v>857</v>
      </c>
      <c r="AT1648" s="48" t="s">
        <v>857</v>
      </c>
      <c r="AU1648" s="48" t="s">
        <v>857</v>
      </c>
      <c r="AV1648" s="48" t="s">
        <v>1064</v>
      </c>
      <c r="AW1648" s="48" t="s">
        <v>1064</v>
      </c>
      <c r="AX1648" s="48" t="s">
        <v>773</v>
      </c>
      <c r="AY1648" s="48" t="s">
        <v>1064</v>
      </c>
      <c r="AZ1648" s="28" t="s">
        <v>1064</v>
      </c>
    </row>
    <row r="1649" ht="15.75" customHeight="1">
      <c r="A1649" s="40">
        <v>1471.0</v>
      </c>
      <c r="B1649" s="28" t="s">
        <v>4531</v>
      </c>
      <c r="C1649" s="41"/>
      <c r="D1649" s="42">
        <f t="array" ref="D1649">index(systems,match($A1649,INDEX(systems,0,1),),3)</f>
        <v>353.609</v>
      </c>
      <c r="E1649" s="42">
        <f t="array" ref="E1649">index(systems,match($A1649,INDEX(systems,0,1),),4)</f>
        <v>-91.035</v>
      </c>
      <c r="F1649" s="43" t="str">
        <f>IFERROR(__xludf.DUMMYFUNCTION("let(row, match($B1649&amp;if($C1649&lt;&gt;"""","" [""&amp;$C1649&amp;""]"",""""),index(nebulae,,2),0),join("","",iferror(round(index(nebulae,row,5)/2,3),1),iferror(round(index(nebulae,row,6)/2,3),1),0))"),"1,1,0")</f>
        <v>1,1,0</v>
      </c>
      <c r="G1649" s="44" t="s">
        <v>4532</v>
      </c>
      <c r="H1649" s="45">
        <f t="array" ref="H1649">let(systemId,match(A1649,index(systems,0,1),),refSystemId,match($H$1,index(systems,0,1),),x,index(systems,systemId,3),y,index(systems,systemId,4),refX,index(systems,refSystemId,3),refY,index(systems,refSystemId,4),round(sqrt((x-refX)^2+(y-refY)^2),3))</f>
        <v>365.139</v>
      </c>
      <c r="I1649" s="41"/>
      <c r="J1649" s="28" t="s">
        <v>418</v>
      </c>
      <c r="K1649" s="41"/>
      <c r="L1649" s="41"/>
      <c r="M1649" s="41"/>
      <c r="N1649" s="28" t="s">
        <v>1168</v>
      </c>
      <c r="O1649" s="48" t="s">
        <v>1168</v>
      </c>
      <c r="P1649" s="48" t="s">
        <v>1168</v>
      </c>
      <c r="Q1649" s="48" t="s">
        <v>1168</v>
      </c>
      <c r="R1649" s="48" t="s">
        <v>1168</v>
      </c>
      <c r="S1649" s="48" t="s">
        <v>1168</v>
      </c>
      <c r="T1649" s="48" t="s">
        <v>1168</v>
      </c>
      <c r="U1649" s="48" t="s">
        <v>1168</v>
      </c>
      <c r="V1649" s="48" t="s">
        <v>1168</v>
      </c>
      <c r="W1649" s="48" t="s">
        <v>1168</v>
      </c>
      <c r="X1649" s="48" t="s">
        <v>1168</v>
      </c>
      <c r="Y1649" s="48" t="s">
        <v>1195</v>
      </c>
      <c r="Z1649" s="48" t="s">
        <v>1195</v>
      </c>
      <c r="AA1649" s="48" t="s">
        <v>1196</v>
      </c>
      <c r="AB1649" s="48" t="s">
        <v>1196</v>
      </c>
      <c r="AC1649" s="48" t="s">
        <v>1196</v>
      </c>
      <c r="AD1649" s="48" t="s">
        <v>1196</v>
      </c>
      <c r="AE1649" s="48" t="s">
        <v>1196</v>
      </c>
      <c r="AF1649" s="48" t="s">
        <v>1196</v>
      </c>
      <c r="AG1649" s="48" t="s">
        <v>1196</v>
      </c>
      <c r="AH1649" s="48" t="s">
        <v>1196</v>
      </c>
      <c r="AI1649" s="48" t="s">
        <v>1196</v>
      </c>
      <c r="AJ1649" s="48" t="s">
        <v>1196</v>
      </c>
      <c r="AK1649" s="48" t="s">
        <v>1196</v>
      </c>
      <c r="AL1649" s="48" t="s">
        <v>1196</v>
      </c>
      <c r="AM1649" s="48" t="s">
        <v>1196</v>
      </c>
      <c r="AN1649" s="48" t="s">
        <v>1196</v>
      </c>
      <c r="AO1649" s="48" t="s">
        <v>1195</v>
      </c>
      <c r="AP1649" s="48" t="s">
        <v>1195</v>
      </c>
      <c r="AQ1649" s="48" t="s">
        <v>1195</v>
      </c>
      <c r="AR1649" s="48" t="s">
        <v>1195</v>
      </c>
      <c r="AS1649" s="48" t="s">
        <v>1195</v>
      </c>
      <c r="AT1649" s="48" t="s">
        <v>1195</v>
      </c>
      <c r="AU1649" s="48" t="s">
        <v>1195</v>
      </c>
      <c r="AV1649" s="48" t="s">
        <v>1195</v>
      </c>
      <c r="AW1649" s="48" t="s">
        <v>1195</v>
      </c>
      <c r="AX1649" s="48" t="s">
        <v>1195</v>
      </c>
      <c r="AY1649" s="48" t="s">
        <v>2332</v>
      </c>
      <c r="AZ1649" s="28" t="s">
        <v>1195</v>
      </c>
    </row>
    <row r="1650" ht="15.75" customHeight="1">
      <c r="A1650" s="40">
        <v>1472.0</v>
      </c>
      <c r="B1650" s="28" t="s">
        <v>4533</v>
      </c>
      <c r="C1650" s="41"/>
      <c r="D1650" s="42">
        <f t="array" ref="D1650">index(systems,match($A1650,INDEX(systems,0,1),),3)</f>
        <v>116.831</v>
      </c>
      <c r="E1650" s="42">
        <f t="array" ref="E1650">index(systems,match($A1650,INDEX(systems,0,1),),4)</f>
        <v>-148.126</v>
      </c>
      <c r="F1650" s="43" t="str">
        <f>IFERROR(__xludf.DUMMYFUNCTION("let(row, match($B1650&amp;if($C1650&lt;&gt;"""","" [""&amp;$C1650&amp;""]"",""""),index(nebulae,,2),0),join("","",iferror(round(index(nebulae,row,5)/2,3),1),iferror(round(index(nebulae,row,6)/2,3),1),0))"),"1,1,0")</f>
        <v>1,1,0</v>
      </c>
      <c r="G1650" s="44" t="s">
        <v>4534</v>
      </c>
      <c r="H1650" s="45">
        <f t="array" ref="H1650">let(systemId,match(A1650,index(systems,0,1),),refSystemId,match($H$1,index(systems,0,1),),x,index(systems,systemId,3),y,index(systems,systemId,4),refX,index(systems,refSystemId,3),refY,index(systems,refSystemId,4),round(sqrt((x-refX)^2+(y-refY)^2),3))</f>
        <v>188.655</v>
      </c>
      <c r="I1650" s="53"/>
      <c r="J1650" s="46" t="s">
        <v>755</v>
      </c>
      <c r="K1650" s="53"/>
      <c r="L1650" s="53"/>
      <c r="M1650" s="46" t="s">
        <v>500</v>
      </c>
      <c r="N1650" s="28" t="s">
        <v>1734</v>
      </c>
      <c r="O1650" s="48" t="s">
        <v>1734</v>
      </c>
      <c r="P1650" s="48" t="s">
        <v>1734</v>
      </c>
      <c r="Q1650" s="48" t="s">
        <v>1734</v>
      </c>
      <c r="R1650" s="48" t="s">
        <v>1734</v>
      </c>
      <c r="S1650" s="48" t="s">
        <v>1734</v>
      </c>
      <c r="T1650" s="48" t="s">
        <v>1734</v>
      </c>
      <c r="U1650" s="48" t="s">
        <v>1734</v>
      </c>
      <c r="V1650" s="48" t="s">
        <v>1734</v>
      </c>
      <c r="W1650" s="48" t="s">
        <v>1734</v>
      </c>
      <c r="X1650" s="48" t="s">
        <v>1126</v>
      </c>
      <c r="Y1650" s="48" t="s">
        <v>505</v>
      </c>
      <c r="Z1650" s="48" t="s">
        <v>505</v>
      </c>
      <c r="AA1650" s="48" t="s">
        <v>758</v>
      </c>
      <c r="AB1650" s="48" t="s">
        <v>758</v>
      </c>
      <c r="AC1650" s="48" t="s">
        <v>758</v>
      </c>
      <c r="AD1650" s="48" t="s">
        <v>758</v>
      </c>
      <c r="AE1650" s="48" t="s">
        <v>758</v>
      </c>
      <c r="AF1650" s="48" t="s">
        <v>758</v>
      </c>
      <c r="AG1650" s="48" t="s">
        <v>758</v>
      </c>
      <c r="AH1650" s="48" t="s">
        <v>758</v>
      </c>
      <c r="AI1650" s="48" t="s">
        <v>758</v>
      </c>
      <c r="AJ1650" s="48" t="s">
        <v>758</v>
      </c>
      <c r="AK1650" s="48" t="s">
        <v>758</v>
      </c>
      <c r="AL1650" s="48" t="s">
        <v>758</v>
      </c>
      <c r="AM1650" s="48" t="s">
        <v>758</v>
      </c>
      <c r="AN1650" s="48" t="s">
        <v>758</v>
      </c>
      <c r="AO1650" s="48" t="s">
        <v>505</v>
      </c>
      <c r="AP1650" s="48" t="s">
        <v>505</v>
      </c>
      <c r="AQ1650" s="48" t="s">
        <v>505</v>
      </c>
      <c r="AR1650" s="48" t="s">
        <v>505</v>
      </c>
      <c r="AS1650" s="48" t="s">
        <v>505</v>
      </c>
      <c r="AT1650" s="48" t="s">
        <v>505</v>
      </c>
      <c r="AU1650" s="48" t="s">
        <v>505</v>
      </c>
      <c r="AV1650" s="48" t="s">
        <v>505</v>
      </c>
      <c r="AW1650" s="48" t="s">
        <v>505</v>
      </c>
      <c r="AX1650" s="48" t="s">
        <v>505</v>
      </c>
      <c r="AY1650" s="48" t="s">
        <v>1037</v>
      </c>
      <c r="AZ1650" s="28" t="s">
        <v>1037</v>
      </c>
    </row>
    <row r="1651" ht="15.75" customHeight="1">
      <c r="A1651" s="40">
        <v>1473.0</v>
      </c>
      <c r="B1651" s="28" t="s">
        <v>4535</v>
      </c>
      <c r="C1651" s="41"/>
      <c r="D1651" s="42">
        <f t="array" ref="D1651">index(systems,match($A1651,INDEX(systems,0,1),),3)</f>
        <v>-77.819</v>
      </c>
      <c r="E1651" s="42">
        <f t="array" ref="E1651">index(systems,match($A1651,INDEX(systems,0,1),),4)</f>
        <v>160.226</v>
      </c>
      <c r="F1651" s="43" t="str">
        <f>IFERROR(__xludf.DUMMYFUNCTION("let(row, match($B1651&amp;if($C1651&lt;&gt;"""","" [""&amp;$C1651&amp;""]"",""""),index(nebulae,,2),0),join("","",iferror(round(index(nebulae,row,5)/2,3),1),iferror(round(index(nebulae,row,6)/2,3),1),0))"),"1,1,0")</f>
        <v>1,1,0</v>
      </c>
      <c r="G1651" s="44" t="s">
        <v>4536</v>
      </c>
      <c r="H1651" s="45">
        <f t="array" ref="H1651">let(systemId,match(A1651,index(systems,0,1),),refSystemId,match($H$1,index(systems,0,1),),x,index(systems,systemId,3),y,index(systems,systemId,4),refX,index(systems,refSystemId,3),refY,index(systems,refSystemId,4),round(sqrt((x-refX)^2+(y-refY)^2),3))</f>
        <v>178.124</v>
      </c>
      <c r="I1651" s="28" t="s">
        <v>408</v>
      </c>
      <c r="J1651" s="28" t="s">
        <v>408</v>
      </c>
      <c r="K1651" s="28" t="s">
        <v>408</v>
      </c>
      <c r="L1651" s="28" t="s">
        <v>408</v>
      </c>
      <c r="M1651" s="48" t="s">
        <v>408</v>
      </c>
      <c r="N1651" s="28" t="s">
        <v>408</v>
      </c>
      <c r="O1651" s="41"/>
      <c r="P1651" s="48" t="s">
        <v>864</v>
      </c>
      <c r="Q1651" s="48" t="s">
        <v>864</v>
      </c>
      <c r="R1651" s="48" t="s">
        <v>864</v>
      </c>
      <c r="S1651" s="48" t="s">
        <v>864</v>
      </c>
      <c r="T1651" s="48" t="s">
        <v>864</v>
      </c>
      <c r="U1651" s="48" t="s">
        <v>864</v>
      </c>
      <c r="V1651" s="48" t="s">
        <v>864</v>
      </c>
      <c r="W1651" s="48" t="s">
        <v>864</v>
      </c>
      <c r="X1651" s="48" t="s">
        <v>864</v>
      </c>
      <c r="Y1651" s="48" t="s">
        <v>864</v>
      </c>
      <c r="Z1651" s="48" t="s">
        <v>864</v>
      </c>
      <c r="AA1651" s="48" t="s">
        <v>1137</v>
      </c>
      <c r="AB1651" s="48" t="s">
        <v>1137</v>
      </c>
      <c r="AC1651" s="48" t="s">
        <v>1137</v>
      </c>
      <c r="AD1651" s="48" t="s">
        <v>1137</v>
      </c>
      <c r="AE1651" s="48" t="s">
        <v>1137</v>
      </c>
      <c r="AF1651" s="48" t="s">
        <v>1137</v>
      </c>
      <c r="AG1651" s="48" t="s">
        <v>1137</v>
      </c>
      <c r="AH1651" s="48" t="s">
        <v>1138</v>
      </c>
      <c r="AI1651" s="48" t="s">
        <v>1139</v>
      </c>
      <c r="AJ1651" s="48" t="s">
        <v>1139</v>
      </c>
      <c r="AK1651" s="48" t="s">
        <v>1139</v>
      </c>
      <c r="AL1651" s="48" t="s">
        <v>1139</v>
      </c>
      <c r="AM1651" s="48" t="s">
        <v>1139</v>
      </c>
      <c r="AN1651" s="48" t="s">
        <v>1139</v>
      </c>
      <c r="AO1651" s="48" t="s">
        <v>414</v>
      </c>
      <c r="AP1651" s="48" t="s">
        <v>414</v>
      </c>
      <c r="AQ1651" s="48" t="s">
        <v>1140</v>
      </c>
      <c r="AR1651" s="48" t="s">
        <v>1140</v>
      </c>
      <c r="AS1651" s="48" t="s">
        <v>414</v>
      </c>
      <c r="AT1651" s="48" t="s">
        <v>415</v>
      </c>
      <c r="AU1651" s="48" t="s">
        <v>415</v>
      </c>
      <c r="AV1651" s="48" t="s">
        <v>530</v>
      </c>
      <c r="AW1651" s="48" t="s">
        <v>530</v>
      </c>
      <c r="AX1651" s="48" t="s">
        <v>417</v>
      </c>
      <c r="AY1651" s="48" t="s">
        <v>417</v>
      </c>
      <c r="AZ1651" s="49" t="s">
        <v>418</v>
      </c>
    </row>
    <row r="1652" ht="15.75" customHeight="1">
      <c r="A1652" s="40">
        <v>1474.0</v>
      </c>
      <c r="B1652" s="28" t="s">
        <v>4537</v>
      </c>
      <c r="C1652" s="41"/>
      <c r="D1652" s="42">
        <f t="array" ref="D1652">index(systems,match($A1652,INDEX(systems,0,1),),3)</f>
        <v>441.509</v>
      </c>
      <c r="E1652" s="42">
        <f t="array" ref="E1652">index(systems,match($A1652,INDEX(systems,0,1),),4)</f>
        <v>-376.031</v>
      </c>
      <c r="F1652" s="43" t="str">
        <f>IFERROR(__xludf.DUMMYFUNCTION("let(row, match($B1652&amp;if($C1652&lt;&gt;"""","" [""&amp;$C1652&amp;""]"",""""),index(nebulae,,2),0),join("","",iferror(round(index(nebulae,row,5)/2,3),1),iferror(round(index(nebulae,row,6)/2,3),1),0))"),"1,1,0")</f>
        <v>1,1,0</v>
      </c>
      <c r="G1652" s="44" t="s">
        <v>4538</v>
      </c>
      <c r="H1652" s="45">
        <f t="array" ref="H1652">let(systemId,match(A1652,index(systems,0,1),),refSystemId,match($H$1,index(systems,0,1),),x,index(systems,systemId,3),y,index(systems,systemId,4),refX,index(systems,refSystemId,3),refY,index(systems,refSystemId,4),round(sqrt((x-refX)^2+(y-refY)^2),3))</f>
        <v>579.939</v>
      </c>
      <c r="I1652" s="28" t="s">
        <v>408</v>
      </c>
      <c r="J1652" s="28" t="s">
        <v>408</v>
      </c>
      <c r="K1652" s="28" t="s">
        <v>408</v>
      </c>
      <c r="L1652" s="28" t="s">
        <v>408</v>
      </c>
      <c r="M1652" s="28" t="s">
        <v>408</v>
      </c>
      <c r="N1652" s="51" t="s">
        <v>408</v>
      </c>
      <c r="O1652" s="41"/>
      <c r="P1652" s="52" t="s">
        <v>952</v>
      </c>
      <c r="Q1652" s="52" t="s">
        <v>952</v>
      </c>
      <c r="R1652" s="52" t="s">
        <v>952</v>
      </c>
      <c r="S1652" s="52" t="s">
        <v>952</v>
      </c>
      <c r="T1652" s="52" t="s">
        <v>952</v>
      </c>
      <c r="U1652" s="48" t="s">
        <v>952</v>
      </c>
      <c r="V1652" s="48" t="s">
        <v>952</v>
      </c>
      <c r="W1652" s="48" t="s">
        <v>952</v>
      </c>
      <c r="X1652" s="48" t="s">
        <v>952</v>
      </c>
      <c r="Y1652" s="48" t="s">
        <v>422</v>
      </c>
      <c r="Z1652" s="48" t="s">
        <v>422</v>
      </c>
      <c r="AA1652" s="48" t="s">
        <v>422</v>
      </c>
      <c r="AB1652" s="48" t="s">
        <v>422</v>
      </c>
      <c r="AC1652" s="48" t="s">
        <v>422</v>
      </c>
      <c r="AD1652" s="48" t="s">
        <v>422</v>
      </c>
      <c r="AE1652" s="48" t="s">
        <v>422</v>
      </c>
      <c r="AF1652" s="48" t="s">
        <v>422</v>
      </c>
      <c r="AG1652" s="48" t="s">
        <v>422</v>
      </c>
      <c r="AH1652" s="48" t="s">
        <v>422</v>
      </c>
      <c r="AI1652" s="48" t="s">
        <v>422</v>
      </c>
      <c r="AJ1652" s="48" t="s">
        <v>422</v>
      </c>
      <c r="AK1652" s="48" t="s">
        <v>422</v>
      </c>
      <c r="AL1652" s="48" t="s">
        <v>422</v>
      </c>
      <c r="AM1652" s="48" t="s">
        <v>422</v>
      </c>
      <c r="AN1652" s="48" t="s">
        <v>422</v>
      </c>
      <c r="AO1652" s="48" t="s">
        <v>422</v>
      </c>
      <c r="AP1652" s="48" t="s">
        <v>422</v>
      </c>
      <c r="AQ1652" s="48" t="s">
        <v>422</v>
      </c>
      <c r="AR1652" s="48" t="s">
        <v>422</v>
      </c>
      <c r="AS1652" s="48" t="s">
        <v>422</v>
      </c>
      <c r="AT1652" s="52" t="s">
        <v>422</v>
      </c>
      <c r="AU1652" s="52" t="s">
        <v>422</v>
      </c>
      <c r="AV1652" s="48" t="s">
        <v>422</v>
      </c>
      <c r="AW1652" s="48" t="s">
        <v>422</v>
      </c>
      <c r="AX1652" s="48" t="s">
        <v>422</v>
      </c>
      <c r="AY1652" s="48" t="s">
        <v>422</v>
      </c>
      <c r="AZ1652" s="28" t="s">
        <v>422</v>
      </c>
    </row>
    <row r="1653" ht="15.75" customHeight="1">
      <c r="A1653" s="40">
        <v>1475.0</v>
      </c>
      <c r="B1653" s="28" t="s">
        <v>4539</v>
      </c>
      <c r="C1653" s="41"/>
      <c r="D1653" s="42">
        <f t="array" ref="D1653">index(systems,match($A1653,INDEX(systems,0,1),),3)</f>
        <v>307.857</v>
      </c>
      <c r="E1653" s="42">
        <f t="array" ref="E1653">index(systems,match($A1653,INDEX(systems,0,1),),4)</f>
        <v>-103.92</v>
      </c>
      <c r="F1653" s="43" t="str">
        <f>IFERROR(__xludf.DUMMYFUNCTION("let(row, match($B1653&amp;if($C1653&lt;&gt;"""","" [""&amp;$C1653&amp;""]"",""""),index(nebulae,,2),0),join("","",iferror(round(index(nebulae,row,5)/2,3),1),iferror(round(index(nebulae,row,6)/2,3),1),0))"),"1,1,0")</f>
        <v>1,1,0</v>
      </c>
      <c r="G1653" s="44" t="s">
        <v>4540</v>
      </c>
      <c r="H1653" s="45">
        <f t="array" ref="H1653">let(systemId,match(A1653,index(systems,0,1),),refSystemId,match($H$1,index(systems,0,1),),x,index(systems,systemId,3),y,index(systems,systemId,4),refX,index(systems,refSystemId,3),refY,index(systems,refSystemId,4),round(sqrt((x-refX)^2+(y-refY)^2),3))</f>
        <v>324.924</v>
      </c>
      <c r="I1653" s="28" t="s">
        <v>408</v>
      </c>
      <c r="J1653" s="28" t="s">
        <v>408</v>
      </c>
      <c r="K1653" s="48" t="s">
        <v>408</v>
      </c>
      <c r="L1653" s="41"/>
      <c r="M1653" s="41"/>
      <c r="N1653" s="28" t="s">
        <v>1168</v>
      </c>
      <c r="O1653" s="48" t="s">
        <v>1168</v>
      </c>
      <c r="P1653" s="48" t="s">
        <v>1168</v>
      </c>
      <c r="Q1653" s="48" t="s">
        <v>1168</v>
      </c>
      <c r="R1653" s="48" t="s">
        <v>1168</v>
      </c>
      <c r="S1653" s="48" t="s">
        <v>1168</v>
      </c>
      <c r="T1653" s="48" t="s">
        <v>1168</v>
      </c>
      <c r="U1653" s="48" t="s">
        <v>1168</v>
      </c>
      <c r="V1653" s="48" t="s">
        <v>1168</v>
      </c>
      <c r="W1653" s="48" t="s">
        <v>1168</v>
      </c>
      <c r="X1653" s="48" t="s">
        <v>1168</v>
      </c>
      <c r="Y1653" s="48" t="s">
        <v>1195</v>
      </c>
      <c r="Z1653" s="48" t="s">
        <v>1195</v>
      </c>
      <c r="AA1653" s="48" t="s">
        <v>1196</v>
      </c>
      <c r="AB1653" s="48" t="s">
        <v>1196</v>
      </c>
      <c r="AC1653" s="48" t="s">
        <v>1196</v>
      </c>
      <c r="AD1653" s="48" t="s">
        <v>1196</v>
      </c>
      <c r="AE1653" s="48" t="s">
        <v>1196</v>
      </c>
      <c r="AF1653" s="48" t="s">
        <v>1196</v>
      </c>
      <c r="AG1653" s="48" t="s">
        <v>1196</v>
      </c>
      <c r="AH1653" s="48" t="s">
        <v>1196</v>
      </c>
      <c r="AI1653" s="48" t="s">
        <v>1196</v>
      </c>
      <c r="AJ1653" s="48" t="s">
        <v>1196</v>
      </c>
      <c r="AK1653" s="48" t="s">
        <v>1196</v>
      </c>
      <c r="AL1653" s="48" t="s">
        <v>1196</v>
      </c>
      <c r="AM1653" s="48" t="s">
        <v>1196</v>
      </c>
      <c r="AN1653" s="48" t="s">
        <v>1196</v>
      </c>
      <c r="AO1653" s="48" t="s">
        <v>1195</v>
      </c>
      <c r="AP1653" s="48" t="s">
        <v>1195</v>
      </c>
      <c r="AQ1653" s="48" t="s">
        <v>1195</v>
      </c>
      <c r="AR1653" s="48" t="s">
        <v>1195</v>
      </c>
      <c r="AS1653" s="48" t="s">
        <v>1195</v>
      </c>
      <c r="AT1653" s="48" t="s">
        <v>1195</v>
      </c>
      <c r="AU1653" s="48" t="s">
        <v>1195</v>
      </c>
      <c r="AV1653" s="48" t="s">
        <v>1195</v>
      </c>
      <c r="AW1653" s="48" t="s">
        <v>1195</v>
      </c>
      <c r="AX1653" s="48" t="s">
        <v>1195</v>
      </c>
      <c r="AY1653" s="48" t="s">
        <v>1195</v>
      </c>
      <c r="AZ1653" s="28" t="s">
        <v>1195</v>
      </c>
    </row>
    <row r="1654" ht="15.75" customHeight="1">
      <c r="A1654" s="40">
        <v>1476.0</v>
      </c>
      <c r="B1654" s="28" t="s">
        <v>4541</v>
      </c>
      <c r="C1654" s="41"/>
      <c r="D1654" s="42">
        <f t="array" ref="D1654">index(systems,match($A1654,INDEX(systems,0,1),),3)</f>
        <v>174.475</v>
      </c>
      <c r="E1654" s="42">
        <f t="array" ref="E1654">index(systems,match($A1654,INDEX(systems,0,1),),4)</f>
        <v>234.667</v>
      </c>
      <c r="F1654" s="43" t="str">
        <f>IFERROR(__xludf.DUMMYFUNCTION("let(row, match($B1654&amp;if($C1654&lt;&gt;"""","" [""&amp;$C1654&amp;""]"",""""),index(nebulae,,2),0),join("","",iferror(round(index(nebulae,row,5)/2,3),1),iferror(round(index(nebulae,row,6)/2,3),1),0))"),"1,1,0")</f>
        <v>1,1,0</v>
      </c>
      <c r="G1654" s="44" t="s">
        <v>4542</v>
      </c>
      <c r="H1654" s="45">
        <f t="array" ref="H1654">let(systemId,match(A1654,index(systems,0,1),),refSystemId,match($H$1,index(systems,0,1),),x,index(systems,systemId,3),y,index(systems,systemId,4),refX,index(systems,refSystemId,3),refY,index(systems,refSystemId,4),round(sqrt((x-refX)^2+(y-refY)^2),3))</f>
        <v>292.421</v>
      </c>
      <c r="I1654" s="53"/>
      <c r="J1654" s="53"/>
      <c r="K1654" s="46" t="s">
        <v>418</v>
      </c>
      <c r="L1654" s="53"/>
      <c r="M1654" s="53"/>
      <c r="N1654" s="28" t="s">
        <v>1482</v>
      </c>
      <c r="O1654" s="48" t="s">
        <v>1482</v>
      </c>
      <c r="P1654" s="48" t="s">
        <v>1482</v>
      </c>
      <c r="Q1654" s="48" t="s">
        <v>1482</v>
      </c>
      <c r="R1654" s="48" t="s">
        <v>1482</v>
      </c>
      <c r="S1654" s="48" t="s">
        <v>1482</v>
      </c>
      <c r="T1654" s="48" t="s">
        <v>1482</v>
      </c>
      <c r="U1654" s="48" t="s">
        <v>1482</v>
      </c>
      <c r="V1654" s="48" t="s">
        <v>1482</v>
      </c>
      <c r="W1654" s="48" t="s">
        <v>1482</v>
      </c>
      <c r="X1654" s="48" t="s">
        <v>1482</v>
      </c>
      <c r="Y1654" s="48" t="s">
        <v>1482</v>
      </c>
      <c r="Z1654" s="48" t="s">
        <v>1482</v>
      </c>
      <c r="AA1654" s="48" t="s">
        <v>1482</v>
      </c>
      <c r="AB1654" s="48" t="s">
        <v>1482</v>
      </c>
      <c r="AC1654" s="48" t="s">
        <v>1482</v>
      </c>
      <c r="AD1654" s="48" t="s">
        <v>1482</v>
      </c>
      <c r="AE1654" s="48" t="s">
        <v>1482</v>
      </c>
      <c r="AF1654" s="48" t="s">
        <v>1482</v>
      </c>
      <c r="AG1654" s="48" t="s">
        <v>1482</v>
      </c>
      <c r="AH1654" s="48" t="s">
        <v>1482</v>
      </c>
      <c r="AI1654" s="48" t="s">
        <v>1482</v>
      </c>
      <c r="AJ1654" s="48" t="s">
        <v>1482</v>
      </c>
      <c r="AK1654" s="48" t="s">
        <v>1482</v>
      </c>
      <c r="AL1654" s="48" t="s">
        <v>1482</v>
      </c>
      <c r="AM1654" s="48" t="s">
        <v>1482</v>
      </c>
      <c r="AN1654" s="48" t="s">
        <v>1482</v>
      </c>
      <c r="AO1654" s="48" t="s">
        <v>1482</v>
      </c>
      <c r="AP1654" s="48" t="s">
        <v>1482</v>
      </c>
      <c r="AQ1654" s="48" t="s">
        <v>1482</v>
      </c>
      <c r="AR1654" s="48" t="s">
        <v>1482</v>
      </c>
      <c r="AS1654" s="48" t="s">
        <v>1482</v>
      </c>
      <c r="AT1654" s="48" t="s">
        <v>1482</v>
      </c>
      <c r="AU1654" s="48" t="s">
        <v>1482</v>
      </c>
      <c r="AV1654" s="52" t="s">
        <v>1482</v>
      </c>
      <c r="AW1654" s="48" t="s">
        <v>1482</v>
      </c>
      <c r="AX1654" s="48" t="s">
        <v>1482</v>
      </c>
      <c r="AY1654" s="48" t="s">
        <v>1482</v>
      </c>
      <c r="AZ1654" s="28" t="s">
        <v>1482</v>
      </c>
    </row>
    <row r="1655" ht="15.75" customHeight="1">
      <c r="A1655" s="40">
        <v>3102.0</v>
      </c>
      <c r="B1655" s="28" t="s">
        <v>4543</v>
      </c>
      <c r="C1655" s="41"/>
      <c r="D1655" s="42">
        <f t="array" ref="D1655">index(systems,match($A1655,INDEX(systems,0,1),),3)</f>
        <v>990.469</v>
      </c>
      <c r="E1655" s="42">
        <f t="array" ref="E1655">index(systems,match($A1655,INDEX(systems,0,1),),4)</f>
        <v>192.538</v>
      </c>
      <c r="F1655" s="43" t="str">
        <f>IFERROR(__xludf.DUMMYFUNCTION("let(row, match($B1655&amp;if($C1655&lt;&gt;"""","" [""&amp;$C1655&amp;""]"",""""),index(nebulae,,2),0),join("","",iferror(round(index(nebulae,row,5)/2,3),1),iferror(round(index(nebulae,row,6)/2,3),1),0))"),"1,1,0")</f>
        <v>1,1,0</v>
      </c>
      <c r="G1655" s="44" t="s">
        <v>4544</v>
      </c>
      <c r="H1655" s="45">
        <f t="array" ref="H1655">let(systemId,match(A1655,index(systems,0,1),),refSystemId,match($H$1,index(systems,0,1),),x,index(systems,systemId,3),y,index(systems,systemId,4),refX,index(systems,refSystemId,3),refY,index(systems,refSystemId,4),round(sqrt((x-refX)^2+(y-refY)^2),3))</f>
        <v>1009.009</v>
      </c>
      <c r="I1655" s="55"/>
      <c r="J1655" s="55"/>
      <c r="K1655" s="55"/>
      <c r="L1655" s="55"/>
      <c r="M1655" s="55"/>
      <c r="N1655" s="55"/>
      <c r="O1655" s="55"/>
      <c r="P1655" s="55"/>
      <c r="Q1655" s="56" t="s">
        <v>1061</v>
      </c>
      <c r="R1655" s="56" t="s">
        <v>1061</v>
      </c>
      <c r="S1655" s="56" t="s">
        <v>1061</v>
      </c>
      <c r="T1655" s="56" t="s">
        <v>1061</v>
      </c>
      <c r="U1655" s="56" t="s">
        <v>1061</v>
      </c>
      <c r="V1655" s="56" t="s">
        <v>1061</v>
      </c>
      <c r="W1655" s="56" t="s">
        <v>1061</v>
      </c>
      <c r="X1655" s="56" t="s">
        <v>1061</v>
      </c>
      <c r="Y1655" s="56" t="s">
        <v>1061</v>
      </c>
      <c r="Z1655" s="56" t="s">
        <v>1061</v>
      </c>
      <c r="AA1655" s="56" t="s">
        <v>1061</v>
      </c>
      <c r="AB1655" s="56" t="s">
        <v>1061</v>
      </c>
      <c r="AC1655" s="56" t="s">
        <v>1061</v>
      </c>
      <c r="AD1655" s="56" t="s">
        <v>1061</v>
      </c>
      <c r="AE1655" s="56" t="s">
        <v>1061</v>
      </c>
      <c r="AF1655" s="56" t="s">
        <v>1061</v>
      </c>
      <c r="AG1655" s="56" t="s">
        <v>1061</v>
      </c>
      <c r="AH1655" s="56" t="s">
        <v>1061</v>
      </c>
      <c r="AI1655" s="56" t="s">
        <v>1061</v>
      </c>
      <c r="AJ1655" s="56" t="s">
        <v>1061</v>
      </c>
      <c r="AK1655" s="56" t="s">
        <v>1061</v>
      </c>
      <c r="AL1655" s="56" t="s">
        <v>1061</v>
      </c>
      <c r="AM1655" s="56" t="s">
        <v>1061</v>
      </c>
      <c r="AN1655" s="56" t="s">
        <v>1061</v>
      </c>
      <c r="AO1655" s="56" t="s">
        <v>1061</v>
      </c>
      <c r="AP1655" s="56" t="s">
        <v>1061</v>
      </c>
      <c r="AQ1655" s="56" t="s">
        <v>1061</v>
      </c>
      <c r="AR1655" s="56" t="s">
        <v>1061</v>
      </c>
      <c r="AS1655" s="56" t="s">
        <v>1061</v>
      </c>
      <c r="AT1655" s="56" t="s">
        <v>1061</v>
      </c>
      <c r="AU1655" s="51" t="s">
        <v>1061</v>
      </c>
      <c r="AV1655" s="55"/>
      <c r="AW1655" s="55"/>
      <c r="AX1655" s="55"/>
      <c r="AY1655" s="55"/>
      <c r="AZ1655" s="55"/>
    </row>
    <row r="1656" ht="15.75" customHeight="1">
      <c r="A1656" s="40">
        <v>1477.0</v>
      </c>
      <c r="B1656" s="28" t="s">
        <v>4545</v>
      </c>
      <c r="C1656" s="41"/>
      <c r="D1656" s="42">
        <f t="array" ref="D1656">index(systems,match($A1656,INDEX(systems,0,1),),3)</f>
        <v>-239.073</v>
      </c>
      <c r="E1656" s="42">
        <f t="array" ref="E1656">index(systems,match($A1656,INDEX(systems,0,1),),4)</f>
        <v>-259.035</v>
      </c>
      <c r="F1656" s="43" t="str">
        <f>IFERROR(__xludf.DUMMYFUNCTION("let(row, match($B1656&amp;if($C1656&lt;&gt;"""","" [""&amp;$C1656&amp;""]"",""""),index(nebulae,,2),0),join("","",iferror(round(index(nebulae,row,5)/2,3),1),iferror(round(index(nebulae,row,6)/2,3),1),0))"),"1,1,0")</f>
        <v>1,1,0</v>
      </c>
      <c r="G1656" s="44" t="s">
        <v>4546</v>
      </c>
      <c r="H1656" s="45">
        <f t="array" ref="H1656">let(systemId,match(A1656,index(systems,0,1),),refSystemId,match($H$1,index(systems,0,1),),x,index(systems,systemId,3),y,index(systems,systemId,4),refX,index(systems,refSystemId,3),refY,index(systems,refSystemId,4),round(sqrt((x-refX)^2+(y-refY)^2),3))</f>
        <v>352.498</v>
      </c>
      <c r="I1656" s="46" t="s">
        <v>408</v>
      </c>
      <c r="J1656" s="53"/>
      <c r="K1656" s="53"/>
      <c r="L1656" s="53"/>
      <c r="M1656" s="53"/>
      <c r="N1656" s="28" t="s">
        <v>558</v>
      </c>
      <c r="O1656" s="48" t="s">
        <v>558</v>
      </c>
      <c r="P1656" s="48" t="s">
        <v>558</v>
      </c>
      <c r="Q1656" s="48" t="s">
        <v>558</v>
      </c>
      <c r="R1656" s="48" t="s">
        <v>558</v>
      </c>
      <c r="S1656" s="48" t="s">
        <v>558</v>
      </c>
      <c r="T1656" s="48" t="s">
        <v>558</v>
      </c>
      <c r="U1656" s="48" t="s">
        <v>558</v>
      </c>
      <c r="V1656" s="48" t="s">
        <v>558</v>
      </c>
      <c r="W1656" s="48" t="s">
        <v>558</v>
      </c>
      <c r="X1656" s="48" t="s">
        <v>558</v>
      </c>
      <c r="Y1656" s="48" t="s">
        <v>560</v>
      </c>
      <c r="Z1656" s="48" t="s">
        <v>560</v>
      </c>
      <c r="AA1656" s="48" t="s">
        <v>560</v>
      </c>
      <c r="AB1656" s="48" t="s">
        <v>560</v>
      </c>
      <c r="AC1656" s="48" t="s">
        <v>560</v>
      </c>
      <c r="AD1656" s="48" t="s">
        <v>560</v>
      </c>
      <c r="AE1656" s="48" t="s">
        <v>560</v>
      </c>
      <c r="AF1656" s="48" t="s">
        <v>560</v>
      </c>
      <c r="AG1656" s="48" t="s">
        <v>560</v>
      </c>
      <c r="AH1656" s="48" t="s">
        <v>560</v>
      </c>
      <c r="AI1656" s="48" t="s">
        <v>560</v>
      </c>
      <c r="AJ1656" s="48" t="s">
        <v>560</v>
      </c>
      <c r="AK1656" s="48" t="s">
        <v>560</v>
      </c>
      <c r="AL1656" s="48" t="s">
        <v>560</v>
      </c>
      <c r="AM1656" s="48" t="s">
        <v>560</v>
      </c>
      <c r="AN1656" s="48" t="s">
        <v>560</v>
      </c>
      <c r="AO1656" s="48" t="s">
        <v>560</v>
      </c>
      <c r="AP1656" s="48" t="s">
        <v>560</v>
      </c>
      <c r="AQ1656" s="48" t="s">
        <v>560</v>
      </c>
      <c r="AR1656" s="48" t="s">
        <v>560</v>
      </c>
      <c r="AS1656" s="48" t="s">
        <v>418</v>
      </c>
      <c r="AT1656" s="48" t="s">
        <v>418</v>
      </c>
      <c r="AU1656" s="48" t="s">
        <v>418</v>
      </c>
      <c r="AV1656" s="48" t="s">
        <v>418</v>
      </c>
      <c r="AW1656" s="48" t="s">
        <v>418</v>
      </c>
      <c r="AX1656" s="48" t="s">
        <v>560</v>
      </c>
      <c r="AY1656" s="48" t="s">
        <v>560</v>
      </c>
      <c r="AZ1656" s="51" t="s">
        <v>560</v>
      </c>
    </row>
    <row r="1657" ht="15.75" customHeight="1">
      <c r="A1657" s="40">
        <v>1478.0</v>
      </c>
      <c r="B1657" s="28" t="s">
        <v>4547</v>
      </c>
      <c r="C1657" s="41"/>
      <c r="D1657" s="42">
        <f t="array" ref="D1657">index(systems,match($A1657,INDEX(systems,0,1),),3)</f>
        <v>41.346</v>
      </c>
      <c r="E1657" s="42">
        <f t="array" ref="E1657">index(systems,match($A1657,INDEX(systems,0,1),),4)</f>
        <v>405.269</v>
      </c>
      <c r="F1657" s="43" t="str">
        <f>IFERROR(__xludf.DUMMYFUNCTION("let(row, match($B1657&amp;if($C1657&lt;&gt;"""","" [""&amp;$C1657&amp;""]"",""""),index(nebulae,,2),0),join("","",iferror(round(index(nebulae,row,5)/2,3),1),iferror(round(index(nebulae,row,6)/2,3),1),0))"),"1,1,0")</f>
        <v>1,1,0</v>
      </c>
      <c r="G1657" s="44" t="s">
        <v>4548</v>
      </c>
      <c r="H1657" s="45">
        <f t="array" ref="H1657">let(systemId,match(A1657,index(systems,0,1),),refSystemId,match($H$1,index(systems,0,1),),x,index(systems,systemId,3),y,index(systems,systemId,4),refX,index(systems,refSystemId,3),refY,index(systems,refSystemId,4),round(sqrt((x-refX)^2+(y-refY)^2),3))</f>
        <v>407.373</v>
      </c>
      <c r="I1657" s="46" t="s">
        <v>408</v>
      </c>
      <c r="J1657" s="46" t="s">
        <v>408</v>
      </c>
      <c r="K1657" s="46" t="s">
        <v>408</v>
      </c>
      <c r="L1657" s="47" t="s">
        <v>408</v>
      </c>
      <c r="M1657" s="47" t="s">
        <v>408</v>
      </c>
      <c r="N1657" s="28" t="s">
        <v>408</v>
      </c>
      <c r="O1657" s="41"/>
      <c r="P1657" s="48" t="s">
        <v>846</v>
      </c>
      <c r="Q1657" s="48" t="s">
        <v>846</v>
      </c>
      <c r="R1657" s="48" t="s">
        <v>846</v>
      </c>
      <c r="S1657" s="48" t="s">
        <v>846</v>
      </c>
      <c r="T1657" s="48" t="s">
        <v>846</v>
      </c>
      <c r="U1657" s="48" t="s">
        <v>846</v>
      </c>
      <c r="V1657" s="48" t="s">
        <v>846</v>
      </c>
      <c r="W1657" s="48" t="s">
        <v>846</v>
      </c>
      <c r="X1657" s="48" t="s">
        <v>846</v>
      </c>
      <c r="Y1657" s="48" t="s">
        <v>846</v>
      </c>
      <c r="Z1657" s="48" t="s">
        <v>846</v>
      </c>
      <c r="AA1657" s="48" t="s">
        <v>848</v>
      </c>
      <c r="AB1657" s="48" t="s">
        <v>848</v>
      </c>
      <c r="AC1657" s="48" t="s">
        <v>848</v>
      </c>
      <c r="AD1657" s="48" t="s">
        <v>849</v>
      </c>
      <c r="AE1657" s="48" t="s">
        <v>849</v>
      </c>
      <c r="AF1657" s="48" t="s">
        <v>849</v>
      </c>
      <c r="AG1657" s="48" t="s">
        <v>849</v>
      </c>
      <c r="AH1657" s="48" t="s">
        <v>849</v>
      </c>
      <c r="AI1657" s="48" t="s">
        <v>849</v>
      </c>
      <c r="AJ1657" s="48" t="s">
        <v>849</v>
      </c>
      <c r="AK1657" s="48" t="s">
        <v>849</v>
      </c>
      <c r="AL1657" s="48" t="s">
        <v>849</v>
      </c>
      <c r="AM1657" s="48" t="s">
        <v>849</v>
      </c>
      <c r="AN1657" s="48" t="s">
        <v>697</v>
      </c>
      <c r="AO1657" s="48" t="s">
        <v>697</v>
      </c>
      <c r="AP1657" s="48" t="s">
        <v>697</v>
      </c>
      <c r="AQ1657" s="48" t="s">
        <v>697</v>
      </c>
      <c r="AR1657" s="48" t="s">
        <v>697</v>
      </c>
      <c r="AS1657" s="48" t="s">
        <v>697</v>
      </c>
      <c r="AT1657" s="48" t="s">
        <v>697</v>
      </c>
      <c r="AU1657" s="48" t="s">
        <v>697</v>
      </c>
      <c r="AV1657" s="48" t="s">
        <v>851</v>
      </c>
      <c r="AW1657" s="52" t="s">
        <v>851</v>
      </c>
      <c r="AX1657" s="52" t="s">
        <v>851</v>
      </c>
      <c r="AY1657" s="52" t="s">
        <v>851</v>
      </c>
      <c r="AZ1657" s="49" t="s">
        <v>851</v>
      </c>
    </row>
    <row r="1658" ht="15.75" customHeight="1">
      <c r="A1658" s="40">
        <v>2978.0</v>
      </c>
      <c r="B1658" s="28" t="s">
        <v>4549</v>
      </c>
      <c r="C1658" s="41"/>
      <c r="D1658" s="42">
        <f t="array" ref="D1658">index(systems,match($A1658,INDEX(systems,0,1),),3)</f>
        <v>-691.214</v>
      </c>
      <c r="E1658" s="42">
        <f t="array" ref="E1658">index(systems,match($A1658,INDEX(systems,0,1),),4)</f>
        <v>1103.012</v>
      </c>
      <c r="F1658" s="43" t="str">
        <f>IFERROR(__xludf.DUMMYFUNCTION("let(row, match($B1658&amp;if($C1658&lt;&gt;"""","" [""&amp;$C1658&amp;""]"",""""),index(nebulae,,2),0),join("","",iferror(round(index(nebulae,row,5)/2,3),1),iferror(round(index(nebulae,row,6)/2,3),1),0))"),"1,1,0")</f>
        <v>1,1,0</v>
      </c>
      <c r="G1658" s="44" t="s">
        <v>4550</v>
      </c>
      <c r="H1658" s="45">
        <f t="array" ref="H1658">let(systemId,match(A1658,index(systems,0,1),),refSystemId,match($H$1,index(systems,0,1),),x,index(systems,systemId,3),y,index(systems,systemId,4),refX,index(systems,refSystemId,3),refY,index(systems,refSystemId,4),round(sqrt((x-refX)^2+(y-refY)^2),3))</f>
        <v>1301.696</v>
      </c>
      <c r="I1658" s="28" t="s">
        <v>408</v>
      </c>
      <c r="J1658" s="28" t="s">
        <v>408</v>
      </c>
      <c r="K1658" s="28" t="s">
        <v>408</v>
      </c>
      <c r="L1658" s="28" t="s">
        <v>408</v>
      </c>
      <c r="M1658" s="28" t="s">
        <v>408</v>
      </c>
      <c r="N1658" s="28" t="s">
        <v>1153</v>
      </c>
      <c r="O1658" s="48" t="s">
        <v>1153</v>
      </c>
      <c r="P1658" s="52" t="s">
        <v>1153</v>
      </c>
      <c r="Q1658" s="52" t="s">
        <v>1153</v>
      </c>
      <c r="R1658" s="52" t="s">
        <v>1153</v>
      </c>
      <c r="S1658" s="52" t="s">
        <v>1153</v>
      </c>
      <c r="T1658" s="52" t="s">
        <v>1153</v>
      </c>
      <c r="U1658" s="48" t="s">
        <v>1153</v>
      </c>
      <c r="V1658" s="48" t="s">
        <v>1153</v>
      </c>
      <c r="W1658" s="48" t="s">
        <v>1153</v>
      </c>
      <c r="X1658" s="48" t="s">
        <v>1153</v>
      </c>
      <c r="Y1658" s="48" t="s">
        <v>1153</v>
      </c>
      <c r="Z1658" s="48" t="s">
        <v>1153</v>
      </c>
      <c r="AA1658" s="48" t="s">
        <v>1153</v>
      </c>
      <c r="AB1658" s="48" t="s">
        <v>1153</v>
      </c>
      <c r="AC1658" s="48" t="s">
        <v>1153</v>
      </c>
      <c r="AD1658" s="48" t="s">
        <v>1153</v>
      </c>
      <c r="AE1658" s="48" t="s">
        <v>1153</v>
      </c>
      <c r="AF1658" s="48" t="s">
        <v>1153</v>
      </c>
      <c r="AG1658" s="48" t="s">
        <v>1153</v>
      </c>
      <c r="AH1658" s="48" t="s">
        <v>1153</v>
      </c>
      <c r="AI1658" s="48" t="s">
        <v>1153</v>
      </c>
      <c r="AJ1658" s="48" t="s">
        <v>1153</v>
      </c>
      <c r="AK1658" s="48" t="s">
        <v>1153</v>
      </c>
      <c r="AL1658" s="48" t="s">
        <v>1153</v>
      </c>
      <c r="AM1658" s="48" t="s">
        <v>1153</v>
      </c>
      <c r="AN1658" s="48" t="s">
        <v>1153</v>
      </c>
      <c r="AO1658" s="48" t="s">
        <v>1153</v>
      </c>
      <c r="AP1658" s="48" t="s">
        <v>1153</v>
      </c>
      <c r="AQ1658" s="48" t="s">
        <v>1153</v>
      </c>
      <c r="AR1658" s="48" t="s">
        <v>1153</v>
      </c>
      <c r="AS1658" s="28" t="s">
        <v>1154</v>
      </c>
      <c r="AT1658" s="48" t="s">
        <v>1154</v>
      </c>
      <c r="AU1658" s="48" t="s">
        <v>1154</v>
      </c>
      <c r="AV1658" s="48" t="s">
        <v>1154</v>
      </c>
      <c r="AW1658" s="51" t="s">
        <v>1154</v>
      </c>
      <c r="AX1658" s="48" t="s">
        <v>1083</v>
      </c>
      <c r="AY1658" s="48" t="s">
        <v>1083</v>
      </c>
      <c r="AZ1658" s="48" t="s">
        <v>1083</v>
      </c>
    </row>
    <row r="1659" ht="15.75" customHeight="1">
      <c r="A1659" s="40">
        <v>1479.0</v>
      </c>
      <c r="B1659" s="28" t="s">
        <v>4551</v>
      </c>
      <c r="C1659" s="41"/>
      <c r="D1659" s="42">
        <f t="array" ref="D1659">index(systems,match($A1659,INDEX(systems,0,1),),3)</f>
        <v>-375.067</v>
      </c>
      <c r="E1659" s="42">
        <f t="array" ref="E1659">index(systems,match($A1659,INDEX(systems,0,1),),4)</f>
        <v>-166.558</v>
      </c>
      <c r="F1659" s="43" t="str">
        <f>IFERROR(__xludf.DUMMYFUNCTION("let(row, match($B1659&amp;if($C1659&lt;&gt;"""","" [""&amp;$C1659&amp;""]"",""""),index(nebulae,,2),0),join("","",iferror(round(index(nebulae,row,5)/2,3),1),iferror(round(index(nebulae,row,6)/2,3),1),0))"),"1,1,0")</f>
        <v>1,1,0</v>
      </c>
      <c r="G1659" s="44" t="s">
        <v>4552</v>
      </c>
      <c r="H1659" s="45">
        <f t="array" ref="H1659">let(systemId,match(A1659,index(systems,0,1),),refSystemId,match($H$1,index(systems,0,1),),x,index(systems,systemId,3),y,index(systems,systemId,4),refX,index(systems,refSystemId,3),refY,index(systems,refSystemId,4),round(sqrt((x-refX)^2+(y-refY)^2),3))</f>
        <v>410.386</v>
      </c>
      <c r="I1659" s="46" t="s">
        <v>408</v>
      </c>
      <c r="J1659" s="46" t="s">
        <v>408</v>
      </c>
      <c r="K1659" s="46" t="s">
        <v>408</v>
      </c>
      <c r="L1659" s="46" t="s">
        <v>408</v>
      </c>
      <c r="M1659" s="46" t="s">
        <v>408</v>
      </c>
      <c r="N1659" s="28" t="s">
        <v>408</v>
      </c>
      <c r="O1659" s="41"/>
      <c r="P1659" s="48" t="s">
        <v>560</v>
      </c>
      <c r="Q1659" s="48" t="s">
        <v>560</v>
      </c>
      <c r="R1659" s="48" t="s">
        <v>560</v>
      </c>
      <c r="S1659" s="48" t="s">
        <v>560</v>
      </c>
      <c r="T1659" s="48" t="s">
        <v>560</v>
      </c>
      <c r="U1659" s="48" t="s">
        <v>560</v>
      </c>
      <c r="V1659" s="48" t="s">
        <v>560</v>
      </c>
      <c r="W1659" s="48" t="s">
        <v>560</v>
      </c>
      <c r="X1659" s="48" t="s">
        <v>560</v>
      </c>
      <c r="Y1659" s="48" t="s">
        <v>560</v>
      </c>
      <c r="Z1659" s="48" t="s">
        <v>560</v>
      </c>
      <c r="AA1659" s="48" t="s">
        <v>560</v>
      </c>
      <c r="AB1659" s="48" t="s">
        <v>560</v>
      </c>
      <c r="AC1659" s="48" t="s">
        <v>560</v>
      </c>
      <c r="AD1659" s="48" t="s">
        <v>560</v>
      </c>
      <c r="AE1659" s="48" t="s">
        <v>560</v>
      </c>
      <c r="AF1659" s="48" t="s">
        <v>560</v>
      </c>
      <c r="AG1659" s="48" t="s">
        <v>560</v>
      </c>
      <c r="AH1659" s="48" t="s">
        <v>560</v>
      </c>
      <c r="AI1659" s="48" t="s">
        <v>560</v>
      </c>
      <c r="AJ1659" s="48" t="s">
        <v>560</v>
      </c>
      <c r="AK1659" s="48" t="s">
        <v>560</v>
      </c>
      <c r="AL1659" s="48" t="s">
        <v>560</v>
      </c>
      <c r="AM1659" s="48" t="s">
        <v>560</v>
      </c>
      <c r="AN1659" s="48" t="s">
        <v>560</v>
      </c>
      <c r="AO1659" s="48" t="s">
        <v>560</v>
      </c>
      <c r="AP1659" s="48" t="s">
        <v>560</v>
      </c>
      <c r="AQ1659" s="48" t="s">
        <v>560</v>
      </c>
      <c r="AR1659" s="48" t="s">
        <v>560</v>
      </c>
      <c r="AS1659" s="48" t="s">
        <v>418</v>
      </c>
      <c r="AT1659" s="48" t="s">
        <v>418</v>
      </c>
      <c r="AU1659" s="48" t="s">
        <v>418</v>
      </c>
      <c r="AV1659" s="52" t="s">
        <v>879</v>
      </c>
      <c r="AW1659" s="48" t="s">
        <v>879</v>
      </c>
      <c r="AX1659" s="48" t="s">
        <v>487</v>
      </c>
      <c r="AY1659" s="48" t="s">
        <v>579</v>
      </c>
      <c r="AZ1659" s="51" t="s">
        <v>487</v>
      </c>
    </row>
    <row r="1660" ht="15.75" customHeight="1">
      <c r="A1660" s="40">
        <v>1480.0</v>
      </c>
      <c r="B1660" s="28" t="s">
        <v>4553</v>
      </c>
      <c r="C1660" s="41"/>
      <c r="D1660" s="42">
        <f t="array" ref="D1660">index(systems,match($A1660,INDEX(systems,0,1),),3)</f>
        <v>-39.048</v>
      </c>
      <c r="E1660" s="42">
        <f t="array" ref="E1660">index(systems,match($A1660,INDEX(systems,0,1),),4)</f>
        <v>-187.965</v>
      </c>
      <c r="F1660" s="43" t="str">
        <f>IFERROR(__xludf.DUMMYFUNCTION("let(row, match($B1660&amp;if($C1660&lt;&gt;"""","" [""&amp;$C1660&amp;""]"",""""),index(nebulae,,2),0),join("","",iferror(round(index(nebulae,row,5)/2,3),1),iferror(round(index(nebulae,row,6)/2,3),1),0))"),"1,1,0")</f>
        <v>1,1,0</v>
      </c>
      <c r="G1660" s="44" t="s">
        <v>4554</v>
      </c>
      <c r="H1660" s="45">
        <f t="array" ref="H1660">let(systemId,match(A1660,index(systems,0,1),),refSystemId,match($H$1,index(systems,0,1),),x,index(systems,systemId,3),y,index(systems,systemId,4),refX,index(systems,refSystemId,3),refY,index(systems,refSystemId,4),round(sqrt((x-refX)^2+(y-refY)^2),3))</f>
        <v>191.978</v>
      </c>
      <c r="I1660" s="28" t="s">
        <v>408</v>
      </c>
      <c r="J1660" s="48" t="s">
        <v>408</v>
      </c>
      <c r="K1660" s="48" t="s">
        <v>408</v>
      </c>
      <c r="L1660" s="48" t="s">
        <v>408</v>
      </c>
      <c r="M1660" s="28" t="s">
        <v>408</v>
      </c>
      <c r="N1660" s="28" t="s">
        <v>408</v>
      </c>
      <c r="O1660" s="41"/>
      <c r="P1660" s="48" t="s">
        <v>1120</v>
      </c>
      <c r="Q1660" s="48" t="s">
        <v>1120</v>
      </c>
      <c r="R1660" s="48" t="s">
        <v>1120</v>
      </c>
      <c r="S1660" s="48" t="s">
        <v>1120</v>
      </c>
      <c r="T1660" s="48" t="s">
        <v>1120</v>
      </c>
      <c r="U1660" s="48" t="s">
        <v>1120</v>
      </c>
      <c r="V1660" s="48" t="s">
        <v>1120</v>
      </c>
      <c r="W1660" s="48" t="s">
        <v>1120</v>
      </c>
      <c r="X1660" s="48" t="s">
        <v>1121</v>
      </c>
      <c r="Y1660" s="48" t="s">
        <v>1046</v>
      </c>
      <c r="Z1660" s="48" t="s">
        <v>1046</v>
      </c>
      <c r="AA1660" s="48" t="s">
        <v>1046</v>
      </c>
      <c r="AB1660" s="48" t="s">
        <v>1046</v>
      </c>
      <c r="AC1660" s="48" t="s">
        <v>1046</v>
      </c>
      <c r="AD1660" s="48" t="s">
        <v>1046</v>
      </c>
      <c r="AE1660" s="48" t="s">
        <v>1046</v>
      </c>
      <c r="AF1660" s="48" t="s">
        <v>1046</v>
      </c>
      <c r="AG1660" s="48" t="s">
        <v>1046</v>
      </c>
      <c r="AH1660" s="48" t="s">
        <v>1046</v>
      </c>
      <c r="AI1660" s="48" t="s">
        <v>1046</v>
      </c>
      <c r="AJ1660" s="48" t="s">
        <v>1046</v>
      </c>
      <c r="AK1660" s="48" t="s">
        <v>1046</v>
      </c>
      <c r="AL1660" s="48" t="s">
        <v>1046</v>
      </c>
      <c r="AM1660" s="48" t="s">
        <v>1046</v>
      </c>
      <c r="AN1660" s="48" t="s">
        <v>1046</v>
      </c>
      <c r="AO1660" s="48" t="s">
        <v>1046</v>
      </c>
      <c r="AP1660" s="48" t="s">
        <v>1046</v>
      </c>
      <c r="AQ1660" s="48" t="s">
        <v>1046</v>
      </c>
      <c r="AR1660" s="48" t="s">
        <v>1046</v>
      </c>
      <c r="AS1660" s="48" t="s">
        <v>1047</v>
      </c>
      <c r="AT1660" s="48" t="s">
        <v>1047</v>
      </c>
      <c r="AU1660" s="48" t="s">
        <v>1048</v>
      </c>
      <c r="AV1660" s="48" t="s">
        <v>1048</v>
      </c>
      <c r="AW1660" s="48" t="s">
        <v>1048</v>
      </c>
      <c r="AX1660" s="48" t="s">
        <v>1049</v>
      </c>
      <c r="AY1660" s="48" t="s">
        <v>1049</v>
      </c>
      <c r="AZ1660" s="51" t="s">
        <v>1049</v>
      </c>
    </row>
    <row r="1661" ht="15.75" customHeight="1">
      <c r="A1661" s="40">
        <v>1481.0</v>
      </c>
      <c r="B1661" s="28" t="s">
        <v>4555</v>
      </c>
      <c r="C1661" s="41"/>
      <c r="D1661" s="42">
        <f t="array" ref="D1661">index(systems,match($A1661,INDEX(systems,0,1),),3)</f>
        <v>9.817</v>
      </c>
      <c r="E1661" s="42">
        <f t="array" ref="E1661">index(systems,match($A1661,INDEX(systems,0,1),),4)</f>
        <v>-164.975</v>
      </c>
      <c r="F1661" s="43" t="str">
        <f>IFERROR(__xludf.DUMMYFUNCTION("let(row, match($B1661&amp;if($C1661&lt;&gt;"""","" [""&amp;$C1661&amp;""]"",""""),index(nebulae,,2),0),join("","",iferror(round(index(nebulae,row,5)/2,3),1),iferror(round(index(nebulae,row,6)/2,3),1),0))"),"1,1,0")</f>
        <v>1,1,0</v>
      </c>
      <c r="G1661" s="44" t="s">
        <v>4556</v>
      </c>
      <c r="H1661" s="45">
        <f t="array" ref="H1661">let(systemId,match(A1661,index(systems,0,1),),refSystemId,match($H$1,index(systems,0,1),),x,index(systems,systemId,3),y,index(systems,systemId,4),refX,index(systems,refSystemId,3),refY,index(systems,refSystemId,4),round(sqrt((x-refX)^2+(y-refY)^2),3))</f>
        <v>165.267</v>
      </c>
      <c r="I1661" s="28" t="s">
        <v>418</v>
      </c>
      <c r="J1661" s="41"/>
      <c r="K1661" s="41"/>
      <c r="L1661" s="41"/>
      <c r="M1661" s="28" t="s">
        <v>1268</v>
      </c>
      <c r="N1661" s="28" t="s">
        <v>2004</v>
      </c>
      <c r="O1661" s="48" t="s">
        <v>2004</v>
      </c>
      <c r="P1661" s="48" t="s">
        <v>2004</v>
      </c>
      <c r="Q1661" s="48" t="s">
        <v>2004</v>
      </c>
      <c r="R1661" s="48" t="s">
        <v>2004</v>
      </c>
      <c r="S1661" s="48" t="s">
        <v>2004</v>
      </c>
      <c r="T1661" s="48" t="s">
        <v>2004</v>
      </c>
      <c r="U1661" s="48" t="s">
        <v>2004</v>
      </c>
      <c r="V1661" s="48" t="s">
        <v>2004</v>
      </c>
      <c r="W1661" s="48" t="s">
        <v>2004</v>
      </c>
      <c r="X1661" s="48" t="s">
        <v>2004</v>
      </c>
      <c r="Y1661" s="48" t="s">
        <v>1126</v>
      </c>
      <c r="Z1661" s="48" t="s">
        <v>2005</v>
      </c>
      <c r="AA1661" s="48" t="s">
        <v>2006</v>
      </c>
      <c r="AB1661" s="48" t="s">
        <v>2006</v>
      </c>
      <c r="AC1661" s="48" t="s">
        <v>2006</v>
      </c>
      <c r="AD1661" s="48" t="s">
        <v>2006</v>
      </c>
      <c r="AE1661" s="48" t="s">
        <v>2006</v>
      </c>
      <c r="AF1661" s="48" t="s">
        <v>2006</v>
      </c>
      <c r="AG1661" s="48" t="s">
        <v>2006</v>
      </c>
      <c r="AH1661" s="48" t="s">
        <v>2007</v>
      </c>
      <c r="AI1661" s="48" t="s">
        <v>2007</v>
      </c>
      <c r="AJ1661" s="48" t="s">
        <v>2007</v>
      </c>
      <c r="AK1661" s="48" t="s">
        <v>2007</v>
      </c>
      <c r="AL1661" s="48" t="s">
        <v>2007</v>
      </c>
      <c r="AM1661" s="48" t="s">
        <v>2007</v>
      </c>
      <c r="AN1661" s="48" t="s">
        <v>2008</v>
      </c>
      <c r="AO1661" s="48" t="s">
        <v>2008</v>
      </c>
      <c r="AP1661" s="48" t="s">
        <v>2008</v>
      </c>
      <c r="AQ1661" s="48" t="s">
        <v>2008</v>
      </c>
      <c r="AR1661" s="48" t="s">
        <v>2008</v>
      </c>
      <c r="AS1661" s="48" t="s">
        <v>2008</v>
      </c>
      <c r="AT1661" s="48" t="s">
        <v>2009</v>
      </c>
      <c r="AU1661" s="48" t="s">
        <v>2009</v>
      </c>
      <c r="AV1661" s="52" t="s">
        <v>765</v>
      </c>
      <c r="AW1661" s="52" t="s">
        <v>818</v>
      </c>
      <c r="AX1661" s="52" t="s">
        <v>545</v>
      </c>
      <c r="AY1661" s="52" t="s">
        <v>545</v>
      </c>
      <c r="AZ1661" s="28" t="s">
        <v>545</v>
      </c>
    </row>
    <row r="1662" ht="15.75" customHeight="1">
      <c r="A1662" s="40">
        <v>1482.0</v>
      </c>
      <c r="B1662" s="28" t="s">
        <v>4557</v>
      </c>
      <c r="C1662" s="41"/>
      <c r="D1662" s="42">
        <f t="array" ref="D1662">index(systems,match($A1662,INDEX(systems,0,1),),3)</f>
        <v>-90.486</v>
      </c>
      <c r="E1662" s="42">
        <f t="array" ref="E1662">index(systems,match($A1662,INDEX(systems,0,1),),4)</f>
        <v>333.151</v>
      </c>
      <c r="F1662" s="43" t="str">
        <f>IFERROR(__xludf.DUMMYFUNCTION("let(row, match($B1662&amp;if($C1662&lt;&gt;"""","" [""&amp;$C1662&amp;""]"",""""),index(nebulae,,2),0),join("","",iferror(round(index(nebulae,row,5)/2,3),1),iferror(round(index(nebulae,row,6)/2,3),1),0))"),"1,1,0")</f>
        <v>1,1,0</v>
      </c>
      <c r="G1662" s="44" t="s">
        <v>4558</v>
      </c>
      <c r="H1662" s="45">
        <f t="array" ref="H1662">let(systemId,match(A1662,index(systems,0,1),),refSystemId,match($H$1,index(systems,0,1),),x,index(systems,systemId,3),y,index(systems,systemId,4),refX,index(systems,refSystemId,3),refY,index(systems,refSystemId,4),round(sqrt((x-refX)^2+(y-refY)^2),3))</f>
        <v>345.221</v>
      </c>
      <c r="I1662" s="46" t="s">
        <v>408</v>
      </c>
      <c r="J1662" s="46" t="s">
        <v>408</v>
      </c>
      <c r="K1662" s="46" t="s">
        <v>408</v>
      </c>
      <c r="L1662" s="46" t="s">
        <v>408</v>
      </c>
      <c r="M1662" s="47" t="s">
        <v>408</v>
      </c>
      <c r="N1662" s="28" t="s">
        <v>408</v>
      </c>
      <c r="O1662" s="41"/>
      <c r="P1662" s="48" t="s">
        <v>902</v>
      </c>
      <c r="Q1662" s="48" t="s">
        <v>902</v>
      </c>
      <c r="R1662" s="48" t="s">
        <v>902</v>
      </c>
      <c r="S1662" s="48" t="s">
        <v>902</v>
      </c>
      <c r="T1662" s="48" t="s">
        <v>902</v>
      </c>
      <c r="U1662" s="48" t="s">
        <v>902</v>
      </c>
      <c r="V1662" s="48" t="s">
        <v>902</v>
      </c>
      <c r="W1662" s="48" t="s">
        <v>902</v>
      </c>
      <c r="X1662" s="48" t="s">
        <v>902</v>
      </c>
      <c r="Y1662" s="48" t="s">
        <v>902</v>
      </c>
      <c r="Z1662" s="48" t="s">
        <v>902</v>
      </c>
      <c r="AA1662" s="48" t="s">
        <v>976</v>
      </c>
      <c r="AB1662" s="48" t="s">
        <v>976</v>
      </c>
      <c r="AC1662" s="48" t="s">
        <v>976</v>
      </c>
      <c r="AD1662" s="48" t="s">
        <v>976</v>
      </c>
      <c r="AE1662" s="48" t="s">
        <v>976</v>
      </c>
      <c r="AF1662" s="48" t="s">
        <v>417</v>
      </c>
      <c r="AG1662" s="48" t="s">
        <v>417</v>
      </c>
      <c r="AH1662" s="48" t="s">
        <v>417</v>
      </c>
      <c r="AI1662" s="48" t="s">
        <v>417</v>
      </c>
      <c r="AJ1662" s="48" t="s">
        <v>417</v>
      </c>
      <c r="AK1662" s="48" t="s">
        <v>417</v>
      </c>
      <c r="AL1662" s="48" t="s">
        <v>417</v>
      </c>
      <c r="AM1662" s="48" t="s">
        <v>417</v>
      </c>
      <c r="AN1662" s="48" t="s">
        <v>417</v>
      </c>
      <c r="AO1662" s="48" t="s">
        <v>417</v>
      </c>
      <c r="AP1662" s="48" t="s">
        <v>417</v>
      </c>
      <c r="AQ1662" s="48" t="s">
        <v>417</v>
      </c>
      <c r="AR1662" s="48" t="s">
        <v>417</v>
      </c>
      <c r="AS1662" s="48" t="s">
        <v>417</v>
      </c>
      <c r="AT1662" s="48" t="s">
        <v>417</v>
      </c>
      <c r="AU1662" s="48" t="s">
        <v>417</v>
      </c>
      <c r="AV1662" s="52" t="s">
        <v>417</v>
      </c>
      <c r="AW1662" s="52" t="s">
        <v>417</v>
      </c>
      <c r="AX1662" s="52" t="s">
        <v>417</v>
      </c>
      <c r="AY1662" s="52" t="s">
        <v>417</v>
      </c>
      <c r="AZ1662" s="49" t="s">
        <v>418</v>
      </c>
    </row>
    <row r="1663" ht="15.75" customHeight="1">
      <c r="A1663" s="40">
        <v>1483.0</v>
      </c>
      <c r="B1663" s="28" t="s">
        <v>4559</v>
      </c>
      <c r="C1663" s="41"/>
      <c r="D1663" s="42">
        <f t="array" ref="D1663">index(systems,match($A1663,INDEX(systems,0,1),),3)</f>
        <v>-315.4</v>
      </c>
      <c r="E1663" s="42">
        <f t="array" ref="E1663">index(systems,match($A1663,INDEX(systems,0,1),),4)</f>
        <v>-266.86</v>
      </c>
      <c r="F1663" s="43" t="str">
        <f>IFERROR(__xludf.DUMMYFUNCTION("let(row, match($B1663&amp;if($C1663&lt;&gt;"""","" [""&amp;$C1663&amp;""]"",""""),index(nebulae,,2),0),join("","",iferror(round(index(nebulae,row,5)/2,3),1),iferror(round(index(nebulae,row,6)/2,3),1),0))"),"1,1,0")</f>
        <v>1,1,0</v>
      </c>
      <c r="G1663" s="44" t="s">
        <v>4560</v>
      </c>
      <c r="H1663" s="45">
        <f t="array" ref="H1663">let(systemId,match(A1663,index(systems,0,1),),refSystemId,match($H$1,index(systems,0,1),),x,index(systems,systemId,3),y,index(systems,systemId,4),refX,index(systems,refSystemId,3),refY,index(systems,refSystemId,4),round(sqrt((x-refX)^2+(y-refY)^2),3))</f>
        <v>413.148</v>
      </c>
      <c r="I1663" s="46" t="s">
        <v>408</v>
      </c>
      <c r="J1663" s="46" t="s">
        <v>408</v>
      </c>
      <c r="K1663" s="46" t="s">
        <v>408</v>
      </c>
      <c r="L1663" s="46" t="s">
        <v>408</v>
      </c>
      <c r="M1663" s="46" t="s">
        <v>408</v>
      </c>
      <c r="N1663" s="28" t="s">
        <v>408</v>
      </c>
      <c r="O1663" s="41"/>
      <c r="P1663" s="48" t="s">
        <v>1281</v>
      </c>
      <c r="Q1663" s="48" t="s">
        <v>1281</v>
      </c>
      <c r="R1663" s="48" t="s">
        <v>1281</v>
      </c>
      <c r="S1663" s="48" t="s">
        <v>1281</v>
      </c>
      <c r="T1663" s="48" t="s">
        <v>1281</v>
      </c>
      <c r="U1663" s="48" t="s">
        <v>1281</v>
      </c>
      <c r="V1663" s="48" t="s">
        <v>1281</v>
      </c>
      <c r="W1663" s="48" t="s">
        <v>4561</v>
      </c>
      <c r="X1663" s="48" t="s">
        <v>4561</v>
      </c>
      <c r="Y1663" s="48" t="s">
        <v>1281</v>
      </c>
      <c r="Z1663" s="48" t="s">
        <v>1281</v>
      </c>
      <c r="AA1663" s="48" t="s">
        <v>1281</v>
      </c>
      <c r="AB1663" s="48" t="s">
        <v>1281</v>
      </c>
      <c r="AC1663" s="48" t="s">
        <v>1281</v>
      </c>
      <c r="AD1663" s="48" t="s">
        <v>1281</v>
      </c>
      <c r="AE1663" s="48" t="s">
        <v>1281</v>
      </c>
      <c r="AF1663" s="48" t="s">
        <v>1281</v>
      </c>
      <c r="AG1663" s="48" t="s">
        <v>1281</v>
      </c>
      <c r="AH1663" s="48" t="s">
        <v>1281</v>
      </c>
      <c r="AI1663" s="48" t="s">
        <v>1281</v>
      </c>
      <c r="AJ1663" s="48" t="s">
        <v>1281</v>
      </c>
      <c r="AK1663" s="48" t="s">
        <v>1281</v>
      </c>
      <c r="AL1663" s="48" t="s">
        <v>1281</v>
      </c>
      <c r="AM1663" s="48" t="s">
        <v>1281</v>
      </c>
      <c r="AN1663" s="48" t="s">
        <v>1281</v>
      </c>
      <c r="AO1663" s="48" t="s">
        <v>4562</v>
      </c>
      <c r="AP1663" s="48" t="s">
        <v>4562</v>
      </c>
      <c r="AQ1663" s="48" t="s">
        <v>4563</v>
      </c>
      <c r="AR1663" s="48" t="s">
        <v>4563</v>
      </c>
      <c r="AS1663" s="48" t="s">
        <v>4563</v>
      </c>
      <c r="AT1663" s="48" t="s">
        <v>4563</v>
      </c>
      <c r="AU1663" s="48" t="s">
        <v>4563</v>
      </c>
      <c r="AV1663" s="48" t="s">
        <v>4563</v>
      </c>
      <c r="AW1663" s="48" t="s">
        <v>4563</v>
      </c>
      <c r="AX1663" s="48" t="s">
        <v>4562</v>
      </c>
      <c r="AY1663" s="48" t="s">
        <v>4562</v>
      </c>
      <c r="AZ1663" s="51" t="s">
        <v>4562</v>
      </c>
    </row>
    <row r="1664" ht="15.75" customHeight="1">
      <c r="A1664" s="40">
        <v>3115.0</v>
      </c>
      <c r="B1664" s="28" t="s">
        <v>4564</v>
      </c>
      <c r="C1664" s="41"/>
      <c r="D1664" s="42">
        <f t="array" ref="D1664">index(systems,match($A1664,INDEX(systems,0,1),),3)</f>
        <v>-141.071</v>
      </c>
      <c r="E1664" s="42">
        <f t="array" ref="E1664">index(systems,match($A1664,INDEX(systems,0,1),),4)</f>
        <v>-1921.196</v>
      </c>
      <c r="F1664" s="43" t="str">
        <f>IFERROR(__xludf.DUMMYFUNCTION("let(row, match($B1664&amp;if($C1664&lt;&gt;"""","" [""&amp;$C1664&amp;""]"",""""),index(nebulae,,2),0),join("","",iferror(round(index(nebulae,row,5)/2,3),1),iferror(round(index(nebulae,row,6)/2,3),1),0))"),"1,1,0")</f>
        <v>1,1,0</v>
      </c>
      <c r="G1664" s="44" t="s">
        <v>4565</v>
      </c>
      <c r="H1664" s="45">
        <f t="array" ref="H1664">let(systemId,match(A1664,index(systems,0,1),),refSystemId,match($H$1,index(systems,0,1),),x,index(systems,systemId,3),y,index(systems,systemId,4),refX,index(systems,refSystemId,3),refY,index(systems,refSystemId,4),round(sqrt((x-refX)^2+(y-refY)^2),3))</f>
        <v>1926.368</v>
      </c>
      <c r="I1664" s="55"/>
      <c r="J1664" s="55"/>
      <c r="K1664" s="55"/>
      <c r="L1664" s="55"/>
      <c r="M1664" s="55"/>
      <c r="N1664" s="55"/>
      <c r="O1664" s="55"/>
      <c r="P1664" s="56" t="s">
        <v>408</v>
      </c>
      <c r="Q1664" s="56" t="s">
        <v>408</v>
      </c>
      <c r="R1664" s="56" t="s">
        <v>408</v>
      </c>
      <c r="S1664" s="56" t="s">
        <v>408</v>
      </c>
      <c r="T1664" s="56" t="s">
        <v>408</v>
      </c>
      <c r="U1664" s="56" t="s">
        <v>408</v>
      </c>
      <c r="V1664" s="56" t="s">
        <v>408</v>
      </c>
      <c r="W1664" s="56" t="s">
        <v>408</v>
      </c>
      <c r="X1664" s="56" t="s">
        <v>408</v>
      </c>
      <c r="Y1664" s="55"/>
      <c r="Z1664" s="41"/>
      <c r="AA1664" s="55"/>
      <c r="AB1664" s="55"/>
      <c r="AC1664" s="55"/>
      <c r="AD1664" s="55"/>
      <c r="AE1664" s="55"/>
      <c r="AF1664" s="55"/>
      <c r="AG1664" s="55"/>
      <c r="AH1664" s="55"/>
      <c r="AI1664" s="55"/>
      <c r="AJ1664" s="55"/>
      <c r="AK1664" s="55"/>
      <c r="AL1664" s="55"/>
      <c r="AM1664" s="55"/>
      <c r="AN1664" s="55"/>
      <c r="AO1664" s="55"/>
      <c r="AP1664" s="55"/>
      <c r="AQ1664" s="55"/>
      <c r="AR1664" s="55"/>
      <c r="AS1664" s="55"/>
      <c r="AT1664" s="55"/>
      <c r="AU1664" s="51" t="s">
        <v>418</v>
      </c>
      <c r="AV1664" s="55"/>
      <c r="AW1664" s="55"/>
      <c r="AX1664" s="55"/>
      <c r="AY1664" s="55"/>
      <c r="AZ1664" s="55"/>
    </row>
    <row r="1665" ht="15.75" customHeight="1">
      <c r="A1665" s="40">
        <v>2866.0</v>
      </c>
      <c r="B1665" s="28" t="s">
        <v>4566</v>
      </c>
      <c r="C1665" s="41"/>
      <c r="D1665" s="42">
        <f t="array" ref="D1665">index(systems,match($A1665,INDEX(systems,0,1),),3)</f>
        <v>-463.23</v>
      </c>
      <c r="E1665" s="42">
        <f t="array" ref="E1665">index(systems,match($A1665,INDEX(systems,0,1),),4)</f>
        <v>-207.599</v>
      </c>
      <c r="F1665" s="43" t="str">
        <f>IFERROR(__xludf.DUMMYFUNCTION("let(row, match($B1665&amp;if($C1665&lt;&gt;"""","" [""&amp;$C1665&amp;""]"",""""),index(nebulae,,2),0),join("","",iferror(round(index(nebulae,row,5)/2,3),1),iferror(round(index(nebulae,row,6)/2,3),1),0))"),"1,1,0")</f>
        <v>1,1,0</v>
      </c>
      <c r="G1665" s="44" t="s">
        <v>4567</v>
      </c>
      <c r="H1665" s="45">
        <f t="array" ref="H1665">let(systemId,match(A1665,index(systems,0,1),),refSystemId,match($H$1,index(systems,0,1),),x,index(systems,systemId,3),y,index(systems,systemId,4),refX,index(systems,refSystemId,3),refY,index(systems,refSystemId,4),round(sqrt((x-refX)^2+(y-refY)^2),3))</f>
        <v>507.621</v>
      </c>
      <c r="I1665" s="51" t="s">
        <v>408</v>
      </c>
      <c r="J1665" s="51" t="s">
        <v>408</v>
      </c>
      <c r="K1665" s="51" t="s">
        <v>408</v>
      </c>
      <c r="L1665" s="51" t="s">
        <v>408</v>
      </c>
      <c r="M1665" s="51" t="s">
        <v>408</v>
      </c>
      <c r="N1665" s="51" t="s">
        <v>408</v>
      </c>
      <c r="O1665" s="41"/>
      <c r="P1665" s="48" t="s">
        <v>408</v>
      </c>
      <c r="Q1665" s="48" t="s">
        <v>408</v>
      </c>
      <c r="R1665" s="41"/>
      <c r="S1665" s="41"/>
      <c r="T1665" s="48" t="s">
        <v>2624</v>
      </c>
      <c r="U1665" s="48" t="s">
        <v>2624</v>
      </c>
      <c r="V1665" s="48" t="s">
        <v>2624</v>
      </c>
      <c r="W1665" s="48" t="s">
        <v>2624</v>
      </c>
      <c r="X1665" s="48" t="s">
        <v>2624</v>
      </c>
      <c r="Y1665" s="48" t="s">
        <v>2624</v>
      </c>
      <c r="Z1665" s="48" t="s">
        <v>2624</v>
      </c>
      <c r="AA1665" s="48" t="s">
        <v>2624</v>
      </c>
      <c r="AB1665" s="48" t="s">
        <v>2624</v>
      </c>
      <c r="AC1665" s="48" t="s">
        <v>2624</v>
      </c>
      <c r="AD1665" s="48" t="s">
        <v>2624</v>
      </c>
      <c r="AE1665" s="48" t="s">
        <v>2624</v>
      </c>
      <c r="AF1665" s="48" t="s">
        <v>2624</v>
      </c>
      <c r="AG1665" s="48" t="s">
        <v>2624</v>
      </c>
      <c r="AH1665" s="48" t="s">
        <v>579</v>
      </c>
      <c r="AI1665" s="48" t="s">
        <v>579</v>
      </c>
      <c r="AJ1665" s="48" t="s">
        <v>579</v>
      </c>
      <c r="AK1665" s="48" t="s">
        <v>579</v>
      </c>
      <c r="AL1665" s="48" t="s">
        <v>579</v>
      </c>
      <c r="AM1665" s="48" t="s">
        <v>579</v>
      </c>
      <c r="AN1665" s="48" t="s">
        <v>579</v>
      </c>
      <c r="AO1665" s="48" t="s">
        <v>4568</v>
      </c>
      <c r="AP1665" s="48" t="s">
        <v>4568</v>
      </c>
      <c r="AQ1665" s="48" t="s">
        <v>4568</v>
      </c>
      <c r="AR1665" s="48" t="s">
        <v>4568</v>
      </c>
      <c r="AS1665" s="48" t="s">
        <v>4568</v>
      </c>
      <c r="AT1665" s="48" t="s">
        <v>4568</v>
      </c>
      <c r="AU1665" s="48" t="s">
        <v>2624</v>
      </c>
      <c r="AV1665" s="56" t="s">
        <v>2624</v>
      </c>
      <c r="AW1665" s="56" t="s">
        <v>2624</v>
      </c>
      <c r="AX1665" s="56" t="s">
        <v>2624</v>
      </c>
      <c r="AY1665" s="56" t="s">
        <v>2624</v>
      </c>
      <c r="AZ1665" s="51" t="s">
        <v>2624</v>
      </c>
    </row>
    <row r="1666" ht="15.75" customHeight="1">
      <c r="A1666" s="40">
        <v>1484.0</v>
      </c>
      <c r="B1666" s="28" t="s">
        <v>4569</v>
      </c>
      <c r="C1666" s="41"/>
      <c r="D1666" s="42">
        <f t="array" ref="D1666">index(systems,match($A1666,INDEX(systems,0,1),),3)</f>
        <v>315.608</v>
      </c>
      <c r="E1666" s="42">
        <f t="array" ref="E1666">index(systems,match($A1666,INDEX(systems,0,1),),4)</f>
        <v>-22.793</v>
      </c>
      <c r="F1666" s="43" t="str">
        <f>IFERROR(__xludf.DUMMYFUNCTION("let(row, match($B1666&amp;if($C1666&lt;&gt;"""","" [""&amp;$C1666&amp;""]"",""""),index(nebulae,,2),0),join("","",iferror(round(index(nebulae,row,5)/2,3),1),iferror(round(index(nebulae,row,6)/2,3),1),0))"),"1,1,0")</f>
        <v>1,1,0</v>
      </c>
      <c r="G1666" s="44" t="s">
        <v>4570</v>
      </c>
      <c r="H1666" s="45">
        <f t="array" ref="H1666">let(systemId,match(A1666,index(systems,0,1),),refSystemId,match($H$1,index(systems,0,1),),x,index(systems,systemId,3),y,index(systems,systemId,4),refX,index(systems,refSystemId,3),refY,index(systems,refSystemId,4),round(sqrt((x-refX)^2+(y-refY)^2),3))</f>
        <v>316.43</v>
      </c>
      <c r="I1666" s="46" t="s">
        <v>408</v>
      </c>
      <c r="J1666" s="46" t="s">
        <v>408</v>
      </c>
      <c r="K1666" s="47" t="s">
        <v>408</v>
      </c>
      <c r="L1666" s="47" t="s">
        <v>408</v>
      </c>
      <c r="M1666" s="47" t="s">
        <v>408</v>
      </c>
      <c r="N1666" s="28" t="s">
        <v>408</v>
      </c>
      <c r="O1666" s="41"/>
      <c r="P1666" s="48" t="s">
        <v>1574</v>
      </c>
      <c r="Q1666" s="48" t="s">
        <v>1574</v>
      </c>
      <c r="R1666" s="48" t="s">
        <v>1574</v>
      </c>
      <c r="S1666" s="48" t="s">
        <v>1574</v>
      </c>
      <c r="T1666" s="48" t="s">
        <v>1574</v>
      </c>
      <c r="U1666" s="48" t="s">
        <v>1574</v>
      </c>
      <c r="V1666" s="48" t="s">
        <v>1574</v>
      </c>
      <c r="W1666" s="48" t="s">
        <v>1574</v>
      </c>
      <c r="X1666" s="48" t="s">
        <v>1574</v>
      </c>
      <c r="Y1666" s="48" t="s">
        <v>1575</v>
      </c>
      <c r="Z1666" s="48" t="s">
        <v>1575</v>
      </c>
      <c r="AA1666" s="48" t="s">
        <v>1576</v>
      </c>
      <c r="AB1666" s="48" t="s">
        <v>1576</v>
      </c>
      <c r="AC1666" s="48" t="s">
        <v>1576</v>
      </c>
      <c r="AD1666" s="48" t="s">
        <v>1576</v>
      </c>
      <c r="AE1666" s="48" t="s">
        <v>1576</v>
      </c>
      <c r="AF1666" s="48" t="s">
        <v>1576</v>
      </c>
      <c r="AG1666" s="48" t="s">
        <v>1576</v>
      </c>
      <c r="AH1666" s="48" t="s">
        <v>1576</v>
      </c>
      <c r="AI1666" s="48" t="s">
        <v>1576</v>
      </c>
      <c r="AJ1666" s="48" t="s">
        <v>1576</v>
      </c>
      <c r="AK1666" s="48" t="s">
        <v>1576</v>
      </c>
      <c r="AL1666" s="48" t="s">
        <v>1576</v>
      </c>
      <c r="AM1666" s="48" t="s">
        <v>1576</v>
      </c>
      <c r="AN1666" s="48" t="s">
        <v>1576</v>
      </c>
      <c r="AO1666" s="48" t="s">
        <v>1575</v>
      </c>
      <c r="AP1666" s="48" t="s">
        <v>1575</v>
      </c>
      <c r="AQ1666" s="48" t="s">
        <v>1575</v>
      </c>
      <c r="AR1666" s="48" t="s">
        <v>1575</v>
      </c>
      <c r="AS1666" s="48" t="s">
        <v>1575</v>
      </c>
      <c r="AT1666" s="48" t="s">
        <v>1575</v>
      </c>
      <c r="AU1666" s="48" t="s">
        <v>1575</v>
      </c>
      <c r="AV1666" s="48" t="s">
        <v>1575</v>
      </c>
      <c r="AW1666" s="48" t="s">
        <v>1575</v>
      </c>
      <c r="AX1666" s="48" t="s">
        <v>1575</v>
      </c>
      <c r="AY1666" s="48" t="s">
        <v>1575</v>
      </c>
      <c r="AZ1666" s="28" t="s">
        <v>1575</v>
      </c>
    </row>
    <row r="1667" ht="15.75" customHeight="1">
      <c r="A1667" s="40">
        <v>1485.0</v>
      </c>
      <c r="B1667" s="28" t="s">
        <v>4571</v>
      </c>
      <c r="C1667" s="41"/>
      <c r="D1667" s="42">
        <f t="array" ref="D1667">index(systems,match($A1667,INDEX(systems,0,1),),3)</f>
        <v>-71.092</v>
      </c>
      <c r="E1667" s="42">
        <f t="array" ref="E1667">index(systems,match($A1667,INDEX(systems,0,1),),4)</f>
        <v>-346.95</v>
      </c>
      <c r="F1667" s="43" t="str">
        <f>IFERROR(__xludf.DUMMYFUNCTION("let(row, match($B1667&amp;if($C1667&lt;&gt;"""","" [""&amp;$C1667&amp;""]"",""""),index(nebulae,,2),0),join("","",iferror(round(index(nebulae,row,5)/2,3),1),iferror(round(index(nebulae,row,6)/2,3),1),0))"),"1,1,0")</f>
        <v>1,1,0</v>
      </c>
      <c r="G1667" s="44" t="s">
        <v>4572</v>
      </c>
      <c r="H1667" s="45">
        <f t="array" ref="H1667">let(systemId,match(A1667,index(systems,0,1),),refSystemId,match($H$1,index(systems,0,1),),x,index(systems,systemId,3),y,index(systems,systemId,4),refX,index(systems,refSystemId,3),refY,index(systems,refSystemId,4),round(sqrt((x-refX)^2+(y-refY)^2),3))</f>
        <v>354.159</v>
      </c>
      <c r="I1667" s="48" t="s">
        <v>408</v>
      </c>
      <c r="J1667" s="41"/>
      <c r="K1667" s="41"/>
      <c r="L1667" s="41"/>
      <c r="M1667" s="28" t="s">
        <v>418</v>
      </c>
      <c r="N1667" s="28" t="s">
        <v>1105</v>
      </c>
      <c r="O1667" s="48" t="s">
        <v>1105</v>
      </c>
      <c r="P1667" s="48" t="s">
        <v>1105</v>
      </c>
      <c r="Q1667" s="48" t="s">
        <v>1105</v>
      </c>
      <c r="R1667" s="48" t="s">
        <v>1105</v>
      </c>
      <c r="S1667" s="48" t="s">
        <v>1105</v>
      </c>
      <c r="T1667" s="48" t="s">
        <v>1105</v>
      </c>
      <c r="U1667" s="48" t="s">
        <v>1105</v>
      </c>
      <c r="V1667" s="48" t="s">
        <v>1105</v>
      </c>
      <c r="W1667" s="48" t="s">
        <v>1105</v>
      </c>
      <c r="X1667" s="48" t="s">
        <v>1110</v>
      </c>
      <c r="Y1667" s="48" t="s">
        <v>1110</v>
      </c>
      <c r="Z1667" s="48" t="s">
        <v>969</v>
      </c>
      <c r="AA1667" s="48" t="s">
        <v>1110</v>
      </c>
      <c r="AB1667" s="48" t="s">
        <v>1110</v>
      </c>
      <c r="AC1667" s="48" t="s">
        <v>1110</v>
      </c>
      <c r="AD1667" s="48" t="s">
        <v>1110</v>
      </c>
      <c r="AE1667" s="48" t="s">
        <v>1110</v>
      </c>
      <c r="AF1667" s="48" t="s">
        <v>1110</v>
      </c>
      <c r="AG1667" s="48" t="s">
        <v>1110</v>
      </c>
      <c r="AH1667" s="48" t="s">
        <v>1110</v>
      </c>
      <c r="AI1667" s="48" t="s">
        <v>1110</v>
      </c>
      <c r="AJ1667" s="48" t="s">
        <v>1110</v>
      </c>
      <c r="AK1667" s="48" t="s">
        <v>1110</v>
      </c>
      <c r="AL1667" s="48" t="s">
        <v>1110</v>
      </c>
      <c r="AM1667" s="48" t="s">
        <v>1110</v>
      </c>
      <c r="AN1667" s="48" t="s">
        <v>1110</v>
      </c>
      <c r="AO1667" s="48" t="s">
        <v>1110</v>
      </c>
      <c r="AP1667" s="48" t="s">
        <v>1110</v>
      </c>
      <c r="AQ1667" s="48" t="s">
        <v>969</v>
      </c>
      <c r="AR1667" s="48" t="s">
        <v>969</v>
      </c>
      <c r="AS1667" s="48" t="s">
        <v>969</v>
      </c>
      <c r="AT1667" s="48" t="s">
        <v>969</v>
      </c>
      <c r="AU1667" s="48" t="s">
        <v>969</v>
      </c>
      <c r="AV1667" s="48" t="s">
        <v>969</v>
      </c>
      <c r="AW1667" s="48" t="s">
        <v>969</v>
      </c>
      <c r="AX1667" s="48" t="s">
        <v>969</v>
      </c>
      <c r="AY1667" s="48" t="s">
        <v>969</v>
      </c>
      <c r="AZ1667" s="51" t="s">
        <v>969</v>
      </c>
    </row>
    <row r="1668" ht="15.75" customHeight="1">
      <c r="A1668" s="40">
        <v>1486.0</v>
      </c>
      <c r="B1668" s="28" t="s">
        <v>4573</v>
      </c>
      <c r="C1668" s="41"/>
      <c r="D1668" s="42">
        <f t="array" ref="D1668">index(systems,match($A1668,INDEX(systems,0,1),),3)</f>
        <v>308.632</v>
      </c>
      <c r="E1668" s="42">
        <f t="array" ref="E1668">index(systems,match($A1668,INDEX(systems,0,1),),4)</f>
        <v>392.898</v>
      </c>
      <c r="F1668" s="43" t="str">
        <f>IFERROR(__xludf.DUMMYFUNCTION("let(row, match($B1668&amp;if($C1668&lt;&gt;"""","" [""&amp;$C1668&amp;""]"",""""),index(nebulae,,2),0),join("","",iferror(round(index(nebulae,row,5)/2,3),1),iferror(round(index(nebulae,row,6)/2,3),1),0))"),"1,1,0")</f>
        <v>1,1,0</v>
      </c>
      <c r="G1668" s="44" t="s">
        <v>4574</v>
      </c>
      <c r="H1668" s="45">
        <f t="array" ref="H1668">let(systemId,match(A1668,index(systems,0,1),),refSystemId,match($H$1,index(systems,0,1),),x,index(systems,systemId,3),y,index(systems,systemId,4),refX,index(systems,refSystemId,3),refY,index(systems,refSystemId,4),round(sqrt((x-refX)^2+(y-refY)^2),3))</f>
        <v>499.622</v>
      </c>
      <c r="I1668" s="28" t="s">
        <v>408</v>
      </c>
      <c r="J1668" s="28" t="s">
        <v>408</v>
      </c>
      <c r="K1668" s="28" t="s">
        <v>408</v>
      </c>
      <c r="L1668" s="69" t="s">
        <v>408</v>
      </c>
      <c r="M1668" s="69" t="s">
        <v>408</v>
      </c>
      <c r="N1668" s="60" t="s">
        <v>408</v>
      </c>
      <c r="O1668" s="41"/>
      <c r="P1668" s="48" t="s">
        <v>571</v>
      </c>
      <c r="Q1668" s="48" t="s">
        <v>571</v>
      </c>
      <c r="R1668" s="48" t="s">
        <v>571</v>
      </c>
      <c r="S1668" s="48" t="s">
        <v>571</v>
      </c>
      <c r="T1668" s="48" t="s">
        <v>571</v>
      </c>
      <c r="U1668" s="48" t="s">
        <v>571</v>
      </c>
      <c r="V1668" s="48" t="s">
        <v>571</v>
      </c>
      <c r="W1668" s="48" t="s">
        <v>571</v>
      </c>
      <c r="X1668" s="48" t="s">
        <v>571</v>
      </c>
      <c r="Y1668" s="52" t="s">
        <v>572</v>
      </c>
      <c r="Z1668" s="52" t="s">
        <v>572</v>
      </c>
      <c r="AA1668" s="52" t="s">
        <v>572</v>
      </c>
      <c r="AB1668" s="52" t="s">
        <v>572</v>
      </c>
      <c r="AC1668" s="52" t="s">
        <v>572</v>
      </c>
      <c r="AD1668" s="52" t="s">
        <v>572</v>
      </c>
      <c r="AE1668" s="52" t="s">
        <v>572</v>
      </c>
      <c r="AF1668" s="52" t="s">
        <v>572</v>
      </c>
      <c r="AG1668" s="52" t="s">
        <v>572</v>
      </c>
      <c r="AH1668" s="52" t="s">
        <v>572</v>
      </c>
      <c r="AI1668" s="52" t="s">
        <v>572</v>
      </c>
      <c r="AJ1668" s="52" t="s">
        <v>572</v>
      </c>
      <c r="AK1668" s="52" t="s">
        <v>572</v>
      </c>
      <c r="AL1668" s="52" t="s">
        <v>572</v>
      </c>
      <c r="AM1668" s="52" t="s">
        <v>572</v>
      </c>
      <c r="AN1668" s="52" t="s">
        <v>572</v>
      </c>
      <c r="AO1668" s="52" t="s">
        <v>572</v>
      </c>
      <c r="AP1668" s="52" t="s">
        <v>572</v>
      </c>
      <c r="AQ1668" s="48" t="s">
        <v>572</v>
      </c>
      <c r="AR1668" s="48" t="s">
        <v>572</v>
      </c>
      <c r="AS1668" s="48" t="s">
        <v>572</v>
      </c>
      <c r="AT1668" s="48" t="s">
        <v>572</v>
      </c>
      <c r="AU1668" s="48" t="s">
        <v>572</v>
      </c>
      <c r="AV1668" s="48" t="s">
        <v>572</v>
      </c>
      <c r="AW1668" s="48" t="s">
        <v>572</v>
      </c>
      <c r="AX1668" s="48" t="s">
        <v>572</v>
      </c>
      <c r="AY1668" s="48" t="s">
        <v>572</v>
      </c>
      <c r="AZ1668" s="28" t="s">
        <v>572</v>
      </c>
    </row>
    <row r="1669" ht="15.75" customHeight="1">
      <c r="A1669" s="40">
        <v>1487.0</v>
      </c>
      <c r="B1669" s="28" t="s">
        <v>4575</v>
      </c>
      <c r="C1669" s="41"/>
      <c r="D1669" s="42">
        <f t="array" ref="D1669">index(systems,match($A1669,INDEX(systems,0,1),),3)</f>
        <v>91.814</v>
      </c>
      <c r="E1669" s="42">
        <f t="array" ref="E1669">index(systems,match($A1669,INDEX(systems,0,1),),4)</f>
        <v>-164.963</v>
      </c>
      <c r="F1669" s="43" t="str">
        <f>IFERROR(__xludf.DUMMYFUNCTION("let(row, match($B1669&amp;if($C1669&lt;&gt;"""","" [""&amp;$C1669&amp;""]"",""""),index(nebulae,,2),0),join("","",iferror(round(index(nebulae,row,5)/2,3),1),iferror(round(index(nebulae,row,6)/2,3),1),0))"),"1,1,0")</f>
        <v>1,1,0</v>
      </c>
      <c r="G1669" s="44" t="s">
        <v>4576</v>
      </c>
      <c r="H1669" s="45">
        <f t="array" ref="H1669">let(systemId,match(A1669,index(systems,0,1),),refSystemId,match($H$1,index(systems,0,1),),x,index(systems,systemId,3),y,index(systems,systemId,4),refX,index(systems,refSystemId,3),refY,index(systems,refSystemId,4),round(sqrt((x-refX)^2+(y-refY)^2),3))</f>
        <v>188.792</v>
      </c>
      <c r="I1669" s="46" t="s">
        <v>408</v>
      </c>
      <c r="J1669" s="46" t="s">
        <v>408</v>
      </c>
      <c r="K1669" s="46" t="s">
        <v>408</v>
      </c>
      <c r="L1669" s="46" t="s">
        <v>408</v>
      </c>
      <c r="M1669" s="46" t="s">
        <v>408</v>
      </c>
      <c r="N1669" s="28" t="s">
        <v>408</v>
      </c>
      <c r="O1669" s="41"/>
      <c r="P1669" s="48" t="s">
        <v>1184</v>
      </c>
      <c r="Q1669" s="48" t="s">
        <v>1184</v>
      </c>
      <c r="R1669" s="48" t="s">
        <v>1184</v>
      </c>
      <c r="S1669" s="48" t="s">
        <v>1184</v>
      </c>
      <c r="T1669" s="48" t="s">
        <v>1184</v>
      </c>
      <c r="U1669" s="48" t="s">
        <v>1184</v>
      </c>
      <c r="V1669" s="48" t="s">
        <v>1184</v>
      </c>
      <c r="W1669" s="48" t="s">
        <v>1184</v>
      </c>
      <c r="X1669" s="48" t="s">
        <v>1184</v>
      </c>
      <c r="Y1669" s="48" t="s">
        <v>422</v>
      </c>
      <c r="Z1669" s="48" t="s">
        <v>422</v>
      </c>
      <c r="AA1669" s="48" t="s">
        <v>422</v>
      </c>
      <c r="AB1669" s="48" t="s">
        <v>422</v>
      </c>
      <c r="AC1669" s="48" t="s">
        <v>422</v>
      </c>
      <c r="AD1669" s="48" t="s">
        <v>422</v>
      </c>
      <c r="AE1669" s="48" t="s">
        <v>422</v>
      </c>
      <c r="AF1669" s="48" t="s">
        <v>422</v>
      </c>
      <c r="AG1669" s="48" t="s">
        <v>422</v>
      </c>
      <c r="AH1669" s="48" t="s">
        <v>422</v>
      </c>
      <c r="AI1669" s="48" t="s">
        <v>422</v>
      </c>
      <c r="AJ1669" s="48" t="s">
        <v>422</v>
      </c>
      <c r="AK1669" s="48" t="s">
        <v>422</v>
      </c>
      <c r="AL1669" s="48" t="s">
        <v>422</v>
      </c>
      <c r="AM1669" s="48" t="s">
        <v>422</v>
      </c>
      <c r="AN1669" s="48" t="s">
        <v>422</v>
      </c>
      <c r="AO1669" s="48" t="s">
        <v>422</v>
      </c>
      <c r="AP1669" s="48" t="s">
        <v>422</v>
      </c>
      <c r="AQ1669" s="48" t="s">
        <v>422</v>
      </c>
      <c r="AR1669" s="48" t="s">
        <v>422</v>
      </c>
      <c r="AS1669" s="48" t="s">
        <v>422</v>
      </c>
      <c r="AT1669" s="48" t="s">
        <v>422</v>
      </c>
      <c r="AU1669" s="48" t="s">
        <v>422</v>
      </c>
      <c r="AV1669" s="48" t="s">
        <v>422</v>
      </c>
      <c r="AW1669" s="48" t="s">
        <v>422</v>
      </c>
      <c r="AX1669" s="48" t="s">
        <v>422</v>
      </c>
      <c r="AY1669" s="48" t="s">
        <v>422</v>
      </c>
      <c r="AZ1669" s="49" t="s">
        <v>422</v>
      </c>
    </row>
    <row r="1670" ht="15.75" customHeight="1">
      <c r="A1670" s="40">
        <v>1488.0</v>
      </c>
      <c r="B1670" s="28" t="s">
        <v>4577</v>
      </c>
      <c r="C1670" s="41"/>
      <c r="D1670" s="42">
        <f t="array" ref="D1670">index(systems,match($A1670,INDEX(systems,0,1),),3)</f>
        <v>-20.947</v>
      </c>
      <c r="E1670" s="42">
        <f t="array" ref="E1670">index(systems,match($A1670,INDEX(systems,0,1),),4)</f>
        <v>380.201</v>
      </c>
      <c r="F1670" s="43" t="str">
        <f>IFERROR(__xludf.DUMMYFUNCTION("let(row, match($B1670&amp;if($C1670&lt;&gt;"""","" [""&amp;$C1670&amp;""]"",""""),index(nebulae,,2),0),join("","",iferror(round(index(nebulae,row,5)/2,3),1),iferror(round(index(nebulae,row,6)/2,3),1),0))"),"1,1,0")</f>
        <v>1,1,0</v>
      </c>
      <c r="G1670" s="44" t="s">
        <v>4578</v>
      </c>
      <c r="H1670" s="45">
        <f t="array" ref="H1670">let(systemId,match(A1670,index(systems,0,1),),refSystemId,match($H$1,index(systems,0,1),),x,index(systems,systemId,3),y,index(systems,systemId,4),refX,index(systems,refSystemId,3),refY,index(systems,refSystemId,4),round(sqrt((x-refX)^2+(y-refY)^2),3))</f>
        <v>380.778</v>
      </c>
      <c r="I1670" s="46" t="s">
        <v>408</v>
      </c>
      <c r="J1670" s="46" t="s">
        <v>408</v>
      </c>
      <c r="K1670" s="46" t="s">
        <v>408</v>
      </c>
      <c r="L1670" s="47" t="s">
        <v>408</v>
      </c>
      <c r="M1670" s="47" t="s">
        <v>408</v>
      </c>
      <c r="N1670" s="28" t="s">
        <v>408</v>
      </c>
      <c r="O1670" s="41"/>
      <c r="P1670" s="48" t="s">
        <v>902</v>
      </c>
      <c r="Q1670" s="48" t="s">
        <v>902</v>
      </c>
      <c r="R1670" s="48" t="s">
        <v>902</v>
      </c>
      <c r="S1670" s="48" t="s">
        <v>902</v>
      </c>
      <c r="T1670" s="48" t="s">
        <v>902</v>
      </c>
      <c r="U1670" s="48" t="s">
        <v>846</v>
      </c>
      <c r="V1670" s="48" t="s">
        <v>846</v>
      </c>
      <c r="W1670" s="48" t="s">
        <v>846</v>
      </c>
      <c r="X1670" s="48" t="s">
        <v>846</v>
      </c>
      <c r="Y1670" s="48" t="s">
        <v>847</v>
      </c>
      <c r="Z1670" s="48" t="s">
        <v>902</v>
      </c>
      <c r="AA1670" s="48" t="s">
        <v>848</v>
      </c>
      <c r="AB1670" s="48" t="s">
        <v>848</v>
      </c>
      <c r="AC1670" s="48" t="s">
        <v>848</v>
      </c>
      <c r="AD1670" s="48" t="s">
        <v>848</v>
      </c>
      <c r="AE1670" s="48" t="s">
        <v>849</v>
      </c>
      <c r="AF1670" s="48" t="s">
        <v>849</v>
      </c>
      <c r="AG1670" s="48" t="s">
        <v>849</v>
      </c>
      <c r="AH1670" s="48" t="s">
        <v>849</v>
      </c>
      <c r="AI1670" s="48" t="s">
        <v>849</v>
      </c>
      <c r="AJ1670" s="48" t="s">
        <v>849</v>
      </c>
      <c r="AK1670" s="48" t="s">
        <v>849</v>
      </c>
      <c r="AL1670" s="48" t="s">
        <v>849</v>
      </c>
      <c r="AM1670" s="48" t="s">
        <v>849</v>
      </c>
      <c r="AN1670" s="48" t="s">
        <v>849</v>
      </c>
      <c r="AO1670" s="48" t="s">
        <v>849</v>
      </c>
      <c r="AP1670" s="48" t="s">
        <v>849</v>
      </c>
      <c r="AQ1670" s="48" t="s">
        <v>850</v>
      </c>
      <c r="AR1670" s="48" t="s">
        <v>850</v>
      </c>
      <c r="AS1670" s="48" t="s">
        <v>850</v>
      </c>
      <c r="AT1670" s="48" t="s">
        <v>850</v>
      </c>
      <c r="AU1670" s="48" t="s">
        <v>850</v>
      </c>
      <c r="AV1670" s="48" t="s">
        <v>850</v>
      </c>
      <c r="AW1670" s="48" t="s">
        <v>850</v>
      </c>
      <c r="AX1670" s="48" t="s">
        <v>850</v>
      </c>
      <c r="AY1670" s="48" t="s">
        <v>850</v>
      </c>
      <c r="AZ1670" s="51" t="s">
        <v>850</v>
      </c>
    </row>
    <row r="1671" ht="15.75" customHeight="1">
      <c r="A1671" s="40">
        <v>1489.0</v>
      </c>
      <c r="B1671" s="28" t="s">
        <v>4579</v>
      </c>
      <c r="C1671" s="41"/>
      <c r="D1671" s="42">
        <f t="array" ref="D1671">index(systems,match($A1671,INDEX(systems,0,1),),3)</f>
        <v>424.167</v>
      </c>
      <c r="E1671" s="42">
        <f t="array" ref="E1671">index(systems,match($A1671,INDEX(systems,0,1),),4)</f>
        <v>-198.574</v>
      </c>
      <c r="F1671" s="43" t="str">
        <f>IFERROR(__xludf.DUMMYFUNCTION("let(row, match($B1671&amp;if($C1671&lt;&gt;"""","" [""&amp;$C1671&amp;""]"",""""),index(nebulae,,2),0),join("","",iferror(round(index(nebulae,row,5)/2,3),1),iferror(round(index(nebulae,row,6)/2,3),1),0))"),"1,1,0")</f>
        <v>1,1,0</v>
      </c>
      <c r="G1671" s="44" t="s">
        <v>4580</v>
      </c>
      <c r="H1671" s="45">
        <f t="array" ref="H1671">let(systemId,match(A1671,index(systems,0,1),),refSystemId,match($H$1,index(systems,0,1),),x,index(systems,systemId,3),y,index(systems,systemId,4),refX,index(systems,refSystemId,3),refY,index(systems,refSystemId,4),round(sqrt((x-refX)^2+(y-refY)^2),3))</f>
        <v>468.347</v>
      </c>
      <c r="I1671" s="28" t="s">
        <v>408</v>
      </c>
      <c r="J1671" s="28" t="s">
        <v>408</v>
      </c>
      <c r="K1671" s="28" t="s">
        <v>408</v>
      </c>
      <c r="L1671" s="46" t="s">
        <v>408</v>
      </c>
      <c r="M1671" s="46" t="s">
        <v>408</v>
      </c>
      <c r="N1671" s="28" t="s">
        <v>408</v>
      </c>
      <c r="O1671" s="41"/>
      <c r="P1671" s="48" t="s">
        <v>597</v>
      </c>
      <c r="Q1671" s="48" t="s">
        <v>597</v>
      </c>
      <c r="R1671" s="48" t="s">
        <v>597</v>
      </c>
      <c r="S1671" s="48" t="s">
        <v>597</v>
      </c>
      <c r="T1671" s="48" t="s">
        <v>597</v>
      </c>
      <c r="U1671" s="48" t="s">
        <v>597</v>
      </c>
      <c r="V1671" s="48" t="s">
        <v>597</v>
      </c>
      <c r="W1671" s="48" t="s">
        <v>597</v>
      </c>
      <c r="X1671" s="48" t="s">
        <v>597</v>
      </c>
      <c r="Y1671" s="48" t="s">
        <v>597</v>
      </c>
      <c r="Z1671" s="48" t="s">
        <v>597</v>
      </c>
      <c r="AA1671" s="48" t="s">
        <v>598</v>
      </c>
      <c r="AB1671" s="48" t="s">
        <v>598</v>
      </c>
      <c r="AC1671" s="48" t="s">
        <v>598</v>
      </c>
      <c r="AD1671" s="48" t="s">
        <v>598</v>
      </c>
      <c r="AE1671" s="48" t="s">
        <v>598</v>
      </c>
      <c r="AF1671" s="48" t="s">
        <v>598</v>
      </c>
      <c r="AG1671" s="48" t="s">
        <v>598</v>
      </c>
      <c r="AH1671" s="48" t="s">
        <v>598</v>
      </c>
      <c r="AI1671" s="48" t="s">
        <v>598</v>
      </c>
      <c r="AJ1671" s="48" t="s">
        <v>598</v>
      </c>
      <c r="AK1671" s="48" t="s">
        <v>598</v>
      </c>
      <c r="AL1671" s="48" t="s">
        <v>598</v>
      </c>
      <c r="AM1671" s="48" t="s">
        <v>598</v>
      </c>
      <c r="AN1671" s="48" t="s">
        <v>598</v>
      </c>
      <c r="AO1671" s="48" t="s">
        <v>597</v>
      </c>
      <c r="AP1671" s="48" t="s">
        <v>597</v>
      </c>
      <c r="AQ1671" s="48" t="s">
        <v>597</v>
      </c>
      <c r="AR1671" s="48" t="s">
        <v>599</v>
      </c>
      <c r="AS1671" s="48" t="s">
        <v>599</v>
      </c>
      <c r="AT1671" s="52" t="s">
        <v>599</v>
      </c>
      <c r="AU1671" s="52" t="s">
        <v>599</v>
      </c>
      <c r="AV1671" s="48" t="s">
        <v>599</v>
      </c>
      <c r="AW1671" s="48" t="s">
        <v>599</v>
      </c>
      <c r="AX1671" s="48" t="s">
        <v>599</v>
      </c>
      <c r="AY1671" s="48" t="s">
        <v>599</v>
      </c>
      <c r="AZ1671" s="28" t="s">
        <v>599</v>
      </c>
    </row>
    <row r="1672" ht="15.75" customHeight="1">
      <c r="A1672" s="40">
        <v>1490.0</v>
      </c>
      <c r="B1672" s="28" t="s">
        <v>4581</v>
      </c>
      <c r="C1672" s="41"/>
      <c r="D1672" s="42">
        <f t="array" ref="D1672">index(systems,match($A1672,INDEX(systems,0,1),),3)</f>
        <v>235.741</v>
      </c>
      <c r="E1672" s="42">
        <f t="array" ref="E1672">index(systems,match($A1672,INDEX(systems,0,1),),4)</f>
        <v>53.979</v>
      </c>
      <c r="F1672" s="43" t="str">
        <f>IFERROR(__xludf.DUMMYFUNCTION("let(row, match($B1672&amp;if($C1672&lt;&gt;"""","" [""&amp;$C1672&amp;""]"",""""),index(nebulae,,2),0),join("","",iferror(round(index(nebulae,row,5)/2,3),1),iferror(round(index(nebulae,row,6)/2,3),1),0))"),"1,1,0")</f>
        <v>1,1,0</v>
      </c>
      <c r="G1672" s="44" t="s">
        <v>4582</v>
      </c>
      <c r="H1672" s="45">
        <f t="array" ref="H1672">let(systemId,match(A1672,index(systems,0,1),),refSystemId,match($H$1,index(systems,0,1),),x,index(systems,systemId,3),y,index(systems,systemId,4),refX,index(systems,refSystemId,3),refY,index(systems,refSystemId,4),round(sqrt((x-refX)^2+(y-refY)^2),3))</f>
        <v>241.842</v>
      </c>
      <c r="I1672" s="41"/>
      <c r="J1672" s="41"/>
      <c r="K1672" s="28" t="s">
        <v>418</v>
      </c>
      <c r="L1672" s="41"/>
      <c r="M1672" s="41"/>
      <c r="N1672" s="28" t="s">
        <v>1008</v>
      </c>
      <c r="O1672" s="48" t="s">
        <v>1008</v>
      </c>
      <c r="P1672" s="48" t="s">
        <v>1008</v>
      </c>
      <c r="Q1672" s="48" t="s">
        <v>1008</v>
      </c>
      <c r="R1672" s="48" t="s">
        <v>1008</v>
      </c>
      <c r="S1672" s="48" t="s">
        <v>1008</v>
      </c>
      <c r="T1672" s="48" t="s">
        <v>1008</v>
      </c>
      <c r="U1672" s="48" t="s">
        <v>1008</v>
      </c>
      <c r="V1672" s="48" t="s">
        <v>1008</v>
      </c>
      <c r="W1672" s="48" t="s">
        <v>1008</v>
      </c>
      <c r="X1672" s="48" t="s">
        <v>1008</v>
      </c>
      <c r="Y1672" s="48" t="s">
        <v>1589</v>
      </c>
      <c r="Z1672" s="48" t="s">
        <v>1008</v>
      </c>
      <c r="AA1672" s="48" t="s">
        <v>1590</v>
      </c>
      <c r="AB1672" s="48" t="s">
        <v>1590</v>
      </c>
      <c r="AC1672" s="48" t="s">
        <v>1590</v>
      </c>
      <c r="AD1672" s="48" t="s">
        <v>1590</v>
      </c>
      <c r="AE1672" s="48" t="s">
        <v>1590</v>
      </c>
      <c r="AF1672" s="48" t="s">
        <v>1590</v>
      </c>
      <c r="AG1672" s="48" t="s">
        <v>1590</v>
      </c>
      <c r="AH1672" s="48" t="s">
        <v>1590</v>
      </c>
      <c r="AI1672" s="48" t="s">
        <v>1590</v>
      </c>
      <c r="AJ1672" s="48" t="s">
        <v>1590</v>
      </c>
      <c r="AK1672" s="48" t="s">
        <v>1590</v>
      </c>
      <c r="AL1672" s="48" t="s">
        <v>1590</v>
      </c>
      <c r="AM1672" s="48" t="s">
        <v>1590</v>
      </c>
      <c r="AN1672" s="48" t="s">
        <v>1590</v>
      </c>
      <c r="AO1672" s="48" t="s">
        <v>1589</v>
      </c>
      <c r="AP1672" s="48" t="s">
        <v>1589</v>
      </c>
      <c r="AQ1672" s="48" t="s">
        <v>1589</v>
      </c>
      <c r="AR1672" s="48" t="s">
        <v>1589</v>
      </c>
      <c r="AS1672" s="48" t="s">
        <v>1589</v>
      </c>
      <c r="AT1672" s="48" t="s">
        <v>1589</v>
      </c>
      <c r="AU1672" s="48" t="s">
        <v>1589</v>
      </c>
      <c r="AV1672" s="52" t="s">
        <v>857</v>
      </c>
      <c r="AW1672" s="52" t="s">
        <v>857</v>
      </c>
      <c r="AX1672" s="48" t="s">
        <v>1641</v>
      </c>
      <c r="AY1672" s="48" t="s">
        <v>1641</v>
      </c>
      <c r="AZ1672" s="28" t="s">
        <v>1641</v>
      </c>
    </row>
    <row r="1673" ht="15.75" customHeight="1">
      <c r="A1673" s="40">
        <v>2867.0</v>
      </c>
      <c r="B1673" s="28" t="s">
        <v>4583</v>
      </c>
      <c r="C1673" s="41"/>
      <c r="D1673" s="42">
        <f t="array" ref="D1673">index(systems,match($A1673,INDEX(systems,0,1),),3)</f>
        <v>-475.103</v>
      </c>
      <c r="E1673" s="42">
        <f t="array" ref="E1673">index(systems,match($A1673,INDEX(systems,0,1),),4)</f>
        <v>-215.954</v>
      </c>
      <c r="F1673" s="43" t="str">
        <f>IFERROR(__xludf.DUMMYFUNCTION("let(row, match($B1673&amp;if($C1673&lt;&gt;"""","" [""&amp;$C1673&amp;""]"",""""),index(nebulae,,2),0),join("","",iferror(round(index(nebulae,row,5)/2,3),1),iferror(round(index(nebulae,row,6)/2,3),1),0))"),"1,1,0")</f>
        <v>1,1,0</v>
      </c>
      <c r="G1673" s="44" t="s">
        <v>4584</v>
      </c>
      <c r="H1673" s="45">
        <f t="array" ref="H1673">let(systemId,match(A1673,index(systems,0,1),),refSystemId,match($H$1,index(systems,0,1),),x,index(systems,systemId,3),y,index(systems,systemId,4),refX,index(systems,refSystemId,3),refY,index(systems,refSystemId,4),round(sqrt((x-refX)^2+(y-refY)^2),3))</f>
        <v>521.88</v>
      </c>
      <c r="I1673" s="51" t="s">
        <v>408</v>
      </c>
      <c r="J1673" s="51" t="s">
        <v>408</v>
      </c>
      <c r="K1673" s="51" t="s">
        <v>408</v>
      </c>
      <c r="L1673" s="51" t="s">
        <v>408</v>
      </c>
      <c r="M1673" s="51" t="s">
        <v>408</v>
      </c>
      <c r="N1673" s="51" t="s">
        <v>408</v>
      </c>
      <c r="O1673" s="41"/>
      <c r="P1673" s="48" t="s">
        <v>408</v>
      </c>
      <c r="Q1673" s="48" t="s">
        <v>408</v>
      </c>
      <c r="R1673" s="41"/>
      <c r="S1673" s="41"/>
      <c r="T1673" s="48" t="s">
        <v>2624</v>
      </c>
      <c r="U1673" s="48" t="s">
        <v>2624</v>
      </c>
      <c r="V1673" s="48" t="s">
        <v>2624</v>
      </c>
      <c r="W1673" s="48" t="s">
        <v>2624</v>
      </c>
      <c r="X1673" s="48" t="s">
        <v>2624</v>
      </c>
      <c r="Y1673" s="48" t="s">
        <v>2624</v>
      </c>
      <c r="Z1673" s="48" t="s">
        <v>2624</v>
      </c>
      <c r="AA1673" s="48" t="s">
        <v>2624</v>
      </c>
      <c r="AB1673" s="48" t="s">
        <v>2624</v>
      </c>
      <c r="AC1673" s="48" t="s">
        <v>2624</v>
      </c>
      <c r="AD1673" s="48" t="s">
        <v>2624</v>
      </c>
      <c r="AE1673" s="48" t="s">
        <v>2624</v>
      </c>
      <c r="AF1673" s="48" t="s">
        <v>2624</v>
      </c>
      <c r="AG1673" s="48" t="s">
        <v>2624</v>
      </c>
      <c r="AH1673" s="48" t="s">
        <v>579</v>
      </c>
      <c r="AI1673" s="48" t="s">
        <v>579</v>
      </c>
      <c r="AJ1673" s="48" t="s">
        <v>579</v>
      </c>
      <c r="AK1673" s="48" t="s">
        <v>579</v>
      </c>
      <c r="AL1673" s="48" t="s">
        <v>579</v>
      </c>
      <c r="AM1673" s="48" t="s">
        <v>579</v>
      </c>
      <c r="AN1673" s="48" t="s">
        <v>579</v>
      </c>
      <c r="AO1673" s="48" t="s">
        <v>4568</v>
      </c>
      <c r="AP1673" s="48" t="s">
        <v>4568</v>
      </c>
      <c r="AQ1673" s="48" t="s">
        <v>4568</v>
      </c>
      <c r="AR1673" s="48" t="s">
        <v>4568</v>
      </c>
      <c r="AS1673" s="48" t="s">
        <v>4568</v>
      </c>
      <c r="AT1673" s="48" t="s">
        <v>4568</v>
      </c>
      <c r="AU1673" s="48" t="s">
        <v>2624</v>
      </c>
      <c r="AV1673" s="56" t="s">
        <v>2624</v>
      </c>
      <c r="AW1673" s="56" t="s">
        <v>2624</v>
      </c>
      <c r="AX1673" s="56" t="s">
        <v>2624</v>
      </c>
      <c r="AY1673" s="56" t="s">
        <v>2624</v>
      </c>
      <c r="AZ1673" s="51" t="s">
        <v>2624</v>
      </c>
    </row>
    <row r="1674" ht="15.75" customHeight="1">
      <c r="A1674" s="40">
        <v>1491.0</v>
      </c>
      <c r="B1674" s="28" t="s">
        <v>4585</v>
      </c>
      <c r="C1674" s="41"/>
      <c r="D1674" s="42">
        <f t="array" ref="D1674">index(systems,match($A1674,INDEX(systems,0,1),),3)</f>
        <v>737.651</v>
      </c>
      <c r="E1674" s="42">
        <f t="array" ref="E1674">index(systems,match($A1674,INDEX(systems,0,1),),4)</f>
        <v>261.963</v>
      </c>
      <c r="F1674" s="43" t="str">
        <f>IFERROR(__xludf.DUMMYFUNCTION("let(row, match($B1674&amp;if($C1674&lt;&gt;"""","" [""&amp;$C1674&amp;""]"",""""),index(nebulae,,2),0),join("","",iferror(round(index(nebulae,row,5)/2,3),1),iferror(round(index(nebulae,row,6)/2,3),1),0))"),"1,1,0")</f>
        <v>1,1,0</v>
      </c>
      <c r="G1674" s="44" t="s">
        <v>4586</v>
      </c>
      <c r="H1674" s="45">
        <f t="array" ref="H1674">let(systemId,match(A1674,index(systems,0,1),),refSystemId,match($H$1,index(systems,0,1),),x,index(systems,systemId,3),y,index(systems,systemId,4),refX,index(systems,refSystemId,3),refY,index(systems,refSystemId,4),round(sqrt((x-refX)^2+(y-refY)^2),3))</f>
        <v>782.786</v>
      </c>
      <c r="I1674" s="41"/>
      <c r="J1674" s="41"/>
      <c r="K1674" s="41"/>
      <c r="L1674" s="41"/>
      <c r="M1674" s="41"/>
      <c r="N1674" s="41"/>
      <c r="O1674" s="41"/>
      <c r="P1674" s="48" t="s">
        <v>840</v>
      </c>
      <c r="Q1674" s="48" t="s">
        <v>840</v>
      </c>
      <c r="R1674" s="48" t="s">
        <v>840</v>
      </c>
      <c r="S1674" s="48" t="s">
        <v>840</v>
      </c>
      <c r="T1674" s="48" t="s">
        <v>840</v>
      </c>
      <c r="U1674" s="48" t="s">
        <v>422</v>
      </c>
      <c r="V1674" s="48" t="s">
        <v>422</v>
      </c>
      <c r="W1674" s="48" t="s">
        <v>422</v>
      </c>
      <c r="X1674" s="48" t="s">
        <v>422</v>
      </c>
      <c r="Y1674" s="48" t="s">
        <v>422</v>
      </c>
      <c r="Z1674" s="48" t="s">
        <v>422</v>
      </c>
      <c r="AA1674" s="48" t="s">
        <v>422</v>
      </c>
      <c r="AB1674" s="48" t="s">
        <v>422</v>
      </c>
      <c r="AC1674" s="48" t="s">
        <v>422</v>
      </c>
      <c r="AD1674" s="48" t="s">
        <v>422</v>
      </c>
      <c r="AE1674" s="48" t="s">
        <v>422</v>
      </c>
      <c r="AF1674" s="48" t="s">
        <v>422</v>
      </c>
      <c r="AG1674" s="48" t="s">
        <v>422</v>
      </c>
      <c r="AH1674" s="48" t="s">
        <v>422</v>
      </c>
      <c r="AI1674" s="48" t="s">
        <v>422</v>
      </c>
      <c r="AJ1674" s="48" t="s">
        <v>422</v>
      </c>
      <c r="AK1674" s="48" t="s">
        <v>422</v>
      </c>
      <c r="AL1674" s="48" t="s">
        <v>422</v>
      </c>
      <c r="AM1674" s="48" t="s">
        <v>422</v>
      </c>
      <c r="AN1674" s="48" t="s">
        <v>422</v>
      </c>
      <c r="AO1674" s="48" t="s">
        <v>422</v>
      </c>
      <c r="AP1674" s="48" t="s">
        <v>422</v>
      </c>
      <c r="AQ1674" s="48" t="s">
        <v>422</v>
      </c>
      <c r="AR1674" s="48" t="s">
        <v>422</v>
      </c>
      <c r="AS1674" s="48" t="s">
        <v>422</v>
      </c>
      <c r="AT1674" s="48" t="s">
        <v>422</v>
      </c>
      <c r="AU1674" s="48" t="s">
        <v>422</v>
      </c>
      <c r="AV1674" s="48" t="s">
        <v>422</v>
      </c>
      <c r="AW1674" s="48" t="s">
        <v>422</v>
      </c>
      <c r="AX1674" s="48" t="s">
        <v>422</v>
      </c>
      <c r="AY1674" s="48" t="s">
        <v>422</v>
      </c>
      <c r="AZ1674" s="50" t="s">
        <v>841</v>
      </c>
    </row>
    <row r="1675" ht="15.75" customHeight="1">
      <c r="A1675" s="40">
        <v>1492.0</v>
      </c>
      <c r="B1675" s="28" t="s">
        <v>4587</v>
      </c>
      <c r="C1675" s="41"/>
      <c r="D1675" s="42">
        <f t="array" ref="D1675">index(systems,match($A1675,INDEX(systems,0,1),),3)</f>
        <v>-206.199</v>
      </c>
      <c r="E1675" s="42">
        <f t="array" ref="E1675">index(systems,match($A1675,INDEX(systems,0,1),),4)</f>
        <v>-384.383</v>
      </c>
      <c r="F1675" s="43" t="str">
        <f>IFERROR(__xludf.DUMMYFUNCTION("let(row, match($B1675&amp;if($C1675&lt;&gt;"""","" [""&amp;$C1675&amp;""]"",""""),index(nebulae,,2),0),join("","",iferror(round(index(nebulae,row,5)/2,3),1),iferror(round(index(nebulae,row,6)/2,3),1),0))"),"1,1,0")</f>
        <v>1,1,0</v>
      </c>
      <c r="G1675" s="44" t="s">
        <v>4588</v>
      </c>
      <c r="H1675" s="45">
        <f t="array" ref="H1675">let(systemId,match(A1675,index(systems,0,1),),refSystemId,match($H$1,index(systems,0,1),),x,index(systems,systemId,3),y,index(systems,systemId,4),refX,index(systems,refSystemId,3),refY,index(systems,refSystemId,4),round(sqrt((x-refX)^2+(y-refY)^2),3))</f>
        <v>436.198</v>
      </c>
      <c r="I1675" s="28" t="s">
        <v>408</v>
      </c>
      <c r="J1675" s="48" t="s">
        <v>408</v>
      </c>
      <c r="K1675" s="48" t="s">
        <v>408</v>
      </c>
      <c r="L1675" s="48" t="s">
        <v>408</v>
      </c>
      <c r="M1675" s="28" t="s">
        <v>408</v>
      </c>
      <c r="N1675" s="28" t="s">
        <v>576</v>
      </c>
      <c r="O1675" s="48" t="s">
        <v>576</v>
      </c>
      <c r="P1675" s="48" t="s">
        <v>609</v>
      </c>
      <c r="Q1675" s="48" t="s">
        <v>609</v>
      </c>
      <c r="R1675" s="48" t="s">
        <v>609</v>
      </c>
      <c r="S1675" s="48" t="s">
        <v>609</v>
      </c>
      <c r="T1675" s="48" t="s">
        <v>609</v>
      </c>
      <c r="U1675" s="48" t="s">
        <v>609</v>
      </c>
      <c r="V1675" s="48" t="s">
        <v>609</v>
      </c>
      <c r="W1675" s="48" t="s">
        <v>609</v>
      </c>
      <c r="X1675" s="48" t="s">
        <v>576</v>
      </c>
      <c r="Y1675" s="48" t="s">
        <v>576</v>
      </c>
      <c r="Z1675" s="48" t="s">
        <v>576</v>
      </c>
      <c r="AA1675" s="48" t="s">
        <v>576</v>
      </c>
      <c r="AB1675" s="52" t="s">
        <v>576</v>
      </c>
      <c r="AC1675" s="52" t="s">
        <v>576</v>
      </c>
      <c r="AD1675" s="52" t="s">
        <v>576</v>
      </c>
      <c r="AE1675" s="52" t="s">
        <v>576</v>
      </c>
      <c r="AF1675" s="52" t="s">
        <v>576</v>
      </c>
      <c r="AG1675" s="52" t="s">
        <v>576</v>
      </c>
      <c r="AH1675" s="52" t="s">
        <v>576</v>
      </c>
      <c r="AI1675" s="52" t="s">
        <v>576</v>
      </c>
      <c r="AJ1675" s="52" t="s">
        <v>576</v>
      </c>
      <c r="AK1675" s="52" t="s">
        <v>576</v>
      </c>
      <c r="AL1675" s="52" t="s">
        <v>576</v>
      </c>
      <c r="AM1675" s="52" t="s">
        <v>576</v>
      </c>
      <c r="AN1675" s="52" t="s">
        <v>576</v>
      </c>
      <c r="AO1675" s="52" t="s">
        <v>576</v>
      </c>
      <c r="AP1675" s="52" t="s">
        <v>576</v>
      </c>
      <c r="AQ1675" s="52" t="s">
        <v>576</v>
      </c>
      <c r="AR1675" s="52" t="s">
        <v>576</v>
      </c>
      <c r="AS1675" s="52" t="s">
        <v>576</v>
      </c>
      <c r="AT1675" s="52" t="s">
        <v>576</v>
      </c>
      <c r="AU1675" s="52" t="s">
        <v>576</v>
      </c>
      <c r="AV1675" s="48" t="s">
        <v>576</v>
      </c>
      <c r="AW1675" s="48" t="s">
        <v>576</v>
      </c>
      <c r="AX1675" s="48" t="s">
        <v>576</v>
      </c>
      <c r="AY1675" s="48" t="s">
        <v>576</v>
      </c>
      <c r="AZ1675" s="51" t="s">
        <v>576</v>
      </c>
    </row>
    <row r="1676" ht="15.75" customHeight="1">
      <c r="A1676" s="40">
        <v>1493.0</v>
      </c>
      <c r="B1676" s="28" t="s">
        <v>4589</v>
      </c>
      <c r="C1676" s="41"/>
      <c r="D1676" s="42">
        <f t="array" ref="D1676">index(systems,match($A1676,INDEX(systems,0,1),),3)</f>
        <v>206.53</v>
      </c>
      <c r="E1676" s="42">
        <f t="array" ref="E1676">index(systems,match($A1676,INDEX(systems,0,1),),4)</f>
        <v>-350.025</v>
      </c>
      <c r="F1676" s="43" t="str">
        <f>IFERROR(__xludf.DUMMYFUNCTION("let(row, match($B1676&amp;if($C1676&lt;&gt;"""","" [""&amp;$C1676&amp;""]"",""""),index(nebulae,,2),0),join("","",iferror(round(index(nebulae,row,5)/2,3),1),iferror(round(index(nebulae,row,6)/2,3),1),0))"),"1,1,0")</f>
        <v>1,1,0</v>
      </c>
      <c r="G1676" s="44" t="s">
        <v>4590</v>
      </c>
      <c r="H1676" s="45">
        <f t="array" ref="H1676">let(systemId,match(A1676,index(systems,0,1),),refSystemId,match($H$1,index(systems,0,1),),x,index(systems,systemId,3),y,index(systems,systemId,4),refX,index(systems,refSystemId,3),refY,index(systems,refSystemId,4),round(sqrt((x-refX)^2+(y-refY)^2),3))</f>
        <v>406.414</v>
      </c>
      <c r="I1676" s="53"/>
      <c r="J1676" s="53"/>
      <c r="K1676" s="53"/>
      <c r="L1676" s="53"/>
      <c r="M1676" s="46" t="s">
        <v>953</v>
      </c>
      <c r="N1676" s="28" t="s">
        <v>953</v>
      </c>
      <c r="O1676" s="48" t="s">
        <v>1013</v>
      </c>
      <c r="P1676" s="48" t="s">
        <v>1013</v>
      </c>
      <c r="Q1676" s="48" t="s">
        <v>1013</v>
      </c>
      <c r="R1676" s="48" t="s">
        <v>1013</v>
      </c>
      <c r="S1676" s="48" t="s">
        <v>1013</v>
      </c>
      <c r="T1676" s="48" t="s">
        <v>1013</v>
      </c>
      <c r="U1676" s="48" t="s">
        <v>491</v>
      </c>
      <c r="V1676" s="48" t="s">
        <v>491</v>
      </c>
      <c r="W1676" s="48" t="s">
        <v>491</v>
      </c>
      <c r="X1676" s="48" t="s">
        <v>491</v>
      </c>
      <c r="Y1676" s="48" t="s">
        <v>1324</v>
      </c>
      <c r="Z1676" s="48" t="s">
        <v>1324</v>
      </c>
      <c r="AA1676" s="48" t="s">
        <v>1325</v>
      </c>
      <c r="AB1676" s="48" t="s">
        <v>1325</v>
      </c>
      <c r="AC1676" s="48" t="s">
        <v>1325</v>
      </c>
      <c r="AD1676" s="48" t="s">
        <v>1325</v>
      </c>
      <c r="AE1676" s="48" t="s">
        <v>1325</v>
      </c>
      <c r="AF1676" s="48" t="s">
        <v>1325</v>
      </c>
      <c r="AG1676" s="48" t="s">
        <v>1325</v>
      </c>
      <c r="AH1676" s="48" t="s">
        <v>1325</v>
      </c>
      <c r="AI1676" s="48" t="s">
        <v>1325</v>
      </c>
      <c r="AJ1676" s="48" t="s">
        <v>1325</v>
      </c>
      <c r="AK1676" s="48" t="s">
        <v>1325</v>
      </c>
      <c r="AL1676" s="48" t="s">
        <v>1325</v>
      </c>
      <c r="AM1676" s="48" t="s">
        <v>1325</v>
      </c>
      <c r="AN1676" s="48" t="s">
        <v>1325</v>
      </c>
      <c r="AO1676" s="48" t="s">
        <v>1324</v>
      </c>
      <c r="AP1676" s="48" t="s">
        <v>1324</v>
      </c>
      <c r="AQ1676" s="48" t="s">
        <v>953</v>
      </c>
      <c r="AR1676" s="48" t="s">
        <v>953</v>
      </c>
      <c r="AS1676" s="48" t="s">
        <v>953</v>
      </c>
      <c r="AT1676" s="48" t="s">
        <v>953</v>
      </c>
      <c r="AU1676" s="48" t="s">
        <v>953</v>
      </c>
      <c r="AV1676" s="48" t="s">
        <v>953</v>
      </c>
      <c r="AW1676" s="48" t="s">
        <v>953</v>
      </c>
      <c r="AX1676" s="48" t="s">
        <v>953</v>
      </c>
      <c r="AY1676" s="48" t="s">
        <v>953</v>
      </c>
      <c r="AZ1676" s="28" t="s">
        <v>953</v>
      </c>
    </row>
    <row r="1677" ht="15.75" customHeight="1">
      <c r="A1677" s="40">
        <v>1494.0</v>
      </c>
      <c r="B1677" s="28" t="s">
        <v>4591</v>
      </c>
      <c r="C1677" s="41"/>
      <c r="D1677" s="42">
        <f t="array" ref="D1677">index(systems,match($A1677,INDEX(systems,0,1),),3)</f>
        <v>-43.954</v>
      </c>
      <c r="E1677" s="42">
        <f t="array" ref="E1677">index(systems,match($A1677,INDEX(systems,0,1),),4)</f>
        <v>-121.068</v>
      </c>
      <c r="F1677" s="43" t="str">
        <f>IFERROR(__xludf.DUMMYFUNCTION("let(row, match($B1677&amp;if($C1677&lt;&gt;"""","" [""&amp;$C1677&amp;""]"",""""),index(nebulae,,2),0),join("","",iferror(round(index(nebulae,row,5)/2,3),1),iferror(round(index(nebulae,row,6)/2,3),1),0))"),"1,1,0")</f>
        <v>1,1,0</v>
      </c>
      <c r="G1677" s="44" t="s">
        <v>4592</v>
      </c>
      <c r="H1677" s="45">
        <f t="array" ref="H1677">let(systemId,match(A1677,index(systems,0,1),),refSystemId,match($H$1,index(systems,0,1),),x,index(systems,systemId,3),y,index(systems,systemId,4),refX,index(systems,refSystemId,3),refY,index(systems,refSystemId,4),round(sqrt((x-refX)^2+(y-refY)^2),3))</f>
        <v>128.8</v>
      </c>
      <c r="I1677" s="46" t="s">
        <v>418</v>
      </c>
      <c r="J1677" s="53"/>
      <c r="K1677" s="53"/>
      <c r="L1677" s="53"/>
      <c r="M1677" s="46" t="s">
        <v>418</v>
      </c>
      <c r="N1677" s="28" t="s">
        <v>1121</v>
      </c>
      <c r="O1677" s="48" t="s">
        <v>1121</v>
      </c>
      <c r="P1677" s="48" t="s">
        <v>1121</v>
      </c>
      <c r="Q1677" s="48" t="s">
        <v>1121</v>
      </c>
      <c r="R1677" s="48" t="s">
        <v>1121</v>
      </c>
      <c r="S1677" s="48" t="s">
        <v>1121</v>
      </c>
      <c r="T1677" s="48" t="s">
        <v>1121</v>
      </c>
      <c r="U1677" s="48" t="s">
        <v>1121</v>
      </c>
      <c r="V1677" s="48" t="s">
        <v>1121</v>
      </c>
      <c r="W1677" s="48" t="s">
        <v>1121</v>
      </c>
      <c r="X1677" s="48" t="s">
        <v>1121</v>
      </c>
      <c r="Y1677" s="48" t="s">
        <v>560</v>
      </c>
      <c r="Z1677" s="48" t="s">
        <v>560</v>
      </c>
      <c r="AA1677" s="48" t="s">
        <v>560</v>
      </c>
      <c r="AB1677" s="48" t="s">
        <v>560</v>
      </c>
      <c r="AC1677" s="48" t="s">
        <v>560</v>
      </c>
      <c r="AD1677" s="48" t="s">
        <v>560</v>
      </c>
      <c r="AE1677" s="48" t="s">
        <v>560</v>
      </c>
      <c r="AF1677" s="48" t="s">
        <v>560</v>
      </c>
      <c r="AG1677" s="48" t="s">
        <v>560</v>
      </c>
      <c r="AH1677" s="48" t="s">
        <v>560</v>
      </c>
      <c r="AI1677" s="48" t="s">
        <v>560</v>
      </c>
      <c r="AJ1677" s="48" t="s">
        <v>560</v>
      </c>
      <c r="AK1677" s="48" t="s">
        <v>560</v>
      </c>
      <c r="AL1677" s="48" t="s">
        <v>560</v>
      </c>
      <c r="AM1677" s="48" t="s">
        <v>560</v>
      </c>
      <c r="AN1677" s="48" t="s">
        <v>560</v>
      </c>
      <c r="AO1677" s="48" t="s">
        <v>560</v>
      </c>
      <c r="AP1677" s="48" t="s">
        <v>560</v>
      </c>
      <c r="AQ1677" s="48" t="s">
        <v>560</v>
      </c>
      <c r="AR1677" s="48" t="s">
        <v>560</v>
      </c>
      <c r="AS1677" s="48" t="s">
        <v>418</v>
      </c>
      <c r="AT1677" s="48" t="s">
        <v>418</v>
      </c>
      <c r="AU1677" s="48" t="s">
        <v>418</v>
      </c>
      <c r="AV1677" s="48" t="s">
        <v>418</v>
      </c>
      <c r="AW1677" s="48" t="s">
        <v>418</v>
      </c>
      <c r="AX1677" s="48" t="s">
        <v>560</v>
      </c>
      <c r="AY1677" s="48" t="s">
        <v>560</v>
      </c>
      <c r="AZ1677" s="51" t="s">
        <v>560</v>
      </c>
    </row>
    <row r="1678" ht="15.75" customHeight="1">
      <c r="A1678" s="40">
        <v>1495.0</v>
      </c>
      <c r="B1678" s="28" t="s">
        <v>4593</v>
      </c>
      <c r="C1678" s="41"/>
      <c r="D1678" s="42">
        <f t="array" ref="D1678">index(systems,match($A1678,INDEX(systems,0,1),),3)</f>
        <v>15.772</v>
      </c>
      <c r="E1678" s="42">
        <f t="array" ref="E1678">index(systems,match($A1678,INDEX(systems,0,1),),4)</f>
        <v>-425.723</v>
      </c>
      <c r="F1678" s="43" t="str">
        <f>IFERROR(__xludf.DUMMYFUNCTION("let(row, match($B1678&amp;if($C1678&lt;&gt;"""","" [""&amp;$C1678&amp;""]"",""""),index(nebulae,,2),0),join("","",iferror(round(index(nebulae,row,5)/2,3),1),iferror(round(index(nebulae,row,6)/2,3),1),0))"),"1,1,0")</f>
        <v>1,1,0</v>
      </c>
      <c r="G1678" s="44" t="s">
        <v>4594</v>
      </c>
      <c r="H1678" s="45">
        <f t="array" ref="H1678">let(systemId,match(A1678,index(systems,0,1),),refSystemId,match($H$1,index(systems,0,1),),x,index(systems,systemId,3),y,index(systems,systemId,4),refX,index(systems,refSystemId,3),refY,index(systems,refSystemId,4),round(sqrt((x-refX)^2+(y-refY)^2),3))</f>
        <v>426.015</v>
      </c>
      <c r="I1678" s="46" t="s">
        <v>408</v>
      </c>
      <c r="J1678" s="46" t="s">
        <v>408</v>
      </c>
      <c r="K1678" s="46" t="s">
        <v>408</v>
      </c>
      <c r="L1678" s="28" t="s">
        <v>408</v>
      </c>
      <c r="M1678" s="46" t="s">
        <v>408</v>
      </c>
      <c r="N1678" s="28" t="s">
        <v>408</v>
      </c>
      <c r="O1678" s="41"/>
      <c r="P1678" s="48" t="s">
        <v>617</v>
      </c>
      <c r="Q1678" s="48" t="s">
        <v>617</v>
      </c>
      <c r="R1678" s="48" t="s">
        <v>617</v>
      </c>
      <c r="S1678" s="48" t="s">
        <v>617</v>
      </c>
      <c r="T1678" s="48" t="s">
        <v>1846</v>
      </c>
      <c r="U1678" s="48" t="s">
        <v>1846</v>
      </c>
      <c r="V1678" s="48" t="s">
        <v>1846</v>
      </c>
      <c r="W1678" s="48" t="s">
        <v>1846</v>
      </c>
      <c r="X1678" s="48" t="s">
        <v>1846</v>
      </c>
      <c r="Y1678" s="48" t="s">
        <v>422</v>
      </c>
      <c r="Z1678" s="48" t="s">
        <v>422</v>
      </c>
      <c r="AA1678" s="48" t="s">
        <v>422</v>
      </c>
      <c r="AB1678" s="48" t="s">
        <v>422</v>
      </c>
      <c r="AC1678" s="48" t="s">
        <v>422</v>
      </c>
      <c r="AD1678" s="48" t="s">
        <v>422</v>
      </c>
      <c r="AE1678" s="48" t="s">
        <v>422</v>
      </c>
      <c r="AF1678" s="48" t="s">
        <v>422</v>
      </c>
      <c r="AG1678" s="48" t="s">
        <v>422</v>
      </c>
      <c r="AH1678" s="48" t="s">
        <v>422</v>
      </c>
      <c r="AI1678" s="48" t="s">
        <v>422</v>
      </c>
      <c r="AJ1678" s="48" t="s">
        <v>422</v>
      </c>
      <c r="AK1678" s="48" t="s">
        <v>422</v>
      </c>
      <c r="AL1678" s="48" t="s">
        <v>422</v>
      </c>
      <c r="AM1678" s="48" t="s">
        <v>422</v>
      </c>
      <c r="AN1678" s="48" t="s">
        <v>422</v>
      </c>
      <c r="AO1678" s="48" t="s">
        <v>422</v>
      </c>
      <c r="AP1678" s="48" t="s">
        <v>422</v>
      </c>
      <c r="AQ1678" s="48" t="s">
        <v>422</v>
      </c>
      <c r="AR1678" s="48" t="s">
        <v>422</v>
      </c>
      <c r="AS1678" s="48" t="s">
        <v>422</v>
      </c>
      <c r="AT1678" s="48" t="s">
        <v>422</v>
      </c>
      <c r="AU1678" s="48" t="s">
        <v>422</v>
      </c>
      <c r="AV1678" s="48" t="s">
        <v>422</v>
      </c>
      <c r="AW1678" s="48" t="s">
        <v>422</v>
      </c>
      <c r="AX1678" s="48" t="s">
        <v>422</v>
      </c>
      <c r="AY1678" s="48" t="s">
        <v>422</v>
      </c>
      <c r="AZ1678" s="28" t="s">
        <v>422</v>
      </c>
    </row>
    <row r="1679" ht="15.75" customHeight="1">
      <c r="A1679" s="40">
        <v>1496.0</v>
      </c>
      <c r="B1679" s="28" t="s">
        <v>4595</v>
      </c>
      <c r="C1679" s="41"/>
      <c r="D1679" s="42">
        <f t="array" ref="D1679">index(systems,match($A1679,INDEX(systems,0,1),),3)</f>
        <v>450.285</v>
      </c>
      <c r="E1679" s="42">
        <f t="array" ref="E1679">index(systems,match($A1679,INDEX(systems,0,1),),4)</f>
        <v>-8.057</v>
      </c>
      <c r="F1679" s="43" t="str">
        <f>IFERROR(__xludf.DUMMYFUNCTION("let(row, match($B1679&amp;if($C1679&lt;&gt;"""","" [""&amp;$C1679&amp;""]"",""""),index(nebulae,,2),0),join("","",iferror(round(index(nebulae,row,5)/2,3),1),iferror(round(index(nebulae,row,6)/2,3),1),0))"),"1,1,0")</f>
        <v>1,1,0</v>
      </c>
      <c r="G1679" s="44" t="s">
        <v>4596</v>
      </c>
      <c r="H1679" s="45">
        <f t="array" ref="H1679">let(systemId,match(A1679,index(systems,0,1),),refSystemId,match($H$1,index(systems,0,1),),x,index(systems,systemId,3),y,index(systems,systemId,4),refX,index(systems,refSystemId,3),refY,index(systems,refSystemId,4),round(sqrt((x-refX)^2+(y-refY)^2),3))</f>
        <v>450.357</v>
      </c>
      <c r="I1679" s="41"/>
      <c r="J1679" s="41"/>
      <c r="K1679" s="41"/>
      <c r="L1679" s="41"/>
      <c r="M1679" s="41"/>
      <c r="N1679" s="28" t="s">
        <v>620</v>
      </c>
      <c r="O1679" s="48" t="s">
        <v>620</v>
      </c>
      <c r="P1679" s="48" t="s">
        <v>620</v>
      </c>
      <c r="Q1679" s="48" t="s">
        <v>620</v>
      </c>
      <c r="R1679" s="48" t="s">
        <v>620</v>
      </c>
      <c r="S1679" s="48" t="s">
        <v>620</v>
      </c>
      <c r="T1679" s="48" t="s">
        <v>620</v>
      </c>
      <c r="U1679" s="48" t="s">
        <v>1581</v>
      </c>
      <c r="V1679" s="48" t="s">
        <v>1581</v>
      </c>
      <c r="W1679" s="48" t="s">
        <v>1581</v>
      </c>
      <c r="X1679" s="52" t="s">
        <v>1581</v>
      </c>
      <c r="Y1679" s="52" t="s">
        <v>1582</v>
      </c>
      <c r="Z1679" s="52" t="s">
        <v>1582</v>
      </c>
      <c r="AA1679" s="52" t="s">
        <v>1583</v>
      </c>
      <c r="AB1679" s="52" t="s">
        <v>1583</v>
      </c>
      <c r="AC1679" s="52" t="s">
        <v>1583</v>
      </c>
      <c r="AD1679" s="52" t="s">
        <v>1583</v>
      </c>
      <c r="AE1679" s="52" t="s">
        <v>1583</v>
      </c>
      <c r="AF1679" s="52" t="s">
        <v>1583</v>
      </c>
      <c r="AG1679" s="52" t="s">
        <v>1583</v>
      </c>
      <c r="AH1679" s="52" t="s">
        <v>1583</v>
      </c>
      <c r="AI1679" s="52" t="s">
        <v>1583</v>
      </c>
      <c r="AJ1679" s="52" t="s">
        <v>1583</v>
      </c>
      <c r="AK1679" s="52" t="s">
        <v>1583</v>
      </c>
      <c r="AL1679" s="52" t="s">
        <v>1583</v>
      </c>
      <c r="AM1679" s="52" t="s">
        <v>1583</v>
      </c>
      <c r="AN1679" s="52" t="s">
        <v>1583</v>
      </c>
      <c r="AO1679" s="52" t="s">
        <v>1582</v>
      </c>
      <c r="AP1679" s="52" t="s">
        <v>1582</v>
      </c>
      <c r="AQ1679" s="52" t="s">
        <v>1582</v>
      </c>
      <c r="AR1679" s="52" t="s">
        <v>1582</v>
      </c>
      <c r="AS1679" s="52" t="s">
        <v>1582</v>
      </c>
      <c r="AT1679" s="52" t="s">
        <v>1582</v>
      </c>
      <c r="AU1679" s="52" t="s">
        <v>1582</v>
      </c>
      <c r="AV1679" s="48" t="s">
        <v>1584</v>
      </c>
      <c r="AW1679" s="48" t="s">
        <v>624</v>
      </c>
      <c r="AX1679" s="48" t="s">
        <v>625</v>
      </c>
      <c r="AY1679" s="48" t="s">
        <v>625</v>
      </c>
      <c r="AZ1679" s="28" t="s">
        <v>1585</v>
      </c>
    </row>
    <row r="1680" ht="15.75" customHeight="1">
      <c r="A1680" s="40">
        <v>1497.0</v>
      </c>
      <c r="B1680" s="28" t="s">
        <v>4597</v>
      </c>
      <c r="C1680" s="41"/>
      <c r="D1680" s="42">
        <f t="array" ref="D1680">index(systems,match($A1680,INDEX(systems,0,1),),3)</f>
        <v>341.726</v>
      </c>
      <c r="E1680" s="42">
        <f t="array" ref="E1680">index(systems,match($A1680,INDEX(systems,0,1),),4)</f>
        <v>310.4</v>
      </c>
      <c r="F1680" s="43" t="str">
        <f>IFERROR(__xludf.DUMMYFUNCTION("let(row, match($B1680&amp;if($C1680&lt;&gt;"""","" [""&amp;$C1680&amp;""]"",""""),index(nebulae,,2),0),join("","",iferror(round(index(nebulae,row,5)/2,3),1),iferror(round(index(nebulae,row,6)/2,3),1),0))"),"1,1,0")</f>
        <v>1,1,0</v>
      </c>
      <c r="G1680" s="44" t="s">
        <v>4598</v>
      </c>
      <c r="H1680" s="45">
        <f t="array" ref="H1680">let(systemId,match(A1680,index(systems,0,1),),refSystemId,match($H$1,index(systems,0,1),),x,index(systems,systemId,3),y,index(systems,systemId,4),refX,index(systems,refSystemId,3),refY,index(systems,refSystemId,4),round(sqrt((x-refX)^2+(y-refY)^2),3))</f>
        <v>461.654</v>
      </c>
      <c r="I1680" s="62" t="s">
        <v>408</v>
      </c>
      <c r="J1680" s="62" t="s">
        <v>408</v>
      </c>
      <c r="K1680" s="62" t="s">
        <v>408</v>
      </c>
      <c r="L1680" s="53"/>
      <c r="M1680" s="53"/>
      <c r="N1680" s="28" t="s">
        <v>432</v>
      </c>
      <c r="O1680" s="48" t="s">
        <v>432</v>
      </c>
      <c r="P1680" s="48" t="s">
        <v>432</v>
      </c>
      <c r="Q1680" s="48" t="s">
        <v>432</v>
      </c>
      <c r="R1680" s="48" t="s">
        <v>432</v>
      </c>
      <c r="S1680" s="48" t="s">
        <v>432</v>
      </c>
      <c r="T1680" s="48" t="s">
        <v>432</v>
      </c>
      <c r="U1680" s="48" t="s">
        <v>432</v>
      </c>
      <c r="V1680" s="48" t="s">
        <v>432</v>
      </c>
      <c r="W1680" s="48" t="s">
        <v>432</v>
      </c>
      <c r="X1680" s="48" t="s">
        <v>432</v>
      </c>
      <c r="Y1680" s="48" t="s">
        <v>432</v>
      </c>
      <c r="Z1680" s="48" t="s">
        <v>432</v>
      </c>
      <c r="AA1680" s="48" t="s">
        <v>432</v>
      </c>
      <c r="AB1680" s="48" t="s">
        <v>432</v>
      </c>
      <c r="AC1680" s="48" t="s">
        <v>432</v>
      </c>
      <c r="AD1680" s="48" t="s">
        <v>432</v>
      </c>
      <c r="AE1680" s="48" t="s">
        <v>432</v>
      </c>
      <c r="AF1680" s="48" t="s">
        <v>432</v>
      </c>
      <c r="AG1680" s="48" t="s">
        <v>432</v>
      </c>
      <c r="AH1680" s="48" t="s">
        <v>432</v>
      </c>
      <c r="AI1680" s="48" t="s">
        <v>432</v>
      </c>
      <c r="AJ1680" s="48" t="s">
        <v>432</v>
      </c>
      <c r="AK1680" s="48" t="s">
        <v>432</v>
      </c>
      <c r="AL1680" s="48" t="s">
        <v>432</v>
      </c>
      <c r="AM1680" s="48" t="s">
        <v>432</v>
      </c>
      <c r="AN1680" s="48" t="s">
        <v>432</v>
      </c>
      <c r="AO1680" s="48" t="s">
        <v>432</v>
      </c>
      <c r="AP1680" s="48" t="s">
        <v>432</v>
      </c>
      <c r="AQ1680" s="48" t="s">
        <v>432</v>
      </c>
      <c r="AR1680" s="48" t="s">
        <v>432</v>
      </c>
      <c r="AS1680" s="48" t="s">
        <v>432</v>
      </c>
      <c r="AT1680" s="48" t="s">
        <v>432</v>
      </c>
      <c r="AU1680" s="48" t="s">
        <v>432</v>
      </c>
      <c r="AV1680" s="48" t="s">
        <v>432</v>
      </c>
      <c r="AW1680" s="48" t="s">
        <v>432</v>
      </c>
      <c r="AX1680" s="48" t="s">
        <v>432</v>
      </c>
      <c r="AY1680" s="48" t="s">
        <v>432</v>
      </c>
      <c r="AZ1680" s="28" t="s">
        <v>432</v>
      </c>
    </row>
    <row r="1681" ht="15.75" customHeight="1">
      <c r="A1681" s="40">
        <v>1498.0</v>
      </c>
      <c r="B1681" s="28" t="s">
        <v>4599</v>
      </c>
      <c r="C1681" s="41"/>
      <c r="D1681" s="42">
        <f t="array" ref="D1681">index(systems,match($A1681,INDEX(systems,0,1),),3)</f>
        <v>-172.135</v>
      </c>
      <c r="E1681" s="42">
        <f t="array" ref="E1681">index(systems,match($A1681,INDEX(systems,0,1),),4)</f>
        <v>138.445</v>
      </c>
      <c r="F1681" s="43" t="str">
        <f>IFERROR(__xludf.DUMMYFUNCTION("let(row, match($B1681&amp;if($C1681&lt;&gt;"""","" [""&amp;$C1681&amp;""]"",""""),index(nebulae,,2),0),join("","",iferror(round(index(nebulae,row,5)/2,3),1),iferror(round(index(nebulae,row,6)/2,3),1),0))"),"1,1,0")</f>
        <v>1,1,0</v>
      </c>
      <c r="G1681" s="44" t="s">
        <v>4600</v>
      </c>
      <c r="H1681" s="45">
        <f t="array" ref="H1681">let(systemId,match(A1681,index(systems,0,1),),refSystemId,match($H$1,index(systems,0,1),),x,index(systems,systemId,3),y,index(systems,systemId,4),refX,index(systems,refSystemId,3),refY,index(systems,refSystemId,4),round(sqrt((x-refX)^2+(y-refY)^2),3))</f>
        <v>220.902</v>
      </c>
      <c r="I1681" s="46" t="s">
        <v>408</v>
      </c>
      <c r="J1681" s="46" t="s">
        <v>408</v>
      </c>
      <c r="K1681" s="46" t="s">
        <v>408</v>
      </c>
      <c r="L1681" s="46" t="s">
        <v>408</v>
      </c>
      <c r="M1681" s="47" t="s">
        <v>408</v>
      </c>
      <c r="N1681" s="28" t="s">
        <v>408</v>
      </c>
      <c r="O1681" s="41"/>
      <c r="P1681" s="48" t="s">
        <v>864</v>
      </c>
      <c r="Q1681" s="48" t="s">
        <v>864</v>
      </c>
      <c r="R1681" s="48" t="s">
        <v>864</v>
      </c>
      <c r="S1681" s="48" t="s">
        <v>864</v>
      </c>
      <c r="T1681" s="48" t="s">
        <v>864</v>
      </c>
      <c r="U1681" s="48" t="s">
        <v>864</v>
      </c>
      <c r="V1681" s="48" t="s">
        <v>864</v>
      </c>
      <c r="W1681" s="48" t="s">
        <v>864</v>
      </c>
      <c r="X1681" s="48" t="s">
        <v>422</v>
      </c>
      <c r="Y1681" s="48" t="s">
        <v>422</v>
      </c>
      <c r="Z1681" s="48" t="s">
        <v>422</v>
      </c>
      <c r="AA1681" s="48" t="s">
        <v>422</v>
      </c>
      <c r="AB1681" s="48" t="s">
        <v>422</v>
      </c>
      <c r="AC1681" s="48" t="s">
        <v>422</v>
      </c>
      <c r="AD1681" s="48" t="s">
        <v>422</v>
      </c>
      <c r="AE1681" s="48" t="s">
        <v>422</v>
      </c>
      <c r="AF1681" s="48" t="s">
        <v>422</v>
      </c>
      <c r="AG1681" s="48" t="s">
        <v>422</v>
      </c>
      <c r="AH1681" s="48" t="s">
        <v>422</v>
      </c>
      <c r="AI1681" s="48" t="s">
        <v>422</v>
      </c>
      <c r="AJ1681" s="48" t="s">
        <v>422</v>
      </c>
      <c r="AK1681" s="48" t="s">
        <v>422</v>
      </c>
      <c r="AL1681" s="48" t="s">
        <v>422</v>
      </c>
      <c r="AM1681" s="48" t="s">
        <v>422</v>
      </c>
      <c r="AN1681" s="48" t="s">
        <v>422</v>
      </c>
      <c r="AO1681" s="48" t="s">
        <v>422</v>
      </c>
      <c r="AP1681" s="48" t="s">
        <v>422</v>
      </c>
      <c r="AQ1681" s="48" t="s">
        <v>422</v>
      </c>
      <c r="AR1681" s="48" t="s">
        <v>422</v>
      </c>
      <c r="AS1681" s="48" t="s">
        <v>422</v>
      </c>
      <c r="AT1681" s="48" t="s">
        <v>422</v>
      </c>
      <c r="AU1681" s="48" t="s">
        <v>422</v>
      </c>
      <c r="AV1681" s="48" t="s">
        <v>422</v>
      </c>
      <c r="AW1681" s="48" t="s">
        <v>422</v>
      </c>
      <c r="AX1681" s="48" t="s">
        <v>422</v>
      </c>
      <c r="AY1681" s="48" t="s">
        <v>422</v>
      </c>
      <c r="AZ1681" s="49" t="s">
        <v>422</v>
      </c>
    </row>
    <row r="1682" ht="15.75" customHeight="1">
      <c r="A1682" s="40">
        <v>1499.0</v>
      </c>
      <c r="B1682" s="28" t="s">
        <v>4601</v>
      </c>
      <c r="C1682" s="41"/>
      <c r="D1682" s="42">
        <f t="array" ref="D1682">index(systems,match($A1682,INDEX(systems,0,1),),3)</f>
        <v>-33.864</v>
      </c>
      <c r="E1682" s="42">
        <f t="array" ref="E1682">index(systems,match($A1682,INDEX(systems,0,1),),4)</f>
        <v>6.414</v>
      </c>
      <c r="F1682" s="43" t="str">
        <f>IFERROR(__xludf.DUMMYFUNCTION("let(row, match($B1682&amp;if($C1682&lt;&gt;"""","" [""&amp;$C1682&amp;""]"",""""),index(nebulae,,2),0),join("","",iferror(round(index(nebulae,row,5)/2,3),1),iferror(round(index(nebulae,row,6)/2,3),1),0))"),"1,1,0")</f>
        <v>1,1,0</v>
      </c>
      <c r="G1682" s="44" t="s">
        <v>4602</v>
      </c>
      <c r="H1682" s="96">
        <f t="array" ref="H1682">let(systemId,match(A1682,index(systems,0,1),),refSystemId,match($H$1,index(systems,0,1),),x,index(systems,systemId,3),y,index(systems,systemId,4),refX,index(systems,refSystemId,3),refY,index(systems,refSystemId,4),round(sqrt((x-refX)^2+(y-refY)^2),3))</f>
        <v>34.466</v>
      </c>
      <c r="I1682" s="28" t="s">
        <v>418</v>
      </c>
      <c r="J1682" s="28" t="s">
        <v>508</v>
      </c>
      <c r="K1682" s="28" t="s">
        <v>508</v>
      </c>
      <c r="L1682" s="28" t="s">
        <v>508</v>
      </c>
      <c r="M1682" s="48" t="s">
        <v>508</v>
      </c>
      <c r="N1682" s="28" t="s">
        <v>639</v>
      </c>
      <c r="O1682" s="48" t="s">
        <v>639</v>
      </c>
      <c r="P1682" s="48" t="s">
        <v>639</v>
      </c>
      <c r="Q1682" s="48" t="s">
        <v>639</v>
      </c>
      <c r="R1682" s="48" t="s">
        <v>640</v>
      </c>
      <c r="S1682" s="48" t="s">
        <v>639</v>
      </c>
      <c r="T1682" s="28" t="s">
        <v>825</v>
      </c>
      <c r="U1682" s="48" t="s">
        <v>641</v>
      </c>
      <c r="V1682" s="48" t="s">
        <v>641</v>
      </c>
      <c r="W1682" s="48" t="s">
        <v>641</v>
      </c>
      <c r="X1682" s="48" t="s">
        <v>641</v>
      </c>
      <c r="Y1682" s="48" t="s">
        <v>641</v>
      </c>
      <c r="Z1682" s="48" t="s">
        <v>641</v>
      </c>
      <c r="AA1682" s="48" t="s">
        <v>744</v>
      </c>
      <c r="AB1682" s="48" t="s">
        <v>744</v>
      </c>
      <c r="AC1682" s="48" t="s">
        <v>744</v>
      </c>
      <c r="AD1682" s="48" t="s">
        <v>744</v>
      </c>
      <c r="AE1682" s="48" t="s">
        <v>744</v>
      </c>
      <c r="AF1682" s="48" t="s">
        <v>744</v>
      </c>
      <c r="AG1682" s="48" t="s">
        <v>744</v>
      </c>
      <c r="AH1682" s="48" t="s">
        <v>745</v>
      </c>
      <c r="AI1682" s="48" t="s">
        <v>529</v>
      </c>
      <c r="AJ1682" s="48" t="s">
        <v>529</v>
      </c>
      <c r="AK1682" s="48" t="s">
        <v>529</v>
      </c>
      <c r="AL1682" s="48" t="s">
        <v>529</v>
      </c>
      <c r="AM1682" s="48" t="s">
        <v>529</v>
      </c>
      <c r="AN1682" s="48" t="s">
        <v>529</v>
      </c>
      <c r="AO1682" s="48" t="s">
        <v>529</v>
      </c>
      <c r="AP1682" s="48" t="s">
        <v>529</v>
      </c>
      <c r="AQ1682" s="48" t="s">
        <v>516</v>
      </c>
      <c r="AR1682" s="48" t="s">
        <v>517</v>
      </c>
      <c r="AS1682" s="52" t="s">
        <v>746</v>
      </c>
      <c r="AT1682" s="52" t="s">
        <v>746</v>
      </c>
      <c r="AU1682" s="52" t="s">
        <v>746</v>
      </c>
      <c r="AV1682" s="48" t="s">
        <v>746</v>
      </c>
      <c r="AW1682" s="48" t="s">
        <v>746</v>
      </c>
      <c r="AX1682" s="48" t="s">
        <v>931</v>
      </c>
      <c r="AY1682" s="48" t="s">
        <v>605</v>
      </c>
      <c r="AZ1682" s="51" t="s">
        <v>605</v>
      </c>
    </row>
    <row r="1683" ht="15.75" customHeight="1">
      <c r="A1683" s="40">
        <v>1500.0</v>
      </c>
      <c r="B1683" s="28" t="s">
        <v>4603</v>
      </c>
      <c r="C1683" s="41"/>
      <c r="D1683" s="42">
        <f t="array" ref="D1683">index(systems,match($A1683,INDEX(systems,0,1),),3)</f>
        <v>150.173</v>
      </c>
      <c r="E1683" s="42">
        <f t="array" ref="E1683">index(systems,match($A1683,INDEX(systems,0,1),),4)</f>
        <v>-67.516</v>
      </c>
      <c r="F1683" s="43" t="str">
        <f>IFERROR(__xludf.DUMMYFUNCTION("let(row, match($B1683&amp;if($C1683&lt;&gt;"""","" [""&amp;$C1683&amp;""]"",""""),index(nebulae,,2),0),join("","",iferror(round(index(nebulae,row,5)/2,3),1),iferror(round(index(nebulae,row,6)/2,3),1),0))"),"1,1,0")</f>
        <v>1,1,0</v>
      </c>
      <c r="G1683" s="44" t="s">
        <v>4604</v>
      </c>
      <c r="H1683" s="45">
        <f t="array" ref="H1683">let(systemId,match(A1683,index(systems,0,1),),refSystemId,match($H$1,index(systems,0,1),),x,index(systems,systemId,3),y,index(systems,systemId,4),refX,index(systems,refSystemId,3),refY,index(systems,refSystemId,4),round(sqrt((x-refX)^2+(y-refY)^2),3))</f>
        <v>164.652</v>
      </c>
      <c r="I1683" s="41"/>
      <c r="J1683" s="28" t="s">
        <v>418</v>
      </c>
      <c r="K1683" s="41"/>
      <c r="L1683" s="41"/>
      <c r="M1683" s="28" t="s">
        <v>500</v>
      </c>
      <c r="N1683" s="28" t="s">
        <v>555</v>
      </c>
      <c r="O1683" s="48" t="s">
        <v>555</v>
      </c>
      <c r="P1683" s="48" t="s">
        <v>555</v>
      </c>
      <c r="Q1683" s="48" t="s">
        <v>555</v>
      </c>
      <c r="R1683" s="48" t="s">
        <v>555</v>
      </c>
      <c r="S1683" s="48" t="s">
        <v>555</v>
      </c>
      <c r="T1683" s="48" t="s">
        <v>555</v>
      </c>
      <c r="U1683" s="48" t="s">
        <v>555</v>
      </c>
      <c r="V1683" s="48" t="s">
        <v>555</v>
      </c>
      <c r="W1683" s="48" t="s">
        <v>555</v>
      </c>
      <c r="X1683" s="48" t="s">
        <v>555</v>
      </c>
      <c r="Y1683" s="48" t="s">
        <v>992</v>
      </c>
      <c r="Z1683" s="48" t="s">
        <v>992</v>
      </c>
      <c r="AA1683" s="48" t="s">
        <v>993</v>
      </c>
      <c r="AB1683" s="48" t="s">
        <v>993</v>
      </c>
      <c r="AC1683" s="48" t="s">
        <v>993</v>
      </c>
      <c r="AD1683" s="48" t="s">
        <v>993</v>
      </c>
      <c r="AE1683" s="48" t="s">
        <v>993</v>
      </c>
      <c r="AF1683" s="48" t="s">
        <v>993</v>
      </c>
      <c r="AG1683" s="48" t="s">
        <v>993</v>
      </c>
      <c r="AH1683" s="48" t="s">
        <v>993</v>
      </c>
      <c r="AI1683" s="48" t="s">
        <v>993</v>
      </c>
      <c r="AJ1683" s="48" t="s">
        <v>993</v>
      </c>
      <c r="AK1683" s="48" t="s">
        <v>993</v>
      </c>
      <c r="AL1683" s="48" t="s">
        <v>993</v>
      </c>
      <c r="AM1683" s="48" t="s">
        <v>993</v>
      </c>
      <c r="AN1683" s="48" t="s">
        <v>993</v>
      </c>
      <c r="AO1683" s="48" t="s">
        <v>992</v>
      </c>
      <c r="AP1683" s="48" t="s">
        <v>992</v>
      </c>
      <c r="AQ1683" s="48" t="s">
        <v>992</v>
      </c>
      <c r="AR1683" s="48" t="s">
        <v>992</v>
      </c>
      <c r="AS1683" s="48" t="s">
        <v>992</v>
      </c>
      <c r="AT1683" s="48" t="s">
        <v>992</v>
      </c>
      <c r="AU1683" s="48" t="s">
        <v>992</v>
      </c>
      <c r="AV1683" s="48" t="s">
        <v>1352</v>
      </c>
      <c r="AW1683" s="48" t="s">
        <v>1352</v>
      </c>
      <c r="AX1683" s="48" t="s">
        <v>1352</v>
      </c>
      <c r="AY1683" s="48" t="s">
        <v>1352</v>
      </c>
      <c r="AZ1683" s="49" t="s">
        <v>1352</v>
      </c>
    </row>
    <row r="1684" ht="15.75" customHeight="1">
      <c r="A1684" s="40">
        <v>1501.0</v>
      </c>
      <c r="B1684" s="28" t="s">
        <v>4605</v>
      </c>
      <c r="C1684" s="41"/>
      <c r="D1684" s="42">
        <f t="array" ref="D1684">index(systems,match($A1684,INDEX(systems,0,1),),3)</f>
        <v>197.997</v>
      </c>
      <c r="E1684" s="42">
        <f t="array" ref="E1684">index(systems,match($A1684,INDEX(systems,0,1),),4)</f>
        <v>120.407</v>
      </c>
      <c r="F1684" s="43" t="str">
        <f>IFERROR(__xludf.DUMMYFUNCTION("let(row, match($B1684&amp;if($C1684&lt;&gt;"""","" [""&amp;$C1684&amp;""]"",""""),index(nebulae,,2),0),join("","",iferror(round(index(nebulae,row,5)/2,3),1),iferror(round(index(nebulae,row,6)/2,3),1),0))"),"1,1,0")</f>
        <v>1,1,0</v>
      </c>
      <c r="G1684" s="44" t="s">
        <v>4606</v>
      </c>
      <c r="H1684" s="45">
        <f t="array" ref="H1684">let(systemId,match(A1684,index(systems,0,1),),refSystemId,match($H$1,index(systems,0,1),),x,index(systems,systemId,3),y,index(systems,systemId,4),refX,index(systems,refSystemId,3),refY,index(systems,refSystemId,4),round(sqrt((x-refX)^2+(y-refY)^2),3))</f>
        <v>231.734</v>
      </c>
      <c r="I1684" s="53"/>
      <c r="J1684" s="53"/>
      <c r="K1684" s="46" t="s">
        <v>418</v>
      </c>
      <c r="L1684" s="53"/>
      <c r="M1684" s="53"/>
      <c r="N1684" s="28" t="s">
        <v>773</v>
      </c>
      <c r="O1684" s="48" t="s">
        <v>773</v>
      </c>
      <c r="P1684" s="48" t="s">
        <v>773</v>
      </c>
      <c r="Q1684" s="48" t="s">
        <v>773</v>
      </c>
      <c r="R1684" s="48" t="s">
        <v>773</v>
      </c>
      <c r="S1684" s="48" t="s">
        <v>773</v>
      </c>
      <c r="T1684" s="48" t="s">
        <v>773</v>
      </c>
      <c r="U1684" s="48" t="s">
        <v>773</v>
      </c>
      <c r="V1684" s="48" t="s">
        <v>773</v>
      </c>
      <c r="W1684" s="48" t="s">
        <v>773</v>
      </c>
      <c r="X1684" s="48" t="s">
        <v>773</v>
      </c>
      <c r="Y1684" s="48" t="s">
        <v>773</v>
      </c>
      <c r="Z1684" s="48" t="s">
        <v>773</v>
      </c>
      <c r="AA1684" s="48" t="s">
        <v>773</v>
      </c>
      <c r="AB1684" s="48" t="s">
        <v>773</v>
      </c>
      <c r="AC1684" s="48" t="s">
        <v>773</v>
      </c>
      <c r="AD1684" s="48" t="s">
        <v>773</v>
      </c>
      <c r="AE1684" s="48" t="s">
        <v>773</v>
      </c>
      <c r="AF1684" s="48" t="s">
        <v>773</v>
      </c>
      <c r="AG1684" s="48" t="s">
        <v>773</v>
      </c>
      <c r="AH1684" s="48" t="s">
        <v>773</v>
      </c>
      <c r="AI1684" s="48" t="s">
        <v>773</v>
      </c>
      <c r="AJ1684" s="48" t="s">
        <v>773</v>
      </c>
      <c r="AK1684" s="48" t="s">
        <v>773</v>
      </c>
      <c r="AL1684" s="48" t="s">
        <v>773</v>
      </c>
      <c r="AM1684" s="48" t="s">
        <v>773</v>
      </c>
      <c r="AN1684" s="48" t="s">
        <v>773</v>
      </c>
      <c r="AO1684" s="48" t="s">
        <v>773</v>
      </c>
      <c r="AP1684" s="48" t="s">
        <v>773</v>
      </c>
      <c r="AQ1684" s="48" t="s">
        <v>773</v>
      </c>
      <c r="AR1684" s="48" t="s">
        <v>773</v>
      </c>
      <c r="AS1684" s="48" t="s">
        <v>773</v>
      </c>
      <c r="AT1684" s="48" t="s">
        <v>773</v>
      </c>
      <c r="AU1684" s="48" t="s">
        <v>773</v>
      </c>
      <c r="AV1684" s="48" t="s">
        <v>773</v>
      </c>
      <c r="AW1684" s="48" t="s">
        <v>773</v>
      </c>
      <c r="AX1684" s="48" t="s">
        <v>773</v>
      </c>
      <c r="AY1684" s="48" t="s">
        <v>773</v>
      </c>
      <c r="AZ1684" s="28" t="s">
        <v>773</v>
      </c>
    </row>
    <row r="1685" ht="15.75" customHeight="1">
      <c r="A1685" s="40">
        <v>1502.0</v>
      </c>
      <c r="B1685" s="28" t="s">
        <v>4607</v>
      </c>
      <c r="C1685" s="41"/>
      <c r="D1685" s="42">
        <f t="array" ref="D1685">index(systems,match($A1685,INDEX(systems,0,1),),3)</f>
        <v>-324.716</v>
      </c>
      <c r="E1685" s="42">
        <f t="array" ref="E1685">index(systems,match($A1685,INDEX(systems,0,1),),4)</f>
        <v>10.294</v>
      </c>
      <c r="F1685" s="43" t="str">
        <f>IFERROR(__xludf.DUMMYFUNCTION("let(row, match($B1685&amp;if($C1685&lt;&gt;"""","" [""&amp;$C1685&amp;""]"",""""),index(nebulae,,2),0),join("","",iferror(round(index(nebulae,row,5)/2,3),1),iferror(round(index(nebulae,row,6)/2,3),1),0))"),"1,1,0")</f>
        <v>1,1,0</v>
      </c>
      <c r="G1685" s="44" t="s">
        <v>4608</v>
      </c>
      <c r="H1685" s="45">
        <f t="array" ref="H1685">let(systemId,match(A1685,index(systems,0,1),),refSystemId,match($H$1,index(systems,0,1),),x,index(systems,systemId,3),y,index(systems,systemId,4),refX,index(systems,refSystemId,3),refY,index(systems,refSystemId,4),round(sqrt((x-refX)^2+(y-refY)^2),3))</f>
        <v>324.879</v>
      </c>
      <c r="I1685" s="46" t="s">
        <v>408</v>
      </c>
      <c r="J1685" s="46" t="s">
        <v>408</v>
      </c>
      <c r="K1685" s="46" t="s">
        <v>408</v>
      </c>
      <c r="L1685" s="46" t="s">
        <v>408</v>
      </c>
      <c r="M1685" s="46" t="s">
        <v>408</v>
      </c>
      <c r="N1685" s="28" t="s">
        <v>408</v>
      </c>
      <c r="O1685" s="41"/>
      <c r="P1685" s="48" t="s">
        <v>560</v>
      </c>
      <c r="Q1685" s="48" t="s">
        <v>560</v>
      </c>
      <c r="R1685" s="48" t="s">
        <v>560</v>
      </c>
      <c r="S1685" s="48" t="s">
        <v>560</v>
      </c>
      <c r="T1685" s="48" t="s">
        <v>560</v>
      </c>
      <c r="U1685" s="48" t="s">
        <v>449</v>
      </c>
      <c r="V1685" s="48" t="s">
        <v>449</v>
      </c>
      <c r="W1685" s="48" t="s">
        <v>449</v>
      </c>
      <c r="X1685" s="48" t="s">
        <v>449</v>
      </c>
      <c r="Y1685" s="48" t="s">
        <v>449</v>
      </c>
      <c r="Z1685" s="48" t="s">
        <v>449</v>
      </c>
      <c r="AA1685" s="48" t="s">
        <v>563</v>
      </c>
      <c r="AB1685" s="48" t="s">
        <v>563</v>
      </c>
      <c r="AC1685" s="48" t="s">
        <v>563</v>
      </c>
      <c r="AD1685" s="48" t="s">
        <v>563</v>
      </c>
      <c r="AE1685" s="48" t="s">
        <v>563</v>
      </c>
      <c r="AF1685" s="48" t="s">
        <v>563</v>
      </c>
      <c r="AG1685" s="48" t="s">
        <v>563</v>
      </c>
      <c r="AH1685" s="48" t="s">
        <v>564</v>
      </c>
      <c r="AI1685" s="48" t="s">
        <v>452</v>
      </c>
      <c r="AJ1685" s="48" t="s">
        <v>452</v>
      </c>
      <c r="AK1685" s="48" t="s">
        <v>452</v>
      </c>
      <c r="AL1685" s="48" t="s">
        <v>452</v>
      </c>
      <c r="AM1685" s="48" t="s">
        <v>452</v>
      </c>
      <c r="AN1685" s="48" t="s">
        <v>452</v>
      </c>
      <c r="AO1685" s="48" t="s">
        <v>452</v>
      </c>
      <c r="AP1685" s="48" t="s">
        <v>452</v>
      </c>
      <c r="AQ1685" s="48" t="s">
        <v>452</v>
      </c>
      <c r="AR1685" s="48" t="s">
        <v>452</v>
      </c>
      <c r="AS1685" s="48" t="s">
        <v>453</v>
      </c>
      <c r="AT1685" s="48" t="s">
        <v>454</v>
      </c>
      <c r="AU1685" s="48" t="s">
        <v>454</v>
      </c>
      <c r="AV1685" s="52" t="s">
        <v>454</v>
      </c>
      <c r="AW1685" s="52" t="s">
        <v>454</v>
      </c>
      <c r="AX1685" s="52" t="s">
        <v>454</v>
      </c>
      <c r="AY1685" s="52" t="s">
        <v>454</v>
      </c>
      <c r="AZ1685" s="49" t="s">
        <v>455</v>
      </c>
    </row>
    <row r="1686" ht="15.75" customHeight="1">
      <c r="A1686" s="40">
        <v>1503.0</v>
      </c>
      <c r="B1686" s="28" t="s">
        <v>4609</v>
      </c>
      <c r="C1686" s="41"/>
      <c r="D1686" s="42">
        <f t="array" ref="D1686">index(systems,match($A1686,INDEX(systems,0,1),),3)</f>
        <v>138.301</v>
      </c>
      <c r="E1686" s="42">
        <f t="array" ref="E1686">index(systems,match($A1686,INDEX(systems,0,1),),4)</f>
        <v>-327.701</v>
      </c>
      <c r="F1686" s="43" t="str">
        <f>IFERROR(__xludf.DUMMYFUNCTION("let(row, match($B1686&amp;if($C1686&lt;&gt;"""","" [""&amp;$C1686&amp;""]"",""""),index(nebulae,,2),0),join("","",iferror(round(index(nebulae,row,5)/2,3),1),iferror(round(index(nebulae,row,6)/2,3),1),0))"),"1,1,0")</f>
        <v>1,1,0</v>
      </c>
      <c r="G1686" s="44" t="s">
        <v>4610</v>
      </c>
      <c r="H1686" s="45">
        <f t="array" ref="H1686">let(systemId,match(A1686,index(systems,0,1),),refSystemId,match($H$1,index(systems,0,1),),x,index(systems,systemId,3),y,index(systems,systemId,4),refX,index(systems,refSystemId,3),refY,index(systems,refSystemId,4),round(sqrt((x-refX)^2+(y-refY)^2),3))</f>
        <v>355.69</v>
      </c>
      <c r="I1686" s="46" t="s">
        <v>408</v>
      </c>
      <c r="J1686" s="46" t="s">
        <v>408</v>
      </c>
      <c r="K1686" s="46" t="s">
        <v>408</v>
      </c>
      <c r="L1686" s="28" t="s">
        <v>408</v>
      </c>
      <c r="M1686" s="28" t="s">
        <v>408</v>
      </c>
      <c r="N1686" s="28" t="s">
        <v>408</v>
      </c>
      <c r="O1686" s="41"/>
      <c r="P1686" s="48" t="s">
        <v>783</v>
      </c>
      <c r="Q1686" s="48" t="s">
        <v>783</v>
      </c>
      <c r="R1686" s="48" t="s">
        <v>783</v>
      </c>
      <c r="S1686" s="48" t="s">
        <v>783</v>
      </c>
      <c r="T1686" s="48" t="s">
        <v>783</v>
      </c>
      <c r="U1686" s="48" t="s">
        <v>783</v>
      </c>
      <c r="V1686" s="48" t="s">
        <v>783</v>
      </c>
      <c r="W1686" s="48" t="s">
        <v>1475</v>
      </c>
      <c r="X1686" s="48" t="s">
        <v>422</v>
      </c>
      <c r="Y1686" s="48" t="s">
        <v>422</v>
      </c>
      <c r="Z1686" s="48" t="s">
        <v>422</v>
      </c>
      <c r="AA1686" s="48" t="s">
        <v>422</v>
      </c>
      <c r="AB1686" s="48" t="s">
        <v>422</v>
      </c>
      <c r="AC1686" s="48" t="s">
        <v>422</v>
      </c>
      <c r="AD1686" s="48" t="s">
        <v>422</v>
      </c>
      <c r="AE1686" s="48" t="s">
        <v>422</v>
      </c>
      <c r="AF1686" s="48" t="s">
        <v>422</v>
      </c>
      <c r="AG1686" s="48" t="s">
        <v>422</v>
      </c>
      <c r="AH1686" s="48" t="s">
        <v>422</v>
      </c>
      <c r="AI1686" s="48" t="s">
        <v>422</v>
      </c>
      <c r="AJ1686" s="48" t="s">
        <v>422</v>
      </c>
      <c r="AK1686" s="48" t="s">
        <v>422</v>
      </c>
      <c r="AL1686" s="48" t="s">
        <v>422</v>
      </c>
      <c r="AM1686" s="48" t="s">
        <v>422</v>
      </c>
      <c r="AN1686" s="48" t="s">
        <v>422</v>
      </c>
      <c r="AO1686" s="48" t="s">
        <v>422</v>
      </c>
      <c r="AP1686" s="48" t="s">
        <v>422</v>
      </c>
      <c r="AQ1686" s="48" t="s">
        <v>422</v>
      </c>
      <c r="AR1686" s="48" t="s">
        <v>422</v>
      </c>
      <c r="AS1686" s="48" t="s">
        <v>422</v>
      </c>
      <c r="AT1686" s="48" t="s">
        <v>422</v>
      </c>
      <c r="AU1686" s="48" t="s">
        <v>422</v>
      </c>
      <c r="AV1686" s="48" t="s">
        <v>422</v>
      </c>
      <c r="AW1686" s="48" t="s">
        <v>422</v>
      </c>
      <c r="AX1686" s="48" t="s">
        <v>422</v>
      </c>
      <c r="AY1686" s="48" t="s">
        <v>422</v>
      </c>
      <c r="AZ1686" s="28" t="s">
        <v>422</v>
      </c>
    </row>
    <row r="1687" ht="15.75" customHeight="1">
      <c r="A1687" s="40">
        <v>1504.0</v>
      </c>
      <c r="B1687" s="28" t="s">
        <v>4611</v>
      </c>
      <c r="C1687" s="41"/>
      <c r="D1687" s="42">
        <f t="array" ref="D1687">index(systems,match($A1687,INDEX(systems,0,1),),3)</f>
        <v>40.275</v>
      </c>
      <c r="E1687" s="42">
        <f t="array" ref="E1687">index(systems,match($A1687,INDEX(systems,0,1),),4)</f>
        <v>2.57</v>
      </c>
      <c r="F1687" s="43" t="str">
        <f>IFERROR(__xludf.DUMMYFUNCTION("let(row, match($B1687&amp;if($C1687&lt;&gt;"""","" [""&amp;$C1687&amp;""]"",""""),index(nebulae,,2),0),join("","",iferror(round(index(nebulae,row,5)/2,3),1),iferror(round(index(nebulae,row,6)/2,3),1),0))"),"1,1,0")</f>
        <v>1,1,0</v>
      </c>
      <c r="G1687" s="44" t="s">
        <v>4612</v>
      </c>
      <c r="H1687" s="97">
        <f t="array" ref="H1687">let(systemId,match(A1687,index(systems,0,1),),refSystemId,match($H$1,index(systems,0,1),),x,index(systems,systemId,3),y,index(systems,systemId,4),refX,index(systems,refSystemId,3),refY,index(systems,refSystemId,4),round(sqrt((x-refX)^2+(y-refY)^2),3))</f>
        <v>40.357</v>
      </c>
      <c r="I1687" s="28" t="s">
        <v>408</v>
      </c>
      <c r="J1687" s="69" t="s">
        <v>408</v>
      </c>
      <c r="K1687" s="60" t="s">
        <v>408</v>
      </c>
      <c r="L1687" s="28" t="s">
        <v>408</v>
      </c>
      <c r="M1687" s="28" t="s">
        <v>508</v>
      </c>
      <c r="N1687" s="28" t="s">
        <v>534</v>
      </c>
      <c r="O1687" s="48" t="s">
        <v>4613</v>
      </c>
      <c r="P1687" s="48" t="s">
        <v>4613</v>
      </c>
      <c r="Q1687" s="48" t="s">
        <v>4613</v>
      </c>
      <c r="R1687" s="48" t="s">
        <v>4614</v>
      </c>
      <c r="S1687" s="48" t="s">
        <v>4613</v>
      </c>
      <c r="T1687" s="28" t="s">
        <v>4613</v>
      </c>
      <c r="U1687" s="48" t="s">
        <v>927</v>
      </c>
      <c r="V1687" s="48" t="s">
        <v>927</v>
      </c>
      <c r="W1687" s="48" t="s">
        <v>422</v>
      </c>
      <c r="X1687" s="48" t="s">
        <v>422</v>
      </c>
      <c r="Y1687" s="48" t="s">
        <v>422</v>
      </c>
      <c r="Z1687" s="48" t="s">
        <v>422</v>
      </c>
      <c r="AA1687" s="48" t="s">
        <v>422</v>
      </c>
      <c r="AB1687" s="48" t="s">
        <v>422</v>
      </c>
      <c r="AC1687" s="48" t="s">
        <v>422</v>
      </c>
      <c r="AD1687" s="48" t="s">
        <v>422</v>
      </c>
      <c r="AE1687" s="48" t="s">
        <v>422</v>
      </c>
      <c r="AF1687" s="48" t="s">
        <v>422</v>
      </c>
      <c r="AG1687" s="48" t="s">
        <v>422</v>
      </c>
      <c r="AH1687" s="48" t="s">
        <v>422</v>
      </c>
      <c r="AI1687" s="48" t="s">
        <v>422</v>
      </c>
      <c r="AJ1687" s="48" t="s">
        <v>422</v>
      </c>
      <c r="AK1687" s="48" t="s">
        <v>422</v>
      </c>
      <c r="AL1687" s="48" t="s">
        <v>422</v>
      </c>
      <c r="AM1687" s="48" t="s">
        <v>422</v>
      </c>
      <c r="AN1687" s="48" t="s">
        <v>422</v>
      </c>
      <c r="AO1687" s="48" t="s">
        <v>422</v>
      </c>
      <c r="AP1687" s="48" t="s">
        <v>422</v>
      </c>
      <c r="AQ1687" s="48" t="s">
        <v>422</v>
      </c>
      <c r="AR1687" s="48" t="s">
        <v>422</v>
      </c>
      <c r="AS1687" s="48" t="s">
        <v>422</v>
      </c>
      <c r="AT1687" s="48" t="s">
        <v>422</v>
      </c>
      <c r="AU1687" s="48" t="s">
        <v>422</v>
      </c>
      <c r="AV1687" s="48" t="s">
        <v>422</v>
      </c>
      <c r="AW1687" s="48" t="s">
        <v>422</v>
      </c>
      <c r="AX1687" s="48" t="s">
        <v>422</v>
      </c>
      <c r="AY1687" s="48" t="s">
        <v>422</v>
      </c>
      <c r="AZ1687" s="28" t="s">
        <v>422</v>
      </c>
    </row>
    <row r="1688" ht="15.75" customHeight="1">
      <c r="A1688" s="40">
        <v>1505.0</v>
      </c>
      <c r="B1688" s="28" t="s">
        <v>4615</v>
      </c>
      <c r="C1688" s="41"/>
      <c r="D1688" s="42">
        <f t="array" ref="D1688">index(systems,match($A1688,INDEX(systems,0,1),),3)</f>
        <v>-134.304</v>
      </c>
      <c r="E1688" s="42">
        <f t="array" ref="E1688">index(systems,match($A1688,INDEX(systems,0,1),),4)</f>
        <v>-433.413</v>
      </c>
      <c r="F1688" s="43" t="str">
        <f>IFERROR(__xludf.DUMMYFUNCTION("let(row, match($B1688&amp;if($C1688&lt;&gt;"""","" [""&amp;$C1688&amp;""]"",""""),index(nebulae,,2),0),join("","",iferror(round(index(nebulae,row,5)/2,3),1),iferror(round(index(nebulae,row,6)/2,3),1),0))"),"1,1,0")</f>
        <v>1,1,0</v>
      </c>
      <c r="G1688" s="44" t="s">
        <v>4616</v>
      </c>
      <c r="H1688" s="45">
        <f t="array" ref="H1688">let(systemId,match(A1688,index(systems,0,1),),refSystemId,match($H$1,index(systems,0,1),),x,index(systems,systemId,3),y,index(systems,systemId,4),refX,index(systems,refSystemId,3),refY,index(systems,refSystemId,4),round(sqrt((x-refX)^2+(y-refY)^2),3))</f>
        <v>453.745</v>
      </c>
      <c r="I1688" s="46" t="s">
        <v>408</v>
      </c>
      <c r="J1688" s="46" t="s">
        <v>408</v>
      </c>
      <c r="K1688" s="46" t="s">
        <v>408</v>
      </c>
      <c r="L1688" s="46" t="s">
        <v>408</v>
      </c>
      <c r="M1688" s="46" t="s">
        <v>408</v>
      </c>
      <c r="N1688" s="28" t="s">
        <v>576</v>
      </c>
      <c r="O1688" s="48" t="s">
        <v>576</v>
      </c>
      <c r="P1688" s="48" t="s">
        <v>609</v>
      </c>
      <c r="Q1688" s="48" t="s">
        <v>609</v>
      </c>
      <c r="R1688" s="48" t="s">
        <v>609</v>
      </c>
      <c r="S1688" s="48" t="s">
        <v>609</v>
      </c>
      <c r="T1688" s="48" t="s">
        <v>609</v>
      </c>
      <c r="U1688" s="48" t="s">
        <v>609</v>
      </c>
      <c r="V1688" s="48" t="s">
        <v>609</v>
      </c>
      <c r="W1688" s="48" t="s">
        <v>609</v>
      </c>
      <c r="X1688" s="48" t="s">
        <v>576</v>
      </c>
      <c r="Y1688" s="48" t="s">
        <v>576</v>
      </c>
      <c r="Z1688" s="48" t="s">
        <v>576</v>
      </c>
      <c r="AA1688" s="48" t="s">
        <v>576</v>
      </c>
      <c r="AB1688" s="48" t="s">
        <v>576</v>
      </c>
      <c r="AC1688" s="48" t="s">
        <v>576</v>
      </c>
      <c r="AD1688" s="48" t="s">
        <v>576</v>
      </c>
      <c r="AE1688" s="48" t="s">
        <v>576</v>
      </c>
      <c r="AF1688" s="48" t="s">
        <v>576</v>
      </c>
      <c r="AG1688" s="48" t="s">
        <v>576</v>
      </c>
      <c r="AH1688" s="48" t="s">
        <v>576</v>
      </c>
      <c r="AI1688" s="48" t="s">
        <v>576</v>
      </c>
      <c r="AJ1688" s="48" t="s">
        <v>576</v>
      </c>
      <c r="AK1688" s="48" t="s">
        <v>576</v>
      </c>
      <c r="AL1688" s="48" t="s">
        <v>576</v>
      </c>
      <c r="AM1688" s="48" t="s">
        <v>576</v>
      </c>
      <c r="AN1688" s="48" t="s">
        <v>576</v>
      </c>
      <c r="AO1688" s="48" t="s">
        <v>576</v>
      </c>
      <c r="AP1688" s="48" t="s">
        <v>576</v>
      </c>
      <c r="AQ1688" s="48" t="s">
        <v>576</v>
      </c>
      <c r="AR1688" s="48" t="s">
        <v>576</v>
      </c>
      <c r="AS1688" s="48" t="s">
        <v>576</v>
      </c>
      <c r="AT1688" s="48" t="s">
        <v>576</v>
      </c>
      <c r="AU1688" s="48" t="s">
        <v>576</v>
      </c>
      <c r="AV1688" s="48" t="s">
        <v>576</v>
      </c>
      <c r="AW1688" s="48" t="s">
        <v>576</v>
      </c>
      <c r="AX1688" s="48" t="s">
        <v>576</v>
      </c>
      <c r="AY1688" s="48" t="s">
        <v>576</v>
      </c>
      <c r="AZ1688" s="28" t="s">
        <v>576</v>
      </c>
    </row>
    <row r="1689" ht="15.75" customHeight="1">
      <c r="A1689" s="40">
        <v>1506.0</v>
      </c>
      <c r="B1689" s="28" t="s">
        <v>4617</v>
      </c>
      <c r="C1689" s="41"/>
      <c r="D1689" s="42">
        <f t="array" ref="D1689">index(systems,match($A1689,INDEX(systems,0,1),),3)</f>
        <v>-74.451</v>
      </c>
      <c r="E1689" s="42">
        <f t="array" ref="E1689">index(systems,match($A1689,INDEX(systems,0,1),),4)</f>
        <v>-201.153</v>
      </c>
      <c r="F1689" s="43" t="str">
        <f>IFERROR(__xludf.DUMMYFUNCTION("let(row, match($B1689&amp;if($C1689&lt;&gt;"""","" [""&amp;$C1689&amp;""]"",""""),index(nebulae,,2),0),join("","",iferror(round(index(nebulae,row,5)/2,3),1),iferror(round(index(nebulae,row,6)/2,3),1),0))"),"1,1,0")</f>
        <v>1,1,0</v>
      </c>
      <c r="G1689" s="44" t="s">
        <v>4618</v>
      </c>
      <c r="H1689" s="45">
        <f t="array" ref="H1689">let(systemId,match(A1689,index(systems,0,1),),refSystemId,match($H$1,index(systems,0,1),),x,index(systems,systemId,3),y,index(systems,systemId,4),refX,index(systems,refSystemId,3),refY,index(systems,refSystemId,4),round(sqrt((x-refX)^2+(y-refY)^2),3))</f>
        <v>214.489</v>
      </c>
      <c r="I1689" s="28" t="s">
        <v>2529</v>
      </c>
      <c r="J1689" s="48" t="s">
        <v>1121</v>
      </c>
      <c r="K1689" s="48" t="s">
        <v>1121</v>
      </c>
      <c r="L1689" s="48" t="s">
        <v>1121</v>
      </c>
      <c r="M1689" s="28" t="s">
        <v>1121</v>
      </c>
      <c r="N1689" s="28" t="s">
        <v>1121</v>
      </c>
      <c r="O1689" s="48" t="s">
        <v>1121</v>
      </c>
      <c r="P1689" s="48" t="s">
        <v>1121</v>
      </c>
      <c r="Q1689" s="48" t="s">
        <v>1121</v>
      </c>
      <c r="R1689" s="48" t="s">
        <v>1121</v>
      </c>
      <c r="S1689" s="48" t="s">
        <v>1121</v>
      </c>
      <c r="T1689" s="48" t="s">
        <v>1121</v>
      </c>
      <c r="U1689" s="48" t="s">
        <v>1121</v>
      </c>
      <c r="V1689" s="48" t="s">
        <v>1121</v>
      </c>
      <c r="W1689" s="48" t="s">
        <v>1121</v>
      </c>
      <c r="X1689" s="48" t="s">
        <v>1121</v>
      </c>
      <c r="Y1689" s="48" t="s">
        <v>1046</v>
      </c>
      <c r="Z1689" s="48" t="s">
        <v>1046</v>
      </c>
      <c r="AA1689" s="48" t="s">
        <v>1046</v>
      </c>
      <c r="AB1689" s="48" t="s">
        <v>1046</v>
      </c>
      <c r="AC1689" s="48" t="s">
        <v>1046</v>
      </c>
      <c r="AD1689" s="48" t="s">
        <v>1046</v>
      </c>
      <c r="AE1689" s="48" t="s">
        <v>1046</v>
      </c>
      <c r="AF1689" s="48" t="s">
        <v>1046</v>
      </c>
      <c r="AG1689" s="48" t="s">
        <v>1046</v>
      </c>
      <c r="AH1689" s="48" t="s">
        <v>1046</v>
      </c>
      <c r="AI1689" s="48" t="s">
        <v>1046</v>
      </c>
      <c r="AJ1689" s="48" t="s">
        <v>1046</v>
      </c>
      <c r="AK1689" s="48" t="s">
        <v>1046</v>
      </c>
      <c r="AL1689" s="48" t="s">
        <v>1046</v>
      </c>
      <c r="AM1689" s="48" t="s">
        <v>1046</v>
      </c>
      <c r="AN1689" s="48" t="s">
        <v>1046</v>
      </c>
      <c r="AO1689" s="48" t="s">
        <v>1046</v>
      </c>
      <c r="AP1689" s="48" t="s">
        <v>1046</v>
      </c>
      <c r="AQ1689" s="48" t="s">
        <v>1046</v>
      </c>
      <c r="AR1689" s="48" t="s">
        <v>1046</v>
      </c>
      <c r="AS1689" s="48" t="s">
        <v>1047</v>
      </c>
      <c r="AT1689" s="48" t="s">
        <v>1047</v>
      </c>
      <c r="AU1689" s="48" t="s">
        <v>1048</v>
      </c>
      <c r="AV1689" s="48" t="s">
        <v>1048</v>
      </c>
      <c r="AW1689" s="48" t="s">
        <v>1048</v>
      </c>
      <c r="AX1689" s="48" t="s">
        <v>1049</v>
      </c>
      <c r="AY1689" s="48" t="s">
        <v>1049</v>
      </c>
      <c r="AZ1689" s="28" t="s">
        <v>1049</v>
      </c>
    </row>
    <row r="1690" ht="15.75" customHeight="1">
      <c r="A1690" s="40">
        <v>2868.0</v>
      </c>
      <c r="B1690" s="28" t="s">
        <v>4619</v>
      </c>
      <c r="C1690" s="41"/>
      <c r="D1690" s="42">
        <f t="array" ref="D1690">index(systems,match($A1690,INDEX(systems,0,1),),3)</f>
        <v>-484.777</v>
      </c>
      <c r="E1690" s="42">
        <f t="array" ref="E1690">index(systems,match($A1690,INDEX(systems,0,1),),4)</f>
        <v>-228.706</v>
      </c>
      <c r="F1690" s="43" t="str">
        <f>IFERROR(__xludf.DUMMYFUNCTION("let(row, match($B1690&amp;if($C1690&lt;&gt;"""","" [""&amp;$C1690&amp;""]"",""""),index(nebulae,,2),0),join("","",iferror(round(index(nebulae,row,5)/2,3),1),iferror(round(index(nebulae,row,6)/2,3),1),0))"),"1,1,0")</f>
        <v>1,1,0</v>
      </c>
      <c r="G1690" s="44" t="s">
        <v>4620</v>
      </c>
      <c r="H1690" s="45">
        <f t="array" ref="H1690">let(systemId,match(A1690,index(systems,0,1),),refSystemId,match($H$1,index(systems,0,1),),x,index(systems,systemId,3),y,index(systems,systemId,4),refX,index(systems,refSystemId,3),refY,index(systems,refSystemId,4),round(sqrt((x-refX)^2+(y-refY)^2),3))</f>
        <v>536.018</v>
      </c>
      <c r="I1690" s="53"/>
      <c r="J1690" s="53"/>
      <c r="K1690" s="53"/>
      <c r="L1690" s="53"/>
      <c r="M1690" s="53"/>
      <c r="N1690" s="41"/>
      <c r="O1690" s="41"/>
      <c r="P1690" s="48" t="s">
        <v>408</v>
      </c>
      <c r="Q1690" s="48" t="s">
        <v>408</v>
      </c>
      <c r="R1690" s="41"/>
      <c r="S1690" s="41"/>
      <c r="T1690" s="48" t="s">
        <v>2624</v>
      </c>
      <c r="U1690" s="48" t="s">
        <v>2624</v>
      </c>
      <c r="V1690" s="48" t="s">
        <v>2624</v>
      </c>
      <c r="W1690" s="48" t="s">
        <v>2624</v>
      </c>
      <c r="X1690" s="48" t="s">
        <v>2624</v>
      </c>
      <c r="Y1690" s="56" t="s">
        <v>2624</v>
      </c>
      <c r="Z1690" s="56" t="s">
        <v>2624</v>
      </c>
      <c r="AA1690" s="56" t="s">
        <v>2624</v>
      </c>
      <c r="AB1690" s="56" t="s">
        <v>2624</v>
      </c>
      <c r="AC1690" s="56" t="s">
        <v>2624</v>
      </c>
      <c r="AD1690" s="56" t="s">
        <v>2624</v>
      </c>
      <c r="AE1690" s="56" t="s">
        <v>2624</v>
      </c>
      <c r="AF1690" s="56" t="s">
        <v>2624</v>
      </c>
      <c r="AG1690" s="56" t="s">
        <v>2624</v>
      </c>
      <c r="AH1690" s="56" t="s">
        <v>579</v>
      </c>
      <c r="AI1690" s="56" t="s">
        <v>579</v>
      </c>
      <c r="AJ1690" s="56" t="s">
        <v>579</v>
      </c>
      <c r="AK1690" s="56" t="s">
        <v>579</v>
      </c>
      <c r="AL1690" s="56" t="s">
        <v>579</v>
      </c>
      <c r="AM1690" s="56" t="s">
        <v>579</v>
      </c>
      <c r="AN1690" s="56" t="s">
        <v>579</v>
      </c>
      <c r="AO1690" s="56" t="s">
        <v>4568</v>
      </c>
      <c r="AP1690" s="56" t="s">
        <v>4568</v>
      </c>
      <c r="AQ1690" s="56" t="s">
        <v>4568</v>
      </c>
      <c r="AR1690" s="56" t="s">
        <v>4568</v>
      </c>
      <c r="AS1690" s="56" t="s">
        <v>4568</v>
      </c>
      <c r="AT1690" s="56" t="s">
        <v>4568</v>
      </c>
      <c r="AU1690" s="48" t="s">
        <v>2624</v>
      </c>
      <c r="AV1690" s="56" t="s">
        <v>2624</v>
      </c>
      <c r="AW1690" s="56" t="s">
        <v>2624</v>
      </c>
      <c r="AX1690" s="56" t="s">
        <v>2624</v>
      </c>
      <c r="AY1690" s="56" t="s">
        <v>2624</v>
      </c>
      <c r="AZ1690" s="51" t="s">
        <v>2624</v>
      </c>
    </row>
    <row r="1691" ht="15.75" customHeight="1">
      <c r="A1691" s="40">
        <v>1508.0</v>
      </c>
      <c r="B1691" s="28" t="s">
        <v>4621</v>
      </c>
      <c r="C1691" s="41"/>
      <c r="D1691" s="42">
        <f t="array" ref="D1691">index(systems,match($A1691,INDEX(systems,0,1),),3)</f>
        <v>323.666</v>
      </c>
      <c r="E1691" s="42">
        <f t="array" ref="E1691">index(systems,match($A1691,INDEX(systems,0,1),),4)</f>
        <v>-356.676</v>
      </c>
      <c r="F1691" s="43" t="str">
        <f>IFERROR(__xludf.DUMMYFUNCTION("let(row, match($B1691&amp;if($C1691&lt;&gt;"""","" [""&amp;$C1691&amp;""]"",""""),index(nebulae,,2),0),join("","",iferror(round(index(nebulae,row,5)/2,3),1),iferror(round(index(nebulae,row,6)/2,3),1),0))"),"1,1,0")</f>
        <v>1,1,0</v>
      </c>
      <c r="G1691" s="44" t="s">
        <v>4622</v>
      </c>
      <c r="H1691" s="45">
        <f t="array" ref="H1691">let(systemId,match(A1691,index(systems,0,1),),refSystemId,match($H$1,index(systems,0,1),),x,index(systems,systemId,3),y,index(systems,systemId,4),refX,index(systems,refSystemId,3),refY,index(systems,refSystemId,4),round(sqrt((x-refX)^2+(y-refY)^2),3))</f>
        <v>481.64</v>
      </c>
      <c r="I1691" s="46" t="s">
        <v>408</v>
      </c>
      <c r="J1691" s="46" t="s">
        <v>408</v>
      </c>
      <c r="K1691" s="46" t="s">
        <v>408</v>
      </c>
      <c r="L1691" s="28" t="s">
        <v>408</v>
      </c>
      <c r="M1691" s="28" t="s">
        <v>408</v>
      </c>
      <c r="N1691" s="51" t="s">
        <v>408</v>
      </c>
      <c r="O1691" s="41"/>
      <c r="P1691" s="48" t="s">
        <v>954</v>
      </c>
      <c r="Q1691" s="48" t="s">
        <v>954</v>
      </c>
      <c r="R1691" s="48" t="s">
        <v>954</v>
      </c>
      <c r="S1691" s="48" t="s">
        <v>954</v>
      </c>
      <c r="T1691" s="48" t="s">
        <v>954</v>
      </c>
      <c r="U1691" s="48" t="s">
        <v>954</v>
      </c>
      <c r="V1691" s="48" t="s">
        <v>954</v>
      </c>
      <c r="W1691" s="48" t="s">
        <v>954</v>
      </c>
      <c r="X1691" s="48" t="s">
        <v>954</v>
      </c>
      <c r="Y1691" s="48" t="s">
        <v>954</v>
      </c>
      <c r="Z1691" s="48" t="s">
        <v>954</v>
      </c>
      <c r="AA1691" s="48" t="s">
        <v>954</v>
      </c>
      <c r="AB1691" s="48" t="s">
        <v>954</v>
      </c>
      <c r="AC1691" s="48" t="s">
        <v>954</v>
      </c>
      <c r="AD1691" s="48" t="s">
        <v>954</v>
      </c>
      <c r="AE1691" s="48" t="s">
        <v>954</v>
      </c>
      <c r="AF1691" s="48" t="s">
        <v>954</v>
      </c>
      <c r="AG1691" s="48" t="s">
        <v>954</v>
      </c>
      <c r="AH1691" s="48" t="s">
        <v>954</v>
      </c>
      <c r="AI1691" s="48" t="s">
        <v>954</v>
      </c>
      <c r="AJ1691" s="48" t="s">
        <v>954</v>
      </c>
      <c r="AK1691" s="48" t="s">
        <v>954</v>
      </c>
      <c r="AL1691" s="48" t="s">
        <v>954</v>
      </c>
      <c r="AM1691" s="48" t="s">
        <v>954</v>
      </c>
      <c r="AN1691" s="48" t="s">
        <v>954</v>
      </c>
      <c r="AO1691" s="48" t="s">
        <v>954</v>
      </c>
      <c r="AP1691" s="48" t="s">
        <v>954</v>
      </c>
      <c r="AQ1691" s="48" t="s">
        <v>953</v>
      </c>
      <c r="AR1691" s="48" t="s">
        <v>953</v>
      </c>
      <c r="AS1691" s="48" t="s">
        <v>955</v>
      </c>
      <c r="AT1691" s="48" t="s">
        <v>955</v>
      </c>
      <c r="AU1691" s="48" t="s">
        <v>955</v>
      </c>
      <c r="AV1691" s="48" t="s">
        <v>955</v>
      </c>
      <c r="AW1691" s="48" t="s">
        <v>955</v>
      </c>
      <c r="AX1691" s="48" t="s">
        <v>955</v>
      </c>
      <c r="AY1691" s="48" t="s">
        <v>955</v>
      </c>
      <c r="AZ1691" s="49" t="s">
        <v>955</v>
      </c>
    </row>
    <row r="1692" ht="15.75" customHeight="1">
      <c r="A1692" s="40">
        <v>1507.0</v>
      </c>
      <c r="B1692" s="28" t="s">
        <v>4623</v>
      </c>
      <c r="C1692" s="41"/>
      <c r="D1692" s="42">
        <f t="array" ref="D1692">index(systems,match($A1692,INDEX(systems,0,1),),3)</f>
        <v>143.195</v>
      </c>
      <c r="E1692" s="42">
        <f t="array" ref="E1692">index(systems,match($A1692,INDEX(systems,0,1),),4)</f>
        <v>-35.976</v>
      </c>
      <c r="F1692" s="43" t="str">
        <f>IFERROR(__xludf.DUMMYFUNCTION("let(row, match($B1692&amp;if($C1692&lt;&gt;"""","" [""&amp;$C1692&amp;""]"",""""),index(nebulae,,2),0),join("","",iferror(round(index(nebulae,row,5)/2,3),1),iferror(round(index(nebulae,row,6)/2,3),1),0))"),"1,1,0")</f>
        <v>1,1,0</v>
      </c>
      <c r="G1692" s="44" t="s">
        <v>4624</v>
      </c>
      <c r="H1692" s="45">
        <f t="array" ref="H1692">let(systemId,match(A1692,index(systems,0,1),),refSystemId,match($H$1,index(systems,0,1),),x,index(systems,systemId,3),y,index(systems,systemId,4),refX,index(systems,refSystemId,3),refY,index(systems,refSystemId,4),round(sqrt((x-refX)^2+(y-refY)^2),3))</f>
        <v>147.645</v>
      </c>
      <c r="I1692" s="53"/>
      <c r="J1692" s="46" t="s">
        <v>418</v>
      </c>
      <c r="K1692" s="53"/>
      <c r="L1692" s="53"/>
      <c r="M1692" s="46" t="s">
        <v>500</v>
      </c>
      <c r="N1692" s="28" t="s">
        <v>555</v>
      </c>
      <c r="O1692" s="48" t="s">
        <v>555</v>
      </c>
      <c r="P1692" s="48" t="s">
        <v>555</v>
      </c>
      <c r="Q1692" s="48" t="s">
        <v>555</v>
      </c>
      <c r="R1692" s="48" t="s">
        <v>555</v>
      </c>
      <c r="S1692" s="48" t="s">
        <v>555</v>
      </c>
      <c r="T1692" s="48" t="s">
        <v>555</v>
      </c>
      <c r="U1692" s="48" t="s">
        <v>555</v>
      </c>
      <c r="V1692" s="48" t="s">
        <v>555</v>
      </c>
      <c r="W1692" s="48" t="s">
        <v>555</v>
      </c>
      <c r="X1692" s="48" t="s">
        <v>555</v>
      </c>
      <c r="Y1692" s="48" t="s">
        <v>992</v>
      </c>
      <c r="Z1692" s="48" t="s">
        <v>992</v>
      </c>
      <c r="AA1692" s="48" t="s">
        <v>993</v>
      </c>
      <c r="AB1692" s="48" t="s">
        <v>993</v>
      </c>
      <c r="AC1692" s="48" t="s">
        <v>993</v>
      </c>
      <c r="AD1692" s="48" t="s">
        <v>993</v>
      </c>
      <c r="AE1692" s="48" t="s">
        <v>993</v>
      </c>
      <c r="AF1692" s="48" t="s">
        <v>993</v>
      </c>
      <c r="AG1692" s="48" t="s">
        <v>993</v>
      </c>
      <c r="AH1692" s="48" t="s">
        <v>993</v>
      </c>
      <c r="AI1692" s="48" t="s">
        <v>993</v>
      </c>
      <c r="AJ1692" s="48" t="s">
        <v>993</v>
      </c>
      <c r="AK1692" s="48" t="s">
        <v>993</v>
      </c>
      <c r="AL1692" s="48" t="s">
        <v>993</v>
      </c>
      <c r="AM1692" s="48" t="s">
        <v>993</v>
      </c>
      <c r="AN1692" s="48" t="s">
        <v>993</v>
      </c>
      <c r="AO1692" s="48" t="s">
        <v>992</v>
      </c>
      <c r="AP1692" s="48" t="s">
        <v>992</v>
      </c>
      <c r="AQ1692" s="48" t="s">
        <v>992</v>
      </c>
      <c r="AR1692" s="48" t="s">
        <v>992</v>
      </c>
      <c r="AS1692" s="48" t="s">
        <v>992</v>
      </c>
      <c r="AT1692" s="48" t="s">
        <v>992</v>
      </c>
      <c r="AU1692" s="48" t="s">
        <v>992</v>
      </c>
      <c r="AV1692" s="52" t="s">
        <v>1352</v>
      </c>
      <c r="AW1692" s="52" t="s">
        <v>1352</v>
      </c>
      <c r="AX1692" s="52" t="s">
        <v>1352</v>
      </c>
      <c r="AY1692" s="52" t="s">
        <v>1352</v>
      </c>
      <c r="AZ1692" s="28" t="s">
        <v>1352</v>
      </c>
    </row>
    <row r="1693" ht="15.75" customHeight="1">
      <c r="A1693" s="40">
        <v>1509.0</v>
      </c>
      <c r="B1693" s="28" t="s">
        <v>4625</v>
      </c>
      <c r="C1693" s="41"/>
      <c r="D1693" s="42">
        <f t="array" ref="D1693">index(systems,match($A1693,INDEX(systems,0,1),),3)</f>
        <v>-317.919</v>
      </c>
      <c r="E1693" s="42">
        <f t="array" ref="E1693">index(systems,match($A1693,INDEX(systems,0,1),),4)</f>
        <v>175.646</v>
      </c>
      <c r="F1693" s="43" t="str">
        <f>IFERROR(__xludf.DUMMYFUNCTION("let(row, match($B1693&amp;if($C1693&lt;&gt;"""","" [""&amp;$C1693&amp;""]"",""""),index(nebulae,,2),0),join("","",iferror(round(index(nebulae,row,5)/2,3),1),iferror(round(index(nebulae,row,6)/2,3),1),0))"),"1,1,0")</f>
        <v>1,1,0</v>
      </c>
      <c r="G1693" s="44" t="s">
        <v>4626</v>
      </c>
      <c r="H1693" s="45">
        <f t="array" ref="H1693">let(systemId,match(A1693,index(systems,0,1),),refSystemId,match($H$1,index(systems,0,1),),x,index(systems,systemId,3),y,index(systems,systemId,4),refX,index(systems,refSystemId,3),refY,index(systems,refSystemId,4),round(sqrt((x-refX)^2+(y-refY)^2),3))</f>
        <v>363.213</v>
      </c>
      <c r="I1693" s="28" t="s">
        <v>408</v>
      </c>
      <c r="J1693" s="28" t="s">
        <v>408</v>
      </c>
      <c r="K1693" s="28" t="s">
        <v>408</v>
      </c>
      <c r="L1693" s="28" t="s">
        <v>408</v>
      </c>
      <c r="M1693" s="28" t="s">
        <v>408</v>
      </c>
      <c r="N1693" s="28" t="s">
        <v>408</v>
      </c>
      <c r="O1693" s="41"/>
      <c r="P1693" s="48" t="s">
        <v>449</v>
      </c>
      <c r="Q1693" s="48" t="s">
        <v>449</v>
      </c>
      <c r="R1693" s="48" t="s">
        <v>449</v>
      </c>
      <c r="S1693" s="48" t="s">
        <v>449</v>
      </c>
      <c r="T1693" s="48" t="s">
        <v>449</v>
      </c>
      <c r="U1693" s="48" t="s">
        <v>422</v>
      </c>
      <c r="V1693" s="48" t="s">
        <v>422</v>
      </c>
      <c r="W1693" s="48" t="s">
        <v>422</v>
      </c>
      <c r="X1693" s="48" t="s">
        <v>422</v>
      </c>
      <c r="Y1693" s="48" t="s">
        <v>422</v>
      </c>
      <c r="Z1693" s="48" t="s">
        <v>422</v>
      </c>
      <c r="AA1693" s="48" t="s">
        <v>422</v>
      </c>
      <c r="AB1693" s="48" t="s">
        <v>422</v>
      </c>
      <c r="AC1693" s="48" t="s">
        <v>422</v>
      </c>
      <c r="AD1693" s="48" t="s">
        <v>422</v>
      </c>
      <c r="AE1693" s="48" t="s">
        <v>422</v>
      </c>
      <c r="AF1693" s="48" t="s">
        <v>422</v>
      </c>
      <c r="AG1693" s="48" t="s">
        <v>422</v>
      </c>
      <c r="AH1693" s="48" t="s">
        <v>422</v>
      </c>
      <c r="AI1693" s="48" t="s">
        <v>422</v>
      </c>
      <c r="AJ1693" s="48" t="s">
        <v>422</v>
      </c>
      <c r="AK1693" s="48" t="s">
        <v>422</v>
      </c>
      <c r="AL1693" s="48" t="s">
        <v>422</v>
      </c>
      <c r="AM1693" s="48" t="s">
        <v>422</v>
      </c>
      <c r="AN1693" s="48" t="s">
        <v>422</v>
      </c>
      <c r="AO1693" s="48" t="s">
        <v>422</v>
      </c>
      <c r="AP1693" s="48" t="s">
        <v>422</v>
      </c>
      <c r="AQ1693" s="48" t="s">
        <v>422</v>
      </c>
      <c r="AR1693" s="48" t="s">
        <v>422</v>
      </c>
      <c r="AS1693" s="48" t="s">
        <v>422</v>
      </c>
      <c r="AT1693" s="48" t="s">
        <v>422</v>
      </c>
      <c r="AU1693" s="48" t="s">
        <v>422</v>
      </c>
      <c r="AV1693" s="48" t="s">
        <v>422</v>
      </c>
      <c r="AW1693" s="48" t="s">
        <v>422</v>
      </c>
      <c r="AX1693" s="48" t="s">
        <v>422</v>
      </c>
      <c r="AY1693" s="48" t="s">
        <v>422</v>
      </c>
      <c r="AZ1693" s="28" t="s">
        <v>422</v>
      </c>
    </row>
    <row r="1694" ht="15.75" customHeight="1">
      <c r="A1694" s="40">
        <v>1510.0</v>
      </c>
      <c r="B1694" s="28" t="s">
        <v>4627</v>
      </c>
      <c r="C1694" s="41"/>
      <c r="D1694" s="42">
        <f t="array" ref="D1694">index(systems,match($A1694,INDEX(systems,0,1),),3)</f>
        <v>727.622</v>
      </c>
      <c r="E1694" s="42">
        <f t="array" ref="E1694">index(systems,match($A1694,INDEX(systems,0,1),),4)</f>
        <v>203.962</v>
      </c>
      <c r="F1694" s="43" t="str">
        <f>IFERROR(__xludf.DUMMYFUNCTION("let(row, match($B1694&amp;if($C1694&lt;&gt;"""","" [""&amp;$C1694&amp;""]"",""""),index(nebulae,,2),0),join("","",iferror(round(index(nebulae,row,5)/2,3),1),iferror(round(index(nebulae,row,6)/2,3),1),0))"),"1,1,0")</f>
        <v>1,1,0</v>
      </c>
      <c r="G1694" s="44" t="s">
        <v>4628</v>
      </c>
      <c r="H1694" s="45">
        <f t="array" ref="H1694">let(systemId,match(A1694,index(systems,0,1),),refSystemId,match($H$1,index(systems,0,1),),x,index(systems,systemId,3),y,index(systems,systemId,4),refX,index(systems,refSystemId,3),refY,index(systems,refSystemId,4),round(sqrt((x-refX)^2+(y-refY)^2),3))</f>
        <v>755.668</v>
      </c>
      <c r="I1694" s="41"/>
      <c r="J1694" s="41"/>
      <c r="K1694" s="41"/>
      <c r="L1694" s="41"/>
      <c r="M1694" s="41"/>
      <c r="N1694" s="41"/>
      <c r="O1694" s="41"/>
      <c r="P1694" s="48" t="s">
        <v>840</v>
      </c>
      <c r="Q1694" s="48" t="s">
        <v>840</v>
      </c>
      <c r="R1694" s="48" t="s">
        <v>840</v>
      </c>
      <c r="S1694" s="48" t="s">
        <v>840</v>
      </c>
      <c r="T1694" s="48" t="s">
        <v>840</v>
      </c>
      <c r="U1694" s="48" t="s">
        <v>840</v>
      </c>
      <c r="V1694" s="48" t="s">
        <v>840</v>
      </c>
      <c r="W1694" s="48" t="s">
        <v>840</v>
      </c>
      <c r="X1694" s="48" t="s">
        <v>422</v>
      </c>
      <c r="Y1694" s="48" t="s">
        <v>422</v>
      </c>
      <c r="Z1694" s="48" t="s">
        <v>422</v>
      </c>
      <c r="AA1694" s="48" t="s">
        <v>422</v>
      </c>
      <c r="AB1694" s="48" t="s">
        <v>422</v>
      </c>
      <c r="AC1694" s="48" t="s">
        <v>422</v>
      </c>
      <c r="AD1694" s="48" t="s">
        <v>422</v>
      </c>
      <c r="AE1694" s="48" t="s">
        <v>422</v>
      </c>
      <c r="AF1694" s="48" t="s">
        <v>422</v>
      </c>
      <c r="AG1694" s="48" t="s">
        <v>422</v>
      </c>
      <c r="AH1694" s="48" t="s">
        <v>422</v>
      </c>
      <c r="AI1694" s="48" t="s">
        <v>422</v>
      </c>
      <c r="AJ1694" s="48" t="s">
        <v>422</v>
      </c>
      <c r="AK1694" s="48" t="s">
        <v>422</v>
      </c>
      <c r="AL1694" s="48" t="s">
        <v>422</v>
      </c>
      <c r="AM1694" s="48" t="s">
        <v>422</v>
      </c>
      <c r="AN1694" s="48" t="s">
        <v>422</v>
      </c>
      <c r="AO1694" s="48" t="s">
        <v>422</v>
      </c>
      <c r="AP1694" s="48" t="s">
        <v>422</v>
      </c>
      <c r="AQ1694" s="48" t="s">
        <v>422</v>
      </c>
      <c r="AR1694" s="48" t="s">
        <v>422</v>
      </c>
      <c r="AS1694" s="48" t="s">
        <v>422</v>
      </c>
      <c r="AT1694" s="48" t="s">
        <v>422</v>
      </c>
      <c r="AU1694" s="48" t="s">
        <v>422</v>
      </c>
      <c r="AV1694" s="48" t="s">
        <v>422</v>
      </c>
      <c r="AW1694" s="48" t="s">
        <v>422</v>
      </c>
      <c r="AX1694" s="48" t="s">
        <v>422</v>
      </c>
      <c r="AY1694" s="48" t="s">
        <v>422</v>
      </c>
      <c r="AZ1694" s="50" t="s">
        <v>841</v>
      </c>
    </row>
    <row r="1695" ht="15.75" customHeight="1">
      <c r="A1695" s="40">
        <v>1511.0</v>
      </c>
      <c r="B1695" s="28" t="s">
        <v>4629</v>
      </c>
      <c r="C1695" s="41"/>
      <c r="D1695" s="42">
        <f t="array" ref="D1695">index(systems,match($A1695,INDEX(systems,0,1),),3)</f>
        <v>-379.616</v>
      </c>
      <c r="E1695" s="42">
        <f t="array" ref="E1695">index(systems,match($A1695,INDEX(systems,0,1),),4)</f>
        <v>434.301</v>
      </c>
      <c r="F1695" s="43" t="str">
        <f>IFERROR(__xludf.DUMMYFUNCTION("let(row, match($B1695&amp;if($C1695&lt;&gt;"""","" [""&amp;$C1695&amp;""]"",""""),index(nebulae,,2),0),join("","",iferror(round(index(nebulae,row,5)/2,3),1),iferror(round(index(nebulae,row,6)/2,3),1),0))"),"1,1,0")</f>
        <v>1,1,0</v>
      </c>
      <c r="G1695" s="44" t="s">
        <v>4630</v>
      </c>
      <c r="H1695" s="45">
        <f t="array" ref="H1695">let(systemId,match(A1695,index(systems,0,1),),refSystemId,match($H$1,index(systems,0,1),),x,index(systems,systemId,3),y,index(systems,systemId,4),refX,index(systems,refSystemId,3),refY,index(systems,refSystemId,4),round(sqrt((x-refX)^2+(y-refY)^2),3))</f>
        <v>576.824</v>
      </c>
      <c r="I1695" s="28" t="s">
        <v>408</v>
      </c>
      <c r="J1695" s="28" t="s">
        <v>408</v>
      </c>
      <c r="K1695" s="28" t="s">
        <v>408</v>
      </c>
      <c r="L1695" s="28" t="s">
        <v>408</v>
      </c>
      <c r="M1695" s="28" t="s">
        <v>408</v>
      </c>
      <c r="N1695" s="28" t="s">
        <v>408</v>
      </c>
      <c r="O1695" s="41"/>
      <c r="P1695" s="48" t="s">
        <v>497</v>
      </c>
      <c r="Q1695" s="48" t="s">
        <v>497</v>
      </c>
      <c r="R1695" s="48" t="s">
        <v>497</v>
      </c>
      <c r="S1695" s="48" t="s">
        <v>418</v>
      </c>
      <c r="T1695" s="48" t="s">
        <v>418</v>
      </c>
      <c r="U1695" s="48" t="s">
        <v>418</v>
      </c>
      <c r="V1695" s="48" t="s">
        <v>418</v>
      </c>
      <c r="W1695" s="48" t="s">
        <v>418</v>
      </c>
      <c r="X1695" s="48" t="s">
        <v>422</v>
      </c>
      <c r="Y1695" s="48" t="s">
        <v>422</v>
      </c>
      <c r="Z1695" s="48" t="s">
        <v>422</v>
      </c>
      <c r="AA1695" s="48" t="s">
        <v>422</v>
      </c>
      <c r="AB1695" s="48" t="s">
        <v>422</v>
      </c>
      <c r="AC1695" s="48" t="s">
        <v>422</v>
      </c>
      <c r="AD1695" s="48" t="s">
        <v>422</v>
      </c>
      <c r="AE1695" s="48" t="s">
        <v>422</v>
      </c>
      <c r="AF1695" s="48" t="s">
        <v>422</v>
      </c>
      <c r="AG1695" s="48" t="s">
        <v>422</v>
      </c>
      <c r="AH1695" s="48" t="s">
        <v>422</v>
      </c>
      <c r="AI1695" s="48" t="s">
        <v>422</v>
      </c>
      <c r="AJ1695" s="48" t="s">
        <v>422</v>
      </c>
      <c r="AK1695" s="48" t="s">
        <v>422</v>
      </c>
      <c r="AL1695" s="48" t="s">
        <v>422</v>
      </c>
      <c r="AM1695" s="48" t="s">
        <v>422</v>
      </c>
      <c r="AN1695" s="48" t="s">
        <v>422</v>
      </c>
      <c r="AO1695" s="48" t="s">
        <v>422</v>
      </c>
      <c r="AP1695" s="48" t="s">
        <v>422</v>
      </c>
      <c r="AQ1695" s="48" t="s">
        <v>422</v>
      </c>
      <c r="AR1695" s="48" t="s">
        <v>422</v>
      </c>
      <c r="AS1695" s="48" t="s">
        <v>422</v>
      </c>
      <c r="AT1695" s="48" t="s">
        <v>422</v>
      </c>
      <c r="AU1695" s="48" t="s">
        <v>422</v>
      </c>
      <c r="AV1695" s="48" t="s">
        <v>422</v>
      </c>
      <c r="AW1695" s="48" t="s">
        <v>422</v>
      </c>
      <c r="AX1695" s="48" t="s">
        <v>422</v>
      </c>
      <c r="AY1695" s="48" t="s">
        <v>422</v>
      </c>
      <c r="AZ1695" s="28" t="s">
        <v>422</v>
      </c>
    </row>
    <row r="1696" ht="15.75" customHeight="1">
      <c r="A1696" s="40">
        <v>1512.0</v>
      </c>
      <c r="B1696" s="28" t="s">
        <v>4631</v>
      </c>
      <c r="C1696" s="41"/>
      <c r="D1696" s="42">
        <f t="array" ref="D1696">index(systems,match($A1696,INDEX(systems,0,1),),3)</f>
        <v>257.971</v>
      </c>
      <c r="E1696" s="42">
        <f t="array" ref="E1696">index(systems,match($A1696,INDEX(systems,0,1),),4)</f>
        <v>374.51</v>
      </c>
      <c r="F1696" s="43" t="str">
        <f>IFERROR(__xludf.DUMMYFUNCTION("let(row, match($B1696&amp;if($C1696&lt;&gt;"""","" [""&amp;$C1696&amp;""]"",""""),index(nebulae,,2),0),join("","",iferror(round(index(nebulae,row,5)/2,3),1),iferror(round(index(nebulae,row,6)/2,3),1),0))"),"1,1,0")</f>
        <v>1,1,0</v>
      </c>
      <c r="G1696" s="44" t="s">
        <v>4632</v>
      </c>
      <c r="H1696" s="45">
        <f t="array" ref="H1696">let(systemId,match(A1696,index(systems,0,1),),refSystemId,match($H$1,index(systems,0,1),),x,index(systems,systemId,3),y,index(systems,systemId,4),refX,index(systems,refSystemId,3),refY,index(systems,refSystemId,4),round(sqrt((x-refX)^2+(y-refY)^2),3))</f>
        <v>454.76</v>
      </c>
      <c r="I1696" s="62" t="s">
        <v>408</v>
      </c>
      <c r="J1696" s="62" t="s">
        <v>408</v>
      </c>
      <c r="K1696" s="62" t="s">
        <v>408</v>
      </c>
      <c r="L1696" s="53"/>
      <c r="M1696" s="53"/>
      <c r="N1696" s="49" t="s">
        <v>960</v>
      </c>
      <c r="O1696" s="52" t="s">
        <v>960</v>
      </c>
      <c r="P1696" s="52" t="s">
        <v>960</v>
      </c>
      <c r="Q1696" s="52" t="s">
        <v>960</v>
      </c>
      <c r="R1696" s="52" t="s">
        <v>960</v>
      </c>
      <c r="S1696" s="48" t="s">
        <v>960</v>
      </c>
      <c r="T1696" s="52" t="s">
        <v>960</v>
      </c>
      <c r="U1696" s="52" t="s">
        <v>960</v>
      </c>
      <c r="V1696" s="52" t="s">
        <v>960</v>
      </c>
      <c r="W1696" s="52" t="s">
        <v>960</v>
      </c>
      <c r="X1696" s="48" t="s">
        <v>960</v>
      </c>
      <c r="Y1696" s="48" t="s">
        <v>960</v>
      </c>
      <c r="Z1696" s="48" t="s">
        <v>960</v>
      </c>
      <c r="AA1696" s="48" t="s">
        <v>960</v>
      </c>
      <c r="AB1696" s="48" t="s">
        <v>960</v>
      </c>
      <c r="AC1696" s="48" t="s">
        <v>960</v>
      </c>
      <c r="AD1696" s="48" t="s">
        <v>960</v>
      </c>
      <c r="AE1696" s="48" t="s">
        <v>960</v>
      </c>
      <c r="AF1696" s="48" t="s">
        <v>960</v>
      </c>
      <c r="AG1696" s="48" t="s">
        <v>4633</v>
      </c>
      <c r="AH1696" s="48" t="s">
        <v>4633</v>
      </c>
      <c r="AI1696" s="48" t="s">
        <v>4633</v>
      </c>
      <c r="AJ1696" s="48" t="s">
        <v>4633</v>
      </c>
      <c r="AK1696" s="48" t="s">
        <v>4633</v>
      </c>
      <c r="AL1696" s="48" t="s">
        <v>4633</v>
      </c>
      <c r="AM1696" s="48" t="s">
        <v>4633</v>
      </c>
      <c r="AN1696" s="48" t="s">
        <v>960</v>
      </c>
      <c r="AO1696" s="48" t="s">
        <v>960</v>
      </c>
      <c r="AP1696" s="48" t="s">
        <v>960</v>
      </c>
      <c r="AQ1696" s="48" t="s">
        <v>960</v>
      </c>
      <c r="AR1696" s="48" t="s">
        <v>960</v>
      </c>
      <c r="AS1696" s="48" t="s">
        <v>960</v>
      </c>
      <c r="AT1696" s="48" t="s">
        <v>960</v>
      </c>
      <c r="AU1696" s="48" t="s">
        <v>960</v>
      </c>
      <c r="AV1696" s="48" t="s">
        <v>960</v>
      </c>
      <c r="AW1696" s="48" t="s">
        <v>960</v>
      </c>
      <c r="AX1696" s="48" t="s">
        <v>960</v>
      </c>
      <c r="AY1696" s="48" t="s">
        <v>960</v>
      </c>
      <c r="AZ1696" s="28" t="s">
        <v>960</v>
      </c>
    </row>
    <row r="1697" ht="15.75" customHeight="1">
      <c r="A1697" s="40">
        <v>2951.0</v>
      </c>
      <c r="B1697" s="28" t="s">
        <v>4634</v>
      </c>
      <c r="C1697" s="41"/>
      <c r="D1697" s="42">
        <f t="array" ref="D1697">index(systems,match($A1697,INDEX(systems,0,1),),3)</f>
        <v>-42.221</v>
      </c>
      <c r="E1697" s="42">
        <f t="array" ref="E1697">index(systems,match($A1697,INDEX(systems,0,1),),4)</f>
        <v>1872.682</v>
      </c>
      <c r="F1697" s="43" t="str">
        <f>IFERROR(__xludf.DUMMYFUNCTION("let(row, match($B1697&amp;if($C1697&lt;&gt;"""","" [""&amp;$C1697&amp;""]"",""""),index(nebulae,,2),0),join("","",iferror(round(index(nebulae,row,5)/2,3),1),iferror(round(index(nebulae,row,6)/2,3),1),0))"),"1,1,0")</f>
        <v>1,1,0</v>
      </c>
      <c r="G1697" s="44" t="s">
        <v>4635</v>
      </c>
      <c r="H1697" s="45">
        <f t="array" ref="H1697">let(systemId,match(A1697,index(systems,0,1),),refSystemId,match($H$1,index(systems,0,1),),x,index(systems,systemId,3),y,index(systems,systemId,4),refX,index(systems,refSystemId,3),refY,index(systems,refSystemId,4),round(sqrt((x-refX)^2+(y-refY)^2),3))</f>
        <v>1873.158</v>
      </c>
      <c r="I1697" s="41"/>
      <c r="J1697" s="41"/>
      <c r="K1697" s="41"/>
      <c r="L1697" s="41"/>
      <c r="M1697" s="41"/>
      <c r="N1697" s="41"/>
      <c r="O1697" s="41"/>
      <c r="P1697" s="48" t="s">
        <v>408</v>
      </c>
      <c r="Q1697" s="48" t="s">
        <v>408</v>
      </c>
      <c r="R1697" s="56" t="s">
        <v>408</v>
      </c>
      <c r="S1697" s="56" t="s">
        <v>408</v>
      </c>
      <c r="T1697" s="56" t="s">
        <v>408</v>
      </c>
      <c r="U1697" s="56" t="s">
        <v>730</v>
      </c>
      <c r="V1697" s="56" t="s">
        <v>730</v>
      </c>
      <c r="W1697" s="56" t="s">
        <v>730</v>
      </c>
      <c r="X1697" s="56" t="s">
        <v>730</v>
      </c>
      <c r="Y1697" s="48" t="s">
        <v>730</v>
      </c>
      <c r="Z1697" s="48" t="s">
        <v>730</v>
      </c>
      <c r="AA1697" s="48" t="s">
        <v>735</v>
      </c>
      <c r="AB1697" s="48" t="s">
        <v>735</v>
      </c>
      <c r="AC1697" s="48" t="s">
        <v>735</v>
      </c>
      <c r="AD1697" s="48" t="s">
        <v>735</v>
      </c>
      <c r="AE1697" s="48" t="s">
        <v>735</v>
      </c>
      <c r="AF1697" s="48" t="s">
        <v>735</v>
      </c>
      <c r="AG1697" s="48" t="s">
        <v>735</v>
      </c>
      <c r="AH1697" s="48" t="s">
        <v>735</v>
      </c>
      <c r="AI1697" s="52" t="s">
        <v>735</v>
      </c>
      <c r="AJ1697" s="52" t="s">
        <v>735</v>
      </c>
      <c r="AK1697" s="52" t="s">
        <v>735</v>
      </c>
      <c r="AL1697" s="52" t="s">
        <v>735</v>
      </c>
      <c r="AM1697" s="52" t="s">
        <v>735</v>
      </c>
      <c r="AN1697" s="52" t="s">
        <v>735</v>
      </c>
      <c r="AO1697" s="49" t="s">
        <v>735</v>
      </c>
      <c r="AP1697" s="52" t="s">
        <v>735</v>
      </c>
      <c r="AQ1697" s="48" t="s">
        <v>735</v>
      </c>
      <c r="AR1697" s="48" t="s">
        <v>735</v>
      </c>
      <c r="AS1697" s="48" t="s">
        <v>735</v>
      </c>
      <c r="AT1697" s="28" t="s">
        <v>735</v>
      </c>
      <c r="AU1697" s="41"/>
      <c r="AV1697" s="41"/>
      <c r="AW1697" s="41"/>
      <c r="AX1697" s="41"/>
      <c r="AY1697" s="41"/>
      <c r="AZ1697" s="55"/>
    </row>
    <row r="1698" ht="15.75" customHeight="1">
      <c r="A1698" s="40">
        <v>1513.0</v>
      </c>
      <c r="B1698" s="28" t="s">
        <v>4636</v>
      </c>
      <c r="C1698" s="41"/>
      <c r="D1698" s="42">
        <f t="array" ref="D1698">index(systems,match($A1698,INDEX(systems,0,1),),3)</f>
        <v>-4.656</v>
      </c>
      <c r="E1698" s="42">
        <f t="array" ref="E1698">index(systems,match($A1698,INDEX(systems,0,1),),4)</f>
        <v>50.416</v>
      </c>
      <c r="F1698" s="43" t="str">
        <f>IFERROR(__xludf.DUMMYFUNCTION("let(row, match($B1698&amp;if($C1698&lt;&gt;"""","" [""&amp;$C1698&amp;""]"",""""),index(nebulae,,2),0),join("","",iferror(round(index(nebulae,row,5)/2,3),1),iferror(round(index(nebulae,row,6)/2,3),1),0))"),"1,1,0")</f>
        <v>1,1,0</v>
      </c>
      <c r="G1698" s="44" t="s">
        <v>4637</v>
      </c>
      <c r="H1698" s="98">
        <f t="array" ref="H1698">let(systemId,match(A1698,index(systems,0,1),),refSystemId,match($H$1,index(systems,0,1),),x,index(systems,systemId,3),y,index(systems,systemId,4),refX,index(systems,refSystemId,3),refY,index(systems,refSystemId,4),round(sqrt((x-refX)^2+(y-refY)^2),3))</f>
        <v>50.631</v>
      </c>
      <c r="I1698" s="28" t="s">
        <v>408</v>
      </c>
      <c r="J1698" s="69" t="s">
        <v>408</v>
      </c>
      <c r="K1698" s="60" t="s">
        <v>408</v>
      </c>
      <c r="L1698" s="28" t="s">
        <v>408</v>
      </c>
      <c r="M1698" s="41"/>
      <c r="N1698" s="28" t="s">
        <v>4638</v>
      </c>
      <c r="O1698" s="48" t="s">
        <v>4638</v>
      </c>
      <c r="P1698" s="48" t="s">
        <v>4638</v>
      </c>
      <c r="Q1698" s="48" t="s">
        <v>4638</v>
      </c>
      <c r="R1698" s="48" t="s">
        <v>4639</v>
      </c>
      <c r="S1698" s="48" t="s">
        <v>4638</v>
      </c>
      <c r="T1698" s="28" t="s">
        <v>4638</v>
      </c>
      <c r="U1698" s="48" t="s">
        <v>4640</v>
      </c>
      <c r="V1698" s="48" t="s">
        <v>4640</v>
      </c>
      <c r="W1698" s="48" t="s">
        <v>422</v>
      </c>
      <c r="X1698" s="48" t="s">
        <v>422</v>
      </c>
      <c r="Y1698" s="48" t="s">
        <v>422</v>
      </c>
      <c r="Z1698" s="48" t="s">
        <v>422</v>
      </c>
      <c r="AA1698" s="48" t="s">
        <v>422</v>
      </c>
      <c r="AB1698" s="48" t="s">
        <v>422</v>
      </c>
      <c r="AC1698" s="48" t="s">
        <v>422</v>
      </c>
      <c r="AD1698" s="48" t="s">
        <v>422</v>
      </c>
      <c r="AE1698" s="48" t="s">
        <v>422</v>
      </c>
      <c r="AF1698" s="48" t="s">
        <v>422</v>
      </c>
      <c r="AG1698" s="48" t="s">
        <v>422</v>
      </c>
      <c r="AH1698" s="48" t="s">
        <v>422</v>
      </c>
      <c r="AI1698" s="48" t="s">
        <v>422</v>
      </c>
      <c r="AJ1698" s="48" t="s">
        <v>422</v>
      </c>
      <c r="AK1698" s="48" t="s">
        <v>422</v>
      </c>
      <c r="AL1698" s="48" t="s">
        <v>422</v>
      </c>
      <c r="AM1698" s="48" t="s">
        <v>422</v>
      </c>
      <c r="AN1698" s="48" t="s">
        <v>422</v>
      </c>
      <c r="AO1698" s="48" t="s">
        <v>422</v>
      </c>
      <c r="AP1698" s="48" t="s">
        <v>422</v>
      </c>
      <c r="AQ1698" s="48" t="s">
        <v>422</v>
      </c>
      <c r="AR1698" s="48" t="s">
        <v>422</v>
      </c>
      <c r="AS1698" s="48" t="s">
        <v>422</v>
      </c>
      <c r="AT1698" s="48" t="s">
        <v>422</v>
      </c>
      <c r="AU1698" s="48" t="s">
        <v>422</v>
      </c>
      <c r="AV1698" s="48" t="s">
        <v>422</v>
      </c>
      <c r="AW1698" s="48" t="s">
        <v>422</v>
      </c>
      <c r="AX1698" s="48" t="s">
        <v>422</v>
      </c>
      <c r="AY1698" s="48" t="s">
        <v>422</v>
      </c>
      <c r="AZ1698" s="28" t="s">
        <v>422</v>
      </c>
    </row>
    <row r="1699" ht="15.75" customHeight="1">
      <c r="A1699" s="40">
        <v>1514.0</v>
      </c>
      <c r="B1699" s="28" t="s">
        <v>4641</v>
      </c>
      <c r="C1699" s="41"/>
      <c r="D1699" s="42">
        <f t="array" ref="D1699">index(systems,match($A1699,INDEX(systems,0,1),),3)</f>
        <v>-294.677</v>
      </c>
      <c r="E1699" s="42">
        <f t="array" ref="E1699">index(systems,match($A1699,INDEX(systems,0,1),),4)</f>
        <v>-109.37</v>
      </c>
      <c r="F1699" s="43" t="str">
        <f>IFERROR(__xludf.DUMMYFUNCTION("let(row, match($B1699&amp;if($C1699&lt;&gt;"""","" [""&amp;$C1699&amp;""]"",""""),index(nebulae,,2),0),join("","",iferror(round(index(nebulae,row,5)/2,3),1),iferror(round(index(nebulae,row,6)/2,3),1),0))"),"1,1,0")</f>
        <v>1,1,0</v>
      </c>
      <c r="G1699" s="44" t="s">
        <v>4642</v>
      </c>
      <c r="H1699" s="45">
        <f t="array" ref="H1699">let(systemId,match(A1699,index(systems,0,1),),refSystemId,match($H$1,index(systems,0,1),),x,index(systems,systemId,3),y,index(systems,systemId,4),refX,index(systems,refSystemId,3),refY,index(systems,refSystemId,4),round(sqrt((x-refX)^2+(y-refY)^2),3))</f>
        <v>314.319</v>
      </c>
      <c r="I1699" s="28" t="s">
        <v>418</v>
      </c>
      <c r="J1699" s="48" t="s">
        <v>418</v>
      </c>
      <c r="K1699" s="48" t="s">
        <v>418</v>
      </c>
      <c r="L1699" s="28" t="s">
        <v>418</v>
      </c>
      <c r="M1699" s="41"/>
      <c r="N1699" s="28" t="s">
        <v>560</v>
      </c>
      <c r="O1699" s="48" t="s">
        <v>560</v>
      </c>
      <c r="P1699" s="48" t="s">
        <v>560</v>
      </c>
      <c r="Q1699" s="48" t="s">
        <v>560</v>
      </c>
      <c r="R1699" s="48" t="s">
        <v>560</v>
      </c>
      <c r="S1699" s="48" t="s">
        <v>560</v>
      </c>
      <c r="T1699" s="48" t="s">
        <v>560</v>
      </c>
      <c r="U1699" s="48" t="s">
        <v>560</v>
      </c>
      <c r="V1699" s="48" t="s">
        <v>560</v>
      </c>
      <c r="W1699" s="48" t="s">
        <v>560</v>
      </c>
      <c r="X1699" s="48" t="s">
        <v>560</v>
      </c>
      <c r="Y1699" s="48" t="s">
        <v>560</v>
      </c>
      <c r="Z1699" s="48" t="s">
        <v>560</v>
      </c>
      <c r="AA1699" s="48" t="s">
        <v>560</v>
      </c>
      <c r="AB1699" s="48" t="s">
        <v>560</v>
      </c>
      <c r="AC1699" s="48" t="s">
        <v>560</v>
      </c>
      <c r="AD1699" s="48" t="s">
        <v>560</v>
      </c>
      <c r="AE1699" s="48" t="s">
        <v>560</v>
      </c>
      <c r="AF1699" s="48" t="s">
        <v>560</v>
      </c>
      <c r="AG1699" s="48" t="s">
        <v>560</v>
      </c>
      <c r="AH1699" s="48" t="s">
        <v>560</v>
      </c>
      <c r="AI1699" s="48" t="s">
        <v>560</v>
      </c>
      <c r="AJ1699" s="48" t="s">
        <v>560</v>
      </c>
      <c r="AK1699" s="48" t="s">
        <v>560</v>
      </c>
      <c r="AL1699" s="48" t="s">
        <v>560</v>
      </c>
      <c r="AM1699" s="48" t="s">
        <v>560</v>
      </c>
      <c r="AN1699" s="48" t="s">
        <v>560</v>
      </c>
      <c r="AO1699" s="48" t="s">
        <v>560</v>
      </c>
      <c r="AP1699" s="48" t="s">
        <v>560</v>
      </c>
      <c r="AQ1699" s="48" t="s">
        <v>560</v>
      </c>
      <c r="AR1699" s="52" t="s">
        <v>879</v>
      </c>
      <c r="AS1699" s="52" t="s">
        <v>879</v>
      </c>
      <c r="AT1699" s="52" t="s">
        <v>879</v>
      </c>
      <c r="AU1699" s="52" t="s">
        <v>879</v>
      </c>
      <c r="AV1699" s="48" t="s">
        <v>879</v>
      </c>
      <c r="AW1699" s="48" t="s">
        <v>879</v>
      </c>
      <c r="AX1699" s="48" t="s">
        <v>487</v>
      </c>
      <c r="AY1699" s="48" t="s">
        <v>487</v>
      </c>
      <c r="AZ1699" s="28" t="s">
        <v>487</v>
      </c>
    </row>
    <row r="1700" ht="15.75" customHeight="1">
      <c r="A1700" s="40">
        <v>1515.0</v>
      </c>
      <c r="B1700" s="28" t="s">
        <v>4643</v>
      </c>
      <c r="C1700" s="41"/>
      <c r="D1700" s="42">
        <f t="array" ref="D1700">index(systems,match($A1700,INDEX(systems,0,1),),3)</f>
        <v>528</v>
      </c>
      <c r="E1700" s="42">
        <f t="array" ref="E1700">index(systems,match($A1700,INDEX(systems,0,1),),4)</f>
        <v>125.026</v>
      </c>
      <c r="F1700" s="43" t="str">
        <f>IFERROR(__xludf.DUMMYFUNCTION("let(row, match($B1700&amp;if($C1700&lt;&gt;"""","" [""&amp;$C1700&amp;""]"",""""),index(nebulae,,2),0),join("","",iferror(round(index(nebulae,row,5)/2,3),1),iferror(round(index(nebulae,row,6)/2,3),1),0))"),"1,1,0")</f>
        <v>1,1,0</v>
      </c>
      <c r="G1700" s="44" t="s">
        <v>4644</v>
      </c>
      <c r="H1700" s="45">
        <f t="array" ref="H1700">let(systemId,match(A1700,index(systems,0,1),),refSystemId,match($H$1,index(systems,0,1),),x,index(systems,systemId,3),y,index(systems,systemId,4),refX,index(systems,refSystemId,3),refY,index(systems,refSystemId,4),round(sqrt((x-refX)^2+(y-refY)^2),3))</f>
        <v>542.601</v>
      </c>
      <c r="I1700" s="53"/>
      <c r="J1700" s="53"/>
      <c r="K1700" s="53"/>
      <c r="L1700" s="53"/>
      <c r="M1700" s="53"/>
      <c r="N1700" s="28" t="s">
        <v>552</v>
      </c>
      <c r="O1700" s="48" t="s">
        <v>552</v>
      </c>
      <c r="P1700" s="48" t="s">
        <v>2846</v>
      </c>
      <c r="Q1700" s="48" t="s">
        <v>2846</v>
      </c>
      <c r="R1700" s="48" t="s">
        <v>2846</v>
      </c>
      <c r="S1700" s="48" t="s">
        <v>2846</v>
      </c>
      <c r="T1700" s="48" t="s">
        <v>2846</v>
      </c>
      <c r="U1700" s="48" t="s">
        <v>2846</v>
      </c>
      <c r="V1700" s="48" t="s">
        <v>2846</v>
      </c>
      <c r="W1700" s="48" t="s">
        <v>2846</v>
      </c>
      <c r="X1700" s="48" t="s">
        <v>2846</v>
      </c>
      <c r="Y1700" s="48" t="s">
        <v>2846</v>
      </c>
      <c r="Z1700" s="48" t="s">
        <v>2846</v>
      </c>
      <c r="AA1700" s="48" t="s">
        <v>2846</v>
      </c>
      <c r="AB1700" s="48" t="s">
        <v>2846</v>
      </c>
      <c r="AC1700" s="48" t="s">
        <v>2846</v>
      </c>
      <c r="AD1700" s="48" t="s">
        <v>2846</v>
      </c>
      <c r="AE1700" s="48" t="s">
        <v>2846</v>
      </c>
      <c r="AF1700" s="48" t="s">
        <v>2846</v>
      </c>
      <c r="AG1700" s="48" t="s">
        <v>2846</v>
      </c>
      <c r="AH1700" s="48" t="s">
        <v>2846</v>
      </c>
      <c r="AI1700" s="48" t="s">
        <v>2846</v>
      </c>
      <c r="AJ1700" s="48" t="s">
        <v>2846</v>
      </c>
      <c r="AK1700" s="48" t="s">
        <v>2846</v>
      </c>
      <c r="AL1700" s="48" t="s">
        <v>2846</v>
      </c>
      <c r="AM1700" s="48" t="s">
        <v>2846</v>
      </c>
      <c r="AN1700" s="48" t="s">
        <v>2846</v>
      </c>
      <c r="AO1700" s="48" t="s">
        <v>2846</v>
      </c>
      <c r="AP1700" s="48" t="s">
        <v>2846</v>
      </c>
      <c r="AQ1700" s="48" t="s">
        <v>2846</v>
      </c>
      <c r="AR1700" s="48" t="s">
        <v>2846</v>
      </c>
      <c r="AS1700" s="48" t="s">
        <v>2846</v>
      </c>
      <c r="AT1700" s="48" t="s">
        <v>777</v>
      </c>
      <c r="AU1700" s="48" t="s">
        <v>777</v>
      </c>
      <c r="AV1700" s="48" t="s">
        <v>777</v>
      </c>
      <c r="AW1700" s="48" t="s">
        <v>777</v>
      </c>
      <c r="AX1700" s="48" t="s">
        <v>777</v>
      </c>
      <c r="AY1700" s="48" t="s">
        <v>777</v>
      </c>
      <c r="AZ1700" s="28" t="s">
        <v>777</v>
      </c>
    </row>
    <row r="1701" ht="15.75" customHeight="1">
      <c r="A1701" s="40">
        <v>1516.0</v>
      </c>
      <c r="B1701" s="28" t="s">
        <v>4645</v>
      </c>
      <c r="C1701" s="41"/>
      <c r="D1701" s="42">
        <f t="array" ref="D1701">index(systems,match($A1701,INDEX(systems,0,1),),3)</f>
        <v>-37.757</v>
      </c>
      <c r="E1701" s="42">
        <f t="array" ref="E1701">index(systems,match($A1701,INDEX(systems,0,1),),4)</f>
        <v>-330.395</v>
      </c>
      <c r="F1701" s="43" t="str">
        <f>IFERROR(__xludf.DUMMYFUNCTION("let(row, match($B1701&amp;if($C1701&lt;&gt;"""","" [""&amp;$C1701&amp;""]"",""""),index(nebulae,,2),0),join("","",iferror(round(index(nebulae,row,5)/2,3),1),iferror(round(index(nebulae,row,6)/2,3),1),0))"),"1,1,0")</f>
        <v>1,1,0</v>
      </c>
      <c r="G1701" s="44" t="s">
        <v>4646</v>
      </c>
      <c r="H1701" s="45">
        <f t="array" ref="H1701">let(systemId,match(A1701,index(systems,0,1),),refSystemId,match($H$1,index(systems,0,1),),x,index(systems,systemId,3),y,index(systems,systemId,4),refX,index(systems,refSystemId,3),refY,index(systems,refSystemId,4),round(sqrt((x-refX)^2+(y-refY)^2),3))</f>
        <v>332.545</v>
      </c>
      <c r="I1701" s="46" t="s">
        <v>408</v>
      </c>
      <c r="J1701" s="46" t="s">
        <v>408</v>
      </c>
      <c r="K1701" s="46" t="s">
        <v>408</v>
      </c>
      <c r="L1701" s="46" t="s">
        <v>408</v>
      </c>
      <c r="M1701" s="46" t="s">
        <v>408</v>
      </c>
      <c r="N1701" s="28" t="s">
        <v>408</v>
      </c>
      <c r="O1701" s="41"/>
      <c r="P1701" s="48" t="s">
        <v>1105</v>
      </c>
      <c r="Q1701" s="48" t="s">
        <v>1105</v>
      </c>
      <c r="R1701" s="48" t="s">
        <v>1105</v>
      </c>
      <c r="S1701" s="48" t="s">
        <v>1105</v>
      </c>
      <c r="T1701" s="48" t="s">
        <v>1105</v>
      </c>
      <c r="U1701" s="48" t="s">
        <v>1110</v>
      </c>
      <c r="V1701" s="48" t="s">
        <v>1110</v>
      </c>
      <c r="W1701" s="48" t="s">
        <v>1110</v>
      </c>
      <c r="X1701" s="48" t="s">
        <v>1110</v>
      </c>
      <c r="Y1701" s="48" t="s">
        <v>1110</v>
      </c>
      <c r="Z1701" s="48" t="s">
        <v>969</v>
      </c>
      <c r="AA1701" s="48" t="s">
        <v>1110</v>
      </c>
      <c r="AB1701" s="48" t="s">
        <v>1110</v>
      </c>
      <c r="AC1701" s="48" t="s">
        <v>1110</v>
      </c>
      <c r="AD1701" s="48" t="s">
        <v>1110</v>
      </c>
      <c r="AE1701" s="48" t="s">
        <v>1110</v>
      </c>
      <c r="AF1701" s="48" t="s">
        <v>1110</v>
      </c>
      <c r="AG1701" s="48" t="s">
        <v>1110</v>
      </c>
      <c r="AH1701" s="48" t="s">
        <v>1110</v>
      </c>
      <c r="AI1701" s="48" t="s">
        <v>1110</v>
      </c>
      <c r="AJ1701" s="48" t="s">
        <v>1110</v>
      </c>
      <c r="AK1701" s="48" t="s">
        <v>1110</v>
      </c>
      <c r="AL1701" s="48" t="s">
        <v>1110</v>
      </c>
      <c r="AM1701" s="48" t="s">
        <v>1110</v>
      </c>
      <c r="AN1701" s="48" t="s">
        <v>1110</v>
      </c>
      <c r="AO1701" s="48" t="s">
        <v>1110</v>
      </c>
      <c r="AP1701" s="48" t="s">
        <v>1110</v>
      </c>
      <c r="AQ1701" s="48" t="s">
        <v>969</v>
      </c>
      <c r="AR1701" s="48" t="s">
        <v>969</v>
      </c>
      <c r="AS1701" s="48" t="s">
        <v>422</v>
      </c>
      <c r="AT1701" s="48" t="s">
        <v>422</v>
      </c>
      <c r="AU1701" s="48" t="s">
        <v>422</v>
      </c>
      <c r="AV1701" s="48" t="s">
        <v>422</v>
      </c>
      <c r="AW1701" s="48" t="s">
        <v>422</v>
      </c>
      <c r="AX1701" s="48" t="s">
        <v>422</v>
      </c>
      <c r="AY1701" s="48" t="s">
        <v>422</v>
      </c>
      <c r="AZ1701" s="28" t="s">
        <v>422</v>
      </c>
    </row>
    <row r="1702" ht="15.75" customHeight="1">
      <c r="A1702" s="40">
        <v>2869.0</v>
      </c>
      <c r="B1702" s="28" t="s">
        <v>4647</v>
      </c>
      <c r="C1702" s="41"/>
      <c r="D1702" s="42">
        <f t="array" ref="D1702">index(systems,match($A1702,INDEX(systems,0,1),),3)</f>
        <v>-469.826</v>
      </c>
      <c r="E1702" s="42">
        <f t="array" ref="E1702">index(systems,match($A1702,INDEX(systems,0,1),),4)</f>
        <v>-172.859</v>
      </c>
      <c r="F1702" s="43" t="str">
        <f>IFERROR(__xludf.DUMMYFUNCTION("let(row, match($B1702&amp;if($C1702&lt;&gt;"""","" [""&amp;$C1702&amp;""]"",""""),index(nebulae,,2),0),join("","",iferror(round(index(nebulae,row,5)/2,3),1),iferror(round(index(nebulae,row,6)/2,3),1),0))"),"1,1,0")</f>
        <v>1,1,0</v>
      </c>
      <c r="G1702" s="44" t="s">
        <v>4648</v>
      </c>
      <c r="H1702" s="45">
        <f t="array" ref="H1702">let(systemId,match(A1702,index(systems,0,1),),refSystemId,match($H$1,index(systems,0,1),),x,index(systems,systemId,3),y,index(systems,systemId,4),refX,index(systems,refSystemId,3),refY,index(systems,refSystemId,4),round(sqrt((x-refX)^2+(y-refY)^2),3))</f>
        <v>500.616</v>
      </c>
      <c r="I1702" s="51" t="s">
        <v>408</v>
      </c>
      <c r="J1702" s="51" t="s">
        <v>408</v>
      </c>
      <c r="K1702" s="51" t="s">
        <v>408</v>
      </c>
      <c r="L1702" s="51" t="s">
        <v>408</v>
      </c>
      <c r="M1702" s="51" t="s">
        <v>408</v>
      </c>
      <c r="N1702" s="51" t="s">
        <v>408</v>
      </c>
      <c r="O1702" s="41"/>
      <c r="P1702" s="48" t="s">
        <v>408</v>
      </c>
      <c r="Q1702" s="48" t="s">
        <v>408</v>
      </c>
      <c r="R1702" s="41"/>
      <c r="S1702" s="41"/>
      <c r="T1702" s="48" t="s">
        <v>2624</v>
      </c>
      <c r="U1702" s="48" t="s">
        <v>2624</v>
      </c>
      <c r="V1702" s="48" t="s">
        <v>2624</v>
      </c>
      <c r="W1702" s="48" t="s">
        <v>2624</v>
      </c>
      <c r="X1702" s="48" t="s">
        <v>2624</v>
      </c>
      <c r="Y1702" s="56" t="s">
        <v>2624</v>
      </c>
      <c r="Z1702" s="56" t="s">
        <v>2624</v>
      </c>
      <c r="AA1702" s="56" t="s">
        <v>2624</v>
      </c>
      <c r="AB1702" s="56" t="s">
        <v>2624</v>
      </c>
      <c r="AC1702" s="56" t="s">
        <v>2624</v>
      </c>
      <c r="AD1702" s="56" t="s">
        <v>2624</v>
      </c>
      <c r="AE1702" s="56" t="s">
        <v>2624</v>
      </c>
      <c r="AF1702" s="56" t="s">
        <v>2624</v>
      </c>
      <c r="AG1702" s="56" t="s">
        <v>2624</v>
      </c>
      <c r="AH1702" s="56" t="s">
        <v>579</v>
      </c>
      <c r="AI1702" s="56" t="s">
        <v>579</v>
      </c>
      <c r="AJ1702" s="56" t="s">
        <v>579</v>
      </c>
      <c r="AK1702" s="56" t="s">
        <v>579</v>
      </c>
      <c r="AL1702" s="56" t="s">
        <v>579</v>
      </c>
      <c r="AM1702" s="56" t="s">
        <v>579</v>
      </c>
      <c r="AN1702" s="56" t="s">
        <v>579</v>
      </c>
      <c r="AO1702" s="56" t="s">
        <v>4568</v>
      </c>
      <c r="AP1702" s="56" t="s">
        <v>4568</v>
      </c>
      <c r="AQ1702" s="56" t="s">
        <v>4568</v>
      </c>
      <c r="AR1702" s="56" t="s">
        <v>4568</v>
      </c>
      <c r="AS1702" s="56" t="s">
        <v>4568</v>
      </c>
      <c r="AT1702" s="56" t="s">
        <v>4568</v>
      </c>
      <c r="AU1702" s="48" t="s">
        <v>2624</v>
      </c>
      <c r="AV1702" s="56" t="s">
        <v>2624</v>
      </c>
      <c r="AW1702" s="56" t="s">
        <v>2624</v>
      </c>
      <c r="AX1702" s="56" t="s">
        <v>2624</v>
      </c>
      <c r="AY1702" s="56" t="s">
        <v>2624</v>
      </c>
      <c r="AZ1702" s="51" t="s">
        <v>2624</v>
      </c>
    </row>
    <row r="1703" ht="15.75" customHeight="1">
      <c r="A1703" s="40">
        <v>1517.0</v>
      </c>
      <c r="B1703" s="28" t="s">
        <v>4649</v>
      </c>
      <c r="C1703" s="41"/>
      <c r="D1703" s="42">
        <f t="array" ref="D1703">index(systems,match($A1703,INDEX(systems,0,1),),3)</f>
        <v>-230.35</v>
      </c>
      <c r="E1703" s="42">
        <f t="array" ref="E1703">index(systems,match($A1703,INDEX(systems,0,1),),4)</f>
        <v>-38.822</v>
      </c>
      <c r="F1703" s="43" t="str">
        <f>IFERROR(__xludf.DUMMYFUNCTION("let(row, match($B1703&amp;if($C1703&lt;&gt;"""","" [""&amp;$C1703&amp;""]"",""""),index(nebulae,,2),0),join("","",iferror(round(index(nebulae,row,5)/2,3),1),iferror(round(index(nebulae,row,6)/2,3),1),0))"),"1,1,0")</f>
        <v>1,1,0</v>
      </c>
      <c r="G1703" s="44" t="s">
        <v>4650</v>
      </c>
      <c r="H1703" s="45">
        <f t="array" ref="H1703">let(systemId,match(A1703,index(systems,0,1),),refSystemId,match($H$1,index(systems,0,1),),x,index(systems,systemId,3),y,index(systems,systemId,4),refX,index(systems,refSystemId,3),refY,index(systems,refSystemId,4),round(sqrt((x-refX)^2+(y-refY)^2),3))</f>
        <v>233.599</v>
      </c>
      <c r="I1703" s="28" t="s">
        <v>408</v>
      </c>
      <c r="J1703" s="41"/>
      <c r="K1703" s="41"/>
      <c r="L1703" s="28" t="s">
        <v>418</v>
      </c>
      <c r="M1703" s="41"/>
      <c r="N1703" s="28" t="s">
        <v>671</v>
      </c>
      <c r="O1703" s="48" t="s">
        <v>671</v>
      </c>
      <c r="P1703" s="48" t="s">
        <v>671</v>
      </c>
      <c r="Q1703" s="48" t="s">
        <v>671</v>
      </c>
      <c r="R1703" s="48" t="s">
        <v>671</v>
      </c>
      <c r="S1703" s="48" t="s">
        <v>671</v>
      </c>
      <c r="T1703" s="48" t="s">
        <v>671</v>
      </c>
      <c r="U1703" s="48" t="s">
        <v>671</v>
      </c>
      <c r="V1703" s="48" t="s">
        <v>671</v>
      </c>
      <c r="W1703" s="48" t="s">
        <v>671</v>
      </c>
      <c r="X1703" s="48" t="s">
        <v>671</v>
      </c>
      <c r="Y1703" s="48" t="s">
        <v>480</v>
      </c>
      <c r="Z1703" s="48" t="s">
        <v>480</v>
      </c>
      <c r="AA1703" s="48" t="s">
        <v>2698</v>
      </c>
      <c r="AB1703" s="48" t="s">
        <v>2698</v>
      </c>
      <c r="AC1703" s="48" t="s">
        <v>2698</v>
      </c>
      <c r="AD1703" s="48" t="s">
        <v>2698</v>
      </c>
      <c r="AE1703" s="48" t="s">
        <v>2698</v>
      </c>
      <c r="AF1703" s="48" t="s">
        <v>2698</v>
      </c>
      <c r="AG1703" s="48" t="s">
        <v>2698</v>
      </c>
      <c r="AH1703" s="48" t="s">
        <v>2699</v>
      </c>
      <c r="AI1703" s="48" t="s">
        <v>483</v>
      </c>
      <c r="AJ1703" s="48" t="s">
        <v>483</v>
      </c>
      <c r="AK1703" s="48" t="s">
        <v>483</v>
      </c>
      <c r="AL1703" s="48" t="s">
        <v>483</v>
      </c>
      <c r="AM1703" s="48" t="s">
        <v>483</v>
      </c>
      <c r="AN1703" s="48" t="s">
        <v>483</v>
      </c>
      <c r="AO1703" s="48" t="s">
        <v>483</v>
      </c>
      <c r="AP1703" s="48" t="s">
        <v>560</v>
      </c>
      <c r="AQ1703" s="48" t="s">
        <v>560</v>
      </c>
      <c r="AR1703" s="48" t="s">
        <v>484</v>
      </c>
      <c r="AS1703" s="48" t="s">
        <v>484</v>
      </c>
      <c r="AT1703" s="48" t="s">
        <v>485</v>
      </c>
      <c r="AU1703" s="48" t="s">
        <v>485</v>
      </c>
      <c r="AV1703" s="52" t="s">
        <v>486</v>
      </c>
      <c r="AW1703" s="52" t="s">
        <v>486</v>
      </c>
      <c r="AX1703" s="52" t="s">
        <v>605</v>
      </c>
      <c r="AY1703" s="52" t="s">
        <v>605</v>
      </c>
      <c r="AZ1703" s="51" t="s">
        <v>605</v>
      </c>
    </row>
    <row r="1704" ht="15.75" customHeight="1">
      <c r="A1704" s="40">
        <v>1518.0</v>
      </c>
      <c r="B1704" s="28" t="s">
        <v>4651</v>
      </c>
      <c r="C1704" s="41"/>
      <c r="D1704" s="42">
        <f t="array" ref="D1704">index(systems,match($A1704,INDEX(systems,0,1),),3)</f>
        <v>421.012</v>
      </c>
      <c r="E1704" s="42">
        <f t="array" ref="E1704">index(systems,match($A1704,INDEX(systems,0,1),),4)</f>
        <v>-343.751</v>
      </c>
      <c r="F1704" s="43" t="str">
        <f>IFERROR(__xludf.DUMMYFUNCTION("let(row, match($B1704&amp;if($C1704&lt;&gt;"""","" [""&amp;$C1704&amp;""]"",""""),index(nebulae,,2),0),join("","",iferror(round(index(nebulae,row,5)/2,3),1),iferror(round(index(nebulae,row,6)/2,3),1),0))"),"1,1,0")</f>
        <v>1,1,0</v>
      </c>
      <c r="G1704" s="44" t="s">
        <v>4652</v>
      </c>
      <c r="H1704" s="45">
        <f t="array" ref="H1704">let(systemId,match(A1704,index(systems,0,1),),refSystemId,match($H$1,index(systems,0,1),),x,index(systems,systemId,3),y,index(systems,systemId,4),refX,index(systems,refSystemId,3),refY,index(systems,refSystemId,4),round(sqrt((x-refX)^2+(y-refY)^2),3))</f>
        <v>543.522</v>
      </c>
      <c r="I1704" s="28" t="s">
        <v>408</v>
      </c>
      <c r="J1704" s="28" t="s">
        <v>408</v>
      </c>
      <c r="K1704" s="28" t="s">
        <v>408</v>
      </c>
      <c r="L1704" s="28" t="s">
        <v>408</v>
      </c>
      <c r="M1704" s="28" t="s">
        <v>408</v>
      </c>
      <c r="N1704" s="28" t="s">
        <v>408</v>
      </c>
      <c r="O1704" s="41"/>
      <c r="P1704" s="48" t="s">
        <v>952</v>
      </c>
      <c r="Q1704" s="48" t="s">
        <v>952</v>
      </c>
      <c r="R1704" s="48" t="s">
        <v>952</v>
      </c>
      <c r="S1704" s="48" t="s">
        <v>952</v>
      </c>
      <c r="T1704" s="48" t="s">
        <v>952</v>
      </c>
      <c r="U1704" s="48" t="s">
        <v>952</v>
      </c>
      <c r="V1704" s="48" t="s">
        <v>952</v>
      </c>
      <c r="W1704" s="48" t="s">
        <v>952</v>
      </c>
      <c r="X1704" s="48" t="s">
        <v>422</v>
      </c>
      <c r="Y1704" s="48" t="s">
        <v>422</v>
      </c>
      <c r="Z1704" s="48" t="s">
        <v>422</v>
      </c>
      <c r="AA1704" s="48" t="s">
        <v>422</v>
      </c>
      <c r="AB1704" s="48" t="s">
        <v>422</v>
      </c>
      <c r="AC1704" s="48" t="s">
        <v>422</v>
      </c>
      <c r="AD1704" s="48" t="s">
        <v>422</v>
      </c>
      <c r="AE1704" s="48" t="s">
        <v>422</v>
      </c>
      <c r="AF1704" s="48" t="s">
        <v>422</v>
      </c>
      <c r="AG1704" s="48" t="s">
        <v>422</v>
      </c>
      <c r="AH1704" s="48" t="s">
        <v>422</v>
      </c>
      <c r="AI1704" s="48" t="s">
        <v>422</v>
      </c>
      <c r="AJ1704" s="48" t="s">
        <v>422</v>
      </c>
      <c r="AK1704" s="48" t="s">
        <v>422</v>
      </c>
      <c r="AL1704" s="48" t="s">
        <v>422</v>
      </c>
      <c r="AM1704" s="48" t="s">
        <v>422</v>
      </c>
      <c r="AN1704" s="48" t="s">
        <v>422</v>
      </c>
      <c r="AO1704" s="48" t="s">
        <v>422</v>
      </c>
      <c r="AP1704" s="48" t="s">
        <v>422</v>
      </c>
      <c r="AQ1704" s="48" t="s">
        <v>422</v>
      </c>
      <c r="AR1704" s="48" t="s">
        <v>422</v>
      </c>
      <c r="AS1704" s="48" t="s">
        <v>422</v>
      </c>
      <c r="AT1704" s="48" t="s">
        <v>422</v>
      </c>
      <c r="AU1704" s="48" t="s">
        <v>422</v>
      </c>
      <c r="AV1704" s="48" t="s">
        <v>422</v>
      </c>
      <c r="AW1704" s="48" t="s">
        <v>422</v>
      </c>
      <c r="AX1704" s="48" t="s">
        <v>422</v>
      </c>
      <c r="AY1704" s="48" t="s">
        <v>422</v>
      </c>
      <c r="AZ1704" s="28" t="s">
        <v>422</v>
      </c>
    </row>
    <row r="1705" ht="15.75" customHeight="1">
      <c r="A1705" s="40">
        <v>1519.0</v>
      </c>
      <c r="B1705" s="28" t="s">
        <v>4653</v>
      </c>
      <c r="C1705" s="41"/>
      <c r="D1705" s="42">
        <f t="array" ref="D1705">index(systems,match($A1705,INDEX(systems,0,1),),3)</f>
        <v>-415.294</v>
      </c>
      <c r="E1705" s="42">
        <f t="array" ref="E1705">index(systems,match($A1705,INDEX(systems,0,1),),4)</f>
        <v>252.444</v>
      </c>
      <c r="F1705" s="43" t="str">
        <f>IFERROR(__xludf.DUMMYFUNCTION("let(row, match($B1705&amp;if($C1705&lt;&gt;"""","" [""&amp;$C1705&amp;""]"",""""),index(nebulae,,2),0),join("","",iferror(round(index(nebulae,row,5)/2,3),1),iferror(round(index(nebulae,row,6)/2,3),1),0))"),"1,1,0")</f>
        <v>1,1,0</v>
      </c>
      <c r="G1705" s="44" t="s">
        <v>4654</v>
      </c>
      <c r="H1705" s="45">
        <f t="array" ref="H1705">let(systemId,match(A1705,index(systems,0,1),),refSystemId,match($H$1,index(systems,0,1),),x,index(systems,systemId,3),y,index(systems,systemId,4),refX,index(systems,refSystemId,3),refY,index(systems,refSystemId,4),round(sqrt((x-refX)^2+(y-refY)^2),3))</f>
        <v>486.001</v>
      </c>
      <c r="I1705" s="46" t="s">
        <v>408</v>
      </c>
      <c r="J1705" s="46" t="s">
        <v>408</v>
      </c>
      <c r="K1705" s="28" t="s">
        <v>408</v>
      </c>
      <c r="L1705" s="28" t="s">
        <v>408</v>
      </c>
      <c r="M1705" s="28" t="s">
        <v>408</v>
      </c>
      <c r="N1705" s="28" t="s">
        <v>408</v>
      </c>
      <c r="O1705" s="41"/>
      <c r="P1705" s="48" t="s">
        <v>477</v>
      </c>
      <c r="Q1705" s="48" t="s">
        <v>477</v>
      </c>
      <c r="R1705" s="48" t="s">
        <v>477</v>
      </c>
      <c r="S1705" s="48" t="s">
        <v>435</v>
      </c>
      <c r="T1705" s="48" t="s">
        <v>435</v>
      </c>
      <c r="U1705" s="48" t="s">
        <v>435</v>
      </c>
      <c r="V1705" s="48" t="s">
        <v>435</v>
      </c>
      <c r="W1705" s="48" t="s">
        <v>435</v>
      </c>
      <c r="X1705" s="48" t="s">
        <v>435</v>
      </c>
      <c r="Y1705" s="48" t="s">
        <v>435</v>
      </c>
      <c r="Z1705" s="48" t="s">
        <v>435</v>
      </c>
      <c r="AA1705" s="48" t="s">
        <v>1485</v>
      </c>
      <c r="AB1705" s="48" t="s">
        <v>1485</v>
      </c>
      <c r="AC1705" s="48" t="s">
        <v>1485</v>
      </c>
      <c r="AD1705" s="48" t="s">
        <v>1485</v>
      </c>
      <c r="AE1705" s="48" t="s">
        <v>1485</v>
      </c>
      <c r="AF1705" s="48" t="s">
        <v>1485</v>
      </c>
      <c r="AG1705" s="48" t="s">
        <v>1485</v>
      </c>
      <c r="AH1705" s="48" t="s">
        <v>1486</v>
      </c>
      <c r="AI1705" s="48" t="s">
        <v>592</v>
      </c>
      <c r="AJ1705" s="48" t="s">
        <v>592</v>
      </c>
      <c r="AK1705" s="48" t="s">
        <v>592</v>
      </c>
      <c r="AL1705" s="48" t="s">
        <v>592</v>
      </c>
      <c r="AM1705" s="48" t="s">
        <v>592</v>
      </c>
      <c r="AN1705" s="48" t="s">
        <v>592</v>
      </c>
      <c r="AO1705" s="48" t="s">
        <v>592</v>
      </c>
      <c r="AP1705" s="48" t="s">
        <v>592</v>
      </c>
      <c r="AQ1705" s="48" t="s">
        <v>592</v>
      </c>
      <c r="AR1705" s="48" t="s">
        <v>592</v>
      </c>
      <c r="AS1705" s="48" t="s">
        <v>592</v>
      </c>
      <c r="AT1705" s="48" t="s">
        <v>593</v>
      </c>
      <c r="AU1705" s="48" t="s">
        <v>593</v>
      </c>
      <c r="AV1705" s="48" t="s">
        <v>593</v>
      </c>
      <c r="AW1705" s="48" t="s">
        <v>594</v>
      </c>
      <c r="AX1705" s="48" t="s">
        <v>594</v>
      </c>
      <c r="AY1705" s="48" t="s">
        <v>594</v>
      </c>
      <c r="AZ1705" s="28" t="s">
        <v>4655</v>
      </c>
    </row>
    <row r="1706" ht="15.75" customHeight="1">
      <c r="A1706" s="40">
        <v>1520.0</v>
      </c>
      <c r="B1706" s="28" t="s">
        <v>4656</v>
      </c>
      <c r="C1706" s="41"/>
      <c r="D1706" s="42">
        <f t="array" ref="D1706">index(systems,match($A1706,INDEX(systems,0,1),),3)</f>
        <v>266.229</v>
      </c>
      <c r="E1706" s="42">
        <f t="array" ref="E1706">index(systems,match($A1706,INDEX(systems,0,1),),4)</f>
        <v>-337.134</v>
      </c>
      <c r="F1706" s="43" t="str">
        <f>IFERROR(__xludf.DUMMYFUNCTION("let(row, match($B1706&amp;if($C1706&lt;&gt;"""","" [""&amp;$C1706&amp;""]"",""""),index(nebulae,,2),0),join("","",iferror(round(index(nebulae,row,5)/2,3),1),iferror(round(index(nebulae,row,6)/2,3),1),0))"),"1,1,0")</f>
        <v>1,1,0</v>
      </c>
      <c r="G1706" s="44" t="s">
        <v>4657</v>
      </c>
      <c r="H1706" s="45">
        <f t="array" ref="H1706">let(systemId,match(A1706,index(systems,0,1),),refSystemId,match($H$1,index(systems,0,1),),x,index(systems,systemId,3),y,index(systems,systemId,4),refX,index(systems,refSystemId,3),refY,index(systems,refSystemId,4),round(sqrt((x-refX)^2+(y-refY)^2),3))</f>
        <v>429.578</v>
      </c>
      <c r="I1706" s="28" t="s">
        <v>408</v>
      </c>
      <c r="J1706" s="28" t="s">
        <v>408</v>
      </c>
      <c r="K1706" s="28" t="s">
        <v>408</v>
      </c>
      <c r="L1706" s="28" t="s">
        <v>408</v>
      </c>
      <c r="M1706" s="28" t="s">
        <v>408</v>
      </c>
      <c r="N1706" s="28" t="s">
        <v>408</v>
      </c>
      <c r="O1706" s="48" t="s">
        <v>1013</v>
      </c>
      <c r="P1706" s="48" t="s">
        <v>1013</v>
      </c>
      <c r="Q1706" s="48" t="s">
        <v>1013</v>
      </c>
      <c r="R1706" s="48" t="s">
        <v>1013</v>
      </c>
      <c r="S1706" s="48" t="s">
        <v>1013</v>
      </c>
      <c r="T1706" s="48" t="s">
        <v>1013</v>
      </c>
      <c r="U1706" s="48" t="s">
        <v>1013</v>
      </c>
      <c r="V1706" s="48" t="s">
        <v>1013</v>
      </c>
      <c r="W1706" s="48" t="s">
        <v>1013</v>
      </c>
      <c r="X1706" s="48" t="s">
        <v>1013</v>
      </c>
      <c r="Y1706" s="48" t="s">
        <v>1014</v>
      </c>
      <c r="Z1706" s="48" t="s">
        <v>1014</v>
      </c>
      <c r="AA1706" s="48" t="s">
        <v>1015</v>
      </c>
      <c r="AB1706" s="48" t="s">
        <v>1015</v>
      </c>
      <c r="AC1706" s="48" t="s">
        <v>1015</v>
      </c>
      <c r="AD1706" s="48" t="s">
        <v>1015</v>
      </c>
      <c r="AE1706" s="48" t="s">
        <v>1015</v>
      </c>
      <c r="AF1706" s="48" t="s">
        <v>1015</v>
      </c>
      <c r="AG1706" s="48" t="s">
        <v>1015</v>
      </c>
      <c r="AH1706" s="48" t="s">
        <v>1015</v>
      </c>
      <c r="AI1706" s="48" t="s">
        <v>1015</v>
      </c>
      <c r="AJ1706" s="48" t="s">
        <v>1015</v>
      </c>
      <c r="AK1706" s="48" t="s">
        <v>1015</v>
      </c>
      <c r="AL1706" s="48" t="s">
        <v>1015</v>
      </c>
      <c r="AM1706" s="48" t="s">
        <v>1015</v>
      </c>
      <c r="AN1706" s="48" t="s">
        <v>1015</v>
      </c>
      <c r="AO1706" s="48" t="s">
        <v>1014</v>
      </c>
      <c r="AP1706" s="48" t="s">
        <v>1014</v>
      </c>
      <c r="AQ1706" s="48" t="s">
        <v>1014</v>
      </c>
      <c r="AR1706" s="48" t="s">
        <v>953</v>
      </c>
      <c r="AS1706" s="48" t="s">
        <v>955</v>
      </c>
      <c r="AT1706" s="48" t="s">
        <v>955</v>
      </c>
      <c r="AU1706" s="48" t="s">
        <v>955</v>
      </c>
      <c r="AV1706" s="48" t="s">
        <v>955</v>
      </c>
      <c r="AW1706" s="48" t="s">
        <v>955</v>
      </c>
      <c r="AX1706" s="48" t="s">
        <v>955</v>
      </c>
      <c r="AY1706" s="48" t="s">
        <v>955</v>
      </c>
      <c r="AZ1706" s="49" t="s">
        <v>955</v>
      </c>
    </row>
    <row r="1707" ht="15.75" customHeight="1">
      <c r="A1707" s="40">
        <v>1521.0</v>
      </c>
      <c r="B1707" s="28" t="s">
        <v>4658</v>
      </c>
      <c r="C1707" s="41"/>
      <c r="D1707" s="42">
        <f t="array" ref="D1707">index(systems,match($A1707,INDEX(systems,0,1),),3)</f>
        <v>-9.837</v>
      </c>
      <c r="E1707" s="42">
        <f t="array" ref="E1707">index(systems,match($A1707,INDEX(systems,0,1),),4)</f>
        <v>220.706</v>
      </c>
      <c r="F1707" s="43" t="str">
        <f>IFERROR(__xludf.DUMMYFUNCTION("let(row, match($B1707&amp;if($C1707&lt;&gt;"""","" [""&amp;$C1707&amp;""]"",""""),index(nebulae,,2),0),join("","",iferror(round(index(nebulae,row,5)/2,3),1),iferror(round(index(nebulae,row,6)/2,3),1),0))"),"1,1,0")</f>
        <v>1,1,0</v>
      </c>
      <c r="G1707" s="44" t="s">
        <v>4659</v>
      </c>
      <c r="H1707" s="45">
        <f t="array" ref="H1707">let(systemId,match(A1707,index(systems,0,1),),refSystemId,match($H$1,index(systems,0,1),),x,index(systems,systemId,3),y,index(systems,systemId,4),refX,index(systems,refSystemId,3),refY,index(systems,refSystemId,4),round(sqrt((x-refX)^2+(y-refY)^2),3))</f>
        <v>220.925</v>
      </c>
      <c r="I1707" s="46" t="s">
        <v>408</v>
      </c>
      <c r="J1707" s="46" t="s">
        <v>408</v>
      </c>
      <c r="K1707" s="66" t="s">
        <v>408</v>
      </c>
      <c r="L1707" s="46" t="s">
        <v>408</v>
      </c>
      <c r="M1707" s="47" t="s">
        <v>408</v>
      </c>
      <c r="N1707" s="28" t="s">
        <v>408</v>
      </c>
      <c r="O1707" s="41"/>
      <c r="P1707" s="48" t="s">
        <v>692</v>
      </c>
      <c r="Q1707" s="48" t="s">
        <v>692</v>
      </c>
      <c r="R1707" s="48" t="s">
        <v>692</v>
      </c>
      <c r="S1707" s="48" t="s">
        <v>692</v>
      </c>
      <c r="T1707" s="48" t="s">
        <v>692</v>
      </c>
      <c r="U1707" s="48" t="s">
        <v>692</v>
      </c>
      <c r="V1707" s="48" t="s">
        <v>692</v>
      </c>
      <c r="W1707" s="48" t="s">
        <v>692</v>
      </c>
      <c r="X1707" s="48" t="s">
        <v>943</v>
      </c>
      <c r="Y1707" s="48" t="s">
        <v>694</v>
      </c>
      <c r="Z1707" s="48" t="s">
        <v>694</v>
      </c>
      <c r="AA1707" s="48" t="s">
        <v>695</v>
      </c>
      <c r="AB1707" s="48" t="s">
        <v>695</v>
      </c>
      <c r="AC1707" s="48" t="s">
        <v>695</v>
      </c>
      <c r="AD1707" s="48" t="s">
        <v>695</v>
      </c>
      <c r="AE1707" s="48" t="s">
        <v>695</v>
      </c>
      <c r="AF1707" s="48" t="s">
        <v>695</v>
      </c>
      <c r="AG1707" s="48" t="s">
        <v>849</v>
      </c>
      <c r="AH1707" s="48" t="s">
        <v>849</v>
      </c>
      <c r="AI1707" s="48" t="s">
        <v>849</v>
      </c>
      <c r="AJ1707" s="48" t="s">
        <v>849</v>
      </c>
      <c r="AK1707" s="48" t="s">
        <v>849</v>
      </c>
      <c r="AL1707" s="48" t="s">
        <v>849</v>
      </c>
      <c r="AM1707" s="48" t="s">
        <v>849</v>
      </c>
      <c r="AN1707" s="48" t="s">
        <v>849</v>
      </c>
      <c r="AO1707" s="48" t="s">
        <v>849</v>
      </c>
      <c r="AP1707" s="48" t="s">
        <v>849</v>
      </c>
      <c r="AQ1707" s="48" t="s">
        <v>849</v>
      </c>
      <c r="AR1707" s="48" t="s">
        <v>849</v>
      </c>
      <c r="AS1707" s="48" t="s">
        <v>849</v>
      </c>
      <c r="AT1707" s="48" t="s">
        <v>849</v>
      </c>
      <c r="AU1707" s="48" t="s">
        <v>849</v>
      </c>
      <c r="AV1707" s="52" t="s">
        <v>531</v>
      </c>
      <c r="AW1707" s="52" t="s">
        <v>531</v>
      </c>
      <c r="AX1707" s="52" t="s">
        <v>531</v>
      </c>
      <c r="AY1707" s="52" t="s">
        <v>531</v>
      </c>
      <c r="AZ1707" s="28" t="s">
        <v>531</v>
      </c>
    </row>
    <row r="1708" ht="15.75" customHeight="1">
      <c r="A1708" s="40">
        <v>1522.0</v>
      </c>
      <c r="B1708" s="28" t="s">
        <v>4660</v>
      </c>
      <c r="C1708" s="41"/>
      <c r="D1708" s="42">
        <f t="array" ref="D1708">index(systems,match($A1708,INDEX(systems,0,1),),3)</f>
        <v>-474.391</v>
      </c>
      <c r="E1708" s="42">
        <f t="array" ref="E1708">index(systems,match($A1708,INDEX(systems,0,1),),4)</f>
        <v>-185.731</v>
      </c>
      <c r="F1708" s="43" t="str">
        <f>IFERROR(__xludf.DUMMYFUNCTION("let(row, match($B1708&amp;if($C1708&lt;&gt;"""","" [""&amp;$C1708&amp;""]"",""""),index(nebulae,,2),0),join("","",iferror(round(index(nebulae,row,5)/2,3),1),iferror(round(index(nebulae,row,6)/2,3),1),0))"),"1,1,0")</f>
        <v>1,1,0</v>
      </c>
      <c r="G1708" s="44" t="s">
        <v>4661</v>
      </c>
      <c r="H1708" s="45">
        <f t="array" ref="H1708">let(systemId,match(A1708,index(systems,0,1),),refSystemId,match($H$1,index(systems,0,1),),x,index(systems,systemId,3),y,index(systems,systemId,4),refX,index(systems,refSystemId,3),refY,index(systems,refSystemId,4),round(sqrt((x-refX)^2+(y-refY)^2),3))</f>
        <v>509.453</v>
      </c>
      <c r="I1708" s="51" t="s">
        <v>408</v>
      </c>
      <c r="J1708" s="51" t="s">
        <v>408</v>
      </c>
      <c r="K1708" s="51" t="s">
        <v>408</v>
      </c>
      <c r="L1708" s="51" t="s">
        <v>408</v>
      </c>
      <c r="M1708" s="51" t="s">
        <v>408</v>
      </c>
      <c r="N1708" s="51" t="s">
        <v>408</v>
      </c>
      <c r="O1708" s="41"/>
      <c r="P1708" s="48" t="s">
        <v>4662</v>
      </c>
      <c r="Q1708" s="48" t="s">
        <v>4662</v>
      </c>
      <c r="R1708" s="48" t="s">
        <v>4662</v>
      </c>
      <c r="S1708" s="48" t="s">
        <v>4662</v>
      </c>
      <c r="T1708" s="48" t="s">
        <v>4662</v>
      </c>
      <c r="U1708" s="48" t="s">
        <v>4662</v>
      </c>
      <c r="V1708" s="48" t="s">
        <v>4662</v>
      </c>
      <c r="W1708" s="48" t="s">
        <v>4662</v>
      </c>
      <c r="X1708" s="48" t="s">
        <v>4662</v>
      </c>
      <c r="Y1708" s="48" t="s">
        <v>4662</v>
      </c>
      <c r="Z1708" s="48" t="s">
        <v>4662</v>
      </c>
      <c r="AA1708" s="48" t="s">
        <v>4662</v>
      </c>
      <c r="AB1708" s="48" t="s">
        <v>4662</v>
      </c>
      <c r="AC1708" s="48" t="s">
        <v>4662</v>
      </c>
      <c r="AD1708" s="48" t="s">
        <v>4662</v>
      </c>
      <c r="AE1708" s="48" t="s">
        <v>4662</v>
      </c>
      <c r="AF1708" s="48" t="s">
        <v>4662</v>
      </c>
      <c r="AG1708" s="48" t="s">
        <v>4662</v>
      </c>
      <c r="AH1708" s="48" t="s">
        <v>579</v>
      </c>
      <c r="AI1708" s="48" t="s">
        <v>579</v>
      </c>
      <c r="AJ1708" s="48" t="s">
        <v>579</v>
      </c>
      <c r="AK1708" s="48" t="s">
        <v>579</v>
      </c>
      <c r="AL1708" s="48" t="s">
        <v>579</v>
      </c>
      <c r="AM1708" s="48" t="s">
        <v>579</v>
      </c>
      <c r="AN1708" s="48" t="s">
        <v>579</v>
      </c>
      <c r="AO1708" s="48" t="s">
        <v>4663</v>
      </c>
      <c r="AP1708" s="48" t="s">
        <v>4663</v>
      </c>
      <c r="AQ1708" s="48" t="s">
        <v>4663</v>
      </c>
      <c r="AR1708" s="48" t="s">
        <v>4663</v>
      </c>
      <c r="AS1708" s="48" t="s">
        <v>4663</v>
      </c>
      <c r="AT1708" s="48" t="s">
        <v>4663</v>
      </c>
      <c r="AU1708" s="48" t="s">
        <v>4662</v>
      </c>
      <c r="AV1708" s="48" t="s">
        <v>4662</v>
      </c>
      <c r="AW1708" s="48" t="s">
        <v>4662</v>
      </c>
      <c r="AX1708" s="48" t="s">
        <v>4662</v>
      </c>
      <c r="AY1708" s="48" t="s">
        <v>4662</v>
      </c>
      <c r="AZ1708" s="28" t="s">
        <v>4662</v>
      </c>
    </row>
    <row r="1709" ht="15.75" customHeight="1">
      <c r="A1709" s="40">
        <v>1523.0</v>
      </c>
      <c r="B1709" s="28" t="s">
        <v>4664</v>
      </c>
      <c r="C1709" s="41"/>
      <c r="D1709" s="42">
        <f t="array" ref="D1709">index(systems,match($A1709,INDEX(systems,0,1),),3)</f>
        <v>-29.214</v>
      </c>
      <c r="E1709" s="42">
        <f t="array" ref="E1709">index(systems,match($A1709,INDEX(systems,0,1),),4)</f>
        <v>390.277</v>
      </c>
      <c r="F1709" s="43" t="str">
        <f>IFERROR(__xludf.DUMMYFUNCTION("let(row, match($B1709&amp;if($C1709&lt;&gt;"""","" [""&amp;$C1709&amp;""]"",""""),index(nebulae,,2),0),join("","",iferror(round(index(nebulae,row,5)/2,3),1),iferror(round(index(nebulae,row,6)/2,3),1),0))"),"1,1,0")</f>
        <v>1,1,0</v>
      </c>
      <c r="G1709" s="44" t="s">
        <v>4665</v>
      </c>
      <c r="H1709" s="45">
        <f t="array" ref="H1709">let(systemId,match(A1709,index(systems,0,1),),refSystemId,match($H$1,index(systems,0,1),),x,index(systems,systemId,3),y,index(systems,systemId,4),refX,index(systems,refSystemId,3),refY,index(systems,refSystemId,4),round(sqrt((x-refX)^2+(y-refY)^2),3))</f>
        <v>391.369</v>
      </c>
      <c r="I1709" s="62" t="s">
        <v>408</v>
      </c>
      <c r="J1709" s="62" t="s">
        <v>408</v>
      </c>
      <c r="K1709" s="62" t="s">
        <v>408</v>
      </c>
      <c r="L1709" s="53"/>
      <c r="M1709" s="53"/>
      <c r="N1709" s="28" t="s">
        <v>902</v>
      </c>
      <c r="O1709" s="48" t="s">
        <v>902</v>
      </c>
      <c r="P1709" s="48" t="s">
        <v>902</v>
      </c>
      <c r="Q1709" s="48" t="s">
        <v>902</v>
      </c>
      <c r="R1709" s="48" t="s">
        <v>902</v>
      </c>
      <c r="S1709" s="48" t="s">
        <v>902</v>
      </c>
      <c r="T1709" s="48" t="s">
        <v>902</v>
      </c>
      <c r="U1709" s="48" t="s">
        <v>846</v>
      </c>
      <c r="V1709" s="48" t="s">
        <v>846</v>
      </c>
      <c r="W1709" s="48" t="s">
        <v>846</v>
      </c>
      <c r="X1709" s="48" t="s">
        <v>846</v>
      </c>
      <c r="Y1709" s="48" t="s">
        <v>847</v>
      </c>
      <c r="Z1709" s="48" t="s">
        <v>847</v>
      </c>
      <c r="AA1709" s="48" t="s">
        <v>848</v>
      </c>
      <c r="AB1709" s="48" t="s">
        <v>848</v>
      </c>
      <c r="AC1709" s="48" t="s">
        <v>848</v>
      </c>
      <c r="AD1709" s="48" t="s">
        <v>849</v>
      </c>
      <c r="AE1709" s="48" t="s">
        <v>849</v>
      </c>
      <c r="AF1709" s="48" t="s">
        <v>849</v>
      </c>
      <c r="AG1709" s="48" t="s">
        <v>849</v>
      </c>
      <c r="AH1709" s="48" t="s">
        <v>849</v>
      </c>
      <c r="AI1709" s="48" t="s">
        <v>849</v>
      </c>
      <c r="AJ1709" s="48" t="s">
        <v>849</v>
      </c>
      <c r="AK1709" s="48" t="s">
        <v>849</v>
      </c>
      <c r="AL1709" s="48" t="s">
        <v>849</v>
      </c>
      <c r="AM1709" s="48" t="s">
        <v>849</v>
      </c>
      <c r="AN1709" s="48" t="s">
        <v>849</v>
      </c>
      <c r="AO1709" s="48" t="s">
        <v>849</v>
      </c>
      <c r="AP1709" s="48" t="s">
        <v>849</v>
      </c>
      <c r="AQ1709" s="48" t="s">
        <v>850</v>
      </c>
      <c r="AR1709" s="48" t="s">
        <v>850</v>
      </c>
      <c r="AS1709" s="48" t="s">
        <v>850</v>
      </c>
      <c r="AT1709" s="48" t="s">
        <v>850</v>
      </c>
      <c r="AU1709" s="48" t="s">
        <v>850</v>
      </c>
      <c r="AV1709" s="48" t="s">
        <v>850</v>
      </c>
      <c r="AW1709" s="48" t="s">
        <v>850</v>
      </c>
      <c r="AX1709" s="48" t="s">
        <v>850</v>
      </c>
      <c r="AY1709" s="48" t="s">
        <v>850</v>
      </c>
      <c r="AZ1709" s="51" t="s">
        <v>850</v>
      </c>
    </row>
    <row r="1710" ht="15.75" customHeight="1">
      <c r="A1710" s="40">
        <v>1524.0</v>
      </c>
      <c r="B1710" s="28" t="s">
        <v>4666</v>
      </c>
      <c r="C1710" s="41"/>
      <c r="D1710" s="42">
        <f t="array" ref="D1710">index(systems,match($A1710,INDEX(systems,0,1),),3)</f>
        <v>-312.318</v>
      </c>
      <c r="E1710" s="42">
        <f t="array" ref="E1710">index(systems,match($A1710,INDEX(systems,0,1),),4)</f>
        <v>224.063</v>
      </c>
      <c r="F1710" s="43" t="str">
        <f>IFERROR(__xludf.DUMMYFUNCTION("let(row, match($B1710&amp;if($C1710&lt;&gt;"""","" [""&amp;$C1710&amp;""]"",""""),index(nebulae,,2),0),join("","",iferror(round(index(nebulae,row,5)/2,3),1),iferror(round(index(nebulae,row,6)/2,3),1),0))"),"1,1,0")</f>
        <v>1,1,0</v>
      </c>
      <c r="G1710" s="44" t="s">
        <v>4667</v>
      </c>
      <c r="H1710" s="45">
        <f t="array" ref="H1710">let(systemId,match(A1710,index(systems,0,1),),refSystemId,match($H$1,index(systems,0,1),),x,index(systems,systemId,3),y,index(systems,systemId,4),refX,index(systems,refSystemId,3),refY,index(systems,refSystemId,4),round(sqrt((x-refX)^2+(y-refY)^2),3))</f>
        <v>384.378</v>
      </c>
      <c r="I1710" s="28" t="s">
        <v>408</v>
      </c>
      <c r="J1710" s="28" t="s">
        <v>408</v>
      </c>
      <c r="K1710" s="28" t="s">
        <v>408</v>
      </c>
      <c r="L1710" s="28" t="s">
        <v>408</v>
      </c>
      <c r="M1710" s="28" t="s">
        <v>418</v>
      </c>
      <c r="N1710" s="28" t="s">
        <v>435</v>
      </c>
      <c r="O1710" s="48" t="s">
        <v>435</v>
      </c>
      <c r="P1710" s="48" t="s">
        <v>435</v>
      </c>
      <c r="Q1710" s="48" t="s">
        <v>435</v>
      </c>
      <c r="R1710" s="48" t="s">
        <v>435</v>
      </c>
      <c r="S1710" s="48" t="s">
        <v>435</v>
      </c>
      <c r="T1710" s="48" t="s">
        <v>435</v>
      </c>
      <c r="U1710" s="48" t="s">
        <v>435</v>
      </c>
      <c r="V1710" s="48" t="s">
        <v>435</v>
      </c>
      <c r="W1710" s="48" t="s">
        <v>435</v>
      </c>
      <c r="X1710" s="48" t="s">
        <v>435</v>
      </c>
      <c r="Y1710" s="48" t="s">
        <v>435</v>
      </c>
      <c r="Z1710" s="48" t="s">
        <v>435</v>
      </c>
      <c r="AA1710" s="48" t="s">
        <v>450</v>
      </c>
      <c r="AB1710" s="48" t="s">
        <v>450</v>
      </c>
      <c r="AC1710" s="48" t="s">
        <v>450</v>
      </c>
      <c r="AD1710" s="48" t="s">
        <v>450</v>
      </c>
      <c r="AE1710" s="48" t="s">
        <v>450</v>
      </c>
      <c r="AF1710" s="48" t="s">
        <v>450</v>
      </c>
      <c r="AG1710" s="48" t="s">
        <v>450</v>
      </c>
      <c r="AH1710" s="48" t="s">
        <v>451</v>
      </c>
      <c r="AI1710" s="48" t="s">
        <v>438</v>
      </c>
      <c r="AJ1710" s="48" t="s">
        <v>438</v>
      </c>
      <c r="AK1710" s="48" t="s">
        <v>438</v>
      </c>
      <c r="AL1710" s="48" t="s">
        <v>438</v>
      </c>
      <c r="AM1710" s="48" t="s">
        <v>438</v>
      </c>
      <c r="AN1710" s="48" t="s">
        <v>438</v>
      </c>
      <c r="AO1710" s="48" t="s">
        <v>438</v>
      </c>
      <c r="AP1710" s="48" t="s">
        <v>438</v>
      </c>
      <c r="AQ1710" s="48" t="s">
        <v>438</v>
      </c>
      <c r="AR1710" s="48" t="s">
        <v>438</v>
      </c>
      <c r="AS1710" s="48" t="s">
        <v>438</v>
      </c>
      <c r="AT1710" s="48" t="s">
        <v>439</v>
      </c>
      <c r="AU1710" s="48" t="s">
        <v>439</v>
      </c>
      <c r="AV1710" s="52" t="s">
        <v>439</v>
      </c>
      <c r="AW1710" s="52" t="s">
        <v>439</v>
      </c>
      <c r="AX1710" s="52" t="s">
        <v>439</v>
      </c>
      <c r="AY1710" s="52" t="s">
        <v>439</v>
      </c>
      <c r="AZ1710" s="49" t="s">
        <v>439</v>
      </c>
    </row>
    <row r="1711" ht="15.75" customHeight="1">
      <c r="A1711" s="40">
        <v>1525.0</v>
      </c>
      <c r="B1711" s="28" t="s">
        <v>4668</v>
      </c>
      <c r="C1711" s="41"/>
      <c r="D1711" s="42">
        <f t="array" ref="D1711">index(systems,match($A1711,INDEX(systems,0,1),),3)</f>
        <v>-226.682</v>
      </c>
      <c r="E1711" s="42">
        <f t="array" ref="E1711">index(systems,match($A1711,INDEX(systems,0,1),),4)</f>
        <v>-144.558</v>
      </c>
      <c r="F1711" s="43" t="str">
        <f>IFERROR(__xludf.DUMMYFUNCTION("let(row, match($B1711&amp;if($C1711&lt;&gt;"""","" [""&amp;$C1711&amp;""]"",""""),index(nebulae,,2),0),join("","",iferror(round(index(nebulae,row,5)/2,3),1),iferror(round(index(nebulae,row,6)/2,3),1),0))"),"1,1,0")</f>
        <v>1,1,0</v>
      </c>
      <c r="G1711" s="44" t="s">
        <v>4669</v>
      </c>
      <c r="H1711" s="45">
        <f t="array" ref="H1711">let(systemId,match(A1711,index(systems,0,1),),refSystemId,match($H$1,index(systems,0,1),),x,index(systems,systemId,3),y,index(systems,systemId,4),refX,index(systems,refSystemId,3),refY,index(systems,refSystemId,4),round(sqrt((x-refX)^2+(y-refY)^2),3))</f>
        <v>268.853</v>
      </c>
      <c r="I1711" s="46" t="s">
        <v>418</v>
      </c>
      <c r="J1711" s="53"/>
      <c r="K1711" s="53"/>
      <c r="L1711" s="53"/>
      <c r="M1711" s="53"/>
      <c r="N1711" s="28" t="s">
        <v>725</v>
      </c>
      <c r="O1711" s="48" t="s">
        <v>725</v>
      </c>
      <c r="P1711" s="48" t="s">
        <v>725</v>
      </c>
      <c r="Q1711" s="48" t="s">
        <v>725</v>
      </c>
      <c r="R1711" s="48" t="s">
        <v>725</v>
      </c>
      <c r="S1711" s="48" t="s">
        <v>725</v>
      </c>
      <c r="T1711" s="48" t="s">
        <v>725</v>
      </c>
      <c r="U1711" s="48" t="s">
        <v>725</v>
      </c>
      <c r="V1711" s="48" t="s">
        <v>725</v>
      </c>
      <c r="W1711" s="48" t="s">
        <v>725</v>
      </c>
      <c r="X1711" s="48" t="s">
        <v>725</v>
      </c>
      <c r="Y1711" s="48" t="s">
        <v>725</v>
      </c>
      <c r="Z1711" s="48" t="s">
        <v>725</v>
      </c>
      <c r="AA1711" s="48" t="s">
        <v>725</v>
      </c>
      <c r="AB1711" s="48" t="s">
        <v>725</v>
      </c>
      <c r="AC1711" s="48" t="s">
        <v>725</v>
      </c>
      <c r="AD1711" s="48" t="s">
        <v>725</v>
      </c>
      <c r="AE1711" s="48" t="s">
        <v>725</v>
      </c>
      <c r="AF1711" s="48" t="s">
        <v>725</v>
      </c>
      <c r="AG1711" s="48" t="s">
        <v>725</v>
      </c>
      <c r="AH1711" s="48" t="s">
        <v>725</v>
      </c>
      <c r="AI1711" s="48" t="s">
        <v>725</v>
      </c>
      <c r="AJ1711" s="48" t="s">
        <v>725</v>
      </c>
      <c r="AK1711" s="48" t="s">
        <v>725</v>
      </c>
      <c r="AL1711" s="48" t="s">
        <v>725</v>
      </c>
      <c r="AM1711" s="48" t="s">
        <v>725</v>
      </c>
      <c r="AN1711" s="48" t="s">
        <v>725</v>
      </c>
      <c r="AO1711" s="48" t="s">
        <v>725</v>
      </c>
      <c r="AP1711" s="48" t="s">
        <v>725</v>
      </c>
      <c r="AQ1711" s="48" t="s">
        <v>725</v>
      </c>
      <c r="AR1711" s="48" t="s">
        <v>725</v>
      </c>
      <c r="AS1711" s="48" t="s">
        <v>2961</v>
      </c>
      <c r="AT1711" s="48" t="s">
        <v>2961</v>
      </c>
      <c r="AU1711" s="48" t="s">
        <v>2961</v>
      </c>
      <c r="AV1711" s="48" t="s">
        <v>946</v>
      </c>
      <c r="AW1711" s="48" t="s">
        <v>946</v>
      </c>
      <c r="AX1711" s="48" t="s">
        <v>560</v>
      </c>
      <c r="AY1711" s="48" t="s">
        <v>560</v>
      </c>
      <c r="AZ1711" s="51" t="s">
        <v>560</v>
      </c>
    </row>
    <row r="1712" ht="15.75" customHeight="1">
      <c r="A1712" s="40">
        <v>1526.0</v>
      </c>
      <c r="B1712" s="28" t="s">
        <v>4670</v>
      </c>
      <c r="C1712" s="41"/>
      <c r="D1712" s="42">
        <f t="array" ref="D1712">index(systems,match($A1712,INDEX(systems,0,1),),3)</f>
        <v>291.821</v>
      </c>
      <c r="E1712" s="42">
        <f t="array" ref="E1712">index(systems,match($A1712,INDEX(systems,0,1),),4)</f>
        <v>319.998</v>
      </c>
      <c r="F1712" s="43" t="str">
        <f>IFERROR(__xludf.DUMMYFUNCTION("let(row, match($B1712&amp;if($C1712&lt;&gt;"""","" [""&amp;$C1712&amp;""]"",""""),index(nebulae,,2),0),join("","",iferror(round(index(nebulae,row,5)/2,3),1),iferror(round(index(nebulae,row,6)/2,3),1),0))"),"1,1,0")</f>
        <v>1,1,0</v>
      </c>
      <c r="G1712" s="44" t="s">
        <v>4671</v>
      </c>
      <c r="H1712" s="45">
        <f t="array" ref="H1712">let(systemId,match(A1712,index(systems,0,1),),refSystemId,match($H$1,index(systems,0,1),),x,index(systems,systemId,3),y,index(systems,systemId,4),refX,index(systems,refSystemId,3),refY,index(systems,refSystemId,4),round(sqrt((x-refX)^2+(y-refY)^2),3))</f>
        <v>433.08</v>
      </c>
      <c r="I1712" s="46" t="s">
        <v>408</v>
      </c>
      <c r="J1712" s="46" t="s">
        <v>408</v>
      </c>
      <c r="K1712" s="46" t="s">
        <v>408</v>
      </c>
      <c r="L1712" s="47" t="s">
        <v>408</v>
      </c>
      <c r="M1712" s="47" t="s">
        <v>408</v>
      </c>
      <c r="N1712" s="28" t="s">
        <v>408</v>
      </c>
      <c r="O1712" s="41"/>
      <c r="P1712" s="48" t="s">
        <v>1257</v>
      </c>
      <c r="Q1712" s="48" t="s">
        <v>1257</v>
      </c>
      <c r="R1712" s="48" t="s">
        <v>1257</v>
      </c>
      <c r="S1712" s="48" t="s">
        <v>1257</v>
      </c>
      <c r="T1712" s="48" t="s">
        <v>1257</v>
      </c>
      <c r="U1712" s="48" t="s">
        <v>1257</v>
      </c>
      <c r="V1712" s="48" t="s">
        <v>1257</v>
      </c>
      <c r="W1712" s="48" t="s">
        <v>1257</v>
      </c>
      <c r="X1712" s="48" t="s">
        <v>1257</v>
      </c>
      <c r="Y1712" s="48" t="s">
        <v>1257</v>
      </c>
      <c r="Z1712" s="48" t="s">
        <v>1257</v>
      </c>
      <c r="AA1712" s="48" t="s">
        <v>1257</v>
      </c>
      <c r="AB1712" s="48" t="s">
        <v>1257</v>
      </c>
      <c r="AC1712" s="48" t="s">
        <v>1257</v>
      </c>
      <c r="AD1712" s="48" t="s">
        <v>1257</v>
      </c>
      <c r="AE1712" s="48" t="s">
        <v>1257</v>
      </c>
      <c r="AF1712" s="48" t="s">
        <v>1257</v>
      </c>
      <c r="AG1712" s="48" t="s">
        <v>1257</v>
      </c>
      <c r="AH1712" s="48" t="s">
        <v>1257</v>
      </c>
      <c r="AI1712" s="48" t="s">
        <v>1257</v>
      </c>
      <c r="AJ1712" s="48" t="s">
        <v>1257</v>
      </c>
      <c r="AK1712" s="48" t="s">
        <v>1257</v>
      </c>
      <c r="AL1712" s="48" t="s">
        <v>1257</v>
      </c>
      <c r="AM1712" s="48" t="s">
        <v>1257</v>
      </c>
      <c r="AN1712" s="48" t="s">
        <v>1257</v>
      </c>
      <c r="AO1712" s="48" t="s">
        <v>1257</v>
      </c>
      <c r="AP1712" s="48" t="s">
        <v>1257</v>
      </c>
      <c r="AQ1712" s="48" t="s">
        <v>1257</v>
      </c>
      <c r="AR1712" s="48" t="s">
        <v>1257</v>
      </c>
      <c r="AS1712" s="48" t="s">
        <v>1257</v>
      </c>
      <c r="AT1712" s="48" t="s">
        <v>1257</v>
      </c>
      <c r="AU1712" s="48" t="s">
        <v>1257</v>
      </c>
      <c r="AV1712" s="48" t="s">
        <v>1257</v>
      </c>
      <c r="AW1712" s="48" t="s">
        <v>1257</v>
      </c>
      <c r="AX1712" s="48" t="s">
        <v>1257</v>
      </c>
      <c r="AY1712" s="48" t="s">
        <v>1257</v>
      </c>
      <c r="AZ1712" s="28" t="s">
        <v>1257</v>
      </c>
    </row>
    <row r="1713" ht="15.75" customHeight="1">
      <c r="A1713" s="40">
        <v>1527.0</v>
      </c>
      <c r="B1713" s="28" t="s">
        <v>4672</v>
      </c>
      <c r="C1713" s="41"/>
      <c r="D1713" s="42">
        <f t="array" ref="D1713">index(systems,match($A1713,INDEX(systems,0,1),),3)</f>
        <v>-368.133</v>
      </c>
      <c r="E1713" s="42">
        <f t="array" ref="E1713">index(systems,match($A1713,INDEX(systems,0,1),),4)</f>
        <v>370.723</v>
      </c>
      <c r="F1713" s="43" t="str">
        <f>IFERROR(__xludf.DUMMYFUNCTION("let(row, match($B1713&amp;if($C1713&lt;&gt;"""","" [""&amp;$C1713&amp;""]"",""""),index(nebulae,,2),0),join("","",iferror(round(index(nebulae,row,5)/2,3),1),iferror(round(index(nebulae,row,6)/2,3),1),0))"),"1,1,0")</f>
        <v>1,1,0</v>
      </c>
      <c r="G1713" s="44" t="s">
        <v>4673</v>
      </c>
      <c r="H1713" s="45">
        <f t="array" ref="H1713">let(systemId,match(A1713,index(systems,0,1),),refSystemId,match($H$1,index(systems,0,1),),x,index(systems,systemId,3),y,index(systems,systemId,4),refX,index(systems,refSystemId,3),refY,index(systems,refSystemId,4),round(sqrt((x-refX)^2+(y-refY)^2),3))</f>
        <v>522.453</v>
      </c>
      <c r="I1713" s="53"/>
      <c r="J1713" s="53"/>
      <c r="K1713" s="53"/>
      <c r="L1713" s="53"/>
      <c r="M1713" s="53"/>
      <c r="N1713" s="28" t="s">
        <v>477</v>
      </c>
      <c r="O1713" s="48" t="s">
        <v>477</v>
      </c>
      <c r="P1713" s="48" t="s">
        <v>477</v>
      </c>
      <c r="Q1713" s="48" t="s">
        <v>477</v>
      </c>
      <c r="R1713" s="48" t="s">
        <v>477</v>
      </c>
      <c r="S1713" s="48" t="s">
        <v>435</v>
      </c>
      <c r="T1713" s="48" t="s">
        <v>435</v>
      </c>
      <c r="U1713" s="48" t="s">
        <v>435</v>
      </c>
      <c r="V1713" s="48" t="s">
        <v>435</v>
      </c>
      <c r="W1713" s="48" t="s">
        <v>435</v>
      </c>
      <c r="X1713" s="48" t="s">
        <v>422</v>
      </c>
      <c r="Y1713" s="48" t="s">
        <v>422</v>
      </c>
      <c r="Z1713" s="48" t="s">
        <v>422</v>
      </c>
      <c r="AA1713" s="48" t="s">
        <v>422</v>
      </c>
      <c r="AB1713" s="48" t="s">
        <v>422</v>
      </c>
      <c r="AC1713" s="48" t="s">
        <v>422</v>
      </c>
      <c r="AD1713" s="48" t="s">
        <v>422</v>
      </c>
      <c r="AE1713" s="48" t="s">
        <v>422</v>
      </c>
      <c r="AF1713" s="48" t="s">
        <v>422</v>
      </c>
      <c r="AG1713" s="48" t="s">
        <v>422</v>
      </c>
      <c r="AH1713" s="48" t="s">
        <v>422</v>
      </c>
      <c r="AI1713" s="48" t="s">
        <v>422</v>
      </c>
      <c r="AJ1713" s="48" t="s">
        <v>422</v>
      </c>
      <c r="AK1713" s="48" t="s">
        <v>422</v>
      </c>
      <c r="AL1713" s="48" t="s">
        <v>422</v>
      </c>
      <c r="AM1713" s="48" t="s">
        <v>422</v>
      </c>
      <c r="AN1713" s="48" t="s">
        <v>422</v>
      </c>
      <c r="AO1713" s="48" t="s">
        <v>422</v>
      </c>
      <c r="AP1713" s="48" t="s">
        <v>422</v>
      </c>
      <c r="AQ1713" s="48" t="s">
        <v>422</v>
      </c>
      <c r="AR1713" s="48" t="s">
        <v>422</v>
      </c>
      <c r="AS1713" s="48" t="s">
        <v>422</v>
      </c>
      <c r="AT1713" s="48" t="s">
        <v>422</v>
      </c>
      <c r="AU1713" s="48" t="s">
        <v>422</v>
      </c>
      <c r="AV1713" s="48" t="s">
        <v>422</v>
      </c>
      <c r="AW1713" s="48" t="s">
        <v>422</v>
      </c>
      <c r="AX1713" s="48" t="s">
        <v>422</v>
      </c>
      <c r="AY1713" s="48" t="s">
        <v>422</v>
      </c>
      <c r="AZ1713" s="49" t="s">
        <v>422</v>
      </c>
    </row>
    <row r="1714" ht="15.75" customHeight="1">
      <c r="A1714" s="40">
        <v>3000.0</v>
      </c>
      <c r="B1714" s="28" t="s">
        <v>4674</v>
      </c>
      <c r="C1714" s="41"/>
      <c r="D1714" s="42">
        <f t="array" ref="D1714">index(systems,match($A1714,INDEX(systems,0,1),),3)</f>
        <v>-703.274</v>
      </c>
      <c r="E1714" s="42">
        <f t="array" ref="E1714">index(systems,match($A1714,INDEX(systems,0,1),),4)</f>
        <v>817.966</v>
      </c>
      <c r="F1714" s="43" t="str">
        <f>IFERROR(__xludf.DUMMYFUNCTION("let(row, match($B1714&amp;if($C1714&lt;&gt;"""","" [""&amp;$C1714&amp;""]"",""""),index(nebulae,,2),0),join("","",iferror(round(index(nebulae,row,5)/2,3),1),iferror(round(index(nebulae,row,6)/2,3),1),0))"),"1,1,0")</f>
        <v>1,1,0</v>
      </c>
      <c r="G1714" s="44" t="s">
        <v>4675</v>
      </c>
      <c r="H1714" s="45">
        <f t="array" ref="H1714">let(systemId,match(A1714,index(systems,0,1),),refSystemId,match($H$1,index(systems,0,1),),x,index(systems,systemId,3),y,index(systems,systemId,4),refX,index(systems,refSystemId,3),refY,index(systems,refSystemId,4),round(sqrt((x-refX)^2+(y-refY)^2),3))</f>
        <v>1078.732</v>
      </c>
      <c r="I1714" s="55"/>
      <c r="J1714" s="55"/>
      <c r="K1714" s="55"/>
      <c r="L1714" s="55"/>
      <c r="M1714" s="55"/>
      <c r="N1714" s="55"/>
      <c r="O1714" s="55"/>
      <c r="P1714" s="56" t="s">
        <v>408</v>
      </c>
      <c r="Q1714" s="56" t="s">
        <v>408</v>
      </c>
      <c r="R1714" s="56" t="s">
        <v>408</v>
      </c>
      <c r="S1714" s="56" t="s">
        <v>408</v>
      </c>
      <c r="T1714" s="56" t="s">
        <v>408</v>
      </c>
      <c r="U1714" s="56" t="s">
        <v>408</v>
      </c>
      <c r="V1714" s="56" t="s">
        <v>408</v>
      </c>
      <c r="W1714" s="56" t="s">
        <v>408</v>
      </c>
      <c r="X1714" s="56" t="s">
        <v>408</v>
      </c>
      <c r="Y1714" s="56" t="s">
        <v>1817</v>
      </c>
      <c r="Z1714" s="56" t="s">
        <v>1817</v>
      </c>
      <c r="AA1714" s="56" t="s">
        <v>1817</v>
      </c>
      <c r="AB1714" s="56" t="s">
        <v>1817</v>
      </c>
      <c r="AC1714" s="56" t="s">
        <v>1817</v>
      </c>
      <c r="AD1714" s="56" t="s">
        <v>1817</v>
      </c>
      <c r="AE1714" s="56" t="s">
        <v>1817</v>
      </c>
      <c r="AF1714" s="56" t="s">
        <v>1817</v>
      </c>
      <c r="AG1714" s="56" t="s">
        <v>1817</v>
      </c>
      <c r="AH1714" s="56" t="s">
        <v>1817</v>
      </c>
      <c r="AI1714" s="56" t="s">
        <v>1817</v>
      </c>
      <c r="AJ1714" s="56" t="s">
        <v>1817</v>
      </c>
      <c r="AK1714" s="56" t="s">
        <v>1817</v>
      </c>
      <c r="AL1714" s="56" t="s">
        <v>1817</v>
      </c>
      <c r="AM1714" s="56" t="s">
        <v>1817</v>
      </c>
      <c r="AN1714" s="56" t="s">
        <v>1817</v>
      </c>
      <c r="AO1714" s="56" t="s">
        <v>1817</v>
      </c>
      <c r="AP1714" s="56" t="s">
        <v>1817</v>
      </c>
      <c r="AQ1714" s="56" t="s">
        <v>1817</v>
      </c>
      <c r="AR1714" s="56" t="s">
        <v>1817</v>
      </c>
      <c r="AS1714" s="56" t="s">
        <v>1817</v>
      </c>
      <c r="AT1714" s="56" t="s">
        <v>1817</v>
      </c>
      <c r="AU1714" s="56" t="s">
        <v>1817</v>
      </c>
      <c r="AV1714" s="56" t="s">
        <v>1817</v>
      </c>
      <c r="AW1714" s="51" t="s">
        <v>1817</v>
      </c>
      <c r="AX1714" s="56" t="s">
        <v>1083</v>
      </c>
      <c r="AY1714" s="56" t="s">
        <v>1083</v>
      </c>
      <c r="AZ1714" s="56" t="s">
        <v>1083</v>
      </c>
    </row>
    <row r="1715" ht="15.75" customHeight="1">
      <c r="A1715" s="40">
        <v>1528.0</v>
      </c>
      <c r="B1715" s="28" t="s">
        <v>4676</v>
      </c>
      <c r="C1715" s="41"/>
      <c r="D1715" s="42">
        <f t="array" ref="D1715">index(systems,match($A1715,INDEX(systems,0,1),),3)</f>
        <v>231.864</v>
      </c>
      <c r="E1715" s="42">
        <f t="array" ref="E1715">index(systems,match($A1715,INDEX(systems,0,1),),4)</f>
        <v>12.361</v>
      </c>
      <c r="F1715" s="43" t="str">
        <f>IFERROR(__xludf.DUMMYFUNCTION("let(row, match($B1715&amp;if($C1715&lt;&gt;"""","" [""&amp;$C1715&amp;""]"",""""),index(nebulae,,2),0),join("","",iferror(round(index(nebulae,row,5)/2,3),1),iferror(round(index(nebulae,row,6)/2,3),1),0))"),"1,1,0")</f>
        <v>1,1,0</v>
      </c>
      <c r="G1715" s="44" t="s">
        <v>4677</v>
      </c>
      <c r="H1715" s="45">
        <f t="array" ref="H1715">let(systemId,match(A1715,index(systems,0,1),),refSystemId,match($H$1,index(systems,0,1),),x,index(systems,systemId,3),y,index(systems,systemId,4),refX,index(systems,refSystemId,3),refY,index(systems,refSystemId,4),round(sqrt((x-refX)^2+(y-refY)^2),3))</f>
        <v>232.193</v>
      </c>
      <c r="I1715" s="41"/>
      <c r="J1715" s="28" t="s">
        <v>418</v>
      </c>
      <c r="K1715" s="28" t="s">
        <v>418</v>
      </c>
      <c r="L1715" s="41"/>
      <c r="M1715" s="41"/>
      <c r="N1715" s="28" t="s">
        <v>856</v>
      </c>
      <c r="O1715" s="48" t="s">
        <v>856</v>
      </c>
      <c r="P1715" s="48" t="s">
        <v>856</v>
      </c>
      <c r="Q1715" s="48" t="s">
        <v>856</v>
      </c>
      <c r="R1715" s="48" t="s">
        <v>856</v>
      </c>
      <c r="S1715" s="48" t="s">
        <v>856</v>
      </c>
      <c r="T1715" s="48" t="s">
        <v>856</v>
      </c>
      <c r="U1715" s="48" t="s">
        <v>855</v>
      </c>
      <c r="V1715" s="48" t="s">
        <v>855</v>
      </c>
      <c r="W1715" s="48" t="s">
        <v>855</v>
      </c>
      <c r="X1715" s="48" t="s">
        <v>773</v>
      </c>
      <c r="Y1715" s="48" t="s">
        <v>857</v>
      </c>
      <c r="Z1715" s="48" t="s">
        <v>857</v>
      </c>
      <c r="AA1715" s="48" t="s">
        <v>858</v>
      </c>
      <c r="AB1715" s="48" t="s">
        <v>858</v>
      </c>
      <c r="AC1715" s="48" t="s">
        <v>858</v>
      </c>
      <c r="AD1715" s="48" t="s">
        <v>858</v>
      </c>
      <c r="AE1715" s="48" t="s">
        <v>858</v>
      </c>
      <c r="AF1715" s="48" t="s">
        <v>858</v>
      </c>
      <c r="AG1715" s="48" t="s">
        <v>858</v>
      </c>
      <c r="AH1715" s="48" t="s">
        <v>858</v>
      </c>
      <c r="AI1715" s="48" t="s">
        <v>858</v>
      </c>
      <c r="AJ1715" s="48" t="s">
        <v>858</v>
      </c>
      <c r="AK1715" s="48" t="s">
        <v>858</v>
      </c>
      <c r="AL1715" s="48" t="s">
        <v>858</v>
      </c>
      <c r="AM1715" s="48" t="s">
        <v>858</v>
      </c>
      <c r="AN1715" s="48" t="s">
        <v>858</v>
      </c>
      <c r="AO1715" s="48" t="s">
        <v>857</v>
      </c>
      <c r="AP1715" s="48" t="s">
        <v>857</v>
      </c>
      <c r="AQ1715" s="48" t="s">
        <v>857</v>
      </c>
      <c r="AR1715" s="48" t="s">
        <v>857</v>
      </c>
      <c r="AS1715" s="48" t="s">
        <v>857</v>
      </c>
      <c r="AT1715" s="48" t="s">
        <v>857</v>
      </c>
      <c r="AU1715" s="48" t="s">
        <v>857</v>
      </c>
      <c r="AV1715" s="52" t="s">
        <v>857</v>
      </c>
      <c r="AW1715" s="52" t="s">
        <v>857</v>
      </c>
      <c r="AX1715" s="48" t="s">
        <v>1641</v>
      </c>
      <c r="AY1715" s="48" t="s">
        <v>1641</v>
      </c>
      <c r="AZ1715" s="51" t="s">
        <v>1885</v>
      </c>
    </row>
    <row r="1716" ht="15.75" customHeight="1">
      <c r="A1716" s="40">
        <v>1529.0</v>
      </c>
      <c r="B1716" s="28" t="s">
        <v>4678</v>
      </c>
      <c r="C1716" s="41"/>
      <c r="D1716" s="42">
        <f t="array" ref="D1716">index(systems,match($A1716,INDEX(systems,0,1),),3)</f>
        <v>-96.94</v>
      </c>
      <c r="E1716" s="42">
        <f t="array" ref="E1716">index(systems,match($A1716,INDEX(systems,0,1),),4)</f>
        <v>163.323</v>
      </c>
      <c r="F1716" s="43" t="str">
        <f>IFERROR(__xludf.DUMMYFUNCTION("let(row, match($B1716&amp;if($C1716&lt;&gt;"""","" [""&amp;$C1716&amp;""]"",""""),index(nebulae,,2),0),join("","",iferror(round(index(nebulae,row,5)/2,3),1),iferror(round(index(nebulae,row,6)/2,3),1),0))"),"1,1,0")</f>
        <v>1,1,0</v>
      </c>
      <c r="G1716" s="44" t="s">
        <v>4679</v>
      </c>
      <c r="H1716" s="45">
        <f t="array" ref="H1716">let(systemId,match(A1716,index(systems,0,1),),refSystemId,match($H$1,index(systems,0,1),),x,index(systems,systemId,3),y,index(systems,systemId,4),refX,index(systems,refSystemId,3),refY,index(systems,refSystemId,4),round(sqrt((x-refX)^2+(y-refY)^2),3))</f>
        <v>189.926</v>
      </c>
      <c r="I1716" s="46" t="s">
        <v>418</v>
      </c>
      <c r="J1716" s="47" t="s">
        <v>418</v>
      </c>
      <c r="K1716" s="48" t="s">
        <v>418</v>
      </c>
      <c r="L1716" s="28" t="s">
        <v>418</v>
      </c>
      <c r="M1716" s="28" t="s">
        <v>712</v>
      </c>
      <c r="N1716" s="28" t="s">
        <v>864</v>
      </c>
      <c r="O1716" s="48" t="s">
        <v>864</v>
      </c>
      <c r="P1716" s="48" t="s">
        <v>864</v>
      </c>
      <c r="Q1716" s="48" t="s">
        <v>864</v>
      </c>
      <c r="R1716" s="48" t="s">
        <v>864</v>
      </c>
      <c r="S1716" s="48" t="s">
        <v>864</v>
      </c>
      <c r="T1716" s="48" t="s">
        <v>864</v>
      </c>
      <c r="U1716" s="48" t="s">
        <v>864</v>
      </c>
      <c r="V1716" s="48" t="s">
        <v>864</v>
      </c>
      <c r="W1716" s="48" t="s">
        <v>864</v>
      </c>
      <c r="X1716" s="48" t="s">
        <v>864</v>
      </c>
      <c r="Y1716" s="48" t="s">
        <v>864</v>
      </c>
      <c r="Z1716" s="48" t="s">
        <v>864</v>
      </c>
      <c r="AA1716" s="48" t="s">
        <v>1137</v>
      </c>
      <c r="AB1716" s="48" t="s">
        <v>1137</v>
      </c>
      <c r="AC1716" s="48" t="s">
        <v>1137</v>
      </c>
      <c r="AD1716" s="48" t="s">
        <v>1137</v>
      </c>
      <c r="AE1716" s="48" t="s">
        <v>1137</v>
      </c>
      <c r="AF1716" s="48" t="s">
        <v>1137</v>
      </c>
      <c r="AG1716" s="48" t="s">
        <v>1137</v>
      </c>
      <c r="AH1716" s="48" t="s">
        <v>1138</v>
      </c>
      <c r="AI1716" s="48" t="s">
        <v>789</v>
      </c>
      <c r="AJ1716" s="48" t="s">
        <v>789</v>
      </c>
      <c r="AK1716" s="48" t="s">
        <v>789</v>
      </c>
      <c r="AL1716" s="48" t="s">
        <v>789</v>
      </c>
      <c r="AM1716" s="48" t="s">
        <v>789</v>
      </c>
      <c r="AN1716" s="48" t="s">
        <v>789</v>
      </c>
      <c r="AO1716" s="48" t="s">
        <v>789</v>
      </c>
      <c r="AP1716" s="48" t="s">
        <v>789</v>
      </c>
      <c r="AQ1716" s="48" t="s">
        <v>1835</v>
      </c>
      <c r="AR1716" s="48" t="s">
        <v>1835</v>
      </c>
      <c r="AS1716" s="48" t="s">
        <v>789</v>
      </c>
      <c r="AT1716" s="48" t="s">
        <v>530</v>
      </c>
      <c r="AU1716" s="48" t="s">
        <v>530</v>
      </c>
      <c r="AV1716" s="48" t="s">
        <v>530</v>
      </c>
      <c r="AW1716" s="48" t="s">
        <v>530</v>
      </c>
      <c r="AX1716" s="48" t="s">
        <v>417</v>
      </c>
      <c r="AY1716" s="48" t="s">
        <v>417</v>
      </c>
      <c r="AZ1716" s="49" t="s">
        <v>418</v>
      </c>
    </row>
    <row r="1717" ht="15.75" customHeight="1">
      <c r="A1717" s="40">
        <v>1530.0</v>
      </c>
      <c r="B1717" s="28" t="s">
        <v>4680</v>
      </c>
      <c r="C1717" s="41"/>
      <c r="D1717" s="42">
        <f t="array" ref="D1717">index(systems,match($A1717,INDEX(systems,0,1),),3)</f>
        <v>73.028</v>
      </c>
      <c r="E1717" s="42">
        <f t="array" ref="E1717">index(systems,match($A1717,INDEX(systems,0,1),),4)</f>
        <v>-337.09</v>
      </c>
      <c r="F1717" s="43" t="str">
        <f>IFERROR(__xludf.DUMMYFUNCTION("let(row, match($B1717&amp;if($C1717&lt;&gt;"""","" [""&amp;$C1717&amp;""]"",""""),index(nebulae,,2),0),join("","",iferror(round(index(nebulae,row,5)/2,3),1),iferror(round(index(nebulae,row,6)/2,3),1),0))"),"1,1,0")</f>
        <v>1,1,0</v>
      </c>
      <c r="G1717" s="44" t="s">
        <v>4681</v>
      </c>
      <c r="H1717" s="45">
        <f t="array" ref="H1717">let(systemId,match(A1717,index(systems,0,1),),refSystemId,match($H$1,index(systems,0,1),),x,index(systems,systemId,3),y,index(systems,systemId,4),refX,index(systems,refSystemId,3),refY,index(systems,refSystemId,4),round(sqrt((x-refX)^2+(y-refY)^2),3))</f>
        <v>344.91</v>
      </c>
      <c r="I1717" s="46" t="s">
        <v>408</v>
      </c>
      <c r="J1717" s="46" t="s">
        <v>408</v>
      </c>
      <c r="K1717" s="46" t="s">
        <v>408</v>
      </c>
      <c r="L1717" s="46" t="s">
        <v>408</v>
      </c>
      <c r="M1717" s="46" t="s">
        <v>408</v>
      </c>
      <c r="N1717" s="28" t="s">
        <v>408</v>
      </c>
      <c r="O1717" s="41"/>
      <c r="P1717" s="48" t="s">
        <v>1475</v>
      </c>
      <c r="Q1717" s="48" t="s">
        <v>1475</v>
      </c>
      <c r="R1717" s="48" t="s">
        <v>1475</v>
      </c>
      <c r="S1717" s="48" t="s">
        <v>1475</v>
      </c>
      <c r="T1717" s="48" t="s">
        <v>1475</v>
      </c>
      <c r="U1717" s="48" t="s">
        <v>1475</v>
      </c>
      <c r="V1717" s="48" t="s">
        <v>1475</v>
      </c>
      <c r="W1717" s="48" t="s">
        <v>1475</v>
      </c>
      <c r="X1717" s="48" t="s">
        <v>1475</v>
      </c>
      <c r="Y1717" s="48" t="s">
        <v>422</v>
      </c>
      <c r="Z1717" s="48" t="s">
        <v>422</v>
      </c>
      <c r="AA1717" s="48" t="s">
        <v>422</v>
      </c>
      <c r="AB1717" s="48" t="s">
        <v>422</v>
      </c>
      <c r="AC1717" s="48" t="s">
        <v>422</v>
      </c>
      <c r="AD1717" s="48" t="s">
        <v>422</v>
      </c>
      <c r="AE1717" s="48" t="s">
        <v>422</v>
      </c>
      <c r="AF1717" s="48" t="s">
        <v>422</v>
      </c>
      <c r="AG1717" s="48" t="s">
        <v>422</v>
      </c>
      <c r="AH1717" s="48" t="s">
        <v>422</v>
      </c>
      <c r="AI1717" s="48" t="s">
        <v>422</v>
      </c>
      <c r="AJ1717" s="48" t="s">
        <v>422</v>
      </c>
      <c r="AK1717" s="48" t="s">
        <v>422</v>
      </c>
      <c r="AL1717" s="48" t="s">
        <v>422</v>
      </c>
      <c r="AM1717" s="48" t="s">
        <v>422</v>
      </c>
      <c r="AN1717" s="48" t="s">
        <v>422</v>
      </c>
      <c r="AO1717" s="48" t="s">
        <v>422</v>
      </c>
      <c r="AP1717" s="48" t="s">
        <v>422</v>
      </c>
      <c r="AQ1717" s="48" t="s">
        <v>422</v>
      </c>
      <c r="AR1717" s="48" t="s">
        <v>422</v>
      </c>
      <c r="AS1717" s="48" t="s">
        <v>422</v>
      </c>
      <c r="AT1717" s="48" t="s">
        <v>422</v>
      </c>
      <c r="AU1717" s="48" t="s">
        <v>422</v>
      </c>
      <c r="AV1717" s="48" t="s">
        <v>422</v>
      </c>
      <c r="AW1717" s="48" t="s">
        <v>422</v>
      </c>
      <c r="AX1717" s="48" t="s">
        <v>422</v>
      </c>
      <c r="AY1717" s="48" t="s">
        <v>422</v>
      </c>
      <c r="AZ1717" s="28" t="s">
        <v>422</v>
      </c>
    </row>
    <row r="1718" ht="15.75" customHeight="1">
      <c r="A1718" s="40">
        <v>1531.0</v>
      </c>
      <c r="B1718" s="28" t="s">
        <v>4682</v>
      </c>
      <c r="C1718" s="41"/>
      <c r="D1718" s="42">
        <f t="array" ref="D1718">index(systems,match($A1718,INDEX(systems,0,1),),3)</f>
        <v>483.221</v>
      </c>
      <c r="E1718" s="42">
        <f t="array" ref="E1718">index(systems,match($A1718,INDEX(systems,0,1),),4)</f>
        <v>-398.616</v>
      </c>
      <c r="F1718" s="43" t="str">
        <f>IFERROR(__xludf.DUMMYFUNCTION("let(row, match($B1718&amp;if($C1718&lt;&gt;"""","" [""&amp;$C1718&amp;""]"",""""),index(nebulae,,2),0),join("","",iferror(round(index(nebulae,row,5)/2,3),1),iferror(round(index(nebulae,row,6)/2,3),1),0))"),"1,1,0")</f>
        <v>1,1,0</v>
      </c>
      <c r="G1718" s="44" t="s">
        <v>4683</v>
      </c>
      <c r="H1718" s="45">
        <f t="array" ref="H1718">let(systemId,match(A1718,index(systems,0,1),),refSystemId,match($H$1,index(systems,0,1),),x,index(systems,systemId,3),y,index(systems,systemId,4),refX,index(systems,refSystemId,3),refY,index(systems,refSystemId,4),round(sqrt((x-refX)^2+(y-refY)^2),3))</f>
        <v>626.416</v>
      </c>
      <c r="I1718" s="56" t="s">
        <v>408</v>
      </c>
      <c r="J1718" s="56" t="s">
        <v>408</v>
      </c>
      <c r="K1718" s="56" t="s">
        <v>408</v>
      </c>
      <c r="L1718" s="56" t="s">
        <v>408</v>
      </c>
      <c r="M1718" s="56" t="s">
        <v>408</v>
      </c>
      <c r="N1718" s="56" t="s">
        <v>408</v>
      </c>
      <c r="O1718" s="41"/>
      <c r="P1718" s="48" t="s">
        <v>952</v>
      </c>
      <c r="Q1718" s="48" t="s">
        <v>952</v>
      </c>
      <c r="R1718" s="48" t="s">
        <v>952</v>
      </c>
      <c r="S1718" s="48" t="s">
        <v>952</v>
      </c>
      <c r="T1718" s="48" t="s">
        <v>952</v>
      </c>
      <c r="U1718" s="48" t="s">
        <v>952</v>
      </c>
      <c r="V1718" s="48" t="s">
        <v>952</v>
      </c>
      <c r="W1718" s="48" t="s">
        <v>952</v>
      </c>
      <c r="X1718" s="48" t="s">
        <v>422</v>
      </c>
      <c r="Y1718" s="48" t="s">
        <v>422</v>
      </c>
      <c r="Z1718" s="48" t="s">
        <v>422</v>
      </c>
      <c r="AA1718" s="48" t="s">
        <v>422</v>
      </c>
      <c r="AB1718" s="48" t="s">
        <v>422</v>
      </c>
      <c r="AC1718" s="48" t="s">
        <v>422</v>
      </c>
      <c r="AD1718" s="48" t="s">
        <v>422</v>
      </c>
      <c r="AE1718" s="48" t="s">
        <v>422</v>
      </c>
      <c r="AF1718" s="48" t="s">
        <v>422</v>
      </c>
      <c r="AG1718" s="48" t="s">
        <v>422</v>
      </c>
      <c r="AH1718" s="48" t="s">
        <v>422</v>
      </c>
      <c r="AI1718" s="48" t="s">
        <v>422</v>
      </c>
      <c r="AJ1718" s="48" t="s">
        <v>422</v>
      </c>
      <c r="AK1718" s="48" t="s">
        <v>422</v>
      </c>
      <c r="AL1718" s="48" t="s">
        <v>422</v>
      </c>
      <c r="AM1718" s="48" t="s">
        <v>422</v>
      </c>
      <c r="AN1718" s="48" t="s">
        <v>422</v>
      </c>
      <c r="AO1718" s="48" t="s">
        <v>422</v>
      </c>
      <c r="AP1718" s="48" t="s">
        <v>422</v>
      </c>
      <c r="AQ1718" s="48" t="s">
        <v>422</v>
      </c>
      <c r="AR1718" s="48" t="s">
        <v>422</v>
      </c>
      <c r="AS1718" s="48" t="s">
        <v>422</v>
      </c>
      <c r="AT1718" s="48" t="s">
        <v>422</v>
      </c>
      <c r="AU1718" s="48" t="s">
        <v>422</v>
      </c>
      <c r="AV1718" s="48" t="s">
        <v>422</v>
      </c>
      <c r="AW1718" s="48" t="s">
        <v>422</v>
      </c>
      <c r="AX1718" s="48" t="s">
        <v>422</v>
      </c>
      <c r="AY1718" s="48" t="s">
        <v>422</v>
      </c>
      <c r="AZ1718" s="28" t="s">
        <v>422</v>
      </c>
    </row>
    <row r="1719" ht="15.75" customHeight="1">
      <c r="A1719" s="40">
        <v>1532.0</v>
      </c>
      <c r="B1719" s="28" t="s">
        <v>4684</v>
      </c>
      <c r="C1719" s="41"/>
      <c r="D1719" s="42">
        <f t="array" ref="D1719">index(systems,match($A1719,INDEX(systems,0,1),),3)</f>
        <v>162.067</v>
      </c>
      <c r="E1719" s="42">
        <f t="array" ref="E1719">index(systems,match($A1719,INDEX(systems,0,1),),4)</f>
        <v>76.984</v>
      </c>
      <c r="F1719" s="43" t="str">
        <f>IFERROR(__xludf.DUMMYFUNCTION("let(row, match($B1719&amp;if($C1719&lt;&gt;"""","" [""&amp;$C1719&amp;""]"",""""),index(nebulae,,2),0),join("","",iferror(round(index(nebulae,row,5)/2,3),1),iferror(round(index(nebulae,row,6)/2,3),1),0))"),"1,1,0")</f>
        <v>1,1,0</v>
      </c>
      <c r="G1719" s="44" t="s">
        <v>4685</v>
      </c>
      <c r="H1719" s="45">
        <f t="array" ref="H1719">let(systemId,match(A1719,index(systems,0,1),),refSystemId,match($H$1,index(systems,0,1),),x,index(systems,systemId,3),y,index(systems,systemId,4),refX,index(systems,refSystemId,3),refY,index(systems,refSystemId,4),round(sqrt((x-refX)^2+(y-refY)^2),3))</f>
        <v>179.422</v>
      </c>
      <c r="I1719" s="53"/>
      <c r="J1719" s="53"/>
      <c r="K1719" s="46" t="s">
        <v>418</v>
      </c>
      <c r="L1719" s="41"/>
      <c r="M1719" s="41"/>
      <c r="N1719" s="28" t="s">
        <v>773</v>
      </c>
      <c r="O1719" s="48" t="s">
        <v>773</v>
      </c>
      <c r="P1719" s="48" t="s">
        <v>773</v>
      </c>
      <c r="Q1719" s="48" t="s">
        <v>773</v>
      </c>
      <c r="R1719" s="48" t="s">
        <v>773</v>
      </c>
      <c r="S1719" s="48" t="s">
        <v>773</v>
      </c>
      <c r="T1719" s="48" t="s">
        <v>773</v>
      </c>
      <c r="U1719" s="48" t="s">
        <v>773</v>
      </c>
      <c r="V1719" s="48" t="s">
        <v>773</v>
      </c>
      <c r="W1719" s="48" t="s">
        <v>773</v>
      </c>
      <c r="X1719" s="48" t="s">
        <v>773</v>
      </c>
      <c r="Y1719" s="48" t="s">
        <v>773</v>
      </c>
      <c r="Z1719" s="48" t="s">
        <v>773</v>
      </c>
      <c r="AA1719" s="48" t="s">
        <v>773</v>
      </c>
      <c r="AB1719" s="48" t="s">
        <v>773</v>
      </c>
      <c r="AC1719" s="48" t="s">
        <v>773</v>
      </c>
      <c r="AD1719" s="48" t="s">
        <v>773</v>
      </c>
      <c r="AE1719" s="48" t="s">
        <v>773</v>
      </c>
      <c r="AF1719" s="48" t="s">
        <v>773</v>
      </c>
      <c r="AG1719" s="48" t="s">
        <v>773</v>
      </c>
      <c r="AH1719" s="48" t="s">
        <v>773</v>
      </c>
      <c r="AI1719" s="48" t="s">
        <v>773</v>
      </c>
      <c r="AJ1719" s="48" t="s">
        <v>773</v>
      </c>
      <c r="AK1719" s="48" t="s">
        <v>773</v>
      </c>
      <c r="AL1719" s="48" t="s">
        <v>773</v>
      </c>
      <c r="AM1719" s="48" t="s">
        <v>773</v>
      </c>
      <c r="AN1719" s="48" t="s">
        <v>773</v>
      </c>
      <c r="AO1719" s="48" t="s">
        <v>773</v>
      </c>
      <c r="AP1719" s="48" t="s">
        <v>773</v>
      </c>
      <c r="AQ1719" s="48" t="s">
        <v>773</v>
      </c>
      <c r="AR1719" s="48" t="s">
        <v>773</v>
      </c>
      <c r="AS1719" s="48" t="s">
        <v>773</v>
      </c>
      <c r="AT1719" s="48" t="s">
        <v>773</v>
      </c>
      <c r="AU1719" s="48" t="s">
        <v>773</v>
      </c>
      <c r="AV1719" s="48" t="s">
        <v>773</v>
      </c>
      <c r="AW1719" s="48" t="s">
        <v>773</v>
      </c>
      <c r="AX1719" s="48" t="s">
        <v>773</v>
      </c>
      <c r="AY1719" s="48" t="s">
        <v>773</v>
      </c>
      <c r="AZ1719" s="28" t="s">
        <v>773</v>
      </c>
    </row>
    <row r="1720" ht="15.75" customHeight="1">
      <c r="A1720" s="40">
        <v>1533.0</v>
      </c>
      <c r="B1720" s="28" t="s">
        <v>4686</v>
      </c>
      <c r="C1720" s="41"/>
      <c r="D1720" s="42">
        <f t="array" ref="D1720">index(systems,match($A1720,INDEX(systems,0,1),),3)</f>
        <v>-242.749</v>
      </c>
      <c r="E1720" s="42">
        <f t="array" ref="E1720">index(systems,match($A1720,INDEX(systems,0,1),),4)</f>
        <v>281.968</v>
      </c>
      <c r="F1720" s="43" t="str">
        <f>IFERROR(__xludf.DUMMYFUNCTION("let(row, match($B1720&amp;if($C1720&lt;&gt;"""","" [""&amp;$C1720&amp;""]"",""""),index(nebulae,,2),0),join("","",iferror(round(index(nebulae,row,5)/2,3),1),iferror(round(index(nebulae,row,6)/2,3),1),0))"),"1,1,0")</f>
        <v>1,1,0</v>
      </c>
      <c r="G1720" s="44" t="s">
        <v>4687</v>
      </c>
      <c r="H1720" s="45">
        <f t="array" ref="H1720">let(systemId,match(A1720,index(systems,0,1),),refSystemId,match($H$1,index(systems,0,1),),x,index(systems,systemId,3),y,index(systems,systemId,4),refX,index(systems,refSystemId,3),refY,index(systems,refSystemId,4),round(sqrt((x-refX)^2+(y-refY)^2),3))</f>
        <v>372.066</v>
      </c>
      <c r="I1720" s="46" t="s">
        <v>408</v>
      </c>
      <c r="J1720" s="46" t="s">
        <v>408</v>
      </c>
      <c r="K1720" s="46" t="s">
        <v>408</v>
      </c>
      <c r="L1720" s="46" t="s">
        <v>408</v>
      </c>
      <c r="M1720" s="47" t="s">
        <v>408</v>
      </c>
      <c r="N1720" s="28" t="s">
        <v>408</v>
      </c>
      <c r="O1720" s="41"/>
      <c r="P1720" s="48" t="s">
        <v>435</v>
      </c>
      <c r="Q1720" s="48" t="s">
        <v>435</v>
      </c>
      <c r="R1720" s="48" t="s">
        <v>435</v>
      </c>
      <c r="S1720" s="48" t="s">
        <v>435</v>
      </c>
      <c r="T1720" s="48" t="s">
        <v>435</v>
      </c>
      <c r="U1720" s="48" t="s">
        <v>435</v>
      </c>
      <c r="V1720" s="48" t="s">
        <v>435</v>
      </c>
      <c r="W1720" s="48" t="s">
        <v>435</v>
      </c>
      <c r="X1720" s="48" t="s">
        <v>435</v>
      </c>
      <c r="Y1720" s="48" t="s">
        <v>435</v>
      </c>
      <c r="Z1720" s="48" t="s">
        <v>435</v>
      </c>
      <c r="AA1720" s="48" t="s">
        <v>590</v>
      </c>
      <c r="AB1720" s="48" t="s">
        <v>590</v>
      </c>
      <c r="AC1720" s="48" t="s">
        <v>590</v>
      </c>
      <c r="AD1720" s="48" t="s">
        <v>590</v>
      </c>
      <c r="AE1720" s="48" t="s">
        <v>590</v>
      </c>
      <c r="AF1720" s="48" t="s">
        <v>590</v>
      </c>
      <c r="AG1720" s="48" t="s">
        <v>590</v>
      </c>
      <c r="AH1720" s="48" t="s">
        <v>591</v>
      </c>
      <c r="AI1720" s="48" t="s">
        <v>438</v>
      </c>
      <c r="AJ1720" s="48" t="s">
        <v>438</v>
      </c>
      <c r="AK1720" s="48" t="s">
        <v>438</v>
      </c>
      <c r="AL1720" s="48" t="s">
        <v>438</v>
      </c>
      <c r="AM1720" s="48" t="s">
        <v>438</v>
      </c>
      <c r="AN1720" s="48" t="s">
        <v>438</v>
      </c>
      <c r="AO1720" s="48" t="s">
        <v>438</v>
      </c>
      <c r="AP1720" s="48" t="s">
        <v>438</v>
      </c>
      <c r="AQ1720" s="48" t="s">
        <v>438</v>
      </c>
      <c r="AR1720" s="48" t="s">
        <v>438</v>
      </c>
      <c r="AS1720" s="48" t="s">
        <v>438</v>
      </c>
      <c r="AT1720" s="48" t="s">
        <v>439</v>
      </c>
      <c r="AU1720" s="48" t="s">
        <v>439</v>
      </c>
      <c r="AV1720" s="52" t="s">
        <v>439</v>
      </c>
      <c r="AW1720" s="52" t="s">
        <v>439</v>
      </c>
      <c r="AX1720" s="52" t="s">
        <v>439</v>
      </c>
      <c r="AY1720" s="52" t="s">
        <v>439</v>
      </c>
      <c r="AZ1720" s="49" t="s">
        <v>439</v>
      </c>
    </row>
    <row r="1721" ht="15.75" customHeight="1">
      <c r="A1721" s="40">
        <v>1534.0</v>
      </c>
      <c r="B1721" s="28" t="s">
        <v>4688</v>
      </c>
      <c r="C1721" s="41"/>
      <c r="D1721" s="42">
        <f t="array" ref="D1721">index(systems,match($A1721,INDEX(systems,0,1),),3)</f>
        <v>-53.623</v>
      </c>
      <c r="E1721" s="42">
        <f t="array" ref="E1721">index(systems,match($A1721,INDEX(systems,0,1),),4)</f>
        <v>-225.554</v>
      </c>
      <c r="F1721" s="43" t="str">
        <f>IFERROR(__xludf.DUMMYFUNCTION("let(row, match($B1721&amp;if($C1721&lt;&gt;"""","" [""&amp;$C1721&amp;""]"",""""),index(nebulae,,2),0),join("","",iferror(round(index(nebulae,row,5)/2,3),1),iferror(round(index(nebulae,row,6)/2,3),1),0))"),"1,1,0")</f>
        <v>1,1,0</v>
      </c>
      <c r="G1721" s="44" t="s">
        <v>4689</v>
      </c>
      <c r="H1721" s="45">
        <f t="array" ref="H1721">let(systemId,match(A1721,index(systems,0,1),),refSystemId,match($H$1,index(systems,0,1),),x,index(systems,systemId,3),y,index(systems,systemId,4),refX,index(systems,refSystemId,3),refY,index(systems,refSystemId,4),round(sqrt((x-refX)^2+(y-refY)^2),3))</f>
        <v>231.841</v>
      </c>
      <c r="I1721" s="28" t="s">
        <v>408</v>
      </c>
      <c r="J1721" s="48" t="s">
        <v>408</v>
      </c>
      <c r="K1721" s="48" t="s">
        <v>408</v>
      </c>
      <c r="L1721" s="48" t="s">
        <v>408</v>
      </c>
      <c r="M1721" s="28" t="s">
        <v>408</v>
      </c>
      <c r="N1721" s="28" t="s">
        <v>408</v>
      </c>
      <c r="O1721" s="41"/>
      <c r="P1721" s="48" t="s">
        <v>1045</v>
      </c>
      <c r="Q1721" s="48" t="s">
        <v>1045</v>
      </c>
      <c r="R1721" s="48" t="s">
        <v>1045</v>
      </c>
      <c r="S1721" s="48" t="s">
        <v>1045</v>
      </c>
      <c r="T1721" s="48" t="s">
        <v>1045</v>
      </c>
      <c r="U1721" s="48" t="s">
        <v>1046</v>
      </c>
      <c r="V1721" s="48" t="s">
        <v>1046</v>
      </c>
      <c r="W1721" s="48" t="s">
        <v>1046</v>
      </c>
      <c r="X1721" s="48" t="s">
        <v>1121</v>
      </c>
      <c r="Y1721" s="48" t="s">
        <v>422</v>
      </c>
      <c r="Z1721" s="48" t="s">
        <v>422</v>
      </c>
      <c r="AA1721" s="48" t="s">
        <v>422</v>
      </c>
      <c r="AB1721" s="48" t="s">
        <v>422</v>
      </c>
      <c r="AC1721" s="48" t="s">
        <v>422</v>
      </c>
      <c r="AD1721" s="48" t="s">
        <v>422</v>
      </c>
      <c r="AE1721" s="48" t="s">
        <v>422</v>
      </c>
      <c r="AF1721" s="48" t="s">
        <v>422</v>
      </c>
      <c r="AG1721" s="48" t="s">
        <v>422</v>
      </c>
      <c r="AH1721" s="48" t="s">
        <v>422</v>
      </c>
      <c r="AI1721" s="48" t="s">
        <v>422</v>
      </c>
      <c r="AJ1721" s="48" t="s">
        <v>422</v>
      </c>
      <c r="AK1721" s="48" t="s">
        <v>422</v>
      </c>
      <c r="AL1721" s="48" t="s">
        <v>422</v>
      </c>
      <c r="AM1721" s="48" t="s">
        <v>422</v>
      </c>
      <c r="AN1721" s="48" t="s">
        <v>422</v>
      </c>
      <c r="AO1721" s="48" t="s">
        <v>422</v>
      </c>
      <c r="AP1721" s="48" t="s">
        <v>422</v>
      </c>
      <c r="AQ1721" s="48" t="s">
        <v>422</v>
      </c>
      <c r="AR1721" s="48" t="s">
        <v>422</v>
      </c>
      <c r="AS1721" s="48" t="s">
        <v>422</v>
      </c>
      <c r="AT1721" s="48" t="s">
        <v>422</v>
      </c>
      <c r="AU1721" s="48" t="s">
        <v>422</v>
      </c>
      <c r="AV1721" s="48" t="s">
        <v>422</v>
      </c>
      <c r="AW1721" s="48" t="s">
        <v>422</v>
      </c>
      <c r="AX1721" s="48" t="s">
        <v>422</v>
      </c>
      <c r="AY1721" s="48" t="s">
        <v>422</v>
      </c>
      <c r="AZ1721" s="51" t="s">
        <v>422</v>
      </c>
    </row>
    <row r="1722" ht="15.75" customHeight="1">
      <c r="A1722" s="40">
        <v>2952.0</v>
      </c>
      <c r="B1722" s="28" t="s">
        <v>4690</v>
      </c>
      <c r="C1722" s="41"/>
      <c r="D1722" s="42">
        <f t="array" ref="D1722">index(systems,match($A1722,INDEX(systems,0,1),),3)</f>
        <v>5.819</v>
      </c>
      <c r="E1722" s="42">
        <f t="array" ref="E1722">index(systems,match($A1722,INDEX(systems,0,1),),4)</f>
        <v>1757.909</v>
      </c>
      <c r="F1722" s="43" t="str">
        <f>IFERROR(__xludf.DUMMYFUNCTION("let(row, match($B1722&amp;if($C1722&lt;&gt;"""","" [""&amp;$C1722&amp;""]"",""""),index(nebulae,,2),0),join("","",iferror(round(index(nebulae,row,5)/2,3),1),iferror(round(index(nebulae,row,6)/2,3),1),0))"),"1,1,0")</f>
        <v>1,1,0</v>
      </c>
      <c r="G1722" s="44" t="s">
        <v>4691</v>
      </c>
      <c r="H1722" s="45">
        <f t="array" ref="H1722">let(systemId,match(A1722,index(systems,0,1),),refSystemId,match($H$1,index(systems,0,1),),x,index(systems,systemId,3),y,index(systems,systemId,4),refX,index(systems,refSystemId,3),refY,index(systems,refSystemId,4),round(sqrt((x-refX)^2+(y-refY)^2),3))</f>
        <v>1757.919</v>
      </c>
      <c r="I1722" s="41"/>
      <c r="J1722" s="41"/>
      <c r="K1722" s="41"/>
      <c r="L1722" s="41"/>
      <c r="M1722" s="41"/>
      <c r="N1722" s="41"/>
      <c r="O1722" s="41"/>
      <c r="P1722" s="48" t="s">
        <v>408</v>
      </c>
      <c r="Q1722" s="48" t="s">
        <v>408</v>
      </c>
      <c r="R1722" s="56" t="s">
        <v>408</v>
      </c>
      <c r="S1722" s="56" t="s">
        <v>408</v>
      </c>
      <c r="T1722" s="56" t="s">
        <v>408</v>
      </c>
      <c r="U1722" s="56" t="s">
        <v>1099</v>
      </c>
      <c r="V1722" s="56" t="s">
        <v>1099</v>
      </c>
      <c r="W1722" s="56" t="s">
        <v>1099</v>
      </c>
      <c r="X1722" s="56" t="s">
        <v>1099</v>
      </c>
      <c r="Y1722" s="52" t="s">
        <v>735</v>
      </c>
      <c r="Z1722" s="48" t="s">
        <v>735</v>
      </c>
      <c r="AA1722" s="52" t="s">
        <v>735</v>
      </c>
      <c r="AB1722" s="52" t="s">
        <v>735</v>
      </c>
      <c r="AC1722" s="52" t="s">
        <v>735</v>
      </c>
      <c r="AD1722" s="52" t="s">
        <v>735</v>
      </c>
      <c r="AE1722" s="52" t="s">
        <v>735</v>
      </c>
      <c r="AF1722" s="52" t="s">
        <v>735</v>
      </c>
      <c r="AG1722" s="52" t="s">
        <v>735</v>
      </c>
      <c r="AH1722" s="52" t="s">
        <v>735</v>
      </c>
      <c r="AI1722" s="52" t="s">
        <v>735</v>
      </c>
      <c r="AJ1722" s="52" t="s">
        <v>735</v>
      </c>
      <c r="AK1722" s="52" t="s">
        <v>735</v>
      </c>
      <c r="AL1722" s="52" t="s">
        <v>735</v>
      </c>
      <c r="AM1722" s="52" t="s">
        <v>735</v>
      </c>
      <c r="AN1722" s="52" t="s">
        <v>735</v>
      </c>
      <c r="AO1722" s="52" t="s">
        <v>735</v>
      </c>
      <c r="AP1722" s="48" t="s">
        <v>735</v>
      </c>
      <c r="AQ1722" s="52" t="s">
        <v>422</v>
      </c>
      <c r="AR1722" s="48" t="s">
        <v>422</v>
      </c>
      <c r="AS1722" s="48" t="s">
        <v>422</v>
      </c>
      <c r="AT1722" s="28" t="s">
        <v>422</v>
      </c>
      <c r="AU1722" s="41"/>
      <c r="AV1722" s="41"/>
      <c r="AW1722" s="41"/>
      <c r="AX1722" s="41"/>
      <c r="AY1722" s="41"/>
      <c r="AZ1722" s="41"/>
    </row>
    <row r="1723" ht="15.75" customHeight="1">
      <c r="A1723" s="40">
        <v>2870.0</v>
      </c>
      <c r="B1723" s="28" t="s">
        <v>4692</v>
      </c>
      <c r="C1723" s="41"/>
      <c r="D1723" s="42">
        <f t="array" ref="D1723">index(systems,match($A1723,INDEX(systems,0,1),),3)</f>
        <v>-487.195</v>
      </c>
      <c r="E1723" s="42">
        <f t="array" ref="E1723">index(systems,match($A1723,INDEX(systems,0,1),),4)</f>
        <v>-204.959</v>
      </c>
      <c r="F1723" s="43" t="str">
        <f>IFERROR(__xludf.DUMMYFUNCTION("let(row, match($B1723&amp;if($C1723&lt;&gt;"""","" [""&amp;$C1723&amp;""]"",""""),index(nebulae,,2),0),join("","",iferror(round(index(nebulae,row,5)/2,3),1),iferror(round(index(nebulae,row,6)/2,3),1),0))"),"1,1,0")</f>
        <v>1,1,0</v>
      </c>
      <c r="G1723" s="44" t="s">
        <v>4693</v>
      </c>
      <c r="H1723" s="45">
        <f t="array" ref="H1723">let(systemId,match(A1723,index(systems,0,1),),refSystemId,match($H$1,index(systems,0,1),),x,index(systems,systemId,3),y,index(systems,systemId,4),refX,index(systems,refSystemId,3),refY,index(systems,refSystemId,4),round(sqrt((x-refX)^2+(y-refY)^2),3))</f>
        <v>528.552</v>
      </c>
      <c r="I1723" s="53"/>
      <c r="J1723" s="53"/>
      <c r="K1723" s="53"/>
      <c r="L1723" s="53"/>
      <c r="M1723" s="53"/>
      <c r="N1723" s="41"/>
      <c r="O1723" s="41"/>
      <c r="P1723" s="48" t="s">
        <v>408</v>
      </c>
      <c r="Q1723" s="48" t="s">
        <v>408</v>
      </c>
      <c r="R1723" s="41"/>
      <c r="S1723" s="41"/>
      <c r="T1723" s="48" t="s">
        <v>2624</v>
      </c>
      <c r="U1723" s="48" t="s">
        <v>2624</v>
      </c>
      <c r="V1723" s="48" t="s">
        <v>2624</v>
      </c>
      <c r="W1723" s="48" t="s">
        <v>2624</v>
      </c>
      <c r="X1723" s="48" t="s">
        <v>2624</v>
      </c>
      <c r="Y1723" s="56" t="s">
        <v>2624</v>
      </c>
      <c r="Z1723" s="56" t="s">
        <v>2624</v>
      </c>
      <c r="AA1723" s="56" t="s">
        <v>2624</v>
      </c>
      <c r="AB1723" s="56" t="s">
        <v>2624</v>
      </c>
      <c r="AC1723" s="56" t="s">
        <v>2624</v>
      </c>
      <c r="AD1723" s="56" t="s">
        <v>2624</v>
      </c>
      <c r="AE1723" s="56" t="s">
        <v>2624</v>
      </c>
      <c r="AF1723" s="56" t="s">
        <v>2624</v>
      </c>
      <c r="AG1723" s="56" t="s">
        <v>2624</v>
      </c>
      <c r="AH1723" s="56" t="s">
        <v>579</v>
      </c>
      <c r="AI1723" s="56" t="s">
        <v>579</v>
      </c>
      <c r="AJ1723" s="56" t="s">
        <v>579</v>
      </c>
      <c r="AK1723" s="56" t="s">
        <v>579</v>
      </c>
      <c r="AL1723" s="56" t="s">
        <v>579</v>
      </c>
      <c r="AM1723" s="56" t="s">
        <v>579</v>
      </c>
      <c r="AN1723" s="56" t="s">
        <v>579</v>
      </c>
      <c r="AO1723" s="56" t="s">
        <v>4568</v>
      </c>
      <c r="AP1723" s="56" t="s">
        <v>4568</v>
      </c>
      <c r="AQ1723" s="56" t="s">
        <v>4568</v>
      </c>
      <c r="AR1723" s="56" t="s">
        <v>4568</v>
      </c>
      <c r="AS1723" s="56" t="s">
        <v>4568</v>
      </c>
      <c r="AT1723" s="56" t="s">
        <v>4568</v>
      </c>
      <c r="AU1723" s="48" t="s">
        <v>2624</v>
      </c>
      <c r="AV1723" s="56" t="s">
        <v>2624</v>
      </c>
      <c r="AW1723" s="56" t="s">
        <v>2624</v>
      </c>
      <c r="AX1723" s="56" t="s">
        <v>2624</v>
      </c>
      <c r="AY1723" s="56" t="s">
        <v>2624</v>
      </c>
      <c r="AZ1723" s="51" t="s">
        <v>2624</v>
      </c>
    </row>
    <row r="1724" ht="15.75" customHeight="1">
      <c r="A1724" s="40">
        <v>1535.0</v>
      </c>
      <c r="B1724" s="28" t="s">
        <v>4694</v>
      </c>
      <c r="C1724" s="41"/>
      <c r="D1724" s="42">
        <f t="array" ref="D1724">index(systems,match($A1724,INDEX(systems,0,1),),3)</f>
        <v>-82.728</v>
      </c>
      <c r="E1724" s="42">
        <f t="array" ref="E1724">index(systems,match($A1724,INDEX(systems,0,1),),4)</f>
        <v>-121.76</v>
      </c>
      <c r="F1724" s="43" t="str">
        <f>IFERROR(__xludf.DUMMYFUNCTION("let(row, match($B1724&amp;if($C1724&lt;&gt;"""","" [""&amp;$C1724&amp;""]"",""""),index(nebulae,,2),0),join("","",iferror(round(index(nebulae,row,5)/2,3),1),iferror(round(index(nebulae,row,6)/2,3),1),0))"),"1,1,0")</f>
        <v>1,1,0</v>
      </c>
      <c r="G1724" s="44" t="s">
        <v>4695</v>
      </c>
      <c r="H1724" s="45">
        <f t="array" ref="H1724">let(systemId,match(A1724,index(systems,0,1),),refSystemId,match($H$1,index(systems,0,1),),x,index(systems,systemId,3),y,index(systems,systemId,4),refX,index(systems,refSystemId,3),refY,index(systems,refSystemId,4),round(sqrt((x-refX)^2+(y-refY)^2),3))</f>
        <v>147.205</v>
      </c>
      <c r="I1724" s="28" t="s">
        <v>418</v>
      </c>
      <c r="J1724" s="41"/>
      <c r="K1724" s="41"/>
      <c r="L1724" s="41"/>
      <c r="M1724" s="28" t="s">
        <v>560</v>
      </c>
      <c r="N1724" s="28" t="s">
        <v>1121</v>
      </c>
      <c r="O1724" s="48" t="s">
        <v>1121</v>
      </c>
      <c r="P1724" s="48" t="s">
        <v>1121</v>
      </c>
      <c r="Q1724" s="48" t="s">
        <v>1121</v>
      </c>
      <c r="R1724" s="48" t="s">
        <v>1121</v>
      </c>
      <c r="S1724" s="48" t="s">
        <v>1121</v>
      </c>
      <c r="T1724" s="48" t="s">
        <v>1121</v>
      </c>
      <c r="U1724" s="48" t="s">
        <v>1121</v>
      </c>
      <c r="V1724" s="48" t="s">
        <v>1121</v>
      </c>
      <c r="W1724" s="48" t="s">
        <v>1121</v>
      </c>
      <c r="X1724" s="48" t="s">
        <v>1121</v>
      </c>
      <c r="Y1724" s="48" t="s">
        <v>560</v>
      </c>
      <c r="Z1724" s="48" t="s">
        <v>560</v>
      </c>
      <c r="AA1724" s="48" t="s">
        <v>560</v>
      </c>
      <c r="AB1724" s="48" t="s">
        <v>560</v>
      </c>
      <c r="AC1724" s="48" t="s">
        <v>560</v>
      </c>
      <c r="AD1724" s="48" t="s">
        <v>560</v>
      </c>
      <c r="AE1724" s="48" t="s">
        <v>560</v>
      </c>
      <c r="AF1724" s="48" t="s">
        <v>560</v>
      </c>
      <c r="AG1724" s="48" t="s">
        <v>560</v>
      </c>
      <c r="AH1724" s="48" t="s">
        <v>560</v>
      </c>
      <c r="AI1724" s="48" t="s">
        <v>560</v>
      </c>
      <c r="AJ1724" s="48" t="s">
        <v>560</v>
      </c>
      <c r="AK1724" s="48" t="s">
        <v>560</v>
      </c>
      <c r="AL1724" s="48" t="s">
        <v>560</v>
      </c>
      <c r="AM1724" s="48" t="s">
        <v>560</v>
      </c>
      <c r="AN1724" s="48" t="s">
        <v>560</v>
      </c>
      <c r="AO1724" s="48" t="s">
        <v>560</v>
      </c>
      <c r="AP1724" s="48" t="s">
        <v>560</v>
      </c>
      <c r="AQ1724" s="48" t="s">
        <v>560</v>
      </c>
      <c r="AR1724" s="48" t="s">
        <v>560</v>
      </c>
      <c r="AS1724" s="48" t="s">
        <v>418</v>
      </c>
      <c r="AT1724" s="48" t="s">
        <v>418</v>
      </c>
      <c r="AU1724" s="48" t="s">
        <v>418</v>
      </c>
      <c r="AV1724" s="48" t="s">
        <v>418</v>
      </c>
      <c r="AW1724" s="48" t="s">
        <v>418</v>
      </c>
      <c r="AX1724" s="48" t="s">
        <v>1049</v>
      </c>
      <c r="AY1724" s="48" t="s">
        <v>1049</v>
      </c>
      <c r="AZ1724" s="51" t="s">
        <v>1049</v>
      </c>
    </row>
    <row r="1725" ht="15.75" customHeight="1">
      <c r="A1725" s="40">
        <v>1536.0</v>
      </c>
      <c r="B1725" s="28" t="s">
        <v>4696</v>
      </c>
      <c r="C1725" s="41"/>
      <c r="D1725" s="42">
        <f t="array" ref="D1725">index(systems,match($A1725,INDEX(systems,0,1),),3)</f>
        <v>-20.166</v>
      </c>
      <c r="E1725" s="42">
        <f t="array" ref="E1725">index(systems,match($A1725,INDEX(systems,0,1),),4)</f>
        <v>-330.895</v>
      </c>
      <c r="F1725" s="43" t="str">
        <f>IFERROR(__xludf.DUMMYFUNCTION("let(row, match($B1725&amp;if($C1725&lt;&gt;"""","" [""&amp;$C1725&amp;""]"",""""),index(nebulae,,2),0),join("","",iferror(round(index(nebulae,row,5)/2,3),1),iferror(round(index(nebulae,row,6)/2,3),1),0))"),"1,1,0")</f>
        <v>1,1,0</v>
      </c>
      <c r="G1725" s="44" t="s">
        <v>4697</v>
      </c>
      <c r="H1725" s="45">
        <f t="array" ref="H1725">let(systemId,match(A1725,index(systems,0,1),),refSystemId,match($H$1,index(systems,0,1),),x,index(systems,systemId,3),y,index(systems,systemId,4),refX,index(systems,refSystemId,3),refY,index(systems,refSystemId,4),round(sqrt((x-refX)^2+(y-refY)^2),3))</f>
        <v>331.509</v>
      </c>
      <c r="I1725" s="48" t="s">
        <v>408</v>
      </c>
      <c r="J1725" s="41"/>
      <c r="K1725" s="41"/>
      <c r="L1725" s="41"/>
      <c r="M1725" s="28" t="s">
        <v>966</v>
      </c>
      <c r="N1725" s="28" t="s">
        <v>1027</v>
      </c>
      <c r="O1725" s="48" t="s">
        <v>1027</v>
      </c>
      <c r="P1725" s="48" t="s">
        <v>1027</v>
      </c>
      <c r="Q1725" s="48" t="s">
        <v>1027</v>
      </c>
      <c r="R1725" s="48" t="s">
        <v>1027</v>
      </c>
      <c r="S1725" s="48" t="s">
        <v>1027</v>
      </c>
      <c r="T1725" s="48" t="s">
        <v>1027</v>
      </c>
      <c r="U1725" s="48" t="s">
        <v>1027</v>
      </c>
      <c r="V1725" s="48" t="s">
        <v>1027</v>
      </c>
      <c r="W1725" s="48" t="s">
        <v>1027</v>
      </c>
      <c r="X1725" s="48" t="s">
        <v>1027</v>
      </c>
      <c r="Y1725" s="48" t="s">
        <v>1110</v>
      </c>
      <c r="Z1725" s="48" t="s">
        <v>969</v>
      </c>
      <c r="AA1725" s="48" t="s">
        <v>1110</v>
      </c>
      <c r="AB1725" s="52" t="s">
        <v>1110</v>
      </c>
      <c r="AC1725" s="52" t="s">
        <v>1110</v>
      </c>
      <c r="AD1725" s="52" t="s">
        <v>1110</v>
      </c>
      <c r="AE1725" s="52" t="s">
        <v>1110</v>
      </c>
      <c r="AF1725" s="52" t="s">
        <v>1110</v>
      </c>
      <c r="AG1725" s="52" t="s">
        <v>1110</v>
      </c>
      <c r="AH1725" s="52" t="s">
        <v>1110</v>
      </c>
      <c r="AI1725" s="52" t="s">
        <v>1110</v>
      </c>
      <c r="AJ1725" s="52" t="s">
        <v>1110</v>
      </c>
      <c r="AK1725" s="52" t="s">
        <v>1110</v>
      </c>
      <c r="AL1725" s="52" t="s">
        <v>1110</v>
      </c>
      <c r="AM1725" s="52" t="s">
        <v>1110</v>
      </c>
      <c r="AN1725" s="52" t="s">
        <v>1110</v>
      </c>
      <c r="AO1725" s="52" t="s">
        <v>1110</v>
      </c>
      <c r="AP1725" s="52" t="s">
        <v>1110</v>
      </c>
      <c r="AQ1725" s="48" t="s">
        <v>969</v>
      </c>
      <c r="AR1725" s="48" t="s">
        <v>969</v>
      </c>
      <c r="AS1725" s="48" t="s">
        <v>969</v>
      </c>
      <c r="AT1725" s="48" t="s">
        <v>969</v>
      </c>
      <c r="AU1725" s="48" t="s">
        <v>969</v>
      </c>
      <c r="AV1725" s="48" t="s">
        <v>969</v>
      </c>
      <c r="AW1725" s="48" t="s">
        <v>969</v>
      </c>
      <c r="AX1725" s="48" t="s">
        <v>969</v>
      </c>
      <c r="AY1725" s="48" t="s">
        <v>969</v>
      </c>
      <c r="AZ1725" s="51" t="s">
        <v>969</v>
      </c>
    </row>
    <row r="1726" ht="15.75" customHeight="1">
      <c r="A1726" s="40">
        <v>1537.0</v>
      </c>
      <c r="B1726" s="28" t="s">
        <v>4698</v>
      </c>
      <c r="C1726" s="41"/>
      <c r="D1726" s="42">
        <f t="array" ref="D1726">index(systems,match($A1726,INDEX(systems,0,1),),3)</f>
        <v>449.617</v>
      </c>
      <c r="E1726" s="42">
        <f t="array" ref="E1726">index(systems,match($A1726,INDEX(systems,0,1),),4)</f>
        <v>140.809</v>
      </c>
      <c r="F1726" s="43" t="str">
        <f>IFERROR(__xludf.DUMMYFUNCTION("let(row, match($B1726&amp;if($C1726&lt;&gt;"""","" [""&amp;$C1726&amp;""]"",""""),index(nebulae,,2),0),join("","",iferror(round(index(nebulae,row,5)/2,3),1),iferror(round(index(nebulae,row,6)/2,3),1),0))"),"1,1,0")</f>
        <v>1,1,0</v>
      </c>
      <c r="G1726" s="44" t="s">
        <v>4699</v>
      </c>
      <c r="H1726" s="45">
        <f t="array" ref="H1726">let(systemId,match(A1726,index(systems,0,1),),refSystemId,match($H$1,index(systems,0,1),),x,index(systems,systemId,3),y,index(systems,systemId,4),refX,index(systems,refSystemId,3),refY,index(systems,refSystemId,4),round(sqrt((x-refX)^2+(y-refY)^2),3))</f>
        <v>471.15</v>
      </c>
      <c r="I1726" s="41"/>
      <c r="J1726" s="41"/>
      <c r="K1726" s="41"/>
      <c r="L1726" s="41"/>
      <c r="M1726" s="41"/>
      <c r="N1726" s="28" t="s">
        <v>552</v>
      </c>
      <c r="O1726" s="48" t="s">
        <v>552</v>
      </c>
      <c r="P1726" s="48" t="s">
        <v>776</v>
      </c>
      <c r="Q1726" s="48" t="s">
        <v>776</v>
      </c>
      <c r="R1726" s="48" t="s">
        <v>776</v>
      </c>
      <c r="S1726" s="48" t="s">
        <v>776</v>
      </c>
      <c r="T1726" s="48" t="s">
        <v>776</v>
      </c>
      <c r="U1726" s="48" t="s">
        <v>776</v>
      </c>
      <c r="V1726" s="48" t="s">
        <v>776</v>
      </c>
      <c r="W1726" s="48" t="s">
        <v>776</v>
      </c>
      <c r="X1726" s="48" t="s">
        <v>776</v>
      </c>
      <c r="Y1726" s="48" t="s">
        <v>776</v>
      </c>
      <c r="Z1726" s="48" t="s">
        <v>776</v>
      </c>
      <c r="AA1726" s="48" t="s">
        <v>776</v>
      </c>
      <c r="AB1726" s="48" t="s">
        <v>776</v>
      </c>
      <c r="AC1726" s="48" t="s">
        <v>776</v>
      </c>
      <c r="AD1726" s="48" t="s">
        <v>776</v>
      </c>
      <c r="AE1726" s="48" t="s">
        <v>776</v>
      </c>
      <c r="AF1726" s="48" t="s">
        <v>776</v>
      </c>
      <c r="AG1726" s="48" t="s">
        <v>776</v>
      </c>
      <c r="AH1726" s="48" t="s">
        <v>776</v>
      </c>
      <c r="AI1726" s="48" t="s">
        <v>776</v>
      </c>
      <c r="AJ1726" s="48" t="s">
        <v>776</v>
      </c>
      <c r="AK1726" s="48" t="s">
        <v>776</v>
      </c>
      <c r="AL1726" s="48" t="s">
        <v>776</v>
      </c>
      <c r="AM1726" s="48" t="s">
        <v>776</v>
      </c>
      <c r="AN1726" s="48" t="s">
        <v>776</v>
      </c>
      <c r="AO1726" s="48" t="s">
        <v>776</v>
      </c>
      <c r="AP1726" s="48" t="s">
        <v>776</v>
      </c>
      <c r="AQ1726" s="48" t="s">
        <v>776</v>
      </c>
      <c r="AR1726" s="48" t="s">
        <v>776</v>
      </c>
      <c r="AS1726" s="48" t="s">
        <v>776</v>
      </c>
      <c r="AT1726" s="48" t="s">
        <v>777</v>
      </c>
      <c r="AU1726" s="48" t="s">
        <v>777</v>
      </c>
      <c r="AV1726" s="48" t="s">
        <v>777</v>
      </c>
      <c r="AW1726" s="48" t="s">
        <v>777</v>
      </c>
      <c r="AX1726" s="48" t="s">
        <v>777</v>
      </c>
      <c r="AY1726" s="48" t="s">
        <v>777</v>
      </c>
      <c r="AZ1726" s="28" t="s">
        <v>777</v>
      </c>
    </row>
    <row r="1727" ht="15.75" customHeight="1">
      <c r="A1727" s="40">
        <v>1538.0</v>
      </c>
      <c r="B1727" s="28" t="s">
        <v>4700</v>
      </c>
      <c r="C1727" s="28" t="s">
        <v>4701</v>
      </c>
      <c r="D1727" s="42">
        <f t="array" ref="D1727">index(systems,match($A1727,INDEX(systems,0,1),),3)</f>
        <v>-412.162</v>
      </c>
      <c r="E1727" s="42">
        <f t="array" ref="E1727">index(systems,match($A1727,INDEX(systems,0,1),),4)</f>
        <v>326.432</v>
      </c>
      <c r="F1727" s="43" t="str">
        <f>IFERROR(__xludf.DUMMYFUNCTION("let(row, match($B1727&amp;if($C1727&lt;&gt;"""","" [""&amp;$C1727&amp;""]"",""""),index(nebulae,,2),0),join("","",iferror(round(index(nebulae,row,5)/2,3),1),iferror(round(index(nebulae,row,6)/2,3),1),0))"),"1,1,0")</f>
        <v>1,1,0</v>
      </c>
      <c r="G1727" s="44" t="s">
        <v>4702</v>
      </c>
      <c r="H1727" s="45">
        <f t="array" ref="H1727">let(systemId,match(A1727,index(systems,0,1),),refSystemId,match($H$1,index(systems,0,1),),x,index(systems,systemId,3),y,index(systems,systemId,4),refX,index(systems,refSystemId,3),refY,index(systems,refSystemId,4),round(sqrt((x-refX)^2+(y-refY)^2),3))</f>
        <v>525.771</v>
      </c>
      <c r="I1727" s="28" t="s">
        <v>408</v>
      </c>
      <c r="J1727" s="28" t="s">
        <v>408</v>
      </c>
      <c r="K1727" s="28" t="s">
        <v>408</v>
      </c>
      <c r="L1727" s="28" t="s">
        <v>408</v>
      </c>
      <c r="M1727" s="28" t="s">
        <v>408</v>
      </c>
      <c r="N1727" s="28" t="s">
        <v>408</v>
      </c>
      <c r="O1727" s="41"/>
      <c r="P1727" s="48" t="s">
        <v>477</v>
      </c>
      <c r="Q1727" s="48" t="s">
        <v>477</v>
      </c>
      <c r="R1727" s="48" t="s">
        <v>477</v>
      </c>
      <c r="S1727" s="48" t="s">
        <v>2684</v>
      </c>
      <c r="T1727" s="48" t="s">
        <v>2684</v>
      </c>
      <c r="U1727" s="48" t="s">
        <v>418</v>
      </c>
      <c r="V1727" s="48" t="s">
        <v>418</v>
      </c>
      <c r="W1727" s="48" t="s">
        <v>418</v>
      </c>
      <c r="X1727" s="48" t="s">
        <v>418</v>
      </c>
      <c r="Y1727" s="48" t="s">
        <v>422</v>
      </c>
      <c r="Z1727" s="48" t="s">
        <v>422</v>
      </c>
      <c r="AA1727" s="48" t="s">
        <v>422</v>
      </c>
      <c r="AB1727" s="48" t="s">
        <v>422</v>
      </c>
      <c r="AC1727" s="48" t="s">
        <v>422</v>
      </c>
      <c r="AD1727" s="48" t="s">
        <v>422</v>
      </c>
      <c r="AE1727" s="48" t="s">
        <v>422</v>
      </c>
      <c r="AF1727" s="48" t="s">
        <v>422</v>
      </c>
      <c r="AG1727" s="48" t="s">
        <v>422</v>
      </c>
      <c r="AH1727" s="48" t="s">
        <v>422</v>
      </c>
      <c r="AI1727" s="48" t="s">
        <v>422</v>
      </c>
      <c r="AJ1727" s="48" t="s">
        <v>422</v>
      </c>
      <c r="AK1727" s="48" t="s">
        <v>422</v>
      </c>
      <c r="AL1727" s="48" t="s">
        <v>422</v>
      </c>
      <c r="AM1727" s="48" t="s">
        <v>422</v>
      </c>
      <c r="AN1727" s="48" t="s">
        <v>422</v>
      </c>
      <c r="AO1727" s="48" t="s">
        <v>422</v>
      </c>
      <c r="AP1727" s="48" t="s">
        <v>422</v>
      </c>
      <c r="AQ1727" s="48" t="s">
        <v>422</v>
      </c>
      <c r="AR1727" s="48" t="s">
        <v>422</v>
      </c>
      <c r="AS1727" s="48" t="s">
        <v>422</v>
      </c>
      <c r="AT1727" s="48" t="s">
        <v>422</v>
      </c>
      <c r="AU1727" s="48" t="s">
        <v>1019</v>
      </c>
      <c r="AV1727" s="48" t="s">
        <v>1019</v>
      </c>
      <c r="AW1727" s="48" t="s">
        <v>1019</v>
      </c>
      <c r="AX1727" s="48" t="s">
        <v>1019</v>
      </c>
      <c r="AY1727" s="48" t="s">
        <v>1019</v>
      </c>
      <c r="AZ1727" s="28" t="s">
        <v>1019</v>
      </c>
    </row>
    <row r="1728" ht="15.75" customHeight="1">
      <c r="A1728" s="40">
        <v>1539.0</v>
      </c>
      <c r="B1728" s="28" t="s">
        <v>4703</v>
      </c>
      <c r="C1728" s="41"/>
      <c r="D1728" s="42">
        <f t="array" ref="D1728">index(systems,match($A1728,INDEX(systems,0,1),),3)</f>
        <v>167.621</v>
      </c>
      <c r="E1728" s="42">
        <f t="array" ref="E1728">index(systems,match($A1728,INDEX(systems,0,1),),4)</f>
        <v>250.493</v>
      </c>
      <c r="F1728" s="43" t="str">
        <f>IFERROR(__xludf.DUMMYFUNCTION("let(row, match($B1728&amp;if($C1728&lt;&gt;"""","" [""&amp;$C1728&amp;""]"",""""),index(nebulae,,2),0),join("","",iferror(round(index(nebulae,row,5)/2,3),1),iferror(round(index(nebulae,row,6)/2,3),1),0))"),"1,1,0")</f>
        <v>1,1,0</v>
      </c>
      <c r="G1728" s="44" t="s">
        <v>4704</v>
      </c>
      <c r="H1728" s="45">
        <f t="array" ref="H1728">let(systemId,match(A1728,index(systems,0,1),),refSystemId,match($H$1,index(systems,0,1),),x,index(systems,systemId,3),y,index(systems,systemId,4),refX,index(systems,refSystemId,3),refY,index(systems,refSystemId,4),round(sqrt((x-refX)^2+(y-refY)^2),3))</f>
        <v>301.403</v>
      </c>
      <c r="I1728" s="41"/>
      <c r="J1728" s="28" t="s">
        <v>645</v>
      </c>
      <c r="K1728" s="28" t="s">
        <v>645</v>
      </c>
      <c r="L1728" s="48" t="s">
        <v>646</v>
      </c>
      <c r="M1728" s="48" t="s">
        <v>646</v>
      </c>
      <c r="N1728" s="59" t="s">
        <v>1257</v>
      </c>
      <c r="O1728" s="48" t="s">
        <v>4705</v>
      </c>
      <c r="P1728" s="48" t="s">
        <v>4705</v>
      </c>
      <c r="Q1728" s="48" t="s">
        <v>4705</v>
      </c>
      <c r="R1728" s="48" t="s">
        <v>4705</v>
      </c>
      <c r="S1728" s="48" t="s">
        <v>4705</v>
      </c>
      <c r="T1728" s="48" t="s">
        <v>4705</v>
      </c>
      <c r="U1728" s="48" t="s">
        <v>4705</v>
      </c>
      <c r="V1728" s="48" t="s">
        <v>4705</v>
      </c>
      <c r="W1728" s="48" t="s">
        <v>4705</v>
      </c>
      <c r="X1728" s="48" t="s">
        <v>4705</v>
      </c>
      <c r="Y1728" s="48" t="s">
        <v>4705</v>
      </c>
      <c r="Z1728" s="48" t="s">
        <v>4705</v>
      </c>
      <c r="AA1728" s="48" t="s">
        <v>4705</v>
      </c>
      <c r="AB1728" s="48" t="s">
        <v>4705</v>
      </c>
      <c r="AC1728" s="48" t="s">
        <v>4705</v>
      </c>
      <c r="AD1728" s="48" t="s">
        <v>4705</v>
      </c>
      <c r="AE1728" s="48" t="s">
        <v>4705</v>
      </c>
      <c r="AF1728" s="48" t="s">
        <v>4705</v>
      </c>
      <c r="AG1728" s="48" t="s">
        <v>4705</v>
      </c>
      <c r="AH1728" s="48" t="s">
        <v>4705</v>
      </c>
      <c r="AI1728" s="48" t="s">
        <v>4705</v>
      </c>
      <c r="AJ1728" s="48" t="s">
        <v>4705</v>
      </c>
      <c r="AK1728" s="48" t="s">
        <v>4705</v>
      </c>
      <c r="AL1728" s="48" t="s">
        <v>4705</v>
      </c>
      <c r="AM1728" s="48" t="s">
        <v>4705</v>
      </c>
      <c r="AN1728" s="48" t="s">
        <v>4705</v>
      </c>
      <c r="AO1728" s="48" t="s">
        <v>4706</v>
      </c>
      <c r="AP1728" s="48" t="s">
        <v>4706</v>
      </c>
      <c r="AQ1728" s="48" t="s">
        <v>1257</v>
      </c>
      <c r="AR1728" s="48" t="s">
        <v>1257</v>
      </c>
      <c r="AS1728" s="48" t="s">
        <v>1257</v>
      </c>
      <c r="AT1728" s="48" t="s">
        <v>1257</v>
      </c>
      <c r="AU1728" s="48" t="s">
        <v>1257</v>
      </c>
      <c r="AV1728" s="48" t="s">
        <v>4705</v>
      </c>
      <c r="AW1728" s="48" t="s">
        <v>4705</v>
      </c>
      <c r="AX1728" s="48" t="s">
        <v>4705</v>
      </c>
      <c r="AY1728" s="48" t="s">
        <v>4705</v>
      </c>
      <c r="AZ1728" s="28" t="s">
        <v>4705</v>
      </c>
    </row>
    <row r="1729" ht="15.75" customHeight="1">
      <c r="A1729" s="40">
        <v>1540.0</v>
      </c>
      <c r="B1729" s="28" t="s">
        <v>4707</v>
      </c>
      <c r="C1729" s="41"/>
      <c r="D1729" s="42">
        <f t="array" ref="D1729">index(systems,match($A1729,INDEX(systems,0,1),),3)</f>
        <v>-268.664</v>
      </c>
      <c r="E1729" s="42">
        <f t="array" ref="E1729">index(systems,match($A1729,INDEX(systems,0,1),),4)</f>
        <v>-418.303</v>
      </c>
      <c r="F1729" s="43" t="str">
        <f>IFERROR(__xludf.DUMMYFUNCTION("let(row, match($B1729&amp;if($C1729&lt;&gt;"""","" [""&amp;$C1729&amp;""]"",""""),index(nebulae,,2),0),join("","",iferror(round(index(nebulae,row,5)/2,3),1),iferror(round(index(nebulae,row,6)/2,3),1),0))"),"1,1,0")</f>
        <v>1,1,0</v>
      </c>
      <c r="G1729" s="44" t="s">
        <v>4708</v>
      </c>
      <c r="H1729" s="45">
        <f t="array" ref="H1729">let(systemId,match(A1729,index(systems,0,1),),refSystemId,match($H$1,index(systems,0,1),),x,index(systems,systemId,3),y,index(systems,systemId,4),refX,index(systems,refSystemId,3),refY,index(systems,refSystemId,4),round(sqrt((x-refX)^2+(y-refY)^2),3))</f>
        <v>497.15</v>
      </c>
      <c r="I1729" s="28" t="s">
        <v>408</v>
      </c>
      <c r="J1729" s="28" t="s">
        <v>408</v>
      </c>
      <c r="K1729" s="28" t="s">
        <v>408</v>
      </c>
      <c r="L1729" s="28" t="s">
        <v>408</v>
      </c>
      <c r="M1729" s="28" t="s">
        <v>408</v>
      </c>
      <c r="N1729" s="28" t="s">
        <v>408</v>
      </c>
      <c r="O1729" s="41"/>
      <c r="P1729" s="48" t="s">
        <v>1927</v>
      </c>
      <c r="Q1729" s="48" t="s">
        <v>1927</v>
      </c>
      <c r="R1729" s="48" t="s">
        <v>1927</v>
      </c>
      <c r="S1729" s="48" t="s">
        <v>1927</v>
      </c>
      <c r="T1729" s="48" t="s">
        <v>1927</v>
      </c>
      <c r="U1729" s="48" t="s">
        <v>1927</v>
      </c>
      <c r="V1729" s="48" t="s">
        <v>1927</v>
      </c>
      <c r="W1729" s="48" t="s">
        <v>1927</v>
      </c>
      <c r="X1729" s="48" t="s">
        <v>576</v>
      </c>
      <c r="Y1729" s="48" t="s">
        <v>422</v>
      </c>
      <c r="Z1729" s="48" t="s">
        <v>422</v>
      </c>
      <c r="AA1729" s="48" t="s">
        <v>422</v>
      </c>
      <c r="AB1729" s="48" t="s">
        <v>422</v>
      </c>
      <c r="AC1729" s="48" t="s">
        <v>422</v>
      </c>
      <c r="AD1729" s="48" t="s">
        <v>422</v>
      </c>
      <c r="AE1729" s="48" t="s">
        <v>422</v>
      </c>
      <c r="AF1729" s="48" t="s">
        <v>422</v>
      </c>
      <c r="AG1729" s="48" t="s">
        <v>422</v>
      </c>
      <c r="AH1729" s="48" t="s">
        <v>422</v>
      </c>
      <c r="AI1729" s="48" t="s">
        <v>422</v>
      </c>
      <c r="AJ1729" s="48" t="s">
        <v>422</v>
      </c>
      <c r="AK1729" s="48" t="s">
        <v>422</v>
      </c>
      <c r="AL1729" s="48" t="s">
        <v>422</v>
      </c>
      <c r="AM1729" s="48" t="s">
        <v>422</v>
      </c>
      <c r="AN1729" s="48" t="s">
        <v>422</v>
      </c>
      <c r="AO1729" s="48" t="s">
        <v>422</v>
      </c>
      <c r="AP1729" s="48" t="s">
        <v>422</v>
      </c>
      <c r="AQ1729" s="48" t="s">
        <v>422</v>
      </c>
      <c r="AR1729" s="48" t="s">
        <v>422</v>
      </c>
      <c r="AS1729" s="48" t="s">
        <v>422</v>
      </c>
      <c r="AT1729" s="48" t="s">
        <v>422</v>
      </c>
      <c r="AU1729" s="48" t="s">
        <v>422</v>
      </c>
      <c r="AV1729" s="48" t="s">
        <v>422</v>
      </c>
      <c r="AW1729" s="48" t="s">
        <v>422</v>
      </c>
      <c r="AX1729" s="48" t="s">
        <v>422</v>
      </c>
      <c r="AY1729" s="48" t="s">
        <v>422</v>
      </c>
      <c r="AZ1729" s="28" t="s">
        <v>422</v>
      </c>
    </row>
    <row r="1730" ht="15.75" customHeight="1">
      <c r="A1730" s="40">
        <v>1541.0</v>
      </c>
      <c r="B1730" s="28" t="s">
        <v>4709</v>
      </c>
      <c r="C1730" s="41"/>
      <c r="D1730" s="42">
        <f t="array" ref="D1730">index(systems,match($A1730,INDEX(systems,0,1),),3)</f>
        <v>-102.54</v>
      </c>
      <c r="E1730" s="42">
        <f t="array" ref="E1730">index(systems,match($A1730,INDEX(systems,0,1),),4)</f>
        <v>-493.873</v>
      </c>
      <c r="F1730" s="43" t="str">
        <f>IFERROR(__xludf.DUMMYFUNCTION("let(row, match($B1730&amp;if($C1730&lt;&gt;"""","" [""&amp;$C1730&amp;""]"",""""),index(nebulae,,2),0),join("","",iferror(round(index(nebulae,row,5)/2,3),1),iferror(round(index(nebulae,row,6)/2,3),1),0))"),"1,1,0")</f>
        <v>1,1,0</v>
      </c>
      <c r="G1730" s="44" t="s">
        <v>4710</v>
      </c>
      <c r="H1730" s="45">
        <f t="array" ref="H1730">let(systemId,match(A1730,index(systems,0,1),),refSystemId,match($H$1,index(systems,0,1),),x,index(systems,systemId,3),y,index(systems,systemId,4),refX,index(systems,refSystemId,3),refY,index(systems,refSystemId,4),round(sqrt((x-refX)^2+(y-refY)^2),3))</f>
        <v>504.406</v>
      </c>
      <c r="I1730" s="28" t="s">
        <v>408</v>
      </c>
      <c r="J1730" s="28" t="s">
        <v>408</v>
      </c>
      <c r="K1730" s="28" t="s">
        <v>408</v>
      </c>
      <c r="L1730" s="28" t="s">
        <v>408</v>
      </c>
      <c r="M1730" s="28" t="s">
        <v>408</v>
      </c>
      <c r="N1730" s="28" t="s">
        <v>408</v>
      </c>
      <c r="O1730" s="41"/>
      <c r="P1730" s="48" t="s">
        <v>4711</v>
      </c>
      <c r="Q1730" s="48" t="s">
        <v>4711</v>
      </c>
      <c r="R1730" s="48" t="s">
        <v>4711</v>
      </c>
      <c r="S1730" s="48" t="s">
        <v>4711</v>
      </c>
      <c r="T1730" s="48" t="s">
        <v>4711</v>
      </c>
      <c r="U1730" s="48" t="s">
        <v>4711</v>
      </c>
      <c r="V1730" s="48" t="s">
        <v>4711</v>
      </c>
      <c r="W1730" s="48" t="s">
        <v>4711</v>
      </c>
      <c r="X1730" s="48" t="s">
        <v>576</v>
      </c>
      <c r="Y1730" s="48" t="s">
        <v>576</v>
      </c>
      <c r="Z1730" s="48" t="s">
        <v>576</v>
      </c>
      <c r="AA1730" s="48" t="s">
        <v>576</v>
      </c>
      <c r="AB1730" s="48" t="s">
        <v>576</v>
      </c>
      <c r="AC1730" s="48" t="s">
        <v>576</v>
      </c>
      <c r="AD1730" s="48" t="s">
        <v>576</v>
      </c>
      <c r="AE1730" s="48" t="s">
        <v>576</v>
      </c>
      <c r="AF1730" s="48" t="s">
        <v>576</v>
      </c>
      <c r="AG1730" s="48" t="s">
        <v>576</v>
      </c>
      <c r="AH1730" s="48" t="s">
        <v>576</v>
      </c>
      <c r="AI1730" s="48" t="s">
        <v>576</v>
      </c>
      <c r="AJ1730" s="48" t="s">
        <v>576</v>
      </c>
      <c r="AK1730" s="48" t="s">
        <v>576</v>
      </c>
      <c r="AL1730" s="48" t="s">
        <v>576</v>
      </c>
      <c r="AM1730" s="48" t="s">
        <v>576</v>
      </c>
      <c r="AN1730" s="48" t="s">
        <v>576</v>
      </c>
      <c r="AO1730" s="48" t="s">
        <v>576</v>
      </c>
      <c r="AP1730" s="48" t="s">
        <v>576</v>
      </c>
      <c r="AQ1730" s="48" t="s">
        <v>576</v>
      </c>
      <c r="AR1730" s="48" t="s">
        <v>576</v>
      </c>
      <c r="AS1730" s="48" t="s">
        <v>576</v>
      </c>
      <c r="AT1730" s="48" t="s">
        <v>576</v>
      </c>
      <c r="AU1730" s="48" t="s">
        <v>576</v>
      </c>
      <c r="AV1730" s="48" t="s">
        <v>576</v>
      </c>
      <c r="AW1730" s="48" t="s">
        <v>576</v>
      </c>
      <c r="AX1730" s="48" t="s">
        <v>576</v>
      </c>
      <c r="AY1730" s="48" t="s">
        <v>576</v>
      </c>
      <c r="AZ1730" s="28" t="s">
        <v>576</v>
      </c>
    </row>
    <row r="1731" ht="15.75" customHeight="1">
      <c r="A1731" s="40">
        <v>1542.0</v>
      </c>
      <c r="B1731" s="28" t="s">
        <v>4712</v>
      </c>
      <c r="C1731" s="41"/>
      <c r="D1731" s="42">
        <f t="array" ref="D1731">index(systems,match($A1731,INDEX(systems,0,1),),3)</f>
        <v>124.316</v>
      </c>
      <c r="E1731" s="42">
        <f t="array" ref="E1731">index(systems,match($A1731,INDEX(systems,0,1),),4)</f>
        <v>351.793</v>
      </c>
      <c r="F1731" s="43" t="str">
        <f>IFERROR(__xludf.DUMMYFUNCTION("let(row, match($B1731&amp;if($C1731&lt;&gt;"""","" [""&amp;$C1731&amp;""]"",""""),index(nebulae,,2),0),join("","",iferror(round(index(nebulae,row,5)/2,3),1),iferror(round(index(nebulae,row,6)/2,3),1),0))"),"1,1,0")</f>
        <v>1,1,0</v>
      </c>
      <c r="G1731" s="44" t="s">
        <v>4713</v>
      </c>
      <c r="H1731" s="45">
        <f t="array" ref="H1731">let(systemId,match(A1731,index(systems,0,1),),refSystemId,match($H$1,index(systems,0,1),),x,index(systems,systemId,3),y,index(systems,systemId,4),refX,index(systems,refSystemId,3),refY,index(systems,refSystemId,4),round(sqrt((x-refX)^2+(y-refY)^2),3))</f>
        <v>373.112</v>
      </c>
      <c r="I1731" s="46" t="s">
        <v>408</v>
      </c>
      <c r="J1731" s="46" t="s">
        <v>408</v>
      </c>
      <c r="K1731" s="46" t="s">
        <v>408</v>
      </c>
      <c r="L1731" s="48" t="s">
        <v>408</v>
      </c>
      <c r="M1731" s="48" t="s">
        <v>408</v>
      </c>
      <c r="N1731" s="28" t="s">
        <v>408</v>
      </c>
      <c r="O1731" s="41"/>
      <c r="P1731" s="48" t="s">
        <v>728</v>
      </c>
      <c r="Q1731" s="48" t="s">
        <v>728</v>
      </c>
      <c r="R1731" s="48" t="s">
        <v>728</v>
      </c>
      <c r="S1731" s="48" t="s">
        <v>728</v>
      </c>
      <c r="T1731" s="48" t="s">
        <v>728</v>
      </c>
      <c r="U1731" s="48" t="s">
        <v>728</v>
      </c>
      <c r="V1731" s="48" t="s">
        <v>728</v>
      </c>
      <c r="W1731" s="48" t="s">
        <v>728</v>
      </c>
      <c r="X1731" s="48" t="s">
        <v>728</v>
      </c>
      <c r="Y1731" s="48" t="s">
        <v>872</v>
      </c>
      <c r="Z1731" s="48" t="s">
        <v>872</v>
      </c>
      <c r="AA1731" s="48" t="s">
        <v>872</v>
      </c>
      <c r="AB1731" s="48" t="s">
        <v>872</v>
      </c>
      <c r="AC1731" s="48" t="s">
        <v>872</v>
      </c>
      <c r="AD1731" s="48" t="s">
        <v>872</v>
      </c>
      <c r="AE1731" s="48" t="s">
        <v>872</v>
      </c>
      <c r="AF1731" s="48" t="s">
        <v>730</v>
      </c>
      <c r="AG1731" s="48" t="s">
        <v>730</v>
      </c>
      <c r="AH1731" s="48" t="s">
        <v>730</v>
      </c>
      <c r="AI1731" s="48" t="s">
        <v>730</v>
      </c>
      <c r="AJ1731" s="48" t="s">
        <v>730</v>
      </c>
      <c r="AK1731" s="48" t="s">
        <v>730</v>
      </c>
      <c r="AL1731" s="48" t="s">
        <v>731</v>
      </c>
      <c r="AM1731" s="48" t="s">
        <v>731</v>
      </c>
      <c r="AN1731" s="48" t="s">
        <v>872</v>
      </c>
      <c r="AO1731" s="48" t="s">
        <v>872</v>
      </c>
      <c r="AP1731" s="48" t="s">
        <v>872</v>
      </c>
      <c r="AQ1731" s="48" t="s">
        <v>872</v>
      </c>
      <c r="AR1731" s="48" t="s">
        <v>872</v>
      </c>
      <c r="AS1731" s="48" t="s">
        <v>872</v>
      </c>
      <c r="AT1731" s="48" t="s">
        <v>872</v>
      </c>
      <c r="AU1731" s="48" t="s">
        <v>872</v>
      </c>
      <c r="AV1731" s="48" t="s">
        <v>872</v>
      </c>
      <c r="AW1731" s="48" t="s">
        <v>872</v>
      </c>
      <c r="AX1731" s="52" t="s">
        <v>872</v>
      </c>
      <c r="AY1731" s="52" t="s">
        <v>872</v>
      </c>
      <c r="AZ1731" s="49" t="s">
        <v>872</v>
      </c>
    </row>
    <row r="1732" ht="15.75" customHeight="1">
      <c r="A1732" s="40">
        <v>1543.0</v>
      </c>
      <c r="B1732" s="28" t="s">
        <v>4714</v>
      </c>
      <c r="C1732" s="41"/>
      <c r="D1732" s="42">
        <f t="array" ref="D1732">index(systems,match($A1732,INDEX(systems,0,1),),3)</f>
        <v>428.57</v>
      </c>
      <c r="E1732" s="42">
        <f t="array" ref="E1732">index(systems,match($A1732,INDEX(systems,0,1),),4)</f>
        <v>75.958</v>
      </c>
      <c r="F1732" s="43" t="str">
        <f>IFERROR(__xludf.DUMMYFUNCTION("let(row, match($B1732&amp;if($C1732&lt;&gt;"""","" [""&amp;$C1732&amp;""]"",""""),index(nebulae,,2),0),join("","",iferror(round(index(nebulae,row,5)/2,3),1),iferror(round(index(nebulae,row,6)/2,3),1),0))"),"1,1,0")</f>
        <v>1,1,0</v>
      </c>
      <c r="G1732" s="44" t="s">
        <v>4715</v>
      </c>
      <c r="H1732" s="45">
        <f t="array" ref="H1732">let(systemId,match(A1732,index(systems,0,1),),refSystemId,match($H$1,index(systems,0,1),),x,index(systems,systemId,3),y,index(systems,systemId,4),refX,index(systems,refSystemId,3),refY,index(systems,refSystemId,4),round(sqrt((x-refX)^2+(y-refY)^2),3))</f>
        <v>435.249</v>
      </c>
      <c r="I1732" s="46" t="s">
        <v>408</v>
      </c>
      <c r="J1732" s="46" t="s">
        <v>408</v>
      </c>
      <c r="K1732" s="46" t="s">
        <v>408</v>
      </c>
      <c r="L1732" s="46" t="s">
        <v>408</v>
      </c>
      <c r="M1732" s="46" t="s">
        <v>408</v>
      </c>
      <c r="N1732" s="28" t="s">
        <v>408</v>
      </c>
      <c r="O1732" s="41"/>
      <c r="P1732" s="48" t="s">
        <v>620</v>
      </c>
      <c r="Q1732" s="48" t="s">
        <v>620</v>
      </c>
      <c r="R1732" s="48" t="s">
        <v>620</v>
      </c>
      <c r="S1732" s="48" t="s">
        <v>620</v>
      </c>
      <c r="T1732" s="48" t="s">
        <v>620</v>
      </c>
      <c r="U1732" s="48" t="s">
        <v>620</v>
      </c>
      <c r="V1732" s="48" t="s">
        <v>620</v>
      </c>
      <c r="W1732" s="48" t="s">
        <v>620</v>
      </c>
      <c r="X1732" s="48" t="s">
        <v>620</v>
      </c>
      <c r="Y1732" s="48" t="s">
        <v>1070</v>
      </c>
      <c r="Z1732" s="48" t="s">
        <v>1070</v>
      </c>
      <c r="AA1732" s="48" t="s">
        <v>1071</v>
      </c>
      <c r="AB1732" s="48" t="s">
        <v>1071</v>
      </c>
      <c r="AC1732" s="48" t="s">
        <v>1071</v>
      </c>
      <c r="AD1732" s="48" t="s">
        <v>1071</v>
      </c>
      <c r="AE1732" s="48" t="s">
        <v>1071</v>
      </c>
      <c r="AF1732" s="48" t="s">
        <v>1071</v>
      </c>
      <c r="AG1732" s="48" t="s">
        <v>1071</v>
      </c>
      <c r="AH1732" s="48" t="s">
        <v>1071</v>
      </c>
      <c r="AI1732" s="48" t="s">
        <v>1071</v>
      </c>
      <c r="AJ1732" s="48" t="s">
        <v>1071</v>
      </c>
      <c r="AK1732" s="48" t="s">
        <v>1071</v>
      </c>
      <c r="AL1732" s="48" t="s">
        <v>1071</v>
      </c>
      <c r="AM1732" s="48" t="s">
        <v>1071</v>
      </c>
      <c r="AN1732" s="48" t="s">
        <v>1071</v>
      </c>
      <c r="AO1732" s="48" t="s">
        <v>1070</v>
      </c>
      <c r="AP1732" s="48" t="s">
        <v>1070</v>
      </c>
      <c r="AQ1732" s="48" t="s">
        <v>1070</v>
      </c>
      <c r="AR1732" s="48" t="s">
        <v>1070</v>
      </c>
      <c r="AS1732" s="48" t="s">
        <v>1070</v>
      </c>
      <c r="AT1732" s="48" t="s">
        <v>1070</v>
      </c>
      <c r="AU1732" s="48" t="s">
        <v>1070</v>
      </c>
      <c r="AV1732" s="48" t="s">
        <v>940</v>
      </c>
      <c r="AW1732" s="48" t="s">
        <v>940</v>
      </c>
      <c r="AX1732" s="48" t="s">
        <v>625</v>
      </c>
      <c r="AY1732" s="48" t="s">
        <v>625</v>
      </c>
      <c r="AZ1732" s="28" t="s">
        <v>625</v>
      </c>
    </row>
    <row r="1733" ht="15.75" customHeight="1">
      <c r="A1733" s="40">
        <v>1544.0</v>
      </c>
      <c r="B1733" s="28" t="s">
        <v>4716</v>
      </c>
      <c r="C1733" s="41"/>
      <c r="D1733" s="42">
        <f t="array" ref="D1733">index(systems,match($A1733,INDEX(systems,0,1),),3)</f>
        <v>340.721</v>
      </c>
      <c r="E1733" s="42">
        <f t="array" ref="E1733">index(systems,match($A1733,INDEX(systems,0,1),),4)</f>
        <v>-128.144</v>
      </c>
      <c r="F1733" s="43" t="str">
        <f>IFERROR(__xludf.DUMMYFUNCTION("let(row, match($B1733&amp;if($C1733&lt;&gt;"""","" [""&amp;$C1733&amp;""]"",""""),index(nebulae,,2),0),join("","",iferror(round(index(nebulae,row,5)/2,3),1),iferror(round(index(nebulae,row,6)/2,3),1),0))"),"1,1,0")</f>
        <v>1,1,0</v>
      </c>
      <c r="G1733" s="44" t="s">
        <v>4717</v>
      </c>
      <c r="H1733" s="45">
        <f t="array" ref="H1733">let(systemId,match(A1733,index(systems,0,1),),refSystemId,match($H$1,index(systems,0,1),),x,index(systems,systemId,3),y,index(systems,systemId,4),refX,index(systems,refSystemId,3),refY,index(systems,refSystemId,4),round(sqrt((x-refX)^2+(y-refY)^2),3))</f>
        <v>364.022</v>
      </c>
      <c r="I1733" s="28" t="s">
        <v>408</v>
      </c>
      <c r="J1733" s="28" t="s">
        <v>408</v>
      </c>
      <c r="K1733" s="28" t="s">
        <v>408</v>
      </c>
      <c r="L1733" s="48" t="s">
        <v>408</v>
      </c>
      <c r="M1733" s="48" t="s">
        <v>408</v>
      </c>
      <c r="N1733" s="28" t="s">
        <v>408</v>
      </c>
      <c r="O1733" s="41"/>
      <c r="P1733" s="48" t="s">
        <v>1168</v>
      </c>
      <c r="Q1733" s="48" t="s">
        <v>1168</v>
      </c>
      <c r="R1733" s="48" t="s">
        <v>1168</v>
      </c>
      <c r="S1733" s="48" t="s">
        <v>1168</v>
      </c>
      <c r="T1733" s="48" t="s">
        <v>1168</v>
      </c>
      <c r="U1733" s="48" t="s">
        <v>1168</v>
      </c>
      <c r="V1733" s="48" t="s">
        <v>1168</v>
      </c>
      <c r="W1733" s="48" t="s">
        <v>1168</v>
      </c>
      <c r="X1733" s="48" t="s">
        <v>1168</v>
      </c>
      <c r="Y1733" s="48" t="s">
        <v>422</v>
      </c>
      <c r="Z1733" s="48" t="s">
        <v>422</v>
      </c>
      <c r="AA1733" s="48" t="s">
        <v>422</v>
      </c>
      <c r="AB1733" s="48" t="s">
        <v>422</v>
      </c>
      <c r="AC1733" s="48" t="s">
        <v>422</v>
      </c>
      <c r="AD1733" s="48" t="s">
        <v>422</v>
      </c>
      <c r="AE1733" s="48" t="s">
        <v>422</v>
      </c>
      <c r="AF1733" s="48" t="s">
        <v>422</v>
      </c>
      <c r="AG1733" s="48" t="s">
        <v>422</v>
      </c>
      <c r="AH1733" s="48" t="s">
        <v>422</v>
      </c>
      <c r="AI1733" s="48" t="s">
        <v>422</v>
      </c>
      <c r="AJ1733" s="48" t="s">
        <v>422</v>
      </c>
      <c r="AK1733" s="48" t="s">
        <v>422</v>
      </c>
      <c r="AL1733" s="48" t="s">
        <v>422</v>
      </c>
      <c r="AM1733" s="48" t="s">
        <v>422</v>
      </c>
      <c r="AN1733" s="48" t="s">
        <v>422</v>
      </c>
      <c r="AO1733" s="48" t="s">
        <v>422</v>
      </c>
      <c r="AP1733" s="48" t="s">
        <v>422</v>
      </c>
      <c r="AQ1733" s="48" t="s">
        <v>422</v>
      </c>
      <c r="AR1733" s="48" t="s">
        <v>422</v>
      </c>
      <c r="AS1733" s="48" t="s">
        <v>422</v>
      </c>
      <c r="AT1733" s="48" t="s">
        <v>422</v>
      </c>
      <c r="AU1733" s="48" t="s">
        <v>422</v>
      </c>
      <c r="AV1733" s="48" t="s">
        <v>422</v>
      </c>
      <c r="AW1733" s="48" t="s">
        <v>422</v>
      </c>
      <c r="AX1733" s="48" t="s">
        <v>422</v>
      </c>
      <c r="AY1733" s="48" t="s">
        <v>422</v>
      </c>
      <c r="AZ1733" s="28" t="s">
        <v>422</v>
      </c>
    </row>
    <row r="1734" ht="15.75" customHeight="1">
      <c r="A1734" s="40">
        <v>1545.0</v>
      </c>
      <c r="B1734" s="28" t="s">
        <v>4718</v>
      </c>
      <c r="C1734" s="41"/>
      <c r="D1734" s="42">
        <f t="array" ref="D1734">index(systems,match($A1734,INDEX(systems,0,1),),3)</f>
        <v>-127.475</v>
      </c>
      <c r="E1734" s="42">
        <f t="array" ref="E1734">index(systems,match($A1734,INDEX(systems,0,1),),4)</f>
        <v>196.156</v>
      </c>
      <c r="F1734" s="43" t="str">
        <f>IFERROR(__xludf.DUMMYFUNCTION("let(row, match($B1734&amp;if($C1734&lt;&gt;"""","" [""&amp;$C1734&amp;""]"",""""),index(nebulae,,2),0),join("","",iferror(round(index(nebulae,row,5)/2,3),1),iferror(round(index(nebulae,row,6)/2,3),1),0))"),"1,1,0")</f>
        <v>1,1,0</v>
      </c>
      <c r="G1734" s="44" t="s">
        <v>4719</v>
      </c>
      <c r="H1734" s="45">
        <f t="array" ref="H1734">let(systemId,match(A1734,index(systems,0,1),),refSystemId,match($H$1,index(systems,0,1),),x,index(systems,systemId,3),y,index(systems,systemId,4),refX,index(systems,refSystemId,3),refY,index(systems,refSystemId,4),round(sqrt((x-refX)^2+(y-refY)^2),3))</f>
        <v>233.938</v>
      </c>
      <c r="I1734" s="28" t="s">
        <v>408</v>
      </c>
      <c r="J1734" s="28" t="s">
        <v>408</v>
      </c>
      <c r="K1734" s="28" t="s">
        <v>408</v>
      </c>
      <c r="L1734" s="46" t="s">
        <v>408</v>
      </c>
      <c r="M1734" s="47" t="s">
        <v>408</v>
      </c>
      <c r="N1734" s="28" t="s">
        <v>408</v>
      </c>
      <c r="O1734" s="41"/>
      <c r="P1734" s="48" t="s">
        <v>864</v>
      </c>
      <c r="Q1734" s="48" t="s">
        <v>864</v>
      </c>
      <c r="R1734" s="48" t="s">
        <v>864</v>
      </c>
      <c r="S1734" s="48" t="s">
        <v>864</v>
      </c>
      <c r="T1734" s="48" t="s">
        <v>864</v>
      </c>
      <c r="U1734" s="48" t="s">
        <v>864</v>
      </c>
      <c r="V1734" s="48" t="s">
        <v>864</v>
      </c>
      <c r="W1734" s="48" t="s">
        <v>864</v>
      </c>
      <c r="X1734" s="48" t="s">
        <v>864</v>
      </c>
      <c r="Y1734" s="48" t="s">
        <v>864</v>
      </c>
      <c r="Z1734" s="48" t="s">
        <v>864</v>
      </c>
      <c r="AA1734" s="48" t="s">
        <v>1160</v>
      </c>
      <c r="AB1734" s="48" t="s">
        <v>1160</v>
      </c>
      <c r="AC1734" s="48" t="s">
        <v>1160</v>
      </c>
      <c r="AD1734" s="48" t="s">
        <v>1160</v>
      </c>
      <c r="AE1734" s="48" t="s">
        <v>1160</v>
      </c>
      <c r="AF1734" s="48" t="s">
        <v>1160</v>
      </c>
      <c r="AG1734" s="48" t="s">
        <v>1160</v>
      </c>
      <c r="AH1734" s="48" t="s">
        <v>1161</v>
      </c>
      <c r="AI1734" s="48" t="s">
        <v>789</v>
      </c>
      <c r="AJ1734" s="48" t="s">
        <v>789</v>
      </c>
      <c r="AK1734" s="48" t="s">
        <v>789</v>
      </c>
      <c r="AL1734" s="48" t="s">
        <v>789</v>
      </c>
      <c r="AM1734" s="48" t="s">
        <v>789</v>
      </c>
      <c r="AN1734" s="48" t="s">
        <v>789</v>
      </c>
      <c r="AO1734" s="48" t="s">
        <v>789</v>
      </c>
      <c r="AP1734" s="48" t="s">
        <v>789</v>
      </c>
      <c r="AQ1734" s="48" t="s">
        <v>1835</v>
      </c>
      <c r="AR1734" s="48" t="s">
        <v>1835</v>
      </c>
      <c r="AS1734" s="48" t="s">
        <v>789</v>
      </c>
      <c r="AT1734" s="48" t="s">
        <v>530</v>
      </c>
      <c r="AU1734" s="48" t="s">
        <v>530</v>
      </c>
      <c r="AV1734" s="48" t="s">
        <v>415</v>
      </c>
      <c r="AW1734" s="48" t="s">
        <v>415</v>
      </c>
      <c r="AX1734" s="48" t="s">
        <v>415</v>
      </c>
      <c r="AY1734" s="48" t="s">
        <v>415</v>
      </c>
      <c r="AZ1734" s="51" t="s">
        <v>415</v>
      </c>
    </row>
    <row r="1735" ht="15.75" customHeight="1">
      <c r="A1735" s="40">
        <v>3001.0</v>
      </c>
      <c r="B1735" s="28" t="s">
        <v>4720</v>
      </c>
      <c r="C1735" s="41"/>
      <c r="D1735" s="42">
        <f t="array" ref="D1735">index(systems,match($A1735,INDEX(systems,0,1),),3)</f>
        <v>-761.893</v>
      </c>
      <c r="E1735" s="42">
        <f t="array" ref="E1735">index(systems,match($A1735,INDEX(systems,0,1),),4)</f>
        <v>684.44</v>
      </c>
      <c r="F1735" s="43" t="str">
        <f>IFERROR(__xludf.DUMMYFUNCTION("let(row, match($B1735&amp;if($C1735&lt;&gt;"""","" [""&amp;$C1735&amp;""]"",""""),index(nebulae,,2),0),join("","",iferror(round(index(nebulae,row,5)/2,3),1),iferror(round(index(nebulae,row,6)/2,3),1),0))"),"1,1,0")</f>
        <v>1,1,0</v>
      </c>
      <c r="G1735" s="44" t="s">
        <v>4721</v>
      </c>
      <c r="H1735" s="45">
        <f t="array" ref="H1735">let(systemId,match(A1735,index(systems,0,1),),refSystemId,match($H$1,index(systems,0,1),),x,index(systems,systemId,3),y,index(systems,systemId,4),refX,index(systems,refSystemId,3),refY,index(systems,refSystemId,4),round(sqrt((x-refX)^2+(y-refY)^2),3))</f>
        <v>1024.177</v>
      </c>
      <c r="I1735" s="55"/>
      <c r="J1735" s="55"/>
      <c r="K1735" s="55"/>
      <c r="L1735" s="55"/>
      <c r="M1735" s="55"/>
      <c r="N1735" s="55"/>
      <c r="O1735" s="55"/>
      <c r="P1735" s="56" t="s">
        <v>408</v>
      </c>
      <c r="Q1735" s="56" t="s">
        <v>408</v>
      </c>
      <c r="R1735" s="56" t="s">
        <v>408</v>
      </c>
      <c r="S1735" s="56" t="s">
        <v>408</v>
      </c>
      <c r="T1735" s="56" t="s">
        <v>408</v>
      </c>
      <c r="U1735" s="56" t="s">
        <v>408</v>
      </c>
      <c r="V1735" s="56" t="s">
        <v>408</v>
      </c>
      <c r="W1735" s="56" t="s">
        <v>408</v>
      </c>
      <c r="X1735" s="56" t="s">
        <v>408</v>
      </c>
      <c r="Y1735" s="56" t="s">
        <v>3270</v>
      </c>
      <c r="Z1735" s="56" t="s">
        <v>3270</v>
      </c>
      <c r="AA1735" s="56" t="s">
        <v>3270</v>
      </c>
      <c r="AB1735" s="56" t="s">
        <v>3270</v>
      </c>
      <c r="AC1735" s="56" t="s">
        <v>3270</v>
      </c>
      <c r="AD1735" s="56" t="s">
        <v>3270</v>
      </c>
      <c r="AE1735" s="56" t="s">
        <v>3270</v>
      </c>
      <c r="AF1735" s="56" t="s">
        <v>3270</v>
      </c>
      <c r="AG1735" s="56" t="s">
        <v>3270</v>
      </c>
      <c r="AH1735" s="56" t="s">
        <v>3270</v>
      </c>
      <c r="AI1735" s="56" t="s">
        <v>3270</v>
      </c>
      <c r="AJ1735" s="56" t="s">
        <v>3270</v>
      </c>
      <c r="AK1735" s="56" t="s">
        <v>3270</v>
      </c>
      <c r="AL1735" s="56" t="s">
        <v>3270</v>
      </c>
      <c r="AM1735" s="56" t="s">
        <v>3270</v>
      </c>
      <c r="AN1735" s="56" t="s">
        <v>3270</v>
      </c>
      <c r="AO1735" s="56" t="s">
        <v>3270</v>
      </c>
      <c r="AP1735" s="56" t="s">
        <v>3270</v>
      </c>
      <c r="AQ1735" s="56" t="s">
        <v>3270</v>
      </c>
      <c r="AR1735" s="56" t="s">
        <v>3270</v>
      </c>
      <c r="AS1735" s="56" t="s">
        <v>3270</v>
      </c>
      <c r="AT1735" s="56" t="s">
        <v>3270</v>
      </c>
      <c r="AU1735" s="56" t="s">
        <v>3270</v>
      </c>
      <c r="AV1735" s="56" t="s">
        <v>3270</v>
      </c>
      <c r="AW1735" s="51" t="s">
        <v>3270</v>
      </c>
      <c r="AX1735" s="56" t="s">
        <v>1083</v>
      </c>
      <c r="AY1735" s="56" t="s">
        <v>1083</v>
      </c>
      <c r="AZ1735" s="56" t="s">
        <v>1083</v>
      </c>
    </row>
    <row r="1736" ht="15.75" customHeight="1">
      <c r="A1736" s="40">
        <v>1546.0</v>
      </c>
      <c r="B1736" s="28" t="s">
        <v>4722</v>
      </c>
      <c r="C1736" s="41"/>
      <c r="D1736" s="42">
        <f t="array" ref="D1736">index(systems,match($A1736,INDEX(systems,0,1),),3)</f>
        <v>-23.01</v>
      </c>
      <c r="E1736" s="42">
        <f t="array" ref="E1736">index(systems,match($A1736,INDEX(systems,0,1),),4)</f>
        <v>38.727</v>
      </c>
      <c r="F1736" s="43" t="str">
        <f>IFERROR(__xludf.DUMMYFUNCTION("let(row, match($B1736&amp;if($C1736&lt;&gt;"""","" [""&amp;$C1736&amp;""]"",""""),index(nebulae,,2),0),join("","",iferror(round(index(nebulae,row,5)/2,3),1),iferror(round(index(nebulae,row,6)/2,3),1),0))"),"1,1,0")</f>
        <v>1,1,0</v>
      </c>
      <c r="G1736" s="44" t="s">
        <v>4723</v>
      </c>
      <c r="H1736" s="99">
        <f t="array" ref="H1736">let(systemId,match(A1736,index(systems,0,1),),refSystemId,match($H$1,index(systems,0,1),),x,index(systems,systemId,3),y,index(systems,systemId,4),refX,index(systems,refSystemId,3),refY,index(systems,refSystemId,4),round(sqrt((x-refX)^2+(y-refY)^2),3))</f>
        <v>45.047</v>
      </c>
      <c r="I1736" s="46" t="s">
        <v>418</v>
      </c>
      <c r="J1736" s="46" t="s">
        <v>508</v>
      </c>
      <c r="K1736" s="28" t="s">
        <v>508</v>
      </c>
      <c r="L1736" s="28" t="s">
        <v>508</v>
      </c>
      <c r="M1736" s="48" t="s">
        <v>508</v>
      </c>
      <c r="N1736" s="28" t="s">
        <v>925</v>
      </c>
      <c r="O1736" s="48" t="s">
        <v>925</v>
      </c>
      <c r="P1736" s="48" t="s">
        <v>925</v>
      </c>
      <c r="Q1736" s="48" t="s">
        <v>925</v>
      </c>
      <c r="R1736" s="48" t="s">
        <v>926</v>
      </c>
      <c r="S1736" s="48" t="s">
        <v>925</v>
      </c>
      <c r="T1736" s="48" t="s">
        <v>641</v>
      </c>
      <c r="U1736" s="48" t="s">
        <v>927</v>
      </c>
      <c r="V1736" s="48" t="s">
        <v>927</v>
      </c>
      <c r="W1736" s="48" t="s">
        <v>928</v>
      </c>
      <c r="X1736" s="48" t="s">
        <v>641</v>
      </c>
      <c r="Y1736" s="48" t="s">
        <v>641</v>
      </c>
      <c r="Z1736" s="48" t="s">
        <v>641</v>
      </c>
      <c r="AA1736" s="48" t="s">
        <v>831</v>
      </c>
      <c r="AB1736" s="48" t="s">
        <v>831</v>
      </c>
      <c r="AC1736" s="48" t="s">
        <v>831</v>
      </c>
      <c r="AD1736" s="48" t="s">
        <v>831</v>
      </c>
      <c r="AE1736" s="48" t="s">
        <v>831</v>
      </c>
      <c r="AF1736" s="48" t="s">
        <v>831</v>
      </c>
      <c r="AG1736" s="48" t="s">
        <v>831</v>
      </c>
      <c r="AH1736" s="48" t="s">
        <v>832</v>
      </c>
      <c r="AI1736" s="48" t="s">
        <v>529</v>
      </c>
      <c r="AJ1736" s="48" t="s">
        <v>529</v>
      </c>
      <c r="AK1736" s="48" t="s">
        <v>529</v>
      </c>
      <c r="AL1736" s="48" t="s">
        <v>529</v>
      </c>
      <c r="AM1736" s="48" t="s">
        <v>529</v>
      </c>
      <c r="AN1736" s="48" t="s">
        <v>529</v>
      </c>
      <c r="AO1736" s="48" t="s">
        <v>886</v>
      </c>
      <c r="AP1736" s="48" t="s">
        <v>886</v>
      </c>
      <c r="AQ1736" s="48" t="s">
        <v>516</v>
      </c>
      <c r="AR1736" s="48" t="s">
        <v>517</v>
      </c>
      <c r="AS1736" s="48" t="s">
        <v>833</v>
      </c>
      <c r="AT1736" s="48" t="s">
        <v>833</v>
      </c>
      <c r="AU1736" s="48" t="s">
        <v>833</v>
      </c>
      <c r="AV1736" s="48" t="s">
        <v>833</v>
      </c>
      <c r="AW1736" s="48" t="s">
        <v>418</v>
      </c>
      <c r="AX1736" s="48" t="s">
        <v>417</v>
      </c>
      <c r="AY1736" s="48" t="s">
        <v>417</v>
      </c>
      <c r="AZ1736" s="51" t="s">
        <v>418</v>
      </c>
    </row>
    <row r="1737" ht="15.75" customHeight="1">
      <c r="A1737" s="40">
        <v>1547.0</v>
      </c>
      <c r="B1737" s="28" t="s">
        <v>4724</v>
      </c>
      <c r="C1737" s="41"/>
      <c r="D1737" s="42">
        <f t="array" ref="D1737">index(systems,match($A1737,INDEX(systems,0,1),),3)</f>
        <v>59.059</v>
      </c>
      <c r="E1737" s="42">
        <f t="array" ref="E1737">index(systems,match($A1737,INDEX(systems,0,1),),4)</f>
        <v>-420.684</v>
      </c>
      <c r="F1737" s="43" t="str">
        <f>IFERROR(__xludf.DUMMYFUNCTION("let(row, match($B1737&amp;if($C1737&lt;&gt;"""","" [""&amp;$C1737&amp;""]"",""""),index(nebulae,,2),0),join("","",iferror(round(index(nebulae,row,5)/2,3),1),iferror(round(index(nebulae,row,6)/2,3),1),0))"),"1,1,0")</f>
        <v>1,1,0</v>
      </c>
      <c r="G1737" s="44" t="s">
        <v>4725</v>
      </c>
      <c r="H1737" s="45">
        <f t="array" ref="H1737">let(systemId,match(A1737,index(systems,0,1),),refSystemId,match($H$1,index(systems,0,1),),x,index(systems,systemId,3),y,index(systems,systemId,4),refX,index(systems,refSystemId,3),refY,index(systems,refSystemId,4),round(sqrt((x-refX)^2+(y-refY)^2),3))</f>
        <v>424.809</v>
      </c>
      <c r="I1737" s="28" t="s">
        <v>408</v>
      </c>
      <c r="J1737" s="28" t="s">
        <v>408</v>
      </c>
      <c r="K1737" s="28" t="s">
        <v>408</v>
      </c>
      <c r="L1737" s="28" t="s">
        <v>408</v>
      </c>
      <c r="M1737" s="28" t="s">
        <v>408</v>
      </c>
      <c r="N1737" s="28" t="s">
        <v>408</v>
      </c>
      <c r="O1737" s="41"/>
      <c r="P1737" s="48" t="s">
        <v>617</v>
      </c>
      <c r="Q1737" s="48" t="s">
        <v>617</v>
      </c>
      <c r="R1737" s="48" t="s">
        <v>617</v>
      </c>
      <c r="S1737" s="48" t="s">
        <v>617</v>
      </c>
      <c r="T1737" s="48" t="s">
        <v>1846</v>
      </c>
      <c r="U1737" s="48" t="s">
        <v>1846</v>
      </c>
      <c r="V1737" s="48" t="s">
        <v>1846</v>
      </c>
      <c r="W1737" s="48" t="s">
        <v>1846</v>
      </c>
      <c r="X1737" s="48" t="s">
        <v>1846</v>
      </c>
      <c r="Y1737" s="48" t="s">
        <v>422</v>
      </c>
      <c r="Z1737" s="48" t="s">
        <v>422</v>
      </c>
      <c r="AA1737" s="48" t="s">
        <v>422</v>
      </c>
      <c r="AB1737" s="48" t="s">
        <v>422</v>
      </c>
      <c r="AC1737" s="48" t="s">
        <v>422</v>
      </c>
      <c r="AD1737" s="48" t="s">
        <v>422</v>
      </c>
      <c r="AE1737" s="48" t="s">
        <v>422</v>
      </c>
      <c r="AF1737" s="48" t="s">
        <v>422</v>
      </c>
      <c r="AG1737" s="48" t="s">
        <v>422</v>
      </c>
      <c r="AH1737" s="48" t="s">
        <v>422</v>
      </c>
      <c r="AI1737" s="48" t="s">
        <v>422</v>
      </c>
      <c r="AJ1737" s="48" t="s">
        <v>422</v>
      </c>
      <c r="AK1737" s="48" t="s">
        <v>422</v>
      </c>
      <c r="AL1737" s="48" t="s">
        <v>422</v>
      </c>
      <c r="AM1737" s="48" t="s">
        <v>422</v>
      </c>
      <c r="AN1737" s="48" t="s">
        <v>422</v>
      </c>
      <c r="AO1737" s="48" t="s">
        <v>422</v>
      </c>
      <c r="AP1737" s="48" t="s">
        <v>422</v>
      </c>
      <c r="AQ1737" s="48" t="s">
        <v>422</v>
      </c>
      <c r="AR1737" s="48" t="s">
        <v>422</v>
      </c>
      <c r="AS1737" s="48" t="s">
        <v>422</v>
      </c>
      <c r="AT1737" s="48" t="s">
        <v>422</v>
      </c>
      <c r="AU1737" s="48" t="s">
        <v>422</v>
      </c>
      <c r="AV1737" s="48" t="s">
        <v>422</v>
      </c>
      <c r="AW1737" s="48" t="s">
        <v>422</v>
      </c>
      <c r="AX1737" s="48" t="s">
        <v>422</v>
      </c>
      <c r="AY1737" s="48" t="s">
        <v>422</v>
      </c>
      <c r="AZ1737" s="28" t="s">
        <v>422</v>
      </c>
    </row>
    <row r="1738" ht="15.75" customHeight="1">
      <c r="A1738" s="40">
        <v>1548.0</v>
      </c>
      <c r="B1738" s="28" t="s">
        <v>4726</v>
      </c>
      <c r="C1738" s="28" t="s">
        <v>4727</v>
      </c>
      <c r="D1738" s="42">
        <f t="array" ref="D1738">index(systems,match($A1738,INDEX(systems,0,1),),3)</f>
        <v>-439.431</v>
      </c>
      <c r="E1738" s="42">
        <f t="array" ref="E1738">index(systems,match($A1738,INDEX(systems,0,1),),4)</f>
        <v>334.98</v>
      </c>
      <c r="F1738" s="43" t="str">
        <f>IFERROR(__xludf.DUMMYFUNCTION("let(row, match($B1738&amp;if($C1738&lt;&gt;"""","" [""&amp;$C1738&amp;""]"",""""),index(nebulae,,2),0),join("","",iferror(round(index(nebulae,row,5)/2,3),1),iferror(round(index(nebulae,row,6)/2,3),1),0))"),"1,1,0")</f>
        <v>1,1,0</v>
      </c>
      <c r="G1738" s="44" t="s">
        <v>4728</v>
      </c>
      <c r="H1738" s="45">
        <f t="array" ref="H1738">let(systemId,match(A1738,index(systems,0,1),),refSystemId,match($H$1,index(systems,0,1),),x,index(systems,systemId,3),y,index(systems,systemId,4),refX,index(systems,refSystemId,3),refY,index(systems,refSystemId,4),round(sqrt((x-refX)^2+(y-refY)^2),3))</f>
        <v>552.55</v>
      </c>
      <c r="I1738" s="28" t="s">
        <v>408</v>
      </c>
      <c r="J1738" s="28" t="s">
        <v>408</v>
      </c>
      <c r="K1738" s="28" t="s">
        <v>408</v>
      </c>
      <c r="L1738" s="28" t="s">
        <v>408</v>
      </c>
      <c r="M1738" s="28" t="s">
        <v>408</v>
      </c>
      <c r="N1738" s="28" t="s">
        <v>408</v>
      </c>
      <c r="O1738" s="41"/>
      <c r="P1738" s="48" t="s">
        <v>477</v>
      </c>
      <c r="Q1738" s="48" t="s">
        <v>477</v>
      </c>
      <c r="R1738" s="48" t="s">
        <v>477</v>
      </c>
      <c r="S1738" s="48" t="s">
        <v>2684</v>
      </c>
      <c r="T1738" s="48" t="s">
        <v>2684</v>
      </c>
      <c r="U1738" s="48" t="s">
        <v>418</v>
      </c>
      <c r="V1738" s="48" t="s">
        <v>418</v>
      </c>
      <c r="W1738" s="48" t="s">
        <v>418</v>
      </c>
      <c r="X1738" s="48" t="s">
        <v>418</v>
      </c>
      <c r="Y1738" s="48" t="s">
        <v>422</v>
      </c>
      <c r="Z1738" s="48" t="s">
        <v>422</v>
      </c>
      <c r="AA1738" s="48" t="s">
        <v>422</v>
      </c>
      <c r="AB1738" s="48" t="s">
        <v>422</v>
      </c>
      <c r="AC1738" s="48" t="s">
        <v>422</v>
      </c>
      <c r="AD1738" s="48" t="s">
        <v>422</v>
      </c>
      <c r="AE1738" s="48" t="s">
        <v>422</v>
      </c>
      <c r="AF1738" s="48" t="s">
        <v>422</v>
      </c>
      <c r="AG1738" s="48" t="s">
        <v>422</v>
      </c>
      <c r="AH1738" s="48" t="s">
        <v>422</v>
      </c>
      <c r="AI1738" s="48" t="s">
        <v>422</v>
      </c>
      <c r="AJ1738" s="48" t="s">
        <v>422</v>
      </c>
      <c r="AK1738" s="48" t="s">
        <v>422</v>
      </c>
      <c r="AL1738" s="48" t="s">
        <v>422</v>
      </c>
      <c r="AM1738" s="48" t="s">
        <v>422</v>
      </c>
      <c r="AN1738" s="48" t="s">
        <v>422</v>
      </c>
      <c r="AO1738" s="48" t="s">
        <v>422</v>
      </c>
      <c r="AP1738" s="48" t="s">
        <v>422</v>
      </c>
      <c r="AQ1738" s="48" t="s">
        <v>422</v>
      </c>
      <c r="AR1738" s="48" t="s">
        <v>422</v>
      </c>
      <c r="AS1738" s="48" t="s">
        <v>422</v>
      </c>
      <c r="AT1738" s="48" t="s">
        <v>422</v>
      </c>
      <c r="AU1738" s="48" t="s">
        <v>1019</v>
      </c>
      <c r="AV1738" s="48" t="s">
        <v>1019</v>
      </c>
      <c r="AW1738" s="48" t="s">
        <v>1019</v>
      </c>
      <c r="AX1738" s="48" t="s">
        <v>1019</v>
      </c>
      <c r="AY1738" s="48" t="s">
        <v>1019</v>
      </c>
      <c r="AZ1738" s="28" t="s">
        <v>1019</v>
      </c>
    </row>
    <row r="1739" ht="15.75" customHeight="1">
      <c r="A1739" s="40">
        <v>1549.0</v>
      </c>
      <c r="B1739" s="28" t="s">
        <v>4729</v>
      </c>
      <c r="C1739" s="41"/>
      <c r="D1739" s="42">
        <f t="array" ref="D1739">index(systems,match($A1739,INDEX(systems,0,1),),3)</f>
        <v>-389.041</v>
      </c>
      <c r="E1739" s="42">
        <f t="array" ref="E1739">index(systems,match($A1739,INDEX(systems,0,1),),4)</f>
        <v>272.662</v>
      </c>
      <c r="F1739" s="43" t="str">
        <f>IFERROR(__xludf.DUMMYFUNCTION("let(row, match($B1739&amp;if($C1739&lt;&gt;"""","" [""&amp;$C1739&amp;""]"",""""),index(nebulae,,2),0),join("","",iferror(round(index(nebulae,row,5)/2,3),1),iferror(round(index(nebulae,row,6)/2,3),1),0))"),"1,1,0")</f>
        <v>1,1,0</v>
      </c>
      <c r="G1739" s="44" t="s">
        <v>4730</v>
      </c>
      <c r="H1739" s="45">
        <f t="array" ref="H1739">let(systemId,match(A1739,index(systems,0,1),),refSystemId,match($H$1,index(systems,0,1),),x,index(systems,systemId,3),y,index(systems,systemId,4),refX,index(systems,refSystemId,3),refY,index(systems,refSystemId,4),round(sqrt((x-refX)^2+(y-refY)^2),3))</f>
        <v>475.076</v>
      </c>
      <c r="I1739" s="28" t="s">
        <v>408</v>
      </c>
      <c r="J1739" s="28" t="s">
        <v>408</v>
      </c>
      <c r="K1739" s="28" t="s">
        <v>408</v>
      </c>
      <c r="L1739" s="28" t="s">
        <v>408</v>
      </c>
      <c r="M1739" s="28" t="s">
        <v>408</v>
      </c>
      <c r="N1739" s="28" t="s">
        <v>408</v>
      </c>
      <c r="O1739" s="41"/>
      <c r="P1739" s="48" t="s">
        <v>477</v>
      </c>
      <c r="Q1739" s="48" t="s">
        <v>477</v>
      </c>
      <c r="R1739" s="48" t="s">
        <v>477</v>
      </c>
      <c r="S1739" s="48" t="s">
        <v>435</v>
      </c>
      <c r="T1739" s="48" t="s">
        <v>435</v>
      </c>
      <c r="U1739" s="48" t="s">
        <v>435</v>
      </c>
      <c r="V1739" s="48" t="s">
        <v>435</v>
      </c>
      <c r="W1739" s="48" t="s">
        <v>435</v>
      </c>
      <c r="X1739" s="48" t="s">
        <v>435</v>
      </c>
      <c r="Y1739" s="48" t="s">
        <v>435</v>
      </c>
      <c r="Z1739" s="48" t="s">
        <v>435</v>
      </c>
      <c r="AA1739" s="48" t="s">
        <v>1485</v>
      </c>
      <c r="AB1739" s="48" t="s">
        <v>1485</v>
      </c>
      <c r="AC1739" s="48" t="s">
        <v>1485</v>
      </c>
      <c r="AD1739" s="48" t="s">
        <v>1485</v>
      </c>
      <c r="AE1739" s="48" t="s">
        <v>1485</v>
      </c>
      <c r="AF1739" s="48" t="s">
        <v>1485</v>
      </c>
      <c r="AG1739" s="48" t="s">
        <v>1485</v>
      </c>
      <c r="AH1739" s="48" t="s">
        <v>1486</v>
      </c>
      <c r="AI1739" s="48" t="s">
        <v>592</v>
      </c>
      <c r="AJ1739" s="48" t="s">
        <v>592</v>
      </c>
      <c r="AK1739" s="48" t="s">
        <v>592</v>
      </c>
      <c r="AL1739" s="48" t="s">
        <v>592</v>
      </c>
      <c r="AM1739" s="48" t="s">
        <v>592</v>
      </c>
      <c r="AN1739" s="48" t="s">
        <v>592</v>
      </c>
      <c r="AO1739" s="48" t="s">
        <v>592</v>
      </c>
      <c r="AP1739" s="48" t="s">
        <v>592</v>
      </c>
      <c r="AQ1739" s="48" t="s">
        <v>592</v>
      </c>
      <c r="AR1739" s="48" t="s">
        <v>592</v>
      </c>
      <c r="AS1739" s="48" t="s">
        <v>592</v>
      </c>
      <c r="AT1739" s="48" t="s">
        <v>593</v>
      </c>
      <c r="AU1739" s="48" t="s">
        <v>593</v>
      </c>
      <c r="AV1739" s="48" t="s">
        <v>593</v>
      </c>
      <c r="AW1739" s="48" t="s">
        <v>594</v>
      </c>
      <c r="AX1739" s="48" t="s">
        <v>594</v>
      </c>
      <c r="AY1739" s="48" t="s">
        <v>594</v>
      </c>
      <c r="AZ1739" s="28" t="s">
        <v>4413</v>
      </c>
    </row>
    <row r="1740" ht="15.75" customHeight="1">
      <c r="A1740" s="40">
        <v>1550.0</v>
      </c>
      <c r="B1740" s="28" t="s">
        <v>4731</v>
      </c>
      <c r="C1740" s="41"/>
      <c r="D1740" s="42">
        <f t="array" ref="D1740">index(systems,match($A1740,INDEX(systems,0,1),),3)</f>
        <v>-321.002</v>
      </c>
      <c r="E1740" s="42">
        <f t="array" ref="E1740">index(systems,match($A1740,INDEX(systems,0,1),),4)</f>
        <v>420.347</v>
      </c>
      <c r="F1740" s="43" t="str">
        <f>IFERROR(__xludf.DUMMYFUNCTION("let(row, match($B1740&amp;if($C1740&lt;&gt;"""","" [""&amp;$C1740&amp;""]"",""""),index(nebulae,,2),0),join("","",iferror(round(index(nebulae,row,5)/2,3),1),iferror(round(index(nebulae,row,6)/2,3),1),0))"),"1,1,0")</f>
        <v>1,1,0</v>
      </c>
      <c r="G1740" s="44" t="s">
        <v>4732</v>
      </c>
      <c r="H1740" s="45">
        <f t="array" ref="H1740">let(systemId,match(A1740,index(systems,0,1),),refSystemId,match($H$1,index(systems,0,1),),x,index(systems,systemId,3),y,index(systems,systemId,4),refX,index(systems,refSystemId,3),refY,index(systems,refSystemId,4),round(sqrt((x-refX)^2+(y-refY)^2),3))</f>
        <v>528.899</v>
      </c>
      <c r="I1740" s="46" t="s">
        <v>408</v>
      </c>
      <c r="J1740" s="46" t="s">
        <v>408</v>
      </c>
      <c r="K1740" s="46" t="s">
        <v>408</v>
      </c>
      <c r="L1740" s="46" t="s">
        <v>408</v>
      </c>
      <c r="M1740" s="46" t="s">
        <v>408</v>
      </c>
      <c r="N1740" s="28" t="s">
        <v>408</v>
      </c>
      <c r="O1740" s="41"/>
      <c r="P1740" s="48" t="s">
        <v>497</v>
      </c>
      <c r="Q1740" s="48" t="s">
        <v>497</v>
      </c>
      <c r="R1740" s="48" t="s">
        <v>497</v>
      </c>
      <c r="S1740" s="48" t="s">
        <v>418</v>
      </c>
      <c r="T1740" s="48" t="s">
        <v>418</v>
      </c>
      <c r="U1740" s="48" t="s">
        <v>418</v>
      </c>
      <c r="V1740" s="48" t="s">
        <v>418</v>
      </c>
      <c r="W1740" s="48" t="s">
        <v>418</v>
      </c>
      <c r="X1740" s="48" t="s">
        <v>418</v>
      </c>
      <c r="Y1740" s="48" t="s">
        <v>422</v>
      </c>
      <c r="Z1740" s="48" t="s">
        <v>422</v>
      </c>
      <c r="AA1740" s="48" t="s">
        <v>422</v>
      </c>
      <c r="AB1740" s="48" t="s">
        <v>422</v>
      </c>
      <c r="AC1740" s="48" t="s">
        <v>422</v>
      </c>
      <c r="AD1740" s="48" t="s">
        <v>422</v>
      </c>
      <c r="AE1740" s="48" t="s">
        <v>422</v>
      </c>
      <c r="AF1740" s="48" t="s">
        <v>422</v>
      </c>
      <c r="AG1740" s="48" t="s">
        <v>422</v>
      </c>
      <c r="AH1740" s="48" t="s">
        <v>422</v>
      </c>
      <c r="AI1740" s="48" t="s">
        <v>422</v>
      </c>
      <c r="AJ1740" s="48" t="s">
        <v>422</v>
      </c>
      <c r="AK1740" s="48" t="s">
        <v>422</v>
      </c>
      <c r="AL1740" s="48" t="s">
        <v>422</v>
      </c>
      <c r="AM1740" s="48" t="s">
        <v>422</v>
      </c>
      <c r="AN1740" s="48" t="s">
        <v>422</v>
      </c>
      <c r="AO1740" s="48" t="s">
        <v>422</v>
      </c>
      <c r="AP1740" s="48" t="s">
        <v>422</v>
      </c>
      <c r="AQ1740" s="48" t="s">
        <v>422</v>
      </c>
      <c r="AR1740" s="48" t="s">
        <v>422</v>
      </c>
      <c r="AS1740" s="48" t="s">
        <v>422</v>
      </c>
      <c r="AT1740" s="48" t="s">
        <v>422</v>
      </c>
      <c r="AU1740" s="48" t="s">
        <v>422</v>
      </c>
      <c r="AV1740" s="48" t="s">
        <v>422</v>
      </c>
      <c r="AW1740" s="48" t="s">
        <v>422</v>
      </c>
      <c r="AX1740" s="48" t="s">
        <v>422</v>
      </c>
      <c r="AY1740" s="48" t="s">
        <v>422</v>
      </c>
      <c r="AZ1740" s="51" t="s">
        <v>422</v>
      </c>
    </row>
    <row r="1741" ht="15.75" customHeight="1">
      <c r="A1741" s="40">
        <v>1551.0</v>
      </c>
      <c r="B1741" s="28" t="s">
        <v>4733</v>
      </c>
      <c r="C1741" s="41"/>
      <c r="D1741" s="42">
        <f t="array" ref="D1741">index(systems,match($A1741,INDEX(systems,0,1),),3)</f>
        <v>-218.159</v>
      </c>
      <c r="E1741" s="42">
        <f t="array" ref="E1741">index(systems,match($A1741,INDEX(systems,0,1),),4)</f>
        <v>337.806</v>
      </c>
      <c r="F1741" s="43" t="str">
        <f>IFERROR(__xludf.DUMMYFUNCTION("let(row, match($B1741&amp;if($C1741&lt;&gt;"""","" [""&amp;$C1741&amp;""]"",""""),index(nebulae,,2),0),join("","",iferror(round(index(nebulae,row,5)/2,3),1),iferror(round(index(nebulae,row,6)/2,3),1),0))"),"1,1,0")</f>
        <v>1,1,0</v>
      </c>
      <c r="G1741" s="44" t="s">
        <v>4734</v>
      </c>
      <c r="H1741" s="45">
        <f t="array" ref="H1741">let(systemId,match(A1741,index(systems,0,1),),refSystemId,match($H$1,index(systems,0,1),),x,index(systems,systemId,3),y,index(systems,systemId,4),refX,index(systems,refSystemId,3),refY,index(systems,refSystemId,4),round(sqrt((x-refX)^2+(y-refY)^2),3))</f>
        <v>402.127</v>
      </c>
      <c r="I1741" s="28" t="s">
        <v>408</v>
      </c>
      <c r="J1741" s="28" t="s">
        <v>408</v>
      </c>
      <c r="K1741" s="28" t="s">
        <v>408</v>
      </c>
      <c r="L1741" s="28" t="s">
        <v>408</v>
      </c>
      <c r="M1741" s="41"/>
      <c r="N1741" s="28" t="s">
        <v>497</v>
      </c>
      <c r="O1741" s="48" t="s">
        <v>497</v>
      </c>
      <c r="P1741" s="48" t="s">
        <v>497</v>
      </c>
      <c r="Q1741" s="48" t="s">
        <v>497</v>
      </c>
      <c r="R1741" s="48" t="s">
        <v>497</v>
      </c>
      <c r="S1741" s="48" t="s">
        <v>435</v>
      </c>
      <c r="T1741" s="48" t="s">
        <v>435</v>
      </c>
      <c r="U1741" s="48" t="s">
        <v>435</v>
      </c>
      <c r="V1741" s="48" t="s">
        <v>435</v>
      </c>
      <c r="W1741" s="48" t="s">
        <v>435</v>
      </c>
      <c r="X1741" s="48" t="s">
        <v>435</v>
      </c>
      <c r="Y1741" s="48" t="s">
        <v>435</v>
      </c>
      <c r="Z1741" s="48" t="s">
        <v>435</v>
      </c>
      <c r="AA1741" s="48" t="s">
        <v>1091</v>
      </c>
      <c r="AB1741" s="48" t="s">
        <v>1091</v>
      </c>
      <c r="AC1741" s="48" t="s">
        <v>1091</v>
      </c>
      <c r="AD1741" s="48" t="s">
        <v>1091</v>
      </c>
      <c r="AE1741" s="48" t="s">
        <v>1091</v>
      </c>
      <c r="AF1741" s="48" t="s">
        <v>1091</v>
      </c>
      <c r="AG1741" s="48" t="s">
        <v>1091</v>
      </c>
      <c r="AH1741" s="48" t="s">
        <v>1092</v>
      </c>
      <c r="AI1741" s="48" t="s">
        <v>592</v>
      </c>
      <c r="AJ1741" s="48" t="s">
        <v>592</v>
      </c>
      <c r="AK1741" s="48" t="s">
        <v>592</v>
      </c>
      <c r="AL1741" s="48" t="s">
        <v>592</v>
      </c>
      <c r="AM1741" s="48" t="s">
        <v>592</v>
      </c>
      <c r="AN1741" s="48" t="s">
        <v>592</v>
      </c>
      <c r="AO1741" s="48" t="s">
        <v>592</v>
      </c>
      <c r="AP1741" s="48" t="s">
        <v>592</v>
      </c>
      <c r="AQ1741" s="48" t="s">
        <v>592</v>
      </c>
      <c r="AR1741" s="48" t="s">
        <v>592</v>
      </c>
      <c r="AS1741" s="48" t="s">
        <v>592</v>
      </c>
      <c r="AT1741" s="48" t="s">
        <v>593</v>
      </c>
      <c r="AU1741" s="48" t="s">
        <v>593</v>
      </c>
      <c r="AV1741" s="48" t="s">
        <v>593</v>
      </c>
      <c r="AW1741" s="48" t="s">
        <v>594</v>
      </c>
      <c r="AX1741" s="48" t="s">
        <v>417</v>
      </c>
      <c r="AY1741" s="48" t="s">
        <v>1093</v>
      </c>
      <c r="AZ1741" s="51" t="s">
        <v>1093</v>
      </c>
    </row>
    <row r="1742" ht="15.75" customHeight="1">
      <c r="A1742" s="40">
        <v>1552.0</v>
      </c>
      <c r="B1742" s="28" t="s">
        <v>4735</v>
      </c>
      <c r="C1742" s="41"/>
      <c r="D1742" s="42">
        <f t="array" ref="D1742">index(systems,match($A1742,INDEX(systems,0,1),),3)</f>
        <v>358.514</v>
      </c>
      <c r="E1742" s="42">
        <f t="array" ref="E1742">index(systems,match($A1742,INDEX(systems,0,1),),4)</f>
        <v>-264.979</v>
      </c>
      <c r="F1742" s="43" t="str">
        <f>IFERROR(__xludf.DUMMYFUNCTION("let(row, match($B1742&amp;if($C1742&lt;&gt;"""","" [""&amp;$C1742&amp;""]"",""""),index(nebulae,,2),0),join("","",iferror(round(index(nebulae,row,5)/2,3),1),iferror(round(index(nebulae,row,6)/2,3),1),0))"),"1,1,0")</f>
        <v>1,1,0</v>
      </c>
      <c r="G1742" s="44" t="s">
        <v>4736</v>
      </c>
      <c r="H1742" s="45">
        <f t="array" ref="H1742">let(systemId,match(A1742,index(systems,0,1),),refSystemId,match($H$1,index(systems,0,1),),x,index(systems,systemId,3),y,index(systems,systemId,4),refX,index(systems,refSystemId,3),refY,index(systems,refSystemId,4),round(sqrt((x-refX)^2+(y-refY)^2),3))</f>
        <v>445.81</v>
      </c>
      <c r="I1742" s="28" t="s">
        <v>408</v>
      </c>
      <c r="J1742" s="28" t="s">
        <v>408</v>
      </c>
      <c r="K1742" s="28" t="s">
        <v>408</v>
      </c>
      <c r="L1742" s="28" t="s">
        <v>408</v>
      </c>
      <c r="M1742" s="28" t="s">
        <v>408</v>
      </c>
      <c r="N1742" s="28" t="s">
        <v>408</v>
      </c>
      <c r="O1742" s="41"/>
      <c r="P1742" s="48" t="s">
        <v>1241</v>
      </c>
      <c r="Q1742" s="48" t="s">
        <v>1241</v>
      </c>
      <c r="R1742" s="48" t="s">
        <v>1241</v>
      </c>
      <c r="S1742" s="48" t="s">
        <v>1241</v>
      </c>
      <c r="T1742" s="48" t="s">
        <v>1241</v>
      </c>
      <c r="U1742" s="48" t="s">
        <v>1241</v>
      </c>
      <c r="V1742" s="48" t="s">
        <v>1241</v>
      </c>
      <c r="W1742" s="48" t="s">
        <v>1241</v>
      </c>
      <c r="X1742" s="48" t="s">
        <v>1241</v>
      </c>
      <c r="Y1742" s="48" t="s">
        <v>1242</v>
      </c>
      <c r="Z1742" s="48" t="s">
        <v>1242</v>
      </c>
      <c r="AA1742" s="48" t="s">
        <v>1243</v>
      </c>
      <c r="AB1742" s="48" t="s">
        <v>1243</v>
      </c>
      <c r="AC1742" s="48" t="s">
        <v>1243</v>
      </c>
      <c r="AD1742" s="48" t="s">
        <v>1243</v>
      </c>
      <c r="AE1742" s="48" t="s">
        <v>1243</v>
      </c>
      <c r="AF1742" s="48" t="s">
        <v>1243</v>
      </c>
      <c r="AG1742" s="48" t="s">
        <v>1243</v>
      </c>
      <c r="AH1742" s="48" t="s">
        <v>1243</v>
      </c>
      <c r="AI1742" s="48" t="s">
        <v>1243</v>
      </c>
      <c r="AJ1742" s="48" t="s">
        <v>1243</v>
      </c>
      <c r="AK1742" s="48" t="s">
        <v>1243</v>
      </c>
      <c r="AL1742" s="48" t="s">
        <v>1243</v>
      </c>
      <c r="AM1742" s="48" t="s">
        <v>1243</v>
      </c>
      <c r="AN1742" s="48" t="s">
        <v>1243</v>
      </c>
      <c r="AO1742" s="48" t="s">
        <v>1242</v>
      </c>
      <c r="AP1742" s="48" t="s">
        <v>1242</v>
      </c>
      <c r="AQ1742" s="48" t="s">
        <v>1242</v>
      </c>
      <c r="AR1742" s="52" t="s">
        <v>662</v>
      </c>
      <c r="AS1742" s="52" t="s">
        <v>662</v>
      </c>
      <c r="AT1742" s="52" t="s">
        <v>662</v>
      </c>
      <c r="AU1742" s="52" t="s">
        <v>662</v>
      </c>
      <c r="AV1742" s="52" t="s">
        <v>662</v>
      </c>
      <c r="AW1742" s="52" t="s">
        <v>662</v>
      </c>
      <c r="AX1742" s="52" t="s">
        <v>662</v>
      </c>
      <c r="AY1742" s="52" t="s">
        <v>662</v>
      </c>
      <c r="AZ1742" s="49" t="s">
        <v>662</v>
      </c>
    </row>
    <row r="1743" ht="15.75" customHeight="1">
      <c r="A1743" s="40">
        <v>1553.0</v>
      </c>
      <c r="B1743" s="28" t="s">
        <v>4737</v>
      </c>
      <c r="C1743" s="41"/>
      <c r="D1743" s="42">
        <f t="array" ref="D1743">index(systems,match($A1743,INDEX(systems,0,1),),3)</f>
        <v>-275.547</v>
      </c>
      <c r="E1743" s="42">
        <f t="array" ref="E1743">index(systems,match($A1743,INDEX(systems,0,1),),4)</f>
        <v>-207.893</v>
      </c>
      <c r="F1743" s="43" t="str">
        <f>IFERROR(__xludf.DUMMYFUNCTION("let(row, match($B1743&amp;if($C1743&lt;&gt;"""","" [""&amp;$C1743&amp;""]"",""""),index(nebulae,,2),0),join("","",iferror(round(index(nebulae,row,5)/2,3),1),iferror(round(index(nebulae,row,6)/2,3),1),0))"),"1,1,0")</f>
        <v>1,1,0</v>
      </c>
      <c r="G1743" s="44" t="s">
        <v>4738</v>
      </c>
      <c r="H1743" s="45">
        <f t="array" ref="H1743">let(systemId,match(A1743,index(systems,0,1),),refSystemId,match($H$1,index(systems,0,1),),x,index(systems,systemId,3),y,index(systems,systemId,4),refX,index(systems,refSystemId,3),refY,index(systems,refSystemId,4),round(sqrt((x-refX)^2+(y-refY)^2),3))</f>
        <v>345.175</v>
      </c>
      <c r="I1743" s="28" t="s">
        <v>418</v>
      </c>
      <c r="J1743" s="41"/>
      <c r="K1743" s="41"/>
      <c r="L1743" s="41"/>
      <c r="M1743" s="41"/>
      <c r="N1743" s="28" t="s">
        <v>558</v>
      </c>
      <c r="O1743" s="48" t="s">
        <v>558</v>
      </c>
      <c r="P1743" s="48" t="s">
        <v>560</v>
      </c>
      <c r="Q1743" s="48" t="s">
        <v>560</v>
      </c>
      <c r="R1743" s="48" t="s">
        <v>560</v>
      </c>
      <c r="S1743" s="48" t="s">
        <v>560</v>
      </c>
      <c r="T1743" s="48" t="s">
        <v>560</v>
      </c>
      <c r="U1743" s="48" t="s">
        <v>560</v>
      </c>
      <c r="V1743" s="48" t="s">
        <v>560</v>
      </c>
      <c r="W1743" s="48" t="s">
        <v>560</v>
      </c>
      <c r="X1743" s="48" t="s">
        <v>560</v>
      </c>
      <c r="Y1743" s="48" t="s">
        <v>560</v>
      </c>
      <c r="Z1743" s="48" t="s">
        <v>560</v>
      </c>
      <c r="AA1743" s="48" t="s">
        <v>560</v>
      </c>
      <c r="AB1743" s="48" t="s">
        <v>560</v>
      </c>
      <c r="AC1743" s="48" t="s">
        <v>560</v>
      </c>
      <c r="AD1743" s="48" t="s">
        <v>560</v>
      </c>
      <c r="AE1743" s="48" t="s">
        <v>560</v>
      </c>
      <c r="AF1743" s="48" t="s">
        <v>560</v>
      </c>
      <c r="AG1743" s="48" t="s">
        <v>560</v>
      </c>
      <c r="AH1743" s="48" t="s">
        <v>560</v>
      </c>
      <c r="AI1743" s="48" t="s">
        <v>560</v>
      </c>
      <c r="AJ1743" s="48" t="s">
        <v>560</v>
      </c>
      <c r="AK1743" s="48" t="s">
        <v>560</v>
      </c>
      <c r="AL1743" s="48" t="s">
        <v>560</v>
      </c>
      <c r="AM1743" s="48" t="s">
        <v>560</v>
      </c>
      <c r="AN1743" s="48" t="s">
        <v>560</v>
      </c>
      <c r="AO1743" s="48" t="s">
        <v>560</v>
      </c>
      <c r="AP1743" s="48" t="s">
        <v>560</v>
      </c>
      <c r="AQ1743" s="48" t="s">
        <v>560</v>
      </c>
      <c r="AR1743" s="48" t="s">
        <v>560</v>
      </c>
      <c r="AS1743" s="48" t="s">
        <v>418</v>
      </c>
      <c r="AT1743" s="48" t="s">
        <v>418</v>
      </c>
      <c r="AU1743" s="48" t="s">
        <v>418</v>
      </c>
      <c r="AV1743" s="48" t="s">
        <v>418</v>
      </c>
      <c r="AW1743" s="48" t="s">
        <v>418</v>
      </c>
      <c r="AX1743" s="48" t="s">
        <v>560</v>
      </c>
      <c r="AY1743" s="48" t="s">
        <v>560</v>
      </c>
      <c r="AZ1743" s="51" t="s">
        <v>560</v>
      </c>
    </row>
    <row r="1744" ht="15.75" customHeight="1">
      <c r="A1744" s="40">
        <v>1554.0</v>
      </c>
      <c r="B1744" s="28" t="s">
        <v>4739</v>
      </c>
      <c r="C1744" s="41"/>
      <c r="D1744" s="42">
        <f t="array" ref="D1744">index(systems,match($A1744,INDEX(systems,0,1),),3)</f>
        <v>637.575</v>
      </c>
      <c r="E1744" s="42">
        <f t="array" ref="E1744">index(systems,match($A1744,INDEX(systems,0,1),),4)</f>
        <v>-110.128</v>
      </c>
      <c r="F1744" s="43" t="str">
        <f>IFERROR(__xludf.DUMMYFUNCTION("let(row, match($B1744&amp;if($C1744&lt;&gt;"""","" [""&amp;$C1744&amp;""]"",""""),index(nebulae,,2),0),join("","",iferror(round(index(nebulae,row,5)/2,3),1),iferror(round(index(nebulae,row,6)/2,3),1),0))"),"1,1,0")</f>
        <v>1,1,0</v>
      </c>
      <c r="G1744" s="44" t="s">
        <v>4740</v>
      </c>
      <c r="H1744" s="45">
        <f t="array" ref="H1744">let(systemId,match(A1744,index(systems,0,1),),refSystemId,match($H$1,index(systems,0,1),),x,index(systems,systemId,3),y,index(systems,systemId,4),refX,index(systems,refSystemId,3),refY,index(systems,refSystemId,4),round(sqrt((x-refX)^2+(y-refY)^2),3))</f>
        <v>647.016</v>
      </c>
      <c r="I1744" s="46" t="s">
        <v>408</v>
      </c>
      <c r="J1744" s="46" t="s">
        <v>408</v>
      </c>
      <c r="K1744" s="46" t="s">
        <v>408</v>
      </c>
      <c r="L1744" s="46" t="s">
        <v>408</v>
      </c>
      <c r="M1744" s="46" t="s">
        <v>408</v>
      </c>
      <c r="N1744" s="28" t="s">
        <v>408</v>
      </c>
      <c r="O1744" s="41"/>
      <c r="P1744" s="48" t="s">
        <v>1074</v>
      </c>
      <c r="Q1744" s="48" t="s">
        <v>1074</v>
      </c>
      <c r="R1744" s="48" t="s">
        <v>1074</v>
      </c>
      <c r="S1744" s="48" t="s">
        <v>1074</v>
      </c>
      <c r="T1744" s="48" t="s">
        <v>1074</v>
      </c>
      <c r="U1744" s="48" t="s">
        <v>1074</v>
      </c>
      <c r="V1744" s="48" t="s">
        <v>1074</v>
      </c>
      <c r="W1744" s="48" t="s">
        <v>1074</v>
      </c>
      <c r="X1744" s="48" t="s">
        <v>422</v>
      </c>
      <c r="Y1744" s="48" t="s">
        <v>422</v>
      </c>
      <c r="Z1744" s="48" t="s">
        <v>422</v>
      </c>
      <c r="AA1744" s="48" t="s">
        <v>422</v>
      </c>
      <c r="AB1744" s="48" t="s">
        <v>422</v>
      </c>
      <c r="AC1744" s="48" t="s">
        <v>422</v>
      </c>
      <c r="AD1744" s="48" t="s">
        <v>422</v>
      </c>
      <c r="AE1744" s="48" t="s">
        <v>422</v>
      </c>
      <c r="AF1744" s="48" t="s">
        <v>422</v>
      </c>
      <c r="AG1744" s="48" t="s">
        <v>422</v>
      </c>
      <c r="AH1744" s="48" t="s">
        <v>422</v>
      </c>
      <c r="AI1744" s="48" t="s">
        <v>422</v>
      </c>
      <c r="AJ1744" s="48" t="s">
        <v>422</v>
      </c>
      <c r="AK1744" s="48" t="s">
        <v>422</v>
      </c>
      <c r="AL1744" s="48" t="s">
        <v>422</v>
      </c>
      <c r="AM1744" s="48" t="s">
        <v>422</v>
      </c>
      <c r="AN1744" s="48" t="s">
        <v>422</v>
      </c>
      <c r="AO1744" s="48" t="s">
        <v>422</v>
      </c>
      <c r="AP1744" s="48" t="s">
        <v>422</v>
      </c>
      <c r="AQ1744" s="48" t="s">
        <v>422</v>
      </c>
      <c r="AR1744" s="48" t="s">
        <v>422</v>
      </c>
      <c r="AS1744" s="48" t="s">
        <v>422</v>
      </c>
      <c r="AT1744" s="48" t="s">
        <v>422</v>
      </c>
      <c r="AU1744" s="48" t="s">
        <v>422</v>
      </c>
      <c r="AV1744" s="48" t="s">
        <v>422</v>
      </c>
      <c r="AW1744" s="48" t="s">
        <v>422</v>
      </c>
      <c r="AX1744" s="48" t="s">
        <v>422</v>
      </c>
      <c r="AY1744" s="48" t="s">
        <v>422</v>
      </c>
      <c r="AZ1744" s="28" t="s">
        <v>422</v>
      </c>
    </row>
    <row r="1745" ht="15.75" customHeight="1">
      <c r="A1745" s="40">
        <v>1555.0</v>
      </c>
      <c r="B1745" s="28" t="s">
        <v>4741</v>
      </c>
      <c r="C1745" s="41"/>
      <c r="D1745" s="42">
        <f t="array" ref="D1745">index(systems,match($A1745,INDEX(systems,0,1),),3)</f>
        <v>276.326</v>
      </c>
      <c r="E1745" s="42">
        <f t="array" ref="E1745">index(systems,match($A1745,INDEX(systems,0,1),),4)</f>
        <v>341.683</v>
      </c>
      <c r="F1745" s="43" t="str">
        <f>IFERROR(__xludf.DUMMYFUNCTION("let(row, match($B1745&amp;if($C1745&lt;&gt;"""","" [""&amp;$C1745&amp;""]"",""""),index(nebulae,,2),0),join("","",iferror(round(index(nebulae,row,5)/2,3),1),iferror(round(index(nebulae,row,6)/2,3),1),0))"),"1,1,0")</f>
        <v>1,1,0</v>
      </c>
      <c r="G1745" s="44" t="s">
        <v>4742</v>
      </c>
      <c r="H1745" s="45">
        <f t="array" ref="H1745">let(systemId,match(A1745,index(systems,0,1),),refSystemId,match($H$1,index(systems,0,1),),x,index(systems,systemId,3),y,index(systems,systemId,4),refX,index(systems,refSystemId,3),refY,index(systems,refSystemId,4),round(sqrt((x-refX)^2+(y-refY)^2),3))</f>
        <v>439.435</v>
      </c>
      <c r="I1745" s="60" t="s">
        <v>408</v>
      </c>
      <c r="J1745" s="60" t="s">
        <v>408</v>
      </c>
      <c r="K1745" s="60" t="s">
        <v>408</v>
      </c>
      <c r="L1745" s="41"/>
      <c r="M1745" s="41"/>
      <c r="N1745" s="28" t="s">
        <v>1257</v>
      </c>
      <c r="O1745" s="48" t="s">
        <v>1257</v>
      </c>
      <c r="P1745" s="48" t="s">
        <v>1257</v>
      </c>
      <c r="Q1745" s="48" t="s">
        <v>1257</v>
      </c>
      <c r="R1745" s="48" t="s">
        <v>1257</v>
      </c>
      <c r="S1745" s="48" t="s">
        <v>1257</v>
      </c>
      <c r="T1745" s="48" t="s">
        <v>1257</v>
      </c>
      <c r="U1745" s="48" t="s">
        <v>1257</v>
      </c>
      <c r="V1745" s="48" t="s">
        <v>1257</v>
      </c>
      <c r="W1745" s="48" t="s">
        <v>1257</v>
      </c>
      <c r="X1745" s="48" t="s">
        <v>1257</v>
      </c>
      <c r="Y1745" s="48" t="s">
        <v>1257</v>
      </c>
      <c r="Z1745" s="48" t="s">
        <v>1257</v>
      </c>
      <c r="AA1745" s="48" t="s">
        <v>1257</v>
      </c>
      <c r="AB1745" s="48" t="s">
        <v>1257</v>
      </c>
      <c r="AC1745" s="48" t="s">
        <v>1257</v>
      </c>
      <c r="AD1745" s="48" t="s">
        <v>1257</v>
      </c>
      <c r="AE1745" s="48" t="s">
        <v>1257</v>
      </c>
      <c r="AF1745" s="48" t="s">
        <v>1257</v>
      </c>
      <c r="AG1745" s="48" t="s">
        <v>1257</v>
      </c>
      <c r="AH1745" s="48" t="s">
        <v>1257</v>
      </c>
      <c r="AI1745" s="48" t="s">
        <v>1257</v>
      </c>
      <c r="AJ1745" s="48" t="s">
        <v>1257</v>
      </c>
      <c r="AK1745" s="48" t="s">
        <v>1257</v>
      </c>
      <c r="AL1745" s="48" t="s">
        <v>1257</v>
      </c>
      <c r="AM1745" s="48" t="s">
        <v>1257</v>
      </c>
      <c r="AN1745" s="48" t="s">
        <v>1257</v>
      </c>
      <c r="AO1745" s="48" t="s">
        <v>1257</v>
      </c>
      <c r="AP1745" s="48" t="s">
        <v>1257</v>
      </c>
      <c r="AQ1745" s="48" t="s">
        <v>1257</v>
      </c>
      <c r="AR1745" s="48" t="s">
        <v>1257</v>
      </c>
      <c r="AS1745" s="48" t="s">
        <v>1257</v>
      </c>
      <c r="AT1745" s="48" t="s">
        <v>1257</v>
      </c>
      <c r="AU1745" s="48" t="s">
        <v>1257</v>
      </c>
      <c r="AV1745" s="48" t="s">
        <v>1257</v>
      </c>
      <c r="AW1745" s="48" t="s">
        <v>1257</v>
      </c>
      <c r="AX1745" s="48" t="s">
        <v>1257</v>
      </c>
      <c r="AY1745" s="48" t="s">
        <v>1257</v>
      </c>
      <c r="AZ1745" s="28" t="s">
        <v>1257</v>
      </c>
    </row>
    <row r="1746" ht="15.75" customHeight="1">
      <c r="A1746" s="40">
        <v>1556.0</v>
      </c>
      <c r="B1746" s="28" t="s">
        <v>4743</v>
      </c>
      <c r="C1746" s="41"/>
      <c r="D1746" s="42">
        <f t="array" ref="D1746">index(systems,match($A1746,INDEX(systems,0,1),),3)</f>
        <v>169.478</v>
      </c>
      <c r="E1746" s="42">
        <f t="array" ref="E1746">index(systems,match($A1746,INDEX(systems,0,1),),4)</f>
        <v>-387.172</v>
      </c>
      <c r="F1746" s="43" t="str">
        <f>IFERROR(__xludf.DUMMYFUNCTION("let(row, match($B1746&amp;if($C1746&lt;&gt;"""","" [""&amp;$C1746&amp;""]"",""""),index(nebulae,,2),0),join("","",iferror(round(index(nebulae,row,5)/2,3),1),iferror(round(index(nebulae,row,6)/2,3),1),0))"),"1,1,0")</f>
        <v>1,1,0</v>
      </c>
      <c r="G1746" s="44" t="s">
        <v>4744</v>
      </c>
      <c r="H1746" s="45">
        <f t="array" ref="H1746">let(systemId,match(A1746,index(systems,0,1),),refSystemId,match($H$1,index(systems,0,1),),x,index(systems,systemId,3),y,index(systems,systemId,4),refX,index(systems,refSystemId,3),refY,index(systems,refSystemId,4),round(sqrt((x-refX)^2+(y-refY)^2),3))</f>
        <v>422.64</v>
      </c>
      <c r="I1746" s="41"/>
      <c r="J1746" s="41"/>
      <c r="K1746" s="41"/>
      <c r="L1746" s="41"/>
      <c r="M1746" s="28" t="s">
        <v>953</v>
      </c>
      <c r="N1746" s="28" t="s">
        <v>953</v>
      </c>
      <c r="O1746" s="48" t="s">
        <v>953</v>
      </c>
      <c r="P1746" s="48" t="s">
        <v>630</v>
      </c>
      <c r="Q1746" s="48" t="s">
        <v>630</v>
      </c>
      <c r="R1746" s="48" t="s">
        <v>630</v>
      </c>
      <c r="S1746" s="48" t="s">
        <v>630</v>
      </c>
      <c r="T1746" s="48" t="s">
        <v>630</v>
      </c>
      <c r="U1746" s="48" t="s">
        <v>630</v>
      </c>
      <c r="V1746" s="48" t="s">
        <v>630</v>
      </c>
      <c r="W1746" s="48" t="s">
        <v>630</v>
      </c>
      <c r="X1746" s="48" t="s">
        <v>630</v>
      </c>
      <c r="Y1746" s="48" t="s">
        <v>630</v>
      </c>
      <c r="Z1746" s="48" t="s">
        <v>630</v>
      </c>
      <c r="AA1746" s="48" t="s">
        <v>630</v>
      </c>
      <c r="AB1746" s="48" t="s">
        <v>630</v>
      </c>
      <c r="AC1746" s="48" t="s">
        <v>630</v>
      </c>
      <c r="AD1746" s="48" t="s">
        <v>630</v>
      </c>
      <c r="AE1746" s="48" t="s">
        <v>630</v>
      </c>
      <c r="AF1746" s="48" t="s">
        <v>630</v>
      </c>
      <c r="AG1746" s="48" t="s">
        <v>630</v>
      </c>
      <c r="AH1746" s="48" t="s">
        <v>630</v>
      </c>
      <c r="AI1746" s="52" t="s">
        <v>630</v>
      </c>
      <c r="AJ1746" s="52" t="s">
        <v>630</v>
      </c>
      <c r="AK1746" s="52" t="s">
        <v>630</v>
      </c>
      <c r="AL1746" s="52" t="s">
        <v>630</v>
      </c>
      <c r="AM1746" s="52" t="s">
        <v>630</v>
      </c>
      <c r="AN1746" s="52" t="s">
        <v>630</v>
      </c>
      <c r="AO1746" s="52" t="s">
        <v>630</v>
      </c>
      <c r="AP1746" s="48" t="s">
        <v>630</v>
      </c>
      <c r="AQ1746" s="52" t="s">
        <v>953</v>
      </c>
      <c r="AR1746" s="52" t="s">
        <v>953</v>
      </c>
      <c r="AS1746" s="52" t="s">
        <v>953</v>
      </c>
      <c r="AT1746" s="52" t="s">
        <v>953</v>
      </c>
      <c r="AU1746" s="48" t="s">
        <v>953</v>
      </c>
      <c r="AV1746" s="48" t="s">
        <v>953</v>
      </c>
      <c r="AW1746" s="48" t="s">
        <v>953</v>
      </c>
      <c r="AX1746" s="48" t="s">
        <v>953</v>
      </c>
      <c r="AY1746" s="48" t="s">
        <v>953</v>
      </c>
      <c r="AZ1746" s="28" t="s">
        <v>953</v>
      </c>
    </row>
    <row r="1747" ht="15.75" customHeight="1">
      <c r="A1747" s="40">
        <v>1557.0</v>
      </c>
      <c r="B1747" s="28" t="s">
        <v>4745</v>
      </c>
      <c r="C1747" s="41"/>
      <c r="D1747" s="42">
        <f t="array" ref="D1747">index(systems,match($A1747,INDEX(systems,0,1),),3)</f>
        <v>341.468</v>
      </c>
      <c r="E1747" s="42">
        <f t="array" ref="E1747">index(systems,match($A1747,INDEX(systems,0,1),),4)</f>
        <v>-20.209</v>
      </c>
      <c r="F1747" s="43" t="str">
        <f>IFERROR(__xludf.DUMMYFUNCTION("let(row, match($B1747&amp;if($C1747&lt;&gt;"""","" [""&amp;$C1747&amp;""]"",""""),index(nebulae,,2),0),join("","",iferror(round(index(nebulae,row,5)/2,3),1),iferror(round(index(nebulae,row,6)/2,3),1),0))"),"1,1,0")</f>
        <v>1,1,0</v>
      </c>
      <c r="G1747" s="44" t="s">
        <v>4746</v>
      </c>
      <c r="H1747" s="45">
        <f t="array" ref="H1747">let(systemId,match(A1747,index(systems,0,1),),refSystemId,match($H$1,index(systems,0,1),),x,index(systems,systemId,3),y,index(systems,systemId,4),refX,index(systems,refSystemId,3),refY,index(systems,refSystemId,4),round(sqrt((x-refX)^2+(y-refY)^2),3))</f>
        <v>342.065</v>
      </c>
      <c r="I1747" s="41"/>
      <c r="J1747" s="28" t="s">
        <v>418</v>
      </c>
      <c r="K1747" s="41"/>
      <c r="L1747" s="41"/>
      <c r="M1747" s="41"/>
      <c r="N1747" s="28" t="s">
        <v>1574</v>
      </c>
      <c r="O1747" s="48" t="s">
        <v>1574</v>
      </c>
      <c r="P1747" s="48" t="s">
        <v>1574</v>
      </c>
      <c r="Q1747" s="48" t="s">
        <v>1574</v>
      </c>
      <c r="R1747" s="48" t="s">
        <v>1574</v>
      </c>
      <c r="S1747" s="48" t="s">
        <v>1574</v>
      </c>
      <c r="T1747" s="48" t="s">
        <v>1574</v>
      </c>
      <c r="U1747" s="48" t="s">
        <v>1574</v>
      </c>
      <c r="V1747" s="48" t="s">
        <v>1574</v>
      </c>
      <c r="W1747" s="48" t="s">
        <v>1574</v>
      </c>
      <c r="X1747" s="48" t="s">
        <v>1574</v>
      </c>
      <c r="Y1747" s="48" t="s">
        <v>1575</v>
      </c>
      <c r="Z1747" s="48" t="s">
        <v>1575</v>
      </c>
      <c r="AA1747" s="48" t="s">
        <v>1576</v>
      </c>
      <c r="AB1747" s="48" t="s">
        <v>1576</v>
      </c>
      <c r="AC1747" s="48" t="s">
        <v>1576</v>
      </c>
      <c r="AD1747" s="48" t="s">
        <v>1576</v>
      </c>
      <c r="AE1747" s="48" t="s">
        <v>1576</v>
      </c>
      <c r="AF1747" s="48" t="s">
        <v>1576</v>
      </c>
      <c r="AG1747" s="48" t="s">
        <v>1576</v>
      </c>
      <c r="AH1747" s="48" t="s">
        <v>1576</v>
      </c>
      <c r="AI1747" s="48" t="s">
        <v>1576</v>
      </c>
      <c r="AJ1747" s="48" t="s">
        <v>1576</v>
      </c>
      <c r="AK1747" s="48" t="s">
        <v>1576</v>
      </c>
      <c r="AL1747" s="48" t="s">
        <v>1576</v>
      </c>
      <c r="AM1747" s="48" t="s">
        <v>1576</v>
      </c>
      <c r="AN1747" s="48" t="s">
        <v>1576</v>
      </c>
      <c r="AO1747" s="48" t="s">
        <v>1575</v>
      </c>
      <c r="AP1747" s="48" t="s">
        <v>1575</v>
      </c>
      <c r="AQ1747" s="48" t="s">
        <v>1575</v>
      </c>
      <c r="AR1747" s="48" t="s">
        <v>1575</v>
      </c>
      <c r="AS1747" s="48" t="s">
        <v>1575</v>
      </c>
      <c r="AT1747" s="48" t="s">
        <v>1575</v>
      </c>
      <c r="AU1747" s="48" t="s">
        <v>1575</v>
      </c>
      <c r="AV1747" s="48" t="s">
        <v>1575</v>
      </c>
      <c r="AW1747" s="48" t="s">
        <v>1575</v>
      </c>
      <c r="AX1747" s="48" t="s">
        <v>1575</v>
      </c>
      <c r="AY1747" s="48" t="s">
        <v>1575</v>
      </c>
      <c r="AZ1747" s="28" t="s">
        <v>1575</v>
      </c>
    </row>
    <row r="1748" ht="15.75" customHeight="1">
      <c r="A1748" s="40">
        <v>1558.0</v>
      </c>
      <c r="B1748" s="28" t="s">
        <v>4747</v>
      </c>
      <c r="C1748" s="41"/>
      <c r="D1748" s="42">
        <f t="array" ref="D1748">index(systems,match($A1748,INDEX(systems,0,1),),3)</f>
        <v>-347.371</v>
      </c>
      <c r="E1748" s="42">
        <f t="array" ref="E1748">index(systems,match($A1748,INDEX(systems,0,1),),4)</f>
        <v>-113.301</v>
      </c>
      <c r="F1748" s="43" t="str">
        <f>IFERROR(__xludf.DUMMYFUNCTION("let(row, match($B1748&amp;if($C1748&lt;&gt;"""","" [""&amp;$C1748&amp;""]"",""""),index(nebulae,,2),0),join("","",iferror(round(index(nebulae,row,5)/2,3),1),iferror(round(index(nebulae,row,6)/2,3),1),0))"),"1,1,0")</f>
        <v>1,1,0</v>
      </c>
      <c r="G1748" s="44" t="s">
        <v>4748</v>
      </c>
      <c r="H1748" s="45">
        <f t="array" ref="H1748">let(systemId,match(A1748,index(systems,0,1),),refSystemId,match($H$1,index(systems,0,1),),x,index(systems,systemId,3),y,index(systems,systemId,4),refX,index(systems,refSystemId,3),refY,index(systems,refSystemId,4),round(sqrt((x-refX)^2+(y-refY)^2),3))</f>
        <v>365.382</v>
      </c>
      <c r="I1748" s="46" t="s">
        <v>408</v>
      </c>
      <c r="J1748" s="46" t="s">
        <v>408</v>
      </c>
      <c r="K1748" s="46" t="s">
        <v>408</v>
      </c>
      <c r="L1748" s="28" t="s">
        <v>408</v>
      </c>
      <c r="M1748" s="28" t="s">
        <v>408</v>
      </c>
      <c r="N1748" s="28" t="s">
        <v>408</v>
      </c>
      <c r="O1748" s="41"/>
      <c r="P1748" s="48" t="s">
        <v>560</v>
      </c>
      <c r="Q1748" s="48" t="s">
        <v>560</v>
      </c>
      <c r="R1748" s="48" t="s">
        <v>560</v>
      </c>
      <c r="S1748" s="48" t="s">
        <v>560</v>
      </c>
      <c r="T1748" s="48" t="s">
        <v>560</v>
      </c>
      <c r="U1748" s="48" t="s">
        <v>560</v>
      </c>
      <c r="V1748" s="48" t="s">
        <v>560</v>
      </c>
      <c r="W1748" s="48" t="s">
        <v>560</v>
      </c>
      <c r="X1748" s="48" t="s">
        <v>560</v>
      </c>
      <c r="Y1748" s="48" t="s">
        <v>560</v>
      </c>
      <c r="Z1748" s="48" t="s">
        <v>560</v>
      </c>
      <c r="AA1748" s="48" t="s">
        <v>560</v>
      </c>
      <c r="AB1748" s="48" t="s">
        <v>560</v>
      </c>
      <c r="AC1748" s="48" t="s">
        <v>560</v>
      </c>
      <c r="AD1748" s="48" t="s">
        <v>560</v>
      </c>
      <c r="AE1748" s="48" t="s">
        <v>560</v>
      </c>
      <c r="AF1748" s="48" t="s">
        <v>560</v>
      </c>
      <c r="AG1748" s="48" t="s">
        <v>560</v>
      </c>
      <c r="AH1748" s="48" t="s">
        <v>560</v>
      </c>
      <c r="AI1748" s="48" t="s">
        <v>560</v>
      </c>
      <c r="AJ1748" s="48" t="s">
        <v>560</v>
      </c>
      <c r="AK1748" s="48" t="s">
        <v>560</v>
      </c>
      <c r="AL1748" s="48" t="s">
        <v>560</v>
      </c>
      <c r="AM1748" s="48" t="s">
        <v>560</v>
      </c>
      <c r="AN1748" s="48" t="s">
        <v>560</v>
      </c>
      <c r="AO1748" s="48" t="s">
        <v>560</v>
      </c>
      <c r="AP1748" s="48" t="s">
        <v>560</v>
      </c>
      <c r="AQ1748" s="48" t="s">
        <v>560</v>
      </c>
      <c r="AR1748" s="48" t="s">
        <v>879</v>
      </c>
      <c r="AS1748" s="48" t="s">
        <v>879</v>
      </c>
      <c r="AT1748" s="48" t="s">
        <v>879</v>
      </c>
      <c r="AU1748" s="48" t="s">
        <v>879</v>
      </c>
      <c r="AV1748" s="48" t="s">
        <v>879</v>
      </c>
      <c r="AW1748" s="48" t="s">
        <v>879</v>
      </c>
      <c r="AX1748" s="48" t="s">
        <v>487</v>
      </c>
      <c r="AY1748" s="48" t="s">
        <v>487</v>
      </c>
      <c r="AZ1748" s="28" t="s">
        <v>487</v>
      </c>
    </row>
    <row r="1749" ht="15.75" customHeight="1">
      <c r="A1749" s="40">
        <v>1559.0</v>
      </c>
      <c r="B1749" s="28" t="s">
        <v>4749</v>
      </c>
      <c r="C1749" s="41"/>
      <c r="D1749" s="42">
        <f t="array" ref="D1749">index(systems,match($A1749,INDEX(systems,0,1),),3)</f>
        <v>-400.439</v>
      </c>
      <c r="E1749" s="42">
        <f t="array" ref="E1749">index(systems,match($A1749,INDEX(systems,0,1),),4)</f>
        <v>-36.745</v>
      </c>
      <c r="F1749" s="43" t="str">
        <f>IFERROR(__xludf.DUMMYFUNCTION("let(row, match($B1749&amp;if($C1749&lt;&gt;"""","" [""&amp;$C1749&amp;""]"",""""),index(nebulae,,2),0),join("","",iferror(round(index(nebulae,row,5)/2,3),1),iferror(round(index(nebulae,row,6)/2,3),1),0))"),"1,1,0")</f>
        <v>1,1,0</v>
      </c>
      <c r="G1749" s="44" t="s">
        <v>4750</v>
      </c>
      <c r="H1749" s="45">
        <f t="array" ref="H1749">let(systemId,match(A1749,index(systems,0,1),),refSystemId,match($H$1,index(systems,0,1),),x,index(systems,systemId,3),y,index(systems,systemId,4),refX,index(systems,refSystemId,3),refY,index(systems,refSystemId,4),round(sqrt((x-refX)^2+(y-refY)^2),3))</f>
        <v>402.121</v>
      </c>
      <c r="I1749" s="46" t="s">
        <v>408</v>
      </c>
      <c r="J1749" s="46" t="s">
        <v>408</v>
      </c>
      <c r="K1749" s="46" t="s">
        <v>408</v>
      </c>
      <c r="L1749" s="46" t="s">
        <v>408</v>
      </c>
      <c r="M1749" s="46" t="s">
        <v>408</v>
      </c>
      <c r="N1749" s="28" t="s">
        <v>408</v>
      </c>
      <c r="O1749" s="41"/>
      <c r="P1749" s="48" t="s">
        <v>449</v>
      </c>
      <c r="Q1749" s="48" t="s">
        <v>449</v>
      </c>
      <c r="R1749" s="48" t="s">
        <v>449</v>
      </c>
      <c r="S1749" s="48" t="s">
        <v>449</v>
      </c>
      <c r="T1749" s="48" t="s">
        <v>449</v>
      </c>
      <c r="U1749" s="48" t="s">
        <v>449</v>
      </c>
      <c r="V1749" s="48" t="s">
        <v>449</v>
      </c>
      <c r="W1749" s="48" t="s">
        <v>449</v>
      </c>
      <c r="X1749" s="48" t="s">
        <v>449</v>
      </c>
      <c r="Y1749" s="48" t="s">
        <v>449</v>
      </c>
      <c r="Z1749" s="48" t="s">
        <v>449</v>
      </c>
      <c r="AA1749" s="48" t="s">
        <v>700</v>
      </c>
      <c r="AB1749" s="48" t="s">
        <v>700</v>
      </c>
      <c r="AC1749" s="48" t="s">
        <v>700</v>
      </c>
      <c r="AD1749" s="48" t="s">
        <v>700</v>
      </c>
      <c r="AE1749" s="48" t="s">
        <v>700</v>
      </c>
      <c r="AF1749" s="48" t="s">
        <v>700</v>
      </c>
      <c r="AG1749" s="48" t="s">
        <v>700</v>
      </c>
      <c r="AH1749" s="48" t="s">
        <v>701</v>
      </c>
      <c r="AI1749" s="48" t="s">
        <v>464</v>
      </c>
      <c r="AJ1749" s="48" t="s">
        <v>464</v>
      </c>
      <c r="AK1749" s="48" t="s">
        <v>464</v>
      </c>
      <c r="AL1749" s="48" t="s">
        <v>464</v>
      </c>
      <c r="AM1749" s="48" t="s">
        <v>464</v>
      </c>
      <c r="AN1749" s="48" t="s">
        <v>464</v>
      </c>
      <c r="AO1749" s="48" t="s">
        <v>464</v>
      </c>
      <c r="AP1749" s="48" t="s">
        <v>464</v>
      </c>
      <c r="AQ1749" s="48" t="s">
        <v>464</v>
      </c>
      <c r="AR1749" s="48" t="s">
        <v>464</v>
      </c>
      <c r="AS1749" s="48" t="s">
        <v>466</v>
      </c>
      <c r="AT1749" s="48" t="s">
        <v>467</v>
      </c>
      <c r="AU1749" s="48" t="s">
        <v>467</v>
      </c>
      <c r="AV1749" s="52" t="s">
        <v>418</v>
      </c>
      <c r="AW1749" s="52" t="s">
        <v>418</v>
      </c>
      <c r="AX1749" s="52" t="s">
        <v>418</v>
      </c>
      <c r="AY1749" s="52" t="s">
        <v>418</v>
      </c>
      <c r="AZ1749" s="51" t="s">
        <v>418</v>
      </c>
    </row>
    <row r="1750" ht="15.75" customHeight="1">
      <c r="A1750" s="40">
        <v>1560.0</v>
      </c>
      <c r="B1750" s="28" t="s">
        <v>4751</v>
      </c>
      <c r="C1750" s="41"/>
      <c r="D1750" s="42">
        <f t="array" ref="D1750">index(systems,match($A1750,INDEX(systems,0,1),),3)</f>
        <v>70.555</v>
      </c>
      <c r="E1750" s="42">
        <f t="array" ref="E1750">index(systems,match($A1750,INDEX(systems,0,1),),4)</f>
        <v>-325.241</v>
      </c>
      <c r="F1750" s="43" t="str">
        <f>IFERROR(__xludf.DUMMYFUNCTION("let(row, match($B1750&amp;if($C1750&lt;&gt;"""","" [""&amp;$C1750&amp;""]"",""""),index(nebulae,,2),0),join("","",iferror(round(index(nebulae,row,5)/2,3),1),iferror(round(index(nebulae,row,6)/2,3),1),0))"),"1,1,0")</f>
        <v>1,1,0</v>
      </c>
      <c r="G1750" s="44" t="s">
        <v>4752</v>
      </c>
      <c r="H1750" s="45">
        <f t="array" ref="H1750">let(systemId,match(A1750,index(systems,0,1),),refSystemId,match($H$1,index(systems,0,1),),x,index(systems,systemId,3),y,index(systems,systemId,4),refX,index(systems,refSystemId,3),refY,index(systems,refSystemId,4),round(sqrt((x-refX)^2+(y-refY)^2),3))</f>
        <v>332.806</v>
      </c>
      <c r="I1750" s="46" t="s">
        <v>408</v>
      </c>
      <c r="J1750" s="46" t="s">
        <v>408</v>
      </c>
      <c r="K1750" s="46" t="s">
        <v>408</v>
      </c>
      <c r="L1750" s="46" t="s">
        <v>408</v>
      </c>
      <c r="M1750" s="46" t="s">
        <v>408</v>
      </c>
      <c r="N1750" s="28" t="s">
        <v>408</v>
      </c>
      <c r="O1750" s="41"/>
      <c r="P1750" s="48" t="s">
        <v>1475</v>
      </c>
      <c r="Q1750" s="48" t="s">
        <v>1475</v>
      </c>
      <c r="R1750" s="48" t="s">
        <v>1475</v>
      </c>
      <c r="S1750" s="48" t="s">
        <v>1475</v>
      </c>
      <c r="T1750" s="48" t="s">
        <v>1475</v>
      </c>
      <c r="U1750" s="48" t="s">
        <v>1475</v>
      </c>
      <c r="V1750" s="48" t="s">
        <v>1475</v>
      </c>
      <c r="W1750" s="48" t="s">
        <v>1475</v>
      </c>
      <c r="X1750" s="48" t="s">
        <v>1475</v>
      </c>
      <c r="Y1750" s="48" t="s">
        <v>1475</v>
      </c>
      <c r="Z1750" s="48" t="s">
        <v>1475</v>
      </c>
      <c r="AA1750" s="48" t="s">
        <v>1475</v>
      </c>
      <c r="AB1750" s="48" t="s">
        <v>1475</v>
      </c>
      <c r="AC1750" s="48" t="s">
        <v>1475</v>
      </c>
      <c r="AD1750" s="48" t="s">
        <v>1475</v>
      </c>
      <c r="AE1750" s="48" t="s">
        <v>1475</v>
      </c>
      <c r="AF1750" s="48" t="s">
        <v>1475</v>
      </c>
      <c r="AG1750" s="48" t="s">
        <v>1475</v>
      </c>
      <c r="AH1750" s="48" t="s">
        <v>1475</v>
      </c>
      <c r="AI1750" s="48" t="s">
        <v>1475</v>
      </c>
      <c r="AJ1750" s="48" t="s">
        <v>1475</v>
      </c>
      <c r="AK1750" s="48" t="s">
        <v>1475</v>
      </c>
      <c r="AL1750" s="48" t="s">
        <v>1475</v>
      </c>
      <c r="AM1750" s="48" t="s">
        <v>1475</v>
      </c>
      <c r="AN1750" s="48" t="s">
        <v>1566</v>
      </c>
      <c r="AO1750" s="48" t="s">
        <v>1566</v>
      </c>
      <c r="AP1750" s="48" t="s">
        <v>1566</v>
      </c>
      <c r="AQ1750" s="48" t="s">
        <v>1566</v>
      </c>
      <c r="AR1750" s="48" t="s">
        <v>1566</v>
      </c>
      <c r="AS1750" s="48" t="s">
        <v>1566</v>
      </c>
      <c r="AT1750" s="48" t="s">
        <v>1566</v>
      </c>
      <c r="AU1750" s="48" t="s">
        <v>1566</v>
      </c>
      <c r="AV1750" s="48" t="s">
        <v>783</v>
      </c>
      <c r="AW1750" s="48" t="s">
        <v>783</v>
      </c>
      <c r="AX1750" s="48" t="s">
        <v>783</v>
      </c>
      <c r="AY1750" s="48" t="s">
        <v>783</v>
      </c>
      <c r="AZ1750" s="28" t="s">
        <v>783</v>
      </c>
    </row>
    <row r="1751" ht="15.75" customHeight="1">
      <c r="A1751" s="40">
        <v>1561.0</v>
      </c>
      <c r="B1751" s="28" t="s">
        <v>4753</v>
      </c>
      <c r="C1751" s="41"/>
      <c r="D1751" s="42">
        <f t="array" ref="D1751">index(systems,match($A1751,INDEX(systems,0,1),),3)</f>
        <v>-35.361</v>
      </c>
      <c r="E1751" s="42">
        <f t="array" ref="E1751">index(systems,match($A1751,INDEX(systems,0,1),),4)</f>
        <v>288.914</v>
      </c>
      <c r="F1751" s="43" t="str">
        <f>IFERROR(__xludf.DUMMYFUNCTION("let(row, match($B1751&amp;if($C1751&lt;&gt;"""","" [""&amp;$C1751&amp;""]"",""""),index(nebulae,,2),0),join("","",iferror(round(index(nebulae,row,5)/2,3),1),iferror(round(index(nebulae,row,6)/2,3),1),0))"),"1,1,0")</f>
        <v>1,1,0</v>
      </c>
      <c r="G1751" s="44" t="s">
        <v>4754</v>
      </c>
      <c r="H1751" s="45">
        <f t="array" ref="H1751">let(systemId,match(A1751,index(systems,0,1),),refSystemId,match($H$1,index(systems,0,1),),x,index(systems,systemId,3),y,index(systems,systemId,4),refX,index(systems,refSystemId,3),refY,index(systems,refSystemId,4),round(sqrt((x-refX)^2+(y-refY)^2),3))</f>
        <v>291.07</v>
      </c>
      <c r="I1751" s="53"/>
      <c r="J1751" s="53"/>
      <c r="K1751" s="46" t="s">
        <v>690</v>
      </c>
      <c r="L1751" s="46" t="s">
        <v>690</v>
      </c>
      <c r="M1751" s="48" t="s">
        <v>691</v>
      </c>
      <c r="N1751" s="28" t="s">
        <v>409</v>
      </c>
      <c r="O1751" s="48" t="s">
        <v>409</v>
      </c>
      <c r="P1751" s="48" t="s">
        <v>409</v>
      </c>
      <c r="Q1751" s="48" t="s">
        <v>409</v>
      </c>
      <c r="R1751" s="48" t="s">
        <v>409</v>
      </c>
      <c r="S1751" s="48" t="s">
        <v>409</v>
      </c>
      <c r="T1751" s="48" t="s">
        <v>409</v>
      </c>
      <c r="U1751" s="48" t="s">
        <v>409</v>
      </c>
      <c r="V1751" s="48" t="s">
        <v>409</v>
      </c>
      <c r="W1751" s="48" t="s">
        <v>409</v>
      </c>
      <c r="X1751" s="48" t="s">
        <v>409</v>
      </c>
      <c r="Y1751" s="48" t="s">
        <v>409</v>
      </c>
      <c r="Z1751" s="48" t="s">
        <v>409</v>
      </c>
      <c r="AA1751" s="48" t="s">
        <v>1617</v>
      </c>
      <c r="AB1751" s="48" t="s">
        <v>1617</v>
      </c>
      <c r="AC1751" s="48" t="s">
        <v>1617</v>
      </c>
      <c r="AD1751" s="48" t="s">
        <v>1617</v>
      </c>
      <c r="AE1751" s="48" t="s">
        <v>1617</v>
      </c>
      <c r="AF1751" s="48" t="s">
        <v>1617</v>
      </c>
      <c r="AG1751" s="48" t="s">
        <v>849</v>
      </c>
      <c r="AH1751" s="48" t="s">
        <v>849</v>
      </c>
      <c r="AI1751" s="48" t="s">
        <v>849</v>
      </c>
      <c r="AJ1751" s="48" t="s">
        <v>849</v>
      </c>
      <c r="AK1751" s="48" t="s">
        <v>849</v>
      </c>
      <c r="AL1751" s="48" t="s">
        <v>849</v>
      </c>
      <c r="AM1751" s="48" t="s">
        <v>849</v>
      </c>
      <c r="AN1751" s="48" t="s">
        <v>849</v>
      </c>
      <c r="AO1751" s="48" t="s">
        <v>849</v>
      </c>
      <c r="AP1751" s="48" t="s">
        <v>849</v>
      </c>
      <c r="AQ1751" s="48" t="s">
        <v>849</v>
      </c>
      <c r="AR1751" s="48" t="s">
        <v>849</v>
      </c>
      <c r="AS1751" s="48" t="s">
        <v>849</v>
      </c>
      <c r="AT1751" s="48" t="s">
        <v>849</v>
      </c>
      <c r="AU1751" s="48" t="s">
        <v>849</v>
      </c>
      <c r="AV1751" s="48" t="s">
        <v>849</v>
      </c>
      <c r="AW1751" s="48" t="s">
        <v>849</v>
      </c>
      <c r="AX1751" s="48" t="s">
        <v>850</v>
      </c>
      <c r="AY1751" s="48" t="s">
        <v>850</v>
      </c>
      <c r="AZ1751" s="51" t="s">
        <v>850</v>
      </c>
    </row>
    <row r="1752" ht="15.75" customHeight="1">
      <c r="A1752" s="40">
        <v>1562.0</v>
      </c>
      <c r="B1752" s="28" t="s">
        <v>4755</v>
      </c>
      <c r="C1752" s="41"/>
      <c r="D1752" s="42">
        <f t="array" ref="D1752">index(systems,match($A1752,INDEX(systems,0,1),),3)</f>
        <v>147.923</v>
      </c>
      <c r="E1752" s="42">
        <f t="array" ref="E1752">index(systems,match($A1752,INDEX(systems,0,1),),4)</f>
        <v>-234.486</v>
      </c>
      <c r="F1752" s="43" t="str">
        <f>IFERROR(__xludf.DUMMYFUNCTION("let(row, match($B1752&amp;if($C1752&lt;&gt;"""","" [""&amp;$C1752&amp;""]"",""""),index(nebulae,,2),0),join("","",iferror(round(index(nebulae,row,5)/2,3),1),iferror(round(index(nebulae,row,6)/2,3),1),0))"),"1,1,0")</f>
        <v>1,1,0</v>
      </c>
      <c r="G1752" s="44" t="s">
        <v>4756</v>
      </c>
      <c r="H1752" s="45">
        <f t="array" ref="H1752">let(systemId,match(A1752,index(systems,0,1),),refSystemId,match($H$1,index(systems,0,1),),x,index(systems,systemId,3),y,index(systems,systemId,4),refX,index(systems,refSystemId,3),refY,index(systems,refSystemId,4),round(sqrt((x-refX)^2+(y-refY)^2),3))</f>
        <v>277.245</v>
      </c>
      <c r="I1752" s="28" t="s">
        <v>408</v>
      </c>
      <c r="J1752" s="28" t="s">
        <v>408</v>
      </c>
      <c r="K1752" s="48" t="s">
        <v>408</v>
      </c>
      <c r="L1752" s="48" t="s">
        <v>408</v>
      </c>
      <c r="M1752" s="28" t="s">
        <v>408</v>
      </c>
      <c r="N1752" s="28" t="s">
        <v>408</v>
      </c>
      <c r="O1752" s="41"/>
      <c r="P1752" s="48" t="s">
        <v>491</v>
      </c>
      <c r="Q1752" s="48" t="s">
        <v>491</v>
      </c>
      <c r="R1752" s="48" t="s">
        <v>491</v>
      </c>
      <c r="S1752" s="48" t="s">
        <v>491</v>
      </c>
      <c r="T1752" s="48" t="s">
        <v>491</v>
      </c>
      <c r="U1752" s="48" t="s">
        <v>757</v>
      </c>
      <c r="V1752" s="48" t="s">
        <v>757</v>
      </c>
      <c r="W1752" s="48" t="s">
        <v>757</v>
      </c>
      <c r="X1752" s="48" t="s">
        <v>757</v>
      </c>
      <c r="Y1752" s="48" t="s">
        <v>422</v>
      </c>
      <c r="Z1752" s="48" t="s">
        <v>422</v>
      </c>
      <c r="AA1752" s="48" t="s">
        <v>422</v>
      </c>
      <c r="AB1752" s="48" t="s">
        <v>422</v>
      </c>
      <c r="AC1752" s="48" t="s">
        <v>422</v>
      </c>
      <c r="AD1752" s="48" t="s">
        <v>422</v>
      </c>
      <c r="AE1752" s="48" t="s">
        <v>422</v>
      </c>
      <c r="AF1752" s="48" t="s">
        <v>422</v>
      </c>
      <c r="AG1752" s="48" t="s">
        <v>422</v>
      </c>
      <c r="AH1752" s="48" t="s">
        <v>422</v>
      </c>
      <c r="AI1752" s="48" t="s">
        <v>422</v>
      </c>
      <c r="AJ1752" s="48" t="s">
        <v>422</v>
      </c>
      <c r="AK1752" s="48" t="s">
        <v>422</v>
      </c>
      <c r="AL1752" s="48" t="s">
        <v>422</v>
      </c>
      <c r="AM1752" s="48" t="s">
        <v>422</v>
      </c>
      <c r="AN1752" s="48" t="s">
        <v>422</v>
      </c>
      <c r="AO1752" s="48" t="s">
        <v>422</v>
      </c>
      <c r="AP1752" s="48" t="s">
        <v>422</v>
      </c>
      <c r="AQ1752" s="48" t="s">
        <v>422</v>
      </c>
      <c r="AR1752" s="48" t="s">
        <v>422</v>
      </c>
      <c r="AS1752" s="48" t="s">
        <v>422</v>
      </c>
      <c r="AT1752" s="48" t="s">
        <v>422</v>
      </c>
      <c r="AU1752" s="48" t="s">
        <v>422</v>
      </c>
      <c r="AV1752" s="48" t="s">
        <v>422</v>
      </c>
      <c r="AW1752" s="48" t="s">
        <v>422</v>
      </c>
      <c r="AX1752" s="48" t="s">
        <v>422</v>
      </c>
      <c r="AY1752" s="48" t="s">
        <v>422</v>
      </c>
      <c r="AZ1752" s="28" t="s">
        <v>422</v>
      </c>
    </row>
    <row r="1753" ht="15.75" customHeight="1">
      <c r="A1753" s="40">
        <v>1563.0</v>
      </c>
      <c r="B1753" s="28" t="s">
        <v>4757</v>
      </c>
      <c r="C1753" s="41"/>
      <c r="D1753" s="42">
        <f t="array" ref="D1753">index(systems,match($A1753,INDEX(systems,0,1),),3)</f>
        <v>-232.935</v>
      </c>
      <c r="E1753" s="42">
        <f t="array" ref="E1753">index(systems,match($A1753,INDEX(systems,0,1),),4)</f>
        <v>307.046</v>
      </c>
      <c r="F1753" s="43" t="str">
        <f>IFERROR(__xludf.DUMMYFUNCTION("let(row, match($B1753&amp;if($C1753&lt;&gt;"""","" [""&amp;$C1753&amp;""]"",""""),index(nebulae,,2),0),join("","",iferror(round(index(nebulae,row,5)/2,3),1),iferror(round(index(nebulae,row,6)/2,3),1),0))"),"1,1,0")</f>
        <v>1,1,0</v>
      </c>
      <c r="G1753" s="44" t="s">
        <v>4758</v>
      </c>
      <c r="H1753" s="45">
        <f t="array" ref="H1753">let(systemId,match(A1753,index(systems,0,1),),refSystemId,match($H$1,index(systems,0,1),),x,index(systems,systemId,3),y,index(systems,systemId,4),refX,index(systems,refSystemId,3),refY,index(systems,refSystemId,4),round(sqrt((x-refX)^2+(y-refY)^2),3))</f>
        <v>385.404</v>
      </c>
      <c r="I1753" s="46" t="s">
        <v>408</v>
      </c>
      <c r="J1753" s="46" t="s">
        <v>408</v>
      </c>
      <c r="K1753" s="46" t="s">
        <v>408</v>
      </c>
      <c r="L1753" s="46" t="s">
        <v>408</v>
      </c>
      <c r="M1753" s="46" t="s">
        <v>712</v>
      </c>
      <c r="N1753" s="28" t="s">
        <v>422</v>
      </c>
      <c r="O1753" s="41"/>
      <c r="P1753" s="48" t="s">
        <v>435</v>
      </c>
      <c r="Q1753" s="48" t="s">
        <v>435</v>
      </c>
      <c r="R1753" s="48" t="s">
        <v>435</v>
      </c>
      <c r="S1753" s="48" t="s">
        <v>435</v>
      </c>
      <c r="T1753" s="48" t="s">
        <v>435</v>
      </c>
      <c r="U1753" s="48" t="s">
        <v>435</v>
      </c>
      <c r="V1753" s="48" t="s">
        <v>435</v>
      </c>
      <c r="W1753" s="48" t="s">
        <v>435</v>
      </c>
      <c r="X1753" s="52" t="s">
        <v>435</v>
      </c>
      <c r="Y1753" s="52" t="s">
        <v>435</v>
      </c>
      <c r="Z1753" s="52" t="s">
        <v>435</v>
      </c>
      <c r="AA1753" s="52" t="s">
        <v>590</v>
      </c>
      <c r="AB1753" s="52" t="s">
        <v>590</v>
      </c>
      <c r="AC1753" s="52" t="s">
        <v>590</v>
      </c>
      <c r="AD1753" s="52" t="s">
        <v>590</v>
      </c>
      <c r="AE1753" s="52" t="s">
        <v>590</v>
      </c>
      <c r="AF1753" s="52" t="s">
        <v>590</v>
      </c>
      <c r="AG1753" s="52" t="s">
        <v>590</v>
      </c>
      <c r="AH1753" s="52" t="s">
        <v>591</v>
      </c>
      <c r="AI1753" s="52" t="s">
        <v>438</v>
      </c>
      <c r="AJ1753" s="52" t="s">
        <v>438</v>
      </c>
      <c r="AK1753" s="52" t="s">
        <v>438</v>
      </c>
      <c r="AL1753" s="52" t="s">
        <v>438</v>
      </c>
      <c r="AM1753" s="52" t="s">
        <v>438</v>
      </c>
      <c r="AN1753" s="52" t="s">
        <v>438</v>
      </c>
      <c r="AO1753" s="52" t="s">
        <v>438</v>
      </c>
      <c r="AP1753" s="52" t="s">
        <v>438</v>
      </c>
      <c r="AQ1753" s="52" t="s">
        <v>438</v>
      </c>
      <c r="AR1753" s="52" t="s">
        <v>438</v>
      </c>
      <c r="AS1753" s="52" t="s">
        <v>438</v>
      </c>
      <c r="AT1753" s="52" t="s">
        <v>439</v>
      </c>
      <c r="AU1753" s="52" t="s">
        <v>439</v>
      </c>
      <c r="AV1753" s="52" t="s">
        <v>439</v>
      </c>
      <c r="AW1753" s="52" t="s">
        <v>439</v>
      </c>
      <c r="AX1753" s="52" t="s">
        <v>439</v>
      </c>
      <c r="AY1753" s="52" t="s">
        <v>439</v>
      </c>
      <c r="AZ1753" s="49" t="s">
        <v>439</v>
      </c>
    </row>
    <row r="1754" ht="15.75" customHeight="1">
      <c r="A1754" s="40">
        <v>1564.0</v>
      </c>
      <c r="B1754" s="28" t="s">
        <v>4759</v>
      </c>
      <c r="C1754" s="41"/>
      <c r="D1754" s="42">
        <f t="array" ref="D1754">index(systems,match($A1754,INDEX(systems,0,1),),3)</f>
        <v>-417.558</v>
      </c>
      <c r="E1754" s="42">
        <f t="array" ref="E1754">index(systems,match($A1754,INDEX(systems,0,1),),4)</f>
        <v>214.685</v>
      </c>
      <c r="F1754" s="43" t="str">
        <f>IFERROR(__xludf.DUMMYFUNCTION("let(row, match($B1754&amp;if($C1754&lt;&gt;"""","" [""&amp;$C1754&amp;""]"",""""),index(nebulae,,2),0),join("","",iferror(round(index(nebulae,row,5)/2,3),1),iferror(round(index(nebulae,row,6)/2,3),1),0))"),"1,1,0")</f>
        <v>1,1,0</v>
      </c>
      <c r="G1754" s="44" t="s">
        <v>4760</v>
      </c>
      <c r="H1754" s="45">
        <f t="array" ref="H1754">let(systemId,match(A1754,index(systems,0,1),),refSystemId,match($H$1,index(systems,0,1),),x,index(systems,systemId,3),y,index(systems,systemId,4),refX,index(systems,refSystemId,3),refY,index(systems,refSystemId,4),round(sqrt((x-refX)^2+(y-refY)^2),3))</f>
        <v>469.515</v>
      </c>
      <c r="I1754" s="41"/>
      <c r="J1754" s="41"/>
      <c r="K1754" s="41"/>
      <c r="L1754" s="41"/>
      <c r="M1754" s="41"/>
      <c r="N1754" s="28" t="s">
        <v>461</v>
      </c>
      <c r="O1754" s="48" t="s">
        <v>461</v>
      </c>
      <c r="P1754" s="48" t="s">
        <v>461</v>
      </c>
      <c r="Q1754" s="48" t="s">
        <v>461</v>
      </c>
      <c r="R1754" s="48" t="s">
        <v>461</v>
      </c>
      <c r="S1754" s="48" t="s">
        <v>449</v>
      </c>
      <c r="T1754" s="48" t="s">
        <v>449</v>
      </c>
      <c r="U1754" s="48" t="s">
        <v>449</v>
      </c>
      <c r="V1754" s="48" t="s">
        <v>449</v>
      </c>
      <c r="W1754" s="48" t="s">
        <v>449</v>
      </c>
      <c r="X1754" s="48" t="s">
        <v>449</v>
      </c>
      <c r="Y1754" s="48" t="s">
        <v>422</v>
      </c>
      <c r="Z1754" s="48" t="s">
        <v>422</v>
      </c>
      <c r="AA1754" s="48" t="s">
        <v>422</v>
      </c>
      <c r="AB1754" s="48" t="s">
        <v>422</v>
      </c>
      <c r="AC1754" s="48" t="s">
        <v>422</v>
      </c>
      <c r="AD1754" s="48" t="s">
        <v>422</v>
      </c>
      <c r="AE1754" s="48" t="s">
        <v>422</v>
      </c>
      <c r="AF1754" s="48" t="s">
        <v>422</v>
      </c>
      <c r="AG1754" s="48" t="s">
        <v>422</v>
      </c>
      <c r="AH1754" s="48" t="s">
        <v>422</v>
      </c>
      <c r="AI1754" s="48" t="s">
        <v>422</v>
      </c>
      <c r="AJ1754" s="48" t="s">
        <v>422</v>
      </c>
      <c r="AK1754" s="48" t="s">
        <v>422</v>
      </c>
      <c r="AL1754" s="48" t="s">
        <v>422</v>
      </c>
      <c r="AM1754" s="48" t="s">
        <v>422</v>
      </c>
      <c r="AN1754" s="48" t="s">
        <v>422</v>
      </c>
      <c r="AO1754" s="48" t="s">
        <v>422</v>
      </c>
      <c r="AP1754" s="48" t="s">
        <v>422</v>
      </c>
      <c r="AQ1754" s="48" t="s">
        <v>422</v>
      </c>
      <c r="AR1754" s="48" t="s">
        <v>422</v>
      </c>
      <c r="AS1754" s="48" t="s">
        <v>422</v>
      </c>
      <c r="AT1754" s="48" t="s">
        <v>422</v>
      </c>
      <c r="AU1754" s="48" t="s">
        <v>422</v>
      </c>
      <c r="AV1754" s="48" t="s">
        <v>422</v>
      </c>
      <c r="AW1754" s="48" t="s">
        <v>422</v>
      </c>
      <c r="AX1754" s="48" t="s">
        <v>422</v>
      </c>
      <c r="AY1754" s="48" t="s">
        <v>422</v>
      </c>
      <c r="AZ1754" s="28" t="s">
        <v>422</v>
      </c>
    </row>
    <row r="1755" ht="15.75" customHeight="1">
      <c r="A1755" s="40">
        <v>1565.0</v>
      </c>
      <c r="B1755" s="28" t="s">
        <v>4761</v>
      </c>
      <c r="C1755" s="41"/>
      <c r="D1755" s="42">
        <f t="array" ref="D1755">index(systems,match($A1755,INDEX(systems,0,1),),3)</f>
        <v>214.539</v>
      </c>
      <c r="E1755" s="42">
        <f t="array" ref="E1755">index(systems,match($A1755,INDEX(systems,0,1),),4)</f>
        <v>-323.163</v>
      </c>
      <c r="F1755" s="43" t="str">
        <f>IFERROR(__xludf.DUMMYFUNCTION("let(row, match($B1755&amp;if($C1755&lt;&gt;"""","" [""&amp;$C1755&amp;""]"",""""),index(nebulae,,2),0),join("","",iferror(round(index(nebulae,row,5)/2,3),1),iferror(round(index(nebulae,row,6)/2,3),1),0))"),"1,1,0")</f>
        <v>1,1,0</v>
      </c>
      <c r="G1755" s="44" t="s">
        <v>4762</v>
      </c>
      <c r="H1755" s="45">
        <f t="array" ref="H1755">let(systemId,match(A1755,index(systems,0,1),),refSystemId,match($H$1,index(systems,0,1),),x,index(systems,systemId,3),y,index(systems,systemId,4),refX,index(systems,refSystemId,3),refY,index(systems,refSystemId,4),round(sqrt((x-refX)^2+(y-refY)^2),3))</f>
        <v>387.893</v>
      </c>
      <c r="I1755" s="53"/>
      <c r="J1755" s="53"/>
      <c r="K1755" s="53"/>
      <c r="L1755" s="53"/>
      <c r="M1755" s="53"/>
      <c r="N1755" s="28" t="s">
        <v>953</v>
      </c>
      <c r="O1755" s="48" t="s">
        <v>1013</v>
      </c>
      <c r="P1755" s="48" t="s">
        <v>1013</v>
      </c>
      <c r="Q1755" s="48" t="s">
        <v>1013</v>
      </c>
      <c r="R1755" s="48" t="s">
        <v>1013</v>
      </c>
      <c r="S1755" s="48" t="s">
        <v>1013</v>
      </c>
      <c r="T1755" s="48" t="s">
        <v>1013</v>
      </c>
      <c r="U1755" s="48" t="s">
        <v>491</v>
      </c>
      <c r="V1755" s="48" t="s">
        <v>491</v>
      </c>
      <c r="W1755" s="48" t="s">
        <v>491</v>
      </c>
      <c r="X1755" s="48" t="s">
        <v>491</v>
      </c>
      <c r="Y1755" s="48" t="s">
        <v>1324</v>
      </c>
      <c r="Z1755" s="48" t="s">
        <v>1324</v>
      </c>
      <c r="AA1755" s="48" t="s">
        <v>1325</v>
      </c>
      <c r="AB1755" s="48" t="s">
        <v>1325</v>
      </c>
      <c r="AC1755" s="48" t="s">
        <v>1325</v>
      </c>
      <c r="AD1755" s="48" t="s">
        <v>1325</v>
      </c>
      <c r="AE1755" s="48" t="s">
        <v>1325</v>
      </c>
      <c r="AF1755" s="48" t="s">
        <v>1325</v>
      </c>
      <c r="AG1755" s="48" t="s">
        <v>1325</v>
      </c>
      <c r="AH1755" s="48" t="s">
        <v>1325</v>
      </c>
      <c r="AI1755" s="48" t="s">
        <v>1325</v>
      </c>
      <c r="AJ1755" s="48" t="s">
        <v>1325</v>
      </c>
      <c r="AK1755" s="48" t="s">
        <v>1325</v>
      </c>
      <c r="AL1755" s="48" t="s">
        <v>1325</v>
      </c>
      <c r="AM1755" s="48" t="s">
        <v>1325</v>
      </c>
      <c r="AN1755" s="48" t="s">
        <v>1325</v>
      </c>
      <c r="AO1755" s="48" t="s">
        <v>1324</v>
      </c>
      <c r="AP1755" s="48" t="s">
        <v>1324</v>
      </c>
      <c r="AQ1755" s="48" t="s">
        <v>953</v>
      </c>
      <c r="AR1755" s="48" t="s">
        <v>953</v>
      </c>
      <c r="AS1755" s="48" t="s">
        <v>953</v>
      </c>
      <c r="AT1755" s="48" t="s">
        <v>953</v>
      </c>
      <c r="AU1755" s="48" t="s">
        <v>953</v>
      </c>
      <c r="AV1755" s="52" t="s">
        <v>953</v>
      </c>
      <c r="AW1755" s="52" t="s">
        <v>953</v>
      </c>
      <c r="AX1755" s="52" t="s">
        <v>953</v>
      </c>
      <c r="AY1755" s="52" t="s">
        <v>953</v>
      </c>
      <c r="AZ1755" s="51" t="s">
        <v>418</v>
      </c>
    </row>
    <row r="1756" ht="15.75" customHeight="1">
      <c r="A1756" s="40">
        <v>1566.0</v>
      </c>
      <c r="B1756" s="28" t="s">
        <v>4763</v>
      </c>
      <c r="C1756" s="41"/>
      <c r="D1756" s="42">
        <f t="array" ref="D1756">index(systems,match($A1756,INDEX(systems,0,1),),3)</f>
        <v>-377.933</v>
      </c>
      <c r="E1756" s="42">
        <f t="array" ref="E1756">index(systems,match($A1756,INDEX(systems,0,1),),4)</f>
        <v>351.506</v>
      </c>
      <c r="F1756" s="43" t="str">
        <f>IFERROR(__xludf.DUMMYFUNCTION("let(row, match($B1756&amp;if($C1756&lt;&gt;"""","" [""&amp;$C1756&amp;""]"",""""),index(nebulae,,2),0),join("","",iferror(round(index(nebulae,row,5)/2,3),1),iferror(round(index(nebulae,row,6)/2,3),1),0))"),"1,1,0")</f>
        <v>1,1,0</v>
      </c>
      <c r="G1756" s="44" t="s">
        <v>4764</v>
      </c>
      <c r="H1756" s="45">
        <f t="array" ref="H1756">let(systemId,match(A1756,index(systems,0,1),),refSystemId,match($H$1,index(systems,0,1),),x,index(systems,systemId,3),y,index(systems,systemId,4),refX,index(systems,refSystemId,3),refY,index(systems,refSystemId,4),round(sqrt((x-refX)^2+(y-refY)^2),3))</f>
        <v>516.13</v>
      </c>
      <c r="I1756" s="53"/>
      <c r="J1756" s="53"/>
      <c r="K1756" s="41"/>
      <c r="L1756" s="41"/>
      <c r="M1756" s="41"/>
      <c r="N1756" s="28" t="s">
        <v>435</v>
      </c>
      <c r="O1756" s="48" t="s">
        <v>435</v>
      </c>
      <c r="P1756" s="48" t="s">
        <v>435</v>
      </c>
      <c r="Q1756" s="48" t="s">
        <v>435</v>
      </c>
      <c r="R1756" s="48" t="s">
        <v>435</v>
      </c>
      <c r="S1756" s="48" t="s">
        <v>435</v>
      </c>
      <c r="T1756" s="48" t="s">
        <v>435</v>
      </c>
      <c r="U1756" s="48" t="s">
        <v>435</v>
      </c>
      <c r="V1756" s="48" t="s">
        <v>435</v>
      </c>
      <c r="W1756" s="48" t="s">
        <v>435</v>
      </c>
      <c r="X1756" s="48" t="s">
        <v>435</v>
      </c>
      <c r="Y1756" s="48" t="s">
        <v>435</v>
      </c>
      <c r="Z1756" s="48" t="s">
        <v>435</v>
      </c>
      <c r="AA1756" s="48" t="s">
        <v>1213</v>
      </c>
      <c r="AB1756" s="48" t="s">
        <v>1213</v>
      </c>
      <c r="AC1756" s="48" t="s">
        <v>1213</v>
      </c>
      <c r="AD1756" s="48" t="s">
        <v>1213</v>
      </c>
      <c r="AE1756" s="48" t="s">
        <v>1213</v>
      </c>
      <c r="AF1756" s="48" t="s">
        <v>1213</v>
      </c>
      <c r="AG1756" s="48" t="s">
        <v>1213</v>
      </c>
      <c r="AH1756" s="48" t="s">
        <v>1214</v>
      </c>
      <c r="AI1756" s="48" t="s">
        <v>592</v>
      </c>
      <c r="AJ1756" s="48" t="s">
        <v>592</v>
      </c>
      <c r="AK1756" s="48" t="s">
        <v>592</v>
      </c>
      <c r="AL1756" s="48" t="s">
        <v>592</v>
      </c>
      <c r="AM1756" s="48" t="s">
        <v>592</v>
      </c>
      <c r="AN1756" s="48" t="s">
        <v>592</v>
      </c>
      <c r="AO1756" s="48" t="s">
        <v>592</v>
      </c>
      <c r="AP1756" s="48" t="s">
        <v>592</v>
      </c>
      <c r="AQ1756" s="48" t="s">
        <v>592</v>
      </c>
      <c r="AR1756" s="48" t="s">
        <v>592</v>
      </c>
      <c r="AS1756" s="48" t="s">
        <v>592</v>
      </c>
      <c r="AT1756" s="48" t="s">
        <v>593</v>
      </c>
      <c r="AU1756" s="48" t="s">
        <v>1019</v>
      </c>
      <c r="AV1756" s="48" t="s">
        <v>1019</v>
      </c>
      <c r="AW1756" s="48" t="s">
        <v>1019</v>
      </c>
      <c r="AX1756" s="48" t="s">
        <v>1019</v>
      </c>
      <c r="AY1756" s="48" t="s">
        <v>1019</v>
      </c>
      <c r="AZ1756" s="28" t="s">
        <v>1019</v>
      </c>
    </row>
    <row r="1757" ht="15.75" customHeight="1">
      <c r="A1757" s="40">
        <v>1567.0</v>
      </c>
      <c r="B1757" s="28" t="s">
        <v>4765</v>
      </c>
      <c r="C1757" s="41"/>
      <c r="D1757" s="42">
        <f t="array" ref="D1757">index(systems,match($A1757,INDEX(systems,0,1),),3)</f>
        <v>332.974</v>
      </c>
      <c r="E1757" s="42">
        <f t="array" ref="E1757">index(systems,match($A1757,INDEX(systems,0,1),),4)</f>
        <v>-112.875</v>
      </c>
      <c r="F1757" s="43" t="str">
        <f>IFERROR(__xludf.DUMMYFUNCTION("let(row, match($B1757&amp;if($C1757&lt;&gt;"""","" [""&amp;$C1757&amp;""]"",""""),index(nebulae,,2),0),join("","",iferror(round(index(nebulae,row,5)/2,3),1),iferror(round(index(nebulae,row,6)/2,3),1),0))"),"1,1,0")</f>
        <v>1,1,0</v>
      </c>
      <c r="G1757" s="44" t="s">
        <v>4766</v>
      </c>
      <c r="H1757" s="45">
        <f t="array" ref="H1757">let(systemId,match(A1757,index(systems,0,1),),refSystemId,match($H$1,index(systems,0,1),),x,index(systems,systemId,3),y,index(systems,systemId,4),refX,index(systems,refSystemId,3),refY,index(systems,refSystemId,4),round(sqrt((x-refX)^2+(y-refY)^2),3))</f>
        <v>351.586</v>
      </c>
      <c r="I1757" s="46" t="s">
        <v>408</v>
      </c>
      <c r="J1757" s="46" t="s">
        <v>408</v>
      </c>
      <c r="K1757" s="47" t="s">
        <v>408</v>
      </c>
      <c r="L1757" s="47" t="s">
        <v>408</v>
      </c>
      <c r="M1757" s="47" t="s">
        <v>408</v>
      </c>
      <c r="N1757" s="28" t="s">
        <v>408</v>
      </c>
      <c r="O1757" s="41"/>
      <c r="P1757" s="48" t="s">
        <v>1168</v>
      </c>
      <c r="Q1757" s="48" t="s">
        <v>1168</v>
      </c>
      <c r="R1757" s="48" t="s">
        <v>1168</v>
      </c>
      <c r="S1757" s="48" t="s">
        <v>1168</v>
      </c>
      <c r="T1757" s="48" t="s">
        <v>1168</v>
      </c>
      <c r="U1757" s="48" t="s">
        <v>422</v>
      </c>
      <c r="V1757" s="48" t="s">
        <v>422</v>
      </c>
      <c r="W1757" s="48" t="s">
        <v>422</v>
      </c>
      <c r="X1757" s="48" t="s">
        <v>422</v>
      </c>
      <c r="Y1757" s="48" t="s">
        <v>422</v>
      </c>
      <c r="Z1757" s="48" t="s">
        <v>422</v>
      </c>
      <c r="AA1757" s="48" t="s">
        <v>422</v>
      </c>
      <c r="AB1757" s="48" t="s">
        <v>422</v>
      </c>
      <c r="AC1757" s="48" t="s">
        <v>422</v>
      </c>
      <c r="AD1757" s="48" t="s">
        <v>422</v>
      </c>
      <c r="AE1757" s="48" t="s">
        <v>422</v>
      </c>
      <c r="AF1757" s="48" t="s">
        <v>422</v>
      </c>
      <c r="AG1757" s="48" t="s">
        <v>422</v>
      </c>
      <c r="AH1757" s="48" t="s">
        <v>422</v>
      </c>
      <c r="AI1757" s="48" t="s">
        <v>422</v>
      </c>
      <c r="AJ1757" s="48" t="s">
        <v>422</v>
      </c>
      <c r="AK1757" s="48" t="s">
        <v>422</v>
      </c>
      <c r="AL1757" s="48" t="s">
        <v>422</v>
      </c>
      <c r="AM1757" s="48" t="s">
        <v>422</v>
      </c>
      <c r="AN1757" s="48" t="s">
        <v>422</v>
      </c>
      <c r="AO1757" s="48" t="s">
        <v>422</v>
      </c>
      <c r="AP1757" s="48" t="s">
        <v>422</v>
      </c>
      <c r="AQ1757" s="48" t="s">
        <v>422</v>
      </c>
      <c r="AR1757" s="48" t="s">
        <v>422</v>
      </c>
      <c r="AS1757" s="48" t="s">
        <v>422</v>
      </c>
      <c r="AT1757" s="48" t="s">
        <v>422</v>
      </c>
      <c r="AU1757" s="48" t="s">
        <v>422</v>
      </c>
      <c r="AV1757" s="48" t="s">
        <v>422</v>
      </c>
      <c r="AW1757" s="48" t="s">
        <v>422</v>
      </c>
      <c r="AX1757" s="48" t="s">
        <v>422</v>
      </c>
      <c r="AY1757" s="48" t="s">
        <v>422</v>
      </c>
      <c r="AZ1757" s="28" t="s">
        <v>422</v>
      </c>
    </row>
    <row r="1758" ht="15.75" customHeight="1">
      <c r="A1758" s="40">
        <v>1568.0</v>
      </c>
      <c r="B1758" s="28" t="s">
        <v>4767</v>
      </c>
      <c r="C1758" s="41"/>
      <c r="D1758" s="42">
        <f t="array" ref="D1758">index(systems,match($A1758,INDEX(systems,0,1),),3)</f>
        <v>-346.127</v>
      </c>
      <c r="E1758" s="42">
        <f t="array" ref="E1758">index(systems,match($A1758,INDEX(systems,0,1),),4)</f>
        <v>4.346</v>
      </c>
      <c r="F1758" s="43" t="str">
        <f>IFERROR(__xludf.DUMMYFUNCTION("let(row, match($B1758&amp;if($C1758&lt;&gt;"""","" [""&amp;$C1758&amp;""]"",""""),index(nebulae,,2),0),join("","",iferror(round(index(nebulae,row,5)/2,3),1),iferror(round(index(nebulae,row,6)/2,3),1),0))"),"1,1,0")</f>
        <v>1,1,0</v>
      </c>
      <c r="G1758" s="44" t="s">
        <v>4768</v>
      </c>
      <c r="H1758" s="45">
        <f t="array" ref="H1758">let(systemId,match(A1758,index(systems,0,1),),refSystemId,match($H$1,index(systems,0,1),),x,index(systems,systemId,3),y,index(systems,systemId,4),refX,index(systems,refSystemId,3),refY,index(systems,refSystemId,4),round(sqrt((x-refX)^2+(y-refY)^2),3))</f>
        <v>346.154</v>
      </c>
      <c r="I1758" s="46" t="s">
        <v>408</v>
      </c>
      <c r="J1758" s="46" t="s">
        <v>408</v>
      </c>
      <c r="K1758" s="46" t="s">
        <v>408</v>
      </c>
      <c r="L1758" s="28" t="s">
        <v>408</v>
      </c>
      <c r="M1758" s="28" t="s">
        <v>408</v>
      </c>
      <c r="N1758" s="28" t="s">
        <v>408</v>
      </c>
      <c r="O1758" s="41"/>
      <c r="P1758" s="48" t="s">
        <v>449</v>
      </c>
      <c r="Q1758" s="48" t="s">
        <v>449</v>
      </c>
      <c r="R1758" s="48" t="s">
        <v>449</v>
      </c>
      <c r="S1758" s="48" t="s">
        <v>449</v>
      </c>
      <c r="T1758" s="48" t="s">
        <v>449</v>
      </c>
      <c r="U1758" s="48" t="s">
        <v>449</v>
      </c>
      <c r="V1758" s="48" t="s">
        <v>449</v>
      </c>
      <c r="W1758" s="48" t="s">
        <v>449</v>
      </c>
      <c r="X1758" s="48" t="s">
        <v>449</v>
      </c>
      <c r="Y1758" s="48" t="s">
        <v>449</v>
      </c>
      <c r="Z1758" s="48" t="s">
        <v>449</v>
      </c>
      <c r="AA1758" s="48" t="s">
        <v>563</v>
      </c>
      <c r="AB1758" s="48" t="s">
        <v>563</v>
      </c>
      <c r="AC1758" s="48" t="s">
        <v>563</v>
      </c>
      <c r="AD1758" s="48" t="s">
        <v>563</v>
      </c>
      <c r="AE1758" s="48" t="s">
        <v>563</v>
      </c>
      <c r="AF1758" s="48" t="s">
        <v>563</v>
      </c>
      <c r="AG1758" s="48" t="s">
        <v>563</v>
      </c>
      <c r="AH1758" s="48" t="s">
        <v>564</v>
      </c>
      <c r="AI1758" s="48" t="s">
        <v>452</v>
      </c>
      <c r="AJ1758" s="48" t="s">
        <v>452</v>
      </c>
      <c r="AK1758" s="48" t="s">
        <v>452</v>
      </c>
      <c r="AL1758" s="48" t="s">
        <v>452</v>
      </c>
      <c r="AM1758" s="48" t="s">
        <v>452</v>
      </c>
      <c r="AN1758" s="48" t="s">
        <v>452</v>
      </c>
      <c r="AO1758" s="48" t="s">
        <v>452</v>
      </c>
      <c r="AP1758" s="48" t="s">
        <v>452</v>
      </c>
      <c r="AQ1758" s="48" t="s">
        <v>452</v>
      </c>
      <c r="AR1758" s="48" t="s">
        <v>452</v>
      </c>
      <c r="AS1758" s="48" t="s">
        <v>453</v>
      </c>
      <c r="AT1758" s="48" t="s">
        <v>454</v>
      </c>
      <c r="AU1758" s="48" t="s">
        <v>454</v>
      </c>
      <c r="AV1758" s="52" t="s">
        <v>454</v>
      </c>
      <c r="AW1758" s="52" t="s">
        <v>454</v>
      </c>
      <c r="AX1758" s="52" t="s">
        <v>454</v>
      </c>
      <c r="AY1758" s="52" t="s">
        <v>454</v>
      </c>
      <c r="AZ1758" s="49" t="s">
        <v>455</v>
      </c>
    </row>
    <row r="1759" ht="15.75" customHeight="1">
      <c r="A1759" s="40">
        <v>1569.0</v>
      </c>
      <c r="B1759" s="28" t="s">
        <v>4769</v>
      </c>
      <c r="C1759" s="41"/>
      <c r="D1759" s="42">
        <f t="array" ref="D1759">index(systems,match($A1759,INDEX(systems,0,1),),3)</f>
        <v>-493.8</v>
      </c>
      <c r="E1759" s="42">
        <f t="array" ref="E1759">index(systems,match($A1759,INDEX(systems,0,1),),4)</f>
        <v>150.938</v>
      </c>
      <c r="F1759" s="43" t="str">
        <f>IFERROR(__xludf.DUMMYFUNCTION("let(row, match($B1759&amp;if($C1759&lt;&gt;"""","" [""&amp;$C1759&amp;""]"",""""),index(nebulae,,2),0),join("","",iferror(round(index(nebulae,row,5)/2,3),1),iferror(round(index(nebulae,row,6)/2,3),1),0))"),"1,1,0")</f>
        <v>1,1,0</v>
      </c>
      <c r="G1759" s="44" t="s">
        <v>4770</v>
      </c>
      <c r="H1759" s="45">
        <f t="array" ref="H1759">let(systemId,match(A1759,index(systems,0,1),),refSystemId,match($H$1,index(systems,0,1),),x,index(systems,systemId,3),y,index(systems,systemId,4),refX,index(systems,refSystemId,3),refY,index(systems,refSystemId,4),round(sqrt((x-refX)^2+(y-refY)^2),3))</f>
        <v>516.353</v>
      </c>
      <c r="I1759" s="28" t="s">
        <v>408</v>
      </c>
      <c r="J1759" s="28" t="s">
        <v>408</v>
      </c>
      <c r="K1759" s="28" t="s">
        <v>408</v>
      </c>
      <c r="L1759" s="28" t="s">
        <v>408</v>
      </c>
      <c r="M1759" s="28" t="s">
        <v>408</v>
      </c>
      <c r="N1759" s="28" t="s">
        <v>408</v>
      </c>
      <c r="O1759" s="41"/>
      <c r="P1759" s="48" t="s">
        <v>461</v>
      </c>
      <c r="Q1759" s="48" t="s">
        <v>461</v>
      </c>
      <c r="R1759" s="48" t="s">
        <v>461</v>
      </c>
      <c r="S1759" s="48" t="s">
        <v>418</v>
      </c>
      <c r="T1759" s="48" t="s">
        <v>418</v>
      </c>
      <c r="U1759" s="48" t="s">
        <v>418</v>
      </c>
      <c r="V1759" s="48" t="s">
        <v>418</v>
      </c>
      <c r="W1759" s="48" t="s">
        <v>418</v>
      </c>
      <c r="X1759" s="48" t="s">
        <v>422</v>
      </c>
      <c r="Y1759" s="48" t="s">
        <v>422</v>
      </c>
      <c r="Z1759" s="48" t="s">
        <v>422</v>
      </c>
      <c r="AA1759" s="48" t="s">
        <v>422</v>
      </c>
      <c r="AB1759" s="48" t="s">
        <v>422</v>
      </c>
      <c r="AC1759" s="48" t="s">
        <v>422</v>
      </c>
      <c r="AD1759" s="48" t="s">
        <v>422</v>
      </c>
      <c r="AE1759" s="48" t="s">
        <v>422</v>
      </c>
      <c r="AF1759" s="48" t="s">
        <v>422</v>
      </c>
      <c r="AG1759" s="48" t="s">
        <v>422</v>
      </c>
      <c r="AH1759" s="48" t="s">
        <v>422</v>
      </c>
      <c r="AI1759" s="48" t="s">
        <v>422</v>
      </c>
      <c r="AJ1759" s="48" t="s">
        <v>422</v>
      </c>
      <c r="AK1759" s="48" t="s">
        <v>422</v>
      </c>
      <c r="AL1759" s="48" t="s">
        <v>422</v>
      </c>
      <c r="AM1759" s="48" t="s">
        <v>422</v>
      </c>
      <c r="AN1759" s="48" t="s">
        <v>422</v>
      </c>
      <c r="AO1759" s="48" t="s">
        <v>422</v>
      </c>
      <c r="AP1759" s="48" t="s">
        <v>422</v>
      </c>
      <c r="AQ1759" s="48" t="s">
        <v>422</v>
      </c>
      <c r="AR1759" s="48" t="s">
        <v>422</v>
      </c>
      <c r="AS1759" s="48" t="s">
        <v>422</v>
      </c>
      <c r="AT1759" s="48" t="s">
        <v>422</v>
      </c>
      <c r="AU1759" s="48" t="s">
        <v>422</v>
      </c>
      <c r="AV1759" s="48" t="s">
        <v>422</v>
      </c>
      <c r="AW1759" s="48" t="s">
        <v>422</v>
      </c>
      <c r="AX1759" s="48" t="s">
        <v>422</v>
      </c>
      <c r="AY1759" s="48" t="s">
        <v>422</v>
      </c>
      <c r="AZ1759" s="28" t="s">
        <v>422</v>
      </c>
    </row>
    <row r="1760" ht="15.75" customHeight="1">
      <c r="A1760" s="40">
        <v>1570.0</v>
      </c>
      <c r="B1760" s="28" t="s">
        <v>4771</v>
      </c>
      <c r="C1760" s="41"/>
      <c r="D1760" s="42">
        <f t="array" ref="D1760">index(systems,match($A1760,INDEX(systems,0,1),),3)</f>
        <v>108.822</v>
      </c>
      <c r="E1760" s="42">
        <f t="array" ref="E1760">index(systems,match($A1760,INDEX(systems,0,1),),4)</f>
        <v>-247.735</v>
      </c>
      <c r="F1760" s="43" t="str">
        <f>IFERROR(__xludf.DUMMYFUNCTION("let(row, match($B1760&amp;if($C1760&lt;&gt;"""","" [""&amp;$C1760&amp;""]"",""""),index(nebulae,,2),0),join("","",iferror(round(index(nebulae,row,5)/2,3),1),iferror(round(index(nebulae,row,6)/2,3),1),0))"),"1,1,0")</f>
        <v>1,1,0</v>
      </c>
      <c r="G1760" s="44" t="s">
        <v>4772</v>
      </c>
      <c r="H1760" s="45">
        <f t="array" ref="H1760">let(systemId,match(A1760,index(systems,0,1),),refSystemId,match($H$1,index(systems,0,1),),x,index(systems,systemId,3),y,index(systems,systemId,4),refX,index(systems,refSystemId,3),refY,index(systems,refSystemId,4),round(sqrt((x-refX)^2+(y-refY)^2),3))</f>
        <v>270.582</v>
      </c>
      <c r="I1760" s="53"/>
      <c r="J1760" s="53"/>
      <c r="K1760" s="53"/>
      <c r="L1760" s="53"/>
      <c r="M1760" s="46" t="s">
        <v>756</v>
      </c>
      <c r="N1760" s="28" t="s">
        <v>986</v>
      </c>
      <c r="O1760" s="48" t="s">
        <v>986</v>
      </c>
      <c r="P1760" s="48" t="s">
        <v>986</v>
      </c>
      <c r="Q1760" s="48" t="s">
        <v>986</v>
      </c>
      <c r="R1760" s="48" t="s">
        <v>986</v>
      </c>
      <c r="S1760" s="48" t="s">
        <v>986</v>
      </c>
      <c r="T1760" s="48" t="s">
        <v>986</v>
      </c>
      <c r="U1760" s="48" t="s">
        <v>986</v>
      </c>
      <c r="V1760" s="48" t="s">
        <v>986</v>
      </c>
      <c r="W1760" s="48" t="s">
        <v>986</v>
      </c>
      <c r="X1760" s="48" t="s">
        <v>986</v>
      </c>
      <c r="Y1760" s="48" t="s">
        <v>614</v>
      </c>
      <c r="Z1760" s="48" t="s">
        <v>987</v>
      </c>
      <c r="AA1760" s="48" t="s">
        <v>987</v>
      </c>
      <c r="AB1760" s="48" t="s">
        <v>987</v>
      </c>
      <c r="AC1760" s="48" t="s">
        <v>987</v>
      </c>
      <c r="AD1760" s="48" t="s">
        <v>987</v>
      </c>
      <c r="AE1760" s="48" t="s">
        <v>987</v>
      </c>
      <c r="AF1760" s="48" t="s">
        <v>987</v>
      </c>
      <c r="AG1760" s="48" t="s">
        <v>987</v>
      </c>
      <c r="AH1760" s="48" t="s">
        <v>987</v>
      </c>
      <c r="AI1760" s="48" t="s">
        <v>987</v>
      </c>
      <c r="AJ1760" s="48" t="s">
        <v>987</v>
      </c>
      <c r="AK1760" s="48" t="s">
        <v>987</v>
      </c>
      <c r="AL1760" s="48" t="s">
        <v>987</v>
      </c>
      <c r="AM1760" s="48" t="s">
        <v>987</v>
      </c>
      <c r="AN1760" s="48" t="s">
        <v>614</v>
      </c>
      <c r="AO1760" s="48" t="s">
        <v>614</v>
      </c>
      <c r="AP1760" s="48" t="s">
        <v>614</v>
      </c>
      <c r="AQ1760" s="48" t="s">
        <v>614</v>
      </c>
      <c r="AR1760" s="48" t="s">
        <v>614</v>
      </c>
      <c r="AS1760" s="48" t="s">
        <v>614</v>
      </c>
      <c r="AT1760" s="48" t="s">
        <v>614</v>
      </c>
      <c r="AU1760" s="48" t="s">
        <v>614</v>
      </c>
      <c r="AV1760" s="52" t="s">
        <v>614</v>
      </c>
      <c r="AW1760" s="52" t="s">
        <v>614</v>
      </c>
      <c r="AX1760" s="52" t="s">
        <v>986</v>
      </c>
      <c r="AY1760" s="52" t="s">
        <v>986</v>
      </c>
      <c r="AZ1760" s="28" t="s">
        <v>986</v>
      </c>
    </row>
    <row r="1761" ht="15.75" customHeight="1">
      <c r="A1761" s="40">
        <v>3057.0</v>
      </c>
      <c r="B1761" s="28" t="s">
        <v>4773</v>
      </c>
      <c r="C1761" s="41"/>
      <c r="D1761" s="42">
        <f t="array" ref="D1761">index(systems,match($A1761,INDEX(systems,0,1),),3)</f>
        <v>-1045.933</v>
      </c>
      <c r="E1761" s="42">
        <f t="array" ref="E1761">index(systems,match($A1761,INDEX(systems,0,1),),4)</f>
        <v>-381.236</v>
      </c>
      <c r="F1761" s="43" t="str">
        <f>IFERROR(__xludf.DUMMYFUNCTION("let(row, match($B1761&amp;if($C1761&lt;&gt;"""","" [""&amp;$C1761&amp;""]"",""""),index(nebulae,,2),0),join("","",iferror(round(index(nebulae,row,5)/2,3),1),iferror(round(index(nebulae,row,6)/2,3),1),0))"),"1,1,0")</f>
        <v>1,1,0</v>
      </c>
      <c r="G1761" s="44" t="s">
        <v>4774</v>
      </c>
      <c r="H1761" s="45">
        <f t="array" ref="H1761">let(systemId,match(A1761,index(systems,0,1),),refSystemId,match($H$1,index(systems,0,1),),x,index(systems,systemId,3),y,index(systems,systemId,4),refX,index(systems,refSystemId,3),refY,index(systems,refSystemId,4),round(sqrt((x-refX)^2+(y-refY)^2),3))</f>
        <v>1113.246</v>
      </c>
      <c r="I1761" s="55"/>
      <c r="J1761" s="55"/>
      <c r="K1761" s="55"/>
      <c r="L1761" s="55"/>
      <c r="M1761" s="55"/>
      <c r="N1761" s="55"/>
      <c r="O1761" s="55"/>
      <c r="P1761" s="56" t="s">
        <v>408</v>
      </c>
      <c r="Q1761" s="56" t="s">
        <v>408</v>
      </c>
      <c r="R1761" s="56" t="s">
        <v>408</v>
      </c>
      <c r="S1761" s="56" t="s">
        <v>408</v>
      </c>
      <c r="T1761" s="56" t="s">
        <v>408</v>
      </c>
      <c r="U1761" s="56" t="s">
        <v>408</v>
      </c>
      <c r="V1761" s="56" t="s">
        <v>408</v>
      </c>
      <c r="W1761" s="56" t="s">
        <v>408</v>
      </c>
      <c r="X1761" s="56" t="s">
        <v>408</v>
      </c>
      <c r="Y1761" s="55"/>
      <c r="Z1761" s="41"/>
      <c r="AA1761" s="55"/>
      <c r="AB1761" s="55"/>
      <c r="AC1761" s="55"/>
      <c r="AD1761" s="55"/>
      <c r="AE1761" s="55"/>
      <c r="AF1761" s="55"/>
      <c r="AG1761" s="55"/>
      <c r="AH1761" s="55"/>
      <c r="AI1761" s="55"/>
      <c r="AJ1761" s="55"/>
      <c r="AK1761" s="55"/>
      <c r="AL1761" s="55"/>
      <c r="AM1761" s="55"/>
      <c r="AN1761" s="55"/>
      <c r="AO1761" s="55"/>
      <c r="AP1761" s="55"/>
      <c r="AQ1761" s="55"/>
      <c r="AR1761" s="55"/>
      <c r="AS1761" s="55"/>
      <c r="AT1761" s="55"/>
      <c r="AU1761" s="51" t="s">
        <v>418</v>
      </c>
      <c r="AV1761" s="55"/>
      <c r="AW1761" s="55"/>
      <c r="AX1761" s="55"/>
      <c r="AY1761" s="55"/>
      <c r="AZ1761" s="55"/>
    </row>
    <row r="1762" ht="15.75" customHeight="1">
      <c r="A1762" s="40">
        <v>1571.0</v>
      </c>
      <c r="B1762" s="28" t="s">
        <v>4775</v>
      </c>
      <c r="C1762" s="41"/>
      <c r="D1762" s="42">
        <f t="array" ref="D1762">index(systems,match($A1762,INDEX(systems,0,1),),3)</f>
        <v>-489.668</v>
      </c>
      <c r="E1762" s="42">
        <f t="array" ref="E1762">index(systems,match($A1762,INDEX(systems,0,1),),4)</f>
        <v>305.298</v>
      </c>
      <c r="F1762" s="43" t="str">
        <f>IFERROR(__xludf.DUMMYFUNCTION("let(row, match($B1762&amp;if($C1762&lt;&gt;"""","" [""&amp;$C1762&amp;""]"",""""),index(nebulae,,2),0),join("","",iferror(round(index(nebulae,row,5)/2,3),1),iferror(round(index(nebulae,row,6)/2,3),1),0))"),"1,1,0")</f>
        <v>1,1,0</v>
      </c>
      <c r="G1762" s="44" t="s">
        <v>4776</v>
      </c>
      <c r="H1762" s="45">
        <f t="array" ref="H1762">let(systemId,match(A1762,index(systems,0,1),),refSystemId,match($H$1,index(systems,0,1),),x,index(systems,systemId,3),y,index(systems,systemId,4),refX,index(systems,refSystemId,3),refY,index(systems,refSystemId,4),round(sqrt((x-refX)^2+(y-refY)^2),3))</f>
        <v>577.046</v>
      </c>
      <c r="I1762" s="53"/>
      <c r="J1762" s="53"/>
      <c r="K1762" s="53"/>
      <c r="L1762" s="53"/>
      <c r="M1762" s="53"/>
      <c r="N1762" s="28" t="s">
        <v>477</v>
      </c>
      <c r="O1762" s="48" t="s">
        <v>477</v>
      </c>
      <c r="P1762" s="48" t="s">
        <v>477</v>
      </c>
      <c r="Q1762" s="48" t="s">
        <v>477</v>
      </c>
      <c r="R1762" s="48" t="s">
        <v>477</v>
      </c>
      <c r="S1762" s="48" t="s">
        <v>418</v>
      </c>
      <c r="T1762" s="48" t="s">
        <v>418</v>
      </c>
      <c r="U1762" s="48" t="s">
        <v>418</v>
      </c>
      <c r="V1762" s="48" t="s">
        <v>418</v>
      </c>
      <c r="W1762" s="48" t="s">
        <v>418</v>
      </c>
      <c r="X1762" s="48" t="s">
        <v>422</v>
      </c>
      <c r="Y1762" s="48" t="s">
        <v>422</v>
      </c>
      <c r="Z1762" s="48" t="s">
        <v>422</v>
      </c>
      <c r="AA1762" s="48" t="s">
        <v>422</v>
      </c>
      <c r="AB1762" s="48" t="s">
        <v>422</v>
      </c>
      <c r="AC1762" s="48" t="s">
        <v>422</v>
      </c>
      <c r="AD1762" s="48" t="s">
        <v>422</v>
      </c>
      <c r="AE1762" s="48" t="s">
        <v>422</v>
      </c>
      <c r="AF1762" s="48" t="s">
        <v>422</v>
      </c>
      <c r="AG1762" s="48" t="s">
        <v>422</v>
      </c>
      <c r="AH1762" s="48" t="s">
        <v>422</v>
      </c>
      <c r="AI1762" s="48" t="s">
        <v>422</v>
      </c>
      <c r="AJ1762" s="48" t="s">
        <v>422</v>
      </c>
      <c r="AK1762" s="48" t="s">
        <v>422</v>
      </c>
      <c r="AL1762" s="48" t="s">
        <v>422</v>
      </c>
      <c r="AM1762" s="48" t="s">
        <v>422</v>
      </c>
      <c r="AN1762" s="48" t="s">
        <v>422</v>
      </c>
      <c r="AO1762" s="48" t="s">
        <v>422</v>
      </c>
      <c r="AP1762" s="48" t="s">
        <v>422</v>
      </c>
      <c r="AQ1762" s="48" t="s">
        <v>422</v>
      </c>
      <c r="AR1762" s="48" t="s">
        <v>422</v>
      </c>
      <c r="AS1762" s="48" t="s">
        <v>422</v>
      </c>
      <c r="AT1762" s="48" t="s">
        <v>422</v>
      </c>
      <c r="AU1762" s="48" t="s">
        <v>422</v>
      </c>
      <c r="AV1762" s="48" t="s">
        <v>422</v>
      </c>
      <c r="AW1762" s="48" t="s">
        <v>422</v>
      </c>
      <c r="AX1762" s="48" t="s">
        <v>422</v>
      </c>
      <c r="AY1762" s="48" t="s">
        <v>422</v>
      </c>
      <c r="AZ1762" s="49" t="s">
        <v>422</v>
      </c>
    </row>
    <row r="1763" ht="15.75" customHeight="1">
      <c r="A1763" s="40">
        <v>1572.0</v>
      </c>
      <c r="B1763" s="28" t="s">
        <v>4777</v>
      </c>
      <c r="C1763" s="41"/>
      <c r="D1763" s="42">
        <f t="array" ref="D1763">index(systems,match($A1763,INDEX(systems,0,1),),3)</f>
        <v>428.053</v>
      </c>
      <c r="E1763" s="42">
        <f t="array" ref="E1763">index(systems,match($A1763,INDEX(systems,0,1),),4)</f>
        <v>-271.226</v>
      </c>
      <c r="F1763" s="43" t="str">
        <f>IFERROR(__xludf.DUMMYFUNCTION("let(row, match($B1763&amp;if($C1763&lt;&gt;"""","" [""&amp;$C1763&amp;""]"",""""),index(nebulae,,2),0),join("","",iferror(round(index(nebulae,row,5)/2,3),1),iferror(round(index(nebulae,row,6)/2,3),1),0))"),"1,1,0")</f>
        <v>1,1,0</v>
      </c>
      <c r="G1763" s="44" t="s">
        <v>4778</v>
      </c>
      <c r="H1763" s="45">
        <f t="array" ref="H1763">let(systemId,match(A1763,index(systems,0,1),),refSystemId,match($H$1,index(systems,0,1),),x,index(systems,systemId,3),y,index(systems,systemId,4),refX,index(systems,refSystemId,3),refY,index(systems,refSystemId,4),round(sqrt((x-refX)^2+(y-refY)^2),3))</f>
        <v>506.747</v>
      </c>
      <c r="I1763" s="41"/>
      <c r="J1763" s="41"/>
      <c r="K1763" s="41"/>
      <c r="L1763" s="41"/>
      <c r="M1763" s="41"/>
      <c r="N1763" s="28" t="s">
        <v>4779</v>
      </c>
      <c r="O1763" s="48" t="s">
        <v>659</v>
      </c>
      <c r="P1763" s="48" t="s">
        <v>659</v>
      </c>
      <c r="Q1763" s="48" t="s">
        <v>659</v>
      </c>
      <c r="R1763" s="48" t="s">
        <v>659</v>
      </c>
      <c r="S1763" s="48" t="s">
        <v>659</v>
      </c>
      <c r="T1763" s="48" t="s">
        <v>659</v>
      </c>
      <c r="U1763" s="48" t="s">
        <v>659</v>
      </c>
      <c r="V1763" s="48" t="s">
        <v>659</v>
      </c>
      <c r="W1763" s="48" t="s">
        <v>659</v>
      </c>
      <c r="X1763" s="48" t="s">
        <v>659</v>
      </c>
      <c r="Y1763" s="52" t="s">
        <v>660</v>
      </c>
      <c r="Z1763" s="52" t="s">
        <v>660</v>
      </c>
      <c r="AA1763" s="52" t="s">
        <v>661</v>
      </c>
      <c r="AB1763" s="52" t="s">
        <v>661</v>
      </c>
      <c r="AC1763" s="52" t="s">
        <v>661</v>
      </c>
      <c r="AD1763" s="52" t="s">
        <v>661</v>
      </c>
      <c r="AE1763" s="52" t="s">
        <v>661</v>
      </c>
      <c r="AF1763" s="52" t="s">
        <v>661</v>
      </c>
      <c r="AG1763" s="52" t="s">
        <v>661</v>
      </c>
      <c r="AH1763" s="52" t="s">
        <v>661</v>
      </c>
      <c r="AI1763" s="52" t="s">
        <v>661</v>
      </c>
      <c r="AJ1763" s="52" t="s">
        <v>661</v>
      </c>
      <c r="AK1763" s="52" t="s">
        <v>661</v>
      </c>
      <c r="AL1763" s="52" t="s">
        <v>661</v>
      </c>
      <c r="AM1763" s="52" t="s">
        <v>661</v>
      </c>
      <c r="AN1763" s="52" t="s">
        <v>661</v>
      </c>
      <c r="AO1763" s="52" t="s">
        <v>660</v>
      </c>
      <c r="AP1763" s="48" t="s">
        <v>660</v>
      </c>
      <c r="AQ1763" s="52" t="s">
        <v>4780</v>
      </c>
      <c r="AR1763" s="52" t="s">
        <v>662</v>
      </c>
      <c r="AS1763" s="52" t="s">
        <v>662</v>
      </c>
      <c r="AT1763" s="52" t="s">
        <v>662</v>
      </c>
      <c r="AU1763" s="52" t="s">
        <v>662</v>
      </c>
      <c r="AV1763" s="48" t="s">
        <v>662</v>
      </c>
      <c r="AW1763" s="48" t="s">
        <v>662</v>
      </c>
      <c r="AX1763" s="48" t="s">
        <v>662</v>
      </c>
      <c r="AY1763" s="48" t="s">
        <v>662</v>
      </c>
      <c r="AZ1763" s="28" t="s">
        <v>662</v>
      </c>
    </row>
    <row r="1764" ht="15.75" customHeight="1">
      <c r="A1764" s="40">
        <v>1573.0</v>
      </c>
      <c r="B1764" s="28" t="s">
        <v>4781</v>
      </c>
      <c r="C1764" s="41"/>
      <c r="D1764" s="42">
        <f t="array" ref="D1764">index(systems,match($A1764,INDEX(systems,0,1),),3)</f>
        <v>-282.661</v>
      </c>
      <c r="E1764" s="42">
        <f t="array" ref="E1764">index(systems,match($A1764,INDEX(systems,0,1),),4)</f>
        <v>-43.906</v>
      </c>
      <c r="F1764" s="43" t="str">
        <f>IFERROR(__xludf.DUMMYFUNCTION("let(row, match($B1764&amp;if($C1764&lt;&gt;"""","" [""&amp;$C1764&amp;""]"",""""),index(nebulae,,2),0),join("","",iferror(round(index(nebulae,row,5)/2,3),1),iferror(round(index(nebulae,row,6)/2,3),1),0))"),"1,1,0")</f>
        <v>1,1,0</v>
      </c>
      <c r="G1764" s="44" t="s">
        <v>4782</v>
      </c>
      <c r="H1764" s="45">
        <f t="array" ref="H1764">let(systemId,match(A1764,index(systems,0,1),),refSystemId,match($H$1,index(systems,0,1),),x,index(systems,systemId,3),y,index(systems,systemId,4),refX,index(systems,refSystemId,3),refY,index(systems,refSystemId,4),round(sqrt((x-refX)^2+(y-refY)^2),3))</f>
        <v>286.051</v>
      </c>
      <c r="I1764" s="46" t="s">
        <v>408</v>
      </c>
      <c r="J1764" s="47" t="s">
        <v>408</v>
      </c>
      <c r="K1764" s="47" t="s">
        <v>408</v>
      </c>
      <c r="L1764" s="46" t="s">
        <v>408</v>
      </c>
      <c r="M1764" s="47" t="s">
        <v>408</v>
      </c>
      <c r="N1764" s="28" t="s">
        <v>408</v>
      </c>
      <c r="O1764" s="41"/>
      <c r="P1764" s="48" t="s">
        <v>560</v>
      </c>
      <c r="Q1764" s="48" t="s">
        <v>560</v>
      </c>
      <c r="R1764" s="48" t="s">
        <v>560</v>
      </c>
      <c r="S1764" s="48" t="s">
        <v>560</v>
      </c>
      <c r="T1764" s="48" t="s">
        <v>560</v>
      </c>
      <c r="U1764" s="48" t="s">
        <v>560</v>
      </c>
      <c r="V1764" s="48" t="s">
        <v>560</v>
      </c>
      <c r="W1764" s="48" t="s">
        <v>560</v>
      </c>
      <c r="X1764" s="48" t="s">
        <v>560</v>
      </c>
      <c r="Y1764" s="48" t="s">
        <v>422</v>
      </c>
      <c r="Z1764" s="48" t="s">
        <v>422</v>
      </c>
      <c r="AA1764" s="48" t="s">
        <v>422</v>
      </c>
      <c r="AB1764" s="48" t="s">
        <v>422</v>
      </c>
      <c r="AC1764" s="48" t="s">
        <v>422</v>
      </c>
      <c r="AD1764" s="48" t="s">
        <v>422</v>
      </c>
      <c r="AE1764" s="48" t="s">
        <v>422</v>
      </c>
      <c r="AF1764" s="48" t="s">
        <v>422</v>
      </c>
      <c r="AG1764" s="48" t="s">
        <v>422</v>
      </c>
      <c r="AH1764" s="48" t="s">
        <v>422</v>
      </c>
      <c r="AI1764" s="48" t="s">
        <v>422</v>
      </c>
      <c r="AJ1764" s="48" t="s">
        <v>422</v>
      </c>
      <c r="AK1764" s="48" t="s">
        <v>422</v>
      </c>
      <c r="AL1764" s="48" t="s">
        <v>422</v>
      </c>
      <c r="AM1764" s="48" t="s">
        <v>422</v>
      </c>
      <c r="AN1764" s="48" t="s">
        <v>422</v>
      </c>
      <c r="AO1764" s="48" t="s">
        <v>422</v>
      </c>
      <c r="AP1764" s="48" t="s">
        <v>422</v>
      </c>
      <c r="AQ1764" s="48" t="s">
        <v>422</v>
      </c>
      <c r="AR1764" s="48" t="s">
        <v>422</v>
      </c>
      <c r="AS1764" s="48" t="s">
        <v>422</v>
      </c>
      <c r="AT1764" s="48" t="s">
        <v>422</v>
      </c>
      <c r="AU1764" s="48" t="s">
        <v>422</v>
      </c>
      <c r="AV1764" s="48" t="s">
        <v>422</v>
      </c>
      <c r="AW1764" s="48" t="s">
        <v>422</v>
      </c>
      <c r="AX1764" s="48" t="s">
        <v>422</v>
      </c>
      <c r="AY1764" s="48" t="s">
        <v>422</v>
      </c>
      <c r="AZ1764" s="51" t="s">
        <v>422</v>
      </c>
    </row>
    <row r="1765" ht="15.75" customHeight="1">
      <c r="A1765" s="40">
        <v>1574.0</v>
      </c>
      <c r="B1765" s="28" t="s">
        <v>4783</v>
      </c>
      <c r="C1765" s="41"/>
      <c r="D1765" s="42">
        <f t="array" ref="D1765">index(systems,match($A1765,INDEX(systems,0,1),),3)</f>
        <v>138.074</v>
      </c>
      <c r="E1765" s="42">
        <f t="array" ref="E1765">index(systems,match($A1765,INDEX(systems,0,1),),4)</f>
        <v>-364.572</v>
      </c>
      <c r="F1765" s="43" t="str">
        <f>IFERROR(__xludf.DUMMYFUNCTION("let(row, match($B1765&amp;if($C1765&lt;&gt;"""","" [""&amp;$C1765&amp;""]"",""""),index(nebulae,,2),0),join("","",iferror(round(index(nebulae,row,5)/2,3),1),iferror(round(index(nebulae,row,6)/2,3),1),0))"),"1,1,0")</f>
        <v>1,1,0</v>
      </c>
      <c r="G1765" s="44" t="s">
        <v>4784</v>
      </c>
      <c r="H1765" s="45">
        <f t="array" ref="H1765">let(systemId,match(A1765,index(systems,0,1),),refSystemId,match($H$1,index(systems,0,1),),x,index(systems,systemId,3),y,index(systems,systemId,4),refX,index(systems,refSystemId,3),refY,index(systems,refSystemId,4),round(sqrt((x-refX)^2+(y-refY)^2),3))</f>
        <v>389.842</v>
      </c>
      <c r="I1765" s="28" t="s">
        <v>408</v>
      </c>
      <c r="J1765" s="28" t="s">
        <v>408</v>
      </c>
      <c r="K1765" s="28" t="s">
        <v>408</v>
      </c>
      <c r="L1765" s="28" t="s">
        <v>408</v>
      </c>
      <c r="M1765" s="28" t="s">
        <v>408</v>
      </c>
      <c r="N1765" s="28" t="s">
        <v>408</v>
      </c>
      <c r="O1765" s="41"/>
      <c r="P1765" s="48" t="s">
        <v>1296</v>
      </c>
      <c r="Q1765" s="48" t="s">
        <v>1296</v>
      </c>
      <c r="R1765" s="48" t="s">
        <v>1296</v>
      </c>
      <c r="S1765" s="48" t="s">
        <v>1296</v>
      </c>
      <c r="T1765" s="48" t="s">
        <v>1296</v>
      </c>
      <c r="U1765" s="48" t="s">
        <v>1296</v>
      </c>
      <c r="V1765" s="48" t="s">
        <v>1296</v>
      </c>
      <c r="W1765" s="48" t="s">
        <v>1296</v>
      </c>
      <c r="X1765" s="48" t="s">
        <v>1296</v>
      </c>
      <c r="Y1765" s="48" t="s">
        <v>422</v>
      </c>
      <c r="Z1765" s="48" t="s">
        <v>422</v>
      </c>
      <c r="AA1765" s="48" t="s">
        <v>422</v>
      </c>
      <c r="AB1765" s="48" t="s">
        <v>422</v>
      </c>
      <c r="AC1765" s="48" t="s">
        <v>422</v>
      </c>
      <c r="AD1765" s="48" t="s">
        <v>422</v>
      </c>
      <c r="AE1765" s="48" t="s">
        <v>422</v>
      </c>
      <c r="AF1765" s="48" t="s">
        <v>422</v>
      </c>
      <c r="AG1765" s="48" t="s">
        <v>422</v>
      </c>
      <c r="AH1765" s="48" t="s">
        <v>422</v>
      </c>
      <c r="AI1765" s="48" t="s">
        <v>422</v>
      </c>
      <c r="AJ1765" s="48" t="s">
        <v>422</v>
      </c>
      <c r="AK1765" s="48" t="s">
        <v>422</v>
      </c>
      <c r="AL1765" s="48" t="s">
        <v>422</v>
      </c>
      <c r="AM1765" s="48" t="s">
        <v>422</v>
      </c>
      <c r="AN1765" s="48" t="s">
        <v>422</v>
      </c>
      <c r="AO1765" s="48" t="s">
        <v>422</v>
      </c>
      <c r="AP1765" s="48" t="s">
        <v>422</v>
      </c>
      <c r="AQ1765" s="48" t="s">
        <v>422</v>
      </c>
      <c r="AR1765" s="48" t="s">
        <v>422</v>
      </c>
      <c r="AS1765" s="48" t="s">
        <v>422</v>
      </c>
      <c r="AT1765" s="48" t="s">
        <v>422</v>
      </c>
      <c r="AU1765" s="48" t="s">
        <v>422</v>
      </c>
      <c r="AV1765" s="48" t="s">
        <v>422</v>
      </c>
      <c r="AW1765" s="48" t="s">
        <v>422</v>
      </c>
      <c r="AX1765" s="48" t="s">
        <v>422</v>
      </c>
      <c r="AY1765" s="48" t="s">
        <v>422</v>
      </c>
      <c r="AZ1765" s="28" t="s">
        <v>422</v>
      </c>
    </row>
    <row r="1766" ht="15.75" customHeight="1">
      <c r="A1766" s="40">
        <v>1575.0</v>
      </c>
      <c r="B1766" s="28" t="s">
        <v>4785</v>
      </c>
      <c r="C1766" s="41"/>
      <c r="D1766" s="42">
        <f t="array" ref="D1766">index(systems,match($A1766,INDEX(systems,0,1),),3)</f>
        <v>212.22</v>
      </c>
      <c r="E1766" s="42">
        <f t="array" ref="E1766">index(systems,match($A1766,INDEX(systems,0,1),),4)</f>
        <v>320.996</v>
      </c>
      <c r="F1766" s="43" t="str">
        <f>IFERROR(__xludf.DUMMYFUNCTION("let(row, match($B1766&amp;if($C1766&lt;&gt;"""","" [""&amp;$C1766&amp;""]"",""""),index(nebulae,,2),0),join("","",iferror(round(index(nebulae,row,5)/2,3),1),iferror(round(index(nebulae,row,6)/2,3),1),0))"),"1,1,0")</f>
        <v>1,1,0</v>
      </c>
      <c r="G1766" s="44" t="s">
        <v>4786</v>
      </c>
      <c r="H1766" s="45">
        <f t="array" ref="H1766">let(systemId,match(A1766,index(systems,0,1),),refSystemId,match($H$1,index(systems,0,1),),x,index(systems,systemId,3),y,index(systems,systemId,4),refX,index(systems,refSystemId,3),refY,index(systems,refSystemId,4),round(sqrt((x-refX)^2+(y-refY)^2),3))</f>
        <v>384.806</v>
      </c>
      <c r="I1766" s="53"/>
      <c r="J1766" s="53"/>
      <c r="K1766" s="46" t="s">
        <v>418</v>
      </c>
      <c r="L1766" s="53"/>
      <c r="M1766" s="53"/>
      <c r="N1766" s="28" t="s">
        <v>1257</v>
      </c>
      <c r="O1766" s="48" t="s">
        <v>1257</v>
      </c>
      <c r="P1766" s="48" t="s">
        <v>1257</v>
      </c>
      <c r="Q1766" s="48" t="s">
        <v>1257</v>
      </c>
      <c r="R1766" s="48" t="s">
        <v>1257</v>
      </c>
      <c r="S1766" s="48" t="s">
        <v>1257</v>
      </c>
      <c r="T1766" s="48" t="s">
        <v>1257</v>
      </c>
      <c r="U1766" s="48" t="s">
        <v>1257</v>
      </c>
      <c r="V1766" s="48" t="s">
        <v>1257</v>
      </c>
      <c r="W1766" s="48" t="s">
        <v>1257</v>
      </c>
      <c r="X1766" s="48" t="s">
        <v>1257</v>
      </c>
      <c r="Y1766" s="48" t="s">
        <v>1257</v>
      </c>
      <c r="Z1766" s="48" t="s">
        <v>1257</v>
      </c>
      <c r="AA1766" s="48" t="s">
        <v>1257</v>
      </c>
      <c r="AB1766" s="48" t="s">
        <v>1257</v>
      </c>
      <c r="AC1766" s="48" t="s">
        <v>1257</v>
      </c>
      <c r="AD1766" s="48" t="s">
        <v>1257</v>
      </c>
      <c r="AE1766" s="48" t="s">
        <v>1257</v>
      </c>
      <c r="AF1766" s="48" t="s">
        <v>1257</v>
      </c>
      <c r="AG1766" s="48" t="s">
        <v>1257</v>
      </c>
      <c r="AH1766" s="48" t="s">
        <v>1257</v>
      </c>
      <c r="AI1766" s="48" t="s">
        <v>1257</v>
      </c>
      <c r="AJ1766" s="48" t="s">
        <v>1257</v>
      </c>
      <c r="AK1766" s="48" t="s">
        <v>1257</v>
      </c>
      <c r="AL1766" s="48" t="s">
        <v>1257</v>
      </c>
      <c r="AM1766" s="48" t="s">
        <v>1257</v>
      </c>
      <c r="AN1766" s="48" t="s">
        <v>1257</v>
      </c>
      <c r="AO1766" s="48" t="s">
        <v>1257</v>
      </c>
      <c r="AP1766" s="48" t="s">
        <v>1257</v>
      </c>
      <c r="AQ1766" s="48" t="s">
        <v>1257</v>
      </c>
      <c r="AR1766" s="48" t="s">
        <v>1257</v>
      </c>
      <c r="AS1766" s="48" t="s">
        <v>1257</v>
      </c>
      <c r="AT1766" s="48" t="s">
        <v>1257</v>
      </c>
      <c r="AU1766" s="48" t="s">
        <v>1257</v>
      </c>
      <c r="AV1766" s="48" t="s">
        <v>1257</v>
      </c>
      <c r="AW1766" s="48" t="s">
        <v>1257</v>
      </c>
      <c r="AX1766" s="48" t="s">
        <v>1257</v>
      </c>
      <c r="AY1766" s="48" t="s">
        <v>1257</v>
      </c>
      <c r="AZ1766" s="28" t="s">
        <v>1257</v>
      </c>
    </row>
    <row r="1767" ht="15.75" customHeight="1">
      <c r="A1767" s="40">
        <v>1576.0</v>
      </c>
      <c r="B1767" s="28" t="s">
        <v>4787</v>
      </c>
      <c r="C1767" s="41"/>
      <c r="D1767" s="42">
        <f t="array" ref="D1767">index(systems,match($A1767,INDEX(systems,0,1),),3)</f>
        <v>-145.309</v>
      </c>
      <c r="E1767" s="42">
        <f t="array" ref="E1767">index(systems,match($A1767,INDEX(systems,0,1),),4)</f>
        <v>377.868</v>
      </c>
      <c r="F1767" s="43" t="str">
        <f>IFERROR(__xludf.DUMMYFUNCTION("let(row, match($B1767&amp;if($C1767&lt;&gt;"""","" [""&amp;$C1767&amp;""]"",""""),index(nebulae,,2),0),join("","",iferror(round(index(nebulae,row,5)/2,3),1),iferror(round(index(nebulae,row,6)/2,3),1),0))"),"1,1,0")</f>
        <v>1,1,0</v>
      </c>
      <c r="G1767" s="44" t="s">
        <v>4788</v>
      </c>
      <c r="H1767" s="45">
        <f t="array" ref="H1767">let(systemId,match(A1767,index(systems,0,1),),refSystemId,match($H$1,index(systems,0,1),),x,index(systems,systemId,3),y,index(systems,systemId,4),refX,index(systems,refSystemId,3),refY,index(systems,refSystemId,4),round(sqrt((x-refX)^2+(y-refY)^2),3))</f>
        <v>404.844</v>
      </c>
      <c r="I1767" s="53"/>
      <c r="J1767" s="53"/>
      <c r="K1767" s="53"/>
      <c r="L1767" s="53"/>
      <c r="M1767" s="46" t="s">
        <v>1116</v>
      </c>
      <c r="N1767" s="28" t="s">
        <v>497</v>
      </c>
      <c r="O1767" s="48" t="s">
        <v>497</v>
      </c>
      <c r="P1767" s="48" t="s">
        <v>497</v>
      </c>
      <c r="Q1767" s="48" t="s">
        <v>497</v>
      </c>
      <c r="R1767" s="48" t="s">
        <v>497</v>
      </c>
      <c r="S1767" s="48" t="s">
        <v>902</v>
      </c>
      <c r="T1767" s="48" t="s">
        <v>902</v>
      </c>
      <c r="U1767" s="48" t="s">
        <v>902</v>
      </c>
      <c r="V1767" s="48" t="s">
        <v>902</v>
      </c>
      <c r="W1767" s="48" t="s">
        <v>902</v>
      </c>
      <c r="X1767" s="48" t="s">
        <v>902</v>
      </c>
      <c r="Y1767" s="48" t="s">
        <v>902</v>
      </c>
      <c r="Z1767" s="48" t="s">
        <v>902</v>
      </c>
      <c r="AA1767" s="48" t="s">
        <v>976</v>
      </c>
      <c r="AB1767" s="48" t="s">
        <v>976</v>
      </c>
      <c r="AC1767" s="48" t="s">
        <v>976</v>
      </c>
      <c r="AD1767" s="48" t="s">
        <v>976</v>
      </c>
      <c r="AE1767" s="48" t="s">
        <v>417</v>
      </c>
      <c r="AF1767" s="48" t="s">
        <v>417</v>
      </c>
      <c r="AG1767" s="48" t="s">
        <v>417</v>
      </c>
      <c r="AH1767" s="48" t="s">
        <v>417</v>
      </c>
      <c r="AI1767" s="48" t="s">
        <v>417</v>
      </c>
      <c r="AJ1767" s="48" t="s">
        <v>417</v>
      </c>
      <c r="AK1767" s="48" t="s">
        <v>417</v>
      </c>
      <c r="AL1767" s="48" t="s">
        <v>417</v>
      </c>
      <c r="AM1767" s="48" t="s">
        <v>417</v>
      </c>
      <c r="AN1767" s="48" t="s">
        <v>417</v>
      </c>
      <c r="AO1767" s="48" t="s">
        <v>417</v>
      </c>
      <c r="AP1767" s="48" t="s">
        <v>417</v>
      </c>
      <c r="AQ1767" s="48" t="s">
        <v>417</v>
      </c>
      <c r="AR1767" s="48" t="s">
        <v>417</v>
      </c>
      <c r="AS1767" s="48" t="s">
        <v>417</v>
      </c>
      <c r="AT1767" s="48" t="s">
        <v>417</v>
      </c>
      <c r="AU1767" s="48" t="s">
        <v>417</v>
      </c>
      <c r="AV1767" s="48" t="s">
        <v>417</v>
      </c>
      <c r="AW1767" s="48" t="s">
        <v>417</v>
      </c>
      <c r="AX1767" s="48" t="s">
        <v>417</v>
      </c>
      <c r="AY1767" s="48" t="s">
        <v>417</v>
      </c>
      <c r="AZ1767" s="51" t="s">
        <v>850</v>
      </c>
    </row>
    <row r="1768" ht="15.75" customHeight="1">
      <c r="A1768" s="40">
        <v>1577.0</v>
      </c>
      <c r="B1768" s="28" t="s">
        <v>4789</v>
      </c>
      <c r="C1768" s="41"/>
      <c r="D1768" s="42">
        <f t="array" ref="D1768">index(systems,match($A1768,INDEX(systems,0,1),),3)</f>
        <v>111.402</v>
      </c>
      <c r="E1768" s="42">
        <f t="array" ref="E1768">index(systems,match($A1768,INDEX(systems,0,1),),4)</f>
        <v>5.902</v>
      </c>
      <c r="F1768" s="43" t="str">
        <f>IFERROR(__xludf.DUMMYFUNCTION("let(row, match($B1768&amp;if($C1768&lt;&gt;"""","" [""&amp;$C1768&amp;""]"",""""),index(nebulae,,2),0),join("","",iferror(round(index(nebulae,row,5)/2,3),1),iferror(round(index(nebulae,row,6)/2,3),1),0))"),"1,1,0")</f>
        <v>1,1,0</v>
      </c>
      <c r="G1768" s="44" t="s">
        <v>4790</v>
      </c>
      <c r="H1768" s="45">
        <f t="array" ref="H1768">let(systemId,match(A1768,index(systems,0,1),),refSystemId,match($H$1,index(systems,0,1),),x,index(systems,systemId,3),y,index(systems,systemId,4),refX,index(systems,refSystemId,3),refY,index(systems,refSystemId,4),round(sqrt((x-refX)^2+(y-refY)^2),3))</f>
        <v>111.558</v>
      </c>
      <c r="I1768" s="41"/>
      <c r="J1768" s="41"/>
      <c r="K1768" s="28" t="s">
        <v>418</v>
      </c>
      <c r="L1768" s="41"/>
      <c r="M1768" s="41"/>
      <c r="N1768" s="28" t="s">
        <v>2087</v>
      </c>
      <c r="O1768" s="48" t="s">
        <v>2087</v>
      </c>
      <c r="P1768" s="48" t="s">
        <v>582</v>
      </c>
      <c r="Q1768" s="48" t="s">
        <v>582</v>
      </c>
      <c r="R1768" s="48" t="s">
        <v>535</v>
      </c>
      <c r="S1768" s="48" t="s">
        <v>582</v>
      </c>
      <c r="T1768" s="48" t="s">
        <v>582</v>
      </c>
      <c r="U1768" s="48" t="s">
        <v>1079</v>
      </c>
      <c r="V1768" s="48" t="s">
        <v>1079</v>
      </c>
      <c r="W1768" s="48" t="s">
        <v>1079</v>
      </c>
      <c r="X1768" s="48" t="s">
        <v>582</v>
      </c>
      <c r="Y1768" s="48" t="s">
        <v>1064</v>
      </c>
      <c r="Z1768" s="48" t="s">
        <v>1064</v>
      </c>
      <c r="AA1768" s="48" t="s">
        <v>1065</v>
      </c>
      <c r="AB1768" s="48" t="s">
        <v>1065</v>
      </c>
      <c r="AC1768" s="48" t="s">
        <v>1065</v>
      </c>
      <c r="AD1768" s="48" t="s">
        <v>1065</v>
      </c>
      <c r="AE1768" s="48" t="s">
        <v>1065</v>
      </c>
      <c r="AF1768" s="48" t="s">
        <v>1065</v>
      </c>
      <c r="AG1768" s="48" t="s">
        <v>1065</v>
      </c>
      <c r="AH1768" s="48" t="s">
        <v>1065</v>
      </c>
      <c r="AI1768" s="48" t="s">
        <v>1065</v>
      </c>
      <c r="AJ1768" s="48" t="s">
        <v>1065</v>
      </c>
      <c r="AK1768" s="48" t="s">
        <v>1065</v>
      </c>
      <c r="AL1768" s="48" t="s">
        <v>1065</v>
      </c>
      <c r="AM1768" s="48" t="s">
        <v>1065</v>
      </c>
      <c r="AN1768" s="48" t="s">
        <v>1065</v>
      </c>
      <c r="AO1768" s="48" t="s">
        <v>1064</v>
      </c>
      <c r="AP1768" s="48" t="s">
        <v>1064</v>
      </c>
      <c r="AQ1768" s="48" t="s">
        <v>1064</v>
      </c>
      <c r="AR1768" s="48" t="s">
        <v>1064</v>
      </c>
      <c r="AS1768" s="48" t="s">
        <v>586</v>
      </c>
      <c r="AT1768" s="48" t="s">
        <v>586</v>
      </c>
      <c r="AU1768" s="48" t="s">
        <v>586</v>
      </c>
      <c r="AV1768" s="48" t="s">
        <v>586</v>
      </c>
      <c r="AW1768" s="48" t="s">
        <v>418</v>
      </c>
      <c r="AX1768" s="48" t="s">
        <v>1064</v>
      </c>
      <c r="AY1768" s="52" t="s">
        <v>587</v>
      </c>
      <c r="AZ1768" s="51" t="s">
        <v>1885</v>
      </c>
    </row>
    <row r="1769" ht="15.75" customHeight="1">
      <c r="A1769" s="40">
        <v>1578.0</v>
      </c>
      <c r="B1769" s="28" t="s">
        <v>4791</v>
      </c>
      <c r="C1769" s="41"/>
      <c r="D1769" s="42">
        <f t="array" ref="D1769">index(systems,match($A1769,INDEX(systems,0,1),),3)</f>
        <v>82.45</v>
      </c>
      <c r="E1769" s="42">
        <f t="array" ref="E1769">index(systems,match($A1769,INDEX(systems,0,1),),4)</f>
        <v>-292.929</v>
      </c>
      <c r="F1769" s="43" t="str">
        <f>IFERROR(__xludf.DUMMYFUNCTION("let(row, match($B1769&amp;if($C1769&lt;&gt;"""","" [""&amp;$C1769&amp;""]"",""""),index(nebulae,,2),0),join("","",iferror(round(index(nebulae,row,5)/2,3),1),iferror(round(index(nebulae,row,6)/2,3),1),0))"),"1,1,0")</f>
        <v>1,1,0</v>
      </c>
      <c r="G1769" s="44" t="s">
        <v>4792</v>
      </c>
      <c r="H1769" s="45">
        <f t="array" ref="H1769">let(systemId,match(A1769,index(systems,0,1),),refSystemId,match($H$1,index(systems,0,1),),x,index(systems,systemId,3),y,index(systems,systemId,4),refX,index(systems,refSystemId,3),refY,index(systems,refSystemId,4),round(sqrt((x-refX)^2+(y-refY)^2),3))</f>
        <v>304.311</v>
      </c>
      <c r="I1769" s="28" t="s">
        <v>408</v>
      </c>
      <c r="J1769" s="28" t="s">
        <v>408</v>
      </c>
      <c r="K1769" s="28" t="s">
        <v>408</v>
      </c>
      <c r="L1769" s="28" t="s">
        <v>408</v>
      </c>
      <c r="M1769" s="28" t="s">
        <v>408</v>
      </c>
      <c r="N1769" s="28" t="s">
        <v>408</v>
      </c>
      <c r="O1769" s="41"/>
      <c r="P1769" s="48" t="s">
        <v>1475</v>
      </c>
      <c r="Q1769" s="48" t="s">
        <v>1475</v>
      </c>
      <c r="R1769" s="48" t="s">
        <v>1475</v>
      </c>
      <c r="S1769" s="48" t="s">
        <v>1475</v>
      </c>
      <c r="T1769" s="48" t="s">
        <v>1475</v>
      </c>
      <c r="U1769" s="48" t="s">
        <v>1475</v>
      </c>
      <c r="V1769" s="48" t="s">
        <v>1475</v>
      </c>
      <c r="W1769" s="48" t="s">
        <v>1475</v>
      </c>
      <c r="X1769" s="48" t="s">
        <v>1475</v>
      </c>
      <c r="Y1769" s="48" t="s">
        <v>492</v>
      </c>
      <c r="Z1769" s="48" t="s">
        <v>492</v>
      </c>
      <c r="AA1769" s="48" t="s">
        <v>493</v>
      </c>
      <c r="AB1769" s="48" t="s">
        <v>493</v>
      </c>
      <c r="AC1769" s="48" t="s">
        <v>493</v>
      </c>
      <c r="AD1769" s="48" t="s">
        <v>493</v>
      </c>
      <c r="AE1769" s="48" t="s">
        <v>493</v>
      </c>
      <c r="AF1769" s="48" t="s">
        <v>493</v>
      </c>
      <c r="AG1769" s="48" t="s">
        <v>493</v>
      </c>
      <c r="AH1769" s="48" t="s">
        <v>493</v>
      </c>
      <c r="AI1769" s="48" t="s">
        <v>493</v>
      </c>
      <c r="AJ1769" s="48" t="s">
        <v>493</v>
      </c>
      <c r="AK1769" s="48" t="s">
        <v>493</v>
      </c>
      <c r="AL1769" s="48" t="s">
        <v>493</v>
      </c>
      <c r="AM1769" s="48" t="s">
        <v>493</v>
      </c>
      <c r="AN1769" s="48" t="s">
        <v>493</v>
      </c>
      <c r="AO1769" s="48" t="s">
        <v>492</v>
      </c>
      <c r="AP1769" s="48" t="s">
        <v>492</v>
      </c>
      <c r="AQ1769" s="48" t="s">
        <v>492</v>
      </c>
      <c r="AR1769" s="48" t="s">
        <v>492</v>
      </c>
      <c r="AS1769" s="48" t="s">
        <v>492</v>
      </c>
      <c r="AT1769" s="48" t="s">
        <v>492</v>
      </c>
      <c r="AU1769" s="48" t="s">
        <v>492</v>
      </c>
      <c r="AV1769" s="48" t="s">
        <v>1028</v>
      </c>
      <c r="AW1769" s="48" t="s">
        <v>1028</v>
      </c>
      <c r="AX1769" s="48" t="s">
        <v>1028</v>
      </c>
      <c r="AY1769" s="48" t="s">
        <v>1028</v>
      </c>
      <c r="AZ1769" s="28" t="s">
        <v>1028</v>
      </c>
    </row>
    <row r="1770" ht="15.75" customHeight="1">
      <c r="A1770" s="40">
        <v>2910.0</v>
      </c>
      <c r="B1770" s="28" t="s">
        <v>4793</v>
      </c>
      <c r="C1770" s="41"/>
      <c r="D1770" s="42">
        <f t="array" ref="D1770">index(systems,match($A1770,INDEX(systems,0,1),),3)</f>
        <v>-30.433</v>
      </c>
      <c r="E1770" s="42">
        <f t="array" ref="E1770">index(systems,match($A1770,INDEX(systems,0,1),),4)</f>
        <v>517.963</v>
      </c>
      <c r="F1770" s="43" t="str">
        <f>IFERROR(__xludf.DUMMYFUNCTION("let(row, match($B1770&amp;if($C1770&lt;&gt;"""","" [""&amp;$C1770&amp;""]"",""""),index(nebulae,,2),0),join("","",iferror(round(index(nebulae,row,5)/2,3),1),iferror(round(index(nebulae,row,6)/2,3),1),0))"),"1,1,0")</f>
        <v>1,1,0</v>
      </c>
      <c r="G1770" s="44" t="s">
        <v>4794</v>
      </c>
      <c r="H1770" s="45">
        <f t="array" ref="H1770">let(systemId,match(A1770,index(systems,0,1),),refSystemId,match($H$1,index(systems,0,1),),x,index(systems,systemId,3),y,index(systems,systemId,4),refX,index(systems,refSystemId,3),refY,index(systems,refSystemId,4),round(sqrt((x-refX)^2+(y-refY)^2),3))</f>
        <v>518.856</v>
      </c>
      <c r="I1770" s="28" t="s">
        <v>408</v>
      </c>
      <c r="J1770" s="28" t="s">
        <v>408</v>
      </c>
      <c r="K1770" s="28" t="s">
        <v>408</v>
      </c>
      <c r="L1770" s="28" t="s">
        <v>408</v>
      </c>
      <c r="M1770" s="28" t="s">
        <v>408</v>
      </c>
      <c r="N1770" s="28" t="s">
        <v>408</v>
      </c>
      <c r="O1770" s="41"/>
      <c r="P1770" s="48" t="s">
        <v>408</v>
      </c>
      <c r="Q1770" s="48" t="s">
        <v>408</v>
      </c>
      <c r="R1770" s="48" t="s">
        <v>408</v>
      </c>
      <c r="S1770" s="48" t="s">
        <v>408</v>
      </c>
      <c r="T1770" s="48" t="s">
        <v>408</v>
      </c>
      <c r="U1770" s="48" t="s">
        <v>408</v>
      </c>
      <c r="V1770" s="48" t="s">
        <v>408</v>
      </c>
      <c r="W1770" s="48" t="s">
        <v>408</v>
      </c>
      <c r="X1770" s="48" t="s">
        <v>408</v>
      </c>
      <c r="Y1770" s="48" t="s">
        <v>1692</v>
      </c>
      <c r="Z1770" s="56" t="s">
        <v>1692</v>
      </c>
      <c r="AA1770" s="48" t="s">
        <v>1692</v>
      </c>
      <c r="AB1770" s="48" t="s">
        <v>913</v>
      </c>
      <c r="AC1770" s="48" t="s">
        <v>913</v>
      </c>
      <c r="AD1770" s="48" t="s">
        <v>913</v>
      </c>
      <c r="AE1770" s="48" t="s">
        <v>913</v>
      </c>
      <c r="AF1770" s="48" t="s">
        <v>913</v>
      </c>
      <c r="AG1770" s="48" t="s">
        <v>913</v>
      </c>
      <c r="AH1770" s="48" t="s">
        <v>849</v>
      </c>
      <c r="AI1770" s="48" t="s">
        <v>849</v>
      </c>
      <c r="AJ1770" s="48" t="s">
        <v>849</v>
      </c>
      <c r="AK1770" s="48" t="s">
        <v>849</v>
      </c>
      <c r="AL1770" s="48" t="s">
        <v>849</v>
      </c>
      <c r="AM1770" s="48" t="s">
        <v>849</v>
      </c>
      <c r="AN1770" s="48" t="s">
        <v>849</v>
      </c>
      <c r="AO1770" s="48" t="s">
        <v>849</v>
      </c>
      <c r="AP1770" s="48" t="s">
        <v>849</v>
      </c>
      <c r="AQ1770" s="48" t="s">
        <v>850</v>
      </c>
      <c r="AR1770" s="48" t="s">
        <v>850</v>
      </c>
      <c r="AS1770" s="48" t="s">
        <v>850</v>
      </c>
      <c r="AT1770" s="48" t="s">
        <v>418</v>
      </c>
      <c r="AU1770" s="48" t="s">
        <v>1693</v>
      </c>
      <c r="AV1770" s="56" t="s">
        <v>1693</v>
      </c>
      <c r="AW1770" s="56" t="s">
        <v>1693</v>
      </c>
      <c r="AX1770" s="56" t="s">
        <v>1693</v>
      </c>
      <c r="AY1770" s="56" t="s">
        <v>1693</v>
      </c>
      <c r="AZ1770" s="51" t="s">
        <v>1693</v>
      </c>
    </row>
    <row r="1771" ht="15.75" customHeight="1">
      <c r="A1771" s="40">
        <v>1579.0</v>
      </c>
      <c r="B1771" s="28" t="s">
        <v>4795</v>
      </c>
      <c r="C1771" s="41"/>
      <c r="D1771" s="42">
        <f t="array" ref="D1771">index(systems,match($A1771,INDEX(systems,0,1),),3)</f>
        <v>315.359</v>
      </c>
      <c r="E1771" s="42">
        <f t="array" ref="E1771">index(systems,match($A1771,INDEX(systems,0,1),),4)</f>
        <v>-122.354</v>
      </c>
      <c r="F1771" s="43" t="str">
        <f>IFERROR(__xludf.DUMMYFUNCTION("let(row, match($B1771&amp;if($C1771&lt;&gt;"""","" [""&amp;$C1771&amp;""]"",""""),index(nebulae,,2),0),join("","",iferror(round(index(nebulae,row,5)/2,3),1),iferror(round(index(nebulae,row,6)/2,3),1),0))"),"1,1,0")</f>
        <v>1,1,0</v>
      </c>
      <c r="G1771" s="44" t="s">
        <v>4796</v>
      </c>
      <c r="H1771" s="45">
        <f t="array" ref="H1771">let(systemId,match(A1771,index(systems,0,1),),refSystemId,match($H$1,index(systems,0,1),),x,index(systems,systemId,3),y,index(systems,systemId,4),refX,index(systems,refSystemId,3),refY,index(systems,refSystemId,4),round(sqrt((x-refX)^2+(y-refY)^2),3))</f>
        <v>338.263</v>
      </c>
      <c r="I1771" s="53"/>
      <c r="J1771" s="46" t="s">
        <v>500</v>
      </c>
      <c r="K1771" s="47" t="s">
        <v>500</v>
      </c>
      <c r="L1771" s="47" t="s">
        <v>500</v>
      </c>
      <c r="M1771" s="47" t="s">
        <v>500</v>
      </c>
      <c r="N1771" s="28" t="s">
        <v>1168</v>
      </c>
      <c r="O1771" s="48" t="s">
        <v>1168</v>
      </c>
      <c r="P1771" s="48" t="s">
        <v>1168</v>
      </c>
      <c r="Q1771" s="48" t="s">
        <v>1168</v>
      </c>
      <c r="R1771" s="48" t="s">
        <v>1168</v>
      </c>
      <c r="S1771" s="48" t="s">
        <v>1168</v>
      </c>
      <c r="T1771" s="48" t="s">
        <v>1168</v>
      </c>
      <c r="U1771" s="48" t="s">
        <v>1168</v>
      </c>
      <c r="V1771" s="48" t="s">
        <v>1168</v>
      </c>
      <c r="W1771" s="48" t="s">
        <v>1168</v>
      </c>
      <c r="X1771" s="48" t="s">
        <v>1168</v>
      </c>
      <c r="Y1771" s="48" t="s">
        <v>1195</v>
      </c>
      <c r="Z1771" s="48" t="s">
        <v>1195</v>
      </c>
      <c r="AA1771" s="48" t="s">
        <v>1196</v>
      </c>
      <c r="AB1771" s="48" t="s">
        <v>1196</v>
      </c>
      <c r="AC1771" s="48" t="s">
        <v>1196</v>
      </c>
      <c r="AD1771" s="48" t="s">
        <v>1196</v>
      </c>
      <c r="AE1771" s="48" t="s">
        <v>1196</v>
      </c>
      <c r="AF1771" s="48" t="s">
        <v>1196</v>
      </c>
      <c r="AG1771" s="48" t="s">
        <v>1196</v>
      </c>
      <c r="AH1771" s="48" t="s">
        <v>1196</v>
      </c>
      <c r="AI1771" s="48" t="s">
        <v>1196</v>
      </c>
      <c r="AJ1771" s="48" t="s">
        <v>1196</v>
      </c>
      <c r="AK1771" s="48" t="s">
        <v>1196</v>
      </c>
      <c r="AL1771" s="48" t="s">
        <v>1196</v>
      </c>
      <c r="AM1771" s="48" t="s">
        <v>1196</v>
      </c>
      <c r="AN1771" s="48" t="s">
        <v>1196</v>
      </c>
      <c r="AO1771" s="48" t="s">
        <v>1195</v>
      </c>
      <c r="AP1771" s="48" t="s">
        <v>1195</v>
      </c>
      <c r="AQ1771" s="48" t="s">
        <v>1195</v>
      </c>
      <c r="AR1771" s="48" t="s">
        <v>1195</v>
      </c>
      <c r="AS1771" s="48" t="s">
        <v>1195</v>
      </c>
      <c r="AT1771" s="48" t="s">
        <v>1195</v>
      </c>
      <c r="AU1771" s="48" t="s">
        <v>1195</v>
      </c>
      <c r="AV1771" s="48" t="s">
        <v>1195</v>
      </c>
      <c r="AW1771" s="48" t="s">
        <v>1195</v>
      </c>
      <c r="AX1771" s="48" t="s">
        <v>1195</v>
      </c>
      <c r="AY1771" s="48" t="s">
        <v>1195</v>
      </c>
      <c r="AZ1771" s="28" t="s">
        <v>1195</v>
      </c>
    </row>
    <row r="1772" ht="15.75" customHeight="1">
      <c r="A1772" s="40">
        <v>1580.0</v>
      </c>
      <c r="B1772" s="28" t="s">
        <v>4797</v>
      </c>
      <c r="C1772" s="41"/>
      <c r="D1772" s="42">
        <f t="array" ref="D1772">index(systems,match($A1772,INDEX(systems,0,1),),3)</f>
        <v>-152.611</v>
      </c>
      <c r="E1772" s="42">
        <f t="array" ref="E1772">index(systems,match($A1772,INDEX(systems,0,1),),4)</f>
        <v>-361.226</v>
      </c>
      <c r="F1772" s="43" t="str">
        <f>IFERROR(__xludf.DUMMYFUNCTION("let(row, match($B1772&amp;if($C1772&lt;&gt;"""","" [""&amp;$C1772&amp;""]"",""""),index(nebulae,,2),0),join("","",iferror(round(index(nebulae,row,5)/2,3),1),iferror(round(index(nebulae,row,6)/2,3),1),0))"),"1,1,0")</f>
        <v>1,1,0</v>
      </c>
      <c r="G1772" s="44" t="s">
        <v>4798</v>
      </c>
      <c r="H1772" s="45">
        <f t="array" ref="H1772">let(systemId,match(A1772,index(systems,0,1),),refSystemId,match($H$1,index(systems,0,1),),x,index(systems,systemId,3),y,index(systems,systemId,4),refX,index(systems,refSystemId,3),refY,index(systems,refSystemId,4),round(sqrt((x-refX)^2+(y-refY)^2),3))</f>
        <v>392.141</v>
      </c>
      <c r="I1772" s="28" t="s">
        <v>408</v>
      </c>
      <c r="J1772" s="28" t="s">
        <v>408</v>
      </c>
      <c r="K1772" s="28" t="s">
        <v>408</v>
      </c>
      <c r="L1772" s="28" t="s">
        <v>408</v>
      </c>
      <c r="M1772" s="28" t="s">
        <v>408</v>
      </c>
      <c r="N1772" s="28" t="s">
        <v>408</v>
      </c>
      <c r="O1772" s="41"/>
      <c r="P1772" s="48" t="s">
        <v>560</v>
      </c>
      <c r="Q1772" s="48" t="s">
        <v>560</v>
      </c>
      <c r="R1772" s="48" t="s">
        <v>560</v>
      </c>
      <c r="S1772" s="48" t="s">
        <v>560</v>
      </c>
      <c r="T1772" s="48" t="s">
        <v>560</v>
      </c>
      <c r="U1772" s="48" t="s">
        <v>422</v>
      </c>
      <c r="V1772" s="52" t="s">
        <v>422</v>
      </c>
      <c r="W1772" s="52" t="s">
        <v>422</v>
      </c>
      <c r="X1772" s="52" t="s">
        <v>422</v>
      </c>
      <c r="Y1772" s="52" t="s">
        <v>422</v>
      </c>
      <c r="Z1772" s="52" t="s">
        <v>422</v>
      </c>
      <c r="AA1772" s="52" t="s">
        <v>422</v>
      </c>
      <c r="AB1772" s="52" t="s">
        <v>422</v>
      </c>
      <c r="AC1772" s="52" t="s">
        <v>422</v>
      </c>
      <c r="AD1772" s="52" t="s">
        <v>422</v>
      </c>
      <c r="AE1772" s="52" t="s">
        <v>422</v>
      </c>
      <c r="AF1772" s="52" t="s">
        <v>422</v>
      </c>
      <c r="AG1772" s="52" t="s">
        <v>422</v>
      </c>
      <c r="AH1772" s="52" t="s">
        <v>422</v>
      </c>
      <c r="AI1772" s="52" t="s">
        <v>422</v>
      </c>
      <c r="AJ1772" s="52" t="s">
        <v>422</v>
      </c>
      <c r="AK1772" s="52" t="s">
        <v>422</v>
      </c>
      <c r="AL1772" s="52" t="s">
        <v>422</v>
      </c>
      <c r="AM1772" s="52" t="s">
        <v>422</v>
      </c>
      <c r="AN1772" s="52" t="s">
        <v>422</v>
      </c>
      <c r="AO1772" s="52" t="s">
        <v>422</v>
      </c>
      <c r="AP1772" s="52" t="s">
        <v>422</v>
      </c>
      <c r="AQ1772" s="52" t="s">
        <v>422</v>
      </c>
      <c r="AR1772" s="52" t="s">
        <v>422</v>
      </c>
      <c r="AS1772" s="52" t="s">
        <v>422</v>
      </c>
      <c r="AT1772" s="52" t="s">
        <v>422</v>
      </c>
      <c r="AU1772" s="52" t="s">
        <v>422</v>
      </c>
      <c r="AV1772" s="48" t="s">
        <v>422</v>
      </c>
      <c r="AW1772" s="48" t="s">
        <v>422</v>
      </c>
      <c r="AX1772" s="48" t="s">
        <v>422</v>
      </c>
      <c r="AY1772" s="48" t="s">
        <v>422</v>
      </c>
      <c r="AZ1772" s="51" t="s">
        <v>422</v>
      </c>
    </row>
    <row r="1773" ht="15.75" customHeight="1">
      <c r="A1773" s="40">
        <v>1581.0</v>
      </c>
      <c r="B1773" s="28" t="s">
        <v>4799</v>
      </c>
      <c r="C1773" s="41"/>
      <c r="D1773" s="42">
        <f t="array" ref="D1773">index(systems,match($A1773,INDEX(systems,0,1),),3)</f>
        <v>-8.766</v>
      </c>
      <c r="E1773" s="42">
        <f t="array" ref="E1773">index(systems,match($A1773,INDEX(systems,0,1),),4)</f>
        <v>-55.98</v>
      </c>
      <c r="F1773" s="43" t="str">
        <f>IFERROR(__xludf.DUMMYFUNCTION("let(row, match($B1773&amp;if($C1773&lt;&gt;"""","" [""&amp;$C1773&amp;""]"",""""),index(nebulae,,2),0),join("","",iferror(round(index(nebulae,row,5)/2,3),1),iferror(round(index(nebulae,row,6)/2,3),1),0))"),"1,1,0")</f>
        <v>1,1,0</v>
      </c>
      <c r="G1773" s="44" t="s">
        <v>4800</v>
      </c>
      <c r="H1773" s="100">
        <f t="array" ref="H1773">let(systemId,match(A1773,index(systems,0,1),),refSystemId,match($H$1,index(systems,0,1),),x,index(systems,systemId,3),y,index(systems,systemId,4),refX,index(systems,refSystemId,3),refY,index(systems,refSystemId,4),round(sqrt((x-refX)^2+(y-refY)^2),3))</f>
        <v>56.662</v>
      </c>
      <c r="I1773" s="28" t="s">
        <v>408</v>
      </c>
      <c r="J1773" s="41"/>
      <c r="K1773" s="41"/>
      <c r="L1773" s="41"/>
      <c r="M1773" s="28" t="s">
        <v>508</v>
      </c>
      <c r="N1773" s="28" t="s">
        <v>509</v>
      </c>
      <c r="O1773" s="48" t="s">
        <v>509</v>
      </c>
      <c r="P1773" s="48" t="s">
        <v>509</v>
      </c>
      <c r="Q1773" s="48" t="s">
        <v>509</v>
      </c>
      <c r="R1773" s="48" t="s">
        <v>510</v>
      </c>
      <c r="S1773" s="48" t="s">
        <v>509</v>
      </c>
      <c r="T1773" s="28" t="s">
        <v>511</v>
      </c>
      <c r="U1773" s="48" t="s">
        <v>513</v>
      </c>
      <c r="V1773" s="48" t="s">
        <v>513</v>
      </c>
      <c r="W1773" s="48" t="s">
        <v>513</v>
      </c>
      <c r="X1773" s="48" t="s">
        <v>513</v>
      </c>
      <c r="Y1773" s="48" t="s">
        <v>422</v>
      </c>
      <c r="Z1773" s="48" t="s">
        <v>422</v>
      </c>
      <c r="AA1773" s="48" t="s">
        <v>422</v>
      </c>
      <c r="AB1773" s="48" t="s">
        <v>422</v>
      </c>
      <c r="AC1773" s="48" t="s">
        <v>422</v>
      </c>
      <c r="AD1773" s="48" t="s">
        <v>422</v>
      </c>
      <c r="AE1773" s="48" t="s">
        <v>422</v>
      </c>
      <c r="AF1773" s="48" t="s">
        <v>422</v>
      </c>
      <c r="AG1773" s="48" t="s">
        <v>422</v>
      </c>
      <c r="AH1773" s="48" t="s">
        <v>422</v>
      </c>
      <c r="AI1773" s="48" t="s">
        <v>422</v>
      </c>
      <c r="AJ1773" s="48" t="s">
        <v>422</v>
      </c>
      <c r="AK1773" s="48" t="s">
        <v>422</v>
      </c>
      <c r="AL1773" s="48" t="s">
        <v>422</v>
      </c>
      <c r="AM1773" s="48" t="s">
        <v>422</v>
      </c>
      <c r="AN1773" s="48" t="s">
        <v>422</v>
      </c>
      <c r="AO1773" s="48" t="s">
        <v>422</v>
      </c>
      <c r="AP1773" s="48" t="s">
        <v>422</v>
      </c>
      <c r="AQ1773" s="48" t="s">
        <v>422</v>
      </c>
      <c r="AR1773" s="48" t="s">
        <v>422</v>
      </c>
      <c r="AS1773" s="48" t="s">
        <v>422</v>
      </c>
      <c r="AT1773" s="48" t="s">
        <v>422</v>
      </c>
      <c r="AU1773" s="48" t="s">
        <v>422</v>
      </c>
      <c r="AV1773" s="48" t="s">
        <v>422</v>
      </c>
      <c r="AW1773" s="48" t="s">
        <v>422</v>
      </c>
      <c r="AX1773" s="48" t="s">
        <v>422</v>
      </c>
      <c r="AY1773" s="48" t="s">
        <v>422</v>
      </c>
      <c r="AZ1773" s="49" t="s">
        <v>422</v>
      </c>
    </row>
    <row r="1774" ht="15.75" customHeight="1">
      <c r="A1774" s="40">
        <v>3137.0</v>
      </c>
      <c r="B1774" s="28" t="s">
        <v>4801</v>
      </c>
      <c r="C1774" s="41"/>
      <c r="D1774" s="42">
        <f t="array" ref="D1774">index(systems,match($A1774,INDEX(systems,0,1),),3)</f>
        <v>66.775</v>
      </c>
      <c r="E1774" s="42">
        <f t="array" ref="E1774">index(systems,match($A1774,INDEX(systems,0,1),),4)</f>
        <v>-443.708</v>
      </c>
      <c r="F1774" s="43" t="str">
        <f>IFERROR(__xludf.DUMMYFUNCTION("let(row, match($B1774&amp;if($C1774&lt;&gt;"""","" [""&amp;$C1774&amp;""]"",""""),index(nebulae,,2),0),join("","",iferror(round(index(nebulae,row,5)/2,3),1),iferror(round(index(nebulae,row,6)/2,3),1),0))"),"1,1,0")</f>
        <v>1,1,0</v>
      </c>
      <c r="G1774" s="44" t="s">
        <v>4802</v>
      </c>
      <c r="H1774" s="45">
        <f t="array" ref="H1774">let(systemId,match(A1774,index(systems,0,1),),refSystemId,match($H$1,index(systems,0,1),),x,index(systems,systemId,3),y,index(systems,systemId,4),refX,index(systems,refSystemId,3),refY,index(systems,refSystemId,4),round(sqrt((x-refX)^2+(y-refY)^2),3))</f>
        <v>448.704</v>
      </c>
      <c r="I1774" s="56" t="s">
        <v>408</v>
      </c>
      <c r="J1774" s="56" t="s">
        <v>408</v>
      </c>
      <c r="K1774" s="56" t="s">
        <v>408</v>
      </c>
      <c r="L1774" s="56" t="s">
        <v>408</v>
      </c>
      <c r="M1774" s="56" t="s">
        <v>408</v>
      </c>
      <c r="N1774" s="56" t="s">
        <v>408</v>
      </c>
      <c r="O1774" s="55"/>
      <c r="P1774" s="56" t="s">
        <v>408</v>
      </c>
      <c r="Q1774" s="56" t="s">
        <v>408</v>
      </c>
      <c r="R1774" s="56" t="s">
        <v>408</v>
      </c>
      <c r="S1774" s="56" t="s">
        <v>408</v>
      </c>
      <c r="T1774" s="56" t="s">
        <v>408</v>
      </c>
      <c r="U1774" s="56" t="s">
        <v>408</v>
      </c>
      <c r="V1774" s="56" t="s">
        <v>408</v>
      </c>
      <c r="W1774" s="56" t="s">
        <v>408</v>
      </c>
      <c r="X1774" s="56" t="s">
        <v>408</v>
      </c>
      <c r="Y1774" s="56" t="s">
        <v>408</v>
      </c>
      <c r="Z1774" s="56" t="s">
        <v>408</v>
      </c>
      <c r="AA1774" s="56" t="s">
        <v>408</v>
      </c>
      <c r="AB1774" s="56" t="s">
        <v>408</v>
      </c>
      <c r="AC1774" s="56" t="s">
        <v>408</v>
      </c>
      <c r="AD1774" s="56" t="s">
        <v>408</v>
      </c>
      <c r="AE1774" s="56" t="s">
        <v>408</v>
      </c>
      <c r="AF1774" s="56" t="s">
        <v>408</v>
      </c>
      <c r="AG1774" s="56" t="s">
        <v>408</v>
      </c>
      <c r="AH1774" s="56" t="s">
        <v>408</v>
      </c>
      <c r="AI1774" s="56" t="s">
        <v>408</v>
      </c>
      <c r="AJ1774" s="56" t="s">
        <v>408</v>
      </c>
      <c r="AK1774" s="56" t="s">
        <v>408</v>
      </c>
      <c r="AL1774" s="56" t="s">
        <v>408</v>
      </c>
      <c r="AM1774" s="56" t="s">
        <v>408</v>
      </c>
      <c r="AN1774" s="56" t="s">
        <v>408</v>
      </c>
      <c r="AO1774" s="56" t="s">
        <v>408</v>
      </c>
      <c r="AP1774" s="56" t="s">
        <v>408</v>
      </c>
      <c r="AQ1774" s="56" t="s">
        <v>408</v>
      </c>
      <c r="AR1774" s="56" t="s">
        <v>408</v>
      </c>
      <c r="AS1774" s="56" t="s">
        <v>408</v>
      </c>
      <c r="AT1774" s="56" t="s">
        <v>408</v>
      </c>
      <c r="AU1774" s="56" t="s">
        <v>408</v>
      </c>
      <c r="AV1774" s="56" t="s">
        <v>2483</v>
      </c>
      <c r="AW1774" s="56" t="s">
        <v>2483</v>
      </c>
      <c r="AX1774" s="56" t="s">
        <v>2483</v>
      </c>
      <c r="AY1774" s="56" t="s">
        <v>2483</v>
      </c>
      <c r="AZ1774" s="51" t="s">
        <v>2483</v>
      </c>
    </row>
    <row r="1775" ht="15.75" customHeight="1">
      <c r="A1775" s="40">
        <v>1582.0</v>
      </c>
      <c r="B1775" s="28" t="s">
        <v>4803</v>
      </c>
      <c r="C1775" s="41"/>
      <c r="D1775" s="42">
        <f t="array" ref="D1775">index(systems,match($A1775,INDEX(systems,0,1),),3)</f>
        <v>-304.992</v>
      </c>
      <c r="E1775" s="42">
        <f t="array" ref="E1775">index(systems,match($A1775,INDEX(systems,0,1),),4)</f>
        <v>307.561</v>
      </c>
      <c r="F1775" s="43" t="str">
        <f>IFERROR(__xludf.DUMMYFUNCTION("let(row, match($B1775&amp;if($C1775&lt;&gt;"""","" [""&amp;$C1775&amp;""]"",""""),index(nebulae,,2),0),join("","",iferror(round(index(nebulae,row,5)/2,3),1),iferror(round(index(nebulae,row,6)/2,3),1),0))"),"1,1,0")</f>
        <v>1,1,0</v>
      </c>
      <c r="G1775" s="44" t="s">
        <v>4804</v>
      </c>
      <c r="H1775" s="45">
        <f t="array" ref="H1775">let(systemId,match(A1775,index(systems,0,1),),refSystemId,match($H$1,index(systems,0,1),),x,index(systems,systemId,3),y,index(systems,systemId,4),refX,index(systems,refSystemId,3),refY,index(systems,refSystemId,4),round(sqrt((x-refX)^2+(y-refY)^2),3))</f>
        <v>433.144</v>
      </c>
      <c r="I1775" s="28" t="s">
        <v>408</v>
      </c>
      <c r="J1775" s="28" t="s">
        <v>408</v>
      </c>
      <c r="K1775" s="28" t="s">
        <v>408</v>
      </c>
      <c r="L1775" s="28" t="s">
        <v>408</v>
      </c>
      <c r="M1775" s="48" t="s">
        <v>408</v>
      </c>
      <c r="N1775" s="28" t="s">
        <v>408</v>
      </c>
      <c r="O1775" s="41"/>
      <c r="P1775" s="48" t="s">
        <v>435</v>
      </c>
      <c r="Q1775" s="48" t="s">
        <v>435</v>
      </c>
      <c r="R1775" s="48" t="s">
        <v>435</v>
      </c>
      <c r="S1775" s="48" t="s">
        <v>435</v>
      </c>
      <c r="T1775" s="48" t="s">
        <v>435</v>
      </c>
      <c r="U1775" s="48" t="s">
        <v>435</v>
      </c>
      <c r="V1775" s="48" t="s">
        <v>435</v>
      </c>
      <c r="W1775" s="48" t="s">
        <v>435</v>
      </c>
      <c r="X1775" s="48" t="s">
        <v>435</v>
      </c>
      <c r="Y1775" s="48" t="s">
        <v>435</v>
      </c>
      <c r="Z1775" s="48" t="s">
        <v>435</v>
      </c>
      <c r="AA1775" s="48" t="s">
        <v>590</v>
      </c>
      <c r="AB1775" s="48" t="s">
        <v>590</v>
      </c>
      <c r="AC1775" s="48" t="s">
        <v>590</v>
      </c>
      <c r="AD1775" s="48" t="s">
        <v>590</v>
      </c>
      <c r="AE1775" s="48" t="s">
        <v>590</v>
      </c>
      <c r="AF1775" s="48" t="s">
        <v>590</v>
      </c>
      <c r="AG1775" s="48" t="s">
        <v>590</v>
      </c>
      <c r="AH1775" s="48" t="s">
        <v>591</v>
      </c>
      <c r="AI1775" s="48" t="s">
        <v>592</v>
      </c>
      <c r="AJ1775" s="48" t="s">
        <v>592</v>
      </c>
      <c r="AK1775" s="48" t="s">
        <v>592</v>
      </c>
      <c r="AL1775" s="48" t="s">
        <v>592</v>
      </c>
      <c r="AM1775" s="48" t="s">
        <v>592</v>
      </c>
      <c r="AN1775" s="48" t="s">
        <v>592</v>
      </c>
      <c r="AO1775" s="48" t="s">
        <v>592</v>
      </c>
      <c r="AP1775" s="48" t="s">
        <v>592</v>
      </c>
      <c r="AQ1775" s="48" t="s">
        <v>1052</v>
      </c>
      <c r="AR1775" s="48" t="s">
        <v>1052</v>
      </c>
      <c r="AS1775" s="48" t="s">
        <v>1052</v>
      </c>
      <c r="AT1775" s="48" t="s">
        <v>593</v>
      </c>
      <c r="AU1775" s="48" t="s">
        <v>593</v>
      </c>
      <c r="AV1775" s="48" t="s">
        <v>593</v>
      </c>
      <c r="AW1775" s="48" t="s">
        <v>594</v>
      </c>
      <c r="AX1775" s="48" t="s">
        <v>594</v>
      </c>
      <c r="AY1775" s="48" t="s">
        <v>594</v>
      </c>
      <c r="AZ1775" s="51" t="s">
        <v>594</v>
      </c>
    </row>
    <row r="1776" ht="15.75" customHeight="1">
      <c r="A1776" s="40">
        <v>1583.0</v>
      </c>
      <c r="B1776" s="28" t="s">
        <v>4805</v>
      </c>
      <c r="C1776" s="41"/>
      <c r="D1776" s="42">
        <f t="array" ref="D1776">index(systems,match($A1776,INDEX(systems,0,1),),3)</f>
        <v>182.484</v>
      </c>
      <c r="E1776" s="42">
        <f t="array" ref="E1776">index(systems,match($A1776,INDEX(systems,0,1),),4)</f>
        <v>-308.99</v>
      </c>
      <c r="F1776" s="43" t="str">
        <f>IFERROR(__xludf.DUMMYFUNCTION("let(row, match($B1776&amp;if($C1776&lt;&gt;"""","" [""&amp;$C1776&amp;""]"",""""),index(nebulae,,2),0),join("","",iferror(round(index(nebulae,row,5)/2,3),1),iferror(round(index(nebulae,row,6)/2,3),1),0))"),"1,1,0")</f>
        <v>1,1,0</v>
      </c>
      <c r="G1776" s="44" t="s">
        <v>4806</v>
      </c>
      <c r="H1776" s="45">
        <f t="array" ref="H1776">let(systemId,match(A1776,index(systems,0,1),),refSystemId,match($H$1,index(systems,0,1),),x,index(systems,systemId,3),y,index(systems,systemId,4),refX,index(systems,refSystemId,3),refY,index(systems,refSystemId,4),round(sqrt((x-refX)^2+(y-refY)^2),3))</f>
        <v>358.853</v>
      </c>
      <c r="I1776" s="47" t="s">
        <v>408</v>
      </c>
      <c r="J1776" s="47" t="s">
        <v>408</v>
      </c>
      <c r="K1776" s="53"/>
      <c r="L1776" s="46" t="s">
        <v>418</v>
      </c>
      <c r="M1776" s="46" t="s">
        <v>500</v>
      </c>
      <c r="N1776" s="28" t="s">
        <v>491</v>
      </c>
      <c r="O1776" s="48" t="s">
        <v>491</v>
      </c>
      <c r="P1776" s="48" t="s">
        <v>491</v>
      </c>
      <c r="Q1776" s="48" t="s">
        <v>491</v>
      </c>
      <c r="R1776" s="48" t="s">
        <v>491</v>
      </c>
      <c r="S1776" s="48" t="s">
        <v>491</v>
      </c>
      <c r="T1776" s="48" t="s">
        <v>491</v>
      </c>
      <c r="U1776" s="48" t="s">
        <v>491</v>
      </c>
      <c r="V1776" s="48" t="s">
        <v>491</v>
      </c>
      <c r="W1776" s="48" t="s">
        <v>491</v>
      </c>
      <c r="X1776" s="48" t="s">
        <v>491</v>
      </c>
      <c r="Y1776" s="48" t="s">
        <v>1324</v>
      </c>
      <c r="Z1776" s="48" t="s">
        <v>1324</v>
      </c>
      <c r="AA1776" s="48" t="s">
        <v>1325</v>
      </c>
      <c r="AB1776" s="48" t="s">
        <v>1325</v>
      </c>
      <c r="AC1776" s="48" t="s">
        <v>1325</v>
      </c>
      <c r="AD1776" s="48" t="s">
        <v>1325</v>
      </c>
      <c r="AE1776" s="48" t="s">
        <v>1325</v>
      </c>
      <c r="AF1776" s="48" t="s">
        <v>1325</v>
      </c>
      <c r="AG1776" s="48" t="s">
        <v>1325</v>
      </c>
      <c r="AH1776" s="48" t="s">
        <v>1325</v>
      </c>
      <c r="AI1776" s="48" t="s">
        <v>1325</v>
      </c>
      <c r="AJ1776" s="48" t="s">
        <v>1325</v>
      </c>
      <c r="AK1776" s="48" t="s">
        <v>1325</v>
      </c>
      <c r="AL1776" s="48" t="s">
        <v>1325</v>
      </c>
      <c r="AM1776" s="48" t="s">
        <v>1325</v>
      </c>
      <c r="AN1776" s="48" t="s">
        <v>1325</v>
      </c>
      <c r="AO1776" s="48" t="s">
        <v>1324</v>
      </c>
      <c r="AP1776" s="48" t="s">
        <v>1324</v>
      </c>
      <c r="AQ1776" s="48" t="s">
        <v>1324</v>
      </c>
      <c r="AR1776" s="48" t="s">
        <v>1324</v>
      </c>
      <c r="AS1776" s="48" t="s">
        <v>1324</v>
      </c>
      <c r="AT1776" s="48" t="s">
        <v>1324</v>
      </c>
      <c r="AU1776" s="48" t="s">
        <v>1324</v>
      </c>
      <c r="AV1776" s="48" t="s">
        <v>1324</v>
      </c>
      <c r="AW1776" s="48" t="s">
        <v>1324</v>
      </c>
      <c r="AX1776" s="48" t="s">
        <v>1326</v>
      </c>
      <c r="AY1776" s="48" t="s">
        <v>1327</v>
      </c>
      <c r="AZ1776" s="28" t="s">
        <v>1327</v>
      </c>
    </row>
    <row r="1777" ht="15.75" customHeight="1">
      <c r="A1777" s="40">
        <v>1584.0</v>
      </c>
      <c r="B1777" s="28" t="s">
        <v>4807</v>
      </c>
      <c r="C1777" s="41"/>
      <c r="D1777" s="42">
        <f t="array" ref="D1777">index(systems,match($A1777,INDEX(systems,0,1),),3)</f>
        <v>88.395</v>
      </c>
      <c r="E1777" s="42">
        <f t="array" ref="E1777">index(systems,match($A1777,INDEX(systems,0,1),),4)</f>
        <v>-126.222</v>
      </c>
      <c r="F1777" s="43" t="str">
        <f>IFERROR(__xludf.DUMMYFUNCTION("let(row, match($B1777&amp;if($C1777&lt;&gt;"""","" [""&amp;$C1777&amp;""]"",""""),index(nebulae,,2),0),join("","",iferror(round(index(nebulae,row,5)/2,3),1),iferror(round(index(nebulae,row,6)/2,3),1),0))"),"1,1,0")</f>
        <v>1,1,0</v>
      </c>
      <c r="G1777" s="44" t="s">
        <v>4808</v>
      </c>
      <c r="H1777" s="45">
        <f t="array" ref="H1777">let(systemId,match(A1777,index(systems,0,1),),refSystemId,match($H$1,index(systems,0,1),),x,index(systems,systemId,3),y,index(systems,systemId,4),refX,index(systems,refSystemId,3),refY,index(systems,refSystemId,4),round(sqrt((x-refX)^2+(y-refY)^2),3))</f>
        <v>154.096</v>
      </c>
      <c r="I1777" s="28" t="s">
        <v>408</v>
      </c>
      <c r="J1777" s="28" t="s">
        <v>408</v>
      </c>
      <c r="K1777" s="28" t="s">
        <v>408</v>
      </c>
      <c r="L1777" s="41"/>
      <c r="M1777" s="28" t="s">
        <v>1268</v>
      </c>
      <c r="N1777" s="28" t="s">
        <v>1775</v>
      </c>
      <c r="O1777" s="48" t="s">
        <v>1775</v>
      </c>
      <c r="P1777" s="48" t="s">
        <v>1775</v>
      </c>
      <c r="Q1777" s="48" t="s">
        <v>1775</v>
      </c>
      <c r="R1777" s="48" t="s">
        <v>1775</v>
      </c>
      <c r="S1777" s="48" t="s">
        <v>1775</v>
      </c>
      <c r="T1777" s="48" t="s">
        <v>1775</v>
      </c>
      <c r="U1777" s="48" t="s">
        <v>1775</v>
      </c>
      <c r="V1777" s="48" t="s">
        <v>1775</v>
      </c>
      <c r="W1777" s="48" t="s">
        <v>1775</v>
      </c>
      <c r="X1777" s="48" t="s">
        <v>1775</v>
      </c>
      <c r="Y1777" s="48" t="s">
        <v>1775</v>
      </c>
      <c r="Z1777" s="48" t="s">
        <v>3131</v>
      </c>
      <c r="AA1777" s="48" t="s">
        <v>3132</v>
      </c>
      <c r="AB1777" s="48" t="s">
        <v>3132</v>
      </c>
      <c r="AC1777" s="48" t="s">
        <v>3132</v>
      </c>
      <c r="AD1777" s="48" t="s">
        <v>3132</v>
      </c>
      <c r="AE1777" s="48" t="s">
        <v>3132</v>
      </c>
      <c r="AF1777" s="48" t="s">
        <v>3132</v>
      </c>
      <c r="AG1777" s="48" t="s">
        <v>3132</v>
      </c>
      <c r="AH1777" s="48" t="s">
        <v>418</v>
      </c>
      <c r="AI1777" s="48" t="s">
        <v>418</v>
      </c>
      <c r="AJ1777" s="48" t="s">
        <v>418</v>
      </c>
      <c r="AK1777" s="48" t="s">
        <v>418</v>
      </c>
      <c r="AL1777" s="48" t="s">
        <v>418</v>
      </c>
      <c r="AM1777" s="48" t="s">
        <v>418</v>
      </c>
      <c r="AN1777" s="48" t="s">
        <v>3626</v>
      </c>
      <c r="AO1777" s="48" t="s">
        <v>3626</v>
      </c>
      <c r="AP1777" s="48" t="s">
        <v>3626</v>
      </c>
      <c r="AQ1777" s="48" t="s">
        <v>3626</v>
      </c>
      <c r="AR1777" s="48" t="s">
        <v>3626</v>
      </c>
      <c r="AS1777" s="48" t="s">
        <v>3626</v>
      </c>
      <c r="AT1777" s="48" t="s">
        <v>2004</v>
      </c>
      <c r="AU1777" s="48" t="s">
        <v>2004</v>
      </c>
      <c r="AV1777" s="52" t="s">
        <v>2381</v>
      </c>
      <c r="AW1777" s="52" t="s">
        <v>1773</v>
      </c>
      <c r="AX1777" s="52" t="s">
        <v>1126</v>
      </c>
      <c r="AY1777" s="52" t="s">
        <v>1126</v>
      </c>
      <c r="AZ1777" s="49" t="s">
        <v>1126</v>
      </c>
    </row>
    <row r="1778" ht="15.75" customHeight="1">
      <c r="A1778" s="40">
        <v>1585.0</v>
      </c>
      <c r="B1778" s="28" t="s">
        <v>4809</v>
      </c>
      <c r="C1778" s="41"/>
      <c r="D1778" s="42">
        <f t="array" ref="D1778">index(systems,match($A1778,INDEX(systems,0,1),),3)</f>
        <v>700.395</v>
      </c>
      <c r="E1778" s="42">
        <f t="array" ref="E1778">index(systems,match($A1778,INDEX(systems,0,1),),4)</f>
        <v>196.157</v>
      </c>
      <c r="F1778" s="43" t="str">
        <f>IFERROR(__xludf.DUMMYFUNCTION("let(row, match($B1778&amp;if($C1778&lt;&gt;"""","" [""&amp;$C1778&amp;""]"",""""),index(nebulae,,2),0),join("","",iferror(round(index(nebulae,row,5)/2,3),1),iferror(round(index(nebulae,row,6)/2,3),1),0))"),"1,1,0")</f>
        <v>1,1,0</v>
      </c>
      <c r="G1778" s="44" t="s">
        <v>4810</v>
      </c>
      <c r="H1778" s="45">
        <f t="array" ref="H1778">let(systemId,match(A1778,index(systems,0,1),),refSystemId,match($H$1,index(systems,0,1),),x,index(systems,systemId,3),y,index(systems,systemId,4),refX,index(systems,refSystemId,3),refY,index(systems,refSystemId,4),round(sqrt((x-refX)^2+(y-refY)^2),3))</f>
        <v>727.345</v>
      </c>
      <c r="I1778" s="41"/>
      <c r="J1778" s="41"/>
      <c r="K1778" s="41"/>
      <c r="L1778" s="41"/>
      <c r="M1778" s="41"/>
      <c r="N1778" s="41"/>
      <c r="O1778" s="41"/>
      <c r="P1778" s="48" t="s">
        <v>840</v>
      </c>
      <c r="Q1778" s="48" t="s">
        <v>840</v>
      </c>
      <c r="R1778" s="48" t="s">
        <v>840</v>
      </c>
      <c r="S1778" s="48" t="s">
        <v>840</v>
      </c>
      <c r="T1778" s="48" t="s">
        <v>840</v>
      </c>
      <c r="U1778" s="48" t="s">
        <v>422</v>
      </c>
      <c r="V1778" s="48" t="s">
        <v>422</v>
      </c>
      <c r="W1778" s="48" t="s">
        <v>422</v>
      </c>
      <c r="X1778" s="48" t="s">
        <v>422</v>
      </c>
      <c r="Y1778" s="48" t="s">
        <v>422</v>
      </c>
      <c r="Z1778" s="48" t="s">
        <v>422</v>
      </c>
      <c r="AA1778" s="48" t="s">
        <v>422</v>
      </c>
      <c r="AB1778" s="48" t="s">
        <v>422</v>
      </c>
      <c r="AC1778" s="48" t="s">
        <v>422</v>
      </c>
      <c r="AD1778" s="48" t="s">
        <v>422</v>
      </c>
      <c r="AE1778" s="48" t="s">
        <v>422</v>
      </c>
      <c r="AF1778" s="48" t="s">
        <v>422</v>
      </c>
      <c r="AG1778" s="48" t="s">
        <v>422</v>
      </c>
      <c r="AH1778" s="48" t="s">
        <v>422</v>
      </c>
      <c r="AI1778" s="48" t="s">
        <v>422</v>
      </c>
      <c r="AJ1778" s="48" t="s">
        <v>422</v>
      </c>
      <c r="AK1778" s="48" t="s">
        <v>422</v>
      </c>
      <c r="AL1778" s="48" t="s">
        <v>422</v>
      </c>
      <c r="AM1778" s="48" t="s">
        <v>422</v>
      </c>
      <c r="AN1778" s="48" t="s">
        <v>422</v>
      </c>
      <c r="AO1778" s="48" t="s">
        <v>422</v>
      </c>
      <c r="AP1778" s="48" t="s">
        <v>422</v>
      </c>
      <c r="AQ1778" s="48" t="s">
        <v>422</v>
      </c>
      <c r="AR1778" s="48" t="s">
        <v>422</v>
      </c>
      <c r="AS1778" s="48" t="s">
        <v>422</v>
      </c>
      <c r="AT1778" s="48" t="s">
        <v>422</v>
      </c>
      <c r="AU1778" s="48" t="s">
        <v>422</v>
      </c>
      <c r="AV1778" s="48" t="s">
        <v>422</v>
      </c>
      <c r="AW1778" s="48" t="s">
        <v>422</v>
      </c>
      <c r="AX1778" s="48" t="s">
        <v>422</v>
      </c>
      <c r="AY1778" s="48" t="s">
        <v>422</v>
      </c>
      <c r="AZ1778" s="50" t="s">
        <v>841</v>
      </c>
    </row>
    <row r="1779" ht="15.75" customHeight="1">
      <c r="A1779" s="40">
        <v>1586.0</v>
      </c>
      <c r="B1779" s="28" t="s">
        <v>4811</v>
      </c>
      <c r="C1779" s="41"/>
      <c r="D1779" s="42">
        <f t="array" ref="D1779">index(systems,match($A1779,INDEX(systems,0,1),),3)</f>
        <v>27.682</v>
      </c>
      <c r="E1779" s="42">
        <f t="array" ref="E1779">index(systems,match($A1779,INDEX(systems,0,1),),4)</f>
        <v>-89.515</v>
      </c>
      <c r="F1779" s="43" t="str">
        <f>IFERROR(__xludf.DUMMYFUNCTION("let(row, match($B1779&amp;if($C1779&lt;&gt;"""","" [""&amp;$C1779&amp;""]"",""""),index(nebulae,,2),0),join("","",iferror(round(index(nebulae,row,5)/2,3),1),iferror(round(index(nebulae,row,6)/2,3),1),0))"),"1,1,0")</f>
        <v>1,1,0</v>
      </c>
      <c r="G1779" s="44" t="s">
        <v>4812</v>
      </c>
      <c r="H1779" s="45">
        <f t="array" ref="H1779">let(systemId,match(A1779,index(systems,0,1),),refSystemId,match($H$1,index(systems,0,1),),x,index(systems,systemId,3),y,index(systems,systemId,4),refX,index(systems,refSystemId,3),refY,index(systems,refSystemId,4),round(sqrt((x-refX)^2+(y-refY)^2),3))</f>
        <v>93.698</v>
      </c>
      <c r="I1779" s="28" t="s">
        <v>408</v>
      </c>
      <c r="J1779" s="48" t="s">
        <v>408</v>
      </c>
      <c r="K1779" s="48" t="s">
        <v>408</v>
      </c>
      <c r="L1779" s="48" t="s">
        <v>408</v>
      </c>
      <c r="M1779" s="28" t="s">
        <v>408</v>
      </c>
      <c r="N1779" s="28" t="s">
        <v>408</v>
      </c>
      <c r="O1779" s="41"/>
      <c r="P1779" s="48" t="s">
        <v>541</v>
      </c>
      <c r="Q1779" s="48" t="s">
        <v>541</v>
      </c>
      <c r="R1779" s="48" t="s">
        <v>541</v>
      </c>
      <c r="S1779" s="48" t="s">
        <v>541</v>
      </c>
      <c r="T1779" s="48" t="s">
        <v>513</v>
      </c>
      <c r="U1779" s="48" t="s">
        <v>762</v>
      </c>
      <c r="V1779" s="48" t="s">
        <v>762</v>
      </c>
      <c r="W1779" s="48" t="s">
        <v>762</v>
      </c>
      <c r="X1779" s="48" t="s">
        <v>762</v>
      </c>
      <c r="Y1779" s="48" t="s">
        <v>422</v>
      </c>
      <c r="Z1779" s="48" t="s">
        <v>422</v>
      </c>
      <c r="AA1779" s="48" t="s">
        <v>422</v>
      </c>
      <c r="AB1779" s="48" t="s">
        <v>422</v>
      </c>
      <c r="AC1779" s="48" t="s">
        <v>422</v>
      </c>
      <c r="AD1779" s="48" t="s">
        <v>422</v>
      </c>
      <c r="AE1779" s="48" t="s">
        <v>422</v>
      </c>
      <c r="AF1779" s="48" t="s">
        <v>422</v>
      </c>
      <c r="AG1779" s="48" t="s">
        <v>422</v>
      </c>
      <c r="AH1779" s="48" t="s">
        <v>422</v>
      </c>
      <c r="AI1779" s="48" t="s">
        <v>422</v>
      </c>
      <c r="AJ1779" s="48" t="s">
        <v>422</v>
      </c>
      <c r="AK1779" s="48" t="s">
        <v>422</v>
      </c>
      <c r="AL1779" s="48" t="s">
        <v>422</v>
      </c>
      <c r="AM1779" s="48" t="s">
        <v>422</v>
      </c>
      <c r="AN1779" s="48" t="s">
        <v>422</v>
      </c>
      <c r="AO1779" s="48" t="s">
        <v>422</v>
      </c>
      <c r="AP1779" s="48" t="s">
        <v>422</v>
      </c>
      <c r="AQ1779" s="48" t="s">
        <v>422</v>
      </c>
      <c r="AR1779" s="48" t="s">
        <v>422</v>
      </c>
      <c r="AS1779" s="48" t="s">
        <v>422</v>
      </c>
      <c r="AT1779" s="48" t="s">
        <v>422</v>
      </c>
      <c r="AU1779" s="48" t="s">
        <v>422</v>
      </c>
      <c r="AV1779" s="48" t="s">
        <v>422</v>
      </c>
      <c r="AW1779" s="48" t="s">
        <v>422</v>
      </c>
      <c r="AX1779" s="48" t="s">
        <v>422</v>
      </c>
      <c r="AY1779" s="48" t="s">
        <v>422</v>
      </c>
      <c r="AZ1779" s="28" t="s">
        <v>422</v>
      </c>
    </row>
    <row r="1780" ht="15.75" customHeight="1">
      <c r="A1780" s="40">
        <v>1587.0</v>
      </c>
      <c r="B1780" s="28" t="s">
        <v>4813</v>
      </c>
      <c r="C1780" s="41"/>
      <c r="D1780" s="42">
        <f t="array" ref="D1780">index(systems,match($A1780,INDEX(systems,0,1),),3)</f>
        <v>-153.199</v>
      </c>
      <c r="E1780" s="42">
        <f t="array" ref="E1780">index(systems,match($A1780,INDEX(systems,0,1),),4)</f>
        <v>-370.687</v>
      </c>
      <c r="F1780" s="43" t="str">
        <f>IFERROR(__xludf.DUMMYFUNCTION("let(row, match($B1780&amp;if($C1780&lt;&gt;"""","" [""&amp;$C1780&amp;""]"",""""),index(nebulae,,2),0),join("","",iferror(round(index(nebulae,row,5)/2,3),1),iferror(round(index(nebulae,row,6)/2,3),1),0))"),"1,1,0")</f>
        <v>1,1,0</v>
      </c>
      <c r="G1780" s="44" t="s">
        <v>4814</v>
      </c>
      <c r="H1780" s="45">
        <f t="array" ref="H1780">let(systemId,match(A1780,index(systems,0,1),),refSystemId,match($H$1,index(systems,0,1),),x,index(systems,systemId,3),y,index(systems,systemId,4),refX,index(systems,refSystemId,3),refY,index(systems,refSystemId,4),round(sqrt((x-refX)^2+(y-refY)^2),3))</f>
        <v>401.097</v>
      </c>
      <c r="I1780" s="46" t="s">
        <v>408</v>
      </c>
      <c r="J1780" s="46" t="s">
        <v>408</v>
      </c>
      <c r="K1780" s="46" t="s">
        <v>408</v>
      </c>
      <c r="L1780" s="46" t="s">
        <v>408</v>
      </c>
      <c r="M1780" s="46" t="s">
        <v>408</v>
      </c>
      <c r="N1780" s="28" t="s">
        <v>408</v>
      </c>
      <c r="O1780" s="48" t="s">
        <v>1110</v>
      </c>
      <c r="P1780" s="48" t="s">
        <v>560</v>
      </c>
      <c r="Q1780" s="48" t="s">
        <v>560</v>
      </c>
      <c r="R1780" s="48" t="s">
        <v>560</v>
      </c>
      <c r="S1780" s="48" t="s">
        <v>560</v>
      </c>
      <c r="T1780" s="48" t="s">
        <v>560</v>
      </c>
      <c r="U1780" s="48" t="s">
        <v>560</v>
      </c>
      <c r="V1780" s="48" t="s">
        <v>560</v>
      </c>
      <c r="W1780" s="48" t="s">
        <v>560</v>
      </c>
      <c r="X1780" s="48" t="s">
        <v>560</v>
      </c>
      <c r="Y1780" s="48" t="s">
        <v>422</v>
      </c>
      <c r="Z1780" s="48" t="s">
        <v>422</v>
      </c>
      <c r="AA1780" s="48" t="s">
        <v>422</v>
      </c>
      <c r="AB1780" s="48" t="s">
        <v>422</v>
      </c>
      <c r="AC1780" s="48" t="s">
        <v>422</v>
      </c>
      <c r="AD1780" s="48" t="s">
        <v>422</v>
      </c>
      <c r="AE1780" s="48" t="s">
        <v>422</v>
      </c>
      <c r="AF1780" s="48" t="s">
        <v>422</v>
      </c>
      <c r="AG1780" s="48" t="s">
        <v>422</v>
      </c>
      <c r="AH1780" s="48" t="s">
        <v>422</v>
      </c>
      <c r="AI1780" s="48" t="s">
        <v>422</v>
      </c>
      <c r="AJ1780" s="48" t="s">
        <v>422</v>
      </c>
      <c r="AK1780" s="48" t="s">
        <v>422</v>
      </c>
      <c r="AL1780" s="48" t="s">
        <v>422</v>
      </c>
      <c r="AM1780" s="48" t="s">
        <v>422</v>
      </c>
      <c r="AN1780" s="48" t="s">
        <v>422</v>
      </c>
      <c r="AO1780" s="48" t="s">
        <v>422</v>
      </c>
      <c r="AP1780" s="48" t="s">
        <v>422</v>
      </c>
      <c r="AQ1780" s="48" t="s">
        <v>422</v>
      </c>
      <c r="AR1780" s="48" t="s">
        <v>422</v>
      </c>
      <c r="AS1780" s="48" t="s">
        <v>422</v>
      </c>
      <c r="AT1780" s="48" t="s">
        <v>422</v>
      </c>
      <c r="AU1780" s="48" t="s">
        <v>422</v>
      </c>
      <c r="AV1780" s="48" t="s">
        <v>422</v>
      </c>
      <c r="AW1780" s="48" t="s">
        <v>422</v>
      </c>
      <c r="AX1780" s="48" t="s">
        <v>422</v>
      </c>
      <c r="AY1780" s="48" t="s">
        <v>422</v>
      </c>
      <c r="AZ1780" s="51" t="s">
        <v>422</v>
      </c>
    </row>
    <row r="1781" ht="15.75" customHeight="1">
      <c r="A1781" s="40">
        <v>1588.0</v>
      </c>
      <c r="B1781" s="28" t="s">
        <v>4815</v>
      </c>
      <c r="C1781" s="41"/>
      <c r="D1781" s="42">
        <f t="array" ref="D1781">index(systems,match($A1781,INDEX(systems,0,1),),3)</f>
        <v>111.94</v>
      </c>
      <c r="E1781" s="42">
        <f t="array" ref="E1781">index(systems,match($A1781,INDEX(systems,0,1),),4)</f>
        <v>-433.681</v>
      </c>
      <c r="F1781" s="43" t="str">
        <f>IFERROR(__xludf.DUMMYFUNCTION("let(row, match($B1781&amp;if($C1781&lt;&gt;"""","" [""&amp;$C1781&amp;""]"",""""),index(nebulae,,2),0),join("","",iferror(round(index(nebulae,row,5)/2,3),1),iferror(round(index(nebulae,row,6)/2,3),1),0))"),"1,1,0")</f>
        <v>1,1,0</v>
      </c>
      <c r="G1781" s="44" t="s">
        <v>4816</v>
      </c>
      <c r="H1781" s="45">
        <f t="array" ref="H1781">let(systemId,match(A1781,index(systems,0,1),),refSystemId,match($H$1,index(systems,0,1),),x,index(systems,systemId,3),y,index(systems,systemId,4),refX,index(systems,refSystemId,3),refY,index(systems,refSystemId,4),round(sqrt((x-refX)^2+(y-refY)^2),3))</f>
        <v>447.895</v>
      </c>
      <c r="I1781" s="28" t="s">
        <v>408</v>
      </c>
      <c r="J1781" s="28" t="s">
        <v>408</v>
      </c>
      <c r="K1781" s="28" t="s">
        <v>408</v>
      </c>
      <c r="L1781" s="28" t="s">
        <v>408</v>
      </c>
      <c r="M1781" s="28" t="s">
        <v>408</v>
      </c>
      <c r="N1781" s="28" t="s">
        <v>408</v>
      </c>
      <c r="O1781" s="41"/>
      <c r="P1781" s="48" t="s">
        <v>1846</v>
      </c>
      <c r="Q1781" s="51" t="s">
        <v>1846</v>
      </c>
      <c r="R1781" s="48" t="s">
        <v>1846</v>
      </c>
      <c r="S1781" s="48" t="s">
        <v>1846</v>
      </c>
      <c r="T1781" s="51" t="s">
        <v>1846</v>
      </c>
      <c r="U1781" s="41"/>
      <c r="V1781" s="51" t="s">
        <v>1847</v>
      </c>
      <c r="W1781" s="48" t="s">
        <v>1847</v>
      </c>
      <c r="X1781" s="51" t="s">
        <v>418</v>
      </c>
      <c r="Y1781" s="51" t="s">
        <v>629</v>
      </c>
      <c r="Z1781" s="48" t="s">
        <v>422</v>
      </c>
      <c r="AA1781" s="48" t="s">
        <v>422</v>
      </c>
      <c r="AB1781" s="48" t="s">
        <v>422</v>
      </c>
      <c r="AC1781" s="48" t="s">
        <v>422</v>
      </c>
      <c r="AD1781" s="48" t="s">
        <v>422</v>
      </c>
      <c r="AE1781" s="48" t="s">
        <v>422</v>
      </c>
      <c r="AF1781" s="48" t="s">
        <v>422</v>
      </c>
      <c r="AG1781" s="48" t="s">
        <v>422</v>
      </c>
      <c r="AH1781" s="48" t="s">
        <v>422</v>
      </c>
      <c r="AI1781" s="48" t="s">
        <v>422</v>
      </c>
      <c r="AJ1781" s="48" t="s">
        <v>422</v>
      </c>
      <c r="AK1781" s="48" t="s">
        <v>422</v>
      </c>
      <c r="AL1781" s="48" t="s">
        <v>422</v>
      </c>
      <c r="AM1781" s="48" t="s">
        <v>422</v>
      </c>
      <c r="AN1781" s="48" t="s">
        <v>422</v>
      </c>
      <c r="AO1781" s="48" t="s">
        <v>422</v>
      </c>
      <c r="AP1781" s="48" t="s">
        <v>422</v>
      </c>
      <c r="AQ1781" s="48" t="s">
        <v>422</v>
      </c>
      <c r="AR1781" s="48" t="s">
        <v>422</v>
      </c>
      <c r="AS1781" s="48" t="s">
        <v>422</v>
      </c>
      <c r="AT1781" s="48" t="s">
        <v>422</v>
      </c>
      <c r="AU1781" s="48" t="s">
        <v>422</v>
      </c>
      <c r="AV1781" s="48" t="s">
        <v>422</v>
      </c>
      <c r="AW1781" s="48" t="s">
        <v>422</v>
      </c>
      <c r="AX1781" s="48" t="s">
        <v>422</v>
      </c>
      <c r="AY1781" s="48" t="s">
        <v>422</v>
      </c>
      <c r="AZ1781" s="28" t="s">
        <v>422</v>
      </c>
    </row>
    <row r="1782" ht="15.75" customHeight="1">
      <c r="A1782" s="40">
        <v>1589.0</v>
      </c>
      <c r="B1782" s="28" t="s">
        <v>4817</v>
      </c>
      <c r="C1782" s="41"/>
      <c r="D1782" s="42">
        <f t="array" ref="D1782">index(systems,match($A1782,INDEX(systems,0,1),),3)</f>
        <v>-207.356</v>
      </c>
      <c r="E1782" s="42">
        <f t="array" ref="E1782">index(systems,match($A1782,INDEX(systems,0,1),),4)</f>
        <v>-168.048</v>
      </c>
      <c r="F1782" s="43" t="str">
        <f>IFERROR(__xludf.DUMMYFUNCTION("let(row, match($B1782&amp;if($C1782&lt;&gt;"""","" [""&amp;$C1782&amp;""]"",""""),index(nebulae,,2),0),join("","",iferror(round(index(nebulae,row,5)/2,3),1),iferror(round(index(nebulae,row,6)/2,3),1),0))"),"1,1,0")</f>
        <v>1,1,0</v>
      </c>
      <c r="G1782" s="44" t="s">
        <v>4818</v>
      </c>
      <c r="H1782" s="45">
        <f t="array" ref="H1782">let(systemId,match(A1782,index(systems,0,1),),refSystemId,match($H$1,index(systems,0,1),),x,index(systems,systemId,3),y,index(systems,systemId,4),refX,index(systems,refSystemId,3),refY,index(systems,refSystemId,4),round(sqrt((x-refX)^2+(y-refY)^2),3))</f>
        <v>266.902</v>
      </c>
      <c r="I1782" s="46" t="s">
        <v>426</v>
      </c>
      <c r="J1782" s="47" t="s">
        <v>427</v>
      </c>
      <c r="K1782" s="47" t="s">
        <v>427</v>
      </c>
      <c r="L1782" s="47" t="s">
        <v>427</v>
      </c>
      <c r="M1782" s="47" t="s">
        <v>427</v>
      </c>
      <c r="N1782" s="28" t="s">
        <v>427</v>
      </c>
      <c r="O1782" s="48" t="s">
        <v>427</v>
      </c>
      <c r="P1782" s="48" t="s">
        <v>427</v>
      </c>
      <c r="Q1782" s="48" t="s">
        <v>427</v>
      </c>
      <c r="R1782" s="48" t="s">
        <v>427</v>
      </c>
      <c r="S1782" s="48" t="s">
        <v>427</v>
      </c>
      <c r="T1782" s="48" t="s">
        <v>427</v>
      </c>
      <c r="U1782" s="48" t="s">
        <v>427</v>
      </c>
      <c r="V1782" s="48" t="s">
        <v>427</v>
      </c>
      <c r="W1782" s="48" t="s">
        <v>427</v>
      </c>
      <c r="X1782" s="48" t="s">
        <v>427</v>
      </c>
      <c r="Y1782" s="48" t="s">
        <v>427</v>
      </c>
      <c r="Z1782" s="48" t="s">
        <v>427</v>
      </c>
      <c r="AA1782" s="48" t="s">
        <v>427</v>
      </c>
      <c r="AB1782" s="48" t="s">
        <v>427</v>
      </c>
      <c r="AC1782" s="48" t="s">
        <v>427</v>
      </c>
      <c r="AD1782" s="48" t="s">
        <v>427</v>
      </c>
      <c r="AE1782" s="48" t="s">
        <v>427</v>
      </c>
      <c r="AF1782" s="48" t="s">
        <v>427</v>
      </c>
      <c r="AG1782" s="48" t="s">
        <v>427</v>
      </c>
      <c r="AH1782" s="48" t="s">
        <v>427</v>
      </c>
      <c r="AI1782" s="48" t="s">
        <v>427</v>
      </c>
      <c r="AJ1782" s="48" t="s">
        <v>427</v>
      </c>
      <c r="AK1782" s="48" t="s">
        <v>427</v>
      </c>
      <c r="AL1782" s="48" t="s">
        <v>427</v>
      </c>
      <c r="AM1782" s="48" t="s">
        <v>427</v>
      </c>
      <c r="AN1782" s="48" t="s">
        <v>427</v>
      </c>
      <c r="AO1782" s="48" t="s">
        <v>427</v>
      </c>
      <c r="AP1782" s="48" t="s">
        <v>427</v>
      </c>
      <c r="AQ1782" s="48" t="s">
        <v>427</v>
      </c>
      <c r="AR1782" s="48" t="s">
        <v>426</v>
      </c>
      <c r="AS1782" s="48" t="s">
        <v>426</v>
      </c>
      <c r="AT1782" s="48" t="s">
        <v>946</v>
      </c>
      <c r="AU1782" s="48" t="s">
        <v>946</v>
      </c>
      <c r="AV1782" s="48" t="s">
        <v>418</v>
      </c>
      <c r="AW1782" s="48" t="s">
        <v>418</v>
      </c>
      <c r="AX1782" s="48" t="s">
        <v>560</v>
      </c>
      <c r="AY1782" s="48" t="s">
        <v>560</v>
      </c>
      <c r="AZ1782" s="49" t="s">
        <v>560</v>
      </c>
    </row>
    <row r="1783" ht="15.75" customHeight="1">
      <c r="A1783" s="40">
        <v>1590.0</v>
      </c>
      <c r="B1783" s="28" t="s">
        <v>4819</v>
      </c>
      <c r="C1783" s="41"/>
      <c r="D1783" s="42">
        <f t="array" ref="D1783">index(systems,match($A1783,INDEX(systems,0,1),),3)</f>
        <v>-253.057</v>
      </c>
      <c r="E1783" s="42">
        <f t="array" ref="E1783">index(systems,match($A1783,INDEX(systems,0,1),),4)</f>
        <v>-272.015</v>
      </c>
      <c r="F1783" s="43" t="str">
        <f>IFERROR(__xludf.DUMMYFUNCTION("let(row, match($B1783&amp;if($C1783&lt;&gt;"""","" [""&amp;$C1783&amp;""]"",""""),index(nebulae,,2),0),join("","",iferror(round(index(nebulae,row,5)/2,3),1),iferror(round(index(nebulae,row,6)/2,3),1),0))"),"1,1,0")</f>
        <v>1,1,0</v>
      </c>
      <c r="G1783" s="44" t="s">
        <v>4820</v>
      </c>
      <c r="H1783" s="45">
        <f t="array" ref="H1783">let(systemId,match(A1783,index(systems,0,1),),refSystemId,match($H$1,index(systems,0,1),),x,index(systems,systemId,3),y,index(systems,systemId,4),refX,index(systems,refSystemId,3),refY,index(systems,refSystemId,4),round(sqrt((x-refX)^2+(y-refY)^2),3))</f>
        <v>371.524</v>
      </c>
      <c r="I1783" s="46" t="s">
        <v>408</v>
      </c>
      <c r="J1783" s="47" t="s">
        <v>408</v>
      </c>
      <c r="K1783" s="47" t="s">
        <v>408</v>
      </c>
      <c r="L1783" s="47" t="s">
        <v>408</v>
      </c>
      <c r="M1783" s="47" t="s">
        <v>408</v>
      </c>
      <c r="N1783" s="28" t="s">
        <v>408</v>
      </c>
      <c r="O1783" s="41"/>
      <c r="P1783" s="48" t="s">
        <v>558</v>
      </c>
      <c r="Q1783" s="48" t="s">
        <v>558</v>
      </c>
      <c r="R1783" s="48" t="s">
        <v>558</v>
      </c>
      <c r="S1783" s="48" t="s">
        <v>558</v>
      </c>
      <c r="T1783" s="48" t="s">
        <v>558</v>
      </c>
      <c r="U1783" s="48" t="s">
        <v>558</v>
      </c>
      <c r="V1783" s="48" t="s">
        <v>558</v>
      </c>
      <c r="W1783" s="48" t="s">
        <v>558</v>
      </c>
      <c r="X1783" s="48" t="s">
        <v>558</v>
      </c>
      <c r="Y1783" s="48" t="s">
        <v>560</v>
      </c>
      <c r="Z1783" s="48" t="s">
        <v>560</v>
      </c>
      <c r="AA1783" s="48" t="s">
        <v>560</v>
      </c>
      <c r="AB1783" s="48" t="s">
        <v>560</v>
      </c>
      <c r="AC1783" s="48" t="s">
        <v>560</v>
      </c>
      <c r="AD1783" s="48" t="s">
        <v>560</v>
      </c>
      <c r="AE1783" s="48" t="s">
        <v>560</v>
      </c>
      <c r="AF1783" s="48" t="s">
        <v>560</v>
      </c>
      <c r="AG1783" s="48" t="s">
        <v>560</v>
      </c>
      <c r="AH1783" s="48" t="s">
        <v>560</v>
      </c>
      <c r="AI1783" s="48" t="s">
        <v>560</v>
      </c>
      <c r="AJ1783" s="48" t="s">
        <v>560</v>
      </c>
      <c r="AK1783" s="48" t="s">
        <v>560</v>
      </c>
      <c r="AL1783" s="48" t="s">
        <v>560</v>
      </c>
      <c r="AM1783" s="48" t="s">
        <v>560</v>
      </c>
      <c r="AN1783" s="48" t="s">
        <v>560</v>
      </c>
      <c r="AO1783" s="48" t="s">
        <v>560</v>
      </c>
      <c r="AP1783" s="48" t="s">
        <v>560</v>
      </c>
      <c r="AQ1783" s="48" t="s">
        <v>560</v>
      </c>
      <c r="AR1783" s="48" t="s">
        <v>560</v>
      </c>
      <c r="AS1783" s="52" t="s">
        <v>418</v>
      </c>
      <c r="AT1783" s="52" t="s">
        <v>418</v>
      </c>
      <c r="AU1783" s="52" t="s">
        <v>418</v>
      </c>
      <c r="AV1783" s="52" t="s">
        <v>1280</v>
      </c>
      <c r="AW1783" s="48" t="s">
        <v>1280</v>
      </c>
      <c r="AX1783" s="48" t="s">
        <v>1281</v>
      </c>
      <c r="AY1783" s="48" t="s">
        <v>1281</v>
      </c>
      <c r="AZ1783" s="51" t="s">
        <v>1281</v>
      </c>
    </row>
    <row r="1784" ht="15.75" customHeight="1">
      <c r="A1784" s="40">
        <v>1591.0</v>
      </c>
      <c r="B1784" s="28" t="s">
        <v>4821</v>
      </c>
      <c r="C1784" s="41"/>
      <c r="D1784" s="42">
        <f t="array" ref="D1784">index(systems,match($A1784,INDEX(systems,0,1),),3)</f>
        <v>388.4</v>
      </c>
      <c r="E1784" s="42">
        <f t="array" ref="E1784">index(systems,match($A1784,INDEX(systems,0,1),),4)</f>
        <v>-22.866</v>
      </c>
      <c r="F1784" s="43" t="str">
        <f>IFERROR(__xludf.DUMMYFUNCTION("let(row, match($B1784&amp;if($C1784&lt;&gt;"""","" [""&amp;$C1784&amp;""]"",""""),index(nebulae,,2),0),join("","",iferror(round(index(nebulae,row,5)/2,3),1),iferror(round(index(nebulae,row,6)/2,3),1),0))"),"1,1,0")</f>
        <v>1,1,0</v>
      </c>
      <c r="G1784" s="44" t="s">
        <v>4822</v>
      </c>
      <c r="H1784" s="45">
        <f t="array" ref="H1784">let(systemId,match(A1784,index(systems,0,1),),refSystemId,match($H$1,index(systems,0,1),),x,index(systems,systemId,3),y,index(systems,systemId,4),refX,index(systems,refSystemId,3),refY,index(systems,refSystemId,4),round(sqrt((x-refX)^2+(y-refY)^2),3))</f>
        <v>389.073</v>
      </c>
      <c r="I1784" s="46" t="s">
        <v>408</v>
      </c>
      <c r="J1784" s="46" t="s">
        <v>408</v>
      </c>
      <c r="K1784" s="46" t="s">
        <v>408</v>
      </c>
      <c r="L1784" s="47" t="s">
        <v>408</v>
      </c>
      <c r="M1784" s="47" t="s">
        <v>408</v>
      </c>
      <c r="N1784" s="28" t="s">
        <v>408</v>
      </c>
      <c r="O1784" s="41"/>
      <c r="P1784" s="48" t="s">
        <v>1032</v>
      </c>
      <c r="Q1784" s="48" t="s">
        <v>1032</v>
      </c>
      <c r="R1784" s="48" t="s">
        <v>1032</v>
      </c>
      <c r="S1784" s="48" t="s">
        <v>1032</v>
      </c>
      <c r="T1784" s="48" t="s">
        <v>1032</v>
      </c>
      <c r="U1784" s="48" t="s">
        <v>1032</v>
      </c>
      <c r="V1784" s="48" t="s">
        <v>1032</v>
      </c>
      <c r="W1784" s="48" t="s">
        <v>1032</v>
      </c>
      <c r="X1784" s="48" t="s">
        <v>422</v>
      </c>
      <c r="Y1784" s="48" t="s">
        <v>422</v>
      </c>
      <c r="Z1784" s="48" t="s">
        <v>422</v>
      </c>
      <c r="AA1784" s="48" t="s">
        <v>422</v>
      </c>
      <c r="AB1784" s="48" t="s">
        <v>422</v>
      </c>
      <c r="AC1784" s="48" t="s">
        <v>422</v>
      </c>
      <c r="AD1784" s="48" t="s">
        <v>422</v>
      </c>
      <c r="AE1784" s="48" t="s">
        <v>422</v>
      </c>
      <c r="AF1784" s="48" t="s">
        <v>422</v>
      </c>
      <c r="AG1784" s="48" t="s">
        <v>422</v>
      </c>
      <c r="AH1784" s="48" t="s">
        <v>422</v>
      </c>
      <c r="AI1784" s="48" t="s">
        <v>422</v>
      </c>
      <c r="AJ1784" s="48" t="s">
        <v>422</v>
      </c>
      <c r="AK1784" s="48" t="s">
        <v>422</v>
      </c>
      <c r="AL1784" s="48" t="s">
        <v>422</v>
      </c>
      <c r="AM1784" s="48" t="s">
        <v>422</v>
      </c>
      <c r="AN1784" s="48" t="s">
        <v>422</v>
      </c>
      <c r="AO1784" s="48" t="s">
        <v>422</v>
      </c>
      <c r="AP1784" s="48" t="s">
        <v>422</v>
      </c>
      <c r="AQ1784" s="48" t="s">
        <v>422</v>
      </c>
      <c r="AR1784" s="48" t="s">
        <v>422</v>
      </c>
      <c r="AS1784" s="48" t="s">
        <v>422</v>
      </c>
      <c r="AT1784" s="48" t="s">
        <v>422</v>
      </c>
      <c r="AU1784" s="48" t="s">
        <v>422</v>
      </c>
      <c r="AV1784" s="48" t="s">
        <v>422</v>
      </c>
      <c r="AW1784" s="48" t="s">
        <v>422</v>
      </c>
      <c r="AX1784" s="48" t="s">
        <v>422</v>
      </c>
      <c r="AY1784" s="48" t="s">
        <v>422</v>
      </c>
      <c r="AZ1784" s="28" t="s">
        <v>422</v>
      </c>
    </row>
    <row r="1785" ht="15.75" customHeight="1">
      <c r="A1785" s="40">
        <v>1592.0</v>
      </c>
      <c r="B1785" s="28" t="s">
        <v>4823</v>
      </c>
      <c r="C1785" s="41"/>
      <c r="D1785" s="42">
        <f t="array" ref="D1785">index(systems,match($A1785,INDEX(systems,0,1),),3)</f>
        <v>49.098</v>
      </c>
      <c r="E1785" s="42">
        <f t="array" ref="E1785">index(systems,match($A1785,INDEX(systems,0,1),),4)</f>
        <v>226.91</v>
      </c>
      <c r="F1785" s="43" t="str">
        <f>IFERROR(__xludf.DUMMYFUNCTION("let(row, match($B1785&amp;if($C1785&lt;&gt;"""","" [""&amp;$C1785&amp;""]"",""""),index(nebulae,,2),0),join("","",iferror(round(index(nebulae,row,5)/2,3),1),iferror(round(index(nebulae,row,6)/2,3),1),0))"),"1,1,0")</f>
        <v>1,1,0</v>
      </c>
      <c r="G1785" s="44" t="s">
        <v>4824</v>
      </c>
      <c r="H1785" s="45">
        <f t="array" ref="H1785">let(systemId,match(A1785,index(systems,0,1),),refSystemId,match($H$1,index(systems,0,1),),x,index(systems,systemId,3),y,index(systems,systemId,4),refX,index(systems,refSystemId,3),refY,index(systems,refSystemId,4),round(sqrt((x-refX)^2+(y-refY)^2),3))</f>
        <v>232.161</v>
      </c>
      <c r="I1785" s="28" t="s">
        <v>408</v>
      </c>
      <c r="J1785" s="28" t="s">
        <v>408</v>
      </c>
      <c r="K1785" s="28" t="s">
        <v>408</v>
      </c>
      <c r="L1785" s="28" t="s">
        <v>408</v>
      </c>
      <c r="M1785" s="48" t="s">
        <v>408</v>
      </c>
      <c r="N1785" s="28" t="s">
        <v>408</v>
      </c>
      <c r="O1785" s="41"/>
      <c r="P1785" s="48" t="s">
        <v>910</v>
      </c>
      <c r="Q1785" s="48" t="s">
        <v>910</v>
      </c>
      <c r="R1785" s="48" t="s">
        <v>910</v>
      </c>
      <c r="S1785" s="48" t="s">
        <v>910</v>
      </c>
      <c r="T1785" s="48" t="s">
        <v>910</v>
      </c>
      <c r="U1785" s="48" t="s">
        <v>910</v>
      </c>
      <c r="V1785" s="48" t="s">
        <v>910</v>
      </c>
      <c r="W1785" s="48" t="s">
        <v>910</v>
      </c>
      <c r="X1785" s="48" t="s">
        <v>910</v>
      </c>
      <c r="Y1785" s="48" t="s">
        <v>694</v>
      </c>
      <c r="Z1785" s="48" t="s">
        <v>694</v>
      </c>
      <c r="AA1785" s="48" t="s">
        <v>1204</v>
      </c>
      <c r="AB1785" s="48" t="s">
        <v>1204</v>
      </c>
      <c r="AC1785" s="48" t="s">
        <v>1204</v>
      </c>
      <c r="AD1785" s="48" t="s">
        <v>1204</v>
      </c>
      <c r="AE1785" s="48" t="s">
        <v>1204</v>
      </c>
      <c r="AF1785" s="48" t="s">
        <v>1204</v>
      </c>
      <c r="AG1785" s="48" t="s">
        <v>913</v>
      </c>
      <c r="AH1785" s="48" t="s">
        <v>913</v>
      </c>
      <c r="AI1785" s="48" t="s">
        <v>913</v>
      </c>
      <c r="AJ1785" s="48" t="s">
        <v>913</v>
      </c>
      <c r="AK1785" s="48" t="s">
        <v>913</v>
      </c>
      <c r="AL1785" s="48" t="s">
        <v>913</v>
      </c>
      <c r="AM1785" s="48" t="s">
        <v>913</v>
      </c>
      <c r="AN1785" s="48" t="s">
        <v>697</v>
      </c>
      <c r="AO1785" s="48" t="s">
        <v>697</v>
      </c>
      <c r="AP1785" s="48" t="s">
        <v>697</v>
      </c>
      <c r="AQ1785" s="48" t="s">
        <v>697</v>
      </c>
      <c r="AR1785" s="48" t="s">
        <v>697</v>
      </c>
      <c r="AS1785" s="48" t="s">
        <v>697</v>
      </c>
      <c r="AT1785" s="48" t="s">
        <v>697</v>
      </c>
      <c r="AU1785" s="48" t="s">
        <v>697</v>
      </c>
      <c r="AV1785" s="48" t="s">
        <v>531</v>
      </c>
      <c r="AW1785" s="48" t="s">
        <v>531</v>
      </c>
      <c r="AX1785" s="48" t="s">
        <v>531</v>
      </c>
      <c r="AY1785" s="48" t="s">
        <v>531</v>
      </c>
      <c r="AZ1785" s="28" t="s">
        <v>531</v>
      </c>
    </row>
    <row r="1786" ht="15.75" customHeight="1">
      <c r="A1786" s="40">
        <v>1593.0</v>
      </c>
      <c r="B1786" s="28" t="s">
        <v>4825</v>
      </c>
      <c r="C1786" s="41"/>
      <c r="D1786" s="42">
        <f t="array" ref="D1786">index(systems,match($A1786,INDEX(systems,0,1),),3)</f>
        <v>-372.491</v>
      </c>
      <c r="E1786" s="42">
        <f t="array" ref="E1786">index(systems,match($A1786,INDEX(systems,0,1),),4)</f>
        <v>-133.95</v>
      </c>
      <c r="F1786" s="43" t="str">
        <f>IFERROR(__xludf.DUMMYFUNCTION("let(row, match($B1786&amp;if($C1786&lt;&gt;"""","" [""&amp;$C1786&amp;""]"",""""),index(nebulae,,2),0),join("","",iferror(round(index(nebulae,row,5)/2,3),1),iferror(round(index(nebulae,row,6)/2,3),1),0))"),"1,1,0")</f>
        <v>1,1,0</v>
      </c>
      <c r="G1786" s="44" t="s">
        <v>4826</v>
      </c>
      <c r="H1786" s="45">
        <f t="array" ref="H1786">let(systemId,match(A1786,index(systems,0,1),),refSystemId,match($H$1,index(systems,0,1),),x,index(systems,systemId,3),y,index(systems,systemId,4),refX,index(systems,refSystemId,3),refY,index(systems,refSystemId,4),round(sqrt((x-refX)^2+(y-refY)^2),3))</f>
        <v>395.844</v>
      </c>
      <c r="I1786" s="28" t="s">
        <v>408</v>
      </c>
      <c r="J1786" s="28" t="s">
        <v>408</v>
      </c>
      <c r="K1786" s="28" t="s">
        <v>408</v>
      </c>
      <c r="L1786" s="28" t="s">
        <v>408</v>
      </c>
      <c r="M1786" s="28" t="s">
        <v>408</v>
      </c>
      <c r="N1786" s="28" t="s">
        <v>408</v>
      </c>
      <c r="O1786" s="41"/>
      <c r="P1786" s="48" t="s">
        <v>2852</v>
      </c>
      <c r="Q1786" s="48" t="s">
        <v>2852</v>
      </c>
      <c r="R1786" s="48" t="s">
        <v>2852</v>
      </c>
      <c r="S1786" s="48" t="s">
        <v>2852</v>
      </c>
      <c r="T1786" s="48" t="s">
        <v>2852</v>
      </c>
      <c r="U1786" s="48" t="s">
        <v>2852</v>
      </c>
      <c r="V1786" s="48" t="s">
        <v>2852</v>
      </c>
      <c r="W1786" s="48" t="s">
        <v>2852</v>
      </c>
      <c r="X1786" s="48" t="s">
        <v>2852</v>
      </c>
      <c r="Y1786" s="48" t="s">
        <v>2852</v>
      </c>
      <c r="Z1786" s="48" t="s">
        <v>2852</v>
      </c>
      <c r="AA1786" s="48" t="s">
        <v>2852</v>
      </c>
      <c r="AB1786" s="48" t="s">
        <v>2852</v>
      </c>
      <c r="AC1786" s="48" t="s">
        <v>2852</v>
      </c>
      <c r="AD1786" s="48" t="s">
        <v>2852</v>
      </c>
      <c r="AE1786" s="48" t="s">
        <v>2852</v>
      </c>
      <c r="AF1786" s="48" t="s">
        <v>2852</v>
      </c>
      <c r="AG1786" s="48" t="s">
        <v>2852</v>
      </c>
      <c r="AH1786" s="48" t="s">
        <v>2852</v>
      </c>
      <c r="AI1786" s="48" t="s">
        <v>2852</v>
      </c>
      <c r="AJ1786" s="48" t="s">
        <v>2852</v>
      </c>
      <c r="AK1786" s="48" t="s">
        <v>2852</v>
      </c>
      <c r="AL1786" s="48" t="s">
        <v>2852</v>
      </c>
      <c r="AM1786" s="48" t="s">
        <v>2852</v>
      </c>
      <c r="AN1786" s="48" t="s">
        <v>2852</v>
      </c>
      <c r="AO1786" s="48" t="s">
        <v>2852</v>
      </c>
      <c r="AP1786" s="48" t="s">
        <v>2852</v>
      </c>
      <c r="AQ1786" s="48" t="s">
        <v>2852</v>
      </c>
      <c r="AR1786" s="48" t="s">
        <v>879</v>
      </c>
      <c r="AS1786" s="48" t="s">
        <v>879</v>
      </c>
      <c r="AT1786" s="48" t="s">
        <v>879</v>
      </c>
      <c r="AU1786" s="48" t="s">
        <v>879</v>
      </c>
      <c r="AV1786" s="48" t="s">
        <v>879</v>
      </c>
      <c r="AW1786" s="48" t="s">
        <v>879</v>
      </c>
      <c r="AX1786" s="48" t="s">
        <v>487</v>
      </c>
      <c r="AY1786" s="48" t="s">
        <v>487</v>
      </c>
      <c r="AZ1786" s="51" t="s">
        <v>487</v>
      </c>
    </row>
    <row r="1787" ht="15.75" customHeight="1">
      <c r="A1787" s="40">
        <v>1594.0</v>
      </c>
      <c r="B1787" s="28" t="s">
        <v>4827</v>
      </c>
      <c r="C1787" s="41"/>
      <c r="D1787" s="42">
        <f t="array" ref="D1787">index(systems,match($A1787,INDEX(systems,0,1),),3)</f>
        <v>394.701</v>
      </c>
      <c r="E1787" s="42">
        <f t="array" ref="E1787">index(systems,match($A1787,INDEX(systems,0,1),),4)</f>
        <v>-62.597</v>
      </c>
      <c r="F1787" s="43" t="str">
        <f>IFERROR(__xludf.DUMMYFUNCTION("let(row, match($B1787&amp;if($C1787&lt;&gt;"""","" [""&amp;$C1787&amp;""]"",""""),index(nebulae,,2),0),join("","",iferror(round(index(nebulae,row,5)/2,3),1),iferror(round(index(nebulae,row,6)/2,3),1),0))"),"1,1,0")</f>
        <v>1,1,0</v>
      </c>
      <c r="G1787" s="44" t="s">
        <v>4828</v>
      </c>
      <c r="H1787" s="45">
        <f t="array" ref="H1787">let(systemId,match(A1787,index(systems,0,1),),refSystemId,match($H$1,index(systems,0,1),),x,index(systems,systemId,3),y,index(systems,systemId,4),refX,index(systems,refSystemId,3),refY,index(systems,refSystemId,4),round(sqrt((x-refX)^2+(y-refY)^2),3))</f>
        <v>399.634</v>
      </c>
      <c r="I1787" s="46" t="s">
        <v>408</v>
      </c>
      <c r="J1787" s="46" t="s">
        <v>408</v>
      </c>
      <c r="K1787" s="46" t="s">
        <v>408</v>
      </c>
      <c r="L1787" s="47" t="s">
        <v>408</v>
      </c>
      <c r="M1787" s="47" t="s">
        <v>408</v>
      </c>
      <c r="N1787" s="28" t="s">
        <v>408</v>
      </c>
      <c r="O1787" s="41"/>
      <c r="P1787" s="48" t="s">
        <v>1032</v>
      </c>
      <c r="Q1787" s="48" t="s">
        <v>1032</v>
      </c>
      <c r="R1787" s="48" t="s">
        <v>1032</v>
      </c>
      <c r="S1787" s="48" t="s">
        <v>1032</v>
      </c>
      <c r="T1787" s="48" t="s">
        <v>1032</v>
      </c>
      <c r="U1787" s="48" t="s">
        <v>1032</v>
      </c>
      <c r="V1787" s="48" t="s">
        <v>1032</v>
      </c>
      <c r="W1787" s="48" t="s">
        <v>1032</v>
      </c>
      <c r="X1787" s="48" t="s">
        <v>1032</v>
      </c>
      <c r="Y1787" s="48" t="s">
        <v>1032</v>
      </c>
      <c r="Z1787" s="48" t="s">
        <v>1032</v>
      </c>
      <c r="AA1787" s="48" t="s">
        <v>2155</v>
      </c>
      <c r="AB1787" s="48" t="s">
        <v>2155</v>
      </c>
      <c r="AC1787" s="48" t="s">
        <v>2155</v>
      </c>
      <c r="AD1787" s="48" t="s">
        <v>2155</v>
      </c>
      <c r="AE1787" s="48" t="s">
        <v>2155</v>
      </c>
      <c r="AF1787" s="48" t="s">
        <v>2155</v>
      </c>
      <c r="AG1787" s="48" t="s">
        <v>2155</v>
      </c>
      <c r="AH1787" s="48" t="s">
        <v>2155</v>
      </c>
      <c r="AI1787" s="48" t="s">
        <v>2155</v>
      </c>
      <c r="AJ1787" s="48" t="s">
        <v>2155</v>
      </c>
      <c r="AK1787" s="48" t="s">
        <v>2155</v>
      </c>
      <c r="AL1787" s="48" t="s">
        <v>2155</v>
      </c>
      <c r="AM1787" s="48" t="s">
        <v>2155</v>
      </c>
      <c r="AN1787" s="48" t="s">
        <v>2155</v>
      </c>
      <c r="AO1787" s="48" t="s">
        <v>1032</v>
      </c>
      <c r="AP1787" s="48" t="s">
        <v>1032</v>
      </c>
      <c r="AQ1787" s="48" t="s">
        <v>1032</v>
      </c>
      <c r="AR1787" s="48" t="s">
        <v>1032</v>
      </c>
      <c r="AS1787" s="48" t="s">
        <v>1032</v>
      </c>
      <c r="AT1787" s="48" t="s">
        <v>1032</v>
      </c>
      <c r="AU1787" s="48" t="s">
        <v>1032</v>
      </c>
      <c r="AV1787" s="48" t="s">
        <v>1032</v>
      </c>
      <c r="AW1787" s="48" t="s">
        <v>1032</v>
      </c>
      <c r="AX1787" s="48" t="s">
        <v>625</v>
      </c>
      <c r="AY1787" s="48" t="s">
        <v>2332</v>
      </c>
      <c r="AZ1787" s="28" t="s">
        <v>1032</v>
      </c>
    </row>
    <row r="1788" ht="15.75" customHeight="1">
      <c r="A1788" s="40">
        <v>1595.0</v>
      </c>
      <c r="B1788" s="28" t="s">
        <v>4829</v>
      </c>
      <c r="C1788" s="41"/>
      <c r="D1788" s="42">
        <f t="array" ref="D1788">index(systems,match($A1788,INDEX(systems,0,1),),3)</f>
        <v>-94.87</v>
      </c>
      <c r="E1788" s="42">
        <f t="array" ref="E1788">index(systems,match($A1788,INDEX(systems,0,1),),4)</f>
        <v>-254.18</v>
      </c>
      <c r="F1788" s="43" t="str">
        <f>IFERROR(__xludf.DUMMYFUNCTION("let(row, match($B1788&amp;if($C1788&lt;&gt;"""","" [""&amp;$C1788&amp;""]"",""""),index(nebulae,,2),0),join("","",iferror(round(index(nebulae,row,5)/2,3),1),iferror(round(index(nebulae,row,6)/2,3),1),0))"),"1,1,0")</f>
        <v>1,1,0</v>
      </c>
      <c r="G1788" s="44" t="s">
        <v>4830</v>
      </c>
      <c r="H1788" s="45">
        <f t="array" ref="H1788">let(systemId,match(A1788,index(systems,0,1),),refSystemId,match($H$1,index(systems,0,1),),x,index(systems,systemId,3),y,index(systems,systemId,4),refX,index(systems,refSystemId,3),refY,index(systems,refSystemId,4),round(sqrt((x-refX)^2+(y-refY)^2),3))</f>
        <v>271.308</v>
      </c>
      <c r="I1788" s="28" t="s">
        <v>408</v>
      </c>
      <c r="J1788" s="41"/>
      <c r="K1788" s="41"/>
      <c r="L1788" s="53"/>
      <c r="M1788" s="46" t="s">
        <v>560</v>
      </c>
      <c r="N1788" s="28" t="s">
        <v>560</v>
      </c>
      <c r="O1788" s="48" t="s">
        <v>560</v>
      </c>
      <c r="P1788" s="48" t="s">
        <v>560</v>
      </c>
      <c r="Q1788" s="48" t="s">
        <v>560</v>
      </c>
      <c r="R1788" s="48" t="s">
        <v>560</v>
      </c>
      <c r="S1788" s="48" t="s">
        <v>560</v>
      </c>
      <c r="T1788" s="48" t="s">
        <v>560</v>
      </c>
      <c r="U1788" s="48" t="s">
        <v>560</v>
      </c>
      <c r="V1788" s="48" t="s">
        <v>560</v>
      </c>
      <c r="W1788" s="48" t="s">
        <v>560</v>
      </c>
      <c r="X1788" s="48" t="s">
        <v>560</v>
      </c>
      <c r="Y1788" s="48" t="s">
        <v>560</v>
      </c>
      <c r="Z1788" s="48" t="s">
        <v>560</v>
      </c>
      <c r="AA1788" s="48" t="s">
        <v>560</v>
      </c>
      <c r="AB1788" s="48" t="s">
        <v>560</v>
      </c>
      <c r="AC1788" s="48" t="s">
        <v>560</v>
      </c>
      <c r="AD1788" s="48" t="s">
        <v>560</v>
      </c>
      <c r="AE1788" s="48" t="s">
        <v>560</v>
      </c>
      <c r="AF1788" s="48" t="s">
        <v>560</v>
      </c>
      <c r="AG1788" s="48" t="s">
        <v>560</v>
      </c>
      <c r="AH1788" s="48" t="s">
        <v>560</v>
      </c>
      <c r="AI1788" s="48" t="s">
        <v>560</v>
      </c>
      <c r="AJ1788" s="48" t="s">
        <v>560</v>
      </c>
      <c r="AK1788" s="48" t="s">
        <v>560</v>
      </c>
      <c r="AL1788" s="48" t="s">
        <v>560</v>
      </c>
      <c r="AM1788" s="48" t="s">
        <v>560</v>
      </c>
      <c r="AN1788" s="48" t="s">
        <v>560</v>
      </c>
      <c r="AO1788" s="48" t="s">
        <v>560</v>
      </c>
      <c r="AP1788" s="48" t="s">
        <v>560</v>
      </c>
      <c r="AQ1788" s="48" t="s">
        <v>560</v>
      </c>
      <c r="AR1788" s="48" t="s">
        <v>560</v>
      </c>
      <c r="AS1788" s="48" t="s">
        <v>418</v>
      </c>
      <c r="AT1788" s="48" t="s">
        <v>418</v>
      </c>
      <c r="AU1788" s="48" t="s">
        <v>418</v>
      </c>
      <c r="AV1788" s="48" t="s">
        <v>1048</v>
      </c>
      <c r="AW1788" s="48" t="s">
        <v>1048</v>
      </c>
      <c r="AX1788" s="48" t="s">
        <v>1049</v>
      </c>
      <c r="AY1788" s="48" t="s">
        <v>1049</v>
      </c>
      <c r="AZ1788" s="51" t="s">
        <v>1049</v>
      </c>
    </row>
    <row r="1789" ht="15.75" customHeight="1">
      <c r="A1789" s="40">
        <v>1596.0</v>
      </c>
      <c r="B1789" s="28" t="s">
        <v>4831</v>
      </c>
      <c r="C1789" s="41"/>
      <c r="D1789" s="42">
        <f t="array" ref="D1789">index(systems,match($A1789,INDEX(systems,0,1),),3)</f>
        <v>189.215</v>
      </c>
      <c r="E1789" s="42">
        <f t="array" ref="E1789">index(systems,match($A1789,INDEX(systems,0,1),),4)</f>
        <v>-71.907</v>
      </c>
      <c r="F1789" s="43" t="str">
        <f>IFERROR(__xludf.DUMMYFUNCTION("let(row, match($B1789&amp;if($C1789&lt;&gt;"""","" [""&amp;$C1789&amp;""]"",""""),index(nebulae,,2),0),join("","",iferror(round(index(nebulae,row,5)/2,3),1),iferror(round(index(nebulae,row,6)/2,3),1),0))"),"1,1,0")</f>
        <v>1,1,0</v>
      </c>
      <c r="G1789" s="44" t="s">
        <v>4832</v>
      </c>
      <c r="H1789" s="45">
        <f t="array" ref="H1789">let(systemId,match(A1789,index(systems,0,1),),refSystemId,match($H$1,index(systems,0,1),),x,index(systems,systemId,3),y,index(systems,systemId,4),refX,index(systems,refSystemId,3),refY,index(systems,refSystemId,4),round(sqrt((x-refX)^2+(y-refY)^2),3))</f>
        <v>202.418</v>
      </c>
      <c r="I1789" s="41"/>
      <c r="J1789" s="28" t="s">
        <v>500</v>
      </c>
      <c r="K1789" s="48" t="s">
        <v>500</v>
      </c>
      <c r="L1789" s="48" t="s">
        <v>500</v>
      </c>
      <c r="M1789" s="28" t="s">
        <v>500</v>
      </c>
      <c r="N1789" s="28" t="s">
        <v>555</v>
      </c>
      <c r="O1789" s="48" t="s">
        <v>555</v>
      </c>
      <c r="P1789" s="48" t="s">
        <v>555</v>
      </c>
      <c r="Q1789" s="48" t="s">
        <v>555</v>
      </c>
      <c r="R1789" s="48" t="s">
        <v>555</v>
      </c>
      <c r="S1789" s="48" t="s">
        <v>555</v>
      </c>
      <c r="T1789" s="48" t="s">
        <v>555</v>
      </c>
      <c r="U1789" s="48" t="s">
        <v>555</v>
      </c>
      <c r="V1789" s="48" t="s">
        <v>555</v>
      </c>
      <c r="W1789" s="48" t="s">
        <v>555</v>
      </c>
      <c r="X1789" s="48" t="s">
        <v>555</v>
      </c>
      <c r="Y1789" s="48" t="s">
        <v>992</v>
      </c>
      <c r="Z1789" s="48" t="s">
        <v>992</v>
      </c>
      <c r="AA1789" s="48" t="s">
        <v>993</v>
      </c>
      <c r="AB1789" s="48" t="s">
        <v>993</v>
      </c>
      <c r="AC1789" s="48" t="s">
        <v>993</v>
      </c>
      <c r="AD1789" s="48" t="s">
        <v>993</v>
      </c>
      <c r="AE1789" s="48" t="s">
        <v>993</v>
      </c>
      <c r="AF1789" s="48" t="s">
        <v>993</v>
      </c>
      <c r="AG1789" s="48" t="s">
        <v>993</v>
      </c>
      <c r="AH1789" s="48" t="s">
        <v>993</v>
      </c>
      <c r="AI1789" s="48" t="s">
        <v>993</v>
      </c>
      <c r="AJ1789" s="48" t="s">
        <v>993</v>
      </c>
      <c r="AK1789" s="48" t="s">
        <v>993</v>
      </c>
      <c r="AL1789" s="48" t="s">
        <v>993</v>
      </c>
      <c r="AM1789" s="48" t="s">
        <v>993</v>
      </c>
      <c r="AN1789" s="48" t="s">
        <v>993</v>
      </c>
      <c r="AO1789" s="48" t="s">
        <v>992</v>
      </c>
      <c r="AP1789" s="48" t="s">
        <v>992</v>
      </c>
      <c r="AQ1789" s="48" t="s">
        <v>992</v>
      </c>
      <c r="AR1789" s="48" t="s">
        <v>992</v>
      </c>
      <c r="AS1789" s="48" t="s">
        <v>992</v>
      </c>
      <c r="AT1789" s="48" t="s">
        <v>992</v>
      </c>
      <c r="AU1789" s="48" t="s">
        <v>992</v>
      </c>
      <c r="AV1789" s="48" t="s">
        <v>994</v>
      </c>
      <c r="AW1789" s="48" t="s">
        <v>994</v>
      </c>
      <c r="AX1789" s="48" t="s">
        <v>994</v>
      </c>
      <c r="AY1789" s="48" t="s">
        <v>994</v>
      </c>
      <c r="AZ1789" s="28" t="s">
        <v>994</v>
      </c>
    </row>
    <row r="1790" ht="15.75" customHeight="1">
      <c r="A1790" s="40">
        <v>1597.0</v>
      </c>
      <c r="B1790" s="28" t="s">
        <v>4833</v>
      </c>
      <c r="C1790" s="41"/>
      <c r="D1790" s="42">
        <f t="array" ref="D1790">index(systems,match($A1790,INDEX(systems,0,1),),3)</f>
        <v>-182.045</v>
      </c>
      <c r="E1790" s="42">
        <f t="array" ref="E1790">index(systems,match($A1790,INDEX(systems,0,1),),4)</f>
        <v>317.003</v>
      </c>
      <c r="F1790" s="43" t="str">
        <f>IFERROR(__xludf.DUMMYFUNCTION("let(row, match($B1790&amp;if($C1790&lt;&gt;"""","" [""&amp;$C1790&amp;""]"",""""),index(nebulae,,2),0),join("","",iferror(round(index(nebulae,row,5)/2,3),1),iferror(round(index(nebulae,row,6)/2,3),1),0))"),"1,1,0")</f>
        <v>1,1,0</v>
      </c>
      <c r="G1790" s="44" t="s">
        <v>4834</v>
      </c>
      <c r="H1790" s="45">
        <f t="array" ref="H1790">let(systemId,match(A1790,index(systems,0,1),),refSystemId,match($H$1,index(systems,0,1),),x,index(systems,systemId,3),y,index(systems,systemId,4),refX,index(systems,refSystemId,3),refY,index(systems,refSystemId,4),round(sqrt((x-refX)^2+(y-refY)^2),3))</f>
        <v>365.556</v>
      </c>
      <c r="I1790" s="46" t="s">
        <v>408</v>
      </c>
      <c r="J1790" s="46" t="s">
        <v>408</v>
      </c>
      <c r="K1790" s="46" t="s">
        <v>408</v>
      </c>
      <c r="L1790" s="46" t="s">
        <v>408</v>
      </c>
      <c r="M1790" s="47" t="s">
        <v>408</v>
      </c>
      <c r="N1790" s="28" t="s">
        <v>408</v>
      </c>
      <c r="O1790" s="41"/>
      <c r="P1790" s="48" t="s">
        <v>435</v>
      </c>
      <c r="Q1790" s="48" t="s">
        <v>435</v>
      </c>
      <c r="R1790" s="48" t="s">
        <v>435</v>
      </c>
      <c r="S1790" s="48" t="s">
        <v>435</v>
      </c>
      <c r="T1790" s="48" t="s">
        <v>435</v>
      </c>
      <c r="U1790" s="48" t="s">
        <v>435</v>
      </c>
      <c r="V1790" s="48" t="s">
        <v>435</v>
      </c>
      <c r="W1790" s="48" t="s">
        <v>435</v>
      </c>
      <c r="X1790" s="52" t="s">
        <v>422</v>
      </c>
      <c r="Y1790" s="52" t="s">
        <v>422</v>
      </c>
      <c r="Z1790" s="52" t="s">
        <v>422</v>
      </c>
      <c r="AA1790" s="52" t="s">
        <v>422</v>
      </c>
      <c r="AB1790" s="52" t="s">
        <v>422</v>
      </c>
      <c r="AC1790" s="52" t="s">
        <v>422</v>
      </c>
      <c r="AD1790" s="52" t="s">
        <v>422</v>
      </c>
      <c r="AE1790" s="52" t="s">
        <v>422</v>
      </c>
      <c r="AF1790" s="52" t="s">
        <v>422</v>
      </c>
      <c r="AG1790" s="52" t="s">
        <v>422</v>
      </c>
      <c r="AH1790" s="52" t="s">
        <v>422</v>
      </c>
      <c r="AI1790" s="52" t="s">
        <v>422</v>
      </c>
      <c r="AJ1790" s="52" t="s">
        <v>422</v>
      </c>
      <c r="AK1790" s="52" t="s">
        <v>422</v>
      </c>
      <c r="AL1790" s="52" t="s">
        <v>422</v>
      </c>
      <c r="AM1790" s="52" t="s">
        <v>422</v>
      </c>
      <c r="AN1790" s="52" t="s">
        <v>422</v>
      </c>
      <c r="AO1790" s="52" t="s">
        <v>422</v>
      </c>
      <c r="AP1790" s="52" t="s">
        <v>422</v>
      </c>
      <c r="AQ1790" s="52" t="s">
        <v>422</v>
      </c>
      <c r="AR1790" s="52" t="s">
        <v>422</v>
      </c>
      <c r="AS1790" s="48" t="s">
        <v>422</v>
      </c>
      <c r="AT1790" s="48" t="s">
        <v>422</v>
      </c>
      <c r="AU1790" s="48" t="s">
        <v>422</v>
      </c>
      <c r="AV1790" s="48" t="s">
        <v>422</v>
      </c>
      <c r="AW1790" s="48" t="s">
        <v>422</v>
      </c>
      <c r="AX1790" s="48" t="s">
        <v>422</v>
      </c>
      <c r="AY1790" s="48" t="s">
        <v>422</v>
      </c>
      <c r="AZ1790" s="51" t="s">
        <v>422</v>
      </c>
    </row>
    <row r="1791" ht="15.75" customHeight="1">
      <c r="A1791" s="40">
        <v>1598.0</v>
      </c>
      <c r="B1791" s="28" t="s">
        <v>4835</v>
      </c>
      <c r="C1791" s="41"/>
      <c r="D1791" s="42">
        <f t="array" ref="D1791">index(systems,match($A1791,INDEX(systems,0,1),),3)</f>
        <v>-355.738</v>
      </c>
      <c r="E1791" s="42">
        <f t="array" ref="E1791">index(systems,match($A1791,INDEX(systems,0,1),),4)</f>
        <v>456.94</v>
      </c>
      <c r="F1791" s="43" t="str">
        <f>IFERROR(__xludf.DUMMYFUNCTION("let(row, match($B1791&amp;if($C1791&lt;&gt;"""","" [""&amp;$C1791&amp;""]"",""""),index(nebulae,,2),0),join("","",iferror(round(index(nebulae,row,5)/2,3),1),iferror(round(index(nebulae,row,6)/2,3),1),0))"),"1,1,0")</f>
        <v>1,1,0</v>
      </c>
      <c r="G1791" s="44" t="s">
        <v>4836</v>
      </c>
      <c r="H1791" s="45">
        <f t="array" ref="H1791">let(systemId,match(A1791,index(systems,0,1),),refSystemId,match($H$1,index(systems,0,1),),x,index(systems,systemId,3),y,index(systems,systemId,4),refX,index(systems,refSystemId,3),refY,index(systems,refSystemId,4),round(sqrt((x-refX)^2+(y-refY)^2),3))</f>
        <v>579.089</v>
      </c>
      <c r="I1791" s="28" t="s">
        <v>408</v>
      </c>
      <c r="J1791" s="28" t="s">
        <v>408</v>
      </c>
      <c r="K1791" s="28" t="s">
        <v>408</v>
      </c>
      <c r="L1791" s="46" t="s">
        <v>408</v>
      </c>
      <c r="M1791" s="46" t="s">
        <v>408</v>
      </c>
      <c r="N1791" s="28" t="s">
        <v>408</v>
      </c>
      <c r="O1791" s="41"/>
      <c r="P1791" s="48" t="s">
        <v>497</v>
      </c>
      <c r="Q1791" s="48" t="s">
        <v>497</v>
      </c>
      <c r="R1791" s="48" t="s">
        <v>497</v>
      </c>
      <c r="S1791" s="48" t="s">
        <v>418</v>
      </c>
      <c r="T1791" s="48" t="s">
        <v>418</v>
      </c>
      <c r="U1791" s="48" t="s">
        <v>422</v>
      </c>
      <c r="V1791" s="48" t="s">
        <v>422</v>
      </c>
      <c r="W1791" s="48" t="s">
        <v>422</v>
      </c>
      <c r="X1791" s="48" t="s">
        <v>422</v>
      </c>
      <c r="Y1791" s="48" t="s">
        <v>422</v>
      </c>
      <c r="Z1791" s="48" t="s">
        <v>422</v>
      </c>
      <c r="AA1791" s="48" t="s">
        <v>422</v>
      </c>
      <c r="AB1791" s="48" t="s">
        <v>422</v>
      </c>
      <c r="AC1791" s="48" t="s">
        <v>422</v>
      </c>
      <c r="AD1791" s="48" t="s">
        <v>422</v>
      </c>
      <c r="AE1791" s="48" t="s">
        <v>422</v>
      </c>
      <c r="AF1791" s="48" t="s">
        <v>422</v>
      </c>
      <c r="AG1791" s="48" t="s">
        <v>422</v>
      </c>
      <c r="AH1791" s="48" t="s">
        <v>422</v>
      </c>
      <c r="AI1791" s="48" t="s">
        <v>422</v>
      </c>
      <c r="AJ1791" s="48" t="s">
        <v>422</v>
      </c>
      <c r="AK1791" s="48" t="s">
        <v>422</v>
      </c>
      <c r="AL1791" s="48" t="s">
        <v>422</v>
      </c>
      <c r="AM1791" s="48" t="s">
        <v>422</v>
      </c>
      <c r="AN1791" s="48" t="s">
        <v>422</v>
      </c>
      <c r="AO1791" s="48" t="s">
        <v>422</v>
      </c>
      <c r="AP1791" s="48" t="s">
        <v>422</v>
      </c>
      <c r="AQ1791" s="48" t="s">
        <v>422</v>
      </c>
      <c r="AR1791" s="48" t="s">
        <v>422</v>
      </c>
      <c r="AS1791" s="48" t="s">
        <v>422</v>
      </c>
      <c r="AT1791" s="48" t="s">
        <v>422</v>
      </c>
      <c r="AU1791" s="48" t="s">
        <v>422</v>
      </c>
      <c r="AV1791" s="48" t="s">
        <v>422</v>
      </c>
      <c r="AW1791" s="48" t="s">
        <v>422</v>
      </c>
      <c r="AX1791" s="52" t="s">
        <v>422</v>
      </c>
      <c r="AY1791" s="52" t="s">
        <v>422</v>
      </c>
      <c r="AZ1791" s="28" t="s">
        <v>422</v>
      </c>
    </row>
    <row r="1792" ht="15.75" customHeight="1">
      <c r="A1792" s="40">
        <v>1599.0</v>
      </c>
      <c r="B1792" s="28" t="s">
        <v>4837</v>
      </c>
      <c r="C1792" s="41"/>
      <c r="D1792" s="42">
        <f t="array" ref="D1792">index(systems,match($A1792,INDEX(systems,0,1),),3)</f>
        <v>121.748</v>
      </c>
      <c r="E1792" s="42">
        <f t="array" ref="E1792">index(systems,match($A1792,INDEX(systems,0,1),),4)</f>
        <v>8.743</v>
      </c>
      <c r="F1792" s="43" t="str">
        <f>IFERROR(__xludf.DUMMYFUNCTION("let(row, match($B1792&amp;if($C1792&lt;&gt;"""","" [""&amp;$C1792&amp;""]"",""""),index(nebulae,,2),0),join("","",iferror(round(index(nebulae,row,5)/2,3),1),iferror(round(index(nebulae,row,6)/2,3),1),0))"),"1,1,0")</f>
        <v>1,1,0</v>
      </c>
      <c r="G1792" s="44" t="s">
        <v>4838</v>
      </c>
      <c r="H1792" s="45">
        <f t="array" ref="H1792">let(systemId,match(A1792,index(systems,0,1),),refSystemId,match($H$1,index(systems,0,1),),x,index(systems,systemId,3),y,index(systems,systemId,4),refX,index(systems,refSystemId,3),refY,index(systems,refSystemId,4),round(sqrt((x-refX)^2+(y-refY)^2),3))</f>
        <v>122.062</v>
      </c>
      <c r="I1792" s="53"/>
      <c r="J1792" s="53"/>
      <c r="K1792" s="46" t="s">
        <v>418</v>
      </c>
      <c r="L1792" s="53"/>
      <c r="M1792" s="53"/>
      <c r="N1792" s="28" t="s">
        <v>876</v>
      </c>
      <c r="O1792" s="48" t="s">
        <v>876</v>
      </c>
      <c r="P1792" s="48" t="s">
        <v>876</v>
      </c>
      <c r="Q1792" s="48" t="s">
        <v>876</v>
      </c>
      <c r="R1792" s="48" t="s">
        <v>535</v>
      </c>
      <c r="S1792" s="48" t="s">
        <v>876</v>
      </c>
      <c r="T1792" s="48" t="s">
        <v>876</v>
      </c>
      <c r="U1792" s="48" t="s">
        <v>876</v>
      </c>
      <c r="V1792" s="48" t="s">
        <v>876</v>
      </c>
      <c r="W1792" s="48" t="s">
        <v>876</v>
      </c>
      <c r="X1792" s="48" t="s">
        <v>582</v>
      </c>
      <c r="Y1792" s="48" t="s">
        <v>1064</v>
      </c>
      <c r="Z1792" s="48" t="s">
        <v>1064</v>
      </c>
      <c r="AA1792" s="48" t="s">
        <v>1065</v>
      </c>
      <c r="AB1792" s="48" t="s">
        <v>1065</v>
      </c>
      <c r="AC1792" s="48" t="s">
        <v>1065</v>
      </c>
      <c r="AD1792" s="48" t="s">
        <v>1065</v>
      </c>
      <c r="AE1792" s="48" t="s">
        <v>1065</v>
      </c>
      <c r="AF1792" s="48" t="s">
        <v>1065</v>
      </c>
      <c r="AG1792" s="48" t="s">
        <v>1065</v>
      </c>
      <c r="AH1792" s="48" t="s">
        <v>1065</v>
      </c>
      <c r="AI1792" s="48" t="s">
        <v>1065</v>
      </c>
      <c r="AJ1792" s="48" t="s">
        <v>1065</v>
      </c>
      <c r="AK1792" s="48" t="s">
        <v>1065</v>
      </c>
      <c r="AL1792" s="48" t="s">
        <v>1065</v>
      </c>
      <c r="AM1792" s="48" t="s">
        <v>1065</v>
      </c>
      <c r="AN1792" s="48" t="s">
        <v>1065</v>
      </c>
      <c r="AO1792" s="48" t="s">
        <v>1064</v>
      </c>
      <c r="AP1792" s="48" t="s">
        <v>1064</v>
      </c>
      <c r="AQ1792" s="48" t="s">
        <v>1064</v>
      </c>
      <c r="AR1792" s="48" t="s">
        <v>1064</v>
      </c>
      <c r="AS1792" s="48" t="s">
        <v>586</v>
      </c>
      <c r="AT1792" s="48" t="s">
        <v>586</v>
      </c>
      <c r="AU1792" s="48" t="s">
        <v>586</v>
      </c>
      <c r="AV1792" s="48" t="s">
        <v>586</v>
      </c>
      <c r="AW1792" s="48" t="s">
        <v>418</v>
      </c>
      <c r="AX1792" s="48" t="s">
        <v>876</v>
      </c>
      <c r="AY1792" s="48" t="s">
        <v>1064</v>
      </c>
      <c r="AZ1792" s="51" t="s">
        <v>1885</v>
      </c>
    </row>
    <row r="1793" ht="15.75" customHeight="1">
      <c r="A1793" s="40">
        <v>1600.0</v>
      </c>
      <c r="B1793" s="28" t="s">
        <v>4839</v>
      </c>
      <c r="C1793" s="41"/>
      <c r="D1793" s="42">
        <f t="array" ref="D1793">index(systems,match($A1793,INDEX(systems,0,1),),3)</f>
        <v>-248.415</v>
      </c>
      <c r="E1793" s="42">
        <f t="array" ref="E1793">index(systems,match($A1793,INDEX(systems,0,1),),4)</f>
        <v>-368.993</v>
      </c>
      <c r="F1793" s="43" t="str">
        <f>IFERROR(__xludf.DUMMYFUNCTION("let(row, match($B1793&amp;if($C1793&lt;&gt;"""","" [""&amp;$C1793&amp;""]"",""""),index(nebulae,,2),0),join("","",iferror(round(index(nebulae,row,5)/2,3),1),iferror(round(index(nebulae,row,6)/2,3),1),0))"),"1,1,0")</f>
        <v>1,1,0</v>
      </c>
      <c r="G1793" s="44" t="s">
        <v>4840</v>
      </c>
      <c r="H1793" s="45">
        <f t="array" ref="H1793">let(systemId,match(A1793,index(systems,0,1),),refSystemId,match($H$1,index(systems,0,1),),x,index(systems,systemId,3),y,index(systems,systemId,4),refX,index(systems,refSystemId,3),refY,index(systems,refSystemId,4),round(sqrt((x-refX)^2+(y-refY)^2),3))</f>
        <v>444.821</v>
      </c>
      <c r="I1793" s="46" t="s">
        <v>408</v>
      </c>
      <c r="J1793" s="46" t="s">
        <v>408</v>
      </c>
      <c r="K1793" s="46" t="s">
        <v>408</v>
      </c>
      <c r="L1793" s="28" t="s">
        <v>408</v>
      </c>
      <c r="M1793" s="28" t="s">
        <v>408</v>
      </c>
      <c r="N1793" s="28" t="s">
        <v>576</v>
      </c>
      <c r="O1793" s="48" t="s">
        <v>576</v>
      </c>
      <c r="P1793" s="48" t="s">
        <v>609</v>
      </c>
      <c r="Q1793" s="48" t="s">
        <v>609</v>
      </c>
      <c r="R1793" s="48" t="s">
        <v>609</v>
      </c>
      <c r="S1793" s="48" t="s">
        <v>609</v>
      </c>
      <c r="T1793" s="48" t="s">
        <v>609</v>
      </c>
      <c r="U1793" s="48" t="s">
        <v>609</v>
      </c>
      <c r="V1793" s="48" t="s">
        <v>609</v>
      </c>
      <c r="W1793" s="48" t="s">
        <v>609</v>
      </c>
      <c r="X1793" s="48" t="s">
        <v>576</v>
      </c>
      <c r="Y1793" s="48" t="s">
        <v>576</v>
      </c>
      <c r="Z1793" s="48" t="s">
        <v>576</v>
      </c>
      <c r="AA1793" s="48" t="s">
        <v>576</v>
      </c>
      <c r="AB1793" s="48" t="s">
        <v>576</v>
      </c>
      <c r="AC1793" s="48" t="s">
        <v>576</v>
      </c>
      <c r="AD1793" s="48" t="s">
        <v>576</v>
      </c>
      <c r="AE1793" s="48" t="s">
        <v>576</v>
      </c>
      <c r="AF1793" s="48" t="s">
        <v>576</v>
      </c>
      <c r="AG1793" s="48" t="s">
        <v>576</v>
      </c>
      <c r="AH1793" s="48" t="s">
        <v>576</v>
      </c>
      <c r="AI1793" s="48" t="s">
        <v>576</v>
      </c>
      <c r="AJ1793" s="48" t="s">
        <v>576</v>
      </c>
      <c r="AK1793" s="48" t="s">
        <v>576</v>
      </c>
      <c r="AL1793" s="48" t="s">
        <v>576</v>
      </c>
      <c r="AM1793" s="48" t="s">
        <v>576</v>
      </c>
      <c r="AN1793" s="48" t="s">
        <v>576</v>
      </c>
      <c r="AO1793" s="48" t="s">
        <v>576</v>
      </c>
      <c r="AP1793" s="48" t="s">
        <v>576</v>
      </c>
      <c r="AQ1793" s="48" t="s">
        <v>576</v>
      </c>
      <c r="AR1793" s="48" t="s">
        <v>576</v>
      </c>
      <c r="AS1793" s="48" t="s">
        <v>576</v>
      </c>
      <c r="AT1793" s="48" t="s">
        <v>576</v>
      </c>
      <c r="AU1793" s="48" t="s">
        <v>576</v>
      </c>
      <c r="AV1793" s="48" t="s">
        <v>576</v>
      </c>
      <c r="AW1793" s="48" t="s">
        <v>576</v>
      </c>
      <c r="AX1793" s="48" t="s">
        <v>576</v>
      </c>
      <c r="AY1793" s="48" t="s">
        <v>576</v>
      </c>
      <c r="AZ1793" s="28" t="s">
        <v>576</v>
      </c>
    </row>
    <row r="1794" ht="15.75" customHeight="1">
      <c r="A1794" s="40">
        <v>1601.0</v>
      </c>
      <c r="B1794" s="28" t="s">
        <v>4841</v>
      </c>
      <c r="C1794" s="41"/>
      <c r="D1794" s="42">
        <f t="array" ref="D1794">index(systems,match($A1794,INDEX(systems,0,1),),3)</f>
        <v>526.534</v>
      </c>
      <c r="E1794" s="42">
        <f t="array" ref="E1794">index(systems,match($A1794,INDEX(systems,0,1),),4)</f>
        <v>-219.982</v>
      </c>
      <c r="F1794" s="43" t="str">
        <f>IFERROR(__xludf.DUMMYFUNCTION("let(row, match($B1794&amp;if($C1794&lt;&gt;"""","" [""&amp;$C1794&amp;""]"",""""),index(nebulae,,2),0),join("","",iferror(round(index(nebulae,row,5)/2,3),1),iferror(round(index(nebulae,row,6)/2,3),1),0))"),"1,1,0")</f>
        <v>1,1,0</v>
      </c>
      <c r="G1794" s="44" t="s">
        <v>4842</v>
      </c>
      <c r="H1794" s="45">
        <f t="array" ref="H1794">let(systemId,match(A1794,index(systems,0,1),),refSystemId,match($H$1,index(systems,0,1),),x,index(systems,systemId,3),y,index(systems,systemId,4),refX,index(systems,refSystemId,3),refY,index(systems,refSystemId,4),round(sqrt((x-refX)^2+(y-refY)^2),3))</f>
        <v>570.64</v>
      </c>
      <c r="I1794" s="28" t="s">
        <v>408</v>
      </c>
      <c r="J1794" s="28" t="s">
        <v>408</v>
      </c>
      <c r="K1794" s="28" t="s">
        <v>408</v>
      </c>
      <c r="L1794" s="28" t="s">
        <v>408</v>
      </c>
      <c r="M1794" s="28" t="s">
        <v>408</v>
      </c>
      <c r="N1794" s="28" t="s">
        <v>408</v>
      </c>
      <c r="O1794" s="41"/>
      <c r="P1794" s="48" t="s">
        <v>597</v>
      </c>
      <c r="Q1794" s="48" t="s">
        <v>597</v>
      </c>
      <c r="R1794" s="48" t="s">
        <v>597</v>
      </c>
      <c r="S1794" s="48" t="s">
        <v>597</v>
      </c>
      <c r="T1794" s="48" t="s">
        <v>597</v>
      </c>
      <c r="U1794" s="48" t="s">
        <v>597</v>
      </c>
      <c r="V1794" s="48" t="s">
        <v>597</v>
      </c>
      <c r="W1794" s="48" t="s">
        <v>597</v>
      </c>
      <c r="X1794" s="48" t="s">
        <v>597</v>
      </c>
      <c r="Y1794" s="48" t="s">
        <v>597</v>
      </c>
      <c r="Z1794" s="48" t="s">
        <v>597</v>
      </c>
      <c r="AA1794" s="48" t="s">
        <v>598</v>
      </c>
      <c r="AB1794" s="48" t="s">
        <v>598</v>
      </c>
      <c r="AC1794" s="48" t="s">
        <v>598</v>
      </c>
      <c r="AD1794" s="48" t="s">
        <v>598</v>
      </c>
      <c r="AE1794" s="48" t="s">
        <v>598</v>
      </c>
      <c r="AF1794" s="48" t="s">
        <v>598</v>
      </c>
      <c r="AG1794" s="48" t="s">
        <v>598</v>
      </c>
      <c r="AH1794" s="48" t="s">
        <v>598</v>
      </c>
      <c r="AI1794" s="48" t="s">
        <v>598</v>
      </c>
      <c r="AJ1794" s="48" t="s">
        <v>598</v>
      </c>
      <c r="AK1794" s="48" t="s">
        <v>598</v>
      </c>
      <c r="AL1794" s="48" t="s">
        <v>598</v>
      </c>
      <c r="AM1794" s="48" t="s">
        <v>598</v>
      </c>
      <c r="AN1794" s="48" t="s">
        <v>598</v>
      </c>
      <c r="AO1794" s="48" t="s">
        <v>597</v>
      </c>
      <c r="AP1794" s="48" t="s">
        <v>597</v>
      </c>
      <c r="AQ1794" s="48" t="s">
        <v>1868</v>
      </c>
      <c r="AR1794" s="48" t="s">
        <v>1868</v>
      </c>
      <c r="AS1794" s="48" t="s">
        <v>1868</v>
      </c>
      <c r="AT1794" s="48" t="s">
        <v>1868</v>
      </c>
      <c r="AU1794" s="48" t="s">
        <v>1868</v>
      </c>
      <c r="AV1794" s="48" t="s">
        <v>1868</v>
      </c>
      <c r="AW1794" s="48" t="s">
        <v>1868</v>
      </c>
      <c r="AX1794" s="48" t="s">
        <v>1868</v>
      </c>
      <c r="AY1794" s="48" t="s">
        <v>1868</v>
      </c>
      <c r="AZ1794" s="28" t="s">
        <v>1868</v>
      </c>
    </row>
    <row r="1795" ht="15.75" customHeight="1">
      <c r="A1795" s="40">
        <v>1602.0</v>
      </c>
      <c r="B1795" s="28" t="s">
        <v>4843</v>
      </c>
      <c r="C1795" s="41"/>
      <c r="D1795" s="42">
        <f t="array" ref="D1795">index(systems,match($A1795,INDEX(systems,0,1),),3)</f>
        <v>-150.911</v>
      </c>
      <c r="E1795" s="42">
        <f t="array" ref="E1795">index(systems,match($A1795,INDEX(systems,0,1),),4)</f>
        <v>-278.781</v>
      </c>
      <c r="F1795" s="43" t="str">
        <f>IFERROR(__xludf.DUMMYFUNCTION("let(row, match($B1795&amp;if($C1795&lt;&gt;"""","" [""&amp;$C1795&amp;""]"",""""),index(nebulae,,2),0),join("","",iferror(round(index(nebulae,row,5)/2,3),1),iferror(round(index(nebulae,row,6)/2,3),1),0))"),"1,1,0")</f>
        <v>1,1,0</v>
      </c>
      <c r="G1795" s="44" t="s">
        <v>4844</v>
      </c>
      <c r="H1795" s="45">
        <f t="array" ref="H1795">let(systemId,match(A1795,index(systems,0,1),),refSystemId,match($H$1,index(systems,0,1),),x,index(systems,systemId,3),y,index(systems,systemId,4),refX,index(systems,refSystemId,3),refY,index(systems,refSystemId,4),round(sqrt((x-refX)^2+(y-refY)^2),3))</f>
        <v>317.006</v>
      </c>
      <c r="I1795" s="46" t="s">
        <v>408</v>
      </c>
      <c r="J1795" s="47" t="s">
        <v>408</v>
      </c>
      <c r="K1795" s="47" t="s">
        <v>408</v>
      </c>
      <c r="L1795" s="47" t="s">
        <v>408</v>
      </c>
      <c r="M1795" s="46" t="s">
        <v>408</v>
      </c>
      <c r="N1795" s="28" t="s">
        <v>408</v>
      </c>
      <c r="O1795" s="41"/>
      <c r="P1795" s="48" t="s">
        <v>560</v>
      </c>
      <c r="Q1795" s="48" t="s">
        <v>560</v>
      </c>
      <c r="R1795" s="48" t="s">
        <v>560</v>
      </c>
      <c r="S1795" s="48" t="s">
        <v>560</v>
      </c>
      <c r="T1795" s="48" t="s">
        <v>560</v>
      </c>
      <c r="U1795" s="48" t="s">
        <v>560</v>
      </c>
      <c r="V1795" s="48" t="s">
        <v>560</v>
      </c>
      <c r="W1795" s="48" t="s">
        <v>560</v>
      </c>
      <c r="X1795" s="48" t="s">
        <v>560</v>
      </c>
      <c r="Y1795" s="48" t="s">
        <v>422</v>
      </c>
      <c r="Z1795" s="48" t="s">
        <v>422</v>
      </c>
      <c r="AA1795" s="48" t="s">
        <v>422</v>
      </c>
      <c r="AB1795" s="48" t="s">
        <v>422</v>
      </c>
      <c r="AC1795" s="48" t="s">
        <v>422</v>
      </c>
      <c r="AD1795" s="48" t="s">
        <v>422</v>
      </c>
      <c r="AE1795" s="48" t="s">
        <v>422</v>
      </c>
      <c r="AF1795" s="48" t="s">
        <v>422</v>
      </c>
      <c r="AG1795" s="48" t="s">
        <v>422</v>
      </c>
      <c r="AH1795" s="48" t="s">
        <v>422</v>
      </c>
      <c r="AI1795" s="48" t="s">
        <v>422</v>
      </c>
      <c r="AJ1795" s="48" t="s">
        <v>422</v>
      </c>
      <c r="AK1795" s="48" t="s">
        <v>422</v>
      </c>
      <c r="AL1795" s="48" t="s">
        <v>422</v>
      </c>
      <c r="AM1795" s="48" t="s">
        <v>422</v>
      </c>
      <c r="AN1795" s="48" t="s">
        <v>422</v>
      </c>
      <c r="AO1795" s="48" t="s">
        <v>422</v>
      </c>
      <c r="AP1795" s="48" t="s">
        <v>422</v>
      </c>
      <c r="AQ1795" s="48" t="s">
        <v>422</v>
      </c>
      <c r="AR1795" s="48" t="s">
        <v>422</v>
      </c>
      <c r="AS1795" s="48" t="s">
        <v>422</v>
      </c>
      <c r="AT1795" s="52" t="s">
        <v>422</v>
      </c>
      <c r="AU1795" s="52" t="s">
        <v>422</v>
      </c>
      <c r="AV1795" s="48" t="s">
        <v>422</v>
      </c>
      <c r="AW1795" s="48" t="s">
        <v>422</v>
      </c>
      <c r="AX1795" s="48" t="s">
        <v>422</v>
      </c>
      <c r="AY1795" s="48" t="s">
        <v>422</v>
      </c>
      <c r="AZ1795" s="51" t="s">
        <v>422</v>
      </c>
    </row>
    <row r="1796" ht="15.75" customHeight="1">
      <c r="A1796" s="40">
        <v>1603.0</v>
      </c>
      <c r="B1796" s="28" t="s">
        <v>4845</v>
      </c>
      <c r="C1796" s="41"/>
      <c r="D1796" s="42">
        <f t="array" ref="D1796">index(systems,match($A1796,INDEX(systems,0,1),),3)</f>
        <v>62.281</v>
      </c>
      <c r="E1796" s="42">
        <f t="array" ref="E1796">index(systems,match($A1796,INDEX(systems,0,1),),4)</f>
        <v>264.911</v>
      </c>
      <c r="F1796" s="43" t="str">
        <f>IFERROR(__xludf.DUMMYFUNCTION("let(row, match($B1796&amp;if($C1796&lt;&gt;"""","" [""&amp;$C1796&amp;""]"",""""),index(nebulae,,2),0),join("","",iferror(round(index(nebulae,row,5)/2,3),1),iferror(round(index(nebulae,row,6)/2,3),1),0))"),"1,1,0")</f>
        <v>1,1,0</v>
      </c>
      <c r="G1796" s="44" t="s">
        <v>4846</v>
      </c>
      <c r="H1796" s="45">
        <f t="array" ref="H1796">let(systemId,match(A1796,index(systems,0,1),),refSystemId,match($H$1,index(systems,0,1),),x,index(systems,systemId,3),y,index(systems,systemId,4),refX,index(systems,refSystemId,3),refY,index(systems,refSystemId,4),round(sqrt((x-refX)^2+(y-refY)^2),3))</f>
        <v>272.134</v>
      </c>
      <c r="I1796" s="28" t="s">
        <v>408</v>
      </c>
      <c r="J1796" s="28" t="s">
        <v>408</v>
      </c>
      <c r="K1796" s="28" t="s">
        <v>408</v>
      </c>
      <c r="L1796" s="48" t="s">
        <v>408</v>
      </c>
      <c r="M1796" s="48" t="s">
        <v>408</v>
      </c>
      <c r="N1796" s="28" t="s">
        <v>408</v>
      </c>
      <c r="O1796" s="41"/>
      <c r="P1796" s="48" t="s">
        <v>910</v>
      </c>
      <c r="Q1796" s="48" t="s">
        <v>910</v>
      </c>
      <c r="R1796" s="48" t="s">
        <v>910</v>
      </c>
      <c r="S1796" s="48" t="s">
        <v>910</v>
      </c>
      <c r="T1796" s="48" t="s">
        <v>910</v>
      </c>
      <c r="U1796" s="48" t="s">
        <v>910</v>
      </c>
      <c r="V1796" s="48" t="s">
        <v>910</v>
      </c>
      <c r="W1796" s="48" t="s">
        <v>910</v>
      </c>
      <c r="X1796" s="48" t="s">
        <v>910</v>
      </c>
      <c r="Y1796" s="48" t="s">
        <v>2102</v>
      </c>
      <c r="Z1796" s="48" t="s">
        <v>2102</v>
      </c>
      <c r="AA1796" s="48" t="s">
        <v>1181</v>
      </c>
      <c r="AB1796" s="48" t="s">
        <v>1181</v>
      </c>
      <c r="AC1796" s="48" t="s">
        <v>1181</v>
      </c>
      <c r="AD1796" s="48" t="s">
        <v>1181</v>
      </c>
      <c r="AE1796" s="48" t="s">
        <v>1181</v>
      </c>
      <c r="AF1796" s="48" t="s">
        <v>1181</v>
      </c>
      <c r="AG1796" s="48" t="s">
        <v>913</v>
      </c>
      <c r="AH1796" s="48" t="s">
        <v>913</v>
      </c>
      <c r="AI1796" s="48" t="s">
        <v>913</v>
      </c>
      <c r="AJ1796" s="48" t="s">
        <v>913</v>
      </c>
      <c r="AK1796" s="48" t="s">
        <v>913</v>
      </c>
      <c r="AL1796" s="48" t="s">
        <v>913</v>
      </c>
      <c r="AM1796" s="48" t="s">
        <v>913</v>
      </c>
      <c r="AN1796" s="48" t="s">
        <v>697</v>
      </c>
      <c r="AO1796" s="48" t="s">
        <v>697</v>
      </c>
      <c r="AP1796" s="48" t="s">
        <v>697</v>
      </c>
      <c r="AQ1796" s="48" t="s">
        <v>697</v>
      </c>
      <c r="AR1796" s="48" t="s">
        <v>697</v>
      </c>
      <c r="AS1796" s="48" t="s">
        <v>697</v>
      </c>
      <c r="AT1796" s="48" t="s">
        <v>697</v>
      </c>
      <c r="AU1796" s="48" t="s">
        <v>697</v>
      </c>
      <c r="AV1796" s="48" t="s">
        <v>1259</v>
      </c>
      <c r="AW1796" s="48" t="s">
        <v>1259</v>
      </c>
      <c r="AX1796" s="48" t="s">
        <v>1259</v>
      </c>
      <c r="AY1796" s="48" t="s">
        <v>1259</v>
      </c>
      <c r="AZ1796" s="28" t="s">
        <v>1259</v>
      </c>
    </row>
    <row r="1797" ht="15.75" customHeight="1">
      <c r="A1797" s="40">
        <v>1604.0</v>
      </c>
      <c r="B1797" s="28" t="s">
        <v>4847</v>
      </c>
      <c r="C1797" s="41"/>
      <c r="D1797" s="42">
        <f t="array" ref="D1797">index(systems,match($A1797,INDEX(systems,0,1),),3)</f>
        <v>-58.94</v>
      </c>
      <c r="E1797" s="42">
        <f t="array" ref="E1797">index(systems,match($A1797,INDEX(systems,0,1),),4)</f>
        <v>-15.558</v>
      </c>
      <c r="F1797" s="43" t="str">
        <f>IFERROR(__xludf.DUMMYFUNCTION("let(row, match($B1797&amp;if($C1797&lt;&gt;"""","" [""&amp;$C1797&amp;""]"",""""),index(nebulae,,2),0),join("","",iferror(round(index(nebulae,row,5)/2,3),1),iferror(round(index(nebulae,row,6)/2,3),1),0))"),"1,1,0")</f>
        <v>1,1,0</v>
      </c>
      <c r="G1797" s="44" t="s">
        <v>4848</v>
      </c>
      <c r="H1797" s="45">
        <f t="array" ref="H1797">let(systemId,match(A1797,index(systems,0,1),),refSystemId,match($H$1,index(systems,0,1),),x,index(systems,systemId,3),y,index(systems,systemId,4),refX,index(systems,refSystemId,3),refY,index(systems,refSystemId,4),round(sqrt((x-refX)^2+(y-refY)^2),3))</f>
        <v>60.959</v>
      </c>
      <c r="I1797" s="46" t="s">
        <v>418</v>
      </c>
      <c r="J1797" s="46" t="s">
        <v>418</v>
      </c>
      <c r="K1797" s="46" t="s">
        <v>418</v>
      </c>
      <c r="L1797" s="46" t="s">
        <v>508</v>
      </c>
      <c r="M1797" s="46" t="s">
        <v>508</v>
      </c>
      <c r="N1797" s="28" t="s">
        <v>639</v>
      </c>
      <c r="O1797" s="48" t="s">
        <v>639</v>
      </c>
      <c r="P1797" s="48" t="s">
        <v>639</v>
      </c>
      <c r="Q1797" s="48" t="s">
        <v>639</v>
      </c>
      <c r="R1797" s="48" t="s">
        <v>640</v>
      </c>
      <c r="S1797" s="48" t="s">
        <v>639</v>
      </c>
      <c r="T1797" s="48" t="s">
        <v>560</v>
      </c>
      <c r="U1797" s="48" t="s">
        <v>560</v>
      </c>
      <c r="V1797" s="48" t="s">
        <v>560</v>
      </c>
      <c r="W1797" s="48" t="s">
        <v>560</v>
      </c>
      <c r="X1797" s="48" t="s">
        <v>641</v>
      </c>
      <c r="Y1797" s="48" t="s">
        <v>836</v>
      </c>
      <c r="Z1797" s="48" t="s">
        <v>641</v>
      </c>
      <c r="AA1797" s="48" t="s">
        <v>744</v>
      </c>
      <c r="AB1797" s="48" t="s">
        <v>744</v>
      </c>
      <c r="AC1797" s="48" t="s">
        <v>744</v>
      </c>
      <c r="AD1797" s="48" t="s">
        <v>744</v>
      </c>
      <c r="AE1797" s="48" t="s">
        <v>744</v>
      </c>
      <c r="AF1797" s="48" t="s">
        <v>744</v>
      </c>
      <c r="AG1797" s="48" t="s">
        <v>744</v>
      </c>
      <c r="AH1797" s="48" t="s">
        <v>836</v>
      </c>
      <c r="AI1797" s="48" t="s">
        <v>836</v>
      </c>
      <c r="AJ1797" s="48" t="s">
        <v>836</v>
      </c>
      <c r="AK1797" s="48" t="s">
        <v>836</v>
      </c>
      <c r="AL1797" s="48" t="s">
        <v>836</v>
      </c>
      <c r="AM1797" s="48" t="s">
        <v>836</v>
      </c>
      <c r="AN1797" s="48" t="s">
        <v>836</v>
      </c>
      <c r="AO1797" s="48" t="s">
        <v>836</v>
      </c>
      <c r="AP1797" s="48" t="s">
        <v>836</v>
      </c>
      <c r="AQ1797" s="48" t="s">
        <v>516</v>
      </c>
      <c r="AR1797" s="48" t="s">
        <v>517</v>
      </c>
      <c r="AS1797" s="52" t="s">
        <v>746</v>
      </c>
      <c r="AT1797" s="52" t="s">
        <v>746</v>
      </c>
      <c r="AU1797" s="52" t="s">
        <v>746</v>
      </c>
      <c r="AV1797" s="48" t="s">
        <v>746</v>
      </c>
      <c r="AW1797" s="48" t="s">
        <v>822</v>
      </c>
      <c r="AX1797" s="48" t="s">
        <v>822</v>
      </c>
      <c r="AY1797" s="48" t="s">
        <v>605</v>
      </c>
      <c r="AZ1797" s="51" t="s">
        <v>568</v>
      </c>
    </row>
    <row r="1798" ht="15.75" customHeight="1">
      <c r="A1798" s="40">
        <v>1605.0</v>
      </c>
      <c r="B1798" s="28" t="s">
        <v>4849</v>
      </c>
      <c r="C1798" s="41"/>
      <c r="D1798" s="42">
        <f t="array" ref="D1798">index(systems,match($A1798,INDEX(systems,0,1),),3)</f>
        <v>208.335</v>
      </c>
      <c r="E1798" s="42">
        <f t="array" ref="E1798">index(systems,match($A1798,INDEX(systems,0,1),),4)</f>
        <v>59.926</v>
      </c>
      <c r="F1798" s="43" t="str">
        <f>IFERROR(__xludf.DUMMYFUNCTION("let(row, match($B1798&amp;if($C1798&lt;&gt;"""","" [""&amp;$C1798&amp;""]"",""""),index(nebulae,,2),0),join("","",iferror(round(index(nebulae,row,5)/2,3),1),iferror(round(index(nebulae,row,6)/2,3),1),0))"),"1,1,0")</f>
        <v>1,1,0</v>
      </c>
      <c r="G1798" s="44" t="s">
        <v>4850</v>
      </c>
      <c r="H1798" s="45">
        <f t="array" ref="H1798">let(systemId,match(A1798,index(systems,0,1),),refSystemId,match($H$1,index(systems,0,1),),x,index(systems,systemId,3),y,index(systems,systemId,4),refX,index(systems,refSystemId,3),refY,index(systems,refSystemId,4),round(sqrt((x-refX)^2+(y-refY)^2),3))</f>
        <v>216.782</v>
      </c>
      <c r="I1798" s="53"/>
      <c r="J1798" s="53"/>
      <c r="K1798" s="46" t="s">
        <v>418</v>
      </c>
      <c r="L1798" s="53"/>
      <c r="M1798" s="53"/>
      <c r="N1798" s="28" t="s">
        <v>856</v>
      </c>
      <c r="O1798" s="48" t="s">
        <v>856</v>
      </c>
      <c r="P1798" s="48" t="s">
        <v>856</v>
      </c>
      <c r="Q1798" s="48" t="s">
        <v>856</v>
      </c>
      <c r="R1798" s="48" t="s">
        <v>856</v>
      </c>
      <c r="S1798" s="48" t="s">
        <v>856</v>
      </c>
      <c r="T1798" s="48" t="s">
        <v>856</v>
      </c>
      <c r="U1798" s="48" t="s">
        <v>1008</v>
      </c>
      <c r="V1798" s="48" t="s">
        <v>1008</v>
      </c>
      <c r="W1798" s="48" t="s">
        <v>1008</v>
      </c>
      <c r="X1798" s="48" t="s">
        <v>773</v>
      </c>
      <c r="Y1798" s="48" t="s">
        <v>1589</v>
      </c>
      <c r="Z1798" s="48" t="s">
        <v>773</v>
      </c>
      <c r="AA1798" s="48" t="s">
        <v>773</v>
      </c>
      <c r="AB1798" s="48" t="s">
        <v>773</v>
      </c>
      <c r="AC1798" s="48" t="s">
        <v>773</v>
      </c>
      <c r="AD1798" s="48" t="s">
        <v>773</v>
      </c>
      <c r="AE1798" s="48" t="s">
        <v>773</v>
      </c>
      <c r="AF1798" s="48" t="s">
        <v>773</v>
      </c>
      <c r="AG1798" s="48" t="s">
        <v>773</v>
      </c>
      <c r="AH1798" s="48" t="s">
        <v>773</v>
      </c>
      <c r="AI1798" s="48" t="s">
        <v>773</v>
      </c>
      <c r="AJ1798" s="48" t="s">
        <v>773</v>
      </c>
      <c r="AK1798" s="48" t="s">
        <v>773</v>
      </c>
      <c r="AL1798" s="48" t="s">
        <v>773</v>
      </c>
      <c r="AM1798" s="48" t="s">
        <v>773</v>
      </c>
      <c r="AN1798" s="48" t="s">
        <v>773</v>
      </c>
      <c r="AO1798" s="48" t="s">
        <v>773</v>
      </c>
      <c r="AP1798" s="48" t="s">
        <v>773</v>
      </c>
      <c r="AQ1798" s="48" t="s">
        <v>773</v>
      </c>
      <c r="AR1798" s="48" t="s">
        <v>773</v>
      </c>
      <c r="AS1798" s="48" t="s">
        <v>773</v>
      </c>
      <c r="AT1798" s="48" t="s">
        <v>773</v>
      </c>
      <c r="AU1798" s="48" t="s">
        <v>773</v>
      </c>
      <c r="AV1798" s="52" t="s">
        <v>857</v>
      </c>
      <c r="AW1798" s="52" t="s">
        <v>857</v>
      </c>
      <c r="AX1798" s="48" t="s">
        <v>773</v>
      </c>
      <c r="AY1798" s="48" t="s">
        <v>773</v>
      </c>
      <c r="AZ1798" s="28" t="s">
        <v>773</v>
      </c>
    </row>
    <row r="1799" ht="15.75" customHeight="1">
      <c r="A1799" s="40">
        <v>1606.0</v>
      </c>
      <c r="B1799" s="28" t="s">
        <v>4851</v>
      </c>
      <c r="C1799" s="41"/>
      <c r="D1799" s="42">
        <f t="array" ref="D1799">index(systems,match($A1799,INDEX(systems,0,1),),3)</f>
        <v>-40.604</v>
      </c>
      <c r="E1799" s="42">
        <f t="array" ref="E1799">index(systems,match($A1799,INDEX(systems,0,1),),4)</f>
        <v>97.664</v>
      </c>
      <c r="F1799" s="43" t="str">
        <f>IFERROR(__xludf.DUMMYFUNCTION("let(row, match($B1799&amp;if($C1799&lt;&gt;"""","" [""&amp;$C1799&amp;""]"",""""),index(nebulae,,2),0),join("","",iferror(round(index(nebulae,row,5)/2,3),1),iferror(round(index(nebulae,row,6)/2,3),1),0))"),"1,1,0")</f>
        <v>1,1,0</v>
      </c>
      <c r="G1799" s="44" t="s">
        <v>4852</v>
      </c>
      <c r="H1799" s="45">
        <f t="array" ref="H1799">let(systemId,match(A1799,index(systems,0,1),),refSystemId,match($H$1,index(systems,0,1),),x,index(systems,systemId,3),y,index(systems,systemId,4),refX,index(systems,refSystemId,3),refY,index(systems,refSystemId,4),round(sqrt((x-refX)^2+(y-refY)^2),3))</f>
        <v>105.768</v>
      </c>
      <c r="I1799" s="46" t="s">
        <v>408</v>
      </c>
      <c r="J1799" s="46" t="s">
        <v>408</v>
      </c>
      <c r="K1799" s="46" t="s">
        <v>408</v>
      </c>
      <c r="L1799" s="46" t="s">
        <v>408</v>
      </c>
      <c r="M1799" s="47" t="s">
        <v>408</v>
      </c>
      <c r="N1799" s="59" t="s">
        <v>408</v>
      </c>
      <c r="O1799" s="41"/>
      <c r="P1799" s="48" t="s">
        <v>526</v>
      </c>
      <c r="Q1799" s="48" t="s">
        <v>526</v>
      </c>
      <c r="R1799" s="48" t="s">
        <v>526</v>
      </c>
      <c r="S1799" s="48" t="s">
        <v>526</v>
      </c>
      <c r="T1799" s="48" t="s">
        <v>526</v>
      </c>
      <c r="U1799" s="48" t="s">
        <v>526</v>
      </c>
      <c r="V1799" s="48" t="s">
        <v>526</v>
      </c>
      <c r="W1799" s="48" t="s">
        <v>526</v>
      </c>
      <c r="X1799" s="48" t="s">
        <v>526</v>
      </c>
      <c r="Y1799" s="48" t="s">
        <v>4853</v>
      </c>
      <c r="Z1799" s="48" t="s">
        <v>526</v>
      </c>
      <c r="AA1799" s="48" t="s">
        <v>786</v>
      </c>
      <c r="AB1799" s="48" t="s">
        <v>786</v>
      </c>
      <c r="AC1799" s="48" t="s">
        <v>786</v>
      </c>
      <c r="AD1799" s="48" t="s">
        <v>786</v>
      </c>
      <c r="AE1799" s="48" t="s">
        <v>786</v>
      </c>
      <c r="AF1799" s="48" t="s">
        <v>786</v>
      </c>
      <c r="AG1799" s="48" t="s">
        <v>786</v>
      </c>
      <c r="AH1799" s="48" t="s">
        <v>787</v>
      </c>
      <c r="AI1799" s="48" t="s">
        <v>529</v>
      </c>
      <c r="AJ1799" s="48" t="s">
        <v>529</v>
      </c>
      <c r="AK1799" s="48" t="s">
        <v>529</v>
      </c>
      <c r="AL1799" s="48" t="s">
        <v>529</v>
      </c>
      <c r="AM1799" s="48" t="s">
        <v>529</v>
      </c>
      <c r="AN1799" s="48" t="s">
        <v>529</v>
      </c>
      <c r="AO1799" s="48" t="s">
        <v>529</v>
      </c>
      <c r="AP1799" s="48" t="s">
        <v>529</v>
      </c>
      <c r="AQ1799" s="48" t="s">
        <v>529</v>
      </c>
      <c r="AR1799" s="48" t="s">
        <v>529</v>
      </c>
      <c r="AS1799" s="48" t="s">
        <v>833</v>
      </c>
      <c r="AT1799" s="48" t="s">
        <v>833</v>
      </c>
      <c r="AU1799" s="48" t="s">
        <v>833</v>
      </c>
      <c r="AV1799" s="48" t="s">
        <v>833</v>
      </c>
      <c r="AW1799" s="48" t="s">
        <v>418</v>
      </c>
      <c r="AX1799" s="48" t="s">
        <v>417</v>
      </c>
      <c r="AY1799" s="48" t="s">
        <v>417</v>
      </c>
      <c r="AZ1799" s="28" t="s">
        <v>418</v>
      </c>
    </row>
    <row r="1800" ht="15.75" customHeight="1">
      <c r="A1800" s="40">
        <v>1607.0</v>
      </c>
      <c r="B1800" s="28" t="s">
        <v>4854</v>
      </c>
      <c r="C1800" s="41"/>
      <c r="D1800" s="42">
        <f t="array" ref="D1800">index(systems,match($A1800,INDEX(systems,0,1),),3)</f>
        <v>-180.196</v>
      </c>
      <c r="E1800" s="42">
        <f t="array" ref="E1800">index(systems,match($A1800,INDEX(systems,0,1),),4)</f>
        <v>25.543</v>
      </c>
      <c r="F1800" s="43" t="str">
        <f>IFERROR(__xludf.DUMMYFUNCTION("let(row, match($B1800&amp;if($C1800&lt;&gt;"""","" [""&amp;$C1800&amp;""]"",""""),index(nebulae,,2),0),join("","",iferror(round(index(nebulae,row,5)/2,3),1),iferror(round(index(nebulae,row,6)/2,3),1),0))"),"1,1,0")</f>
        <v>1,1,0</v>
      </c>
      <c r="G1800" s="44" t="s">
        <v>4855</v>
      </c>
      <c r="H1800" s="45">
        <f t="array" ref="H1800">let(systemId,match(A1800,index(systems,0,1),),refSystemId,match($H$1,index(systems,0,1),),x,index(systems,systemId,3),y,index(systems,systemId,4),refX,index(systems,refSystemId,3),refY,index(systems,refSystemId,4),round(sqrt((x-refX)^2+(y-refY)^2),3))</f>
        <v>181.997</v>
      </c>
      <c r="I1800" s="46" t="s">
        <v>418</v>
      </c>
      <c r="J1800" s="47" t="s">
        <v>418</v>
      </c>
      <c r="K1800" s="47" t="s">
        <v>418</v>
      </c>
      <c r="L1800" s="46" t="s">
        <v>418</v>
      </c>
      <c r="M1800" s="53"/>
      <c r="N1800" s="28" t="s">
        <v>671</v>
      </c>
      <c r="O1800" s="48" t="s">
        <v>671</v>
      </c>
      <c r="P1800" s="48" t="s">
        <v>671</v>
      </c>
      <c r="Q1800" s="48" t="s">
        <v>671</v>
      </c>
      <c r="R1800" s="48" t="s">
        <v>671</v>
      </c>
      <c r="S1800" s="48" t="s">
        <v>671</v>
      </c>
      <c r="T1800" s="48" t="s">
        <v>671</v>
      </c>
      <c r="U1800" s="52" t="s">
        <v>671</v>
      </c>
      <c r="V1800" s="52" t="s">
        <v>671</v>
      </c>
      <c r="W1800" s="48" t="s">
        <v>671</v>
      </c>
      <c r="X1800" s="52" t="s">
        <v>671</v>
      </c>
      <c r="Y1800" s="48" t="s">
        <v>480</v>
      </c>
      <c r="Z1800" s="48" t="s">
        <v>480</v>
      </c>
      <c r="AA1800" s="48" t="s">
        <v>1170</v>
      </c>
      <c r="AB1800" s="48" t="s">
        <v>1170</v>
      </c>
      <c r="AC1800" s="48" t="s">
        <v>1170</v>
      </c>
      <c r="AD1800" s="48" t="s">
        <v>1170</v>
      </c>
      <c r="AE1800" s="48" t="s">
        <v>1170</v>
      </c>
      <c r="AF1800" s="48" t="s">
        <v>1170</v>
      </c>
      <c r="AG1800" s="48" t="s">
        <v>1170</v>
      </c>
      <c r="AH1800" s="48" t="s">
        <v>1171</v>
      </c>
      <c r="AI1800" s="48" t="s">
        <v>483</v>
      </c>
      <c r="AJ1800" s="48" t="s">
        <v>483</v>
      </c>
      <c r="AK1800" s="48" t="s">
        <v>483</v>
      </c>
      <c r="AL1800" s="48" t="s">
        <v>483</v>
      </c>
      <c r="AM1800" s="48" t="s">
        <v>483</v>
      </c>
      <c r="AN1800" s="48" t="s">
        <v>483</v>
      </c>
      <c r="AO1800" s="48" t="s">
        <v>483</v>
      </c>
      <c r="AP1800" s="48" t="s">
        <v>484</v>
      </c>
      <c r="AQ1800" s="48" t="s">
        <v>484</v>
      </c>
      <c r="AR1800" s="48" t="s">
        <v>484</v>
      </c>
      <c r="AS1800" s="48" t="s">
        <v>484</v>
      </c>
      <c r="AT1800" s="48" t="s">
        <v>485</v>
      </c>
      <c r="AU1800" s="48" t="s">
        <v>485</v>
      </c>
      <c r="AV1800" s="52" t="s">
        <v>486</v>
      </c>
      <c r="AW1800" s="52" t="s">
        <v>486</v>
      </c>
      <c r="AX1800" s="48" t="s">
        <v>605</v>
      </c>
      <c r="AY1800" s="48" t="s">
        <v>605</v>
      </c>
      <c r="AZ1800" s="28" t="s">
        <v>605</v>
      </c>
    </row>
    <row r="1801" ht="15.75" customHeight="1">
      <c r="A1801" s="40">
        <v>1608.0</v>
      </c>
      <c r="B1801" s="28" t="s">
        <v>4856</v>
      </c>
      <c r="C1801" s="41"/>
      <c r="D1801" s="42">
        <f t="array" ref="D1801">index(systems,match($A1801,INDEX(systems,0,1),),3)</f>
        <v>527.921</v>
      </c>
      <c r="E1801" s="42">
        <f t="array" ref="E1801">index(systems,match($A1801,INDEX(systems,0,1),),4)</f>
        <v>-179.865</v>
      </c>
      <c r="F1801" s="43" t="str">
        <f>IFERROR(__xludf.DUMMYFUNCTION("let(row, match($B1801&amp;if($C1801&lt;&gt;"""","" [""&amp;$C1801&amp;""]"",""""),index(nebulae,,2),0),join("","",iferror(round(index(nebulae,row,5)/2,3),1),iferror(round(index(nebulae,row,6)/2,3),1),0))"),"1,1,0")</f>
        <v>1,1,0</v>
      </c>
      <c r="G1801" s="44" t="s">
        <v>4857</v>
      </c>
      <c r="H1801" s="45">
        <f t="array" ref="H1801">let(systemId,match(A1801,index(systems,0,1),),refSystemId,match($H$1,index(systems,0,1),),x,index(systems,systemId,3),y,index(systems,systemId,4),refX,index(systems,refSystemId,3),refY,index(systems,refSystemId,4),round(sqrt((x-refX)^2+(y-refY)^2),3))</f>
        <v>557.72</v>
      </c>
      <c r="I1801" s="46" t="s">
        <v>408</v>
      </c>
      <c r="J1801" s="46" t="s">
        <v>408</v>
      </c>
      <c r="K1801" s="46" t="s">
        <v>408</v>
      </c>
      <c r="L1801" s="46" t="s">
        <v>408</v>
      </c>
      <c r="M1801" s="46" t="s">
        <v>408</v>
      </c>
      <c r="N1801" s="28" t="s">
        <v>408</v>
      </c>
      <c r="O1801" s="41"/>
      <c r="P1801" s="48" t="s">
        <v>597</v>
      </c>
      <c r="Q1801" s="48" t="s">
        <v>597</v>
      </c>
      <c r="R1801" s="48" t="s">
        <v>597</v>
      </c>
      <c r="S1801" s="48" t="s">
        <v>597</v>
      </c>
      <c r="T1801" s="48" t="s">
        <v>597</v>
      </c>
      <c r="U1801" s="48" t="s">
        <v>597</v>
      </c>
      <c r="V1801" s="48" t="s">
        <v>597</v>
      </c>
      <c r="W1801" s="48" t="s">
        <v>597</v>
      </c>
      <c r="X1801" s="48" t="s">
        <v>597</v>
      </c>
      <c r="Y1801" s="48" t="s">
        <v>597</v>
      </c>
      <c r="Z1801" s="48" t="s">
        <v>597</v>
      </c>
      <c r="AA1801" s="48" t="s">
        <v>598</v>
      </c>
      <c r="AB1801" s="48" t="s">
        <v>598</v>
      </c>
      <c r="AC1801" s="48" t="s">
        <v>598</v>
      </c>
      <c r="AD1801" s="48" t="s">
        <v>598</v>
      </c>
      <c r="AE1801" s="48" t="s">
        <v>598</v>
      </c>
      <c r="AF1801" s="48" t="s">
        <v>598</v>
      </c>
      <c r="AG1801" s="48" t="s">
        <v>598</v>
      </c>
      <c r="AH1801" s="48" t="s">
        <v>598</v>
      </c>
      <c r="AI1801" s="48" t="s">
        <v>598</v>
      </c>
      <c r="AJ1801" s="48" t="s">
        <v>598</v>
      </c>
      <c r="AK1801" s="48" t="s">
        <v>598</v>
      </c>
      <c r="AL1801" s="48" t="s">
        <v>598</v>
      </c>
      <c r="AM1801" s="48" t="s">
        <v>598</v>
      </c>
      <c r="AN1801" s="48" t="s">
        <v>598</v>
      </c>
      <c r="AO1801" s="48" t="s">
        <v>597</v>
      </c>
      <c r="AP1801" s="48" t="s">
        <v>597</v>
      </c>
      <c r="AQ1801" s="48" t="s">
        <v>1868</v>
      </c>
      <c r="AR1801" s="48" t="s">
        <v>1868</v>
      </c>
      <c r="AS1801" s="52" t="s">
        <v>1868</v>
      </c>
      <c r="AT1801" s="52" t="s">
        <v>1868</v>
      </c>
      <c r="AU1801" s="52" t="s">
        <v>1868</v>
      </c>
      <c r="AV1801" s="48" t="s">
        <v>1868</v>
      </c>
      <c r="AW1801" s="48" t="s">
        <v>1868</v>
      </c>
      <c r="AX1801" s="48" t="s">
        <v>1868</v>
      </c>
      <c r="AY1801" s="48" t="s">
        <v>1868</v>
      </c>
      <c r="AZ1801" s="28" t="s">
        <v>1868</v>
      </c>
    </row>
    <row r="1802" ht="15.75" customHeight="1">
      <c r="A1802" s="40">
        <v>1609.0</v>
      </c>
      <c r="B1802" s="28" t="s">
        <v>4858</v>
      </c>
      <c r="C1802" s="41"/>
      <c r="D1802" s="42">
        <f t="array" ref="D1802">index(systems,match($A1802,INDEX(systems,0,1),),3)</f>
        <v>-79.621</v>
      </c>
      <c r="E1802" s="42">
        <f t="array" ref="E1802">index(systems,match($A1802,INDEX(systems,0,1),),4)</f>
        <v>-75.28</v>
      </c>
      <c r="F1802" s="43" t="str">
        <f>IFERROR(__xludf.DUMMYFUNCTION("let(row, match($B1802&amp;if($C1802&lt;&gt;"""","" [""&amp;$C1802&amp;""]"",""""),index(nebulae,,2),0),join("","",iferror(round(index(nebulae,row,5)/2,3),1),iferror(round(index(nebulae,row,6)/2,3),1),0))"),"1,1,0")</f>
        <v>1,1,0</v>
      </c>
      <c r="G1802" s="44" t="s">
        <v>4859</v>
      </c>
      <c r="H1802" s="45">
        <f t="array" ref="H1802">let(systemId,match(A1802,index(systems,0,1),),refSystemId,match($H$1,index(systems,0,1),),x,index(systems,systemId,3),y,index(systems,systemId,4),refX,index(systems,refSystemId,3),refY,index(systems,refSystemId,4),round(sqrt((x-refX)^2+(y-refY)^2),3))</f>
        <v>109.575</v>
      </c>
      <c r="I1802" s="28" t="s">
        <v>426</v>
      </c>
      <c r="J1802" s="48" t="s">
        <v>427</v>
      </c>
      <c r="K1802" s="48" t="s">
        <v>427</v>
      </c>
      <c r="L1802" s="48" t="s">
        <v>427</v>
      </c>
      <c r="M1802" s="28" t="s">
        <v>427</v>
      </c>
      <c r="N1802" s="28" t="s">
        <v>427</v>
      </c>
      <c r="O1802" s="48" t="s">
        <v>427</v>
      </c>
      <c r="P1802" s="48" t="s">
        <v>427</v>
      </c>
      <c r="Q1802" s="48" t="s">
        <v>427</v>
      </c>
      <c r="R1802" s="48" t="s">
        <v>427</v>
      </c>
      <c r="S1802" s="48" t="s">
        <v>427</v>
      </c>
      <c r="T1802" s="48" t="s">
        <v>427</v>
      </c>
      <c r="U1802" s="48" t="s">
        <v>427</v>
      </c>
      <c r="V1802" s="48" t="s">
        <v>427</v>
      </c>
      <c r="W1802" s="48" t="s">
        <v>4860</v>
      </c>
      <c r="X1802" s="48" t="s">
        <v>4860</v>
      </c>
      <c r="Y1802" s="48" t="s">
        <v>4860</v>
      </c>
      <c r="Z1802" s="48" t="s">
        <v>4860</v>
      </c>
      <c r="AA1802" s="48" t="s">
        <v>4860</v>
      </c>
      <c r="AB1802" s="48" t="s">
        <v>4860</v>
      </c>
      <c r="AC1802" s="48" t="s">
        <v>4860</v>
      </c>
      <c r="AD1802" s="48" t="s">
        <v>4860</v>
      </c>
      <c r="AE1802" s="48" t="s">
        <v>4860</v>
      </c>
      <c r="AF1802" s="48" t="s">
        <v>4860</v>
      </c>
      <c r="AG1802" s="48" t="s">
        <v>4860</v>
      </c>
      <c r="AH1802" s="48" t="s">
        <v>4860</v>
      </c>
      <c r="AI1802" s="48" t="s">
        <v>4860</v>
      </c>
      <c r="AJ1802" s="48" t="s">
        <v>4860</v>
      </c>
      <c r="AK1802" s="48" t="s">
        <v>4860</v>
      </c>
      <c r="AL1802" s="48" t="s">
        <v>4860</v>
      </c>
      <c r="AM1802" s="48" t="s">
        <v>4860</v>
      </c>
      <c r="AN1802" s="48" t="s">
        <v>4860</v>
      </c>
      <c r="AO1802" s="48" t="s">
        <v>4860</v>
      </c>
      <c r="AP1802" s="48" t="s">
        <v>4860</v>
      </c>
      <c r="AQ1802" s="48" t="s">
        <v>4860</v>
      </c>
      <c r="AR1802" s="48" t="s">
        <v>4861</v>
      </c>
      <c r="AS1802" s="48" t="s">
        <v>4861</v>
      </c>
      <c r="AT1802" s="48" t="s">
        <v>4862</v>
      </c>
      <c r="AU1802" s="48" t="s">
        <v>4862</v>
      </c>
      <c r="AV1802" s="48" t="s">
        <v>4862</v>
      </c>
      <c r="AW1802" s="48" t="s">
        <v>4862</v>
      </c>
      <c r="AX1802" s="48" t="s">
        <v>4863</v>
      </c>
      <c r="AY1802" s="48" t="s">
        <v>4863</v>
      </c>
      <c r="AZ1802" s="28" t="s">
        <v>4863</v>
      </c>
    </row>
    <row r="1803" ht="15.75" customHeight="1">
      <c r="A1803" s="40">
        <v>1610.0</v>
      </c>
      <c r="B1803" s="28" t="s">
        <v>4864</v>
      </c>
      <c r="C1803" s="41"/>
      <c r="D1803" s="42">
        <f t="array" ref="D1803">index(systems,match($A1803,INDEX(systems,0,1),),3)</f>
        <v>754.264</v>
      </c>
      <c r="E1803" s="42">
        <f t="array" ref="E1803">index(systems,match($A1803,INDEX(systems,0,1),),4)</f>
        <v>203.785</v>
      </c>
      <c r="F1803" s="43" t="str">
        <f>IFERROR(__xludf.DUMMYFUNCTION("let(row, match($B1803&amp;if($C1803&lt;&gt;"""","" [""&amp;$C1803&amp;""]"",""""),index(nebulae,,2),0),join("","",iferror(round(index(nebulae,row,5)/2,3),1),iferror(round(index(nebulae,row,6)/2,3),1),0))"),"1,1,0")</f>
        <v>1,1,0</v>
      </c>
      <c r="G1803" s="44" t="s">
        <v>4865</v>
      </c>
      <c r="H1803" s="45">
        <f t="array" ref="H1803">let(systemId,match(A1803,index(systems,0,1),),refSystemId,match($H$1,index(systems,0,1),),x,index(systems,systemId,3),y,index(systems,systemId,4),refX,index(systems,refSystemId,3),refY,index(systems,refSystemId,4),round(sqrt((x-refX)^2+(y-refY)^2),3))</f>
        <v>781.308</v>
      </c>
      <c r="I1803" s="53"/>
      <c r="J1803" s="53"/>
      <c r="K1803" s="53"/>
      <c r="L1803" s="53"/>
      <c r="M1803" s="53"/>
      <c r="N1803" s="41"/>
      <c r="O1803" s="41"/>
      <c r="P1803" s="48" t="s">
        <v>840</v>
      </c>
      <c r="Q1803" s="48" t="s">
        <v>840</v>
      </c>
      <c r="R1803" s="48" t="s">
        <v>840</v>
      </c>
      <c r="S1803" s="48" t="s">
        <v>840</v>
      </c>
      <c r="T1803" s="48" t="s">
        <v>840</v>
      </c>
      <c r="U1803" s="48" t="s">
        <v>840</v>
      </c>
      <c r="V1803" s="48" t="s">
        <v>840</v>
      </c>
      <c r="W1803" s="48" t="s">
        <v>840</v>
      </c>
      <c r="X1803" s="48" t="s">
        <v>422</v>
      </c>
      <c r="Y1803" s="48" t="s">
        <v>422</v>
      </c>
      <c r="Z1803" s="48" t="s">
        <v>422</v>
      </c>
      <c r="AA1803" s="48" t="s">
        <v>422</v>
      </c>
      <c r="AB1803" s="48" t="s">
        <v>422</v>
      </c>
      <c r="AC1803" s="48" t="s">
        <v>422</v>
      </c>
      <c r="AD1803" s="48" t="s">
        <v>422</v>
      </c>
      <c r="AE1803" s="48" t="s">
        <v>422</v>
      </c>
      <c r="AF1803" s="48" t="s">
        <v>422</v>
      </c>
      <c r="AG1803" s="48" t="s">
        <v>422</v>
      </c>
      <c r="AH1803" s="48" t="s">
        <v>422</v>
      </c>
      <c r="AI1803" s="48" t="s">
        <v>422</v>
      </c>
      <c r="AJ1803" s="48" t="s">
        <v>422</v>
      </c>
      <c r="AK1803" s="48" t="s">
        <v>422</v>
      </c>
      <c r="AL1803" s="48" t="s">
        <v>422</v>
      </c>
      <c r="AM1803" s="48" t="s">
        <v>422</v>
      </c>
      <c r="AN1803" s="48" t="s">
        <v>422</v>
      </c>
      <c r="AO1803" s="48" t="s">
        <v>422</v>
      </c>
      <c r="AP1803" s="48" t="s">
        <v>422</v>
      </c>
      <c r="AQ1803" s="48" t="s">
        <v>422</v>
      </c>
      <c r="AR1803" s="48" t="s">
        <v>422</v>
      </c>
      <c r="AS1803" s="48" t="s">
        <v>422</v>
      </c>
      <c r="AT1803" s="48" t="s">
        <v>422</v>
      </c>
      <c r="AU1803" s="48" t="s">
        <v>422</v>
      </c>
      <c r="AV1803" s="48" t="s">
        <v>422</v>
      </c>
      <c r="AW1803" s="48" t="s">
        <v>422</v>
      </c>
      <c r="AX1803" s="48" t="s">
        <v>422</v>
      </c>
      <c r="AY1803" s="48" t="s">
        <v>422</v>
      </c>
      <c r="AZ1803" s="50" t="s">
        <v>841</v>
      </c>
    </row>
    <row r="1804" ht="15.75" customHeight="1">
      <c r="A1804" s="40">
        <v>1611.0</v>
      </c>
      <c r="B1804" s="28" t="s">
        <v>4866</v>
      </c>
      <c r="C1804" s="41"/>
      <c r="D1804" s="42">
        <f t="array" ref="D1804">index(systems,match($A1804,INDEX(systems,0,1),),3)</f>
        <v>-434.847</v>
      </c>
      <c r="E1804" s="42">
        <f t="array" ref="E1804">index(systems,match($A1804,INDEX(systems,0,1),),4)</f>
        <v>207.4</v>
      </c>
      <c r="F1804" s="43" t="str">
        <f>IFERROR(__xludf.DUMMYFUNCTION("let(row, match($B1804&amp;if($C1804&lt;&gt;"""","" [""&amp;$C1804&amp;""]"",""""),index(nebulae,,2),0),join("","",iferror(round(index(nebulae,row,5)/2,3),1),iferror(round(index(nebulae,row,6)/2,3),1),0))"),"1,1,0")</f>
        <v>1,1,0</v>
      </c>
      <c r="G1804" s="44" t="s">
        <v>4867</v>
      </c>
      <c r="H1804" s="45">
        <f t="array" ref="H1804">let(systemId,match(A1804,index(systems,0,1),),refSystemId,match($H$1,index(systems,0,1),),x,index(systems,systemId,3),y,index(systems,systemId,4),refX,index(systems,refSystemId,3),refY,index(systems,refSystemId,4),round(sqrt((x-refX)^2+(y-refY)^2),3))</f>
        <v>481.775</v>
      </c>
      <c r="I1804" s="53"/>
      <c r="J1804" s="53"/>
      <c r="K1804" s="53"/>
      <c r="L1804" s="53"/>
      <c r="M1804" s="53"/>
      <c r="N1804" s="28" t="s">
        <v>461</v>
      </c>
      <c r="O1804" s="48" t="s">
        <v>461</v>
      </c>
      <c r="P1804" s="48" t="s">
        <v>461</v>
      </c>
      <c r="Q1804" s="48" t="s">
        <v>461</v>
      </c>
      <c r="R1804" s="48" t="s">
        <v>461</v>
      </c>
      <c r="S1804" s="48" t="s">
        <v>449</v>
      </c>
      <c r="T1804" s="48" t="s">
        <v>449</v>
      </c>
      <c r="U1804" s="48" t="s">
        <v>449</v>
      </c>
      <c r="V1804" s="48" t="s">
        <v>449</v>
      </c>
      <c r="W1804" s="48" t="s">
        <v>449</v>
      </c>
      <c r="X1804" s="48" t="s">
        <v>422</v>
      </c>
      <c r="Y1804" s="48" t="s">
        <v>422</v>
      </c>
      <c r="Z1804" s="48" t="s">
        <v>422</v>
      </c>
      <c r="AA1804" s="48" t="s">
        <v>422</v>
      </c>
      <c r="AB1804" s="48" t="s">
        <v>422</v>
      </c>
      <c r="AC1804" s="48" t="s">
        <v>422</v>
      </c>
      <c r="AD1804" s="48" t="s">
        <v>422</v>
      </c>
      <c r="AE1804" s="48" t="s">
        <v>422</v>
      </c>
      <c r="AF1804" s="48" t="s">
        <v>422</v>
      </c>
      <c r="AG1804" s="48" t="s">
        <v>422</v>
      </c>
      <c r="AH1804" s="48" t="s">
        <v>422</v>
      </c>
      <c r="AI1804" s="48" t="s">
        <v>422</v>
      </c>
      <c r="AJ1804" s="48" t="s">
        <v>422</v>
      </c>
      <c r="AK1804" s="48" t="s">
        <v>422</v>
      </c>
      <c r="AL1804" s="48" t="s">
        <v>422</v>
      </c>
      <c r="AM1804" s="48" t="s">
        <v>422</v>
      </c>
      <c r="AN1804" s="48" t="s">
        <v>422</v>
      </c>
      <c r="AO1804" s="48" t="s">
        <v>422</v>
      </c>
      <c r="AP1804" s="48" t="s">
        <v>422</v>
      </c>
      <c r="AQ1804" s="48" t="s">
        <v>422</v>
      </c>
      <c r="AR1804" s="48" t="s">
        <v>422</v>
      </c>
      <c r="AS1804" s="48" t="s">
        <v>422</v>
      </c>
      <c r="AT1804" s="48" t="s">
        <v>422</v>
      </c>
      <c r="AU1804" s="48" t="s">
        <v>422</v>
      </c>
      <c r="AV1804" s="48" t="s">
        <v>422</v>
      </c>
      <c r="AW1804" s="48" t="s">
        <v>422</v>
      </c>
      <c r="AX1804" s="48" t="s">
        <v>422</v>
      </c>
      <c r="AY1804" s="48" t="s">
        <v>422</v>
      </c>
      <c r="AZ1804" s="28" t="s">
        <v>422</v>
      </c>
    </row>
    <row r="1805" ht="15.75" customHeight="1">
      <c r="A1805" s="40">
        <v>1612.0</v>
      </c>
      <c r="B1805" s="28" t="s">
        <v>4868</v>
      </c>
      <c r="C1805" s="41"/>
      <c r="D1805" s="42">
        <f t="array" ref="D1805">index(systems,match($A1805,INDEX(systems,0,1),),3)</f>
        <v>-95.919</v>
      </c>
      <c r="E1805" s="42">
        <f t="array" ref="E1805">index(systems,match($A1805,INDEX(systems,0,1),),4)</f>
        <v>-213.338</v>
      </c>
      <c r="F1805" s="43" t="str">
        <f>IFERROR(__xludf.DUMMYFUNCTION("let(row, match($B1805&amp;if($C1805&lt;&gt;"""","" [""&amp;$C1805&amp;""]"",""""),index(nebulae,,2),0),join("","",iferror(round(index(nebulae,row,5)/2,3),1),iferror(round(index(nebulae,row,6)/2,3),1),0))"),"1,1,0")</f>
        <v>1,1,0</v>
      </c>
      <c r="G1805" s="44" t="s">
        <v>4869</v>
      </c>
      <c r="H1805" s="45">
        <f t="array" ref="H1805">let(systemId,match(A1805,index(systems,0,1),),refSystemId,match($H$1,index(systems,0,1),),x,index(systems,systemId,3),y,index(systems,systemId,4),refX,index(systems,refSystemId,3),refY,index(systems,refSystemId,4),round(sqrt((x-refX)^2+(y-refY)^2),3))</f>
        <v>233.909</v>
      </c>
      <c r="I1805" s="28" t="s">
        <v>408</v>
      </c>
      <c r="J1805" s="48" t="s">
        <v>408</v>
      </c>
      <c r="K1805" s="48" t="s">
        <v>408</v>
      </c>
      <c r="L1805" s="48" t="s">
        <v>408</v>
      </c>
      <c r="M1805" s="28" t="s">
        <v>408</v>
      </c>
      <c r="N1805" s="28" t="s">
        <v>408</v>
      </c>
      <c r="O1805" s="41"/>
      <c r="P1805" s="48" t="s">
        <v>1121</v>
      </c>
      <c r="Q1805" s="48" t="s">
        <v>1121</v>
      </c>
      <c r="R1805" s="48" t="s">
        <v>1121</v>
      </c>
      <c r="S1805" s="48" t="s">
        <v>1121</v>
      </c>
      <c r="T1805" s="48" t="s">
        <v>1121</v>
      </c>
      <c r="U1805" s="48" t="s">
        <v>1121</v>
      </c>
      <c r="V1805" s="48" t="s">
        <v>1121</v>
      </c>
      <c r="W1805" s="48" t="s">
        <v>1121</v>
      </c>
      <c r="X1805" s="48" t="s">
        <v>1121</v>
      </c>
      <c r="Y1805" s="48" t="s">
        <v>1046</v>
      </c>
      <c r="Z1805" s="48" t="s">
        <v>1046</v>
      </c>
      <c r="AA1805" s="48" t="s">
        <v>1046</v>
      </c>
      <c r="AB1805" s="48" t="s">
        <v>1046</v>
      </c>
      <c r="AC1805" s="48" t="s">
        <v>1046</v>
      </c>
      <c r="AD1805" s="48" t="s">
        <v>1046</v>
      </c>
      <c r="AE1805" s="48" t="s">
        <v>1046</v>
      </c>
      <c r="AF1805" s="48" t="s">
        <v>1046</v>
      </c>
      <c r="AG1805" s="48" t="s">
        <v>1046</v>
      </c>
      <c r="AH1805" s="48" t="s">
        <v>1046</v>
      </c>
      <c r="AI1805" s="48" t="s">
        <v>1046</v>
      </c>
      <c r="AJ1805" s="48" t="s">
        <v>1046</v>
      </c>
      <c r="AK1805" s="48" t="s">
        <v>1046</v>
      </c>
      <c r="AL1805" s="48" t="s">
        <v>1046</v>
      </c>
      <c r="AM1805" s="48" t="s">
        <v>1046</v>
      </c>
      <c r="AN1805" s="48" t="s">
        <v>1046</v>
      </c>
      <c r="AO1805" s="48" t="s">
        <v>1046</v>
      </c>
      <c r="AP1805" s="48" t="s">
        <v>1046</v>
      </c>
      <c r="AQ1805" s="48" t="s">
        <v>1046</v>
      </c>
      <c r="AR1805" s="48" t="s">
        <v>1046</v>
      </c>
      <c r="AS1805" s="48" t="s">
        <v>1047</v>
      </c>
      <c r="AT1805" s="48" t="s">
        <v>1047</v>
      </c>
      <c r="AU1805" s="48" t="s">
        <v>1048</v>
      </c>
      <c r="AV1805" s="48" t="s">
        <v>1048</v>
      </c>
      <c r="AW1805" s="48" t="s">
        <v>1048</v>
      </c>
      <c r="AX1805" s="48" t="s">
        <v>1049</v>
      </c>
      <c r="AY1805" s="48" t="s">
        <v>1049</v>
      </c>
      <c r="AZ1805" s="28" t="s">
        <v>1049</v>
      </c>
    </row>
    <row r="1806" ht="15.75" customHeight="1">
      <c r="A1806" s="40">
        <v>2871.0</v>
      </c>
      <c r="B1806" s="28" t="s">
        <v>4870</v>
      </c>
      <c r="C1806" s="41"/>
      <c r="D1806" s="42">
        <f t="array" ref="D1806">index(systems,match($A1806,INDEX(systems,0,1),),3)</f>
        <v>-468.507</v>
      </c>
      <c r="E1806" s="42">
        <f t="array" ref="E1806">index(systems,match($A1806,INDEX(systems,0,1),),4)</f>
        <v>-357.656</v>
      </c>
      <c r="F1806" s="43" t="str">
        <f>IFERROR(__xludf.DUMMYFUNCTION("let(row, match($B1806&amp;if($C1806&lt;&gt;"""","" [""&amp;$C1806&amp;""]"",""""),index(nebulae,,2),0),join("","",iferror(round(index(nebulae,row,5)/2,3),1),iferror(round(index(nebulae,row,6)/2,3),1),0))"),"1,1,0")</f>
        <v>1,1,0</v>
      </c>
      <c r="G1806" s="44" t="s">
        <v>4871</v>
      </c>
      <c r="H1806" s="45">
        <f t="array" ref="H1806">let(systemId,match(A1806,index(systems,0,1),),refSystemId,match($H$1,index(systems,0,1),),x,index(systems,systemId,3),y,index(systems,systemId,4),refX,index(systems,refSystemId,3),refY,index(systems,refSystemId,4),round(sqrt((x-refX)^2+(y-refY)^2),3))</f>
        <v>589.421</v>
      </c>
      <c r="I1806" s="41"/>
      <c r="J1806" s="41"/>
      <c r="K1806" s="41"/>
      <c r="L1806" s="41"/>
      <c r="M1806" s="41"/>
      <c r="N1806" s="41"/>
      <c r="O1806" s="41"/>
      <c r="P1806" s="48" t="s">
        <v>408</v>
      </c>
      <c r="Q1806" s="48" t="s">
        <v>408</v>
      </c>
      <c r="R1806" s="48" t="s">
        <v>408</v>
      </c>
      <c r="S1806" s="48" t="s">
        <v>408</v>
      </c>
      <c r="T1806" s="48" t="s">
        <v>408</v>
      </c>
      <c r="U1806" s="48" t="s">
        <v>408</v>
      </c>
      <c r="V1806" s="48" t="s">
        <v>408</v>
      </c>
      <c r="W1806" s="48" t="s">
        <v>408</v>
      </c>
      <c r="X1806" s="48" t="s">
        <v>408</v>
      </c>
      <c r="Y1806" s="56" t="s">
        <v>579</v>
      </c>
      <c r="Z1806" s="56" t="s">
        <v>408</v>
      </c>
      <c r="AA1806" s="56" t="s">
        <v>579</v>
      </c>
      <c r="AB1806" s="48" t="s">
        <v>579</v>
      </c>
      <c r="AC1806" s="48" t="s">
        <v>579</v>
      </c>
      <c r="AD1806" s="48" t="s">
        <v>579</v>
      </c>
      <c r="AE1806" s="48" t="s">
        <v>579</v>
      </c>
      <c r="AF1806" s="48" t="s">
        <v>579</v>
      </c>
      <c r="AG1806" s="48" t="s">
        <v>579</v>
      </c>
      <c r="AH1806" s="48" t="s">
        <v>579</v>
      </c>
      <c r="AI1806" s="48" t="s">
        <v>579</v>
      </c>
      <c r="AJ1806" s="48" t="s">
        <v>579</v>
      </c>
      <c r="AK1806" s="48" t="s">
        <v>579</v>
      </c>
      <c r="AL1806" s="48" t="s">
        <v>579</v>
      </c>
      <c r="AM1806" s="48" t="s">
        <v>579</v>
      </c>
      <c r="AN1806" s="48" t="s">
        <v>579</v>
      </c>
      <c r="AO1806" s="48" t="s">
        <v>579</v>
      </c>
      <c r="AP1806" s="48" t="s">
        <v>579</v>
      </c>
      <c r="AQ1806" s="48" t="s">
        <v>579</v>
      </c>
      <c r="AR1806" s="48" t="s">
        <v>579</v>
      </c>
      <c r="AS1806" s="48" t="s">
        <v>579</v>
      </c>
      <c r="AT1806" s="48" t="s">
        <v>579</v>
      </c>
      <c r="AU1806" s="48" t="s">
        <v>579</v>
      </c>
      <c r="AV1806" s="56" t="s">
        <v>579</v>
      </c>
      <c r="AW1806" s="56" t="s">
        <v>579</v>
      </c>
      <c r="AX1806" s="56" t="s">
        <v>579</v>
      </c>
      <c r="AY1806" s="56" t="s">
        <v>579</v>
      </c>
      <c r="AZ1806" s="51" t="s">
        <v>579</v>
      </c>
    </row>
    <row r="1807" ht="15.75" customHeight="1">
      <c r="A1807" s="40">
        <v>1613.0</v>
      </c>
      <c r="B1807" s="28" t="s">
        <v>4872</v>
      </c>
      <c r="C1807" s="41"/>
      <c r="D1807" s="42">
        <f t="array" ref="D1807">index(systems,match($A1807,INDEX(systems,0,1),),3)</f>
        <v>97.702</v>
      </c>
      <c r="E1807" s="42">
        <f t="array" ref="E1807">index(systems,match($A1807,INDEX(systems,0,1),),4)</f>
        <v>22.756</v>
      </c>
      <c r="F1807" s="43" t="str">
        <f>IFERROR(__xludf.DUMMYFUNCTION("let(row, match($B1807&amp;if($C1807&lt;&gt;"""","" [""&amp;$C1807&amp;""]"",""""),index(nebulae,,2),0),join("","",iferror(round(index(nebulae,row,5)/2,3),1),iferror(round(index(nebulae,row,6)/2,3),1),0))"),"1,1,0")</f>
        <v>1,1,0</v>
      </c>
      <c r="G1807" s="44" t="s">
        <v>4873</v>
      </c>
      <c r="H1807" s="45">
        <f t="array" ref="H1807">let(systemId,match(A1807,index(systems,0,1),),refSystemId,match($H$1,index(systems,0,1),),x,index(systems,systemId,3),y,index(systems,systemId,4),refX,index(systems,refSystemId,3),refY,index(systems,refSystemId,4),round(sqrt((x-refX)^2+(y-refY)^2),3))</f>
        <v>100.317</v>
      </c>
      <c r="I1807" s="53"/>
      <c r="J1807" s="46" t="s">
        <v>418</v>
      </c>
      <c r="K1807" s="46" t="s">
        <v>418</v>
      </c>
      <c r="L1807" s="53"/>
      <c r="M1807" s="53"/>
      <c r="N1807" s="28" t="s">
        <v>647</v>
      </c>
      <c r="O1807" s="48" t="s">
        <v>647</v>
      </c>
      <c r="P1807" s="48" t="s">
        <v>647</v>
      </c>
      <c r="Q1807" s="48" t="s">
        <v>647</v>
      </c>
      <c r="R1807" s="48" t="s">
        <v>647</v>
      </c>
      <c r="S1807" s="48" t="s">
        <v>647</v>
      </c>
      <c r="T1807" s="48" t="s">
        <v>647</v>
      </c>
      <c r="U1807" s="48" t="s">
        <v>1079</v>
      </c>
      <c r="V1807" s="48" t="s">
        <v>1079</v>
      </c>
      <c r="W1807" s="48" t="s">
        <v>1079</v>
      </c>
      <c r="X1807" s="48" t="s">
        <v>587</v>
      </c>
      <c r="Y1807" s="48" t="s">
        <v>587</v>
      </c>
      <c r="Z1807" s="48" t="s">
        <v>587</v>
      </c>
      <c r="AA1807" s="48" t="s">
        <v>1065</v>
      </c>
      <c r="AB1807" s="48" t="s">
        <v>1065</v>
      </c>
      <c r="AC1807" s="48" t="s">
        <v>1065</v>
      </c>
      <c r="AD1807" s="48" t="s">
        <v>1065</v>
      </c>
      <c r="AE1807" s="48" t="s">
        <v>1065</v>
      </c>
      <c r="AF1807" s="48" t="s">
        <v>1065</v>
      </c>
      <c r="AG1807" s="48" t="s">
        <v>1065</v>
      </c>
      <c r="AH1807" s="48" t="s">
        <v>1065</v>
      </c>
      <c r="AI1807" s="48" t="s">
        <v>1065</v>
      </c>
      <c r="AJ1807" s="48" t="s">
        <v>1065</v>
      </c>
      <c r="AK1807" s="48" t="s">
        <v>1065</v>
      </c>
      <c r="AL1807" s="48" t="s">
        <v>1065</v>
      </c>
      <c r="AM1807" s="48" t="s">
        <v>1065</v>
      </c>
      <c r="AN1807" s="48" t="s">
        <v>1065</v>
      </c>
      <c r="AO1807" s="48" t="s">
        <v>1064</v>
      </c>
      <c r="AP1807" s="48" t="s">
        <v>1064</v>
      </c>
      <c r="AQ1807" s="48" t="s">
        <v>1064</v>
      </c>
      <c r="AR1807" s="48" t="s">
        <v>1064</v>
      </c>
      <c r="AS1807" s="48" t="s">
        <v>586</v>
      </c>
      <c r="AT1807" s="48" t="s">
        <v>586</v>
      </c>
      <c r="AU1807" s="48" t="s">
        <v>586</v>
      </c>
      <c r="AV1807" s="48" t="s">
        <v>586</v>
      </c>
      <c r="AW1807" s="48" t="s">
        <v>418</v>
      </c>
      <c r="AX1807" s="52" t="s">
        <v>587</v>
      </c>
      <c r="AY1807" s="52" t="s">
        <v>587</v>
      </c>
      <c r="AZ1807" s="49" t="s">
        <v>587</v>
      </c>
    </row>
    <row r="1808" ht="15.75" customHeight="1">
      <c r="A1808" s="40">
        <v>1614.0</v>
      </c>
      <c r="B1808" s="28" t="s">
        <v>4874</v>
      </c>
      <c r="C1808" s="41"/>
      <c r="D1808" s="42">
        <f t="array" ref="D1808">index(systems,match($A1808,INDEX(systems,0,1),),3)</f>
        <v>221.517</v>
      </c>
      <c r="E1808" s="42">
        <f t="array" ref="E1808">index(systems,match($A1808,INDEX(systems,0,1),),4)</f>
        <v>-74.882</v>
      </c>
      <c r="F1808" s="43" t="str">
        <f>IFERROR(__xludf.DUMMYFUNCTION("let(row, match($B1808&amp;if($C1808&lt;&gt;"""","" [""&amp;$C1808&amp;""]"",""""),index(nebulae,,2),0),join("","",iferror(round(index(nebulae,row,5)/2,3),1),iferror(round(index(nebulae,row,6)/2,3),1),0))"),"1,1,0")</f>
        <v>1,1,0</v>
      </c>
      <c r="G1808" s="44" t="s">
        <v>4875</v>
      </c>
      <c r="H1808" s="45">
        <f t="array" ref="H1808">let(systemId,match(A1808,index(systems,0,1),),refSystemId,match($H$1,index(systems,0,1),),x,index(systems,systemId,3),y,index(systems,systemId,4),refX,index(systems,refSystemId,3),refY,index(systems,refSystemId,4),round(sqrt((x-refX)^2+(y-refY)^2),3))</f>
        <v>233.831</v>
      </c>
      <c r="I1808" s="28" t="s">
        <v>408</v>
      </c>
      <c r="J1808" s="28" t="s">
        <v>408</v>
      </c>
      <c r="K1808" s="48" t="s">
        <v>408</v>
      </c>
      <c r="L1808" s="41"/>
      <c r="M1808" s="41"/>
      <c r="N1808" s="28" t="s">
        <v>555</v>
      </c>
      <c r="O1808" s="48" t="s">
        <v>4876</v>
      </c>
      <c r="P1808" s="48" t="s">
        <v>4876</v>
      </c>
      <c r="Q1808" s="48" t="s">
        <v>4876</v>
      </c>
      <c r="R1808" s="48" t="s">
        <v>4876</v>
      </c>
      <c r="S1808" s="48" t="s">
        <v>4876</v>
      </c>
      <c r="T1808" s="48" t="s">
        <v>4876</v>
      </c>
      <c r="U1808" s="48" t="s">
        <v>4876</v>
      </c>
      <c r="V1808" s="48" t="s">
        <v>4876</v>
      </c>
      <c r="W1808" s="48" t="s">
        <v>4876</v>
      </c>
      <c r="X1808" s="48" t="s">
        <v>4876</v>
      </c>
      <c r="Y1808" s="48" t="s">
        <v>4877</v>
      </c>
      <c r="Z1808" s="48" t="s">
        <v>4877</v>
      </c>
      <c r="AA1808" s="48" t="s">
        <v>4878</v>
      </c>
      <c r="AB1808" s="48" t="s">
        <v>4878</v>
      </c>
      <c r="AC1808" s="48" t="s">
        <v>4878</v>
      </c>
      <c r="AD1808" s="48" t="s">
        <v>4878</v>
      </c>
      <c r="AE1808" s="48" t="s">
        <v>4878</v>
      </c>
      <c r="AF1808" s="48" t="s">
        <v>4878</v>
      </c>
      <c r="AG1808" s="48" t="s">
        <v>4878</v>
      </c>
      <c r="AH1808" s="48" t="s">
        <v>4878</v>
      </c>
      <c r="AI1808" s="48" t="s">
        <v>4878</v>
      </c>
      <c r="AJ1808" s="48" t="s">
        <v>4878</v>
      </c>
      <c r="AK1808" s="48" t="s">
        <v>4878</v>
      </c>
      <c r="AL1808" s="48" t="s">
        <v>4878</v>
      </c>
      <c r="AM1808" s="48" t="s">
        <v>4878</v>
      </c>
      <c r="AN1808" s="48" t="s">
        <v>4878</v>
      </c>
      <c r="AO1808" s="48" t="s">
        <v>4877</v>
      </c>
      <c r="AP1808" s="48" t="s">
        <v>4877</v>
      </c>
      <c r="AQ1808" s="48" t="s">
        <v>4877</v>
      </c>
      <c r="AR1808" s="48" t="s">
        <v>4877</v>
      </c>
      <c r="AS1808" s="48" t="s">
        <v>4877</v>
      </c>
      <c r="AT1808" s="48" t="s">
        <v>4877</v>
      </c>
      <c r="AU1808" s="48" t="s">
        <v>4877</v>
      </c>
      <c r="AV1808" s="48" t="s">
        <v>4879</v>
      </c>
      <c r="AW1808" s="48" t="s">
        <v>4879</v>
      </c>
      <c r="AX1808" s="48" t="s">
        <v>4879</v>
      </c>
      <c r="AY1808" s="48" t="s">
        <v>4879</v>
      </c>
      <c r="AZ1808" s="28" t="s">
        <v>4879</v>
      </c>
    </row>
    <row r="1809" ht="15.75" customHeight="1">
      <c r="A1809" s="40">
        <v>2911.0</v>
      </c>
      <c r="B1809" s="28" t="s">
        <v>4880</v>
      </c>
      <c r="C1809" s="41"/>
      <c r="D1809" s="42">
        <f t="array" ref="D1809">index(systems,match($A1809,INDEX(systems,0,1),),3)</f>
        <v>498.684</v>
      </c>
      <c r="E1809" s="42">
        <f t="array" ref="E1809">index(systems,match($A1809,INDEX(systems,0,1),),4)</f>
        <v>-483.091</v>
      </c>
      <c r="F1809" s="43" t="str">
        <f>IFERROR(__xludf.DUMMYFUNCTION("let(row, match($B1809&amp;if($C1809&lt;&gt;"""","" [""&amp;$C1809&amp;""]"",""""),index(nebulae,,2),0),join("","",iferror(round(index(nebulae,row,5)/2,3),1),iferror(round(index(nebulae,row,6)/2,3),1),0))"),"1,1,0")</f>
        <v>1,1,0</v>
      </c>
      <c r="G1809" s="44" t="s">
        <v>4881</v>
      </c>
      <c r="H1809" s="45">
        <f t="array" ref="H1809">let(systemId,match(A1809,index(systems,0,1),),refSystemId,match($H$1,index(systems,0,1),),x,index(systems,systemId,3),y,index(systems,systemId,4),refX,index(systems,refSystemId,3),refY,index(systems,refSystemId,4),round(sqrt((x-refX)^2+(y-refY)^2),3))</f>
        <v>694.307</v>
      </c>
      <c r="I1809" s="56" t="s">
        <v>408</v>
      </c>
      <c r="J1809" s="56" t="s">
        <v>408</v>
      </c>
      <c r="K1809" s="56" t="s">
        <v>408</v>
      </c>
      <c r="L1809" s="56" t="s">
        <v>408</v>
      </c>
      <c r="M1809" s="56" t="s">
        <v>408</v>
      </c>
      <c r="N1809" s="56" t="s">
        <v>408</v>
      </c>
      <c r="O1809" s="41"/>
      <c r="P1809" s="56" t="s">
        <v>408</v>
      </c>
      <c r="Q1809" s="48" t="s">
        <v>408</v>
      </c>
      <c r="R1809" s="48" t="s">
        <v>408</v>
      </c>
      <c r="S1809" s="48" t="s">
        <v>408</v>
      </c>
      <c r="T1809" s="48" t="s">
        <v>408</v>
      </c>
      <c r="U1809" s="48" t="s">
        <v>408</v>
      </c>
      <c r="V1809" s="48" t="s">
        <v>408</v>
      </c>
      <c r="W1809" s="48" t="s">
        <v>408</v>
      </c>
      <c r="X1809" s="48" t="s">
        <v>408</v>
      </c>
      <c r="Y1809" s="48" t="s">
        <v>408</v>
      </c>
      <c r="Z1809" s="41"/>
      <c r="AA1809" s="48" t="s">
        <v>953</v>
      </c>
      <c r="AB1809" s="48" t="s">
        <v>953</v>
      </c>
      <c r="AC1809" s="48" t="s">
        <v>953</v>
      </c>
      <c r="AD1809" s="48" t="s">
        <v>953</v>
      </c>
      <c r="AE1809" s="48" t="s">
        <v>953</v>
      </c>
      <c r="AF1809" s="48" t="s">
        <v>953</v>
      </c>
      <c r="AG1809" s="48" t="s">
        <v>953</v>
      </c>
      <c r="AH1809" s="48" t="s">
        <v>953</v>
      </c>
      <c r="AI1809" s="48" t="s">
        <v>953</v>
      </c>
      <c r="AJ1809" s="48" t="s">
        <v>953</v>
      </c>
      <c r="AK1809" s="48" t="s">
        <v>953</v>
      </c>
      <c r="AL1809" s="48" t="s">
        <v>953</v>
      </c>
      <c r="AM1809" s="48" t="s">
        <v>953</v>
      </c>
      <c r="AN1809" s="48" t="s">
        <v>953</v>
      </c>
      <c r="AO1809" s="48" t="s">
        <v>722</v>
      </c>
      <c r="AP1809" s="48" t="s">
        <v>722</v>
      </c>
      <c r="AQ1809" s="48" t="s">
        <v>722</v>
      </c>
      <c r="AR1809" s="48" t="s">
        <v>722</v>
      </c>
      <c r="AS1809" s="48" t="s">
        <v>722</v>
      </c>
      <c r="AT1809" s="48" t="s">
        <v>722</v>
      </c>
      <c r="AU1809" s="48" t="s">
        <v>722</v>
      </c>
      <c r="AV1809" s="56" t="s">
        <v>722</v>
      </c>
      <c r="AW1809" s="56" t="s">
        <v>722</v>
      </c>
      <c r="AX1809" s="56" t="s">
        <v>722</v>
      </c>
      <c r="AY1809" s="56" t="s">
        <v>722</v>
      </c>
      <c r="AZ1809" s="51" t="s">
        <v>722</v>
      </c>
    </row>
    <row r="1810" ht="15.75" customHeight="1">
      <c r="A1810" s="40">
        <v>1615.0</v>
      </c>
      <c r="B1810" s="28" t="s">
        <v>4882</v>
      </c>
      <c r="C1810" s="41"/>
      <c r="D1810" s="42">
        <f t="array" ref="D1810">index(systems,match($A1810,INDEX(systems,0,1),),3)</f>
        <v>154.576</v>
      </c>
      <c r="E1810" s="42">
        <f t="array" ref="E1810">index(systems,match($A1810,INDEX(systems,0,1),),4)</f>
        <v>-44.511</v>
      </c>
      <c r="F1810" s="43" t="str">
        <f>IFERROR(__xludf.DUMMYFUNCTION("let(row, match($B1810&amp;if($C1810&lt;&gt;"""","" [""&amp;$C1810&amp;""]"",""""),index(nebulae,,2),0),join("","",iferror(round(index(nebulae,row,5)/2,3),1),iferror(round(index(nebulae,row,6)/2,3),1),0))"),"1,1,0")</f>
        <v>1,1,0</v>
      </c>
      <c r="G1810" s="44" t="s">
        <v>4883</v>
      </c>
      <c r="H1810" s="45">
        <f t="array" ref="H1810">let(systemId,match(A1810,index(systems,0,1),),refSystemId,match($H$1,index(systems,0,1),),x,index(systems,systemId,3),y,index(systems,systemId,4),refX,index(systems,refSystemId,3),refY,index(systems,refSystemId,4),round(sqrt((x-refX)^2+(y-refY)^2),3))</f>
        <v>160.857</v>
      </c>
      <c r="I1810" s="53"/>
      <c r="J1810" s="46" t="s">
        <v>4884</v>
      </c>
      <c r="K1810" s="46" t="s">
        <v>4884</v>
      </c>
      <c r="L1810" s="46" t="s">
        <v>500</v>
      </c>
      <c r="M1810" s="46" t="s">
        <v>500</v>
      </c>
      <c r="N1810" s="28" t="s">
        <v>555</v>
      </c>
      <c r="O1810" s="48" t="s">
        <v>555</v>
      </c>
      <c r="P1810" s="48" t="s">
        <v>555</v>
      </c>
      <c r="Q1810" s="48" t="s">
        <v>555</v>
      </c>
      <c r="R1810" s="48" t="s">
        <v>555</v>
      </c>
      <c r="S1810" s="48" t="s">
        <v>555</v>
      </c>
      <c r="T1810" s="48" t="s">
        <v>555</v>
      </c>
      <c r="U1810" s="48" t="s">
        <v>555</v>
      </c>
      <c r="V1810" s="48" t="s">
        <v>555</v>
      </c>
      <c r="W1810" s="48" t="s">
        <v>555</v>
      </c>
      <c r="X1810" s="48" t="s">
        <v>555</v>
      </c>
      <c r="Y1810" s="48" t="s">
        <v>992</v>
      </c>
      <c r="Z1810" s="48" t="s">
        <v>992</v>
      </c>
      <c r="AA1810" s="48" t="s">
        <v>993</v>
      </c>
      <c r="AB1810" s="48" t="s">
        <v>993</v>
      </c>
      <c r="AC1810" s="48" t="s">
        <v>993</v>
      </c>
      <c r="AD1810" s="48" t="s">
        <v>993</v>
      </c>
      <c r="AE1810" s="48" t="s">
        <v>993</v>
      </c>
      <c r="AF1810" s="48" t="s">
        <v>993</v>
      </c>
      <c r="AG1810" s="48" t="s">
        <v>993</v>
      </c>
      <c r="AH1810" s="48" t="s">
        <v>993</v>
      </c>
      <c r="AI1810" s="48" t="s">
        <v>993</v>
      </c>
      <c r="AJ1810" s="48" t="s">
        <v>993</v>
      </c>
      <c r="AK1810" s="48" t="s">
        <v>993</v>
      </c>
      <c r="AL1810" s="48" t="s">
        <v>993</v>
      </c>
      <c r="AM1810" s="48" t="s">
        <v>993</v>
      </c>
      <c r="AN1810" s="48" t="s">
        <v>993</v>
      </c>
      <c r="AO1810" s="48" t="s">
        <v>992</v>
      </c>
      <c r="AP1810" s="48" t="s">
        <v>992</v>
      </c>
      <c r="AQ1810" s="48" t="s">
        <v>992</v>
      </c>
      <c r="AR1810" s="48" t="s">
        <v>992</v>
      </c>
      <c r="AS1810" s="48" t="s">
        <v>992</v>
      </c>
      <c r="AT1810" s="48" t="s">
        <v>992</v>
      </c>
      <c r="AU1810" s="48" t="s">
        <v>992</v>
      </c>
      <c r="AV1810" s="48" t="s">
        <v>1352</v>
      </c>
      <c r="AW1810" s="48" t="s">
        <v>1352</v>
      </c>
      <c r="AX1810" s="48" t="s">
        <v>1352</v>
      </c>
      <c r="AY1810" s="48" t="s">
        <v>1352</v>
      </c>
      <c r="AZ1810" s="28" t="s">
        <v>1352</v>
      </c>
    </row>
    <row r="1811" ht="15.75" customHeight="1">
      <c r="A1811" s="40">
        <v>1616.0</v>
      </c>
      <c r="B1811" s="28" t="s">
        <v>4885</v>
      </c>
      <c r="C1811" s="41"/>
      <c r="D1811" s="42">
        <f t="array" ref="D1811">index(systems,match($A1811,INDEX(systems,0,1),),3)</f>
        <v>234.711</v>
      </c>
      <c r="E1811" s="42">
        <f t="array" ref="E1811">index(systems,match($A1811,INDEX(systems,0,1),),4)</f>
        <v>87.839</v>
      </c>
      <c r="F1811" s="43" t="str">
        <f>IFERROR(__xludf.DUMMYFUNCTION("let(row, match($B1811&amp;if($C1811&lt;&gt;"""","" [""&amp;$C1811&amp;""]"",""""),index(nebulae,,2),0),join("","",iferror(round(index(nebulae,row,5)/2,3),1),iferror(round(index(nebulae,row,6)/2,3),1),0))"),"1,1,0")</f>
        <v>1,1,0</v>
      </c>
      <c r="G1811" s="44" t="s">
        <v>4886</v>
      </c>
      <c r="H1811" s="45">
        <f t="array" ref="H1811">let(systemId,match(A1811,index(systems,0,1),),refSystemId,match($H$1,index(systems,0,1),),x,index(systems,systemId,3),y,index(systems,systemId,4),refX,index(systems,refSystemId,3),refY,index(systems,refSystemId,4),round(sqrt((x-refX)^2+(y-refY)^2),3))</f>
        <v>250.609</v>
      </c>
      <c r="I1811" s="41"/>
      <c r="J1811" s="41"/>
      <c r="K1811" s="28" t="s">
        <v>418</v>
      </c>
      <c r="L1811" s="41"/>
      <c r="M1811" s="41"/>
      <c r="N1811" s="28" t="s">
        <v>1008</v>
      </c>
      <c r="O1811" s="48" t="s">
        <v>1008</v>
      </c>
      <c r="P1811" s="48" t="s">
        <v>1008</v>
      </c>
      <c r="Q1811" s="48" t="s">
        <v>1008</v>
      </c>
      <c r="R1811" s="48" t="s">
        <v>1008</v>
      </c>
      <c r="S1811" s="48" t="s">
        <v>1008</v>
      </c>
      <c r="T1811" s="48" t="s">
        <v>1008</v>
      </c>
      <c r="U1811" s="48" t="s">
        <v>1008</v>
      </c>
      <c r="V1811" s="48" t="s">
        <v>1008</v>
      </c>
      <c r="W1811" s="48" t="s">
        <v>1008</v>
      </c>
      <c r="X1811" s="48" t="s">
        <v>1008</v>
      </c>
      <c r="Y1811" s="48" t="s">
        <v>1008</v>
      </c>
      <c r="Z1811" s="48" t="s">
        <v>1008</v>
      </c>
      <c r="AA1811" s="48" t="s">
        <v>1008</v>
      </c>
      <c r="AB1811" s="48" t="s">
        <v>1008</v>
      </c>
      <c r="AC1811" s="48" t="s">
        <v>1008</v>
      </c>
      <c r="AD1811" s="48" t="s">
        <v>1008</v>
      </c>
      <c r="AE1811" s="48" t="s">
        <v>1008</v>
      </c>
      <c r="AF1811" s="48" t="s">
        <v>1008</v>
      </c>
      <c r="AG1811" s="48" t="s">
        <v>1008</v>
      </c>
      <c r="AH1811" s="48" t="s">
        <v>1008</v>
      </c>
      <c r="AI1811" s="48" t="s">
        <v>1008</v>
      </c>
      <c r="AJ1811" s="48" t="s">
        <v>1008</v>
      </c>
      <c r="AK1811" s="48" t="s">
        <v>1008</v>
      </c>
      <c r="AL1811" s="48" t="s">
        <v>1008</v>
      </c>
      <c r="AM1811" s="48" t="s">
        <v>1008</v>
      </c>
      <c r="AN1811" s="48" t="s">
        <v>1008</v>
      </c>
      <c r="AO1811" s="48" t="s">
        <v>1008</v>
      </c>
      <c r="AP1811" s="48" t="s">
        <v>1008</v>
      </c>
      <c r="AQ1811" s="48" t="s">
        <v>1210</v>
      </c>
      <c r="AR1811" s="48" t="s">
        <v>1210</v>
      </c>
      <c r="AS1811" s="48" t="s">
        <v>1210</v>
      </c>
      <c r="AT1811" s="48" t="s">
        <v>1210</v>
      </c>
      <c r="AU1811" s="48" t="s">
        <v>1210</v>
      </c>
      <c r="AV1811" s="48" t="s">
        <v>2882</v>
      </c>
      <c r="AW1811" s="48" t="s">
        <v>2882</v>
      </c>
      <c r="AX1811" s="48" t="s">
        <v>1210</v>
      </c>
      <c r="AY1811" s="48" t="s">
        <v>1210</v>
      </c>
      <c r="AZ1811" s="28" t="s">
        <v>1210</v>
      </c>
    </row>
    <row r="1812" ht="15.75" customHeight="1">
      <c r="A1812" s="40">
        <v>1617.0</v>
      </c>
      <c r="B1812" s="28" t="s">
        <v>4887</v>
      </c>
      <c r="C1812" s="41"/>
      <c r="D1812" s="42">
        <f t="array" ref="D1812">index(systems,match($A1812,INDEX(systems,0,1),),3)</f>
        <v>292.088</v>
      </c>
      <c r="E1812" s="42">
        <f t="array" ref="E1812">index(systems,match($A1812,INDEX(systems,0,1),),4)</f>
        <v>-274.598</v>
      </c>
      <c r="F1812" s="43" t="str">
        <f>IFERROR(__xludf.DUMMYFUNCTION("let(row, match($B1812&amp;if($C1812&lt;&gt;"""","" [""&amp;$C1812&amp;""]"",""""),index(nebulae,,2),0),join("","",iferror(round(index(nebulae,row,5)/2,3),1),iferror(round(index(nebulae,row,6)/2,3),1),0))"),"1,1,0")</f>
        <v>1,1,0</v>
      </c>
      <c r="G1812" s="44" t="s">
        <v>4888</v>
      </c>
      <c r="H1812" s="45">
        <f t="array" ref="H1812">let(systemId,match(A1812,index(systems,0,1),),refSystemId,match($H$1,index(systems,0,1),),x,index(systems,systemId,3),y,index(systems,systemId,4),refX,index(systems,refSystemId,3),refY,index(systems,refSystemId,4),round(sqrt((x-refX)^2+(y-refY)^2),3))</f>
        <v>400.898</v>
      </c>
      <c r="I1812" s="47" t="s">
        <v>408</v>
      </c>
      <c r="J1812" s="47" t="s">
        <v>408</v>
      </c>
      <c r="K1812" s="53"/>
      <c r="L1812" s="53"/>
      <c r="M1812" s="53"/>
      <c r="N1812" s="28" t="s">
        <v>1013</v>
      </c>
      <c r="O1812" s="48" t="s">
        <v>1013</v>
      </c>
      <c r="P1812" s="48" t="s">
        <v>1013</v>
      </c>
      <c r="Q1812" s="48" t="s">
        <v>1013</v>
      </c>
      <c r="R1812" s="48" t="s">
        <v>1013</v>
      </c>
      <c r="S1812" s="48" t="s">
        <v>1013</v>
      </c>
      <c r="T1812" s="48" t="s">
        <v>1013</v>
      </c>
      <c r="U1812" s="48" t="s">
        <v>1013</v>
      </c>
      <c r="V1812" s="48" t="s">
        <v>1013</v>
      </c>
      <c r="W1812" s="48" t="s">
        <v>1013</v>
      </c>
      <c r="X1812" s="48" t="s">
        <v>1013</v>
      </c>
      <c r="Y1812" s="48" t="s">
        <v>1014</v>
      </c>
      <c r="Z1812" s="48" t="s">
        <v>1014</v>
      </c>
      <c r="AA1812" s="48" t="s">
        <v>1015</v>
      </c>
      <c r="AB1812" s="48" t="s">
        <v>1015</v>
      </c>
      <c r="AC1812" s="48" t="s">
        <v>1015</v>
      </c>
      <c r="AD1812" s="48" t="s">
        <v>1015</v>
      </c>
      <c r="AE1812" s="48" t="s">
        <v>1015</v>
      </c>
      <c r="AF1812" s="48" t="s">
        <v>1015</v>
      </c>
      <c r="AG1812" s="48" t="s">
        <v>1015</v>
      </c>
      <c r="AH1812" s="48" t="s">
        <v>1015</v>
      </c>
      <c r="AI1812" s="48" t="s">
        <v>1015</v>
      </c>
      <c r="AJ1812" s="48" t="s">
        <v>1015</v>
      </c>
      <c r="AK1812" s="48" t="s">
        <v>1015</v>
      </c>
      <c r="AL1812" s="48" t="s">
        <v>1015</v>
      </c>
      <c r="AM1812" s="48" t="s">
        <v>1015</v>
      </c>
      <c r="AN1812" s="48" t="s">
        <v>1015</v>
      </c>
      <c r="AO1812" s="48" t="s">
        <v>1014</v>
      </c>
      <c r="AP1812" s="48" t="s">
        <v>1014</v>
      </c>
      <c r="AQ1812" s="48" t="s">
        <v>1014</v>
      </c>
      <c r="AR1812" s="48" t="s">
        <v>955</v>
      </c>
      <c r="AS1812" s="48" t="s">
        <v>955</v>
      </c>
      <c r="AT1812" s="48" t="s">
        <v>955</v>
      </c>
      <c r="AU1812" s="48" t="s">
        <v>955</v>
      </c>
      <c r="AV1812" s="48" t="s">
        <v>955</v>
      </c>
      <c r="AW1812" s="48" t="s">
        <v>955</v>
      </c>
      <c r="AX1812" s="48" t="s">
        <v>955</v>
      </c>
      <c r="AY1812" s="48" t="s">
        <v>955</v>
      </c>
      <c r="AZ1812" s="28" t="s">
        <v>955</v>
      </c>
    </row>
    <row r="1813" ht="15.75" customHeight="1">
      <c r="A1813" s="40">
        <v>1618.0</v>
      </c>
      <c r="B1813" s="28" t="s">
        <v>4889</v>
      </c>
      <c r="C1813" s="41"/>
      <c r="D1813" s="42">
        <f t="array" ref="D1813">index(systems,match($A1813,INDEX(systems,0,1),),3)</f>
        <v>-333.969</v>
      </c>
      <c r="E1813" s="42">
        <f t="array" ref="E1813">index(systems,match($A1813,INDEX(systems,0,1),),4)</f>
        <v>25.18</v>
      </c>
      <c r="F1813" s="43" t="str">
        <f>IFERROR(__xludf.DUMMYFUNCTION("let(row, match($B1813&amp;if($C1813&lt;&gt;"""","" [""&amp;$C1813&amp;""]"",""""),index(nebulae,,2),0),join("","",iferror(round(index(nebulae,row,5)/2,3),1),iferror(round(index(nebulae,row,6)/2,3),1),0))"),"1,1,0")</f>
        <v>1,1,0</v>
      </c>
      <c r="G1813" s="44" t="s">
        <v>4890</v>
      </c>
      <c r="H1813" s="45">
        <f t="array" ref="H1813">let(systemId,match(A1813,index(systems,0,1),),refSystemId,match($H$1,index(systems,0,1),),x,index(systems,systemId,3),y,index(systems,systemId,4),refX,index(systems,refSystemId,3),refY,index(systems,refSystemId,4),round(sqrt((x-refX)^2+(y-refY)^2),3))</f>
        <v>334.917</v>
      </c>
      <c r="I1813" s="53"/>
      <c r="J1813" s="53"/>
      <c r="K1813" s="53"/>
      <c r="L1813" s="53"/>
      <c r="M1813" s="53"/>
      <c r="N1813" s="28" t="s">
        <v>560</v>
      </c>
      <c r="O1813" s="48" t="s">
        <v>560</v>
      </c>
      <c r="P1813" s="48" t="s">
        <v>560</v>
      </c>
      <c r="Q1813" s="48" t="s">
        <v>560</v>
      </c>
      <c r="R1813" s="48" t="s">
        <v>560</v>
      </c>
      <c r="S1813" s="48" t="s">
        <v>560</v>
      </c>
      <c r="T1813" s="48" t="s">
        <v>560</v>
      </c>
      <c r="U1813" s="48" t="s">
        <v>449</v>
      </c>
      <c r="V1813" s="48" t="s">
        <v>449</v>
      </c>
      <c r="W1813" s="48" t="s">
        <v>449</v>
      </c>
      <c r="X1813" s="48" t="s">
        <v>449</v>
      </c>
      <c r="Y1813" s="48" t="s">
        <v>422</v>
      </c>
      <c r="Z1813" s="48" t="s">
        <v>422</v>
      </c>
      <c r="AA1813" s="48" t="s">
        <v>422</v>
      </c>
      <c r="AB1813" s="48" t="s">
        <v>422</v>
      </c>
      <c r="AC1813" s="48" t="s">
        <v>422</v>
      </c>
      <c r="AD1813" s="48" t="s">
        <v>422</v>
      </c>
      <c r="AE1813" s="48" t="s">
        <v>422</v>
      </c>
      <c r="AF1813" s="48" t="s">
        <v>422</v>
      </c>
      <c r="AG1813" s="48" t="s">
        <v>422</v>
      </c>
      <c r="AH1813" s="48" t="s">
        <v>422</v>
      </c>
      <c r="AI1813" s="48" t="s">
        <v>422</v>
      </c>
      <c r="AJ1813" s="48" t="s">
        <v>422</v>
      </c>
      <c r="AK1813" s="48" t="s">
        <v>422</v>
      </c>
      <c r="AL1813" s="48" t="s">
        <v>422</v>
      </c>
      <c r="AM1813" s="48" t="s">
        <v>422</v>
      </c>
      <c r="AN1813" s="48" t="s">
        <v>422</v>
      </c>
      <c r="AO1813" s="48" t="s">
        <v>422</v>
      </c>
      <c r="AP1813" s="48" t="s">
        <v>422</v>
      </c>
      <c r="AQ1813" s="48" t="s">
        <v>422</v>
      </c>
      <c r="AR1813" s="48" t="s">
        <v>422</v>
      </c>
      <c r="AS1813" s="48" t="s">
        <v>422</v>
      </c>
      <c r="AT1813" s="48" t="s">
        <v>422</v>
      </c>
      <c r="AU1813" s="48" t="s">
        <v>422</v>
      </c>
      <c r="AV1813" s="48" t="s">
        <v>422</v>
      </c>
      <c r="AW1813" s="48" t="s">
        <v>422</v>
      </c>
      <c r="AX1813" s="48" t="s">
        <v>422</v>
      </c>
      <c r="AY1813" s="48" t="s">
        <v>422</v>
      </c>
      <c r="AZ1813" s="28" t="s">
        <v>422</v>
      </c>
    </row>
    <row r="1814" ht="15.75" customHeight="1">
      <c r="A1814" s="40">
        <v>2953.0</v>
      </c>
      <c r="B1814" s="28" t="s">
        <v>4891</v>
      </c>
      <c r="C1814" s="41"/>
      <c r="D1814" s="42">
        <f t="array" ref="D1814">index(systems,match($A1814,INDEX(systems,0,1),),3)</f>
        <v>59.86</v>
      </c>
      <c r="E1814" s="42">
        <f t="array" ref="E1814">index(systems,match($A1814,INDEX(systems,0,1),),4)</f>
        <v>1792.14</v>
      </c>
      <c r="F1814" s="43" t="str">
        <f>IFERROR(__xludf.DUMMYFUNCTION("let(row, match($B1814&amp;if($C1814&lt;&gt;"""","" [""&amp;$C1814&amp;""]"",""""),index(nebulae,,2),0),join("","",iferror(round(index(nebulae,row,5)/2,3),1),iferror(round(index(nebulae,row,6)/2,3),1),0))"),"1,1,0")</f>
        <v>1,1,0</v>
      </c>
      <c r="G1814" s="44" t="s">
        <v>4892</v>
      </c>
      <c r="H1814" s="45">
        <f t="array" ref="H1814">let(systemId,match(A1814,index(systems,0,1),),refSystemId,match($H$1,index(systems,0,1),),x,index(systems,systemId,3),y,index(systems,systemId,4),refX,index(systems,refSystemId,3),refY,index(systems,refSystemId,4),round(sqrt((x-refX)^2+(y-refY)^2),3))</f>
        <v>1793.139</v>
      </c>
      <c r="I1814" s="53"/>
      <c r="J1814" s="53"/>
      <c r="K1814" s="53"/>
      <c r="L1814" s="53"/>
      <c r="M1814" s="53"/>
      <c r="N1814" s="41"/>
      <c r="O1814" s="41"/>
      <c r="P1814" s="48" t="s">
        <v>408</v>
      </c>
      <c r="Q1814" s="48" t="s">
        <v>408</v>
      </c>
      <c r="R1814" s="56" t="s">
        <v>408</v>
      </c>
      <c r="S1814" s="56" t="s">
        <v>408</v>
      </c>
      <c r="T1814" s="56" t="s">
        <v>408</v>
      </c>
      <c r="U1814" s="56" t="s">
        <v>735</v>
      </c>
      <c r="V1814" s="56" t="s">
        <v>735</v>
      </c>
      <c r="W1814" s="56" t="s">
        <v>735</v>
      </c>
      <c r="X1814" s="52" t="s">
        <v>735</v>
      </c>
      <c r="Y1814" s="52" t="s">
        <v>735</v>
      </c>
      <c r="Z1814" s="48" t="s">
        <v>735</v>
      </c>
      <c r="AA1814" s="52" t="s">
        <v>735</v>
      </c>
      <c r="AB1814" s="52" t="s">
        <v>735</v>
      </c>
      <c r="AC1814" s="52" t="s">
        <v>735</v>
      </c>
      <c r="AD1814" s="52" t="s">
        <v>735</v>
      </c>
      <c r="AE1814" s="52" t="s">
        <v>735</v>
      </c>
      <c r="AF1814" s="52" t="s">
        <v>735</v>
      </c>
      <c r="AG1814" s="52" t="s">
        <v>735</v>
      </c>
      <c r="AH1814" s="52" t="s">
        <v>735</v>
      </c>
      <c r="AI1814" s="52" t="s">
        <v>735</v>
      </c>
      <c r="AJ1814" s="52" t="s">
        <v>735</v>
      </c>
      <c r="AK1814" s="52" t="s">
        <v>735</v>
      </c>
      <c r="AL1814" s="52" t="s">
        <v>735</v>
      </c>
      <c r="AM1814" s="52" t="s">
        <v>735</v>
      </c>
      <c r="AN1814" s="52" t="s">
        <v>735</v>
      </c>
      <c r="AO1814" s="49" t="s">
        <v>735</v>
      </c>
      <c r="AP1814" s="52" t="s">
        <v>735</v>
      </c>
      <c r="AQ1814" s="52" t="s">
        <v>422</v>
      </c>
      <c r="AR1814" s="48" t="s">
        <v>422</v>
      </c>
      <c r="AS1814" s="48" t="s">
        <v>422</v>
      </c>
      <c r="AT1814" s="28" t="s">
        <v>422</v>
      </c>
      <c r="AU1814" s="41"/>
      <c r="AV1814" s="41"/>
      <c r="AW1814" s="41"/>
      <c r="AX1814" s="41"/>
      <c r="AY1814" s="41"/>
      <c r="AZ1814" s="55"/>
    </row>
    <row r="1815" ht="15.75" customHeight="1">
      <c r="A1815" s="40">
        <v>1619.0</v>
      </c>
      <c r="B1815" s="28" t="s">
        <v>4893</v>
      </c>
      <c r="C1815" s="41"/>
      <c r="D1815" s="42">
        <f t="array" ref="D1815">index(systems,match($A1815,INDEX(systems,0,1),),3)</f>
        <v>163.367</v>
      </c>
      <c r="E1815" s="42">
        <f t="array" ref="E1815">index(systems,match($A1815,INDEX(systems,0,1),),4)</f>
        <v>330.046</v>
      </c>
      <c r="F1815" s="43" t="str">
        <f>IFERROR(__xludf.DUMMYFUNCTION("let(row, match($B1815&amp;if($C1815&lt;&gt;"""","" [""&amp;$C1815&amp;""]"",""""),index(nebulae,,2),0),join("","",iferror(round(index(nebulae,row,5)/2,3),1),iferror(round(index(nebulae,row,6)/2,3),1),0))"),"1,1,0")</f>
        <v>1,1,0</v>
      </c>
      <c r="G1815" s="44" t="s">
        <v>4894</v>
      </c>
      <c r="H1815" s="45">
        <f t="array" ref="H1815">let(systemId,match(A1815,index(systems,0,1),),refSystemId,match($H$1,index(systems,0,1),),x,index(systems,systemId,3),y,index(systems,systemId,4),refX,index(systems,refSystemId,3),refY,index(systems,refSystemId,4),round(sqrt((x-refX)^2+(y-refY)^2),3))</f>
        <v>368.265</v>
      </c>
      <c r="I1815" s="41"/>
      <c r="J1815" s="41"/>
      <c r="K1815" s="28" t="s">
        <v>418</v>
      </c>
      <c r="L1815" s="41"/>
      <c r="M1815" s="41"/>
      <c r="N1815" s="28" t="s">
        <v>1257</v>
      </c>
      <c r="O1815" s="48" t="s">
        <v>1257</v>
      </c>
      <c r="P1815" s="48" t="s">
        <v>1257</v>
      </c>
      <c r="Q1815" s="48" t="s">
        <v>1257</v>
      </c>
      <c r="R1815" s="48" t="s">
        <v>1257</v>
      </c>
      <c r="S1815" s="48" t="s">
        <v>1257</v>
      </c>
      <c r="T1815" s="48" t="s">
        <v>1257</v>
      </c>
      <c r="U1815" s="48" t="s">
        <v>1257</v>
      </c>
      <c r="V1815" s="48" t="s">
        <v>1257</v>
      </c>
      <c r="W1815" s="48" t="s">
        <v>1257</v>
      </c>
      <c r="X1815" s="48" t="s">
        <v>1257</v>
      </c>
      <c r="Y1815" s="48" t="s">
        <v>1257</v>
      </c>
      <c r="Z1815" s="48" t="s">
        <v>1257</v>
      </c>
      <c r="AA1815" s="48" t="s">
        <v>1257</v>
      </c>
      <c r="AB1815" s="48" t="s">
        <v>1257</v>
      </c>
      <c r="AC1815" s="48" t="s">
        <v>1257</v>
      </c>
      <c r="AD1815" s="48" t="s">
        <v>1257</v>
      </c>
      <c r="AE1815" s="48" t="s">
        <v>1257</v>
      </c>
      <c r="AF1815" s="48" t="s">
        <v>1257</v>
      </c>
      <c r="AG1815" s="48" t="s">
        <v>730</v>
      </c>
      <c r="AH1815" s="48" t="s">
        <v>730</v>
      </c>
      <c r="AI1815" s="48" t="s">
        <v>730</v>
      </c>
      <c r="AJ1815" s="48" t="s">
        <v>730</v>
      </c>
      <c r="AK1815" s="48" t="s">
        <v>730</v>
      </c>
      <c r="AL1815" s="48" t="s">
        <v>1257</v>
      </c>
      <c r="AM1815" s="48" t="s">
        <v>1257</v>
      </c>
      <c r="AN1815" s="48" t="s">
        <v>872</v>
      </c>
      <c r="AO1815" s="48" t="s">
        <v>872</v>
      </c>
      <c r="AP1815" s="48" t="s">
        <v>872</v>
      </c>
      <c r="AQ1815" s="48" t="s">
        <v>872</v>
      </c>
      <c r="AR1815" s="48" t="s">
        <v>872</v>
      </c>
      <c r="AS1815" s="48" t="s">
        <v>872</v>
      </c>
      <c r="AT1815" s="48" t="s">
        <v>872</v>
      </c>
      <c r="AU1815" s="48" t="s">
        <v>872</v>
      </c>
      <c r="AV1815" s="48" t="s">
        <v>872</v>
      </c>
      <c r="AW1815" s="48" t="s">
        <v>872</v>
      </c>
      <c r="AX1815" s="52" t="s">
        <v>872</v>
      </c>
      <c r="AY1815" s="52" t="s">
        <v>872</v>
      </c>
      <c r="AZ1815" s="49" t="s">
        <v>872</v>
      </c>
    </row>
    <row r="1816" ht="15.75" customHeight="1">
      <c r="A1816" s="40">
        <v>1620.0</v>
      </c>
      <c r="B1816" s="28" t="s">
        <v>4895</v>
      </c>
      <c r="C1816" s="41"/>
      <c r="D1816" s="42">
        <f t="array" ref="D1816">index(systems,match($A1816,INDEX(systems,0,1),),3)</f>
        <v>227.33</v>
      </c>
      <c r="E1816" s="42">
        <f t="array" ref="E1816">index(systems,match($A1816,INDEX(systems,0,1),),4)</f>
        <v>-425.51</v>
      </c>
      <c r="F1816" s="43" t="str">
        <f>IFERROR(__xludf.DUMMYFUNCTION("let(row, match($B1816&amp;if($C1816&lt;&gt;"""","" [""&amp;$C1816&amp;""]"",""""),index(nebulae,,2),0),join("","",iferror(round(index(nebulae,row,5)/2,3),1),iferror(round(index(nebulae,row,6)/2,3),1),0))"),"1,1,0")</f>
        <v>1,1,0</v>
      </c>
      <c r="G1816" s="44" t="s">
        <v>4896</v>
      </c>
      <c r="H1816" s="45">
        <f t="array" ref="H1816">let(systemId,match(A1816,index(systems,0,1),),refSystemId,match($H$1,index(systems,0,1),),x,index(systems,systemId,3),y,index(systems,systemId,4),refX,index(systems,refSystemId,3),refY,index(systems,refSystemId,4),round(sqrt((x-refX)^2+(y-refY)^2),3))</f>
        <v>482.429</v>
      </c>
      <c r="I1816" s="46" t="s">
        <v>408</v>
      </c>
      <c r="J1816" s="46" t="s">
        <v>408</v>
      </c>
      <c r="K1816" s="46" t="s">
        <v>408</v>
      </c>
      <c r="L1816" s="46" t="s">
        <v>408</v>
      </c>
      <c r="M1816" s="46" t="s">
        <v>408</v>
      </c>
      <c r="N1816" s="51" t="s">
        <v>408</v>
      </c>
      <c r="O1816" s="41"/>
      <c r="P1816" s="48" t="s">
        <v>630</v>
      </c>
      <c r="Q1816" s="48" t="s">
        <v>630</v>
      </c>
      <c r="R1816" s="48" t="s">
        <v>630</v>
      </c>
      <c r="S1816" s="48" t="s">
        <v>630</v>
      </c>
      <c r="T1816" s="48" t="s">
        <v>630</v>
      </c>
      <c r="U1816" s="48" t="s">
        <v>630</v>
      </c>
      <c r="V1816" s="48" t="s">
        <v>630</v>
      </c>
      <c r="W1816" s="48" t="s">
        <v>630</v>
      </c>
      <c r="X1816" s="48" t="s">
        <v>630</v>
      </c>
      <c r="Y1816" s="48" t="s">
        <v>422</v>
      </c>
      <c r="Z1816" s="48" t="s">
        <v>422</v>
      </c>
      <c r="AA1816" s="48" t="s">
        <v>422</v>
      </c>
      <c r="AB1816" s="48" t="s">
        <v>422</v>
      </c>
      <c r="AC1816" s="48" t="s">
        <v>422</v>
      </c>
      <c r="AD1816" s="48" t="s">
        <v>422</v>
      </c>
      <c r="AE1816" s="48" t="s">
        <v>422</v>
      </c>
      <c r="AF1816" s="48" t="s">
        <v>422</v>
      </c>
      <c r="AG1816" s="48" t="s">
        <v>422</v>
      </c>
      <c r="AH1816" s="48" t="s">
        <v>422</v>
      </c>
      <c r="AI1816" s="48" t="s">
        <v>422</v>
      </c>
      <c r="AJ1816" s="48" t="s">
        <v>422</v>
      </c>
      <c r="AK1816" s="48" t="s">
        <v>422</v>
      </c>
      <c r="AL1816" s="48" t="s">
        <v>422</v>
      </c>
      <c r="AM1816" s="48" t="s">
        <v>422</v>
      </c>
      <c r="AN1816" s="48" t="s">
        <v>422</v>
      </c>
      <c r="AO1816" s="48" t="s">
        <v>422</v>
      </c>
      <c r="AP1816" s="48" t="s">
        <v>422</v>
      </c>
      <c r="AQ1816" s="48" t="s">
        <v>422</v>
      </c>
      <c r="AR1816" s="48" t="s">
        <v>422</v>
      </c>
      <c r="AS1816" s="48" t="s">
        <v>422</v>
      </c>
      <c r="AT1816" s="48" t="s">
        <v>422</v>
      </c>
      <c r="AU1816" s="48" t="s">
        <v>422</v>
      </c>
      <c r="AV1816" s="48" t="s">
        <v>422</v>
      </c>
      <c r="AW1816" s="48" t="s">
        <v>422</v>
      </c>
      <c r="AX1816" s="48" t="s">
        <v>422</v>
      </c>
      <c r="AY1816" s="48" t="s">
        <v>422</v>
      </c>
      <c r="AZ1816" s="28" t="s">
        <v>422</v>
      </c>
    </row>
    <row r="1817" ht="15.75" customHeight="1">
      <c r="A1817" s="40">
        <v>1621.0</v>
      </c>
      <c r="B1817" s="28" t="s">
        <v>4897</v>
      </c>
      <c r="C1817" s="41"/>
      <c r="D1817" s="42">
        <f t="array" ref="D1817">index(systems,match($A1817,INDEX(systems,0,1),),3)</f>
        <v>2.76</v>
      </c>
      <c r="E1817" s="42">
        <f t="array" ref="E1817">index(systems,match($A1817,INDEX(systems,0,1),),4)</f>
        <v>-185.773</v>
      </c>
      <c r="F1817" s="43" t="str">
        <f>IFERROR(__xludf.DUMMYFUNCTION("let(row, match($B1817&amp;if($C1817&lt;&gt;"""","" [""&amp;$C1817&amp;""]"",""""),index(nebulae,,2),0),join("","",iferror(round(index(nebulae,row,5)/2,3),1),iferror(round(index(nebulae,row,6)/2,3),1),0))"),"1,1,0")</f>
        <v>1,1,0</v>
      </c>
      <c r="G1817" s="44" t="s">
        <v>4898</v>
      </c>
      <c r="H1817" s="45">
        <f t="array" ref="H1817">let(systemId,match(A1817,index(systems,0,1),),refSystemId,match($H$1,index(systems,0,1),),x,index(systems,systemId,3),y,index(systems,systemId,4),refX,index(systems,refSystemId,3),refY,index(systems,refSystemId,4),round(sqrt((x-refX)^2+(y-refY)^2),3))</f>
        <v>185.794</v>
      </c>
      <c r="I1817" s="28" t="s">
        <v>418</v>
      </c>
      <c r="J1817" s="41"/>
      <c r="K1817" s="41"/>
      <c r="L1817" s="53"/>
      <c r="M1817" s="46" t="s">
        <v>755</v>
      </c>
      <c r="N1817" s="28" t="s">
        <v>1675</v>
      </c>
      <c r="O1817" s="48" t="s">
        <v>1675</v>
      </c>
      <c r="P1817" s="48" t="s">
        <v>1675</v>
      </c>
      <c r="Q1817" s="48" t="s">
        <v>1675</v>
      </c>
      <c r="R1817" s="48" t="s">
        <v>1675</v>
      </c>
      <c r="S1817" s="48" t="s">
        <v>1675</v>
      </c>
      <c r="T1817" s="48" t="s">
        <v>1675</v>
      </c>
      <c r="U1817" s="48" t="s">
        <v>1675</v>
      </c>
      <c r="V1817" s="48" t="s">
        <v>1675</v>
      </c>
      <c r="W1817" s="48" t="s">
        <v>1675</v>
      </c>
      <c r="X1817" s="48" t="s">
        <v>1675</v>
      </c>
      <c r="Y1817" s="48" t="s">
        <v>1675</v>
      </c>
      <c r="Z1817" s="48" t="s">
        <v>1675</v>
      </c>
      <c r="AA1817" s="48" t="s">
        <v>1675</v>
      </c>
      <c r="AB1817" s="48" t="s">
        <v>1675</v>
      </c>
      <c r="AC1817" s="48" t="s">
        <v>1675</v>
      </c>
      <c r="AD1817" s="48" t="s">
        <v>1675</v>
      </c>
      <c r="AE1817" s="48" t="s">
        <v>1675</v>
      </c>
      <c r="AF1817" s="48" t="s">
        <v>1675</v>
      </c>
      <c r="AG1817" s="48" t="s">
        <v>1675</v>
      </c>
      <c r="AH1817" s="48" t="s">
        <v>1675</v>
      </c>
      <c r="AI1817" s="48" t="s">
        <v>1675</v>
      </c>
      <c r="AJ1817" s="48" t="s">
        <v>1675</v>
      </c>
      <c r="AK1817" s="48" t="s">
        <v>1675</v>
      </c>
      <c r="AL1817" s="48" t="s">
        <v>1675</v>
      </c>
      <c r="AM1817" s="48" t="s">
        <v>1675</v>
      </c>
      <c r="AN1817" s="48" t="s">
        <v>1675</v>
      </c>
      <c r="AO1817" s="48" t="s">
        <v>1675</v>
      </c>
      <c r="AP1817" s="48" t="s">
        <v>1675</v>
      </c>
      <c r="AQ1817" s="48" t="s">
        <v>1675</v>
      </c>
      <c r="AR1817" s="48" t="s">
        <v>1675</v>
      </c>
      <c r="AS1817" s="48" t="s">
        <v>1675</v>
      </c>
      <c r="AT1817" s="48" t="s">
        <v>1675</v>
      </c>
      <c r="AU1817" s="48" t="s">
        <v>1675</v>
      </c>
      <c r="AV1817" s="48" t="s">
        <v>1675</v>
      </c>
      <c r="AW1817" s="48" t="s">
        <v>1675</v>
      </c>
      <c r="AX1817" s="48" t="s">
        <v>1675</v>
      </c>
      <c r="AY1817" s="48" t="s">
        <v>1675</v>
      </c>
      <c r="AZ1817" s="49" t="s">
        <v>1675</v>
      </c>
    </row>
    <row r="1818" ht="15.75" customHeight="1">
      <c r="A1818" s="40">
        <v>1622.0</v>
      </c>
      <c r="B1818" s="28" t="s">
        <v>4899</v>
      </c>
      <c r="C1818" s="41"/>
      <c r="D1818" s="42">
        <f t="array" ref="D1818">index(systems,match($A1818,INDEX(systems,0,1),),3)</f>
        <v>292.596</v>
      </c>
      <c r="E1818" s="42">
        <f t="array" ref="E1818">index(systems,match($A1818,INDEX(systems,0,1),),4)</f>
        <v>-369.764</v>
      </c>
      <c r="F1818" s="43" t="str">
        <f>IFERROR(__xludf.DUMMYFUNCTION("let(row, match($B1818&amp;if($C1818&lt;&gt;"""","" [""&amp;$C1818&amp;""]"",""""),index(nebulae,,2),0),join("","",iferror(round(index(nebulae,row,5)/2,3),1),iferror(round(index(nebulae,row,6)/2,3),1),0))"),"1,1,0")</f>
        <v>1,1,0</v>
      </c>
      <c r="G1818" s="44" t="s">
        <v>4900</v>
      </c>
      <c r="H1818" s="45">
        <f t="array" ref="H1818">let(systemId,match(A1818,index(systems,0,1),),refSystemId,match($H$1,index(systems,0,1),),x,index(systems,systemId,3),y,index(systems,systemId,4),refX,index(systems,refSystemId,3),refY,index(systems,refSystemId,4),round(sqrt((x-refX)^2+(y-refY)^2),3))</f>
        <v>471.527</v>
      </c>
      <c r="I1818" s="28" t="s">
        <v>408</v>
      </c>
      <c r="J1818" s="28" t="s">
        <v>408</v>
      </c>
      <c r="K1818" s="28" t="s">
        <v>408</v>
      </c>
      <c r="L1818" s="28" t="s">
        <v>408</v>
      </c>
      <c r="M1818" s="28" t="s">
        <v>408</v>
      </c>
      <c r="N1818" s="51" t="s">
        <v>408</v>
      </c>
      <c r="O1818" s="41"/>
      <c r="P1818" s="48" t="s">
        <v>954</v>
      </c>
      <c r="Q1818" s="48" t="s">
        <v>954</v>
      </c>
      <c r="R1818" s="48" t="s">
        <v>954</v>
      </c>
      <c r="S1818" s="48" t="s">
        <v>954</v>
      </c>
      <c r="T1818" s="48" t="s">
        <v>954</v>
      </c>
      <c r="U1818" s="48" t="s">
        <v>954</v>
      </c>
      <c r="V1818" s="48" t="s">
        <v>954</v>
      </c>
      <c r="W1818" s="48" t="s">
        <v>954</v>
      </c>
      <c r="X1818" s="48" t="s">
        <v>954</v>
      </c>
      <c r="Y1818" s="48" t="s">
        <v>422</v>
      </c>
      <c r="Z1818" s="48" t="s">
        <v>422</v>
      </c>
      <c r="AA1818" s="48" t="s">
        <v>422</v>
      </c>
      <c r="AB1818" s="48" t="s">
        <v>422</v>
      </c>
      <c r="AC1818" s="48" t="s">
        <v>422</v>
      </c>
      <c r="AD1818" s="48" t="s">
        <v>422</v>
      </c>
      <c r="AE1818" s="48" t="s">
        <v>422</v>
      </c>
      <c r="AF1818" s="48" t="s">
        <v>422</v>
      </c>
      <c r="AG1818" s="48" t="s">
        <v>422</v>
      </c>
      <c r="AH1818" s="48" t="s">
        <v>422</v>
      </c>
      <c r="AI1818" s="48" t="s">
        <v>422</v>
      </c>
      <c r="AJ1818" s="48" t="s">
        <v>422</v>
      </c>
      <c r="AK1818" s="48" t="s">
        <v>422</v>
      </c>
      <c r="AL1818" s="48" t="s">
        <v>422</v>
      </c>
      <c r="AM1818" s="48" t="s">
        <v>422</v>
      </c>
      <c r="AN1818" s="48" t="s">
        <v>422</v>
      </c>
      <c r="AO1818" s="48" t="s">
        <v>422</v>
      </c>
      <c r="AP1818" s="48" t="s">
        <v>422</v>
      </c>
      <c r="AQ1818" s="48" t="s">
        <v>422</v>
      </c>
      <c r="AR1818" s="48" t="s">
        <v>422</v>
      </c>
      <c r="AS1818" s="48" t="s">
        <v>422</v>
      </c>
      <c r="AT1818" s="48" t="s">
        <v>422</v>
      </c>
      <c r="AU1818" s="48" t="s">
        <v>422</v>
      </c>
      <c r="AV1818" s="52" t="s">
        <v>422</v>
      </c>
      <c r="AW1818" s="52" t="s">
        <v>422</v>
      </c>
      <c r="AX1818" s="52" t="s">
        <v>422</v>
      </c>
      <c r="AY1818" s="52" t="s">
        <v>422</v>
      </c>
      <c r="AZ1818" s="49" t="s">
        <v>422</v>
      </c>
    </row>
    <row r="1819" ht="15.75" customHeight="1">
      <c r="A1819" s="40">
        <v>1288.0</v>
      </c>
      <c r="B1819" s="28" t="s">
        <v>4901</v>
      </c>
      <c r="C1819" s="28" t="s">
        <v>4902</v>
      </c>
      <c r="D1819" s="42">
        <f t="array" ref="D1819">index(systems,match($A1819,INDEX(systems,0,1),),3)</f>
        <v>-120.727</v>
      </c>
      <c r="E1819" s="42">
        <f t="array" ref="E1819">index(systems,match($A1819,INDEX(systems,0,1),),4)</f>
        <v>227.948</v>
      </c>
      <c r="F1819" s="43" t="str">
        <f>IFERROR(__xludf.DUMMYFUNCTION("let(row, match($B1819&amp;if($C1819&lt;&gt;"""","" [""&amp;$C1819&amp;""]"",""""),index(nebulae,,2),0),join("","",iferror(round(index(nebulae,row,5)/2,3),1),iferror(round(index(nebulae,row,6)/2,3),1),0))"),"1,1,0")</f>
        <v>1,1,0</v>
      </c>
      <c r="G1819" s="44" t="s">
        <v>4903</v>
      </c>
      <c r="H1819" s="45">
        <f t="array" ref="H1819">let(systemId,match(A1819,index(systems,0,1),),refSystemId,match($H$1,index(systems,0,1),),x,index(systems,systemId,3),y,index(systems,systemId,4),refX,index(systems,refSystemId,3),refY,index(systems,refSystemId,4),round(sqrt((x-refX)^2+(y-refY)^2),3))</f>
        <v>257.944</v>
      </c>
      <c r="I1819" s="41"/>
      <c r="J1819" s="41"/>
      <c r="K1819" s="41"/>
      <c r="L1819" s="28" t="s">
        <v>418</v>
      </c>
      <c r="M1819" s="41"/>
      <c r="N1819" s="28" t="s">
        <v>864</v>
      </c>
      <c r="O1819" s="48" t="s">
        <v>864</v>
      </c>
      <c r="P1819" s="48" t="s">
        <v>864</v>
      </c>
      <c r="Q1819" s="48" t="s">
        <v>864</v>
      </c>
      <c r="R1819" s="48" t="s">
        <v>864</v>
      </c>
      <c r="S1819" s="48" t="s">
        <v>864</v>
      </c>
      <c r="T1819" s="48" t="s">
        <v>864</v>
      </c>
      <c r="U1819" s="48" t="s">
        <v>864</v>
      </c>
      <c r="V1819" s="48" t="s">
        <v>864</v>
      </c>
      <c r="W1819" s="48" t="s">
        <v>864</v>
      </c>
      <c r="X1819" s="48" t="s">
        <v>864</v>
      </c>
      <c r="Y1819" s="48" t="s">
        <v>864</v>
      </c>
      <c r="Z1819" s="48" t="s">
        <v>864</v>
      </c>
      <c r="AA1819" s="48" t="s">
        <v>1160</v>
      </c>
      <c r="AB1819" s="48" t="s">
        <v>1160</v>
      </c>
      <c r="AC1819" s="48" t="s">
        <v>1160</v>
      </c>
      <c r="AD1819" s="48" t="s">
        <v>1160</v>
      </c>
      <c r="AE1819" s="48" t="s">
        <v>1160</v>
      </c>
      <c r="AF1819" s="48" t="s">
        <v>1160</v>
      </c>
      <c r="AG1819" s="48" t="s">
        <v>1160</v>
      </c>
      <c r="AH1819" s="48" t="s">
        <v>1161</v>
      </c>
      <c r="AI1819" s="48" t="s">
        <v>1139</v>
      </c>
      <c r="AJ1819" s="48" t="s">
        <v>1139</v>
      </c>
      <c r="AK1819" s="48" t="s">
        <v>1139</v>
      </c>
      <c r="AL1819" s="48" t="s">
        <v>1139</v>
      </c>
      <c r="AM1819" s="48" t="s">
        <v>1139</v>
      </c>
      <c r="AN1819" s="48" t="s">
        <v>1139</v>
      </c>
      <c r="AO1819" s="48" t="s">
        <v>414</v>
      </c>
      <c r="AP1819" s="48" t="s">
        <v>414</v>
      </c>
      <c r="AQ1819" s="48" t="s">
        <v>414</v>
      </c>
      <c r="AR1819" s="48" t="s">
        <v>414</v>
      </c>
      <c r="AS1819" s="48" t="s">
        <v>414</v>
      </c>
      <c r="AT1819" s="48" t="s">
        <v>415</v>
      </c>
      <c r="AU1819" s="48" t="s">
        <v>415</v>
      </c>
      <c r="AV1819" s="48" t="s">
        <v>415</v>
      </c>
      <c r="AW1819" s="48" t="s">
        <v>415</v>
      </c>
      <c r="AX1819" s="48" t="s">
        <v>415</v>
      </c>
      <c r="AY1819" s="48" t="s">
        <v>415</v>
      </c>
      <c r="AZ1819" s="51" t="s">
        <v>415</v>
      </c>
    </row>
    <row r="1820" ht="15.75" customHeight="1">
      <c r="A1820" s="40">
        <v>1623.0</v>
      </c>
      <c r="B1820" s="28" t="s">
        <v>4904</v>
      </c>
      <c r="C1820" s="41"/>
      <c r="D1820" s="42">
        <f t="array" ref="D1820">index(systems,match($A1820,INDEX(systems,0,1),),3)</f>
        <v>252.531</v>
      </c>
      <c r="E1820" s="42">
        <f t="array" ref="E1820">index(systems,match($A1820,INDEX(systems,0,1),),4)</f>
        <v>349.206</v>
      </c>
      <c r="F1820" s="43" t="str">
        <f>IFERROR(__xludf.DUMMYFUNCTION("let(row, match($B1820&amp;if($C1820&lt;&gt;"""","" [""&amp;$C1820&amp;""]"",""""),index(nebulae,,2),0),join("","",iferror(round(index(nebulae,row,5)/2,3),1),iferror(round(index(nebulae,row,6)/2,3),1),0))"),"1,1,0")</f>
        <v>1,1,0</v>
      </c>
      <c r="G1820" s="44" t="s">
        <v>4905</v>
      </c>
      <c r="H1820" s="45">
        <f t="array" ref="H1820">let(systemId,match(A1820,index(systems,0,1),),refSystemId,match($H$1,index(systems,0,1),),x,index(systems,systemId,3),y,index(systems,systemId,4),refX,index(systems,refSystemId,3),refY,index(systems,refSystemId,4),round(sqrt((x-refX)^2+(y-refY)^2),3))</f>
        <v>430.949</v>
      </c>
      <c r="I1820" s="28" t="s">
        <v>408</v>
      </c>
      <c r="J1820" s="28" t="s">
        <v>408</v>
      </c>
      <c r="K1820" s="28" t="s">
        <v>408</v>
      </c>
      <c r="L1820" s="48" t="s">
        <v>408</v>
      </c>
      <c r="M1820" s="48" t="s">
        <v>408</v>
      </c>
      <c r="N1820" s="28" t="s">
        <v>408</v>
      </c>
      <c r="O1820" s="41"/>
      <c r="P1820" s="48" t="s">
        <v>960</v>
      </c>
      <c r="Q1820" s="48" t="s">
        <v>960</v>
      </c>
      <c r="R1820" s="48" t="s">
        <v>960</v>
      </c>
      <c r="S1820" s="48" t="s">
        <v>960</v>
      </c>
      <c r="T1820" s="48" t="s">
        <v>960</v>
      </c>
      <c r="U1820" s="48" t="s">
        <v>960</v>
      </c>
      <c r="V1820" s="48" t="s">
        <v>960</v>
      </c>
      <c r="W1820" s="48" t="s">
        <v>960</v>
      </c>
      <c r="X1820" s="48" t="s">
        <v>960</v>
      </c>
      <c r="Y1820" s="48" t="s">
        <v>960</v>
      </c>
      <c r="Z1820" s="48" t="s">
        <v>960</v>
      </c>
      <c r="AA1820" s="48" t="s">
        <v>960</v>
      </c>
      <c r="AB1820" s="48" t="s">
        <v>960</v>
      </c>
      <c r="AC1820" s="48" t="s">
        <v>960</v>
      </c>
      <c r="AD1820" s="48" t="s">
        <v>960</v>
      </c>
      <c r="AE1820" s="48" t="s">
        <v>960</v>
      </c>
      <c r="AF1820" s="48" t="s">
        <v>960</v>
      </c>
      <c r="AG1820" s="48" t="s">
        <v>731</v>
      </c>
      <c r="AH1820" s="48" t="s">
        <v>731</v>
      </c>
      <c r="AI1820" s="48" t="s">
        <v>731</v>
      </c>
      <c r="AJ1820" s="48" t="s">
        <v>731</v>
      </c>
      <c r="AK1820" s="48" t="s">
        <v>731</v>
      </c>
      <c r="AL1820" s="48" t="s">
        <v>731</v>
      </c>
      <c r="AM1820" s="48" t="s">
        <v>731</v>
      </c>
      <c r="AN1820" s="48" t="s">
        <v>960</v>
      </c>
      <c r="AO1820" s="48" t="s">
        <v>960</v>
      </c>
      <c r="AP1820" s="48" t="s">
        <v>960</v>
      </c>
      <c r="AQ1820" s="48" t="s">
        <v>960</v>
      </c>
      <c r="AR1820" s="48" t="s">
        <v>960</v>
      </c>
      <c r="AS1820" s="48" t="s">
        <v>960</v>
      </c>
      <c r="AT1820" s="48" t="s">
        <v>960</v>
      </c>
      <c r="AU1820" s="48" t="s">
        <v>960</v>
      </c>
      <c r="AV1820" s="48" t="s">
        <v>960</v>
      </c>
      <c r="AW1820" s="48" t="s">
        <v>960</v>
      </c>
      <c r="AX1820" s="48" t="s">
        <v>960</v>
      </c>
      <c r="AY1820" s="48" t="s">
        <v>960</v>
      </c>
      <c r="AZ1820" s="28" t="s">
        <v>960</v>
      </c>
    </row>
    <row r="1821" ht="15.75" customHeight="1">
      <c r="A1821" s="40">
        <v>1624.0</v>
      </c>
      <c r="B1821" s="28" t="s">
        <v>4906</v>
      </c>
      <c r="C1821" s="41"/>
      <c r="D1821" s="42">
        <f t="array" ref="D1821">index(systems,match($A1821,INDEX(systems,0,1),),3)</f>
        <v>162.067</v>
      </c>
      <c r="E1821" s="42">
        <f t="array" ref="E1821">index(systems,match($A1821,INDEX(systems,0,1),),4)</f>
        <v>56.297</v>
      </c>
      <c r="F1821" s="43" t="str">
        <f>IFERROR(__xludf.DUMMYFUNCTION("let(row, match($B1821&amp;if($C1821&lt;&gt;"""","" [""&amp;$C1821&amp;""]"",""""),index(nebulae,,2),0),join("","",iferror(round(index(nebulae,row,5)/2,3),1),iferror(round(index(nebulae,row,6)/2,3),1),0))"),"1,1,0")</f>
        <v>1,1,0</v>
      </c>
      <c r="G1821" s="44" t="s">
        <v>4907</v>
      </c>
      <c r="H1821" s="45">
        <f t="array" ref="H1821">let(systemId,match(A1821,index(systems,0,1),),refSystemId,match($H$1,index(systems,0,1),),x,index(systems,systemId,3),y,index(systems,systemId,4),refX,index(systems,refSystemId,3),refY,index(systems,refSystemId,4),round(sqrt((x-refX)^2+(y-refY)^2),3))</f>
        <v>171.567</v>
      </c>
      <c r="I1821" s="53"/>
      <c r="J1821" s="53"/>
      <c r="K1821" s="46" t="s">
        <v>418</v>
      </c>
      <c r="L1821" s="53"/>
      <c r="M1821" s="53"/>
      <c r="N1821" s="28" t="s">
        <v>876</v>
      </c>
      <c r="O1821" s="48" t="s">
        <v>876</v>
      </c>
      <c r="P1821" s="48" t="s">
        <v>876</v>
      </c>
      <c r="Q1821" s="48" t="s">
        <v>876</v>
      </c>
      <c r="R1821" s="48" t="s">
        <v>876</v>
      </c>
      <c r="S1821" s="48" t="s">
        <v>876</v>
      </c>
      <c r="T1821" s="48" t="s">
        <v>876</v>
      </c>
      <c r="U1821" s="48" t="s">
        <v>876</v>
      </c>
      <c r="V1821" s="48" t="s">
        <v>876</v>
      </c>
      <c r="W1821" s="48" t="s">
        <v>876</v>
      </c>
      <c r="X1821" s="48" t="s">
        <v>876</v>
      </c>
      <c r="Y1821" s="48" t="s">
        <v>876</v>
      </c>
      <c r="Z1821" s="48" t="s">
        <v>876</v>
      </c>
      <c r="AA1821" s="48" t="s">
        <v>876</v>
      </c>
      <c r="AB1821" s="48" t="s">
        <v>876</v>
      </c>
      <c r="AC1821" s="48" t="s">
        <v>876</v>
      </c>
      <c r="AD1821" s="48" t="s">
        <v>876</v>
      </c>
      <c r="AE1821" s="48" t="s">
        <v>876</v>
      </c>
      <c r="AF1821" s="48" t="s">
        <v>876</v>
      </c>
      <c r="AG1821" s="48" t="s">
        <v>876</v>
      </c>
      <c r="AH1821" s="48" t="s">
        <v>876</v>
      </c>
      <c r="AI1821" s="48" t="s">
        <v>876</v>
      </c>
      <c r="AJ1821" s="48" t="s">
        <v>876</v>
      </c>
      <c r="AK1821" s="48" t="s">
        <v>876</v>
      </c>
      <c r="AL1821" s="48" t="s">
        <v>876</v>
      </c>
      <c r="AM1821" s="48" t="s">
        <v>876</v>
      </c>
      <c r="AN1821" s="48" t="s">
        <v>876</v>
      </c>
      <c r="AO1821" s="48" t="s">
        <v>876</v>
      </c>
      <c r="AP1821" s="48" t="s">
        <v>876</v>
      </c>
      <c r="AQ1821" s="48" t="s">
        <v>876</v>
      </c>
      <c r="AR1821" s="48" t="s">
        <v>876</v>
      </c>
      <c r="AS1821" s="48" t="s">
        <v>876</v>
      </c>
      <c r="AT1821" s="48" t="s">
        <v>876</v>
      </c>
      <c r="AU1821" s="48" t="s">
        <v>876</v>
      </c>
      <c r="AV1821" s="48" t="s">
        <v>876</v>
      </c>
      <c r="AW1821" s="48" t="s">
        <v>876</v>
      </c>
      <c r="AX1821" s="48" t="s">
        <v>876</v>
      </c>
      <c r="AY1821" s="48" t="s">
        <v>876</v>
      </c>
      <c r="AZ1821" s="49" t="s">
        <v>876</v>
      </c>
    </row>
    <row r="1822" ht="15.75" customHeight="1">
      <c r="A1822" s="40">
        <v>1625.0</v>
      </c>
      <c r="B1822" s="28" t="s">
        <v>4908</v>
      </c>
      <c r="C1822" s="41"/>
      <c r="D1822" s="42">
        <f t="array" ref="D1822">index(systems,match($A1822,INDEX(systems,0,1),),3)</f>
        <v>-65.658</v>
      </c>
      <c r="E1822" s="42">
        <f t="array" ref="E1822">index(systems,match($A1822,INDEX(systems,0,1),),4)</f>
        <v>-170.427</v>
      </c>
      <c r="F1822" s="43" t="str">
        <f>IFERROR(__xludf.DUMMYFUNCTION("let(row, match($B1822&amp;if($C1822&lt;&gt;"""","" [""&amp;$C1822&amp;""]"",""""),index(nebulae,,2),0),join("","",iferror(round(index(nebulae,row,5)/2,3),1),iferror(round(index(nebulae,row,6)/2,3),1),0))"),"1,1,0")</f>
        <v>1,1,0</v>
      </c>
      <c r="G1822" s="44" t="s">
        <v>4909</v>
      </c>
      <c r="H1822" s="45">
        <f t="array" ref="H1822">let(systemId,match(A1822,index(systems,0,1),),refSystemId,match($H$1,index(systems,0,1),),x,index(systems,systemId,3),y,index(systems,systemId,4),refX,index(systems,refSystemId,3),refY,index(systems,refSystemId,4),round(sqrt((x-refX)^2+(y-refY)^2),3))</f>
        <v>182.637</v>
      </c>
      <c r="I1822" s="28" t="s">
        <v>2529</v>
      </c>
      <c r="J1822" s="48" t="s">
        <v>1121</v>
      </c>
      <c r="K1822" s="48" t="s">
        <v>1121</v>
      </c>
      <c r="L1822" s="48" t="s">
        <v>1121</v>
      </c>
      <c r="M1822" s="28" t="s">
        <v>1121</v>
      </c>
      <c r="N1822" s="28" t="s">
        <v>1121</v>
      </c>
      <c r="O1822" s="48" t="s">
        <v>1121</v>
      </c>
      <c r="P1822" s="48" t="s">
        <v>1121</v>
      </c>
      <c r="Q1822" s="48" t="s">
        <v>1121</v>
      </c>
      <c r="R1822" s="48" t="s">
        <v>1121</v>
      </c>
      <c r="S1822" s="48" t="s">
        <v>1121</v>
      </c>
      <c r="T1822" s="48" t="s">
        <v>1121</v>
      </c>
      <c r="U1822" s="48" t="s">
        <v>1121</v>
      </c>
      <c r="V1822" s="48" t="s">
        <v>1121</v>
      </c>
      <c r="W1822" s="48" t="s">
        <v>1121</v>
      </c>
      <c r="X1822" s="48" t="s">
        <v>1121</v>
      </c>
      <c r="Y1822" s="48" t="s">
        <v>1046</v>
      </c>
      <c r="Z1822" s="48" t="s">
        <v>1046</v>
      </c>
      <c r="AA1822" s="48" t="s">
        <v>1046</v>
      </c>
      <c r="AB1822" s="48" t="s">
        <v>1046</v>
      </c>
      <c r="AC1822" s="48" t="s">
        <v>1046</v>
      </c>
      <c r="AD1822" s="48" t="s">
        <v>1046</v>
      </c>
      <c r="AE1822" s="48" t="s">
        <v>1046</v>
      </c>
      <c r="AF1822" s="48" t="s">
        <v>1046</v>
      </c>
      <c r="AG1822" s="48" t="s">
        <v>1046</v>
      </c>
      <c r="AH1822" s="48" t="s">
        <v>1046</v>
      </c>
      <c r="AI1822" s="48" t="s">
        <v>1046</v>
      </c>
      <c r="AJ1822" s="48" t="s">
        <v>1046</v>
      </c>
      <c r="AK1822" s="48" t="s">
        <v>1046</v>
      </c>
      <c r="AL1822" s="48" t="s">
        <v>1046</v>
      </c>
      <c r="AM1822" s="48" t="s">
        <v>1046</v>
      </c>
      <c r="AN1822" s="48" t="s">
        <v>1046</v>
      </c>
      <c r="AO1822" s="48" t="s">
        <v>1046</v>
      </c>
      <c r="AP1822" s="48" t="s">
        <v>1046</v>
      </c>
      <c r="AQ1822" s="48" t="s">
        <v>1046</v>
      </c>
      <c r="AR1822" s="48" t="s">
        <v>1046</v>
      </c>
      <c r="AS1822" s="48" t="s">
        <v>1047</v>
      </c>
      <c r="AT1822" s="48" t="s">
        <v>1047</v>
      </c>
      <c r="AU1822" s="48" t="s">
        <v>1048</v>
      </c>
      <c r="AV1822" s="48" t="s">
        <v>1048</v>
      </c>
      <c r="AW1822" s="48" t="s">
        <v>1048</v>
      </c>
      <c r="AX1822" s="48" t="s">
        <v>1049</v>
      </c>
      <c r="AY1822" s="48" t="s">
        <v>1049</v>
      </c>
      <c r="AZ1822" s="51" t="s">
        <v>1049</v>
      </c>
    </row>
    <row r="1823" ht="15.75" customHeight="1">
      <c r="A1823" s="40">
        <v>1626.0</v>
      </c>
      <c r="B1823" s="28" t="s">
        <v>4910</v>
      </c>
      <c r="C1823" s="41"/>
      <c r="D1823" s="42">
        <f t="array" ref="D1823">index(systems,match($A1823,INDEX(systems,0,1),),3)</f>
        <v>78.304</v>
      </c>
      <c r="E1823" s="42">
        <f t="array" ref="E1823">index(systems,match($A1823,INDEX(systems,0,1),),4)</f>
        <v>-136.229</v>
      </c>
      <c r="F1823" s="43" t="str">
        <f>IFERROR(__xludf.DUMMYFUNCTION("let(row, match($B1823&amp;if($C1823&lt;&gt;"""","" [""&amp;$C1823&amp;""]"",""""),index(nebulae,,2),0),join("","",iferror(round(index(nebulae,row,5)/2,3),1),iferror(round(index(nebulae,row,6)/2,3),1),0))"),"1,1,0")</f>
        <v>1,1,0</v>
      </c>
      <c r="G1823" s="44" t="s">
        <v>4911</v>
      </c>
      <c r="H1823" s="45">
        <f t="array" ref="H1823">let(systemId,match(A1823,index(systems,0,1),),refSystemId,match($H$1,index(systems,0,1),),x,index(systems,systemId,3),y,index(systems,systemId,4),refX,index(systems,refSystemId,3),refY,index(systems,refSystemId,4),round(sqrt((x-refX)^2+(y-refY)^2),3))</f>
        <v>157.13</v>
      </c>
      <c r="I1823" s="46" t="s">
        <v>408</v>
      </c>
      <c r="J1823" s="46" t="s">
        <v>408</v>
      </c>
      <c r="K1823" s="46" t="s">
        <v>408</v>
      </c>
      <c r="L1823" s="46" t="s">
        <v>408</v>
      </c>
      <c r="M1823" s="46" t="s">
        <v>408</v>
      </c>
      <c r="N1823" s="28" t="s">
        <v>408</v>
      </c>
      <c r="O1823" s="41"/>
      <c r="P1823" s="48" t="s">
        <v>1775</v>
      </c>
      <c r="Q1823" s="48" t="s">
        <v>1775</v>
      </c>
      <c r="R1823" s="48" t="s">
        <v>1775</v>
      </c>
      <c r="S1823" s="48" t="s">
        <v>1775</v>
      </c>
      <c r="T1823" s="48" t="s">
        <v>1775</v>
      </c>
      <c r="U1823" s="48" t="s">
        <v>1775</v>
      </c>
      <c r="V1823" s="48" t="s">
        <v>1775</v>
      </c>
      <c r="W1823" s="48" t="s">
        <v>1775</v>
      </c>
      <c r="X1823" s="48" t="s">
        <v>1775</v>
      </c>
      <c r="Y1823" s="48" t="s">
        <v>1775</v>
      </c>
      <c r="Z1823" s="48" t="s">
        <v>3131</v>
      </c>
      <c r="AA1823" s="48" t="s">
        <v>3132</v>
      </c>
      <c r="AB1823" s="48" t="s">
        <v>3132</v>
      </c>
      <c r="AC1823" s="48" t="s">
        <v>3132</v>
      </c>
      <c r="AD1823" s="48" t="s">
        <v>3132</v>
      </c>
      <c r="AE1823" s="48" t="s">
        <v>3132</v>
      </c>
      <c r="AF1823" s="48" t="s">
        <v>3132</v>
      </c>
      <c r="AG1823" s="48" t="s">
        <v>3132</v>
      </c>
      <c r="AH1823" s="48" t="s">
        <v>418</v>
      </c>
      <c r="AI1823" s="48" t="s">
        <v>418</v>
      </c>
      <c r="AJ1823" s="48" t="s">
        <v>418</v>
      </c>
      <c r="AK1823" s="48" t="s">
        <v>418</v>
      </c>
      <c r="AL1823" s="48" t="s">
        <v>418</v>
      </c>
      <c r="AM1823" s="48" t="s">
        <v>418</v>
      </c>
      <c r="AN1823" s="48" t="s">
        <v>3626</v>
      </c>
      <c r="AO1823" s="48" t="s">
        <v>3626</v>
      </c>
      <c r="AP1823" s="48" t="s">
        <v>3626</v>
      </c>
      <c r="AQ1823" s="48" t="s">
        <v>3626</v>
      </c>
      <c r="AR1823" s="48" t="s">
        <v>3626</v>
      </c>
      <c r="AS1823" s="48" t="s">
        <v>3626</v>
      </c>
      <c r="AT1823" s="48" t="s">
        <v>2004</v>
      </c>
      <c r="AU1823" s="48" t="s">
        <v>2004</v>
      </c>
      <c r="AV1823" s="48" t="s">
        <v>2381</v>
      </c>
      <c r="AW1823" s="48" t="s">
        <v>1773</v>
      </c>
      <c r="AX1823" s="48" t="s">
        <v>1126</v>
      </c>
      <c r="AY1823" s="48" t="s">
        <v>1126</v>
      </c>
      <c r="AZ1823" s="28" t="s">
        <v>1126</v>
      </c>
    </row>
    <row r="1824" ht="15.75" customHeight="1">
      <c r="A1824" s="40">
        <v>1627.0</v>
      </c>
      <c r="B1824" s="28" t="s">
        <v>4912</v>
      </c>
      <c r="C1824" s="41"/>
      <c r="D1824" s="42">
        <f t="array" ref="D1824">index(systems,match($A1824,INDEX(systems,0,1),),3)</f>
        <v>278.405</v>
      </c>
      <c r="E1824" s="42">
        <f t="array" ref="E1824">index(systems,match($A1824,INDEX(systems,0,1),),4)</f>
        <v>129.101</v>
      </c>
      <c r="F1824" s="43" t="str">
        <f>IFERROR(__xludf.DUMMYFUNCTION("let(row, match($B1824&amp;if($C1824&lt;&gt;"""","" [""&amp;$C1824&amp;""]"",""""),index(nebulae,,2),0),join("","",iferror(round(index(nebulae,row,5)/2,3),1),iferror(round(index(nebulae,row,6)/2,3),1),0))"),"1,1,0")</f>
        <v>1,1,0</v>
      </c>
      <c r="G1824" s="44" t="s">
        <v>4913</v>
      </c>
      <c r="H1824" s="45">
        <f t="array" ref="H1824">let(systemId,match(A1824,index(systems,0,1),),refSystemId,match($H$1,index(systems,0,1),),x,index(systems,systemId,3),y,index(systems,systemId,4),refX,index(systems,refSystemId,3),refY,index(systems,refSystemId,4),round(sqrt((x-refX)^2+(y-refY)^2),3))</f>
        <v>306.882</v>
      </c>
      <c r="I1824" s="53"/>
      <c r="J1824" s="53"/>
      <c r="K1824" s="46" t="s">
        <v>418</v>
      </c>
      <c r="L1824" s="53"/>
      <c r="M1824" s="53"/>
      <c r="N1824" s="28" t="s">
        <v>4914</v>
      </c>
      <c r="O1824" s="48" t="s">
        <v>4914</v>
      </c>
      <c r="P1824" s="48" t="s">
        <v>4914</v>
      </c>
      <c r="Q1824" s="48" t="s">
        <v>4914</v>
      </c>
      <c r="R1824" s="48" t="s">
        <v>4914</v>
      </c>
      <c r="S1824" s="48" t="s">
        <v>4914</v>
      </c>
      <c r="T1824" s="48" t="s">
        <v>4914</v>
      </c>
      <c r="U1824" s="48" t="s">
        <v>4914</v>
      </c>
      <c r="V1824" s="48" t="s">
        <v>4914</v>
      </c>
      <c r="W1824" s="48" t="s">
        <v>4914</v>
      </c>
      <c r="X1824" s="48" t="s">
        <v>4914</v>
      </c>
      <c r="Y1824" s="48" t="s">
        <v>4914</v>
      </c>
      <c r="Z1824" s="48" t="s">
        <v>4914</v>
      </c>
      <c r="AA1824" s="48" t="s">
        <v>4914</v>
      </c>
      <c r="AB1824" s="48" t="s">
        <v>4914</v>
      </c>
      <c r="AC1824" s="48" t="s">
        <v>4914</v>
      </c>
      <c r="AD1824" s="48" t="s">
        <v>4914</v>
      </c>
      <c r="AE1824" s="48" t="s">
        <v>4914</v>
      </c>
      <c r="AF1824" s="48" t="s">
        <v>4914</v>
      </c>
      <c r="AG1824" s="48" t="s">
        <v>4914</v>
      </c>
      <c r="AH1824" s="48" t="s">
        <v>4914</v>
      </c>
      <c r="AI1824" s="48" t="s">
        <v>4914</v>
      </c>
      <c r="AJ1824" s="48" t="s">
        <v>4914</v>
      </c>
      <c r="AK1824" s="48" t="s">
        <v>4914</v>
      </c>
      <c r="AL1824" s="48" t="s">
        <v>4914</v>
      </c>
      <c r="AM1824" s="48" t="s">
        <v>4914</v>
      </c>
      <c r="AN1824" s="48" t="s">
        <v>4914</v>
      </c>
      <c r="AO1824" s="48" t="s">
        <v>4914</v>
      </c>
      <c r="AP1824" s="48" t="s">
        <v>4914</v>
      </c>
      <c r="AQ1824" s="48" t="s">
        <v>4915</v>
      </c>
      <c r="AR1824" s="48" t="s">
        <v>4915</v>
      </c>
      <c r="AS1824" s="48" t="s">
        <v>4915</v>
      </c>
      <c r="AT1824" s="48" t="s">
        <v>4915</v>
      </c>
      <c r="AU1824" s="48" t="s">
        <v>4915</v>
      </c>
      <c r="AV1824" s="48" t="s">
        <v>4915</v>
      </c>
      <c r="AW1824" s="48" t="s">
        <v>4915</v>
      </c>
      <c r="AX1824" s="48" t="s">
        <v>4915</v>
      </c>
      <c r="AY1824" s="48" t="s">
        <v>4915</v>
      </c>
      <c r="AZ1824" s="28" t="s">
        <v>4915</v>
      </c>
    </row>
    <row r="1825" ht="15.75" customHeight="1">
      <c r="A1825" s="40">
        <v>3173.0</v>
      </c>
      <c r="B1825" s="28" t="s">
        <v>4916</v>
      </c>
      <c r="C1825" s="41"/>
      <c r="D1825" s="42">
        <f t="array" ref="D1825">index(systems,match($A1825,INDEX(systems,0,1),),3)</f>
        <v>-145.244</v>
      </c>
      <c r="E1825" s="42">
        <f t="array" ref="E1825">index(systems,match($A1825,INDEX(systems,0,1),),4)</f>
        <v>294.618</v>
      </c>
      <c r="F1825" s="43" t="str">
        <f>IFERROR(__xludf.DUMMYFUNCTION("let(row, match($B1825&amp;if($C1825&lt;&gt;"""","" [""&amp;$C1825&amp;""]"",""""),index(nebulae,,2),0),join("","",iferror(round(index(nebulae,row,5)/2,3),1),iferror(round(index(nebulae,row,6)/2,3),1),0))"),"1,1,0")</f>
        <v>1,1,0</v>
      </c>
      <c r="G1825" s="44" t="s">
        <v>4917</v>
      </c>
      <c r="H1825" s="45">
        <f t="array" ref="H1825">let(systemId,match(A1825,index(systems,0,1),),refSystemId,match($H$1,index(systems,0,1),),x,index(systems,systemId,3),y,index(systems,systemId,4),refX,index(systems,refSystemId,3),refY,index(systems,refSystemId,4),round(sqrt((x-refX)^2+(y-refY)^2),3))</f>
        <v>328.475</v>
      </c>
      <c r="I1825" s="55"/>
      <c r="J1825" s="55"/>
      <c r="K1825" s="55"/>
      <c r="L1825" s="55"/>
      <c r="M1825" s="55"/>
      <c r="N1825" s="55"/>
      <c r="O1825" s="55"/>
      <c r="P1825" s="56" t="s">
        <v>408</v>
      </c>
      <c r="Q1825" s="56" t="s">
        <v>408</v>
      </c>
      <c r="R1825" s="56" t="s">
        <v>408</v>
      </c>
      <c r="S1825" s="56" t="s">
        <v>408</v>
      </c>
      <c r="T1825" s="56" t="s">
        <v>408</v>
      </c>
      <c r="U1825" s="56" t="s">
        <v>408</v>
      </c>
      <c r="V1825" s="56" t="s">
        <v>408</v>
      </c>
      <c r="W1825" s="56" t="s">
        <v>408</v>
      </c>
      <c r="X1825" s="56" t="s">
        <v>408</v>
      </c>
      <c r="Y1825" s="56" t="s">
        <v>408</v>
      </c>
      <c r="Z1825" s="56" t="s">
        <v>408</v>
      </c>
      <c r="AA1825" s="56" t="s">
        <v>408</v>
      </c>
      <c r="AB1825" s="56" t="s">
        <v>408</v>
      </c>
      <c r="AC1825" s="56" t="s">
        <v>408</v>
      </c>
      <c r="AD1825" s="56" t="s">
        <v>408</v>
      </c>
      <c r="AE1825" s="56" t="s">
        <v>408</v>
      </c>
      <c r="AF1825" s="56" t="s">
        <v>408</v>
      </c>
      <c r="AG1825" s="56" t="s">
        <v>408</v>
      </c>
      <c r="AH1825" s="56" t="s">
        <v>408</v>
      </c>
      <c r="AI1825" s="56" t="s">
        <v>408</v>
      </c>
      <c r="AJ1825" s="56" t="s">
        <v>408</v>
      </c>
      <c r="AK1825" s="56" t="s">
        <v>408</v>
      </c>
      <c r="AL1825" s="56" t="s">
        <v>408</v>
      </c>
      <c r="AM1825" s="56" t="s">
        <v>408</v>
      </c>
      <c r="AN1825" s="56" t="s">
        <v>408</v>
      </c>
      <c r="AO1825" s="56" t="s">
        <v>408</v>
      </c>
      <c r="AP1825" s="56" t="s">
        <v>408</v>
      </c>
      <c r="AQ1825" s="56" t="s">
        <v>408</v>
      </c>
      <c r="AR1825" s="56" t="s">
        <v>408</v>
      </c>
      <c r="AS1825" s="56" t="s">
        <v>408</v>
      </c>
      <c r="AT1825" s="56" t="s">
        <v>408</v>
      </c>
      <c r="AU1825" s="56" t="s">
        <v>408</v>
      </c>
      <c r="AV1825" s="56" t="s">
        <v>408</v>
      </c>
      <c r="AW1825" s="56" t="s">
        <v>408</v>
      </c>
      <c r="AX1825" s="56" t="s">
        <v>408</v>
      </c>
      <c r="AY1825" s="56" t="s">
        <v>408</v>
      </c>
      <c r="AZ1825" s="49" t="s">
        <v>418</v>
      </c>
    </row>
    <row r="1826" ht="15.75" customHeight="1">
      <c r="A1826" s="40">
        <v>1628.0</v>
      </c>
      <c r="B1826" s="28" t="s">
        <v>4918</v>
      </c>
      <c r="C1826" s="41"/>
      <c r="D1826" s="42">
        <f t="array" ref="D1826">index(systems,match($A1826,INDEX(systems,0,1),),3)</f>
        <v>-58.661</v>
      </c>
      <c r="E1826" s="42">
        <f t="array" ref="E1826">index(systems,match($A1826,INDEX(systems,0,1),),4)</f>
        <v>-361.366</v>
      </c>
      <c r="F1826" s="43" t="str">
        <f>IFERROR(__xludf.DUMMYFUNCTION("let(row, match($B1826&amp;if($C1826&lt;&gt;"""","" [""&amp;$C1826&amp;""]"",""""),index(nebulae,,2),0),join("","",iferror(round(index(nebulae,row,5)/2,3),1),iferror(round(index(nebulae,row,6)/2,3),1),0))"),"1,1,0")</f>
        <v>1,1,0</v>
      </c>
      <c r="G1826" s="44" t="s">
        <v>4919</v>
      </c>
      <c r="H1826" s="45">
        <f t="array" ref="H1826">let(systemId,match(A1826,index(systems,0,1),),refSystemId,match($H$1,index(systems,0,1),),x,index(systems,systemId,3),y,index(systems,systemId,4),refX,index(systems,refSystemId,3),refY,index(systems,refSystemId,4),round(sqrt((x-refX)^2+(y-refY)^2),3))</f>
        <v>366.096</v>
      </c>
      <c r="I1826" s="46" t="s">
        <v>408</v>
      </c>
      <c r="J1826" s="46" t="s">
        <v>408</v>
      </c>
      <c r="K1826" s="46" t="s">
        <v>408</v>
      </c>
      <c r="L1826" s="46" t="s">
        <v>408</v>
      </c>
      <c r="M1826" s="46" t="s">
        <v>408</v>
      </c>
      <c r="N1826" s="28" t="s">
        <v>408</v>
      </c>
      <c r="O1826" s="41"/>
      <c r="P1826" s="48" t="s">
        <v>1105</v>
      </c>
      <c r="Q1826" s="48" t="s">
        <v>1105</v>
      </c>
      <c r="R1826" s="48" t="s">
        <v>1105</v>
      </c>
      <c r="S1826" s="48" t="s">
        <v>1105</v>
      </c>
      <c r="T1826" s="48" t="s">
        <v>1105</v>
      </c>
      <c r="U1826" s="48" t="s">
        <v>1105</v>
      </c>
      <c r="V1826" s="48" t="s">
        <v>1105</v>
      </c>
      <c r="W1826" s="48" t="s">
        <v>1105</v>
      </c>
      <c r="X1826" s="48" t="s">
        <v>1110</v>
      </c>
      <c r="Y1826" s="48" t="s">
        <v>422</v>
      </c>
      <c r="Z1826" s="48" t="s">
        <v>422</v>
      </c>
      <c r="AA1826" s="48" t="s">
        <v>422</v>
      </c>
      <c r="AB1826" s="48" t="s">
        <v>422</v>
      </c>
      <c r="AC1826" s="48" t="s">
        <v>422</v>
      </c>
      <c r="AD1826" s="48" t="s">
        <v>422</v>
      </c>
      <c r="AE1826" s="48" t="s">
        <v>422</v>
      </c>
      <c r="AF1826" s="48" t="s">
        <v>422</v>
      </c>
      <c r="AG1826" s="48" t="s">
        <v>422</v>
      </c>
      <c r="AH1826" s="48" t="s">
        <v>422</v>
      </c>
      <c r="AI1826" s="48" t="s">
        <v>422</v>
      </c>
      <c r="AJ1826" s="48" t="s">
        <v>422</v>
      </c>
      <c r="AK1826" s="48" t="s">
        <v>422</v>
      </c>
      <c r="AL1826" s="48" t="s">
        <v>422</v>
      </c>
      <c r="AM1826" s="48" t="s">
        <v>422</v>
      </c>
      <c r="AN1826" s="48" t="s">
        <v>422</v>
      </c>
      <c r="AO1826" s="48" t="s">
        <v>422</v>
      </c>
      <c r="AP1826" s="48" t="s">
        <v>422</v>
      </c>
      <c r="AQ1826" s="48" t="s">
        <v>422</v>
      </c>
      <c r="AR1826" s="48" t="s">
        <v>422</v>
      </c>
      <c r="AS1826" s="48" t="s">
        <v>422</v>
      </c>
      <c r="AT1826" s="48" t="s">
        <v>422</v>
      </c>
      <c r="AU1826" s="48" t="s">
        <v>422</v>
      </c>
      <c r="AV1826" s="48" t="s">
        <v>422</v>
      </c>
      <c r="AW1826" s="48" t="s">
        <v>422</v>
      </c>
      <c r="AX1826" s="48" t="s">
        <v>422</v>
      </c>
      <c r="AY1826" s="48" t="s">
        <v>422</v>
      </c>
      <c r="AZ1826" s="28" t="s">
        <v>422</v>
      </c>
    </row>
    <row r="1827" ht="15.75" customHeight="1">
      <c r="A1827" s="40">
        <v>1629.0</v>
      </c>
      <c r="B1827" s="28" t="s">
        <v>4920</v>
      </c>
      <c r="C1827" s="41"/>
      <c r="D1827" s="42">
        <f t="array" ref="D1827">index(systems,match($A1827,INDEX(systems,0,1),),3)</f>
        <v>427.024</v>
      </c>
      <c r="E1827" s="42">
        <f t="array" ref="E1827">index(systems,match($A1827,INDEX(systems,0,1),),4)</f>
        <v>-53.293</v>
      </c>
      <c r="F1827" s="43" t="str">
        <f>IFERROR(__xludf.DUMMYFUNCTION("let(row, match($B1827&amp;if($C1827&lt;&gt;"""","" [""&amp;$C1827&amp;""]"",""""),index(nebulae,,2),0),join("","",iferror(round(index(nebulae,row,5)/2,3),1),iferror(round(index(nebulae,row,6)/2,3),1),0))"),"1,1,0")</f>
        <v>1,1,0</v>
      </c>
      <c r="G1827" s="44" t="s">
        <v>4921</v>
      </c>
      <c r="H1827" s="45">
        <f t="array" ref="H1827">let(systemId,match(A1827,index(systems,0,1),),refSystemId,match($H$1,index(systems,0,1),),x,index(systems,systemId,3),y,index(systems,systemId,4),refX,index(systems,refSystemId,3),refY,index(systems,refSystemId,4),round(sqrt((x-refX)^2+(y-refY)^2),3))</f>
        <v>430.337</v>
      </c>
      <c r="I1827" s="41"/>
      <c r="J1827" s="41"/>
      <c r="K1827" s="41"/>
      <c r="L1827" s="41"/>
      <c r="M1827" s="41"/>
      <c r="N1827" s="28" t="s">
        <v>1032</v>
      </c>
      <c r="O1827" s="48" t="s">
        <v>1032</v>
      </c>
      <c r="P1827" s="48" t="s">
        <v>1032</v>
      </c>
      <c r="Q1827" s="48" t="s">
        <v>1032</v>
      </c>
      <c r="R1827" s="48" t="s">
        <v>1032</v>
      </c>
      <c r="S1827" s="48" t="s">
        <v>1032</v>
      </c>
      <c r="T1827" s="48" t="s">
        <v>1032</v>
      </c>
      <c r="U1827" s="48" t="s">
        <v>1032</v>
      </c>
      <c r="V1827" s="48" t="s">
        <v>1032</v>
      </c>
      <c r="W1827" s="48" t="s">
        <v>1032</v>
      </c>
      <c r="X1827" s="48" t="s">
        <v>1032</v>
      </c>
      <c r="Y1827" s="48" t="s">
        <v>1032</v>
      </c>
      <c r="Z1827" s="48" t="s">
        <v>1032</v>
      </c>
      <c r="AA1827" s="48" t="s">
        <v>2155</v>
      </c>
      <c r="AB1827" s="48" t="s">
        <v>2155</v>
      </c>
      <c r="AC1827" s="48" t="s">
        <v>2155</v>
      </c>
      <c r="AD1827" s="48" t="s">
        <v>2155</v>
      </c>
      <c r="AE1827" s="48" t="s">
        <v>2155</v>
      </c>
      <c r="AF1827" s="48" t="s">
        <v>2155</v>
      </c>
      <c r="AG1827" s="48" t="s">
        <v>2155</v>
      </c>
      <c r="AH1827" s="48" t="s">
        <v>2155</v>
      </c>
      <c r="AI1827" s="48" t="s">
        <v>2155</v>
      </c>
      <c r="AJ1827" s="48" t="s">
        <v>2155</v>
      </c>
      <c r="AK1827" s="48" t="s">
        <v>2155</v>
      </c>
      <c r="AL1827" s="48" t="s">
        <v>2155</v>
      </c>
      <c r="AM1827" s="48" t="s">
        <v>2155</v>
      </c>
      <c r="AN1827" s="48" t="s">
        <v>2155</v>
      </c>
      <c r="AO1827" s="48" t="s">
        <v>1032</v>
      </c>
      <c r="AP1827" s="48" t="s">
        <v>1032</v>
      </c>
      <c r="AQ1827" s="48" t="s">
        <v>1032</v>
      </c>
      <c r="AR1827" s="48" t="s">
        <v>1032</v>
      </c>
      <c r="AS1827" s="48" t="s">
        <v>1032</v>
      </c>
      <c r="AT1827" s="48" t="s">
        <v>1032</v>
      </c>
      <c r="AU1827" s="48" t="s">
        <v>1032</v>
      </c>
      <c r="AV1827" s="52" t="s">
        <v>1032</v>
      </c>
      <c r="AW1827" s="52" t="s">
        <v>1032</v>
      </c>
      <c r="AX1827" s="52" t="s">
        <v>625</v>
      </c>
      <c r="AY1827" s="52" t="s">
        <v>625</v>
      </c>
      <c r="AZ1827" s="49" t="s">
        <v>1032</v>
      </c>
    </row>
    <row r="1828" ht="15.75" customHeight="1">
      <c r="A1828" s="40">
        <v>1630.0</v>
      </c>
      <c r="B1828" s="28" t="s">
        <v>4922</v>
      </c>
      <c r="C1828" s="41"/>
      <c r="D1828" s="42">
        <f t="array" ref="D1828">index(systems,match($A1828,INDEX(systems,0,1),),3)</f>
        <v>31.79</v>
      </c>
      <c r="E1828" s="42">
        <f t="array" ref="E1828">index(systems,match($A1828,INDEX(systems,0,1),),4)</f>
        <v>245.262</v>
      </c>
      <c r="F1828" s="43" t="str">
        <f>IFERROR(__xludf.DUMMYFUNCTION("let(row, match($B1828&amp;if($C1828&lt;&gt;"""","" [""&amp;$C1828&amp;""]"",""""),index(nebulae,,2),0),join("","",iferror(round(index(nebulae,row,5)/2,3),1),iferror(round(index(nebulae,row,6)/2,3),1),0))"),"1,1,0")</f>
        <v>1,1,0</v>
      </c>
      <c r="G1828" s="44" t="s">
        <v>4923</v>
      </c>
      <c r="H1828" s="45">
        <f t="array" ref="H1828">let(systemId,match(A1828,index(systems,0,1),),refSystemId,match($H$1,index(systems,0,1),),x,index(systems,systemId,3),y,index(systems,systemId,4),refX,index(systems,refSystemId,3),refY,index(systems,refSystemId,4),round(sqrt((x-refX)^2+(y-refY)^2),3))</f>
        <v>247.314</v>
      </c>
      <c r="I1828" s="53"/>
      <c r="J1828" s="41"/>
      <c r="K1828" s="28" t="s">
        <v>418</v>
      </c>
      <c r="L1828" s="28" t="s">
        <v>418</v>
      </c>
      <c r="M1828" s="41"/>
      <c r="N1828" s="28" t="s">
        <v>910</v>
      </c>
      <c r="O1828" s="48" t="s">
        <v>910</v>
      </c>
      <c r="P1828" s="48" t="s">
        <v>910</v>
      </c>
      <c r="Q1828" s="48" t="s">
        <v>910</v>
      </c>
      <c r="R1828" s="48" t="s">
        <v>910</v>
      </c>
      <c r="S1828" s="48" t="s">
        <v>910</v>
      </c>
      <c r="T1828" s="48" t="s">
        <v>910</v>
      </c>
      <c r="U1828" s="48" t="s">
        <v>910</v>
      </c>
      <c r="V1828" s="48" t="s">
        <v>910</v>
      </c>
      <c r="W1828" s="48" t="s">
        <v>910</v>
      </c>
      <c r="X1828" s="48" t="s">
        <v>910</v>
      </c>
      <c r="Y1828" s="48" t="s">
        <v>694</v>
      </c>
      <c r="Z1828" s="48" t="s">
        <v>694</v>
      </c>
      <c r="AA1828" s="48" t="s">
        <v>695</v>
      </c>
      <c r="AB1828" s="48" t="s">
        <v>695</v>
      </c>
      <c r="AC1828" s="48" t="s">
        <v>695</v>
      </c>
      <c r="AD1828" s="48" t="s">
        <v>695</v>
      </c>
      <c r="AE1828" s="48" t="s">
        <v>695</v>
      </c>
      <c r="AF1828" s="48" t="s">
        <v>695</v>
      </c>
      <c r="AG1828" s="48" t="s">
        <v>913</v>
      </c>
      <c r="AH1828" s="48" t="s">
        <v>913</v>
      </c>
      <c r="AI1828" s="48" t="s">
        <v>913</v>
      </c>
      <c r="AJ1828" s="48" t="s">
        <v>913</v>
      </c>
      <c r="AK1828" s="48" t="s">
        <v>913</v>
      </c>
      <c r="AL1828" s="48" t="s">
        <v>913</v>
      </c>
      <c r="AM1828" s="48" t="s">
        <v>913</v>
      </c>
      <c r="AN1828" s="48" t="s">
        <v>697</v>
      </c>
      <c r="AO1828" s="48" t="s">
        <v>697</v>
      </c>
      <c r="AP1828" s="48" t="s">
        <v>697</v>
      </c>
      <c r="AQ1828" s="48" t="s">
        <v>697</v>
      </c>
      <c r="AR1828" s="48" t="s">
        <v>697</v>
      </c>
      <c r="AS1828" s="48" t="s">
        <v>697</v>
      </c>
      <c r="AT1828" s="48" t="s">
        <v>697</v>
      </c>
      <c r="AU1828" s="48" t="s">
        <v>697</v>
      </c>
      <c r="AV1828" s="48" t="s">
        <v>531</v>
      </c>
      <c r="AW1828" s="48" t="s">
        <v>531</v>
      </c>
      <c r="AX1828" s="48" t="s">
        <v>531</v>
      </c>
      <c r="AY1828" s="48" t="s">
        <v>531</v>
      </c>
      <c r="AZ1828" s="28" t="s">
        <v>531</v>
      </c>
    </row>
    <row r="1829" ht="15.75" customHeight="1">
      <c r="A1829" s="40">
        <v>3080.0</v>
      </c>
      <c r="B1829" s="28" t="s">
        <v>4924</v>
      </c>
      <c r="C1829" s="41"/>
      <c r="D1829" s="42">
        <f t="array" ref="D1829">index(systems,match($A1829,INDEX(systems,0,1),),3)</f>
        <v>1026.493</v>
      </c>
      <c r="E1829" s="42">
        <f t="array" ref="E1829">index(systems,match($A1829,INDEX(systems,0,1),),4)</f>
        <v>-119.158</v>
      </c>
      <c r="F1829" s="43" t="str">
        <f>IFERROR(__xludf.DUMMYFUNCTION("let(row, match($B1829&amp;if($C1829&lt;&gt;"""","" [""&amp;$C1829&amp;""]"",""""),index(nebulae,,2),0),join("","",iferror(round(index(nebulae,row,5)/2,3),1),iferror(round(index(nebulae,row,6)/2,3),1),0))"),"1,1,0")</f>
        <v>1,1,0</v>
      </c>
      <c r="G1829" s="44" t="s">
        <v>4925</v>
      </c>
      <c r="H1829" s="45">
        <f t="array" ref="H1829">let(systemId,match(A1829,index(systems,0,1),),refSystemId,match($H$1,index(systems,0,1),),x,index(systems,systemId,3),y,index(systems,systemId,4),refX,index(systems,refSystemId,3),refY,index(systems,refSystemId,4),round(sqrt((x-refX)^2+(y-refY)^2),3))</f>
        <v>1033.386</v>
      </c>
      <c r="I1829" s="55"/>
      <c r="J1829" s="55"/>
      <c r="K1829" s="55"/>
      <c r="L1829" s="55"/>
      <c r="M1829" s="55"/>
      <c r="N1829" s="55"/>
      <c r="O1829" s="55"/>
      <c r="P1829" s="48" t="s">
        <v>933</v>
      </c>
      <c r="Q1829" s="48" t="s">
        <v>933</v>
      </c>
      <c r="R1829" s="48" t="s">
        <v>933</v>
      </c>
      <c r="S1829" s="56" t="s">
        <v>422</v>
      </c>
      <c r="T1829" s="56" t="s">
        <v>422</v>
      </c>
      <c r="U1829" s="56" t="s">
        <v>422</v>
      </c>
      <c r="V1829" s="56" t="s">
        <v>422</v>
      </c>
      <c r="W1829" s="56" t="s">
        <v>422</v>
      </c>
      <c r="X1829" s="56" t="s">
        <v>422</v>
      </c>
      <c r="Y1829" s="56" t="s">
        <v>422</v>
      </c>
      <c r="Z1829" s="48" t="s">
        <v>422</v>
      </c>
      <c r="AA1829" s="56" t="s">
        <v>422</v>
      </c>
      <c r="AB1829" s="56" t="s">
        <v>422</v>
      </c>
      <c r="AC1829" s="56" t="s">
        <v>422</v>
      </c>
      <c r="AD1829" s="56" t="s">
        <v>422</v>
      </c>
      <c r="AE1829" s="56" t="s">
        <v>422</v>
      </c>
      <c r="AF1829" s="56" t="s">
        <v>422</v>
      </c>
      <c r="AG1829" s="56" t="s">
        <v>422</v>
      </c>
      <c r="AH1829" s="56" t="s">
        <v>422</v>
      </c>
      <c r="AI1829" s="56" t="s">
        <v>422</v>
      </c>
      <c r="AJ1829" s="56" t="s">
        <v>422</v>
      </c>
      <c r="AK1829" s="56" t="s">
        <v>422</v>
      </c>
      <c r="AL1829" s="56" t="s">
        <v>422</v>
      </c>
      <c r="AM1829" s="56" t="s">
        <v>422</v>
      </c>
      <c r="AN1829" s="56" t="s">
        <v>422</v>
      </c>
      <c r="AO1829" s="56" t="s">
        <v>422</v>
      </c>
      <c r="AP1829" s="56" t="s">
        <v>422</v>
      </c>
      <c r="AQ1829" s="56" t="s">
        <v>422</v>
      </c>
      <c r="AR1829" s="56" t="s">
        <v>422</v>
      </c>
      <c r="AS1829" s="56" t="s">
        <v>422</v>
      </c>
      <c r="AT1829" s="56" t="s">
        <v>422</v>
      </c>
      <c r="AU1829" s="51" t="s">
        <v>3912</v>
      </c>
      <c r="AV1829" s="55"/>
      <c r="AW1829" s="55"/>
      <c r="AX1829" s="55"/>
      <c r="AY1829" s="55"/>
      <c r="AZ1829" s="55"/>
    </row>
    <row r="1830" ht="15.75" customHeight="1">
      <c r="A1830" s="40">
        <v>1631.0</v>
      </c>
      <c r="B1830" s="28" t="s">
        <v>4926</v>
      </c>
      <c r="C1830" s="41"/>
      <c r="D1830" s="42">
        <f t="array" ref="D1830">index(systems,match($A1830,INDEX(systems,0,1),),3)</f>
        <v>-167.214</v>
      </c>
      <c r="E1830" s="42">
        <f t="array" ref="E1830">index(systems,match($A1830,INDEX(systems,0,1),),4)</f>
        <v>-281.832</v>
      </c>
      <c r="F1830" s="43" t="str">
        <f>IFERROR(__xludf.DUMMYFUNCTION("let(row, match($B1830&amp;if($C1830&lt;&gt;"""","" [""&amp;$C1830&amp;""]"",""""),index(nebulae,,2),0),join("","",iferror(round(index(nebulae,row,5)/2,3),1),iferror(round(index(nebulae,row,6)/2,3),1),0))"),"1,1,0")</f>
        <v>1,1,0</v>
      </c>
      <c r="G1830" s="44" t="s">
        <v>4927</v>
      </c>
      <c r="H1830" s="45">
        <f t="array" ref="H1830">let(systemId,match(A1830,index(systems,0,1),),refSystemId,match($H$1,index(systems,0,1),),x,index(systems,systemId,3),y,index(systems,systemId,4),refX,index(systems,refSystemId,3),refY,index(systems,refSystemId,4),round(sqrt((x-refX)^2+(y-refY)^2),3))</f>
        <v>327.704</v>
      </c>
      <c r="I1830" s="46" t="s">
        <v>418</v>
      </c>
      <c r="J1830" s="53"/>
      <c r="K1830" s="53"/>
      <c r="L1830" s="53"/>
      <c r="M1830" s="46" t="s">
        <v>560</v>
      </c>
      <c r="N1830" s="28" t="s">
        <v>558</v>
      </c>
      <c r="O1830" s="48" t="s">
        <v>558</v>
      </c>
      <c r="P1830" s="48" t="s">
        <v>560</v>
      </c>
      <c r="Q1830" s="48" t="s">
        <v>560</v>
      </c>
      <c r="R1830" s="48" t="s">
        <v>560</v>
      </c>
      <c r="S1830" s="48" t="s">
        <v>560</v>
      </c>
      <c r="T1830" s="48" t="s">
        <v>560</v>
      </c>
      <c r="U1830" s="48" t="s">
        <v>560</v>
      </c>
      <c r="V1830" s="48" t="s">
        <v>560</v>
      </c>
      <c r="W1830" s="48" t="s">
        <v>560</v>
      </c>
      <c r="X1830" s="48" t="s">
        <v>560</v>
      </c>
      <c r="Y1830" s="48" t="s">
        <v>560</v>
      </c>
      <c r="Z1830" s="48" t="s">
        <v>560</v>
      </c>
      <c r="AA1830" s="48" t="s">
        <v>560</v>
      </c>
      <c r="AB1830" s="48" t="s">
        <v>560</v>
      </c>
      <c r="AC1830" s="48" t="s">
        <v>560</v>
      </c>
      <c r="AD1830" s="48" t="s">
        <v>560</v>
      </c>
      <c r="AE1830" s="48" t="s">
        <v>560</v>
      </c>
      <c r="AF1830" s="48" t="s">
        <v>560</v>
      </c>
      <c r="AG1830" s="48" t="s">
        <v>560</v>
      </c>
      <c r="AH1830" s="48" t="s">
        <v>560</v>
      </c>
      <c r="AI1830" s="48" t="s">
        <v>560</v>
      </c>
      <c r="AJ1830" s="48" t="s">
        <v>560</v>
      </c>
      <c r="AK1830" s="48" t="s">
        <v>560</v>
      </c>
      <c r="AL1830" s="48" t="s">
        <v>560</v>
      </c>
      <c r="AM1830" s="48" t="s">
        <v>560</v>
      </c>
      <c r="AN1830" s="48" t="s">
        <v>560</v>
      </c>
      <c r="AO1830" s="48" t="s">
        <v>560</v>
      </c>
      <c r="AP1830" s="48" t="s">
        <v>560</v>
      </c>
      <c r="AQ1830" s="52" t="s">
        <v>560</v>
      </c>
      <c r="AR1830" s="52" t="s">
        <v>560</v>
      </c>
      <c r="AS1830" s="48" t="s">
        <v>418</v>
      </c>
      <c r="AT1830" s="48" t="s">
        <v>418</v>
      </c>
      <c r="AU1830" s="48" t="s">
        <v>418</v>
      </c>
      <c r="AV1830" s="48" t="s">
        <v>418</v>
      </c>
      <c r="AW1830" s="48" t="s">
        <v>418</v>
      </c>
      <c r="AX1830" s="52" t="s">
        <v>418</v>
      </c>
      <c r="AY1830" s="52" t="s">
        <v>418</v>
      </c>
      <c r="AZ1830" s="28" t="s">
        <v>969</v>
      </c>
    </row>
    <row r="1831" ht="15.75" customHeight="1">
      <c r="A1831" s="40">
        <v>1632.0</v>
      </c>
      <c r="B1831" s="28" t="s">
        <v>4928</v>
      </c>
      <c r="C1831" s="41"/>
      <c r="D1831" s="42">
        <f t="array" ref="D1831">index(systems,match($A1831,INDEX(systems,0,1),),3)</f>
        <v>320.853</v>
      </c>
      <c r="E1831" s="42">
        <f t="array" ref="E1831">index(systems,match($A1831,INDEX(systems,0,1),),4)</f>
        <v>-335.536</v>
      </c>
      <c r="F1831" s="43" t="str">
        <f>IFERROR(__xludf.DUMMYFUNCTION("let(row, match($B1831&amp;if($C1831&lt;&gt;"""","" [""&amp;$C1831&amp;""]"",""""),index(nebulae,,2),0),join("","",iferror(round(index(nebulae,row,5)/2,3),1),iferror(round(index(nebulae,row,6)/2,3),1),0))"),"1,1,0")</f>
        <v>1,1,0</v>
      </c>
      <c r="G1831" s="44" t="s">
        <v>4929</v>
      </c>
      <c r="H1831" s="45">
        <f t="array" ref="H1831">let(systemId,match(A1831,index(systems,0,1),),refSystemId,match($H$1,index(systems,0,1),),x,index(systems,systemId,3),y,index(systems,systemId,4),refX,index(systems,refSystemId,3),refY,index(systems,refSystemId,4),round(sqrt((x-refX)^2+(y-refY)^2),3))</f>
        <v>464.253</v>
      </c>
      <c r="I1831" s="41"/>
      <c r="J1831" s="41"/>
      <c r="K1831" s="41"/>
      <c r="L1831" s="41"/>
      <c r="M1831" s="41"/>
      <c r="N1831" s="28" t="s">
        <v>953</v>
      </c>
      <c r="O1831" s="48" t="s">
        <v>953</v>
      </c>
      <c r="P1831" s="48" t="s">
        <v>954</v>
      </c>
      <c r="Q1831" s="48" t="s">
        <v>954</v>
      </c>
      <c r="R1831" s="48" t="s">
        <v>954</v>
      </c>
      <c r="S1831" s="48" t="s">
        <v>954</v>
      </c>
      <c r="T1831" s="48" t="s">
        <v>954</v>
      </c>
      <c r="U1831" s="48" t="s">
        <v>954</v>
      </c>
      <c r="V1831" s="48" t="s">
        <v>954</v>
      </c>
      <c r="W1831" s="48" t="s">
        <v>954</v>
      </c>
      <c r="X1831" s="48" t="s">
        <v>954</v>
      </c>
      <c r="Y1831" s="48" t="s">
        <v>422</v>
      </c>
      <c r="Z1831" s="48" t="s">
        <v>422</v>
      </c>
      <c r="AA1831" s="48" t="s">
        <v>422</v>
      </c>
      <c r="AB1831" s="48" t="s">
        <v>422</v>
      </c>
      <c r="AC1831" s="48" t="s">
        <v>422</v>
      </c>
      <c r="AD1831" s="48" t="s">
        <v>422</v>
      </c>
      <c r="AE1831" s="48" t="s">
        <v>422</v>
      </c>
      <c r="AF1831" s="48" t="s">
        <v>422</v>
      </c>
      <c r="AG1831" s="48" t="s">
        <v>422</v>
      </c>
      <c r="AH1831" s="48" t="s">
        <v>422</v>
      </c>
      <c r="AI1831" s="48" t="s">
        <v>422</v>
      </c>
      <c r="AJ1831" s="48" t="s">
        <v>422</v>
      </c>
      <c r="AK1831" s="48" t="s">
        <v>422</v>
      </c>
      <c r="AL1831" s="48" t="s">
        <v>422</v>
      </c>
      <c r="AM1831" s="48" t="s">
        <v>422</v>
      </c>
      <c r="AN1831" s="48" t="s">
        <v>422</v>
      </c>
      <c r="AO1831" s="48" t="s">
        <v>422</v>
      </c>
      <c r="AP1831" s="48" t="s">
        <v>422</v>
      </c>
      <c r="AQ1831" s="48" t="s">
        <v>422</v>
      </c>
      <c r="AR1831" s="48" t="s">
        <v>422</v>
      </c>
      <c r="AS1831" s="48" t="s">
        <v>422</v>
      </c>
      <c r="AT1831" s="48" t="s">
        <v>422</v>
      </c>
      <c r="AU1831" s="48" t="s">
        <v>422</v>
      </c>
      <c r="AV1831" s="48" t="s">
        <v>422</v>
      </c>
      <c r="AW1831" s="48" t="s">
        <v>422</v>
      </c>
      <c r="AX1831" s="48" t="s">
        <v>422</v>
      </c>
      <c r="AY1831" s="48" t="s">
        <v>422</v>
      </c>
      <c r="AZ1831" s="28" t="s">
        <v>422</v>
      </c>
    </row>
    <row r="1832" ht="15.75" customHeight="1">
      <c r="A1832" s="40">
        <v>1633.0</v>
      </c>
      <c r="B1832" s="28" t="s">
        <v>4930</v>
      </c>
      <c r="C1832" s="41"/>
      <c r="D1832" s="42">
        <f t="array" ref="D1832">index(systems,match($A1832,INDEX(systems,0,1),),3)</f>
        <v>-96.434</v>
      </c>
      <c r="E1832" s="42">
        <f t="array" ref="E1832">index(systems,match($A1832,INDEX(systems,0,1),),4)</f>
        <v>389.507</v>
      </c>
      <c r="F1832" s="43" t="str">
        <f>IFERROR(__xludf.DUMMYFUNCTION("let(row, match($B1832&amp;if($C1832&lt;&gt;"""","" [""&amp;$C1832&amp;""]"",""""),index(nebulae,,2),0),join("","",iferror(round(index(nebulae,row,5)/2,3),1),iferror(round(index(nebulae,row,6)/2,3),1),0))"),"1,1,0")</f>
        <v>1,1,0</v>
      </c>
      <c r="G1832" s="44" t="s">
        <v>4931</v>
      </c>
      <c r="H1832" s="45">
        <f t="array" ref="H1832">let(systemId,match(A1832,index(systems,0,1),),refSystemId,match($H$1,index(systems,0,1),),x,index(systems,systemId,3),y,index(systems,systemId,4),refX,index(systems,refSystemId,3),refY,index(systems,refSystemId,4),round(sqrt((x-refX)^2+(y-refY)^2),3))</f>
        <v>401.267</v>
      </c>
      <c r="I1832" s="46" t="s">
        <v>408</v>
      </c>
      <c r="J1832" s="46" t="s">
        <v>408</v>
      </c>
      <c r="K1832" s="46" t="s">
        <v>408</v>
      </c>
      <c r="L1832" s="46" t="s">
        <v>408</v>
      </c>
      <c r="M1832" s="46" t="s">
        <v>408</v>
      </c>
      <c r="N1832" s="28" t="s">
        <v>408</v>
      </c>
      <c r="O1832" s="41"/>
      <c r="P1832" s="48" t="s">
        <v>902</v>
      </c>
      <c r="Q1832" s="48" t="s">
        <v>902</v>
      </c>
      <c r="R1832" s="48" t="s">
        <v>902</v>
      </c>
      <c r="S1832" s="48" t="s">
        <v>902</v>
      </c>
      <c r="T1832" s="48" t="s">
        <v>902</v>
      </c>
      <c r="U1832" s="48" t="s">
        <v>902</v>
      </c>
      <c r="V1832" s="48" t="s">
        <v>902</v>
      </c>
      <c r="W1832" s="48" t="s">
        <v>902</v>
      </c>
      <c r="X1832" s="48" t="s">
        <v>902</v>
      </c>
      <c r="Y1832" s="48" t="s">
        <v>902</v>
      </c>
      <c r="Z1832" s="48" t="s">
        <v>902</v>
      </c>
      <c r="AA1832" s="48" t="s">
        <v>976</v>
      </c>
      <c r="AB1832" s="48" t="s">
        <v>976</v>
      </c>
      <c r="AC1832" s="48" t="s">
        <v>976</v>
      </c>
      <c r="AD1832" s="48" t="s">
        <v>417</v>
      </c>
      <c r="AE1832" s="48" t="s">
        <v>417</v>
      </c>
      <c r="AF1832" s="48" t="s">
        <v>417</v>
      </c>
      <c r="AG1832" s="48" t="s">
        <v>417</v>
      </c>
      <c r="AH1832" s="48" t="s">
        <v>417</v>
      </c>
      <c r="AI1832" s="48" t="s">
        <v>417</v>
      </c>
      <c r="AJ1832" s="48" t="s">
        <v>417</v>
      </c>
      <c r="AK1832" s="48" t="s">
        <v>417</v>
      </c>
      <c r="AL1832" s="48" t="s">
        <v>417</v>
      </c>
      <c r="AM1832" s="48" t="s">
        <v>417</v>
      </c>
      <c r="AN1832" s="48" t="s">
        <v>417</v>
      </c>
      <c r="AO1832" s="48" t="s">
        <v>417</v>
      </c>
      <c r="AP1832" s="48" t="s">
        <v>417</v>
      </c>
      <c r="AQ1832" s="48" t="s">
        <v>417</v>
      </c>
      <c r="AR1832" s="48" t="s">
        <v>417</v>
      </c>
      <c r="AS1832" s="48" t="s">
        <v>417</v>
      </c>
      <c r="AT1832" s="48" t="s">
        <v>417</v>
      </c>
      <c r="AU1832" s="48" t="s">
        <v>417</v>
      </c>
      <c r="AV1832" s="48" t="s">
        <v>850</v>
      </c>
      <c r="AW1832" s="48" t="s">
        <v>850</v>
      </c>
      <c r="AX1832" s="48" t="s">
        <v>850</v>
      </c>
      <c r="AY1832" s="48" t="s">
        <v>850</v>
      </c>
      <c r="AZ1832" s="28" t="s">
        <v>850</v>
      </c>
    </row>
    <row r="1833" ht="15.75" customHeight="1">
      <c r="A1833" s="40">
        <v>2872.0</v>
      </c>
      <c r="B1833" s="28" t="s">
        <v>4932</v>
      </c>
      <c r="C1833" s="41"/>
      <c r="D1833" s="42">
        <f t="array" ref="D1833">index(systems,match($A1833,INDEX(systems,0,1),),3)</f>
        <v>-443.071</v>
      </c>
      <c r="E1833" s="42">
        <f t="array" ref="E1833">index(systems,match($A1833,INDEX(systems,0,1),),4)</f>
        <v>-126.744</v>
      </c>
      <c r="F1833" s="43" t="str">
        <f>IFERROR(__xludf.DUMMYFUNCTION("let(row, match($B1833&amp;if($C1833&lt;&gt;"""","" [""&amp;$C1833&amp;""]"",""""),index(nebulae,,2),0),join("","",iferror(round(index(nebulae,row,5)/2,3),1),iferror(round(index(nebulae,row,6)/2,3),1),0))"),"1,1,0")</f>
        <v>1,1,0</v>
      </c>
      <c r="G1833" s="44" t="s">
        <v>4933</v>
      </c>
      <c r="H1833" s="45">
        <f t="array" ref="H1833">let(systemId,match(A1833,index(systems,0,1),),refSystemId,match($H$1,index(systems,0,1),),x,index(systems,systemId,3),y,index(systems,systemId,4),refX,index(systems,refSystemId,3),refY,index(systems,refSystemId,4),round(sqrt((x-refX)^2+(y-refY)^2),3))</f>
        <v>460.843</v>
      </c>
      <c r="I1833" s="51" t="s">
        <v>408</v>
      </c>
      <c r="J1833" s="51" t="s">
        <v>408</v>
      </c>
      <c r="K1833" s="51" t="s">
        <v>408</v>
      </c>
      <c r="L1833" s="51" t="s">
        <v>408</v>
      </c>
      <c r="M1833" s="51" t="s">
        <v>408</v>
      </c>
      <c r="N1833" s="51" t="s">
        <v>408</v>
      </c>
      <c r="O1833" s="41"/>
      <c r="P1833" s="48" t="s">
        <v>408</v>
      </c>
      <c r="Q1833" s="48" t="s">
        <v>408</v>
      </c>
      <c r="R1833" s="48" t="s">
        <v>408</v>
      </c>
      <c r="S1833" s="48" t="s">
        <v>408</v>
      </c>
      <c r="T1833" s="48" t="s">
        <v>408</v>
      </c>
      <c r="U1833" s="48" t="s">
        <v>408</v>
      </c>
      <c r="V1833" s="48" t="s">
        <v>408</v>
      </c>
      <c r="W1833" s="48" t="s">
        <v>408</v>
      </c>
      <c r="X1833" s="48" t="s">
        <v>408</v>
      </c>
      <c r="Y1833" s="48" t="s">
        <v>2625</v>
      </c>
      <c r="Z1833" s="48" t="s">
        <v>2625</v>
      </c>
      <c r="AA1833" s="48" t="s">
        <v>2625</v>
      </c>
      <c r="AB1833" s="48" t="s">
        <v>2625</v>
      </c>
      <c r="AC1833" s="48" t="s">
        <v>2625</v>
      </c>
      <c r="AD1833" s="48" t="s">
        <v>2625</v>
      </c>
      <c r="AE1833" s="48" t="s">
        <v>2625</v>
      </c>
      <c r="AF1833" s="48" t="s">
        <v>2625</v>
      </c>
      <c r="AG1833" s="48" t="s">
        <v>2625</v>
      </c>
      <c r="AH1833" s="48" t="s">
        <v>2625</v>
      </c>
      <c r="AI1833" s="48" t="s">
        <v>2625</v>
      </c>
      <c r="AJ1833" s="48" t="s">
        <v>2625</v>
      </c>
      <c r="AK1833" s="48" t="s">
        <v>2625</v>
      </c>
      <c r="AL1833" s="48" t="s">
        <v>2625</v>
      </c>
      <c r="AM1833" s="48" t="s">
        <v>2625</v>
      </c>
      <c r="AN1833" s="48" t="s">
        <v>2625</v>
      </c>
      <c r="AO1833" s="48" t="s">
        <v>579</v>
      </c>
      <c r="AP1833" s="48" t="s">
        <v>579</v>
      </c>
      <c r="AQ1833" s="48" t="s">
        <v>2625</v>
      </c>
      <c r="AR1833" s="48" t="s">
        <v>2625</v>
      </c>
      <c r="AS1833" s="48" t="s">
        <v>418</v>
      </c>
      <c r="AT1833" s="48" t="s">
        <v>579</v>
      </c>
      <c r="AU1833" s="48" t="s">
        <v>579</v>
      </c>
      <c r="AV1833" s="56" t="s">
        <v>579</v>
      </c>
      <c r="AW1833" s="56" t="s">
        <v>579</v>
      </c>
      <c r="AX1833" s="56" t="s">
        <v>579</v>
      </c>
      <c r="AY1833" s="56" t="s">
        <v>579</v>
      </c>
      <c r="AZ1833" s="51" t="s">
        <v>579</v>
      </c>
    </row>
    <row r="1834" ht="15.75" customHeight="1">
      <c r="A1834" s="40">
        <v>1634.0</v>
      </c>
      <c r="B1834" s="28" t="s">
        <v>4934</v>
      </c>
      <c r="C1834" s="41"/>
      <c r="D1834" s="42">
        <f t="array" ref="D1834">index(systems,match($A1834,INDEX(systems,0,1),),3)</f>
        <v>-376.942</v>
      </c>
      <c r="E1834" s="42">
        <f t="array" ref="E1834">index(systems,match($A1834,INDEX(systems,0,1),),4)</f>
        <v>-114.526</v>
      </c>
      <c r="F1834" s="43" t="str">
        <f>IFERROR(__xludf.DUMMYFUNCTION("let(row, match($B1834&amp;if($C1834&lt;&gt;"""","" [""&amp;$C1834&amp;""]"",""""),index(nebulae,,2),0),join("","",iferror(round(index(nebulae,row,5)/2,3),1),iferror(round(index(nebulae,row,6)/2,3),1),0))"),"1,1,0")</f>
        <v>1,1,0</v>
      </c>
      <c r="G1834" s="44" t="s">
        <v>4935</v>
      </c>
      <c r="H1834" s="45">
        <f t="array" ref="H1834">let(systemId,match(A1834,index(systems,0,1),),refSystemId,match($H$1,index(systems,0,1),),x,index(systems,systemId,3),y,index(systems,systemId,4),refX,index(systems,refSystemId,3),refY,index(systems,refSystemId,4),round(sqrt((x-refX)^2+(y-refY)^2),3))</f>
        <v>393.956</v>
      </c>
      <c r="I1834" s="41"/>
      <c r="J1834" s="41"/>
      <c r="K1834" s="41"/>
      <c r="L1834" s="41"/>
      <c r="M1834" s="41"/>
      <c r="N1834" s="28" t="s">
        <v>560</v>
      </c>
      <c r="O1834" s="48" t="s">
        <v>560</v>
      </c>
      <c r="P1834" s="48" t="s">
        <v>2852</v>
      </c>
      <c r="Q1834" s="48" t="s">
        <v>2852</v>
      </c>
      <c r="R1834" s="48" t="s">
        <v>2852</v>
      </c>
      <c r="S1834" s="48" t="s">
        <v>2852</v>
      </c>
      <c r="T1834" s="48" t="s">
        <v>2852</v>
      </c>
      <c r="U1834" s="48" t="s">
        <v>2852</v>
      </c>
      <c r="V1834" s="48" t="s">
        <v>2852</v>
      </c>
      <c r="W1834" s="48" t="s">
        <v>2852</v>
      </c>
      <c r="X1834" s="48" t="s">
        <v>2852</v>
      </c>
      <c r="Y1834" s="48" t="s">
        <v>2852</v>
      </c>
      <c r="Z1834" s="48" t="s">
        <v>2852</v>
      </c>
      <c r="AA1834" s="48" t="s">
        <v>2852</v>
      </c>
      <c r="AB1834" s="48" t="s">
        <v>2852</v>
      </c>
      <c r="AC1834" s="48" t="s">
        <v>2852</v>
      </c>
      <c r="AD1834" s="48" t="s">
        <v>2852</v>
      </c>
      <c r="AE1834" s="48" t="s">
        <v>2852</v>
      </c>
      <c r="AF1834" s="48" t="s">
        <v>2852</v>
      </c>
      <c r="AG1834" s="48" t="s">
        <v>2852</v>
      </c>
      <c r="AH1834" s="48" t="s">
        <v>2852</v>
      </c>
      <c r="AI1834" s="48" t="s">
        <v>2852</v>
      </c>
      <c r="AJ1834" s="48" t="s">
        <v>2852</v>
      </c>
      <c r="AK1834" s="48" t="s">
        <v>2852</v>
      </c>
      <c r="AL1834" s="48" t="s">
        <v>2852</v>
      </c>
      <c r="AM1834" s="48" t="s">
        <v>2852</v>
      </c>
      <c r="AN1834" s="48" t="s">
        <v>2852</v>
      </c>
      <c r="AO1834" s="48" t="s">
        <v>2852</v>
      </c>
      <c r="AP1834" s="48" t="s">
        <v>2852</v>
      </c>
      <c r="AQ1834" s="48" t="s">
        <v>2852</v>
      </c>
      <c r="AR1834" s="48" t="s">
        <v>879</v>
      </c>
      <c r="AS1834" s="48" t="s">
        <v>879</v>
      </c>
      <c r="AT1834" s="48" t="s">
        <v>879</v>
      </c>
      <c r="AU1834" s="48" t="s">
        <v>879</v>
      </c>
      <c r="AV1834" s="48" t="s">
        <v>879</v>
      </c>
      <c r="AW1834" s="48" t="s">
        <v>879</v>
      </c>
      <c r="AX1834" s="48" t="s">
        <v>487</v>
      </c>
      <c r="AY1834" s="48" t="s">
        <v>487</v>
      </c>
      <c r="AZ1834" s="28" t="s">
        <v>487</v>
      </c>
    </row>
    <row r="1835" ht="15.75" customHeight="1">
      <c r="A1835" s="40">
        <v>1635.0</v>
      </c>
      <c r="B1835" s="28" t="s">
        <v>4936</v>
      </c>
      <c r="C1835" s="41"/>
      <c r="D1835" s="42">
        <f t="array" ref="D1835">index(systems,match($A1835,INDEX(systems,0,1),),3)</f>
        <v>-547.119</v>
      </c>
      <c r="E1835" s="42">
        <f t="array" ref="E1835">index(systems,match($A1835,INDEX(systems,0,1),),4)</f>
        <v>241.556</v>
      </c>
      <c r="F1835" s="43" t="str">
        <f>IFERROR(__xludf.DUMMYFUNCTION("let(row, match($B1835&amp;if($C1835&lt;&gt;"""","" [""&amp;$C1835&amp;""]"",""""),index(nebulae,,2),0),join("","",iferror(round(index(nebulae,row,5)/2,3),1),iferror(round(index(nebulae,row,6)/2,3),1),0))"),"1,1,0")</f>
        <v>1,1,0</v>
      </c>
      <c r="G1835" s="44" t="s">
        <v>4937</v>
      </c>
      <c r="H1835" s="45">
        <f t="array" ref="H1835">let(systemId,match(A1835,index(systems,0,1),),refSystemId,match($H$1,index(systems,0,1),),x,index(systems,systemId,3),y,index(systems,systemId,4),refX,index(systems,refSystemId,3),refY,index(systems,refSystemId,4),round(sqrt((x-refX)^2+(y-refY)^2),3))</f>
        <v>598.071</v>
      </c>
      <c r="I1835" s="53"/>
      <c r="J1835" s="53"/>
      <c r="K1835" s="53"/>
      <c r="L1835" s="53"/>
      <c r="M1835" s="53"/>
      <c r="N1835" s="41"/>
      <c r="O1835" s="41"/>
      <c r="P1835" s="48" t="s">
        <v>461</v>
      </c>
      <c r="Q1835" s="48" t="s">
        <v>461</v>
      </c>
      <c r="R1835" s="48" t="s">
        <v>461</v>
      </c>
      <c r="S1835" s="48" t="s">
        <v>418</v>
      </c>
      <c r="T1835" s="48" t="s">
        <v>418</v>
      </c>
      <c r="U1835" s="48" t="s">
        <v>422</v>
      </c>
      <c r="V1835" s="48" t="s">
        <v>422</v>
      </c>
      <c r="W1835" s="48" t="s">
        <v>422</v>
      </c>
      <c r="X1835" s="48" t="s">
        <v>422</v>
      </c>
      <c r="Y1835" s="48" t="s">
        <v>422</v>
      </c>
      <c r="Z1835" s="48" t="s">
        <v>422</v>
      </c>
      <c r="AA1835" s="48" t="s">
        <v>422</v>
      </c>
      <c r="AB1835" s="48" t="s">
        <v>422</v>
      </c>
      <c r="AC1835" s="48" t="s">
        <v>422</v>
      </c>
      <c r="AD1835" s="48" t="s">
        <v>422</v>
      </c>
      <c r="AE1835" s="48" t="s">
        <v>422</v>
      </c>
      <c r="AF1835" s="48" t="s">
        <v>422</v>
      </c>
      <c r="AG1835" s="48" t="s">
        <v>422</v>
      </c>
      <c r="AH1835" s="48" t="s">
        <v>422</v>
      </c>
      <c r="AI1835" s="48" t="s">
        <v>422</v>
      </c>
      <c r="AJ1835" s="48" t="s">
        <v>422</v>
      </c>
      <c r="AK1835" s="48" t="s">
        <v>422</v>
      </c>
      <c r="AL1835" s="48" t="s">
        <v>422</v>
      </c>
      <c r="AM1835" s="48" t="s">
        <v>422</v>
      </c>
      <c r="AN1835" s="48" t="s">
        <v>422</v>
      </c>
      <c r="AO1835" s="48" t="s">
        <v>422</v>
      </c>
      <c r="AP1835" s="48" t="s">
        <v>422</v>
      </c>
      <c r="AQ1835" s="48" t="s">
        <v>422</v>
      </c>
      <c r="AR1835" s="48" t="s">
        <v>422</v>
      </c>
      <c r="AS1835" s="48" t="s">
        <v>422</v>
      </c>
      <c r="AT1835" s="48" t="s">
        <v>422</v>
      </c>
      <c r="AU1835" s="48" t="s">
        <v>422</v>
      </c>
      <c r="AV1835" s="48" t="s">
        <v>422</v>
      </c>
      <c r="AW1835" s="48" t="s">
        <v>422</v>
      </c>
      <c r="AX1835" s="48" t="s">
        <v>422</v>
      </c>
      <c r="AY1835" s="48" t="s">
        <v>422</v>
      </c>
      <c r="AZ1835" s="28" t="s">
        <v>422</v>
      </c>
    </row>
    <row r="1836" ht="15.75" customHeight="1">
      <c r="A1836" s="40">
        <v>1636.0</v>
      </c>
      <c r="B1836" s="28" t="s">
        <v>4938</v>
      </c>
      <c r="C1836" s="41"/>
      <c r="D1836" s="42">
        <f t="array" ref="D1836">index(systems,match($A1836,INDEX(systems,0,1),),3)</f>
        <v>405.307</v>
      </c>
      <c r="E1836" s="42">
        <f t="array" ref="E1836">index(systems,match($A1836,INDEX(systems,0,1),),4)</f>
        <v>6.93</v>
      </c>
      <c r="F1836" s="43" t="str">
        <f>IFERROR(__xludf.DUMMYFUNCTION("let(row, match($B1836&amp;if($C1836&lt;&gt;"""","" [""&amp;$C1836&amp;""]"",""""),index(nebulae,,2),0),join("","",iferror(round(index(nebulae,row,5)/2,3),1),iferror(round(index(nebulae,row,6)/2,3),1),0))"),"1,1,0")</f>
        <v>1,1,0</v>
      </c>
      <c r="G1836" s="44" t="s">
        <v>4939</v>
      </c>
      <c r="H1836" s="45">
        <f t="array" ref="H1836">let(systemId,match(A1836,index(systems,0,1),),refSystemId,match($H$1,index(systems,0,1),),x,index(systems,systemId,3),y,index(systems,systemId,4),refX,index(systems,refSystemId,3),refY,index(systems,refSystemId,4),round(sqrt((x-refX)^2+(y-refY)^2),3))</f>
        <v>405.366</v>
      </c>
      <c r="I1836" s="28" t="s">
        <v>408</v>
      </c>
      <c r="J1836" s="28" t="s">
        <v>408</v>
      </c>
      <c r="K1836" s="28" t="s">
        <v>408</v>
      </c>
      <c r="L1836" s="41"/>
      <c r="M1836" s="41"/>
      <c r="N1836" s="28" t="s">
        <v>620</v>
      </c>
      <c r="O1836" s="48" t="s">
        <v>620</v>
      </c>
      <c r="P1836" s="48" t="s">
        <v>620</v>
      </c>
      <c r="Q1836" s="48" t="s">
        <v>620</v>
      </c>
      <c r="R1836" s="48" t="s">
        <v>620</v>
      </c>
      <c r="S1836" s="48" t="s">
        <v>620</v>
      </c>
      <c r="T1836" s="48" t="s">
        <v>620</v>
      </c>
      <c r="U1836" s="48" t="s">
        <v>1581</v>
      </c>
      <c r="V1836" s="48" t="s">
        <v>1581</v>
      </c>
      <c r="W1836" s="48" t="s">
        <v>1581</v>
      </c>
      <c r="X1836" s="52" t="s">
        <v>1581</v>
      </c>
      <c r="Y1836" s="52" t="s">
        <v>1582</v>
      </c>
      <c r="Z1836" s="52" t="s">
        <v>1582</v>
      </c>
      <c r="AA1836" s="52" t="s">
        <v>1583</v>
      </c>
      <c r="AB1836" s="52" t="s">
        <v>1583</v>
      </c>
      <c r="AC1836" s="52" t="s">
        <v>1583</v>
      </c>
      <c r="AD1836" s="52" t="s">
        <v>1583</v>
      </c>
      <c r="AE1836" s="52" t="s">
        <v>1583</v>
      </c>
      <c r="AF1836" s="52" t="s">
        <v>1583</v>
      </c>
      <c r="AG1836" s="52" t="s">
        <v>1583</v>
      </c>
      <c r="AH1836" s="52" t="s">
        <v>1583</v>
      </c>
      <c r="AI1836" s="52" t="s">
        <v>1583</v>
      </c>
      <c r="AJ1836" s="52" t="s">
        <v>1583</v>
      </c>
      <c r="AK1836" s="52" t="s">
        <v>1583</v>
      </c>
      <c r="AL1836" s="52" t="s">
        <v>1583</v>
      </c>
      <c r="AM1836" s="52" t="s">
        <v>1583</v>
      </c>
      <c r="AN1836" s="52" t="s">
        <v>1583</v>
      </c>
      <c r="AO1836" s="52" t="s">
        <v>1582</v>
      </c>
      <c r="AP1836" s="52" t="s">
        <v>1582</v>
      </c>
      <c r="AQ1836" s="52" t="s">
        <v>1582</v>
      </c>
      <c r="AR1836" s="52" t="s">
        <v>1582</v>
      </c>
      <c r="AS1836" s="52" t="s">
        <v>1582</v>
      </c>
      <c r="AT1836" s="52" t="s">
        <v>1582</v>
      </c>
      <c r="AU1836" s="52" t="s">
        <v>1582</v>
      </c>
      <c r="AV1836" s="48" t="s">
        <v>1584</v>
      </c>
      <c r="AW1836" s="48" t="s">
        <v>624</v>
      </c>
      <c r="AX1836" s="48" t="s">
        <v>1585</v>
      </c>
      <c r="AY1836" s="48" t="s">
        <v>1585</v>
      </c>
      <c r="AZ1836" s="28" t="s">
        <v>1585</v>
      </c>
    </row>
    <row r="1837" ht="15.75" customHeight="1">
      <c r="A1837" s="40">
        <v>1637.0</v>
      </c>
      <c r="B1837" s="28" t="s">
        <v>4940</v>
      </c>
      <c r="C1837" s="41"/>
      <c r="D1837" s="42">
        <f t="array" ref="D1837">index(systems,match($A1837,INDEX(systems,0,1),),3)</f>
        <v>304.496</v>
      </c>
      <c r="E1837" s="42">
        <f t="array" ref="E1837">index(systems,match($A1837,INDEX(systems,0,1),),4)</f>
        <v>2.283</v>
      </c>
      <c r="F1837" s="43" t="str">
        <f>IFERROR(__xludf.DUMMYFUNCTION("let(row, match($B1837&amp;if($C1837&lt;&gt;"""","" [""&amp;$C1837&amp;""]"",""""),index(nebulae,,2),0),join("","",iferror(round(index(nebulae,row,5)/2,3),1),iferror(round(index(nebulae,row,6)/2,3),1),0))"),"1,1,0")</f>
        <v>1,1,0</v>
      </c>
      <c r="G1837" s="44" t="s">
        <v>4941</v>
      </c>
      <c r="H1837" s="45">
        <f t="array" ref="H1837">let(systemId,match(A1837,index(systems,0,1),),refSystemId,match($H$1,index(systems,0,1),),x,index(systems,systemId,3),y,index(systems,systemId,4),refX,index(systems,refSystemId,3),refY,index(systems,refSystemId,4),round(sqrt((x-refX)^2+(y-refY)^2),3))</f>
        <v>304.505</v>
      </c>
      <c r="I1837" s="54"/>
      <c r="J1837" s="49" t="s">
        <v>418</v>
      </c>
      <c r="K1837" s="54"/>
      <c r="L1837" s="54"/>
      <c r="M1837" s="54"/>
      <c r="N1837" s="49" t="s">
        <v>854</v>
      </c>
      <c r="O1837" s="52" t="s">
        <v>854</v>
      </c>
      <c r="P1837" s="52" t="s">
        <v>854</v>
      </c>
      <c r="Q1837" s="52" t="s">
        <v>854</v>
      </c>
      <c r="R1837" s="52" t="s">
        <v>854</v>
      </c>
      <c r="S1837" s="48" t="s">
        <v>854</v>
      </c>
      <c r="T1837" s="52" t="s">
        <v>854</v>
      </c>
      <c r="U1837" s="48" t="s">
        <v>855</v>
      </c>
      <c r="V1837" s="48" t="s">
        <v>855</v>
      </c>
      <c r="W1837" s="48" t="s">
        <v>855</v>
      </c>
      <c r="X1837" s="48" t="s">
        <v>856</v>
      </c>
      <c r="Y1837" s="48" t="s">
        <v>857</v>
      </c>
      <c r="Z1837" s="48" t="s">
        <v>857</v>
      </c>
      <c r="AA1837" s="48" t="s">
        <v>858</v>
      </c>
      <c r="AB1837" s="48" t="s">
        <v>858</v>
      </c>
      <c r="AC1837" s="48" t="s">
        <v>858</v>
      </c>
      <c r="AD1837" s="48" t="s">
        <v>858</v>
      </c>
      <c r="AE1837" s="48" t="s">
        <v>858</v>
      </c>
      <c r="AF1837" s="48" t="s">
        <v>858</v>
      </c>
      <c r="AG1837" s="48" t="s">
        <v>858</v>
      </c>
      <c r="AH1837" s="48" t="s">
        <v>858</v>
      </c>
      <c r="AI1837" s="48" t="s">
        <v>858</v>
      </c>
      <c r="AJ1837" s="48" t="s">
        <v>858</v>
      </c>
      <c r="AK1837" s="48" t="s">
        <v>858</v>
      </c>
      <c r="AL1837" s="48" t="s">
        <v>858</v>
      </c>
      <c r="AM1837" s="48" t="s">
        <v>858</v>
      </c>
      <c r="AN1837" s="48" t="s">
        <v>858</v>
      </c>
      <c r="AO1837" s="48" t="s">
        <v>857</v>
      </c>
      <c r="AP1837" s="48" t="s">
        <v>857</v>
      </c>
      <c r="AQ1837" s="48" t="s">
        <v>857</v>
      </c>
      <c r="AR1837" s="48" t="s">
        <v>857</v>
      </c>
      <c r="AS1837" s="48" t="s">
        <v>857</v>
      </c>
      <c r="AT1837" s="48" t="s">
        <v>857</v>
      </c>
      <c r="AU1837" s="48" t="s">
        <v>857</v>
      </c>
      <c r="AV1837" s="52" t="s">
        <v>857</v>
      </c>
      <c r="AW1837" s="52" t="s">
        <v>857</v>
      </c>
      <c r="AX1837" s="52" t="s">
        <v>857</v>
      </c>
      <c r="AY1837" s="52" t="s">
        <v>857</v>
      </c>
      <c r="AZ1837" s="49" t="s">
        <v>857</v>
      </c>
    </row>
    <row r="1838" ht="15.75" customHeight="1">
      <c r="A1838" s="40">
        <v>1638.0</v>
      </c>
      <c r="B1838" s="28" t="s">
        <v>4942</v>
      </c>
      <c r="C1838" s="41"/>
      <c r="D1838" s="42">
        <f t="array" ref="D1838">index(systems,match($A1838,INDEX(systems,0,1),),3)</f>
        <v>92.725</v>
      </c>
      <c r="E1838" s="42">
        <f t="array" ref="E1838">index(systems,match($A1838,INDEX(systems,0,1),),4)</f>
        <v>-321.517</v>
      </c>
      <c r="F1838" s="43" t="str">
        <f>IFERROR(__xludf.DUMMYFUNCTION("let(row, match($B1838&amp;if($C1838&lt;&gt;"""","" [""&amp;$C1838&amp;""]"",""""),index(nebulae,,2),0),join("","",iferror(round(index(nebulae,row,5)/2,3),1),iferror(round(index(nebulae,row,6)/2,3),1),0))"),"1,1,0")</f>
        <v>1,1,0</v>
      </c>
      <c r="G1838" s="44" t="s">
        <v>4943</v>
      </c>
      <c r="H1838" s="45">
        <f t="array" ref="H1838">let(systemId,match(A1838,index(systems,0,1),),refSystemId,match($H$1,index(systems,0,1),),x,index(systems,systemId,3),y,index(systems,systemId,4),refX,index(systems,refSystemId,3),refY,index(systems,refSystemId,4),round(sqrt((x-refX)^2+(y-refY)^2),3))</f>
        <v>334.621</v>
      </c>
      <c r="I1838" s="28" t="s">
        <v>408</v>
      </c>
      <c r="J1838" s="28" t="s">
        <v>408</v>
      </c>
      <c r="K1838" s="28" t="s">
        <v>408</v>
      </c>
      <c r="L1838" s="28" t="s">
        <v>408</v>
      </c>
      <c r="M1838" s="28" t="s">
        <v>408</v>
      </c>
      <c r="N1838" s="28" t="s">
        <v>408</v>
      </c>
      <c r="O1838" s="41"/>
      <c r="P1838" s="48" t="s">
        <v>1475</v>
      </c>
      <c r="Q1838" s="48" t="s">
        <v>1475</v>
      </c>
      <c r="R1838" s="48" t="s">
        <v>1475</v>
      </c>
      <c r="S1838" s="48" t="s">
        <v>1475</v>
      </c>
      <c r="T1838" s="48" t="s">
        <v>1475</v>
      </c>
      <c r="U1838" s="48" t="s">
        <v>1475</v>
      </c>
      <c r="V1838" s="48" t="s">
        <v>1475</v>
      </c>
      <c r="W1838" s="48" t="s">
        <v>1475</v>
      </c>
      <c r="X1838" s="48" t="s">
        <v>1475</v>
      </c>
      <c r="Y1838" s="48" t="s">
        <v>422</v>
      </c>
      <c r="Z1838" s="48" t="s">
        <v>422</v>
      </c>
      <c r="AA1838" s="48" t="s">
        <v>422</v>
      </c>
      <c r="AB1838" s="48" t="s">
        <v>422</v>
      </c>
      <c r="AC1838" s="48" t="s">
        <v>422</v>
      </c>
      <c r="AD1838" s="48" t="s">
        <v>422</v>
      </c>
      <c r="AE1838" s="48" t="s">
        <v>422</v>
      </c>
      <c r="AF1838" s="48" t="s">
        <v>422</v>
      </c>
      <c r="AG1838" s="48" t="s">
        <v>422</v>
      </c>
      <c r="AH1838" s="48" t="s">
        <v>422</v>
      </c>
      <c r="AI1838" s="48" t="s">
        <v>422</v>
      </c>
      <c r="AJ1838" s="48" t="s">
        <v>422</v>
      </c>
      <c r="AK1838" s="48" t="s">
        <v>422</v>
      </c>
      <c r="AL1838" s="48" t="s">
        <v>422</v>
      </c>
      <c r="AM1838" s="48" t="s">
        <v>422</v>
      </c>
      <c r="AN1838" s="48" t="s">
        <v>422</v>
      </c>
      <c r="AO1838" s="48" t="s">
        <v>422</v>
      </c>
      <c r="AP1838" s="48" t="s">
        <v>422</v>
      </c>
      <c r="AQ1838" s="48" t="s">
        <v>422</v>
      </c>
      <c r="AR1838" s="48" t="s">
        <v>422</v>
      </c>
      <c r="AS1838" s="48" t="s">
        <v>422</v>
      </c>
      <c r="AT1838" s="48" t="s">
        <v>422</v>
      </c>
      <c r="AU1838" s="48" t="s">
        <v>422</v>
      </c>
      <c r="AV1838" s="48" t="s">
        <v>422</v>
      </c>
      <c r="AW1838" s="48" t="s">
        <v>422</v>
      </c>
      <c r="AX1838" s="48" t="s">
        <v>422</v>
      </c>
      <c r="AY1838" s="48" t="s">
        <v>422</v>
      </c>
      <c r="AZ1838" s="28" t="s">
        <v>422</v>
      </c>
    </row>
    <row r="1839" ht="15.75" customHeight="1">
      <c r="A1839" s="40">
        <v>1639.0</v>
      </c>
      <c r="B1839" s="28" t="s">
        <v>4944</v>
      </c>
      <c r="C1839" s="41"/>
      <c r="D1839" s="42">
        <f t="array" ref="D1839">index(systems,match($A1839,INDEX(systems,0,1),),3)</f>
        <v>-181.188</v>
      </c>
      <c r="E1839" s="42">
        <f t="array" ref="E1839">index(systems,match($A1839,INDEX(systems,0,1),),4)</f>
        <v>-45.284</v>
      </c>
      <c r="F1839" s="43" t="str">
        <f>IFERROR(__xludf.DUMMYFUNCTION("let(row, match($B1839&amp;if($C1839&lt;&gt;"""","" [""&amp;$C1839&amp;""]"",""""),index(nebulae,,2),0),join("","",iferror(round(index(nebulae,row,5)/2,3),1),iferror(round(index(nebulae,row,6)/2,3),1),0))"),"1,1,0")</f>
        <v>1,1,0</v>
      </c>
      <c r="G1839" s="44" t="s">
        <v>4945</v>
      </c>
      <c r="H1839" s="45">
        <f t="array" ref="H1839">let(systemId,match(A1839,index(systems,0,1),),refSystemId,match($H$1,index(systems,0,1),),x,index(systems,systemId,3),y,index(systems,systemId,4),refX,index(systems,refSystemId,3),refY,index(systems,refSystemId,4),round(sqrt((x-refX)^2+(y-refY)^2),3))</f>
        <v>186.761</v>
      </c>
      <c r="I1839" s="28" t="s">
        <v>418</v>
      </c>
      <c r="J1839" s="48" t="s">
        <v>418</v>
      </c>
      <c r="K1839" s="48" t="s">
        <v>418</v>
      </c>
      <c r="L1839" s="46" t="s">
        <v>418</v>
      </c>
      <c r="M1839" s="53"/>
      <c r="N1839" s="28" t="s">
        <v>560</v>
      </c>
      <c r="O1839" s="48" t="s">
        <v>560</v>
      </c>
      <c r="P1839" s="48" t="s">
        <v>560</v>
      </c>
      <c r="Q1839" s="48" t="s">
        <v>560</v>
      </c>
      <c r="R1839" s="48" t="s">
        <v>560</v>
      </c>
      <c r="S1839" s="48" t="s">
        <v>560</v>
      </c>
      <c r="T1839" s="48" t="s">
        <v>560</v>
      </c>
      <c r="U1839" s="48" t="s">
        <v>560</v>
      </c>
      <c r="V1839" s="48" t="s">
        <v>560</v>
      </c>
      <c r="W1839" s="48" t="s">
        <v>560</v>
      </c>
      <c r="X1839" s="48" t="s">
        <v>560</v>
      </c>
      <c r="Y1839" s="48" t="s">
        <v>560</v>
      </c>
      <c r="Z1839" s="48" t="s">
        <v>560</v>
      </c>
      <c r="AA1839" s="48" t="s">
        <v>560</v>
      </c>
      <c r="AB1839" s="48" t="s">
        <v>560</v>
      </c>
      <c r="AC1839" s="48" t="s">
        <v>560</v>
      </c>
      <c r="AD1839" s="48" t="s">
        <v>560</v>
      </c>
      <c r="AE1839" s="48" t="s">
        <v>560</v>
      </c>
      <c r="AF1839" s="48" t="s">
        <v>560</v>
      </c>
      <c r="AG1839" s="48" t="s">
        <v>560</v>
      </c>
      <c r="AH1839" s="48" t="s">
        <v>560</v>
      </c>
      <c r="AI1839" s="48" t="s">
        <v>560</v>
      </c>
      <c r="AJ1839" s="48" t="s">
        <v>560</v>
      </c>
      <c r="AK1839" s="48" t="s">
        <v>560</v>
      </c>
      <c r="AL1839" s="48" t="s">
        <v>560</v>
      </c>
      <c r="AM1839" s="48" t="s">
        <v>560</v>
      </c>
      <c r="AN1839" s="48" t="s">
        <v>560</v>
      </c>
      <c r="AO1839" s="48" t="s">
        <v>560</v>
      </c>
      <c r="AP1839" s="48" t="s">
        <v>560</v>
      </c>
      <c r="AQ1839" s="48" t="s">
        <v>560</v>
      </c>
      <c r="AR1839" s="48" t="s">
        <v>560</v>
      </c>
      <c r="AS1839" s="48" t="s">
        <v>418</v>
      </c>
      <c r="AT1839" s="48" t="s">
        <v>418</v>
      </c>
      <c r="AU1839" s="48" t="s">
        <v>418</v>
      </c>
      <c r="AV1839" s="48" t="s">
        <v>486</v>
      </c>
      <c r="AW1839" s="48" t="s">
        <v>486</v>
      </c>
      <c r="AX1839" s="48" t="s">
        <v>605</v>
      </c>
      <c r="AY1839" s="48" t="s">
        <v>605</v>
      </c>
      <c r="AZ1839" s="51" t="s">
        <v>605</v>
      </c>
    </row>
    <row r="1840" ht="15.75" customHeight="1">
      <c r="A1840" s="40">
        <v>1640.0</v>
      </c>
      <c r="B1840" s="28" t="s">
        <v>4946</v>
      </c>
      <c r="C1840" s="41"/>
      <c r="D1840" s="42">
        <f t="array" ref="D1840">index(systems,match($A1840,INDEX(systems,0,1),),3)</f>
        <v>226.604</v>
      </c>
      <c r="E1840" s="42">
        <f t="array" ref="E1840">index(systems,match($A1840,INDEX(systems,0,1),),4)</f>
        <v>343.052</v>
      </c>
      <c r="F1840" s="43" t="str">
        <f>IFERROR(__xludf.DUMMYFUNCTION("let(row, match($B1840&amp;if($C1840&lt;&gt;"""","" [""&amp;$C1840&amp;""]"",""""),index(nebulae,,2),0),join("","",iferror(round(index(nebulae,row,5)/2,3),1),iferror(round(index(nebulae,row,6)/2,3),1),0))"),"1,1,0")</f>
        <v>1,1,0</v>
      </c>
      <c r="G1840" s="44" t="s">
        <v>4947</v>
      </c>
      <c r="H1840" s="45">
        <f t="array" ref="H1840">let(systemId,match(A1840,index(systems,0,1),),refSystemId,match($H$1,index(systems,0,1),),x,index(systems,systemId,3),y,index(systems,systemId,4),refX,index(systems,refSystemId,3),refY,index(systems,refSystemId,4),round(sqrt((x-refX)^2+(y-refY)^2),3))</f>
        <v>411.138</v>
      </c>
      <c r="I1840" s="46" t="s">
        <v>408</v>
      </c>
      <c r="J1840" s="46" t="s">
        <v>408</v>
      </c>
      <c r="K1840" s="46" t="s">
        <v>408</v>
      </c>
      <c r="L1840" s="47" t="s">
        <v>408</v>
      </c>
      <c r="M1840" s="47" t="s">
        <v>408</v>
      </c>
      <c r="N1840" s="28" t="s">
        <v>408</v>
      </c>
      <c r="O1840" s="41"/>
      <c r="P1840" s="48" t="s">
        <v>1257</v>
      </c>
      <c r="Q1840" s="48" t="s">
        <v>1257</v>
      </c>
      <c r="R1840" s="48" t="s">
        <v>1257</v>
      </c>
      <c r="S1840" s="48" t="s">
        <v>1257</v>
      </c>
      <c r="T1840" s="48" t="s">
        <v>1257</v>
      </c>
      <c r="U1840" s="48" t="s">
        <v>1257</v>
      </c>
      <c r="V1840" s="48" t="s">
        <v>1257</v>
      </c>
      <c r="W1840" s="48" t="s">
        <v>1257</v>
      </c>
      <c r="X1840" s="48" t="s">
        <v>1257</v>
      </c>
      <c r="Y1840" s="48" t="s">
        <v>1257</v>
      </c>
      <c r="Z1840" s="48" t="s">
        <v>1257</v>
      </c>
      <c r="AA1840" s="48" t="s">
        <v>1257</v>
      </c>
      <c r="AB1840" s="48" t="s">
        <v>1257</v>
      </c>
      <c r="AC1840" s="48" t="s">
        <v>1257</v>
      </c>
      <c r="AD1840" s="48" t="s">
        <v>1257</v>
      </c>
      <c r="AE1840" s="48" t="s">
        <v>1257</v>
      </c>
      <c r="AF1840" s="48" t="s">
        <v>1257</v>
      </c>
      <c r="AG1840" s="48" t="s">
        <v>1257</v>
      </c>
      <c r="AH1840" s="48" t="s">
        <v>1257</v>
      </c>
      <c r="AI1840" s="48" t="s">
        <v>1257</v>
      </c>
      <c r="AJ1840" s="48" t="s">
        <v>1257</v>
      </c>
      <c r="AK1840" s="48" t="s">
        <v>1257</v>
      </c>
      <c r="AL1840" s="48" t="s">
        <v>1257</v>
      </c>
      <c r="AM1840" s="48" t="s">
        <v>1257</v>
      </c>
      <c r="AN1840" s="48" t="s">
        <v>1257</v>
      </c>
      <c r="AO1840" s="48" t="s">
        <v>1257</v>
      </c>
      <c r="AP1840" s="48" t="s">
        <v>1257</v>
      </c>
      <c r="AQ1840" s="48" t="s">
        <v>1257</v>
      </c>
      <c r="AR1840" s="48" t="s">
        <v>1257</v>
      </c>
      <c r="AS1840" s="48" t="s">
        <v>1257</v>
      </c>
      <c r="AT1840" s="48" t="s">
        <v>1257</v>
      </c>
      <c r="AU1840" s="48" t="s">
        <v>1257</v>
      </c>
      <c r="AV1840" s="48" t="s">
        <v>1257</v>
      </c>
      <c r="AW1840" s="48" t="s">
        <v>1257</v>
      </c>
      <c r="AX1840" s="48" t="s">
        <v>1257</v>
      </c>
      <c r="AY1840" s="48" t="s">
        <v>1257</v>
      </c>
      <c r="AZ1840" s="28" t="s">
        <v>1257</v>
      </c>
    </row>
    <row r="1841" ht="15.75" customHeight="1">
      <c r="A1841" s="40">
        <v>1641.0</v>
      </c>
      <c r="B1841" s="28" t="s">
        <v>4948</v>
      </c>
      <c r="C1841" s="41"/>
      <c r="D1841" s="42">
        <f t="array" ref="D1841">index(systems,match($A1841,INDEX(systems,0,1),),3)</f>
        <v>222.299</v>
      </c>
      <c r="E1841" s="42">
        <f t="array" ref="E1841">index(systems,match($A1841,INDEX(systems,0,1),),4)</f>
        <v>57.597</v>
      </c>
      <c r="F1841" s="43" t="str">
        <f>IFERROR(__xludf.DUMMYFUNCTION("let(row, match($B1841&amp;if($C1841&lt;&gt;"""","" [""&amp;$C1841&amp;""]"",""""),index(nebulae,,2),0),join("","",iferror(round(index(nebulae,row,5)/2,3),1),iferror(round(index(nebulae,row,6)/2,3),1),0))"),"1,1,0")</f>
        <v>1,1,0</v>
      </c>
      <c r="G1841" s="44" t="s">
        <v>4949</v>
      </c>
      <c r="H1841" s="45">
        <f t="array" ref="H1841">let(systemId,match(A1841,index(systems,0,1),),refSystemId,match($H$1,index(systems,0,1),),x,index(systems,systemId,3),y,index(systems,systemId,4),refX,index(systems,refSystemId,3),refY,index(systems,refSystemId,4),round(sqrt((x-refX)^2+(y-refY)^2),3))</f>
        <v>229.639</v>
      </c>
      <c r="I1841" s="53"/>
      <c r="J1841" s="53"/>
      <c r="K1841" s="46" t="s">
        <v>418</v>
      </c>
      <c r="L1841" s="53"/>
      <c r="M1841" s="53"/>
      <c r="N1841" s="28" t="s">
        <v>1008</v>
      </c>
      <c r="O1841" s="48" t="s">
        <v>1008</v>
      </c>
      <c r="P1841" s="48" t="s">
        <v>1008</v>
      </c>
      <c r="Q1841" s="48" t="s">
        <v>1008</v>
      </c>
      <c r="R1841" s="48" t="s">
        <v>1008</v>
      </c>
      <c r="S1841" s="48" t="s">
        <v>1008</v>
      </c>
      <c r="T1841" s="48" t="s">
        <v>1008</v>
      </c>
      <c r="U1841" s="48" t="s">
        <v>1008</v>
      </c>
      <c r="V1841" s="48" t="s">
        <v>1008</v>
      </c>
      <c r="W1841" s="48" t="s">
        <v>1008</v>
      </c>
      <c r="X1841" s="48" t="s">
        <v>1008</v>
      </c>
      <c r="Y1841" s="48" t="s">
        <v>1589</v>
      </c>
      <c r="Z1841" s="48" t="s">
        <v>1008</v>
      </c>
      <c r="AA1841" s="48" t="s">
        <v>1590</v>
      </c>
      <c r="AB1841" s="48" t="s">
        <v>1590</v>
      </c>
      <c r="AC1841" s="48" t="s">
        <v>1590</v>
      </c>
      <c r="AD1841" s="48" t="s">
        <v>1590</v>
      </c>
      <c r="AE1841" s="48" t="s">
        <v>1590</v>
      </c>
      <c r="AF1841" s="48" t="s">
        <v>1590</v>
      </c>
      <c r="AG1841" s="48" t="s">
        <v>1590</v>
      </c>
      <c r="AH1841" s="48" t="s">
        <v>1590</v>
      </c>
      <c r="AI1841" s="48" t="s">
        <v>1590</v>
      </c>
      <c r="AJ1841" s="48" t="s">
        <v>1590</v>
      </c>
      <c r="AK1841" s="48" t="s">
        <v>1590</v>
      </c>
      <c r="AL1841" s="48" t="s">
        <v>1590</v>
      </c>
      <c r="AM1841" s="48" t="s">
        <v>1590</v>
      </c>
      <c r="AN1841" s="48" t="s">
        <v>1590</v>
      </c>
      <c r="AO1841" s="48" t="s">
        <v>1589</v>
      </c>
      <c r="AP1841" s="48" t="s">
        <v>1589</v>
      </c>
      <c r="AQ1841" s="48" t="s">
        <v>1589</v>
      </c>
      <c r="AR1841" s="48" t="s">
        <v>1589</v>
      </c>
      <c r="AS1841" s="52" t="s">
        <v>1589</v>
      </c>
      <c r="AT1841" s="52" t="s">
        <v>1589</v>
      </c>
      <c r="AU1841" s="52" t="s">
        <v>1589</v>
      </c>
      <c r="AV1841" s="52" t="s">
        <v>857</v>
      </c>
      <c r="AW1841" s="52" t="s">
        <v>857</v>
      </c>
      <c r="AX1841" s="48" t="s">
        <v>1641</v>
      </c>
      <c r="AY1841" s="48" t="s">
        <v>1641</v>
      </c>
      <c r="AZ1841" s="28" t="s">
        <v>1641</v>
      </c>
    </row>
    <row r="1842" ht="15.75" customHeight="1">
      <c r="A1842" s="40">
        <v>2912.0</v>
      </c>
      <c r="B1842" s="28" t="s">
        <v>4950</v>
      </c>
      <c r="C1842" s="41"/>
      <c r="D1842" s="42">
        <f t="array" ref="D1842">index(systems,match($A1842,INDEX(systems,0,1),),3)</f>
        <v>42.466</v>
      </c>
      <c r="E1842" s="42">
        <f t="array" ref="E1842">index(systems,match($A1842,INDEX(systems,0,1),),4)</f>
        <v>-520.132</v>
      </c>
      <c r="F1842" s="43" t="str">
        <f>IFERROR(__xludf.DUMMYFUNCTION("let(row, match($B1842&amp;if($C1842&lt;&gt;"""","" [""&amp;$C1842&amp;""]"",""""),index(nebulae,,2),0),join("","",iferror(round(index(nebulae,row,5)/2,3),1),iferror(round(index(nebulae,row,6)/2,3),1),0))"),"1,1,0")</f>
        <v>1,1,0</v>
      </c>
      <c r="G1842" s="44" t="s">
        <v>4951</v>
      </c>
      <c r="H1842" s="45">
        <f t="array" ref="H1842">let(systemId,match(A1842,index(systems,0,1),),refSystemId,match($H$1,index(systems,0,1),),x,index(systems,systemId,3),y,index(systems,systemId,4),refX,index(systems,refSystemId,3),refY,index(systems,refSystemId,4),round(sqrt((x-refX)^2+(y-refY)^2),3))</f>
        <v>521.863</v>
      </c>
      <c r="I1842" s="41"/>
      <c r="J1842" s="41"/>
      <c r="K1842" s="41"/>
      <c r="L1842" s="41"/>
      <c r="M1842" s="41"/>
      <c r="N1842" s="41"/>
      <c r="O1842" s="48" t="s">
        <v>418</v>
      </c>
      <c r="P1842" s="48" t="s">
        <v>418</v>
      </c>
      <c r="Q1842" s="48" t="s">
        <v>418</v>
      </c>
      <c r="R1842" s="48" t="s">
        <v>418</v>
      </c>
      <c r="S1842" s="48" t="s">
        <v>418</v>
      </c>
      <c r="T1842" s="48" t="s">
        <v>418</v>
      </c>
      <c r="U1842" s="48" t="s">
        <v>418</v>
      </c>
      <c r="V1842" s="48" t="s">
        <v>418</v>
      </c>
      <c r="W1842" s="48" t="s">
        <v>418</v>
      </c>
      <c r="X1842" s="48" t="s">
        <v>418</v>
      </c>
      <c r="Y1842" s="56" t="s">
        <v>418</v>
      </c>
      <c r="Z1842" s="56" t="s">
        <v>418</v>
      </c>
      <c r="AA1842" s="56" t="s">
        <v>418</v>
      </c>
      <c r="AB1842" s="56" t="s">
        <v>418</v>
      </c>
      <c r="AC1842" s="56" t="s">
        <v>418</v>
      </c>
      <c r="AD1842" s="56" t="s">
        <v>418</v>
      </c>
      <c r="AE1842" s="56" t="s">
        <v>418</v>
      </c>
      <c r="AF1842" s="56" t="s">
        <v>418</v>
      </c>
      <c r="AG1842" s="56" t="s">
        <v>418</v>
      </c>
      <c r="AH1842" s="56" t="s">
        <v>418</v>
      </c>
      <c r="AI1842" s="56" t="s">
        <v>418</v>
      </c>
      <c r="AJ1842" s="56" t="s">
        <v>418</v>
      </c>
      <c r="AK1842" s="56" t="s">
        <v>418</v>
      </c>
      <c r="AL1842" s="56" t="s">
        <v>418</v>
      </c>
      <c r="AM1842" s="56" t="s">
        <v>418</v>
      </c>
      <c r="AN1842" s="56" t="s">
        <v>2482</v>
      </c>
      <c r="AO1842" s="56" t="s">
        <v>2483</v>
      </c>
      <c r="AP1842" s="56" t="s">
        <v>2483</v>
      </c>
      <c r="AQ1842" s="56" t="s">
        <v>2483</v>
      </c>
      <c r="AR1842" s="56" t="s">
        <v>2483</v>
      </c>
      <c r="AS1842" s="56" t="s">
        <v>2483</v>
      </c>
      <c r="AT1842" s="56" t="s">
        <v>2483</v>
      </c>
      <c r="AU1842" s="48" t="s">
        <v>2483</v>
      </c>
      <c r="AV1842" s="56" t="s">
        <v>2483</v>
      </c>
      <c r="AW1842" s="56" t="s">
        <v>2483</v>
      </c>
      <c r="AX1842" s="56" t="s">
        <v>2483</v>
      </c>
      <c r="AY1842" s="56" t="s">
        <v>2483</v>
      </c>
      <c r="AZ1842" s="51" t="s">
        <v>2483</v>
      </c>
    </row>
    <row r="1843" ht="15.75" customHeight="1">
      <c r="A1843" s="40">
        <v>1642.0</v>
      </c>
      <c r="B1843" s="28" t="s">
        <v>4952</v>
      </c>
      <c r="C1843" s="41"/>
      <c r="D1843" s="42">
        <f t="array" ref="D1843">index(systems,match($A1843,INDEX(systems,0,1),),3)</f>
        <v>330.336</v>
      </c>
      <c r="E1843" s="42">
        <f t="array" ref="E1843">index(systems,match($A1843,INDEX(systems,0,1),),4)</f>
        <v>74.915</v>
      </c>
      <c r="F1843" s="43" t="str">
        <f>IFERROR(__xludf.DUMMYFUNCTION("let(row, match($B1843&amp;if($C1843&lt;&gt;"""","" [""&amp;$C1843&amp;""]"",""""),index(nebulae,,2),0),join("","",iferror(round(index(nebulae,row,5)/2,3),1),iferror(round(index(nebulae,row,6)/2,3),1),0))"),"1,1,0")</f>
        <v>1,1,0</v>
      </c>
      <c r="G1843" s="44" t="s">
        <v>4953</v>
      </c>
      <c r="H1843" s="45">
        <f t="array" ref="H1843">let(systemId,match(A1843,index(systems,0,1),),refSystemId,match($H$1,index(systems,0,1),),x,index(systems,systemId,3),y,index(systems,systemId,4),refX,index(systems,refSystemId,3),refY,index(systems,refSystemId,4),round(sqrt((x-refX)^2+(y-refY)^2),3))</f>
        <v>338.724</v>
      </c>
      <c r="I1843" s="46" t="s">
        <v>408</v>
      </c>
      <c r="J1843" s="46" t="s">
        <v>408</v>
      </c>
      <c r="K1843" s="46" t="s">
        <v>408</v>
      </c>
      <c r="L1843" s="47" t="s">
        <v>408</v>
      </c>
      <c r="M1843" s="47" t="s">
        <v>408</v>
      </c>
      <c r="N1843" s="28" t="s">
        <v>408</v>
      </c>
      <c r="O1843" s="41"/>
      <c r="P1843" s="48" t="s">
        <v>939</v>
      </c>
      <c r="Q1843" s="48" t="s">
        <v>939</v>
      </c>
      <c r="R1843" s="48" t="s">
        <v>939</v>
      </c>
      <c r="S1843" s="48" t="s">
        <v>939</v>
      </c>
      <c r="T1843" s="48" t="s">
        <v>939</v>
      </c>
      <c r="U1843" s="48" t="s">
        <v>939</v>
      </c>
      <c r="V1843" s="48" t="s">
        <v>939</v>
      </c>
      <c r="W1843" s="48" t="s">
        <v>939</v>
      </c>
      <c r="X1843" s="48" t="s">
        <v>939</v>
      </c>
      <c r="Y1843" s="48" t="s">
        <v>1470</v>
      </c>
      <c r="Z1843" s="48" t="s">
        <v>1470</v>
      </c>
      <c r="AA1843" s="48" t="s">
        <v>1471</v>
      </c>
      <c r="AB1843" s="48" t="s">
        <v>1471</v>
      </c>
      <c r="AC1843" s="48" t="s">
        <v>1471</v>
      </c>
      <c r="AD1843" s="48" t="s">
        <v>1471</v>
      </c>
      <c r="AE1843" s="48" t="s">
        <v>1471</v>
      </c>
      <c r="AF1843" s="48" t="s">
        <v>1471</v>
      </c>
      <c r="AG1843" s="48" t="s">
        <v>1471</v>
      </c>
      <c r="AH1843" s="48" t="s">
        <v>1471</v>
      </c>
      <c r="AI1843" s="48" t="s">
        <v>1471</v>
      </c>
      <c r="AJ1843" s="48" t="s">
        <v>1471</v>
      </c>
      <c r="AK1843" s="48" t="s">
        <v>1471</v>
      </c>
      <c r="AL1843" s="48" t="s">
        <v>1471</v>
      </c>
      <c r="AM1843" s="48" t="s">
        <v>1471</v>
      </c>
      <c r="AN1843" s="48" t="s">
        <v>1471</v>
      </c>
      <c r="AO1843" s="48" t="s">
        <v>1470</v>
      </c>
      <c r="AP1843" s="48" t="s">
        <v>1470</v>
      </c>
      <c r="AQ1843" s="48" t="s">
        <v>1470</v>
      </c>
      <c r="AR1843" s="48" t="s">
        <v>1470</v>
      </c>
      <c r="AS1843" s="48" t="s">
        <v>1470</v>
      </c>
      <c r="AT1843" s="48" t="s">
        <v>1470</v>
      </c>
      <c r="AU1843" s="48" t="s">
        <v>1470</v>
      </c>
      <c r="AV1843" s="48" t="s">
        <v>1470</v>
      </c>
      <c r="AW1843" s="48" t="s">
        <v>1470</v>
      </c>
      <c r="AX1843" s="48" t="s">
        <v>1641</v>
      </c>
      <c r="AY1843" s="48" t="s">
        <v>1641</v>
      </c>
      <c r="AZ1843" s="28" t="s">
        <v>1641</v>
      </c>
    </row>
    <row r="1844" ht="15.75" customHeight="1">
      <c r="A1844" s="40">
        <v>1643.0</v>
      </c>
      <c r="B1844" s="28" t="s">
        <v>4954</v>
      </c>
      <c r="C1844" s="41"/>
      <c r="D1844" s="42">
        <f t="array" ref="D1844">index(systems,match($A1844,INDEX(systems,0,1),),3)</f>
        <v>179.393</v>
      </c>
      <c r="E1844" s="42">
        <f t="array" ref="E1844">index(systems,match($A1844,INDEX(systems,0,1),),4)</f>
        <v>-84.574</v>
      </c>
      <c r="F1844" s="43" t="str">
        <f>IFERROR(__xludf.DUMMYFUNCTION("let(row, match($B1844&amp;if($C1844&lt;&gt;"""","" [""&amp;$C1844&amp;""]"",""""),index(nebulae,,2),0),join("","",iferror(round(index(nebulae,row,5)/2,3),1),iferror(round(index(nebulae,row,6)/2,3),1),0))"),"1,1,0")</f>
        <v>1,1,0</v>
      </c>
      <c r="G1844" s="44" t="s">
        <v>4955</v>
      </c>
      <c r="H1844" s="45">
        <f t="array" ref="H1844">let(systemId,match(A1844,index(systems,0,1),),refSystemId,match($H$1,index(systems,0,1),),x,index(systems,systemId,3),y,index(systems,systemId,4),refX,index(systems,refSystemId,3),refY,index(systems,refSystemId,4),round(sqrt((x-refX)^2+(y-refY)^2),3))</f>
        <v>198.33</v>
      </c>
      <c r="I1844" s="28" t="s">
        <v>418</v>
      </c>
      <c r="J1844" s="28" t="s">
        <v>500</v>
      </c>
      <c r="K1844" s="48" t="s">
        <v>500</v>
      </c>
      <c r="L1844" s="48" t="s">
        <v>500</v>
      </c>
      <c r="M1844" s="28" t="s">
        <v>500</v>
      </c>
      <c r="N1844" s="28" t="s">
        <v>555</v>
      </c>
      <c r="O1844" s="48" t="s">
        <v>555</v>
      </c>
      <c r="P1844" s="52" t="s">
        <v>555</v>
      </c>
      <c r="Q1844" s="52" t="s">
        <v>555</v>
      </c>
      <c r="R1844" s="52" t="s">
        <v>555</v>
      </c>
      <c r="S1844" s="52" t="s">
        <v>555</v>
      </c>
      <c r="T1844" s="52" t="s">
        <v>555</v>
      </c>
      <c r="U1844" s="48" t="s">
        <v>555</v>
      </c>
      <c r="V1844" s="48" t="s">
        <v>555</v>
      </c>
      <c r="W1844" s="48" t="s">
        <v>555</v>
      </c>
      <c r="X1844" s="48" t="s">
        <v>555</v>
      </c>
      <c r="Y1844" s="48" t="s">
        <v>992</v>
      </c>
      <c r="Z1844" s="48" t="s">
        <v>992</v>
      </c>
      <c r="AA1844" s="48" t="s">
        <v>993</v>
      </c>
      <c r="AB1844" s="48" t="s">
        <v>993</v>
      </c>
      <c r="AC1844" s="48" t="s">
        <v>993</v>
      </c>
      <c r="AD1844" s="48" t="s">
        <v>993</v>
      </c>
      <c r="AE1844" s="48" t="s">
        <v>993</v>
      </c>
      <c r="AF1844" s="48" t="s">
        <v>993</v>
      </c>
      <c r="AG1844" s="48" t="s">
        <v>993</v>
      </c>
      <c r="AH1844" s="48" t="s">
        <v>993</v>
      </c>
      <c r="AI1844" s="48" t="s">
        <v>993</v>
      </c>
      <c r="AJ1844" s="48" t="s">
        <v>993</v>
      </c>
      <c r="AK1844" s="48" t="s">
        <v>993</v>
      </c>
      <c r="AL1844" s="48" t="s">
        <v>993</v>
      </c>
      <c r="AM1844" s="48" t="s">
        <v>993</v>
      </c>
      <c r="AN1844" s="48" t="s">
        <v>993</v>
      </c>
      <c r="AO1844" s="48" t="s">
        <v>992</v>
      </c>
      <c r="AP1844" s="48" t="s">
        <v>992</v>
      </c>
      <c r="AQ1844" s="48" t="s">
        <v>992</v>
      </c>
      <c r="AR1844" s="48" t="s">
        <v>992</v>
      </c>
      <c r="AS1844" s="48" t="s">
        <v>992</v>
      </c>
      <c r="AT1844" s="48" t="s">
        <v>992</v>
      </c>
      <c r="AU1844" s="48" t="s">
        <v>992</v>
      </c>
      <c r="AV1844" s="48" t="s">
        <v>994</v>
      </c>
      <c r="AW1844" s="48" t="s">
        <v>994</v>
      </c>
      <c r="AX1844" s="48" t="s">
        <v>994</v>
      </c>
      <c r="AY1844" s="48" t="s">
        <v>994</v>
      </c>
      <c r="AZ1844" s="49" t="s">
        <v>994</v>
      </c>
    </row>
    <row r="1845" ht="15.75" customHeight="1">
      <c r="A1845" s="40">
        <v>1644.0</v>
      </c>
      <c r="B1845" s="28" t="s">
        <v>4956</v>
      </c>
      <c r="C1845" s="41"/>
      <c r="D1845" s="42">
        <f t="array" ref="D1845">index(systems,match($A1845,INDEX(systems,0,1),),3)</f>
        <v>-225.061</v>
      </c>
      <c r="E1845" s="42">
        <f t="array" ref="E1845">index(systems,match($A1845,INDEX(systems,0,1),),4)</f>
        <v>74.026</v>
      </c>
      <c r="F1845" s="43" t="str">
        <f>IFERROR(__xludf.DUMMYFUNCTION("let(row, match($B1845&amp;if($C1845&lt;&gt;"""","" [""&amp;$C1845&amp;""]"",""""),index(nebulae,,2),0),join("","",iferror(round(index(nebulae,row,5)/2,3),1),iferror(round(index(nebulae,row,6)/2,3),1),0))"),"1,1,0")</f>
        <v>1,1,0</v>
      </c>
      <c r="G1845" s="44" t="s">
        <v>4957</v>
      </c>
      <c r="H1845" s="45">
        <f t="array" ref="H1845">let(systemId,match(A1845,index(systems,0,1),),refSystemId,match($H$1,index(systems,0,1),),x,index(systems,systemId,3),y,index(systems,systemId,4),refX,index(systems,refSystemId,3),refY,index(systems,refSystemId,4),round(sqrt((x-refX)^2+(y-refY)^2),3))</f>
        <v>236.923</v>
      </c>
      <c r="I1845" s="46" t="s">
        <v>408</v>
      </c>
      <c r="J1845" s="47" t="s">
        <v>408</v>
      </c>
      <c r="K1845" s="47" t="s">
        <v>408</v>
      </c>
      <c r="L1845" s="46" t="s">
        <v>408</v>
      </c>
      <c r="M1845" s="47" t="s">
        <v>408</v>
      </c>
      <c r="N1845" s="28" t="s">
        <v>408</v>
      </c>
      <c r="O1845" s="41"/>
      <c r="P1845" s="48" t="s">
        <v>671</v>
      </c>
      <c r="Q1845" s="48" t="s">
        <v>671</v>
      </c>
      <c r="R1845" s="48" t="s">
        <v>671</v>
      </c>
      <c r="S1845" s="48" t="s">
        <v>671</v>
      </c>
      <c r="T1845" s="48" t="s">
        <v>671</v>
      </c>
      <c r="U1845" s="48" t="s">
        <v>671</v>
      </c>
      <c r="V1845" s="48" t="s">
        <v>671</v>
      </c>
      <c r="W1845" s="48" t="s">
        <v>671</v>
      </c>
      <c r="X1845" s="48" t="s">
        <v>422</v>
      </c>
      <c r="Y1845" s="48" t="s">
        <v>422</v>
      </c>
      <c r="Z1845" s="48" t="s">
        <v>422</v>
      </c>
      <c r="AA1845" s="48" t="s">
        <v>422</v>
      </c>
      <c r="AB1845" s="48" t="s">
        <v>422</v>
      </c>
      <c r="AC1845" s="48" t="s">
        <v>422</v>
      </c>
      <c r="AD1845" s="48" t="s">
        <v>422</v>
      </c>
      <c r="AE1845" s="48" t="s">
        <v>422</v>
      </c>
      <c r="AF1845" s="48" t="s">
        <v>422</v>
      </c>
      <c r="AG1845" s="48" t="s">
        <v>422</v>
      </c>
      <c r="AH1845" s="48" t="s">
        <v>422</v>
      </c>
      <c r="AI1845" s="48" t="s">
        <v>422</v>
      </c>
      <c r="AJ1845" s="48" t="s">
        <v>422</v>
      </c>
      <c r="AK1845" s="48" t="s">
        <v>422</v>
      </c>
      <c r="AL1845" s="48" t="s">
        <v>422</v>
      </c>
      <c r="AM1845" s="48" t="s">
        <v>422</v>
      </c>
      <c r="AN1845" s="48" t="s">
        <v>422</v>
      </c>
      <c r="AO1845" s="48" t="s">
        <v>422</v>
      </c>
      <c r="AP1845" s="48" t="s">
        <v>422</v>
      </c>
      <c r="AQ1845" s="48" t="s">
        <v>422</v>
      </c>
      <c r="AR1845" s="48" t="s">
        <v>422</v>
      </c>
      <c r="AS1845" s="48" t="s">
        <v>422</v>
      </c>
      <c r="AT1845" s="48" t="s">
        <v>422</v>
      </c>
      <c r="AU1845" s="48" t="s">
        <v>422</v>
      </c>
      <c r="AV1845" s="48" t="s">
        <v>422</v>
      </c>
      <c r="AW1845" s="48" t="s">
        <v>422</v>
      </c>
      <c r="AX1845" s="48" t="s">
        <v>422</v>
      </c>
      <c r="AY1845" s="48" t="s">
        <v>422</v>
      </c>
      <c r="AZ1845" s="28" t="s">
        <v>422</v>
      </c>
    </row>
    <row r="1846" ht="15.75" customHeight="1">
      <c r="A1846" s="40">
        <v>1645.0</v>
      </c>
      <c r="B1846" s="28" t="s">
        <v>4958</v>
      </c>
      <c r="C1846" s="41"/>
      <c r="D1846" s="42">
        <f t="array" ref="D1846">index(systems,match($A1846,INDEX(systems,0,1),),3)</f>
        <v>-66.176</v>
      </c>
      <c r="E1846" s="42">
        <f t="array" ref="E1846">index(systems,match($A1846,INDEX(systems,0,1),),4)</f>
        <v>-132.368</v>
      </c>
      <c r="F1846" s="43" t="str">
        <f>IFERROR(__xludf.DUMMYFUNCTION("let(row, match($B1846&amp;if($C1846&lt;&gt;"""","" [""&amp;$C1846&amp;""]"",""""),index(nebulae,,2),0),join("","",iferror(round(index(nebulae,row,5)/2,3),1),iferror(round(index(nebulae,row,6)/2,3),1),0))"),"1,1,0")</f>
        <v>1,1,0</v>
      </c>
      <c r="G1846" s="44" t="s">
        <v>4959</v>
      </c>
      <c r="H1846" s="45">
        <f t="array" ref="H1846">let(systemId,match(A1846,index(systems,0,1),),refSystemId,match($H$1,index(systems,0,1),),x,index(systems,systemId,3),y,index(systems,systemId,4),refX,index(systems,refSystemId,3),refY,index(systems,refSystemId,4),round(sqrt((x-refX)^2+(y-refY)^2),3))</f>
        <v>147.988</v>
      </c>
      <c r="I1846" s="46" t="s">
        <v>408</v>
      </c>
      <c r="J1846" s="53"/>
      <c r="K1846" s="53"/>
      <c r="L1846" s="53"/>
      <c r="M1846" s="46" t="s">
        <v>560</v>
      </c>
      <c r="N1846" s="28" t="s">
        <v>1121</v>
      </c>
      <c r="O1846" s="48" t="s">
        <v>1121</v>
      </c>
      <c r="P1846" s="48" t="s">
        <v>1121</v>
      </c>
      <c r="Q1846" s="48" t="s">
        <v>1121</v>
      </c>
      <c r="R1846" s="48" t="s">
        <v>1121</v>
      </c>
      <c r="S1846" s="48" t="s">
        <v>1121</v>
      </c>
      <c r="T1846" s="48" t="s">
        <v>1121</v>
      </c>
      <c r="U1846" s="48" t="s">
        <v>1121</v>
      </c>
      <c r="V1846" s="48" t="s">
        <v>1121</v>
      </c>
      <c r="W1846" s="48" t="s">
        <v>1121</v>
      </c>
      <c r="X1846" s="48" t="s">
        <v>1121</v>
      </c>
      <c r="Y1846" s="48" t="s">
        <v>2908</v>
      </c>
      <c r="Z1846" s="48" t="s">
        <v>2908</v>
      </c>
      <c r="AA1846" s="48" t="s">
        <v>2908</v>
      </c>
      <c r="AB1846" s="48" t="s">
        <v>2908</v>
      </c>
      <c r="AC1846" s="48" t="s">
        <v>2908</v>
      </c>
      <c r="AD1846" s="48" t="s">
        <v>2908</v>
      </c>
      <c r="AE1846" s="48" t="s">
        <v>2908</v>
      </c>
      <c r="AF1846" s="48" t="s">
        <v>2908</v>
      </c>
      <c r="AG1846" s="48" t="s">
        <v>2908</v>
      </c>
      <c r="AH1846" s="48" t="s">
        <v>2908</v>
      </c>
      <c r="AI1846" s="48" t="s">
        <v>2908</v>
      </c>
      <c r="AJ1846" s="48" t="s">
        <v>2908</v>
      </c>
      <c r="AK1846" s="48" t="s">
        <v>2908</v>
      </c>
      <c r="AL1846" s="48" t="s">
        <v>2908</v>
      </c>
      <c r="AM1846" s="48" t="s">
        <v>2908</v>
      </c>
      <c r="AN1846" s="48" t="s">
        <v>2908</v>
      </c>
      <c r="AO1846" s="48" t="s">
        <v>2908</v>
      </c>
      <c r="AP1846" s="48" t="s">
        <v>2908</v>
      </c>
      <c r="AQ1846" s="48" t="s">
        <v>2908</v>
      </c>
      <c r="AR1846" s="48" t="s">
        <v>2908</v>
      </c>
      <c r="AS1846" s="48" t="s">
        <v>2909</v>
      </c>
      <c r="AT1846" s="48" t="s">
        <v>2909</v>
      </c>
      <c r="AU1846" s="48" t="s">
        <v>2909</v>
      </c>
      <c r="AV1846" s="48" t="s">
        <v>1048</v>
      </c>
      <c r="AW1846" s="48" t="s">
        <v>1048</v>
      </c>
      <c r="AX1846" s="48" t="s">
        <v>1049</v>
      </c>
      <c r="AY1846" s="48" t="s">
        <v>1049</v>
      </c>
      <c r="AZ1846" s="28" t="s">
        <v>1049</v>
      </c>
    </row>
    <row r="1847" ht="15.75" customHeight="1">
      <c r="A1847" s="40">
        <v>1646.0</v>
      </c>
      <c r="B1847" s="28" t="s">
        <v>4960</v>
      </c>
      <c r="C1847" s="41"/>
      <c r="D1847" s="42">
        <f t="array" ref="D1847">index(systems,match($A1847,INDEX(systems,0,1),),3)</f>
        <v>553.176</v>
      </c>
      <c r="E1847" s="42">
        <f t="array" ref="E1847">index(systems,match($A1847,INDEX(systems,0,1),),4)</f>
        <v>-84.574</v>
      </c>
      <c r="F1847" s="43" t="str">
        <f>IFERROR(__xludf.DUMMYFUNCTION("let(row, match($B1847&amp;if($C1847&lt;&gt;"""","" [""&amp;$C1847&amp;""]"",""""),index(nebulae,,2),0),join("","",iferror(round(index(nebulae,row,5)/2,3),1),iferror(round(index(nebulae,row,6)/2,3),1),0))"),"1,1,0")</f>
        <v>1,1,0</v>
      </c>
      <c r="G1847" s="44" t="s">
        <v>4961</v>
      </c>
      <c r="H1847" s="45">
        <f t="array" ref="H1847">let(systemId,match(A1847,index(systems,0,1),),refSystemId,match($H$1,index(systems,0,1),),x,index(systems,systemId,3),y,index(systems,systemId,4),refX,index(systems,refSystemId,3),refY,index(systems,refSystemId,4),round(sqrt((x-refX)^2+(y-refY)^2),3))</f>
        <v>559.604</v>
      </c>
      <c r="I1847" s="53"/>
      <c r="J1847" s="53"/>
      <c r="K1847" s="53"/>
      <c r="L1847" s="53"/>
      <c r="M1847" s="53"/>
      <c r="N1847" s="28" t="s">
        <v>1074</v>
      </c>
      <c r="O1847" s="48" t="s">
        <v>1074</v>
      </c>
      <c r="P1847" s="48" t="s">
        <v>1074</v>
      </c>
      <c r="Q1847" s="48" t="s">
        <v>1074</v>
      </c>
      <c r="R1847" s="48" t="s">
        <v>1074</v>
      </c>
      <c r="S1847" s="48" t="s">
        <v>1074</v>
      </c>
      <c r="T1847" s="48" t="s">
        <v>1074</v>
      </c>
      <c r="U1847" s="48" t="s">
        <v>1074</v>
      </c>
      <c r="V1847" s="48" t="s">
        <v>1074</v>
      </c>
      <c r="W1847" s="48" t="s">
        <v>1074</v>
      </c>
      <c r="X1847" s="48" t="s">
        <v>1074</v>
      </c>
      <c r="Y1847" s="48" t="s">
        <v>1074</v>
      </c>
      <c r="Z1847" s="48" t="s">
        <v>1074</v>
      </c>
      <c r="AA1847" s="48" t="s">
        <v>1075</v>
      </c>
      <c r="AB1847" s="48" t="s">
        <v>1075</v>
      </c>
      <c r="AC1847" s="48" t="s">
        <v>1075</v>
      </c>
      <c r="AD1847" s="48" t="s">
        <v>1075</v>
      </c>
      <c r="AE1847" s="48" t="s">
        <v>1075</v>
      </c>
      <c r="AF1847" s="48" t="s">
        <v>1075</v>
      </c>
      <c r="AG1847" s="48" t="s">
        <v>1075</v>
      </c>
      <c r="AH1847" s="48" t="s">
        <v>1075</v>
      </c>
      <c r="AI1847" s="48" t="s">
        <v>1075</v>
      </c>
      <c r="AJ1847" s="48" t="s">
        <v>1075</v>
      </c>
      <c r="AK1847" s="48" t="s">
        <v>1075</v>
      </c>
      <c r="AL1847" s="48" t="s">
        <v>1075</v>
      </c>
      <c r="AM1847" s="48" t="s">
        <v>1075</v>
      </c>
      <c r="AN1847" s="48" t="s">
        <v>1075</v>
      </c>
      <c r="AO1847" s="48" t="s">
        <v>1074</v>
      </c>
      <c r="AP1847" s="48" t="s">
        <v>1074</v>
      </c>
      <c r="AQ1847" s="48" t="s">
        <v>1074</v>
      </c>
      <c r="AR1847" s="48" t="s">
        <v>2447</v>
      </c>
      <c r="AS1847" s="48" t="s">
        <v>2447</v>
      </c>
      <c r="AT1847" s="48" t="s">
        <v>2447</v>
      </c>
      <c r="AU1847" s="48" t="s">
        <v>2447</v>
      </c>
      <c r="AV1847" s="48" t="s">
        <v>2447</v>
      </c>
      <c r="AW1847" s="48" t="s">
        <v>2447</v>
      </c>
      <c r="AX1847" s="48" t="s">
        <v>2447</v>
      </c>
      <c r="AY1847" s="48" t="s">
        <v>2447</v>
      </c>
      <c r="AZ1847" s="28" t="s">
        <v>2447</v>
      </c>
    </row>
    <row r="1848" ht="15.75" customHeight="1">
      <c r="A1848" s="40">
        <v>1647.0</v>
      </c>
      <c r="B1848" s="28" t="s">
        <v>4962</v>
      </c>
      <c r="C1848" s="41"/>
      <c r="D1848" s="42">
        <f t="array" ref="D1848">index(systems,match($A1848,INDEX(systems,0,1),),3)</f>
        <v>-28.699</v>
      </c>
      <c r="E1848" s="42">
        <f t="array" ref="E1848">index(systems,match($A1848,INDEX(systems,0,1),),4)</f>
        <v>187.359</v>
      </c>
      <c r="F1848" s="43" t="str">
        <f>IFERROR(__xludf.DUMMYFUNCTION("let(row, match($B1848&amp;if($C1848&lt;&gt;"""","" [""&amp;$C1848&amp;""]"",""""),index(nebulae,,2),0),join("","",iferror(round(index(nebulae,row,5)/2,3),1),iferror(round(index(nebulae,row,6)/2,3),1),0))"),"1,1,0")</f>
        <v>1,1,0</v>
      </c>
      <c r="G1848" s="44" t="s">
        <v>4963</v>
      </c>
      <c r="H1848" s="45">
        <f t="array" ref="H1848">let(systemId,match(A1848,index(systems,0,1),),refSystemId,match($H$1,index(systems,0,1),),x,index(systems,systemId,3),y,index(systems,systemId,4),refX,index(systems,refSystemId,3),refY,index(systems,refSystemId,4),round(sqrt((x-refX)^2+(y-refY)^2),3))</f>
        <v>189.544</v>
      </c>
      <c r="I1848" s="53"/>
      <c r="J1848" s="53"/>
      <c r="K1848" s="46" t="s">
        <v>690</v>
      </c>
      <c r="L1848" s="46" t="s">
        <v>690</v>
      </c>
      <c r="M1848" s="47" t="s">
        <v>691</v>
      </c>
      <c r="N1848" s="28" t="s">
        <v>692</v>
      </c>
      <c r="O1848" s="48" t="s">
        <v>692</v>
      </c>
      <c r="P1848" s="48" t="s">
        <v>692</v>
      </c>
      <c r="Q1848" s="48" t="s">
        <v>692</v>
      </c>
      <c r="R1848" s="48" t="s">
        <v>692</v>
      </c>
      <c r="S1848" s="48" t="s">
        <v>692</v>
      </c>
      <c r="T1848" s="48" t="s">
        <v>692</v>
      </c>
      <c r="U1848" s="48" t="s">
        <v>692</v>
      </c>
      <c r="V1848" s="48" t="s">
        <v>692</v>
      </c>
      <c r="W1848" s="48" t="s">
        <v>692</v>
      </c>
      <c r="X1848" s="48" t="s">
        <v>943</v>
      </c>
      <c r="Y1848" s="48" t="s">
        <v>409</v>
      </c>
      <c r="Z1848" s="48" t="s">
        <v>409</v>
      </c>
      <c r="AA1848" s="48" t="s">
        <v>1717</v>
      </c>
      <c r="AB1848" s="48" t="s">
        <v>1717</v>
      </c>
      <c r="AC1848" s="48" t="s">
        <v>1717</v>
      </c>
      <c r="AD1848" s="48" t="s">
        <v>1717</v>
      </c>
      <c r="AE1848" s="48" t="s">
        <v>1717</v>
      </c>
      <c r="AF1848" s="48" t="s">
        <v>1717</v>
      </c>
      <c r="AG1848" s="48" t="s">
        <v>1718</v>
      </c>
      <c r="AH1848" s="48" t="s">
        <v>1719</v>
      </c>
      <c r="AI1848" s="48" t="s">
        <v>1139</v>
      </c>
      <c r="AJ1848" s="48" t="s">
        <v>1139</v>
      </c>
      <c r="AK1848" s="48" t="s">
        <v>1139</v>
      </c>
      <c r="AL1848" s="48" t="s">
        <v>1139</v>
      </c>
      <c r="AM1848" s="48" t="s">
        <v>1139</v>
      </c>
      <c r="AN1848" s="48" t="s">
        <v>1139</v>
      </c>
      <c r="AO1848" s="48" t="s">
        <v>414</v>
      </c>
      <c r="AP1848" s="48" t="s">
        <v>414</v>
      </c>
      <c r="AQ1848" s="48" t="s">
        <v>1140</v>
      </c>
      <c r="AR1848" s="48" t="s">
        <v>1140</v>
      </c>
      <c r="AS1848" s="48" t="s">
        <v>414</v>
      </c>
      <c r="AT1848" s="48" t="s">
        <v>415</v>
      </c>
      <c r="AU1848" s="48" t="s">
        <v>415</v>
      </c>
      <c r="AV1848" s="48" t="s">
        <v>849</v>
      </c>
      <c r="AW1848" s="48" t="s">
        <v>849</v>
      </c>
      <c r="AX1848" s="48" t="s">
        <v>531</v>
      </c>
      <c r="AY1848" s="48" t="s">
        <v>531</v>
      </c>
      <c r="AZ1848" s="51" t="s">
        <v>531</v>
      </c>
    </row>
    <row r="1849" ht="15.75" customHeight="1">
      <c r="A1849" s="40">
        <v>1648.0</v>
      </c>
      <c r="B1849" s="28" t="s">
        <v>4964</v>
      </c>
      <c r="C1849" s="41"/>
      <c r="D1849" s="42">
        <f t="array" ref="D1849">index(systems,match($A1849,INDEX(systems,0,1),),3)</f>
        <v>-134.901</v>
      </c>
      <c r="E1849" s="42">
        <f t="array" ref="E1849">index(systems,match($A1849,INDEX(systems,0,1),),4)</f>
        <v>-322.172</v>
      </c>
      <c r="F1849" s="43" t="str">
        <f>IFERROR(__xludf.DUMMYFUNCTION("let(row, match($B1849&amp;if($C1849&lt;&gt;"""","" [""&amp;$C1849&amp;""]"",""""),index(nebulae,,2),0),join("","",iferror(round(index(nebulae,row,5)/2,3),1),iferror(round(index(nebulae,row,6)/2,3),1),0))"),"1,1,0")</f>
        <v>1,1,0</v>
      </c>
      <c r="G1849" s="44" t="s">
        <v>4965</v>
      </c>
      <c r="H1849" s="45">
        <f t="array" ref="H1849">let(systemId,match(A1849,index(systems,0,1),),refSystemId,match($H$1,index(systems,0,1),),x,index(systems,systemId,3),y,index(systems,systemId,4),refX,index(systems,refSystemId,3),refY,index(systems,refSystemId,4),round(sqrt((x-refX)^2+(y-refY)^2),3))</f>
        <v>349.275</v>
      </c>
      <c r="I1849" s="47" t="s">
        <v>408</v>
      </c>
      <c r="J1849" s="53"/>
      <c r="K1849" s="53"/>
      <c r="L1849" s="53"/>
      <c r="M1849" s="46" t="s">
        <v>560</v>
      </c>
      <c r="N1849" s="28" t="s">
        <v>1110</v>
      </c>
      <c r="O1849" s="48" t="s">
        <v>1110</v>
      </c>
      <c r="P1849" s="48" t="s">
        <v>1110</v>
      </c>
      <c r="Q1849" s="48" t="s">
        <v>1110</v>
      </c>
      <c r="R1849" s="48" t="s">
        <v>1110</v>
      </c>
      <c r="S1849" s="48" t="s">
        <v>1110</v>
      </c>
      <c r="T1849" s="48" t="s">
        <v>1110</v>
      </c>
      <c r="U1849" s="48" t="s">
        <v>1110</v>
      </c>
      <c r="V1849" s="48" t="s">
        <v>1110</v>
      </c>
      <c r="W1849" s="48" t="s">
        <v>1110</v>
      </c>
      <c r="X1849" s="48" t="s">
        <v>560</v>
      </c>
      <c r="Y1849" s="48" t="s">
        <v>560</v>
      </c>
      <c r="Z1849" s="48" t="s">
        <v>560</v>
      </c>
      <c r="AA1849" s="48" t="s">
        <v>560</v>
      </c>
      <c r="AB1849" s="48" t="s">
        <v>560</v>
      </c>
      <c r="AC1849" s="48" t="s">
        <v>560</v>
      </c>
      <c r="AD1849" s="48" t="s">
        <v>560</v>
      </c>
      <c r="AE1849" s="48" t="s">
        <v>560</v>
      </c>
      <c r="AF1849" s="48" t="s">
        <v>560</v>
      </c>
      <c r="AG1849" s="48" t="s">
        <v>560</v>
      </c>
      <c r="AH1849" s="48" t="s">
        <v>560</v>
      </c>
      <c r="AI1849" s="48" t="s">
        <v>560</v>
      </c>
      <c r="AJ1849" s="48" t="s">
        <v>560</v>
      </c>
      <c r="AK1849" s="48" t="s">
        <v>560</v>
      </c>
      <c r="AL1849" s="48" t="s">
        <v>560</v>
      </c>
      <c r="AM1849" s="48" t="s">
        <v>560</v>
      </c>
      <c r="AN1849" s="48" t="s">
        <v>560</v>
      </c>
      <c r="AO1849" s="48" t="s">
        <v>560</v>
      </c>
      <c r="AP1849" s="48" t="s">
        <v>560</v>
      </c>
      <c r="AQ1849" s="48" t="s">
        <v>560</v>
      </c>
      <c r="AR1849" s="48" t="s">
        <v>560</v>
      </c>
      <c r="AS1849" s="48" t="s">
        <v>418</v>
      </c>
      <c r="AT1849" s="48" t="s">
        <v>418</v>
      </c>
      <c r="AU1849" s="48" t="s">
        <v>418</v>
      </c>
      <c r="AV1849" s="48" t="s">
        <v>418</v>
      </c>
      <c r="AW1849" s="48" t="s">
        <v>418</v>
      </c>
      <c r="AX1849" s="48" t="s">
        <v>418</v>
      </c>
      <c r="AY1849" s="48" t="s">
        <v>969</v>
      </c>
      <c r="AZ1849" s="28" t="s">
        <v>969</v>
      </c>
    </row>
    <row r="1850" ht="15.75" customHeight="1">
      <c r="A1850" s="40">
        <v>1649.0</v>
      </c>
      <c r="B1850" s="28" t="s">
        <v>4966</v>
      </c>
      <c r="C1850" s="41"/>
      <c r="D1850" s="42">
        <f t="array" ref="D1850">index(systems,match($A1850,INDEX(systems,0,1),),3)</f>
        <v>-245.965</v>
      </c>
      <c r="E1850" s="42">
        <f t="array" ref="E1850">index(systems,match($A1850,INDEX(systems,0,1),),4)</f>
        <v>502.42</v>
      </c>
      <c r="F1850" s="43" t="str">
        <f>IFERROR(__xludf.DUMMYFUNCTION("let(row, match($B1850&amp;if($C1850&lt;&gt;"""","" [""&amp;$C1850&amp;""]"",""""),index(nebulae,,2),0),join("","",iferror(round(index(nebulae,row,5)/2,3),1),iferror(round(index(nebulae,row,6)/2,3),1),0))"),"1,1,0")</f>
        <v>1,1,0</v>
      </c>
      <c r="G1850" s="44" t="s">
        <v>4967</v>
      </c>
      <c r="H1850" s="45">
        <f t="array" ref="H1850">let(systemId,match(A1850,index(systems,0,1),),refSystemId,match($H$1,index(systems,0,1),),x,index(systems,systemId,3),y,index(systems,systemId,4),refX,index(systems,refSystemId,3),refY,index(systems,refSystemId,4),round(sqrt((x-refX)^2+(y-refY)^2),3))</f>
        <v>559.397</v>
      </c>
      <c r="I1850" s="46" t="s">
        <v>408</v>
      </c>
      <c r="J1850" s="46" t="s">
        <v>408</v>
      </c>
      <c r="K1850" s="46" t="s">
        <v>408</v>
      </c>
      <c r="L1850" s="46" t="s">
        <v>408</v>
      </c>
      <c r="M1850" s="46" t="s">
        <v>408</v>
      </c>
      <c r="N1850" s="28" t="s">
        <v>408</v>
      </c>
      <c r="O1850" s="41"/>
      <c r="P1850" s="48" t="s">
        <v>497</v>
      </c>
      <c r="Q1850" s="48" t="s">
        <v>497</v>
      </c>
      <c r="R1850" s="48" t="s">
        <v>497</v>
      </c>
      <c r="S1850" s="48" t="s">
        <v>418</v>
      </c>
      <c r="T1850" s="48" t="s">
        <v>418</v>
      </c>
      <c r="U1850" s="48" t="s">
        <v>418</v>
      </c>
      <c r="V1850" s="48" t="s">
        <v>418</v>
      </c>
      <c r="W1850" s="48" t="s">
        <v>418</v>
      </c>
      <c r="X1850" s="48" t="s">
        <v>418</v>
      </c>
      <c r="Y1850" s="48" t="s">
        <v>422</v>
      </c>
      <c r="Z1850" s="48" t="s">
        <v>422</v>
      </c>
      <c r="AA1850" s="48" t="s">
        <v>422</v>
      </c>
      <c r="AB1850" s="48" t="s">
        <v>422</v>
      </c>
      <c r="AC1850" s="48" t="s">
        <v>422</v>
      </c>
      <c r="AD1850" s="48" t="s">
        <v>422</v>
      </c>
      <c r="AE1850" s="48" t="s">
        <v>422</v>
      </c>
      <c r="AF1850" s="48" t="s">
        <v>422</v>
      </c>
      <c r="AG1850" s="48" t="s">
        <v>422</v>
      </c>
      <c r="AH1850" s="48" t="s">
        <v>422</v>
      </c>
      <c r="AI1850" s="48" t="s">
        <v>422</v>
      </c>
      <c r="AJ1850" s="48" t="s">
        <v>422</v>
      </c>
      <c r="AK1850" s="48" t="s">
        <v>422</v>
      </c>
      <c r="AL1850" s="48" t="s">
        <v>422</v>
      </c>
      <c r="AM1850" s="48" t="s">
        <v>422</v>
      </c>
      <c r="AN1850" s="48" t="s">
        <v>422</v>
      </c>
      <c r="AO1850" s="48" t="s">
        <v>422</v>
      </c>
      <c r="AP1850" s="48" t="s">
        <v>422</v>
      </c>
      <c r="AQ1850" s="48" t="s">
        <v>422</v>
      </c>
      <c r="AR1850" s="48" t="s">
        <v>422</v>
      </c>
      <c r="AS1850" s="48" t="s">
        <v>422</v>
      </c>
      <c r="AT1850" s="48" t="s">
        <v>422</v>
      </c>
      <c r="AU1850" s="48" t="s">
        <v>422</v>
      </c>
      <c r="AV1850" s="52" t="s">
        <v>422</v>
      </c>
      <c r="AW1850" s="52" t="s">
        <v>422</v>
      </c>
      <c r="AX1850" s="48" t="s">
        <v>422</v>
      </c>
      <c r="AY1850" s="48" t="s">
        <v>422</v>
      </c>
      <c r="AZ1850" s="28" t="s">
        <v>422</v>
      </c>
    </row>
    <row r="1851" ht="15.75" customHeight="1">
      <c r="A1851" s="40">
        <v>1650.0</v>
      </c>
      <c r="B1851" s="28" t="s">
        <v>4968</v>
      </c>
      <c r="C1851" s="41"/>
      <c r="D1851" s="42">
        <f t="array" ref="D1851">index(systems,match($A1851,INDEX(systems,0,1),),3)</f>
        <v>112.42</v>
      </c>
      <c r="E1851" s="42">
        <f t="array" ref="E1851">index(systems,match($A1851,INDEX(systems,0,1),),4)</f>
        <v>-423.345</v>
      </c>
      <c r="F1851" s="43" t="str">
        <f>IFERROR(__xludf.DUMMYFUNCTION("let(row, match($B1851&amp;if($C1851&lt;&gt;"""","" [""&amp;$C1851&amp;""]"",""""),index(nebulae,,2),0),join("","",iferror(round(index(nebulae,row,5)/2,3),1),iferror(round(index(nebulae,row,6)/2,3),1),0))"),"1,1,0")</f>
        <v>1,1,0</v>
      </c>
      <c r="G1851" s="44" t="s">
        <v>4969</v>
      </c>
      <c r="H1851" s="45">
        <f t="array" ref="H1851">let(systemId,match(A1851,index(systems,0,1),),refSystemId,match($H$1,index(systems,0,1),),x,index(systems,systemId,3),y,index(systems,systemId,4),refX,index(systems,refSystemId,3),refY,index(systems,refSystemId,4),round(sqrt((x-refX)^2+(y-refY)^2),3))</f>
        <v>438.017</v>
      </c>
      <c r="I1851" s="28" t="s">
        <v>408</v>
      </c>
      <c r="J1851" s="28" t="s">
        <v>408</v>
      </c>
      <c r="K1851" s="28" t="s">
        <v>408</v>
      </c>
      <c r="L1851" s="28" t="s">
        <v>408</v>
      </c>
      <c r="M1851" s="28" t="s">
        <v>408</v>
      </c>
      <c r="N1851" s="28" t="s">
        <v>408</v>
      </c>
      <c r="O1851" s="41"/>
      <c r="P1851" s="48" t="s">
        <v>1846</v>
      </c>
      <c r="Q1851" s="51" t="s">
        <v>1846</v>
      </c>
      <c r="R1851" s="48" t="s">
        <v>1846</v>
      </c>
      <c r="S1851" s="48" t="s">
        <v>1846</v>
      </c>
      <c r="T1851" s="51" t="s">
        <v>1846</v>
      </c>
      <c r="U1851" s="41"/>
      <c r="V1851" s="51" t="s">
        <v>1847</v>
      </c>
      <c r="W1851" s="48" t="s">
        <v>1847</v>
      </c>
      <c r="X1851" s="51" t="s">
        <v>1847</v>
      </c>
      <c r="Y1851" s="51" t="s">
        <v>629</v>
      </c>
      <c r="Z1851" s="48" t="s">
        <v>422</v>
      </c>
      <c r="AA1851" s="48" t="s">
        <v>422</v>
      </c>
      <c r="AB1851" s="48" t="s">
        <v>422</v>
      </c>
      <c r="AC1851" s="48" t="s">
        <v>422</v>
      </c>
      <c r="AD1851" s="48" t="s">
        <v>422</v>
      </c>
      <c r="AE1851" s="48" t="s">
        <v>422</v>
      </c>
      <c r="AF1851" s="48" t="s">
        <v>422</v>
      </c>
      <c r="AG1851" s="48" t="s">
        <v>422</v>
      </c>
      <c r="AH1851" s="48" t="s">
        <v>422</v>
      </c>
      <c r="AI1851" s="48" t="s">
        <v>422</v>
      </c>
      <c r="AJ1851" s="48" t="s">
        <v>422</v>
      </c>
      <c r="AK1851" s="48" t="s">
        <v>422</v>
      </c>
      <c r="AL1851" s="48" t="s">
        <v>422</v>
      </c>
      <c r="AM1851" s="48" t="s">
        <v>422</v>
      </c>
      <c r="AN1851" s="48" t="s">
        <v>422</v>
      </c>
      <c r="AO1851" s="48" t="s">
        <v>422</v>
      </c>
      <c r="AP1851" s="48" t="s">
        <v>422</v>
      </c>
      <c r="AQ1851" s="48" t="s">
        <v>422</v>
      </c>
      <c r="AR1851" s="48" t="s">
        <v>422</v>
      </c>
      <c r="AS1851" s="48" t="s">
        <v>422</v>
      </c>
      <c r="AT1851" s="48" t="s">
        <v>422</v>
      </c>
      <c r="AU1851" s="48" t="s">
        <v>422</v>
      </c>
      <c r="AV1851" s="48" t="s">
        <v>422</v>
      </c>
      <c r="AW1851" s="48" t="s">
        <v>422</v>
      </c>
      <c r="AX1851" s="48" t="s">
        <v>422</v>
      </c>
      <c r="AY1851" s="48" t="s">
        <v>422</v>
      </c>
      <c r="AZ1851" s="51" t="s">
        <v>418</v>
      </c>
    </row>
    <row r="1852" ht="15.75" customHeight="1">
      <c r="A1852" s="40">
        <v>1651.0</v>
      </c>
      <c r="B1852" s="28" t="s">
        <v>4970</v>
      </c>
      <c r="C1852" s="41"/>
      <c r="D1852" s="42">
        <f t="array" ref="D1852">index(systems,match($A1852,INDEX(systems,0,1),),3)</f>
        <v>-240.957</v>
      </c>
      <c r="E1852" s="42">
        <f t="array" ref="E1852">index(systems,match($A1852,INDEX(systems,0,1),),4)</f>
        <v>325.139</v>
      </c>
      <c r="F1852" s="43" t="str">
        <f>IFERROR(__xludf.DUMMYFUNCTION("let(row, match($B1852&amp;if($C1852&lt;&gt;"""","" [""&amp;$C1852&amp;""]"",""""),index(nebulae,,2),0),join("","",iferror(round(index(nebulae,row,5)/2,3),1),iferror(round(index(nebulae,row,6)/2,3),1),0))"),"1,1,0")</f>
        <v>1,1,0</v>
      </c>
      <c r="G1852" s="44" t="s">
        <v>4971</v>
      </c>
      <c r="H1852" s="45">
        <f t="array" ref="H1852">let(systemId,match(A1852,index(systems,0,1),),refSystemId,match($H$1,index(systems,0,1),),x,index(systems,systemId,3),y,index(systems,systemId,4),refX,index(systems,refSystemId,3),refY,index(systems,refSystemId,4),round(sqrt((x-refX)^2+(y-refY)^2),3))</f>
        <v>404.692</v>
      </c>
      <c r="I1852" s="28" t="s">
        <v>408</v>
      </c>
      <c r="J1852" s="28" t="s">
        <v>408</v>
      </c>
      <c r="K1852" s="28" t="s">
        <v>408</v>
      </c>
      <c r="L1852" s="28" t="s">
        <v>408</v>
      </c>
      <c r="M1852" s="41"/>
      <c r="N1852" s="28" t="s">
        <v>497</v>
      </c>
      <c r="O1852" s="48" t="s">
        <v>497</v>
      </c>
      <c r="P1852" s="48" t="s">
        <v>497</v>
      </c>
      <c r="Q1852" s="48" t="s">
        <v>497</v>
      </c>
      <c r="R1852" s="48" t="s">
        <v>497</v>
      </c>
      <c r="S1852" s="48" t="s">
        <v>435</v>
      </c>
      <c r="T1852" s="48" t="s">
        <v>435</v>
      </c>
      <c r="U1852" s="48" t="s">
        <v>435</v>
      </c>
      <c r="V1852" s="48" t="s">
        <v>435</v>
      </c>
      <c r="W1852" s="48" t="s">
        <v>435</v>
      </c>
      <c r="X1852" s="48" t="s">
        <v>435</v>
      </c>
      <c r="Y1852" s="48" t="s">
        <v>435</v>
      </c>
      <c r="Z1852" s="48" t="s">
        <v>435</v>
      </c>
      <c r="AA1852" s="48" t="s">
        <v>1091</v>
      </c>
      <c r="AB1852" s="48" t="s">
        <v>1091</v>
      </c>
      <c r="AC1852" s="48" t="s">
        <v>1091</v>
      </c>
      <c r="AD1852" s="48" t="s">
        <v>1091</v>
      </c>
      <c r="AE1852" s="48" t="s">
        <v>1091</v>
      </c>
      <c r="AF1852" s="48" t="s">
        <v>1091</v>
      </c>
      <c r="AG1852" s="48" t="s">
        <v>1091</v>
      </c>
      <c r="AH1852" s="48" t="s">
        <v>1092</v>
      </c>
      <c r="AI1852" s="48" t="s">
        <v>592</v>
      </c>
      <c r="AJ1852" s="48" t="s">
        <v>592</v>
      </c>
      <c r="AK1852" s="48" t="s">
        <v>592</v>
      </c>
      <c r="AL1852" s="48" t="s">
        <v>592</v>
      </c>
      <c r="AM1852" s="48" t="s">
        <v>592</v>
      </c>
      <c r="AN1852" s="48" t="s">
        <v>592</v>
      </c>
      <c r="AO1852" s="48" t="s">
        <v>592</v>
      </c>
      <c r="AP1852" s="48" t="s">
        <v>592</v>
      </c>
      <c r="AQ1852" s="48" t="s">
        <v>592</v>
      </c>
      <c r="AR1852" s="48" t="s">
        <v>592</v>
      </c>
      <c r="AS1852" s="48" t="s">
        <v>592</v>
      </c>
      <c r="AT1852" s="48" t="s">
        <v>593</v>
      </c>
      <c r="AU1852" s="48" t="s">
        <v>593</v>
      </c>
      <c r="AV1852" s="48" t="s">
        <v>593</v>
      </c>
      <c r="AW1852" s="48" t="s">
        <v>594</v>
      </c>
      <c r="AX1852" s="48" t="s">
        <v>594</v>
      </c>
      <c r="AY1852" s="48" t="s">
        <v>594</v>
      </c>
      <c r="AZ1852" s="28" t="s">
        <v>594</v>
      </c>
    </row>
    <row r="1853" ht="15.75" customHeight="1">
      <c r="A1853" s="40">
        <v>1652.0</v>
      </c>
      <c r="B1853" s="28" t="s">
        <v>4972</v>
      </c>
      <c r="C1853" s="41"/>
      <c r="D1853" s="42">
        <f t="array" ref="D1853">index(systems,match($A1853,INDEX(systems,0,1),),3)</f>
        <v>424.157</v>
      </c>
      <c r="E1853" s="42">
        <f t="array" ref="E1853">index(systems,match($A1853,INDEX(systems,0,1),),4)</f>
        <v>114.42</v>
      </c>
      <c r="F1853" s="43" t="str">
        <f>IFERROR(__xludf.DUMMYFUNCTION("let(row, match($B1853&amp;if($C1853&lt;&gt;"""","" [""&amp;$C1853&amp;""]"",""""),index(nebulae,,2),0),join("","",iferror(round(index(nebulae,row,5)/2,3),1),iferror(round(index(nebulae,row,6)/2,3),1),0))"),"1,1,0")</f>
        <v>1,1,0</v>
      </c>
      <c r="G1853" s="44" t="s">
        <v>4973</v>
      </c>
      <c r="H1853" s="45">
        <f t="array" ref="H1853">let(systemId,match(A1853,index(systems,0,1),),refSystemId,match($H$1,index(systems,0,1),),x,index(systems,systemId,3),y,index(systems,systemId,4),refX,index(systems,refSystemId,3),refY,index(systems,refSystemId,4),round(sqrt((x-refX)^2+(y-refY)^2),3))</f>
        <v>439.319</v>
      </c>
      <c r="I1853" s="53"/>
      <c r="J1853" s="53"/>
      <c r="K1853" s="53"/>
      <c r="L1853" s="53"/>
      <c r="M1853" s="53"/>
      <c r="N1853" s="28" t="s">
        <v>552</v>
      </c>
      <c r="O1853" s="48" t="s">
        <v>939</v>
      </c>
      <c r="P1853" s="48" t="s">
        <v>939</v>
      </c>
      <c r="Q1853" s="48" t="s">
        <v>939</v>
      </c>
      <c r="R1853" s="48" t="s">
        <v>939</v>
      </c>
      <c r="S1853" s="48" t="s">
        <v>939</v>
      </c>
      <c r="T1853" s="48" t="s">
        <v>939</v>
      </c>
      <c r="U1853" s="48" t="s">
        <v>939</v>
      </c>
      <c r="V1853" s="48" t="s">
        <v>939</v>
      </c>
      <c r="W1853" s="48" t="s">
        <v>939</v>
      </c>
      <c r="X1853" s="48" t="s">
        <v>422</v>
      </c>
      <c r="Y1853" s="48" t="s">
        <v>422</v>
      </c>
      <c r="Z1853" s="48" t="s">
        <v>422</v>
      </c>
      <c r="AA1853" s="48" t="s">
        <v>422</v>
      </c>
      <c r="AB1853" s="48" t="s">
        <v>422</v>
      </c>
      <c r="AC1853" s="48" t="s">
        <v>422</v>
      </c>
      <c r="AD1853" s="48" t="s">
        <v>422</v>
      </c>
      <c r="AE1853" s="48" t="s">
        <v>422</v>
      </c>
      <c r="AF1853" s="48" t="s">
        <v>422</v>
      </c>
      <c r="AG1853" s="48" t="s">
        <v>422</v>
      </c>
      <c r="AH1853" s="48" t="s">
        <v>422</v>
      </c>
      <c r="AI1853" s="48" t="s">
        <v>422</v>
      </c>
      <c r="AJ1853" s="48" t="s">
        <v>422</v>
      </c>
      <c r="AK1853" s="48" t="s">
        <v>422</v>
      </c>
      <c r="AL1853" s="48" t="s">
        <v>422</v>
      </c>
      <c r="AM1853" s="48" t="s">
        <v>422</v>
      </c>
      <c r="AN1853" s="48" t="s">
        <v>422</v>
      </c>
      <c r="AO1853" s="48" t="s">
        <v>422</v>
      </c>
      <c r="AP1853" s="48" t="s">
        <v>422</v>
      </c>
      <c r="AQ1853" s="48" t="s">
        <v>422</v>
      </c>
      <c r="AR1853" s="48" t="s">
        <v>422</v>
      </c>
      <c r="AS1853" s="48" t="s">
        <v>422</v>
      </c>
      <c r="AT1853" s="48" t="s">
        <v>422</v>
      </c>
      <c r="AU1853" s="48" t="s">
        <v>422</v>
      </c>
      <c r="AV1853" s="48" t="s">
        <v>422</v>
      </c>
      <c r="AW1853" s="48" t="s">
        <v>422</v>
      </c>
      <c r="AX1853" s="48" t="s">
        <v>422</v>
      </c>
      <c r="AY1853" s="48" t="s">
        <v>422</v>
      </c>
      <c r="AZ1853" s="28" t="s">
        <v>422</v>
      </c>
    </row>
    <row r="1854" ht="15.75" customHeight="1">
      <c r="A1854" s="40">
        <v>1653.0</v>
      </c>
      <c r="B1854" s="28" t="s">
        <v>4974</v>
      </c>
      <c r="C1854" s="41"/>
      <c r="D1854" s="42">
        <f t="array" ref="D1854">index(systems,match($A1854,INDEX(systems,0,1),),3)</f>
        <v>-255.427</v>
      </c>
      <c r="E1854" s="42">
        <f t="array" ref="E1854">index(systems,match($A1854,INDEX(systems,0,1),),4)</f>
        <v>46.734</v>
      </c>
      <c r="F1854" s="43" t="str">
        <f>IFERROR(__xludf.DUMMYFUNCTION("let(row, match($B1854&amp;if($C1854&lt;&gt;"""","" [""&amp;$C1854&amp;""]"",""""),index(nebulae,,2),0),join("","",iferror(round(index(nebulae,row,5)/2,3),1),iferror(round(index(nebulae,row,6)/2,3),1),0))"),"1,1,0")</f>
        <v>1,1,0</v>
      </c>
      <c r="G1854" s="44" t="s">
        <v>4975</v>
      </c>
      <c r="H1854" s="45">
        <f t="array" ref="H1854">let(systemId,match(A1854,index(systems,0,1),),refSystemId,match($H$1,index(systems,0,1),),x,index(systems,systemId,3),y,index(systems,systemId,4),refX,index(systems,refSystemId,3),refY,index(systems,refSystemId,4),round(sqrt((x-refX)^2+(y-refY)^2),3))</f>
        <v>259.667</v>
      </c>
      <c r="I1854" s="28" t="s">
        <v>418</v>
      </c>
      <c r="J1854" s="48" t="s">
        <v>418</v>
      </c>
      <c r="K1854" s="48" t="s">
        <v>418</v>
      </c>
      <c r="L1854" s="28" t="s">
        <v>418</v>
      </c>
      <c r="M1854" s="41"/>
      <c r="N1854" s="28" t="s">
        <v>671</v>
      </c>
      <c r="O1854" s="48" t="s">
        <v>671</v>
      </c>
      <c r="P1854" s="48" t="s">
        <v>671</v>
      </c>
      <c r="Q1854" s="48" t="s">
        <v>671</v>
      </c>
      <c r="R1854" s="48" t="s">
        <v>671</v>
      </c>
      <c r="S1854" s="48" t="s">
        <v>671</v>
      </c>
      <c r="T1854" s="48" t="s">
        <v>671</v>
      </c>
      <c r="U1854" s="48" t="s">
        <v>671</v>
      </c>
      <c r="V1854" s="48" t="s">
        <v>671</v>
      </c>
      <c r="W1854" s="48" t="s">
        <v>671</v>
      </c>
      <c r="X1854" s="48" t="s">
        <v>671</v>
      </c>
      <c r="Y1854" s="48" t="s">
        <v>480</v>
      </c>
      <c r="Z1854" s="48" t="s">
        <v>480</v>
      </c>
      <c r="AA1854" s="48" t="s">
        <v>2698</v>
      </c>
      <c r="AB1854" s="48" t="s">
        <v>2698</v>
      </c>
      <c r="AC1854" s="48" t="s">
        <v>2698</v>
      </c>
      <c r="AD1854" s="48" t="s">
        <v>2698</v>
      </c>
      <c r="AE1854" s="48" t="s">
        <v>2698</v>
      </c>
      <c r="AF1854" s="48" t="s">
        <v>2698</v>
      </c>
      <c r="AG1854" s="48" t="s">
        <v>2698</v>
      </c>
      <c r="AH1854" s="48" t="s">
        <v>2699</v>
      </c>
      <c r="AI1854" s="48" t="s">
        <v>1201</v>
      </c>
      <c r="AJ1854" s="48" t="s">
        <v>1201</v>
      </c>
      <c r="AK1854" s="48" t="s">
        <v>1201</v>
      </c>
      <c r="AL1854" s="48" t="s">
        <v>1201</v>
      </c>
      <c r="AM1854" s="48" t="s">
        <v>1201</v>
      </c>
      <c r="AN1854" s="48" t="s">
        <v>1201</v>
      </c>
      <c r="AO1854" s="48" t="s">
        <v>1201</v>
      </c>
      <c r="AP1854" s="48" t="s">
        <v>1201</v>
      </c>
      <c r="AQ1854" s="48" t="s">
        <v>2769</v>
      </c>
      <c r="AR1854" s="48" t="s">
        <v>2769</v>
      </c>
      <c r="AS1854" s="48" t="s">
        <v>2769</v>
      </c>
      <c r="AT1854" s="48" t="s">
        <v>455</v>
      </c>
      <c r="AU1854" s="48" t="s">
        <v>455</v>
      </c>
      <c r="AV1854" s="48" t="s">
        <v>455</v>
      </c>
      <c r="AW1854" s="48" t="s">
        <v>455</v>
      </c>
      <c r="AX1854" s="48" t="s">
        <v>605</v>
      </c>
      <c r="AY1854" s="48" t="s">
        <v>605</v>
      </c>
      <c r="AZ1854" s="28" t="s">
        <v>455</v>
      </c>
    </row>
    <row r="1855" ht="15.75" customHeight="1">
      <c r="A1855" s="40">
        <v>1654.0</v>
      </c>
      <c r="B1855" s="28" t="s">
        <v>4976</v>
      </c>
      <c r="C1855" s="41"/>
      <c r="D1855" s="42">
        <f t="array" ref="D1855">index(systems,match($A1855,INDEX(systems,0,1),),3)</f>
        <v>-172.341</v>
      </c>
      <c r="E1855" s="42">
        <f t="array" ref="E1855">index(systems,match($A1855,INDEX(systems,0,1),),4)</f>
        <v>-411.208</v>
      </c>
      <c r="F1855" s="43" t="str">
        <f>IFERROR(__xludf.DUMMYFUNCTION("let(row, match($B1855&amp;if($C1855&lt;&gt;"""","" [""&amp;$C1855&amp;""]"",""""),index(nebulae,,2),0),join("","",iferror(round(index(nebulae,row,5)/2,3),1),iferror(round(index(nebulae,row,6)/2,3),1),0))"),"1,1,0")</f>
        <v>1,1,0</v>
      </c>
      <c r="G1855" s="44" t="s">
        <v>4977</v>
      </c>
      <c r="H1855" s="45">
        <f t="array" ref="H1855">let(systemId,match(A1855,index(systems,0,1),),refSystemId,match($H$1,index(systems,0,1),),x,index(systems,systemId,3),y,index(systems,systemId,4),refX,index(systems,refSystemId,3),refY,index(systems,refSystemId,4),round(sqrt((x-refX)^2+(y-refY)^2),3))</f>
        <v>445.863</v>
      </c>
      <c r="I1855" s="46" t="s">
        <v>408</v>
      </c>
      <c r="J1855" s="46" t="s">
        <v>408</v>
      </c>
      <c r="K1855" s="46" t="s">
        <v>408</v>
      </c>
      <c r="L1855" s="46" t="s">
        <v>408</v>
      </c>
      <c r="M1855" s="46" t="s">
        <v>408</v>
      </c>
      <c r="N1855" s="28" t="s">
        <v>408</v>
      </c>
      <c r="O1855" s="48" t="s">
        <v>576</v>
      </c>
      <c r="P1855" s="48" t="s">
        <v>609</v>
      </c>
      <c r="Q1855" s="48" t="s">
        <v>609</v>
      </c>
      <c r="R1855" s="48" t="s">
        <v>609</v>
      </c>
      <c r="S1855" s="48" t="s">
        <v>609</v>
      </c>
      <c r="T1855" s="48" t="s">
        <v>609</v>
      </c>
      <c r="U1855" s="48" t="s">
        <v>609</v>
      </c>
      <c r="V1855" s="48" t="s">
        <v>609</v>
      </c>
      <c r="W1855" s="48" t="s">
        <v>609</v>
      </c>
      <c r="X1855" s="48" t="s">
        <v>576</v>
      </c>
      <c r="Y1855" s="48" t="s">
        <v>576</v>
      </c>
      <c r="Z1855" s="48" t="s">
        <v>576</v>
      </c>
      <c r="AA1855" s="48" t="s">
        <v>576</v>
      </c>
      <c r="AB1855" s="48" t="s">
        <v>576</v>
      </c>
      <c r="AC1855" s="48" t="s">
        <v>576</v>
      </c>
      <c r="AD1855" s="48" t="s">
        <v>576</v>
      </c>
      <c r="AE1855" s="48" t="s">
        <v>576</v>
      </c>
      <c r="AF1855" s="48" t="s">
        <v>576</v>
      </c>
      <c r="AG1855" s="48" t="s">
        <v>576</v>
      </c>
      <c r="AH1855" s="48" t="s">
        <v>576</v>
      </c>
      <c r="AI1855" s="48" t="s">
        <v>576</v>
      </c>
      <c r="AJ1855" s="48" t="s">
        <v>576</v>
      </c>
      <c r="AK1855" s="48" t="s">
        <v>576</v>
      </c>
      <c r="AL1855" s="48" t="s">
        <v>576</v>
      </c>
      <c r="AM1855" s="48" t="s">
        <v>576</v>
      </c>
      <c r="AN1855" s="48" t="s">
        <v>576</v>
      </c>
      <c r="AO1855" s="48" t="s">
        <v>576</v>
      </c>
      <c r="AP1855" s="48" t="s">
        <v>576</v>
      </c>
      <c r="AQ1855" s="48" t="s">
        <v>576</v>
      </c>
      <c r="AR1855" s="48" t="s">
        <v>576</v>
      </c>
      <c r="AS1855" s="48" t="s">
        <v>576</v>
      </c>
      <c r="AT1855" s="48" t="s">
        <v>576</v>
      </c>
      <c r="AU1855" s="48" t="s">
        <v>576</v>
      </c>
      <c r="AV1855" s="48" t="s">
        <v>576</v>
      </c>
      <c r="AW1855" s="48" t="s">
        <v>576</v>
      </c>
      <c r="AX1855" s="48" t="s">
        <v>576</v>
      </c>
      <c r="AY1855" s="48" t="s">
        <v>576</v>
      </c>
      <c r="AZ1855" s="28" t="s">
        <v>576</v>
      </c>
    </row>
    <row r="1856" ht="15.75" customHeight="1">
      <c r="A1856" s="40">
        <v>1655.0</v>
      </c>
      <c r="B1856" s="28" t="s">
        <v>4978</v>
      </c>
      <c r="C1856" s="41"/>
      <c r="D1856" s="42">
        <f t="array" ref="D1856">index(systems,match($A1856,INDEX(systems,0,1),),3)</f>
        <v>196.137</v>
      </c>
      <c r="E1856" s="42">
        <f t="array" ref="E1856">index(systems,match($A1856,INDEX(systems,0,1),),4)</f>
        <v>-395.651</v>
      </c>
      <c r="F1856" s="43" t="str">
        <f>IFERROR(__xludf.DUMMYFUNCTION("let(row, match($B1856&amp;if($C1856&lt;&gt;"""","" [""&amp;$C1856&amp;""]"",""""),index(nebulae,,2),0),join("","",iferror(round(index(nebulae,row,5)/2,3),1),iferror(round(index(nebulae,row,6)/2,3),1),0))"),"1,1,0")</f>
        <v>1,1,0</v>
      </c>
      <c r="G1856" s="44" t="s">
        <v>4979</v>
      </c>
      <c r="H1856" s="45">
        <f t="array" ref="H1856">let(systemId,match(A1856,index(systems,0,1),),refSystemId,match($H$1,index(systems,0,1),),x,index(systems,systemId,3),y,index(systems,systemId,4),refX,index(systems,refSystemId,3),refY,index(systems,refSystemId,4),round(sqrt((x-refX)^2+(y-refY)^2),3))</f>
        <v>441.599</v>
      </c>
      <c r="I1856" s="46" t="s">
        <v>408</v>
      </c>
      <c r="J1856" s="46" t="s">
        <v>2498</v>
      </c>
      <c r="K1856" s="47" t="s">
        <v>2498</v>
      </c>
      <c r="L1856" s="46" t="s">
        <v>953</v>
      </c>
      <c r="M1856" s="46" t="s">
        <v>953</v>
      </c>
      <c r="N1856" s="28" t="s">
        <v>953</v>
      </c>
      <c r="O1856" s="48" t="s">
        <v>953</v>
      </c>
      <c r="P1856" s="48" t="s">
        <v>630</v>
      </c>
      <c r="Q1856" s="48" t="s">
        <v>630</v>
      </c>
      <c r="R1856" s="48" t="s">
        <v>630</v>
      </c>
      <c r="S1856" s="48" t="s">
        <v>630</v>
      </c>
      <c r="T1856" s="48" t="s">
        <v>630</v>
      </c>
      <c r="U1856" s="48" t="s">
        <v>630</v>
      </c>
      <c r="V1856" s="48" t="s">
        <v>630</v>
      </c>
      <c r="W1856" s="48" t="s">
        <v>630</v>
      </c>
      <c r="X1856" s="48" t="s">
        <v>630</v>
      </c>
      <c r="Y1856" s="48" t="s">
        <v>422</v>
      </c>
      <c r="Z1856" s="48" t="s">
        <v>422</v>
      </c>
      <c r="AA1856" s="48" t="s">
        <v>422</v>
      </c>
      <c r="AB1856" s="48" t="s">
        <v>422</v>
      </c>
      <c r="AC1856" s="48" t="s">
        <v>422</v>
      </c>
      <c r="AD1856" s="48" t="s">
        <v>422</v>
      </c>
      <c r="AE1856" s="48" t="s">
        <v>422</v>
      </c>
      <c r="AF1856" s="48" t="s">
        <v>422</v>
      </c>
      <c r="AG1856" s="48" t="s">
        <v>422</v>
      </c>
      <c r="AH1856" s="48" t="s">
        <v>422</v>
      </c>
      <c r="AI1856" s="48" t="s">
        <v>422</v>
      </c>
      <c r="AJ1856" s="48" t="s">
        <v>422</v>
      </c>
      <c r="AK1856" s="48" t="s">
        <v>422</v>
      </c>
      <c r="AL1856" s="48" t="s">
        <v>422</v>
      </c>
      <c r="AM1856" s="48" t="s">
        <v>422</v>
      </c>
      <c r="AN1856" s="48" t="s">
        <v>422</v>
      </c>
      <c r="AO1856" s="48" t="s">
        <v>422</v>
      </c>
      <c r="AP1856" s="48" t="s">
        <v>422</v>
      </c>
      <c r="AQ1856" s="48" t="s">
        <v>422</v>
      </c>
      <c r="AR1856" s="48" t="s">
        <v>422</v>
      </c>
      <c r="AS1856" s="48" t="s">
        <v>422</v>
      </c>
      <c r="AT1856" s="48" t="s">
        <v>422</v>
      </c>
      <c r="AU1856" s="48" t="s">
        <v>422</v>
      </c>
      <c r="AV1856" s="48" t="s">
        <v>422</v>
      </c>
      <c r="AW1856" s="48" t="s">
        <v>422</v>
      </c>
      <c r="AX1856" s="48" t="s">
        <v>422</v>
      </c>
      <c r="AY1856" s="48" t="s">
        <v>422</v>
      </c>
      <c r="AZ1856" s="28" t="s">
        <v>422</v>
      </c>
    </row>
    <row r="1857" ht="15.75" customHeight="1">
      <c r="A1857" s="40">
        <v>1656.0</v>
      </c>
      <c r="B1857" s="28" t="s">
        <v>4980</v>
      </c>
      <c r="C1857" s="41"/>
      <c r="D1857" s="42">
        <f t="array" ref="D1857">index(systems,match($A1857,INDEX(systems,0,1),),3)</f>
        <v>-518.678</v>
      </c>
      <c r="E1857" s="42">
        <f t="array" ref="E1857">index(systems,match($A1857,INDEX(systems,0,1),),4)</f>
        <v>156.816</v>
      </c>
      <c r="F1857" s="43" t="str">
        <f>IFERROR(__xludf.DUMMYFUNCTION("let(row, match($B1857&amp;if($C1857&lt;&gt;"""","" [""&amp;$C1857&amp;""]"",""""),index(nebulae,,2),0),join("","",iferror(round(index(nebulae,row,5)/2,3),1),iferror(round(index(nebulae,row,6)/2,3),1),0))"),"1,1,0")</f>
        <v>1,1,0</v>
      </c>
      <c r="G1857" s="44" t="s">
        <v>4981</v>
      </c>
      <c r="H1857" s="45">
        <f t="array" ref="H1857">let(systemId,match(A1857,index(systems,0,1),),refSystemId,match($H$1,index(systems,0,1),),x,index(systems,systemId,3),y,index(systems,systemId,4),refX,index(systems,refSystemId,3),refY,index(systems,refSystemId,4),round(sqrt((x-refX)^2+(y-refY)^2),3))</f>
        <v>541.865</v>
      </c>
      <c r="I1857" s="46" t="s">
        <v>408</v>
      </c>
      <c r="J1857" s="46" t="s">
        <v>408</v>
      </c>
      <c r="K1857" s="46" t="s">
        <v>408</v>
      </c>
      <c r="L1857" s="46" t="s">
        <v>408</v>
      </c>
      <c r="M1857" s="46" t="s">
        <v>408</v>
      </c>
      <c r="N1857" s="28" t="s">
        <v>408</v>
      </c>
      <c r="O1857" s="41"/>
      <c r="P1857" s="48" t="s">
        <v>461</v>
      </c>
      <c r="Q1857" s="48" t="s">
        <v>461</v>
      </c>
      <c r="R1857" s="48" t="s">
        <v>461</v>
      </c>
      <c r="S1857" s="48" t="s">
        <v>418</v>
      </c>
      <c r="T1857" s="48" t="s">
        <v>418</v>
      </c>
      <c r="U1857" s="48" t="s">
        <v>418</v>
      </c>
      <c r="V1857" s="48" t="s">
        <v>418</v>
      </c>
      <c r="W1857" s="48" t="s">
        <v>418</v>
      </c>
      <c r="X1857" s="48" t="s">
        <v>418</v>
      </c>
      <c r="Y1857" s="48" t="s">
        <v>422</v>
      </c>
      <c r="Z1857" s="48" t="s">
        <v>422</v>
      </c>
      <c r="AA1857" s="48" t="s">
        <v>422</v>
      </c>
      <c r="AB1857" s="48" t="s">
        <v>422</v>
      </c>
      <c r="AC1857" s="48" t="s">
        <v>422</v>
      </c>
      <c r="AD1857" s="48" t="s">
        <v>422</v>
      </c>
      <c r="AE1857" s="48" t="s">
        <v>422</v>
      </c>
      <c r="AF1857" s="48" t="s">
        <v>422</v>
      </c>
      <c r="AG1857" s="48" t="s">
        <v>422</v>
      </c>
      <c r="AH1857" s="48" t="s">
        <v>422</v>
      </c>
      <c r="AI1857" s="48" t="s">
        <v>422</v>
      </c>
      <c r="AJ1857" s="48" t="s">
        <v>422</v>
      </c>
      <c r="AK1857" s="48" t="s">
        <v>422</v>
      </c>
      <c r="AL1857" s="48" t="s">
        <v>422</v>
      </c>
      <c r="AM1857" s="48" t="s">
        <v>422</v>
      </c>
      <c r="AN1857" s="48" t="s">
        <v>422</v>
      </c>
      <c r="AO1857" s="48" t="s">
        <v>422</v>
      </c>
      <c r="AP1857" s="48" t="s">
        <v>422</v>
      </c>
      <c r="AQ1857" s="48" t="s">
        <v>422</v>
      </c>
      <c r="AR1857" s="48" t="s">
        <v>422</v>
      </c>
      <c r="AS1857" s="48" t="s">
        <v>422</v>
      </c>
      <c r="AT1857" s="48" t="s">
        <v>422</v>
      </c>
      <c r="AU1857" s="48" t="s">
        <v>422</v>
      </c>
      <c r="AV1857" s="48" t="s">
        <v>422</v>
      </c>
      <c r="AW1857" s="48" t="s">
        <v>422</v>
      </c>
      <c r="AX1857" s="48" t="s">
        <v>422</v>
      </c>
      <c r="AY1857" s="48" t="s">
        <v>422</v>
      </c>
      <c r="AZ1857" s="28" t="s">
        <v>422</v>
      </c>
    </row>
    <row r="1858" ht="15.75" customHeight="1">
      <c r="A1858" s="40">
        <v>1657.0</v>
      </c>
      <c r="B1858" s="28" t="s">
        <v>4982</v>
      </c>
      <c r="C1858" s="41"/>
      <c r="D1858" s="42">
        <f t="array" ref="D1858">index(systems,match($A1858,INDEX(systems,0,1),),3)</f>
        <v>-507.427</v>
      </c>
      <c r="E1858" s="42">
        <f t="array" ref="E1858">index(systems,match($A1858,INDEX(systems,0,1),),4)</f>
        <v>344.481</v>
      </c>
      <c r="F1858" s="43" t="str">
        <f>IFERROR(__xludf.DUMMYFUNCTION("let(row, match($B1858&amp;if($C1858&lt;&gt;"""","" [""&amp;$C1858&amp;""]"",""""),index(nebulae,,2),0),join("","",iferror(round(index(nebulae,row,5)/2,3),1),iferror(round(index(nebulae,row,6)/2,3),1),0))"),"1,1,0")</f>
        <v>1,1,0</v>
      </c>
      <c r="G1858" s="44" t="s">
        <v>4983</v>
      </c>
      <c r="H1858" s="45">
        <f t="array" ref="H1858">let(systemId,match(A1858,index(systems,0,1),),refSystemId,match($H$1,index(systems,0,1),),x,index(systems,systemId,3),y,index(systems,systemId,4),refX,index(systems,refSystemId,3),refY,index(systems,refSystemId,4),round(sqrt((x-refX)^2+(y-refY)^2),3))</f>
        <v>613.31</v>
      </c>
      <c r="I1858" s="46" t="s">
        <v>408</v>
      </c>
      <c r="J1858" s="46" t="s">
        <v>408</v>
      </c>
      <c r="K1858" s="46" t="s">
        <v>408</v>
      </c>
      <c r="L1858" s="46" t="s">
        <v>408</v>
      </c>
      <c r="M1858" s="46" t="s">
        <v>408</v>
      </c>
      <c r="N1858" s="28" t="s">
        <v>408</v>
      </c>
      <c r="O1858" s="41"/>
      <c r="P1858" s="48" t="s">
        <v>477</v>
      </c>
      <c r="Q1858" s="48" t="s">
        <v>477</v>
      </c>
      <c r="R1858" s="48" t="s">
        <v>477</v>
      </c>
      <c r="S1858" s="48" t="s">
        <v>418</v>
      </c>
      <c r="T1858" s="48" t="s">
        <v>418</v>
      </c>
      <c r="U1858" s="48" t="s">
        <v>418</v>
      </c>
      <c r="V1858" s="48" t="s">
        <v>418</v>
      </c>
      <c r="W1858" s="48" t="s">
        <v>418</v>
      </c>
      <c r="X1858" s="48" t="s">
        <v>422</v>
      </c>
      <c r="Y1858" s="48" t="s">
        <v>422</v>
      </c>
      <c r="Z1858" s="48" t="s">
        <v>422</v>
      </c>
      <c r="AA1858" s="48" t="s">
        <v>422</v>
      </c>
      <c r="AB1858" s="48" t="s">
        <v>422</v>
      </c>
      <c r="AC1858" s="48" t="s">
        <v>422</v>
      </c>
      <c r="AD1858" s="48" t="s">
        <v>422</v>
      </c>
      <c r="AE1858" s="48" t="s">
        <v>422</v>
      </c>
      <c r="AF1858" s="48" t="s">
        <v>422</v>
      </c>
      <c r="AG1858" s="48" t="s">
        <v>422</v>
      </c>
      <c r="AH1858" s="48" t="s">
        <v>422</v>
      </c>
      <c r="AI1858" s="48" t="s">
        <v>422</v>
      </c>
      <c r="AJ1858" s="48" t="s">
        <v>422</v>
      </c>
      <c r="AK1858" s="48" t="s">
        <v>422</v>
      </c>
      <c r="AL1858" s="48" t="s">
        <v>422</v>
      </c>
      <c r="AM1858" s="48" t="s">
        <v>422</v>
      </c>
      <c r="AN1858" s="48" t="s">
        <v>422</v>
      </c>
      <c r="AO1858" s="48" t="s">
        <v>422</v>
      </c>
      <c r="AP1858" s="48" t="s">
        <v>422</v>
      </c>
      <c r="AQ1858" s="48" t="s">
        <v>422</v>
      </c>
      <c r="AR1858" s="48" t="s">
        <v>422</v>
      </c>
      <c r="AS1858" s="48" t="s">
        <v>422</v>
      </c>
      <c r="AT1858" s="48" t="s">
        <v>422</v>
      </c>
      <c r="AU1858" s="48" t="s">
        <v>422</v>
      </c>
      <c r="AV1858" s="48" t="s">
        <v>422</v>
      </c>
      <c r="AW1858" s="48" t="s">
        <v>422</v>
      </c>
      <c r="AX1858" s="48" t="s">
        <v>422</v>
      </c>
      <c r="AY1858" s="48" t="s">
        <v>422</v>
      </c>
      <c r="AZ1858" s="28" t="s">
        <v>422</v>
      </c>
    </row>
    <row r="1859" ht="15.75" customHeight="1">
      <c r="A1859" s="40">
        <v>1658.0</v>
      </c>
      <c r="B1859" s="28" t="s">
        <v>4984</v>
      </c>
      <c r="C1859" s="28" t="s">
        <v>4985</v>
      </c>
      <c r="D1859" s="42">
        <f t="array" ref="D1859">index(systems,match($A1859,INDEX(systems,0,1),),3)</f>
        <v>225.66</v>
      </c>
      <c r="E1859" s="42">
        <f t="array" ref="E1859">index(systems,match($A1859,INDEX(systems,0,1),),4)</f>
        <v>-176.869</v>
      </c>
      <c r="F1859" s="43" t="str">
        <f>IFERROR(__xludf.DUMMYFUNCTION("let(row, match($B1859&amp;if($C1859&lt;&gt;"""","" [""&amp;$C1859&amp;""]"",""""),index(nebulae,,2),0),join("","",iferror(round(index(nebulae,row,5)/2,3),1),iferror(round(index(nebulae,row,6)/2,3),1),0))"),"1,1,0")</f>
        <v>1,1,0</v>
      </c>
      <c r="G1859" s="44" t="s">
        <v>4986</v>
      </c>
      <c r="H1859" s="45">
        <f t="array" ref="H1859">let(systemId,match(A1859,index(systems,0,1),),refSystemId,match($H$1,index(systems,0,1),),x,index(systems,systemId,3),y,index(systems,systemId,4),refX,index(systems,refSystemId,3),refY,index(systems,refSystemId,4),round(sqrt((x-refX)^2+(y-refY)^2),3))</f>
        <v>286.714</v>
      </c>
      <c r="I1859" s="28" t="s">
        <v>408</v>
      </c>
      <c r="J1859" s="28" t="s">
        <v>408</v>
      </c>
      <c r="K1859" s="41"/>
      <c r="L1859" s="41"/>
      <c r="M1859" s="41"/>
      <c r="N1859" s="28" t="s">
        <v>1168</v>
      </c>
      <c r="O1859" s="48" t="s">
        <v>1168</v>
      </c>
      <c r="P1859" s="48" t="s">
        <v>1168</v>
      </c>
      <c r="Q1859" s="48" t="s">
        <v>1168</v>
      </c>
      <c r="R1859" s="48" t="s">
        <v>1168</v>
      </c>
      <c r="S1859" s="48" t="s">
        <v>1168</v>
      </c>
      <c r="T1859" s="48" t="s">
        <v>1168</v>
      </c>
      <c r="U1859" s="48" t="s">
        <v>1168</v>
      </c>
      <c r="V1859" s="48" t="s">
        <v>1168</v>
      </c>
      <c r="W1859" s="48" t="s">
        <v>1168</v>
      </c>
      <c r="X1859" s="48" t="s">
        <v>1168</v>
      </c>
      <c r="Y1859" s="48" t="s">
        <v>1195</v>
      </c>
      <c r="Z1859" s="48" t="s">
        <v>1195</v>
      </c>
      <c r="AA1859" s="48" t="s">
        <v>1196</v>
      </c>
      <c r="AB1859" s="48" t="s">
        <v>1196</v>
      </c>
      <c r="AC1859" s="48" t="s">
        <v>1196</v>
      </c>
      <c r="AD1859" s="48" t="s">
        <v>1196</v>
      </c>
      <c r="AE1859" s="48" t="s">
        <v>1196</v>
      </c>
      <c r="AF1859" s="48" t="s">
        <v>1196</v>
      </c>
      <c r="AG1859" s="48" t="s">
        <v>1196</v>
      </c>
      <c r="AH1859" s="48" t="s">
        <v>1196</v>
      </c>
      <c r="AI1859" s="48" t="s">
        <v>1196</v>
      </c>
      <c r="AJ1859" s="48" t="s">
        <v>1196</v>
      </c>
      <c r="AK1859" s="48" t="s">
        <v>1196</v>
      </c>
      <c r="AL1859" s="48" t="s">
        <v>1196</v>
      </c>
      <c r="AM1859" s="48" t="s">
        <v>1196</v>
      </c>
      <c r="AN1859" s="48" t="s">
        <v>1036</v>
      </c>
      <c r="AO1859" s="48" t="s">
        <v>1035</v>
      </c>
      <c r="AP1859" s="48" t="s">
        <v>1035</v>
      </c>
      <c r="AQ1859" s="48" t="s">
        <v>1035</v>
      </c>
      <c r="AR1859" s="48" t="s">
        <v>1035</v>
      </c>
      <c r="AS1859" s="48" t="s">
        <v>1035</v>
      </c>
      <c r="AT1859" s="48" t="s">
        <v>1035</v>
      </c>
      <c r="AU1859" s="48" t="s">
        <v>1035</v>
      </c>
      <c r="AV1859" s="48" t="s">
        <v>1297</v>
      </c>
      <c r="AW1859" s="48" t="s">
        <v>1297</v>
      </c>
      <c r="AX1859" s="48" t="s">
        <v>2066</v>
      </c>
      <c r="AY1859" s="48" t="s">
        <v>1297</v>
      </c>
      <c r="AZ1859" s="28" t="s">
        <v>1297</v>
      </c>
    </row>
    <row r="1860" ht="15.75" customHeight="1">
      <c r="A1860" s="40">
        <v>1659.0</v>
      </c>
      <c r="B1860" s="28" t="s">
        <v>4987</v>
      </c>
      <c r="C1860" s="41"/>
      <c r="D1860" s="42">
        <f t="array" ref="D1860">index(systems,match($A1860,INDEX(systems,0,1),),3)</f>
        <v>-211.22</v>
      </c>
      <c r="E1860" s="42">
        <f t="array" ref="E1860">index(systems,match($A1860,INDEX(systems,0,1),),4)</f>
        <v>-41.924</v>
      </c>
      <c r="F1860" s="43" t="str">
        <f>IFERROR(__xludf.DUMMYFUNCTION("let(row, match($B1860&amp;if($C1860&lt;&gt;"""","" [""&amp;$C1860&amp;""]"",""""),index(nebulae,,2),0),join("","",iferror(round(index(nebulae,row,5)/2,3),1),iferror(round(index(nebulae,row,6)/2,3),1),0))"),"1,1,0")</f>
        <v>1,1,0</v>
      </c>
      <c r="G1860" s="44" t="s">
        <v>4988</v>
      </c>
      <c r="H1860" s="45">
        <f t="array" ref="H1860">let(systemId,match(A1860,index(systems,0,1),),refSystemId,match($H$1,index(systems,0,1),),x,index(systems,systemId,3),y,index(systems,systemId,4),refX,index(systems,refSystemId,3),refY,index(systems,refSystemId,4),round(sqrt((x-refX)^2+(y-refY)^2),3))</f>
        <v>215.34</v>
      </c>
      <c r="I1860" s="46" t="s">
        <v>418</v>
      </c>
      <c r="J1860" s="47" t="s">
        <v>418</v>
      </c>
      <c r="K1860" s="47" t="s">
        <v>418</v>
      </c>
      <c r="L1860" s="46" t="s">
        <v>418</v>
      </c>
      <c r="M1860" s="53"/>
      <c r="N1860" s="28" t="s">
        <v>560</v>
      </c>
      <c r="O1860" s="48" t="s">
        <v>560</v>
      </c>
      <c r="P1860" s="48" t="s">
        <v>560</v>
      </c>
      <c r="Q1860" s="48" t="s">
        <v>560</v>
      </c>
      <c r="R1860" s="48" t="s">
        <v>560</v>
      </c>
      <c r="S1860" s="48" t="s">
        <v>560</v>
      </c>
      <c r="T1860" s="48" t="s">
        <v>560</v>
      </c>
      <c r="U1860" s="48" t="s">
        <v>560</v>
      </c>
      <c r="V1860" s="48" t="s">
        <v>560</v>
      </c>
      <c r="W1860" s="48" t="s">
        <v>560</v>
      </c>
      <c r="X1860" s="48" t="s">
        <v>560</v>
      </c>
      <c r="Y1860" s="48" t="s">
        <v>560</v>
      </c>
      <c r="Z1860" s="48" t="s">
        <v>560</v>
      </c>
      <c r="AA1860" s="48" t="s">
        <v>560</v>
      </c>
      <c r="AB1860" s="48" t="s">
        <v>560</v>
      </c>
      <c r="AC1860" s="48" t="s">
        <v>560</v>
      </c>
      <c r="AD1860" s="48" t="s">
        <v>560</v>
      </c>
      <c r="AE1860" s="48" t="s">
        <v>560</v>
      </c>
      <c r="AF1860" s="48" t="s">
        <v>560</v>
      </c>
      <c r="AG1860" s="48" t="s">
        <v>560</v>
      </c>
      <c r="AH1860" s="48" t="s">
        <v>560</v>
      </c>
      <c r="AI1860" s="48" t="s">
        <v>560</v>
      </c>
      <c r="AJ1860" s="48" t="s">
        <v>560</v>
      </c>
      <c r="AK1860" s="48" t="s">
        <v>560</v>
      </c>
      <c r="AL1860" s="48" t="s">
        <v>560</v>
      </c>
      <c r="AM1860" s="48" t="s">
        <v>560</v>
      </c>
      <c r="AN1860" s="48" t="s">
        <v>560</v>
      </c>
      <c r="AO1860" s="48" t="s">
        <v>560</v>
      </c>
      <c r="AP1860" s="48" t="s">
        <v>483</v>
      </c>
      <c r="AQ1860" s="52" t="s">
        <v>560</v>
      </c>
      <c r="AR1860" s="52" t="s">
        <v>484</v>
      </c>
      <c r="AS1860" s="48" t="s">
        <v>484</v>
      </c>
      <c r="AT1860" s="48" t="s">
        <v>485</v>
      </c>
      <c r="AU1860" s="48" t="s">
        <v>485</v>
      </c>
      <c r="AV1860" s="48" t="s">
        <v>486</v>
      </c>
      <c r="AW1860" s="48" t="s">
        <v>486</v>
      </c>
      <c r="AX1860" s="52" t="s">
        <v>605</v>
      </c>
      <c r="AY1860" s="52" t="s">
        <v>605</v>
      </c>
      <c r="AZ1860" s="51" t="s">
        <v>605</v>
      </c>
    </row>
    <row r="1861" ht="15.75" customHeight="1">
      <c r="A1861" s="40">
        <v>1660.0</v>
      </c>
      <c r="B1861" s="28" t="s">
        <v>4989</v>
      </c>
      <c r="C1861" s="41"/>
      <c r="D1861" s="42">
        <f t="array" ref="D1861">index(systems,match($A1861,INDEX(systems,0,1),),3)</f>
        <v>59.959</v>
      </c>
      <c r="E1861" s="42">
        <f t="array" ref="E1861">index(systems,match($A1861,INDEX(systems,0,1),),4)</f>
        <v>219.676</v>
      </c>
      <c r="F1861" s="43" t="str">
        <f>IFERROR(__xludf.DUMMYFUNCTION("let(row, match($B1861&amp;if($C1861&lt;&gt;"""","" [""&amp;$C1861&amp;""]"",""""),index(nebulae,,2),0),join("","",iferror(round(index(nebulae,row,5)/2,3),1),iferror(round(index(nebulae,row,6)/2,3),1),0))"),"1,1,0")</f>
        <v>1,1,0</v>
      </c>
      <c r="G1861" s="44" t="s">
        <v>4990</v>
      </c>
      <c r="H1861" s="45">
        <f t="array" ref="H1861">let(systemId,match(A1861,index(systems,0,1),),refSystemId,match($H$1,index(systems,0,1),),x,index(systems,systemId,3),y,index(systems,systemId,4),refX,index(systems,refSystemId,3),refY,index(systems,refSystemId,4),round(sqrt((x-refX)^2+(y-refY)^2),3))</f>
        <v>227.712</v>
      </c>
      <c r="I1861" s="28" t="s">
        <v>408</v>
      </c>
      <c r="J1861" s="28" t="s">
        <v>408</v>
      </c>
      <c r="K1861" s="28" t="s">
        <v>408</v>
      </c>
      <c r="L1861" s="48" t="s">
        <v>408</v>
      </c>
      <c r="M1861" s="48" t="s">
        <v>408</v>
      </c>
      <c r="N1861" s="28" t="s">
        <v>408</v>
      </c>
      <c r="O1861" s="41"/>
      <c r="P1861" s="48" t="s">
        <v>1204</v>
      </c>
      <c r="Q1861" s="48" t="s">
        <v>1204</v>
      </c>
      <c r="R1861" s="48" t="s">
        <v>1204</v>
      </c>
      <c r="S1861" s="48" t="s">
        <v>1204</v>
      </c>
      <c r="T1861" s="48" t="s">
        <v>1204</v>
      </c>
      <c r="U1861" s="48" t="s">
        <v>1204</v>
      </c>
      <c r="V1861" s="48" t="s">
        <v>1204</v>
      </c>
      <c r="W1861" s="48" t="s">
        <v>1204</v>
      </c>
      <c r="X1861" s="48" t="s">
        <v>1204</v>
      </c>
      <c r="Y1861" s="48" t="s">
        <v>1205</v>
      </c>
      <c r="Z1861" s="48" t="s">
        <v>1205</v>
      </c>
      <c r="AA1861" s="48" t="s">
        <v>1204</v>
      </c>
      <c r="AB1861" s="48" t="s">
        <v>1204</v>
      </c>
      <c r="AC1861" s="48" t="s">
        <v>1204</v>
      </c>
      <c r="AD1861" s="48" t="s">
        <v>1204</v>
      </c>
      <c r="AE1861" s="48" t="s">
        <v>1204</v>
      </c>
      <c r="AF1861" s="48" t="s">
        <v>1204</v>
      </c>
      <c r="AG1861" s="48" t="s">
        <v>1204</v>
      </c>
      <c r="AH1861" s="48" t="s">
        <v>1204</v>
      </c>
      <c r="AI1861" s="48" t="s">
        <v>1204</v>
      </c>
      <c r="AJ1861" s="48" t="s">
        <v>1204</v>
      </c>
      <c r="AK1861" s="48" t="s">
        <v>1204</v>
      </c>
      <c r="AL1861" s="48" t="s">
        <v>1204</v>
      </c>
      <c r="AM1861" s="48" t="s">
        <v>1204</v>
      </c>
      <c r="AN1861" s="48" t="s">
        <v>1205</v>
      </c>
      <c r="AO1861" s="48" t="s">
        <v>1205</v>
      </c>
      <c r="AP1861" s="48" t="s">
        <v>1205</v>
      </c>
      <c r="AQ1861" s="48" t="s">
        <v>1205</v>
      </c>
      <c r="AR1861" s="48" t="s">
        <v>1205</v>
      </c>
      <c r="AS1861" s="48" t="s">
        <v>1205</v>
      </c>
      <c r="AT1861" s="48" t="s">
        <v>1205</v>
      </c>
      <c r="AU1861" s="48" t="s">
        <v>1205</v>
      </c>
      <c r="AV1861" s="48" t="s">
        <v>1205</v>
      </c>
      <c r="AW1861" s="48" t="s">
        <v>1205</v>
      </c>
      <c r="AX1861" s="48" t="s">
        <v>1205</v>
      </c>
      <c r="AY1861" s="48" t="s">
        <v>1205</v>
      </c>
      <c r="AZ1861" s="28" t="s">
        <v>1205</v>
      </c>
    </row>
    <row r="1862" ht="15.75" customHeight="1">
      <c r="A1862" s="40">
        <v>1661.0</v>
      </c>
      <c r="B1862" s="28" t="s">
        <v>4991</v>
      </c>
      <c r="C1862" s="41"/>
      <c r="D1862" s="42">
        <f t="array" ref="D1862">index(systems,match($A1862,INDEX(systems,0,1),),3)</f>
        <v>201.091</v>
      </c>
      <c r="E1862" s="42">
        <f t="array" ref="E1862">index(systems,match($A1862,INDEX(systems,0,1),),4)</f>
        <v>295.18</v>
      </c>
      <c r="F1862" s="43" t="str">
        <f>IFERROR(__xludf.DUMMYFUNCTION("let(row, match($B1862&amp;if($C1862&lt;&gt;"""","" [""&amp;$C1862&amp;""]"",""""),index(nebulae,,2),0),join("","",iferror(round(index(nebulae,row,5)/2,3),1),iferror(round(index(nebulae,row,6)/2,3),1),0))"),"1,1,0")</f>
        <v>1,1,0</v>
      </c>
      <c r="G1862" s="44" t="s">
        <v>4992</v>
      </c>
      <c r="H1862" s="45">
        <f t="array" ref="H1862">let(systemId,match(A1862,index(systems,0,1),),refSystemId,match($H$1,index(systems,0,1),),x,index(systems,systemId,3),y,index(systems,systemId,4),refX,index(systems,refSystemId,3),refY,index(systems,refSystemId,4),round(sqrt((x-refX)^2+(y-refY)^2),3))</f>
        <v>357.168</v>
      </c>
      <c r="I1862" s="28" t="s">
        <v>408</v>
      </c>
      <c r="J1862" s="28" t="s">
        <v>408</v>
      </c>
      <c r="K1862" s="28" t="s">
        <v>408</v>
      </c>
      <c r="L1862" s="48" t="s">
        <v>408</v>
      </c>
      <c r="M1862" s="48" t="s">
        <v>408</v>
      </c>
      <c r="N1862" s="28" t="s">
        <v>408</v>
      </c>
      <c r="O1862" s="41"/>
      <c r="P1862" s="48" t="s">
        <v>1257</v>
      </c>
      <c r="Q1862" s="48" t="s">
        <v>1257</v>
      </c>
      <c r="R1862" s="48" t="s">
        <v>1257</v>
      </c>
      <c r="S1862" s="48" t="s">
        <v>1257</v>
      </c>
      <c r="T1862" s="48" t="s">
        <v>1257</v>
      </c>
      <c r="U1862" s="48" t="s">
        <v>1257</v>
      </c>
      <c r="V1862" s="48" t="s">
        <v>1257</v>
      </c>
      <c r="W1862" s="48" t="s">
        <v>1257</v>
      </c>
      <c r="X1862" s="48" t="s">
        <v>1257</v>
      </c>
      <c r="Y1862" s="48" t="s">
        <v>1257</v>
      </c>
      <c r="Z1862" s="48" t="s">
        <v>1257</v>
      </c>
      <c r="AA1862" s="48" t="s">
        <v>1257</v>
      </c>
      <c r="AB1862" s="48" t="s">
        <v>1257</v>
      </c>
      <c r="AC1862" s="48" t="s">
        <v>1257</v>
      </c>
      <c r="AD1862" s="48" t="s">
        <v>1257</v>
      </c>
      <c r="AE1862" s="48" t="s">
        <v>1257</v>
      </c>
      <c r="AF1862" s="48" t="s">
        <v>1257</v>
      </c>
      <c r="AG1862" s="48" t="s">
        <v>1257</v>
      </c>
      <c r="AH1862" s="48" t="s">
        <v>1257</v>
      </c>
      <c r="AI1862" s="48" t="s">
        <v>1257</v>
      </c>
      <c r="AJ1862" s="48" t="s">
        <v>1257</v>
      </c>
      <c r="AK1862" s="48" t="s">
        <v>1257</v>
      </c>
      <c r="AL1862" s="48" t="s">
        <v>1257</v>
      </c>
      <c r="AM1862" s="48" t="s">
        <v>1257</v>
      </c>
      <c r="AN1862" s="48" t="s">
        <v>1257</v>
      </c>
      <c r="AO1862" s="48" t="s">
        <v>1257</v>
      </c>
      <c r="AP1862" s="48" t="s">
        <v>1257</v>
      </c>
      <c r="AQ1862" s="48" t="s">
        <v>1257</v>
      </c>
      <c r="AR1862" s="48" t="s">
        <v>1257</v>
      </c>
      <c r="AS1862" s="48" t="s">
        <v>1257</v>
      </c>
      <c r="AT1862" s="48" t="s">
        <v>1257</v>
      </c>
      <c r="AU1862" s="48" t="s">
        <v>1257</v>
      </c>
      <c r="AV1862" s="48" t="s">
        <v>1257</v>
      </c>
      <c r="AW1862" s="48" t="s">
        <v>1257</v>
      </c>
      <c r="AX1862" s="48" t="s">
        <v>1257</v>
      </c>
      <c r="AY1862" s="48" t="s">
        <v>1257</v>
      </c>
      <c r="AZ1862" s="28" t="s">
        <v>1257</v>
      </c>
    </row>
    <row r="1863" ht="15.75" customHeight="1">
      <c r="A1863" s="40">
        <v>1662.0</v>
      </c>
      <c r="B1863" s="28" t="s">
        <v>4993</v>
      </c>
      <c r="C1863" s="41"/>
      <c r="D1863" s="42">
        <f t="array" ref="D1863">index(systems,match($A1863,INDEX(systems,0,1),),3)</f>
        <v>196.245</v>
      </c>
      <c r="E1863" s="42">
        <f t="array" ref="E1863">index(systems,match($A1863,INDEX(systems,0,1),),4)</f>
        <v>-147.837</v>
      </c>
      <c r="F1863" s="43" t="str">
        <f>IFERROR(__xludf.DUMMYFUNCTION("let(row, match($B1863&amp;if($C1863&lt;&gt;"""","" [""&amp;$C1863&amp;""]"",""""),index(nebulae,,2),0),join("","",iferror(round(index(nebulae,row,5)/2,3),1),iferror(round(index(nebulae,row,6)/2,3),1),0))"),"1,1,0")</f>
        <v>1,1,0</v>
      </c>
      <c r="G1863" s="44" t="s">
        <v>4994</v>
      </c>
      <c r="H1863" s="45">
        <f t="array" ref="H1863">let(systemId,match(A1863,index(systems,0,1),),refSystemId,match($H$1,index(systems,0,1),),x,index(systems,systemId,3),y,index(systems,systemId,4),refX,index(systems,refSystemId,3),refY,index(systems,refSystemId,4),round(sqrt((x-refX)^2+(y-refY)^2),3))</f>
        <v>245.699</v>
      </c>
      <c r="I1863" s="46" t="s">
        <v>408</v>
      </c>
      <c r="J1863" s="46" t="s">
        <v>408</v>
      </c>
      <c r="K1863" s="47" t="s">
        <v>408</v>
      </c>
      <c r="L1863" s="47" t="s">
        <v>408</v>
      </c>
      <c r="M1863" s="46" t="s">
        <v>408</v>
      </c>
      <c r="N1863" s="28" t="s">
        <v>408</v>
      </c>
      <c r="O1863" s="41"/>
      <c r="P1863" s="48" t="s">
        <v>1168</v>
      </c>
      <c r="Q1863" s="48" t="s">
        <v>1168</v>
      </c>
      <c r="R1863" s="48" t="s">
        <v>1168</v>
      </c>
      <c r="S1863" s="48" t="s">
        <v>1168</v>
      </c>
      <c r="T1863" s="48" t="s">
        <v>1168</v>
      </c>
      <c r="U1863" s="48" t="s">
        <v>422</v>
      </c>
      <c r="V1863" s="48" t="s">
        <v>422</v>
      </c>
      <c r="W1863" s="48" t="s">
        <v>422</v>
      </c>
      <c r="X1863" s="48" t="s">
        <v>422</v>
      </c>
      <c r="Y1863" s="48" t="s">
        <v>422</v>
      </c>
      <c r="Z1863" s="48" t="s">
        <v>422</v>
      </c>
      <c r="AA1863" s="48" t="s">
        <v>422</v>
      </c>
      <c r="AB1863" s="48" t="s">
        <v>422</v>
      </c>
      <c r="AC1863" s="48" t="s">
        <v>422</v>
      </c>
      <c r="AD1863" s="48" t="s">
        <v>422</v>
      </c>
      <c r="AE1863" s="48" t="s">
        <v>422</v>
      </c>
      <c r="AF1863" s="48" t="s">
        <v>422</v>
      </c>
      <c r="AG1863" s="48" t="s">
        <v>422</v>
      </c>
      <c r="AH1863" s="48" t="s">
        <v>422</v>
      </c>
      <c r="AI1863" s="48" t="s">
        <v>422</v>
      </c>
      <c r="AJ1863" s="48" t="s">
        <v>422</v>
      </c>
      <c r="AK1863" s="48" t="s">
        <v>422</v>
      </c>
      <c r="AL1863" s="48" t="s">
        <v>422</v>
      </c>
      <c r="AM1863" s="48" t="s">
        <v>422</v>
      </c>
      <c r="AN1863" s="48" t="s">
        <v>422</v>
      </c>
      <c r="AO1863" s="48" t="s">
        <v>422</v>
      </c>
      <c r="AP1863" s="48" t="s">
        <v>422</v>
      </c>
      <c r="AQ1863" s="48" t="s">
        <v>422</v>
      </c>
      <c r="AR1863" s="48" t="s">
        <v>422</v>
      </c>
      <c r="AS1863" s="48" t="s">
        <v>422</v>
      </c>
      <c r="AT1863" s="48" t="s">
        <v>422</v>
      </c>
      <c r="AU1863" s="48" t="s">
        <v>422</v>
      </c>
      <c r="AV1863" s="48" t="s">
        <v>422</v>
      </c>
      <c r="AW1863" s="48" t="s">
        <v>422</v>
      </c>
      <c r="AX1863" s="48" t="s">
        <v>422</v>
      </c>
      <c r="AY1863" s="48" t="s">
        <v>422</v>
      </c>
      <c r="AZ1863" s="28" t="s">
        <v>422</v>
      </c>
    </row>
    <row r="1864" ht="15.75" customHeight="1">
      <c r="A1864" s="40">
        <v>1663.0</v>
      </c>
      <c r="B1864" s="28" t="s">
        <v>4995</v>
      </c>
      <c r="C1864" s="41"/>
      <c r="D1864" s="42">
        <f t="array" ref="D1864">index(systems,match($A1864,INDEX(systems,0,1),),3)</f>
        <v>392.649</v>
      </c>
      <c r="E1864" s="42">
        <f t="array" ref="E1864">index(systems,match($A1864,INDEX(systems,0,1),),4)</f>
        <v>-85.09</v>
      </c>
      <c r="F1864" s="43" t="str">
        <f>IFERROR(__xludf.DUMMYFUNCTION("let(row, match($B1864&amp;if($C1864&lt;&gt;"""","" [""&amp;$C1864&amp;""]"",""""),index(nebulae,,2),0),join("","",iferror(round(index(nebulae,row,5)/2,3),1),iferror(round(index(nebulae,row,6)/2,3),1),0))"),"1,1,0")</f>
        <v>1,1,0</v>
      </c>
      <c r="G1864" s="44" t="s">
        <v>4996</v>
      </c>
      <c r="H1864" s="45">
        <f t="array" ref="H1864">let(systemId,match(A1864,index(systems,0,1),),refSystemId,match($H$1,index(systems,0,1),),x,index(systems,systemId,3),y,index(systems,systemId,4),refX,index(systems,refSystemId,3),refY,index(systems,refSystemId,4),round(sqrt((x-refX)^2+(y-refY)^2),3))</f>
        <v>401.763</v>
      </c>
      <c r="I1864" s="28" t="s">
        <v>408</v>
      </c>
      <c r="J1864" s="28" t="s">
        <v>408</v>
      </c>
      <c r="K1864" s="28" t="s">
        <v>408</v>
      </c>
      <c r="L1864" s="41"/>
      <c r="M1864" s="41"/>
      <c r="N1864" s="28" t="s">
        <v>666</v>
      </c>
      <c r="O1864" s="48" t="s">
        <v>666</v>
      </c>
      <c r="P1864" s="48" t="s">
        <v>666</v>
      </c>
      <c r="Q1864" s="48" t="s">
        <v>666</v>
      </c>
      <c r="R1864" s="48" t="s">
        <v>666</v>
      </c>
      <c r="S1864" s="48" t="s">
        <v>666</v>
      </c>
      <c r="T1864" s="48" t="s">
        <v>666</v>
      </c>
      <c r="U1864" s="48" t="s">
        <v>666</v>
      </c>
      <c r="V1864" s="48" t="s">
        <v>666</v>
      </c>
      <c r="W1864" s="48" t="s">
        <v>666</v>
      </c>
      <c r="X1864" s="48" t="s">
        <v>666</v>
      </c>
      <c r="Y1864" s="48" t="s">
        <v>666</v>
      </c>
      <c r="Z1864" s="48" t="s">
        <v>666</v>
      </c>
      <c r="AA1864" s="48" t="s">
        <v>1024</v>
      </c>
      <c r="AB1864" s="48" t="s">
        <v>1024</v>
      </c>
      <c r="AC1864" s="48" t="s">
        <v>1024</v>
      </c>
      <c r="AD1864" s="48" t="s">
        <v>1024</v>
      </c>
      <c r="AE1864" s="48" t="s">
        <v>1024</v>
      </c>
      <c r="AF1864" s="48" t="s">
        <v>1024</v>
      </c>
      <c r="AG1864" s="48" t="s">
        <v>1024</v>
      </c>
      <c r="AH1864" s="48" t="s">
        <v>1024</v>
      </c>
      <c r="AI1864" s="48" t="s">
        <v>1024</v>
      </c>
      <c r="AJ1864" s="48" t="s">
        <v>1024</v>
      </c>
      <c r="AK1864" s="48" t="s">
        <v>1024</v>
      </c>
      <c r="AL1864" s="48" t="s">
        <v>1024</v>
      </c>
      <c r="AM1864" s="48" t="s">
        <v>1024</v>
      </c>
      <c r="AN1864" s="48" t="s">
        <v>1024</v>
      </c>
      <c r="AO1864" s="48" t="s">
        <v>666</v>
      </c>
      <c r="AP1864" s="48" t="s">
        <v>666</v>
      </c>
      <c r="AQ1864" s="48" t="s">
        <v>666</v>
      </c>
      <c r="AR1864" s="48" t="s">
        <v>666</v>
      </c>
      <c r="AS1864" s="48" t="s">
        <v>666</v>
      </c>
      <c r="AT1864" s="48" t="s">
        <v>666</v>
      </c>
      <c r="AU1864" s="48" t="s">
        <v>666</v>
      </c>
      <c r="AV1864" s="48" t="s">
        <v>666</v>
      </c>
      <c r="AW1864" s="48" t="s">
        <v>666</v>
      </c>
      <c r="AX1864" s="48" t="s">
        <v>666</v>
      </c>
      <c r="AY1864" s="48" t="s">
        <v>2332</v>
      </c>
      <c r="AZ1864" s="28" t="s">
        <v>666</v>
      </c>
    </row>
    <row r="1865" ht="15.75" customHeight="1">
      <c r="A1865" s="40">
        <v>1664.0</v>
      </c>
      <c r="B1865" s="28" t="s">
        <v>4997</v>
      </c>
      <c r="C1865" s="41"/>
      <c r="D1865" s="42">
        <f t="array" ref="D1865">index(systems,match($A1865,INDEX(systems,0,1),),3)</f>
        <v>472.251</v>
      </c>
      <c r="E1865" s="42">
        <f t="array" ref="E1865">index(systems,match($A1865,INDEX(systems,0,1),),4)</f>
        <v>-181.724</v>
      </c>
      <c r="F1865" s="43" t="str">
        <f>IFERROR(__xludf.DUMMYFUNCTION("let(row, match($B1865&amp;if($C1865&lt;&gt;"""","" [""&amp;$C1865&amp;""]"",""""),index(nebulae,,2),0),join("","",iferror(round(index(nebulae,row,5)/2,3),1),iferror(round(index(nebulae,row,6)/2,3),1),0))"),"1,1,0")</f>
        <v>1,1,0</v>
      </c>
      <c r="G1865" s="44" t="s">
        <v>4998</v>
      </c>
      <c r="H1865" s="45">
        <f t="array" ref="H1865">let(systemId,match(A1865,index(systems,0,1),),refSystemId,match($H$1,index(systems,0,1),),x,index(systems,systemId,3),y,index(systems,systemId,4),refX,index(systems,refSystemId,3),refY,index(systems,refSystemId,4),round(sqrt((x-refX)^2+(y-refY)^2),3))</f>
        <v>506.009</v>
      </c>
      <c r="I1865" s="46" t="s">
        <v>408</v>
      </c>
      <c r="J1865" s="46" t="s">
        <v>408</v>
      </c>
      <c r="K1865" s="46" t="s">
        <v>408</v>
      </c>
      <c r="L1865" s="46" t="s">
        <v>408</v>
      </c>
      <c r="M1865" s="46" t="s">
        <v>408</v>
      </c>
      <c r="N1865" s="28" t="s">
        <v>408</v>
      </c>
      <c r="O1865" s="41"/>
      <c r="P1865" s="48" t="s">
        <v>597</v>
      </c>
      <c r="Q1865" s="48" t="s">
        <v>597</v>
      </c>
      <c r="R1865" s="48" t="s">
        <v>597</v>
      </c>
      <c r="S1865" s="48" t="s">
        <v>597</v>
      </c>
      <c r="T1865" s="48" t="s">
        <v>597</v>
      </c>
      <c r="U1865" s="48" t="s">
        <v>597</v>
      </c>
      <c r="V1865" s="48" t="s">
        <v>597</v>
      </c>
      <c r="W1865" s="48" t="s">
        <v>597</v>
      </c>
      <c r="X1865" s="48" t="s">
        <v>597</v>
      </c>
      <c r="Y1865" s="48" t="s">
        <v>597</v>
      </c>
      <c r="Z1865" s="48" t="s">
        <v>597</v>
      </c>
      <c r="AA1865" s="48" t="s">
        <v>598</v>
      </c>
      <c r="AB1865" s="48" t="s">
        <v>598</v>
      </c>
      <c r="AC1865" s="48" t="s">
        <v>598</v>
      </c>
      <c r="AD1865" s="48" t="s">
        <v>598</v>
      </c>
      <c r="AE1865" s="48" t="s">
        <v>598</v>
      </c>
      <c r="AF1865" s="48" t="s">
        <v>598</v>
      </c>
      <c r="AG1865" s="48" t="s">
        <v>598</v>
      </c>
      <c r="AH1865" s="48" t="s">
        <v>598</v>
      </c>
      <c r="AI1865" s="48" t="s">
        <v>598</v>
      </c>
      <c r="AJ1865" s="48" t="s">
        <v>598</v>
      </c>
      <c r="AK1865" s="48" t="s">
        <v>598</v>
      </c>
      <c r="AL1865" s="48" t="s">
        <v>598</v>
      </c>
      <c r="AM1865" s="48" t="s">
        <v>598</v>
      </c>
      <c r="AN1865" s="48" t="s">
        <v>598</v>
      </c>
      <c r="AO1865" s="48" t="s">
        <v>597</v>
      </c>
      <c r="AP1865" s="48" t="s">
        <v>597</v>
      </c>
      <c r="AQ1865" s="48" t="s">
        <v>1868</v>
      </c>
      <c r="AR1865" s="48" t="s">
        <v>1868</v>
      </c>
      <c r="AS1865" s="48" t="s">
        <v>1868</v>
      </c>
      <c r="AT1865" s="48" t="s">
        <v>1868</v>
      </c>
      <c r="AU1865" s="48" t="s">
        <v>1868</v>
      </c>
      <c r="AV1865" s="48" t="s">
        <v>599</v>
      </c>
      <c r="AW1865" s="48" t="s">
        <v>599</v>
      </c>
      <c r="AX1865" s="48" t="s">
        <v>599</v>
      </c>
      <c r="AY1865" s="48" t="s">
        <v>599</v>
      </c>
      <c r="AZ1865" s="28" t="s">
        <v>599</v>
      </c>
    </row>
    <row r="1866" ht="15.75" customHeight="1">
      <c r="A1866" s="40">
        <v>1665.0</v>
      </c>
      <c r="B1866" s="28" t="s">
        <v>4999</v>
      </c>
      <c r="C1866" s="41"/>
      <c r="D1866" s="42">
        <f t="array" ref="D1866">index(systems,match($A1866,INDEX(systems,0,1),),3)</f>
        <v>367.306</v>
      </c>
      <c r="E1866" s="42">
        <f t="array" ref="E1866">index(systems,match($A1866,INDEX(systems,0,1),),4)</f>
        <v>38.472</v>
      </c>
      <c r="F1866" s="43" t="str">
        <f>IFERROR(__xludf.DUMMYFUNCTION("let(row, match($B1866&amp;if($C1866&lt;&gt;"""","" [""&amp;$C1866&amp;""]"",""""),index(nebulae,,2),0),join("","",iferror(round(index(nebulae,row,5)/2,3),1),iferror(round(index(nebulae,row,6)/2,3),1),0))"),"1,1,0")</f>
        <v>1,1,0</v>
      </c>
      <c r="G1866" s="44" t="s">
        <v>5000</v>
      </c>
      <c r="H1866" s="45">
        <f t="array" ref="H1866">let(systemId,match(A1866,index(systems,0,1),),refSystemId,match($H$1,index(systems,0,1),),x,index(systems,systemId,3),y,index(systems,systemId,4),refX,index(systems,refSystemId,3),refY,index(systems,refSystemId,4),round(sqrt((x-refX)^2+(y-refY)^2),3))</f>
        <v>369.315</v>
      </c>
      <c r="I1866" s="28" t="s">
        <v>408</v>
      </c>
      <c r="J1866" s="28" t="s">
        <v>408</v>
      </c>
      <c r="K1866" s="28" t="s">
        <v>408</v>
      </c>
      <c r="L1866" s="48" t="s">
        <v>408</v>
      </c>
      <c r="M1866" s="48" t="s">
        <v>408</v>
      </c>
      <c r="N1866" s="28" t="s">
        <v>408</v>
      </c>
      <c r="O1866" s="41"/>
      <c r="P1866" s="48" t="s">
        <v>2050</v>
      </c>
      <c r="Q1866" s="48" t="s">
        <v>2050</v>
      </c>
      <c r="R1866" s="48" t="s">
        <v>2050</v>
      </c>
      <c r="S1866" s="48" t="s">
        <v>2050</v>
      </c>
      <c r="T1866" s="52" t="s">
        <v>2050</v>
      </c>
      <c r="U1866" s="52" t="s">
        <v>2051</v>
      </c>
      <c r="V1866" s="48" t="s">
        <v>442</v>
      </c>
      <c r="W1866" s="48" t="s">
        <v>442</v>
      </c>
      <c r="X1866" s="48" t="s">
        <v>442</v>
      </c>
      <c r="Y1866" s="48" t="s">
        <v>1829</v>
      </c>
      <c r="Z1866" s="48" t="s">
        <v>1829</v>
      </c>
      <c r="AA1866" s="48" t="s">
        <v>1830</v>
      </c>
      <c r="AB1866" s="48" t="s">
        <v>1830</v>
      </c>
      <c r="AC1866" s="48" t="s">
        <v>1830</v>
      </c>
      <c r="AD1866" s="48" t="s">
        <v>1830</v>
      </c>
      <c r="AE1866" s="48" t="s">
        <v>1830</v>
      </c>
      <c r="AF1866" s="48" t="s">
        <v>1830</v>
      </c>
      <c r="AG1866" s="48" t="s">
        <v>1830</v>
      </c>
      <c r="AH1866" s="48" t="s">
        <v>1830</v>
      </c>
      <c r="AI1866" s="48" t="s">
        <v>1830</v>
      </c>
      <c r="AJ1866" s="48" t="s">
        <v>1830</v>
      </c>
      <c r="AK1866" s="48" t="s">
        <v>1830</v>
      </c>
      <c r="AL1866" s="48" t="s">
        <v>1830</v>
      </c>
      <c r="AM1866" s="48" t="s">
        <v>1830</v>
      </c>
      <c r="AN1866" s="48" t="s">
        <v>1830</v>
      </c>
      <c r="AO1866" s="48" t="s">
        <v>1829</v>
      </c>
      <c r="AP1866" s="48" t="s">
        <v>1829</v>
      </c>
      <c r="AQ1866" s="48" t="s">
        <v>1829</v>
      </c>
      <c r="AR1866" s="48" t="s">
        <v>1829</v>
      </c>
      <c r="AS1866" s="48" t="s">
        <v>622</v>
      </c>
      <c r="AT1866" s="48" t="s">
        <v>622</v>
      </c>
      <c r="AU1866" s="48" t="s">
        <v>622</v>
      </c>
      <c r="AV1866" s="48" t="s">
        <v>1470</v>
      </c>
      <c r="AW1866" s="48" t="s">
        <v>1470</v>
      </c>
      <c r="AX1866" s="48" t="s">
        <v>940</v>
      </c>
      <c r="AY1866" s="48" t="s">
        <v>940</v>
      </c>
      <c r="AZ1866" s="51" t="s">
        <v>1885</v>
      </c>
    </row>
    <row r="1867" ht="15.75" customHeight="1">
      <c r="A1867" s="40">
        <v>3116.0</v>
      </c>
      <c r="B1867" s="28" t="s">
        <v>5001</v>
      </c>
      <c r="C1867" s="41"/>
      <c r="D1867" s="42">
        <f t="array" ref="D1867">index(systems,match($A1867,INDEX(systems,0,1),),3)</f>
        <v>-602.567</v>
      </c>
      <c r="E1867" s="42">
        <f t="array" ref="E1867">index(systems,match($A1867,INDEX(systems,0,1),),4)</f>
        <v>-971.91</v>
      </c>
      <c r="F1867" s="43" t="str">
        <f>IFERROR(__xludf.DUMMYFUNCTION("let(row, match($B1867&amp;if($C1867&lt;&gt;"""","" [""&amp;$C1867&amp;""]"",""""),index(nebulae,,2),0),join("","",iferror(round(index(nebulae,row,5)/2,3),1),iferror(round(index(nebulae,row,6)/2,3),1),0))"),"1,1,0")</f>
        <v>1,1,0</v>
      </c>
      <c r="G1867" s="44" t="s">
        <v>5002</v>
      </c>
      <c r="H1867" s="45">
        <f t="array" ref="H1867">let(systemId,match(A1867,index(systems,0,1),),refSystemId,match($H$1,index(systems,0,1),),x,index(systems,systemId,3),y,index(systems,systemId,4),refX,index(systems,refSystemId,3),refY,index(systems,refSystemId,4),round(sqrt((x-refX)^2+(y-refY)^2),3))</f>
        <v>1143.545</v>
      </c>
      <c r="I1867" s="55"/>
      <c r="J1867" s="55"/>
      <c r="K1867" s="55"/>
      <c r="L1867" s="55"/>
      <c r="M1867" s="55"/>
      <c r="N1867" s="55"/>
      <c r="O1867" s="55"/>
      <c r="P1867" s="56" t="s">
        <v>408</v>
      </c>
      <c r="Q1867" s="56" t="s">
        <v>408</v>
      </c>
      <c r="R1867" s="56" t="s">
        <v>408</v>
      </c>
      <c r="S1867" s="56" t="s">
        <v>408</v>
      </c>
      <c r="T1867" s="56" t="s">
        <v>408</v>
      </c>
      <c r="U1867" s="56" t="s">
        <v>408</v>
      </c>
      <c r="V1867" s="56" t="s">
        <v>408</v>
      </c>
      <c r="W1867" s="56" t="s">
        <v>408</v>
      </c>
      <c r="X1867" s="56" t="s">
        <v>408</v>
      </c>
      <c r="Y1867" s="55"/>
      <c r="Z1867" s="41"/>
      <c r="AA1867" s="55"/>
      <c r="AB1867" s="55"/>
      <c r="AC1867" s="55"/>
      <c r="AD1867" s="55"/>
      <c r="AE1867" s="55"/>
      <c r="AF1867" s="55"/>
      <c r="AG1867" s="55"/>
      <c r="AH1867" s="55"/>
      <c r="AI1867" s="55"/>
      <c r="AJ1867" s="55"/>
      <c r="AK1867" s="55"/>
      <c r="AL1867" s="55"/>
      <c r="AM1867" s="55"/>
      <c r="AN1867" s="55"/>
      <c r="AO1867" s="55"/>
      <c r="AP1867" s="55"/>
      <c r="AQ1867" s="55"/>
      <c r="AR1867" s="55"/>
      <c r="AS1867" s="55"/>
      <c r="AT1867" s="55"/>
      <c r="AU1867" s="51" t="s">
        <v>418</v>
      </c>
      <c r="AV1867" s="55"/>
      <c r="AW1867" s="55"/>
      <c r="AX1867" s="55"/>
      <c r="AY1867" s="55"/>
      <c r="AZ1867" s="55"/>
    </row>
    <row r="1868" ht="15.75" customHeight="1">
      <c r="A1868" s="40">
        <v>1666.0</v>
      </c>
      <c r="B1868" s="28" t="s">
        <v>5003</v>
      </c>
      <c r="C1868" s="41"/>
      <c r="D1868" s="42">
        <f t="array" ref="D1868">index(systems,match($A1868,INDEX(systems,0,1),),3)</f>
        <v>-530.983</v>
      </c>
      <c r="E1868" s="42">
        <f t="array" ref="E1868">index(systems,match($A1868,INDEX(systems,0,1),),4)</f>
        <v>213.025</v>
      </c>
      <c r="F1868" s="43" t="str">
        <f>IFERROR(__xludf.DUMMYFUNCTION("let(row, match($B1868&amp;if($C1868&lt;&gt;"""","" [""&amp;$C1868&amp;""]"",""""),index(nebulae,,2),0),join("","",iferror(round(index(nebulae,row,5)/2,3),1),iferror(round(index(nebulae,row,6)/2,3),1),0))"),"1,1,0")</f>
        <v>1,1,0</v>
      </c>
      <c r="G1868" s="44" t="s">
        <v>5004</v>
      </c>
      <c r="H1868" s="45">
        <f t="array" ref="H1868">let(systemId,match(A1868,index(systems,0,1),),refSystemId,match($H$1,index(systems,0,1),),x,index(systems,systemId,3),y,index(systems,systemId,4),refX,index(systems,refSystemId,3),refY,index(systems,refSystemId,4),round(sqrt((x-refX)^2+(y-refY)^2),3))</f>
        <v>572.121</v>
      </c>
      <c r="I1868" s="46" t="s">
        <v>408</v>
      </c>
      <c r="J1868" s="46" t="s">
        <v>408</v>
      </c>
      <c r="K1868" s="46" t="s">
        <v>408</v>
      </c>
      <c r="L1868" s="46" t="s">
        <v>408</v>
      </c>
      <c r="M1868" s="46" t="s">
        <v>408</v>
      </c>
      <c r="N1868" s="28" t="s">
        <v>408</v>
      </c>
      <c r="O1868" s="41"/>
      <c r="P1868" s="48" t="s">
        <v>461</v>
      </c>
      <c r="Q1868" s="48" t="s">
        <v>461</v>
      </c>
      <c r="R1868" s="48" t="s">
        <v>461</v>
      </c>
      <c r="S1868" s="48" t="s">
        <v>418</v>
      </c>
      <c r="T1868" s="48" t="s">
        <v>418</v>
      </c>
      <c r="U1868" s="48" t="s">
        <v>418</v>
      </c>
      <c r="V1868" s="48" t="s">
        <v>418</v>
      </c>
      <c r="W1868" s="48" t="s">
        <v>418</v>
      </c>
      <c r="X1868" s="48" t="s">
        <v>422</v>
      </c>
      <c r="Y1868" s="48" t="s">
        <v>422</v>
      </c>
      <c r="Z1868" s="48" t="s">
        <v>422</v>
      </c>
      <c r="AA1868" s="48" t="s">
        <v>422</v>
      </c>
      <c r="AB1868" s="48" t="s">
        <v>422</v>
      </c>
      <c r="AC1868" s="48" t="s">
        <v>422</v>
      </c>
      <c r="AD1868" s="48" t="s">
        <v>422</v>
      </c>
      <c r="AE1868" s="48" t="s">
        <v>422</v>
      </c>
      <c r="AF1868" s="48" t="s">
        <v>422</v>
      </c>
      <c r="AG1868" s="48" t="s">
        <v>422</v>
      </c>
      <c r="AH1868" s="48" t="s">
        <v>422</v>
      </c>
      <c r="AI1868" s="48" t="s">
        <v>422</v>
      </c>
      <c r="AJ1868" s="48" t="s">
        <v>422</v>
      </c>
      <c r="AK1868" s="48" t="s">
        <v>422</v>
      </c>
      <c r="AL1868" s="48" t="s">
        <v>422</v>
      </c>
      <c r="AM1868" s="48" t="s">
        <v>422</v>
      </c>
      <c r="AN1868" s="48" t="s">
        <v>422</v>
      </c>
      <c r="AO1868" s="48" t="s">
        <v>422</v>
      </c>
      <c r="AP1868" s="48" t="s">
        <v>422</v>
      </c>
      <c r="AQ1868" s="48" t="s">
        <v>422</v>
      </c>
      <c r="AR1868" s="48" t="s">
        <v>422</v>
      </c>
      <c r="AS1868" s="48" t="s">
        <v>422</v>
      </c>
      <c r="AT1868" s="48" t="s">
        <v>422</v>
      </c>
      <c r="AU1868" s="48" t="s">
        <v>422</v>
      </c>
      <c r="AV1868" s="48" t="s">
        <v>422</v>
      </c>
      <c r="AW1868" s="48" t="s">
        <v>422</v>
      </c>
      <c r="AX1868" s="48" t="s">
        <v>422</v>
      </c>
      <c r="AY1868" s="48" t="s">
        <v>422</v>
      </c>
      <c r="AZ1868" s="28" t="s">
        <v>422</v>
      </c>
    </row>
    <row r="1869" ht="15.75" customHeight="1">
      <c r="A1869" s="40">
        <v>1667.0</v>
      </c>
      <c r="B1869" s="28" t="s">
        <v>5005</v>
      </c>
      <c r="C1869" s="41"/>
      <c r="D1869" s="42">
        <f t="array" ref="D1869">index(systems,match($A1869,INDEX(systems,0,1),),3)</f>
        <v>-222.792</v>
      </c>
      <c r="E1869" s="42">
        <f t="array" ref="E1869">index(systems,match($A1869,INDEX(systems,0,1),),4)</f>
        <v>346.996</v>
      </c>
      <c r="F1869" s="43" t="str">
        <f>IFERROR(__xludf.DUMMYFUNCTION("let(row, match($B1869&amp;if($C1869&lt;&gt;"""","" [""&amp;$C1869&amp;""]"",""""),index(nebulae,,2),0),join("","",iferror(round(index(nebulae,row,5)/2,3),1),iferror(round(index(nebulae,row,6)/2,3),1),0))"),"1,1,0")</f>
        <v>1,1,0</v>
      </c>
      <c r="G1869" s="44" t="s">
        <v>5006</v>
      </c>
      <c r="H1869" s="45">
        <f t="array" ref="H1869">let(systemId,match(A1869,index(systems,0,1),),refSystemId,match($H$1,index(systems,0,1),),x,index(systems,systemId,3),y,index(systems,systemId,4),refX,index(systems,refSystemId,3),refY,index(systems,refSystemId,4),round(sqrt((x-refX)^2+(y-refY)^2),3))</f>
        <v>412.362</v>
      </c>
      <c r="I1869" s="46" t="s">
        <v>408</v>
      </c>
      <c r="J1869" s="28" t="s">
        <v>408</v>
      </c>
      <c r="K1869" s="28" t="s">
        <v>408</v>
      </c>
      <c r="L1869" s="28" t="s">
        <v>408</v>
      </c>
      <c r="M1869" s="48" t="s">
        <v>408</v>
      </c>
      <c r="N1869" s="28" t="s">
        <v>408</v>
      </c>
      <c r="O1869" s="41"/>
      <c r="P1869" s="48" t="s">
        <v>497</v>
      </c>
      <c r="Q1869" s="48" t="s">
        <v>497</v>
      </c>
      <c r="R1869" s="48" t="s">
        <v>497</v>
      </c>
      <c r="S1869" s="48" t="s">
        <v>435</v>
      </c>
      <c r="T1869" s="48" t="s">
        <v>435</v>
      </c>
      <c r="U1869" s="48" t="s">
        <v>435</v>
      </c>
      <c r="V1869" s="48" t="s">
        <v>435</v>
      </c>
      <c r="W1869" s="48" t="s">
        <v>435</v>
      </c>
      <c r="X1869" s="48" t="s">
        <v>435</v>
      </c>
      <c r="Y1869" s="48" t="s">
        <v>435</v>
      </c>
      <c r="Z1869" s="48" t="s">
        <v>435</v>
      </c>
      <c r="AA1869" s="48" t="s">
        <v>1091</v>
      </c>
      <c r="AB1869" s="48" t="s">
        <v>1091</v>
      </c>
      <c r="AC1869" s="48" t="s">
        <v>1091</v>
      </c>
      <c r="AD1869" s="48" t="s">
        <v>1091</v>
      </c>
      <c r="AE1869" s="48" t="s">
        <v>1091</v>
      </c>
      <c r="AF1869" s="48" t="s">
        <v>1091</v>
      </c>
      <c r="AG1869" s="48" t="s">
        <v>1091</v>
      </c>
      <c r="AH1869" s="48" t="s">
        <v>1092</v>
      </c>
      <c r="AI1869" s="48" t="s">
        <v>5007</v>
      </c>
      <c r="AJ1869" s="48" t="s">
        <v>5007</v>
      </c>
      <c r="AK1869" s="48" t="s">
        <v>5007</v>
      </c>
      <c r="AL1869" s="48" t="s">
        <v>5007</v>
      </c>
      <c r="AM1869" s="48" t="s">
        <v>5007</v>
      </c>
      <c r="AN1869" s="48" t="s">
        <v>5007</v>
      </c>
      <c r="AO1869" s="48" t="s">
        <v>5007</v>
      </c>
      <c r="AP1869" s="48" t="s">
        <v>5007</v>
      </c>
      <c r="AQ1869" s="48" t="s">
        <v>5007</v>
      </c>
      <c r="AR1869" s="48" t="s">
        <v>5007</v>
      </c>
      <c r="AS1869" s="48" t="s">
        <v>5007</v>
      </c>
      <c r="AT1869" s="48" t="s">
        <v>3881</v>
      </c>
      <c r="AU1869" s="48" t="s">
        <v>3881</v>
      </c>
      <c r="AV1869" s="48" t="s">
        <v>3881</v>
      </c>
      <c r="AW1869" s="48" t="s">
        <v>594</v>
      </c>
      <c r="AX1869" s="48" t="s">
        <v>417</v>
      </c>
      <c r="AY1869" s="48" t="s">
        <v>5008</v>
      </c>
      <c r="AZ1869" s="51" t="s">
        <v>5008</v>
      </c>
    </row>
    <row r="1870" ht="15.75" customHeight="1">
      <c r="A1870" s="40">
        <v>1668.0</v>
      </c>
      <c r="B1870" s="28" t="s">
        <v>5009</v>
      </c>
      <c r="C1870" s="41"/>
      <c r="D1870" s="42">
        <f t="array" ref="D1870">index(systems,match($A1870,INDEX(systems,0,1),),3)</f>
        <v>-386.21</v>
      </c>
      <c r="E1870" s="42">
        <f t="array" ref="E1870">index(systems,match($A1870,INDEX(systems,0,1),),4)</f>
        <v>-213.072</v>
      </c>
      <c r="F1870" s="43" t="str">
        <f>IFERROR(__xludf.DUMMYFUNCTION("let(row, match($B1870&amp;if($C1870&lt;&gt;"""","" [""&amp;$C1870&amp;""]"",""""),index(nebulae,,2),0),join("","",iferror(round(index(nebulae,row,5)/2,3),1),iferror(round(index(nebulae,row,6)/2,3),1),0))"),"1,1,0")</f>
        <v>1,1,0</v>
      </c>
      <c r="G1870" s="44" t="s">
        <v>5010</v>
      </c>
      <c r="H1870" s="45">
        <f t="array" ref="H1870">let(systemId,match(A1870,index(systems,0,1),),refSystemId,match($H$1,index(systems,0,1),),x,index(systems,systemId,3),y,index(systems,systemId,4),refX,index(systems,refSystemId,3),refY,index(systems,refSystemId,4),round(sqrt((x-refX)^2+(y-refY)^2),3))</f>
        <v>441.087</v>
      </c>
      <c r="I1870" s="46" t="s">
        <v>408</v>
      </c>
      <c r="J1870" s="46" t="s">
        <v>408</v>
      </c>
      <c r="K1870" s="46" t="s">
        <v>408</v>
      </c>
      <c r="L1870" s="46" t="s">
        <v>408</v>
      </c>
      <c r="M1870" s="28" t="s">
        <v>408</v>
      </c>
      <c r="N1870" s="28" t="s">
        <v>408</v>
      </c>
      <c r="O1870" s="41"/>
      <c r="P1870" s="48" t="s">
        <v>560</v>
      </c>
      <c r="Q1870" s="48" t="s">
        <v>560</v>
      </c>
      <c r="R1870" s="48" t="s">
        <v>560</v>
      </c>
      <c r="S1870" s="48" t="s">
        <v>560</v>
      </c>
      <c r="T1870" s="48" t="s">
        <v>560</v>
      </c>
      <c r="U1870" s="48" t="s">
        <v>560</v>
      </c>
      <c r="V1870" s="48" t="s">
        <v>560</v>
      </c>
      <c r="W1870" s="48" t="s">
        <v>560</v>
      </c>
      <c r="X1870" s="48" t="s">
        <v>422</v>
      </c>
      <c r="Y1870" s="48" t="s">
        <v>422</v>
      </c>
      <c r="Z1870" s="48" t="s">
        <v>422</v>
      </c>
      <c r="AA1870" s="48" t="s">
        <v>422</v>
      </c>
      <c r="AB1870" s="48" t="s">
        <v>422</v>
      </c>
      <c r="AC1870" s="48" t="s">
        <v>422</v>
      </c>
      <c r="AD1870" s="48" t="s">
        <v>422</v>
      </c>
      <c r="AE1870" s="48" t="s">
        <v>422</v>
      </c>
      <c r="AF1870" s="48" t="s">
        <v>422</v>
      </c>
      <c r="AG1870" s="48" t="s">
        <v>422</v>
      </c>
      <c r="AH1870" s="48" t="s">
        <v>422</v>
      </c>
      <c r="AI1870" s="48" t="s">
        <v>422</v>
      </c>
      <c r="AJ1870" s="48" t="s">
        <v>422</v>
      </c>
      <c r="AK1870" s="48" t="s">
        <v>422</v>
      </c>
      <c r="AL1870" s="48" t="s">
        <v>422</v>
      </c>
      <c r="AM1870" s="48" t="s">
        <v>422</v>
      </c>
      <c r="AN1870" s="48" t="s">
        <v>422</v>
      </c>
      <c r="AO1870" s="48" t="s">
        <v>422</v>
      </c>
      <c r="AP1870" s="48" t="s">
        <v>422</v>
      </c>
      <c r="AQ1870" s="48" t="s">
        <v>422</v>
      </c>
      <c r="AR1870" s="48" t="s">
        <v>422</v>
      </c>
      <c r="AS1870" s="48" t="s">
        <v>422</v>
      </c>
      <c r="AT1870" s="48" t="s">
        <v>422</v>
      </c>
      <c r="AU1870" s="48" t="s">
        <v>422</v>
      </c>
      <c r="AV1870" s="48" t="s">
        <v>422</v>
      </c>
      <c r="AW1870" s="48" t="s">
        <v>422</v>
      </c>
      <c r="AX1870" s="48" t="s">
        <v>422</v>
      </c>
      <c r="AY1870" s="48" t="s">
        <v>422</v>
      </c>
      <c r="AZ1870" s="28" t="s">
        <v>422</v>
      </c>
    </row>
    <row r="1871" ht="15.75" customHeight="1">
      <c r="A1871" s="40">
        <v>1669.0</v>
      </c>
      <c r="B1871" s="28" t="s">
        <v>5011</v>
      </c>
      <c r="C1871" s="41"/>
      <c r="D1871" s="42">
        <f t="array" ref="D1871">index(systems,match($A1871,INDEX(systems,0,1),),3)</f>
        <v>-303.627</v>
      </c>
      <c r="E1871" s="42">
        <f t="array" ref="E1871">index(systems,match($A1871,INDEX(systems,0,1),),4)</f>
        <v>405.768</v>
      </c>
      <c r="F1871" s="43" t="str">
        <f>IFERROR(__xludf.DUMMYFUNCTION("let(row, match($B1871&amp;if($C1871&lt;&gt;"""","" [""&amp;$C1871&amp;""]"",""""),index(nebulae,,2),0),join("","",iferror(round(index(nebulae,row,5)/2,3),1),iferror(round(index(nebulae,row,6)/2,3),1),0))"),"1,1,0")</f>
        <v>1,1,0</v>
      </c>
      <c r="G1871" s="44" t="s">
        <v>5012</v>
      </c>
      <c r="H1871" s="45">
        <f t="array" ref="H1871">let(systemId,match(A1871,index(systems,0,1),),refSystemId,match($H$1,index(systems,0,1),),x,index(systems,systemId,3),y,index(systems,systemId,4),refX,index(systems,refSystemId,3),refY,index(systems,refSystemId,4),round(sqrt((x-refX)^2+(y-refY)^2),3))</f>
        <v>506.791</v>
      </c>
      <c r="I1871" s="41"/>
      <c r="J1871" s="41"/>
      <c r="K1871" s="41"/>
      <c r="L1871" s="41"/>
      <c r="M1871" s="41"/>
      <c r="N1871" s="28" t="s">
        <v>497</v>
      </c>
      <c r="O1871" s="48" t="s">
        <v>497</v>
      </c>
      <c r="P1871" s="48" t="s">
        <v>497</v>
      </c>
      <c r="Q1871" s="48" t="s">
        <v>497</v>
      </c>
      <c r="R1871" s="48" t="s">
        <v>497</v>
      </c>
      <c r="S1871" s="48" t="s">
        <v>418</v>
      </c>
      <c r="T1871" s="48" t="s">
        <v>418</v>
      </c>
      <c r="U1871" s="48" t="s">
        <v>418</v>
      </c>
      <c r="V1871" s="48" t="s">
        <v>418</v>
      </c>
      <c r="W1871" s="48" t="s">
        <v>418</v>
      </c>
      <c r="X1871" s="48" t="s">
        <v>418</v>
      </c>
      <c r="Y1871" s="48" t="s">
        <v>422</v>
      </c>
      <c r="Z1871" s="48" t="s">
        <v>422</v>
      </c>
      <c r="AA1871" s="48" t="s">
        <v>422</v>
      </c>
      <c r="AB1871" s="48" t="s">
        <v>422</v>
      </c>
      <c r="AC1871" s="48" t="s">
        <v>422</v>
      </c>
      <c r="AD1871" s="48" t="s">
        <v>422</v>
      </c>
      <c r="AE1871" s="48" t="s">
        <v>422</v>
      </c>
      <c r="AF1871" s="48" t="s">
        <v>422</v>
      </c>
      <c r="AG1871" s="48" t="s">
        <v>422</v>
      </c>
      <c r="AH1871" s="48" t="s">
        <v>422</v>
      </c>
      <c r="AI1871" s="48" t="s">
        <v>422</v>
      </c>
      <c r="AJ1871" s="48" t="s">
        <v>422</v>
      </c>
      <c r="AK1871" s="48" t="s">
        <v>422</v>
      </c>
      <c r="AL1871" s="48" t="s">
        <v>422</v>
      </c>
      <c r="AM1871" s="48" t="s">
        <v>422</v>
      </c>
      <c r="AN1871" s="48" t="s">
        <v>422</v>
      </c>
      <c r="AO1871" s="48" t="s">
        <v>422</v>
      </c>
      <c r="AP1871" s="48" t="s">
        <v>422</v>
      </c>
      <c r="AQ1871" s="48" t="s">
        <v>422</v>
      </c>
      <c r="AR1871" s="48" t="s">
        <v>422</v>
      </c>
      <c r="AS1871" s="48" t="s">
        <v>422</v>
      </c>
      <c r="AT1871" s="48" t="s">
        <v>422</v>
      </c>
      <c r="AU1871" s="48" t="s">
        <v>422</v>
      </c>
      <c r="AV1871" s="48" t="s">
        <v>422</v>
      </c>
      <c r="AW1871" s="48" t="s">
        <v>422</v>
      </c>
      <c r="AX1871" s="48" t="s">
        <v>422</v>
      </c>
      <c r="AY1871" s="48" t="s">
        <v>422</v>
      </c>
      <c r="AZ1871" s="51" t="s">
        <v>422</v>
      </c>
    </row>
    <row r="1872" ht="15.75" customHeight="1">
      <c r="A1872" s="40">
        <v>1670.0</v>
      </c>
      <c r="B1872" s="28" t="s">
        <v>5013</v>
      </c>
      <c r="C1872" s="41"/>
      <c r="D1872" s="42">
        <f t="array" ref="D1872">index(systems,match($A1872,INDEX(systems,0,1),),3)</f>
        <v>6.45</v>
      </c>
      <c r="E1872" s="42">
        <f t="array" ref="E1872">index(systems,match($A1872,INDEX(systems,0,1),),4)</f>
        <v>308.6</v>
      </c>
      <c r="F1872" s="43" t="str">
        <f>IFERROR(__xludf.DUMMYFUNCTION("let(row, match($B1872&amp;if($C1872&lt;&gt;"""","" [""&amp;$C1872&amp;""]"",""""),index(nebulae,,2),0),join("","",iferror(round(index(nebulae,row,5)/2,3),1),iferror(round(index(nebulae,row,6)/2,3),1),0))"),"1,1,0")</f>
        <v>1,1,0</v>
      </c>
      <c r="G1872" s="44" t="s">
        <v>5014</v>
      </c>
      <c r="H1872" s="45">
        <f t="array" ref="H1872">let(systemId,match(A1872,index(systems,0,1),),refSystemId,match($H$1,index(systems,0,1),),x,index(systems,systemId,3),y,index(systems,systemId,4),refX,index(systems,refSystemId,3),refY,index(systems,refSystemId,4),round(sqrt((x-refX)^2+(y-refY)^2),3))</f>
        <v>308.667</v>
      </c>
      <c r="I1872" s="28" t="s">
        <v>408</v>
      </c>
      <c r="J1872" s="28" t="s">
        <v>408</v>
      </c>
      <c r="K1872" s="28" t="s">
        <v>408</v>
      </c>
      <c r="L1872" s="28" t="s">
        <v>408</v>
      </c>
      <c r="M1872" s="48" t="s">
        <v>408</v>
      </c>
      <c r="N1872" s="28" t="s">
        <v>408</v>
      </c>
      <c r="O1872" s="41"/>
      <c r="P1872" s="48" t="s">
        <v>409</v>
      </c>
      <c r="Q1872" s="48" t="s">
        <v>409</v>
      </c>
      <c r="R1872" s="48" t="s">
        <v>409</v>
      </c>
      <c r="S1872" s="48" t="s">
        <v>409</v>
      </c>
      <c r="T1872" s="48" t="s">
        <v>409</v>
      </c>
      <c r="U1872" s="48" t="s">
        <v>409</v>
      </c>
      <c r="V1872" s="48" t="s">
        <v>409</v>
      </c>
      <c r="W1872" s="48" t="s">
        <v>409</v>
      </c>
      <c r="X1872" s="48" t="s">
        <v>409</v>
      </c>
      <c r="Y1872" s="48" t="s">
        <v>846</v>
      </c>
      <c r="Z1872" s="48" t="s">
        <v>846</v>
      </c>
      <c r="AA1872" s="48" t="s">
        <v>1494</v>
      </c>
      <c r="AB1872" s="48" t="s">
        <v>1494</v>
      </c>
      <c r="AC1872" s="48" t="s">
        <v>1494</v>
      </c>
      <c r="AD1872" s="48" t="s">
        <v>1494</v>
      </c>
      <c r="AE1872" s="48" t="s">
        <v>1494</v>
      </c>
      <c r="AF1872" s="48" t="s">
        <v>1494</v>
      </c>
      <c r="AG1872" s="48" t="s">
        <v>849</v>
      </c>
      <c r="AH1872" s="48" t="s">
        <v>849</v>
      </c>
      <c r="AI1872" s="48" t="s">
        <v>849</v>
      </c>
      <c r="AJ1872" s="48" t="s">
        <v>849</v>
      </c>
      <c r="AK1872" s="48" t="s">
        <v>849</v>
      </c>
      <c r="AL1872" s="48" t="s">
        <v>849</v>
      </c>
      <c r="AM1872" s="48" t="s">
        <v>849</v>
      </c>
      <c r="AN1872" s="48" t="s">
        <v>849</v>
      </c>
      <c r="AO1872" s="48" t="s">
        <v>849</v>
      </c>
      <c r="AP1872" s="48" t="s">
        <v>849</v>
      </c>
      <c r="AQ1872" s="48" t="s">
        <v>849</v>
      </c>
      <c r="AR1872" s="48" t="s">
        <v>849</v>
      </c>
      <c r="AS1872" s="48" t="s">
        <v>849</v>
      </c>
      <c r="AT1872" s="48" t="s">
        <v>849</v>
      </c>
      <c r="AU1872" s="48" t="s">
        <v>849</v>
      </c>
      <c r="AV1872" s="48" t="s">
        <v>849</v>
      </c>
      <c r="AW1872" s="48" t="s">
        <v>849</v>
      </c>
      <c r="AX1872" s="48" t="s">
        <v>1259</v>
      </c>
      <c r="AY1872" s="48" t="s">
        <v>1259</v>
      </c>
      <c r="AZ1872" s="28" t="s">
        <v>1259</v>
      </c>
    </row>
    <row r="1873" ht="15.75" customHeight="1">
      <c r="A1873" s="40">
        <v>1671.0</v>
      </c>
      <c r="B1873" s="28" t="s">
        <v>5015</v>
      </c>
      <c r="C1873" s="41"/>
      <c r="D1873" s="42">
        <f t="array" ref="D1873">index(systems,match($A1873,INDEX(systems,0,1),),3)</f>
        <v>562.206</v>
      </c>
      <c r="E1873" s="42">
        <f t="array" ref="E1873">index(systems,match($A1873,INDEX(systems,0,1),),4)</f>
        <v>-141.68</v>
      </c>
      <c r="F1873" s="43" t="str">
        <f>IFERROR(__xludf.DUMMYFUNCTION("let(row, match($B1873&amp;if($C1873&lt;&gt;"""","" [""&amp;$C1873&amp;""]"",""""),index(nebulae,,2),0),join("","",iferror(round(index(nebulae,row,5)/2,3),1),iferror(round(index(nebulae,row,6)/2,3),1),0))"),"1,1,0")</f>
        <v>1,1,0</v>
      </c>
      <c r="G1873" s="44" t="s">
        <v>5016</v>
      </c>
      <c r="H1873" s="45">
        <f t="array" ref="H1873">let(systemId,match(A1873,index(systems,0,1),),refSystemId,match($H$1,index(systems,0,1),),x,index(systems,systemId,3),y,index(systems,systemId,4),refX,index(systems,refSystemId,3),refY,index(systems,refSystemId,4),round(sqrt((x-refX)^2+(y-refY)^2),3))</f>
        <v>579.783</v>
      </c>
      <c r="I1873" s="46" t="s">
        <v>408</v>
      </c>
      <c r="J1873" s="46" t="s">
        <v>408</v>
      </c>
      <c r="K1873" s="46" t="s">
        <v>408</v>
      </c>
      <c r="L1873" s="46" t="s">
        <v>408</v>
      </c>
      <c r="M1873" s="46" t="s">
        <v>408</v>
      </c>
      <c r="N1873" s="28" t="s">
        <v>408</v>
      </c>
      <c r="O1873" s="41"/>
      <c r="P1873" s="48" t="s">
        <v>597</v>
      </c>
      <c r="Q1873" s="48" t="s">
        <v>597</v>
      </c>
      <c r="R1873" s="48" t="s">
        <v>597</v>
      </c>
      <c r="S1873" s="48" t="s">
        <v>597</v>
      </c>
      <c r="T1873" s="48" t="s">
        <v>597</v>
      </c>
      <c r="U1873" s="48" t="s">
        <v>597</v>
      </c>
      <c r="V1873" s="48" t="s">
        <v>597</v>
      </c>
      <c r="W1873" s="48" t="s">
        <v>597</v>
      </c>
      <c r="X1873" s="48" t="s">
        <v>597</v>
      </c>
      <c r="Y1873" s="48" t="s">
        <v>597</v>
      </c>
      <c r="Z1873" s="48" t="s">
        <v>597</v>
      </c>
      <c r="AA1873" s="48" t="s">
        <v>598</v>
      </c>
      <c r="AB1873" s="48" t="s">
        <v>598</v>
      </c>
      <c r="AC1873" s="48" t="s">
        <v>598</v>
      </c>
      <c r="AD1873" s="48" t="s">
        <v>598</v>
      </c>
      <c r="AE1873" s="48" t="s">
        <v>598</v>
      </c>
      <c r="AF1873" s="48" t="s">
        <v>598</v>
      </c>
      <c r="AG1873" s="48" t="s">
        <v>598</v>
      </c>
      <c r="AH1873" s="48" t="s">
        <v>598</v>
      </c>
      <c r="AI1873" s="48" t="s">
        <v>598</v>
      </c>
      <c r="AJ1873" s="48" t="s">
        <v>598</v>
      </c>
      <c r="AK1873" s="48" t="s">
        <v>598</v>
      </c>
      <c r="AL1873" s="48" t="s">
        <v>598</v>
      </c>
      <c r="AM1873" s="48" t="s">
        <v>598</v>
      </c>
      <c r="AN1873" s="48" t="s">
        <v>598</v>
      </c>
      <c r="AO1873" s="48" t="s">
        <v>597</v>
      </c>
      <c r="AP1873" s="48" t="s">
        <v>597</v>
      </c>
      <c r="AQ1873" s="48" t="s">
        <v>1868</v>
      </c>
      <c r="AR1873" s="48" t="s">
        <v>1868</v>
      </c>
      <c r="AS1873" s="48" t="s">
        <v>1868</v>
      </c>
      <c r="AT1873" s="48" t="s">
        <v>1868</v>
      </c>
      <c r="AU1873" s="48" t="s">
        <v>1868</v>
      </c>
      <c r="AV1873" s="48" t="s">
        <v>599</v>
      </c>
      <c r="AW1873" s="48" t="s">
        <v>599</v>
      </c>
      <c r="AX1873" s="48" t="s">
        <v>599</v>
      </c>
      <c r="AY1873" s="48" t="s">
        <v>599</v>
      </c>
      <c r="AZ1873" s="28" t="s">
        <v>599</v>
      </c>
    </row>
    <row r="1874" ht="15.75" customHeight="1">
      <c r="A1874" s="40">
        <v>1672.0</v>
      </c>
      <c r="B1874" s="28" t="s">
        <v>5017</v>
      </c>
      <c r="C1874" s="41"/>
      <c r="D1874" s="42">
        <f t="array" ref="D1874">index(systems,match($A1874,INDEX(systems,0,1),),3)</f>
        <v>147.845</v>
      </c>
      <c r="E1874" s="42">
        <f t="array" ref="E1874">index(systems,match($A1874,INDEX(systems,0,1),),4)</f>
        <v>-344.866</v>
      </c>
      <c r="F1874" s="43" t="str">
        <f>IFERROR(__xludf.DUMMYFUNCTION("let(row, match($B1874&amp;if($C1874&lt;&gt;"""","" [""&amp;$C1874&amp;""]"",""""),index(nebulae,,2),0),join("","",iferror(round(index(nebulae,row,5)/2,3),1),iferror(round(index(nebulae,row,6)/2,3),1),0))"),"1,1,0")</f>
        <v>1,1,0</v>
      </c>
      <c r="G1874" s="44" t="s">
        <v>5018</v>
      </c>
      <c r="H1874" s="45">
        <f t="array" ref="H1874">let(systemId,match(A1874,index(systems,0,1),),refSystemId,match($H$1,index(systems,0,1),),x,index(systems,systemId,3),y,index(systems,systemId,4),refX,index(systems,refSystemId,3),refY,index(systems,refSystemId,4),round(sqrt((x-refX)^2+(y-refY)^2),3))</f>
        <v>375.221</v>
      </c>
      <c r="I1874" s="53"/>
      <c r="J1874" s="53"/>
      <c r="K1874" s="53"/>
      <c r="L1874" s="53"/>
      <c r="M1874" s="46" t="s">
        <v>953</v>
      </c>
      <c r="N1874" s="28" t="s">
        <v>1296</v>
      </c>
      <c r="O1874" s="48" t="s">
        <v>1296</v>
      </c>
      <c r="P1874" s="48" t="s">
        <v>1296</v>
      </c>
      <c r="Q1874" s="48" t="s">
        <v>1296</v>
      </c>
      <c r="R1874" s="48" t="s">
        <v>1296</v>
      </c>
      <c r="S1874" s="48" t="s">
        <v>1296</v>
      </c>
      <c r="T1874" s="48" t="s">
        <v>1296</v>
      </c>
      <c r="U1874" s="48" t="s">
        <v>491</v>
      </c>
      <c r="V1874" s="48" t="s">
        <v>491</v>
      </c>
      <c r="W1874" s="48" t="s">
        <v>491</v>
      </c>
      <c r="X1874" s="48" t="s">
        <v>491</v>
      </c>
      <c r="Y1874" s="48" t="s">
        <v>492</v>
      </c>
      <c r="Z1874" s="48" t="s">
        <v>492</v>
      </c>
      <c r="AA1874" s="48" t="s">
        <v>493</v>
      </c>
      <c r="AB1874" s="48" t="s">
        <v>493</v>
      </c>
      <c r="AC1874" s="48" t="s">
        <v>493</v>
      </c>
      <c r="AD1874" s="48" t="s">
        <v>493</v>
      </c>
      <c r="AE1874" s="48" t="s">
        <v>493</v>
      </c>
      <c r="AF1874" s="48" t="s">
        <v>493</v>
      </c>
      <c r="AG1874" s="48" t="s">
        <v>493</v>
      </c>
      <c r="AH1874" s="48" t="s">
        <v>493</v>
      </c>
      <c r="AI1874" s="48" t="s">
        <v>493</v>
      </c>
      <c r="AJ1874" s="48" t="s">
        <v>493</v>
      </c>
      <c r="AK1874" s="48" t="s">
        <v>493</v>
      </c>
      <c r="AL1874" s="48" t="s">
        <v>493</v>
      </c>
      <c r="AM1874" s="48" t="s">
        <v>493</v>
      </c>
      <c r="AN1874" s="48" t="s">
        <v>493</v>
      </c>
      <c r="AO1874" s="48" t="s">
        <v>492</v>
      </c>
      <c r="AP1874" s="48" t="s">
        <v>492</v>
      </c>
      <c r="AQ1874" s="48" t="s">
        <v>953</v>
      </c>
      <c r="AR1874" s="48" t="s">
        <v>492</v>
      </c>
      <c r="AS1874" s="48" t="s">
        <v>492</v>
      </c>
      <c r="AT1874" s="48" t="s">
        <v>492</v>
      </c>
      <c r="AU1874" s="48" t="s">
        <v>492</v>
      </c>
      <c r="AV1874" s="48" t="s">
        <v>492</v>
      </c>
      <c r="AW1874" s="48" t="s">
        <v>492</v>
      </c>
      <c r="AX1874" s="48" t="s">
        <v>494</v>
      </c>
      <c r="AY1874" s="48" t="s">
        <v>492</v>
      </c>
      <c r="AZ1874" s="28" t="s">
        <v>492</v>
      </c>
    </row>
    <row r="1875" ht="15.75" customHeight="1">
      <c r="A1875" s="40">
        <v>1673.0</v>
      </c>
      <c r="B1875" s="28" t="s">
        <v>5019</v>
      </c>
      <c r="C1875" s="41"/>
      <c r="D1875" s="42">
        <f t="array" ref="D1875">index(systems,match($A1875,INDEX(systems,0,1),),3)</f>
        <v>187.019</v>
      </c>
      <c r="E1875" s="42">
        <f t="array" ref="E1875">index(systems,match($A1875,INDEX(systems,0,1),),4)</f>
        <v>-394.47</v>
      </c>
      <c r="F1875" s="43" t="str">
        <f>IFERROR(__xludf.DUMMYFUNCTION("let(row, match($B1875&amp;if($C1875&lt;&gt;"""","" [""&amp;$C1875&amp;""]"",""""),index(nebulae,,2),0),join("","",iferror(round(index(nebulae,row,5)/2,3),1),iferror(round(index(nebulae,row,6)/2,3),1),0))"),"1,1,0")</f>
        <v>1,1,0</v>
      </c>
      <c r="G1875" s="44" t="s">
        <v>5020</v>
      </c>
      <c r="H1875" s="45">
        <f t="array" ref="H1875">let(systemId,match(A1875,index(systems,0,1),),refSystemId,match($H$1,index(systems,0,1),),x,index(systems,systemId,3),y,index(systems,systemId,4),refX,index(systems,refSystemId,3),refY,index(systems,refSystemId,4),round(sqrt((x-refX)^2+(y-refY)^2),3))</f>
        <v>436.558</v>
      </c>
      <c r="I1875" s="41"/>
      <c r="J1875" s="41"/>
      <c r="K1875" s="41"/>
      <c r="L1875" s="41"/>
      <c r="M1875" s="28" t="s">
        <v>953</v>
      </c>
      <c r="N1875" s="28" t="s">
        <v>953</v>
      </c>
      <c r="O1875" s="48" t="s">
        <v>953</v>
      </c>
      <c r="P1875" s="48" t="s">
        <v>630</v>
      </c>
      <c r="Q1875" s="48" t="s">
        <v>630</v>
      </c>
      <c r="R1875" s="48" t="s">
        <v>630</v>
      </c>
      <c r="S1875" s="48" t="s">
        <v>630</v>
      </c>
      <c r="T1875" s="48" t="s">
        <v>630</v>
      </c>
      <c r="U1875" s="48" t="s">
        <v>630</v>
      </c>
      <c r="V1875" s="48" t="s">
        <v>630</v>
      </c>
      <c r="W1875" s="48" t="s">
        <v>630</v>
      </c>
      <c r="X1875" s="48" t="s">
        <v>422</v>
      </c>
      <c r="Y1875" s="48" t="s">
        <v>422</v>
      </c>
      <c r="Z1875" s="48" t="s">
        <v>422</v>
      </c>
      <c r="AA1875" s="48" t="s">
        <v>422</v>
      </c>
      <c r="AB1875" s="48" t="s">
        <v>422</v>
      </c>
      <c r="AC1875" s="48" t="s">
        <v>422</v>
      </c>
      <c r="AD1875" s="48" t="s">
        <v>422</v>
      </c>
      <c r="AE1875" s="48" t="s">
        <v>422</v>
      </c>
      <c r="AF1875" s="48" t="s">
        <v>422</v>
      </c>
      <c r="AG1875" s="48" t="s">
        <v>422</v>
      </c>
      <c r="AH1875" s="48" t="s">
        <v>422</v>
      </c>
      <c r="AI1875" s="48" t="s">
        <v>422</v>
      </c>
      <c r="AJ1875" s="48" t="s">
        <v>422</v>
      </c>
      <c r="AK1875" s="48" t="s">
        <v>422</v>
      </c>
      <c r="AL1875" s="48" t="s">
        <v>422</v>
      </c>
      <c r="AM1875" s="48" t="s">
        <v>422</v>
      </c>
      <c r="AN1875" s="48" t="s">
        <v>422</v>
      </c>
      <c r="AO1875" s="48" t="s">
        <v>422</v>
      </c>
      <c r="AP1875" s="48" t="s">
        <v>422</v>
      </c>
      <c r="AQ1875" s="48" t="s">
        <v>422</v>
      </c>
      <c r="AR1875" s="48" t="s">
        <v>422</v>
      </c>
      <c r="AS1875" s="48" t="s">
        <v>422</v>
      </c>
      <c r="AT1875" s="48" t="s">
        <v>422</v>
      </c>
      <c r="AU1875" s="48" t="s">
        <v>422</v>
      </c>
      <c r="AV1875" s="48" t="s">
        <v>422</v>
      </c>
      <c r="AW1875" s="48" t="s">
        <v>422</v>
      </c>
      <c r="AX1875" s="48" t="s">
        <v>422</v>
      </c>
      <c r="AY1875" s="48" t="s">
        <v>422</v>
      </c>
      <c r="AZ1875" s="28" t="s">
        <v>422</v>
      </c>
    </row>
    <row r="1876" ht="15.75" customHeight="1">
      <c r="A1876" s="40">
        <v>1674.0</v>
      </c>
      <c r="B1876" s="28" t="s">
        <v>5021</v>
      </c>
      <c r="C1876" s="41"/>
      <c r="D1876" s="42">
        <f t="array" ref="D1876">index(systems,match($A1876,INDEX(systems,0,1),),3)</f>
        <v>-0.006</v>
      </c>
      <c r="E1876" s="42">
        <f t="array" ref="E1876">index(systems,match($A1876,INDEX(systems,0,1),),4)</f>
        <v>-70.618</v>
      </c>
      <c r="F1876" s="43" t="str">
        <f>IFERROR(__xludf.DUMMYFUNCTION("let(row, match($B1876&amp;if($C1876&lt;&gt;"""","" [""&amp;$C1876&amp;""]"",""""),index(nebulae,,2),0),join("","",iferror(round(index(nebulae,row,5)/2,3),1),iferror(round(index(nebulae,row,6)/2,3),1),0))"),"1,1,0")</f>
        <v>1,1,0</v>
      </c>
      <c r="G1876" s="44" t="s">
        <v>5022</v>
      </c>
      <c r="H1876" s="45">
        <f t="array" ref="H1876">let(systemId,match(A1876,index(systems,0,1),),refSystemId,match($H$1,index(systems,0,1),),x,index(systems,systemId,3),y,index(systems,systemId,4),refX,index(systems,refSystemId,3),refY,index(systems,refSystemId,4),round(sqrt((x-refX)^2+(y-refY)^2),3))</f>
        <v>70.618</v>
      </c>
      <c r="I1876" s="46" t="s">
        <v>418</v>
      </c>
      <c r="J1876" s="53"/>
      <c r="K1876" s="53"/>
      <c r="L1876" s="53"/>
      <c r="M1876" s="46" t="s">
        <v>418</v>
      </c>
      <c r="N1876" s="28" t="s">
        <v>509</v>
      </c>
      <c r="O1876" s="48" t="s">
        <v>509</v>
      </c>
      <c r="P1876" s="48" t="s">
        <v>509</v>
      </c>
      <c r="Q1876" s="48" t="s">
        <v>509</v>
      </c>
      <c r="R1876" s="48" t="s">
        <v>510</v>
      </c>
      <c r="S1876" s="48" t="s">
        <v>509</v>
      </c>
      <c r="T1876" s="28" t="s">
        <v>511</v>
      </c>
      <c r="U1876" s="48" t="s">
        <v>513</v>
      </c>
      <c r="V1876" s="48" t="s">
        <v>513</v>
      </c>
      <c r="W1876" s="48" t="s">
        <v>513</v>
      </c>
      <c r="X1876" s="48" t="s">
        <v>513</v>
      </c>
      <c r="Y1876" s="48" t="s">
        <v>513</v>
      </c>
      <c r="Z1876" s="48" t="s">
        <v>763</v>
      </c>
      <c r="AA1876" s="48" t="s">
        <v>560</v>
      </c>
      <c r="AB1876" s="48" t="s">
        <v>560</v>
      </c>
      <c r="AC1876" s="48" t="s">
        <v>560</v>
      </c>
      <c r="AD1876" s="48" t="s">
        <v>560</v>
      </c>
      <c r="AE1876" s="48" t="s">
        <v>560</v>
      </c>
      <c r="AF1876" s="48" t="s">
        <v>560</v>
      </c>
      <c r="AG1876" s="48" t="s">
        <v>560</v>
      </c>
      <c r="AH1876" s="48" t="s">
        <v>560</v>
      </c>
      <c r="AI1876" s="48" t="s">
        <v>560</v>
      </c>
      <c r="AJ1876" s="48" t="s">
        <v>560</v>
      </c>
      <c r="AK1876" s="48" t="s">
        <v>560</v>
      </c>
      <c r="AL1876" s="48" t="s">
        <v>560</v>
      </c>
      <c r="AM1876" s="48" t="s">
        <v>560</v>
      </c>
      <c r="AN1876" s="48" t="s">
        <v>560</v>
      </c>
      <c r="AO1876" s="48" t="s">
        <v>560</v>
      </c>
      <c r="AP1876" s="48" t="s">
        <v>560</v>
      </c>
      <c r="AQ1876" s="48" t="s">
        <v>516</v>
      </c>
      <c r="AR1876" s="48" t="s">
        <v>517</v>
      </c>
      <c r="AS1876" s="52" t="s">
        <v>766</v>
      </c>
      <c r="AT1876" s="52" t="s">
        <v>766</v>
      </c>
      <c r="AU1876" s="52" t="s">
        <v>766</v>
      </c>
      <c r="AV1876" s="48" t="s">
        <v>766</v>
      </c>
      <c r="AW1876" s="48" t="s">
        <v>418</v>
      </c>
      <c r="AX1876" s="48" t="s">
        <v>512</v>
      </c>
      <c r="AY1876" s="48" t="s">
        <v>512</v>
      </c>
      <c r="AZ1876" s="28" t="s">
        <v>512</v>
      </c>
    </row>
    <row r="1877" ht="15.75" customHeight="1">
      <c r="A1877" s="40">
        <v>1675.0</v>
      </c>
      <c r="B1877" s="28" t="s">
        <v>5023</v>
      </c>
      <c r="C1877" s="41"/>
      <c r="D1877" s="42">
        <f t="array" ref="D1877">index(systems,match($A1877,INDEX(systems,0,1),),3)</f>
        <v>90.726</v>
      </c>
      <c r="E1877" s="42">
        <f t="array" ref="E1877">index(systems,match($A1877,INDEX(systems,0,1),),4)</f>
        <v>-92.066</v>
      </c>
      <c r="F1877" s="43" t="str">
        <f>IFERROR(__xludf.DUMMYFUNCTION("let(row, match($B1877&amp;if($C1877&lt;&gt;"""","" [""&amp;$C1877&amp;""]"",""""),index(nebulae,,2),0),join("","",iferror(round(index(nebulae,row,5)/2,3),1),iferror(round(index(nebulae,row,6)/2,3),1),0))"),"1,1,0")</f>
        <v>1,1,0</v>
      </c>
      <c r="G1877" s="44" t="s">
        <v>5024</v>
      </c>
      <c r="H1877" s="45">
        <f t="array" ref="H1877">let(systemId,match(A1877,index(systems,0,1),),refSystemId,match($H$1,index(systems,0,1),),x,index(systems,systemId,3),y,index(systems,systemId,4),refX,index(systems,refSystemId,3),refY,index(systems,refSystemId,4),round(sqrt((x-refX)^2+(y-refY)^2),3))</f>
        <v>129.257</v>
      </c>
      <c r="I1877" s="41"/>
      <c r="J1877" s="41"/>
      <c r="K1877" s="41"/>
      <c r="L1877" s="41"/>
      <c r="M1877" s="28" t="s">
        <v>1268</v>
      </c>
      <c r="N1877" s="28" t="s">
        <v>1058</v>
      </c>
      <c r="O1877" s="48" t="s">
        <v>1058</v>
      </c>
      <c r="P1877" s="48" t="s">
        <v>1058</v>
      </c>
      <c r="Q1877" s="48" t="s">
        <v>1058</v>
      </c>
      <c r="R1877" s="48" t="s">
        <v>1058</v>
      </c>
      <c r="S1877" s="48" t="s">
        <v>1058</v>
      </c>
      <c r="T1877" s="48" t="s">
        <v>1058</v>
      </c>
      <c r="U1877" s="48" t="s">
        <v>1058</v>
      </c>
      <c r="V1877" s="48" t="s">
        <v>1058</v>
      </c>
      <c r="W1877" s="48" t="s">
        <v>1058</v>
      </c>
      <c r="X1877" s="48" t="s">
        <v>1058</v>
      </c>
      <c r="Y1877" s="48" t="s">
        <v>1058</v>
      </c>
      <c r="Z1877" s="48" t="s">
        <v>3131</v>
      </c>
      <c r="AA1877" s="48" t="s">
        <v>3132</v>
      </c>
      <c r="AB1877" s="48" t="s">
        <v>3132</v>
      </c>
      <c r="AC1877" s="48" t="s">
        <v>3132</v>
      </c>
      <c r="AD1877" s="48" t="s">
        <v>3132</v>
      </c>
      <c r="AE1877" s="48" t="s">
        <v>3132</v>
      </c>
      <c r="AF1877" s="48" t="s">
        <v>3132</v>
      </c>
      <c r="AG1877" s="48" t="s">
        <v>3132</v>
      </c>
      <c r="AH1877" s="48" t="s">
        <v>418</v>
      </c>
      <c r="AI1877" s="48" t="s">
        <v>418</v>
      </c>
      <c r="AJ1877" s="48" t="s">
        <v>418</v>
      </c>
      <c r="AK1877" s="48" t="s">
        <v>418</v>
      </c>
      <c r="AL1877" s="48" t="s">
        <v>418</v>
      </c>
      <c r="AM1877" s="48" t="s">
        <v>418</v>
      </c>
      <c r="AN1877" s="48" t="s">
        <v>818</v>
      </c>
      <c r="AO1877" s="48" t="s">
        <v>818</v>
      </c>
      <c r="AP1877" s="48" t="s">
        <v>818</v>
      </c>
      <c r="AQ1877" s="48" t="s">
        <v>516</v>
      </c>
      <c r="AR1877" s="48" t="s">
        <v>818</v>
      </c>
      <c r="AS1877" s="48" t="s">
        <v>818</v>
      </c>
      <c r="AT1877" s="48" t="s">
        <v>518</v>
      </c>
      <c r="AU1877" s="48" t="s">
        <v>518</v>
      </c>
      <c r="AV1877" s="48" t="s">
        <v>518</v>
      </c>
      <c r="AW1877" s="48" t="s">
        <v>819</v>
      </c>
      <c r="AX1877" s="48" t="s">
        <v>1058</v>
      </c>
      <c r="AY1877" s="48" t="s">
        <v>1058</v>
      </c>
      <c r="AZ1877" s="28" t="s">
        <v>1058</v>
      </c>
    </row>
    <row r="1878" ht="15.75" customHeight="1">
      <c r="A1878" s="40">
        <v>1676.0</v>
      </c>
      <c r="B1878" s="28" t="s">
        <v>5025</v>
      </c>
      <c r="C1878" s="41"/>
      <c r="D1878" s="42">
        <f t="array" ref="D1878">index(systems,match($A1878,INDEX(systems,0,1),),3)</f>
        <v>90.726</v>
      </c>
      <c r="E1878" s="42">
        <f t="array" ref="E1878">index(systems,match($A1878,INDEX(systems,0,1),),4)</f>
        <v>-330.895</v>
      </c>
      <c r="F1878" s="43" t="str">
        <f>IFERROR(__xludf.DUMMYFUNCTION("let(row, match($B1878&amp;if($C1878&lt;&gt;"""","" [""&amp;$C1878&amp;""]"",""""),index(nebulae,,2),0),join("","",iferror(round(index(nebulae,row,5)/2,3),1),iferror(round(index(nebulae,row,6)/2,3),1),0))"),"1,1,0")</f>
        <v>1,1,0</v>
      </c>
      <c r="G1878" s="44" t="s">
        <v>5026</v>
      </c>
      <c r="H1878" s="45">
        <f t="array" ref="H1878">let(systemId,match(A1878,index(systems,0,1),),refSystemId,match($H$1,index(systems,0,1),),x,index(systems,systemId,3),y,index(systems,systemId,4),refX,index(systems,refSystemId,3),refY,index(systems,refSystemId,4),round(sqrt((x-refX)^2+(y-refY)^2),3))</f>
        <v>343.107</v>
      </c>
      <c r="I1878" s="53"/>
      <c r="J1878" s="53"/>
      <c r="K1878" s="53"/>
      <c r="L1878" s="53"/>
      <c r="M1878" s="46" t="s">
        <v>418</v>
      </c>
      <c r="N1878" s="28" t="s">
        <v>783</v>
      </c>
      <c r="O1878" s="48" t="s">
        <v>783</v>
      </c>
      <c r="P1878" s="48" t="s">
        <v>783</v>
      </c>
      <c r="Q1878" s="48" t="s">
        <v>783</v>
      </c>
      <c r="R1878" s="48" t="s">
        <v>783</v>
      </c>
      <c r="S1878" s="48" t="s">
        <v>783</v>
      </c>
      <c r="T1878" s="48" t="s">
        <v>783</v>
      </c>
      <c r="U1878" s="48" t="s">
        <v>783</v>
      </c>
      <c r="V1878" s="48" t="s">
        <v>783</v>
      </c>
      <c r="W1878" s="48" t="s">
        <v>783</v>
      </c>
      <c r="X1878" s="48" t="s">
        <v>783</v>
      </c>
      <c r="Y1878" s="48" t="s">
        <v>783</v>
      </c>
      <c r="Z1878" s="48" t="s">
        <v>783</v>
      </c>
      <c r="AA1878" s="48" t="s">
        <v>783</v>
      </c>
      <c r="AB1878" s="48" t="s">
        <v>783</v>
      </c>
      <c r="AC1878" s="48" t="s">
        <v>783</v>
      </c>
      <c r="AD1878" s="48" t="s">
        <v>783</v>
      </c>
      <c r="AE1878" s="48" t="s">
        <v>783</v>
      </c>
      <c r="AF1878" s="48" t="s">
        <v>783</v>
      </c>
      <c r="AG1878" s="48" t="s">
        <v>783</v>
      </c>
      <c r="AH1878" s="48" t="s">
        <v>783</v>
      </c>
      <c r="AI1878" s="48" t="s">
        <v>783</v>
      </c>
      <c r="AJ1878" s="48" t="s">
        <v>783</v>
      </c>
      <c r="AK1878" s="48" t="s">
        <v>783</v>
      </c>
      <c r="AL1878" s="48" t="s">
        <v>783</v>
      </c>
      <c r="AM1878" s="48" t="s">
        <v>783</v>
      </c>
      <c r="AN1878" s="48" t="s">
        <v>1475</v>
      </c>
      <c r="AO1878" s="48" t="s">
        <v>1475</v>
      </c>
      <c r="AP1878" s="48" t="s">
        <v>1475</v>
      </c>
      <c r="AQ1878" s="48" t="s">
        <v>1475</v>
      </c>
      <c r="AR1878" s="48" t="s">
        <v>1475</v>
      </c>
      <c r="AS1878" s="48" t="s">
        <v>1475</v>
      </c>
      <c r="AT1878" s="48" t="s">
        <v>1475</v>
      </c>
      <c r="AU1878" s="48" t="s">
        <v>1475</v>
      </c>
      <c r="AV1878" s="48" t="s">
        <v>783</v>
      </c>
      <c r="AW1878" s="48" t="s">
        <v>783</v>
      </c>
      <c r="AX1878" s="48" t="s">
        <v>783</v>
      </c>
      <c r="AY1878" s="48" t="s">
        <v>783</v>
      </c>
      <c r="AZ1878" s="28" t="s">
        <v>783</v>
      </c>
    </row>
    <row r="1879" ht="15.75" customHeight="1">
      <c r="A1879" s="40">
        <v>1677.0</v>
      </c>
      <c r="B1879" s="28" t="s">
        <v>5027</v>
      </c>
      <c r="C1879" s="41"/>
      <c r="D1879" s="42">
        <f t="array" ref="D1879">index(systems,match($A1879,INDEX(systems,0,1),),3)</f>
        <v>-38.289</v>
      </c>
      <c r="E1879" s="42">
        <f t="array" ref="E1879">index(systems,match($A1879,INDEX(systems,0,1),),4)</f>
        <v>22.951</v>
      </c>
      <c r="F1879" s="43" t="str">
        <f>IFERROR(__xludf.DUMMYFUNCTION("let(row, match($B1879&amp;if($C1879&lt;&gt;"""","" [""&amp;$C1879&amp;""]"",""""),index(nebulae,,2),0),join("","",iferror(round(index(nebulae,row,5)/2,3),1),iferror(round(index(nebulae,row,6)/2,3),1),0))"),"1,1,0")</f>
        <v>1,1,0</v>
      </c>
      <c r="G1879" s="44" t="s">
        <v>5028</v>
      </c>
      <c r="H1879" s="101">
        <f t="array" ref="H1879">let(systemId,match(A1879,index(systems,0,1),),refSystemId,match($H$1,index(systems,0,1),),x,index(systems,systemId,3),y,index(systems,systemId,4),refX,index(systems,refSystemId,3),refY,index(systems,refSystemId,4),round(sqrt((x-refX)^2+(y-refY)^2),3))</f>
        <v>44.641</v>
      </c>
      <c r="I1879" s="28" t="s">
        <v>418</v>
      </c>
      <c r="J1879" s="28" t="s">
        <v>418</v>
      </c>
      <c r="K1879" s="28" t="s">
        <v>523</v>
      </c>
      <c r="L1879" s="28" t="s">
        <v>523</v>
      </c>
      <c r="M1879" s="48" t="s">
        <v>524</v>
      </c>
      <c r="N1879" s="28" t="s">
        <v>641</v>
      </c>
      <c r="O1879" s="48" t="s">
        <v>641</v>
      </c>
      <c r="P1879" s="48" t="s">
        <v>641</v>
      </c>
      <c r="Q1879" s="48" t="s">
        <v>641</v>
      </c>
      <c r="R1879" s="48" t="s">
        <v>640</v>
      </c>
      <c r="S1879" s="48" t="s">
        <v>639</v>
      </c>
      <c r="T1879" s="48" t="s">
        <v>641</v>
      </c>
      <c r="U1879" s="48" t="s">
        <v>641</v>
      </c>
      <c r="V1879" s="48" t="s">
        <v>641</v>
      </c>
      <c r="W1879" s="48" t="s">
        <v>641</v>
      </c>
      <c r="X1879" s="48" t="s">
        <v>641</v>
      </c>
      <c r="Y1879" s="48" t="s">
        <v>641</v>
      </c>
      <c r="Z1879" s="48" t="s">
        <v>641</v>
      </c>
      <c r="AA1879" s="48" t="s">
        <v>813</v>
      </c>
      <c r="AB1879" s="48" t="s">
        <v>813</v>
      </c>
      <c r="AC1879" s="48" t="s">
        <v>813</v>
      </c>
      <c r="AD1879" s="48" t="s">
        <v>813</v>
      </c>
      <c r="AE1879" s="48" t="s">
        <v>813</v>
      </c>
      <c r="AF1879" s="48" t="s">
        <v>813</v>
      </c>
      <c r="AG1879" s="48" t="s">
        <v>813</v>
      </c>
      <c r="AH1879" s="48" t="s">
        <v>814</v>
      </c>
      <c r="AI1879" s="48" t="s">
        <v>529</v>
      </c>
      <c r="AJ1879" s="48" t="s">
        <v>529</v>
      </c>
      <c r="AK1879" s="48" t="s">
        <v>529</v>
      </c>
      <c r="AL1879" s="48" t="s">
        <v>529</v>
      </c>
      <c r="AM1879" s="48" t="s">
        <v>529</v>
      </c>
      <c r="AN1879" s="48" t="s">
        <v>529</v>
      </c>
      <c r="AO1879" s="48" t="s">
        <v>529</v>
      </c>
      <c r="AP1879" s="48" t="s">
        <v>529</v>
      </c>
      <c r="AQ1879" s="48" t="s">
        <v>529</v>
      </c>
      <c r="AR1879" s="48" t="s">
        <v>529</v>
      </c>
      <c r="AS1879" s="52" t="s">
        <v>746</v>
      </c>
      <c r="AT1879" s="52" t="s">
        <v>746</v>
      </c>
      <c r="AU1879" s="52" t="s">
        <v>746</v>
      </c>
      <c r="AV1879" s="52" t="s">
        <v>746</v>
      </c>
      <c r="AW1879" s="48" t="s">
        <v>418</v>
      </c>
      <c r="AX1879" s="48" t="s">
        <v>417</v>
      </c>
      <c r="AY1879" s="48" t="s">
        <v>417</v>
      </c>
      <c r="AZ1879" s="28" t="s">
        <v>418</v>
      </c>
    </row>
    <row r="1880" ht="15.75" customHeight="1">
      <c r="A1880" s="40">
        <v>1678.0</v>
      </c>
      <c r="B1880" s="28" t="s">
        <v>5029</v>
      </c>
      <c r="C1880" s="41"/>
      <c r="D1880" s="42">
        <f t="array" ref="D1880">index(systems,match($A1880,INDEX(systems,0,1),),3)</f>
        <v>75.462</v>
      </c>
      <c r="E1880" s="42">
        <f t="array" ref="E1880">index(systems,match($A1880,INDEX(systems,0,1),),4)</f>
        <v>-128.993</v>
      </c>
      <c r="F1880" s="43" t="str">
        <f>IFERROR(__xludf.DUMMYFUNCTION("let(row, match($B1880&amp;if($C1880&lt;&gt;"""","" [""&amp;$C1880&amp;""]"",""""),index(nebulae,,2),0),join("","",iferror(round(index(nebulae,row,5)/2,3),1),iferror(round(index(nebulae,row,6)/2,3),1),0))"),"1,1,0")</f>
        <v>1,1,0</v>
      </c>
      <c r="G1880" s="44" t="s">
        <v>5030</v>
      </c>
      <c r="H1880" s="45">
        <f t="array" ref="H1880">let(systemId,match(A1880,index(systems,0,1),),refSystemId,match($H$1,index(systems,0,1),),x,index(systems,systemId,3),y,index(systems,systemId,4),refX,index(systems,refSystemId,3),refY,index(systems,refSystemId,4),round(sqrt((x-refX)^2+(y-refY)^2),3))</f>
        <v>149.445</v>
      </c>
      <c r="I1880" s="28" t="s">
        <v>408</v>
      </c>
      <c r="J1880" s="28" t="s">
        <v>408</v>
      </c>
      <c r="K1880" s="28" t="s">
        <v>408</v>
      </c>
      <c r="L1880" s="48" t="s">
        <v>408</v>
      </c>
      <c r="M1880" s="28" t="s">
        <v>408</v>
      </c>
      <c r="N1880" s="28" t="s">
        <v>408</v>
      </c>
      <c r="O1880" s="41"/>
      <c r="P1880" s="48" t="s">
        <v>1775</v>
      </c>
      <c r="Q1880" s="48" t="s">
        <v>1775</v>
      </c>
      <c r="R1880" s="48" t="s">
        <v>1775</v>
      </c>
      <c r="S1880" s="48" t="s">
        <v>1775</v>
      </c>
      <c r="T1880" s="48" t="s">
        <v>1775</v>
      </c>
      <c r="U1880" s="48" t="s">
        <v>1775</v>
      </c>
      <c r="V1880" s="48" t="s">
        <v>1775</v>
      </c>
      <c r="W1880" s="48" t="s">
        <v>1775</v>
      </c>
      <c r="X1880" s="48" t="s">
        <v>1775</v>
      </c>
      <c r="Y1880" s="48" t="s">
        <v>1775</v>
      </c>
      <c r="Z1880" s="48" t="s">
        <v>3131</v>
      </c>
      <c r="AA1880" s="48" t="s">
        <v>3132</v>
      </c>
      <c r="AB1880" s="48" t="s">
        <v>3132</v>
      </c>
      <c r="AC1880" s="48" t="s">
        <v>3132</v>
      </c>
      <c r="AD1880" s="48" t="s">
        <v>3132</v>
      </c>
      <c r="AE1880" s="48" t="s">
        <v>3132</v>
      </c>
      <c r="AF1880" s="48" t="s">
        <v>3132</v>
      </c>
      <c r="AG1880" s="48" t="s">
        <v>3132</v>
      </c>
      <c r="AH1880" s="48" t="s">
        <v>418</v>
      </c>
      <c r="AI1880" s="48" t="s">
        <v>418</v>
      </c>
      <c r="AJ1880" s="48" t="s">
        <v>418</v>
      </c>
      <c r="AK1880" s="48" t="s">
        <v>418</v>
      </c>
      <c r="AL1880" s="48" t="s">
        <v>418</v>
      </c>
      <c r="AM1880" s="48" t="s">
        <v>418</v>
      </c>
      <c r="AN1880" s="48" t="s">
        <v>3626</v>
      </c>
      <c r="AO1880" s="48" t="s">
        <v>3626</v>
      </c>
      <c r="AP1880" s="48" t="s">
        <v>3626</v>
      </c>
      <c r="AQ1880" s="48" t="s">
        <v>3626</v>
      </c>
      <c r="AR1880" s="48" t="s">
        <v>3626</v>
      </c>
      <c r="AS1880" s="48" t="s">
        <v>3626</v>
      </c>
      <c r="AT1880" s="48" t="s">
        <v>2004</v>
      </c>
      <c r="AU1880" s="48" t="s">
        <v>2004</v>
      </c>
      <c r="AV1880" s="48" t="s">
        <v>2381</v>
      </c>
      <c r="AW1880" s="48" t="s">
        <v>1773</v>
      </c>
      <c r="AX1880" s="48" t="s">
        <v>1126</v>
      </c>
      <c r="AY1880" s="48" t="s">
        <v>1126</v>
      </c>
      <c r="AZ1880" s="28" t="s">
        <v>1126</v>
      </c>
    </row>
    <row r="1881" ht="15.75" customHeight="1">
      <c r="A1881" s="40">
        <v>1679.0</v>
      </c>
      <c r="B1881" s="28" t="s">
        <v>5031</v>
      </c>
      <c r="C1881" s="41"/>
      <c r="D1881" s="42">
        <f t="array" ref="D1881">index(systems,match($A1881,INDEX(systems,0,1),),3)</f>
        <v>114.246</v>
      </c>
      <c r="E1881" s="42">
        <f t="array" ref="E1881">index(systems,match($A1881,INDEX(systems,0,1),),4)</f>
        <v>-237.329</v>
      </c>
      <c r="F1881" s="43" t="str">
        <f>IFERROR(__xludf.DUMMYFUNCTION("let(row, match($B1881&amp;if($C1881&lt;&gt;"""","" [""&amp;$C1881&amp;""]"",""""),index(nebulae,,2),0),join("","",iferror(round(index(nebulae,row,5)/2,3),1),iferror(round(index(nebulae,row,6)/2,3),1),0))"),"1,1,0")</f>
        <v>1,1,0</v>
      </c>
      <c r="G1881" s="44" t="s">
        <v>5032</v>
      </c>
      <c r="H1881" s="45">
        <f t="array" ref="H1881">let(systemId,match(A1881,index(systems,0,1),),refSystemId,match($H$1,index(systems,0,1),),x,index(systems,systemId,3),y,index(systems,systemId,4),refX,index(systems,refSystemId,3),refY,index(systems,refSystemId,4),round(sqrt((x-refX)^2+(y-refY)^2),3))</f>
        <v>263.396</v>
      </c>
      <c r="I1881" s="53"/>
      <c r="J1881" s="53"/>
      <c r="K1881" s="53"/>
      <c r="L1881" s="53"/>
      <c r="M1881" s="46" t="s">
        <v>756</v>
      </c>
      <c r="N1881" s="28" t="s">
        <v>1294</v>
      </c>
      <c r="O1881" s="48" t="s">
        <v>1294</v>
      </c>
      <c r="P1881" s="48" t="s">
        <v>1294</v>
      </c>
      <c r="Q1881" s="48" t="s">
        <v>1294</v>
      </c>
      <c r="R1881" s="48" t="s">
        <v>1294</v>
      </c>
      <c r="S1881" s="48" t="s">
        <v>1294</v>
      </c>
      <c r="T1881" s="48" t="s">
        <v>1294</v>
      </c>
      <c r="U1881" s="48" t="s">
        <v>1294</v>
      </c>
      <c r="V1881" s="48" t="s">
        <v>1294</v>
      </c>
      <c r="W1881" s="48" t="s">
        <v>1294</v>
      </c>
      <c r="X1881" s="48" t="s">
        <v>757</v>
      </c>
      <c r="Y1881" s="48" t="s">
        <v>505</v>
      </c>
      <c r="Z1881" s="48" t="s">
        <v>505</v>
      </c>
      <c r="AA1881" s="48" t="s">
        <v>758</v>
      </c>
      <c r="AB1881" s="48" t="s">
        <v>758</v>
      </c>
      <c r="AC1881" s="48" t="s">
        <v>758</v>
      </c>
      <c r="AD1881" s="48" t="s">
        <v>758</v>
      </c>
      <c r="AE1881" s="48" t="s">
        <v>758</v>
      </c>
      <c r="AF1881" s="48" t="s">
        <v>758</v>
      </c>
      <c r="AG1881" s="48" t="s">
        <v>758</v>
      </c>
      <c r="AH1881" s="48" t="s">
        <v>758</v>
      </c>
      <c r="AI1881" s="48" t="s">
        <v>758</v>
      </c>
      <c r="AJ1881" s="48" t="s">
        <v>758</v>
      </c>
      <c r="AK1881" s="48" t="s">
        <v>758</v>
      </c>
      <c r="AL1881" s="48" t="s">
        <v>758</v>
      </c>
      <c r="AM1881" s="48" t="s">
        <v>758</v>
      </c>
      <c r="AN1881" s="48" t="s">
        <v>758</v>
      </c>
      <c r="AO1881" s="48" t="s">
        <v>505</v>
      </c>
      <c r="AP1881" s="48" t="s">
        <v>505</v>
      </c>
      <c r="AQ1881" s="48" t="s">
        <v>505</v>
      </c>
      <c r="AR1881" s="48" t="s">
        <v>505</v>
      </c>
      <c r="AS1881" s="48" t="s">
        <v>505</v>
      </c>
      <c r="AT1881" s="48" t="s">
        <v>505</v>
      </c>
      <c r="AU1881" s="48" t="s">
        <v>505</v>
      </c>
      <c r="AV1881" s="48" t="s">
        <v>1295</v>
      </c>
      <c r="AW1881" s="48" t="s">
        <v>1295</v>
      </c>
      <c r="AX1881" s="48" t="s">
        <v>986</v>
      </c>
      <c r="AY1881" s="48" t="s">
        <v>986</v>
      </c>
      <c r="AZ1881" s="28" t="s">
        <v>986</v>
      </c>
    </row>
    <row r="1882" ht="15.75" customHeight="1">
      <c r="A1882" s="40">
        <v>1680.0</v>
      </c>
      <c r="B1882" s="28" t="s">
        <v>5033</v>
      </c>
      <c r="C1882" s="41"/>
      <c r="D1882" s="42">
        <f t="array" ref="D1882">index(systems,match($A1882,INDEX(systems,0,1),),3)</f>
        <v>-119.439</v>
      </c>
      <c r="E1882" s="42">
        <f t="array" ref="E1882">index(systems,match($A1882,INDEX(systems,0,1),),4)</f>
        <v>-62.342</v>
      </c>
      <c r="F1882" s="43" t="str">
        <f>IFERROR(__xludf.DUMMYFUNCTION("let(row, match($B1882&amp;if($C1882&lt;&gt;"""","" [""&amp;$C1882&amp;""]"",""""),index(nebulae,,2),0),join("","",iferror(round(index(nebulae,row,5)/2,3),1),iferror(round(index(nebulae,row,6)/2,3),1),0))"),"1,1,0")</f>
        <v>1,1,0</v>
      </c>
      <c r="G1882" s="44" t="s">
        <v>5034</v>
      </c>
      <c r="H1882" s="45">
        <f t="array" ref="H1882">let(systemId,match(A1882,index(systems,0,1),),refSystemId,match($H$1,index(systems,0,1),),x,index(systems,systemId,3),y,index(systems,systemId,4),refX,index(systems,refSystemId,3),refY,index(systems,refSystemId,4),round(sqrt((x-refX)^2+(y-refY)^2),3))</f>
        <v>134.73</v>
      </c>
      <c r="I1882" s="46" t="s">
        <v>604</v>
      </c>
      <c r="J1882" s="47" t="s">
        <v>602</v>
      </c>
      <c r="K1882" s="47" t="s">
        <v>602</v>
      </c>
      <c r="L1882" s="47" t="s">
        <v>602</v>
      </c>
      <c r="M1882" s="28" t="s">
        <v>602</v>
      </c>
      <c r="N1882" s="28" t="s">
        <v>602</v>
      </c>
      <c r="O1882" s="48" t="s">
        <v>602</v>
      </c>
      <c r="P1882" s="48" t="s">
        <v>602</v>
      </c>
      <c r="Q1882" s="48" t="s">
        <v>602</v>
      </c>
      <c r="R1882" s="48" t="s">
        <v>602</v>
      </c>
      <c r="S1882" s="48" t="s">
        <v>602</v>
      </c>
      <c r="T1882" s="48" t="s">
        <v>602</v>
      </c>
      <c r="U1882" s="48" t="s">
        <v>602</v>
      </c>
      <c r="V1882" s="48" t="s">
        <v>602</v>
      </c>
      <c r="W1882" s="48" t="s">
        <v>602</v>
      </c>
      <c r="X1882" s="48" t="s">
        <v>602</v>
      </c>
      <c r="Y1882" s="48" t="s">
        <v>603</v>
      </c>
      <c r="Z1882" s="48" t="s">
        <v>603</v>
      </c>
      <c r="AA1882" s="48" t="s">
        <v>603</v>
      </c>
      <c r="AB1882" s="48" t="s">
        <v>603</v>
      </c>
      <c r="AC1882" s="48" t="s">
        <v>603</v>
      </c>
      <c r="AD1882" s="48" t="s">
        <v>603</v>
      </c>
      <c r="AE1882" s="48" t="s">
        <v>603</v>
      </c>
      <c r="AF1882" s="48" t="s">
        <v>603</v>
      </c>
      <c r="AG1882" s="48" t="s">
        <v>603</v>
      </c>
      <c r="AH1882" s="48" t="s">
        <v>603</v>
      </c>
      <c r="AI1882" s="48" t="s">
        <v>603</v>
      </c>
      <c r="AJ1882" s="48" t="s">
        <v>603</v>
      </c>
      <c r="AK1882" s="48" t="s">
        <v>603</v>
      </c>
      <c r="AL1882" s="48" t="s">
        <v>603</v>
      </c>
      <c r="AM1882" s="48" t="s">
        <v>603</v>
      </c>
      <c r="AN1882" s="48" t="s">
        <v>603</v>
      </c>
      <c r="AO1882" s="48" t="s">
        <v>603</v>
      </c>
      <c r="AP1882" s="48" t="s">
        <v>603</v>
      </c>
      <c r="AQ1882" s="48" t="s">
        <v>603</v>
      </c>
      <c r="AR1882" s="48" t="s">
        <v>603</v>
      </c>
      <c r="AS1882" s="52" t="s">
        <v>604</v>
      </c>
      <c r="AT1882" s="52" t="s">
        <v>946</v>
      </c>
      <c r="AU1882" s="52" t="s">
        <v>946</v>
      </c>
      <c r="AV1882" s="52" t="s">
        <v>946</v>
      </c>
      <c r="AW1882" s="48" t="s">
        <v>946</v>
      </c>
      <c r="AX1882" s="48" t="s">
        <v>605</v>
      </c>
      <c r="AY1882" s="48" t="s">
        <v>605</v>
      </c>
      <c r="AZ1882" s="51" t="s">
        <v>429</v>
      </c>
    </row>
    <row r="1883" ht="15.75" customHeight="1">
      <c r="A1883" s="40">
        <v>1681.0</v>
      </c>
      <c r="B1883" s="28" t="s">
        <v>5035</v>
      </c>
      <c r="C1883" s="41"/>
      <c r="D1883" s="42">
        <f t="array" ref="D1883">index(systems,match($A1883,INDEX(systems,0,1),),3)</f>
        <v>-392.711</v>
      </c>
      <c r="E1883" s="42">
        <f t="array" ref="E1883">index(systems,match($A1883,INDEX(systems,0,1),),4)</f>
        <v>112.143</v>
      </c>
      <c r="F1883" s="43" t="str">
        <f>IFERROR(__xludf.DUMMYFUNCTION("let(row, match($B1883&amp;if($C1883&lt;&gt;"""","" [""&amp;$C1883&amp;""]"",""""),index(nebulae,,2),0),join("","",iferror(round(index(nebulae,row,5)/2,3),1),iferror(round(index(nebulae,row,6)/2,3),1),0))"),"1,1,0")</f>
        <v>1,1,0</v>
      </c>
      <c r="G1883" s="44" t="s">
        <v>5036</v>
      </c>
      <c r="H1883" s="45">
        <f t="array" ref="H1883">let(systemId,match(A1883,index(systems,0,1),),refSystemId,match($H$1,index(systems,0,1),),x,index(systems,systemId,3),y,index(systems,systemId,4),refX,index(systems,refSystemId,3),refY,index(systems,refSystemId,4),round(sqrt((x-refX)^2+(y-refY)^2),3))</f>
        <v>408.409</v>
      </c>
      <c r="I1883" s="28" t="s">
        <v>408</v>
      </c>
      <c r="J1883" s="28" t="s">
        <v>408</v>
      </c>
      <c r="K1883" s="28" t="s">
        <v>408</v>
      </c>
      <c r="L1883" s="28" t="s">
        <v>408</v>
      </c>
      <c r="M1883" s="28" t="s">
        <v>408</v>
      </c>
      <c r="N1883" s="28" t="s">
        <v>408</v>
      </c>
      <c r="O1883" s="41"/>
      <c r="P1883" s="48" t="s">
        <v>449</v>
      </c>
      <c r="Q1883" s="48" t="s">
        <v>449</v>
      </c>
      <c r="R1883" s="48" t="s">
        <v>449</v>
      </c>
      <c r="S1883" s="48" t="s">
        <v>449</v>
      </c>
      <c r="T1883" s="48" t="s">
        <v>449</v>
      </c>
      <c r="U1883" s="48" t="s">
        <v>449</v>
      </c>
      <c r="V1883" s="48" t="s">
        <v>449</v>
      </c>
      <c r="W1883" s="48" t="s">
        <v>449</v>
      </c>
      <c r="X1883" s="48" t="s">
        <v>449</v>
      </c>
      <c r="Y1883" s="48" t="s">
        <v>449</v>
      </c>
      <c r="Z1883" s="48" t="s">
        <v>449</v>
      </c>
      <c r="AA1883" s="48" t="s">
        <v>462</v>
      </c>
      <c r="AB1883" s="48" t="s">
        <v>462</v>
      </c>
      <c r="AC1883" s="48" t="s">
        <v>462</v>
      </c>
      <c r="AD1883" s="48" t="s">
        <v>462</v>
      </c>
      <c r="AE1883" s="48" t="s">
        <v>462</v>
      </c>
      <c r="AF1883" s="48" t="s">
        <v>462</v>
      </c>
      <c r="AG1883" s="48" t="s">
        <v>462</v>
      </c>
      <c r="AH1883" s="48" t="s">
        <v>463</v>
      </c>
      <c r="AI1883" s="48" t="s">
        <v>452</v>
      </c>
      <c r="AJ1883" s="48" t="s">
        <v>452</v>
      </c>
      <c r="AK1883" s="48" t="s">
        <v>452</v>
      </c>
      <c r="AL1883" s="48" t="s">
        <v>452</v>
      </c>
      <c r="AM1883" s="48" t="s">
        <v>452</v>
      </c>
      <c r="AN1883" s="48" t="s">
        <v>452</v>
      </c>
      <c r="AO1883" s="48" t="s">
        <v>452</v>
      </c>
      <c r="AP1883" s="48" t="s">
        <v>452</v>
      </c>
      <c r="AQ1883" s="48" t="s">
        <v>452</v>
      </c>
      <c r="AR1883" s="48" t="s">
        <v>452</v>
      </c>
      <c r="AS1883" s="48" t="s">
        <v>453</v>
      </c>
      <c r="AT1883" s="48" t="s">
        <v>454</v>
      </c>
      <c r="AU1883" s="48" t="s">
        <v>454</v>
      </c>
      <c r="AV1883" s="48" t="s">
        <v>454</v>
      </c>
      <c r="AW1883" s="48" t="s">
        <v>454</v>
      </c>
      <c r="AX1883" s="52" t="s">
        <v>454</v>
      </c>
      <c r="AY1883" s="52" t="s">
        <v>454</v>
      </c>
      <c r="AZ1883" s="49" t="s">
        <v>455</v>
      </c>
    </row>
    <row r="1884" ht="15.75" customHeight="1">
      <c r="A1884" s="40">
        <v>1682.0</v>
      </c>
      <c r="B1884" s="28" t="s">
        <v>5037</v>
      </c>
      <c r="C1884" s="41"/>
      <c r="D1884" s="42">
        <f t="array" ref="D1884">index(systems,match($A1884,INDEX(systems,0,1),),3)</f>
        <v>91.895</v>
      </c>
      <c r="E1884" s="42">
        <f t="array" ref="E1884">index(systems,match($A1884,INDEX(systems,0,1),),4)</f>
        <v>-390.707</v>
      </c>
      <c r="F1884" s="43" t="str">
        <f>IFERROR(__xludf.DUMMYFUNCTION("let(row, match($B1884&amp;if($C1884&lt;&gt;"""","" [""&amp;$C1884&amp;""]"",""""),index(nebulae,,2),0),join("","",iferror(round(index(nebulae,row,5)/2,3),1),iferror(round(index(nebulae,row,6)/2,3),1),0))"),"1,1,0")</f>
        <v>1,1,0</v>
      </c>
      <c r="G1884" s="44" t="s">
        <v>5038</v>
      </c>
      <c r="H1884" s="45">
        <f t="array" ref="H1884">let(systemId,match(A1884,index(systems,0,1),),refSystemId,match($H$1,index(systems,0,1),),x,index(systems,systemId,3),y,index(systems,systemId,4),refX,index(systems,refSystemId,3),refY,index(systems,refSystemId,4),round(sqrt((x-refX)^2+(y-refY)^2),3))</f>
        <v>401.368</v>
      </c>
      <c r="I1884" s="28" t="s">
        <v>408</v>
      </c>
      <c r="J1884" s="28" t="s">
        <v>408</v>
      </c>
      <c r="K1884" s="28" t="s">
        <v>408</v>
      </c>
      <c r="L1884" s="28" t="s">
        <v>408</v>
      </c>
      <c r="M1884" s="28" t="s">
        <v>408</v>
      </c>
      <c r="N1884" s="28" t="s">
        <v>408</v>
      </c>
      <c r="O1884" s="41"/>
      <c r="P1884" s="48" t="s">
        <v>1566</v>
      </c>
      <c r="Q1884" s="48" t="s">
        <v>1566</v>
      </c>
      <c r="R1884" s="48" t="s">
        <v>1566</v>
      </c>
      <c r="S1884" s="48" t="s">
        <v>1566</v>
      </c>
      <c r="T1884" s="48" t="s">
        <v>1566</v>
      </c>
      <c r="U1884" s="48" t="s">
        <v>422</v>
      </c>
      <c r="V1884" s="48" t="s">
        <v>422</v>
      </c>
      <c r="W1884" s="48" t="s">
        <v>422</v>
      </c>
      <c r="X1884" s="48" t="s">
        <v>422</v>
      </c>
      <c r="Y1884" s="48" t="s">
        <v>422</v>
      </c>
      <c r="Z1884" s="48" t="s">
        <v>422</v>
      </c>
      <c r="AA1884" s="48" t="s">
        <v>422</v>
      </c>
      <c r="AB1884" s="48" t="s">
        <v>422</v>
      </c>
      <c r="AC1884" s="48" t="s">
        <v>422</v>
      </c>
      <c r="AD1884" s="48" t="s">
        <v>422</v>
      </c>
      <c r="AE1884" s="48" t="s">
        <v>422</v>
      </c>
      <c r="AF1884" s="48" t="s">
        <v>422</v>
      </c>
      <c r="AG1884" s="48" t="s">
        <v>422</v>
      </c>
      <c r="AH1884" s="48" t="s">
        <v>422</v>
      </c>
      <c r="AI1884" s="48" t="s">
        <v>422</v>
      </c>
      <c r="AJ1884" s="48" t="s">
        <v>422</v>
      </c>
      <c r="AK1884" s="48" t="s">
        <v>422</v>
      </c>
      <c r="AL1884" s="48" t="s">
        <v>422</v>
      </c>
      <c r="AM1884" s="48" t="s">
        <v>422</v>
      </c>
      <c r="AN1884" s="48" t="s">
        <v>422</v>
      </c>
      <c r="AO1884" s="48" t="s">
        <v>422</v>
      </c>
      <c r="AP1884" s="48" t="s">
        <v>422</v>
      </c>
      <c r="AQ1884" s="48" t="s">
        <v>422</v>
      </c>
      <c r="AR1884" s="48" t="s">
        <v>422</v>
      </c>
      <c r="AS1884" s="48" t="s">
        <v>422</v>
      </c>
      <c r="AT1884" s="48" t="s">
        <v>422</v>
      </c>
      <c r="AU1884" s="48" t="s">
        <v>422</v>
      </c>
      <c r="AV1884" s="48" t="s">
        <v>422</v>
      </c>
      <c r="AW1884" s="48" t="s">
        <v>422</v>
      </c>
      <c r="AX1884" s="48" t="s">
        <v>422</v>
      </c>
      <c r="AY1884" s="48" t="s">
        <v>422</v>
      </c>
      <c r="AZ1884" s="28" t="s">
        <v>422</v>
      </c>
    </row>
    <row r="1885" ht="15.75" customHeight="1">
      <c r="A1885" s="40">
        <v>1683.0</v>
      </c>
      <c r="B1885" s="28" t="s">
        <v>5039</v>
      </c>
      <c r="C1885" s="41"/>
      <c r="D1885" s="42">
        <f t="array" ref="D1885">index(systems,match($A1885,INDEX(systems,0,1),),3)</f>
        <v>170.288</v>
      </c>
      <c r="E1885" s="42">
        <f t="array" ref="E1885">index(systems,match($A1885,INDEX(systems,0,1),),4)</f>
        <v>-364.496</v>
      </c>
      <c r="F1885" s="43" t="str">
        <f>IFERROR(__xludf.DUMMYFUNCTION("let(row, match($B1885&amp;if($C1885&lt;&gt;"""","" [""&amp;$C1885&amp;""]"",""""),index(nebulae,,2),0),join("","",iferror(round(index(nebulae,row,5)/2,3),1),iferror(round(index(nebulae,row,6)/2,3),1),0))"),"1,1,0")</f>
        <v>1,1,0</v>
      </c>
      <c r="G1885" s="44" t="s">
        <v>5040</v>
      </c>
      <c r="H1885" s="45">
        <f t="array" ref="H1885">let(systemId,match(A1885,index(systems,0,1),),refSystemId,match($H$1,index(systems,0,1),),x,index(systems,systemId,3),y,index(systems,systemId,4),refX,index(systems,refSystemId,3),refY,index(systems,refSystemId,4),round(sqrt((x-refX)^2+(y-refY)^2),3))</f>
        <v>402.312</v>
      </c>
      <c r="I1885" s="46" t="s">
        <v>408</v>
      </c>
      <c r="J1885" s="46" t="s">
        <v>408</v>
      </c>
      <c r="K1885" s="46" t="s">
        <v>408</v>
      </c>
      <c r="L1885" s="46" t="s">
        <v>408</v>
      </c>
      <c r="M1885" s="46" t="s">
        <v>408</v>
      </c>
      <c r="N1885" s="28" t="s">
        <v>408</v>
      </c>
      <c r="O1885" s="41"/>
      <c r="P1885" s="48" t="s">
        <v>1013</v>
      </c>
      <c r="Q1885" s="48" t="s">
        <v>1013</v>
      </c>
      <c r="R1885" s="48" t="s">
        <v>1013</v>
      </c>
      <c r="S1885" s="48" t="s">
        <v>1013</v>
      </c>
      <c r="T1885" s="48" t="s">
        <v>1013</v>
      </c>
      <c r="U1885" s="48" t="s">
        <v>491</v>
      </c>
      <c r="V1885" s="48" t="s">
        <v>491</v>
      </c>
      <c r="W1885" s="48" t="s">
        <v>491</v>
      </c>
      <c r="X1885" s="48" t="s">
        <v>491</v>
      </c>
      <c r="Y1885" s="48" t="s">
        <v>422</v>
      </c>
      <c r="Z1885" s="48" t="s">
        <v>422</v>
      </c>
      <c r="AA1885" s="48" t="s">
        <v>422</v>
      </c>
      <c r="AB1885" s="48" t="s">
        <v>422</v>
      </c>
      <c r="AC1885" s="48" t="s">
        <v>422</v>
      </c>
      <c r="AD1885" s="48" t="s">
        <v>422</v>
      </c>
      <c r="AE1885" s="48" t="s">
        <v>422</v>
      </c>
      <c r="AF1885" s="48" t="s">
        <v>422</v>
      </c>
      <c r="AG1885" s="48" t="s">
        <v>422</v>
      </c>
      <c r="AH1885" s="48" t="s">
        <v>422</v>
      </c>
      <c r="AI1885" s="48" t="s">
        <v>422</v>
      </c>
      <c r="AJ1885" s="48" t="s">
        <v>422</v>
      </c>
      <c r="AK1885" s="48" t="s">
        <v>422</v>
      </c>
      <c r="AL1885" s="48" t="s">
        <v>422</v>
      </c>
      <c r="AM1885" s="48" t="s">
        <v>422</v>
      </c>
      <c r="AN1885" s="48" t="s">
        <v>422</v>
      </c>
      <c r="AO1885" s="48" t="s">
        <v>422</v>
      </c>
      <c r="AP1885" s="48" t="s">
        <v>422</v>
      </c>
      <c r="AQ1885" s="48" t="s">
        <v>422</v>
      </c>
      <c r="AR1885" s="48" t="s">
        <v>422</v>
      </c>
      <c r="AS1885" s="48" t="s">
        <v>422</v>
      </c>
      <c r="AT1885" s="48" t="s">
        <v>422</v>
      </c>
      <c r="AU1885" s="48" t="s">
        <v>422</v>
      </c>
      <c r="AV1885" s="48" t="s">
        <v>422</v>
      </c>
      <c r="AW1885" s="48" t="s">
        <v>422</v>
      </c>
      <c r="AX1885" s="48" t="s">
        <v>422</v>
      </c>
      <c r="AY1885" s="48" t="s">
        <v>422</v>
      </c>
      <c r="AZ1885" s="28" t="s">
        <v>422</v>
      </c>
    </row>
    <row r="1886" ht="15.75" customHeight="1">
      <c r="A1886" s="40">
        <v>1684.0</v>
      </c>
      <c r="B1886" s="28" t="s">
        <v>5041</v>
      </c>
      <c r="C1886" s="41"/>
      <c r="D1886" s="42">
        <f t="array" ref="D1886">index(systems,match($A1886,INDEX(systems,0,1),),3)</f>
        <v>-475.507</v>
      </c>
      <c r="E1886" s="42">
        <f t="array" ref="E1886">index(systems,match($A1886,INDEX(systems,0,1),),4)</f>
        <v>96.726</v>
      </c>
      <c r="F1886" s="43" t="str">
        <f>IFERROR(__xludf.DUMMYFUNCTION("let(row, match($B1886&amp;if($C1886&lt;&gt;"""","" [""&amp;$C1886&amp;""]"",""""),index(nebulae,,2),0),join("","",iferror(round(index(nebulae,row,5)/2,3),1),iferror(round(index(nebulae,row,6)/2,3),1),0))"),"1,1,0")</f>
        <v>1,1,0</v>
      </c>
      <c r="G1886" s="44" t="s">
        <v>5042</v>
      </c>
      <c r="H1886" s="45">
        <f t="array" ref="H1886">let(systemId,match(A1886,index(systems,0,1),),refSystemId,match($H$1,index(systems,0,1),),x,index(systems,systemId,3),y,index(systems,systemId,4),refX,index(systems,refSystemId,3),refY,index(systems,refSystemId,4),round(sqrt((x-refX)^2+(y-refY)^2),3))</f>
        <v>485.245</v>
      </c>
      <c r="I1886" s="28" t="s">
        <v>408</v>
      </c>
      <c r="J1886" s="28" t="s">
        <v>408</v>
      </c>
      <c r="K1886" s="28" t="s">
        <v>408</v>
      </c>
      <c r="L1886" s="28" t="s">
        <v>408</v>
      </c>
      <c r="M1886" s="28" t="s">
        <v>408</v>
      </c>
      <c r="N1886" s="28" t="s">
        <v>408</v>
      </c>
      <c r="O1886" s="41"/>
      <c r="P1886" s="48" t="s">
        <v>461</v>
      </c>
      <c r="Q1886" s="48" t="s">
        <v>461</v>
      </c>
      <c r="R1886" s="48" t="s">
        <v>461</v>
      </c>
      <c r="S1886" s="48" t="s">
        <v>418</v>
      </c>
      <c r="T1886" s="48" t="s">
        <v>418</v>
      </c>
      <c r="U1886" s="48" t="s">
        <v>418</v>
      </c>
      <c r="V1886" s="48" t="s">
        <v>418</v>
      </c>
      <c r="W1886" s="48" t="s">
        <v>418</v>
      </c>
      <c r="X1886" s="48" t="s">
        <v>418</v>
      </c>
      <c r="Y1886" s="48" t="s">
        <v>422</v>
      </c>
      <c r="Z1886" s="48" t="s">
        <v>422</v>
      </c>
      <c r="AA1886" s="48" t="s">
        <v>422</v>
      </c>
      <c r="AB1886" s="48" t="s">
        <v>422</v>
      </c>
      <c r="AC1886" s="48" t="s">
        <v>422</v>
      </c>
      <c r="AD1886" s="48" t="s">
        <v>422</v>
      </c>
      <c r="AE1886" s="48" t="s">
        <v>422</v>
      </c>
      <c r="AF1886" s="48" t="s">
        <v>422</v>
      </c>
      <c r="AG1886" s="48" t="s">
        <v>422</v>
      </c>
      <c r="AH1886" s="48" t="s">
        <v>422</v>
      </c>
      <c r="AI1886" s="48" t="s">
        <v>422</v>
      </c>
      <c r="AJ1886" s="48" t="s">
        <v>422</v>
      </c>
      <c r="AK1886" s="48" t="s">
        <v>422</v>
      </c>
      <c r="AL1886" s="48" t="s">
        <v>422</v>
      </c>
      <c r="AM1886" s="48" t="s">
        <v>422</v>
      </c>
      <c r="AN1886" s="48" t="s">
        <v>422</v>
      </c>
      <c r="AO1886" s="48" t="s">
        <v>422</v>
      </c>
      <c r="AP1886" s="48" t="s">
        <v>422</v>
      </c>
      <c r="AQ1886" s="48" t="s">
        <v>422</v>
      </c>
      <c r="AR1886" s="48" t="s">
        <v>422</v>
      </c>
      <c r="AS1886" s="48" t="s">
        <v>422</v>
      </c>
      <c r="AT1886" s="48" t="s">
        <v>422</v>
      </c>
      <c r="AU1886" s="48" t="s">
        <v>422</v>
      </c>
      <c r="AV1886" s="48" t="s">
        <v>422</v>
      </c>
      <c r="AW1886" s="48" t="s">
        <v>422</v>
      </c>
      <c r="AX1886" s="48" t="s">
        <v>422</v>
      </c>
      <c r="AY1886" s="48" t="s">
        <v>422</v>
      </c>
      <c r="AZ1886" s="28" t="s">
        <v>422</v>
      </c>
    </row>
    <row r="1887" ht="15.75" customHeight="1">
      <c r="A1887" s="40">
        <v>1685.0</v>
      </c>
      <c r="B1887" s="28" t="s">
        <v>5043</v>
      </c>
      <c r="C1887" s="41"/>
      <c r="D1887" s="42">
        <f t="array" ref="D1887">index(systems,match($A1887,INDEX(systems,0,1),),3)</f>
        <v>521.361</v>
      </c>
      <c r="E1887" s="42">
        <f t="array" ref="E1887">index(systems,match($A1887,INDEX(systems,0,1),),4)</f>
        <v>-39.332</v>
      </c>
      <c r="F1887" s="43" t="str">
        <f>IFERROR(__xludf.DUMMYFUNCTION("let(row, match($B1887&amp;if($C1887&lt;&gt;"""","" [""&amp;$C1887&amp;""]"",""""),index(nebulae,,2),0),join("","",iferror(round(index(nebulae,row,5)/2,3),1),iferror(round(index(nebulae,row,6)/2,3),1),0))"),"1,1,0")</f>
        <v>1,1,0</v>
      </c>
      <c r="G1887" s="44" t="s">
        <v>5044</v>
      </c>
      <c r="H1887" s="45">
        <f t="array" ref="H1887">let(systemId,match(A1887,index(systems,0,1),),refSystemId,match($H$1,index(systems,0,1),),x,index(systems,systemId,3),y,index(systems,systemId,4),refX,index(systems,refSystemId,3),refY,index(systems,refSystemId,4),round(sqrt((x-refX)^2+(y-refY)^2),3))</f>
        <v>522.843</v>
      </c>
      <c r="I1887" s="28" t="s">
        <v>408</v>
      </c>
      <c r="J1887" s="28" t="s">
        <v>408</v>
      </c>
      <c r="K1887" s="28" t="s">
        <v>408</v>
      </c>
      <c r="L1887" s="28" t="s">
        <v>408</v>
      </c>
      <c r="M1887" s="28" t="s">
        <v>408</v>
      </c>
      <c r="N1887" s="28" t="s">
        <v>408</v>
      </c>
      <c r="O1887" s="41"/>
      <c r="P1887" s="48" t="s">
        <v>1074</v>
      </c>
      <c r="Q1887" s="48" t="s">
        <v>1074</v>
      </c>
      <c r="R1887" s="48" t="s">
        <v>1074</v>
      </c>
      <c r="S1887" s="48" t="s">
        <v>1074</v>
      </c>
      <c r="T1887" s="48" t="s">
        <v>1074</v>
      </c>
      <c r="U1887" s="48" t="s">
        <v>1074</v>
      </c>
      <c r="V1887" s="48" t="s">
        <v>1074</v>
      </c>
      <c r="W1887" s="48" t="s">
        <v>1074</v>
      </c>
      <c r="X1887" s="48" t="s">
        <v>1074</v>
      </c>
      <c r="Y1887" s="48" t="s">
        <v>1074</v>
      </c>
      <c r="Z1887" s="48" t="s">
        <v>1074</v>
      </c>
      <c r="AA1887" s="48" t="s">
        <v>1075</v>
      </c>
      <c r="AB1887" s="48" t="s">
        <v>1075</v>
      </c>
      <c r="AC1887" s="48" t="s">
        <v>1075</v>
      </c>
      <c r="AD1887" s="48" t="s">
        <v>1075</v>
      </c>
      <c r="AE1887" s="48" t="s">
        <v>1075</v>
      </c>
      <c r="AF1887" s="48" t="s">
        <v>1075</v>
      </c>
      <c r="AG1887" s="48" t="s">
        <v>1075</v>
      </c>
      <c r="AH1887" s="48" t="s">
        <v>1075</v>
      </c>
      <c r="AI1887" s="48" t="s">
        <v>1075</v>
      </c>
      <c r="AJ1887" s="48" t="s">
        <v>1075</v>
      </c>
      <c r="AK1887" s="48" t="s">
        <v>1075</v>
      </c>
      <c r="AL1887" s="48" t="s">
        <v>1075</v>
      </c>
      <c r="AM1887" s="48" t="s">
        <v>1075</v>
      </c>
      <c r="AN1887" s="48" t="s">
        <v>1075</v>
      </c>
      <c r="AO1887" s="48" t="s">
        <v>1074</v>
      </c>
      <c r="AP1887" s="48" t="s">
        <v>1074</v>
      </c>
      <c r="AQ1887" s="48" t="s">
        <v>1074</v>
      </c>
      <c r="AR1887" s="48" t="s">
        <v>2447</v>
      </c>
      <c r="AS1887" s="48" t="s">
        <v>2447</v>
      </c>
      <c r="AT1887" s="48" t="s">
        <v>2447</v>
      </c>
      <c r="AU1887" s="48" t="s">
        <v>2447</v>
      </c>
      <c r="AV1887" s="48" t="s">
        <v>2447</v>
      </c>
      <c r="AW1887" s="48" t="s">
        <v>2447</v>
      </c>
      <c r="AX1887" s="48" t="s">
        <v>2447</v>
      </c>
      <c r="AY1887" s="48" t="s">
        <v>2447</v>
      </c>
      <c r="AZ1887" s="28" t="s">
        <v>2447</v>
      </c>
    </row>
    <row r="1888" ht="15.75" customHeight="1">
      <c r="A1888" s="40">
        <v>1686.0</v>
      </c>
      <c r="B1888" s="28" t="s">
        <v>5045</v>
      </c>
      <c r="C1888" s="41"/>
      <c r="D1888" s="42">
        <f t="array" ref="D1888">index(systems,match($A1888,INDEX(systems,0,1),),3)</f>
        <v>213.251</v>
      </c>
      <c r="E1888" s="42">
        <f t="array" ref="E1888">index(systems,match($A1888,INDEX(systems,0,1),),4)</f>
        <v>-323.461</v>
      </c>
      <c r="F1888" s="43" t="str">
        <f>IFERROR(__xludf.DUMMYFUNCTION("let(row, match($B1888&amp;if($C1888&lt;&gt;"""","" [""&amp;$C1888&amp;""]"",""""),index(nebulae,,2),0),join("","",iferror(round(index(nebulae,row,5)/2,3),1),iferror(round(index(nebulae,row,6)/2,3),1),0))"),"1,1,0")</f>
        <v>1,1,0</v>
      </c>
      <c r="G1888" s="44" t="s">
        <v>5046</v>
      </c>
      <c r="H1888" s="45">
        <f t="array" ref="H1888">let(systemId,match(A1888,index(systems,0,1),),refSystemId,match($H$1,index(systems,0,1),),x,index(systems,systemId,3),y,index(systems,systemId,4),refX,index(systems,refSystemId,3),refY,index(systems,refSystemId,4),round(sqrt((x-refX)^2+(y-refY)^2),3))</f>
        <v>387.431</v>
      </c>
      <c r="I1888" s="53"/>
      <c r="J1888" s="53"/>
      <c r="K1888" s="53"/>
      <c r="L1888" s="53"/>
      <c r="M1888" s="53"/>
      <c r="N1888" s="28" t="s">
        <v>953</v>
      </c>
      <c r="O1888" s="48" t="s">
        <v>1013</v>
      </c>
      <c r="P1888" s="48" t="s">
        <v>1013</v>
      </c>
      <c r="Q1888" s="48" t="s">
        <v>1013</v>
      </c>
      <c r="R1888" s="48" t="s">
        <v>1013</v>
      </c>
      <c r="S1888" s="48" t="s">
        <v>1013</v>
      </c>
      <c r="T1888" s="48" t="s">
        <v>1013</v>
      </c>
      <c r="U1888" s="48" t="s">
        <v>491</v>
      </c>
      <c r="V1888" s="48" t="s">
        <v>491</v>
      </c>
      <c r="W1888" s="48" t="s">
        <v>491</v>
      </c>
      <c r="X1888" s="48" t="s">
        <v>491</v>
      </c>
      <c r="Y1888" s="48" t="s">
        <v>1324</v>
      </c>
      <c r="Z1888" s="48" t="s">
        <v>1324</v>
      </c>
      <c r="AA1888" s="48" t="s">
        <v>1325</v>
      </c>
      <c r="AB1888" s="48" t="s">
        <v>1325</v>
      </c>
      <c r="AC1888" s="48" t="s">
        <v>1325</v>
      </c>
      <c r="AD1888" s="48" t="s">
        <v>1325</v>
      </c>
      <c r="AE1888" s="48" t="s">
        <v>1325</v>
      </c>
      <c r="AF1888" s="48" t="s">
        <v>1325</v>
      </c>
      <c r="AG1888" s="48" t="s">
        <v>1325</v>
      </c>
      <c r="AH1888" s="48" t="s">
        <v>1325</v>
      </c>
      <c r="AI1888" s="48" t="s">
        <v>1325</v>
      </c>
      <c r="AJ1888" s="48" t="s">
        <v>1325</v>
      </c>
      <c r="AK1888" s="48" t="s">
        <v>1325</v>
      </c>
      <c r="AL1888" s="48" t="s">
        <v>1325</v>
      </c>
      <c r="AM1888" s="48" t="s">
        <v>1325</v>
      </c>
      <c r="AN1888" s="48" t="s">
        <v>1325</v>
      </c>
      <c r="AO1888" s="48" t="s">
        <v>1324</v>
      </c>
      <c r="AP1888" s="48" t="s">
        <v>1324</v>
      </c>
      <c r="AQ1888" s="48" t="s">
        <v>953</v>
      </c>
      <c r="AR1888" s="48" t="s">
        <v>953</v>
      </c>
      <c r="AS1888" s="48" t="s">
        <v>953</v>
      </c>
      <c r="AT1888" s="48" t="s">
        <v>953</v>
      </c>
      <c r="AU1888" s="48" t="s">
        <v>953</v>
      </c>
      <c r="AV1888" s="48" t="s">
        <v>953</v>
      </c>
      <c r="AW1888" s="48" t="s">
        <v>953</v>
      </c>
      <c r="AX1888" s="48" t="s">
        <v>953</v>
      </c>
      <c r="AY1888" s="48" t="s">
        <v>953</v>
      </c>
      <c r="AZ1888" s="51" t="s">
        <v>418</v>
      </c>
    </row>
    <row r="1889" ht="15.75" customHeight="1">
      <c r="A1889" s="40">
        <v>1687.0</v>
      </c>
      <c r="B1889" s="28" t="s">
        <v>5047</v>
      </c>
      <c r="C1889" s="41"/>
      <c r="D1889" s="42">
        <f t="array" ref="D1889">index(systems,match($A1889,INDEX(systems,0,1),),3)</f>
        <v>576.426</v>
      </c>
      <c r="E1889" s="42">
        <f t="array" ref="E1889">index(systems,match($A1889,INDEX(systems,0,1),),4)</f>
        <v>-193.947</v>
      </c>
      <c r="F1889" s="43" t="str">
        <f>IFERROR(__xludf.DUMMYFUNCTION("let(row, match($B1889&amp;if($C1889&lt;&gt;"""","" [""&amp;$C1889&amp;""]"",""""),index(nebulae,,2),0),join("","",iferror(round(index(nebulae,row,5)/2,3),1),iferror(round(index(nebulae,row,6)/2,3),1),0))"),"1,1,0")</f>
        <v>1,1,0</v>
      </c>
      <c r="G1889" s="44" t="s">
        <v>5048</v>
      </c>
      <c r="H1889" s="45">
        <f t="array" ref="H1889">let(systemId,match(A1889,index(systems,0,1),),refSystemId,match($H$1,index(systems,0,1),),x,index(systems,systemId,3),y,index(systems,systemId,4),refX,index(systems,refSystemId,3),refY,index(systems,refSystemId,4),round(sqrt((x-refX)^2+(y-refY)^2),3))</f>
        <v>608.18</v>
      </c>
      <c r="I1889" s="46" t="s">
        <v>408</v>
      </c>
      <c r="J1889" s="46" t="s">
        <v>408</v>
      </c>
      <c r="K1889" s="46" t="s">
        <v>408</v>
      </c>
      <c r="L1889" s="46" t="s">
        <v>408</v>
      </c>
      <c r="M1889" s="46" t="s">
        <v>408</v>
      </c>
      <c r="N1889" s="28" t="s">
        <v>408</v>
      </c>
      <c r="O1889" s="41"/>
      <c r="P1889" s="48" t="s">
        <v>597</v>
      </c>
      <c r="Q1889" s="48" t="s">
        <v>597</v>
      </c>
      <c r="R1889" s="48" t="s">
        <v>597</v>
      </c>
      <c r="S1889" s="48" t="s">
        <v>597</v>
      </c>
      <c r="T1889" s="48" t="s">
        <v>597</v>
      </c>
      <c r="U1889" s="48" t="s">
        <v>597</v>
      </c>
      <c r="V1889" s="48" t="s">
        <v>597</v>
      </c>
      <c r="W1889" s="48" t="s">
        <v>597</v>
      </c>
      <c r="X1889" s="48" t="s">
        <v>422</v>
      </c>
      <c r="Y1889" s="48" t="s">
        <v>422</v>
      </c>
      <c r="Z1889" s="48" t="s">
        <v>422</v>
      </c>
      <c r="AA1889" s="48" t="s">
        <v>422</v>
      </c>
      <c r="AB1889" s="48" t="s">
        <v>422</v>
      </c>
      <c r="AC1889" s="48" t="s">
        <v>422</v>
      </c>
      <c r="AD1889" s="48" t="s">
        <v>422</v>
      </c>
      <c r="AE1889" s="48" t="s">
        <v>422</v>
      </c>
      <c r="AF1889" s="48" t="s">
        <v>422</v>
      </c>
      <c r="AG1889" s="48" t="s">
        <v>422</v>
      </c>
      <c r="AH1889" s="48" t="s">
        <v>422</v>
      </c>
      <c r="AI1889" s="48" t="s">
        <v>422</v>
      </c>
      <c r="AJ1889" s="48" t="s">
        <v>422</v>
      </c>
      <c r="AK1889" s="48" t="s">
        <v>422</v>
      </c>
      <c r="AL1889" s="48" t="s">
        <v>422</v>
      </c>
      <c r="AM1889" s="48" t="s">
        <v>422</v>
      </c>
      <c r="AN1889" s="48" t="s">
        <v>422</v>
      </c>
      <c r="AO1889" s="48" t="s">
        <v>422</v>
      </c>
      <c r="AP1889" s="48" t="s">
        <v>422</v>
      </c>
      <c r="AQ1889" s="48" t="s">
        <v>422</v>
      </c>
      <c r="AR1889" s="48" t="s">
        <v>422</v>
      </c>
      <c r="AS1889" s="48" t="s">
        <v>422</v>
      </c>
      <c r="AT1889" s="48" t="s">
        <v>422</v>
      </c>
      <c r="AU1889" s="48" t="s">
        <v>422</v>
      </c>
      <c r="AV1889" s="48" t="s">
        <v>422</v>
      </c>
      <c r="AW1889" s="48" t="s">
        <v>422</v>
      </c>
      <c r="AX1889" s="48" t="s">
        <v>422</v>
      </c>
      <c r="AY1889" s="48" t="s">
        <v>422</v>
      </c>
      <c r="AZ1889" s="28" t="s">
        <v>422</v>
      </c>
    </row>
    <row r="1890" ht="15.75" customHeight="1">
      <c r="A1890" s="40">
        <v>1688.0</v>
      </c>
      <c r="B1890" s="28" t="s">
        <v>5049</v>
      </c>
      <c r="C1890" s="41"/>
      <c r="D1890" s="42">
        <f t="array" ref="D1890">index(systems,match($A1890,INDEX(systems,0,1),),3)</f>
        <v>130.855</v>
      </c>
      <c r="E1890" s="42">
        <f t="array" ref="E1890">index(systems,match($A1890,INDEX(systems,0,1),),4)</f>
        <v>168.849</v>
      </c>
      <c r="F1890" s="43" t="str">
        <f>IFERROR(__xludf.DUMMYFUNCTION("let(row, match($B1890&amp;if($C1890&lt;&gt;"""","" [""&amp;$C1890&amp;""]"",""""),index(nebulae,,2),0),join("","",iferror(round(index(nebulae,row,5)/2,3),1),iferror(round(index(nebulae,row,6)/2,3),1),0))"),"1,1,0")</f>
        <v>1,1,0</v>
      </c>
      <c r="G1890" s="44" t="s">
        <v>5050</v>
      </c>
      <c r="H1890" s="45">
        <f t="array" ref="H1890">let(systemId,match(A1890,index(systems,0,1),),refSystemId,match($H$1,index(systems,0,1),),x,index(systems,systemId,3),y,index(systems,systemId,4),refX,index(systems,refSystemId,3),refY,index(systems,refSystemId,4),round(sqrt((x-refX)^2+(y-refY)^2),3))</f>
        <v>213.619</v>
      </c>
      <c r="I1890" s="53"/>
      <c r="J1890" s="53"/>
      <c r="K1890" s="46" t="s">
        <v>645</v>
      </c>
      <c r="L1890" s="47" t="s">
        <v>646</v>
      </c>
      <c r="M1890" s="47" t="s">
        <v>646</v>
      </c>
      <c r="N1890" s="28" t="s">
        <v>680</v>
      </c>
      <c r="O1890" s="48" t="s">
        <v>680</v>
      </c>
      <c r="P1890" s="48" t="s">
        <v>680</v>
      </c>
      <c r="Q1890" s="48" t="s">
        <v>680</v>
      </c>
      <c r="R1890" s="48" t="s">
        <v>680</v>
      </c>
      <c r="S1890" s="48" t="s">
        <v>680</v>
      </c>
      <c r="T1890" s="48" t="s">
        <v>680</v>
      </c>
      <c r="U1890" s="48" t="s">
        <v>680</v>
      </c>
      <c r="V1890" s="48" t="s">
        <v>680</v>
      </c>
      <c r="W1890" s="48" t="s">
        <v>680</v>
      </c>
      <c r="X1890" s="48" t="s">
        <v>680</v>
      </c>
      <c r="Y1890" s="48" t="s">
        <v>681</v>
      </c>
      <c r="Z1890" s="48" t="s">
        <v>681</v>
      </c>
      <c r="AA1890" s="48" t="s">
        <v>681</v>
      </c>
      <c r="AB1890" s="48" t="s">
        <v>681</v>
      </c>
      <c r="AC1890" s="48" t="s">
        <v>681</v>
      </c>
      <c r="AD1890" s="48" t="s">
        <v>681</v>
      </c>
      <c r="AE1890" s="48" t="s">
        <v>681</v>
      </c>
      <c r="AF1890" s="48" t="s">
        <v>681</v>
      </c>
      <c r="AG1890" s="48" t="s">
        <v>681</v>
      </c>
      <c r="AH1890" s="48" t="s">
        <v>681</v>
      </c>
      <c r="AI1890" s="48" t="s">
        <v>681</v>
      </c>
      <c r="AJ1890" s="48" t="s">
        <v>681</v>
      </c>
      <c r="AK1890" s="48" t="s">
        <v>681</v>
      </c>
      <c r="AL1890" s="48" t="s">
        <v>681</v>
      </c>
      <c r="AM1890" s="48" t="s">
        <v>681</v>
      </c>
      <c r="AN1890" s="48" t="s">
        <v>681</v>
      </c>
      <c r="AO1890" s="48" t="s">
        <v>681</v>
      </c>
      <c r="AP1890" s="48" t="s">
        <v>681</v>
      </c>
      <c r="AQ1890" s="48" t="s">
        <v>681</v>
      </c>
      <c r="AR1890" s="48" t="s">
        <v>681</v>
      </c>
      <c r="AS1890" s="48" t="s">
        <v>681</v>
      </c>
      <c r="AT1890" s="48" t="s">
        <v>681</v>
      </c>
      <c r="AU1890" s="48" t="s">
        <v>681</v>
      </c>
      <c r="AV1890" s="48" t="s">
        <v>681</v>
      </c>
      <c r="AW1890" s="48" t="s">
        <v>681</v>
      </c>
      <c r="AX1890" s="48" t="s">
        <v>681</v>
      </c>
      <c r="AY1890" s="48" t="s">
        <v>681</v>
      </c>
      <c r="AZ1890" s="28" t="s">
        <v>681</v>
      </c>
    </row>
    <row r="1891" ht="15.75" customHeight="1">
      <c r="A1891" s="40">
        <v>1689.0</v>
      </c>
      <c r="B1891" s="28" t="s">
        <v>5051</v>
      </c>
      <c r="C1891" s="41"/>
      <c r="D1891" s="42">
        <f t="array" ref="D1891">index(systems,match($A1891,INDEX(systems,0,1),),3)</f>
        <v>-392.711</v>
      </c>
      <c r="E1891" s="42">
        <f t="array" ref="E1891">index(systems,match($A1891,INDEX(systems,0,1),),4)</f>
        <v>-121.755</v>
      </c>
      <c r="F1891" s="43" t="str">
        <f>IFERROR(__xludf.DUMMYFUNCTION("let(row, match($B1891&amp;if($C1891&lt;&gt;"""","" [""&amp;$C1891&amp;""]"",""""),index(nebulae,,2),0),join("","",iferror(round(index(nebulae,row,5)/2,3),1),iferror(round(index(nebulae,row,6)/2,3),1),0))"),"1,1,0")</f>
        <v>1,1,0</v>
      </c>
      <c r="G1891" s="44" t="s">
        <v>5052</v>
      </c>
      <c r="H1891" s="45">
        <f t="array" ref="H1891">let(systemId,match(A1891,index(systems,0,1),),refSystemId,match($H$1,index(systems,0,1),),x,index(systems,systemId,3),y,index(systems,systemId,4),refX,index(systems,refSystemId,3),refY,index(systems,refSystemId,4),round(sqrt((x-refX)^2+(y-refY)^2),3))</f>
        <v>411.152</v>
      </c>
      <c r="I1891" s="28" t="s">
        <v>408</v>
      </c>
      <c r="J1891" s="28" t="s">
        <v>408</v>
      </c>
      <c r="K1891" s="28" t="s">
        <v>408</v>
      </c>
      <c r="L1891" s="28" t="s">
        <v>408</v>
      </c>
      <c r="M1891" s="28" t="s">
        <v>408</v>
      </c>
      <c r="N1891" s="28" t="s">
        <v>408</v>
      </c>
      <c r="O1891" s="41"/>
      <c r="P1891" s="48" t="s">
        <v>560</v>
      </c>
      <c r="Q1891" s="48" t="s">
        <v>560</v>
      </c>
      <c r="R1891" s="48" t="s">
        <v>560</v>
      </c>
      <c r="S1891" s="48" t="s">
        <v>560</v>
      </c>
      <c r="T1891" s="48" t="s">
        <v>560</v>
      </c>
      <c r="U1891" s="48" t="s">
        <v>560</v>
      </c>
      <c r="V1891" s="48" t="s">
        <v>560</v>
      </c>
      <c r="W1891" s="48" t="s">
        <v>560</v>
      </c>
      <c r="X1891" s="48" t="s">
        <v>560</v>
      </c>
      <c r="Y1891" s="48" t="s">
        <v>560</v>
      </c>
      <c r="Z1891" s="48" t="s">
        <v>560</v>
      </c>
      <c r="AA1891" s="48" t="s">
        <v>560</v>
      </c>
      <c r="AB1891" s="48" t="s">
        <v>560</v>
      </c>
      <c r="AC1891" s="48" t="s">
        <v>560</v>
      </c>
      <c r="AD1891" s="48" t="s">
        <v>560</v>
      </c>
      <c r="AE1891" s="48" t="s">
        <v>560</v>
      </c>
      <c r="AF1891" s="48" t="s">
        <v>560</v>
      </c>
      <c r="AG1891" s="48" t="s">
        <v>560</v>
      </c>
      <c r="AH1891" s="48" t="s">
        <v>560</v>
      </c>
      <c r="AI1891" s="48" t="s">
        <v>560</v>
      </c>
      <c r="AJ1891" s="48" t="s">
        <v>560</v>
      </c>
      <c r="AK1891" s="48" t="s">
        <v>560</v>
      </c>
      <c r="AL1891" s="48" t="s">
        <v>560</v>
      </c>
      <c r="AM1891" s="48" t="s">
        <v>560</v>
      </c>
      <c r="AN1891" s="48" t="s">
        <v>560</v>
      </c>
      <c r="AO1891" s="48" t="s">
        <v>560</v>
      </c>
      <c r="AP1891" s="48" t="s">
        <v>560</v>
      </c>
      <c r="AQ1891" s="48" t="s">
        <v>560</v>
      </c>
      <c r="AR1891" s="48" t="s">
        <v>560</v>
      </c>
      <c r="AS1891" s="48" t="s">
        <v>418</v>
      </c>
      <c r="AT1891" s="48" t="s">
        <v>418</v>
      </c>
      <c r="AU1891" s="48" t="s">
        <v>418</v>
      </c>
      <c r="AV1891" s="48" t="s">
        <v>418</v>
      </c>
      <c r="AW1891" s="48" t="s">
        <v>418</v>
      </c>
      <c r="AX1891" s="48" t="s">
        <v>487</v>
      </c>
      <c r="AY1891" s="48" t="s">
        <v>487</v>
      </c>
      <c r="AZ1891" s="51" t="s">
        <v>487</v>
      </c>
    </row>
    <row r="1892" ht="15.75" customHeight="1">
      <c r="A1892" s="40">
        <v>1690.0</v>
      </c>
      <c r="B1892" s="28" t="s">
        <v>5053</v>
      </c>
      <c r="C1892" s="41"/>
      <c r="D1892" s="42">
        <f t="array" ref="D1892">index(systems,match($A1892,INDEX(systems,0,1),),3)</f>
        <v>-136.495</v>
      </c>
      <c r="E1892" s="42">
        <f t="array" ref="E1892">index(systems,match($A1892,INDEX(systems,0,1),),4)</f>
        <v>116.537</v>
      </c>
      <c r="F1892" s="43" t="str">
        <f>IFERROR(__xludf.DUMMYFUNCTION("let(row, match($B1892&amp;if($C1892&lt;&gt;"""","" [""&amp;$C1892&amp;""]"",""""),index(nebulae,,2),0),join("","",iferror(round(index(nebulae,row,5)/2,3),1),iferror(round(index(nebulae,row,6)/2,3),1),0))"),"1,1,0")</f>
        <v>1,1,0</v>
      </c>
      <c r="G1892" s="44" t="s">
        <v>5054</v>
      </c>
      <c r="H1892" s="45">
        <f t="array" ref="H1892">let(systemId,match(A1892,index(systems,0,1),),refSystemId,match($H$1,index(systems,0,1),),x,index(systems,systemId,3),y,index(systems,systemId,4),refX,index(systems,refSystemId,3),refY,index(systems,refSystemId,4),round(sqrt((x-refX)^2+(y-refY)^2),3))</f>
        <v>179.476</v>
      </c>
      <c r="I1892" s="28" t="s">
        <v>408</v>
      </c>
      <c r="J1892" s="28" t="s">
        <v>408</v>
      </c>
      <c r="K1892" s="28" t="s">
        <v>408</v>
      </c>
      <c r="L1892" s="28" t="s">
        <v>408</v>
      </c>
      <c r="M1892" s="48" t="s">
        <v>408</v>
      </c>
      <c r="N1892" s="28" t="s">
        <v>408</v>
      </c>
      <c r="O1892" s="41"/>
      <c r="P1892" s="48" t="s">
        <v>864</v>
      </c>
      <c r="Q1892" s="48" t="s">
        <v>864</v>
      </c>
      <c r="R1892" s="48" t="s">
        <v>864</v>
      </c>
      <c r="S1892" s="48" t="s">
        <v>864</v>
      </c>
      <c r="T1892" s="48" t="s">
        <v>864</v>
      </c>
      <c r="U1892" s="48" t="s">
        <v>864</v>
      </c>
      <c r="V1892" s="48" t="s">
        <v>864</v>
      </c>
      <c r="W1892" s="48" t="s">
        <v>864</v>
      </c>
      <c r="X1892" s="48" t="s">
        <v>864</v>
      </c>
      <c r="Y1892" s="48" t="s">
        <v>864</v>
      </c>
      <c r="Z1892" s="48" t="s">
        <v>864</v>
      </c>
      <c r="AA1892" s="48" t="s">
        <v>1137</v>
      </c>
      <c r="AB1892" s="48" t="s">
        <v>1137</v>
      </c>
      <c r="AC1892" s="48" t="s">
        <v>1137</v>
      </c>
      <c r="AD1892" s="48" t="s">
        <v>1137</v>
      </c>
      <c r="AE1892" s="48" t="s">
        <v>1137</v>
      </c>
      <c r="AF1892" s="48" t="s">
        <v>1137</v>
      </c>
      <c r="AG1892" s="48" t="s">
        <v>1137</v>
      </c>
      <c r="AH1892" s="48" t="s">
        <v>1138</v>
      </c>
      <c r="AI1892" s="48" t="s">
        <v>789</v>
      </c>
      <c r="AJ1892" s="48" t="s">
        <v>789</v>
      </c>
      <c r="AK1892" s="48" t="s">
        <v>789</v>
      </c>
      <c r="AL1892" s="48" t="s">
        <v>789</v>
      </c>
      <c r="AM1892" s="48" t="s">
        <v>789</v>
      </c>
      <c r="AN1892" s="48" t="s">
        <v>789</v>
      </c>
      <c r="AO1892" s="48" t="s">
        <v>789</v>
      </c>
      <c r="AP1892" s="48" t="s">
        <v>789</v>
      </c>
      <c r="AQ1892" s="48" t="s">
        <v>789</v>
      </c>
      <c r="AR1892" s="48" t="s">
        <v>789</v>
      </c>
      <c r="AS1892" s="48" t="s">
        <v>789</v>
      </c>
      <c r="AT1892" s="48" t="s">
        <v>530</v>
      </c>
      <c r="AU1892" s="48" t="s">
        <v>530</v>
      </c>
      <c r="AV1892" s="48" t="s">
        <v>530</v>
      </c>
      <c r="AW1892" s="48" t="s">
        <v>530</v>
      </c>
      <c r="AX1892" s="48" t="s">
        <v>530</v>
      </c>
      <c r="AY1892" s="48" t="s">
        <v>530</v>
      </c>
      <c r="AZ1892" s="51" t="s">
        <v>530</v>
      </c>
    </row>
    <row r="1893" ht="15.75" customHeight="1">
      <c r="A1893" s="40">
        <v>1691.0</v>
      </c>
      <c r="B1893" s="28" t="s">
        <v>5055</v>
      </c>
      <c r="C1893" s="28" t="s">
        <v>5056</v>
      </c>
      <c r="D1893" s="42">
        <f t="array" ref="D1893">index(systems,match($A1893,INDEX(systems,0,1),),3)</f>
        <v>102.876</v>
      </c>
      <c r="E1893" s="42">
        <f t="array" ref="E1893">index(systems,match($A1893,INDEX(systems,0,1),),4)</f>
        <v>-54.593</v>
      </c>
      <c r="F1893" s="43" t="str">
        <f>IFERROR(__xludf.DUMMYFUNCTION("let(row, match($B1893&amp;if($C1893&lt;&gt;"""","" [""&amp;$C1893&amp;""]"",""""),index(nebulae,,2),0),join("","",iferror(round(index(nebulae,row,5)/2,3),1),iferror(round(index(nebulae,row,6)/2,3),1),0))"),"1,1,0")</f>
        <v>1,1,0</v>
      </c>
      <c r="G1893" s="44" t="s">
        <v>5057</v>
      </c>
      <c r="H1893" s="45">
        <f t="array" ref="H1893">let(systemId,match(A1893,index(systems,0,1),),refSystemId,match($H$1,index(systems,0,1),),x,index(systems,systemId,3),y,index(systems,systemId,4),refX,index(systems,refSystemId,3),refY,index(systems,refSystemId,4),round(sqrt((x-refX)^2+(y-refY)^2),3))</f>
        <v>116.464</v>
      </c>
      <c r="I1893" s="53"/>
      <c r="J1893" s="46" t="s">
        <v>807</v>
      </c>
      <c r="K1893" s="47" t="s">
        <v>807</v>
      </c>
      <c r="L1893" s="46" t="s">
        <v>807</v>
      </c>
      <c r="M1893" s="46" t="s">
        <v>500</v>
      </c>
      <c r="N1893" s="28" t="s">
        <v>817</v>
      </c>
      <c r="O1893" s="48" t="s">
        <v>817</v>
      </c>
      <c r="P1893" s="48" t="s">
        <v>817</v>
      </c>
      <c r="Q1893" s="48" t="s">
        <v>817</v>
      </c>
      <c r="R1893" s="48" t="s">
        <v>817</v>
      </c>
      <c r="S1893" s="48" t="s">
        <v>817</v>
      </c>
      <c r="T1893" s="48" t="s">
        <v>817</v>
      </c>
      <c r="U1893" s="48" t="s">
        <v>817</v>
      </c>
      <c r="V1893" s="48" t="s">
        <v>817</v>
      </c>
      <c r="W1893" s="48" t="s">
        <v>502</v>
      </c>
      <c r="X1893" s="48" t="s">
        <v>502</v>
      </c>
      <c r="Y1893" s="48" t="s">
        <v>503</v>
      </c>
      <c r="Z1893" s="48" t="s">
        <v>503</v>
      </c>
      <c r="AA1893" s="48" t="s">
        <v>504</v>
      </c>
      <c r="AB1893" s="48" t="s">
        <v>504</v>
      </c>
      <c r="AC1893" s="48" t="s">
        <v>504</v>
      </c>
      <c r="AD1893" s="48" t="s">
        <v>504</v>
      </c>
      <c r="AE1893" s="48" t="s">
        <v>504</v>
      </c>
      <c r="AF1893" s="48" t="s">
        <v>504</v>
      </c>
      <c r="AG1893" s="48" t="s">
        <v>504</v>
      </c>
      <c r="AH1893" s="48" t="s">
        <v>504</v>
      </c>
      <c r="AI1893" s="48" t="s">
        <v>504</v>
      </c>
      <c r="AJ1893" s="48" t="s">
        <v>504</v>
      </c>
      <c r="AK1893" s="48" t="s">
        <v>504</v>
      </c>
      <c r="AL1893" s="48" t="s">
        <v>504</v>
      </c>
      <c r="AM1893" s="48" t="s">
        <v>504</v>
      </c>
      <c r="AN1893" s="48" t="s">
        <v>504</v>
      </c>
      <c r="AO1893" s="48" t="s">
        <v>503</v>
      </c>
      <c r="AP1893" s="48" t="s">
        <v>503</v>
      </c>
      <c r="AQ1893" s="48" t="s">
        <v>503</v>
      </c>
      <c r="AR1893" s="48" t="s">
        <v>503</v>
      </c>
      <c r="AS1893" s="48" t="s">
        <v>503</v>
      </c>
      <c r="AT1893" s="48" t="s">
        <v>503</v>
      </c>
      <c r="AU1893" s="48" t="s">
        <v>503</v>
      </c>
      <c r="AV1893" s="52" t="s">
        <v>503</v>
      </c>
      <c r="AW1893" s="52" t="s">
        <v>503</v>
      </c>
      <c r="AX1893" s="48" t="s">
        <v>817</v>
      </c>
      <c r="AY1893" s="48" t="s">
        <v>817</v>
      </c>
      <c r="AZ1893" s="28" t="s">
        <v>817</v>
      </c>
    </row>
    <row r="1894" ht="15.75" customHeight="1">
      <c r="A1894" s="40">
        <v>1692.0</v>
      </c>
      <c r="B1894" s="28" t="s">
        <v>5058</v>
      </c>
      <c r="C1894" s="41"/>
      <c r="D1894" s="42">
        <f t="array" ref="D1894">index(systems,match($A1894,INDEX(systems,0,1),),3)</f>
        <v>533.26</v>
      </c>
      <c r="E1894" s="42">
        <f t="array" ref="E1894">index(systems,match($A1894,INDEX(systems,0,1),),4)</f>
        <v>-98.012</v>
      </c>
      <c r="F1894" s="43" t="str">
        <f>IFERROR(__xludf.DUMMYFUNCTION("let(row, match($B1894&amp;if($C1894&lt;&gt;"""","" [""&amp;$C1894&amp;""]"",""""),index(nebulae,,2),0),join("","",iferror(round(index(nebulae,row,5)/2,3),1),iferror(round(index(nebulae,row,6)/2,3),1),0))"),"1,1,0")</f>
        <v>1,1,0</v>
      </c>
      <c r="G1894" s="44" t="s">
        <v>5059</v>
      </c>
      <c r="H1894" s="45">
        <f t="array" ref="H1894">let(systemId,match(A1894,index(systems,0,1),),refSystemId,match($H$1,index(systems,0,1),),x,index(systems,systemId,3),y,index(systems,systemId,4),refX,index(systems,refSystemId,3),refY,index(systems,refSystemId,4),round(sqrt((x-refX)^2+(y-refY)^2),3))</f>
        <v>542.192</v>
      </c>
      <c r="I1894" s="53"/>
      <c r="J1894" s="53"/>
      <c r="K1894" s="53"/>
      <c r="L1894" s="53"/>
      <c r="M1894" s="53"/>
      <c r="N1894" s="28" t="s">
        <v>1074</v>
      </c>
      <c r="O1894" s="48" t="s">
        <v>1074</v>
      </c>
      <c r="P1894" s="48" t="s">
        <v>1074</v>
      </c>
      <c r="Q1894" s="48" t="s">
        <v>1074</v>
      </c>
      <c r="R1894" s="48" t="s">
        <v>1074</v>
      </c>
      <c r="S1894" s="48" t="s">
        <v>1074</v>
      </c>
      <c r="T1894" s="48" t="s">
        <v>1074</v>
      </c>
      <c r="U1894" s="48" t="s">
        <v>1074</v>
      </c>
      <c r="V1894" s="48" t="s">
        <v>1074</v>
      </c>
      <c r="W1894" s="48" t="s">
        <v>1074</v>
      </c>
      <c r="X1894" s="48" t="s">
        <v>1074</v>
      </c>
      <c r="Y1894" s="48" t="s">
        <v>1074</v>
      </c>
      <c r="Z1894" s="48" t="s">
        <v>1074</v>
      </c>
      <c r="AA1894" s="48" t="s">
        <v>1075</v>
      </c>
      <c r="AB1894" s="48" t="s">
        <v>1075</v>
      </c>
      <c r="AC1894" s="48" t="s">
        <v>1075</v>
      </c>
      <c r="AD1894" s="48" t="s">
        <v>1075</v>
      </c>
      <c r="AE1894" s="48" t="s">
        <v>1075</v>
      </c>
      <c r="AF1894" s="48" t="s">
        <v>1075</v>
      </c>
      <c r="AG1894" s="48" t="s">
        <v>1075</v>
      </c>
      <c r="AH1894" s="48" t="s">
        <v>1075</v>
      </c>
      <c r="AI1894" s="48" t="s">
        <v>1075</v>
      </c>
      <c r="AJ1894" s="48" t="s">
        <v>1075</v>
      </c>
      <c r="AK1894" s="48" t="s">
        <v>1075</v>
      </c>
      <c r="AL1894" s="48" t="s">
        <v>1075</v>
      </c>
      <c r="AM1894" s="48" t="s">
        <v>1075</v>
      </c>
      <c r="AN1894" s="48" t="s">
        <v>1075</v>
      </c>
      <c r="AO1894" s="48" t="s">
        <v>1074</v>
      </c>
      <c r="AP1894" s="48" t="s">
        <v>1074</v>
      </c>
      <c r="AQ1894" s="48" t="s">
        <v>1074</v>
      </c>
      <c r="AR1894" s="48" t="s">
        <v>2447</v>
      </c>
      <c r="AS1894" s="48" t="s">
        <v>2447</v>
      </c>
      <c r="AT1894" s="48" t="s">
        <v>2447</v>
      </c>
      <c r="AU1894" s="48" t="s">
        <v>2447</v>
      </c>
      <c r="AV1894" s="48" t="s">
        <v>2447</v>
      </c>
      <c r="AW1894" s="48" t="s">
        <v>2447</v>
      </c>
      <c r="AX1894" s="48" t="s">
        <v>2447</v>
      </c>
      <c r="AY1894" s="48" t="s">
        <v>2447</v>
      </c>
      <c r="AZ1894" s="28" t="s">
        <v>2447</v>
      </c>
    </row>
    <row r="1895" ht="15.75" customHeight="1">
      <c r="A1895" s="40">
        <v>1693.0</v>
      </c>
      <c r="B1895" s="28" t="s">
        <v>5060</v>
      </c>
      <c r="C1895" s="41"/>
      <c r="D1895" s="42">
        <f t="array" ref="D1895">index(systems,match($A1895,INDEX(systems,0,1),),3)</f>
        <v>-357.524</v>
      </c>
      <c r="E1895" s="42">
        <f t="array" ref="E1895">index(systems,match($A1895,INDEX(systems,0,1),),4)</f>
        <v>84.74</v>
      </c>
      <c r="F1895" s="43" t="str">
        <f>IFERROR(__xludf.DUMMYFUNCTION("let(row, match($B1895&amp;if($C1895&lt;&gt;"""","" [""&amp;$C1895&amp;""]"",""""),index(nebulae,,2),0),join("","",iferror(round(index(nebulae,row,5)/2,3),1),iferror(round(index(nebulae,row,6)/2,3),1),0))"),"1,1,0")</f>
        <v>1,1,0</v>
      </c>
      <c r="G1895" s="44" t="s">
        <v>5061</v>
      </c>
      <c r="H1895" s="45">
        <f t="array" ref="H1895">let(systemId,match(A1895,index(systems,0,1),),refSystemId,match($H$1,index(systems,0,1),),x,index(systems,systemId,3),y,index(systems,systemId,4),refX,index(systems,refSystemId,3),refY,index(systems,refSystemId,4),round(sqrt((x-refX)^2+(y-refY)^2),3))</f>
        <v>367.429</v>
      </c>
      <c r="I1895" s="28" t="s">
        <v>408</v>
      </c>
      <c r="J1895" s="28" t="s">
        <v>408</v>
      </c>
      <c r="K1895" s="28" t="s">
        <v>408</v>
      </c>
      <c r="L1895" s="28" t="s">
        <v>408</v>
      </c>
      <c r="M1895" s="28" t="s">
        <v>408</v>
      </c>
      <c r="N1895" s="28" t="s">
        <v>408</v>
      </c>
      <c r="O1895" s="41"/>
      <c r="P1895" s="48" t="s">
        <v>449</v>
      </c>
      <c r="Q1895" s="48" t="s">
        <v>449</v>
      </c>
      <c r="R1895" s="48" t="s">
        <v>449</v>
      </c>
      <c r="S1895" s="48" t="s">
        <v>449</v>
      </c>
      <c r="T1895" s="48" t="s">
        <v>449</v>
      </c>
      <c r="U1895" s="48" t="s">
        <v>449</v>
      </c>
      <c r="V1895" s="48" t="s">
        <v>449</v>
      </c>
      <c r="W1895" s="48" t="s">
        <v>449</v>
      </c>
      <c r="X1895" s="48" t="s">
        <v>449</v>
      </c>
      <c r="Y1895" s="48" t="s">
        <v>449</v>
      </c>
      <c r="Z1895" s="48" t="s">
        <v>449</v>
      </c>
      <c r="AA1895" s="48" t="s">
        <v>1505</v>
      </c>
      <c r="AB1895" s="48" t="s">
        <v>1505</v>
      </c>
      <c r="AC1895" s="48" t="s">
        <v>1505</v>
      </c>
      <c r="AD1895" s="48" t="s">
        <v>1505</v>
      </c>
      <c r="AE1895" s="48" t="s">
        <v>1505</v>
      </c>
      <c r="AF1895" s="48" t="s">
        <v>1505</v>
      </c>
      <c r="AG1895" s="48" t="s">
        <v>1505</v>
      </c>
      <c r="AH1895" s="48" t="s">
        <v>1506</v>
      </c>
      <c r="AI1895" s="48" t="s">
        <v>452</v>
      </c>
      <c r="AJ1895" s="48" t="s">
        <v>452</v>
      </c>
      <c r="AK1895" s="48" t="s">
        <v>452</v>
      </c>
      <c r="AL1895" s="48" t="s">
        <v>452</v>
      </c>
      <c r="AM1895" s="48" t="s">
        <v>452</v>
      </c>
      <c r="AN1895" s="48" t="s">
        <v>452</v>
      </c>
      <c r="AO1895" s="48" t="s">
        <v>452</v>
      </c>
      <c r="AP1895" s="48" t="s">
        <v>452</v>
      </c>
      <c r="AQ1895" s="48" t="s">
        <v>452</v>
      </c>
      <c r="AR1895" s="48" t="s">
        <v>452</v>
      </c>
      <c r="AS1895" s="48" t="s">
        <v>453</v>
      </c>
      <c r="AT1895" s="48" t="s">
        <v>454</v>
      </c>
      <c r="AU1895" s="48" t="s">
        <v>454</v>
      </c>
      <c r="AV1895" s="52" t="s">
        <v>454</v>
      </c>
      <c r="AW1895" s="52" t="s">
        <v>454</v>
      </c>
      <c r="AX1895" s="52" t="s">
        <v>454</v>
      </c>
      <c r="AY1895" s="52" t="s">
        <v>454</v>
      </c>
      <c r="AZ1895" s="49" t="s">
        <v>455</v>
      </c>
    </row>
    <row r="1896" ht="15.75" customHeight="1">
      <c r="A1896" s="40">
        <v>1694.0</v>
      </c>
      <c r="B1896" s="28" t="s">
        <v>5062</v>
      </c>
      <c r="C1896" s="41"/>
      <c r="D1896" s="42">
        <f t="array" ref="D1896">index(systems,match($A1896,INDEX(systems,0,1),),3)</f>
        <v>-62.556</v>
      </c>
      <c r="E1896" s="42">
        <f t="array" ref="E1896">index(systems,match($A1896,INDEX(systems,0,1),),4)</f>
        <v>-56.92</v>
      </c>
      <c r="F1896" s="43" t="str">
        <f>IFERROR(__xludf.DUMMYFUNCTION("let(row, match($B1896&amp;if($C1896&lt;&gt;"""","" [""&amp;$C1896&amp;""]"",""""),index(nebulae,,2),0),join("","",iferror(round(index(nebulae,row,5)/2,3),1),iferror(round(index(nebulae,row,6)/2,3),1),0))"),"1,1,0")</f>
        <v>1,1,0</v>
      </c>
      <c r="G1896" s="44" t="s">
        <v>5063</v>
      </c>
      <c r="H1896" s="45">
        <f t="array" ref="H1896">let(systemId,match(A1896,index(systems,0,1),),refSystemId,match($H$1,index(systems,0,1),),x,index(systems,systemId,3),y,index(systems,systemId,4),refX,index(systems,refSystemId,3),refY,index(systems,refSystemId,4),round(sqrt((x-refX)^2+(y-refY)^2),3))</f>
        <v>84.576</v>
      </c>
      <c r="I1896" s="28" t="s">
        <v>426</v>
      </c>
      <c r="J1896" s="48" t="s">
        <v>427</v>
      </c>
      <c r="K1896" s="28" t="s">
        <v>427</v>
      </c>
      <c r="L1896" s="48" t="s">
        <v>427</v>
      </c>
      <c r="M1896" s="28" t="s">
        <v>427</v>
      </c>
      <c r="N1896" s="28" t="s">
        <v>427</v>
      </c>
      <c r="O1896" s="48" t="s">
        <v>427</v>
      </c>
      <c r="P1896" s="48" t="s">
        <v>427</v>
      </c>
      <c r="Q1896" s="48" t="s">
        <v>427</v>
      </c>
      <c r="R1896" s="48" t="s">
        <v>427</v>
      </c>
      <c r="S1896" s="48" t="s">
        <v>427</v>
      </c>
      <c r="T1896" s="48" t="s">
        <v>427</v>
      </c>
      <c r="U1896" s="48" t="s">
        <v>427</v>
      </c>
      <c r="V1896" s="48" t="s">
        <v>427</v>
      </c>
      <c r="W1896" s="48" t="s">
        <v>427</v>
      </c>
      <c r="X1896" s="48" t="s">
        <v>560</v>
      </c>
      <c r="Y1896" s="48" t="s">
        <v>427</v>
      </c>
      <c r="Z1896" s="48" t="s">
        <v>427</v>
      </c>
      <c r="AA1896" s="48" t="s">
        <v>427</v>
      </c>
      <c r="AB1896" s="48" t="s">
        <v>427</v>
      </c>
      <c r="AC1896" s="48" t="s">
        <v>427</v>
      </c>
      <c r="AD1896" s="48" t="s">
        <v>427</v>
      </c>
      <c r="AE1896" s="48" t="s">
        <v>427</v>
      </c>
      <c r="AF1896" s="48" t="s">
        <v>427</v>
      </c>
      <c r="AG1896" s="48" t="s">
        <v>427</v>
      </c>
      <c r="AH1896" s="48" t="s">
        <v>427</v>
      </c>
      <c r="AI1896" s="48" t="s">
        <v>427</v>
      </c>
      <c r="AJ1896" s="48" t="s">
        <v>427</v>
      </c>
      <c r="AK1896" s="48" t="s">
        <v>427</v>
      </c>
      <c r="AL1896" s="48" t="s">
        <v>427</v>
      </c>
      <c r="AM1896" s="48" t="s">
        <v>427</v>
      </c>
      <c r="AN1896" s="48" t="s">
        <v>427</v>
      </c>
      <c r="AO1896" s="48" t="s">
        <v>427</v>
      </c>
      <c r="AP1896" s="48" t="s">
        <v>427</v>
      </c>
      <c r="AQ1896" s="48" t="s">
        <v>427</v>
      </c>
      <c r="AR1896" s="48" t="s">
        <v>426</v>
      </c>
      <c r="AS1896" s="48" t="s">
        <v>426</v>
      </c>
      <c r="AT1896" s="48" t="s">
        <v>428</v>
      </c>
      <c r="AU1896" s="48" t="s">
        <v>428</v>
      </c>
      <c r="AV1896" s="52" t="s">
        <v>428</v>
      </c>
      <c r="AW1896" s="48" t="s">
        <v>418</v>
      </c>
      <c r="AX1896" s="48" t="s">
        <v>568</v>
      </c>
      <c r="AY1896" s="48" t="s">
        <v>568</v>
      </c>
      <c r="AZ1896" s="28" t="s">
        <v>568</v>
      </c>
    </row>
    <row r="1897" ht="15.75" customHeight="1">
      <c r="A1897" s="40">
        <v>1695.0</v>
      </c>
      <c r="B1897" s="28" t="s">
        <v>5064</v>
      </c>
      <c r="C1897" s="28" t="s">
        <v>5065</v>
      </c>
      <c r="D1897" s="42">
        <f t="array" ref="D1897">index(systems,match($A1897,INDEX(systems,0,1),),3)</f>
        <v>679.862</v>
      </c>
      <c r="E1897" s="42">
        <f t="array" ref="E1897">index(systems,match($A1897,INDEX(systems,0,1),),4)</f>
        <v>17.15</v>
      </c>
      <c r="F1897" s="43" t="str">
        <f>IFERROR(__xludf.DUMMYFUNCTION("let(row, match($B1897&amp;if($C1897&lt;&gt;"""","" [""&amp;$C1897&amp;""]"",""""),index(nebulae,,2),0),join("","",iferror(round(index(nebulae,row,5)/2,3),1),iferror(round(index(nebulae,row,6)/2,3),1),0))"),"1,1,0")</f>
        <v>1,1,0</v>
      </c>
      <c r="G1897" s="44" t="s">
        <v>5066</v>
      </c>
      <c r="H1897" s="45">
        <f t="array" ref="H1897">let(systemId,match(A1897,index(systems,0,1),),refSystemId,match($H$1,index(systems,0,1),),x,index(systems,systemId,3),y,index(systems,systemId,4),refX,index(systems,refSystemId,3),refY,index(systems,refSystemId,4),round(sqrt((x-refX)^2+(y-refY)^2),3))</f>
        <v>680.078</v>
      </c>
      <c r="I1897" s="28" t="s">
        <v>408</v>
      </c>
      <c r="J1897" s="28" t="s">
        <v>408</v>
      </c>
      <c r="K1897" s="28" t="s">
        <v>408</v>
      </c>
      <c r="L1897" s="28" t="s">
        <v>408</v>
      </c>
      <c r="M1897" s="28" t="s">
        <v>408</v>
      </c>
      <c r="N1897" s="28" t="s">
        <v>418</v>
      </c>
      <c r="O1897" s="41"/>
      <c r="P1897" s="48" t="s">
        <v>418</v>
      </c>
      <c r="Q1897" s="48" t="s">
        <v>418</v>
      </c>
      <c r="R1897" s="48" t="s">
        <v>418</v>
      </c>
      <c r="S1897" s="48" t="s">
        <v>418</v>
      </c>
      <c r="T1897" s="48" t="s">
        <v>418</v>
      </c>
      <c r="U1897" s="48" t="s">
        <v>418</v>
      </c>
      <c r="V1897" s="48" t="s">
        <v>418</v>
      </c>
      <c r="W1897" s="48" t="s">
        <v>418</v>
      </c>
      <c r="X1897" s="48" t="s">
        <v>418</v>
      </c>
      <c r="Y1897" s="48" t="s">
        <v>418</v>
      </c>
      <c r="Z1897" s="48" t="s">
        <v>418</v>
      </c>
      <c r="AA1897" s="48" t="s">
        <v>418</v>
      </c>
      <c r="AB1897" s="48" t="s">
        <v>418</v>
      </c>
      <c r="AC1897" s="48" t="s">
        <v>418</v>
      </c>
      <c r="AD1897" s="48" t="s">
        <v>418</v>
      </c>
      <c r="AE1897" s="48" t="s">
        <v>418</v>
      </c>
      <c r="AF1897" s="48" t="s">
        <v>418</v>
      </c>
      <c r="AG1897" s="48" t="s">
        <v>418</v>
      </c>
      <c r="AH1897" s="48" t="s">
        <v>418</v>
      </c>
      <c r="AI1897" s="48" t="s">
        <v>418</v>
      </c>
      <c r="AJ1897" s="48" t="s">
        <v>418</v>
      </c>
      <c r="AK1897" s="48" t="s">
        <v>418</v>
      </c>
      <c r="AL1897" s="48" t="s">
        <v>418</v>
      </c>
      <c r="AM1897" s="48" t="s">
        <v>418</v>
      </c>
      <c r="AN1897" s="48" t="s">
        <v>418</v>
      </c>
      <c r="AO1897" s="48" t="s">
        <v>418</v>
      </c>
      <c r="AP1897" s="48" t="s">
        <v>418</v>
      </c>
      <c r="AQ1897" s="48" t="s">
        <v>418</v>
      </c>
      <c r="AR1897" s="48" t="s">
        <v>418</v>
      </c>
      <c r="AS1897" s="48" t="s">
        <v>418</v>
      </c>
      <c r="AT1897" s="48" t="s">
        <v>418</v>
      </c>
      <c r="AU1897" s="48" t="s">
        <v>418</v>
      </c>
      <c r="AV1897" s="48" t="s">
        <v>418</v>
      </c>
      <c r="AW1897" s="48" t="s">
        <v>418</v>
      </c>
      <c r="AX1897" s="48" t="s">
        <v>418</v>
      </c>
      <c r="AY1897" s="48" t="s">
        <v>418</v>
      </c>
      <c r="AZ1897" s="51" t="s">
        <v>418</v>
      </c>
    </row>
    <row r="1898" ht="15.75" customHeight="1">
      <c r="A1898" s="40">
        <v>1696.0</v>
      </c>
      <c r="B1898" s="28" t="s">
        <v>5067</v>
      </c>
      <c r="C1898" s="41"/>
      <c r="D1898" s="42">
        <f t="array" ref="D1898">index(systems,match($A1898,INDEX(systems,0,1),),3)</f>
        <v>561.771</v>
      </c>
      <c r="E1898" s="42">
        <f t="array" ref="E1898">index(systems,match($A1898,INDEX(systems,0,1),),4)</f>
        <v>263.415</v>
      </c>
      <c r="F1898" s="43" t="str">
        <f>IFERROR(__xludf.DUMMYFUNCTION("let(row, match($B1898&amp;if($C1898&lt;&gt;"""","" [""&amp;$C1898&amp;""]"",""""),index(nebulae,,2),0),join("","",iferror(round(index(nebulae,row,5)/2,3),1),iferror(round(index(nebulae,row,6)/2,3),1),0))"),"1,1,0")</f>
        <v>1,1,0</v>
      </c>
      <c r="G1898" s="44" t="s">
        <v>5068</v>
      </c>
      <c r="H1898" s="45">
        <f t="array" ref="H1898">let(systemId,match(A1898,index(systems,0,1),),refSystemId,match($H$1,index(systems,0,1),),x,index(systems,systemId,3),y,index(systems,systemId,4),refX,index(systems,refSystemId,3),refY,index(systems,refSystemId,4),round(sqrt((x-refX)^2+(y-refY)^2),3))</f>
        <v>620.463</v>
      </c>
      <c r="I1898" s="28" t="s">
        <v>408</v>
      </c>
      <c r="J1898" s="28" t="s">
        <v>408</v>
      </c>
      <c r="K1898" s="28" t="s">
        <v>408</v>
      </c>
      <c r="L1898" s="28" t="s">
        <v>408</v>
      </c>
      <c r="M1898" s="28" t="s">
        <v>408</v>
      </c>
      <c r="N1898" s="28" t="s">
        <v>408</v>
      </c>
      <c r="O1898" s="41"/>
      <c r="P1898" s="48" t="s">
        <v>421</v>
      </c>
      <c r="Q1898" s="48" t="s">
        <v>421</v>
      </c>
      <c r="R1898" s="48" t="s">
        <v>421</v>
      </c>
      <c r="S1898" s="48" t="s">
        <v>421</v>
      </c>
      <c r="T1898" s="48" t="s">
        <v>421</v>
      </c>
      <c r="U1898" s="48" t="s">
        <v>421</v>
      </c>
      <c r="V1898" s="48" t="s">
        <v>421</v>
      </c>
      <c r="W1898" s="48" t="s">
        <v>421</v>
      </c>
      <c r="X1898" s="48" t="s">
        <v>418</v>
      </c>
      <c r="Y1898" s="48" t="s">
        <v>422</v>
      </c>
      <c r="Z1898" s="48" t="s">
        <v>422</v>
      </c>
      <c r="AA1898" s="48" t="s">
        <v>422</v>
      </c>
      <c r="AB1898" s="48" t="s">
        <v>422</v>
      </c>
      <c r="AC1898" s="48" t="s">
        <v>422</v>
      </c>
      <c r="AD1898" s="48" t="s">
        <v>422</v>
      </c>
      <c r="AE1898" s="48" t="s">
        <v>422</v>
      </c>
      <c r="AF1898" s="48" t="s">
        <v>422</v>
      </c>
      <c r="AG1898" s="48" t="s">
        <v>422</v>
      </c>
      <c r="AH1898" s="48" t="s">
        <v>422</v>
      </c>
      <c r="AI1898" s="48" t="s">
        <v>422</v>
      </c>
      <c r="AJ1898" s="48" t="s">
        <v>422</v>
      </c>
      <c r="AK1898" s="48" t="s">
        <v>422</v>
      </c>
      <c r="AL1898" s="48" t="s">
        <v>422</v>
      </c>
      <c r="AM1898" s="48" t="s">
        <v>422</v>
      </c>
      <c r="AN1898" s="48" t="s">
        <v>422</v>
      </c>
      <c r="AO1898" s="48" t="s">
        <v>422</v>
      </c>
      <c r="AP1898" s="48" t="s">
        <v>422</v>
      </c>
      <c r="AQ1898" s="48" t="s">
        <v>422</v>
      </c>
      <c r="AR1898" s="48" t="s">
        <v>422</v>
      </c>
      <c r="AS1898" s="48" t="s">
        <v>422</v>
      </c>
      <c r="AT1898" s="48" t="s">
        <v>422</v>
      </c>
      <c r="AU1898" s="48" t="s">
        <v>422</v>
      </c>
      <c r="AV1898" s="48" t="s">
        <v>422</v>
      </c>
      <c r="AW1898" s="48" t="s">
        <v>422</v>
      </c>
      <c r="AX1898" s="48" t="s">
        <v>422</v>
      </c>
      <c r="AY1898" s="48" t="s">
        <v>422</v>
      </c>
      <c r="AZ1898" s="50" t="s">
        <v>423</v>
      </c>
    </row>
    <row r="1899" ht="15.75" customHeight="1">
      <c r="A1899" s="40">
        <v>1697.0</v>
      </c>
      <c r="B1899" s="28" t="s">
        <v>5069</v>
      </c>
      <c r="C1899" s="41"/>
      <c r="D1899" s="42">
        <f t="array" ref="D1899">index(systems,match($A1899,INDEX(systems,0,1),),3)</f>
        <v>-474.103</v>
      </c>
      <c r="E1899" s="42">
        <f t="array" ref="E1899">index(systems,match($A1899,INDEX(systems,0,1),),4)</f>
        <v>358.896</v>
      </c>
      <c r="F1899" s="43" t="str">
        <f>IFERROR(__xludf.DUMMYFUNCTION("let(row, match($B1899&amp;if($C1899&lt;&gt;"""","" [""&amp;$C1899&amp;""]"",""""),index(nebulae,,2),0),join("","",iferror(round(index(nebulae,row,5)/2,3),1),iferror(round(index(nebulae,row,6)/2,3),1),0))"),"1,1,0")</f>
        <v>1,1,0</v>
      </c>
      <c r="G1899" s="44" t="s">
        <v>5070</v>
      </c>
      <c r="H1899" s="45">
        <f t="array" ref="H1899">let(systemId,match(A1899,index(systems,0,1),),refSystemId,match($H$1,index(systems,0,1),),x,index(systems,systemId,3),y,index(systems,systemId,4),refX,index(systems,refSystemId,3),refY,index(systems,refSystemId,4),round(sqrt((x-refX)^2+(y-refY)^2),3))</f>
        <v>594.626</v>
      </c>
      <c r="I1899" s="28" t="s">
        <v>408</v>
      </c>
      <c r="J1899" s="28" t="s">
        <v>408</v>
      </c>
      <c r="K1899" s="28" t="s">
        <v>408</v>
      </c>
      <c r="L1899" s="46" t="s">
        <v>408</v>
      </c>
      <c r="M1899" s="46" t="s">
        <v>408</v>
      </c>
      <c r="N1899" s="28" t="s">
        <v>408</v>
      </c>
      <c r="O1899" s="41"/>
      <c r="P1899" s="48" t="s">
        <v>477</v>
      </c>
      <c r="Q1899" s="48" t="s">
        <v>477</v>
      </c>
      <c r="R1899" s="48" t="s">
        <v>477</v>
      </c>
      <c r="S1899" s="48" t="s">
        <v>418</v>
      </c>
      <c r="T1899" s="48" t="s">
        <v>418</v>
      </c>
      <c r="U1899" s="48" t="s">
        <v>422</v>
      </c>
      <c r="V1899" s="48" t="s">
        <v>422</v>
      </c>
      <c r="W1899" s="48" t="s">
        <v>422</v>
      </c>
      <c r="X1899" s="48" t="s">
        <v>422</v>
      </c>
      <c r="Y1899" s="48" t="s">
        <v>422</v>
      </c>
      <c r="Z1899" s="48" t="s">
        <v>422</v>
      </c>
      <c r="AA1899" s="48" t="s">
        <v>422</v>
      </c>
      <c r="AB1899" s="48" t="s">
        <v>422</v>
      </c>
      <c r="AC1899" s="48" t="s">
        <v>422</v>
      </c>
      <c r="AD1899" s="48" t="s">
        <v>422</v>
      </c>
      <c r="AE1899" s="48" t="s">
        <v>422</v>
      </c>
      <c r="AF1899" s="48" t="s">
        <v>422</v>
      </c>
      <c r="AG1899" s="48" t="s">
        <v>422</v>
      </c>
      <c r="AH1899" s="48" t="s">
        <v>422</v>
      </c>
      <c r="AI1899" s="48" t="s">
        <v>422</v>
      </c>
      <c r="AJ1899" s="48" t="s">
        <v>422</v>
      </c>
      <c r="AK1899" s="48" t="s">
        <v>422</v>
      </c>
      <c r="AL1899" s="48" t="s">
        <v>422</v>
      </c>
      <c r="AM1899" s="48" t="s">
        <v>422</v>
      </c>
      <c r="AN1899" s="48" t="s">
        <v>422</v>
      </c>
      <c r="AO1899" s="48" t="s">
        <v>422</v>
      </c>
      <c r="AP1899" s="48" t="s">
        <v>422</v>
      </c>
      <c r="AQ1899" s="48" t="s">
        <v>422</v>
      </c>
      <c r="AR1899" s="48" t="s">
        <v>422</v>
      </c>
      <c r="AS1899" s="48" t="s">
        <v>422</v>
      </c>
      <c r="AT1899" s="48" t="s">
        <v>422</v>
      </c>
      <c r="AU1899" s="48" t="s">
        <v>422</v>
      </c>
      <c r="AV1899" s="48" t="s">
        <v>422</v>
      </c>
      <c r="AW1899" s="48" t="s">
        <v>422</v>
      </c>
      <c r="AX1899" s="52" t="s">
        <v>422</v>
      </c>
      <c r="AY1899" s="52" t="s">
        <v>422</v>
      </c>
      <c r="AZ1899" s="28" t="s">
        <v>422</v>
      </c>
    </row>
    <row r="1900" ht="15.75" customHeight="1">
      <c r="A1900" s="40">
        <v>2913.0</v>
      </c>
      <c r="B1900" s="28" t="s">
        <v>5071</v>
      </c>
      <c r="C1900" s="28" t="s">
        <v>5072</v>
      </c>
      <c r="D1900" s="42">
        <f t="array" ref="D1900">index(systems,match($A1900,INDEX(systems,0,1),),3)</f>
        <v>361.489</v>
      </c>
      <c r="E1900" s="42">
        <f t="array" ref="E1900">index(systems,match($A1900,INDEX(systems,0,1),),4)</f>
        <v>-433.402</v>
      </c>
      <c r="F1900" s="43" t="str">
        <f>IFERROR(__xludf.DUMMYFUNCTION("let(row, match($B1900&amp;if($C1900&lt;&gt;"""","" [""&amp;$C1900&amp;""]"",""""),index(nebulae,,2),0),join("","",iferror(round(index(nebulae,row,5)/2,3),1),iferror(round(index(nebulae,row,6)/2,3),1),0))"),"1,1,0")</f>
        <v>1,1,0</v>
      </c>
      <c r="G1900" s="44" t="s">
        <v>5073</v>
      </c>
      <c r="H1900" s="45">
        <f t="array" ref="H1900">let(systemId,match(A1900,index(systems,0,1),),refSystemId,match($H$1,index(systems,0,1),),x,index(systems,systemId,3),y,index(systems,systemId,4),refX,index(systems,refSystemId,3),refY,index(systems,refSystemId,4),round(sqrt((x-refX)^2+(y-refY)^2),3))</f>
        <v>564.368</v>
      </c>
      <c r="I1900" s="28" t="s">
        <v>408</v>
      </c>
      <c r="J1900" s="28" t="s">
        <v>408</v>
      </c>
      <c r="K1900" s="28" t="s">
        <v>408</v>
      </c>
      <c r="L1900" s="28" t="s">
        <v>408</v>
      </c>
      <c r="M1900" s="28" t="s">
        <v>408</v>
      </c>
      <c r="N1900" s="51" t="s">
        <v>408</v>
      </c>
      <c r="O1900" s="41"/>
      <c r="P1900" s="48" t="s">
        <v>408</v>
      </c>
      <c r="Q1900" s="48" t="s">
        <v>408</v>
      </c>
      <c r="R1900" s="48" t="s">
        <v>408</v>
      </c>
      <c r="S1900" s="48" t="s">
        <v>408</v>
      </c>
      <c r="T1900" s="48" t="s">
        <v>408</v>
      </c>
      <c r="U1900" s="48" t="s">
        <v>408</v>
      </c>
      <c r="V1900" s="48" t="s">
        <v>408</v>
      </c>
      <c r="W1900" s="48" t="s">
        <v>408</v>
      </c>
      <c r="X1900" s="48" t="s">
        <v>408</v>
      </c>
      <c r="Y1900" s="56" t="s">
        <v>408</v>
      </c>
      <c r="Z1900" s="48" t="s">
        <v>408</v>
      </c>
      <c r="AA1900" s="56" t="s">
        <v>953</v>
      </c>
      <c r="AB1900" s="56" t="s">
        <v>953</v>
      </c>
      <c r="AC1900" s="56" t="s">
        <v>953</v>
      </c>
      <c r="AD1900" s="56" t="s">
        <v>953</v>
      </c>
      <c r="AE1900" s="56" t="s">
        <v>953</v>
      </c>
      <c r="AF1900" s="56" t="s">
        <v>953</v>
      </c>
      <c r="AG1900" s="56" t="s">
        <v>953</v>
      </c>
      <c r="AH1900" s="56" t="s">
        <v>953</v>
      </c>
      <c r="AI1900" s="56" t="s">
        <v>953</v>
      </c>
      <c r="AJ1900" s="56" t="s">
        <v>953</v>
      </c>
      <c r="AK1900" s="56" t="s">
        <v>953</v>
      </c>
      <c r="AL1900" s="56" t="s">
        <v>953</v>
      </c>
      <c r="AM1900" s="56" t="s">
        <v>953</v>
      </c>
      <c r="AN1900" s="56" t="s">
        <v>953</v>
      </c>
      <c r="AO1900" s="56" t="s">
        <v>5074</v>
      </c>
      <c r="AP1900" s="56" t="s">
        <v>5074</v>
      </c>
      <c r="AQ1900" s="56" t="s">
        <v>953</v>
      </c>
      <c r="AR1900" s="56" t="s">
        <v>953</v>
      </c>
      <c r="AS1900" s="56" t="s">
        <v>953</v>
      </c>
      <c r="AT1900" s="56" t="s">
        <v>418</v>
      </c>
      <c r="AU1900" s="48" t="s">
        <v>418</v>
      </c>
      <c r="AV1900" s="56" t="s">
        <v>422</v>
      </c>
      <c r="AW1900" s="56" t="s">
        <v>422</v>
      </c>
      <c r="AX1900" s="56" t="s">
        <v>422</v>
      </c>
      <c r="AY1900" s="56" t="s">
        <v>422</v>
      </c>
      <c r="AZ1900" s="28" t="s">
        <v>422</v>
      </c>
    </row>
    <row r="1901" ht="15.75" customHeight="1">
      <c r="A1901" s="40">
        <v>1698.0</v>
      </c>
      <c r="B1901" s="28" t="s">
        <v>5075</v>
      </c>
      <c r="C1901" s="41"/>
      <c r="D1901" s="42">
        <f t="array" ref="D1901">index(systems,match($A1901,INDEX(systems,0,1),),3)</f>
        <v>189.473</v>
      </c>
      <c r="E1901" s="42">
        <f t="array" ref="E1901">index(systems,match($A1901,INDEX(systems,0,1),),4)</f>
        <v>-362.215</v>
      </c>
      <c r="F1901" s="43" t="str">
        <f>IFERROR(__xludf.DUMMYFUNCTION("let(row, match($B1901&amp;if($C1901&lt;&gt;"""","" [""&amp;$C1901&amp;""]"",""""),index(nebulae,,2),0),join("","",iferror(round(index(nebulae,row,5)/2,3),1),iferror(round(index(nebulae,row,6)/2,3),1),0))"),"1,1,0")</f>
        <v>1,1,0</v>
      </c>
      <c r="G1901" s="44" t="s">
        <v>5076</v>
      </c>
      <c r="H1901" s="45">
        <f t="array" ref="H1901">let(systemId,match(A1901,index(systems,0,1),),refSystemId,match($H$1,index(systems,0,1),),x,index(systems,systemId,3),y,index(systems,systemId,4),refX,index(systems,refSystemId,3),refY,index(systems,refSystemId,4),round(sqrt((x-refX)^2+(y-refY)^2),3))</f>
        <v>408.778</v>
      </c>
      <c r="I1901" s="28" t="s">
        <v>408</v>
      </c>
      <c r="J1901" s="28" t="s">
        <v>408</v>
      </c>
      <c r="K1901" s="28" t="s">
        <v>408</v>
      </c>
      <c r="L1901" s="28" t="s">
        <v>953</v>
      </c>
      <c r="M1901" s="28" t="s">
        <v>953</v>
      </c>
      <c r="N1901" s="28" t="s">
        <v>953</v>
      </c>
      <c r="O1901" s="48" t="s">
        <v>1013</v>
      </c>
      <c r="P1901" s="48" t="s">
        <v>1013</v>
      </c>
      <c r="Q1901" s="48" t="s">
        <v>1013</v>
      </c>
      <c r="R1901" s="48" t="s">
        <v>1013</v>
      </c>
      <c r="S1901" s="48" t="s">
        <v>1013</v>
      </c>
      <c r="T1901" s="48" t="s">
        <v>1013</v>
      </c>
      <c r="U1901" s="48" t="s">
        <v>491</v>
      </c>
      <c r="V1901" s="48" t="s">
        <v>491</v>
      </c>
      <c r="W1901" s="48" t="s">
        <v>491</v>
      </c>
      <c r="X1901" s="48" t="s">
        <v>491</v>
      </c>
      <c r="Y1901" s="48" t="s">
        <v>1324</v>
      </c>
      <c r="Z1901" s="48" t="s">
        <v>1324</v>
      </c>
      <c r="AA1901" s="48" t="s">
        <v>1325</v>
      </c>
      <c r="AB1901" s="48" t="s">
        <v>1325</v>
      </c>
      <c r="AC1901" s="48" t="s">
        <v>1325</v>
      </c>
      <c r="AD1901" s="48" t="s">
        <v>1325</v>
      </c>
      <c r="AE1901" s="48" t="s">
        <v>1325</v>
      </c>
      <c r="AF1901" s="48" t="s">
        <v>1325</v>
      </c>
      <c r="AG1901" s="48" t="s">
        <v>1325</v>
      </c>
      <c r="AH1901" s="48" t="s">
        <v>1325</v>
      </c>
      <c r="AI1901" s="48" t="s">
        <v>1325</v>
      </c>
      <c r="AJ1901" s="48" t="s">
        <v>1325</v>
      </c>
      <c r="AK1901" s="48" t="s">
        <v>1325</v>
      </c>
      <c r="AL1901" s="48" t="s">
        <v>1325</v>
      </c>
      <c r="AM1901" s="48" t="s">
        <v>1325</v>
      </c>
      <c r="AN1901" s="48" t="s">
        <v>1325</v>
      </c>
      <c r="AO1901" s="48" t="s">
        <v>1324</v>
      </c>
      <c r="AP1901" s="48" t="s">
        <v>1324</v>
      </c>
      <c r="AQ1901" s="48" t="s">
        <v>953</v>
      </c>
      <c r="AR1901" s="48" t="s">
        <v>953</v>
      </c>
      <c r="AS1901" s="48" t="s">
        <v>953</v>
      </c>
      <c r="AT1901" s="48" t="s">
        <v>953</v>
      </c>
      <c r="AU1901" s="48" t="s">
        <v>953</v>
      </c>
      <c r="AV1901" s="48" t="s">
        <v>953</v>
      </c>
      <c r="AW1901" s="48" t="s">
        <v>953</v>
      </c>
      <c r="AX1901" s="48" t="s">
        <v>953</v>
      </c>
      <c r="AY1901" s="48" t="s">
        <v>953</v>
      </c>
      <c r="AZ1901" s="28" t="s">
        <v>953</v>
      </c>
    </row>
    <row r="1902" ht="15.75" customHeight="1">
      <c r="A1902" s="40">
        <v>3117.0</v>
      </c>
      <c r="B1902" s="28" t="s">
        <v>5077</v>
      </c>
      <c r="C1902" s="41"/>
      <c r="D1902" s="42">
        <f t="array" ref="D1902">index(systems,match($A1902,INDEX(systems,0,1),),3)</f>
        <v>-290.982</v>
      </c>
      <c r="E1902" s="42">
        <f t="array" ref="E1902">index(systems,match($A1902,INDEX(systems,0,1),),4)</f>
        <v>-590.604</v>
      </c>
      <c r="F1902" s="43" t="str">
        <f>IFERROR(__xludf.DUMMYFUNCTION("let(row, match($B1902&amp;if($C1902&lt;&gt;"""","" [""&amp;$C1902&amp;""]"",""""),index(nebulae,,2),0),join("","",iferror(round(index(nebulae,row,5)/2,3),1),iferror(round(index(nebulae,row,6)/2,3),1),0))"),"1,1,0")</f>
        <v>1,1,0</v>
      </c>
      <c r="G1902" s="44" t="s">
        <v>5078</v>
      </c>
      <c r="H1902" s="45">
        <f t="array" ref="H1902">let(systemId,match(A1902,index(systems,0,1),),refSystemId,match($H$1,index(systems,0,1),),x,index(systems,systemId,3),y,index(systems,systemId,4),refX,index(systems,refSystemId,3),refY,index(systems,refSystemId,4),round(sqrt((x-refX)^2+(y-refY)^2),3))</f>
        <v>658.395</v>
      </c>
      <c r="I1902" s="51" t="s">
        <v>408</v>
      </c>
      <c r="J1902" s="51" t="s">
        <v>408</v>
      </c>
      <c r="K1902" s="51" t="s">
        <v>408</v>
      </c>
      <c r="L1902" s="51" t="s">
        <v>408</v>
      </c>
      <c r="M1902" s="51" t="s">
        <v>408</v>
      </c>
      <c r="N1902" s="55"/>
      <c r="O1902" s="56" t="s">
        <v>576</v>
      </c>
      <c r="P1902" s="56" t="s">
        <v>576</v>
      </c>
      <c r="Q1902" s="56" t="s">
        <v>576</v>
      </c>
      <c r="R1902" s="56" t="s">
        <v>576</v>
      </c>
      <c r="S1902" s="56" t="s">
        <v>576</v>
      </c>
      <c r="T1902" s="56" t="s">
        <v>418</v>
      </c>
      <c r="U1902" s="56" t="s">
        <v>418</v>
      </c>
      <c r="V1902" s="56" t="s">
        <v>418</v>
      </c>
      <c r="W1902" s="56" t="s">
        <v>418</v>
      </c>
      <c r="X1902" s="56" t="s">
        <v>418</v>
      </c>
      <c r="Y1902" s="56" t="s">
        <v>418</v>
      </c>
      <c r="Z1902" s="56" t="s">
        <v>418</v>
      </c>
      <c r="AA1902" s="56" t="s">
        <v>418</v>
      </c>
      <c r="AB1902" s="56" t="s">
        <v>418</v>
      </c>
      <c r="AC1902" s="56" t="s">
        <v>418</v>
      </c>
      <c r="AD1902" s="56" t="s">
        <v>418</v>
      </c>
      <c r="AE1902" s="56" t="s">
        <v>418</v>
      </c>
      <c r="AF1902" s="56" t="s">
        <v>418</v>
      </c>
      <c r="AG1902" s="56" t="s">
        <v>418</v>
      </c>
      <c r="AH1902" s="56" t="s">
        <v>418</v>
      </c>
      <c r="AI1902" s="56" t="s">
        <v>418</v>
      </c>
      <c r="AJ1902" s="56" t="s">
        <v>418</v>
      </c>
      <c r="AK1902" s="56" t="s">
        <v>418</v>
      </c>
      <c r="AL1902" s="56" t="s">
        <v>418</v>
      </c>
      <c r="AM1902" s="56" t="s">
        <v>418</v>
      </c>
      <c r="AN1902" s="56" t="s">
        <v>418</v>
      </c>
      <c r="AO1902" s="56" t="s">
        <v>418</v>
      </c>
      <c r="AP1902" s="56" t="s">
        <v>418</v>
      </c>
      <c r="AQ1902" s="56" t="s">
        <v>418</v>
      </c>
      <c r="AR1902" s="56" t="s">
        <v>418</v>
      </c>
      <c r="AS1902" s="56" t="s">
        <v>418</v>
      </c>
      <c r="AT1902" s="56" t="s">
        <v>418</v>
      </c>
      <c r="AU1902" s="51" t="s">
        <v>418</v>
      </c>
      <c r="AV1902" s="55"/>
      <c r="AW1902" s="55"/>
      <c r="AX1902" s="55"/>
      <c r="AY1902" s="55"/>
      <c r="AZ1902" s="55"/>
    </row>
    <row r="1903" ht="15.75" customHeight="1">
      <c r="A1903" s="40">
        <v>1699.0</v>
      </c>
      <c r="B1903" s="28" t="s">
        <v>5079</v>
      </c>
      <c r="C1903" s="41"/>
      <c r="D1903" s="42">
        <f t="array" ref="D1903">index(systems,match($A1903,INDEX(systems,0,1),),3)</f>
        <v>-198.534</v>
      </c>
      <c r="E1903" s="42">
        <f t="array" ref="E1903">index(systems,match($A1903,INDEX(systems,0,1),),4)</f>
        <v>-111.95</v>
      </c>
      <c r="F1903" s="43" t="str">
        <f>IFERROR(__xludf.DUMMYFUNCTION("let(row, match($B1903&amp;if($C1903&lt;&gt;"""","" [""&amp;$C1903&amp;""]"",""""),index(nebulae,,2),0),join("","",iferror(round(index(nebulae,row,5)/2,3),1),iferror(round(index(nebulae,row,6)/2,3),1),0))"),"1,1,0")</f>
        <v>1,1,0</v>
      </c>
      <c r="G1903" s="44" t="s">
        <v>5080</v>
      </c>
      <c r="H1903" s="45">
        <f t="array" ref="H1903">let(systemId,match(A1903,index(systems,0,1),),refSystemId,match($H$1,index(systems,0,1),),x,index(systems,systemId,3),y,index(systems,systemId,4),refX,index(systems,refSystemId,3),refY,index(systems,refSystemId,4),round(sqrt((x-refX)^2+(y-refY)^2),3))</f>
        <v>227.922</v>
      </c>
      <c r="I1903" s="46" t="s">
        <v>426</v>
      </c>
      <c r="J1903" s="47" t="s">
        <v>427</v>
      </c>
      <c r="K1903" s="47" t="s">
        <v>427</v>
      </c>
      <c r="L1903" s="46" t="s">
        <v>427</v>
      </c>
      <c r="M1903" s="47" t="s">
        <v>427</v>
      </c>
      <c r="N1903" s="28" t="s">
        <v>427</v>
      </c>
      <c r="O1903" s="48" t="s">
        <v>427</v>
      </c>
      <c r="P1903" s="48" t="s">
        <v>427</v>
      </c>
      <c r="Q1903" s="48" t="s">
        <v>427</v>
      </c>
      <c r="R1903" s="48" t="s">
        <v>427</v>
      </c>
      <c r="S1903" s="48" t="s">
        <v>427</v>
      </c>
      <c r="T1903" s="48" t="s">
        <v>427</v>
      </c>
      <c r="U1903" s="48" t="s">
        <v>427</v>
      </c>
      <c r="V1903" s="48" t="s">
        <v>427</v>
      </c>
      <c r="W1903" s="48" t="s">
        <v>427</v>
      </c>
      <c r="X1903" s="48" t="s">
        <v>427</v>
      </c>
      <c r="Y1903" s="48" t="s">
        <v>427</v>
      </c>
      <c r="Z1903" s="48" t="s">
        <v>427</v>
      </c>
      <c r="AA1903" s="48" t="s">
        <v>427</v>
      </c>
      <c r="AB1903" s="48" t="s">
        <v>427</v>
      </c>
      <c r="AC1903" s="48" t="s">
        <v>427</v>
      </c>
      <c r="AD1903" s="48" t="s">
        <v>427</v>
      </c>
      <c r="AE1903" s="48" t="s">
        <v>427</v>
      </c>
      <c r="AF1903" s="48" t="s">
        <v>427</v>
      </c>
      <c r="AG1903" s="48" t="s">
        <v>427</v>
      </c>
      <c r="AH1903" s="48" t="s">
        <v>427</v>
      </c>
      <c r="AI1903" s="48" t="s">
        <v>427</v>
      </c>
      <c r="AJ1903" s="48" t="s">
        <v>427</v>
      </c>
      <c r="AK1903" s="48" t="s">
        <v>427</v>
      </c>
      <c r="AL1903" s="48" t="s">
        <v>427</v>
      </c>
      <c r="AM1903" s="48" t="s">
        <v>427</v>
      </c>
      <c r="AN1903" s="48" t="s">
        <v>427</v>
      </c>
      <c r="AO1903" s="48" t="s">
        <v>427</v>
      </c>
      <c r="AP1903" s="48" t="s">
        <v>427</v>
      </c>
      <c r="AQ1903" s="48" t="s">
        <v>427</v>
      </c>
      <c r="AR1903" s="48" t="s">
        <v>426</v>
      </c>
      <c r="AS1903" s="48" t="s">
        <v>426</v>
      </c>
      <c r="AT1903" s="48" t="s">
        <v>946</v>
      </c>
      <c r="AU1903" s="48" t="s">
        <v>946</v>
      </c>
      <c r="AV1903" s="48" t="s">
        <v>418</v>
      </c>
      <c r="AW1903" s="48" t="s">
        <v>418</v>
      </c>
      <c r="AX1903" s="48" t="s">
        <v>605</v>
      </c>
      <c r="AY1903" s="48" t="s">
        <v>605</v>
      </c>
      <c r="AZ1903" s="28" t="s">
        <v>605</v>
      </c>
    </row>
    <row r="1904" ht="15.75" customHeight="1">
      <c r="A1904" s="40">
        <v>1700.0</v>
      </c>
      <c r="B1904" s="28" t="s">
        <v>5081</v>
      </c>
      <c r="C1904" s="41"/>
      <c r="D1904" s="42">
        <f t="array" ref="D1904">index(systems,match($A1904,INDEX(systems,0,1),),3)</f>
        <v>74.4</v>
      </c>
      <c r="E1904" s="42">
        <f t="array" ref="E1904">index(systems,match($A1904,INDEX(systems,0,1),),4)</f>
        <v>-384.04</v>
      </c>
      <c r="F1904" s="43" t="str">
        <f>IFERROR(__xludf.DUMMYFUNCTION("let(row, match($B1904&amp;if($C1904&lt;&gt;"""","" [""&amp;$C1904&amp;""]"",""""),index(nebulae,,2),0),join("","",iferror(round(index(nebulae,row,5)/2,3),1),iferror(round(index(nebulae,row,6)/2,3),1),0))"),"1,1,0")</f>
        <v>1,1,0</v>
      </c>
      <c r="G1904" s="44" t="s">
        <v>5082</v>
      </c>
      <c r="H1904" s="45">
        <f t="array" ref="H1904">let(systemId,match(A1904,index(systems,0,1),),refSystemId,match($H$1,index(systems,0,1),),x,index(systems,systemId,3),y,index(systems,systemId,4),refX,index(systems,refSystemId,3),refY,index(systems,refSystemId,4),round(sqrt((x-refX)^2+(y-refY)^2),3))</f>
        <v>391.18</v>
      </c>
      <c r="I1904" s="28" t="s">
        <v>408</v>
      </c>
      <c r="J1904" s="28" t="s">
        <v>408</v>
      </c>
      <c r="K1904" s="28" t="s">
        <v>408</v>
      </c>
      <c r="L1904" s="28" t="s">
        <v>408</v>
      </c>
      <c r="M1904" s="28" t="s">
        <v>408</v>
      </c>
      <c r="N1904" s="28" t="s">
        <v>408</v>
      </c>
      <c r="O1904" s="41"/>
      <c r="P1904" s="48" t="s">
        <v>1566</v>
      </c>
      <c r="Q1904" s="48" t="s">
        <v>1566</v>
      </c>
      <c r="R1904" s="48" t="s">
        <v>1566</v>
      </c>
      <c r="S1904" s="48" t="s">
        <v>1566</v>
      </c>
      <c r="T1904" s="48" t="s">
        <v>1566</v>
      </c>
      <c r="U1904" s="48" t="s">
        <v>422</v>
      </c>
      <c r="V1904" s="48" t="s">
        <v>422</v>
      </c>
      <c r="W1904" s="48" t="s">
        <v>422</v>
      </c>
      <c r="X1904" s="48" t="s">
        <v>422</v>
      </c>
      <c r="Y1904" s="48" t="s">
        <v>422</v>
      </c>
      <c r="Z1904" s="48" t="s">
        <v>422</v>
      </c>
      <c r="AA1904" s="48" t="s">
        <v>422</v>
      </c>
      <c r="AB1904" s="48" t="s">
        <v>422</v>
      </c>
      <c r="AC1904" s="48" t="s">
        <v>422</v>
      </c>
      <c r="AD1904" s="48" t="s">
        <v>422</v>
      </c>
      <c r="AE1904" s="48" t="s">
        <v>422</v>
      </c>
      <c r="AF1904" s="48" t="s">
        <v>422</v>
      </c>
      <c r="AG1904" s="48" t="s">
        <v>422</v>
      </c>
      <c r="AH1904" s="48" t="s">
        <v>422</v>
      </c>
      <c r="AI1904" s="48" t="s">
        <v>422</v>
      </c>
      <c r="AJ1904" s="48" t="s">
        <v>422</v>
      </c>
      <c r="AK1904" s="48" t="s">
        <v>422</v>
      </c>
      <c r="AL1904" s="48" t="s">
        <v>422</v>
      </c>
      <c r="AM1904" s="48" t="s">
        <v>422</v>
      </c>
      <c r="AN1904" s="48" t="s">
        <v>422</v>
      </c>
      <c r="AO1904" s="48" t="s">
        <v>422</v>
      </c>
      <c r="AP1904" s="48" t="s">
        <v>422</v>
      </c>
      <c r="AQ1904" s="48" t="s">
        <v>422</v>
      </c>
      <c r="AR1904" s="48" t="s">
        <v>422</v>
      </c>
      <c r="AS1904" s="48" t="s">
        <v>422</v>
      </c>
      <c r="AT1904" s="48" t="s">
        <v>422</v>
      </c>
      <c r="AU1904" s="48" t="s">
        <v>422</v>
      </c>
      <c r="AV1904" s="48" t="s">
        <v>422</v>
      </c>
      <c r="AW1904" s="48" t="s">
        <v>422</v>
      </c>
      <c r="AX1904" s="48" t="s">
        <v>422</v>
      </c>
      <c r="AY1904" s="48" t="s">
        <v>422</v>
      </c>
      <c r="AZ1904" s="28" t="s">
        <v>422</v>
      </c>
    </row>
    <row r="1905" ht="15.75" customHeight="1">
      <c r="A1905" s="40">
        <v>1701.0</v>
      </c>
      <c r="B1905" s="28" t="s">
        <v>5083</v>
      </c>
      <c r="C1905" s="41"/>
      <c r="D1905" s="42">
        <f t="array" ref="D1905">index(systems,match($A1905,INDEX(systems,0,1),),3)</f>
        <v>247.633</v>
      </c>
      <c r="E1905" s="42">
        <f t="array" ref="E1905">index(systems,match($A1905,INDEX(systems,0,1),),4)</f>
        <v>203.129</v>
      </c>
      <c r="F1905" s="43" t="str">
        <f>IFERROR(__xludf.DUMMYFUNCTION("let(row, match($B1905&amp;if($C1905&lt;&gt;"""","" [""&amp;$C1905&amp;""]"",""""),index(nebulae,,2),0),join("","",iferror(round(index(nebulae,row,5)/2,3),1),iferror(round(index(nebulae,row,6)/2,3),1),0))"),"1,1,0")</f>
        <v>1,1,0</v>
      </c>
      <c r="G1905" s="44" t="s">
        <v>5084</v>
      </c>
      <c r="H1905" s="45">
        <f t="array" ref="H1905">let(systemId,match(A1905,index(systems,0,1),),refSystemId,match($H$1,index(systems,0,1),),x,index(systems,systemId,3),y,index(systems,systemId,4),refX,index(systems,refSystemId,3),refY,index(systems,refSystemId,4),round(sqrt((x-refX)^2+(y-refY)^2),3))</f>
        <v>320.287</v>
      </c>
      <c r="I1905" s="60" t="s">
        <v>408</v>
      </c>
      <c r="J1905" s="60" t="s">
        <v>408</v>
      </c>
      <c r="K1905" s="60" t="s">
        <v>408</v>
      </c>
      <c r="L1905" s="41"/>
      <c r="M1905" s="41"/>
      <c r="N1905" s="28" t="s">
        <v>652</v>
      </c>
      <c r="O1905" s="48" t="s">
        <v>652</v>
      </c>
      <c r="P1905" s="48" t="s">
        <v>652</v>
      </c>
      <c r="Q1905" s="48" t="s">
        <v>652</v>
      </c>
      <c r="R1905" s="48" t="s">
        <v>652</v>
      </c>
      <c r="S1905" s="48" t="s">
        <v>652</v>
      </c>
      <c r="T1905" s="48" t="s">
        <v>652</v>
      </c>
      <c r="U1905" s="48" t="s">
        <v>652</v>
      </c>
      <c r="V1905" s="48" t="s">
        <v>652</v>
      </c>
      <c r="W1905" s="48" t="s">
        <v>652</v>
      </c>
      <c r="X1905" s="48" t="s">
        <v>652</v>
      </c>
      <c r="Y1905" s="48" t="s">
        <v>652</v>
      </c>
      <c r="Z1905" s="48" t="s">
        <v>652</v>
      </c>
      <c r="AA1905" s="48" t="s">
        <v>652</v>
      </c>
      <c r="AB1905" s="48" t="s">
        <v>652</v>
      </c>
      <c r="AC1905" s="48" t="s">
        <v>652</v>
      </c>
      <c r="AD1905" s="48" t="s">
        <v>652</v>
      </c>
      <c r="AE1905" s="48" t="s">
        <v>652</v>
      </c>
      <c r="AF1905" s="48" t="s">
        <v>652</v>
      </c>
      <c r="AG1905" s="48" t="s">
        <v>652</v>
      </c>
      <c r="AH1905" s="48" t="s">
        <v>652</v>
      </c>
      <c r="AI1905" s="48" t="s">
        <v>652</v>
      </c>
      <c r="AJ1905" s="48" t="s">
        <v>652</v>
      </c>
      <c r="AK1905" s="48" t="s">
        <v>652</v>
      </c>
      <c r="AL1905" s="48" t="s">
        <v>652</v>
      </c>
      <c r="AM1905" s="48" t="s">
        <v>652</v>
      </c>
      <c r="AN1905" s="48" t="s">
        <v>652</v>
      </c>
      <c r="AO1905" s="48" t="s">
        <v>652</v>
      </c>
      <c r="AP1905" s="48" t="s">
        <v>652</v>
      </c>
      <c r="AQ1905" s="48" t="s">
        <v>653</v>
      </c>
      <c r="AR1905" s="48" t="s">
        <v>653</v>
      </c>
      <c r="AS1905" s="48" t="s">
        <v>653</v>
      </c>
      <c r="AT1905" s="48" t="s">
        <v>653</v>
      </c>
      <c r="AU1905" s="48" t="s">
        <v>653</v>
      </c>
      <c r="AV1905" s="48" t="s">
        <v>653</v>
      </c>
      <c r="AW1905" s="48" t="s">
        <v>653</v>
      </c>
      <c r="AX1905" s="48" t="s">
        <v>653</v>
      </c>
      <c r="AY1905" s="48" t="s">
        <v>653</v>
      </c>
      <c r="AZ1905" s="28" t="s">
        <v>653</v>
      </c>
    </row>
    <row r="1906" ht="15.75" customHeight="1">
      <c r="A1906" s="40">
        <v>1702.0</v>
      </c>
      <c r="B1906" s="28" t="s">
        <v>5085</v>
      </c>
      <c r="C1906" s="41"/>
      <c r="D1906" s="42">
        <f t="array" ref="D1906">index(systems,match($A1906,INDEX(systems,0,1),),3)</f>
        <v>-343.25</v>
      </c>
      <c r="E1906" s="42">
        <f t="array" ref="E1906">index(systems,match($A1906,INDEX(systems,0,1),),4)</f>
        <v>285.329</v>
      </c>
      <c r="F1906" s="43" t="str">
        <f>IFERROR(__xludf.DUMMYFUNCTION("let(row, match($B1906&amp;if($C1906&lt;&gt;"""","" [""&amp;$C1906&amp;""]"",""""),index(nebulae,,2),0),join("","",iferror(round(index(nebulae,row,5)/2,3),1),iferror(round(index(nebulae,row,6)/2,3),1),0))"),"1,1,0")</f>
        <v>1,1,0</v>
      </c>
      <c r="G1906" s="44" t="s">
        <v>5086</v>
      </c>
      <c r="H1906" s="45">
        <f t="array" ref="H1906">let(systemId,match(A1906,index(systems,0,1),),refSystemId,match($H$1,index(systems,0,1),),x,index(systems,systemId,3),y,index(systems,systemId,4),refX,index(systems,refSystemId,3),refY,index(systems,refSystemId,4),round(sqrt((x-refX)^2+(y-refY)^2),3))</f>
        <v>446.355</v>
      </c>
      <c r="I1906" s="46" t="s">
        <v>408</v>
      </c>
      <c r="J1906" s="46" t="s">
        <v>408</v>
      </c>
      <c r="K1906" s="28" t="s">
        <v>408</v>
      </c>
      <c r="L1906" s="28" t="s">
        <v>408</v>
      </c>
      <c r="M1906" s="28" t="s">
        <v>408</v>
      </c>
      <c r="N1906" s="28" t="s">
        <v>408</v>
      </c>
      <c r="O1906" s="41"/>
      <c r="P1906" s="48" t="s">
        <v>435</v>
      </c>
      <c r="Q1906" s="48" t="s">
        <v>435</v>
      </c>
      <c r="R1906" s="48" t="s">
        <v>435</v>
      </c>
      <c r="S1906" s="48" t="s">
        <v>435</v>
      </c>
      <c r="T1906" s="48" t="s">
        <v>435</v>
      </c>
      <c r="U1906" s="48" t="s">
        <v>435</v>
      </c>
      <c r="V1906" s="48" t="s">
        <v>435</v>
      </c>
      <c r="W1906" s="48" t="s">
        <v>435</v>
      </c>
      <c r="X1906" s="48" t="s">
        <v>435</v>
      </c>
      <c r="Y1906" s="48" t="s">
        <v>435</v>
      </c>
      <c r="Z1906" s="48" t="s">
        <v>435</v>
      </c>
      <c r="AA1906" s="48" t="s">
        <v>1485</v>
      </c>
      <c r="AB1906" s="48" t="s">
        <v>1485</v>
      </c>
      <c r="AC1906" s="48" t="s">
        <v>1485</v>
      </c>
      <c r="AD1906" s="48" t="s">
        <v>1485</v>
      </c>
      <c r="AE1906" s="48" t="s">
        <v>1485</v>
      </c>
      <c r="AF1906" s="48" t="s">
        <v>1485</v>
      </c>
      <c r="AG1906" s="48" t="s">
        <v>1485</v>
      </c>
      <c r="AH1906" s="48" t="s">
        <v>1486</v>
      </c>
      <c r="AI1906" s="48" t="s">
        <v>438</v>
      </c>
      <c r="AJ1906" s="48" t="s">
        <v>438</v>
      </c>
      <c r="AK1906" s="48" t="s">
        <v>438</v>
      </c>
      <c r="AL1906" s="48" t="s">
        <v>438</v>
      </c>
      <c r="AM1906" s="48" t="s">
        <v>438</v>
      </c>
      <c r="AN1906" s="48" t="s">
        <v>438</v>
      </c>
      <c r="AO1906" s="48" t="s">
        <v>438</v>
      </c>
      <c r="AP1906" s="48" t="s">
        <v>438</v>
      </c>
      <c r="AQ1906" s="48" t="s">
        <v>438</v>
      </c>
      <c r="AR1906" s="48" t="s">
        <v>438</v>
      </c>
      <c r="AS1906" s="48" t="s">
        <v>438</v>
      </c>
      <c r="AT1906" s="48" t="s">
        <v>439</v>
      </c>
      <c r="AU1906" s="48" t="s">
        <v>439</v>
      </c>
      <c r="AV1906" s="48" t="s">
        <v>439</v>
      </c>
      <c r="AW1906" s="48" t="s">
        <v>439</v>
      </c>
      <c r="AX1906" s="52" t="s">
        <v>439</v>
      </c>
      <c r="AY1906" s="52" t="s">
        <v>439</v>
      </c>
      <c r="AZ1906" s="49" t="s">
        <v>439</v>
      </c>
    </row>
    <row r="1907" ht="15.75" customHeight="1">
      <c r="A1907" s="40">
        <v>1703.0</v>
      </c>
      <c r="B1907" s="28" t="s">
        <v>5087</v>
      </c>
      <c r="C1907" s="41"/>
      <c r="D1907" s="42">
        <f t="array" ref="D1907">index(systems,match($A1907,INDEX(systems,0,1),),3)</f>
        <v>475.095</v>
      </c>
      <c r="E1907" s="42">
        <f t="array" ref="E1907">index(systems,match($A1907,INDEX(systems,0,1),),4)</f>
        <v>38.728</v>
      </c>
      <c r="F1907" s="43" t="str">
        <f>IFERROR(__xludf.DUMMYFUNCTION("let(row, match($B1907&amp;if($C1907&lt;&gt;"""","" [""&amp;$C1907&amp;""]"",""""),index(nebulae,,2),0),join("","",iferror(round(index(nebulae,row,5)/2,3),1),iferror(round(index(nebulae,row,6)/2,3),1),0))"),"1,1,0")</f>
        <v>1,1,0</v>
      </c>
      <c r="G1907" s="44" t="s">
        <v>5088</v>
      </c>
      <c r="H1907" s="45">
        <f t="array" ref="H1907">let(systemId,match(A1907,index(systems,0,1),),refSystemId,match($H$1,index(systems,0,1),),x,index(systems,systemId,3),y,index(systems,systemId,4),refX,index(systems,refSystemId,3),refY,index(systems,refSystemId,4),round(sqrt((x-refX)^2+(y-refY)^2),3))</f>
        <v>476.671</v>
      </c>
      <c r="I1907" s="46" t="s">
        <v>408</v>
      </c>
      <c r="J1907" s="46" t="s">
        <v>408</v>
      </c>
      <c r="K1907" s="46" t="s">
        <v>408</v>
      </c>
      <c r="L1907" s="46" t="s">
        <v>408</v>
      </c>
      <c r="M1907" s="46" t="s">
        <v>408</v>
      </c>
      <c r="N1907" s="28" t="s">
        <v>408</v>
      </c>
      <c r="O1907" s="41"/>
      <c r="P1907" s="48" t="s">
        <v>620</v>
      </c>
      <c r="Q1907" s="48" t="s">
        <v>620</v>
      </c>
      <c r="R1907" s="48" t="s">
        <v>620</v>
      </c>
      <c r="S1907" s="48" t="s">
        <v>620</v>
      </c>
      <c r="T1907" s="48" t="s">
        <v>620</v>
      </c>
      <c r="U1907" s="48" t="s">
        <v>920</v>
      </c>
      <c r="V1907" s="48" t="s">
        <v>621</v>
      </c>
      <c r="W1907" s="48" t="s">
        <v>621</v>
      </c>
      <c r="X1907" s="48" t="s">
        <v>621</v>
      </c>
      <c r="Y1907" s="48" t="s">
        <v>622</v>
      </c>
      <c r="Z1907" s="48" t="s">
        <v>622</v>
      </c>
      <c r="AA1907" s="48" t="s">
        <v>623</v>
      </c>
      <c r="AB1907" s="48" t="s">
        <v>623</v>
      </c>
      <c r="AC1907" s="48" t="s">
        <v>623</v>
      </c>
      <c r="AD1907" s="48" t="s">
        <v>623</v>
      </c>
      <c r="AE1907" s="48" t="s">
        <v>623</v>
      </c>
      <c r="AF1907" s="48" t="s">
        <v>623</v>
      </c>
      <c r="AG1907" s="48" t="s">
        <v>623</v>
      </c>
      <c r="AH1907" s="48" t="s">
        <v>623</v>
      </c>
      <c r="AI1907" s="48" t="s">
        <v>623</v>
      </c>
      <c r="AJ1907" s="48" t="s">
        <v>623</v>
      </c>
      <c r="AK1907" s="48" t="s">
        <v>623</v>
      </c>
      <c r="AL1907" s="48" t="s">
        <v>623</v>
      </c>
      <c r="AM1907" s="48" t="s">
        <v>623</v>
      </c>
      <c r="AN1907" s="48" t="s">
        <v>623</v>
      </c>
      <c r="AO1907" s="48" t="s">
        <v>622</v>
      </c>
      <c r="AP1907" s="48" t="s">
        <v>622</v>
      </c>
      <c r="AQ1907" s="48" t="s">
        <v>622</v>
      </c>
      <c r="AR1907" s="48" t="s">
        <v>622</v>
      </c>
      <c r="AS1907" s="48" t="s">
        <v>622</v>
      </c>
      <c r="AT1907" s="48" t="s">
        <v>622</v>
      </c>
      <c r="AU1907" s="48" t="s">
        <v>622</v>
      </c>
      <c r="AV1907" s="48" t="s">
        <v>622</v>
      </c>
      <c r="AW1907" s="48" t="s">
        <v>5089</v>
      </c>
      <c r="AX1907" s="48" t="s">
        <v>626</v>
      </c>
      <c r="AY1907" s="48" t="s">
        <v>626</v>
      </c>
      <c r="AZ1907" s="51" t="s">
        <v>777</v>
      </c>
    </row>
    <row r="1908" ht="15.75" customHeight="1">
      <c r="A1908" s="40">
        <v>1704.0</v>
      </c>
      <c r="B1908" s="28" t="s">
        <v>5090</v>
      </c>
      <c r="C1908" s="41"/>
      <c r="D1908" s="42">
        <f t="array" ref="D1908">index(systems,match($A1908,INDEX(systems,0,1),),3)</f>
        <v>450.536</v>
      </c>
      <c r="E1908" s="42">
        <f t="array" ref="E1908">index(systems,match($A1908,INDEX(systems,0,1),),4)</f>
        <v>217.364</v>
      </c>
      <c r="F1908" s="43" t="str">
        <f>IFERROR(__xludf.DUMMYFUNCTION("let(row, match($B1908&amp;if($C1908&lt;&gt;"""","" [""&amp;$C1908&amp;""]"",""""),index(nebulae,,2),0),join("","",iferror(round(index(nebulae,row,5)/2,3),1),iferror(round(index(nebulae,row,6)/2,3),1),0))"),"1,1,0")</f>
        <v>1,1,0</v>
      </c>
      <c r="G1908" s="44" t="s">
        <v>5091</v>
      </c>
      <c r="H1908" s="45">
        <f t="array" ref="H1908">let(systemId,match(A1908,index(systems,0,1),),refSystemId,match($H$1,index(systems,0,1),),x,index(systems,systemId,3),y,index(systems,systemId,4),refX,index(systems,refSystemId,3),refY,index(systems,refSystemId,4),round(sqrt((x-refX)^2+(y-refY)^2),3))</f>
        <v>500.23</v>
      </c>
      <c r="I1908" s="41"/>
      <c r="J1908" s="41"/>
      <c r="K1908" s="41"/>
      <c r="L1908" s="41"/>
      <c r="M1908" s="41"/>
      <c r="N1908" s="28" t="s">
        <v>552</v>
      </c>
      <c r="O1908" s="48" t="s">
        <v>552</v>
      </c>
      <c r="P1908" s="48" t="s">
        <v>1557</v>
      </c>
      <c r="Q1908" s="48" t="s">
        <v>1557</v>
      </c>
      <c r="R1908" s="48" t="s">
        <v>1557</v>
      </c>
      <c r="S1908" s="48" t="s">
        <v>1557</v>
      </c>
      <c r="T1908" s="48" t="s">
        <v>1557</v>
      </c>
      <c r="U1908" s="48" t="s">
        <v>1557</v>
      </c>
      <c r="V1908" s="48" t="s">
        <v>1557</v>
      </c>
      <c r="W1908" s="48" t="s">
        <v>1557</v>
      </c>
      <c r="X1908" s="48" t="s">
        <v>1557</v>
      </c>
      <c r="Y1908" s="48" t="s">
        <v>1557</v>
      </c>
      <c r="Z1908" s="48" t="s">
        <v>1557</v>
      </c>
      <c r="AA1908" s="48" t="s">
        <v>1557</v>
      </c>
      <c r="AB1908" s="48" t="s">
        <v>1557</v>
      </c>
      <c r="AC1908" s="48" t="s">
        <v>1557</v>
      </c>
      <c r="AD1908" s="48" t="s">
        <v>1557</v>
      </c>
      <c r="AE1908" s="48" t="s">
        <v>1557</v>
      </c>
      <c r="AF1908" s="48" t="s">
        <v>1557</v>
      </c>
      <c r="AG1908" s="48" t="s">
        <v>1557</v>
      </c>
      <c r="AH1908" s="48" t="s">
        <v>1557</v>
      </c>
      <c r="AI1908" s="48" t="s">
        <v>1557</v>
      </c>
      <c r="AJ1908" s="48" t="s">
        <v>1557</v>
      </c>
      <c r="AK1908" s="48" t="s">
        <v>1557</v>
      </c>
      <c r="AL1908" s="48" t="s">
        <v>1557</v>
      </c>
      <c r="AM1908" s="48" t="s">
        <v>1557</v>
      </c>
      <c r="AN1908" s="48" t="s">
        <v>1557</v>
      </c>
      <c r="AO1908" s="48" t="s">
        <v>1557</v>
      </c>
      <c r="AP1908" s="48" t="s">
        <v>1557</v>
      </c>
      <c r="AQ1908" s="48" t="s">
        <v>1557</v>
      </c>
      <c r="AR1908" s="48" t="s">
        <v>1557</v>
      </c>
      <c r="AS1908" s="48" t="s">
        <v>1557</v>
      </c>
      <c r="AT1908" s="48" t="s">
        <v>777</v>
      </c>
      <c r="AU1908" s="48" t="s">
        <v>777</v>
      </c>
      <c r="AV1908" s="48" t="s">
        <v>777</v>
      </c>
      <c r="AW1908" s="48" t="s">
        <v>777</v>
      </c>
      <c r="AX1908" s="48" t="s">
        <v>777</v>
      </c>
      <c r="AY1908" s="48" t="s">
        <v>777</v>
      </c>
      <c r="AZ1908" s="49" t="s">
        <v>777</v>
      </c>
    </row>
    <row r="1909" ht="15.75" customHeight="1">
      <c r="A1909" s="40">
        <v>1705.0</v>
      </c>
      <c r="B1909" s="28" t="s">
        <v>5092</v>
      </c>
      <c r="C1909" s="41"/>
      <c r="D1909" s="42">
        <f t="array" ref="D1909">index(systems,match($A1909,INDEX(systems,0,1),),3)</f>
        <v>610.546</v>
      </c>
      <c r="E1909" s="42">
        <f t="array" ref="E1909">index(systems,match($A1909,INDEX(systems,0,1),),4)</f>
        <v>31.752</v>
      </c>
      <c r="F1909" s="43" t="str">
        <f>IFERROR(__xludf.DUMMYFUNCTION("let(row, match($B1909&amp;if($C1909&lt;&gt;"""","" [""&amp;$C1909&amp;""]"",""""),index(nebulae,,2),0),join("","",iferror(round(index(nebulae,row,5)/2,3),1),iferror(round(index(nebulae,row,6)/2,3),1),0))"),"1,1,0")</f>
        <v>1,1,0</v>
      </c>
      <c r="G1909" s="44" t="s">
        <v>5093</v>
      </c>
      <c r="H1909" s="45">
        <f t="array" ref="H1909">let(systemId,match(A1909,index(systems,0,1),),refSystemId,match($H$1,index(systems,0,1),),x,index(systems,systemId,3),y,index(systems,systemId,4),refX,index(systems,refSystemId,3),refY,index(systems,refSystemId,4),round(sqrt((x-refX)^2+(y-refY)^2),3))</f>
        <v>611.371</v>
      </c>
      <c r="I1909" s="46" t="s">
        <v>408</v>
      </c>
      <c r="J1909" s="46" t="s">
        <v>408</v>
      </c>
      <c r="K1909" s="46" t="s">
        <v>408</v>
      </c>
      <c r="L1909" s="46" t="s">
        <v>408</v>
      </c>
      <c r="M1909" s="46" t="s">
        <v>408</v>
      </c>
      <c r="N1909" s="28" t="s">
        <v>408</v>
      </c>
      <c r="O1909" s="41"/>
      <c r="P1909" s="52" t="s">
        <v>442</v>
      </c>
      <c r="Q1909" s="52" t="s">
        <v>442</v>
      </c>
      <c r="R1909" s="52" t="s">
        <v>442</v>
      </c>
      <c r="S1909" s="52" t="s">
        <v>442</v>
      </c>
      <c r="T1909" s="52" t="s">
        <v>442</v>
      </c>
      <c r="U1909" s="48" t="s">
        <v>920</v>
      </c>
      <c r="V1909" s="48" t="s">
        <v>443</v>
      </c>
      <c r="W1909" s="48" t="s">
        <v>443</v>
      </c>
      <c r="X1909" s="48" t="s">
        <v>443</v>
      </c>
      <c r="Y1909" s="48" t="s">
        <v>444</v>
      </c>
      <c r="Z1909" s="48" t="s">
        <v>444</v>
      </c>
      <c r="AA1909" s="48" t="s">
        <v>445</v>
      </c>
      <c r="AB1909" s="48" t="s">
        <v>445</v>
      </c>
      <c r="AC1909" s="48" t="s">
        <v>445</v>
      </c>
      <c r="AD1909" s="48" t="s">
        <v>445</v>
      </c>
      <c r="AE1909" s="48" t="s">
        <v>445</v>
      </c>
      <c r="AF1909" s="48" t="s">
        <v>445</v>
      </c>
      <c r="AG1909" s="48" t="s">
        <v>445</v>
      </c>
      <c r="AH1909" s="48" t="s">
        <v>445</v>
      </c>
      <c r="AI1909" s="48" t="s">
        <v>445</v>
      </c>
      <c r="AJ1909" s="48" t="s">
        <v>445</v>
      </c>
      <c r="AK1909" s="48" t="s">
        <v>445</v>
      </c>
      <c r="AL1909" s="48" t="s">
        <v>445</v>
      </c>
      <c r="AM1909" s="48" t="s">
        <v>445</v>
      </c>
      <c r="AN1909" s="48" t="s">
        <v>445</v>
      </c>
      <c r="AO1909" s="48" t="s">
        <v>444</v>
      </c>
      <c r="AP1909" s="48" t="s">
        <v>444</v>
      </c>
      <c r="AQ1909" s="48" t="s">
        <v>444</v>
      </c>
      <c r="AR1909" s="48" t="s">
        <v>446</v>
      </c>
      <c r="AS1909" s="48" t="s">
        <v>446</v>
      </c>
      <c r="AT1909" s="52" t="s">
        <v>446</v>
      </c>
      <c r="AU1909" s="52" t="s">
        <v>446</v>
      </c>
      <c r="AV1909" s="52" t="s">
        <v>446</v>
      </c>
      <c r="AW1909" s="52" t="s">
        <v>446</v>
      </c>
      <c r="AX1909" s="48" t="s">
        <v>446</v>
      </c>
      <c r="AY1909" s="48" t="s">
        <v>446</v>
      </c>
      <c r="AZ1909" s="28" t="s">
        <v>446</v>
      </c>
    </row>
    <row r="1910" ht="15.75" customHeight="1">
      <c r="A1910" s="40">
        <v>1706.0</v>
      </c>
      <c r="B1910" s="28" t="s">
        <v>5094</v>
      </c>
      <c r="C1910" s="41"/>
      <c r="D1910" s="42">
        <f t="array" ref="D1910">index(systems,match($A1910,INDEX(systems,0,1),),3)</f>
        <v>-282.593</v>
      </c>
      <c r="E1910" s="42">
        <f t="array" ref="E1910">index(systems,match($A1910,INDEX(systems,0,1),),4)</f>
        <v>-72.162</v>
      </c>
      <c r="F1910" s="43" t="str">
        <f>IFERROR(__xludf.DUMMYFUNCTION("let(row, match($B1910&amp;if($C1910&lt;&gt;"""","" [""&amp;$C1910&amp;""]"",""""),index(nebulae,,2),0),join("","",iferror(round(index(nebulae,row,5)/2,3),1),iferror(round(index(nebulae,row,6)/2,3),1),0))"),"1,1,0")</f>
        <v>1,1,0</v>
      </c>
      <c r="G1910" s="44" t="s">
        <v>5095</v>
      </c>
      <c r="H1910" s="45">
        <f t="array" ref="H1910">let(systemId,match(A1910,index(systems,0,1),),refSystemId,match($H$1,index(systems,0,1),),x,index(systems,systemId,3),y,index(systems,systemId,4),refX,index(systems,refSystemId,3),refY,index(systems,refSystemId,4),round(sqrt((x-refX)^2+(y-refY)^2),3))</f>
        <v>291.661</v>
      </c>
      <c r="I1910" s="46" t="s">
        <v>408</v>
      </c>
      <c r="J1910" s="47" t="s">
        <v>408</v>
      </c>
      <c r="K1910" s="47" t="s">
        <v>408</v>
      </c>
      <c r="L1910" s="47" t="s">
        <v>408</v>
      </c>
      <c r="M1910" s="47" t="s">
        <v>408</v>
      </c>
      <c r="N1910" s="28" t="s">
        <v>408</v>
      </c>
      <c r="O1910" s="41"/>
      <c r="P1910" s="48" t="s">
        <v>560</v>
      </c>
      <c r="Q1910" s="48" t="s">
        <v>560</v>
      </c>
      <c r="R1910" s="48" t="s">
        <v>560</v>
      </c>
      <c r="S1910" s="48" t="s">
        <v>560</v>
      </c>
      <c r="T1910" s="48" t="s">
        <v>560</v>
      </c>
      <c r="U1910" s="48" t="s">
        <v>560</v>
      </c>
      <c r="V1910" s="48" t="s">
        <v>560</v>
      </c>
      <c r="W1910" s="48" t="s">
        <v>560</v>
      </c>
      <c r="X1910" s="48" t="s">
        <v>560</v>
      </c>
      <c r="Y1910" s="48" t="s">
        <v>4377</v>
      </c>
      <c r="Z1910" s="48" t="s">
        <v>4377</v>
      </c>
      <c r="AA1910" s="48" t="s">
        <v>4377</v>
      </c>
      <c r="AB1910" s="48" t="s">
        <v>4377</v>
      </c>
      <c r="AC1910" s="48" t="s">
        <v>4377</v>
      </c>
      <c r="AD1910" s="48" t="s">
        <v>4377</v>
      </c>
      <c r="AE1910" s="48" t="s">
        <v>4377</v>
      </c>
      <c r="AF1910" s="48" t="s">
        <v>4377</v>
      </c>
      <c r="AG1910" s="48" t="s">
        <v>4377</v>
      </c>
      <c r="AH1910" s="48" t="s">
        <v>4377</v>
      </c>
      <c r="AI1910" s="48" t="s">
        <v>4377</v>
      </c>
      <c r="AJ1910" s="48" t="s">
        <v>4377</v>
      </c>
      <c r="AK1910" s="48" t="s">
        <v>4377</v>
      </c>
      <c r="AL1910" s="48" t="s">
        <v>4377</v>
      </c>
      <c r="AM1910" s="48" t="s">
        <v>4377</v>
      </c>
      <c r="AN1910" s="48" t="s">
        <v>4377</v>
      </c>
      <c r="AO1910" s="48" t="s">
        <v>4377</v>
      </c>
      <c r="AP1910" s="48" t="s">
        <v>4377</v>
      </c>
      <c r="AQ1910" s="48" t="s">
        <v>4378</v>
      </c>
      <c r="AR1910" s="48" t="s">
        <v>879</v>
      </c>
      <c r="AS1910" s="48" t="s">
        <v>879</v>
      </c>
      <c r="AT1910" s="48" t="s">
        <v>879</v>
      </c>
      <c r="AU1910" s="48" t="s">
        <v>879</v>
      </c>
      <c r="AV1910" s="48" t="s">
        <v>879</v>
      </c>
      <c r="AW1910" s="48" t="s">
        <v>879</v>
      </c>
      <c r="AX1910" s="48" t="s">
        <v>487</v>
      </c>
      <c r="AY1910" s="48" t="s">
        <v>487</v>
      </c>
      <c r="AZ1910" s="28" t="s">
        <v>487</v>
      </c>
    </row>
    <row r="1911" ht="15.75" customHeight="1">
      <c r="A1911" s="40">
        <v>1707.0</v>
      </c>
      <c r="B1911" s="28" t="s">
        <v>5096</v>
      </c>
      <c r="C1911" s="41"/>
      <c r="D1911" s="42">
        <f t="array" ref="D1911">index(systems,match($A1911,INDEX(systems,0,1),),3)</f>
        <v>-85.306</v>
      </c>
      <c r="E1911" s="42">
        <f t="array" ref="E1911">index(systems,match($A1911,INDEX(systems,0,1),),4)</f>
        <v>-232.471</v>
      </c>
      <c r="F1911" s="43" t="str">
        <f>IFERROR(__xludf.DUMMYFUNCTION("let(row, match($B1911&amp;if($C1911&lt;&gt;"""","" [""&amp;$C1911&amp;""]"",""""),index(nebulae,,2),0),join("","",iferror(round(index(nebulae,row,5)/2,3),1),iferror(round(index(nebulae,row,6)/2,3),1),0))"),"1,1,0")</f>
        <v>1,1,0</v>
      </c>
      <c r="G1911" s="44" t="s">
        <v>5097</v>
      </c>
      <c r="H1911" s="45">
        <f t="array" ref="H1911">let(systemId,match(A1911,index(systems,0,1),),refSystemId,match($H$1,index(systems,0,1),),x,index(systems,systemId,3),y,index(systems,systemId,4),refX,index(systems,refSystemId,3),refY,index(systems,refSystemId,4),round(sqrt((x-refX)^2+(y-refY)^2),3))</f>
        <v>247.629</v>
      </c>
      <c r="I1911" s="46" t="s">
        <v>2529</v>
      </c>
      <c r="J1911" s="47" t="s">
        <v>1121</v>
      </c>
      <c r="K1911" s="47" t="s">
        <v>1121</v>
      </c>
      <c r="L1911" s="47" t="s">
        <v>1121</v>
      </c>
      <c r="M1911" s="46" t="s">
        <v>1121</v>
      </c>
      <c r="N1911" s="59" t="s">
        <v>1121</v>
      </c>
      <c r="O1911" s="48" t="s">
        <v>1121</v>
      </c>
      <c r="P1911" s="48" t="s">
        <v>1121</v>
      </c>
      <c r="Q1911" s="48" t="s">
        <v>1121</v>
      </c>
      <c r="R1911" s="48" t="s">
        <v>1121</v>
      </c>
      <c r="S1911" s="48" t="s">
        <v>1121</v>
      </c>
      <c r="T1911" s="48" t="s">
        <v>1121</v>
      </c>
      <c r="U1911" s="48" t="s">
        <v>1121</v>
      </c>
      <c r="V1911" s="48" t="s">
        <v>1121</v>
      </c>
      <c r="W1911" s="48" t="s">
        <v>1121</v>
      </c>
      <c r="X1911" s="48" t="s">
        <v>1121</v>
      </c>
      <c r="Y1911" s="48" t="s">
        <v>1046</v>
      </c>
      <c r="Z1911" s="48" t="s">
        <v>1046</v>
      </c>
      <c r="AA1911" s="48" t="s">
        <v>1046</v>
      </c>
      <c r="AB1911" s="48" t="s">
        <v>1046</v>
      </c>
      <c r="AC1911" s="48" t="s">
        <v>1046</v>
      </c>
      <c r="AD1911" s="48" t="s">
        <v>1046</v>
      </c>
      <c r="AE1911" s="48" t="s">
        <v>1046</v>
      </c>
      <c r="AF1911" s="48" t="s">
        <v>1046</v>
      </c>
      <c r="AG1911" s="48" t="s">
        <v>1046</v>
      </c>
      <c r="AH1911" s="48" t="s">
        <v>1046</v>
      </c>
      <c r="AI1911" s="48" t="s">
        <v>1046</v>
      </c>
      <c r="AJ1911" s="48" t="s">
        <v>1046</v>
      </c>
      <c r="AK1911" s="48" t="s">
        <v>1046</v>
      </c>
      <c r="AL1911" s="48" t="s">
        <v>1046</v>
      </c>
      <c r="AM1911" s="48" t="s">
        <v>1046</v>
      </c>
      <c r="AN1911" s="48" t="s">
        <v>1046</v>
      </c>
      <c r="AO1911" s="48" t="s">
        <v>1046</v>
      </c>
      <c r="AP1911" s="48" t="s">
        <v>1046</v>
      </c>
      <c r="AQ1911" s="48" t="s">
        <v>1046</v>
      </c>
      <c r="AR1911" s="48" t="s">
        <v>1046</v>
      </c>
      <c r="AS1911" s="48" t="s">
        <v>1047</v>
      </c>
      <c r="AT1911" s="48" t="s">
        <v>1047</v>
      </c>
      <c r="AU1911" s="48" t="s">
        <v>1048</v>
      </c>
      <c r="AV1911" s="48" t="s">
        <v>1048</v>
      </c>
      <c r="AW1911" s="48" t="s">
        <v>1048</v>
      </c>
      <c r="AX1911" s="48" t="s">
        <v>1049</v>
      </c>
      <c r="AY1911" s="48" t="s">
        <v>1049</v>
      </c>
      <c r="AZ1911" s="51" t="s">
        <v>1049</v>
      </c>
    </row>
    <row r="1912" ht="15.75" customHeight="1">
      <c r="A1912" s="40">
        <v>1708.0</v>
      </c>
      <c r="B1912" s="28" t="s">
        <v>5098</v>
      </c>
      <c r="C1912" s="41"/>
      <c r="D1912" s="42">
        <f t="array" ref="D1912">index(systems,match($A1912,INDEX(systems,0,1),),3)</f>
        <v>57.639</v>
      </c>
      <c r="E1912" s="42">
        <f t="array" ref="E1912">index(systems,match($A1912,INDEX(systems,0,1),),4)</f>
        <v>-225.235</v>
      </c>
      <c r="F1912" s="43" t="str">
        <f>IFERROR(__xludf.DUMMYFUNCTION("let(row, match($B1912&amp;if($C1912&lt;&gt;"""","" [""&amp;$C1912&amp;""]"",""""),index(nebulae,,2),0),join("","",iferror(round(index(nebulae,row,5)/2,3),1),iferror(round(index(nebulae,row,6)/2,3),1),0))"),"1,1,0")</f>
        <v>1,1,0</v>
      </c>
      <c r="G1912" s="44" t="s">
        <v>5099</v>
      </c>
      <c r="H1912" s="45">
        <f t="array" ref="H1912">let(systemId,match(A1912,index(systems,0,1),),refSystemId,match($H$1,index(systems,0,1),),x,index(systems,systemId,3),y,index(systems,systemId,4),refX,index(systems,refSystemId,3),refY,index(systems,refSystemId,4),round(sqrt((x-refX)^2+(y-refY)^2),3))</f>
        <v>232.493</v>
      </c>
      <c r="I1912" s="46" t="s">
        <v>408</v>
      </c>
      <c r="J1912" s="53"/>
      <c r="K1912" s="53"/>
      <c r="L1912" s="53"/>
      <c r="M1912" s="46" t="s">
        <v>756</v>
      </c>
      <c r="N1912" s="59" t="s">
        <v>1650</v>
      </c>
      <c r="O1912" s="48" t="s">
        <v>1650</v>
      </c>
      <c r="P1912" s="48" t="s">
        <v>1650</v>
      </c>
      <c r="Q1912" s="48" t="s">
        <v>1650</v>
      </c>
      <c r="R1912" s="48" t="s">
        <v>1650</v>
      </c>
      <c r="S1912" s="48" t="s">
        <v>1650</v>
      </c>
      <c r="T1912" s="48" t="s">
        <v>1650</v>
      </c>
      <c r="U1912" s="48" t="s">
        <v>1650</v>
      </c>
      <c r="V1912" s="48" t="s">
        <v>1650</v>
      </c>
      <c r="W1912" s="48" t="s">
        <v>1650</v>
      </c>
      <c r="X1912" s="48" t="s">
        <v>1650</v>
      </c>
      <c r="Y1912" s="48" t="s">
        <v>1650</v>
      </c>
      <c r="Z1912" s="48" t="s">
        <v>1838</v>
      </c>
      <c r="AA1912" s="48" t="s">
        <v>1838</v>
      </c>
      <c r="AB1912" s="48" t="s">
        <v>1838</v>
      </c>
      <c r="AC1912" s="48" t="s">
        <v>1838</v>
      </c>
      <c r="AD1912" s="48" t="s">
        <v>1838</v>
      </c>
      <c r="AE1912" s="48" t="s">
        <v>1838</v>
      </c>
      <c r="AF1912" s="48" t="s">
        <v>1838</v>
      </c>
      <c r="AG1912" s="48" t="s">
        <v>1838</v>
      </c>
      <c r="AH1912" s="48" t="s">
        <v>1838</v>
      </c>
      <c r="AI1912" s="48" t="s">
        <v>1838</v>
      </c>
      <c r="AJ1912" s="48" t="s">
        <v>1838</v>
      </c>
      <c r="AK1912" s="48" t="s">
        <v>1838</v>
      </c>
      <c r="AL1912" s="48" t="s">
        <v>1838</v>
      </c>
      <c r="AM1912" s="48" t="s">
        <v>1838</v>
      </c>
      <c r="AN1912" s="48" t="s">
        <v>1650</v>
      </c>
      <c r="AO1912" s="48" t="s">
        <v>1650</v>
      </c>
      <c r="AP1912" s="48" t="s">
        <v>1650</v>
      </c>
      <c r="AQ1912" s="48" t="s">
        <v>1650</v>
      </c>
      <c r="AR1912" s="48" t="s">
        <v>1650</v>
      </c>
      <c r="AS1912" s="48" t="s">
        <v>1650</v>
      </c>
      <c r="AT1912" s="48" t="s">
        <v>1650</v>
      </c>
      <c r="AU1912" s="48" t="s">
        <v>1650</v>
      </c>
      <c r="AV1912" s="48" t="s">
        <v>1650</v>
      </c>
      <c r="AW1912" s="48" t="s">
        <v>1650</v>
      </c>
      <c r="AX1912" s="48" t="s">
        <v>1650</v>
      </c>
      <c r="AY1912" s="48" t="s">
        <v>1650</v>
      </c>
      <c r="AZ1912" s="28" t="s">
        <v>1650</v>
      </c>
    </row>
    <row r="1913" ht="15.75" customHeight="1">
      <c r="A1913" s="40">
        <v>1709.0</v>
      </c>
      <c r="B1913" s="28" t="s">
        <v>5100</v>
      </c>
      <c r="C1913" s="41"/>
      <c r="D1913" s="42">
        <f t="array" ref="D1913">index(systems,match($A1913,INDEX(systems,0,1),),3)</f>
        <v>-64.371</v>
      </c>
      <c r="E1913" s="42">
        <f t="array" ref="E1913">index(systems,match($A1913,INDEX(systems,0,1),),4)</f>
        <v>2.798</v>
      </c>
      <c r="F1913" s="43" t="str">
        <f>IFERROR(__xludf.DUMMYFUNCTION("let(row, match($B1913&amp;if($C1913&lt;&gt;"""","" [""&amp;$C1913&amp;""]"",""""),index(nebulae,,2),0),join("","",iferror(round(index(nebulae,row,5)/2,3),1),iferror(round(index(nebulae,row,6)/2,3),1),0))"),"1,1,0")</f>
        <v>1,1,0</v>
      </c>
      <c r="G1913" s="44" t="s">
        <v>5101</v>
      </c>
      <c r="H1913" s="45">
        <f t="array" ref="H1913">let(systemId,match(A1913,index(systems,0,1),),refSystemId,match($H$1,index(systems,0,1),),x,index(systems,systemId,3),y,index(systems,systemId,4),refX,index(systems,refSystemId,3),refY,index(systems,refSystemId,4),round(sqrt((x-refX)^2+(y-refY)^2),3))</f>
        <v>64.432</v>
      </c>
      <c r="I1913" s="46" t="s">
        <v>418</v>
      </c>
      <c r="J1913" s="46" t="s">
        <v>418</v>
      </c>
      <c r="K1913" s="46" t="s">
        <v>418</v>
      </c>
      <c r="L1913" s="46" t="s">
        <v>508</v>
      </c>
      <c r="M1913" s="47" t="s">
        <v>508</v>
      </c>
      <c r="N1913" s="28" t="s">
        <v>639</v>
      </c>
      <c r="O1913" s="48" t="s">
        <v>639</v>
      </c>
      <c r="P1913" s="48" t="s">
        <v>639</v>
      </c>
      <c r="Q1913" s="48" t="s">
        <v>639</v>
      </c>
      <c r="R1913" s="48" t="s">
        <v>640</v>
      </c>
      <c r="S1913" s="48" t="s">
        <v>639</v>
      </c>
      <c r="T1913" s="48" t="s">
        <v>641</v>
      </c>
      <c r="U1913" s="48" t="s">
        <v>641</v>
      </c>
      <c r="V1913" s="48" t="s">
        <v>641</v>
      </c>
      <c r="W1913" s="48" t="s">
        <v>641</v>
      </c>
      <c r="X1913" s="48" t="s">
        <v>641</v>
      </c>
      <c r="Y1913" s="48" t="s">
        <v>641</v>
      </c>
      <c r="Z1913" s="48" t="s">
        <v>641</v>
      </c>
      <c r="AA1913" s="48" t="s">
        <v>744</v>
      </c>
      <c r="AB1913" s="48" t="s">
        <v>744</v>
      </c>
      <c r="AC1913" s="48" t="s">
        <v>744</v>
      </c>
      <c r="AD1913" s="48" t="s">
        <v>744</v>
      </c>
      <c r="AE1913" s="48" t="s">
        <v>744</v>
      </c>
      <c r="AF1913" s="48" t="s">
        <v>744</v>
      </c>
      <c r="AG1913" s="48" t="s">
        <v>744</v>
      </c>
      <c r="AH1913" s="48" t="s">
        <v>745</v>
      </c>
      <c r="AI1913" s="48" t="s">
        <v>529</v>
      </c>
      <c r="AJ1913" s="48" t="s">
        <v>529</v>
      </c>
      <c r="AK1913" s="48" t="s">
        <v>529</v>
      </c>
      <c r="AL1913" s="48" t="s">
        <v>529</v>
      </c>
      <c r="AM1913" s="48" t="s">
        <v>529</v>
      </c>
      <c r="AN1913" s="48" t="s">
        <v>529</v>
      </c>
      <c r="AO1913" s="48" t="s">
        <v>529</v>
      </c>
      <c r="AP1913" s="48" t="s">
        <v>560</v>
      </c>
      <c r="AQ1913" s="48" t="s">
        <v>516</v>
      </c>
      <c r="AR1913" s="48" t="s">
        <v>517</v>
      </c>
      <c r="AS1913" s="52" t="s">
        <v>746</v>
      </c>
      <c r="AT1913" s="52" t="s">
        <v>746</v>
      </c>
      <c r="AU1913" s="52" t="s">
        <v>746</v>
      </c>
      <c r="AV1913" s="48" t="s">
        <v>746</v>
      </c>
      <c r="AW1913" s="48" t="s">
        <v>418</v>
      </c>
      <c r="AX1913" s="48" t="s">
        <v>605</v>
      </c>
      <c r="AY1913" s="48" t="s">
        <v>605</v>
      </c>
      <c r="AZ1913" s="51" t="s">
        <v>605</v>
      </c>
    </row>
    <row r="1914" ht="15.75" customHeight="1">
      <c r="A1914" s="40">
        <v>1710.0</v>
      </c>
      <c r="B1914" s="28" t="s">
        <v>5102</v>
      </c>
      <c r="C1914" s="41"/>
      <c r="D1914" s="42">
        <f t="array" ref="D1914">index(systems,match($A1914,INDEX(systems,0,1),),3)</f>
        <v>-463.101</v>
      </c>
      <c r="E1914" s="42">
        <f t="array" ref="E1914">index(systems,match($A1914,INDEX(systems,0,1),),4)</f>
        <v>20.389</v>
      </c>
      <c r="F1914" s="43" t="str">
        <f>IFERROR(__xludf.DUMMYFUNCTION("let(row, match($B1914&amp;if($C1914&lt;&gt;"""","" [""&amp;$C1914&amp;""]"",""""),index(nebulae,,2),0),join("","",iferror(round(index(nebulae,row,5)/2,3),1),iferror(round(index(nebulae,row,6)/2,3),1),0))"),"1,1,0")</f>
        <v>1,1,0</v>
      </c>
      <c r="G1914" s="44" t="s">
        <v>5103</v>
      </c>
      <c r="H1914" s="45">
        <f t="array" ref="H1914">let(systemId,match(A1914,index(systems,0,1),),refSystemId,match($H$1,index(systems,0,1),),x,index(systems,systemId,3),y,index(systems,systemId,4),refX,index(systems,refSystemId,3),refY,index(systems,refSystemId,4),round(sqrt((x-refX)^2+(y-refY)^2),3))</f>
        <v>463.55</v>
      </c>
      <c r="I1914" s="41"/>
      <c r="J1914" s="41"/>
      <c r="K1914" s="41"/>
      <c r="L1914" s="41"/>
      <c r="M1914" s="41"/>
      <c r="N1914" s="28" t="s">
        <v>461</v>
      </c>
      <c r="O1914" s="48" t="s">
        <v>461</v>
      </c>
      <c r="P1914" s="48" t="s">
        <v>949</v>
      </c>
      <c r="Q1914" s="48" t="s">
        <v>949</v>
      </c>
      <c r="R1914" s="48" t="s">
        <v>949</v>
      </c>
      <c r="S1914" s="48" t="s">
        <v>418</v>
      </c>
      <c r="T1914" s="48" t="s">
        <v>418</v>
      </c>
      <c r="U1914" s="48" t="s">
        <v>418</v>
      </c>
      <c r="V1914" s="48" t="s">
        <v>418</v>
      </c>
      <c r="W1914" s="48" t="s">
        <v>418</v>
      </c>
      <c r="X1914" s="48" t="s">
        <v>418</v>
      </c>
      <c r="Y1914" s="48" t="s">
        <v>422</v>
      </c>
      <c r="Z1914" s="48" t="s">
        <v>422</v>
      </c>
      <c r="AA1914" s="48" t="s">
        <v>422</v>
      </c>
      <c r="AB1914" s="48" t="s">
        <v>422</v>
      </c>
      <c r="AC1914" s="48" t="s">
        <v>422</v>
      </c>
      <c r="AD1914" s="48" t="s">
        <v>422</v>
      </c>
      <c r="AE1914" s="48" t="s">
        <v>422</v>
      </c>
      <c r="AF1914" s="48" t="s">
        <v>422</v>
      </c>
      <c r="AG1914" s="48" t="s">
        <v>422</v>
      </c>
      <c r="AH1914" s="48" t="s">
        <v>422</v>
      </c>
      <c r="AI1914" s="48" t="s">
        <v>422</v>
      </c>
      <c r="AJ1914" s="48" t="s">
        <v>422</v>
      </c>
      <c r="AK1914" s="48" t="s">
        <v>422</v>
      </c>
      <c r="AL1914" s="48" t="s">
        <v>422</v>
      </c>
      <c r="AM1914" s="48" t="s">
        <v>422</v>
      </c>
      <c r="AN1914" s="48" t="s">
        <v>422</v>
      </c>
      <c r="AO1914" s="48" t="s">
        <v>422</v>
      </c>
      <c r="AP1914" s="48" t="s">
        <v>422</v>
      </c>
      <c r="AQ1914" s="48" t="s">
        <v>422</v>
      </c>
      <c r="AR1914" s="48" t="s">
        <v>422</v>
      </c>
      <c r="AS1914" s="48" t="s">
        <v>422</v>
      </c>
      <c r="AT1914" s="48" t="s">
        <v>422</v>
      </c>
      <c r="AU1914" s="48" t="s">
        <v>422</v>
      </c>
      <c r="AV1914" s="48" t="s">
        <v>422</v>
      </c>
      <c r="AW1914" s="48" t="s">
        <v>422</v>
      </c>
      <c r="AX1914" s="48" t="s">
        <v>422</v>
      </c>
      <c r="AY1914" s="48" t="s">
        <v>422</v>
      </c>
      <c r="AZ1914" s="28" t="s">
        <v>422</v>
      </c>
    </row>
    <row r="1915" ht="15.75" customHeight="1">
      <c r="A1915" s="40">
        <v>1711.0</v>
      </c>
      <c r="B1915" s="28" t="s">
        <v>5104</v>
      </c>
      <c r="C1915" s="41"/>
      <c r="D1915" s="42">
        <f t="array" ref="D1915">index(systems,match($A1915,INDEX(systems,0,1),),3)</f>
        <v>63.844</v>
      </c>
      <c r="E1915" s="42">
        <f t="array" ref="E1915">index(systems,match($A1915,INDEX(systems,0,1),),4)</f>
        <v>116.53</v>
      </c>
      <c r="F1915" s="43" t="str">
        <f>IFERROR(__xludf.DUMMYFUNCTION("let(row, match($B1915&amp;if($C1915&lt;&gt;"""","" [""&amp;$C1915&amp;""]"",""""),index(nebulae,,2),0),join("","",iferror(round(index(nebulae,row,5)/2,3),1),iferror(round(index(nebulae,row,6)/2,3),1),0))"),"1,1,0")</f>
        <v>1,1,0</v>
      </c>
      <c r="G1915" s="44" t="s">
        <v>5105</v>
      </c>
      <c r="H1915" s="45">
        <f t="array" ref="H1915">let(systemId,match(A1915,index(systems,0,1),),refSystemId,match($H$1,index(systems,0,1),),x,index(systems,systemId,3),y,index(systems,systemId,4),refX,index(systems,refSystemId,3),refY,index(systems,refSystemId,4),round(sqrt((x-refX)^2+(y-refY)^2),3))</f>
        <v>132.873</v>
      </c>
      <c r="I1915" s="41"/>
      <c r="J1915" s="41"/>
      <c r="K1915" s="28" t="s">
        <v>418</v>
      </c>
      <c r="L1915" s="41"/>
      <c r="M1915" s="41"/>
      <c r="N1915" s="28" t="s">
        <v>680</v>
      </c>
      <c r="O1915" s="48" t="s">
        <v>680</v>
      </c>
      <c r="P1915" s="48" t="s">
        <v>680</v>
      </c>
      <c r="Q1915" s="48" t="s">
        <v>680</v>
      </c>
      <c r="R1915" s="48" t="s">
        <v>680</v>
      </c>
      <c r="S1915" s="48" t="s">
        <v>680</v>
      </c>
      <c r="T1915" s="48" t="s">
        <v>680</v>
      </c>
      <c r="U1915" s="48" t="s">
        <v>680</v>
      </c>
      <c r="V1915" s="48" t="s">
        <v>680</v>
      </c>
      <c r="W1915" s="48" t="s">
        <v>680</v>
      </c>
      <c r="X1915" s="48" t="s">
        <v>680</v>
      </c>
      <c r="Y1915" s="48" t="s">
        <v>681</v>
      </c>
      <c r="Z1915" s="48" t="s">
        <v>681</v>
      </c>
      <c r="AA1915" s="48" t="s">
        <v>681</v>
      </c>
      <c r="AB1915" s="48" t="s">
        <v>681</v>
      </c>
      <c r="AC1915" s="48" t="s">
        <v>681</v>
      </c>
      <c r="AD1915" s="48" t="s">
        <v>681</v>
      </c>
      <c r="AE1915" s="48" t="s">
        <v>681</v>
      </c>
      <c r="AF1915" s="48" t="s">
        <v>681</v>
      </c>
      <c r="AG1915" s="48" t="s">
        <v>681</v>
      </c>
      <c r="AH1915" s="48" t="s">
        <v>681</v>
      </c>
      <c r="AI1915" s="48" t="s">
        <v>681</v>
      </c>
      <c r="AJ1915" s="48" t="s">
        <v>681</v>
      </c>
      <c r="AK1915" s="48" t="s">
        <v>681</v>
      </c>
      <c r="AL1915" s="48" t="s">
        <v>681</v>
      </c>
      <c r="AM1915" s="48" t="s">
        <v>681</v>
      </c>
      <c r="AN1915" s="48" t="s">
        <v>681</v>
      </c>
      <c r="AO1915" s="48" t="s">
        <v>681</v>
      </c>
      <c r="AP1915" s="48" t="s">
        <v>681</v>
      </c>
      <c r="AQ1915" s="48" t="s">
        <v>681</v>
      </c>
      <c r="AR1915" s="48" t="s">
        <v>681</v>
      </c>
      <c r="AS1915" s="48" t="s">
        <v>681</v>
      </c>
      <c r="AT1915" s="48" t="s">
        <v>681</v>
      </c>
      <c r="AU1915" s="48" t="s">
        <v>681</v>
      </c>
      <c r="AV1915" s="48" t="s">
        <v>681</v>
      </c>
      <c r="AW1915" s="48" t="s">
        <v>681</v>
      </c>
      <c r="AX1915" s="48" t="s">
        <v>681</v>
      </c>
      <c r="AY1915" s="48" t="s">
        <v>681</v>
      </c>
      <c r="AZ1915" s="28" t="s">
        <v>681</v>
      </c>
    </row>
    <row r="1916" ht="15.75" customHeight="1">
      <c r="A1916" s="40">
        <v>1712.0</v>
      </c>
      <c r="B1916" s="28" t="s">
        <v>5106</v>
      </c>
      <c r="C1916" s="41"/>
      <c r="D1916" s="42">
        <f t="array" ref="D1916">index(systems,match($A1916,INDEX(systems,0,1),),3)</f>
        <v>-255.625</v>
      </c>
      <c r="E1916" s="42">
        <f t="array" ref="E1916">index(systems,match($A1916,INDEX(systems,0,1),),4)</f>
        <v>155.048</v>
      </c>
      <c r="F1916" s="43" t="str">
        <f>IFERROR(__xludf.DUMMYFUNCTION("let(row, match($B1916&amp;if($C1916&lt;&gt;"""","" [""&amp;$C1916&amp;""]"",""""),index(nebulae,,2),0),join("","",iferror(round(index(nebulae,row,5)/2,3),1),iferror(round(index(nebulae,row,6)/2,3),1),0))"),"1,1,0")</f>
        <v>1,1,0</v>
      </c>
      <c r="G1916" s="44" t="s">
        <v>5107</v>
      </c>
      <c r="H1916" s="45">
        <f t="array" ref="H1916">let(systemId,match(A1916,index(systems,0,1),),refSystemId,match($H$1,index(systems,0,1),),x,index(systems,systemId,3),y,index(systems,systemId,4),refX,index(systems,refSystemId,3),refY,index(systems,refSystemId,4),round(sqrt((x-refX)^2+(y-refY)^2),3))</f>
        <v>298.972</v>
      </c>
      <c r="I1916" s="41"/>
      <c r="J1916" s="41"/>
      <c r="K1916" s="41"/>
      <c r="L1916" s="28" t="s">
        <v>863</v>
      </c>
      <c r="M1916" s="48" t="s">
        <v>712</v>
      </c>
      <c r="N1916" s="28" t="s">
        <v>449</v>
      </c>
      <c r="O1916" s="48" t="s">
        <v>449</v>
      </c>
      <c r="P1916" s="48" t="s">
        <v>449</v>
      </c>
      <c r="Q1916" s="48" t="s">
        <v>449</v>
      </c>
      <c r="R1916" s="48" t="s">
        <v>449</v>
      </c>
      <c r="S1916" s="48" t="s">
        <v>449</v>
      </c>
      <c r="T1916" s="48" t="s">
        <v>449</v>
      </c>
      <c r="U1916" s="48" t="s">
        <v>449</v>
      </c>
      <c r="V1916" s="48" t="s">
        <v>449</v>
      </c>
      <c r="W1916" s="48" t="s">
        <v>449</v>
      </c>
      <c r="X1916" s="48" t="s">
        <v>449</v>
      </c>
      <c r="Y1916" s="48" t="s">
        <v>449</v>
      </c>
      <c r="Z1916" s="48" t="s">
        <v>449</v>
      </c>
      <c r="AA1916" s="48" t="s">
        <v>450</v>
      </c>
      <c r="AB1916" s="48" t="s">
        <v>450</v>
      </c>
      <c r="AC1916" s="48" t="s">
        <v>450</v>
      </c>
      <c r="AD1916" s="48" t="s">
        <v>450</v>
      </c>
      <c r="AE1916" s="48" t="s">
        <v>450</v>
      </c>
      <c r="AF1916" s="48" t="s">
        <v>450</v>
      </c>
      <c r="AG1916" s="48" t="s">
        <v>450</v>
      </c>
      <c r="AH1916" s="48" t="s">
        <v>451</v>
      </c>
      <c r="AI1916" s="48" t="s">
        <v>452</v>
      </c>
      <c r="AJ1916" s="48" t="s">
        <v>452</v>
      </c>
      <c r="AK1916" s="48" t="s">
        <v>452</v>
      </c>
      <c r="AL1916" s="48" t="s">
        <v>452</v>
      </c>
      <c r="AM1916" s="48" t="s">
        <v>452</v>
      </c>
      <c r="AN1916" s="48" t="s">
        <v>452</v>
      </c>
      <c r="AO1916" s="48" t="s">
        <v>452</v>
      </c>
      <c r="AP1916" s="48" t="s">
        <v>452</v>
      </c>
      <c r="AQ1916" s="48" t="s">
        <v>452</v>
      </c>
      <c r="AR1916" s="48" t="s">
        <v>452</v>
      </c>
      <c r="AS1916" s="48" t="s">
        <v>453</v>
      </c>
      <c r="AT1916" s="48" t="s">
        <v>454</v>
      </c>
      <c r="AU1916" s="48" t="s">
        <v>454</v>
      </c>
      <c r="AV1916" s="52" t="s">
        <v>454</v>
      </c>
      <c r="AW1916" s="52" t="s">
        <v>454</v>
      </c>
      <c r="AX1916" s="52" t="s">
        <v>454</v>
      </c>
      <c r="AY1916" s="52" t="s">
        <v>454</v>
      </c>
      <c r="AZ1916" s="49" t="s">
        <v>455</v>
      </c>
    </row>
    <row r="1917" ht="15.75" customHeight="1">
      <c r="A1917" s="40">
        <v>1713.0</v>
      </c>
      <c r="B1917" s="28" t="s">
        <v>5108</v>
      </c>
      <c r="C1917" s="41"/>
      <c r="D1917" s="42">
        <f t="array" ref="D1917">index(systems,match($A1917,INDEX(systems,0,1),),3)</f>
        <v>547.504</v>
      </c>
      <c r="E1917" s="42">
        <f t="array" ref="E1917">index(systems,match($A1917,INDEX(systems,0,1),),4)</f>
        <v>207.411</v>
      </c>
      <c r="F1917" s="43" t="str">
        <f>IFERROR(__xludf.DUMMYFUNCTION("let(row, match($B1917&amp;if($C1917&lt;&gt;"""","" [""&amp;$C1917&amp;""]"",""""),index(nebulae,,2),0),join("","",iferror(round(index(nebulae,row,5)/2,3),1),iferror(round(index(nebulae,row,6)/2,3),1),0))"),"1,1,0")</f>
        <v>1,1,0</v>
      </c>
      <c r="G1917" s="44" t="s">
        <v>5109</v>
      </c>
      <c r="H1917" s="45">
        <f t="array" ref="H1917">let(systemId,match(A1917,index(systems,0,1),),refSystemId,match($H$1,index(systems,0,1),),x,index(systems,systemId,3),y,index(systems,systemId,4),refX,index(systems,refSystemId,3),refY,index(systems,refSystemId,4),round(sqrt((x-refX)^2+(y-refY)^2),3))</f>
        <v>585.474</v>
      </c>
      <c r="I1917" s="46" t="s">
        <v>408</v>
      </c>
      <c r="J1917" s="46" t="s">
        <v>408</v>
      </c>
      <c r="K1917" s="46" t="s">
        <v>408</v>
      </c>
      <c r="L1917" s="28" t="s">
        <v>408</v>
      </c>
      <c r="M1917" s="28" t="s">
        <v>408</v>
      </c>
      <c r="N1917" s="28" t="s">
        <v>408</v>
      </c>
      <c r="O1917" s="41"/>
      <c r="P1917" s="48" t="s">
        <v>1557</v>
      </c>
      <c r="Q1917" s="48" t="s">
        <v>1557</v>
      </c>
      <c r="R1917" s="48" t="s">
        <v>1557</v>
      </c>
      <c r="S1917" s="48" t="s">
        <v>1557</v>
      </c>
      <c r="T1917" s="48" t="s">
        <v>1557</v>
      </c>
      <c r="U1917" s="48" t="s">
        <v>1557</v>
      </c>
      <c r="V1917" s="48" t="s">
        <v>1557</v>
      </c>
      <c r="W1917" s="48" t="s">
        <v>1557</v>
      </c>
      <c r="X1917" s="48" t="s">
        <v>1557</v>
      </c>
      <c r="Y1917" s="48" t="s">
        <v>422</v>
      </c>
      <c r="Z1917" s="48" t="s">
        <v>422</v>
      </c>
      <c r="AA1917" s="48" t="s">
        <v>422</v>
      </c>
      <c r="AB1917" s="48" t="s">
        <v>422</v>
      </c>
      <c r="AC1917" s="48" t="s">
        <v>422</v>
      </c>
      <c r="AD1917" s="48" t="s">
        <v>422</v>
      </c>
      <c r="AE1917" s="48" t="s">
        <v>422</v>
      </c>
      <c r="AF1917" s="48" t="s">
        <v>422</v>
      </c>
      <c r="AG1917" s="48" t="s">
        <v>422</v>
      </c>
      <c r="AH1917" s="48" t="s">
        <v>422</v>
      </c>
      <c r="AI1917" s="48" t="s">
        <v>422</v>
      </c>
      <c r="AJ1917" s="48" t="s">
        <v>422</v>
      </c>
      <c r="AK1917" s="48" t="s">
        <v>422</v>
      </c>
      <c r="AL1917" s="48" t="s">
        <v>422</v>
      </c>
      <c r="AM1917" s="48" t="s">
        <v>422</v>
      </c>
      <c r="AN1917" s="48" t="s">
        <v>422</v>
      </c>
      <c r="AO1917" s="48" t="s">
        <v>422</v>
      </c>
      <c r="AP1917" s="48" t="s">
        <v>422</v>
      </c>
      <c r="AQ1917" s="48" t="s">
        <v>422</v>
      </c>
      <c r="AR1917" s="48" t="s">
        <v>422</v>
      </c>
      <c r="AS1917" s="48" t="s">
        <v>422</v>
      </c>
      <c r="AT1917" s="48" t="s">
        <v>422</v>
      </c>
      <c r="AU1917" s="48" t="s">
        <v>422</v>
      </c>
      <c r="AV1917" s="48" t="s">
        <v>422</v>
      </c>
      <c r="AW1917" s="48" t="s">
        <v>422</v>
      </c>
      <c r="AX1917" s="48" t="s">
        <v>422</v>
      </c>
      <c r="AY1917" s="48" t="s">
        <v>422</v>
      </c>
      <c r="AZ1917" s="50" t="s">
        <v>1558</v>
      </c>
    </row>
    <row r="1918" ht="15.75" customHeight="1">
      <c r="A1918" s="40">
        <v>1714.0</v>
      </c>
      <c r="B1918" s="28" t="s">
        <v>5110</v>
      </c>
      <c r="C1918" s="41"/>
      <c r="D1918" s="42">
        <f t="array" ref="D1918">index(systems,match($A1918,INDEX(systems,0,1),),3)</f>
        <v>471.612</v>
      </c>
      <c r="E1918" s="42">
        <f t="array" ref="E1918">index(systems,match($A1918,INDEX(systems,0,1),),4)</f>
        <v>-109.702</v>
      </c>
      <c r="F1918" s="43" t="str">
        <f>IFERROR(__xludf.DUMMYFUNCTION("let(row, match($B1918&amp;if($C1918&lt;&gt;"""","" [""&amp;$C1918&amp;""]"",""""),index(nebulae,,2),0),join("","",iferror(round(index(nebulae,row,5)/2,3),1),iferror(round(index(nebulae,row,6)/2,3),1),0))"),"1,1,0")</f>
        <v>1,1,0</v>
      </c>
      <c r="G1918" s="44" t="s">
        <v>5111</v>
      </c>
      <c r="H1918" s="45">
        <f t="array" ref="H1918">let(systemId,match(A1918,index(systems,0,1),),refSystemId,match($H$1,index(systems,0,1),),x,index(systems,systemId,3),y,index(systems,systemId,4),refX,index(systems,refSystemId,3),refY,index(systems,refSystemId,4),round(sqrt((x-refX)^2+(y-refY)^2),3))</f>
        <v>484.203</v>
      </c>
      <c r="I1918" s="41"/>
      <c r="J1918" s="41"/>
      <c r="K1918" s="41"/>
      <c r="L1918" s="41"/>
      <c r="M1918" s="41"/>
      <c r="N1918" s="28" t="s">
        <v>666</v>
      </c>
      <c r="O1918" s="48" t="s">
        <v>5112</v>
      </c>
      <c r="P1918" s="48" t="s">
        <v>5112</v>
      </c>
      <c r="Q1918" s="48" t="s">
        <v>5112</v>
      </c>
      <c r="R1918" s="48" t="s">
        <v>5112</v>
      </c>
      <c r="S1918" s="48" t="s">
        <v>5112</v>
      </c>
      <c r="T1918" s="48" t="s">
        <v>5112</v>
      </c>
      <c r="U1918" s="48" t="s">
        <v>5112</v>
      </c>
      <c r="V1918" s="48" t="s">
        <v>5112</v>
      </c>
      <c r="W1918" s="48" t="s">
        <v>5112</v>
      </c>
      <c r="X1918" s="48" t="s">
        <v>5112</v>
      </c>
      <c r="Y1918" s="48" t="s">
        <v>5112</v>
      </c>
      <c r="Z1918" s="48" t="s">
        <v>5112</v>
      </c>
      <c r="AA1918" s="48" t="s">
        <v>5113</v>
      </c>
      <c r="AB1918" s="48" t="s">
        <v>5113</v>
      </c>
      <c r="AC1918" s="48" t="s">
        <v>5113</v>
      </c>
      <c r="AD1918" s="48" t="s">
        <v>5113</v>
      </c>
      <c r="AE1918" s="48" t="s">
        <v>5113</v>
      </c>
      <c r="AF1918" s="48" t="s">
        <v>5113</v>
      </c>
      <c r="AG1918" s="48" t="s">
        <v>5113</v>
      </c>
      <c r="AH1918" s="48" t="s">
        <v>5113</v>
      </c>
      <c r="AI1918" s="48" t="s">
        <v>5113</v>
      </c>
      <c r="AJ1918" s="48" t="s">
        <v>5113</v>
      </c>
      <c r="AK1918" s="48" t="s">
        <v>5113</v>
      </c>
      <c r="AL1918" s="48" t="s">
        <v>5113</v>
      </c>
      <c r="AM1918" s="48" t="s">
        <v>5113</v>
      </c>
      <c r="AN1918" s="48" t="s">
        <v>5113</v>
      </c>
      <c r="AO1918" s="48" t="s">
        <v>5112</v>
      </c>
      <c r="AP1918" s="48" t="s">
        <v>5112</v>
      </c>
      <c r="AQ1918" s="48" t="s">
        <v>5112</v>
      </c>
      <c r="AR1918" s="48" t="s">
        <v>5112</v>
      </c>
      <c r="AS1918" s="48" t="s">
        <v>5112</v>
      </c>
      <c r="AT1918" s="48" t="s">
        <v>5112</v>
      </c>
      <c r="AU1918" s="48" t="s">
        <v>5112</v>
      </c>
      <c r="AV1918" s="48" t="s">
        <v>5112</v>
      </c>
      <c r="AW1918" s="48" t="s">
        <v>5112</v>
      </c>
      <c r="AX1918" s="48" t="s">
        <v>5112</v>
      </c>
      <c r="AY1918" s="48" t="s">
        <v>5112</v>
      </c>
      <c r="AZ1918" s="28" t="s">
        <v>5112</v>
      </c>
    </row>
    <row r="1919" ht="15.75" customHeight="1">
      <c r="A1919" s="40">
        <v>1715.0</v>
      </c>
      <c r="B1919" s="28" t="s">
        <v>5114</v>
      </c>
      <c r="C1919" s="41"/>
      <c r="D1919" s="42">
        <f t="array" ref="D1919">index(systems,match($A1919,INDEX(systems,0,1),),3)</f>
        <v>77.285</v>
      </c>
      <c r="E1919" s="42">
        <f t="array" ref="E1919">index(systems,match($A1919,INDEX(systems,0,1),),4)</f>
        <v>-170.624</v>
      </c>
      <c r="F1919" s="43" t="str">
        <f>IFERROR(__xludf.DUMMYFUNCTION("let(row, match($B1919&amp;if($C1919&lt;&gt;"""","" [""&amp;$C1919&amp;""]"",""""),index(nebulae,,2),0),join("","",iferror(round(index(nebulae,row,5)/2,3),1),iferror(round(index(nebulae,row,6)/2,3),1),0))"),"1,1,0")</f>
        <v>1,1,0</v>
      </c>
      <c r="G1919" s="44" t="s">
        <v>5115</v>
      </c>
      <c r="H1919" s="45">
        <f t="array" ref="H1919">let(systemId,match(A1919,index(systems,0,1),),refSystemId,match($H$1,index(systems,0,1),),x,index(systems,systemId,3),y,index(systems,systemId,4),refX,index(systems,refSystemId,3),refY,index(systems,refSystemId,4),round(sqrt((x-refX)^2+(y-refY)^2),3))</f>
        <v>187.311</v>
      </c>
      <c r="I1919" s="53"/>
      <c r="J1919" s="53"/>
      <c r="K1919" s="53"/>
      <c r="L1919" s="53"/>
      <c r="M1919" s="46" t="s">
        <v>755</v>
      </c>
      <c r="N1919" s="28" t="s">
        <v>1184</v>
      </c>
      <c r="O1919" s="48" t="s">
        <v>1184</v>
      </c>
      <c r="P1919" s="48" t="s">
        <v>1184</v>
      </c>
      <c r="Q1919" s="48" t="s">
        <v>1184</v>
      </c>
      <c r="R1919" s="48" t="s">
        <v>1184</v>
      </c>
      <c r="S1919" s="48" t="s">
        <v>1184</v>
      </c>
      <c r="T1919" s="48" t="s">
        <v>1184</v>
      </c>
      <c r="U1919" s="48" t="s">
        <v>1184</v>
      </c>
      <c r="V1919" s="48" t="s">
        <v>1184</v>
      </c>
      <c r="W1919" s="48" t="s">
        <v>1184</v>
      </c>
      <c r="X1919" s="48" t="s">
        <v>1184</v>
      </c>
      <c r="Y1919" s="48" t="s">
        <v>1184</v>
      </c>
      <c r="Z1919" s="48" t="s">
        <v>1184</v>
      </c>
      <c r="AA1919" s="48" t="s">
        <v>1184</v>
      </c>
      <c r="AB1919" s="48" t="s">
        <v>1184</v>
      </c>
      <c r="AC1919" s="48" t="s">
        <v>1184</v>
      </c>
      <c r="AD1919" s="48" t="s">
        <v>1184</v>
      </c>
      <c r="AE1919" s="48" t="s">
        <v>1184</v>
      </c>
      <c r="AF1919" s="48" t="s">
        <v>1184</v>
      </c>
      <c r="AG1919" s="48" t="s">
        <v>1184</v>
      </c>
      <c r="AH1919" s="48" t="s">
        <v>1184</v>
      </c>
      <c r="AI1919" s="48" t="s">
        <v>1184</v>
      </c>
      <c r="AJ1919" s="48" t="s">
        <v>1184</v>
      </c>
      <c r="AK1919" s="48" t="s">
        <v>1184</v>
      </c>
      <c r="AL1919" s="48" t="s">
        <v>1184</v>
      </c>
      <c r="AM1919" s="48" t="s">
        <v>1184</v>
      </c>
      <c r="AN1919" s="48" t="s">
        <v>1184</v>
      </c>
      <c r="AO1919" s="48" t="s">
        <v>1184</v>
      </c>
      <c r="AP1919" s="48" t="s">
        <v>505</v>
      </c>
      <c r="AQ1919" s="48" t="s">
        <v>1184</v>
      </c>
      <c r="AR1919" s="48" t="s">
        <v>1184</v>
      </c>
      <c r="AS1919" s="48" t="s">
        <v>1184</v>
      </c>
      <c r="AT1919" s="48" t="s">
        <v>1184</v>
      </c>
      <c r="AU1919" s="48" t="s">
        <v>1184</v>
      </c>
      <c r="AV1919" s="48" t="s">
        <v>1184</v>
      </c>
      <c r="AW1919" s="48" t="s">
        <v>1184</v>
      </c>
      <c r="AX1919" s="48" t="s">
        <v>1184</v>
      </c>
      <c r="AY1919" s="48" t="s">
        <v>1184</v>
      </c>
      <c r="AZ1919" s="28" t="s">
        <v>1184</v>
      </c>
    </row>
    <row r="1920" ht="15.75" customHeight="1">
      <c r="A1920" s="40">
        <v>1716.0</v>
      </c>
      <c r="B1920" s="28" t="s">
        <v>5116</v>
      </c>
      <c r="C1920" s="41"/>
      <c r="D1920" s="42">
        <f t="array" ref="D1920">index(systems,match($A1920,INDEX(systems,0,1),),3)</f>
        <v>183.519</v>
      </c>
      <c r="E1920" s="42">
        <f t="array" ref="E1920">index(systems,match($A1920,INDEX(systems,0,1),),4)</f>
        <v>157.407</v>
      </c>
      <c r="F1920" s="43" t="str">
        <f>IFERROR(__xludf.DUMMYFUNCTION("let(row, match($B1920&amp;if($C1920&lt;&gt;"""","" [""&amp;$C1920&amp;""]"",""""),index(nebulae,,2),0),join("","",iferror(round(index(nebulae,row,5)/2,3),1),iferror(round(index(nebulae,row,6)/2,3),1),0))"),"1,1,0")</f>
        <v>1,1,0</v>
      </c>
      <c r="G1920" s="44" t="s">
        <v>5117</v>
      </c>
      <c r="H1920" s="45">
        <f t="array" ref="H1920">let(systemId,match(A1920,index(systems,0,1),),refSystemId,match($H$1,index(systems,0,1),),x,index(systems,systemId,3),y,index(systems,systemId,4),refX,index(systems,refSystemId,3),refY,index(systems,refSystemId,4),round(sqrt((x-refX)^2+(y-refY)^2),3))</f>
        <v>241.777</v>
      </c>
      <c r="I1920" s="28" t="s">
        <v>408</v>
      </c>
      <c r="J1920" s="28" t="s">
        <v>408</v>
      </c>
      <c r="K1920" s="28" t="s">
        <v>408</v>
      </c>
      <c r="L1920" s="48" t="s">
        <v>408</v>
      </c>
      <c r="M1920" s="48" t="s">
        <v>408</v>
      </c>
      <c r="N1920" s="28" t="s">
        <v>408</v>
      </c>
      <c r="O1920" s="41"/>
      <c r="P1920" s="48" t="s">
        <v>680</v>
      </c>
      <c r="Q1920" s="48" t="s">
        <v>680</v>
      </c>
      <c r="R1920" s="48" t="s">
        <v>680</v>
      </c>
      <c r="S1920" s="48" t="s">
        <v>680</v>
      </c>
      <c r="T1920" s="48" t="s">
        <v>680</v>
      </c>
      <c r="U1920" s="48" t="s">
        <v>680</v>
      </c>
      <c r="V1920" s="48" t="s">
        <v>680</v>
      </c>
      <c r="W1920" s="48" t="s">
        <v>680</v>
      </c>
      <c r="X1920" s="48" t="s">
        <v>680</v>
      </c>
      <c r="Y1920" s="48" t="s">
        <v>681</v>
      </c>
      <c r="Z1920" s="48" t="s">
        <v>681</v>
      </c>
      <c r="AA1920" s="48" t="s">
        <v>681</v>
      </c>
      <c r="AB1920" s="48" t="s">
        <v>681</v>
      </c>
      <c r="AC1920" s="48" t="s">
        <v>681</v>
      </c>
      <c r="AD1920" s="48" t="s">
        <v>681</v>
      </c>
      <c r="AE1920" s="48" t="s">
        <v>681</v>
      </c>
      <c r="AF1920" s="48" t="s">
        <v>681</v>
      </c>
      <c r="AG1920" s="48" t="s">
        <v>681</v>
      </c>
      <c r="AH1920" s="48" t="s">
        <v>681</v>
      </c>
      <c r="AI1920" s="48" t="s">
        <v>681</v>
      </c>
      <c r="AJ1920" s="48" t="s">
        <v>681</v>
      </c>
      <c r="AK1920" s="48" t="s">
        <v>681</v>
      </c>
      <c r="AL1920" s="48" t="s">
        <v>681</v>
      </c>
      <c r="AM1920" s="48" t="s">
        <v>681</v>
      </c>
      <c r="AN1920" s="48" t="s">
        <v>681</v>
      </c>
      <c r="AO1920" s="48" t="s">
        <v>681</v>
      </c>
      <c r="AP1920" s="48" t="s">
        <v>681</v>
      </c>
      <c r="AQ1920" s="48" t="s">
        <v>681</v>
      </c>
      <c r="AR1920" s="48" t="s">
        <v>681</v>
      </c>
      <c r="AS1920" s="48" t="s">
        <v>681</v>
      </c>
      <c r="AT1920" s="52" t="s">
        <v>681</v>
      </c>
      <c r="AU1920" s="52" t="s">
        <v>681</v>
      </c>
      <c r="AV1920" s="48" t="s">
        <v>681</v>
      </c>
      <c r="AW1920" s="48" t="s">
        <v>681</v>
      </c>
      <c r="AX1920" s="52" t="s">
        <v>681</v>
      </c>
      <c r="AY1920" s="52" t="s">
        <v>681</v>
      </c>
      <c r="AZ1920" s="28" t="s">
        <v>681</v>
      </c>
    </row>
    <row r="1921" ht="15.75" customHeight="1">
      <c r="A1921" s="40">
        <v>1717.0</v>
      </c>
      <c r="B1921" s="28" t="s">
        <v>5118</v>
      </c>
      <c r="C1921" s="41"/>
      <c r="D1921" s="42">
        <f t="array" ref="D1921">index(systems,match($A1921,INDEX(systems,0,1),),3)</f>
        <v>-285.855</v>
      </c>
      <c r="E1921" s="42">
        <f t="array" ref="E1921">index(systems,match($A1921,INDEX(systems,0,1),),4)</f>
        <v>300.837</v>
      </c>
      <c r="F1921" s="43" t="str">
        <f>IFERROR(__xludf.DUMMYFUNCTION("let(row, match($B1921&amp;if($C1921&lt;&gt;"""","" [""&amp;$C1921&amp;""]"",""""),index(nebulae,,2),0),join("","",iferror(round(index(nebulae,row,5)/2,3),1),iferror(round(index(nebulae,row,6)/2,3),1),0))"),"1,1,0")</f>
        <v>1,1,0</v>
      </c>
      <c r="G1921" s="44" t="s">
        <v>5119</v>
      </c>
      <c r="H1921" s="45">
        <f t="array" ref="H1921">let(systemId,match(A1921,index(systems,0,1),),refSystemId,match($H$1,index(systems,0,1),),x,index(systems,systemId,3),y,index(systems,systemId,4),refX,index(systems,refSystemId,3),refY,index(systems,refSystemId,4),round(sqrt((x-refX)^2+(y-refY)^2),3))</f>
        <v>414.989</v>
      </c>
      <c r="I1921" s="46" t="s">
        <v>408</v>
      </c>
      <c r="J1921" s="46" t="s">
        <v>408</v>
      </c>
      <c r="K1921" s="46" t="s">
        <v>408</v>
      </c>
      <c r="L1921" s="46" t="s">
        <v>408</v>
      </c>
      <c r="M1921" s="53"/>
      <c r="N1921" s="28" t="s">
        <v>435</v>
      </c>
      <c r="O1921" s="48" t="s">
        <v>435</v>
      </c>
      <c r="P1921" s="48" t="s">
        <v>435</v>
      </c>
      <c r="Q1921" s="48" t="s">
        <v>435</v>
      </c>
      <c r="R1921" s="48" t="s">
        <v>435</v>
      </c>
      <c r="S1921" s="48" t="s">
        <v>435</v>
      </c>
      <c r="T1921" s="48" t="s">
        <v>435</v>
      </c>
      <c r="U1921" s="48" t="s">
        <v>435</v>
      </c>
      <c r="V1921" s="48" t="s">
        <v>435</v>
      </c>
      <c r="W1921" s="48" t="s">
        <v>435</v>
      </c>
      <c r="X1921" s="48" t="s">
        <v>435</v>
      </c>
      <c r="Y1921" s="48" t="s">
        <v>435</v>
      </c>
      <c r="Z1921" s="48" t="s">
        <v>435</v>
      </c>
      <c r="AA1921" s="48" t="s">
        <v>590</v>
      </c>
      <c r="AB1921" s="48" t="s">
        <v>590</v>
      </c>
      <c r="AC1921" s="48" t="s">
        <v>590</v>
      </c>
      <c r="AD1921" s="48" t="s">
        <v>590</v>
      </c>
      <c r="AE1921" s="48" t="s">
        <v>590</v>
      </c>
      <c r="AF1921" s="48" t="s">
        <v>590</v>
      </c>
      <c r="AG1921" s="48" t="s">
        <v>590</v>
      </c>
      <c r="AH1921" s="48" t="s">
        <v>591</v>
      </c>
      <c r="AI1921" s="48" t="s">
        <v>438</v>
      </c>
      <c r="AJ1921" s="48" t="s">
        <v>438</v>
      </c>
      <c r="AK1921" s="48" t="s">
        <v>438</v>
      </c>
      <c r="AL1921" s="48" t="s">
        <v>438</v>
      </c>
      <c r="AM1921" s="48" t="s">
        <v>438</v>
      </c>
      <c r="AN1921" s="48" t="s">
        <v>438</v>
      </c>
      <c r="AO1921" s="48" t="s">
        <v>438</v>
      </c>
      <c r="AP1921" s="48" t="s">
        <v>438</v>
      </c>
      <c r="AQ1921" s="48" t="s">
        <v>5120</v>
      </c>
      <c r="AR1921" s="48" t="s">
        <v>5120</v>
      </c>
      <c r="AS1921" s="48" t="s">
        <v>5120</v>
      </c>
      <c r="AT1921" s="48" t="s">
        <v>439</v>
      </c>
      <c r="AU1921" s="48" t="s">
        <v>439</v>
      </c>
      <c r="AV1921" s="52" t="s">
        <v>439</v>
      </c>
      <c r="AW1921" s="52" t="s">
        <v>439</v>
      </c>
      <c r="AX1921" s="52" t="s">
        <v>439</v>
      </c>
      <c r="AY1921" s="52" t="s">
        <v>439</v>
      </c>
      <c r="AZ1921" s="49" t="s">
        <v>439</v>
      </c>
    </row>
    <row r="1922" ht="15.75" customHeight="1">
      <c r="A1922" s="40">
        <v>1718.0</v>
      </c>
      <c r="B1922" s="28" t="s">
        <v>5121</v>
      </c>
      <c r="C1922" s="41"/>
      <c r="D1922" s="42">
        <f t="array" ref="D1922">index(systems,match($A1922,INDEX(systems,0,1),),3)</f>
        <v>103.393</v>
      </c>
      <c r="E1922" s="42">
        <f t="array" ref="E1922">index(systems,match($A1922,INDEX(systems,0,1),),4)</f>
        <v>-52.004</v>
      </c>
      <c r="F1922" s="43" t="str">
        <f>IFERROR(__xludf.DUMMYFUNCTION("let(row, match($B1922&amp;if($C1922&lt;&gt;"""","" [""&amp;$C1922&amp;""]"",""""),index(nebulae,,2),0),join("","",iferror(round(index(nebulae,row,5)/2,3),1),iferror(round(index(nebulae,row,6)/2,3),1),0))"),"1,1,0")</f>
        <v>1,1,0</v>
      </c>
      <c r="G1922" s="44" t="s">
        <v>5122</v>
      </c>
      <c r="H1922" s="45">
        <f t="array" ref="H1922">let(systemId,match(A1922,index(systems,0,1),),refSystemId,match($H$1,index(systems,0,1),),x,index(systems,systemId,3),y,index(systems,systemId,4),refX,index(systems,refSystemId,3),refY,index(systems,refSystemId,4),round(sqrt((x-refX)^2+(y-refY)^2),3))</f>
        <v>115.735</v>
      </c>
      <c r="I1922" s="41"/>
      <c r="J1922" s="28" t="s">
        <v>5123</v>
      </c>
      <c r="K1922" s="28" t="s">
        <v>807</v>
      </c>
      <c r="L1922" s="28" t="s">
        <v>807</v>
      </c>
      <c r="M1922" s="28" t="s">
        <v>500</v>
      </c>
      <c r="N1922" s="28" t="s">
        <v>817</v>
      </c>
      <c r="O1922" s="48" t="s">
        <v>817</v>
      </c>
      <c r="P1922" s="48" t="s">
        <v>817</v>
      </c>
      <c r="Q1922" s="48" t="s">
        <v>817</v>
      </c>
      <c r="R1922" s="48" t="s">
        <v>817</v>
      </c>
      <c r="S1922" s="48" t="s">
        <v>817</v>
      </c>
      <c r="T1922" s="48" t="s">
        <v>817</v>
      </c>
      <c r="U1922" s="48" t="s">
        <v>817</v>
      </c>
      <c r="V1922" s="48" t="s">
        <v>817</v>
      </c>
      <c r="W1922" s="48" t="s">
        <v>502</v>
      </c>
      <c r="X1922" s="48" t="s">
        <v>502</v>
      </c>
      <c r="Y1922" s="48" t="s">
        <v>503</v>
      </c>
      <c r="Z1922" s="48" t="s">
        <v>503</v>
      </c>
      <c r="AA1922" s="48" t="s">
        <v>504</v>
      </c>
      <c r="AB1922" s="48" t="s">
        <v>504</v>
      </c>
      <c r="AC1922" s="48" t="s">
        <v>504</v>
      </c>
      <c r="AD1922" s="48" t="s">
        <v>504</v>
      </c>
      <c r="AE1922" s="48" t="s">
        <v>504</v>
      </c>
      <c r="AF1922" s="48" t="s">
        <v>504</v>
      </c>
      <c r="AG1922" s="48" t="s">
        <v>504</v>
      </c>
      <c r="AH1922" s="48" t="s">
        <v>504</v>
      </c>
      <c r="AI1922" s="48" t="s">
        <v>504</v>
      </c>
      <c r="AJ1922" s="48" t="s">
        <v>504</v>
      </c>
      <c r="AK1922" s="48" t="s">
        <v>504</v>
      </c>
      <c r="AL1922" s="48" t="s">
        <v>504</v>
      </c>
      <c r="AM1922" s="48" t="s">
        <v>504</v>
      </c>
      <c r="AN1922" s="48" t="s">
        <v>504</v>
      </c>
      <c r="AO1922" s="48" t="s">
        <v>503</v>
      </c>
      <c r="AP1922" s="48" t="s">
        <v>503</v>
      </c>
      <c r="AQ1922" s="48" t="s">
        <v>503</v>
      </c>
      <c r="AR1922" s="48" t="s">
        <v>503</v>
      </c>
      <c r="AS1922" s="48" t="s">
        <v>503</v>
      </c>
      <c r="AT1922" s="48" t="s">
        <v>503</v>
      </c>
      <c r="AU1922" s="48" t="s">
        <v>503</v>
      </c>
      <c r="AV1922" s="52" t="s">
        <v>503</v>
      </c>
      <c r="AW1922" s="52" t="s">
        <v>503</v>
      </c>
      <c r="AX1922" s="48" t="s">
        <v>817</v>
      </c>
      <c r="AY1922" s="48" t="s">
        <v>817</v>
      </c>
      <c r="AZ1922" s="28" t="s">
        <v>817</v>
      </c>
    </row>
    <row r="1923" ht="15.75" customHeight="1">
      <c r="A1923" s="40">
        <v>1719.0</v>
      </c>
      <c r="B1923" s="28" t="s">
        <v>5124</v>
      </c>
      <c r="C1923" s="41"/>
      <c r="D1923" s="42">
        <f t="array" ref="D1923">index(systems,match($A1923,INDEX(systems,0,1),),3)</f>
        <v>108.822</v>
      </c>
      <c r="E1923" s="42">
        <f t="array" ref="E1923">index(systems,match($A1923,INDEX(systems,0,1),),4)</f>
        <v>-26.926</v>
      </c>
      <c r="F1923" s="43" t="str">
        <f>IFERROR(__xludf.DUMMYFUNCTION("let(row, match($B1923&amp;if($C1923&lt;&gt;"""","" [""&amp;$C1923&amp;""]"",""""),index(nebulae,,2),0),join("","",iferror(round(index(nebulae,row,5)/2,3),1),iferror(round(index(nebulae,row,6)/2,3),1),0))"),"1,1,0")</f>
        <v>1,1,0</v>
      </c>
      <c r="G1923" s="44" t="s">
        <v>5125</v>
      </c>
      <c r="H1923" s="45">
        <f t="array" ref="H1923">let(systemId,match(A1923,index(systems,0,1),),refSystemId,match($H$1,index(systems,0,1),),x,index(systems,systemId,3),y,index(systems,systemId,4),refX,index(systems,refSystemId,3),refY,index(systems,refSystemId,4),round(sqrt((x-refX)^2+(y-refY)^2),3))</f>
        <v>112.104</v>
      </c>
      <c r="I1923" s="28" t="s">
        <v>807</v>
      </c>
      <c r="J1923" s="41"/>
      <c r="K1923" s="28" t="s">
        <v>418</v>
      </c>
      <c r="L1923" s="41"/>
      <c r="M1923" s="28" t="s">
        <v>500</v>
      </c>
      <c r="N1923" s="28" t="s">
        <v>2087</v>
      </c>
      <c r="O1923" s="48" t="s">
        <v>2087</v>
      </c>
      <c r="P1923" s="48" t="s">
        <v>582</v>
      </c>
      <c r="Q1923" s="48" t="s">
        <v>582</v>
      </c>
      <c r="R1923" s="48" t="s">
        <v>535</v>
      </c>
      <c r="S1923" s="48" t="s">
        <v>582</v>
      </c>
      <c r="T1923" s="48" t="s">
        <v>582</v>
      </c>
      <c r="U1923" s="48" t="s">
        <v>767</v>
      </c>
      <c r="V1923" s="48" t="s">
        <v>767</v>
      </c>
      <c r="W1923" s="48" t="s">
        <v>582</v>
      </c>
      <c r="X1923" s="48" t="s">
        <v>582</v>
      </c>
      <c r="Y1923" s="48" t="s">
        <v>1064</v>
      </c>
      <c r="Z1923" s="48" t="s">
        <v>1064</v>
      </c>
      <c r="AA1923" s="48" t="s">
        <v>1065</v>
      </c>
      <c r="AB1923" s="48" t="s">
        <v>1065</v>
      </c>
      <c r="AC1923" s="48" t="s">
        <v>1065</v>
      </c>
      <c r="AD1923" s="48" t="s">
        <v>1065</v>
      </c>
      <c r="AE1923" s="48" t="s">
        <v>1065</v>
      </c>
      <c r="AF1923" s="48" t="s">
        <v>1065</v>
      </c>
      <c r="AG1923" s="48" t="s">
        <v>1065</v>
      </c>
      <c r="AH1923" s="48" t="s">
        <v>1065</v>
      </c>
      <c r="AI1923" s="48" t="s">
        <v>1065</v>
      </c>
      <c r="AJ1923" s="48" t="s">
        <v>1065</v>
      </c>
      <c r="AK1923" s="48" t="s">
        <v>1065</v>
      </c>
      <c r="AL1923" s="48" t="s">
        <v>1065</v>
      </c>
      <c r="AM1923" s="48" t="s">
        <v>1065</v>
      </c>
      <c r="AN1923" s="48" t="s">
        <v>1065</v>
      </c>
      <c r="AO1923" s="48" t="s">
        <v>1064</v>
      </c>
      <c r="AP1923" s="48" t="s">
        <v>1064</v>
      </c>
      <c r="AQ1923" s="48" t="s">
        <v>516</v>
      </c>
      <c r="AR1923" s="48" t="s">
        <v>517</v>
      </c>
      <c r="AS1923" s="48" t="s">
        <v>540</v>
      </c>
      <c r="AT1923" s="48" t="s">
        <v>540</v>
      </c>
      <c r="AU1923" s="48" t="s">
        <v>540</v>
      </c>
      <c r="AV1923" s="52" t="s">
        <v>540</v>
      </c>
      <c r="AW1923" s="48" t="s">
        <v>1064</v>
      </c>
      <c r="AX1923" s="48" t="s">
        <v>1064</v>
      </c>
      <c r="AY1923" s="48" t="s">
        <v>1064</v>
      </c>
      <c r="AZ1923" s="28" t="s">
        <v>1064</v>
      </c>
    </row>
    <row r="1924" ht="15.75" customHeight="1">
      <c r="A1924" s="40">
        <v>1720.0</v>
      </c>
      <c r="B1924" s="28" t="s">
        <v>5126</v>
      </c>
      <c r="C1924" s="41"/>
      <c r="D1924" s="42">
        <f t="array" ref="D1924">index(systems,match($A1924,INDEX(systems,0,1),),3)</f>
        <v>475.103</v>
      </c>
      <c r="E1924" s="42">
        <f t="array" ref="E1924">index(systems,match($A1924,INDEX(systems,0,1),),4)</f>
        <v>15.463</v>
      </c>
      <c r="F1924" s="43" t="str">
        <f>IFERROR(__xludf.DUMMYFUNCTION("let(row, match($B1924&amp;if($C1924&lt;&gt;"""","" [""&amp;$C1924&amp;""]"",""""),index(nebulae,,2),0),join("","",iferror(round(index(nebulae,row,5)/2,3),1),iferror(round(index(nebulae,row,6)/2,3),1),0))"),"1,1,0")</f>
        <v>1,1,0</v>
      </c>
      <c r="G1924" s="44" t="s">
        <v>5127</v>
      </c>
      <c r="H1924" s="45">
        <f t="array" ref="H1924">let(systemId,match(A1924,index(systems,0,1),),refSystemId,match($H$1,index(systems,0,1),),x,index(systems,systemId,3),y,index(systems,systemId,4),refX,index(systems,refSystemId,3),refY,index(systems,refSystemId,4),round(sqrt((x-refX)^2+(y-refY)^2),3))</f>
        <v>475.355</v>
      </c>
      <c r="I1924" s="53"/>
      <c r="J1924" s="53"/>
      <c r="K1924" s="53"/>
      <c r="L1924" s="53"/>
      <c r="M1924" s="53"/>
      <c r="N1924" s="28" t="s">
        <v>620</v>
      </c>
      <c r="O1924" s="48" t="s">
        <v>620</v>
      </c>
      <c r="P1924" s="48" t="s">
        <v>620</v>
      </c>
      <c r="Q1924" s="48" t="s">
        <v>620</v>
      </c>
      <c r="R1924" s="48" t="s">
        <v>620</v>
      </c>
      <c r="S1924" s="48" t="s">
        <v>620</v>
      </c>
      <c r="T1924" s="48" t="s">
        <v>620</v>
      </c>
      <c r="U1924" s="48" t="s">
        <v>1581</v>
      </c>
      <c r="V1924" s="48" t="s">
        <v>1581</v>
      </c>
      <c r="W1924" s="48" t="s">
        <v>1581</v>
      </c>
      <c r="X1924" s="52" t="s">
        <v>1581</v>
      </c>
      <c r="Y1924" s="52" t="s">
        <v>1582</v>
      </c>
      <c r="Z1924" s="52" t="s">
        <v>1582</v>
      </c>
      <c r="AA1924" s="52" t="s">
        <v>1583</v>
      </c>
      <c r="AB1924" s="52" t="s">
        <v>1583</v>
      </c>
      <c r="AC1924" s="52" t="s">
        <v>1583</v>
      </c>
      <c r="AD1924" s="52" t="s">
        <v>1583</v>
      </c>
      <c r="AE1924" s="52" t="s">
        <v>1583</v>
      </c>
      <c r="AF1924" s="52" t="s">
        <v>1583</v>
      </c>
      <c r="AG1924" s="52" t="s">
        <v>1583</v>
      </c>
      <c r="AH1924" s="52" t="s">
        <v>1583</v>
      </c>
      <c r="AI1924" s="52" t="s">
        <v>1583</v>
      </c>
      <c r="AJ1924" s="52" t="s">
        <v>1583</v>
      </c>
      <c r="AK1924" s="52" t="s">
        <v>1583</v>
      </c>
      <c r="AL1924" s="52" t="s">
        <v>1583</v>
      </c>
      <c r="AM1924" s="52" t="s">
        <v>1583</v>
      </c>
      <c r="AN1924" s="52" t="s">
        <v>1583</v>
      </c>
      <c r="AO1924" s="52" t="s">
        <v>1582</v>
      </c>
      <c r="AP1924" s="52" t="s">
        <v>1582</v>
      </c>
      <c r="AQ1924" s="52" t="s">
        <v>1582</v>
      </c>
      <c r="AR1924" s="52" t="s">
        <v>1582</v>
      </c>
      <c r="AS1924" s="52" t="s">
        <v>1582</v>
      </c>
      <c r="AT1924" s="52" t="s">
        <v>1582</v>
      </c>
      <c r="AU1924" s="52" t="s">
        <v>1582</v>
      </c>
      <c r="AV1924" s="48" t="s">
        <v>1584</v>
      </c>
      <c r="AW1924" s="48" t="s">
        <v>624</v>
      </c>
      <c r="AX1924" s="48" t="s">
        <v>1585</v>
      </c>
      <c r="AY1924" s="48" t="s">
        <v>1585</v>
      </c>
      <c r="AZ1924" s="28" t="s">
        <v>1585</v>
      </c>
    </row>
    <row r="1925" ht="15.75" customHeight="1">
      <c r="A1925" s="40">
        <v>2914.0</v>
      </c>
      <c r="B1925" s="28" t="s">
        <v>5128</v>
      </c>
      <c r="C1925" s="41"/>
      <c r="D1925" s="42">
        <f t="array" ref="D1925">index(systems,match($A1925,INDEX(systems,0,1),),3)</f>
        <v>386.113</v>
      </c>
      <c r="E1925" s="42">
        <f t="array" ref="E1925">index(systems,match($A1925,INDEX(systems,0,1),),4)</f>
        <v>-478.255</v>
      </c>
      <c r="F1925" s="43" t="str">
        <f>IFERROR(__xludf.DUMMYFUNCTION("let(row, match($B1925&amp;if($C1925&lt;&gt;"""","" [""&amp;$C1925&amp;""]"",""""),index(nebulae,,2),0),join("","",iferror(round(index(nebulae,row,5)/2,3),1),iferror(round(index(nebulae,row,6)/2,3),1),0))"),"1,1,0")</f>
        <v>1,1,0</v>
      </c>
      <c r="G1925" s="44" t="s">
        <v>5129</v>
      </c>
      <c r="H1925" s="45">
        <f t="array" ref="H1925">let(systemId,match(A1925,index(systems,0,1),),refSystemId,match($H$1,index(systems,0,1),),x,index(systems,systemId,3),y,index(systems,systemId,4),refX,index(systems,refSystemId,3),refY,index(systems,refSystemId,4),round(sqrt((x-refX)^2+(y-refY)^2),3))</f>
        <v>614.663</v>
      </c>
      <c r="I1925" s="56" t="s">
        <v>408</v>
      </c>
      <c r="J1925" s="56" t="s">
        <v>408</v>
      </c>
      <c r="K1925" s="56" t="s">
        <v>408</v>
      </c>
      <c r="L1925" s="56" t="s">
        <v>408</v>
      </c>
      <c r="M1925" s="56" t="s">
        <v>408</v>
      </c>
      <c r="N1925" s="56" t="s">
        <v>408</v>
      </c>
      <c r="O1925" s="41"/>
      <c r="P1925" s="48" t="s">
        <v>408</v>
      </c>
      <c r="Q1925" s="48" t="s">
        <v>408</v>
      </c>
      <c r="R1925" s="48" t="s">
        <v>408</v>
      </c>
      <c r="S1925" s="48" t="s">
        <v>408</v>
      </c>
      <c r="T1925" s="48" t="s">
        <v>408</v>
      </c>
      <c r="U1925" s="48" t="s">
        <v>408</v>
      </c>
      <c r="V1925" s="48" t="s">
        <v>408</v>
      </c>
      <c r="W1925" s="48" t="s">
        <v>408</v>
      </c>
      <c r="X1925" s="48" t="s">
        <v>408</v>
      </c>
      <c r="Y1925" s="56" t="s">
        <v>408</v>
      </c>
      <c r="Z1925" s="41"/>
      <c r="AA1925" s="56" t="s">
        <v>953</v>
      </c>
      <c r="AB1925" s="56" t="s">
        <v>953</v>
      </c>
      <c r="AC1925" s="56" t="s">
        <v>953</v>
      </c>
      <c r="AD1925" s="56" t="s">
        <v>953</v>
      </c>
      <c r="AE1925" s="56" t="s">
        <v>953</v>
      </c>
      <c r="AF1925" s="56" t="s">
        <v>953</v>
      </c>
      <c r="AG1925" s="56" t="s">
        <v>953</v>
      </c>
      <c r="AH1925" s="56" t="s">
        <v>953</v>
      </c>
      <c r="AI1925" s="56" t="s">
        <v>953</v>
      </c>
      <c r="AJ1925" s="56" t="s">
        <v>953</v>
      </c>
      <c r="AK1925" s="56" t="s">
        <v>953</v>
      </c>
      <c r="AL1925" s="56" t="s">
        <v>953</v>
      </c>
      <c r="AM1925" s="56" t="s">
        <v>953</v>
      </c>
      <c r="AN1925" s="56" t="s">
        <v>953</v>
      </c>
      <c r="AO1925" s="56" t="s">
        <v>2092</v>
      </c>
      <c r="AP1925" s="56" t="s">
        <v>2092</v>
      </c>
      <c r="AQ1925" s="56" t="s">
        <v>953</v>
      </c>
      <c r="AR1925" s="56" t="s">
        <v>953</v>
      </c>
      <c r="AS1925" s="56" t="s">
        <v>953</v>
      </c>
      <c r="AT1925" s="56" t="s">
        <v>418</v>
      </c>
      <c r="AU1925" s="48" t="s">
        <v>418</v>
      </c>
      <c r="AV1925" s="56" t="s">
        <v>722</v>
      </c>
      <c r="AW1925" s="56" t="s">
        <v>722</v>
      </c>
      <c r="AX1925" s="56" t="s">
        <v>722</v>
      </c>
      <c r="AY1925" s="56" t="s">
        <v>722</v>
      </c>
      <c r="AZ1925" s="51" t="s">
        <v>722</v>
      </c>
    </row>
    <row r="1926" ht="15.75" customHeight="1">
      <c r="A1926" s="40">
        <v>1721.0</v>
      </c>
      <c r="B1926" s="28" t="s">
        <v>5130</v>
      </c>
      <c r="C1926" s="41"/>
      <c r="D1926" s="42">
        <f t="array" ref="D1926">index(systems,match($A1926,INDEX(systems,0,1),),3)</f>
        <v>274.256</v>
      </c>
      <c r="E1926" s="42">
        <f t="array" ref="E1926">index(systems,match($A1926,INDEX(systems,0,1),),4)</f>
        <v>84.992</v>
      </c>
      <c r="F1926" s="43" t="str">
        <f>IFERROR(__xludf.DUMMYFUNCTION("let(row, match($B1926&amp;if($C1926&lt;&gt;"""","" [""&amp;$C1926&amp;""]"",""""),index(nebulae,,2),0),join("","",iferror(round(index(nebulae,row,5)/2,3),1),iferror(round(index(nebulae,row,6)/2,3),1),0))"),"1,1,0")</f>
        <v>1,1,0</v>
      </c>
      <c r="G1926" s="44" t="s">
        <v>5131</v>
      </c>
      <c r="H1926" s="45">
        <f t="array" ref="H1926">let(systemId,match(A1926,index(systems,0,1),),refSystemId,match($H$1,index(systems,0,1),),x,index(systems,systemId,3),y,index(systems,systemId,4),refX,index(systems,refSystemId,3),refY,index(systems,refSystemId,4),round(sqrt((x-refX)^2+(y-refY)^2),3))</f>
        <v>287.124</v>
      </c>
      <c r="I1926" s="41"/>
      <c r="J1926" s="41"/>
      <c r="K1926" s="28" t="s">
        <v>418</v>
      </c>
      <c r="L1926" s="41"/>
      <c r="M1926" s="41"/>
      <c r="N1926" s="28" t="s">
        <v>1008</v>
      </c>
      <c r="O1926" s="48" t="s">
        <v>1008</v>
      </c>
      <c r="P1926" s="48" t="s">
        <v>1008</v>
      </c>
      <c r="Q1926" s="48" t="s">
        <v>1008</v>
      </c>
      <c r="R1926" s="48" t="s">
        <v>1008</v>
      </c>
      <c r="S1926" s="48" t="s">
        <v>1008</v>
      </c>
      <c r="T1926" s="48" t="s">
        <v>1008</v>
      </c>
      <c r="U1926" s="48" t="s">
        <v>1008</v>
      </c>
      <c r="V1926" s="48" t="s">
        <v>1008</v>
      </c>
      <c r="W1926" s="48" t="s">
        <v>1008</v>
      </c>
      <c r="X1926" s="48" t="s">
        <v>1008</v>
      </c>
      <c r="Y1926" s="48" t="s">
        <v>1008</v>
      </c>
      <c r="Z1926" s="48" t="s">
        <v>1008</v>
      </c>
      <c r="AA1926" s="48" t="s">
        <v>1008</v>
      </c>
      <c r="AB1926" s="48" t="s">
        <v>1008</v>
      </c>
      <c r="AC1926" s="48" t="s">
        <v>1008</v>
      </c>
      <c r="AD1926" s="48" t="s">
        <v>1008</v>
      </c>
      <c r="AE1926" s="48" t="s">
        <v>1008</v>
      </c>
      <c r="AF1926" s="48" t="s">
        <v>1008</v>
      </c>
      <c r="AG1926" s="48" t="s">
        <v>1008</v>
      </c>
      <c r="AH1926" s="48" t="s">
        <v>1008</v>
      </c>
      <c r="AI1926" s="48" t="s">
        <v>1008</v>
      </c>
      <c r="AJ1926" s="48" t="s">
        <v>1008</v>
      </c>
      <c r="AK1926" s="48" t="s">
        <v>1008</v>
      </c>
      <c r="AL1926" s="48" t="s">
        <v>1008</v>
      </c>
      <c r="AM1926" s="48" t="s">
        <v>1008</v>
      </c>
      <c r="AN1926" s="48" t="s">
        <v>1008</v>
      </c>
      <c r="AO1926" s="48" t="s">
        <v>1008</v>
      </c>
      <c r="AP1926" s="48" t="s">
        <v>1008</v>
      </c>
      <c r="AQ1926" s="48" t="s">
        <v>1210</v>
      </c>
      <c r="AR1926" s="52" t="s">
        <v>1210</v>
      </c>
      <c r="AS1926" s="52" t="s">
        <v>1210</v>
      </c>
      <c r="AT1926" s="52" t="s">
        <v>1210</v>
      </c>
      <c r="AU1926" s="52" t="s">
        <v>1210</v>
      </c>
      <c r="AV1926" s="52" t="s">
        <v>2882</v>
      </c>
      <c r="AW1926" s="52" t="s">
        <v>2882</v>
      </c>
      <c r="AX1926" s="52" t="s">
        <v>1210</v>
      </c>
      <c r="AY1926" s="52" t="s">
        <v>1210</v>
      </c>
      <c r="AZ1926" s="28" t="s">
        <v>1210</v>
      </c>
    </row>
    <row r="1927" ht="15.75" customHeight="1">
      <c r="A1927" s="40">
        <v>1722.0</v>
      </c>
      <c r="B1927" s="28" t="s">
        <v>5132</v>
      </c>
      <c r="C1927" s="28" t="s">
        <v>777</v>
      </c>
      <c r="D1927" s="42">
        <f t="array" ref="D1927">index(systems,match($A1927,INDEX(systems,0,1),),3)</f>
        <v>509.843</v>
      </c>
      <c r="E1927" s="42">
        <f t="array" ref="E1927">index(systems,match($A1927,INDEX(systems,0,1),),4)</f>
        <v>86.018</v>
      </c>
      <c r="F1927" s="43" t="str">
        <f>IFERROR(__xludf.DUMMYFUNCTION("let(row, match($B1927&amp;if($C1927&lt;&gt;"""","" [""&amp;$C1927&amp;""]"",""""),index(nebulae,,2),0),join("","",iferror(round(index(nebulae,row,5)/2,3),1),iferror(round(index(nebulae,row,6)/2,3),1),0))"),"1,1,0")</f>
        <v>1,1,0</v>
      </c>
      <c r="G1927" s="44" t="s">
        <v>5133</v>
      </c>
      <c r="H1927" s="45">
        <f t="array" ref="H1927">let(systemId,match(A1927,index(systems,0,1),),refSystemId,match($H$1,index(systems,0,1),),x,index(systems,systemId,3),y,index(systems,systemId,4),refX,index(systems,refSystemId,3),refY,index(systems,refSystemId,4),round(sqrt((x-refX)^2+(y-refY)^2),3))</f>
        <v>517.048</v>
      </c>
      <c r="I1927" s="46" t="s">
        <v>408</v>
      </c>
      <c r="J1927" s="46" t="s">
        <v>408</v>
      </c>
      <c r="K1927" s="46" t="s">
        <v>408</v>
      </c>
      <c r="L1927" s="46" t="s">
        <v>408</v>
      </c>
      <c r="M1927" s="46" t="s">
        <v>408</v>
      </c>
      <c r="N1927" s="28" t="s">
        <v>408</v>
      </c>
      <c r="O1927" s="41"/>
      <c r="P1927" s="48" t="s">
        <v>776</v>
      </c>
      <c r="Q1927" s="48" t="s">
        <v>776</v>
      </c>
      <c r="R1927" s="48" t="s">
        <v>776</v>
      </c>
      <c r="S1927" s="48" t="s">
        <v>776</v>
      </c>
      <c r="T1927" s="48" t="s">
        <v>776</v>
      </c>
      <c r="U1927" s="48" t="s">
        <v>776</v>
      </c>
      <c r="V1927" s="48" t="s">
        <v>776</v>
      </c>
      <c r="W1927" s="48" t="s">
        <v>776</v>
      </c>
      <c r="X1927" s="48" t="s">
        <v>776</v>
      </c>
      <c r="Y1927" s="48" t="s">
        <v>776</v>
      </c>
      <c r="Z1927" s="48" t="s">
        <v>776</v>
      </c>
      <c r="AA1927" s="48" t="s">
        <v>776</v>
      </c>
      <c r="AB1927" s="48" t="s">
        <v>776</v>
      </c>
      <c r="AC1927" s="48" t="s">
        <v>776</v>
      </c>
      <c r="AD1927" s="48" t="s">
        <v>776</v>
      </c>
      <c r="AE1927" s="48" t="s">
        <v>776</v>
      </c>
      <c r="AF1927" s="48" t="s">
        <v>776</v>
      </c>
      <c r="AG1927" s="48" t="s">
        <v>776</v>
      </c>
      <c r="AH1927" s="48" t="s">
        <v>776</v>
      </c>
      <c r="AI1927" s="48" t="s">
        <v>776</v>
      </c>
      <c r="AJ1927" s="48" t="s">
        <v>776</v>
      </c>
      <c r="AK1927" s="48" t="s">
        <v>776</v>
      </c>
      <c r="AL1927" s="48" t="s">
        <v>776</v>
      </c>
      <c r="AM1927" s="48" t="s">
        <v>776</v>
      </c>
      <c r="AN1927" s="48" t="s">
        <v>776</v>
      </c>
      <c r="AO1927" s="48" t="s">
        <v>776</v>
      </c>
      <c r="AP1927" s="48" t="s">
        <v>776</v>
      </c>
      <c r="AQ1927" s="48" t="s">
        <v>776</v>
      </c>
      <c r="AR1927" s="48" t="s">
        <v>776</v>
      </c>
      <c r="AS1927" s="48" t="s">
        <v>776</v>
      </c>
      <c r="AT1927" s="48" t="s">
        <v>777</v>
      </c>
      <c r="AU1927" s="48" t="s">
        <v>777</v>
      </c>
      <c r="AV1927" s="48" t="s">
        <v>777</v>
      </c>
      <c r="AW1927" s="48" t="s">
        <v>777</v>
      </c>
      <c r="AX1927" s="48" t="s">
        <v>777</v>
      </c>
      <c r="AY1927" s="48" t="s">
        <v>777</v>
      </c>
      <c r="AZ1927" s="28" t="s">
        <v>777</v>
      </c>
    </row>
    <row r="1928" ht="15.75" customHeight="1">
      <c r="A1928" s="40">
        <v>1723.0</v>
      </c>
      <c r="B1928" s="28" t="s">
        <v>5134</v>
      </c>
      <c r="C1928" s="41"/>
      <c r="D1928" s="42">
        <f t="array" ref="D1928">index(systems,match($A1928,INDEX(systems,0,1),),3)</f>
        <v>-224.909</v>
      </c>
      <c r="E1928" s="42">
        <f t="array" ref="E1928">index(systems,match($A1928,INDEX(systems,0,1),),4)</f>
        <v>294.635</v>
      </c>
      <c r="F1928" s="43" t="str">
        <f>IFERROR(__xludf.DUMMYFUNCTION("let(row, match($B1928&amp;if($C1928&lt;&gt;"""","" [""&amp;$C1928&amp;""]"",""""),index(nebulae,,2),0),join("","",iferror(round(index(nebulae,row,5)/2,3),1),iferror(round(index(nebulae,row,6)/2,3),1),0))"),"1,1,0")</f>
        <v>1,1,0</v>
      </c>
      <c r="G1928" s="44" t="s">
        <v>5135</v>
      </c>
      <c r="H1928" s="45">
        <f t="array" ref="H1928">let(systemId,match(A1928,index(systems,0,1),),refSystemId,match($H$1,index(systems,0,1),),x,index(systems,systemId,3),y,index(systems,systemId,4),refX,index(systems,refSystemId,3),refY,index(systems,refSystemId,4),round(sqrt((x-refX)^2+(y-refY)^2),3))</f>
        <v>370.667</v>
      </c>
      <c r="I1928" s="28" t="s">
        <v>408</v>
      </c>
      <c r="J1928" s="28" t="s">
        <v>408</v>
      </c>
      <c r="K1928" s="28" t="s">
        <v>408</v>
      </c>
      <c r="L1928" s="28" t="s">
        <v>408</v>
      </c>
      <c r="M1928" s="48" t="s">
        <v>408</v>
      </c>
      <c r="N1928" s="28" t="s">
        <v>408</v>
      </c>
      <c r="O1928" s="41"/>
      <c r="P1928" s="48" t="s">
        <v>435</v>
      </c>
      <c r="Q1928" s="48" t="s">
        <v>435</v>
      </c>
      <c r="R1928" s="48" t="s">
        <v>435</v>
      </c>
      <c r="S1928" s="48" t="s">
        <v>435</v>
      </c>
      <c r="T1928" s="48" t="s">
        <v>435</v>
      </c>
      <c r="U1928" s="48" t="s">
        <v>435</v>
      </c>
      <c r="V1928" s="48" t="s">
        <v>435</v>
      </c>
      <c r="W1928" s="48" t="s">
        <v>435</v>
      </c>
      <c r="X1928" s="48" t="s">
        <v>435</v>
      </c>
      <c r="Y1928" s="48" t="s">
        <v>435</v>
      </c>
      <c r="Z1928" s="48" t="s">
        <v>435</v>
      </c>
      <c r="AA1928" s="48" t="s">
        <v>590</v>
      </c>
      <c r="AB1928" s="48" t="s">
        <v>590</v>
      </c>
      <c r="AC1928" s="48" t="s">
        <v>590</v>
      </c>
      <c r="AD1928" s="48" t="s">
        <v>590</v>
      </c>
      <c r="AE1928" s="48" t="s">
        <v>590</v>
      </c>
      <c r="AF1928" s="48" t="s">
        <v>590</v>
      </c>
      <c r="AG1928" s="48" t="s">
        <v>590</v>
      </c>
      <c r="AH1928" s="48" t="s">
        <v>591</v>
      </c>
      <c r="AI1928" s="48" t="s">
        <v>438</v>
      </c>
      <c r="AJ1928" s="48" t="s">
        <v>438</v>
      </c>
      <c r="AK1928" s="48" t="s">
        <v>438</v>
      </c>
      <c r="AL1928" s="48" t="s">
        <v>438</v>
      </c>
      <c r="AM1928" s="48" t="s">
        <v>438</v>
      </c>
      <c r="AN1928" s="48" t="s">
        <v>438</v>
      </c>
      <c r="AO1928" s="48" t="s">
        <v>438</v>
      </c>
      <c r="AP1928" s="48" t="s">
        <v>438</v>
      </c>
      <c r="AQ1928" s="48" t="s">
        <v>438</v>
      </c>
      <c r="AR1928" s="48" t="s">
        <v>438</v>
      </c>
      <c r="AS1928" s="48" t="s">
        <v>438</v>
      </c>
      <c r="AT1928" s="48" t="s">
        <v>439</v>
      </c>
      <c r="AU1928" s="48" t="s">
        <v>439</v>
      </c>
      <c r="AV1928" s="52" t="s">
        <v>439</v>
      </c>
      <c r="AW1928" s="52" t="s">
        <v>439</v>
      </c>
      <c r="AX1928" s="52" t="s">
        <v>439</v>
      </c>
      <c r="AY1928" s="52" t="s">
        <v>439</v>
      </c>
      <c r="AZ1928" s="49" t="s">
        <v>439</v>
      </c>
    </row>
    <row r="1929" ht="15.75" customHeight="1">
      <c r="A1929" s="40">
        <v>1724.0</v>
      </c>
      <c r="B1929" s="28" t="s">
        <v>5136</v>
      </c>
      <c r="C1929" s="41"/>
      <c r="D1929" s="42">
        <f t="array" ref="D1929">index(systems,match($A1929,INDEX(systems,0,1),),3)</f>
        <v>108.814</v>
      </c>
      <c r="E1929" s="42">
        <f t="array" ref="E1929">index(systems,match($A1929,INDEX(systems,0,1),),4)</f>
        <v>-328.313</v>
      </c>
      <c r="F1929" s="43" t="str">
        <f>IFERROR(__xludf.DUMMYFUNCTION("let(row, match($B1929&amp;if($C1929&lt;&gt;"""","" [""&amp;$C1929&amp;""]"",""""),index(nebulae,,2),0),join("","",iferror(round(index(nebulae,row,5)/2,3),1),iferror(round(index(nebulae,row,6)/2,3),1),0))"),"1,1,0")</f>
        <v>1,1,0</v>
      </c>
      <c r="G1929" s="44" t="s">
        <v>5137</v>
      </c>
      <c r="H1929" s="45">
        <f t="array" ref="H1929">let(systemId,match(A1929,index(systems,0,1),),refSystemId,match($H$1,index(systems,0,1),),x,index(systems,systemId,3),y,index(systems,systemId,4),refX,index(systems,refSystemId,3),refY,index(systems,refSystemId,4),round(sqrt((x-refX)^2+(y-refY)^2),3))</f>
        <v>345.876</v>
      </c>
      <c r="I1929" s="28" t="s">
        <v>408</v>
      </c>
      <c r="J1929" s="28" t="s">
        <v>408</v>
      </c>
      <c r="K1929" s="28" t="s">
        <v>408</v>
      </c>
      <c r="L1929" s="28" t="s">
        <v>408</v>
      </c>
      <c r="M1929" s="28" t="s">
        <v>408</v>
      </c>
      <c r="N1929" s="28" t="s">
        <v>408</v>
      </c>
      <c r="O1929" s="41"/>
      <c r="P1929" s="48" t="s">
        <v>783</v>
      </c>
      <c r="Q1929" s="48" t="s">
        <v>783</v>
      </c>
      <c r="R1929" s="48" t="s">
        <v>783</v>
      </c>
      <c r="S1929" s="48" t="s">
        <v>783</v>
      </c>
      <c r="T1929" s="48" t="s">
        <v>783</v>
      </c>
      <c r="U1929" s="48" t="s">
        <v>783</v>
      </c>
      <c r="V1929" s="48" t="s">
        <v>783</v>
      </c>
      <c r="W1929" s="48" t="s">
        <v>783</v>
      </c>
      <c r="X1929" s="48" t="s">
        <v>783</v>
      </c>
      <c r="Y1929" s="48" t="s">
        <v>783</v>
      </c>
      <c r="Z1929" s="48" t="s">
        <v>783</v>
      </c>
      <c r="AA1929" s="48" t="s">
        <v>783</v>
      </c>
      <c r="AB1929" s="48" t="s">
        <v>783</v>
      </c>
      <c r="AC1929" s="48" t="s">
        <v>783</v>
      </c>
      <c r="AD1929" s="48" t="s">
        <v>783</v>
      </c>
      <c r="AE1929" s="48" t="s">
        <v>783</v>
      </c>
      <c r="AF1929" s="48" t="s">
        <v>783</v>
      </c>
      <c r="AG1929" s="48" t="s">
        <v>783</v>
      </c>
      <c r="AH1929" s="48" t="s">
        <v>783</v>
      </c>
      <c r="AI1929" s="48" t="s">
        <v>783</v>
      </c>
      <c r="AJ1929" s="48" t="s">
        <v>783</v>
      </c>
      <c r="AK1929" s="48" t="s">
        <v>783</v>
      </c>
      <c r="AL1929" s="48" t="s">
        <v>783</v>
      </c>
      <c r="AM1929" s="48" t="s">
        <v>783</v>
      </c>
      <c r="AN1929" s="48" t="s">
        <v>1475</v>
      </c>
      <c r="AO1929" s="48" t="s">
        <v>1475</v>
      </c>
      <c r="AP1929" s="48" t="s">
        <v>1475</v>
      </c>
      <c r="AQ1929" s="48" t="s">
        <v>1475</v>
      </c>
      <c r="AR1929" s="48" t="s">
        <v>1475</v>
      </c>
      <c r="AS1929" s="48" t="s">
        <v>1475</v>
      </c>
      <c r="AT1929" s="48" t="s">
        <v>1475</v>
      </c>
      <c r="AU1929" s="48" t="s">
        <v>1475</v>
      </c>
      <c r="AV1929" s="48" t="s">
        <v>422</v>
      </c>
      <c r="AW1929" s="48" t="s">
        <v>422</v>
      </c>
      <c r="AX1929" s="48" t="s">
        <v>422</v>
      </c>
      <c r="AY1929" s="48" t="s">
        <v>422</v>
      </c>
      <c r="AZ1929" s="28" t="s">
        <v>422</v>
      </c>
    </row>
    <row r="1930" ht="15.75" customHeight="1">
      <c r="A1930" s="40">
        <v>1725.0</v>
      </c>
      <c r="B1930" s="28" t="s">
        <v>5138</v>
      </c>
      <c r="C1930" s="41"/>
      <c r="D1930" s="42">
        <f t="array" ref="D1930">index(systems,match($A1930,INDEX(systems,0,1),),3)</f>
        <v>481.006</v>
      </c>
      <c r="E1930" s="42">
        <f t="array" ref="E1930">index(systems,match($A1930,INDEX(systems,0,1),),4)</f>
        <v>141.717</v>
      </c>
      <c r="F1930" s="43" t="str">
        <f>IFERROR(__xludf.DUMMYFUNCTION("let(row, match($B1930&amp;if($C1930&lt;&gt;"""","" [""&amp;$C1930&amp;""]"",""""),index(nebulae,,2),0),join("","",iferror(round(index(nebulae,row,5)/2,3),1),iferror(round(index(nebulae,row,6)/2,3),1),0))"),"1,1,0")</f>
        <v>1,1,0</v>
      </c>
      <c r="G1930" s="44" t="s">
        <v>5139</v>
      </c>
      <c r="H1930" s="45">
        <f t="array" ref="H1930">let(systemId,match(A1930,index(systems,0,1),),refSystemId,match($H$1,index(systems,0,1),),x,index(systems,systemId,3),y,index(systems,systemId,4),refX,index(systems,refSystemId,3),refY,index(systems,refSystemId,4),round(sqrt((x-refX)^2+(y-refY)^2),3))</f>
        <v>501.448</v>
      </c>
      <c r="I1930" s="53"/>
      <c r="J1930" s="53"/>
      <c r="K1930" s="53"/>
      <c r="L1930" s="53"/>
      <c r="M1930" s="53"/>
      <c r="N1930" s="28" t="s">
        <v>552</v>
      </c>
      <c r="O1930" s="48" t="s">
        <v>552</v>
      </c>
      <c r="P1930" s="48" t="s">
        <v>2846</v>
      </c>
      <c r="Q1930" s="48" t="s">
        <v>2846</v>
      </c>
      <c r="R1930" s="48" t="s">
        <v>2846</v>
      </c>
      <c r="S1930" s="48" t="s">
        <v>2846</v>
      </c>
      <c r="T1930" s="48" t="s">
        <v>2846</v>
      </c>
      <c r="U1930" s="48" t="s">
        <v>2846</v>
      </c>
      <c r="V1930" s="48" t="s">
        <v>2846</v>
      </c>
      <c r="W1930" s="48" t="s">
        <v>2846</v>
      </c>
      <c r="X1930" s="48" t="s">
        <v>2846</v>
      </c>
      <c r="Y1930" s="48" t="s">
        <v>2846</v>
      </c>
      <c r="Z1930" s="48" t="s">
        <v>2846</v>
      </c>
      <c r="AA1930" s="48" t="s">
        <v>2846</v>
      </c>
      <c r="AB1930" s="48" t="s">
        <v>2846</v>
      </c>
      <c r="AC1930" s="48" t="s">
        <v>2846</v>
      </c>
      <c r="AD1930" s="48" t="s">
        <v>2846</v>
      </c>
      <c r="AE1930" s="48" t="s">
        <v>2846</v>
      </c>
      <c r="AF1930" s="48" t="s">
        <v>2846</v>
      </c>
      <c r="AG1930" s="48" t="s">
        <v>2846</v>
      </c>
      <c r="AH1930" s="48" t="s">
        <v>2846</v>
      </c>
      <c r="AI1930" s="48" t="s">
        <v>2846</v>
      </c>
      <c r="AJ1930" s="48" t="s">
        <v>2846</v>
      </c>
      <c r="AK1930" s="48" t="s">
        <v>2846</v>
      </c>
      <c r="AL1930" s="48" t="s">
        <v>2846</v>
      </c>
      <c r="AM1930" s="48" t="s">
        <v>2846</v>
      </c>
      <c r="AN1930" s="48" t="s">
        <v>2846</v>
      </c>
      <c r="AO1930" s="48" t="s">
        <v>2846</v>
      </c>
      <c r="AP1930" s="48" t="s">
        <v>2846</v>
      </c>
      <c r="AQ1930" s="48" t="s">
        <v>2846</v>
      </c>
      <c r="AR1930" s="48" t="s">
        <v>2846</v>
      </c>
      <c r="AS1930" s="48" t="s">
        <v>2846</v>
      </c>
      <c r="AT1930" s="48" t="s">
        <v>777</v>
      </c>
      <c r="AU1930" s="48" t="s">
        <v>777</v>
      </c>
      <c r="AV1930" s="48" t="s">
        <v>777</v>
      </c>
      <c r="AW1930" s="48" t="s">
        <v>777</v>
      </c>
      <c r="AX1930" s="48" t="s">
        <v>777</v>
      </c>
      <c r="AY1930" s="48" t="s">
        <v>777</v>
      </c>
      <c r="AZ1930" s="28" t="s">
        <v>777</v>
      </c>
    </row>
    <row r="1931" ht="15.75" customHeight="1">
      <c r="A1931" s="40">
        <v>1726.0</v>
      </c>
      <c r="B1931" s="28" t="s">
        <v>5140</v>
      </c>
      <c r="C1931" s="41"/>
      <c r="D1931" s="42">
        <f t="array" ref="D1931">index(systems,match($A1931,INDEX(systems,0,1),),3)</f>
        <v>224.445</v>
      </c>
      <c r="E1931" s="42">
        <f t="array" ref="E1931">index(systems,match($A1931,INDEX(systems,0,1),),4)</f>
        <v>-363.581</v>
      </c>
      <c r="F1931" s="43" t="str">
        <f>IFERROR(__xludf.DUMMYFUNCTION("let(row, match($B1931&amp;if($C1931&lt;&gt;"""","" [""&amp;$C1931&amp;""]"",""""),index(nebulae,,2),0),join("","",iferror(round(index(nebulae,row,5)/2,3),1),iferror(round(index(nebulae,row,6)/2,3),1),0))"),"1,1,0")</f>
        <v>1,1,0</v>
      </c>
      <c r="G1931" s="44" t="s">
        <v>5141</v>
      </c>
      <c r="H1931" s="45">
        <f t="array" ref="H1931">let(systemId,match(A1931,index(systems,0,1),),refSystemId,match($H$1,index(systems,0,1),),x,index(systems,systemId,3),y,index(systems,systemId,4),refX,index(systems,refSystemId,3),refY,index(systems,refSystemId,4),round(sqrt((x-refX)^2+(y-refY)^2),3))</f>
        <v>427.278</v>
      </c>
      <c r="I1931" s="28" t="s">
        <v>408</v>
      </c>
      <c r="J1931" s="28" t="s">
        <v>408</v>
      </c>
      <c r="K1931" s="28" t="s">
        <v>408</v>
      </c>
      <c r="L1931" s="28" t="s">
        <v>408</v>
      </c>
      <c r="M1931" s="28" t="s">
        <v>408</v>
      </c>
      <c r="N1931" s="51" t="s">
        <v>408</v>
      </c>
      <c r="O1931" s="41"/>
      <c r="P1931" s="48" t="s">
        <v>630</v>
      </c>
      <c r="Q1931" s="48" t="s">
        <v>630</v>
      </c>
      <c r="R1931" s="48" t="s">
        <v>630</v>
      </c>
      <c r="S1931" s="48" t="s">
        <v>630</v>
      </c>
      <c r="T1931" s="48" t="s">
        <v>630</v>
      </c>
      <c r="U1931" s="48" t="s">
        <v>630</v>
      </c>
      <c r="V1931" s="48" t="s">
        <v>630</v>
      </c>
      <c r="W1931" s="48" t="s">
        <v>630</v>
      </c>
      <c r="X1931" s="48" t="s">
        <v>630</v>
      </c>
      <c r="Y1931" s="48" t="s">
        <v>630</v>
      </c>
      <c r="Z1931" s="48" t="s">
        <v>630</v>
      </c>
      <c r="AA1931" s="48" t="s">
        <v>630</v>
      </c>
      <c r="AB1931" s="48" t="s">
        <v>630</v>
      </c>
      <c r="AC1931" s="48" t="s">
        <v>630</v>
      </c>
      <c r="AD1931" s="48" t="s">
        <v>630</v>
      </c>
      <c r="AE1931" s="48" t="s">
        <v>630</v>
      </c>
      <c r="AF1931" s="48" t="s">
        <v>630</v>
      </c>
      <c r="AG1931" s="48" t="s">
        <v>630</v>
      </c>
      <c r="AH1931" s="48" t="s">
        <v>630</v>
      </c>
      <c r="AI1931" s="48" t="s">
        <v>630</v>
      </c>
      <c r="AJ1931" s="48" t="s">
        <v>630</v>
      </c>
      <c r="AK1931" s="48" t="s">
        <v>630</v>
      </c>
      <c r="AL1931" s="48" t="s">
        <v>630</v>
      </c>
      <c r="AM1931" s="48" t="s">
        <v>630</v>
      </c>
      <c r="AN1931" s="48" t="s">
        <v>630</v>
      </c>
      <c r="AO1931" s="48" t="s">
        <v>630</v>
      </c>
      <c r="AP1931" s="48" t="s">
        <v>630</v>
      </c>
      <c r="AQ1931" s="48" t="s">
        <v>953</v>
      </c>
      <c r="AR1931" s="48" t="s">
        <v>953</v>
      </c>
      <c r="AS1931" s="48" t="s">
        <v>953</v>
      </c>
      <c r="AT1931" s="48" t="s">
        <v>953</v>
      </c>
      <c r="AU1931" s="48" t="s">
        <v>953</v>
      </c>
      <c r="AV1931" s="48" t="s">
        <v>418</v>
      </c>
      <c r="AW1931" s="48" t="s">
        <v>418</v>
      </c>
      <c r="AX1931" s="48" t="s">
        <v>418</v>
      </c>
      <c r="AY1931" s="48" t="s">
        <v>418</v>
      </c>
      <c r="AZ1931" s="49" t="s">
        <v>418</v>
      </c>
    </row>
    <row r="1932" ht="15.75" customHeight="1">
      <c r="A1932" s="40">
        <v>1727.0</v>
      </c>
      <c r="B1932" s="28" t="s">
        <v>5142</v>
      </c>
      <c r="C1932" s="41"/>
      <c r="D1932" s="42">
        <f t="array" ref="D1932">index(systems,match($A1932,INDEX(systems,0,1),),3)</f>
        <v>310.184</v>
      </c>
      <c r="E1932" s="42">
        <f t="array" ref="E1932">index(systems,match($A1932,INDEX(systems,0,1),),4)</f>
        <v>245.005</v>
      </c>
      <c r="F1932" s="43" t="str">
        <f>IFERROR(__xludf.DUMMYFUNCTION("let(row, match($B1932&amp;if($C1932&lt;&gt;"""","" [""&amp;$C1932&amp;""]"",""""),index(nebulae,,2),0),join("","",iferror(round(index(nebulae,row,5)/2,3),1),iferror(round(index(nebulae,row,6)/2,3),1),0))"),"1,1,0")</f>
        <v>1,1,0</v>
      </c>
      <c r="G1932" s="44" t="s">
        <v>5143</v>
      </c>
      <c r="H1932" s="45">
        <f t="array" ref="H1932">let(systemId,match(A1932,index(systems,0,1),),refSystemId,match($H$1,index(systems,0,1),),x,index(systems,systemId,3),y,index(systems,systemId,4),refX,index(systems,refSystemId,3),refY,index(systems,refSystemId,4),round(sqrt((x-refX)^2+(y-refY)^2),3))</f>
        <v>395.274</v>
      </c>
      <c r="I1932" s="41"/>
      <c r="J1932" s="41"/>
      <c r="K1932" s="28" t="s">
        <v>418</v>
      </c>
      <c r="L1932" s="41"/>
      <c r="M1932" s="41"/>
      <c r="N1932" s="28" t="s">
        <v>1397</v>
      </c>
      <c r="O1932" s="48" t="s">
        <v>1397</v>
      </c>
      <c r="P1932" s="48" t="s">
        <v>1397</v>
      </c>
      <c r="Q1932" s="48" t="s">
        <v>1397</v>
      </c>
      <c r="R1932" s="48" t="s">
        <v>1397</v>
      </c>
      <c r="S1932" s="48" t="s">
        <v>1397</v>
      </c>
      <c r="T1932" s="48" t="s">
        <v>1397</v>
      </c>
      <c r="U1932" s="48" t="s">
        <v>1397</v>
      </c>
      <c r="V1932" s="48" t="s">
        <v>1397</v>
      </c>
      <c r="W1932" s="48" t="s">
        <v>1397</v>
      </c>
      <c r="X1932" s="48" t="s">
        <v>1397</v>
      </c>
      <c r="Y1932" s="48" t="s">
        <v>1397</v>
      </c>
      <c r="Z1932" s="48" t="s">
        <v>1397</v>
      </c>
      <c r="AA1932" s="48" t="s">
        <v>1397</v>
      </c>
      <c r="AB1932" s="48" t="s">
        <v>1397</v>
      </c>
      <c r="AC1932" s="48" t="s">
        <v>1397</v>
      </c>
      <c r="AD1932" s="48" t="s">
        <v>1397</v>
      </c>
      <c r="AE1932" s="48" t="s">
        <v>1397</v>
      </c>
      <c r="AF1932" s="48" t="s">
        <v>1397</v>
      </c>
      <c r="AG1932" s="48" t="s">
        <v>1397</v>
      </c>
      <c r="AH1932" s="48" t="s">
        <v>1397</v>
      </c>
      <c r="AI1932" s="48" t="s">
        <v>1397</v>
      </c>
      <c r="AJ1932" s="48" t="s">
        <v>1397</v>
      </c>
      <c r="AK1932" s="48" t="s">
        <v>1397</v>
      </c>
      <c r="AL1932" s="48" t="s">
        <v>1397</v>
      </c>
      <c r="AM1932" s="48" t="s">
        <v>1397</v>
      </c>
      <c r="AN1932" s="48" t="s">
        <v>1397</v>
      </c>
      <c r="AO1932" s="48" t="s">
        <v>1397</v>
      </c>
      <c r="AP1932" s="48" t="s">
        <v>1397</v>
      </c>
      <c r="AQ1932" s="48" t="s">
        <v>1400</v>
      </c>
      <c r="AR1932" s="48" t="s">
        <v>1400</v>
      </c>
      <c r="AS1932" s="48" t="s">
        <v>1400</v>
      </c>
      <c r="AT1932" s="48" t="s">
        <v>1400</v>
      </c>
      <c r="AU1932" s="48" t="s">
        <v>1400</v>
      </c>
      <c r="AV1932" s="48" t="s">
        <v>1400</v>
      </c>
      <c r="AW1932" s="48" t="s">
        <v>1400</v>
      </c>
      <c r="AX1932" s="48" t="s">
        <v>1400</v>
      </c>
      <c r="AY1932" s="48" t="s">
        <v>1400</v>
      </c>
      <c r="AZ1932" s="28" t="s">
        <v>1400</v>
      </c>
    </row>
    <row r="1933" ht="15.75" customHeight="1">
      <c r="A1933" s="40">
        <v>1728.0</v>
      </c>
      <c r="B1933" s="28" t="s">
        <v>5144</v>
      </c>
      <c r="C1933" s="41"/>
      <c r="D1933" s="42">
        <f t="array" ref="D1933">index(systems,match($A1933,INDEX(systems,0,1),),3)</f>
        <v>245.42</v>
      </c>
      <c r="E1933" s="42">
        <f t="array" ref="E1933">index(systems,match($A1933,INDEX(systems,0,1),),4)</f>
        <v>237.749</v>
      </c>
      <c r="F1933" s="43" t="str">
        <f>IFERROR(__xludf.DUMMYFUNCTION("let(row, match($B1933&amp;if($C1933&lt;&gt;"""","" [""&amp;$C1933&amp;""]"",""""),index(nebulae,,2),0),join("","",iferror(round(index(nebulae,row,5)/2,3),1),iferror(round(index(nebulae,row,6)/2,3),1),0))"),"1,1,0")</f>
        <v>1,1,0</v>
      </c>
      <c r="G1933" s="44" t="s">
        <v>5145</v>
      </c>
      <c r="H1933" s="45">
        <f t="array" ref="H1933">let(systemId,match(A1933,index(systems,0,1),),refSystemId,match($H$1,index(systems,0,1),),x,index(systems,systemId,3),y,index(systems,systemId,4),refX,index(systems,refSystemId,3),refY,index(systems,refSystemId,4),round(sqrt((x-refX)^2+(y-refY)^2),3))</f>
        <v>341.695</v>
      </c>
      <c r="I1933" s="60" t="s">
        <v>408</v>
      </c>
      <c r="J1933" s="60" t="s">
        <v>408</v>
      </c>
      <c r="K1933" s="60" t="s">
        <v>408</v>
      </c>
      <c r="L1933" s="41"/>
      <c r="M1933" s="41"/>
      <c r="N1933" s="28" t="s">
        <v>652</v>
      </c>
      <c r="O1933" s="48" t="s">
        <v>652</v>
      </c>
      <c r="P1933" s="48" t="s">
        <v>652</v>
      </c>
      <c r="Q1933" s="48" t="s">
        <v>652</v>
      </c>
      <c r="R1933" s="48" t="s">
        <v>652</v>
      </c>
      <c r="S1933" s="48" t="s">
        <v>652</v>
      </c>
      <c r="T1933" s="48" t="s">
        <v>652</v>
      </c>
      <c r="U1933" s="48" t="s">
        <v>652</v>
      </c>
      <c r="V1933" s="48" t="s">
        <v>652</v>
      </c>
      <c r="W1933" s="48" t="s">
        <v>652</v>
      </c>
      <c r="X1933" s="48" t="s">
        <v>422</v>
      </c>
      <c r="Y1933" s="48" t="s">
        <v>422</v>
      </c>
      <c r="Z1933" s="48" t="s">
        <v>422</v>
      </c>
      <c r="AA1933" s="48" t="s">
        <v>422</v>
      </c>
      <c r="AB1933" s="48" t="s">
        <v>422</v>
      </c>
      <c r="AC1933" s="48" t="s">
        <v>422</v>
      </c>
      <c r="AD1933" s="48" t="s">
        <v>422</v>
      </c>
      <c r="AE1933" s="48" t="s">
        <v>422</v>
      </c>
      <c r="AF1933" s="48" t="s">
        <v>422</v>
      </c>
      <c r="AG1933" s="48" t="s">
        <v>422</v>
      </c>
      <c r="AH1933" s="48" t="s">
        <v>422</v>
      </c>
      <c r="AI1933" s="48" t="s">
        <v>422</v>
      </c>
      <c r="AJ1933" s="48" t="s">
        <v>422</v>
      </c>
      <c r="AK1933" s="48" t="s">
        <v>422</v>
      </c>
      <c r="AL1933" s="48" t="s">
        <v>422</v>
      </c>
      <c r="AM1933" s="48" t="s">
        <v>422</v>
      </c>
      <c r="AN1933" s="48" t="s">
        <v>422</v>
      </c>
      <c r="AO1933" s="48" t="s">
        <v>422</v>
      </c>
      <c r="AP1933" s="48" t="s">
        <v>422</v>
      </c>
      <c r="AQ1933" s="48" t="s">
        <v>422</v>
      </c>
      <c r="AR1933" s="48" t="s">
        <v>422</v>
      </c>
      <c r="AS1933" s="48" t="s">
        <v>422</v>
      </c>
      <c r="AT1933" s="48" t="s">
        <v>422</v>
      </c>
      <c r="AU1933" s="48" t="s">
        <v>422</v>
      </c>
      <c r="AV1933" s="48" t="s">
        <v>422</v>
      </c>
      <c r="AW1933" s="48" t="s">
        <v>422</v>
      </c>
      <c r="AX1933" s="48" t="s">
        <v>422</v>
      </c>
      <c r="AY1933" s="48" t="s">
        <v>422</v>
      </c>
      <c r="AZ1933" s="28" t="s">
        <v>422</v>
      </c>
    </row>
    <row r="1934" ht="15.75" customHeight="1">
      <c r="A1934" s="40">
        <v>1729.0</v>
      </c>
      <c r="B1934" s="28" t="s">
        <v>5146</v>
      </c>
      <c r="C1934" s="41"/>
      <c r="D1934" s="42">
        <f t="array" ref="D1934">index(systems,match($A1934,INDEX(systems,0,1),),3)</f>
        <v>51.427</v>
      </c>
      <c r="E1934" s="42">
        <f t="array" ref="E1934">index(systems,match($A1934,INDEX(systems,0,1),),4)</f>
        <v>57.508</v>
      </c>
      <c r="F1934" s="43" t="str">
        <f>IFERROR(__xludf.DUMMYFUNCTION("let(row, match($B1934&amp;if($C1934&lt;&gt;"""","" [""&amp;$C1934&amp;""]"",""""),index(nebulae,,2),0),join("","",iferror(round(index(nebulae,row,5)/2,3),1),iferror(round(index(nebulae,row,6)/2,3),1),0))"),"1,1,0")</f>
        <v>1,1,0</v>
      </c>
      <c r="G1934" s="44" t="s">
        <v>5147</v>
      </c>
      <c r="H1934" s="45">
        <f t="array" ref="H1934">let(systemId,match(A1934,index(systems,0,1),),refSystemId,match($H$1,index(systems,0,1),),x,index(systems,systemId,3),y,index(systems,systemId,4),refX,index(systems,refSystemId,3),refY,index(systems,refSystemId,4),round(sqrt((x-refX)^2+(y-refY)^2),3))</f>
        <v>77.149</v>
      </c>
      <c r="I1934" s="28" t="s">
        <v>408</v>
      </c>
      <c r="J1934" s="48" t="s">
        <v>408</v>
      </c>
      <c r="K1934" s="28" t="s">
        <v>408</v>
      </c>
      <c r="L1934" s="28" t="s">
        <v>408</v>
      </c>
      <c r="M1934" s="48" t="s">
        <v>408</v>
      </c>
      <c r="N1934" s="28" t="s">
        <v>408</v>
      </c>
      <c r="O1934" s="41"/>
      <c r="P1934" s="48" t="s">
        <v>647</v>
      </c>
      <c r="Q1934" s="48" t="s">
        <v>647</v>
      </c>
      <c r="R1934" s="48" t="s">
        <v>647</v>
      </c>
      <c r="S1934" s="48" t="s">
        <v>647</v>
      </c>
      <c r="T1934" s="48" t="s">
        <v>647</v>
      </c>
      <c r="U1934" s="48" t="s">
        <v>587</v>
      </c>
      <c r="V1934" s="48" t="s">
        <v>587</v>
      </c>
      <c r="W1934" s="48" t="s">
        <v>587</v>
      </c>
      <c r="X1934" s="48" t="s">
        <v>587</v>
      </c>
      <c r="Y1934" s="48" t="s">
        <v>422</v>
      </c>
      <c r="Z1934" s="48" t="s">
        <v>422</v>
      </c>
      <c r="AA1934" s="48" t="s">
        <v>422</v>
      </c>
      <c r="AB1934" s="48" t="s">
        <v>422</v>
      </c>
      <c r="AC1934" s="48" t="s">
        <v>422</v>
      </c>
      <c r="AD1934" s="48" t="s">
        <v>422</v>
      </c>
      <c r="AE1934" s="48" t="s">
        <v>422</v>
      </c>
      <c r="AF1934" s="48" t="s">
        <v>422</v>
      </c>
      <c r="AG1934" s="48" t="s">
        <v>422</v>
      </c>
      <c r="AH1934" s="48" t="s">
        <v>422</v>
      </c>
      <c r="AI1934" s="48" t="s">
        <v>422</v>
      </c>
      <c r="AJ1934" s="48" t="s">
        <v>422</v>
      </c>
      <c r="AK1934" s="48" t="s">
        <v>422</v>
      </c>
      <c r="AL1934" s="48" t="s">
        <v>422</v>
      </c>
      <c r="AM1934" s="48" t="s">
        <v>422</v>
      </c>
      <c r="AN1934" s="48" t="s">
        <v>422</v>
      </c>
      <c r="AO1934" s="48" t="s">
        <v>422</v>
      </c>
      <c r="AP1934" s="48" t="s">
        <v>422</v>
      </c>
      <c r="AQ1934" s="48" t="s">
        <v>422</v>
      </c>
      <c r="AR1934" s="48" t="s">
        <v>422</v>
      </c>
      <c r="AS1934" s="48" t="s">
        <v>422</v>
      </c>
      <c r="AT1934" s="48" t="s">
        <v>422</v>
      </c>
      <c r="AU1934" s="48" t="s">
        <v>422</v>
      </c>
      <c r="AV1934" s="48" t="s">
        <v>422</v>
      </c>
      <c r="AW1934" s="48" t="s">
        <v>422</v>
      </c>
      <c r="AX1934" s="48" t="s">
        <v>422</v>
      </c>
      <c r="AY1934" s="48" t="s">
        <v>422</v>
      </c>
      <c r="AZ1934" s="28" t="s">
        <v>422</v>
      </c>
    </row>
    <row r="1935" ht="15.75" customHeight="1">
      <c r="A1935" s="40">
        <v>1730.0</v>
      </c>
      <c r="B1935" s="28" t="s">
        <v>5148</v>
      </c>
      <c r="C1935" s="41"/>
      <c r="D1935" s="42">
        <f t="array" ref="D1935">index(systems,match($A1935,INDEX(systems,0,1),),3)</f>
        <v>-54.548</v>
      </c>
      <c r="E1935" s="42">
        <f t="array" ref="E1935">index(systems,match($A1935,INDEX(systems,0,1),),4)</f>
        <v>20.628</v>
      </c>
      <c r="F1935" s="43" t="str">
        <f>IFERROR(__xludf.DUMMYFUNCTION("let(row, match($B1935&amp;if($C1935&lt;&gt;"""","" [""&amp;$C1935&amp;""]"",""""),index(nebulae,,2),0),join("","",iferror(round(index(nebulae,row,5)/2,3),1),iferror(round(index(nebulae,row,6)/2,3),1),0))"),"1,1,0")</f>
        <v>1,1,0</v>
      </c>
      <c r="G1935" s="44" t="s">
        <v>5149</v>
      </c>
      <c r="H1935" s="88">
        <f t="array" ref="H1935">let(systemId,match(A1935,index(systems,0,1),),refSystemId,match($H$1,index(systems,0,1),),x,index(systems,systemId,3),y,index(systems,systemId,4),refX,index(systems,refSystemId,3),refY,index(systems,refSystemId,4),round(sqrt((x-refX)^2+(y-refY)^2),3))</f>
        <v>58.318</v>
      </c>
      <c r="I1935" s="46" t="s">
        <v>418</v>
      </c>
      <c r="J1935" s="46" t="s">
        <v>418</v>
      </c>
      <c r="K1935" s="46" t="s">
        <v>418</v>
      </c>
      <c r="L1935" s="46" t="s">
        <v>508</v>
      </c>
      <c r="M1935" s="53"/>
      <c r="N1935" s="59" t="s">
        <v>641</v>
      </c>
      <c r="O1935" s="48" t="s">
        <v>641</v>
      </c>
      <c r="P1935" s="48" t="s">
        <v>641</v>
      </c>
      <c r="Q1935" s="48" t="s">
        <v>641</v>
      </c>
      <c r="R1935" s="48" t="s">
        <v>640</v>
      </c>
      <c r="S1935" s="48" t="s">
        <v>639</v>
      </c>
      <c r="T1935" s="48" t="s">
        <v>641</v>
      </c>
      <c r="U1935" s="48" t="s">
        <v>641</v>
      </c>
      <c r="V1935" s="48" t="s">
        <v>641</v>
      </c>
      <c r="W1935" s="48" t="s">
        <v>641</v>
      </c>
      <c r="X1935" s="48" t="s">
        <v>641</v>
      </c>
      <c r="Y1935" s="48" t="s">
        <v>641</v>
      </c>
      <c r="Z1935" s="48" t="s">
        <v>641</v>
      </c>
      <c r="AA1935" s="48" t="s">
        <v>813</v>
      </c>
      <c r="AB1935" s="48" t="s">
        <v>813</v>
      </c>
      <c r="AC1935" s="48" t="s">
        <v>813</v>
      </c>
      <c r="AD1935" s="48" t="s">
        <v>813</v>
      </c>
      <c r="AE1935" s="48" t="s">
        <v>813</v>
      </c>
      <c r="AF1935" s="48" t="s">
        <v>813</v>
      </c>
      <c r="AG1935" s="48" t="s">
        <v>813</v>
      </c>
      <c r="AH1935" s="48" t="s">
        <v>814</v>
      </c>
      <c r="AI1935" s="48" t="s">
        <v>529</v>
      </c>
      <c r="AJ1935" s="48" t="s">
        <v>529</v>
      </c>
      <c r="AK1935" s="48" t="s">
        <v>529</v>
      </c>
      <c r="AL1935" s="48" t="s">
        <v>529</v>
      </c>
      <c r="AM1935" s="48" t="s">
        <v>529</v>
      </c>
      <c r="AN1935" s="48" t="s">
        <v>529</v>
      </c>
      <c r="AO1935" s="48" t="s">
        <v>529</v>
      </c>
      <c r="AP1935" s="48" t="s">
        <v>560</v>
      </c>
      <c r="AQ1935" s="48" t="s">
        <v>516</v>
      </c>
      <c r="AR1935" s="48" t="s">
        <v>517</v>
      </c>
      <c r="AS1935" s="52" t="s">
        <v>746</v>
      </c>
      <c r="AT1935" s="52" t="s">
        <v>746</v>
      </c>
      <c r="AU1935" s="52" t="s">
        <v>746</v>
      </c>
      <c r="AV1935" s="52" t="s">
        <v>746</v>
      </c>
      <c r="AW1935" s="48" t="s">
        <v>418</v>
      </c>
      <c r="AX1935" s="48" t="s">
        <v>751</v>
      </c>
      <c r="AY1935" s="48" t="s">
        <v>418</v>
      </c>
      <c r="AZ1935" s="51" t="s">
        <v>418</v>
      </c>
    </row>
    <row r="1936" ht="15.75" customHeight="1">
      <c r="A1936" s="40">
        <v>3118.0</v>
      </c>
      <c r="B1936" s="28" t="s">
        <v>5150</v>
      </c>
      <c r="C1936" s="41"/>
      <c r="D1936" s="42">
        <f t="array" ref="D1936">index(systems,match($A1936,INDEX(systems,0,1),),3)</f>
        <v>399.56</v>
      </c>
      <c r="E1936" s="42">
        <f t="array" ref="E1936">index(systems,match($A1936,INDEX(systems,0,1),),4)</f>
        <v>-1338.764</v>
      </c>
      <c r="F1936" s="43" t="str">
        <f>IFERROR(__xludf.DUMMYFUNCTION("let(row, match($B1936&amp;if($C1936&lt;&gt;"""","" [""&amp;$C1936&amp;""]"",""""),index(nebulae,,2),0),join("","",iferror(round(index(nebulae,row,5)/2,3),1),iferror(round(index(nebulae,row,6)/2,3),1),0))"),"1,1,0")</f>
        <v>1,1,0</v>
      </c>
      <c r="G1936" s="44" t="s">
        <v>5151</v>
      </c>
      <c r="H1936" s="45">
        <f t="array" ref="H1936">let(systemId,match(A1936,index(systems,0,1),),refSystemId,match($H$1,index(systems,0,1),),x,index(systems,systemId,3),y,index(systems,systemId,4),refX,index(systems,refSystemId,3),refY,index(systems,refSystemId,4),round(sqrt((x-refX)^2+(y-refY)^2),3))</f>
        <v>1397.117</v>
      </c>
      <c r="I1936" s="55"/>
      <c r="J1936" s="55"/>
      <c r="K1936" s="55"/>
      <c r="L1936" s="55"/>
      <c r="M1936" s="55"/>
      <c r="N1936" s="55"/>
      <c r="O1936" s="55"/>
      <c r="P1936" s="56" t="s">
        <v>408</v>
      </c>
      <c r="Q1936" s="56" t="s">
        <v>408</v>
      </c>
      <c r="R1936" s="56" t="s">
        <v>408</v>
      </c>
      <c r="S1936" s="56" t="s">
        <v>408</v>
      </c>
      <c r="T1936" s="56" t="s">
        <v>408</v>
      </c>
      <c r="U1936" s="56" t="s">
        <v>408</v>
      </c>
      <c r="V1936" s="56" t="s">
        <v>408</v>
      </c>
      <c r="W1936" s="56" t="s">
        <v>408</v>
      </c>
      <c r="X1936" s="56" t="s">
        <v>408</v>
      </c>
      <c r="Y1936" s="55"/>
      <c r="Z1936" s="41"/>
      <c r="AA1936" s="55"/>
      <c r="AB1936" s="55"/>
      <c r="AC1936" s="55"/>
      <c r="AD1936" s="55"/>
      <c r="AE1936" s="55"/>
      <c r="AF1936" s="55"/>
      <c r="AG1936" s="55"/>
      <c r="AH1936" s="55"/>
      <c r="AI1936" s="55"/>
      <c r="AJ1936" s="55"/>
      <c r="AK1936" s="55"/>
      <c r="AL1936" s="55"/>
      <c r="AM1936" s="55"/>
      <c r="AN1936" s="55"/>
      <c r="AO1936" s="55"/>
      <c r="AP1936" s="55"/>
      <c r="AQ1936" s="55"/>
      <c r="AR1936" s="55"/>
      <c r="AS1936" s="55"/>
      <c r="AT1936" s="55"/>
      <c r="AU1936" s="51" t="s">
        <v>418</v>
      </c>
      <c r="AV1936" s="55"/>
      <c r="AW1936" s="55"/>
      <c r="AX1936" s="55"/>
      <c r="AY1936" s="55"/>
      <c r="AZ1936" s="55"/>
    </row>
    <row r="1937" ht="15.75" customHeight="1">
      <c r="A1937" s="40">
        <v>1731.0</v>
      </c>
      <c r="B1937" s="28" t="s">
        <v>5152</v>
      </c>
      <c r="C1937" s="41"/>
      <c r="D1937" s="42">
        <f t="array" ref="D1937">index(systems,match($A1937,INDEX(systems,0,1),),3)</f>
        <v>632.616</v>
      </c>
      <c r="E1937" s="42">
        <f t="array" ref="E1937">index(systems,match($A1937,INDEX(systems,0,1),),4)</f>
        <v>251.086</v>
      </c>
      <c r="F1937" s="43" t="str">
        <f>IFERROR(__xludf.DUMMYFUNCTION("let(row, match($B1937&amp;if($C1937&lt;&gt;"""","" [""&amp;$C1937&amp;""]"",""""),index(nebulae,,2),0),join("","",iferror(round(index(nebulae,row,5)/2,3),1),iferror(round(index(nebulae,row,6)/2,3),1),0))"),"1,1,0")</f>
        <v>1,1,0</v>
      </c>
      <c r="G1937" s="44" t="s">
        <v>5153</v>
      </c>
      <c r="H1937" s="45">
        <f t="array" ref="H1937">let(systemId,match(A1937,index(systems,0,1),),refSystemId,match($H$1,index(systems,0,1),),x,index(systems,systemId,3),y,index(systems,systemId,4),refX,index(systems,refSystemId,3),refY,index(systems,refSystemId,4),round(sqrt((x-refX)^2+(y-refY)^2),3))</f>
        <v>680.623</v>
      </c>
      <c r="I1937" s="28" t="s">
        <v>408</v>
      </c>
      <c r="J1937" s="28" t="s">
        <v>408</v>
      </c>
      <c r="K1937" s="28" t="s">
        <v>408</v>
      </c>
      <c r="L1937" s="28" t="s">
        <v>408</v>
      </c>
      <c r="M1937" s="28" t="s">
        <v>408</v>
      </c>
      <c r="N1937" s="28" t="s">
        <v>408</v>
      </c>
      <c r="O1937" s="41"/>
      <c r="P1937" s="48" t="s">
        <v>421</v>
      </c>
      <c r="Q1937" s="48" t="s">
        <v>421</v>
      </c>
      <c r="R1937" s="48" t="s">
        <v>421</v>
      </c>
      <c r="S1937" s="48" t="s">
        <v>421</v>
      </c>
      <c r="T1937" s="48" t="s">
        <v>421</v>
      </c>
      <c r="U1937" s="48" t="s">
        <v>421</v>
      </c>
      <c r="V1937" s="48" t="s">
        <v>421</v>
      </c>
      <c r="W1937" s="48" t="s">
        <v>421</v>
      </c>
      <c r="X1937" s="48" t="s">
        <v>418</v>
      </c>
      <c r="Y1937" s="48" t="s">
        <v>422</v>
      </c>
      <c r="Z1937" s="48" t="s">
        <v>422</v>
      </c>
      <c r="AA1937" s="48" t="s">
        <v>422</v>
      </c>
      <c r="AB1937" s="48" t="s">
        <v>422</v>
      </c>
      <c r="AC1937" s="48" t="s">
        <v>422</v>
      </c>
      <c r="AD1937" s="48" t="s">
        <v>422</v>
      </c>
      <c r="AE1937" s="48" t="s">
        <v>422</v>
      </c>
      <c r="AF1937" s="48" t="s">
        <v>422</v>
      </c>
      <c r="AG1937" s="48" t="s">
        <v>422</v>
      </c>
      <c r="AH1937" s="48" t="s">
        <v>422</v>
      </c>
      <c r="AI1937" s="48" t="s">
        <v>422</v>
      </c>
      <c r="AJ1937" s="48" t="s">
        <v>422</v>
      </c>
      <c r="AK1937" s="48" t="s">
        <v>422</v>
      </c>
      <c r="AL1937" s="48" t="s">
        <v>422</v>
      </c>
      <c r="AM1937" s="48" t="s">
        <v>422</v>
      </c>
      <c r="AN1937" s="48" t="s">
        <v>422</v>
      </c>
      <c r="AO1937" s="48" t="s">
        <v>422</v>
      </c>
      <c r="AP1937" s="48" t="s">
        <v>422</v>
      </c>
      <c r="AQ1937" s="48" t="s">
        <v>422</v>
      </c>
      <c r="AR1937" s="48" t="s">
        <v>422</v>
      </c>
      <c r="AS1937" s="48" t="s">
        <v>422</v>
      </c>
      <c r="AT1937" s="48" t="s">
        <v>422</v>
      </c>
      <c r="AU1937" s="48" t="s">
        <v>422</v>
      </c>
      <c r="AV1937" s="48" t="s">
        <v>422</v>
      </c>
      <c r="AW1937" s="48" t="s">
        <v>422</v>
      </c>
      <c r="AX1937" s="48" t="s">
        <v>422</v>
      </c>
      <c r="AY1937" s="48" t="s">
        <v>422</v>
      </c>
      <c r="AZ1937" s="50" t="s">
        <v>423</v>
      </c>
    </row>
    <row r="1938" ht="15.75" customHeight="1">
      <c r="A1938" s="40">
        <v>1732.0</v>
      </c>
      <c r="B1938" s="28" t="s">
        <v>5154</v>
      </c>
      <c r="C1938" s="41"/>
      <c r="D1938" s="42">
        <f t="array" ref="D1938">index(systems,match($A1938,INDEX(systems,0,1),),3)</f>
        <v>345.6</v>
      </c>
      <c r="E1938" s="42">
        <f t="array" ref="E1938">index(systems,match($A1938,INDEX(systems,0,1),),4)</f>
        <v>232.081</v>
      </c>
      <c r="F1938" s="43" t="str">
        <f>IFERROR(__xludf.DUMMYFUNCTION("let(row, match($B1938&amp;if($C1938&lt;&gt;"""","" [""&amp;$C1938&amp;""]"",""""),index(nebulae,,2),0),join("","",iferror(round(index(nebulae,row,5)/2,3),1),iferror(round(index(nebulae,row,6)/2,3),1),0))"),"1,1,0")</f>
        <v>1,1,0</v>
      </c>
      <c r="G1938" s="44" t="s">
        <v>5155</v>
      </c>
      <c r="H1938" s="45">
        <f t="array" ref="H1938">let(systemId,match(A1938,index(systems,0,1),),refSystemId,match($H$1,index(systems,0,1),),x,index(systems,systemId,3),y,index(systems,systemId,4),refX,index(systems,refSystemId,3),refY,index(systems,refSystemId,4),round(sqrt((x-refX)^2+(y-refY)^2),3))</f>
        <v>416.294</v>
      </c>
      <c r="I1938" s="41"/>
      <c r="J1938" s="41"/>
      <c r="K1938" s="28" t="s">
        <v>645</v>
      </c>
      <c r="L1938" s="48" t="s">
        <v>646</v>
      </c>
      <c r="M1938" s="48" t="s">
        <v>646</v>
      </c>
      <c r="N1938" s="28" t="s">
        <v>1397</v>
      </c>
      <c r="O1938" s="48" t="s">
        <v>1397</v>
      </c>
      <c r="P1938" s="48" t="s">
        <v>1397</v>
      </c>
      <c r="Q1938" s="48" t="s">
        <v>1397</v>
      </c>
      <c r="R1938" s="48" t="s">
        <v>1397</v>
      </c>
      <c r="S1938" s="48" t="s">
        <v>1397</v>
      </c>
      <c r="T1938" s="48" t="s">
        <v>1397</v>
      </c>
      <c r="U1938" s="48" t="s">
        <v>1397</v>
      </c>
      <c r="V1938" s="48" t="s">
        <v>1397</v>
      </c>
      <c r="W1938" s="48" t="s">
        <v>1397</v>
      </c>
      <c r="X1938" s="48" t="s">
        <v>1397</v>
      </c>
      <c r="Y1938" s="48" t="s">
        <v>1397</v>
      </c>
      <c r="Z1938" s="48" t="s">
        <v>1397</v>
      </c>
      <c r="AA1938" s="48" t="s">
        <v>1397</v>
      </c>
      <c r="AB1938" s="48" t="s">
        <v>1397</v>
      </c>
      <c r="AC1938" s="48" t="s">
        <v>1397</v>
      </c>
      <c r="AD1938" s="48" t="s">
        <v>1397</v>
      </c>
      <c r="AE1938" s="48" t="s">
        <v>1397</v>
      </c>
      <c r="AF1938" s="48" t="s">
        <v>1397</v>
      </c>
      <c r="AG1938" s="48" t="s">
        <v>1397</v>
      </c>
      <c r="AH1938" s="48" t="s">
        <v>1397</v>
      </c>
      <c r="AI1938" s="48" t="s">
        <v>1397</v>
      </c>
      <c r="AJ1938" s="48" t="s">
        <v>1397</v>
      </c>
      <c r="AK1938" s="48" t="s">
        <v>1397</v>
      </c>
      <c r="AL1938" s="48" t="s">
        <v>1397</v>
      </c>
      <c r="AM1938" s="48" t="s">
        <v>1397</v>
      </c>
      <c r="AN1938" s="48" t="s">
        <v>1397</v>
      </c>
      <c r="AO1938" s="48" t="s">
        <v>1397</v>
      </c>
      <c r="AP1938" s="48" t="s">
        <v>1397</v>
      </c>
      <c r="AQ1938" s="48" t="s">
        <v>1400</v>
      </c>
      <c r="AR1938" s="48" t="s">
        <v>1400</v>
      </c>
      <c r="AS1938" s="48" t="s">
        <v>1400</v>
      </c>
      <c r="AT1938" s="48" t="s">
        <v>1400</v>
      </c>
      <c r="AU1938" s="48" t="s">
        <v>1400</v>
      </c>
      <c r="AV1938" s="48" t="s">
        <v>1400</v>
      </c>
      <c r="AW1938" s="48" t="s">
        <v>1400</v>
      </c>
      <c r="AX1938" s="48" t="s">
        <v>1400</v>
      </c>
      <c r="AY1938" s="48" t="s">
        <v>1400</v>
      </c>
      <c r="AZ1938" s="28" t="s">
        <v>1400</v>
      </c>
    </row>
    <row r="1939" ht="15.75" customHeight="1">
      <c r="A1939" s="40">
        <v>1733.0</v>
      </c>
      <c r="B1939" s="28" t="s">
        <v>5156</v>
      </c>
      <c r="C1939" s="41"/>
      <c r="D1939" s="42">
        <f t="array" ref="D1939">index(systems,match($A1939,INDEX(systems,0,1),),3)</f>
        <v>-160.78</v>
      </c>
      <c r="E1939" s="42">
        <f t="array" ref="E1939">index(systems,match($A1939,INDEX(systems,0,1),),4)</f>
        <v>317.382</v>
      </c>
      <c r="F1939" s="43" t="str">
        <f>IFERROR(__xludf.DUMMYFUNCTION("let(row, match($B1939&amp;if($C1939&lt;&gt;"""","" [""&amp;$C1939&amp;""]"",""""),index(nebulae,,2),0),join("","",iferror(round(index(nebulae,row,5)/2,3),1),iferror(round(index(nebulae,row,6)/2,3),1),0))"),"1,1,0")</f>
        <v>1,1,0</v>
      </c>
      <c r="G1939" s="44" t="s">
        <v>5157</v>
      </c>
      <c r="H1939" s="45">
        <f t="array" ref="H1939">let(systemId,match(A1939,index(systems,0,1),),refSystemId,match($H$1,index(systems,0,1),),x,index(systems,systemId,3),y,index(systems,systemId,4),refX,index(systems,refSystemId,3),refY,index(systems,refSystemId,4),round(sqrt((x-refX)^2+(y-refY)^2),3))</f>
        <v>355.783</v>
      </c>
      <c r="I1939" s="46" t="s">
        <v>408</v>
      </c>
      <c r="J1939" s="46" t="s">
        <v>408</v>
      </c>
      <c r="K1939" s="46" t="s">
        <v>408</v>
      </c>
      <c r="L1939" s="46" t="s">
        <v>408</v>
      </c>
      <c r="M1939" s="48" t="s">
        <v>408</v>
      </c>
      <c r="N1939" s="28" t="s">
        <v>408</v>
      </c>
      <c r="O1939" s="41"/>
      <c r="P1939" s="48" t="s">
        <v>435</v>
      </c>
      <c r="Q1939" s="48" t="s">
        <v>435</v>
      </c>
      <c r="R1939" s="48" t="s">
        <v>435</v>
      </c>
      <c r="S1939" s="48" t="s">
        <v>435</v>
      </c>
      <c r="T1939" s="48" t="s">
        <v>435</v>
      </c>
      <c r="U1939" s="48" t="s">
        <v>435</v>
      </c>
      <c r="V1939" s="48" t="s">
        <v>435</v>
      </c>
      <c r="W1939" s="48" t="s">
        <v>435</v>
      </c>
      <c r="X1939" s="48" t="s">
        <v>435</v>
      </c>
      <c r="Y1939" s="48" t="s">
        <v>435</v>
      </c>
      <c r="Z1939" s="48" t="s">
        <v>435</v>
      </c>
      <c r="AA1939" s="48" t="s">
        <v>1381</v>
      </c>
      <c r="AB1939" s="48" t="s">
        <v>1381</v>
      </c>
      <c r="AC1939" s="48" t="s">
        <v>1381</v>
      </c>
      <c r="AD1939" s="48" t="s">
        <v>1381</v>
      </c>
      <c r="AE1939" s="48" t="s">
        <v>1381</v>
      </c>
      <c r="AF1939" s="48" t="s">
        <v>1381</v>
      </c>
      <c r="AG1939" s="48" t="s">
        <v>1382</v>
      </c>
      <c r="AH1939" s="48" t="s">
        <v>1383</v>
      </c>
      <c r="AI1939" s="48" t="s">
        <v>1384</v>
      </c>
      <c r="AJ1939" s="48" t="s">
        <v>1384</v>
      </c>
      <c r="AK1939" s="48" t="s">
        <v>1384</v>
      </c>
      <c r="AL1939" s="48" t="s">
        <v>1384</v>
      </c>
      <c r="AM1939" s="48" t="s">
        <v>1384</v>
      </c>
      <c r="AN1939" s="48" t="s">
        <v>1384</v>
      </c>
      <c r="AO1939" s="48" t="s">
        <v>414</v>
      </c>
      <c r="AP1939" s="48" t="s">
        <v>414</v>
      </c>
      <c r="AQ1939" s="48" t="s">
        <v>417</v>
      </c>
      <c r="AR1939" s="48" t="s">
        <v>417</v>
      </c>
      <c r="AS1939" s="48" t="s">
        <v>417</v>
      </c>
      <c r="AT1939" s="48" t="s">
        <v>417</v>
      </c>
      <c r="AU1939" s="48" t="s">
        <v>417</v>
      </c>
      <c r="AV1939" s="48" t="s">
        <v>417</v>
      </c>
      <c r="AW1939" s="48" t="s">
        <v>417</v>
      </c>
      <c r="AX1939" s="48" t="s">
        <v>417</v>
      </c>
      <c r="AY1939" s="48" t="s">
        <v>417</v>
      </c>
      <c r="AZ1939" s="49" t="s">
        <v>418</v>
      </c>
    </row>
    <row r="1940" ht="15.75" customHeight="1">
      <c r="A1940" s="40">
        <v>1734.0</v>
      </c>
      <c r="B1940" s="28" t="s">
        <v>5158</v>
      </c>
      <c r="C1940" s="41"/>
      <c r="D1940" s="42">
        <f t="array" ref="D1940">index(systems,match($A1940,INDEX(systems,0,1),),3)</f>
        <v>-142.027</v>
      </c>
      <c r="E1940" s="42">
        <f t="array" ref="E1940">index(systems,match($A1940,INDEX(systems,0,1),),4)</f>
        <v>-536.497</v>
      </c>
      <c r="F1940" s="43" t="str">
        <f>IFERROR(__xludf.DUMMYFUNCTION("let(row, match($B1940&amp;if($C1940&lt;&gt;"""","" [""&amp;$C1940&amp;""]"",""""),index(nebulae,,2),0),join("","",iferror(round(index(nebulae,row,5)/2,3),1),iferror(round(index(nebulae,row,6)/2,3),1),0))"),"1,1,0")</f>
        <v>1,1,0</v>
      </c>
      <c r="G1940" s="44" t="s">
        <v>5159</v>
      </c>
      <c r="H1940" s="45">
        <f t="array" ref="H1940">let(systemId,match(A1940,index(systems,0,1),),refSystemId,match($H$1,index(systems,0,1),),x,index(systems,systemId,3),y,index(systems,systemId,4),refX,index(systems,refSystemId,3),refY,index(systems,refSystemId,4),round(sqrt((x-refX)^2+(y-refY)^2),3))</f>
        <v>554.978</v>
      </c>
      <c r="I1940" s="28" t="s">
        <v>408</v>
      </c>
      <c r="J1940" s="28" t="s">
        <v>408</v>
      </c>
      <c r="K1940" s="28" t="s">
        <v>408</v>
      </c>
      <c r="L1940" s="28" t="s">
        <v>408</v>
      </c>
      <c r="M1940" s="28" t="s">
        <v>408</v>
      </c>
      <c r="N1940" s="41"/>
      <c r="O1940" s="41"/>
      <c r="P1940" s="48" t="s">
        <v>575</v>
      </c>
      <c r="Q1940" s="48" t="s">
        <v>575</v>
      </c>
      <c r="R1940" s="48" t="s">
        <v>575</v>
      </c>
      <c r="S1940" s="48" t="s">
        <v>575</v>
      </c>
      <c r="T1940" s="48" t="s">
        <v>575</v>
      </c>
      <c r="U1940" s="48" t="s">
        <v>575</v>
      </c>
      <c r="V1940" s="48" t="s">
        <v>575</v>
      </c>
      <c r="W1940" s="48" t="s">
        <v>575</v>
      </c>
      <c r="X1940" s="48" t="s">
        <v>422</v>
      </c>
      <c r="Y1940" s="48" t="s">
        <v>422</v>
      </c>
      <c r="Z1940" s="48" t="s">
        <v>422</v>
      </c>
      <c r="AA1940" s="48" t="s">
        <v>422</v>
      </c>
      <c r="AB1940" s="48" t="s">
        <v>422</v>
      </c>
      <c r="AC1940" s="48" t="s">
        <v>422</v>
      </c>
      <c r="AD1940" s="48" t="s">
        <v>422</v>
      </c>
      <c r="AE1940" s="48" t="s">
        <v>422</v>
      </c>
      <c r="AF1940" s="48" t="s">
        <v>422</v>
      </c>
      <c r="AG1940" s="48" t="s">
        <v>422</v>
      </c>
      <c r="AH1940" s="48" t="s">
        <v>422</v>
      </c>
      <c r="AI1940" s="48" t="s">
        <v>422</v>
      </c>
      <c r="AJ1940" s="48" t="s">
        <v>422</v>
      </c>
      <c r="AK1940" s="48" t="s">
        <v>422</v>
      </c>
      <c r="AL1940" s="48" t="s">
        <v>422</v>
      </c>
      <c r="AM1940" s="48" t="s">
        <v>422</v>
      </c>
      <c r="AN1940" s="48" t="s">
        <v>422</v>
      </c>
      <c r="AO1940" s="48" t="s">
        <v>422</v>
      </c>
      <c r="AP1940" s="48" t="s">
        <v>422</v>
      </c>
      <c r="AQ1940" s="48" t="s">
        <v>422</v>
      </c>
      <c r="AR1940" s="48" t="s">
        <v>422</v>
      </c>
      <c r="AS1940" s="48" t="s">
        <v>422</v>
      </c>
      <c r="AT1940" s="48" t="s">
        <v>422</v>
      </c>
      <c r="AU1940" s="48" t="s">
        <v>422</v>
      </c>
      <c r="AV1940" s="48" t="s">
        <v>422</v>
      </c>
      <c r="AW1940" s="48" t="s">
        <v>422</v>
      </c>
      <c r="AX1940" s="48" t="s">
        <v>422</v>
      </c>
      <c r="AY1940" s="48" t="s">
        <v>422</v>
      </c>
      <c r="AZ1940" s="28" t="s">
        <v>422</v>
      </c>
    </row>
    <row r="1941" ht="15.75" customHeight="1">
      <c r="A1941" s="40">
        <v>1735.0</v>
      </c>
      <c r="B1941" s="28" t="s">
        <v>5160</v>
      </c>
      <c r="C1941" s="41"/>
      <c r="D1941" s="42">
        <f t="array" ref="D1941">index(systems,match($A1941,INDEX(systems,0,1),),3)</f>
        <v>-365.661</v>
      </c>
      <c r="E1941" s="42">
        <f t="array" ref="E1941">index(systems,match($A1941,INDEX(systems,0,1),),4)</f>
        <v>384.661</v>
      </c>
      <c r="F1941" s="43" t="str">
        <f>IFERROR(__xludf.DUMMYFUNCTION("let(row, match($B1941&amp;if($C1941&lt;&gt;"""","" [""&amp;$C1941&amp;""]"",""""),index(nebulae,,2),0),join("","",iferror(round(index(nebulae,row,5)/2,3),1),iferror(round(index(nebulae,row,6)/2,3),1),0))"),"1,1,0")</f>
        <v>1,1,0</v>
      </c>
      <c r="G1941" s="44" t="s">
        <v>5161</v>
      </c>
      <c r="H1941" s="45">
        <f t="array" ref="H1941">let(systemId,match(A1941,index(systems,0,1),),refSystemId,match($H$1,index(systems,0,1),),x,index(systems,systemId,3),y,index(systems,systemId,4),refX,index(systems,refSystemId,3),refY,index(systems,refSystemId,4),round(sqrt((x-refX)^2+(y-refY)^2),3))</f>
        <v>530.728</v>
      </c>
      <c r="I1941" s="46" t="s">
        <v>408</v>
      </c>
      <c r="J1941" s="46" t="s">
        <v>408</v>
      </c>
      <c r="K1941" s="46" t="s">
        <v>408</v>
      </c>
      <c r="L1941" s="46" t="s">
        <v>408</v>
      </c>
      <c r="M1941" s="46" t="s">
        <v>408</v>
      </c>
      <c r="N1941" s="28" t="s">
        <v>408</v>
      </c>
      <c r="O1941" s="41"/>
      <c r="P1941" s="48" t="s">
        <v>497</v>
      </c>
      <c r="Q1941" s="48" t="s">
        <v>497</v>
      </c>
      <c r="R1941" s="48" t="s">
        <v>497</v>
      </c>
      <c r="S1941" s="48" t="s">
        <v>435</v>
      </c>
      <c r="T1941" s="48" t="s">
        <v>435</v>
      </c>
      <c r="U1941" s="48" t="s">
        <v>435</v>
      </c>
      <c r="V1941" s="48" t="s">
        <v>435</v>
      </c>
      <c r="W1941" s="48" t="s">
        <v>435</v>
      </c>
      <c r="X1941" s="48" t="s">
        <v>435</v>
      </c>
      <c r="Y1941" s="48" t="s">
        <v>422</v>
      </c>
      <c r="Z1941" s="48" t="s">
        <v>422</v>
      </c>
      <c r="AA1941" s="48" t="s">
        <v>422</v>
      </c>
      <c r="AB1941" s="48" t="s">
        <v>422</v>
      </c>
      <c r="AC1941" s="48" t="s">
        <v>422</v>
      </c>
      <c r="AD1941" s="48" t="s">
        <v>422</v>
      </c>
      <c r="AE1941" s="48" t="s">
        <v>422</v>
      </c>
      <c r="AF1941" s="48" t="s">
        <v>422</v>
      </c>
      <c r="AG1941" s="48" t="s">
        <v>422</v>
      </c>
      <c r="AH1941" s="48" t="s">
        <v>422</v>
      </c>
      <c r="AI1941" s="48" t="s">
        <v>422</v>
      </c>
      <c r="AJ1941" s="48" t="s">
        <v>422</v>
      </c>
      <c r="AK1941" s="48" t="s">
        <v>422</v>
      </c>
      <c r="AL1941" s="48" t="s">
        <v>422</v>
      </c>
      <c r="AM1941" s="48" t="s">
        <v>422</v>
      </c>
      <c r="AN1941" s="48" t="s">
        <v>422</v>
      </c>
      <c r="AO1941" s="48" t="s">
        <v>422</v>
      </c>
      <c r="AP1941" s="48" t="s">
        <v>422</v>
      </c>
      <c r="AQ1941" s="48" t="s">
        <v>422</v>
      </c>
      <c r="AR1941" s="48" t="s">
        <v>422</v>
      </c>
      <c r="AS1941" s="48" t="s">
        <v>422</v>
      </c>
      <c r="AT1941" s="48" t="s">
        <v>422</v>
      </c>
      <c r="AU1941" s="48" t="s">
        <v>422</v>
      </c>
      <c r="AV1941" s="48" t="s">
        <v>422</v>
      </c>
      <c r="AW1941" s="48" t="s">
        <v>422</v>
      </c>
      <c r="AX1941" s="48" t="s">
        <v>422</v>
      </c>
      <c r="AY1941" s="48" t="s">
        <v>422</v>
      </c>
      <c r="AZ1941" s="28" t="s">
        <v>422</v>
      </c>
    </row>
    <row r="1942" ht="15.75" customHeight="1">
      <c r="A1942" s="40">
        <v>1736.0</v>
      </c>
      <c r="B1942" s="28" t="s">
        <v>5162</v>
      </c>
      <c r="C1942" s="41"/>
      <c r="D1942" s="42">
        <f t="array" ref="D1942">index(systems,match($A1942,INDEX(systems,0,1),),3)</f>
        <v>-214.005</v>
      </c>
      <c r="E1942" s="42">
        <f t="array" ref="E1942">index(systems,match($A1942,INDEX(systems,0,1),),4)</f>
        <v>377.1</v>
      </c>
      <c r="F1942" s="43" t="str">
        <f>IFERROR(__xludf.DUMMYFUNCTION("let(row, match($B1942&amp;if($C1942&lt;&gt;"""","" [""&amp;$C1942&amp;""]"",""""),index(nebulae,,2),0),join("","",iferror(round(index(nebulae,row,5)/2,3),1),iferror(round(index(nebulae,row,6)/2,3),1),0))"),"1,1,0")</f>
        <v>1,1,0</v>
      </c>
      <c r="G1942" s="44" t="s">
        <v>5163</v>
      </c>
      <c r="H1942" s="45">
        <f t="array" ref="H1942">let(systemId,match(A1942,index(systems,0,1),),refSystemId,match($H$1,index(systems,0,1),),x,index(systems,systemId,3),y,index(systems,systemId,4),refX,index(systems,refSystemId,3),refY,index(systems,refSystemId,4),round(sqrt((x-refX)^2+(y-refY)^2),3))</f>
        <v>433.593</v>
      </c>
      <c r="I1942" s="46" t="s">
        <v>408</v>
      </c>
      <c r="J1942" s="46" t="s">
        <v>408</v>
      </c>
      <c r="K1942" s="46" t="s">
        <v>408</v>
      </c>
      <c r="L1942" s="46" t="s">
        <v>408</v>
      </c>
      <c r="M1942" s="46" t="s">
        <v>408</v>
      </c>
      <c r="N1942" s="28" t="s">
        <v>408</v>
      </c>
      <c r="O1942" s="41"/>
      <c r="P1942" s="48" t="s">
        <v>497</v>
      </c>
      <c r="Q1942" s="48" t="s">
        <v>497</v>
      </c>
      <c r="R1942" s="48" t="s">
        <v>497</v>
      </c>
      <c r="S1942" s="48" t="s">
        <v>435</v>
      </c>
      <c r="T1942" s="48" t="s">
        <v>435</v>
      </c>
      <c r="U1942" s="48" t="s">
        <v>435</v>
      </c>
      <c r="V1942" s="48" t="s">
        <v>435</v>
      </c>
      <c r="W1942" s="48" t="s">
        <v>435</v>
      </c>
      <c r="X1942" s="48" t="s">
        <v>435</v>
      </c>
      <c r="Y1942" s="48" t="s">
        <v>435</v>
      </c>
      <c r="Z1942" s="48" t="s">
        <v>435</v>
      </c>
      <c r="AA1942" s="48" t="s">
        <v>1381</v>
      </c>
      <c r="AB1942" s="48" t="s">
        <v>1381</v>
      </c>
      <c r="AC1942" s="48" t="s">
        <v>1381</v>
      </c>
      <c r="AD1942" s="48" t="s">
        <v>1381</v>
      </c>
      <c r="AE1942" s="48" t="s">
        <v>1381</v>
      </c>
      <c r="AF1942" s="48" t="s">
        <v>1381</v>
      </c>
      <c r="AG1942" s="48" t="s">
        <v>1382</v>
      </c>
      <c r="AH1942" s="48" t="s">
        <v>1383</v>
      </c>
      <c r="AI1942" s="48" t="s">
        <v>592</v>
      </c>
      <c r="AJ1942" s="48" t="s">
        <v>592</v>
      </c>
      <c r="AK1942" s="48" t="s">
        <v>592</v>
      </c>
      <c r="AL1942" s="48" t="s">
        <v>592</v>
      </c>
      <c r="AM1942" s="48" t="s">
        <v>592</v>
      </c>
      <c r="AN1942" s="48" t="s">
        <v>592</v>
      </c>
      <c r="AO1942" s="48" t="s">
        <v>592</v>
      </c>
      <c r="AP1942" s="48" t="s">
        <v>592</v>
      </c>
      <c r="AQ1942" s="48" t="s">
        <v>592</v>
      </c>
      <c r="AR1942" s="48" t="s">
        <v>592</v>
      </c>
      <c r="AS1942" s="48" t="s">
        <v>592</v>
      </c>
      <c r="AT1942" s="48" t="s">
        <v>593</v>
      </c>
      <c r="AU1942" s="48" t="s">
        <v>593</v>
      </c>
      <c r="AV1942" s="48" t="s">
        <v>417</v>
      </c>
      <c r="AW1942" s="48" t="s">
        <v>417</v>
      </c>
      <c r="AX1942" s="48" t="s">
        <v>417</v>
      </c>
      <c r="AY1942" s="48" t="s">
        <v>417</v>
      </c>
      <c r="AZ1942" s="49" t="s">
        <v>418</v>
      </c>
    </row>
    <row r="1943" ht="15.75" customHeight="1">
      <c r="A1943" s="40">
        <v>1737.0</v>
      </c>
      <c r="B1943" s="28" t="s">
        <v>5164</v>
      </c>
      <c r="C1943" s="41"/>
      <c r="D1943" s="42">
        <f t="array" ref="D1943">index(systems,match($A1943,INDEX(systems,0,1),),3)</f>
        <v>-267.779</v>
      </c>
      <c r="E1943" s="42">
        <f t="array" ref="E1943">index(systems,match($A1943,INDEX(systems,0,1),),4)</f>
        <v>-180.673</v>
      </c>
      <c r="F1943" s="43" t="str">
        <f>IFERROR(__xludf.DUMMYFUNCTION("let(row, match($B1943&amp;if($C1943&lt;&gt;"""","" [""&amp;$C1943&amp;""]"",""""),index(nebulae,,2),0),join("","",iferror(round(index(nebulae,row,5)/2,3),1),iferror(round(index(nebulae,row,6)/2,3),1),0))"),"1,1,0")</f>
        <v>1,1,0</v>
      </c>
      <c r="G1943" s="44" t="s">
        <v>5165</v>
      </c>
      <c r="H1943" s="45">
        <f t="array" ref="H1943">let(systemId,match(A1943,index(systems,0,1),),refSystemId,match($H$1,index(systems,0,1),),x,index(systems,systemId,3),y,index(systems,systemId,4),refX,index(systems,refSystemId,3),refY,index(systems,refSystemId,4),round(sqrt((x-refX)^2+(y-refY)^2),3))</f>
        <v>323.03</v>
      </c>
      <c r="I1943" s="28" t="s">
        <v>408</v>
      </c>
      <c r="J1943" s="48" t="s">
        <v>408</v>
      </c>
      <c r="K1943" s="48" t="s">
        <v>408</v>
      </c>
      <c r="L1943" s="48" t="s">
        <v>408</v>
      </c>
      <c r="M1943" s="48" t="s">
        <v>408</v>
      </c>
      <c r="N1943" s="28" t="s">
        <v>408</v>
      </c>
      <c r="O1943" s="41"/>
      <c r="P1943" s="48" t="s">
        <v>559</v>
      </c>
      <c r="Q1943" s="48" t="s">
        <v>559</v>
      </c>
      <c r="R1943" s="48" t="s">
        <v>559</v>
      </c>
      <c r="S1943" s="48" t="s">
        <v>559</v>
      </c>
      <c r="T1943" s="48" t="s">
        <v>559</v>
      </c>
      <c r="U1943" s="48" t="s">
        <v>559</v>
      </c>
      <c r="V1943" s="48" t="s">
        <v>559</v>
      </c>
      <c r="W1943" s="48" t="s">
        <v>559</v>
      </c>
      <c r="X1943" s="48" t="s">
        <v>559</v>
      </c>
      <c r="Y1943" s="48" t="s">
        <v>422</v>
      </c>
      <c r="Z1943" s="48" t="s">
        <v>422</v>
      </c>
      <c r="AA1943" s="48" t="s">
        <v>422</v>
      </c>
      <c r="AB1943" s="48" t="s">
        <v>422</v>
      </c>
      <c r="AC1943" s="48" t="s">
        <v>422</v>
      </c>
      <c r="AD1943" s="48" t="s">
        <v>422</v>
      </c>
      <c r="AE1943" s="48" t="s">
        <v>422</v>
      </c>
      <c r="AF1943" s="48" t="s">
        <v>422</v>
      </c>
      <c r="AG1943" s="48" t="s">
        <v>422</v>
      </c>
      <c r="AH1943" s="48" t="s">
        <v>422</v>
      </c>
      <c r="AI1943" s="48" t="s">
        <v>422</v>
      </c>
      <c r="AJ1943" s="48" t="s">
        <v>422</v>
      </c>
      <c r="AK1943" s="48" t="s">
        <v>422</v>
      </c>
      <c r="AL1943" s="48" t="s">
        <v>422</v>
      </c>
      <c r="AM1943" s="48" t="s">
        <v>422</v>
      </c>
      <c r="AN1943" s="48" t="s">
        <v>422</v>
      </c>
      <c r="AO1943" s="48" t="s">
        <v>422</v>
      </c>
      <c r="AP1943" s="48" t="s">
        <v>422</v>
      </c>
      <c r="AQ1943" s="48" t="s">
        <v>422</v>
      </c>
      <c r="AR1943" s="48" t="s">
        <v>422</v>
      </c>
      <c r="AS1943" s="48" t="s">
        <v>422</v>
      </c>
      <c r="AT1943" s="48" t="s">
        <v>422</v>
      </c>
      <c r="AU1943" s="48" t="s">
        <v>422</v>
      </c>
      <c r="AV1943" s="48" t="s">
        <v>422</v>
      </c>
      <c r="AW1943" s="48" t="s">
        <v>422</v>
      </c>
      <c r="AX1943" s="48" t="s">
        <v>422</v>
      </c>
      <c r="AY1943" s="48" t="s">
        <v>422</v>
      </c>
      <c r="AZ1943" s="51" t="s">
        <v>422</v>
      </c>
    </row>
    <row r="1944" ht="15.75" customHeight="1">
      <c r="A1944" s="40">
        <v>1738.0</v>
      </c>
      <c r="B1944" s="28" t="s">
        <v>5166</v>
      </c>
      <c r="C1944" s="41"/>
      <c r="D1944" s="42">
        <f t="array" ref="D1944">index(systems,match($A1944,INDEX(systems,0,1),),3)</f>
        <v>427.022</v>
      </c>
      <c r="E1944" s="42">
        <f t="array" ref="E1944">index(systems,match($A1944,INDEX(systems,0,1),),4)</f>
        <v>-23.051</v>
      </c>
      <c r="F1944" s="43" t="str">
        <f>IFERROR(__xludf.DUMMYFUNCTION("let(row, match($B1944&amp;if($C1944&lt;&gt;"""","" [""&amp;$C1944&amp;""]"",""""),index(nebulae,,2),0),join("","",iferror(round(index(nebulae,row,5)/2,3),1),iferror(round(index(nebulae,row,6)/2,3),1),0))"),"1,1,0")</f>
        <v>1,1,0</v>
      </c>
      <c r="G1944" s="44" t="s">
        <v>5167</v>
      </c>
      <c r="H1944" s="45">
        <f t="array" ref="H1944">let(systemId,match(A1944,index(systems,0,1),),refSystemId,match($H$1,index(systems,0,1),),x,index(systems,systemId,3),y,index(systems,systemId,4),refX,index(systems,refSystemId,3),refY,index(systems,refSystemId,4),round(sqrt((x-refX)^2+(y-refY)^2),3))</f>
        <v>427.644</v>
      </c>
      <c r="I1944" s="41"/>
      <c r="J1944" s="41"/>
      <c r="K1944" s="41"/>
      <c r="L1944" s="41"/>
      <c r="M1944" s="41"/>
      <c r="N1944" s="28" t="s">
        <v>1032</v>
      </c>
      <c r="O1944" s="48" t="s">
        <v>1032</v>
      </c>
      <c r="P1944" s="48" t="s">
        <v>1032</v>
      </c>
      <c r="Q1944" s="48" t="s">
        <v>1032</v>
      </c>
      <c r="R1944" s="48" t="s">
        <v>1032</v>
      </c>
      <c r="S1944" s="48" t="s">
        <v>1032</v>
      </c>
      <c r="T1944" s="48" t="s">
        <v>1032</v>
      </c>
      <c r="U1944" s="48" t="s">
        <v>1032</v>
      </c>
      <c r="V1944" s="48" t="s">
        <v>1032</v>
      </c>
      <c r="W1944" s="48" t="s">
        <v>1032</v>
      </c>
      <c r="X1944" s="48" t="s">
        <v>1032</v>
      </c>
      <c r="Y1944" s="48" t="s">
        <v>1032</v>
      </c>
      <c r="Z1944" s="48" t="s">
        <v>1032</v>
      </c>
      <c r="AA1944" s="48" t="s">
        <v>2155</v>
      </c>
      <c r="AB1944" s="48" t="s">
        <v>2155</v>
      </c>
      <c r="AC1944" s="48" t="s">
        <v>2155</v>
      </c>
      <c r="AD1944" s="48" t="s">
        <v>2155</v>
      </c>
      <c r="AE1944" s="48" t="s">
        <v>2155</v>
      </c>
      <c r="AF1944" s="48" t="s">
        <v>2155</v>
      </c>
      <c r="AG1944" s="48" t="s">
        <v>2155</v>
      </c>
      <c r="AH1944" s="48" t="s">
        <v>2155</v>
      </c>
      <c r="AI1944" s="48" t="s">
        <v>2155</v>
      </c>
      <c r="AJ1944" s="48" t="s">
        <v>2155</v>
      </c>
      <c r="AK1944" s="48" t="s">
        <v>2155</v>
      </c>
      <c r="AL1944" s="48" t="s">
        <v>2155</v>
      </c>
      <c r="AM1944" s="48" t="s">
        <v>2155</v>
      </c>
      <c r="AN1944" s="48" t="s">
        <v>2155</v>
      </c>
      <c r="AO1944" s="48" t="s">
        <v>1032</v>
      </c>
      <c r="AP1944" s="48" t="s">
        <v>1032</v>
      </c>
      <c r="AQ1944" s="48" t="s">
        <v>1032</v>
      </c>
      <c r="AR1944" s="48" t="s">
        <v>1032</v>
      </c>
      <c r="AS1944" s="48" t="s">
        <v>1032</v>
      </c>
      <c r="AT1944" s="48" t="s">
        <v>1032</v>
      </c>
      <c r="AU1944" s="48" t="s">
        <v>1032</v>
      </c>
      <c r="AV1944" s="48" t="s">
        <v>1032</v>
      </c>
      <c r="AW1944" s="48" t="s">
        <v>1032</v>
      </c>
      <c r="AX1944" s="48" t="s">
        <v>625</v>
      </c>
      <c r="AY1944" s="48" t="s">
        <v>625</v>
      </c>
      <c r="AZ1944" s="28" t="s">
        <v>1032</v>
      </c>
    </row>
    <row r="1945" ht="15.75" customHeight="1">
      <c r="A1945" s="40">
        <v>1739.0</v>
      </c>
      <c r="B1945" s="28" t="s">
        <v>5168</v>
      </c>
      <c r="C1945" s="41"/>
      <c r="D1945" s="42">
        <f t="array" ref="D1945">index(systems,match($A1945,INDEX(systems,0,1),),3)</f>
        <v>232.824</v>
      </c>
      <c r="E1945" s="42">
        <f t="array" ref="E1945">index(systems,match($A1945,INDEX(systems,0,1),),4)</f>
        <v>221.259</v>
      </c>
      <c r="F1945" s="43" t="str">
        <f>IFERROR(__xludf.DUMMYFUNCTION("let(row, match($B1945&amp;if($C1945&lt;&gt;"""","" [""&amp;$C1945&amp;""]"",""""),index(nebulae,,2),0),join("","",iferror(round(index(nebulae,row,5)/2,3),1),iferror(round(index(nebulae,row,6)/2,3),1),0))"),"1,1,0")</f>
        <v>1,1,0</v>
      </c>
      <c r="G1945" s="44" t="s">
        <v>5169</v>
      </c>
      <c r="H1945" s="45">
        <f t="array" ref="H1945">let(systemId,match(A1945,index(systems,0,1),),refSystemId,match($H$1,index(systems,0,1),),x,index(systems,systemId,3),y,index(systems,systemId,4),refX,index(systems,refSystemId,3),refY,index(systems,refSystemId,4),round(sqrt((x-refX)^2+(y-refY)^2),3))</f>
        <v>321.189</v>
      </c>
      <c r="I1945" s="62" t="s">
        <v>408</v>
      </c>
      <c r="J1945" s="62" t="s">
        <v>408</v>
      </c>
      <c r="K1945" s="62" t="s">
        <v>408</v>
      </c>
      <c r="L1945" s="53"/>
      <c r="M1945" s="53"/>
      <c r="N1945" s="28" t="s">
        <v>652</v>
      </c>
      <c r="O1945" s="48" t="s">
        <v>652</v>
      </c>
      <c r="P1945" s="48" t="s">
        <v>652</v>
      </c>
      <c r="Q1945" s="48" t="s">
        <v>652</v>
      </c>
      <c r="R1945" s="48" t="s">
        <v>652</v>
      </c>
      <c r="S1945" s="48" t="s">
        <v>652</v>
      </c>
      <c r="T1945" s="48" t="s">
        <v>652</v>
      </c>
      <c r="U1945" s="48" t="s">
        <v>652</v>
      </c>
      <c r="V1945" s="48" t="s">
        <v>652</v>
      </c>
      <c r="W1945" s="48" t="s">
        <v>652</v>
      </c>
      <c r="X1945" s="48" t="s">
        <v>652</v>
      </c>
      <c r="Y1945" s="48" t="s">
        <v>422</v>
      </c>
      <c r="Z1945" s="48" t="s">
        <v>422</v>
      </c>
      <c r="AA1945" s="48" t="s">
        <v>422</v>
      </c>
      <c r="AB1945" s="48" t="s">
        <v>422</v>
      </c>
      <c r="AC1945" s="48" t="s">
        <v>422</v>
      </c>
      <c r="AD1945" s="48" t="s">
        <v>422</v>
      </c>
      <c r="AE1945" s="48" t="s">
        <v>422</v>
      </c>
      <c r="AF1945" s="48" t="s">
        <v>422</v>
      </c>
      <c r="AG1945" s="48" t="s">
        <v>422</v>
      </c>
      <c r="AH1945" s="48" t="s">
        <v>422</v>
      </c>
      <c r="AI1945" s="48" t="s">
        <v>422</v>
      </c>
      <c r="AJ1945" s="48" t="s">
        <v>422</v>
      </c>
      <c r="AK1945" s="48" t="s">
        <v>422</v>
      </c>
      <c r="AL1945" s="48" t="s">
        <v>422</v>
      </c>
      <c r="AM1945" s="48" t="s">
        <v>422</v>
      </c>
      <c r="AN1945" s="48" t="s">
        <v>422</v>
      </c>
      <c r="AO1945" s="48" t="s">
        <v>422</v>
      </c>
      <c r="AP1945" s="48" t="s">
        <v>422</v>
      </c>
      <c r="AQ1945" s="48" t="s">
        <v>422</v>
      </c>
      <c r="AR1945" s="48" t="s">
        <v>422</v>
      </c>
      <c r="AS1945" s="48" t="s">
        <v>422</v>
      </c>
      <c r="AT1945" s="48" t="s">
        <v>422</v>
      </c>
      <c r="AU1945" s="48" t="s">
        <v>422</v>
      </c>
      <c r="AV1945" s="48" t="s">
        <v>422</v>
      </c>
      <c r="AW1945" s="48" t="s">
        <v>422</v>
      </c>
      <c r="AX1945" s="48" t="s">
        <v>422</v>
      </c>
      <c r="AY1945" s="48" t="s">
        <v>422</v>
      </c>
      <c r="AZ1945" s="28" t="s">
        <v>422</v>
      </c>
    </row>
    <row r="1946" ht="15.75" customHeight="1">
      <c r="A1946" s="40">
        <v>1740.0</v>
      </c>
      <c r="B1946" s="28" t="s">
        <v>5170</v>
      </c>
      <c r="C1946" s="41"/>
      <c r="D1946" s="42">
        <f t="array" ref="D1946">index(systems,match($A1946,INDEX(systems,0,1),),3)</f>
        <v>460.355</v>
      </c>
      <c r="E1946" s="42">
        <f t="array" ref="E1946">index(systems,match($A1946,INDEX(systems,0,1),),4)</f>
        <v>-134.743</v>
      </c>
      <c r="F1946" s="43" t="str">
        <f>IFERROR(__xludf.DUMMYFUNCTION("let(row, match($B1946&amp;if($C1946&lt;&gt;"""","" [""&amp;$C1946&amp;""]"",""""),index(nebulae,,2),0),join("","",iferror(round(index(nebulae,row,5)/2,3),1),iferror(round(index(nebulae,row,6)/2,3),1),0))"),"1,1,0")</f>
        <v>1,1,0</v>
      </c>
      <c r="G1946" s="44" t="s">
        <v>5171</v>
      </c>
      <c r="H1946" s="45">
        <f t="array" ref="H1946">let(systemId,match(A1946,index(systems,0,1),),refSystemId,match($H$1,index(systems,0,1),),x,index(systems,systemId,3),y,index(systems,systemId,4),refX,index(systems,refSystemId,3),refY,index(systems,refSystemId,4),round(sqrt((x-refX)^2+(y-refY)^2),3))</f>
        <v>479.669</v>
      </c>
      <c r="I1946" s="28" t="s">
        <v>408</v>
      </c>
      <c r="J1946" s="28" t="s">
        <v>408</v>
      </c>
      <c r="K1946" s="28" t="s">
        <v>408</v>
      </c>
      <c r="L1946" s="28" t="s">
        <v>408</v>
      </c>
      <c r="M1946" s="28" t="s">
        <v>408</v>
      </c>
      <c r="N1946" s="28" t="s">
        <v>408</v>
      </c>
      <c r="O1946" s="41"/>
      <c r="P1946" s="48" t="s">
        <v>666</v>
      </c>
      <c r="Q1946" s="48" t="s">
        <v>666</v>
      </c>
      <c r="R1946" s="48" t="s">
        <v>666</v>
      </c>
      <c r="S1946" s="48" t="s">
        <v>666</v>
      </c>
      <c r="T1946" s="48" t="s">
        <v>666</v>
      </c>
      <c r="U1946" s="48" t="s">
        <v>666</v>
      </c>
      <c r="V1946" s="48" t="s">
        <v>666</v>
      </c>
      <c r="W1946" s="48" t="s">
        <v>666</v>
      </c>
      <c r="X1946" s="48" t="s">
        <v>666</v>
      </c>
      <c r="Y1946" s="48" t="s">
        <v>666</v>
      </c>
      <c r="Z1946" s="48" t="s">
        <v>666</v>
      </c>
      <c r="AA1946" s="48" t="s">
        <v>1024</v>
      </c>
      <c r="AB1946" s="48" t="s">
        <v>1024</v>
      </c>
      <c r="AC1946" s="48" t="s">
        <v>1024</v>
      </c>
      <c r="AD1946" s="48" t="s">
        <v>1024</v>
      </c>
      <c r="AE1946" s="48" t="s">
        <v>1024</v>
      </c>
      <c r="AF1946" s="48" t="s">
        <v>1024</v>
      </c>
      <c r="AG1946" s="48" t="s">
        <v>1024</v>
      </c>
      <c r="AH1946" s="48" t="s">
        <v>1024</v>
      </c>
      <c r="AI1946" s="48" t="s">
        <v>1024</v>
      </c>
      <c r="AJ1946" s="48" t="s">
        <v>1024</v>
      </c>
      <c r="AK1946" s="48" t="s">
        <v>1024</v>
      </c>
      <c r="AL1946" s="48" t="s">
        <v>1024</v>
      </c>
      <c r="AM1946" s="48" t="s">
        <v>1024</v>
      </c>
      <c r="AN1946" s="48" t="s">
        <v>1024</v>
      </c>
      <c r="AO1946" s="48" t="s">
        <v>666</v>
      </c>
      <c r="AP1946" s="48" t="s">
        <v>666</v>
      </c>
      <c r="AQ1946" s="48" t="s">
        <v>666</v>
      </c>
      <c r="AR1946" s="48" t="s">
        <v>666</v>
      </c>
      <c r="AS1946" s="48" t="s">
        <v>666</v>
      </c>
      <c r="AT1946" s="48" t="s">
        <v>666</v>
      </c>
      <c r="AU1946" s="48" t="s">
        <v>666</v>
      </c>
      <c r="AV1946" s="48" t="s">
        <v>666</v>
      </c>
      <c r="AW1946" s="48" t="s">
        <v>666</v>
      </c>
      <c r="AX1946" s="48" t="s">
        <v>666</v>
      </c>
      <c r="AY1946" s="48" t="s">
        <v>666</v>
      </c>
      <c r="AZ1946" s="28" t="s">
        <v>666</v>
      </c>
    </row>
    <row r="1947" ht="15.75" customHeight="1">
      <c r="A1947" s="40">
        <v>1741.0</v>
      </c>
      <c r="B1947" s="28" t="s">
        <v>5172</v>
      </c>
      <c r="C1947" s="41"/>
      <c r="D1947" s="42">
        <f t="array" ref="D1947">index(systems,match($A1947,INDEX(systems,0,1),),3)</f>
        <v>-256.219</v>
      </c>
      <c r="E1947" s="42">
        <f t="array" ref="E1947">index(systems,match($A1947,INDEX(systems,0,1),),4)</f>
        <v>-194.215</v>
      </c>
      <c r="F1947" s="43" t="str">
        <f>IFERROR(__xludf.DUMMYFUNCTION("let(row, match($B1947&amp;if($C1947&lt;&gt;"""","" [""&amp;$C1947&amp;""]"",""""),index(nebulae,,2),0),join("","",iferror(round(index(nebulae,row,5)/2,3),1),iferror(round(index(nebulae,row,6)/2,3),1),0))"),"1,1,0")</f>
        <v>1,1,0</v>
      </c>
      <c r="G1947" s="44" t="s">
        <v>5173</v>
      </c>
      <c r="H1947" s="45">
        <f t="array" ref="H1947">let(systemId,match(A1947,index(systems,0,1),),refSystemId,match($H$1,index(systems,0,1),),x,index(systems,systemId,3),y,index(systems,systemId,4),refX,index(systems,refSystemId,3),refY,index(systems,refSystemId,4),round(sqrt((x-refX)^2+(y-refY)^2),3))</f>
        <v>321.508</v>
      </c>
      <c r="I1947" s="28" t="s">
        <v>418</v>
      </c>
      <c r="J1947" s="41"/>
      <c r="K1947" s="41"/>
      <c r="L1947" s="41"/>
      <c r="M1947" s="41"/>
      <c r="N1947" s="28" t="s">
        <v>558</v>
      </c>
      <c r="O1947" s="48" t="s">
        <v>558</v>
      </c>
      <c r="P1947" s="48" t="s">
        <v>559</v>
      </c>
      <c r="Q1947" s="48" t="s">
        <v>559</v>
      </c>
      <c r="R1947" s="48" t="s">
        <v>559</v>
      </c>
      <c r="S1947" s="48" t="s">
        <v>559</v>
      </c>
      <c r="T1947" s="48" t="s">
        <v>559</v>
      </c>
      <c r="U1947" s="48" t="s">
        <v>559</v>
      </c>
      <c r="V1947" s="48" t="s">
        <v>559</v>
      </c>
      <c r="W1947" s="48" t="s">
        <v>559</v>
      </c>
      <c r="X1947" s="48" t="s">
        <v>559</v>
      </c>
      <c r="Y1947" s="48" t="s">
        <v>559</v>
      </c>
      <c r="Z1947" s="48" t="s">
        <v>559</v>
      </c>
      <c r="AA1947" s="48" t="s">
        <v>559</v>
      </c>
      <c r="AB1947" s="48" t="s">
        <v>559</v>
      </c>
      <c r="AC1947" s="48" t="s">
        <v>559</v>
      </c>
      <c r="AD1947" s="48" t="s">
        <v>559</v>
      </c>
      <c r="AE1947" s="48" t="s">
        <v>559</v>
      </c>
      <c r="AF1947" s="48" t="s">
        <v>559</v>
      </c>
      <c r="AG1947" s="48" t="s">
        <v>559</v>
      </c>
      <c r="AH1947" s="48" t="s">
        <v>559</v>
      </c>
      <c r="AI1947" s="48" t="s">
        <v>559</v>
      </c>
      <c r="AJ1947" s="48" t="s">
        <v>559</v>
      </c>
      <c r="AK1947" s="48" t="s">
        <v>559</v>
      </c>
      <c r="AL1947" s="48" t="s">
        <v>559</v>
      </c>
      <c r="AM1947" s="48" t="s">
        <v>559</v>
      </c>
      <c r="AN1947" s="48" t="s">
        <v>559</v>
      </c>
      <c r="AO1947" s="48" t="s">
        <v>559</v>
      </c>
      <c r="AP1947" s="48" t="s">
        <v>559</v>
      </c>
      <c r="AQ1947" s="48" t="s">
        <v>559</v>
      </c>
      <c r="AR1947" s="48" t="s">
        <v>2302</v>
      </c>
      <c r="AS1947" s="48" t="s">
        <v>2302</v>
      </c>
      <c r="AT1947" s="48" t="s">
        <v>676</v>
      </c>
      <c r="AU1947" s="48" t="s">
        <v>677</v>
      </c>
      <c r="AV1947" s="48" t="s">
        <v>677</v>
      </c>
      <c r="AW1947" s="48" t="s">
        <v>677</v>
      </c>
      <c r="AX1947" s="48" t="s">
        <v>677</v>
      </c>
      <c r="AY1947" s="48" t="s">
        <v>1086</v>
      </c>
      <c r="AZ1947" s="51" t="s">
        <v>1086</v>
      </c>
    </row>
    <row r="1948" ht="15.75" customHeight="1">
      <c r="A1948" s="40">
        <v>1742.0</v>
      </c>
      <c r="B1948" s="28" t="s">
        <v>5174</v>
      </c>
      <c r="C1948" s="41"/>
      <c r="D1948" s="42">
        <f t="array" ref="D1948">index(systems,match($A1948,INDEX(systems,0,1),),3)</f>
        <v>-317.016</v>
      </c>
      <c r="E1948" s="42">
        <f t="array" ref="E1948">index(systems,match($A1948,INDEX(systems,0,1),),4)</f>
        <v>-403.337</v>
      </c>
      <c r="F1948" s="43" t="str">
        <f>IFERROR(__xludf.DUMMYFUNCTION("let(row, match($B1948&amp;if($C1948&lt;&gt;"""","" [""&amp;$C1948&amp;""]"",""""),index(nebulae,,2),0),join("","",iferror(round(index(nebulae,row,5)/2,3),1),iferror(round(index(nebulae,row,6)/2,3),1),0))"),"1,1,0")</f>
        <v>1,1,0</v>
      </c>
      <c r="G1948" s="44" t="s">
        <v>5175</v>
      </c>
      <c r="H1948" s="45">
        <f t="array" ref="H1948">let(systemId,match(A1948,index(systems,0,1),),refSystemId,match($H$1,index(systems,0,1),),x,index(systems,systemId,3),y,index(systems,systemId,4),refX,index(systems,refSystemId,3),refY,index(systems,refSystemId,4),round(sqrt((x-refX)^2+(y-refY)^2),3))</f>
        <v>513.011</v>
      </c>
      <c r="I1948" s="28" t="s">
        <v>408</v>
      </c>
      <c r="J1948" s="28" t="s">
        <v>408</v>
      </c>
      <c r="K1948" s="28" t="s">
        <v>408</v>
      </c>
      <c r="L1948" s="28" t="s">
        <v>408</v>
      </c>
      <c r="M1948" s="28" t="s">
        <v>408</v>
      </c>
      <c r="N1948" s="28" t="s">
        <v>408</v>
      </c>
      <c r="O1948" s="41"/>
      <c r="P1948" s="48" t="s">
        <v>1927</v>
      </c>
      <c r="Q1948" s="48" t="s">
        <v>1927</v>
      </c>
      <c r="R1948" s="48" t="s">
        <v>1927</v>
      </c>
      <c r="S1948" s="48" t="s">
        <v>1927</v>
      </c>
      <c r="T1948" s="48" t="s">
        <v>1927</v>
      </c>
      <c r="U1948" s="48" t="s">
        <v>1927</v>
      </c>
      <c r="V1948" s="48" t="s">
        <v>1927</v>
      </c>
      <c r="W1948" s="48" t="s">
        <v>1927</v>
      </c>
      <c r="X1948" s="48" t="s">
        <v>576</v>
      </c>
      <c r="Y1948" s="48" t="s">
        <v>422</v>
      </c>
      <c r="Z1948" s="48" t="s">
        <v>422</v>
      </c>
      <c r="AA1948" s="48" t="s">
        <v>422</v>
      </c>
      <c r="AB1948" s="48" t="s">
        <v>422</v>
      </c>
      <c r="AC1948" s="48" t="s">
        <v>422</v>
      </c>
      <c r="AD1948" s="48" t="s">
        <v>422</v>
      </c>
      <c r="AE1948" s="48" t="s">
        <v>422</v>
      </c>
      <c r="AF1948" s="48" t="s">
        <v>422</v>
      </c>
      <c r="AG1948" s="48" t="s">
        <v>422</v>
      </c>
      <c r="AH1948" s="48" t="s">
        <v>422</v>
      </c>
      <c r="AI1948" s="48" t="s">
        <v>422</v>
      </c>
      <c r="AJ1948" s="48" t="s">
        <v>422</v>
      </c>
      <c r="AK1948" s="48" t="s">
        <v>422</v>
      </c>
      <c r="AL1948" s="48" t="s">
        <v>422</v>
      </c>
      <c r="AM1948" s="48" t="s">
        <v>422</v>
      </c>
      <c r="AN1948" s="48" t="s">
        <v>422</v>
      </c>
      <c r="AO1948" s="48" t="s">
        <v>422</v>
      </c>
      <c r="AP1948" s="48" t="s">
        <v>422</v>
      </c>
      <c r="AQ1948" s="48" t="s">
        <v>422</v>
      </c>
      <c r="AR1948" s="48" t="s">
        <v>422</v>
      </c>
      <c r="AS1948" s="48" t="s">
        <v>422</v>
      </c>
      <c r="AT1948" s="48" t="s">
        <v>422</v>
      </c>
      <c r="AU1948" s="48" t="s">
        <v>422</v>
      </c>
      <c r="AV1948" s="52" t="s">
        <v>422</v>
      </c>
      <c r="AW1948" s="52" t="s">
        <v>422</v>
      </c>
      <c r="AX1948" s="52" t="s">
        <v>422</v>
      </c>
      <c r="AY1948" s="52" t="s">
        <v>422</v>
      </c>
      <c r="AZ1948" s="28" t="s">
        <v>422</v>
      </c>
    </row>
    <row r="1949" ht="15.75" customHeight="1">
      <c r="A1949" s="40">
        <v>1743.0</v>
      </c>
      <c r="B1949" s="28" t="s">
        <v>5176</v>
      </c>
      <c r="C1949" s="41"/>
      <c r="D1949" s="42">
        <f t="array" ref="D1949">index(systems,match($A1949,INDEX(systems,0,1),),3)</f>
        <v>116.047</v>
      </c>
      <c r="E1949" s="42">
        <f t="array" ref="E1949">index(systems,match($A1949,INDEX(systems,0,1),),4)</f>
        <v>-184.1</v>
      </c>
      <c r="F1949" s="43" t="str">
        <f>IFERROR(__xludf.DUMMYFUNCTION("let(row, match($B1949&amp;if($C1949&lt;&gt;"""","" [""&amp;$C1949&amp;""]"",""""),index(nebulae,,2),0),join("","",iferror(round(index(nebulae,row,5)/2,3),1),iferror(round(index(nebulae,row,6)/2,3),1),0))"),"1,1,0")</f>
        <v>1,1,0</v>
      </c>
      <c r="G1949" s="44" t="s">
        <v>5177</v>
      </c>
      <c r="H1949" s="45">
        <f t="array" ref="H1949">let(systemId,match(A1949,index(systems,0,1),),refSystemId,match($H$1,index(systems,0,1),),x,index(systems,systemId,3),y,index(systems,systemId,4),refX,index(systems,refSystemId,3),refY,index(systems,refSystemId,4),round(sqrt((x-refX)^2+(y-refY)^2),3))</f>
        <v>217.623</v>
      </c>
      <c r="I1949" s="28" t="s">
        <v>408</v>
      </c>
      <c r="J1949" s="28" t="s">
        <v>408</v>
      </c>
      <c r="K1949" s="28" t="s">
        <v>408</v>
      </c>
      <c r="L1949" s="28" t="s">
        <v>408</v>
      </c>
      <c r="M1949" s="28" t="s">
        <v>408</v>
      </c>
      <c r="N1949" s="28" t="s">
        <v>408</v>
      </c>
      <c r="O1949" s="41"/>
      <c r="P1949" s="48" t="s">
        <v>1184</v>
      </c>
      <c r="Q1949" s="48" t="s">
        <v>1184</v>
      </c>
      <c r="R1949" s="48" t="s">
        <v>1184</v>
      </c>
      <c r="S1949" s="48" t="s">
        <v>1184</v>
      </c>
      <c r="T1949" s="48" t="s">
        <v>1184</v>
      </c>
      <c r="U1949" s="48" t="s">
        <v>1184</v>
      </c>
      <c r="V1949" s="48" t="s">
        <v>1184</v>
      </c>
      <c r="W1949" s="48" t="s">
        <v>1184</v>
      </c>
      <c r="X1949" s="48" t="s">
        <v>1184</v>
      </c>
      <c r="Y1949" s="48" t="s">
        <v>505</v>
      </c>
      <c r="Z1949" s="48" t="s">
        <v>505</v>
      </c>
      <c r="AA1949" s="48" t="s">
        <v>758</v>
      </c>
      <c r="AB1949" s="48" t="s">
        <v>758</v>
      </c>
      <c r="AC1949" s="48" t="s">
        <v>758</v>
      </c>
      <c r="AD1949" s="48" t="s">
        <v>758</v>
      </c>
      <c r="AE1949" s="48" t="s">
        <v>758</v>
      </c>
      <c r="AF1949" s="48" t="s">
        <v>758</v>
      </c>
      <c r="AG1949" s="48" t="s">
        <v>758</v>
      </c>
      <c r="AH1949" s="48" t="s">
        <v>758</v>
      </c>
      <c r="AI1949" s="48" t="s">
        <v>758</v>
      </c>
      <c r="AJ1949" s="48" t="s">
        <v>758</v>
      </c>
      <c r="AK1949" s="48" t="s">
        <v>758</v>
      </c>
      <c r="AL1949" s="48" t="s">
        <v>758</v>
      </c>
      <c r="AM1949" s="48" t="s">
        <v>758</v>
      </c>
      <c r="AN1949" s="48" t="s">
        <v>758</v>
      </c>
      <c r="AO1949" s="48" t="s">
        <v>505</v>
      </c>
      <c r="AP1949" s="48" t="s">
        <v>505</v>
      </c>
      <c r="AQ1949" s="48" t="s">
        <v>505</v>
      </c>
      <c r="AR1949" s="48" t="s">
        <v>505</v>
      </c>
      <c r="AS1949" s="48" t="s">
        <v>505</v>
      </c>
      <c r="AT1949" s="48" t="s">
        <v>505</v>
      </c>
      <c r="AU1949" s="48" t="s">
        <v>505</v>
      </c>
      <c r="AV1949" s="48" t="s">
        <v>505</v>
      </c>
      <c r="AW1949" s="48" t="s">
        <v>505</v>
      </c>
      <c r="AX1949" s="48" t="s">
        <v>505</v>
      </c>
      <c r="AY1949" s="48" t="s">
        <v>1999</v>
      </c>
      <c r="AZ1949" s="28" t="s">
        <v>1999</v>
      </c>
    </row>
    <row r="1950" ht="15.75" customHeight="1">
      <c r="A1950" s="40">
        <v>1744.0</v>
      </c>
      <c r="B1950" s="28" t="s">
        <v>5178</v>
      </c>
      <c r="C1950" s="41"/>
      <c r="D1950" s="42">
        <f t="array" ref="D1950">index(systems,match($A1950,INDEX(systems,0,1),),3)</f>
        <v>159.481</v>
      </c>
      <c r="E1950" s="42">
        <f t="array" ref="E1950">index(systems,match($A1950,INDEX(systems,0,1),),4)</f>
        <v>123.509</v>
      </c>
      <c r="F1950" s="43" t="str">
        <f>IFERROR(__xludf.DUMMYFUNCTION("let(row, match($B1950&amp;if($C1950&lt;&gt;"""","" [""&amp;$C1950&amp;""]"",""""),index(nebulae,,2),0),join("","",iferror(round(index(nebulae,row,5)/2,3),1),iferror(round(index(nebulae,row,6)/2,3),1),0))"),"1,1,0")</f>
        <v>1,1,0</v>
      </c>
      <c r="G1950" s="44" t="s">
        <v>5179</v>
      </c>
      <c r="H1950" s="45">
        <f t="array" ref="H1950">let(systemId,match(A1950,index(systems,0,1),),refSystemId,match($H$1,index(systems,0,1),),x,index(systems,systemId,3),y,index(systems,systemId,4),refX,index(systems,refSystemId,3),refY,index(systems,refSystemId,4),round(sqrt((x-refX)^2+(y-refY)^2),3))</f>
        <v>201.714</v>
      </c>
      <c r="I1950" s="53"/>
      <c r="J1950" s="53"/>
      <c r="K1950" s="46" t="s">
        <v>418</v>
      </c>
      <c r="L1950" s="53"/>
      <c r="M1950" s="53"/>
      <c r="N1950" s="28" t="s">
        <v>773</v>
      </c>
      <c r="O1950" s="48" t="s">
        <v>773</v>
      </c>
      <c r="P1950" s="48" t="s">
        <v>773</v>
      </c>
      <c r="Q1950" s="48" t="s">
        <v>773</v>
      </c>
      <c r="R1950" s="48" t="s">
        <v>773</v>
      </c>
      <c r="S1950" s="48" t="s">
        <v>773</v>
      </c>
      <c r="T1950" s="48" t="s">
        <v>773</v>
      </c>
      <c r="U1950" s="48" t="s">
        <v>773</v>
      </c>
      <c r="V1950" s="48" t="s">
        <v>773</v>
      </c>
      <c r="W1950" s="48" t="s">
        <v>773</v>
      </c>
      <c r="X1950" s="48" t="s">
        <v>773</v>
      </c>
      <c r="Y1950" s="48" t="s">
        <v>773</v>
      </c>
      <c r="Z1950" s="48" t="s">
        <v>773</v>
      </c>
      <c r="AA1950" s="48" t="s">
        <v>773</v>
      </c>
      <c r="AB1950" s="48" t="s">
        <v>773</v>
      </c>
      <c r="AC1950" s="48" t="s">
        <v>773</v>
      </c>
      <c r="AD1950" s="48" t="s">
        <v>773</v>
      </c>
      <c r="AE1950" s="48" t="s">
        <v>773</v>
      </c>
      <c r="AF1950" s="48" t="s">
        <v>773</v>
      </c>
      <c r="AG1950" s="48" t="s">
        <v>773</v>
      </c>
      <c r="AH1950" s="48" t="s">
        <v>773</v>
      </c>
      <c r="AI1950" s="48" t="s">
        <v>773</v>
      </c>
      <c r="AJ1950" s="48" t="s">
        <v>773</v>
      </c>
      <c r="AK1950" s="48" t="s">
        <v>773</v>
      </c>
      <c r="AL1950" s="48" t="s">
        <v>773</v>
      </c>
      <c r="AM1950" s="48" t="s">
        <v>773</v>
      </c>
      <c r="AN1950" s="48" t="s">
        <v>773</v>
      </c>
      <c r="AO1950" s="48" t="s">
        <v>773</v>
      </c>
      <c r="AP1950" s="48" t="s">
        <v>773</v>
      </c>
      <c r="AQ1950" s="48" t="s">
        <v>773</v>
      </c>
      <c r="AR1950" s="48" t="s">
        <v>773</v>
      </c>
      <c r="AS1950" s="48" t="s">
        <v>773</v>
      </c>
      <c r="AT1950" s="48" t="s">
        <v>773</v>
      </c>
      <c r="AU1950" s="48" t="s">
        <v>773</v>
      </c>
      <c r="AV1950" s="48" t="s">
        <v>773</v>
      </c>
      <c r="AW1950" s="48" t="s">
        <v>773</v>
      </c>
      <c r="AX1950" s="48" t="s">
        <v>773</v>
      </c>
      <c r="AY1950" s="48" t="s">
        <v>773</v>
      </c>
      <c r="AZ1950" s="28" t="s">
        <v>773</v>
      </c>
    </row>
    <row r="1951" ht="15.75" customHeight="1">
      <c r="A1951" s="40">
        <v>1745.0</v>
      </c>
      <c r="B1951" s="28" t="s">
        <v>5180</v>
      </c>
      <c r="C1951" s="41"/>
      <c r="D1951" s="42">
        <f t="array" ref="D1951">index(systems,match($A1951,INDEX(systems,0,1),),3)</f>
        <v>164.91</v>
      </c>
      <c r="E1951" s="42">
        <f t="array" ref="E1951">index(systems,match($A1951,INDEX(systems,0,1),),4)</f>
        <v>-165.769</v>
      </c>
      <c r="F1951" s="43" t="str">
        <f>IFERROR(__xludf.DUMMYFUNCTION("let(row, match($B1951&amp;if($C1951&lt;&gt;"""","" [""&amp;$C1951&amp;""]"",""""),index(nebulae,,2),0),join("","",iferror(round(index(nebulae,row,5)/2,3),1),iferror(round(index(nebulae,row,6)/2,3),1),0))"),"1,1,0")</f>
        <v>1,1,0</v>
      </c>
      <c r="G1951" s="44" t="s">
        <v>5181</v>
      </c>
      <c r="H1951" s="45">
        <f t="array" ref="H1951">let(systemId,match(A1951,index(systems,0,1),),refSystemId,match($H$1,index(systems,0,1),),x,index(systems,systemId,3),y,index(systems,systemId,4),refX,index(systems,refSystemId,3),refY,index(systems,refSystemId,4),round(sqrt((x-refX)^2+(y-refY)^2),3))</f>
        <v>233.826</v>
      </c>
      <c r="I1951" s="41"/>
      <c r="J1951" s="28" t="s">
        <v>418</v>
      </c>
      <c r="K1951" s="41"/>
      <c r="L1951" s="41"/>
      <c r="M1951" s="28" t="s">
        <v>500</v>
      </c>
      <c r="N1951" s="28" t="s">
        <v>656</v>
      </c>
      <c r="O1951" s="48" t="s">
        <v>656</v>
      </c>
      <c r="P1951" s="48" t="s">
        <v>656</v>
      </c>
      <c r="Q1951" s="48" t="s">
        <v>656</v>
      </c>
      <c r="R1951" s="48" t="s">
        <v>656</v>
      </c>
      <c r="S1951" s="48" t="s">
        <v>656</v>
      </c>
      <c r="T1951" s="48" t="s">
        <v>656</v>
      </c>
      <c r="U1951" s="48" t="s">
        <v>656</v>
      </c>
      <c r="V1951" s="48" t="s">
        <v>656</v>
      </c>
      <c r="W1951" s="48" t="s">
        <v>656</v>
      </c>
      <c r="X1951" s="48" t="s">
        <v>656</v>
      </c>
      <c r="Y1951" s="48" t="s">
        <v>1035</v>
      </c>
      <c r="Z1951" s="48" t="s">
        <v>1035</v>
      </c>
      <c r="AA1951" s="48" t="s">
        <v>1036</v>
      </c>
      <c r="AB1951" s="48" t="s">
        <v>1036</v>
      </c>
      <c r="AC1951" s="48" t="s">
        <v>1036</v>
      </c>
      <c r="AD1951" s="48" t="s">
        <v>1036</v>
      </c>
      <c r="AE1951" s="48" t="s">
        <v>1036</v>
      </c>
      <c r="AF1951" s="48" t="s">
        <v>1036</v>
      </c>
      <c r="AG1951" s="48" t="s">
        <v>1036</v>
      </c>
      <c r="AH1951" s="48" t="s">
        <v>1036</v>
      </c>
      <c r="AI1951" s="48" t="s">
        <v>1036</v>
      </c>
      <c r="AJ1951" s="48" t="s">
        <v>1036</v>
      </c>
      <c r="AK1951" s="48" t="s">
        <v>1036</v>
      </c>
      <c r="AL1951" s="48" t="s">
        <v>1036</v>
      </c>
      <c r="AM1951" s="48" t="s">
        <v>1036</v>
      </c>
      <c r="AN1951" s="48" t="s">
        <v>1036</v>
      </c>
      <c r="AO1951" s="48" t="s">
        <v>1035</v>
      </c>
      <c r="AP1951" s="48" t="s">
        <v>1035</v>
      </c>
      <c r="AQ1951" s="48" t="s">
        <v>1035</v>
      </c>
      <c r="AR1951" s="48" t="s">
        <v>1035</v>
      </c>
      <c r="AS1951" s="48" t="s">
        <v>1035</v>
      </c>
      <c r="AT1951" s="48" t="s">
        <v>1035</v>
      </c>
      <c r="AU1951" s="48" t="s">
        <v>1035</v>
      </c>
      <c r="AV1951" s="48" t="s">
        <v>1035</v>
      </c>
      <c r="AW1951" s="48" t="s">
        <v>1035</v>
      </c>
      <c r="AX1951" s="48" t="s">
        <v>1035</v>
      </c>
      <c r="AY1951" s="48" t="s">
        <v>1035</v>
      </c>
      <c r="AZ1951" s="28" t="s">
        <v>1035</v>
      </c>
    </row>
    <row r="1952" ht="15.75" customHeight="1">
      <c r="A1952" s="40">
        <v>1746.0</v>
      </c>
      <c r="B1952" s="28" t="s">
        <v>5182</v>
      </c>
      <c r="C1952" s="41"/>
      <c r="D1952" s="42">
        <f t="array" ref="D1952">index(systems,match($A1952,INDEX(systems,0,1),),3)</f>
        <v>403.245</v>
      </c>
      <c r="E1952" s="42">
        <f t="array" ref="E1952">index(systems,match($A1952,INDEX(systems,0,1),),4)</f>
        <v>-44.769</v>
      </c>
      <c r="F1952" s="43" t="str">
        <f>IFERROR(__xludf.DUMMYFUNCTION("let(row, match($B1952&amp;if($C1952&lt;&gt;"""","" [""&amp;$C1952&amp;""]"",""""),index(nebulae,,2),0),join("","",iferror(round(index(nebulae,row,5)/2,3),1),iferror(round(index(nebulae,row,6)/2,3),1),0))"),"1,1,0")</f>
        <v>1,1,0</v>
      </c>
      <c r="G1952" s="44" t="s">
        <v>5183</v>
      </c>
      <c r="H1952" s="45">
        <f t="array" ref="H1952">let(systemId,match(A1952,index(systems,0,1),),refSystemId,match($H$1,index(systems,0,1),),x,index(systems,systemId,3),y,index(systems,systemId,4),refX,index(systems,refSystemId,3),refY,index(systems,refSystemId,4),round(sqrt((x-refX)^2+(y-refY)^2),3))</f>
        <v>405.723</v>
      </c>
      <c r="I1952" s="28" t="s">
        <v>408</v>
      </c>
      <c r="J1952" s="28" t="s">
        <v>408</v>
      </c>
      <c r="K1952" s="28" t="s">
        <v>408</v>
      </c>
      <c r="L1952" s="41"/>
      <c r="M1952" s="41"/>
      <c r="N1952" s="28" t="s">
        <v>1032</v>
      </c>
      <c r="O1952" s="48" t="s">
        <v>1032</v>
      </c>
      <c r="P1952" s="48" t="s">
        <v>1032</v>
      </c>
      <c r="Q1952" s="48" t="s">
        <v>1032</v>
      </c>
      <c r="R1952" s="48" t="s">
        <v>1032</v>
      </c>
      <c r="S1952" s="48" t="s">
        <v>1032</v>
      </c>
      <c r="T1952" s="48" t="s">
        <v>1032</v>
      </c>
      <c r="U1952" s="48" t="s">
        <v>1032</v>
      </c>
      <c r="V1952" s="48" t="s">
        <v>1032</v>
      </c>
      <c r="W1952" s="48" t="s">
        <v>1032</v>
      </c>
      <c r="X1952" s="48" t="s">
        <v>1032</v>
      </c>
      <c r="Y1952" s="52" t="s">
        <v>1032</v>
      </c>
      <c r="Z1952" s="52" t="s">
        <v>1032</v>
      </c>
      <c r="AA1952" s="52" t="s">
        <v>2155</v>
      </c>
      <c r="AB1952" s="52" t="s">
        <v>2155</v>
      </c>
      <c r="AC1952" s="52" t="s">
        <v>2155</v>
      </c>
      <c r="AD1952" s="52" t="s">
        <v>2155</v>
      </c>
      <c r="AE1952" s="52" t="s">
        <v>2155</v>
      </c>
      <c r="AF1952" s="52" t="s">
        <v>2155</v>
      </c>
      <c r="AG1952" s="52" t="s">
        <v>2155</v>
      </c>
      <c r="AH1952" s="52" t="s">
        <v>2155</v>
      </c>
      <c r="AI1952" s="52" t="s">
        <v>2155</v>
      </c>
      <c r="AJ1952" s="52" t="s">
        <v>2155</v>
      </c>
      <c r="AK1952" s="52" t="s">
        <v>2155</v>
      </c>
      <c r="AL1952" s="52" t="s">
        <v>2155</v>
      </c>
      <c r="AM1952" s="52" t="s">
        <v>2155</v>
      </c>
      <c r="AN1952" s="52" t="s">
        <v>2155</v>
      </c>
      <c r="AO1952" s="52" t="s">
        <v>1032</v>
      </c>
      <c r="AP1952" s="48" t="s">
        <v>1032</v>
      </c>
      <c r="AQ1952" s="52" t="s">
        <v>1032</v>
      </c>
      <c r="AR1952" s="48" t="s">
        <v>1032</v>
      </c>
      <c r="AS1952" s="48" t="s">
        <v>1032</v>
      </c>
      <c r="AT1952" s="48" t="s">
        <v>1032</v>
      </c>
      <c r="AU1952" s="48" t="s">
        <v>1032</v>
      </c>
      <c r="AV1952" s="48" t="s">
        <v>1032</v>
      </c>
      <c r="AW1952" s="48" t="s">
        <v>1032</v>
      </c>
      <c r="AX1952" s="48" t="s">
        <v>625</v>
      </c>
      <c r="AY1952" s="48" t="s">
        <v>625</v>
      </c>
      <c r="AZ1952" s="28" t="s">
        <v>1032</v>
      </c>
    </row>
    <row r="1953" ht="15.75" customHeight="1">
      <c r="A1953" s="40">
        <v>1747.0</v>
      </c>
      <c r="B1953" s="28" t="s">
        <v>5184</v>
      </c>
      <c r="C1953" s="41"/>
      <c r="D1953" s="42">
        <f t="array" ref="D1953">index(systems,match($A1953,INDEX(systems,0,1),),3)</f>
        <v>247.892</v>
      </c>
      <c r="E1953" s="42">
        <f t="array" ref="E1953">index(systems,match($A1953,INDEX(systems,0,1),),4)</f>
        <v>-168.347</v>
      </c>
      <c r="F1953" s="43" t="str">
        <f>IFERROR(__xludf.DUMMYFUNCTION("let(row, match($B1953&amp;if($C1953&lt;&gt;"""","" [""&amp;$C1953&amp;""]"",""""),index(nebulae,,2),0),join("","",iferror(round(index(nebulae,row,5)/2,3),1),iferror(round(index(nebulae,row,6)/2,3),1),0))"),"1,1,0")</f>
        <v>1,1,0</v>
      </c>
      <c r="G1953" s="44" t="s">
        <v>5185</v>
      </c>
      <c r="H1953" s="45">
        <f t="array" ref="H1953">let(systemId,match(A1953,index(systems,0,1),),refSystemId,match($H$1,index(systems,0,1),),x,index(systems,systemId,3),y,index(systems,systemId,4),refX,index(systems,refSystemId,3),refY,index(systems,refSystemId,4),round(sqrt((x-refX)^2+(y-refY)^2),3))</f>
        <v>299.652</v>
      </c>
      <c r="I1953" s="41"/>
      <c r="J1953" s="28" t="s">
        <v>418</v>
      </c>
      <c r="K1953" s="41"/>
      <c r="L1953" s="41"/>
      <c r="M1953" s="41"/>
      <c r="N1953" s="28" t="s">
        <v>1168</v>
      </c>
      <c r="O1953" s="48" t="s">
        <v>1168</v>
      </c>
      <c r="P1953" s="48" t="s">
        <v>1168</v>
      </c>
      <c r="Q1953" s="48" t="s">
        <v>1168</v>
      </c>
      <c r="R1953" s="48" t="s">
        <v>1168</v>
      </c>
      <c r="S1953" s="48" t="s">
        <v>1168</v>
      </c>
      <c r="T1953" s="48" t="s">
        <v>1168</v>
      </c>
      <c r="U1953" s="48" t="s">
        <v>1168</v>
      </c>
      <c r="V1953" s="48" t="s">
        <v>1168</v>
      </c>
      <c r="W1953" s="48" t="s">
        <v>1168</v>
      </c>
      <c r="X1953" s="48" t="s">
        <v>1168</v>
      </c>
      <c r="Y1953" s="48" t="s">
        <v>1195</v>
      </c>
      <c r="Z1953" s="48" t="s">
        <v>1195</v>
      </c>
      <c r="AA1953" s="48" t="s">
        <v>1196</v>
      </c>
      <c r="AB1953" s="48" t="s">
        <v>1196</v>
      </c>
      <c r="AC1953" s="48" t="s">
        <v>1196</v>
      </c>
      <c r="AD1953" s="48" t="s">
        <v>1196</v>
      </c>
      <c r="AE1953" s="48" t="s">
        <v>1196</v>
      </c>
      <c r="AF1953" s="48" t="s">
        <v>1196</v>
      </c>
      <c r="AG1953" s="48" t="s">
        <v>1196</v>
      </c>
      <c r="AH1953" s="48" t="s">
        <v>1196</v>
      </c>
      <c r="AI1953" s="48" t="s">
        <v>1196</v>
      </c>
      <c r="AJ1953" s="48" t="s">
        <v>1196</v>
      </c>
      <c r="AK1953" s="48" t="s">
        <v>1196</v>
      </c>
      <c r="AL1953" s="48" t="s">
        <v>1196</v>
      </c>
      <c r="AM1953" s="48" t="s">
        <v>1196</v>
      </c>
      <c r="AN1953" s="48" t="s">
        <v>1196</v>
      </c>
      <c r="AO1953" s="48" t="s">
        <v>1195</v>
      </c>
      <c r="AP1953" s="48" t="s">
        <v>1195</v>
      </c>
      <c r="AQ1953" s="48" t="s">
        <v>1195</v>
      </c>
      <c r="AR1953" s="48" t="s">
        <v>1195</v>
      </c>
      <c r="AS1953" s="48" t="s">
        <v>1195</v>
      </c>
      <c r="AT1953" s="48" t="s">
        <v>1195</v>
      </c>
      <c r="AU1953" s="48" t="s">
        <v>1195</v>
      </c>
      <c r="AV1953" s="52" t="s">
        <v>906</v>
      </c>
      <c r="AW1953" s="52" t="s">
        <v>906</v>
      </c>
      <c r="AX1953" s="52" t="s">
        <v>906</v>
      </c>
      <c r="AY1953" s="52" t="s">
        <v>906</v>
      </c>
      <c r="AZ1953" s="49" t="s">
        <v>906</v>
      </c>
    </row>
    <row r="1954" ht="15.75" customHeight="1">
      <c r="A1954" s="40">
        <v>1748.0</v>
      </c>
      <c r="B1954" s="28" t="s">
        <v>5186</v>
      </c>
      <c r="C1954" s="41"/>
      <c r="D1954" s="42">
        <f t="array" ref="D1954">index(systems,match($A1954,INDEX(systems,0,1),),3)</f>
        <v>-504.792</v>
      </c>
      <c r="E1954" s="42">
        <f t="array" ref="E1954">index(systems,match($A1954,INDEX(systems,0,1),),4)</f>
        <v>53.376</v>
      </c>
      <c r="F1954" s="43" t="str">
        <f>IFERROR(__xludf.DUMMYFUNCTION("let(row, match($B1954&amp;if($C1954&lt;&gt;"""","" [""&amp;$C1954&amp;""]"",""""),index(nebulae,,2),0),join("","",iferror(round(index(nebulae,row,5)/2,3),1),iferror(round(index(nebulae,row,6)/2,3),1),0))"),"1,1,0")</f>
        <v>1,1,0</v>
      </c>
      <c r="G1954" s="44" t="s">
        <v>5187</v>
      </c>
      <c r="H1954" s="45">
        <f t="array" ref="H1954">let(systemId,match(A1954,index(systems,0,1),),refSystemId,match($H$1,index(systems,0,1),),x,index(systems,systemId,3),y,index(systems,systemId,4),refX,index(systems,refSystemId,3),refY,index(systems,refSystemId,4),round(sqrt((x-refX)^2+(y-refY)^2),3))</f>
        <v>507.606</v>
      </c>
      <c r="I1954" s="28" t="s">
        <v>408</v>
      </c>
      <c r="J1954" s="28" t="s">
        <v>408</v>
      </c>
      <c r="K1954" s="28" t="s">
        <v>408</v>
      </c>
      <c r="L1954" s="28" t="s">
        <v>408</v>
      </c>
      <c r="M1954" s="28" t="s">
        <v>408</v>
      </c>
      <c r="N1954" s="28" t="s">
        <v>408</v>
      </c>
      <c r="O1954" s="41"/>
      <c r="P1954" s="48" t="s">
        <v>461</v>
      </c>
      <c r="Q1954" s="48" t="s">
        <v>461</v>
      </c>
      <c r="R1954" s="48" t="s">
        <v>461</v>
      </c>
      <c r="S1954" s="48" t="s">
        <v>418</v>
      </c>
      <c r="T1954" s="48" t="s">
        <v>418</v>
      </c>
      <c r="U1954" s="48" t="s">
        <v>422</v>
      </c>
      <c r="V1954" s="48" t="s">
        <v>422</v>
      </c>
      <c r="W1954" s="48" t="s">
        <v>422</v>
      </c>
      <c r="X1954" s="48" t="s">
        <v>422</v>
      </c>
      <c r="Y1954" s="48" t="s">
        <v>422</v>
      </c>
      <c r="Z1954" s="48" t="s">
        <v>422</v>
      </c>
      <c r="AA1954" s="48" t="s">
        <v>422</v>
      </c>
      <c r="AB1954" s="48" t="s">
        <v>422</v>
      </c>
      <c r="AC1954" s="48" t="s">
        <v>422</v>
      </c>
      <c r="AD1954" s="48" t="s">
        <v>422</v>
      </c>
      <c r="AE1954" s="48" t="s">
        <v>422</v>
      </c>
      <c r="AF1954" s="48" t="s">
        <v>422</v>
      </c>
      <c r="AG1954" s="48" t="s">
        <v>422</v>
      </c>
      <c r="AH1954" s="48" t="s">
        <v>422</v>
      </c>
      <c r="AI1954" s="48" t="s">
        <v>422</v>
      </c>
      <c r="AJ1954" s="48" t="s">
        <v>422</v>
      </c>
      <c r="AK1954" s="48" t="s">
        <v>422</v>
      </c>
      <c r="AL1954" s="48" t="s">
        <v>422</v>
      </c>
      <c r="AM1954" s="48" t="s">
        <v>422</v>
      </c>
      <c r="AN1954" s="48" t="s">
        <v>422</v>
      </c>
      <c r="AO1954" s="48" t="s">
        <v>422</v>
      </c>
      <c r="AP1954" s="48" t="s">
        <v>422</v>
      </c>
      <c r="AQ1954" s="48" t="s">
        <v>422</v>
      </c>
      <c r="AR1954" s="48" t="s">
        <v>422</v>
      </c>
      <c r="AS1954" s="48" t="s">
        <v>422</v>
      </c>
      <c r="AT1954" s="48" t="s">
        <v>422</v>
      </c>
      <c r="AU1954" s="48" t="s">
        <v>422</v>
      </c>
      <c r="AV1954" s="48" t="s">
        <v>422</v>
      </c>
      <c r="AW1954" s="48" t="s">
        <v>422</v>
      </c>
      <c r="AX1954" s="48" t="s">
        <v>422</v>
      </c>
      <c r="AY1954" s="48" t="s">
        <v>422</v>
      </c>
      <c r="AZ1954" s="28" t="s">
        <v>422</v>
      </c>
    </row>
    <row r="1955" ht="15.75" customHeight="1">
      <c r="A1955" s="40">
        <v>1749.0</v>
      </c>
      <c r="B1955" s="28" t="s">
        <v>5188</v>
      </c>
      <c r="C1955" s="41"/>
      <c r="D1955" s="42">
        <f t="array" ref="D1955">index(systems,match($A1955,INDEX(systems,0,1),),3)</f>
        <v>-59.198</v>
      </c>
      <c r="E1955" s="42">
        <f t="array" ref="E1955">index(systems,match($A1955,INDEX(systems,0,1),),4)</f>
        <v>263.094</v>
      </c>
      <c r="F1955" s="43" t="str">
        <f>IFERROR(__xludf.DUMMYFUNCTION("let(row, match($B1955&amp;if($C1955&lt;&gt;"""","" [""&amp;$C1955&amp;""]"",""""),index(nebulae,,2),0),join("","",iferror(round(index(nebulae,row,5)/2,3),1),iferror(round(index(nebulae,row,6)/2,3),1),0))"),"1,1,0")</f>
        <v>1,1,0</v>
      </c>
      <c r="G1955" s="44" t="s">
        <v>5189</v>
      </c>
      <c r="H1955" s="45">
        <f t="array" ref="H1955">let(systemId,match(A1955,index(systems,0,1),),refSystemId,match($H$1,index(systems,0,1),),x,index(systems,systemId,3),y,index(systems,systemId,4),refX,index(systems,refSystemId,3),refY,index(systems,refSystemId,4),round(sqrt((x-refX)^2+(y-refY)^2),3))</f>
        <v>269.672</v>
      </c>
      <c r="I1955" s="41"/>
      <c r="J1955" s="41"/>
      <c r="K1955" s="28" t="s">
        <v>418</v>
      </c>
      <c r="L1955" s="28" t="s">
        <v>418</v>
      </c>
      <c r="M1955" s="41"/>
      <c r="N1955" s="28" t="s">
        <v>409</v>
      </c>
      <c r="O1955" s="48" t="s">
        <v>409</v>
      </c>
      <c r="P1955" s="48" t="s">
        <v>409</v>
      </c>
      <c r="Q1955" s="48" t="s">
        <v>409</v>
      </c>
      <c r="R1955" s="48" t="s">
        <v>409</v>
      </c>
      <c r="S1955" s="48" t="s">
        <v>409</v>
      </c>
      <c r="T1955" s="48" t="s">
        <v>409</v>
      </c>
      <c r="U1955" s="48" t="s">
        <v>409</v>
      </c>
      <c r="V1955" s="48" t="s">
        <v>409</v>
      </c>
      <c r="W1955" s="48" t="s">
        <v>409</v>
      </c>
      <c r="X1955" s="48" t="s">
        <v>409</v>
      </c>
      <c r="Y1955" s="48" t="s">
        <v>409</v>
      </c>
      <c r="Z1955" s="48" t="s">
        <v>409</v>
      </c>
      <c r="AA1955" s="48" t="s">
        <v>410</v>
      </c>
      <c r="AB1955" s="48" t="s">
        <v>410</v>
      </c>
      <c r="AC1955" s="48" t="s">
        <v>410</v>
      </c>
      <c r="AD1955" s="48" t="s">
        <v>410</v>
      </c>
      <c r="AE1955" s="48" t="s">
        <v>410</v>
      </c>
      <c r="AF1955" s="48" t="s">
        <v>410</v>
      </c>
      <c r="AG1955" s="48" t="s">
        <v>1102</v>
      </c>
      <c r="AH1955" s="48" t="s">
        <v>1102</v>
      </c>
      <c r="AI1955" s="48" t="s">
        <v>1102</v>
      </c>
      <c r="AJ1955" s="48" t="s">
        <v>1102</v>
      </c>
      <c r="AK1955" s="48" t="s">
        <v>1102</v>
      </c>
      <c r="AL1955" s="48" t="s">
        <v>1102</v>
      </c>
      <c r="AM1955" s="48" t="s">
        <v>1102</v>
      </c>
      <c r="AN1955" s="48" t="s">
        <v>417</v>
      </c>
      <c r="AO1955" s="48" t="s">
        <v>417</v>
      </c>
      <c r="AP1955" s="48" t="s">
        <v>417</v>
      </c>
      <c r="AQ1955" s="48" t="s">
        <v>417</v>
      </c>
      <c r="AR1955" s="48" t="s">
        <v>417</v>
      </c>
      <c r="AS1955" s="48" t="s">
        <v>417</v>
      </c>
      <c r="AT1955" s="48" t="s">
        <v>417</v>
      </c>
      <c r="AU1955" s="48" t="s">
        <v>417</v>
      </c>
      <c r="AV1955" s="48" t="s">
        <v>417</v>
      </c>
      <c r="AW1955" s="48" t="s">
        <v>417</v>
      </c>
      <c r="AX1955" s="48" t="s">
        <v>417</v>
      </c>
      <c r="AY1955" s="48" t="s">
        <v>850</v>
      </c>
      <c r="AZ1955" s="51" t="s">
        <v>850</v>
      </c>
    </row>
    <row r="1956" ht="15.75" customHeight="1">
      <c r="A1956" s="40">
        <v>1750.0</v>
      </c>
      <c r="B1956" s="28" t="s">
        <v>5190</v>
      </c>
      <c r="C1956" s="41"/>
      <c r="D1956" s="42">
        <f t="array" ref="D1956">index(systems,match($A1956,INDEX(systems,0,1),),3)</f>
        <v>348.702</v>
      </c>
      <c r="E1956" s="42">
        <f t="array" ref="E1956">index(systems,match($A1956,INDEX(systems,0,1),),4)</f>
        <v>-328.614</v>
      </c>
      <c r="F1956" s="43" t="str">
        <f>IFERROR(__xludf.DUMMYFUNCTION("let(row, match($B1956&amp;if($C1956&lt;&gt;"""","" [""&amp;$C1956&amp;""]"",""""),index(nebulae,,2),0),join("","",iferror(round(index(nebulae,row,5)/2,3),1),iferror(round(index(nebulae,row,6)/2,3),1),0))"),"1,1,0")</f>
        <v>1,1,0</v>
      </c>
      <c r="G1956" s="44" t="s">
        <v>5191</v>
      </c>
      <c r="H1956" s="45">
        <f t="array" ref="H1956">let(systemId,match(A1956,index(systems,0,1),),refSystemId,match($H$1,index(systems,0,1),),x,index(systems,systemId,3),y,index(systems,systemId,4),refX,index(systems,refSystemId,3),refY,index(systems,refSystemId,4),round(sqrt((x-refX)^2+(y-refY)^2),3))</f>
        <v>479.145</v>
      </c>
      <c r="I1956" s="41"/>
      <c r="J1956" s="41"/>
      <c r="K1956" s="41"/>
      <c r="L1956" s="41"/>
      <c r="M1956" s="41"/>
      <c r="N1956" s="28" t="s">
        <v>953</v>
      </c>
      <c r="O1956" s="48" t="s">
        <v>1241</v>
      </c>
      <c r="P1956" s="48" t="s">
        <v>1241</v>
      </c>
      <c r="Q1956" s="48" t="s">
        <v>1241</v>
      </c>
      <c r="R1956" s="48" t="s">
        <v>1241</v>
      </c>
      <c r="S1956" s="48" t="s">
        <v>1241</v>
      </c>
      <c r="T1956" s="48" t="s">
        <v>1241</v>
      </c>
      <c r="U1956" s="48" t="s">
        <v>1241</v>
      </c>
      <c r="V1956" s="48" t="s">
        <v>1241</v>
      </c>
      <c r="W1956" s="48" t="s">
        <v>1241</v>
      </c>
      <c r="X1956" s="48" t="s">
        <v>1241</v>
      </c>
      <c r="Y1956" s="48" t="s">
        <v>1242</v>
      </c>
      <c r="Z1956" s="48" t="s">
        <v>1242</v>
      </c>
      <c r="AA1956" s="48" t="s">
        <v>1243</v>
      </c>
      <c r="AB1956" s="48" t="s">
        <v>1243</v>
      </c>
      <c r="AC1956" s="48" t="s">
        <v>1243</v>
      </c>
      <c r="AD1956" s="48" t="s">
        <v>1243</v>
      </c>
      <c r="AE1956" s="48" t="s">
        <v>1243</v>
      </c>
      <c r="AF1956" s="48" t="s">
        <v>1243</v>
      </c>
      <c r="AG1956" s="48" t="s">
        <v>1243</v>
      </c>
      <c r="AH1956" s="48" t="s">
        <v>1243</v>
      </c>
      <c r="AI1956" s="48" t="s">
        <v>1243</v>
      </c>
      <c r="AJ1956" s="48" t="s">
        <v>1243</v>
      </c>
      <c r="AK1956" s="48" t="s">
        <v>1243</v>
      </c>
      <c r="AL1956" s="48" t="s">
        <v>1243</v>
      </c>
      <c r="AM1956" s="48" t="s">
        <v>1243</v>
      </c>
      <c r="AN1956" s="48" t="s">
        <v>1243</v>
      </c>
      <c r="AO1956" s="48" t="s">
        <v>1242</v>
      </c>
      <c r="AP1956" s="48" t="s">
        <v>1242</v>
      </c>
      <c r="AQ1956" s="48" t="s">
        <v>1242</v>
      </c>
      <c r="AR1956" s="48" t="s">
        <v>955</v>
      </c>
      <c r="AS1956" s="48" t="s">
        <v>955</v>
      </c>
      <c r="AT1956" s="48" t="s">
        <v>955</v>
      </c>
      <c r="AU1956" s="48" t="s">
        <v>955</v>
      </c>
      <c r="AV1956" s="48" t="s">
        <v>955</v>
      </c>
      <c r="AW1956" s="48" t="s">
        <v>955</v>
      </c>
      <c r="AX1956" s="48" t="s">
        <v>955</v>
      </c>
      <c r="AY1956" s="48" t="s">
        <v>955</v>
      </c>
      <c r="AZ1956" s="28" t="s">
        <v>955</v>
      </c>
    </row>
    <row r="1957" ht="15.75" customHeight="1">
      <c r="A1957" s="40">
        <v>1751.0</v>
      </c>
      <c r="B1957" s="28" t="s">
        <v>5192</v>
      </c>
      <c r="C1957" s="41"/>
      <c r="D1957" s="42">
        <f t="array" ref="D1957">index(systems,match($A1957,INDEX(systems,0,1),),3)</f>
        <v>-253.087</v>
      </c>
      <c r="E1957" s="42">
        <f t="array" ref="E1957">index(systems,match($A1957,INDEX(systems,0,1),),4)</f>
        <v>383.132</v>
      </c>
      <c r="F1957" s="43" t="str">
        <f>IFERROR(__xludf.DUMMYFUNCTION("let(row, match($B1957&amp;if($C1957&lt;&gt;"""","" [""&amp;$C1957&amp;""]"",""""),index(nebulae,,2),0),join("","",iferror(round(index(nebulae,row,5)/2,3),1),iferror(round(index(nebulae,row,6)/2,3),1),0))"),"1,1,0")</f>
        <v>1,1,0</v>
      </c>
      <c r="G1957" s="44" t="s">
        <v>5193</v>
      </c>
      <c r="H1957" s="45">
        <f t="array" ref="H1957">let(systemId,match(A1957,index(systems,0,1),),refSystemId,match($H$1,index(systems,0,1),),x,index(systems,systemId,3),y,index(systems,systemId,4),refX,index(systems,refSystemId,3),refY,index(systems,refSystemId,4),round(sqrt((x-refX)^2+(y-refY)^2),3))</f>
        <v>459.177</v>
      </c>
      <c r="I1957" s="28" t="s">
        <v>408</v>
      </c>
      <c r="J1957" s="28" t="s">
        <v>408</v>
      </c>
      <c r="K1957" s="28" t="s">
        <v>408</v>
      </c>
      <c r="L1957" s="28" t="s">
        <v>408</v>
      </c>
      <c r="M1957" s="28" t="s">
        <v>408</v>
      </c>
      <c r="N1957" s="28" t="s">
        <v>408</v>
      </c>
      <c r="O1957" s="41"/>
      <c r="P1957" s="48" t="s">
        <v>497</v>
      </c>
      <c r="Q1957" s="48" t="s">
        <v>497</v>
      </c>
      <c r="R1957" s="48" t="s">
        <v>497</v>
      </c>
      <c r="S1957" s="48" t="s">
        <v>435</v>
      </c>
      <c r="T1957" s="48" t="s">
        <v>435</v>
      </c>
      <c r="U1957" s="48" t="s">
        <v>435</v>
      </c>
      <c r="V1957" s="48" t="s">
        <v>435</v>
      </c>
      <c r="W1957" s="48" t="s">
        <v>435</v>
      </c>
      <c r="X1957" s="48" t="s">
        <v>435</v>
      </c>
      <c r="Y1957" s="48" t="s">
        <v>422</v>
      </c>
      <c r="Z1957" s="48" t="s">
        <v>422</v>
      </c>
      <c r="AA1957" s="48" t="s">
        <v>422</v>
      </c>
      <c r="AB1957" s="48" t="s">
        <v>422</v>
      </c>
      <c r="AC1957" s="48" t="s">
        <v>422</v>
      </c>
      <c r="AD1957" s="48" t="s">
        <v>422</v>
      </c>
      <c r="AE1957" s="48" t="s">
        <v>422</v>
      </c>
      <c r="AF1957" s="48" t="s">
        <v>422</v>
      </c>
      <c r="AG1957" s="48" t="s">
        <v>422</v>
      </c>
      <c r="AH1957" s="48" t="s">
        <v>422</v>
      </c>
      <c r="AI1957" s="48" t="s">
        <v>422</v>
      </c>
      <c r="AJ1957" s="48" t="s">
        <v>422</v>
      </c>
      <c r="AK1957" s="48" t="s">
        <v>422</v>
      </c>
      <c r="AL1957" s="48" t="s">
        <v>422</v>
      </c>
      <c r="AM1957" s="48" t="s">
        <v>422</v>
      </c>
      <c r="AN1957" s="48" t="s">
        <v>422</v>
      </c>
      <c r="AO1957" s="48" t="s">
        <v>422</v>
      </c>
      <c r="AP1957" s="48" t="s">
        <v>422</v>
      </c>
      <c r="AQ1957" s="48" t="s">
        <v>422</v>
      </c>
      <c r="AR1957" s="48" t="s">
        <v>422</v>
      </c>
      <c r="AS1957" s="48" t="s">
        <v>422</v>
      </c>
      <c r="AT1957" s="48" t="s">
        <v>422</v>
      </c>
      <c r="AU1957" s="48" t="s">
        <v>422</v>
      </c>
      <c r="AV1957" s="48" t="s">
        <v>422</v>
      </c>
      <c r="AW1957" s="48" t="s">
        <v>422</v>
      </c>
      <c r="AX1957" s="48" t="s">
        <v>422</v>
      </c>
      <c r="AY1957" s="48" t="s">
        <v>422</v>
      </c>
      <c r="AZ1957" s="51" t="s">
        <v>422</v>
      </c>
    </row>
    <row r="1958" ht="15.75" customHeight="1">
      <c r="A1958" s="40">
        <v>1752.0</v>
      </c>
      <c r="B1958" s="28" t="s">
        <v>5194</v>
      </c>
      <c r="C1958" s="41"/>
      <c r="D1958" s="42">
        <f t="array" ref="D1958">index(systems,match($A1958,INDEX(systems,0,1),),3)</f>
        <v>348.96</v>
      </c>
      <c r="E1958" s="42">
        <f t="array" ref="E1958">index(systems,match($A1958,INDEX(systems,0,1),),4)</f>
        <v>265.681</v>
      </c>
      <c r="F1958" s="43" t="str">
        <f>IFERROR(__xludf.DUMMYFUNCTION("let(row, match($B1958&amp;if($C1958&lt;&gt;"""","" [""&amp;$C1958&amp;""]"",""""),index(nebulae,,2),0),join("","",iferror(round(index(nebulae,row,5)/2,3),1),iferror(round(index(nebulae,row,6)/2,3),1),0))"),"1,1,0")</f>
        <v>1,1,0</v>
      </c>
      <c r="G1958" s="44" t="s">
        <v>5195</v>
      </c>
      <c r="H1958" s="45">
        <f t="array" ref="H1958">let(systemId,match(A1958,index(systems,0,1),),refSystemId,match($H$1,index(systems,0,1),),x,index(systems,systemId,3),y,index(systems,systemId,4),refX,index(systems,refSystemId,3),refY,index(systems,refSystemId,4),round(sqrt((x-refX)^2+(y-refY)^2),3))</f>
        <v>438.588</v>
      </c>
      <c r="I1958" s="62" t="s">
        <v>408</v>
      </c>
      <c r="J1958" s="62" t="s">
        <v>408</v>
      </c>
      <c r="K1958" s="62" t="s">
        <v>408</v>
      </c>
      <c r="L1958" s="53"/>
      <c r="M1958" s="53"/>
      <c r="N1958" s="28" t="s">
        <v>1257</v>
      </c>
      <c r="O1958" s="48" t="s">
        <v>1257</v>
      </c>
      <c r="P1958" s="48" t="s">
        <v>1257</v>
      </c>
      <c r="Q1958" s="48" t="s">
        <v>1257</v>
      </c>
      <c r="R1958" s="48" t="s">
        <v>1257</v>
      </c>
      <c r="S1958" s="48" t="s">
        <v>1257</v>
      </c>
      <c r="T1958" s="48" t="s">
        <v>1257</v>
      </c>
      <c r="U1958" s="48" t="s">
        <v>1257</v>
      </c>
      <c r="V1958" s="48" t="s">
        <v>1257</v>
      </c>
      <c r="W1958" s="48" t="s">
        <v>1257</v>
      </c>
      <c r="X1958" s="48" t="s">
        <v>1257</v>
      </c>
      <c r="Y1958" s="48" t="s">
        <v>1257</v>
      </c>
      <c r="Z1958" s="48" t="s">
        <v>1257</v>
      </c>
      <c r="AA1958" s="48" t="s">
        <v>1257</v>
      </c>
      <c r="AB1958" s="48" t="s">
        <v>1257</v>
      </c>
      <c r="AC1958" s="48" t="s">
        <v>1257</v>
      </c>
      <c r="AD1958" s="48" t="s">
        <v>1257</v>
      </c>
      <c r="AE1958" s="48" t="s">
        <v>1257</v>
      </c>
      <c r="AF1958" s="48" t="s">
        <v>1257</v>
      </c>
      <c r="AG1958" s="48" t="s">
        <v>1257</v>
      </c>
      <c r="AH1958" s="48" t="s">
        <v>1257</v>
      </c>
      <c r="AI1958" s="48" t="s">
        <v>1257</v>
      </c>
      <c r="AJ1958" s="48" t="s">
        <v>1257</v>
      </c>
      <c r="AK1958" s="48" t="s">
        <v>1257</v>
      </c>
      <c r="AL1958" s="48" t="s">
        <v>1257</v>
      </c>
      <c r="AM1958" s="48" t="s">
        <v>1257</v>
      </c>
      <c r="AN1958" s="48" t="s">
        <v>1257</v>
      </c>
      <c r="AO1958" s="48" t="s">
        <v>1257</v>
      </c>
      <c r="AP1958" s="48" t="s">
        <v>1257</v>
      </c>
      <c r="AQ1958" s="48" t="s">
        <v>1257</v>
      </c>
      <c r="AR1958" s="48" t="s">
        <v>1257</v>
      </c>
      <c r="AS1958" s="48" t="s">
        <v>1257</v>
      </c>
      <c r="AT1958" s="48" t="s">
        <v>1257</v>
      </c>
      <c r="AU1958" s="48" t="s">
        <v>1257</v>
      </c>
      <c r="AV1958" s="48" t="s">
        <v>1257</v>
      </c>
      <c r="AW1958" s="48" t="s">
        <v>1257</v>
      </c>
      <c r="AX1958" s="48" t="s">
        <v>1257</v>
      </c>
      <c r="AY1958" s="48" t="s">
        <v>1257</v>
      </c>
      <c r="AZ1958" s="28" t="s">
        <v>1257</v>
      </c>
    </row>
    <row r="1959" ht="15.75" customHeight="1">
      <c r="A1959" s="40">
        <v>1753.0</v>
      </c>
      <c r="B1959" s="28" t="s">
        <v>5196</v>
      </c>
      <c r="C1959" s="41"/>
      <c r="D1959" s="42">
        <f t="array" ref="D1959">index(systems,match($A1959,INDEX(systems,0,1),),3)</f>
        <v>5.683</v>
      </c>
      <c r="E1959" s="42">
        <f t="array" ref="E1959">index(systems,match($A1959,INDEX(systems,0,1),),4)</f>
        <v>64.061</v>
      </c>
      <c r="F1959" s="43" t="str">
        <f>IFERROR(__xludf.DUMMYFUNCTION("let(row, match($B1959&amp;if($C1959&lt;&gt;"""","" [""&amp;$C1959&amp;""]"",""""),index(nebulae,,2),0),join("","",iferror(round(index(nebulae,row,5)/2,3),1),iferror(round(index(nebulae,row,6)/2,3),1),0))"),"1,1,0")</f>
        <v>1,1,0</v>
      </c>
      <c r="G1959" s="44" t="s">
        <v>5197</v>
      </c>
      <c r="H1959" s="45">
        <f t="array" ref="H1959">let(systemId,match(A1959,index(systems,0,1),),refSystemId,match($H$1,index(systems,0,1),),x,index(systems,systemId,3),y,index(systems,systemId,4),refX,index(systems,refSystemId,3),refY,index(systems,refSystemId,4),round(sqrt((x-refX)^2+(y-refY)^2),3))</f>
        <v>64.313</v>
      </c>
      <c r="I1959" s="46" t="s">
        <v>418</v>
      </c>
      <c r="J1959" s="47" t="s">
        <v>418</v>
      </c>
      <c r="K1959" s="46" t="s">
        <v>418</v>
      </c>
      <c r="L1959" s="46" t="s">
        <v>418</v>
      </c>
      <c r="M1959" s="53"/>
      <c r="N1959" s="28" t="s">
        <v>797</v>
      </c>
      <c r="O1959" s="48" t="s">
        <v>797</v>
      </c>
      <c r="P1959" s="48" t="s">
        <v>797</v>
      </c>
      <c r="Q1959" s="48" t="s">
        <v>797</v>
      </c>
      <c r="R1959" s="48" t="s">
        <v>926</v>
      </c>
      <c r="S1959" s="48" t="s">
        <v>797</v>
      </c>
      <c r="T1959" s="48" t="s">
        <v>797</v>
      </c>
      <c r="U1959" s="48" t="s">
        <v>641</v>
      </c>
      <c r="V1959" s="48" t="s">
        <v>641</v>
      </c>
      <c r="W1959" s="48" t="s">
        <v>641</v>
      </c>
      <c r="X1959" s="48" t="s">
        <v>641</v>
      </c>
      <c r="Y1959" s="48" t="s">
        <v>929</v>
      </c>
      <c r="Z1959" s="48" t="s">
        <v>929</v>
      </c>
      <c r="AA1959" s="48" t="s">
        <v>831</v>
      </c>
      <c r="AB1959" s="48" t="s">
        <v>831</v>
      </c>
      <c r="AC1959" s="48" t="s">
        <v>831</v>
      </c>
      <c r="AD1959" s="48" t="s">
        <v>831</v>
      </c>
      <c r="AE1959" s="48" t="s">
        <v>831</v>
      </c>
      <c r="AF1959" s="48" t="s">
        <v>831</v>
      </c>
      <c r="AG1959" s="48" t="s">
        <v>831</v>
      </c>
      <c r="AH1959" s="48" t="s">
        <v>832</v>
      </c>
      <c r="AI1959" s="48" t="s">
        <v>529</v>
      </c>
      <c r="AJ1959" s="48" t="s">
        <v>529</v>
      </c>
      <c r="AK1959" s="48" t="s">
        <v>529</v>
      </c>
      <c r="AL1959" s="48" t="s">
        <v>529</v>
      </c>
      <c r="AM1959" s="48" t="s">
        <v>529</v>
      </c>
      <c r="AN1959" s="48" t="s">
        <v>929</v>
      </c>
      <c r="AO1959" s="48" t="s">
        <v>929</v>
      </c>
      <c r="AP1959" s="48" t="s">
        <v>929</v>
      </c>
      <c r="AQ1959" s="48" t="s">
        <v>516</v>
      </c>
      <c r="AR1959" s="48" t="s">
        <v>517</v>
      </c>
      <c r="AS1959" s="52" t="s">
        <v>894</v>
      </c>
      <c r="AT1959" s="52" t="s">
        <v>894</v>
      </c>
      <c r="AU1959" s="52" t="s">
        <v>894</v>
      </c>
      <c r="AV1959" s="52" t="s">
        <v>894</v>
      </c>
      <c r="AW1959" s="48" t="s">
        <v>418</v>
      </c>
      <c r="AX1959" s="48" t="s">
        <v>895</v>
      </c>
      <c r="AY1959" s="48" t="s">
        <v>895</v>
      </c>
      <c r="AZ1959" s="28" t="s">
        <v>896</v>
      </c>
    </row>
    <row r="1960" ht="15.75" customHeight="1">
      <c r="A1960" s="40">
        <v>1754.0</v>
      </c>
      <c r="B1960" s="28" t="s">
        <v>5198</v>
      </c>
      <c r="C1960" s="41"/>
      <c r="D1960" s="42">
        <f t="array" ref="D1960">index(systems,match($A1960,INDEX(systems,0,1),),3)</f>
        <v>109.081</v>
      </c>
      <c r="E1960" s="42">
        <f t="array" ref="E1960">index(systems,match($A1960,INDEX(systems,0,1),),4)</f>
        <v>-132.368</v>
      </c>
      <c r="F1960" s="43" t="str">
        <f>IFERROR(__xludf.DUMMYFUNCTION("let(row, match($B1960&amp;if($C1960&lt;&gt;"""","" [""&amp;$C1960&amp;""]"",""""),index(nebulae,,2),0),join("","",iferror(round(index(nebulae,row,5)/2,3),1),iferror(round(index(nebulae,row,6)/2,3),1),0))"),"1,1,0")</f>
        <v>1,1,0</v>
      </c>
      <c r="G1960" s="44" t="s">
        <v>5199</v>
      </c>
      <c r="H1960" s="45">
        <f t="array" ref="H1960">let(systemId,match(A1960,index(systems,0,1),),refSystemId,match($H$1,index(systems,0,1),),x,index(systems,systemId,3),y,index(systems,systemId,4),refX,index(systems,refSystemId,3),refY,index(systems,refSystemId,4),round(sqrt((x-refX)^2+(y-refY)^2),3))</f>
        <v>171.522</v>
      </c>
      <c r="I1960" s="41"/>
      <c r="J1960" s="41"/>
      <c r="K1960" s="41"/>
      <c r="L1960" s="41"/>
      <c r="M1960" s="28" t="s">
        <v>1268</v>
      </c>
      <c r="N1960" s="28" t="s">
        <v>1126</v>
      </c>
      <c r="O1960" s="48" t="s">
        <v>1126</v>
      </c>
      <c r="P1960" s="48" t="s">
        <v>1126</v>
      </c>
      <c r="Q1960" s="48" t="s">
        <v>1126</v>
      </c>
      <c r="R1960" s="48" t="s">
        <v>1126</v>
      </c>
      <c r="S1960" s="48" t="s">
        <v>1126</v>
      </c>
      <c r="T1960" s="52" t="s">
        <v>1126</v>
      </c>
      <c r="U1960" s="52" t="s">
        <v>1126</v>
      </c>
      <c r="V1960" s="48" t="s">
        <v>1126</v>
      </c>
      <c r="W1960" s="48" t="s">
        <v>1126</v>
      </c>
      <c r="X1960" s="48" t="s">
        <v>1126</v>
      </c>
      <c r="Y1960" s="48" t="s">
        <v>503</v>
      </c>
      <c r="Z1960" s="48" t="s">
        <v>503</v>
      </c>
      <c r="AA1960" s="48" t="s">
        <v>504</v>
      </c>
      <c r="AB1960" s="48" t="s">
        <v>504</v>
      </c>
      <c r="AC1960" s="48" t="s">
        <v>504</v>
      </c>
      <c r="AD1960" s="48" t="s">
        <v>504</v>
      </c>
      <c r="AE1960" s="48" t="s">
        <v>504</v>
      </c>
      <c r="AF1960" s="48" t="s">
        <v>504</v>
      </c>
      <c r="AG1960" s="48" t="s">
        <v>504</v>
      </c>
      <c r="AH1960" s="48" t="s">
        <v>504</v>
      </c>
      <c r="AI1960" s="48" t="s">
        <v>504</v>
      </c>
      <c r="AJ1960" s="48" t="s">
        <v>504</v>
      </c>
      <c r="AK1960" s="48" t="s">
        <v>504</v>
      </c>
      <c r="AL1960" s="48" t="s">
        <v>504</v>
      </c>
      <c r="AM1960" s="48" t="s">
        <v>504</v>
      </c>
      <c r="AN1960" s="48" t="s">
        <v>504</v>
      </c>
      <c r="AO1960" s="48" t="s">
        <v>503</v>
      </c>
      <c r="AP1960" s="48" t="s">
        <v>503</v>
      </c>
      <c r="AQ1960" s="48" t="s">
        <v>503</v>
      </c>
      <c r="AR1960" s="48" t="s">
        <v>503</v>
      </c>
      <c r="AS1960" s="48" t="s">
        <v>503</v>
      </c>
      <c r="AT1960" s="48" t="s">
        <v>503</v>
      </c>
      <c r="AU1960" s="48" t="s">
        <v>503</v>
      </c>
      <c r="AV1960" s="48" t="s">
        <v>505</v>
      </c>
      <c r="AW1960" s="48" t="s">
        <v>505</v>
      </c>
      <c r="AX1960" s="48" t="s">
        <v>505</v>
      </c>
      <c r="AY1960" s="48" t="s">
        <v>505</v>
      </c>
      <c r="AZ1960" s="28" t="s">
        <v>505</v>
      </c>
    </row>
    <row r="1961" ht="15.75" customHeight="1">
      <c r="A1961" s="40">
        <v>1755.0</v>
      </c>
      <c r="B1961" s="28" t="s">
        <v>5200</v>
      </c>
      <c r="C1961" s="41"/>
      <c r="D1961" s="42">
        <f t="array" ref="D1961">index(systems,match($A1961,INDEX(systems,0,1),),3)</f>
        <v>219.972</v>
      </c>
      <c r="E1961" s="42">
        <f t="array" ref="E1961">index(systems,match($A1961,INDEX(systems,0,1),),4)</f>
        <v>-263.495</v>
      </c>
      <c r="F1961" s="43" t="str">
        <f>IFERROR(__xludf.DUMMYFUNCTION("let(row, match($B1961&amp;if($C1961&lt;&gt;"""","" [""&amp;$C1961&amp;""]"",""""),index(nebulae,,2),0),join("","",iferror(round(index(nebulae,row,5)/2,3),1),iferror(round(index(nebulae,row,6)/2,3),1),0))"),"1,1,0")</f>
        <v>1,1,0</v>
      </c>
      <c r="G1961" s="44" t="s">
        <v>5201</v>
      </c>
      <c r="H1961" s="45">
        <f t="array" ref="H1961">let(systemId,match(A1961,index(systems,0,1),),refSystemId,match($H$1,index(systems,0,1),),x,index(systems,systemId,3),y,index(systems,systemId,4),refX,index(systems,refSystemId,3),refY,index(systems,refSystemId,4),round(sqrt((x-refX)^2+(y-refY)^2),3))</f>
        <v>343.245</v>
      </c>
      <c r="I1961" s="48" t="s">
        <v>408</v>
      </c>
      <c r="J1961" s="48" t="s">
        <v>408</v>
      </c>
      <c r="K1961" s="41"/>
      <c r="L1961" s="41"/>
      <c r="M1961" s="41"/>
      <c r="N1961" s="28" t="s">
        <v>491</v>
      </c>
      <c r="O1961" s="48" t="s">
        <v>491</v>
      </c>
      <c r="P1961" s="48" t="s">
        <v>491</v>
      </c>
      <c r="Q1961" s="48" t="s">
        <v>491</v>
      </c>
      <c r="R1961" s="48" t="s">
        <v>491</v>
      </c>
      <c r="S1961" s="48" t="s">
        <v>491</v>
      </c>
      <c r="T1961" s="48" t="s">
        <v>491</v>
      </c>
      <c r="U1961" s="48" t="s">
        <v>1013</v>
      </c>
      <c r="V1961" s="48" t="s">
        <v>1013</v>
      </c>
      <c r="W1961" s="48" t="s">
        <v>1013</v>
      </c>
      <c r="X1961" s="48" t="s">
        <v>1013</v>
      </c>
      <c r="Y1961" s="48" t="s">
        <v>1669</v>
      </c>
      <c r="Z1961" s="48" t="s">
        <v>1669</v>
      </c>
      <c r="AA1961" s="48" t="s">
        <v>1670</v>
      </c>
      <c r="AB1961" s="48" t="s">
        <v>1670</v>
      </c>
      <c r="AC1961" s="48" t="s">
        <v>1670</v>
      </c>
      <c r="AD1961" s="48" t="s">
        <v>1670</v>
      </c>
      <c r="AE1961" s="48" t="s">
        <v>1670</v>
      </c>
      <c r="AF1961" s="48" t="s">
        <v>1670</v>
      </c>
      <c r="AG1961" s="48" t="s">
        <v>1670</v>
      </c>
      <c r="AH1961" s="48" t="s">
        <v>1670</v>
      </c>
      <c r="AI1961" s="48" t="s">
        <v>1670</v>
      </c>
      <c r="AJ1961" s="48" t="s">
        <v>1670</v>
      </c>
      <c r="AK1961" s="48" t="s">
        <v>1670</v>
      </c>
      <c r="AL1961" s="48" t="s">
        <v>1670</v>
      </c>
      <c r="AM1961" s="48" t="s">
        <v>1670</v>
      </c>
      <c r="AN1961" s="48" t="s">
        <v>1670</v>
      </c>
      <c r="AO1961" s="48" t="s">
        <v>1669</v>
      </c>
      <c r="AP1961" s="48" t="s">
        <v>1669</v>
      </c>
      <c r="AQ1961" s="48" t="s">
        <v>1669</v>
      </c>
      <c r="AR1961" s="48" t="s">
        <v>1669</v>
      </c>
      <c r="AS1961" s="48" t="s">
        <v>1669</v>
      </c>
      <c r="AT1961" s="48" t="s">
        <v>1669</v>
      </c>
      <c r="AU1961" s="48" t="s">
        <v>1669</v>
      </c>
      <c r="AV1961" s="48" t="s">
        <v>1669</v>
      </c>
      <c r="AW1961" s="48" t="s">
        <v>1669</v>
      </c>
      <c r="AX1961" s="48" t="s">
        <v>617</v>
      </c>
      <c r="AY1961" s="48" t="s">
        <v>1327</v>
      </c>
      <c r="AZ1961" s="28" t="s">
        <v>1327</v>
      </c>
    </row>
    <row r="1962" ht="15.75" customHeight="1">
      <c r="A1962" s="40">
        <v>1756.0</v>
      </c>
      <c r="B1962" s="28" t="s">
        <v>5202</v>
      </c>
      <c r="C1962" s="41"/>
      <c r="D1962" s="42">
        <f t="array" ref="D1962">index(systems,match($A1962,INDEX(systems,0,1),),3)</f>
        <v>672.605</v>
      </c>
      <c r="E1962" s="42">
        <f t="array" ref="E1962">index(systems,match($A1962,INDEX(systems,0,1),),4)</f>
        <v>-192.835</v>
      </c>
      <c r="F1962" s="43" t="str">
        <f>IFERROR(__xludf.DUMMYFUNCTION("let(row, match($B1962&amp;if($C1962&lt;&gt;"""","" [""&amp;$C1962&amp;""]"",""""),index(nebulae,,2),0),join("","",iferror(round(index(nebulae,row,5)/2,3),1),iferror(round(index(nebulae,row,6)/2,3),1),0))"),"1,1,0")</f>
        <v>1,1,0</v>
      </c>
      <c r="G1962" s="44" t="s">
        <v>5203</v>
      </c>
      <c r="H1962" s="45">
        <f t="array" ref="H1962">let(systemId,match(A1962,index(systems,0,1),),refSystemId,match($H$1,index(systems,0,1),),x,index(systems,systemId,3),y,index(systems,systemId,4),refX,index(systems,refSystemId,3),refY,index(systems,refSystemId,4),round(sqrt((x-refX)^2+(y-refY)^2),3))</f>
        <v>699.702</v>
      </c>
      <c r="I1962" s="41"/>
      <c r="J1962" s="41"/>
      <c r="K1962" s="41"/>
      <c r="L1962" s="41"/>
      <c r="M1962" s="41"/>
      <c r="N1962" s="41"/>
      <c r="O1962" s="41"/>
      <c r="P1962" s="48" t="s">
        <v>3113</v>
      </c>
      <c r="Q1962" s="48" t="s">
        <v>3113</v>
      </c>
      <c r="R1962" s="48" t="s">
        <v>3113</v>
      </c>
      <c r="S1962" s="48" t="s">
        <v>3113</v>
      </c>
      <c r="T1962" s="48" t="s">
        <v>3113</v>
      </c>
      <c r="U1962" s="48" t="s">
        <v>3113</v>
      </c>
      <c r="V1962" s="48" t="s">
        <v>3113</v>
      </c>
      <c r="W1962" s="48" t="s">
        <v>3113</v>
      </c>
      <c r="X1962" s="48" t="s">
        <v>3113</v>
      </c>
      <c r="Y1962" s="48" t="s">
        <v>3113</v>
      </c>
      <c r="Z1962" s="48" t="s">
        <v>3113</v>
      </c>
      <c r="AA1962" s="48" t="s">
        <v>3113</v>
      </c>
      <c r="AB1962" s="48" t="s">
        <v>3113</v>
      </c>
      <c r="AC1962" s="48" t="s">
        <v>3113</v>
      </c>
      <c r="AD1962" s="48" t="s">
        <v>3113</v>
      </c>
      <c r="AE1962" s="48" t="s">
        <v>3113</v>
      </c>
      <c r="AF1962" s="48" t="s">
        <v>3113</v>
      </c>
      <c r="AG1962" s="48" t="s">
        <v>3113</v>
      </c>
      <c r="AH1962" s="48" t="s">
        <v>3113</v>
      </c>
      <c r="AI1962" s="48" t="s">
        <v>3113</v>
      </c>
      <c r="AJ1962" s="48" t="s">
        <v>3113</v>
      </c>
      <c r="AK1962" s="48" t="s">
        <v>3113</v>
      </c>
      <c r="AL1962" s="48" t="s">
        <v>3113</v>
      </c>
      <c r="AM1962" s="48" t="s">
        <v>3113</v>
      </c>
      <c r="AN1962" s="48" t="s">
        <v>3113</v>
      </c>
      <c r="AO1962" s="48" t="s">
        <v>3113</v>
      </c>
      <c r="AP1962" s="48" t="s">
        <v>3113</v>
      </c>
      <c r="AQ1962" s="48" t="s">
        <v>3113</v>
      </c>
      <c r="AR1962" s="48" t="s">
        <v>3113</v>
      </c>
      <c r="AS1962" s="48" t="s">
        <v>3113</v>
      </c>
      <c r="AT1962" s="52" t="s">
        <v>3113</v>
      </c>
      <c r="AU1962" s="52" t="s">
        <v>3113</v>
      </c>
      <c r="AV1962" s="48" t="s">
        <v>3113</v>
      </c>
      <c r="AW1962" s="48" t="s">
        <v>3113</v>
      </c>
      <c r="AX1962" s="48" t="s">
        <v>3113</v>
      </c>
      <c r="AY1962" s="48" t="s">
        <v>3113</v>
      </c>
      <c r="AZ1962" s="28" t="s">
        <v>3113</v>
      </c>
    </row>
    <row r="1963" ht="15.75" customHeight="1">
      <c r="A1963" s="40">
        <v>1757.0</v>
      </c>
      <c r="B1963" s="28" t="s">
        <v>5204</v>
      </c>
      <c r="C1963" s="41"/>
      <c r="D1963" s="42">
        <f t="array" ref="D1963">index(systems,match($A1963,INDEX(systems,0,1),),3)</f>
        <v>-141.416</v>
      </c>
      <c r="E1963" s="42">
        <f t="array" ref="E1963">index(systems,match($A1963,INDEX(systems,0,1),),4)</f>
        <v>283.196</v>
      </c>
      <c r="F1963" s="43" t="str">
        <f>IFERROR(__xludf.DUMMYFUNCTION("let(row, match($B1963&amp;if($C1963&lt;&gt;"""","" [""&amp;$C1963&amp;""]"",""""),index(nebulae,,2),0),join("","",iferror(round(index(nebulae,row,5)/2,3),1),iferror(round(index(nebulae,row,6)/2,3),1),0))"),"1,1,0")</f>
        <v>1,1,0</v>
      </c>
      <c r="G1963" s="44" t="s">
        <v>5205</v>
      </c>
      <c r="H1963" s="45">
        <f t="array" ref="H1963">let(systemId,match(A1963,index(systems,0,1),),refSystemId,match($H$1,index(systems,0,1),),x,index(systems,systemId,3),y,index(systems,systemId,4),refX,index(systems,refSystemId,3),refY,index(systems,refSystemId,4),round(sqrt((x-refX)^2+(y-refY)^2),3))</f>
        <v>316.541</v>
      </c>
      <c r="I1963" s="41"/>
      <c r="J1963" s="41"/>
      <c r="K1963" s="41"/>
      <c r="L1963" s="28" t="s">
        <v>418</v>
      </c>
      <c r="M1963" s="41"/>
      <c r="N1963" s="28" t="s">
        <v>409</v>
      </c>
      <c r="O1963" s="48" t="s">
        <v>409</v>
      </c>
      <c r="P1963" s="48" t="s">
        <v>409</v>
      </c>
      <c r="Q1963" s="48" t="s">
        <v>409</v>
      </c>
      <c r="R1963" s="48" t="s">
        <v>409</v>
      </c>
      <c r="S1963" s="48" t="s">
        <v>409</v>
      </c>
      <c r="T1963" s="48" t="s">
        <v>409</v>
      </c>
      <c r="U1963" s="48" t="s">
        <v>409</v>
      </c>
      <c r="V1963" s="48" t="s">
        <v>409</v>
      </c>
      <c r="W1963" s="48" t="s">
        <v>409</v>
      </c>
      <c r="X1963" s="48" t="s">
        <v>409</v>
      </c>
      <c r="Y1963" s="48" t="s">
        <v>409</v>
      </c>
      <c r="Z1963" s="48" t="s">
        <v>409</v>
      </c>
      <c r="AA1963" s="48" t="s">
        <v>410</v>
      </c>
      <c r="AB1963" s="48" t="s">
        <v>410</v>
      </c>
      <c r="AC1963" s="48" t="s">
        <v>410</v>
      </c>
      <c r="AD1963" s="48" t="s">
        <v>410</v>
      </c>
      <c r="AE1963" s="48" t="s">
        <v>410</v>
      </c>
      <c r="AF1963" s="48" t="s">
        <v>410</v>
      </c>
      <c r="AG1963" s="48" t="s">
        <v>411</v>
      </c>
      <c r="AH1963" s="48" t="s">
        <v>412</v>
      </c>
      <c r="AI1963" s="48" t="s">
        <v>413</v>
      </c>
      <c r="AJ1963" s="48" t="s">
        <v>413</v>
      </c>
      <c r="AK1963" s="48" t="s">
        <v>413</v>
      </c>
      <c r="AL1963" s="48" t="s">
        <v>413</v>
      </c>
      <c r="AM1963" s="48" t="s">
        <v>413</v>
      </c>
      <c r="AN1963" s="48" t="s">
        <v>413</v>
      </c>
      <c r="AO1963" s="48" t="s">
        <v>414</v>
      </c>
      <c r="AP1963" s="48" t="s">
        <v>414</v>
      </c>
      <c r="AQ1963" s="48" t="s">
        <v>417</v>
      </c>
      <c r="AR1963" s="48" t="s">
        <v>417</v>
      </c>
      <c r="AS1963" s="48" t="s">
        <v>417</v>
      </c>
      <c r="AT1963" s="48" t="s">
        <v>417</v>
      </c>
      <c r="AU1963" s="48" t="s">
        <v>417</v>
      </c>
      <c r="AV1963" s="48" t="s">
        <v>1704</v>
      </c>
      <c r="AW1963" s="48" t="s">
        <v>1704</v>
      </c>
      <c r="AX1963" s="48" t="s">
        <v>417</v>
      </c>
      <c r="AY1963" s="48" t="s">
        <v>417</v>
      </c>
      <c r="AZ1963" s="49" t="s">
        <v>418</v>
      </c>
    </row>
    <row r="1964" ht="15.75" customHeight="1">
      <c r="A1964" s="40">
        <v>1758.0</v>
      </c>
      <c r="B1964" s="28" t="s">
        <v>5206</v>
      </c>
      <c r="C1964" s="41"/>
      <c r="D1964" s="42">
        <f t="array" ref="D1964">index(systems,match($A1964,INDEX(systems,0,1),),3)</f>
        <v>-365.254</v>
      </c>
      <c r="E1964" s="42">
        <f t="array" ref="E1964">index(systems,match($A1964,INDEX(systems,0,1),),4)</f>
        <v>290.245</v>
      </c>
      <c r="F1964" s="43" t="str">
        <f>IFERROR(__xludf.DUMMYFUNCTION("let(row, match($B1964&amp;if($C1964&lt;&gt;"""","" [""&amp;$C1964&amp;""]"",""""),index(nebulae,,2),0),join("","",iferror(round(index(nebulae,row,5)/2,3),1),iferror(round(index(nebulae,row,6)/2,3),1),0))"),"1,1,0")</f>
        <v>1,1,0</v>
      </c>
      <c r="G1964" s="44" t="s">
        <v>5207</v>
      </c>
      <c r="H1964" s="45">
        <f t="array" ref="H1964">let(systemId,match(A1964,index(systems,0,1),),refSystemId,match($H$1,index(systems,0,1),),x,index(systems,systemId,3),y,index(systems,systemId,4),refX,index(systems,refSystemId,3),refY,index(systems,refSystemId,4),round(sqrt((x-refX)^2+(y-refY)^2),3))</f>
        <v>466.533</v>
      </c>
      <c r="I1964" s="46" t="s">
        <v>408</v>
      </c>
      <c r="J1964" s="46" t="s">
        <v>408</v>
      </c>
      <c r="K1964" s="28" t="s">
        <v>408</v>
      </c>
      <c r="L1964" s="28" t="s">
        <v>408</v>
      </c>
      <c r="M1964" s="28" t="s">
        <v>408</v>
      </c>
      <c r="N1964" s="28" t="s">
        <v>408</v>
      </c>
      <c r="O1964" s="41"/>
      <c r="P1964" s="48" t="s">
        <v>435</v>
      </c>
      <c r="Q1964" s="48" t="s">
        <v>435</v>
      </c>
      <c r="R1964" s="48" t="s">
        <v>435</v>
      </c>
      <c r="S1964" s="48" t="s">
        <v>435</v>
      </c>
      <c r="T1964" s="48" t="s">
        <v>435</v>
      </c>
      <c r="U1964" s="48" t="s">
        <v>435</v>
      </c>
      <c r="V1964" s="48" t="s">
        <v>435</v>
      </c>
      <c r="W1964" s="48" t="s">
        <v>435</v>
      </c>
      <c r="X1964" s="48" t="s">
        <v>435</v>
      </c>
      <c r="Y1964" s="48" t="s">
        <v>435</v>
      </c>
      <c r="Z1964" s="48" t="s">
        <v>435</v>
      </c>
      <c r="AA1964" s="48" t="s">
        <v>1485</v>
      </c>
      <c r="AB1964" s="48" t="s">
        <v>1485</v>
      </c>
      <c r="AC1964" s="48" t="s">
        <v>1485</v>
      </c>
      <c r="AD1964" s="48" t="s">
        <v>1485</v>
      </c>
      <c r="AE1964" s="48" t="s">
        <v>1485</v>
      </c>
      <c r="AF1964" s="48" t="s">
        <v>1485</v>
      </c>
      <c r="AG1964" s="48" t="s">
        <v>1485</v>
      </c>
      <c r="AH1964" s="48" t="s">
        <v>1486</v>
      </c>
      <c r="AI1964" s="48" t="s">
        <v>592</v>
      </c>
      <c r="AJ1964" s="48" t="s">
        <v>592</v>
      </c>
      <c r="AK1964" s="48" t="s">
        <v>592</v>
      </c>
      <c r="AL1964" s="48" t="s">
        <v>592</v>
      </c>
      <c r="AM1964" s="48" t="s">
        <v>592</v>
      </c>
      <c r="AN1964" s="48" t="s">
        <v>592</v>
      </c>
      <c r="AO1964" s="48" t="s">
        <v>592</v>
      </c>
      <c r="AP1964" s="48" t="s">
        <v>592</v>
      </c>
      <c r="AQ1964" s="48" t="s">
        <v>592</v>
      </c>
      <c r="AR1964" s="48" t="s">
        <v>592</v>
      </c>
      <c r="AS1964" s="48" t="s">
        <v>592</v>
      </c>
      <c r="AT1964" s="48" t="s">
        <v>593</v>
      </c>
      <c r="AU1964" s="48" t="s">
        <v>593</v>
      </c>
      <c r="AV1964" s="48" t="s">
        <v>593</v>
      </c>
      <c r="AW1964" s="48" t="s">
        <v>594</v>
      </c>
      <c r="AX1964" s="48" t="s">
        <v>594</v>
      </c>
      <c r="AY1964" s="48" t="s">
        <v>594</v>
      </c>
      <c r="AZ1964" s="51" t="s">
        <v>1019</v>
      </c>
    </row>
    <row r="1965" ht="15.75" customHeight="1">
      <c r="A1965" s="40">
        <v>1759.0</v>
      </c>
      <c r="B1965" s="28" t="s">
        <v>5208</v>
      </c>
      <c r="C1965" s="41"/>
      <c r="D1965" s="42">
        <f t="array" ref="D1965">index(systems,match($A1965,INDEX(systems,0,1),),3)</f>
        <v>-32.316</v>
      </c>
      <c r="E1965" s="42">
        <f t="array" ref="E1965">index(systems,match($A1965,INDEX(systems,0,1),),4)</f>
        <v>319.45</v>
      </c>
      <c r="F1965" s="43" t="str">
        <f>IFERROR(__xludf.DUMMYFUNCTION("let(row, match($B1965&amp;if($C1965&lt;&gt;"""","" [""&amp;$C1965&amp;""]"",""""),index(nebulae,,2),0),join("","",iferror(round(index(nebulae,row,5)/2,3),1),iferror(round(index(nebulae,row,6)/2,3),1),0))"),"1,1,0")</f>
        <v>1,1,0</v>
      </c>
      <c r="G1965" s="44" t="s">
        <v>5209</v>
      </c>
      <c r="H1965" s="45">
        <f t="array" ref="H1965">let(systemId,match(A1965,index(systems,0,1),),refSystemId,match($H$1,index(systems,0,1),),x,index(systems,systemId,3),y,index(systems,systemId,4),refX,index(systems,refSystemId,3),refY,index(systems,refSystemId,4),round(sqrt((x-refX)^2+(y-refY)^2),3))</f>
        <v>321.08</v>
      </c>
      <c r="I1965" s="60" t="s">
        <v>408</v>
      </c>
      <c r="J1965" s="60" t="s">
        <v>408</v>
      </c>
      <c r="K1965" s="60" t="s">
        <v>408</v>
      </c>
      <c r="L1965" s="28" t="s">
        <v>408</v>
      </c>
      <c r="M1965" s="41"/>
      <c r="N1965" s="28" t="s">
        <v>409</v>
      </c>
      <c r="O1965" s="48" t="s">
        <v>409</v>
      </c>
      <c r="P1965" s="48" t="s">
        <v>409</v>
      </c>
      <c r="Q1965" s="48" t="s">
        <v>409</v>
      </c>
      <c r="R1965" s="48" t="s">
        <v>409</v>
      </c>
      <c r="S1965" s="48" t="s">
        <v>409</v>
      </c>
      <c r="T1965" s="48" t="s">
        <v>409</v>
      </c>
      <c r="U1965" s="48" t="s">
        <v>409</v>
      </c>
      <c r="V1965" s="48" t="s">
        <v>409</v>
      </c>
      <c r="W1965" s="48" t="s">
        <v>409</v>
      </c>
      <c r="X1965" s="48" t="s">
        <v>409</v>
      </c>
      <c r="Y1965" s="48" t="s">
        <v>846</v>
      </c>
      <c r="Z1965" s="48" t="s">
        <v>409</v>
      </c>
      <c r="AA1965" s="48" t="s">
        <v>1494</v>
      </c>
      <c r="AB1965" s="48" t="s">
        <v>1494</v>
      </c>
      <c r="AC1965" s="48" t="s">
        <v>1494</v>
      </c>
      <c r="AD1965" s="48" t="s">
        <v>1494</v>
      </c>
      <c r="AE1965" s="48" t="s">
        <v>1494</v>
      </c>
      <c r="AF1965" s="48" t="s">
        <v>849</v>
      </c>
      <c r="AG1965" s="48" t="s">
        <v>849</v>
      </c>
      <c r="AH1965" s="48" t="s">
        <v>849</v>
      </c>
      <c r="AI1965" s="48" t="s">
        <v>849</v>
      </c>
      <c r="AJ1965" s="48" t="s">
        <v>849</v>
      </c>
      <c r="AK1965" s="48" t="s">
        <v>849</v>
      </c>
      <c r="AL1965" s="48" t="s">
        <v>849</v>
      </c>
      <c r="AM1965" s="48" t="s">
        <v>849</v>
      </c>
      <c r="AN1965" s="48" t="s">
        <v>849</v>
      </c>
      <c r="AO1965" s="48" t="s">
        <v>849</v>
      </c>
      <c r="AP1965" s="48" t="s">
        <v>849</v>
      </c>
      <c r="AQ1965" s="48" t="s">
        <v>849</v>
      </c>
      <c r="AR1965" s="48" t="s">
        <v>849</v>
      </c>
      <c r="AS1965" s="48" t="s">
        <v>849</v>
      </c>
      <c r="AT1965" s="48" t="s">
        <v>849</v>
      </c>
      <c r="AU1965" s="48" t="s">
        <v>849</v>
      </c>
      <c r="AV1965" s="48" t="s">
        <v>849</v>
      </c>
      <c r="AW1965" s="48" t="s">
        <v>849</v>
      </c>
      <c r="AX1965" s="48" t="s">
        <v>850</v>
      </c>
      <c r="AY1965" s="48" t="s">
        <v>850</v>
      </c>
      <c r="AZ1965" s="51" t="s">
        <v>850</v>
      </c>
    </row>
    <row r="1966" ht="15.75" customHeight="1">
      <c r="A1966" s="40">
        <v>1760.0</v>
      </c>
      <c r="B1966" s="28" t="s">
        <v>5210</v>
      </c>
      <c r="C1966" s="41"/>
      <c r="D1966" s="42">
        <f t="array" ref="D1966">index(systems,match($A1966,INDEX(systems,0,1),),3)</f>
        <v>-35.677</v>
      </c>
      <c r="E1966" s="42">
        <f t="array" ref="E1966">index(systems,match($A1966,INDEX(systems,0,1),),4)</f>
        <v>167.973</v>
      </c>
      <c r="F1966" s="43" t="str">
        <f>IFERROR(__xludf.DUMMYFUNCTION("let(row, match($B1966&amp;if($C1966&lt;&gt;"""","" [""&amp;$C1966&amp;""]"",""""),index(nebulae,,2),0),join("","",iferror(round(index(nebulae,row,5)/2,3),1),iferror(round(index(nebulae,row,6)/2,3),1),0))"),"1,1,0")</f>
        <v>1,1,0</v>
      </c>
      <c r="G1966" s="44" t="s">
        <v>5211</v>
      </c>
      <c r="H1966" s="45">
        <f t="array" ref="H1966">let(systemId,match(A1966,index(systems,0,1),),refSystemId,match($H$1,index(systems,0,1),),x,index(systems,systemId,3),y,index(systems,systemId,4),refX,index(systems,refSystemId,3),refY,index(systems,refSystemId,4),round(sqrt((x-refX)^2+(y-refY)^2),3))</f>
        <v>171.72</v>
      </c>
      <c r="I1966" s="46" t="s">
        <v>418</v>
      </c>
      <c r="J1966" s="53"/>
      <c r="K1966" s="46" t="s">
        <v>690</v>
      </c>
      <c r="L1966" s="46" t="s">
        <v>690</v>
      </c>
      <c r="M1966" s="47" t="s">
        <v>691</v>
      </c>
      <c r="N1966" s="28" t="s">
        <v>692</v>
      </c>
      <c r="O1966" s="48" t="s">
        <v>692</v>
      </c>
      <c r="P1966" s="48" t="s">
        <v>692</v>
      </c>
      <c r="Q1966" s="48" t="s">
        <v>692</v>
      </c>
      <c r="R1966" s="48" t="s">
        <v>692</v>
      </c>
      <c r="S1966" s="48" t="s">
        <v>692</v>
      </c>
      <c r="T1966" s="48" t="s">
        <v>692</v>
      </c>
      <c r="U1966" s="48" t="s">
        <v>692</v>
      </c>
      <c r="V1966" s="48" t="s">
        <v>692</v>
      </c>
      <c r="W1966" s="48" t="s">
        <v>692</v>
      </c>
      <c r="X1966" s="48" t="s">
        <v>943</v>
      </c>
      <c r="Y1966" s="48" t="s">
        <v>409</v>
      </c>
      <c r="Z1966" s="48" t="s">
        <v>409</v>
      </c>
      <c r="AA1966" s="48" t="s">
        <v>1717</v>
      </c>
      <c r="AB1966" s="48" t="s">
        <v>1717</v>
      </c>
      <c r="AC1966" s="48" t="s">
        <v>1717</v>
      </c>
      <c r="AD1966" s="48" t="s">
        <v>1717</v>
      </c>
      <c r="AE1966" s="48" t="s">
        <v>1717</v>
      </c>
      <c r="AF1966" s="48" t="s">
        <v>1717</v>
      </c>
      <c r="AG1966" s="48" t="s">
        <v>1718</v>
      </c>
      <c r="AH1966" s="48" t="s">
        <v>1719</v>
      </c>
      <c r="AI1966" s="48" t="s">
        <v>1139</v>
      </c>
      <c r="AJ1966" s="48" t="s">
        <v>1139</v>
      </c>
      <c r="AK1966" s="48" t="s">
        <v>1139</v>
      </c>
      <c r="AL1966" s="48" t="s">
        <v>1139</v>
      </c>
      <c r="AM1966" s="48" t="s">
        <v>1139</v>
      </c>
      <c r="AN1966" s="48" t="s">
        <v>1139</v>
      </c>
      <c r="AO1966" s="48" t="s">
        <v>414</v>
      </c>
      <c r="AP1966" s="48" t="s">
        <v>414</v>
      </c>
      <c r="AQ1966" s="48" t="s">
        <v>1140</v>
      </c>
      <c r="AR1966" s="48" t="s">
        <v>1140</v>
      </c>
      <c r="AS1966" s="48" t="s">
        <v>414</v>
      </c>
      <c r="AT1966" s="48" t="s">
        <v>415</v>
      </c>
      <c r="AU1966" s="48" t="s">
        <v>415</v>
      </c>
      <c r="AV1966" s="48" t="s">
        <v>849</v>
      </c>
      <c r="AW1966" s="48" t="s">
        <v>849</v>
      </c>
      <c r="AX1966" s="48" t="s">
        <v>417</v>
      </c>
      <c r="AY1966" s="48" t="s">
        <v>417</v>
      </c>
      <c r="AZ1966" s="49" t="s">
        <v>418</v>
      </c>
    </row>
    <row r="1967" ht="15.75" customHeight="1">
      <c r="A1967" s="40">
        <v>3127.0</v>
      </c>
      <c r="B1967" s="28" t="s">
        <v>5212</v>
      </c>
      <c r="C1967" s="41"/>
      <c r="D1967" s="42">
        <f t="array" ref="D1967">index(systems,match($A1967,INDEX(systems,0,1),),3)</f>
        <v>-493.086</v>
      </c>
      <c r="E1967" s="42">
        <f t="array" ref="E1967">index(systems,match($A1967,INDEX(systems,0,1),),4)</f>
        <v>155.73</v>
      </c>
      <c r="F1967" s="43" t="str">
        <f>IFERROR(__xludf.DUMMYFUNCTION("let(row, match($B1967&amp;if($C1967&lt;&gt;"""","" [""&amp;$C1967&amp;""]"",""""),index(nebulae,,2),0),join("","",iferror(round(index(nebulae,row,5)/2,3),1),iferror(round(index(nebulae,row,6)/2,3),1),0))"),"1,1,0")</f>
        <v>1,1,0</v>
      </c>
      <c r="G1967" s="44" t="s">
        <v>5213</v>
      </c>
      <c r="H1967" s="45">
        <f t="array" ref="H1967">let(systemId,match(A1967,index(systems,0,1),),refSystemId,match($H$1,index(systems,0,1),),x,index(systems,systemId,3),y,index(systems,systemId,4),refX,index(systems,refSystemId,3),refY,index(systems,refSystemId,4),round(sqrt((x-refX)^2+(y-refY)^2),3))</f>
        <v>517.093</v>
      </c>
      <c r="I1967" s="51" t="s">
        <v>408</v>
      </c>
      <c r="J1967" s="51" t="s">
        <v>408</v>
      </c>
      <c r="K1967" s="51" t="s">
        <v>408</v>
      </c>
      <c r="L1967" s="51" t="s">
        <v>408</v>
      </c>
      <c r="M1967" s="51" t="s">
        <v>408</v>
      </c>
      <c r="N1967" s="51" t="s">
        <v>408</v>
      </c>
      <c r="O1967" s="55"/>
      <c r="P1967" s="56" t="s">
        <v>408</v>
      </c>
      <c r="Q1967" s="56" t="s">
        <v>408</v>
      </c>
      <c r="R1967" s="56" t="s">
        <v>408</v>
      </c>
      <c r="S1967" s="56" t="s">
        <v>408</v>
      </c>
      <c r="T1967" s="56" t="s">
        <v>408</v>
      </c>
      <c r="U1967" s="56" t="s">
        <v>408</v>
      </c>
      <c r="V1967" s="56" t="s">
        <v>408</v>
      </c>
      <c r="W1967" s="56" t="s">
        <v>408</v>
      </c>
      <c r="X1967" s="56" t="s">
        <v>408</v>
      </c>
      <c r="Y1967" s="56" t="s">
        <v>408</v>
      </c>
      <c r="Z1967" s="56" t="s">
        <v>408</v>
      </c>
      <c r="AA1967" s="56" t="s">
        <v>408</v>
      </c>
      <c r="AB1967" s="56" t="s">
        <v>408</v>
      </c>
      <c r="AC1967" s="56" t="s">
        <v>408</v>
      </c>
      <c r="AD1967" s="56" t="s">
        <v>408</v>
      </c>
      <c r="AE1967" s="56" t="s">
        <v>408</v>
      </c>
      <c r="AF1967" s="56" t="s">
        <v>408</v>
      </c>
      <c r="AG1967" s="56" t="s">
        <v>408</v>
      </c>
      <c r="AH1967" s="56" t="s">
        <v>408</v>
      </c>
      <c r="AI1967" s="56" t="s">
        <v>408</v>
      </c>
      <c r="AJ1967" s="56" t="s">
        <v>408</v>
      </c>
      <c r="AK1967" s="56" t="s">
        <v>408</v>
      </c>
      <c r="AL1967" s="56" t="s">
        <v>408</v>
      </c>
      <c r="AM1967" s="56" t="s">
        <v>408</v>
      </c>
      <c r="AN1967" s="56" t="s">
        <v>408</v>
      </c>
      <c r="AO1967" s="56" t="s">
        <v>408</v>
      </c>
      <c r="AP1967" s="56" t="s">
        <v>408</v>
      </c>
      <c r="AQ1967" s="56" t="s">
        <v>408</v>
      </c>
      <c r="AR1967" s="56" t="s">
        <v>408</v>
      </c>
      <c r="AS1967" s="56" t="s">
        <v>408</v>
      </c>
      <c r="AT1967" s="56" t="s">
        <v>408</v>
      </c>
      <c r="AU1967" s="56" t="s">
        <v>408</v>
      </c>
      <c r="AV1967" s="56" t="s">
        <v>473</v>
      </c>
      <c r="AW1967" s="56" t="s">
        <v>473</v>
      </c>
      <c r="AX1967" s="56" t="s">
        <v>473</v>
      </c>
      <c r="AY1967" s="56" t="s">
        <v>474</v>
      </c>
      <c r="AZ1967" s="51" t="s">
        <v>474</v>
      </c>
    </row>
    <row r="1968" ht="15.75" customHeight="1">
      <c r="A1968" s="40">
        <v>1761.0</v>
      </c>
      <c r="B1968" s="28" t="s">
        <v>5214</v>
      </c>
      <c r="C1968" s="41"/>
      <c r="D1968" s="42">
        <f t="array" ref="D1968">index(systems,match($A1968,INDEX(systems,0,1),),3)</f>
        <v>-333.15</v>
      </c>
      <c r="E1968" s="42">
        <f t="array" ref="E1968">index(systems,match($A1968,INDEX(systems,0,1),),4)</f>
        <v>71.818</v>
      </c>
      <c r="F1968" s="43" t="str">
        <f>IFERROR(__xludf.DUMMYFUNCTION("let(row, match($B1968&amp;if($C1968&lt;&gt;"""","" [""&amp;$C1968&amp;""]"",""""),index(nebulae,,2),0),join("","",iferror(round(index(nebulae,row,5)/2,3),1),iferror(round(index(nebulae,row,6)/2,3),1),0))"),"1,1,0")</f>
        <v>1,1,0</v>
      </c>
      <c r="G1968" s="44" t="s">
        <v>5215</v>
      </c>
      <c r="H1968" s="45">
        <f t="array" ref="H1968">let(systemId,match(A1968,index(systems,0,1),),refSystemId,match($H$1,index(systems,0,1),),x,index(systems,systemId,3),y,index(systems,systemId,4),refX,index(systems,refSystemId,3),refY,index(systems,refSystemId,4),round(sqrt((x-refX)^2+(y-refY)^2),3))</f>
        <v>340.803</v>
      </c>
      <c r="I1968" s="53"/>
      <c r="J1968" s="53"/>
      <c r="K1968" s="53"/>
      <c r="L1968" s="53"/>
      <c r="M1968" s="53"/>
      <c r="N1968" s="28" t="s">
        <v>449</v>
      </c>
      <c r="O1968" s="48" t="s">
        <v>449</v>
      </c>
      <c r="P1968" s="48" t="s">
        <v>449</v>
      </c>
      <c r="Q1968" s="48" t="s">
        <v>449</v>
      </c>
      <c r="R1968" s="48" t="s">
        <v>449</v>
      </c>
      <c r="S1968" s="48" t="s">
        <v>449</v>
      </c>
      <c r="T1968" s="48" t="s">
        <v>449</v>
      </c>
      <c r="U1968" s="48" t="s">
        <v>449</v>
      </c>
      <c r="V1968" s="48" t="s">
        <v>449</v>
      </c>
      <c r="W1968" s="48" t="s">
        <v>449</v>
      </c>
      <c r="X1968" s="48" t="s">
        <v>449</v>
      </c>
      <c r="Y1968" s="48" t="s">
        <v>422</v>
      </c>
      <c r="Z1968" s="48" t="s">
        <v>422</v>
      </c>
      <c r="AA1968" s="48" t="s">
        <v>422</v>
      </c>
      <c r="AB1968" s="48" t="s">
        <v>422</v>
      </c>
      <c r="AC1968" s="48" t="s">
        <v>422</v>
      </c>
      <c r="AD1968" s="48" t="s">
        <v>422</v>
      </c>
      <c r="AE1968" s="48" t="s">
        <v>422</v>
      </c>
      <c r="AF1968" s="48" t="s">
        <v>422</v>
      </c>
      <c r="AG1968" s="48" t="s">
        <v>422</v>
      </c>
      <c r="AH1968" s="48" t="s">
        <v>422</v>
      </c>
      <c r="AI1968" s="48" t="s">
        <v>422</v>
      </c>
      <c r="AJ1968" s="48" t="s">
        <v>422</v>
      </c>
      <c r="AK1968" s="48" t="s">
        <v>422</v>
      </c>
      <c r="AL1968" s="48" t="s">
        <v>422</v>
      </c>
      <c r="AM1968" s="48" t="s">
        <v>422</v>
      </c>
      <c r="AN1968" s="48" t="s">
        <v>422</v>
      </c>
      <c r="AO1968" s="48" t="s">
        <v>422</v>
      </c>
      <c r="AP1968" s="48" t="s">
        <v>422</v>
      </c>
      <c r="AQ1968" s="48" t="s">
        <v>422</v>
      </c>
      <c r="AR1968" s="48" t="s">
        <v>422</v>
      </c>
      <c r="AS1968" s="48" t="s">
        <v>422</v>
      </c>
      <c r="AT1968" s="48" t="s">
        <v>422</v>
      </c>
      <c r="AU1968" s="48" t="s">
        <v>422</v>
      </c>
      <c r="AV1968" s="48" t="s">
        <v>422</v>
      </c>
      <c r="AW1968" s="48" t="s">
        <v>422</v>
      </c>
      <c r="AX1968" s="48" t="s">
        <v>422</v>
      </c>
      <c r="AY1968" s="48" t="s">
        <v>422</v>
      </c>
      <c r="AZ1968" s="28" t="s">
        <v>422</v>
      </c>
    </row>
    <row r="1969" ht="15.75" customHeight="1">
      <c r="A1969" s="40">
        <v>1762.0</v>
      </c>
      <c r="B1969" s="28" t="s">
        <v>5216</v>
      </c>
      <c r="C1969" s="41"/>
      <c r="D1969" s="42">
        <f t="array" ref="D1969">index(systems,match($A1969,INDEX(systems,0,1),),3)</f>
        <v>396.01</v>
      </c>
      <c r="E1969" s="42">
        <f t="array" ref="E1969">index(systems,match($A1969,INDEX(systems,0,1),),4)</f>
        <v>31.749</v>
      </c>
      <c r="F1969" s="43" t="str">
        <f>IFERROR(__xludf.DUMMYFUNCTION("let(row, match($B1969&amp;if($C1969&lt;&gt;"""","" [""&amp;$C1969&amp;""]"",""""),index(nebulae,,2),0),join("","",iferror(round(index(nebulae,row,5)/2,3),1),iferror(round(index(nebulae,row,6)/2,3),1),0))"),"1,1,0")</f>
        <v>1,1,0</v>
      </c>
      <c r="G1969" s="44" t="s">
        <v>5217</v>
      </c>
      <c r="H1969" s="45">
        <f t="array" ref="H1969">let(systemId,match(A1969,index(systems,0,1),),refSystemId,match($H$1,index(systems,0,1),),x,index(systems,systemId,3),y,index(systems,systemId,4),refX,index(systems,refSystemId,3),refY,index(systems,refSystemId,4),round(sqrt((x-refX)^2+(y-refY)^2),3))</f>
        <v>397.281</v>
      </c>
      <c r="I1969" s="53"/>
      <c r="J1969" s="46" t="s">
        <v>418</v>
      </c>
      <c r="K1969" s="46" t="s">
        <v>418</v>
      </c>
      <c r="L1969" s="53"/>
      <c r="M1969" s="53"/>
      <c r="N1969" s="28" t="s">
        <v>620</v>
      </c>
      <c r="O1969" s="48" t="s">
        <v>620</v>
      </c>
      <c r="P1969" s="48" t="s">
        <v>620</v>
      </c>
      <c r="Q1969" s="48" t="s">
        <v>620</v>
      </c>
      <c r="R1969" s="48" t="s">
        <v>620</v>
      </c>
      <c r="S1969" s="48" t="s">
        <v>620</v>
      </c>
      <c r="T1969" s="48" t="s">
        <v>620</v>
      </c>
      <c r="U1969" s="48" t="s">
        <v>442</v>
      </c>
      <c r="V1969" s="48" t="s">
        <v>442</v>
      </c>
      <c r="W1969" s="48" t="s">
        <v>442</v>
      </c>
      <c r="X1969" s="48" t="s">
        <v>442</v>
      </c>
      <c r="Y1969" s="48" t="s">
        <v>1829</v>
      </c>
      <c r="Z1969" s="48" t="s">
        <v>1829</v>
      </c>
      <c r="AA1969" s="48" t="s">
        <v>1830</v>
      </c>
      <c r="AB1969" s="48" t="s">
        <v>1830</v>
      </c>
      <c r="AC1969" s="48" t="s">
        <v>1830</v>
      </c>
      <c r="AD1969" s="48" t="s">
        <v>1830</v>
      </c>
      <c r="AE1969" s="48" t="s">
        <v>1830</v>
      </c>
      <c r="AF1969" s="48" t="s">
        <v>1830</v>
      </c>
      <c r="AG1969" s="48" t="s">
        <v>1830</v>
      </c>
      <c r="AH1969" s="48" t="s">
        <v>1830</v>
      </c>
      <c r="AI1969" s="48" t="s">
        <v>1830</v>
      </c>
      <c r="AJ1969" s="48" t="s">
        <v>1830</v>
      </c>
      <c r="AK1969" s="48" t="s">
        <v>1830</v>
      </c>
      <c r="AL1969" s="48" t="s">
        <v>1830</v>
      </c>
      <c r="AM1969" s="48" t="s">
        <v>1830</v>
      </c>
      <c r="AN1969" s="48" t="s">
        <v>1830</v>
      </c>
      <c r="AO1969" s="48" t="s">
        <v>1829</v>
      </c>
      <c r="AP1969" s="48" t="s">
        <v>1829</v>
      </c>
      <c r="AQ1969" s="48" t="s">
        <v>1829</v>
      </c>
      <c r="AR1969" s="48" t="s">
        <v>1829</v>
      </c>
      <c r="AS1969" s="48" t="s">
        <v>622</v>
      </c>
      <c r="AT1969" s="48" t="s">
        <v>622</v>
      </c>
      <c r="AU1969" s="48" t="s">
        <v>622</v>
      </c>
      <c r="AV1969" s="48" t="s">
        <v>622</v>
      </c>
      <c r="AW1969" s="48" t="s">
        <v>624</v>
      </c>
      <c r="AX1969" s="52" t="s">
        <v>626</v>
      </c>
      <c r="AY1969" s="52" t="s">
        <v>626</v>
      </c>
      <c r="AZ1969" s="28" t="s">
        <v>626</v>
      </c>
    </row>
    <row r="1970" ht="15.75" customHeight="1">
      <c r="A1970" s="40">
        <v>1763.0</v>
      </c>
      <c r="B1970" s="28" t="s">
        <v>5218</v>
      </c>
      <c r="C1970" s="41"/>
      <c r="D1970" s="42">
        <f t="array" ref="D1970">index(systems,match($A1970,INDEX(systems,0,1),),3)</f>
        <v>442.736</v>
      </c>
      <c r="E1970" s="42">
        <f t="array" ref="E1970">index(systems,match($A1970,INDEX(systems,0,1),),4)</f>
        <v>174.363</v>
      </c>
      <c r="F1970" s="43" t="str">
        <f>IFERROR(__xludf.DUMMYFUNCTION("let(row, match($B1970&amp;if($C1970&lt;&gt;"""","" [""&amp;$C1970&amp;""]"",""""),index(nebulae,,2),0),join("","",iferror(round(index(nebulae,row,5)/2,3),1),iferror(round(index(nebulae,row,6)/2,3),1),0))"),"1,1,0")</f>
        <v>1,1,0</v>
      </c>
      <c r="G1970" s="44" t="s">
        <v>5219</v>
      </c>
      <c r="H1970" s="45">
        <f t="array" ref="H1970">let(systemId,match(A1970,index(systems,0,1),),refSystemId,match($H$1,index(systems,0,1),),x,index(systems,systemId,3),y,index(systems,systemId,4),refX,index(systems,refSystemId,3),refY,index(systems,refSystemId,4),round(sqrt((x-refX)^2+(y-refY)^2),3))</f>
        <v>475.834</v>
      </c>
      <c r="I1970" s="41"/>
      <c r="J1970" s="41"/>
      <c r="K1970" s="41"/>
      <c r="L1970" s="41"/>
      <c r="M1970" s="41"/>
      <c r="N1970" s="28" t="s">
        <v>552</v>
      </c>
      <c r="O1970" s="48" t="s">
        <v>552</v>
      </c>
      <c r="P1970" s="48" t="s">
        <v>776</v>
      </c>
      <c r="Q1970" s="48" t="s">
        <v>776</v>
      </c>
      <c r="R1970" s="48" t="s">
        <v>776</v>
      </c>
      <c r="S1970" s="48" t="s">
        <v>776</v>
      </c>
      <c r="T1970" s="48" t="s">
        <v>776</v>
      </c>
      <c r="U1970" s="48" t="s">
        <v>776</v>
      </c>
      <c r="V1970" s="48" t="s">
        <v>776</v>
      </c>
      <c r="W1970" s="48" t="s">
        <v>776</v>
      </c>
      <c r="X1970" s="48" t="s">
        <v>776</v>
      </c>
      <c r="Y1970" s="48" t="s">
        <v>776</v>
      </c>
      <c r="Z1970" s="48" t="s">
        <v>776</v>
      </c>
      <c r="AA1970" s="48" t="s">
        <v>776</v>
      </c>
      <c r="AB1970" s="48" t="s">
        <v>776</v>
      </c>
      <c r="AC1970" s="48" t="s">
        <v>776</v>
      </c>
      <c r="AD1970" s="48" t="s">
        <v>776</v>
      </c>
      <c r="AE1970" s="48" t="s">
        <v>776</v>
      </c>
      <c r="AF1970" s="48" t="s">
        <v>776</v>
      </c>
      <c r="AG1970" s="48" t="s">
        <v>776</v>
      </c>
      <c r="AH1970" s="48" t="s">
        <v>776</v>
      </c>
      <c r="AI1970" s="48" t="s">
        <v>776</v>
      </c>
      <c r="AJ1970" s="48" t="s">
        <v>776</v>
      </c>
      <c r="AK1970" s="48" t="s">
        <v>776</v>
      </c>
      <c r="AL1970" s="48" t="s">
        <v>776</v>
      </c>
      <c r="AM1970" s="48" t="s">
        <v>776</v>
      </c>
      <c r="AN1970" s="48" t="s">
        <v>776</v>
      </c>
      <c r="AO1970" s="48" t="s">
        <v>776</v>
      </c>
      <c r="AP1970" s="48" t="s">
        <v>776</v>
      </c>
      <c r="AQ1970" s="48" t="s">
        <v>776</v>
      </c>
      <c r="AR1970" s="48" t="s">
        <v>776</v>
      </c>
      <c r="AS1970" s="48" t="s">
        <v>776</v>
      </c>
      <c r="AT1970" s="48" t="s">
        <v>777</v>
      </c>
      <c r="AU1970" s="48" t="s">
        <v>777</v>
      </c>
      <c r="AV1970" s="48" t="s">
        <v>777</v>
      </c>
      <c r="AW1970" s="48" t="s">
        <v>777</v>
      </c>
      <c r="AX1970" s="48" t="s">
        <v>777</v>
      </c>
      <c r="AY1970" s="48" t="s">
        <v>777</v>
      </c>
      <c r="AZ1970" s="28" t="s">
        <v>777</v>
      </c>
    </row>
    <row r="1971" ht="15.75" customHeight="1">
      <c r="A1971" s="40">
        <v>1764.0</v>
      </c>
      <c r="B1971" s="28" t="s">
        <v>5220</v>
      </c>
      <c r="C1971" s="41"/>
      <c r="D1971" s="42">
        <f t="array" ref="D1971">index(systems,match($A1971,INDEX(systems,0,1),),3)</f>
        <v>544.367</v>
      </c>
      <c r="E1971" s="42">
        <f t="array" ref="E1971">index(systems,match($A1971,INDEX(systems,0,1),),4)</f>
        <v>-147.132</v>
      </c>
      <c r="F1971" s="43" t="str">
        <f>IFERROR(__xludf.DUMMYFUNCTION("let(row, match($B1971&amp;if($C1971&lt;&gt;"""","" [""&amp;$C1971&amp;""]"",""""),index(nebulae,,2),0),join("","",iferror(round(index(nebulae,row,5)/2,3),1),iferror(round(index(nebulae,row,6)/2,3),1),0))"),"1,1,0")</f>
        <v>1,1,0</v>
      </c>
      <c r="G1971" s="44" t="s">
        <v>5221</v>
      </c>
      <c r="H1971" s="45">
        <f t="array" ref="H1971">let(systemId,match(A1971,index(systems,0,1),),refSystemId,match($H$1,index(systems,0,1),),x,index(systems,systemId,3),y,index(systems,systemId,4),refX,index(systems,refSystemId,3),refY,index(systems,refSystemId,4),round(sqrt((x-refX)^2+(y-refY)^2),3))</f>
        <v>563.9</v>
      </c>
      <c r="I1971" s="28" t="s">
        <v>408</v>
      </c>
      <c r="J1971" s="28" t="s">
        <v>408</v>
      </c>
      <c r="K1971" s="28" t="s">
        <v>408</v>
      </c>
      <c r="L1971" s="28" t="s">
        <v>408</v>
      </c>
      <c r="M1971" s="28" t="s">
        <v>408</v>
      </c>
      <c r="N1971" s="28" t="s">
        <v>408</v>
      </c>
      <c r="O1971" s="41"/>
      <c r="P1971" s="48" t="s">
        <v>597</v>
      </c>
      <c r="Q1971" s="48" t="s">
        <v>597</v>
      </c>
      <c r="R1971" s="48" t="s">
        <v>597</v>
      </c>
      <c r="S1971" s="48" t="s">
        <v>597</v>
      </c>
      <c r="T1971" s="48" t="s">
        <v>597</v>
      </c>
      <c r="U1971" s="48" t="s">
        <v>597</v>
      </c>
      <c r="V1971" s="48" t="s">
        <v>597</v>
      </c>
      <c r="W1971" s="48" t="s">
        <v>597</v>
      </c>
      <c r="X1971" s="48" t="s">
        <v>597</v>
      </c>
      <c r="Y1971" s="48" t="s">
        <v>597</v>
      </c>
      <c r="Z1971" s="48" t="s">
        <v>597</v>
      </c>
      <c r="AA1971" s="48" t="s">
        <v>598</v>
      </c>
      <c r="AB1971" s="48" t="s">
        <v>598</v>
      </c>
      <c r="AC1971" s="48" t="s">
        <v>598</v>
      </c>
      <c r="AD1971" s="48" t="s">
        <v>598</v>
      </c>
      <c r="AE1971" s="48" t="s">
        <v>598</v>
      </c>
      <c r="AF1971" s="48" t="s">
        <v>598</v>
      </c>
      <c r="AG1971" s="48" t="s">
        <v>598</v>
      </c>
      <c r="AH1971" s="48" t="s">
        <v>598</v>
      </c>
      <c r="AI1971" s="48" t="s">
        <v>598</v>
      </c>
      <c r="AJ1971" s="48" t="s">
        <v>598</v>
      </c>
      <c r="AK1971" s="48" t="s">
        <v>598</v>
      </c>
      <c r="AL1971" s="48" t="s">
        <v>598</v>
      </c>
      <c r="AM1971" s="48" t="s">
        <v>598</v>
      </c>
      <c r="AN1971" s="48" t="s">
        <v>598</v>
      </c>
      <c r="AO1971" s="48" t="s">
        <v>597</v>
      </c>
      <c r="AP1971" s="48" t="s">
        <v>597</v>
      </c>
      <c r="AQ1971" s="48" t="s">
        <v>1868</v>
      </c>
      <c r="AR1971" s="48" t="s">
        <v>1868</v>
      </c>
      <c r="AS1971" s="48" t="s">
        <v>1868</v>
      </c>
      <c r="AT1971" s="48" t="s">
        <v>1868</v>
      </c>
      <c r="AU1971" s="48" t="s">
        <v>1868</v>
      </c>
      <c r="AV1971" s="52" t="s">
        <v>599</v>
      </c>
      <c r="AW1971" s="52" t="s">
        <v>599</v>
      </c>
      <c r="AX1971" s="52" t="s">
        <v>599</v>
      </c>
      <c r="AY1971" s="52" t="s">
        <v>599</v>
      </c>
      <c r="AZ1971" s="49" t="s">
        <v>599</v>
      </c>
    </row>
    <row r="1972" ht="15.75" customHeight="1">
      <c r="A1972" s="40">
        <v>1765.0</v>
      </c>
      <c r="B1972" s="28" t="s">
        <v>5222</v>
      </c>
      <c r="C1972" s="41"/>
      <c r="D1972" s="42">
        <f t="array" ref="D1972">index(systems,match($A1972,INDEX(systems,0,1),),3)</f>
        <v>-65.144</v>
      </c>
      <c r="E1972" s="42">
        <f t="array" ref="E1972">index(systems,match($A1972,INDEX(systems,0,1),),4)</f>
        <v>-280.742</v>
      </c>
      <c r="F1972" s="43" t="str">
        <f>IFERROR(__xludf.DUMMYFUNCTION("let(row, match($B1972&amp;if($C1972&lt;&gt;"""","" [""&amp;$C1972&amp;""]"",""""),index(nebulae,,2),0),join("","",iferror(round(index(nebulae,row,5)/2,3),1),iferror(round(index(nebulae,row,6)/2,3),1),0))"),"1,1,0")</f>
        <v>1,1,0</v>
      </c>
      <c r="G1972" s="44" t="s">
        <v>5223</v>
      </c>
      <c r="H1972" s="45">
        <f t="array" ref="H1972">let(systemId,match(A1972,index(systems,0,1),),refSystemId,match($H$1,index(systems,0,1),),x,index(systems,systemId,3),y,index(systems,systemId,4),refX,index(systems,refSystemId,3),refY,index(systems,refSystemId,4),round(sqrt((x-refX)^2+(y-refY)^2),3))</f>
        <v>288.201</v>
      </c>
      <c r="I1972" s="46" t="s">
        <v>408</v>
      </c>
      <c r="J1972" s="53"/>
      <c r="K1972" s="53"/>
      <c r="L1972" s="53"/>
      <c r="M1972" s="46" t="s">
        <v>560</v>
      </c>
      <c r="N1972" s="28" t="s">
        <v>2350</v>
      </c>
      <c r="O1972" s="48" t="s">
        <v>2350</v>
      </c>
      <c r="P1972" s="48" t="s">
        <v>2350</v>
      </c>
      <c r="Q1972" s="48" t="s">
        <v>2350</v>
      </c>
      <c r="R1972" s="48" t="s">
        <v>2350</v>
      </c>
      <c r="S1972" s="48" t="s">
        <v>2350</v>
      </c>
      <c r="T1972" s="48" t="s">
        <v>2350</v>
      </c>
      <c r="U1972" s="48" t="s">
        <v>1110</v>
      </c>
      <c r="V1972" s="48" t="s">
        <v>1110</v>
      </c>
      <c r="W1972" s="48" t="s">
        <v>1110</v>
      </c>
      <c r="X1972" s="48" t="s">
        <v>1110</v>
      </c>
      <c r="Y1972" s="48" t="s">
        <v>2859</v>
      </c>
      <c r="Z1972" s="48" t="s">
        <v>2859</v>
      </c>
      <c r="AA1972" s="48" t="s">
        <v>2859</v>
      </c>
      <c r="AB1972" s="48" t="s">
        <v>2859</v>
      </c>
      <c r="AC1972" s="48" t="s">
        <v>2859</v>
      </c>
      <c r="AD1972" s="48" t="s">
        <v>2859</v>
      </c>
      <c r="AE1972" s="48" t="s">
        <v>2859</v>
      </c>
      <c r="AF1972" s="48" t="s">
        <v>2859</v>
      </c>
      <c r="AG1972" s="48" t="s">
        <v>2859</v>
      </c>
      <c r="AH1972" s="48" t="s">
        <v>2859</v>
      </c>
      <c r="AI1972" s="48" t="s">
        <v>2859</v>
      </c>
      <c r="AJ1972" s="48" t="s">
        <v>2859</v>
      </c>
      <c r="AK1972" s="48" t="s">
        <v>2859</v>
      </c>
      <c r="AL1972" s="48" t="s">
        <v>2859</v>
      </c>
      <c r="AM1972" s="48" t="s">
        <v>2859</v>
      </c>
      <c r="AN1972" s="48" t="s">
        <v>2859</v>
      </c>
      <c r="AO1972" s="48" t="s">
        <v>2859</v>
      </c>
      <c r="AP1972" s="48" t="s">
        <v>2859</v>
      </c>
      <c r="AQ1972" s="48" t="s">
        <v>2859</v>
      </c>
      <c r="AR1972" s="48" t="s">
        <v>2859</v>
      </c>
      <c r="AS1972" s="48" t="s">
        <v>2860</v>
      </c>
      <c r="AT1972" s="48" t="s">
        <v>2860</v>
      </c>
      <c r="AU1972" s="48" t="s">
        <v>2860</v>
      </c>
      <c r="AV1972" s="48" t="s">
        <v>969</v>
      </c>
      <c r="AW1972" s="48" t="s">
        <v>969</v>
      </c>
      <c r="AX1972" s="48" t="s">
        <v>1049</v>
      </c>
      <c r="AY1972" s="48" t="s">
        <v>969</v>
      </c>
      <c r="AZ1972" s="51" t="s">
        <v>969</v>
      </c>
    </row>
    <row r="1973" ht="15.75" customHeight="1">
      <c r="A1973" s="40">
        <v>3070.0</v>
      </c>
      <c r="B1973" s="28" t="s">
        <v>5224</v>
      </c>
      <c r="C1973" s="41"/>
      <c r="D1973" s="42">
        <f t="array" ref="D1973">index(systems,match($A1973,INDEX(systems,0,1),),3)</f>
        <v>-996.507</v>
      </c>
      <c r="E1973" s="42">
        <f t="array" ref="E1973">index(systems,match($A1973,INDEX(systems,0,1),),4)</f>
        <v>100.034</v>
      </c>
      <c r="F1973" s="43" t="str">
        <f>IFERROR(__xludf.DUMMYFUNCTION("let(row, match($B1973&amp;if($C1973&lt;&gt;"""","" [""&amp;$C1973&amp;""]"",""""),index(nebulae,,2),0),join("","",iferror(round(index(nebulae,row,5)/2,3),1),iferror(round(index(nebulae,row,6)/2,3),1),0))"),"1,1,0")</f>
        <v>1,1,0</v>
      </c>
      <c r="G1973" s="44" t="s">
        <v>5225</v>
      </c>
      <c r="H1973" s="45">
        <f t="array" ref="H1973">let(systemId,match(A1973,index(systems,0,1),),refSystemId,match($H$1,index(systems,0,1),),x,index(systems,systemId,3),y,index(systems,systemId,4),refX,index(systems,refSystemId,3),refY,index(systems,refSystemId,4),round(sqrt((x-refX)^2+(y-refY)^2),3))</f>
        <v>1001.515</v>
      </c>
      <c r="I1973" s="55"/>
      <c r="J1973" s="55"/>
      <c r="K1973" s="55"/>
      <c r="L1973" s="55"/>
      <c r="M1973" s="55"/>
      <c r="N1973" s="55"/>
      <c r="O1973" s="55"/>
      <c r="P1973" s="55"/>
      <c r="Q1973" s="55"/>
      <c r="R1973" s="55"/>
      <c r="S1973" s="55"/>
      <c r="T1973" s="55"/>
      <c r="U1973" s="55"/>
      <c r="V1973" s="55"/>
      <c r="W1973" s="55"/>
      <c r="X1973" s="55"/>
      <c r="Y1973" s="55"/>
      <c r="Z1973" s="56" t="s">
        <v>3855</v>
      </c>
      <c r="AA1973" s="55"/>
      <c r="AB1973" s="55"/>
      <c r="AC1973" s="55"/>
      <c r="AD1973" s="55"/>
      <c r="AE1973" s="55"/>
      <c r="AF1973" s="55"/>
      <c r="AG1973" s="55"/>
      <c r="AH1973" s="55"/>
      <c r="AI1973" s="55"/>
      <c r="AJ1973" s="55"/>
      <c r="AK1973" s="55"/>
      <c r="AL1973" s="55"/>
      <c r="AM1973" s="55"/>
      <c r="AN1973" s="55"/>
      <c r="AO1973" s="55"/>
      <c r="AP1973" s="55"/>
      <c r="AQ1973" s="55"/>
      <c r="AR1973" s="55"/>
      <c r="AS1973" s="55"/>
      <c r="AT1973" s="55"/>
      <c r="AU1973" s="51" t="s">
        <v>3855</v>
      </c>
      <c r="AV1973" s="55"/>
      <c r="AW1973" s="55"/>
      <c r="AX1973" s="55"/>
      <c r="AY1973" s="55"/>
      <c r="AZ1973" s="55"/>
    </row>
    <row r="1974" ht="15.75" customHeight="1">
      <c r="A1974" s="40">
        <v>1766.0</v>
      </c>
      <c r="B1974" s="28" t="s">
        <v>5226</v>
      </c>
      <c r="C1974" s="41"/>
      <c r="D1974" s="42">
        <f t="array" ref="D1974">index(systems,match($A1974,INDEX(systems,0,1),),3)</f>
        <v>471.744</v>
      </c>
      <c r="E1974" s="42">
        <f t="array" ref="E1974">index(systems,match($A1974,INDEX(systems,0,1),),4)</f>
        <v>-170.624</v>
      </c>
      <c r="F1974" s="43" t="str">
        <f>IFERROR(__xludf.DUMMYFUNCTION("let(row, match($B1974&amp;if($C1974&lt;&gt;"""","" [""&amp;$C1974&amp;""]"",""""),index(nebulae,,2),0),join("","",iferror(round(index(nebulae,row,5)/2,3),1),iferror(round(index(nebulae,row,6)/2,3),1),0))"),"1,1,0")</f>
        <v>1,1,0</v>
      </c>
      <c r="G1974" s="44" t="s">
        <v>5227</v>
      </c>
      <c r="H1974" s="45">
        <f t="array" ref="H1974">let(systemId,match(A1974,index(systems,0,1),),refSystemId,match($H$1,index(systems,0,1),),x,index(systems,systemId,3),y,index(systems,systemId,4),refX,index(systems,refSystemId,3),refY,index(systems,refSystemId,4),round(sqrt((x-refX)^2+(y-refY)^2),3))</f>
        <v>501.652</v>
      </c>
      <c r="I1974" s="41"/>
      <c r="J1974" s="41"/>
      <c r="K1974" s="41"/>
      <c r="L1974" s="41"/>
      <c r="M1974" s="41"/>
      <c r="N1974" s="28" t="s">
        <v>597</v>
      </c>
      <c r="O1974" s="48" t="s">
        <v>597</v>
      </c>
      <c r="P1974" s="48" t="s">
        <v>597</v>
      </c>
      <c r="Q1974" s="48" t="s">
        <v>597</v>
      </c>
      <c r="R1974" s="48" t="s">
        <v>597</v>
      </c>
      <c r="S1974" s="48" t="s">
        <v>597</v>
      </c>
      <c r="T1974" s="48" t="s">
        <v>597</v>
      </c>
      <c r="U1974" s="48" t="s">
        <v>597</v>
      </c>
      <c r="V1974" s="48" t="s">
        <v>597</v>
      </c>
      <c r="W1974" s="48" t="s">
        <v>597</v>
      </c>
      <c r="X1974" s="48" t="s">
        <v>597</v>
      </c>
      <c r="Y1974" s="48" t="s">
        <v>597</v>
      </c>
      <c r="Z1974" s="48" t="s">
        <v>597</v>
      </c>
      <c r="AA1974" s="48" t="s">
        <v>598</v>
      </c>
      <c r="AB1974" s="48" t="s">
        <v>598</v>
      </c>
      <c r="AC1974" s="48" t="s">
        <v>598</v>
      </c>
      <c r="AD1974" s="48" t="s">
        <v>598</v>
      </c>
      <c r="AE1974" s="48" t="s">
        <v>598</v>
      </c>
      <c r="AF1974" s="48" t="s">
        <v>598</v>
      </c>
      <c r="AG1974" s="48" t="s">
        <v>598</v>
      </c>
      <c r="AH1974" s="48" t="s">
        <v>598</v>
      </c>
      <c r="AI1974" s="48" t="s">
        <v>598</v>
      </c>
      <c r="AJ1974" s="48" t="s">
        <v>598</v>
      </c>
      <c r="AK1974" s="48" t="s">
        <v>598</v>
      </c>
      <c r="AL1974" s="48" t="s">
        <v>598</v>
      </c>
      <c r="AM1974" s="48" t="s">
        <v>598</v>
      </c>
      <c r="AN1974" s="48" t="s">
        <v>598</v>
      </c>
      <c r="AO1974" s="48" t="s">
        <v>597</v>
      </c>
      <c r="AP1974" s="48" t="s">
        <v>597</v>
      </c>
      <c r="AQ1974" s="48" t="s">
        <v>1868</v>
      </c>
      <c r="AR1974" s="48" t="s">
        <v>1868</v>
      </c>
      <c r="AS1974" s="48" t="s">
        <v>1868</v>
      </c>
      <c r="AT1974" s="48" t="s">
        <v>599</v>
      </c>
      <c r="AU1974" s="48" t="s">
        <v>599</v>
      </c>
      <c r="AV1974" s="48" t="s">
        <v>599</v>
      </c>
      <c r="AW1974" s="48" t="s">
        <v>599</v>
      </c>
      <c r="AX1974" s="48" t="s">
        <v>599</v>
      </c>
      <c r="AY1974" s="48" t="s">
        <v>599</v>
      </c>
      <c r="AZ1974" s="28" t="s">
        <v>599</v>
      </c>
    </row>
    <row r="1975" ht="15.75" customHeight="1">
      <c r="A1975" s="40">
        <v>1767.0</v>
      </c>
      <c r="B1975" s="28" t="s">
        <v>5228</v>
      </c>
      <c r="C1975" s="41"/>
      <c r="D1975" s="42">
        <f t="array" ref="D1975">index(systems,match($A1975,INDEX(systems,0,1),),3)</f>
        <v>-38.788</v>
      </c>
      <c r="E1975" s="42">
        <f t="array" ref="E1975">index(systems,match($A1975,INDEX(systems,0,1),),4)</f>
        <v>362.104</v>
      </c>
      <c r="F1975" s="43" t="str">
        <f>IFERROR(__xludf.DUMMYFUNCTION("let(row, match($B1975&amp;if($C1975&lt;&gt;"""","" [""&amp;$C1975&amp;""]"",""""),index(nebulae,,2),0),join("","",iferror(round(index(nebulae,row,5)/2,3),1),iferror(round(index(nebulae,row,6)/2,3),1),0))"),"1,1,0")</f>
        <v>1,1,0</v>
      </c>
      <c r="G1975" s="44" t="s">
        <v>5229</v>
      </c>
      <c r="H1975" s="45">
        <f t="array" ref="H1975">let(systemId,match(A1975,index(systems,0,1),),refSystemId,match($H$1,index(systems,0,1),),x,index(systems,systemId,3),y,index(systems,systemId,4),refX,index(systems,refSystemId,3),refY,index(systems,refSystemId,4),round(sqrt((x-refX)^2+(y-refY)^2),3))</f>
        <v>364.176</v>
      </c>
      <c r="I1975" s="46" t="s">
        <v>408</v>
      </c>
      <c r="J1975" s="46" t="s">
        <v>408</v>
      </c>
      <c r="K1975" s="46" t="s">
        <v>408</v>
      </c>
      <c r="L1975" s="47" t="s">
        <v>408</v>
      </c>
      <c r="M1975" s="47" t="s">
        <v>408</v>
      </c>
      <c r="N1975" s="28" t="s">
        <v>408</v>
      </c>
      <c r="O1975" s="41"/>
      <c r="P1975" s="48" t="s">
        <v>902</v>
      </c>
      <c r="Q1975" s="48" t="s">
        <v>902</v>
      </c>
      <c r="R1975" s="48" t="s">
        <v>902</v>
      </c>
      <c r="S1975" s="48" t="s">
        <v>902</v>
      </c>
      <c r="T1975" s="48" t="s">
        <v>902</v>
      </c>
      <c r="U1975" s="48" t="s">
        <v>846</v>
      </c>
      <c r="V1975" s="48" t="s">
        <v>846</v>
      </c>
      <c r="W1975" s="48" t="s">
        <v>846</v>
      </c>
      <c r="X1975" s="48" t="s">
        <v>846</v>
      </c>
      <c r="Y1975" s="48" t="s">
        <v>847</v>
      </c>
      <c r="Z1975" s="48" t="s">
        <v>902</v>
      </c>
      <c r="AA1975" s="48" t="s">
        <v>848</v>
      </c>
      <c r="AB1975" s="48" t="s">
        <v>848</v>
      </c>
      <c r="AC1975" s="48" t="s">
        <v>848</v>
      </c>
      <c r="AD1975" s="48" t="s">
        <v>848</v>
      </c>
      <c r="AE1975" s="48" t="s">
        <v>849</v>
      </c>
      <c r="AF1975" s="48" t="s">
        <v>849</v>
      </c>
      <c r="AG1975" s="48" t="s">
        <v>849</v>
      </c>
      <c r="AH1975" s="48" t="s">
        <v>849</v>
      </c>
      <c r="AI1975" s="48" t="s">
        <v>849</v>
      </c>
      <c r="AJ1975" s="48" t="s">
        <v>849</v>
      </c>
      <c r="AK1975" s="48" t="s">
        <v>849</v>
      </c>
      <c r="AL1975" s="48" t="s">
        <v>849</v>
      </c>
      <c r="AM1975" s="48" t="s">
        <v>849</v>
      </c>
      <c r="AN1975" s="48" t="s">
        <v>849</v>
      </c>
      <c r="AO1975" s="48" t="s">
        <v>849</v>
      </c>
      <c r="AP1975" s="48" t="s">
        <v>849</v>
      </c>
      <c r="AQ1975" s="48" t="s">
        <v>849</v>
      </c>
      <c r="AR1975" s="48" t="s">
        <v>849</v>
      </c>
      <c r="AS1975" s="48" t="s">
        <v>849</v>
      </c>
      <c r="AT1975" s="48" t="s">
        <v>849</v>
      </c>
      <c r="AU1975" s="48" t="s">
        <v>849</v>
      </c>
      <c r="AV1975" s="48" t="s">
        <v>849</v>
      </c>
      <c r="AW1975" s="48" t="s">
        <v>849</v>
      </c>
      <c r="AX1975" s="48" t="s">
        <v>850</v>
      </c>
      <c r="AY1975" s="48" t="s">
        <v>850</v>
      </c>
      <c r="AZ1975" s="51" t="s">
        <v>850</v>
      </c>
    </row>
    <row r="1976" ht="15.75" customHeight="1">
      <c r="A1976" s="40">
        <v>1768.0</v>
      </c>
      <c r="B1976" s="28" t="s">
        <v>5230</v>
      </c>
      <c r="C1976" s="41"/>
      <c r="D1976" s="42">
        <f t="array" ref="D1976">index(systems,match($A1976,INDEX(systems,0,1),),3)</f>
        <v>96.414</v>
      </c>
      <c r="E1976" s="42">
        <f t="array" ref="E1976">index(systems,match($A1976,INDEX(systems,0,1),),4)</f>
        <v>265.681</v>
      </c>
      <c r="F1976" s="43" t="str">
        <f>IFERROR(__xludf.DUMMYFUNCTION("let(row, match($B1976&amp;if($C1976&lt;&gt;"""","" [""&amp;$C1976&amp;""]"",""""),index(nebulae,,2),0),join("","",iferror(round(index(nebulae,row,5)/2,3),1),iferror(round(index(nebulae,row,6)/2,3),1),0))"),"1,1,0")</f>
        <v>1,1,0</v>
      </c>
      <c r="G1976" s="44" t="s">
        <v>5231</v>
      </c>
      <c r="H1976" s="45">
        <f t="array" ref="H1976">let(systemId,match(A1976,index(systems,0,1),),refSystemId,match($H$1,index(systems,0,1),),x,index(systems,systemId,3),y,index(systems,systemId,4),refX,index(systems,refSystemId,3),refY,index(systems,refSystemId,4),round(sqrt((x-refX)^2+(y-refY)^2),3))</f>
        <v>282.634</v>
      </c>
      <c r="I1976" s="41"/>
      <c r="J1976" s="41"/>
      <c r="K1976" s="28" t="s">
        <v>418</v>
      </c>
      <c r="L1976" s="41"/>
      <c r="M1976" s="41"/>
      <c r="N1976" s="28" t="s">
        <v>1257</v>
      </c>
      <c r="O1976" s="48" t="s">
        <v>1257</v>
      </c>
      <c r="P1976" s="48" t="s">
        <v>1257</v>
      </c>
      <c r="Q1976" s="48" t="s">
        <v>1257</v>
      </c>
      <c r="R1976" s="48" t="s">
        <v>1257</v>
      </c>
      <c r="S1976" s="48" t="s">
        <v>1257</v>
      </c>
      <c r="T1976" s="48" t="s">
        <v>1257</v>
      </c>
      <c r="U1976" s="48" t="s">
        <v>1257</v>
      </c>
      <c r="V1976" s="48" t="s">
        <v>1257</v>
      </c>
      <c r="W1976" s="48" t="s">
        <v>1257</v>
      </c>
      <c r="X1976" s="48" t="s">
        <v>1257</v>
      </c>
      <c r="Y1976" s="48" t="s">
        <v>1257</v>
      </c>
      <c r="Z1976" s="48" t="s">
        <v>1257</v>
      </c>
      <c r="AA1976" s="48" t="s">
        <v>1257</v>
      </c>
      <c r="AB1976" s="48" t="s">
        <v>1257</v>
      </c>
      <c r="AC1976" s="48" t="s">
        <v>1257</v>
      </c>
      <c r="AD1976" s="48" t="s">
        <v>1257</v>
      </c>
      <c r="AE1976" s="48" t="s">
        <v>1257</v>
      </c>
      <c r="AF1976" s="48" t="s">
        <v>1257</v>
      </c>
      <c r="AG1976" s="48" t="s">
        <v>1462</v>
      </c>
      <c r="AH1976" s="48" t="s">
        <v>1462</v>
      </c>
      <c r="AI1976" s="48" t="s">
        <v>1462</v>
      </c>
      <c r="AJ1976" s="48" t="s">
        <v>1462</v>
      </c>
      <c r="AK1976" s="48" t="s">
        <v>1257</v>
      </c>
      <c r="AL1976" s="48" t="s">
        <v>1257</v>
      </c>
      <c r="AM1976" s="48" t="s">
        <v>1257</v>
      </c>
      <c r="AN1976" s="48" t="s">
        <v>1258</v>
      </c>
      <c r="AO1976" s="48" t="s">
        <v>1258</v>
      </c>
      <c r="AP1976" s="48" t="s">
        <v>1258</v>
      </c>
      <c r="AQ1976" s="48" t="s">
        <v>1258</v>
      </c>
      <c r="AR1976" s="48" t="s">
        <v>1258</v>
      </c>
      <c r="AS1976" s="48" t="s">
        <v>1258</v>
      </c>
      <c r="AT1976" s="48" t="s">
        <v>1258</v>
      </c>
      <c r="AU1976" s="48" t="s">
        <v>1258</v>
      </c>
      <c r="AV1976" s="48" t="s">
        <v>1259</v>
      </c>
      <c r="AW1976" s="48" t="s">
        <v>1259</v>
      </c>
      <c r="AX1976" s="48" t="s">
        <v>1259</v>
      </c>
      <c r="AY1976" s="48" t="s">
        <v>1259</v>
      </c>
      <c r="AZ1976" s="28" t="s">
        <v>1259</v>
      </c>
    </row>
    <row r="1977" ht="15.75" customHeight="1">
      <c r="A1977" s="40">
        <v>1769.0</v>
      </c>
      <c r="B1977" s="28" t="s">
        <v>5232</v>
      </c>
      <c r="C1977" s="41"/>
      <c r="D1977" s="42">
        <f t="array" ref="D1977">index(systems,match($A1977,INDEX(systems,0,1),),3)</f>
        <v>363.699</v>
      </c>
      <c r="E1977" s="42">
        <f t="array" ref="E1977">index(systems,match($A1977,INDEX(systems,0,1),),4)</f>
        <v>329.015</v>
      </c>
      <c r="F1977" s="43" t="str">
        <f>IFERROR(__xludf.DUMMYFUNCTION("let(row, match($B1977&amp;if($C1977&lt;&gt;"""","" [""&amp;$C1977&amp;""]"",""""),index(nebulae,,2),0),join("","",iferror(round(index(nebulae,row,5)/2,3),1),iferror(round(index(nebulae,row,6)/2,3),1),0))"),"1,1,0")</f>
        <v>1,1,0</v>
      </c>
      <c r="G1977" s="44" t="s">
        <v>5233</v>
      </c>
      <c r="H1977" s="45">
        <f t="array" ref="H1977">let(systemId,match(A1977,index(systems,0,1),),refSystemId,match($H$1,index(systems,0,1),),x,index(systems,systemId,3),y,index(systems,systemId,4),refX,index(systems,refSystemId,3),refY,index(systems,refSystemId,4),round(sqrt((x-refX)^2+(y-refY)^2),3))</f>
        <v>490.436</v>
      </c>
      <c r="I1977" s="62" t="s">
        <v>408</v>
      </c>
      <c r="J1977" s="62" t="s">
        <v>408</v>
      </c>
      <c r="K1977" s="62" t="s">
        <v>408</v>
      </c>
      <c r="L1977" s="53"/>
      <c r="M1977" s="53"/>
      <c r="N1977" s="28" t="s">
        <v>571</v>
      </c>
      <c r="O1977" s="48" t="s">
        <v>571</v>
      </c>
      <c r="P1977" s="48" t="s">
        <v>571</v>
      </c>
      <c r="Q1977" s="48" t="s">
        <v>571</v>
      </c>
      <c r="R1977" s="48" t="s">
        <v>571</v>
      </c>
      <c r="S1977" s="48" t="s">
        <v>571</v>
      </c>
      <c r="T1977" s="48" t="s">
        <v>571</v>
      </c>
      <c r="U1977" s="48" t="s">
        <v>571</v>
      </c>
      <c r="V1977" s="48" t="s">
        <v>571</v>
      </c>
      <c r="W1977" s="48" t="s">
        <v>571</v>
      </c>
      <c r="X1977" s="48" t="s">
        <v>571</v>
      </c>
      <c r="Y1977" s="48" t="s">
        <v>572</v>
      </c>
      <c r="Z1977" s="48" t="s">
        <v>572</v>
      </c>
      <c r="AA1977" s="48" t="s">
        <v>572</v>
      </c>
      <c r="AB1977" s="48" t="s">
        <v>572</v>
      </c>
      <c r="AC1977" s="48" t="s">
        <v>572</v>
      </c>
      <c r="AD1977" s="48" t="s">
        <v>572</v>
      </c>
      <c r="AE1977" s="48" t="s">
        <v>572</v>
      </c>
      <c r="AF1977" s="48" t="s">
        <v>572</v>
      </c>
      <c r="AG1977" s="48" t="s">
        <v>572</v>
      </c>
      <c r="AH1977" s="48" t="s">
        <v>572</v>
      </c>
      <c r="AI1977" s="48" t="s">
        <v>572</v>
      </c>
      <c r="AJ1977" s="48" t="s">
        <v>572</v>
      </c>
      <c r="AK1977" s="48" t="s">
        <v>572</v>
      </c>
      <c r="AL1977" s="48" t="s">
        <v>572</v>
      </c>
      <c r="AM1977" s="48" t="s">
        <v>572</v>
      </c>
      <c r="AN1977" s="48" t="s">
        <v>572</v>
      </c>
      <c r="AO1977" s="48" t="s">
        <v>572</v>
      </c>
      <c r="AP1977" s="48" t="s">
        <v>572</v>
      </c>
      <c r="AQ1977" s="48" t="s">
        <v>572</v>
      </c>
      <c r="AR1977" s="48" t="s">
        <v>572</v>
      </c>
      <c r="AS1977" s="48" t="s">
        <v>572</v>
      </c>
      <c r="AT1977" s="48" t="s">
        <v>572</v>
      </c>
      <c r="AU1977" s="48" t="s">
        <v>572</v>
      </c>
      <c r="AV1977" s="48" t="s">
        <v>572</v>
      </c>
      <c r="AW1977" s="48" t="s">
        <v>572</v>
      </c>
      <c r="AX1977" s="48" t="s">
        <v>572</v>
      </c>
      <c r="AY1977" s="48" t="s">
        <v>572</v>
      </c>
      <c r="AZ1977" s="28" t="s">
        <v>572</v>
      </c>
    </row>
    <row r="1978" ht="15.75" customHeight="1">
      <c r="A1978" s="40">
        <v>1770.0</v>
      </c>
      <c r="B1978" s="28" t="s">
        <v>5234</v>
      </c>
      <c r="C1978" s="41"/>
      <c r="D1978" s="42">
        <f t="array" ref="D1978">index(systems,match($A1978,INDEX(systems,0,1),),3)</f>
        <v>25.302</v>
      </c>
      <c r="E1978" s="42">
        <f t="array" ref="E1978">index(systems,match($A1978,INDEX(systems,0,1),),4)</f>
        <v>-248.926</v>
      </c>
      <c r="F1978" s="43" t="str">
        <f>IFERROR(__xludf.DUMMYFUNCTION("let(row, match($B1978&amp;if($C1978&lt;&gt;"""","" [""&amp;$C1978&amp;""]"",""""),index(nebulae,,2),0),join("","",iferror(round(index(nebulae,row,5)/2,3),1),iferror(round(index(nebulae,row,6)/2,3),1),0))"),"1,1,0")</f>
        <v>1,1,0</v>
      </c>
      <c r="G1978" s="44" t="s">
        <v>5235</v>
      </c>
      <c r="H1978" s="45">
        <f t="array" ref="H1978">let(systemId,match(A1978,index(systems,0,1),),refSystemId,match($H$1,index(systems,0,1),),x,index(systems,systemId,3),y,index(systems,systemId,4),refX,index(systems,refSystemId,3),refY,index(systems,refSystemId,4),round(sqrt((x-refX)^2+(y-refY)^2),3))</f>
        <v>250.209</v>
      </c>
      <c r="I1978" s="46" t="s">
        <v>408</v>
      </c>
      <c r="J1978" s="47" t="s">
        <v>408</v>
      </c>
      <c r="K1978" s="47" t="s">
        <v>408</v>
      </c>
      <c r="L1978" s="47" t="s">
        <v>408</v>
      </c>
      <c r="M1978" s="46" t="s">
        <v>408</v>
      </c>
      <c r="N1978" s="28" t="s">
        <v>408</v>
      </c>
      <c r="O1978" s="41"/>
      <c r="P1978" s="48" t="s">
        <v>2113</v>
      </c>
      <c r="Q1978" s="48" t="s">
        <v>2113</v>
      </c>
      <c r="R1978" s="48" t="s">
        <v>2113</v>
      </c>
      <c r="S1978" s="48" t="s">
        <v>2113</v>
      </c>
      <c r="T1978" s="48" t="s">
        <v>2113</v>
      </c>
      <c r="U1978" s="48" t="s">
        <v>2113</v>
      </c>
      <c r="V1978" s="48" t="s">
        <v>2113</v>
      </c>
      <c r="W1978" s="48" t="s">
        <v>2113</v>
      </c>
      <c r="X1978" s="48" t="s">
        <v>2113</v>
      </c>
      <c r="Y1978" s="48" t="s">
        <v>422</v>
      </c>
      <c r="Z1978" s="48" t="s">
        <v>422</v>
      </c>
      <c r="AA1978" s="48" t="s">
        <v>422</v>
      </c>
      <c r="AB1978" s="48" t="s">
        <v>422</v>
      </c>
      <c r="AC1978" s="48" t="s">
        <v>422</v>
      </c>
      <c r="AD1978" s="48" t="s">
        <v>422</v>
      </c>
      <c r="AE1978" s="48" t="s">
        <v>422</v>
      </c>
      <c r="AF1978" s="48" t="s">
        <v>422</v>
      </c>
      <c r="AG1978" s="48" t="s">
        <v>422</v>
      </c>
      <c r="AH1978" s="48" t="s">
        <v>422</v>
      </c>
      <c r="AI1978" s="48" t="s">
        <v>422</v>
      </c>
      <c r="AJ1978" s="48" t="s">
        <v>422</v>
      </c>
      <c r="AK1978" s="48" t="s">
        <v>422</v>
      </c>
      <c r="AL1978" s="48" t="s">
        <v>422</v>
      </c>
      <c r="AM1978" s="48" t="s">
        <v>422</v>
      </c>
      <c r="AN1978" s="48" t="s">
        <v>422</v>
      </c>
      <c r="AO1978" s="48" t="s">
        <v>422</v>
      </c>
      <c r="AP1978" s="48" t="s">
        <v>422</v>
      </c>
      <c r="AQ1978" s="48" t="s">
        <v>422</v>
      </c>
      <c r="AR1978" s="48" t="s">
        <v>422</v>
      </c>
      <c r="AS1978" s="48" t="s">
        <v>422</v>
      </c>
      <c r="AT1978" s="48" t="s">
        <v>422</v>
      </c>
      <c r="AU1978" s="48" t="s">
        <v>422</v>
      </c>
      <c r="AV1978" s="48" t="s">
        <v>422</v>
      </c>
      <c r="AW1978" s="48" t="s">
        <v>422</v>
      </c>
      <c r="AX1978" s="48" t="s">
        <v>422</v>
      </c>
      <c r="AY1978" s="48" t="s">
        <v>422</v>
      </c>
      <c r="AZ1978" s="51" t="s">
        <v>422</v>
      </c>
    </row>
    <row r="1979" ht="15.75" customHeight="1">
      <c r="A1979" s="40">
        <v>1771.0</v>
      </c>
      <c r="B1979" s="28" t="s">
        <v>5236</v>
      </c>
      <c r="C1979" s="41"/>
      <c r="D1979" s="42">
        <f t="array" ref="D1979">index(systems,match($A1979,INDEX(systems,0,1),),3)</f>
        <v>-247.892</v>
      </c>
      <c r="E1979" s="42">
        <f t="array" ref="E1979">index(systems,match($A1979,INDEX(systems,0,1),),4)</f>
        <v>-108.382</v>
      </c>
      <c r="F1979" s="43" t="str">
        <f>IFERROR(__xludf.DUMMYFUNCTION("let(row, match($B1979&amp;if($C1979&lt;&gt;"""","" [""&amp;$C1979&amp;""]"",""""),index(nebulae,,2),0),join("","",iferror(round(index(nebulae,row,5)/2,3),1),iferror(round(index(nebulae,row,6)/2,3),1),0))"),"1,1,0")</f>
        <v>1,1,0</v>
      </c>
      <c r="G1979" s="44" t="s">
        <v>5237</v>
      </c>
      <c r="H1979" s="45">
        <f t="array" ref="H1979">let(systemId,match(A1979,index(systems,0,1),),refSystemId,match($H$1,index(systems,0,1),),x,index(systems,systemId,3),y,index(systems,systemId,4),refX,index(systems,refSystemId,3),refY,index(systems,refSystemId,4),round(sqrt((x-refX)^2+(y-refY)^2),3))</f>
        <v>270.55</v>
      </c>
      <c r="I1979" s="28" t="s">
        <v>418</v>
      </c>
      <c r="J1979" s="41"/>
      <c r="K1979" s="41"/>
      <c r="L1979" s="41"/>
      <c r="M1979" s="41"/>
      <c r="N1979" s="28" t="s">
        <v>725</v>
      </c>
      <c r="O1979" s="48" t="s">
        <v>725</v>
      </c>
      <c r="P1979" s="48" t="s">
        <v>725</v>
      </c>
      <c r="Q1979" s="48" t="s">
        <v>725</v>
      </c>
      <c r="R1979" s="48" t="s">
        <v>725</v>
      </c>
      <c r="S1979" s="48" t="s">
        <v>725</v>
      </c>
      <c r="T1979" s="48" t="s">
        <v>725</v>
      </c>
      <c r="U1979" s="48" t="s">
        <v>725</v>
      </c>
      <c r="V1979" s="48" t="s">
        <v>725</v>
      </c>
      <c r="W1979" s="48" t="s">
        <v>725</v>
      </c>
      <c r="X1979" s="48" t="s">
        <v>725</v>
      </c>
      <c r="Y1979" s="48" t="s">
        <v>560</v>
      </c>
      <c r="Z1979" s="48" t="s">
        <v>560</v>
      </c>
      <c r="AA1979" s="48" t="s">
        <v>560</v>
      </c>
      <c r="AB1979" s="48" t="s">
        <v>560</v>
      </c>
      <c r="AC1979" s="48" t="s">
        <v>560</v>
      </c>
      <c r="AD1979" s="48" t="s">
        <v>560</v>
      </c>
      <c r="AE1979" s="48" t="s">
        <v>560</v>
      </c>
      <c r="AF1979" s="48" t="s">
        <v>560</v>
      </c>
      <c r="AG1979" s="48" t="s">
        <v>560</v>
      </c>
      <c r="AH1979" s="48" t="s">
        <v>560</v>
      </c>
      <c r="AI1979" s="48" t="s">
        <v>560</v>
      </c>
      <c r="AJ1979" s="48" t="s">
        <v>560</v>
      </c>
      <c r="AK1979" s="48" t="s">
        <v>560</v>
      </c>
      <c r="AL1979" s="48" t="s">
        <v>560</v>
      </c>
      <c r="AM1979" s="48" t="s">
        <v>560</v>
      </c>
      <c r="AN1979" s="48" t="s">
        <v>560</v>
      </c>
      <c r="AO1979" s="48" t="s">
        <v>560</v>
      </c>
      <c r="AP1979" s="48" t="s">
        <v>560</v>
      </c>
      <c r="AQ1979" s="48" t="s">
        <v>560</v>
      </c>
      <c r="AR1979" s="48" t="s">
        <v>560</v>
      </c>
      <c r="AS1979" s="48" t="s">
        <v>418</v>
      </c>
      <c r="AT1979" s="48" t="s">
        <v>418</v>
      </c>
      <c r="AU1979" s="48" t="s">
        <v>418</v>
      </c>
      <c r="AV1979" s="52" t="s">
        <v>418</v>
      </c>
      <c r="AW1979" s="48" t="s">
        <v>418</v>
      </c>
      <c r="AX1979" s="48" t="s">
        <v>605</v>
      </c>
      <c r="AY1979" s="48" t="s">
        <v>605</v>
      </c>
      <c r="AZ1979" s="51" t="s">
        <v>560</v>
      </c>
    </row>
    <row r="1980" ht="15.75" customHeight="1">
      <c r="A1980" s="40">
        <v>1772.0</v>
      </c>
      <c r="B1980" s="28" t="s">
        <v>5238</v>
      </c>
      <c r="C1980" s="41"/>
      <c r="D1980" s="42">
        <f t="array" ref="D1980">index(systems,match($A1980,INDEX(systems,0,1),),3)</f>
        <v>-27.402</v>
      </c>
      <c r="E1980" s="42">
        <f t="array" ref="E1980">index(systems,match($A1980,INDEX(systems,0,1),),4)</f>
        <v>15.207</v>
      </c>
      <c r="F1980" s="43" t="str">
        <f>IFERROR(__xludf.DUMMYFUNCTION("let(row, match($B1980&amp;if($C1980&lt;&gt;"""","" [""&amp;$C1980&amp;""]"",""""),index(nebulae,,2),0),join("","",iferror(round(index(nebulae,row,5)/2,3),1),iferror(round(index(nebulae,row,6)/2,3),1),0))"),"1,1,0")</f>
        <v>1,1,0</v>
      </c>
      <c r="G1980" s="44" t="s">
        <v>5239</v>
      </c>
      <c r="H1980" s="102">
        <f t="array" ref="H1980">let(systemId,match(A1980,index(systems,0,1),),refSystemId,match($H$1,index(systems,0,1),),x,index(systems,systemId,3),y,index(systems,systemId,4),refX,index(systems,refSystemId,3),refY,index(systems,refSystemId,4),round(sqrt((x-refX)^2+(y-refY)^2),3))</f>
        <v>31.339</v>
      </c>
      <c r="I1980" s="46" t="s">
        <v>1275</v>
      </c>
      <c r="J1980" s="46" t="s">
        <v>508</v>
      </c>
      <c r="K1980" s="46" t="s">
        <v>508</v>
      </c>
      <c r="L1980" s="46" t="s">
        <v>508</v>
      </c>
      <c r="M1980" s="47" t="s">
        <v>508</v>
      </c>
      <c r="N1980" s="28" t="s">
        <v>1276</v>
      </c>
      <c r="O1980" s="48" t="s">
        <v>1276</v>
      </c>
      <c r="P1980" s="48" t="s">
        <v>1276</v>
      </c>
      <c r="Q1980" s="48" t="s">
        <v>1276</v>
      </c>
      <c r="R1980" s="48" t="s">
        <v>1277</v>
      </c>
      <c r="S1980" s="48" t="s">
        <v>1276</v>
      </c>
      <c r="T1980" s="28" t="s">
        <v>1276</v>
      </c>
      <c r="U1980" s="48" t="s">
        <v>641</v>
      </c>
      <c r="V1980" s="48" t="s">
        <v>641</v>
      </c>
      <c r="W1980" s="48" t="s">
        <v>641</v>
      </c>
      <c r="X1980" s="48" t="s">
        <v>641</v>
      </c>
      <c r="Y1980" s="48" t="s">
        <v>641</v>
      </c>
      <c r="Z1980" s="48" t="s">
        <v>641</v>
      </c>
      <c r="AA1980" s="48" t="s">
        <v>831</v>
      </c>
      <c r="AB1980" s="48" t="s">
        <v>831</v>
      </c>
      <c r="AC1980" s="48" t="s">
        <v>831</v>
      </c>
      <c r="AD1980" s="48" t="s">
        <v>831</v>
      </c>
      <c r="AE1980" s="48" t="s">
        <v>831</v>
      </c>
      <c r="AF1980" s="48" t="s">
        <v>831</v>
      </c>
      <c r="AG1980" s="48" t="s">
        <v>831</v>
      </c>
      <c r="AH1980" s="48" t="s">
        <v>832</v>
      </c>
      <c r="AI1980" s="48" t="s">
        <v>529</v>
      </c>
      <c r="AJ1980" s="48" t="s">
        <v>529</v>
      </c>
      <c r="AK1980" s="48" t="s">
        <v>529</v>
      </c>
      <c r="AL1980" s="48" t="s">
        <v>529</v>
      </c>
      <c r="AM1980" s="48" t="s">
        <v>529</v>
      </c>
      <c r="AN1980" s="48" t="s">
        <v>529</v>
      </c>
      <c r="AO1980" s="48" t="s">
        <v>529</v>
      </c>
      <c r="AP1980" s="48" t="s">
        <v>516</v>
      </c>
      <c r="AQ1980" s="48" t="s">
        <v>516</v>
      </c>
      <c r="AR1980" s="48" t="s">
        <v>517</v>
      </c>
      <c r="AS1980" s="48" t="s">
        <v>930</v>
      </c>
      <c r="AT1980" s="48" t="s">
        <v>930</v>
      </c>
      <c r="AU1980" s="48" t="s">
        <v>930</v>
      </c>
      <c r="AV1980" s="48" t="s">
        <v>930</v>
      </c>
      <c r="AW1980" s="48" t="s">
        <v>930</v>
      </c>
      <c r="AX1980" s="48" t="s">
        <v>931</v>
      </c>
      <c r="AY1980" s="48" t="s">
        <v>417</v>
      </c>
      <c r="AZ1980" s="51" t="s">
        <v>933</v>
      </c>
    </row>
    <row r="1981" ht="15.75" customHeight="1">
      <c r="A1981" s="40">
        <v>1773.0</v>
      </c>
      <c r="B1981" s="28" t="s">
        <v>5240</v>
      </c>
      <c r="C1981" s="41"/>
      <c r="D1981" s="42">
        <f t="array" ref="D1981">index(systems,match($A1981,INDEX(systems,0,1),),3)</f>
        <v>74.697</v>
      </c>
      <c r="E1981" s="42">
        <f t="array" ref="E1981">index(systems,match($A1981,INDEX(systems,0,1),),4)</f>
        <v>19.855</v>
      </c>
      <c r="F1981" s="43" t="str">
        <f>IFERROR(__xludf.DUMMYFUNCTION("let(row, match($B1981&amp;if($C1981&lt;&gt;"""","" [""&amp;$C1981&amp;""]"",""""),index(nebulae,,2),0),join("","",iferror(round(index(nebulae,row,5)/2,3),1),iferror(round(index(nebulae,row,6)/2,3),1),0))"),"1,1,0")</f>
        <v>1,1,0</v>
      </c>
      <c r="G1981" s="44" t="s">
        <v>5241</v>
      </c>
      <c r="H1981" s="45">
        <f t="array" ref="H1981">let(systemId,match(A1981,index(systems,0,1),),refSystemId,match($H$1,index(systems,0,1),),x,index(systems,systemId,3),y,index(systems,systemId,4),refX,index(systems,refSystemId,3),refY,index(systems,refSystemId,4),round(sqrt((x-refX)^2+(y-refY)^2),3))</f>
        <v>77.291</v>
      </c>
      <c r="I1981" s="41"/>
      <c r="J1981" s="28" t="s">
        <v>418</v>
      </c>
      <c r="K1981" s="28" t="s">
        <v>418</v>
      </c>
      <c r="L1981" s="41"/>
      <c r="M1981" s="41"/>
      <c r="N1981" s="28" t="s">
        <v>534</v>
      </c>
      <c r="O1981" s="48" t="s">
        <v>534</v>
      </c>
      <c r="P1981" s="48" t="s">
        <v>534</v>
      </c>
      <c r="Q1981" s="48" t="s">
        <v>534</v>
      </c>
      <c r="R1981" s="48" t="s">
        <v>535</v>
      </c>
      <c r="S1981" s="48" t="s">
        <v>534</v>
      </c>
      <c r="T1981" s="48" t="s">
        <v>647</v>
      </c>
      <c r="U1981" s="48" t="s">
        <v>1079</v>
      </c>
      <c r="V1981" s="48" t="s">
        <v>1079</v>
      </c>
      <c r="W1981" s="48" t="s">
        <v>1079</v>
      </c>
      <c r="X1981" s="48" t="s">
        <v>3207</v>
      </c>
      <c r="Y1981" s="48" t="s">
        <v>587</v>
      </c>
      <c r="Z1981" s="48" t="s">
        <v>587</v>
      </c>
      <c r="AA1981" s="48" t="s">
        <v>539</v>
      </c>
      <c r="AB1981" s="48" t="s">
        <v>539</v>
      </c>
      <c r="AC1981" s="48" t="s">
        <v>539</v>
      </c>
      <c r="AD1981" s="48" t="s">
        <v>539</v>
      </c>
      <c r="AE1981" s="48" t="s">
        <v>539</v>
      </c>
      <c r="AF1981" s="48" t="s">
        <v>539</v>
      </c>
      <c r="AG1981" s="48" t="s">
        <v>539</v>
      </c>
      <c r="AH1981" s="48" t="s">
        <v>539</v>
      </c>
      <c r="AI1981" s="48" t="s">
        <v>539</v>
      </c>
      <c r="AJ1981" s="48" t="s">
        <v>539</v>
      </c>
      <c r="AK1981" s="48" t="s">
        <v>539</v>
      </c>
      <c r="AL1981" s="48" t="s">
        <v>539</v>
      </c>
      <c r="AM1981" s="48" t="s">
        <v>539</v>
      </c>
      <c r="AN1981" s="48" t="s">
        <v>539</v>
      </c>
      <c r="AO1981" s="48" t="s">
        <v>584</v>
      </c>
      <c r="AP1981" s="48" t="s">
        <v>584</v>
      </c>
      <c r="AQ1981" s="48" t="s">
        <v>1064</v>
      </c>
      <c r="AR1981" s="48" t="s">
        <v>1064</v>
      </c>
      <c r="AS1981" s="48" t="s">
        <v>586</v>
      </c>
      <c r="AT1981" s="48" t="s">
        <v>586</v>
      </c>
      <c r="AU1981" s="48" t="s">
        <v>586</v>
      </c>
      <c r="AV1981" s="48" t="s">
        <v>586</v>
      </c>
      <c r="AW1981" s="48" t="s">
        <v>418</v>
      </c>
      <c r="AX1981" s="52" t="s">
        <v>587</v>
      </c>
      <c r="AY1981" s="52" t="s">
        <v>587</v>
      </c>
      <c r="AZ1981" s="49" t="s">
        <v>587</v>
      </c>
    </row>
    <row r="1982" ht="15.75" customHeight="1">
      <c r="A1982" s="40">
        <v>1774.0</v>
      </c>
      <c r="B1982" s="28" t="s">
        <v>5242</v>
      </c>
      <c r="C1982" s="41"/>
      <c r="D1982" s="42">
        <f t="array" ref="D1982">index(systems,match($A1982,INDEX(systems,0,1),),3)</f>
        <v>106.492</v>
      </c>
      <c r="E1982" s="42">
        <f t="array" ref="E1982">index(systems,match($A1982,INDEX(systems,0,1),),4)</f>
        <v>-382.137</v>
      </c>
      <c r="F1982" s="43" t="str">
        <f>IFERROR(__xludf.DUMMYFUNCTION("let(row, match($B1982&amp;if($C1982&lt;&gt;"""","" [""&amp;$C1982&amp;""]"",""""),index(nebulae,,2),0),join("","",iferror(round(index(nebulae,row,5)/2,3),1),iferror(round(index(nebulae,row,6)/2,3),1),0))"),"1,1,0")</f>
        <v>1,1,0</v>
      </c>
      <c r="G1982" s="44" t="s">
        <v>5243</v>
      </c>
      <c r="H1982" s="45">
        <f t="array" ref="H1982">let(systemId,match(A1982,index(systems,0,1),),refSystemId,match($H$1,index(systems,0,1),),x,index(systems,systemId,3),y,index(systems,systemId,4),refX,index(systems,refSystemId,3),refY,index(systems,refSystemId,4),round(sqrt((x-refX)^2+(y-refY)^2),3))</f>
        <v>396.698</v>
      </c>
      <c r="I1982" s="41"/>
      <c r="J1982" s="41"/>
      <c r="K1982" s="41"/>
      <c r="L1982" s="41"/>
      <c r="M1982" s="28" t="s">
        <v>418</v>
      </c>
      <c r="N1982" s="28" t="s">
        <v>1296</v>
      </c>
      <c r="O1982" s="48" t="s">
        <v>1296</v>
      </c>
      <c r="P1982" s="48" t="s">
        <v>1296</v>
      </c>
      <c r="Q1982" s="48" t="s">
        <v>1296</v>
      </c>
      <c r="R1982" s="48" t="s">
        <v>1296</v>
      </c>
      <c r="S1982" s="48" t="s">
        <v>1296</v>
      </c>
      <c r="T1982" s="48" t="s">
        <v>1296</v>
      </c>
      <c r="U1982" s="48" t="s">
        <v>1296</v>
      </c>
      <c r="V1982" s="48" t="s">
        <v>1296</v>
      </c>
      <c r="W1982" s="48" t="s">
        <v>1296</v>
      </c>
      <c r="X1982" s="48" t="s">
        <v>1296</v>
      </c>
      <c r="Y1982" s="48" t="s">
        <v>1296</v>
      </c>
      <c r="Z1982" s="48" t="s">
        <v>1296</v>
      </c>
      <c r="AA1982" s="48" t="s">
        <v>1296</v>
      </c>
      <c r="AB1982" s="48" t="s">
        <v>1296</v>
      </c>
      <c r="AC1982" s="48" t="s">
        <v>1296</v>
      </c>
      <c r="AD1982" s="48" t="s">
        <v>1296</v>
      </c>
      <c r="AE1982" s="48" t="s">
        <v>1296</v>
      </c>
      <c r="AF1982" s="48" t="s">
        <v>1296</v>
      </c>
      <c r="AG1982" s="48" t="s">
        <v>1296</v>
      </c>
      <c r="AH1982" s="48" t="s">
        <v>1296</v>
      </c>
      <c r="AI1982" s="48" t="s">
        <v>1296</v>
      </c>
      <c r="AJ1982" s="48" t="s">
        <v>1296</v>
      </c>
      <c r="AK1982" s="48" t="s">
        <v>1296</v>
      </c>
      <c r="AL1982" s="48" t="s">
        <v>1296</v>
      </c>
      <c r="AM1982" s="48" t="s">
        <v>1296</v>
      </c>
      <c r="AN1982" s="48" t="s">
        <v>1228</v>
      </c>
      <c r="AO1982" s="48" t="s">
        <v>1228</v>
      </c>
      <c r="AP1982" s="48" t="s">
        <v>1228</v>
      </c>
      <c r="AQ1982" s="48" t="s">
        <v>1228</v>
      </c>
      <c r="AR1982" s="48" t="s">
        <v>1228</v>
      </c>
      <c r="AS1982" s="48" t="s">
        <v>1228</v>
      </c>
      <c r="AT1982" s="48" t="s">
        <v>1228</v>
      </c>
      <c r="AU1982" s="48" t="s">
        <v>1228</v>
      </c>
      <c r="AV1982" s="52" t="s">
        <v>2390</v>
      </c>
      <c r="AW1982" s="52" t="s">
        <v>2390</v>
      </c>
      <c r="AX1982" s="52" t="s">
        <v>2390</v>
      </c>
      <c r="AY1982" s="52" t="s">
        <v>2390</v>
      </c>
      <c r="AZ1982" s="49" t="s">
        <v>2390</v>
      </c>
    </row>
    <row r="1983" ht="15.75" customHeight="1">
      <c r="A1983" s="40">
        <v>1775.0</v>
      </c>
      <c r="B1983" s="28" t="s">
        <v>5244</v>
      </c>
      <c r="C1983" s="41"/>
      <c r="D1983" s="42">
        <f t="array" ref="D1983">index(systems,match($A1983,INDEX(systems,0,1),),3)</f>
        <v>320.533</v>
      </c>
      <c r="E1983" s="42">
        <f t="array" ref="E1983">index(systems,match($A1983,INDEX(systems,0,1),),4)</f>
        <v>221.949</v>
      </c>
      <c r="F1983" s="43" t="str">
        <f>IFERROR(__xludf.DUMMYFUNCTION("let(row, match($B1983&amp;if($C1983&lt;&gt;"""","" [""&amp;$C1983&amp;""]"",""""),index(nebulae,,2),0),join("","",iferror(round(index(nebulae,row,5)/2,3),1),iferror(round(index(nebulae,row,6)/2,3),1),0))"),"1,1,0")</f>
        <v>1,1,0</v>
      </c>
      <c r="G1983" s="44" t="s">
        <v>5245</v>
      </c>
      <c r="H1983" s="45">
        <f t="array" ref="H1983">let(systemId,match(A1983,index(systems,0,1),),refSystemId,match($H$1,index(systems,0,1),),x,index(systems,systemId,3),y,index(systems,systemId,4),refX,index(systems,refSystemId,3),refY,index(systems,refSystemId,4),round(sqrt((x-refX)^2+(y-refY)^2),3))</f>
        <v>389.875</v>
      </c>
      <c r="I1983" s="60" t="s">
        <v>408</v>
      </c>
      <c r="J1983" s="60" t="s">
        <v>408</v>
      </c>
      <c r="K1983" s="60" t="s">
        <v>408</v>
      </c>
      <c r="L1983" s="41"/>
      <c r="M1983" s="41"/>
      <c r="N1983" s="28" t="s">
        <v>1397</v>
      </c>
      <c r="O1983" s="48" t="s">
        <v>1397</v>
      </c>
      <c r="P1983" s="48" t="s">
        <v>1397</v>
      </c>
      <c r="Q1983" s="48" t="s">
        <v>1397</v>
      </c>
      <c r="R1983" s="48" t="s">
        <v>1397</v>
      </c>
      <c r="S1983" s="48" t="s">
        <v>1397</v>
      </c>
      <c r="T1983" s="48" t="s">
        <v>1397</v>
      </c>
      <c r="U1983" s="48" t="s">
        <v>1397</v>
      </c>
      <c r="V1983" s="48" t="s">
        <v>1397</v>
      </c>
      <c r="W1983" s="48" t="s">
        <v>1397</v>
      </c>
      <c r="X1983" s="48" t="s">
        <v>1397</v>
      </c>
      <c r="Y1983" s="48" t="s">
        <v>422</v>
      </c>
      <c r="Z1983" s="48" t="s">
        <v>422</v>
      </c>
      <c r="AA1983" s="48" t="s">
        <v>422</v>
      </c>
      <c r="AB1983" s="48" t="s">
        <v>422</v>
      </c>
      <c r="AC1983" s="48" t="s">
        <v>422</v>
      </c>
      <c r="AD1983" s="48" t="s">
        <v>422</v>
      </c>
      <c r="AE1983" s="48" t="s">
        <v>422</v>
      </c>
      <c r="AF1983" s="48" t="s">
        <v>422</v>
      </c>
      <c r="AG1983" s="48" t="s">
        <v>422</v>
      </c>
      <c r="AH1983" s="48" t="s">
        <v>422</v>
      </c>
      <c r="AI1983" s="48" t="s">
        <v>422</v>
      </c>
      <c r="AJ1983" s="48" t="s">
        <v>422</v>
      </c>
      <c r="AK1983" s="48" t="s">
        <v>422</v>
      </c>
      <c r="AL1983" s="48" t="s">
        <v>422</v>
      </c>
      <c r="AM1983" s="48" t="s">
        <v>422</v>
      </c>
      <c r="AN1983" s="48" t="s">
        <v>422</v>
      </c>
      <c r="AO1983" s="48" t="s">
        <v>422</v>
      </c>
      <c r="AP1983" s="48" t="s">
        <v>422</v>
      </c>
      <c r="AQ1983" s="48" t="s">
        <v>422</v>
      </c>
      <c r="AR1983" s="48" t="s">
        <v>422</v>
      </c>
      <c r="AS1983" s="48" t="s">
        <v>422</v>
      </c>
      <c r="AT1983" s="48" t="s">
        <v>422</v>
      </c>
      <c r="AU1983" s="48" t="s">
        <v>422</v>
      </c>
      <c r="AV1983" s="48" t="s">
        <v>422</v>
      </c>
      <c r="AW1983" s="48" t="s">
        <v>422</v>
      </c>
      <c r="AX1983" s="48" t="s">
        <v>422</v>
      </c>
      <c r="AY1983" s="48" t="s">
        <v>422</v>
      </c>
      <c r="AZ1983" s="28" t="s">
        <v>422</v>
      </c>
    </row>
    <row r="1984" ht="15.75" customHeight="1">
      <c r="A1984" s="40">
        <v>1776.0</v>
      </c>
      <c r="B1984" s="28" t="s">
        <v>5246</v>
      </c>
      <c r="C1984" s="41"/>
      <c r="D1984" s="42">
        <f t="array" ref="D1984">index(systems,match($A1984,INDEX(systems,0,1),),3)</f>
        <v>212.518</v>
      </c>
      <c r="E1984" s="42">
        <f t="array" ref="E1984">index(systems,match($A1984,INDEX(systems,0,1),),4)</f>
        <v>182.926</v>
      </c>
      <c r="F1984" s="43" t="str">
        <f>IFERROR(__xludf.DUMMYFUNCTION("let(row, match($B1984&amp;if($C1984&lt;&gt;"""","" [""&amp;$C1984&amp;""]"",""""),index(nebulae,,2),0),join("","",iferror(round(index(nebulae,row,5)/2,3),1),iferror(round(index(nebulae,row,6)/2,3),1),0))"),"1,1,0")</f>
        <v>1,1,0</v>
      </c>
      <c r="G1984" s="44" t="s">
        <v>5247</v>
      </c>
      <c r="H1984" s="45">
        <f t="array" ref="H1984">let(systemId,match(A1984,index(systems,0,1),),refSystemId,match($H$1,index(systems,0,1),),x,index(systems,systemId,3),y,index(systems,systemId,4),refX,index(systems,refSystemId,3),refY,index(systems,refSystemId,4),round(sqrt((x-refX)^2+(y-refY)^2),3))</f>
        <v>280.403</v>
      </c>
      <c r="I1984" s="46" t="s">
        <v>408</v>
      </c>
      <c r="J1984" s="46" t="s">
        <v>408</v>
      </c>
      <c r="K1984" s="46" t="s">
        <v>408</v>
      </c>
      <c r="L1984" s="47" t="s">
        <v>408</v>
      </c>
      <c r="M1984" s="47" t="s">
        <v>408</v>
      </c>
      <c r="N1984" s="28" t="s">
        <v>408</v>
      </c>
      <c r="O1984" s="41"/>
      <c r="P1984" s="48" t="s">
        <v>1482</v>
      </c>
      <c r="Q1984" s="48" t="s">
        <v>1482</v>
      </c>
      <c r="R1984" s="48" t="s">
        <v>1482</v>
      </c>
      <c r="S1984" s="48" t="s">
        <v>1482</v>
      </c>
      <c r="T1984" s="48" t="s">
        <v>1482</v>
      </c>
      <c r="U1984" s="48" t="s">
        <v>1482</v>
      </c>
      <c r="V1984" s="48" t="s">
        <v>1482</v>
      </c>
      <c r="W1984" s="48" t="s">
        <v>422</v>
      </c>
      <c r="X1984" s="48" t="s">
        <v>422</v>
      </c>
      <c r="Y1984" s="48" t="s">
        <v>422</v>
      </c>
      <c r="Z1984" s="48" t="s">
        <v>422</v>
      </c>
      <c r="AA1984" s="48" t="s">
        <v>422</v>
      </c>
      <c r="AB1984" s="48" t="s">
        <v>422</v>
      </c>
      <c r="AC1984" s="48" t="s">
        <v>422</v>
      </c>
      <c r="AD1984" s="48" t="s">
        <v>422</v>
      </c>
      <c r="AE1984" s="48" t="s">
        <v>422</v>
      </c>
      <c r="AF1984" s="48" t="s">
        <v>422</v>
      </c>
      <c r="AG1984" s="48" t="s">
        <v>422</v>
      </c>
      <c r="AH1984" s="48" t="s">
        <v>422</v>
      </c>
      <c r="AI1984" s="48" t="s">
        <v>422</v>
      </c>
      <c r="AJ1984" s="48" t="s">
        <v>422</v>
      </c>
      <c r="AK1984" s="48" t="s">
        <v>422</v>
      </c>
      <c r="AL1984" s="48" t="s">
        <v>422</v>
      </c>
      <c r="AM1984" s="48" t="s">
        <v>422</v>
      </c>
      <c r="AN1984" s="48" t="s">
        <v>422</v>
      </c>
      <c r="AO1984" s="48" t="s">
        <v>422</v>
      </c>
      <c r="AP1984" s="48" t="s">
        <v>422</v>
      </c>
      <c r="AQ1984" s="48" t="s">
        <v>422</v>
      </c>
      <c r="AR1984" s="48" t="s">
        <v>422</v>
      </c>
      <c r="AS1984" s="48" t="s">
        <v>422</v>
      </c>
      <c r="AT1984" s="48" t="s">
        <v>422</v>
      </c>
      <c r="AU1984" s="48" t="s">
        <v>422</v>
      </c>
      <c r="AV1984" s="52" t="s">
        <v>422</v>
      </c>
      <c r="AW1984" s="52" t="s">
        <v>422</v>
      </c>
      <c r="AX1984" s="52" t="s">
        <v>422</v>
      </c>
      <c r="AY1984" s="52" t="s">
        <v>422</v>
      </c>
      <c r="AZ1984" s="28" t="s">
        <v>422</v>
      </c>
    </row>
    <row r="1985" ht="15.75" customHeight="1">
      <c r="A1985" s="40">
        <v>1777.0</v>
      </c>
      <c r="B1985" s="28" t="s">
        <v>5248</v>
      </c>
      <c r="C1985" s="28" t="s">
        <v>5249</v>
      </c>
      <c r="D1985" s="42">
        <f t="array" ref="D1985">index(systems,match($A1985,INDEX(systems,0,1),),3)</f>
        <v>52.218</v>
      </c>
      <c r="E1985" s="42">
        <f t="array" ref="E1985">index(systems,match($A1985,INDEX(systems,0,1),),4)</f>
        <v>-379.328</v>
      </c>
      <c r="F1985" s="43" t="str">
        <f>IFERROR(__xludf.DUMMYFUNCTION("let(row, match($B1985&amp;if($C1985&lt;&gt;"""","" [""&amp;$C1985&amp;""]"",""""),index(nebulae,,2),0),join("","",iferror(round(index(nebulae,row,5)/2,3),1),iferror(round(index(nebulae,row,6)/2,3),1),0))"),"1,1,0")</f>
        <v>1,1,0</v>
      </c>
      <c r="G1985" s="44" t="s">
        <v>5250</v>
      </c>
      <c r="H1985" s="45">
        <f t="array" ref="H1985">let(systemId,match(A1985,index(systems,0,1),),refSystemId,match($H$1,index(systems,0,1),),x,index(systems,systemId,3),y,index(systems,systemId,4),refX,index(systems,refSystemId,3),refY,index(systems,refSystemId,4),round(sqrt((x-refX)^2+(y-refY)^2),3))</f>
        <v>382.905</v>
      </c>
      <c r="I1985" s="28" t="s">
        <v>408</v>
      </c>
      <c r="J1985" s="48" t="s">
        <v>408</v>
      </c>
      <c r="K1985" s="48" t="s">
        <v>408</v>
      </c>
      <c r="L1985" s="48" t="s">
        <v>408</v>
      </c>
      <c r="M1985" s="28" t="s">
        <v>408</v>
      </c>
      <c r="N1985" s="28" t="s">
        <v>408</v>
      </c>
      <c r="O1985" s="41"/>
      <c r="P1985" s="48" t="s">
        <v>1566</v>
      </c>
      <c r="Q1985" s="48" t="s">
        <v>1566</v>
      </c>
      <c r="R1985" s="48" t="s">
        <v>1566</v>
      </c>
      <c r="S1985" s="48" t="s">
        <v>1566</v>
      </c>
      <c r="T1985" s="48" t="s">
        <v>1566</v>
      </c>
      <c r="U1985" s="48" t="s">
        <v>1566</v>
      </c>
      <c r="V1985" s="48" t="s">
        <v>1566</v>
      </c>
      <c r="W1985" s="48" t="s">
        <v>1566</v>
      </c>
      <c r="X1985" s="48" t="s">
        <v>422</v>
      </c>
      <c r="Y1985" s="48" t="s">
        <v>422</v>
      </c>
      <c r="Z1985" s="48" t="s">
        <v>422</v>
      </c>
      <c r="AA1985" s="48" t="s">
        <v>422</v>
      </c>
      <c r="AB1985" s="48" t="s">
        <v>422</v>
      </c>
      <c r="AC1985" s="48" t="s">
        <v>422</v>
      </c>
      <c r="AD1985" s="48" t="s">
        <v>422</v>
      </c>
      <c r="AE1985" s="48" t="s">
        <v>422</v>
      </c>
      <c r="AF1985" s="48" t="s">
        <v>422</v>
      </c>
      <c r="AG1985" s="48" t="s">
        <v>422</v>
      </c>
      <c r="AH1985" s="48" t="s">
        <v>422</v>
      </c>
      <c r="AI1985" s="48" t="s">
        <v>422</v>
      </c>
      <c r="AJ1985" s="48" t="s">
        <v>422</v>
      </c>
      <c r="AK1985" s="48" t="s">
        <v>422</v>
      </c>
      <c r="AL1985" s="48" t="s">
        <v>422</v>
      </c>
      <c r="AM1985" s="48" t="s">
        <v>422</v>
      </c>
      <c r="AN1985" s="48" t="s">
        <v>422</v>
      </c>
      <c r="AO1985" s="48" t="s">
        <v>422</v>
      </c>
      <c r="AP1985" s="48" t="s">
        <v>422</v>
      </c>
      <c r="AQ1985" s="48" t="s">
        <v>422</v>
      </c>
      <c r="AR1985" s="48" t="s">
        <v>422</v>
      </c>
      <c r="AS1985" s="48" t="s">
        <v>422</v>
      </c>
      <c r="AT1985" s="48" t="s">
        <v>422</v>
      </c>
      <c r="AU1985" s="48" t="s">
        <v>422</v>
      </c>
      <c r="AV1985" s="48" t="s">
        <v>422</v>
      </c>
      <c r="AW1985" s="48" t="s">
        <v>422</v>
      </c>
      <c r="AX1985" s="48" t="s">
        <v>422</v>
      </c>
      <c r="AY1985" s="48" t="s">
        <v>422</v>
      </c>
      <c r="AZ1985" s="28" t="s">
        <v>422</v>
      </c>
    </row>
    <row r="1986" ht="15.75" customHeight="1">
      <c r="A1986" s="40">
        <v>1778.0</v>
      </c>
      <c r="B1986" s="28" t="s">
        <v>5251</v>
      </c>
      <c r="C1986" s="41"/>
      <c r="D1986" s="42">
        <f t="array" ref="D1986">index(systems,match($A1986,INDEX(systems,0,1),),3)</f>
        <v>-139.559</v>
      </c>
      <c r="E1986" s="42">
        <f t="array" ref="E1986">index(systems,match($A1986,INDEX(systems,0,1),),4)</f>
        <v>-182.321</v>
      </c>
      <c r="F1986" s="43" t="str">
        <f>IFERROR(__xludf.DUMMYFUNCTION("let(row, match($B1986&amp;if($C1986&lt;&gt;"""","" [""&amp;$C1986&amp;""]"",""""),index(nebulae,,2),0),join("","",iferror(round(index(nebulae,row,5)/2,3),1),iferror(round(index(nebulae,row,6)/2,3),1),0))"),"1,1,0")</f>
        <v>1,1,0</v>
      </c>
      <c r="G1986" s="44" t="s">
        <v>5252</v>
      </c>
      <c r="H1986" s="45">
        <f t="array" ref="H1986">let(systemId,match(A1986,index(systems,0,1),),refSystemId,match($H$1,index(systems,0,1),),x,index(systems,systemId,3),y,index(systems,systemId,4),refX,index(systems,refSystemId,3),refY,index(systems,refSystemId,4),round(sqrt((x-refX)^2+(y-refY)^2),3))</f>
        <v>229.603</v>
      </c>
      <c r="I1986" s="46" t="s">
        <v>676</v>
      </c>
      <c r="J1986" s="47" t="s">
        <v>558</v>
      </c>
      <c r="K1986" s="47" t="s">
        <v>558</v>
      </c>
      <c r="L1986" s="48" t="s">
        <v>558</v>
      </c>
      <c r="M1986" s="28" t="s">
        <v>558</v>
      </c>
      <c r="N1986" s="28" t="s">
        <v>558</v>
      </c>
      <c r="O1986" s="48" t="s">
        <v>558</v>
      </c>
      <c r="P1986" s="48" t="s">
        <v>558</v>
      </c>
      <c r="Q1986" s="48" t="s">
        <v>558</v>
      </c>
      <c r="R1986" s="48" t="s">
        <v>558</v>
      </c>
      <c r="S1986" s="48" t="s">
        <v>558</v>
      </c>
      <c r="T1986" s="48" t="s">
        <v>558</v>
      </c>
      <c r="U1986" s="48" t="s">
        <v>558</v>
      </c>
      <c r="V1986" s="48" t="s">
        <v>558</v>
      </c>
      <c r="W1986" s="48" t="s">
        <v>558</v>
      </c>
      <c r="X1986" s="48" t="s">
        <v>558</v>
      </c>
      <c r="Y1986" s="48" t="s">
        <v>558</v>
      </c>
      <c r="Z1986" s="48" t="s">
        <v>558</v>
      </c>
      <c r="AA1986" s="48" t="s">
        <v>558</v>
      </c>
      <c r="AB1986" s="48" t="s">
        <v>558</v>
      </c>
      <c r="AC1986" s="48" t="s">
        <v>558</v>
      </c>
      <c r="AD1986" s="48" t="s">
        <v>558</v>
      </c>
      <c r="AE1986" s="48" t="s">
        <v>558</v>
      </c>
      <c r="AF1986" s="48" t="s">
        <v>558</v>
      </c>
      <c r="AG1986" s="48" t="s">
        <v>558</v>
      </c>
      <c r="AH1986" s="48" t="s">
        <v>558</v>
      </c>
      <c r="AI1986" s="48" t="s">
        <v>558</v>
      </c>
      <c r="AJ1986" s="48" t="s">
        <v>558</v>
      </c>
      <c r="AK1986" s="48" t="s">
        <v>558</v>
      </c>
      <c r="AL1986" s="48" t="s">
        <v>558</v>
      </c>
      <c r="AM1986" s="48" t="s">
        <v>558</v>
      </c>
      <c r="AN1986" s="48" t="s">
        <v>558</v>
      </c>
      <c r="AO1986" s="48" t="s">
        <v>558</v>
      </c>
      <c r="AP1986" s="48" t="s">
        <v>558</v>
      </c>
      <c r="AQ1986" s="48" t="s">
        <v>558</v>
      </c>
      <c r="AR1986" s="48" t="s">
        <v>676</v>
      </c>
      <c r="AS1986" s="48" t="s">
        <v>676</v>
      </c>
      <c r="AT1986" s="48" t="s">
        <v>676</v>
      </c>
      <c r="AU1986" s="48" t="s">
        <v>677</v>
      </c>
      <c r="AV1986" s="48" t="s">
        <v>677</v>
      </c>
      <c r="AW1986" s="48" t="s">
        <v>677</v>
      </c>
      <c r="AX1986" s="48" t="s">
        <v>677</v>
      </c>
      <c r="AY1986" s="48" t="s">
        <v>1086</v>
      </c>
      <c r="AZ1986" s="28" t="s">
        <v>1086</v>
      </c>
    </row>
    <row r="1987" ht="15.75" customHeight="1">
      <c r="A1987" s="40">
        <v>1779.0</v>
      </c>
      <c r="B1987" s="28" t="s">
        <v>5253</v>
      </c>
      <c r="C1987" s="41"/>
      <c r="D1987" s="42">
        <f t="array" ref="D1987">index(systems,match($A1987,INDEX(systems,0,1),),3)</f>
        <v>164.54</v>
      </c>
      <c r="E1987" s="42">
        <f t="array" ref="E1987">index(systems,match($A1987,INDEX(systems,0,1),),4)</f>
        <v>-99.254</v>
      </c>
      <c r="F1987" s="43" t="str">
        <f>IFERROR(__xludf.DUMMYFUNCTION("let(row, match($B1987&amp;if($C1987&lt;&gt;"""","" [""&amp;$C1987&amp;""]"",""""),index(nebulae,,2),0),join("","",iferror(round(index(nebulae,row,5)/2,3),1),iferror(round(index(nebulae,row,6)/2,3),1),0))"),"1,1,0")</f>
        <v>1,1,0</v>
      </c>
      <c r="G1987" s="44" t="s">
        <v>5254</v>
      </c>
      <c r="H1987" s="45">
        <f t="array" ref="H1987">let(systemId,match(A1987,index(systems,0,1),),refSystemId,match($H$1,index(systems,0,1),),x,index(systems,systemId,3),y,index(systems,systemId,4),refX,index(systems,refSystemId,3),refY,index(systems,refSystemId,4),round(sqrt((x-refX)^2+(y-refY)^2),3))</f>
        <v>192.158</v>
      </c>
      <c r="I1987" s="28" t="s">
        <v>5255</v>
      </c>
      <c r="J1987" s="28" t="s">
        <v>5255</v>
      </c>
      <c r="K1987" s="28" t="s">
        <v>500</v>
      </c>
      <c r="L1987" s="48" t="s">
        <v>500</v>
      </c>
      <c r="M1987" s="28" t="s">
        <v>500</v>
      </c>
      <c r="N1987" s="28" t="s">
        <v>555</v>
      </c>
      <c r="O1987" s="48" t="s">
        <v>555</v>
      </c>
      <c r="P1987" s="48" t="s">
        <v>555</v>
      </c>
      <c r="Q1987" s="48" t="s">
        <v>555</v>
      </c>
      <c r="R1987" s="48" t="s">
        <v>555</v>
      </c>
      <c r="S1987" s="48" t="s">
        <v>555</v>
      </c>
      <c r="T1987" s="48" t="s">
        <v>555</v>
      </c>
      <c r="U1987" s="48" t="s">
        <v>555</v>
      </c>
      <c r="V1987" s="48" t="s">
        <v>555</v>
      </c>
      <c r="W1987" s="48" t="s">
        <v>555</v>
      </c>
      <c r="X1987" s="48" t="s">
        <v>555</v>
      </c>
      <c r="Y1987" s="48" t="s">
        <v>992</v>
      </c>
      <c r="Z1987" s="48" t="s">
        <v>992</v>
      </c>
      <c r="AA1987" s="48" t="s">
        <v>993</v>
      </c>
      <c r="AB1987" s="48" t="s">
        <v>993</v>
      </c>
      <c r="AC1987" s="48" t="s">
        <v>993</v>
      </c>
      <c r="AD1987" s="48" t="s">
        <v>993</v>
      </c>
      <c r="AE1987" s="48" t="s">
        <v>993</v>
      </c>
      <c r="AF1987" s="48" t="s">
        <v>993</v>
      </c>
      <c r="AG1987" s="48" t="s">
        <v>993</v>
      </c>
      <c r="AH1987" s="48" t="s">
        <v>993</v>
      </c>
      <c r="AI1987" s="48" t="s">
        <v>993</v>
      </c>
      <c r="AJ1987" s="48" t="s">
        <v>993</v>
      </c>
      <c r="AK1987" s="48" t="s">
        <v>993</v>
      </c>
      <c r="AL1987" s="48" t="s">
        <v>993</v>
      </c>
      <c r="AM1987" s="48" t="s">
        <v>993</v>
      </c>
      <c r="AN1987" s="48" t="s">
        <v>993</v>
      </c>
      <c r="AO1987" s="48" t="s">
        <v>992</v>
      </c>
      <c r="AP1987" s="48" t="s">
        <v>992</v>
      </c>
      <c r="AQ1987" s="48" t="s">
        <v>992</v>
      </c>
      <c r="AR1987" s="48" t="s">
        <v>992</v>
      </c>
      <c r="AS1987" s="48" t="s">
        <v>992</v>
      </c>
      <c r="AT1987" s="48" t="s">
        <v>992</v>
      </c>
      <c r="AU1987" s="48" t="s">
        <v>992</v>
      </c>
      <c r="AV1987" s="48" t="s">
        <v>994</v>
      </c>
      <c r="AW1987" s="48" t="s">
        <v>994</v>
      </c>
      <c r="AX1987" s="48" t="s">
        <v>994</v>
      </c>
      <c r="AY1987" s="48" t="s">
        <v>994</v>
      </c>
      <c r="AZ1987" s="28" t="s">
        <v>994</v>
      </c>
    </row>
    <row r="1988" ht="15.75" customHeight="1">
      <c r="A1988" s="40">
        <v>1780.0</v>
      </c>
      <c r="B1988" s="28" t="s">
        <v>5256</v>
      </c>
      <c r="C1988" s="41"/>
      <c r="D1988" s="42">
        <f t="array" ref="D1988">index(systems,match($A1988,INDEX(systems,0,1),),3)</f>
        <v>35.241</v>
      </c>
      <c r="E1988" s="42">
        <f t="array" ref="E1988">index(systems,match($A1988,INDEX(systems,0,1),),4)</f>
        <v>289.645</v>
      </c>
      <c r="F1988" s="43" t="str">
        <f>IFERROR(__xludf.DUMMYFUNCTION("let(row, match($B1988&amp;if($C1988&lt;&gt;"""","" [""&amp;$C1988&amp;""]"",""""),index(nebulae,,2),0),join("","",iferror(round(index(nebulae,row,5)/2,3),1),iferror(round(index(nebulae,row,6)/2,3),1),0))"),"1,1,0")</f>
        <v>1,1,0</v>
      </c>
      <c r="G1988" s="44" t="s">
        <v>5257</v>
      </c>
      <c r="H1988" s="45">
        <f t="array" ref="H1988">let(systemId,match(A1988,index(systems,0,1),),refSystemId,match($H$1,index(systems,0,1),),x,index(systems,systemId,3),y,index(systems,systemId,4),refX,index(systems,refSystemId,3),refY,index(systems,refSystemId,4),round(sqrt((x-refX)^2+(y-refY)^2),3))</f>
        <v>291.781</v>
      </c>
      <c r="I1988" s="60" t="s">
        <v>408</v>
      </c>
      <c r="J1988" s="60" t="s">
        <v>408</v>
      </c>
      <c r="K1988" s="60" t="s">
        <v>408</v>
      </c>
      <c r="L1988" s="28" t="s">
        <v>408</v>
      </c>
      <c r="M1988" s="41"/>
      <c r="N1988" s="28" t="s">
        <v>409</v>
      </c>
      <c r="O1988" s="48" t="s">
        <v>409</v>
      </c>
      <c r="P1988" s="48" t="s">
        <v>409</v>
      </c>
      <c r="Q1988" s="48" t="s">
        <v>409</v>
      </c>
      <c r="R1988" s="48" t="s">
        <v>409</v>
      </c>
      <c r="S1988" s="48" t="s">
        <v>409</v>
      </c>
      <c r="T1988" s="48" t="s">
        <v>409</v>
      </c>
      <c r="U1988" s="48" t="s">
        <v>422</v>
      </c>
      <c r="V1988" s="48" t="s">
        <v>422</v>
      </c>
      <c r="W1988" s="48" t="s">
        <v>422</v>
      </c>
      <c r="X1988" s="48" t="s">
        <v>422</v>
      </c>
      <c r="Y1988" s="48" t="s">
        <v>422</v>
      </c>
      <c r="Z1988" s="48" t="s">
        <v>422</v>
      </c>
      <c r="AA1988" s="48" t="s">
        <v>422</v>
      </c>
      <c r="AB1988" s="48" t="s">
        <v>422</v>
      </c>
      <c r="AC1988" s="48" t="s">
        <v>422</v>
      </c>
      <c r="AD1988" s="48" t="s">
        <v>422</v>
      </c>
      <c r="AE1988" s="48" t="s">
        <v>422</v>
      </c>
      <c r="AF1988" s="48" t="s">
        <v>422</v>
      </c>
      <c r="AG1988" s="48" t="s">
        <v>422</v>
      </c>
      <c r="AH1988" s="48" t="s">
        <v>422</v>
      </c>
      <c r="AI1988" s="48" t="s">
        <v>422</v>
      </c>
      <c r="AJ1988" s="48" t="s">
        <v>422</v>
      </c>
      <c r="AK1988" s="48" t="s">
        <v>422</v>
      </c>
      <c r="AL1988" s="48" t="s">
        <v>422</v>
      </c>
      <c r="AM1988" s="48" t="s">
        <v>422</v>
      </c>
      <c r="AN1988" s="48" t="s">
        <v>422</v>
      </c>
      <c r="AO1988" s="48" t="s">
        <v>422</v>
      </c>
      <c r="AP1988" s="48" t="s">
        <v>422</v>
      </c>
      <c r="AQ1988" s="48" t="s">
        <v>422</v>
      </c>
      <c r="AR1988" s="48" t="s">
        <v>422</v>
      </c>
      <c r="AS1988" s="48" t="s">
        <v>422</v>
      </c>
      <c r="AT1988" s="48" t="s">
        <v>422</v>
      </c>
      <c r="AU1988" s="48" t="s">
        <v>422</v>
      </c>
      <c r="AV1988" s="48" t="s">
        <v>422</v>
      </c>
      <c r="AW1988" s="48" t="s">
        <v>422</v>
      </c>
      <c r="AX1988" s="48" t="s">
        <v>422</v>
      </c>
      <c r="AY1988" s="48" t="s">
        <v>422</v>
      </c>
      <c r="AZ1988" s="28" t="s">
        <v>422</v>
      </c>
    </row>
    <row r="1989" ht="15.75" customHeight="1">
      <c r="A1989" s="40">
        <v>1781.0</v>
      </c>
      <c r="B1989" s="28" t="s">
        <v>5258</v>
      </c>
      <c r="C1989" s="41"/>
      <c r="D1989" s="42">
        <f t="array" ref="D1989">index(systems,match($A1989,INDEX(systems,0,1),),3)</f>
        <v>-388.534</v>
      </c>
      <c r="E1989" s="42">
        <f t="array" ref="E1989">index(systems,match($A1989,INDEX(systems,0,1),),4)</f>
        <v>62.774</v>
      </c>
      <c r="F1989" s="43" t="str">
        <f>IFERROR(__xludf.DUMMYFUNCTION("let(row, match($B1989&amp;if($C1989&lt;&gt;"""","" [""&amp;$C1989&amp;""]"",""""),index(nebulae,,2),0),join("","",iferror(round(index(nebulae,row,5)/2,3),1),iferror(round(index(nebulae,row,6)/2,3),1),0))"),"1,1,0")</f>
        <v>1,1,0</v>
      </c>
      <c r="G1989" s="44" t="s">
        <v>5259</v>
      </c>
      <c r="H1989" s="45">
        <f t="array" ref="H1989">let(systemId,match(A1989,index(systems,0,1),),refSystemId,match($H$1,index(systems,0,1),),x,index(systems,systemId,3),y,index(systems,systemId,4),refX,index(systems,refSystemId,3),refY,index(systems,refSystemId,4),round(sqrt((x-refX)^2+(y-refY)^2),3))</f>
        <v>393.572</v>
      </c>
      <c r="I1989" s="46" t="s">
        <v>408</v>
      </c>
      <c r="J1989" s="46" t="s">
        <v>408</v>
      </c>
      <c r="K1989" s="46" t="s">
        <v>408</v>
      </c>
      <c r="L1989" s="46" t="s">
        <v>408</v>
      </c>
      <c r="M1989" s="46" t="s">
        <v>408</v>
      </c>
      <c r="N1989" s="28" t="s">
        <v>408</v>
      </c>
      <c r="O1989" s="41"/>
      <c r="P1989" s="48" t="s">
        <v>449</v>
      </c>
      <c r="Q1989" s="48" t="s">
        <v>449</v>
      </c>
      <c r="R1989" s="48" t="s">
        <v>449</v>
      </c>
      <c r="S1989" s="48" t="s">
        <v>449</v>
      </c>
      <c r="T1989" s="48" t="s">
        <v>449</v>
      </c>
      <c r="U1989" s="48" t="s">
        <v>449</v>
      </c>
      <c r="V1989" s="48" t="s">
        <v>449</v>
      </c>
      <c r="W1989" s="48" t="s">
        <v>449</v>
      </c>
      <c r="X1989" s="48" t="s">
        <v>422</v>
      </c>
      <c r="Y1989" s="48" t="s">
        <v>422</v>
      </c>
      <c r="Z1989" s="48" t="s">
        <v>422</v>
      </c>
      <c r="AA1989" s="48" t="s">
        <v>422</v>
      </c>
      <c r="AB1989" s="48" t="s">
        <v>422</v>
      </c>
      <c r="AC1989" s="48" t="s">
        <v>422</v>
      </c>
      <c r="AD1989" s="48" t="s">
        <v>422</v>
      </c>
      <c r="AE1989" s="48" t="s">
        <v>422</v>
      </c>
      <c r="AF1989" s="48" t="s">
        <v>422</v>
      </c>
      <c r="AG1989" s="48" t="s">
        <v>422</v>
      </c>
      <c r="AH1989" s="48" t="s">
        <v>422</v>
      </c>
      <c r="AI1989" s="48" t="s">
        <v>422</v>
      </c>
      <c r="AJ1989" s="48" t="s">
        <v>422</v>
      </c>
      <c r="AK1989" s="48" t="s">
        <v>422</v>
      </c>
      <c r="AL1989" s="48" t="s">
        <v>422</v>
      </c>
      <c r="AM1989" s="48" t="s">
        <v>422</v>
      </c>
      <c r="AN1989" s="48" t="s">
        <v>422</v>
      </c>
      <c r="AO1989" s="48" t="s">
        <v>422</v>
      </c>
      <c r="AP1989" s="48" t="s">
        <v>422</v>
      </c>
      <c r="AQ1989" s="48" t="s">
        <v>422</v>
      </c>
      <c r="AR1989" s="48" t="s">
        <v>422</v>
      </c>
      <c r="AS1989" s="52" t="s">
        <v>422</v>
      </c>
      <c r="AT1989" s="52" t="s">
        <v>422</v>
      </c>
      <c r="AU1989" s="52" t="s">
        <v>422</v>
      </c>
      <c r="AV1989" s="48" t="s">
        <v>422</v>
      </c>
      <c r="AW1989" s="48" t="s">
        <v>422</v>
      </c>
      <c r="AX1989" s="48" t="s">
        <v>422</v>
      </c>
      <c r="AY1989" s="48" t="s">
        <v>422</v>
      </c>
      <c r="AZ1989" s="28" t="s">
        <v>422</v>
      </c>
    </row>
    <row r="1990" ht="15.75" customHeight="1">
      <c r="A1990" s="40">
        <v>1782.0</v>
      </c>
      <c r="B1990" s="28" t="s">
        <v>5260</v>
      </c>
      <c r="C1990" s="41"/>
      <c r="D1990" s="42">
        <f t="array" ref="D1990">index(systems,match($A1990,INDEX(systems,0,1),),3)</f>
        <v>-17.664</v>
      </c>
      <c r="E1990" s="42">
        <f t="array" ref="E1990">index(systems,match($A1990,INDEX(systems,0,1),),4)</f>
        <v>-88.598</v>
      </c>
      <c r="F1990" s="43" t="str">
        <f>IFERROR(__xludf.DUMMYFUNCTION("let(row, match($B1990&amp;if($C1990&lt;&gt;"""","" [""&amp;$C1990&amp;""]"",""""),index(nebulae,,2),0),join("","",iferror(round(index(nebulae,row,5)/2,3),1),iferror(round(index(nebulae,row,6)/2,3),1),0))"),"1,1,0")</f>
        <v>1,1,0</v>
      </c>
      <c r="G1990" s="44" t="s">
        <v>5261</v>
      </c>
      <c r="H1990" s="45">
        <f t="array" ref="H1990">let(systemId,match(A1990,index(systems,0,1),),refSystemId,match($H$1,index(systems,0,1),),x,index(systems,systemId,3),y,index(systems,systemId,4),refX,index(systems,refSystemId,3),refY,index(systems,refSystemId,4),round(sqrt((x-refX)^2+(y-refY)^2),3))</f>
        <v>90.342</v>
      </c>
      <c r="I1990" s="28" t="s">
        <v>408</v>
      </c>
      <c r="J1990" s="48" t="s">
        <v>408</v>
      </c>
      <c r="K1990" s="48" t="s">
        <v>408</v>
      </c>
      <c r="L1990" s="48" t="s">
        <v>408</v>
      </c>
      <c r="M1990" s="28" t="s">
        <v>408</v>
      </c>
      <c r="N1990" s="28" t="s">
        <v>408</v>
      </c>
      <c r="O1990" s="41"/>
      <c r="P1990" s="48" t="s">
        <v>519</v>
      </c>
      <c r="Q1990" s="48" t="s">
        <v>519</v>
      </c>
      <c r="R1990" s="48" t="s">
        <v>519</v>
      </c>
      <c r="S1990" s="48" t="s">
        <v>519</v>
      </c>
      <c r="T1990" s="48" t="s">
        <v>536</v>
      </c>
      <c r="U1990" s="48" t="s">
        <v>560</v>
      </c>
      <c r="V1990" s="48" t="s">
        <v>560</v>
      </c>
      <c r="W1990" s="48" t="s">
        <v>560</v>
      </c>
      <c r="X1990" s="48" t="s">
        <v>422</v>
      </c>
      <c r="Y1990" s="48" t="s">
        <v>422</v>
      </c>
      <c r="Z1990" s="48" t="s">
        <v>422</v>
      </c>
      <c r="AA1990" s="48" t="s">
        <v>422</v>
      </c>
      <c r="AB1990" s="48" t="s">
        <v>422</v>
      </c>
      <c r="AC1990" s="48" t="s">
        <v>422</v>
      </c>
      <c r="AD1990" s="48" t="s">
        <v>422</v>
      </c>
      <c r="AE1990" s="48" t="s">
        <v>422</v>
      </c>
      <c r="AF1990" s="48" t="s">
        <v>422</v>
      </c>
      <c r="AG1990" s="48" t="s">
        <v>422</v>
      </c>
      <c r="AH1990" s="48" t="s">
        <v>422</v>
      </c>
      <c r="AI1990" s="48" t="s">
        <v>422</v>
      </c>
      <c r="AJ1990" s="48" t="s">
        <v>422</v>
      </c>
      <c r="AK1990" s="48" t="s">
        <v>422</v>
      </c>
      <c r="AL1990" s="48" t="s">
        <v>422</v>
      </c>
      <c r="AM1990" s="48" t="s">
        <v>422</v>
      </c>
      <c r="AN1990" s="48" t="s">
        <v>422</v>
      </c>
      <c r="AO1990" s="48" t="s">
        <v>422</v>
      </c>
      <c r="AP1990" s="48" t="s">
        <v>422</v>
      </c>
      <c r="AQ1990" s="48" t="s">
        <v>422</v>
      </c>
      <c r="AR1990" s="48" t="s">
        <v>422</v>
      </c>
      <c r="AS1990" s="48" t="s">
        <v>422</v>
      </c>
      <c r="AT1990" s="48" t="s">
        <v>422</v>
      </c>
      <c r="AU1990" s="48" t="s">
        <v>422</v>
      </c>
      <c r="AV1990" s="48" t="s">
        <v>422</v>
      </c>
      <c r="AW1990" s="48" t="s">
        <v>422</v>
      </c>
      <c r="AX1990" s="48" t="s">
        <v>422</v>
      </c>
      <c r="AY1990" s="48" t="s">
        <v>422</v>
      </c>
      <c r="AZ1990" s="51" t="s">
        <v>422</v>
      </c>
    </row>
    <row r="1991" ht="15.75" customHeight="1">
      <c r="A1991" s="40">
        <v>1783.0</v>
      </c>
      <c r="B1991" s="28" t="s">
        <v>5262</v>
      </c>
      <c r="C1991" s="41"/>
      <c r="D1991" s="42">
        <f t="array" ref="D1991">index(systems,match($A1991,INDEX(systems,0,1),),3)</f>
        <v>151.165</v>
      </c>
      <c r="E1991" s="42">
        <f t="array" ref="E1991">index(systems,match($A1991,INDEX(systems,0,1),),4)</f>
        <v>-135.63</v>
      </c>
      <c r="F1991" s="43" t="str">
        <f>IFERROR(__xludf.DUMMYFUNCTION("let(row, match($B1991&amp;if($C1991&lt;&gt;"""","" [""&amp;$C1991&amp;""]"",""""),index(nebulae,,2),0),join("","",iferror(round(index(nebulae,row,5)/2,3),1),iferror(round(index(nebulae,row,6)/2,3),1),0))"),"1,1,0")</f>
        <v>1,1,0</v>
      </c>
      <c r="G1991" s="44" t="s">
        <v>5263</v>
      </c>
      <c r="H1991" s="45">
        <f t="array" ref="H1991">let(systemId,match(A1991,index(systems,0,1),),refSystemId,match($H$1,index(systems,0,1),),x,index(systems,systemId,3),y,index(systems,systemId,4),refX,index(systems,refSystemId,3),refY,index(systems,refSystemId,4),round(sqrt((x-refX)^2+(y-refY)^2),3))</f>
        <v>203.092</v>
      </c>
      <c r="I1991" s="46" t="s">
        <v>408</v>
      </c>
      <c r="J1991" s="46" t="s">
        <v>408</v>
      </c>
      <c r="K1991" s="47" t="s">
        <v>408</v>
      </c>
      <c r="L1991" s="47" t="s">
        <v>408</v>
      </c>
      <c r="M1991" s="46" t="s">
        <v>408</v>
      </c>
      <c r="N1991" s="28" t="s">
        <v>408</v>
      </c>
      <c r="O1991" s="41"/>
      <c r="P1991" s="48" t="s">
        <v>1734</v>
      </c>
      <c r="Q1991" s="48" t="s">
        <v>1734</v>
      </c>
      <c r="R1991" s="48" t="s">
        <v>1734</v>
      </c>
      <c r="S1991" s="48" t="s">
        <v>1734</v>
      </c>
      <c r="T1991" s="48" t="s">
        <v>1734</v>
      </c>
      <c r="U1991" s="48" t="s">
        <v>1734</v>
      </c>
      <c r="V1991" s="48" t="s">
        <v>1734</v>
      </c>
      <c r="W1991" s="48" t="s">
        <v>1675</v>
      </c>
      <c r="X1991" s="48" t="s">
        <v>422</v>
      </c>
      <c r="Y1991" s="48" t="s">
        <v>422</v>
      </c>
      <c r="Z1991" s="48" t="s">
        <v>422</v>
      </c>
      <c r="AA1991" s="48" t="s">
        <v>422</v>
      </c>
      <c r="AB1991" s="48" t="s">
        <v>422</v>
      </c>
      <c r="AC1991" s="48" t="s">
        <v>422</v>
      </c>
      <c r="AD1991" s="48" t="s">
        <v>422</v>
      </c>
      <c r="AE1991" s="48" t="s">
        <v>422</v>
      </c>
      <c r="AF1991" s="48" t="s">
        <v>422</v>
      </c>
      <c r="AG1991" s="48" t="s">
        <v>422</v>
      </c>
      <c r="AH1991" s="48" t="s">
        <v>422</v>
      </c>
      <c r="AI1991" s="48" t="s">
        <v>422</v>
      </c>
      <c r="AJ1991" s="48" t="s">
        <v>422</v>
      </c>
      <c r="AK1991" s="48" t="s">
        <v>422</v>
      </c>
      <c r="AL1991" s="48" t="s">
        <v>422</v>
      </c>
      <c r="AM1991" s="48" t="s">
        <v>422</v>
      </c>
      <c r="AN1991" s="48" t="s">
        <v>422</v>
      </c>
      <c r="AO1991" s="48" t="s">
        <v>422</v>
      </c>
      <c r="AP1991" s="48" t="s">
        <v>422</v>
      </c>
      <c r="AQ1991" s="48" t="s">
        <v>422</v>
      </c>
      <c r="AR1991" s="48" t="s">
        <v>422</v>
      </c>
      <c r="AS1991" s="48" t="s">
        <v>422</v>
      </c>
      <c r="AT1991" s="48" t="s">
        <v>422</v>
      </c>
      <c r="AU1991" s="48" t="s">
        <v>422</v>
      </c>
      <c r="AV1991" s="48" t="s">
        <v>422</v>
      </c>
      <c r="AW1991" s="48" t="s">
        <v>422</v>
      </c>
      <c r="AX1991" s="48" t="s">
        <v>422</v>
      </c>
      <c r="AY1991" s="48" t="s">
        <v>422</v>
      </c>
      <c r="AZ1991" s="28" t="s">
        <v>422</v>
      </c>
    </row>
    <row r="1992" ht="15.75" customHeight="1">
      <c r="A1992" s="40">
        <v>1784.0</v>
      </c>
      <c r="B1992" s="28" t="s">
        <v>5264</v>
      </c>
      <c r="C1992" s="41"/>
      <c r="D1992" s="42">
        <f t="array" ref="D1992">index(systems,match($A1992,INDEX(systems,0,1),),3)</f>
        <v>-522.162</v>
      </c>
      <c r="E1992" s="42">
        <f t="array" ref="E1992">index(systems,match($A1992,INDEX(systems,0,1),),4)</f>
        <v>232.813</v>
      </c>
      <c r="F1992" s="43" t="str">
        <f>IFERROR(__xludf.DUMMYFUNCTION("let(row, match($B1992&amp;if($C1992&lt;&gt;"""","" [""&amp;$C1992&amp;""]"",""""),index(nebulae,,2),0),join("","",iferror(round(index(nebulae,row,5)/2,3),1),iferror(round(index(nebulae,row,6)/2,3),1),0))"),"1,1,0")</f>
        <v>1,1,0</v>
      </c>
      <c r="G1992" s="44" t="s">
        <v>5265</v>
      </c>
      <c r="H1992" s="45">
        <f t="array" ref="H1992">let(systemId,match(A1992,index(systems,0,1),),refSystemId,match($H$1,index(systems,0,1),),x,index(systems,systemId,3),y,index(systems,systemId,4),refX,index(systems,refSystemId,3),refY,index(systems,refSystemId,4),round(sqrt((x-refX)^2+(y-refY)^2),3))</f>
        <v>571.712</v>
      </c>
      <c r="I1992" s="46" t="s">
        <v>408</v>
      </c>
      <c r="J1992" s="46" t="s">
        <v>408</v>
      </c>
      <c r="K1992" s="46" t="s">
        <v>408</v>
      </c>
      <c r="L1992" s="46" t="s">
        <v>408</v>
      </c>
      <c r="M1992" s="46" t="s">
        <v>408</v>
      </c>
      <c r="N1992" s="28" t="s">
        <v>408</v>
      </c>
      <c r="O1992" s="41"/>
      <c r="P1992" s="48" t="s">
        <v>461</v>
      </c>
      <c r="Q1992" s="48" t="s">
        <v>461</v>
      </c>
      <c r="R1992" s="48" t="s">
        <v>461</v>
      </c>
      <c r="S1992" s="48" t="s">
        <v>418</v>
      </c>
      <c r="T1992" s="48" t="s">
        <v>418</v>
      </c>
      <c r="U1992" s="48" t="s">
        <v>418</v>
      </c>
      <c r="V1992" s="48" t="s">
        <v>418</v>
      </c>
      <c r="W1992" s="48" t="s">
        <v>418</v>
      </c>
      <c r="X1992" s="48" t="s">
        <v>422</v>
      </c>
      <c r="Y1992" s="48" t="s">
        <v>422</v>
      </c>
      <c r="Z1992" s="48" t="s">
        <v>422</v>
      </c>
      <c r="AA1992" s="48" t="s">
        <v>422</v>
      </c>
      <c r="AB1992" s="48" t="s">
        <v>422</v>
      </c>
      <c r="AC1992" s="48" t="s">
        <v>422</v>
      </c>
      <c r="AD1992" s="48" t="s">
        <v>422</v>
      </c>
      <c r="AE1992" s="48" t="s">
        <v>422</v>
      </c>
      <c r="AF1992" s="48" t="s">
        <v>422</v>
      </c>
      <c r="AG1992" s="48" t="s">
        <v>422</v>
      </c>
      <c r="AH1992" s="48" t="s">
        <v>422</v>
      </c>
      <c r="AI1992" s="48" t="s">
        <v>422</v>
      </c>
      <c r="AJ1992" s="48" t="s">
        <v>422</v>
      </c>
      <c r="AK1992" s="48" t="s">
        <v>422</v>
      </c>
      <c r="AL1992" s="48" t="s">
        <v>422</v>
      </c>
      <c r="AM1992" s="48" t="s">
        <v>422</v>
      </c>
      <c r="AN1992" s="48" t="s">
        <v>422</v>
      </c>
      <c r="AO1992" s="48" t="s">
        <v>422</v>
      </c>
      <c r="AP1992" s="48" t="s">
        <v>422</v>
      </c>
      <c r="AQ1992" s="48" t="s">
        <v>422</v>
      </c>
      <c r="AR1992" s="48" t="s">
        <v>422</v>
      </c>
      <c r="AS1992" s="48" t="s">
        <v>422</v>
      </c>
      <c r="AT1992" s="48" t="s">
        <v>422</v>
      </c>
      <c r="AU1992" s="48" t="s">
        <v>422</v>
      </c>
      <c r="AV1992" s="48" t="s">
        <v>422</v>
      </c>
      <c r="AW1992" s="48" t="s">
        <v>422</v>
      </c>
      <c r="AX1992" s="48" t="s">
        <v>422</v>
      </c>
      <c r="AY1992" s="48" t="s">
        <v>422</v>
      </c>
      <c r="AZ1992" s="28" t="s">
        <v>422</v>
      </c>
    </row>
    <row r="1993" ht="15.75" customHeight="1">
      <c r="A1993" s="40">
        <v>1785.0</v>
      </c>
      <c r="B1993" s="28" t="s">
        <v>5266</v>
      </c>
      <c r="C1993" s="41"/>
      <c r="D1993" s="42">
        <f t="array" ref="D1993">index(systems,match($A1993,INDEX(systems,0,1),),3)</f>
        <v>313.287</v>
      </c>
      <c r="E1993" s="42">
        <f t="array" ref="E1993">index(systems,match($A1993,INDEX(systems,0,1),),4)</f>
        <v>152.719</v>
      </c>
      <c r="F1993" s="43" t="str">
        <f>IFERROR(__xludf.DUMMYFUNCTION("let(row, match($B1993&amp;if($C1993&lt;&gt;"""","" [""&amp;$C1993&amp;""]"",""""),index(nebulae,,2),0),join("","",iferror(round(index(nebulae,row,5)/2,3),1),iferror(round(index(nebulae,row,6)/2,3),1),0))"),"1,1,0")</f>
        <v>1,1,0</v>
      </c>
      <c r="G1993" s="44" t="s">
        <v>5267</v>
      </c>
      <c r="H1993" s="45">
        <f t="array" ref="H1993">let(systemId,match(A1993,index(systems,0,1),),refSystemId,match($H$1,index(systems,0,1),),x,index(systems,systemId,3),y,index(systems,systemId,4),refX,index(systems,refSystemId,3),refY,index(systems,refSystemId,4),round(sqrt((x-refX)^2+(y-refY)^2),3))</f>
        <v>348.528</v>
      </c>
      <c r="I1993" s="41"/>
      <c r="J1993" s="41"/>
      <c r="K1993" s="28" t="s">
        <v>645</v>
      </c>
      <c r="L1993" s="48" t="s">
        <v>646</v>
      </c>
      <c r="M1993" s="48" t="s">
        <v>646</v>
      </c>
      <c r="N1993" s="28" t="s">
        <v>1008</v>
      </c>
      <c r="O1993" s="48" t="s">
        <v>1008</v>
      </c>
      <c r="P1993" s="48" t="s">
        <v>1008</v>
      </c>
      <c r="Q1993" s="48" t="s">
        <v>1008</v>
      </c>
      <c r="R1993" s="48" t="s">
        <v>1008</v>
      </c>
      <c r="S1993" s="48" t="s">
        <v>1008</v>
      </c>
      <c r="T1993" s="52" t="s">
        <v>1008</v>
      </c>
      <c r="U1993" s="52" t="s">
        <v>1008</v>
      </c>
      <c r="V1993" s="52" t="s">
        <v>1008</v>
      </c>
      <c r="W1993" s="52" t="s">
        <v>1008</v>
      </c>
      <c r="X1993" s="52" t="s">
        <v>1008</v>
      </c>
      <c r="Y1993" s="52" t="s">
        <v>1008</v>
      </c>
      <c r="Z1993" s="52" t="s">
        <v>1008</v>
      </c>
      <c r="AA1993" s="52" t="s">
        <v>1008</v>
      </c>
      <c r="AB1993" s="52" t="s">
        <v>1008</v>
      </c>
      <c r="AC1993" s="52" t="s">
        <v>1008</v>
      </c>
      <c r="AD1993" s="52" t="s">
        <v>1008</v>
      </c>
      <c r="AE1993" s="52" t="s">
        <v>1008</v>
      </c>
      <c r="AF1993" s="52" t="s">
        <v>1008</v>
      </c>
      <c r="AG1993" s="52" t="s">
        <v>1008</v>
      </c>
      <c r="AH1993" s="52" t="s">
        <v>1008</v>
      </c>
      <c r="AI1993" s="52" t="s">
        <v>1008</v>
      </c>
      <c r="AJ1993" s="52" t="s">
        <v>1008</v>
      </c>
      <c r="AK1993" s="52" t="s">
        <v>1008</v>
      </c>
      <c r="AL1993" s="52" t="s">
        <v>1008</v>
      </c>
      <c r="AM1993" s="52" t="s">
        <v>1008</v>
      </c>
      <c r="AN1993" s="52" t="s">
        <v>1008</v>
      </c>
      <c r="AO1993" s="52" t="s">
        <v>1008</v>
      </c>
      <c r="AP1993" s="52" t="s">
        <v>1008</v>
      </c>
      <c r="AQ1993" s="52" t="s">
        <v>1210</v>
      </c>
      <c r="AR1993" s="52" t="s">
        <v>1210</v>
      </c>
      <c r="AS1993" s="48" t="s">
        <v>1210</v>
      </c>
      <c r="AT1993" s="48" t="s">
        <v>1210</v>
      </c>
      <c r="AU1993" s="48" t="s">
        <v>1210</v>
      </c>
      <c r="AV1993" s="48" t="s">
        <v>1210</v>
      </c>
      <c r="AW1993" s="48" t="s">
        <v>1210</v>
      </c>
      <c r="AX1993" s="48" t="s">
        <v>1210</v>
      </c>
      <c r="AY1993" s="48" t="s">
        <v>1210</v>
      </c>
      <c r="AZ1993" s="28" t="s">
        <v>1210</v>
      </c>
    </row>
    <row r="1994" ht="15.75" customHeight="1">
      <c r="A1994" s="40">
        <v>1786.0</v>
      </c>
      <c r="B1994" s="28" t="s">
        <v>5268</v>
      </c>
      <c r="C1994" s="41"/>
      <c r="D1994" s="42">
        <f t="array" ref="D1994">index(systems,match($A1994,INDEX(systems,0,1),),3)</f>
        <v>470.969</v>
      </c>
      <c r="E1994" s="42">
        <f t="array" ref="E1994">index(systems,match($A1994,INDEX(systems,0,1),),4)</f>
        <v>6.414</v>
      </c>
      <c r="F1994" s="43" t="str">
        <f>IFERROR(__xludf.DUMMYFUNCTION("let(row, match($B1994&amp;if($C1994&lt;&gt;"""","" [""&amp;$C1994&amp;""]"",""""),index(nebulae,,2),0),join("","",iferror(round(index(nebulae,row,5)/2,3),1),iferror(round(index(nebulae,row,6)/2,3),1),0))"),"1,1,0")</f>
        <v>1,1,0</v>
      </c>
      <c r="G1994" s="44" t="s">
        <v>5269</v>
      </c>
      <c r="H1994" s="45">
        <f t="array" ref="H1994">let(systemId,match(A1994,index(systems,0,1),),refSystemId,match($H$1,index(systems,0,1),),x,index(systems,systemId,3),y,index(systems,systemId,4),refX,index(systems,refSystemId,3),refY,index(systems,refSystemId,4),round(sqrt((x-refX)^2+(y-refY)^2),3))</f>
        <v>471.013</v>
      </c>
      <c r="I1994" s="53"/>
      <c r="J1994" s="53"/>
      <c r="K1994" s="53"/>
      <c r="L1994" s="53"/>
      <c r="M1994" s="53"/>
      <c r="N1994" s="28" t="s">
        <v>620</v>
      </c>
      <c r="O1994" s="48" t="s">
        <v>620</v>
      </c>
      <c r="P1994" s="48" t="s">
        <v>620</v>
      </c>
      <c r="Q1994" s="48" t="s">
        <v>620</v>
      </c>
      <c r="R1994" s="48" t="s">
        <v>620</v>
      </c>
      <c r="S1994" s="48" t="s">
        <v>620</v>
      </c>
      <c r="T1994" s="48" t="s">
        <v>620</v>
      </c>
      <c r="U1994" s="48" t="s">
        <v>1581</v>
      </c>
      <c r="V1994" s="48" t="s">
        <v>1581</v>
      </c>
      <c r="W1994" s="48" t="s">
        <v>1581</v>
      </c>
      <c r="X1994" s="48" t="s">
        <v>1581</v>
      </c>
      <c r="Y1994" s="48" t="s">
        <v>1582</v>
      </c>
      <c r="Z1994" s="48" t="s">
        <v>1582</v>
      </c>
      <c r="AA1994" s="48" t="s">
        <v>1583</v>
      </c>
      <c r="AB1994" s="48" t="s">
        <v>1583</v>
      </c>
      <c r="AC1994" s="48" t="s">
        <v>1583</v>
      </c>
      <c r="AD1994" s="48" t="s">
        <v>1583</v>
      </c>
      <c r="AE1994" s="48" t="s">
        <v>1583</v>
      </c>
      <c r="AF1994" s="48" t="s">
        <v>1583</v>
      </c>
      <c r="AG1994" s="48" t="s">
        <v>1583</v>
      </c>
      <c r="AH1994" s="48" t="s">
        <v>1583</v>
      </c>
      <c r="AI1994" s="48" t="s">
        <v>1583</v>
      </c>
      <c r="AJ1994" s="48" t="s">
        <v>1583</v>
      </c>
      <c r="AK1994" s="48" t="s">
        <v>1583</v>
      </c>
      <c r="AL1994" s="48" t="s">
        <v>1583</v>
      </c>
      <c r="AM1994" s="48" t="s">
        <v>1583</v>
      </c>
      <c r="AN1994" s="48" t="s">
        <v>1583</v>
      </c>
      <c r="AO1994" s="48" t="s">
        <v>1582</v>
      </c>
      <c r="AP1994" s="48" t="s">
        <v>1582</v>
      </c>
      <c r="AQ1994" s="48" t="s">
        <v>1582</v>
      </c>
      <c r="AR1994" s="48" t="s">
        <v>1582</v>
      </c>
      <c r="AS1994" s="52" t="s">
        <v>1582</v>
      </c>
      <c r="AT1994" s="48" t="s">
        <v>1582</v>
      </c>
      <c r="AU1994" s="48" t="s">
        <v>1582</v>
      </c>
      <c r="AV1994" s="48" t="s">
        <v>1584</v>
      </c>
      <c r="AW1994" s="48" t="s">
        <v>624</v>
      </c>
      <c r="AX1994" s="48" t="s">
        <v>1585</v>
      </c>
      <c r="AY1994" s="48" t="s">
        <v>1585</v>
      </c>
      <c r="AZ1994" s="49" t="s">
        <v>1585</v>
      </c>
    </row>
    <row r="1995" ht="15.75" customHeight="1">
      <c r="A1995" s="40">
        <v>1787.0</v>
      </c>
      <c r="B1995" s="28" t="s">
        <v>5270</v>
      </c>
      <c r="C1995" s="41"/>
      <c r="D1995" s="42">
        <f t="array" ref="D1995">index(systems,match($A1995,INDEX(systems,0,1),),3)</f>
        <v>245.821</v>
      </c>
      <c r="E1995" s="42">
        <f t="array" ref="E1995">index(systems,match($A1995,INDEX(systems,0,1),),4)</f>
        <v>-198.575</v>
      </c>
      <c r="F1995" s="43" t="str">
        <f>IFERROR(__xludf.DUMMYFUNCTION("let(row, match($B1995&amp;if($C1995&lt;&gt;"""","" [""&amp;$C1995&amp;""]"",""""),index(nebulae,,2),0),join("","",iferror(round(index(nebulae,row,5)/2,3),1),iferror(round(index(nebulae,row,6)/2,3),1),0))"),"1,1,0")</f>
        <v>1,1,0</v>
      </c>
      <c r="G1995" s="44" t="s">
        <v>5271</v>
      </c>
      <c r="H1995" s="45">
        <f t="array" ref="H1995">let(systemId,match(A1995,index(systems,0,1),),refSystemId,match($H$1,index(systems,0,1),),x,index(systems,systemId,3),y,index(systems,systemId,4),refX,index(systems,refSystemId,3),refY,index(systems,refSystemId,4),round(sqrt((x-refX)^2+(y-refY)^2),3))</f>
        <v>316.006</v>
      </c>
      <c r="I1995" s="28" t="s">
        <v>408</v>
      </c>
      <c r="J1995" s="28" t="s">
        <v>408</v>
      </c>
      <c r="K1995" s="41"/>
      <c r="L1995" s="41"/>
      <c r="M1995" s="41"/>
      <c r="N1995" s="28" t="s">
        <v>905</v>
      </c>
      <c r="O1995" s="48" t="s">
        <v>905</v>
      </c>
      <c r="P1995" s="48" t="s">
        <v>905</v>
      </c>
      <c r="Q1995" s="48" t="s">
        <v>905</v>
      </c>
      <c r="R1995" s="48" t="s">
        <v>905</v>
      </c>
      <c r="S1995" s="48" t="s">
        <v>905</v>
      </c>
      <c r="T1995" s="48" t="s">
        <v>905</v>
      </c>
      <c r="U1995" s="48" t="s">
        <v>905</v>
      </c>
      <c r="V1995" s="48" t="s">
        <v>905</v>
      </c>
      <c r="W1995" s="48" t="s">
        <v>905</v>
      </c>
      <c r="X1995" s="48" t="s">
        <v>905</v>
      </c>
      <c r="Y1995" s="48" t="s">
        <v>906</v>
      </c>
      <c r="Z1995" s="48" t="s">
        <v>906</v>
      </c>
      <c r="AA1995" s="48" t="s">
        <v>907</v>
      </c>
      <c r="AB1995" s="48" t="s">
        <v>907</v>
      </c>
      <c r="AC1995" s="48" t="s">
        <v>907</v>
      </c>
      <c r="AD1995" s="48" t="s">
        <v>907</v>
      </c>
      <c r="AE1995" s="48" t="s">
        <v>907</v>
      </c>
      <c r="AF1995" s="48" t="s">
        <v>907</v>
      </c>
      <c r="AG1995" s="48" t="s">
        <v>907</v>
      </c>
      <c r="AH1995" s="48" t="s">
        <v>907</v>
      </c>
      <c r="AI1995" s="48" t="s">
        <v>907</v>
      </c>
      <c r="AJ1995" s="48" t="s">
        <v>907</v>
      </c>
      <c r="AK1995" s="48" t="s">
        <v>907</v>
      </c>
      <c r="AL1995" s="48" t="s">
        <v>907</v>
      </c>
      <c r="AM1995" s="48" t="s">
        <v>907</v>
      </c>
      <c r="AN1995" s="48" t="s">
        <v>907</v>
      </c>
      <c r="AO1995" s="48" t="s">
        <v>906</v>
      </c>
      <c r="AP1995" s="48" t="s">
        <v>906</v>
      </c>
      <c r="AQ1995" s="48" t="s">
        <v>906</v>
      </c>
      <c r="AR1995" s="48" t="s">
        <v>906</v>
      </c>
      <c r="AS1995" s="48" t="s">
        <v>906</v>
      </c>
      <c r="AT1995" s="48" t="s">
        <v>906</v>
      </c>
      <c r="AU1995" s="48" t="s">
        <v>906</v>
      </c>
      <c r="AV1995" s="48" t="s">
        <v>906</v>
      </c>
      <c r="AW1995" s="48" t="s">
        <v>906</v>
      </c>
      <c r="AX1995" s="48" t="s">
        <v>906</v>
      </c>
      <c r="AY1995" s="48" t="s">
        <v>906</v>
      </c>
      <c r="AZ1995" s="28" t="s">
        <v>906</v>
      </c>
    </row>
    <row r="1996" ht="15.75" customHeight="1">
      <c r="A1996" s="40">
        <v>1790.0</v>
      </c>
      <c r="B1996" s="28" t="s">
        <v>5272</v>
      </c>
      <c r="C1996" s="41"/>
      <c r="D1996" s="42">
        <f t="array" ref="D1996">index(systems,match($A1996,INDEX(systems,0,1),),3)</f>
        <v>1.5</v>
      </c>
      <c r="E1996" s="42">
        <f t="array" ref="E1996">index(systems,match($A1996,INDEX(systems,0,1),),4)</f>
        <v>72.395</v>
      </c>
      <c r="F1996" s="43" t="str">
        <f>IFERROR(__xludf.DUMMYFUNCTION("let(row, match($B1996&amp;if($C1996&lt;&gt;"""","" [""&amp;$C1996&amp;""]"",""""),index(nebulae,,2),0),join("","",iferror(round(index(nebulae,row,5)/2,3),1),iferror(round(index(nebulae,row,6)/2,3),1),0))"),"1,1,0")</f>
        <v>1,1,0</v>
      </c>
      <c r="G1996" s="44" t="s">
        <v>5273</v>
      </c>
      <c r="H1996" s="45">
        <f t="array" ref="H1996">let(systemId,match(A1996,index(systems,0,1),),refSystemId,match($H$1,index(systems,0,1),),x,index(systems,systemId,3),y,index(systems,systemId,4),refX,index(systems,refSystemId,3),refY,index(systems,refSystemId,4),round(sqrt((x-refX)^2+(y-refY)^2),3))</f>
        <v>72.411</v>
      </c>
      <c r="I1996" s="46" t="s">
        <v>408</v>
      </c>
      <c r="J1996" s="47" t="s">
        <v>408</v>
      </c>
      <c r="K1996" s="46" t="s">
        <v>408</v>
      </c>
      <c r="L1996" s="46" t="s">
        <v>408</v>
      </c>
      <c r="M1996" s="47" t="s">
        <v>408</v>
      </c>
      <c r="N1996" s="28" t="s">
        <v>408</v>
      </c>
      <c r="O1996" s="41"/>
      <c r="P1996" s="48" t="s">
        <v>797</v>
      </c>
      <c r="Q1996" s="48" t="s">
        <v>797</v>
      </c>
      <c r="R1996" s="48" t="s">
        <v>797</v>
      </c>
      <c r="S1996" s="48" t="s">
        <v>797</v>
      </c>
      <c r="T1996" s="48" t="s">
        <v>797</v>
      </c>
      <c r="U1996" s="48" t="s">
        <v>798</v>
      </c>
      <c r="V1996" s="48" t="s">
        <v>798</v>
      </c>
      <c r="W1996" s="48" t="s">
        <v>798</v>
      </c>
      <c r="X1996" s="48" t="s">
        <v>422</v>
      </c>
      <c r="Y1996" s="48" t="s">
        <v>422</v>
      </c>
      <c r="Z1996" s="48" t="s">
        <v>422</v>
      </c>
      <c r="AA1996" s="48" t="s">
        <v>422</v>
      </c>
      <c r="AB1996" s="48" t="s">
        <v>422</v>
      </c>
      <c r="AC1996" s="48" t="s">
        <v>422</v>
      </c>
      <c r="AD1996" s="48" t="s">
        <v>422</v>
      </c>
      <c r="AE1996" s="48" t="s">
        <v>422</v>
      </c>
      <c r="AF1996" s="48" t="s">
        <v>422</v>
      </c>
      <c r="AG1996" s="48" t="s">
        <v>422</v>
      </c>
      <c r="AH1996" s="48" t="s">
        <v>422</v>
      </c>
      <c r="AI1996" s="48" t="s">
        <v>422</v>
      </c>
      <c r="AJ1996" s="48" t="s">
        <v>422</v>
      </c>
      <c r="AK1996" s="48" t="s">
        <v>422</v>
      </c>
      <c r="AL1996" s="48" t="s">
        <v>422</v>
      </c>
      <c r="AM1996" s="48" t="s">
        <v>422</v>
      </c>
      <c r="AN1996" s="48" t="s">
        <v>422</v>
      </c>
      <c r="AO1996" s="48" t="s">
        <v>422</v>
      </c>
      <c r="AP1996" s="48" t="s">
        <v>422</v>
      </c>
      <c r="AQ1996" s="48" t="s">
        <v>422</v>
      </c>
      <c r="AR1996" s="48" t="s">
        <v>422</v>
      </c>
      <c r="AS1996" s="48" t="s">
        <v>422</v>
      </c>
      <c r="AT1996" s="48" t="s">
        <v>422</v>
      </c>
      <c r="AU1996" s="48" t="s">
        <v>422</v>
      </c>
      <c r="AV1996" s="48" t="s">
        <v>422</v>
      </c>
      <c r="AW1996" s="48" t="s">
        <v>422</v>
      </c>
      <c r="AX1996" s="48" t="s">
        <v>422</v>
      </c>
      <c r="AY1996" s="48" t="s">
        <v>422</v>
      </c>
      <c r="AZ1996" s="28" t="s">
        <v>422</v>
      </c>
    </row>
    <row r="1997" ht="15.75" customHeight="1">
      <c r="A1997" s="40">
        <v>1788.0</v>
      </c>
      <c r="B1997" s="28" t="s">
        <v>5274</v>
      </c>
      <c r="C1997" s="41"/>
      <c r="D1997" s="42">
        <f t="array" ref="D1997">index(systems,match($A1997,INDEX(systems,0,1),),3)</f>
        <v>527.113</v>
      </c>
      <c r="E1997" s="42">
        <f t="array" ref="E1997">index(systems,match($A1997,INDEX(systems,0,1),),4)</f>
        <v>360.78</v>
      </c>
      <c r="F1997" s="43" t="str">
        <f>IFERROR(__xludf.DUMMYFUNCTION("let(row, match($B1997&amp;if($C1997&lt;&gt;"""","" [""&amp;$C1997&amp;""]"",""""),index(nebulae,,2),0),join("","",iferror(round(index(nebulae,row,5)/2,3),1),iferror(round(index(nebulae,row,6)/2,3),1),0))"),"1,1,0")</f>
        <v>1,1,0</v>
      </c>
      <c r="G1997" s="44" t="s">
        <v>5275</v>
      </c>
      <c r="H1997" s="45">
        <f t="array" ref="H1997">let(systemId,match(A1997,index(systems,0,1),),refSystemId,match($H$1,index(systems,0,1),),x,index(systems,systemId,3),y,index(systems,systemId,4),refX,index(systems,refSystemId,3),refY,index(systems,refSystemId,4),round(sqrt((x-refX)^2+(y-refY)^2),3))</f>
        <v>638.757</v>
      </c>
      <c r="I1997" s="41"/>
      <c r="J1997" s="41"/>
      <c r="K1997" s="41"/>
      <c r="L1997" s="41"/>
      <c r="M1997" s="41"/>
      <c r="N1997" s="41"/>
      <c r="O1997" s="41"/>
      <c r="P1997" s="48" t="s">
        <v>418</v>
      </c>
      <c r="Q1997" s="48" t="s">
        <v>418</v>
      </c>
      <c r="R1997" s="48" t="s">
        <v>418</v>
      </c>
      <c r="S1997" s="48" t="s">
        <v>418</v>
      </c>
      <c r="T1997" s="48" t="s">
        <v>418</v>
      </c>
      <c r="U1997" s="48" t="s">
        <v>418</v>
      </c>
      <c r="V1997" s="48" t="s">
        <v>418</v>
      </c>
      <c r="W1997" s="48" t="s">
        <v>418</v>
      </c>
      <c r="X1997" s="48" t="s">
        <v>422</v>
      </c>
      <c r="Y1997" s="48" t="s">
        <v>422</v>
      </c>
      <c r="Z1997" s="48" t="s">
        <v>422</v>
      </c>
      <c r="AA1997" s="48" t="s">
        <v>422</v>
      </c>
      <c r="AB1997" s="48" t="s">
        <v>422</v>
      </c>
      <c r="AC1997" s="48" t="s">
        <v>422</v>
      </c>
      <c r="AD1997" s="48" t="s">
        <v>422</v>
      </c>
      <c r="AE1997" s="48" t="s">
        <v>422</v>
      </c>
      <c r="AF1997" s="48" t="s">
        <v>422</v>
      </c>
      <c r="AG1997" s="48" t="s">
        <v>422</v>
      </c>
      <c r="AH1997" s="48" t="s">
        <v>422</v>
      </c>
      <c r="AI1997" s="48" t="s">
        <v>422</v>
      </c>
      <c r="AJ1997" s="48" t="s">
        <v>422</v>
      </c>
      <c r="AK1997" s="48" t="s">
        <v>422</v>
      </c>
      <c r="AL1997" s="48" t="s">
        <v>422</v>
      </c>
      <c r="AM1997" s="48" t="s">
        <v>422</v>
      </c>
      <c r="AN1997" s="48" t="s">
        <v>422</v>
      </c>
      <c r="AO1997" s="48" t="s">
        <v>422</v>
      </c>
      <c r="AP1997" s="48" t="s">
        <v>422</v>
      </c>
      <c r="AQ1997" s="48" t="s">
        <v>422</v>
      </c>
      <c r="AR1997" s="48" t="s">
        <v>422</v>
      </c>
      <c r="AS1997" s="48" t="s">
        <v>422</v>
      </c>
      <c r="AT1997" s="48" t="s">
        <v>422</v>
      </c>
      <c r="AU1997" s="48" t="s">
        <v>422</v>
      </c>
      <c r="AV1997" s="48" t="s">
        <v>422</v>
      </c>
      <c r="AW1997" s="48" t="s">
        <v>422</v>
      </c>
      <c r="AX1997" s="48" t="s">
        <v>422</v>
      </c>
      <c r="AY1997" s="48" t="s">
        <v>422</v>
      </c>
      <c r="AZ1997" s="28" t="s">
        <v>422</v>
      </c>
    </row>
    <row r="1998" ht="15.75" customHeight="1">
      <c r="A1998" s="40">
        <v>1789.0</v>
      </c>
      <c r="B1998" s="28" t="s">
        <v>5276</v>
      </c>
      <c r="C1998" s="41"/>
      <c r="D1998" s="42">
        <f t="array" ref="D1998">index(systems,match($A1998,INDEX(systems,0,1),),3)</f>
        <v>-347.184</v>
      </c>
      <c r="E1998" s="42">
        <f t="array" ref="E1998">index(systems,match($A1998,INDEX(systems,0,1),),4)</f>
        <v>-162.059</v>
      </c>
      <c r="F1998" s="43" t="str">
        <f>IFERROR(__xludf.DUMMYFUNCTION("let(row, match($B1998&amp;if($C1998&lt;&gt;"""","" [""&amp;$C1998&amp;""]"",""""),index(nebulae,,2),0),join("","",iferror(round(index(nebulae,row,5)/2,3),1),iferror(round(index(nebulae,row,6)/2,3),1),0))"),"1,1,0")</f>
        <v>1,1,0</v>
      </c>
      <c r="G1998" s="44" t="s">
        <v>5277</v>
      </c>
      <c r="H1998" s="45">
        <f t="array" ref="H1998">let(systemId,match(A1998,index(systems,0,1),),refSystemId,match($H$1,index(systems,0,1),),x,index(systems,systemId,3),y,index(systems,systemId,4),refX,index(systems,refSystemId,3),refY,index(systems,refSystemId,4),round(sqrt((x-refX)^2+(y-refY)^2),3))</f>
        <v>383.145</v>
      </c>
      <c r="I1998" s="28" t="s">
        <v>408</v>
      </c>
      <c r="J1998" s="28" t="s">
        <v>408</v>
      </c>
      <c r="K1998" s="28" t="s">
        <v>408</v>
      </c>
      <c r="L1998" s="28" t="s">
        <v>408</v>
      </c>
      <c r="M1998" s="28" t="s">
        <v>408</v>
      </c>
      <c r="N1998" s="28" t="s">
        <v>408</v>
      </c>
      <c r="O1998" s="41"/>
      <c r="P1998" s="48" t="s">
        <v>560</v>
      </c>
      <c r="Q1998" s="48" t="s">
        <v>560</v>
      </c>
      <c r="R1998" s="48" t="s">
        <v>560</v>
      </c>
      <c r="S1998" s="48" t="s">
        <v>560</v>
      </c>
      <c r="T1998" s="48" t="s">
        <v>560</v>
      </c>
      <c r="U1998" s="48" t="s">
        <v>560</v>
      </c>
      <c r="V1998" s="48" t="s">
        <v>560</v>
      </c>
      <c r="W1998" s="48" t="s">
        <v>560</v>
      </c>
      <c r="X1998" s="48" t="s">
        <v>560</v>
      </c>
      <c r="Y1998" s="48" t="s">
        <v>422</v>
      </c>
      <c r="Z1998" s="48" t="s">
        <v>422</v>
      </c>
      <c r="AA1998" s="48" t="s">
        <v>422</v>
      </c>
      <c r="AB1998" s="48" t="s">
        <v>422</v>
      </c>
      <c r="AC1998" s="48" t="s">
        <v>422</v>
      </c>
      <c r="AD1998" s="48" t="s">
        <v>422</v>
      </c>
      <c r="AE1998" s="48" t="s">
        <v>422</v>
      </c>
      <c r="AF1998" s="48" t="s">
        <v>422</v>
      </c>
      <c r="AG1998" s="48" t="s">
        <v>422</v>
      </c>
      <c r="AH1998" s="48" t="s">
        <v>422</v>
      </c>
      <c r="AI1998" s="48" t="s">
        <v>422</v>
      </c>
      <c r="AJ1998" s="48" t="s">
        <v>422</v>
      </c>
      <c r="AK1998" s="48" t="s">
        <v>422</v>
      </c>
      <c r="AL1998" s="48" t="s">
        <v>422</v>
      </c>
      <c r="AM1998" s="48" t="s">
        <v>422</v>
      </c>
      <c r="AN1998" s="48" t="s">
        <v>422</v>
      </c>
      <c r="AO1998" s="48" t="s">
        <v>422</v>
      </c>
      <c r="AP1998" s="48" t="s">
        <v>422</v>
      </c>
      <c r="AQ1998" s="48" t="s">
        <v>422</v>
      </c>
      <c r="AR1998" s="48" t="s">
        <v>422</v>
      </c>
      <c r="AS1998" s="48" t="s">
        <v>422</v>
      </c>
      <c r="AT1998" s="48" t="s">
        <v>422</v>
      </c>
      <c r="AU1998" s="48" t="s">
        <v>422</v>
      </c>
      <c r="AV1998" s="48" t="s">
        <v>422</v>
      </c>
      <c r="AW1998" s="48" t="s">
        <v>422</v>
      </c>
      <c r="AX1998" s="48" t="s">
        <v>422</v>
      </c>
      <c r="AY1998" s="48" t="s">
        <v>422</v>
      </c>
      <c r="AZ1998" s="49" t="s">
        <v>422</v>
      </c>
    </row>
    <row r="1999" ht="15.75" customHeight="1">
      <c r="A1999" s="40">
        <v>1791.0</v>
      </c>
      <c r="B1999" s="28" t="s">
        <v>5278</v>
      </c>
      <c r="C1999" s="41"/>
      <c r="D1999" s="42">
        <f t="array" ref="D1999">index(systems,match($A1999,INDEX(systems,0,1),),3)</f>
        <v>35.666</v>
      </c>
      <c r="E1999" s="42">
        <f t="array" ref="E1999">index(systems,match($A1999,INDEX(systems,0,1),),4)</f>
        <v>211.136</v>
      </c>
      <c r="F1999" s="43" t="str">
        <f>IFERROR(__xludf.DUMMYFUNCTION("let(row, match($B1999&amp;if($C1999&lt;&gt;"""","" [""&amp;$C1999&amp;""]"",""""),index(nebulae,,2),0),join("","",iferror(round(index(nebulae,row,5)/2,3),1),iferror(round(index(nebulae,row,6)/2,3),1),0))"),"1,1,0")</f>
        <v>1,1,0</v>
      </c>
      <c r="G1999" s="44" t="s">
        <v>5279</v>
      </c>
      <c r="H1999" s="45">
        <f t="array" ref="H1999">let(systemId,match(A1999,index(systems,0,1),),refSystemId,match($H$1,index(systems,0,1),),x,index(systems,systemId,3),y,index(systems,systemId,4),refX,index(systems,refSystemId,3),refY,index(systems,refSystemId,4),round(sqrt((x-refX)^2+(y-refY)^2),3))</f>
        <v>214.127</v>
      </c>
      <c r="I1999" s="41"/>
      <c r="J1999" s="41"/>
      <c r="K1999" s="28" t="s">
        <v>418</v>
      </c>
      <c r="L1999" s="28" t="s">
        <v>418</v>
      </c>
      <c r="M1999" s="41"/>
      <c r="N1999" s="28" t="s">
        <v>1204</v>
      </c>
      <c r="O1999" s="48" t="s">
        <v>1204</v>
      </c>
      <c r="P1999" s="48" t="s">
        <v>1204</v>
      </c>
      <c r="Q1999" s="48" t="s">
        <v>1204</v>
      </c>
      <c r="R1999" s="48" t="s">
        <v>1204</v>
      </c>
      <c r="S1999" s="48" t="s">
        <v>1204</v>
      </c>
      <c r="T1999" s="48" t="s">
        <v>1204</v>
      </c>
      <c r="U1999" s="48" t="s">
        <v>692</v>
      </c>
      <c r="V1999" s="48" t="s">
        <v>692</v>
      </c>
      <c r="W1999" s="48" t="s">
        <v>692</v>
      </c>
      <c r="X1999" s="48" t="s">
        <v>693</v>
      </c>
      <c r="Y1999" s="48" t="s">
        <v>1205</v>
      </c>
      <c r="Z1999" s="48" t="s">
        <v>1205</v>
      </c>
      <c r="AA1999" s="48" t="s">
        <v>1957</v>
      </c>
      <c r="AB1999" s="48" t="s">
        <v>1957</v>
      </c>
      <c r="AC1999" s="48" t="s">
        <v>1957</v>
      </c>
      <c r="AD1999" s="48" t="s">
        <v>1957</v>
      </c>
      <c r="AE1999" s="48" t="s">
        <v>1957</v>
      </c>
      <c r="AF1999" s="48" t="s">
        <v>1957</v>
      </c>
      <c r="AG1999" s="48" t="s">
        <v>1204</v>
      </c>
      <c r="AH1999" s="48" t="s">
        <v>1204</v>
      </c>
      <c r="AI1999" s="48" t="s">
        <v>1204</v>
      </c>
      <c r="AJ1999" s="48" t="s">
        <v>1204</v>
      </c>
      <c r="AK1999" s="48" t="s">
        <v>1204</v>
      </c>
      <c r="AL1999" s="48" t="s">
        <v>1204</v>
      </c>
      <c r="AM1999" s="48" t="s">
        <v>1204</v>
      </c>
      <c r="AN1999" s="48" t="s">
        <v>1205</v>
      </c>
      <c r="AO1999" s="52" t="s">
        <v>1205</v>
      </c>
      <c r="AP1999" s="52" t="s">
        <v>1205</v>
      </c>
      <c r="AQ1999" s="52" t="s">
        <v>1205</v>
      </c>
      <c r="AR1999" s="52" t="s">
        <v>1205</v>
      </c>
      <c r="AS1999" s="52" t="s">
        <v>1205</v>
      </c>
      <c r="AT1999" s="48" t="s">
        <v>1205</v>
      </c>
      <c r="AU1999" s="48" t="s">
        <v>1205</v>
      </c>
      <c r="AV1999" s="48" t="s">
        <v>1205</v>
      </c>
      <c r="AW1999" s="48" t="s">
        <v>1205</v>
      </c>
      <c r="AX1999" s="48" t="s">
        <v>1205</v>
      </c>
      <c r="AY1999" s="48" t="s">
        <v>1205</v>
      </c>
      <c r="AZ1999" s="28" t="s">
        <v>1205</v>
      </c>
    </row>
    <row r="2000" ht="15.75" customHeight="1">
      <c r="A2000" s="40">
        <v>1792.0</v>
      </c>
      <c r="B2000" s="28" t="s">
        <v>5280</v>
      </c>
      <c r="C2000" s="41"/>
      <c r="D2000" s="42">
        <f t="array" ref="D2000">index(systems,match($A2000,INDEX(systems,0,1),),3)</f>
        <v>377.913</v>
      </c>
      <c r="E2000" s="42">
        <f t="array" ref="E2000">index(systems,match($A2000,INDEX(systems,0,1),),4)</f>
        <v>-291.644</v>
      </c>
      <c r="F2000" s="43" t="str">
        <f>IFERROR(__xludf.DUMMYFUNCTION("let(row, match($B2000&amp;if($C2000&lt;&gt;"""","" [""&amp;$C2000&amp;""]"",""""),index(nebulae,,2),0),join("","",iferror(round(index(nebulae,row,5)/2,3),1),iferror(round(index(nebulae,row,6)/2,3),1),0))"),"1,1,0")</f>
        <v>1,1,0</v>
      </c>
      <c r="G2000" s="44" t="s">
        <v>5281</v>
      </c>
      <c r="H2000" s="45">
        <f t="array" ref="H2000">let(systemId,match(A2000,index(systems,0,1),),refSystemId,match($H$1,index(systems,0,1),),x,index(systems,systemId,3),y,index(systems,systemId,4),refX,index(systems,refSystemId,3),refY,index(systems,refSystemId,4),round(sqrt((x-refX)^2+(y-refY)^2),3))</f>
        <v>477.362</v>
      </c>
      <c r="I2000" s="48" t="s">
        <v>408</v>
      </c>
      <c r="J2000" s="48" t="s">
        <v>408</v>
      </c>
      <c r="K2000" s="41"/>
      <c r="L2000" s="41"/>
      <c r="M2000" s="41"/>
      <c r="N2000" s="28" t="s">
        <v>1241</v>
      </c>
      <c r="O2000" s="48" t="s">
        <v>1241</v>
      </c>
      <c r="P2000" s="48" t="s">
        <v>1241</v>
      </c>
      <c r="Q2000" s="48" t="s">
        <v>1241</v>
      </c>
      <c r="R2000" s="48" t="s">
        <v>1241</v>
      </c>
      <c r="S2000" s="48" t="s">
        <v>1241</v>
      </c>
      <c r="T2000" s="48" t="s">
        <v>1241</v>
      </c>
      <c r="U2000" s="48" t="s">
        <v>1241</v>
      </c>
      <c r="V2000" s="48" t="s">
        <v>1241</v>
      </c>
      <c r="W2000" s="48" t="s">
        <v>1241</v>
      </c>
      <c r="X2000" s="48" t="s">
        <v>1241</v>
      </c>
      <c r="Y2000" s="48" t="s">
        <v>1242</v>
      </c>
      <c r="Z2000" s="48" t="s">
        <v>1242</v>
      </c>
      <c r="AA2000" s="48" t="s">
        <v>1243</v>
      </c>
      <c r="AB2000" s="48" t="s">
        <v>1243</v>
      </c>
      <c r="AC2000" s="48" t="s">
        <v>1243</v>
      </c>
      <c r="AD2000" s="48" t="s">
        <v>1243</v>
      </c>
      <c r="AE2000" s="48" t="s">
        <v>1243</v>
      </c>
      <c r="AF2000" s="48" t="s">
        <v>1243</v>
      </c>
      <c r="AG2000" s="48" t="s">
        <v>1243</v>
      </c>
      <c r="AH2000" s="48" t="s">
        <v>1243</v>
      </c>
      <c r="AI2000" s="48" t="s">
        <v>1243</v>
      </c>
      <c r="AJ2000" s="48" t="s">
        <v>1243</v>
      </c>
      <c r="AK2000" s="48" t="s">
        <v>1243</v>
      </c>
      <c r="AL2000" s="48" t="s">
        <v>1243</v>
      </c>
      <c r="AM2000" s="48" t="s">
        <v>1243</v>
      </c>
      <c r="AN2000" s="48" t="s">
        <v>1243</v>
      </c>
      <c r="AO2000" s="48" t="s">
        <v>1242</v>
      </c>
      <c r="AP2000" s="48" t="s">
        <v>1242</v>
      </c>
      <c r="AQ2000" s="48" t="s">
        <v>1242</v>
      </c>
      <c r="AR2000" s="48" t="s">
        <v>662</v>
      </c>
      <c r="AS2000" s="48" t="s">
        <v>662</v>
      </c>
      <c r="AT2000" s="48" t="s">
        <v>662</v>
      </c>
      <c r="AU2000" s="48" t="s">
        <v>662</v>
      </c>
      <c r="AV2000" s="48" t="s">
        <v>662</v>
      </c>
      <c r="AW2000" s="48" t="s">
        <v>662</v>
      </c>
      <c r="AX2000" s="48" t="s">
        <v>662</v>
      </c>
      <c r="AY2000" s="48" t="s">
        <v>662</v>
      </c>
      <c r="AZ2000" s="28" t="s">
        <v>662</v>
      </c>
    </row>
    <row r="2001" ht="15.75" customHeight="1">
      <c r="A2001" s="40">
        <v>1793.0</v>
      </c>
      <c r="B2001" s="28" t="s">
        <v>5282</v>
      </c>
      <c r="C2001" s="41"/>
      <c r="D2001" s="42">
        <f t="array" ref="D2001">index(systems,match($A2001,INDEX(systems,0,1),),3)</f>
        <v>287.181</v>
      </c>
      <c r="E2001" s="42">
        <f t="array" ref="E2001">index(systems,match($A2001,INDEX(systems,0,1),),4)</f>
        <v>183.226</v>
      </c>
      <c r="F2001" s="43" t="str">
        <f>IFERROR(__xludf.DUMMYFUNCTION("let(row, match($B2001&amp;if($C2001&lt;&gt;"""","" [""&amp;$C2001&amp;""]"",""""),index(nebulae,,2),0),join("","",iferror(round(index(nebulae,row,5)/2,3),1),iferror(round(index(nebulae,row,6)/2,3),1),0))"),"1,1,0")</f>
        <v>1,1,0</v>
      </c>
      <c r="G2001" s="44" t="s">
        <v>5283</v>
      </c>
      <c r="H2001" s="45">
        <f t="array" ref="H2001">let(systemId,match(A2001,index(systems,0,1),),refSystemId,match($H$1,index(systems,0,1),),x,index(systems,systemId,3),y,index(systems,systemId,4),refX,index(systems,refSystemId,3),refY,index(systems,refSystemId,4),round(sqrt((x-refX)^2+(y-refY)^2),3))</f>
        <v>340.653</v>
      </c>
      <c r="I2001" s="41"/>
      <c r="J2001" s="41"/>
      <c r="K2001" s="28" t="s">
        <v>418</v>
      </c>
      <c r="L2001" s="41"/>
      <c r="M2001" s="41"/>
      <c r="N2001" s="28" t="s">
        <v>1397</v>
      </c>
      <c r="O2001" s="48" t="s">
        <v>1397</v>
      </c>
      <c r="P2001" s="48" t="s">
        <v>1397</v>
      </c>
      <c r="Q2001" s="48" t="s">
        <v>1397</v>
      </c>
      <c r="R2001" s="48" t="s">
        <v>1397</v>
      </c>
      <c r="S2001" s="48" t="s">
        <v>1397</v>
      </c>
      <c r="T2001" s="48" t="s">
        <v>1397</v>
      </c>
      <c r="U2001" s="48" t="s">
        <v>1397</v>
      </c>
      <c r="V2001" s="48" t="s">
        <v>1397</v>
      </c>
      <c r="W2001" s="48" t="s">
        <v>1397</v>
      </c>
      <c r="X2001" s="48" t="s">
        <v>1397</v>
      </c>
      <c r="Y2001" s="48" t="s">
        <v>1397</v>
      </c>
      <c r="Z2001" s="48" t="s">
        <v>1397</v>
      </c>
      <c r="AA2001" s="48" t="s">
        <v>1397</v>
      </c>
      <c r="AB2001" s="48" t="s">
        <v>1397</v>
      </c>
      <c r="AC2001" s="48" t="s">
        <v>1397</v>
      </c>
      <c r="AD2001" s="48" t="s">
        <v>1397</v>
      </c>
      <c r="AE2001" s="48" t="s">
        <v>1397</v>
      </c>
      <c r="AF2001" s="48" t="s">
        <v>1397</v>
      </c>
      <c r="AG2001" s="48" t="s">
        <v>1397</v>
      </c>
      <c r="AH2001" s="48" t="s">
        <v>1397</v>
      </c>
      <c r="AI2001" s="48" t="s">
        <v>1397</v>
      </c>
      <c r="AJ2001" s="48" t="s">
        <v>1397</v>
      </c>
      <c r="AK2001" s="48" t="s">
        <v>1397</v>
      </c>
      <c r="AL2001" s="48" t="s">
        <v>1397</v>
      </c>
      <c r="AM2001" s="48" t="s">
        <v>1397</v>
      </c>
      <c r="AN2001" s="48" t="s">
        <v>1397</v>
      </c>
      <c r="AO2001" s="48" t="s">
        <v>1397</v>
      </c>
      <c r="AP2001" s="48" t="s">
        <v>1397</v>
      </c>
      <c r="AQ2001" s="48" t="s">
        <v>1400</v>
      </c>
      <c r="AR2001" s="48" t="s">
        <v>1400</v>
      </c>
      <c r="AS2001" s="48" t="s">
        <v>1400</v>
      </c>
      <c r="AT2001" s="48" t="s">
        <v>1400</v>
      </c>
      <c r="AU2001" s="48" t="s">
        <v>1400</v>
      </c>
      <c r="AV2001" s="48" t="s">
        <v>1400</v>
      </c>
      <c r="AW2001" s="48" t="s">
        <v>1400</v>
      </c>
      <c r="AX2001" s="48" t="s">
        <v>1400</v>
      </c>
      <c r="AY2001" s="48" t="s">
        <v>1400</v>
      </c>
      <c r="AZ2001" s="28" t="s">
        <v>1400</v>
      </c>
    </row>
    <row r="2002" ht="15.75" customHeight="1">
      <c r="A2002" s="40">
        <v>1794.0</v>
      </c>
      <c r="B2002" s="28" t="s">
        <v>5284</v>
      </c>
      <c r="C2002" s="41"/>
      <c r="D2002" s="42">
        <f t="array" ref="D2002">index(systems,match($A2002,INDEX(systems,0,1),),3)</f>
        <v>-66.678</v>
      </c>
      <c r="E2002" s="42">
        <f t="array" ref="E2002">index(systems,match($A2002,INDEX(systems,0,1),),4)</f>
        <v>-251.434</v>
      </c>
      <c r="F2002" s="43" t="str">
        <f>IFERROR(__xludf.DUMMYFUNCTION("let(row, match($B2002&amp;if($C2002&lt;&gt;"""","" [""&amp;$C2002&amp;""]"",""""),index(nebulae,,2),0),join("","",iferror(round(index(nebulae,row,5)/2,3),1),iferror(round(index(nebulae,row,6)/2,3),1),0))"),"1,1,0")</f>
        <v>1,1,0</v>
      </c>
      <c r="G2002" s="44" t="s">
        <v>5285</v>
      </c>
      <c r="H2002" s="45">
        <f t="array" ref="H2002">let(systemId,match(A2002,index(systems,0,1),),refSystemId,match($H$1,index(systems,0,1),),x,index(systems,systemId,3),y,index(systems,systemId,4),refX,index(systems,refSystemId,3),refY,index(systems,refSystemId,4),round(sqrt((x-refX)^2+(y-refY)^2),3))</f>
        <v>260.125</v>
      </c>
      <c r="I2002" s="28" t="s">
        <v>408</v>
      </c>
      <c r="J2002" s="48" t="s">
        <v>408</v>
      </c>
      <c r="K2002" s="48" t="s">
        <v>408</v>
      </c>
      <c r="L2002" s="48" t="s">
        <v>408</v>
      </c>
      <c r="M2002" s="28" t="s">
        <v>408</v>
      </c>
      <c r="N2002" s="28" t="s">
        <v>408</v>
      </c>
      <c r="O2002" s="41"/>
      <c r="P2002" s="48" t="s">
        <v>2350</v>
      </c>
      <c r="Q2002" s="48" t="s">
        <v>2350</v>
      </c>
      <c r="R2002" s="48" t="s">
        <v>2350</v>
      </c>
      <c r="S2002" s="48" t="s">
        <v>2350</v>
      </c>
      <c r="T2002" s="48" t="s">
        <v>2350</v>
      </c>
      <c r="U2002" s="48" t="s">
        <v>1110</v>
      </c>
      <c r="V2002" s="48" t="s">
        <v>1110</v>
      </c>
      <c r="W2002" s="48" t="s">
        <v>1110</v>
      </c>
      <c r="X2002" s="48" t="s">
        <v>1110</v>
      </c>
      <c r="Y2002" s="48" t="s">
        <v>422</v>
      </c>
      <c r="Z2002" s="48" t="s">
        <v>422</v>
      </c>
      <c r="AA2002" s="48" t="s">
        <v>422</v>
      </c>
      <c r="AB2002" s="48" t="s">
        <v>422</v>
      </c>
      <c r="AC2002" s="48" t="s">
        <v>422</v>
      </c>
      <c r="AD2002" s="48" t="s">
        <v>422</v>
      </c>
      <c r="AE2002" s="48" t="s">
        <v>422</v>
      </c>
      <c r="AF2002" s="48" t="s">
        <v>422</v>
      </c>
      <c r="AG2002" s="48" t="s">
        <v>422</v>
      </c>
      <c r="AH2002" s="48" t="s">
        <v>422</v>
      </c>
      <c r="AI2002" s="48" t="s">
        <v>422</v>
      </c>
      <c r="AJ2002" s="48" t="s">
        <v>422</v>
      </c>
      <c r="AK2002" s="48" t="s">
        <v>422</v>
      </c>
      <c r="AL2002" s="48" t="s">
        <v>422</v>
      </c>
      <c r="AM2002" s="48" t="s">
        <v>422</v>
      </c>
      <c r="AN2002" s="48" t="s">
        <v>422</v>
      </c>
      <c r="AO2002" s="48" t="s">
        <v>422</v>
      </c>
      <c r="AP2002" s="48" t="s">
        <v>422</v>
      </c>
      <c r="AQ2002" s="48" t="s">
        <v>422</v>
      </c>
      <c r="AR2002" s="52" t="s">
        <v>422</v>
      </c>
      <c r="AS2002" s="52" t="s">
        <v>422</v>
      </c>
      <c r="AT2002" s="52" t="s">
        <v>422</v>
      </c>
      <c r="AU2002" s="52" t="s">
        <v>422</v>
      </c>
      <c r="AV2002" s="52" t="s">
        <v>422</v>
      </c>
      <c r="AW2002" s="52" t="s">
        <v>422</v>
      </c>
      <c r="AX2002" s="52" t="s">
        <v>422</v>
      </c>
      <c r="AY2002" s="52" t="s">
        <v>422</v>
      </c>
      <c r="AZ2002" s="51" t="s">
        <v>422</v>
      </c>
    </row>
    <row r="2003" ht="15.75" customHeight="1">
      <c r="A2003" s="40">
        <v>1795.0</v>
      </c>
      <c r="B2003" s="28" t="s">
        <v>5286</v>
      </c>
      <c r="C2003" s="41"/>
      <c r="D2003" s="42">
        <f t="array" ref="D2003">index(systems,match($A2003,INDEX(systems,0,1),),3)</f>
        <v>171.967</v>
      </c>
      <c r="E2003" s="42">
        <f t="array" ref="E2003">index(systems,match($A2003,INDEX(systems,0,1),),4)</f>
        <v>-215.705</v>
      </c>
      <c r="F2003" s="43" t="str">
        <f>IFERROR(__xludf.DUMMYFUNCTION("let(row, match($B2003&amp;if($C2003&lt;&gt;"""","" [""&amp;$C2003&amp;""]"",""""),index(nebulae,,2),0),join("","",iferror(round(index(nebulae,row,5)/2,3),1),iferror(round(index(nebulae,row,6)/2,3),1),0))"),"1,1,0")</f>
        <v>1,1,0</v>
      </c>
      <c r="G2003" s="44" t="s">
        <v>5287</v>
      </c>
      <c r="H2003" s="45">
        <f t="array" ref="H2003">let(systemId,match(A2003,index(systems,0,1),),refSystemId,match($H$1,index(systems,0,1),),x,index(systems,systemId,3),y,index(systems,systemId,4),refX,index(systems,refSystemId,3),refY,index(systems,refSystemId,4),round(sqrt((x-refX)^2+(y-refY)^2),3))</f>
        <v>275.865</v>
      </c>
      <c r="I2003" s="28" t="s">
        <v>408</v>
      </c>
      <c r="J2003" s="28" t="s">
        <v>408</v>
      </c>
      <c r="K2003" s="48" t="s">
        <v>408</v>
      </c>
      <c r="L2003" s="48" t="s">
        <v>408</v>
      </c>
      <c r="M2003" s="28" t="s">
        <v>408</v>
      </c>
      <c r="N2003" s="28" t="s">
        <v>408</v>
      </c>
      <c r="O2003" s="41"/>
      <c r="P2003" s="48" t="s">
        <v>491</v>
      </c>
      <c r="Q2003" s="48" t="s">
        <v>491</v>
      </c>
      <c r="R2003" s="48" t="s">
        <v>491</v>
      </c>
      <c r="S2003" s="48" t="s">
        <v>491</v>
      </c>
      <c r="T2003" s="48" t="s">
        <v>491</v>
      </c>
      <c r="U2003" s="48" t="s">
        <v>656</v>
      </c>
      <c r="V2003" s="48" t="s">
        <v>656</v>
      </c>
      <c r="W2003" s="48" t="s">
        <v>656</v>
      </c>
      <c r="X2003" s="48" t="s">
        <v>656</v>
      </c>
      <c r="Y2003" s="48" t="s">
        <v>422</v>
      </c>
      <c r="Z2003" s="48" t="s">
        <v>422</v>
      </c>
      <c r="AA2003" s="48" t="s">
        <v>422</v>
      </c>
      <c r="AB2003" s="52" t="s">
        <v>422</v>
      </c>
      <c r="AC2003" s="52" t="s">
        <v>422</v>
      </c>
      <c r="AD2003" s="52" t="s">
        <v>422</v>
      </c>
      <c r="AE2003" s="52" t="s">
        <v>422</v>
      </c>
      <c r="AF2003" s="52" t="s">
        <v>422</v>
      </c>
      <c r="AG2003" s="52" t="s">
        <v>422</v>
      </c>
      <c r="AH2003" s="52" t="s">
        <v>422</v>
      </c>
      <c r="AI2003" s="52" t="s">
        <v>422</v>
      </c>
      <c r="AJ2003" s="52" t="s">
        <v>422</v>
      </c>
      <c r="AK2003" s="52" t="s">
        <v>422</v>
      </c>
      <c r="AL2003" s="52" t="s">
        <v>422</v>
      </c>
      <c r="AM2003" s="52" t="s">
        <v>422</v>
      </c>
      <c r="AN2003" s="52" t="s">
        <v>422</v>
      </c>
      <c r="AO2003" s="52" t="s">
        <v>422</v>
      </c>
      <c r="AP2003" s="52" t="s">
        <v>422</v>
      </c>
      <c r="AQ2003" s="52" t="s">
        <v>422</v>
      </c>
      <c r="AR2003" s="52" t="s">
        <v>422</v>
      </c>
      <c r="AS2003" s="52" t="s">
        <v>422</v>
      </c>
      <c r="AT2003" s="48" t="s">
        <v>422</v>
      </c>
      <c r="AU2003" s="48" t="s">
        <v>422</v>
      </c>
      <c r="AV2003" s="48" t="s">
        <v>422</v>
      </c>
      <c r="AW2003" s="48" t="s">
        <v>422</v>
      </c>
      <c r="AX2003" s="48" t="s">
        <v>422</v>
      </c>
      <c r="AY2003" s="48" t="s">
        <v>422</v>
      </c>
      <c r="AZ2003" s="28" t="s">
        <v>422</v>
      </c>
    </row>
    <row r="2004" ht="15.75" customHeight="1">
      <c r="A2004" s="40">
        <v>1796.0</v>
      </c>
      <c r="B2004" s="28" t="s">
        <v>5288</v>
      </c>
      <c r="C2004" s="41"/>
      <c r="D2004" s="42">
        <f t="array" ref="D2004">index(systems,match($A2004,INDEX(systems,0,1),),3)</f>
        <v>22.742</v>
      </c>
      <c r="E2004" s="42">
        <f t="array" ref="E2004">index(systems,match($A2004,INDEX(systems,0,1),),4)</f>
        <v>-51.745</v>
      </c>
      <c r="F2004" s="43" t="str">
        <f>IFERROR(__xludf.DUMMYFUNCTION("let(row, match($B2004&amp;if($C2004&lt;&gt;"""","" [""&amp;$C2004&amp;""]"",""""),index(nebulae,,2),0),join("","",iferror(round(index(nebulae,row,5)/2,3),1),iferror(round(index(nebulae,row,6)/2,3),1),0))"),"1,1,0")</f>
        <v>1,1,0</v>
      </c>
      <c r="G2004" s="44" t="s">
        <v>5289</v>
      </c>
      <c r="H2004" s="100">
        <f t="array" ref="H2004">let(systemId,match(A2004,index(systems,0,1),),refSystemId,match($H$1,index(systems,0,1),),x,index(systems,systemId,3),y,index(systems,systemId,4),refX,index(systems,refSystemId,3),refY,index(systems,refSystemId,4),round(sqrt((x-refX)^2+(y-refY)^2),3))</f>
        <v>56.522</v>
      </c>
      <c r="I2004" s="28" t="s">
        <v>418</v>
      </c>
      <c r="J2004" s="48" t="s">
        <v>418</v>
      </c>
      <c r="K2004" s="28" t="s">
        <v>418</v>
      </c>
      <c r="L2004" s="41"/>
      <c r="M2004" s="28" t="s">
        <v>418</v>
      </c>
      <c r="N2004" s="28" t="s">
        <v>509</v>
      </c>
      <c r="O2004" s="48" t="s">
        <v>509</v>
      </c>
      <c r="P2004" s="48" t="s">
        <v>509</v>
      </c>
      <c r="Q2004" s="48" t="s">
        <v>509</v>
      </c>
      <c r="R2004" s="48" t="s">
        <v>510</v>
      </c>
      <c r="S2004" s="48" t="s">
        <v>509</v>
      </c>
      <c r="T2004" s="48" t="s">
        <v>541</v>
      </c>
      <c r="U2004" s="48" t="s">
        <v>520</v>
      </c>
      <c r="V2004" s="48" t="s">
        <v>520</v>
      </c>
      <c r="W2004" s="48" t="s">
        <v>520</v>
      </c>
      <c r="X2004" s="48" t="s">
        <v>520</v>
      </c>
      <c r="Y2004" s="48" t="s">
        <v>513</v>
      </c>
      <c r="Z2004" s="48" t="s">
        <v>514</v>
      </c>
      <c r="AA2004" s="48" t="s">
        <v>515</v>
      </c>
      <c r="AB2004" s="48" t="s">
        <v>515</v>
      </c>
      <c r="AC2004" s="48" t="s">
        <v>515</v>
      </c>
      <c r="AD2004" s="48" t="s">
        <v>515</v>
      </c>
      <c r="AE2004" s="48" t="s">
        <v>515</v>
      </c>
      <c r="AF2004" s="48" t="s">
        <v>515</v>
      </c>
      <c r="AG2004" s="48" t="s">
        <v>515</v>
      </c>
      <c r="AH2004" s="48" t="s">
        <v>808</v>
      </c>
      <c r="AI2004" s="48" t="s">
        <v>808</v>
      </c>
      <c r="AJ2004" s="48" t="s">
        <v>808</v>
      </c>
      <c r="AK2004" s="48" t="s">
        <v>808</v>
      </c>
      <c r="AL2004" s="48" t="s">
        <v>808</v>
      </c>
      <c r="AM2004" s="48" t="s">
        <v>808</v>
      </c>
      <c r="AN2004" s="48" t="s">
        <v>808</v>
      </c>
      <c r="AO2004" s="48" t="s">
        <v>502</v>
      </c>
      <c r="AP2004" s="48" t="s">
        <v>502</v>
      </c>
      <c r="AQ2004" s="48" t="s">
        <v>516</v>
      </c>
      <c r="AR2004" s="48" t="s">
        <v>765</v>
      </c>
      <c r="AS2004" s="48" t="s">
        <v>765</v>
      </c>
      <c r="AT2004" s="48" t="s">
        <v>766</v>
      </c>
      <c r="AU2004" s="48" t="s">
        <v>766</v>
      </c>
      <c r="AV2004" s="48" t="s">
        <v>766</v>
      </c>
      <c r="AW2004" s="48" t="s">
        <v>418</v>
      </c>
      <c r="AX2004" s="48" t="s">
        <v>536</v>
      </c>
      <c r="AY2004" s="48" t="s">
        <v>767</v>
      </c>
      <c r="AZ2004" s="49" t="s">
        <v>767</v>
      </c>
    </row>
    <row r="2005" ht="15.75" customHeight="1">
      <c r="A2005" s="40">
        <v>1797.0</v>
      </c>
      <c r="B2005" s="28" t="s">
        <v>5290</v>
      </c>
      <c r="C2005" s="41"/>
      <c r="D2005" s="42">
        <f t="array" ref="D2005">index(systems,match($A2005,INDEX(systems,0,1),),3)</f>
        <v>292.706</v>
      </c>
      <c r="E2005" s="42">
        <f t="array" ref="E2005">index(systems,match($A2005,INDEX(systems,0,1),),4)</f>
        <v>296.543</v>
      </c>
      <c r="F2005" s="43" t="str">
        <f>IFERROR(__xludf.DUMMYFUNCTION("let(row, match($B2005&amp;if($C2005&lt;&gt;"""","" [""&amp;$C2005&amp;""]"",""""),index(nebulae,,2),0),join("","",iferror(round(index(nebulae,row,5)/2,3),1),iferror(round(index(nebulae,row,6)/2,3),1),0))"),"1,1,0")</f>
        <v>1,1,0</v>
      </c>
      <c r="G2005" s="44" t="s">
        <v>5291</v>
      </c>
      <c r="H2005" s="45">
        <f t="array" ref="H2005">let(systemId,match(A2005,index(systems,0,1),),refSystemId,match($H$1,index(systems,0,1),),x,index(systems,systemId,3),y,index(systems,systemId,4),refX,index(systems,refSystemId,3),refY,index(systems,refSystemId,4),round(sqrt((x-refX)^2+(y-refY)^2),3))</f>
        <v>416.671</v>
      </c>
      <c r="I2005" s="28" t="s">
        <v>408</v>
      </c>
      <c r="J2005" s="28" t="s">
        <v>408</v>
      </c>
      <c r="K2005" s="28" t="s">
        <v>408</v>
      </c>
      <c r="L2005" s="48" t="s">
        <v>408</v>
      </c>
      <c r="M2005" s="48" t="s">
        <v>408</v>
      </c>
      <c r="N2005" s="28" t="s">
        <v>408</v>
      </c>
      <c r="O2005" s="41"/>
      <c r="P2005" s="48" t="s">
        <v>432</v>
      </c>
      <c r="Q2005" s="48" t="s">
        <v>432</v>
      </c>
      <c r="R2005" s="48" t="s">
        <v>432</v>
      </c>
      <c r="S2005" s="48" t="s">
        <v>432</v>
      </c>
      <c r="T2005" s="48" t="s">
        <v>432</v>
      </c>
      <c r="U2005" s="48" t="s">
        <v>432</v>
      </c>
      <c r="V2005" s="48" t="s">
        <v>432</v>
      </c>
      <c r="W2005" s="48" t="s">
        <v>432</v>
      </c>
      <c r="X2005" s="48" t="s">
        <v>432</v>
      </c>
      <c r="Y2005" s="48" t="s">
        <v>422</v>
      </c>
      <c r="Z2005" s="48" t="s">
        <v>422</v>
      </c>
      <c r="AA2005" s="48" t="s">
        <v>422</v>
      </c>
      <c r="AB2005" s="48" t="s">
        <v>422</v>
      </c>
      <c r="AC2005" s="48" t="s">
        <v>422</v>
      </c>
      <c r="AD2005" s="48" t="s">
        <v>422</v>
      </c>
      <c r="AE2005" s="48" t="s">
        <v>422</v>
      </c>
      <c r="AF2005" s="48" t="s">
        <v>422</v>
      </c>
      <c r="AG2005" s="48" t="s">
        <v>422</v>
      </c>
      <c r="AH2005" s="48" t="s">
        <v>422</v>
      </c>
      <c r="AI2005" s="48" t="s">
        <v>422</v>
      </c>
      <c r="AJ2005" s="48" t="s">
        <v>422</v>
      </c>
      <c r="AK2005" s="48" t="s">
        <v>422</v>
      </c>
      <c r="AL2005" s="48" t="s">
        <v>422</v>
      </c>
      <c r="AM2005" s="48" t="s">
        <v>422</v>
      </c>
      <c r="AN2005" s="48" t="s">
        <v>422</v>
      </c>
      <c r="AO2005" s="48" t="s">
        <v>422</v>
      </c>
      <c r="AP2005" s="48" t="s">
        <v>422</v>
      </c>
      <c r="AQ2005" s="48" t="s">
        <v>422</v>
      </c>
      <c r="AR2005" s="48" t="s">
        <v>422</v>
      </c>
      <c r="AS2005" s="48" t="s">
        <v>422</v>
      </c>
      <c r="AT2005" s="48" t="s">
        <v>422</v>
      </c>
      <c r="AU2005" s="48" t="s">
        <v>422</v>
      </c>
      <c r="AV2005" s="48" t="s">
        <v>422</v>
      </c>
      <c r="AW2005" s="48" t="s">
        <v>422</v>
      </c>
      <c r="AX2005" s="48" t="s">
        <v>422</v>
      </c>
      <c r="AY2005" s="48" t="s">
        <v>422</v>
      </c>
      <c r="AZ2005" s="28" t="s">
        <v>422</v>
      </c>
    </row>
    <row r="2006" ht="15.75" customHeight="1">
      <c r="A2006" s="40">
        <v>1798.0</v>
      </c>
      <c r="B2006" s="28" t="s">
        <v>5292</v>
      </c>
      <c r="C2006" s="41"/>
      <c r="D2006" s="42">
        <f t="array" ref="D2006">index(systems,match($A2006,INDEX(systems,0,1),),3)</f>
        <v>170.602</v>
      </c>
      <c r="E2006" s="42">
        <f t="array" ref="E2006">index(systems,match($A2006,INDEX(systems,0,1),),4)</f>
        <v>-253.882</v>
      </c>
      <c r="F2006" s="43" t="str">
        <f>IFERROR(__xludf.DUMMYFUNCTION("let(row, match($B2006&amp;if($C2006&lt;&gt;"""","" [""&amp;$C2006&amp;""]"",""""),index(nebulae,,2),0),join("","",iferror(round(index(nebulae,row,5)/2,3),1),iferror(round(index(nebulae,row,6)/2,3),1),0))"),"1,1,0")</f>
        <v>1,1,0</v>
      </c>
      <c r="G2006" s="44" t="s">
        <v>5293</v>
      </c>
      <c r="H2006" s="45">
        <f t="array" ref="H2006">let(systemId,match(A2006,index(systems,0,1),),refSystemId,match($H$1,index(systems,0,1),),x,index(systems,systemId,3),y,index(systems,systemId,4),refX,index(systems,refSystemId,3),refY,index(systems,refSystemId,4),round(sqrt((x-refX)^2+(y-refY)^2),3))</f>
        <v>305.878</v>
      </c>
      <c r="I2006" s="53"/>
      <c r="J2006" s="46" t="s">
        <v>418</v>
      </c>
      <c r="K2006" s="53"/>
      <c r="L2006" s="53"/>
      <c r="M2006" s="46" t="s">
        <v>500</v>
      </c>
      <c r="N2006" s="28" t="s">
        <v>491</v>
      </c>
      <c r="O2006" s="48" t="s">
        <v>491</v>
      </c>
      <c r="P2006" s="48" t="s">
        <v>491</v>
      </c>
      <c r="Q2006" s="48" t="s">
        <v>491</v>
      </c>
      <c r="R2006" s="48" t="s">
        <v>491</v>
      </c>
      <c r="S2006" s="48" t="s">
        <v>491</v>
      </c>
      <c r="T2006" s="48" t="s">
        <v>491</v>
      </c>
      <c r="U2006" s="48" t="s">
        <v>491</v>
      </c>
      <c r="V2006" s="48" t="s">
        <v>491</v>
      </c>
      <c r="W2006" s="48" t="s">
        <v>491</v>
      </c>
      <c r="X2006" s="48" t="s">
        <v>491</v>
      </c>
      <c r="Y2006" s="48" t="s">
        <v>1324</v>
      </c>
      <c r="Z2006" s="48" t="s">
        <v>1324</v>
      </c>
      <c r="AA2006" s="48" t="s">
        <v>1325</v>
      </c>
      <c r="AB2006" s="48" t="s">
        <v>1325</v>
      </c>
      <c r="AC2006" s="48" t="s">
        <v>1325</v>
      </c>
      <c r="AD2006" s="48" t="s">
        <v>1325</v>
      </c>
      <c r="AE2006" s="48" t="s">
        <v>1325</v>
      </c>
      <c r="AF2006" s="48" t="s">
        <v>1325</v>
      </c>
      <c r="AG2006" s="48" t="s">
        <v>1325</v>
      </c>
      <c r="AH2006" s="48" t="s">
        <v>1325</v>
      </c>
      <c r="AI2006" s="48" t="s">
        <v>1325</v>
      </c>
      <c r="AJ2006" s="48" t="s">
        <v>1325</v>
      </c>
      <c r="AK2006" s="48" t="s">
        <v>1325</v>
      </c>
      <c r="AL2006" s="48" t="s">
        <v>1325</v>
      </c>
      <c r="AM2006" s="48" t="s">
        <v>1325</v>
      </c>
      <c r="AN2006" s="48" t="s">
        <v>1325</v>
      </c>
      <c r="AO2006" s="48" t="s">
        <v>1324</v>
      </c>
      <c r="AP2006" s="48" t="s">
        <v>1324</v>
      </c>
      <c r="AQ2006" s="48" t="s">
        <v>1324</v>
      </c>
      <c r="AR2006" s="48" t="s">
        <v>1324</v>
      </c>
      <c r="AS2006" s="52" t="s">
        <v>1324</v>
      </c>
      <c r="AT2006" s="48" t="s">
        <v>1324</v>
      </c>
      <c r="AU2006" s="48" t="s">
        <v>1324</v>
      </c>
      <c r="AV2006" s="48" t="s">
        <v>1324</v>
      </c>
      <c r="AW2006" s="48" t="s">
        <v>1324</v>
      </c>
      <c r="AX2006" s="48" t="s">
        <v>1296</v>
      </c>
      <c r="AY2006" s="48" t="s">
        <v>1297</v>
      </c>
      <c r="AZ2006" s="28" t="s">
        <v>1297</v>
      </c>
    </row>
    <row r="2007" ht="15.75" customHeight="1">
      <c r="A2007" s="40">
        <v>1799.0</v>
      </c>
      <c r="B2007" s="28" t="s">
        <v>5294</v>
      </c>
      <c r="C2007" s="41"/>
      <c r="D2007" s="42">
        <f t="array" ref="D2007">index(systems,match($A2007,INDEX(systems,0,1),),3)</f>
        <v>-37.191</v>
      </c>
      <c r="E2007" s="42">
        <f t="array" ref="E2007">index(systems,match($A2007,INDEX(systems,0,1),),4)</f>
        <v>-361.153</v>
      </c>
      <c r="F2007" s="43" t="str">
        <f>IFERROR(__xludf.DUMMYFUNCTION("let(row, match($B2007&amp;if($C2007&lt;&gt;"""","" [""&amp;$C2007&amp;""]"",""""),index(nebulae,,2),0),join("","",iferror(round(index(nebulae,row,5)/2,3),1),iferror(round(index(nebulae,row,6)/2,3),1),0))"),"1,1,0")</f>
        <v>1,1,0</v>
      </c>
      <c r="G2007" s="44" t="s">
        <v>5295</v>
      </c>
      <c r="H2007" s="45">
        <f t="array" ref="H2007">let(systemId,match(A2007,index(systems,0,1),),refSystemId,match($H$1,index(systems,0,1),),x,index(systems,systemId,3),y,index(systems,systemId,4),refX,index(systems,refSystemId,3),refY,index(systems,refSystemId,4),round(sqrt((x-refX)^2+(y-refY)^2),3))</f>
        <v>363.063</v>
      </c>
      <c r="I2007" s="28" t="s">
        <v>408</v>
      </c>
      <c r="J2007" s="28" t="s">
        <v>408</v>
      </c>
      <c r="K2007" s="28" t="s">
        <v>408</v>
      </c>
      <c r="L2007" s="28" t="s">
        <v>408</v>
      </c>
      <c r="M2007" s="28" t="s">
        <v>408</v>
      </c>
      <c r="N2007" s="28" t="s">
        <v>408</v>
      </c>
      <c r="O2007" s="41"/>
      <c r="P2007" s="48" t="s">
        <v>1105</v>
      </c>
      <c r="Q2007" s="48" t="s">
        <v>1105</v>
      </c>
      <c r="R2007" s="48" t="s">
        <v>1105</v>
      </c>
      <c r="S2007" s="48" t="s">
        <v>1105</v>
      </c>
      <c r="T2007" s="48" t="s">
        <v>1105</v>
      </c>
      <c r="U2007" s="48" t="s">
        <v>1105</v>
      </c>
      <c r="V2007" s="48" t="s">
        <v>1105</v>
      </c>
      <c r="W2007" s="48" t="s">
        <v>1105</v>
      </c>
      <c r="X2007" s="48" t="s">
        <v>1105</v>
      </c>
      <c r="Y2007" s="48" t="s">
        <v>422</v>
      </c>
      <c r="Z2007" s="48" t="s">
        <v>422</v>
      </c>
      <c r="AA2007" s="48" t="s">
        <v>422</v>
      </c>
      <c r="AB2007" s="48" t="s">
        <v>422</v>
      </c>
      <c r="AC2007" s="48" t="s">
        <v>422</v>
      </c>
      <c r="AD2007" s="48" t="s">
        <v>422</v>
      </c>
      <c r="AE2007" s="48" t="s">
        <v>422</v>
      </c>
      <c r="AF2007" s="48" t="s">
        <v>422</v>
      </c>
      <c r="AG2007" s="48" t="s">
        <v>422</v>
      </c>
      <c r="AH2007" s="48" t="s">
        <v>422</v>
      </c>
      <c r="AI2007" s="48" t="s">
        <v>422</v>
      </c>
      <c r="AJ2007" s="48" t="s">
        <v>422</v>
      </c>
      <c r="AK2007" s="48" t="s">
        <v>422</v>
      </c>
      <c r="AL2007" s="48" t="s">
        <v>422</v>
      </c>
      <c r="AM2007" s="48" t="s">
        <v>422</v>
      </c>
      <c r="AN2007" s="48" t="s">
        <v>422</v>
      </c>
      <c r="AO2007" s="48" t="s">
        <v>422</v>
      </c>
      <c r="AP2007" s="48" t="s">
        <v>422</v>
      </c>
      <c r="AQ2007" s="48" t="s">
        <v>422</v>
      </c>
      <c r="AR2007" s="48" t="s">
        <v>422</v>
      </c>
      <c r="AS2007" s="48" t="s">
        <v>422</v>
      </c>
      <c r="AT2007" s="48" t="s">
        <v>422</v>
      </c>
      <c r="AU2007" s="48" t="s">
        <v>422</v>
      </c>
      <c r="AV2007" s="48" t="s">
        <v>422</v>
      </c>
      <c r="AW2007" s="48" t="s">
        <v>422</v>
      </c>
      <c r="AX2007" s="48" t="s">
        <v>422</v>
      </c>
      <c r="AY2007" s="48" t="s">
        <v>422</v>
      </c>
      <c r="AZ2007" s="51" t="s">
        <v>422</v>
      </c>
    </row>
    <row r="2008" ht="15.75" customHeight="1">
      <c r="A2008" s="40">
        <v>1800.0</v>
      </c>
      <c r="B2008" s="28" t="s">
        <v>5296</v>
      </c>
      <c r="C2008" s="41"/>
      <c r="D2008" s="42">
        <f t="array" ref="D2008">index(systems,match($A2008,INDEX(systems,0,1),),3)</f>
        <v>47.655</v>
      </c>
      <c r="E2008" s="42">
        <f t="array" ref="E2008">index(systems,match($A2008,INDEX(systems,0,1),),4)</f>
        <v>33.587</v>
      </c>
      <c r="F2008" s="43" t="str">
        <f>IFERROR(__xludf.DUMMYFUNCTION("let(row, match($B2008&amp;if($C2008&lt;&gt;"""","" [""&amp;$C2008&amp;""]"",""""),index(nebulae,,2),0),join("","",iferror(round(index(nebulae,row,5)/2,3),1),iferror(round(index(nebulae,row,6)/2,3),1),0))"),"1,1,0")</f>
        <v>1,1,0</v>
      </c>
      <c r="G2008" s="44" t="s">
        <v>5297</v>
      </c>
      <c r="H2008" s="88">
        <f t="array" ref="H2008">let(systemId,match(A2008,index(systems,0,1),),refSystemId,match($H$1,index(systems,0,1),),x,index(systems,systemId,3),y,index(systems,systemId,4),refX,index(systems,refSystemId,3),refY,index(systems,refSystemId,4),round(sqrt((x-refX)^2+(y-refY)^2),3))</f>
        <v>58.302</v>
      </c>
      <c r="I2008" s="28" t="s">
        <v>418</v>
      </c>
      <c r="J2008" s="28" t="s">
        <v>418</v>
      </c>
      <c r="K2008" s="28" t="s">
        <v>645</v>
      </c>
      <c r="L2008" s="28" t="s">
        <v>646</v>
      </c>
      <c r="M2008" s="48" t="s">
        <v>646</v>
      </c>
      <c r="N2008" s="28" t="s">
        <v>647</v>
      </c>
      <c r="O2008" s="48" t="s">
        <v>647</v>
      </c>
      <c r="P2008" s="48" t="s">
        <v>647</v>
      </c>
      <c r="Q2008" s="48" t="s">
        <v>647</v>
      </c>
      <c r="R2008" s="48" t="s">
        <v>535</v>
      </c>
      <c r="S2008" s="48" t="s">
        <v>647</v>
      </c>
      <c r="T2008" s="48" t="s">
        <v>647</v>
      </c>
      <c r="U2008" s="48" t="s">
        <v>587</v>
      </c>
      <c r="V2008" s="48" t="s">
        <v>587</v>
      </c>
      <c r="W2008" s="48" t="s">
        <v>587</v>
      </c>
      <c r="X2008" s="48" t="s">
        <v>928</v>
      </c>
      <c r="Y2008" s="48" t="s">
        <v>929</v>
      </c>
      <c r="Z2008" s="48" t="s">
        <v>929</v>
      </c>
      <c r="AA2008" s="48" t="s">
        <v>929</v>
      </c>
      <c r="AB2008" s="48" t="s">
        <v>929</v>
      </c>
      <c r="AC2008" s="48" t="s">
        <v>929</v>
      </c>
      <c r="AD2008" s="48" t="s">
        <v>929</v>
      </c>
      <c r="AE2008" s="48" t="s">
        <v>929</v>
      </c>
      <c r="AF2008" s="48" t="s">
        <v>929</v>
      </c>
      <c r="AG2008" s="48" t="s">
        <v>929</v>
      </c>
      <c r="AH2008" s="48" t="s">
        <v>929</v>
      </c>
      <c r="AI2008" s="48" t="s">
        <v>929</v>
      </c>
      <c r="AJ2008" s="48" t="s">
        <v>929</v>
      </c>
      <c r="AK2008" s="48" t="s">
        <v>929</v>
      </c>
      <c r="AL2008" s="48" t="s">
        <v>929</v>
      </c>
      <c r="AM2008" s="48" t="s">
        <v>929</v>
      </c>
      <c r="AN2008" s="48" t="s">
        <v>929</v>
      </c>
      <c r="AO2008" s="48" t="s">
        <v>929</v>
      </c>
      <c r="AP2008" s="48" t="s">
        <v>929</v>
      </c>
      <c r="AQ2008" s="48" t="s">
        <v>516</v>
      </c>
      <c r="AR2008" s="48" t="s">
        <v>517</v>
      </c>
      <c r="AS2008" s="48" t="s">
        <v>648</v>
      </c>
      <c r="AT2008" s="48" t="s">
        <v>648</v>
      </c>
      <c r="AU2008" s="48" t="s">
        <v>648</v>
      </c>
      <c r="AV2008" s="48" t="s">
        <v>648</v>
      </c>
      <c r="AW2008" s="48" t="s">
        <v>649</v>
      </c>
      <c r="AX2008" s="48" t="s">
        <v>929</v>
      </c>
      <c r="AY2008" s="48" t="s">
        <v>929</v>
      </c>
      <c r="AZ2008" s="28" t="s">
        <v>929</v>
      </c>
    </row>
    <row r="2009" ht="15.75" customHeight="1">
      <c r="A2009" s="40">
        <v>1801.0</v>
      </c>
      <c r="B2009" s="28" t="s">
        <v>5298</v>
      </c>
      <c r="C2009" s="41"/>
      <c r="D2009" s="42">
        <f t="array" ref="D2009">index(systems,match($A2009,INDEX(systems,0,1),),3)</f>
        <v>97.583</v>
      </c>
      <c r="E2009" s="42">
        <f t="array" ref="E2009">index(systems,match($A2009,INDEX(systems,0,1),),4)</f>
        <v>-202.102</v>
      </c>
      <c r="F2009" s="43" t="str">
        <f>IFERROR(__xludf.DUMMYFUNCTION("let(row, match($B2009&amp;if($C2009&lt;&gt;"""","" [""&amp;$C2009&amp;""]"",""""),index(nebulae,,2),0),join("","",iferror(round(index(nebulae,row,5)/2,3),1),iferror(round(index(nebulae,row,6)/2,3),1),0))"),"1,1,0")</f>
        <v>1,1,0</v>
      </c>
      <c r="G2009" s="44" t="s">
        <v>5299</v>
      </c>
      <c r="H2009" s="45">
        <f t="array" ref="H2009">let(systemId,match(A2009,index(systems,0,1),),refSystemId,match($H$1,index(systems,0,1),),x,index(systems,systemId,3),y,index(systems,systemId,4),refX,index(systems,refSystemId,3),refY,index(systems,refSystemId,4),round(sqrt((x-refX)^2+(y-refY)^2),3))</f>
        <v>224.427</v>
      </c>
      <c r="I2009" s="46" t="s">
        <v>408</v>
      </c>
      <c r="J2009" s="46" t="s">
        <v>408</v>
      </c>
      <c r="K2009" s="46" t="s">
        <v>408</v>
      </c>
      <c r="L2009" s="46" t="s">
        <v>408</v>
      </c>
      <c r="M2009" s="46" t="s">
        <v>408</v>
      </c>
      <c r="N2009" s="28" t="s">
        <v>408</v>
      </c>
      <c r="O2009" s="41"/>
      <c r="P2009" s="48" t="s">
        <v>1217</v>
      </c>
      <c r="Q2009" s="48" t="s">
        <v>1217</v>
      </c>
      <c r="R2009" s="48" t="s">
        <v>1217</v>
      </c>
      <c r="S2009" s="48" t="s">
        <v>1217</v>
      </c>
      <c r="T2009" s="48" t="s">
        <v>1217</v>
      </c>
      <c r="U2009" s="48" t="s">
        <v>1217</v>
      </c>
      <c r="V2009" s="48" t="s">
        <v>1217</v>
      </c>
      <c r="W2009" s="48" t="s">
        <v>1217</v>
      </c>
      <c r="X2009" s="48" t="s">
        <v>1217</v>
      </c>
      <c r="Y2009" s="48" t="s">
        <v>1217</v>
      </c>
      <c r="Z2009" s="48" t="s">
        <v>1218</v>
      </c>
      <c r="AA2009" s="48" t="s">
        <v>1218</v>
      </c>
      <c r="AB2009" s="48" t="s">
        <v>1218</v>
      </c>
      <c r="AC2009" s="48" t="s">
        <v>1218</v>
      </c>
      <c r="AD2009" s="48" t="s">
        <v>1218</v>
      </c>
      <c r="AE2009" s="48" t="s">
        <v>1218</v>
      </c>
      <c r="AF2009" s="48" t="s">
        <v>1218</v>
      </c>
      <c r="AG2009" s="48" t="s">
        <v>1218</v>
      </c>
      <c r="AH2009" s="48" t="s">
        <v>1218</v>
      </c>
      <c r="AI2009" s="48" t="s">
        <v>1218</v>
      </c>
      <c r="AJ2009" s="48" t="s">
        <v>1218</v>
      </c>
      <c r="AK2009" s="48" t="s">
        <v>1218</v>
      </c>
      <c r="AL2009" s="48" t="s">
        <v>1218</v>
      </c>
      <c r="AM2009" s="48" t="s">
        <v>1218</v>
      </c>
      <c r="AN2009" s="48" t="s">
        <v>1217</v>
      </c>
      <c r="AO2009" s="48" t="s">
        <v>1217</v>
      </c>
      <c r="AP2009" s="48" t="s">
        <v>1217</v>
      </c>
      <c r="AQ2009" s="48" t="s">
        <v>1217</v>
      </c>
      <c r="AR2009" s="48" t="s">
        <v>1217</v>
      </c>
      <c r="AS2009" s="48" t="s">
        <v>1217</v>
      </c>
      <c r="AT2009" s="48" t="s">
        <v>1217</v>
      </c>
      <c r="AU2009" s="48" t="s">
        <v>1217</v>
      </c>
      <c r="AV2009" s="48" t="s">
        <v>1217</v>
      </c>
      <c r="AW2009" s="48" t="s">
        <v>1217</v>
      </c>
      <c r="AX2009" s="48" t="s">
        <v>1217</v>
      </c>
      <c r="AY2009" s="48" t="s">
        <v>1217</v>
      </c>
      <c r="AZ2009" s="28" t="s">
        <v>1217</v>
      </c>
    </row>
    <row r="2010" ht="15.75" customHeight="1">
      <c r="A2010" s="40">
        <v>1802.0</v>
      </c>
      <c r="B2010" s="28" t="s">
        <v>5300</v>
      </c>
      <c r="C2010" s="41"/>
      <c r="D2010" s="42">
        <f t="array" ref="D2010">index(systems,match($A2010,INDEX(systems,0,1),),3)</f>
        <v>-67.217</v>
      </c>
      <c r="E2010" s="42">
        <f t="array" ref="E2010">index(systems,match($A2010,INDEX(systems,0,1),),4)</f>
        <v>-49.158</v>
      </c>
      <c r="F2010" s="43" t="str">
        <f>IFERROR(__xludf.DUMMYFUNCTION("let(row, match($B2010&amp;if($C2010&lt;&gt;"""","" [""&amp;$C2010&amp;""]"",""""),index(nebulae,,2),0),join("","",iferror(round(index(nebulae,row,5)/2,3),1),iferror(round(index(nebulae,row,6)/2,3),1),0))"),"1,1,0")</f>
        <v>1,1,0</v>
      </c>
      <c r="G2010" s="44" t="s">
        <v>5301</v>
      </c>
      <c r="H2010" s="45">
        <f t="array" ref="H2010">let(systemId,match(A2010,index(systems,0,1),),refSystemId,match($H$1,index(systems,0,1),),x,index(systems,systemId,3),y,index(systems,systemId,4),refX,index(systems,refSystemId,3),refY,index(systems,refSystemId,4),round(sqrt((x-refX)^2+(y-refY)^2),3))</f>
        <v>83.274</v>
      </c>
      <c r="I2010" s="28" t="s">
        <v>418</v>
      </c>
      <c r="J2010" s="48" t="s">
        <v>418</v>
      </c>
      <c r="K2010" s="28" t="s">
        <v>418</v>
      </c>
      <c r="L2010" s="28" t="s">
        <v>418</v>
      </c>
      <c r="M2010" s="28" t="s">
        <v>560</v>
      </c>
      <c r="N2010" s="28" t="s">
        <v>427</v>
      </c>
      <c r="O2010" s="48" t="s">
        <v>427</v>
      </c>
      <c r="P2010" s="48" t="s">
        <v>427</v>
      </c>
      <c r="Q2010" s="48" t="s">
        <v>427</v>
      </c>
      <c r="R2010" s="48" t="s">
        <v>427</v>
      </c>
      <c r="S2010" s="48" t="s">
        <v>427</v>
      </c>
      <c r="T2010" s="48" t="s">
        <v>427</v>
      </c>
      <c r="U2010" s="48" t="s">
        <v>427</v>
      </c>
      <c r="V2010" s="48" t="s">
        <v>427</v>
      </c>
      <c r="W2010" s="48" t="s">
        <v>427</v>
      </c>
      <c r="X2010" s="48" t="s">
        <v>812</v>
      </c>
      <c r="Y2010" s="48" t="s">
        <v>560</v>
      </c>
      <c r="Z2010" s="48" t="s">
        <v>560</v>
      </c>
      <c r="AA2010" s="48" t="s">
        <v>560</v>
      </c>
      <c r="AB2010" s="48" t="s">
        <v>560</v>
      </c>
      <c r="AC2010" s="48" t="s">
        <v>560</v>
      </c>
      <c r="AD2010" s="48" t="s">
        <v>560</v>
      </c>
      <c r="AE2010" s="48" t="s">
        <v>560</v>
      </c>
      <c r="AF2010" s="48" t="s">
        <v>560</v>
      </c>
      <c r="AG2010" s="48" t="s">
        <v>560</v>
      </c>
      <c r="AH2010" s="48" t="s">
        <v>560</v>
      </c>
      <c r="AI2010" s="48" t="s">
        <v>560</v>
      </c>
      <c r="AJ2010" s="48" t="s">
        <v>560</v>
      </c>
      <c r="AK2010" s="48" t="s">
        <v>560</v>
      </c>
      <c r="AL2010" s="48" t="s">
        <v>560</v>
      </c>
      <c r="AM2010" s="48" t="s">
        <v>560</v>
      </c>
      <c r="AN2010" s="48" t="s">
        <v>560</v>
      </c>
      <c r="AO2010" s="48" t="s">
        <v>560</v>
      </c>
      <c r="AP2010" s="48" t="s">
        <v>560</v>
      </c>
      <c r="AQ2010" s="48" t="s">
        <v>560</v>
      </c>
      <c r="AR2010" s="48" t="s">
        <v>560</v>
      </c>
      <c r="AS2010" s="48" t="s">
        <v>418</v>
      </c>
      <c r="AT2010" s="48" t="s">
        <v>428</v>
      </c>
      <c r="AU2010" s="48" t="s">
        <v>428</v>
      </c>
      <c r="AV2010" s="48" t="s">
        <v>428</v>
      </c>
      <c r="AW2010" s="48" t="s">
        <v>418</v>
      </c>
      <c r="AX2010" s="48" t="s">
        <v>568</v>
      </c>
      <c r="AY2010" s="48" t="s">
        <v>568</v>
      </c>
      <c r="AZ2010" s="51" t="s">
        <v>568</v>
      </c>
    </row>
    <row r="2011" ht="15.75" customHeight="1">
      <c r="A2011" s="40">
        <v>2979.0</v>
      </c>
      <c r="B2011" s="28" t="s">
        <v>5302</v>
      </c>
      <c r="C2011" s="41"/>
      <c r="D2011" s="42">
        <f t="array" ref="D2011">index(systems,match($A2011,INDEX(systems,0,1),),3)</f>
        <v>-713.918</v>
      </c>
      <c r="E2011" s="42">
        <f t="array" ref="E2011">index(systems,match($A2011,INDEX(systems,0,1),),4)</f>
        <v>1146.972</v>
      </c>
      <c r="F2011" s="43" t="str">
        <f>IFERROR(__xludf.DUMMYFUNCTION("let(row, match($B2011&amp;if($C2011&lt;&gt;"""","" [""&amp;$C2011&amp;""]"",""""),index(nebulae,,2),0),join("","",iferror(round(index(nebulae,row,5)/2,3),1),iferror(round(index(nebulae,row,6)/2,3),1),0))"),"1,1,0")</f>
        <v>1,1,0</v>
      </c>
      <c r="G2011" s="44" t="s">
        <v>5303</v>
      </c>
      <c r="H2011" s="45">
        <f t="array" ref="H2011">let(systemId,match(A2011,index(systems,0,1),),refSystemId,match($H$1,index(systems,0,1),),x,index(systems,systemId,3),y,index(systems,systemId,4),refX,index(systems,refSystemId,3),refY,index(systems,refSystemId,4),round(sqrt((x-refX)^2+(y-refY)^2),3))</f>
        <v>1351.008</v>
      </c>
      <c r="I2011" s="28" t="s">
        <v>408</v>
      </c>
      <c r="J2011" s="28" t="s">
        <v>408</v>
      </c>
      <c r="K2011" s="28" t="s">
        <v>408</v>
      </c>
      <c r="L2011" s="28" t="s">
        <v>408</v>
      </c>
      <c r="M2011" s="28" t="s">
        <v>408</v>
      </c>
      <c r="N2011" s="28" t="s">
        <v>1153</v>
      </c>
      <c r="O2011" s="48" t="s">
        <v>1153</v>
      </c>
      <c r="P2011" s="48" t="s">
        <v>1153</v>
      </c>
      <c r="Q2011" s="48" t="s">
        <v>1153</v>
      </c>
      <c r="R2011" s="48" t="s">
        <v>1153</v>
      </c>
      <c r="S2011" s="48" t="s">
        <v>1153</v>
      </c>
      <c r="T2011" s="48" t="s">
        <v>1153</v>
      </c>
      <c r="U2011" s="48" t="s">
        <v>1153</v>
      </c>
      <c r="V2011" s="48" t="s">
        <v>1153</v>
      </c>
      <c r="W2011" s="48" t="s">
        <v>1153</v>
      </c>
      <c r="X2011" s="48" t="s">
        <v>1153</v>
      </c>
      <c r="Y2011" s="48" t="s">
        <v>1153</v>
      </c>
      <c r="Z2011" s="48" t="s">
        <v>1153</v>
      </c>
      <c r="AA2011" s="48" t="s">
        <v>1153</v>
      </c>
      <c r="AB2011" s="48" t="s">
        <v>1153</v>
      </c>
      <c r="AC2011" s="48" t="s">
        <v>1153</v>
      </c>
      <c r="AD2011" s="48" t="s">
        <v>1153</v>
      </c>
      <c r="AE2011" s="48" t="s">
        <v>1153</v>
      </c>
      <c r="AF2011" s="48" t="s">
        <v>1153</v>
      </c>
      <c r="AG2011" s="48" t="s">
        <v>1153</v>
      </c>
      <c r="AH2011" s="48" t="s">
        <v>1153</v>
      </c>
      <c r="AI2011" s="48" t="s">
        <v>1153</v>
      </c>
      <c r="AJ2011" s="48" t="s">
        <v>1153</v>
      </c>
      <c r="AK2011" s="48" t="s">
        <v>1153</v>
      </c>
      <c r="AL2011" s="48" t="s">
        <v>1153</v>
      </c>
      <c r="AM2011" s="48" t="s">
        <v>1153</v>
      </c>
      <c r="AN2011" s="48" t="s">
        <v>1153</v>
      </c>
      <c r="AO2011" s="48" t="s">
        <v>1153</v>
      </c>
      <c r="AP2011" s="48" t="s">
        <v>1153</v>
      </c>
      <c r="AQ2011" s="48" t="s">
        <v>1153</v>
      </c>
      <c r="AR2011" s="48" t="s">
        <v>1153</v>
      </c>
      <c r="AS2011" s="28" t="s">
        <v>1154</v>
      </c>
      <c r="AT2011" s="48" t="s">
        <v>1154</v>
      </c>
      <c r="AU2011" s="56" t="s">
        <v>1154</v>
      </c>
      <c r="AV2011" s="48" t="s">
        <v>1154</v>
      </c>
      <c r="AW2011" s="51" t="s">
        <v>1154</v>
      </c>
      <c r="AX2011" s="48" t="s">
        <v>1083</v>
      </c>
      <c r="AY2011" s="48" t="s">
        <v>1083</v>
      </c>
      <c r="AZ2011" s="52" t="s">
        <v>1083</v>
      </c>
    </row>
    <row r="2012" ht="15.75" customHeight="1">
      <c r="A2012" s="40">
        <v>3119.0</v>
      </c>
      <c r="B2012" s="28" t="s">
        <v>5304</v>
      </c>
      <c r="C2012" s="41"/>
      <c r="D2012" s="42">
        <f t="array" ref="D2012">index(systems,match($A2012,INDEX(systems,0,1),),3)</f>
        <v>705.298</v>
      </c>
      <c r="E2012" s="42">
        <f t="array" ref="E2012">index(systems,match($A2012,INDEX(systems,0,1),),4)</f>
        <v>-1815.018</v>
      </c>
      <c r="F2012" s="43" t="str">
        <f>IFERROR(__xludf.DUMMYFUNCTION("let(row, match($B2012&amp;if($C2012&lt;&gt;"""","" [""&amp;$C2012&amp;""]"",""""),index(nebulae,,2),0),join("","",iferror(round(index(nebulae,row,5)/2,3),1),iferror(round(index(nebulae,row,6)/2,3),1),0))"),"1,1,0")</f>
        <v>1,1,0</v>
      </c>
      <c r="G2012" s="44" t="s">
        <v>5305</v>
      </c>
      <c r="H2012" s="45">
        <f t="array" ref="H2012">let(systemId,match(A2012,index(systems,0,1),),refSystemId,match($H$1,index(systems,0,1),),x,index(systems,systemId,3),y,index(systems,systemId,4),refX,index(systems,refSystemId,3),refY,index(systems,refSystemId,4),round(sqrt((x-refX)^2+(y-refY)^2),3))</f>
        <v>1947.238</v>
      </c>
      <c r="I2012" s="55"/>
      <c r="J2012" s="55"/>
      <c r="K2012" s="55"/>
      <c r="L2012" s="55"/>
      <c r="M2012" s="55"/>
      <c r="N2012" s="55"/>
      <c r="O2012" s="55"/>
      <c r="P2012" s="56" t="s">
        <v>408</v>
      </c>
      <c r="Q2012" s="56" t="s">
        <v>408</v>
      </c>
      <c r="R2012" s="56" t="s">
        <v>408</v>
      </c>
      <c r="S2012" s="56" t="s">
        <v>408</v>
      </c>
      <c r="T2012" s="56" t="s">
        <v>408</v>
      </c>
      <c r="U2012" s="56" t="s">
        <v>408</v>
      </c>
      <c r="V2012" s="56" t="s">
        <v>408</v>
      </c>
      <c r="W2012" s="56" t="s">
        <v>408</v>
      </c>
      <c r="X2012" s="56" t="s">
        <v>408</v>
      </c>
      <c r="Y2012" s="55"/>
      <c r="Z2012" s="41"/>
      <c r="AA2012" s="55"/>
      <c r="AB2012" s="55"/>
      <c r="AC2012" s="55"/>
      <c r="AD2012" s="55"/>
      <c r="AE2012" s="55"/>
      <c r="AF2012" s="55"/>
      <c r="AG2012" s="55"/>
      <c r="AH2012" s="55"/>
      <c r="AI2012" s="55"/>
      <c r="AJ2012" s="55"/>
      <c r="AK2012" s="55"/>
      <c r="AL2012" s="55"/>
      <c r="AM2012" s="55"/>
      <c r="AN2012" s="55"/>
      <c r="AO2012" s="55"/>
      <c r="AP2012" s="55"/>
      <c r="AQ2012" s="55"/>
      <c r="AR2012" s="55"/>
      <c r="AS2012" s="55"/>
      <c r="AT2012" s="55"/>
      <c r="AU2012" s="51" t="s">
        <v>418</v>
      </c>
      <c r="AV2012" s="55"/>
      <c r="AW2012" s="55"/>
      <c r="AX2012" s="55"/>
      <c r="AY2012" s="55"/>
      <c r="AZ2012" s="55"/>
    </row>
    <row r="2013" ht="15.75" customHeight="1">
      <c r="A2013" s="40">
        <v>1803.0</v>
      </c>
      <c r="B2013" s="28" t="s">
        <v>5306</v>
      </c>
      <c r="C2013" s="41"/>
      <c r="D2013" s="42">
        <f t="array" ref="D2013">index(systems,match($A2013,INDEX(systems,0,1),),3)</f>
        <v>353.876</v>
      </c>
      <c r="E2013" s="42">
        <f t="array" ref="E2013">index(systems,match($A2013,INDEX(systems,0,1),),4)</f>
        <v>-8.057</v>
      </c>
      <c r="F2013" s="43" t="str">
        <f>IFERROR(__xludf.DUMMYFUNCTION("let(row, match($B2013&amp;if($C2013&lt;&gt;"""","" [""&amp;$C2013&amp;""]"",""""),index(nebulae,,2),0),join("","",iferror(round(index(nebulae,row,5)/2,3),1),iferror(round(index(nebulae,row,6)/2,3),1),0))"),"1,1,0")</f>
        <v>1,1,0</v>
      </c>
      <c r="G2013" s="44" t="s">
        <v>5307</v>
      </c>
      <c r="H2013" s="45">
        <f t="array" ref="H2013">let(systemId,match(A2013,index(systems,0,1),),refSystemId,match($H$1,index(systems,0,1),),x,index(systems,systemId,3),y,index(systems,systemId,4),refX,index(systems,refSystemId,3),refY,index(systems,refSystemId,4),round(sqrt((x-refX)^2+(y-refY)^2),3))</f>
        <v>353.968</v>
      </c>
      <c r="I2013" s="46" t="s">
        <v>408</v>
      </c>
      <c r="J2013" s="46" t="s">
        <v>408</v>
      </c>
      <c r="K2013" s="47" t="s">
        <v>408</v>
      </c>
      <c r="L2013" s="47" t="s">
        <v>408</v>
      </c>
      <c r="M2013" s="53"/>
      <c r="N2013" s="28" t="s">
        <v>1574</v>
      </c>
      <c r="O2013" s="48" t="s">
        <v>1574</v>
      </c>
      <c r="P2013" s="48" t="s">
        <v>1574</v>
      </c>
      <c r="Q2013" s="48" t="s">
        <v>1574</v>
      </c>
      <c r="R2013" s="48" t="s">
        <v>1574</v>
      </c>
      <c r="S2013" s="48" t="s">
        <v>1574</v>
      </c>
      <c r="T2013" s="48" t="s">
        <v>1574</v>
      </c>
      <c r="U2013" s="48" t="s">
        <v>1574</v>
      </c>
      <c r="V2013" s="48" t="s">
        <v>1574</v>
      </c>
      <c r="W2013" s="48" t="s">
        <v>1574</v>
      </c>
      <c r="X2013" s="48" t="s">
        <v>1574</v>
      </c>
      <c r="Y2013" s="48" t="s">
        <v>1575</v>
      </c>
      <c r="Z2013" s="48" t="s">
        <v>1575</v>
      </c>
      <c r="AA2013" s="48" t="s">
        <v>1576</v>
      </c>
      <c r="AB2013" s="48" t="s">
        <v>1576</v>
      </c>
      <c r="AC2013" s="48" t="s">
        <v>1576</v>
      </c>
      <c r="AD2013" s="48" t="s">
        <v>1576</v>
      </c>
      <c r="AE2013" s="48" t="s">
        <v>1576</v>
      </c>
      <c r="AF2013" s="48" t="s">
        <v>1576</v>
      </c>
      <c r="AG2013" s="48" t="s">
        <v>1576</v>
      </c>
      <c r="AH2013" s="48" t="s">
        <v>1576</v>
      </c>
      <c r="AI2013" s="48" t="s">
        <v>1576</v>
      </c>
      <c r="AJ2013" s="48" t="s">
        <v>1576</v>
      </c>
      <c r="AK2013" s="48" t="s">
        <v>1576</v>
      </c>
      <c r="AL2013" s="48" t="s">
        <v>1576</v>
      </c>
      <c r="AM2013" s="48" t="s">
        <v>1576</v>
      </c>
      <c r="AN2013" s="48" t="s">
        <v>1576</v>
      </c>
      <c r="AO2013" s="48" t="s">
        <v>1575</v>
      </c>
      <c r="AP2013" s="48" t="s">
        <v>1575</v>
      </c>
      <c r="AQ2013" s="48" t="s">
        <v>1575</v>
      </c>
      <c r="AR2013" s="48" t="s">
        <v>1575</v>
      </c>
      <c r="AS2013" s="48" t="s">
        <v>1575</v>
      </c>
      <c r="AT2013" s="48" t="s">
        <v>1575</v>
      </c>
      <c r="AU2013" s="48" t="s">
        <v>1575</v>
      </c>
      <c r="AV2013" s="48" t="s">
        <v>1575</v>
      </c>
      <c r="AW2013" s="48" t="s">
        <v>1575</v>
      </c>
      <c r="AX2013" s="48" t="s">
        <v>1575</v>
      </c>
      <c r="AY2013" s="48" t="s">
        <v>1575</v>
      </c>
      <c r="AZ2013" s="28" t="s">
        <v>1575</v>
      </c>
    </row>
    <row r="2014" ht="15.75" customHeight="1">
      <c r="A2014" s="40">
        <v>1804.0</v>
      </c>
      <c r="B2014" s="28" t="s">
        <v>5308</v>
      </c>
      <c r="C2014" s="41"/>
      <c r="D2014" s="42">
        <f t="array" ref="D2014">index(systems,match($A2014,INDEX(systems,0,1),),3)</f>
        <v>102.876</v>
      </c>
      <c r="E2014" s="42">
        <f t="array" ref="E2014">index(systems,match($A2014,INDEX(systems,0,1),),4)</f>
        <v>-188.465</v>
      </c>
      <c r="F2014" s="43" t="str">
        <f>IFERROR(__xludf.DUMMYFUNCTION("let(row, match($B2014&amp;if($C2014&lt;&gt;"""","" [""&amp;$C2014&amp;""]"",""""),index(nebulae,,2),0),join("","",iferror(round(index(nebulae,row,5)/2,3),1),iferror(round(index(nebulae,row,6)/2,3),1),0))"),"1,1,0")</f>
        <v>1,1,0</v>
      </c>
      <c r="G2014" s="44" t="s">
        <v>5309</v>
      </c>
      <c r="H2014" s="45">
        <f t="array" ref="H2014">let(systemId,match(A2014,index(systems,0,1),),refSystemId,match($H$1,index(systems,0,1),),x,index(systems,systemId,3),y,index(systems,systemId,4),refX,index(systems,refSystemId,3),refY,index(systems,refSystemId,4),round(sqrt((x-refX)^2+(y-refY)^2),3))</f>
        <v>214.715</v>
      </c>
      <c r="I2014" s="41"/>
      <c r="J2014" s="41"/>
      <c r="K2014" s="41"/>
      <c r="L2014" s="41"/>
      <c r="M2014" s="28" t="s">
        <v>755</v>
      </c>
      <c r="N2014" s="28" t="s">
        <v>1184</v>
      </c>
      <c r="O2014" s="48" t="s">
        <v>1184</v>
      </c>
      <c r="P2014" s="48" t="s">
        <v>1184</v>
      </c>
      <c r="Q2014" s="48" t="s">
        <v>1184</v>
      </c>
      <c r="R2014" s="48" t="s">
        <v>1184</v>
      </c>
      <c r="S2014" s="48" t="s">
        <v>1184</v>
      </c>
      <c r="T2014" s="48" t="s">
        <v>1184</v>
      </c>
      <c r="U2014" s="48" t="s">
        <v>1184</v>
      </c>
      <c r="V2014" s="48" t="s">
        <v>1184</v>
      </c>
      <c r="W2014" s="48" t="s">
        <v>1184</v>
      </c>
      <c r="X2014" s="48" t="s">
        <v>1184</v>
      </c>
      <c r="Y2014" s="48" t="s">
        <v>1184</v>
      </c>
      <c r="Z2014" s="48" t="s">
        <v>1184</v>
      </c>
      <c r="AA2014" s="48" t="s">
        <v>1184</v>
      </c>
      <c r="AB2014" s="48" t="s">
        <v>1184</v>
      </c>
      <c r="AC2014" s="48" t="s">
        <v>1184</v>
      </c>
      <c r="AD2014" s="48" t="s">
        <v>1184</v>
      </c>
      <c r="AE2014" s="48" t="s">
        <v>1184</v>
      </c>
      <c r="AF2014" s="48" t="s">
        <v>1184</v>
      </c>
      <c r="AG2014" s="48" t="s">
        <v>1184</v>
      </c>
      <c r="AH2014" s="48" t="s">
        <v>1184</v>
      </c>
      <c r="AI2014" s="48" t="s">
        <v>1184</v>
      </c>
      <c r="AJ2014" s="48" t="s">
        <v>1184</v>
      </c>
      <c r="AK2014" s="48" t="s">
        <v>1184</v>
      </c>
      <c r="AL2014" s="48" t="s">
        <v>1184</v>
      </c>
      <c r="AM2014" s="48" t="s">
        <v>1184</v>
      </c>
      <c r="AN2014" s="48" t="s">
        <v>1184</v>
      </c>
      <c r="AO2014" s="48" t="s">
        <v>1184</v>
      </c>
      <c r="AP2014" s="48" t="s">
        <v>5310</v>
      </c>
      <c r="AQ2014" s="48" t="s">
        <v>422</v>
      </c>
      <c r="AR2014" s="48" t="s">
        <v>422</v>
      </c>
      <c r="AS2014" s="48" t="s">
        <v>422</v>
      </c>
      <c r="AT2014" s="48" t="s">
        <v>422</v>
      </c>
      <c r="AU2014" s="48" t="s">
        <v>422</v>
      </c>
      <c r="AV2014" s="48" t="s">
        <v>422</v>
      </c>
      <c r="AW2014" s="48" t="s">
        <v>422</v>
      </c>
      <c r="AX2014" s="48" t="s">
        <v>422</v>
      </c>
      <c r="AY2014" s="48" t="s">
        <v>422</v>
      </c>
      <c r="AZ2014" s="28" t="s">
        <v>422</v>
      </c>
    </row>
    <row r="2015" ht="15.75" customHeight="1">
      <c r="A2015" s="40">
        <v>1805.0</v>
      </c>
      <c r="B2015" s="28" t="s">
        <v>5311</v>
      </c>
      <c r="C2015" s="41"/>
      <c r="D2015" s="42">
        <f t="array" ref="D2015">index(systems,match($A2015,INDEX(systems,0,1),),3)</f>
        <v>-339.188</v>
      </c>
      <c r="E2015" s="42">
        <f t="array" ref="E2015">index(systems,match($A2015,INDEX(systems,0,1),),4)</f>
        <v>333.668</v>
      </c>
      <c r="F2015" s="43" t="str">
        <f>IFERROR(__xludf.DUMMYFUNCTION("let(row, match($B2015&amp;if($C2015&lt;&gt;"""","" [""&amp;$C2015&amp;""]"",""""),index(nebulae,,2),0),join("","",iferror(round(index(nebulae,row,5)/2,3),1),iferror(round(index(nebulae,row,6)/2,3),1),0))"),"1,1,0")</f>
        <v>1,1,0</v>
      </c>
      <c r="G2015" s="44" t="s">
        <v>5312</v>
      </c>
      <c r="H2015" s="45">
        <f t="array" ref="H2015">let(systemId,match(A2015,index(systems,0,1),),refSystemId,match($H$1,index(systems,0,1),),x,index(systems,systemId,3),y,index(systems,systemId,4),refX,index(systems,refSystemId,3),refY,index(systems,refSystemId,4),round(sqrt((x-refX)^2+(y-refY)^2),3))</f>
        <v>475.797</v>
      </c>
      <c r="I2015" s="28" t="s">
        <v>408</v>
      </c>
      <c r="J2015" s="28" t="s">
        <v>408</v>
      </c>
      <c r="K2015" s="28" t="s">
        <v>408</v>
      </c>
      <c r="L2015" s="28" t="s">
        <v>408</v>
      </c>
      <c r="M2015" s="28" t="s">
        <v>408</v>
      </c>
      <c r="N2015" s="28" t="s">
        <v>408</v>
      </c>
      <c r="O2015" s="41"/>
      <c r="P2015" s="48" t="s">
        <v>477</v>
      </c>
      <c r="Q2015" s="48" t="s">
        <v>477</v>
      </c>
      <c r="R2015" s="48" t="s">
        <v>477</v>
      </c>
      <c r="S2015" s="48" t="s">
        <v>435</v>
      </c>
      <c r="T2015" s="48" t="s">
        <v>435</v>
      </c>
      <c r="U2015" s="48" t="s">
        <v>435</v>
      </c>
      <c r="V2015" s="48" t="s">
        <v>435</v>
      </c>
      <c r="W2015" s="48" t="s">
        <v>435</v>
      </c>
      <c r="X2015" s="48" t="s">
        <v>435</v>
      </c>
      <c r="Y2015" s="48" t="s">
        <v>435</v>
      </c>
      <c r="Z2015" s="48" t="s">
        <v>435</v>
      </c>
      <c r="AA2015" s="48" t="s">
        <v>1213</v>
      </c>
      <c r="AB2015" s="48" t="s">
        <v>1213</v>
      </c>
      <c r="AC2015" s="48" t="s">
        <v>1213</v>
      </c>
      <c r="AD2015" s="48" t="s">
        <v>1213</v>
      </c>
      <c r="AE2015" s="48" t="s">
        <v>1213</v>
      </c>
      <c r="AF2015" s="48" t="s">
        <v>1213</v>
      </c>
      <c r="AG2015" s="48" t="s">
        <v>1213</v>
      </c>
      <c r="AH2015" s="48" t="s">
        <v>1214</v>
      </c>
      <c r="AI2015" s="48" t="s">
        <v>417</v>
      </c>
      <c r="AJ2015" s="48" t="s">
        <v>592</v>
      </c>
      <c r="AK2015" s="48" t="s">
        <v>592</v>
      </c>
      <c r="AL2015" s="48" t="s">
        <v>592</v>
      </c>
      <c r="AM2015" s="48" t="s">
        <v>592</v>
      </c>
      <c r="AN2015" s="48" t="s">
        <v>592</v>
      </c>
      <c r="AO2015" s="48" t="s">
        <v>592</v>
      </c>
      <c r="AP2015" s="48" t="s">
        <v>592</v>
      </c>
      <c r="AQ2015" s="48" t="s">
        <v>592</v>
      </c>
      <c r="AR2015" s="48" t="s">
        <v>592</v>
      </c>
      <c r="AS2015" s="48" t="s">
        <v>592</v>
      </c>
      <c r="AT2015" s="48" t="s">
        <v>593</v>
      </c>
      <c r="AU2015" s="48" t="s">
        <v>593</v>
      </c>
      <c r="AV2015" s="48" t="s">
        <v>593</v>
      </c>
      <c r="AW2015" s="48" t="s">
        <v>594</v>
      </c>
      <c r="AX2015" s="48" t="s">
        <v>594</v>
      </c>
      <c r="AY2015" s="48" t="s">
        <v>594</v>
      </c>
      <c r="AZ2015" s="28" t="s">
        <v>594</v>
      </c>
    </row>
    <row r="2016" ht="15.75" customHeight="1">
      <c r="A2016" s="40">
        <v>1806.0</v>
      </c>
      <c r="B2016" s="28" t="s">
        <v>5313</v>
      </c>
      <c r="C2016" s="41"/>
      <c r="D2016" s="42">
        <f t="array" ref="D2016">index(systems,match($A2016,INDEX(systems,0,1),),3)</f>
        <v>-286.954</v>
      </c>
      <c r="E2016" s="42">
        <f t="array" ref="E2016">index(systems,match($A2016,INDEX(systems,0,1),),4)</f>
        <v>-273.801</v>
      </c>
      <c r="F2016" s="43" t="str">
        <f>IFERROR(__xludf.DUMMYFUNCTION("let(row, match($B2016&amp;if($C2016&lt;&gt;"""","" [""&amp;$C2016&amp;""]"",""""),index(nebulae,,2),0),join("","",iferror(round(index(nebulae,row,5)/2,3),1),iferror(round(index(nebulae,row,6)/2,3),1),0))"),"1,1,0")</f>
        <v>1,1,0</v>
      </c>
      <c r="G2016" s="44" t="s">
        <v>5314</v>
      </c>
      <c r="H2016" s="45">
        <f t="array" ref="H2016">let(systemId,match(A2016,index(systems,0,1),),refSystemId,match($H$1,index(systems,0,1),),x,index(systems,systemId,3),y,index(systems,systemId,4),refX,index(systems,refSystemId,3),refY,index(systems,refSystemId,4),round(sqrt((x-refX)^2+(y-refY)^2),3))</f>
        <v>396.623</v>
      </c>
      <c r="I2016" s="46" t="s">
        <v>408</v>
      </c>
      <c r="J2016" s="47" t="s">
        <v>408</v>
      </c>
      <c r="K2016" s="47" t="s">
        <v>408</v>
      </c>
      <c r="L2016" s="47" t="s">
        <v>408</v>
      </c>
      <c r="M2016" s="47" t="s">
        <v>408</v>
      </c>
      <c r="N2016" s="28" t="s">
        <v>408</v>
      </c>
      <c r="O2016" s="41"/>
      <c r="P2016" s="48" t="s">
        <v>1281</v>
      </c>
      <c r="Q2016" s="48" t="s">
        <v>1281</v>
      </c>
      <c r="R2016" s="48" t="s">
        <v>1281</v>
      </c>
      <c r="S2016" s="48" t="s">
        <v>1281</v>
      </c>
      <c r="T2016" s="48" t="s">
        <v>1281</v>
      </c>
      <c r="U2016" s="48" t="s">
        <v>1281</v>
      </c>
      <c r="V2016" s="48" t="s">
        <v>1281</v>
      </c>
      <c r="W2016" s="48" t="s">
        <v>1281</v>
      </c>
      <c r="X2016" s="48" t="s">
        <v>1281</v>
      </c>
      <c r="Y2016" s="48" t="s">
        <v>1281</v>
      </c>
      <c r="Z2016" s="48" t="s">
        <v>1281</v>
      </c>
      <c r="AA2016" s="48" t="s">
        <v>1281</v>
      </c>
      <c r="AB2016" s="48" t="s">
        <v>1281</v>
      </c>
      <c r="AC2016" s="48" t="s">
        <v>1281</v>
      </c>
      <c r="AD2016" s="48" t="s">
        <v>1281</v>
      </c>
      <c r="AE2016" s="48" t="s">
        <v>1281</v>
      </c>
      <c r="AF2016" s="48" t="s">
        <v>1281</v>
      </c>
      <c r="AG2016" s="48" t="s">
        <v>1281</v>
      </c>
      <c r="AH2016" s="48" t="s">
        <v>1281</v>
      </c>
      <c r="AI2016" s="48" t="s">
        <v>1281</v>
      </c>
      <c r="AJ2016" s="48" t="s">
        <v>1281</v>
      </c>
      <c r="AK2016" s="48" t="s">
        <v>1281</v>
      </c>
      <c r="AL2016" s="48" t="s">
        <v>1281</v>
      </c>
      <c r="AM2016" s="48" t="s">
        <v>1281</v>
      </c>
      <c r="AN2016" s="48" t="s">
        <v>1281</v>
      </c>
      <c r="AO2016" s="48" t="s">
        <v>1281</v>
      </c>
      <c r="AP2016" s="48" t="s">
        <v>1281</v>
      </c>
      <c r="AQ2016" s="48" t="s">
        <v>1280</v>
      </c>
      <c r="AR2016" s="48" t="s">
        <v>1280</v>
      </c>
      <c r="AS2016" s="52" t="s">
        <v>1280</v>
      </c>
      <c r="AT2016" s="52" t="s">
        <v>1280</v>
      </c>
      <c r="AU2016" s="52" t="s">
        <v>1280</v>
      </c>
      <c r="AV2016" s="52" t="s">
        <v>1280</v>
      </c>
      <c r="AW2016" s="48" t="s">
        <v>1280</v>
      </c>
      <c r="AX2016" s="48" t="s">
        <v>1281</v>
      </c>
      <c r="AY2016" s="48" t="s">
        <v>1281</v>
      </c>
      <c r="AZ2016" s="28" t="s">
        <v>1281</v>
      </c>
    </row>
    <row r="2017" ht="15.75" customHeight="1">
      <c r="A2017" s="40">
        <v>1807.0</v>
      </c>
      <c r="B2017" s="28" t="s">
        <v>5315</v>
      </c>
      <c r="C2017" s="41"/>
      <c r="D2017" s="42">
        <f t="array" ref="D2017">index(systems,match($A2017,INDEX(systems,0,1),),3)</f>
        <v>-93.579</v>
      </c>
      <c r="E2017" s="42">
        <f t="array" ref="E2017">index(systems,match($A2017,INDEX(systems,0,1),),4)</f>
        <v>96.371</v>
      </c>
      <c r="F2017" s="43" t="str">
        <f>IFERROR(__xludf.DUMMYFUNCTION("let(row, match($B2017&amp;if($C2017&lt;&gt;"""","" [""&amp;$C2017&amp;""]"",""""),index(nebulae,,2),0),join("","",iferror(round(index(nebulae,row,5)/2,3),1),iferror(round(index(nebulae,row,6)/2,3),1),0))"),"1,1,0")</f>
        <v>1,1,0</v>
      </c>
      <c r="G2017" s="44" t="s">
        <v>5316</v>
      </c>
      <c r="H2017" s="45">
        <f t="array" ref="H2017">let(systemId,match(A2017,index(systems,0,1),),refSystemId,match($H$1,index(systems,0,1),),x,index(systems,systemId,3),y,index(systems,systemId,4),refX,index(systems,refSystemId,3),refY,index(systems,refSystemId,4),round(sqrt((x-refX)^2+(y-refY)^2),3))</f>
        <v>134.329</v>
      </c>
      <c r="I2017" s="54"/>
      <c r="J2017" s="54"/>
      <c r="K2017" s="54"/>
      <c r="L2017" s="49" t="s">
        <v>418</v>
      </c>
      <c r="M2017" s="54"/>
      <c r="N2017" s="49" t="s">
        <v>526</v>
      </c>
      <c r="O2017" s="52" t="s">
        <v>526</v>
      </c>
      <c r="P2017" s="48" t="s">
        <v>526</v>
      </c>
      <c r="Q2017" s="52" t="s">
        <v>526</v>
      </c>
      <c r="R2017" s="52" t="s">
        <v>526</v>
      </c>
      <c r="S2017" s="48" t="s">
        <v>526</v>
      </c>
      <c r="T2017" s="52" t="s">
        <v>526</v>
      </c>
      <c r="U2017" s="52" t="s">
        <v>526</v>
      </c>
      <c r="V2017" s="52" t="s">
        <v>526</v>
      </c>
      <c r="W2017" s="52" t="s">
        <v>526</v>
      </c>
      <c r="X2017" s="52" t="s">
        <v>526</v>
      </c>
      <c r="Y2017" s="52" t="s">
        <v>526</v>
      </c>
      <c r="Z2017" s="52" t="s">
        <v>526</v>
      </c>
      <c r="AA2017" s="52" t="s">
        <v>2163</v>
      </c>
      <c r="AB2017" s="52" t="s">
        <v>2163</v>
      </c>
      <c r="AC2017" s="52" t="s">
        <v>2163</v>
      </c>
      <c r="AD2017" s="52" t="s">
        <v>2163</v>
      </c>
      <c r="AE2017" s="52" t="s">
        <v>2163</v>
      </c>
      <c r="AF2017" s="52" t="s">
        <v>2163</v>
      </c>
      <c r="AG2017" s="52" t="s">
        <v>2163</v>
      </c>
      <c r="AH2017" s="52" t="s">
        <v>2164</v>
      </c>
      <c r="AI2017" s="52" t="s">
        <v>828</v>
      </c>
      <c r="AJ2017" s="52" t="s">
        <v>828</v>
      </c>
      <c r="AK2017" s="52" t="s">
        <v>828</v>
      </c>
      <c r="AL2017" s="52" t="s">
        <v>828</v>
      </c>
      <c r="AM2017" s="52" t="s">
        <v>828</v>
      </c>
      <c r="AN2017" s="52" t="s">
        <v>828</v>
      </c>
      <c r="AO2017" s="48" t="s">
        <v>828</v>
      </c>
      <c r="AP2017" s="48" t="s">
        <v>828</v>
      </c>
      <c r="AQ2017" s="48" t="s">
        <v>828</v>
      </c>
      <c r="AR2017" s="48" t="s">
        <v>828</v>
      </c>
      <c r="AS2017" s="48" t="s">
        <v>789</v>
      </c>
      <c r="AT2017" s="48" t="s">
        <v>530</v>
      </c>
      <c r="AU2017" s="48" t="s">
        <v>530</v>
      </c>
      <c r="AV2017" s="48" t="s">
        <v>530</v>
      </c>
      <c r="AW2017" s="48" t="s">
        <v>530</v>
      </c>
      <c r="AX2017" s="48" t="s">
        <v>530</v>
      </c>
      <c r="AY2017" s="48" t="s">
        <v>530</v>
      </c>
      <c r="AZ2017" s="28" t="s">
        <v>530</v>
      </c>
    </row>
    <row r="2018" ht="15.75" customHeight="1">
      <c r="A2018" s="40">
        <v>1808.0</v>
      </c>
      <c r="B2018" s="28" t="s">
        <v>5317</v>
      </c>
      <c r="C2018" s="41"/>
      <c r="D2018" s="42">
        <f t="array" ref="D2018">index(systems,match($A2018,INDEX(systems,0,1),),3)</f>
        <v>549.801</v>
      </c>
      <c r="E2018" s="42">
        <f t="array" ref="E2018">index(systems,match($A2018,INDEX(systems,0,1),),4)</f>
        <v>-25.64</v>
      </c>
      <c r="F2018" s="43" t="str">
        <f>IFERROR(__xludf.DUMMYFUNCTION("let(row, match($B2018&amp;if($C2018&lt;&gt;"""","" [""&amp;$C2018&amp;""]"",""""),index(nebulae,,2),0),join("","",iferror(round(index(nebulae,row,5)/2,3),1),iferror(round(index(nebulae,row,6)/2,3),1),0))"),"1,1,0")</f>
        <v>1,1,0</v>
      </c>
      <c r="G2018" s="44" t="s">
        <v>5318</v>
      </c>
      <c r="H2018" s="45">
        <f t="array" ref="H2018">let(systemId,match(A2018,index(systems,0,1),),refSystemId,match($H$1,index(systems,0,1),),x,index(systems,systemId,3),y,index(systems,systemId,4),refX,index(systems,refSystemId,3),refY,index(systems,refSystemId,4),round(sqrt((x-refX)^2+(y-refY)^2),3))</f>
        <v>550.399</v>
      </c>
      <c r="I2018" s="41"/>
      <c r="J2018" s="41"/>
      <c r="K2018" s="41"/>
      <c r="L2018" s="41"/>
      <c r="M2018" s="41"/>
      <c r="N2018" s="28" t="s">
        <v>442</v>
      </c>
      <c r="O2018" s="48" t="s">
        <v>442</v>
      </c>
      <c r="P2018" s="48" t="s">
        <v>442</v>
      </c>
      <c r="Q2018" s="48" t="s">
        <v>442</v>
      </c>
      <c r="R2018" s="48" t="s">
        <v>442</v>
      </c>
      <c r="S2018" s="48" t="s">
        <v>442</v>
      </c>
      <c r="T2018" s="48" t="s">
        <v>442</v>
      </c>
      <c r="U2018" s="48" t="s">
        <v>621</v>
      </c>
      <c r="V2018" s="48" t="s">
        <v>621</v>
      </c>
      <c r="W2018" s="48" t="s">
        <v>621</v>
      </c>
      <c r="X2018" s="48" t="s">
        <v>621</v>
      </c>
      <c r="Y2018" s="48" t="s">
        <v>622</v>
      </c>
      <c r="Z2018" s="48" t="s">
        <v>622</v>
      </c>
      <c r="AA2018" s="48" t="s">
        <v>623</v>
      </c>
      <c r="AB2018" s="48" t="s">
        <v>623</v>
      </c>
      <c r="AC2018" s="48" t="s">
        <v>623</v>
      </c>
      <c r="AD2018" s="48" t="s">
        <v>623</v>
      </c>
      <c r="AE2018" s="48" t="s">
        <v>623</v>
      </c>
      <c r="AF2018" s="48" t="s">
        <v>623</v>
      </c>
      <c r="AG2018" s="48" t="s">
        <v>623</v>
      </c>
      <c r="AH2018" s="48" t="s">
        <v>623</v>
      </c>
      <c r="AI2018" s="48" t="s">
        <v>623</v>
      </c>
      <c r="AJ2018" s="48" t="s">
        <v>623</v>
      </c>
      <c r="AK2018" s="48" t="s">
        <v>623</v>
      </c>
      <c r="AL2018" s="48" t="s">
        <v>623</v>
      </c>
      <c r="AM2018" s="48" t="s">
        <v>623</v>
      </c>
      <c r="AN2018" s="48" t="s">
        <v>623</v>
      </c>
      <c r="AO2018" s="48" t="s">
        <v>622</v>
      </c>
      <c r="AP2018" s="48" t="s">
        <v>622</v>
      </c>
      <c r="AQ2018" s="48" t="s">
        <v>622</v>
      </c>
      <c r="AR2018" s="48" t="s">
        <v>921</v>
      </c>
      <c r="AS2018" s="48" t="s">
        <v>921</v>
      </c>
      <c r="AT2018" s="48" t="s">
        <v>921</v>
      </c>
      <c r="AU2018" s="48" t="s">
        <v>921</v>
      </c>
      <c r="AV2018" s="48" t="s">
        <v>921</v>
      </c>
      <c r="AW2018" s="48" t="s">
        <v>921</v>
      </c>
      <c r="AX2018" s="48" t="s">
        <v>921</v>
      </c>
      <c r="AY2018" s="48" t="s">
        <v>921</v>
      </c>
      <c r="AZ2018" s="28" t="s">
        <v>921</v>
      </c>
    </row>
    <row r="2019" ht="15.75" customHeight="1">
      <c r="A2019" s="40">
        <v>1809.0</v>
      </c>
      <c r="B2019" s="28" t="s">
        <v>5319</v>
      </c>
      <c r="C2019" s="41"/>
      <c r="D2019" s="42">
        <f t="array" ref="D2019">index(systems,match($A2019,INDEX(systems,0,1),),3)</f>
        <v>610.815</v>
      </c>
      <c r="E2019" s="42">
        <f t="array" ref="E2019">index(systems,match($A2019,INDEX(systems,0,1),),4)</f>
        <v>264.269</v>
      </c>
      <c r="F2019" s="43" t="str">
        <f>IFERROR(__xludf.DUMMYFUNCTION("let(row, match($B2019&amp;if($C2019&lt;&gt;"""","" [""&amp;$C2019&amp;""]"",""""),index(nebulae,,2),0),join("","",iferror(round(index(nebulae,row,5)/2,3),1),iferror(round(index(nebulae,row,6)/2,3),1),0))"),"1,1,0")</f>
        <v>1,1,0</v>
      </c>
      <c r="G2019" s="44" t="s">
        <v>5320</v>
      </c>
      <c r="H2019" s="45">
        <f t="array" ref="H2019">let(systemId,match(A2019,index(systems,0,1),),refSystemId,match($H$1,index(systems,0,1),),x,index(systems,systemId,3),y,index(systems,systemId,4),refX,index(systems,refSystemId,3),refY,index(systems,refSystemId,4),round(sqrt((x-refX)^2+(y-refY)^2),3))</f>
        <v>665.532</v>
      </c>
      <c r="I2019" s="28" t="s">
        <v>408</v>
      </c>
      <c r="J2019" s="28" t="s">
        <v>408</v>
      </c>
      <c r="K2019" s="28" t="s">
        <v>408</v>
      </c>
      <c r="L2019" s="28" t="s">
        <v>408</v>
      </c>
      <c r="M2019" s="28" t="s">
        <v>408</v>
      </c>
      <c r="N2019" s="28" t="s">
        <v>408</v>
      </c>
      <c r="O2019" s="41"/>
      <c r="P2019" s="48" t="s">
        <v>421</v>
      </c>
      <c r="Q2019" s="48" t="s">
        <v>421</v>
      </c>
      <c r="R2019" s="48" t="s">
        <v>421</v>
      </c>
      <c r="S2019" s="48" t="s">
        <v>421</v>
      </c>
      <c r="T2019" s="48" t="s">
        <v>421</v>
      </c>
      <c r="U2019" s="48" t="s">
        <v>421</v>
      </c>
      <c r="V2019" s="48" t="s">
        <v>421</v>
      </c>
      <c r="W2019" s="48" t="s">
        <v>421</v>
      </c>
      <c r="X2019" s="48" t="s">
        <v>422</v>
      </c>
      <c r="Y2019" s="48" t="s">
        <v>422</v>
      </c>
      <c r="Z2019" s="48" t="s">
        <v>422</v>
      </c>
      <c r="AA2019" s="48" t="s">
        <v>422</v>
      </c>
      <c r="AB2019" s="48" t="s">
        <v>422</v>
      </c>
      <c r="AC2019" s="48" t="s">
        <v>422</v>
      </c>
      <c r="AD2019" s="48" t="s">
        <v>422</v>
      </c>
      <c r="AE2019" s="48" t="s">
        <v>422</v>
      </c>
      <c r="AF2019" s="48" t="s">
        <v>422</v>
      </c>
      <c r="AG2019" s="48" t="s">
        <v>422</v>
      </c>
      <c r="AH2019" s="48" t="s">
        <v>422</v>
      </c>
      <c r="AI2019" s="48" t="s">
        <v>422</v>
      </c>
      <c r="AJ2019" s="48" t="s">
        <v>422</v>
      </c>
      <c r="AK2019" s="48" t="s">
        <v>422</v>
      </c>
      <c r="AL2019" s="48" t="s">
        <v>422</v>
      </c>
      <c r="AM2019" s="48" t="s">
        <v>422</v>
      </c>
      <c r="AN2019" s="48" t="s">
        <v>422</v>
      </c>
      <c r="AO2019" s="48" t="s">
        <v>422</v>
      </c>
      <c r="AP2019" s="48" t="s">
        <v>422</v>
      </c>
      <c r="AQ2019" s="48" t="s">
        <v>422</v>
      </c>
      <c r="AR2019" s="48" t="s">
        <v>422</v>
      </c>
      <c r="AS2019" s="48" t="s">
        <v>422</v>
      </c>
      <c r="AT2019" s="48" t="s">
        <v>422</v>
      </c>
      <c r="AU2019" s="48" t="s">
        <v>422</v>
      </c>
      <c r="AV2019" s="48" t="s">
        <v>422</v>
      </c>
      <c r="AW2019" s="48" t="s">
        <v>422</v>
      </c>
      <c r="AX2019" s="48" t="s">
        <v>422</v>
      </c>
      <c r="AY2019" s="48" t="s">
        <v>422</v>
      </c>
      <c r="AZ2019" s="50" t="s">
        <v>423</v>
      </c>
    </row>
    <row r="2020" ht="15.75" customHeight="1">
      <c r="A2020" s="40">
        <v>1810.0</v>
      </c>
      <c r="B2020" s="28" t="s">
        <v>5321</v>
      </c>
      <c r="C2020" s="41"/>
      <c r="D2020" s="42">
        <f t="array" ref="D2020">index(systems,match($A2020,INDEX(systems,0,1),),3)</f>
        <v>-170.584</v>
      </c>
      <c r="E2020" s="42">
        <f t="array" ref="E2020">index(systems,match($A2020,INDEX(systems,0,1),),4)</f>
        <v>-25.895</v>
      </c>
      <c r="F2020" s="43" t="str">
        <f>IFERROR(__xludf.DUMMYFUNCTION("let(row, match($B2020&amp;if($C2020&lt;&gt;"""","" [""&amp;$C2020&amp;""]"",""""),index(nebulae,,2),0),join("","",iferror(round(index(nebulae,row,5)/2,3),1),iferror(round(index(nebulae,row,6)/2,3),1),0))"),"1,1,0")</f>
        <v>1,1,0</v>
      </c>
      <c r="G2020" s="44" t="s">
        <v>5322</v>
      </c>
      <c r="H2020" s="45">
        <f t="array" ref="H2020">let(systemId,match(A2020,index(systems,0,1),),refSystemId,match($H$1,index(systems,0,1),),x,index(systems,systemId,3),y,index(systems,systemId,4),refX,index(systems,refSystemId,3),refY,index(systems,refSystemId,4),round(sqrt((x-refX)^2+(y-refY)^2),3))</f>
        <v>172.538</v>
      </c>
      <c r="I2020" s="49" t="s">
        <v>418</v>
      </c>
      <c r="J2020" s="54"/>
      <c r="K2020" s="54"/>
      <c r="L2020" s="49" t="s">
        <v>523</v>
      </c>
      <c r="M2020" s="49" t="s">
        <v>733</v>
      </c>
      <c r="N2020" s="49" t="s">
        <v>671</v>
      </c>
      <c r="O2020" s="52" t="s">
        <v>671</v>
      </c>
      <c r="P2020" s="52" t="s">
        <v>671</v>
      </c>
      <c r="Q2020" s="52" t="s">
        <v>671</v>
      </c>
      <c r="R2020" s="52" t="s">
        <v>671</v>
      </c>
      <c r="S2020" s="48" t="s">
        <v>671</v>
      </c>
      <c r="T2020" s="52" t="s">
        <v>671</v>
      </c>
      <c r="U2020" s="48" t="s">
        <v>671</v>
      </c>
      <c r="V2020" s="48" t="s">
        <v>671</v>
      </c>
      <c r="W2020" s="48" t="s">
        <v>671</v>
      </c>
      <c r="X2020" s="48" t="s">
        <v>671</v>
      </c>
      <c r="Y2020" s="48" t="s">
        <v>560</v>
      </c>
      <c r="Z2020" s="48" t="s">
        <v>560</v>
      </c>
      <c r="AA2020" s="48" t="s">
        <v>560</v>
      </c>
      <c r="AB2020" s="48" t="s">
        <v>560</v>
      </c>
      <c r="AC2020" s="48" t="s">
        <v>560</v>
      </c>
      <c r="AD2020" s="48" t="s">
        <v>560</v>
      </c>
      <c r="AE2020" s="48" t="s">
        <v>560</v>
      </c>
      <c r="AF2020" s="48" t="s">
        <v>560</v>
      </c>
      <c r="AG2020" s="48" t="s">
        <v>560</v>
      </c>
      <c r="AH2020" s="48" t="s">
        <v>560</v>
      </c>
      <c r="AI2020" s="48" t="s">
        <v>560</v>
      </c>
      <c r="AJ2020" s="48" t="s">
        <v>560</v>
      </c>
      <c r="AK2020" s="48" t="s">
        <v>560</v>
      </c>
      <c r="AL2020" s="48" t="s">
        <v>560</v>
      </c>
      <c r="AM2020" s="48" t="s">
        <v>560</v>
      </c>
      <c r="AN2020" s="48" t="s">
        <v>560</v>
      </c>
      <c r="AO2020" s="48" t="s">
        <v>560</v>
      </c>
      <c r="AP2020" s="48" t="s">
        <v>560</v>
      </c>
      <c r="AQ2020" s="48" t="s">
        <v>560</v>
      </c>
      <c r="AR2020" s="48" t="s">
        <v>560</v>
      </c>
      <c r="AS2020" s="48" t="s">
        <v>418</v>
      </c>
      <c r="AT2020" s="48" t="s">
        <v>418</v>
      </c>
      <c r="AU2020" s="48" t="s">
        <v>418</v>
      </c>
      <c r="AV2020" s="48" t="s">
        <v>486</v>
      </c>
      <c r="AW2020" s="48" t="s">
        <v>486</v>
      </c>
      <c r="AX2020" s="48" t="s">
        <v>605</v>
      </c>
      <c r="AY2020" s="48" t="s">
        <v>605</v>
      </c>
      <c r="AZ2020" s="51" t="s">
        <v>605</v>
      </c>
    </row>
    <row r="2021" ht="15.75" customHeight="1">
      <c r="A2021" s="40">
        <v>1811.0</v>
      </c>
      <c r="B2021" s="28" t="s">
        <v>5323</v>
      </c>
      <c r="C2021" s="41"/>
      <c r="D2021" s="42">
        <f t="array" ref="D2021">index(systems,match($A2021,INDEX(systems,0,1),),3)</f>
        <v>256.932</v>
      </c>
      <c r="E2021" s="42">
        <f t="array" ref="E2021">index(systems,match($A2021,INDEX(systems,0,1),),4)</f>
        <v>78.276</v>
      </c>
      <c r="F2021" s="43" t="str">
        <f>IFERROR(__xludf.DUMMYFUNCTION("let(row, match($B2021&amp;if($C2021&lt;&gt;"""","" [""&amp;$C2021&amp;""]"",""""),index(nebulae,,2),0),join("","",iferror(round(index(nebulae,row,5)/2,3),1),iferror(round(index(nebulae,row,6)/2,3),1),0))"),"1,1,0")</f>
        <v>1,1,0</v>
      </c>
      <c r="G2021" s="44" t="s">
        <v>5324</v>
      </c>
      <c r="H2021" s="45">
        <f t="array" ref="H2021">let(systemId,match(A2021,index(systems,0,1),),refSystemId,match($H$1,index(systems,0,1),),x,index(systems,systemId,3),y,index(systems,systemId,4),refX,index(systems,refSystemId,3),refY,index(systems,refSystemId,4),round(sqrt((x-refX)^2+(y-refY)^2),3))</f>
        <v>268.591</v>
      </c>
      <c r="I2021" s="46" t="s">
        <v>408</v>
      </c>
      <c r="J2021" s="46" t="s">
        <v>408</v>
      </c>
      <c r="K2021" s="46" t="s">
        <v>408</v>
      </c>
      <c r="L2021" s="47" t="s">
        <v>408</v>
      </c>
      <c r="M2021" s="47" t="s">
        <v>408</v>
      </c>
      <c r="N2021" s="28" t="s">
        <v>408</v>
      </c>
      <c r="O2021" s="41"/>
      <c r="P2021" s="48" t="s">
        <v>1008</v>
      </c>
      <c r="Q2021" s="48" t="s">
        <v>1008</v>
      </c>
      <c r="R2021" s="48" t="s">
        <v>1008</v>
      </c>
      <c r="S2021" s="48" t="s">
        <v>1008</v>
      </c>
      <c r="T2021" s="48" t="s">
        <v>1008</v>
      </c>
      <c r="U2021" s="48" t="s">
        <v>1008</v>
      </c>
      <c r="V2021" s="48" t="s">
        <v>1008</v>
      </c>
      <c r="W2021" s="48" t="s">
        <v>1008</v>
      </c>
      <c r="X2021" s="48" t="s">
        <v>1008</v>
      </c>
      <c r="Y2021" s="48" t="s">
        <v>1589</v>
      </c>
      <c r="Z2021" s="48" t="s">
        <v>1008</v>
      </c>
      <c r="AA2021" s="48" t="s">
        <v>1008</v>
      </c>
      <c r="AB2021" s="48" t="s">
        <v>1008</v>
      </c>
      <c r="AC2021" s="48" t="s">
        <v>1008</v>
      </c>
      <c r="AD2021" s="48" t="s">
        <v>1008</v>
      </c>
      <c r="AE2021" s="48" t="s">
        <v>1008</v>
      </c>
      <c r="AF2021" s="48" t="s">
        <v>1008</v>
      </c>
      <c r="AG2021" s="48" t="s">
        <v>1008</v>
      </c>
      <c r="AH2021" s="48" t="s">
        <v>1008</v>
      </c>
      <c r="AI2021" s="48" t="s">
        <v>1008</v>
      </c>
      <c r="AJ2021" s="48" t="s">
        <v>1008</v>
      </c>
      <c r="AK2021" s="48" t="s">
        <v>1008</v>
      </c>
      <c r="AL2021" s="48" t="s">
        <v>1008</v>
      </c>
      <c r="AM2021" s="48" t="s">
        <v>1008</v>
      </c>
      <c r="AN2021" s="48" t="s">
        <v>1008</v>
      </c>
      <c r="AO2021" s="48" t="s">
        <v>1008</v>
      </c>
      <c r="AP2021" s="48" t="s">
        <v>1008</v>
      </c>
      <c r="AQ2021" s="48" t="s">
        <v>1210</v>
      </c>
      <c r="AR2021" s="48" t="s">
        <v>1210</v>
      </c>
      <c r="AS2021" s="48" t="s">
        <v>1210</v>
      </c>
      <c r="AT2021" s="48" t="s">
        <v>1210</v>
      </c>
      <c r="AU2021" s="48" t="s">
        <v>1210</v>
      </c>
      <c r="AV2021" s="48" t="s">
        <v>2882</v>
      </c>
      <c r="AW2021" s="48" t="s">
        <v>2882</v>
      </c>
      <c r="AX2021" s="48" t="s">
        <v>1210</v>
      </c>
      <c r="AY2021" s="48" t="s">
        <v>1210</v>
      </c>
      <c r="AZ2021" s="28" t="s">
        <v>1210</v>
      </c>
    </row>
    <row r="2022" ht="15.75" customHeight="1">
      <c r="A2022" s="40">
        <v>1812.0</v>
      </c>
      <c r="B2022" s="28" t="s">
        <v>5325</v>
      </c>
      <c r="C2022" s="41"/>
      <c r="D2022" s="42">
        <f t="array" ref="D2022">index(systems,match($A2022,INDEX(systems,0,1),),3)</f>
        <v>-71.642</v>
      </c>
      <c r="E2022" s="42">
        <f t="array" ref="E2022">index(systems,match($A2022,INDEX(systems,0,1),),4)</f>
        <v>-450.564</v>
      </c>
      <c r="F2022" s="43" t="str">
        <f>IFERROR(__xludf.DUMMYFUNCTION("let(row, match($B2022&amp;if($C2022&lt;&gt;"""","" [""&amp;$C2022&amp;""]"",""""),index(nebulae,,2),0),join("","",iferror(round(index(nebulae,row,5)/2,3),1),iferror(round(index(nebulae,row,6)/2,3),1),0))"),"1,1,0")</f>
        <v>1,1,0</v>
      </c>
      <c r="G2022" s="44" t="s">
        <v>5326</v>
      </c>
      <c r="H2022" s="45">
        <f t="array" ref="H2022">let(systemId,match(A2022,index(systems,0,1),),refSystemId,match($H$1,index(systems,0,1),),x,index(systems,systemId,3),y,index(systems,systemId,4),refX,index(systems,refSystemId,3),refY,index(systems,refSystemId,4),round(sqrt((x-refX)^2+(y-refY)^2),3))</f>
        <v>456.224</v>
      </c>
      <c r="I2022" s="46" t="s">
        <v>408</v>
      </c>
      <c r="J2022" s="46" t="s">
        <v>408</v>
      </c>
      <c r="K2022" s="46" t="s">
        <v>408</v>
      </c>
      <c r="L2022" s="46" t="s">
        <v>408</v>
      </c>
      <c r="M2022" s="46" t="s">
        <v>408</v>
      </c>
      <c r="N2022" s="59" t="s">
        <v>576</v>
      </c>
      <c r="O2022" s="48" t="s">
        <v>576</v>
      </c>
      <c r="P2022" s="48" t="s">
        <v>609</v>
      </c>
      <c r="Q2022" s="48" t="s">
        <v>609</v>
      </c>
      <c r="R2022" s="48" t="s">
        <v>609</v>
      </c>
      <c r="S2022" s="48" t="s">
        <v>609</v>
      </c>
      <c r="T2022" s="48" t="s">
        <v>609</v>
      </c>
      <c r="U2022" s="48" t="s">
        <v>609</v>
      </c>
      <c r="V2022" s="48" t="s">
        <v>609</v>
      </c>
      <c r="W2022" s="48" t="s">
        <v>609</v>
      </c>
      <c r="X2022" s="48" t="s">
        <v>576</v>
      </c>
      <c r="Y2022" s="48" t="s">
        <v>576</v>
      </c>
      <c r="Z2022" s="48" t="s">
        <v>576</v>
      </c>
      <c r="AA2022" s="48" t="s">
        <v>576</v>
      </c>
      <c r="AB2022" s="48" t="s">
        <v>576</v>
      </c>
      <c r="AC2022" s="48" t="s">
        <v>576</v>
      </c>
      <c r="AD2022" s="48" t="s">
        <v>576</v>
      </c>
      <c r="AE2022" s="48" t="s">
        <v>576</v>
      </c>
      <c r="AF2022" s="48" t="s">
        <v>576</v>
      </c>
      <c r="AG2022" s="48" t="s">
        <v>576</v>
      </c>
      <c r="AH2022" s="48" t="s">
        <v>576</v>
      </c>
      <c r="AI2022" s="48" t="s">
        <v>576</v>
      </c>
      <c r="AJ2022" s="48" t="s">
        <v>576</v>
      </c>
      <c r="AK2022" s="48" t="s">
        <v>576</v>
      </c>
      <c r="AL2022" s="48" t="s">
        <v>576</v>
      </c>
      <c r="AM2022" s="48" t="s">
        <v>576</v>
      </c>
      <c r="AN2022" s="48" t="s">
        <v>576</v>
      </c>
      <c r="AO2022" s="48" t="s">
        <v>576</v>
      </c>
      <c r="AP2022" s="48" t="s">
        <v>576</v>
      </c>
      <c r="AQ2022" s="48" t="s">
        <v>576</v>
      </c>
      <c r="AR2022" s="48" t="s">
        <v>576</v>
      </c>
      <c r="AS2022" s="48" t="s">
        <v>576</v>
      </c>
      <c r="AT2022" s="48" t="s">
        <v>576</v>
      </c>
      <c r="AU2022" s="48" t="s">
        <v>576</v>
      </c>
      <c r="AV2022" s="48" t="s">
        <v>576</v>
      </c>
      <c r="AW2022" s="48" t="s">
        <v>576</v>
      </c>
      <c r="AX2022" s="48" t="s">
        <v>576</v>
      </c>
      <c r="AY2022" s="48" t="s">
        <v>576</v>
      </c>
      <c r="AZ2022" s="28" t="s">
        <v>576</v>
      </c>
    </row>
    <row r="2023" ht="15.75" customHeight="1">
      <c r="A2023" s="40">
        <v>1813.0</v>
      </c>
      <c r="B2023" s="28" t="s">
        <v>5327</v>
      </c>
      <c r="C2023" s="41"/>
      <c r="D2023" s="42">
        <f t="array" ref="D2023">index(systems,match($A2023,INDEX(systems,0,1),),3)</f>
        <v>-112.262</v>
      </c>
      <c r="E2023" s="42">
        <f t="array" ref="E2023">index(systems,match($A2023,INDEX(systems,0,1),),4)</f>
        <v>447.541</v>
      </c>
      <c r="F2023" s="43" t="str">
        <f>IFERROR(__xludf.DUMMYFUNCTION("let(row, match($B2023&amp;if($C2023&lt;&gt;"""","" [""&amp;$C2023&amp;""]"",""""),index(nebulae,,2),0),join("","",iferror(round(index(nebulae,row,5)/2,3),1),iferror(round(index(nebulae,row,6)/2,3),1),0))"),"1,1,0")</f>
        <v>1,1,0</v>
      </c>
      <c r="G2023" s="44" t="s">
        <v>5328</v>
      </c>
      <c r="H2023" s="45">
        <f t="array" ref="H2023">let(systemId,match(A2023,index(systems,0,1),),refSystemId,match($H$1,index(systems,0,1),),x,index(systems,systemId,3),y,index(systems,systemId,4),refX,index(systems,refSystemId,3),refY,index(systems,refSystemId,4),round(sqrt((x-refX)^2+(y-refY)^2),3))</f>
        <v>461.406</v>
      </c>
      <c r="I2023" s="46" t="s">
        <v>408</v>
      </c>
      <c r="J2023" s="46" t="s">
        <v>408</v>
      </c>
      <c r="K2023" s="46" t="s">
        <v>408</v>
      </c>
      <c r="L2023" s="46" t="s">
        <v>408</v>
      </c>
      <c r="M2023" s="46" t="s">
        <v>408</v>
      </c>
      <c r="N2023" s="28" t="s">
        <v>408</v>
      </c>
      <c r="O2023" s="41"/>
      <c r="P2023" s="48" t="s">
        <v>497</v>
      </c>
      <c r="Q2023" s="48" t="s">
        <v>497</v>
      </c>
      <c r="R2023" s="48" t="s">
        <v>497</v>
      </c>
      <c r="S2023" s="48" t="s">
        <v>418</v>
      </c>
      <c r="T2023" s="48" t="s">
        <v>418</v>
      </c>
      <c r="U2023" s="48" t="s">
        <v>418</v>
      </c>
      <c r="V2023" s="48" t="s">
        <v>418</v>
      </c>
      <c r="W2023" s="48" t="s">
        <v>418</v>
      </c>
      <c r="X2023" s="48" t="s">
        <v>422</v>
      </c>
      <c r="Y2023" s="48" t="s">
        <v>422</v>
      </c>
      <c r="Z2023" s="48" t="s">
        <v>422</v>
      </c>
      <c r="AA2023" s="48" t="s">
        <v>422</v>
      </c>
      <c r="AB2023" s="48" t="s">
        <v>422</v>
      </c>
      <c r="AC2023" s="48" t="s">
        <v>422</v>
      </c>
      <c r="AD2023" s="48" t="s">
        <v>422</v>
      </c>
      <c r="AE2023" s="48" t="s">
        <v>422</v>
      </c>
      <c r="AF2023" s="48" t="s">
        <v>422</v>
      </c>
      <c r="AG2023" s="48" t="s">
        <v>422</v>
      </c>
      <c r="AH2023" s="48" t="s">
        <v>422</v>
      </c>
      <c r="AI2023" s="48" t="s">
        <v>422</v>
      </c>
      <c r="AJ2023" s="48" t="s">
        <v>422</v>
      </c>
      <c r="AK2023" s="48" t="s">
        <v>422</v>
      </c>
      <c r="AL2023" s="48" t="s">
        <v>422</v>
      </c>
      <c r="AM2023" s="48" t="s">
        <v>422</v>
      </c>
      <c r="AN2023" s="48" t="s">
        <v>422</v>
      </c>
      <c r="AO2023" s="48" t="s">
        <v>422</v>
      </c>
      <c r="AP2023" s="48" t="s">
        <v>422</v>
      </c>
      <c r="AQ2023" s="48" t="s">
        <v>422</v>
      </c>
      <c r="AR2023" s="48" t="s">
        <v>422</v>
      </c>
      <c r="AS2023" s="48" t="s">
        <v>422</v>
      </c>
      <c r="AT2023" s="48" t="s">
        <v>422</v>
      </c>
      <c r="AU2023" s="48" t="s">
        <v>422</v>
      </c>
      <c r="AV2023" s="48" t="s">
        <v>422</v>
      </c>
      <c r="AW2023" s="48" t="s">
        <v>422</v>
      </c>
      <c r="AX2023" s="48" t="s">
        <v>422</v>
      </c>
      <c r="AY2023" s="48" t="s">
        <v>422</v>
      </c>
      <c r="AZ2023" s="28" t="s">
        <v>422</v>
      </c>
    </row>
    <row r="2024" ht="15.75" customHeight="1">
      <c r="A2024" s="40">
        <v>1814.0</v>
      </c>
      <c r="B2024" s="28" t="s">
        <v>5329</v>
      </c>
      <c r="C2024" s="41"/>
      <c r="D2024" s="42">
        <f t="array" ref="D2024">index(systems,match($A2024,INDEX(systems,0,1),),3)</f>
        <v>69.535</v>
      </c>
      <c r="E2024" s="42">
        <f t="array" ref="E2024">index(systems,match($A2024,INDEX(systems,0,1),),4)</f>
        <v>-88.191</v>
      </c>
      <c r="F2024" s="43" t="str">
        <f>IFERROR(__xludf.DUMMYFUNCTION("let(row, match($B2024&amp;if($C2024&lt;&gt;"""","" [""&amp;$C2024&amp;""]"",""""),index(nebulae,,2),0),join("","",iferror(round(index(nebulae,row,5)/2,3),1),iferror(round(index(nebulae,row,6)/2,3),1),0))"),"1,1,0")</f>
        <v>1,1,0</v>
      </c>
      <c r="G2024" s="44" t="s">
        <v>5330</v>
      </c>
      <c r="H2024" s="45">
        <f t="array" ref="H2024">let(systemId,match(A2024,index(systems,0,1),),refSystemId,match($H$1,index(systems,0,1),),x,index(systems,systemId,3),y,index(systems,systemId,4),refX,index(systems,refSystemId,3),refY,index(systems,refSystemId,4),round(sqrt((x-refX)^2+(y-refY)^2),3))</f>
        <v>112.307</v>
      </c>
      <c r="I2024" s="41"/>
      <c r="J2024" s="41"/>
      <c r="K2024" s="41"/>
      <c r="L2024" s="41"/>
      <c r="M2024" s="28" t="s">
        <v>807</v>
      </c>
      <c r="N2024" s="28" t="s">
        <v>817</v>
      </c>
      <c r="O2024" s="48" t="s">
        <v>817</v>
      </c>
      <c r="P2024" s="48" t="s">
        <v>817</v>
      </c>
      <c r="Q2024" s="48" t="s">
        <v>817</v>
      </c>
      <c r="R2024" s="48" t="s">
        <v>817</v>
      </c>
      <c r="S2024" s="48" t="s">
        <v>817</v>
      </c>
      <c r="T2024" s="48" t="s">
        <v>817</v>
      </c>
      <c r="U2024" s="48" t="s">
        <v>817</v>
      </c>
      <c r="V2024" s="48" t="s">
        <v>817</v>
      </c>
      <c r="W2024" s="48" t="s">
        <v>817</v>
      </c>
      <c r="X2024" s="48" t="s">
        <v>817</v>
      </c>
      <c r="Y2024" s="48" t="s">
        <v>503</v>
      </c>
      <c r="Z2024" s="48" t="s">
        <v>503</v>
      </c>
      <c r="AA2024" s="48" t="s">
        <v>504</v>
      </c>
      <c r="AB2024" s="48" t="s">
        <v>504</v>
      </c>
      <c r="AC2024" s="48" t="s">
        <v>504</v>
      </c>
      <c r="AD2024" s="48" t="s">
        <v>504</v>
      </c>
      <c r="AE2024" s="48" t="s">
        <v>504</v>
      </c>
      <c r="AF2024" s="48" t="s">
        <v>504</v>
      </c>
      <c r="AG2024" s="48" t="s">
        <v>504</v>
      </c>
      <c r="AH2024" s="48" t="s">
        <v>504</v>
      </c>
      <c r="AI2024" s="48" t="s">
        <v>504</v>
      </c>
      <c r="AJ2024" s="48" t="s">
        <v>504</v>
      </c>
      <c r="AK2024" s="48" t="s">
        <v>504</v>
      </c>
      <c r="AL2024" s="48" t="s">
        <v>504</v>
      </c>
      <c r="AM2024" s="48" t="s">
        <v>504</v>
      </c>
      <c r="AN2024" s="48" t="s">
        <v>504</v>
      </c>
      <c r="AO2024" s="48" t="s">
        <v>503</v>
      </c>
      <c r="AP2024" s="48" t="s">
        <v>503</v>
      </c>
      <c r="AQ2024" s="48" t="s">
        <v>516</v>
      </c>
      <c r="AR2024" s="48" t="s">
        <v>2381</v>
      </c>
      <c r="AS2024" s="48" t="s">
        <v>2381</v>
      </c>
      <c r="AT2024" s="48" t="s">
        <v>518</v>
      </c>
      <c r="AU2024" s="48" t="s">
        <v>518</v>
      </c>
      <c r="AV2024" s="48" t="s">
        <v>518</v>
      </c>
      <c r="AW2024" s="48" t="s">
        <v>418</v>
      </c>
      <c r="AX2024" s="48" t="s">
        <v>817</v>
      </c>
      <c r="AY2024" s="48" t="s">
        <v>817</v>
      </c>
      <c r="AZ2024" s="28" t="s">
        <v>817</v>
      </c>
    </row>
    <row r="2025" ht="15.75" customHeight="1">
      <c r="A2025" s="40">
        <v>1815.0</v>
      </c>
      <c r="B2025" s="28" t="s">
        <v>5331</v>
      </c>
      <c r="C2025" s="41"/>
      <c r="D2025" s="42">
        <f t="array" ref="D2025">index(systems,match($A2025,INDEX(systems,0,1),),3)</f>
        <v>59.751</v>
      </c>
      <c r="E2025" s="42">
        <f t="array" ref="E2025">index(systems,match($A2025,INDEX(systems,0,1),),4)</f>
        <v>-129.939</v>
      </c>
      <c r="F2025" s="43" t="str">
        <f>IFERROR(__xludf.DUMMYFUNCTION("let(row, match($B2025&amp;if($C2025&lt;&gt;"""","" [""&amp;$C2025&amp;""]"",""""),index(nebulae,,2),0),join("","",iferror(round(index(nebulae,row,5)/2,3),1),iferror(round(index(nebulae,row,6)/2,3),1),0))"),"1,1,0")</f>
        <v>1,1,0</v>
      </c>
      <c r="G2025" s="44" t="s">
        <v>5332</v>
      </c>
      <c r="H2025" s="45">
        <f t="array" ref="H2025">let(systemId,match(A2025,index(systems,0,1),),refSystemId,match($H$1,index(systems,0,1),),x,index(systems,systemId,3),y,index(systems,systemId,4),refX,index(systems,refSystemId,3),refY,index(systems,refSystemId,4),round(sqrt((x-refX)^2+(y-refY)^2),3))</f>
        <v>143.019</v>
      </c>
      <c r="I2025" s="46" t="s">
        <v>408</v>
      </c>
      <c r="J2025" s="47" t="s">
        <v>408</v>
      </c>
      <c r="K2025" s="47" t="s">
        <v>408</v>
      </c>
      <c r="L2025" s="47" t="s">
        <v>408</v>
      </c>
      <c r="M2025" s="28" t="s">
        <v>408</v>
      </c>
      <c r="N2025" s="28" t="s">
        <v>408</v>
      </c>
      <c r="O2025" s="41"/>
      <c r="P2025" s="48" t="s">
        <v>1775</v>
      </c>
      <c r="Q2025" s="48" t="s">
        <v>1775</v>
      </c>
      <c r="R2025" s="48" t="s">
        <v>1775</v>
      </c>
      <c r="S2025" s="48" t="s">
        <v>1775</v>
      </c>
      <c r="T2025" s="48" t="s">
        <v>1775</v>
      </c>
      <c r="U2025" s="48" t="s">
        <v>1775</v>
      </c>
      <c r="V2025" s="48" t="s">
        <v>1775</v>
      </c>
      <c r="W2025" s="48" t="s">
        <v>1775</v>
      </c>
      <c r="X2025" s="48" t="s">
        <v>1775</v>
      </c>
      <c r="Y2025" s="48" t="s">
        <v>422</v>
      </c>
      <c r="Z2025" s="48" t="s">
        <v>422</v>
      </c>
      <c r="AA2025" s="48" t="s">
        <v>422</v>
      </c>
      <c r="AB2025" s="48" t="s">
        <v>422</v>
      </c>
      <c r="AC2025" s="48" t="s">
        <v>422</v>
      </c>
      <c r="AD2025" s="48" t="s">
        <v>422</v>
      </c>
      <c r="AE2025" s="48" t="s">
        <v>422</v>
      </c>
      <c r="AF2025" s="48" t="s">
        <v>422</v>
      </c>
      <c r="AG2025" s="48" t="s">
        <v>422</v>
      </c>
      <c r="AH2025" s="48" t="s">
        <v>422</v>
      </c>
      <c r="AI2025" s="48" t="s">
        <v>422</v>
      </c>
      <c r="AJ2025" s="48" t="s">
        <v>422</v>
      </c>
      <c r="AK2025" s="48" t="s">
        <v>422</v>
      </c>
      <c r="AL2025" s="48" t="s">
        <v>422</v>
      </c>
      <c r="AM2025" s="48" t="s">
        <v>422</v>
      </c>
      <c r="AN2025" s="48" t="s">
        <v>422</v>
      </c>
      <c r="AO2025" s="48" t="s">
        <v>422</v>
      </c>
      <c r="AP2025" s="48" t="s">
        <v>422</v>
      </c>
      <c r="AQ2025" s="48" t="s">
        <v>422</v>
      </c>
      <c r="AR2025" s="48" t="s">
        <v>422</v>
      </c>
      <c r="AS2025" s="48" t="s">
        <v>422</v>
      </c>
      <c r="AT2025" s="48" t="s">
        <v>422</v>
      </c>
      <c r="AU2025" s="48" t="s">
        <v>422</v>
      </c>
      <c r="AV2025" s="48" t="s">
        <v>422</v>
      </c>
      <c r="AW2025" s="48" t="s">
        <v>422</v>
      </c>
      <c r="AX2025" s="48" t="s">
        <v>422</v>
      </c>
      <c r="AY2025" s="48" t="s">
        <v>422</v>
      </c>
      <c r="AZ2025" s="28" t="s">
        <v>422</v>
      </c>
    </row>
    <row r="2026" ht="15.75" customHeight="1">
      <c r="A2026" s="40">
        <v>1816.0</v>
      </c>
      <c r="B2026" s="28" t="s">
        <v>5333</v>
      </c>
      <c r="C2026" s="41"/>
      <c r="D2026" s="42">
        <f t="array" ref="D2026">index(systems,match($A2026,INDEX(systems,0,1),),3)</f>
        <v>266.497</v>
      </c>
      <c r="E2026" s="42">
        <f t="array" ref="E2026">index(systems,match($A2026,INDEX(systems,0,1),),4)</f>
        <v>-110.836</v>
      </c>
      <c r="F2026" s="43" t="str">
        <f>IFERROR(__xludf.DUMMYFUNCTION("let(row, match($B2026&amp;if($C2026&lt;&gt;"""","" [""&amp;$C2026&amp;""]"",""""),index(nebulae,,2),0),join("","",iferror(round(index(nebulae,row,5)/2,3),1),iferror(round(index(nebulae,row,6)/2,3),1),0))"),"1,1,0")</f>
        <v>1,1,0</v>
      </c>
      <c r="G2026" s="44" t="s">
        <v>5334</v>
      </c>
      <c r="H2026" s="45">
        <f t="array" ref="H2026">let(systemId,match(A2026,index(systems,0,1),),refSystemId,match($H$1,index(systems,0,1),),x,index(systems,systemId,3),y,index(systems,systemId,4),refX,index(systems,refSystemId,3),refY,index(systems,refSystemId,4),round(sqrt((x-refX)^2+(y-refY)^2),3))</f>
        <v>288.627</v>
      </c>
      <c r="I2026" s="46" t="s">
        <v>418</v>
      </c>
      <c r="J2026" s="46" t="s">
        <v>5335</v>
      </c>
      <c r="K2026" s="47" t="s">
        <v>5335</v>
      </c>
      <c r="L2026" s="47" t="s">
        <v>5335</v>
      </c>
      <c r="M2026" s="47" t="s">
        <v>5335</v>
      </c>
      <c r="N2026" s="28" t="s">
        <v>5336</v>
      </c>
      <c r="O2026" s="48" t="s">
        <v>5336</v>
      </c>
      <c r="P2026" s="48" t="s">
        <v>5336</v>
      </c>
      <c r="Q2026" s="48" t="s">
        <v>5336</v>
      </c>
      <c r="R2026" s="48" t="s">
        <v>5336</v>
      </c>
      <c r="S2026" s="48" t="s">
        <v>5336</v>
      </c>
      <c r="T2026" s="48" t="s">
        <v>5336</v>
      </c>
      <c r="U2026" s="48" t="s">
        <v>5336</v>
      </c>
      <c r="V2026" s="48" t="s">
        <v>5336</v>
      </c>
      <c r="W2026" s="48" t="s">
        <v>5336</v>
      </c>
      <c r="X2026" s="48" t="s">
        <v>5336</v>
      </c>
      <c r="Y2026" s="48" t="s">
        <v>5337</v>
      </c>
      <c r="Z2026" s="48" t="s">
        <v>5337</v>
      </c>
      <c r="AA2026" s="48" t="s">
        <v>5338</v>
      </c>
      <c r="AB2026" s="48" t="s">
        <v>5338</v>
      </c>
      <c r="AC2026" s="48" t="s">
        <v>5338</v>
      </c>
      <c r="AD2026" s="48" t="s">
        <v>5338</v>
      </c>
      <c r="AE2026" s="48" t="s">
        <v>5338</v>
      </c>
      <c r="AF2026" s="48" t="s">
        <v>5338</v>
      </c>
      <c r="AG2026" s="48" t="s">
        <v>5338</v>
      </c>
      <c r="AH2026" s="48" t="s">
        <v>5338</v>
      </c>
      <c r="AI2026" s="48" t="s">
        <v>5338</v>
      </c>
      <c r="AJ2026" s="48" t="s">
        <v>5338</v>
      </c>
      <c r="AK2026" s="48" t="s">
        <v>5338</v>
      </c>
      <c r="AL2026" s="48" t="s">
        <v>5338</v>
      </c>
      <c r="AM2026" s="48" t="s">
        <v>5338</v>
      </c>
      <c r="AN2026" s="48" t="s">
        <v>5338</v>
      </c>
      <c r="AO2026" s="48" t="s">
        <v>585</v>
      </c>
      <c r="AP2026" s="48" t="s">
        <v>585</v>
      </c>
      <c r="AQ2026" s="48" t="s">
        <v>5337</v>
      </c>
      <c r="AR2026" s="48" t="s">
        <v>5337</v>
      </c>
      <c r="AS2026" s="48" t="s">
        <v>5337</v>
      </c>
      <c r="AT2026" s="48" t="s">
        <v>5337</v>
      </c>
      <c r="AU2026" s="48" t="s">
        <v>5337</v>
      </c>
      <c r="AV2026" s="48" t="s">
        <v>5337</v>
      </c>
      <c r="AW2026" s="48" t="s">
        <v>5337</v>
      </c>
      <c r="AX2026" s="48" t="s">
        <v>5337</v>
      </c>
      <c r="AY2026" s="48" t="s">
        <v>5339</v>
      </c>
      <c r="AZ2026" s="28" t="s">
        <v>5337</v>
      </c>
    </row>
    <row r="2027" ht="15.75" customHeight="1">
      <c r="A2027" s="40">
        <v>1817.0</v>
      </c>
      <c r="B2027" s="28" t="s">
        <v>5340</v>
      </c>
      <c r="C2027" s="41"/>
      <c r="D2027" s="42">
        <f t="array" ref="D2027">index(systems,match($A2027,INDEX(systems,0,1),),3)</f>
        <v>19.382</v>
      </c>
      <c r="E2027" s="42">
        <f t="array" ref="E2027">index(systems,match($A2027,INDEX(systems,0,1),),4)</f>
        <v>402.946</v>
      </c>
      <c r="F2027" s="43" t="str">
        <f>IFERROR(__xludf.DUMMYFUNCTION("let(row, match($B2027&amp;if($C2027&lt;&gt;"""","" [""&amp;$C2027&amp;""]"",""""),index(nebulae,,2),0),join("","",iferror(round(index(nebulae,row,5)/2,3),1),iferror(round(index(nebulae,row,6)/2,3),1),0))"),"1,1,0")</f>
        <v>1,1,0</v>
      </c>
      <c r="G2027" s="44" t="s">
        <v>5341</v>
      </c>
      <c r="H2027" s="45">
        <f t="array" ref="H2027">let(systemId,match(A2027,index(systems,0,1),),refSystemId,match($H$1,index(systems,0,1),),x,index(systems,systemId,3),y,index(systems,systemId,4),refX,index(systems,refSystemId,3),refY,index(systems,refSystemId,4),round(sqrt((x-refX)^2+(y-refY)^2),3))</f>
        <v>403.412</v>
      </c>
      <c r="I2027" s="41"/>
      <c r="J2027" s="28" t="s">
        <v>3728</v>
      </c>
      <c r="K2027" s="28" t="s">
        <v>3728</v>
      </c>
      <c r="L2027" s="28" t="s">
        <v>3729</v>
      </c>
      <c r="M2027" s="28" t="s">
        <v>3729</v>
      </c>
      <c r="N2027" s="28" t="s">
        <v>846</v>
      </c>
      <c r="O2027" s="48" t="s">
        <v>846</v>
      </c>
      <c r="P2027" s="48" t="s">
        <v>846</v>
      </c>
      <c r="Q2027" s="48" t="s">
        <v>846</v>
      </c>
      <c r="R2027" s="48" t="s">
        <v>846</v>
      </c>
      <c r="S2027" s="48" t="s">
        <v>846</v>
      </c>
      <c r="T2027" s="48" t="s">
        <v>846</v>
      </c>
      <c r="U2027" s="48" t="s">
        <v>846</v>
      </c>
      <c r="V2027" s="48" t="s">
        <v>846</v>
      </c>
      <c r="W2027" s="48" t="s">
        <v>846</v>
      </c>
      <c r="X2027" s="48" t="s">
        <v>846</v>
      </c>
      <c r="Y2027" s="48" t="s">
        <v>846</v>
      </c>
      <c r="Z2027" s="48" t="s">
        <v>846</v>
      </c>
      <c r="AA2027" s="48" t="s">
        <v>848</v>
      </c>
      <c r="AB2027" s="48" t="s">
        <v>848</v>
      </c>
      <c r="AC2027" s="48" t="s">
        <v>848</v>
      </c>
      <c r="AD2027" s="48" t="s">
        <v>849</v>
      </c>
      <c r="AE2027" s="48" t="s">
        <v>849</v>
      </c>
      <c r="AF2027" s="48" t="s">
        <v>849</v>
      </c>
      <c r="AG2027" s="48" t="s">
        <v>849</v>
      </c>
      <c r="AH2027" s="48" t="s">
        <v>849</v>
      </c>
      <c r="AI2027" s="48" t="s">
        <v>849</v>
      </c>
      <c r="AJ2027" s="48" t="s">
        <v>849</v>
      </c>
      <c r="AK2027" s="48" t="s">
        <v>849</v>
      </c>
      <c r="AL2027" s="48" t="s">
        <v>849</v>
      </c>
      <c r="AM2027" s="48" t="s">
        <v>849</v>
      </c>
      <c r="AN2027" s="48" t="s">
        <v>849</v>
      </c>
      <c r="AO2027" s="48" t="s">
        <v>849</v>
      </c>
      <c r="AP2027" s="48" t="s">
        <v>849</v>
      </c>
      <c r="AQ2027" s="48" t="s">
        <v>850</v>
      </c>
      <c r="AR2027" s="48" t="s">
        <v>850</v>
      </c>
      <c r="AS2027" s="48" t="s">
        <v>850</v>
      </c>
      <c r="AT2027" s="48" t="s">
        <v>850</v>
      </c>
      <c r="AU2027" s="48" t="s">
        <v>850</v>
      </c>
      <c r="AV2027" s="52" t="s">
        <v>851</v>
      </c>
      <c r="AW2027" s="52" t="s">
        <v>851</v>
      </c>
      <c r="AX2027" s="52" t="s">
        <v>851</v>
      </c>
      <c r="AY2027" s="52" t="s">
        <v>851</v>
      </c>
      <c r="AZ2027" s="49" t="s">
        <v>851</v>
      </c>
    </row>
    <row r="2028" ht="15.75" customHeight="1">
      <c r="A2028" s="40">
        <v>1818.0</v>
      </c>
      <c r="B2028" s="28" t="s">
        <v>5342</v>
      </c>
      <c r="C2028" s="28" t="s">
        <v>5343</v>
      </c>
      <c r="D2028" s="42">
        <f t="array" ref="D2028">index(systems,match($A2028,INDEX(systems,0,1),),3)</f>
        <v>33.896</v>
      </c>
      <c r="E2028" s="42">
        <f t="array" ref="E2028">index(systems,match($A2028,INDEX(systems,0,1),),4)</f>
        <v>33.94</v>
      </c>
      <c r="F2028" s="43" t="str">
        <f>IFERROR(__xludf.DUMMYFUNCTION("let(row, match($B2028&amp;if($C2028&lt;&gt;"""","" [""&amp;$C2028&amp;""]"",""""),index(nebulae,,2),0),join("","",iferror(round(index(nebulae,row,5)/2,3),1),iferror(round(index(nebulae,row,6)/2,3),1),0))"),"1,1,0")</f>
        <v>1,1,0</v>
      </c>
      <c r="G2028" s="44" t="s">
        <v>5344</v>
      </c>
      <c r="H2028" s="103">
        <f t="array" ref="H2028">let(systemId,match(A2028,index(systems,0,1),),refSystemId,match($H$1,index(systems,0,1),),x,index(systems,systemId,3),y,index(systems,systemId,4),refX,index(systems,refSystemId,3),refY,index(systems,refSystemId,4),round(sqrt((x-refX)^2+(y-refY)^2),3))</f>
        <v>47.967</v>
      </c>
      <c r="I2028" s="46" t="s">
        <v>408</v>
      </c>
      <c r="J2028" s="75" t="s">
        <v>408</v>
      </c>
      <c r="K2028" s="62" t="s">
        <v>408</v>
      </c>
      <c r="L2028" s="28" t="s">
        <v>408</v>
      </c>
      <c r="M2028" s="41"/>
      <c r="N2028" s="28" t="s">
        <v>925</v>
      </c>
      <c r="O2028" s="48" t="s">
        <v>925</v>
      </c>
      <c r="P2028" s="48" t="s">
        <v>925</v>
      </c>
      <c r="Q2028" s="48" t="s">
        <v>925</v>
      </c>
      <c r="R2028" s="48" t="s">
        <v>926</v>
      </c>
      <c r="S2028" s="48" t="s">
        <v>925</v>
      </c>
      <c r="T2028" s="28" t="s">
        <v>925</v>
      </c>
      <c r="U2028" s="48" t="s">
        <v>927</v>
      </c>
      <c r="V2028" s="48" t="s">
        <v>927</v>
      </c>
      <c r="W2028" s="48" t="s">
        <v>422</v>
      </c>
      <c r="X2028" s="48" t="s">
        <v>422</v>
      </c>
      <c r="Y2028" s="48" t="s">
        <v>422</v>
      </c>
      <c r="Z2028" s="48" t="s">
        <v>422</v>
      </c>
      <c r="AA2028" s="48" t="s">
        <v>422</v>
      </c>
      <c r="AB2028" s="48" t="s">
        <v>422</v>
      </c>
      <c r="AC2028" s="48" t="s">
        <v>422</v>
      </c>
      <c r="AD2028" s="48" t="s">
        <v>422</v>
      </c>
      <c r="AE2028" s="48" t="s">
        <v>422</v>
      </c>
      <c r="AF2028" s="48" t="s">
        <v>422</v>
      </c>
      <c r="AG2028" s="48" t="s">
        <v>422</v>
      </c>
      <c r="AH2028" s="48" t="s">
        <v>422</v>
      </c>
      <c r="AI2028" s="48" t="s">
        <v>422</v>
      </c>
      <c r="AJ2028" s="48" t="s">
        <v>422</v>
      </c>
      <c r="AK2028" s="48" t="s">
        <v>422</v>
      </c>
      <c r="AL2028" s="48" t="s">
        <v>422</v>
      </c>
      <c r="AM2028" s="48" t="s">
        <v>422</v>
      </c>
      <c r="AN2028" s="48" t="s">
        <v>422</v>
      </c>
      <c r="AO2028" s="48" t="s">
        <v>422</v>
      </c>
      <c r="AP2028" s="48" t="s">
        <v>422</v>
      </c>
      <c r="AQ2028" s="48" t="s">
        <v>422</v>
      </c>
      <c r="AR2028" s="48" t="s">
        <v>422</v>
      </c>
      <c r="AS2028" s="48" t="s">
        <v>422</v>
      </c>
      <c r="AT2028" s="48" t="s">
        <v>422</v>
      </c>
      <c r="AU2028" s="48" t="s">
        <v>422</v>
      </c>
      <c r="AV2028" s="48" t="s">
        <v>422</v>
      </c>
      <c r="AW2028" s="48" t="s">
        <v>422</v>
      </c>
      <c r="AX2028" s="48" t="s">
        <v>422</v>
      </c>
      <c r="AY2028" s="48" t="s">
        <v>422</v>
      </c>
      <c r="AZ2028" s="28" t="s">
        <v>422</v>
      </c>
    </row>
    <row r="2029" ht="15.75" customHeight="1">
      <c r="A2029" s="40">
        <v>1819.0</v>
      </c>
      <c r="B2029" s="28" t="s">
        <v>5345</v>
      </c>
      <c r="C2029" s="41"/>
      <c r="D2029" s="42">
        <f t="array" ref="D2029">index(systems,match($A2029,INDEX(systems,0,1),),3)</f>
        <v>-59.198</v>
      </c>
      <c r="E2029" s="42">
        <f t="array" ref="E2029">index(systems,match($A2029,INDEX(systems,0,1),),4)</f>
        <v>405.533</v>
      </c>
      <c r="F2029" s="43" t="str">
        <f>IFERROR(__xludf.DUMMYFUNCTION("let(row, match($B2029&amp;if($C2029&lt;&gt;"""","" [""&amp;$C2029&amp;""]"",""""),index(nebulae,,2),0),join("","",iferror(round(index(nebulae,row,5)/2,3),1),iferror(round(index(nebulae,row,6)/2,3),1),0))"),"1,1,0")</f>
        <v>1,1,0</v>
      </c>
      <c r="G2029" s="44" t="s">
        <v>5346</v>
      </c>
      <c r="H2029" s="45">
        <f t="array" ref="H2029">let(systemId,match(A2029,index(systems,0,1),),refSystemId,match($H$1,index(systems,0,1),),x,index(systems,systemId,3),y,index(systems,systemId,4),refX,index(systems,refSystemId,3),refY,index(systems,refSystemId,4),round(sqrt((x-refX)^2+(y-refY)^2),3))</f>
        <v>409.831</v>
      </c>
      <c r="I2029" s="60" t="s">
        <v>408</v>
      </c>
      <c r="J2029" s="60" t="s">
        <v>408</v>
      </c>
      <c r="K2029" s="60" t="s">
        <v>408</v>
      </c>
      <c r="L2029" s="41"/>
      <c r="M2029" s="41"/>
      <c r="N2029" s="28" t="s">
        <v>902</v>
      </c>
      <c r="O2029" s="48" t="s">
        <v>902</v>
      </c>
      <c r="P2029" s="48" t="s">
        <v>902</v>
      </c>
      <c r="Q2029" s="48" t="s">
        <v>902</v>
      </c>
      <c r="R2029" s="48" t="s">
        <v>902</v>
      </c>
      <c r="S2029" s="48" t="s">
        <v>902</v>
      </c>
      <c r="T2029" s="48" t="s">
        <v>902</v>
      </c>
      <c r="U2029" s="48" t="s">
        <v>902</v>
      </c>
      <c r="V2029" s="48" t="s">
        <v>902</v>
      </c>
      <c r="W2029" s="48" t="s">
        <v>902</v>
      </c>
      <c r="X2029" s="48" t="s">
        <v>846</v>
      </c>
      <c r="Y2029" s="48" t="s">
        <v>847</v>
      </c>
      <c r="Z2029" s="48" t="s">
        <v>902</v>
      </c>
      <c r="AA2029" s="48" t="s">
        <v>848</v>
      </c>
      <c r="AB2029" s="48" t="s">
        <v>848</v>
      </c>
      <c r="AC2029" s="48" t="s">
        <v>849</v>
      </c>
      <c r="AD2029" s="48" t="s">
        <v>849</v>
      </c>
      <c r="AE2029" s="48" t="s">
        <v>849</v>
      </c>
      <c r="AF2029" s="48" t="s">
        <v>849</v>
      </c>
      <c r="AG2029" s="48" t="s">
        <v>849</v>
      </c>
      <c r="AH2029" s="48" t="s">
        <v>849</v>
      </c>
      <c r="AI2029" s="48" t="s">
        <v>849</v>
      </c>
      <c r="AJ2029" s="48" t="s">
        <v>849</v>
      </c>
      <c r="AK2029" s="48" t="s">
        <v>849</v>
      </c>
      <c r="AL2029" s="48" t="s">
        <v>849</v>
      </c>
      <c r="AM2029" s="48" t="s">
        <v>849</v>
      </c>
      <c r="AN2029" s="48" t="s">
        <v>849</v>
      </c>
      <c r="AO2029" s="52" t="s">
        <v>849</v>
      </c>
      <c r="AP2029" s="48" t="s">
        <v>849</v>
      </c>
      <c r="AQ2029" s="52" t="s">
        <v>850</v>
      </c>
      <c r="AR2029" s="52" t="s">
        <v>850</v>
      </c>
      <c r="AS2029" s="52" t="s">
        <v>850</v>
      </c>
      <c r="AT2029" s="48" t="s">
        <v>850</v>
      </c>
      <c r="AU2029" s="48" t="s">
        <v>850</v>
      </c>
      <c r="AV2029" s="48" t="s">
        <v>850</v>
      </c>
      <c r="AW2029" s="48" t="s">
        <v>850</v>
      </c>
      <c r="AX2029" s="48" t="s">
        <v>850</v>
      </c>
      <c r="AY2029" s="48" t="s">
        <v>850</v>
      </c>
      <c r="AZ2029" s="51" t="s">
        <v>850</v>
      </c>
    </row>
    <row r="2030" ht="15.75" customHeight="1">
      <c r="A2030" s="40">
        <v>1820.0</v>
      </c>
      <c r="B2030" s="28" t="s">
        <v>5347</v>
      </c>
      <c r="C2030" s="41"/>
      <c r="D2030" s="42">
        <f t="array" ref="D2030">index(systems,match($A2030,INDEX(systems,0,1),),3)</f>
        <v>8.269</v>
      </c>
      <c r="E2030" s="42">
        <f t="array" ref="E2030">index(systems,match($A2030,INDEX(systems,0,1),),4)</f>
        <v>-72.946</v>
      </c>
      <c r="F2030" s="43" t="str">
        <f>IFERROR(__xludf.DUMMYFUNCTION("let(row, match($B2030&amp;if($C2030&lt;&gt;"""","" [""&amp;$C2030&amp;""]"",""""),index(nebulae,,2),0),join("","",iferror(round(index(nebulae,row,5)/2,3),1),iferror(round(index(nebulae,row,6)/2,3),1),0))"),"1,1,0")</f>
        <v>1,1,0</v>
      </c>
      <c r="G2030" s="44" t="s">
        <v>5348</v>
      </c>
      <c r="H2030" s="45">
        <f t="array" ref="H2030">let(systemId,match(A2030,index(systems,0,1),),refSystemId,match($H$1,index(systems,0,1),),x,index(systems,systemId,3),y,index(systems,systemId,4),refX,index(systems,refSystemId,3),refY,index(systems,refSystemId,4),round(sqrt((x-refX)^2+(y-refY)^2),3))</f>
        <v>73.413</v>
      </c>
      <c r="I2030" s="28" t="s">
        <v>418</v>
      </c>
      <c r="J2030" s="41"/>
      <c r="K2030" s="41"/>
      <c r="L2030" s="41"/>
      <c r="M2030" s="28" t="s">
        <v>418</v>
      </c>
      <c r="N2030" s="28" t="s">
        <v>509</v>
      </c>
      <c r="O2030" s="48" t="s">
        <v>509</v>
      </c>
      <c r="P2030" s="48" t="s">
        <v>509</v>
      </c>
      <c r="Q2030" s="48" t="s">
        <v>509</v>
      </c>
      <c r="R2030" s="48" t="s">
        <v>510</v>
      </c>
      <c r="S2030" s="48" t="s">
        <v>509</v>
      </c>
      <c r="T2030" s="48" t="s">
        <v>541</v>
      </c>
      <c r="U2030" s="48" t="s">
        <v>513</v>
      </c>
      <c r="V2030" s="48" t="s">
        <v>513</v>
      </c>
      <c r="W2030" s="48" t="s">
        <v>513</v>
      </c>
      <c r="X2030" s="48" t="s">
        <v>513</v>
      </c>
      <c r="Y2030" s="48" t="s">
        <v>542</v>
      </c>
      <c r="Z2030" s="48" t="s">
        <v>763</v>
      </c>
      <c r="AA2030" s="48" t="s">
        <v>764</v>
      </c>
      <c r="AB2030" s="48" t="s">
        <v>764</v>
      </c>
      <c r="AC2030" s="48" t="s">
        <v>764</v>
      </c>
      <c r="AD2030" s="48" t="s">
        <v>764</v>
      </c>
      <c r="AE2030" s="48" t="s">
        <v>764</v>
      </c>
      <c r="AF2030" s="48" t="s">
        <v>764</v>
      </c>
      <c r="AG2030" s="48" t="s">
        <v>764</v>
      </c>
      <c r="AH2030" s="48" t="s">
        <v>5349</v>
      </c>
      <c r="AI2030" s="48" t="s">
        <v>5349</v>
      </c>
      <c r="AJ2030" s="48" t="s">
        <v>5349</v>
      </c>
      <c r="AK2030" s="48" t="s">
        <v>5349</v>
      </c>
      <c r="AL2030" s="48" t="s">
        <v>5349</v>
      </c>
      <c r="AM2030" s="48" t="s">
        <v>5349</v>
      </c>
      <c r="AN2030" s="48" t="s">
        <v>5349</v>
      </c>
      <c r="AO2030" s="48" t="s">
        <v>5349</v>
      </c>
      <c r="AP2030" s="48" t="s">
        <v>516</v>
      </c>
      <c r="AQ2030" s="48" t="s">
        <v>516</v>
      </c>
      <c r="AR2030" s="48" t="s">
        <v>517</v>
      </c>
      <c r="AS2030" s="48" t="s">
        <v>5350</v>
      </c>
      <c r="AT2030" s="48" t="s">
        <v>5350</v>
      </c>
      <c r="AU2030" s="48" t="s">
        <v>5350</v>
      </c>
      <c r="AV2030" s="48" t="s">
        <v>5350</v>
      </c>
      <c r="AW2030" s="48" t="s">
        <v>418</v>
      </c>
      <c r="AX2030" s="48" t="s">
        <v>512</v>
      </c>
      <c r="AY2030" s="48" t="s">
        <v>512</v>
      </c>
      <c r="AZ2030" s="28" t="s">
        <v>512</v>
      </c>
    </row>
    <row r="2031" ht="15.75" customHeight="1">
      <c r="A2031" s="40">
        <v>1821.0</v>
      </c>
      <c r="B2031" s="28" t="s">
        <v>5351</v>
      </c>
      <c r="C2031" s="41"/>
      <c r="D2031" s="42">
        <f t="array" ref="D2031">index(systems,match($A2031,INDEX(systems,0,1),),3)</f>
        <v>-252.057</v>
      </c>
      <c r="E2031" s="42">
        <f t="array" ref="E2031">index(systems,match($A2031,INDEX(systems,0,1),),4)</f>
        <v>260.773</v>
      </c>
      <c r="F2031" s="43" t="str">
        <f>IFERROR(__xludf.DUMMYFUNCTION("let(row, match($B2031&amp;if($C2031&lt;&gt;"""","" [""&amp;$C2031&amp;""]"",""""),index(nebulae,,2),0),join("","",iferror(round(index(nebulae,row,5)/2,3),1),iferror(round(index(nebulae,row,6)/2,3),1),0))"),"1,1,0")</f>
        <v>1,1,0</v>
      </c>
      <c r="G2031" s="44" t="s">
        <v>5352</v>
      </c>
      <c r="H2031" s="45">
        <f t="array" ref="H2031">let(systemId,match(A2031,index(systems,0,1),),refSystemId,match($H$1,index(systems,0,1),),x,index(systems,systemId,3),y,index(systems,systemId,4),refX,index(systems,refSystemId,3),refY,index(systems,refSystemId,4),round(sqrt((x-refX)^2+(y-refY)^2),3))</f>
        <v>362.678</v>
      </c>
      <c r="I2031" s="41"/>
      <c r="J2031" s="41"/>
      <c r="K2031" s="41"/>
      <c r="L2031" s="28" t="s">
        <v>418</v>
      </c>
      <c r="M2031" s="28" t="s">
        <v>712</v>
      </c>
      <c r="N2031" s="28" t="s">
        <v>435</v>
      </c>
      <c r="O2031" s="48" t="s">
        <v>435</v>
      </c>
      <c r="P2031" s="48" t="s">
        <v>435</v>
      </c>
      <c r="Q2031" s="48" t="s">
        <v>435</v>
      </c>
      <c r="R2031" s="48" t="s">
        <v>435</v>
      </c>
      <c r="S2031" s="48" t="s">
        <v>435</v>
      </c>
      <c r="T2031" s="48" t="s">
        <v>435</v>
      </c>
      <c r="U2031" s="48" t="s">
        <v>435</v>
      </c>
      <c r="V2031" s="48" t="s">
        <v>435</v>
      </c>
      <c r="W2031" s="48" t="s">
        <v>435</v>
      </c>
      <c r="X2031" s="48" t="s">
        <v>435</v>
      </c>
      <c r="Y2031" s="48" t="s">
        <v>435</v>
      </c>
      <c r="Z2031" s="48" t="s">
        <v>435</v>
      </c>
      <c r="AA2031" s="48" t="s">
        <v>1678</v>
      </c>
      <c r="AB2031" s="48" t="s">
        <v>1678</v>
      </c>
      <c r="AC2031" s="48" t="s">
        <v>1678</v>
      </c>
      <c r="AD2031" s="48" t="s">
        <v>1678</v>
      </c>
      <c r="AE2031" s="48" t="s">
        <v>1678</v>
      </c>
      <c r="AF2031" s="48" t="s">
        <v>1678</v>
      </c>
      <c r="AG2031" s="48" t="s">
        <v>1678</v>
      </c>
      <c r="AH2031" s="48" t="s">
        <v>1679</v>
      </c>
      <c r="AI2031" s="48" t="s">
        <v>438</v>
      </c>
      <c r="AJ2031" s="48" t="s">
        <v>438</v>
      </c>
      <c r="AK2031" s="48" t="s">
        <v>438</v>
      </c>
      <c r="AL2031" s="48" t="s">
        <v>438</v>
      </c>
      <c r="AM2031" s="48" t="s">
        <v>438</v>
      </c>
      <c r="AN2031" s="48" t="s">
        <v>438</v>
      </c>
      <c r="AO2031" s="48" t="s">
        <v>438</v>
      </c>
      <c r="AP2031" s="48" t="s">
        <v>438</v>
      </c>
      <c r="AQ2031" s="48" t="s">
        <v>438</v>
      </c>
      <c r="AR2031" s="48" t="s">
        <v>438</v>
      </c>
      <c r="AS2031" s="48" t="s">
        <v>438</v>
      </c>
      <c r="AT2031" s="48" t="s">
        <v>439</v>
      </c>
      <c r="AU2031" s="48" t="s">
        <v>439</v>
      </c>
      <c r="AV2031" s="48" t="s">
        <v>439</v>
      </c>
      <c r="AW2031" s="48" t="s">
        <v>439</v>
      </c>
      <c r="AX2031" s="48" t="s">
        <v>417</v>
      </c>
      <c r="AY2031" s="48" t="s">
        <v>417</v>
      </c>
      <c r="AZ2031" s="49" t="s">
        <v>418</v>
      </c>
    </row>
    <row r="2032" ht="15.75" customHeight="1">
      <c r="A2032" s="40">
        <v>1822.0</v>
      </c>
      <c r="B2032" s="28" t="s">
        <v>5353</v>
      </c>
      <c r="C2032" s="41"/>
      <c r="D2032" s="42">
        <f t="array" ref="D2032">index(systems,match($A2032,INDEX(systems,0,1),),3)</f>
        <v>148.306</v>
      </c>
      <c r="E2032" s="42">
        <f t="array" ref="E2032">index(systems,match($A2032,INDEX(systems,0,1),),4)</f>
        <v>433.569</v>
      </c>
      <c r="F2032" s="43" t="str">
        <f>IFERROR(__xludf.DUMMYFUNCTION("let(row, match($B2032&amp;if($C2032&lt;&gt;"""","" [""&amp;$C2032&amp;""]"",""""),index(nebulae,,2),0),join("","",iferror(round(index(nebulae,row,5)/2,3),1),iferror(round(index(nebulae,row,6)/2,3),1),0))"),"1,1,0")</f>
        <v>1,1,0</v>
      </c>
      <c r="G2032" s="44" t="s">
        <v>5354</v>
      </c>
      <c r="H2032" s="45">
        <f t="array" ref="H2032">let(systemId,match(A2032,index(systems,0,1),),refSystemId,match($H$1,index(systems,0,1),),x,index(systems,systemId,3),y,index(systems,systemId,4),refX,index(systems,refSystemId,3),refY,index(systems,refSystemId,4),round(sqrt((x-refX)^2+(y-refY)^2),3))</f>
        <v>458.232</v>
      </c>
      <c r="I2032" s="62" t="s">
        <v>408</v>
      </c>
      <c r="J2032" s="62" t="s">
        <v>408</v>
      </c>
      <c r="K2032" s="62" t="s">
        <v>408</v>
      </c>
      <c r="L2032" s="53"/>
      <c r="M2032" s="53"/>
      <c r="N2032" s="28" t="s">
        <v>728</v>
      </c>
      <c r="O2032" s="48" t="s">
        <v>728</v>
      </c>
      <c r="P2032" s="48" t="s">
        <v>728</v>
      </c>
      <c r="Q2032" s="48" t="s">
        <v>728</v>
      </c>
      <c r="R2032" s="48" t="s">
        <v>728</v>
      </c>
      <c r="S2032" s="48" t="s">
        <v>728</v>
      </c>
      <c r="T2032" s="48" t="s">
        <v>728</v>
      </c>
      <c r="U2032" s="48" t="s">
        <v>728</v>
      </c>
      <c r="V2032" s="48" t="s">
        <v>728</v>
      </c>
      <c r="W2032" s="48" t="s">
        <v>728</v>
      </c>
      <c r="X2032" s="48" t="s">
        <v>728</v>
      </c>
      <c r="Y2032" s="48" t="s">
        <v>422</v>
      </c>
      <c r="Z2032" s="48" t="s">
        <v>422</v>
      </c>
      <c r="AA2032" s="48" t="s">
        <v>422</v>
      </c>
      <c r="AB2032" s="48" t="s">
        <v>422</v>
      </c>
      <c r="AC2032" s="48" t="s">
        <v>422</v>
      </c>
      <c r="AD2032" s="48" t="s">
        <v>422</v>
      </c>
      <c r="AE2032" s="48" t="s">
        <v>422</v>
      </c>
      <c r="AF2032" s="48" t="s">
        <v>422</v>
      </c>
      <c r="AG2032" s="48" t="s">
        <v>422</v>
      </c>
      <c r="AH2032" s="48" t="s">
        <v>422</v>
      </c>
      <c r="AI2032" s="48" t="s">
        <v>422</v>
      </c>
      <c r="AJ2032" s="48" t="s">
        <v>422</v>
      </c>
      <c r="AK2032" s="48" t="s">
        <v>422</v>
      </c>
      <c r="AL2032" s="48" t="s">
        <v>422</v>
      </c>
      <c r="AM2032" s="48" t="s">
        <v>422</v>
      </c>
      <c r="AN2032" s="48" t="s">
        <v>422</v>
      </c>
      <c r="AO2032" s="48" t="s">
        <v>422</v>
      </c>
      <c r="AP2032" s="48" t="s">
        <v>422</v>
      </c>
      <c r="AQ2032" s="48" t="s">
        <v>422</v>
      </c>
      <c r="AR2032" s="48" t="s">
        <v>422</v>
      </c>
      <c r="AS2032" s="48" t="s">
        <v>422</v>
      </c>
      <c r="AT2032" s="48" t="s">
        <v>422</v>
      </c>
      <c r="AU2032" s="48" t="s">
        <v>422</v>
      </c>
      <c r="AV2032" s="48" t="s">
        <v>422</v>
      </c>
      <c r="AW2032" s="48" t="s">
        <v>422</v>
      </c>
      <c r="AX2032" s="48" t="s">
        <v>422</v>
      </c>
      <c r="AY2032" s="48" t="s">
        <v>422</v>
      </c>
      <c r="AZ2032" s="28" t="s">
        <v>422</v>
      </c>
    </row>
    <row r="2033" ht="15.75" customHeight="1">
      <c r="A2033" s="40">
        <v>1823.0</v>
      </c>
      <c r="B2033" s="28" t="s">
        <v>5355</v>
      </c>
      <c r="C2033" s="41"/>
      <c r="D2033" s="42">
        <f t="array" ref="D2033">index(systems,match($A2033,INDEX(systems,0,1),),3)</f>
        <v>39.825</v>
      </c>
      <c r="E2033" s="42">
        <f t="array" ref="E2033">index(systems,match($A2033,INDEX(systems,0,1),),4)</f>
        <v>-200.511</v>
      </c>
      <c r="F2033" s="43" t="str">
        <f>IFERROR(__xludf.DUMMYFUNCTION("let(row, match($B2033&amp;if($C2033&lt;&gt;"""","" [""&amp;$C2033&amp;""]"",""""),index(nebulae,,2),0),join("","",iferror(round(index(nebulae,row,5)/2,3),1),iferror(round(index(nebulae,row,6)/2,3),1),0))"),"1,1,0")</f>
        <v>1,1,0</v>
      </c>
      <c r="G2033" s="44" t="s">
        <v>5356</v>
      </c>
      <c r="H2033" s="45">
        <f t="array" ref="H2033">let(systemId,match(A2033,index(systems,0,1),),refSystemId,match($H$1,index(systems,0,1),),x,index(systems,systemId,3),y,index(systems,systemId,4),refX,index(systems,refSystemId,3),refY,index(systems,refSystemId,4),round(sqrt((x-refX)^2+(y-refY)^2),3))</f>
        <v>204.428</v>
      </c>
      <c r="I2033" s="46" t="s">
        <v>408</v>
      </c>
      <c r="J2033" s="47" t="s">
        <v>408</v>
      </c>
      <c r="K2033" s="47" t="s">
        <v>408</v>
      </c>
      <c r="L2033" s="47" t="s">
        <v>408</v>
      </c>
      <c r="M2033" s="46" t="s">
        <v>408</v>
      </c>
      <c r="N2033" s="28" t="s">
        <v>408</v>
      </c>
      <c r="O2033" s="41"/>
      <c r="P2033" s="48" t="s">
        <v>770</v>
      </c>
      <c r="Q2033" s="48" t="s">
        <v>770</v>
      </c>
      <c r="R2033" s="48" t="s">
        <v>770</v>
      </c>
      <c r="S2033" s="48" t="s">
        <v>770</v>
      </c>
      <c r="T2033" s="48" t="s">
        <v>770</v>
      </c>
      <c r="U2033" s="48" t="s">
        <v>422</v>
      </c>
      <c r="V2033" s="48" t="s">
        <v>422</v>
      </c>
      <c r="W2033" s="48" t="s">
        <v>422</v>
      </c>
      <c r="X2033" s="48" t="s">
        <v>422</v>
      </c>
      <c r="Y2033" s="48" t="s">
        <v>422</v>
      </c>
      <c r="Z2033" s="48" t="s">
        <v>422</v>
      </c>
      <c r="AA2033" s="48" t="s">
        <v>422</v>
      </c>
      <c r="AB2033" s="48" t="s">
        <v>422</v>
      </c>
      <c r="AC2033" s="48" t="s">
        <v>422</v>
      </c>
      <c r="AD2033" s="48" t="s">
        <v>422</v>
      </c>
      <c r="AE2033" s="48" t="s">
        <v>422</v>
      </c>
      <c r="AF2033" s="48" t="s">
        <v>422</v>
      </c>
      <c r="AG2033" s="48" t="s">
        <v>422</v>
      </c>
      <c r="AH2033" s="48" t="s">
        <v>422</v>
      </c>
      <c r="AI2033" s="48" t="s">
        <v>422</v>
      </c>
      <c r="AJ2033" s="48" t="s">
        <v>422</v>
      </c>
      <c r="AK2033" s="48" t="s">
        <v>422</v>
      </c>
      <c r="AL2033" s="48" t="s">
        <v>422</v>
      </c>
      <c r="AM2033" s="48" t="s">
        <v>422</v>
      </c>
      <c r="AN2033" s="48" t="s">
        <v>422</v>
      </c>
      <c r="AO2033" s="48" t="s">
        <v>422</v>
      </c>
      <c r="AP2033" s="48" t="s">
        <v>422</v>
      </c>
      <c r="AQ2033" s="48" t="s">
        <v>422</v>
      </c>
      <c r="AR2033" s="48" t="s">
        <v>422</v>
      </c>
      <c r="AS2033" s="48" t="s">
        <v>422</v>
      </c>
      <c r="AT2033" s="48" t="s">
        <v>422</v>
      </c>
      <c r="AU2033" s="48" t="s">
        <v>422</v>
      </c>
      <c r="AV2033" s="48" t="s">
        <v>422</v>
      </c>
      <c r="AW2033" s="48" t="s">
        <v>422</v>
      </c>
      <c r="AX2033" s="48" t="s">
        <v>422</v>
      </c>
      <c r="AY2033" s="48" t="s">
        <v>422</v>
      </c>
      <c r="AZ2033" s="28" t="s">
        <v>422</v>
      </c>
    </row>
    <row r="2034" ht="15.75" customHeight="1">
      <c r="A2034" s="40">
        <v>1824.0</v>
      </c>
      <c r="B2034" s="28" t="s">
        <v>5357</v>
      </c>
      <c r="C2034" s="41"/>
      <c r="D2034" s="42">
        <f t="array" ref="D2034">index(systems,match($A2034,INDEX(systems,0,1),),3)</f>
        <v>-54.993</v>
      </c>
      <c r="E2034" s="42">
        <f t="array" ref="E2034">index(systems,match($A2034,INDEX(systems,0,1),),4)</f>
        <v>-25.456</v>
      </c>
      <c r="F2034" s="43" t="str">
        <f>IFERROR(__xludf.DUMMYFUNCTION("let(row, match($B2034&amp;if($C2034&lt;&gt;"""","" [""&amp;$C2034&amp;""]"",""""),index(nebulae,,2),0),join("","",iferror(round(index(nebulae,row,5)/2,3),1),iferror(round(index(nebulae,row,6)/2,3),1),0))"),"1,1,0")</f>
        <v>1,1,0</v>
      </c>
      <c r="G2034" s="44" t="s">
        <v>5358</v>
      </c>
      <c r="H2034" s="45">
        <f t="array" ref="H2034">let(systemId,match(A2034,index(systems,0,1),),refSystemId,match($H$1,index(systems,0,1),),x,index(systems,systemId,3),y,index(systems,systemId,4),refX,index(systems,refSystemId,3),refY,index(systems,refSystemId,4),round(sqrt((x-refX)^2+(y-refY)^2),3))</f>
        <v>60.599</v>
      </c>
      <c r="I2034" s="46" t="s">
        <v>408</v>
      </c>
      <c r="J2034" s="47" t="s">
        <v>408</v>
      </c>
      <c r="K2034" s="46" t="s">
        <v>408</v>
      </c>
      <c r="L2034" s="46" t="s">
        <v>408</v>
      </c>
      <c r="M2034" s="46" t="s">
        <v>508</v>
      </c>
      <c r="N2034" s="28" t="s">
        <v>639</v>
      </c>
      <c r="O2034" s="48" t="s">
        <v>639</v>
      </c>
      <c r="P2034" s="48" t="s">
        <v>639</v>
      </c>
      <c r="Q2034" s="48" t="s">
        <v>639</v>
      </c>
      <c r="R2034" s="48" t="s">
        <v>640</v>
      </c>
      <c r="S2034" s="48" t="s">
        <v>639</v>
      </c>
      <c r="T2034" s="28" t="s">
        <v>5359</v>
      </c>
      <c r="U2034" s="48" t="s">
        <v>427</v>
      </c>
      <c r="V2034" s="48" t="s">
        <v>427</v>
      </c>
      <c r="W2034" s="48" t="s">
        <v>427</v>
      </c>
      <c r="X2034" s="48" t="s">
        <v>422</v>
      </c>
      <c r="Y2034" s="48" t="s">
        <v>422</v>
      </c>
      <c r="Z2034" s="48" t="s">
        <v>422</v>
      </c>
      <c r="AA2034" s="48" t="s">
        <v>422</v>
      </c>
      <c r="AB2034" s="48" t="s">
        <v>422</v>
      </c>
      <c r="AC2034" s="48" t="s">
        <v>422</v>
      </c>
      <c r="AD2034" s="48" t="s">
        <v>422</v>
      </c>
      <c r="AE2034" s="48" t="s">
        <v>422</v>
      </c>
      <c r="AF2034" s="48" t="s">
        <v>422</v>
      </c>
      <c r="AG2034" s="48" t="s">
        <v>422</v>
      </c>
      <c r="AH2034" s="48" t="s">
        <v>422</v>
      </c>
      <c r="AI2034" s="48" t="s">
        <v>422</v>
      </c>
      <c r="AJ2034" s="48" t="s">
        <v>422</v>
      </c>
      <c r="AK2034" s="48" t="s">
        <v>422</v>
      </c>
      <c r="AL2034" s="48" t="s">
        <v>422</v>
      </c>
      <c r="AM2034" s="48" t="s">
        <v>422</v>
      </c>
      <c r="AN2034" s="48" t="s">
        <v>422</v>
      </c>
      <c r="AO2034" s="48" t="s">
        <v>422</v>
      </c>
      <c r="AP2034" s="48" t="s">
        <v>422</v>
      </c>
      <c r="AQ2034" s="48" t="s">
        <v>422</v>
      </c>
      <c r="AR2034" s="48" t="s">
        <v>422</v>
      </c>
      <c r="AS2034" s="52" t="s">
        <v>422</v>
      </c>
      <c r="AT2034" s="48" t="s">
        <v>422</v>
      </c>
      <c r="AU2034" s="48" t="s">
        <v>422</v>
      </c>
      <c r="AV2034" s="48" t="s">
        <v>422</v>
      </c>
      <c r="AW2034" s="48" t="s">
        <v>422</v>
      </c>
      <c r="AX2034" s="48" t="s">
        <v>422</v>
      </c>
      <c r="AY2034" s="48" t="s">
        <v>422</v>
      </c>
      <c r="AZ2034" s="51" t="s">
        <v>422</v>
      </c>
    </row>
    <row r="2035" ht="15.75" customHeight="1">
      <c r="A2035" s="40">
        <v>1825.0</v>
      </c>
      <c r="B2035" s="28" t="s">
        <v>5360</v>
      </c>
      <c r="C2035" s="41"/>
      <c r="D2035" s="42">
        <f t="array" ref="D2035">index(systems,match($A2035,INDEX(systems,0,1),),3)</f>
        <v>273.999</v>
      </c>
      <c r="E2035" s="42">
        <f t="array" ref="E2035">index(systems,match($A2035,INDEX(systems,0,1),),4)</f>
        <v>-206.602</v>
      </c>
      <c r="F2035" s="43" t="str">
        <f>IFERROR(__xludf.DUMMYFUNCTION("let(row, match($B2035&amp;if($C2035&lt;&gt;"""","" [""&amp;$C2035&amp;""]"",""""),index(nebulae,,2),0),join("","",iferror(round(index(nebulae,row,5)/2,3),1),iferror(round(index(nebulae,row,6)/2,3),1),0))"),"1,1,0")</f>
        <v>1,1,0</v>
      </c>
      <c r="G2035" s="44" t="s">
        <v>5361</v>
      </c>
      <c r="H2035" s="45">
        <f t="array" ref="H2035">let(systemId,match(A2035,index(systems,0,1),),refSystemId,match($H$1,index(systems,0,1),),x,index(systems,systemId,3),y,index(systems,systemId,4),refX,index(systems,refSystemId,3),refY,index(systems,refSystemId,4),round(sqrt((x-refX)^2+(y-refY)^2),3))</f>
        <v>343.162</v>
      </c>
      <c r="I2035" s="53"/>
      <c r="J2035" s="46" t="s">
        <v>418</v>
      </c>
      <c r="K2035" s="53"/>
      <c r="L2035" s="53"/>
      <c r="M2035" s="53"/>
      <c r="N2035" s="28" t="s">
        <v>905</v>
      </c>
      <c r="O2035" s="48" t="s">
        <v>905</v>
      </c>
      <c r="P2035" s="48" t="s">
        <v>905</v>
      </c>
      <c r="Q2035" s="48" t="s">
        <v>905</v>
      </c>
      <c r="R2035" s="48" t="s">
        <v>905</v>
      </c>
      <c r="S2035" s="48" t="s">
        <v>905</v>
      </c>
      <c r="T2035" s="48" t="s">
        <v>905</v>
      </c>
      <c r="U2035" s="48" t="s">
        <v>905</v>
      </c>
      <c r="V2035" s="48" t="s">
        <v>905</v>
      </c>
      <c r="W2035" s="48" t="s">
        <v>905</v>
      </c>
      <c r="X2035" s="48" t="s">
        <v>905</v>
      </c>
      <c r="Y2035" s="48" t="s">
        <v>906</v>
      </c>
      <c r="Z2035" s="48" t="s">
        <v>906</v>
      </c>
      <c r="AA2035" s="48" t="s">
        <v>907</v>
      </c>
      <c r="AB2035" s="48" t="s">
        <v>907</v>
      </c>
      <c r="AC2035" s="48" t="s">
        <v>907</v>
      </c>
      <c r="AD2035" s="48" t="s">
        <v>907</v>
      </c>
      <c r="AE2035" s="48" t="s">
        <v>907</v>
      </c>
      <c r="AF2035" s="48" t="s">
        <v>907</v>
      </c>
      <c r="AG2035" s="48" t="s">
        <v>907</v>
      </c>
      <c r="AH2035" s="48" t="s">
        <v>907</v>
      </c>
      <c r="AI2035" s="48" t="s">
        <v>907</v>
      </c>
      <c r="AJ2035" s="48" t="s">
        <v>907</v>
      </c>
      <c r="AK2035" s="48" t="s">
        <v>907</v>
      </c>
      <c r="AL2035" s="48" t="s">
        <v>907</v>
      </c>
      <c r="AM2035" s="48" t="s">
        <v>907</v>
      </c>
      <c r="AN2035" s="48" t="s">
        <v>907</v>
      </c>
      <c r="AO2035" s="48" t="s">
        <v>906</v>
      </c>
      <c r="AP2035" s="48" t="s">
        <v>906</v>
      </c>
      <c r="AQ2035" s="48" t="s">
        <v>906</v>
      </c>
      <c r="AR2035" s="48" t="s">
        <v>906</v>
      </c>
      <c r="AS2035" s="48" t="s">
        <v>906</v>
      </c>
      <c r="AT2035" s="48" t="s">
        <v>906</v>
      </c>
      <c r="AU2035" s="48" t="s">
        <v>906</v>
      </c>
      <c r="AV2035" s="48" t="s">
        <v>906</v>
      </c>
      <c r="AW2035" s="48" t="s">
        <v>906</v>
      </c>
      <c r="AX2035" s="48" t="s">
        <v>906</v>
      </c>
      <c r="AY2035" s="48" t="s">
        <v>906</v>
      </c>
      <c r="AZ2035" s="28" t="s">
        <v>906</v>
      </c>
    </row>
    <row r="2036" ht="15.75" customHeight="1">
      <c r="A2036" s="40">
        <v>1826.0</v>
      </c>
      <c r="B2036" s="28" t="s">
        <v>5362</v>
      </c>
      <c r="C2036" s="41"/>
      <c r="D2036" s="42">
        <f t="array" ref="D2036">index(systems,match($A2036,INDEX(systems,0,1),),3)</f>
        <v>-38.009</v>
      </c>
      <c r="E2036" s="42">
        <f t="array" ref="E2036">index(systems,match($A2036,INDEX(systems,0,1),),4)</f>
        <v>-140.692</v>
      </c>
      <c r="F2036" s="43" t="str">
        <f>IFERROR(__xludf.DUMMYFUNCTION("let(row, match($B2036&amp;if($C2036&lt;&gt;"""","" [""&amp;$C2036&amp;""]"",""""),index(nebulae,,2),0),join("","",iferror(round(index(nebulae,row,5)/2,3),1),iferror(round(index(nebulae,row,6)/2,3),1),0))"),"1,1,0")</f>
        <v>1,1,0</v>
      </c>
      <c r="G2036" s="44" t="s">
        <v>5363</v>
      </c>
      <c r="H2036" s="45">
        <f t="array" ref="H2036">let(systemId,match(A2036,index(systems,0,1),),refSystemId,match($H$1,index(systems,0,1),),x,index(systems,systemId,3),y,index(systems,systemId,4),refX,index(systems,refSystemId,3),refY,index(systems,refSystemId,4),round(sqrt((x-refX)^2+(y-refY)^2),3))</f>
        <v>145.736</v>
      </c>
      <c r="I2036" s="28" t="s">
        <v>418</v>
      </c>
      <c r="J2036" s="41"/>
      <c r="K2036" s="41"/>
      <c r="L2036" s="41"/>
      <c r="M2036" s="28" t="s">
        <v>560</v>
      </c>
      <c r="N2036" s="28" t="s">
        <v>1121</v>
      </c>
      <c r="O2036" s="48" t="s">
        <v>1121</v>
      </c>
      <c r="P2036" s="48" t="s">
        <v>1121</v>
      </c>
      <c r="Q2036" s="48" t="s">
        <v>1121</v>
      </c>
      <c r="R2036" s="48" t="s">
        <v>1121</v>
      </c>
      <c r="S2036" s="48" t="s">
        <v>1121</v>
      </c>
      <c r="T2036" s="48" t="s">
        <v>1121</v>
      </c>
      <c r="U2036" s="48" t="s">
        <v>1121</v>
      </c>
      <c r="V2036" s="48" t="s">
        <v>1121</v>
      </c>
      <c r="W2036" s="48" t="s">
        <v>1121</v>
      </c>
      <c r="X2036" s="48" t="s">
        <v>1121</v>
      </c>
      <c r="Y2036" s="48" t="s">
        <v>2908</v>
      </c>
      <c r="Z2036" s="48" t="s">
        <v>2908</v>
      </c>
      <c r="AA2036" s="48" t="s">
        <v>2908</v>
      </c>
      <c r="AB2036" s="48" t="s">
        <v>2908</v>
      </c>
      <c r="AC2036" s="48" t="s">
        <v>2908</v>
      </c>
      <c r="AD2036" s="48" t="s">
        <v>2908</v>
      </c>
      <c r="AE2036" s="48" t="s">
        <v>2908</v>
      </c>
      <c r="AF2036" s="48" t="s">
        <v>2908</v>
      </c>
      <c r="AG2036" s="48" t="s">
        <v>2908</v>
      </c>
      <c r="AH2036" s="48" t="s">
        <v>2908</v>
      </c>
      <c r="AI2036" s="48" t="s">
        <v>2908</v>
      </c>
      <c r="AJ2036" s="48" t="s">
        <v>2908</v>
      </c>
      <c r="AK2036" s="48" t="s">
        <v>2908</v>
      </c>
      <c r="AL2036" s="48" t="s">
        <v>2908</v>
      </c>
      <c r="AM2036" s="48" t="s">
        <v>2908</v>
      </c>
      <c r="AN2036" s="48" t="s">
        <v>2908</v>
      </c>
      <c r="AO2036" s="48" t="s">
        <v>2908</v>
      </c>
      <c r="AP2036" s="48" t="s">
        <v>2908</v>
      </c>
      <c r="AQ2036" s="48" t="s">
        <v>2908</v>
      </c>
      <c r="AR2036" s="48" t="s">
        <v>2908</v>
      </c>
      <c r="AS2036" s="48" t="s">
        <v>2909</v>
      </c>
      <c r="AT2036" s="48" t="s">
        <v>2909</v>
      </c>
      <c r="AU2036" s="48" t="s">
        <v>2909</v>
      </c>
      <c r="AV2036" s="48" t="s">
        <v>1048</v>
      </c>
      <c r="AW2036" s="48" t="s">
        <v>1048</v>
      </c>
      <c r="AX2036" s="48" t="s">
        <v>1049</v>
      </c>
      <c r="AY2036" s="48" t="s">
        <v>1049</v>
      </c>
      <c r="AZ2036" s="51" t="s">
        <v>1049</v>
      </c>
    </row>
    <row r="2037" ht="15.75" customHeight="1">
      <c r="A2037" s="40">
        <v>3103.0</v>
      </c>
      <c r="B2037" s="28" t="s">
        <v>5364</v>
      </c>
      <c r="C2037" s="41"/>
      <c r="D2037" s="42">
        <f t="array" ref="D2037">index(systems,match($A2037,INDEX(systems,0,1),),3)</f>
        <v>972.508</v>
      </c>
      <c r="E2037" s="42">
        <f t="array" ref="E2037">index(systems,match($A2037,INDEX(systems,0,1),),4)</f>
        <v>204.047</v>
      </c>
      <c r="F2037" s="43" t="str">
        <f>IFERROR(__xludf.DUMMYFUNCTION("let(row, match($B2037&amp;if($C2037&lt;&gt;"""","" [""&amp;$C2037&amp;""]"",""""),index(nebulae,,2),0),join("","",iferror(round(index(nebulae,row,5)/2,3),1),iferror(round(index(nebulae,row,6)/2,3),1),0))"),"1,1,0")</f>
        <v>1,1,0</v>
      </c>
      <c r="G2037" s="44" t="s">
        <v>5365</v>
      </c>
      <c r="H2037" s="45">
        <f t="array" ref="H2037">let(systemId,match(A2037,index(systems,0,1),),refSystemId,match($H$1,index(systems,0,1),),x,index(systems,systemId,3),y,index(systems,systemId,4),refX,index(systems,refSystemId,3),refY,index(systems,refSystemId,4),round(sqrt((x-refX)^2+(y-refY)^2),3))</f>
        <v>993.684</v>
      </c>
      <c r="I2037" s="55"/>
      <c r="J2037" s="55"/>
      <c r="K2037" s="55"/>
      <c r="L2037" s="55"/>
      <c r="M2037" s="55"/>
      <c r="N2037" s="55"/>
      <c r="O2037" s="55"/>
      <c r="P2037" s="56" t="s">
        <v>5366</v>
      </c>
      <c r="Q2037" s="56" t="s">
        <v>5366</v>
      </c>
      <c r="R2037" s="56" t="s">
        <v>5366</v>
      </c>
      <c r="S2037" s="56" t="s">
        <v>5366</v>
      </c>
      <c r="T2037" s="56" t="s">
        <v>5366</v>
      </c>
      <c r="U2037" s="56" t="s">
        <v>5366</v>
      </c>
      <c r="V2037" s="56" t="s">
        <v>5366</v>
      </c>
      <c r="W2037" s="56" t="s">
        <v>5366</v>
      </c>
      <c r="X2037" s="56" t="s">
        <v>5366</v>
      </c>
      <c r="Y2037" s="56" t="s">
        <v>5366</v>
      </c>
      <c r="Z2037" s="56" t="s">
        <v>5366</v>
      </c>
      <c r="AA2037" s="56" t="s">
        <v>5366</v>
      </c>
      <c r="AB2037" s="56" t="s">
        <v>5366</v>
      </c>
      <c r="AC2037" s="56" t="s">
        <v>5366</v>
      </c>
      <c r="AD2037" s="56" t="s">
        <v>5366</v>
      </c>
      <c r="AE2037" s="56" t="s">
        <v>5366</v>
      </c>
      <c r="AF2037" s="56" t="s">
        <v>5366</v>
      </c>
      <c r="AG2037" s="56" t="s">
        <v>5366</v>
      </c>
      <c r="AH2037" s="56" t="s">
        <v>5366</v>
      </c>
      <c r="AI2037" s="56" t="s">
        <v>5366</v>
      </c>
      <c r="AJ2037" s="56" t="s">
        <v>5366</v>
      </c>
      <c r="AK2037" s="56" t="s">
        <v>5366</v>
      </c>
      <c r="AL2037" s="56" t="s">
        <v>5366</v>
      </c>
      <c r="AM2037" s="56" t="s">
        <v>5366</v>
      </c>
      <c r="AN2037" s="56" t="s">
        <v>5366</v>
      </c>
      <c r="AO2037" s="56" t="s">
        <v>5366</v>
      </c>
      <c r="AP2037" s="56" t="s">
        <v>5366</v>
      </c>
      <c r="AQ2037" s="56" t="s">
        <v>5366</v>
      </c>
      <c r="AR2037" s="56" t="s">
        <v>5366</v>
      </c>
      <c r="AS2037" s="56" t="s">
        <v>5366</v>
      </c>
      <c r="AT2037" s="56" t="s">
        <v>5366</v>
      </c>
      <c r="AU2037" s="51" t="s">
        <v>5366</v>
      </c>
      <c r="AV2037" s="55"/>
      <c r="AW2037" s="55"/>
      <c r="AX2037" s="55"/>
      <c r="AY2037" s="55"/>
      <c r="AZ2037" s="55"/>
    </row>
    <row r="2038" ht="15.75" customHeight="1">
      <c r="A2038" s="40">
        <v>1827.0</v>
      </c>
      <c r="B2038" s="28" t="s">
        <v>5367</v>
      </c>
      <c r="C2038" s="41"/>
      <c r="D2038" s="42">
        <f t="array" ref="D2038">index(systems,match($A2038,INDEX(systems,0,1),),3)</f>
        <v>-137.281</v>
      </c>
      <c r="E2038" s="42">
        <f t="array" ref="E2038">index(systems,match($A2038,INDEX(systems,0,1),),4)</f>
        <v>243.193</v>
      </c>
      <c r="F2038" s="43" t="str">
        <f>IFERROR(__xludf.DUMMYFUNCTION("let(row, match($B2038&amp;if($C2038&lt;&gt;"""","" [""&amp;$C2038&amp;""]"",""""),index(nebulae,,2),0),join("","",iferror(round(index(nebulae,row,5)/2,3),1),iferror(round(index(nebulae,row,6)/2,3),1),0))"),"1,1,0")</f>
        <v>1,1,0</v>
      </c>
      <c r="G2038" s="44" t="s">
        <v>5368</v>
      </c>
      <c r="H2038" s="45">
        <f t="array" ref="H2038">let(systemId,match(A2038,index(systems,0,1),),refSystemId,match($H$1,index(systems,0,1),),x,index(systems,systemId,3),y,index(systems,systemId,4),refX,index(systems,refSystemId,3),refY,index(systems,refSystemId,4),round(sqrt((x-refX)^2+(y-refY)^2),3))</f>
        <v>279.265</v>
      </c>
      <c r="I2038" s="53"/>
      <c r="J2038" s="53"/>
      <c r="K2038" s="53"/>
      <c r="L2038" s="46" t="s">
        <v>418</v>
      </c>
      <c r="M2038" s="53"/>
      <c r="N2038" s="28" t="s">
        <v>864</v>
      </c>
      <c r="O2038" s="48" t="s">
        <v>864</v>
      </c>
      <c r="P2038" s="48" t="s">
        <v>864</v>
      </c>
      <c r="Q2038" s="48" t="s">
        <v>864</v>
      </c>
      <c r="R2038" s="48" t="s">
        <v>864</v>
      </c>
      <c r="S2038" s="48" t="s">
        <v>864</v>
      </c>
      <c r="T2038" s="48" t="s">
        <v>864</v>
      </c>
      <c r="U2038" s="48" t="s">
        <v>864</v>
      </c>
      <c r="V2038" s="48" t="s">
        <v>864</v>
      </c>
      <c r="W2038" s="48" t="s">
        <v>864</v>
      </c>
      <c r="X2038" s="48" t="s">
        <v>864</v>
      </c>
      <c r="Y2038" s="48" t="s">
        <v>864</v>
      </c>
      <c r="Z2038" s="48" t="s">
        <v>864</v>
      </c>
      <c r="AA2038" s="48" t="s">
        <v>1160</v>
      </c>
      <c r="AB2038" s="48" t="s">
        <v>1160</v>
      </c>
      <c r="AC2038" s="48" t="s">
        <v>1160</v>
      </c>
      <c r="AD2038" s="48" t="s">
        <v>1160</v>
      </c>
      <c r="AE2038" s="48" t="s">
        <v>1160</v>
      </c>
      <c r="AF2038" s="48" t="s">
        <v>1160</v>
      </c>
      <c r="AG2038" s="48" t="s">
        <v>1160</v>
      </c>
      <c r="AH2038" s="48" t="s">
        <v>1161</v>
      </c>
      <c r="AI2038" s="48" t="s">
        <v>413</v>
      </c>
      <c r="AJ2038" s="48" t="s">
        <v>413</v>
      </c>
      <c r="AK2038" s="48" t="s">
        <v>413</v>
      </c>
      <c r="AL2038" s="48" t="s">
        <v>413</v>
      </c>
      <c r="AM2038" s="48" t="s">
        <v>413</v>
      </c>
      <c r="AN2038" s="48" t="s">
        <v>413</v>
      </c>
      <c r="AO2038" s="48" t="s">
        <v>414</v>
      </c>
      <c r="AP2038" s="48" t="s">
        <v>414</v>
      </c>
      <c r="AQ2038" s="48" t="s">
        <v>414</v>
      </c>
      <c r="AR2038" s="48" t="s">
        <v>414</v>
      </c>
      <c r="AS2038" s="48" t="s">
        <v>414</v>
      </c>
      <c r="AT2038" s="48" t="s">
        <v>415</v>
      </c>
      <c r="AU2038" s="48" t="s">
        <v>415</v>
      </c>
      <c r="AV2038" s="52" t="s">
        <v>415</v>
      </c>
      <c r="AW2038" s="48" t="s">
        <v>415</v>
      </c>
      <c r="AX2038" s="48" t="s">
        <v>415</v>
      </c>
      <c r="AY2038" s="48" t="s">
        <v>415</v>
      </c>
      <c r="AZ2038" s="51" t="s">
        <v>415</v>
      </c>
    </row>
    <row r="2039" ht="15.75" customHeight="1">
      <c r="A2039" s="40">
        <v>1828.0</v>
      </c>
      <c r="B2039" s="28" t="s">
        <v>5369</v>
      </c>
      <c r="C2039" s="41"/>
      <c r="D2039" s="42">
        <f t="array" ref="D2039">index(systems,match($A2039,INDEX(systems,0,1),),3)</f>
        <v>90.612</v>
      </c>
      <c r="E2039" s="42">
        <f t="array" ref="E2039">index(systems,match($A2039,INDEX(systems,0,1),),4)</f>
        <v>-11.639</v>
      </c>
      <c r="F2039" s="43" t="str">
        <f>IFERROR(__xludf.DUMMYFUNCTION("let(row, match($B2039&amp;if($C2039&lt;&gt;"""","" [""&amp;$C2039&amp;""]"",""""),index(nebulae,,2),0),join("","",iferror(round(index(nebulae,row,5)/2,3),1),iferror(round(index(nebulae,row,6)/2,3),1),0))"),"1,1,0")</f>
        <v>1,1,0</v>
      </c>
      <c r="G2039" s="44" t="s">
        <v>5370</v>
      </c>
      <c r="H2039" s="45">
        <f t="array" ref="H2039">let(systemId,match(A2039,index(systems,0,1),),refSystemId,match($H$1,index(systems,0,1),),x,index(systems,systemId,3),y,index(systems,systemId,4),refX,index(systems,refSystemId,3),refY,index(systems,refSystemId,4),round(sqrt((x-refX)^2+(y-refY)^2),3))</f>
        <v>91.356</v>
      </c>
      <c r="I2039" s="62" t="s">
        <v>408</v>
      </c>
      <c r="J2039" s="62" t="s">
        <v>408</v>
      </c>
      <c r="K2039" s="62" t="s">
        <v>408</v>
      </c>
      <c r="L2039" s="53"/>
      <c r="M2039" s="46" t="s">
        <v>508</v>
      </c>
      <c r="N2039" s="28" t="s">
        <v>534</v>
      </c>
      <c r="O2039" s="48" t="s">
        <v>534</v>
      </c>
      <c r="P2039" s="48" t="s">
        <v>534</v>
      </c>
      <c r="Q2039" s="48" t="s">
        <v>534</v>
      </c>
      <c r="R2039" s="48" t="s">
        <v>535</v>
      </c>
      <c r="S2039" s="48" t="s">
        <v>534</v>
      </c>
      <c r="T2039" s="48" t="s">
        <v>582</v>
      </c>
      <c r="U2039" s="48" t="s">
        <v>1079</v>
      </c>
      <c r="V2039" s="48" t="s">
        <v>1079</v>
      </c>
      <c r="W2039" s="48" t="s">
        <v>1079</v>
      </c>
      <c r="X2039" s="48" t="s">
        <v>536</v>
      </c>
      <c r="Y2039" s="48" t="s">
        <v>422</v>
      </c>
      <c r="Z2039" s="48" t="s">
        <v>422</v>
      </c>
      <c r="AA2039" s="48" t="s">
        <v>422</v>
      </c>
      <c r="AB2039" s="48" t="s">
        <v>422</v>
      </c>
      <c r="AC2039" s="48" t="s">
        <v>422</v>
      </c>
      <c r="AD2039" s="48" t="s">
        <v>422</v>
      </c>
      <c r="AE2039" s="48" t="s">
        <v>422</v>
      </c>
      <c r="AF2039" s="48" t="s">
        <v>422</v>
      </c>
      <c r="AG2039" s="48" t="s">
        <v>422</v>
      </c>
      <c r="AH2039" s="48" t="s">
        <v>422</v>
      </c>
      <c r="AI2039" s="48" t="s">
        <v>422</v>
      </c>
      <c r="AJ2039" s="48" t="s">
        <v>422</v>
      </c>
      <c r="AK2039" s="48" t="s">
        <v>422</v>
      </c>
      <c r="AL2039" s="48" t="s">
        <v>422</v>
      </c>
      <c r="AM2039" s="48" t="s">
        <v>422</v>
      </c>
      <c r="AN2039" s="48" t="s">
        <v>422</v>
      </c>
      <c r="AO2039" s="48" t="s">
        <v>422</v>
      </c>
      <c r="AP2039" s="48" t="s">
        <v>422</v>
      </c>
      <c r="AQ2039" s="48" t="s">
        <v>422</v>
      </c>
      <c r="AR2039" s="48" t="s">
        <v>422</v>
      </c>
      <c r="AS2039" s="48" t="s">
        <v>422</v>
      </c>
      <c r="AT2039" s="48" t="s">
        <v>422</v>
      </c>
      <c r="AU2039" s="48" t="s">
        <v>422</v>
      </c>
      <c r="AV2039" s="48" t="s">
        <v>422</v>
      </c>
      <c r="AW2039" s="48" t="s">
        <v>422</v>
      </c>
      <c r="AX2039" s="48" t="s">
        <v>422</v>
      </c>
      <c r="AY2039" s="48" t="s">
        <v>422</v>
      </c>
      <c r="AZ2039" s="28" t="s">
        <v>422</v>
      </c>
    </row>
    <row r="2040" ht="15.75" customHeight="1">
      <c r="A2040" s="40">
        <v>1829.0</v>
      </c>
      <c r="B2040" s="28" t="s">
        <v>5371</v>
      </c>
      <c r="C2040" s="28" t="s">
        <v>5372</v>
      </c>
      <c r="D2040" s="42">
        <f t="array" ref="D2040">index(systems,match($A2040,INDEX(systems,0,1),),3)</f>
        <v>-364.78</v>
      </c>
      <c r="E2040" s="42">
        <f t="array" ref="E2040">index(systems,match($A2040,INDEX(systems,0,1),),4)</f>
        <v>-217.92</v>
      </c>
      <c r="F2040" s="43" t="str">
        <f>IFERROR(__xludf.DUMMYFUNCTION("let(row, match($B2040&amp;if($C2040&lt;&gt;"""","" [""&amp;$C2040&amp;""]"",""""),index(nebulae,,2),0),join("","",iferror(round(index(nebulae,row,5)/2,3),1),iferror(round(index(nebulae,row,6)/2,3),1),0))"),"1,1,0")</f>
        <v>1,1,0</v>
      </c>
      <c r="G2040" s="44" t="s">
        <v>5373</v>
      </c>
      <c r="H2040" s="45">
        <f t="array" ref="H2040">let(systemId,match(A2040,index(systems,0,1),),refSystemId,match($H$1,index(systems,0,1),),x,index(systems,systemId,3),y,index(systems,systemId,4),refX,index(systems,refSystemId,3),refY,index(systems,refSystemId,4),round(sqrt((x-refX)^2+(y-refY)^2),3))</f>
        <v>424.916</v>
      </c>
      <c r="I2040" s="46" t="s">
        <v>408</v>
      </c>
      <c r="J2040" s="46" t="s">
        <v>408</v>
      </c>
      <c r="K2040" s="46" t="s">
        <v>408</v>
      </c>
      <c r="L2040" s="46" t="s">
        <v>408</v>
      </c>
      <c r="M2040" s="46" t="s">
        <v>408</v>
      </c>
      <c r="N2040" s="28" t="s">
        <v>408</v>
      </c>
      <c r="O2040" s="41"/>
      <c r="P2040" s="48" t="s">
        <v>560</v>
      </c>
      <c r="Q2040" s="48" t="s">
        <v>560</v>
      </c>
      <c r="R2040" s="48" t="s">
        <v>560</v>
      </c>
      <c r="S2040" s="48" t="s">
        <v>560</v>
      </c>
      <c r="T2040" s="48" t="s">
        <v>560</v>
      </c>
      <c r="U2040" s="48" t="s">
        <v>560</v>
      </c>
      <c r="V2040" s="48" t="s">
        <v>560</v>
      </c>
      <c r="W2040" s="48" t="s">
        <v>560</v>
      </c>
      <c r="X2040" s="48" t="s">
        <v>560</v>
      </c>
      <c r="Y2040" s="48" t="s">
        <v>422</v>
      </c>
      <c r="Z2040" s="48" t="s">
        <v>422</v>
      </c>
      <c r="AA2040" s="48" t="s">
        <v>422</v>
      </c>
      <c r="AB2040" s="48" t="s">
        <v>422</v>
      </c>
      <c r="AC2040" s="48" t="s">
        <v>422</v>
      </c>
      <c r="AD2040" s="48" t="s">
        <v>422</v>
      </c>
      <c r="AE2040" s="48" t="s">
        <v>422</v>
      </c>
      <c r="AF2040" s="48" t="s">
        <v>422</v>
      </c>
      <c r="AG2040" s="48" t="s">
        <v>422</v>
      </c>
      <c r="AH2040" s="48" t="s">
        <v>422</v>
      </c>
      <c r="AI2040" s="48" t="s">
        <v>422</v>
      </c>
      <c r="AJ2040" s="48" t="s">
        <v>422</v>
      </c>
      <c r="AK2040" s="48" t="s">
        <v>422</v>
      </c>
      <c r="AL2040" s="48" t="s">
        <v>422</v>
      </c>
      <c r="AM2040" s="48" t="s">
        <v>422</v>
      </c>
      <c r="AN2040" s="48" t="s">
        <v>422</v>
      </c>
      <c r="AO2040" s="48" t="s">
        <v>422</v>
      </c>
      <c r="AP2040" s="48" t="s">
        <v>422</v>
      </c>
      <c r="AQ2040" s="48" t="s">
        <v>422</v>
      </c>
      <c r="AR2040" s="48" t="s">
        <v>422</v>
      </c>
      <c r="AS2040" s="48" t="s">
        <v>422</v>
      </c>
      <c r="AT2040" s="48" t="s">
        <v>422</v>
      </c>
      <c r="AU2040" s="48" t="s">
        <v>422</v>
      </c>
      <c r="AV2040" s="48" t="s">
        <v>422</v>
      </c>
      <c r="AW2040" s="48" t="s">
        <v>422</v>
      </c>
      <c r="AX2040" s="48" t="s">
        <v>422</v>
      </c>
      <c r="AY2040" s="48" t="s">
        <v>422</v>
      </c>
      <c r="AZ2040" s="28" t="s">
        <v>560</v>
      </c>
    </row>
    <row r="2041" ht="15.75" customHeight="1">
      <c r="A2041" s="40">
        <v>1830.0</v>
      </c>
      <c r="B2041" s="28" t="s">
        <v>5374</v>
      </c>
      <c r="C2041" s="41"/>
      <c r="D2041" s="42">
        <f t="array" ref="D2041">index(systems,match($A2041,INDEX(systems,0,1),),3)</f>
        <v>197.42</v>
      </c>
      <c r="E2041" s="42">
        <f t="array" ref="E2041">index(systems,match($A2041,INDEX(systems,0,1),),4)</f>
        <v>-377.374</v>
      </c>
      <c r="F2041" s="43" t="str">
        <f>IFERROR(__xludf.DUMMYFUNCTION("let(row, match($B2041&amp;if($C2041&lt;&gt;"""","" [""&amp;$C2041&amp;""]"",""""),index(nebulae,,2),0),join("","",iferror(round(index(nebulae,row,5)/2,3),1),iferror(round(index(nebulae,row,6)/2,3),1),0))"),"1,1,0")</f>
        <v>1,1,0</v>
      </c>
      <c r="G2041" s="44" t="s">
        <v>5375</v>
      </c>
      <c r="H2041" s="45">
        <f t="array" ref="H2041">let(systemId,match(A2041,index(systems,0,1),),refSystemId,match($H$1,index(systems,0,1),),x,index(systems,systemId,3),y,index(systems,systemId,4),refX,index(systems,refSystemId,3),refY,index(systems,refSystemId,4),round(sqrt((x-refX)^2+(y-refY)^2),3))</f>
        <v>425.894</v>
      </c>
      <c r="I2041" s="53"/>
      <c r="J2041" s="53"/>
      <c r="K2041" s="53"/>
      <c r="L2041" s="53"/>
      <c r="M2041" s="28" t="s">
        <v>953</v>
      </c>
      <c r="N2041" s="28" t="s">
        <v>953</v>
      </c>
      <c r="O2041" s="48" t="s">
        <v>953</v>
      </c>
      <c r="P2041" s="48" t="s">
        <v>630</v>
      </c>
      <c r="Q2041" s="48" t="s">
        <v>630</v>
      </c>
      <c r="R2041" s="48" t="s">
        <v>630</v>
      </c>
      <c r="S2041" s="48" t="s">
        <v>630</v>
      </c>
      <c r="T2041" s="48" t="s">
        <v>630</v>
      </c>
      <c r="U2041" s="48" t="s">
        <v>630</v>
      </c>
      <c r="V2041" s="48" t="s">
        <v>630</v>
      </c>
      <c r="W2041" s="48" t="s">
        <v>630</v>
      </c>
      <c r="X2041" s="48" t="s">
        <v>630</v>
      </c>
      <c r="Y2041" s="48" t="s">
        <v>630</v>
      </c>
      <c r="Z2041" s="48" t="s">
        <v>630</v>
      </c>
      <c r="AA2041" s="48" t="s">
        <v>630</v>
      </c>
      <c r="AB2041" s="48" t="s">
        <v>630</v>
      </c>
      <c r="AC2041" s="48" t="s">
        <v>630</v>
      </c>
      <c r="AD2041" s="48" t="s">
        <v>630</v>
      </c>
      <c r="AE2041" s="48" t="s">
        <v>630</v>
      </c>
      <c r="AF2041" s="48" t="s">
        <v>630</v>
      </c>
      <c r="AG2041" s="48" t="s">
        <v>630</v>
      </c>
      <c r="AH2041" s="48" t="s">
        <v>630</v>
      </c>
      <c r="AI2041" s="48" t="s">
        <v>630</v>
      </c>
      <c r="AJ2041" s="48" t="s">
        <v>630</v>
      </c>
      <c r="AK2041" s="48" t="s">
        <v>630</v>
      </c>
      <c r="AL2041" s="48" t="s">
        <v>630</v>
      </c>
      <c r="AM2041" s="48" t="s">
        <v>630</v>
      </c>
      <c r="AN2041" s="48" t="s">
        <v>630</v>
      </c>
      <c r="AO2041" s="48" t="s">
        <v>630</v>
      </c>
      <c r="AP2041" s="48" t="s">
        <v>630</v>
      </c>
      <c r="AQ2041" s="48" t="s">
        <v>953</v>
      </c>
      <c r="AR2041" s="48" t="s">
        <v>953</v>
      </c>
      <c r="AS2041" s="48" t="s">
        <v>953</v>
      </c>
      <c r="AT2041" s="48" t="s">
        <v>953</v>
      </c>
      <c r="AU2041" s="48" t="s">
        <v>953</v>
      </c>
      <c r="AV2041" s="48" t="s">
        <v>953</v>
      </c>
      <c r="AW2041" s="52" t="s">
        <v>953</v>
      </c>
      <c r="AX2041" s="52" t="s">
        <v>953</v>
      </c>
      <c r="AY2041" s="52" t="s">
        <v>953</v>
      </c>
      <c r="AZ2041" s="28" t="s">
        <v>953</v>
      </c>
    </row>
    <row r="2042" ht="15.75" customHeight="1">
      <c r="A2042" s="40">
        <v>1831.0</v>
      </c>
      <c r="B2042" s="28" t="s">
        <v>5376</v>
      </c>
      <c r="C2042" s="41"/>
      <c r="D2042" s="42">
        <f t="array" ref="D2042">index(systems,match($A2042,INDEX(systems,0,1),),3)</f>
        <v>662.624</v>
      </c>
      <c r="E2042" s="42">
        <f t="array" ref="E2042">index(systems,match($A2042,INDEX(systems,0,1),),4)</f>
        <v>-261.238</v>
      </c>
      <c r="F2042" s="43" t="str">
        <f>IFERROR(__xludf.DUMMYFUNCTION("let(row, match($B2042&amp;if($C2042&lt;&gt;"""","" [""&amp;$C2042&amp;""]"",""""),index(nebulae,,2),0),join("","",iferror(round(index(nebulae,row,5)/2,3),1),iferror(round(index(nebulae,row,6)/2,3),1),0))"),"1,1,0")</f>
        <v>1,1,0</v>
      </c>
      <c r="G2042" s="44" t="s">
        <v>5377</v>
      </c>
      <c r="H2042" s="45">
        <f t="array" ref="H2042">let(systemId,match(A2042,index(systems,0,1),),refSystemId,match($H$1,index(systems,0,1),),x,index(systems,systemId,3),y,index(systems,systemId,4),refX,index(systems,refSystemId,3),refY,index(systems,refSystemId,4),round(sqrt((x-refX)^2+(y-refY)^2),3))</f>
        <v>712.261</v>
      </c>
      <c r="I2042" s="41"/>
      <c r="J2042" s="41"/>
      <c r="K2042" s="41"/>
      <c r="L2042" s="41"/>
      <c r="M2042" s="41"/>
      <c r="N2042" s="41"/>
      <c r="O2042" s="41"/>
      <c r="P2042" s="48" t="s">
        <v>3113</v>
      </c>
      <c r="Q2042" s="48" t="s">
        <v>3113</v>
      </c>
      <c r="R2042" s="48" t="s">
        <v>3113</v>
      </c>
      <c r="S2042" s="48" t="s">
        <v>3113</v>
      </c>
      <c r="T2042" s="48" t="s">
        <v>3113</v>
      </c>
      <c r="U2042" s="48" t="s">
        <v>3113</v>
      </c>
      <c r="V2042" s="48" t="s">
        <v>3113</v>
      </c>
      <c r="W2042" s="48" t="s">
        <v>3113</v>
      </c>
      <c r="X2042" s="48" t="s">
        <v>3113</v>
      </c>
      <c r="Y2042" s="48" t="s">
        <v>3113</v>
      </c>
      <c r="Z2042" s="48" t="s">
        <v>3113</v>
      </c>
      <c r="AA2042" s="48" t="s">
        <v>3113</v>
      </c>
      <c r="AB2042" s="48" t="s">
        <v>3113</v>
      </c>
      <c r="AC2042" s="48" t="s">
        <v>3113</v>
      </c>
      <c r="AD2042" s="48" t="s">
        <v>3113</v>
      </c>
      <c r="AE2042" s="48" t="s">
        <v>3113</v>
      </c>
      <c r="AF2042" s="48" t="s">
        <v>3113</v>
      </c>
      <c r="AG2042" s="48" t="s">
        <v>3113</v>
      </c>
      <c r="AH2042" s="48" t="s">
        <v>3113</v>
      </c>
      <c r="AI2042" s="48" t="s">
        <v>3113</v>
      </c>
      <c r="AJ2042" s="48" t="s">
        <v>3113</v>
      </c>
      <c r="AK2042" s="48" t="s">
        <v>3113</v>
      </c>
      <c r="AL2042" s="48" t="s">
        <v>3113</v>
      </c>
      <c r="AM2042" s="48" t="s">
        <v>3113</v>
      </c>
      <c r="AN2042" s="48" t="s">
        <v>3113</v>
      </c>
      <c r="AO2042" s="48" t="s">
        <v>3113</v>
      </c>
      <c r="AP2042" s="48" t="s">
        <v>3113</v>
      </c>
      <c r="AQ2042" s="48" t="s">
        <v>3113</v>
      </c>
      <c r="AR2042" s="48" t="s">
        <v>3113</v>
      </c>
      <c r="AS2042" s="48" t="s">
        <v>3113</v>
      </c>
      <c r="AT2042" s="48" t="s">
        <v>3113</v>
      </c>
      <c r="AU2042" s="48" t="s">
        <v>3113</v>
      </c>
      <c r="AV2042" s="48" t="s">
        <v>3113</v>
      </c>
      <c r="AW2042" s="48" t="s">
        <v>3113</v>
      </c>
      <c r="AX2042" s="48" t="s">
        <v>3113</v>
      </c>
      <c r="AY2042" s="48" t="s">
        <v>3113</v>
      </c>
      <c r="AZ2042" s="28" t="s">
        <v>3113</v>
      </c>
    </row>
    <row r="2043" ht="15.75" customHeight="1">
      <c r="A2043" s="40">
        <v>1832.0</v>
      </c>
      <c r="B2043" s="28" t="s">
        <v>5378</v>
      </c>
      <c r="C2043" s="41"/>
      <c r="D2043" s="42">
        <f t="array" ref="D2043">index(systems,match($A2043,INDEX(systems,0,1),),3)</f>
        <v>652.286</v>
      </c>
      <c r="E2043" s="42">
        <f t="array" ref="E2043">index(systems,match($A2043,INDEX(systems,0,1),),4)</f>
        <v>-246.903</v>
      </c>
      <c r="F2043" s="43" t="str">
        <f>IFERROR(__xludf.DUMMYFUNCTION("let(row, match($B2043&amp;if($C2043&lt;&gt;"""","" [""&amp;$C2043&amp;""]"",""""),index(nebulae,,2),0),join("","",iferror(round(index(nebulae,row,5)/2,3),1),iferror(round(index(nebulae,row,6)/2,3),1),0))"),"1,1,0")</f>
        <v>1,1,0</v>
      </c>
      <c r="G2043" s="44" t="s">
        <v>5379</v>
      </c>
      <c r="H2043" s="45">
        <f t="array" ref="H2043">let(systemId,match(A2043,index(systems,0,1),),refSystemId,match($H$1,index(systems,0,1),),x,index(systems,systemId,3),y,index(systems,systemId,4),refX,index(systems,refSystemId,3),refY,index(systems,refSystemId,4),round(sqrt((x-refX)^2+(y-refY)^2),3))</f>
        <v>697.451</v>
      </c>
      <c r="I2043" s="46" t="s">
        <v>408</v>
      </c>
      <c r="J2043" s="46" t="s">
        <v>408</v>
      </c>
      <c r="K2043" s="46" t="s">
        <v>408</v>
      </c>
      <c r="L2043" s="46" t="s">
        <v>408</v>
      </c>
      <c r="M2043" s="46" t="s">
        <v>408</v>
      </c>
      <c r="N2043" s="28" t="s">
        <v>408</v>
      </c>
      <c r="O2043" s="41"/>
      <c r="P2043" s="48" t="s">
        <v>3113</v>
      </c>
      <c r="Q2043" s="48" t="s">
        <v>3113</v>
      </c>
      <c r="R2043" s="48" t="s">
        <v>3113</v>
      </c>
      <c r="S2043" s="48" t="s">
        <v>3113</v>
      </c>
      <c r="T2043" s="48" t="s">
        <v>3113</v>
      </c>
      <c r="U2043" s="48" t="s">
        <v>3113</v>
      </c>
      <c r="V2043" s="48" t="s">
        <v>3113</v>
      </c>
      <c r="W2043" s="48" t="s">
        <v>3113</v>
      </c>
      <c r="X2043" s="48" t="s">
        <v>3113</v>
      </c>
      <c r="Y2043" s="48" t="s">
        <v>3113</v>
      </c>
      <c r="Z2043" s="48" t="s">
        <v>3113</v>
      </c>
      <c r="AA2043" s="48" t="s">
        <v>3113</v>
      </c>
      <c r="AB2043" s="48" t="s">
        <v>3113</v>
      </c>
      <c r="AC2043" s="48" t="s">
        <v>3113</v>
      </c>
      <c r="AD2043" s="48" t="s">
        <v>3113</v>
      </c>
      <c r="AE2043" s="48" t="s">
        <v>3113</v>
      </c>
      <c r="AF2043" s="48" t="s">
        <v>3113</v>
      </c>
      <c r="AG2043" s="48" t="s">
        <v>3113</v>
      </c>
      <c r="AH2043" s="48" t="s">
        <v>3113</v>
      </c>
      <c r="AI2043" s="48" t="s">
        <v>3113</v>
      </c>
      <c r="AJ2043" s="48" t="s">
        <v>3113</v>
      </c>
      <c r="AK2043" s="48" t="s">
        <v>3113</v>
      </c>
      <c r="AL2043" s="48" t="s">
        <v>3113</v>
      </c>
      <c r="AM2043" s="48" t="s">
        <v>3113</v>
      </c>
      <c r="AN2043" s="48" t="s">
        <v>3113</v>
      </c>
      <c r="AO2043" s="48" t="s">
        <v>3113</v>
      </c>
      <c r="AP2043" s="48" t="s">
        <v>3113</v>
      </c>
      <c r="AQ2043" s="48" t="s">
        <v>3113</v>
      </c>
      <c r="AR2043" s="48" t="s">
        <v>3113</v>
      </c>
      <c r="AS2043" s="48" t="s">
        <v>3113</v>
      </c>
      <c r="AT2043" s="52" t="s">
        <v>3113</v>
      </c>
      <c r="AU2043" s="52" t="s">
        <v>3113</v>
      </c>
      <c r="AV2043" s="48" t="s">
        <v>3113</v>
      </c>
      <c r="AW2043" s="48" t="s">
        <v>3113</v>
      </c>
      <c r="AX2043" s="48" t="s">
        <v>3113</v>
      </c>
      <c r="AY2043" s="48" t="s">
        <v>3113</v>
      </c>
      <c r="AZ2043" s="28" t="s">
        <v>3113</v>
      </c>
    </row>
    <row r="2044" ht="15.75" customHeight="1">
      <c r="A2044" s="40">
        <v>1833.0</v>
      </c>
      <c r="B2044" s="28" t="s">
        <v>5380</v>
      </c>
      <c r="C2044" s="41"/>
      <c r="D2044" s="42">
        <f t="array" ref="D2044">index(systems,match($A2044,INDEX(systems,0,1),),3)</f>
        <v>84.005</v>
      </c>
      <c r="E2044" s="42">
        <f t="array" ref="E2044">index(systems,match($A2044,INDEX(systems,0,1),),4)</f>
        <v>-57.121</v>
      </c>
      <c r="F2044" s="43" t="str">
        <f>IFERROR(__xludf.DUMMYFUNCTION("let(row, match($B2044&amp;if($C2044&lt;&gt;"""","" [""&amp;$C2044&amp;""]"",""""),index(nebulae,,2),0),join("","",iferror(round(index(nebulae,row,5)/2,3),1),iferror(round(index(nebulae,row,6)/2,3),1),0))"),"1,1,0")</f>
        <v>1,1,0</v>
      </c>
      <c r="G2044" s="44" t="s">
        <v>5381</v>
      </c>
      <c r="H2044" s="45">
        <f t="array" ref="H2044">let(systemId,match(A2044,index(systems,0,1),),refSystemId,match($H$1,index(systems,0,1),),x,index(systems,systemId,3),y,index(systems,systemId,4),refX,index(systems,refSystemId,3),refY,index(systems,refSystemId,4),round(sqrt((x-refX)^2+(y-refY)^2),3))</f>
        <v>101.586</v>
      </c>
      <c r="I2044" s="53"/>
      <c r="J2044" s="53"/>
      <c r="K2044" s="53"/>
      <c r="L2044" s="53"/>
      <c r="M2044" s="28" t="s">
        <v>807</v>
      </c>
      <c r="N2044" s="28" t="s">
        <v>536</v>
      </c>
      <c r="O2044" s="48" t="s">
        <v>536</v>
      </c>
      <c r="P2044" s="48" t="s">
        <v>536</v>
      </c>
      <c r="Q2044" s="48" t="s">
        <v>536</v>
      </c>
      <c r="R2044" s="48" t="s">
        <v>536</v>
      </c>
      <c r="S2044" s="48" t="s">
        <v>536</v>
      </c>
      <c r="T2044" s="48" t="s">
        <v>512</v>
      </c>
      <c r="U2044" s="48" t="s">
        <v>767</v>
      </c>
      <c r="V2044" s="48" t="s">
        <v>767</v>
      </c>
      <c r="W2044" s="48" t="s">
        <v>767</v>
      </c>
      <c r="X2044" s="48" t="s">
        <v>767</v>
      </c>
      <c r="Y2044" s="48" t="s">
        <v>767</v>
      </c>
      <c r="Z2044" s="48" t="s">
        <v>537</v>
      </c>
      <c r="AA2044" s="48" t="s">
        <v>538</v>
      </c>
      <c r="AB2044" s="48" t="s">
        <v>538</v>
      </c>
      <c r="AC2044" s="48" t="s">
        <v>538</v>
      </c>
      <c r="AD2044" s="48" t="s">
        <v>538</v>
      </c>
      <c r="AE2044" s="48" t="s">
        <v>538</v>
      </c>
      <c r="AF2044" s="48" t="s">
        <v>538</v>
      </c>
      <c r="AG2044" s="48" t="s">
        <v>538</v>
      </c>
      <c r="AH2044" s="48" t="s">
        <v>808</v>
      </c>
      <c r="AI2044" s="48" t="s">
        <v>808</v>
      </c>
      <c r="AJ2044" s="48" t="s">
        <v>808</v>
      </c>
      <c r="AK2044" s="48" t="s">
        <v>808</v>
      </c>
      <c r="AL2044" s="48" t="s">
        <v>808</v>
      </c>
      <c r="AM2044" s="48" t="s">
        <v>808</v>
      </c>
      <c r="AN2044" s="48" t="s">
        <v>808</v>
      </c>
      <c r="AO2044" s="48" t="s">
        <v>502</v>
      </c>
      <c r="AP2044" s="48" t="s">
        <v>502</v>
      </c>
      <c r="AQ2044" s="48" t="s">
        <v>503</v>
      </c>
      <c r="AR2044" s="48" t="s">
        <v>503</v>
      </c>
      <c r="AS2044" s="52" t="s">
        <v>503</v>
      </c>
      <c r="AT2044" s="48" t="s">
        <v>503</v>
      </c>
      <c r="AU2044" s="48" t="s">
        <v>503</v>
      </c>
      <c r="AV2044" s="48" t="s">
        <v>503</v>
      </c>
      <c r="AW2044" s="48" t="s">
        <v>503</v>
      </c>
      <c r="AX2044" s="48" t="s">
        <v>767</v>
      </c>
      <c r="AY2044" s="48" t="s">
        <v>809</v>
      </c>
      <c r="AZ2044" s="28" t="s">
        <v>809</v>
      </c>
    </row>
    <row r="2045" ht="15.75" customHeight="1">
      <c r="A2045" s="40">
        <v>1834.0</v>
      </c>
      <c r="B2045" s="28" t="s">
        <v>5382</v>
      </c>
      <c r="C2045" s="41"/>
      <c r="D2045" s="42">
        <f t="array" ref="D2045">index(systems,match($A2045,INDEX(systems,0,1),),3)</f>
        <v>7.229</v>
      </c>
      <c r="E2045" s="42">
        <f t="array" ref="E2045">index(systems,match($A2045,INDEX(systems,0,1),),4)</f>
        <v>-12.715</v>
      </c>
      <c r="F2045" s="43" t="str">
        <f>IFERROR(__xludf.DUMMYFUNCTION("let(row, match($B2045&amp;if($C2045&lt;&gt;"""","" [""&amp;$C2045&amp;""]"",""""),index(nebulae,,2),0),join("","",iferror(round(index(nebulae,row,5)/2,3),1),iferror(round(index(nebulae,row,6)/2,3),1),0))"),"1,1,0")</f>
        <v>1,1,0</v>
      </c>
      <c r="G2045" s="44" t="s">
        <v>5383</v>
      </c>
      <c r="H2045" s="63">
        <f t="array" ref="H2045">let(systemId,match(A2045,index(systems,0,1),),refSystemId,match($H$1,index(systems,0,1),),x,index(systems,systemId,3),y,index(systems,systemId,4),refX,index(systems,refSystemId,3),refY,index(systems,refSystemId,4),round(sqrt((x-refX)^2+(y-refY)^2),3))</f>
        <v>14.626</v>
      </c>
      <c r="I2045" s="28" t="s">
        <v>1275</v>
      </c>
      <c r="J2045" s="28" t="s">
        <v>508</v>
      </c>
      <c r="K2045" s="28" t="s">
        <v>508</v>
      </c>
      <c r="L2045" s="28" t="s">
        <v>508</v>
      </c>
      <c r="M2045" s="28" t="s">
        <v>508</v>
      </c>
      <c r="N2045" s="28" t="s">
        <v>1276</v>
      </c>
      <c r="O2045" s="48" t="s">
        <v>1276</v>
      </c>
      <c r="P2045" s="48" t="s">
        <v>1276</v>
      </c>
      <c r="Q2045" s="48" t="s">
        <v>1276</v>
      </c>
      <c r="R2045" s="48" t="s">
        <v>1277</v>
      </c>
      <c r="S2045" s="48" t="s">
        <v>1276</v>
      </c>
      <c r="T2045" s="28" t="s">
        <v>1276</v>
      </c>
      <c r="U2045" s="48" t="s">
        <v>519</v>
      </c>
      <c r="V2045" s="48" t="s">
        <v>519</v>
      </c>
      <c r="W2045" s="48" t="s">
        <v>519</v>
      </c>
      <c r="X2045" s="48" t="s">
        <v>519</v>
      </c>
      <c r="Y2045" s="48" t="s">
        <v>519</v>
      </c>
      <c r="Z2045" s="48" t="s">
        <v>514</v>
      </c>
      <c r="AA2045" s="48" t="s">
        <v>1892</v>
      </c>
      <c r="AB2045" s="48" t="s">
        <v>1892</v>
      </c>
      <c r="AC2045" s="48" t="s">
        <v>1892</v>
      </c>
      <c r="AD2045" s="48" t="s">
        <v>1892</v>
      </c>
      <c r="AE2045" s="48" t="s">
        <v>1892</v>
      </c>
      <c r="AF2045" s="48" t="s">
        <v>1892</v>
      </c>
      <c r="AG2045" s="48" t="s">
        <v>1892</v>
      </c>
      <c r="AH2045" s="48" t="s">
        <v>418</v>
      </c>
      <c r="AI2045" s="48" t="s">
        <v>418</v>
      </c>
      <c r="AJ2045" s="48" t="s">
        <v>418</v>
      </c>
      <c r="AK2045" s="48" t="s">
        <v>418</v>
      </c>
      <c r="AL2045" s="48" t="s">
        <v>418</v>
      </c>
      <c r="AM2045" s="48" t="s">
        <v>418</v>
      </c>
      <c r="AN2045" s="48" t="s">
        <v>418</v>
      </c>
      <c r="AO2045" s="52" t="s">
        <v>418</v>
      </c>
      <c r="AP2045" s="52" t="s">
        <v>516</v>
      </c>
      <c r="AQ2045" s="48" t="s">
        <v>516</v>
      </c>
      <c r="AR2045" s="48" t="s">
        <v>517</v>
      </c>
      <c r="AS2045" s="48" t="s">
        <v>930</v>
      </c>
      <c r="AT2045" s="48" t="s">
        <v>930</v>
      </c>
      <c r="AU2045" s="48" t="s">
        <v>930</v>
      </c>
      <c r="AV2045" s="48" t="s">
        <v>930</v>
      </c>
      <c r="AW2045" s="48" t="s">
        <v>930</v>
      </c>
      <c r="AX2045" s="48" t="s">
        <v>931</v>
      </c>
      <c r="AY2045" s="48" t="s">
        <v>519</v>
      </c>
      <c r="AZ2045" s="51" t="s">
        <v>933</v>
      </c>
    </row>
    <row r="2046" ht="15.75" customHeight="1">
      <c r="A2046" s="40">
        <v>1835.0</v>
      </c>
      <c r="B2046" s="28" t="s">
        <v>5384</v>
      </c>
      <c r="C2046" s="41"/>
      <c r="D2046" s="42">
        <f t="array" ref="D2046">index(systems,match($A2046,INDEX(systems,0,1),),3)</f>
        <v>-113.194</v>
      </c>
      <c r="E2046" s="42">
        <f t="array" ref="E2046">index(systems,match($A2046,INDEX(systems,0,1),),4)</f>
        <v>-32.874</v>
      </c>
      <c r="F2046" s="43" t="str">
        <f>IFERROR(__xludf.DUMMYFUNCTION("let(row, match($B2046&amp;if($C2046&lt;&gt;"""","" [""&amp;$C2046&amp;""]"",""""),index(nebulae,,2),0),join("","",iferror(round(index(nebulae,row,5)/2,3),1),iferror(round(index(nebulae,row,6)/2,3),1),0))"),"1,1,0")</f>
        <v>1,1,0</v>
      </c>
      <c r="G2046" s="44" t="s">
        <v>5385</v>
      </c>
      <c r="H2046" s="45">
        <f t="array" ref="H2046">let(systemId,match(A2046,index(systems,0,1),),refSystemId,match($H$1,index(systems,0,1),),x,index(systems,systemId,3),y,index(systems,systemId,4),refX,index(systems,refSystemId,3),refY,index(systems,refSystemId,4),round(sqrt((x-refX)^2+(y-refY)^2),3))</f>
        <v>117.871</v>
      </c>
      <c r="I2046" s="46" t="s">
        <v>418</v>
      </c>
      <c r="J2046" s="47" t="s">
        <v>418</v>
      </c>
      <c r="K2046" s="47" t="s">
        <v>418</v>
      </c>
      <c r="L2046" s="46" t="s">
        <v>418</v>
      </c>
      <c r="M2046" s="46" t="s">
        <v>733</v>
      </c>
      <c r="N2046" s="28" t="s">
        <v>560</v>
      </c>
      <c r="O2046" s="48" t="s">
        <v>560</v>
      </c>
      <c r="P2046" s="48" t="s">
        <v>560</v>
      </c>
      <c r="Q2046" s="48" t="s">
        <v>560</v>
      </c>
      <c r="R2046" s="48" t="s">
        <v>560</v>
      </c>
      <c r="S2046" s="48" t="s">
        <v>560</v>
      </c>
      <c r="T2046" s="48" t="s">
        <v>560</v>
      </c>
      <c r="U2046" s="48" t="s">
        <v>812</v>
      </c>
      <c r="V2046" s="48" t="s">
        <v>812</v>
      </c>
      <c r="W2046" s="48" t="s">
        <v>812</v>
      </c>
      <c r="X2046" s="48" t="s">
        <v>812</v>
      </c>
      <c r="Y2046" s="48" t="s">
        <v>836</v>
      </c>
      <c r="Z2046" s="48" t="s">
        <v>836</v>
      </c>
      <c r="AA2046" s="48" t="s">
        <v>836</v>
      </c>
      <c r="AB2046" s="48" t="s">
        <v>836</v>
      </c>
      <c r="AC2046" s="48" t="s">
        <v>836</v>
      </c>
      <c r="AD2046" s="48" t="s">
        <v>836</v>
      </c>
      <c r="AE2046" s="48" t="s">
        <v>836</v>
      </c>
      <c r="AF2046" s="48" t="s">
        <v>836</v>
      </c>
      <c r="AG2046" s="48" t="s">
        <v>836</v>
      </c>
      <c r="AH2046" s="48" t="s">
        <v>836</v>
      </c>
      <c r="AI2046" s="48" t="s">
        <v>836</v>
      </c>
      <c r="AJ2046" s="48" t="s">
        <v>836</v>
      </c>
      <c r="AK2046" s="48" t="s">
        <v>836</v>
      </c>
      <c r="AL2046" s="48" t="s">
        <v>836</v>
      </c>
      <c r="AM2046" s="48" t="s">
        <v>836</v>
      </c>
      <c r="AN2046" s="48" t="s">
        <v>836</v>
      </c>
      <c r="AO2046" s="48" t="s">
        <v>836</v>
      </c>
      <c r="AP2046" s="48" t="s">
        <v>836</v>
      </c>
      <c r="AQ2046" s="52" t="s">
        <v>516</v>
      </c>
      <c r="AR2046" s="52" t="s">
        <v>517</v>
      </c>
      <c r="AS2046" s="48" t="s">
        <v>746</v>
      </c>
      <c r="AT2046" s="48" t="s">
        <v>428</v>
      </c>
      <c r="AU2046" s="48" t="s">
        <v>428</v>
      </c>
      <c r="AV2046" s="48" t="s">
        <v>428</v>
      </c>
      <c r="AW2046" s="48" t="s">
        <v>418</v>
      </c>
      <c r="AX2046" s="48" t="s">
        <v>568</v>
      </c>
      <c r="AY2046" s="48" t="s">
        <v>568</v>
      </c>
      <c r="AZ2046" s="51" t="s">
        <v>836</v>
      </c>
    </row>
    <row r="2047" ht="15.75" customHeight="1">
      <c r="A2047" s="40">
        <v>1836.0</v>
      </c>
      <c r="B2047" s="28" t="s">
        <v>5386</v>
      </c>
      <c r="C2047" s="41"/>
      <c r="D2047" s="42">
        <f t="array" ref="D2047">index(systems,match($A2047,INDEX(systems,0,1),),3)</f>
        <v>-458.313</v>
      </c>
      <c r="E2047" s="42">
        <f t="array" ref="E2047">index(systems,match($A2047,INDEX(systems,0,1),),4)</f>
        <v>47.517</v>
      </c>
      <c r="F2047" s="43" t="str">
        <f>IFERROR(__xludf.DUMMYFUNCTION("let(row, match($B2047&amp;if($C2047&lt;&gt;"""","" [""&amp;$C2047&amp;""]"",""""),index(nebulae,,2),0),join("","",iferror(round(index(nebulae,row,5)/2,3),1),iferror(round(index(nebulae,row,6)/2,3),1),0))"),"1,1,0")</f>
        <v>1,1,0</v>
      </c>
      <c r="G2047" s="44" t="s">
        <v>5387</v>
      </c>
      <c r="H2047" s="45">
        <f t="array" ref="H2047">let(systemId,match(A2047,index(systems,0,1),),refSystemId,match($H$1,index(systems,0,1),),x,index(systems,systemId,3),y,index(systems,systemId,4),refX,index(systems,refSystemId,3),refY,index(systems,refSystemId,4),round(sqrt((x-refX)^2+(y-refY)^2),3))</f>
        <v>460.77</v>
      </c>
      <c r="I2047" s="41"/>
      <c r="J2047" s="41"/>
      <c r="K2047" s="41"/>
      <c r="L2047" s="41"/>
      <c r="M2047" s="41"/>
      <c r="N2047" s="28" t="s">
        <v>461</v>
      </c>
      <c r="O2047" s="48" t="s">
        <v>461</v>
      </c>
      <c r="P2047" s="48" t="s">
        <v>949</v>
      </c>
      <c r="Q2047" s="48" t="s">
        <v>949</v>
      </c>
      <c r="R2047" s="48" t="s">
        <v>949</v>
      </c>
      <c r="S2047" s="48" t="s">
        <v>449</v>
      </c>
      <c r="T2047" s="48" t="s">
        <v>449</v>
      </c>
      <c r="U2047" s="48" t="s">
        <v>449</v>
      </c>
      <c r="V2047" s="48" t="s">
        <v>449</v>
      </c>
      <c r="W2047" s="48" t="s">
        <v>449</v>
      </c>
      <c r="X2047" s="48" t="s">
        <v>449</v>
      </c>
      <c r="Y2047" s="48" t="s">
        <v>449</v>
      </c>
      <c r="Z2047" s="48" t="s">
        <v>449</v>
      </c>
      <c r="AA2047" s="48" t="s">
        <v>462</v>
      </c>
      <c r="AB2047" s="48" t="s">
        <v>462</v>
      </c>
      <c r="AC2047" s="48" t="s">
        <v>462</v>
      </c>
      <c r="AD2047" s="48" t="s">
        <v>462</v>
      </c>
      <c r="AE2047" s="48" t="s">
        <v>462</v>
      </c>
      <c r="AF2047" s="48" t="s">
        <v>462</v>
      </c>
      <c r="AG2047" s="48" t="s">
        <v>462</v>
      </c>
      <c r="AH2047" s="48" t="s">
        <v>463</v>
      </c>
      <c r="AI2047" s="48" t="s">
        <v>464</v>
      </c>
      <c r="AJ2047" s="48" t="s">
        <v>464</v>
      </c>
      <c r="AK2047" s="48" t="s">
        <v>464</v>
      </c>
      <c r="AL2047" s="48" t="s">
        <v>464</v>
      </c>
      <c r="AM2047" s="48" t="s">
        <v>464</v>
      </c>
      <c r="AN2047" s="48" t="s">
        <v>464</v>
      </c>
      <c r="AO2047" s="48" t="s">
        <v>464</v>
      </c>
      <c r="AP2047" s="48" t="s">
        <v>464</v>
      </c>
      <c r="AQ2047" s="48" t="s">
        <v>464</v>
      </c>
      <c r="AR2047" s="48" t="s">
        <v>464</v>
      </c>
      <c r="AS2047" s="52" t="s">
        <v>466</v>
      </c>
      <c r="AT2047" s="48" t="s">
        <v>467</v>
      </c>
      <c r="AU2047" s="48" t="s">
        <v>467</v>
      </c>
      <c r="AV2047" s="48" t="s">
        <v>467</v>
      </c>
      <c r="AW2047" s="48" t="s">
        <v>467</v>
      </c>
      <c r="AX2047" s="52" t="s">
        <v>468</v>
      </c>
      <c r="AY2047" s="52" t="s">
        <v>468</v>
      </c>
      <c r="AZ2047" s="49" t="s">
        <v>468</v>
      </c>
    </row>
    <row r="2048" ht="15.75" customHeight="1">
      <c r="A2048" s="40">
        <v>1837.0</v>
      </c>
      <c r="B2048" s="28" t="s">
        <v>5388</v>
      </c>
      <c r="C2048" s="41"/>
      <c r="D2048" s="42">
        <f t="array" ref="D2048">index(systems,match($A2048,INDEX(systems,0,1),),3)</f>
        <v>226.948</v>
      </c>
      <c r="E2048" s="42">
        <f t="array" ref="E2048">index(systems,match($A2048,INDEX(systems,0,1),),4)</f>
        <v>34.591</v>
      </c>
      <c r="F2048" s="43" t="str">
        <f>IFERROR(__xludf.DUMMYFUNCTION("let(row, match($B2048&amp;if($C2048&lt;&gt;"""","" [""&amp;$C2048&amp;""]"",""""),index(nebulae,,2),0),join("","",iferror(round(index(nebulae,row,5)/2,3),1),iferror(round(index(nebulae,row,6)/2,3),1),0))"),"1,1,0")</f>
        <v>1,1,0</v>
      </c>
      <c r="G2048" s="44" t="s">
        <v>5389</v>
      </c>
      <c r="H2048" s="45">
        <f t="array" ref="H2048">let(systemId,match(A2048,index(systems,0,1),),refSystemId,match($H$1,index(systems,0,1),),x,index(systems,systemId,3),y,index(systems,systemId,4),refX,index(systems,refSystemId,3),refY,index(systems,refSystemId,4),round(sqrt((x-refX)^2+(y-refY)^2),3))</f>
        <v>229.569</v>
      </c>
      <c r="I2048" s="28" t="s">
        <v>408</v>
      </c>
      <c r="J2048" s="28" t="s">
        <v>408</v>
      </c>
      <c r="K2048" s="60" t="s">
        <v>408</v>
      </c>
      <c r="L2048" s="41"/>
      <c r="M2048" s="41"/>
      <c r="N2048" s="28" t="s">
        <v>856</v>
      </c>
      <c r="O2048" s="48" t="s">
        <v>856</v>
      </c>
      <c r="P2048" s="48" t="s">
        <v>856</v>
      </c>
      <c r="Q2048" s="48" t="s">
        <v>856</v>
      </c>
      <c r="R2048" s="48" t="s">
        <v>856</v>
      </c>
      <c r="S2048" s="48" t="s">
        <v>856</v>
      </c>
      <c r="T2048" s="48" t="s">
        <v>856</v>
      </c>
      <c r="U2048" s="48" t="s">
        <v>856</v>
      </c>
      <c r="V2048" s="48" t="s">
        <v>856</v>
      </c>
      <c r="W2048" s="48" t="s">
        <v>856</v>
      </c>
      <c r="X2048" s="48" t="s">
        <v>773</v>
      </c>
      <c r="Y2048" s="48" t="s">
        <v>857</v>
      </c>
      <c r="Z2048" s="48" t="s">
        <v>857</v>
      </c>
      <c r="AA2048" s="48" t="s">
        <v>858</v>
      </c>
      <c r="AB2048" s="48" t="s">
        <v>858</v>
      </c>
      <c r="AC2048" s="48" t="s">
        <v>858</v>
      </c>
      <c r="AD2048" s="48" t="s">
        <v>858</v>
      </c>
      <c r="AE2048" s="48" t="s">
        <v>858</v>
      </c>
      <c r="AF2048" s="48" t="s">
        <v>858</v>
      </c>
      <c r="AG2048" s="48" t="s">
        <v>858</v>
      </c>
      <c r="AH2048" s="48" t="s">
        <v>858</v>
      </c>
      <c r="AI2048" s="48" t="s">
        <v>858</v>
      </c>
      <c r="AJ2048" s="48" t="s">
        <v>858</v>
      </c>
      <c r="AK2048" s="48" t="s">
        <v>858</v>
      </c>
      <c r="AL2048" s="48" t="s">
        <v>858</v>
      </c>
      <c r="AM2048" s="48" t="s">
        <v>858</v>
      </c>
      <c r="AN2048" s="48" t="s">
        <v>858</v>
      </c>
      <c r="AO2048" s="52" t="s">
        <v>857</v>
      </c>
      <c r="AP2048" s="52" t="s">
        <v>857</v>
      </c>
      <c r="AQ2048" s="52" t="s">
        <v>857</v>
      </c>
      <c r="AR2048" s="52" t="s">
        <v>857</v>
      </c>
      <c r="AS2048" s="52" t="s">
        <v>857</v>
      </c>
      <c r="AT2048" s="48" t="s">
        <v>857</v>
      </c>
      <c r="AU2048" s="48" t="s">
        <v>857</v>
      </c>
      <c r="AV2048" s="48" t="s">
        <v>857</v>
      </c>
      <c r="AW2048" s="48" t="s">
        <v>857</v>
      </c>
      <c r="AX2048" s="48" t="s">
        <v>1641</v>
      </c>
      <c r="AY2048" s="48" t="s">
        <v>1641</v>
      </c>
      <c r="AZ2048" s="28" t="s">
        <v>1641</v>
      </c>
    </row>
    <row r="2049" ht="15.75" customHeight="1">
      <c r="A2049" s="40">
        <v>2954.0</v>
      </c>
      <c r="B2049" s="28" t="s">
        <v>5390</v>
      </c>
      <c r="C2049" s="41"/>
      <c r="D2049" s="42">
        <f t="array" ref="D2049">index(systems,match($A2049,INDEX(systems,0,1),),3)</f>
        <v>120.807</v>
      </c>
      <c r="E2049" s="42">
        <f t="array" ref="E2049">index(systems,match($A2049,INDEX(systems,0,1),),4)</f>
        <v>1784.439</v>
      </c>
      <c r="F2049" s="43" t="str">
        <f>IFERROR(__xludf.DUMMYFUNCTION("let(row, match($B2049&amp;if($C2049&lt;&gt;"""","" [""&amp;$C2049&amp;""]"",""""),index(nebulae,,2),0),join("","",iferror(round(index(nebulae,row,5)/2,3),1),iferror(round(index(nebulae,row,6)/2,3),1),0))"),"1,1,0")</f>
        <v>1,1,0</v>
      </c>
      <c r="G2049" s="44" t="s">
        <v>5391</v>
      </c>
      <c r="H2049" s="45">
        <f t="array" ref="H2049">let(systemId,match(A2049,index(systems,0,1),),refSystemId,match($H$1,index(systems,0,1),),x,index(systems,systemId,3),y,index(systems,systemId,4),refX,index(systems,refSystemId,3),refY,index(systems,refSystemId,4),round(sqrt((x-refX)^2+(y-refY)^2),3))</f>
        <v>1788.524</v>
      </c>
      <c r="I2049" s="53"/>
      <c r="J2049" s="53"/>
      <c r="K2049" s="53"/>
      <c r="L2049" s="53"/>
      <c r="M2049" s="53"/>
      <c r="N2049" s="41"/>
      <c r="O2049" s="41"/>
      <c r="P2049" s="48" t="s">
        <v>408</v>
      </c>
      <c r="Q2049" s="48" t="s">
        <v>408</v>
      </c>
      <c r="R2049" s="56" t="s">
        <v>408</v>
      </c>
      <c r="S2049" s="56" t="s">
        <v>408</v>
      </c>
      <c r="T2049" s="56" t="s">
        <v>408</v>
      </c>
      <c r="U2049" s="56" t="s">
        <v>408</v>
      </c>
      <c r="V2049" s="55"/>
      <c r="W2049" s="55"/>
      <c r="X2049" s="56" t="s">
        <v>1102</v>
      </c>
      <c r="Y2049" s="52" t="s">
        <v>735</v>
      </c>
      <c r="Z2049" s="48" t="s">
        <v>735</v>
      </c>
      <c r="AA2049" s="52" t="s">
        <v>735</v>
      </c>
      <c r="AB2049" s="52" t="s">
        <v>735</v>
      </c>
      <c r="AC2049" s="52" t="s">
        <v>735</v>
      </c>
      <c r="AD2049" s="52" t="s">
        <v>735</v>
      </c>
      <c r="AE2049" s="52" t="s">
        <v>735</v>
      </c>
      <c r="AF2049" s="52" t="s">
        <v>735</v>
      </c>
      <c r="AG2049" s="52" t="s">
        <v>735</v>
      </c>
      <c r="AH2049" s="52" t="s">
        <v>735</v>
      </c>
      <c r="AI2049" s="52" t="s">
        <v>735</v>
      </c>
      <c r="AJ2049" s="52" t="s">
        <v>735</v>
      </c>
      <c r="AK2049" s="52" t="s">
        <v>735</v>
      </c>
      <c r="AL2049" s="52" t="s">
        <v>735</v>
      </c>
      <c r="AM2049" s="52" t="s">
        <v>735</v>
      </c>
      <c r="AN2049" s="52" t="s">
        <v>735</v>
      </c>
      <c r="AO2049" s="52" t="s">
        <v>735</v>
      </c>
      <c r="AP2049" s="52" t="s">
        <v>735</v>
      </c>
      <c r="AQ2049" s="52" t="s">
        <v>422</v>
      </c>
      <c r="AR2049" s="48" t="s">
        <v>422</v>
      </c>
      <c r="AS2049" s="52" t="s">
        <v>422</v>
      </c>
      <c r="AT2049" s="49" t="s">
        <v>422</v>
      </c>
      <c r="AU2049" s="54"/>
      <c r="AV2049" s="54"/>
      <c r="AW2049" s="41"/>
      <c r="AX2049" s="41"/>
      <c r="AY2049" s="41"/>
      <c r="AZ2049" s="41"/>
    </row>
    <row r="2050" ht="15.75" customHeight="1">
      <c r="A2050" s="40">
        <v>1838.0</v>
      </c>
      <c r="B2050" s="28" t="s">
        <v>5392</v>
      </c>
      <c r="C2050" s="41"/>
      <c r="D2050" s="42">
        <f t="array" ref="D2050">index(systems,match($A2050,INDEX(systems,0,1),),3)</f>
        <v>-125.729</v>
      </c>
      <c r="E2050" s="42">
        <f t="array" ref="E2050">index(systems,match($A2050,INDEX(systems,0,1),),4)</f>
        <v>11.811</v>
      </c>
      <c r="F2050" s="43" t="str">
        <f>IFERROR(__xludf.DUMMYFUNCTION("let(row, match($B2050&amp;if($C2050&lt;&gt;"""","" [""&amp;$C2050&amp;""]"",""""),index(nebulae,,2),0),join("","",iferror(round(index(nebulae,row,5)/2,3),1),iferror(round(index(nebulae,row,6)/2,3),1),0))"),"1,1,0")</f>
        <v>1,1,0</v>
      </c>
      <c r="G2050" s="44" t="s">
        <v>5393</v>
      </c>
      <c r="H2050" s="45">
        <f t="array" ref="H2050">let(systemId,match(A2050,index(systems,0,1),),refSystemId,match($H$1,index(systems,0,1),),x,index(systems,systemId,3),y,index(systems,systemId,4),refX,index(systems,refSystemId,3),refY,index(systems,refSystemId,4),round(sqrt((x-refX)^2+(y-refY)^2),3))</f>
        <v>126.283</v>
      </c>
      <c r="I2050" s="28" t="s">
        <v>418</v>
      </c>
      <c r="J2050" s="41"/>
      <c r="K2050" s="41"/>
      <c r="L2050" s="28" t="s">
        <v>523</v>
      </c>
      <c r="M2050" s="48" t="s">
        <v>524</v>
      </c>
      <c r="N2050" s="28" t="s">
        <v>812</v>
      </c>
      <c r="O2050" s="48" t="s">
        <v>812</v>
      </c>
      <c r="P2050" s="48" t="s">
        <v>812</v>
      </c>
      <c r="Q2050" s="48" t="s">
        <v>812</v>
      </c>
      <c r="R2050" s="48" t="s">
        <v>812</v>
      </c>
      <c r="S2050" s="48" t="s">
        <v>812</v>
      </c>
      <c r="T2050" s="48" t="s">
        <v>812</v>
      </c>
      <c r="U2050" s="48" t="s">
        <v>812</v>
      </c>
      <c r="V2050" s="48" t="s">
        <v>812</v>
      </c>
      <c r="W2050" s="48" t="s">
        <v>812</v>
      </c>
      <c r="X2050" s="48" t="s">
        <v>812</v>
      </c>
      <c r="Y2050" s="52" t="s">
        <v>812</v>
      </c>
      <c r="Z2050" s="48" t="s">
        <v>812</v>
      </c>
      <c r="AA2050" s="48" t="s">
        <v>813</v>
      </c>
      <c r="AB2050" s="48" t="s">
        <v>813</v>
      </c>
      <c r="AC2050" s="48" t="s">
        <v>813</v>
      </c>
      <c r="AD2050" s="48" t="s">
        <v>813</v>
      </c>
      <c r="AE2050" s="48" t="s">
        <v>813</v>
      </c>
      <c r="AF2050" s="48" t="s">
        <v>813</v>
      </c>
      <c r="AG2050" s="48" t="s">
        <v>813</v>
      </c>
      <c r="AH2050" s="48" t="s">
        <v>814</v>
      </c>
      <c r="AI2050" s="52" t="s">
        <v>529</v>
      </c>
      <c r="AJ2050" s="52" t="s">
        <v>529</v>
      </c>
      <c r="AK2050" s="52" t="s">
        <v>529</v>
      </c>
      <c r="AL2050" s="52" t="s">
        <v>529</v>
      </c>
      <c r="AM2050" s="52" t="s">
        <v>529</v>
      </c>
      <c r="AN2050" s="52" t="s">
        <v>529</v>
      </c>
      <c r="AO2050" s="52" t="s">
        <v>529</v>
      </c>
      <c r="AP2050" s="52" t="s">
        <v>529</v>
      </c>
      <c r="AQ2050" s="52" t="s">
        <v>529</v>
      </c>
      <c r="AR2050" s="48" t="s">
        <v>529</v>
      </c>
      <c r="AS2050" s="48" t="s">
        <v>746</v>
      </c>
      <c r="AT2050" s="48" t="s">
        <v>746</v>
      </c>
      <c r="AU2050" s="48" t="s">
        <v>746</v>
      </c>
      <c r="AV2050" s="48" t="s">
        <v>746</v>
      </c>
      <c r="AW2050" s="48" t="s">
        <v>418</v>
      </c>
      <c r="AX2050" s="48" t="s">
        <v>605</v>
      </c>
      <c r="AY2050" s="48" t="s">
        <v>605</v>
      </c>
      <c r="AZ2050" s="51" t="s">
        <v>605</v>
      </c>
    </row>
    <row r="2051" ht="15.75" customHeight="1">
      <c r="A2051" s="40">
        <v>1839.0</v>
      </c>
      <c r="B2051" s="28" t="s">
        <v>5394</v>
      </c>
      <c r="C2051" s="41"/>
      <c r="D2051" s="42">
        <f t="array" ref="D2051">index(systems,match($A2051,INDEX(systems,0,1),),3)</f>
        <v>77.542</v>
      </c>
      <c r="E2051" s="42">
        <f t="array" ref="E2051">index(systems,match($A2051,INDEX(systems,0,1),),4)</f>
        <v>-122.354</v>
      </c>
      <c r="F2051" s="43" t="str">
        <f>IFERROR(__xludf.DUMMYFUNCTION("let(row, match($B2051&amp;if($C2051&lt;&gt;"""","" [""&amp;$C2051&amp;""]"",""""),index(nebulae,,2),0),join("","",iferror(round(index(nebulae,row,5)/2,3),1),iferror(round(index(nebulae,row,6)/2,3),1),0))"),"1,1,0")</f>
        <v>1,1,0</v>
      </c>
      <c r="G2051" s="44" t="s">
        <v>5395</v>
      </c>
      <c r="H2051" s="45">
        <f t="array" ref="H2051">let(systemId,match(A2051,index(systems,0,1),),refSystemId,match($H$1,index(systems,0,1),),x,index(systems,systemId,3),y,index(systems,systemId,4),refX,index(systems,refSystemId,3),refY,index(systems,refSystemId,4),round(sqrt((x-refX)^2+(y-refY)^2),3))</f>
        <v>144.856</v>
      </c>
      <c r="I2051" s="41"/>
      <c r="J2051" s="41"/>
      <c r="K2051" s="41"/>
      <c r="L2051" s="41"/>
      <c r="M2051" s="28" t="s">
        <v>1268</v>
      </c>
      <c r="N2051" s="28" t="s">
        <v>1775</v>
      </c>
      <c r="O2051" s="48" t="s">
        <v>1775</v>
      </c>
      <c r="P2051" s="48" t="s">
        <v>1775</v>
      </c>
      <c r="Q2051" s="48" t="s">
        <v>1775</v>
      </c>
      <c r="R2051" s="48" t="s">
        <v>1775</v>
      </c>
      <c r="S2051" s="48" t="s">
        <v>1775</v>
      </c>
      <c r="T2051" s="48" t="s">
        <v>1775</v>
      </c>
      <c r="U2051" s="48" t="s">
        <v>1775</v>
      </c>
      <c r="V2051" s="48" t="s">
        <v>1775</v>
      </c>
      <c r="W2051" s="48" t="s">
        <v>1775</v>
      </c>
      <c r="X2051" s="48" t="s">
        <v>1775</v>
      </c>
      <c r="Y2051" s="48" t="s">
        <v>1775</v>
      </c>
      <c r="Z2051" s="48" t="s">
        <v>3131</v>
      </c>
      <c r="AA2051" s="48" t="s">
        <v>3132</v>
      </c>
      <c r="AB2051" s="48" t="s">
        <v>3132</v>
      </c>
      <c r="AC2051" s="48" t="s">
        <v>3132</v>
      </c>
      <c r="AD2051" s="48" t="s">
        <v>3132</v>
      </c>
      <c r="AE2051" s="48" t="s">
        <v>3132</v>
      </c>
      <c r="AF2051" s="48" t="s">
        <v>3132</v>
      </c>
      <c r="AG2051" s="48" t="s">
        <v>3132</v>
      </c>
      <c r="AH2051" s="48" t="s">
        <v>418</v>
      </c>
      <c r="AI2051" s="48" t="s">
        <v>418</v>
      </c>
      <c r="AJ2051" s="48" t="s">
        <v>418</v>
      </c>
      <c r="AK2051" s="48" t="s">
        <v>418</v>
      </c>
      <c r="AL2051" s="48" t="s">
        <v>418</v>
      </c>
      <c r="AM2051" s="48" t="s">
        <v>418</v>
      </c>
      <c r="AN2051" s="48" t="s">
        <v>3626</v>
      </c>
      <c r="AO2051" s="48" t="s">
        <v>3626</v>
      </c>
      <c r="AP2051" s="48" t="s">
        <v>3626</v>
      </c>
      <c r="AQ2051" s="48" t="s">
        <v>3626</v>
      </c>
      <c r="AR2051" s="48" t="s">
        <v>3626</v>
      </c>
      <c r="AS2051" s="48" t="s">
        <v>3626</v>
      </c>
      <c r="AT2051" s="48" t="s">
        <v>2004</v>
      </c>
      <c r="AU2051" s="48" t="s">
        <v>2004</v>
      </c>
      <c r="AV2051" s="48" t="s">
        <v>2381</v>
      </c>
      <c r="AW2051" s="48" t="s">
        <v>1773</v>
      </c>
      <c r="AX2051" s="48" t="s">
        <v>1126</v>
      </c>
      <c r="AY2051" s="48" t="s">
        <v>1126</v>
      </c>
      <c r="AZ2051" s="28" t="s">
        <v>1126</v>
      </c>
    </row>
    <row r="2052" ht="15.75" customHeight="1">
      <c r="A2052" s="40">
        <v>1840.0</v>
      </c>
      <c r="B2052" s="28" t="s">
        <v>5396</v>
      </c>
      <c r="C2052" s="41"/>
      <c r="D2052" s="42">
        <f t="array" ref="D2052">index(systems,match($A2052,INDEX(systems,0,1),),3)</f>
        <v>179.124</v>
      </c>
      <c r="E2052" s="42">
        <f t="array" ref="E2052">index(systems,match($A2052,INDEX(systems,0,1),),4)</f>
        <v>59.401</v>
      </c>
      <c r="F2052" s="43" t="str">
        <f>IFERROR(__xludf.DUMMYFUNCTION("let(row, match($B2052&amp;if($C2052&lt;&gt;"""","" [""&amp;$C2052&amp;""]"",""""),index(nebulae,,2),0),join("","",iferror(round(index(nebulae,row,5)/2,3),1),iferror(round(index(nebulae,row,6)/2,3),1),0))"),"1,1,0")</f>
        <v>1,1,0</v>
      </c>
      <c r="G2052" s="44" t="s">
        <v>5397</v>
      </c>
      <c r="H2052" s="45">
        <f t="array" ref="H2052">let(systemId,match(A2052,index(systems,0,1),),refSystemId,match($H$1,index(systems,0,1),),x,index(systems,systemId,3),y,index(systems,systemId,4),refX,index(systems,refSystemId,3),refY,index(systems,refSystemId,4),round(sqrt((x-refX)^2+(y-refY)^2),3))</f>
        <v>188.716</v>
      </c>
      <c r="I2052" s="53"/>
      <c r="J2052" s="53"/>
      <c r="K2052" s="46" t="s">
        <v>418</v>
      </c>
      <c r="L2052" s="53"/>
      <c r="M2052" s="53"/>
      <c r="N2052" s="28" t="s">
        <v>856</v>
      </c>
      <c r="O2052" s="48" t="s">
        <v>856</v>
      </c>
      <c r="P2052" s="48" t="s">
        <v>856</v>
      </c>
      <c r="Q2052" s="48" t="s">
        <v>856</v>
      </c>
      <c r="R2052" s="48" t="s">
        <v>856</v>
      </c>
      <c r="S2052" s="48" t="s">
        <v>856</v>
      </c>
      <c r="T2052" s="48" t="s">
        <v>856</v>
      </c>
      <c r="U2052" s="48" t="s">
        <v>773</v>
      </c>
      <c r="V2052" s="48" t="s">
        <v>773</v>
      </c>
      <c r="W2052" s="48" t="s">
        <v>773</v>
      </c>
      <c r="X2052" s="48" t="s">
        <v>773</v>
      </c>
      <c r="Y2052" s="48" t="s">
        <v>773</v>
      </c>
      <c r="Z2052" s="48" t="s">
        <v>773</v>
      </c>
      <c r="AA2052" s="48" t="s">
        <v>773</v>
      </c>
      <c r="AB2052" s="48" t="s">
        <v>773</v>
      </c>
      <c r="AC2052" s="48" t="s">
        <v>773</v>
      </c>
      <c r="AD2052" s="48" t="s">
        <v>773</v>
      </c>
      <c r="AE2052" s="48" t="s">
        <v>773</v>
      </c>
      <c r="AF2052" s="48" t="s">
        <v>773</v>
      </c>
      <c r="AG2052" s="48" t="s">
        <v>773</v>
      </c>
      <c r="AH2052" s="48" t="s">
        <v>773</v>
      </c>
      <c r="AI2052" s="48" t="s">
        <v>773</v>
      </c>
      <c r="AJ2052" s="48" t="s">
        <v>773</v>
      </c>
      <c r="AK2052" s="48" t="s">
        <v>773</v>
      </c>
      <c r="AL2052" s="48" t="s">
        <v>773</v>
      </c>
      <c r="AM2052" s="48" t="s">
        <v>773</v>
      </c>
      <c r="AN2052" s="48" t="s">
        <v>773</v>
      </c>
      <c r="AO2052" s="48" t="s">
        <v>773</v>
      </c>
      <c r="AP2052" s="48" t="s">
        <v>773</v>
      </c>
      <c r="AQ2052" s="48" t="s">
        <v>773</v>
      </c>
      <c r="AR2052" s="48" t="s">
        <v>773</v>
      </c>
      <c r="AS2052" s="48" t="s">
        <v>773</v>
      </c>
      <c r="AT2052" s="48" t="s">
        <v>773</v>
      </c>
      <c r="AU2052" s="48" t="s">
        <v>773</v>
      </c>
      <c r="AV2052" s="48" t="s">
        <v>773</v>
      </c>
      <c r="AW2052" s="48" t="s">
        <v>773</v>
      </c>
      <c r="AX2052" s="48" t="s">
        <v>773</v>
      </c>
      <c r="AY2052" s="48" t="s">
        <v>773</v>
      </c>
      <c r="AZ2052" s="28" t="s">
        <v>773</v>
      </c>
    </row>
    <row r="2053" ht="15.75" customHeight="1">
      <c r="A2053" s="40">
        <v>1841.0</v>
      </c>
      <c r="B2053" s="28" t="s">
        <v>5398</v>
      </c>
      <c r="C2053" s="41"/>
      <c r="D2053" s="42">
        <f t="array" ref="D2053">index(systems,match($A2053,INDEX(systems,0,1),),3)</f>
        <v>-150.168</v>
      </c>
      <c r="E2053" s="42">
        <f t="array" ref="E2053">index(systems,match($A2053,INDEX(systems,0,1),),4)</f>
        <v>-130.286</v>
      </c>
      <c r="F2053" s="43" t="str">
        <f>IFERROR(__xludf.DUMMYFUNCTION("let(row, match($B2053&amp;if($C2053&lt;&gt;"""","" [""&amp;$C2053&amp;""]"",""""),index(nebulae,,2),0),join("","",iferror(round(index(nebulae,row,5)/2,3),1),iferror(round(index(nebulae,row,6)/2,3),1),0))"),"1,1,0")</f>
        <v>1,1,0</v>
      </c>
      <c r="G2053" s="44" t="s">
        <v>5399</v>
      </c>
      <c r="H2053" s="45">
        <f t="array" ref="H2053">let(systemId,match(A2053,index(systems,0,1),),refSystemId,match($H$1,index(systems,0,1),),x,index(systems,systemId,3),y,index(systems,systemId,4),refX,index(systems,refSystemId,3),refY,index(systems,refSystemId,4),round(sqrt((x-refX)^2+(y-refY)^2),3))</f>
        <v>198.809</v>
      </c>
      <c r="I2053" s="46" t="s">
        <v>426</v>
      </c>
      <c r="J2053" s="47" t="s">
        <v>427</v>
      </c>
      <c r="K2053" s="47" t="s">
        <v>427</v>
      </c>
      <c r="L2053" s="47" t="s">
        <v>427</v>
      </c>
      <c r="M2053" s="46" t="s">
        <v>427</v>
      </c>
      <c r="N2053" s="28" t="s">
        <v>427</v>
      </c>
      <c r="O2053" s="48" t="s">
        <v>427</v>
      </c>
      <c r="P2053" s="48" t="s">
        <v>427</v>
      </c>
      <c r="Q2053" s="48" t="s">
        <v>427</v>
      </c>
      <c r="R2053" s="48" t="s">
        <v>427</v>
      </c>
      <c r="S2053" s="48" t="s">
        <v>427</v>
      </c>
      <c r="T2053" s="48" t="s">
        <v>427</v>
      </c>
      <c r="U2053" s="48" t="s">
        <v>427</v>
      </c>
      <c r="V2053" s="48" t="s">
        <v>427</v>
      </c>
      <c r="W2053" s="48" t="s">
        <v>427</v>
      </c>
      <c r="X2053" s="48" t="s">
        <v>427</v>
      </c>
      <c r="Y2053" s="48" t="s">
        <v>427</v>
      </c>
      <c r="Z2053" s="48" t="s">
        <v>427</v>
      </c>
      <c r="AA2053" s="48" t="s">
        <v>427</v>
      </c>
      <c r="AB2053" s="48" t="s">
        <v>427</v>
      </c>
      <c r="AC2053" s="48" t="s">
        <v>427</v>
      </c>
      <c r="AD2053" s="48" t="s">
        <v>427</v>
      </c>
      <c r="AE2053" s="48" t="s">
        <v>427</v>
      </c>
      <c r="AF2053" s="48" t="s">
        <v>427</v>
      </c>
      <c r="AG2053" s="48" t="s">
        <v>427</v>
      </c>
      <c r="AH2053" s="48" t="s">
        <v>427</v>
      </c>
      <c r="AI2053" s="48" t="s">
        <v>427</v>
      </c>
      <c r="AJ2053" s="48" t="s">
        <v>427</v>
      </c>
      <c r="AK2053" s="48" t="s">
        <v>427</v>
      </c>
      <c r="AL2053" s="48" t="s">
        <v>427</v>
      </c>
      <c r="AM2053" s="48" t="s">
        <v>427</v>
      </c>
      <c r="AN2053" s="48" t="s">
        <v>427</v>
      </c>
      <c r="AO2053" s="48" t="s">
        <v>427</v>
      </c>
      <c r="AP2053" s="48" t="s">
        <v>427</v>
      </c>
      <c r="AQ2053" s="48" t="s">
        <v>427</v>
      </c>
      <c r="AR2053" s="48" t="s">
        <v>426</v>
      </c>
      <c r="AS2053" s="48" t="s">
        <v>426</v>
      </c>
      <c r="AT2053" s="48" t="s">
        <v>946</v>
      </c>
      <c r="AU2053" s="48" t="s">
        <v>946</v>
      </c>
      <c r="AV2053" s="48" t="s">
        <v>946</v>
      </c>
      <c r="AW2053" s="48" t="s">
        <v>946</v>
      </c>
      <c r="AX2053" s="48" t="s">
        <v>605</v>
      </c>
      <c r="AY2053" s="48" t="s">
        <v>605</v>
      </c>
      <c r="AZ2053" s="28" t="s">
        <v>605</v>
      </c>
    </row>
    <row r="2054" ht="15.75" customHeight="1">
      <c r="A2054" s="40">
        <v>1842.0</v>
      </c>
      <c r="B2054" s="28" t="s">
        <v>5400</v>
      </c>
      <c r="C2054" s="41"/>
      <c r="D2054" s="42">
        <f t="array" ref="D2054">index(systems,match($A2054,INDEX(systems,0,1),),3)</f>
        <v>15.246</v>
      </c>
      <c r="E2054" s="42">
        <f t="array" ref="E2054">index(systems,match($A2054,INDEX(systems,0,1),),4)</f>
        <v>386.145</v>
      </c>
      <c r="F2054" s="43" t="str">
        <f>IFERROR(__xludf.DUMMYFUNCTION("let(row, match($B2054&amp;if($C2054&lt;&gt;"""","" [""&amp;$C2054&amp;""]"",""""),index(nebulae,,2),0),join("","",iferror(round(index(nebulae,row,5)/2,3),1),iferror(round(index(nebulae,row,6)/2,3),1),0))"),"1,1,0")</f>
        <v>1,1,0</v>
      </c>
      <c r="G2054" s="44" t="s">
        <v>5401</v>
      </c>
      <c r="H2054" s="45">
        <f t="array" ref="H2054">let(systemId,match(A2054,index(systems,0,1),),refSystemId,match($H$1,index(systems,0,1),),x,index(systems,systemId,3),y,index(systems,systemId,4),refX,index(systems,refSystemId,3),refY,index(systems,refSystemId,4),round(sqrt((x-refX)^2+(y-refY)^2),3))</f>
        <v>386.446</v>
      </c>
      <c r="I2054" s="41"/>
      <c r="J2054" s="28" t="s">
        <v>3728</v>
      </c>
      <c r="K2054" s="28" t="s">
        <v>3728</v>
      </c>
      <c r="L2054" s="28" t="s">
        <v>3729</v>
      </c>
      <c r="M2054" s="28" t="s">
        <v>3729</v>
      </c>
      <c r="N2054" s="28" t="s">
        <v>846</v>
      </c>
      <c r="O2054" s="48" t="s">
        <v>846</v>
      </c>
      <c r="P2054" s="48" t="s">
        <v>846</v>
      </c>
      <c r="Q2054" s="48" t="s">
        <v>846</v>
      </c>
      <c r="R2054" s="48" t="s">
        <v>846</v>
      </c>
      <c r="S2054" s="48" t="s">
        <v>846</v>
      </c>
      <c r="T2054" s="48" t="s">
        <v>846</v>
      </c>
      <c r="U2054" s="48" t="s">
        <v>846</v>
      </c>
      <c r="V2054" s="48" t="s">
        <v>846</v>
      </c>
      <c r="W2054" s="48" t="s">
        <v>846</v>
      </c>
      <c r="X2054" s="48" t="s">
        <v>846</v>
      </c>
      <c r="Y2054" s="48" t="s">
        <v>846</v>
      </c>
      <c r="Z2054" s="48" t="s">
        <v>846</v>
      </c>
      <c r="AA2054" s="48" t="s">
        <v>848</v>
      </c>
      <c r="AB2054" s="48" t="s">
        <v>848</v>
      </c>
      <c r="AC2054" s="48" t="s">
        <v>848</v>
      </c>
      <c r="AD2054" s="48" t="s">
        <v>848</v>
      </c>
      <c r="AE2054" s="48" t="s">
        <v>848</v>
      </c>
      <c r="AF2054" s="48" t="s">
        <v>849</v>
      </c>
      <c r="AG2054" s="48" t="s">
        <v>849</v>
      </c>
      <c r="AH2054" s="48" t="s">
        <v>849</v>
      </c>
      <c r="AI2054" s="48" t="s">
        <v>849</v>
      </c>
      <c r="AJ2054" s="48" t="s">
        <v>849</v>
      </c>
      <c r="AK2054" s="48" t="s">
        <v>849</v>
      </c>
      <c r="AL2054" s="48" t="s">
        <v>849</v>
      </c>
      <c r="AM2054" s="48" t="s">
        <v>849</v>
      </c>
      <c r="AN2054" s="48" t="s">
        <v>849</v>
      </c>
      <c r="AO2054" s="48" t="s">
        <v>849</v>
      </c>
      <c r="AP2054" s="48" t="s">
        <v>849</v>
      </c>
      <c r="AQ2054" s="48" t="s">
        <v>850</v>
      </c>
      <c r="AR2054" s="48" t="s">
        <v>850</v>
      </c>
      <c r="AS2054" s="48" t="s">
        <v>850</v>
      </c>
      <c r="AT2054" s="48" t="s">
        <v>850</v>
      </c>
      <c r="AU2054" s="48" t="s">
        <v>850</v>
      </c>
      <c r="AV2054" s="52" t="s">
        <v>851</v>
      </c>
      <c r="AW2054" s="52" t="s">
        <v>851</v>
      </c>
      <c r="AX2054" s="52" t="s">
        <v>851</v>
      </c>
      <c r="AY2054" s="52" t="s">
        <v>850</v>
      </c>
      <c r="AZ2054" s="28" t="s">
        <v>850</v>
      </c>
    </row>
    <row r="2055" ht="15.75" customHeight="1">
      <c r="A2055" s="40">
        <v>1843.0</v>
      </c>
      <c r="B2055" s="28" t="s">
        <v>5402</v>
      </c>
      <c r="C2055" s="41"/>
      <c r="D2055" s="42">
        <f t="array" ref="D2055">index(systems,match($A2055,INDEX(systems,0,1),),3)</f>
        <v>658.457</v>
      </c>
      <c r="E2055" s="42">
        <f t="array" ref="E2055">index(systems,match($A2055,INDEX(systems,0,1),),4)</f>
        <v>-211.158</v>
      </c>
      <c r="F2055" s="43" t="str">
        <f>IFERROR(__xludf.DUMMYFUNCTION("let(row, match($B2055&amp;if($C2055&lt;&gt;"""","" [""&amp;$C2055&amp;""]"",""""),index(nebulae,,2),0),join("","",iferror(round(index(nebulae,row,5)/2,3),1),iferror(round(index(nebulae,row,6)/2,3),1),0))"),"1,1,0")</f>
        <v>1,1,0</v>
      </c>
      <c r="G2055" s="44" t="s">
        <v>5403</v>
      </c>
      <c r="H2055" s="45">
        <f t="array" ref="H2055">let(systemId,match(A2055,index(systems,0,1),),refSystemId,match($H$1,index(systems,0,1),),x,index(systems,systemId,3),y,index(systems,systemId,4),refX,index(systems,refSystemId,3),refY,index(systems,refSystemId,4),round(sqrt((x-refX)^2+(y-refY)^2),3))</f>
        <v>691.486</v>
      </c>
      <c r="I2055" s="41"/>
      <c r="J2055" s="41"/>
      <c r="K2055" s="41"/>
      <c r="L2055" s="41"/>
      <c r="M2055" s="41"/>
      <c r="N2055" s="41"/>
      <c r="O2055" s="41"/>
      <c r="P2055" s="48" t="s">
        <v>3113</v>
      </c>
      <c r="Q2055" s="48" t="s">
        <v>3113</v>
      </c>
      <c r="R2055" s="48" t="s">
        <v>3113</v>
      </c>
      <c r="S2055" s="48" t="s">
        <v>3113</v>
      </c>
      <c r="T2055" s="48" t="s">
        <v>3113</v>
      </c>
      <c r="U2055" s="48" t="s">
        <v>3113</v>
      </c>
      <c r="V2055" s="48" t="s">
        <v>3113</v>
      </c>
      <c r="W2055" s="48" t="s">
        <v>3113</v>
      </c>
      <c r="X2055" s="48" t="s">
        <v>3113</v>
      </c>
      <c r="Y2055" s="48" t="s">
        <v>3113</v>
      </c>
      <c r="Z2055" s="48" t="s">
        <v>3113</v>
      </c>
      <c r="AA2055" s="48" t="s">
        <v>3113</v>
      </c>
      <c r="AB2055" s="48" t="s">
        <v>3113</v>
      </c>
      <c r="AC2055" s="48" t="s">
        <v>3113</v>
      </c>
      <c r="AD2055" s="48" t="s">
        <v>3113</v>
      </c>
      <c r="AE2055" s="48" t="s">
        <v>3113</v>
      </c>
      <c r="AF2055" s="48" t="s">
        <v>3113</v>
      </c>
      <c r="AG2055" s="48" t="s">
        <v>3113</v>
      </c>
      <c r="AH2055" s="48" t="s">
        <v>3113</v>
      </c>
      <c r="AI2055" s="48" t="s">
        <v>3113</v>
      </c>
      <c r="AJ2055" s="48" t="s">
        <v>3113</v>
      </c>
      <c r="AK2055" s="48" t="s">
        <v>3113</v>
      </c>
      <c r="AL2055" s="48" t="s">
        <v>3113</v>
      </c>
      <c r="AM2055" s="48" t="s">
        <v>3113</v>
      </c>
      <c r="AN2055" s="48" t="s">
        <v>3113</v>
      </c>
      <c r="AO2055" s="48" t="s">
        <v>3113</v>
      </c>
      <c r="AP2055" s="48" t="s">
        <v>3113</v>
      </c>
      <c r="AQ2055" s="48" t="s">
        <v>3113</v>
      </c>
      <c r="AR2055" s="48" t="s">
        <v>3113</v>
      </c>
      <c r="AS2055" s="48" t="s">
        <v>3113</v>
      </c>
      <c r="AT2055" s="48" t="s">
        <v>3113</v>
      </c>
      <c r="AU2055" s="48" t="s">
        <v>3113</v>
      </c>
      <c r="AV2055" s="48" t="s">
        <v>3113</v>
      </c>
      <c r="AW2055" s="48" t="s">
        <v>3113</v>
      </c>
      <c r="AX2055" s="48" t="s">
        <v>3113</v>
      </c>
      <c r="AY2055" s="48" t="s">
        <v>3113</v>
      </c>
      <c r="AZ2055" s="28" t="s">
        <v>3113</v>
      </c>
    </row>
    <row r="2056" ht="15.75" customHeight="1">
      <c r="A2056" s="40">
        <v>1844.0</v>
      </c>
      <c r="B2056" s="28" t="s">
        <v>5404</v>
      </c>
      <c r="C2056" s="41"/>
      <c r="D2056" s="42">
        <f t="array" ref="D2056">index(systems,match($A2056,INDEX(systems,0,1),),3)</f>
        <v>-104.535</v>
      </c>
      <c r="E2056" s="42">
        <f t="array" ref="E2056">index(systems,match($A2056,INDEX(systems,0,1),),4)</f>
        <v>-175.749</v>
      </c>
      <c r="F2056" s="43" t="str">
        <f>IFERROR(__xludf.DUMMYFUNCTION("let(row, match($B2056&amp;if($C2056&lt;&gt;"""","" [""&amp;$C2056&amp;""]"",""""),index(nebulae,,2),0),join("","",iferror(round(index(nebulae,row,5)/2,3),1),iferror(round(index(nebulae,row,6)/2,3),1),0))"),"1,1,0")</f>
        <v>1,1,0</v>
      </c>
      <c r="G2056" s="44" t="s">
        <v>5405</v>
      </c>
      <c r="H2056" s="45">
        <f t="array" ref="H2056">let(systemId,match(A2056,index(systems,0,1),),refSystemId,match($H$1,index(systems,0,1),),x,index(systems,systemId,3),y,index(systems,systemId,4),refX,index(systems,refSystemId,3),refY,index(systems,refSystemId,4),round(sqrt((x-refX)^2+(y-refY)^2),3))</f>
        <v>204.488</v>
      </c>
      <c r="I2056" s="46" t="s">
        <v>408</v>
      </c>
      <c r="J2056" s="53"/>
      <c r="K2056" s="53"/>
      <c r="L2056" s="53"/>
      <c r="M2056" s="46" t="s">
        <v>560</v>
      </c>
      <c r="N2056" s="59" t="s">
        <v>1121</v>
      </c>
      <c r="O2056" s="48" t="s">
        <v>1121</v>
      </c>
      <c r="P2056" s="48" t="s">
        <v>1121</v>
      </c>
      <c r="Q2056" s="48" t="s">
        <v>1121</v>
      </c>
      <c r="R2056" s="48" t="s">
        <v>1121</v>
      </c>
      <c r="S2056" s="48" t="s">
        <v>1121</v>
      </c>
      <c r="T2056" s="48" t="s">
        <v>1121</v>
      </c>
      <c r="U2056" s="48" t="s">
        <v>1121</v>
      </c>
      <c r="V2056" s="48" t="s">
        <v>1121</v>
      </c>
      <c r="W2056" s="48" t="s">
        <v>1121</v>
      </c>
      <c r="X2056" s="48" t="s">
        <v>1121</v>
      </c>
      <c r="Y2056" s="48" t="s">
        <v>422</v>
      </c>
      <c r="Z2056" s="48" t="s">
        <v>422</v>
      </c>
      <c r="AA2056" s="48" t="s">
        <v>422</v>
      </c>
      <c r="AB2056" s="48" t="s">
        <v>422</v>
      </c>
      <c r="AC2056" s="48" t="s">
        <v>422</v>
      </c>
      <c r="AD2056" s="48" t="s">
        <v>422</v>
      </c>
      <c r="AE2056" s="48" t="s">
        <v>422</v>
      </c>
      <c r="AF2056" s="48" t="s">
        <v>422</v>
      </c>
      <c r="AG2056" s="48" t="s">
        <v>422</v>
      </c>
      <c r="AH2056" s="48" t="s">
        <v>422</v>
      </c>
      <c r="AI2056" s="48" t="s">
        <v>422</v>
      </c>
      <c r="AJ2056" s="48" t="s">
        <v>422</v>
      </c>
      <c r="AK2056" s="48" t="s">
        <v>422</v>
      </c>
      <c r="AL2056" s="48" t="s">
        <v>422</v>
      </c>
      <c r="AM2056" s="48" t="s">
        <v>422</v>
      </c>
      <c r="AN2056" s="48" t="s">
        <v>422</v>
      </c>
      <c r="AO2056" s="48" t="s">
        <v>422</v>
      </c>
      <c r="AP2056" s="48" t="s">
        <v>422</v>
      </c>
      <c r="AQ2056" s="48" t="s">
        <v>422</v>
      </c>
      <c r="AR2056" s="48" t="s">
        <v>422</v>
      </c>
      <c r="AS2056" s="48" t="s">
        <v>422</v>
      </c>
      <c r="AT2056" s="48" t="s">
        <v>422</v>
      </c>
      <c r="AU2056" s="48" t="s">
        <v>422</v>
      </c>
      <c r="AV2056" s="48" t="s">
        <v>422</v>
      </c>
      <c r="AW2056" s="48" t="s">
        <v>422</v>
      </c>
      <c r="AX2056" s="48" t="s">
        <v>422</v>
      </c>
      <c r="AY2056" s="48" t="s">
        <v>422</v>
      </c>
      <c r="AZ2056" s="51" t="s">
        <v>422</v>
      </c>
    </row>
    <row r="2057" ht="15.75" customHeight="1">
      <c r="A2057" s="40">
        <v>1845.0</v>
      </c>
      <c r="B2057" s="28" t="s">
        <v>5406</v>
      </c>
      <c r="C2057" s="28" t="s">
        <v>5407</v>
      </c>
      <c r="D2057" s="42">
        <f t="array" ref="D2057">index(systems,match($A2057,INDEX(systems,0,1),),3)</f>
        <v>102.361</v>
      </c>
      <c r="E2057" s="42">
        <f t="array" ref="E2057">index(systems,match($A2057,INDEX(systems,0,1),),4)</f>
        <v>-15.815</v>
      </c>
      <c r="F2057" s="43" t="str">
        <f>IFERROR(__xludf.DUMMYFUNCTION("let(row, match($B2057&amp;if($C2057&lt;&gt;"""","" [""&amp;$C2057&amp;""]"",""""),index(nebulae,,2),0),join("","",iferror(round(index(nebulae,row,5)/2,3),1),iferror(round(index(nebulae,row,6)/2,3),1),0))"),"1,1,0")</f>
        <v>1,1,0</v>
      </c>
      <c r="G2057" s="44" t="s">
        <v>5408</v>
      </c>
      <c r="H2057" s="45">
        <f t="array" ref="H2057">let(systemId,match(A2057,index(systems,0,1),),refSystemId,match($H$1,index(systems,0,1),),x,index(systems,systemId,3),y,index(systems,systemId,4),refX,index(systems,refSystemId,3),refY,index(systems,refSystemId,4),round(sqrt((x-refX)^2+(y-refY)^2),3))</f>
        <v>103.576</v>
      </c>
      <c r="I2057" s="41"/>
      <c r="J2057" s="41"/>
      <c r="K2057" s="28" t="s">
        <v>418</v>
      </c>
      <c r="L2057" s="41"/>
      <c r="M2057" s="28" t="s">
        <v>500</v>
      </c>
      <c r="N2057" s="28" t="s">
        <v>534</v>
      </c>
      <c r="O2057" s="48" t="s">
        <v>534</v>
      </c>
      <c r="P2057" s="48" t="s">
        <v>534</v>
      </c>
      <c r="Q2057" s="48" t="s">
        <v>534</v>
      </c>
      <c r="R2057" s="48" t="s">
        <v>535</v>
      </c>
      <c r="S2057" s="48" t="s">
        <v>534</v>
      </c>
      <c r="T2057" s="48" t="s">
        <v>582</v>
      </c>
      <c r="U2057" s="48" t="s">
        <v>1079</v>
      </c>
      <c r="V2057" s="48" t="s">
        <v>1079</v>
      </c>
      <c r="W2057" s="48" t="s">
        <v>1079</v>
      </c>
      <c r="X2057" s="48" t="s">
        <v>582</v>
      </c>
      <c r="Y2057" s="48" t="s">
        <v>1064</v>
      </c>
      <c r="Z2057" s="48" t="s">
        <v>1064</v>
      </c>
      <c r="AA2057" s="48" t="s">
        <v>1065</v>
      </c>
      <c r="AB2057" s="48" t="s">
        <v>1065</v>
      </c>
      <c r="AC2057" s="48" t="s">
        <v>1065</v>
      </c>
      <c r="AD2057" s="48" t="s">
        <v>1065</v>
      </c>
      <c r="AE2057" s="48" t="s">
        <v>1065</v>
      </c>
      <c r="AF2057" s="48" t="s">
        <v>1065</v>
      </c>
      <c r="AG2057" s="48" t="s">
        <v>1065</v>
      </c>
      <c r="AH2057" s="48" t="s">
        <v>1065</v>
      </c>
      <c r="AI2057" s="48" t="s">
        <v>1065</v>
      </c>
      <c r="AJ2057" s="48" t="s">
        <v>1065</v>
      </c>
      <c r="AK2057" s="48" t="s">
        <v>1065</v>
      </c>
      <c r="AL2057" s="48" t="s">
        <v>1065</v>
      </c>
      <c r="AM2057" s="48" t="s">
        <v>1065</v>
      </c>
      <c r="AN2057" s="48" t="s">
        <v>1065</v>
      </c>
      <c r="AO2057" s="48" t="s">
        <v>1064</v>
      </c>
      <c r="AP2057" s="48" t="s">
        <v>1064</v>
      </c>
      <c r="AQ2057" s="48" t="s">
        <v>1064</v>
      </c>
      <c r="AR2057" s="48" t="s">
        <v>1064</v>
      </c>
      <c r="AS2057" s="48" t="s">
        <v>540</v>
      </c>
      <c r="AT2057" s="48" t="s">
        <v>540</v>
      </c>
      <c r="AU2057" s="48" t="s">
        <v>540</v>
      </c>
      <c r="AV2057" s="48" t="s">
        <v>540</v>
      </c>
      <c r="AW2057" s="48" t="s">
        <v>1064</v>
      </c>
      <c r="AX2057" s="48" t="s">
        <v>1064</v>
      </c>
      <c r="AY2057" s="48" t="s">
        <v>1064</v>
      </c>
      <c r="AZ2057" s="28" t="s">
        <v>1064</v>
      </c>
    </row>
    <row r="2058" ht="15.75" customHeight="1">
      <c r="A2058" s="40">
        <v>1846.0</v>
      </c>
      <c r="B2058" s="28" t="s">
        <v>5409</v>
      </c>
      <c r="C2058" s="41"/>
      <c r="D2058" s="42">
        <f t="array" ref="D2058">index(systems,match($A2058,INDEX(systems,0,1),),3)</f>
        <v>-8.023</v>
      </c>
      <c r="E2058" s="42">
        <f t="array" ref="E2058">index(systems,match($A2058,INDEX(systems,0,1),),4)</f>
        <v>-401.262</v>
      </c>
      <c r="F2058" s="43" t="str">
        <f>IFERROR(__xludf.DUMMYFUNCTION("let(row, match($B2058&amp;if($C2058&lt;&gt;"""","" [""&amp;$C2058&amp;""]"",""""),index(nebulae,,2),0),join("","",iferror(round(index(nebulae,row,5)/2,3),1),iferror(round(index(nebulae,row,6)/2,3),1),0))"),"1,1,0")</f>
        <v>1,1,0</v>
      </c>
      <c r="G2058" s="44" t="s">
        <v>5410</v>
      </c>
      <c r="H2058" s="45">
        <f t="array" ref="H2058">let(systemId,match(A2058,index(systems,0,1),),refSystemId,match($H$1,index(systems,0,1),),x,index(systems,systemId,3),y,index(systems,systemId,4),refX,index(systems,refSystemId,3),refY,index(systems,refSystemId,4),round(sqrt((x-refX)^2+(y-refY)^2),3))</f>
        <v>401.342</v>
      </c>
      <c r="I2058" s="28" t="s">
        <v>408</v>
      </c>
      <c r="J2058" s="28" t="s">
        <v>408</v>
      </c>
      <c r="K2058" s="28" t="s">
        <v>408</v>
      </c>
      <c r="L2058" s="28" t="s">
        <v>408</v>
      </c>
      <c r="M2058" s="28" t="s">
        <v>408</v>
      </c>
      <c r="N2058" s="28" t="s">
        <v>408</v>
      </c>
      <c r="O2058" s="41"/>
      <c r="P2058" s="48" t="s">
        <v>617</v>
      </c>
      <c r="Q2058" s="48" t="s">
        <v>617</v>
      </c>
      <c r="R2058" s="48" t="s">
        <v>617</v>
      </c>
      <c r="S2058" s="48" t="s">
        <v>617</v>
      </c>
      <c r="T2058" s="48" t="s">
        <v>617</v>
      </c>
      <c r="U2058" s="48" t="s">
        <v>617</v>
      </c>
      <c r="V2058" s="48" t="s">
        <v>617</v>
      </c>
      <c r="W2058" s="48" t="s">
        <v>617</v>
      </c>
      <c r="X2058" s="48" t="s">
        <v>617</v>
      </c>
      <c r="Y2058" s="48" t="s">
        <v>1847</v>
      </c>
      <c r="Z2058" s="48" t="s">
        <v>576</v>
      </c>
      <c r="AA2058" s="48" t="s">
        <v>1847</v>
      </c>
      <c r="AB2058" s="48" t="s">
        <v>1847</v>
      </c>
      <c r="AC2058" s="48" t="s">
        <v>1847</v>
      </c>
      <c r="AD2058" s="48" t="s">
        <v>1847</v>
      </c>
      <c r="AE2058" s="48" t="s">
        <v>1847</v>
      </c>
      <c r="AF2058" s="48" t="s">
        <v>1847</v>
      </c>
      <c r="AG2058" s="48" t="s">
        <v>1847</v>
      </c>
      <c r="AH2058" s="48" t="s">
        <v>1847</v>
      </c>
      <c r="AI2058" s="48" t="s">
        <v>1847</v>
      </c>
      <c r="AJ2058" s="48" t="s">
        <v>1847</v>
      </c>
      <c r="AK2058" s="48" t="s">
        <v>1847</v>
      </c>
      <c r="AL2058" s="48" t="s">
        <v>1847</v>
      </c>
      <c r="AM2058" s="48" t="s">
        <v>1847</v>
      </c>
      <c r="AN2058" s="48" t="s">
        <v>2636</v>
      </c>
      <c r="AO2058" s="48" t="s">
        <v>2636</v>
      </c>
      <c r="AP2058" s="48" t="s">
        <v>2636</v>
      </c>
      <c r="AQ2058" s="48" t="s">
        <v>2636</v>
      </c>
      <c r="AR2058" s="48" t="s">
        <v>2636</v>
      </c>
      <c r="AS2058" s="48" t="s">
        <v>2636</v>
      </c>
      <c r="AT2058" s="48" t="s">
        <v>2636</v>
      </c>
      <c r="AU2058" s="48" t="s">
        <v>2636</v>
      </c>
      <c r="AV2058" s="48" t="s">
        <v>1228</v>
      </c>
      <c r="AW2058" s="48" t="s">
        <v>1228</v>
      </c>
      <c r="AX2058" s="48" t="s">
        <v>1228</v>
      </c>
      <c r="AY2058" s="48" t="s">
        <v>1228</v>
      </c>
      <c r="AZ2058" s="28" t="s">
        <v>1228</v>
      </c>
    </row>
    <row r="2059" ht="15.75" customHeight="1">
      <c r="A2059" s="40">
        <v>1847.0</v>
      </c>
      <c r="B2059" s="28" t="s">
        <v>5411</v>
      </c>
      <c r="C2059" s="41"/>
      <c r="D2059" s="42">
        <f t="array" ref="D2059">index(systems,match($A2059,INDEX(systems,0,1),),3)</f>
        <v>79.871</v>
      </c>
      <c r="E2059" s="42">
        <f t="array" ref="E2059">index(systems,match($A2059,INDEX(systems,0,1),),4)</f>
        <v>-177.661</v>
      </c>
      <c r="F2059" s="43" t="str">
        <f>IFERROR(__xludf.DUMMYFUNCTION("let(row, match($B2059&amp;if($C2059&lt;&gt;"""","" [""&amp;$C2059&amp;""]"",""""),index(nebulae,,2),0),join("","",iferror(round(index(nebulae,row,5)/2,3),1),iferror(round(index(nebulae,row,6)/2,3),1),0))"),"1,1,0")</f>
        <v>1,1,0</v>
      </c>
      <c r="G2059" s="44" t="s">
        <v>5412</v>
      </c>
      <c r="H2059" s="45">
        <f t="array" ref="H2059">let(systemId,match(A2059,index(systems,0,1),),refSystemId,match($H$1,index(systems,0,1),),x,index(systems,systemId,3),y,index(systems,systemId,4),refX,index(systems,refSystemId,3),refY,index(systems,refSystemId,4),round(sqrt((x-refX)^2+(y-refY)^2),3))</f>
        <v>194.789</v>
      </c>
      <c r="I2059" s="53"/>
      <c r="J2059" s="53"/>
      <c r="K2059" s="53"/>
      <c r="L2059" s="53"/>
      <c r="M2059" s="46" t="s">
        <v>755</v>
      </c>
      <c r="N2059" s="59" t="s">
        <v>1184</v>
      </c>
      <c r="O2059" s="48" t="s">
        <v>1184</v>
      </c>
      <c r="P2059" s="48" t="s">
        <v>1184</v>
      </c>
      <c r="Q2059" s="48" t="s">
        <v>1184</v>
      </c>
      <c r="R2059" s="48" t="s">
        <v>1184</v>
      </c>
      <c r="S2059" s="48" t="s">
        <v>1184</v>
      </c>
      <c r="T2059" s="48" t="s">
        <v>1184</v>
      </c>
      <c r="U2059" s="48" t="s">
        <v>1184</v>
      </c>
      <c r="V2059" s="48" t="s">
        <v>1184</v>
      </c>
      <c r="W2059" s="48" t="s">
        <v>1184</v>
      </c>
      <c r="X2059" s="48" t="s">
        <v>1184</v>
      </c>
      <c r="Y2059" s="48" t="s">
        <v>1184</v>
      </c>
      <c r="Z2059" s="48" t="s">
        <v>1184</v>
      </c>
      <c r="AA2059" s="48" t="s">
        <v>1184</v>
      </c>
      <c r="AB2059" s="48" t="s">
        <v>1184</v>
      </c>
      <c r="AC2059" s="48" t="s">
        <v>1184</v>
      </c>
      <c r="AD2059" s="48" t="s">
        <v>1184</v>
      </c>
      <c r="AE2059" s="48" t="s">
        <v>1184</v>
      </c>
      <c r="AF2059" s="48" t="s">
        <v>1184</v>
      </c>
      <c r="AG2059" s="48" t="s">
        <v>1184</v>
      </c>
      <c r="AH2059" s="48" t="s">
        <v>1184</v>
      </c>
      <c r="AI2059" s="48" t="s">
        <v>1184</v>
      </c>
      <c r="AJ2059" s="48" t="s">
        <v>1184</v>
      </c>
      <c r="AK2059" s="48" t="s">
        <v>1184</v>
      </c>
      <c r="AL2059" s="48" t="s">
        <v>1184</v>
      </c>
      <c r="AM2059" s="48" t="s">
        <v>1184</v>
      </c>
      <c r="AN2059" s="48" t="s">
        <v>1184</v>
      </c>
      <c r="AO2059" s="48" t="s">
        <v>1184</v>
      </c>
      <c r="AP2059" s="48" t="s">
        <v>505</v>
      </c>
      <c r="AQ2059" s="48" t="s">
        <v>1184</v>
      </c>
      <c r="AR2059" s="48" t="s">
        <v>1184</v>
      </c>
      <c r="AS2059" s="48" t="s">
        <v>1184</v>
      </c>
      <c r="AT2059" s="48" t="s">
        <v>1184</v>
      </c>
      <c r="AU2059" s="48" t="s">
        <v>1184</v>
      </c>
      <c r="AV2059" s="48" t="s">
        <v>1184</v>
      </c>
      <c r="AW2059" s="48" t="s">
        <v>1184</v>
      </c>
      <c r="AX2059" s="48" t="s">
        <v>1184</v>
      </c>
      <c r="AY2059" s="48" t="s">
        <v>1184</v>
      </c>
      <c r="AZ2059" s="28" t="s">
        <v>1184</v>
      </c>
    </row>
    <row r="2060" ht="15.75" customHeight="1">
      <c r="A2060" s="40">
        <v>1848.0</v>
      </c>
      <c r="B2060" s="28" t="s">
        <v>5413</v>
      </c>
      <c r="C2060" s="41"/>
      <c r="D2060" s="42">
        <f t="array" ref="D2060">index(systems,match($A2060,INDEX(systems,0,1),),3)</f>
        <v>359.452</v>
      </c>
      <c r="E2060" s="42">
        <f t="array" ref="E2060">index(systems,match($A2060,INDEX(systems,0,1),),4)</f>
        <v>248.589</v>
      </c>
      <c r="F2060" s="43" t="str">
        <f>IFERROR(__xludf.DUMMYFUNCTION("let(row, match($B2060&amp;if($C2060&lt;&gt;"""","" [""&amp;$C2060&amp;""]"",""""),index(nebulae,,2),0),join("","",iferror(round(index(nebulae,row,5)/2,3),1),iferror(round(index(nebulae,row,6)/2,3),1),0))"),"1,1,0")</f>
        <v>1,1,0</v>
      </c>
      <c r="G2060" s="44" t="s">
        <v>5414</v>
      </c>
      <c r="H2060" s="45">
        <f t="array" ref="H2060">let(systemId,match(A2060,index(systems,0,1),),refSystemId,match($H$1,index(systems,0,1),),x,index(systems,systemId,3),y,index(systems,systemId,4),refX,index(systems,refSystemId,3),refY,index(systems,refSystemId,4),round(sqrt((x-refX)^2+(y-refY)^2),3))</f>
        <v>437.038</v>
      </c>
      <c r="I2060" s="46" t="s">
        <v>418</v>
      </c>
      <c r="J2060" s="46" t="s">
        <v>645</v>
      </c>
      <c r="K2060" s="46" t="s">
        <v>645</v>
      </c>
      <c r="L2060" s="47" t="s">
        <v>5415</v>
      </c>
      <c r="M2060" s="47" t="s">
        <v>5415</v>
      </c>
      <c r="N2060" s="59" t="s">
        <v>5416</v>
      </c>
      <c r="O2060" s="48" t="s">
        <v>5417</v>
      </c>
      <c r="P2060" s="48" t="s">
        <v>5417</v>
      </c>
      <c r="Q2060" s="48" t="s">
        <v>5417</v>
      </c>
      <c r="R2060" s="48" t="s">
        <v>5417</v>
      </c>
      <c r="S2060" s="48" t="s">
        <v>5417</v>
      </c>
      <c r="T2060" s="48" t="s">
        <v>5417</v>
      </c>
      <c r="U2060" s="48" t="s">
        <v>5417</v>
      </c>
      <c r="V2060" s="48" t="s">
        <v>5417</v>
      </c>
      <c r="W2060" s="48" t="s">
        <v>5417</v>
      </c>
      <c r="X2060" s="48" t="s">
        <v>5417</v>
      </c>
      <c r="Y2060" s="48" t="s">
        <v>5417</v>
      </c>
      <c r="Z2060" s="48" t="s">
        <v>5417</v>
      </c>
      <c r="AA2060" s="48" t="s">
        <v>5417</v>
      </c>
      <c r="AB2060" s="48" t="s">
        <v>5417</v>
      </c>
      <c r="AC2060" s="48" t="s">
        <v>5417</v>
      </c>
      <c r="AD2060" s="48" t="s">
        <v>5417</v>
      </c>
      <c r="AE2060" s="48" t="s">
        <v>5417</v>
      </c>
      <c r="AF2060" s="48" t="s">
        <v>5417</v>
      </c>
      <c r="AG2060" s="48" t="s">
        <v>5417</v>
      </c>
      <c r="AH2060" s="48" t="s">
        <v>5417</v>
      </c>
      <c r="AI2060" s="48" t="s">
        <v>5417</v>
      </c>
      <c r="AJ2060" s="48" t="s">
        <v>5417</v>
      </c>
      <c r="AK2060" s="48" t="s">
        <v>5417</v>
      </c>
      <c r="AL2060" s="48" t="s">
        <v>5417</v>
      </c>
      <c r="AM2060" s="48" t="s">
        <v>5417</v>
      </c>
      <c r="AN2060" s="48" t="s">
        <v>5417</v>
      </c>
      <c r="AO2060" s="48" t="s">
        <v>5417</v>
      </c>
      <c r="AP2060" s="48" t="s">
        <v>5416</v>
      </c>
      <c r="AQ2060" s="48" t="s">
        <v>5418</v>
      </c>
      <c r="AR2060" s="48" t="s">
        <v>5418</v>
      </c>
      <c r="AS2060" s="48" t="s">
        <v>5418</v>
      </c>
      <c r="AT2060" s="48" t="s">
        <v>5419</v>
      </c>
      <c r="AU2060" s="48" t="s">
        <v>5419</v>
      </c>
      <c r="AV2060" s="48" t="s">
        <v>5419</v>
      </c>
      <c r="AW2060" s="48" t="s">
        <v>5419</v>
      </c>
      <c r="AX2060" s="48" t="s">
        <v>5419</v>
      </c>
      <c r="AY2060" s="48" t="s">
        <v>5419</v>
      </c>
      <c r="AZ2060" s="28" t="s">
        <v>5419</v>
      </c>
    </row>
    <row r="2061" ht="15.75" customHeight="1">
      <c r="A2061" s="40">
        <v>1849.0</v>
      </c>
      <c r="B2061" s="28" t="s">
        <v>5420</v>
      </c>
      <c r="C2061" s="41"/>
      <c r="D2061" s="42">
        <f t="array" ref="D2061">index(systems,match($A2061,INDEX(systems,0,1),),3)</f>
        <v>332.956</v>
      </c>
      <c r="E2061" s="42">
        <f t="array" ref="E2061">index(systems,match($A2061,INDEX(systems,0,1),),4)</f>
        <v>417.297</v>
      </c>
      <c r="F2061" s="43" t="str">
        <f>IFERROR(__xludf.DUMMYFUNCTION("let(row, match($B2061&amp;if($C2061&lt;&gt;"""","" [""&amp;$C2061&amp;""]"",""""),index(nebulae,,2),0),join("","",iferror(round(index(nebulae,row,5)/2,3),1),iferror(round(index(nebulae,row,6)/2,3),1),0))"),"1,1,0")</f>
        <v>1,1,0</v>
      </c>
      <c r="G2061" s="44" t="s">
        <v>5421</v>
      </c>
      <c r="H2061" s="45">
        <f t="array" ref="H2061">let(systemId,match(A2061,index(systems,0,1),),refSystemId,match($H$1,index(systems,0,1),),x,index(systems,systemId,3),y,index(systems,systemId,4),refX,index(systems,refSystemId,3),refY,index(systems,refSystemId,4),round(sqrt((x-refX)^2+(y-refY)^2),3))</f>
        <v>533.851</v>
      </c>
      <c r="I2061" s="28" t="s">
        <v>408</v>
      </c>
      <c r="J2061" s="28" t="s">
        <v>408</v>
      </c>
      <c r="K2061" s="28" t="s">
        <v>408</v>
      </c>
      <c r="L2061" s="69" t="s">
        <v>408</v>
      </c>
      <c r="M2061" s="69" t="s">
        <v>408</v>
      </c>
      <c r="N2061" s="60" t="s">
        <v>408</v>
      </c>
      <c r="O2061" s="41"/>
      <c r="P2061" s="48" t="s">
        <v>571</v>
      </c>
      <c r="Q2061" s="48" t="s">
        <v>571</v>
      </c>
      <c r="R2061" s="48" t="s">
        <v>571</v>
      </c>
      <c r="S2061" s="48" t="s">
        <v>571</v>
      </c>
      <c r="T2061" s="48" t="s">
        <v>571</v>
      </c>
      <c r="U2061" s="48" t="s">
        <v>571</v>
      </c>
      <c r="V2061" s="48" t="s">
        <v>571</v>
      </c>
      <c r="W2061" s="48" t="s">
        <v>571</v>
      </c>
      <c r="X2061" s="48" t="s">
        <v>571</v>
      </c>
      <c r="Y2061" s="48" t="s">
        <v>422</v>
      </c>
      <c r="Z2061" s="48" t="s">
        <v>422</v>
      </c>
      <c r="AA2061" s="48" t="s">
        <v>422</v>
      </c>
      <c r="AB2061" s="48" t="s">
        <v>422</v>
      </c>
      <c r="AC2061" s="48" t="s">
        <v>422</v>
      </c>
      <c r="AD2061" s="48" t="s">
        <v>422</v>
      </c>
      <c r="AE2061" s="48" t="s">
        <v>422</v>
      </c>
      <c r="AF2061" s="48" t="s">
        <v>422</v>
      </c>
      <c r="AG2061" s="48" t="s">
        <v>422</v>
      </c>
      <c r="AH2061" s="48" t="s">
        <v>422</v>
      </c>
      <c r="AI2061" s="48" t="s">
        <v>422</v>
      </c>
      <c r="AJ2061" s="48" t="s">
        <v>422</v>
      </c>
      <c r="AK2061" s="48" t="s">
        <v>422</v>
      </c>
      <c r="AL2061" s="48" t="s">
        <v>422</v>
      </c>
      <c r="AM2061" s="48" t="s">
        <v>422</v>
      </c>
      <c r="AN2061" s="48" t="s">
        <v>422</v>
      </c>
      <c r="AO2061" s="48" t="s">
        <v>422</v>
      </c>
      <c r="AP2061" s="48" t="s">
        <v>422</v>
      </c>
      <c r="AQ2061" s="48" t="s">
        <v>422</v>
      </c>
      <c r="AR2061" s="48" t="s">
        <v>422</v>
      </c>
      <c r="AS2061" s="48" t="s">
        <v>422</v>
      </c>
      <c r="AT2061" s="48" t="s">
        <v>422</v>
      </c>
      <c r="AU2061" s="48" t="s">
        <v>422</v>
      </c>
      <c r="AV2061" s="48" t="s">
        <v>422</v>
      </c>
      <c r="AW2061" s="48" t="s">
        <v>422</v>
      </c>
      <c r="AX2061" s="48" t="s">
        <v>422</v>
      </c>
      <c r="AY2061" s="48" t="s">
        <v>422</v>
      </c>
      <c r="AZ2061" s="28" t="s">
        <v>422</v>
      </c>
    </row>
    <row r="2062" ht="15.75" customHeight="1">
      <c r="A2062" s="40">
        <v>1850.0</v>
      </c>
      <c r="B2062" s="28" t="s">
        <v>5422</v>
      </c>
      <c r="C2062" s="28" t="s">
        <v>5423</v>
      </c>
      <c r="D2062" s="42">
        <f t="array" ref="D2062">index(systems,match($A2062,INDEX(systems,0,1),),3)</f>
        <v>-2.852</v>
      </c>
      <c r="E2062" s="42">
        <f t="array" ref="E2062">index(systems,match($A2062,INDEX(systems,0,1),),4)</f>
        <v>-152.286</v>
      </c>
      <c r="F2062" s="43" t="str">
        <f>IFERROR(__xludf.DUMMYFUNCTION("let(row, match($B2062&amp;if($C2062&lt;&gt;"""","" [""&amp;$C2062&amp;""]"",""""),index(nebulae,,2),0),join("","",iferror(round(index(nebulae,row,5)/2,3),1),iferror(round(index(nebulae,row,6)/2,3),1),0))"),"1,1,0")</f>
        <v>1,1,0</v>
      </c>
      <c r="G2062" s="44" t="s">
        <v>5424</v>
      </c>
      <c r="H2062" s="45">
        <f t="array" ref="H2062">let(systemId,match(A2062,index(systems,0,1),),refSystemId,match($H$1,index(systems,0,1),),x,index(systems,systemId,3),y,index(systems,systemId,4),refX,index(systems,refSystemId,3),refY,index(systems,refSystemId,4),round(sqrt((x-refX)^2+(y-refY)^2),3))</f>
        <v>152.313</v>
      </c>
      <c r="I2062" s="46" t="s">
        <v>418</v>
      </c>
      <c r="J2062" s="53"/>
      <c r="K2062" s="53"/>
      <c r="L2062" s="53"/>
      <c r="M2062" s="46" t="s">
        <v>1268</v>
      </c>
      <c r="N2062" s="28" t="s">
        <v>2004</v>
      </c>
      <c r="O2062" s="48" t="s">
        <v>2004</v>
      </c>
      <c r="P2062" s="48" t="s">
        <v>2004</v>
      </c>
      <c r="Q2062" s="48" t="s">
        <v>2004</v>
      </c>
      <c r="R2062" s="48" t="s">
        <v>2004</v>
      </c>
      <c r="S2062" s="48" t="s">
        <v>2004</v>
      </c>
      <c r="T2062" s="48" t="s">
        <v>2004</v>
      </c>
      <c r="U2062" s="48" t="s">
        <v>560</v>
      </c>
      <c r="V2062" s="48" t="s">
        <v>560</v>
      </c>
      <c r="W2062" s="48" t="s">
        <v>560</v>
      </c>
      <c r="X2062" s="48" t="s">
        <v>560</v>
      </c>
      <c r="Y2062" s="48" t="s">
        <v>1126</v>
      </c>
      <c r="Z2062" s="48" t="s">
        <v>2005</v>
      </c>
      <c r="AA2062" s="48" t="s">
        <v>2006</v>
      </c>
      <c r="AB2062" s="48" t="s">
        <v>2006</v>
      </c>
      <c r="AC2062" s="48" t="s">
        <v>2006</v>
      </c>
      <c r="AD2062" s="48" t="s">
        <v>2006</v>
      </c>
      <c r="AE2062" s="48" t="s">
        <v>2006</v>
      </c>
      <c r="AF2062" s="48" t="s">
        <v>2006</v>
      </c>
      <c r="AG2062" s="48" t="s">
        <v>2006</v>
      </c>
      <c r="AH2062" s="48" t="s">
        <v>2007</v>
      </c>
      <c r="AI2062" s="48" t="s">
        <v>2007</v>
      </c>
      <c r="AJ2062" s="48" t="s">
        <v>2007</v>
      </c>
      <c r="AK2062" s="48" t="s">
        <v>2007</v>
      </c>
      <c r="AL2062" s="48" t="s">
        <v>2007</v>
      </c>
      <c r="AM2062" s="48" t="s">
        <v>2007</v>
      </c>
      <c r="AN2062" s="48" t="s">
        <v>2008</v>
      </c>
      <c r="AO2062" s="48" t="s">
        <v>2008</v>
      </c>
      <c r="AP2062" s="48" t="s">
        <v>2008</v>
      </c>
      <c r="AQ2062" s="48" t="s">
        <v>2008</v>
      </c>
      <c r="AR2062" s="48" t="s">
        <v>2008</v>
      </c>
      <c r="AS2062" s="52" t="s">
        <v>2008</v>
      </c>
      <c r="AT2062" s="52" t="s">
        <v>2009</v>
      </c>
      <c r="AU2062" s="52" t="s">
        <v>2009</v>
      </c>
      <c r="AV2062" s="52" t="s">
        <v>765</v>
      </c>
      <c r="AW2062" s="48" t="s">
        <v>818</v>
      </c>
      <c r="AX2062" s="48" t="s">
        <v>545</v>
      </c>
      <c r="AY2062" s="48" t="s">
        <v>545</v>
      </c>
      <c r="AZ2062" s="28" t="s">
        <v>545</v>
      </c>
    </row>
    <row r="2063" ht="15.75" customHeight="1">
      <c r="A2063" s="40">
        <v>1851.0</v>
      </c>
      <c r="B2063" s="28" t="s">
        <v>5425</v>
      </c>
      <c r="C2063" s="41"/>
      <c r="D2063" s="42">
        <f t="array" ref="D2063">index(systems,match($A2063,INDEX(systems,0,1),),3)</f>
        <v>228.756</v>
      </c>
      <c r="E2063" s="42">
        <f t="array" ref="E2063">index(systems,match($A2063,INDEX(systems,0,1),),4)</f>
        <v>424.374</v>
      </c>
      <c r="F2063" s="43" t="str">
        <f>IFERROR(__xludf.DUMMYFUNCTION("let(row, match($B2063&amp;if($C2063&lt;&gt;"""","" [""&amp;$C2063&amp;""]"",""""),index(nebulae,,2),0),join("","",iferror(round(index(nebulae,row,5)/2,3),1),iferror(round(index(nebulae,row,6)/2,3),1),0))"),"1,1,0")</f>
        <v>1,1,0</v>
      </c>
      <c r="G2063" s="44" t="s">
        <v>5426</v>
      </c>
      <c r="H2063" s="45">
        <f t="array" ref="H2063">let(systemId,match(A2063,index(systems,0,1),),refSystemId,match($H$1,index(systems,0,1),),x,index(systems,systemId,3),y,index(systems,systemId,4),refX,index(systems,refSystemId,3),refY,index(systems,refSystemId,4),round(sqrt((x-refX)^2+(y-refY)^2),3))</f>
        <v>482.102</v>
      </c>
      <c r="I2063" s="46" t="s">
        <v>408</v>
      </c>
      <c r="J2063" s="46" t="s">
        <v>408</v>
      </c>
      <c r="K2063" s="46" t="s">
        <v>408</v>
      </c>
      <c r="L2063" s="47" t="s">
        <v>408</v>
      </c>
      <c r="M2063" s="47" t="s">
        <v>408</v>
      </c>
      <c r="N2063" s="28" t="s">
        <v>408</v>
      </c>
      <c r="O2063" s="41"/>
      <c r="P2063" s="48" t="s">
        <v>960</v>
      </c>
      <c r="Q2063" s="48" t="s">
        <v>960</v>
      </c>
      <c r="R2063" s="48" t="s">
        <v>960</v>
      </c>
      <c r="S2063" s="48" t="s">
        <v>960</v>
      </c>
      <c r="T2063" s="48" t="s">
        <v>960</v>
      </c>
      <c r="U2063" s="48" t="s">
        <v>960</v>
      </c>
      <c r="V2063" s="48" t="s">
        <v>960</v>
      </c>
      <c r="W2063" s="48" t="s">
        <v>960</v>
      </c>
      <c r="X2063" s="48" t="s">
        <v>422</v>
      </c>
      <c r="Y2063" s="48" t="s">
        <v>422</v>
      </c>
      <c r="Z2063" s="48" t="s">
        <v>422</v>
      </c>
      <c r="AA2063" s="48" t="s">
        <v>422</v>
      </c>
      <c r="AB2063" s="48" t="s">
        <v>422</v>
      </c>
      <c r="AC2063" s="48" t="s">
        <v>422</v>
      </c>
      <c r="AD2063" s="48" t="s">
        <v>422</v>
      </c>
      <c r="AE2063" s="48" t="s">
        <v>422</v>
      </c>
      <c r="AF2063" s="48" t="s">
        <v>422</v>
      </c>
      <c r="AG2063" s="48" t="s">
        <v>422</v>
      </c>
      <c r="AH2063" s="48" t="s">
        <v>422</v>
      </c>
      <c r="AI2063" s="48" t="s">
        <v>422</v>
      </c>
      <c r="AJ2063" s="48" t="s">
        <v>422</v>
      </c>
      <c r="AK2063" s="48" t="s">
        <v>422</v>
      </c>
      <c r="AL2063" s="48" t="s">
        <v>422</v>
      </c>
      <c r="AM2063" s="48" t="s">
        <v>422</v>
      </c>
      <c r="AN2063" s="48" t="s">
        <v>422</v>
      </c>
      <c r="AO2063" s="48" t="s">
        <v>422</v>
      </c>
      <c r="AP2063" s="48" t="s">
        <v>422</v>
      </c>
      <c r="AQ2063" s="48" t="s">
        <v>422</v>
      </c>
      <c r="AR2063" s="48" t="s">
        <v>422</v>
      </c>
      <c r="AS2063" s="48" t="s">
        <v>422</v>
      </c>
      <c r="AT2063" s="48" t="s">
        <v>422</v>
      </c>
      <c r="AU2063" s="48" t="s">
        <v>422</v>
      </c>
      <c r="AV2063" s="48" t="s">
        <v>422</v>
      </c>
      <c r="AW2063" s="48" t="s">
        <v>422</v>
      </c>
      <c r="AX2063" s="48" t="s">
        <v>422</v>
      </c>
      <c r="AY2063" s="48" t="s">
        <v>422</v>
      </c>
      <c r="AZ2063" s="28" t="s">
        <v>422</v>
      </c>
    </row>
    <row r="2064" ht="15.75" customHeight="1">
      <c r="A2064" s="40">
        <v>3082.0</v>
      </c>
      <c r="B2064" s="28" t="s">
        <v>5427</v>
      </c>
      <c r="C2064" s="41"/>
      <c r="D2064" s="42">
        <f t="array" ref="D2064">index(systems,match($A2064,INDEX(systems,0,1),),3)</f>
        <v>826.205</v>
      </c>
      <c r="E2064" s="42">
        <f t="array" ref="E2064">index(systems,match($A2064,INDEX(systems,0,1),),4)</f>
        <v>76.764</v>
      </c>
      <c r="F2064" s="43" t="str">
        <f>IFERROR(__xludf.DUMMYFUNCTION("let(row, match($B2064&amp;if($C2064&lt;&gt;"""","" [""&amp;$C2064&amp;""]"",""""),index(nebulae,,2),0),join("","",iferror(round(index(nebulae,row,5)/2,3),1),iferror(round(index(nebulae,row,6)/2,3),1),0))"),"1,1,0")</f>
        <v>1,1,0</v>
      </c>
      <c r="G2064" s="44" t="s">
        <v>5428</v>
      </c>
      <c r="H2064" s="45">
        <f t="array" ref="H2064">let(systemId,match(A2064,index(systems,0,1),),refSystemId,match($H$1,index(systems,0,1),),x,index(systems,systemId,3),y,index(systems,systemId,4),refX,index(systems,refSystemId,3),refY,index(systems,refSystemId,4),round(sqrt((x-refX)^2+(y-refY)^2),3))</f>
        <v>829.763</v>
      </c>
      <c r="I2064" s="55"/>
      <c r="J2064" s="55"/>
      <c r="K2064" s="55"/>
      <c r="L2064" s="55"/>
      <c r="M2064" s="55"/>
      <c r="N2064" s="55"/>
      <c r="O2064" s="55"/>
      <c r="P2064" s="56" t="s">
        <v>418</v>
      </c>
      <c r="Q2064" s="56" t="s">
        <v>418</v>
      </c>
      <c r="R2064" s="56" t="s">
        <v>418</v>
      </c>
      <c r="S2064" s="56" t="s">
        <v>418</v>
      </c>
      <c r="T2064" s="56" t="s">
        <v>418</v>
      </c>
      <c r="U2064" s="56" t="s">
        <v>418</v>
      </c>
      <c r="V2064" s="56" t="s">
        <v>418</v>
      </c>
      <c r="W2064" s="56" t="s">
        <v>418</v>
      </c>
      <c r="X2064" s="56" t="s">
        <v>418</v>
      </c>
      <c r="Y2064" s="56" t="s">
        <v>418</v>
      </c>
      <c r="Z2064" s="56" t="s">
        <v>418</v>
      </c>
      <c r="AA2064" s="56" t="s">
        <v>418</v>
      </c>
      <c r="AB2064" s="56" t="s">
        <v>418</v>
      </c>
      <c r="AC2064" s="56" t="s">
        <v>418</v>
      </c>
      <c r="AD2064" s="56" t="s">
        <v>418</v>
      </c>
      <c r="AE2064" s="56" t="s">
        <v>418</v>
      </c>
      <c r="AF2064" s="56" t="s">
        <v>418</v>
      </c>
      <c r="AG2064" s="56" t="s">
        <v>418</v>
      </c>
      <c r="AH2064" s="56" t="s">
        <v>418</v>
      </c>
      <c r="AI2064" s="56" t="s">
        <v>418</v>
      </c>
      <c r="AJ2064" s="56" t="s">
        <v>418</v>
      </c>
      <c r="AK2064" s="56" t="s">
        <v>418</v>
      </c>
      <c r="AL2064" s="56" t="s">
        <v>418</v>
      </c>
      <c r="AM2064" s="56" t="s">
        <v>418</v>
      </c>
      <c r="AN2064" s="56" t="s">
        <v>418</v>
      </c>
      <c r="AO2064" s="56" t="s">
        <v>418</v>
      </c>
      <c r="AP2064" s="56" t="s">
        <v>418</v>
      </c>
      <c r="AQ2064" s="56" t="s">
        <v>418</v>
      </c>
      <c r="AR2064" s="56" t="s">
        <v>418</v>
      </c>
      <c r="AS2064" s="56" t="s">
        <v>418</v>
      </c>
      <c r="AT2064" s="56" t="s">
        <v>418</v>
      </c>
      <c r="AU2064" s="51" t="s">
        <v>418</v>
      </c>
      <c r="AV2064" s="55"/>
      <c r="AW2064" s="55"/>
      <c r="AX2064" s="55"/>
      <c r="AY2064" s="55"/>
      <c r="AZ2064" s="55"/>
    </row>
    <row r="2065" ht="15.75" customHeight="1">
      <c r="A2065" s="40">
        <v>2873.0</v>
      </c>
      <c r="B2065" s="28" t="s">
        <v>5429</v>
      </c>
      <c r="C2065" s="41"/>
      <c r="D2065" s="42">
        <f t="array" ref="D2065">index(systems,match($A2065,INDEX(systems,0,1),),3)</f>
        <v>-513.031</v>
      </c>
      <c r="E2065" s="42">
        <f t="array" ref="E2065">index(systems,match($A2065,INDEX(systems,0,1),),4)</f>
        <v>-107.935</v>
      </c>
      <c r="F2065" s="43" t="str">
        <f>IFERROR(__xludf.DUMMYFUNCTION("let(row, match($B2065&amp;if($C2065&lt;&gt;"""","" [""&amp;$C2065&amp;""]"",""""),index(nebulae,,2),0),join("","",iferror(round(index(nebulae,row,5)/2,3),1),iferror(round(index(nebulae,row,6)/2,3),1),0))"),"1,1,0")</f>
        <v>1,1,0</v>
      </c>
      <c r="G2065" s="44" t="s">
        <v>5430</v>
      </c>
      <c r="H2065" s="45">
        <f t="array" ref="H2065">let(systemId,match(A2065,index(systems,0,1),),refSystemId,match($H$1,index(systems,0,1),),x,index(systems,systemId,3),y,index(systems,systemId,4),refX,index(systems,refSystemId,3),refY,index(systems,refSystemId,4),round(sqrt((x-refX)^2+(y-refY)^2),3))</f>
        <v>524.262</v>
      </c>
      <c r="I2065" s="55"/>
      <c r="J2065" s="55"/>
      <c r="K2065" s="55"/>
      <c r="L2065" s="55"/>
      <c r="M2065" s="55"/>
      <c r="N2065" s="55"/>
      <c r="O2065" s="55"/>
      <c r="P2065" s="48" t="s">
        <v>408</v>
      </c>
      <c r="Q2065" s="48" t="s">
        <v>408</v>
      </c>
      <c r="R2065" s="48" t="s">
        <v>408</v>
      </c>
      <c r="S2065" s="48" t="s">
        <v>408</v>
      </c>
      <c r="T2065" s="48" t="s">
        <v>408</v>
      </c>
      <c r="U2065" s="41"/>
      <c r="V2065" s="48" t="s">
        <v>418</v>
      </c>
      <c r="W2065" s="48" t="s">
        <v>418</v>
      </c>
      <c r="X2065" s="48" t="s">
        <v>418</v>
      </c>
      <c r="Y2065" s="48" t="s">
        <v>418</v>
      </c>
      <c r="Z2065" s="48" t="s">
        <v>418</v>
      </c>
      <c r="AA2065" s="48" t="s">
        <v>418</v>
      </c>
      <c r="AB2065" s="48" t="s">
        <v>418</v>
      </c>
      <c r="AC2065" s="48" t="s">
        <v>418</v>
      </c>
      <c r="AD2065" s="48" t="s">
        <v>418</v>
      </c>
      <c r="AE2065" s="48" t="s">
        <v>418</v>
      </c>
      <c r="AF2065" s="48" t="s">
        <v>418</v>
      </c>
      <c r="AG2065" s="48" t="s">
        <v>418</v>
      </c>
      <c r="AH2065" s="48" t="s">
        <v>418</v>
      </c>
      <c r="AI2065" s="48" t="s">
        <v>418</v>
      </c>
      <c r="AJ2065" s="48" t="s">
        <v>418</v>
      </c>
      <c r="AK2065" s="48" t="s">
        <v>418</v>
      </c>
      <c r="AL2065" s="48" t="s">
        <v>418</v>
      </c>
      <c r="AM2065" s="48" t="s">
        <v>418</v>
      </c>
      <c r="AN2065" s="48" t="s">
        <v>418</v>
      </c>
      <c r="AO2065" s="48" t="s">
        <v>418</v>
      </c>
      <c r="AP2065" s="48" t="s">
        <v>418</v>
      </c>
      <c r="AQ2065" s="48" t="s">
        <v>418</v>
      </c>
      <c r="AR2065" s="48" t="s">
        <v>418</v>
      </c>
      <c r="AS2065" s="48" t="s">
        <v>418</v>
      </c>
      <c r="AT2065" s="48" t="s">
        <v>418</v>
      </c>
      <c r="AU2065" s="48" t="s">
        <v>418</v>
      </c>
      <c r="AV2065" s="56" t="s">
        <v>418</v>
      </c>
      <c r="AW2065" s="56" t="s">
        <v>418</v>
      </c>
      <c r="AX2065" s="56" t="s">
        <v>418</v>
      </c>
      <c r="AY2065" s="56" t="s">
        <v>418</v>
      </c>
      <c r="AZ2065" s="51" t="s">
        <v>418</v>
      </c>
    </row>
    <row r="2066" ht="15.75" customHeight="1">
      <c r="A2066" s="40">
        <v>1852.0</v>
      </c>
      <c r="B2066" s="28" t="s">
        <v>5431</v>
      </c>
      <c r="C2066" s="41"/>
      <c r="D2066" s="42">
        <f t="array" ref="D2066">index(systems,match($A2066,INDEX(systems,0,1),),3)</f>
        <v>22.346</v>
      </c>
      <c r="E2066" s="42">
        <f t="array" ref="E2066">index(systems,match($A2066,INDEX(systems,0,1),),4)</f>
        <v>-6.068</v>
      </c>
      <c r="F2066" s="43" t="str">
        <f>IFERROR(__xludf.DUMMYFUNCTION("let(row, match($B2066&amp;if($C2066&lt;&gt;"""","" [""&amp;$C2066&amp;""]"",""""),index(nebulae,,2),0),join("","",iferror(round(index(nebulae,row,5)/2,3),1),iferror(round(index(nebulae,row,6)/2,3),1),0))"),"1,1,0")</f>
        <v>1,1,0</v>
      </c>
      <c r="G2066" s="44" t="s">
        <v>5432</v>
      </c>
      <c r="H2066" s="63">
        <f t="array" ref="H2066">let(systemId,match(A2066,index(systems,0,1),),refSystemId,match($H$1,index(systems,0,1),),x,index(systems,systemId,3),y,index(systems,systemId,4),refX,index(systems,refSystemId,3),refY,index(systems,refSystemId,4),round(sqrt((x-refX)^2+(y-refY)^2),3))</f>
        <v>23.155</v>
      </c>
      <c r="I2066" s="46" t="s">
        <v>408</v>
      </c>
      <c r="J2066" s="69" t="s">
        <v>408</v>
      </c>
      <c r="K2066" s="60" t="s">
        <v>408</v>
      </c>
      <c r="L2066" s="28" t="s">
        <v>408</v>
      </c>
      <c r="M2066" s="28" t="s">
        <v>508</v>
      </c>
      <c r="N2066" s="28" t="s">
        <v>534</v>
      </c>
      <c r="O2066" s="48" t="s">
        <v>534</v>
      </c>
      <c r="P2066" s="48" t="s">
        <v>534</v>
      </c>
      <c r="Q2066" s="48" t="s">
        <v>534</v>
      </c>
      <c r="R2066" s="48" t="s">
        <v>535</v>
      </c>
      <c r="S2066" s="48" t="s">
        <v>534</v>
      </c>
      <c r="T2066" s="28" t="s">
        <v>534</v>
      </c>
      <c r="U2066" s="48" t="s">
        <v>519</v>
      </c>
      <c r="V2066" s="48" t="s">
        <v>519</v>
      </c>
      <c r="W2066" s="48" t="s">
        <v>519</v>
      </c>
      <c r="X2066" s="48" t="s">
        <v>422</v>
      </c>
      <c r="Y2066" s="48" t="s">
        <v>422</v>
      </c>
      <c r="Z2066" s="48" t="s">
        <v>422</v>
      </c>
      <c r="AA2066" s="48" t="s">
        <v>422</v>
      </c>
      <c r="AB2066" s="48" t="s">
        <v>422</v>
      </c>
      <c r="AC2066" s="48" t="s">
        <v>422</v>
      </c>
      <c r="AD2066" s="48" t="s">
        <v>422</v>
      </c>
      <c r="AE2066" s="48" t="s">
        <v>422</v>
      </c>
      <c r="AF2066" s="48" t="s">
        <v>422</v>
      </c>
      <c r="AG2066" s="48" t="s">
        <v>422</v>
      </c>
      <c r="AH2066" s="48" t="s">
        <v>422</v>
      </c>
      <c r="AI2066" s="48" t="s">
        <v>422</v>
      </c>
      <c r="AJ2066" s="48" t="s">
        <v>422</v>
      </c>
      <c r="AK2066" s="48" t="s">
        <v>422</v>
      </c>
      <c r="AL2066" s="48" t="s">
        <v>422</v>
      </c>
      <c r="AM2066" s="48" t="s">
        <v>422</v>
      </c>
      <c r="AN2066" s="48" t="s">
        <v>422</v>
      </c>
      <c r="AO2066" s="48" t="s">
        <v>422</v>
      </c>
      <c r="AP2066" s="48" t="s">
        <v>422</v>
      </c>
      <c r="AQ2066" s="48" t="s">
        <v>422</v>
      </c>
      <c r="AR2066" s="48" t="s">
        <v>422</v>
      </c>
      <c r="AS2066" s="48" t="s">
        <v>422</v>
      </c>
      <c r="AT2066" s="48" t="s">
        <v>422</v>
      </c>
      <c r="AU2066" s="48" t="s">
        <v>422</v>
      </c>
      <c r="AV2066" s="48" t="s">
        <v>422</v>
      </c>
      <c r="AW2066" s="48" t="s">
        <v>422</v>
      </c>
      <c r="AX2066" s="48" t="s">
        <v>422</v>
      </c>
      <c r="AY2066" s="48" t="s">
        <v>422</v>
      </c>
      <c r="AZ2066" s="28" t="s">
        <v>422</v>
      </c>
    </row>
    <row r="2067" ht="15.75" customHeight="1">
      <c r="A2067" s="40">
        <v>1853.0</v>
      </c>
      <c r="B2067" s="28" t="s">
        <v>5433</v>
      </c>
      <c r="C2067" s="41"/>
      <c r="D2067" s="42">
        <f t="array" ref="D2067">index(systems,match($A2067,INDEX(systems,0,1),),3)</f>
        <v>139.374</v>
      </c>
      <c r="E2067" s="42">
        <f t="array" ref="E2067">index(systems,match($A2067,INDEX(systems,0,1),),4)</f>
        <v>64.378</v>
      </c>
      <c r="F2067" s="43" t="str">
        <f>IFERROR(__xludf.DUMMYFUNCTION("let(row, match($B2067&amp;if($C2067&lt;&gt;"""","" [""&amp;$C2067&amp;""]"",""""),index(nebulae,,2),0),join("","",iferror(round(index(nebulae,row,5)/2,3),1),iferror(round(index(nebulae,row,6)/2,3),1),0))"),"1,1,0")</f>
        <v>1,1,0</v>
      </c>
      <c r="G2067" s="44" t="s">
        <v>5434</v>
      </c>
      <c r="H2067" s="45">
        <f t="array" ref="H2067">let(systemId,match(A2067,index(systems,0,1),),refSystemId,match($H$1,index(systems,0,1),),x,index(systems,systemId,3),y,index(systems,systemId,4),refX,index(systems,refSystemId,3),refY,index(systems,refSystemId,4),round(sqrt((x-refX)^2+(y-refY)^2),3))</f>
        <v>153.524</v>
      </c>
      <c r="I2067" s="46" t="s">
        <v>408</v>
      </c>
      <c r="J2067" s="46" t="s">
        <v>408</v>
      </c>
      <c r="K2067" s="46" t="s">
        <v>408</v>
      </c>
      <c r="L2067" s="47" t="s">
        <v>408</v>
      </c>
      <c r="M2067" s="47" t="s">
        <v>408</v>
      </c>
      <c r="N2067" s="28" t="s">
        <v>408</v>
      </c>
      <c r="O2067" s="41"/>
      <c r="P2067" s="48" t="s">
        <v>876</v>
      </c>
      <c r="Q2067" s="48" t="s">
        <v>876</v>
      </c>
      <c r="R2067" s="48" t="s">
        <v>876</v>
      </c>
      <c r="S2067" s="48" t="s">
        <v>876</v>
      </c>
      <c r="T2067" s="48" t="s">
        <v>876</v>
      </c>
      <c r="U2067" s="48" t="s">
        <v>876</v>
      </c>
      <c r="V2067" s="48" t="s">
        <v>876</v>
      </c>
      <c r="W2067" s="48" t="s">
        <v>876</v>
      </c>
      <c r="X2067" s="48" t="s">
        <v>876</v>
      </c>
      <c r="Y2067" s="48" t="s">
        <v>422</v>
      </c>
      <c r="Z2067" s="48" t="s">
        <v>422</v>
      </c>
      <c r="AA2067" s="48" t="s">
        <v>422</v>
      </c>
      <c r="AB2067" s="48" t="s">
        <v>422</v>
      </c>
      <c r="AC2067" s="48" t="s">
        <v>422</v>
      </c>
      <c r="AD2067" s="48" t="s">
        <v>422</v>
      </c>
      <c r="AE2067" s="48" t="s">
        <v>422</v>
      </c>
      <c r="AF2067" s="48" t="s">
        <v>422</v>
      </c>
      <c r="AG2067" s="48" t="s">
        <v>422</v>
      </c>
      <c r="AH2067" s="48" t="s">
        <v>422</v>
      </c>
      <c r="AI2067" s="48" t="s">
        <v>422</v>
      </c>
      <c r="AJ2067" s="48" t="s">
        <v>422</v>
      </c>
      <c r="AK2067" s="48" t="s">
        <v>422</v>
      </c>
      <c r="AL2067" s="48" t="s">
        <v>422</v>
      </c>
      <c r="AM2067" s="48" t="s">
        <v>422</v>
      </c>
      <c r="AN2067" s="48" t="s">
        <v>422</v>
      </c>
      <c r="AO2067" s="48" t="s">
        <v>422</v>
      </c>
      <c r="AP2067" s="48" t="s">
        <v>422</v>
      </c>
      <c r="AQ2067" s="48" t="s">
        <v>422</v>
      </c>
      <c r="AR2067" s="48" t="s">
        <v>422</v>
      </c>
      <c r="AS2067" s="48" t="s">
        <v>422</v>
      </c>
      <c r="AT2067" s="48" t="s">
        <v>422</v>
      </c>
      <c r="AU2067" s="48" t="s">
        <v>422</v>
      </c>
      <c r="AV2067" s="52" t="s">
        <v>422</v>
      </c>
      <c r="AW2067" s="52" t="s">
        <v>422</v>
      </c>
      <c r="AX2067" s="48" t="s">
        <v>422</v>
      </c>
      <c r="AY2067" s="52" t="s">
        <v>422</v>
      </c>
      <c r="AZ2067" s="28" t="s">
        <v>422</v>
      </c>
    </row>
    <row r="2068" ht="15.75" customHeight="1">
      <c r="A2068" s="40">
        <v>1854.0</v>
      </c>
      <c r="B2068" s="28" t="s">
        <v>5435</v>
      </c>
      <c r="C2068" s="41"/>
      <c r="D2068" s="42">
        <f t="array" ref="D2068">index(systems,match($A2068,INDEX(systems,0,1),),3)</f>
        <v>231.063</v>
      </c>
      <c r="E2068" s="42">
        <f t="array" ref="E2068">index(systems,match($A2068,INDEX(systems,0,1),),4)</f>
        <v>-296.899</v>
      </c>
      <c r="F2068" s="43" t="str">
        <f>IFERROR(__xludf.DUMMYFUNCTION("let(row, match($B2068&amp;if($C2068&lt;&gt;"""","" [""&amp;$C2068&amp;""]"",""""),index(nebulae,,2),0),join("","",iferror(round(index(nebulae,row,5)/2,3),1),iferror(round(index(nebulae,row,6)/2,3),1),0))"),"1,1,0")</f>
        <v>1,1,0</v>
      </c>
      <c r="G2068" s="44" t="s">
        <v>5436</v>
      </c>
      <c r="H2068" s="45">
        <f t="array" ref="H2068">let(systemId,match(A2068,index(systems,0,1),),refSystemId,match($H$1,index(systems,0,1),),x,index(systems,systemId,3),y,index(systems,systemId,4),refX,index(systems,refSystemId,3),refY,index(systems,refSystemId,4),round(sqrt((x-refX)^2+(y-refY)^2),3))</f>
        <v>376.217</v>
      </c>
      <c r="I2068" s="46" t="s">
        <v>418</v>
      </c>
      <c r="J2068" s="53"/>
      <c r="K2068" s="53"/>
      <c r="L2068" s="53"/>
      <c r="M2068" s="53"/>
      <c r="N2068" s="28" t="s">
        <v>5437</v>
      </c>
      <c r="O2068" s="48" t="s">
        <v>5437</v>
      </c>
      <c r="P2068" s="48" t="s">
        <v>5437</v>
      </c>
      <c r="Q2068" s="48" t="s">
        <v>5437</v>
      </c>
      <c r="R2068" s="48" t="s">
        <v>5437</v>
      </c>
      <c r="S2068" s="48" t="s">
        <v>5437</v>
      </c>
      <c r="T2068" s="48" t="s">
        <v>5437</v>
      </c>
      <c r="U2068" s="48" t="s">
        <v>5437</v>
      </c>
      <c r="V2068" s="48" t="s">
        <v>5437</v>
      </c>
      <c r="W2068" s="48" t="s">
        <v>5437</v>
      </c>
      <c r="X2068" s="48" t="s">
        <v>5437</v>
      </c>
      <c r="Y2068" s="48" t="s">
        <v>5438</v>
      </c>
      <c r="Z2068" s="48" t="s">
        <v>5438</v>
      </c>
      <c r="AA2068" s="48" t="s">
        <v>5439</v>
      </c>
      <c r="AB2068" s="48" t="s">
        <v>5439</v>
      </c>
      <c r="AC2068" s="48" t="s">
        <v>5439</v>
      </c>
      <c r="AD2068" s="48" t="s">
        <v>5439</v>
      </c>
      <c r="AE2068" s="48" t="s">
        <v>5439</v>
      </c>
      <c r="AF2068" s="48" t="s">
        <v>5439</v>
      </c>
      <c r="AG2068" s="48" t="s">
        <v>5439</v>
      </c>
      <c r="AH2068" s="48" t="s">
        <v>5439</v>
      </c>
      <c r="AI2068" s="48" t="s">
        <v>5439</v>
      </c>
      <c r="AJ2068" s="48" t="s">
        <v>5439</v>
      </c>
      <c r="AK2068" s="48" t="s">
        <v>5439</v>
      </c>
      <c r="AL2068" s="48" t="s">
        <v>5439</v>
      </c>
      <c r="AM2068" s="48" t="s">
        <v>5439</v>
      </c>
      <c r="AN2068" s="48" t="s">
        <v>5439</v>
      </c>
      <c r="AO2068" s="48" t="s">
        <v>5438</v>
      </c>
      <c r="AP2068" s="48" t="s">
        <v>5438</v>
      </c>
      <c r="AQ2068" s="48" t="s">
        <v>5438</v>
      </c>
      <c r="AR2068" s="48" t="s">
        <v>5438</v>
      </c>
      <c r="AS2068" s="48" t="s">
        <v>5438</v>
      </c>
      <c r="AT2068" s="48" t="s">
        <v>5438</v>
      </c>
      <c r="AU2068" s="48" t="s">
        <v>5438</v>
      </c>
      <c r="AV2068" s="48" t="s">
        <v>5438</v>
      </c>
      <c r="AW2068" s="48" t="s">
        <v>5438</v>
      </c>
      <c r="AX2068" s="48" t="s">
        <v>617</v>
      </c>
      <c r="AY2068" s="48" t="s">
        <v>5440</v>
      </c>
      <c r="AZ2068" s="28" t="s">
        <v>5440</v>
      </c>
    </row>
    <row r="2069" ht="15.75" customHeight="1">
      <c r="A2069" s="40">
        <v>1855.0</v>
      </c>
      <c r="B2069" s="28" t="s">
        <v>5441</v>
      </c>
      <c r="C2069" s="41"/>
      <c r="D2069" s="42">
        <f t="array" ref="D2069">index(systems,match($A2069,INDEX(systems,0,1),),3)</f>
        <v>-51.105</v>
      </c>
      <c r="E2069" s="42">
        <f t="array" ref="E2069">index(systems,match($A2069,INDEX(systems,0,1),),4)</f>
        <v>-259.908</v>
      </c>
      <c r="F2069" s="43" t="str">
        <f>IFERROR(__xludf.DUMMYFUNCTION("let(row, match($B2069&amp;if($C2069&lt;&gt;"""","" [""&amp;$C2069&amp;""]"",""""),index(nebulae,,2),0),join("","",iferror(round(index(nebulae,row,5)/2,3),1),iferror(round(index(nebulae,row,6)/2,3),1),0))"),"1,1,0")</f>
        <v>1,1,0</v>
      </c>
      <c r="G2069" s="44" t="s">
        <v>5442</v>
      </c>
      <c r="H2069" s="45">
        <f t="array" ref="H2069">let(systemId,match(A2069,index(systems,0,1),),refSystemId,match($H$1,index(systems,0,1),),x,index(systems,systemId,3),y,index(systems,systemId,4),refX,index(systems,refSystemId,3),refY,index(systems,refSystemId,4),round(sqrt((x-refX)^2+(y-refY)^2),3))</f>
        <v>264.885</v>
      </c>
      <c r="I2069" s="46" t="s">
        <v>408</v>
      </c>
      <c r="J2069" s="47" t="s">
        <v>408</v>
      </c>
      <c r="K2069" s="47" t="s">
        <v>408</v>
      </c>
      <c r="L2069" s="47" t="s">
        <v>408</v>
      </c>
      <c r="M2069" s="46" t="s">
        <v>408</v>
      </c>
      <c r="N2069" s="28" t="s">
        <v>408</v>
      </c>
      <c r="O2069" s="41"/>
      <c r="P2069" s="48" t="s">
        <v>968</v>
      </c>
      <c r="Q2069" s="48" t="s">
        <v>968</v>
      </c>
      <c r="R2069" s="48" t="s">
        <v>968</v>
      </c>
      <c r="S2069" s="48" t="s">
        <v>968</v>
      </c>
      <c r="T2069" s="48" t="s">
        <v>968</v>
      </c>
      <c r="U2069" s="48" t="s">
        <v>968</v>
      </c>
      <c r="V2069" s="48" t="s">
        <v>968</v>
      </c>
      <c r="W2069" s="48" t="s">
        <v>968</v>
      </c>
      <c r="X2069" s="48" t="s">
        <v>968</v>
      </c>
      <c r="Y2069" s="48" t="s">
        <v>422</v>
      </c>
      <c r="Z2069" s="48" t="s">
        <v>422</v>
      </c>
      <c r="AA2069" s="48" t="s">
        <v>422</v>
      </c>
      <c r="AB2069" s="48" t="s">
        <v>422</v>
      </c>
      <c r="AC2069" s="48" t="s">
        <v>422</v>
      </c>
      <c r="AD2069" s="48" t="s">
        <v>422</v>
      </c>
      <c r="AE2069" s="48" t="s">
        <v>422</v>
      </c>
      <c r="AF2069" s="48" t="s">
        <v>422</v>
      </c>
      <c r="AG2069" s="48" t="s">
        <v>422</v>
      </c>
      <c r="AH2069" s="48" t="s">
        <v>422</v>
      </c>
      <c r="AI2069" s="48" t="s">
        <v>422</v>
      </c>
      <c r="AJ2069" s="48" t="s">
        <v>422</v>
      </c>
      <c r="AK2069" s="48" t="s">
        <v>422</v>
      </c>
      <c r="AL2069" s="48" t="s">
        <v>422</v>
      </c>
      <c r="AM2069" s="48" t="s">
        <v>422</v>
      </c>
      <c r="AN2069" s="48" t="s">
        <v>422</v>
      </c>
      <c r="AO2069" s="48" t="s">
        <v>422</v>
      </c>
      <c r="AP2069" s="48" t="s">
        <v>422</v>
      </c>
      <c r="AQ2069" s="48" t="s">
        <v>422</v>
      </c>
      <c r="AR2069" s="48" t="s">
        <v>422</v>
      </c>
      <c r="AS2069" s="48" t="s">
        <v>422</v>
      </c>
      <c r="AT2069" s="48" t="s">
        <v>422</v>
      </c>
      <c r="AU2069" s="48" t="s">
        <v>422</v>
      </c>
      <c r="AV2069" s="52" t="s">
        <v>422</v>
      </c>
      <c r="AW2069" s="52" t="s">
        <v>422</v>
      </c>
      <c r="AX2069" s="48" t="s">
        <v>422</v>
      </c>
      <c r="AY2069" s="48" t="s">
        <v>422</v>
      </c>
      <c r="AZ2069" s="28" t="s">
        <v>422</v>
      </c>
    </row>
    <row r="2070" ht="15.75" customHeight="1">
      <c r="A2070" s="40">
        <v>1856.0</v>
      </c>
      <c r="B2070" s="28" t="s">
        <v>5443</v>
      </c>
      <c r="C2070" s="41"/>
      <c r="D2070" s="42">
        <f t="array" ref="D2070">index(systems,match($A2070,INDEX(systems,0,1),),3)</f>
        <v>219.972</v>
      </c>
      <c r="E2070" s="42">
        <f t="array" ref="E2070">index(systems,match($A2070,INDEX(systems,0,1),),4)</f>
        <v>-50.015</v>
      </c>
      <c r="F2070" s="43" t="str">
        <f>IFERROR(__xludf.DUMMYFUNCTION("let(row, match($B2070&amp;if($C2070&lt;&gt;"""","" [""&amp;$C2070&amp;""]"",""""),index(nebulae,,2),0),join("","",iferror(round(index(nebulae,row,5)/2,3),1),iferror(round(index(nebulae,row,6)/2,3),1),0))"),"1,1,0")</f>
        <v>1,1,0</v>
      </c>
      <c r="G2070" s="44" t="s">
        <v>5444</v>
      </c>
      <c r="H2070" s="45">
        <f t="array" ref="H2070">let(systemId,match(A2070,index(systems,0,1),),refSystemId,match($H$1,index(systems,0,1),),x,index(systems,systemId,3),y,index(systems,systemId,4),refX,index(systems,refSystemId,3),refY,index(systems,refSystemId,4),round(sqrt((x-refX)^2+(y-refY)^2),3))</f>
        <v>225.586</v>
      </c>
      <c r="I2070" s="41"/>
      <c r="J2070" s="28" t="s">
        <v>418</v>
      </c>
      <c r="K2070" s="41"/>
      <c r="L2070" s="41"/>
      <c r="M2070" s="41"/>
      <c r="N2070" s="28" t="s">
        <v>555</v>
      </c>
      <c r="O2070" s="48" t="s">
        <v>555</v>
      </c>
      <c r="P2070" s="48" t="s">
        <v>555</v>
      </c>
      <c r="Q2070" s="48" t="s">
        <v>555</v>
      </c>
      <c r="R2070" s="48" t="s">
        <v>555</v>
      </c>
      <c r="S2070" s="48" t="s">
        <v>555</v>
      </c>
      <c r="T2070" s="48" t="s">
        <v>555</v>
      </c>
      <c r="U2070" s="48" t="s">
        <v>555</v>
      </c>
      <c r="V2070" s="48" t="s">
        <v>555</v>
      </c>
      <c r="W2070" s="48" t="s">
        <v>555</v>
      </c>
      <c r="X2070" s="48" t="s">
        <v>555</v>
      </c>
      <c r="Y2070" s="48" t="s">
        <v>992</v>
      </c>
      <c r="Z2070" s="48" t="s">
        <v>992</v>
      </c>
      <c r="AA2070" s="48" t="s">
        <v>993</v>
      </c>
      <c r="AB2070" s="48" t="s">
        <v>993</v>
      </c>
      <c r="AC2070" s="48" t="s">
        <v>993</v>
      </c>
      <c r="AD2070" s="48" t="s">
        <v>993</v>
      </c>
      <c r="AE2070" s="48" t="s">
        <v>993</v>
      </c>
      <c r="AF2070" s="48" t="s">
        <v>993</v>
      </c>
      <c r="AG2070" s="48" t="s">
        <v>993</v>
      </c>
      <c r="AH2070" s="48" t="s">
        <v>993</v>
      </c>
      <c r="AI2070" s="48" t="s">
        <v>993</v>
      </c>
      <c r="AJ2070" s="48" t="s">
        <v>993</v>
      </c>
      <c r="AK2070" s="48" t="s">
        <v>993</v>
      </c>
      <c r="AL2070" s="48" t="s">
        <v>993</v>
      </c>
      <c r="AM2070" s="48" t="s">
        <v>993</v>
      </c>
      <c r="AN2070" s="48" t="s">
        <v>993</v>
      </c>
      <c r="AO2070" s="48" t="s">
        <v>992</v>
      </c>
      <c r="AP2070" s="48" t="s">
        <v>992</v>
      </c>
      <c r="AQ2070" s="48" t="s">
        <v>992</v>
      </c>
      <c r="AR2070" s="48" t="s">
        <v>992</v>
      </c>
      <c r="AS2070" s="48" t="s">
        <v>992</v>
      </c>
      <c r="AT2070" s="48" t="s">
        <v>992</v>
      </c>
      <c r="AU2070" s="48" t="s">
        <v>992</v>
      </c>
      <c r="AV2070" s="48" t="s">
        <v>994</v>
      </c>
      <c r="AW2070" s="48" t="s">
        <v>994</v>
      </c>
      <c r="AX2070" s="48" t="s">
        <v>994</v>
      </c>
      <c r="AY2070" s="48" t="s">
        <v>994</v>
      </c>
      <c r="AZ2070" s="28" t="s">
        <v>994</v>
      </c>
    </row>
    <row r="2071" ht="15.75" customHeight="1">
      <c r="A2071" s="40">
        <v>1857.0</v>
      </c>
      <c r="B2071" s="28" t="s">
        <v>5445</v>
      </c>
      <c r="C2071" s="41"/>
      <c r="D2071" s="42">
        <f t="array" ref="D2071">index(systems,match($A2071,INDEX(systems,0,1),),3)</f>
        <v>191.796</v>
      </c>
      <c r="E2071" s="42">
        <f t="array" ref="E2071">index(systems,match($A2071,INDEX(systems,0,1),),4)</f>
        <v>-375.56</v>
      </c>
      <c r="F2071" s="43" t="str">
        <f>IFERROR(__xludf.DUMMYFUNCTION("let(row, match($B2071&amp;if($C2071&lt;&gt;"""","" [""&amp;$C2071&amp;""]"",""""),index(nebulae,,2),0),join("","",iferror(round(index(nebulae,row,5)/2,3),1),iferror(round(index(nebulae,row,6)/2,3),1),0))"),"1,1,0")</f>
        <v>1,1,0</v>
      </c>
      <c r="G2071" s="44" t="s">
        <v>5446</v>
      </c>
      <c r="H2071" s="45">
        <f t="array" ref="H2071">let(systemId,match(A2071,index(systems,0,1),),refSystemId,match($H$1,index(systems,0,1),),x,index(systems,systemId,3),y,index(systems,systemId,4),refX,index(systems,refSystemId,3),refY,index(systems,refSystemId,4),round(sqrt((x-refX)^2+(y-refY)^2),3))</f>
        <v>421.7</v>
      </c>
      <c r="I2071" s="41"/>
      <c r="J2071" s="41"/>
      <c r="K2071" s="41"/>
      <c r="L2071" s="53"/>
      <c r="M2071" s="46" t="s">
        <v>953</v>
      </c>
      <c r="N2071" s="59" t="s">
        <v>953</v>
      </c>
      <c r="O2071" s="48" t="s">
        <v>953</v>
      </c>
      <c r="P2071" s="48" t="s">
        <v>630</v>
      </c>
      <c r="Q2071" s="48" t="s">
        <v>630</v>
      </c>
      <c r="R2071" s="48" t="s">
        <v>630</v>
      </c>
      <c r="S2071" s="48" t="s">
        <v>630</v>
      </c>
      <c r="T2071" s="48" t="s">
        <v>630</v>
      </c>
      <c r="U2071" s="48" t="s">
        <v>630</v>
      </c>
      <c r="V2071" s="48" t="s">
        <v>630</v>
      </c>
      <c r="W2071" s="48" t="s">
        <v>630</v>
      </c>
      <c r="X2071" s="48" t="s">
        <v>630</v>
      </c>
      <c r="Y2071" s="48" t="s">
        <v>630</v>
      </c>
      <c r="Z2071" s="48" t="s">
        <v>630</v>
      </c>
      <c r="AA2071" s="48" t="s">
        <v>630</v>
      </c>
      <c r="AB2071" s="48" t="s">
        <v>630</v>
      </c>
      <c r="AC2071" s="48" t="s">
        <v>630</v>
      </c>
      <c r="AD2071" s="48" t="s">
        <v>630</v>
      </c>
      <c r="AE2071" s="48" t="s">
        <v>630</v>
      </c>
      <c r="AF2071" s="48" t="s">
        <v>630</v>
      </c>
      <c r="AG2071" s="48" t="s">
        <v>630</v>
      </c>
      <c r="AH2071" s="48" t="s">
        <v>630</v>
      </c>
      <c r="AI2071" s="48" t="s">
        <v>630</v>
      </c>
      <c r="AJ2071" s="48" t="s">
        <v>630</v>
      </c>
      <c r="AK2071" s="48" t="s">
        <v>630</v>
      </c>
      <c r="AL2071" s="48" t="s">
        <v>630</v>
      </c>
      <c r="AM2071" s="48" t="s">
        <v>630</v>
      </c>
      <c r="AN2071" s="48" t="s">
        <v>630</v>
      </c>
      <c r="AO2071" s="48" t="s">
        <v>630</v>
      </c>
      <c r="AP2071" s="48" t="s">
        <v>630</v>
      </c>
      <c r="AQ2071" s="48" t="s">
        <v>953</v>
      </c>
      <c r="AR2071" s="48" t="s">
        <v>953</v>
      </c>
      <c r="AS2071" s="48" t="s">
        <v>953</v>
      </c>
      <c r="AT2071" s="48" t="s">
        <v>953</v>
      </c>
      <c r="AU2071" s="48" t="s">
        <v>953</v>
      </c>
      <c r="AV2071" s="48" t="s">
        <v>953</v>
      </c>
      <c r="AW2071" s="48" t="s">
        <v>953</v>
      </c>
      <c r="AX2071" s="48" t="s">
        <v>953</v>
      </c>
      <c r="AY2071" s="48" t="s">
        <v>953</v>
      </c>
      <c r="AZ2071" s="28" t="s">
        <v>953</v>
      </c>
    </row>
    <row r="2072" ht="15.75" customHeight="1">
      <c r="A2072" s="40">
        <v>1858.0</v>
      </c>
      <c r="B2072" s="28" t="s">
        <v>5447</v>
      </c>
      <c r="C2072" s="41"/>
      <c r="D2072" s="42">
        <f t="array" ref="D2072">index(systems,match($A2072,INDEX(systems,0,1),),3)</f>
        <v>155.862</v>
      </c>
      <c r="E2072" s="42">
        <f t="array" ref="E2072">index(systems,match($A2072,INDEX(systems,0,1),),4)</f>
        <v>-405.627</v>
      </c>
      <c r="F2072" s="43" t="str">
        <f>IFERROR(__xludf.DUMMYFUNCTION("let(row, match($B2072&amp;if($C2072&lt;&gt;"""","" [""&amp;$C2072&amp;""]"",""""),index(nebulae,,2),0),join("","",iferror(round(index(nebulae,row,5)/2,3),1),iferror(round(index(nebulae,row,6)/2,3),1),0))"),"1,1,0")</f>
        <v>1,1,0</v>
      </c>
      <c r="G2072" s="44" t="s">
        <v>5448</v>
      </c>
      <c r="H2072" s="45">
        <f t="array" ref="H2072">let(systemId,match(A2072,index(systems,0,1),),refSystemId,match($H$1,index(systems,0,1),),x,index(systems,systemId,3),y,index(systems,systemId,4),refX,index(systems,refSystemId,3),refY,index(systems,refSystemId,4),round(sqrt((x-refX)^2+(y-refY)^2),3))</f>
        <v>434.541</v>
      </c>
      <c r="I2072" s="28" t="s">
        <v>408</v>
      </c>
      <c r="J2072" s="28" t="s">
        <v>408</v>
      </c>
      <c r="K2072" s="28" t="s">
        <v>408</v>
      </c>
      <c r="L2072" s="28" t="s">
        <v>953</v>
      </c>
      <c r="M2072" s="28" t="s">
        <v>953</v>
      </c>
      <c r="N2072" s="28" t="s">
        <v>953</v>
      </c>
      <c r="O2072" s="48" t="s">
        <v>953</v>
      </c>
      <c r="P2072" s="48" t="s">
        <v>630</v>
      </c>
      <c r="Q2072" s="48" t="s">
        <v>630</v>
      </c>
      <c r="R2072" s="48" t="s">
        <v>630</v>
      </c>
      <c r="S2072" s="48" t="s">
        <v>630</v>
      </c>
      <c r="T2072" s="48" t="s">
        <v>630</v>
      </c>
      <c r="U2072" s="48" t="s">
        <v>630</v>
      </c>
      <c r="V2072" s="48" t="s">
        <v>630</v>
      </c>
      <c r="W2072" s="48" t="s">
        <v>630</v>
      </c>
      <c r="X2072" s="48" t="s">
        <v>630</v>
      </c>
      <c r="Y2072" s="48" t="s">
        <v>630</v>
      </c>
      <c r="Z2072" s="48" t="s">
        <v>630</v>
      </c>
      <c r="AA2072" s="48" t="s">
        <v>630</v>
      </c>
      <c r="AB2072" s="48" t="s">
        <v>630</v>
      </c>
      <c r="AC2072" s="48" t="s">
        <v>630</v>
      </c>
      <c r="AD2072" s="48" t="s">
        <v>630</v>
      </c>
      <c r="AE2072" s="48" t="s">
        <v>630</v>
      </c>
      <c r="AF2072" s="48" t="s">
        <v>630</v>
      </c>
      <c r="AG2072" s="48" t="s">
        <v>630</v>
      </c>
      <c r="AH2072" s="48" t="s">
        <v>630</v>
      </c>
      <c r="AI2072" s="48" t="s">
        <v>630</v>
      </c>
      <c r="AJ2072" s="48" t="s">
        <v>630</v>
      </c>
      <c r="AK2072" s="48" t="s">
        <v>630</v>
      </c>
      <c r="AL2072" s="48" t="s">
        <v>630</v>
      </c>
      <c r="AM2072" s="48" t="s">
        <v>630</v>
      </c>
      <c r="AN2072" s="48" t="s">
        <v>630</v>
      </c>
      <c r="AO2072" s="48" t="s">
        <v>630</v>
      </c>
      <c r="AP2072" s="48" t="s">
        <v>630</v>
      </c>
      <c r="AQ2072" s="48" t="s">
        <v>953</v>
      </c>
      <c r="AR2072" s="48" t="s">
        <v>953</v>
      </c>
      <c r="AS2072" s="48" t="s">
        <v>953</v>
      </c>
      <c r="AT2072" s="48" t="s">
        <v>953</v>
      </c>
      <c r="AU2072" s="48" t="s">
        <v>953</v>
      </c>
      <c r="AV2072" s="48" t="s">
        <v>953</v>
      </c>
      <c r="AW2072" s="48" t="s">
        <v>953</v>
      </c>
      <c r="AX2072" s="48" t="s">
        <v>953</v>
      </c>
      <c r="AY2072" s="48" t="s">
        <v>953</v>
      </c>
      <c r="AZ2072" s="28" t="s">
        <v>953</v>
      </c>
    </row>
    <row r="2073" ht="15.75" customHeight="1">
      <c r="A2073" s="40">
        <v>2874.0</v>
      </c>
      <c r="B2073" s="28" t="s">
        <v>5449</v>
      </c>
      <c r="C2073" s="41"/>
      <c r="D2073" s="42">
        <f t="array" ref="D2073">index(systems,match($A2073,INDEX(systems,0,1),),3)</f>
        <v>-470.707</v>
      </c>
      <c r="E2073" s="42">
        <f t="array" ref="E2073">index(systems,match($A2073,INDEX(systems,0,1),),4)</f>
        <v>-296.425</v>
      </c>
      <c r="F2073" s="43" t="str">
        <f>IFERROR(__xludf.DUMMYFUNCTION("let(row, match($B2073&amp;if($C2073&lt;&gt;"""","" [""&amp;$C2073&amp;""]"",""""),index(nebulae,,2),0),join("","",iferror(round(index(nebulae,row,5)/2,3),1),iferror(round(index(nebulae,row,6)/2,3),1),0))"),"1,1,0")</f>
        <v>1,1,0</v>
      </c>
      <c r="G2073" s="44" t="s">
        <v>5450</v>
      </c>
      <c r="H2073" s="45">
        <f t="array" ref="H2073">let(systemId,match(A2073,index(systems,0,1),),refSystemId,match($H$1,index(systems,0,1),),x,index(systems,systemId,3),y,index(systems,systemId,4),refX,index(systems,refSystemId,3),refY,index(systems,refSystemId,4),round(sqrt((x-refX)^2+(y-refY)^2),3))</f>
        <v>556.267</v>
      </c>
      <c r="I2073" s="55"/>
      <c r="J2073" s="55"/>
      <c r="K2073" s="55"/>
      <c r="L2073" s="55"/>
      <c r="M2073" s="55"/>
      <c r="N2073" s="55"/>
      <c r="O2073" s="55"/>
      <c r="P2073" s="48" t="s">
        <v>408</v>
      </c>
      <c r="Q2073" s="48" t="s">
        <v>408</v>
      </c>
      <c r="R2073" s="48" t="s">
        <v>408</v>
      </c>
      <c r="S2073" s="48" t="s">
        <v>408</v>
      </c>
      <c r="T2073" s="48" t="s">
        <v>408</v>
      </c>
      <c r="U2073" s="48" t="s">
        <v>408</v>
      </c>
      <c r="V2073" s="48" t="s">
        <v>408</v>
      </c>
      <c r="W2073" s="48" t="s">
        <v>408</v>
      </c>
      <c r="X2073" s="48" t="s">
        <v>408</v>
      </c>
      <c r="Y2073" s="56" t="s">
        <v>579</v>
      </c>
      <c r="Z2073" s="56" t="s">
        <v>408</v>
      </c>
      <c r="AA2073" s="56" t="s">
        <v>579</v>
      </c>
      <c r="AB2073" s="48" t="s">
        <v>579</v>
      </c>
      <c r="AC2073" s="48" t="s">
        <v>579</v>
      </c>
      <c r="AD2073" s="48" t="s">
        <v>579</v>
      </c>
      <c r="AE2073" s="48" t="s">
        <v>579</v>
      </c>
      <c r="AF2073" s="48" t="s">
        <v>579</v>
      </c>
      <c r="AG2073" s="48" t="s">
        <v>579</v>
      </c>
      <c r="AH2073" s="48" t="s">
        <v>579</v>
      </c>
      <c r="AI2073" s="48" t="s">
        <v>579</v>
      </c>
      <c r="AJ2073" s="48" t="s">
        <v>579</v>
      </c>
      <c r="AK2073" s="48" t="s">
        <v>579</v>
      </c>
      <c r="AL2073" s="48" t="s">
        <v>579</v>
      </c>
      <c r="AM2073" s="48" t="s">
        <v>579</v>
      </c>
      <c r="AN2073" s="48" t="s">
        <v>579</v>
      </c>
      <c r="AO2073" s="48" t="s">
        <v>579</v>
      </c>
      <c r="AP2073" s="48" t="s">
        <v>579</v>
      </c>
      <c r="AQ2073" s="48" t="s">
        <v>579</v>
      </c>
      <c r="AR2073" s="48" t="s">
        <v>579</v>
      </c>
      <c r="AS2073" s="48" t="s">
        <v>579</v>
      </c>
      <c r="AT2073" s="48" t="s">
        <v>579</v>
      </c>
      <c r="AU2073" s="48" t="s">
        <v>579</v>
      </c>
      <c r="AV2073" s="56" t="s">
        <v>579</v>
      </c>
      <c r="AW2073" s="56" t="s">
        <v>579</v>
      </c>
      <c r="AX2073" s="56" t="s">
        <v>579</v>
      </c>
      <c r="AY2073" s="56" t="s">
        <v>579</v>
      </c>
      <c r="AZ2073" s="51" t="s">
        <v>579</v>
      </c>
    </row>
    <row r="2074" ht="15.75" customHeight="1">
      <c r="A2074" s="40">
        <v>1859.0</v>
      </c>
      <c r="B2074" s="28" t="s">
        <v>5451</v>
      </c>
      <c r="C2074" s="41"/>
      <c r="D2074" s="42">
        <f t="array" ref="D2074">index(systems,match($A2074,INDEX(systems,0,1),),3)</f>
        <v>-12.415</v>
      </c>
      <c r="E2074" s="42">
        <f t="array" ref="E2074">index(systems,match($A2074,INDEX(systems,0,1),),4)</f>
        <v>113.43</v>
      </c>
      <c r="F2074" s="43" t="str">
        <f>IFERROR(__xludf.DUMMYFUNCTION("let(row, match($B2074&amp;if($C2074&lt;&gt;"""","" [""&amp;$C2074&amp;""]"",""""),index(nebulae,,2),0),join("","",iferror(round(index(nebulae,row,5)/2,3),1),iferror(round(index(nebulae,row,6)/2,3),1),0))"),"1,1,0")</f>
        <v>1,1,0</v>
      </c>
      <c r="G2074" s="44" t="s">
        <v>5452</v>
      </c>
      <c r="H2074" s="45">
        <f t="array" ref="H2074">let(systemId,match(A2074,index(systems,0,1),),refSystemId,match($H$1,index(systems,0,1),),x,index(systems,systemId,3),y,index(systems,systemId,4),refX,index(systems,refSystemId,3),refY,index(systems,refSystemId,4),round(sqrt((x-refX)^2+(y-refY)^2),3))</f>
        <v>114.107</v>
      </c>
      <c r="I2074" s="53"/>
      <c r="J2074" s="53"/>
      <c r="K2074" s="46" t="s">
        <v>418</v>
      </c>
      <c r="L2074" s="46" t="s">
        <v>418</v>
      </c>
      <c r="M2074" s="53"/>
      <c r="N2074" s="28" t="s">
        <v>525</v>
      </c>
      <c r="O2074" s="48" t="s">
        <v>525</v>
      </c>
      <c r="P2074" s="48" t="s">
        <v>525</v>
      </c>
      <c r="Q2074" s="48" t="s">
        <v>525</v>
      </c>
      <c r="R2074" s="48" t="s">
        <v>525</v>
      </c>
      <c r="S2074" s="48" t="s">
        <v>525</v>
      </c>
      <c r="T2074" s="48" t="s">
        <v>525</v>
      </c>
      <c r="U2074" s="48" t="s">
        <v>798</v>
      </c>
      <c r="V2074" s="48" t="s">
        <v>798</v>
      </c>
      <c r="W2074" s="48" t="s">
        <v>798</v>
      </c>
      <c r="X2074" s="48" t="s">
        <v>525</v>
      </c>
      <c r="Y2074" s="48" t="s">
        <v>1321</v>
      </c>
      <c r="Z2074" s="48" t="s">
        <v>1321</v>
      </c>
      <c r="AA2074" s="48" t="s">
        <v>1321</v>
      </c>
      <c r="AB2074" s="48" t="s">
        <v>1321</v>
      </c>
      <c r="AC2074" s="48" t="s">
        <v>1321</v>
      </c>
      <c r="AD2074" s="48" t="s">
        <v>1321</v>
      </c>
      <c r="AE2074" s="48" t="s">
        <v>1321</v>
      </c>
      <c r="AF2074" s="48" t="s">
        <v>1321</v>
      </c>
      <c r="AG2074" s="48" t="s">
        <v>1321</v>
      </c>
      <c r="AH2074" s="48" t="s">
        <v>1321</v>
      </c>
      <c r="AI2074" s="48" t="s">
        <v>1321</v>
      </c>
      <c r="AJ2074" s="48" t="s">
        <v>1321</v>
      </c>
      <c r="AK2074" s="48" t="s">
        <v>1321</v>
      </c>
      <c r="AL2074" s="48" t="s">
        <v>1321</v>
      </c>
      <c r="AM2074" s="48" t="s">
        <v>1321</v>
      </c>
      <c r="AN2074" s="48" t="s">
        <v>1321</v>
      </c>
      <c r="AO2074" s="48" t="s">
        <v>1321</v>
      </c>
      <c r="AP2074" s="48" t="s">
        <v>1321</v>
      </c>
      <c r="AQ2074" s="48" t="s">
        <v>886</v>
      </c>
      <c r="AR2074" s="48" t="s">
        <v>886</v>
      </c>
      <c r="AS2074" s="52" t="s">
        <v>894</v>
      </c>
      <c r="AT2074" s="52" t="s">
        <v>894</v>
      </c>
      <c r="AU2074" s="52" t="s">
        <v>894</v>
      </c>
      <c r="AV2074" s="52" t="s">
        <v>894</v>
      </c>
      <c r="AW2074" s="48" t="s">
        <v>418</v>
      </c>
      <c r="AX2074" s="48" t="s">
        <v>895</v>
      </c>
      <c r="AY2074" s="48" t="s">
        <v>895</v>
      </c>
      <c r="AZ2074" s="28" t="s">
        <v>896</v>
      </c>
    </row>
    <row r="2075" ht="15.75" customHeight="1">
      <c r="A2075" s="40">
        <v>1860.0</v>
      </c>
      <c r="B2075" s="28" t="s">
        <v>5453</v>
      </c>
      <c r="C2075" s="41"/>
      <c r="D2075" s="42">
        <f t="array" ref="D2075">index(systems,match($A2075,INDEX(systems,0,1),),3)</f>
        <v>38.253</v>
      </c>
      <c r="E2075" s="42">
        <f t="array" ref="E2075">index(systems,match($A2075,INDEX(systems,0,1),),4)</f>
        <v>-241.987</v>
      </c>
      <c r="F2075" s="43" t="str">
        <f>IFERROR(__xludf.DUMMYFUNCTION("let(row, match($B2075&amp;if($C2075&lt;&gt;"""","" [""&amp;$C2075&amp;""]"",""""),index(nebulae,,2),0),join("","",iferror(round(index(nebulae,row,5)/2,3),1),iferror(round(index(nebulae,row,6)/2,3),1),0))"),"1,1,0")</f>
        <v>1,1,0</v>
      </c>
      <c r="G2075" s="44" t="s">
        <v>5454</v>
      </c>
      <c r="H2075" s="45">
        <f t="array" ref="H2075">let(systemId,match(A2075,index(systems,0,1),),refSystemId,match($H$1,index(systems,0,1),),x,index(systems,systemId,3),y,index(systems,systemId,4),refX,index(systems,refSystemId,3),refY,index(systems,refSystemId,4),round(sqrt((x-refX)^2+(y-refY)^2),3))</f>
        <v>244.992</v>
      </c>
      <c r="I2075" s="46" t="s">
        <v>418</v>
      </c>
      <c r="J2075" s="53"/>
      <c r="K2075" s="53"/>
      <c r="L2075" s="53"/>
      <c r="M2075" s="46" t="s">
        <v>966</v>
      </c>
      <c r="N2075" s="59" t="s">
        <v>2071</v>
      </c>
      <c r="O2075" s="48" t="s">
        <v>2071</v>
      </c>
      <c r="P2075" s="48" t="s">
        <v>2071</v>
      </c>
      <c r="Q2075" s="48" t="s">
        <v>2071</v>
      </c>
      <c r="R2075" s="48" t="s">
        <v>2071</v>
      </c>
      <c r="S2075" s="48" t="s">
        <v>2071</v>
      </c>
      <c r="T2075" s="48" t="s">
        <v>2071</v>
      </c>
      <c r="U2075" s="48" t="s">
        <v>2071</v>
      </c>
      <c r="V2075" s="48" t="s">
        <v>2071</v>
      </c>
      <c r="W2075" s="48" t="s">
        <v>2071</v>
      </c>
      <c r="X2075" s="48" t="s">
        <v>2071</v>
      </c>
      <c r="Y2075" s="48" t="s">
        <v>2113</v>
      </c>
      <c r="Z2075" s="48" t="s">
        <v>2113</v>
      </c>
      <c r="AA2075" s="48" t="s">
        <v>2113</v>
      </c>
      <c r="AB2075" s="48" t="s">
        <v>2113</v>
      </c>
      <c r="AC2075" s="48" t="s">
        <v>2113</v>
      </c>
      <c r="AD2075" s="48" t="s">
        <v>2113</v>
      </c>
      <c r="AE2075" s="48" t="s">
        <v>2113</v>
      </c>
      <c r="AF2075" s="48" t="s">
        <v>2113</v>
      </c>
      <c r="AG2075" s="48" t="s">
        <v>2113</v>
      </c>
      <c r="AH2075" s="48" t="s">
        <v>2113</v>
      </c>
      <c r="AI2075" s="48" t="s">
        <v>2113</v>
      </c>
      <c r="AJ2075" s="48" t="s">
        <v>2113</v>
      </c>
      <c r="AK2075" s="48" t="s">
        <v>2113</v>
      </c>
      <c r="AL2075" s="48" t="s">
        <v>2113</v>
      </c>
      <c r="AM2075" s="48" t="s">
        <v>2113</v>
      </c>
      <c r="AN2075" s="48" t="s">
        <v>2113</v>
      </c>
      <c r="AO2075" s="48" t="s">
        <v>2113</v>
      </c>
      <c r="AP2075" s="48" t="s">
        <v>492</v>
      </c>
      <c r="AQ2075" s="48" t="s">
        <v>2113</v>
      </c>
      <c r="AR2075" s="52" t="s">
        <v>2113</v>
      </c>
      <c r="AS2075" s="52" t="s">
        <v>2113</v>
      </c>
      <c r="AT2075" s="52" t="s">
        <v>2113</v>
      </c>
      <c r="AU2075" s="52" t="s">
        <v>2113</v>
      </c>
      <c r="AV2075" s="48" t="s">
        <v>2071</v>
      </c>
      <c r="AW2075" s="48" t="s">
        <v>2071</v>
      </c>
      <c r="AX2075" s="48" t="s">
        <v>2071</v>
      </c>
      <c r="AY2075" s="48" t="s">
        <v>2071</v>
      </c>
      <c r="AZ2075" s="28" t="s">
        <v>2071</v>
      </c>
    </row>
    <row r="2076" ht="15.75" customHeight="1">
      <c r="A2076" s="40">
        <v>1861.0</v>
      </c>
      <c r="B2076" s="28" t="s">
        <v>5455</v>
      </c>
      <c r="C2076" s="41"/>
      <c r="D2076" s="42">
        <f t="array" ref="D2076">index(systems,match($A2076,INDEX(systems,0,1),),3)</f>
        <v>-208.644</v>
      </c>
      <c r="E2076" s="42">
        <f t="array" ref="E2076">index(systems,match($A2076,INDEX(systems,0,1),),4)</f>
        <v>-180.737</v>
      </c>
      <c r="F2076" s="43" t="str">
        <f>IFERROR(__xludf.DUMMYFUNCTION("let(row, match($B2076&amp;if($C2076&lt;&gt;"""","" [""&amp;$C2076&amp;""]"",""""),index(nebulae,,2),0),join("","",iferror(round(index(nebulae,row,5)/2,3),1),iferror(round(index(nebulae,row,6)/2,3),1),0))"),"1,1,0")</f>
        <v>1,1,0</v>
      </c>
      <c r="G2076" s="44" t="s">
        <v>5456</v>
      </c>
      <c r="H2076" s="45">
        <f t="array" ref="H2076">let(systemId,match(A2076,index(systems,0,1),),refSystemId,match($H$1,index(systems,0,1),),x,index(systems,systemId,3),y,index(systems,systemId,4),refX,index(systems,refSystemId,3),refY,index(systems,refSystemId,4),round(sqrt((x-refX)^2+(y-refY)^2),3))</f>
        <v>276.04</v>
      </c>
      <c r="I2076" s="28" t="s">
        <v>408</v>
      </c>
      <c r="J2076" s="41"/>
      <c r="K2076" s="41"/>
      <c r="L2076" s="41"/>
      <c r="M2076" s="41"/>
      <c r="N2076" s="28" t="s">
        <v>427</v>
      </c>
      <c r="O2076" s="48" t="s">
        <v>427</v>
      </c>
      <c r="P2076" s="48" t="s">
        <v>427</v>
      </c>
      <c r="Q2076" s="48" t="s">
        <v>427</v>
      </c>
      <c r="R2076" s="48" t="s">
        <v>427</v>
      </c>
      <c r="S2076" s="48" t="s">
        <v>427</v>
      </c>
      <c r="T2076" s="48" t="s">
        <v>427</v>
      </c>
      <c r="U2076" s="48" t="s">
        <v>427</v>
      </c>
      <c r="V2076" s="48" t="s">
        <v>427</v>
      </c>
      <c r="W2076" s="48" t="s">
        <v>427</v>
      </c>
      <c r="X2076" s="48" t="s">
        <v>427</v>
      </c>
      <c r="Y2076" s="48" t="s">
        <v>560</v>
      </c>
      <c r="Z2076" s="48" t="s">
        <v>560</v>
      </c>
      <c r="AA2076" s="48" t="s">
        <v>560</v>
      </c>
      <c r="AB2076" s="48" t="s">
        <v>560</v>
      </c>
      <c r="AC2076" s="48" t="s">
        <v>560</v>
      </c>
      <c r="AD2076" s="48" t="s">
        <v>560</v>
      </c>
      <c r="AE2076" s="48" t="s">
        <v>560</v>
      </c>
      <c r="AF2076" s="48" t="s">
        <v>560</v>
      </c>
      <c r="AG2076" s="48" t="s">
        <v>560</v>
      </c>
      <c r="AH2076" s="48" t="s">
        <v>560</v>
      </c>
      <c r="AI2076" s="48" t="s">
        <v>560</v>
      </c>
      <c r="AJ2076" s="48" t="s">
        <v>560</v>
      </c>
      <c r="AK2076" s="48" t="s">
        <v>560</v>
      </c>
      <c r="AL2076" s="48" t="s">
        <v>560</v>
      </c>
      <c r="AM2076" s="48" t="s">
        <v>560</v>
      </c>
      <c r="AN2076" s="48" t="s">
        <v>560</v>
      </c>
      <c r="AO2076" s="48" t="s">
        <v>560</v>
      </c>
      <c r="AP2076" s="48" t="s">
        <v>560</v>
      </c>
      <c r="AQ2076" s="48" t="s">
        <v>560</v>
      </c>
      <c r="AR2076" s="48" t="s">
        <v>560</v>
      </c>
      <c r="AS2076" s="48" t="s">
        <v>418</v>
      </c>
      <c r="AT2076" s="48" t="s">
        <v>418</v>
      </c>
      <c r="AU2076" s="48" t="s">
        <v>418</v>
      </c>
      <c r="AV2076" s="48" t="s">
        <v>677</v>
      </c>
      <c r="AW2076" s="48" t="s">
        <v>677</v>
      </c>
      <c r="AX2076" s="48" t="s">
        <v>677</v>
      </c>
      <c r="AY2076" s="48" t="s">
        <v>1086</v>
      </c>
      <c r="AZ2076" s="51" t="s">
        <v>1086</v>
      </c>
    </row>
    <row r="2077" ht="15.75" customHeight="1">
      <c r="A2077" s="40">
        <v>1862.0</v>
      </c>
      <c r="B2077" s="28" t="s">
        <v>5457</v>
      </c>
      <c r="C2077" s="41"/>
      <c r="D2077" s="42">
        <f t="array" ref="D2077">index(systems,match($A2077,INDEX(systems,0,1),),3)</f>
        <v>317.412</v>
      </c>
      <c r="E2077" s="42">
        <f t="array" ref="E2077">index(systems,match($A2077,INDEX(systems,0,1),),4)</f>
        <v>-30.54</v>
      </c>
      <c r="F2077" s="43" t="str">
        <f>IFERROR(__xludf.DUMMYFUNCTION("let(row, match($B2077&amp;if($C2077&lt;&gt;"""","" [""&amp;$C2077&amp;""]"",""""),index(nebulae,,2),0),join("","",iferror(round(index(nebulae,row,5)/2,3),1),iferror(round(index(nebulae,row,6)/2,3),1),0))"),"1,1,0")</f>
        <v>1,1,0</v>
      </c>
      <c r="G2077" s="44" t="s">
        <v>5458</v>
      </c>
      <c r="H2077" s="45">
        <f t="array" ref="H2077">let(systemId,match(A2077,index(systems,0,1),),refSystemId,match($H$1,index(systems,0,1),),x,index(systems,systemId,3),y,index(systems,systemId,4),refX,index(systems,refSystemId,3),refY,index(systems,refSystemId,4),round(sqrt((x-refX)^2+(y-refY)^2),3))</f>
        <v>318.878</v>
      </c>
      <c r="I2077" s="46" t="s">
        <v>408</v>
      </c>
      <c r="J2077" s="46" t="s">
        <v>408</v>
      </c>
      <c r="K2077" s="47" t="s">
        <v>408</v>
      </c>
      <c r="L2077" s="47" t="s">
        <v>408</v>
      </c>
      <c r="M2077" s="47" t="s">
        <v>408</v>
      </c>
      <c r="N2077" s="28" t="s">
        <v>408</v>
      </c>
      <c r="O2077" s="41"/>
      <c r="P2077" s="48" t="s">
        <v>1574</v>
      </c>
      <c r="Q2077" s="48" t="s">
        <v>1574</v>
      </c>
      <c r="R2077" s="48" t="s">
        <v>1574</v>
      </c>
      <c r="S2077" s="48" t="s">
        <v>1574</v>
      </c>
      <c r="T2077" s="48" t="s">
        <v>1574</v>
      </c>
      <c r="U2077" s="48" t="s">
        <v>1574</v>
      </c>
      <c r="V2077" s="48" t="s">
        <v>1574</v>
      </c>
      <c r="W2077" s="48" t="s">
        <v>1574</v>
      </c>
      <c r="X2077" s="48" t="s">
        <v>1574</v>
      </c>
      <c r="Y2077" s="48" t="s">
        <v>1575</v>
      </c>
      <c r="Z2077" s="48" t="s">
        <v>1575</v>
      </c>
      <c r="AA2077" s="48" t="s">
        <v>1576</v>
      </c>
      <c r="AB2077" s="48" t="s">
        <v>1576</v>
      </c>
      <c r="AC2077" s="48" t="s">
        <v>1576</v>
      </c>
      <c r="AD2077" s="48" t="s">
        <v>1576</v>
      </c>
      <c r="AE2077" s="48" t="s">
        <v>1576</v>
      </c>
      <c r="AF2077" s="48" t="s">
        <v>1576</v>
      </c>
      <c r="AG2077" s="48" t="s">
        <v>1576</v>
      </c>
      <c r="AH2077" s="48" t="s">
        <v>1576</v>
      </c>
      <c r="AI2077" s="48" t="s">
        <v>1576</v>
      </c>
      <c r="AJ2077" s="48" t="s">
        <v>1576</v>
      </c>
      <c r="AK2077" s="48" t="s">
        <v>1576</v>
      </c>
      <c r="AL2077" s="48" t="s">
        <v>1576</v>
      </c>
      <c r="AM2077" s="48" t="s">
        <v>1576</v>
      </c>
      <c r="AN2077" s="48" t="s">
        <v>1576</v>
      </c>
      <c r="AO2077" s="48" t="s">
        <v>1575</v>
      </c>
      <c r="AP2077" s="48" t="s">
        <v>1575</v>
      </c>
      <c r="AQ2077" s="48" t="s">
        <v>1575</v>
      </c>
      <c r="AR2077" s="48" t="s">
        <v>1575</v>
      </c>
      <c r="AS2077" s="48" t="s">
        <v>1575</v>
      </c>
      <c r="AT2077" s="48" t="s">
        <v>1575</v>
      </c>
      <c r="AU2077" s="48" t="s">
        <v>1575</v>
      </c>
      <c r="AV2077" s="48" t="s">
        <v>1575</v>
      </c>
      <c r="AW2077" s="48" t="s">
        <v>1575</v>
      </c>
      <c r="AX2077" s="48" t="s">
        <v>1575</v>
      </c>
      <c r="AY2077" s="48" t="s">
        <v>1575</v>
      </c>
      <c r="AZ2077" s="28" t="s">
        <v>1575</v>
      </c>
    </row>
    <row r="2078" ht="15.75" customHeight="1">
      <c r="A2078" s="40">
        <v>1863.0</v>
      </c>
      <c r="B2078" s="28" t="s">
        <v>5459</v>
      </c>
      <c r="C2078" s="41"/>
      <c r="D2078" s="42">
        <f t="array" ref="D2078">index(systems,match($A2078,INDEX(systems,0,1),),3)</f>
        <v>-228.268</v>
      </c>
      <c r="E2078" s="42">
        <f t="array" ref="E2078">index(systems,match($A2078,INDEX(systems,0,1),),4)</f>
        <v>393.123</v>
      </c>
      <c r="F2078" s="43" t="str">
        <f>IFERROR(__xludf.DUMMYFUNCTION("let(row, match($B2078&amp;if($C2078&lt;&gt;"""","" [""&amp;$C2078&amp;""]"",""""),index(nebulae,,2),0),join("","",iferror(round(index(nebulae,row,5)/2,3),1),iferror(round(index(nebulae,row,6)/2,3),1),0))"),"1,1,0")</f>
        <v>1,1,0</v>
      </c>
      <c r="G2078" s="44" t="s">
        <v>5460</v>
      </c>
      <c r="H2078" s="45">
        <f t="array" ref="H2078">let(systemId,match(A2078,index(systems,0,1),),refSystemId,match($H$1,index(systems,0,1),),x,index(systems,systemId,3),y,index(systems,systemId,4),refX,index(systems,refSystemId,3),refY,index(systems,refSystemId,4),round(sqrt((x-refX)^2+(y-refY)^2),3))</f>
        <v>454.59</v>
      </c>
      <c r="I2078" s="41"/>
      <c r="J2078" s="41"/>
      <c r="K2078" s="41"/>
      <c r="L2078" s="41"/>
      <c r="M2078" s="41"/>
      <c r="N2078" s="28" t="s">
        <v>497</v>
      </c>
      <c r="O2078" s="48" t="s">
        <v>497</v>
      </c>
      <c r="P2078" s="48" t="s">
        <v>497</v>
      </c>
      <c r="Q2078" s="48" t="s">
        <v>497</v>
      </c>
      <c r="R2078" s="48" t="s">
        <v>497</v>
      </c>
      <c r="S2078" s="48" t="s">
        <v>435</v>
      </c>
      <c r="T2078" s="48" t="s">
        <v>435</v>
      </c>
      <c r="U2078" s="48" t="s">
        <v>435</v>
      </c>
      <c r="V2078" s="48" t="s">
        <v>435</v>
      </c>
      <c r="W2078" s="48" t="s">
        <v>435</v>
      </c>
      <c r="X2078" s="48" t="s">
        <v>435</v>
      </c>
      <c r="Y2078" s="48" t="s">
        <v>435</v>
      </c>
      <c r="Z2078" s="48" t="s">
        <v>435</v>
      </c>
      <c r="AA2078" s="48" t="s">
        <v>1381</v>
      </c>
      <c r="AB2078" s="48" t="s">
        <v>1381</v>
      </c>
      <c r="AC2078" s="48" t="s">
        <v>1381</v>
      </c>
      <c r="AD2078" s="48" t="s">
        <v>1381</v>
      </c>
      <c r="AE2078" s="48" t="s">
        <v>1381</v>
      </c>
      <c r="AF2078" s="48" t="s">
        <v>1381</v>
      </c>
      <c r="AG2078" s="48" t="s">
        <v>1382</v>
      </c>
      <c r="AH2078" s="48" t="s">
        <v>1383</v>
      </c>
      <c r="AI2078" s="48" t="s">
        <v>592</v>
      </c>
      <c r="AJ2078" s="48" t="s">
        <v>592</v>
      </c>
      <c r="AK2078" s="48" t="s">
        <v>592</v>
      </c>
      <c r="AL2078" s="48" t="s">
        <v>592</v>
      </c>
      <c r="AM2078" s="48" t="s">
        <v>592</v>
      </c>
      <c r="AN2078" s="48" t="s">
        <v>592</v>
      </c>
      <c r="AO2078" s="48" t="s">
        <v>417</v>
      </c>
      <c r="AP2078" s="48" t="s">
        <v>417</v>
      </c>
      <c r="AQ2078" s="48" t="s">
        <v>417</v>
      </c>
      <c r="AR2078" s="48" t="s">
        <v>417</v>
      </c>
      <c r="AS2078" s="48" t="s">
        <v>417</v>
      </c>
      <c r="AT2078" s="52" t="s">
        <v>417</v>
      </c>
      <c r="AU2078" s="52" t="s">
        <v>417</v>
      </c>
      <c r="AV2078" s="48" t="s">
        <v>417</v>
      </c>
      <c r="AW2078" s="48" t="s">
        <v>417</v>
      </c>
      <c r="AX2078" s="52" t="s">
        <v>417</v>
      </c>
      <c r="AY2078" s="52" t="s">
        <v>417</v>
      </c>
      <c r="AZ2078" s="51" t="s">
        <v>850</v>
      </c>
    </row>
    <row r="2079" ht="15.75" customHeight="1">
      <c r="A2079" s="40">
        <v>1864.0</v>
      </c>
      <c r="B2079" s="28" t="s">
        <v>5461</v>
      </c>
      <c r="C2079" s="41"/>
      <c r="D2079" s="42">
        <f t="array" ref="D2079">index(systems,match($A2079,INDEX(systems,0,1),),3)</f>
        <v>417.205</v>
      </c>
      <c r="E2079" s="42">
        <f t="array" ref="E2079">index(systems,match($A2079,INDEX(systems,0,1),),4)</f>
        <v>207.867</v>
      </c>
      <c r="F2079" s="43" t="str">
        <f>IFERROR(__xludf.DUMMYFUNCTION("let(row, match($B2079&amp;if($C2079&lt;&gt;"""","" [""&amp;$C2079&amp;""]"",""""),index(nebulae,,2),0),join("","",iferror(round(index(nebulae,row,5)/2,3),1),iferror(round(index(nebulae,row,6)/2,3),1),0))"),"1,1,0")</f>
        <v>1,1,0</v>
      </c>
      <c r="G2079" s="44" t="s">
        <v>5462</v>
      </c>
      <c r="H2079" s="45">
        <f t="array" ref="H2079">let(systemId,match(A2079,index(systems,0,1),),refSystemId,match($H$1,index(systems,0,1),),x,index(systems,systemId,3),y,index(systems,systemId,4),refX,index(systems,refSystemId,3),refY,index(systems,refSystemId,4),round(sqrt((x-refX)^2+(y-refY)^2),3))</f>
        <v>466.121</v>
      </c>
      <c r="I2079" s="41"/>
      <c r="J2079" s="41"/>
      <c r="K2079" s="41"/>
      <c r="L2079" s="41"/>
      <c r="M2079" s="41"/>
      <c r="N2079" s="28" t="s">
        <v>552</v>
      </c>
      <c r="O2079" s="48" t="s">
        <v>1397</v>
      </c>
      <c r="P2079" s="48" t="s">
        <v>1397</v>
      </c>
      <c r="Q2079" s="48" t="s">
        <v>1397</v>
      </c>
      <c r="R2079" s="48" t="s">
        <v>1397</v>
      </c>
      <c r="S2079" s="48" t="s">
        <v>1397</v>
      </c>
      <c r="T2079" s="48" t="s">
        <v>1397</v>
      </c>
      <c r="U2079" s="48" t="s">
        <v>1397</v>
      </c>
      <c r="V2079" s="48" t="s">
        <v>1397</v>
      </c>
      <c r="W2079" s="48" t="s">
        <v>1397</v>
      </c>
      <c r="X2079" s="48" t="s">
        <v>1397</v>
      </c>
      <c r="Y2079" s="48" t="s">
        <v>422</v>
      </c>
      <c r="Z2079" s="48" t="s">
        <v>422</v>
      </c>
      <c r="AA2079" s="48" t="s">
        <v>422</v>
      </c>
      <c r="AB2079" s="48" t="s">
        <v>422</v>
      </c>
      <c r="AC2079" s="48" t="s">
        <v>422</v>
      </c>
      <c r="AD2079" s="48" t="s">
        <v>422</v>
      </c>
      <c r="AE2079" s="48" t="s">
        <v>422</v>
      </c>
      <c r="AF2079" s="48" t="s">
        <v>422</v>
      </c>
      <c r="AG2079" s="48" t="s">
        <v>422</v>
      </c>
      <c r="AH2079" s="48" t="s">
        <v>422</v>
      </c>
      <c r="AI2079" s="48" t="s">
        <v>422</v>
      </c>
      <c r="AJ2079" s="48" t="s">
        <v>422</v>
      </c>
      <c r="AK2079" s="48" t="s">
        <v>422</v>
      </c>
      <c r="AL2079" s="48" t="s">
        <v>422</v>
      </c>
      <c r="AM2079" s="48" t="s">
        <v>422</v>
      </c>
      <c r="AN2079" s="48" t="s">
        <v>422</v>
      </c>
      <c r="AO2079" s="48" t="s">
        <v>422</v>
      </c>
      <c r="AP2079" s="48" t="s">
        <v>422</v>
      </c>
      <c r="AQ2079" s="48" t="s">
        <v>422</v>
      </c>
      <c r="AR2079" s="48" t="s">
        <v>422</v>
      </c>
      <c r="AS2079" s="48" t="s">
        <v>422</v>
      </c>
      <c r="AT2079" s="48" t="s">
        <v>422</v>
      </c>
      <c r="AU2079" s="48" t="s">
        <v>422</v>
      </c>
      <c r="AV2079" s="48" t="s">
        <v>422</v>
      </c>
      <c r="AW2079" s="48" t="s">
        <v>422</v>
      </c>
      <c r="AX2079" s="48" t="s">
        <v>422</v>
      </c>
      <c r="AY2079" s="48" t="s">
        <v>422</v>
      </c>
      <c r="AZ2079" s="28" t="s">
        <v>422</v>
      </c>
    </row>
    <row r="2080" ht="15.75" customHeight="1">
      <c r="A2080" s="40">
        <v>1865.0</v>
      </c>
      <c r="B2080" s="28" t="s">
        <v>5463</v>
      </c>
      <c r="C2080" s="41"/>
      <c r="D2080" s="42">
        <f t="array" ref="D2080">index(systems,match($A2080,INDEX(systems,0,1),),3)</f>
        <v>-173.952</v>
      </c>
      <c r="E2080" s="42">
        <f t="array" ref="E2080">index(systems,match($A2080,INDEX(systems,0,1),),4)</f>
        <v>-198.575</v>
      </c>
      <c r="F2080" s="43" t="str">
        <f>IFERROR(__xludf.DUMMYFUNCTION("let(row, match($B2080&amp;if($C2080&lt;&gt;"""","" [""&amp;$C2080&amp;""]"",""""),index(nebulae,,2),0),join("","",iferror(round(index(nebulae,row,5)/2,3),1),iferror(round(index(nebulae,row,6)/2,3),1),0))"),"1,1,0")</f>
        <v>1,1,0</v>
      </c>
      <c r="G2080" s="44" t="s">
        <v>5464</v>
      </c>
      <c r="H2080" s="45">
        <f t="array" ref="H2080">let(systemId,match(A2080,index(systems,0,1),),refSystemId,match($H$1,index(systems,0,1),),x,index(systems,systemId,3),y,index(systems,systemId,4),refX,index(systems,refSystemId,3),refY,index(systems,refSystemId,4),round(sqrt((x-refX)^2+(y-refY)^2),3))</f>
        <v>263.991</v>
      </c>
      <c r="I2080" s="46" t="s">
        <v>676</v>
      </c>
      <c r="J2080" s="47" t="s">
        <v>558</v>
      </c>
      <c r="K2080" s="47" t="s">
        <v>558</v>
      </c>
      <c r="L2080" s="47" t="s">
        <v>558</v>
      </c>
      <c r="M2080" s="47" t="s">
        <v>558</v>
      </c>
      <c r="N2080" s="28" t="s">
        <v>558</v>
      </c>
      <c r="O2080" s="48" t="s">
        <v>558</v>
      </c>
      <c r="P2080" s="48" t="s">
        <v>558</v>
      </c>
      <c r="Q2080" s="48" t="s">
        <v>558</v>
      </c>
      <c r="R2080" s="48" t="s">
        <v>558</v>
      </c>
      <c r="S2080" s="48" t="s">
        <v>558</v>
      </c>
      <c r="T2080" s="48" t="s">
        <v>558</v>
      </c>
      <c r="U2080" s="48" t="s">
        <v>558</v>
      </c>
      <c r="V2080" s="48" t="s">
        <v>558</v>
      </c>
      <c r="W2080" s="48" t="s">
        <v>558</v>
      </c>
      <c r="X2080" s="48" t="s">
        <v>558</v>
      </c>
      <c r="Y2080" s="48" t="s">
        <v>558</v>
      </c>
      <c r="Z2080" s="48" t="s">
        <v>558</v>
      </c>
      <c r="AA2080" s="48" t="s">
        <v>558</v>
      </c>
      <c r="AB2080" s="48" t="s">
        <v>558</v>
      </c>
      <c r="AC2080" s="48" t="s">
        <v>558</v>
      </c>
      <c r="AD2080" s="48" t="s">
        <v>558</v>
      </c>
      <c r="AE2080" s="48" t="s">
        <v>558</v>
      </c>
      <c r="AF2080" s="48" t="s">
        <v>558</v>
      </c>
      <c r="AG2080" s="48" t="s">
        <v>558</v>
      </c>
      <c r="AH2080" s="48" t="s">
        <v>558</v>
      </c>
      <c r="AI2080" s="48" t="s">
        <v>558</v>
      </c>
      <c r="AJ2080" s="48" t="s">
        <v>558</v>
      </c>
      <c r="AK2080" s="48" t="s">
        <v>558</v>
      </c>
      <c r="AL2080" s="48" t="s">
        <v>558</v>
      </c>
      <c r="AM2080" s="48" t="s">
        <v>558</v>
      </c>
      <c r="AN2080" s="48" t="s">
        <v>558</v>
      </c>
      <c r="AO2080" s="48" t="s">
        <v>558</v>
      </c>
      <c r="AP2080" s="48" t="s">
        <v>558</v>
      </c>
      <c r="AQ2080" s="48" t="s">
        <v>558</v>
      </c>
      <c r="AR2080" s="48" t="s">
        <v>676</v>
      </c>
      <c r="AS2080" s="48" t="s">
        <v>676</v>
      </c>
      <c r="AT2080" s="48" t="s">
        <v>676</v>
      </c>
      <c r="AU2080" s="48" t="s">
        <v>677</v>
      </c>
      <c r="AV2080" s="48" t="s">
        <v>677</v>
      </c>
      <c r="AW2080" s="48" t="s">
        <v>677</v>
      </c>
      <c r="AX2080" s="48" t="s">
        <v>677</v>
      </c>
      <c r="AY2080" s="48" t="s">
        <v>1086</v>
      </c>
      <c r="AZ2080" s="51" t="s">
        <v>1086</v>
      </c>
    </row>
    <row r="2081" ht="15.75" customHeight="1">
      <c r="A2081" s="40">
        <v>1866.0</v>
      </c>
      <c r="B2081" s="28" t="s">
        <v>5465</v>
      </c>
      <c r="C2081" s="41"/>
      <c r="D2081" s="42">
        <f t="array" ref="D2081">index(systems,match($A2081,INDEX(systems,0,1),),3)</f>
        <v>-374.275</v>
      </c>
      <c r="E2081" s="42">
        <f t="array" ref="E2081">index(systems,match($A2081,INDEX(systems,0,1),),4)</f>
        <v>242.936</v>
      </c>
      <c r="F2081" s="43" t="str">
        <f>IFERROR(__xludf.DUMMYFUNCTION("let(row, match($B2081&amp;if($C2081&lt;&gt;"""","" [""&amp;$C2081&amp;""]"",""""),index(nebulae,,2),0),join("","",iferror(round(index(nebulae,row,5)/2,3),1),iferror(round(index(nebulae,row,6)/2,3),1),0))"),"1,1,0")</f>
        <v>1,1,0</v>
      </c>
      <c r="G2081" s="44" t="s">
        <v>5466</v>
      </c>
      <c r="H2081" s="45">
        <f t="array" ref="H2081">let(systemId,match(A2081,index(systems,0,1),),refSystemId,match($H$1,index(systems,0,1),),x,index(systems,systemId,3),y,index(systems,systemId,4),refX,index(systems,refSystemId,3),refY,index(systems,refSystemId,4),round(sqrt((x-refX)^2+(y-refY)^2),3))</f>
        <v>446.206</v>
      </c>
      <c r="I2081" s="28" t="s">
        <v>408</v>
      </c>
      <c r="J2081" s="28" t="s">
        <v>408</v>
      </c>
      <c r="K2081" s="28" t="s">
        <v>408</v>
      </c>
      <c r="L2081" s="28" t="s">
        <v>408</v>
      </c>
      <c r="M2081" s="28" t="s">
        <v>408</v>
      </c>
      <c r="N2081" s="28" t="s">
        <v>408</v>
      </c>
      <c r="O2081" s="41"/>
      <c r="P2081" s="48" t="s">
        <v>435</v>
      </c>
      <c r="Q2081" s="48" t="s">
        <v>435</v>
      </c>
      <c r="R2081" s="48" t="s">
        <v>435</v>
      </c>
      <c r="S2081" s="48" t="s">
        <v>435</v>
      </c>
      <c r="T2081" s="48" t="s">
        <v>435</v>
      </c>
      <c r="U2081" s="48" t="s">
        <v>435</v>
      </c>
      <c r="V2081" s="48" t="s">
        <v>435</v>
      </c>
      <c r="W2081" s="48" t="s">
        <v>435</v>
      </c>
      <c r="X2081" s="48" t="s">
        <v>435</v>
      </c>
      <c r="Y2081" s="48" t="s">
        <v>435</v>
      </c>
      <c r="Z2081" s="48" t="s">
        <v>435</v>
      </c>
      <c r="AA2081" s="48" t="s">
        <v>1485</v>
      </c>
      <c r="AB2081" s="48" t="s">
        <v>1485</v>
      </c>
      <c r="AC2081" s="48" t="s">
        <v>1485</v>
      </c>
      <c r="AD2081" s="48" t="s">
        <v>1485</v>
      </c>
      <c r="AE2081" s="48" t="s">
        <v>1485</v>
      </c>
      <c r="AF2081" s="48" t="s">
        <v>1485</v>
      </c>
      <c r="AG2081" s="48" t="s">
        <v>1485</v>
      </c>
      <c r="AH2081" s="48" t="s">
        <v>1486</v>
      </c>
      <c r="AI2081" s="48" t="s">
        <v>592</v>
      </c>
      <c r="AJ2081" s="48" t="s">
        <v>592</v>
      </c>
      <c r="AK2081" s="48" t="s">
        <v>592</v>
      </c>
      <c r="AL2081" s="48" t="s">
        <v>592</v>
      </c>
      <c r="AM2081" s="48" t="s">
        <v>592</v>
      </c>
      <c r="AN2081" s="48" t="s">
        <v>592</v>
      </c>
      <c r="AO2081" s="48" t="s">
        <v>592</v>
      </c>
      <c r="AP2081" s="48" t="s">
        <v>592</v>
      </c>
      <c r="AQ2081" s="48" t="s">
        <v>592</v>
      </c>
      <c r="AR2081" s="48" t="s">
        <v>592</v>
      </c>
      <c r="AS2081" s="48" t="s">
        <v>592</v>
      </c>
      <c r="AT2081" s="48" t="s">
        <v>593</v>
      </c>
      <c r="AU2081" s="48" t="s">
        <v>593</v>
      </c>
      <c r="AV2081" s="48" t="s">
        <v>593</v>
      </c>
      <c r="AW2081" s="48" t="s">
        <v>594</v>
      </c>
      <c r="AX2081" s="48" t="s">
        <v>594</v>
      </c>
      <c r="AY2081" s="48" t="s">
        <v>594</v>
      </c>
      <c r="AZ2081" s="28" t="s">
        <v>4413</v>
      </c>
    </row>
    <row r="2082" ht="15.75" customHeight="1">
      <c r="A2082" s="40">
        <v>1867.0</v>
      </c>
      <c r="B2082" s="28" t="s">
        <v>5467</v>
      </c>
      <c r="C2082" s="41"/>
      <c r="D2082" s="42">
        <f t="array" ref="D2082">index(systems,match($A2082,INDEX(systems,0,1),),3)</f>
        <v>-265.873</v>
      </c>
      <c r="E2082" s="42">
        <f t="array" ref="E2082">index(systems,match($A2082,INDEX(systems,0,1),),4)</f>
        <v>69.612</v>
      </c>
      <c r="F2082" s="43" t="str">
        <f>IFERROR(__xludf.DUMMYFUNCTION("let(row, match($B2082&amp;if($C2082&lt;&gt;"""","" [""&amp;$C2082&amp;""]"",""""),index(nebulae,,2),0),join("","",iferror(round(index(nebulae,row,5)/2,3),1),iferror(round(index(nebulae,row,6)/2,3),1),0))"),"1,1,0")</f>
        <v>1,1,0</v>
      </c>
      <c r="G2082" s="44" t="s">
        <v>5468</v>
      </c>
      <c r="H2082" s="45">
        <f t="array" ref="H2082">let(systemId,match(A2082,index(systems,0,1),),refSystemId,match($H$1,index(systems,0,1),),x,index(systems,systemId,3),y,index(systems,systemId,4),refX,index(systems,refSystemId,3),refY,index(systems,refSystemId,4),round(sqrt((x-refX)^2+(y-refY)^2),3))</f>
        <v>274.835</v>
      </c>
      <c r="I2082" s="28" t="s">
        <v>408</v>
      </c>
      <c r="J2082" s="48" t="s">
        <v>408</v>
      </c>
      <c r="K2082" s="48" t="s">
        <v>408</v>
      </c>
      <c r="L2082" s="28" t="s">
        <v>408</v>
      </c>
      <c r="M2082" s="48" t="s">
        <v>408</v>
      </c>
      <c r="N2082" s="28" t="s">
        <v>408</v>
      </c>
      <c r="O2082" s="41"/>
      <c r="P2082" s="48" t="s">
        <v>449</v>
      </c>
      <c r="Q2082" s="48" t="s">
        <v>449</v>
      </c>
      <c r="R2082" s="48" t="s">
        <v>449</v>
      </c>
      <c r="S2082" s="48" t="s">
        <v>449</v>
      </c>
      <c r="T2082" s="48" t="s">
        <v>449</v>
      </c>
      <c r="U2082" s="48" t="s">
        <v>449</v>
      </c>
      <c r="V2082" s="48" t="s">
        <v>449</v>
      </c>
      <c r="W2082" s="48" t="s">
        <v>449</v>
      </c>
      <c r="X2082" s="48" t="s">
        <v>422</v>
      </c>
      <c r="Y2082" s="48" t="s">
        <v>422</v>
      </c>
      <c r="Z2082" s="48" t="s">
        <v>422</v>
      </c>
      <c r="AA2082" s="48" t="s">
        <v>422</v>
      </c>
      <c r="AB2082" s="48" t="s">
        <v>422</v>
      </c>
      <c r="AC2082" s="48" t="s">
        <v>422</v>
      </c>
      <c r="AD2082" s="48" t="s">
        <v>422</v>
      </c>
      <c r="AE2082" s="48" t="s">
        <v>422</v>
      </c>
      <c r="AF2082" s="48" t="s">
        <v>422</v>
      </c>
      <c r="AG2082" s="48" t="s">
        <v>422</v>
      </c>
      <c r="AH2082" s="48" t="s">
        <v>422</v>
      </c>
      <c r="AI2082" s="48" t="s">
        <v>422</v>
      </c>
      <c r="AJ2082" s="48" t="s">
        <v>422</v>
      </c>
      <c r="AK2082" s="48" t="s">
        <v>422</v>
      </c>
      <c r="AL2082" s="48" t="s">
        <v>422</v>
      </c>
      <c r="AM2082" s="48" t="s">
        <v>422</v>
      </c>
      <c r="AN2082" s="48" t="s">
        <v>422</v>
      </c>
      <c r="AO2082" s="48" t="s">
        <v>422</v>
      </c>
      <c r="AP2082" s="48" t="s">
        <v>422</v>
      </c>
      <c r="AQ2082" s="48" t="s">
        <v>422</v>
      </c>
      <c r="AR2082" s="48" t="s">
        <v>422</v>
      </c>
      <c r="AS2082" s="48" t="s">
        <v>422</v>
      </c>
      <c r="AT2082" s="48" t="s">
        <v>422</v>
      </c>
      <c r="AU2082" s="48" t="s">
        <v>422</v>
      </c>
      <c r="AV2082" s="48" t="s">
        <v>422</v>
      </c>
      <c r="AW2082" s="48" t="s">
        <v>422</v>
      </c>
      <c r="AX2082" s="48" t="s">
        <v>422</v>
      </c>
      <c r="AY2082" s="48" t="s">
        <v>422</v>
      </c>
      <c r="AZ2082" s="28" t="s">
        <v>422</v>
      </c>
    </row>
    <row r="2083" ht="15.75" customHeight="1">
      <c r="A2083" s="40">
        <v>1868.0</v>
      </c>
      <c r="B2083" s="28" t="s">
        <v>5469</v>
      </c>
      <c r="C2083" s="41"/>
      <c r="D2083" s="42">
        <f t="array" ref="D2083">index(systems,match($A2083,INDEX(systems,0,1),),3)</f>
        <v>-446.895</v>
      </c>
      <c r="E2083" s="42">
        <f t="array" ref="E2083">index(systems,match($A2083,INDEX(systems,0,1),),4)</f>
        <v>4.26</v>
      </c>
      <c r="F2083" s="43" t="str">
        <f>IFERROR(__xludf.DUMMYFUNCTION("let(row, match($B2083&amp;if($C2083&lt;&gt;"""","" [""&amp;$C2083&amp;""]"",""""),index(nebulae,,2),0),join("","",iferror(round(index(nebulae,row,5)/2,3),1),iferror(round(index(nebulae,row,6)/2,3),1),0))"),"1,1,0")</f>
        <v>1,1,0</v>
      </c>
      <c r="G2083" s="44" t="s">
        <v>5470</v>
      </c>
      <c r="H2083" s="45">
        <f t="array" ref="H2083">let(systemId,match(A2083,index(systems,0,1),),refSystemId,match($H$1,index(systems,0,1),),x,index(systems,systemId,3),y,index(systems,systemId,4),refX,index(systems,refSystemId,3),refY,index(systems,refSystemId,4),round(sqrt((x-refX)^2+(y-refY)^2),3))</f>
        <v>446.915</v>
      </c>
      <c r="I2083" s="41"/>
      <c r="J2083" s="41"/>
      <c r="K2083" s="41"/>
      <c r="L2083" s="41"/>
      <c r="M2083" s="41"/>
      <c r="N2083" s="28" t="s">
        <v>461</v>
      </c>
      <c r="O2083" s="48" t="s">
        <v>461</v>
      </c>
      <c r="P2083" s="48" t="s">
        <v>949</v>
      </c>
      <c r="Q2083" s="48" t="s">
        <v>949</v>
      </c>
      <c r="R2083" s="48" t="s">
        <v>949</v>
      </c>
      <c r="S2083" s="48" t="s">
        <v>418</v>
      </c>
      <c r="T2083" s="48" t="s">
        <v>418</v>
      </c>
      <c r="U2083" s="48" t="s">
        <v>418</v>
      </c>
      <c r="V2083" s="48" t="s">
        <v>418</v>
      </c>
      <c r="W2083" s="48" t="s">
        <v>418</v>
      </c>
      <c r="X2083" s="48" t="s">
        <v>418</v>
      </c>
      <c r="Y2083" s="48" t="s">
        <v>422</v>
      </c>
      <c r="Z2083" s="48" t="s">
        <v>422</v>
      </c>
      <c r="AA2083" s="48" t="s">
        <v>422</v>
      </c>
      <c r="AB2083" s="48" t="s">
        <v>422</v>
      </c>
      <c r="AC2083" s="48" t="s">
        <v>422</v>
      </c>
      <c r="AD2083" s="48" t="s">
        <v>422</v>
      </c>
      <c r="AE2083" s="48" t="s">
        <v>422</v>
      </c>
      <c r="AF2083" s="48" t="s">
        <v>422</v>
      </c>
      <c r="AG2083" s="48" t="s">
        <v>422</v>
      </c>
      <c r="AH2083" s="48" t="s">
        <v>422</v>
      </c>
      <c r="AI2083" s="48" t="s">
        <v>422</v>
      </c>
      <c r="AJ2083" s="48" t="s">
        <v>422</v>
      </c>
      <c r="AK2083" s="48" t="s">
        <v>422</v>
      </c>
      <c r="AL2083" s="48" t="s">
        <v>422</v>
      </c>
      <c r="AM2083" s="48" t="s">
        <v>422</v>
      </c>
      <c r="AN2083" s="48" t="s">
        <v>422</v>
      </c>
      <c r="AO2083" s="48" t="s">
        <v>422</v>
      </c>
      <c r="AP2083" s="48" t="s">
        <v>422</v>
      </c>
      <c r="AQ2083" s="48" t="s">
        <v>422</v>
      </c>
      <c r="AR2083" s="48" t="s">
        <v>422</v>
      </c>
      <c r="AS2083" s="48" t="s">
        <v>422</v>
      </c>
      <c r="AT2083" s="48" t="s">
        <v>422</v>
      </c>
      <c r="AU2083" s="48" t="s">
        <v>422</v>
      </c>
      <c r="AV2083" s="48" t="s">
        <v>422</v>
      </c>
      <c r="AW2083" s="48" t="s">
        <v>422</v>
      </c>
      <c r="AX2083" s="48" t="s">
        <v>422</v>
      </c>
      <c r="AY2083" s="48" t="s">
        <v>422</v>
      </c>
      <c r="AZ2083" s="28" t="s">
        <v>422</v>
      </c>
    </row>
    <row r="2084" ht="15.75" customHeight="1">
      <c r="A2084" s="40">
        <v>1869.0</v>
      </c>
      <c r="B2084" s="28" t="s">
        <v>5471</v>
      </c>
      <c r="C2084" s="41"/>
      <c r="D2084" s="42">
        <f t="array" ref="D2084">index(systems,match($A2084,INDEX(systems,0,1),),3)</f>
        <v>43.933</v>
      </c>
      <c r="E2084" s="42">
        <f t="array" ref="E2084">index(systems,match($A2084,INDEX(systems,0,1),),4)</f>
        <v>-310.771</v>
      </c>
      <c r="F2084" s="43" t="str">
        <f>IFERROR(__xludf.DUMMYFUNCTION("let(row, match($B2084&amp;if($C2084&lt;&gt;"""","" [""&amp;$C2084&amp;""]"",""""),index(nebulae,,2),0),join("","",iferror(round(index(nebulae,row,5)/2,3),1),iferror(round(index(nebulae,row,6)/2,3),1),0))"),"1,1,0")</f>
        <v>1,1,0</v>
      </c>
      <c r="G2084" s="44" t="s">
        <v>5472</v>
      </c>
      <c r="H2084" s="45">
        <f t="array" ref="H2084">let(systemId,match(A2084,index(systems,0,1),),refSystemId,match($H$1,index(systems,0,1),),x,index(systems,systemId,3),y,index(systems,systemId,4),refX,index(systems,refSystemId,3),refY,index(systems,refSystemId,4),round(sqrt((x-refX)^2+(y-refY)^2),3))</f>
        <v>313.861</v>
      </c>
      <c r="I2084" s="28" t="s">
        <v>418</v>
      </c>
      <c r="J2084" s="41"/>
      <c r="K2084" s="41"/>
      <c r="L2084" s="41"/>
      <c r="M2084" s="28" t="s">
        <v>966</v>
      </c>
      <c r="N2084" s="28" t="s">
        <v>1005</v>
      </c>
      <c r="O2084" s="48" t="s">
        <v>1005</v>
      </c>
      <c r="P2084" s="48" t="s">
        <v>1005</v>
      </c>
      <c r="Q2084" s="48" t="s">
        <v>1005</v>
      </c>
      <c r="R2084" s="48" t="s">
        <v>1005</v>
      </c>
      <c r="S2084" s="48" t="s">
        <v>1005</v>
      </c>
      <c r="T2084" s="48" t="s">
        <v>1005</v>
      </c>
      <c r="U2084" s="48" t="s">
        <v>1005</v>
      </c>
      <c r="V2084" s="48" t="s">
        <v>1005</v>
      </c>
      <c r="W2084" s="48" t="s">
        <v>1005</v>
      </c>
      <c r="X2084" s="48" t="s">
        <v>1005</v>
      </c>
      <c r="Y2084" s="48" t="s">
        <v>1005</v>
      </c>
      <c r="Z2084" s="48" t="s">
        <v>1005</v>
      </c>
      <c r="AA2084" s="48" t="s">
        <v>1005</v>
      </c>
      <c r="AB2084" s="48" t="s">
        <v>1005</v>
      </c>
      <c r="AC2084" s="48" t="s">
        <v>1005</v>
      </c>
      <c r="AD2084" s="48" t="s">
        <v>1005</v>
      </c>
      <c r="AE2084" s="48" t="s">
        <v>1005</v>
      </c>
      <c r="AF2084" s="48" t="s">
        <v>1005</v>
      </c>
      <c r="AG2084" s="48" t="s">
        <v>1005</v>
      </c>
      <c r="AH2084" s="48" t="s">
        <v>1005</v>
      </c>
      <c r="AI2084" s="48" t="s">
        <v>1005</v>
      </c>
      <c r="AJ2084" s="48" t="s">
        <v>1005</v>
      </c>
      <c r="AK2084" s="48" t="s">
        <v>1005</v>
      </c>
      <c r="AL2084" s="48" t="s">
        <v>1005</v>
      </c>
      <c r="AM2084" s="48" t="s">
        <v>1005</v>
      </c>
      <c r="AN2084" s="48" t="s">
        <v>1005</v>
      </c>
      <c r="AO2084" s="48" t="s">
        <v>1005</v>
      </c>
      <c r="AP2084" s="48" t="s">
        <v>1005</v>
      </c>
      <c r="AQ2084" s="48" t="s">
        <v>1005</v>
      </c>
      <c r="AR2084" s="48" t="s">
        <v>1005</v>
      </c>
      <c r="AS2084" s="48" t="s">
        <v>1005</v>
      </c>
      <c r="AT2084" s="48" t="s">
        <v>1005</v>
      </c>
      <c r="AU2084" s="48" t="s">
        <v>1005</v>
      </c>
      <c r="AV2084" s="48" t="s">
        <v>1475</v>
      </c>
      <c r="AW2084" s="48" t="s">
        <v>1475</v>
      </c>
      <c r="AX2084" s="48" t="s">
        <v>1475</v>
      </c>
      <c r="AY2084" s="48" t="s">
        <v>1475</v>
      </c>
      <c r="AZ2084" s="28" t="s">
        <v>1475</v>
      </c>
    </row>
    <row r="2085" ht="15.75" customHeight="1">
      <c r="A2085" s="40">
        <v>1870.0</v>
      </c>
      <c r="B2085" s="28" t="s">
        <v>5473</v>
      </c>
      <c r="C2085" s="41"/>
      <c r="D2085" s="42">
        <f t="array" ref="D2085">index(systems,match($A2085,INDEX(systems,0,1),),3)</f>
        <v>-237.585</v>
      </c>
      <c r="E2085" s="42">
        <f t="array" ref="E2085">index(systems,match($A2085,INDEX(systems,0,1),),4)</f>
        <v>-79.925</v>
      </c>
      <c r="F2085" s="43" t="str">
        <f>IFERROR(__xludf.DUMMYFUNCTION("let(row, match($B2085&amp;if($C2085&lt;&gt;"""","" [""&amp;$C2085&amp;""]"",""""),index(nebulae,,2),0),join("","",iferror(round(index(nebulae,row,5)/2,3),1),iferror(round(index(nebulae,row,6)/2,3),1),0))"),"1,1,0")</f>
        <v>1,1,0</v>
      </c>
      <c r="G2085" s="44" t="s">
        <v>5474</v>
      </c>
      <c r="H2085" s="45">
        <f t="array" ref="H2085">let(systemId,match(A2085,index(systems,0,1),),refSystemId,match($H$1,index(systems,0,1),),x,index(systems,systemId,3),y,index(systems,systemId,4),refX,index(systems,refSystemId,3),refY,index(systems,refSystemId,4),round(sqrt((x-refX)^2+(y-refY)^2),3))</f>
        <v>250.668</v>
      </c>
      <c r="I2085" s="46" t="s">
        <v>418</v>
      </c>
      <c r="J2085" s="53"/>
      <c r="K2085" s="53"/>
      <c r="L2085" s="53"/>
      <c r="M2085" s="53"/>
      <c r="N2085" s="28" t="s">
        <v>560</v>
      </c>
      <c r="O2085" s="48" t="s">
        <v>560</v>
      </c>
      <c r="P2085" s="48" t="s">
        <v>560</v>
      </c>
      <c r="Q2085" s="48" t="s">
        <v>560</v>
      </c>
      <c r="R2085" s="48" t="s">
        <v>560</v>
      </c>
      <c r="S2085" s="48" t="s">
        <v>560</v>
      </c>
      <c r="T2085" s="48" t="s">
        <v>560</v>
      </c>
      <c r="U2085" s="48" t="s">
        <v>560</v>
      </c>
      <c r="V2085" s="48" t="s">
        <v>560</v>
      </c>
      <c r="W2085" s="48" t="s">
        <v>560</v>
      </c>
      <c r="X2085" s="48" t="s">
        <v>560</v>
      </c>
      <c r="Y2085" s="48" t="s">
        <v>560</v>
      </c>
      <c r="Z2085" s="48" t="s">
        <v>560</v>
      </c>
      <c r="AA2085" s="48" t="s">
        <v>560</v>
      </c>
      <c r="AB2085" s="48" t="s">
        <v>560</v>
      </c>
      <c r="AC2085" s="48" t="s">
        <v>560</v>
      </c>
      <c r="AD2085" s="48" t="s">
        <v>560</v>
      </c>
      <c r="AE2085" s="48" t="s">
        <v>560</v>
      </c>
      <c r="AF2085" s="48" t="s">
        <v>560</v>
      </c>
      <c r="AG2085" s="48" t="s">
        <v>560</v>
      </c>
      <c r="AH2085" s="48" t="s">
        <v>560</v>
      </c>
      <c r="AI2085" s="48" t="s">
        <v>560</v>
      </c>
      <c r="AJ2085" s="48" t="s">
        <v>560</v>
      </c>
      <c r="AK2085" s="48" t="s">
        <v>560</v>
      </c>
      <c r="AL2085" s="48" t="s">
        <v>560</v>
      </c>
      <c r="AM2085" s="48" t="s">
        <v>560</v>
      </c>
      <c r="AN2085" s="48" t="s">
        <v>560</v>
      </c>
      <c r="AO2085" s="48" t="s">
        <v>560</v>
      </c>
      <c r="AP2085" s="48" t="s">
        <v>483</v>
      </c>
      <c r="AQ2085" s="48" t="s">
        <v>560</v>
      </c>
      <c r="AR2085" s="48" t="s">
        <v>560</v>
      </c>
      <c r="AS2085" s="48" t="s">
        <v>418</v>
      </c>
      <c r="AT2085" s="48" t="s">
        <v>418</v>
      </c>
      <c r="AU2085" s="48" t="s">
        <v>418</v>
      </c>
      <c r="AV2085" s="48" t="s">
        <v>879</v>
      </c>
      <c r="AW2085" s="48" t="s">
        <v>879</v>
      </c>
      <c r="AX2085" s="48" t="s">
        <v>605</v>
      </c>
      <c r="AY2085" s="48" t="s">
        <v>605</v>
      </c>
      <c r="AZ2085" s="28" t="s">
        <v>605</v>
      </c>
    </row>
    <row r="2086" ht="15.75" customHeight="1">
      <c r="A2086" s="40">
        <v>1871.0</v>
      </c>
      <c r="B2086" s="28" t="s">
        <v>5475</v>
      </c>
      <c r="C2086" s="28" t="s">
        <v>646</v>
      </c>
      <c r="D2086" s="42">
        <f t="array" ref="D2086">index(systems,match($A2086,INDEX(systems,0,1),),3)</f>
        <v>398.587</v>
      </c>
      <c r="E2086" s="42">
        <f t="array" ref="E2086">index(systems,match($A2086,INDEX(systems,0,1),),4)</f>
        <v>119.892</v>
      </c>
      <c r="F2086" s="43" t="str">
        <f>IFERROR(__xludf.DUMMYFUNCTION("let(row, match($B2086&amp;if($C2086&lt;&gt;"""","" [""&amp;$C2086&amp;""]"",""""),index(nebulae,,2),0),join("","",iferror(round(index(nebulae,row,5)/2,3),1),iferror(round(index(nebulae,row,6)/2,3),1),0))"),"1,1,0")</f>
        <v>1,1,0</v>
      </c>
      <c r="G2086" s="44" t="s">
        <v>5476</v>
      </c>
      <c r="H2086" s="45">
        <f t="array" ref="H2086">let(systemId,match(A2086,index(systems,0,1),),refSystemId,match($H$1,index(systems,0,1),),x,index(systems,systemId,3),y,index(systems,systemId,4),refX,index(systems,refSystemId,3),refY,index(systems,refSystemId,4),round(sqrt((x-refX)^2+(y-refY)^2),3))</f>
        <v>416.228</v>
      </c>
      <c r="I2086" s="28" t="s">
        <v>408</v>
      </c>
      <c r="J2086" s="28" t="s">
        <v>408</v>
      </c>
      <c r="K2086" s="28" t="s">
        <v>408</v>
      </c>
      <c r="L2086" s="41"/>
      <c r="M2086" s="41"/>
      <c r="N2086" s="28" t="s">
        <v>552</v>
      </c>
      <c r="O2086" s="48" t="s">
        <v>939</v>
      </c>
      <c r="P2086" s="48" t="s">
        <v>939</v>
      </c>
      <c r="Q2086" s="48" t="s">
        <v>939</v>
      </c>
      <c r="R2086" s="48" t="s">
        <v>939</v>
      </c>
      <c r="S2086" s="48" t="s">
        <v>939</v>
      </c>
      <c r="T2086" s="48" t="s">
        <v>939</v>
      </c>
      <c r="U2086" s="48" t="s">
        <v>939</v>
      </c>
      <c r="V2086" s="48" t="s">
        <v>939</v>
      </c>
      <c r="W2086" s="48" t="s">
        <v>939</v>
      </c>
      <c r="X2086" s="48" t="s">
        <v>620</v>
      </c>
      <c r="Y2086" s="48" t="s">
        <v>1070</v>
      </c>
      <c r="Z2086" s="48" t="s">
        <v>939</v>
      </c>
      <c r="AA2086" s="48" t="s">
        <v>939</v>
      </c>
      <c r="AB2086" s="48" t="s">
        <v>939</v>
      </c>
      <c r="AC2086" s="48" t="s">
        <v>939</v>
      </c>
      <c r="AD2086" s="48" t="s">
        <v>939</v>
      </c>
      <c r="AE2086" s="48" t="s">
        <v>939</v>
      </c>
      <c r="AF2086" s="48" t="s">
        <v>939</v>
      </c>
      <c r="AG2086" s="48" t="s">
        <v>939</v>
      </c>
      <c r="AH2086" s="48" t="s">
        <v>939</v>
      </c>
      <c r="AI2086" s="48" t="s">
        <v>939</v>
      </c>
      <c r="AJ2086" s="48" t="s">
        <v>939</v>
      </c>
      <c r="AK2086" s="48" t="s">
        <v>939</v>
      </c>
      <c r="AL2086" s="48" t="s">
        <v>939</v>
      </c>
      <c r="AM2086" s="48" t="s">
        <v>939</v>
      </c>
      <c r="AN2086" s="48" t="s">
        <v>939</v>
      </c>
      <c r="AO2086" s="48" t="s">
        <v>939</v>
      </c>
      <c r="AP2086" s="48" t="s">
        <v>939</v>
      </c>
      <c r="AQ2086" s="48" t="s">
        <v>940</v>
      </c>
      <c r="AR2086" s="48" t="s">
        <v>940</v>
      </c>
      <c r="AS2086" s="48" t="s">
        <v>940</v>
      </c>
      <c r="AT2086" s="48" t="s">
        <v>940</v>
      </c>
      <c r="AU2086" s="48" t="s">
        <v>940</v>
      </c>
      <c r="AV2086" s="48" t="s">
        <v>940</v>
      </c>
      <c r="AW2086" s="48" t="s">
        <v>940</v>
      </c>
      <c r="AX2086" s="48" t="s">
        <v>940</v>
      </c>
      <c r="AY2086" s="48" t="s">
        <v>940</v>
      </c>
      <c r="AZ2086" s="28" t="s">
        <v>940</v>
      </c>
    </row>
    <row r="2087" ht="15.75" customHeight="1">
      <c r="A2087" s="40">
        <v>2955.0</v>
      </c>
      <c r="B2087" s="28" t="s">
        <v>5475</v>
      </c>
      <c r="C2087" s="28" t="s">
        <v>735</v>
      </c>
      <c r="D2087" s="42">
        <f t="array" ref="D2087">index(systems,match($A2087,INDEX(systems,0,1),),3)</f>
        <v>118.994</v>
      </c>
      <c r="E2087" s="42">
        <f t="array" ref="E2087">index(systems,match($A2087,INDEX(systems,0,1),),4)</f>
        <v>1706.832</v>
      </c>
      <c r="F2087" s="43" t="str">
        <f>IFERROR(__xludf.DUMMYFUNCTION("let(row, match($B2087&amp;if($C2087&lt;&gt;"""","" [""&amp;$C2087&amp;""]"",""""),index(nebulae,,2),0),join("","",iferror(round(index(nebulae,row,5)/2,3),1),iferror(round(index(nebulae,row,6)/2,3),1),0))"),"1,1,0")</f>
        <v>1,1,0</v>
      </c>
      <c r="G2087" s="44" t="s">
        <v>5477</v>
      </c>
      <c r="H2087" s="45">
        <f t="array" ref="H2087">let(systemId,match(A2087,index(systems,0,1),),refSystemId,match($H$1,index(systems,0,1),),x,index(systems,systemId,3),y,index(systems,systemId,4),refX,index(systems,refSystemId,3),refY,index(systems,refSystemId,4),round(sqrt((x-refX)^2+(y-refY)^2),3))</f>
        <v>1710.975</v>
      </c>
      <c r="I2087" s="41"/>
      <c r="J2087" s="41"/>
      <c r="K2087" s="41"/>
      <c r="L2087" s="41"/>
      <c r="M2087" s="41"/>
      <c r="N2087" s="41"/>
      <c r="O2087" s="41"/>
      <c r="P2087" s="48" t="s">
        <v>408</v>
      </c>
      <c r="Q2087" s="48" t="s">
        <v>408</v>
      </c>
      <c r="R2087" s="48" t="s">
        <v>408</v>
      </c>
      <c r="S2087" s="48" t="s">
        <v>408</v>
      </c>
      <c r="T2087" s="48" t="s">
        <v>408</v>
      </c>
      <c r="U2087" s="48" t="s">
        <v>408</v>
      </c>
      <c r="V2087" s="41"/>
      <c r="W2087" s="41"/>
      <c r="X2087" s="52" t="s">
        <v>2458</v>
      </c>
      <c r="Y2087" s="52" t="s">
        <v>2458</v>
      </c>
      <c r="Z2087" s="52" t="s">
        <v>2458</v>
      </c>
      <c r="AA2087" s="52" t="s">
        <v>2458</v>
      </c>
      <c r="AB2087" s="52" t="s">
        <v>2458</v>
      </c>
      <c r="AC2087" s="52" t="s">
        <v>2458</v>
      </c>
      <c r="AD2087" s="52" t="s">
        <v>2458</v>
      </c>
      <c r="AE2087" s="52" t="s">
        <v>2458</v>
      </c>
      <c r="AF2087" s="52" t="s">
        <v>2458</v>
      </c>
      <c r="AG2087" s="52" t="s">
        <v>2458</v>
      </c>
      <c r="AH2087" s="52" t="s">
        <v>2458</v>
      </c>
      <c r="AI2087" s="52" t="s">
        <v>2458</v>
      </c>
      <c r="AJ2087" s="52" t="s">
        <v>2458</v>
      </c>
      <c r="AK2087" s="52" t="s">
        <v>2458</v>
      </c>
      <c r="AL2087" s="52" t="s">
        <v>2458</v>
      </c>
      <c r="AM2087" s="52" t="s">
        <v>2458</v>
      </c>
      <c r="AN2087" s="52" t="s">
        <v>2458</v>
      </c>
      <c r="AO2087" s="49" t="s">
        <v>2458</v>
      </c>
      <c r="AP2087" s="48" t="s">
        <v>735</v>
      </c>
      <c r="AQ2087" s="48" t="s">
        <v>735</v>
      </c>
      <c r="AR2087" s="54"/>
      <c r="AS2087" s="54"/>
      <c r="AT2087" s="49" t="s">
        <v>5478</v>
      </c>
      <c r="AU2087" s="54"/>
      <c r="AV2087" s="41"/>
      <c r="AW2087" s="41"/>
      <c r="AX2087" s="41"/>
      <c r="AY2087" s="41"/>
      <c r="AZ2087" s="41"/>
    </row>
    <row r="2088" ht="15.75" customHeight="1">
      <c r="A2088" s="40">
        <v>1872.0</v>
      </c>
      <c r="B2088" s="28" t="s">
        <v>5479</v>
      </c>
      <c r="C2088" s="41"/>
      <c r="D2088" s="42">
        <f t="array" ref="D2088">index(systems,match($A2088,INDEX(systems,0,1),),3)</f>
        <v>54.279</v>
      </c>
      <c r="E2088" s="42">
        <f t="array" ref="E2088">index(systems,match($A2088,INDEX(systems,0,1),),4)</f>
        <v>-66.743</v>
      </c>
      <c r="F2088" s="43" t="str">
        <f>IFERROR(__xludf.DUMMYFUNCTION("let(row, match($B2088&amp;if($C2088&lt;&gt;"""","" [""&amp;$C2088&amp;""]"",""""),index(nebulae,,2),0),join("","",iferror(round(index(nebulae,row,5)/2,3),1),iferror(round(index(nebulae,row,6)/2,3),1),0))"),"1,1,0")</f>
        <v>1,1,0</v>
      </c>
      <c r="G2088" s="44" t="s">
        <v>5480</v>
      </c>
      <c r="H2088" s="45">
        <f t="array" ref="H2088">let(systemId,match(A2088,index(systems,0,1),),refSystemId,match($H$1,index(systems,0,1),),x,index(systems,systemId,3),y,index(systems,systemId,4),refX,index(systems,refSystemId,3),refY,index(systems,refSystemId,4),round(sqrt((x-refX)^2+(y-refY)^2),3))</f>
        <v>86.028</v>
      </c>
      <c r="I2088" s="46" t="s">
        <v>408</v>
      </c>
      <c r="J2088" s="53"/>
      <c r="K2088" s="53"/>
      <c r="L2088" s="46" t="s">
        <v>418</v>
      </c>
      <c r="M2088" s="46" t="s">
        <v>807</v>
      </c>
      <c r="N2088" s="28" t="s">
        <v>512</v>
      </c>
      <c r="O2088" s="48" t="s">
        <v>512</v>
      </c>
      <c r="P2088" s="48" t="s">
        <v>512</v>
      </c>
      <c r="Q2088" s="48" t="s">
        <v>512</v>
      </c>
      <c r="R2088" s="48" t="s">
        <v>510</v>
      </c>
      <c r="S2088" s="48" t="s">
        <v>512</v>
      </c>
      <c r="T2088" s="48" t="s">
        <v>520</v>
      </c>
      <c r="U2088" s="48" t="s">
        <v>5481</v>
      </c>
      <c r="V2088" s="48" t="s">
        <v>5481</v>
      </c>
      <c r="W2088" s="48" t="s">
        <v>5481</v>
      </c>
      <c r="X2088" s="48" t="s">
        <v>5481</v>
      </c>
      <c r="Y2088" s="48" t="s">
        <v>5481</v>
      </c>
      <c r="Z2088" s="48" t="s">
        <v>763</v>
      </c>
      <c r="AA2088" s="48" t="s">
        <v>764</v>
      </c>
      <c r="AB2088" s="48" t="s">
        <v>764</v>
      </c>
      <c r="AC2088" s="48" t="s">
        <v>764</v>
      </c>
      <c r="AD2088" s="48" t="s">
        <v>764</v>
      </c>
      <c r="AE2088" s="48" t="s">
        <v>764</v>
      </c>
      <c r="AF2088" s="48" t="s">
        <v>764</v>
      </c>
      <c r="AG2088" s="48" t="s">
        <v>764</v>
      </c>
      <c r="AH2088" s="48" t="s">
        <v>418</v>
      </c>
      <c r="AI2088" s="48" t="s">
        <v>418</v>
      </c>
      <c r="AJ2088" s="48" t="s">
        <v>418</v>
      </c>
      <c r="AK2088" s="48" t="s">
        <v>418</v>
      </c>
      <c r="AL2088" s="48" t="s">
        <v>418</v>
      </c>
      <c r="AM2088" s="48" t="s">
        <v>418</v>
      </c>
      <c r="AN2088" s="48" t="s">
        <v>819</v>
      </c>
      <c r="AO2088" s="48" t="s">
        <v>819</v>
      </c>
      <c r="AP2088" s="48" t="s">
        <v>819</v>
      </c>
      <c r="AQ2088" s="48" t="s">
        <v>516</v>
      </c>
      <c r="AR2088" s="48" t="s">
        <v>765</v>
      </c>
      <c r="AS2088" s="48" t="s">
        <v>765</v>
      </c>
      <c r="AT2088" s="52" t="s">
        <v>518</v>
      </c>
      <c r="AU2088" s="52" t="s">
        <v>518</v>
      </c>
      <c r="AV2088" s="48" t="s">
        <v>518</v>
      </c>
      <c r="AW2088" s="48" t="s">
        <v>765</v>
      </c>
      <c r="AX2088" s="48" t="s">
        <v>520</v>
      </c>
      <c r="AY2088" s="48" t="s">
        <v>5481</v>
      </c>
      <c r="AZ2088" s="28" t="s">
        <v>5481</v>
      </c>
    </row>
    <row r="2089" ht="15.75" customHeight="1">
      <c r="A2089" s="40">
        <v>1873.0</v>
      </c>
      <c r="B2089" s="28" t="s">
        <v>5482</v>
      </c>
      <c r="C2089" s="41"/>
      <c r="D2089" s="42">
        <f t="array" ref="D2089">index(systems,match($A2089,INDEX(systems,0,1),),3)</f>
        <v>314.874</v>
      </c>
      <c r="E2089" s="42">
        <f t="array" ref="E2089">index(systems,match($A2089,INDEX(systems,0,1),),4)</f>
        <v>313.336</v>
      </c>
      <c r="F2089" s="43" t="str">
        <f>IFERROR(__xludf.DUMMYFUNCTION("let(row, match($B2089&amp;if($C2089&lt;&gt;"""","" [""&amp;$C2089&amp;""]"",""""),index(nebulae,,2),0),join("","",iferror(round(index(nebulae,row,5)/2,3),1),iferror(round(index(nebulae,row,6)/2,3),1),0))"),"1,1,0")</f>
        <v>1,1,0</v>
      </c>
      <c r="G2089" s="44" t="s">
        <v>5483</v>
      </c>
      <c r="H2089" s="45">
        <f t="array" ref="H2089">let(systemId,match(A2089,index(systems,0,1),),refSystemId,match($H$1,index(systems,0,1),),x,index(systems,systemId,3),y,index(systems,systemId,4),refX,index(systems,refSystemId,3),refY,index(systems,refSystemId,4),round(sqrt((x-refX)^2+(y-refY)^2),3))</f>
        <v>444.213</v>
      </c>
      <c r="I2089" s="60" t="s">
        <v>408</v>
      </c>
      <c r="J2089" s="60" t="s">
        <v>408</v>
      </c>
      <c r="K2089" s="60" t="s">
        <v>408</v>
      </c>
      <c r="L2089" s="41"/>
      <c r="M2089" s="41"/>
      <c r="N2089" s="28" t="s">
        <v>5484</v>
      </c>
      <c r="O2089" s="48" t="s">
        <v>5484</v>
      </c>
      <c r="P2089" s="48" t="s">
        <v>5484</v>
      </c>
      <c r="Q2089" s="48" t="s">
        <v>5484</v>
      </c>
      <c r="R2089" s="48" t="s">
        <v>5484</v>
      </c>
      <c r="S2089" s="48" t="s">
        <v>5484</v>
      </c>
      <c r="T2089" s="48" t="s">
        <v>5484</v>
      </c>
      <c r="U2089" s="48" t="s">
        <v>5484</v>
      </c>
      <c r="V2089" s="48" t="s">
        <v>5484</v>
      </c>
      <c r="W2089" s="48" t="s">
        <v>5484</v>
      </c>
      <c r="X2089" s="48" t="s">
        <v>5484</v>
      </c>
      <c r="Y2089" s="48" t="s">
        <v>5484</v>
      </c>
      <c r="Z2089" s="48" t="s">
        <v>5484</v>
      </c>
      <c r="AA2089" s="48" t="s">
        <v>5484</v>
      </c>
      <c r="AB2089" s="48" t="s">
        <v>5484</v>
      </c>
      <c r="AC2089" s="48" t="s">
        <v>5484</v>
      </c>
      <c r="AD2089" s="48" t="s">
        <v>5484</v>
      </c>
      <c r="AE2089" s="48" t="s">
        <v>5484</v>
      </c>
      <c r="AF2089" s="48" t="s">
        <v>5484</v>
      </c>
      <c r="AG2089" s="48" t="s">
        <v>5484</v>
      </c>
      <c r="AH2089" s="48" t="s">
        <v>5484</v>
      </c>
      <c r="AI2089" s="48" t="s">
        <v>5484</v>
      </c>
      <c r="AJ2089" s="48" t="s">
        <v>5484</v>
      </c>
      <c r="AK2089" s="48" t="s">
        <v>5484</v>
      </c>
      <c r="AL2089" s="48" t="s">
        <v>5484</v>
      </c>
      <c r="AM2089" s="48" t="s">
        <v>5484</v>
      </c>
      <c r="AN2089" s="48" t="s">
        <v>5484</v>
      </c>
      <c r="AO2089" s="48" t="s">
        <v>5484</v>
      </c>
      <c r="AP2089" s="48" t="s">
        <v>5484</v>
      </c>
      <c r="AQ2089" s="48" t="s">
        <v>5484</v>
      </c>
      <c r="AR2089" s="48" t="s">
        <v>5484</v>
      </c>
      <c r="AS2089" s="48" t="s">
        <v>5484</v>
      </c>
      <c r="AT2089" s="48" t="s">
        <v>5484</v>
      </c>
      <c r="AU2089" s="48" t="s">
        <v>5484</v>
      </c>
      <c r="AV2089" s="48" t="s">
        <v>5484</v>
      </c>
      <c r="AW2089" s="48" t="s">
        <v>5484</v>
      </c>
      <c r="AX2089" s="48" t="s">
        <v>5484</v>
      </c>
      <c r="AY2089" s="48" t="s">
        <v>5484</v>
      </c>
      <c r="AZ2089" s="28" t="s">
        <v>5484</v>
      </c>
    </row>
    <row r="2090" ht="15.75" customHeight="1">
      <c r="A2090" s="40">
        <v>1874.0</v>
      </c>
      <c r="B2090" s="28" t="s">
        <v>5485</v>
      </c>
      <c r="C2090" s="41"/>
      <c r="D2090" s="42">
        <f t="array" ref="D2090">index(systems,match($A2090,INDEX(systems,0,1),),3)</f>
        <v>-0.273</v>
      </c>
      <c r="E2090" s="42">
        <f t="array" ref="E2090">index(systems,match($A2090,INDEX(systems,0,1),),4)</f>
        <v>-349.524</v>
      </c>
      <c r="F2090" s="43" t="str">
        <f>IFERROR(__xludf.DUMMYFUNCTION("let(row, match($B2090&amp;if($C2090&lt;&gt;"""","" [""&amp;$C2090&amp;""]"",""""),index(nebulae,,2),0),join("","",iferror(round(index(nebulae,row,5)/2,3),1),iferror(round(index(nebulae,row,6)/2,3),1),0))"),"1,1,0")</f>
        <v>1,1,0</v>
      </c>
      <c r="G2090" s="44" t="s">
        <v>5486</v>
      </c>
      <c r="H2090" s="45">
        <f t="array" ref="H2090">let(systemId,match(A2090,index(systems,0,1),),refSystemId,match($H$1,index(systems,0,1),),x,index(systems,systemId,3),y,index(systems,systemId,4),refX,index(systems,refSystemId,3),refY,index(systems,refSystemId,4),round(sqrt((x-refX)^2+(y-refY)^2),3))</f>
        <v>349.524</v>
      </c>
      <c r="I2090" s="28" t="s">
        <v>408</v>
      </c>
      <c r="J2090" s="28" t="s">
        <v>408</v>
      </c>
      <c r="K2090" s="28" t="s">
        <v>408</v>
      </c>
      <c r="L2090" s="28" t="s">
        <v>408</v>
      </c>
      <c r="M2090" s="28" t="s">
        <v>408</v>
      </c>
      <c r="N2090" s="28" t="s">
        <v>408</v>
      </c>
      <c r="O2090" s="41"/>
      <c r="P2090" s="48" t="s">
        <v>1027</v>
      </c>
      <c r="Q2090" s="48" t="s">
        <v>1027</v>
      </c>
      <c r="R2090" s="48" t="s">
        <v>1027</v>
      </c>
      <c r="S2090" s="48" t="s">
        <v>1027</v>
      </c>
      <c r="T2090" s="48" t="s">
        <v>1027</v>
      </c>
      <c r="U2090" s="48" t="s">
        <v>1027</v>
      </c>
      <c r="V2090" s="48" t="s">
        <v>1027</v>
      </c>
      <c r="W2090" s="48" t="s">
        <v>1027</v>
      </c>
      <c r="X2090" s="48" t="s">
        <v>1027</v>
      </c>
      <c r="Y2090" s="48" t="s">
        <v>1028</v>
      </c>
      <c r="Z2090" s="48" t="s">
        <v>1028</v>
      </c>
      <c r="AA2090" s="48" t="s">
        <v>1028</v>
      </c>
      <c r="AB2090" s="48" t="s">
        <v>1028</v>
      </c>
      <c r="AC2090" s="48" t="s">
        <v>1028</v>
      </c>
      <c r="AD2090" s="48" t="s">
        <v>1028</v>
      </c>
      <c r="AE2090" s="48" t="s">
        <v>1028</v>
      </c>
      <c r="AF2090" s="48" t="s">
        <v>1028</v>
      </c>
      <c r="AG2090" s="48" t="s">
        <v>1028</v>
      </c>
      <c r="AH2090" s="48" t="s">
        <v>1028</v>
      </c>
      <c r="AI2090" s="48" t="s">
        <v>1028</v>
      </c>
      <c r="AJ2090" s="48" t="s">
        <v>1028</v>
      </c>
      <c r="AK2090" s="48" t="s">
        <v>1028</v>
      </c>
      <c r="AL2090" s="48" t="s">
        <v>1028</v>
      </c>
      <c r="AM2090" s="48" t="s">
        <v>1028</v>
      </c>
      <c r="AN2090" s="48" t="s">
        <v>1028</v>
      </c>
      <c r="AO2090" s="48" t="s">
        <v>1028</v>
      </c>
      <c r="AP2090" s="48" t="s">
        <v>1028</v>
      </c>
      <c r="AQ2090" s="48" t="s">
        <v>1028</v>
      </c>
      <c r="AR2090" s="48" t="s">
        <v>1028</v>
      </c>
      <c r="AS2090" s="48" t="s">
        <v>1028</v>
      </c>
      <c r="AT2090" s="48" t="s">
        <v>1028</v>
      </c>
      <c r="AU2090" s="48" t="s">
        <v>1028</v>
      </c>
      <c r="AV2090" s="48" t="s">
        <v>1566</v>
      </c>
      <c r="AW2090" s="48" t="s">
        <v>1566</v>
      </c>
      <c r="AX2090" s="48" t="s">
        <v>1566</v>
      </c>
      <c r="AY2090" s="48" t="s">
        <v>1566</v>
      </c>
      <c r="AZ2090" s="28" t="s">
        <v>1566</v>
      </c>
    </row>
    <row r="2091" ht="15.75" customHeight="1">
      <c r="A2091" s="40">
        <v>1875.0</v>
      </c>
      <c r="B2091" s="28" t="s">
        <v>5487</v>
      </c>
      <c r="C2091" s="28" t="s">
        <v>5488</v>
      </c>
      <c r="D2091" s="42">
        <f t="array" ref="D2091">index(systems,match($A2091,INDEX(systems,0,1),),3)</f>
        <v>-374.013</v>
      </c>
      <c r="E2091" s="42">
        <f t="array" ref="E2091">index(systems,match($A2091,INDEX(systems,0,1),),4)</f>
        <v>-263.173</v>
      </c>
      <c r="F2091" s="43" t="str">
        <f>IFERROR(__xludf.DUMMYFUNCTION("let(row, match($B2091&amp;if($C2091&lt;&gt;"""","" [""&amp;$C2091&amp;""]"",""""),index(nebulae,,2),0),join("","",iferror(round(index(nebulae,row,5)/2,3),1),iferror(round(index(nebulae,row,6)/2,3),1),0))"),"1,1,0")</f>
        <v>1,1,0</v>
      </c>
      <c r="G2091" s="44" t="s">
        <v>5489</v>
      </c>
      <c r="H2091" s="45">
        <f t="array" ref="H2091">let(systemId,match(A2091,index(systems,0,1),),refSystemId,match($H$1,index(systems,0,1),),x,index(systems,systemId,3),y,index(systems,systemId,4),refX,index(systems,refSystemId,3),refY,index(systems,refSystemId,4),round(sqrt((x-refX)^2+(y-refY)^2),3))</f>
        <v>457.325</v>
      </c>
      <c r="I2091" s="28" t="s">
        <v>408</v>
      </c>
      <c r="J2091" s="28" t="s">
        <v>408</v>
      </c>
      <c r="K2091" s="28" t="s">
        <v>408</v>
      </c>
      <c r="L2091" s="28" t="s">
        <v>408</v>
      </c>
      <c r="M2091" s="28" t="s">
        <v>408</v>
      </c>
      <c r="N2091" s="28" t="s">
        <v>408</v>
      </c>
      <c r="O2091" s="28" t="s">
        <v>408</v>
      </c>
      <c r="P2091" s="48" t="s">
        <v>418</v>
      </c>
      <c r="Q2091" s="48" t="s">
        <v>418</v>
      </c>
      <c r="R2091" s="48" t="s">
        <v>418</v>
      </c>
      <c r="S2091" s="48" t="s">
        <v>418</v>
      </c>
      <c r="T2091" s="48" t="s">
        <v>418</v>
      </c>
      <c r="U2091" s="48" t="s">
        <v>418</v>
      </c>
      <c r="V2091" s="48" t="s">
        <v>418</v>
      </c>
      <c r="W2091" s="48" t="s">
        <v>418</v>
      </c>
      <c r="X2091" s="48" t="s">
        <v>418</v>
      </c>
      <c r="Y2091" s="48" t="s">
        <v>418</v>
      </c>
      <c r="Z2091" s="48" t="s">
        <v>418</v>
      </c>
      <c r="AA2091" s="48" t="s">
        <v>418</v>
      </c>
      <c r="AB2091" s="48" t="s">
        <v>418</v>
      </c>
      <c r="AC2091" s="48" t="s">
        <v>418</v>
      </c>
      <c r="AD2091" s="48" t="s">
        <v>418</v>
      </c>
      <c r="AE2091" s="48" t="s">
        <v>418</v>
      </c>
      <c r="AF2091" s="48" t="s">
        <v>418</v>
      </c>
      <c r="AG2091" s="48" t="s">
        <v>418</v>
      </c>
      <c r="AH2091" s="48" t="s">
        <v>418</v>
      </c>
      <c r="AI2091" s="48" t="s">
        <v>418</v>
      </c>
      <c r="AJ2091" s="48" t="s">
        <v>418</v>
      </c>
      <c r="AK2091" s="48" t="s">
        <v>418</v>
      </c>
      <c r="AL2091" s="48" t="s">
        <v>418</v>
      </c>
      <c r="AM2091" s="48" t="s">
        <v>418</v>
      </c>
      <c r="AN2091" s="48" t="s">
        <v>418</v>
      </c>
      <c r="AO2091" s="48" t="s">
        <v>418</v>
      </c>
      <c r="AP2091" s="48" t="s">
        <v>418</v>
      </c>
      <c r="AQ2091" s="48" t="s">
        <v>418</v>
      </c>
      <c r="AR2091" s="48" t="s">
        <v>418</v>
      </c>
      <c r="AS2091" s="48" t="s">
        <v>418</v>
      </c>
      <c r="AT2091" s="48" t="s">
        <v>418</v>
      </c>
      <c r="AU2091" s="48" t="s">
        <v>418</v>
      </c>
      <c r="AV2091" s="48" t="s">
        <v>418</v>
      </c>
      <c r="AW2091" s="48" t="s">
        <v>418</v>
      </c>
      <c r="AX2091" s="48" t="s">
        <v>418</v>
      </c>
      <c r="AY2091" s="48" t="s">
        <v>418</v>
      </c>
      <c r="AZ2091" s="28" t="s">
        <v>418</v>
      </c>
    </row>
    <row r="2092" ht="15.75" customHeight="1">
      <c r="A2092" s="40">
        <v>1876.0</v>
      </c>
      <c r="B2092" s="28" t="s">
        <v>5490</v>
      </c>
      <c r="C2092" s="41"/>
      <c r="D2092" s="42">
        <f t="array" ref="D2092">index(systems,match($A2092,INDEX(systems,0,1),),3)</f>
        <v>407.636</v>
      </c>
      <c r="E2092" s="42">
        <f t="array" ref="E2092">index(systems,match($A2092,INDEX(systems,0,1),),4)</f>
        <v>-226.723</v>
      </c>
      <c r="F2092" s="43" t="str">
        <f>IFERROR(__xludf.DUMMYFUNCTION("let(row, match($B2092&amp;if($C2092&lt;&gt;"""","" [""&amp;$C2092&amp;""]"",""""),index(nebulae,,2),0),join("","",iferror(round(index(nebulae,row,5)/2,3),1),iferror(round(index(nebulae,row,6)/2,3),1),0))"),"1,1,0")</f>
        <v>1,1,0</v>
      </c>
      <c r="G2092" s="44" t="s">
        <v>5491</v>
      </c>
      <c r="H2092" s="45">
        <f t="array" ref="H2092">let(systemId,match(A2092,index(systems,0,1),),refSystemId,match($H$1,index(systems,0,1),),x,index(systems,systemId,3),y,index(systems,systemId,4),refX,index(systems,refSystemId,3),refY,index(systems,refSystemId,4),round(sqrt((x-refX)^2+(y-refY)^2),3))</f>
        <v>466.444</v>
      </c>
      <c r="I2092" s="41"/>
      <c r="J2092" s="28" t="s">
        <v>1240</v>
      </c>
      <c r="K2092" s="48" t="s">
        <v>1240</v>
      </c>
      <c r="L2092" s="48" t="s">
        <v>1240</v>
      </c>
      <c r="M2092" s="28" t="s">
        <v>1240</v>
      </c>
      <c r="N2092" s="28" t="s">
        <v>905</v>
      </c>
      <c r="O2092" s="48" t="s">
        <v>905</v>
      </c>
      <c r="P2092" s="48" t="s">
        <v>905</v>
      </c>
      <c r="Q2092" s="48" t="s">
        <v>905</v>
      </c>
      <c r="R2092" s="48" t="s">
        <v>905</v>
      </c>
      <c r="S2092" s="48" t="s">
        <v>905</v>
      </c>
      <c r="T2092" s="48" t="s">
        <v>905</v>
      </c>
      <c r="U2092" s="48" t="s">
        <v>905</v>
      </c>
      <c r="V2092" s="48" t="s">
        <v>905</v>
      </c>
      <c r="W2092" s="48" t="s">
        <v>905</v>
      </c>
      <c r="X2092" s="48" t="s">
        <v>905</v>
      </c>
      <c r="Y2092" s="48" t="s">
        <v>906</v>
      </c>
      <c r="Z2092" s="48" t="s">
        <v>906</v>
      </c>
      <c r="AA2092" s="48" t="s">
        <v>907</v>
      </c>
      <c r="AB2092" s="48" t="s">
        <v>907</v>
      </c>
      <c r="AC2092" s="48" t="s">
        <v>907</v>
      </c>
      <c r="AD2092" s="48" t="s">
        <v>907</v>
      </c>
      <c r="AE2092" s="48" t="s">
        <v>907</v>
      </c>
      <c r="AF2092" s="48" t="s">
        <v>907</v>
      </c>
      <c r="AG2092" s="48" t="s">
        <v>907</v>
      </c>
      <c r="AH2092" s="48" t="s">
        <v>907</v>
      </c>
      <c r="AI2092" s="48" t="s">
        <v>907</v>
      </c>
      <c r="AJ2092" s="48" t="s">
        <v>907</v>
      </c>
      <c r="AK2092" s="48" t="s">
        <v>907</v>
      </c>
      <c r="AL2092" s="48" t="s">
        <v>907</v>
      </c>
      <c r="AM2092" s="48" t="s">
        <v>907</v>
      </c>
      <c r="AN2092" s="48" t="s">
        <v>907</v>
      </c>
      <c r="AO2092" s="48" t="s">
        <v>906</v>
      </c>
      <c r="AP2092" s="48" t="s">
        <v>906</v>
      </c>
      <c r="AQ2092" s="48" t="s">
        <v>906</v>
      </c>
      <c r="AR2092" s="52" t="s">
        <v>662</v>
      </c>
      <c r="AS2092" s="52" t="s">
        <v>662</v>
      </c>
      <c r="AT2092" s="52" t="s">
        <v>662</v>
      </c>
      <c r="AU2092" s="52" t="s">
        <v>662</v>
      </c>
      <c r="AV2092" s="52" t="s">
        <v>662</v>
      </c>
      <c r="AW2092" s="52" t="s">
        <v>662</v>
      </c>
      <c r="AX2092" s="52" t="s">
        <v>662</v>
      </c>
      <c r="AY2092" s="52" t="s">
        <v>662</v>
      </c>
      <c r="AZ2092" s="49" t="s">
        <v>662</v>
      </c>
    </row>
    <row r="2093" ht="15.75" customHeight="1">
      <c r="A2093" s="40">
        <v>1877.0</v>
      </c>
      <c r="B2093" s="28" t="s">
        <v>5492</v>
      </c>
      <c r="C2093" s="41"/>
      <c r="D2093" s="42">
        <f t="array" ref="D2093">index(systems,match($A2093,INDEX(systems,0,1),),3)</f>
        <v>34.378</v>
      </c>
      <c r="E2093" s="42">
        <f t="array" ref="E2093">index(systems,match($A2093,INDEX(systems,0,1),),4)</f>
        <v>19.339</v>
      </c>
      <c r="F2093" s="43" t="str">
        <f>IFERROR(__xludf.DUMMYFUNCTION("let(row, match($B2093&amp;if($C2093&lt;&gt;"""","" [""&amp;$C2093&amp;""]"",""""),index(nebulae,,2),0),join("","",iferror(round(index(nebulae,row,5)/2,3),1),iferror(round(index(nebulae,row,6)/2,3),1),0))"),"1,1,0")</f>
        <v>1,1,0</v>
      </c>
      <c r="G2093" s="44" t="s">
        <v>5493</v>
      </c>
      <c r="H2093" s="79">
        <f t="array" ref="H2093">let(systemId,match(A2093,index(systems,0,1),),refSystemId,match($H$1,index(systems,0,1),),x,index(systems,systemId,3),y,index(systems,systemId,4),refX,index(systems,refSystemId,3),refY,index(systems,refSystemId,4),round(sqrt((x-refX)^2+(y-refY)^2),3))</f>
        <v>39.444</v>
      </c>
      <c r="I2093" s="28" t="s">
        <v>418</v>
      </c>
      <c r="J2093" s="28" t="s">
        <v>418</v>
      </c>
      <c r="K2093" s="28" t="s">
        <v>418</v>
      </c>
      <c r="L2093" s="28" t="s">
        <v>508</v>
      </c>
      <c r="M2093" s="48" t="s">
        <v>508</v>
      </c>
      <c r="N2093" s="28" t="s">
        <v>925</v>
      </c>
      <c r="O2093" s="48" t="s">
        <v>925</v>
      </c>
      <c r="P2093" s="48" t="s">
        <v>925</v>
      </c>
      <c r="Q2093" s="48" t="s">
        <v>925</v>
      </c>
      <c r="R2093" s="48" t="s">
        <v>926</v>
      </c>
      <c r="S2093" s="48" t="s">
        <v>925</v>
      </c>
      <c r="T2093" s="28" t="s">
        <v>925</v>
      </c>
      <c r="U2093" s="48" t="s">
        <v>927</v>
      </c>
      <c r="V2093" s="48" t="s">
        <v>927</v>
      </c>
      <c r="W2093" s="48" t="s">
        <v>928</v>
      </c>
      <c r="X2093" s="48" t="s">
        <v>928</v>
      </c>
      <c r="Y2093" s="48" t="s">
        <v>929</v>
      </c>
      <c r="Z2093" s="48" t="s">
        <v>929</v>
      </c>
      <c r="AA2093" s="48" t="s">
        <v>929</v>
      </c>
      <c r="AB2093" s="48" t="s">
        <v>929</v>
      </c>
      <c r="AC2093" s="48" t="s">
        <v>929</v>
      </c>
      <c r="AD2093" s="48" t="s">
        <v>929</v>
      </c>
      <c r="AE2093" s="48" t="s">
        <v>929</v>
      </c>
      <c r="AF2093" s="48" t="s">
        <v>929</v>
      </c>
      <c r="AG2093" s="48" t="s">
        <v>929</v>
      </c>
      <c r="AH2093" s="48" t="s">
        <v>929</v>
      </c>
      <c r="AI2093" s="48" t="s">
        <v>929</v>
      </c>
      <c r="AJ2093" s="48" t="s">
        <v>929</v>
      </c>
      <c r="AK2093" s="48" t="s">
        <v>929</v>
      </c>
      <c r="AL2093" s="48" t="s">
        <v>929</v>
      </c>
      <c r="AM2093" s="48" t="s">
        <v>929</v>
      </c>
      <c r="AN2093" s="48" t="s">
        <v>929</v>
      </c>
      <c r="AO2093" s="48" t="s">
        <v>929</v>
      </c>
      <c r="AP2093" s="48" t="s">
        <v>929</v>
      </c>
      <c r="AQ2093" s="48" t="s">
        <v>516</v>
      </c>
      <c r="AR2093" s="48" t="s">
        <v>517</v>
      </c>
      <c r="AS2093" s="48" t="s">
        <v>648</v>
      </c>
      <c r="AT2093" s="48" t="s">
        <v>648</v>
      </c>
      <c r="AU2093" s="48" t="s">
        <v>648</v>
      </c>
      <c r="AV2093" s="48" t="s">
        <v>648</v>
      </c>
      <c r="AW2093" s="48" t="s">
        <v>418</v>
      </c>
      <c r="AX2093" s="48" t="s">
        <v>929</v>
      </c>
      <c r="AY2093" s="48" t="s">
        <v>929</v>
      </c>
      <c r="AZ2093" s="28" t="s">
        <v>929</v>
      </c>
    </row>
    <row r="2094" ht="15.75" customHeight="1">
      <c r="A2094" s="40">
        <v>1878.0</v>
      </c>
      <c r="B2094" s="28" t="s">
        <v>5494</v>
      </c>
      <c r="C2094" s="41"/>
      <c r="D2094" s="42">
        <f t="array" ref="D2094">index(systems,match($A2094,INDEX(systems,0,1),),3)</f>
        <v>249.839</v>
      </c>
      <c r="E2094" s="42">
        <f t="array" ref="E2094">index(systems,match($A2094,INDEX(systems,0,1),),4)</f>
        <v>-187.993</v>
      </c>
      <c r="F2094" s="43" t="str">
        <f>IFERROR(__xludf.DUMMYFUNCTION("let(row, match($B2094&amp;if($C2094&lt;&gt;"""","" [""&amp;$C2094&amp;""]"",""""),index(nebulae,,2),0),join("","",iferror(round(index(nebulae,row,5)/2,3),1),iferror(round(index(nebulae,row,6)/2,3),1),0))"),"1,1,0")</f>
        <v>1,1,0</v>
      </c>
      <c r="G2094" s="44" t="s">
        <v>5495</v>
      </c>
      <c r="H2094" s="45">
        <f t="array" ref="H2094">let(systemId,match(A2094,index(systems,0,1),),refSystemId,match($H$1,index(systems,0,1),),x,index(systems,systemId,3),y,index(systems,systemId,4),refX,index(systems,refSystemId,3),refY,index(systems,refSystemId,4),round(sqrt((x-refX)^2+(y-refY)^2),3))</f>
        <v>312.667</v>
      </c>
      <c r="I2094" s="28" t="s">
        <v>408</v>
      </c>
      <c r="J2094" s="28" t="s">
        <v>408</v>
      </c>
      <c r="K2094" s="48" t="s">
        <v>408</v>
      </c>
      <c r="L2094" s="48" t="s">
        <v>408</v>
      </c>
      <c r="M2094" s="48" t="s">
        <v>408</v>
      </c>
      <c r="N2094" s="28" t="s">
        <v>408</v>
      </c>
      <c r="O2094" s="41"/>
      <c r="P2094" s="48" t="s">
        <v>905</v>
      </c>
      <c r="Q2094" s="48" t="s">
        <v>905</v>
      </c>
      <c r="R2094" s="48" t="s">
        <v>905</v>
      </c>
      <c r="S2094" s="48" t="s">
        <v>905</v>
      </c>
      <c r="T2094" s="48" t="s">
        <v>905</v>
      </c>
      <c r="U2094" s="48" t="s">
        <v>422</v>
      </c>
      <c r="V2094" s="48" t="s">
        <v>422</v>
      </c>
      <c r="W2094" s="48" t="s">
        <v>422</v>
      </c>
      <c r="X2094" s="48" t="s">
        <v>422</v>
      </c>
      <c r="Y2094" s="48" t="s">
        <v>422</v>
      </c>
      <c r="Z2094" s="48" t="s">
        <v>422</v>
      </c>
      <c r="AA2094" s="48" t="s">
        <v>422</v>
      </c>
      <c r="AB2094" s="48" t="s">
        <v>422</v>
      </c>
      <c r="AC2094" s="48" t="s">
        <v>422</v>
      </c>
      <c r="AD2094" s="48" t="s">
        <v>422</v>
      </c>
      <c r="AE2094" s="48" t="s">
        <v>422</v>
      </c>
      <c r="AF2094" s="48" t="s">
        <v>422</v>
      </c>
      <c r="AG2094" s="48" t="s">
        <v>422</v>
      </c>
      <c r="AH2094" s="48" t="s">
        <v>422</v>
      </c>
      <c r="AI2094" s="48" t="s">
        <v>422</v>
      </c>
      <c r="AJ2094" s="48" t="s">
        <v>422</v>
      </c>
      <c r="AK2094" s="48" t="s">
        <v>422</v>
      </c>
      <c r="AL2094" s="48" t="s">
        <v>422</v>
      </c>
      <c r="AM2094" s="48" t="s">
        <v>422</v>
      </c>
      <c r="AN2094" s="48" t="s">
        <v>422</v>
      </c>
      <c r="AO2094" s="48" t="s">
        <v>422</v>
      </c>
      <c r="AP2094" s="48" t="s">
        <v>422</v>
      </c>
      <c r="AQ2094" s="48" t="s">
        <v>422</v>
      </c>
      <c r="AR2094" s="48" t="s">
        <v>422</v>
      </c>
      <c r="AS2094" s="48" t="s">
        <v>422</v>
      </c>
      <c r="AT2094" s="48" t="s">
        <v>422</v>
      </c>
      <c r="AU2094" s="48" t="s">
        <v>422</v>
      </c>
      <c r="AV2094" s="48" t="s">
        <v>422</v>
      </c>
      <c r="AW2094" s="48" t="s">
        <v>422</v>
      </c>
      <c r="AX2094" s="48" t="s">
        <v>422</v>
      </c>
      <c r="AY2094" s="48" t="s">
        <v>422</v>
      </c>
      <c r="AZ2094" s="28" t="s">
        <v>422</v>
      </c>
    </row>
    <row r="2095" ht="15.75" customHeight="1">
      <c r="A2095" s="40">
        <v>1879.0</v>
      </c>
      <c r="B2095" s="28" t="s">
        <v>5496</v>
      </c>
      <c r="C2095" s="41"/>
      <c r="D2095" s="42">
        <f t="array" ref="D2095">index(systems,match($A2095,INDEX(systems,0,1),),3)</f>
        <v>-557.011</v>
      </c>
      <c r="E2095" s="42">
        <f t="array" ref="E2095">index(systems,match($A2095,INDEX(systems,0,1),),4)</f>
        <v>226.976</v>
      </c>
      <c r="F2095" s="43" t="str">
        <f>IFERROR(__xludf.DUMMYFUNCTION("let(row, match($B2095&amp;if($C2095&lt;&gt;"""","" [""&amp;$C2095&amp;""]"",""""),index(nebulae,,2),0),join("","",iferror(round(index(nebulae,row,5)/2,3),1),iferror(round(index(nebulae,row,6)/2,3),1),0))"),"1,1,0")</f>
        <v>1,1,0</v>
      </c>
      <c r="G2095" s="44" t="s">
        <v>5497</v>
      </c>
      <c r="H2095" s="45">
        <f t="array" ref="H2095">let(systemId,match(A2095,index(systems,0,1),),refSystemId,match($H$1,index(systems,0,1),),x,index(systems,systemId,3),y,index(systems,systemId,4),refX,index(systems,refSystemId,3),refY,index(systems,refSystemId,4),round(sqrt((x-refX)^2+(y-refY)^2),3))</f>
        <v>601.481</v>
      </c>
      <c r="I2095" s="41"/>
      <c r="J2095" s="41"/>
      <c r="K2095" s="41"/>
      <c r="L2095" s="41"/>
      <c r="M2095" s="41"/>
      <c r="N2095" s="41"/>
      <c r="O2095" s="41"/>
      <c r="P2095" s="48" t="s">
        <v>461</v>
      </c>
      <c r="Q2095" s="48" t="s">
        <v>461</v>
      </c>
      <c r="R2095" s="48" t="s">
        <v>461</v>
      </c>
      <c r="S2095" s="48" t="s">
        <v>418</v>
      </c>
      <c r="T2095" s="52" t="s">
        <v>418</v>
      </c>
      <c r="U2095" s="52" t="s">
        <v>422</v>
      </c>
      <c r="V2095" s="48" t="s">
        <v>422</v>
      </c>
      <c r="W2095" s="48" t="s">
        <v>422</v>
      </c>
      <c r="X2095" s="48" t="s">
        <v>422</v>
      </c>
      <c r="Y2095" s="48" t="s">
        <v>422</v>
      </c>
      <c r="Z2095" s="48" t="s">
        <v>422</v>
      </c>
      <c r="AA2095" s="48" t="s">
        <v>422</v>
      </c>
      <c r="AB2095" s="48" t="s">
        <v>422</v>
      </c>
      <c r="AC2095" s="48" t="s">
        <v>422</v>
      </c>
      <c r="AD2095" s="48" t="s">
        <v>422</v>
      </c>
      <c r="AE2095" s="48" t="s">
        <v>422</v>
      </c>
      <c r="AF2095" s="48" t="s">
        <v>422</v>
      </c>
      <c r="AG2095" s="48" t="s">
        <v>422</v>
      </c>
      <c r="AH2095" s="48" t="s">
        <v>422</v>
      </c>
      <c r="AI2095" s="48" t="s">
        <v>422</v>
      </c>
      <c r="AJ2095" s="48" t="s">
        <v>422</v>
      </c>
      <c r="AK2095" s="48" t="s">
        <v>422</v>
      </c>
      <c r="AL2095" s="48" t="s">
        <v>422</v>
      </c>
      <c r="AM2095" s="48" t="s">
        <v>422</v>
      </c>
      <c r="AN2095" s="48" t="s">
        <v>422</v>
      </c>
      <c r="AO2095" s="48" t="s">
        <v>422</v>
      </c>
      <c r="AP2095" s="48" t="s">
        <v>422</v>
      </c>
      <c r="AQ2095" s="48" t="s">
        <v>422</v>
      </c>
      <c r="AR2095" s="48" t="s">
        <v>422</v>
      </c>
      <c r="AS2095" s="48" t="s">
        <v>422</v>
      </c>
      <c r="AT2095" s="48" t="s">
        <v>422</v>
      </c>
      <c r="AU2095" s="48" t="s">
        <v>422</v>
      </c>
      <c r="AV2095" s="48" t="s">
        <v>422</v>
      </c>
      <c r="AW2095" s="48" t="s">
        <v>422</v>
      </c>
      <c r="AX2095" s="48" t="s">
        <v>422</v>
      </c>
      <c r="AY2095" s="48" t="s">
        <v>422</v>
      </c>
      <c r="AZ2095" s="28" t="s">
        <v>422</v>
      </c>
    </row>
    <row r="2096" ht="15.75" customHeight="1">
      <c r="A2096" s="40">
        <v>1880.0</v>
      </c>
      <c r="B2096" s="28" t="s">
        <v>5498</v>
      </c>
      <c r="C2096" s="41"/>
      <c r="D2096" s="42">
        <f t="array" ref="D2096">index(systems,match($A2096,INDEX(systems,0,1),),3)</f>
        <v>309.671</v>
      </c>
      <c r="E2096" s="42">
        <f t="array" ref="E2096">index(systems,match($A2096,INDEX(systems,0,1),),4)</f>
        <v>-228.311</v>
      </c>
      <c r="F2096" s="43" t="str">
        <f>IFERROR(__xludf.DUMMYFUNCTION("let(row, match($B2096&amp;if($C2096&lt;&gt;"""","" [""&amp;$C2096&amp;""]"",""""),index(nebulae,,2),0),join("","",iferror(round(index(nebulae,row,5)/2,3),1),iferror(round(index(nebulae,row,6)/2,3),1),0))"),"1,1,0")</f>
        <v>1,1,0</v>
      </c>
      <c r="G2096" s="44" t="s">
        <v>5499</v>
      </c>
      <c r="H2096" s="45">
        <f t="array" ref="H2096">let(systemId,match(A2096,index(systems,0,1),),refSystemId,match($H$1,index(systems,0,1),),x,index(systems,systemId,3),y,index(systems,systemId,4),refX,index(systems,refSystemId,3),refY,index(systems,refSystemId,4),round(sqrt((x-refX)^2+(y-refY)^2),3))</f>
        <v>384.736</v>
      </c>
      <c r="I2096" s="41"/>
      <c r="J2096" s="28" t="s">
        <v>418</v>
      </c>
      <c r="K2096" s="41"/>
      <c r="L2096" s="41"/>
      <c r="M2096" s="41"/>
      <c r="N2096" s="28" t="s">
        <v>905</v>
      </c>
      <c r="O2096" s="48" t="s">
        <v>905</v>
      </c>
      <c r="P2096" s="48" t="s">
        <v>905</v>
      </c>
      <c r="Q2096" s="48" t="s">
        <v>905</v>
      </c>
      <c r="R2096" s="48" t="s">
        <v>905</v>
      </c>
      <c r="S2096" s="48" t="s">
        <v>905</v>
      </c>
      <c r="T2096" s="48" t="s">
        <v>905</v>
      </c>
      <c r="U2096" s="48" t="s">
        <v>905</v>
      </c>
      <c r="V2096" s="48" t="s">
        <v>905</v>
      </c>
      <c r="W2096" s="48" t="s">
        <v>905</v>
      </c>
      <c r="X2096" s="48" t="s">
        <v>905</v>
      </c>
      <c r="Y2096" s="48" t="s">
        <v>906</v>
      </c>
      <c r="Z2096" s="48" t="s">
        <v>906</v>
      </c>
      <c r="AA2096" s="48" t="s">
        <v>907</v>
      </c>
      <c r="AB2096" s="48" t="s">
        <v>907</v>
      </c>
      <c r="AC2096" s="48" t="s">
        <v>907</v>
      </c>
      <c r="AD2096" s="48" t="s">
        <v>907</v>
      </c>
      <c r="AE2096" s="48" t="s">
        <v>907</v>
      </c>
      <c r="AF2096" s="48" t="s">
        <v>907</v>
      </c>
      <c r="AG2096" s="48" t="s">
        <v>907</v>
      </c>
      <c r="AH2096" s="48" t="s">
        <v>907</v>
      </c>
      <c r="AI2096" s="48" t="s">
        <v>907</v>
      </c>
      <c r="AJ2096" s="48" t="s">
        <v>907</v>
      </c>
      <c r="AK2096" s="48" t="s">
        <v>907</v>
      </c>
      <c r="AL2096" s="48" t="s">
        <v>907</v>
      </c>
      <c r="AM2096" s="48" t="s">
        <v>907</v>
      </c>
      <c r="AN2096" s="48" t="s">
        <v>907</v>
      </c>
      <c r="AO2096" s="48" t="s">
        <v>906</v>
      </c>
      <c r="AP2096" s="48" t="s">
        <v>906</v>
      </c>
      <c r="AQ2096" s="48" t="s">
        <v>906</v>
      </c>
      <c r="AR2096" s="48" t="s">
        <v>906</v>
      </c>
      <c r="AS2096" s="48" t="s">
        <v>906</v>
      </c>
      <c r="AT2096" s="48" t="s">
        <v>906</v>
      </c>
      <c r="AU2096" s="48" t="s">
        <v>906</v>
      </c>
      <c r="AV2096" s="52" t="s">
        <v>906</v>
      </c>
      <c r="AW2096" s="52" t="s">
        <v>906</v>
      </c>
      <c r="AX2096" s="52" t="s">
        <v>906</v>
      </c>
      <c r="AY2096" s="52" t="s">
        <v>906</v>
      </c>
      <c r="AZ2096" s="49" t="s">
        <v>906</v>
      </c>
    </row>
    <row r="2097" ht="15.75" customHeight="1">
      <c r="A2097" s="40">
        <v>1881.0</v>
      </c>
      <c r="B2097" s="28" t="s">
        <v>5500</v>
      </c>
      <c r="C2097" s="41"/>
      <c r="D2097" s="42">
        <f t="array" ref="D2097">index(systems,match($A2097,INDEX(systems,0,1),),3)</f>
        <v>56.332</v>
      </c>
      <c r="E2097" s="42">
        <f t="array" ref="E2097">index(systems,match($A2097,INDEX(systems,0,1),),4)</f>
        <v>-177.36</v>
      </c>
      <c r="F2097" s="43" t="str">
        <f>IFERROR(__xludf.DUMMYFUNCTION("let(row, match($B2097&amp;if($C2097&lt;&gt;"""","" [""&amp;$C2097&amp;""]"",""""),index(nebulae,,2),0),join("","",iferror(round(index(nebulae,row,5)/2,3),1),iferror(round(index(nebulae,row,6)/2,3),1),0))"),"1,1,0")</f>
        <v>1,1,0</v>
      </c>
      <c r="G2097" s="44" t="s">
        <v>5501</v>
      </c>
      <c r="H2097" s="45">
        <f t="array" ref="H2097">let(systemId,match(A2097,index(systems,0,1),),refSystemId,match($H$1,index(systems,0,1),),x,index(systems,systemId,3),y,index(systems,systemId,4),refX,index(systems,refSystemId,3),refY,index(systems,refSystemId,4),round(sqrt((x-refX)^2+(y-refY)^2),3))</f>
        <v>186.091</v>
      </c>
      <c r="I2097" s="46" t="s">
        <v>408</v>
      </c>
      <c r="J2097" s="47" t="s">
        <v>408</v>
      </c>
      <c r="K2097" s="47" t="s">
        <v>408</v>
      </c>
      <c r="L2097" s="47" t="s">
        <v>408</v>
      </c>
      <c r="M2097" s="46" t="s">
        <v>408</v>
      </c>
      <c r="N2097" s="28" t="s">
        <v>408</v>
      </c>
      <c r="O2097" s="41"/>
      <c r="P2097" s="48" t="s">
        <v>634</v>
      </c>
      <c r="Q2097" s="48" t="s">
        <v>634</v>
      </c>
      <c r="R2097" s="48" t="s">
        <v>634</v>
      </c>
      <c r="S2097" s="48" t="s">
        <v>634</v>
      </c>
      <c r="T2097" s="48" t="s">
        <v>634</v>
      </c>
      <c r="U2097" s="48" t="s">
        <v>634</v>
      </c>
      <c r="V2097" s="48" t="s">
        <v>634</v>
      </c>
      <c r="W2097" s="48" t="s">
        <v>634</v>
      </c>
      <c r="X2097" s="48" t="s">
        <v>634</v>
      </c>
      <c r="Y2097" s="48" t="s">
        <v>634</v>
      </c>
      <c r="Z2097" s="48" t="s">
        <v>634</v>
      </c>
      <c r="AA2097" s="48" t="s">
        <v>634</v>
      </c>
      <c r="AB2097" s="48" t="s">
        <v>634</v>
      </c>
      <c r="AC2097" s="48" t="s">
        <v>634</v>
      </c>
      <c r="AD2097" s="48" t="s">
        <v>634</v>
      </c>
      <c r="AE2097" s="48" t="s">
        <v>634</v>
      </c>
      <c r="AF2097" s="48" t="s">
        <v>634</v>
      </c>
      <c r="AG2097" s="48" t="s">
        <v>634</v>
      </c>
      <c r="AH2097" s="48" t="s">
        <v>634</v>
      </c>
      <c r="AI2097" s="48" t="s">
        <v>634</v>
      </c>
      <c r="AJ2097" s="48" t="s">
        <v>634</v>
      </c>
      <c r="AK2097" s="48" t="s">
        <v>634</v>
      </c>
      <c r="AL2097" s="48" t="s">
        <v>634</v>
      </c>
      <c r="AM2097" s="48" t="s">
        <v>634</v>
      </c>
      <c r="AN2097" s="48" t="s">
        <v>634</v>
      </c>
      <c r="AO2097" s="48" t="s">
        <v>634</v>
      </c>
      <c r="AP2097" s="48" t="s">
        <v>505</v>
      </c>
      <c r="AQ2097" s="48" t="s">
        <v>634</v>
      </c>
      <c r="AR2097" s="48" t="s">
        <v>634</v>
      </c>
      <c r="AS2097" s="48" t="s">
        <v>634</v>
      </c>
      <c r="AT2097" s="48" t="s">
        <v>634</v>
      </c>
      <c r="AU2097" s="48" t="s">
        <v>634</v>
      </c>
      <c r="AV2097" s="48" t="s">
        <v>634</v>
      </c>
      <c r="AW2097" s="48" t="s">
        <v>634</v>
      </c>
      <c r="AX2097" s="48" t="s">
        <v>634</v>
      </c>
      <c r="AY2097" s="48" t="s">
        <v>634</v>
      </c>
      <c r="AZ2097" s="28" t="s">
        <v>634</v>
      </c>
    </row>
    <row r="2098" ht="15.75" customHeight="1">
      <c r="A2098" s="40">
        <v>1882.0</v>
      </c>
      <c r="B2098" s="28" t="s">
        <v>5502</v>
      </c>
      <c r="C2098" s="41"/>
      <c r="D2098" s="42">
        <f t="array" ref="D2098">index(systems,match($A2098,INDEX(systems,0,1),),3)</f>
        <v>330.86</v>
      </c>
      <c r="E2098" s="42">
        <f t="array" ref="E2098">index(systems,match($A2098,INDEX(systems,0,1),),4)</f>
        <v>-213.841</v>
      </c>
      <c r="F2098" s="43" t="str">
        <f>IFERROR(__xludf.DUMMYFUNCTION("let(row, match($B2098&amp;if($C2098&lt;&gt;"""","" [""&amp;$C2098&amp;""]"",""""),index(nebulae,,2),0),join("","",iferror(round(index(nebulae,row,5)/2,3),1),iferror(round(index(nebulae,row,6)/2,3),1),0))"),"1,1,0")</f>
        <v>1,1,0</v>
      </c>
      <c r="G2098" s="44" t="s">
        <v>5503</v>
      </c>
      <c r="H2098" s="45">
        <f t="array" ref="H2098">let(systemId,match(A2098,index(systems,0,1),),refSystemId,match($H$1,index(systems,0,1),),x,index(systems,systemId,3),y,index(systems,systemId,4),refX,index(systems,refSystemId,3),refY,index(systems,refSystemId,4),round(sqrt((x-refX)^2+(y-refY)^2),3))</f>
        <v>393.95</v>
      </c>
      <c r="I2098" s="41"/>
      <c r="J2098" s="28" t="s">
        <v>418</v>
      </c>
      <c r="K2098" s="41"/>
      <c r="L2098" s="41"/>
      <c r="M2098" s="41"/>
      <c r="N2098" s="28" t="s">
        <v>905</v>
      </c>
      <c r="O2098" s="48" t="s">
        <v>905</v>
      </c>
      <c r="P2098" s="48" t="s">
        <v>905</v>
      </c>
      <c r="Q2098" s="48" t="s">
        <v>905</v>
      </c>
      <c r="R2098" s="48" t="s">
        <v>905</v>
      </c>
      <c r="S2098" s="48" t="s">
        <v>905</v>
      </c>
      <c r="T2098" s="48" t="s">
        <v>905</v>
      </c>
      <c r="U2098" s="48" t="s">
        <v>905</v>
      </c>
      <c r="V2098" s="48" t="s">
        <v>905</v>
      </c>
      <c r="W2098" s="48" t="s">
        <v>905</v>
      </c>
      <c r="X2098" s="48" t="s">
        <v>905</v>
      </c>
      <c r="Y2098" s="48" t="s">
        <v>906</v>
      </c>
      <c r="Z2098" s="48" t="s">
        <v>906</v>
      </c>
      <c r="AA2098" s="48" t="s">
        <v>907</v>
      </c>
      <c r="AB2098" s="48" t="s">
        <v>907</v>
      </c>
      <c r="AC2098" s="48" t="s">
        <v>907</v>
      </c>
      <c r="AD2098" s="48" t="s">
        <v>907</v>
      </c>
      <c r="AE2098" s="48" t="s">
        <v>907</v>
      </c>
      <c r="AF2098" s="48" t="s">
        <v>907</v>
      </c>
      <c r="AG2098" s="48" t="s">
        <v>907</v>
      </c>
      <c r="AH2098" s="48" t="s">
        <v>907</v>
      </c>
      <c r="AI2098" s="48" t="s">
        <v>907</v>
      </c>
      <c r="AJ2098" s="48" t="s">
        <v>907</v>
      </c>
      <c r="AK2098" s="48" t="s">
        <v>907</v>
      </c>
      <c r="AL2098" s="48" t="s">
        <v>907</v>
      </c>
      <c r="AM2098" s="48" t="s">
        <v>907</v>
      </c>
      <c r="AN2098" s="48" t="s">
        <v>907</v>
      </c>
      <c r="AO2098" s="48" t="s">
        <v>906</v>
      </c>
      <c r="AP2098" s="48" t="s">
        <v>906</v>
      </c>
      <c r="AQ2098" s="48" t="s">
        <v>906</v>
      </c>
      <c r="AR2098" s="48" t="s">
        <v>906</v>
      </c>
      <c r="AS2098" s="48" t="s">
        <v>906</v>
      </c>
      <c r="AT2098" s="48" t="s">
        <v>906</v>
      </c>
      <c r="AU2098" s="48" t="s">
        <v>906</v>
      </c>
      <c r="AV2098" s="52" t="s">
        <v>906</v>
      </c>
      <c r="AW2098" s="52" t="s">
        <v>906</v>
      </c>
      <c r="AX2098" s="52" t="s">
        <v>906</v>
      </c>
      <c r="AY2098" s="52" t="s">
        <v>906</v>
      </c>
      <c r="AZ2098" s="49" t="s">
        <v>906</v>
      </c>
    </row>
    <row r="2099" ht="15.75" customHeight="1">
      <c r="A2099" s="40">
        <v>1883.0</v>
      </c>
      <c r="B2099" s="28" t="s">
        <v>5504</v>
      </c>
      <c r="C2099" s="41"/>
      <c r="D2099" s="42">
        <f t="array" ref="D2099">index(systems,match($A2099,INDEX(systems,0,1),),3)</f>
        <v>-166.405</v>
      </c>
      <c r="E2099" s="42">
        <f t="array" ref="E2099">index(systems,match($A2099,INDEX(systems,0,1),),4)</f>
        <v>-426.654</v>
      </c>
      <c r="F2099" s="43" t="str">
        <f>IFERROR(__xludf.DUMMYFUNCTION("let(row, match($B2099&amp;if($C2099&lt;&gt;"""","" [""&amp;$C2099&amp;""]"",""""),index(nebulae,,2),0),join("","",iferror(round(index(nebulae,row,5)/2,3),1),iferror(round(index(nebulae,row,6)/2,3),1),0))"),"1,1,0")</f>
        <v>1,1,0</v>
      </c>
      <c r="G2099" s="44" t="s">
        <v>5505</v>
      </c>
      <c r="H2099" s="45">
        <f t="array" ref="H2099">let(systemId,match(A2099,index(systems,0,1),),refSystemId,match($H$1,index(systems,0,1),),x,index(systems,systemId,3),y,index(systems,systemId,4),refX,index(systems,refSystemId,3),refY,index(systems,refSystemId,4),round(sqrt((x-refX)^2+(y-refY)^2),3))</f>
        <v>457.957</v>
      </c>
      <c r="I2099" s="28" t="s">
        <v>408</v>
      </c>
      <c r="J2099" s="28" t="s">
        <v>408</v>
      </c>
      <c r="K2099" s="28" t="s">
        <v>408</v>
      </c>
      <c r="L2099" s="28" t="s">
        <v>408</v>
      </c>
      <c r="M2099" s="28" t="s">
        <v>408</v>
      </c>
      <c r="N2099" s="28" t="s">
        <v>576</v>
      </c>
      <c r="O2099" s="48" t="s">
        <v>576</v>
      </c>
      <c r="P2099" s="48" t="s">
        <v>609</v>
      </c>
      <c r="Q2099" s="48" t="s">
        <v>609</v>
      </c>
      <c r="R2099" s="48" t="s">
        <v>609</v>
      </c>
      <c r="S2099" s="48" t="s">
        <v>609</v>
      </c>
      <c r="T2099" s="48" t="s">
        <v>609</v>
      </c>
      <c r="U2099" s="48" t="s">
        <v>609</v>
      </c>
      <c r="V2099" s="48" t="s">
        <v>609</v>
      </c>
      <c r="W2099" s="48" t="s">
        <v>609</v>
      </c>
      <c r="X2099" s="48" t="s">
        <v>576</v>
      </c>
      <c r="Y2099" s="48" t="s">
        <v>422</v>
      </c>
      <c r="Z2099" s="48" t="s">
        <v>422</v>
      </c>
      <c r="AA2099" s="48" t="s">
        <v>422</v>
      </c>
      <c r="AB2099" s="48" t="s">
        <v>422</v>
      </c>
      <c r="AC2099" s="48" t="s">
        <v>422</v>
      </c>
      <c r="AD2099" s="48" t="s">
        <v>422</v>
      </c>
      <c r="AE2099" s="48" t="s">
        <v>422</v>
      </c>
      <c r="AF2099" s="48" t="s">
        <v>422</v>
      </c>
      <c r="AG2099" s="48" t="s">
        <v>422</v>
      </c>
      <c r="AH2099" s="48" t="s">
        <v>422</v>
      </c>
      <c r="AI2099" s="48" t="s">
        <v>422</v>
      </c>
      <c r="AJ2099" s="48" t="s">
        <v>422</v>
      </c>
      <c r="AK2099" s="48" t="s">
        <v>422</v>
      </c>
      <c r="AL2099" s="48" t="s">
        <v>422</v>
      </c>
      <c r="AM2099" s="48" t="s">
        <v>422</v>
      </c>
      <c r="AN2099" s="48" t="s">
        <v>422</v>
      </c>
      <c r="AO2099" s="48" t="s">
        <v>422</v>
      </c>
      <c r="AP2099" s="48" t="s">
        <v>422</v>
      </c>
      <c r="AQ2099" s="48" t="s">
        <v>422</v>
      </c>
      <c r="AR2099" s="48" t="s">
        <v>422</v>
      </c>
      <c r="AS2099" s="48" t="s">
        <v>422</v>
      </c>
      <c r="AT2099" s="48" t="s">
        <v>422</v>
      </c>
      <c r="AU2099" s="48" t="s">
        <v>422</v>
      </c>
      <c r="AV2099" s="48" t="s">
        <v>422</v>
      </c>
      <c r="AW2099" s="48" t="s">
        <v>422</v>
      </c>
      <c r="AX2099" s="48" t="s">
        <v>422</v>
      </c>
      <c r="AY2099" s="48" t="s">
        <v>422</v>
      </c>
      <c r="AZ2099" s="28" t="s">
        <v>422</v>
      </c>
    </row>
    <row r="2100" ht="15.75" customHeight="1">
      <c r="A2100" s="40">
        <v>1884.0</v>
      </c>
      <c r="B2100" s="28" t="s">
        <v>5506</v>
      </c>
      <c r="C2100" s="41"/>
      <c r="D2100" s="42">
        <f t="array" ref="D2100">index(systems,match($A2100,INDEX(systems,0,1),),3)</f>
        <v>-289.027</v>
      </c>
      <c r="E2100" s="42">
        <f t="array" ref="E2100">index(systems,match($A2100,INDEX(systems,0,1),),4)</f>
        <v>-54.076</v>
      </c>
      <c r="F2100" s="43" t="str">
        <f>IFERROR(__xludf.DUMMYFUNCTION("let(row, match($B2100&amp;if($C2100&lt;&gt;"""","" [""&amp;$C2100&amp;""]"",""""),index(nebulae,,2),0),join("","",iferror(round(index(nebulae,row,5)/2,3),1),iferror(round(index(nebulae,row,6)/2,3),1),0))"),"1,1,0")</f>
        <v>1,1,0</v>
      </c>
      <c r="G2100" s="44" t="s">
        <v>5507</v>
      </c>
      <c r="H2100" s="45">
        <f t="array" ref="H2100">let(systemId,match(A2100,index(systems,0,1),),refSystemId,match($H$1,index(systems,0,1),),x,index(systems,systemId,3),y,index(systems,systemId,4),refX,index(systems,refSystemId,3),refY,index(systems,refSystemId,4),round(sqrt((x-refX)^2+(y-refY)^2),3))</f>
        <v>294.042</v>
      </c>
      <c r="I2100" s="28" t="s">
        <v>418</v>
      </c>
      <c r="J2100" s="41"/>
      <c r="K2100" s="41"/>
      <c r="L2100" s="41"/>
      <c r="M2100" s="41"/>
      <c r="N2100" s="28" t="s">
        <v>560</v>
      </c>
      <c r="O2100" s="48" t="s">
        <v>560</v>
      </c>
      <c r="P2100" s="48" t="s">
        <v>560</v>
      </c>
      <c r="Q2100" s="48" t="s">
        <v>560</v>
      </c>
      <c r="R2100" s="48" t="s">
        <v>560</v>
      </c>
      <c r="S2100" s="48" t="s">
        <v>560</v>
      </c>
      <c r="T2100" s="48" t="s">
        <v>560</v>
      </c>
      <c r="U2100" s="48" t="s">
        <v>560</v>
      </c>
      <c r="V2100" s="48" t="s">
        <v>560</v>
      </c>
      <c r="W2100" s="48" t="s">
        <v>560</v>
      </c>
      <c r="X2100" s="48" t="s">
        <v>560</v>
      </c>
      <c r="Y2100" s="48" t="s">
        <v>560</v>
      </c>
      <c r="Z2100" s="48" t="s">
        <v>560</v>
      </c>
      <c r="AA2100" s="48" t="s">
        <v>560</v>
      </c>
      <c r="AB2100" s="48" t="s">
        <v>560</v>
      </c>
      <c r="AC2100" s="48" t="s">
        <v>560</v>
      </c>
      <c r="AD2100" s="48" t="s">
        <v>560</v>
      </c>
      <c r="AE2100" s="48" t="s">
        <v>560</v>
      </c>
      <c r="AF2100" s="48" t="s">
        <v>560</v>
      </c>
      <c r="AG2100" s="48" t="s">
        <v>560</v>
      </c>
      <c r="AH2100" s="48" t="s">
        <v>560</v>
      </c>
      <c r="AI2100" s="48" t="s">
        <v>560</v>
      </c>
      <c r="AJ2100" s="48" t="s">
        <v>560</v>
      </c>
      <c r="AK2100" s="48" t="s">
        <v>560</v>
      </c>
      <c r="AL2100" s="48" t="s">
        <v>560</v>
      </c>
      <c r="AM2100" s="48" t="s">
        <v>560</v>
      </c>
      <c r="AN2100" s="48" t="s">
        <v>560</v>
      </c>
      <c r="AO2100" s="48" t="s">
        <v>560</v>
      </c>
      <c r="AP2100" s="48" t="s">
        <v>560</v>
      </c>
      <c r="AQ2100" s="48" t="s">
        <v>560</v>
      </c>
      <c r="AR2100" s="48" t="s">
        <v>484</v>
      </c>
      <c r="AS2100" s="48" t="s">
        <v>484</v>
      </c>
      <c r="AT2100" s="48" t="s">
        <v>485</v>
      </c>
      <c r="AU2100" s="48" t="s">
        <v>485</v>
      </c>
      <c r="AV2100" s="48" t="s">
        <v>486</v>
      </c>
      <c r="AW2100" s="48" t="s">
        <v>486</v>
      </c>
      <c r="AX2100" s="48" t="s">
        <v>487</v>
      </c>
      <c r="AY2100" s="48" t="s">
        <v>487</v>
      </c>
      <c r="AZ2100" s="51" t="s">
        <v>487</v>
      </c>
    </row>
    <row r="2101" ht="15.75" customHeight="1">
      <c r="A2101" s="40">
        <v>1885.0</v>
      </c>
      <c r="B2101" s="28" t="s">
        <v>5508</v>
      </c>
      <c r="C2101" s="41"/>
      <c r="D2101" s="42">
        <f t="array" ref="D2101">index(systems,match($A2101,INDEX(systems,0,1),),3)</f>
        <v>269.688</v>
      </c>
      <c r="E2101" s="42">
        <f t="array" ref="E2101">index(systems,match($A2101,INDEX(systems,0,1),),4)</f>
        <v>-218.378</v>
      </c>
      <c r="F2101" s="43" t="str">
        <f>IFERROR(__xludf.DUMMYFUNCTION("let(row, match($B2101&amp;if($C2101&lt;&gt;"""","" [""&amp;$C2101&amp;""]"",""""),index(nebulae,,2),0),join("","",iferror(round(index(nebulae,row,5)/2,3),1),iferror(round(index(nebulae,row,6)/2,3),1),0))"),"1,1,0")</f>
        <v>1,1,0</v>
      </c>
      <c r="G2101" s="44" t="s">
        <v>5509</v>
      </c>
      <c r="H2101" s="45">
        <f t="array" ref="H2101">let(systemId,match(A2101,index(systems,0,1),),refSystemId,match($H$1,index(systems,0,1),),x,index(systems,systemId,3),y,index(systems,systemId,4),refX,index(systems,refSystemId,3),refY,index(systems,refSystemId,4),round(sqrt((x-refX)^2+(y-refY)^2),3))</f>
        <v>347.017</v>
      </c>
      <c r="I2101" s="28" t="s">
        <v>408</v>
      </c>
      <c r="J2101" s="28" t="s">
        <v>408</v>
      </c>
      <c r="K2101" s="48" t="s">
        <v>408</v>
      </c>
      <c r="L2101" s="48" t="s">
        <v>408</v>
      </c>
      <c r="M2101" s="48" t="s">
        <v>408</v>
      </c>
      <c r="N2101" s="28" t="s">
        <v>408</v>
      </c>
      <c r="O2101" s="41"/>
      <c r="P2101" s="48" t="s">
        <v>905</v>
      </c>
      <c r="Q2101" s="48" t="s">
        <v>905</v>
      </c>
      <c r="R2101" s="48" t="s">
        <v>905</v>
      </c>
      <c r="S2101" s="48" t="s">
        <v>905</v>
      </c>
      <c r="T2101" s="48" t="s">
        <v>905</v>
      </c>
      <c r="U2101" s="48" t="s">
        <v>905</v>
      </c>
      <c r="V2101" s="48" t="s">
        <v>905</v>
      </c>
      <c r="W2101" s="48" t="s">
        <v>905</v>
      </c>
      <c r="X2101" s="48" t="s">
        <v>905</v>
      </c>
      <c r="Y2101" s="48" t="s">
        <v>422</v>
      </c>
      <c r="Z2101" s="48" t="s">
        <v>422</v>
      </c>
      <c r="AA2101" s="48" t="s">
        <v>422</v>
      </c>
      <c r="AB2101" s="48" t="s">
        <v>422</v>
      </c>
      <c r="AC2101" s="48" t="s">
        <v>422</v>
      </c>
      <c r="AD2101" s="48" t="s">
        <v>422</v>
      </c>
      <c r="AE2101" s="48" t="s">
        <v>422</v>
      </c>
      <c r="AF2101" s="48" t="s">
        <v>422</v>
      </c>
      <c r="AG2101" s="48" t="s">
        <v>422</v>
      </c>
      <c r="AH2101" s="48" t="s">
        <v>422</v>
      </c>
      <c r="AI2101" s="48" t="s">
        <v>422</v>
      </c>
      <c r="AJ2101" s="48" t="s">
        <v>422</v>
      </c>
      <c r="AK2101" s="48" t="s">
        <v>422</v>
      </c>
      <c r="AL2101" s="48" t="s">
        <v>422</v>
      </c>
      <c r="AM2101" s="48" t="s">
        <v>422</v>
      </c>
      <c r="AN2101" s="48" t="s">
        <v>422</v>
      </c>
      <c r="AO2101" s="48" t="s">
        <v>422</v>
      </c>
      <c r="AP2101" s="48" t="s">
        <v>422</v>
      </c>
      <c r="AQ2101" s="48" t="s">
        <v>422</v>
      </c>
      <c r="AR2101" s="48" t="s">
        <v>422</v>
      </c>
      <c r="AS2101" s="48" t="s">
        <v>422</v>
      </c>
      <c r="AT2101" s="48" t="s">
        <v>422</v>
      </c>
      <c r="AU2101" s="48" t="s">
        <v>422</v>
      </c>
      <c r="AV2101" s="48" t="s">
        <v>422</v>
      </c>
      <c r="AW2101" s="48" t="s">
        <v>422</v>
      </c>
      <c r="AX2101" s="48" t="s">
        <v>422</v>
      </c>
      <c r="AY2101" s="48" t="s">
        <v>422</v>
      </c>
      <c r="AZ2101" s="28" t="s">
        <v>422</v>
      </c>
    </row>
    <row r="2102" ht="15.75" customHeight="1">
      <c r="A2102" s="40">
        <v>1886.0</v>
      </c>
      <c r="B2102" s="28" t="s">
        <v>5510</v>
      </c>
      <c r="C2102" s="41"/>
      <c r="D2102" s="42">
        <f t="array" ref="D2102">index(systems,match($A2102,INDEX(systems,0,1),),3)</f>
        <v>155.019</v>
      </c>
      <c r="E2102" s="42">
        <f t="array" ref="E2102">index(systems,match($A2102,INDEX(systems,0,1),),4)</f>
        <v>-178.376</v>
      </c>
      <c r="F2102" s="43" t="str">
        <f>IFERROR(__xludf.DUMMYFUNCTION("let(row, match($B2102&amp;if($C2102&lt;&gt;"""","" [""&amp;$C2102&amp;""]"",""""),index(nebulae,,2),0),join("","",iferror(round(index(nebulae,row,5)/2,3),1),iferror(round(index(nebulae,row,6)/2,3),1),0))"),"1,1,0")</f>
        <v>1,1,0</v>
      </c>
      <c r="G2102" s="44" t="s">
        <v>5511</v>
      </c>
      <c r="H2102" s="45">
        <f t="array" ref="H2102">let(systemId,match(A2102,index(systems,0,1),),refSystemId,match($H$1,index(systems,0,1),),x,index(systems,systemId,3),y,index(systems,systemId,4),refX,index(systems,refSystemId,3),refY,index(systems,refSystemId,4),round(sqrt((x-refX)^2+(y-refY)^2),3))</f>
        <v>236.324</v>
      </c>
      <c r="I2102" s="28" t="s">
        <v>408</v>
      </c>
      <c r="J2102" s="28" t="s">
        <v>408</v>
      </c>
      <c r="K2102" s="48" t="s">
        <v>408</v>
      </c>
      <c r="L2102" s="48" t="s">
        <v>408</v>
      </c>
      <c r="M2102" s="28" t="s">
        <v>408</v>
      </c>
      <c r="N2102" s="28" t="s">
        <v>408</v>
      </c>
      <c r="O2102" s="41"/>
      <c r="P2102" s="48" t="s">
        <v>656</v>
      </c>
      <c r="Q2102" s="48" t="s">
        <v>656</v>
      </c>
      <c r="R2102" s="48" t="s">
        <v>656</v>
      </c>
      <c r="S2102" s="48" t="s">
        <v>656</v>
      </c>
      <c r="T2102" s="48" t="s">
        <v>656</v>
      </c>
      <c r="U2102" s="48" t="s">
        <v>422</v>
      </c>
      <c r="V2102" s="48" t="s">
        <v>422</v>
      </c>
      <c r="W2102" s="48" t="s">
        <v>422</v>
      </c>
      <c r="X2102" s="48" t="s">
        <v>422</v>
      </c>
      <c r="Y2102" s="48" t="s">
        <v>422</v>
      </c>
      <c r="Z2102" s="48" t="s">
        <v>422</v>
      </c>
      <c r="AA2102" s="48" t="s">
        <v>422</v>
      </c>
      <c r="AB2102" s="48" t="s">
        <v>422</v>
      </c>
      <c r="AC2102" s="48" t="s">
        <v>422</v>
      </c>
      <c r="AD2102" s="48" t="s">
        <v>422</v>
      </c>
      <c r="AE2102" s="48" t="s">
        <v>422</v>
      </c>
      <c r="AF2102" s="48" t="s">
        <v>422</v>
      </c>
      <c r="AG2102" s="48" t="s">
        <v>422</v>
      </c>
      <c r="AH2102" s="48" t="s">
        <v>422</v>
      </c>
      <c r="AI2102" s="48" t="s">
        <v>422</v>
      </c>
      <c r="AJ2102" s="48" t="s">
        <v>422</v>
      </c>
      <c r="AK2102" s="48" t="s">
        <v>422</v>
      </c>
      <c r="AL2102" s="48" t="s">
        <v>422</v>
      </c>
      <c r="AM2102" s="48" t="s">
        <v>422</v>
      </c>
      <c r="AN2102" s="48" t="s">
        <v>422</v>
      </c>
      <c r="AO2102" s="48" t="s">
        <v>422</v>
      </c>
      <c r="AP2102" s="48" t="s">
        <v>422</v>
      </c>
      <c r="AQ2102" s="48" t="s">
        <v>422</v>
      </c>
      <c r="AR2102" s="48" t="s">
        <v>422</v>
      </c>
      <c r="AS2102" s="48" t="s">
        <v>422</v>
      </c>
      <c r="AT2102" s="48" t="s">
        <v>422</v>
      </c>
      <c r="AU2102" s="48" t="s">
        <v>422</v>
      </c>
      <c r="AV2102" s="48" t="s">
        <v>422</v>
      </c>
      <c r="AW2102" s="48" t="s">
        <v>422</v>
      </c>
      <c r="AX2102" s="48" t="s">
        <v>422</v>
      </c>
      <c r="AY2102" s="48" t="s">
        <v>422</v>
      </c>
      <c r="AZ2102" s="28" t="s">
        <v>422</v>
      </c>
    </row>
    <row r="2103" ht="15.75" customHeight="1">
      <c r="A2103" s="40">
        <v>1887.0</v>
      </c>
      <c r="B2103" s="28" t="s">
        <v>5512</v>
      </c>
      <c r="C2103" s="41"/>
      <c r="D2103" s="42">
        <f t="array" ref="D2103">index(systems,match($A2103,INDEX(systems,0,1),),3)</f>
        <v>-308.362</v>
      </c>
      <c r="E2103" s="42">
        <f t="array" ref="E2103">index(systems,match($A2103,INDEX(systems,0,1),),4)</f>
        <v>148.073</v>
      </c>
      <c r="F2103" s="43" t="str">
        <f>IFERROR(__xludf.DUMMYFUNCTION("let(row, match($B2103&amp;if($C2103&lt;&gt;"""","" [""&amp;$C2103&amp;""]"",""""),index(nebulae,,2),0),join("","",iferror(round(index(nebulae,row,5)/2,3),1),iferror(round(index(nebulae,row,6)/2,3),1),0))"),"1,1,0")</f>
        <v>1,1,0</v>
      </c>
      <c r="G2103" s="44" t="s">
        <v>5513</v>
      </c>
      <c r="H2103" s="45">
        <f t="array" ref="H2103">let(systemId,match(A2103,index(systems,0,1),),refSystemId,match($H$1,index(systems,0,1),),x,index(systems,systemId,3),y,index(systems,systemId,4),refX,index(systems,refSystemId,3),refY,index(systems,refSystemId,4),round(sqrt((x-refX)^2+(y-refY)^2),3))</f>
        <v>342.071</v>
      </c>
      <c r="I2103" s="28" t="s">
        <v>408</v>
      </c>
      <c r="J2103" s="28" t="s">
        <v>408</v>
      </c>
      <c r="K2103" s="28" t="s">
        <v>408</v>
      </c>
      <c r="L2103" s="28" t="s">
        <v>408</v>
      </c>
      <c r="M2103" s="48" t="s">
        <v>408</v>
      </c>
      <c r="N2103" s="28" t="s">
        <v>408</v>
      </c>
      <c r="O2103" s="41"/>
      <c r="P2103" s="48" t="s">
        <v>449</v>
      </c>
      <c r="Q2103" s="48" t="s">
        <v>449</v>
      </c>
      <c r="R2103" s="48" t="s">
        <v>449</v>
      </c>
      <c r="S2103" s="48" t="s">
        <v>449</v>
      </c>
      <c r="T2103" s="48" t="s">
        <v>449</v>
      </c>
      <c r="U2103" s="48" t="s">
        <v>449</v>
      </c>
      <c r="V2103" s="48" t="s">
        <v>449</v>
      </c>
      <c r="W2103" s="48" t="s">
        <v>449</v>
      </c>
      <c r="X2103" s="48" t="s">
        <v>449</v>
      </c>
      <c r="Y2103" s="48" t="s">
        <v>449</v>
      </c>
      <c r="Z2103" s="48" t="s">
        <v>449</v>
      </c>
      <c r="AA2103" s="48" t="s">
        <v>450</v>
      </c>
      <c r="AB2103" s="48" t="s">
        <v>450</v>
      </c>
      <c r="AC2103" s="48" t="s">
        <v>450</v>
      </c>
      <c r="AD2103" s="48" t="s">
        <v>450</v>
      </c>
      <c r="AE2103" s="48" t="s">
        <v>450</v>
      </c>
      <c r="AF2103" s="48" t="s">
        <v>450</v>
      </c>
      <c r="AG2103" s="48" t="s">
        <v>450</v>
      </c>
      <c r="AH2103" s="48" t="s">
        <v>451</v>
      </c>
      <c r="AI2103" s="48" t="s">
        <v>452</v>
      </c>
      <c r="AJ2103" s="48" t="s">
        <v>452</v>
      </c>
      <c r="AK2103" s="48" t="s">
        <v>452</v>
      </c>
      <c r="AL2103" s="48" t="s">
        <v>452</v>
      </c>
      <c r="AM2103" s="48" t="s">
        <v>452</v>
      </c>
      <c r="AN2103" s="48" t="s">
        <v>452</v>
      </c>
      <c r="AO2103" s="48" t="s">
        <v>452</v>
      </c>
      <c r="AP2103" s="48" t="s">
        <v>452</v>
      </c>
      <c r="AQ2103" s="48" t="s">
        <v>452</v>
      </c>
      <c r="AR2103" s="48" t="s">
        <v>452</v>
      </c>
      <c r="AS2103" s="48" t="s">
        <v>453</v>
      </c>
      <c r="AT2103" s="48" t="s">
        <v>454</v>
      </c>
      <c r="AU2103" s="48" t="s">
        <v>454</v>
      </c>
      <c r="AV2103" s="52" t="s">
        <v>454</v>
      </c>
      <c r="AW2103" s="52" t="s">
        <v>454</v>
      </c>
      <c r="AX2103" s="48" t="s">
        <v>454</v>
      </c>
      <c r="AY2103" s="48" t="s">
        <v>454</v>
      </c>
      <c r="AZ2103" s="49" t="s">
        <v>455</v>
      </c>
    </row>
    <row r="2104" ht="15.75" customHeight="1">
      <c r="A2104" s="40">
        <v>1888.0</v>
      </c>
      <c r="B2104" s="28" t="s">
        <v>5514</v>
      </c>
      <c r="C2104" s="41"/>
      <c r="D2104" s="42">
        <f t="array" ref="D2104">index(systems,match($A2104,INDEX(systems,0,1),),3)</f>
        <v>146.985</v>
      </c>
      <c r="E2104" s="42">
        <f t="array" ref="E2104">index(systems,match($A2104,INDEX(systems,0,1),),4)</f>
        <v>-369.067</v>
      </c>
      <c r="F2104" s="43" t="str">
        <f>IFERROR(__xludf.DUMMYFUNCTION("let(row, match($B2104&amp;if($C2104&lt;&gt;"""","" [""&amp;$C2104&amp;""]"",""""),index(nebulae,,2),0),join("","",iferror(round(index(nebulae,row,5)/2,3),1),iferror(round(index(nebulae,row,6)/2,3),1),0))"),"1,1,0")</f>
        <v>1,1,0</v>
      </c>
      <c r="G2104" s="44" t="s">
        <v>5515</v>
      </c>
      <c r="H2104" s="45">
        <f t="array" ref="H2104">let(systemId,match(A2104,index(systems,0,1),),refSystemId,match($H$1,index(systems,0,1),),x,index(systems,systemId,3),y,index(systems,systemId,4),refX,index(systems,refSystemId,3),refY,index(systems,refSystemId,4),round(sqrt((x-refX)^2+(y-refY)^2),3))</f>
        <v>397.259</v>
      </c>
      <c r="I2104" s="28" t="s">
        <v>408</v>
      </c>
      <c r="J2104" s="28" t="s">
        <v>408</v>
      </c>
      <c r="K2104" s="28" t="s">
        <v>408</v>
      </c>
      <c r="L2104" s="46" t="s">
        <v>408</v>
      </c>
      <c r="M2104" s="46" t="s">
        <v>408</v>
      </c>
      <c r="N2104" s="28" t="s">
        <v>408</v>
      </c>
      <c r="O2104" s="41"/>
      <c r="P2104" s="48" t="s">
        <v>1296</v>
      </c>
      <c r="Q2104" s="48" t="s">
        <v>1296</v>
      </c>
      <c r="R2104" s="48" t="s">
        <v>1296</v>
      </c>
      <c r="S2104" s="48" t="s">
        <v>1296</v>
      </c>
      <c r="T2104" s="48" t="s">
        <v>1296</v>
      </c>
      <c r="U2104" s="48" t="s">
        <v>1296</v>
      </c>
      <c r="V2104" s="48" t="s">
        <v>1296</v>
      </c>
      <c r="W2104" s="48" t="s">
        <v>1296</v>
      </c>
      <c r="X2104" s="48" t="s">
        <v>1296</v>
      </c>
      <c r="Y2104" s="48" t="s">
        <v>422</v>
      </c>
      <c r="Z2104" s="48" t="s">
        <v>422</v>
      </c>
      <c r="AA2104" s="48" t="s">
        <v>422</v>
      </c>
      <c r="AB2104" s="48" t="s">
        <v>422</v>
      </c>
      <c r="AC2104" s="48" t="s">
        <v>422</v>
      </c>
      <c r="AD2104" s="48" t="s">
        <v>422</v>
      </c>
      <c r="AE2104" s="48" t="s">
        <v>422</v>
      </c>
      <c r="AF2104" s="48" t="s">
        <v>422</v>
      </c>
      <c r="AG2104" s="48" t="s">
        <v>422</v>
      </c>
      <c r="AH2104" s="48" t="s">
        <v>422</v>
      </c>
      <c r="AI2104" s="48" t="s">
        <v>422</v>
      </c>
      <c r="AJ2104" s="48" t="s">
        <v>422</v>
      </c>
      <c r="AK2104" s="48" t="s">
        <v>422</v>
      </c>
      <c r="AL2104" s="48" t="s">
        <v>422</v>
      </c>
      <c r="AM2104" s="48" t="s">
        <v>422</v>
      </c>
      <c r="AN2104" s="48" t="s">
        <v>422</v>
      </c>
      <c r="AO2104" s="48" t="s">
        <v>422</v>
      </c>
      <c r="AP2104" s="48" t="s">
        <v>422</v>
      </c>
      <c r="AQ2104" s="48" t="s">
        <v>422</v>
      </c>
      <c r="AR2104" s="48" t="s">
        <v>422</v>
      </c>
      <c r="AS2104" s="48" t="s">
        <v>422</v>
      </c>
      <c r="AT2104" s="48" t="s">
        <v>422</v>
      </c>
      <c r="AU2104" s="48" t="s">
        <v>422</v>
      </c>
      <c r="AV2104" s="48" t="s">
        <v>422</v>
      </c>
      <c r="AW2104" s="48" t="s">
        <v>422</v>
      </c>
      <c r="AX2104" s="48" t="s">
        <v>422</v>
      </c>
      <c r="AY2104" s="48" t="s">
        <v>422</v>
      </c>
      <c r="AZ2104" s="28" t="s">
        <v>422</v>
      </c>
    </row>
    <row r="2105" ht="15.75" customHeight="1">
      <c r="A2105" s="40">
        <v>1889.0</v>
      </c>
      <c r="B2105" s="28" t="s">
        <v>5516</v>
      </c>
      <c r="C2105" s="41"/>
      <c r="D2105" s="42">
        <f t="array" ref="D2105">index(systems,match($A2105,INDEX(systems,0,1),),3)</f>
        <v>57.123</v>
      </c>
      <c r="E2105" s="42">
        <f t="array" ref="E2105">index(systems,match($A2105,INDEX(systems,0,1),),4)</f>
        <v>-33.649</v>
      </c>
      <c r="F2105" s="43" t="str">
        <f>IFERROR(__xludf.DUMMYFUNCTION("let(row, match($B2105&amp;if($C2105&lt;&gt;"""","" [""&amp;$C2105&amp;""]"",""""),index(nebulae,,2),0),join("","",iferror(round(index(nebulae,row,5)/2,3),1),iferror(round(index(nebulae,row,6)/2,3),1),0))"),"1,1,0")</f>
        <v>1,1,0</v>
      </c>
      <c r="G2105" s="44" t="s">
        <v>5517</v>
      </c>
      <c r="H2105" s="45">
        <f t="array" ref="H2105">let(systemId,match(A2105,index(systems,0,1),),refSystemId,match($H$1,index(systems,0,1),),x,index(systems,systemId,3),y,index(systems,systemId,4),refX,index(systems,refSystemId,3),refY,index(systems,refSystemId,4),round(sqrt((x-refX)^2+(y-refY)^2),3))</f>
        <v>66.297</v>
      </c>
      <c r="I2105" s="28" t="s">
        <v>408</v>
      </c>
      <c r="J2105" s="41"/>
      <c r="K2105" s="28" t="s">
        <v>418</v>
      </c>
      <c r="L2105" s="41"/>
      <c r="M2105" s="28" t="s">
        <v>508</v>
      </c>
      <c r="N2105" s="28" t="s">
        <v>534</v>
      </c>
      <c r="O2105" s="48" t="s">
        <v>534</v>
      </c>
      <c r="P2105" s="48" t="s">
        <v>534</v>
      </c>
      <c r="Q2105" s="48" t="s">
        <v>534</v>
      </c>
      <c r="R2105" s="48" t="s">
        <v>535</v>
      </c>
      <c r="S2105" s="48" t="s">
        <v>534</v>
      </c>
      <c r="T2105" s="28" t="s">
        <v>534</v>
      </c>
      <c r="U2105" s="48" t="s">
        <v>536</v>
      </c>
      <c r="V2105" s="48" t="s">
        <v>536</v>
      </c>
      <c r="W2105" s="48" t="s">
        <v>536</v>
      </c>
      <c r="X2105" s="48" t="s">
        <v>536</v>
      </c>
      <c r="Y2105" s="48" t="s">
        <v>584</v>
      </c>
      <c r="Z2105" s="48" t="s">
        <v>584</v>
      </c>
      <c r="AA2105" s="48" t="s">
        <v>539</v>
      </c>
      <c r="AB2105" s="48" t="s">
        <v>539</v>
      </c>
      <c r="AC2105" s="48" t="s">
        <v>539</v>
      </c>
      <c r="AD2105" s="48" t="s">
        <v>539</v>
      </c>
      <c r="AE2105" s="48" t="s">
        <v>539</v>
      </c>
      <c r="AF2105" s="48" t="s">
        <v>539</v>
      </c>
      <c r="AG2105" s="48" t="s">
        <v>539</v>
      </c>
      <c r="AH2105" s="48" t="s">
        <v>808</v>
      </c>
      <c r="AI2105" s="48" t="s">
        <v>808</v>
      </c>
      <c r="AJ2105" s="48" t="s">
        <v>808</v>
      </c>
      <c r="AK2105" s="48" t="s">
        <v>808</v>
      </c>
      <c r="AL2105" s="48" t="s">
        <v>808</v>
      </c>
      <c r="AM2105" s="48" t="s">
        <v>808</v>
      </c>
      <c r="AN2105" s="48" t="s">
        <v>808</v>
      </c>
      <c r="AO2105" s="48" t="s">
        <v>502</v>
      </c>
      <c r="AP2105" s="48" t="s">
        <v>502</v>
      </c>
      <c r="AQ2105" s="48" t="s">
        <v>516</v>
      </c>
      <c r="AR2105" s="48" t="s">
        <v>517</v>
      </c>
      <c r="AS2105" s="48" t="s">
        <v>540</v>
      </c>
      <c r="AT2105" s="48" t="s">
        <v>540</v>
      </c>
      <c r="AU2105" s="48" t="s">
        <v>540</v>
      </c>
      <c r="AV2105" s="52" t="s">
        <v>540</v>
      </c>
      <c r="AW2105" s="48" t="s">
        <v>418</v>
      </c>
      <c r="AX2105" s="48" t="s">
        <v>541</v>
      </c>
      <c r="AY2105" s="48" t="s">
        <v>542</v>
      </c>
      <c r="AZ2105" s="28" t="s">
        <v>542</v>
      </c>
    </row>
    <row r="2106" ht="15.75" customHeight="1">
      <c r="A2106" s="40">
        <v>1890.0</v>
      </c>
      <c r="B2106" s="28" t="s">
        <v>5518</v>
      </c>
      <c r="C2106" s="41"/>
      <c r="D2106" s="42">
        <f t="array" ref="D2106">index(systems,match($A2106,INDEX(systems,0,1),),3)</f>
        <v>-221.827</v>
      </c>
      <c r="E2106" s="42">
        <f t="array" ref="E2106">index(systems,match($A2106,INDEX(systems,0,1),),4)</f>
        <v>-179.941</v>
      </c>
      <c r="F2106" s="43" t="str">
        <f>IFERROR(__xludf.DUMMYFUNCTION("let(row, match($B2106&amp;if($C2106&lt;&gt;"""","" [""&amp;$C2106&amp;""]"",""""),index(nebulae,,2),0),join("","",iferror(round(index(nebulae,row,5)/2,3),1),iferror(round(index(nebulae,row,6)/2,3),1),0))"),"1,1,0")</f>
        <v>1,1,0</v>
      </c>
      <c r="G2106" s="44" t="s">
        <v>5519</v>
      </c>
      <c r="H2106" s="45">
        <f t="array" ref="H2106">let(systemId,match(A2106,index(systems,0,1),),refSystemId,match($H$1,index(systems,0,1),),x,index(systems,systemId,3),y,index(systems,systemId,4),refX,index(systems,refSystemId,3),refY,index(systems,refSystemId,4),round(sqrt((x-refX)^2+(y-refY)^2),3))</f>
        <v>285.633</v>
      </c>
      <c r="I2106" s="46" t="s">
        <v>418</v>
      </c>
      <c r="J2106" s="53"/>
      <c r="K2106" s="53"/>
      <c r="L2106" s="53"/>
      <c r="M2106" s="53"/>
      <c r="N2106" s="28" t="s">
        <v>427</v>
      </c>
      <c r="O2106" s="48" t="s">
        <v>427</v>
      </c>
      <c r="P2106" s="48" t="s">
        <v>427</v>
      </c>
      <c r="Q2106" s="48" t="s">
        <v>427</v>
      </c>
      <c r="R2106" s="48" t="s">
        <v>427</v>
      </c>
      <c r="S2106" s="48" t="s">
        <v>427</v>
      </c>
      <c r="T2106" s="48" t="s">
        <v>427</v>
      </c>
      <c r="U2106" s="48" t="s">
        <v>427</v>
      </c>
      <c r="V2106" s="48" t="s">
        <v>427</v>
      </c>
      <c r="W2106" s="48" t="s">
        <v>427</v>
      </c>
      <c r="X2106" s="48" t="s">
        <v>427</v>
      </c>
      <c r="Y2106" s="48" t="s">
        <v>560</v>
      </c>
      <c r="Z2106" s="48" t="s">
        <v>560</v>
      </c>
      <c r="AA2106" s="48" t="s">
        <v>560</v>
      </c>
      <c r="AB2106" s="48" t="s">
        <v>560</v>
      </c>
      <c r="AC2106" s="48" t="s">
        <v>560</v>
      </c>
      <c r="AD2106" s="48" t="s">
        <v>560</v>
      </c>
      <c r="AE2106" s="48" t="s">
        <v>560</v>
      </c>
      <c r="AF2106" s="48" t="s">
        <v>560</v>
      </c>
      <c r="AG2106" s="48" t="s">
        <v>560</v>
      </c>
      <c r="AH2106" s="48" t="s">
        <v>560</v>
      </c>
      <c r="AI2106" s="48" t="s">
        <v>560</v>
      </c>
      <c r="AJ2106" s="48" t="s">
        <v>560</v>
      </c>
      <c r="AK2106" s="48" t="s">
        <v>560</v>
      </c>
      <c r="AL2106" s="48" t="s">
        <v>560</v>
      </c>
      <c r="AM2106" s="48" t="s">
        <v>560</v>
      </c>
      <c r="AN2106" s="48" t="s">
        <v>560</v>
      </c>
      <c r="AO2106" s="48" t="s">
        <v>560</v>
      </c>
      <c r="AP2106" s="48" t="s">
        <v>560</v>
      </c>
      <c r="AQ2106" s="48" t="s">
        <v>560</v>
      </c>
      <c r="AR2106" s="48" t="s">
        <v>560</v>
      </c>
      <c r="AS2106" s="48" t="s">
        <v>418</v>
      </c>
      <c r="AT2106" s="48" t="s">
        <v>418</v>
      </c>
      <c r="AU2106" s="48" t="s">
        <v>418</v>
      </c>
      <c r="AV2106" s="48" t="s">
        <v>677</v>
      </c>
      <c r="AW2106" s="48" t="s">
        <v>677</v>
      </c>
      <c r="AX2106" s="48" t="s">
        <v>677</v>
      </c>
      <c r="AY2106" s="48" t="s">
        <v>560</v>
      </c>
      <c r="AZ2106" s="51" t="s">
        <v>560</v>
      </c>
    </row>
    <row r="2107" ht="15.75" customHeight="1">
      <c r="A2107" s="40">
        <v>1891.0</v>
      </c>
      <c r="B2107" s="28" t="s">
        <v>5520</v>
      </c>
      <c r="C2107" s="41"/>
      <c r="D2107" s="42">
        <f t="array" ref="D2107">index(systems,match($A2107,INDEX(systems,0,1),),3)</f>
        <v>330.482</v>
      </c>
      <c r="E2107" s="42">
        <f t="array" ref="E2107">index(systems,match($A2107,INDEX(systems,0,1),),4)</f>
        <v>-353.598</v>
      </c>
      <c r="F2107" s="43" t="str">
        <f>IFERROR(__xludf.DUMMYFUNCTION("let(row, match($B2107&amp;if($C2107&lt;&gt;"""","" [""&amp;$C2107&amp;""]"",""""),index(nebulae,,2),0),join("","",iferror(round(index(nebulae,row,5)/2,3),1),iferror(round(index(nebulae,row,6)/2,3),1),0))"),"1,1,0")</f>
        <v>1,1,0</v>
      </c>
      <c r="G2107" s="44" t="s">
        <v>5521</v>
      </c>
      <c r="H2107" s="45">
        <f t="array" ref="H2107">let(systemId,match(A2107,index(systems,0,1),),refSystemId,match($H$1,index(systems,0,1),),x,index(systems,systemId,3),y,index(systems,systemId,4),refX,index(systems,refSystemId,3),refY,index(systems,refSystemId,4),round(sqrt((x-refX)^2+(y-refY)^2),3))</f>
        <v>483.994</v>
      </c>
      <c r="I2107" s="46" t="s">
        <v>408</v>
      </c>
      <c r="J2107" s="46" t="s">
        <v>408</v>
      </c>
      <c r="K2107" s="46" t="s">
        <v>408</v>
      </c>
      <c r="L2107" s="46" t="s">
        <v>408</v>
      </c>
      <c r="M2107" s="46" t="s">
        <v>408</v>
      </c>
      <c r="N2107" s="51" t="s">
        <v>408</v>
      </c>
      <c r="O2107" s="41"/>
      <c r="P2107" s="48" t="s">
        <v>954</v>
      </c>
      <c r="Q2107" s="48" t="s">
        <v>954</v>
      </c>
      <c r="R2107" s="48" t="s">
        <v>954</v>
      </c>
      <c r="S2107" s="48" t="s">
        <v>954</v>
      </c>
      <c r="T2107" s="48" t="s">
        <v>954</v>
      </c>
      <c r="U2107" s="48" t="s">
        <v>954</v>
      </c>
      <c r="V2107" s="48" t="s">
        <v>954</v>
      </c>
      <c r="W2107" s="48" t="s">
        <v>954</v>
      </c>
      <c r="X2107" s="48" t="s">
        <v>954</v>
      </c>
      <c r="Y2107" s="48" t="s">
        <v>954</v>
      </c>
      <c r="Z2107" s="48" t="s">
        <v>954</v>
      </c>
      <c r="AA2107" s="48" t="s">
        <v>954</v>
      </c>
      <c r="AB2107" s="48" t="s">
        <v>954</v>
      </c>
      <c r="AC2107" s="48" t="s">
        <v>954</v>
      </c>
      <c r="AD2107" s="48" t="s">
        <v>954</v>
      </c>
      <c r="AE2107" s="48" t="s">
        <v>954</v>
      </c>
      <c r="AF2107" s="48" t="s">
        <v>954</v>
      </c>
      <c r="AG2107" s="48" t="s">
        <v>954</v>
      </c>
      <c r="AH2107" s="48" t="s">
        <v>954</v>
      </c>
      <c r="AI2107" s="48" t="s">
        <v>954</v>
      </c>
      <c r="AJ2107" s="48" t="s">
        <v>954</v>
      </c>
      <c r="AK2107" s="48" t="s">
        <v>954</v>
      </c>
      <c r="AL2107" s="48" t="s">
        <v>954</v>
      </c>
      <c r="AM2107" s="48" t="s">
        <v>954</v>
      </c>
      <c r="AN2107" s="48" t="s">
        <v>954</v>
      </c>
      <c r="AO2107" s="48" t="s">
        <v>954</v>
      </c>
      <c r="AP2107" s="48" t="s">
        <v>954</v>
      </c>
      <c r="AQ2107" s="48" t="s">
        <v>953</v>
      </c>
      <c r="AR2107" s="48" t="s">
        <v>953</v>
      </c>
      <c r="AS2107" s="48" t="s">
        <v>955</v>
      </c>
      <c r="AT2107" s="48" t="s">
        <v>955</v>
      </c>
      <c r="AU2107" s="48" t="s">
        <v>955</v>
      </c>
      <c r="AV2107" s="48" t="s">
        <v>955</v>
      </c>
      <c r="AW2107" s="48" t="s">
        <v>955</v>
      </c>
      <c r="AX2107" s="48" t="s">
        <v>955</v>
      </c>
      <c r="AY2107" s="48" t="s">
        <v>955</v>
      </c>
      <c r="AZ2107" s="28" t="s">
        <v>955</v>
      </c>
    </row>
    <row r="2108" ht="15.75" customHeight="1">
      <c r="A2108" s="40">
        <v>1892.0</v>
      </c>
      <c r="B2108" s="28" t="s">
        <v>5522</v>
      </c>
      <c r="C2108" s="28" t="s">
        <v>5523</v>
      </c>
      <c r="D2108" s="42">
        <f t="array" ref="D2108">index(systems,match($A2108,INDEX(systems,0,1),),3)</f>
        <v>-54.816</v>
      </c>
      <c r="E2108" s="42">
        <f t="array" ref="E2108">index(systems,match($A2108,INDEX(systems,0,1),),4)</f>
        <v>395.97</v>
      </c>
      <c r="F2108" s="43" t="str">
        <f>IFERROR(__xludf.DUMMYFUNCTION("let(row, match($B2108&amp;if($C2108&lt;&gt;"""","" [""&amp;$C2108&amp;""]"",""""),index(nebulae,,2),0),join("","",iferror(round(index(nebulae,row,5)/2,3),1),iferror(round(index(nebulae,row,6)/2,3),1),0))"),"1,1,0")</f>
        <v>1,1,0</v>
      </c>
      <c r="G2108" s="44" t="s">
        <v>5524</v>
      </c>
      <c r="H2108" s="45">
        <f t="array" ref="H2108">let(systemId,match(A2108,index(systems,0,1),),refSystemId,match($H$1,index(systems,0,1),),x,index(systems,systemId,3),y,index(systems,systemId,4),refX,index(systems,refSystemId,3),refY,index(systems,refSystemId,4),round(sqrt((x-refX)^2+(y-refY)^2),3))</f>
        <v>399.746</v>
      </c>
      <c r="I2108" s="46" t="s">
        <v>408</v>
      </c>
      <c r="J2108" s="46" t="s">
        <v>408</v>
      </c>
      <c r="K2108" s="46" t="s">
        <v>408</v>
      </c>
      <c r="L2108" s="47" t="s">
        <v>408</v>
      </c>
      <c r="M2108" s="47" t="s">
        <v>408</v>
      </c>
      <c r="N2108" s="28" t="s">
        <v>408</v>
      </c>
      <c r="O2108" s="41"/>
      <c r="P2108" s="48" t="s">
        <v>902</v>
      </c>
      <c r="Q2108" s="48" t="s">
        <v>902</v>
      </c>
      <c r="R2108" s="48" t="s">
        <v>902</v>
      </c>
      <c r="S2108" s="48" t="s">
        <v>902</v>
      </c>
      <c r="T2108" s="48" t="s">
        <v>902</v>
      </c>
      <c r="U2108" s="48" t="s">
        <v>902</v>
      </c>
      <c r="V2108" s="48" t="s">
        <v>902</v>
      </c>
      <c r="W2108" s="48" t="s">
        <v>902</v>
      </c>
      <c r="X2108" s="48" t="s">
        <v>846</v>
      </c>
      <c r="Y2108" s="48" t="s">
        <v>847</v>
      </c>
      <c r="Z2108" s="48" t="s">
        <v>902</v>
      </c>
      <c r="AA2108" s="48" t="s">
        <v>848</v>
      </c>
      <c r="AB2108" s="48" t="s">
        <v>848</v>
      </c>
      <c r="AC2108" s="48" t="s">
        <v>848</v>
      </c>
      <c r="AD2108" s="48" t="s">
        <v>849</v>
      </c>
      <c r="AE2108" s="48" t="s">
        <v>849</v>
      </c>
      <c r="AF2108" s="48" t="s">
        <v>849</v>
      </c>
      <c r="AG2108" s="48" t="s">
        <v>849</v>
      </c>
      <c r="AH2108" s="48" t="s">
        <v>849</v>
      </c>
      <c r="AI2108" s="48" t="s">
        <v>849</v>
      </c>
      <c r="AJ2108" s="48" t="s">
        <v>849</v>
      </c>
      <c r="AK2108" s="48" t="s">
        <v>849</v>
      </c>
      <c r="AL2108" s="48" t="s">
        <v>849</v>
      </c>
      <c r="AM2108" s="48" t="s">
        <v>849</v>
      </c>
      <c r="AN2108" s="48" t="s">
        <v>849</v>
      </c>
      <c r="AO2108" s="48" t="s">
        <v>849</v>
      </c>
      <c r="AP2108" s="48" t="s">
        <v>849</v>
      </c>
      <c r="AQ2108" s="48" t="s">
        <v>850</v>
      </c>
      <c r="AR2108" s="48" t="s">
        <v>850</v>
      </c>
      <c r="AS2108" s="48" t="s">
        <v>850</v>
      </c>
      <c r="AT2108" s="48" t="s">
        <v>850</v>
      </c>
      <c r="AU2108" s="48" t="s">
        <v>850</v>
      </c>
      <c r="AV2108" s="48" t="s">
        <v>850</v>
      </c>
      <c r="AW2108" s="48" t="s">
        <v>850</v>
      </c>
      <c r="AX2108" s="48" t="s">
        <v>850</v>
      </c>
      <c r="AY2108" s="48" t="s">
        <v>850</v>
      </c>
      <c r="AZ2108" s="51" t="s">
        <v>850</v>
      </c>
    </row>
    <row r="2109" ht="15.75" customHeight="1">
      <c r="A2109" s="40">
        <v>1893.0</v>
      </c>
      <c r="B2109" s="28" t="s">
        <v>5525</v>
      </c>
      <c r="C2109" s="41"/>
      <c r="D2109" s="42">
        <f t="array" ref="D2109">index(systems,match($A2109,INDEX(systems,0,1),),3)</f>
        <v>279.421</v>
      </c>
      <c r="E2109" s="42">
        <f t="array" ref="E2109">index(systems,match($A2109,INDEX(systems,0,1),),4)</f>
        <v>-75.525</v>
      </c>
      <c r="F2109" s="43" t="str">
        <f>IFERROR(__xludf.DUMMYFUNCTION("let(row, match($B2109&amp;if($C2109&lt;&gt;"""","" [""&amp;$C2109&amp;""]"",""""),index(nebulae,,2),0),join("","",iferror(round(index(nebulae,row,5)/2,3),1),iferror(round(index(nebulae,row,6)/2,3),1),0))"),"1,1,0")</f>
        <v>1,1,0</v>
      </c>
      <c r="G2109" s="44" t="s">
        <v>5526</v>
      </c>
      <c r="H2109" s="45">
        <f t="array" ref="H2109">let(systemId,match(A2109,index(systems,0,1),),refSystemId,match($H$1,index(systems,0,1),),x,index(systems,systemId,3),y,index(systems,systemId,4),refX,index(systems,refSystemId,3),refY,index(systems,refSystemId,4),round(sqrt((x-refX)^2+(y-refY)^2),3))</f>
        <v>289.448</v>
      </c>
      <c r="I2109" s="53"/>
      <c r="J2109" s="46" t="s">
        <v>500</v>
      </c>
      <c r="K2109" s="47" t="s">
        <v>500</v>
      </c>
      <c r="L2109" s="47" t="s">
        <v>500</v>
      </c>
      <c r="M2109" s="48" t="s">
        <v>500</v>
      </c>
      <c r="N2109" s="28" t="s">
        <v>1574</v>
      </c>
      <c r="O2109" s="48" t="s">
        <v>1574</v>
      </c>
      <c r="P2109" s="48" t="s">
        <v>1574</v>
      </c>
      <c r="Q2109" s="48" t="s">
        <v>1574</v>
      </c>
      <c r="R2109" s="48" t="s">
        <v>1574</v>
      </c>
      <c r="S2109" s="48" t="s">
        <v>1574</v>
      </c>
      <c r="T2109" s="48" t="s">
        <v>1574</v>
      </c>
      <c r="U2109" s="48" t="s">
        <v>1574</v>
      </c>
      <c r="V2109" s="48" t="s">
        <v>1574</v>
      </c>
      <c r="W2109" s="48" t="s">
        <v>1574</v>
      </c>
      <c r="X2109" s="48" t="s">
        <v>1574</v>
      </c>
      <c r="Y2109" s="48" t="s">
        <v>1575</v>
      </c>
      <c r="Z2109" s="48" t="s">
        <v>1575</v>
      </c>
      <c r="AA2109" s="48" t="s">
        <v>1576</v>
      </c>
      <c r="AB2109" s="48" t="s">
        <v>1576</v>
      </c>
      <c r="AC2109" s="48" t="s">
        <v>1576</v>
      </c>
      <c r="AD2109" s="48" t="s">
        <v>1576</v>
      </c>
      <c r="AE2109" s="48" t="s">
        <v>1576</v>
      </c>
      <c r="AF2109" s="48" t="s">
        <v>1576</v>
      </c>
      <c r="AG2109" s="48" t="s">
        <v>1576</v>
      </c>
      <c r="AH2109" s="48" t="s">
        <v>1576</v>
      </c>
      <c r="AI2109" s="48" t="s">
        <v>1576</v>
      </c>
      <c r="AJ2109" s="48" t="s">
        <v>1576</v>
      </c>
      <c r="AK2109" s="48" t="s">
        <v>1576</v>
      </c>
      <c r="AL2109" s="48" t="s">
        <v>1576</v>
      </c>
      <c r="AM2109" s="48" t="s">
        <v>1576</v>
      </c>
      <c r="AN2109" s="48" t="s">
        <v>1576</v>
      </c>
      <c r="AO2109" s="48" t="s">
        <v>1575</v>
      </c>
      <c r="AP2109" s="48" t="s">
        <v>1575</v>
      </c>
      <c r="AQ2109" s="48" t="s">
        <v>1575</v>
      </c>
      <c r="AR2109" s="48" t="s">
        <v>1575</v>
      </c>
      <c r="AS2109" s="48" t="s">
        <v>1575</v>
      </c>
      <c r="AT2109" s="48" t="s">
        <v>1575</v>
      </c>
      <c r="AU2109" s="48" t="s">
        <v>1575</v>
      </c>
      <c r="AV2109" s="48" t="s">
        <v>1575</v>
      </c>
      <c r="AW2109" s="48" t="s">
        <v>1575</v>
      </c>
      <c r="AX2109" s="48" t="s">
        <v>1575</v>
      </c>
      <c r="AY2109" s="48" t="s">
        <v>1575</v>
      </c>
      <c r="AZ2109" s="28" t="s">
        <v>1575</v>
      </c>
    </row>
    <row r="2110" ht="15.75" customHeight="1">
      <c r="A2110" s="40">
        <v>1894.0</v>
      </c>
      <c r="B2110" s="28" t="s">
        <v>5527</v>
      </c>
      <c r="C2110" s="41"/>
      <c r="D2110" s="42">
        <f t="array" ref="D2110">index(systems,match($A2110,INDEX(systems,0,1),),3)</f>
        <v>503.506</v>
      </c>
      <c r="E2110" s="42">
        <f t="array" ref="E2110">index(systems,match($A2110,INDEX(systems,0,1),),4)</f>
        <v>213.818</v>
      </c>
      <c r="F2110" s="43" t="str">
        <f>IFERROR(__xludf.DUMMYFUNCTION("let(row, match($B2110&amp;if($C2110&lt;&gt;"""","" [""&amp;$C2110&amp;""]"",""""),index(nebulae,,2),0),join("","",iferror(round(index(nebulae,row,5)/2,3),1),iferror(round(index(nebulae,row,6)/2,3),1),0))"),"1,1,0")</f>
        <v>1,1,0</v>
      </c>
      <c r="G2110" s="44" t="s">
        <v>5528</v>
      </c>
      <c r="H2110" s="45">
        <f t="array" ref="H2110">let(systemId,match(A2110,index(systems,0,1),),refSystemId,match($H$1,index(systems,0,1),),x,index(systems,systemId,3),y,index(systems,systemId,4),refX,index(systems,refSystemId,3),refY,index(systems,refSystemId,4),round(sqrt((x-refX)^2+(y-refY)^2),3))</f>
        <v>547.025</v>
      </c>
      <c r="I2110" s="46" t="s">
        <v>408</v>
      </c>
      <c r="J2110" s="46" t="s">
        <v>408</v>
      </c>
      <c r="K2110" s="46" t="s">
        <v>408</v>
      </c>
      <c r="L2110" s="46" t="s">
        <v>408</v>
      </c>
      <c r="M2110" s="46" t="s">
        <v>408</v>
      </c>
      <c r="N2110" s="28" t="s">
        <v>408</v>
      </c>
      <c r="O2110" s="41"/>
      <c r="P2110" s="48" t="s">
        <v>1557</v>
      </c>
      <c r="Q2110" s="48" t="s">
        <v>1557</v>
      </c>
      <c r="R2110" s="48" t="s">
        <v>1557</v>
      </c>
      <c r="S2110" s="48" t="s">
        <v>1557</v>
      </c>
      <c r="T2110" s="48" t="s">
        <v>1557</v>
      </c>
      <c r="U2110" s="48" t="s">
        <v>1557</v>
      </c>
      <c r="V2110" s="48" t="s">
        <v>1557</v>
      </c>
      <c r="W2110" s="48" t="s">
        <v>1557</v>
      </c>
      <c r="X2110" s="48" t="s">
        <v>1557</v>
      </c>
      <c r="Y2110" s="48" t="s">
        <v>422</v>
      </c>
      <c r="Z2110" s="48" t="s">
        <v>422</v>
      </c>
      <c r="AA2110" s="48" t="s">
        <v>422</v>
      </c>
      <c r="AB2110" s="48" t="s">
        <v>422</v>
      </c>
      <c r="AC2110" s="48" t="s">
        <v>422</v>
      </c>
      <c r="AD2110" s="48" t="s">
        <v>422</v>
      </c>
      <c r="AE2110" s="48" t="s">
        <v>422</v>
      </c>
      <c r="AF2110" s="48" t="s">
        <v>422</v>
      </c>
      <c r="AG2110" s="48" t="s">
        <v>422</v>
      </c>
      <c r="AH2110" s="48" t="s">
        <v>422</v>
      </c>
      <c r="AI2110" s="48" t="s">
        <v>422</v>
      </c>
      <c r="AJ2110" s="48" t="s">
        <v>422</v>
      </c>
      <c r="AK2110" s="48" t="s">
        <v>422</v>
      </c>
      <c r="AL2110" s="48" t="s">
        <v>422</v>
      </c>
      <c r="AM2110" s="48" t="s">
        <v>422</v>
      </c>
      <c r="AN2110" s="48" t="s">
        <v>422</v>
      </c>
      <c r="AO2110" s="48" t="s">
        <v>422</v>
      </c>
      <c r="AP2110" s="48" t="s">
        <v>422</v>
      </c>
      <c r="AQ2110" s="48" t="s">
        <v>422</v>
      </c>
      <c r="AR2110" s="48" t="s">
        <v>422</v>
      </c>
      <c r="AS2110" s="48" t="s">
        <v>422</v>
      </c>
      <c r="AT2110" s="48" t="s">
        <v>422</v>
      </c>
      <c r="AU2110" s="48" t="s">
        <v>422</v>
      </c>
      <c r="AV2110" s="52" t="s">
        <v>422</v>
      </c>
      <c r="AW2110" s="52" t="s">
        <v>422</v>
      </c>
      <c r="AX2110" s="52" t="s">
        <v>422</v>
      </c>
      <c r="AY2110" s="52" t="s">
        <v>422</v>
      </c>
      <c r="AZ2110" s="50" t="s">
        <v>1558</v>
      </c>
    </row>
    <row r="2111" ht="15.75" customHeight="1">
      <c r="A2111" s="40">
        <v>1895.0</v>
      </c>
      <c r="B2111" s="28" t="s">
        <v>5529</v>
      </c>
      <c r="C2111" s="41"/>
      <c r="D2111" s="42">
        <f t="array" ref="D2111">index(systems,match($A2111,INDEX(systems,0,1),),3)</f>
        <v>34.118</v>
      </c>
      <c r="E2111" s="42">
        <f t="array" ref="E2111">index(systems,match($A2111,INDEX(systems,0,1),),4)</f>
        <v>-2.891</v>
      </c>
      <c r="F2111" s="43" t="str">
        <f>IFERROR(__xludf.DUMMYFUNCTION("let(row, match($B2111&amp;if($C2111&lt;&gt;"""","" [""&amp;$C2111&amp;""]"",""""),index(nebulae,,2),0),join("","",iferror(round(index(nebulae,row,5)/2,3),1),iferror(round(index(nebulae,row,6)/2,3),1),0))"),"1,1,0")</f>
        <v>1,1,0</v>
      </c>
      <c r="G2111" s="44" t="s">
        <v>5530</v>
      </c>
      <c r="H2111" s="90">
        <f t="array" ref="H2111">let(systemId,match(A2111,index(systems,0,1),),refSystemId,match($H$1,index(systems,0,1),),x,index(systems,systemId,3),y,index(systems,systemId,4),refX,index(systems,refSystemId,3),refY,index(systems,refSystemId,4),round(sqrt((x-refX)^2+(y-refY)^2),3))</f>
        <v>34.24</v>
      </c>
      <c r="I2111" s="46" t="s">
        <v>418</v>
      </c>
      <c r="J2111" s="46" t="s">
        <v>508</v>
      </c>
      <c r="K2111" s="46" t="s">
        <v>508</v>
      </c>
      <c r="L2111" s="46" t="s">
        <v>508</v>
      </c>
      <c r="M2111" s="46" t="s">
        <v>508</v>
      </c>
      <c r="N2111" s="28" t="s">
        <v>534</v>
      </c>
      <c r="O2111" s="48" t="s">
        <v>534</v>
      </c>
      <c r="P2111" s="48" t="s">
        <v>534</v>
      </c>
      <c r="Q2111" s="48" t="s">
        <v>534</v>
      </c>
      <c r="R2111" s="48" t="s">
        <v>535</v>
      </c>
      <c r="S2111" s="48" t="s">
        <v>534</v>
      </c>
      <c r="T2111" s="28" t="s">
        <v>534</v>
      </c>
      <c r="U2111" s="48" t="s">
        <v>512</v>
      </c>
      <c r="V2111" s="48" t="s">
        <v>512</v>
      </c>
      <c r="W2111" s="48" t="s">
        <v>512</v>
      </c>
      <c r="X2111" s="48" t="s">
        <v>582</v>
      </c>
      <c r="Y2111" s="48" t="s">
        <v>584</v>
      </c>
      <c r="Z2111" s="48" t="s">
        <v>584</v>
      </c>
      <c r="AA2111" s="48" t="s">
        <v>539</v>
      </c>
      <c r="AB2111" s="48" t="s">
        <v>539</v>
      </c>
      <c r="AC2111" s="48" t="s">
        <v>539</v>
      </c>
      <c r="AD2111" s="48" t="s">
        <v>539</v>
      </c>
      <c r="AE2111" s="48" t="s">
        <v>539</v>
      </c>
      <c r="AF2111" s="48" t="s">
        <v>539</v>
      </c>
      <c r="AG2111" s="48" t="s">
        <v>539</v>
      </c>
      <c r="AH2111" s="48" t="s">
        <v>418</v>
      </c>
      <c r="AI2111" s="48" t="s">
        <v>418</v>
      </c>
      <c r="AJ2111" s="48" t="s">
        <v>418</v>
      </c>
      <c r="AK2111" s="48" t="s">
        <v>418</v>
      </c>
      <c r="AL2111" s="48" t="s">
        <v>418</v>
      </c>
      <c r="AM2111" s="48" t="s">
        <v>418</v>
      </c>
      <c r="AN2111" s="48" t="s">
        <v>418</v>
      </c>
      <c r="AO2111" s="48" t="s">
        <v>418</v>
      </c>
      <c r="AP2111" s="48" t="s">
        <v>516</v>
      </c>
      <c r="AQ2111" s="48" t="s">
        <v>516</v>
      </c>
      <c r="AR2111" s="48" t="s">
        <v>517</v>
      </c>
      <c r="AS2111" s="52" t="s">
        <v>586</v>
      </c>
      <c r="AT2111" s="52" t="s">
        <v>586</v>
      </c>
      <c r="AU2111" s="52" t="s">
        <v>586</v>
      </c>
      <c r="AV2111" s="52" t="s">
        <v>586</v>
      </c>
      <c r="AW2111" s="52" t="s">
        <v>586</v>
      </c>
      <c r="AX2111" s="48" t="s">
        <v>931</v>
      </c>
      <c r="AY2111" s="52" t="s">
        <v>931</v>
      </c>
      <c r="AZ2111" s="51" t="s">
        <v>418</v>
      </c>
    </row>
    <row r="2112" ht="15.75" customHeight="1">
      <c r="A2112" s="40">
        <v>1896.0</v>
      </c>
      <c r="B2112" s="28" t="s">
        <v>5531</v>
      </c>
      <c r="C2112" s="41"/>
      <c r="D2112" s="42">
        <f t="array" ref="D2112">index(systems,match($A2112,INDEX(systems,0,1),),3)</f>
        <v>294.932</v>
      </c>
      <c r="E2112" s="42">
        <f t="array" ref="E2112">index(systems,match($A2112,INDEX(systems,0,1),),4)</f>
        <v>-193.916</v>
      </c>
      <c r="F2112" s="43" t="str">
        <f>IFERROR(__xludf.DUMMYFUNCTION("let(row, match($B2112&amp;if($C2112&lt;&gt;"""","" [""&amp;$C2112&amp;""]"",""""),index(nebulae,,2),0),join("","",iferror(round(index(nebulae,row,5)/2,3),1),iferror(round(index(nebulae,row,6)/2,3),1),0))"),"1,1,0")</f>
        <v>1,1,0</v>
      </c>
      <c r="G2112" s="44" t="s">
        <v>5532</v>
      </c>
      <c r="H2112" s="45">
        <f t="array" ref="H2112">let(systemId,match(A2112,index(systems,0,1),),refSystemId,match($H$1,index(systems,0,1),),x,index(systems,systemId,3),y,index(systems,systemId,4),refX,index(systems,refSystemId,3),refY,index(systems,refSystemId,4),round(sqrt((x-refX)^2+(y-refY)^2),3))</f>
        <v>352.971</v>
      </c>
      <c r="I2112" s="53"/>
      <c r="J2112" s="46" t="s">
        <v>418</v>
      </c>
      <c r="K2112" s="53"/>
      <c r="L2112" s="53"/>
      <c r="M2112" s="53"/>
      <c r="N2112" s="28" t="s">
        <v>905</v>
      </c>
      <c r="O2112" s="48" t="s">
        <v>905</v>
      </c>
      <c r="P2112" s="48" t="s">
        <v>905</v>
      </c>
      <c r="Q2112" s="48" t="s">
        <v>905</v>
      </c>
      <c r="R2112" s="48" t="s">
        <v>905</v>
      </c>
      <c r="S2112" s="48" t="s">
        <v>905</v>
      </c>
      <c r="T2112" s="48" t="s">
        <v>905</v>
      </c>
      <c r="U2112" s="48" t="s">
        <v>905</v>
      </c>
      <c r="V2112" s="48" t="s">
        <v>905</v>
      </c>
      <c r="W2112" s="48" t="s">
        <v>905</v>
      </c>
      <c r="X2112" s="48" t="s">
        <v>905</v>
      </c>
      <c r="Y2112" s="48" t="s">
        <v>906</v>
      </c>
      <c r="Z2112" s="48" t="s">
        <v>906</v>
      </c>
      <c r="AA2112" s="48" t="s">
        <v>907</v>
      </c>
      <c r="AB2112" s="48" t="s">
        <v>907</v>
      </c>
      <c r="AC2112" s="48" t="s">
        <v>907</v>
      </c>
      <c r="AD2112" s="48" t="s">
        <v>907</v>
      </c>
      <c r="AE2112" s="48" t="s">
        <v>907</v>
      </c>
      <c r="AF2112" s="48" t="s">
        <v>907</v>
      </c>
      <c r="AG2112" s="48" t="s">
        <v>907</v>
      </c>
      <c r="AH2112" s="48" t="s">
        <v>907</v>
      </c>
      <c r="AI2112" s="48" t="s">
        <v>907</v>
      </c>
      <c r="AJ2112" s="48" t="s">
        <v>907</v>
      </c>
      <c r="AK2112" s="48" t="s">
        <v>907</v>
      </c>
      <c r="AL2112" s="48" t="s">
        <v>907</v>
      </c>
      <c r="AM2112" s="48" t="s">
        <v>907</v>
      </c>
      <c r="AN2112" s="48" t="s">
        <v>907</v>
      </c>
      <c r="AO2112" s="48" t="s">
        <v>906</v>
      </c>
      <c r="AP2112" s="48" t="s">
        <v>906</v>
      </c>
      <c r="AQ2112" s="48" t="s">
        <v>906</v>
      </c>
      <c r="AR2112" s="48" t="s">
        <v>906</v>
      </c>
      <c r="AS2112" s="48" t="s">
        <v>906</v>
      </c>
      <c r="AT2112" s="48" t="s">
        <v>906</v>
      </c>
      <c r="AU2112" s="48" t="s">
        <v>906</v>
      </c>
      <c r="AV2112" s="52" t="s">
        <v>906</v>
      </c>
      <c r="AW2112" s="52" t="s">
        <v>906</v>
      </c>
      <c r="AX2112" s="52" t="s">
        <v>906</v>
      </c>
      <c r="AY2112" s="52" t="s">
        <v>906</v>
      </c>
      <c r="AZ2112" s="49" t="s">
        <v>906</v>
      </c>
    </row>
    <row r="2113" ht="15.75" customHeight="1">
      <c r="A2113" s="40">
        <v>1897.0</v>
      </c>
      <c r="B2113" s="28" t="s">
        <v>5533</v>
      </c>
      <c r="C2113" s="41"/>
      <c r="D2113" s="42">
        <f t="array" ref="D2113">index(systems,match($A2113,INDEX(systems,0,1),),3)</f>
        <v>-351.27</v>
      </c>
      <c r="E2113" s="42">
        <f t="array" ref="E2113">index(systems,match($A2113,INDEX(systems,0,1),),4)</f>
        <v>262.321</v>
      </c>
      <c r="F2113" s="43" t="str">
        <f>IFERROR(__xludf.DUMMYFUNCTION("let(row, match($B2113&amp;if($C2113&lt;&gt;"""","" [""&amp;$C2113&amp;""]"",""""),index(nebulae,,2),0),join("","",iferror(round(index(nebulae,row,5)/2,3),1),iferror(round(index(nebulae,row,6)/2,3),1),0))"),"1,1,0")</f>
        <v>1,1,0</v>
      </c>
      <c r="G2113" s="44" t="s">
        <v>5534</v>
      </c>
      <c r="H2113" s="45">
        <f t="array" ref="H2113">let(systemId,match(A2113,index(systems,0,1),),refSystemId,match($H$1,index(systems,0,1),),x,index(systems,systemId,3),y,index(systems,systemId,4),refX,index(systems,refSystemId,3),refY,index(systems,refSystemId,4),round(sqrt((x-refX)^2+(y-refY)^2),3))</f>
        <v>438.41</v>
      </c>
      <c r="I2113" s="53"/>
      <c r="J2113" s="53"/>
      <c r="K2113" s="41"/>
      <c r="L2113" s="41"/>
      <c r="M2113" s="41"/>
      <c r="N2113" s="28" t="s">
        <v>435</v>
      </c>
      <c r="O2113" s="48" t="s">
        <v>435</v>
      </c>
      <c r="P2113" s="48" t="s">
        <v>435</v>
      </c>
      <c r="Q2113" s="48" t="s">
        <v>435</v>
      </c>
      <c r="R2113" s="48" t="s">
        <v>435</v>
      </c>
      <c r="S2113" s="48" t="s">
        <v>435</v>
      </c>
      <c r="T2113" s="48" t="s">
        <v>435</v>
      </c>
      <c r="U2113" s="48" t="s">
        <v>435</v>
      </c>
      <c r="V2113" s="48" t="s">
        <v>435</v>
      </c>
      <c r="W2113" s="48" t="s">
        <v>435</v>
      </c>
      <c r="X2113" s="48" t="s">
        <v>435</v>
      </c>
      <c r="Y2113" s="48" t="s">
        <v>435</v>
      </c>
      <c r="Z2113" s="48" t="s">
        <v>435</v>
      </c>
      <c r="AA2113" s="48" t="s">
        <v>1485</v>
      </c>
      <c r="AB2113" s="48" t="s">
        <v>1485</v>
      </c>
      <c r="AC2113" s="48" t="s">
        <v>1485</v>
      </c>
      <c r="AD2113" s="48" t="s">
        <v>1485</v>
      </c>
      <c r="AE2113" s="48" t="s">
        <v>1485</v>
      </c>
      <c r="AF2113" s="48" t="s">
        <v>1485</v>
      </c>
      <c r="AG2113" s="48" t="s">
        <v>1485</v>
      </c>
      <c r="AH2113" s="48" t="s">
        <v>1486</v>
      </c>
      <c r="AI2113" s="48" t="s">
        <v>438</v>
      </c>
      <c r="AJ2113" s="48" t="s">
        <v>438</v>
      </c>
      <c r="AK2113" s="48" t="s">
        <v>438</v>
      </c>
      <c r="AL2113" s="48" t="s">
        <v>438</v>
      </c>
      <c r="AM2113" s="48" t="s">
        <v>438</v>
      </c>
      <c r="AN2113" s="48" t="s">
        <v>438</v>
      </c>
      <c r="AO2113" s="48" t="s">
        <v>438</v>
      </c>
      <c r="AP2113" s="48" t="s">
        <v>438</v>
      </c>
      <c r="AQ2113" s="48" t="s">
        <v>438</v>
      </c>
      <c r="AR2113" s="48" t="s">
        <v>438</v>
      </c>
      <c r="AS2113" s="48" t="s">
        <v>438</v>
      </c>
      <c r="AT2113" s="48" t="s">
        <v>439</v>
      </c>
      <c r="AU2113" s="48" t="s">
        <v>439</v>
      </c>
      <c r="AV2113" s="48" t="s">
        <v>439</v>
      </c>
      <c r="AW2113" s="48" t="s">
        <v>439</v>
      </c>
      <c r="AX2113" s="52" t="s">
        <v>439</v>
      </c>
      <c r="AY2113" s="52" t="s">
        <v>439</v>
      </c>
      <c r="AZ2113" s="49" t="s">
        <v>439</v>
      </c>
    </row>
    <row r="2114" ht="15.75" customHeight="1">
      <c r="A2114" s="40">
        <v>1898.0</v>
      </c>
      <c r="B2114" s="28" t="s">
        <v>5535</v>
      </c>
      <c r="C2114" s="41"/>
      <c r="D2114" s="42">
        <f t="array" ref="D2114">index(systems,match($A2114,INDEX(systems,0,1),),3)</f>
        <v>284.343</v>
      </c>
      <c r="E2114" s="42">
        <f t="array" ref="E2114">index(systems,match($A2114,INDEX(systems,0,1),),4)</f>
        <v>60.729</v>
      </c>
      <c r="F2114" s="43" t="str">
        <f>IFERROR(__xludf.DUMMYFUNCTION("let(row, match($B2114&amp;if($C2114&lt;&gt;"""","" [""&amp;$C2114&amp;""]"",""""),index(nebulae,,2),0),join("","",iferror(round(index(nebulae,row,5)/2,3),1),iferror(round(index(nebulae,row,6)/2,3),1),0))"),"1,1,0")</f>
        <v>1,1,0</v>
      </c>
      <c r="G2114" s="44" t="s">
        <v>5536</v>
      </c>
      <c r="H2114" s="45">
        <f t="array" ref="H2114">let(systemId,match(A2114,index(systems,0,1),),refSystemId,match($H$1,index(systems,0,1),),x,index(systems,systemId,3),y,index(systems,systemId,4),refX,index(systems,refSystemId,3),refY,index(systems,refSystemId,4),round(sqrt((x-refX)^2+(y-refY)^2),3))</f>
        <v>290.756</v>
      </c>
      <c r="I2114" s="46" t="s">
        <v>408</v>
      </c>
      <c r="J2114" s="46" t="s">
        <v>408</v>
      </c>
      <c r="K2114" s="46" t="s">
        <v>408</v>
      </c>
      <c r="L2114" s="47" t="s">
        <v>408</v>
      </c>
      <c r="M2114" s="47" t="s">
        <v>408</v>
      </c>
      <c r="N2114" s="28" t="s">
        <v>408</v>
      </c>
      <c r="O2114" s="41"/>
      <c r="P2114" s="52" t="s">
        <v>854</v>
      </c>
      <c r="Q2114" s="52" t="s">
        <v>854</v>
      </c>
      <c r="R2114" s="52" t="s">
        <v>854</v>
      </c>
      <c r="S2114" s="48" t="s">
        <v>854</v>
      </c>
      <c r="T2114" s="52" t="s">
        <v>854</v>
      </c>
      <c r="U2114" s="48" t="s">
        <v>422</v>
      </c>
      <c r="V2114" s="48" t="s">
        <v>422</v>
      </c>
      <c r="W2114" s="48" t="s">
        <v>422</v>
      </c>
      <c r="X2114" s="48" t="s">
        <v>422</v>
      </c>
      <c r="Y2114" s="48" t="s">
        <v>422</v>
      </c>
      <c r="Z2114" s="48" t="s">
        <v>422</v>
      </c>
      <c r="AA2114" s="48" t="s">
        <v>422</v>
      </c>
      <c r="AB2114" s="48" t="s">
        <v>422</v>
      </c>
      <c r="AC2114" s="48" t="s">
        <v>422</v>
      </c>
      <c r="AD2114" s="48" t="s">
        <v>422</v>
      </c>
      <c r="AE2114" s="48" t="s">
        <v>422</v>
      </c>
      <c r="AF2114" s="48" t="s">
        <v>422</v>
      </c>
      <c r="AG2114" s="48" t="s">
        <v>422</v>
      </c>
      <c r="AH2114" s="48" t="s">
        <v>422</v>
      </c>
      <c r="AI2114" s="48" t="s">
        <v>422</v>
      </c>
      <c r="AJ2114" s="48" t="s">
        <v>422</v>
      </c>
      <c r="AK2114" s="48" t="s">
        <v>422</v>
      </c>
      <c r="AL2114" s="48" t="s">
        <v>422</v>
      </c>
      <c r="AM2114" s="48" t="s">
        <v>422</v>
      </c>
      <c r="AN2114" s="48" t="s">
        <v>422</v>
      </c>
      <c r="AO2114" s="48" t="s">
        <v>422</v>
      </c>
      <c r="AP2114" s="48" t="s">
        <v>422</v>
      </c>
      <c r="AQ2114" s="48" t="s">
        <v>422</v>
      </c>
      <c r="AR2114" s="48" t="s">
        <v>422</v>
      </c>
      <c r="AS2114" s="48" t="s">
        <v>422</v>
      </c>
      <c r="AT2114" s="48" t="s">
        <v>422</v>
      </c>
      <c r="AU2114" s="48" t="s">
        <v>422</v>
      </c>
      <c r="AV2114" s="48" t="s">
        <v>422</v>
      </c>
      <c r="AW2114" s="48" t="s">
        <v>422</v>
      </c>
      <c r="AX2114" s="48" t="s">
        <v>422</v>
      </c>
      <c r="AY2114" s="48" t="s">
        <v>422</v>
      </c>
      <c r="AZ2114" s="28" t="s">
        <v>422</v>
      </c>
    </row>
    <row r="2115" ht="15.75" customHeight="1">
      <c r="A2115" s="40">
        <v>3026.0</v>
      </c>
      <c r="B2115" s="28" t="s">
        <v>5537</v>
      </c>
      <c r="C2115" s="41"/>
      <c r="D2115" s="42">
        <f t="array" ref="D2115">index(systems,match($A2115,INDEX(systems,0,1),),3)</f>
        <v>129.703</v>
      </c>
      <c r="E2115" s="42">
        <f t="array" ref="E2115">index(systems,match($A2115,INDEX(systems,0,1),),4)</f>
        <v>843.835</v>
      </c>
      <c r="F2115" s="43" t="str">
        <f>IFERROR(__xludf.DUMMYFUNCTION("let(row, match($B2115&amp;if($C2115&lt;&gt;"""","" [""&amp;$C2115&amp;""]"",""""),index(nebulae,,2),0),join("","",iferror(round(index(nebulae,row,5)/2,3),1),iferror(round(index(nebulae,row,6)/2,3),1),0))"),"1,1,0")</f>
        <v>1,1,0</v>
      </c>
      <c r="G2115" s="44" t="s">
        <v>5538</v>
      </c>
      <c r="H2115" s="45">
        <f t="array" ref="H2115">let(systemId,match(A2115,index(systems,0,1),),refSystemId,match($H$1,index(systems,0,1),),x,index(systems,systemId,3),y,index(systems,systemId,4),refX,index(systems,refSystemId,3),refY,index(systems,refSystemId,4),round(sqrt((x-refX)^2+(y-refY)^2),3))</f>
        <v>853.745</v>
      </c>
      <c r="I2115" s="55"/>
      <c r="J2115" s="55"/>
      <c r="K2115" s="55"/>
      <c r="L2115" s="55"/>
      <c r="M2115" s="55"/>
      <c r="N2115" s="55"/>
      <c r="O2115" s="55"/>
      <c r="P2115" s="56" t="s">
        <v>408</v>
      </c>
      <c r="Q2115" s="56" t="s">
        <v>408</v>
      </c>
      <c r="R2115" s="56" t="s">
        <v>408</v>
      </c>
      <c r="S2115" s="56" t="s">
        <v>408</v>
      </c>
      <c r="T2115" s="56" t="s">
        <v>408</v>
      </c>
      <c r="U2115" s="56" t="s">
        <v>408</v>
      </c>
      <c r="V2115" s="56" t="s">
        <v>408</v>
      </c>
      <c r="W2115" s="56" t="s">
        <v>408</v>
      </c>
      <c r="X2115" s="56" t="s">
        <v>408</v>
      </c>
      <c r="Y2115" s="56" t="s">
        <v>408</v>
      </c>
      <c r="Z2115" s="56" t="s">
        <v>408</v>
      </c>
      <c r="AA2115" s="56" t="s">
        <v>408</v>
      </c>
      <c r="AB2115" s="52" t="s">
        <v>730</v>
      </c>
      <c r="AC2115" s="52" t="s">
        <v>730</v>
      </c>
      <c r="AD2115" s="52" t="s">
        <v>730</v>
      </c>
      <c r="AE2115" s="52" t="s">
        <v>730</v>
      </c>
      <c r="AF2115" s="52" t="s">
        <v>730</v>
      </c>
      <c r="AG2115" s="52" t="s">
        <v>730</v>
      </c>
      <c r="AH2115" s="52" t="s">
        <v>730</v>
      </c>
      <c r="AI2115" s="52" t="s">
        <v>730</v>
      </c>
      <c r="AJ2115" s="52" t="s">
        <v>730</v>
      </c>
      <c r="AK2115" s="52" t="s">
        <v>730</v>
      </c>
      <c r="AL2115" s="52" t="s">
        <v>730</v>
      </c>
      <c r="AM2115" s="52" t="s">
        <v>730</v>
      </c>
      <c r="AN2115" s="52" t="s">
        <v>850</v>
      </c>
      <c r="AO2115" s="49" t="s">
        <v>850</v>
      </c>
      <c r="AP2115" s="52" t="s">
        <v>850</v>
      </c>
      <c r="AQ2115" s="56" t="s">
        <v>422</v>
      </c>
      <c r="AR2115" s="56" t="s">
        <v>422</v>
      </c>
      <c r="AS2115" s="56" t="s">
        <v>422</v>
      </c>
      <c r="AT2115" s="56" t="s">
        <v>422</v>
      </c>
      <c r="AU2115" s="51" t="s">
        <v>422</v>
      </c>
      <c r="AV2115" s="55"/>
      <c r="AW2115" s="55"/>
      <c r="AX2115" s="55"/>
      <c r="AY2115" s="55"/>
      <c r="AZ2115" s="55"/>
    </row>
    <row r="2116" ht="15.75" customHeight="1">
      <c r="A2116" s="40">
        <v>1899.0</v>
      </c>
      <c r="B2116" s="28" t="s">
        <v>5539</v>
      </c>
      <c r="C2116" s="41"/>
      <c r="D2116" s="42">
        <f t="array" ref="D2116">index(systems,match($A2116,INDEX(systems,0,1),),3)</f>
        <v>-83.252</v>
      </c>
      <c r="E2116" s="42">
        <f t="array" ref="E2116">index(systems,match($A2116,INDEX(systems,0,1),),4)</f>
        <v>-133.95</v>
      </c>
      <c r="F2116" s="43" t="str">
        <f>IFERROR(__xludf.DUMMYFUNCTION("let(row, match($B2116&amp;if($C2116&lt;&gt;"""","" [""&amp;$C2116&amp;""]"",""""),index(nebulae,,2),0),join("","",iferror(round(index(nebulae,row,5)/2,3),1),iferror(round(index(nebulae,row,6)/2,3),1),0))"),"1,1,0")</f>
        <v>1,1,0</v>
      </c>
      <c r="G2116" s="44" t="s">
        <v>5540</v>
      </c>
      <c r="H2116" s="45">
        <f t="array" ref="H2116">let(systemId,match(A2116,index(systems,0,1),),refSystemId,match($H$1,index(systems,0,1),),x,index(systems,systemId,3),y,index(systems,systemId,4),refX,index(systems,refSystemId,3),refY,index(systems,refSystemId,4),round(sqrt((x-refX)^2+(y-refY)^2),3))</f>
        <v>157.713</v>
      </c>
      <c r="I2116" s="46" t="s">
        <v>408</v>
      </c>
      <c r="J2116" s="47" t="s">
        <v>408</v>
      </c>
      <c r="K2116" s="47" t="s">
        <v>408</v>
      </c>
      <c r="L2116" s="47" t="s">
        <v>408</v>
      </c>
      <c r="M2116" s="46" t="s">
        <v>408</v>
      </c>
      <c r="N2116" s="28" t="s">
        <v>408</v>
      </c>
      <c r="O2116" s="41"/>
      <c r="P2116" s="48" t="s">
        <v>1121</v>
      </c>
      <c r="Q2116" s="48" t="s">
        <v>1121</v>
      </c>
      <c r="R2116" s="48" t="s">
        <v>1121</v>
      </c>
      <c r="S2116" s="48" t="s">
        <v>1121</v>
      </c>
      <c r="T2116" s="48" t="s">
        <v>1121</v>
      </c>
      <c r="U2116" s="48" t="s">
        <v>1121</v>
      </c>
      <c r="V2116" s="48" t="s">
        <v>1121</v>
      </c>
      <c r="W2116" s="48" t="s">
        <v>1121</v>
      </c>
      <c r="X2116" s="48" t="s">
        <v>1121</v>
      </c>
      <c r="Y2116" s="48" t="s">
        <v>2908</v>
      </c>
      <c r="Z2116" s="48" t="s">
        <v>2908</v>
      </c>
      <c r="AA2116" s="48" t="s">
        <v>2908</v>
      </c>
      <c r="AB2116" s="48" t="s">
        <v>2908</v>
      </c>
      <c r="AC2116" s="48" t="s">
        <v>2908</v>
      </c>
      <c r="AD2116" s="48" t="s">
        <v>2908</v>
      </c>
      <c r="AE2116" s="48" t="s">
        <v>2908</v>
      </c>
      <c r="AF2116" s="48" t="s">
        <v>2908</v>
      </c>
      <c r="AG2116" s="48" t="s">
        <v>2908</v>
      </c>
      <c r="AH2116" s="48" t="s">
        <v>2908</v>
      </c>
      <c r="AI2116" s="48" t="s">
        <v>2908</v>
      </c>
      <c r="AJ2116" s="48" t="s">
        <v>2908</v>
      </c>
      <c r="AK2116" s="48" t="s">
        <v>2908</v>
      </c>
      <c r="AL2116" s="48" t="s">
        <v>2908</v>
      </c>
      <c r="AM2116" s="48" t="s">
        <v>2908</v>
      </c>
      <c r="AN2116" s="48" t="s">
        <v>2908</v>
      </c>
      <c r="AO2116" s="48" t="s">
        <v>2908</v>
      </c>
      <c r="AP2116" s="48" t="s">
        <v>2908</v>
      </c>
      <c r="AQ2116" s="48" t="s">
        <v>2908</v>
      </c>
      <c r="AR2116" s="48" t="s">
        <v>2908</v>
      </c>
      <c r="AS2116" s="48" t="s">
        <v>2909</v>
      </c>
      <c r="AT2116" s="48" t="s">
        <v>2909</v>
      </c>
      <c r="AU2116" s="48" t="s">
        <v>2909</v>
      </c>
      <c r="AV2116" s="48" t="s">
        <v>1048</v>
      </c>
      <c r="AW2116" s="48" t="s">
        <v>1048</v>
      </c>
      <c r="AX2116" s="48" t="s">
        <v>1049</v>
      </c>
      <c r="AY2116" s="48" t="s">
        <v>1049</v>
      </c>
      <c r="AZ2116" s="51" t="s">
        <v>1049</v>
      </c>
    </row>
    <row r="2117" ht="15.75" customHeight="1">
      <c r="A2117" s="40">
        <v>1900.0</v>
      </c>
      <c r="B2117" s="28" t="s">
        <v>5541</v>
      </c>
      <c r="C2117" s="41"/>
      <c r="D2117" s="42">
        <f t="array" ref="D2117">index(systems,match($A2117,INDEX(systems,0,1),),3)</f>
        <v>-366.33</v>
      </c>
      <c r="E2117" s="42">
        <f t="array" ref="E2117">index(systems,match($A2117,INDEX(systems,0,1),),4)</f>
        <v>115.646</v>
      </c>
      <c r="F2117" s="43" t="str">
        <f>IFERROR(__xludf.DUMMYFUNCTION("let(row, match($B2117&amp;if($C2117&lt;&gt;"""","" [""&amp;$C2117&amp;""]"",""""),index(nebulae,,2),0),join("","",iferror(round(index(nebulae,row,5)/2,3),1),iferror(round(index(nebulae,row,6)/2,3),1),0))"),"1,1,0")</f>
        <v>1,1,0</v>
      </c>
      <c r="G2117" s="44" t="s">
        <v>5542</v>
      </c>
      <c r="H2117" s="45">
        <f t="array" ref="H2117">let(systemId,match(A2117,index(systems,0,1),),refSystemId,match($H$1,index(systems,0,1),),x,index(systems,systemId,3),y,index(systems,systemId,4),refX,index(systems,refSystemId,3),refY,index(systems,refSystemId,4),round(sqrt((x-refX)^2+(y-refY)^2),3))</f>
        <v>384.151</v>
      </c>
      <c r="I2117" s="28" t="s">
        <v>408</v>
      </c>
      <c r="J2117" s="28" t="s">
        <v>408</v>
      </c>
      <c r="K2117" s="28" t="s">
        <v>408</v>
      </c>
      <c r="L2117" s="28" t="s">
        <v>408</v>
      </c>
      <c r="M2117" s="28" t="s">
        <v>408</v>
      </c>
      <c r="N2117" s="28" t="s">
        <v>408</v>
      </c>
      <c r="O2117" s="41"/>
      <c r="P2117" s="48" t="s">
        <v>449</v>
      </c>
      <c r="Q2117" s="48" t="s">
        <v>449</v>
      </c>
      <c r="R2117" s="48" t="s">
        <v>449</v>
      </c>
      <c r="S2117" s="48" t="s">
        <v>449</v>
      </c>
      <c r="T2117" s="48" t="s">
        <v>449</v>
      </c>
      <c r="U2117" s="48" t="s">
        <v>449</v>
      </c>
      <c r="V2117" s="48" t="s">
        <v>449</v>
      </c>
      <c r="W2117" s="48" t="s">
        <v>449</v>
      </c>
      <c r="X2117" s="48" t="s">
        <v>449</v>
      </c>
      <c r="Y2117" s="48" t="s">
        <v>449</v>
      </c>
      <c r="Z2117" s="48" t="s">
        <v>449</v>
      </c>
      <c r="AA2117" s="48" t="s">
        <v>1505</v>
      </c>
      <c r="AB2117" s="48" t="s">
        <v>1505</v>
      </c>
      <c r="AC2117" s="48" t="s">
        <v>1505</v>
      </c>
      <c r="AD2117" s="48" t="s">
        <v>1505</v>
      </c>
      <c r="AE2117" s="48" t="s">
        <v>1505</v>
      </c>
      <c r="AF2117" s="48" t="s">
        <v>1505</v>
      </c>
      <c r="AG2117" s="48" t="s">
        <v>1505</v>
      </c>
      <c r="AH2117" s="48" t="s">
        <v>1506</v>
      </c>
      <c r="AI2117" s="48" t="s">
        <v>452</v>
      </c>
      <c r="AJ2117" s="48" t="s">
        <v>452</v>
      </c>
      <c r="AK2117" s="48" t="s">
        <v>452</v>
      </c>
      <c r="AL2117" s="48" t="s">
        <v>452</v>
      </c>
      <c r="AM2117" s="48" t="s">
        <v>452</v>
      </c>
      <c r="AN2117" s="48" t="s">
        <v>452</v>
      </c>
      <c r="AO2117" s="48" t="s">
        <v>452</v>
      </c>
      <c r="AP2117" s="48" t="s">
        <v>452</v>
      </c>
      <c r="AQ2117" s="48" t="s">
        <v>686</v>
      </c>
      <c r="AR2117" s="48" t="s">
        <v>686</v>
      </c>
      <c r="AS2117" s="48" t="s">
        <v>687</v>
      </c>
      <c r="AT2117" s="48" t="s">
        <v>454</v>
      </c>
      <c r="AU2117" s="48" t="s">
        <v>454</v>
      </c>
      <c r="AV2117" s="52" t="s">
        <v>454</v>
      </c>
      <c r="AW2117" s="52" t="s">
        <v>454</v>
      </c>
      <c r="AX2117" s="52" t="s">
        <v>454</v>
      </c>
      <c r="AY2117" s="52" t="s">
        <v>454</v>
      </c>
      <c r="AZ2117" s="49" t="s">
        <v>455</v>
      </c>
    </row>
    <row r="2118" ht="15.75" customHeight="1">
      <c r="A2118" s="40">
        <v>1901.0</v>
      </c>
      <c r="B2118" s="28" t="s">
        <v>5543</v>
      </c>
      <c r="C2118" s="41"/>
      <c r="D2118" s="42">
        <f t="array" ref="D2118">index(systems,match($A2118,INDEX(systems,0,1),),3)</f>
        <v>180.681</v>
      </c>
      <c r="E2118" s="42">
        <f t="array" ref="E2118">index(systems,match($A2118,INDEX(systems,0,1),),4)</f>
        <v>-183.311</v>
      </c>
      <c r="F2118" s="43" t="str">
        <f>IFERROR(__xludf.DUMMYFUNCTION("let(row, match($B2118&amp;if($C2118&lt;&gt;"""","" [""&amp;$C2118&amp;""]"",""""),index(nebulae,,2),0),join("","",iferror(round(index(nebulae,row,5)/2,3),1),iferror(round(index(nebulae,row,6)/2,3),1),0))"),"1,1,0")</f>
        <v>1,1,0</v>
      </c>
      <c r="G2118" s="44" t="s">
        <v>5544</v>
      </c>
      <c r="H2118" s="45">
        <f t="array" ref="H2118">let(systemId,match(A2118,index(systems,0,1),),refSystemId,match($H$1,index(systems,0,1),),x,index(systems,systemId,3),y,index(systems,systemId,4),refX,index(systems,refSystemId,3),refY,index(systems,refSystemId,4),round(sqrt((x-refX)^2+(y-refY)^2),3))</f>
        <v>257.388</v>
      </c>
      <c r="I2118" s="28" t="s">
        <v>408</v>
      </c>
      <c r="J2118" s="28" t="s">
        <v>408</v>
      </c>
      <c r="K2118" s="41"/>
      <c r="L2118" s="41"/>
      <c r="M2118" s="28" t="s">
        <v>500</v>
      </c>
      <c r="N2118" s="28" t="s">
        <v>656</v>
      </c>
      <c r="O2118" s="48" t="s">
        <v>656</v>
      </c>
      <c r="P2118" s="48" t="s">
        <v>656</v>
      </c>
      <c r="Q2118" s="48" t="s">
        <v>656</v>
      </c>
      <c r="R2118" s="48" t="s">
        <v>656</v>
      </c>
      <c r="S2118" s="48" t="s">
        <v>656</v>
      </c>
      <c r="T2118" s="48" t="s">
        <v>656</v>
      </c>
      <c r="U2118" s="48" t="s">
        <v>656</v>
      </c>
      <c r="V2118" s="48" t="s">
        <v>656</v>
      </c>
      <c r="W2118" s="48" t="s">
        <v>656</v>
      </c>
      <c r="X2118" s="48" t="s">
        <v>656</v>
      </c>
      <c r="Y2118" s="48" t="s">
        <v>1035</v>
      </c>
      <c r="Z2118" s="48" t="s">
        <v>1035</v>
      </c>
      <c r="AA2118" s="48" t="s">
        <v>1036</v>
      </c>
      <c r="AB2118" s="48" t="s">
        <v>1036</v>
      </c>
      <c r="AC2118" s="48" t="s">
        <v>1036</v>
      </c>
      <c r="AD2118" s="48" t="s">
        <v>1036</v>
      </c>
      <c r="AE2118" s="48" t="s">
        <v>1036</v>
      </c>
      <c r="AF2118" s="48" t="s">
        <v>1036</v>
      </c>
      <c r="AG2118" s="48" t="s">
        <v>1036</v>
      </c>
      <c r="AH2118" s="48" t="s">
        <v>1036</v>
      </c>
      <c r="AI2118" s="48" t="s">
        <v>1036</v>
      </c>
      <c r="AJ2118" s="48" t="s">
        <v>1036</v>
      </c>
      <c r="AK2118" s="48" t="s">
        <v>1036</v>
      </c>
      <c r="AL2118" s="48" t="s">
        <v>1036</v>
      </c>
      <c r="AM2118" s="48" t="s">
        <v>1036</v>
      </c>
      <c r="AN2118" s="48" t="s">
        <v>1036</v>
      </c>
      <c r="AO2118" s="48" t="s">
        <v>1035</v>
      </c>
      <c r="AP2118" s="48" t="s">
        <v>1035</v>
      </c>
      <c r="AQ2118" s="48" t="s">
        <v>1035</v>
      </c>
      <c r="AR2118" s="48" t="s">
        <v>1035</v>
      </c>
      <c r="AS2118" s="48" t="s">
        <v>1035</v>
      </c>
      <c r="AT2118" s="48" t="s">
        <v>1035</v>
      </c>
      <c r="AU2118" s="48" t="s">
        <v>1035</v>
      </c>
      <c r="AV2118" s="48" t="s">
        <v>1035</v>
      </c>
      <c r="AW2118" s="48" t="s">
        <v>1035</v>
      </c>
      <c r="AX2118" s="48" t="s">
        <v>1035</v>
      </c>
      <c r="AY2118" s="48" t="s">
        <v>1035</v>
      </c>
      <c r="AZ2118" s="28" t="s">
        <v>1035</v>
      </c>
    </row>
    <row r="2119" ht="15.75" customHeight="1">
      <c r="A2119" s="40">
        <v>3002.0</v>
      </c>
      <c r="B2119" s="28" t="s">
        <v>5545</v>
      </c>
      <c r="C2119" s="41"/>
      <c r="D2119" s="42">
        <f t="array" ref="D2119">index(systems,match($A2119,INDEX(systems,0,1),),3)</f>
        <v>-760.155</v>
      </c>
      <c r="E2119" s="42">
        <f t="array" ref="E2119">index(systems,match($A2119,INDEX(systems,0,1),),4)</f>
        <v>940.824</v>
      </c>
      <c r="F2119" s="43" t="str">
        <f>IFERROR(__xludf.DUMMYFUNCTION("let(row, match($B2119&amp;if($C2119&lt;&gt;"""","" [""&amp;$C2119&amp;""]"",""""),index(nebulae,,2),0),join("","",iferror(round(index(nebulae,row,5)/2,3),1),iferror(round(index(nebulae,row,6)/2,3),1),0))"),"1,1,0")</f>
        <v>1,1,0</v>
      </c>
      <c r="G2119" s="44" t="s">
        <v>5546</v>
      </c>
      <c r="H2119" s="45">
        <f t="array" ref="H2119">let(systemId,match(A2119,index(systems,0,1),),refSystemId,match($H$1,index(systems,0,1),),x,index(systems,systemId,3),y,index(systems,systemId,4),refX,index(systems,refSystemId,3),refY,index(systems,refSystemId,4),round(sqrt((x-refX)^2+(y-refY)^2),3))</f>
        <v>1209.539</v>
      </c>
      <c r="I2119" s="55"/>
      <c r="J2119" s="55"/>
      <c r="K2119" s="55"/>
      <c r="L2119" s="55"/>
      <c r="M2119" s="55"/>
      <c r="N2119" s="55"/>
      <c r="O2119" s="55"/>
      <c r="P2119" s="56" t="s">
        <v>408</v>
      </c>
      <c r="Q2119" s="56" t="s">
        <v>408</v>
      </c>
      <c r="R2119" s="56" t="s">
        <v>408</v>
      </c>
      <c r="S2119" s="56" t="s">
        <v>408</v>
      </c>
      <c r="T2119" s="56" t="s">
        <v>408</v>
      </c>
      <c r="U2119" s="56" t="s">
        <v>408</v>
      </c>
      <c r="V2119" s="56" t="s">
        <v>408</v>
      </c>
      <c r="W2119" s="56" t="s">
        <v>408</v>
      </c>
      <c r="X2119" s="56" t="s">
        <v>408</v>
      </c>
      <c r="Y2119" s="56" t="s">
        <v>5547</v>
      </c>
      <c r="Z2119" s="56" t="s">
        <v>5547</v>
      </c>
      <c r="AA2119" s="56" t="s">
        <v>5547</v>
      </c>
      <c r="AB2119" s="56" t="s">
        <v>5547</v>
      </c>
      <c r="AC2119" s="56" t="s">
        <v>5547</v>
      </c>
      <c r="AD2119" s="56" t="s">
        <v>5547</v>
      </c>
      <c r="AE2119" s="56" t="s">
        <v>5547</v>
      </c>
      <c r="AF2119" s="56" t="s">
        <v>5547</v>
      </c>
      <c r="AG2119" s="56" t="s">
        <v>5547</v>
      </c>
      <c r="AH2119" s="56" t="s">
        <v>5547</v>
      </c>
      <c r="AI2119" s="56" t="s">
        <v>5547</v>
      </c>
      <c r="AJ2119" s="56" t="s">
        <v>5547</v>
      </c>
      <c r="AK2119" s="56" t="s">
        <v>5547</v>
      </c>
      <c r="AL2119" s="56" t="s">
        <v>5547</v>
      </c>
      <c r="AM2119" s="56" t="s">
        <v>5547</v>
      </c>
      <c r="AN2119" s="56" t="s">
        <v>5547</v>
      </c>
      <c r="AO2119" s="56" t="s">
        <v>5547</v>
      </c>
      <c r="AP2119" s="56" t="s">
        <v>5547</v>
      </c>
      <c r="AQ2119" s="56" t="s">
        <v>5547</v>
      </c>
      <c r="AR2119" s="56" t="s">
        <v>5547</v>
      </c>
      <c r="AS2119" s="56" t="s">
        <v>5547</v>
      </c>
      <c r="AT2119" s="56" t="s">
        <v>5547</v>
      </c>
      <c r="AU2119" s="56" t="s">
        <v>5547</v>
      </c>
      <c r="AV2119" s="56" t="s">
        <v>5547</v>
      </c>
      <c r="AW2119" s="51" t="s">
        <v>5547</v>
      </c>
      <c r="AX2119" s="56" t="s">
        <v>1083</v>
      </c>
      <c r="AY2119" s="56" t="s">
        <v>1083</v>
      </c>
      <c r="AZ2119" s="56" t="s">
        <v>1083</v>
      </c>
    </row>
    <row r="2120" ht="15.75" customHeight="1">
      <c r="A2120" s="40">
        <v>1902.0</v>
      </c>
      <c r="B2120" s="28" t="s">
        <v>5548</v>
      </c>
      <c r="C2120" s="41"/>
      <c r="D2120" s="42">
        <f t="array" ref="D2120">index(systems,match($A2120,INDEX(systems,0,1),),3)</f>
        <v>667.892</v>
      </c>
      <c r="E2120" s="42">
        <f t="array" ref="E2120">index(systems,match($A2120,INDEX(systems,0,1),),4)</f>
        <v>61.542</v>
      </c>
      <c r="F2120" s="43" t="str">
        <f>IFERROR(__xludf.DUMMYFUNCTION("let(row, match($B2120&amp;if($C2120&lt;&gt;"""","" [""&amp;$C2120&amp;""]"",""""),index(nebulae,,2),0),join("","",iferror(round(index(nebulae,row,5)/2,3),1),iferror(round(index(nebulae,row,6)/2,3),1),0))"),"1,1,0")</f>
        <v>1,1,0</v>
      </c>
      <c r="G2120" s="44" t="s">
        <v>5549</v>
      </c>
      <c r="H2120" s="45">
        <f t="array" ref="H2120">let(systemId,match(A2120,index(systems,0,1),),refSystemId,match($H$1,index(systems,0,1),),x,index(systems,systemId,3),y,index(systems,systemId,4),refX,index(systems,refSystemId,3),refY,index(systems,refSystemId,4),round(sqrt((x-refX)^2+(y-refY)^2),3))</f>
        <v>670.721</v>
      </c>
      <c r="I2120" s="28" t="s">
        <v>408</v>
      </c>
      <c r="J2120" s="28" t="s">
        <v>408</v>
      </c>
      <c r="K2120" s="28" t="s">
        <v>408</v>
      </c>
      <c r="L2120" s="46" t="s">
        <v>408</v>
      </c>
      <c r="M2120" s="46" t="s">
        <v>408</v>
      </c>
      <c r="N2120" s="28" t="s">
        <v>408</v>
      </c>
      <c r="O2120" s="28" t="s">
        <v>408</v>
      </c>
      <c r="P2120" s="48" t="s">
        <v>418</v>
      </c>
      <c r="Q2120" s="48" t="s">
        <v>418</v>
      </c>
      <c r="R2120" s="48" t="s">
        <v>418</v>
      </c>
      <c r="S2120" s="48" t="s">
        <v>418</v>
      </c>
      <c r="T2120" s="48" t="s">
        <v>418</v>
      </c>
      <c r="U2120" s="48" t="s">
        <v>418</v>
      </c>
      <c r="V2120" s="48" t="s">
        <v>418</v>
      </c>
      <c r="W2120" s="48" t="s">
        <v>418</v>
      </c>
      <c r="X2120" s="48" t="s">
        <v>418</v>
      </c>
      <c r="Y2120" s="48" t="s">
        <v>418</v>
      </c>
      <c r="Z2120" s="48" t="s">
        <v>418</v>
      </c>
      <c r="AA2120" s="48" t="s">
        <v>418</v>
      </c>
      <c r="AB2120" s="48" t="s">
        <v>418</v>
      </c>
      <c r="AC2120" s="48" t="s">
        <v>418</v>
      </c>
      <c r="AD2120" s="48" t="s">
        <v>418</v>
      </c>
      <c r="AE2120" s="48" t="s">
        <v>418</v>
      </c>
      <c r="AF2120" s="48" t="s">
        <v>418</v>
      </c>
      <c r="AG2120" s="48" t="s">
        <v>418</v>
      </c>
      <c r="AH2120" s="48" t="s">
        <v>418</v>
      </c>
      <c r="AI2120" s="48" t="s">
        <v>418</v>
      </c>
      <c r="AJ2120" s="48" t="s">
        <v>418</v>
      </c>
      <c r="AK2120" s="48" t="s">
        <v>418</v>
      </c>
      <c r="AL2120" s="48" t="s">
        <v>418</v>
      </c>
      <c r="AM2120" s="48" t="s">
        <v>418</v>
      </c>
      <c r="AN2120" s="48" t="s">
        <v>418</v>
      </c>
      <c r="AO2120" s="48" t="s">
        <v>418</v>
      </c>
      <c r="AP2120" s="48" t="s">
        <v>418</v>
      </c>
      <c r="AQ2120" s="48" t="s">
        <v>418</v>
      </c>
      <c r="AR2120" s="48" t="s">
        <v>418</v>
      </c>
      <c r="AS2120" s="48" t="s">
        <v>418</v>
      </c>
      <c r="AT2120" s="48" t="s">
        <v>418</v>
      </c>
      <c r="AU2120" s="48" t="s">
        <v>418</v>
      </c>
      <c r="AV2120" s="48" t="s">
        <v>418</v>
      </c>
      <c r="AW2120" s="48" t="s">
        <v>418</v>
      </c>
      <c r="AX2120" s="48" t="s">
        <v>418</v>
      </c>
      <c r="AY2120" s="48" t="s">
        <v>418</v>
      </c>
      <c r="AZ2120" s="51" t="s">
        <v>418</v>
      </c>
    </row>
    <row r="2121" ht="15.75" customHeight="1">
      <c r="A2121" s="40">
        <v>1903.0</v>
      </c>
      <c r="B2121" s="28" t="s">
        <v>5550</v>
      </c>
      <c r="C2121" s="41"/>
      <c r="D2121" s="42">
        <f t="array" ref="D2121">index(systems,match($A2121,INDEX(systems,0,1),),3)</f>
        <v>-172.349</v>
      </c>
      <c r="E2121" s="42">
        <f t="array" ref="E2121">index(systems,match($A2121,INDEX(systems,0,1),),4)</f>
        <v>-493.212</v>
      </c>
      <c r="F2121" s="43" t="str">
        <f>IFERROR(__xludf.DUMMYFUNCTION("let(row, match($B2121&amp;if($C2121&lt;&gt;"""","" [""&amp;$C2121&amp;""]"",""""),index(nebulae,,2),0),join("","",iferror(round(index(nebulae,row,5)/2,3),1),iferror(round(index(nebulae,row,6)/2,3),1),0))"),"1,1,0")</f>
        <v>1,1,0</v>
      </c>
      <c r="G2121" s="44" t="s">
        <v>5551</v>
      </c>
      <c r="H2121" s="45">
        <f t="array" ref="H2121">let(systemId,match(A2121,index(systems,0,1),),refSystemId,match($H$1,index(systems,0,1),),x,index(systems,systemId,3),y,index(systems,systemId,4),refX,index(systems,refSystemId,3),refY,index(systems,refSystemId,4),round(sqrt((x-refX)^2+(y-refY)^2),3))</f>
        <v>522.458</v>
      </c>
      <c r="I2121" s="46" t="s">
        <v>408</v>
      </c>
      <c r="J2121" s="46" t="s">
        <v>408</v>
      </c>
      <c r="K2121" s="46" t="s">
        <v>408</v>
      </c>
      <c r="L2121" s="46" t="s">
        <v>408</v>
      </c>
      <c r="M2121" s="46" t="s">
        <v>408</v>
      </c>
      <c r="N2121" s="28" t="s">
        <v>408</v>
      </c>
      <c r="O2121" s="41"/>
      <c r="P2121" s="48" t="s">
        <v>575</v>
      </c>
      <c r="Q2121" s="48" t="s">
        <v>575</v>
      </c>
      <c r="R2121" s="48" t="s">
        <v>575</v>
      </c>
      <c r="S2121" s="48" t="s">
        <v>575</v>
      </c>
      <c r="T2121" s="48" t="s">
        <v>575</v>
      </c>
      <c r="U2121" s="48" t="s">
        <v>575</v>
      </c>
      <c r="V2121" s="48" t="s">
        <v>575</v>
      </c>
      <c r="W2121" s="48" t="s">
        <v>575</v>
      </c>
      <c r="X2121" s="48" t="s">
        <v>576</v>
      </c>
      <c r="Y2121" s="48" t="s">
        <v>576</v>
      </c>
      <c r="Z2121" s="48" t="s">
        <v>576</v>
      </c>
      <c r="AA2121" s="48" t="s">
        <v>576</v>
      </c>
      <c r="AB2121" s="48" t="s">
        <v>576</v>
      </c>
      <c r="AC2121" s="48" t="s">
        <v>576</v>
      </c>
      <c r="AD2121" s="48" t="s">
        <v>576</v>
      </c>
      <c r="AE2121" s="48" t="s">
        <v>576</v>
      </c>
      <c r="AF2121" s="48" t="s">
        <v>576</v>
      </c>
      <c r="AG2121" s="48" t="s">
        <v>576</v>
      </c>
      <c r="AH2121" s="48" t="s">
        <v>576</v>
      </c>
      <c r="AI2121" s="48" t="s">
        <v>576</v>
      </c>
      <c r="AJ2121" s="48" t="s">
        <v>576</v>
      </c>
      <c r="AK2121" s="48" t="s">
        <v>576</v>
      </c>
      <c r="AL2121" s="48" t="s">
        <v>576</v>
      </c>
      <c r="AM2121" s="48" t="s">
        <v>576</v>
      </c>
      <c r="AN2121" s="48" t="s">
        <v>576</v>
      </c>
      <c r="AO2121" s="48" t="s">
        <v>576</v>
      </c>
      <c r="AP2121" s="48" t="s">
        <v>576</v>
      </c>
      <c r="AQ2121" s="48" t="s">
        <v>576</v>
      </c>
      <c r="AR2121" s="48" t="s">
        <v>576</v>
      </c>
      <c r="AS2121" s="48" t="s">
        <v>576</v>
      </c>
      <c r="AT2121" s="48" t="s">
        <v>576</v>
      </c>
      <c r="AU2121" s="48" t="s">
        <v>576</v>
      </c>
      <c r="AV2121" s="48" t="s">
        <v>576</v>
      </c>
      <c r="AW2121" s="48" t="s">
        <v>576</v>
      </c>
      <c r="AX2121" s="48" t="s">
        <v>576</v>
      </c>
      <c r="AY2121" s="48" t="s">
        <v>576</v>
      </c>
      <c r="AZ2121" s="28" t="s">
        <v>576</v>
      </c>
    </row>
    <row r="2122" ht="15.75" customHeight="1">
      <c r="A2122" s="40">
        <v>1904.0</v>
      </c>
      <c r="B2122" s="28" t="s">
        <v>5552</v>
      </c>
      <c r="C2122" s="41"/>
      <c r="D2122" s="42">
        <f t="array" ref="D2122">index(systems,match($A2122,INDEX(systems,0,1),),3)</f>
        <v>369.12</v>
      </c>
      <c r="E2122" s="42">
        <f t="array" ref="E2122">index(systems,match($A2122,INDEX(systems,0,1),),4)</f>
        <v>403.203</v>
      </c>
      <c r="F2122" s="43" t="str">
        <f>IFERROR(__xludf.DUMMYFUNCTION("let(row, match($B2122&amp;if($C2122&lt;&gt;"""","" [""&amp;$C2122&amp;""]"",""""),index(nebulae,,2),0),join("","",iferror(round(index(nebulae,row,5)/2,3),1),iferror(round(index(nebulae,row,6)/2,3),1),0))"),"1,1,0")</f>
        <v>1,1,0</v>
      </c>
      <c r="G2122" s="44" t="s">
        <v>5553</v>
      </c>
      <c r="H2122" s="45">
        <f t="array" ref="H2122">let(systemId,match(A2122,index(systems,0,1),),refSystemId,match($H$1,index(systems,0,1),),x,index(systems,systemId,3),y,index(systems,systemId,4),refX,index(systems,refSystemId,3),refY,index(systems,refSystemId,4),round(sqrt((x-refX)^2+(y-refY)^2),3))</f>
        <v>546.646</v>
      </c>
      <c r="I2122" s="62" t="s">
        <v>408</v>
      </c>
      <c r="J2122" s="62" t="s">
        <v>408</v>
      </c>
      <c r="K2122" s="62" t="s">
        <v>408</v>
      </c>
      <c r="L2122" s="53"/>
      <c r="M2122" s="53"/>
      <c r="N2122" s="28" t="s">
        <v>571</v>
      </c>
      <c r="O2122" s="48" t="s">
        <v>571</v>
      </c>
      <c r="P2122" s="48" t="s">
        <v>571</v>
      </c>
      <c r="Q2122" s="48" t="s">
        <v>571</v>
      </c>
      <c r="R2122" s="48" t="s">
        <v>571</v>
      </c>
      <c r="S2122" s="48" t="s">
        <v>571</v>
      </c>
      <c r="T2122" s="48" t="s">
        <v>571</v>
      </c>
      <c r="U2122" s="48" t="s">
        <v>571</v>
      </c>
      <c r="V2122" s="48" t="s">
        <v>571</v>
      </c>
      <c r="W2122" s="48" t="s">
        <v>571</v>
      </c>
      <c r="X2122" s="48" t="s">
        <v>571</v>
      </c>
      <c r="Y2122" s="48" t="s">
        <v>572</v>
      </c>
      <c r="Z2122" s="48" t="s">
        <v>572</v>
      </c>
      <c r="AA2122" s="48" t="s">
        <v>572</v>
      </c>
      <c r="AB2122" s="48" t="s">
        <v>572</v>
      </c>
      <c r="AC2122" s="48" t="s">
        <v>572</v>
      </c>
      <c r="AD2122" s="48" t="s">
        <v>572</v>
      </c>
      <c r="AE2122" s="48" t="s">
        <v>572</v>
      </c>
      <c r="AF2122" s="48" t="s">
        <v>572</v>
      </c>
      <c r="AG2122" s="48" t="s">
        <v>572</v>
      </c>
      <c r="AH2122" s="48" t="s">
        <v>572</v>
      </c>
      <c r="AI2122" s="48" t="s">
        <v>572</v>
      </c>
      <c r="AJ2122" s="48" t="s">
        <v>572</v>
      </c>
      <c r="AK2122" s="48" t="s">
        <v>572</v>
      </c>
      <c r="AL2122" s="48" t="s">
        <v>572</v>
      </c>
      <c r="AM2122" s="48" t="s">
        <v>572</v>
      </c>
      <c r="AN2122" s="48" t="s">
        <v>572</v>
      </c>
      <c r="AO2122" s="48" t="s">
        <v>572</v>
      </c>
      <c r="AP2122" s="48" t="s">
        <v>572</v>
      </c>
      <c r="AQ2122" s="48" t="s">
        <v>572</v>
      </c>
      <c r="AR2122" s="48" t="s">
        <v>572</v>
      </c>
      <c r="AS2122" s="48" t="s">
        <v>572</v>
      </c>
      <c r="AT2122" s="48" t="s">
        <v>572</v>
      </c>
      <c r="AU2122" s="48" t="s">
        <v>572</v>
      </c>
      <c r="AV2122" s="48" t="s">
        <v>418</v>
      </c>
      <c r="AW2122" s="48" t="s">
        <v>418</v>
      </c>
      <c r="AX2122" s="48" t="s">
        <v>418</v>
      </c>
      <c r="AY2122" s="48" t="s">
        <v>418</v>
      </c>
      <c r="AZ2122" s="51" t="s">
        <v>418</v>
      </c>
    </row>
    <row r="2123" ht="15.75" customHeight="1">
      <c r="A2123" s="40">
        <v>1905.0</v>
      </c>
      <c r="B2123" s="28" t="s">
        <v>5554</v>
      </c>
      <c r="C2123" s="41"/>
      <c r="D2123" s="42">
        <f t="array" ref="D2123">index(systems,match($A2123,INDEX(systems,0,1),),3)</f>
        <v>13.177</v>
      </c>
      <c r="E2123" s="42">
        <f t="array" ref="E2123">index(systems,match($A2123,INDEX(systems,0,1),),4)</f>
        <v>239.832</v>
      </c>
      <c r="F2123" s="43" t="str">
        <f>IFERROR(__xludf.DUMMYFUNCTION("let(row, match($B2123&amp;if($C2123&lt;&gt;"""","" [""&amp;$C2123&amp;""]"",""""),index(nebulae,,2),0),join("","",iferror(round(index(nebulae,row,5)/2,3),1),iferror(round(index(nebulae,row,6)/2,3),1),0))"),"1,1,0")</f>
        <v>1,1,0</v>
      </c>
      <c r="G2123" s="44" t="s">
        <v>5555</v>
      </c>
      <c r="H2123" s="45">
        <f t="array" ref="H2123">let(systemId,match(A2123,index(systems,0,1),),refSystemId,match($H$1,index(systems,0,1),),x,index(systems,systemId,3),y,index(systems,systemId,4),refX,index(systems,refSystemId,3),refY,index(systems,refSystemId,4),round(sqrt((x-refX)^2+(y-refY)^2),3))</f>
        <v>240.194</v>
      </c>
      <c r="I2123" s="28" t="s">
        <v>690</v>
      </c>
      <c r="J2123" s="48" t="s">
        <v>690</v>
      </c>
      <c r="K2123" s="28" t="s">
        <v>690</v>
      </c>
      <c r="L2123" s="28" t="s">
        <v>690</v>
      </c>
      <c r="M2123" s="48" t="s">
        <v>691</v>
      </c>
      <c r="N2123" s="28" t="s">
        <v>692</v>
      </c>
      <c r="O2123" s="48" t="s">
        <v>692</v>
      </c>
      <c r="P2123" s="48" t="s">
        <v>692</v>
      </c>
      <c r="Q2123" s="48" t="s">
        <v>692</v>
      </c>
      <c r="R2123" s="48" t="s">
        <v>692</v>
      </c>
      <c r="S2123" s="48" t="s">
        <v>692</v>
      </c>
      <c r="T2123" s="48" t="s">
        <v>692</v>
      </c>
      <c r="U2123" s="48" t="s">
        <v>692</v>
      </c>
      <c r="V2123" s="48" t="s">
        <v>692</v>
      </c>
      <c r="W2123" s="48" t="s">
        <v>692</v>
      </c>
      <c r="X2123" s="48" t="s">
        <v>943</v>
      </c>
      <c r="Y2123" s="48" t="s">
        <v>694</v>
      </c>
      <c r="Z2123" s="48" t="s">
        <v>409</v>
      </c>
      <c r="AA2123" s="48" t="s">
        <v>695</v>
      </c>
      <c r="AB2123" s="48" t="s">
        <v>695</v>
      </c>
      <c r="AC2123" s="48" t="s">
        <v>695</v>
      </c>
      <c r="AD2123" s="48" t="s">
        <v>695</v>
      </c>
      <c r="AE2123" s="48" t="s">
        <v>695</v>
      </c>
      <c r="AF2123" s="48" t="s">
        <v>695</v>
      </c>
      <c r="AG2123" s="48" t="s">
        <v>849</v>
      </c>
      <c r="AH2123" s="48" t="s">
        <v>849</v>
      </c>
      <c r="AI2123" s="48" t="s">
        <v>849</v>
      </c>
      <c r="AJ2123" s="48" t="s">
        <v>849</v>
      </c>
      <c r="AK2123" s="48" t="s">
        <v>849</v>
      </c>
      <c r="AL2123" s="48" t="s">
        <v>849</v>
      </c>
      <c r="AM2123" s="48" t="s">
        <v>849</v>
      </c>
      <c r="AN2123" s="48" t="s">
        <v>697</v>
      </c>
      <c r="AO2123" s="48" t="s">
        <v>697</v>
      </c>
      <c r="AP2123" s="48" t="s">
        <v>697</v>
      </c>
      <c r="AQ2123" s="48" t="s">
        <v>697</v>
      </c>
      <c r="AR2123" s="48" t="s">
        <v>697</v>
      </c>
      <c r="AS2123" s="48" t="s">
        <v>697</v>
      </c>
      <c r="AT2123" s="48" t="s">
        <v>697</v>
      </c>
      <c r="AU2123" s="48" t="s">
        <v>697</v>
      </c>
      <c r="AV2123" s="48" t="s">
        <v>531</v>
      </c>
      <c r="AW2123" s="48" t="s">
        <v>531</v>
      </c>
      <c r="AX2123" s="48" t="s">
        <v>531</v>
      </c>
      <c r="AY2123" s="48" t="s">
        <v>531</v>
      </c>
      <c r="AZ2123" s="28" t="s">
        <v>531</v>
      </c>
    </row>
    <row r="2124" ht="15.75" customHeight="1">
      <c r="A2124" s="40">
        <v>1906.0</v>
      </c>
      <c r="B2124" s="28" t="s">
        <v>5556</v>
      </c>
      <c r="C2124" s="41"/>
      <c r="D2124" s="42">
        <f t="array" ref="D2124">index(systems,match($A2124,INDEX(systems,0,1),),3)</f>
        <v>-345.717</v>
      </c>
      <c r="E2124" s="42">
        <f t="array" ref="E2124">index(systems,match($A2124,INDEX(systems,0,1),),4)</f>
        <v>171.896</v>
      </c>
      <c r="F2124" s="43" t="str">
        <f>IFERROR(__xludf.DUMMYFUNCTION("let(row, match($B2124&amp;if($C2124&lt;&gt;"""","" [""&amp;$C2124&amp;""]"",""""),index(nebulae,,2),0),join("","",iferror(round(index(nebulae,row,5)/2,3),1),iferror(round(index(nebulae,row,6)/2,3),1),0))"),"1,1,0")</f>
        <v>1,1,0</v>
      </c>
      <c r="G2124" s="44" t="s">
        <v>5557</v>
      </c>
      <c r="H2124" s="45">
        <f t="array" ref="H2124">let(systemId,match(A2124,index(systems,0,1),),refSystemId,match($H$1,index(systems,0,1),),x,index(systems,systemId,3),y,index(systems,systemId,4),refX,index(systems,refSystemId,3),refY,index(systems,refSystemId,4),round(sqrt((x-refX)^2+(y-refY)^2),3))</f>
        <v>386.094</v>
      </c>
      <c r="I2124" s="28" t="s">
        <v>408</v>
      </c>
      <c r="J2124" s="28" t="s">
        <v>408</v>
      </c>
      <c r="K2124" s="28" t="s">
        <v>408</v>
      </c>
      <c r="L2124" s="28" t="s">
        <v>408</v>
      </c>
      <c r="M2124" s="28" t="s">
        <v>408</v>
      </c>
      <c r="N2124" s="28" t="s">
        <v>408</v>
      </c>
      <c r="O2124" s="41"/>
      <c r="P2124" s="48" t="s">
        <v>449</v>
      </c>
      <c r="Q2124" s="48" t="s">
        <v>449</v>
      </c>
      <c r="R2124" s="48" t="s">
        <v>449</v>
      </c>
      <c r="S2124" s="48" t="s">
        <v>449</v>
      </c>
      <c r="T2124" s="48" t="s">
        <v>449</v>
      </c>
      <c r="U2124" s="48" t="s">
        <v>449</v>
      </c>
      <c r="V2124" s="48" t="s">
        <v>449</v>
      </c>
      <c r="W2124" s="48" t="s">
        <v>449</v>
      </c>
      <c r="X2124" s="48" t="s">
        <v>449</v>
      </c>
      <c r="Y2124" s="48" t="s">
        <v>422</v>
      </c>
      <c r="Z2124" s="48" t="s">
        <v>422</v>
      </c>
      <c r="AA2124" s="48" t="s">
        <v>422</v>
      </c>
      <c r="AB2124" s="48" t="s">
        <v>422</v>
      </c>
      <c r="AC2124" s="48" t="s">
        <v>422</v>
      </c>
      <c r="AD2124" s="48" t="s">
        <v>422</v>
      </c>
      <c r="AE2124" s="48" t="s">
        <v>422</v>
      </c>
      <c r="AF2124" s="48" t="s">
        <v>422</v>
      </c>
      <c r="AG2124" s="48" t="s">
        <v>422</v>
      </c>
      <c r="AH2124" s="48" t="s">
        <v>422</v>
      </c>
      <c r="AI2124" s="48" t="s">
        <v>422</v>
      </c>
      <c r="AJ2124" s="48" t="s">
        <v>422</v>
      </c>
      <c r="AK2124" s="48" t="s">
        <v>422</v>
      </c>
      <c r="AL2124" s="48" t="s">
        <v>422</v>
      </c>
      <c r="AM2124" s="48" t="s">
        <v>422</v>
      </c>
      <c r="AN2124" s="48" t="s">
        <v>422</v>
      </c>
      <c r="AO2124" s="48" t="s">
        <v>422</v>
      </c>
      <c r="AP2124" s="48" t="s">
        <v>422</v>
      </c>
      <c r="AQ2124" s="48" t="s">
        <v>422</v>
      </c>
      <c r="AR2124" s="48" t="s">
        <v>422</v>
      </c>
      <c r="AS2124" s="48" t="s">
        <v>422</v>
      </c>
      <c r="AT2124" s="48" t="s">
        <v>422</v>
      </c>
      <c r="AU2124" s="48" t="s">
        <v>422</v>
      </c>
      <c r="AV2124" s="48" t="s">
        <v>422</v>
      </c>
      <c r="AW2124" s="48" t="s">
        <v>422</v>
      </c>
      <c r="AX2124" s="48" t="s">
        <v>422</v>
      </c>
      <c r="AY2124" s="48" t="s">
        <v>422</v>
      </c>
      <c r="AZ2124" s="51" t="s">
        <v>422</v>
      </c>
    </row>
    <row r="2125" ht="15.75" customHeight="1">
      <c r="A2125" s="40">
        <v>1907.0</v>
      </c>
      <c r="B2125" s="28" t="s">
        <v>5558</v>
      </c>
      <c r="C2125" s="41"/>
      <c r="D2125" s="42">
        <f t="array" ref="D2125">index(systems,match($A2125,INDEX(systems,0,1),),3)</f>
        <v>-2.093</v>
      </c>
      <c r="E2125" s="42">
        <f t="array" ref="E2125">index(systems,match($A2125,INDEX(systems,0,1),),4)</f>
        <v>-320.6</v>
      </c>
      <c r="F2125" s="43" t="str">
        <f>IFERROR(__xludf.DUMMYFUNCTION("let(row, match($B2125&amp;if($C2125&lt;&gt;"""","" [""&amp;$C2125&amp;""]"",""""),index(nebulae,,2),0),join("","",iferror(round(index(nebulae,row,5)/2,3),1),iferror(round(index(nebulae,row,6)/2,3),1),0))"),"1,1,0")</f>
        <v>1,1,0</v>
      </c>
      <c r="G2125" s="44" t="s">
        <v>5559</v>
      </c>
      <c r="H2125" s="45">
        <f t="array" ref="H2125">let(systemId,match(A2125,index(systems,0,1),),refSystemId,match($H$1,index(systems,0,1),),x,index(systems,systemId,3),y,index(systems,systemId,4),refX,index(systems,refSystemId,3),refY,index(systems,refSystemId,4),round(sqrt((x-refX)^2+(y-refY)^2),3))</f>
        <v>320.607</v>
      </c>
      <c r="I2125" s="46" t="s">
        <v>408</v>
      </c>
      <c r="J2125" s="46" t="s">
        <v>408</v>
      </c>
      <c r="K2125" s="46" t="s">
        <v>408</v>
      </c>
      <c r="L2125" s="46" t="s">
        <v>408</v>
      </c>
      <c r="M2125" s="46" t="s">
        <v>408</v>
      </c>
      <c r="N2125" s="28" t="s">
        <v>408</v>
      </c>
      <c r="O2125" s="41"/>
      <c r="P2125" s="48" t="s">
        <v>1028</v>
      </c>
      <c r="Q2125" s="48" t="s">
        <v>1028</v>
      </c>
      <c r="R2125" s="48" t="s">
        <v>1028</v>
      </c>
      <c r="S2125" s="48" t="s">
        <v>1028</v>
      </c>
      <c r="T2125" s="48" t="s">
        <v>1028</v>
      </c>
      <c r="U2125" s="48" t="s">
        <v>1028</v>
      </c>
      <c r="V2125" s="48" t="s">
        <v>1028</v>
      </c>
      <c r="W2125" s="48" t="s">
        <v>1028</v>
      </c>
      <c r="X2125" s="48" t="s">
        <v>422</v>
      </c>
      <c r="Y2125" s="48" t="s">
        <v>422</v>
      </c>
      <c r="Z2125" s="48" t="s">
        <v>422</v>
      </c>
      <c r="AA2125" s="48" t="s">
        <v>422</v>
      </c>
      <c r="AB2125" s="48" t="s">
        <v>422</v>
      </c>
      <c r="AC2125" s="48" t="s">
        <v>422</v>
      </c>
      <c r="AD2125" s="48" t="s">
        <v>422</v>
      </c>
      <c r="AE2125" s="48" t="s">
        <v>422</v>
      </c>
      <c r="AF2125" s="48" t="s">
        <v>422</v>
      </c>
      <c r="AG2125" s="48" t="s">
        <v>422</v>
      </c>
      <c r="AH2125" s="48" t="s">
        <v>422</v>
      </c>
      <c r="AI2125" s="48" t="s">
        <v>422</v>
      </c>
      <c r="AJ2125" s="48" t="s">
        <v>422</v>
      </c>
      <c r="AK2125" s="48" t="s">
        <v>422</v>
      </c>
      <c r="AL2125" s="48" t="s">
        <v>422</v>
      </c>
      <c r="AM2125" s="48" t="s">
        <v>422</v>
      </c>
      <c r="AN2125" s="48" t="s">
        <v>422</v>
      </c>
      <c r="AO2125" s="48" t="s">
        <v>422</v>
      </c>
      <c r="AP2125" s="48" t="s">
        <v>422</v>
      </c>
      <c r="AQ2125" s="48" t="s">
        <v>422</v>
      </c>
      <c r="AR2125" s="48" t="s">
        <v>422</v>
      </c>
      <c r="AS2125" s="48" t="s">
        <v>422</v>
      </c>
      <c r="AT2125" s="48" t="s">
        <v>422</v>
      </c>
      <c r="AU2125" s="48" t="s">
        <v>422</v>
      </c>
      <c r="AV2125" s="48" t="s">
        <v>422</v>
      </c>
      <c r="AW2125" s="48" t="s">
        <v>422</v>
      </c>
      <c r="AX2125" s="48" t="s">
        <v>422</v>
      </c>
      <c r="AY2125" s="48" t="s">
        <v>422</v>
      </c>
      <c r="AZ2125" s="51" t="s">
        <v>422</v>
      </c>
    </row>
    <row r="2126" ht="15.75" customHeight="1">
      <c r="A2126" s="40">
        <v>1908.0</v>
      </c>
      <c r="B2126" s="28" t="s">
        <v>5560</v>
      </c>
      <c r="C2126" s="41"/>
      <c r="D2126" s="42">
        <f t="array" ref="D2126">index(systems,match($A2126,INDEX(systems,0,1),),3)</f>
        <v>-158.491</v>
      </c>
      <c r="E2126" s="42">
        <f t="array" ref="E2126">index(systems,match($A2126,INDEX(systems,0,1),),4)</f>
        <v>-250.314</v>
      </c>
      <c r="F2126" s="43" t="str">
        <f>IFERROR(__xludf.DUMMYFUNCTION("let(row, match($B2126&amp;if($C2126&lt;&gt;"""","" [""&amp;$C2126&amp;""]"",""""),index(nebulae,,2),0),join("","",iferror(round(index(nebulae,row,5)/2,3),1),iferror(round(index(nebulae,row,6)/2,3),1),0))"),"1,1,0")</f>
        <v>1,1,0</v>
      </c>
      <c r="G2126" s="44" t="s">
        <v>5561</v>
      </c>
      <c r="H2126" s="45">
        <f t="array" ref="H2126">let(systemId,match(A2126,index(systems,0,1),),refSystemId,match($H$1,index(systems,0,1),),x,index(systems,systemId,3),y,index(systems,systemId,4),refX,index(systems,refSystemId,3),refY,index(systems,refSystemId,4),round(sqrt((x-refX)^2+(y-refY)^2),3))</f>
        <v>296.271</v>
      </c>
      <c r="I2126" s="28" t="s">
        <v>418</v>
      </c>
      <c r="J2126" s="41"/>
      <c r="K2126" s="41"/>
      <c r="L2126" s="41"/>
      <c r="M2126" s="28" t="s">
        <v>560</v>
      </c>
      <c r="N2126" s="28" t="s">
        <v>558</v>
      </c>
      <c r="O2126" s="48" t="s">
        <v>558</v>
      </c>
      <c r="P2126" s="48" t="s">
        <v>560</v>
      </c>
      <c r="Q2126" s="48" t="s">
        <v>560</v>
      </c>
      <c r="R2126" s="48" t="s">
        <v>560</v>
      </c>
      <c r="S2126" s="48" t="s">
        <v>560</v>
      </c>
      <c r="T2126" s="48" t="s">
        <v>560</v>
      </c>
      <c r="U2126" s="48" t="s">
        <v>560</v>
      </c>
      <c r="V2126" s="48" t="s">
        <v>560</v>
      </c>
      <c r="W2126" s="48" t="s">
        <v>560</v>
      </c>
      <c r="X2126" s="48" t="s">
        <v>560</v>
      </c>
      <c r="Y2126" s="48" t="s">
        <v>560</v>
      </c>
      <c r="Z2126" s="48" t="s">
        <v>560</v>
      </c>
      <c r="AA2126" s="48" t="s">
        <v>560</v>
      </c>
      <c r="AB2126" s="48" t="s">
        <v>560</v>
      </c>
      <c r="AC2126" s="48" t="s">
        <v>560</v>
      </c>
      <c r="AD2126" s="48" t="s">
        <v>560</v>
      </c>
      <c r="AE2126" s="48" t="s">
        <v>560</v>
      </c>
      <c r="AF2126" s="48" t="s">
        <v>560</v>
      </c>
      <c r="AG2126" s="48" t="s">
        <v>560</v>
      </c>
      <c r="AH2126" s="48" t="s">
        <v>560</v>
      </c>
      <c r="AI2126" s="48" t="s">
        <v>560</v>
      </c>
      <c r="AJ2126" s="48" t="s">
        <v>560</v>
      </c>
      <c r="AK2126" s="48" t="s">
        <v>560</v>
      </c>
      <c r="AL2126" s="48" t="s">
        <v>560</v>
      </c>
      <c r="AM2126" s="48" t="s">
        <v>560</v>
      </c>
      <c r="AN2126" s="48" t="s">
        <v>560</v>
      </c>
      <c r="AO2126" s="48" t="s">
        <v>560</v>
      </c>
      <c r="AP2126" s="48" t="s">
        <v>560</v>
      </c>
      <c r="AQ2126" s="48" t="s">
        <v>560</v>
      </c>
      <c r="AR2126" s="48" t="s">
        <v>560</v>
      </c>
      <c r="AS2126" s="48" t="s">
        <v>418</v>
      </c>
      <c r="AT2126" s="48" t="s">
        <v>418</v>
      </c>
      <c r="AU2126" s="48" t="s">
        <v>418</v>
      </c>
      <c r="AV2126" s="48" t="s">
        <v>677</v>
      </c>
      <c r="AW2126" s="48" t="s">
        <v>677</v>
      </c>
      <c r="AX2126" s="48" t="s">
        <v>677</v>
      </c>
      <c r="AY2126" s="48" t="s">
        <v>1086</v>
      </c>
      <c r="AZ2126" s="51" t="s">
        <v>1086</v>
      </c>
    </row>
    <row r="2127" ht="15.75" customHeight="1">
      <c r="A2127" s="40">
        <v>1909.0</v>
      </c>
      <c r="B2127" s="28" t="s">
        <v>5562</v>
      </c>
      <c r="C2127" s="41"/>
      <c r="D2127" s="42">
        <f t="array" ref="D2127">index(systems,match($A2127,INDEX(systems,0,1),),3)</f>
        <v>283.82</v>
      </c>
      <c r="E2127" s="42">
        <f t="array" ref="E2127">index(systems,match($A2127,INDEX(systems,0,1),),4)</f>
        <v>-107.59</v>
      </c>
      <c r="F2127" s="43" t="str">
        <f>IFERROR(__xludf.DUMMYFUNCTION("let(row, match($B2127&amp;if($C2127&lt;&gt;"""","" [""&amp;$C2127&amp;""]"",""""),index(nebulae,,2),0),join("","",iferror(round(index(nebulae,row,5)/2,3),1),iferror(round(index(nebulae,row,6)/2,3),1),0))"),"1,1,0")</f>
        <v>1,1,0</v>
      </c>
      <c r="G2127" s="44" t="s">
        <v>5563</v>
      </c>
      <c r="H2127" s="45">
        <f t="array" ref="H2127">let(systemId,match(A2127,index(systems,0,1),),refSystemId,match($H$1,index(systems,0,1),),x,index(systems,systemId,3),y,index(systems,systemId,4),refX,index(systems,refSystemId,3),refY,index(systems,refSystemId,4),round(sqrt((x-refX)^2+(y-refY)^2),3))</f>
        <v>303.528</v>
      </c>
      <c r="I2127" s="41"/>
      <c r="J2127" s="28" t="s">
        <v>418</v>
      </c>
      <c r="K2127" s="41"/>
      <c r="L2127" s="41"/>
      <c r="M2127" s="41"/>
      <c r="N2127" s="28" t="s">
        <v>1168</v>
      </c>
      <c r="O2127" s="48" t="s">
        <v>1168</v>
      </c>
      <c r="P2127" s="48" t="s">
        <v>1168</v>
      </c>
      <c r="Q2127" s="48" t="s">
        <v>1168</v>
      </c>
      <c r="R2127" s="48" t="s">
        <v>1168</v>
      </c>
      <c r="S2127" s="48" t="s">
        <v>1168</v>
      </c>
      <c r="T2127" s="48" t="s">
        <v>1168</v>
      </c>
      <c r="U2127" s="48" t="s">
        <v>1168</v>
      </c>
      <c r="V2127" s="48" t="s">
        <v>1168</v>
      </c>
      <c r="W2127" s="48" t="s">
        <v>1168</v>
      </c>
      <c r="X2127" s="48" t="s">
        <v>1168</v>
      </c>
      <c r="Y2127" s="48" t="s">
        <v>1195</v>
      </c>
      <c r="Z2127" s="48" t="s">
        <v>1195</v>
      </c>
      <c r="AA2127" s="48" t="s">
        <v>1196</v>
      </c>
      <c r="AB2127" s="48" t="s">
        <v>1196</v>
      </c>
      <c r="AC2127" s="48" t="s">
        <v>1196</v>
      </c>
      <c r="AD2127" s="48" t="s">
        <v>1196</v>
      </c>
      <c r="AE2127" s="48" t="s">
        <v>1196</v>
      </c>
      <c r="AF2127" s="48" t="s">
        <v>1196</v>
      </c>
      <c r="AG2127" s="48" t="s">
        <v>1196</v>
      </c>
      <c r="AH2127" s="48" t="s">
        <v>1196</v>
      </c>
      <c r="AI2127" s="48" t="s">
        <v>1196</v>
      </c>
      <c r="AJ2127" s="48" t="s">
        <v>1196</v>
      </c>
      <c r="AK2127" s="48" t="s">
        <v>1196</v>
      </c>
      <c r="AL2127" s="48" t="s">
        <v>1196</v>
      </c>
      <c r="AM2127" s="48" t="s">
        <v>1196</v>
      </c>
      <c r="AN2127" s="48" t="s">
        <v>1196</v>
      </c>
      <c r="AO2127" s="48" t="s">
        <v>1195</v>
      </c>
      <c r="AP2127" s="48" t="s">
        <v>1195</v>
      </c>
      <c r="AQ2127" s="48" t="s">
        <v>1195</v>
      </c>
      <c r="AR2127" s="48" t="s">
        <v>1195</v>
      </c>
      <c r="AS2127" s="48" t="s">
        <v>1195</v>
      </c>
      <c r="AT2127" s="48" t="s">
        <v>1195</v>
      </c>
      <c r="AU2127" s="48" t="s">
        <v>1195</v>
      </c>
      <c r="AV2127" s="48" t="s">
        <v>1195</v>
      </c>
      <c r="AW2127" s="48" t="s">
        <v>1195</v>
      </c>
      <c r="AX2127" s="48" t="s">
        <v>1195</v>
      </c>
      <c r="AY2127" s="48" t="s">
        <v>1195</v>
      </c>
      <c r="AZ2127" s="28" t="s">
        <v>1195</v>
      </c>
    </row>
    <row r="2128" ht="15.75" customHeight="1">
      <c r="A2128" s="40">
        <v>1910.0</v>
      </c>
      <c r="B2128" s="28" t="s">
        <v>5564</v>
      </c>
      <c r="C2128" s="41"/>
      <c r="D2128" s="42">
        <f t="array" ref="D2128">index(systems,match($A2128,INDEX(systems,0,1),),3)</f>
        <v>49.098</v>
      </c>
      <c r="E2128" s="42">
        <f t="array" ref="E2128">index(systems,match($A2128,INDEX(systems,0,1),),4)</f>
        <v>201.061</v>
      </c>
      <c r="F2128" s="43" t="str">
        <f>IFERROR(__xludf.DUMMYFUNCTION("let(row, match($B2128&amp;if($C2128&lt;&gt;"""","" [""&amp;$C2128&amp;""]"",""""),index(nebulae,,2),0),join("","",iferror(round(index(nebulae,row,5)/2,3),1),iferror(round(index(nebulae,row,6)/2,3),1),0))"),"1,1,0")</f>
        <v>1,1,0</v>
      </c>
      <c r="G2128" s="44" t="s">
        <v>5565</v>
      </c>
      <c r="H2128" s="45">
        <f t="array" ref="H2128">let(systemId,match(A2128,index(systems,0,1),),refSystemId,match($H$1,index(systems,0,1),),x,index(systems,systemId,3),y,index(systems,systemId,4),refX,index(systems,refSystemId,3),refY,index(systems,refSystemId,4),round(sqrt((x-refX)^2+(y-refY)^2),3))</f>
        <v>206.969</v>
      </c>
      <c r="I2128" s="28" t="s">
        <v>408</v>
      </c>
      <c r="J2128" s="28" t="s">
        <v>408</v>
      </c>
      <c r="K2128" s="28" t="s">
        <v>408</v>
      </c>
      <c r="L2128" s="28" t="s">
        <v>408</v>
      </c>
      <c r="M2128" s="48" t="s">
        <v>408</v>
      </c>
      <c r="N2128" s="28" t="s">
        <v>408</v>
      </c>
      <c r="O2128" s="41"/>
      <c r="P2128" s="48" t="s">
        <v>1204</v>
      </c>
      <c r="Q2128" s="48" t="s">
        <v>1204</v>
      </c>
      <c r="R2128" s="48" t="s">
        <v>1204</v>
      </c>
      <c r="S2128" s="48" t="s">
        <v>1204</v>
      </c>
      <c r="T2128" s="48" t="s">
        <v>1204</v>
      </c>
      <c r="U2128" s="48" t="s">
        <v>692</v>
      </c>
      <c r="V2128" s="48" t="s">
        <v>692</v>
      </c>
      <c r="W2128" s="48" t="s">
        <v>692</v>
      </c>
      <c r="X2128" s="48" t="s">
        <v>1204</v>
      </c>
      <c r="Y2128" s="48" t="s">
        <v>1205</v>
      </c>
      <c r="Z2128" s="48" t="s">
        <v>1205</v>
      </c>
      <c r="AA2128" s="48" t="s">
        <v>1957</v>
      </c>
      <c r="AB2128" s="48" t="s">
        <v>1957</v>
      </c>
      <c r="AC2128" s="48" t="s">
        <v>1957</v>
      </c>
      <c r="AD2128" s="48" t="s">
        <v>1957</v>
      </c>
      <c r="AE2128" s="48" t="s">
        <v>1957</v>
      </c>
      <c r="AF2128" s="48" t="s">
        <v>1957</v>
      </c>
      <c r="AG2128" s="48" t="s">
        <v>1204</v>
      </c>
      <c r="AH2128" s="48" t="s">
        <v>1204</v>
      </c>
      <c r="AI2128" s="48" t="s">
        <v>1204</v>
      </c>
      <c r="AJ2128" s="48" t="s">
        <v>1204</v>
      </c>
      <c r="AK2128" s="48" t="s">
        <v>1204</v>
      </c>
      <c r="AL2128" s="48" t="s">
        <v>1204</v>
      </c>
      <c r="AM2128" s="48" t="s">
        <v>1204</v>
      </c>
      <c r="AN2128" s="48" t="s">
        <v>1205</v>
      </c>
      <c r="AO2128" s="48" t="s">
        <v>1205</v>
      </c>
      <c r="AP2128" s="48" t="s">
        <v>1205</v>
      </c>
      <c r="AQ2128" s="48" t="s">
        <v>1205</v>
      </c>
      <c r="AR2128" s="48" t="s">
        <v>1205</v>
      </c>
      <c r="AS2128" s="48" t="s">
        <v>1205</v>
      </c>
      <c r="AT2128" s="48" t="s">
        <v>1205</v>
      </c>
      <c r="AU2128" s="48" t="s">
        <v>1205</v>
      </c>
      <c r="AV2128" s="48" t="s">
        <v>1205</v>
      </c>
      <c r="AW2128" s="48" t="s">
        <v>1205</v>
      </c>
      <c r="AX2128" s="48" t="s">
        <v>1205</v>
      </c>
      <c r="AY2128" s="48" t="s">
        <v>1205</v>
      </c>
      <c r="AZ2128" s="28" t="s">
        <v>1205</v>
      </c>
    </row>
    <row r="2129" ht="15.75" customHeight="1">
      <c r="A2129" s="40">
        <v>3156.0</v>
      </c>
      <c r="B2129" s="28" t="s">
        <v>5566</v>
      </c>
      <c r="C2129" s="41"/>
      <c r="D2129" s="42">
        <f t="array" ref="D2129">index(systems,match($A2129,INDEX(systems,0,1),),3)</f>
        <v>45.168</v>
      </c>
      <c r="E2129" s="42">
        <f t="array" ref="E2129">index(systems,match($A2129,INDEX(systems,0,1),),4)</f>
        <v>-445.933</v>
      </c>
      <c r="F2129" s="43" t="str">
        <f>IFERROR(__xludf.DUMMYFUNCTION("let(row, match($B2129&amp;if($C2129&lt;&gt;"""","" [""&amp;$C2129&amp;""]"",""""),index(nebulae,,2),0),join("","",iferror(round(index(nebulae,row,5)/2,3),1),iferror(round(index(nebulae,row,6)/2,3),1),0))"),"1,1,0")</f>
        <v>1,1,0</v>
      </c>
      <c r="G2129" s="44" t="s">
        <v>5567</v>
      </c>
      <c r="H2129" s="45">
        <f t="array" ref="H2129">let(systemId,match(A2129,index(systems,0,1),),refSystemId,match($H$1,index(systems,0,1),),x,index(systems,systemId,3),y,index(systems,systemId,4),refX,index(systems,refSystemId,3),refY,index(systems,refSystemId,4),round(sqrt((x-refX)^2+(y-refY)^2),3))</f>
        <v>448.215</v>
      </c>
      <c r="I2129" s="56" t="s">
        <v>408</v>
      </c>
      <c r="J2129" s="56" t="s">
        <v>408</v>
      </c>
      <c r="K2129" s="56" t="s">
        <v>408</v>
      </c>
      <c r="L2129" s="56" t="s">
        <v>408</v>
      </c>
      <c r="M2129" s="56" t="s">
        <v>408</v>
      </c>
      <c r="N2129" s="56" t="s">
        <v>408</v>
      </c>
      <c r="O2129" s="55"/>
      <c r="P2129" s="56" t="s">
        <v>408</v>
      </c>
      <c r="Q2129" s="51" t="s">
        <v>408</v>
      </c>
      <c r="R2129" s="56" t="s">
        <v>408</v>
      </c>
      <c r="S2129" s="56" t="s">
        <v>408</v>
      </c>
      <c r="T2129" s="51" t="s">
        <v>408</v>
      </c>
      <c r="U2129" s="55"/>
      <c r="V2129" s="51" t="s">
        <v>418</v>
      </c>
      <c r="W2129" s="56" t="s">
        <v>408</v>
      </c>
      <c r="X2129" s="51" t="s">
        <v>418</v>
      </c>
      <c r="Y2129" s="51" t="s">
        <v>418</v>
      </c>
      <c r="Z2129" s="48" t="s">
        <v>422</v>
      </c>
      <c r="AA2129" s="56" t="s">
        <v>422</v>
      </c>
      <c r="AB2129" s="56" t="s">
        <v>422</v>
      </c>
      <c r="AC2129" s="56" t="s">
        <v>422</v>
      </c>
      <c r="AD2129" s="56" t="s">
        <v>422</v>
      </c>
      <c r="AE2129" s="56" t="s">
        <v>422</v>
      </c>
      <c r="AF2129" s="56" t="s">
        <v>422</v>
      </c>
      <c r="AG2129" s="56" t="s">
        <v>422</v>
      </c>
      <c r="AH2129" s="56" t="s">
        <v>422</v>
      </c>
      <c r="AI2129" s="56" t="s">
        <v>422</v>
      </c>
      <c r="AJ2129" s="56" t="s">
        <v>422</v>
      </c>
      <c r="AK2129" s="56" t="s">
        <v>422</v>
      </c>
      <c r="AL2129" s="56" t="s">
        <v>422</v>
      </c>
      <c r="AM2129" s="56" t="s">
        <v>422</v>
      </c>
      <c r="AN2129" s="56" t="s">
        <v>422</v>
      </c>
      <c r="AO2129" s="56" t="s">
        <v>422</v>
      </c>
      <c r="AP2129" s="56" t="s">
        <v>422</v>
      </c>
      <c r="AQ2129" s="56" t="s">
        <v>422</v>
      </c>
      <c r="AR2129" s="56" t="s">
        <v>422</v>
      </c>
      <c r="AS2129" s="56" t="s">
        <v>422</v>
      </c>
      <c r="AT2129" s="56" t="s">
        <v>422</v>
      </c>
      <c r="AU2129" s="56" t="s">
        <v>422</v>
      </c>
      <c r="AV2129" s="56" t="s">
        <v>422</v>
      </c>
      <c r="AW2129" s="56" t="s">
        <v>422</v>
      </c>
      <c r="AX2129" s="56" t="s">
        <v>422</v>
      </c>
      <c r="AY2129" s="56" t="s">
        <v>422</v>
      </c>
      <c r="AZ2129" s="28" t="s">
        <v>422</v>
      </c>
    </row>
    <row r="2130" ht="15.75" customHeight="1">
      <c r="A2130" s="40">
        <v>1911.0</v>
      </c>
      <c r="B2130" s="28" t="s">
        <v>5568</v>
      </c>
      <c r="C2130" s="41"/>
      <c r="D2130" s="42">
        <f t="array" ref="D2130">index(systems,match($A2130,INDEX(systems,0,1),),3)</f>
        <v>-335.52</v>
      </c>
      <c r="E2130" s="42">
        <f t="array" ref="E2130">index(systems,match($A2130,INDEX(systems,0,1),),4)</f>
        <v>141.867</v>
      </c>
      <c r="F2130" s="43" t="str">
        <f>IFERROR(__xludf.DUMMYFUNCTION("let(row, match($B2130&amp;if($C2130&lt;&gt;"""","" [""&amp;$C2130&amp;""]"",""""),index(nebulae,,2),0),join("","",iferror(round(index(nebulae,row,5)/2,3),1),iferror(round(index(nebulae,row,6)/2,3),1),0))"),"1,1,0")</f>
        <v>1,1,0</v>
      </c>
      <c r="G2130" s="44" t="s">
        <v>5569</v>
      </c>
      <c r="H2130" s="45">
        <f t="array" ref="H2130">let(systemId,match(A2130,index(systems,0,1),),refSystemId,match($H$1,index(systems,0,1),),x,index(systems,systemId,3),y,index(systems,systemId,4),refX,index(systems,refSystemId,3),refY,index(systems,refSystemId,4),round(sqrt((x-refX)^2+(y-refY)^2),3))</f>
        <v>364.28</v>
      </c>
      <c r="I2130" s="28" t="s">
        <v>408</v>
      </c>
      <c r="J2130" s="28" t="s">
        <v>408</v>
      </c>
      <c r="K2130" s="28" t="s">
        <v>408</v>
      </c>
      <c r="L2130" s="28" t="s">
        <v>408</v>
      </c>
      <c r="M2130" s="28" t="s">
        <v>408</v>
      </c>
      <c r="N2130" s="28" t="s">
        <v>408</v>
      </c>
      <c r="O2130" s="41"/>
      <c r="P2130" s="48" t="s">
        <v>449</v>
      </c>
      <c r="Q2130" s="48" t="s">
        <v>449</v>
      </c>
      <c r="R2130" s="48" t="s">
        <v>449</v>
      </c>
      <c r="S2130" s="48" t="s">
        <v>449</v>
      </c>
      <c r="T2130" s="48" t="s">
        <v>449</v>
      </c>
      <c r="U2130" s="48" t="s">
        <v>449</v>
      </c>
      <c r="V2130" s="48" t="s">
        <v>449</v>
      </c>
      <c r="W2130" s="48" t="s">
        <v>449</v>
      </c>
      <c r="X2130" s="48" t="s">
        <v>449</v>
      </c>
      <c r="Y2130" s="48" t="s">
        <v>449</v>
      </c>
      <c r="Z2130" s="48" t="s">
        <v>449</v>
      </c>
      <c r="AA2130" s="48" t="s">
        <v>450</v>
      </c>
      <c r="AB2130" s="48" t="s">
        <v>450</v>
      </c>
      <c r="AC2130" s="48" t="s">
        <v>450</v>
      </c>
      <c r="AD2130" s="48" t="s">
        <v>450</v>
      </c>
      <c r="AE2130" s="48" t="s">
        <v>450</v>
      </c>
      <c r="AF2130" s="48" t="s">
        <v>450</v>
      </c>
      <c r="AG2130" s="48" t="s">
        <v>450</v>
      </c>
      <c r="AH2130" s="48" t="s">
        <v>451</v>
      </c>
      <c r="AI2130" s="48" t="s">
        <v>452</v>
      </c>
      <c r="AJ2130" s="48" t="s">
        <v>452</v>
      </c>
      <c r="AK2130" s="48" t="s">
        <v>452</v>
      </c>
      <c r="AL2130" s="48" t="s">
        <v>452</v>
      </c>
      <c r="AM2130" s="48" t="s">
        <v>452</v>
      </c>
      <c r="AN2130" s="48" t="s">
        <v>452</v>
      </c>
      <c r="AO2130" s="48" t="s">
        <v>452</v>
      </c>
      <c r="AP2130" s="48" t="s">
        <v>452</v>
      </c>
      <c r="AQ2130" s="48" t="s">
        <v>452</v>
      </c>
      <c r="AR2130" s="48" t="s">
        <v>452</v>
      </c>
      <c r="AS2130" s="48" t="s">
        <v>453</v>
      </c>
      <c r="AT2130" s="48" t="s">
        <v>454</v>
      </c>
      <c r="AU2130" s="48" t="s">
        <v>454</v>
      </c>
      <c r="AV2130" s="52" t="s">
        <v>454</v>
      </c>
      <c r="AW2130" s="52" t="s">
        <v>454</v>
      </c>
      <c r="AX2130" s="48" t="s">
        <v>454</v>
      </c>
      <c r="AY2130" s="48" t="s">
        <v>454</v>
      </c>
      <c r="AZ2130" s="49" t="s">
        <v>455</v>
      </c>
    </row>
    <row r="2131" ht="15.75" customHeight="1">
      <c r="A2131" s="40">
        <v>1912.0</v>
      </c>
      <c r="B2131" s="28" t="s">
        <v>5570</v>
      </c>
      <c r="C2131" s="41"/>
      <c r="D2131" s="42">
        <f t="array" ref="D2131">index(systems,match($A2131,INDEX(systems,0,1),),3)</f>
        <v>322.07</v>
      </c>
      <c r="E2131" s="42">
        <f t="array" ref="E2131">index(systems,match($A2131,INDEX(systems,0,1),),4)</f>
        <v>-188.264</v>
      </c>
      <c r="F2131" s="43" t="str">
        <f>IFERROR(__xludf.DUMMYFUNCTION("let(row, match($B2131&amp;if($C2131&lt;&gt;"""","" [""&amp;$C2131&amp;""]"",""""),index(nebulae,,2),0),join("","",iferror(round(index(nebulae,row,5)/2,3),1),iferror(round(index(nebulae,row,6)/2,3),1),0))"),"1,1,0")</f>
        <v>1,1,0</v>
      </c>
      <c r="G2131" s="44" t="s">
        <v>5571</v>
      </c>
      <c r="H2131" s="45">
        <f t="array" ref="H2131">let(systemId,match(A2131,index(systems,0,1),),refSystemId,match($H$1,index(systems,0,1),),x,index(systems,systemId,3),y,index(systems,systemId,4),refX,index(systems,refSystemId,3),refY,index(systems,refSystemId,4),round(sqrt((x-refX)^2+(y-refY)^2),3))</f>
        <v>373.058</v>
      </c>
      <c r="I2131" s="28" t="s">
        <v>408</v>
      </c>
      <c r="J2131" s="28" t="s">
        <v>408</v>
      </c>
      <c r="K2131" s="28" t="s">
        <v>408</v>
      </c>
      <c r="L2131" s="28" t="s">
        <v>408</v>
      </c>
      <c r="M2131" s="28" t="s">
        <v>408</v>
      </c>
      <c r="N2131" s="28" t="s">
        <v>408</v>
      </c>
      <c r="O2131" s="41"/>
      <c r="P2131" s="48" t="s">
        <v>905</v>
      </c>
      <c r="Q2131" s="48" t="s">
        <v>905</v>
      </c>
      <c r="R2131" s="48" t="s">
        <v>905</v>
      </c>
      <c r="S2131" s="48" t="s">
        <v>905</v>
      </c>
      <c r="T2131" s="48" t="s">
        <v>905</v>
      </c>
      <c r="U2131" s="48" t="s">
        <v>905</v>
      </c>
      <c r="V2131" s="48" t="s">
        <v>905</v>
      </c>
      <c r="W2131" s="48" t="s">
        <v>905</v>
      </c>
      <c r="X2131" s="48" t="s">
        <v>905</v>
      </c>
      <c r="Y2131" s="48" t="s">
        <v>906</v>
      </c>
      <c r="Z2131" s="48" t="s">
        <v>906</v>
      </c>
      <c r="AA2131" s="48" t="s">
        <v>907</v>
      </c>
      <c r="AB2131" s="48" t="s">
        <v>907</v>
      </c>
      <c r="AC2131" s="48" t="s">
        <v>907</v>
      </c>
      <c r="AD2131" s="48" t="s">
        <v>907</v>
      </c>
      <c r="AE2131" s="48" t="s">
        <v>907</v>
      </c>
      <c r="AF2131" s="48" t="s">
        <v>907</v>
      </c>
      <c r="AG2131" s="48" t="s">
        <v>907</v>
      </c>
      <c r="AH2131" s="48" t="s">
        <v>907</v>
      </c>
      <c r="AI2131" s="48" t="s">
        <v>907</v>
      </c>
      <c r="AJ2131" s="48" t="s">
        <v>907</v>
      </c>
      <c r="AK2131" s="48" t="s">
        <v>907</v>
      </c>
      <c r="AL2131" s="48" t="s">
        <v>907</v>
      </c>
      <c r="AM2131" s="48" t="s">
        <v>907</v>
      </c>
      <c r="AN2131" s="48" t="s">
        <v>907</v>
      </c>
      <c r="AO2131" s="48" t="s">
        <v>906</v>
      </c>
      <c r="AP2131" s="48" t="s">
        <v>906</v>
      </c>
      <c r="AQ2131" s="48" t="s">
        <v>906</v>
      </c>
      <c r="AR2131" s="48" t="s">
        <v>906</v>
      </c>
      <c r="AS2131" s="48" t="s">
        <v>906</v>
      </c>
      <c r="AT2131" s="48" t="s">
        <v>906</v>
      </c>
      <c r="AU2131" s="48" t="s">
        <v>906</v>
      </c>
      <c r="AV2131" s="52" t="s">
        <v>906</v>
      </c>
      <c r="AW2131" s="52" t="s">
        <v>906</v>
      </c>
      <c r="AX2131" s="52" t="s">
        <v>906</v>
      </c>
      <c r="AY2131" s="52" t="s">
        <v>906</v>
      </c>
      <c r="AZ2131" s="49" t="s">
        <v>906</v>
      </c>
    </row>
    <row r="2132" ht="15.75" customHeight="1">
      <c r="A2132" s="40">
        <v>1913.0</v>
      </c>
      <c r="B2132" s="28" t="s">
        <v>5572</v>
      </c>
      <c r="C2132" s="41"/>
      <c r="D2132" s="42">
        <f t="array" ref="D2132">index(systems,match($A2132,INDEX(systems,0,1),),3)</f>
        <v>-34.772</v>
      </c>
      <c r="E2132" s="42">
        <f t="array" ref="E2132">index(systems,match($A2132,INDEX(systems,0,1),),4)</f>
        <v>43.29</v>
      </c>
      <c r="F2132" s="43" t="str">
        <f>IFERROR(__xludf.DUMMYFUNCTION("let(row, match($B2132&amp;if($C2132&lt;&gt;"""","" [""&amp;$C2132&amp;""]"",""""),index(nebulae,,2),0),join("","",iferror(round(index(nebulae,row,5)/2,3),1),iferror(round(index(nebulae,row,6)/2,3),1),0))"),"1,1,0")</f>
        <v>1,1,0</v>
      </c>
      <c r="G2132" s="44" t="s">
        <v>5573</v>
      </c>
      <c r="H2132" s="104">
        <f t="array" ref="H2132">let(systemId,match(A2132,index(systems,0,1),),refSystemId,match($H$1,index(systems,0,1),),x,index(systems,systemId,3),y,index(systems,systemId,4),refX,index(systems,refSystemId,3),refY,index(systems,refSystemId,4),round(sqrt((x-refX)^2+(y-refY)^2),3))</f>
        <v>55.526</v>
      </c>
      <c r="I2132" s="28" t="s">
        <v>418</v>
      </c>
      <c r="J2132" s="28" t="s">
        <v>418</v>
      </c>
      <c r="K2132" s="28" t="s">
        <v>523</v>
      </c>
      <c r="L2132" s="28" t="s">
        <v>523</v>
      </c>
      <c r="M2132" s="48" t="s">
        <v>524</v>
      </c>
      <c r="N2132" s="28" t="s">
        <v>641</v>
      </c>
      <c r="O2132" s="48" t="s">
        <v>641</v>
      </c>
      <c r="P2132" s="48" t="s">
        <v>641</v>
      </c>
      <c r="Q2132" s="48" t="s">
        <v>641</v>
      </c>
      <c r="R2132" s="48" t="s">
        <v>926</v>
      </c>
      <c r="S2132" s="48" t="s">
        <v>925</v>
      </c>
      <c r="T2132" s="48" t="s">
        <v>641</v>
      </c>
      <c r="U2132" s="48" t="s">
        <v>641</v>
      </c>
      <c r="V2132" s="48" t="s">
        <v>641</v>
      </c>
      <c r="W2132" s="48" t="s">
        <v>641</v>
      </c>
      <c r="X2132" s="48" t="s">
        <v>641</v>
      </c>
      <c r="Y2132" s="48" t="s">
        <v>641</v>
      </c>
      <c r="Z2132" s="48" t="s">
        <v>641</v>
      </c>
      <c r="AA2132" s="48" t="s">
        <v>831</v>
      </c>
      <c r="AB2132" s="48" t="s">
        <v>831</v>
      </c>
      <c r="AC2132" s="48" t="s">
        <v>831</v>
      </c>
      <c r="AD2132" s="48" t="s">
        <v>831</v>
      </c>
      <c r="AE2132" s="48" t="s">
        <v>831</v>
      </c>
      <c r="AF2132" s="48" t="s">
        <v>831</v>
      </c>
      <c r="AG2132" s="48" t="s">
        <v>831</v>
      </c>
      <c r="AH2132" s="48" t="s">
        <v>832</v>
      </c>
      <c r="AI2132" s="48" t="s">
        <v>529</v>
      </c>
      <c r="AJ2132" s="48" t="s">
        <v>529</v>
      </c>
      <c r="AK2132" s="48" t="s">
        <v>529</v>
      </c>
      <c r="AL2132" s="48" t="s">
        <v>529</v>
      </c>
      <c r="AM2132" s="48" t="s">
        <v>529</v>
      </c>
      <c r="AN2132" s="48" t="s">
        <v>529</v>
      </c>
      <c r="AO2132" s="48" t="s">
        <v>529</v>
      </c>
      <c r="AP2132" s="48" t="s">
        <v>529</v>
      </c>
      <c r="AQ2132" s="48" t="s">
        <v>529</v>
      </c>
      <c r="AR2132" s="48" t="s">
        <v>529</v>
      </c>
      <c r="AS2132" s="52" t="s">
        <v>833</v>
      </c>
      <c r="AT2132" s="52" t="s">
        <v>833</v>
      </c>
      <c r="AU2132" s="52" t="s">
        <v>833</v>
      </c>
      <c r="AV2132" s="52" t="s">
        <v>833</v>
      </c>
      <c r="AW2132" s="48" t="s">
        <v>418</v>
      </c>
      <c r="AX2132" s="48" t="s">
        <v>417</v>
      </c>
      <c r="AY2132" s="48" t="s">
        <v>417</v>
      </c>
      <c r="AZ2132" s="51" t="s">
        <v>418</v>
      </c>
    </row>
    <row r="2133" ht="15.75" customHeight="1">
      <c r="A2133" s="40">
        <v>3071.0</v>
      </c>
      <c r="B2133" s="28" t="s">
        <v>5574</v>
      </c>
      <c r="C2133" s="41"/>
      <c r="D2133" s="42">
        <f t="array" ref="D2133">index(systems,match($A2133,INDEX(systems,0,1),),3)</f>
        <v>-999.99</v>
      </c>
      <c r="E2133" s="42">
        <f t="array" ref="E2133">index(systems,match($A2133,INDEX(systems,0,1),),4)</f>
        <v>149.702</v>
      </c>
      <c r="F2133" s="43" t="str">
        <f>IFERROR(__xludf.DUMMYFUNCTION("let(row, match($B2133&amp;if($C2133&lt;&gt;"""","" [""&amp;$C2133&amp;""]"",""""),index(nebulae,,2),0),join("","",iferror(round(index(nebulae,row,5)/2,3),1),iferror(round(index(nebulae,row,6)/2,3),1),0))"),"1,1,0")</f>
        <v>1,1,0</v>
      </c>
      <c r="G2133" s="44" t="s">
        <v>5575</v>
      </c>
      <c r="H2133" s="45">
        <f t="array" ref="H2133">let(systemId,match(A2133,index(systems,0,1),),refSystemId,match($H$1,index(systems,0,1),),x,index(systems,systemId,3),y,index(systems,systemId,4),refX,index(systems,refSystemId,3),refY,index(systems,refSystemId,4),round(sqrt((x-refX)^2+(y-refY)^2),3))</f>
        <v>1011.133</v>
      </c>
      <c r="I2133" s="55"/>
      <c r="J2133" s="55"/>
      <c r="K2133" s="55"/>
      <c r="L2133" s="55"/>
      <c r="M2133" s="55"/>
      <c r="N2133" s="55"/>
      <c r="O2133" s="55"/>
      <c r="P2133" s="55"/>
      <c r="Q2133" s="55"/>
      <c r="R2133" s="55"/>
      <c r="S2133" s="55"/>
      <c r="T2133" s="55"/>
      <c r="U2133" s="55"/>
      <c r="V2133" s="55"/>
      <c r="W2133" s="55"/>
      <c r="X2133" s="55"/>
      <c r="Y2133" s="55"/>
      <c r="Z2133" s="56" t="s">
        <v>3855</v>
      </c>
      <c r="AA2133" s="55"/>
      <c r="AB2133" s="55"/>
      <c r="AC2133" s="55"/>
      <c r="AD2133" s="55"/>
      <c r="AE2133" s="55"/>
      <c r="AF2133" s="55"/>
      <c r="AG2133" s="55"/>
      <c r="AH2133" s="55"/>
      <c r="AI2133" s="55"/>
      <c r="AJ2133" s="55"/>
      <c r="AK2133" s="55"/>
      <c r="AL2133" s="55"/>
      <c r="AM2133" s="55"/>
      <c r="AN2133" s="55"/>
      <c r="AO2133" s="55"/>
      <c r="AP2133" s="55"/>
      <c r="AQ2133" s="55"/>
      <c r="AR2133" s="55"/>
      <c r="AS2133" s="55"/>
      <c r="AT2133" s="55"/>
      <c r="AU2133" s="51" t="s">
        <v>3855</v>
      </c>
      <c r="AV2133" s="55"/>
      <c r="AW2133" s="55"/>
      <c r="AX2133" s="55"/>
      <c r="AY2133" s="55"/>
      <c r="AZ2133" s="55"/>
    </row>
    <row r="2134" ht="15.75" customHeight="1">
      <c r="A2134" s="40">
        <v>1914.0</v>
      </c>
      <c r="B2134" s="28" t="s">
        <v>5576</v>
      </c>
      <c r="C2134" s="41"/>
      <c r="D2134" s="42">
        <f t="array" ref="D2134">index(systems,match($A2134,INDEX(systems,0,1),),3)</f>
        <v>-413.731</v>
      </c>
      <c r="E2134" s="42">
        <f t="array" ref="E2134">index(systems,match($A2134,INDEX(systems,0,1),),4)</f>
        <v>394.298</v>
      </c>
      <c r="F2134" s="43" t="str">
        <f>IFERROR(__xludf.DUMMYFUNCTION("let(row, match($B2134&amp;if($C2134&lt;&gt;"""","" [""&amp;$C2134&amp;""]"",""""),index(nebulae,,2),0),join("","",iferror(round(index(nebulae,row,5)/2,3),1),iferror(round(index(nebulae,row,6)/2,3),1),0))"),"1,1,0")</f>
        <v>1,1,0</v>
      </c>
      <c r="G2134" s="44" t="s">
        <v>5577</v>
      </c>
      <c r="H2134" s="45">
        <f t="array" ref="H2134">let(systemId,match(A2134,index(systems,0,1),),refSystemId,match($H$1,index(systems,0,1),),x,index(systems,systemId,3),y,index(systems,systemId,4),refX,index(systems,refSystemId,3),refY,index(systems,refSystemId,4),round(sqrt((x-refX)^2+(y-refY)^2),3))</f>
        <v>571.528</v>
      </c>
      <c r="I2134" s="28" t="s">
        <v>408</v>
      </c>
      <c r="J2134" s="28" t="s">
        <v>408</v>
      </c>
      <c r="K2134" s="28" t="s">
        <v>408</v>
      </c>
      <c r="L2134" s="28" t="s">
        <v>408</v>
      </c>
      <c r="M2134" s="28" t="s">
        <v>408</v>
      </c>
      <c r="N2134" s="28" t="s">
        <v>408</v>
      </c>
      <c r="O2134" s="41"/>
      <c r="P2134" s="48" t="s">
        <v>477</v>
      </c>
      <c r="Q2134" s="48" t="s">
        <v>477</v>
      </c>
      <c r="R2134" s="48" t="s">
        <v>477</v>
      </c>
      <c r="S2134" s="48" t="s">
        <v>418</v>
      </c>
      <c r="T2134" s="48" t="s">
        <v>418</v>
      </c>
      <c r="U2134" s="48" t="s">
        <v>422</v>
      </c>
      <c r="V2134" s="48" t="s">
        <v>422</v>
      </c>
      <c r="W2134" s="48" t="s">
        <v>422</v>
      </c>
      <c r="X2134" s="48" t="s">
        <v>422</v>
      </c>
      <c r="Y2134" s="48" t="s">
        <v>422</v>
      </c>
      <c r="Z2134" s="48" t="s">
        <v>422</v>
      </c>
      <c r="AA2134" s="48" t="s">
        <v>422</v>
      </c>
      <c r="AB2134" s="48" t="s">
        <v>422</v>
      </c>
      <c r="AC2134" s="48" t="s">
        <v>422</v>
      </c>
      <c r="AD2134" s="48" t="s">
        <v>422</v>
      </c>
      <c r="AE2134" s="48" t="s">
        <v>422</v>
      </c>
      <c r="AF2134" s="48" t="s">
        <v>422</v>
      </c>
      <c r="AG2134" s="48" t="s">
        <v>422</v>
      </c>
      <c r="AH2134" s="48" t="s">
        <v>422</v>
      </c>
      <c r="AI2134" s="48" t="s">
        <v>422</v>
      </c>
      <c r="AJ2134" s="48" t="s">
        <v>422</v>
      </c>
      <c r="AK2134" s="48" t="s">
        <v>422</v>
      </c>
      <c r="AL2134" s="48" t="s">
        <v>422</v>
      </c>
      <c r="AM2134" s="48" t="s">
        <v>422</v>
      </c>
      <c r="AN2134" s="48" t="s">
        <v>422</v>
      </c>
      <c r="AO2134" s="48" t="s">
        <v>422</v>
      </c>
      <c r="AP2134" s="48" t="s">
        <v>422</v>
      </c>
      <c r="AQ2134" s="48" t="s">
        <v>422</v>
      </c>
      <c r="AR2134" s="48" t="s">
        <v>422</v>
      </c>
      <c r="AS2134" s="48" t="s">
        <v>422</v>
      </c>
      <c r="AT2134" s="48" t="s">
        <v>422</v>
      </c>
      <c r="AU2134" s="48" t="s">
        <v>422</v>
      </c>
      <c r="AV2134" s="48" t="s">
        <v>422</v>
      </c>
      <c r="AW2134" s="48" t="s">
        <v>422</v>
      </c>
      <c r="AX2134" s="48" t="s">
        <v>422</v>
      </c>
      <c r="AY2134" s="48" t="s">
        <v>422</v>
      </c>
      <c r="AZ2134" s="28" t="s">
        <v>422</v>
      </c>
    </row>
    <row r="2135" ht="15.75" customHeight="1">
      <c r="A2135" s="40">
        <v>1915.0</v>
      </c>
      <c r="B2135" s="28" t="s">
        <v>5578</v>
      </c>
      <c r="C2135" s="41"/>
      <c r="D2135" s="42">
        <f t="array" ref="D2135">index(systems,match($A2135,INDEX(systems,0,1),),3)</f>
        <v>123.295</v>
      </c>
      <c r="E2135" s="42">
        <f t="array" ref="E2135">index(systems,match($A2135,INDEX(systems,0,1),),4)</f>
        <v>388.723</v>
      </c>
      <c r="F2135" s="43" t="str">
        <f>IFERROR(__xludf.DUMMYFUNCTION("let(row, match($B2135&amp;if($C2135&lt;&gt;"""","" [""&amp;$C2135&amp;""]"",""""),index(nebulae,,2),0),join("","",iferror(round(index(nebulae,row,5)/2,3),1),iferror(round(index(nebulae,row,6)/2,3),1),0))"),"1,1,0")</f>
        <v>1,1,0</v>
      </c>
      <c r="G2135" s="44" t="s">
        <v>5579</v>
      </c>
      <c r="H2135" s="45">
        <f t="array" ref="H2135">let(systemId,match(A2135,index(systems,0,1),),refSystemId,match($H$1,index(systems,0,1),),x,index(systems,systemId,3),y,index(systems,systemId,4),refX,index(systems,refSystemId,3),refY,index(systems,refSystemId,4),round(sqrt((x-refX)^2+(y-refY)^2),3))</f>
        <v>407.808</v>
      </c>
      <c r="I2135" s="62" t="s">
        <v>408</v>
      </c>
      <c r="J2135" s="62" t="s">
        <v>408</v>
      </c>
      <c r="K2135" s="62" t="s">
        <v>408</v>
      </c>
      <c r="L2135" s="53"/>
      <c r="M2135" s="53"/>
      <c r="N2135" s="28" t="s">
        <v>2355</v>
      </c>
      <c r="O2135" s="48" t="s">
        <v>2355</v>
      </c>
      <c r="P2135" s="48" t="s">
        <v>2355</v>
      </c>
      <c r="Q2135" s="48" t="s">
        <v>2355</v>
      </c>
      <c r="R2135" s="48" t="s">
        <v>2355</v>
      </c>
      <c r="S2135" s="48" t="s">
        <v>2355</v>
      </c>
      <c r="T2135" s="48" t="s">
        <v>2355</v>
      </c>
      <c r="U2135" s="48" t="s">
        <v>2355</v>
      </c>
      <c r="V2135" s="48" t="s">
        <v>2355</v>
      </c>
      <c r="W2135" s="48" t="s">
        <v>2355</v>
      </c>
      <c r="X2135" s="48" t="s">
        <v>2355</v>
      </c>
      <c r="Y2135" s="48" t="s">
        <v>2355</v>
      </c>
      <c r="Z2135" s="48" t="s">
        <v>2355</v>
      </c>
      <c r="AA2135" s="48" t="s">
        <v>2356</v>
      </c>
      <c r="AB2135" s="48" t="s">
        <v>2356</v>
      </c>
      <c r="AC2135" s="48" t="s">
        <v>2356</v>
      </c>
      <c r="AD2135" s="48" t="s">
        <v>730</v>
      </c>
      <c r="AE2135" s="48" t="s">
        <v>730</v>
      </c>
      <c r="AF2135" s="48" t="s">
        <v>730</v>
      </c>
      <c r="AG2135" s="48" t="s">
        <v>730</v>
      </c>
      <c r="AH2135" s="48" t="s">
        <v>730</v>
      </c>
      <c r="AI2135" s="48" t="s">
        <v>730</v>
      </c>
      <c r="AJ2135" s="48" t="s">
        <v>730</v>
      </c>
      <c r="AK2135" s="48" t="s">
        <v>731</v>
      </c>
      <c r="AL2135" s="48" t="s">
        <v>731</v>
      </c>
      <c r="AM2135" s="48" t="s">
        <v>731</v>
      </c>
      <c r="AN2135" s="48" t="s">
        <v>872</v>
      </c>
      <c r="AO2135" s="48" t="s">
        <v>872</v>
      </c>
      <c r="AP2135" s="48" t="s">
        <v>872</v>
      </c>
      <c r="AQ2135" s="48" t="s">
        <v>872</v>
      </c>
      <c r="AR2135" s="48" t="s">
        <v>872</v>
      </c>
      <c r="AS2135" s="48" t="s">
        <v>872</v>
      </c>
      <c r="AT2135" s="48" t="s">
        <v>872</v>
      </c>
      <c r="AU2135" s="48" t="s">
        <v>872</v>
      </c>
      <c r="AV2135" s="48" t="s">
        <v>872</v>
      </c>
      <c r="AW2135" s="48" t="s">
        <v>872</v>
      </c>
      <c r="AX2135" s="52" t="s">
        <v>872</v>
      </c>
      <c r="AY2135" s="52" t="s">
        <v>872</v>
      </c>
      <c r="AZ2135" s="49" t="s">
        <v>872</v>
      </c>
    </row>
    <row r="2136" ht="15.75" customHeight="1">
      <c r="A2136" s="40">
        <v>1923.0</v>
      </c>
      <c r="B2136" s="28" t="s">
        <v>5580</v>
      </c>
      <c r="C2136" s="41"/>
      <c r="D2136" s="42">
        <f t="array" ref="D2136">index(systems,match($A2136,INDEX(systems,0,1),),3)</f>
        <v>313.545</v>
      </c>
      <c r="E2136" s="42">
        <f t="array" ref="E2136">index(systems,match($A2136,INDEX(systems,0,1),),4)</f>
        <v>-83.285</v>
      </c>
      <c r="F2136" s="43" t="str">
        <f>IFERROR(__xludf.DUMMYFUNCTION("let(row, match($B2136&amp;if($C2136&lt;&gt;"""","" [""&amp;$C2136&amp;""]"",""""),index(nebulae,,2),0),join("","",iferror(round(index(nebulae,row,5)/2,3),1),iferror(round(index(nebulae,row,6)/2,3),1),0))"),"1,1,0")</f>
        <v>1,1,0</v>
      </c>
      <c r="G2136" s="44" t="s">
        <v>5581</v>
      </c>
      <c r="H2136" s="45">
        <f t="array" ref="H2136">let(systemId,match(A2136,index(systems,0,1),),refSystemId,match($H$1,index(systems,0,1),),x,index(systems,systemId,3),y,index(systems,systemId,4),refX,index(systems,refSystemId,3),refY,index(systems,refSystemId,4),round(sqrt((x-refX)^2+(y-refY)^2),3))</f>
        <v>324.418</v>
      </c>
      <c r="I2136" s="53"/>
      <c r="J2136" s="46" t="s">
        <v>418</v>
      </c>
      <c r="K2136" s="53"/>
      <c r="L2136" s="53"/>
      <c r="M2136" s="53"/>
      <c r="N2136" s="28" t="s">
        <v>1574</v>
      </c>
      <c r="O2136" s="48" t="s">
        <v>1574</v>
      </c>
      <c r="P2136" s="48" t="s">
        <v>1574</v>
      </c>
      <c r="Q2136" s="48" t="s">
        <v>1574</v>
      </c>
      <c r="R2136" s="48" t="s">
        <v>1574</v>
      </c>
      <c r="S2136" s="48" t="s">
        <v>1574</v>
      </c>
      <c r="T2136" s="48" t="s">
        <v>1574</v>
      </c>
      <c r="U2136" s="48" t="s">
        <v>1574</v>
      </c>
      <c r="V2136" s="48" t="s">
        <v>1574</v>
      </c>
      <c r="W2136" s="48" t="s">
        <v>1574</v>
      </c>
      <c r="X2136" s="48" t="s">
        <v>1574</v>
      </c>
      <c r="Y2136" s="48" t="s">
        <v>1575</v>
      </c>
      <c r="Z2136" s="48" t="s">
        <v>1575</v>
      </c>
      <c r="AA2136" s="48" t="s">
        <v>1576</v>
      </c>
      <c r="AB2136" s="48" t="s">
        <v>1576</v>
      </c>
      <c r="AC2136" s="48" t="s">
        <v>1576</v>
      </c>
      <c r="AD2136" s="48" t="s">
        <v>1576</v>
      </c>
      <c r="AE2136" s="48" t="s">
        <v>1576</v>
      </c>
      <c r="AF2136" s="48" t="s">
        <v>1576</v>
      </c>
      <c r="AG2136" s="48" t="s">
        <v>1576</v>
      </c>
      <c r="AH2136" s="48" t="s">
        <v>1576</v>
      </c>
      <c r="AI2136" s="48" t="s">
        <v>1576</v>
      </c>
      <c r="AJ2136" s="48" t="s">
        <v>1576</v>
      </c>
      <c r="AK2136" s="48" t="s">
        <v>1576</v>
      </c>
      <c r="AL2136" s="48" t="s">
        <v>1576</v>
      </c>
      <c r="AM2136" s="48" t="s">
        <v>1576</v>
      </c>
      <c r="AN2136" s="48" t="s">
        <v>1576</v>
      </c>
      <c r="AO2136" s="48" t="s">
        <v>1575</v>
      </c>
      <c r="AP2136" s="48" t="s">
        <v>1575</v>
      </c>
      <c r="AQ2136" s="48" t="s">
        <v>1575</v>
      </c>
      <c r="AR2136" s="48" t="s">
        <v>1575</v>
      </c>
      <c r="AS2136" s="52" t="s">
        <v>1575</v>
      </c>
      <c r="AT2136" s="52" t="s">
        <v>1575</v>
      </c>
      <c r="AU2136" s="52" t="s">
        <v>1575</v>
      </c>
      <c r="AV2136" s="52" t="s">
        <v>1575</v>
      </c>
      <c r="AW2136" s="48" t="s">
        <v>1575</v>
      </c>
      <c r="AX2136" s="48" t="s">
        <v>1575</v>
      </c>
      <c r="AY2136" s="48" t="s">
        <v>1195</v>
      </c>
      <c r="AZ2136" s="28" t="s">
        <v>1575</v>
      </c>
    </row>
    <row r="2137" ht="15.75" customHeight="1">
      <c r="A2137" s="40">
        <v>1916.0</v>
      </c>
      <c r="B2137" s="28" t="s">
        <v>5582</v>
      </c>
      <c r="C2137" s="28" t="s">
        <v>5583</v>
      </c>
      <c r="D2137" s="42">
        <f t="array" ref="D2137">index(systems,match($A2137,INDEX(systems,0,1),),3)</f>
        <v>-111.419</v>
      </c>
      <c r="E2137" s="42">
        <f t="array" ref="E2137">index(systems,match($A2137,INDEX(systems,0,1),),4)</f>
        <v>473.251</v>
      </c>
      <c r="F2137" s="43" t="str">
        <f>IFERROR(__xludf.DUMMYFUNCTION("let(row, match($B2137&amp;if($C2137&lt;&gt;"""","" [""&amp;$C2137&amp;""]"",""""),index(nebulae,,2),0),join("","",iferror(round(index(nebulae,row,5)/2,3),1),iferror(round(index(nebulae,row,6)/2,3),1),0))"),"1,1,0")</f>
        <v>1,1,0</v>
      </c>
      <c r="G2137" s="44" t="s">
        <v>5584</v>
      </c>
      <c r="H2137" s="45">
        <f t="array" ref="H2137">let(systemId,match(A2137,index(systems,0,1),),refSystemId,match($H$1,index(systems,0,1),),x,index(systems,systemId,3),y,index(systems,systemId,4),refX,index(systems,refSystemId,3),refY,index(systems,refSystemId,4),round(sqrt((x-refX)^2+(y-refY)^2),3))</f>
        <v>486.19</v>
      </c>
      <c r="I2137" s="28" t="s">
        <v>408</v>
      </c>
      <c r="J2137" s="28" t="s">
        <v>408</v>
      </c>
      <c r="K2137" s="28" t="s">
        <v>408</v>
      </c>
      <c r="L2137" s="28" t="s">
        <v>408</v>
      </c>
      <c r="M2137" s="28" t="s">
        <v>408</v>
      </c>
      <c r="N2137" s="28" t="s">
        <v>408</v>
      </c>
      <c r="O2137" s="41"/>
      <c r="P2137" s="48" t="s">
        <v>497</v>
      </c>
      <c r="Q2137" s="48" t="s">
        <v>497</v>
      </c>
      <c r="R2137" s="48" t="s">
        <v>497</v>
      </c>
      <c r="S2137" s="48" t="s">
        <v>5585</v>
      </c>
      <c r="T2137" s="48" t="s">
        <v>5585</v>
      </c>
      <c r="U2137" s="48" t="s">
        <v>5585</v>
      </c>
      <c r="V2137" s="48" t="s">
        <v>5585</v>
      </c>
      <c r="W2137" s="48" t="s">
        <v>5585</v>
      </c>
      <c r="X2137" s="48" t="s">
        <v>5585</v>
      </c>
      <c r="Y2137" s="48" t="s">
        <v>5585</v>
      </c>
      <c r="Z2137" s="48" t="s">
        <v>5585</v>
      </c>
      <c r="AA2137" s="48" t="s">
        <v>5585</v>
      </c>
      <c r="AB2137" s="48" t="s">
        <v>849</v>
      </c>
      <c r="AC2137" s="48" t="s">
        <v>849</v>
      </c>
      <c r="AD2137" s="48" t="s">
        <v>849</v>
      </c>
      <c r="AE2137" s="48" t="s">
        <v>849</v>
      </c>
      <c r="AF2137" s="48" t="s">
        <v>849</v>
      </c>
      <c r="AG2137" s="48" t="s">
        <v>849</v>
      </c>
      <c r="AH2137" s="48" t="s">
        <v>849</v>
      </c>
      <c r="AI2137" s="48" t="s">
        <v>849</v>
      </c>
      <c r="AJ2137" s="48" t="s">
        <v>849</v>
      </c>
      <c r="AK2137" s="48" t="s">
        <v>849</v>
      </c>
      <c r="AL2137" s="48" t="s">
        <v>849</v>
      </c>
      <c r="AM2137" s="48" t="s">
        <v>849</v>
      </c>
      <c r="AN2137" s="48" t="s">
        <v>849</v>
      </c>
      <c r="AO2137" s="48" t="s">
        <v>849</v>
      </c>
      <c r="AP2137" s="48" t="s">
        <v>849</v>
      </c>
      <c r="AQ2137" s="48" t="s">
        <v>850</v>
      </c>
      <c r="AR2137" s="48" t="s">
        <v>850</v>
      </c>
      <c r="AS2137" s="48" t="s">
        <v>850</v>
      </c>
      <c r="AT2137" s="48" t="s">
        <v>418</v>
      </c>
      <c r="AU2137" s="48" t="s">
        <v>5586</v>
      </c>
      <c r="AV2137" s="48" t="s">
        <v>5586</v>
      </c>
      <c r="AW2137" s="48" t="s">
        <v>5586</v>
      </c>
      <c r="AX2137" s="48" t="s">
        <v>5586</v>
      </c>
      <c r="AY2137" s="48" t="s">
        <v>5586</v>
      </c>
      <c r="AZ2137" s="28" t="s">
        <v>5586</v>
      </c>
    </row>
    <row r="2138" ht="15.75" customHeight="1">
      <c r="A2138" s="40">
        <v>1917.0</v>
      </c>
      <c r="B2138" s="28" t="s">
        <v>5587</v>
      </c>
      <c r="C2138" s="41"/>
      <c r="D2138" s="42">
        <f t="array" ref="D2138">index(systems,match($A2138,INDEX(systems,0,1),),3)</f>
        <v>-187.432</v>
      </c>
      <c r="E2138" s="42">
        <f t="array" ref="E2138">index(systems,match($A2138,INDEX(systems,0,1),),4)</f>
        <v>-335.553</v>
      </c>
      <c r="F2138" s="43" t="str">
        <f>IFERROR(__xludf.DUMMYFUNCTION("let(row, match($B2138&amp;if($C2138&lt;&gt;"""","" [""&amp;$C2138&amp;""]"",""""),index(nebulae,,2),0),join("","",iferror(round(index(nebulae,row,5)/2,3),1),iferror(round(index(nebulae,row,6)/2,3),1),0))"),"1,1,0")</f>
        <v>1,1,0</v>
      </c>
      <c r="G2138" s="44" t="s">
        <v>5588</v>
      </c>
      <c r="H2138" s="45">
        <f t="array" ref="H2138">let(systemId,match(A2138,index(systems,0,1),),refSystemId,match($H$1,index(systems,0,1),),x,index(systems,systemId,3),y,index(systems,systemId,4),refX,index(systems,refSystemId,3),refY,index(systems,refSystemId,4),round(sqrt((x-refX)^2+(y-refY)^2),3))</f>
        <v>384.352</v>
      </c>
      <c r="I2138" s="48" t="s">
        <v>408</v>
      </c>
      <c r="J2138" s="41"/>
      <c r="K2138" s="41"/>
      <c r="L2138" s="41"/>
      <c r="M2138" s="41"/>
      <c r="N2138" s="28" t="s">
        <v>576</v>
      </c>
      <c r="O2138" s="48" t="s">
        <v>560</v>
      </c>
      <c r="P2138" s="48" t="s">
        <v>560</v>
      </c>
      <c r="Q2138" s="48" t="s">
        <v>560</v>
      </c>
      <c r="R2138" s="48" t="s">
        <v>560</v>
      </c>
      <c r="S2138" s="48" t="s">
        <v>560</v>
      </c>
      <c r="T2138" s="48" t="s">
        <v>560</v>
      </c>
      <c r="U2138" s="48" t="s">
        <v>560</v>
      </c>
      <c r="V2138" s="48" t="s">
        <v>560</v>
      </c>
      <c r="W2138" s="48" t="s">
        <v>560</v>
      </c>
      <c r="X2138" s="48" t="s">
        <v>560</v>
      </c>
      <c r="Y2138" s="48" t="s">
        <v>560</v>
      </c>
      <c r="Z2138" s="48" t="s">
        <v>560</v>
      </c>
      <c r="AA2138" s="48" t="s">
        <v>560</v>
      </c>
      <c r="AB2138" s="48" t="s">
        <v>560</v>
      </c>
      <c r="AC2138" s="48" t="s">
        <v>560</v>
      </c>
      <c r="AD2138" s="48" t="s">
        <v>560</v>
      </c>
      <c r="AE2138" s="48" t="s">
        <v>560</v>
      </c>
      <c r="AF2138" s="48" t="s">
        <v>560</v>
      </c>
      <c r="AG2138" s="48" t="s">
        <v>560</v>
      </c>
      <c r="AH2138" s="48" t="s">
        <v>560</v>
      </c>
      <c r="AI2138" s="48" t="s">
        <v>560</v>
      </c>
      <c r="AJ2138" s="48" t="s">
        <v>560</v>
      </c>
      <c r="AK2138" s="48" t="s">
        <v>560</v>
      </c>
      <c r="AL2138" s="48" t="s">
        <v>560</v>
      </c>
      <c r="AM2138" s="48" t="s">
        <v>560</v>
      </c>
      <c r="AN2138" s="48" t="s">
        <v>560</v>
      </c>
      <c r="AO2138" s="48" t="s">
        <v>560</v>
      </c>
      <c r="AP2138" s="48" t="s">
        <v>560</v>
      </c>
      <c r="AQ2138" s="48" t="s">
        <v>560</v>
      </c>
      <c r="AR2138" s="48" t="s">
        <v>560</v>
      </c>
      <c r="AS2138" s="48" t="s">
        <v>418</v>
      </c>
      <c r="AT2138" s="48" t="s">
        <v>418</v>
      </c>
      <c r="AU2138" s="48" t="s">
        <v>418</v>
      </c>
      <c r="AV2138" s="48" t="s">
        <v>418</v>
      </c>
      <c r="AW2138" s="48" t="s">
        <v>418</v>
      </c>
      <c r="AX2138" s="48" t="s">
        <v>418</v>
      </c>
      <c r="AY2138" s="48" t="s">
        <v>576</v>
      </c>
      <c r="AZ2138" s="28" t="s">
        <v>576</v>
      </c>
    </row>
    <row r="2139" ht="15.75" customHeight="1">
      <c r="A2139" s="40">
        <v>1918.0</v>
      </c>
      <c r="B2139" s="28" t="s">
        <v>5589</v>
      </c>
      <c r="C2139" s="41"/>
      <c r="D2139" s="42">
        <f t="array" ref="D2139">index(systems,match($A2139,INDEX(systems,0,1),),3)</f>
        <v>-96.423</v>
      </c>
      <c r="E2139" s="42">
        <f t="array" ref="E2139">index(systems,match($A2139,INDEX(systems,0,1),),4)</f>
        <v>-108.084</v>
      </c>
      <c r="F2139" s="43" t="str">
        <f>IFERROR(__xludf.DUMMYFUNCTION("let(row, match($B2139&amp;if($C2139&lt;&gt;"""","" [""&amp;$C2139&amp;""]"",""""),index(nebulae,,2),0),join("","",iferror(round(index(nebulae,row,5)/2,3),1),iferror(round(index(nebulae,row,6)/2,3),1),0))"),"1,1,0")</f>
        <v>1,1,0</v>
      </c>
      <c r="G2139" s="44" t="s">
        <v>5590</v>
      </c>
      <c r="H2139" s="45">
        <f t="array" ref="H2139">let(systemId,match(A2139,index(systems,0,1),),refSystemId,match($H$1,index(systems,0,1),),x,index(systems,systemId,3),y,index(systems,systemId,4),refX,index(systems,refSystemId,3),refY,index(systems,refSystemId,4),round(sqrt((x-refX)^2+(y-refY)^2),3))</f>
        <v>144.843</v>
      </c>
      <c r="I2139" s="46" t="s">
        <v>418</v>
      </c>
      <c r="J2139" s="53"/>
      <c r="K2139" s="53"/>
      <c r="L2139" s="53"/>
      <c r="M2139" s="46" t="s">
        <v>560</v>
      </c>
      <c r="N2139" s="28" t="s">
        <v>427</v>
      </c>
      <c r="O2139" s="48" t="s">
        <v>427</v>
      </c>
      <c r="P2139" s="48" t="s">
        <v>427</v>
      </c>
      <c r="Q2139" s="48" t="s">
        <v>427</v>
      </c>
      <c r="R2139" s="48" t="s">
        <v>427</v>
      </c>
      <c r="S2139" s="48" t="s">
        <v>427</v>
      </c>
      <c r="T2139" s="48" t="s">
        <v>427</v>
      </c>
      <c r="U2139" s="48" t="s">
        <v>427</v>
      </c>
      <c r="V2139" s="48" t="s">
        <v>427</v>
      </c>
      <c r="W2139" s="48" t="s">
        <v>427</v>
      </c>
      <c r="X2139" s="48" t="s">
        <v>427</v>
      </c>
      <c r="Y2139" s="48" t="s">
        <v>560</v>
      </c>
      <c r="Z2139" s="48" t="s">
        <v>560</v>
      </c>
      <c r="AA2139" s="48" t="s">
        <v>560</v>
      </c>
      <c r="AB2139" s="48" t="s">
        <v>560</v>
      </c>
      <c r="AC2139" s="48" t="s">
        <v>560</v>
      </c>
      <c r="AD2139" s="48" t="s">
        <v>560</v>
      </c>
      <c r="AE2139" s="48" t="s">
        <v>560</v>
      </c>
      <c r="AF2139" s="48" t="s">
        <v>560</v>
      </c>
      <c r="AG2139" s="48" t="s">
        <v>560</v>
      </c>
      <c r="AH2139" s="48" t="s">
        <v>560</v>
      </c>
      <c r="AI2139" s="48" t="s">
        <v>560</v>
      </c>
      <c r="AJ2139" s="48" t="s">
        <v>560</v>
      </c>
      <c r="AK2139" s="48" t="s">
        <v>560</v>
      </c>
      <c r="AL2139" s="48" t="s">
        <v>560</v>
      </c>
      <c r="AM2139" s="48" t="s">
        <v>560</v>
      </c>
      <c r="AN2139" s="48" t="s">
        <v>560</v>
      </c>
      <c r="AO2139" s="48" t="s">
        <v>560</v>
      </c>
      <c r="AP2139" s="48" t="s">
        <v>560</v>
      </c>
      <c r="AQ2139" s="48" t="s">
        <v>560</v>
      </c>
      <c r="AR2139" s="48" t="s">
        <v>560</v>
      </c>
      <c r="AS2139" s="48" t="s">
        <v>418</v>
      </c>
      <c r="AT2139" s="48" t="s">
        <v>418</v>
      </c>
      <c r="AU2139" s="48" t="s">
        <v>418</v>
      </c>
      <c r="AV2139" s="48" t="s">
        <v>946</v>
      </c>
      <c r="AW2139" s="48" t="s">
        <v>946</v>
      </c>
      <c r="AX2139" s="48" t="s">
        <v>429</v>
      </c>
      <c r="AY2139" s="48" t="s">
        <v>429</v>
      </c>
      <c r="AZ2139" s="51" t="s">
        <v>429</v>
      </c>
    </row>
    <row r="2140" ht="15.75" customHeight="1">
      <c r="A2140" s="40">
        <v>1919.0</v>
      </c>
      <c r="B2140" s="28" t="s">
        <v>5591</v>
      </c>
      <c r="C2140" s="41"/>
      <c r="D2140" s="42">
        <f t="array" ref="D2140">index(systems,match($A2140,INDEX(systems,0,1),),3)</f>
        <v>71.079</v>
      </c>
      <c r="E2140" s="42">
        <f t="array" ref="E2140">index(systems,match($A2140,INDEX(systems,0,1),),4)</f>
        <v>213.725</v>
      </c>
      <c r="F2140" s="43" t="str">
        <f>IFERROR(__xludf.DUMMYFUNCTION("let(row, match($B2140&amp;if($C2140&lt;&gt;"""","" [""&amp;$C2140&amp;""]"",""""),index(nebulae,,2),0),join("","",iferror(round(index(nebulae,row,5)/2,3),1),iferror(round(index(nebulae,row,6)/2,3),1),0))"),"1,1,0")</f>
        <v>1,1,0</v>
      </c>
      <c r="G2140" s="44" t="s">
        <v>5592</v>
      </c>
      <c r="H2140" s="45">
        <f t="array" ref="H2140">let(systemId,match(A2140,index(systems,0,1),),refSystemId,match($H$1,index(systems,0,1),),x,index(systems,systemId,3),y,index(systems,systemId,4),refX,index(systems,refSystemId,3),refY,index(systems,refSystemId,4),round(sqrt((x-refX)^2+(y-refY)^2),3))</f>
        <v>225.235</v>
      </c>
      <c r="I2140" s="53"/>
      <c r="J2140" s="53"/>
      <c r="K2140" s="46" t="s">
        <v>418</v>
      </c>
      <c r="L2140" s="53"/>
      <c r="M2140" s="53"/>
      <c r="N2140" s="28" t="s">
        <v>1204</v>
      </c>
      <c r="O2140" s="48" t="s">
        <v>1204</v>
      </c>
      <c r="P2140" s="48" t="s">
        <v>1204</v>
      </c>
      <c r="Q2140" s="48" t="s">
        <v>1204</v>
      </c>
      <c r="R2140" s="48" t="s">
        <v>1204</v>
      </c>
      <c r="S2140" s="48" t="s">
        <v>1204</v>
      </c>
      <c r="T2140" s="48" t="s">
        <v>1204</v>
      </c>
      <c r="U2140" s="48" t="s">
        <v>1204</v>
      </c>
      <c r="V2140" s="48" t="s">
        <v>1204</v>
      </c>
      <c r="W2140" s="48" t="s">
        <v>1204</v>
      </c>
      <c r="X2140" s="48" t="s">
        <v>1204</v>
      </c>
      <c r="Y2140" s="48" t="s">
        <v>1205</v>
      </c>
      <c r="Z2140" s="48" t="s">
        <v>1205</v>
      </c>
      <c r="AA2140" s="48" t="s">
        <v>1204</v>
      </c>
      <c r="AB2140" s="48" t="s">
        <v>1204</v>
      </c>
      <c r="AC2140" s="48" t="s">
        <v>1204</v>
      </c>
      <c r="AD2140" s="48" t="s">
        <v>1204</v>
      </c>
      <c r="AE2140" s="48" t="s">
        <v>1204</v>
      </c>
      <c r="AF2140" s="48" t="s">
        <v>1204</v>
      </c>
      <c r="AG2140" s="48" t="s">
        <v>1204</v>
      </c>
      <c r="AH2140" s="48" t="s">
        <v>1204</v>
      </c>
      <c r="AI2140" s="48" t="s">
        <v>1204</v>
      </c>
      <c r="AJ2140" s="48" t="s">
        <v>1204</v>
      </c>
      <c r="AK2140" s="48" t="s">
        <v>1204</v>
      </c>
      <c r="AL2140" s="48" t="s">
        <v>1204</v>
      </c>
      <c r="AM2140" s="48" t="s">
        <v>1204</v>
      </c>
      <c r="AN2140" s="48" t="s">
        <v>1205</v>
      </c>
      <c r="AO2140" s="48" t="s">
        <v>1205</v>
      </c>
      <c r="AP2140" s="48" t="s">
        <v>1205</v>
      </c>
      <c r="AQ2140" s="48" t="s">
        <v>1205</v>
      </c>
      <c r="AR2140" s="48" t="s">
        <v>1205</v>
      </c>
      <c r="AS2140" s="48" t="s">
        <v>1205</v>
      </c>
      <c r="AT2140" s="48" t="s">
        <v>1205</v>
      </c>
      <c r="AU2140" s="48" t="s">
        <v>1205</v>
      </c>
      <c r="AV2140" s="48" t="s">
        <v>1205</v>
      </c>
      <c r="AW2140" s="48" t="s">
        <v>1205</v>
      </c>
      <c r="AX2140" s="48" t="s">
        <v>1205</v>
      </c>
      <c r="AY2140" s="48" t="s">
        <v>1205</v>
      </c>
      <c r="AZ2140" s="28" t="s">
        <v>1205</v>
      </c>
    </row>
    <row r="2141" ht="15.75" customHeight="1">
      <c r="A2141" s="40">
        <v>1920.0</v>
      </c>
      <c r="B2141" s="28" t="s">
        <v>5593</v>
      </c>
      <c r="C2141" s="41"/>
      <c r="D2141" s="42">
        <f t="array" ref="D2141">index(systems,match($A2141,INDEX(systems,0,1),),3)</f>
        <v>235.801</v>
      </c>
      <c r="E2141" s="42">
        <f t="array" ref="E2141">index(systems,match($A2141,INDEX(systems,0,1),),4)</f>
        <v>265.691</v>
      </c>
      <c r="F2141" s="43" t="str">
        <f>IFERROR(__xludf.DUMMYFUNCTION("let(row, match($B2141&amp;if($C2141&lt;&gt;"""","" [""&amp;$C2141&amp;""]"",""""),index(nebulae,,2),0),join("","",iferror(round(index(nebulae,row,5)/2,3),1),iferror(round(index(nebulae,row,6)/2,3),1),0))"),"1,1,0")</f>
        <v>1,1,0</v>
      </c>
      <c r="G2141" s="44" t="s">
        <v>5594</v>
      </c>
      <c r="H2141" s="45">
        <f t="array" ref="H2141">let(systemId,match(A2141,index(systems,0,1),),refSystemId,match($H$1,index(systems,0,1),),x,index(systems,systemId,3),y,index(systems,systemId,4),refX,index(systems,refSystemId,3),refY,index(systems,refSystemId,4),round(sqrt((x-refX)^2+(y-refY)^2),3))</f>
        <v>355.238</v>
      </c>
      <c r="I2141" s="62" t="s">
        <v>408</v>
      </c>
      <c r="J2141" s="62" t="s">
        <v>408</v>
      </c>
      <c r="K2141" s="62" t="s">
        <v>408</v>
      </c>
      <c r="L2141" s="53"/>
      <c r="M2141" s="53"/>
      <c r="N2141" s="28" t="s">
        <v>1257</v>
      </c>
      <c r="O2141" s="48" t="s">
        <v>1257</v>
      </c>
      <c r="P2141" s="48" t="s">
        <v>1257</v>
      </c>
      <c r="Q2141" s="48" t="s">
        <v>1257</v>
      </c>
      <c r="R2141" s="48" t="s">
        <v>1257</v>
      </c>
      <c r="S2141" s="48" t="s">
        <v>1257</v>
      </c>
      <c r="T2141" s="48" t="s">
        <v>1257</v>
      </c>
      <c r="U2141" s="48" t="s">
        <v>1257</v>
      </c>
      <c r="V2141" s="48" t="s">
        <v>1257</v>
      </c>
      <c r="W2141" s="48" t="s">
        <v>1257</v>
      </c>
      <c r="X2141" s="48" t="s">
        <v>1257</v>
      </c>
      <c r="Y2141" s="48" t="s">
        <v>422</v>
      </c>
      <c r="Z2141" s="48" t="s">
        <v>422</v>
      </c>
      <c r="AA2141" s="48" t="s">
        <v>422</v>
      </c>
      <c r="AB2141" s="48" t="s">
        <v>422</v>
      </c>
      <c r="AC2141" s="48" t="s">
        <v>422</v>
      </c>
      <c r="AD2141" s="48" t="s">
        <v>422</v>
      </c>
      <c r="AE2141" s="48" t="s">
        <v>422</v>
      </c>
      <c r="AF2141" s="48" t="s">
        <v>422</v>
      </c>
      <c r="AG2141" s="48" t="s">
        <v>422</v>
      </c>
      <c r="AH2141" s="48" t="s">
        <v>422</v>
      </c>
      <c r="AI2141" s="48" t="s">
        <v>422</v>
      </c>
      <c r="AJ2141" s="48" t="s">
        <v>422</v>
      </c>
      <c r="AK2141" s="48" t="s">
        <v>422</v>
      </c>
      <c r="AL2141" s="48" t="s">
        <v>422</v>
      </c>
      <c r="AM2141" s="48" t="s">
        <v>422</v>
      </c>
      <c r="AN2141" s="48" t="s">
        <v>422</v>
      </c>
      <c r="AO2141" s="48" t="s">
        <v>422</v>
      </c>
      <c r="AP2141" s="48" t="s">
        <v>422</v>
      </c>
      <c r="AQ2141" s="48" t="s">
        <v>422</v>
      </c>
      <c r="AR2141" s="48" t="s">
        <v>422</v>
      </c>
      <c r="AS2141" s="48" t="s">
        <v>422</v>
      </c>
      <c r="AT2141" s="48" t="s">
        <v>422</v>
      </c>
      <c r="AU2141" s="48" t="s">
        <v>422</v>
      </c>
      <c r="AV2141" s="48" t="s">
        <v>422</v>
      </c>
      <c r="AW2141" s="48" t="s">
        <v>422</v>
      </c>
      <c r="AX2141" s="48" t="s">
        <v>422</v>
      </c>
      <c r="AY2141" s="48" t="s">
        <v>422</v>
      </c>
      <c r="AZ2141" s="49" t="s">
        <v>422</v>
      </c>
    </row>
    <row r="2142" ht="15.75" customHeight="1">
      <c r="A2142" s="40">
        <v>1921.0</v>
      </c>
      <c r="B2142" s="28" t="s">
        <v>5595</v>
      </c>
      <c r="C2142" s="41"/>
      <c r="D2142" s="42">
        <f t="array" ref="D2142">index(systems,match($A2142,INDEX(systems,0,1),),3)</f>
        <v>250.477</v>
      </c>
      <c r="E2142" s="42">
        <f t="array" ref="E2142">index(systems,match($A2142,INDEX(systems,0,1),),4)</f>
        <v>-97.499</v>
      </c>
      <c r="F2142" s="43" t="str">
        <f>IFERROR(__xludf.DUMMYFUNCTION("let(row, match($B2142&amp;if($C2142&lt;&gt;"""","" [""&amp;$C2142&amp;""]"",""""),index(nebulae,,2),0),join("","",iferror(round(index(nebulae,row,5)/2,3),1),iferror(round(index(nebulae,row,6)/2,3),1),0))"),"1,1,0")</f>
        <v>1,1,0</v>
      </c>
      <c r="G2142" s="44" t="s">
        <v>5596</v>
      </c>
      <c r="H2142" s="45">
        <f t="array" ref="H2142">let(systemId,match(A2142,index(systems,0,1),),refSystemId,match($H$1,index(systems,0,1),),x,index(systems,systemId,3),y,index(systems,systemId,4),refX,index(systems,refSystemId,3),refY,index(systems,refSystemId,4),round(sqrt((x-refX)^2+(y-refY)^2),3))</f>
        <v>268.784</v>
      </c>
      <c r="I2142" s="41"/>
      <c r="J2142" s="28" t="s">
        <v>418</v>
      </c>
      <c r="K2142" s="41"/>
      <c r="L2142" s="41"/>
      <c r="M2142" s="41"/>
      <c r="N2142" s="28" t="s">
        <v>1168</v>
      </c>
      <c r="O2142" s="48" t="s">
        <v>1168</v>
      </c>
      <c r="P2142" s="48" t="s">
        <v>1168</v>
      </c>
      <c r="Q2142" s="48" t="s">
        <v>1168</v>
      </c>
      <c r="R2142" s="48" t="s">
        <v>1168</v>
      </c>
      <c r="S2142" s="48" t="s">
        <v>1168</v>
      </c>
      <c r="T2142" s="48" t="s">
        <v>1168</v>
      </c>
      <c r="U2142" s="48" t="s">
        <v>1168</v>
      </c>
      <c r="V2142" s="48" t="s">
        <v>1168</v>
      </c>
      <c r="W2142" s="48" t="s">
        <v>1168</v>
      </c>
      <c r="X2142" s="48" t="s">
        <v>1168</v>
      </c>
      <c r="Y2142" s="48" t="s">
        <v>1195</v>
      </c>
      <c r="Z2142" s="48" t="s">
        <v>1195</v>
      </c>
      <c r="AA2142" s="48" t="s">
        <v>1196</v>
      </c>
      <c r="AB2142" s="48" t="s">
        <v>1196</v>
      </c>
      <c r="AC2142" s="48" t="s">
        <v>1196</v>
      </c>
      <c r="AD2142" s="48" t="s">
        <v>1196</v>
      </c>
      <c r="AE2142" s="48" t="s">
        <v>1196</v>
      </c>
      <c r="AF2142" s="48" t="s">
        <v>1196</v>
      </c>
      <c r="AG2142" s="48" t="s">
        <v>1196</v>
      </c>
      <c r="AH2142" s="48" t="s">
        <v>1196</v>
      </c>
      <c r="AI2142" s="48" t="s">
        <v>1196</v>
      </c>
      <c r="AJ2142" s="48" t="s">
        <v>1196</v>
      </c>
      <c r="AK2142" s="48" t="s">
        <v>1196</v>
      </c>
      <c r="AL2142" s="48" t="s">
        <v>1196</v>
      </c>
      <c r="AM2142" s="48" t="s">
        <v>1196</v>
      </c>
      <c r="AN2142" s="48" t="s">
        <v>1196</v>
      </c>
      <c r="AO2142" s="48" t="s">
        <v>1195</v>
      </c>
      <c r="AP2142" s="48" t="s">
        <v>1195</v>
      </c>
      <c r="AQ2142" s="48" t="s">
        <v>1195</v>
      </c>
      <c r="AR2142" s="48" t="s">
        <v>1195</v>
      </c>
      <c r="AS2142" s="48" t="s">
        <v>1195</v>
      </c>
      <c r="AT2142" s="48" t="s">
        <v>1195</v>
      </c>
      <c r="AU2142" s="48" t="s">
        <v>1195</v>
      </c>
      <c r="AV2142" s="48" t="s">
        <v>1195</v>
      </c>
      <c r="AW2142" s="52" t="s">
        <v>1195</v>
      </c>
      <c r="AX2142" s="52" t="s">
        <v>1195</v>
      </c>
      <c r="AY2142" s="52" t="s">
        <v>1195</v>
      </c>
      <c r="AZ2142" s="28" t="s">
        <v>1195</v>
      </c>
    </row>
    <row r="2143" ht="15.75" customHeight="1">
      <c r="A2143" s="40">
        <v>1922.0</v>
      </c>
      <c r="B2143" s="28" t="s">
        <v>5597</v>
      </c>
      <c r="C2143" s="28" t="s">
        <v>5598</v>
      </c>
      <c r="D2143" s="42">
        <f t="array" ref="D2143">index(systems,match($A2143,INDEX(systems,0,1),),3)</f>
        <v>-120.727</v>
      </c>
      <c r="E2143" s="42">
        <f t="array" ref="E2143">index(systems,match($A2143,INDEX(systems,0,1),),4)</f>
        <v>185.545</v>
      </c>
      <c r="F2143" s="43" t="str">
        <f>IFERROR(__xludf.DUMMYFUNCTION("let(row, match($B2143&amp;if($C2143&lt;&gt;"""","" [""&amp;$C2143&amp;""]"",""""),index(nebulae,,2),0),join("","",iferror(round(index(nebulae,row,5)/2,3),1),iferror(round(index(nebulae,row,6)/2,3),1),0))"),"1,1,0")</f>
        <v>1,1,0</v>
      </c>
      <c r="G2143" s="44" t="s">
        <v>5599</v>
      </c>
      <c r="H2143" s="45">
        <f t="array" ref="H2143">let(systemId,match(A2143,index(systems,0,1),),refSystemId,match($H$1,index(systems,0,1),),x,index(systems,systemId,3),y,index(systems,systemId,4),refX,index(systems,refSystemId,3),refY,index(systems,refSystemId,4),round(sqrt((x-refX)^2+(y-refY)^2),3))</f>
        <v>221.364</v>
      </c>
      <c r="I2143" s="53"/>
      <c r="J2143" s="53"/>
      <c r="K2143" s="53"/>
      <c r="L2143" s="46" t="s">
        <v>863</v>
      </c>
      <c r="M2143" s="47" t="s">
        <v>712</v>
      </c>
      <c r="N2143" s="28" t="s">
        <v>864</v>
      </c>
      <c r="O2143" s="48" t="s">
        <v>864</v>
      </c>
      <c r="P2143" s="48" t="s">
        <v>864</v>
      </c>
      <c r="Q2143" s="48" t="s">
        <v>864</v>
      </c>
      <c r="R2143" s="48" t="s">
        <v>864</v>
      </c>
      <c r="S2143" s="48" t="s">
        <v>864</v>
      </c>
      <c r="T2143" s="48" t="s">
        <v>864</v>
      </c>
      <c r="U2143" s="48" t="s">
        <v>864</v>
      </c>
      <c r="V2143" s="48" t="s">
        <v>864</v>
      </c>
      <c r="W2143" s="48" t="s">
        <v>864</v>
      </c>
      <c r="X2143" s="48" t="s">
        <v>864</v>
      </c>
      <c r="Y2143" s="48" t="s">
        <v>864</v>
      </c>
      <c r="Z2143" s="48" t="s">
        <v>864</v>
      </c>
      <c r="AA2143" s="48" t="s">
        <v>1160</v>
      </c>
      <c r="AB2143" s="48" t="s">
        <v>1160</v>
      </c>
      <c r="AC2143" s="48" t="s">
        <v>1160</v>
      </c>
      <c r="AD2143" s="48" t="s">
        <v>1160</v>
      </c>
      <c r="AE2143" s="48" t="s">
        <v>1160</v>
      </c>
      <c r="AF2143" s="48" t="s">
        <v>1160</v>
      </c>
      <c r="AG2143" s="48" t="s">
        <v>1160</v>
      </c>
      <c r="AH2143" s="48" t="s">
        <v>1161</v>
      </c>
      <c r="AI2143" s="48" t="s">
        <v>789</v>
      </c>
      <c r="AJ2143" s="48" t="s">
        <v>789</v>
      </c>
      <c r="AK2143" s="48" t="s">
        <v>789</v>
      </c>
      <c r="AL2143" s="48" t="s">
        <v>789</v>
      </c>
      <c r="AM2143" s="48" t="s">
        <v>789</v>
      </c>
      <c r="AN2143" s="48" t="s">
        <v>789</v>
      </c>
      <c r="AO2143" s="48" t="s">
        <v>789</v>
      </c>
      <c r="AP2143" s="48" t="s">
        <v>789</v>
      </c>
      <c r="AQ2143" s="48" t="s">
        <v>1835</v>
      </c>
      <c r="AR2143" s="48" t="s">
        <v>1835</v>
      </c>
      <c r="AS2143" s="48" t="s">
        <v>789</v>
      </c>
      <c r="AT2143" s="48" t="s">
        <v>530</v>
      </c>
      <c r="AU2143" s="48" t="s">
        <v>530</v>
      </c>
      <c r="AV2143" s="48" t="s">
        <v>415</v>
      </c>
      <c r="AW2143" s="48" t="s">
        <v>415</v>
      </c>
      <c r="AX2143" s="48" t="s">
        <v>415</v>
      </c>
      <c r="AY2143" s="48" t="s">
        <v>415</v>
      </c>
      <c r="AZ2143" s="51" t="s">
        <v>415</v>
      </c>
    </row>
    <row r="2144" ht="15.75" customHeight="1">
      <c r="A2144" s="40">
        <v>1924.0</v>
      </c>
      <c r="B2144" s="28" t="s">
        <v>5600</v>
      </c>
      <c r="C2144" s="41"/>
      <c r="D2144" s="42">
        <f t="array" ref="D2144">index(systems,match($A2144,INDEX(systems,0,1),),3)</f>
        <v>573.321</v>
      </c>
      <c r="E2144" s="42">
        <f t="array" ref="E2144">index(systems,match($A2144,INDEX(systems,0,1),),4)</f>
        <v>-52.26</v>
      </c>
      <c r="F2144" s="43" t="str">
        <f>IFERROR(__xludf.DUMMYFUNCTION("let(row, match($B2144&amp;if($C2144&lt;&gt;"""","" [""&amp;$C2144&amp;""]"",""""),index(nebulae,,2),0),join("","",iferror(round(index(nebulae,row,5)/2,3),1),iferror(round(index(nebulae,row,6)/2,3),1),0))"),"1,1,0")</f>
        <v>1,1,0</v>
      </c>
      <c r="G2144" s="44" t="s">
        <v>5601</v>
      </c>
      <c r="H2144" s="45">
        <f t="array" ref="H2144">let(systemId,match(A2144,index(systems,0,1),),refSystemId,match($H$1,index(systems,0,1),),x,index(systems,systemId,3),y,index(systems,systemId,4),refX,index(systems,refSystemId,3),refY,index(systems,refSystemId,4),round(sqrt((x-refX)^2+(y-refY)^2),3))</f>
        <v>575.698</v>
      </c>
      <c r="I2144" s="41"/>
      <c r="J2144" s="41"/>
      <c r="K2144" s="41"/>
      <c r="L2144" s="41"/>
      <c r="M2144" s="41"/>
      <c r="N2144" s="28" t="s">
        <v>1074</v>
      </c>
      <c r="O2144" s="48" t="s">
        <v>1074</v>
      </c>
      <c r="P2144" s="48" t="s">
        <v>1074</v>
      </c>
      <c r="Q2144" s="48" t="s">
        <v>1074</v>
      </c>
      <c r="R2144" s="48" t="s">
        <v>1074</v>
      </c>
      <c r="S2144" s="48" t="s">
        <v>1074</v>
      </c>
      <c r="T2144" s="48" t="s">
        <v>1074</v>
      </c>
      <c r="U2144" s="48" t="s">
        <v>1074</v>
      </c>
      <c r="V2144" s="48" t="s">
        <v>1074</v>
      </c>
      <c r="W2144" s="48" t="s">
        <v>1074</v>
      </c>
      <c r="X2144" s="48" t="s">
        <v>1074</v>
      </c>
      <c r="Y2144" s="48" t="s">
        <v>1074</v>
      </c>
      <c r="Z2144" s="48" t="s">
        <v>1074</v>
      </c>
      <c r="AA2144" s="48" t="s">
        <v>1075</v>
      </c>
      <c r="AB2144" s="48" t="s">
        <v>1075</v>
      </c>
      <c r="AC2144" s="48" t="s">
        <v>1075</v>
      </c>
      <c r="AD2144" s="48" t="s">
        <v>1075</v>
      </c>
      <c r="AE2144" s="48" t="s">
        <v>1075</v>
      </c>
      <c r="AF2144" s="48" t="s">
        <v>1075</v>
      </c>
      <c r="AG2144" s="48" t="s">
        <v>1075</v>
      </c>
      <c r="AH2144" s="48" t="s">
        <v>1075</v>
      </c>
      <c r="AI2144" s="48" t="s">
        <v>1075</v>
      </c>
      <c r="AJ2144" s="48" t="s">
        <v>1075</v>
      </c>
      <c r="AK2144" s="48" t="s">
        <v>1075</v>
      </c>
      <c r="AL2144" s="48" t="s">
        <v>1075</v>
      </c>
      <c r="AM2144" s="48" t="s">
        <v>1075</v>
      </c>
      <c r="AN2144" s="48" t="s">
        <v>1075</v>
      </c>
      <c r="AO2144" s="48" t="s">
        <v>1074</v>
      </c>
      <c r="AP2144" s="48" t="s">
        <v>1074</v>
      </c>
      <c r="AQ2144" s="48" t="s">
        <v>1074</v>
      </c>
      <c r="AR2144" s="48" t="s">
        <v>2447</v>
      </c>
      <c r="AS2144" s="48" t="s">
        <v>2447</v>
      </c>
      <c r="AT2144" s="48" t="s">
        <v>2447</v>
      </c>
      <c r="AU2144" s="48" t="s">
        <v>2447</v>
      </c>
      <c r="AV2144" s="48" t="s">
        <v>921</v>
      </c>
      <c r="AW2144" s="52" t="s">
        <v>921</v>
      </c>
      <c r="AX2144" s="52" t="s">
        <v>921</v>
      </c>
      <c r="AY2144" s="52" t="s">
        <v>921</v>
      </c>
      <c r="AZ2144" s="28" t="s">
        <v>921</v>
      </c>
    </row>
    <row r="2145" ht="15.75" customHeight="1">
      <c r="A2145" s="40">
        <v>1925.0</v>
      </c>
      <c r="B2145" s="28" t="s">
        <v>5602</v>
      </c>
      <c r="C2145" s="41"/>
      <c r="D2145" s="42">
        <f t="array" ref="D2145">index(systems,match($A2145,INDEX(systems,0,1),),3)</f>
        <v>82.973</v>
      </c>
      <c r="E2145" s="42">
        <f t="array" ref="E2145">index(systems,match($A2145,INDEX(systems,0,1),),4)</f>
        <v>211.138</v>
      </c>
      <c r="F2145" s="43" t="str">
        <f>IFERROR(__xludf.DUMMYFUNCTION("let(row, match($B2145&amp;if($C2145&lt;&gt;"""","" [""&amp;$C2145&amp;""]"",""""),index(nebulae,,2),0),join("","",iferror(round(index(nebulae,row,5)/2,3),1),iferror(round(index(nebulae,row,6)/2,3),1),0))"),"1,1,0")</f>
        <v>1,1,0</v>
      </c>
      <c r="G2145" s="44" t="s">
        <v>5603</v>
      </c>
      <c r="H2145" s="45">
        <f t="array" ref="H2145">let(systemId,match(A2145,index(systems,0,1),),refSystemId,match($H$1,index(systems,0,1),),x,index(systems,systemId,3),y,index(systems,systemId,4),refX,index(systems,refSystemId,3),refY,index(systems,refSystemId,4),round(sqrt((x-refX)^2+(y-refY)^2),3))</f>
        <v>226.856</v>
      </c>
      <c r="I2145" s="53"/>
      <c r="J2145" s="53"/>
      <c r="K2145" s="46" t="s">
        <v>418</v>
      </c>
      <c r="L2145" s="53"/>
      <c r="M2145" s="53"/>
      <c r="N2145" s="28" t="s">
        <v>1204</v>
      </c>
      <c r="O2145" s="48" t="s">
        <v>1204</v>
      </c>
      <c r="P2145" s="48" t="s">
        <v>1204</v>
      </c>
      <c r="Q2145" s="48" t="s">
        <v>1204</v>
      </c>
      <c r="R2145" s="48" t="s">
        <v>1204</v>
      </c>
      <c r="S2145" s="48" t="s">
        <v>1204</v>
      </c>
      <c r="T2145" s="48" t="s">
        <v>1204</v>
      </c>
      <c r="U2145" s="48" t="s">
        <v>1204</v>
      </c>
      <c r="V2145" s="48" t="s">
        <v>1204</v>
      </c>
      <c r="W2145" s="48" t="s">
        <v>1204</v>
      </c>
      <c r="X2145" s="48" t="s">
        <v>1204</v>
      </c>
      <c r="Y2145" s="48" t="s">
        <v>1205</v>
      </c>
      <c r="Z2145" s="48" t="s">
        <v>1205</v>
      </c>
      <c r="AA2145" s="48" t="s">
        <v>1204</v>
      </c>
      <c r="AB2145" s="48" t="s">
        <v>1204</v>
      </c>
      <c r="AC2145" s="48" t="s">
        <v>1204</v>
      </c>
      <c r="AD2145" s="48" t="s">
        <v>1204</v>
      </c>
      <c r="AE2145" s="48" t="s">
        <v>1204</v>
      </c>
      <c r="AF2145" s="48" t="s">
        <v>1204</v>
      </c>
      <c r="AG2145" s="48" t="s">
        <v>1204</v>
      </c>
      <c r="AH2145" s="48" t="s">
        <v>1204</v>
      </c>
      <c r="AI2145" s="48" t="s">
        <v>1204</v>
      </c>
      <c r="AJ2145" s="48" t="s">
        <v>1204</v>
      </c>
      <c r="AK2145" s="48" t="s">
        <v>1204</v>
      </c>
      <c r="AL2145" s="48" t="s">
        <v>1204</v>
      </c>
      <c r="AM2145" s="48" t="s">
        <v>1204</v>
      </c>
      <c r="AN2145" s="48" t="s">
        <v>1205</v>
      </c>
      <c r="AO2145" s="48" t="s">
        <v>1205</v>
      </c>
      <c r="AP2145" s="48" t="s">
        <v>1205</v>
      </c>
      <c r="AQ2145" s="48" t="s">
        <v>1205</v>
      </c>
      <c r="AR2145" s="48" t="s">
        <v>1205</v>
      </c>
      <c r="AS2145" s="52" t="s">
        <v>1205</v>
      </c>
      <c r="AT2145" s="52" t="s">
        <v>1205</v>
      </c>
      <c r="AU2145" s="52" t="s">
        <v>1205</v>
      </c>
      <c r="AV2145" s="52" t="s">
        <v>1205</v>
      </c>
      <c r="AW2145" s="48" t="s">
        <v>1205</v>
      </c>
      <c r="AX2145" s="48" t="s">
        <v>1205</v>
      </c>
      <c r="AY2145" s="48" t="s">
        <v>1205</v>
      </c>
      <c r="AZ2145" s="28" t="s">
        <v>1205</v>
      </c>
    </row>
    <row r="2146" ht="15.75" customHeight="1">
      <c r="A2146" s="40">
        <v>1926.0</v>
      </c>
      <c r="B2146" s="28" t="s">
        <v>5604</v>
      </c>
      <c r="C2146" s="41"/>
      <c r="D2146" s="42">
        <f t="array" ref="D2146">index(systems,match($A2146,INDEX(systems,0,1),),3)</f>
        <v>195.764</v>
      </c>
      <c r="E2146" s="42">
        <f t="array" ref="E2146">index(systems,match($A2146,INDEX(systems,0,1),),4)</f>
        <v>-232.045</v>
      </c>
      <c r="F2146" s="43" t="str">
        <f>IFERROR(__xludf.DUMMYFUNCTION("let(row, match($B2146&amp;if($C2146&lt;&gt;"""","" [""&amp;$C2146&amp;""]"",""""),index(nebulae,,2),0),join("","",iferror(round(index(nebulae,row,5)/2,3),1),iferror(round(index(nebulae,row,6)/2,3),1),0))"),"1,1,0")</f>
        <v>1,1,0</v>
      </c>
      <c r="G2146" s="44" t="s">
        <v>5605</v>
      </c>
      <c r="H2146" s="45">
        <f t="array" ref="H2146">let(systemId,match(A2146,index(systems,0,1),),refSystemId,match($H$1,index(systems,0,1),),x,index(systems,systemId,3),y,index(systems,systemId,4),refX,index(systems,refSystemId,3),refY,index(systems,refSystemId,4),round(sqrt((x-refX)^2+(y-refY)^2),3))</f>
        <v>303.593</v>
      </c>
      <c r="I2146" s="53"/>
      <c r="J2146" s="46" t="s">
        <v>418</v>
      </c>
      <c r="K2146" s="41"/>
      <c r="L2146" s="41"/>
      <c r="M2146" s="28" t="s">
        <v>500</v>
      </c>
      <c r="N2146" s="28" t="s">
        <v>491</v>
      </c>
      <c r="O2146" s="48" t="s">
        <v>491</v>
      </c>
      <c r="P2146" s="48" t="s">
        <v>491</v>
      </c>
      <c r="Q2146" s="48" t="s">
        <v>491</v>
      </c>
      <c r="R2146" s="48" t="s">
        <v>491</v>
      </c>
      <c r="S2146" s="48" t="s">
        <v>491</v>
      </c>
      <c r="T2146" s="48" t="s">
        <v>491</v>
      </c>
      <c r="U2146" s="48" t="s">
        <v>1013</v>
      </c>
      <c r="V2146" s="48" t="s">
        <v>1013</v>
      </c>
      <c r="W2146" s="48" t="s">
        <v>1013</v>
      </c>
      <c r="X2146" s="48" t="s">
        <v>1013</v>
      </c>
      <c r="Y2146" s="48" t="s">
        <v>1669</v>
      </c>
      <c r="Z2146" s="48" t="s">
        <v>1669</v>
      </c>
      <c r="AA2146" s="48" t="s">
        <v>1670</v>
      </c>
      <c r="AB2146" s="48" t="s">
        <v>1670</v>
      </c>
      <c r="AC2146" s="48" t="s">
        <v>1670</v>
      </c>
      <c r="AD2146" s="48" t="s">
        <v>1670</v>
      </c>
      <c r="AE2146" s="48" t="s">
        <v>1670</v>
      </c>
      <c r="AF2146" s="48" t="s">
        <v>1670</v>
      </c>
      <c r="AG2146" s="48" t="s">
        <v>1670</v>
      </c>
      <c r="AH2146" s="48" t="s">
        <v>1670</v>
      </c>
      <c r="AI2146" s="48" t="s">
        <v>1670</v>
      </c>
      <c r="AJ2146" s="48" t="s">
        <v>1670</v>
      </c>
      <c r="AK2146" s="48" t="s">
        <v>1670</v>
      </c>
      <c r="AL2146" s="48" t="s">
        <v>1670</v>
      </c>
      <c r="AM2146" s="48" t="s">
        <v>1670</v>
      </c>
      <c r="AN2146" s="48" t="s">
        <v>1670</v>
      </c>
      <c r="AO2146" s="48" t="s">
        <v>1669</v>
      </c>
      <c r="AP2146" s="48" t="s">
        <v>1669</v>
      </c>
      <c r="AQ2146" s="48" t="s">
        <v>1669</v>
      </c>
      <c r="AR2146" s="48" t="s">
        <v>1669</v>
      </c>
      <c r="AS2146" s="48" t="s">
        <v>1669</v>
      </c>
      <c r="AT2146" s="48" t="s">
        <v>1669</v>
      </c>
      <c r="AU2146" s="48" t="s">
        <v>1669</v>
      </c>
      <c r="AV2146" s="48" t="s">
        <v>1297</v>
      </c>
      <c r="AW2146" s="48" t="s">
        <v>1297</v>
      </c>
      <c r="AX2146" s="48" t="s">
        <v>2066</v>
      </c>
      <c r="AY2146" s="48" t="s">
        <v>1297</v>
      </c>
      <c r="AZ2146" s="28" t="s">
        <v>1297</v>
      </c>
    </row>
    <row r="2147" ht="15.75" customHeight="1">
      <c r="A2147" s="40">
        <v>1927.0</v>
      </c>
      <c r="B2147" s="28" t="s">
        <v>5606</v>
      </c>
      <c r="C2147" s="41"/>
      <c r="D2147" s="42">
        <f t="array" ref="D2147">index(systems,match($A2147,INDEX(systems,0,1),),3)</f>
        <v>-16.29</v>
      </c>
      <c r="E2147" s="42">
        <f t="array" ref="E2147">index(systems,match($A2147,INDEX(systems,0,1),),4)</f>
        <v>-121.76</v>
      </c>
      <c r="F2147" s="43" t="str">
        <f>IFERROR(__xludf.DUMMYFUNCTION("let(row, match($B2147&amp;if($C2147&lt;&gt;"""","" [""&amp;$C2147&amp;""]"",""""),index(nebulae,,2),0),join("","",iferror(round(index(nebulae,row,5)/2,3),1),iferror(round(index(nebulae,row,6)/2,3),1),0))"),"1,1,0")</f>
        <v>1,1,0</v>
      </c>
      <c r="G2147" s="44" t="s">
        <v>5607</v>
      </c>
      <c r="H2147" s="45">
        <f t="array" ref="H2147">let(systemId,match(A2147,index(systems,0,1),),refSystemId,match($H$1,index(systems,0,1),),x,index(systems,systemId,3),y,index(systems,systemId,4),refX,index(systems,refSystemId,3),refY,index(systems,refSystemId,4),round(sqrt((x-refX)^2+(y-refY)^2),3))</f>
        <v>122.845</v>
      </c>
      <c r="I2147" s="46" t="s">
        <v>418</v>
      </c>
      <c r="J2147" s="53"/>
      <c r="K2147" s="53"/>
      <c r="L2147" s="53"/>
      <c r="M2147" s="46" t="s">
        <v>418</v>
      </c>
      <c r="N2147" s="28" t="s">
        <v>519</v>
      </c>
      <c r="O2147" s="48" t="s">
        <v>519</v>
      </c>
      <c r="P2147" s="48" t="s">
        <v>519</v>
      </c>
      <c r="Q2147" s="48" t="s">
        <v>519</v>
      </c>
      <c r="R2147" s="48" t="s">
        <v>519</v>
      </c>
      <c r="S2147" s="48" t="s">
        <v>519</v>
      </c>
      <c r="T2147" s="48" t="s">
        <v>536</v>
      </c>
      <c r="U2147" s="48" t="s">
        <v>542</v>
      </c>
      <c r="V2147" s="48" t="s">
        <v>542</v>
      </c>
      <c r="W2147" s="48" t="s">
        <v>542</v>
      </c>
      <c r="X2147" s="48" t="s">
        <v>560</v>
      </c>
      <c r="Y2147" s="48" t="s">
        <v>5608</v>
      </c>
      <c r="Z2147" s="48" t="s">
        <v>5608</v>
      </c>
      <c r="AA2147" s="48" t="s">
        <v>5608</v>
      </c>
      <c r="AB2147" s="48" t="s">
        <v>5608</v>
      </c>
      <c r="AC2147" s="48" t="s">
        <v>5608</v>
      </c>
      <c r="AD2147" s="48" t="s">
        <v>5608</v>
      </c>
      <c r="AE2147" s="48" t="s">
        <v>5608</v>
      </c>
      <c r="AF2147" s="48" t="s">
        <v>5608</v>
      </c>
      <c r="AG2147" s="48" t="s">
        <v>5608</v>
      </c>
      <c r="AH2147" s="48" t="s">
        <v>5608</v>
      </c>
      <c r="AI2147" s="48" t="s">
        <v>5608</v>
      </c>
      <c r="AJ2147" s="48" t="s">
        <v>5608</v>
      </c>
      <c r="AK2147" s="48" t="s">
        <v>5608</v>
      </c>
      <c r="AL2147" s="48" t="s">
        <v>5608</v>
      </c>
      <c r="AM2147" s="48" t="s">
        <v>5608</v>
      </c>
      <c r="AN2147" s="48" t="s">
        <v>5608</v>
      </c>
      <c r="AO2147" s="48" t="s">
        <v>5608</v>
      </c>
      <c r="AP2147" s="48" t="s">
        <v>5608</v>
      </c>
      <c r="AQ2147" s="48" t="s">
        <v>5608</v>
      </c>
      <c r="AR2147" s="48" t="s">
        <v>5608</v>
      </c>
      <c r="AS2147" s="48" t="s">
        <v>4451</v>
      </c>
      <c r="AT2147" s="48" t="s">
        <v>766</v>
      </c>
      <c r="AU2147" s="48" t="s">
        <v>766</v>
      </c>
      <c r="AV2147" s="48" t="s">
        <v>766</v>
      </c>
      <c r="AW2147" s="48" t="s">
        <v>1048</v>
      </c>
      <c r="AX2147" s="48" t="s">
        <v>1049</v>
      </c>
      <c r="AY2147" s="48" t="s">
        <v>1049</v>
      </c>
      <c r="AZ2147" s="51" t="s">
        <v>1049</v>
      </c>
    </row>
    <row r="2148" ht="15.75" customHeight="1">
      <c r="A2148" s="40">
        <v>1928.0</v>
      </c>
      <c r="B2148" s="28" t="s">
        <v>5609</v>
      </c>
      <c r="C2148" s="41"/>
      <c r="D2148" s="42">
        <f t="array" ref="D2148">index(systems,match($A2148,INDEX(systems,0,1),),3)</f>
        <v>241.171</v>
      </c>
      <c r="E2148" s="42">
        <f t="array" ref="E2148">index(systems,match($A2148,INDEX(systems,0,1),),4)</f>
        <v>-268.649</v>
      </c>
      <c r="F2148" s="43" t="str">
        <f>IFERROR(__xludf.DUMMYFUNCTION("let(row, match($B2148&amp;if($C2148&lt;&gt;"""","" [""&amp;$C2148&amp;""]"",""""),index(nebulae,,2),0),join("","",iferror(round(index(nebulae,row,5)/2,3),1),iferror(round(index(nebulae,row,6)/2,3),1),0))"),"1,1,0")</f>
        <v>1,1,0</v>
      </c>
      <c r="G2148" s="44" t="s">
        <v>5610</v>
      </c>
      <c r="H2148" s="45">
        <f t="array" ref="H2148">let(systemId,match(A2148,index(systems,0,1),),refSystemId,match($H$1,index(systems,0,1),),x,index(systems,systemId,3),y,index(systems,systemId,4),refX,index(systems,refSystemId,3),refY,index(systems,refSystemId,4),round(sqrt((x-refX)^2+(y-refY)^2),3))</f>
        <v>361.02</v>
      </c>
      <c r="I2148" s="48" t="s">
        <v>408</v>
      </c>
      <c r="J2148" s="48" t="s">
        <v>408</v>
      </c>
      <c r="K2148" s="41"/>
      <c r="L2148" s="41"/>
      <c r="M2148" s="41"/>
      <c r="N2148" s="28" t="s">
        <v>1013</v>
      </c>
      <c r="O2148" s="48" t="s">
        <v>1013</v>
      </c>
      <c r="P2148" s="48" t="s">
        <v>1013</v>
      </c>
      <c r="Q2148" s="48" t="s">
        <v>1013</v>
      </c>
      <c r="R2148" s="48" t="s">
        <v>1013</v>
      </c>
      <c r="S2148" s="48" t="s">
        <v>1013</v>
      </c>
      <c r="T2148" s="48" t="s">
        <v>1013</v>
      </c>
      <c r="U2148" s="48" t="s">
        <v>1013</v>
      </c>
      <c r="V2148" s="48" t="s">
        <v>1013</v>
      </c>
      <c r="W2148" s="48" t="s">
        <v>1013</v>
      </c>
      <c r="X2148" s="48" t="s">
        <v>1013</v>
      </c>
      <c r="Y2148" s="48" t="s">
        <v>1669</v>
      </c>
      <c r="Z2148" s="48" t="s">
        <v>1669</v>
      </c>
      <c r="AA2148" s="48" t="s">
        <v>1670</v>
      </c>
      <c r="AB2148" s="48" t="s">
        <v>1670</v>
      </c>
      <c r="AC2148" s="48" t="s">
        <v>1670</v>
      </c>
      <c r="AD2148" s="48" t="s">
        <v>1670</v>
      </c>
      <c r="AE2148" s="48" t="s">
        <v>1670</v>
      </c>
      <c r="AF2148" s="48" t="s">
        <v>1670</v>
      </c>
      <c r="AG2148" s="48" t="s">
        <v>1670</v>
      </c>
      <c r="AH2148" s="48" t="s">
        <v>1670</v>
      </c>
      <c r="AI2148" s="48" t="s">
        <v>1670</v>
      </c>
      <c r="AJ2148" s="48" t="s">
        <v>1670</v>
      </c>
      <c r="AK2148" s="48" t="s">
        <v>1670</v>
      </c>
      <c r="AL2148" s="48" t="s">
        <v>1670</v>
      </c>
      <c r="AM2148" s="48" t="s">
        <v>1670</v>
      </c>
      <c r="AN2148" s="48" t="s">
        <v>1670</v>
      </c>
      <c r="AO2148" s="48" t="s">
        <v>1669</v>
      </c>
      <c r="AP2148" s="48" t="s">
        <v>1669</v>
      </c>
      <c r="AQ2148" s="48" t="s">
        <v>1669</v>
      </c>
      <c r="AR2148" s="48" t="s">
        <v>1669</v>
      </c>
      <c r="AS2148" s="48" t="s">
        <v>1669</v>
      </c>
      <c r="AT2148" s="52" t="s">
        <v>1669</v>
      </c>
      <c r="AU2148" s="52" t="s">
        <v>1669</v>
      </c>
      <c r="AV2148" s="48" t="s">
        <v>1669</v>
      </c>
      <c r="AW2148" s="48" t="s">
        <v>1669</v>
      </c>
      <c r="AX2148" s="52" t="s">
        <v>1327</v>
      </c>
      <c r="AY2148" s="52" t="s">
        <v>1327</v>
      </c>
      <c r="AZ2148" s="28" t="s">
        <v>1327</v>
      </c>
    </row>
    <row r="2149" ht="15.75" customHeight="1">
      <c r="A2149" s="40">
        <v>1929.0</v>
      </c>
      <c r="B2149" s="28" t="s">
        <v>5611</v>
      </c>
      <c r="C2149" s="41"/>
      <c r="D2149" s="42">
        <f t="array" ref="D2149">index(systems,match($A2149,INDEX(systems,0,1),),3)</f>
        <v>108.911</v>
      </c>
      <c r="E2149" s="42">
        <f t="array" ref="E2149">index(systems,match($A2149,INDEX(systems,0,1),),4)</f>
        <v>38.039</v>
      </c>
      <c r="F2149" s="43" t="str">
        <f>IFERROR(__xludf.DUMMYFUNCTION("let(row, match($B2149&amp;if($C2149&lt;&gt;"""","" [""&amp;$C2149&amp;""]"",""""),index(nebulae,,2),0),join("","",iferror(round(index(nebulae,row,5)/2,3),1),iferror(round(index(nebulae,row,6)/2,3),1),0))"),"1,1,0")</f>
        <v>1,1,0</v>
      </c>
      <c r="G2149" s="44" t="s">
        <v>5612</v>
      </c>
      <c r="H2149" s="45">
        <f t="array" ref="H2149">let(systemId,match(A2149,index(systems,0,1),),refSystemId,match($H$1,index(systems,0,1),),x,index(systems,systemId,3),y,index(systems,systemId,4),refX,index(systems,refSystemId,3),refY,index(systems,refSystemId,4),round(sqrt((x-refX)^2+(y-refY)^2),3))</f>
        <v>115.363</v>
      </c>
      <c r="I2149" s="46" t="s">
        <v>408</v>
      </c>
      <c r="J2149" s="46" t="s">
        <v>408</v>
      </c>
      <c r="K2149" s="28" t="s">
        <v>408</v>
      </c>
      <c r="L2149" s="48" t="s">
        <v>408</v>
      </c>
      <c r="M2149" s="48" t="s">
        <v>408</v>
      </c>
      <c r="N2149" s="28" t="s">
        <v>408</v>
      </c>
      <c r="O2149" s="41"/>
      <c r="P2149" s="48" t="s">
        <v>876</v>
      </c>
      <c r="Q2149" s="48" t="s">
        <v>876</v>
      </c>
      <c r="R2149" s="48" t="s">
        <v>876</v>
      </c>
      <c r="S2149" s="48" t="s">
        <v>876</v>
      </c>
      <c r="T2149" s="48" t="s">
        <v>876</v>
      </c>
      <c r="U2149" s="48" t="s">
        <v>876</v>
      </c>
      <c r="V2149" s="48" t="s">
        <v>876</v>
      </c>
      <c r="W2149" s="48" t="s">
        <v>876</v>
      </c>
      <c r="X2149" s="48" t="s">
        <v>876</v>
      </c>
      <c r="Y2149" s="48" t="s">
        <v>422</v>
      </c>
      <c r="Z2149" s="48" t="s">
        <v>422</v>
      </c>
      <c r="AA2149" s="48" t="s">
        <v>422</v>
      </c>
      <c r="AB2149" s="48" t="s">
        <v>422</v>
      </c>
      <c r="AC2149" s="48" t="s">
        <v>422</v>
      </c>
      <c r="AD2149" s="48" t="s">
        <v>422</v>
      </c>
      <c r="AE2149" s="48" t="s">
        <v>422</v>
      </c>
      <c r="AF2149" s="48" t="s">
        <v>422</v>
      </c>
      <c r="AG2149" s="48" t="s">
        <v>422</v>
      </c>
      <c r="AH2149" s="48" t="s">
        <v>422</v>
      </c>
      <c r="AI2149" s="48" t="s">
        <v>422</v>
      </c>
      <c r="AJ2149" s="48" t="s">
        <v>422</v>
      </c>
      <c r="AK2149" s="48" t="s">
        <v>422</v>
      </c>
      <c r="AL2149" s="48" t="s">
        <v>422</v>
      </c>
      <c r="AM2149" s="48" t="s">
        <v>422</v>
      </c>
      <c r="AN2149" s="48" t="s">
        <v>422</v>
      </c>
      <c r="AO2149" s="48" t="s">
        <v>422</v>
      </c>
      <c r="AP2149" s="48" t="s">
        <v>422</v>
      </c>
      <c r="AQ2149" s="48" t="s">
        <v>422</v>
      </c>
      <c r="AR2149" s="48" t="s">
        <v>422</v>
      </c>
      <c r="AS2149" s="48" t="s">
        <v>422</v>
      </c>
      <c r="AT2149" s="48" t="s">
        <v>422</v>
      </c>
      <c r="AU2149" s="48" t="s">
        <v>422</v>
      </c>
      <c r="AV2149" s="48" t="s">
        <v>422</v>
      </c>
      <c r="AW2149" s="48" t="s">
        <v>422</v>
      </c>
      <c r="AX2149" s="48" t="s">
        <v>422</v>
      </c>
      <c r="AY2149" s="48" t="s">
        <v>422</v>
      </c>
      <c r="AZ2149" s="28" t="s">
        <v>422</v>
      </c>
    </row>
    <row r="2150" ht="15.75" customHeight="1">
      <c r="A2150" s="40">
        <v>1930.0</v>
      </c>
      <c r="B2150" s="28" t="s">
        <v>5613</v>
      </c>
      <c r="C2150" s="41"/>
      <c r="D2150" s="42">
        <f t="array" ref="D2150">index(systems,match($A2150,INDEX(systems,0,1),),3)</f>
        <v>606.925</v>
      </c>
      <c r="E2150" s="42">
        <f t="array" ref="E2150">index(systems,match($A2150,INDEX(systems,0,1),),4)</f>
        <v>-67.511</v>
      </c>
      <c r="F2150" s="43" t="str">
        <f>IFERROR(__xludf.DUMMYFUNCTION("let(row, match($B2150&amp;if($C2150&lt;&gt;"""","" [""&amp;$C2150&amp;""]"",""""),index(nebulae,,2),0),join("","",iferror(round(index(nebulae,row,5)/2,3),1),iferror(round(index(nebulae,row,6)/2,3),1),0))"),"1,1,0")</f>
        <v>1,1,0</v>
      </c>
      <c r="G2150" s="44" t="s">
        <v>5614</v>
      </c>
      <c r="H2150" s="45">
        <f t="array" ref="H2150">let(systemId,match(A2150,index(systems,0,1),),refSystemId,match($H$1,index(systems,0,1),),x,index(systems,systemId,3),y,index(systems,systemId,4),refX,index(systems,refSystemId,3),refY,index(systems,refSystemId,4),round(sqrt((x-refX)^2+(y-refY)^2),3))</f>
        <v>610.668</v>
      </c>
      <c r="I2150" s="46" t="s">
        <v>408</v>
      </c>
      <c r="J2150" s="46" t="s">
        <v>408</v>
      </c>
      <c r="K2150" s="46" t="s">
        <v>408</v>
      </c>
      <c r="L2150" s="46" t="s">
        <v>408</v>
      </c>
      <c r="M2150" s="46" t="s">
        <v>408</v>
      </c>
      <c r="N2150" s="28" t="s">
        <v>408</v>
      </c>
      <c r="O2150" s="41"/>
      <c r="P2150" s="48" t="s">
        <v>1074</v>
      </c>
      <c r="Q2150" s="48" t="s">
        <v>1074</v>
      </c>
      <c r="R2150" s="48" t="s">
        <v>1074</v>
      </c>
      <c r="S2150" s="48" t="s">
        <v>1074</v>
      </c>
      <c r="T2150" s="48" t="s">
        <v>1074</v>
      </c>
      <c r="U2150" s="48" t="s">
        <v>1074</v>
      </c>
      <c r="V2150" s="48" t="s">
        <v>1074</v>
      </c>
      <c r="W2150" s="48" t="s">
        <v>1074</v>
      </c>
      <c r="X2150" s="48" t="s">
        <v>1074</v>
      </c>
      <c r="Y2150" s="48" t="s">
        <v>1074</v>
      </c>
      <c r="Z2150" s="48" t="s">
        <v>1074</v>
      </c>
      <c r="AA2150" s="48" t="s">
        <v>1075</v>
      </c>
      <c r="AB2150" s="48" t="s">
        <v>1075</v>
      </c>
      <c r="AC2150" s="48" t="s">
        <v>1075</v>
      </c>
      <c r="AD2150" s="48" t="s">
        <v>1075</v>
      </c>
      <c r="AE2150" s="48" t="s">
        <v>1075</v>
      </c>
      <c r="AF2150" s="48" t="s">
        <v>1075</v>
      </c>
      <c r="AG2150" s="48" t="s">
        <v>1075</v>
      </c>
      <c r="AH2150" s="48" t="s">
        <v>1075</v>
      </c>
      <c r="AI2150" s="48" t="s">
        <v>1075</v>
      </c>
      <c r="AJ2150" s="48" t="s">
        <v>1075</v>
      </c>
      <c r="AK2150" s="48" t="s">
        <v>1075</v>
      </c>
      <c r="AL2150" s="48" t="s">
        <v>1075</v>
      </c>
      <c r="AM2150" s="48" t="s">
        <v>1075</v>
      </c>
      <c r="AN2150" s="48" t="s">
        <v>1075</v>
      </c>
      <c r="AO2150" s="48" t="s">
        <v>1074</v>
      </c>
      <c r="AP2150" s="48" t="s">
        <v>1074</v>
      </c>
      <c r="AQ2150" s="48" t="s">
        <v>1074</v>
      </c>
      <c r="AR2150" s="48" t="s">
        <v>2447</v>
      </c>
      <c r="AS2150" s="48" t="s">
        <v>2447</v>
      </c>
      <c r="AT2150" s="48" t="s">
        <v>2447</v>
      </c>
      <c r="AU2150" s="48" t="s">
        <v>2447</v>
      </c>
      <c r="AV2150" s="48" t="s">
        <v>921</v>
      </c>
      <c r="AW2150" s="48" t="s">
        <v>921</v>
      </c>
      <c r="AX2150" s="48" t="s">
        <v>921</v>
      </c>
      <c r="AY2150" s="48" t="s">
        <v>921</v>
      </c>
      <c r="AZ2150" s="28" t="s">
        <v>921</v>
      </c>
    </row>
    <row r="2151" ht="15.75" customHeight="1">
      <c r="A2151" s="40">
        <v>1931.0</v>
      </c>
      <c r="B2151" s="28" t="s">
        <v>5615</v>
      </c>
      <c r="C2151" s="41"/>
      <c r="D2151" s="42">
        <f t="array" ref="D2151">index(systems,match($A2151,INDEX(systems,0,1),),3)</f>
        <v>-176.532</v>
      </c>
      <c r="E2151" s="42">
        <f t="array" ref="E2151">index(systems,match($A2151,INDEX(systems,0,1),),4)</f>
        <v>-239.114</v>
      </c>
      <c r="F2151" s="43" t="str">
        <f>IFERROR(__xludf.DUMMYFUNCTION("let(row, match($B2151&amp;if($C2151&lt;&gt;"""","" [""&amp;$C2151&amp;""]"",""""),index(nebulae,,2),0),join("","",iferror(round(index(nebulae,row,5)/2,3),1),iferror(round(index(nebulae,row,6)/2,3),1),0))"),"1,1,0")</f>
        <v>1,1,0</v>
      </c>
      <c r="G2151" s="44" t="s">
        <v>5616</v>
      </c>
      <c r="H2151" s="45">
        <f t="array" ref="H2151">let(systemId,match(A2151,index(systems,0,1),),refSystemId,match($H$1,index(systems,0,1),),x,index(systems,systemId,3),y,index(systems,systemId,4),refX,index(systems,refSystemId,3),refY,index(systems,refSystemId,4),round(sqrt((x-refX)^2+(y-refY)^2),3))</f>
        <v>297.219</v>
      </c>
      <c r="I2151" s="46" t="s">
        <v>676</v>
      </c>
      <c r="J2151" s="47" t="s">
        <v>558</v>
      </c>
      <c r="K2151" s="47" t="s">
        <v>558</v>
      </c>
      <c r="L2151" s="47" t="s">
        <v>558</v>
      </c>
      <c r="M2151" s="46" t="s">
        <v>558</v>
      </c>
      <c r="N2151" s="59" t="s">
        <v>558</v>
      </c>
      <c r="O2151" s="48" t="s">
        <v>558</v>
      </c>
      <c r="P2151" s="48" t="s">
        <v>2433</v>
      </c>
      <c r="Q2151" s="48" t="s">
        <v>2433</v>
      </c>
      <c r="R2151" s="48" t="s">
        <v>2433</v>
      </c>
      <c r="S2151" s="48" t="s">
        <v>2433</v>
      </c>
      <c r="T2151" s="48" t="s">
        <v>2433</v>
      </c>
      <c r="U2151" s="48" t="s">
        <v>2433</v>
      </c>
      <c r="V2151" s="48" t="s">
        <v>2433</v>
      </c>
      <c r="W2151" s="48" t="s">
        <v>2433</v>
      </c>
      <c r="X2151" s="48" t="s">
        <v>2433</v>
      </c>
      <c r="Y2151" s="48" t="s">
        <v>2433</v>
      </c>
      <c r="Z2151" s="48" t="s">
        <v>2433</v>
      </c>
      <c r="AA2151" s="48" t="s">
        <v>2433</v>
      </c>
      <c r="AB2151" s="48" t="s">
        <v>2433</v>
      </c>
      <c r="AC2151" s="48" t="s">
        <v>2433</v>
      </c>
      <c r="AD2151" s="48" t="s">
        <v>2433</v>
      </c>
      <c r="AE2151" s="48" t="s">
        <v>2433</v>
      </c>
      <c r="AF2151" s="48" t="s">
        <v>2433</v>
      </c>
      <c r="AG2151" s="48" t="s">
        <v>2433</v>
      </c>
      <c r="AH2151" s="48" t="s">
        <v>2433</v>
      </c>
      <c r="AI2151" s="48" t="s">
        <v>2433</v>
      </c>
      <c r="AJ2151" s="48" t="s">
        <v>2433</v>
      </c>
      <c r="AK2151" s="48" t="s">
        <v>2433</v>
      </c>
      <c r="AL2151" s="48" t="s">
        <v>2433</v>
      </c>
      <c r="AM2151" s="48" t="s">
        <v>2433</v>
      </c>
      <c r="AN2151" s="48" t="s">
        <v>2433</v>
      </c>
      <c r="AO2151" s="48" t="s">
        <v>2433</v>
      </c>
      <c r="AP2151" s="48" t="s">
        <v>2433</v>
      </c>
      <c r="AQ2151" s="48" t="s">
        <v>2433</v>
      </c>
      <c r="AR2151" s="48" t="s">
        <v>2433</v>
      </c>
      <c r="AS2151" s="48" t="s">
        <v>2655</v>
      </c>
      <c r="AT2151" s="48" t="s">
        <v>2655</v>
      </c>
      <c r="AU2151" s="48" t="s">
        <v>2655</v>
      </c>
      <c r="AV2151" s="48" t="s">
        <v>677</v>
      </c>
      <c r="AW2151" s="48" t="s">
        <v>677</v>
      </c>
      <c r="AX2151" s="48" t="s">
        <v>677</v>
      </c>
      <c r="AY2151" s="48" t="s">
        <v>1086</v>
      </c>
      <c r="AZ2151" s="28" t="s">
        <v>1086</v>
      </c>
    </row>
    <row r="2152" ht="15.75" customHeight="1">
      <c r="A2152" s="40">
        <v>1932.0</v>
      </c>
      <c r="B2152" s="28" t="s">
        <v>5617</v>
      </c>
      <c r="C2152" s="41"/>
      <c r="D2152" s="42">
        <f t="array" ref="D2152">index(systems,match($A2152,INDEX(systems,0,1),),3)</f>
        <v>167.241</v>
      </c>
      <c r="E2152" s="42">
        <f t="array" ref="E2152">index(systems,match($A2152,INDEX(systems,0,1),),4)</f>
        <v>-6.51</v>
      </c>
      <c r="F2152" s="43" t="str">
        <f>IFERROR(__xludf.DUMMYFUNCTION("let(row, match($B2152&amp;if($C2152&lt;&gt;"""","" [""&amp;$C2152&amp;""]"",""""),index(nebulae,,2),0),join("","",iferror(round(index(nebulae,row,5)/2,3),1),iferror(round(index(nebulae,row,6)/2,3),1),0))"),"1,1,0")</f>
        <v>1,1,0</v>
      </c>
      <c r="G2152" s="44" t="s">
        <v>5618</v>
      </c>
      <c r="H2152" s="45">
        <f t="array" ref="H2152">let(systemId,match(A2152,index(systems,0,1),),refSystemId,match($H$1,index(systems,0,1),),x,index(systems,systemId,3),y,index(systems,systemId,4),refX,index(systems,refSystemId,3),refY,index(systems,refSystemId,4),round(sqrt((x-refX)^2+(y-refY)^2),3))</f>
        <v>167.368</v>
      </c>
      <c r="I2152" s="53"/>
      <c r="J2152" s="46" t="s">
        <v>418</v>
      </c>
      <c r="K2152" s="46" t="s">
        <v>418</v>
      </c>
      <c r="L2152" s="53"/>
      <c r="M2152" s="46" t="s">
        <v>500</v>
      </c>
      <c r="N2152" s="28" t="s">
        <v>2087</v>
      </c>
      <c r="O2152" s="48" t="s">
        <v>2087</v>
      </c>
      <c r="P2152" s="48" t="s">
        <v>582</v>
      </c>
      <c r="Q2152" s="48" t="s">
        <v>582</v>
      </c>
      <c r="R2152" s="48" t="s">
        <v>582</v>
      </c>
      <c r="S2152" s="48" t="s">
        <v>582</v>
      </c>
      <c r="T2152" s="48" t="s">
        <v>582</v>
      </c>
      <c r="U2152" s="48" t="s">
        <v>582</v>
      </c>
      <c r="V2152" s="48" t="s">
        <v>582</v>
      </c>
      <c r="W2152" s="48" t="s">
        <v>582</v>
      </c>
      <c r="X2152" s="48" t="s">
        <v>582</v>
      </c>
      <c r="Y2152" s="48" t="s">
        <v>1064</v>
      </c>
      <c r="Z2152" s="48" t="s">
        <v>1064</v>
      </c>
      <c r="AA2152" s="48" t="s">
        <v>1065</v>
      </c>
      <c r="AB2152" s="48" t="s">
        <v>1065</v>
      </c>
      <c r="AC2152" s="48" t="s">
        <v>1065</v>
      </c>
      <c r="AD2152" s="48" t="s">
        <v>1065</v>
      </c>
      <c r="AE2152" s="48" t="s">
        <v>1065</v>
      </c>
      <c r="AF2152" s="48" t="s">
        <v>1065</v>
      </c>
      <c r="AG2152" s="48" t="s">
        <v>1065</v>
      </c>
      <c r="AH2152" s="48" t="s">
        <v>1065</v>
      </c>
      <c r="AI2152" s="48" t="s">
        <v>1065</v>
      </c>
      <c r="AJ2152" s="48" t="s">
        <v>1065</v>
      </c>
      <c r="AK2152" s="48" t="s">
        <v>1065</v>
      </c>
      <c r="AL2152" s="48" t="s">
        <v>1065</v>
      </c>
      <c r="AM2152" s="48" t="s">
        <v>1065</v>
      </c>
      <c r="AN2152" s="48" t="s">
        <v>1065</v>
      </c>
      <c r="AO2152" s="48" t="s">
        <v>1064</v>
      </c>
      <c r="AP2152" s="48" t="s">
        <v>1064</v>
      </c>
      <c r="AQ2152" s="48" t="s">
        <v>1064</v>
      </c>
      <c r="AR2152" s="48" t="s">
        <v>1064</v>
      </c>
      <c r="AS2152" s="48" t="s">
        <v>1064</v>
      </c>
      <c r="AT2152" s="48" t="s">
        <v>1064</v>
      </c>
      <c r="AU2152" s="48" t="s">
        <v>1064</v>
      </c>
      <c r="AV2152" s="48" t="s">
        <v>1064</v>
      </c>
      <c r="AW2152" s="48" t="s">
        <v>1064</v>
      </c>
      <c r="AX2152" s="48" t="s">
        <v>876</v>
      </c>
      <c r="AY2152" s="48" t="s">
        <v>1064</v>
      </c>
      <c r="AZ2152" s="28" t="s">
        <v>1064</v>
      </c>
    </row>
    <row r="2153" ht="15.75" customHeight="1">
      <c r="A2153" s="40">
        <v>1933.0</v>
      </c>
      <c r="B2153" s="28" t="s">
        <v>5619</v>
      </c>
      <c r="C2153" s="41"/>
      <c r="D2153" s="42">
        <f t="array" ref="D2153">index(systems,match($A2153,INDEX(systems,0,1),),3)</f>
        <v>393.593</v>
      </c>
      <c r="E2153" s="42">
        <f t="array" ref="E2153">index(systems,match($A2153,INDEX(systems,0,1),),4)</f>
        <v>260.655</v>
      </c>
      <c r="F2153" s="43" t="str">
        <f>IFERROR(__xludf.DUMMYFUNCTION("let(row, match($B2153&amp;if($C2153&lt;&gt;"""","" [""&amp;$C2153&amp;""]"",""""),index(nebulae,,2),0),join("","",iferror(round(index(nebulae,row,5)/2,3),1),iferror(round(index(nebulae,row,6)/2,3),1),0))"),"1,1,0")</f>
        <v>1,1,0</v>
      </c>
      <c r="G2153" s="44" t="s">
        <v>5620</v>
      </c>
      <c r="H2153" s="45">
        <f t="array" ref="H2153">let(systemId,match(A2153,index(systems,0,1),),refSystemId,match($H$1,index(systems,0,1),),x,index(systems,systemId,3),y,index(systems,systemId,4),refX,index(systems,refSystemId,3),refY,index(systems,refSystemId,4),round(sqrt((x-refX)^2+(y-refY)^2),3))</f>
        <v>472.077</v>
      </c>
      <c r="I2153" s="62" t="s">
        <v>408</v>
      </c>
      <c r="J2153" s="62" t="s">
        <v>408</v>
      </c>
      <c r="K2153" s="62" t="s">
        <v>408</v>
      </c>
      <c r="L2153" s="53"/>
      <c r="M2153" s="53"/>
      <c r="N2153" s="28" t="s">
        <v>1397</v>
      </c>
      <c r="O2153" s="48" t="s">
        <v>1397</v>
      </c>
      <c r="P2153" s="48" t="s">
        <v>1397</v>
      </c>
      <c r="Q2153" s="48" t="s">
        <v>1397</v>
      </c>
      <c r="R2153" s="48" t="s">
        <v>1397</v>
      </c>
      <c r="S2153" s="48" t="s">
        <v>1397</v>
      </c>
      <c r="T2153" s="48" t="s">
        <v>1397</v>
      </c>
      <c r="U2153" s="48" t="s">
        <v>1397</v>
      </c>
      <c r="V2153" s="48" t="s">
        <v>1397</v>
      </c>
      <c r="W2153" s="48" t="s">
        <v>1397</v>
      </c>
      <c r="X2153" s="48" t="s">
        <v>1397</v>
      </c>
      <c r="Y2153" s="48" t="s">
        <v>422</v>
      </c>
      <c r="Z2153" s="48" t="s">
        <v>422</v>
      </c>
      <c r="AA2153" s="48" t="s">
        <v>422</v>
      </c>
      <c r="AB2153" s="48" t="s">
        <v>422</v>
      </c>
      <c r="AC2153" s="48" t="s">
        <v>422</v>
      </c>
      <c r="AD2153" s="48" t="s">
        <v>422</v>
      </c>
      <c r="AE2153" s="48" t="s">
        <v>422</v>
      </c>
      <c r="AF2153" s="48" t="s">
        <v>422</v>
      </c>
      <c r="AG2153" s="48" t="s">
        <v>422</v>
      </c>
      <c r="AH2153" s="48" t="s">
        <v>422</v>
      </c>
      <c r="AI2153" s="48" t="s">
        <v>422</v>
      </c>
      <c r="AJ2153" s="48" t="s">
        <v>422</v>
      </c>
      <c r="AK2153" s="48" t="s">
        <v>422</v>
      </c>
      <c r="AL2153" s="48" t="s">
        <v>422</v>
      </c>
      <c r="AM2153" s="48" t="s">
        <v>422</v>
      </c>
      <c r="AN2153" s="48" t="s">
        <v>422</v>
      </c>
      <c r="AO2153" s="48" t="s">
        <v>422</v>
      </c>
      <c r="AP2153" s="48" t="s">
        <v>422</v>
      </c>
      <c r="AQ2153" s="48" t="s">
        <v>422</v>
      </c>
      <c r="AR2153" s="48" t="s">
        <v>422</v>
      </c>
      <c r="AS2153" s="52" t="s">
        <v>422</v>
      </c>
      <c r="AT2153" s="52" t="s">
        <v>422</v>
      </c>
      <c r="AU2153" s="52" t="s">
        <v>422</v>
      </c>
      <c r="AV2153" s="52" t="s">
        <v>422</v>
      </c>
      <c r="AW2153" s="48" t="s">
        <v>422</v>
      </c>
      <c r="AX2153" s="48" t="s">
        <v>422</v>
      </c>
      <c r="AY2153" s="48" t="s">
        <v>422</v>
      </c>
      <c r="AZ2153" s="28" t="s">
        <v>422</v>
      </c>
    </row>
    <row r="2154" ht="15.75" customHeight="1">
      <c r="A2154" s="40">
        <v>1934.0</v>
      </c>
      <c r="B2154" s="28" t="s">
        <v>5621</v>
      </c>
      <c r="C2154" s="41"/>
      <c r="D2154" s="42">
        <f t="array" ref="D2154">index(systems,match($A2154,INDEX(systems,0,1),),3)</f>
        <v>2.063</v>
      </c>
      <c r="E2154" s="42">
        <f t="array" ref="E2154">index(systems,match($A2154,INDEX(systems,0,1),),4)</f>
        <v>-141.685</v>
      </c>
      <c r="F2154" s="43" t="str">
        <f>IFERROR(__xludf.DUMMYFUNCTION("let(row, match($B2154&amp;if($C2154&lt;&gt;"""","" [""&amp;$C2154&amp;""]"",""""),index(nebulae,,2),0),join("","",iferror(round(index(nebulae,row,5)/2,3),1),iferror(round(index(nebulae,row,6)/2,3),1),0))"),"1,1,0")</f>
        <v>1,1,0</v>
      </c>
      <c r="G2154" s="44" t="s">
        <v>5622</v>
      </c>
      <c r="H2154" s="45">
        <f t="array" ref="H2154">let(systemId,match(A2154,index(systems,0,1),),refSystemId,match($H$1,index(systems,0,1),),x,index(systems,systemId,3),y,index(systems,systemId,4),refX,index(systems,refSystemId,3),refY,index(systems,refSystemId,4),round(sqrt((x-refX)^2+(y-refY)^2),3))</f>
        <v>141.7</v>
      </c>
      <c r="I2154" s="28" t="s">
        <v>1268</v>
      </c>
      <c r="J2154" s="48" t="s">
        <v>1268</v>
      </c>
      <c r="K2154" s="48" t="s">
        <v>1268</v>
      </c>
      <c r="L2154" s="48" t="s">
        <v>1268</v>
      </c>
      <c r="M2154" s="28" t="s">
        <v>1268</v>
      </c>
      <c r="N2154" s="28" t="s">
        <v>2004</v>
      </c>
      <c r="O2154" s="48" t="s">
        <v>2004</v>
      </c>
      <c r="P2154" s="48" t="s">
        <v>2004</v>
      </c>
      <c r="Q2154" s="48" t="s">
        <v>2004</v>
      </c>
      <c r="R2154" s="48" t="s">
        <v>2004</v>
      </c>
      <c r="S2154" s="48" t="s">
        <v>2004</v>
      </c>
      <c r="T2154" s="48" t="s">
        <v>2004</v>
      </c>
      <c r="U2154" s="48" t="s">
        <v>560</v>
      </c>
      <c r="V2154" s="48" t="s">
        <v>560</v>
      </c>
      <c r="W2154" s="48" t="s">
        <v>560</v>
      </c>
      <c r="X2154" s="48" t="s">
        <v>560</v>
      </c>
      <c r="Y2154" s="48" t="s">
        <v>1126</v>
      </c>
      <c r="Z2154" s="48" t="s">
        <v>2005</v>
      </c>
      <c r="AA2154" s="48" t="s">
        <v>2006</v>
      </c>
      <c r="AB2154" s="48" t="s">
        <v>2006</v>
      </c>
      <c r="AC2154" s="48" t="s">
        <v>2006</v>
      </c>
      <c r="AD2154" s="48" t="s">
        <v>2006</v>
      </c>
      <c r="AE2154" s="48" t="s">
        <v>2006</v>
      </c>
      <c r="AF2154" s="48" t="s">
        <v>2006</v>
      </c>
      <c r="AG2154" s="48" t="s">
        <v>2006</v>
      </c>
      <c r="AH2154" s="48" t="s">
        <v>2007</v>
      </c>
      <c r="AI2154" s="48" t="s">
        <v>2007</v>
      </c>
      <c r="AJ2154" s="48" t="s">
        <v>2007</v>
      </c>
      <c r="AK2154" s="48" t="s">
        <v>2007</v>
      </c>
      <c r="AL2154" s="48" t="s">
        <v>2007</v>
      </c>
      <c r="AM2154" s="48" t="s">
        <v>2007</v>
      </c>
      <c r="AN2154" s="48" t="s">
        <v>2008</v>
      </c>
      <c r="AO2154" s="48" t="s">
        <v>2008</v>
      </c>
      <c r="AP2154" s="48" t="s">
        <v>2008</v>
      </c>
      <c r="AQ2154" s="48" t="s">
        <v>2008</v>
      </c>
      <c r="AR2154" s="48" t="s">
        <v>2008</v>
      </c>
      <c r="AS2154" s="48" t="s">
        <v>2008</v>
      </c>
      <c r="AT2154" s="48" t="s">
        <v>2009</v>
      </c>
      <c r="AU2154" s="48" t="s">
        <v>2009</v>
      </c>
      <c r="AV2154" s="48" t="s">
        <v>765</v>
      </c>
      <c r="AW2154" s="48" t="s">
        <v>818</v>
      </c>
      <c r="AX2154" s="48" t="s">
        <v>545</v>
      </c>
      <c r="AY2154" s="48" t="s">
        <v>545</v>
      </c>
      <c r="AZ2154" s="28" t="s">
        <v>545</v>
      </c>
    </row>
    <row r="2155" ht="15.75" customHeight="1">
      <c r="A2155" s="40">
        <v>1935.0</v>
      </c>
      <c r="B2155" s="28" t="s">
        <v>5623</v>
      </c>
      <c r="C2155" s="41"/>
      <c r="D2155" s="42">
        <f t="array" ref="D2155">index(systems,match($A2155,INDEX(systems,0,1),),3)</f>
        <v>306.33</v>
      </c>
      <c r="E2155" s="42">
        <f t="array" ref="E2155">index(systems,match($A2155,INDEX(systems,0,1),),4)</f>
        <v>88.669</v>
      </c>
      <c r="F2155" s="43" t="str">
        <f>IFERROR(__xludf.DUMMYFUNCTION("let(row, match($B2155&amp;if($C2155&lt;&gt;"""","" [""&amp;$C2155&amp;""]"",""""),index(nebulae,,2),0),join("","",iferror(round(index(nebulae,row,5)/2,3),1),iferror(round(index(nebulae,row,6)/2,3),1),0))"),"1,1,0")</f>
        <v>1,1,0</v>
      </c>
      <c r="G2155" s="44" t="s">
        <v>5624</v>
      </c>
      <c r="H2155" s="45">
        <f t="array" ref="H2155">let(systemId,match(A2155,index(systems,0,1),),refSystemId,match($H$1,index(systems,0,1),),x,index(systems,systemId,3),y,index(systems,systemId,4),refX,index(systems,refSystemId,3),refY,index(systems,refSystemId,4),round(sqrt((x-refX)^2+(y-refY)^2),3))</f>
        <v>318.905</v>
      </c>
      <c r="I2155" s="46" t="s">
        <v>408</v>
      </c>
      <c r="J2155" s="46" t="s">
        <v>408</v>
      </c>
      <c r="K2155" s="46" t="s">
        <v>408</v>
      </c>
      <c r="L2155" s="47" t="s">
        <v>408</v>
      </c>
      <c r="M2155" s="47" t="s">
        <v>408</v>
      </c>
      <c r="N2155" s="28" t="s">
        <v>408</v>
      </c>
      <c r="O2155" s="41"/>
      <c r="P2155" s="48" t="s">
        <v>939</v>
      </c>
      <c r="Q2155" s="48" t="s">
        <v>939</v>
      </c>
      <c r="R2155" s="48" t="s">
        <v>939</v>
      </c>
      <c r="S2155" s="48" t="s">
        <v>939</v>
      </c>
      <c r="T2155" s="48" t="s">
        <v>939</v>
      </c>
      <c r="U2155" s="48" t="s">
        <v>939</v>
      </c>
      <c r="V2155" s="48" t="s">
        <v>939</v>
      </c>
      <c r="W2155" s="48" t="s">
        <v>939</v>
      </c>
      <c r="X2155" s="48" t="s">
        <v>939</v>
      </c>
      <c r="Y2155" s="48" t="s">
        <v>422</v>
      </c>
      <c r="Z2155" s="48" t="s">
        <v>422</v>
      </c>
      <c r="AA2155" s="48" t="s">
        <v>422</v>
      </c>
      <c r="AB2155" s="48" t="s">
        <v>422</v>
      </c>
      <c r="AC2155" s="48" t="s">
        <v>422</v>
      </c>
      <c r="AD2155" s="48" t="s">
        <v>422</v>
      </c>
      <c r="AE2155" s="48" t="s">
        <v>422</v>
      </c>
      <c r="AF2155" s="48" t="s">
        <v>422</v>
      </c>
      <c r="AG2155" s="48" t="s">
        <v>422</v>
      </c>
      <c r="AH2155" s="48" t="s">
        <v>422</v>
      </c>
      <c r="AI2155" s="48" t="s">
        <v>422</v>
      </c>
      <c r="AJ2155" s="48" t="s">
        <v>422</v>
      </c>
      <c r="AK2155" s="48" t="s">
        <v>422</v>
      </c>
      <c r="AL2155" s="48" t="s">
        <v>422</v>
      </c>
      <c r="AM2155" s="48" t="s">
        <v>422</v>
      </c>
      <c r="AN2155" s="48" t="s">
        <v>422</v>
      </c>
      <c r="AO2155" s="48" t="s">
        <v>422</v>
      </c>
      <c r="AP2155" s="48" t="s">
        <v>422</v>
      </c>
      <c r="AQ2155" s="48" t="s">
        <v>422</v>
      </c>
      <c r="AR2155" s="48" t="s">
        <v>422</v>
      </c>
      <c r="AS2155" s="48" t="s">
        <v>422</v>
      </c>
      <c r="AT2155" s="48" t="s">
        <v>422</v>
      </c>
      <c r="AU2155" s="48" t="s">
        <v>422</v>
      </c>
      <c r="AV2155" s="48" t="s">
        <v>422</v>
      </c>
      <c r="AW2155" s="48" t="s">
        <v>422</v>
      </c>
      <c r="AX2155" s="48" t="s">
        <v>422</v>
      </c>
      <c r="AY2155" s="48" t="s">
        <v>422</v>
      </c>
      <c r="AZ2155" s="49" t="s">
        <v>422</v>
      </c>
    </row>
    <row r="2156" ht="15.75" customHeight="1">
      <c r="A2156" s="40">
        <v>1936.0</v>
      </c>
      <c r="B2156" s="28" t="s">
        <v>5625</v>
      </c>
      <c r="C2156" s="41"/>
      <c r="D2156" s="42">
        <f t="array" ref="D2156">index(systems,match($A2156,INDEX(systems,0,1),),3)</f>
        <v>136.498</v>
      </c>
      <c r="E2156" s="42">
        <f t="array" ref="E2156">index(systems,match($A2156,INDEX(systems,0,1),),4)</f>
        <v>-151.263</v>
      </c>
      <c r="F2156" s="43" t="str">
        <f>IFERROR(__xludf.DUMMYFUNCTION("let(row, match($B2156&amp;if($C2156&lt;&gt;"""","" [""&amp;$C2156&amp;""]"",""""),index(nebulae,,2),0),join("","",iferror(round(index(nebulae,row,5)/2,3),1),iferror(round(index(nebulae,row,6)/2,3),1),0))"),"1,1,0")</f>
        <v>1,1,0</v>
      </c>
      <c r="G2156" s="44" t="s">
        <v>5626</v>
      </c>
      <c r="H2156" s="45">
        <f t="array" ref="H2156">let(systemId,match(A2156,index(systems,0,1),),refSystemId,match($H$1,index(systems,0,1),),x,index(systems,systemId,3),y,index(systems,systemId,4),refX,index(systems,refSystemId,3),refY,index(systems,refSystemId,4),round(sqrt((x-refX)^2+(y-refY)^2),3))</f>
        <v>203.745</v>
      </c>
      <c r="I2156" s="46" t="s">
        <v>408</v>
      </c>
      <c r="J2156" s="46" t="s">
        <v>408</v>
      </c>
      <c r="K2156" s="47" t="s">
        <v>408</v>
      </c>
      <c r="L2156" s="47" t="s">
        <v>408</v>
      </c>
      <c r="M2156" s="46" t="s">
        <v>408</v>
      </c>
      <c r="N2156" s="28" t="s">
        <v>408</v>
      </c>
      <c r="O2156" s="41"/>
      <c r="P2156" s="48" t="s">
        <v>1734</v>
      </c>
      <c r="Q2156" s="48" t="s">
        <v>1734</v>
      </c>
      <c r="R2156" s="48" t="s">
        <v>1734</v>
      </c>
      <c r="S2156" s="48" t="s">
        <v>1734</v>
      </c>
      <c r="T2156" s="48" t="s">
        <v>1734</v>
      </c>
      <c r="U2156" s="48" t="s">
        <v>1734</v>
      </c>
      <c r="V2156" s="48" t="s">
        <v>1734</v>
      </c>
      <c r="W2156" s="48" t="s">
        <v>1675</v>
      </c>
      <c r="X2156" s="48" t="s">
        <v>422</v>
      </c>
      <c r="Y2156" s="48" t="s">
        <v>422</v>
      </c>
      <c r="Z2156" s="48" t="s">
        <v>422</v>
      </c>
      <c r="AA2156" s="48" t="s">
        <v>422</v>
      </c>
      <c r="AB2156" s="48" t="s">
        <v>422</v>
      </c>
      <c r="AC2156" s="48" t="s">
        <v>422</v>
      </c>
      <c r="AD2156" s="48" t="s">
        <v>422</v>
      </c>
      <c r="AE2156" s="48" t="s">
        <v>422</v>
      </c>
      <c r="AF2156" s="48" t="s">
        <v>422</v>
      </c>
      <c r="AG2156" s="48" t="s">
        <v>422</v>
      </c>
      <c r="AH2156" s="48" t="s">
        <v>422</v>
      </c>
      <c r="AI2156" s="48" t="s">
        <v>422</v>
      </c>
      <c r="AJ2156" s="48" t="s">
        <v>422</v>
      </c>
      <c r="AK2156" s="48" t="s">
        <v>422</v>
      </c>
      <c r="AL2156" s="48" t="s">
        <v>422</v>
      </c>
      <c r="AM2156" s="48" t="s">
        <v>422</v>
      </c>
      <c r="AN2156" s="48" t="s">
        <v>422</v>
      </c>
      <c r="AO2156" s="48" t="s">
        <v>422</v>
      </c>
      <c r="AP2156" s="48" t="s">
        <v>422</v>
      </c>
      <c r="AQ2156" s="48" t="s">
        <v>422</v>
      </c>
      <c r="AR2156" s="48" t="s">
        <v>422</v>
      </c>
      <c r="AS2156" s="48" t="s">
        <v>422</v>
      </c>
      <c r="AT2156" s="48" t="s">
        <v>422</v>
      </c>
      <c r="AU2156" s="48" t="s">
        <v>422</v>
      </c>
      <c r="AV2156" s="48" t="s">
        <v>422</v>
      </c>
      <c r="AW2156" s="48" t="s">
        <v>422</v>
      </c>
      <c r="AX2156" s="48" t="s">
        <v>422</v>
      </c>
      <c r="AY2156" s="48" t="s">
        <v>422</v>
      </c>
      <c r="AZ2156" s="28" t="s">
        <v>422</v>
      </c>
    </row>
    <row r="2157" ht="15.75" customHeight="1">
      <c r="A2157" s="40">
        <v>1937.0</v>
      </c>
      <c r="B2157" s="28" t="s">
        <v>5627</v>
      </c>
      <c r="C2157" s="41"/>
      <c r="D2157" s="42">
        <f t="array" ref="D2157">index(systems,match($A2157,INDEX(systems,0,1),),3)</f>
        <v>89.777</v>
      </c>
      <c r="E2157" s="42">
        <f t="array" ref="E2157">index(systems,match($A2157,INDEX(systems,0,1),),4)</f>
        <v>-270.835</v>
      </c>
      <c r="F2157" s="43" t="str">
        <f>IFERROR(__xludf.DUMMYFUNCTION("let(row, match($B2157&amp;if($C2157&lt;&gt;"""","" [""&amp;$C2157&amp;""]"",""""),index(nebulae,,2),0),join("","",iferror(round(index(nebulae,row,5)/2,3),1),iferror(round(index(nebulae,row,6)/2,3),1),0))"),"1,1,0")</f>
        <v>1,1,0</v>
      </c>
      <c r="G2157" s="44" t="s">
        <v>5628</v>
      </c>
      <c r="H2157" s="45">
        <f t="array" ref="H2157">let(systemId,match(A2157,index(systems,0,1),),refSystemId,match($H$1,index(systems,0,1),),x,index(systems,systemId,3),y,index(systems,systemId,4),refX,index(systems,refSystemId,3),refY,index(systems,refSystemId,4),round(sqrt((x-refX)^2+(y-refY)^2),3))</f>
        <v>285.327</v>
      </c>
      <c r="I2157" s="28" t="s">
        <v>408</v>
      </c>
      <c r="J2157" s="28" t="s">
        <v>408</v>
      </c>
      <c r="K2157" s="28" t="s">
        <v>408</v>
      </c>
      <c r="L2157" s="28" t="s">
        <v>408</v>
      </c>
      <c r="M2157" s="28" t="s">
        <v>408</v>
      </c>
      <c r="N2157" s="28" t="s">
        <v>408</v>
      </c>
      <c r="O2157" s="41"/>
      <c r="P2157" s="48" t="s">
        <v>986</v>
      </c>
      <c r="Q2157" s="48" t="s">
        <v>986</v>
      </c>
      <c r="R2157" s="48" t="s">
        <v>986</v>
      </c>
      <c r="S2157" s="48" t="s">
        <v>986</v>
      </c>
      <c r="T2157" s="48" t="s">
        <v>986</v>
      </c>
      <c r="U2157" s="48" t="s">
        <v>986</v>
      </c>
      <c r="V2157" s="48" t="s">
        <v>986</v>
      </c>
      <c r="W2157" s="48" t="s">
        <v>986</v>
      </c>
      <c r="X2157" s="48" t="s">
        <v>986</v>
      </c>
      <c r="Y2157" s="48" t="s">
        <v>422</v>
      </c>
      <c r="Z2157" s="48" t="s">
        <v>422</v>
      </c>
      <c r="AA2157" s="48" t="s">
        <v>422</v>
      </c>
      <c r="AB2157" s="48" t="s">
        <v>422</v>
      </c>
      <c r="AC2157" s="48" t="s">
        <v>422</v>
      </c>
      <c r="AD2157" s="48" t="s">
        <v>422</v>
      </c>
      <c r="AE2157" s="48" t="s">
        <v>422</v>
      </c>
      <c r="AF2157" s="48" t="s">
        <v>422</v>
      </c>
      <c r="AG2157" s="48" t="s">
        <v>422</v>
      </c>
      <c r="AH2157" s="48" t="s">
        <v>422</v>
      </c>
      <c r="AI2157" s="48" t="s">
        <v>422</v>
      </c>
      <c r="AJ2157" s="48" t="s">
        <v>422</v>
      </c>
      <c r="AK2157" s="48" t="s">
        <v>422</v>
      </c>
      <c r="AL2157" s="48" t="s">
        <v>422</v>
      </c>
      <c r="AM2157" s="48" t="s">
        <v>422</v>
      </c>
      <c r="AN2157" s="48" t="s">
        <v>422</v>
      </c>
      <c r="AO2157" s="48" t="s">
        <v>422</v>
      </c>
      <c r="AP2157" s="48" t="s">
        <v>422</v>
      </c>
      <c r="AQ2157" s="48" t="s">
        <v>422</v>
      </c>
      <c r="AR2157" s="48" t="s">
        <v>422</v>
      </c>
      <c r="AS2157" s="48" t="s">
        <v>422</v>
      </c>
      <c r="AT2157" s="48" t="s">
        <v>422</v>
      </c>
      <c r="AU2157" s="48" t="s">
        <v>422</v>
      </c>
      <c r="AV2157" s="48" t="s">
        <v>422</v>
      </c>
      <c r="AW2157" s="48" t="s">
        <v>422</v>
      </c>
      <c r="AX2157" s="48" t="s">
        <v>422</v>
      </c>
      <c r="AY2157" s="48" t="s">
        <v>422</v>
      </c>
      <c r="AZ2157" s="28" t="s">
        <v>422</v>
      </c>
    </row>
    <row r="2158" ht="15.75" customHeight="1">
      <c r="A2158" s="40">
        <v>1938.0</v>
      </c>
      <c r="B2158" s="28" t="s">
        <v>5629</v>
      </c>
      <c r="C2158" s="41"/>
      <c r="D2158" s="42">
        <f t="array" ref="D2158">index(systems,match($A2158,INDEX(systems,0,1),),3)</f>
        <v>463.209</v>
      </c>
      <c r="E2158" s="42">
        <f t="array" ref="E2158">index(systems,match($A2158,INDEX(systems,0,1),),4)</f>
        <v>-234.754</v>
      </c>
      <c r="F2158" s="43" t="str">
        <f>IFERROR(__xludf.DUMMYFUNCTION("let(row, match($B2158&amp;if($C2158&lt;&gt;"""","" [""&amp;$C2158&amp;""]"",""""),index(nebulae,,2),0),join("","",iferror(round(index(nebulae,row,5)/2,3),1),iferror(round(index(nebulae,row,6)/2,3),1),0))"),"1,1,0")</f>
        <v>1,1,0</v>
      </c>
      <c r="G2158" s="44" t="s">
        <v>5630</v>
      </c>
      <c r="H2158" s="45">
        <f t="array" ref="H2158">let(systemId,match(A2158,index(systems,0,1),),refSystemId,match($H$1,index(systems,0,1),),x,index(systems,systemId,3),y,index(systems,systemId,4),refX,index(systems,refSystemId,3),refY,index(systems,refSystemId,4),round(sqrt((x-refX)^2+(y-refY)^2),3))</f>
        <v>519.3</v>
      </c>
      <c r="I2158" s="53"/>
      <c r="J2158" s="53"/>
      <c r="K2158" s="53"/>
      <c r="L2158" s="53"/>
      <c r="M2158" s="53"/>
      <c r="N2158" s="28" t="s">
        <v>597</v>
      </c>
      <c r="O2158" s="48" t="s">
        <v>597</v>
      </c>
      <c r="P2158" s="48" t="s">
        <v>597</v>
      </c>
      <c r="Q2158" s="48" t="s">
        <v>597</v>
      </c>
      <c r="R2158" s="48" t="s">
        <v>597</v>
      </c>
      <c r="S2158" s="48" t="s">
        <v>597</v>
      </c>
      <c r="T2158" s="48" t="s">
        <v>597</v>
      </c>
      <c r="U2158" s="48" t="s">
        <v>597</v>
      </c>
      <c r="V2158" s="48" t="s">
        <v>597</v>
      </c>
      <c r="W2158" s="48" t="s">
        <v>597</v>
      </c>
      <c r="X2158" s="48" t="s">
        <v>597</v>
      </c>
      <c r="Y2158" s="48" t="s">
        <v>597</v>
      </c>
      <c r="Z2158" s="48" t="s">
        <v>597</v>
      </c>
      <c r="AA2158" s="48" t="s">
        <v>598</v>
      </c>
      <c r="AB2158" s="48" t="s">
        <v>598</v>
      </c>
      <c r="AC2158" s="48" t="s">
        <v>598</v>
      </c>
      <c r="AD2158" s="48" t="s">
        <v>598</v>
      </c>
      <c r="AE2158" s="48" t="s">
        <v>598</v>
      </c>
      <c r="AF2158" s="48" t="s">
        <v>598</v>
      </c>
      <c r="AG2158" s="48" t="s">
        <v>598</v>
      </c>
      <c r="AH2158" s="48" t="s">
        <v>598</v>
      </c>
      <c r="AI2158" s="48" t="s">
        <v>598</v>
      </c>
      <c r="AJ2158" s="48" t="s">
        <v>598</v>
      </c>
      <c r="AK2158" s="48" t="s">
        <v>598</v>
      </c>
      <c r="AL2158" s="48" t="s">
        <v>598</v>
      </c>
      <c r="AM2158" s="48" t="s">
        <v>598</v>
      </c>
      <c r="AN2158" s="48" t="s">
        <v>598</v>
      </c>
      <c r="AO2158" s="48" t="s">
        <v>597</v>
      </c>
      <c r="AP2158" s="48" t="s">
        <v>597</v>
      </c>
      <c r="AQ2158" s="48" t="s">
        <v>597</v>
      </c>
      <c r="AR2158" s="48" t="s">
        <v>599</v>
      </c>
      <c r="AS2158" s="48" t="s">
        <v>599</v>
      </c>
      <c r="AT2158" s="52" t="s">
        <v>599</v>
      </c>
      <c r="AU2158" s="52" t="s">
        <v>599</v>
      </c>
      <c r="AV2158" s="48" t="s">
        <v>599</v>
      </c>
      <c r="AW2158" s="48" t="s">
        <v>599</v>
      </c>
      <c r="AX2158" s="48" t="s">
        <v>599</v>
      </c>
      <c r="AY2158" s="48" t="s">
        <v>599</v>
      </c>
      <c r="AZ2158" s="49" t="s">
        <v>599</v>
      </c>
    </row>
    <row r="2159" ht="15.75" customHeight="1">
      <c r="A2159" s="40">
        <v>1939.0</v>
      </c>
      <c r="B2159" s="28" t="s">
        <v>5631</v>
      </c>
      <c r="C2159" s="41"/>
      <c r="D2159" s="42">
        <f t="array" ref="D2159">index(systems,match($A2159,INDEX(systems,0,1),),3)</f>
        <v>-31.803</v>
      </c>
      <c r="E2159" s="42">
        <f t="array" ref="E2159">index(systems,match($A2159,INDEX(systems,0,1),),4)</f>
        <v>-7.025</v>
      </c>
      <c r="F2159" s="43" t="str">
        <f>IFERROR(__xludf.DUMMYFUNCTION("let(row, match($B2159&amp;if($C2159&lt;&gt;"""","" [""&amp;$C2159&amp;""]"",""""),index(nebulae,,2),0),join("","",iferror(round(index(nebulae,row,5)/2,3),1),iferror(round(index(nebulae,row,6)/2,3),1),0))"),"1,1,0")</f>
        <v>1,1,0</v>
      </c>
      <c r="G2159" s="44" t="s">
        <v>5632</v>
      </c>
      <c r="H2159" s="105">
        <f t="array" ref="H2159">let(systemId,match(A2159,index(systems,0,1),),refSystemId,match($H$1,index(systems,0,1),),x,index(systems,systemId,3),y,index(systems,systemId,4),refX,index(systems,refSystemId,3),refY,index(systems,refSystemId,4),round(sqrt((x-refX)^2+(y-refY)^2),3))</f>
        <v>32.57</v>
      </c>
      <c r="I2159" s="28" t="s">
        <v>418</v>
      </c>
      <c r="J2159" s="28" t="s">
        <v>508</v>
      </c>
      <c r="K2159" s="28" t="s">
        <v>508</v>
      </c>
      <c r="L2159" s="28" t="s">
        <v>508</v>
      </c>
      <c r="M2159" s="28" t="s">
        <v>508</v>
      </c>
      <c r="N2159" s="28" t="s">
        <v>639</v>
      </c>
      <c r="O2159" s="48" t="s">
        <v>639</v>
      </c>
      <c r="P2159" s="48" t="s">
        <v>639</v>
      </c>
      <c r="Q2159" s="48" t="s">
        <v>639</v>
      </c>
      <c r="R2159" s="48" t="s">
        <v>640</v>
      </c>
      <c r="S2159" s="48" t="s">
        <v>639</v>
      </c>
      <c r="T2159" s="28" t="s">
        <v>825</v>
      </c>
      <c r="U2159" s="48" t="s">
        <v>560</v>
      </c>
      <c r="V2159" s="48" t="s">
        <v>560</v>
      </c>
      <c r="W2159" s="48" t="s">
        <v>560</v>
      </c>
      <c r="X2159" s="48" t="s">
        <v>560</v>
      </c>
      <c r="Y2159" s="48" t="s">
        <v>560</v>
      </c>
      <c r="Z2159" s="48" t="s">
        <v>641</v>
      </c>
      <c r="AA2159" s="48" t="s">
        <v>744</v>
      </c>
      <c r="AB2159" s="48" t="s">
        <v>744</v>
      </c>
      <c r="AC2159" s="48" t="s">
        <v>744</v>
      </c>
      <c r="AD2159" s="48" t="s">
        <v>744</v>
      </c>
      <c r="AE2159" s="48" t="s">
        <v>744</v>
      </c>
      <c r="AF2159" s="48" t="s">
        <v>744</v>
      </c>
      <c r="AG2159" s="48" t="s">
        <v>744</v>
      </c>
      <c r="AH2159" s="48" t="s">
        <v>560</v>
      </c>
      <c r="AI2159" s="48" t="s">
        <v>560</v>
      </c>
      <c r="AJ2159" s="48" t="s">
        <v>560</v>
      </c>
      <c r="AK2159" s="48" t="s">
        <v>560</v>
      </c>
      <c r="AL2159" s="48" t="s">
        <v>560</v>
      </c>
      <c r="AM2159" s="48" t="s">
        <v>560</v>
      </c>
      <c r="AN2159" s="48" t="s">
        <v>560</v>
      </c>
      <c r="AO2159" s="48" t="s">
        <v>560</v>
      </c>
      <c r="AP2159" s="48" t="s">
        <v>560</v>
      </c>
      <c r="AQ2159" s="48" t="s">
        <v>516</v>
      </c>
      <c r="AR2159" s="48" t="s">
        <v>517</v>
      </c>
      <c r="AS2159" s="52" t="s">
        <v>746</v>
      </c>
      <c r="AT2159" s="52" t="s">
        <v>746</v>
      </c>
      <c r="AU2159" s="52" t="s">
        <v>746</v>
      </c>
      <c r="AV2159" s="52" t="s">
        <v>746</v>
      </c>
      <c r="AW2159" s="52" t="s">
        <v>746</v>
      </c>
      <c r="AX2159" s="48" t="s">
        <v>931</v>
      </c>
      <c r="AY2159" s="48" t="s">
        <v>605</v>
      </c>
      <c r="AZ2159" s="51" t="s">
        <v>605</v>
      </c>
    </row>
    <row r="2160" ht="15.75" customHeight="1">
      <c r="A2160" s="40">
        <v>1940.0</v>
      </c>
      <c r="B2160" s="28" t="s">
        <v>5633</v>
      </c>
      <c r="C2160" s="41"/>
      <c r="D2160" s="42">
        <f t="array" ref="D2160">index(systems,match($A2160,INDEX(systems,0,1),),3)</f>
        <v>252.54</v>
      </c>
      <c r="E2160" s="42">
        <f t="array" ref="E2160">index(systems,match($A2160,INDEX(systems,0,1),),4)</f>
        <v>-276.68</v>
      </c>
      <c r="F2160" s="43" t="str">
        <f>IFERROR(__xludf.DUMMYFUNCTION("let(row, match($B2160&amp;if($C2160&lt;&gt;"""","" [""&amp;$C2160&amp;""]"",""""),index(nebulae,,2),0),join("","",iferror(round(index(nebulae,row,5)/2,3),1),iferror(round(index(nebulae,row,6)/2,3),1),0))"),"1,1,0")</f>
        <v>1,1,0</v>
      </c>
      <c r="G2160" s="44" t="s">
        <v>5634</v>
      </c>
      <c r="H2160" s="45">
        <f t="array" ref="H2160">let(systemId,match(A2160,index(systems,0,1),),refSystemId,match($H$1,index(systems,0,1),),x,index(systems,systemId,3),y,index(systems,systemId,4),refX,index(systems,refSystemId,3),refY,index(systems,refSystemId,4),round(sqrt((x-refX)^2+(y-refY)^2),3))</f>
        <v>374.604</v>
      </c>
      <c r="I2160" s="48" t="s">
        <v>408</v>
      </c>
      <c r="J2160" s="48" t="s">
        <v>408</v>
      </c>
      <c r="K2160" s="41"/>
      <c r="L2160" s="41"/>
      <c r="M2160" s="41"/>
      <c r="N2160" s="28" t="s">
        <v>1013</v>
      </c>
      <c r="O2160" s="48" t="s">
        <v>1013</v>
      </c>
      <c r="P2160" s="48" t="s">
        <v>1013</v>
      </c>
      <c r="Q2160" s="48" t="s">
        <v>1013</v>
      </c>
      <c r="R2160" s="48" t="s">
        <v>1013</v>
      </c>
      <c r="S2160" s="48" t="s">
        <v>1013</v>
      </c>
      <c r="T2160" s="48" t="s">
        <v>1013</v>
      </c>
      <c r="U2160" s="48" t="s">
        <v>1013</v>
      </c>
      <c r="V2160" s="48" t="s">
        <v>1013</v>
      </c>
      <c r="W2160" s="48" t="s">
        <v>1013</v>
      </c>
      <c r="X2160" s="48" t="s">
        <v>1013</v>
      </c>
      <c r="Y2160" s="48" t="s">
        <v>1669</v>
      </c>
      <c r="Z2160" s="48" t="s">
        <v>1669</v>
      </c>
      <c r="AA2160" s="48" t="s">
        <v>1670</v>
      </c>
      <c r="AB2160" s="48" t="s">
        <v>1670</v>
      </c>
      <c r="AC2160" s="48" t="s">
        <v>1670</v>
      </c>
      <c r="AD2160" s="48" t="s">
        <v>1670</v>
      </c>
      <c r="AE2160" s="48" t="s">
        <v>1670</v>
      </c>
      <c r="AF2160" s="48" t="s">
        <v>1670</v>
      </c>
      <c r="AG2160" s="48" t="s">
        <v>1670</v>
      </c>
      <c r="AH2160" s="48" t="s">
        <v>1670</v>
      </c>
      <c r="AI2160" s="48" t="s">
        <v>1670</v>
      </c>
      <c r="AJ2160" s="48" t="s">
        <v>1670</v>
      </c>
      <c r="AK2160" s="48" t="s">
        <v>1670</v>
      </c>
      <c r="AL2160" s="48" t="s">
        <v>1670</v>
      </c>
      <c r="AM2160" s="48" t="s">
        <v>1670</v>
      </c>
      <c r="AN2160" s="48" t="s">
        <v>1670</v>
      </c>
      <c r="AO2160" s="48" t="s">
        <v>1669</v>
      </c>
      <c r="AP2160" s="48" t="s">
        <v>1669</v>
      </c>
      <c r="AQ2160" s="48" t="s">
        <v>1669</v>
      </c>
      <c r="AR2160" s="48" t="s">
        <v>1669</v>
      </c>
      <c r="AS2160" s="48" t="s">
        <v>1669</v>
      </c>
      <c r="AT2160" s="48" t="s">
        <v>1669</v>
      </c>
      <c r="AU2160" s="48" t="s">
        <v>1669</v>
      </c>
      <c r="AV2160" s="48" t="s">
        <v>1669</v>
      </c>
      <c r="AW2160" s="48" t="s">
        <v>1669</v>
      </c>
      <c r="AX2160" s="48" t="s">
        <v>1327</v>
      </c>
      <c r="AY2160" s="48" t="s">
        <v>1327</v>
      </c>
      <c r="AZ2160" s="28" t="s">
        <v>1327</v>
      </c>
    </row>
    <row r="2161" ht="15.75" customHeight="1">
      <c r="A2161" s="40">
        <v>1941.0</v>
      </c>
      <c r="B2161" s="28" t="s">
        <v>5635</v>
      </c>
      <c r="C2161" s="41"/>
      <c r="D2161" s="42">
        <f t="array" ref="D2161">index(systems,match($A2161,INDEX(systems,0,1),),3)</f>
        <v>152.76</v>
      </c>
      <c r="E2161" s="42">
        <f t="array" ref="E2161">index(systems,match($A2161,INDEX(systems,0,1),),4)</f>
        <v>211.396</v>
      </c>
      <c r="F2161" s="43" t="str">
        <f>IFERROR(__xludf.DUMMYFUNCTION("let(row, match($B2161&amp;if($C2161&lt;&gt;"""","" [""&amp;$C2161&amp;""]"",""""),index(nebulae,,2),0),join("","",iferror(round(index(nebulae,row,5)/2,3),1),iferror(round(index(nebulae,row,6)/2,3),1),0))"),"1,1,0")</f>
        <v>1,1,0</v>
      </c>
      <c r="G2161" s="44" t="s">
        <v>5636</v>
      </c>
      <c r="H2161" s="45">
        <f t="array" ref="H2161">let(systemId,match(A2161,index(systems,0,1),),refSystemId,match($H$1,index(systems,0,1),),x,index(systems,systemId,3),y,index(systems,systemId,4),refX,index(systems,refSystemId,3),refY,index(systems,refSystemId,4),round(sqrt((x-refX)^2+(y-refY)^2),3))</f>
        <v>260.814</v>
      </c>
      <c r="I2161" s="41"/>
      <c r="J2161" s="41"/>
      <c r="K2161" s="28" t="s">
        <v>645</v>
      </c>
      <c r="L2161" s="48" t="s">
        <v>646</v>
      </c>
      <c r="M2161" s="48" t="s">
        <v>646</v>
      </c>
      <c r="N2161" s="28" t="s">
        <v>1482</v>
      </c>
      <c r="O2161" s="48" t="s">
        <v>1482</v>
      </c>
      <c r="P2161" s="48" t="s">
        <v>1482</v>
      </c>
      <c r="Q2161" s="48" t="s">
        <v>1482</v>
      </c>
      <c r="R2161" s="48" t="s">
        <v>1482</v>
      </c>
      <c r="S2161" s="48" t="s">
        <v>1482</v>
      </c>
      <c r="T2161" s="48" t="s">
        <v>1482</v>
      </c>
      <c r="U2161" s="48" t="s">
        <v>1482</v>
      </c>
      <c r="V2161" s="48" t="s">
        <v>1482</v>
      </c>
      <c r="W2161" s="48" t="s">
        <v>1482</v>
      </c>
      <c r="X2161" s="48" t="s">
        <v>1482</v>
      </c>
      <c r="Y2161" s="48" t="s">
        <v>1482</v>
      </c>
      <c r="Z2161" s="48" t="s">
        <v>1482</v>
      </c>
      <c r="AA2161" s="48" t="s">
        <v>1482</v>
      </c>
      <c r="AB2161" s="48" t="s">
        <v>1482</v>
      </c>
      <c r="AC2161" s="48" t="s">
        <v>1482</v>
      </c>
      <c r="AD2161" s="48" t="s">
        <v>1482</v>
      </c>
      <c r="AE2161" s="48" t="s">
        <v>1482</v>
      </c>
      <c r="AF2161" s="48" t="s">
        <v>1482</v>
      </c>
      <c r="AG2161" s="48" t="s">
        <v>1482</v>
      </c>
      <c r="AH2161" s="48" t="s">
        <v>1482</v>
      </c>
      <c r="AI2161" s="48" t="s">
        <v>1482</v>
      </c>
      <c r="AJ2161" s="48" t="s">
        <v>1482</v>
      </c>
      <c r="AK2161" s="48" t="s">
        <v>1482</v>
      </c>
      <c r="AL2161" s="48" t="s">
        <v>1482</v>
      </c>
      <c r="AM2161" s="48" t="s">
        <v>1482</v>
      </c>
      <c r="AN2161" s="48" t="s">
        <v>1482</v>
      </c>
      <c r="AO2161" s="48" t="s">
        <v>1482</v>
      </c>
      <c r="AP2161" s="48" t="s">
        <v>1482</v>
      </c>
      <c r="AQ2161" s="48" t="s">
        <v>1482</v>
      </c>
      <c r="AR2161" s="48" t="s">
        <v>1482</v>
      </c>
      <c r="AS2161" s="48" t="s">
        <v>1482</v>
      </c>
      <c r="AT2161" s="48" t="s">
        <v>1482</v>
      </c>
      <c r="AU2161" s="48" t="s">
        <v>1482</v>
      </c>
      <c r="AV2161" s="48" t="s">
        <v>1482</v>
      </c>
      <c r="AW2161" s="48" t="s">
        <v>1482</v>
      </c>
      <c r="AX2161" s="48" t="s">
        <v>1482</v>
      </c>
      <c r="AY2161" s="48" t="s">
        <v>1482</v>
      </c>
      <c r="AZ2161" s="28" t="s">
        <v>1482</v>
      </c>
    </row>
    <row r="2162" ht="15.75" customHeight="1">
      <c r="A2162" s="40">
        <v>1942.0</v>
      </c>
      <c r="B2162" s="28" t="s">
        <v>5637</v>
      </c>
      <c r="C2162" s="41"/>
      <c r="D2162" s="42">
        <f t="array" ref="D2162">index(systems,match($A2162,INDEX(systems,0,1),),3)</f>
        <v>679.529</v>
      </c>
      <c r="E2162" s="42">
        <f t="array" ref="E2162">index(systems,match($A2162,INDEX(systems,0,1),),4)</f>
        <v>157.619</v>
      </c>
      <c r="F2162" s="43" t="str">
        <f>IFERROR(__xludf.DUMMYFUNCTION("let(row, match($B2162&amp;if($C2162&lt;&gt;"""","" [""&amp;$C2162&amp;""]"",""""),index(nebulae,,2),0),join("","",iferror(round(index(nebulae,row,5)/2,3),1),iferror(round(index(nebulae,row,6)/2,3),1),0))"),"1,1,0")</f>
        <v>1,1,0</v>
      </c>
      <c r="G2162" s="44" t="s">
        <v>5638</v>
      </c>
      <c r="H2162" s="45">
        <f t="array" ref="H2162">let(systemId,match(A2162,index(systems,0,1),),refSystemId,match($H$1,index(systems,0,1),),x,index(systems,systemId,3),y,index(systems,systemId,4),refX,index(systems,refSystemId,3),refY,index(systems,refSystemId,4),round(sqrt((x-refX)^2+(y-refY)^2),3))</f>
        <v>697.57</v>
      </c>
      <c r="I2162" s="41"/>
      <c r="J2162" s="41"/>
      <c r="K2162" s="41"/>
      <c r="L2162" s="41"/>
      <c r="M2162" s="41"/>
      <c r="N2162" s="41"/>
      <c r="O2162" s="41"/>
      <c r="P2162" s="48" t="s">
        <v>5639</v>
      </c>
      <c r="Q2162" s="48" t="s">
        <v>5639</v>
      </c>
      <c r="R2162" s="48" t="s">
        <v>5639</v>
      </c>
      <c r="S2162" s="48" t="s">
        <v>5639</v>
      </c>
      <c r="T2162" s="48" t="s">
        <v>5639</v>
      </c>
      <c r="U2162" s="48" t="s">
        <v>5639</v>
      </c>
      <c r="V2162" s="48" t="s">
        <v>5639</v>
      </c>
      <c r="W2162" s="48" t="s">
        <v>5639</v>
      </c>
      <c r="X2162" s="48" t="s">
        <v>422</v>
      </c>
      <c r="Y2162" s="48" t="s">
        <v>422</v>
      </c>
      <c r="Z2162" s="48" t="s">
        <v>422</v>
      </c>
      <c r="AA2162" s="48" t="s">
        <v>422</v>
      </c>
      <c r="AB2162" s="48" t="s">
        <v>422</v>
      </c>
      <c r="AC2162" s="48" t="s">
        <v>422</v>
      </c>
      <c r="AD2162" s="48" t="s">
        <v>422</v>
      </c>
      <c r="AE2162" s="48" t="s">
        <v>422</v>
      </c>
      <c r="AF2162" s="48" t="s">
        <v>422</v>
      </c>
      <c r="AG2162" s="48" t="s">
        <v>422</v>
      </c>
      <c r="AH2162" s="48" t="s">
        <v>422</v>
      </c>
      <c r="AI2162" s="48" t="s">
        <v>422</v>
      </c>
      <c r="AJ2162" s="48" t="s">
        <v>422</v>
      </c>
      <c r="AK2162" s="48" t="s">
        <v>422</v>
      </c>
      <c r="AL2162" s="48" t="s">
        <v>422</v>
      </c>
      <c r="AM2162" s="48" t="s">
        <v>422</v>
      </c>
      <c r="AN2162" s="48" t="s">
        <v>422</v>
      </c>
      <c r="AO2162" s="48" t="s">
        <v>422</v>
      </c>
      <c r="AP2162" s="48" t="s">
        <v>422</v>
      </c>
      <c r="AQ2162" s="48" t="s">
        <v>422</v>
      </c>
      <c r="AR2162" s="48" t="s">
        <v>422</v>
      </c>
      <c r="AS2162" s="48" t="s">
        <v>422</v>
      </c>
      <c r="AT2162" s="48" t="s">
        <v>422</v>
      </c>
      <c r="AU2162" s="48" t="s">
        <v>422</v>
      </c>
      <c r="AV2162" s="48" t="s">
        <v>422</v>
      </c>
      <c r="AW2162" s="48" t="s">
        <v>422</v>
      </c>
      <c r="AX2162" s="48" t="s">
        <v>422</v>
      </c>
      <c r="AY2162" s="48" t="s">
        <v>422</v>
      </c>
      <c r="AZ2162" s="50" t="s">
        <v>549</v>
      </c>
    </row>
    <row r="2163" ht="15.75" customHeight="1">
      <c r="A2163" s="40">
        <v>1943.0</v>
      </c>
      <c r="B2163" s="28" t="s">
        <v>5640</v>
      </c>
      <c r="C2163" s="28" t="s">
        <v>5641</v>
      </c>
      <c r="D2163" s="42">
        <f t="array" ref="D2163">index(systems,match($A2163,INDEX(systems,0,1),),3)</f>
        <v>-449.954</v>
      </c>
      <c r="E2163" s="42">
        <f t="array" ref="E2163">index(systems,match($A2163,INDEX(systems,0,1),),4)</f>
        <v>307.611</v>
      </c>
      <c r="F2163" s="43" t="str">
        <f>IFERROR(__xludf.DUMMYFUNCTION("let(row, match($B2163&amp;if($C2163&lt;&gt;"""","" [""&amp;$C2163&amp;""]"",""""),index(nebulae,,2),0),join("","",iferror(round(index(nebulae,row,5)/2,3),1),iferror(round(index(nebulae,row,6)/2,3),1),0))"),"1,1,0")</f>
        <v>1,1,0</v>
      </c>
      <c r="G2163" s="44" t="s">
        <v>5642</v>
      </c>
      <c r="H2163" s="45">
        <f t="array" ref="H2163">let(systemId,match(A2163,index(systems,0,1),),refSystemId,match($H$1,index(systems,0,1),),x,index(systems,systemId,3),y,index(systems,systemId,4),refX,index(systems,refSystemId,3),refY,index(systems,refSystemId,4),round(sqrt((x-refX)^2+(y-refY)^2),3))</f>
        <v>545.053</v>
      </c>
      <c r="I2163" s="46" t="s">
        <v>408</v>
      </c>
      <c r="J2163" s="46" t="s">
        <v>408</v>
      </c>
      <c r="K2163" s="46" t="s">
        <v>408</v>
      </c>
      <c r="L2163" s="46" t="s">
        <v>408</v>
      </c>
      <c r="M2163" s="46" t="s">
        <v>408</v>
      </c>
      <c r="N2163" s="28" t="s">
        <v>408</v>
      </c>
      <c r="O2163" s="41"/>
      <c r="P2163" s="48" t="s">
        <v>477</v>
      </c>
      <c r="Q2163" s="48" t="s">
        <v>477</v>
      </c>
      <c r="R2163" s="48" t="s">
        <v>477</v>
      </c>
      <c r="S2163" s="48" t="s">
        <v>418</v>
      </c>
      <c r="T2163" s="48" t="s">
        <v>418</v>
      </c>
      <c r="U2163" s="48" t="s">
        <v>418</v>
      </c>
      <c r="V2163" s="48" t="s">
        <v>418</v>
      </c>
      <c r="W2163" s="48" t="s">
        <v>418</v>
      </c>
      <c r="X2163" s="48" t="s">
        <v>418</v>
      </c>
      <c r="Y2163" s="48" t="s">
        <v>422</v>
      </c>
      <c r="Z2163" s="48" t="s">
        <v>422</v>
      </c>
      <c r="AA2163" s="48" t="s">
        <v>422</v>
      </c>
      <c r="AB2163" s="48" t="s">
        <v>422</v>
      </c>
      <c r="AC2163" s="48" t="s">
        <v>422</v>
      </c>
      <c r="AD2163" s="48" t="s">
        <v>422</v>
      </c>
      <c r="AE2163" s="48" t="s">
        <v>422</v>
      </c>
      <c r="AF2163" s="48" t="s">
        <v>422</v>
      </c>
      <c r="AG2163" s="48" t="s">
        <v>422</v>
      </c>
      <c r="AH2163" s="48" t="s">
        <v>422</v>
      </c>
      <c r="AI2163" s="48" t="s">
        <v>422</v>
      </c>
      <c r="AJ2163" s="48" t="s">
        <v>422</v>
      </c>
      <c r="AK2163" s="48" t="s">
        <v>422</v>
      </c>
      <c r="AL2163" s="48" t="s">
        <v>422</v>
      </c>
      <c r="AM2163" s="48" t="s">
        <v>422</v>
      </c>
      <c r="AN2163" s="48" t="s">
        <v>422</v>
      </c>
      <c r="AO2163" s="48" t="s">
        <v>418</v>
      </c>
      <c r="AP2163" s="48" t="s">
        <v>418</v>
      </c>
      <c r="AQ2163" s="48" t="s">
        <v>418</v>
      </c>
      <c r="AR2163" s="48" t="s">
        <v>418</v>
      </c>
      <c r="AS2163" s="48" t="s">
        <v>418</v>
      </c>
      <c r="AT2163" s="48" t="s">
        <v>418</v>
      </c>
      <c r="AU2163" s="48" t="s">
        <v>1019</v>
      </c>
      <c r="AV2163" s="52" t="s">
        <v>1019</v>
      </c>
      <c r="AW2163" s="52" t="s">
        <v>422</v>
      </c>
      <c r="AX2163" s="48" t="s">
        <v>422</v>
      </c>
      <c r="AY2163" s="48" t="s">
        <v>422</v>
      </c>
      <c r="AZ2163" s="28" t="s">
        <v>422</v>
      </c>
    </row>
    <row r="2164" ht="15.75" customHeight="1">
      <c r="A2164" s="40">
        <v>1944.0</v>
      </c>
      <c r="B2164" s="28" t="s">
        <v>5643</v>
      </c>
      <c r="C2164" s="41"/>
      <c r="D2164" s="42">
        <f t="array" ref="D2164">index(systems,match($A2164,INDEX(systems,0,1),),3)</f>
        <v>150.173</v>
      </c>
      <c r="E2164" s="42">
        <f t="array" ref="E2164">index(systems,match($A2164,INDEX(systems,0,1),),4)</f>
        <v>-155.163</v>
      </c>
      <c r="F2164" s="43" t="str">
        <f>IFERROR(__xludf.DUMMYFUNCTION("let(row, match($B2164&amp;if($C2164&lt;&gt;"""","" [""&amp;$C2164&amp;""]"",""""),index(nebulae,,2),0),join("","",iferror(round(index(nebulae,row,5)/2,3),1),iferror(round(index(nebulae,row,6)/2,3),1),0))"),"1,1,0")</f>
        <v>1,1,0</v>
      </c>
      <c r="G2164" s="44" t="s">
        <v>5644</v>
      </c>
      <c r="H2164" s="45">
        <f t="array" ref="H2164">let(systemId,match(A2164,index(systems,0,1),),refSystemId,match($H$1,index(systems,0,1),),x,index(systems,systemId,3),y,index(systems,systemId,4),refX,index(systems,refSystemId,3),refY,index(systems,refSystemId,4),round(sqrt((x-refX)^2+(y-refY)^2),3))</f>
        <v>215.934</v>
      </c>
      <c r="I2164" s="53"/>
      <c r="J2164" s="46" t="s">
        <v>418</v>
      </c>
      <c r="K2164" s="53"/>
      <c r="L2164" s="53"/>
      <c r="M2164" s="46" t="s">
        <v>500</v>
      </c>
      <c r="N2164" s="28" t="s">
        <v>656</v>
      </c>
      <c r="O2164" s="48" t="s">
        <v>656</v>
      </c>
      <c r="P2164" s="48" t="s">
        <v>656</v>
      </c>
      <c r="Q2164" s="48" t="s">
        <v>656</v>
      </c>
      <c r="R2164" s="48" t="s">
        <v>656</v>
      </c>
      <c r="S2164" s="48" t="s">
        <v>656</v>
      </c>
      <c r="T2164" s="48" t="s">
        <v>656</v>
      </c>
      <c r="U2164" s="48" t="s">
        <v>502</v>
      </c>
      <c r="V2164" s="48" t="s">
        <v>502</v>
      </c>
      <c r="W2164" s="48" t="s">
        <v>502</v>
      </c>
      <c r="X2164" s="48" t="s">
        <v>502</v>
      </c>
      <c r="Y2164" s="48" t="s">
        <v>503</v>
      </c>
      <c r="Z2164" s="48" t="s">
        <v>503</v>
      </c>
      <c r="AA2164" s="48" t="s">
        <v>504</v>
      </c>
      <c r="AB2164" s="48" t="s">
        <v>504</v>
      </c>
      <c r="AC2164" s="48" t="s">
        <v>504</v>
      </c>
      <c r="AD2164" s="48" t="s">
        <v>504</v>
      </c>
      <c r="AE2164" s="48" t="s">
        <v>504</v>
      </c>
      <c r="AF2164" s="48" t="s">
        <v>504</v>
      </c>
      <c r="AG2164" s="48" t="s">
        <v>504</v>
      </c>
      <c r="AH2164" s="48" t="s">
        <v>504</v>
      </c>
      <c r="AI2164" s="48" t="s">
        <v>504</v>
      </c>
      <c r="AJ2164" s="48" t="s">
        <v>504</v>
      </c>
      <c r="AK2164" s="48" t="s">
        <v>504</v>
      </c>
      <c r="AL2164" s="48" t="s">
        <v>504</v>
      </c>
      <c r="AM2164" s="48" t="s">
        <v>504</v>
      </c>
      <c r="AN2164" s="48" t="s">
        <v>504</v>
      </c>
      <c r="AO2164" s="48" t="s">
        <v>503</v>
      </c>
      <c r="AP2164" s="48" t="s">
        <v>503</v>
      </c>
      <c r="AQ2164" s="48" t="s">
        <v>503</v>
      </c>
      <c r="AR2164" s="48" t="s">
        <v>503</v>
      </c>
      <c r="AS2164" s="48" t="s">
        <v>503</v>
      </c>
      <c r="AT2164" s="48" t="s">
        <v>503</v>
      </c>
      <c r="AU2164" s="48" t="s">
        <v>503</v>
      </c>
      <c r="AV2164" s="48" t="s">
        <v>505</v>
      </c>
      <c r="AW2164" s="48" t="s">
        <v>505</v>
      </c>
      <c r="AX2164" s="48" t="s">
        <v>505</v>
      </c>
      <c r="AY2164" s="48" t="s">
        <v>505</v>
      </c>
      <c r="AZ2164" s="28" t="s">
        <v>505</v>
      </c>
    </row>
    <row r="2165" ht="15.75" customHeight="1">
      <c r="A2165" s="40">
        <v>1945.0</v>
      </c>
      <c r="B2165" s="28" t="s">
        <v>5645</v>
      </c>
      <c r="C2165" s="41"/>
      <c r="D2165" s="42">
        <f t="array" ref="D2165">index(systems,match($A2165,INDEX(systems,0,1),),3)</f>
        <v>42.016</v>
      </c>
      <c r="E2165" s="42">
        <f t="array" ref="E2165">index(systems,match($A2165,INDEX(systems,0,1),),4)</f>
        <v>-362.735</v>
      </c>
      <c r="F2165" s="43" t="str">
        <f>IFERROR(__xludf.DUMMYFUNCTION("let(row, match($B2165&amp;if($C2165&lt;&gt;"""","" [""&amp;$C2165&amp;""]"",""""),index(nebulae,,2),0),join("","",iferror(round(index(nebulae,row,5)/2,3),1),iferror(round(index(nebulae,row,6)/2,3),1),0))"),"1,1,0")</f>
        <v>1,1,0</v>
      </c>
      <c r="G2165" s="44" t="s">
        <v>5646</v>
      </c>
      <c r="H2165" s="45">
        <f t="array" ref="H2165">let(systemId,match(A2165,index(systems,0,1),),refSystemId,match($H$1,index(systems,0,1),),x,index(systems,systemId,3),y,index(systems,systemId,4),refX,index(systems,refSystemId,3),refY,index(systems,refSystemId,4),round(sqrt((x-refX)^2+(y-refY)^2),3))</f>
        <v>365.16</v>
      </c>
      <c r="I2165" s="46" t="s">
        <v>408</v>
      </c>
      <c r="J2165" s="48" t="s">
        <v>408</v>
      </c>
      <c r="K2165" s="48" t="s">
        <v>408</v>
      </c>
      <c r="L2165" s="48" t="s">
        <v>408</v>
      </c>
      <c r="M2165" s="46" t="s">
        <v>408</v>
      </c>
      <c r="N2165" s="28" t="s">
        <v>408</v>
      </c>
      <c r="O2165" s="41"/>
      <c r="P2165" s="48" t="s">
        <v>1566</v>
      </c>
      <c r="Q2165" s="48" t="s">
        <v>1566</v>
      </c>
      <c r="R2165" s="48" t="s">
        <v>1566</v>
      </c>
      <c r="S2165" s="48" t="s">
        <v>1566</v>
      </c>
      <c r="T2165" s="48" t="s">
        <v>1566</v>
      </c>
      <c r="U2165" s="48" t="s">
        <v>1566</v>
      </c>
      <c r="V2165" s="48" t="s">
        <v>1566</v>
      </c>
      <c r="W2165" s="48" t="s">
        <v>1566</v>
      </c>
      <c r="X2165" s="48" t="s">
        <v>1566</v>
      </c>
      <c r="Y2165" s="48" t="s">
        <v>422</v>
      </c>
      <c r="Z2165" s="48" t="s">
        <v>422</v>
      </c>
      <c r="AA2165" s="48" t="s">
        <v>422</v>
      </c>
      <c r="AB2165" s="48" t="s">
        <v>422</v>
      </c>
      <c r="AC2165" s="48" t="s">
        <v>422</v>
      </c>
      <c r="AD2165" s="48" t="s">
        <v>422</v>
      </c>
      <c r="AE2165" s="48" t="s">
        <v>422</v>
      </c>
      <c r="AF2165" s="48" t="s">
        <v>422</v>
      </c>
      <c r="AG2165" s="48" t="s">
        <v>422</v>
      </c>
      <c r="AH2165" s="48" t="s">
        <v>422</v>
      </c>
      <c r="AI2165" s="48" t="s">
        <v>422</v>
      </c>
      <c r="AJ2165" s="48" t="s">
        <v>422</v>
      </c>
      <c r="AK2165" s="48" t="s">
        <v>422</v>
      </c>
      <c r="AL2165" s="48" t="s">
        <v>422</v>
      </c>
      <c r="AM2165" s="48" t="s">
        <v>422</v>
      </c>
      <c r="AN2165" s="48" t="s">
        <v>422</v>
      </c>
      <c r="AO2165" s="48" t="s">
        <v>422</v>
      </c>
      <c r="AP2165" s="48" t="s">
        <v>422</v>
      </c>
      <c r="AQ2165" s="48" t="s">
        <v>422</v>
      </c>
      <c r="AR2165" s="48" t="s">
        <v>422</v>
      </c>
      <c r="AS2165" s="48" t="s">
        <v>422</v>
      </c>
      <c r="AT2165" s="48" t="s">
        <v>422</v>
      </c>
      <c r="AU2165" s="48" t="s">
        <v>422</v>
      </c>
      <c r="AV2165" s="48" t="s">
        <v>422</v>
      </c>
      <c r="AW2165" s="48" t="s">
        <v>422</v>
      </c>
      <c r="AX2165" s="48" t="s">
        <v>422</v>
      </c>
      <c r="AY2165" s="48" t="s">
        <v>422</v>
      </c>
      <c r="AZ2165" s="51" t="s">
        <v>422</v>
      </c>
    </row>
    <row r="2166" ht="15.75" customHeight="1">
      <c r="A2166" s="40">
        <v>1946.0</v>
      </c>
      <c r="B2166" s="28" t="s">
        <v>5647</v>
      </c>
      <c r="C2166" s="41"/>
      <c r="D2166" s="42">
        <f t="array" ref="D2166">index(systems,match($A2166,INDEX(systems,0,1),),3)</f>
        <v>-26.121</v>
      </c>
      <c r="E2166" s="42">
        <f t="array" ref="E2166">index(systems,match($A2166,INDEX(systems,0,1),),4)</f>
        <v>167.591</v>
      </c>
      <c r="F2166" s="43" t="str">
        <f>IFERROR(__xludf.DUMMYFUNCTION("let(row, match($B2166&amp;if($C2166&lt;&gt;"""","" [""&amp;$C2166&amp;""]"",""""),index(nebulae,,2),0),join("","",iferror(round(index(nebulae,row,5)/2,3),1),iferror(round(index(nebulae,row,6)/2,3),1),0))"),"1,1,0")</f>
        <v>1,1,0</v>
      </c>
      <c r="G2166" s="44" t="s">
        <v>5648</v>
      </c>
      <c r="H2166" s="45">
        <f t="array" ref="H2166">let(systemId,match(A2166,index(systems,0,1),),refSystemId,match($H$1,index(systems,0,1),),x,index(systems,systemId,3),y,index(systems,systemId,4),refX,index(systems,refSystemId,3),refY,index(systems,refSystemId,4),round(sqrt((x-refX)^2+(y-refY)^2),3))</f>
        <v>169.614</v>
      </c>
      <c r="I2166" s="53"/>
      <c r="J2166" s="53"/>
      <c r="K2166" s="46" t="s">
        <v>690</v>
      </c>
      <c r="L2166" s="46" t="s">
        <v>690</v>
      </c>
      <c r="M2166" s="47" t="s">
        <v>691</v>
      </c>
      <c r="N2166" s="28" t="s">
        <v>692</v>
      </c>
      <c r="O2166" s="48" t="s">
        <v>692</v>
      </c>
      <c r="P2166" s="48" t="s">
        <v>692</v>
      </c>
      <c r="Q2166" s="48" t="s">
        <v>692</v>
      </c>
      <c r="R2166" s="48" t="s">
        <v>692</v>
      </c>
      <c r="S2166" s="48" t="s">
        <v>692</v>
      </c>
      <c r="T2166" s="48" t="s">
        <v>692</v>
      </c>
      <c r="U2166" s="48" t="s">
        <v>692</v>
      </c>
      <c r="V2166" s="48" t="s">
        <v>692</v>
      </c>
      <c r="W2166" s="48" t="s">
        <v>692</v>
      </c>
      <c r="X2166" s="48" t="s">
        <v>693</v>
      </c>
      <c r="Y2166" s="48" t="s">
        <v>694</v>
      </c>
      <c r="Z2166" s="48" t="s">
        <v>409</v>
      </c>
      <c r="AA2166" s="48" t="s">
        <v>695</v>
      </c>
      <c r="AB2166" s="48" t="s">
        <v>695</v>
      </c>
      <c r="AC2166" s="48" t="s">
        <v>695</v>
      </c>
      <c r="AD2166" s="48" t="s">
        <v>695</v>
      </c>
      <c r="AE2166" s="48" t="s">
        <v>695</v>
      </c>
      <c r="AF2166" s="48" t="s">
        <v>695</v>
      </c>
      <c r="AG2166" s="48" t="s">
        <v>5649</v>
      </c>
      <c r="AH2166" s="48" t="s">
        <v>5649</v>
      </c>
      <c r="AI2166" s="48" t="s">
        <v>5649</v>
      </c>
      <c r="AJ2166" s="48" t="s">
        <v>5649</v>
      </c>
      <c r="AK2166" s="48" t="s">
        <v>5649</v>
      </c>
      <c r="AL2166" s="48" t="s">
        <v>5649</v>
      </c>
      <c r="AM2166" s="48" t="s">
        <v>5649</v>
      </c>
      <c r="AN2166" s="48" t="s">
        <v>5649</v>
      </c>
      <c r="AO2166" s="48" t="s">
        <v>5649</v>
      </c>
      <c r="AP2166" s="48" t="s">
        <v>5649</v>
      </c>
      <c r="AQ2166" s="48" t="s">
        <v>914</v>
      </c>
      <c r="AR2166" s="48" t="s">
        <v>914</v>
      </c>
      <c r="AS2166" s="48" t="s">
        <v>914</v>
      </c>
      <c r="AT2166" s="48" t="s">
        <v>914</v>
      </c>
      <c r="AU2166" s="48" t="s">
        <v>914</v>
      </c>
      <c r="AV2166" s="52" t="s">
        <v>531</v>
      </c>
      <c r="AW2166" s="48" t="s">
        <v>531</v>
      </c>
      <c r="AX2166" s="48" t="s">
        <v>531</v>
      </c>
      <c r="AY2166" s="48" t="s">
        <v>531</v>
      </c>
      <c r="AZ2166" s="51" t="s">
        <v>531</v>
      </c>
    </row>
    <row r="2167" ht="15.75" customHeight="1">
      <c r="A2167" s="40">
        <v>1947.0</v>
      </c>
      <c r="B2167" s="28" t="s">
        <v>5650</v>
      </c>
      <c r="C2167" s="41"/>
      <c r="D2167" s="42">
        <f t="array" ref="D2167">index(systems,match($A2167,INDEX(systems,0,1),),3)</f>
        <v>355.767</v>
      </c>
      <c r="E2167" s="42">
        <f t="array" ref="E2167">index(systems,match($A2167,INDEX(systems,0,1),),4)</f>
        <v>-347</v>
      </c>
      <c r="F2167" s="43" t="str">
        <f>IFERROR(__xludf.DUMMYFUNCTION("let(row, match($B2167&amp;if($C2167&lt;&gt;"""","" [""&amp;$C2167&amp;""]"",""""),index(nebulae,,2),0),join("","",iferror(round(index(nebulae,row,5)/2,3),1),iferror(round(index(nebulae,row,6)/2,3),1),0))"),"1,1,0")</f>
        <v>1,1,0</v>
      </c>
      <c r="G2167" s="44" t="s">
        <v>5651</v>
      </c>
      <c r="H2167" s="45">
        <f t="array" ref="H2167">let(systemId,match(A2167,index(systems,0,1),),refSystemId,match($H$1,index(systems,0,1),),x,index(systems,systemId,3),y,index(systems,systemId,4),refX,index(systems,refSystemId,3),refY,index(systems,refSystemId,4),round(sqrt((x-refX)^2+(y-refY)^2),3))</f>
        <v>496.97</v>
      </c>
      <c r="I2167" s="46" t="s">
        <v>408</v>
      </c>
      <c r="J2167" s="46" t="s">
        <v>408</v>
      </c>
      <c r="K2167" s="46" t="s">
        <v>408</v>
      </c>
      <c r="L2167" s="46" t="s">
        <v>408</v>
      </c>
      <c r="M2167" s="46" t="s">
        <v>408</v>
      </c>
      <c r="N2167" s="28" t="s">
        <v>408</v>
      </c>
      <c r="O2167" s="41"/>
      <c r="P2167" s="48" t="s">
        <v>952</v>
      </c>
      <c r="Q2167" s="48" t="s">
        <v>952</v>
      </c>
      <c r="R2167" s="48" t="s">
        <v>952</v>
      </c>
      <c r="S2167" s="48" t="s">
        <v>952</v>
      </c>
      <c r="T2167" s="48" t="s">
        <v>952</v>
      </c>
      <c r="U2167" s="48" t="s">
        <v>952</v>
      </c>
      <c r="V2167" s="48" t="s">
        <v>952</v>
      </c>
      <c r="W2167" s="48" t="s">
        <v>952</v>
      </c>
      <c r="X2167" s="48" t="s">
        <v>952</v>
      </c>
      <c r="Y2167" s="48" t="s">
        <v>953</v>
      </c>
      <c r="Z2167" s="48" t="s">
        <v>953</v>
      </c>
      <c r="AA2167" s="48" t="s">
        <v>953</v>
      </c>
      <c r="AB2167" s="48" t="s">
        <v>953</v>
      </c>
      <c r="AC2167" s="48" t="s">
        <v>953</v>
      </c>
      <c r="AD2167" s="48" t="s">
        <v>953</v>
      </c>
      <c r="AE2167" s="48" t="s">
        <v>953</v>
      </c>
      <c r="AF2167" s="48" t="s">
        <v>953</v>
      </c>
      <c r="AG2167" s="48" t="s">
        <v>953</v>
      </c>
      <c r="AH2167" s="48" t="s">
        <v>953</v>
      </c>
      <c r="AI2167" s="48" t="s">
        <v>953</v>
      </c>
      <c r="AJ2167" s="48" t="s">
        <v>953</v>
      </c>
      <c r="AK2167" s="48" t="s">
        <v>953</v>
      </c>
      <c r="AL2167" s="48" t="s">
        <v>953</v>
      </c>
      <c r="AM2167" s="48" t="s">
        <v>953</v>
      </c>
      <c r="AN2167" s="48" t="s">
        <v>953</v>
      </c>
      <c r="AO2167" s="48" t="s">
        <v>954</v>
      </c>
      <c r="AP2167" s="48" t="s">
        <v>954</v>
      </c>
      <c r="AQ2167" s="48" t="s">
        <v>953</v>
      </c>
      <c r="AR2167" s="48" t="s">
        <v>953</v>
      </c>
      <c r="AS2167" s="48" t="s">
        <v>955</v>
      </c>
      <c r="AT2167" s="48" t="s">
        <v>955</v>
      </c>
      <c r="AU2167" s="48" t="s">
        <v>955</v>
      </c>
      <c r="AV2167" s="48" t="s">
        <v>955</v>
      </c>
      <c r="AW2167" s="48" t="s">
        <v>955</v>
      </c>
      <c r="AX2167" s="48" t="s">
        <v>955</v>
      </c>
      <c r="AY2167" s="48" t="s">
        <v>955</v>
      </c>
      <c r="AZ2167" s="28" t="s">
        <v>955</v>
      </c>
    </row>
    <row r="2168" ht="15.75" customHeight="1">
      <c r="A2168" s="40">
        <v>1948.0</v>
      </c>
      <c r="B2168" s="28" t="s">
        <v>5652</v>
      </c>
      <c r="C2168" s="41"/>
      <c r="D2168" s="42">
        <f t="array" ref="D2168">index(systems,match($A2168,INDEX(systems,0,1),),3)</f>
        <v>-76.278</v>
      </c>
      <c r="E2168" s="42">
        <f t="array" ref="E2168">index(systems,match($A2168,INDEX(systems,0,1),),4)</f>
        <v>-211.423</v>
      </c>
      <c r="F2168" s="43" t="str">
        <f>IFERROR(__xludf.DUMMYFUNCTION("let(row, match($B2168&amp;if($C2168&lt;&gt;"""","" [""&amp;$C2168&amp;""]"",""""),index(nebulae,,2),0),join("","",iferror(round(index(nebulae,row,5)/2,3),1),iferror(round(index(nebulae,row,6)/2,3),1),0))"),"1,1,0")</f>
        <v>1,1,0</v>
      </c>
      <c r="G2168" s="44" t="s">
        <v>5653</v>
      </c>
      <c r="H2168" s="45">
        <f t="array" ref="H2168">let(systemId,match(A2168,index(systems,0,1),),refSystemId,match($H$1,index(systems,0,1),),x,index(systems,systemId,3),y,index(systems,systemId,4),refX,index(systems,refSystemId,3),refY,index(systems,refSystemId,4),round(sqrt((x-refX)^2+(y-refY)^2),3))</f>
        <v>224.762</v>
      </c>
      <c r="I2168" s="46" t="s">
        <v>5654</v>
      </c>
      <c r="J2168" s="47" t="s">
        <v>5655</v>
      </c>
      <c r="K2168" s="47" t="s">
        <v>5655</v>
      </c>
      <c r="L2168" s="47" t="s">
        <v>5655</v>
      </c>
      <c r="M2168" s="46" t="s">
        <v>5655</v>
      </c>
      <c r="N2168" s="28" t="s">
        <v>5655</v>
      </c>
      <c r="O2168" s="48" t="s">
        <v>5655</v>
      </c>
      <c r="P2168" s="48" t="s">
        <v>5655</v>
      </c>
      <c r="Q2168" s="48" t="s">
        <v>5655</v>
      </c>
      <c r="R2168" s="48" t="s">
        <v>5655</v>
      </c>
      <c r="S2168" s="48" t="s">
        <v>5655</v>
      </c>
      <c r="T2168" s="48" t="s">
        <v>5655</v>
      </c>
      <c r="U2168" s="48" t="s">
        <v>5655</v>
      </c>
      <c r="V2168" s="48" t="s">
        <v>5655</v>
      </c>
      <c r="W2168" s="48" t="s">
        <v>5655</v>
      </c>
      <c r="X2168" s="48" t="s">
        <v>5655</v>
      </c>
      <c r="Y2168" s="48" t="s">
        <v>5656</v>
      </c>
      <c r="Z2168" s="48" t="s">
        <v>5656</v>
      </c>
      <c r="AA2168" s="48" t="s">
        <v>5656</v>
      </c>
      <c r="AB2168" s="48" t="s">
        <v>5656</v>
      </c>
      <c r="AC2168" s="48" t="s">
        <v>5656</v>
      </c>
      <c r="AD2168" s="48" t="s">
        <v>5656</v>
      </c>
      <c r="AE2168" s="48" t="s">
        <v>5656</v>
      </c>
      <c r="AF2168" s="48" t="s">
        <v>5656</v>
      </c>
      <c r="AG2168" s="48" t="s">
        <v>5656</v>
      </c>
      <c r="AH2168" s="48" t="s">
        <v>5656</v>
      </c>
      <c r="AI2168" s="48" t="s">
        <v>5656</v>
      </c>
      <c r="AJ2168" s="48" t="s">
        <v>5656</v>
      </c>
      <c r="AK2168" s="48" t="s">
        <v>5656</v>
      </c>
      <c r="AL2168" s="48" t="s">
        <v>5656</v>
      </c>
      <c r="AM2168" s="48" t="s">
        <v>5656</v>
      </c>
      <c r="AN2168" s="48" t="s">
        <v>5656</v>
      </c>
      <c r="AO2168" s="48" t="s">
        <v>5656</v>
      </c>
      <c r="AP2168" s="48" t="s">
        <v>5656</v>
      </c>
      <c r="AQ2168" s="48" t="s">
        <v>5656</v>
      </c>
      <c r="AR2168" s="48" t="s">
        <v>5656</v>
      </c>
      <c r="AS2168" s="48" t="s">
        <v>5657</v>
      </c>
      <c r="AT2168" s="48" t="s">
        <v>5657</v>
      </c>
      <c r="AU2168" s="48" t="s">
        <v>5658</v>
      </c>
      <c r="AV2168" s="48" t="s">
        <v>5658</v>
      </c>
      <c r="AW2168" s="48" t="s">
        <v>5658</v>
      </c>
      <c r="AX2168" s="48" t="s">
        <v>5659</v>
      </c>
      <c r="AY2168" s="48" t="s">
        <v>5659</v>
      </c>
      <c r="AZ2168" s="51" t="s">
        <v>5659</v>
      </c>
    </row>
    <row r="2169" ht="15.75" customHeight="1">
      <c r="A2169" s="40">
        <v>1949.0</v>
      </c>
      <c r="B2169" s="28" t="s">
        <v>5660</v>
      </c>
      <c r="C2169" s="28" t="s">
        <v>733</v>
      </c>
      <c r="D2169" s="42">
        <f t="array" ref="D2169">index(systems,match($A2169,INDEX(systems,0,1),),3)</f>
        <v>-48.602</v>
      </c>
      <c r="E2169" s="42">
        <f t="array" ref="E2169">index(systems,match($A2169,INDEX(systems,0,1),),4)</f>
        <v>234.925</v>
      </c>
      <c r="F2169" s="43" t="str">
        <f>IFERROR(__xludf.DUMMYFUNCTION("let(row, match($B2169&amp;if($C2169&lt;&gt;"""","" [""&amp;$C2169&amp;""]"",""""),index(nebulae,,2),0),join("","",iferror(round(index(nebulae,row,5)/2,3),1),iferror(round(index(nebulae,row,6)/2,3),1),0))"),"1,1,0")</f>
        <v>1,1,0</v>
      </c>
      <c r="G2169" s="44" t="s">
        <v>5661</v>
      </c>
      <c r="H2169" s="45">
        <f t="array" ref="H2169">let(systemId,match(A2169,index(systems,0,1),),refSystemId,match($H$1,index(systems,0,1),),x,index(systems,systemId,3),y,index(systems,systemId,4),refX,index(systems,refSystemId,3),refY,index(systems,refSystemId,4),round(sqrt((x-refX)^2+(y-refY)^2),3))</f>
        <v>239.9</v>
      </c>
      <c r="I2169" s="53"/>
      <c r="J2169" s="53"/>
      <c r="K2169" s="46" t="s">
        <v>690</v>
      </c>
      <c r="L2169" s="46" t="s">
        <v>690</v>
      </c>
      <c r="M2169" s="47" t="s">
        <v>691</v>
      </c>
      <c r="N2169" s="28" t="s">
        <v>692</v>
      </c>
      <c r="O2169" s="48" t="s">
        <v>692</v>
      </c>
      <c r="P2169" s="48" t="s">
        <v>692</v>
      </c>
      <c r="Q2169" s="48" t="s">
        <v>692</v>
      </c>
      <c r="R2169" s="48" t="s">
        <v>692</v>
      </c>
      <c r="S2169" s="48" t="s">
        <v>692</v>
      </c>
      <c r="T2169" s="48" t="s">
        <v>692</v>
      </c>
      <c r="U2169" s="48" t="s">
        <v>692</v>
      </c>
      <c r="V2169" s="48" t="s">
        <v>692</v>
      </c>
      <c r="W2169" s="48" t="s">
        <v>692</v>
      </c>
      <c r="X2169" s="48" t="s">
        <v>5662</v>
      </c>
      <c r="Y2169" s="48" t="s">
        <v>409</v>
      </c>
      <c r="Z2169" s="48" t="s">
        <v>409</v>
      </c>
      <c r="AA2169" s="48" t="s">
        <v>1717</v>
      </c>
      <c r="AB2169" s="48" t="s">
        <v>1717</v>
      </c>
      <c r="AC2169" s="48" t="s">
        <v>1717</v>
      </c>
      <c r="AD2169" s="48" t="s">
        <v>1717</v>
      </c>
      <c r="AE2169" s="48" t="s">
        <v>1717</v>
      </c>
      <c r="AF2169" s="48" t="s">
        <v>1717</v>
      </c>
      <c r="AG2169" s="48" t="s">
        <v>735</v>
      </c>
      <c r="AH2169" s="48" t="s">
        <v>1102</v>
      </c>
      <c r="AI2169" s="48" t="s">
        <v>1102</v>
      </c>
      <c r="AJ2169" s="48" t="s">
        <v>1102</v>
      </c>
      <c r="AK2169" s="48" t="s">
        <v>1102</v>
      </c>
      <c r="AL2169" s="48" t="s">
        <v>1102</v>
      </c>
      <c r="AM2169" s="48" t="s">
        <v>1102</v>
      </c>
      <c r="AN2169" s="48" t="s">
        <v>417</v>
      </c>
      <c r="AO2169" s="48" t="s">
        <v>417</v>
      </c>
      <c r="AP2169" s="48" t="s">
        <v>417</v>
      </c>
      <c r="AQ2169" s="48" t="s">
        <v>849</v>
      </c>
      <c r="AR2169" s="48" t="s">
        <v>849</v>
      </c>
      <c r="AS2169" s="48" t="s">
        <v>849</v>
      </c>
      <c r="AT2169" s="48" t="s">
        <v>849</v>
      </c>
      <c r="AU2169" s="48" t="s">
        <v>849</v>
      </c>
      <c r="AV2169" s="48" t="s">
        <v>849</v>
      </c>
      <c r="AW2169" s="48" t="s">
        <v>849</v>
      </c>
      <c r="AX2169" s="48" t="s">
        <v>417</v>
      </c>
      <c r="AY2169" s="48" t="s">
        <v>850</v>
      </c>
      <c r="AZ2169" s="28" t="s">
        <v>850</v>
      </c>
    </row>
    <row r="2170" ht="15.75" customHeight="1">
      <c r="A2170" s="40">
        <v>2915.0</v>
      </c>
      <c r="B2170" s="28" t="s">
        <v>5660</v>
      </c>
      <c r="C2170" s="28" t="s">
        <v>953</v>
      </c>
      <c r="D2170" s="42">
        <f t="array" ref="D2170">index(systems,match($A2170,INDEX(systems,0,1),),3)</f>
        <v>378.858</v>
      </c>
      <c r="E2170" s="42">
        <f t="array" ref="E2170">index(systems,match($A2170,INDEX(systems,0,1),),4)</f>
        <v>-399.211</v>
      </c>
      <c r="F2170" s="43" t="str">
        <f>IFERROR(__xludf.DUMMYFUNCTION("let(row, match($B2170&amp;if($C2170&lt;&gt;"""","" [""&amp;$C2170&amp;""]"",""""),index(nebulae,,2),0),join("","",iferror(round(index(nebulae,row,5)/2,3),1),iferror(round(index(nebulae,row,6)/2,3),1),0))"),"1,1,0")</f>
        <v>1,1,0</v>
      </c>
      <c r="G2170" s="44" t="s">
        <v>5663</v>
      </c>
      <c r="H2170" s="45">
        <f t="array" ref="H2170">let(systemId,match(A2170,index(systems,0,1),),refSystemId,match($H$1,index(systems,0,1),),x,index(systems,systemId,3),y,index(systems,systemId,4),refX,index(systems,refSystemId,3),refY,index(systems,refSystemId,4),round(sqrt((x-refX)^2+(y-refY)^2),3))</f>
        <v>550.366</v>
      </c>
      <c r="I2170" s="28" t="s">
        <v>408</v>
      </c>
      <c r="J2170" s="28" t="s">
        <v>408</v>
      </c>
      <c r="K2170" s="28" t="s">
        <v>408</v>
      </c>
      <c r="L2170" s="28" t="s">
        <v>408</v>
      </c>
      <c r="M2170" s="28" t="s">
        <v>408</v>
      </c>
      <c r="N2170" s="51" t="s">
        <v>408</v>
      </c>
      <c r="O2170" s="41"/>
      <c r="P2170" s="48" t="s">
        <v>408</v>
      </c>
      <c r="Q2170" s="48" t="s">
        <v>408</v>
      </c>
      <c r="R2170" s="48" t="s">
        <v>408</v>
      </c>
      <c r="S2170" s="48" t="s">
        <v>408</v>
      </c>
      <c r="T2170" s="48" t="s">
        <v>408</v>
      </c>
      <c r="U2170" s="48" t="s">
        <v>408</v>
      </c>
      <c r="V2170" s="48" t="s">
        <v>408</v>
      </c>
      <c r="W2170" s="48" t="s">
        <v>408</v>
      </c>
      <c r="X2170" s="48" t="s">
        <v>408</v>
      </c>
      <c r="Y2170" s="56" t="s">
        <v>408</v>
      </c>
      <c r="Z2170" s="48" t="s">
        <v>408</v>
      </c>
      <c r="AA2170" s="56" t="s">
        <v>953</v>
      </c>
      <c r="AB2170" s="56" t="s">
        <v>953</v>
      </c>
      <c r="AC2170" s="56" t="s">
        <v>953</v>
      </c>
      <c r="AD2170" s="56" t="s">
        <v>953</v>
      </c>
      <c r="AE2170" s="56" t="s">
        <v>953</v>
      </c>
      <c r="AF2170" s="56" t="s">
        <v>953</v>
      </c>
      <c r="AG2170" s="56" t="s">
        <v>953</v>
      </c>
      <c r="AH2170" s="56" t="s">
        <v>953</v>
      </c>
      <c r="AI2170" s="56" t="s">
        <v>953</v>
      </c>
      <c r="AJ2170" s="56" t="s">
        <v>953</v>
      </c>
      <c r="AK2170" s="56" t="s">
        <v>953</v>
      </c>
      <c r="AL2170" s="56" t="s">
        <v>953</v>
      </c>
      <c r="AM2170" s="56" t="s">
        <v>953</v>
      </c>
      <c r="AN2170" s="56" t="s">
        <v>953</v>
      </c>
      <c r="AO2170" s="56" t="s">
        <v>954</v>
      </c>
      <c r="AP2170" s="56" t="s">
        <v>954</v>
      </c>
      <c r="AQ2170" s="56" t="s">
        <v>953</v>
      </c>
      <c r="AR2170" s="56" t="s">
        <v>953</v>
      </c>
      <c r="AS2170" s="56" t="s">
        <v>953</v>
      </c>
      <c r="AT2170" s="56" t="s">
        <v>953</v>
      </c>
      <c r="AU2170" s="48" t="s">
        <v>953</v>
      </c>
      <c r="AV2170" s="56" t="s">
        <v>418</v>
      </c>
      <c r="AW2170" s="56" t="s">
        <v>418</v>
      </c>
      <c r="AX2170" s="56" t="s">
        <v>418</v>
      </c>
      <c r="AY2170" s="56" t="s">
        <v>418</v>
      </c>
      <c r="AZ2170" s="51" t="s">
        <v>418</v>
      </c>
    </row>
    <row r="2171" ht="15.75" customHeight="1">
      <c r="A2171" s="40">
        <v>1950.0</v>
      </c>
      <c r="B2171" s="28" t="s">
        <v>5664</v>
      </c>
      <c r="C2171" s="41"/>
      <c r="D2171" s="42">
        <f t="array" ref="D2171">index(systems,match($A2171,INDEX(systems,0,1),),3)</f>
        <v>420.005</v>
      </c>
      <c r="E2171" s="42">
        <f t="array" ref="E2171">index(systems,match($A2171,INDEX(systems,0,1),),4)</f>
        <v>-68.215</v>
      </c>
      <c r="F2171" s="43" t="str">
        <f>IFERROR(__xludf.DUMMYFUNCTION("let(row, match($B2171&amp;if($C2171&lt;&gt;"""","" [""&amp;$C2171&amp;""]"",""""),index(nebulae,,2),0),join("","",iferror(round(index(nebulae,row,5)/2,3),1),iferror(round(index(nebulae,row,6)/2,3),1),0))"),"1,1,0")</f>
        <v>1,1,0</v>
      </c>
      <c r="G2171" s="44" t="s">
        <v>5665</v>
      </c>
      <c r="H2171" s="45">
        <f t="array" ref="H2171">let(systemId,match(A2171,index(systems,0,1),),refSystemId,match($H$1,index(systems,0,1),),x,index(systems,systemId,3),y,index(systems,systemId,4),refX,index(systems,refSystemId,3),refY,index(systems,refSystemId,4),round(sqrt((x-refX)^2+(y-refY)^2),3))</f>
        <v>425.509</v>
      </c>
      <c r="I2171" s="46" t="s">
        <v>408</v>
      </c>
      <c r="J2171" s="46" t="s">
        <v>408</v>
      </c>
      <c r="K2171" s="46" t="s">
        <v>408</v>
      </c>
      <c r="L2171" s="46" t="s">
        <v>408</v>
      </c>
      <c r="M2171" s="46" t="s">
        <v>408</v>
      </c>
      <c r="N2171" s="28" t="s">
        <v>408</v>
      </c>
      <c r="O2171" s="41"/>
      <c r="P2171" s="48" t="s">
        <v>1032</v>
      </c>
      <c r="Q2171" s="48" t="s">
        <v>1032</v>
      </c>
      <c r="R2171" s="48" t="s">
        <v>1032</v>
      </c>
      <c r="S2171" s="48" t="s">
        <v>1032</v>
      </c>
      <c r="T2171" s="48" t="s">
        <v>1032</v>
      </c>
      <c r="U2171" s="48" t="s">
        <v>1032</v>
      </c>
      <c r="V2171" s="48" t="s">
        <v>1032</v>
      </c>
      <c r="W2171" s="48" t="s">
        <v>1032</v>
      </c>
      <c r="X2171" s="48" t="s">
        <v>1032</v>
      </c>
      <c r="Y2171" s="48" t="s">
        <v>422</v>
      </c>
      <c r="Z2171" s="48" t="s">
        <v>422</v>
      </c>
      <c r="AA2171" s="48" t="s">
        <v>422</v>
      </c>
      <c r="AB2171" s="48" t="s">
        <v>422</v>
      </c>
      <c r="AC2171" s="48" t="s">
        <v>422</v>
      </c>
      <c r="AD2171" s="48" t="s">
        <v>422</v>
      </c>
      <c r="AE2171" s="48" t="s">
        <v>422</v>
      </c>
      <c r="AF2171" s="48" t="s">
        <v>422</v>
      </c>
      <c r="AG2171" s="48" t="s">
        <v>422</v>
      </c>
      <c r="AH2171" s="48" t="s">
        <v>422</v>
      </c>
      <c r="AI2171" s="48" t="s">
        <v>422</v>
      </c>
      <c r="AJ2171" s="48" t="s">
        <v>422</v>
      </c>
      <c r="AK2171" s="48" t="s">
        <v>422</v>
      </c>
      <c r="AL2171" s="48" t="s">
        <v>422</v>
      </c>
      <c r="AM2171" s="48" t="s">
        <v>422</v>
      </c>
      <c r="AN2171" s="48" t="s">
        <v>422</v>
      </c>
      <c r="AO2171" s="48" t="s">
        <v>422</v>
      </c>
      <c r="AP2171" s="48" t="s">
        <v>422</v>
      </c>
      <c r="AQ2171" s="48" t="s">
        <v>422</v>
      </c>
      <c r="AR2171" s="48" t="s">
        <v>422</v>
      </c>
      <c r="AS2171" s="48" t="s">
        <v>422</v>
      </c>
      <c r="AT2171" s="48" t="s">
        <v>422</v>
      </c>
      <c r="AU2171" s="48" t="s">
        <v>422</v>
      </c>
      <c r="AV2171" s="52" t="s">
        <v>422</v>
      </c>
      <c r="AW2171" s="48" t="s">
        <v>422</v>
      </c>
      <c r="AX2171" s="48" t="s">
        <v>422</v>
      </c>
      <c r="AY2171" s="48" t="s">
        <v>422</v>
      </c>
      <c r="AZ2171" s="28" t="s">
        <v>422</v>
      </c>
    </row>
    <row r="2172" ht="15.75" customHeight="1">
      <c r="A2172" s="40">
        <v>1951.0</v>
      </c>
      <c r="B2172" s="28" t="s">
        <v>5666</v>
      </c>
      <c r="C2172" s="41"/>
      <c r="D2172" s="42">
        <f t="array" ref="D2172">index(systems,match($A2172,INDEX(systems,0,1),),3)</f>
        <v>-438.887</v>
      </c>
      <c r="E2172" s="42">
        <f t="array" ref="E2172">index(systems,match($A2172,INDEX(systems,0,1),),4)</f>
        <v>193.565</v>
      </c>
      <c r="F2172" s="43" t="str">
        <f>IFERROR(__xludf.DUMMYFUNCTION("let(row, match($B2172&amp;if($C2172&lt;&gt;"""","" [""&amp;$C2172&amp;""]"",""""),index(nebulae,,2),0),join("","",iferror(round(index(nebulae,row,5)/2,3),1),iferror(round(index(nebulae,row,6)/2,3),1),0))"),"1,1,0")</f>
        <v>1,1,0</v>
      </c>
      <c r="G2172" s="44" t="s">
        <v>5667</v>
      </c>
      <c r="H2172" s="45">
        <f t="array" ref="H2172">let(systemId,match(A2172,index(systems,0,1),),refSystemId,match($H$1,index(systems,0,1),),x,index(systems,systemId,3),y,index(systems,systemId,4),refX,index(systems,refSystemId,3),refY,index(systems,refSystemId,4),round(sqrt((x-refX)^2+(y-refY)^2),3))</f>
        <v>479.676</v>
      </c>
      <c r="I2172" s="41"/>
      <c r="J2172" s="41"/>
      <c r="K2172" s="41"/>
      <c r="L2172" s="41"/>
      <c r="M2172" s="41"/>
      <c r="N2172" s="28" t="s">
        <v>461</v>
      </c>
      <c r="O2172" s="48" t="s">
        <v>461</v>
      </c>
      <c r="P2172" s="48" t="s">
        <v>461</v>
      </c>
      <c r="Q2172" s="48" t="s">
        <v>461</v>
      </c>
      <c r="R2172" s="48" t="s">
        <v>461</v>
      </c>
      <c r="S2172" s="48" t="s">
        <v>449</v>
      </c>
      <c r="T2172" s="48" t="s">
        <v>449</v>
      </c>
      <c r="U2172" s="48" t="s">
        <v>449</v>
      </c>
      <c r="V2172" s="48" t="s">
        <v>449</v>
      </c>
      <c r="W2172" s="48" t="s">
        <v>449</v>
      </c>
      <c r="X2172" s="48" t="s">
        <v>449</v>
      </c>
      <c r="Y2172" s="48" t="s">
        <v>449</v>
      </c>
      <c r="Z2172" s="48" t="s">
        <v>449</v>
      </c>
      <c r="AA2172" s="48" t="s">
        <v>684</v>
      </c>
      <c r="AB2172" s="48" t="s">
        <v>684</v>
      </c>
      <c r="AC2172" s="48" t="s">
        <v>684</v>
      </c>
      <c r="AD2172" s="48" t="s">
        <v>684</v>
      </c>
      <c r="AE2172" s="48" t="s">
        <v>684</v>
      </c>
      <c r="AF2172" s="48" t="s">
        <v>684</v>
      </c>
      <c r="AG2172" s="48" t="s">
        <v>684</v>
      </c>
      <c r="AH2172" s="48" t="s">
        <v>685</v>
      </c>
      <c r="AI2172" s="48" t="s">
        <v>464</v>
      </c>
      <c r="AJ2172" s="48" t="s">
        <v>464</v>
      </c>
      <c r="AK2172" s="48" t="s">
        <v>464</v>
      </c>
      <c r="AL2172" s="48" t="s">
        <v>464</v>
      </c>
      <c r="AM2172" s="48" t="s">
        <v>464</v>
      </c>
      <c r="AN2172" s="48" t="s">
        <v>464</v>
      </c>
      <c r="AO2172" s="48" t="s">
        <v>464</v>
      </c>
      <c r="AP2172" s="48" t="s">
        <v>464</v>
      </c>
      <c r="AQ2172" s="48" t="s">
        <v>464</v>
      </c>
      <c r="AR2172" s="48" t="s">
        <v>464</v>
      </c>
      <c r="AS2172" s="48" t="s">
        <v>466</v>
      </c>
      <c r="AT2172" s="48" t="s">
        <v>467</v>
      </c>
      <c r="AU2172" s="48" t="s">
        <v>467</v>
      </c>
      <c r="AV2172" s="48" t="s">
        <v>418</v>
      </c>
      <c r="AW2172" s="48" t="s">
        <v>418</v>
      </c>
      <c r="AX2172" s="48" t="s">
        <v>418</v>
      </c>
      <c r="AY2172" s="48" t="s">
        <v>418</v>
      </c>
      <c r="AZ2172" s="51" t="s">
        <v>418</v>
      </c>
    </row>
    <row r="2173" ht="15.75" customHeight="1">
      <c r="A2173" s="40">
        <v>2916.0</v>
      </c>
      <c r="B2173" s="28" t="s">
        <v>5668</v>
      </c>
      <c r="C2173" s="41"/>
      <c r="D2173" s="42">
        <f t="array" ref="D2173">index(systems,match($A2173,INDEX(systems,0,1),),3)</f>
        <v>548.594</v>
      </c>
      <c r="E2173" s="42">
        <f t="array" ref="E2173">index(systems,match($A2173,INDEX(systems,0,1),),4)</f>
        <v>-451.651</v>
      </c>
      <c r="F2173" s="43" t="str">
        <f>IFERROR(__xludf.DUMMYFUNCTION("let(row, match($B2173&amp;if($C2173&lt;&gt;"""","" [""&amp;$C2173&amp;""]"",""""),index(nebulae,,2),0),join("","",iferror(round(index(nebulae,row,5)/2,3),1),iferror(round(index(nebulae,row,6)/2,3),1),0))"),"1,1,0")</f>
        <v>1,1,0</v>
      </c>
      <c r="G2173" s="44" t="s">
        <v>5669</v>
      </c>
      <c r="H2173" s="45">
        <f t="array" ref="H2173">let(systemId,match(A2173,index(systems,0,1),),refSystemId,match($H$1,index(systems,0,1),),x,index(systems,systemId,3),y,index(systems,systemId,4),refX,index(systems,refSystemId,3),refY,index(systems,refSystemId,4),round(sqrt((x-refX)^2+(y-refY)^2),3))</f>
        <v>710.594</v>
      </c>
      <c r="I2173" s="56" t="s">
        <v>408</v>
      </c>
      <c r="J2173" s="56" t="s">
        <v>408</v>
      </c>
      <c r="K2173" s="56" t="s">
        <v>408</v>
      </c>
      <c r="L2173" s="56" t="s">
        <v>408</v>
      </c>
      <c r="M2173" s="56" t="s">
        <v>408</v>
      </c>
      <c r="N2173" s="56" t="s">
        <v>408</v>
      </c>
      <c r="O2173" s="41"/>
      <c r="P2173" s="48" t="s">
        <v>408</v>
      </c>
      <c r="Q2173" s="48" t="s">
        <v>408</v>
      </c>
      <c r="R2173" s="48" t="s">
        <v>408</v>
      </c>
      <c r="S2173" s="48" t="s">
        <v>408</v>
      </c>
      <c r="T2173" s="48" t="s">
        <v>408</v>
      </c>
      <c r="U2173" s="48" t="s">
        <v>408</v>
      </c>
      <c r="V2173" s="48" t="s">
        <v>408</v>
      </c>
      <c r="W2173" s="48" t="s">
        <v>408</v>
      </c>
      <c r="X2173" s="48" t="s">
        <v>408</v>
      </c>
      <c r="Y2173" s="56" t="s">
        <v>408</v>
      </c>
      <c r="Z2173" s="41"/>
      <c r="AA2173" s="56" t="s">
        <v>953</v>
      </c>
      <c r="AB2173" s="56" t="s">
        <v>953</v>
      </c>
      <c r="AC2173" s="56" t="s">
        <v>953</v>
      </c>
      <c r="AD2173" s="56" t="s">
        <v>953</v>
      </c>
      <c r="AE2173" s="56" t="s">
        <v>953</v>
      </c>
      <c r="AF2173" s="56" t="s">
        <v>953</v>
      </c>
      <c r="AG2173" s="56" t="s">
        <v>953</v>
      </c>
      <c r="AH2173" s="56" t="s">
        <v>953</v>
      </c>
      <c r="AI2173" s="56" t="s">
        <v>953</v>
      </c>
      <c r="AJ2173" s="56" t="s">
        <v>953</v>
      </c>
      <c r="AK2173" s="56" t="s">
        <v>953</v>
      </c>
      <c r="AL2173" s="56" t="s">
        <v>953</v>
      </c>
      <c r="AM2173" s="56" t="s">
        <v>953</v>
      </c>
      <c r="AN2173" s="56" t="s">
        <v>953</v>
      </c>
      <c r="AO2173" s="56" t="s">
        <v>722</v>
      </c>
      <c r="AP2173" s="56" t="s">
        <v>722</v>
      </c>
      <c r="AQ2173" s="56" t="s">
        <v>722</v>
      </c>
      <c r="AR2173" s="56" t="s">
        <v>722</v>
      </c>
      <c r="AS2173" s="56" t="s">
        <v>722</v>
      </c>
      <c r="AT2173" s="56" t="s">
        <v>722</v>
      </c>
      <c r="AU2173" s="48" t="s">
        <v>722</v>
      </c>
      <c r="AV2173" s="56" t="s">
        <v>722</v>
      </c>
      <c r="AW2173" s="56" t="s">
        <v>722</v>
      </c>
      <c r="AX2173" s="56" t="s">
        <v>722</v>
      </c>
      <c r="AY2173" s="56" t="s">
        <v>722</v>
      </c>
      <c r="AZ2173" s="51" t="s">
        <v>722</v>
      </c>
    </row>
    <row r="2174" ht="15.75" customHeight="1">
      <c r="A2174" s="40">
        <v>1952.0</v>
      </c>
      <c r="B2174" s="28" t="s">
        <v>5670</v>
      </c>
      <c r="C2174" s="41"/>
      <c r="D2174" s="42">
        <f t="array" ref="D2174">index(systems,match($A2174,INDEX(systems,0,1),),3)</f>
        <v>239.151</v>
      </c>
      <c r="E2174" s="42">
        <f t="array" ref="E2174">index(systems,match($A2174,INDEX(systems,0,1),),4)</f>
        <v>176.676</v>
      </c>
      <c r="F2174" s="43" t="str">
        <f>IFERROR(__xludf.DUMMYFUNCTION("let(row, match($B2174&amp;if($C2174&lt;&gt;"""","" [""&amp;$C2174&amp;""]"",""""),index(nebulae,,2),0),join("","",iferror(round(index(nebulae,row,5)/2,3),1),iferror(round(index(nebulae,row,6)/2,3),1),0))"),"1,1,0")</f>
        <v>1,1,0</v>
      </c>
      <c r="G2174" s="44" t="s">
        <v>5671</v>
      </c>
      <c r="H2174" s="45">
        <f t="array" ref="H2174">let(systemId,match(A2174,index(systems,0,1),),refSystemId,match($H$1,index(systems,0,1),),x,index(systems,systemId,3),y,index(systems,systemId,4),refX,index(systems,refSystemId,3),refY,index(systems,refSystemId,4),round(sqrt((x-refX)^2+(y-refY)^2),3))</f>
        <v>297.334</v>
      </c>
      <c r="I2174" s="41"/>
      <c r="J2174" s="41"/>
      <c r="K2174" s="28" t="s">
        <v>418</v>
      </c>
      <c r="L2174" s="41"/>
      <c r="M2174" s="41"/>
      <c r="N2174" s="28" t="s">
        <v>5672</v>
      </c>
      <c r="O2174" s="48" t="s">
        <v>5672</v>
      </c>
      <c r="P2174" s="48" t="s">
        <v>5672</v>
      </c>
      <c r="Q2174" s="48" t="s">
        <v>5672</v>
      </c>
      <c r="R2174" s="48" t="s">
        <v>5672</v>
      </c>
      <c r="S2174" s="48" t="s">
        <v>5672</v>
      </c>
      <c r="T2174" s="48" t="s">
        <v>5672</v>
      </c>
      <c r="U2174" s="48" t="s">
        <v>5672</v>
      </c>
      <c r="V2174" s="48" t="s">
        <v>5672</v>
      </c>
      <c r="W2174" s="48" t="s">
        <v>5672</v>
      </c>
      <c r="X2174" s="48" t="s">
        <v>5672</v>
      </c>
      <c r="Y2174" s="48" t="s">
        <v>5672</v>
      </c>
      <c r="Z2174" s="48" t="s">
        <v>5672</v>
      </c>
      <c r="AA2174" s="48" t="s">
        <v>5672</v>
      </c>
      <c r="AB2174" s="48" t="s">
        <v>5672</v>
      </c>
      <c r="AC2174" s="48" t="s">
        <v>5672</v>
      </c>
      <c r="AD2174" s="48" t="s">
        <v>5672</v>
      </c>
      <c r="AE2174" s="48" t="s">
        <v>5672</v>
      </c>
      <c r="AF2174" s="48" t="s">
        <v>5672</v>
      </c>
      <c r="AG2174" s="48" t="s">
        <v>5672</v>
      </c>
      <c r="AH2174" s="48" t="s">
        <v>5672</v>
      </c>
      <c r="AI2174" s="48" t="s">
        <v>5672</v>
      </c>
      <c r="AJ2174" s="48" t="s">
        <v>5672</v>
      </c>
      <c r="AK2174" s="48" t="s">
        <v>5672</v>
      </c>
      <c r="AL2174" s="48" t="s">
        <v>5672</v>
      </c>
      <c r="AM2174" s="48" t="s">
        <v>5672</v>
      </c>
      <c r="AN2174" s="48" t="s">
        <v>5672</v>
      </c>
      <c r="AO2174" s="48" t="s">
        <v>5672</v>
      </c>
      <c r="AP2174" s="48" t="s">
        <v>5672</v>
      </c>
      <c r="AQ2174" s="48" t="s">
        <v>5673</v>
      </c>
      <c r="AR2174" s="48" t="s">
        <v>5673</v>
      </c>
      <c r="AS2174" s="48" t="s">
        <v>5673</v>
      </c>
      <c r="AT2174" s="48" t="s">
        <v>5673</v>
      </c>
      <c r="AU2174" s="48" t="s">
        <v>5673</v>
      </c>
      <c r="AV2174" s="48" t="s">
        <v>5673</v>
      </c>
      <c r="AW2174" s="48" t="s">
        <v>5673</v>
      </c>
      <c r="AX2174" s="48" t="s">
        <v>5673</v>
      </c>
      <c r="AY2174" s="48" t="s">
        <v>5673</v>
      </c>
      <c r="AZ2174" s="28" t="s">
        <v>5673</v>
      </c>
    </row>
    <row r="2175" ht="15.75" customHeight="1">
      <c r="A2175" s="40">
        <v>1953.0</v>
      </c>
      <c r="B2175" s="28" t="s">
        <v>5674</v>
      </c>
      <c r="C2175" s="41"/>
      <c r="D2175" s="42">
        <f t="array" ref="D2175">index(systems,match($A2175,INDEX(systems,0,1),),3)</f>
        <v>149.4</v>
      </c>
      <c r="E2175" s="42">
        <f t="array" ref="E2175">index(systems,match($A2175,INDEX(systems,0,1),),4)</f>
        <v>173.921</v>
      </c>
      <c r="F2175" s="43" t="str">
        <f>IFERROR(__xludf.DUMMYFUNCTION("let(row, match($B2175&amp;if($C2175&lt;&gt;"""","" [""&amp;$C2175&amp;""]"",""""),index(nebulae,,2),0),join("","",iferror(round(index(nebulae,row,5)/2,3),1),iferror(round(index(nebulae,row,6)/2,3),1),0))"),"1,1,0")</f>
        <v>1,1,0</v>
      </c>
      <c r="G2175" s="44" t="s">
        <v>5675</v>
      </c>
      <c r="H2175" s="45">
        <f t="array" ref="H2175">let(systemId,match(A2175,index(systems,0,1),),refSystemId,match($H$1,index(systems,0,1),),x,index(systems,systemId,3),y,index(systems,systemId,4),refX,index(systems,refSystemId,3),refY,index(systems,refSystemId,4),round(sqrt((x-refX)^2+(y-refY)^2),3))</f>
        <v>229.279</v>
      </c>
      <c r="I2175" s="53"/>
      <c r="J2175" s="53"/>
      <c r="K2175" s="46" t="s">
        <v>418</v>
      </c>
      <c r="L2175" s="53"/>
      <c r="M2175" s="53"/>
      <c r="N2175" s="28" t="s">
        <v>680</v>
      </c>
      <c r="O2175" s="48" t="s">
        <v>680</v>
      </c>
      <c r="P2175" s="48" t="s">
        <v>680</v>
      </c>
      <c r="Q2175" s="48" t="s">
        <v>680</v>
      </c>
      <c r="R2175" s="48" t="s">
        <v>680</v>
      </c>
      <c r="S2175" s="48" t="s">
        <v>680</v>
      </c>
      <c r="T2175" s="48" t="s">
        <v>680</v>
      </c>
      <c r="U2175" s="48" t="s">
        <v>680</v>
      </c>
      <c r="V2175" s="48" t="s">
        <v>680</v>
      </c>
      <c r="W2175" s="48" t="s">
        <v>680</v>
      </c>
      <c r="X2175" s="48" t="s">
        <v>680</v>
      </c>
      <c r="Y2175" s="48" t="s">
        <v>681</v>
      </c>
      <c r="Z2175" s="48" t="s">
        <v>681</v>
      </c>
      <c r="AA2175" s="48" t="s">
        <v>681</v>
      </c>
      <c r="AB2175" s="48" t="s">
        <v>681</v>
      </c>
      <c r="AC2175" s="48" t="s">
        <v>681</v>
      </c>
      <c r="AD2175" s="48" t="s">
        <v>681</v>
      </c>
      <c r="AE2175" s="48" t="s">
        <v>681</v>
      </c>
      <c r="AF2175" s="48" t="s">
        <v>681</v>
      </c>
      <c r="AG2175" s="48" t="s">
        <v>681</v>
      </c>
      <c r="AH2175" s="48" t="s">
        <v>681</v>
      </c>
      <c r="AI2175" s="48" t="s">
        <v>681</v>
      </c>
      <c r="AJ2175" s="48" t="s">
        <v>681</v>
      </c>
      <c r="AK2175" s="48" t="s">
        <v>681</v>
      </c>
      <c r="AL2175" s="48" t="s">
        <v>681</v>
      </c>
      <c r="AM2175" s="48" t="s">
        <v>681</v>
      </c>
      <c r="AN2175" s="48" t="s">
        <v>681</v>
      </c>
      <c r="AO2175" s="48" t="s">
        <v>681</v>
      </c>
      <c r="AP2175" s="48" t="s">
        <v>681</v>
      </c>
      <c r="AQ2175" s="48" t="s">
        <v>681</v>
      </c>
      <c r="AR2175" s="48" t="s">
        <v>681</v>
      </c>
      <c r="AS2175" s="48" t="s">
        <v>681</v>
      </c>
      <c r="AT2175" s="48" t="s">
        <v>681</v>
      </c>
      <c r="AU2175" s="48" t="s">
        <v>681</v>
      </c>
      <c r="AV2175" s="48" t="s">
        <v>681</v>
      </c>
      <c r="AW2175" s="48" t="s">
        <v>681</v>
      </c>
      <c r="AX2175" s="48" t="s">
        <v>681</v>
      </c>
      <c r="AY2175" s="48" t="s">
        <v>681</v>
      </c>
      <c r="AZ2175" s="28" t="s">
        <v>681</v>
      </c>
    </row>
    <row r="2176" ht="15.75" customHeight="1">
      <c r="A2176" s="40">
        <v>1954.0</v>
      </c>
      <c r="B2176" s="28" t="s">
        <v>5676</v>
      </c>
      <c r="C2176" s="41"/>
      <c r="D2176" s="42">
        <f t="array" ref="D2176">index(systems,match($A2176,INDEX(systems,0,1),),3)</f>
        <v>458.47</v>
      </c>
      <c r="E2176" s="42">
        <f t="array" ref="E2176">index(systems,match($A2176,INDEX(systems,0,1),),4)</f>
        <v>227.929</v>
      </c>
      <c r="F2176" s="43" t="str">
        <f>IFERROR(__xludf.DUMMYFUNCTION("let(row, match($B2176&amp;if($C2176&lt;&gt;"""","" [""&amp;$C2176&amp;""]"",""""),index(nebulae,,2),0),join("","",iferror(round(index(nebulae,row,5)/2,3),1),iferror(round(index(nebulae,row,6)/2,3),1),0))"),"1,1,0")</f>
        <v>1,1,0</v>
      </c>
      <c r="G2176" s="44" t="s">
        <v>5677</v>
      </c>
      <c r="H2176" s="45">
        <f t="array" ref="H2176">let(systemId,match(A2176,index(systems,0,1),),refSystemId,match($H$1,index(systems,0,1),),x,index(systems,systemId,3),y,index(systems,systemId,4),refX,index(systems,refSystemId,3),refY,index(systems,refSystemId,4),round(sqrt((x-refX)^2+(y-refY)^2),3))</f>
        <v>512.002</v>
      </c>
      <c r="I2176" s="46" t="s">
        <v>408</v>
      </c>
      <c r="J2176" s="46" t="s">
        <v>408</v>
      </c>
      <c r="K2176" s="46" t="s">
        <v>408</v>
      </c>
      <c r="L2176" s="46" t="s">
        <v>408</v>
      </c>
      <c r="M2176" s="46" t="s">
        <v>408</v>
      </c>
      <c r="N2176" s="28" t="s">
        <v>408</v>
      </c>
      <c r="O2176" s="41"/>
      <c r="P2176" s="48" t="s">
        <v>1557</v>
      </c>
      <c r="Q2176" s="48" t="s">
        <v>1557</v>
      </c>
      <c r="R2176" s="48" t="s">
        <v>1557</v>
      </c>
      <c r="S2176" s="48" t="s">
        <v>1557</v>
      </c>
      <c r="T2176" s="48" t="s">
        <v>1557</v>
      </c>
      <c r="U2176" s="48" t="s">
        <v>1557</v>
      </c>
      <c r="V2176" s="48" t="s">
        <v>1557</v>
      </c>
      <c r="W2176" s="48" t="s">
        <v>1557</v>
      </c>
      <c r="X2176" s="48" t="s">
        <v>422</v>
      </c>
      <c r="Y2176" s="48" t="s">
        <v>422</v>
      </c>
      <c r="Z2176" s="48" t="s">
        <v>422</v>
      </c>
      <c r="AA2176" s="48" t="s">
        <v>422</v>
      </c>
      <c r="AB2176" s="48" t="s">
        <v>422</v>
      </c>
      <c r="AC2176" s="48" t="s">
        <v>422</v>
      </c>
      <c r="AD2176" s="48" t="s">
        <v>422</v>
      </c>
      <c r="AE2176" s="48" t="s">
        <v>422</v>
      </c>
      <c r="AF2176" s="48" t="s">
        <v>422</v>
      </c>
      <c r="AG2176" s="48" t="s">
        <v>422</v>
      </c>
      <c r="AH2176" s="48" t="s">
        <v>422</v>
      </c>
      <c r="AI2176" s="48" t="s">
        <v>422</v>
      </c>
      <c r="AJ2176" s="48" t="s">
        <v>422</v>
      </c>
      <c r="AK2176" s="48" t="s">
        <v>422</v>
      </c>
      <c r="AL2176" s="48" t="s">
        <v>422</v>
      </c>
      <c r="AM2176" s="48" t="s">
        <v>422</v>
      </c>
      <c r="AN2176" s="48" t="s">
        <v>422</v>
      </c>
      <c r="AO2176" s="48" t="s">
        <v>422</v>
      </c>
      <c r="AP2176" s="48" t="s">
        <v>422</v>
      </c>
      <c r="AQ2176" s="48" t="s">
        <v>422</v>
      </c>
      <c r="AR2176" s="48" t="s">
        <v>422</v>
      </c>
      <c r="AS2176" s="48" t="s">
        <v>422</v>
      </c>
      <c r="AT2176" s="48" t="s">
        <v>422</v>
      </c>
      <c r="AU2176" s="48" t="s">
        <v>422</v>
      </c>
      <c r="AV2176" s="48" t="s">
        <v>422</v>
      </c>
      <c r="AW2176" s="48" t="s">
        <v>422</v>
      </c>
      <c r="AX2176" s="48" t="s">
        <v>422</v>
      </c>
      <c r="AY2176" s="48" t="s">
        <v>422</v>
      </c>
      <c r="AZ2176" s="28" t="s">
        <v>422</v>
      </c>
    </row>
    <row r="2177" ht="15.75" customHeight="1">
      <c r="A2177" s="40">
        <v>1955.0</v>
      </c>
      <c r="B2177" s="28" t="s">
        <v>5678</v>
      </c>
      <c r="C2177" s="41"/>
      <c r="D2177" s="42">
        <f t="array" ref="D2177">index(systems,match($A2177,INDEX(systems,0,1),),3)</f>
        <v>74.109</v>
      </c>
      <c r="E2177" s="42">
        <f t="array" ref="E2177">index(systems,match($A2177,INDEX(systems,0,1),),4)</f>
        <v>138.808</v>
      </c>
      <c r="F2177" s="43" t="str">
        <f>IFERROR(__xludf.DUMMYFUNCTION("let(row, match($B2177&amp;if($C2177&lt;&gt;"""","" [""&amp;$C2177&amp;""]"",""""),index(nebulae,,2),0),join("","",iferror(round(index(nebulae,row,5)/2,3),1),iferror(round(index(nebulae,row,6)/2,3),1),0))"),"1,1,0")</f>
        <v>1,1,0</v>
      </c>
      <c r="G2177" s="44" t="s">
        <v>5679</v>
      </c>
      <c r="H2177" s="45">
        <f t="array" ref="H2177">let(systemId,match(A2177,index(systems,0,1),),refSystemId,match($H$1,index(systems,0,1),),x,index(systems,systemId,3),y,index(systems,systemId,4),refX,index(systems,refSystemId,3),refY,index(systems,refSystemId,4),round(sqrt((x-refX)^2+(y-refY)^2),3))</f>
        <v>157.352</v>
      </c>
      <c r="I2177" s="62" t="s">
        <v>408</v>
      </c>
      <c r="J2177" s="62" t="s">
        <v>408</v>
      </c>
      <c r="K2177" s="62" t="s">
        <v>408</v>
      </c>
      <c r="L2177" s="53"/>
      <c r="M2177" s="53"/>
      <c r="N2177" s="59" t="s">
        <v>680</v>
      </c>
      <c r="O2177" s="48" t="s">
        <v>680</v>
      </c>
      <c r="P2177" s="48" t="s">
        <v>680</v>
      </c>
      <c r="Q2177" s="48" t="s">
        <v>680</v>
      </c>
      <c r="R2177" s="48" t="s">
        <v>680</v>
      </c>
      <c r="S2177" s="48" t="s">
        <v>680</v>
      </c>
      <c r="T2177" s="48" t="s">
        <v>680</v>
      </c>
      <c r="U2177" s="48" t="s">
        <v>680</v>
      </c>
      <c r="V2177" s="48" t="s">
        <v>680</v>
      </c>
      <c r="W2177" s="48" t="s">
        <v>422</v>
      </c>
      <c r="X2177" s="48" t="s">
        <v>422</v>
      </c>
      <c r="Y2177" s="48" t="s">
        <v>422</v>
      </c>
      <c r="Z2177" s="48" t="s">
        <v>422</v>
      </c>
      <c r="AA2177" s="48" t="s">
        <v>422</v>
      </c>
      <c r="AB2177" s="48" t="s">
        <v>422</v>
      </c>
      <c r="AC2177" s="48" t="s">
        <v>422</v>
      </c>
      <c r="AD2177" s="48" t="s">
        <v>422</v>
      </c>
      <c r="AE2177" s="48" t="s">
        <v>422</v>
      </c>
      <c r="AF2177" s="48" t="s">
        <v>422</v>
      </c>
      <c r="AG2177" s="48" t="s">
        <v>422</v>
      </c>
      <c r="AH2177" s="48" t="s">
        <v>422</v>
      </c>
      <c r="AI2177" s="48" t="s">
        <v>422</v>
      </c>
      <c r="AJ2177" s="48" t="s">
        <v>422</v>
      </c>
      <c r="AK2177" s="48" t="s">
        <v>422</v>
      </c>
      <c r="AL2177" s="48" t="s">
        <v>422</v>
      </c>
      <c r="AM2177" s="48" t="s">
        <v>422</v>
      </c>
      <c r="AN2177" s="48" t="s">
        <v>422</v>
      </c>
      <c r="AO2177" s="48" t="s">
        <v>422</v>
      </c>
      <c r="AP2177" s="48" t="s">
        <v>422</v>
      </c>
      <c r="AQ2177" s="48" t="s">
        <v>422</v>
      </c>
      <c r="AR2177" s="48" t="s">
        <v>422</v>
      </c>
      <c r="AS2177" s="48" t="s">
        <v>422</v>
      </c>
      <c r="AT2177" s="48" t="s">
        <v>422</v>
      </c>
      <c r="AU2177" s="48" t="s">
        <v>422</v>
      </c>
      <c r="AV2177" s="48" t="s">
        <v>422</v>
      </c>
      <c r="AW2177" s="48" t="s">
        <v>422</v>
      </c>
      <c r="AX2177" s="48" t="s">
        <v>422</v>
      </c>
      <c r="AY2177" s="48" t="s">
        <v>422</v>
      </c>
      <c r="AZ2177" s="28" t="s">
        <v>422</v>
      </c>
    </row>
    <row r="2178" ht="15.75" customHeight="1">
      <c r="A2178" s="40">
        <v>1956.0</v>
      </c>
      <c r="B2178" s="28" t="s">
        <v>5680</v>
      </c>
      <c r="C2178" s="41"/>
      <c r="D2178" s="42">
        <f t="array" ref="D2178">index(systems,match($A2178,INDEX(systems,0,1),),3)</f>
        <v>78.418</v>
      </c>
      <c r="E2178" s="42">
        <f t="array" ref="E2178">index(systems,match($A2178,INDEX(systems,0,1),),4)</f>
        <v>176.289</v>
      </c>
      <c r="F2178" s="43" t="str">
        <f>IFERROR(__xludf.DUMMYFUNCTION("let(row, match($B2178&amp;if($C2178&lt;&gt;"""","" [""&amp;$C2178&amp;""]"",""""),index(nebulae,,2),0),join("","",iferror(round(index(nebulae,row,5)/2,3),1),iferror(round(index(nebulae,row,6)/2,3),1),0))"),"1,1,0")</f>
        <v>1,1,0</v>
      </c>
      <c r="G2178" s="44" t="s">
        <v>5681</v>
      </c>
      <c r="H2178" s="45">
        <f t="array" ref="H2178">let(systemId,match(A2178,index(systems,0,1),),refSystemId,match($H$1,index(systems,0,1),),x,index(systems,systemId,3),y,index(systems,systemId,4),refX,index(systems,refSystemId,3),refY,index(systems,refSystemId,4),round(sqrt((x-refX)^2+(y-refY)^2),3))</f>
        <v>192.944</v>
      </c>
      <c r="I2178" s="41"/>
      <c r="J2178" s="41"/>
      <c r="K2178" s="28" t="s">
        <v>418</v>
      </c>
      <c r="L2178" s="41"/>
      <c r="M2178" s="41"/>
      <c r="N2178" s="28" t="s">
        <v>1204</v>
      </c>
      <c r="O2178" s="48" t="s">
        <v>1204</v>
      </c>
      <c r="P2178" s="48" t="s">
        <v>1204</v>
      </c>
      <c r="Q2178" s="48" t="s">
        <v>1204</v>
      </c>
      <c r="R2178" s="48" t="s">
        <v>1204</v>
      </c>
      <c r="S2178" s="48" t="s">
        <v>1204</v>
      </c>
      <c r="T2178" s="48" t="s">
        <v>1204</v>
      </c>
      <c r="U2178" s="48" t="s">
        <v>1204</v>
      </c>
      <c r="V2178" s="48" t="s">
        <v>1204</v>
      </c>
      <c r="W2178" s="48" t="s">
        <v>1204</v>
      </c>
      <c r="X2178" s="48" t="s">
        <v>1204</v>
      </c>
      <c r="Y2178" s="48" t="s">
        <v>1205</v>
      </c>
      <c r="Z2178" s="48" t="s">
        <v>1205</v>
      </c>
      <c r="AA2178" s="48" t="s">
        <v>1204</v>
      </c>
      <c r="AB2178" s="48" t="s">
        <v>1204</v>
      </c>
      <c r="AC2178" s="48" t="s">
        <v>1204</v>
      </c>
      <c r="AD2178" s="48" t="s">
        <v>1204</v>
      </c>
      <c r="AE2178" s="48" t="s">
        <v>1204</v>
      </c>
      <c r="AF2178" s="48" t="s">
        <v>1204</v>
      </c>
      <c r="AG2178" s="48" t="s">
        <v>1204</v>
      </c>
      <c r="AH2178" s="48" t="s">
        <v>1204</v>
      </c>
      <c r="AI2178" s="48" t="s">
        <v>1204</v>
      </c>
      <c r="AJ2178" s="48" t="s">
        <v>1204</v>
      </c>
      <c r="AK2178" s="48" t="s">
        <v>1204</v>
      </c>
      <c r="AL2178" s="48" t="s">
        <v>1204</v>
      </c>
      <c r="AM2178" s="48" t="s">
        <v>1204</v>
      </c>
      <c r="AN2178" s="48" t="s">
        <v>1205</v>
      </c>
      <c r="AO2178" s="48" t="s">
        <v>1205</v>
      </c>
      <c r="AP2178" s="48" t="s">
        <v>1205</v>
      </c>
      <c r="AQ2178" s="48" t="s">
        <v>1205</v>
      </c>
      <c r="AR2178" s="48" t="s">
        <v>1205</v>
      </c>
      <c r="AS2178" s="48" t="s">
        <v>1205</v>
      </c>
      <c r="AT2178" s="48" t="s">
        <v>1205</v>
      </c>
      <c r="AU2178" s="48" t="s">
        <v>1205</v>
      </c>
      <c r="AV2178" s="48" t="s">
        <v>1205</v>
      </c>
      <c r="AW2178" s="48" t="s">
        <v>1205</v>
      </c>
      <c r="AX2178" s="48" t="s">
        <v>1205</v>
      </c>
      <c r="AY2178" s="48" t="s">
        <v>1205</v>
      </c>
      <c r="AZ2178" s="28" t="s">
        <v>1205</v>
      </c>
    </row>
    <row r="2179" ht="15.75" customHeight="1">
      <c r="A2179" s="40">
        <v>1957.0</v>
      </c>
      <c r="B2179" s="28" t="s">
        <v>5682</v>
      </c>
      <c r="C2179" s="41"/>
      <c r="D2179" s="42">
        <f t="array" ref="D2179">index(systems,match($A2179,INDEX(systems,0,1),),3)</f>
        <v>-486.472</v>
      </c>
      <c r="E2179" s="42">
        <f t="array" ref="E2179">index(systems,match($A2179,INDEX(systems,0,1),),4)</f>
        <v>125.07</v>
      </c>
      <c r="F2179" s="43" t="str">
        <f>IFERROR(__xludf.DUMMYFUNCTION("let(row, match($B2179&amp;if($C2179&lt;&gt;"""","" [""&amp;$C2179&amp;""]"",""""),index(nebulae,,2),0),join("","",iferror(round(index(nebulae,row,5)/2,3),1),iferror(round(index(nebulae,row,6)/2,3),1),0))"),"1,1,0")</f>
        <v>1,1,0</v>
      </c>
      <c r="G2179" s="44" t="s">
        <v>5683</v>
      </c>
      <c r="H2179" s="45">
        <f t="array" ref="H2179">let(systemId,match(A2179,index(systems,0,1),),refSystemId,match($H$1,index(systems,0,1),),x,index(systems,systemId,3),y,index(systems,systemId,4),refX,index(systems,refSystemId,3),refY,index(systems,refSystemId,4),round(sqrt((x-refX)^2+(y-refY)^2),3))</f>
        <v>502.292</v>
      </c>
      <c r="I2179" s="28" t="s">
        <v>408</v>
      </c>
      <c r="J2179" s="28" t="s">
        <v>408</v>
      </c>
      <c r="K2179" s="28" t="s">
        <v>408</v>
      </c>
      <c r="L2179" s="28" t="s">
        <v>408</v>
      </c>
      <c r="M2179" s="28" t="s">
        <v>408</v>
      </c>
      <c r="N2179" s="28" t="s">
        <v>408</v>
      </c>
      <c r="O2179" s="41"/>
      <c r="P2179" s="48" t="s">
        <v>461</v>
      </c>
      <c r="Q2179" s="48" t="s">
        <v>461</v>
      </c>
      <c r="R2179" s="48" t="s">
        <v>461</v>
      </c>
      <c r="S2179" s="48" t="s">
        <v>418</v>
      </c>
      <c r="T2179" s="48" t="s">
        <v>418</v>
      </c>
      <c r="U2179" s="48" t="s">
        <v>418</v>
      </c>
      <c r="V2179" s="48" t="s">
        <v>418</v>
      </c>
      <c r="W2179" s="48" t="s">
        <v>418</v>
      </c>
      <c r="X2179" s="48" t="s">
        <v>422</v>
      </c>
      <c r="Y2179" s="48" t="s">
        <v>418</v>
      </c>
      <c r="Z2179" s="48" t="s">
        <v>418</v>
      </c>
      <c r="AA2179" s="48" t="s">
        <v>418</v>
      </c>
      <c r="AB2179" s="48" t="s">
        <v>473</v>
      </c>
      <c r="AC2179" s="48" t="s">
        <v>473</v>
      </c>
      <c r="AD2179" s="48" t="s">
        <v>473</v>
      </c>
      <c r="AE2179" s="48" t="s">
        <v>473</v>
      </c>
      <c r="AF2179" s="48" t="s">
        <v>473</v>
      </c>
      <c r="AG2179" s="48" t="s">
        <v>473</v>
      </c>
      <c r="AH2179" s="48" t="s">
        <v>473</v>
      </c>
      <c r="AI2179" s="48" t="s">
        <v>473</v>
      </c>
      <c r="AJ2179" s="48" t="s">
        <v>473</v>
      </c>
      <c r="AK2179" s="48" t="s">
        <v>473</v>
      </c>
      <c r="AL2179" s="48" t="s">
        <v>473</v>
      </c>
      <c r="AM2179" s="48" t="s">
        <v>473</v>
      </c>
      <c r="AN2179" s="48" t="s">
        <v>473</v>
      </c>
      <c r="AO2179" s="48" t="s">
        <v>473</v>
      </c>
      <c r="AP2179" s="48" t="s">
        <v>473</v>
      </c>
      <c r="AQ2179" s="48" t="s">
        <v>473</v>
      </c>
      <c r="AR2179" s="48" t="s">
        <v>473</v>
      </c>
      <c r="AS2179" s="48" t="s">
        <v>473</v>
      </c>
      <c r="AT2179" s="48" t="s">
        <v>473</v>
      </c>
      <c r="AU2179" s="48" t="s">
        <v>473</v>
      </c>
      <c r="AV2179" s="48" t="s">
        <v>473</v>
      </c>
      <c r="AW2179" s="48" t="s">
        <v>473</v>
      </c>
      <c r="AX2179" s="48" t="s">
        <v>473</v>
      </c>
      <c r="AY2179" s="48" t="s">
        <v>474</v>
      </c>
      <c r="AZ2179" s="28" t="s">
        <v>474</v>
      </c>
    </row>
    <row r="2180" ht="15.75" customHeight="1">
      <c r="A2180" s="40">
        <v>1958.0</v>
      </c>
      <c r="B2180" s="28" t="s">
        <v>5684</v>
      </c>
      <c r="C2180" s="41"/>
      <c r="D2180" s="42">
        <f t="array" ref="D2180">index(systems,match($A2180,INDEX(systems,0,1),),3)</f>
        <v>398.587</v>
      </c>
      <c r="E2180" s="42">
        <f t="array" ref="E2180">index(systems,match($A2180,INDEX(systems,0,1),),4)</f>
        <v>33.295</v>
      </c>
      <c r="F2180" s="43" t="str">
        <f>IFERROR(__xludf.DUMMYFUNCTION("let(row, match($B2180&amp;if($C2180&lt;&gt;"""","" [""&amp;$C2180&amp;""]"",""""),index(nebulae,,2),0),join("","",iferror(round(index(nebulae,row,5)/2,3),1),iferror(round(index(nebulae,row,6)/2,3),1),0))"),"1,1,0")</f>
        <v>1,1,0</v>
      </c>
      <c r="G2180" s="44" t="s">
        <v>5685</v>
      </c>
      <c r="H2180" s="45">
        <f t="array" ref="H2180">let(systemId,match(A2180,index(systems,0,1),),refSystemId,match($H$1,index(systems,0,1),),x,index(systems,systemId,3),y,index(systems,systemId,4),refX,index(systems,refSystemId,3),refY,index(systems,refSystemId,4),round(sqrt((x-refX)^2+(y-refY)^2),3))</f>
        <v>399.975</v>
      </c>
      <c r="I2180" s="53"/>
      <c r="J2180" s="46" t="s">
        <v>418</v>
      </c>
      <c r="K2180" s="46" t="s">
        <v>418</v>
      </c>
      <c r="L2180" s="53"/>
      <c r="M2180" s="53"/>
      <c r="N2180" s="28" t="s">
        <v>620</v>
      </c>
      <c r="O2180" s="48" t="s">
        <v>620</v>
      </c>
      <c r="P2180" s="48" t="s">
        <v>620</v>
      </c>
      <c r="Q2180" s="48" t="s">
        <v>620</v>
      </c>
      <c r="R2180" s="48" t="s">
        <v>620</v>
      </c>
      <c r="S2180" s="48" t="s">
        <v>620</v>
      </c>
      <c r="T2180" s="48" t="s">
        <v>620</v>
      </c>
      <c r="U2180" s="48" t="s">
        <v>442</v>
      </c>
      <c r="V2180" s="48" t="s">
        <v>442</v>
      </c>
      <c r="W2180" s="48" t="s">
        <v>442</v>
      </c>
      <c r="X2180" s="48" t="s">
        <v>442</v>
      </c>
      <c r="Y2180" s="48" t="s">
        <v>1829</v>
      </c>
      <c r="Z2180" s="48" t="s">
        <v>1829</v>
      </c>
      <c r="AA2180" s="48" t="s">
        <v>1830</v>
      </c>
      <c r="AB2180" s="48" t="s">
        <v>1830</v>
      </c>
      <c r="AC2180" s="48" t="s">
        <v>1830</v>
      </c>
      <c r="AD2180" s="48" t="s">
        <v>1830</v>
      </c>
      <c r="AE2180" s="48" t="s">
        <v>1830</v>
      </c>
      <c r="AF2180" s="48" t="s">
        <v>1830</v>
      </c>
      <c r="AG2180" s="48" t="s">
        <v>1830</v>
      </c>
      <c r="AH2180" s="48" t="s">
        <v>1830</v>
      </c>
      <c r="AI2180" s="48" t="s">
        <v>1830</v>
      </c>
      <c r="AJ2180" s="48" t="s">
        <v>1830</v>
      </c>
      <c r="AK2180" s="48" t="s">
        <v>1830</v>
      </c>
      <c r="AL2180" s="48" t="s">
        <v>1830</v>
      </c>
      <c r="AM2180" s="48" t="s">
        <v>1830</v>
      </c>
      <c r="AN2180" s="48" t="s">
        <v>1830</v>
      </c>
      <c r="AO2180" s="48" t="s">
        <v>1829</v>
      </c>
      <c r="AP2180" s="48" t="s">
        <v>1829</v>
      </c>
      <c r="AQ2180" s="48" t="s">
        <v>1829</v>
      </c>
      <c r="AR2180" s="48" t="s">
        <v>1829</v>
      </c>
      <c r="AS2180" s="48" t="s">
        <v>622</v>
      </c>
      <c r="AT2180" s="48" t="s">
        <v>622</v>
      </c>
      <c r="AU2180" s="48" t="s">
        <v>622</v>
      </c>
      <c r="AV2180" s="48" t="s">
        <v>622</v>
      </c>
      <c r="AW2180" s="48" t="s">
        <v>624</v>
      </c>
      <c r="AX2180" s="48" t="s">
        <v>626</v>
      </c>
      <c r="AY2180" s="48" t="s">
        <v>626</v>
      </c>
      <c r="AZ2180" s="28" t="s">
        <v>626</v>
      </c>
    </row>
    <row r="2181" ht="15.75" customHeight="1">
      <c r="A2181" s="40">
        <v>1959.0</v>
      </c>
      <c r="B2181" s="28" t="s">
        <v>5686</v>
      </c>
      <c r="C2181" s="28" t="s">
        <v>5687</v>
      </c>
      <c r="D2181" s="42">
        <f t="array" ref="D2181">index(systems,match($A2181,INDEX(systems,0,1),),3)</f>
        <v>217.462</v>
      </c>
      <c r="E2181" s="42">
        <f t="array" ref="E2181">index(systems,match($A2181,INDEX(systems,0,1),),4)</f>
        <v>413.615</v>
      </c>
      <c r="F2181" s="43" t="str">
        <f>IFERROR(__xludf.DUMMYFUNCTION("let(row, match($B2181&amp;if($C2181&lt;&gt;"""","" [""&amp;$C2181&amp;""]"",""""),index(nebulae,,2),0),join("","",iferror(round(index(nebulae,row,5)/2,3),1),iferror(round(index(nebulae,row,6)/2,3),1),0))"),"1,1,0")</f>
        <v>1,1,0</v>
      </c>
      <c r="G2181" s="44" t="s">
        <v>5688</v>
      </c>
      <c r="H2181" s="45">
        <f t="array" ref="H2181">let(systemId,match(A2181,index(systems,0,1),),refSystemId,match($H$1,index(systems,0,1),),x,index(systems,systemId,3),y,index(systems,systemId,4),refX,index(systems,refSystemId,3),refY,index(systems,refSystemId,4),round(sqrt((x-refX)^2+(y-refY)^2),3))</f>
        <v>467.298</v>
      </c>
      <c r="I2181" s="60" t="s">
        <v>408</v>
      </c>
      <c r="J2181" s="60" t="s">
        <v>408</v>
      </c>
      <c r="K2181" s="60" t="s">
        <v>408</v>
      </c>
      <c r="L2181" s="41"/>
      <c r="M2181" s="41"/>
      <c r="N2181" s="28" t="s">
        <v>960</v>
      </c>
      <c r="O2181" s="48" t="s">
        <v>960</v>
      </c>
      <c r="P2181" s="48" t="s">
        <v>960</v>
      </c>
      <c r="Q2181" s="48" t="s">
        <v>960</v>
      </c>
      <c r="R2181" s="48" t="s">
        <v>960</v>
      </c>
      <c r="S2181" s="48" t="s">
        <v>960</v>
      </c>
      <c r="T2181" s="48" t="s">
        <v>960</v>
      </c>
      <c r="U2181" s="48" t="s">
        <v>960</v>
      </c>
      <c r="V2181" s="48" t="s">
        <v>960</v>
      </c>
      <c r="W2181" s="48" t="s">
        <v>960</v>
      </c>
      <c r="X2181" s="48" t="s">
        <v>960</v>
      </c>
      <c r="Y2181" s="48" t="s">
        <v>422</v>
      </c>
      <c r="Z2181" s="48" t="s">
        <v>422</v>
      </c>
      <c r="AA2181" s="48" t="s">
        <v>422</v>
      </c>
      <c r="AB2181" s="48" t="s">
        <v>422</v>
      </c>
      <c r="AC2181" s="48" t="s">
        <v>422</v>
      </c>
      <c r="AD2181" s="48" t="s">
        <v>422</v>
      </c>
      <c r="AE2181" s="48" t="s">
        <v>422</v>
      </c>
      <c r="AF2181" s="48" t="s">
        <v>422</v>
      </c>
      <c r="AG2181" s="48" t="s">
        <v>422</v>
      </c>
      <c r="AH2181" s="48" t="s">
        <v>422</v>
      </c>
      <c r="AI2181" s="48" t="s">
        <v>422</v>
      </c>
      <c r="AJ2181" s="48" t="s">
        <v>422</v>
      </c>
      <c r="AK2181" s="48" t="s">
        <v>422</v>
      </c>
      <c r="AL2181" s="48" t="s">
        <v>422</v>
      </c>
      <c r="AM2181" s="48" t="s">
        <v>422</v>
      </c>
      <c r="AN2181" s="48" t="s">
        <v>422</v>
      </c>
      <c r="AO2181" s="48" t="s">
        <v>422</v>
      </c>
      <c r="AP2181" s="48" t="s">
        <v>422</v>
      </c>
      <c r="AQ2181" s="48" t="s">
        <v>422</v>
      </c>
      <c r="AR2181" s="48" t="s">
        <v>422</v>
      </c>
      <c r="AS2181" s="48" t="s">
        <v>422</v>
      </c>
      <c r="AT2181" s="48" t="s">
        <v>422</v>
      </c>
      <c r="AU2181" s="48" t="s">
        <v>422</v>
      </c>
      <c r="AV2181" s="48" t="s">
        <v>960</v>
      </c>
      <c r="AW2181" s="48" t="s">
        <v>960</v>
      </c>
      <c r="AX2181" s="48" t="s">
        <v>960</v>
      </c>
      <c r="AY2181" s="48" t="s">
        <v>960</v>
      </c>
      <c r="AZ2181" s="28" t="s">
        <v>960</v>
      </c>
    </row>
    <row r="2182" ht="15.75" customHeight="1">
      <c r="A2182" s="40">
        <v>1960.0</v>
      </c>
      <c r="B2182" s="28" t="s">
        <v>5689</v>
      </c>
      <c r="C2182" s="41"/>
      <c r="D2182" s="42">
        <f t="array" ref="D2182">index(systems,match($A2182,INDEX(systems,0,1),),3)</f>
        <v>658.885</v>
      </c>
      <c r="E2182" s="42">
        <f t="array" ref="E2182">index(systems,match($A2182,INDEX(systems,0,1),),4)</f>
        <v>293.361</v>
      </c>
      <c r="F2182" s="43" t="str">
        <f>IFERROR(__xludf.DUMMYFUNCTION("let(row, match($B2182&amp;if($C2182&lt;&gt;"""","" [""&amp;$C2182&amp;""]"",""""),index(nebulae,,2),0),join("","",iferror(round(index(nebulae,row,5)/2,3),1),iferror(round(index(nebulae,row,6)/2,3),1),0))"),"1,1,0")</f>
        <v>1,1,0</v>
      </c>
      <c r="G2182" s="44" t="s">
        <v>5690</v>
      </c>
      <c r="H2182" s="45">
        <f t="array" ref="H2182">let(systemId,match(A2182,index(systems,0,1),),refSystemId,match($H$1,index(systems,0,1),),x,index(systems,systemId,3),y,index(systems,systemId,4),refX,index(systems,refSystemId,3),refY,index(systems,refSystemId,4),round(sqrt((x-refX)^2+(y-refY)^2),3))</f>
        <v>721.242</v>
      </c>
      <c r="I2182" s="53"/>
      <c r="J2182" s="53"/>
      <c r="K2182" s="53"/>
      <c r="L2182" s="53"/>
      <c r="M2182" s="53"/>
      <c r="N2182" s="41"/>
      <c r="O2182" s="41"/>
      <c r="P2182" s="48" t="s">
        <v>421</v>
      </c>
      <c r="Q2182" s="48" t="s">
        <v>421</v>
      </c>
      <c r="R2182" s="48" t="s">
        <v>421</v>
      </c>
      <c r="S2182" s="48" t="s">
        <v>421</v>
      </c>
      <c r="T2182" s="48" t="s">
        <v>421</v>
      </c>
      <c r="U2182" s="48" t="s">
        <v>422</v>
      </c>
      <c r="V2182" s="48" t="s">
        <v>422</v>
      </c>
      <c r="W2182" s="48" t="s">
        <v>422</v>
      </c>
      <c r="X2182" s="48" t="s">
        <v>422</v>
      </c>
      <c r="Y2182" s="48" t="s">
        <v>422</v>
      </c>
      <c r="Z2182" s="48" t="s">
        <v>422</v>
      </c>
      <c r="AA2182" s="48" t="s">
        <v>422</v>
      </c>
      <c r="AB2182" s="48" t="s">
        <v>422</v>
      </c>
      <c r="AC2182" s="48" t="s">
        <v>422</v>
      </c>
      <c r="AD2182" s="48" t="s">
        <v>422</v>
      </c>
      <c r="AE2182" s="48" t="s">
        <v>422</v>
      </c>
      <c r="AF2182" s="48" t="s">
        <v>422</v>
      </c>
      <c r="AG2182" s="48" t="s">
        <v>422</v>
      </c>
      <c r="AH2182" s="48" t="s">
        <v>422</v>
      </c>
      <c r="AI2182" s="48" t="s">
        <v>422</v>
      </c>
      <c r="AJ2182" s="48" t="s">
        <v>422</v>
      </c>
      <c r="AK2182" s="48" t="s">
        <v>422</v>
      </c>
      <c r="AL2182" s="48" t="s">
        <v>422</v>
      </c>
      <c r="AM2182" s="48" t="s">
        <v>422</v>
      </c>
      <c r="AN2182" s="48" t="s">
        <v>422</v>
      </c>
      <c r="AO2182" s="48" t="s">
        <v>422</v>
      </c>
      <c r="AP2182" s="48" t="s">
        <v>422</v>
      </c>
      <c r="AQ2182" s="48" t="s">
        <v>422</v>
      </c>
      <c r="AR2182" s="48" t="s">
        <v>422</v>
      </c>
      <c r="AS2182" s="48" t="s">
        <v>422</v>
      </c>
      <c r="AT2182" s="48" t="s">
        <v>422</v>
      </c>
      <c r="AU2182" s="48" t="s">
        <v>422</v>
      </c>
      <c r="AV2182" s="48" t="s">
        <v>422</v>
      </c>
      <c r="AW2182" s="48" t="s">
        <v>422</v>
      </c>
      <c r="AX2182" s="48" t="s">
        <v>422</v>
      </c>
      <c r="AY2182" s="48" t="s">
        <v>422</v>
      </c>
      <c r="AZ2182" s="50" t="s">
        <v>423</v>
      </c>
    </row>
    <row r="2183" ht="15.75" customHeight="1">
      <c r="A2183" s="40">
        <v>1961.0</v>
      </c>
      <c r="B2183" s="28" t="s">
        <v>5691</v>
      </c>
      <c r="C2183" s="41"/>
      <c r="D2183" s="42">
        <f t="array" ref="D2183">index(systems,match($A2183,INDEX(systems,0,1),),3)</f>
        <v>155.338</v>
      </c>
      <c r="E2183" s="42">
        <f t="array" ref="E2183">index(systems,match($A2183,INDEX(systems,0,1),),4)</f>
        <v>317.926</v>
      </c>
      <c r="F2183" s="43" t="str">
        <f>IFERROR(__xludf.DUMMYFUNCTION("let(row, match($B2183&amp;if($C2183&lt;&gt;"""","" [""&amp;$C2183&amp;""]"",""""),index(nebulae,,2),0),join("","",iferror(round(index(nebulae,row,5)/2,3),1),iferror(round(index(nebulae,row,6)/2,3),1),0))"),"1,1,0")</f>
        <v>1,1,0</v>
      </c>
      <c r="G2183" s="44" t="s">
        <v>5692</v>
      </c>
      <c r="H2183" s="45">
        <f t="array" ref="H2183">let(systemId,match(A2183,index(systems,0,1),),refSystemId,match($H$1,index(systems,0,1),),x,index(systems,systemId,3),y,index(systems,systemId,4),refX,index(systems,refSystemId,3),refY,index(systems,refSystemId,4),round(sqrt((x-refX)^2+(y-refY)^2),3))</f>
        <v>353.846</v>
      </c>
      <c r="I2183" s="28" t="s">
        <v>408</v>
      </c>
      <c r="J2183" s="28" t="s">
        <v>408</v>
      </c>
      <c r="K2183" s="28" t="s">
        <v>408</v>
      </c>
      <c r="L2183" s="48" t="s">
        <v>408</v>
      </c>
      <c r="M2183" s="48" t="s">
        <v>408</v>
      </c>
      <c r="N2183" s="28" t="s">
        <v>408</v>
      </c>
      <c r="O2183" s="41"/>
      <c r="P2183" s="48" t="s">
        <v>1257</v>
      </c>
      <c r="Q2183" s="48" t="s">
        <v>1257</v>
      </c>
      <c r="R2183" s="48" t="s">
        <v>1257</v>
      </c>
      <c r="S2183" s="48" t="s">
        <v>1257</v>
      </c>
      <c r="T2183" s="48" t="s">
        <v>1257</v>
      </c>
      <c r="U2183" s="48" t="s">
        <v>1257</v>
      </c>
      <c r="V2183" s="48" t="s">
        <v>1257</v>
      </c>
      <c r="W2183" s="48" t="s">
        <v>1257</v>
      </c>
      <c r="X2183" s="48" t="s">
        <v>1257</v>
      </c>
      <c r="Y2183" s="48" t="s">
        <v>1257</v>
      </c>
      <c r="Z2183" s="48" t="s">
        <v>1257</v>
      </c>
      <c r="AA2183" s="48" t="s">
        <v>1257</v>
      </c>
      <c r="AB2183" s="48" t="s">
        <v>1257</v>
      </c>
      <c r="AC2183" s="48" t="s">
        <v>1257</v>
      </c>
      <c r="AD2183" s="48" t="s">
        <v>1257</v>
      </c>
      <c r="AE2183" s="48" t="s">
        <v>1257</v>
      </c>
      <c r="AF2183" s="48" t="s">
        <v>1257</v>
      </c>
      <c r="AG2183" s="48" t="s">
        <v>730</v>
      </c>
      <c r="AH2183" s="48" t="s">
        <v>730</v>
      </c>
      <c r="AI2183" s="48" t="s">
        <v>730</v>
      </c>
      <c r="AJ2183" s="48" t="s">
        <v>730</v>
      </c>
      <c r="AK2183" s="48" t="s">
        <v>730</v>
      </c>
      <c r="AL2183" s="48" t="s">
        <v>1257</v>
      </c>
      <c r="AM2183" s="48" t="s">
        <v>1257</v>
      </c>
      <c r="AN2183" s="48" t="s">
        <v>1258</v>
      </c>
      <c r="AO2183" s="48" t="s">
        <v>1258</v>
      </c>
      <c r="AP2183" s="48" t="s">
        <v>1258</v>
      </c>
      <c r="AQ2183" s="48" t="s">
        <v>1258</v>
      </c>
      <c r="AR2183" s="48" t="s">
        <v>1258</v>
      </c>
      <c r="AS2183" s="48" t="s">
        <v>1258</v>
      </c>
      <c r="AT2183" s="48" t="s">
        <v>1258</v>
      </c>
      <c r="AU2183" s="48" t="s">
        <v>1258</v>
      </c>
      <c r="AV2183" s="48" t="s">
        <v>1258</v>
      </c>
      <c r="AW2183" s="48" t="s">
        <v>1258</v>
      </c>
      <c r="AX2183" s="48" t="s">
        <v>1258</v>
      </c>
      <c r="AY2183" s="48" t="s">
        <v>1258</v>
      </c>
      <c r="AZ2183" s="28" t="s">
        <v>1258</v>
      </c>
    </row>
    <row r="2184" ht="15.75" customHeight="1">
      <c r="A2184" s="40">
        <v>1962.0</v>
      </c>
      <c r="B2184" s="28" t="s">
        <v>5693</v>
      </c>
      <c r="C2184" s="41"/>
      <c r="D2184" s="42">
        <f t="array" ref="D2184">index(systems,match($A2184,INDEX(systems,0,1),),3)</f>
        <v>15.246</v>
      </c>
      <c r="E2184" s="42">
        <f t="array" ref="E2184">index(systems,match($A2184,INDEX(systems,0,1),),4)</f>
        <v>426.466</v>
      </c>
      <c r="F2184" s="43" t="str">
        <f>IFERROR(__xludf.DUMMYFUNCTION("let(row, match($B2184&amp;if($C2184&lt;&gt;"""","" [""&amp;$C2184&amp;""]"",""""),index(nebulae,,2),0),join("","",iferror(round(index(nebulae,row,5)/2,3),1),iferror(round(index(nebulae,row,6)/2,3),1),0))"),"1,1,0")</f>
        <v>1,1,0</v>
      </c>
      <c r="G2184" s="44" t="s">
        <v>5694</v>
      </c>
      <c r="H2184" s="45">
        <f t="array" ref="H2184">let(systemId,match(A2184,index(systems,0,1),),refSystemId,match($H$1,index(systems,0,1),),x,index(systems,systemId,3),y,index(systems,systemId,4),refX,index(systems,refSystemId,3),refY,index(systems,refSystemId,4),round(sqrt((x-refX)^2+(y-refY)^2),3))</f>
        <v>426.738</v>
      </c>
      <c r="I2184" s="41"/>
      <c r="J2184" s="41"/>
      <c r="K2184" s="28" t="s">
        <v>418</v>
      </c>
      <c r="L2184" s="41"/>
      <c r="M2184" s="41"/>
      <c r="N2184" s="28" t="s">
        <v>846</v>
      </c>
      <c r="O2184" s="48" t="s">
        <v>846</v>
      </c>
      <c r="P2184" s="48" t="s">
        <v>846</v>
      </c>
      <c r="Q2184" s="48" t="s">
        <v>846</v>
      </c>
      <c r="R2184" s="48" t="s">
        <v>846</v>
      </c>
      <c r="S2184" s="48" t="s">
        <v>846</v>
      </c>
      <c r="T2184" s="48" t="s">
        <v>846</v>
      </c>
      <c r="U2184" s="48" t="s">
        <v>846</v>
      </c>
      <c r="V2184" s="48" t="s">
        <v>846</v>
      </c>
      <c r="W2184" s="48" t="s">
        <v>846</v>
      </c>
      <c r="X2184" s="48" t="s">
        <v>846</v>
      </c>
      <c r="Y2184" s="48" t="s">
        <v>847</v>
      </c>
      <c r="Z2184" s="48" t="s">
        <v>847</v>
      </c>
      <c r="AA2184" s="48" t="s">
        <v>848</v>
      </c>
      <c r="AB2184" s="48" t="s">
        <v>848</v>
      </c>
      <c r="AC2184" s="48" t="s">
        <v>849</v>
      </c>
      <c r="AD2184" s="48" t="s">
        <v>849</v>
      </c>
      <c r="AE2184" s="48" t="s">
        <v>849</v>
      </c>
      <c r="AF2184" s="48" t="s">
        <v>849</v>
      </c>
      <c r="AG2184" s="48" t="s">
        <v>849</v>
      </c>
      <c r="AH2184" s="48" t="s">
        <v>849</v>
      </c>
      <c r="AI2184" s="48" t="s">
        <v>849</v>
      </c>
      <c r="AJ2184" s="48" t="s">
        <v>849</v>
      </c>
      <c r="AK2184" s="48" t="s">
        <v>849</v>
      </c>
      <c r="AL2184" s="48" t="s">
        <v>849</v>
      </c>
      <c r="AM2184" s="48" t="s">
        <v>849</v>
      </c>
      <c r="AN2184" s="48" t="s">
        <v>849</v>
      </c>
      <c r="AO2184" s="48" t="s">
        <v>849</v>
      </c>
      <c r="AP2184" s="48" t="s">
        <v>849</v>
      </c>
      <c r="AQ2184" s="48" t="s">
        <v>850</v>
      </c>
      <c r="AR2184" s="48" t="s">
        <v>850</v>
      </c>
      <c r="AS2184" s="48" t="s">
        <v>850</v>
      </c>
      <c r="AT2184" s="48" t="s">
        <v>850</v>
      </c>
      <c r="AU2184" s="48" t="s">
        <v>850</v>
      </c>
      <c r="AV2184" s="52" t="s">
        <v>851</v>
      </c>
      <c r="AW2184" s="52" t="s">
        <v>851</v>
      </c>
      <c r="AX2184" s="52" t="s">
        <v>851</v>
      </c>
      <c r="AY2184" s="52" t="s">
        <v>851</v>
      </c>
      <c r="AZ2184" s="49" t="s">
        <v>851</v>
      </c>
    </row>
    <row r="2185" ht="15.75" customHeight="1">
      <c r="A2185" s="40">
        <v>1963.0</v>
      </c>
      <c r="B2185" s="28" t="s">
        <v>5695</v>
      </c>
      <c r="C2185" s="41"/>
      <c r="D2185" s="42">
        <f t="array" ref="D2185">index(systems,match($A2185,INDEX(systems,0,1),),3)</f>
        <v>-3.109</v>
      </c>
      <c r="E2185" s="42">
        <f t="array" ref="E2185">index(systems,match($A2185,INDEX(systems,0,1),),4)</f>
        <v>-34.688</v>
      </c>
      <c r="F2185" s="43" t="str">
        <f>IFERROR(__xludf.DUMMYFUNCTION("let(row, match($B2185&amp;if($C2185&lt;&gt;"""","" [""&amp;$C2185&amp;""]"",""""),index(nebulae,,2),0),join("","",iferror(round(index(nebulae,row,5)/2,3),1),iferror(round(index(nebulae,row,6)/2,3),1),0))"),"1,1,0")</f>
        <v>1,1,0</v>
      </c>
      <c r="G2185" s="44" t="s">
        <v>5696</v>
      </c>
      <c r="H2185" s="106">
        <f t="array" ref="H2185">let(systemId,match(A2185,index(systems,0,1),),refSystemId,match($H$1,index(systems,0,1),),x,index(systems,systemId,3),y,index(systems,systemId,4),refX,index(systems,refSystemId,3),refY,index(systems,refSystemId,4),round(sqrt((x-refX)^2+(y-refY)^2),3))</f>
        <v>34.827</v>
      </c>
      <c r="I2185" s="46" t="s">
        <v>418</v>
      </c>
      <c r="J2185" s="53"/>
      <c r="K2185" s="53"/>
      <c r="L2185" s="46" t="s">
        <v>508</v>
      </c>
      <c r="M2185" s="46" t="s">
        <v>508</v>
      </c>
      <c r="N2185" s="28" t="s">
        <v>509</v>
      </c>
      <c r="O2185" s="48" t="s">
        <v>509</v>
      </c>
      <c r="P2185" s="48" t="s">
        <v>509</v>
      </c>
      <c r="Q2185" s="48" t="s">
        <v>509</v>
      </c>
      <c r="R2185" s="48" t="s">
        <v>510</v>
      </c>
      <c r="S2185" s="48" t="s">
        <v>509</v>
      </c>
      <c r="T2185" s="48" t="s">
        <v>519</v>
      </c>
      <c r="U2185" s="48" t="s">
        <v>541</v>
      </c>
      <c r="V2185" s="48" t="s">
        <v>541</v>
      </c>
      <c r="W2185" s="48" t="s">
        <v>541</v>
      </c>
      <c r="X2185" s="48" t="s">
        <v>541</v>
      </c>
      <c r="Y2185" s="48" t="s">
        <v>536</v>
      </c>
      <c r="Z2185" s="48" t="s">
        <v>514</v>
      </c>
      <c r="AA2185" s="48" t="s">
        <v>515</v>
      </c>
      <c r="AB2185" s="48" t="s">
        <v>515</v>
      </c>
      <c r="AC2185" s="48" t="s">
        <v>515</v>
      </c>
      <c r="AD2185" s="48" t="s">
        <v>515</v>
      </c>
      <c r="AE2185" s="48" t="s">
        <v>515</v>
      </c>
      <c r="AF2185" s="48" t="s">
        <v>515</v>
      </c>
      <c r="AG2185" s="48" t="s">
        <v>515</v>
      </c>
      <c r="AH2185" s="48" t="s">
        <v>418</v>
      </c>
      <c r="AI2185" s="48" t="s">
        <v>418</v>
      </c>
      <c r="AJ2185" s="48" t="s">
        <v>418</v>
      </c>
      <c r="AK2185" s="48" t="s">
        <v>418</v>
      </c>
      <c r="AL2185" s="48" t="s">
        <v>418</v>
      </c>
      <c r="AM2185" s="48" t="s">
        <v>418</v>
      </c>
      <c r="AN2185" s="48" t="s">
        <v>418</v>
      </c>
      <c r="AO2185" s="48" t="s">
        <v>418</v>
      </c>
      <c r="AP2185" s="48" t="s">
        <v>516</v>
      </c>
      <c r="AQ2185" s="48" t="s">
        <v>516</v>
      </c>
      <c r="AR2185" s="48" t="s">
        <v>517</v>
      </c>
      <c r="AS2185" s="48" t="s">
        <v>930</v>
      </c>
      <c r="AT2185" s="48" t="s">
        <v>930</v>
      </c>
      <c r="AU2185" s="48" t="s">
        <v>930</v>
      </c>
      <c r="AV2185" s="52" t="s">
        <v>930</v>
      </c>
      <c r="AW2185" s="52" t="s">
        <v>930</v>
      </c>
      <c r="AX2185" s="48" t="s">
        <v>931</v>
      </c>
      <c r="AY2185" s="48" t="s">
        <v>541</v>
      </c>
      <c r="AZ2185" s="51" t="s">
        <v>933</v>
      </c>
    </row>
    <row r="2186" ht="15.75" customHeight="1">
      <c r="A2186" s="40">
        <v>1964.0</v>
      </c>
      <c r="B2186" s="28" t="s">
        <v>5697</v>
      </c>
      <c r="C2186" s="41"/>
      <c r="D2186" s="42">
        <f t="array" ref="D2186">index(systems,match($A2186,INDEX(systems,0,1),),3)</f>
        <v>30.493</v>
      </c>
      <c r="E2186" s="42">
        <f t="array" ref="E2186">index(systems,match($A2186,INDEX(systems,0,1),),4)</f>
        <v>-205.809</v>
      </c>
      <c r="F2186" s="43" t="str">
        <f>IFERROR(__xludf.DUMMYFUNCTION("let(row, match($B2186&amp;if($C2186&lt;&gt;"""","" [""&amp;$C2186&amp;""]"",""""),index(nebulae,,2),0),join("","",iferror(round(index(nebulae,row,5)/2,3),1),iferror(round(index(nebulae,row,6)/2,3),1),0))"),"1,1,0")</f>
        <v>1,1,0</v>
      </c>
      <c r="G2186" s="44" t="s">
        <v>5698</v>
      </c>
      <c r="H2186" s="45">
        <f t="array" ref="H2186">let(systemId,match(A2186,index(systems,0,1),),refSystemId,match($H$1,index(systems,0,1),),x,index(systems,systemId,3),y,index(systems,systemId,4),refX,index(systems,refSystemId,3),refY,index(systems,refSystemId,4),round(sqrt((x-refX)^2+(y-refY)^2),3))</f>
        <v>208.056</v>
      </c>
      <c r="I2186" s="46" t="s">
        <v>418</v>
      </c>
      <c r="J2186" s="53"/>
      <c r="K2186" s="53"/>
      <c r="L2186" s="53"/>
      <c r="M2186" s="46" t="s">
        <v>755</v>
      </c>
      <c r="N2186" s="28" t="s">
        <v>3326</v>
      </c>
      <c r="O2186" s="48" t="s">
        <v>3326</v>
      </c>
      <c r="P2186" s="48" t="s">
        <v>3326</v>
      </c>
      <c r="Q2186" s="48" t="s">
        <v>3326</v>
      </c>
      <c r="R2186" s="48" t="s">
        <v>3326</v>
      </c>
      <c r="S2186" s="48" t="s">
        <v>3326</v>
      </c>
      <c r="T2186" s="48" t="s">
        <v>3326</v>
      </c>
      <c r="U2186" s="48" t="s">
        <v>3326</v>
      </c>
      <c r="V2186" s="48" t="s">
        <v>3326</v>
      </c>
      <c r="W2186" s="48" t="s">
        <v>3326</v>
      </c>
      <c r="X2186" s="48" t="s">
        <v>2007</v>
      </c>
      <c r="Y2186" s="48" t="s">
        <v>2007</v>
      </c>
      <c r="Z2186" s="48" t="s">
        <v>2007</v>
      </c>
      <c r="AA2186" s="48" t="s">
        <v>2007</v>
      </c>
      <c r="AB2186" s="48" t="s">
        <v>2007</v>
      </c>
      <c r="AC2186" s="48" t="s">
        <v>2007</v>
      </c>
      <c r="AD2186" s="48" t="s">
        <v>2007</v>
      </c>
      <c r="AE2186" s="48" t="s">
        <v>2007</v>
      </c>
      <c r="AF2186" s="48" t="s">
        <v>2007</v>
      </c>
      <c r="AG2186" s="48" t="s">
        <v>2007</v>
      </c>
      <c r="AH2186" s="48" t="s">
        <v>2007</v>
      </c>
      <c r="AI2186" s="48" t="s">
        <v>2007</v>
      </c>
      <c r="AJ2186" s="48" t="s">
        <v>2007</v>
      </c>
      <c r="AK2186" s="48" t="s">
        <v>2007</v>
      </c>
      <c r="AL2186" s="48" t="s">
        <v>2007</v>
      </c>
      <c r="AM2186" s="48" t="s">
        <v>2007</v>
      </c>
      <c r="AN2186" s="48" t="s">
        <v>2007</v>
      </c>
      <c r="AO2186" s="48" t="s">
        <v>2007</v>
      </c>
      <c r="AP2186" s="48" t="s">
        <v>2007</v>
      </c>
      <c r="AQ2186" s="48" t="s">
        <v>2007</v>
      </c>
      <c r="AR2186" s="48" t="s">
        <v>2007</v>
      </c>
      <c r="AS2186" s="48" t="s">
        <v>2007</v>
      </c>
      <c r="AT2186" s="48" t="s">
        <v>2007</v>
      </c>
      <c r="AU2186" s="48" t="s">
        <v>2007</v>
      </c>
      <c r="AV2186" s="48" t="s">
        <v>2007</v>
      </c>
      <c r="AW2186" s="48" t="s">
        <v>2007</v>
      </c>
      <c r="AX2186" s="48" t="s">
        <v>2007</v>
      </c>
      <c r="AY2186" s="48" t="s">
        <v>2007</v>
      </c>
      <c r="AZ2186" s="28" t="s">
        <v>2007</v>
      </c>
    </row>
    <row r="2187" ht="15.75" customHeight="1">
      <c r="A2187" s="40">
        <v>1965.0</v>
      </c>
      <c r="B2187" s="28" t="s">
        <v>5699</v>
      </c>
      <c r="C2187" s="41"/>
      <c r="D2187" s="42">
        <f t="array" ref="D2187">index(systems,match($A2187,INDEX(systems,0,1),),3)</f>
        <v>46.252</v>
      </c>
      <c r="E2187" s="42">
        <f t="array" ref="E2187">index(systems,match($A2187,INDEX(systems,0,1),),4)</f>
        <v>-207.89</v>
      </c>
      <c r="F2187" s="43" t="str">
        <f>IFERROR(__xludf.DUMMYFUNCTION("let(row, match($B2187&amp;if($C2187&lt;&gt;"""","" [""&amp;$C2187&amp;""]"",""""),index(nebulae,,2),0),join("","",iferror(round(index(nebulae,row,5)/2,3),1),iferror(round(index(nebulae,row,6)/2,3),1),0))"),"1,1,0")</f>
        <v>1,1,0</v>
      </c>
      <c r="G2187" s="44" t="s">
        <v>5700</v>
      </c>
      <c r="H2187" s="45">
        <f t="array" ref="H2187">let(systemId,match(A2187,index(systems,0,1),),refSystemId,match($H$1,index(systems,0,1),),x,index(systems,systemId,3),y,index(systems,systemId,4),refX,index(systems,refSystemId,3),refY,index(systems,refSystemId,4),round(sqrt((x-refX)^2+(y-refY)^2),3))</f>
        <v>212.973</v>
      </c>
      <c r="I2187" s="46" t="s">
        <v>408</v>
      </c>
      <c r="J2187" s="47" t="s">
        <v>408</v>
      </c>
      <c r="K2187" s="47" t="s">
        <v>408</v>
      </c>
      <c r="L2187" s="47" t="s">
        <v>408</v>
      </c>
      <c r="M2187" s="46" t="s">
        <v>408</v>
      </c>
      <c r="N2187" s="28" t="s">
        <v>408</v>
      </c>
      <c r="O2187" s="41"/>
      <c r="P2187" s="48" t="s">
        <v>3326</v>
      </c>
      <c r="Q2187" s="48" t="s">
        <v>3326</v>
      </c>
      <c r="R2187" s="48" t="s">
        <v>3326</v>
      </c>
      <c r="S2187" s="48" t="s">
        <v>3326</v>
      </c>
      <c r="T2187" s="48" t="s">
        <v>3326</v>
      </c>
      <c r="U2187" s="48" t="s">
        <v>3326</v>
      </c>
      <c r="V2187" s="48" t="s">
        <v>3326</v>
      </c>
      <c r="W2187" s="48" t="s">
        <v>3326</v>
      </c>
      <c r="X2187" s="48" t="s">
        <v>2007</v>
      </c>
      <c r="Y2187" s="48" t="s">
        <v>2007</v>
      </c>
      <c r="Z2187" s="48" t="s">
        <v>2007</v>
      </c>
      <c r="AA2187" s="48" t="s">
        <v>2007</v>
      </c>
      <c r="AB2187" s="48" t="s">
        <v>2007</v>
      </c>
      <c r="AC2187" s="48" t="s">
        <v>2007</v>
      </c>
      <c r="AD2187" s="48" t="s">
        <v>2007</v>
      </c>
      <c r="AE2187" s="48" t="s">
        <v>2007</v>
      </c>
      <c r="AF2187" s="48" t="s">
        <v>2007</v>
      </c>
      <c r="AG2187" s="48" t="s">
        <v>2007</v>
      </c>
      <c r="AH2187" s="48" t="s">
        <v>2007</v>
      </c>
      <c r="AI2187" s="48" t="s">
        <v>2007</v>
      </c>
      <c r="AJ2187" s="48" t="s">
        <v>2007</v>
      </c>
      <c r="AK2187" s="48" t="s">
        <v>2007</v>
      </c>
      <c r="AL2187" s="48" t="s">
        <v>2007</v>
      </c>
      <c r="AM2187" s="48" t="s">
        <v>2007</v>
      </c>
      <c r="AN2187" s="48" t="s">
        <v>2007</v>
      </c>
      <c r="AO2187" s="48" t="s">
        <v>2007</v>
      </c>
      <c r="AP2187" s="48" t="s">
        <v>505</v>
      </c>
      <c r="AQ2187" s="48" t="s">
        <v>2007</v>
      </c>
      <c r="AR2187" s="48" t="s">
        <v>2007</v>
      </c>
      <c r="AS2187" s="48" t="s">
        <v>2007</v>
      </c>
      <c r="AT2187" s="48" t="s">
        <v>2007</v>
      </c>
      <c r="AU2187" s="48" t="s">
        <v>2007</v>
      </c>
      <c r="AV2187" s="48" t="s">
        <v>2007</v>
      </c>
      <c r="AW2187" s="48" t="s">
        <v>2007</v>
      </c>
      <c r="AX2187" s="48" t="s">
        <v>2007</v>
      </c>
      <c r="AY2187" s="48" t="s">
        <v>2007</v>
      </c>
      <c r="AZ2187" s="28" t="s">
        <v>2007</v>
      </c>
    </row>
    <row r="2188" ht="15.75" customHeight="1">
      <c r="A2188" s="40">
        <v>1966.0</v>
      </c>
      <c r="B2188" s="28" t="s">
        <v>5701</v>
      </c>
      <c r="C2188" s="41"/>
      <c r="D2188" s="42">
        <f t="array" ref="D2188">index(systems,match($A2188,INDEX(systems,0,1),),3)</f>
        <v>37.67</v>
      </c>
      <c r="E2188" s="42">
        <f t="array" ref="E2188">index(systems,match($A2188,INDEX(systems,0,1),),4)</f>
        <v>264.054</v>
      </c>
      <c r="F2188" s="43" t="str">
        <f>IFERROR(__xludf.DUMMYFUNCTION("let(row, match($B2188&amp;if($C2188&lt;&gt;"""","" [""&amp;$C2188&amp;""]"",""""),index(nebulae,,2),0),join("","",iferror(round(index(nebulae,row,5)/2,3),1),iferror(round(index(nebulae,row,6)/2,3),1),0))"),"1,1,0")</f>
        <v>1,1,0</v>
      </c>
      <c r="G2188" s="44" t="s">
        <v>5702</v>
      </c>
      <c r="H2188" s="45">
        <f t="array" ref="H2188">let(systemId,match(A2188,index(systems,0,1),),refSystemId,match($H$1,index(systems,0,1),),x,index(systems,systemId,3),y,index(systems,systemId,4),refX,index(systems,refSystemId,3),refY,index(systems,refSystemId,4),round(sqrt((x-refX)^2+(y-refY)^2),3))</f>
        <v>266.727</v>
      </c>
      <c r="I2188" s="62" t="s">
        <v>408</v>
      </c>
      <c r="J2188" s="62" t="s">
        <v>408</v>
      </c>
      <c r="K2188" s="62" t="s">
        <v>408</v>
      </c>
      <c r="L2188" s="46" t="s">
        <v>408</v>
      </c>
      <c r="M2188" s="53"/>
      <c r="N2188" s="28" t="s">
        <v>409</v>
      </c>
      <c r="O2188" s="48" t="s">
        <v>409</v>
      </c>
      <c r="P2188" s="48" t="s">
        <v>409</v>
      </c>
      <c r="Q2188" s="48" t="s">
        <v>409</v>
      </c>
      <c r="R2188" s="48" t="s">
        <v>409</v>
      </c>
      <c r="S2188" s="48" t="s">
        <v>409</v>
      </c>
      <c r="T2188" s="48" t="s">
        <v>409</v>
      </c>
      <c r="U2188" s="48" t="s">
        <v>910</v>
      </c>
      <c r="V2188" s="48" t="s">
        <v>910</v>
      </c>
      <c r="W2188" s="48" t="s">
        <v>910</v>
      </c>
      <c r="X2188" s="48" t="s">
        <v>422</v>
      </c>
      <c r="Y2188" s="48" t="s">
        <v>422</v>
      </c>
      <c r="Z2188" s="48" t="s">
        <v>422</v>
      </c>
      <c r="AA2188" s="48" t="s">
        <v>422</v>
      </c>
      <c r="AB2188" s="48" t="s">
        <v>422</v>
      </c>
      <c r="AC2188" s="48" t="s">
        <v>422</v>
      </c>
      <c r="AD2188" s="48" t="s">
        <v>422</v>
      </c>
      <c r="AE2188" s="48" t="s">
        <v>422</v>
      </c>
      <c r="AF2188" s="48" t="s">
        <v>422</v>
      </c>
      <c r="AG2188" s="48" t="s">
        <v>422</v>
      </c>
      <c r="AH2188" s="48" t="s">
        <v>422</v>
      </c>
      <c r="AI2188" s="48" t="s">
        <v>422</v>
      </c>
      <c r="AJ2188" s="48" t="s">
        <v>422</v>
      </c>
      <c r="AK2188" s="48" t="s">
        <v>422</v>
      </c>
      <c r="AL2188" s="48" t="s">
        <v>422</v>
      </c>
      <c r="AM2188" s="48" t="s">
        <v>422</v>
      </c>
      <c r="AN2188" s="48" t="s">
        <v>422</v>
      </c>
      <c r="AO2188" s="48" t="s">
        <v>422</v>
      </c>
      <c r="AP2188" s="48" t="s">
        <v>422</v>
      </c>
      <c r="AQ2188" s="48" t="s">
        <v>422</v>
      </c>
      <c r="AR2188" s="48" t="s">
        <v>422</v>
      </c>
      <c r="AS2188" s="48" t="s">
        <v>422</v>
      </c>
      <c r="AT2188" s="48" t="s">
        <v>422</v>
      </c>
      <c r="AU2188" s="48" t="s">
        <v>422</v>
      </c>
      <c r="AV2188" s="48" t="s">
        <v>422</v>
      </c>
      <c r="AW2188" s="48" t="s">
        <v>422</v>
      </c>
      <c r="AX2188" s="48" t="s">
        <v>422</v>
      </c>
      <c r="AY2188" s="48" t="s">
        <v>422</v>
      </c>
      <c r="AZ2188" s="28" t="s">
        <v>422</v>
      </c>
    </row>
    <row r="2189" ht="15.75" customHeight="1">
      <c r="A2189" s="40">
        <v>1967.0</v>
      </c>
      <c r="B2189" s="28" t="s">
        <v>5703</v>
      </c>
      <c r="C2189" s="41"/>
      <c r="D2189" s="42">
        <f t="array" ref="D2189">index(systems,match($A2189,INDEX(systems,0,1),),3)</f>
        <v>84.778</v>
      </c>
      <c r="E2189" s="42">
        <f t="array" ref="E2189">index(systems,match($A2189,INDEX(systems,0,1),),4)</f>
        <v>2.798</v>
      </c>
      <c r="F2189" s="43" t="str">
        <f>IFERROR(__xludf.DUMMYFUNCTION("let(row, match($B2189&amp;if($C2189&lt;&gt;"""","" [""&amp;$C2189&amp;""]"",""""),index(nebulae,,2),0),join("","",iferror(round(index(nebulae,row,5)/2,3),1),iferror(round(index(nebulae,row,6)/2,3),1),0))"),"1,1,0")</f>
        <v>1,1,0</v>
      </c>
      <c r="G2189" s="44" t="s">
        <v>5704</v>
      </c>
      <c r="H2189" s="45">
        <f t="array" ref="H2189">let(systemId,match(A2189,index(systems,0,1),),refSystemId,match($H$1,index(systems,0,1),),x,index(systems,systemId,3),y,index(systems,systemId,4),refX,index(systems,refSystemId,3),refY,index(systems,refSystemId,4),round(sqrt((x-refX)^2+(y-refY)^2),3))</f>
        <v>84.824</v>
      </c>
      <c r="I2189" s="41"/>
      <c r="J2189" s="28" t="s">
        <v>418</v>
      </c>
      <c r="K2189" s="28" t="s">
        <v>418</v>
      </c>
      <c r="L2189" s="41"/>
      <c r="M2189" s="41"/>
      <c r="N2189" s="28" t="s">
        <v>534</v>
      </c>
      <c r="O2189" s="48" t="s">
        <v>534</v>
      </c>
      <c r="P2189" s="48" t="s">
        <v>534</v>
      </c>
      <c r="Q2189" s="48" t="s">
        <v>534</v>
      </c>
      <c r="R2189" s="48" t="s">
        <v>535</v>
      </c>
      <c r="S2189" s="48" t="s">
        <v>582</v>
      </c>
      <c r="T2189" s="48" t="s">
        <v>582</v>
      </c>
      <c r="U2189" s="48" t="s">
        <v>1079</v>
      </c>
      <c r="V2189" s="48" t="s">
        <v>1079</v>
      </c>
      <c r="W2189" s="48" t="s">
        <v>1079</v>
      </c>
      <c r="X2189" s="48" t="s">
        <v>582</v>
      </c>
      <c r="Y2189" s="48" t="s">
        <v>584</v>
      </c>
      <c r="Z2189" s="48" t="s">
        <v>584</v>
      </c>
      <c r="AA2189" s="48" t="s">
        <v>539</v>
      </c>
      <c r="AB2189" s="48" t="s">
        <v>539</v>
      </c>
      <c r="AC2189" s="48" t="s">
        <v>539</v>
      </c>
      <c r="AD2189" s="48" t="s">
        <v>539</v>
      </c>
      <c r="AE2189" s="48" t="s">
        <v>539</v>
      </c>
      <c r="AF2189" s="48" t="s">
        <v>539</v>
      </c>
      <c r="AG2189" s="48" t="s">
        <v>539</v>
      </c>
      <c r="AH2189" s="48" t="s">
        <v>539</v>
      </c>
      <c r="AI2189" s="48" t="s">
        <v>539</v>
      </c>
      <c r="AJ2189" s="48" t="s">
        <v>539</v>
      </c>
      <c r="AK2189" s="48" t="s">
        <v>539</v>
      </c>
      <c r="AL2189" s="48" t="s">
        <v>539</v>
      </c>
      <c r="AM2189" s="48" t="s">
        <v>539</v>
      </c>
      <c r="AN2189" s="48" t="s">
        <v>539</v>
      </c>
      <c r="AO2189" s="48" t="s">
        <v>584</v>
      </c>
      <c r="AP2189" s="48" t="s">
        <v>584</v>
      </c>
      <c r="AQ2189" s="48" t="s">
        <v>1064</v>
      </c>
      <c r="AR2189" s="52" t="s">
        <v>1064</v>
      </c>
      <c r="AS2189" s="52" t="s">
        <v>5705</v>
      </c>
      <c r="AT2189" s="52" t="s">
        <v>5705</v>
      </c>
      <c r="AU2189" s="52" t="s">
        <v>5705</v>
      </c>
      <c r="AV2189" s="52" t="s">
        <v>5705</v>
      </c>
      <c r="AW2189" s="52" t="s">
        <v>2675</v>
      </c>
      <c r="AX2189" s="52" t="s">
        <v>587</v>
      </c>
      <c r="AY2189" s="52" t="s">
        <v>587</v>
      </c>
      <c r="AZ2189" s="49" t="s">
        <v>587</v>
      </c>
    </row>
    <row r="2190" ht="15.75" customHeight="1">
      <c r="A2190" s="40">
        <v>1968.0</v>
      </c>
      <c r="B2190" s="28" t="s">
        <v>5706</v>
      </c>
      <c r="C2190" s="41"/>
      <c r="D2190" s="42">
        <f t="array" ref="D2190">index(systems,match($A2190,INDEX(systems,0,1),),3)</f>
        <v>154.56</v>
      </c>
      <c r="E2190" s="42">
        <f t="array" ref="E2190">index(systems,match($A2190,INDEX(systems,0,1),),4)</f>
        <v>-142.767</v>
      </c>
      <c r="F2190" s="43" t="str">
        <f>IFERROR(__xludf.DUMMYFUNCTION("let(row, match($B2190&amp;if($C2190&lt;&gt;"""","" [""&amp;$C2190&amp;""]"",""""),index(nebulae,,2),0),join("","",iferror(round(index(nebulae,row,5)/2,3),1),iferror(round(index(nebulae,row,6)/2,3),1),0))"),"1,1,0")</f>
        <v>1,1,0</v>
      </c>
      <c r="G2190" s="44" t="s">
        <v>5707</v>
      </c>
      <c r="H2190" s="45">
        <f t="array" ref="H2190">let(systemId,match(A2190,index(systems,0,1),),refSystemId,match($H$1,index(systems,0,1),),x,index(systems,systemId,3),y,index(systems,systemId,4),refX,index(systems,refSystemId,3),refY,index(systems,refSystemId,4),round(sqrt((x-refX)^2+(y-refY)^2),3))</f>
        <v>210.407</v>
      </c>
      <c r="I2190" s="46" t="s">
        <v>408</v>
      </c>
      <c r="J2190" s="46" t="s">
        <v>408</v>
      </c>
      <c r="K2190" s="47" t="s">
        <v>408</v>
      </c>
      <c r="L2190" s="47" t="s">
        <v>408</v>
      </c>
      <c r="M2190" s="46" t="s">
        <v>408</v>
      </c>
      <c r="N2190" s="28" t="s">
        <v>408</v>
      </c>
      <c r="O2190" s="41"/>
      <c r="P2190" s="48" t="s">
        <v>1734</v>
      </c>
      <c r="Q2190" s="48" t="s">
        <v>1734</v>
      </c>
      <c r="R2190" s="48" t="s">
        <v>1734</v>
      </c>
      <c r="S2190" s="48" t="s">
        <v>1734</v>
      </c>
      <c r="T2190" s="48" t="s">
        <v>1734</v>
      </c>
      <c r="U2190" s="48" t="s">
        <v>1734</v>
      </c>
      <c r="V2190" s="48" t="s">
        <v>1734</v>
      </c>
      <c r="W2190" s="48" t="s">
        <v>1734</v>
      </c>
      <c r="X2190" s="48" t="s">
        <v>502</v>
      </c>
      <c r="Y2190" s="48" t="s">
        <v>422</v>
      </c>
      <c r="Z2190" s="48" t="s">
        <v>422</v>
      </c>
      <c r="AA2190" s="48" t="s">
        <v>422</v>
      </c>
      <c r="AB2190" s="48" t="s">
        <v>422</v>
      </c>
      <c r="AC2190" s="48" t="s">
        <v>422</v>
      </c>
      <c r="AD2190" s="48" t="s">
        <v>422</v>
      </c>
      <c r="AE2190" s="48" t="s">
        <v>422</v>
      </c>
      <c r="AF2190" s="48" t="s">
        <v>422</v>
      </c>
      <c r="AG2190" s="48" t="s">
        <v>422</v>
      </c>
      <c r="AH2190" s="48" t="s">
        <v>422</v>
      </c>
      <c r="AI2190" s="48" t="s">
        <v>422</v>
      </c>
      <c r="AJ2190" s="48" t="s">
        <v>422</v>
      </c>
      <c r="AK2190" s="48" t="s">
        <v>422</v>
      </c>
      <c r="AL2190" s="48" t="s">
        <v>422</v>
      </c>
      <c r="AM2190" s="48" t="s">
        <v>422</v>
      </c>
      <c r="AN2190" s="48" t="s">
        <v>422</v>
      </c>
      <c r="AO2190" s="48" t="s">
        <v>422</v>
      </c>
      <c r="AP2190" s="48" t="s">
        <v>422</v>
      </c>
      <c r="AQ2190" s="48" t="s">
        <v>422</v>
      </c>
      <c r="AR2190" s="48" t="s">
        <v>422</v>
      </c>
      <c r="AS2190" s="48" t="s">
        <v>422</v>
      </c>
      <c r="AT2190" s="48" t="s">
        <v>422</v>
      </c>
      <c r="AU2190" s="48" t="s">
        <v>422</v>
      </c>
      <c r="AV2190" s="48" t="s">
        <v>422</v>
      </c>
      <c r="AW2190" s="48" t="s">
        <v>422</v>
      </c>
      <c r="AX2190" s="48" t="s">
        <v>422</v>
      </c>
      <c r="AY2190" s="48" t="s">
        <v>422</v>
      </c>
      <c r="AZ2190" s="28" t="s">
        <v>422</v>
      </c>
    </row>
    <row r="2191" ht="15.75" customHeight="1">
      <c r="A2191" s="40">
        <v>1969.0</v>
      </c>
      <c r="B2191" s="28" t="s">
        <v>5708</v>
      </c>
      <c r="C2191" s="41"/>
      <c r="D2191" s="42">
        <f t="array" ref="D2191">index(systems,match($A2191,INDEX(systems,0,1),),3)</f>
        <v>188.686</v>
      </c>
      <c r="E2191" s="42">
        <f t="array" ref="E2191">index(systems,match($A2191,INDEX(systems,0,1),),4)</f>
        <v>-436.115</v>
      </c>
      <c r="F2191" s="43" t="str">
        <f>IFERROR(__xludf.DUMMYFUNCTION("let(row, match($B2191&amp;if($C2191&lt;&gt;"""","" [""&amp;$C2191&amp;""]"",""""),index(nebulae,,2),0),join("","",iferror(round(index(nebulae,row,5)/2,3),1),iferror(round(index(nebulae,row,6)/2,3),1),0))"),"1,1,0")</f>
        <v>1,1,0</v>
      </c>
      <c r="G2191" s="44" t="s">
        <v>5709</v>
      </c>
      <c r="H2191" s="45">
        <f t="array" ref="H2191">let(systemId,match(A2191,index(systems,0,1),),refSystemId,match($H$1,index(systems,0,1),),x,index(systems,systemId,3),y,index(systems,systemId,4),refX,index(systems,refSystemId,3),refY,index(systems,refSystemId,4),round(sqrt((x-refX)^2+(y-refY)^2),3))</f>
        <v>475.183</v>
      </c>
      <c r="I2191" s="46" t="s">
        <v>408</v>
      </c>
      <c r="J2191" s="46" t="s">
        <v>408</v>
      </c>
      <c r="K2191" s="46" t="s">
        <v>408</v>
      </c>
      <c r="L2191" s="46" t="s">
        <v>408</v>
      </c>
      <c r="M2191" s="46" t="s">
        <v>408</v>
      </c>
      <c r="N2191" s="28" t="s">
        <v>408</v>
      </c>
      <c r="O2191" s="41"/>
      <c r="P2191" s="48" t="s">
        <v>630</v>
      </c>
      <c r="Q2191" s="48" t="s">
        <v>630</v>
      </c>
      <c r="R2191" s="48" t="s">
        <v>630</v>
      </c>
      <c r="S2191" s="48" t="s">
        <v>630</v>
      </c>
      <c r="T2191" s="48" t="s">
        <v>630</v>
      </c>
      <c r="U2191" s="48" t="s">
        <v>630</v>
      </c>
      <c r="V2191" s="48" t="s">
        <v>630</v>
      </c>
      <c r="W2191" s="48" t="s">
        <v>630</v>
      </c>
      <c r="X2191" s="48" t="s">
        <v>630</v>
      </c>
      <c r="Y2191" s="48" t="s">
        <v>422</v>
      </c>
      <c r="Z2191" s="48" t="s">
        <v>422</v>
      </c>
      <c r="AA2191" s="48" t="s">
        <v>422</v>
      </c>
      <c r="AB2191" s="48" t="s">
        <v>422</v>
      </c>
      <c r="AC2191" s="48" t="s">
        <v>422</v>
      </c>
      <c r="AD2191" s="48" t="s">
        <v>422</v>
      </c>
      <c r="AE2191" s="48" t="s">
        <v>422</v>
      </c>
      <c r="AF2191" s="48" t="s">
        <v>422</v>
      </c>
      <c r="AG2191" s="48" t="s">
        <v>422</v>
      </c>
      <c r="AH2191" s="48" t="s">
        <v>422</v>
      </c>
      <c r="AI2191" s="48" t="s">
        <v>422</v>
      </c>
      <c r="AJ2191" s="48" t="s">
        <v>422</v>
      </c>
      <c r="AK2191" s="48" t="s">
        <v>422</v>
      </c>
      <c r="AL2191" s="48" t="s">
        <v>422</v>
      </c>
      <c r="AM2191" s="48" t="s">
        <v>422</v>
      </c>
      <c r="AN2191" s="48" t="s">
        <v>422</v>
      </c>
      <c r="AO2191" s="48" t="s">
        <v>422</v>
      </c>
      <c r="AP2191" s="48" t="s">
        <v>422</v>
      </c>
      <c r="AQ2191" s="48" t="s">
        <v>422</v>
      </c>
      <c r="AR2191" s="48" t="s">
        <v>422</v>
      </c>
      <c r="AS2191" s="48" t="s">
        <v>422</v>
      </c>
      <c r="AT2191" s="48" t="s">
        <v>422</v>
      </c>
      <c r="AU2191" s="48" t="s">
        <v>422</v>
      </c>
      <c r="AV2191" s="48" t="s">
        <v>422</v>
      </c>
      <c r="AW2191" s="48" t="s">
        <v>422</v>
      </c>
      <c r="AX2191" s="48" t="s">
        <v>422</v>
      </c>
      <c r="AY2191" s="48" t="s">
        <v>422</v>
      </c>
      <c r="AZ2191" s="28" t="s">
        <v>422</v>
      </c>
    </row>
    <row r="2192" ht="15.75" customHeight="1">
      <c r="A2192" s="40">
        <v>1970.0</v>
      </c>
      <c r="B2192" s="28" t="s">
        <v>5710</v>
      </c>
      <c r="C2192" s="41"/>
      <c r="D2192" s="42">
        <f t="array" ref="D2192">index(systems,match($A2192,INDEX(systems,0,1),),3)</f>
        <v>479.751</v>
      </c>
      <c r="E2192" s="42">
        <f t="array" ref="E2192">index(systems,match($A2192,INDEX(systems,0,1),),4)</f>
        <v>77.243</v>
      </c>
      <c r="F2192" s="43" t="str">
        <f>IFERROR(__xludf.DUMMYFUNCTION("let(row, match($B2192&amp;if($C2192&lt;&gt;"""","" [""&amp;$C2192&amp;""]"",""""),index(nebulae,,2),0),join("","",iferror(round(index(nebulae,row,5)/2,3),1),iferror(round(index(nebulae,row,6)/2,3),1),0))"),"1,1,0")</f>
        <v>1,1,0</v>
      </c>
      <c r="G2192" s="44" t="s">
        <v>5711</v>
      </c>
      <c r="H2192" s="45">
        <f t="array" ref="H2192">let(systemId,match(A2192,index(systems,0,1),),refSystemId,match($H$1,index(systems,0,1),),x,index(systems,systemId,3),y,index(systems,systemId,4),refX,index(systems,refSystemId,3),refY,index(systems,refSystemId,4),round(sqrt((x-refX)^2+(y-refY)^2),3))</f>
        <v>485.93</v>
      </c>
      <c r="I2192" s="54"/>
      <c r="J2192" s="54"/>
      <c r="K2192" s="54"/>
      <c r="L2192" s="54"/>
      <c r="M2192" s="54"/>
      <c r="N2192" s="49" t="s">
        <v>552</v>
      </c>
      <c r="O2192" s="52" t="s">
        <v>620</v>
      </c>
      <c r="P2192" s="48" t="s">
        <v>620</v>
      </c>
      <c r="Q2192" s="48" t="s">
        <v>620</v>
      </c>
      <c r="R2192" s="48" t="s">
        <v>620</v>
      </c>
      <c r="S2192" s="48" t="s">
        <v>620</v>
      </c>
      <c r="T2192" s="48" t="s">
        <v>620</v>
      </c>
      <c r="U2192" s="48" t="s">
        <v>620</v>
      </c>
      <c r="V2192" s="48" t="s">
        <v>620</v>
      </c>
      <c r="W2192" s="48" t="s">
        <v>620</v>
      </c>
      <c r="X2192" s="48" t="s">
        <v>620</v>
      </c>
      <c r="Y2192" s="48" t="s">
        <v>1070</v>
      </c>
      <c r="Z2192" s="48" t="s">
        <v>1070</v>
      </c>
      <c r="AA2192" s="48" t="s">
        <v>1071</v>
      </c>
      <c r="AB2192" s="48" t="s">
        <v>1071</v>
      </c>
      <c r="AC2192" s="48" t="s">
        <v>1071</v>
      </c>
      <c r="AD2192" s="48" t="s">
        <v>1071</v>
      </c>
      <c r="AE2192" s="48" t="s">
        <v>1071</v>
      </c>
      <c r="AF2192" s="48" t="s">
        <v>1071</v>
      </c>
      <c r="AG2192" s="48" t="s">
        <v>1071</v>
      </c>
      <c r="AH2192" s="48" t="s">
        <v>1071</v>
      </c>
      <c r="AI2192" s="48" t="s">
        <v>1071</v>
      </c>
      <c r="AJ2192" s="48" t="s">
        <v>1071</v>
      </c>
      <c r="AK2192" s="48" t="s">
        <v>1071</v>
      </c>
      <c r="AL2192" s="48" t="s">
        <v>1071</v>
      </c>
      <c r="AM2192" s="48" t="s">
        <v>1071</v>
      </c>
      <c r="AN2192" s="48" t="s">
        <v>1071</v>
      </c>
      <c r="AO2192" s="48" t="s">
        <v>1070</v>
      </c>
      <c r="AP2192" s="48" t="s">
        <v>1070</v>
      </c>
      <c r="AQ2192" s="48" t="s">
        <v>1070</v>
      </c>
      <c r="AR2192" s="48" t="s">
        <v>1070</v>
      </c>
      <c r="AS2192" s="48" t="s">
        <v>1070</v>
      </c>
      <c r="AT2192" s="48" t="s">
        <v>1070</v>
      </c>
      <c r="AU2192" s="48" t="s">
        <v>1070</v>
      </c>
      <c r="AV2192" s="48" t="s">
        <v>777</v>
      </c>
      <c r="AW2192" s="48" t="s">
        <v>777</v>
      </c>
      <c r="AX2192" s="48" t="s">
        <v>777</v>
      </c>
      <c r="AY2192" s="48" t="s">
        <v>777</v>
      </c>
      <c r="AZ2192" s="28" t="s">
        <v>777</v>
      </c>
    </row>
    <row r="2193" ht="15.75" customHeight="1">
      <c r="A2193" s="40">
        <v>1971.0</v>
      </c>
      <c r="B2193" s="28" t="s">
        <v>5712</v>
      </c>
      <c r="C2193" s="41"/>
      <c r="D2193" s="42">
        <f t="array" ref="D2193">index(systems,match($A2193,INDEX(systems,0,1),),3)</f>
        <v>-3.109</v>
      </c>
      <c r="E2193" s="42">
        <f t="array" ref="E2193">index(systems,match($A2193,INDEX(systems,0,1),),4)</f>
        <v>-287.978</v>
      </c>
      <c r="F2193" s="43" t="str">
        <f>IFERROR(__xludf.DUMMYFUNCTION("let(row, match($B2193&amp;if($C2193&lt;&gt;"""","" [""&amp;$C2193&amp;""]"",""""),index(nebulae,,2),0),join("","",iferror(round(index(nebulae,row,5)/2,3),1),iferror(round(index(nebulae,row,6)/2,3),1),0))"),"1,1,0")</f>
        <v>1,1,0</v>
      </c>
      <c r="G2193" s="44" t="s">
        <v>5713</v>
      </c>
      <c r="H2193" s="45">
        <f t="array" ref="H2193">let(systemId,match(A2193,index(systems,0,1),),refSystemId,match($H$1,index(systems,0,1),),x,index(systems,systemId,3),y,index(systems,systemId,4),refX,index(systems,refSystemId,3),refY,index(systems,refSystemId,4),round(sqrt((x-refX)^2+(y-refY)^2),3))</f>
        <v>287.995</v>
      </c>
      <c r="I2193" s="28" t="s">
        <v>418</v>
      </c>
      <c r="J2193" s="41"/>
      <c r="K2193" s="41"/>
      <c r="L2193" s="41"/>
      <c r="M2193" s="28" t="s">
        <v>966</v>
      </c>
      <c r="N2193" s="28" t="s">
        <v>967</v>
      </c>
      <c r="O2193" s="48" t="s">
        <v>967</v>
      </c>
      <c r="P2193" s="48" t="s">
        <v>967</v>
      </c>
      <c r="Q2193" s="48" t="s">
        <v>967</v>
      </c>
      <c r="R2193" s="48" t="s">
        <v>967</v>
      </c>
      <c r="S2193" s="48" t="s">
        <v>967</v>
      </c>
      <c r="T2193" s="48" t="s">
        <v>967</v>
      </c>
      <c r="U2193" s="48" t="s">
        <v>967</v>
      </c>
      <c r="V2193" s="48" t="s">
        <v>967</v>
      </c>
      <c r="W2193" s="48" t="s">
        <v>967</v>
      </c>
      <c r="X2193" s="48" t="s">
        <v>967</v>
      </c>
      <c r="Y2193" s="48" t="s">
        <v>968</v>
      </c>
      <c r="Z2193" s="48" t="s">
        <v>969</v>
      </c>
      <c r="AA2193" s="48" t="s">
        <v>968</v>
      </c>
      <c r="AB2193" s="48" t="s">
        <v>968</v>
      </c>
      <c r="AC2193" s="48" t="s">
        <v>968</v>
      </c>
      <c r="AD2193" s="48" t="s">
        <v>968</v>
      </c>
      <c r="AE2193" s="48" t="s">
        <v>968</v>
      </c>
      <c r="AF2193" s="48" t="s">
        <v>968</v>
      </c>
      <c r="AG2193" s="48" t="s">
        <v>968</v>
      </c>
      <c r="AH2193" s="48" t="s">
        <v>968</v>
      </c>
      <c r="AI2193" s="48" t="s">
        <v>968</v>
      </c>
      <c r="AJ2193" s="48" t="s">
        <v>968</v>
      </c>
      <c r="AK2193" s="48" t="s">
        <v>968</v>
      </c>
      <c r="AL2193" s="48" t="s">
        <v>968</v>
      </c>
      <c r="AM2193" s="48" t="s">
        <v>968</v>
      </c>
      <c r="AN2193" s="48" t="s">
        <v>968</v>
      </c>
      <c r="AO2193" s="48" t="s">
        <v>968</v>
      </c>
      <c r="AP2193" s="48" t="s">
        <v>968</v>
      </c>
      <c r="AQ2193" s="48" t="s">
        <v>968</v>
      </c>
      <c r="AR2193" s="48" t="s">
        <v>968</v>
      </c>
      <c r="AS2193" s="48" t="s">
        <v>968</v>
      </c>
      <c r="AT2193" s="48" t="s">
        <v>968</v>
      </c>
      <c r="AU2193" s="48" t="s">
        <v>968</v>
      </c>
      <c r="AV2193" s="48" t="s">
        <v>967</v>
      </c>
      <c r="AW2193" s="48" t="s">
        <v>967</v>
      </c>
      <c r="AX2193" s="48" t="s">
        <v>967</v>
      </c>
      <c r="AY2193" s="48" t="s">
        <v>967</v>
      </c>
      <c r="AZ2193" s="51" t="s">
        <v>969</v>
      </c>
    </row>
    <row r="2194" ht="15.75" customHeight="1">
      <c r="A2194" s="40">
        <v>1972.0</v>
      </c>
      <c r="B2194" s="28" t="s">
        <v>5714</v>
      </c>
      <c r="C2194" s="41"/>
      <c r="D2194" s="42">
        <f t="array" ref="D2194">index(systems,match($A2194,INDEX(systems,0,1),),3)</f>
        <v>-241.378</v>
      </c>
      <c r="E2194" s="42">
        <f t="array" ref="E2194">index(systems,match($A2194,INDEX(systems,0,1),),4)</f>
        <v>-409.228</v>
      </c>
      <c r="F2194" s="43" t="str">
        <f>IFERROR(__xludf.DUMMYFUNCTION("let(row, match($B2194&amp;if($C2194&lt;&gt;"""","" [""&amp;$C2194&amp;""]"",""""),index(nebulae,,2),0),join("","",iferror(round(index(nebulae,row,5)/2,3),1),iferror(round(index(nebulae,row,6)/2,3),1),0))"),"1,1,0")</f>
        <v>1,1,0</v>
      </c>
      <c r="G2194" s="44" t="s">
        <v>5715</v>
      </c>
      <c r="H2194" s="45">
        <f t="array" ref="H2194">let(systemId,match(A2194,index(systems,0,1),),refSystemId,match($H$1,index(systems,0,1),),x,index(systems,systemId,3),y,index(systems,systemId,4),refX,index(systems,refSystemId,3),refY,index(systems,refSystemId,4),round(sqrt((x-refX)^2+(y-refY)^2),3))</f>
        <v>475.111</v>
      </c>
      <c r="I2194" s="28" t="s">
        <v>408</v>
      </c>
      <c r="J2194" s="28" t="s">
        <v>408</v>
      </c>
      <c r="K2194" s="28" t="s">
        <v>408</v>
      </c>
      <c r="L2194" s="28" t="s">
        <v>408</v>
      </c>
      <c r="M2194" s="28" t="s">
        <v>408</v>
      </c>
      <c r="N2194" s="28" t="s">
        <v>576</v>
      </c>
      <c r="O2194" s="48" t="s">
        <v>576</v>
      </c>
      <c r="P2194" s="48" t="s">
        <v>609</v>
      </c>
      <c r="Q2194" s="48" t="s">
        <v>609</v>
      </c>
      <c r="R2194" s="48" t="s">
        <v>609</v>
      </c>
      <c r="S2194" s="48" t="s">
        <v>609</v>
      </c>
      <c r="T2194" s="48" t="s">
        <v>609</v>
      </c>
      <c r="U2194" s="48" t="s">
        <v>609</v>
      </c>
      <c r="V2194" s="48" t="s">
        <v>609</v>
      </c>
      <c r="W2194" s="48" t="s">
        <v>609</v>
      </c>
      <c r="X2194" s="48" t="s">
        <v>576</v>
      </c>
      <c r="Y2194" s="48" t="s">
        <v>576</v>
      </c>
      <c r="Z2194" s="48" t="s">
        <v>576</v>
      </c>
      <c r="AA2194" s="48" t="s">
        <v>576</v>
      </c>
      <c r="AB2194" s="48" t="s">
        <v>576</v>
      </c>
      <c r="AC2194" s="48" t="s">
        <v>576</v>
      </c>
      <c r="AD2194" s="48" t="s">
        <v>576</v>
      </c>
      <c r="AE2194" s="48" t="s">
        <v>576</v>
      </c>
      <c r="AF2194" s="48" t="s">
        <v>576</v>
      </c>
      <c r="AG2194" s="48" t="s">
        <v>576</v>
      </c>
      <c r="AH2194" s="48" t="s">
        <v>576</v>
      </c>
      <c r="AI2194" s="48" t="s">
        <v>576</v>
      </c>
      <c r="AJ2194" s="48" t="s">
        <v>576</v>
      </c>
      <c r="AK2194" s="48" t="s">
        <v>576</v>
      </c>
      <c r="AL2194" s="48" t="s">
        <v>576</v>
      </c>
      <c r="AM2194" s="48" t="s">
        <v>576</v>
      </c>
      <c r="AN2194" s="48" t="s">
        <v>576</v>
      </c>
      <c r="AO2194" s="48" t="s">
        <v>576</v>
      </c>
      <c r="AP2194" s="48" t="s">
        <v>576</v>
      </c>
      <c r="AQ2194" s="48" t="s">
        <v>576</v>
      </c>
      <c r="AR2194" s="48" t="s">
        <v>576</v>
      </c>
      <c r="AS2194" s="48" t="s">
        <v>576</v>
      </c>
      <c r="AT2194" s="48" t="s">
        <v>576</v>
      </c>
      <c r="AU2194" s="48" t="s">
        <v>576</v>
      </c>
      <c r="AV2194" s="48" t="s">
        <v>576</v>
      </c>
      <c r="AW2194" s="48" t="s">
        <v>576</v>
      </c>
      <c r="AX2194" s="48" t="s">
        <v>576</v>
      </c>
      <c r="AY2194" s="48" t="s">
        <v>576</v>
      </c>
      <c r="AZ2194" s="28" t="s">
        <v>576</v>
      </c>
    </row>
    <row r="2195" ht="15.75" customHeight="1">
      <c r="A2195" s="40">
        <v>1973.0</v>
      </c>
      <c r="B2195" s="28" t="s">
        <v>5716</v>
      </c>
      <c r="C2195" s="41"/>
      <c r="D2195" s="42">
        <f t="array" ref="D2195">index(systems,match($A2195,INDEX(systems,0,1),),3)</f>
        <v>-101.773</v>
      </c>
      <c r="E2195" s="42">
        <f t="array" ref="E2195">index(systems,match($A2195,INDEX(systems,0,1),),4)</f>
        <v>-469.906</v>
      </c>
      <c r="F2195" s="43" t="str">
        <f>IFERROR(__xludf.DUMMYFUNCTION("let(row, match($B2195&amp;if($C2195&lt;&gt;"""","" [""&amp;$C2195&amp;""]"",""""),index(nebulae,,2),0),join("","",iferror(round(index(nebulae,row,5)/2,3),1),iferror(round(index(nebulae,row,6)/2,3),1),0))"),"1,1,0")</f>
        <v>1,1,0</v>
      </c>
      <c r="G2195" s="44" t="s">
        <v>5717</v>
      </c>
      <c r="H2195" s="45">
        <f t="array" ref="H2195">let(systemId,match(A2195,index(systems,0,1),),refSystemId,match($H$1,index(systems,0,1),),x,index(systems,systemId,3),y,index(systems,systemId,4),refX,index(systems,refSystemId,3),refY,index(systems,refSystemId,4),round(sqrt((x-refX)^2+(y-refY)^2),3))</f>
        <v>480.801</v>
      </c>
      <c r="I2195" s="46" t="s">
        <v>408</v>
      </c>
      <c r="J2195" s="46" t="s">
        <v>408</v>
      </c>
      <c r="K2195" s="46" t="s">
        <v>408</v>
      </c>
      <c r="L2195" s="46" t="s">
        <v>408</v>
      </c>
      <c r="M2195" s="46" t="s">
        <v>408</v>
      </c>
      <c r="N2195" s="28" t="s">
        <v>408</v>
      </c>
      <c r="O2195" s="41"/>
      <c r="P2195" s="48" t="s">
        <v>575</v>
      </c>
      <c r="Q2195" s="48" t="s">
        <v>575</v>
      </c>
      <c r="R2195" s="48" t="s">
        <v>575</v>
      </c>
      <c r="S2195" s="48" t="s">
        <v>575</v>
      </c>
      <c r="T2195" s="48" t="s">
        <v>575</v>
      </c>
      <c r="U2195" s="48" t="s">
        <v>575</v>
      </c>
      <c r="V2195" s="48" t="s">
        <v>575</v>
      </c>
      <c r="W2195" s="48" t="s">
        <v>575</v>
      </c>
      <c r="X2195" s="48" t="s">
        <v>576</v>
      </c>
      <c r="Y2195" s="48" t="s">
        <v>576</v>
      </c>
      <c r="Z2195" s="48" t="s">
        <v>576</v>
      </c>
      <c r="AA2195" s="48" t="s">
        <v>576</v>
      </c>
      <c r="AB2195" s="48" t="s">
        <v>576</v>
      </c>
      <c r="AC2195" s="48" t="s">
        <v>576</v>
      </c>
      <c r="AD2195" s="48" t="s">
        <v>576</v>
      </c>
      <c r="AE2195" s="48" t="s">
        <v>576</v>
      </c>
      <c r="AF2195" s="48" t="s">
        <v>576</v>
      </c>
      <c r="AG2195" s="48" t="s">
        <v>576</v>
      </c>
      <c r="AH2195" s="48" t="s">
        <v>576</v>
      </c>
      <c r="AI2195" s="48" t="s">
        <v>576</v>
      </c>
      <c r="AJ2195" s="48" t="s">
        <v>576</v>
      </c>
      <c r="AK2195" s="48" t="s">
        <v>576</v>
      </c>
      <c r="AL2195" s="48" t="s">
        <v>576</v>
      </c>
      <c r="AM2195" s="48" t="s">
        <v>576</v>
      </c>
      <c r="AN2195" s="48" t="s">
        <v>576</v>
      </c>
      <c r="AO2195" s="48" t="s">
        <v>576</v>
      </c>
      <c r="AP2195" s="48" t="s">
        <v>576</v>
      </c>
      <c r="AQ2195" s="48" t="s">
        <v>576</v>
      </c>
      <c r="AR2195" s="48" t="s">
        <v>576</v>
      </c>
      <c r="AS2195" s="48" t="s">
        <v>576</v>
      </c>
      <c r="AT2195" s="48" t="s">
        <v>576</v>
      </c>
      <c r="AU2195" s="48" t="s">
        <v>576</v>
      </c>
      <c r="AV2195" s="48" t="s">
        <v>576</v>
      </c>
      <c r="AW2195" s="48" t="s">
        <v>576</v>
      </c>
      <c r="AX2195" s="48" t="s">
        <v>576</v>
      </c>
      <c r="AY2195" s="48" t="s">
        <v>576</v>
      </c>
      <c r="AZ2195" s="28" t="s">
        <v>576</v>
      </c>
    </row>
    <row r="2196" ht="15.75" customHeight="1">
      <c r="A2196" s="40">
        <v>1974.0</v>
      </c>
      <c r="B2196" s="28" t="s">
        <v>5718</v>
      </c>
      <c r="C2196" s="41"/>
      <c r="D2196" s="42">
        <f t="array" ref="D2196">index(systems,match($A2196,INDEX(systems,0,1),),3)</f>
        <v>450.8</v>
      </c>
      <c r="E2196" s="42">
        <f t="array" ref="E2196">index(systems,match($A2196,INDEX(systems,0,1),),4)</f>
        <v>-25.893</v>
      </c>
      <c r="F2196" s="43" t="str">
        <f>IFERROR(__xludf.DUMMYFUNCTION("let(row, match($B2196&amp;if($C2196&lt;&gt;"""","" [""&amp;$C2196&amp;""]"",""""),index(nebulae,,2),0),join("","",iferror(round(index(nebulae,row,5)/2,3),1),iferror(round(index(nebulae,row,6)/2,3),1),0))"),"1,1,0")</f>
        <v>1,1,0</v>
      </c>
      <c r="G2196" s="44" t="s">
        <v>5719</v>
      </c>
      <c r="H2196" s="45">
        <f t="array" ref="H2196">let(systemId,match(A2196,index(systems,0,1),),refSystemId,match($H$1,index(systems,0,1),),x,index(systems,systemId,3),y,index(systems,systemId,4),refX,index(systems,refSystemId,3),refY,index(systems,refSystemId,4),round(sqrt((x-refX)^2+(y-refY)^2),3))</f>
        <v>451.543</v>
      </c>
      <c r="I2196" s="28" t="s">
        <v>408</v>
      </c>
      <c r="J2196" s="28" t="s">
        <v>408</v>
      </c>
      <c r="K2196" s="28" t="s">
        <v>408</v>
      </c>
      <c r="L2196" s="28" t="s">
        <v>408</v>
      </c>
      <c r="M2196" s="28" t="s">
        <v>408</v>
      </c>
      <c r="N2196" s="28" t="s">
        <v>408</v>
      </c>
      <c r="O2196" s="41"/>
      <c r="P2196" s="48" t="s">
        <v>1032</v>
      </c>
      <c r="Q2196" s="48" t="s">
        <v>1032</v>
      </c>
      <c r="R2196" s="48" t="s">
        <v>1032</v>
      </c>
      <c r="S2196" s="48" t="s">
        <v>1032</v>
      </c>
      <c r="T2196" s="48" t="s">
        <v>1032</v>
      </c>
      <c r="U2196" s="48" t="s">
        <v>1032</v>
      </c>
      <c r="V2196" s="48" t="s">
        <v>1032</v>
      </c>
      <c r="W2196" s="48" t="s">
        <v>1032</v>
      </c>
      <c r="X2196" s="48" t="s">
        <v>1032</v>
      </c>
      <c r="Y2196" s="48" t="s">
        <v>1032</v>
      </c>
      <c r="Z2196" s="48" t="s">
        <v>1032</v>
      </c>
      <c r="AA2196" s="48" t="s">
        <v>2155</v>
      </c>
      <c r="AB2196" s="48" t="s">
        <v>2155</v>
      </c>
      <c r="AC2196" s="48" t="s">
        <v>2155</v>
      </c>
      <c r="AD2196" s="48" t="s">
        <v>2155</v>
      </c>
      <c r="AE2196" s="48" t="s">
        <v>2155</v>
      </c>
      <c r="AF2196" s="48" t="s">
        <v>2155</v>
      </c>
      <c r="AG2196" s="48" t="s">
        <v>2155</v>
      </c>
      <c r="AH2196" s="48" t="s">
        <v>2155</v>
      </c>
      <c r="AI2196" s="48" t="s">
        <v>2155</v>
      </c>
      <c r="AJ2196" s="48" t="s">
        <v>2155</v>
      </c>
      <c r="AK2196" s="48" t="s">
        <v>2155</v>
      </c>
      <c r="AL2196" s="48" t="s">
        <v>2155</v>
      </c>
      <c r="AM2196" s="48" t="s">
        <v>2155</v>
      </c>
      <c r="AN2196" s="48" t="s">
        <v>2155</v>
      </c>
      <c r="AO2196" s="48" t="s">
        <v>1032</v>
      </c>
      <c r="AP2196" s="48" t="s">
        <v>1032</v>
      </c>
      <c r="AQ2196" s="48" t="s">
        <v>1032</v>
      </c>
      <c r="AR2196" s="48" t="s">
        <v>1032</v>
      </c>
      <c r="AS2196" s="48" t="s">
        <v>1032</v>
      </c>
      <c r="AT2196" s="48" t="s">
        <v>1032</v>
      </c>
      <c r="AU2196" s="48" t="s">
        <v>1032</v>
      </c>
      <c r="AV2196" s="48" t="s">
        <v>1032</v>
      </c>
      <c r="AW2196" s="48" t="s">
        <v>1032</v>
      </c>
      <c r="AX2196" s="48" t="s">
        <v>625</v>
      </c>
      <c r="AY2196" s="48" t="s">
        <v>625</v>
      </c>
      <c r="AZ2196" s="28" t="s">
        <v>1032</v>
      </c>
    </row>
    <row r="2197" ht="15.75" customHeight="1">
      <c r="A2197" s="40">
        <v>1975.0</v>
      </c>
      <c r="B2197" s="28" t="s">
        <v>5720</v>
      </c>
      <c r="C2197" s="41"/>
      <c r="D2197" s="42">
        <f t="array" ref="D2197">index(systems,match($A2197,INDEX(systems,0,1),),3)</f>
        <v>50.695</v>
      </c>
      <c r="E2197" s="42">
        <f t="array" ref="E2197">index(systems,match($A2197,INDEX(systems,0,1),),4)</f>
        <v>-124.723</v>
      </c>
      <c r="F2197" s="43" t="str">
        <f>IFERROR(__xludf.DUMMYFUNCTION("let(row, match($B2197&amp;if($C2197&lt;&gt;"""","" [""&amp;$C2197&amp;""]"",""""),index(nebulae,,2),0),join("","",iferror(round(index(nebulae,row,5)/2,3),1),iferror(round(index(nebulae,row,6)/2,3),1),0))"),"1,1,0")</f>
        <v>1,1,0</v>
      </c>
      <c r="G2197" s="44" t="s">
        <v>5721</v>
      </c>
      <c r="H2197" s="45">
        <f t="array" ref="H2197">let(systemId,match(A2197,index(systems,0,1),),refSystemId,match($H$1,index(systems,0,1),),x,index(systems,systemId,3),y,index(systems,systemId,4),refX,index(systems,refSystemId,3),refY,index(systems,refSystemId,4),round(sqrt((x-refX)^2+(y-refY)^2),3))</f>
        <v>134.632</v>
      </c>
      <c r="I2197" s="46" t="s">
        <v>418</v>
      </c>
      <c r="J2197" s="46" t="s">
        <v>1268</v>
      </c>
      <c r="K2197" s="47" t="s">
        <v>1268</v>
      </c>
      <c r="L2197" s="47" t="s">
        <v>1268</v>
      </c>
      <c r="M2197" s="28" t="s">
        <v>1268</v>
      </c>
      <c r="N2197" s="28" t="s">
        <v>545</v>
      </c>
      <c r="O2197" s="48" t="s">
        <v>545</v>
      </c>
      <c r="P2197" s="48" t="s">
        <v>545</v>
      </c>
      <c r="Q2197" s="48" t="s">
        <v>545</v>
      </c>
      <c r="R2197" s="48" t="s">
        <v>545</v>
      </c>
      <c r="S2197" s="48" t="s">
        <v>545</v>
      </c>
      <c r="T2197" s="48" t="s">
        <v>545</v>
      </c>
      <c r="U2197" s="48" t="s">
        <v>545</v>
      </c>
      <c r="V2197" s="48" t="s">
        <v>545</v>
      </c>
      <c r="W2197" s="48" t="s">
        <v>545</v>
      </c>
      <c r="X2197" s="48" t="s">
        <v>545</v>
      </c>
      <c r="Y2197" s="48" t="s">
        <v>545</v>
      </c>
      <c r="Z2197" s="48" t="s">
        <v>5722</v>
      </c>
      <c r="AA2197" s="48" t="s">
        <v>5723</v>
      </c>
      <c r="AB2197" s="48" t="s">
        <v>5723</v>
      </c>
      <c r="AC2197" s="48" t="s">
        <v>5723</v>
      </c>
      <c r="AD2197" s="48" t="s">
        <v>5723</v>
      </c>
      <c r="AE2197" s="48" t="s">
        <v>5723</v>
      </c>
      <c r="AF2197" s="48" t="s">
        <v>5723</v>
      </c>
      <c r="AG2197" s="48" t="s">
        <v>5723</v>
      </c>
      <c r="AH2197" s="48" t="s">
        <v>418</v>
      </c>
      <c r="AI2197" s="48" t="s">
        <v>418</v>
      </c>
      <c r="AJ2197" s="48" t="s">
        <v>418</v>
      </c>
      <c r="AK2197" s="48" t="s">
        <v>418</v>
      </c>
      <c r="AL2197" s="48" t="s">
        <v>418</v>
      </c>
      <c r="AM2197" s="48" t="s">
        <v>418</v>
      </c>
      <c r="AN2197" s="48" t="s">
        <v>1773</v>
      </c>
      <c r="AO2197" s="48" t="s">
        <v>1773</v>
      </c>
      <c r="AP2197" s="48" t="s">
        <v>1773</v>
      </c>
      <c r="AQ2197" s="48" t="s">
        <v>1773</v>
      </c>
      <c r="AR2197" s="48" t="s">
        <v>1773</v>
      </c>
      <c r="AS2197" s="48" t="s">
        <v>1773</v>
      </c>
      <c r="AT2197" s="48" t="s">
        <v>518</v>
      </c>
      <c r="AU2197" s="48" t="s">
        <v>518</v>
      </c>
      <c r="AV2197" s="48" t="s">
        <v>518</v>
      </c>
      <c r="AW2197" s="48" t="s">
        <v>1774</v>
      </c>
      <c r="AX2197" s="48" t="s">
        <v>1775</v>
      </c>
      <c r="AY2197" s="48" t="s">
        <v>1775</v>
      </c>
      <c r="AZ2197" s="28" t="s">
        <v>1775</v>
      </c>
    </row>
    <row r="2198" ht="15.75" customHeight="1">
      <c r="A2198" s="40">
        <v>1976.0</v>
      </c>
      <c r="B2198" s="28" t="s">
        <v>5724</v>
      </c>
      <c r="C2198" s="41"/>
      <c r="D2198" s="42">
        <f t="array" ref="D2198">index(systems,match($A2198,INDEX(systems,0,1),),3)</f>
        <v>-84.553</v>
      </c>
      <c r="E2198" s="42">
        <f t="array" ref="E2198">index(systems,match($A2198,INDEX(systems,0,1),),4)</f>
        <v>234.789</v>
      </c>
      <c r="F2198" s="43" t="str">
        <f>IFERROR(__xludf.DUMMYFUNCTION("let(row, match($B2198&amp;if($C2198&lt;&gt;"""","" [""&amp;$C2198&amp;""]"",""""),index(nebulae,,2),0),join("","",iferror(round(index(nebulae,row,5)/2,3),1),iferror(round(index(nebulae,row,6)/2,3),1),0))"),"1,1,0")</f>
        <v>1,1,0</v>
      </c>
      <c r="G2198" s="44" t="s">
        <v>5725</v>
      </c>
      <c r="H2198" s="45">
        <f t="array" ref="H2198">let(systemId,match(A2198,index(systems,0,1),),refSystemId,match($H$1,index(systems,0,1),),x,index(systems,systemId,3),y,index(systems,systemId,4),refX,index(systems,refSystemId,3),refY,index(systems,refSystemId,4),round(sqrt((x-refX)^2+(y-refY)^2),3))</f>
        <v>249.55</v>
      </c>
      <c r="I2198" s="41"/>
      <c r="J2198" s="41"/>
      <c r="K2198" s="41"/>
      <c r="L2198" s="46" t="s">
        <v>418</v>
      </c>
      <c r="M2198" s="53"/>
      <c r="N2198" s="28" t="s">
        <v>409</v>
      </c>
      <c r="O2198" s="48" t="s">
        <v>409</v>
      </c>
      <c r="P2198" s="48" t="s">
        <v>409</v>
      </c>
      <c r="Q2198" s="48" t="s">
        <v>409</v>
      </c>
      <c r="R2198" s="48" t="s">
        <v>409</v>
      </c>
      <c r="S2198" s="48" t="s">
        <v>409</v>
      </c>
      <c r="T2198" s="48" t="s">
        <v>409</v>
      </c>
      <c r="U2198" s="48" t="s">
        <v>409</v>
      </c>
      <c r="V2198" s="48" t="s">
        <v>409</v>
      </c>
      <c r="W2198" s="48" t="s">
        <v>409</v>
      </c>
      <c r="X2198" s="48" t="s">
        <v>409</v>
      </c>
      <c r="Y2198" s="48" t="s">
        <v>409</v>
      </c>
      <c r="Z2198" s="48" t="s">
        <v>409</v>
      </c>
      <c r="AA2198" s="48" t="s">
        <v>410</v>
      </c>
      <c r="AB2198" s="48" t="s">
        <v>410</v>
      </c>
      <c r="AC2198" s="48" t="s">
        <v>410</v>
      </c>
      <c r="AD2198" s="48" t="s">
        <v>410</v>
      </c>
      <c r="AE2198" s="48" t="s">
        <v>410</v>
      </c>
      <c r="AF2198" s="48" t="s">
        <v>410</v>
      </c>
      <c r="AG2198" s="48" t="s">
        <v>5726</v>
      </c>
      <c r="AH2198" s="48" t="s">
        <v>412</v>
      </c>
      <c r="AI2198" s="48" t="s">
        <v>5727</v>
      </c>
      <c r="AJ2198" s="48" t="s">
        <v>5727</v>
      </c>
      <c r="AK2198" s="48" t="s">
        <v>5727</v>
      </c>
      <c r="AL2198" s="48" t="s">
        <v>5727</v>
      </c>
      <c r="AM2198" s="48" t="s">
        <v>5727</v>
      </c>
      <c r="AN2198" s="48" t="s">
        <v>5727</v>
      </c>
      <c r="AO2198" s="48" t="s">
        <v>417</v>
      </c>
      <c r="AP2198" s="48" t="s">
        <v>417</v>
      </c>
      <c r="AQ2198" s="48" t="s">
        <v>417</v>
      </c>
      <c r="AR2198" s="48" t="s">
        <v>417</v>
      </c>
      <c r="AS2198" s="48" t="s">
        <v>417</v>
      </c>
      <c r="AT2198" s="48" t="s">
        <v>417</v>
      </c>
      <c r="AU2198" s="48" t="s">
        <v>417</v>
      </c>
      <c r="AV2198" s="48" t="s">
        <v>415</v>
      </c>
      <c r="AW2198" s="48" t="s">
        <v>415</v>
      </c>
      <c r="AX2198" s="48" t="s">
        <v>417</v>
      </c>
      <c r="AY2198" s="48" t="s">
        <v>690</v>
      </c>
      <c r="AZ2198" s="28" t="s">
        <v>690</v>
      </c>
    </row>
    <row r="2199" ht="15.75" customHeight="1">
      <c r="A2199" s="40">
        <v>1977.0</v>
      </c>
      <c r="B2199" s="28" t="s">
        <v>5728</v>
      </c>
      <c r="C2199" s="41"/>
      <c r="D2199" s="42">
        <f t="array" ref="D2199">index(systems,match($A2199,INDEX(systems,0,1),),3)</f>
        <v>-249.288</v>
      </c>
      <c r="E2199" s="42">
        <f t="array" ref="E2199">index(systems,match($A2199,INDEX(systems,0,1),),4)</f>
        <v>364.973</v>
      </c>
      <c r="F2199" s="43" t="str">
        <f>IFERROR(__xludf.DUMMYFUNCTION("let(row, match($B2199&amp;if($C2199&lt;&gt;"""","" [""&amp;$C2199&amp;""]"",""""),index(nebulae,,2),0),join("","",iferror(round(index(nebulae,row,5)/2,3),1),iferror(round(index(nebulae,row,6)/2,3),1),0))"),"1,1,0")</f>
        <v>1,1,0</v>
      </c>
      <c r="G2199" s="44" t="s">
        <v>5729</v>
      </c>
      <c r="H2199" s="45">
        <f t="array" ref="H2199">let(systemId,match(A2199,index(systems,0,1),),refSystemId,match($H$1,index(systems,0,1),),x,index(systems,systemId,3),y,index(systems,systemId,4),refX,index(systems,refSystemId,3),refY,index(systems,refSystemId,4),round(sqrt((x-refX)^2+(y-refY)^2),3))</f>
        <v>441.984</v>
      </c>
      <c r="I2199" s="41"/>
      <c r="J2199" s="41"/>
      <c r="K2199" s="41"/>
      <c r="L2199" s="41"/>
      <c r="M2199" s="41"/>
      <c r="N2199" s="28" t="s">
        <v>497</v>
      </c>
      <c r="O2199" s="48" t="s">
        <v>497</v>
      </c>
      <c r="P2199" s="48" t="s">
        <v>497</v>
      </c>
      <c r="Q2199" s="48" t="s">
        <v>497</v>
      </c>
      <c r="R2199" s="48" t="s">
        <v>497</v>
      </c>
      <c r="S2199" s="48" t="s">
        <v>435</v>
      </c>
      <c r="T2199" s="48" t="s">
        <v>435</v>
      </c>
      <c r="U2199" s="48" t="s">
        <v>435</v>
      </c>
      <c r="V2199" s="48" t="s">
        <v>435</v>
      </c>
      <c r="W2199" s="48" t="s">
        <v>435</v>
      </c>
      <c r="X2199" s="48" t="s">
        <v>435</v>
      </c>
      <c r="Y2199" s="48" t="s">
        <v>435</v>
      </c>
      <c r="Z2199" s="48" t="s">
        <v>435</v>
      </c>
      <c r="AA2199" s="48" t="s">
        <v>1091</v>
      </c>
      <c r="AB2199" s="48" t="s">
        <v>1091</v>
      </c>
      <c r="AC2199" s="48" t="s">
        <v>1091</v>
      </c>
      <c r="AD2199" s="48" t="s">
        <v>1091</v>
      </c>
      <c r="AE2199" s="48" t="s">
        <v>1091</v>
      </c>
      <c r="AF2199" s="48" t="s">
        <v>1091</v>
      </c>
      <c r="AG2199" s="48" t="s">
        <v>1091</v>
      </c>
      <c r="AH2199" s="48" t="s">
        <v>1092</v>
      </c>
      <c r="AI2199" s="48" t="s">
        <v>592</v>
      </c>
      <c r="AJ2199" s="48" t="s">
        <v>592</v>
      </c>
      <c r="AK2199" s="48" t="s">
        <v>592</v>
      </c>
      <c r="AL2199" s="48" t="s">
        <v>592</v>
      </c>
      <c r="AM2199" s="48" t="s">
        <v>592</v>
      </c>
      <c r="AN2199" s="48" t="s">
        <v>592</v>
      </c>
      <c r="AO2199" s="48" t="s">
        <v>592</v>
      </c>
      <c r="AP2199" s="48" t="s">
        <v>592</v>
      </c>
      <c r="AQ2199" s="48" t="s">
        <v>592</v>
      </c>
      <c r="AR2199" s="48" t="s">
        <v>592</v>
      </c>
      <c r="AS2199" s="48" t="s">
        <v>592</v>
      </c>
      <c r="AT2199" s="48" t="s">
        <v>593</v>
      </c>
      <c r="AU2199" s="48" t="s">
        <v>593</v>
      </c>
      <c r="AV2199" s="48" t="s">
        <v>593</v>
      </c>
      <c r="AW2199" s="48" t="s">
        <v>594</v>
      </c>
      <c r="AX2199" s="48" t="s">
        <v>417</v>
      </c>
      <c r="AY2199" s="48" t="s">
        <v>417</v>
      </c>
      <c r="AZ2199" s="51" t="s">
        <v>1093</v>
      </c>
    </row>
    <row r="2200" ht="15.75" customHeight="1">
      <c r="A2200" s="40">
        <v>1978.0</v>
      </c>
      <c r="B2200" s="28" t="s">
        <v>5730</v>
      </c>
      <c r="C2200" s="41"/>
      <c r="D2200" s="42">
        <f t="array" ref="D2200">index(systems,match($A2200,INDEX(systems,0,1),),3)</f>
        <v>-297.757</v>
      </c>
      <c r="E2200" s="42">
        <f t="array" ref="E2200">index(systems,match($A2200,INDEX(systems,0,1),),4)</f>
        <v>-181.724</v>
      </c>
      <c r="F2200" s="43" t="str">
        <f>IFERROR(__xludf.DUMMYFUNCTION("let(row, match($B2200&amp;if($C2200&lt;&gt;"""","" [""&amp;$C2200&amp;""]"",""""),index(nebulae,,2),0),join("","",iferror(round(index(nebulae,row,5)/2,3),1),iferror(round(index(nebulae,row,6)/2,3),1),0))"),"1,1,0")</f>
        <v>1,1,0</v>
      </c>
      <c r="G2200" s="44" t="s">
        <v>5731</v>
      </c>
      <c r="H2200" s="45">
        <f t="array" ref="H2200">let(systemId,match(A2200,index(systems,0,1),),refSystemId,match($H$1,index(systems,0,1),),x,index(systems,systemId,3),y,index(systems,systemId,4),refX,index(systems,refSystemId,3),refY,index(systems,refSystemId,4),round(sqrt((x-refX)^2+(y-refY)^2),3))</f>
        <v>348.831</v>
      </c>
      <c r="I2200" s="28" t="s">
        <v>408</v>
      </c>
      <c r="J2200" s="48" t="s">
        <v>408</v>
      </c>
      <c r="K2200" s="48" t="s">
        <v>408</v>
      </c>
      <c r="L2200" s="48" t="s">
        <v>408</v>
      </c>
      <c r="M2200" s="48" t="s">
        <v>408</v>
      </c>
      <c r="N2200" s="28" t="s">
        <v>408</v>
      </c>
      <c r="O2200" s="41"/>
      <c r="P2200" s="48" t="s">
        <v>560</v>
      </c>
      <c r="Q2200" s="48" t="s">
        <v>560</v>
      </c>
      <c r="R2200" s="48" t="s">
        <v>560</v>
      </c>
      <c r="S2200" s="48" t="s">
        <v>560</v>
      </c>
      <c r="T2200" s="48" t="s">
        <v>560</v>
      </c>
      <c r="U2200" s="48" t="s">
        <v>560</v>
      </c>
      <c r="V2200" s="48" t="s">
        <v>560</v>
      </c>
      <c r="W2200" s="48" t="s">
        <v>560</v>
      </c>
      <c r="X2200" s="48" t="s">
        <v>560</v>
      </c>
      <c r="Y2200" s="48" t="s">
        <v>560</v>
      </c>
      <c r="Z2200" s="48" t="s">
        <v>560</v>
      </c>
      <c r="AA2200" s="48" t="s">
        <v>560</v>
      </c>
      <c r="AB2200" s="48" t="s">
        <v>560</v>
      </c>
      <c r="AC2200" s="48" t="s">
        <v>560</v>
      </c>
      <c r="AD2200" s="48" t="s">
        <v>560</v>
      </c>
      <c r="AE2200" s="48" t="s">
        <v>560</v>
      </c>
      <c r="AF2200" s="48" t="s">
        <v>560</v>
      </c>
      <c r="AG2200" s="48" t="s">
        <v>560</v>
      </c>
      <c r="AH2200" s="48" t="s">
        <v>560</v>
      </c>
      <c r="AI2200" s="48" t="s">
        <v>560</v>
      </c>
      <c r="AJ2200" s="48" t="s">
        <v>560</v>
      </c>
      <c r="AK2200" s="48" t="s">
        <v>560</v>
      </c>
      <c r="AL2200" s="48" t="s">
        <v>560</v>
      </c>
      <c r="AM2200" s="48" t="s">
        <v>560</v>
      </c>
      <c r="AN2200" s="48" t="s">
        <v>560</v>
      </c>
      <c r="AO2200" s="48" t="s">
        <v>560</v>
      </c>
      <c r="AP2200" s="48" t="s">
        <v>560</v>
      </c>
      <c r="AQ2200" s="48" t="s">
        <v>560</v>
      </c>
      <c r="AR2200" s="48" t="s">
        <v>560</v>
      </c>
      <c r="AS2200" s="48" t="s">
        <v>418</v>
      </c>
      <c r="AT2200" s="48" t="s">
        <v>418</v>
      </c>
      <c r="AU2200" s="48" t="s">
        <v>418</v>
      </c>
      <c r="AV2200" s="48" t="s">
        <v>418</v>
      </c>
      <c r="AW2200" s="48" t="s">
        <v>418</v>
      </c>
      <c r="AX2200" s="48" t="s">
        <v>560</v>
      </c>
      <c r="AY2200" s="48" t="s">
        <v>560</v>
      </c>
      <c r="AZ2200" s="49" t="s">
        <v>560</v>
      </c>
    </row>
    <row r="2201" ht="15.75" customHeight="1">
      <c r="A2201" s="40">
        <v>1979.0</v>
      </c>
      <c r="B2201" s="28" t="s">
        <v>5732</v>
      </c>
      <c r="C2201" s="41"/>
      <c r="D2201" s="42">
        <f t="array" ref="D2201">index(systems,match($A2201,INDEX(systems,0,1),),3)</f>
        <v>342.497</v>
      </c>
      <c r="E2201" s="42">
        <f t="array" ref="E2201">index(systems,match($A2201,INDEX(systems,0,1),),4)</f>
        <v>-292.438</v>
      </c>
      <c r="F2201" s="43" t="str">
        <f>IFERROR(__xludf.DUMMYFUNCTION("let(row, match($B2201&amp;if($C2201&lt;&gt;"""","" [""&amp;$C2201&amp;""]"",""""),index(nebulae,,2),0),join("","",iferror(round(index(nebulae,row,5)/2,3),1),iferror(round(index(nebulae,row,6)/2,3),1),0))"),"1,1,0")</f>
        <v>1,1,0</v>
      </c>
      <c r="G2201" s="44" t="s">
        <v>5733</v>
      </c>
      <c r="H2201" s="45">
        <f t="array" ref="H2201">let(systemId,match(A2201,index(systems,0,1),),refSystemId,match($H$1,index(systems,0,1),),x,index(systems,systemId,3),y,index(systems,systemId,4),refX,index(systems,refSystemId,3),refY,index(systems,refSystemId,4),round(sqrt((x-refX)^2+(y-refY)^2),3))</f>
        <v>450.36</v>
      </c>
      <c r="I2201" s="53"/>
      <c r="J2201" s="46" t="s">
        <v>1240</v>
      </c>
      <c r="K2201" s="47" t="s">
        <v>1240</v>
      </c>
      <c r="L2201" s="47" t="s">
        <v>1240</v>
      </c>
      <c r="M2201" s="46" t="s">
        <v>1240</v>
      </c>
      <c r="N2201" s="28" t="s">
        <v>1241</v>
      </c>
      <c r="O2201" s="48" t="s">
        <v>1241</v>
      </c>
      <c r="P2201" s="48" t="s">
        <v>1241</v>
      </c>
      <c r="Q2201" s="48" t="s">
        <v>1241</v>
      </c>
      <c r="R2201" s="48" t="s">
        <v>1241</v>
      </c>
      <c r="S2201" s="48" t="s">
        <v>1241</v>
      </c>
      <c r="T2201" s="48" t="s">
        <v>1241</v>
      </c>
      <c r="U2201" s="48" t="s">
        <v>1241</v>
      </c>
      <c r="V2201" s="48" t="s">
        <v>1241</v>
      </c>
      <c r="W2201" s="48" t="s">
        <v>1241</v>
      </c>
      <c r="X2201" s="48" t="s">
        <v>1241</v>
      </c>
      <c r="Y2201" s="48" t="s">
        <v>1242</v>
      </c>
      <c r="Z2201" s="48" t="s">
        <v>1242</v>
      </c>
      <c r="AA2201" s="48" t="s">
        <v>1243</v>
      </c>
      <c r="AB2201" s="48" t="s">
        <v>1243</v>
      </c>
      <c r="AC2201" s="48" t="s">
        <v>1243</v>
      </c>
      <c r="AD2201" s="48" t="s">
        <v>1243</v>
      </c>
      <c r="AE2201" s="48" t="s">
        <v>1243</v>
      </c>
      <c r="AF2201" s="48" t="s">
        <v>1243</v>
      </c>
      <c r="AG2201" s="48" t="s">
        <v>1243</v>
      </c>
      <c r="AH2201" s="48" t="s">
        <v>1243</v>
      </c>
      <c r="AI2201" s="48" t="s">
        <v>1243</v>
      </c>
      <c r="AJ2201" s="48" t="s">
        <v>1243</v>
      </c>
      <c r="AK2201" s="48" t="s">
        <v>1243</v>
      </c>
      <c r="AL2201" s="48" t="s">
        <v>1243</v>
      </c>
      <c r="AM2201" s="48" t="s">
        <v>1243</v>
      </c>
      <c r="AN2201" s="48" t="s">
        <v>1243</v>
      </c>
      <c r="AO2201" s="48" t="s">
        <v>1242</v>
      </c>
      <c r="AP2201" s="48" t="s">
        <v>1242</v>
      </c>
      <c r="AQ2201" s="48" t="s">
        <v>1242</v>
      </c>
      <c r="AR2201" s="52" t="s">
        <v>662</v>
      </c>
      <c r="AS2201" s="52" t="s">
        <v>662</v>
      </c>
      <c r="AT2201" s="52" t="s">
        <v>662</v>
      </c>
      <c r="AU2201" s="52" t="s">
        <v>662</v>
      </c>
      <c r="AV2201" s="52" t="s">
        <v>662</v>
      </c>
      <c r="AW2201" s="52" t="s">
        <v>662</v>
      </c>
      <c r="AX2201" s="52" t="s">
        <v>662</v>
      </c>
      <c r="AY2201" s="52" t="s">
        <v>662</v>
      </c>
      <c r="AZ2201" s="49" t="s">
        <v>662</v>
      </c>
    </row>
    <row r="2202" ht="15.75" customHeight="1">
      <c r="A2202" s="40">
        <v>1980.0</v>
      </c>
      <c r="B2202" s="28" t="s">
        <v>5734</v>
      </c>
      <c r="C2202" s="41"/>
      <c r="D2202" s="42">
        <f t="array" ref="D2202">index(systems,match($A2202,INDEX(systems,0,1),),3)</f>
        <v>86.771</v>
      </c>
      <c r="E2202" s="42">
        <f t="array" ref="E2202">index(systems,match($A2202,INDEX(systems,0,1),),4)</f>
        <v>-429.617</v>
      </c>
      <c r="F2202" s="43" t="str">
        <f>IFERROR(__xludf.DUMMYFUNCTION("let(row, match($B2202&amp;if($C2202&lt;&gt;"""","" [""&amp;$C2202&amp;""]"",""""),index(nebulae,,2),0),join("","",iferror(round(index(nebulae,row,5)/2,3),1),iferror(round(index(nebulae,row,6)/2,3),1),0))"),"1,1,0")</f>
        <v>1,1,0</v>
      </c>
      <c r="G2202" s="44" t="s">
        <v>5735</v>
      </c>
      <c r="H2202" s="45">
        <f t="array" ref="H2202">let(systemId,match(A2202,index(systems,0,1),),refSystemId,match($H$1,index(systems,0,1),),x,index(systems,systemId,3),y,index(systems,systemId,4),refX,index(systems,refSystemId,3),refY,index(systems,refSystemId,4),round(sqrt((x-refX)^2+(y-refY)^2),3))</f>
        <v>438.292</v>
      </c>
      <c r="I2202" s="46" t="s">
        <v>408</v>
      </c>
      <c r="J2202" s="46" t="s">
        <v>408</v>
      </c>
      <c r="K2202" s="46" t="s">
        <v>408</v>
      </c>
      <c r="L2202" s="46" t="s">
        <v>408</v>
      </c>
      <c r="M2202" s="46" t="s">
        <v>408</v>
      </c>
      <c r="N2202" s="28" t="s">
        <v>408</v>
      </c>
      <c r="O2202" s="41"/>
      <c r="P2202" s="48" t="s">
        <v>1846</v>
      </c>
      <c r="Q2202" s="51" t="s">
        <v>1846</v>
      </c>
      <c r="R2202" s="48" t="s">
        <v>1846</v>
      </c>
      <c r="S2202" s="48" t="s">
        <v>1846</v>
      </c>
      <c r="T2202" s="51" t="s">
        <v>1846</v>
      </c>
      <c r="U2202" s="41"/>
      <c r="V2202" s="51" t="s">
        <v>1847</v>
      </c>
      <c r="W2202" s="48" t="s">
        <v>1847</v>
      </c>
      <c r="X2202" s="51" t="s">
        <v>418</v>
      </c>
      <c r="Y2202" s="51" t="s">
        <v>629</v>
      </c>
      <c r="Z2202" s="48" t="s">
        <v>422</v>
      </c>
      <c r="AA2202" s="48" t="s">
        <v>422</v>
      </c>
      <c r="AB2202" s="48" t="s">
        <v>422</v>
      </c>
      <c r="AC2202" s="48" t="s">
        <v>422</v>
      </c>
      <c r="AD2202" s="48" t="s">
        <v>422</v>
      </c>
      <c r="AE2202" s="48" t="s">
        <v>422</v>
      </c>
      <c r="AF2202" s="48" t="s">
        <v>422</v>
      </c>
      <c r="AG2202" s="48" t="s">
        <v>422</v>
      </c>
      <c r="AH2202" s="48" t="s">
        <v>422</v>
      </c>
      <c r="AI2202" s="48" t="s">
        <v>422</v>
      </c>
      <c r="AJ2202" s="48" t="s">
        <v>422</v>
      </c>
      <c r="AK2202" s="48" t="s">
        <v>422</v>
      </c>
      <c r="AL2202" s="48" t="s">
        <v>422</v>
      </c>
      <c r="AM2202" s="48" t="s">
        <v>422</v>
      </c>
      <c r="AN2202" s="48" t="s">
        <v>422</v>
      </c>
      <c r="AO2202" s="48" t="s">
        <v>422</v>
      </c>
      <c r="AP2202" s="48" t="s">
        <v>422</v>
      </c>
      <c r="AQ2202" s="48" t="s">
        <v>422</v>
      </c>
      <c r="AR2202" s="48" t="s">
        <v>422</v>
      </c>
      <c r="AS2202" s="48" t="s">
        <v>422</v>
      </c>
      <c r="AT2202" s="48" t="s">
        <v>422</v>
      </c>
      <c r="AU2202" s="48" t="s">
        <v>422</v>
      </c>
      <c r="AV2202" s="48" t="s">
        <v>422</v>
      </c>
      <c r="AW2202" s="48" t="s">
        <v>422</v>
      </c>
      <c r="AX2202" s="48" t="s">
        <v>422</v>
      </c>
      <c r="AY2202" s="48" t="s">
        <v>422</v>
      </c>
      <c r="AZ2202" s="51" t="s">
        <v>418</v>
      </c>
    </row>
    <row r="2203" ht="15.75" customHeight="1">
      <c r="A2203" s="40">
        <v>1981.0</v>
      </c>
      <c r="B2203" s="28" t="s">
        <v>5736</v>
      </c>
      <c r="C2203" s="41"/>
      <c r="D2203" s="42">
        <f t="array" ref="D2203">index(systems,match($A2203,INDEX(systems,0,1),),3)</f>
        <v>99.764</v>
      </c>
      <c r="E2203" s="42">
        <f t="array" ref="E2203">index(systems,match($A2203,INDEX(systems,0,1),),4)</f>
        <v>215.569</v>
      </c>
      <c r="F2203" s="43" t="str">
        <f>IFERROR(__xludf.DUMMYFUNCTION("let(row, match($B2203&amp;if($C2203&lt;&gt;"""","" [""&amp;$C2203&amp;""]"",""""),index(nebulae,,2),0),join("","",iferror(round(index(nebulae,row,5)/2,3),1),iferror(round(index(nebulae,row,6)/2,3),1),0))"),"1,1,0")</f>
        <v>1,1,0</v>
      </c>
      <c r="G2203" s="44" t="s">
        <v>5737</v>
      </c>
      <c r="H2203" s="45">
        <f t="array" ref="H2203">let(systemId,match(A2203,index(systems,0,1),),refSystemId,match($H$1,index(systems,0,1),),x,index(systems,systemId,3),y,index(systems,systemId,4),refX,index(systems,refSystemId,3),refY,index(systems,refSystemId,4),round(sqrt((x-refX)^2+(y-refY)^2),3))</f>
        <v>237.535</v>
      </c>
      <c r="I2203" s="28" t="s">
        <v>408</v>
      </c>
      <c r="J2203" s="28" t="s">
        <v>408</v>
      </c>
      <c r="K2203" s="28" t="s">
        <v>408</v>
      </c>
      <c r="L2203" s="48" t="s">
        <v>408</v>
      </c>
      <c r="M2203" s="48" t="s">
        <v>408</v>
      </c>
      <c r="N2203" s="28" t="s">
        <v>408</v>
      </c>
      <c r="O2203" s="41"/>
      <c r="P2203" s="48" t="s">
        <v>680</v>
      </c>
      <c r="Q2203" s="48" t="s">
        <v>680</v>
      </c>
      <c r="R2203" s="48" t="s">
        <v>680</v>
      </c>
      <c r="S2203" s="48" t="s">
        <v>680</v>
      </c>
      <c r="T2203" s="48" t="s">
        <v>680</v>
      </c>
      <c r="U2203" s="48" t="s">
        <v>680</v>
      </c>
      <c r="V2203" s="48" t="s">
        <v>680</v>
      </c>
      <c r="W2203" s="48" t="s">
        <v>680</v>
      </c>
      <c r="X2203" s="48" t="s">
        <v>680</v>
      </c>
      <c r="Y2203" s="48" t="s">
        <v>681</v>
      </c>
      <c r="Z2203" s="48" t="s">
        <v>681</v>
      </c>
      <c r="AA2203" s="48" t="s">
        <v>681</v>
      </c>
      <c r="AB2203" s="48" t="s">
        <v>681</v>
      </c>
      <c r="AC2203" s="48" t="s">
        <v>681</v>
      </c>
      <c r="AD2203" s="48" t="s">
        <v>681</v>
      </c>
      <c r="AE2203" s="48" t="s">
        <v>681</v>
      </c>
      <c r="AF2203" s="48" t="s">
        <v>681</v>
      </c>
      <c r="AG2203" s="48" t="s">
        <v>681</v>
      </c>
      <c r="AH2203" s="48" t="s">
        <v>681</v>
      </c>
      <c r="AI2203" s="48" t="s">
        <v>681</v>
      </c>
      <c r="AJ2203" s="48" t="s">
        <v>681</v>
      </c>
      <c r="AK2203" s="48" t="s">
        <v>681</v>
      </c>
      <c r="AL2203" s="48" t="s">
        <v>681</v>
      </c>
      <c r="AM2203" s="48" t="s">
        <v>681</v>
      </c>
      <c r="AN2203" s="48" t="s">
        <v>681</v>
      </c>
      <c r="AO2203" s="48" t="s">
        <v>681</v>
      </c>
      <c r="AP2203" s="48" t="s">
        <v>681</v>
      </c>
      <c r="AQ2203" s="48" t="s">
        <v>681</v>
      </c>
      <c r="AR2203" s="48" t="s">
        <v>681</v>
      </c>
      <c r="AS2203" s="48" t="s">
        <v>681</v>
      </c>
      <c r="AT2203" s="48" t="s">
        <v>681</v>
      </c>
      <c r="AU2203" s="48" t="s">
        <v>681</v>
      </c>
      <c r="AV2203" s="48" t="s">
        <v>681</v>
      </c>
      <c r="AW2203" s="48" t="s">
        <v>681</v>
      </c>
      <c r="AX2203" s="48" t="s">
        <v>681</v>
      </c>
      <c r="AY2203" s="48" t="s">
        <v>681</v>
      </c>
      <c r="AZ2203" s="28" t="s">
        <v>681</v>
      </c>
    </row>
    <row r="2204" ht="15.75" customHeight="1">
      <c r="A2204" s="40">
        <v>1982.0</v>
      </c>
      <c r="B2204" s="28" t="s">
        <v>5738</v>
      </c>
      <c r="C2204" s="41"/>
      <c r="D2204" s="42">
        <f t="array" ref="D2204">index(systems,match($A2204,INDEX(systems,0,1),),3)</f>
        <v>-239.908</v>
      </c>
      <c r="E2204" s="42">
        <f t="array" ref="E2204">index(systems,match($A2204,INDEX(systems,0,1),),4)</f>
        <v>-126.401</v>
      </c>
      <c r="F2204" s="43" t="str">
        <f>IFERROR(__xludf.DUMMYFUNCTION("let(row, match($B2204&amp;if($C2204&lt;&gt;"""","" [""&amp;$C2204&amp;""]"",""""),index(nebulae,,2),0),join("","",iferror(round(index(nebulae,row,5)/2,3),1),iferror(round(index(nebulae,row,6)/2,3),1),0))"),"1,1,0")</f>
        <v>1,1,0</v>
      </c>
      <c r="G2204" s="44" t="s">
        <v>5739</v>
      </c>
      <c r="H2204" s="45">
        <f t="array" ref="H2204">let(systemId,match(A2204,index(systems,0,1),),refSystemId,match($H$1,index(systems,0,1),),x,index(systems,systemId,3),y,index(systems,systemId,4),refX,index(systems,refSystemId,3),refY,index(systems,refSystemId,4),round(sqrt((x-refX)^2+(y-refY)^2),3))</f>
        <v>271.17</v>
      </c>
      <c r="I2204" s="28" t="s">
        <v>418</v>
      </c>
      <c r="J2204" s="41"/>
      <c r="K2204" s="41"/>
      <c r="L2204" s="41"/>
      <c r="M2204" s="41"/>
      <c r="N2204" s="28" t="s">
        <v>725</v>
      </c>
      <c r="O2204" s="48" t="s">
        <v>725</v>
      </c>
      <c r="P2204" s="48" t="s">
        <v>725</v>
      </c>
      <c r="Q2204" s="48" t="s">
        <v>725</v>
      </c>
      <c r="R2204" s="48" t="s">
        <v>725</v>
      </c>
      <c r="S2204" s="48" t="s">
        <v>725</v>
      </c>
      <c r="T2204" s="48" t="s">
        <v>725</v>
      </c>
      <c r="U2204" s="48" t="s">
        <v>725</v>
      </c>
      <c r="V2204" s="48" t="s">
        <v>725</v>
      </c>
      <c r="W2204" s="48" t="s">
        <v>725</v>
      </c>
      <c r="X2204" s="48" t="s">
        <v>725</v>
      </c>
      <c r="Y2204" s="48" t="s">
        <v>725</v>
      </c>
      <c r="Z2204" s="48" t="s">
        <v>725</v>
      </c>
      <c r="AA2204" s="48" t="s">
        <v>725</v>
      </c>
      <c r="AB2204" s="48" t="s">
        <v>725</v>
      </c>
      <c r="AC2204" s="48" t="s">
        <v>725</v>
      </c>
      <c r="AD2204" s="48" t="s">
        <v>725</v>
      </c>
      <c r="AE2204" s="48" t="s">
        <v>725</v>
      </c>
      <c r="AF2204" s="48" t="s">
        <v>725</v>
      </c>
      <c r="AG2204" s="48" t="s">
        <v>725</v>
      </c>
      <c r="AH2204" s="48" t="s">
        <v>725</v>
      </c>
      <c r="AI2204" s="48" t="s">
        <v>725</v>
      </c>
      <c r="AJ2204" s="48" t="s">
        <v>725</v>
      </c>
      <c r="AK2204" s="48" t="s">
        <v>725</v>
      </c>
      <c r="AL2204" s="48" t="s">
        <v>725</v>
      </c>
      <c r="AM2204" s="48" t="s">
        <v>725</v>
      </c>
      <c r="AN2204" s="48" t="s">
        <v>725</v>
      </c>
      <c r="AO2204" s="48" t="s">
        <v>725</v>
      </c>
      <c r="AP2204" s="48" t="s">
        <v>725</v>
      </c>
      <c r="AQ2204" s="48" t="s">
        <v>725</v>
      </c>
      <c r="AR2204" s="48" t="s">
        <v>725</v>
      </c>
      <c r="AS2204" s="48" t="s">
        <v>422</v>
      </c>
      <c r="AT2204" s="48" t="s">
        <v>422</v>
      </c>
      <c r="AU2204" s="48" t="s">
        <v>422</v>
      </c>
      <c r="AV2204" s="48" t="s">
        <v>422</v>
      </c>
      <c r="AW2204" s="48" t="s">
        <v>422</v>
      </c>
      <c r="AX2204" s="48" t="s">
        <v>422</v>
      </c>
      <c r="AY2204" s="48" t="s">
        <v>422</v>
      </c>
      <c r="AZ2204" s="51" t="s">
        <v>422</v>
      </c>
    </row>
    <row r="2205" ht="15.75" customHeight="1">
      <c r="A2205" s="40">
        <v>1983.0</v>
      </c>
      <c r="B2205" s="28" t="s">
        <v>5740</v>
      </c>
      <c r="C2205" s="41"/>
      <c r="D2205" s="42">
        <f t="array" ref="D2205">index(systems,match($A2205,INDEX(systems,0,1),),3)</f>
        <v>-132.333</v>
      </c>
      <c r="E2205" s="42">
        <f t="array" ref="E2205">index(systems,match($A2205,INDEX(systems,0,1),),4)</f>
        <v>322.815</v>
      </c>
      <c r="F2205" s="43" t="str">
        <f>IFERROR(__xludf.DUMMYFUNCTION("let(row, match($B2205&amp;if($C2205&lt;&gt;"""","" [""&amp;$C2205&amp;""]"",""""),index(nebulae,,2),0),join("","",iferror(round(index(nebulae,row,5)/2,3),1),iferror(round(index(nebulae,row,6)/2,3),1),0))"),"1,1,0")</f>
        <v>1,1,0</v>
      </c>
      <c r="G2205" s="44" t="s">
        <v>5741</v>
      </c>
      <c r="H2205" s="45">
        <f t="array" ref="H2205">let(systemId,match(A2205,index(systems,0,1),),refSystemId,match($H$1,index(systems,0,1),),x,index(systems,systemId,3),y,index(systems,systemId,4),refX,index(systems,refSystemId,3),refY,index(systems,refSystemId,4),round(sqrt((x-refX)^2+(y-refY)^2),3))</f>
        <v>348.886</v>
      </c>
      <c r="I2205" s="46" t="s">
        <v>408</v>
      </c>
      <c r="J2205" s="46" t="s">
        <v>408</v>
      </c>
      <c r="K2205" s="46" t="s">
        <v>408</v>
      </c>
      <c r="L2205" s="46" t="s">
        <v>408</v>
      </c>
      <c r="M2205" s="46" t="s">
        <v>408</v>
      </c>
      <c r="N2205" s="28" t="s">
        <v>408</v>
      </c>
      <c r="O2205" s="41"/>
      <c r="P2205" s="48" t="s">
        <v>435</v>
      </c>
      <c r="Q2205" s="48" t="s">
        <v>435</v>
      </c>
      <c r="R2205" s="48" t="s">
        <v>435</v>
      </c>
      <c r="S2205" s="48" t="s">
        <v>435</v>
      </c>
      <c r="T2205" s="48" t="s">
        <v>435</v>
      </c>
      <c r="U2205" s="48" t="s">
        <v>435</v>
      </c>
      <c r="V2205" s="48" t="s">
        <v>435</v>
      </c>
      <c r="W2205" s="48" t="s">
        <v>435</v>
      </c>
      <c r="X2205" s="48" t="s">
        <v>435</v>
      </c>
      <c r="Y2205" s="48" t="s">
        <v>435</v>
      </c>
      <c r="Z2205" s="48" t="s">
        <v>435</v>
      </c>
      <c r="AA2205" s="48" t="s">
        <v>1381</v>
      </c>
      <c r="AB2205" s="48" t="s">
        <v>1381</v>
      </c>
      <c r="AC2205" s="48" t="s">
        <v>1381</v>
      </c>
      <c r="AD2205" s="48" t="s">
        <v>1381</v>
      </c>
      <c r="AE2205" s="48" t="s">
        <v>1381</v>
      </c>
      <c r="AF2205" s="48" t="s">
        <v>417</v>
      </c>
      <c r="AG2205" s="48" t="s">
        <v>417</v>
      </c>
      <c r="AH2205" s="48" t="s">
        <v>1102</v>
      </c>
      <c r="AI2205" s="48" t="s">
        <v>1102</v>
      </c>
      <c r="AJ2205" s="48" t="s">
        <v>1102</v>
      </c>
      <c r="AK2205" s="48" t="s">
        <v>1102</v>
      </c>
      <c r="AL2205" s="48" t="s">
        <v>1102</v>
      </c>
      <c r="AM2205" s="48" t="s">
        <v>1102</v>
      </c>
      <c r="AN2205" s="48" t="s">
        <v>417</v>
      </c>
      <c r="AO2205" s="48" t="s">
        <v>417</v>
      </c>
      <c r="AP2205" s="48" t="s">
        <v>417</v>
      </c>
      <c r="AQ2205" s="48" t="s">
        <v>417</v>
      </c>
      <c r="AR2205" s="48" t="s">
        <v>417</v>
      </c>
      <c r="AS2205" s="48" t="s">
        <v>417</v>
      </c>
      <c r="AT2205" s="48" t="s">
        <v>417</v>
      </c>
      <c r="AU2205" s="48" t="s">
        <v>417</v>
      </c>
      <c r="AV2205" s="48" t="s">
        <v>417</v>
      </c>
      <c r="AW2205" s="48" t="s">
        <v>417</v>
      </c>
      <c r="AX2205" s="48" t="s">
        <v>417</v>
      </c>
      <c r="AY2205" s="48" t="s">
        <v>417</v>
      </c>
      <c r="AZ2205" s="51" t="s">
        <v>1697</v>
      </c>
    </row>
    <row r="2206" ht="15.75" customHeight="1">
      <c r="A2206" s="40">
        <v>1984.0</v>
      </c>
      <c r="B2206" s="28" t="s">
        <v>5742</v>
      </c>
      <c r="C2206" s="41"/>
      <c r="D2206" s="42">
        <f t="array" ref="D2206">index(systems,match($A2206,INDEX(systems,0,1),),3)</f>
        <v>-205.28</v>
      </c>
      <c r="E2206" s="42">
        <f t="array" ref="E2206">index(systems,match($A2206,INDEX(systems,0,1),),4)</f>
        <v>548.708</v>
      </c>
      <c r="F2206" s="43" t="str">
        <f>IFERROR(__xludf.DUMMYFUNCTION("let(row, match($B2206&amp;if($C2206&lt;&gt;"""","" [""&amp;$C2206&amp;""]"",""""),index(nebulae,,2),0),join("","",iferror(round(index(nebulae,row,5)/2,3),1),iferror(round(index(nebulae,row,6)/2,3),1),0))"),"1,1,0")</f>
        <v>1,1,0</v>
      </c>
      <c r="G2206" s="44" t="s">
        <v>5743</v>
      </c>
      <c r="H2206" s="45">
        <f t="array" ref="H2206">let(systemId,match(A2206,index(systems,0,1),),refSystemId,match($H$1,index(systems,0,1),),x,index(systems,systemId,3),y,index(systems,systemId,4),refX,index(systems,refSystemId,3),refY,index(systems,refSystemId,4),round(sqrt((x-refX)^2+(y-refY)^2),3))</f>
        <v>585.85</v>
      </c>
      <c r="I2206" s="28" t="s">
        <v>408</v>
      </c>
      <c r="J2206" s="28" t="s">
        <v>408</v>
      </c>
      <c r="K2206" s="28" t="s">
        <v>408</v>
      </c>
      <c r="L2206" s="28" t="s">
        <v>408</v>
      </c>
      <c r="M2206" s="28" t="s">
        <v>408</v>
      </c>
      <c r="N2206" s="28" t="s">
        <v>408</v>
      </c>
      <c r="O2206" s="41"/>
      <c r="P2206" s="48" t="s">
        <v>497</v>
      </c>
      <c r="Q2206" s="48" t="s">
        <v>497</v>
      </c>
      <c r="R2206" s="48" t="s">
        <v>497</v>
      </c>
      <c r="S2206" s="48" t="s">
        <v>418</v>
      </c>
      <c r="T2206" s="48" t="s">
        <v>418</v>
      </c>
      <c r="U2206" s="48" t="s">
        <v>422</v>
      </c>
      <c r="V2206" s="48" t="s">
        <v>422</v>
      </c>
      <c r="W2206" s="48" t="s">
        <v>422</v>
      </c>
      <c r="X2206" s="48" t="s">
        <v>422</v>
      </c>
      <c r="Y2206" s="48" t="s">
        <v>2173</v>
      </c>
      <c r="Z2206" s="48" t="s">
        <v>2173</v>
      </c>
      <c r="AA2206" s="48" t="s">
        <v>2173</v>
      </c>
      <c r="AB2206" s="48" t="s">
        <v>2173</v>
      </c>
      <c r="AC2206" s="48" t="s">
        <v>2173</v>
      </c>
      <c r="AD2206" s="48" t="s">
        <v>2173</v>
      </c>
      <c r="AE2206" s="48" t="s">
        <v>2173</v>
      </c>
      <c r="AF2206" s="48" t="s">
        <v>2173</v>
      </c>
      <c r="AG2206" s="48" t="s">
        <v>2173</v>
      </c>
      <c r="AH2206" s="48" t="s">
        <v>2173</v>
      </c>
      <c r="AI2206" s="48" t="s">
        <v>2173</v>
      </c>
      <c r="AJ2206" s="48" t="s">
        <v>2173</v>
      </c>
      <c r="AK2206" s="48" t="s">
        <v>2173</v>
      </c>
      <c r="AL2206" s="48" t="s">
        <v>2173</v>
      </c>
      <c r="AM2206" s="48" t="s">
        <v>2173</v>
      </c>
      <c r="AN2206" s="48" t="s">
        <v>2173</v>
      </c>
      <c r="AO2206" s="48" t="s">
        <v>2173</v>
      </c>
      <c r="AP2206" s="48" t="s">
        <v>2173</v>
      </c>
      <c r="AQ2206" s="48" t="s">
        <v>2173</v>
      </c>
      <c r="AR2206" s="48" t="s">
        <v>2173</v>
      </c>
      <c r="AS2206" s="48" t="s">
        <v>2173</v>
      </c>
      <c r="AT2206" s="48" t="s">
        <v>2173</v>
      </c>
      <c r="AU2206" s="48" t="s">
        <v>2173</v>
      </c>
      <c r="AV2206" s="48" t="s">
        <v>2173</v>
      </c>
      <c r="AW2206" s="48" t="s">
        <v>2173</v>
      </c>
      <c r="AX2206" s="48" t="s">
        <v>2173</v>
      </c>
      <c r="AY2206" s="48" t="s">
        <v>2173</v>
      </c>
      <c r="AZ2206" s="48" t="s">
        <v>2173</v>
      </c>
    </row>
    <row r="2207" ht="15.75" customHeight="1">
      <c r="A2207" s="40">
        <v>1985.0</v>
      </c>
      <c r="B2207" s="28" t="s">
        <v>5744</v>
      </c>
      <c r="C2207" s="41"/>
      <c r="D2207" s="42">
        <f t="array" ref="D2207">index(systems,match($A2207,INDEX(systems,0,1),),3)</f>
        <v>-149.634</v>
      </c>
      <c r="E2207" s="42">
        <f t="array" ref="E2207">index(systems,match($A2207,INDEX(systems,0,1),),4)</f>
        <v>-5.173</v>
      </c>
      <c r="F2207" s="43" t="str">
        <f>IFERROR(__xludf.DUMMYFUNCTION("let(row, match($B2207&amp;if($C2207&lt;&gt;"""","" [""&amp;$C2207&amp;""]"",""""),index(nebulae,,2),0),join("","",iferror(round(index(nebulae,row,5)/2,3),1),iferror(round(index(nebulae,row,6)/2,3),1),0))"),"1,1,0")</f>
        <v>1,1,0</v>
      </c>
      <c r="G2207" s="44" t="s">
        <v>5745</v>
      </c>
      <c r="H2207" s="45">
        <f t="array" ref="H2207">let(systemId,match(A2207,index(systems,0,1),),refSystemId,match($H$1,index(systems,0,1),),x,index(systems,systemId,3),y,index(systems,systemId,4),refX,index(systems,refSystemId,3),refY,index(systems,refSystemId,4),round(sqrt((x-refX)^2+(y-refY)^2),3))</f>
        <v>149.723</v>
      </c>
      <c r="I2207" s="28" t="s">
        <v>408</v>
      </c>
      <c r="J2207" s="48" t="s">
        <v>408</v>
      </c>
      <c r="K2207" s="48" t="s">
        <v>408</v>
      </c>
      <c r="L2207" s="28" t="s">
        <v>408</v>
      </c>
      <c r="M2207" s="28" t="s">
        <v>408</v>
      </c>
      <c r="N2207" s="28" t="s">
        <v>408</v>
      </c>
      <c r="O2207" s="41"/>
      <c r="P2207" s="48" t="s">
        <v>812</v>
      </c>
      <c r="Q2207" s="48" t="s">
        <v>812</v>
      </c>
      <c r="R2207" s="48" t="s">
        <v>812</v>
      </c>
      <c r="S2207" s="48" t="s">
        <v>812</v>
      </c>
      <c r="T2207" s="48" t="s">
        <v>812</v>
      </c>
      <c r="U2207" s="48" t="s">
        <v>812</v>
      </c>
      <c r="V2207" s="48" t="s">
        <v>812</v>
      </c>
      <c r="W2207" s="48" t="s">
        <v>812</v>
      </c>
      <c r="X2207" s="48" t="s">
        <v>812</v>
      </c>
      <c r="Y2207" s="48" t="s">
        <v>422</v>
      </c>
      <c r="Z2207" s="48" t="s">
        <v>422</v>
      </c>
      <c r="AA2207" s="48" t="s">
        <v>422</v>
      </c>
      <c r="AB2207" s="48" t="s">
        <v>422</v>
      </c>
      <c r="AC2207" s="48" t="s">
        <v>422</v>
      </c>
      <c r="AD2207" s="48" t="s">
        <v>422</v>
      </c>
      <c r="AE2207" s="48" t="s">
        <v>422</v>
      </c>
      <c r="AF2207" s="48" t="s">
        <v>422</v>
      </c>
      <c r="AG2207" s="48" t="s">
        <v>422</v>
      </c>
      <c r="AH2207" s="48" t="s">
        <v>422</v>
      </c>
      <c r="AI2207" s="48" t="s">
        <v>422</v>
      </c>
      <c r="AJ2207" s="48" t="s">
        <v>422</v>
      </c>
      <c r="AK2207" s="48" t="s">
        <v>422</v>
      </c>
      <c r="AL2207" s="48" t="s">
        <v>422</v>
      </c>
      <c r="AM2207" s="48" t="s">
        <v>422</v>
      </c>
      <c r="AN2207" s="48" t="s">
        <v>422</v>
      </c>
      <c r="AO2207" s="48" t="s">
        <v>422</v>
      </c>
      <c r="AP2207" s="48" t="s">
        <v>422</v>
      </c>
      <c r="AQ2207" s="48" t="s">
        <v>422</v>
      </c>
      <c r="AR2207" s="48" t="s">
        <v>422</v>
      </c>
      <c r="AS2207" s="48" t="s">
        <v>422</v>
      </c>
      <c r="AT2207" s="48" t="s">
        <v>422</v>
      </c>
      <c r="AU2207" s="48" t="s">
        <v>422</v>
      </c>
      <c r="AV2207" s="48" t="s">
        <v>422</v>
      </c>
      <c r="AW2207" s="48" t="s">
        <v>422</v>
      </c>
      <c r="AX2207" s="48" t="s">
        <v>422</v>
      </c>
      <c r="AY2207" s="48" t="s">
        <v>422</v>
      </c>
      <c r="AZ2207" s="51" t="s">
        <v>422</v>
      </c>
    </row>
    <row r="2208" ht="15.75" customHeight="1">
      <c r="A2208" s="40">
        <v>1986.0</v>
      </c>
      <c r="B2208" s="28" t="s">
        <v>5746</v>
      </c>
      <c r="C2208" s="41"/>
      <c r="D2208" s="42">
        <f t="array" ref="D2208">index(systems,match($A2208,INDEX(systems,0,1),),3)</f>
        <v>187.351</v>
      </c>
      <c r="E2208" s="42">
        <f t="array" ref="E2208">index(systems,match($A2208,INDEX(systems,0,1),),4)</f>
        <v>-382.625</v>
      </c>
      <c r="F2208" s="43" t="str">
        <f>IFERROR(__xludf.DUMMYFUNCTION("let(row, match($B2208&amp;if($C2208&lt;&gt;"""","" [""&amp;$C2208&amp;""]"",""""),index(nebulae,,2),0),join("","",iferror(round(index(nebulae,row,5)/2,3),1),iferror(round(index(nebulae,row,6)/2,3),1),0))"),"1,1,0")</f>
        <v>1,1,0</v>
      </c>
      <c r="G2208" s="44" t="s">
        <v>5747</v>
      </c>
      <c r="H2208" s="45">
        <f t="array" ref="H2208">let(systemId,match(A2208,index(systems,0,1),),refSystemId,match($H$1,index(systems,0,1),),x,index(systems,systemId,3),y,index(systems,systemId,4),refX,index(systems,refSystemId,3),refY,index(systems,refSystemId,4),round(sqrt((x-refX)^2+(y-refY)^2),3))</f>
        <v>426.031</v>
      </c>
      <c r="I2208" s="41"/>
      <c r="J2208" s="41"/>
      <c r="K2208" s="41"/>
      <c r="L2208" s="41"/>
      <c r="M2208" s="41"/>
      <c r="N2208" s="59" t="s">
        <v>953</v>
      </c>
      <c r="O2208" s="48" t="s">
        <v>953</v>
      </c>
      <c r="P2208" s="48" t="s">
        <v>630</v>
      </c>
      <c r="Q2208" s="48" t="s">
        <v>630</v>
      </c>
      <c r="R2208" s="48" t="s">
        <v>630</v>
      </c>
      <c r="S2208" s="48" t="s">
        <v>630</v>
      </c>
      <c r="T2208" s="48" t="s">
        <v>630</v>
      </c>
      <c r="U2208" s="48" t="s">
        <v>630</v>
      </c>
      <c r="V2208" s="48" t="s">
        <v>630</v>
      </c>
      <c r="W2208" s="48" t="s">
        <v>630</v>
      </c>
      <c r="X2208" s="48" t="s">
        <v>422</v>
      </c>
      <c r="Y2208" s="48" t="s">
        <v>422</v>
      </c>
      <c r="Z2208" s="48" t="s">
        <v>422</v>
      </c>
      <c r="AA2208" s="48" t="s">
        <v>422</v>
      </c>
      <c r="AB2208" s="48" t="s">
        <v>422</v>
      </c>
      <c r="AC2208" s="48" t="s">
        <v>422</v>
      </c>
      <c r="AD2208" s="48" t="s">
        <v>422</v>
      </c>
      <c r="AE2208" s="48" t="s">
        <v>422</v>
      </c>
      <c r="AF2208" s="48" t="s">
        <v>422</v>
      </c>
      <c r="AG2208" s="48" t="s">
        <v>422</v>
      </c>
      <c r="AH2208" s="48" t="s">
        <v>422</v>
      </c>
      <c r="AI2208" s="48" t="s">
        <v>422</v>
      </c>
      <c r="AJ2208" s="48" t="s">
        <v>422</v>
      </c>
      <c r="AK2208" s="48" t="s">
        <v>422</v>
      </c>
      <c r="AL2208" s="48" t="s">
        <v>422</v>
      </c>
      <c r="AM2208" s="48" t="s">
        <v>422</v>
      </c>
      <c r="AN2208" s="48" t="s">
        <v>422</v>
      </c>
      <c r="AO2208" s="48" t="s">
        <v>422</v>
      </c>
      <c r="AP2208" s="48" t="s">
        <v>422</v>
      </c>
      <c r="AQ2208" s="48" t="s">
        <v>422</v>
      </c>
      <c r="AR2208" s="48" t="s">
        <v>422</v>
      </c>
      <c r="AS2208" s="48" t="s">
        <v>422</v>
      </c>
      <c r="AT2208" s="48" t="s">
        <v>422</v>
      </c>
      <c r="AU2208" s="48" t="s">
        <v>422</v>
      </c>
      <c r="AV2208" s="48" t="s">
        <v>422</v>
      </c>
      <c r="AW2208" s="48" t="s">
        <v>422</v>
      </c>
      <c r="AX2208" s="48" t="s">
        <v>422</v>
      </c>
      <c r="AY2208" s="48" t="s">
        <v>422</v>
      </c>
      <c r="AZ2208" s="28" t="s">
        <v>422</v>
      </c>
    </row>
    <row r="2209" ht="15.75" customHeight="1">
      <c r="A2209" s="40">
        <v>1987.0</v>
      </c>
      <c r="B2209" s="28" t="s">
        <v>5748</v>
      </c>
      <c r="C2209" s="41"/>
      <c r="D2209" s="42">
        <f t="array" ref="D2209">index(systems,match($A2209,INDEX(systems,0,1),),3)</f>
        <v>191.792</v>
      </c>
      <c r="E2209" s="42">
        <f t="array" ref="E2209">index(systems,match($A2209,INDEX(systems,0,1),),4)</f>
        <v>47.517</v>
      </c>
      <c r="F2209" s="43" t="str">
        <f>IFERROR(__xludf.DUMMYFUNCTION("let(row, match($B2209&amp;if($C2209&lt;&gt;"""","" [""&amp;$C2209&amp;""]"",""""),index(nebulae,,2),0),join("","",iferror(round(index(nebulae,row,5)/2,3),1),iferror(round(index(nebulae,row,6)/2,3),1),0))"),"1,1,0")</f>
        <v>1,1,0</v>
      </c>
      <c r="G2209" s="44" t="s">
        <v>5749</v>
      </c>
      <c r="H2209" s="45">
        <f t="array" ref="H2209">let(systemId,match(A2209,index(systems,0,1),),refSystemId,match($H$1,index(systems,0,1),),x,index(systems,systemId,3),y,index(systems,systemId,4),refX,index(systems,refSystemId,3),refY,index(systems,refSystemId,4),round(sqrt((x-refX)^2+(y-refY)^2),3))</f>
        <v>197.591</v>
      </c>
      <c r="I2209" s="53"/>
      <c r="J2209" s="46" t="s">
        <v>418</v>
      </c>
      <c r="K2209" s="46" t="s">
        <v>418</v>
      </c>
      <c r="L2209" s="53"/>
      <c r="M2209" s="53"/>
      <c r="N2209" s="28" t="s">
        <v>856</v>
      </c>
      <c r="O2209" s="48" t="s">
        <v>856</v>
      </c>
      <c r="P2209" s="48" t="s">
        <v>856</v>
      </c>
      <c r="Q2209" s="48" t="s">
        <v>856</v>
      </c>
      <c r="R2209" s="48" t="s">
        <v>856</v>
      </c>
      <c r="S2209" s="48" t="s">
        <v>856</v>
      </c>
      <c r="T2209" s="48" t="s">
        <v>856</v>
      </c>
      <c r="U2209" s="48" t="s">
        <v>773</v>
      </c>
      <c r="V2209" s="48" t="s">
        <v>773</v>
      </c>
      <c r="W2209" s="48" t="s">
        <v>773</v>
      </c>
      <c r="X2209" s="48" t="s">
        <v>773</v>
      </c>
      <c r="Y2209" s="48" t="s">
        <v>773</v>
      </c>
      <c r="Z2209" s="48" t="s">
        <v>773</v>
      </c>
      <c r="AA2209" s="48" t="s">
        <v>773</v>
      </c>
      <c r="AB2209" s="48" t="s">
        <v>773</v>
      </c>
      <c r="AC2209" s="48" t="s">
        <v>773</v>
      </c>
      <c r="AD2209" s="48" t="s">
        <v>773</v>
      </c>
      <c r="AE2209" s="48" t="s">
        <v>773</v>
      </c>
      <c r="AF2209" s="48" t="s">
        <v>773</v>
      </c>
      <c r="AG2209" s="48" t="s">
        <v>773</v>
      </c>
      <c r="AH2209" s="48" t="s">
        <v>773</v>
      </c>
      <c r="AI2209" s="48" t="s">
        <v>773</v>
      </c>
      <c r="AJ2209" s="48" t="s">
        <v>773</v>
      </c>
      <c r="AK2209" s="48" t="s">
        <v>773</v>
      </c>
      <c r="AL2209" s="48" t="s">
        <v>773</v>
      </c>
      <c r="AM2209" s="48" t="s">
        <v>773</v>
      </c>
      <c r="AN2209" s="48" t="s">
        <v>773</v>
      </c>
      <c r="AO2209" s="48" t="s">
        <v>773</v>
      </c>
      <c r="AP2209" s="48" t="s">
        <v>773</v>
      </c>
      <c r="AQ2209" s="48" t="s">
        <v>773</v>
      </c>
      <c r="AR2209" s="48" t="s">
        <v>773</v>
      </c>
      <c r="AS2209" s="48" t="s">
        <v>773</v>
      </c>
      <c r="AT2209" s="48" t="s">
        <v>773</v>
      </c>
      <c r="AU2209" s="48" t="s">
        <v>773</v>
      </c>
      <c r="AV2209" s="52" t="s">
        <v>773</v>
      </c>
      <c r="AW2209" s="52" t="s">
        <v>773</v>
      </c>
      <c r="AX2209" s="48" t="s">
        <v>773</v>
      </c>
      <c r="AY2209" s="48" t="s">
        <v>773</v>
      </c>
      <c r="AZ2209" s="49" t="s">
        <v>773</v>
      </c>
    </row>
    <row r="2210" ht="15.75" customHeight="1">
      <c r="A2210" s="40">
        <v>1988.0</v>
      </c>
      <c r="B2210" s="28" t="s">
        <v>5750</v>
      </c>
      <c r="C2210" s="41"/>
      <c r="D2210" s="42">
        <f t="array" ref="D2210">index(systems,match($A2210,INDEX(systems,0,1),),3)</f>
        <v>-29.471</v>
      </c>
      <c r="E2210" s="42">
        <f t="array" ref="E2210">index(systems,match($A2210,INDEX(systems,0,1),),4)</f>
        <v>-110.958</v>
      </c>
      <c r="F2210" s="43" t="str">
        <f>IFERROR(__xludf.DUMMYFUNCTION("let(row, match($B2210&amp;if($C2210&lt;&gt;"""","" [""&amp;$C2210&amp;""]"",""""),index(nebulae,,2),0),join("","",iferror(round(index(nebulae,row,5)/2,3),1),iferror(round(index(nebulae,row,6)/2,3),1),0))"),"1,1,0")</f>
        <v>1,1,0</v>
      </c>
      <c r="G2210" s="44" t="s">
        <v>5751</v>
      </c>
      <c r="H2210" s="45">
        <f t="array" ref="H2210">let(systemId,match(A2210,index(systems,0,1),),refSystemId,match($H$1,index(systems,0,1),),x,index(systems,systemId,3),y,index(systems,systemId,4),refX,index(systems,refSystemId,3),refY,index(systems,refSystemId,4),round(sqrt((x-refX)^2+(y-refY)^2),3))</f>
        <v>114.805</v>
      </c>
      <c r="I2210" s="28" t="s">
        <v>418</v>
      </c>
      <c r="J2210" s="48" t="s">
        <v>418</v>
      </c>
      <c r="K2210" s="48" t="s">
        <v>418</v>
      </c>
      <c r="L2210" s="28" t="s">
        <v>418</v>
      </c>
      <c r="M2210" s="28" t="s">
        <v>418</v>
      </c>
      <c r="N2210" s="28" t="s">
        <v>519</v>
      </c>
      <c r="O2210" s="48" t="s">
        <v>519</v>
      </c>
      <c r="P2210" s="48" t="s">
        <v>519</v>
      </c>
      <c r="Q2210" s="48" t="s">
        <v>519</v>
      </c>
      <c r="R2210" s="48" t="s">
        <v>519</v>
      </c>
      <c r="S2210" s="48" t="s">
        <v>519</v>
      </c>
      <c r="T2210" s="48" t="s">
        <v>536</v>
      </c>
      <c r="U2210" s="48" t="s">
        <v>560</v>
      </c>
      <c r="V2210" s="48" t="s">
        <v>560</v>
      </c>
      <c r="W2210" s="48" t="s">
        <v>560</v>
      </c>
      <c r="X2210" s="48" t="s">
        <v>560</v>
      </c>
      <c r="Y2210" s="48" t="s">
        <v>560</v>
      </c>
      <c r="Z2210" s="48" t="s">
        <v>560</v>
      </c>
      <c r="AA2210" s="48" t="s">
        <v>560</v>
      </c>
      <c r="AB2210" s="48" t="s">
        <v>560</v>
      </c>
      <c r="AC2210" s="48" t="s">
        <v>560</v>
      </c>
      <c r="AD2210" s="48" t="s">
        <v>560</v>
      </c>
      <c r="AE2210" s="48" t="s">
        <v>560</v>
      </c>
      <c r="AF2210" s="48" t="s">
        <v>560</v>
      </c>
      <c r="AG2210" s="48" t="s">
        <v>560</v>
      </c>
      <c r="AH2210" s="48" t="s">
        <v>560</v>
      </c>
      <c r="AI2210" s="48" t="s">
        <v>560</v>
      </c>
      <c r="AJ2210" s="48" t="s">
        <v>560</v>
      </c>
      <c r="AK2210" s="48" t="s">
        <v>560</v>
      </c>
      <c r="AL2210" s="48" t="s">
        <v>560</v>
      </c>
      <c r="AM2210" s="48" t="s">
        <v>560</v>
      </c>
      <c r="AN2210" s="48" t="s">
        <v>560</v>
      </c>
      <c r="AO2210" s="48" t="s">
        <v>560</v>
      </c>
      <c r="AP2210" s="48" t="s">
        <v>560</v>
      </c>
      <c r="AQ2210" s="48" t="s">
        <v>560</v>
      </c>
      <c r="AR2210" s="48" t="s">
        <v>560</v>
      </c>
      <c r="AS2210" s="48" t="s">
        <v>418</v>
      </c>
      <c r="AT2210" s="48" t="s">
        <v>766</v>
      </c>
      <c r="AU2210" s="48" t="s">
        <v>766</v>
      </c>
      <c r="AV2210" s="48" t="s">
        <v>766</v>
      </c>
      <c r="AW2210" s="48" t="s">
        <v>1606</v>
      </c>
      <c r="AX2210" s="48" t="s">
        <v>1049</v>
      </c>
      <c r="AY2210" s="48" t="s">
        <v>1049</v>
      </c>
      <c r="AZ2210" s="51" t="s">
        <v>1049</v>
      </c>
    </row>
    <row r="2211" ht="15.75" customHeight="1">
      <c r="A2211" s="40">
        <v>1989.0</v>
      </c>
      <c r="B2211" s="28" t="s">
        <v>5752</v>
      </c>
      <c r="C2211" s="41"/>
      <c r="D2211" s="42">
        <f t="array" ref="D2211">index(systems,match($A2211,INDEX(systems,0,1),),3)</f>
        <v>359.813</v>
      </c>
      <c r="E2211" s="42">
        <f t="array" ref="E2211">index(systems,match($A2211,INDEX(systems,0,1),),4)</f>
        <v>-52.26</v>
      </c>
      <c r="F2211" s="43" t="str">
        <f>IFERROR(__xludf.DUMMYFUNCTION("let(row, match($B2211&amp;if($C2211&lt;&gt;"""","" [""&amp;$C2211&amp;""]"",""""),index(nebulae,,2),0),join("","",iferror(round(index(nebulae,row,5)/2,3),1),iferror(round(index(nebulae,row,6)/2,3),1),0))"),"1,1,0")</f>
        <v>1,1,0</v>
      </c>
      <c r="G2211" s="44" t="s">
        <v>5753</v>
      </c>
      <c r="H2211" s="45">
        <f t="array" ref="H2211">let(systemId,match(A2211,index(systems,0,1),),refSystemId,match($H$1,index(systems,0,1),),x,index(systems,systemId,3),y,index(systems,systemId,4),refX,index(systems,refSystemId,3),refY,index(systems,refSystemId,4),round(sqrt((x-refX)^2+(y-refY)^2),3))</f>
        <v>363.588</v>
      </c>
      <c r="I2211" s="46" t="s">
        <v>408</v>
      </c>
      <c r="J2211" s="46" t="s">
        <v>408</v>
      </c>
      <c r="K2211" s="48" t="s">
        <v>408</v>
      </c>
      <c r="L2211" s="41"/>
      <c r="M2211" s="41"/>
      <c r="N2211" s="28" t="s">
        <v>1574</v>
      </c>
      <c r="O2211" s="48" t="s">
        <v>1574</v>
      </c>
      <c r="P2211" s="48" t="s">
        <v>1574</v>
      </c>
      <c r="Q2211" s="48" t="s">
        <v>1574</v>
      </c>
      <c r="R2211" s="48" t="s">
        <v>1574</v>
      </c>
      <c r="S2211" s="48" t="s">
        <v>1574</v>
      </c>
      <c r="T2211" s="48" t="s">
        <v>1574</v>
      </c>
      <c r="U2211" s="48" t="s">
        <v>1574</v>
      </c>
      <c r="V2211" s="48" t="s">
        <v>1574</v>
      </c>
      <c r="W2211" s="48" t="s">
        <v>1574</v>
      </c>
      <c r="X2211" s="48" t="s">
        <v>1574</v>
      </c>
      <c r="Y2211" s="48" t="s">
        <v>1575</v>
      </c>
      <c r="Z2211" s="48" t="s">
        <v>1575</v>
      </c>
      <c r="AA2211" s="48" t="s">
        <v>1576</v>
      </c>
      <c r="AB2211" s="48" t="s">
        <v>1576</v>
      </c>
      <c r="AC2211" s="48" t="s">
        <v>1576</v>
      </c>
      <c r="AD2211" s="48" t="s">
        <v>1576</v>
      </c>
      <c r="AE2211" s="48" t="s">
        <v>1576</v>
      </c>
      <c r="AF2211" s="48" t="s">
        <v>1576</v>
      </c>
      <c r="AG2211" s="48" t="s">
        <v>1576</v>
      </c>
      <c r="AH2211" s="48" t="s">
        <v>1576</v>
      </c>
      <c r="AI2211" s="48" t="s">
        <v>1576</v>
      </c>
      <c r="AJ2211" s="48" t="s">
        <v>1576</v>
      </c>
      <c r="AK2211" s="48" t="s">
        <v>1576</v>
      </c>
      <c r="AL2211" s="48" t="s">
        <v>1576</v>
      </c>
      <c r="AM2211" s="48" t="s">
        <v>1576</v>
      </c>
      <c r="AN2211" s="48" t="s">
        <v>1576</v>
      </c>
      <c r="AO2211" s="48" t="s">
        <v>1575</v>
      </c>
      <c r="AP2211" s="48" t="s">
        <v>1575</v>
      </c>
      <c r="AQ2211" s="48" t="s">
        <v>1575</v>
      </c>
      <c r="AR2211" s="48" t="s">
        <v>1575</v>
      </c>
      <c r="AS2211" s="48" t="s">
        <v>1575</v>
      </c>
      <c r="AT2211" s="48" t="s">
        <v>1575</v>
      </c>
      <c r="AU2211" s="48" t="s">
        <v>1575</v>
      </c>
      <c r="AV2211" s="48" t="s">
        <v>1575</v>
      </c>
      <c r="AW2211" s="48" t="s">
        <v>1575</v>
      </c>
      <c r="AX2211" s="48" t="s">
        <v>1575</v>
      </c>
      <c r="AY2211" s="48" t="s">
        <v>1575</v>
      </c>
      <c r="AZ2211" s="28" t="s">
        <v>1575</v>
      </c>
    </row>
    <row r="2212" ht="15.75" customHeight="1">
      <c r="A2212" s="40">
        <v>1990.0</v>
      </c>
      <c r="B2212" s="28" t="s">
        <v>5754</v>
      </c>
      <c r="C2212" s="41"/>
      <c r="D2212" s="42">
        <f t="array" ref="D2212">index(systems,match($A2212,INDEX(systems,0,1),),3)</f>
        <v>-465.129</v>
      </c>
      <c r="E2212" s="42">
        <f t="array" ref="E2212">index(systems,match($A2212,INDEX(systems,0,1),),4)</f>
        <v>142.848</v>
      </c>
      <c r="F2212" s="43" t="str">
        <f>IFERROR(__xludf.DUMMYFUNCTION("let(row, match($B2212&amp;if($C2212&lt;&gt;"""","" [""&amp;$C2212&amp;""]"",""""),index(nebulae,,2),0),join("","",iferror(round(index(nebulae,row,5)/2,3),1),iferror(round(index(nebulae,row,6)/2,3),1),0))"),"1,1,0")</f>
        <v>1,1,0</v>
      </c>
      <c r="G2212" s="44" t="s">
        <v>5755</v>
      </c>
      <c r="H2212" s="45">
        <f t="array" ref="H2212">let(systemId,match(A2212,index(systems,0,1),),refSystemId,match($H$1,index(systems,0,1),),x,index(systems,systemId,3),y,index(systems,systemId,4),refX,index(systems,refSystemId,3),refY,index(systems,refSystemId,4),round(sqrt((x-refX)^2+(y-refY)^2),3))</f>
        <v>486.57</v>
      </c>
      <c r="I2212" s="46" t="s">
        <v>408</v>
      </c>
      <c r="J2212" s="46" t="s">
        <v>408</v>
      </c>
      <c r="K2212" s="46" t="s">
        <v>408</v>
      </c>
      <c r="L2212" s="46" t="s">
        <v>408</v>
      </c>
      <c r="M2212" s="46" t="s">
        <v>408</v>
      </c>
      <c r="N2212" s="28" t="s">
        <v>408</v>
      </c>
      <c r="O2212" s="41"/>
      <c r="P2212" s="48" t="s">
        <v>461</v>
      </c>
      <c r="Q2212" s="48" t="s">
        <v>461</v>
      </c>
      <c r="R2212" s="48" t="s">
        <v>461</v>
      </c>
      <c r="S2212" s="48" t="s">
        <v>418</v>
      </c>
      <c r="T2212" s="48" t="s">
        <v>418</v>
      </c>
      <c r="U2212" s="48" t="s">
        <v>418</v>
      </c>
      <c r="V2212" s="48" t="s">
        <v>418</v>
      </c>
      <c r="W2212" s="48" t="s">
        <v>418</v>
      </c>
      <c r="X2212" s="48" t="s">
        <v>422</v>
      </c>
      <c r="Y2212" s="48" t="s">
        <v>422</v>
      </c>
      <c r="Z2212" s="48" t="s">
        <v>422</v>
      </c>
      <c r="AA2212" s="48" t="s">
        <v>422</v>
      </c>
      <c r="AB2212" s="48" t="s">
        <v>422</v>
      </c>
      <c r="AC2212" s="48" t="s">
        <v>422</v>
      </c>
      <c r="AD2212" s="48" t="s">
        <v>422</v>
      </c>
      <c r="AE2212" s="48" t="s">
        <v>422</v>
      </c>
      <c r="AF2212" s="48" t="s">
        <v>422</v>
      </c>
      <c r="AG2212" s="48" t="s">
        <v>422</v>
      </c>
      <c r="AH2212" s="48" t="s">
        <v>422</v>
      </c>
      <c r="AI2212" s="48" t="s">
        <v>422</v>
      </c>
      <c r="AJ2212" s="48" t="s">
        <v>422</v>
      </c>
      <c r="AK2212" s="48" t="s">
        <v>422</v>
      </c>
      <c r="AL2212" s="48" t="s">
        <v>422</v>
      </c>
      <c r="AM2212" s="48" t="s">
        <v>422</v>
      </c>
      <c r="AN2212" s="48" t="s">
        <v>422</v>
      </c>
      <c r="AO2212" s="48" t="s">
        <v>422</v>
      </c>
      <c r="AP2212" s="48" t="s">
        <v>422</v>
      </c>
      <c r="AQ2212" s="48" t="s">
        <v>422</v>
      </c>
      <c r="AR2212" s="48" t="s">
        <v>422</v>
      </c>
      <c r="AS2212" s="48" t="s">
        <v>422</v>
      </c>
      <c r="AT2212" s="48" t="s">
        <v>422</v>
      </c>
      <c r="AU2212" s="48" t="s">
        <v>422</v>
      </c>
      <c r="AV2212" s="48" t="s">
        <v>422</v>
      </c>
      <c r="AW2212" s="48" t="s">
        <v>422</v>
      </c>
      <c r="AX2212" s="48" t="s">
        <v>422</v>
      </c>
      <c r="AY2212" s="48" t="s">
        <v>422</v>
      </c>
      <c r="AZ2212" s="28" t="s">
        <v>422</v>
      </c>
    </row>
    <row r="2213" ht="15.75" customHeight="1">
      <c r="A2213" s="40">
        <v>1991.0</v>
      </c>
      <c r="B2213" s="28" t="s">
        <v>5756</v>
      </c>
      <c r="C2213" s="41"/>
      <c r="D2213" s="42">
        <f t="array" ref="D2213">index(systems,match($A2213,INDEX(systems,0,1),),3)</f>
        <v>429.611</v>
      </c>
      <c r="E2213" s="42">
        <f t="array" ref="E2213">index(systems,match($A2213,INDEX(systems,0,1),),4)</f>
        <v>57.34</v>
      </c>
      <c r="F2213" s="43" t="str">
        <f>IFERROR(__xludf.DUMMYFUNCTION("let(row, match($B2213&amp;if($C2213&lt;&gt;"""","" [""&amp;$C2213&amp;""]"",""""),index(nebulae,,2),0),join("","",iferror(round(index(nebulae,row,5)/2,3),1),iferror(round(index(nebulae,row,6)/2,3),1),0))"),"1,1,0")</f>
        <v>1,1,0</v>
      </c>
      <c r="G2213" s="44" t="s">
        <v>5757</v>
      </c>
      <c r="H2213" s="45">
        <f t="array" ref="H2213">let(systemId,match(A2213,index(systems,0,1),),refSystemId,match($H$1,index(systems,0,1),),x,index(systems,systemId,3),y,index(systems,systemId,4),refX,index(systems,refSystemId,3),refY,index(systems,refSystemId,4),round(sqrt((x-refX)^2+(y-refY)^2),3))</f>
        <v>433.421</v>
      </c>
      <c r="I2213" s="41"/>
      <c r="J2213" s="41"/>
      <c r="K2213" s="41"/>
      <c r="L2213" s="41"/>
      <c r="M2213" s="41"/>
      <c r="N2213" s="28" t="s">
        <v>620</v>
      </c>
      <c r="O2213" s="48" t="s">
        <v>620</v>
      </c>
      <c r="P2213" s="48" t="s">
        <v>620</v>
      </c>
      <c r="Q2213" s="48" t="s">
        <v>620</v>
      </c>
      <c r="R2213" s="48" t="s">
        <v>620</v>
      </c>
      <c r="S2213" s="48" t="s">
        <v>620</v>
      </c>
      <c r="T2213" s="48" t="s">
        <v>620</v>
      </c>
      <c r="U2213" s="48" t="s">
        <v>620</v>
      </c>
      <c r="V2213" s="48" t="s">
        <v>620</v>
      </c>
      <c r="W2213" s="48" t="s">
        <v>620</v>
      </c>
      <c r="X2213" s="48" t="s">
        <v>620</v>
      </c>
      <c r="Y2213" s="48" t="s">
        <v>1070</v>
      </c>
      <c r="Z2213" s="48" t="s">
        <v>1070</v>
      </c>
      <c r="AA2213" s="48" t="s">
        <v>1071</v>
      </c>
      <c r="AB2213" s="48" t="s">
        <v>1071</v>
      </c>
      <c r="AC2213" s="48" t="s">
        <v>1071</v>
      </c>
      <c r="AD2213" s="48" t="s">
        <v>1071</v>
      </c>
      <c r="AE2213" s="48" t="s">
        <v>1071</v>
      </c>
      <c r="AF2213" s="48" t="s">
        <v>1071</v>
      </c>
      <c r="AG2213" s="48" t="s">
        <v>1071</v>
      </c>
      <c r="AH2213" s="48" t="s">
        <v>1071</v>
      </c>
      <c r="AI2213" s="48" t="s">
        <v>1071</v>
      </c>
      <c r="AJ2213" s="48" t="s">
        <v>1071</v>
      </c>
      <c r="AK2213" s="48" t="s">
        <v>1071</v>
      </c>
      <c r="AL2213" s="48" t="s">
        <v>1071</v>
      </c>
      <c r="AM2213" s="48" t="s">
        <v>1071</v>
      </c>
      <c r="AN2213" s="48" t="s">
        <v>1071</v>
      </c>
      <c r="AO2213" s="48" t="s">
        <v>1070</v>
      </c>
      <c r="AP2213" s="48" t="s">
        <v>1070</v>
      </c>
      <c r="AQ2213" s="48" t="s">
        <v>1070</v>
      </c>
      <c r="AR2213" s="48" t="s">
        <v>1070</v>
      </c>
      <c r="AS2213" s="48" t="s">
        <v>1070</v>
      </c>
      <c r="AT2213" s="48" t="s">
        <v>1070</v>
      </c>
      <c r="AU2213" s="48" t="s">
        <v>1070</v>
      </c>
      <c r="AV2213" s="48" t="s">
        <v>622</v>
      </c>
      <c r="AW2213" s="48" t="s">
        <v>624</v>
      </c>
      <c r="AX2213" s="48" t="s">
        <v>625</v>
      </c>
      <c r="AY2213" s="48" t="s">
        <v>625</v>
      </c>
      <c r="AZ2213" s="28" t="s">
        <v>625</v>
      </c>
    </row>
    <row r="2214" ht="15.75" customHeight="1">
      <c r="A2214" s="40">
        <v>1992.0</v>
      </c>
      <c r="B2214" s="28" t="s">
        <v>5758</v>
      </c>
      <c r="C2214" s="41"/>
      <c r="D2214" s="42">
        <f t="array" ref="D2214">index(systems,match($A2214,INDEX(systems,0,1),),3)</f>
        <v>-513.09</v>
      </c>
      <c r="E2214" s="42">
        <f t="array" ref="E2214">index(systems,match($A2214,INDEX(systems,0,1),),4)</f>
        <v>180.875</v>
      </c>
      <c r="F2214" s="43" t="str">
        <f>IFERROR(__xludf.DUMMYFUNCTION("let(row, match($B2214&amp;if($C2214&lt;&gt;"""","" [""&amp;$C2214&amp;""]"",""""),index(nebulae,,2),0),join("","",iferror(round(index(nebulae,row,5)/2,3),1),iferror(round(index(nebulae,row,6)/2,3),1),0))"),"1,1,0")</f>
        <v>1,1,0</v>
      </c>
      <c r="G2214" s="44" t="s">
        <v>5759</v>
      </c>
      <c r="H2214" s="45">
        <f t="array" ref="H2214">let(systemId,match(A2214,index(systems,0,1),),refSystemId,match($H$1,index(systems,0,1),),x,index(systems,systemId,3),y,index(systems,systemId,4),refX,index(systems,refSystemId,3),refY,index(systems,refSystemId,4),round(sqrt((x-refX)^2+(y-refY)^2),3))</f>
        <v>544.038</v>
      </c>
      <c r="I2214" s="28" t="s">
        <v>408</v>
      </c>
      <c r="J2214" s="28" t="s">
        <v>408</v>
      </c>
      <c r="K2214" s="28" t="s">
        <v>408</v>
      </c>
      <c r="L2214" s="28" t="s">
        <v>408</v>
      </c>
      <c r="M2214" s="28" t="s">
        <v>408</v>
      </c>
      <c r="N2214" s="28" t="s">
        <v>408</v>
      </c>
      <c r="O2214" s="41"/>
      <c r="P2214" s="48" t="s">
        <v>461</v>
      </c>
      <c r="Q2214" s="48" t="s">
        <v>461</v>
      </c>
      <c r="R2214" s="48" t="s">
        <v>461</v>
      </c>
      <c r="S2214" s="48" t="s">
        <v>418</v>
      </c>
      <c r="T2214" s="48" t="s">
        <v>418</v>
      </c>
      <c r="U2214" s="48" t="s">
        <v>422</v>
      </c>
      <c r="V2214" s="48" t="s">
        <v>422</v>
      </c>
      <c r="W2214" s="48" t="s">
        <v>422</v>
      </c>
      <c r="X2214" s="48" t="s">
        <v>422</v>
      </c>
      <c r="Y2214" s="48" t="s">
        <v>422</v>
      </c>
      <c r="Z2214" s="48" t="s">
        <v>422</v>
      </c>
      <c r="AA2214" s="48" t="s">
        <v>422</v>
      </c>
      <c r="AB2214" s="48" t="s">
        <v>422</v>
      </c>
      <c r="AC2214" s="48" t="s">
        <v>422</v>
      </c>
      <c r="AD2214" s="48" t="s">
        <v>422</v>
      </c>
      <c r="AE2214" s="48" t="s">
        <v>422</v>
      </c>
      <c r="AF2214" s="48" t="s">
        <v>422</v>
      </c>
      <c r="AG2214" s="48" t="s">
        <v>422</v>
      </c>
      <c r="AH2214" s="48" t="s">
        <v>422</v>
      </c>
      <c r="AI2214" s="48" t="s">
        <v>422</v>
      </c>
      <c r="AJ2214" s="48" t="s">
        <v>422</v>
      </c>
      <c r="AK2214" s="48" t="s">
        <v>422</v>
      </c>
      <c r="AL2214" s="48" t="s">
        <v>422</v>
      </c>
      <c r="AM2214" s="48" t="s">
        <v>422</v>
      </c>
      <c r="AN2214" s="48" t="s">
        <v>422</v>
      </c>
      <c r="AO2214" s="48" t="s">
        <v>422</v>
      </c>
      <c r="AP2214" s="48" t="s">
        <v>422</v>
      </c>
      <c r="AQ2214" s="48" t="s">
        <v>422</v>
      </c>
      <c r="AR2214" s="48" t="s">
        <v>422</v>
      </c>
      <c r="AS2214" s="48" t="s">
        <v>422</v>
      </c>
      <c r="AT2214" s="48" t="s">
        <v>422</v>
      </c>
      <c r="AU2214" s="48" t="s">
        <v>422</v>
      </c>
      <c r="AV2214" s="48" t="s">
        <v>422</v>
      </c>
      <c r="AW2214" s="48" t="s">
        <v>422</v>
      </c>
      <c r="AX2214" s="48" t="s">
        <v>422</v>
      </c>
      <c r="AY2214" s="48" t="s">
        <v>422</v>
      </c>
      <c r="AZ2214" s="49" t="s">
        <v>422</v>
      </c>
    </row>
    <row r="2215" ht="15.75" customHeight="1">
      <c r="A2215" s="40">
        <v>1993.0</v>
      </c>
      <c r="B2215" s="28" t="s">
        <v>5760</v>
      </c>
      <c r="C2215" s="41"/>
      <c r="D2215" s="42">
        <f t="array" ref="D2215">index(systems,match($A2215,INDEX(systems,0,1),),3)</f>
        <v>-165.232</v>
      </c>
      <c r="E2215" s="42">
        <f t="array" ref="E2215">index(systems,match($A2215,INDEX(systems,0,1),),4)</f>
        <v>332.632</v>
      </c>
      <c r="F2215" s="43" t="str">
        <f>IFERROR(__xludf.DUMMYFUNCTION("let(row, match($B2215&amp;if($C2215&lt;&gt;"""","" [""&amp;$C2215&amp;""]"",""""),index(nebulae,,2),0),join("","",iferror(round(index(nebulae,row,5)/2,3),1),iferror(round(index(nebulae,row,6)/2,3),1),0))"),"1,1,0")</f>
        <v>1,1,0</v>
      </c>
      <c r="G2215" s="44" t="s">
        <v>5761</v>
      </c>
      <c r="H2215" s="45">
        <f t="array" ref="H2215">let(systemId,match(A2215,index(systems,0,1),),refSystemId,match($H$1,index(systems,0,1),),x,index(systems,systemId,3),y,index(systems,systemId,4),refX,index(systems,refSystemId,3),refY,index(systems,refSystemId,4),round(sqrt((x-refX)^2+(y-refY)^2),3))</f>
        <v>371.41</v>
      </c>
      <c r="I2215" s="46" t="s">
        <v>408</v>
      </c>
      <c r="J2215" s="46" t="s">
        <v>408</v>
      </c>
      <c r="K2215" s="28" t="s">
        <v>408</v>
      </c>
      <c r="L2215" s="28" t="s">
        <v>408</v>
      </c>
      <c r="M2215" s="41"/>
      <c r="N2215" s="28" t="s">
        <v>435</v>
      </c>
      <c r="O2215" s="48" t="s">
        <v>435</v>
      </c>
      <c r="P2215" s="48" t="s">
        <v>435</v>
      </c>
      <c r="Q2215" s="48" t="s">
        <v>435</v>
      </c>
      <c r="R2215" s="48" t="s">
        <v>435</v>
      </c>
      <c r="S2215" s="48" t="s">
        <v>435</v>
      </c>
      <c r="T2215" s="48" t="s">
        <v>435</v>
      </c>
      <c r="U2215" s="48" t="s">
        <v>435</v>
      </c>
      <c r="V2215" s="48" t="s">
        <v>435</v>
      </c>
      <c r="W2215" s="48" t="s">
        <v>435</v>
      </c>
      <c r="X2215" s="48" t="s">
        <v>435</v>
      </c>
      <c r="Y2215" s="48" t="s">
        <v>435</v>
      </c>
      <c r="Z2215" s="48" t="s">
        <v>435</v>
      </c>
      <c r="AA2215" s="48" t="s">
        <v>1381</v>
      </c>
      <c r="AB2215" s="48" t="s">
        <v>1381</v>
      </c>
      <c r="AC2215" s="48" t="s">
        <v>1381</v>
      </c>
      <c r="AD2215" s="48" t="s">
        <v>1381</v>
      </c>
      <c r="AE2215" s="48" t="s">
        <v>1381</v>
      </c>
      <c r="AF2215" s="48" t="s">
        <v>1381</v>
      </c>
      <c r="AG2215" s="48" t="s">
        <v>5762</v>
      </c>
      <c r="AH2215" s="48" t="s">
        <v>5763</v>
      </c>
      <c r="AI2215" s="48" t="s">
        <v>1384</v>
      </c>
      <c r="AJ2215" s="48" t="s">
        <v>1384</v>
      </c>
      <c r="AK2215" s="48" t="s">
        <v>1384</v>
      </c>
      <c r="AL2215" s="48" t="s">
        <v>1384</v>
      </c>
      <c r="AM2215" s="48" t="s">
        <v>1384</v>
      </c>
      <c r="AN2215" s="48" t="s">
        <v>1384</v>
      </c>
      <c r="AO2215" s="48" t="s">
        <v>414</v>
      </c>
      <c r="AP2215" s="48" t="s">
        <v>414</v>
      </c>
      <c r="AQ2215" s="48" t="s">
        <v>417</v>
      </c>
      <c r="AR2215" s="48" t="s">
        <v>417</v>
      </c>
      <c r="AS2215" s="48" t="s">
        <v>417</v>
      </c>
      <c r="AT2215" s="48" t="s">
        <v>417</v>
      </c>
      <c r="AU2215" s="48" t="s">
        <v>417</v>
      </c>
      <c r="AV2215" s="48" t="s">
        <v>417</v>
      </c>
      <c r="AW2215" s="48" t="s">
        <v>417</v>
      </c>
      <c r="AX2215" s="48" t="s">
        <v>417</v>
      </c>
      <c r="AY2215" s="48" t="s">
        <v>1697</v>
      </c>
      <c r="AZ2215" s="51" t="s">
        <v>1697</v>
      </c>
    </row>
    <row r="2216" ht="15.75" customHeight="1">
      <c r="A2216" s="40">
        <v>1994.0</v>
      </c>
      <c r="B2216" s="28" t="s">
        <v>5764</v>
      </c>
      <c r="C2216" s="41"/>
      <c r="D2216" s="42">
        <f t="array" ref="D2216">index(systems,match($A2216,INDEX(systems,0,1),),3)</f>
        <v>92.955</v>
      </c>
      <c r="E2216" s="42">
        <f t="array" ref="E2216">index(systems,match($A2216,INDEX(systems,0,1),),4)</f>
        <v>-261.969</v>
      </c>
      <c r="F2216" s="43" t="str">
        <f>IFERROR(__xludf.DUMMYFUNCTION("let(row, match($B2216&amp;if($C2216&lt;&gt;"""","" [""&amp;$C2216&amp;""]"",""""),index(nebulae,,2),0),join("","",iferror(round(index(nebulae,row,5)/2,3),1),iferror(round(index(nebulae,row,6)/2,3),1),0))"),"1,1,0")</f>
        <v>1,1,0</v>
      </c>
      <c r="G2216" s="44" t="s">
        <v>5765</v>
      </c>
      <c r="H2216" s="45">
        <f t="array" ref="H2216">let(systemId,match(A2216,index(systems,0,1),),refSystemId,match($H$1,index(systems,0,1),),x,index(systems,systemId,3),y,index(systems,systemId,4),refX,index(systems,refSystemId,3),refY,index(systems,refSystemId,4),round(sqrt((x-refX)^2+(y-refY)^2),3))</f>
        <v>277.972</v>
      </c>
      <c r="I2216" s="28" t="s">
        <v>408</v>
      </c>
      <c r="J2216" s="28" t="s">
        <v>408</v>
      </c>
      <c r="K2216" s="28" t="s">
        <v>408</v>
      </c>
      <c r="L2216" s="28" t="s">
        <v>408</v>
      </c>
      <c r="M2216" s="28" t="s">
        <v>408</v>
      </c>
      <c r="N2216" s="28" t="s">
        <v>408</v>
      </c>
      <c r="O2216" s="41"/>
      <c r="P2216" s="48" t="s">
        <v>986</v>
      </c>
      <c r="Q2216" s="48" t="s">
        <v>986</v>
      </c>
      <c r="R2216" s="48" t="s">
        <v>986</v>
      </c>
      <c r="S2216" s="48" t="s">
        <v>986</v>
      </c>
      <c r="T2216" s="48" t="s">
        <v>986</v>
      </c>
      <c r="U2216" s="48" t="s">
        <v>986</v>
      </c>
      <c r="V2216" s="48" t="s">
        <v>986</v>
      </c>
      <c r="W2216" s="48" t="s">
        <v>986</v>
      </c>
      <c r="X2216" s="48" t="s">
        <v>986</v>
      </c>
      <c r="Y2216" s="48" t="s">
        <v>422</v>
      </c>
      <c r="Z2216" s="48" t="s">
        <v>422</v>
      </c>
      <c r="AA2216" s="48" t="s">
        <v>422</v>
      </c>
      <c r="AB2216" s="48" t="s">
        <v>422</v>
      </c>
      <c r="AC2216" s="48" t="s">
        <v>422</v>
      </c>
      <c r="AD2216" s="48" t="s">
        <v>422</v>
      </c>
      <c r="AE2216" s="48" t="s">
        <v>422</v>
      </c>
      <c r="AF2216" s="48" t="s">
        <v>422</v>
      </c>
      <c r="AG2216" s="48" t="s">
        <v>422</v>
      </c>
      <c r="AH2216" s="48" t="s">
        <v>422</v>
      </c>
      <c r="AI2216" s="48" t="s">
        <v>422</v>
      </c>
      <c r="AJ2216" s="48" t="s">
        <v>422</v>
      </c>
      <c r="AK2216" s="48" t="s">
        <v>422</v>
      </c>
      <c r="AL2216" s="48" t="s">
        <v>422</v>
      </c>
      <c r="AM2216" s="48" t="s">
        <v>422</v>
      </c>
      <c r="AN2216" s="48" t="s">
        <v>422</v>
      </c>
      <c r="AO2216" s="48" t="s">
        <v>422</v>
      </c>
      <c r="AP2216" s="48" t="s">
        <v>422</v>
      </c>
      <c r="AQ2216" s="48" t="s">
        <v>422</v>
      </c>
      <c r="AR2216" s="48" t="s">
        <v>422</v>
      </c>
      <c r="AS2216" s="48" t="s">
        <v>422</v>
      </c>
      <c r="AT2216" s="48" t="s">
        <v>422</v>
      </c>
      <c r="AU2216" s="48" t="s">
        <v>422</v>
      </c>
      <c r="AV2216" s="48" t="s">
        <v>422</v>
      </c>
      <c r="AW2216" s="48" t="s">
        <v>422</v>
      </c>
      <c r="AX2216" s="48" t="s">
        <v>422</v>
      </c>
      <c r="AY2216" s="48" t="s">
        <v>422</v>
      </c>
      <c r="AZ2216" s="28" t="s">
        <v>422</v>
      </c>
    </row>
    <row r="2217" ht="15.75" customHeight="1">
      <c r="A2217" s="40">
        <v>1995.0</v>
      </c>
      <c r="B2217" s="28" t="s">
        <v>5766</v>
      </c>
      <c r="C2217" s="41"/>
      <c r="D2217" s="42">
        <f t="array" ref="D2217">index(systems,match($A2217,INDEX(systems,0,1),),3)</f>
        <v>587.659</v>
      </c>
      <c r="E2217" s="42">
        <f t="array" ref="E2217">index(systems,match($A2217,INDEX(systems,0,1),),4)</f>
        <v>54.501</v>
      </c>
      <c r="F2217" s="43" t="str">
        <f>IFERROR(__xludf.DUMMYFUNCTION("let(row, match($B2217&amp;if($C2217&lt;&gt;"""","" [""&amp;$C2217&amp;""]"",""""),index(nebulae,,2),0),join("","",iferror(round(index(nebulae,row,5)/2,3),1),iferror(round(index(nebulae,row,6)/2,3),1),0))"),"1,1,0")</f>
        <v>1,1,0</v>
      </c>
      <c r="G2217" s="44" t="s">
        <v>5767</v>
      </c>
      <c r="H2217" s="45">
        <f t="array" ref="H2217">let(systemId,match(A2217,index(systems,0,1),),refSystemId,match($H$1,index(systems,0,1),),x,index(systems,systemId,3),y,index(systems,systemId,4),refX,index(systems,refSystemId,3),refY,index(systems,refSystemId,4),round(sqrt((x-refX)^2+(y-refY)^2),3))</f>
        <v>590.181</v>
      </c>
      <c r="I2217" s="28" t="s">
        <v>408</v>
      </c>
      <c r="J2217" s="28" t="s">
        <v>408</v>
      </c>
      <c r="K2217" s="28" t="s">
        <v>408</v>
      </c>
      <c r="L2217" s="28" t="s">
        <v>408</v>
      </c>
      <c r="M2217" s="28" t="s">
        <v>408</v>
      </c>
      <c r="N2217" s="28" t="s">
        <v>408</v>
      </c>
      <c r="O2217" s="41"/>
      <c r="P2217" s="52" t="s">
        <v>442</v>
      </c>
      <c r="Q2217" s="52" t="s">
        <v>442</v>
      </c>
      <c r="R2217" s="52" t="s">
        <v>442</v>
      </c>
      <c r="S2217" s="52" t="s">
        <v>442</v>
      </c>
      <c r="T2217" s="52" t="s">
        <v>442</v>
      </c>
      <c r="U2217" s="48" t="s">
        <v>920</v>
      </c>
      <c r="V2217" s="48" t="s">
        <v>443</v>
      </c>
      <c r="W2217" s="48" t="s">
        <v>443</v>
      </c>
      <c r="X2217" s="48" t="s">
        <v>443</v>
      </c>
      <c r="Y2217" s="48" t="s">
        <v>444</v>
      </c>
      <c r="Z2217" s="48" t="s">
        <v>444</v>
      </c>
      <c r="AA2217" s="48" t="s">
        <v>445</v>
      </c>
      <c r="AB2217" s="48" t="s">
        <v>445</v>
      </c>
      <c r="AC2217" s="48" t="s">
        <v>445</v>
      </c>
      <c r="AD2217" s="48" t="s">
        <v>445</v>
      </c>
      <c r="AE2217" s="48" t="s">
        <v>445</v>
      </c>
      <c r="AF2217" s="48" t="s">
        <v>445</v>
      </c>
      <c r="AG2217" s="48" t="s">
        <v>445</v>
      </c>
      <c r="AH2217" s="48" t="s">
        <v>445</v>
      </c>
      <c r="AI2217" s="48" t="s">
        <v>445</v>
      </c>
      <c r="AJ2217" s="48" t="s">
        <v>445</v>
      </c>
      <c r="AK2217" s="48" t="s">
        <v>445</v>
      </c>
      <c r="AL2217" s="48" t="s">
        <v>445</v>
      </c>
      <c r="AM2217" s="48" t="s">
        <v>445</v>
      </c>
      <c r="AN2217" s="48" t="s">
        <v>445</v>
      </c>
      <c r="AO2217" s="48" t="s">
        <v>444</v>
      </c>
      <c r="AP2217" s="48" t="s">
        <v>444</v>
      </c>
      <c r="AQ2217" s="48" t="s">
        <v>444</v>
      </c>
      <c r="AR2217" s="48" t="s">
        <v>446</v>
      </c>
      <c r="AS2217" s="48" t="s">
        <v>446</v>
      </c>
      <c r="AT2217" s="52" t="s">
        <v>446</v>
      </c>
      <c r="AU2217" s="52" t="s">
        <v>446</v>
      </c>
      <c r="AV2217" s="48" t="s">
        <v>446</v>
      </c>
      <c r="AW2217" s="48" t="s">
        <v>446</v>
      </c>
      <c r="AX2217" s="48" t="s">
        <v>446</v>
      </c>
      <c r="AY2217" s="48" t="s">
        <v>446</v>
      </c>
      <c r="AZ2217" s="28" t="s">
        <v>446</v>
      </c>
    </row>
    <row r="2218" ht="15.75" customHeight="1">
      <c r="A2218" s="40">
        <v>1996.0</v>
      </c>
      <c r="B2218" s="28" t="s">
        <v>5768</v>
      </c>
      <c r="C2218" s="41"/>
      <c r="D2218" s="42">
        <f t="array" ref="D2218">index(systems,match($A2218,INDEX(systems,0,1),),3)</f>
        <v>377.137</v>
      </c>
      <c r="E2218" s="42">
        <f t="array" ref="E2218">index(systems,match($A2218,INDEX(systems,0,1),),4)</f>
        <v>-5.995</v>
      </c>
      <c r="F2218" s="43" t="str">
        <f>IFERROR(__xludf.DUMMYFUNCTION("let(row, match($B2218&amp;if($C2218&lt;&gt;"""","" [""&amp;$C2218&amp;""]"",""""),index(nebulae,,2),0),join("","",iferror(round(index(nebulae,row,5)/2,3),1),iferror(round(index(nebulae,row,6)/2,3),1),0))"),"1,1,0")</f>
        <v>1,1,0</v>
      </c>
      <c r="G2218" s="44" t="s">
        <v>5769</v>
      </c>
      <c r="H2218" s="45">
        <f t="array" ref="H2218">let(systemId,match(A2218,index(systems,0,1),),refSystemId,match($H$1,index(systems,0,1),),x,index(systems,systemId,3),y,index(systems,systemId,4),refX,index(systems,refSystemId,3),refY,index(systems,refSystemId,4),round(sqrt((x-refX)^2+(y-refY)^2),3))</f>
        <v>377.185</v>
      </c>
      <c r="I2218" s="41"/>
      <c r="J2218" s="28" t="s">
        <v>418</v>
      </c>
      <c r="K2218" s="41"/>
      <c r="L2218" s="41"/>
      <c r="M2218" s="41"/>
      <c r="N2218" s="28" t="s">
        <v>1574</v>
      </c>
      <c r="O2218" s="48" t="s">
        <v>1574</v>
      </c>
      <c r="P2218" s="48" t="s">
        <v>1574</v>
      </c>
      <c r="Q2218" s="48" t="s">
        <v>1574</v>
      </c>
      <c r="R2218" s="48" t="s">
        <v>1574</v>
      </c>
      <c r="S2218" s="48" t="s">
        <v>1574</v>
      </c>
      <c r="T2218" s="48" t="s">
        <v>1574</v>
      </c>
      <c r="U2218" s="48" t="s">
        <v>1574</v>
      </c>
      <c r="V2218" s="48" t="s">
        <v>1574</v>
      </c>
      <c r="W2218" s="48" t="s">
        <v>1574</v>
      </c>
      <c r="X2218" s="48" t="s">
        <v>1574</v>
      </c>
      <c r="Y2218" s="48" t="s">
        <v>1575</v>
      </c>
      <c r="Z2218" s="48" t="s">
        <v>1575</v>
      </c>
      <c r="AA2218" s="48" t="s">
        <v>1576</v>
      </c>
      <c r="AB2218" s="48" t="s">
        <v>1576</v>
      </c>
      <c r="AC2218" s="48" t="s">
        <v>1576</v>
      </c>
      <c r="AD2218" s="48" t="s">
        <v>1576</v>
      </c>
      <c r="AE2218" s="48" t="s">
        <v>1576</v>
      </c>
      <c r="AF2218" s="48" t="s">
        <v>1576</v>
      </c>
      <c r="AG2218" s="48" t="s">
        <v>1576</v>
      </c>
      <c r="AH2218" s="48" t="s">
        <v>1576</v>
      </c>
      <c r="AI2218" s="48" t="s">
        <v>1576</v>
      </c>
      <c r="AJ2218" s="48" t="s">
        <v>1576</v>
      </c>
      <c r="AK2218" s="48" t="s">
        <v>1576</v>
      </c>
      <c r="AL2218" s="48" t="s">
        <v>1576</v>
      </c>
      <c r="AM2218" s="48" t="s">
        <v>1576</v>
      </c>
      <c r="AN2218" s="48" t="s">
        <v>1576</v>
      </c>
      <c r="AO2218" s="48" t="s">
        <v>1575</v>
      </c>
      <c r="AP2218" s="48" t="s">
        <v>1575</v>
      </c>
      <c r="AQ2218" s="48" t="s">
        <v>1575</v>
      </c>
      <c r="AR2218" s="48" t="s">
        <v>1575</v>
      </c>
      <c r="AS2218" s="48" t="s">
        <v>1575</v>
      </c>
      <c r="AT2218" s="48" t="s">
        <v>1575</v>
      </c>
      <c r="AU2218" s="48" t="s">
        <v>1575</v>
      </c>
      <c r="AV2218" s="48" t="s">
        <v>1575</v>
      </c>
      <c r="AW2218" s="48" t="s">
        <v>1575</v>
      </c>
      <c r="AX2218" s="48" t="s">
        <v>1575</v>
      </c>
      <c r="AY2218" s="48" t="s">
        <v>1575</v>
      </c>
      <c r="AZ2218" s="28" t="s">
        <v>1575</v>
      </c>
    </row>
    <row r="2219" ht="15.75" customHeight="1">
      <c r="A2219" s="40">
        <v>1997.0</v>
      </c>
      <c r="B2219" s="28" t="s">
        <v>5770</v>
      </c>
      <c r="C2219" s="41"/>
      <c r="D2219" s="42">
        <f t="array" ref="D2219">index(systems,match($A2219,INDEX(systems,0,1),),3)</f>
        <v>305.003</v>
      </c>
      <c r="E2219" s="42">
        <f t="array" ref="E2219">index(systems,match($A2219,INDEX(systems,0,1),),4)</f>
        <v>-101.143</v>
      </c>
      <c r="F2219" s="43" t="str">
        <f>IFERROR(__xludf.DUMMYFUNCTION("let(row, match($B2219&amp;if($C2219&lt;&gt;"""","" [""&amp;$C2219&amp;""]"",""""),index(nebulae,,2),0),join("","",iferror(round(index(nebulae,row,5)/2,3),1),iferror(round(index(nebulae,row,6)/2,3),1),0))"),"1,1,0")</f>
        <v>1,1,0</v>
      </c>
      <c r="G2219" s="44" t="s">
        <v>5771</v>
      </c>
      <c r="H2219" s="45">
        <f t="array" ref="H2219">let(systemId,match(A2219,index(systems,0,1),),refSystemId,match($H$1,index(systems,0,1),),x,index(systems,systemId,3),y,index(systems,systemId,4),refX,index(systems,refSystemId,3),refY,index(systems,refSystemId,4),round(sqrt((x-refX)^2+(y-refY)^2),3))</f>
        <v>321.336</v>
      </c>
      <c r="I2219" s="28" t="s">
        <v>408</v>
      </c>
      <c r="J2219" s="28" t="s">
        <v>408</v>
      </c>
      <c r="K2219" s="48" t="s">
        <v>408</v>
      </c>
      <c r="L2219" s="48" t="s">
        <v>408</v>
      </c>
      <c r="M2219" s="48" t="s">
        <v>408</v>
      </c>
      <c r="N2219" s="28" t="s">
        <v>408</v>
      </c>
      <c r="O2219" s="41"/>
      <c r="P2219" s="48" t="s">
        <v>1168</v>
      </c>
      <c r="Q2219" s="48" t="s">
        <v>1168</v>
      </c>
      <c r="R2219" s="48" t="s">
        <v>1168</v>
      </c>
      <c r="S2219" s="48" t="s">
        <v>1168</v>
      </c>
      <c r="T2219" s="48" t="s">
        <v>1168</v>
      </c>
      <c r="U2219" s="48" t="s">
        <v>1168</v>
      </c>
      <c r="V2219" s="48" t="s">
        <v>1168</v>
      </c>
      <c r="W2219" s="48" t="s">
        <v>1168</v>
      </c>
      <c r="X2219" s="48" t="s">
        <v>1168</v>
      </c>
      <c r="Y2219" s="48" t="s">
        <v>1195</v>
      </c>
      <c r="Z2219" s="48" t="s">
        <v>1195</v>
      </c>
      <c r="AA2219" s="48" t="s">
        <v>1196</v>
      </c>
      <c r="AB2219" s="48" t="s">
        <v>1196</v>
      </c>
      <c r="AC2219" s="48" t="s">
        <v>1196</v>
      </c>
      <c r="AD2219" s="48" t="s">
        <v>1196</v>
      </c>
      <c r="AE2219" s="48" t="s">
        <v>1196</v>
      </c>
      <c r="AF2219" s="48" t="s">
        <v>1196</v>
      </c>
      <c r="AG2219" s="48" t="s">
        <v>1196</v>
      </c>
      <c r="AH2219" s="48" t="s">
        <v>1196</v>
      </c>
      <c r="AI2219" s="48" t="s">
        <v>1196</v>
      </c>
      <c r="AJ2219" s="48" t="s">
        <v>1196</v>
      </c>
      <c r="AK2219" s="48" t="s">
        <v>1196</v>
      </c>
      <c r="AL2219" s="48" t="s">
        <v>1196</v>
      </c>
      <c r="AM2219" s="48" t="s">
        <v>1196</v>
      </c>
      <c r="AN2219" s="48" t="s">
        <v>1196</v>
      </c>
      <c r="AO2219" s="48" t="s">
        <v>1195</v>
      </c>
      <c r="AP2219" s="48" t="s">
        <v>1195</v>
      </c>
      <c r="AQ2219" s="48" t="s">
        <v>1195</v>
      </c>
      <c r="AR2219" s="48" t="s">
        <v>1195</v>
      </c>
      <c r="AS2219" s="48" t="s">
        <v>1195</v>
      </c>
      <c r="AT2219" s="48" t="s">
        <v>1195</v>
      </c>
      <c r="AU2219" s="48" t="s">
        <v>1195</v>
      </c>
      <c r="AV2219" s="48" t="s">
        <v>1195</v>
      </c>
      <c r="AW2219" s="48" t="s">
        <v>1195</v>
      </c>
      <c r="AX2219" s="48" t="s">
        <v>1195</v>
      </c>
      <c r="AY2219" s="48" t="s">
        <v>2332</v>
      </c>
      <c r="AZ2219" s="28" t="s">
        <v>1195</v>
      </c>
    </row>
    <row r="2220" ht="15.75" customHeight="1">
      <c r="A2220" s="40">
        <v>2875.0</v>
      </c>
      <c r="B2220" s="28" t="s">
        <v>5772</v>
      </c>
      <c r="C2220" s="41"/>
      <c r="D2220" s="42">
        <f t="array" ref="D2220">index(systems,match($A2220,INDEX(systems,0,1),),3)</f>
        <v>-481.26</v>
      </c>
      <c r="E2220" s="42">
        <f t="array" ref="E2220">index(systems,match($A2220,INDEX(systems,0,1),),4)</f>
        <v>-254.65</v>
      </c>
      <c r="F2220" s="43" t="str">
        <f>IFERROR(__xludf.DUMMYFUNCTION("let(row, match($B2220&amp;if($C2220&lt;&gt;"""","" [""&amp;$C2220&amp;""]"",""""),index(nebulae,,2),0),join("","",iferror(round(index(nebulae,row,5)/2,3),1),iferror(round(index(nebulae,row,6)/2,3),1),0))"),"1,1,0")</f>
        <v>1,1,0</v>
      </c>
      <c r="G2220" s="44" t="s">
        <v>5773</v>
      </c>
      <c r="H2220" s="45">
        <f t="array" ref="H2220">let(systemId,match(A2220,index(systems,0,1),),refSystemId,match($H$1,index(systems,0,1),),x,index(systems,systemId,3),y,index(systems,systemId,4),refX,index(systems,refSystemId,3),refY,index(systems,refSystemId,4),round(sqrt((x-refX)^2+(y-refY)^2),3))</f>
        <v>544.479</v>
      </c>
      <c r="I2220" s="41"/>
      <c r="J2220" s="41"/>
      <c r="K2220" s="41"/>
      <c r="L2220" s="41"/>
      <c r="M2220" s="41"/>
      <c r="N2220" s="41"/>
      <c r="O2220" s="41"/>
      <c r="P2220" s="48" t="s">
        <v>408</v>
      </c>
      <c r="Q2220" s="48" t="s">
        <v>408</v>
      </c>
      <c r="R2220" s="41"/>
      <c r="S2220" s="41"/>
      <c r="T2220" s="48" t="s">
        <v>2624</v>
      </c>
      <c r="U2220" s="48" t="s">
        <v>2624</v>
      </c>
      <c r="V2220" s="48" t="s">
        <v>2624</v>
      </c>
      <c r="W2220" s="48" t="s">
        <v>2624</v>
      </c>
      <c r="X2220" s="52" t="s">
        <v>2624</v>
      </c>
      <c r="Y2220" s="52" t="s">
        <v>2624</v>
      </c>
      <c r="Z2220" s="52" t="s">
        <v>2624</v>
      </c>
      <c r="AA2220" s="52" t="s">
        <v>2624</v>
      </c>
      <c r="AB2220" s="52" t="s">
        <v>2624</v>
      </c>
      <c r="AC2220" s="52" t="s">
        <v>2624</v>
      </c>
      <c r="AD2220" s="52" t="s">
        <v>2624</v>
      </c>
      <c r="AE2220" s="52" t="s">
        <v>2624</v>
      </c>
      <c r="AF2220" s="52" t="s">
        <v>2624</v>
      </c>
      <c r="AG2220" s="52" t="s">
        <v>2624</v>
      </c>
      <c r="AH2220" s="52" t="s">
        <v>579</v>
      </c>
      <c r="AI2220" s="52" t="s">
        <v>579</v>
      </c>
      <c r="AJ2220" s="52" t="s">
        <v>579</v>
      </c>
      <c r="AK2220" s="52" t="s">
        <v>579</v>
      </c>
      <c r="AL2220" s="52" t="s">
        <v>579</v>
      </c>
      <c r="AM2220" s="52" t="s">
        <v>579</v>
      </c>
      <c r="AN2220" s="52" t="s">
        <v>579</v>
      </c>
      <c r="AO2220" s="52" t="s">
        <v>4568</v>
      </c>
      <c r="AP2220" s="52" t="s">
        <v>4568</v>
      </c>
      <c r="AQ2220" s="48" t="s">
        <v>4568</v>
      </c>
      <c r="AR2220" s="48" t="s">
        <v>4568</v>
      </c>
      <c r="AS2220" s="48" t="s">
        <v>4568</v>
      </c>
      <c r="AT2220" s="48" t="s">
        <v>4568</v>
      </c>
      <c r="AU2220" s="48" t="s">
        <v>418</v>
      </c>
      <c r="AV2220" s="56" t="s">
        <v>418</v>
      </c>
      <c r="AW2220" s="56" t="s">
        <v>418</v>
      </c>
      <c r="AX2220" s="56" t="s">
        <v>418</v>
      </c>
      <c r="AY2220" s="56" t="s">
        <v>418</v>
      </c>
      <c r="AZ2220" s="51" t="s">
        <v>418</v>
      </c>
    </row>
    <row r="2221" ht="15.75" customHeight="1">
      <c r="A2221" s="40">
        <v>1998.0</v>
      </c>
      <c r="B2221" s="28" t="s">
        <v>5774</v>
      </c>
      <c r="C2221" s="41"/>
      <c r="D2221" s="42">
        <f t="array" ref="D2221">index(systems,match($A2221,INDEX(systems,0,1),),3)</f>
        <v>-73.035</v>
      </c>
      <c r="E2221" s="42">
        <f t="array" ref="E2221">index(systems,match($A2221,INDEX(systems,0,1),),4)</f>
        <v>480.162</v>
      </c>
      <c r="F2221" s="43" t="str">
        <f>IFERROR(__xludf.DUMMYFUNCTION("let(row, match($B2221&amp;if($C2221&lt;&gt;"""","" [""&amp;$C2221&amp;""]"",""""),index(nebulae,,2),0),join("","",iferror(round(index(nebulae,row,5)/2,3),1),iferror(round(index(nebulae,row,6)/2,3),1),0))"),"1,1,0")</f>
        <v>1,1,0</v>
      </c>
      <c r="G2221" s="44" t="s">
        <v>5775</v>
      </c>
      <c r="H2221" s="45">
        <f t="array" ref="H2221">let(systemId,match(A2221,index(systems,0,1),),refSystemId,match($H$1,index(systems,0,1),),x,index(systems,systemId,3),y,index(systems,systemId,4),refX,index(systems,refSystemId,3),refY,index(systems,refSystemId,4),round(sqrt((x-refX)^2+(y-refY)^2),3))</f>
        <v>485.685</v>
      </c>
      <c r="I2221" s="46" t="s">
        <v>408</v>
      </c>
      <c r="J2221" s="46" t="s">
        <v>408</v>
      </c>
      <c r="K2221" s="46" t="s">
        <v>408</v>
      </c>
      <c r="L2221" s="28" t="s">
        <v>408</v>
      </c>
      <c r="M2221" s="46" t="s">
        <v>408</v>
      </c>
      <c r="N2221" s="28" t="s">
        <v>408</v>
      </c>
      <c r="O2221" s="41"/>
      <c r="P2221" s="48" t="s">
        <v>497</v>
      </c>
      <c r="Q2221" s="48" t="s">
        <v>497</v>
      </c>
      <c r="R2221" s="48" t="s">
        <v>497</v>
      </c>
      <c r="S2221" s="48" t="s">
        <v>418</v>
      </c>
      <c r="T2221" s="48" t="s">
        <v>418</v>
      </c>
      <c r="U2221" s="48" t="s">
        <v>418</v>
      </c>
      <c r="V2221" s="48" t="s">
        <v>418</v>
      </c>
      <c r="W2221" s="48" t="s">
        <v>418</v>
      </c>
      <c r="X2221" s="48" t="s">
        <v>418</v>
      </c>
      <c r="Y2221" s="48" t="s">
        <v>1700</v>
      </c>
      <c r="Z2221" s="48" t="s">
        <v>1700</v>
      </c>
      <c r="AA2221" s="48" t="s">
        <v>1700</v>
      </c>
      <c r="AB2221" s="48" t="s">
        <v>849</v>
      </c>
      <c r="AC2221" s="48" t="s">
        <v>849</v>
      </c>
      <c r="AD2221" s="48" t="s">
        <v>849</v>
      </c>
      <c r="AE2221" s="48" t="s">
        <v>849</v>
      </c>
      <c r="AF2221" s="48" t="s">
        <v>849</v>
      </c>
      <c r="AG2221" s="48" t="s">
        <v>849</v>
      </c>
      <c r="AH2221" s="48" t="s">
        <v>849</v>
      </c>
      <c r="AI2221" s="48" t="s">
        <v>849</v>
      </c>
      <c r="AJ2221" s="48" t="s">
        <v>849</v>
      </c>
      <c r="AK2221" s="48" t="s">
        <v>849</v>
      </c>
      <c r="AL2221" s="48" t="s">
        <v>849</v>
      </c>
      <c r="AM2221" s="48" t="s">
        <v>849</v>
      </c>
      <c r="AN2221" s="48" t="s">
        <v>849</v>
      </c>
      <c r="AO2221" s="48" t="s">
        <v>849</v>
      </c>
      <c r="AP2221" s="48" t="s">
        <v>849</v>
      </c>
      <c r="AQ2221" s="48" t="s">
        <v>850</v>
      </c>
      <c r="AR2221" s="48" t="s">
        <v>850</v>
      </c>
      <c r="AS2221" s="48" t="s">
        <v>850</v>
      </c>
      <c r="AT2221" s="48" t="s">
        <v>418</v>
      </c>
      <c r="AU2221" s="48" t="s">
        <v>2436</v>
      </c>
      <c r="AV2221" s="48" t="s">
        <v>2436</v>
      </c>
      <c r="AW2221" s="48" t="s">
        <v>2436</v>
      </c>
      <c r="AX2221" s="48" t="s">
        <v>2436</v>
      </c>
      <c r="AY2221" s="48" t="s">
        <v>2436</v>
      </c>
      <c r="AZ2221" s="51" t="s">
        <v>2436</v>
      </c>
    </row>
    <row r="2222" ht="15.75" customHeight="1">
      <c r="A2222" s="40">
        <v>1999.0</v>
      </c>
      <c r="B2222" s="28" t="s">
        <v>5776</v>
      </c>
      <c r="C2222" s="41"/>
      <c r="D2222" s="42">
        <f t="array" ref="D2222">index(systems,match($A2222,INDEX(systems,0,1),),3)</f>
        <v>-65.72</v>
      </c>
      <c r="E2222" s="42">
        <f t="array" ref="E2222">index(systems,match($A2222,INDEX(systems,0,1),),4)</f>
        <v>-112.027</v>
      </c>
      <c r="F2222" s="43" t="str">
        <f>IFERROR(__xludf.DUMMYFUNCTION("let(row, match($B2222&amp;if($C2222&lt;&gt;"""","" [""&amp;$C2222&amp;""]"",""""),index(nebulae,,2),0),join("","",iferror(round(index(nebulae,row,5)/2,3),1),iferror(round(index(nebulae,row,6)/2,3),1),0))"),"1,1,0")</f>
        <v>1,1,0</v>
      </c>
      <c r="G2222" s="44" t="s">
        <v>5777</v>
      </c>
      <c r="H2222" s="45">
        <f t="array" ref="H2222">let(systemId,match(A2222,index(systems,0,1),),refSystemId,match($H$1,index(systems,0,1),),x,index(systems,systemId,3),y,index(systems,systemId,4),refX,index(systems,refSystemId,3),refY,index(systems,refSystemId,4),round(sqrt((x-refX)^2+(y-refY)^2),3))</f>
        <v>129.881</v>
      </c>
      <c r="I2222" s="28" t="s">
        <v>408</v>
      </c>
      <c r="J2222" s="48" t="s">
        <v>408</v>
      </c>
      <c r="K2222" s="28" t="s">
        <v>408</v>
      </c>
      <c r="L2222" s="48" t="s">
        <v>408</v>
      </c>
      <c r="M2222" s="28" t="s">
        <v>408</v>
      </c>
      <c r="N2222" s="28" t="s">
        <v>408</v>
      </c>
      <c r="O2222" s="41"/>
      <c r="P2222" s="48" t="s">
        <v>1121</v>
      </c>
      <c r="Q2222" s="48" t="s">
        <v>1121</v>
      </c>
      <c r="R2222" s="48" t="s">
        <v>1121</v>
      </c>
      <c r="S2222" s="48" t="s">
        <v>1121</v>
      </c>
      <c r="T2222" s="48" t="s">
        <v>1121</v>
      </c>
      <c r="U2222" s="48" t="s">
        <v>1121</v>
      </c>
      <c r="V2222" s="48" t="s">
        <v>1121</v>
      </c>
      <c r="W2222" s="48" t="s">
        <v>1121</v>
      </c>
      <c r="X2222" s="48" t="s">
        <v>1121</v>
      </c>
      <c r="Y2222" s="48" t="s">
        <v>422</v>
      </c>
      <c r="Z2222" s="48" t="s">
        <v>422</v>
      </c>
      <c r="AA2222" s="48" t="s">
        <v>422</v>
      </c>
      <c r="AB2222" s="48" t="s">
        <v>422</v>
      </c>
      <c r="AC2222" s="48" t="s">
        <v>422</v>
      </c>
      <c r="AD2222" s="48" t="s">
        <v>422</v>
      </c>
      <c r="AE2222" s="48" t="s">
        <v>422</v>
      </c>
      <c r="AF2222" s="48" t="s">
        <v>422</v>
      </c>
      <c r="AG2222" s="48" t="s">
        <v>422</v>
      </c>
      <c r="AH2222" s="48" t="s">
        <v>422</v>
      </c>
      <c r="AI2222" s="48" t="s">
        <v>422</v>
      </c>
      <c r="AJ2222" s="48" t="s">
        <v>422</v>
      </c>
      <c r="AK2222" s="48" t="s">
        <v>422</v>
      </c>
      <c r="AL2222" s="48" t="s">
        <v>422</v>
      </c>
      <c r="AM2222" s="48" t="s">
        <v>422</v>
      </c>
      <c r="AN2222" s="48" t="s">
        <v>422</v>
      </c>
      <c r="AO2222" s="48" t="s">
        <v>422</v>
      </c>
      <c r="AP2222" s="48" t="s">
        <v>422</v>
      </c>
      <c r="AQ2222" s="48" t="s">
        <v>422</v>
      </c>
      <c r="AR2222" s="48" t="s">
        <v>422</v>
      </c>
      <c r="AS2222" s="48" t="s">
        <v>422</v>
      </c>
      <c r="AT2222" s="52" t="s">
        <v>422</v>
      </c>
      <c r="AU2222" s="52" t="s">
        <v>422</v>
      </c>
      <c r="AV2222" s="48" t="s">
        <v>422</v>
      </c>
      <c r="AW2222" s="48" t="s">
        <v>422</v>
      </c>
      <c r="AX2222" s="48" t="s">
        <v>422</v>
      </c>
      <c r="AY2222" s="48" t="s">
        <v>422</v>
      </c>
      <c r="AZ2222" s="51" t="s">
        <v>422</v>
      </c>
    </row>
    <row r="2223" ht="15.75" customHeight="1">
      <c r="A2223" s="40">
        <v>2956.0</v>
      </c>
      <c r="B2223" s="28" t="s">
        <v>5778</v>
      </c>
      <c r="C2223" s="41"/>
      <c r="D2223" s="42">
        <f t="array" ref="D2223">index(systems,match($A2223,INDEX(systems,0,1),),3)</f>
        <v>-70.799</v>
      </c>
      <c r="E2223" s="42">
        <f t="array" ref="E2223">index(systems,match($A2223,INDEX(systems,0,1),),4)</f>
        <v>1879.644</v>
      </c>
      <c r="F2223" s="43" t="str">
        <f>IFERROR(__xludf.DUMMYFUNCTION("let(row, match($B2223&amp;if($C2223&lt;&gt;"""","" [""&amp;$C2223&amp;""]"",""""),index(nebulae,,2),0),join("","",iferror(round(index(nebulae,row,5)/2,3),1),iferror(round(index(nebulae,row,6)/2,3),1),0))"),"1,1,0")</f>
        <v>1,1,0</v>
      </c>
      <c r="G2223" s="44" t="s">
        <v>5779</v>
      </c>
      <c r="H2223" s="45">
        <f t="array" ref="H2223">let(systemId,match(A2223,index(systems,0,1),),refSystemId,match($H$1,index(systems,0,1),),x,index(systems,systemId,3),y,index(systems,systemId,4),refX,index(systems,refSystemId,3),refY,index(systems,refSystemId,4),round(sqrt((x-refX)^2+(y-refY)^2),3))</f>
        <v>1880.977</v>
      </c>
      <c r="I2223" s="53"/>
      <c r="J2223" s="53"/>
      <c r="K2223" s="53"/>
      <c r="L2223" s="53"/>
      <c r="M2223" s="53"/>
      <c r="N2223" s="41"/>
      <c r="O2223" s="41"/>
      <c r="P2223" s="48" t="s">
        <v>408</v>
      </c>
      <c r="Q2223" s="48" t="s">
        <v>408</v>
      </c>
      <c r="R2223" s="48" t="s">
        <v>408</v>
      </c>
      <c r="S2223" s="48" t="s">
        <v>408</v>
      </c>
      <c r="T2223" s="48" t="s">
        <v>408</v>
      </c>
      <c r="U2223" s="48" t="s">
        <v>408</v>
      </c>
      <c r="V2223" s="48" t="s">
        <v>408</v>
      </c>
      <c r="W2223" s="48" t="s">
        <v>408</v>
      </c>
      <c r="X2223" s="48" t="s">
        <v>408</v>
      </c>
      <c r="Y2223" s="52" t="s">
        <v>735</v>
      </c>
      <c r="Z2223" s="48" t="s">
        <v>735</v>
      </c>
      <c r="AA2223" s="48" t="s">
        <v>735</v>
      </c>
      <c r="AB2223" s="48" t="s">
        <v>735</v>
      </c>
      <c r="AC2223" s="48" t="s">
        <v>735</v>
      </c>
      <c r="AD2223" s="48" t="s">
        <v>735</v>
      </c>
      <c r="AE2223" s="48" t="s">
        <v>735</v>
      </c>
      <c r="AF2223" s="48" t="s">
        <v>735</v>
      </c>
      <c r="AG2223" s="48" t="s">
        <v>735</v>
      </c>
      <c r="AH2223" s="48" t="s">
        <v>735</v>
      </c>
      <c r="AI2223" s="52" t="s">
        <v>735</v>
      </c>
      <c r="AJ2223" s="52" t="s">
        <v>735</v>
      </c>
      <c r="AK2223" s="52" t="s">
        <v>735</v>
      </c>
      <c r="AL2223" s="52" t="s">
        <v>735</v>
      </c>
      <c r="AM2223" s="52" t="s">
        <v>735</v>
      </c>
      <c r="AN2223" s="52" t="s">
        <v>735</v>
      </c>
      <c r="AO2223" s="52" t="s">
        <v>735</v>
      </c>
      <c r="AP2223" s="52" t="s">
        <v>735</v>
      </c>
      <c r="AQ2223" s="52" t="s">
        <v>422</v>
      </c>
      <c r="AR2223" s="48" t="s">
        <v>422</v>
      </c>
      <c r="AS2223" s="48" t="s">
        <v>422</v>
      </c>
      <c r="AT2223" s="28" t="s">
        <v>422</v>
      </c>
      <c r="AU2223" s="41"/>
      <c r="AV2223" s="41"/>
      <c r="AW2223" s="41"/>
      <c r="AX2223" s="41"/>
      <c r="AY2223" s="41"/>
      <c r="AZ2223" s="41"/>
    </row>
    <row r="2224" ht="15.75" customHeight="1">
      <c r="A2224" s="40">
        <v>2000.0</v>
      </c>
      <c r="B2224" s="28" t="s">
        <v>5780</v>
      </c>
      <c r="C2224" s="41"/>
      <c r="D2224" s="42">
        <f t="array" ref="D2224">index(systems,match($A2224,INDEX(systems,0,1),),3)</f>
        <v>35.24</v>
      </c>
      <c r="E2224" s="42">
        <f t="array" ref="E2224">index(systems,match($A2224,INDEX(systems,0,1),),4)</f>
        <v>-406.484</v>
      </c>
      <c r="F2224" s="43" t="str">
        <f>IFERROR(__xludf.DUMMYFUNCTION("let(row, match($B2224&amp;if($C2224&lt;&gt;"""","" [""&amp;$C2224&amp;""]"",""""),index(nebulae,,2),0),join("","",iferror(round(index(nebulae,row,5)/2,3),1),iferror(round(index(nebulae,row,6)/2,3),1),0))"),"1,1,0")</f>
        <v>1,1,0</v>
      </c>
      <c r="G2224" s="44" t="s">
        <v>5781</v>
      </c>
      <c r="H2224" s="45">
        <f t="array" ref="H2224">let(systemId,match(A2224,index(systems,0,1),),refSystemId,match($H$1,index(systems,0,1),),x,index(systems,systemId,3),y,index(systems,systemId,4),refX,index(systems,refSystemId,3),refY,index(systems,refSystemId,4),round(sqrt((x-refX)^2+(y-refY)^2),3))</f>
        <v>408.009</v>
      </c>
      <c r="I2224" s="28" t="s">
        <v>408</v>
      </c>
      <c r="J2224" s="28" t="s">
        <v>408</v>
      </c>
      <c r="K2224" s="28" t="s">
        <v>408</v>
      </c>
      <c r="L2224" s="28" t="s">
        <v>408</v>
      </c>
      <c r="M2224" s="28" t="s">
        <v>408</v>
      </c>
      <c r="N2224" s="28" t="s">
        <v>408</v>
      </c>
      <c r="O2224" s="41"/>
      <c r="P2224" s="48" t="s">
        <v>617</v>
      </c>
      <c r="Q2224" s="48" t="s">
        <v>617</v>
      </c>
      <c r="R2224" s="48" t="s">
        <v>617</v>
      </c>
      <c r="S2224" s="48" t="s">
        <v>617</v>
      </c>
      <c r="T2224" s="48" t="s">
        <v>1846</v>
      </c>
      <c r="U2224" s="48" t="s">
        <v>1846</v>
      </c>
      <c r="V2224" s="48" t="s">
        <v>1846</v>
      </c>
      <c r="W2224" s="48" t="s">
        <v>1846</v>
      </c>
      <c r="X2224" s="48" t="s">
        <v>1846</v>
      </c>
      <c r="Y2224" s="48" t="s">
        <v>422</v>
      </c>
      <c r="Z2224" s="48" t="s">
        <v>422</v>
      </c>
      <c r="AA2224" s="48" t="s">
        <v>422</v>
      </c>
      <c r="AB2224" s="48" t="s">
        <v>422</v>
      </c>
      <c r="AC2224" s="48" t="s">
        <v>422</v>
      </c>
      <c r="AD2224" s="48" t="s">
        <v>422</v>
      </c>
      <c r="AE2224" s="48" t="s">
        <v>422</v>
      </c>
      <c r="AF2224" s="48" t="s">
        <v>422</v>
      </c>
      <c r="AG2224" s="48" t="s">
        <v>422</v>
      </c>
      <c r="AH2224" s="48" t="s">
        <v>422</v>
      </c>
      <c r="AI2224" s="48" t="s">
        <v>422</v>
      </c>
      <c r="AJ2224" s="48" t="s">
        <v>422</v>
      </c>
      <c r="AK2224" s="48" t="s">
        <v>422</v>
      </c>
      <c r="AL2224" s="48" t="s">
        <v>422</v>
      </c>
      <c r="AM2224" s="48" t="s">
        <v>422</v>
      </c>
      <c r="AN2224" s="48" t="s">
        <v>422</v>
      </c>
      <c r="AO2224" s="48" t="s">
        <v>422</v>
      </c>
      <c r="AP2224" s="48" t="s">
        <v>422</v>
      </c>
      <c r="AQ2224" s="48" t="s">
        <v>422</v>
      </c>
      <c r="AR2224" s="48" t="s">
        <v>422</v>
      </c>
      <c r="AS2224" s="48" t="s">
        <v>422</v>
      </c>
      <c r="AT2224" s="48" t="s">
        <v>422</v>
      </c>
      <c r="AU2224" s="48" t="s">
        <v>422</v>
      </c>
      <c r="AV2224" s="48" t="s">
        <v>422</v>
      </c>
      <c r="AW2224" s="48" t="s">
        <v>422</v>
      </c>
      <c r="AX2224" s="48" t="s">
        <v>422</v>
      </c>
      <c r="AY2224" s="48" t="s">
        <v>422</v>
      </c>
      <c r="AZ2224" s="28" t="s">
        <v>422</v>
      </c>
    </row>
    <row r="2225" ht="15.75" customHeight="1">
      <c r="A2225" s="40">
        <v>2001.0</v>
      </c>
      <c r="B2225" s="28" t="s">
        <v>5782</v>
      </c>
      <c r="C2225" s="41"/>
      <c r="D2225" s="42">
        <f t="array" ref="D2225">index(systems,match($A2225,INDEX(systems,0,1),),3)</f>
        <v>-202.4</v>
      </c>
      <c r="E2225" s="42">
        <f t="array" ref="E2225">index(systems,match($A2225,INDEX(systems,0,1),),4)</f>
        <v>-317.216</v>
      </c>
      <c r="F2225" s="43" t="str">
        <f>IFERROR(__xludf.DUMMYFUNCTION("let(row, match($B2225&amp;if($C2225&lt;&gt;"""","" [""&amp;$C2225&amp;""]"",""""),index(nebulae,,2),0),join("","",iferror(round(index(nebulae,row,5)/2,3),1),iferror(round(index(nebulae,row,6)/2,3),1),0))"),"1,1,0")</f>
        <v>1,1,0</v>
      </c>
      <c r="G2225" s="44" t="s">
        <v>5783</v>
      </c>
      <c r="H2225" s="45">
        <f t="array" ref="H2225">let(systemId,match(A2225,index(systems,0,1),),refSystemId,match($H$1,index(systems,0,1),),x,index(systems,systemId,3),y,index(systems,systemId,4),refX,index(systems,refSystemId,3),refY,index(systems,refSystemId,4),round(sqrt((x-refX)^2+(y-refY)^2),3))</f>
        <v>376.287</v>
      </c>
      <c r="I2225" s="47" t="s">
        <v>408</v>
      </c>
      <c r="J2225" s="53"/>
      <c r="K2225" s="53"/>
      <c r="L2225" s="53"/>
      <c r="M2225" s="53"/>
      <c r="N2225" s="28" t="s">
        <v>576</v>
      </c>
      <c r="O2225" s="48" t="s">
        <v>558</v>
      </c>
      <c r="P2225" s="48" t="s">
        <v>558</v>
      </c>
      <c r="Q2225" s="48" t="s">
        <v>558</v>
      </c>
      <c r="R2225" s="48" t="s">
        <v>558</v>
      </c>
      <c r="S2225" s="48" t="s">
        <v>558</v>
      </c>
      <c r="T2225" s="48" t="s">
        <v>558</v>
      </c>
      <c r="U2225" s="48" t="s">
        <v>558</v>
      </c>
      <c r="V2225" s="48" t="s">
        <v>558</v>
      </c>
      <c r="W2225" s="48" t="s">
        <v>558</v>
      </c>
      <c r="X2225" s="48" t="s">
        <v>560</v>
      </c>
      <c r="Y2225" s="48" t="s">
        <v>560</v>
      </c>
      <c r="Z2225" s="48" t="s">
        <v>560</v>
      </c>
      <c r="AA2225" s="48" t="s">
        <v>560</v>
      </c>
      <c r="AB2225" s="48" t="s">
        <v>560</v>
      </c>
      <c r="AC2225" s="48" t="s">
        <v>560</v>
      </c>
      <c r="AD2225" s="48" t="s">
        <v>560</v>
      </c>
      <c r="AE2225" s="48" t="s">
        <v>560</v>
      </c>
      <c r="AF2225" s="48" t="s">
        <v>560</v>
      </c>
      <c r="AG2225" s="48" t="s">
        <v>560</v>
      </c>
      <c r="AH2225" s="48" t="s">
        <v>560</v>
      </c>
      <c r="AI2225" s="48" t="s">
        <v>560</v>
      </c>
      <c r="AJ2225" s="48" t="s">
        <v>560</v>
      </c>
      <c r="AK2225" s="48" t="s">
        <v>560</v>
      </c>
      <c r="AL2225" s="48" t="s">
        <v>560</v>
      </c>
      <c r="AM2225" s="48" t="s">
        <v>560</v>
      </c>
      <c r="AN2225" s="48" t="s">
        <v>560</v>
      </c>
      <c r="AO2225" s="48" t="s">
        <v>560</v>
      </c>
      <c r="AP2225" s="48" t="s">
        <v>560</v>
      </c>
      <c r="AQ2225" s="48" t="s">
        <v>560</v>
      </c>
      <c r="AR2225" s="48" t="s">
        <v>560</v>
      </c>
      <c r="AS2225" s="48" t="s">
        <v>418</v>
      </c>
      <c r="AT2225" s="48" t="s">
        <v>418</v>
      </c>
      <c r="AU2225" s="48" t="s">
        <v>418</v>
      </c>
      <c r="AV2225" s="48" t="s">
        <v>418</v>
      </c>
      <c r="AW2225" s="48" t="s">
        <v>418</v>
      </c>
      <c r="AX2225" s="48" t="s">
        <v>418</v>
      </c>
      <c r="AY2225" s="48" t="s">
        <v>576</v>
      </c>
      <c r="AZ2225" s="28" t="s">
        <v>576</v>
      </c>
    </row>
    <row r="2226" ht="15.75" customHeight="1">
      <c r="A2226" s="40">
        <v>2002.0</v>
      </c>
      <c r="B2226" s="28" t="s">
        <v>5784</v>
      </c>
      <c r="C2226" s="41"/>
      <c r="D2226" s="42">
        <f t="array" ref="D2226">index(systems,match($A2226,INDEX(systems,0,1),),3)</f>
        <v>330.604</v>
      </c>
      <c r="E2226" s="42">
        <f t="array" ref="E2226">index(systems,match($A2226,INDEX(systems,0,1),),4)</f>
        <v>-23.569</v>
      </c>
      <c r="F2226" s="43" t="str">
        <f>IFERROR(__xludf.DUMMYFUNCTION("let(row, match($B2226&amp;if($C2226&lt;&gt;"""","" [""&amp;$C2226&amp;""]"",""""),index(nebulae,,2),0),join("","",iferror(round(index(nebulae,row,5)/2,3),1),iferror(round(index(nebulae,row,6)/2,3),1),0))"),"1,1,0")</f>
        <v>1,1,0</v>
      </c>
      <c r="G2226" s="44" t="s">
        <v>5785</v>
      </c>
      <c r="H2226" s="45">
        <f t="array" ref="H2226">let(systemId,match(A2226,index(systems,0,1),),refSystemId,match($H$1,index(systems,0,1),),x,index(systems,systemId,3),y,index(systems,systemId,4),refX,index(systems,refSystemId,3),refY,index(systems,refSystemId,4),round(sqrt((x-refX)^2+(y-refY)^2),3))</f>
        <v>331.443</v>
      </c>
      <c r="I2226" s="41"/>
      <c r="J2226" s="28" t="s">
        <v>418</v>
      </c>
      <c r="K2226" s="41"/>
      <c r="L2226" s="41"/>
      <c r="M2226" s="41"/>
      <c r="N2226" s="28" t="s">
        <v>1574</v>
      </c>
      <c r="O2226" s="48" t="s">
        <v>1574</v>
      </c>
      <c r="P2226" s="48" t="s">
        <v>1574</v>
      </c>
      <c r="Q2226" s="48" t="s">
        <v>1574</v>
      </c>
      <c r="R2226" s="48" t="s">
        <v>1574</v>
      </c>
      <c r="S2226" s="48" t="s">
        <v>1574</v>
      </c>
      <c r="T2226" s="48" t="s">
        <v>1574</v>
      </c>
      <c r="U2226" s="48" t="s">
        <v>1574</v>
      </c>
      <c r="V2226" s="48" t="s">
        <v>1574</v>
      </c>
      <c r="W2226" s="48" t="s">
        <v>1574</v>
      </c>
      <c r="X2226" s="48" t="s">
        <v>1574</v>
      </c>
      <c r="Y2226" s="48" t="s">
        <v>1575</v>
      </c>
      <c r="Z2226" s="48" t="s">
        <v>1575</v>
      </c>
      <c r="AA2226" s="48" t="s">
        <v>1576</v>
      </c>
      <c r="AB2226" s="48" t="s">
        <v>1576</v>
      </c>
      <c r="AC2226" s="48" t="s">
        <v>1576</v>
      </c>
      <c r="AD2226" s="48" t="s">
        <v>1576</v>
      </c>
      <c r="AE2226" s="48" t="s">
        <v>1576</v>
      </c>
      <c r="AF2226" s="48" t="s">
        <v>1576</v>
      </c>
      <c r="AG2226" s="48" t="s">
        <v>1576</v>
      </c>
      <c r="AH2226" s="48" t="s">
        <v>1576</v>
      </c>
      <c r="AI2226" s="48" t="s">
        <v>1576</v>
      </c>
      <c r="AJ2226" s="48" t="s">
        <v>1576</v>
      </c>
      <c r="AK2226" s="48" t="s">
        <v>1576</v>
      </c>
      <c r="AL2226" s="48" t="s">
        <v>1576</v>
      </c>
      <c r="AM2226" s="48" t="s">
        <v>1576</v>
      </c>
      <c r="AN2226" s="48" t="s">
        <v>1576</v>
      </c>
      <c r="AO2226" s="48" t="s">
        <v>1575</v>
      </c>
      <c r="AP2226" s="48" t="s">
        <v>1575</v>
      </c>
      <c r="AQ2226" s="48" t="s">
        <v>1575</v>
      </c>
      <c r="AR2226" s="48" t="s">
        <v>1575</v>
      </c>
      <c r="AS2226" s="48" t="s">
        <v>1575</v>
      </c>
      <c r="AT2226" s="48" t="s">
        <v>1575</v>
      </c>
      <c r="AU2226" s="48" t="s">
        <v>1575</v>
      </c>
      <c r="AV2226" s="48" t="s">
        <v>1575</v>
      </c>
      <c r="AW2226" s="48" t="s">
        <v>1575</v>
      </c>
      <c r="AX2226" s="48" t="s">
        <v>1575</v>
      </c>
      <c r="AY2226" s="48" t="s">
        <v>1575</v>
      </c>
      <c r="AZ2226" s="28" t="s">
        <v>1575</v>
      </c>
    </row>
    <row r="2227" ht="15.75" customHeight="1">
      <c r="A2227" s="40">
        <v>2003.0</v>
      </c>
      <c r="B2227" s="28" t="s">
        <v>5786</v>
      </c>
      <c r="C2227" s="41"/>
      <c r="D2227" s="42">
        <f t="array" ref="D2227">index(systems,match($A2227,INDEX(systems,0,1),),3)</f>
        <v>136.476</v>
      </c>
      <c r="E2227" s="42">
        <f t="array" ref="E2227">index(systems,match($A2227,INDEX(systems,0,1),),4)</f>
        <v>183.999</v>
      </c>
      <c r="F2227" s="43" t="str">
        <f>IFERROR(__xludf.DUMMYFUNCTION("let(row, match($B2227&amp;if($C2227&lt;&gt;"""","" [""&amp;$C2227&amp;""]"",""""),index(nebulae,,2),0),join("","",iferror(round(index(nebulae,row,5)/2,3),1),iferror(round(index(nebulae,row,6)/2,3),1),0))"),"1,1,0")</f>
        <v>1,1,0</v>
      </c>
      <c r="G2227" s="44" t="s">
        <v>5787</v>
      </c>
      <c r="H2227" s="45">
        <f t="array" ref="H2227">let(systemId,match(A2227,index(systems,0,1),),refSystemId,match($H$1,index(systems,0,1),),x,index(systems,systemId,3),y,index(systems,systemId,4),refX,index(systems,refSystemId,3),refY,index(systems,refSystemId,4),round(sqrt((x-refX)^2+(y-refY)^2),3))</f>
        <v>229.088</v>
      </c>
      <c r="I2227" s="41"/>
      <c r="J2227" s="41"/>
      <c r="K2227" s="28" t="s">
        <v>645</v>
      </c>
      <c r="L2227" s="48" t="s">
        <v>646</v>
      </c>
      <c r="M2227" s="48" t="s">
        <v>646</v>
      </c>
      <c r="N2227" s="28" t="s">
        <v>680</v>
      </c>
      <c r="O2227" s="48" t="s">
        <v>680</v>
      </c>
      <c r="P2227" s="48" t="s">
        <v>680</v>
      </c>
      <c r="Q2227" s="48" t="s">
        <v>680</v>
      </c>
      <c r="R2227" s="48" t="s">
        <v>680</v>
      </c>
      <c r="S2227" s="48" t="s">
        <v>680</v>
      </c>
      <c r="T2227" s="48" t="s">
        <v>680</v>
      </c>
      <c r="U2227" s="48" t="s">
        <v>680</v>
      </c>
      <c r="V2227" s="48" t="s">
        <v>680</v>
      </c>
      <c r="W2227" s="48" t="s">
        <v>680</v>
      </c>
      <c r="X2227" s="48" t="s">
        <v>680</v>
      </c>
      <c r="Y2227" s="48" t="s">
        <v>681</v>
      </c>
      <c r="Z2227" s="48" t="s">
        <v>681</v>
      </c>
      <c r="AA2227" s="48" t="s">
        <v>681</v>
      </c>
      <c r="AB2227" s="48" t="s">
        <v>681</v>
      </c>
      <c r="AC2227" s="48" t="s">
        <v>681</v>
      </c>
      <c r="AD2227" s="48" t="s">
        <v>681</v>
      </c>
      <c r="AE2227" s="48" t="s">
        <v>681</v>
      </c>
      <c r="AF2227" s="48" t="s">
        <v>681</v>
      </c>
      <c r="AG2227" s="48" t="s">
        <v>681</v>
      </c>
      <c r="AH2227" s="48" t="s">
        <v>681</v>
      </c>
      <c r="AI2227" s="48" t="s">
        <v>681</v>
      </c>
      <c r="AJ2227" s="48" t="s">
        <v>681</v>
      </c>
      <c r="AK2227" s="48" t="s">
        <v>681</v>
      </c>
      <c r="AL2227" s="48" t="s">
        <v>681</v>
      </c>
      <c r="AM2227" s="48" t="s">
        <v>681</v>
      </c>
      <c r="AN2227" s="48" t="s">
        <v>681</v>
      </c>
      <c r="AO2227" s="48" t="s">
        <v>681</v>
      </c>
      <c r="AP2227" s="48" t="s">
        <v>681</v>
      </c>
      <c r="AQ2227" s="48" t="s">
        <v>681</v>
      </c>
      <c r="AR2227" s="48" t="s">
        <v>681</v>
      </c>
      <c r="AS2227" s="48" t="s">
        <v>681</v>
      </c>
      <c r="AT2227" s="48" t="s">
        <v>681</v>
      </c>
      <c r="AU2227" s="48" t="s">
        <v>681</v>
      </c>
      <c r="AV2227" s="48" t="s">
        <v>681</v>
      </c>
      <c r="AW2227" s="48" t="s">
        <v>681</v>
      </c>
      <c r="AX2227" s="48" t="s">
        <v>681</v>
      </c>
      <c r="AY2227" s="48" t="s">
        <v>681</v>
      </c>
      <c r="AZ2227" s="49" t="s">
        <v>681</v>
      </c>
    </row>
    <row r="2228" ht="15.75" customHeight="1">
      <c r="A2228" s="40">
        <v>2004.0</v>
      </c>
      <c r="B2228" s="28" t="s">
        <v>5788</v>
      </c>
      <c r="C2228" s="41"/>
      <c r="D2228" s="42">
        <f t="array" ref="D2228">index(systems,match($A2228,INDEX(systems,0,1),),3)</f>
        <v>-156.612</v>
      </c>
      <c r="E2228" s="42">
        <f t="array" ref="E2228">index(systems,match($A2228,INDEX(systems,0,1),),4)</f>
        <v>-224.803</v>
      </c>
      <c r="F2228" s="43" t="str">
        <f>IFERROR(__xludf.DUMMYFUNCTION("let(row, match($B2228&amp;if($C2228&lt;&gt;"""","" [""&amp;$C2228&amp;""]"",""""),index(nebulae,,2),0),join("","",iferror(round(index(nebulae,row,5)/2,3),1),iferror(round(index(nebulae,row,6)/2,3),1),0))"),"1,1,0")</f>
        <v>1,1,0</v>
      </c>
      <c r="G2228" s="44" t="s">
        <v>5789</v>
      </c>
      <c r="H2228" s="45">
        <f t="array" ref="H2228">let(systemId,match(A2228,index(systems,0,1),),refSystemId,match($H$1,index(systems,0,1),),x,index(systems,systemId,3),y,index(systems,systemId,4),refX,index(systems,refSystemId,3),refY,index(systems,refSystemId,4),round(sqrt((x-refX)^2+(y-refY)^2),3))</f>
        <v>273.978</v>
      </c>
      <c r="I2228" s="28" t="s">
        <v>408</v>
      </c>
      <c r="J2228" s="48" t="s">
        <v>408</v>
      </c>
      <c r="K2228" s="48" t="s">
        <v>408</v>
      </c>
      <c r="L2228" s="48" t="s">
        <v>408</v>
      </c>
      <c r="M2228" s="28" t="s">
        <v>408</v>
      </c>
      <c r="N2228" s="28" t="s">
        <v>408</v>
      </c>
      <c r="O2228" s="41"/>
      <c r="P2228" s="48" t="s">
        <v>560</v>
      </c>
      <c r="Q2228" s="48" t="s">
        <v>560</v>
      </c>
      <c r="R2228" s="48" t="s">
        <v>560</v>
      </c>
      <c r="S2228" s="48" t="s">
        <v>560</v>
      </c>
      <c r="T2228" s="48" t="s">
        <v>560</v>
      </c>
      <c r="U2228" s="48" t="s">
        <v>560</v>
      </c>
      <c r="V2228" s="48" t="s">
        <v>560</v>
      </c>
      <c r="W2228" s="48" t="s">
        <v>560</v>
      </c>
      <c r="X2228" s="48" t="s">
        <v>422</v>
      </c>
      <c r="Y2228" s="48" t="s">
        <v>422</v>
      </c>
      <c r="Z2228" s="48" t="s">
        <v>422</v>
      </c>
      <c r="AA2228" s="48" t="s">
        <v>422</v>
      </c>
      <c r="AB2228" s="48" t="s">
        <v>422</v>
      </c>
      <c r="AC2228" s="48" t="s">
        <v>422</v>
      </c>
      <c r="AD2228" s="48" t="s">
        <v>422</v>
      </c>
      <c r="AE2228" s="48" t="s">
        <v>422</v>
      </c>
      <c r="AF2228" s="48" t="s">
        <v>422</v>
      </c>
      <c r="AG2228" s="48" t="s">
        <v>422</v>
      </c>
      <c r="AH2228" s="48" t="s">
        <v>422</v>
      </c>
      <c r="AI2228" s="48" t="s">
        <v>422</v>
      </c>
      <c r="AJ2228" s="48" t="s">
        <v>422</v>
      </c>
      <c r="AK2228" s="48" t="s">
        <v>422</v>
      </c>
      <c r="AL2228" s="48" t="s">
        <v>422</v>
      </c>
      <c r="AM2228" s="48" t="s">
        <v>422</v>
      </c>
      <c r="AN2228" s="48" t="s">
        <v>422</v>
      </c>
      <c r="AO2228" s="48" t="s">
        <v>422</v>
      </c>
      <c r="AP2228" s="48" t="s">
        <v>422</v>
      </c>
      <c r="AQ2228" s="48" t="s">
        <v>422</v>
      </c>
      <c r="AR2228" s="48" t="s">
        <v>422</v>
      </c>
      <c r="AS2228" s="48" t="s">
        <v>422</v>
      </c>
      <c r="AT2228" s="48" t="s">
        <v>422</v>
      </c>
      <c r="AU2228" s="48" t="s">
        <v>422</v>
      </c>
      <c r="AV2228" s="48" t="s">
        <v>422</v>
      </c>
      <c r="AW2228" s="48" t="s">
        <v>422</v>
      </c>
      <c r="AX2228" s="48" t="s">
        <v>422</v>
      </c>
      <c r="AY2228" s="48" t="s">
        <v>422</v>
      </c>
      <c r="AZ2228" s="51" t="s">
        <v>422</v>
      </c>
    </row>
    <row r="2229" ht="15.75" customHeight="1">
      <c r="A2229" s="40">
        <v>3138.0</v>
      </c>
      <c r="B2229" s="28" t="s">
        <v>5790</v>
      </c>
      <c r="C2229" s="41"/>
      <c r="D2229" s="42">
        <f t="array" ref="D2229">index(systems,match($A2229,INDEX(systems,0,1),),3)</f>
        <v>677.604</v>
      </c>
      <c r="E2229" s="42">
        <f t="array" ref="E2229">index(systems,match($A2229,INDEX(systems,0,1),),4)</f>
        <v>-134.317</v>
      </c>
      <c r="F2229" s="43" t="str">
        <f>IFERROR(__xludf.DUMMYFUNCTION("let(row, match($B2229&amp;if($C2229&lt;&gt;"""","" [""&amp;$C2229&amp;""]"",""""),index(nebulae,,2),0),join("","",iferror(round(index(nebulae,row,5)/2,3),1),iferror(round(index(nebulae,row,6)/2,3),1),0))"),"1,1,0")</f>
        <v>1,1,0</v>
      </c>
      <c r="G2229" s="44" t="s">
        <v>5791</v>
      </c>
      <c r="H2229" s="45">
        <f t="array" ref="H2229">let(systemId,match(A2229,index(systems,0,1),),refSystemId,match($H$1,index(systems,0,1),),x,index(systems,systemId,3),y,index(systems,systemId,4),refX,index(systems,refSystemId,3),refY,index(systems,refSystemId,4),round(sqrt((x-refX)^2+(y-refY)^2),3))</f>
        <v>690.788</v>
      </c>
      <c r="I2229" s="55"/>
      <c r="J2229" s="55"/>
      <c r="K2229" s="55"/>
      <c r="L2229" s="55"/>
      <c r="M2229" s="55"/>
      <c r="N2229" s="55"/>
      <c r="O2229" s="55"/>
      <c r="P2229" s="56" t="s">
        <v>408</v>
      </c>
      <c r="Q2229" s="56" t="s">
        <v>408</v>
      </c>
      <c r="R2229" s="56" t="s">
        <v>408</v>
      </c>
      <c r="S2229" s="56" t="s">
        <v>408</v>
      </c>
      <c r="T2229" s="56" t="s">
        <v>408</v>
      </c>
      <c r="U2229" s="56" t="s">
        <v>408</v>
      </c>
      <c r="V2229" s="56" t="s">
        <v>408</v>
      </c>
      <c r="W2229" s="56" t="s">
        <v>408</v>
      </c>
      <c r="X2229" s="56" t="s">
        <v>408</v>
      </c>
      <c r="Y2229" s="56" t="s">
        <v>408</v>
      </c>
      <c r="Z2229" s="56" t="s">
        <v>408</v>
      </c>
      <c r="AA2229" s="56" t="s">
        <v>408</v>
      </c>
      <c r="AB2229" s="56" t="s">
        <v>408</v>
      </c>
      <c r="AC2229" s="56" t="s">
        <v>408</v>
      </c>
      <c r="AD2229" s="56" t="s">
        <v>408</v>
      </c>
      <c r="AE2229" s="56" t="s">
        <v>408</v>
      </c>
      <c r="AF2229" s="56" t="s">
        <v>408</v>
      </c>
      <c r="AG2229" s="56" t="s">
        <v>408</v>
      </c>
      <c r="AH2229" s="56" t="s">
        <v>408</v>
      </c>
      <c r="AI2229" s="56" t="s">
        <v>408</v>
      </c>
      <c r="AJ2229" s="56" t="s">
        <v>408</v>
      </c>
      <c r="AK2229" s="56" t="s">
        <v>408</v>
      </c>
      <c r="AL2229" s="56" t="s">
        <v>408</v>
      </c>
      <c r="AM2229" s="56" t="s">
        <v>408</v>
      </c>
      <c r="AN2229" s="56" t="s">
        <v>408</v>
      </c>
      <c r="AO2229" s="56" t="s">
        <v>408</v>
      </c>
      <c r="AP2229" s="56" t="s">
        <v>408</v>
      </c>
      <c r="AQ2229" s="56" t="s">
        <v>408</v>
      </c>
      <c r="AR2229" s="56" t="s">
        <v>408</v>
      </c>
      <c r="AS2229" s="56" t="s">
        <v>408</v>
      </c>
      <c r="AT2229" s="56" t="s">
        <v>408</v>
      </c>
      <c r="AU2229" s="56" t="s">
        <v>408</v>
      </c>
      <c r="AV2229" s="56" t="s">
        <v>418</v>
      </c>
      <c r="AW2229" s="56" t="s">
        <v>418</v>
      </c>
      <c r="AX2229" s="56" t="s">
        <v>418</v>
      </c>
      <c r="AY2229" s="56" t="s">
        <v>418</v>
      </c>
      <c r="AZ2229" s="51" t="s">
        <v>418</v>
      </c>
    </row>
    <row r="2230" ht="15.75" customHeight="1">
      <c r="A2230" s="40">
        <v>2005.0</v>
      </c>
      <c r="B2230" s="28" t="s">
        <v>5792</v>
      </c>
      <c r="C2230" s="41"/>
      <c r="D2230" s="42">
        <f t="array" ref="D2230">index(systems,match($A2230,INDEX(systems,0,1),),3)</f>
        <v>16.092</v>
      </c>
      <c r="E2230" s="42">
        <f t="array" ref="E2230">index(systems,match($A2230,INDEX(systems,0,1),),4)</f>
        <v>-334.88</v>
      </c>
      <c r="F2230" s="43" t="str">
        <f>IFERROR(__xludf.DUMMYFUNCTION("let(row, match($B2230&amp;if($C2230&lt;&gt;"""","" [""&amp;$C2230&amp;""]"",""""),index(nebulae,,2),0),join("","",iferror(round(index(nebulae,row,5)/2,3),1),iferror(round(index(nebulae,row,6)/2,3),1),0))"),"1,1,0")</f>
        <v>1,1,0</v>
      </c>
      <c r="G2230" s="44" t="s">
        <v>5793</v>
      </c>
      <c r="H2230" s="45">
        <f t="array" ref="H2230">let(systemId,match(A2230,index(systems,0,1),),refSystemId,match($H$1,index(systems,0,1),),x,index(systems,systemId,3),y,index(systems,systemId,4),refX,index(systems,refSystemId,3),refY,index(systems,refSystemId,4),round(sqrt((x-refX)^2+(y-refY)^2),3))</f>
        <v>335.266</v>
      </c>
      <c r="I2230" s="28" t="s">
        <v>408</v>
      </c>
      <c r="J2230" s="28" t="s">
        <v>408</v>
      </c>
      <c r="K2230" s="28" t="s">
        <v>408</v>
      </c>
      <c r="L2230" s="28" t="s">
        <v>408</v>
      </c>
      <c r="M2230" s="28" t="s">
        <v>408</v>
      </c>
      <c r="N2230" s="28" t="s">
        <v>408</v>
      </c>
      <c r="O2230" s="41"/>
      <c r="P2230" s="48" t="s">
        <v>1005</v>
      </c>
      <c r="Q2230" s="48" t="s">
        <v>1005</v>
      </c>
      <c r="R2230" s="48" t="s">
        <v>1005</v>
      </c>
      <c r="S2230" s="48" t="s">
        <v>1005</v>
      </c>
      <c r="T2230" s="48" t="s">
        <v>1005</v>
      </c>
      <c r="U2230" s="48" t="s">
        <v>1005</v>
      </c>
      <c r="V2230" s="48" t="s">
        <v>1005</v>
      </c>
      <c r="W2230" s="48" t="s">
        <v>1005</v>
      </c>
      <c r="X2230" s="48" t="s">
        <v>1005</v>
      </c>
      <c r="Y2230" s="48" t="s">
        <v>422</v>
      </c>
      <c r="Z2230" s="48" t="s">
        <v>422</v>
      </c>
      <c r="AA2230" s="48" t="s">
        <v>422</v>
      </c>
      <c r="AB2230" s="48" t="s">
        <v>422</v>
      </c>
      <c r="AC2230" s="48" t="s">
        <v>422</v>
      </c>
      <c r="AD2230" s="48" t="s">
        <v>422</v>
      </c>
      <c r="AE2230" s="48" t="s">
        <v>422</v>
      </c>
      <c r="AF2230" s="48" t="s">
        <v>422</v>
      </c>
      <c r="AG2230" s="48" t="s">
        <v>422</v>
      </c>
      <c r="AH2230" s="48" t="s">
        <v>422</v>
      </c>
      <c r="AI2230" s="48" t="s">
        <v>422</v>
      </c>
      <c r="AJ2230" s="48" t="s">
        <v>422</v>
      </c>
      <c r="AK2230" s="48" t="s">
        <v>422</v>
      </c>
      <c r="AL2230" s="48" t="s">
        <v>422</v>
      </c>
      <c r="AM2230" s="48" t="s">
        <v>422</v>
      </c>
      <c r="AN2230" s="48" t="s">
        <v>422</v>
      </c>
      <c r="AO2230" s="48" t="s">
        <v>422</v>
      </c>
      <c r="AP2230" s="48" t="s">
        <v>422</v>
      </c>
      <c r="AQ2230" s="48" t="s">
        <v>422</v>
      </c>
      <c r="AR2230" s="48" t="s">
        <v>422</v>
      </c>
      <c r="AS2230" s="48" t="s">
        <v>422</v>
      </c>
      <c r="AT2230" s="48" t="s">
        <v>422</v>
      </c>
      <c r="AU2230" s="48" t="s">
        <v>422</v>
      </c>
      <c r="AV2230" s="48" t="s">
        <v>422</v>
      </c>
      <c r="AW2230" s="48" t="s">
        <v>422</v>
      </c>
      <c r="AX2230" s="48" t="s">
        <v>422</v>
      </c>
      <c r="AY2230" s="48" t="s">
        <v>422</v>
      </c>
      <c r="AZ2230" s="51" t="s">
        <v>422</v>
      </c>
    </row>
    <row r="2231" ht="15.75" customHeight="1">
      <c r="A2231" s="40">
        <v>2006.0</v>
      </c>
      <c r="B2231" s="28" t="s">
        <v>5794</v>
      </c>
      <c r="C2231" s="28" t="s">
        <v>5795</v>
      </c>
      <c r="D2231" s="42">
        <f t="array" ref="D2231">index(systems,match($A2231,INDEX(systems,0,1),),3)</f>
        <v>-30.504</v>
      </c>
      <c r="E2231" s="42">
        <f t="array" ref="E2231">index(systems,match($A2231,INDEX(systems,0,1),),4)</f>
        <v>-227.021</v>
      </c>
      <c r="F2231" s="43" t="str">
        <f>IFERROR(__xludf.DUMMYFUNCTION("let(row, match($B2231&amp;if($C2231&lt;&gt;"""","" [""&amp;$C2231&amp;""]"",""""),index(nebulae,,2),0),join("","",iferror(round(index(nebulae,row,5)/2,3),1),iferror(round(index(nebulae,row,6)/2,3),1),0))"),"1,1,0")</f>
        <v>1,1,0</v>
      </c>
      <c r="G2231" s="44" t="s">
        <v>5796</v>
      </c>
      <c r="H2231" s="45">
        <f t="array" ref="H2231">let(systemId,match(A2231,index(systems,0,1),),refSystemId,match($H$1,index(systems,0,1),),x,index(systems,systemId,3),y,index(systems,systemId,4),refX,index(systems,refSystemId,3),refY,index(systems,refSystemId,4),round(sqrt((x-refX)^2+(y-refY)^2),3))</f>
        <v>229.061</v>
      </c>
      <c r="I2231" s="28" t="s">
        <v>418</v>
      </c>
      <c r="J2231" s="41"/>
      <c r="K2231" s="41"/>
      <c r="L2231" s="41"/>
      <c r="M2231" s="28" t="s">
        <v>966</v>
      </c>
      <c r="N2231" s="28" t="s">
        <v>1045</v>
      </c>
      <c r="O2231" s="48" t="s">
        <v>1045</v>
      </c>
      <c r="P2231" s="48" t="s">
        <v>1045</v>
      </c>
      <c r="Q2231" s="48" t="s">
        <v>1045</v>
      </c>
      <c r="R2231" s="48" t="s">
        <v>1045</v>
      </c>
      <c r="S2231" s="48" t="s">
        <v>1045</v>
      </c>
      <c r="T2231" s="48" t="s">
        <v>1045</v>
      </c>
      <c r="U2231" s="48" t="s">
        <v>1045</v>
      </c>
      <c r="V2231" s="48" t="s">
        <v>1045</v>
      </c>
      <c r="W2231" s="48" t="s">
        <v>1045</v>
      </c>
      <c r="X2231" s="48" t="s">
        <v>1045</v>
      </c>
      <c r="Y2231" s="48" t="s">
        <v>1045</v>
      </c>
      <c r="Z2231" s="48" t="s">
        <v>1045</v>
      </c>
      <c r="AA2231" s="48" t="s">
        <v>1045</v>
      </c>
      <c r="AB2231" s="48" t="s">
        <v>1045</v>
      </c>
      <c r="AC2231" s="48" t="s">
        <v>1045</v>
      </c>
      <c r="AD2231" s="48" t="s">
        <v>1045</v>
      </c>
      <c r="AE2231" s="48" t="s">
        <v>1045</v>
      </c>
      <c r="AF2231" s="48" t="s">
        <v>1045</v>
      </c>
      <c r="AG2231" s="48" t="s">
        <v>1045</v>
      </c>
      <c r="AH2231" s="48" t="s">
        <v>1045</v>
      </c>
      <c r="AI2231" s="48" t="s">
        <v>1045</v>
      </c>
      <c r="AJ2231" s="48" t="s">
        <v>1045</v>
      </c>
      <c r="AK2231" s="48" t="s">
        <v>1045</v>
      </c>
      <c r="AL2231" s="48" t="s">
        <v>1045</v>
      </c>
      <c r="AM2231" s="48" t="s">
        <v>1045</v>
      </c>
      <c r="AN2231" s="48" t="s">
        <v>1045</v>
      </c>
      <c r="AO2231" s="48" t="s">
        <v>1045</v>
      </c>
      <c r="AP2231" s="48" t="s">
        <v>1045</v>
      </c>
      <c r="AQ2231" s="48" t="s">
        <v>1045</v>
      </c>
      <c r="AR2231" s="48" t="s">
        <v>1045</v>
      </c>
      <c r="AS2231" s="48" t="s">
        <v>1045</v>
      </c>
      <c r="AT2231" s="48" t="s">
        <v>1045</v>
      </c>
      <c r="AU2231" s="48" t="s">
        <v>1045</v>
      </c>
      <c r="AV2231" s="48" t="s">
        <v>1045</v>
      </c>
      <c r="AW2231" s="48" t="s">
        <v>1045</v>
      </c>
      <c r="AX2231" s="48" t="s">
        <v>1045</v>
      </c>
      <c r="AY2231" s="48" t="s">
        <v>1045</v>
      </c>
      <c r="AZ2231" s="28" t="s">
        <v>1045</v>
      </c>
    </row>
    <row r="2232" ht="15.75" customHeight="1">
      <c r="A2232" s="40">
        <v>2007.0</v>
      </c>
      <c r="B2232" s="28" t="s">
        <v>5797</v>
      </c>
      <c r="C2232" s="41"/>
      <c r="D2232" s="42">
        <f t="array" ref="D2232">index(systems,match($A2232,INDEX(systems,0,1),),3)</f>
        <v>-350.486</v>
      </c>
      <c r="E2232" s="42">
        <f t="array" ref="E2232">index(systems,match($A2232,INDEX(systems,0,1),),4)</f>
        <v>-52.774</v>
      </c>
      <c r="F2232" s="43" t="str">
        <f>IFERROR(__xludf.DUMMYFUNCTION("let(row, match($B2232&amp;if($C2232&lt;&gt;"""","" [""&amp;$C2232&amp;""]"",""""),index(nebulae,,2),0),join("","",iferror(round(index(nebulae,row,5)/2,3),1),iferror(round(index(nebulae,row,6)/2,3),1),0))"),"1,1,0")</f>
        <v>1,1,0</v>
      </c>
      <c r="G2232" s="44" t="s">
        <v>5798</v>
      </c>
      <c r="H2232" s="45">
        <f t="array" ref="H2232">let(systemId,match(A2232,index(systems,0,1),),refSystemId,match($H$1,index(systems,0,1),),x,index(systems,systemId,3),y,index(systems,systemId,4),refX,index(systems,refSystemId,3),refY,index(systems,refSystemId,4),round(sqrt((x-refX)^2+(y-refY)^2),3))</f>
        <v>354.437</v>
      </c>
      <c r="I2232" s="46" t="s">
        <v>408</v>
      </c>
      <c r="J2232" s="46" t="s">
        <v>408</v>
      </c>
      <c r="K2232" s="46" t="s">
        <v>408</v>
      </c>
      <c r="L2232" s="46" t="s">
        <v>408</v>
      </c>
      <c r="M2232" s="46" t="s">
        <v>408</v>
      </c>
      <c r="N2232" s="28" t="s">
        <v>408</v>
      </c>
      <c r="O2232" s="41"/>
      <c r="P2232" s="48" t="s">
        <v>449</v>
      </c>
      <c r="Q2232" s="48" t="s">
        <v>449</v>
      </c>
      <c r="R2232" s="48" t="s">
        <v>449</v>
      </c>
      <c r="S2232" s="48" t="s">
        <v>449</v>
      </c>
      <c r="T2232" s="48" t="s">
        <v>449</v>
      </c>
      <c r="U2232" s="48" t="s">
        <v>449</v>
      </c>
      <c r="V2232" s="48" t="s">
        <v>449</v>
      </c>
      <c r="W2232" s="48" t="s">
        <v>449</v>
      </c>
      <c r="X2232" s="48" t="s">
        <v>449</v>
      </c>
      <c r="Y2232" s="48" t="s">
        <v>449</v>
      </c>
      <c r="Z2232" s="48" t="s">
        <v>480</v>
      </c>
      <c r="AA2232" s="48" t="s">
        <v>481</v>
      </c>
      <c r="AB2232" s="48" t="s">
        <v>481</v>
      </c>
      <c r="AC2232" s="48" t="s">
        <v>481</v>
      </c>
      <c r="AD2232" s="48" t="s">
        <v>481</v>
      </c>
      <c r="AE2232" s="48" t="s">
        <v>481</v>
      </c>
      <c r="AF2232" s="48" t="s">
        <v>481</v>
      </c>
      <c r="AG2232" s="48" t="s">
        <v>481</v>
      </c>
      <c r="AH2232" s="48" t="s">
        <v>482</v>
      </c>
      <c r="AI2232" s="48" t="s">
        <v>483</v>
      </c>
      <c r="AJ2232" s="48" t="s">
        <v>483</v>
      </c>
      <c r="AK2232" s="48" t="s">
        <v>483</v>
      </c>
      <c r="AL2232" s="48" t="s">
        <v>483</v>
      </c>
      <c r="AM2232" s="48" t="s">
        <v>483</v>
      </c>
      <c r="AN2232" s="48" t="s">
        <v>483</v>
      </c>
      <c r="AO2232" s="48" t="s">
        <v>483</v>
      </c>
      <c r="AP2232" s="48" t="s">
        <v>484</v>
      </c>
      <c r="AQ2232" s="48" t="s">
        <v>484</v>
      </c>
      <c r="AR2232" s="48" t="s">
        <v>484</v>
      </c>
      <c r="AS2232" s="48" t="s">
        <v>484</v>
      </c>
      <c r="AT2232" s="48" t="s">
        <v>485</v>
      </c>
      <c r="AU2232" s="48" t="s">
        <v>485</v>
      </c>
      <c r="AV2232" s="52" t="s">
        <v>486</v>
      </c>
      <c r="AW2232" s="52" t="s">
        <v>486</v>
      </c>
      <c r="AX2232" s="52" t="s">
        <v>487</v>
      </c>
      <c r="AY2232" s="52" t="s">
        <v>487</v>
      </c>
      <c r="AZ2232" s="51" t="s">
        <v>487</v>
      </c>
    </row>
    <row r="2233" ht="15.75" customHeight="1">
      <c r="A2233" s="40">
        <v>2008.0</v>
      </c>
      <c r="B2233" s="28" t="s">
        <v>5799</v>
      </c>
      <c r="C2233" s="41"/>
      <c r="D2233" s="42">
        <f t="array" ref="D2233">index(systems,match($A2233,INDEX(systems,0,1),),3)</f>
        <v>-332.942</v>
      </c>
      <c r="E2233" s="42">
        <f t="array" ref="E2233">index(systems,match($A2233,INDEX(systems,0,1),),4)</f>
        <v>-45.795</v>
      </c>
      <c r="F2233" s="43" t="str">
        <f>IFERROR(__xludf.DUMMYFUNCTION("let(row, match($B2233&amp;if($C2233&lt;&gt;"""","" [""&amp;$C2233&amp;""]"",""""),index(nebulae,,2),0),join("","",iferror(round(index(nebulae,row,5)/2,3),1),iferror(round(index(nebulae,row,6)/2,3),1),0))"),"1,1,0")</f>
        <v>1,1,0</v>
      </c>
      <c r="G2233" s="44" t="s">
        <v>5800</v>
      </c>
      <c r="H2233" s="45">
        <f t="array" ref="H2233">let(systemId,match(A2233,index(systems,0,1),),refSystemId,match($H$1,index(systems,0,1),),x,index(systems,systemId,3),y,index(systems,systemId,4),refX,index(systems,refSystemId,3),refY,index(systems,refSystemId,4),round(sqrt((x-refX)^2+(y-refY)^2),3))</f>
        <v>336.077</v>
      </c>
      <c r="I2233" s="28" t="s">
        <v>408</v>
      </c>
      <c r="J2233" s="28" t="s">
        <v>408</v>
      </c>
      <c r="K2233" s="28" t="s">
        <v>408</v>
      </c>
      <c r="L2233" s="28" t="s">
        <v>408</v>
      </c>
      <c r="M2233" s="28" t="s">
        <v>408</v>
      </c>
      <c r="N2233" s="28" t="s">
        <v>408</v>
      </c>
      <c r="O2233" s="41"/>
      <c r="P2233" s="48" t="s">
        <v>449</v>
      </c>
      <c r="Q2233" s="48" t="s">
        <v>449</v>
      </c>
      <c r="R2233" s="48" t="s">
        <v>449</v>
      </c>
      <c r="S2233" s="48" t="s">
        <v>449</v>
      </c>
      <c r="T2233" s="48" t="s">
        <v>449</v>
      </c>
      <c r="U2233" s="48" t="s">
        <v>449</v>
      </c>
      <c r="V2233" s="48" t="s">
        <v>449</v>
      </c>
      <c r="W2233" s="48" t="s">
        <v>449</v>
      </c>
      <c r="X2233" s="48" t="s">
        <v>449</v>
      </c>
      <c r="Y2233" s="48" t="s">
        <v>449</v>
      </c>
      <c r="Z2233" s="48" t="s">
        <v>480</v>
      </c>
      <c r="AA2233" s="48" t="s">
        <v>481</v>
      </c>
      <c r="AB2233" s="48" t="s">
        <v>481</v>
      </c>
      <c r="AC2233" s="48" t="s">
        <v>481</v>
      </c>
      <c r="AD2233" s="48" t="s">
        <v>481</v>
      </c>
      <c r="AE2233" s="48" t="s">
        <v>481</v>
      </c>
      <c r="AF2233" s="48" t="s">
        <v>481</v>
      </c>
      <c r="AG2233" s="48" t="s">
        <v>481</v>
      </c>
      <c r="AH2233" s="48" t="s">
        <v>482</v>
      </c>
      <c r="AI2233" s="48" t="s">
        <v>483</v>
      </c>
      <c r="AJ2233" s="48" t="s">
        <v>483</v>
      </c>
      <c r="AK2233" s="48" t="s">
        <v>483</v>
      </c>
      <c r="AL2233" s="48" t="s">
        <v>483</v>
      </c>
      <c r="AM2233" s="48" t="s">
        <v>483</v>
      </c>
      <c r="AN2233" s="48" t="s">
        <v>483</v>
      </c>
      <c r="AO2233" s="48" t="s">
        <v>483</v>
      </c>
      <c r="AP2233" s="48" t="s">
        <v>560</v>
      </c>
      <c r="AQ2233" s="48" t="s">
        <v>560</v>
      </c>
      <c r="AR2233" s="48" t="s">
        <v>484</v>
      </c>
      <c r="AS2233" s="48" t="s">
        <v>484</v>
      </c>
      <c r="AT2233" s="48" t="s">
        <v>485</v>
      </c>
      <c r="AU2233" s="48" t="s">
        <v>485</v>
      </c>
      <c r="AV2233" s="52" t="s">
        <v>486</v>
      </c>
      <c r="AW2233" s="52" t="s">
        <v>486</v>
      </c>
      <c r="AX2233" s="48" t="s">
        <v>487</v>
      </c>
      <c r="AY2233" s="48" t="s">
        <v>487</v>
      </c>
      <c r="AZ2233" s="49" t="s">
        <v>487</v>
      </c>
    </row>
    <row r="2234" ht="15.75" customHeight="1">
      <c r="A2234" s="40">
        <v>2009.0</v>
      </c>
      <c r="B2234" s="28" t="s">
        <v>5801</v>
      </c>
      <c r="C2234" s="41"/>
      <c r="D2234" s="42">
        <f t="array" ref="D2234">index(systems,match($A2234,INDEX(systems,0,1),),3)</f>
        <v>131.659</v>
      </c>
      <c r="E2234" s="42">
        <f t="array" ref="E2234">index(systems,match($A2234,INDEX(systems,0,1),),4)</f>
        <v>-301.133</v>
      </c>
      <c r="F2234" s="43" t="str">
        <f>IFERROR(__xludf.DUMMYFUNCTION("let(row, match($B2234&amp;if($C2234&lt;&gt;"""","" [""&amp;$C2234&amp;""]"",""""),index(nebulae,,2),0),join("","",iferror(round(index(nebulae,row,5)/2,3),1),iferror(round(index(nebulae,row,6)/2,3),1),0))"),"1,1,0")</f>
        <v>1,1,0</v>
      </c>
      <c r="G2234" s="44" t="s">
        <v>5802</v>
      </c>
      <c r="H2234" s="45">
        <f t="array" ref="H2234">let(systemId,match(A2234,index(systems,0,1),),refSystemId,match($H$1,index(systems,0,1),),x,index(systems,systemId,3),y,index(systems,systemId,4),refX,index(systems,refSystemId,3),refY,index(systems,refSystemId,4),round(sqrt((x-refX)^2+(y-refY)^2),3))</f>
        <v>328.657</v>
      </c>
      <c r="I2234" s="28" t="s">
        <v>408</v>
      </c>
      <c r="J2234" s="28" t="s">
        <v>408</v>
      </c>
      <c r="K2234" s="48" t="s">
        <v>408</v>
      </c>
      <c r="L2234" s="48" t="s">
        <v>408</v>
      </c>
      <c r="M2234" s="28" t="s">
        <v>408</v>
      </c>
      <c r="N2234" s="28" t="s">
        <v>408</v>
      </c>
      <c r="O2234" s="41"/>
      <c r="P2234" s="48" t="s">
        <v>783</v>
      </c>
      <c r="Q2234" s="48" t="s">
        <v>783</v>
      </c>
      <c r="R2234" s="48" t="s">
        <v>783</v>
      </c>
      <c r="S2234" s="48" t="s">
        <v>783</v>
      </c>
      <c r="T2234" s="48" t="s">
        <v>783</v>
      </c>
      <c r="U2234" s="48" t="s">
        <v>783</v>
      </c>
      <c r="V2234" s="48" t="s">
        <v>783</v>
      </c>
      <c r="W2234" s="48" t="s">
        <v>1475</v>
      </c>
      <c r="X2234" s="48" t="s">
        <v>422</v>
      </c>
      <c r="Y2234" s="48" t="s">
        <v>422</v>
      </c>
      <c r="Z2234" s="48" t="s">
        <v>422</v>
      </c>
      <c r="AA2234" s="48" t="s">
        <v>422</v>
      </c>
      <c r="AB2234" s="48" t="s">
        <v>422</v>
      </c>
      <c r="AC2234" s="48" t="s">
        <v>422</v>
      </c>
      <c r="AD2234" s="48" t="s">
        <v>422</v>
      </c>
      <c r="AE2234" s="48" t="s">
        <v>422</v>
      </c>
      <c r="AF2234" s="48" t="s">
        <v>422</v>
      </c>
      <c r="AG2234" s="48" t="s">
        <v>422</v>
      </c>
      <c r="AH2234" s="48" t="s">
        <v>422</v>
      </c>
      <c r="AI2234" s="48" t="s">
        <v>422</v>
      </c>
      <c r="AJ2234" s="48" t="s">
        <v>422</v>
      </c>
      <c r="AK2234" s="48" t="s">
        <v>422</v>
      </c>
      <c r="AL2234" s="48" t="s">
        <v>422</v>
      </c>
      <c r="AM2234" s="48" t="s">
        <v>422</v>
      </c>
      <c r="AN2234" s="48" t="s">
        <v>422</v>
      </c>
      <c r="AO2234" s="48" t="s">
        <v>422</v>
      </c>
      <c r="AP2234" s="48" t="s">
        <v>422</v>
      </c>
      <c r="AQ2234" s="48" t="s">
        <v>422</v>
      </c>
      <c r="AR2234" s="48" t="s">
        <v>422</v>
      </c>
      <c r="AS2234" s="48" t="s">
        <v>422</v>
      </c>
      <c r="AT2234" s="48" t="s">
        <v>422</v>
      </c>
      <c r="AU2234" s="48" t="s">
        <v>422</v>
      </c>
      <c r="AV2234" s="48" t="s">
        <v>422</v>
      </c>
      <c r="AW2234" s="48" t="s">
        <v>422</v>
      </c>
      <c r="AX2234" s="48" t="s">
        <v>422</v>
      </c>
      <c r="AY2234" s="48" t="s">
        <v>422</v>
      </c>
      <c r="AZ2234" s="28" t="s">
        <v>422</v>
      </c>
    </row>
    <row r="2235" ht="15.75" customHeight="1">
      <c r="A2235" s="40">
        <v>3161.0</v>
      </c>
      <c r="B2235" s="28" t="s">
        <v>5803</v>
      </c>
      <c r="C2235" s="41"/>
      <c r="D2235" s="42">
        <f t="array" ref="D2235">index(systems,match($A2235,INDEX(systems,0,1),),3)</f>
        <v>141.325</v>
      </c>
      <c r="E2235" s="42">
        <f t="array" ref="E2235">index(systems,match($A2235,INDEX(systems,0,1),),4)</f>
        <v>-505.497</v>
      </c>
      <c r="F2235" s="43" t="str">
        <f>IFERROR(__xludf.DUMMYFUNCTION("let(row, match($B2235&amp;if($C2235&lt;&gt;"""","" [""&amp;$C2235&amp;""]"",""""),index(nebulae,,2),0),join("","",iferror(round(index(nebulae,row,5)/2,3),1),iferror(round(index(nebulae,row,6)/2,3),1),0))"),"1,1,0")</f>
        <v>1,1,0</v>
      </c>
      <c r="G2235" s="44" t="s">
        <v>5804</v>
      </c>
      <c r="H2235" s="45">
        <f t="array" ref="H2235">let(systemId,match(A2235,index(systems,0,1),),refSystemId,match($H$1,index(systems,0,1),),x,index(systems,systemId,3),y,index(systems,systemId,4),refX,index(systems,refSystemId,3),refY,index(systems,refSystemId,4),round(sqrt((x-refX)^2+(y-refY)^2),3))</f>
        <v>524.881</v>
      </c>
      <c r="I2235" s="55"/>
      <c r="J2235" s="55"/>
      <c r="K2235" s="55"/>
      <c r="L2235" s="55"/>
      <c r="M2235" s="55"/>
      <c r="N2235" s="55"/>
      <c r="O2235" s="55"/>
      <c r="P2235" s="56" t="s">
        <v>408</v>
      </c>
      <c r="Q2235" s="51" t="s">
        <v>408</v>
      </c>
      <c r="R2235" s="56" t="s">
        <v>408</v>
      </c>
      <c r="S2235" s="56" t="s">
        <v>408</v>
      </c>
      <c r="T2235" s="51" t="s">
        <v>408</v>
      </c>
      <c r="U2235" s="55"/>
      <c r="V2235" s="51" t="s">
        <v>418</v>
      </c>
      <c r="W2235" s="56" t="s">
        <v>418</v>
      </c>
      <c r="X2235" s="51" t="s">
        <v>418</v>
      </c>
      <c r="Y2235" s="51" t="s">
        <v>418</v>
      </c>
      <c r="Z2235" s="48" t="s">
        <v>422</v>
      </c>
      <c r="AA2235" s="56" t="s">
        <v>422</v>
      </c>
      <c r="AB2235" s="56" t="s">
        <v>422</v>
      </c>
      <c r="AC2235" s="56" t="s">
        <v>422</v>
      </c>
      <c r="AD2235" s="56" t="s">
        <v>422</v>
      </c>
      <c r="AE2235" s="56" t="s">
        <v>422</v>
      </c>
      <c r="AF2235" s="56" t="s">
        <v>422</v>
      </c>
      <c r="AG2235" s="56" t="s">
        <v>422</v>
      </c>
      <c r="AH2235" s="56" t="s">
        <v>422</v>
      </c>
      <c r="AI2235" s="56" t="s">
        <v>422</v>
      </c>
      <c r="AJ2235" s="56" t="s">
        <v>422</v>
      </c>
      <c r="AK2235" s="56" t="s">
        <v>422</v>
      </c>
      <c r="AL2235" s="56" t="s">
        <v>422</v>
      </c>
      <c r="AM2235" s="56" t="s">
        <v>422</v>
      </c>
      <c r="AN2235" s="56" t="s">
        <v>422</v>
      </c>
      <c r="AO2235" s="56" t="s">
        <v>422</v>
      </c>
      <c r="AP2235" s="56" t="s">
        <v>422</v>
      </c>
      <c r="AQ2235" s="56" t="s">
        <v>422</v>
      </c>
      <c r="AR2235" s="56" t="s">
        <v>422</v>
      </c>
      <c r="AS2235" s="56" t="s">
        <v>422</v>
      </c>
      <c r="AT2235" s="56" t="s">
        <v>422</v>
      </c>
      <c r="AU2235" s="56" t="s">
        <v>422</v>
      </c>
      <c r="AV2235" s="56" t="s">
        <v>422</v>
      </c>
      <c r="AW2235" s="56" t="s">
        <v>422</v>
      </c>
      <c r="AX2235" s="56" t="s">
        <v>422</v>
      </c>
      <c r="AY2235" s="56" t="s">
        <v>422</v>
      </c>
      <c r="AZ2235" s="49" t="s">
        <v>422</v>
      </c>
    </row>
    <row r="2236" ht="15.75" customHeight="1">
      <c r="A2236" s="40">
        <v>2010.0</v>
      </c>
      <c r="B2236" s="28" t="s">
        <v>5805</v>
      </c>
      <c r="C2236" s="41"/>
      <c r="D2236" s="42">
        <f t="array" ref="D2236">index(systems,match($A2236,INDEX(systems,0,1),),3)</f>
        <v>446.666</v>
      </c>
      <c r="E2236" s="42">
        <f t="array" ref="E2236">index(systems,match($A2236,INDEX(systems,0,1),),4)</f>
        <v>-113.236</v>
      </c>
      <c r="F2236" s="43" t="str">
        <f>IFERROR(__xludf.DUMMYFUNCTION("let(row, match($B2236&amp;if($C2236&lt;&gt;"""","" [""&amp;$C2236&amp;""]"",""""),index(nebulae,,2),0),join("","",iferror(round(index(nebulae,row,5)/2,3),1),iferror(round(index(nebulae,row,6)/2,3),1),0))"),"1,1,0")</f>
        <v>1,1,0</v>
      </c>
      <c r="G2236" s="44" t="s">
        <v>5806</v>
      </c>
      <c r="H2236" s="45">
        <f t="array" ref="H2236">let(systemId,match(A2236,index(systems,0,1),),refSystemId,match($H$1,index(systems,0,1),),x,index(systems,systemId,3),y,index(systems,systemId,4),refX,index(systems,refSystemId,3),refY,index(systems,refSystemId,4),round(sqrt((x-refX)^2+(y-refY)^2),3))</f>
        <v>460.796</v>
      </c>
      <c r="I2236" s="41"/>
      <c r="J2236" s="41"/>
      <c r="K2236" s="41"/>
      <c r="L2236" s="41"/>
      <c r="M2236" s="41"/>
      <c r="N2236" s="28" t="s">
        <v>666</v>
      </c>
      <c r="O2236" s="48" t="s">
        <v>666</v>
      </c>
      <c r="P2236" s="48" t="s">
        <v>666</v>
      </c>
      <c r="Q2236" s="48" t="s">
        <v>666</v>
      </c>
      <c r="R2236" s="48" t="s">
        <v>666</v>
      </c>
      <c r="S2236" s="48" t="s">
        <v>666</v>
      </c>
      <c r="T2236" s="48" t="s">
        <v>666</v>
      </c>
      <c r="U2236" s="48" t="s">
        <v>666</v>
      </c>
      <c r="V2236" s="48" t="s">
        <v>666</v>
      </c>
      <c r="W2236" s="48" t="s">
        <v>666</v>
      </c>
      <c r="X2236" s="48" t="s">
        <v>666</v>
      </c>
      <c r="Y2236" s="48" t="s">
        <v>666</v>
      </c>
      <c r="Z2236" s="48" t="s">
        <v>666</v>
      </c>
      <c r="AA2236" s="48" t="s">
        <v>1024</v>
      </c>
      <c r="AB2236" s="48" t="s">
        <v>1024</v>
      </c>
      <c r="AC2236" s="48" t="s">
        <v>1024</v>
      </c>
      <c r="AD2236" s="48" t="s">
        <v>1024</v>
      </c>
      <c r="AE2236" s="48" t="s">
        <v>1024</v>
      </c>
      <c r="AF2236" s="48" t="s">
        <v>1024</v>
      </c>
      <c r="AG2236" s="48" t="s">
        <v>1024</v>
      </c>
      <c r="AH2236" s="48" t="s">
        <v>1024</v>
      </c>
      <c r="AI2236" s="48" t="s">
        <v>1024</v>
      </c>
      <c r="AJ2236" s="48" t="s">
        <v>1024</v>
      </c>
      <c r="AK2236" s="48" t="s">
        <v>1024</v>
      </c>
      <c r="AL2236" s="48" t="s">
        <v>1024</v>
      </c>
      <c r="AM2236" s="48" t="s">
        <v>1024</v>
      </c>
      <c r="AN2236" s="48" t="s">
        <v>1024</v>
      </c>
      <c r="AO2236" s="48" t="s">
        <v>666</v>
      </c>
      <c r="AP2236" s="48" t="s">
        <v>666</v>
      </c>
      <c r="AQ2236" s="48" t="s">
        <v>666</v>
      </c>
      <c r="AR2236" s="48" t="s">
        <v>666</v>
      </c>
      <c r="AS2236" s="48" t="s">
        <v>666</v>
      </c>
      <c r="AT2236" s="48" t="s">
        <v>666</v>
      </c>
      <c r="AU2236" s="48" t="s">
        <v>666</v>
      </c>
      <c r="AV2236" s="48" t="s">
        <v>666</v>
      </c>
      <c r="AW2236" s="48" t="s">
        <v>666</v>
      </c>
      <c r="AX2236" s="48" t="s">
        <v>666</v>
      </c>
      <c r="AY2236" s="48" t="s">
        <v>666</v>
      </c>
      <c r="AZ2236" s="28" t="s">
        <v>666</v>
      </c>
    </row>
    <row r="2237" ht="15.75" customHeight="1">
      <c r="A2237" s="40">
        <v>2011.0</v>
      </c>
      <c r="B2237" s="28" t="s">
        <v>5807</v>
      </c>
      <c r="C2237" s="41"/>
      <c r="D2237" s="42">
        <f t="array" ref="D2237">index(systems,match($A2237,INDEX(systems,0,1),),3)</f>
        <v>306.955</v>
      </c>
      <c r="E2237" s="42">
        <f t="array" ref="E2237">index(systems,match($A2237,INDEX(systems,0,1),),4)</f>
        <v>-356.676</v>
      </c>
      <c r="F2237" s="43" t="str">
        <f>IFERROR(__xludf.DUMMYFUNCTION("let(row, match($B2237&amp;if($C2237&lt;&gt;"""","" [""&amp;$C2237&amp;""]"",""""),index(nebulae,,2),0),join("","",iferror(round(index(nebulae,row,5)/2,3),1),iferror(round(index(nebulae,row,6)/2,3),1),0))"),"1,1,0")</f>
        <v>1,1,0</v>
      </c>
      <c r="G2237" s="44" t="s">
        <v>5808</v>
      </c>
      <c r="H2237" s="45">
        <f t="array" ref="H2237">let(systemId,match(A2237,index(systems,0,1),),refSystemId,match($H$1,index(systems,0,1),),x,index(systems,systemId,3),y,index(systems,systemId,4),refX,index(systems,refSystemId,3),refY,index(systems,refSystemId,4),round(sqrt((x-refX)^2+(y-refY)^2),3))</f>
        <v>470.573</v>
      </c>
      <c r="I2237" s="46" t="s">
        <v>408</v>
      </c>
      <c r="J2237" s="46" t="s">
        <v>408</v>
      </c>
      <c r="K2237" s="46" t="s">
        <v>408</v>
      </c>
      <c r="L2237" s="46" t="s">
        <v>408</v>
      </c>
      <c r="M2237" s="46" t="s">
        <v>408</v>
      </c>
      <c r="N2237" s="28" t="s">
        <v>408</v>
      </c>
      <c r="O2237" s="41"/>
      <c r="P2237" s="48" t="s">
        <v>5809</v>
      </c>
      <c r="Q2237" s="48" t="s">
        <v>5809</v>
      </c>
      <c r="R2237" s="48" t="s">
        <v>5809</v>
      </c>
      <c r="S2237" s="48" t="s">
        <v>5809</v>
      </c>
      <c r="T2237" s="48" t="s">
        <v>5809</v>
      </c>
      <c r="U2237" s="48" t="s">
        <v>5809</v>
      </c>
      <c r="V2237" s="48" t="s">
        <v>5809</v>
      </c>
      <c r="W2237" s="48" t="s">
        <v>5809</v>
      </c>
      <c r="X2237" s="48" t="s">
        <v>5809</v>
      </c>
      <c r="Y2237" s="48" t="s">
        <v>5809</v>
      </c>
      <c r="Z2237" s="48" t="s">
        <v>5809</v>
      </c>
      <c r="AA2237" s="48" t="s">
        <v>5809</v>
      </c>
      <c r="AB2237" s="48" t="s">
        <v>5809</v>
      </c>
      <c r="AC2237" s="48" t="s">
        <v>5809</v>
      </c>
      <c r="AD2237" s="48" t="s">
        <v>5809</v>
      </c>
      <c r="AE2237" s="48" t="s">
        <v>5809</v>
      </c>
      <c r="AF2237" s="48" t="s">
        <v>5809</v>
      </c>
      <c r="AG2237" s="48" t="s">
        <v>5809</v>
      </c>
      <c r="AH2237" s="48" t="s">
        <v>5809</v>
      </c>
      <c r="AI2237" s="48" t="s">
        <v>5809</v>
      </c>
      <c r="AJ2237" s="48" t="s">
        <v>5809</v>
      </c>
      <c r="AK2237" s="48" t="s">
        <v>5809</v>
      </c>
      <c r="AL2237" s="48" t="s">
        <v>5809</v>
      </c>
      <c r="AM2237" s="48" t="s">
        <v>5809</v>
      </c>
      <c r="AN2237" s="48" t="s">
        <v>5809</v>
      </c>
      <c r="AO2237" s="48" t="s">
        <v>5809</v>
      </c>
      <c r="AP2237" s="48" t="s">
        <v>5809</v>
      </c>
      <c r="AQ2237" s="48" t="s">
        <v>953</v>
      </c>
      <c r="AR2237" s="48" t="s">
        <v>953</v>
      </c>
      <c r="AS2237" s="48" t="s">
        <v>955</v>
      </c>
      <c r="AT2237" s="48" t="s">
        <v>955</v>
      </c>
      <c r="AU2237" s="48" t="s">
        <v>955</v>
      </c>
      <c r="AV2237" s="48" t="s">
        <v>955</v>
      </c>
      <c r="AW2237" s="48" t="s">
        <v>955</v>
      </c>
      <c r="AX2237" s="48" t="s">
        <v>955</v>
      </c>
      <c r="AY2237" s="48" t="s">
        <v>955</v>
      </c>
      <c r="AZ2237" s="28" t="s">
        <v>955</v>
      </c>
    </row>
    <row r="2238" ht="15.75" customHeight="1">
      <c r="A2238" s="40">
        <v>2012.0</v>
      </c>
      <c r="B2238" s="28" t="s">
        <v>5810</v>
      </c>
      <c r="C2238" s="41"/>
      <c r="D2238" s="42">
        <f t="array" ref="D2238">index(systems,match($A2238,INDEX(systems,0,1),),3)</f>
        <v>342.594</v>
      </c>
      <c r="E2238" s="42">
        <f t="array" ref="E2238">index(systems,match($A2238,INDEX(systems,0,1),),4)</f>
        <v>82.485</v>
      </c>
      <c r="F2238" s="43" t="str">
        <f>IFERROR(__xludf.DUMMYFUNCTION("let(row, match($B2238&amp;if($C2238&lt;&gt;"""","" [""&amp;$C2238&amp;""]"",""""),index(nebulae,,2),0),join("","",iferror(round(index(nebulae,row,5)/2,3),1),iferror(round(index(nebulae,row,6)/2,3),1),0))"),"1,1,0")</f>
        <v>1,1,0</v>
      </c>
      <c r="G2238" s="44" t="s">
        <v>5811</v>
      </c>
      <c r="H2238" s="45">
        <f t="array" ref="H2238">let(systemId,match(A2238,index(systems,0,1),),refSystemId,match($H$1,index(systems,0,1),),x,index(systems,systemId,3),y,index(systems,systemId,4),refX,index(systems,refSystemId,3),refY,index(systems,refSystemId,4),round(sqrt((x-refX)^2+(y-refY)^2),3))</f>
        <v>352.384</v>
      </c>
      <c r="I2238" s="28" t="s">
        <v>408</v>
      </c>
      <c r="J2238" s="28" t="s">
        <v>408</v>
      </c>
      <c r="K2238" s="28" t="s">
        <v>408</v>
      </c>
      <c r="L2238" s="48" t="s">
        <v>408</v>
      </c>
      <c r="M2238" s="48" t="s">
        <v>408</v>
      </c>
      <c r="N2238" s="28" t="s">
        <v>408</v>
      </c>
      <c r="O2238" s="41"/>
      <c r="P2238" s="48" t="s">
        <v>939</v>
      </c>
      <c r="Q2238" s="48" t="s">
        <v>939</v>
      </c>
      <c r="R2238" s="48" t="s">
        <v>939</v>
      </c>
      <c r="S2238" s="48" t="s">
        <v>939</v>
      </c>
      <c r="T2238" s="48" t="s">
        <v>939</v>
      </c>
      <c r="U2238" s="48" t="s">
        <v>939</v>
      </c>
      <c r="V2238" s="48" t="s">
        <v>939</v>
      </c>
      <c r="W2238" s="48" t="s">
        <v>939</v>
      </c>
      <c r="X2238" s="48" t="s">
        <v>939</v>
      </c>
      <c r="Y2238" s="48" t="s">
        <v>422</v>
      </c>
      <c r="Z2238" s="48" t="s">
        <v>422</v>
      </c>
      <c r="AA2238" s="48" t="s">
        <v>422</v>
      </c>
      <c r="AB2238" s="48" t="s">
        <v>422</v>
      </c>
      <c r="AC2238" s="48" t="s">
        <v>422</v>
      </c>
      <c r="AD2238" s="48" t="s">
        <v>422</v>
      </c>
      <c r="AE2238" s="48" t="s">
        <v>422</v>
      </c>
      <c r="AF2238" s="48" t="s">
        <v>422</v>
      </c>
      <c r="AG2238" s="48" t="s">
        <v>422</v>
      </c>
      <c r="AH2238" s="48" t="s">
        <v>422</v>
      </c>
      <c r="AI2238" s="48" t="s">
        <v>422</v>
      </c>
      <c r="AJ2238" s="48" t="s">
        <v>422</v>
      </c>
      <c r="AK2238" s="48" t="s">
        <v>422</v>
      </c>
      <c r="AL2238" s="48" t="s">
        <v>422</v>
      </c>
      <c r="AM2238" s="48" t="s">
        <v>422</v>
      </c>
      <c r="AN2238" s="48" t="s">
        <v>422</v>
      </c>
      <c r="AO2238" s="48" t="s">
        <v>422</v>
      </c>
      <c r="AP2238" s="48" t="s">
        <v>422</v>
      </c>
      <c r="AQ2238" s="48" t="s">
        <v>422</v>
      </c>
      <c r="AR2238" s="48" t="s">
        <v>422</v>
      </c>
      <c r="AS2238" s="48" t="s">
        <v>422</v>
      </c>
      <c r="AT2238" s="48" t="s">
        <v>422</v>
      </c>
      <c r="AU2238" s="48" t="s">
        <v>422</v>
      </c>
      <c r="AV2238" s="48" t="s">
        <v>422</v>
      </c>
      <c r="AW2238" s="48" t="s">
        <v>422</v>
      </c>
      <c r="AX2238" s="48" t="s">
        <v>422</v>
      </c>
      <c r="AY2238" s="48" t="s">
        <v>422</v>
      </c>
      <c r="AZ2238" s="28" t="s">
        <v>422</v>
      </c>
    </row>
    <row r="2239" ht="15.75" customHeight="1">
      <c r="A2239" s="40">
        <v>2013.0</v>
      </c>
      <c r="B2239" s="28" t="s">
        <v>5812</v>
      </c>
      <c r="C2239" s="41"/>
      <c r="D2239" s="42">
        <f t="array" ref="D2239">index(systems,match($A2239,INDEX(systems,0,1),),3)</f>
        <v>130.788</v>
      </c>
      <c r="E2239" s="42">
        <f t="array" ref="E2239">index(systems,match($A2239,INDEX(systems,0,1),),4)</f>
        <v>-143.764</v>
      </c>
      <c r="F2239" s="43" t="str">
        <f>IFERROR(__xludf.DUMMYFUNCTION("let(row, match($B2239&amp;if($C2239&lt;&gt;"""","" [""&amp;$C2239&amp;""]"",""""),index(nebulae,,2),0),join("","",iferror(round(index(nebulae,row,5)/2,3),1),iferror(round(index(nebulae,row,6)/2,3),1),0))"),"1,1,0")</f>
        <v>1,1,0</v>
      </c>
      <c r="G2239" s="44" t="s">
        <v>5813</v>
      </c>
      <c r="H2239" s="45">
        <f t="array" ref="H2239">let(systemId,match(A2239,index(systems,0,1),),refSystemId,match($H$1,index(systems,0,1),),x,index(systems,systemId,3),y,index(systems,systemId,4),refX,index(systems,refSystemId,3),refY,index(systems,refSystemId,4),round(sqrt((x-refX)^2+(y-refY)^2),3))</f>
        <v>194.354</v>
      </c>
      <c r="I2239" s="41"/>
      <c r="J2239" s="28" t="s">
        <v>418</v>
      </c>
      <c r="K2239" s="41"/>
      <c r="L2239" s="41"/>
      <c r="M2239" s="28" t="s">
        <v>500</v>
      </c>
      <c r="N2239" s="28" t="s">
        <v>1734</v>
      </c>
      <c r="O2239" s="48" t="s">
        <v>1734</v>
      </c>
      <c r="P2239" s="48" t="s">
        <v>1734</v>
      </c>
      <c r="Q2239" s="48" t="s">
        <v>1734</v>
      </c>
      <c r="R2239" s="48" t="s">
        <v>1734</v>
      </c>
      <c r="S2239" s="48" t="s">
        <v>1734</v>
      </c>
      <c r="T2239" s="48" t="s">
        <v>1734</v>
      </c>
      <c r="U2239" s="48" t="s">
        <v>1734</v>
      </c>
      <c r="V2239" s="48" t="s">
        <v>1734</v>
      </c>
      <c r="W2239" s="48" t="s">
        <v>1734</v>
      </c>
      <c r="X2239" s="48" t="s">
        <v>502</v>
      </c>
      <c r="Y2239" s="48" t="s">
        <v>503</v>
      </c>
      <c r="Z2239" s="48" t="s">
        <v>503</v>
      </c>
      <c r="AA2239" s="48" t="s">
        <v>504</v>
      </c>
      <c r="AB2239" s="48" t="s">
        <v>504</v>
      </c>
      <c r="AC2239" s="48" t="s">
        <v>504</v>
      </c>
      <c r="AD2239" s="48" t="s">
        <v>504</v>
      </c>
      <c r="AE2239" s="48" t="s">
        <v>504</v>
      </c>
      <c r="AF2239" s="48" t="s">
        <v>504</v>
      </c>
      <c r="AG2239" s="48" t="s">
        <v>504</v>
      </c>
      <c r="AH2239" s="48" t="s">
        <v>504</v>
      </c>
      <c r="AI2239" s="48" t="s">
        <v>504</v>
      </c>
      <c r="AJ2239" s="48" t="s">
        <v>504</v>
      </c>
      <c r="AK2239" s="48" t="s">
        <v>504</v>
      </c>
      <c r="AL2239" s="48" t="s">
        <v>504</v>
      </c>
      <c r="AM2239" s="48" t="s">
        <v>504</v>
      </c>
      <c r="AN2239" s="48" t="s">
        <v>504</v>
      </c>
      <c r="AO2239" s="48" t="s">
        <v>503</v>
      </c>
      <c r="AP2239" s="48" t="s">
        <v>503</v>
      </c>
      <c r="AQ2239" s="48" t="s">
        <v>503</v>
      </c>
      <c r="AR2239" s="48" t="s">
        <v>503</v>
      </c>
      <c r="AS2239" s="48" t="s">
        <v>503</v>
      </c>
      <c r="AT2239" s="48" t="s">
        <v>503</v>
      </c>
      <c r="AU2239" s="48" t="s">
        <v>503</v>
      </c>
      <c r="AV2239" s="48" t="s">
        <v>505</v>
      </c>
      <c r="AW2239" s="48" t="s">
        <v>505</v>
      </c>
      <c r="AX2239" s="48" t="s">
        <v>505</v>
      </c>
      <c r="AY2239" s="48" t="s">
        <v>505</v>
      </c>
      <c r="AZ2239" s="49" t="s">
        <v>505</v>
      </c>
    </row>
    <row r="2240" ht="15.75" customHeight="1">
      <c r="A2240" s="40">
        <v>2014.0</v>
      </c>
      <c r="B2240" s="28" t="s">
        <v>5814</v>
      </c>
      <c r="C2240" s="41"/>
      <c r="D2240" s="42">
        <f t="array" ref="D2240">index(systems,match($A2240,INDEX(systems,0,1),),3)</f>
        <v>-83.626</v>
      </c>
      <c r="E2240" s="42">
        <f t="array" ref="E2240">index(systems,match($A2240,INDEX(systems,0,1),),4)</f>
        <v>-335.943</v>
      </c>
      <c r="F2240" s="43" t="str">
        <f>IFERROR(__xludf.DUMMYFUNCTION("let(row, match($B2240&amp;if($C2240&lt;&gt;"""","" [""&amp;$C2240&amp;""]"",""""),index(nebulae,,2),0),join("","",iferror(round(index(nebulae,row,5)/2,3),1),iferror(round(index(nebulae,row,6)/2,3),1),0))"),"1,1,0")</f>
        <v>1,1,0</v>
      </c>
      <c r="G2240" s="44" t="s">
        <v>5815</v>
      </c>
      <c r="H2240" s="45">
        <f t="array" ref="H2240">let(systemId,match(A2240,index(systems,0,1),),refSystemId,match($H$1,index(systems,0,1),),x,index(systems,systemId,3),y,index(systems,systemId,4),refX,index(systems,refSystemId,3),refY,index(systems,refSystemId,4),round(sqrt((x-refX)^2+(y-refY)^2),3))</f>
        <v>346.195</v>
      </c>
      <c r="I2240" s="28" t="s">
        <v>408</v>
      </c>
      <c r="J2240" s="28" t="s">
        <v>408</v>
      </c>
      <c r="K2240" s="28" t="s">
        <v>408</v>
      </c>
      <c r="L2240" s="28" t="s">
        <v>408</v>
      </c>
      <c r="M2240" s="28" t="s">
        <v>408</v>
      </c>
      <c r="N2240" s="28" t="s">
        <v>408</v>
      </c>
      <c r="O2240" s="41"/>
      <c r="P2240" s="48" t="s">
        <v>1105</v>
      </c>
      <c r="Q2240" s="48" t="s">
        <v>1105</v>
      </c>
      <c r="R2240" s="48" t="s">
        <v>1105</v>
      </c>
      <c r="S2240" s="48" t="s">
        <v>1105</v>
      </c>
      <c r="T2240" s="48" t="s">
        <v>1105</v>
      </c>
      <c r="U2240" s="48" t="s">
        <v>1110</v>
      </c>
      <c r="V2240" s="48" t="s">
        <v>1110</v>
      </c>
      <c r="W2240" s="48" t="s">
        <v>1110</v>
      </c>
      <c r="X2240" s="48" t="s">
        <v>1110</v>
      </c>
      <c r="Y2240" s="48" t="s">
        <v>422</v>
      </c>
      <c r="Z2240" s="48" t="s">
        <v>422</v>
      </c>
      <c r="AA2240" s="48" t="s">
        <v>422</v>
      </c>
      <c r="AB2240" s="48" t="s">
        <v>422</v>
      </c>
      <c r="AC2240" s="48" t="s">
        <v>422</v>
      </c>
      <c r="AD2240" s="48" t="s">
        <v>422</v>
      </c>
      <c r="AE2240" s="48" t="s">
        <v>422</v>
      </c>
      <c r="AF2240" s="48" t="s">
        <v>422</v>
      </c>
      <c r="AG2240" s="48" t="s">
        <v>422</v>
      </c>
      <c r="AH2240" s="48" t="s">
        <v>422</v>
      </c>
      <c r="AI2240" s="48" t="s">
        <v>422</v>
      </c>
      <c r="AJ2240" s="48" t="s">
        <v>422</v>
      </c>
      <c r="AK2240" s="48" t="s">
        <v>422</v>
      </c>
      <c r="AL2240" s="48" t="s">
        <v>422</v>
      </c>
      <c r="AM2240" s="48" t="s">
        <v>422</v>
      </c>
      <c r="AN2240" s="48" t="s">
        <v>422</v>
      </c>
      <c r="AO2240" s="48" t="s">
        <v>422</v>
      </c>
      <c r="AP2240" s="48" t="s">
        <v>422</v>
      </c>
      <c r="AQ2240" s="48" t="s">
        <v>422</v>
      </c>
      <c r="AR2240" s="48" t="s">
        <v>422</v>
      </c>
      <c r="AS2240" s="48" t="s">
        <v>422</v>
      </c>
      <c r="AT2240" s="48" t="s">
        <v>422</v>
      </c>
      <c r="AU2240" s="48" t="s">
        <v>422</v>
      </c>
      <c r="AV2240" s="48" t="s">
        <v>422</v>
      </c>
      <c r="AW2240" s="48" t="s">
        <v>422</v>
      </c>
      <c r="AX2240" s="48" t="s">
        <v>422</v>
      </c>
      <c r="AY2240" s="48" t="s">
        <v>422</v>
      </c>
      <c r="AZ2240" s="51" t="s">
        <v>422</v>
      </c>
    </row>
    <row r="2241" ht="15.75" customHeight="1">
      <c r="A2241" s="40">
        <v>2015.0</v>
      </c>
      <c r="B2241" s="28" t="s">
        <v>5816</v>
      </c>
      <c r="C2241" s="28" t="s">
        <v>5817</v>
      </c>
      <c r="D2241" s="42">
        <f t="array" ref="D2241">index(systems,match($A2241,INDEX(systems,0,1),),3)</f>
        <v>-30.648</v>
      </c>
      <c r="E2241" s="42">
        <f t="array" ref="E2241">index(systems,match($A2241,INDEX(systems,0,1),),4)</f>
        <v>269.788</v>
      </c>
      <c r="F2241" s="43" t="str">
        <f>IFERROR(__xludf.DUMMYFUNCTION("let(row, match($B2241&amp;if($C2241&lt;&gt;"""","" [""&amp;$C2241&amp;""]"",""""),index(nebulae,,2),0),join("","",iferror(round(index(nebulae,row,5)/2,3),1),iferror(round(index(nebulae,row,6)/2,3),1),0))"),"1,1,0")</f>
        <v>1,1,0</v>
      </c>
      <c r="G2241" s="44" t="s">
        <v>5818</v>
      </c>
      <c r="H2241" s="45">
        <f t="array" ref="H2241">let(systemId,match(A2241,index(systems,0,1),),refSystemId,match($H$1,index(systems,0,1),),x,index(systems,systemId,3),y,index(systems,systemId,4),refX,index(systems,refSystemId,3),refY,index(systems,refSystemId,4),round(sqrt((x-refX)^2+(y-refY)^2),3))</f>
        <v>271.523</v>
      </c>
      <c r="I2241" s="28" t="s">
        <v>408</v>
      </c>
      <c r="J2241" s="28" t="s">
        <v>408</v>
      </c>
      <c r="K2241" s="28" t="s">
        <v>408</v>
      </c>
      <c r="L2241" s="48" t="s">
        <v>408</v>
      </c>
      <c r="M2241" s="48" t="s">
        <v>408</v>
      </c>
      <c r="N2241" s="28" t="s">
        <v>408</v>
      </c>
      <c r="O2241" s="41"/>
      <c r="P2241" s="48" t="s">
        <v>409</v>
      </c>
      <c r="Q2241" s="48" t="s">
        <v>409</v>
      </c>
      <c r="R2241" s="48" t="s">
        <v>409</v>
      </c>
      <c r="S2241" s="48" t="s">
        <v>409</v>
      </c>
      <c r="T2241" s="48" t="s">
        <v>409</v>
      </c>
      <c r="U2241" s="48" t="s">
        <v>409</v>
      </c>
      <c r="V2241" s="48" t="s">
        <v>409</v>
      </c>
      <c r="W2241" s="48" t="s">
        <v>409</v>
      </c>
      <c r="X2241" s="48" t="s">
        <v>409</v>
      </c>
      <c r="Y2241" s="48" t="s">
        <v>4853</v>
      </c>
      <c r="Z2241" s="48" t="s">
        <v>409</v>
      </c>
      <c r="AA2241" s="48" t="s">
        <v>410</v>
      </c>
      <c r="AB2241" s="48" t="s">
        <v>410</v>
      </c>
      <c r="AC2241" s="48" t="s">
        <v>410</v>
      </c>
      <c r="AD2241" s="48" t="s">
        <v>410</v>
      </c>
      <c r="AE2241" s="48" t="s">
        <v>410</v>
      </c>
      <c r="AF2241" s="48" t="s">
        <v>410</v>
      </c>
      <c r="AG2241" s="48" t="s">
        <v>849</v>
      </c>
      <c r="AH2241" s="48" t="s">
        <v>849</v>
      </c>
      <c r="AI2241" s="48" t="s">
        <v>849</v>
      </c>
      <c r="AJ2241" s="48" t="s">
        <v>849</v>
      </c>
      <c r="AK2241" s="48" t="s">
        <v>849</v>
      </c>
      <c r="AL2241" s="48" t="s">
        <v>849</v>
      </c>
      <c r="AM2241" s="48" t="s">
        <v>849</v>
      </c>
      <c r="AN2241" s="48" t="s">
        <v>849</v>
      </c>
      <c r="AO2241" s="48" t="s">
        <v>849</v>
      </c>
      <c r="AP2241" s="48" t="s">
        <v>849</v>
      </c>
      <c r="AQ2241" s="48" t="s">
        <v>849</v>
      </c>
      <c r="AR2241" s="48" t="s">
        <v>849</v>
      </c>
      <c r="AS2241" s="48" t="s">
        <v>849</v>
      </c>
      <c r="AT2241" s="48" t="s">
        <v>849</v>
      </c>
      <c r="AU2241" s="48" t="s">
        <v>849</v>
      </c>
      <c r="AV2241" s="48" t="s">
        <v>849</v>
      </c>
      <c r="AW2241" s="48" t="s">
        <v>849</v>
      </c>
      <c r="AX2241" s="48" t="s">
        <v>417</v>
      </c>
      <c r="AY2241" s="48" t="s">
        <v>850</v>
      </c>
      <c r="AZ2241" s="51" t="s">
        <v>850</v>
      </c>
    </row>
    <row r="2242" ht="15.75" customHeight="1">
      <c r="A2242" s="40">
        <v>2016.0</v>
      </c>
      <c r="B2242" s="28" t="s">
        <v>5819</v>
      </c>
      <c r="C2242" s="41"/>
      <c r="D2242" s="42">
        <f t="array" ref="D2242">index(systems,match($A2242,INDEX(systems,0,1),),3)</f>
        <v>-106.256</v>
      </c>
      <c r="E2242" s="42">
        <f t="array" ref="E2242">index(systems,match($A2242,INDEX(systems,0,1),),4)</f>
        <v>406.305</v>
      </c>
      <c r="F2242" s="43" t="str">
        <f>IFERROR(__xludf.DUMMYFUNCTION("let(row, match($B2242&amp;if($C2242&lt;&gt;"""","" [""&amp;$C2242&amp;""]"",""""),index(nebulae,,2),0),join("","",iferror(round(index(nebulae,row,5)/2,3),1),iferror(round(index(nebulae,row,6)/2,3),1),0))"),"1,1,0")</f>
        <v>1,1,0</v>
      </c>
      <c r="G2242" s="44" t="s">
        <v>5820</v>
      </c>
      <c r="H2242" s="45">
        <f t="array" ref="H2242">let(systemId,match(A2242,index(systems,0,1),),refSystemId,match($H$1,index(systems,0,1),),x,index(systems,systemId,3),y,index(systems,systemId,4),refX,index(systems,refSystemId,3),refY,index(systems,refSystemId,4),round(sqrt((x-refX)^2+(y-refY)^2),3))</f>
        <v>419.969</v>
      </c>
      <c r="I2242" s="41"/>
      <c r="J2242" s="41"/>
      <c r="K2242" s="41"/>
      <c r="L2242" s="41"/>
      <c r="M2242" s="41"/>
      <c r="N2242" s="28" t="s">
        <v>497</v>
      </c>
      <c r="O2242" s="48" t="s">
        <v>497</v>
      </c>
      <c r="P2242" s="48" t="s">
        <v>497</v>
      </c>
      <c r="Q2242" s="48" t="s">
        <v>497</v>
      </c>
      <c r="R2242" s="48" t="s">
        <v>497</v>
      </c>
      <c r="S2242" s="48" t="s">
        <v>902</v>
      </c>
      <c r="T2242" s="48" t="s">
        <v>902</v>
      </c>
      <c r="U2242" s="48" t="s">
        <v>902</v>
      </c>
      <c r="V2242" s="48" t="s">
        <v>902</v>
      </c>
      <c r="W2242" s="48" t="s">
        <v>902</v>
      </c>
      <c r="X2242" s="48" t="s">
        <v>902</v>
      </c>
      <c r="Y2242" s="48" t="s">
        <v>902</v>
      </c>
      <c r="Z2242" s="48" t="s">
        <v>902</v>
      </c>
      <c r="AA2242" s="48" t="s">
        <v>1117</v>
      </c>
      <c r="AB2242" s="48" t="s">
        <v>1117</v>
      </c>
      <c r="AC2242" s="48" t="s">
        <v>417</v>
      </c>
      <c r="AD2242" s="48" t="s">
        <v>417</v>
      </c>
      <c r="AE2242" s="48" t="s">
        <v>417</v>
      </c>
      <c r="AF2242" s="48" t="s">
        <v>417</v>
      </c>
      <c r="AG2242" s="48" t="s">
        <v>417</v>
      </c>
      <c r="AH2242" s="48" t="s">
        <v>1102</v>
      </c>
      <c r="AI2242" s="48" t="s">
        <v>1102</v>
      </c>
      <c r="AJ2242" s="48" t="s">
        <v>1102</v>
      </c>
      <c r="AK2242" s="48" t="s">
        <v>1102</v>
      </c>
      <c r="AL2242" s="48" t="s">
        <v>1102</v>
      </c>
      <c r="AM2242" s="48" t="s">
        <v>1102</v>
      </c>
      <c r="AN2242" s="48" t="s">
        <v>417</v>
      </c>
      <c r="AO2242" s="48" t="s">
        <v>417</v>
      </c>
      <c r="AP2242" s="48" t="s">
        <v>417</v>
      </c>
      <c r="AQ2242" s="48" t="s">
        <v>417</v>
      </c>
      <c r="AR2242" s="48" t="s">
        <v>417</v>
      </c>
      <c r="AS2242" s="48" t="s">
        <v>417</v>
      </c>
      <c r="AT2242" s="48" t="s">
        <v>417</v>
      </c>
      <c r="AU2242" s="48" t="s">
        <v>417</v>
      </c>
      <c r="AV2242" s="48" t="s">
        <v>850</v>
      </c>
      <c r="AW2242" s="48" t="s">
        <v>850</v>
      </c>
      <c r="AX2242" s="48" t="s">
        <v>850</v>
      </c>
      <c r="AY2242" s="48" t="s">
        <v>850</v>
      </c>
      <c r="AZ2242" s="51" t="s">
        <v>850</v>
      </c>
    </row>
    <row r="2243" ht="15.75" customHeight="1">
      <c r="A2243" s="40">
        <v>2017.0</v>
      </c>
      <c r="B2243" s="28" t="s">
        <v>5821</v>
      </c>
      <c r="C2243" s="41"/>
      <c r="D2243" s="42">
        <f t="array" ref="D2243">index(systems,match($A2243,INDEX(systems,0,1),),3)</f>
        <v>206.144</v>
      </c>
      <c r="E2243" s="42">
        <f t="array" ref="E2243">index(systems,match($A2243,INDEX(systems,0,1),),4)</f>
        <v>309.913</v>
      </c>
      <c r="F2243" s="43" t="str">
        <f>IFERROR(__xludf.DUMMYFUNCTION("let(row, match($B2243&amp;if($C2243&lt;&gt;"""","" [""&amp;$C2243&amp;""]"",""""),index(nebulae,,2),0),join("","",iferror(round(index(nebulae,row,5)/2,3),1),iferror(round(index(nebulae,row,6)/2,3),1),0))"),"1,1,0")</f>
        <v>1,1,0</v>
      </c>
      <c r="G2243" s="44" t="s">
        <v>5822</v>
      </c>
      <c r="H2243" s="45">
        <f t="array" ref="H2243">let(systemId,match(A2243,index(systems,0,1),),refSystemId,match($H$1,index(systems,0,1),),x,index(systems,systemId,3),y,index(systems,systemId,4),refX,index(systems,refSystemId,3),refY,index(systems,refSystemId,4),round(sqrt((x-refX)^2+(y-refY)^2),3))</f>
        <v>372.212</v>
      </c>
      <c r="I2243" s="53"/>
      <c r="J2243" s="46" t="s">
        <v>645</v>
      </c>
      <c r="K2243" s="46" t="s">
        <v>645</v>
      </c>
      <c r="L2243" s="47" t="s">
        <v>646</v>
      </c>
      <c r="M2243" s="47" t="s">
        <v>646</v>
      </c>
      <c r="N2243" s="28" t="s">
        <v>5823</v>
      </c>
      <c r="O2243" s="48" t="s">
        <v>5823</v>
      </c>
      <c r="P2243" s="48" t="s">
        <v>5823</v>
      </c>
      <c r="Q2243" s="48" t="s">
        <v>5823</v>
      </c>
      <c r="R2243" s="48" t="s">
        <v>5823</v>
      </c>
      <c r="S2243" s="48" t="s">
        <v>5823</v>
      </c>
      <c r="T2243" s="48" t="s">
        <v>5823</v>
      </c>
      <c r="U2243" s="48" t="s">
        <v>5823</v>
      </c>
      <c r="V2243" s="48" t="s">
        <v>5823</v>
      </c>
      <c r="W2243" s="48" t="s">
        <v>5823</v>
      </c>
      <c r="X2243" s="48" t="s">
        <v>5823</v>
      </c>
      <c r="Y2243" s="48" t="s">
        <v>5823</v>
      </c>
      <c r="Z2243" s="48" t="s">
        <v>5823</v>
      </c>
      <c r="AA2243" s="48" t="s">
        <v>5823</v>
      </c>
      <c r="AB2243" s="48" t="s">
        <v>5823</v>
      </c>
      <c r="AC2243" s="48" t="s">
        <v>5823</v>
      </c>
      <c r="AD2243" s="48" t="s">
        <v>5823</v>
      </c>
      <c r="AE2243" s="48" t="s">
        <v>5823</v>
      </c>
      <c r="AF2243" s="48" t="s">
        <v>5823</v>
      </c>
      <c r="AG2243" s="48" t="s">
        <v>5823</v>
      </c>
      <c r="AH2243" s="48" t="s">
        <v>5823</v>
      </c>
      <c r="AI2243" s="48" t="s">
        <v>5823</v>
      </c>
      <c r="AJ2243" s="48" t="s">
        <v>5823</v>
      </c>
      <c r="AK2243" s="48" t="s">
        <v>5823</v>
      </c>
      <c r="AL2243" s="48" t="s">
        <v>5823</v>
      </c>
      <c r="AM2243" s="48" t="s">
        <v>5823</v>
      </c>
      <c r="AN2243" s="48" t="s">
        <v>5823</v>
      </c>
      <c r="AO2243" s="48" t="s">
        <v>5823</v>
      </c>
      <c r="AP2243" s="48" t="s">
        <v>5823</v>
      </c>
      <c r="AQ2243" s="48" t="s">
        <v>5823</v>
      </c>
      <c r="AR2243" s="48" t="s">
        <v>5823</v>
      </c>
      <c r="AS2243" s="48" t="s">
        <v>5823</v>
      </c>
      <c r="AT2243" s="48" t="s">
        <v>5823</v>
      </c>
      <c r="AU2243" s="48" t="s">
        <v>5823</v>
      </c>
      <c r="AV2243" s="48" t="s">
        <v>5823</v>
      </c>
      <c r="AW2243" s="48" t="s">
        <v>5823</v>
      </c>
      <c r="AX2243" s="48" t="s">
        <v>5823</v>
      </c>
      <c r="AY2243" s="48" t="s">
        <v>5823</v>
      </c>
      <c r="AZ2243" s="28" t="s">
        <v>5823</v>
      </c>
    </row>
    <row r="2244" ht="15.75" customHeight="1">
      <c r="A2244" s="40">
        <v>2018.0</v>
      </c>
      <c r="B2244" s="28" t="s">
        <v>5824</v>
      </c>
      <c r="C2244" s="41"/>
      <c r="D2244" s="42">
        <f t="array" ref="D2244">index(systems,match($A2244,INDEX(systems,0,1),),3)</f>
        <v>308.115</v>
      </c>
      <c r="E2244" s="42">
        <f t="array" ref="E2244">index(systems,match($A2244,INDEX(systems,0,1),),4)</f>
        <v>-70.36</v>
      </c>
      <c r="F2244" s="43" t="str">
        <f>IFERROR(__xludf.DUMMYFUNCTION("let(row, match($B2244&amp;if($C2244&lt;&gt;"""","" [""&amp;$C2244&amp;""]"",""""),index(nebulae,,2),0),join("","",iferror(round(index(nebulae,row,5)/2,3),1),iferror(round(index(nebulae,row,6)/2,3),1),0))"),"1,1,0")</f>
        <v>1,1,0</v>
      </c>
      <c r="G2244" s="44" t="s">
        <v>5825</v>
      </c>
      <c r="H2244" s="45">
        <f t="array" ref="H2244">let(systemId,match(A2244,index(systems,0,1),),refSystemId,match($H$1,index(systems,0,1),),x,index(systems,systemId,3),y,index(systems,systemId,4),refX,index(systems,refSystemId,3),refY,index(systems,refSystemId,4),round(sqrt((x-refX)^2+(y-refY)^2),3))</f>
        <v>316.046</v>
      </c>
      <c r="I2244" s="41"/>
      <c r="J2244" s="28" t="s">
        <v>418</v>
      </c>
      <c r="K2244" s="41"/>
      <c r="L2244" s="41"/>
      <c r="M2244" s="41"/>
      <c r="N2244" s="28" t="s">
        <v>1574</v>
      </c>
      <c r="O2244" s="48" t="s">
        <v>1574</v>
      </c>
      <c r="P2244" s="48" t="s">
        <v>1574</v>
      </c>
      <c r="Q2244" s="48" t="s">
        <v>1574</v>
      </c>
      <c r="R2244" s="48" t="s">
        <v>1574</v>
      </c>
      <c r="S2244" s="48" t="s">
        <v>1574</v>
      </c>
      <c r="T2244" s="48" t="s">
        <v>1574</v>
      </c>
      <c r="U2244" s="48" t="s">
        <v>1574</v>
      </c>
      <c r="V2244" s="48" t="s">
        <v>1574</v>
      </c>
      <c r="W2244" s="48" t="s">
        <v>1574</v>
      </c>
      <c r="X2244" s="48" t="s">
        <v>1574</v>
      </c>
      <c r="Y2244" s="48" t="s">
        <v>1575</v>
      </c>
      <c r="Z2244" s="48" t="s">
        <v>1575</v>
      </c>
      <c r="AA2244" s="48" t="s">
        <v>1576</v>
      </c>
      <c r="AB2244" s="48" t="s">
        <v>1576</v>
      </c>
      <c r="AC2244" s="48" t="s">
        <v>1576</v>
      </c>
      <c r="AD2244" s="48" t="s">
        <v>1576</v>
      </c>
      <c r="AE2244" s="48" t="s">
        <v>1576</v>
      </c>
      <c r="AF2244" s="48" t="s">
        <v>1576</v>
      </c>
      <c r="AG2244" s="48" t="s">
        <v>1576</v>
      </c>
      <c r="AH2244" s="48" t="s">
        <v>1576</v>
      </c>
      <c r="AI2244" s="48" t="s">
        <v>1576</v>
      </c>
      <c r="AJ2244" s="48" t="s">
        <v>1576</v>
      </c>
      <c r="AK2244" s="48" t="s">
        <v>1576</v>
      </c>
      <c r="AL2244" s="48" t="s">
        <v>1576</v>
      </c>
      <c r="AM2244" s="48" t="s">
        <v>1576</v>
      </c>
      <c r="AN2244" s="48" t="s">
        <v>1576</v>
      </c>
      <c r="AO2244" s="48" t="s">
        <v>1575</v>
      </c>
      <c r="AP2244" s="48" t="s">
        <v>1575</v>
      </c>
      <c r="AQ2244" s="48" t="s">
        <v>1575</v>
      </c>
      <c r="AR2244" s="48" t="s">
        <v>1575</v>
      </c>
      <c r="AS2244" s="48" t="s">
        <v>1575</v>
      </c>
      <c r="AT2244" s="48" t="s">
        <v>1575</v>
      </c>
      <c r="AU2244" s="48" t="s">
        <v>1575</v>
      </c>
      <c r="AV2244" s="48" t="s">
        <v>1575</v>
      </c>
      <c r="AW2244" s="48" t="s">
        <v>1575</v>
      </c>
      <c r="AX2244" s="48" t="s">
        <v>1575</v>
      </c>
      <c r="AY2244" s="48" t="s">
        <v>1575</v>
      </c>
      <c r="AZ2244" s="28" t="s">
        <v>1575</v>
      </c>
    </row>
    <row r="2245" ht="15.75" customHeight="1">
      <c r="A2245" s="40">
        <v>2019.0</v>
      </c>
      <c r="B2245" s="28" t="s">
        <v>5826</v>
      </c>
      <c r="C2245" s="41"/>
      <c r="D2245" s="42">
        <f t="array" ref="D2245">index(systems,match($A2245,INDEX(systems,0,1),),3)</f>
        <v>10.848</v>
      </c>
      <c r="E2245" s="42">
        <f t="array" ref="E2245">index(systems,match($A2245,INDEX(systems,0,1),),4)</f>
        <v>-139.898</v>
      </c>
      <c r="F2245" s="43" t="str">
        <f>IFERROR(__xludf.DUMMYFUNCTION("let(row, match($B2245&amp;if($C2245&lt;&gt;"""","" [""&amp;$C2245&amp;""]"",""""),index(nebulae,,2),0),join("","",iferror(round(index(nebulae,row,5)/2,3),1),iferror(round(index(nebulae,row,6)/2,3),1),0))"),"1,1,0")</f>
        <v>1,1,0</v>
      </c>
      <c r="G2245" s="44" t="s">
        <v>5827</v>
      </c>
      <c r="H2245" s="45">
        <f t="array" ref="H2245">let(systemId,match(A2245,index(systems,0,1),),refSystemId,match($H$1,index(systems,0,1),),x,index(systems,systemId,3),y,index(systems,systemId,4),refX,index(systems,refSystemId,3),refY,index(systems,refSystemId,4),round(sqrt((x-refX)^2+(y-refY)^2),3))</f>
        <v>140.318</v>
      </c>
      <c r="I2245" s="28" t="s">
        <v>418</v>
      </c>
      <c r="J2245" s="41"/>
      <c r="K2245" s="41"/>
      <c r="L2245" s="41"/>
      <c r="M2245" s="28" t="s">
        <v>1268</v>
      </c>
      <c r="N2245" s="28" t="s">
        <v>2004</v>
      </c>
      <c r="O2245" s="48" t="s">
        <v>2004</v>
      </c>
      <c r="P2245" s="48" t="s">
        <v>2004</v>
      </c>
      <c r="Q2245" s="48" t="s">
        <v>2004</v>
      </c>
      <c r="R2245" s="48" t="s">
        <v>2004</v>
      </c>
      <c r="S2245" s="48" t="s">
        <v>2004</v>
      </c>
      <c r="T2245" s="48" t="s">
        <v>2004</v>
      </c>
      <c r="U2245" s="48" t="s">
        <v>560</v>
      </c>
      <c r="V2245" s="48" t="s">
        <v>560</v>
      </c>
      <c r="W2245" s="48" t="s">
        <v>560</v>
      </c>
      <c r="X2245" s="48" t="s">
        <v>2004</v>
      </c>
      <c r="Y2245" s="48" t="s">
        <v>1126</v>
      </c>
      <c r="Z2245" s="48" t="s">
        <v>2005</v>
      </c>
      <c r="AA2245" s="48" t="s">
        <v>2006</v>
      </c>
      <c r="AB2245" s="48" t="s">
        <v>2006</v>
      </c>
      <c r="AC2245" s="48" t="s">
        <v>2006</v>
      </c>
      <c r="AD2245" s="48" t="s">
        <v>2006</v>
      </c>
      <c r="AE2245" s="48" t="s">
        <v>2006</v>
      </c>
      <c r="AF2245" s="48" t="s">
        <v>2006</v>
      </c>
      <c r="AG2245" s="48" t="s">
        <v>2006</v>
      </c>
      <c r="AH2245" s="48" t="s">
        <v>2007</v>
      </c>
      <c r="AI2245" s="48" t="s">
        <v>2007</v>
      </c>
      <c r="AJ2245" s="48" t="s">
        <v>2007</v>
      </c>
      <c r="AK2245" s="48" t="s">
        <v>2007</v>
      </c>
      <c r="AL2245" s="48" t="s">
        <v>2007</v>
      </c>
      <c r="AM2245" s="48" t="s">
        <v>2007</v>
      </c>
      <c r="AN2245" s="48" t="s">
        <v>2008</v>
      </c>
      <c r="AO2245" s="48" t="s">
        <v>2008</v>
      </c>
      <c r="AP2245" s="48" t="s">
        <v>2008</v>
      </c>
      <c r="AQ2245" s="48" t="s">
        <v>2008</v>
      </c>
      <c r="AR2245" s="48" t="s">
        <v>2008</v>
      </c>
      <c r="AS2245" s="48" t="s">
        <v>2008</v>
      </c>
      <c r="AT2245" s="48" t="s">
        <v>2009</v>
      </c>
      <c r="AU2245" s="48" t="s">
        <v>2009</v>
      </c>
      <c r="AV2245" s="48" t="s">
        <v>765</v>
      </c>
      <c r="AW2245" s="48" t="s">
        <v>818</v>
      </c>
      <c r="AX2245" s="48" t="s">
        <v>545</v>
      </c>
      <c r="AY2245" s="48" t="s">
        <v>545</v>
      </c>
      <c r="AZ2245" s="28" t="s">
        <v>545</v>
      </c>
    </row>
    <row r="2246" ht="15.75" customHeight="1">
      <c r="A2246" s="40">
        <v>2020.0</v>
      </c>
      <c r="B2246" s="28" t="s">
        <v>5828</v>
      </c>
      <c r="C2246" s="41"/>
      <c r="D2246" s="42">
        <f t="array" ref="D2246">index(systems,match($A2246,INDEX(systems,0,1),),3)</f>
        <v>-19.908</v>
      </c>
      <c r="E2246" s="42">
        <f t="array" ref="E2246">index(systems,match($A2246,INDEX(systems,0,1),),4)</f>
        <v>134.372</v>
      </c>
      <c r="F2246" s="43" t="str">
        <f>IFERROR(__xludf.DUMMYFUNCTION("let(row, match($B2246&amp;if($C2246&lt;&gt;"""","" [""&amp;$C2246&amp;""]"",""""),index(nebulae,,2),0),join("","",iferror(round(index(nebulae,row,5)/2,3),1),iferror(round(index(nebulae,row,6)/2,3),1),0))"),"1,1,0")</f>
        <v>1,1,0</v>
      </c>
      <c r="G2246" s="44" t="s">
        <v>5829</v>
      </c>
      <c r="H2246" s="45">
        <f t="array" ref="H2246">let(systemId,match(A2246,index(systems,0,1),),refSystemId,match($H$1,index(systems,0,1),),x,index(systems,systemId,3),y,index(systems,systemId,4),refX,index(systems,refSystemId,3),refY,index(systems,refSystemId,4),round(sqrt((x-refX)^2+(y-refY)^2),3))</f>
        <v>135.839</v>
      </c>
      <c r="I2246" s="53"/>
      <c r="J2246" s="53"/>
      <c r="K2246" s="46" t="s">
        <v>523</v>
      </c>
      <c r="L2246" s="46" t="s">
        <v>523</v>
      </c>
      <c r="M2246" s="47" t="s">
        <v>524</v>
      </c>
      <c r="N2246" s="28" t="s">
        <v>525</v>
      </c>
      <c r="O2246" s="48" t="s">
        <v>525</v>
      </c>
      <c r="P2246" s="48" t="s">
        <v>525</v>
      </c>
      <c r="Q2246" s="48" t="s">
        <v>525</v>
      </c>
      <c r="R2246" s="48" t="s">
        <v>525</v>
      </c>
      <c r="S2246" s="48" t="s">
        <v>525</v>
      </c>
      <c r="T2246" s="48" t="s">
        <v>525</v>
      </c>
      <c r="U2246" s="48" t="s">
        <v>525</v>
      </c>
      <c r="V2246" s="48" t="s">
        <v>525</v>
      </c>
      <c r="W2246" s="48" t="s">
        <v>525</v>
      </c>
      <c r="X2246" s="48" t="s">
        <v>525</v>
      </c>
      <c r="Y2246" s="48" t="s">
        <v>526</v>
      </c>
      <c r="Z2246" s="48" t="s">
        <v>526</v>
      </c>
      <c r="AA2246" s="48" t="s">
        <v>527</v>
      </c>
      <c r="AB2246" s="48" t="s">
        <v>527</v>
      </c>
      <c r="AC2246" s="48" t="s">
        <v>527</v>
      </c>
      <c r="AD2246" s="48" t="s">
        <v>527</v>
      </c>
      <c r="AE2246" s="48" t="s">
        <v>527</v>
      </c>
      <c r="AF2246" s="48" t="s">
        <v>527</v>
      </c>
      <c r="AG2246" s="48" t="s">
        <v>527</v>
      </c>
      <c r="AH2246" s="48" t="s">
        <v>528</v>
      </c>
      <c r="AI2246" s="48" t="s">
        <v>529</v>
      </c>
      <c r="AJ2246" s="48" t="s">
        <v>529</v>
      </c>
      <c r="AK2246" s="48" t="s">
        <v>529</v>
      </c>
      <c r="AL2246" s="48" t="s">
        <v>529</v>
      </c>
      <c r="AM2246" s="48" t="s">
        <v>529</v>
      </c>
      <c r="AN2246" s="48" t="s">
        <v>529</v>
      </c>
      <c r="AO2246" s="48" t="s">
        <v>529</v>
      </c>
      <c r="AP2246" s="48" t="s">
        <v>529</v>
      </c>
      <c r="AQ2246" s="48" t="s">
        <v>529</v>
      </c>
      <c r="AR2246" s="48" t="s">
        <v>529</v>
      </c>
      <c r="AS2246" s="48" t="s">
        <v>414</v>
      </c>
      <c r="AT2246" s="48" t="s">
        <v>415</v>
      </c>
      <c r="AU2246" s="48" t="s">
        <v>415</v>
      </c>
      <c r="AV2246" s="48" t="s">
        <v>530</v>
      </c>
      <c r="AW2246" s="48" t="s">
        <v>530</v>
      </c>
      <c r="AX2246" s="48" t="s">
        <v>531</v>
      </c>
      <c r="AY2246" s="48" t="s">
        <v>531</v>
      </c>
      <c r="AZ2246" s="28" t="s">
        <v>531</v>
      </c>
    </row>
    <row r="2247" ht="15.75" customHeight="1">
      <c r="A2247" s="40">
        <v>3120.0</v>
      </c>
      <c r="B2247" s="28" t="s">
        <v>5830</v>
      </c>
      <c r="C2247" s="28" t="s">
        <v>5831</v>
      </c>
      <c r="D2247" s="42">
        <f t="array" ref="D2247">index(systems,match($A2247,INDEX(systems,0,1),),3)</f>
        <v>-126.584</v>
      </c>
      <c r="E2247" s="42">
        <f t="array" ref="E2247">index(systems,match($A2247,INDEX(systems,0,1),),4)</f>
        <v>-785.92</v>
      </c>
      <c r="F2247" s="43" t="str">
        <f>IFERROR(__xludf.DUMMYFUNCTION("let(row, match($B2247&amp;if($C2247&lt;&gt;"""","" [""&amp;$C2247&amp;""]"",""""),index(nebulae,,2),0),join("","",iferror(round(index(nebulae,row,5)/2,3),1),iferror(round(index(nebulae,row,6)/2,3),1),0))"),"1,1,0")</f>
        <v>1,1,0</v>
      </c>
      <c r="G2247" s="44" t="s">
        <v>5832</v>
      </c>
      <c r="H2247" s="45">
        <f t="array" ref="H2247">let(systemId,match(A2247,index(systems,0,1),),refSystemId,match($H$1,index(systems,0,1),),x,index(systems,systemId,3),y,index(systems,systemId,4),refX,index(systems,refSystemId,3),refY,index(systems,refSystemId,4),round(sqrt((x-refX)^2+(y-refY)^2),3))</f>
        <v>796.049</v>
      </c>
      <c r="I2247" s="55"/>
      <c r="J2247" s="55"/>
      <c r="K2247" s="55"/>
      <c r="L2247" s="55"/>
      <c r="M2247" s="55"/>
      <c r="N2247" s="55"/>
      <c r="O2247" s="56" t="s">
        <v>418</v>
      </c>
      <c r="P2247" s="56" t="s">
        <v>418</v>
      </c>
      <c r="Q2247" s="56" t="s">
        <v>418</v>
      </c>
      <c r="R2247" s="56" t="s">
        <v>418</v>
      </c>
      <c r="S2247" s="56" t="s">
        <v>418</v>
      </c>
      <c r="T2247" s="56" t="s">
        <v>418</v>
      </c>
      <c r="U2247" s="56" t="s">
        <v>418</v>
      </c>
      <c r="V2247" s="56" t="s">
        <v>418</v>
      </c>
      <c r="W2247" s="56" t="s">
        <v>418</v>
      </c>
      <c r="X2247" s="56" t="s">
        <v>418</v>
      </c>
      <c r="Y2247" s="56" t="s">
        <v>418</v>
      </c>
      <c r="Z2247" s="56" t="s">
        <v>418</v>
      </c>
      <c r="AA2247" s="56" t="s">
        <v>418</v>
      </c>
      <c r="AB2247" s="56" t="s">
        <v>418</v>
      </c>
      <c r="AC2247" s="56" t="s">
        <v>418</v>
      </c>
      <c r="AD2247" s="56" t="s">
        <v>418</v>
      </c>
      <c r="AE2247" s="56" t="s">
        <v>418</v>
      </c>
      <c r="AF2247" s="56" t="s">
        <v>418</v>
      </c>
      <c r="AG2247" s="56" t="s">
        <v>418</v>
      </c>
      <c r="AH2247" s="56" t="s">
        <v>418</v>
      </c>
      <c r="AI2247" s="56" t="s">
        <v>418</v>
      </c>
      <c r="AJ2247" s="56" t="s">
        <v>418</v>
      </c>
      <c r="AK2247" s="56" t="s">
        <v>418</v>
      </c>
      <c r="AL2247" s="56" t="s">
        <v>418</v>
      </c>
      <c r="AM2247" s="56" t="s">
        <v>418</v>
      </c>
      <c r="AN2247" s="56" t="s">
        <v>418</v>
      </c>
      <c r="AO2247" s="56" t="s">
        <v>418</v>
      </c>
      <c r="AP2247" s="56" t="s">
        <v>418</v>
      </c>
      <c r="AQ2247" s="56" t="s">
        <v>418</v>
      </c>
      <c r="AR2247" s="56" t="s">
        <v>418</v>
      </c>
      <c r="AS2247" s="56" t="s">
        <v>418</v>
      </c>
      <c r="AT2247" s="56" t="s">
        <v>418</v>
      </c>
      <c r="AU2247" s="51" t="s">
        <v>418</v>
      </c>
      <c r="AV2247" s="55"/>
      <c r="AW2247" s="55"/>
      <c r="AX2247" s="55"/>
      <c r="AY2247" s="55"/>
      <c r="AZ2247" s="55"/>
    </row>
    <row r="2248" ht="15.75" customHeight="1">
      <c r="A2248" s="40">
        <v>2021.0</v>
      </c>
      <c r="B2248" s="28" t="s">
        <v>5833</v>
      </c>
      <c r="C2248" s="41"/>
      <c r="D2248" s="42">
        <f t="array" ref="D2248">index(systems,match($A2248,INDEX(systems,0,1),),3)</f>
        <v>-74.451</v>
      </c>
      <c r="E2248" s="42">
        <f t="array" ref="E2248">index(systems,match($A2248,INDEX(systems,0,1),),4)</f>
        <v>-1.595</v>
      </c>
      <c r="F2248" s="43" t="str">
        <f>IFERROR(__xludf.DUMMYFUNCTION("let(row, match($B2248&amp;if($C2248&lt;&gt;"""","" [""&amp;$C2248&amp;""]"",""""),index(nebulae,,2),0),join("","",iferror(round(index(nebulae,row,5)/2,3),1),iferror(round(index(nebulae,row,6)/2,3),1),0))"),"1,1,0")</f>
        <v>1,1,0</v>
      </c>
      <c r="G2248" s="44" t="s">
        <v>5834</v>
      </c>
      <c r="H2248" s="45">
        <f t="array" ref="H2248">let(systemId,match(A2248,index(systems,0,1),),refSystemId,match($H$1,index(systems,0,1),),x,index(systems,systemId,3),y,index(systems,systemId,4),refX,index(systems,refSystemId,3),refY,index(systems,refSystemId,4),round(sqrt((x-refX)^2+(y-refY)^2),3))</f>
        <v>74.468</v>
      </c>
      <c r="I2248" s="46" t="s">
        <v>418</v>
      </c>
      <c r="J2248" s="46" t="s">
        <v>418</v>
      </c>
      <c r="K2248" s="46" t="s">
        <v>418</v>
      </c>
      <c r="L2248" s="28" t="s">
        <v>418</v>
      </c>
      <c r="M2248" s="28" t="s">
        <v>733</v>
      </c>
      <c r="N2248" s="28" t="s">
        <v>641</v>
      </c>
      <c r="O2248" s="48" t="s">
        <v>641</v>
      </c>
      <c r="P2248" s="48" t="s">
        <v>641</v>
      </c>
      <c r="Q2248" s="48" t="s">
        <v>641</v>
      </c>
      <c r="R2248" s="48" t="s">
        <v>641</v>
      </c>
      <c r="S2248" s="48" t="s">
        <v>641</v>
      </c>
      <c r="T2248" s="48" t="s">
        <v>641</v>
      </c>
      <c r="U2248" s="48" t="s">
        <v>641</v>
      </c>
      <c r="V2248" s="48" t="s">
        <v>641</v>
      </c>
      <c r="W2248" s="48" t="s">
        <v>641</v>
      </c>
      <c r="X2248" s="48" t="s">
        <v>641</v>
      </c>
      <c r="Y2248" s="48" t="s">
        <v>641</v>
      </c>
      <c r="Z2248" s="48" t="s">
        <v>641</v>
      </c>
      <c r="AA2248" s="48" t="s">
        <v>744</v>
      </c>
      <c r="AB2248" s="48" t="s">
        <v>744</v>
      </c>
      <c r="AC2248" s="48" t="s">
        <v>744</v>
      </c>
      <c r="AD2248" s="48" t="s">
        <v>744</v>
      </c>
      <c r="AE2248" s="48" t="s">
        <v>744</v>
      </c>
      <c r="AF2248" s="48" t="s">
        <v>744</v>
      </c>
      <c r="AG2248" s="48" t="s">
        <v>744</v>
      </c>
      <c r="AH2248" s="48" t="s">
        <v>745</v>
      </c>
      <c r="AI2248" s="48" t="s">
        <v>529</v>
      </c>
      <c r="AJ2248" s="48" t="s">
        <v>529</v>
      </c>
      <c r="AK2248" s="48" t="s">
        <v>529</v>
      </c>
      <c r="AL2248" s="48" t="s">
        <v>529</v>
      </c>
      <c r="AM2248" s="48" t="s">
        <v>529</v>
      </c>
      <c r="AN2248" s="48" t="s">
        <v>529</v>
      </c>
      <c r="AO2248" s="48" t="s">
        <v>529</v>
      </c>
      <c r="AP2248" s="48" t="s">
        <v>560</v>
      </c>
      <c r="AQ2248" s="48" t="s">
        <v>516</v>
      </c>
      <c r="AR2248" s="48" t="s">
        <v>517</v>
      </c>
      <c r="AS2248" s="52" t="s">
        <v>746</v>
      </c>
      <c r="AT2248" s="52" t="s">
        <v>746</v>
      </c>
      <c r="AU2248" s="52" t="s">
        <v>746</v>
      </c>
      <c r="AV2248" s="48" t="s">
        <v>746</v>
      </c>
      <c r="AW2248" s="48" t="s">
        <v>418</v>
      </c>
      <c r="AX2248" s="48" t="s">
        <v>605</v>
      </c>
      <c r="AY2248" s="48" t="s">
        <v>605</v>
      </c>
      <c r="AZ2248" s="28" t="s">
        <v>605</v>
      </c>
    </row>
    <row r="2249" ht="15.75" customHeight="1">
      <c r="A2249" s="40">
        <v>2022.0</v>
      </c>
      <c r="B2249" s="28" t="s">
        <v>5835</v>
      </c>
      <c r="C2249" s="41"/>
      <c r="D2249" s="42">
        <f t="array" ref="D2249">index(systems,match($A2249,INDEX(systems,0,1),),3)</f>
        <v>-142.138</v>
      </c>
      <c r="E2249" s="42">
        <f t="array" ref="E2249">index(systems,match($A2249,INDEX(systems,0,1),),4)</f>
        <v>170.817</v>
      </c>
      <c r="F2249" s="43" t="str">
        <f>IFERROR(__xludf.DUMMYFUNCTION("let(row, match($B2249&amp;if($C2249&lt;&gt;"""","" [""&amp;$C2249&amp;""]"",""""),index(nebulae,,2),0),join("","",iferror(round(index(nebulae,row,5)/2,3),1),iferror(round(index(nebulae,row,6)/2,3),1),0))"),"1,1,0")</f>
        <v>1,1,0</v>
      </c>
      <c r="G2249" s="44" t="s">
        <v>5836</v>
      </c>
      <c r="H2249" s="45">
        <f t="array" ref="H2249">let(systemId,match(A2249,index(systems,0,1),),refSystemId,match($H$1,index(systems,0,1),),x,index(systems,systemId,3),y,index(systems,systemId,4),refX,index(systems,refSystemId,3),refY,index(systems,refSystemId,4),round(sqrt((x-refX)^2+(y-refY)^2),3))</f>
        <v>222.22</v>
      </c>
      <c r="I2249" s="53"/>
      <c r="J2249" s="53"/>
      <c r="K2249" s="41"/>
      <c r="L2249" s="28" t="s">
        <v>863</v>
      </c>
      <c r="M2249" s="48" t="s">
        <v>712</v>
      </c>
      <c r="N2249" s="28" t="s">
        <v>864</v>
      </c>
      <c r="O2249" s="48" t="s">
        <v>864</v>
      </c>
      <c r="P2249" s="48" t="s">
        <v>864</v>
      </c>
      <c r="Q2249" s="48" t="s">
        <v>864</v>
      </c>
      <c r="R2249" s="48" t="s">
        <v>864</v>
      </c>
      <c r="S2249" s="48" t="s">
        <v>864</v>
      </c>
      <c r="T2249" s="48" t="s">
        <v>864</v>
      </c>
      <c r="U2249" s="48" t="s">
        <v>864</v>
      </c>
      <c r="V2249" s="48" t="s">
        <v>864</v>
      </c>
      <c r="W2249" s="48" t="s">
        <v>864</v>
      </c>
      <c r="X2249" s="48" t="s">
        <v>864</v>
      </c>
      <c r="Y2249" s="48" t="s">
        <v>864</v>
      </c>
      <c r="Z2249" s="48" t="s">
        <v>864</v>
      </c>
      <c r="AA2249" s="48" t="s">
        <v>5837</v>
      </c>
      <c r="AB2249" s="48" t="s">
        <v>5837</v>
      </c>
      <c r="AC2249" s="48" t="s">
        <v>5837</v>
      </c>
      <c r="AD2249" s="48" t="s">
        <v>5837</v>
      </c>
      <c r="AE2249" s="48" t="s">
        <v>5837</v>
      </c>
      <c r="AF2249" s="48" t="s">
        <v>5837</v>
      </c>
      <c r="AG2249" s="48" t="s">
        <v>5837</v>
      </c>
      <c r="AH2249" s="48" t="s">
        <v>5838</v>
      </c>
      <c r="AI2249" s="48" t="s">
        <v>789</v>
      </c>
      <c r="AJ2249" s="48" t="s">
        <v>789</v>
      </c>
      <c r="AK2249" s="48" t="s">
        <v>789</v>
      </c>
      <c r="AL2249" s="48" t="s">
        <v>789</v>
      </c>
      <c r="AM2249" s="48" t="s">
        <v>789</v>
      </c>
      <c r="AN2249" s="48" t="s">
        <v>789</v>
      </c>
      <c r="AO2249" s="48" t="s">
        <v>789</v>
      </c>
      <c r="AP2249" s="48" t="s">
        <v>789</v>
      </c>
      <c r="AQ2249" s="48" t="s">
        <v>1835</v>
      </c>
      <c r="AR2249" s="48" t="s">
        <v>1835</v>
      </c>
      <c r="AS2249" s="48" t="s">
        <v>789</v>
      </c>
      <c r="AT2249" s="48" t="s">
        <v>530</v>
      </c>
      <c r="AU2249" s="48" t="s">
        <v>530</v>
      </c>
      <c r="AV2249" s="48" t="s">
        <v>530</v>
      </c>
      <c r="AW2249" s="48" t="s">
        <v>530</v>
      </c>
      <c r="AX2249" s="48" t="s">
        <v>530</v>
      </c>
      <c r="AY2249" s="48" t="s">
        <v>530</v>
      </c>
      <c r="AZ2249" s="51" t="s">
        <v>530</v>
      </c>
    </row>
    <row r="2250" ht="15.75" customHeight="1">
      <c r="A2250" s="40">
        <v>2023.0</v>
      </c>
      <c r="B2250" s="28" t="s">
        <v>5839</v>
      </c>
      <c r="C2250" s="41"/>
      <c r="D2250" s="42">
        <f t="array" ref="D2250">index(systems,match($A2250,INDEX(systems,0,1),),3)</f>
        <v>191.536</v>
      </c>
      <c r="E2250" s="42">
        <f t="array" ref="E2250">index(systems,match($A2250,INDEX(systems,0,1),),4)</f>
        <v>208.818</v>
      </c>
      <c r="F2250" s="43" t="str">
        <f>IFERROR(__xludf.DUMMYFUNCTION("let(row, match($B2250&amp;if($C2250&lt;&gt;"""","" [""&amp;$C2250&amp;""]"",""""),index(nebulae,,2),0),join("","",iferror(round(index(nebulae,row,5)/2,3),1),iferror(round(index(nebulae,row,6)/2,3),1),0))"),"1,1,0")</f>
        <v>1,1,0</v>
      </c>
      <c r="G2250" s="44" t="s">
        <v>5840</v>
      </c>
      <c r="H2250" s="45">
        <f t="array" ref="H2250">let(systemId,match(A2250,index(systems,0,1),),refSystemId,match($H$1,index(systems,0,1),),x,index(systems,systemId,3),y,index(systems,systemId,4),refX,index(systems,refSystemId,3),refY,index(systems,refSystemId,4),round(sqrt((x-refX)^2+(y-refY)^2),3))</f>
        <v>283.357</v>
      </c>
      <c r="I2250" s="41"/>
      <c r="J2250" s="41"/>
      <c r="K2250" s="28" t="s">
        <v>418</v>
      </c>
      <c r="L2250" s="41"/>
      <c r="M2250" s="41"/>
      <c r="N2250" s="28" t="s">
        <v>1482</v>
      </c>
      <c r="O2250" s="48" t="s">
        <v>1482</v>
      </c>
      <c r="P2250" s="48" t="s">
        <v>1482</v>
      </c>
      <c r="Q2250" s="48" t="s">
        <v>1482</v>
      </c>
      <c r="R2250" s="48" t="s">
        <v>1482</v>
      </c>
      <c r="S2250" s="48" t="s">
        <v>1482</v>
      </c>
      <c r="T2250" s="48" t="s">
        <v>1482</v>
      </c>
      <c r="U2250" s="48" t="s">
        <v>1482</v>
      </c>
      <c r="V2250" s="48" t="s">
        <v>1482</v>
      </c>
      <c r="W2250" s="48" t="s">
        <v>1482</v>
      </c>
      <c r="X2250" s="48" t="s">
        <v>1482</v>
      </c>
      <c r="Y2250" s="48" t="s">
        <v>1482</v>
      </c>
      <c r="Z2250" s="48" t="s">
        <v>1482</v>
      </c>
      <c r="AA2250" s="48" t="s">
        <v>1482</v>
      </c>
      <c r="AB2250" s="48" t="s">
        <v>1482</v>
      </c>
      <c r="AC2250" s="48" t="s">
        <v>1482</v>
      </c>
      <c r="AD2250" s="48" t="s">
        <v>1482</v>
      </c>
      <c r="AE2250" s="48" t="s">
        <v>1482</v>
      </c>
      <c r="AF2250" s="48" t="s">
        <v>1482</v>
      </c>
      <c r="AG2250" s="48" t="s">
        <v>1482</v>
      </c>
      <c r="AH2250" s="48" t="s">
        <v>1482</v>
      </c>
      <c r="AI2250" s="48" t="s">
        <v>1482</v>
      </c>
      <c r="AJ2250" s="48" t="s">
        <v>1482</v>
      </c>
      <c r="AK2250" s="48" t="s">
        <v>1482</v>
      </c>
      <c r="AL2250" s="48" t="s">
        <v>1482</v>
      </c>
      <c r="AM2250" s="48" t="s">
        <v>1482</v>
      </c>
      <c r="AN2250" s="48" t="s">
        <v>1482</v>
      </c>
      <c r="AO2250" s="48" t="s">
        <v>1482</v>
      </c>
      <c r="AP2250" s="48" t="s">
        <v>1482</v>
      </c>
      <c r="AQ2250" s="48" t="s">
        <v>1482</v>
      </c>
      <c r="AR2250" s="48" t="s">
        <v>1482</v>
      </c>
      <c r="AS2250" s="48" t="s">
        <v>1482</v>
      </c>
      <c r="AT2250" s="48" t="s">
        <v>1482</v>
      </c>
      <c r="AU2250" s="48" t="s">
        <v>1482</v>
      </c>
      <c r="AV2250" s="48" t="s">
        <v>1482</v>
      </c>
      <c r="AW2250" s="48" t="s">
        <v>1482</v>
      </c>
      <c r="AX2250" s="48" t="s">
        <v>1482</v>
      </c>
      <c r="AY2250" s="48" t="s">
        <v>1482</v>
      </c>
      <c r="AZ2250" s="28" t="s">
        <v>1482</v>
      </c>
    </row>
    <row r="2251" ht="15.75" customHeight="1">
      <c r="A2251" s="40">
        <v>2024.0</v>
      </c>
      <c r="B2251" s="28" t="s">
        <v>5841</v>
      </c>
      <c r="C2251" s="41"/>
      <c r="D2251" s="42">
        <f t="array" ref="D2251">index(systems,match($A2251,INDEX(systems,0,1),),3)</f>
        <v>79.399</v>
      </c>
      <c r="E2251" s="42">
        <f t="array" ref="E2251">index(systems,match($A2251,INDEX(systems,0,1),),4)</f>
        <v>77.759</v>
      </c>
      <c r="F2251" s="43" t="str">
        <f>IFERROR(__xludf.DUMMYFUNCTION("let(row, match($B2251&amp;if($C2251&lt;&gt;"""","" [""&amp;$C2251&amp;""]"",""""),index(nebulae,,2),0),join("","",iferror(round(index(nebulae,row,5)/2,3),1),iferror(round(index(nebulae,row,6)/2,3),1),0))"),"1,1,0")</f>
        <v>1,1,0</v>
      </c>
      <c r="G2251" s="44" t="s">
        <v>5842</v>
      </c>
      <c r="H2251" s="45">
        <f t="array" ref="H2251">let(systemId,match(A2251,index(systems,0,1),),refSystemId,match($H$1,index(systems,0,1),),x,index(systems,systemId,3),y,index(systems,systemId,4),refX,index(systems,refSystemId,3),refY,index(systems,refSystemId,4),round(sqrt((x-refX)^2+(y-refY)^2),3))</f>
        <v>111.134</v>
      </c>
      <c r="I2251" s="41"/>
      <c r="J2251" s="41"/>
      <c r="K2251" s="28" t="s">
        <v>645</v>
      </c>
      <c r="L2251" s="48" t="s">
        <v>646</v>
      </c>
      <c r="M2251" s="48" t="s">
        <v>646</v>
      </c>
      <c r="N2251" s="59" t="s">
        <v>647</v>
      </c>
      <c r="O2251" s="48" t="s">
        <v>647</v>
      </c>
      <c r="P2251" s="48" t="s">
        <v>647</v>
      </c>
      <c r="Q2251" s="48" t="s">
        <v>647</v>
      </c>
      <c r="R2251" s="48" t="s">
        <v>647</v>
      </c>
      <c r="S2251" s="48" t="s">
        <v>647</v>
      </c>
      <c r="T2251" s="48" t="s">
        <v>647</v>
      </c>
      <c r="U2251" s="48" t="s">
        <v>587</v>
      </c>
      <c r="V2251" s="48" t="s">
        <v>587</v>
      </c>
      <c r="W2251" s="48" t="s">
        <v>587</v>
      </c>
      <c r="X2251" s="48" t="s">
        <v>587</v>
      </c>
      <c r="Y2251" s="48" t="s">
        <v>587</v>
      </c>
      <c r="Z2251" s="48" t="s">
        <v>587</v>
      </c>
      <c r="AA2251" s="48" t="s">
        <v>587</v>
      </c>
      <c r="AB2251" s="48" t="s">
        <v>587</v>
      </c>
      <c r="AC2251" s="48" t="s">
        <v>587</v>
      </c>
      <c r="AD2251" s="48" t="s">
        <v>587</v>
      </c>
      <c r="AE2251" s="48" t="s">
        <v>587</v>
      </c>
      <c r="AF2251" s="48" t="s">
        <v>587</v>
      </c>
      <c r="AG2251" s="48" t="s">
        <v>587</v>
      </c>
      <c r="AH2251" s="48" t="s">
        <v>587</v>
      </c>
      <c r="AI2251" s="48" t="s">
        <v>587</v>
      </c>
      <c r="AJ2251" s="48" t="s">
        <v>587</v>
      </c>
      <c r="AK2251" s="48" t="s">
        <v>587</v>
      </c>
      <c r="AL2251" s="48" t="s">
        <v>587</v>
      </c>
      <c r="AM2251" s="48" t="s">
        <v>587</v>
      </c>
      <c r="AN2251" s="48" t="s">
        <v>587</v>
      </c>
      <c r="AO2251" s="48" t="s">
        <v>587</v>
      </c>
      <c r="AP2251" s="48" t="s">
        <v>587</v>
      </c>
      <c r="AQ2251" s="52" t="s">
        <v>587</v>
      </c>
      <c r="AR2251" s="52" t="s">
        <v>587</v>
      </c>
      <c r="AS2251" s="48" t="s">
        <v>648</v>
      </c>
      <c r="AT2251" s="48" t="s">
        <v>648</v>
      </c>
      <c r="AU2251" s="48" t="s">
        <v>648</v>
      </c>
      <c r="AV2251" s="48" t="s">
        <v>648</v>
      </c>
      <c r="AW2251" s="48" t="s">
        <v>649</v>
      </c>
      <c r="AX2251" s="52" t="s">
        <v>587</v>
      </c>
      <c r="AY2251" s="52" t="s">
        <v>587</v>
      </c>
      <c r="AZ2251" s="49" t="s">
        <v>587</v>
      </c>
    </row>
    <row r="2252" ht="15.75" customHeight="1">
      <c r="A2252" s="40">
        <v>2025.0</v>
      </c>
      <c r="B2252" s="28" t="s">
        <v>5843</v>
      </c>
      <c r="C2252" s="41"/>
      <c r="D2252" s="42">
        <f t="array" ref="D2252">index(systems,match($A2252,INDEX(systems,0,1),),3)</f>
        <v>343.011</v>
      </c>
      <c r="E2252" s="42">
        <f t="array" ref="E2252">index(systems,match($A2252,INDEX(systems,0,1),),4)</f>
        <v>-310.477</v>
      </c>
      <c r="F2252" s="43" t="str">
        <f>IFERROR(__xludf.DUMMYFUNCTION("let(row, match($B2252&amp;if($C2252&lt;&gt;"""","" [""&amp;$C2252&amp;""]"",""""),index(nebulae,,2),0),join("","",iferror(round(index(nebulae,row,5)/2,3),1),iferror(round(index(nebulae,row,6)/2,3),1),0))"),"1,1,0")</f>
        <v>1,1,0</v>
      </c>
      <c r="G2252" s="44" t="s">
        <v>5844</v>
      </c>
      <c r="H2252" s="45">
        <f t="array" ref="H2252">let(systemId,match(A2252,index(systems,0,1),),refSystemId,match($H$1,index(systems,0,1),),x,index(systems,systemId,3),y,index(systems,systemId,4),refX,index(systems,refSystemId,3),refY,index(systems,refSystemId,4),round(sqrt((x-refX)^2+(y-refY)^2),3))</f>
        <v>462.658</v>
      </c>
      <c r="I2252" s="46" t="s">
        <v>408</v>
      </c>
      <c r="J2252" s="46" t="s">
        <v>408</v>
      </c>
      <c r="K2252" s="53"/>
      <c r="L2252" s="53"/>
      <c r="M2252" s="53"/>
      <c r="N2252" s="28" t="s">
        <v>953</v>
      </c>
      <c r="O2252" s="48" t="s">
        <v>1241</v>
      </c>
      <c r="P2252" s="48" t="s">
        <v>1241</v>
      </c>
      <c r="Q2252" s="48" t="s">
        <v>1241</v>
      </c>
      <c r="R2252" s="48" t="s">
        <v>1241</v>
      </c>
      <c r="S2252" s="48" t="s">
        <v>1241</v>
      </c>
      <c r="T2252" s="48" t="s">
        <v>1241</v>
      </c>
      <c r="U2252" s="48" t="s">
        <v>1241</v>
      </c>
      <c r="V2252" s="48" t="s">
        <v>1241</v>
      </c>
      <c r="W2252" s="48" t="s">
        <v>1241</v>
      </c>
      <c r="X2252" s="48" t="s">
        <v>1241</v>
      </c>
      <c r="Y2252" s="48" t="s">
        <v>1242</v>
      </c>
      <c r="Z2252" s="48" t="s">
        <v>1242</v>
      </c>
      <c r="AA2252" s="48" t="s">
        <v>1243</v>
      </c>
      <c r="AB2252" s="48" t="s">
        <v>1243</v>
      </c>
      <c r="AC2252" s="48" t="s">
        <v>1243</v>
      </c>
      <c r="AD2252" s="48" t="s">
        <v>1243</v>
      </c>
      <c r="AE2252" s="48" t="s">
        <v>1243</v>
      </c>
      <c r="AF2252" s="48" t="s">
        <v>1243</v>
      </c>
      <c r="AG2252" s="48" t="s">
        <v>1243</v>
      </c>
      <c r="AH2252" s="48" t="s">
        <v>1243</v>
      </c>
      <c r="AI2252" s="48" t="s">
        <v>1243</v>
      </c>
      <c r="AJ2252" s="48" t="s">
        <v>1243</v>
      </c>
      <c r="AK2252" s="48" t="s">
        <v>1243</v>
      </c>
      <c r="AL2252" s="48" t="s">
        <v>1243</v>
      </c>
      <c r="AM2252" s="48" t="s">
        <v>1243</v>
      </c>
      <c r="AN2252" s="48" t="s">
        <v>1243</v>
      </c>
      <c r="AO2252" s="48" t="s">
        <v>1242</v>
      </c>
      <c r="AP2252" s="48" t="s">
        <v>1242</v>
      </c>
      <c r="AQ2252" s="48" t="s">
        <v>1242</v>
      </c>
      <c r="AR2252" s="48" t="s">
        <v>955</v>
      </c>
      <c r="AS2252" s="48" t="s">
        <v>955</v>
      </c>
      <c r="AT2252" s="48" t="s">
        <v>955</v>
      </c>
      <c r="AU2252" s="48" t="s">
        <v>955</v>
      </c>
      <c r="AV2252" s="48" t="s">
        <v>955</v>
      </c>
      <c r="AW2252" s="48" t="s">
        <v>955</v>
      </c>
      <c r="AX2252" s="48" t="s">
        <v>955</v>
      </c>
      <c r="AY2252" s="48" t="s">
        <v>955</v>
      </c>
      <c r="AZ2252" s="28" t="s">
        <v>955</v>
      </c>
    </row>
    <row r="2253" ht="15.75" customHeight="1">
      <c r="A2253" s="40">
        <v>2026.0</v>
      </c>
      <c r="B2253" s="28" t="s">
        <v>5845</v>
      </c>
      <c r="C2253" s="41"/>
      <c r="D2253" s="42">
        <f t="array" ref="D2253">index(systems,match($A2253,INDEX(systems,0,1),),3)</f>
        <v>193.954</v>
      </c>
      <c r="E2253" s="42">
        <f t="array" ref="E2253">index(systems,match($A2253,INDEX(systems,0,1),),4)</f>
        <v>-288.536</v>
      </c>
      <c r="F2253" s="43" t="str">
        <f>IFERROR(__xludf.DUMMYFUNCTION("let(row, match($B2253&amp;if($C2253&lt;&gt;"""","" [""&amp;$C2253&amp;""]"",""""),index(nebulae,,2),0),join("","",iferror(round(index(nebulae,row,5)/2,3),1),iferror(round(index(nebulae,row,6)/2,3),1),0))"),"1,1,0")</f>
        <v>1,1,0</v>
      </c>
      <c r="G2253" s="44" t="s">
        <v>5846</v>
      </c>
      <c r="H2253" s="45">
        <f t="array" ref="H2253">let(systemId,match(A2253,index(systems,0,1),),refSystemId,match($H$1,index(systems,0,1),),x,index(systems,systemId,3),y,index(systems,systemId,4),refX,index(systems,refSystemId,3),refY,index(systems,refSystemId,4),round(sqrt((x-refX)^2+(y-refY)^2),3))</f>
        <v>347.665</v>
      </c>
      <c r="I2253" s="46" t="s">
        <v>408</v>
      </c>
      <c r="J2253" s="46" t="s">
        <v>408</v>
      </c>
      <c r="K2253" s="46" t="s">
        <v>408</v>
      </c>
      <c r="L2253" s="46" t="s">
        <v>408</v>
      </c>
      <c r="M2253" s="46" t="s">
        <v>408</v>
      </c>
      <c r="N2253" s="28" t="s">
        <v>408</v>
      </c>
      <c r="O2253" s="41"/>
      <c r="P2253" s="48" t="s">
        <v>1013</v>
      </c>
      <c r="Q2253" s="48" t="s">
        <v>1013</v>
      </c>
      <c r="R2253" s="48" t="s">
        <v>1013</v>
      </c>
      <c r="S2253" s="48" t="s">
        <v>1013</v>
      </c>
      <c r="T2253" s="48" t="s">
        <v>1013</v>
      </c>
      <c r="U2253" s="48" t="s">
        <v>422</v>
      </c>
      <c r="V2253" s="48" t="s">
        <v>422</v>
      </c>
      <c r="W2253" s="48" t="s">
        <v>422</v>
      </c>
      <c r="X2253" s="48" t="s">
        <v>422</v>
      </c>
      <c r="Y2253" s="48" t="s">
        <v>422</v>
      </c>
      <c r="Z2253" s="48" t="s">
        <v>422</v>
      </c>
      <c r="AA2253" s="48" t="s">
        <v>422</v>
      </c>
      <c r="AB2253" s="48" t="s">
        <v>422</v>
      </c>
      <c r="AC2253" s="48" t="s">
        <v>422</v>
      </c>
      <c r="AD2253" s="48" t="s">
        <v>422</v>
      </c>
      <c r="AE2253" s="48" t="s">
        <v>422</v>
      </c>
      <c r="AF2253" s="48" t="s">
        <v>422</v>
      </c>
      <c r="AG2253" s="48" t="s">
        <v>422</v>
      </c>
      <c r="AH2253" s="48" t="s">
        <v>422</v>
      </c>
      <c r="AI2253" s="48" t="s">
        <v>422</v>
      </c>
      <c r="AJ2253" s="48" t="s">
        <v>422</v>
      </c>
      <c r="AK2253" s="48" t="s">
        <v>422</v>
      </c>
      <c r="AL2253" s="48" t="s">
        <v>422</v>
      </c>
      <c r="AM2253" s="48" t="s">
        <v>422</v>
      </c>
      <c r="AN2253" s="48" t="s">
        <v>422</v>
      </c>
      <c r="AO2253" s="48" t="s">
        <v>422</v>
      </c>
      <c r="AP2253" s="48" t="s">
        <v>422</v>
      </c>
      <c r="AQ2253" s="48" t="s">
        <v>422</v>
      </c>
      <c r="AR2253" s="48" t="s">
        <v>422</v>
      </c>
      <c r="AS2253" s="48" t="s">
        <v>422</v>
      </c>
      <c r="AT2253" s="48" t="s">
        <v>422</v>
      </c>
      <c r="AU2253" s="48" t="s">
        <v>422</v>
      </c>
      <c r="AV2253" s="48" t="s">
        <v>422</v>
      </c>
      <c r="AW2253" s="48" t="s">
        <v>422</v>
      </c>
      <c r="AX2253" s="48" t="s">
        <v>422</v>
      </c>
      <c r="AY2253" s="48" t="s">
        <v>422</v>
      </c>
      <c r="AZ2253" s="28" t="s">
        <v>422</v>
      </c>
    </row>
    <row r="2254" ht="15.75" customHeight="1">
      <c r="A2254" s="40">
        <v>2027.0</v>
      </c>
      <c r="B2254" s="28" t="s">
        <v>5847</v>
      </c>
      <c r="C2254" s="28" t="s">
        <v>5848</v>
      </c>
      <c r="D2254" s="42">
        <f t="array" ref="D2254">index(systems,match($A2254,INDEX(systems,0,1),),3)</f>
        <v>20.153</v>
      </c>
      <c r="E2254" s="42">
        <f t="array" ref="E2254">index(systems,match($A2254,INDEX(systems,0,1),),4)</f>
        <v>39.24</v>
      </c>
      <c r="F2254" s="43" t="str">
        <f>IFERROR(__xludf.DUMMYFUNCTION("let(row, match($B2254&amp;if($C2254&lt;&gt;"""","" [""&amp;$C2254&amp;""]"",""""),index(nebulae,,2),0),join("","",iferror(round(index(nebulae,row,5)/2,3),1),iferror(round(index(nebulae,row,6)/2,3),1),0))"),"1,1,0")</f>
        <v>1,1,0</v>
      </c>
      <c r="G2254" s="44" t="s">
        <v>5849</v>
      </c>
      <c r="H2254" s="107">
        <f t="array" ref="H2254">let(systemId,match(A2254,index(systems,0,1),),refSystemId,match($H$1,index(systems,0,1),),x,index(systems,systemId,3),y,index(systems,systemId,4),refX,index(systems,refSystemId,3),refY,index(systems,refSystemId,4),round(sqrt((x-refX)^2+(y-refY)^2),3))</f>
        <v>44.113</v>
      </c>
      <c r="I2254" s="28" t="s">
        <v>418</v>
      </c>
      <c r="J2254" s="28" t="s">
        <v>418</v>
      </c>
      <c r="K2254" s="28" t="s">
        <v>418</v>
      </c>
      <c r="L2254" s="28" t="s">
        <v>508</v>
      </c>
      <c r="M2254" s="48" t="s">
        <v>508</v>
      </c>
      <c r="N2254" s="28" t="s">
        <v>925</v>
      </c>
      <c r="O2254" s="48" t="s">
        <v>925</v>
      </c>
      <c r="P2254" s="48" t="s">
        <v>925</v>
      </c>
      <c r="Q2254" s="48" t="s">
        <v>925</v>
      </c>
      <c r="R2254" s="48" t="s">
        <v>926</v>
      </c>
      <c r="S2254" s="48" t="s">
        <v>925</v>
      </c>
      <c r="T2254" s="28" t="s">
        <v>925</v>
      </c>
      <c r="U2254" s="48" t="s">
        <v>927</v>
      </c>
      <c r="V2254" s="48" t="s">
        <v>927</v>
      </c>
      <c r="W2254" s="48" t="s">
        <v>928</v>
      </c>
      <c r="X2254" s="48" t="s">
        <v>928</v>
      </c>
      <c r="Y2254" s="48" t="s">
        <v>929</v>
      </c>
      <c r="Z2254" s="48" t="s">
        <v>929</v>
      </c>
      <c r="AA2254" s="48" t="s">
        <v>929</v>
      </c>
      <c r="AB2254" s="48" t="s">
        <v>929</v>
      </c>
      <c r="AC2254" s="48" t="s">
        <v>929</v>
      </c>
      <c r="AD2254" s="48" t="s">
        <v>929</v>
      </c>
      <c r="AE2254" s="48" t="s">
        <v>929</v>
      </c>
      <c r="AF2254" s="48" t="s">
        <v>929</v>
      </c>
      <c r="AG2254" s="48" t="s">
        <v>929</v>
      </c>
      <c r="AH2254" s="48" t="s">
        <v>929</v>
      </c>
      <c r="AI2254" s="48" t="s">
        <v>929</v>
      </c>
      <c r="AJ2254" s="48" t="s">
        <v>929</v>
      </c>
      <c r="AK2254" s="48" t="s">
        <v>929</v>
      </c>
      <c r="AL2254" s="48" t="s">
        <v>929</v>
      </c>
      <c r="AM2254" s="48" t="s">
        <v>929</v>
      </c>
      <c r="AN2254" s="48" t="s">
        <v>929</v>
      </c>
      <c r="AO2254" s="48" t="s">
        <v>929</v>
      </c>
      <c r="AP2254" s="48" t="s">
        <v>929</v>
      </c>
      <c r="AQ2254" s="48" t="s">
        <v>516</v>
      </c>
      <c r="AR2254" s="48" t="s">
        <v>517</v>
      </c>
      <c r="AS2254" s="48" t="s">
        <v>648</v>
      </c>
      <c r="AT2254" s="48" t="s">
        <v>648</v>
      </c>
      <c r="AU2254" s="48" t="s">
        <v>648</v>
      </c>
      <c r="AV2254" s="48" t="s">
        <v>648</v>
      </c>
      <c r="AW2254" s="48" t="s">
        <v>418</v>
      </c>
      <c r="AX2254" s="48" t="s">
        <v>932</v>
      </c>
      <c r="AY2254" s="48" t="s">
        <v>932</v>
      </c>
      <c r="AZ2254" s="28" t="s">
        <v>932</v>
      </c>
    </row>
    <row r="2255" ht="15.75" customHeight="1">
      <c r="A2255" s="40">
        <v>2028.0</v>
      </c>
      <c r="B2255" s="28" t="s">
        <v>5850</v>
      </c>
      <c r="C2255" s="41"/>
      <c r="D2255" s="42">
        <f t="array" ref="D2255">index(systems,match($A2255,INDEX(systems,0,1),),3)</f>
        <v>33.593</v>
      </c>
      <c r="E2255" s="42">
        <f t="array" ref="E2255">index(systems,match($A2255,INDEX(systems,0,1),),4)</f>
        <v>206.231</v>
      </c>
      <c r="F2255" s="43" t="str">
        <f>IFERROR(__xludf.DUMMYFUNCTION("let(row, match($B2255&amp;if($C2255&lt;&gt;"""","" [""&amp;$C2255&amp;""]"",""""),index(nebulae,,2),0),join("","",iferror(round(index(nebulae,row,5)/2,3),1),iferror(round(index(nebulae,row,6)/2,3),1),0))"),"1,1,0")</f>
        <v>1,1,0</v>
      </c>
      <c r="G2255" s="44" t="s">
        <v>5851</v>
      </c>
      <c r="H2255" s="45">
        <f t="array" ref="H2255">let(systemId,match(A2255,index(systems,0,1),),refSystemId,match($H$1,index(systems,0,1),),x,index(systems,systemId,3),y,index(systems,systemId,4),refX,index(systems,refSystemId,3),refY,index(systems,refSystemId,4),round(sqrt((x-refX)^2+(y-refY)^2),3))</f>
        <v>208.949</v>
      </c>
      <c r="I2255" s="53"/>
      <c r="J2255" s="53"/>
      <c r="K2255" s="46" t="s">
        <v>418</v>
      </c>
      <c r="L2255" s="46" t="s">
        <v>418</v>
      </c>
      <c r="M2255" s="53"/>
      <c r="N2255" s="28" t="s">
        <v>1204</v>
      </c>
      <c r="O2255" s="48" t="s">
        <v>1204</v>
      </c>
      <c r="P2255" s="48" t="s">
        <v>1204</v>
      </c>
      <c r="Q2255" s="48" t="s">
        <v>1204</v>
      </c>
      <c r="R2255" s="48" t="s">
        <v>1204</v>
      </c>
      <c r="S2255" s="48" t="s">
        <v>1204</v>
      </c>
      <c r="T2255" s="48" t="s">
        <v>1204</v>
      </c>
      <c r="U2255" s="48" t="s">
        <v>692</v>
      </c>
      <c r="V2255" s="48" t="s">
        <v>692</v>
      </c>
      <c r="W2255" s="48" t="s">
        <v>692</v>
      </c>
      <c r="X2255" s="48" t="s">
        <v>693</v>
      </c>
      <c r="Y2255" s="48" t="s">
        <v>1205</v>
      </c>
      <c r="Z2255" s="48" t="s">
        <v>1205</v>
      </c>
      <c r="AA2255" s="48" t="s">
        <v>1957</v>
      </c>
      <c r="AB2255" s="48" t="s">
        <v>1957</v>
      </c>
      <c r="AC2255" s="48" t="s">
        <v>1957</v>
      </c>
      <c r="AD2255" s="48" t="s">
        <v>1957</v>
      </c>
      <c r="AE2255" s="48" t="s">
        <v>1957</v>
      </c>
      <c r="AF2255" s="48" t="s">
        <v>1957</v>
      </c>
      <c r="AG2255" s="48" t="s">
        <v>1204</v>
      </c>
      <c r="AH2255" s="48" t="s">
        <v>1204</v>
      </c>
      <c r="AI2255" s="48" t="s">
        <v>1204</v>
      </c>
      <c r="AJ2255" s="48" t="s">
        <v>1204</v>
      </c>
      <c r="AK2255" s="48" t="s">
        <v>1204</v>
      </c>
      <c r="AL2255" s="48" t="s">
        <v>1204</v>
      </c>
      <c r="AM2255" s="48" t="s">
        <v>1204</v>
      </c>
      <c r="AN2255" s="48" t="s">
        <v>1205</v>
      </c>
      <c r="AO2255" s="48" t="s">
        <v>1205</v>
      </c>
      <c r="AP2255" s="48" t="s">
        <v>1205</v>
      </c>
      <c r="AQ2255" s="48" t="s">
        <v>1205</v>
      </c>
      <c r="AR2255" s="48" t="s">
        <v>1205</v>
      </c>
      <c r="AS2255" s="48" t="s">
        <v>1205</v>
      </c>
      <c r="AT2255" s="48" t="s">
        <v>1205</v>
      </c>
      <c r="AU2255" s="48" t="s">
        <v>1205</v>
      </c>
      <c r="AV2255" s="48" t="s">
        <v>1205</v>
      </c>
      <c r="AW2255" s="48" t="s">
        <v>1205</v>
      </c>
      <c r="AX2255" s="48" t="s">
        <v>1205</v>
      </c>
      <c r="AY2255" s="48" t="s">
        <v>1205</v>
      </c>
      <c r="AZ2255" s="28" t="s">
        <v>1205</v>
      </c>
    </row>
    <row r="2256" ht="15.75" customHeight="1">
      <c r="A2256" s="40">
        <v>2029.0</v>
      </c>
      <c r="B2256" s="28" t="s">
        <v>5852</v>
      </c>
      <c r="C2256" s="41"/>
      <c r="D2256" s="42">
        <f t="array" ref="D2256">index(systems,match($A2256,INDEX(systems,0,1),),3)</f>
        <v>778.425</v>
      </c>
      <c r="E2256" s="42">
        <f t="array" ref="E2256">index(systems,match($A2256,INDEX(systems,0,1),),4)</f>
        <v>199.976</v>
      </c>
      <c r="F2256" s="43" t="str">
        <f>IFERROR(__xludf.DUMMYFUNCTION("let(row, match($B2256&amp;if($C2256&lt;&gt;"""","" [""&amp;$C2256&amp;""]"",""""),index(nebulae,,2),0),join("","",iferror(round(index(nebulae,row,5)/2,3),1),iferror(round(index(nebulae,row,6)/2,3),1),0))"),"1,1,0")</f>
        <v>1,1,0</v>
      </c>
      <c r="G2256" s="44" t="s">
        <v>5853</v>
      </c>
      <c r="H2256" s="45">
        <f t="array" ref="H2256">let(systemId,match(A2256,index(systems,0,1),),refSystemId,match($H$1,index(systems,0,1),),x,index(systems,systemId,3),y,index(systems,systemId,4),refX,index(systems,refSystemId,3),refY,index(systems,refSystemId,4),round(sqrt((x-refX)^2+(y-refY)^2),3))</f>
        <v>803.701</v>
      </c>
      <c r="I2256" s="41"/>
      <c r="J2256" s="41"/>
      <c r="K2256" s="41"/>
      <c r="L2256" s="41"/>
      <c r="M2256" s="41"/>
      <c r="N2256" s="41"/>
      <c r="O2256" s="41"/>
      <c r="P2256" s="48" t="s">
        <v>840</v>
      </c>
      <c r="Q2256" s="48" t="s">
        <v>840</v>
      </c>
      <c r="R2256" s="48" t="s">
        <v>840</v>
      </c>
      <c r="S2256" s="48" t="s">
        <v>840</v>
      </c>
      <c r="T2256" s="48" t="s">
        <v>840</v>
      </c>
      <c r="U2256" s="48" t="s">
        <v>422</v>
      </c>
      <c r="V2256" s="48" t="s">
        <v>422</v>
      </c>
      <c r="W2256" s="48" t="s">
        <v>422</v>
      </c>
      <c r="X2256" s="48" t="s">
        <v>422</v>
      </c>
      <c r="Y2256" s="48" t="s">
        <v>422</v>
      </c>
      <c r="Z2256" s="48" t="s">
        <v>422</v>
      </c>
      <c r="AA2256" s="48" t="s">
        <v>422</v>
      </c>
      <c r="AB2256" s="48" t="s">
        <v>422</v>
      </c>
      <c r="AC2256" s="48" t="s">
        <v>422</v>
      </c>
      <c r="AD2256" s="48" t="s">
        <v>422</v>
      </c>
      <c r="AE2256" s="48" t="s">
        <v>422</v>
      </c>
      <c r="AF2256" s="48" t="s">
        <v>422</v>
      </c>
      <c r="AG2256" s="48" t="s">
        <v>422</v>
      </c>
      <c r="AH2256" s="48" t="s">
        <v>422</v>
      </c>
      <c r="AI2256" s="48" t="s">
        <v>422</v>
      </c>
      <c r="AJ2256" s="48" t="s">
        <v>422</v>
      </c>
      <c r="AK2256" s="48" t="s">
        <v>422</v>
      </c>
      <c r="AL2256" s="48" t="s">
        <v>422</v>
      </c>
      <c r="AM2256" s="48" t="s">
        <v>422</v>
      </c>
      <c r="AN2256" s="48" t="s">
        <v>422</v>
      </c>
      <c r="AO2256" s="48" t="s">
        <v>422</v>
      </c>
      <c r="AP2256" s="48" t="s">
        <v>422</v>
      </c>
      <c r="AQ2256" s="48" t="s">
        <v>422</v>
      </c>
      <c r="AR2256" s="48" t="s">
        <v>422</v>
      </c>
      <c r="AS2256" s="48" t="s">
        <v>422</v>
      </c>
      <c r="AT2256" s="48" t="s">
        <v>422</v>
      </c>
      <c r="AU2256" s="48" t="s">
        <v>422</v>
      </c>
      <c r="AV2256" s="48" t="s">
        <v>422</v>
      </c>
      <c r="AW2256" s="48" t="s">
        <v>422</v>
      </c>
      <c r="AX2256" s="48" t="s">
        <v>422</v>
      </c>
      <c r="AY2256" s="48" t="s">
        <v>422</v>
      </c>
      <c r="AZ2256" s="50" t="s">
        <v>841</v>
      </c>
    </row>
    <row r="2257" ht="15.75" customHeight="1">
      <c r="A2257" s="40">
        <v>2030.0</v>
      </c>
      <c r="B2257" s="28" t="s">
        <v>5854</v>
      </c>
      <c r="C2257" s="41"/>
      <c r="D2257" s="42">
        <f t="array" ref="D2257">index(systems,match($A2257,INDEX(systems,0,1),),3)</f>
        <v>-23.534</v>
      </c>
      <c r="E2257" s="42">
        <f t="array" ref="E2257">index(systems,match($A2257,INDEX(systems,0,1),),4)</f>
        <v>-375.392</v>
      </c>
      <c r="F2257" s="43" t="str">
        <f>IFERROR(__xludf.DUMMYFUNCTION("let(row, match($B2257&amp;if($C2257&lt;&gt;"""","" [""&amp;$C2257&amp;""]"",""""),index(nebulae,,2),0),join("","",iferror(round(index(nebulae,row,5)/2,3),1),iferror(round(index(nebulae,row,6)/2,3),1),0))"),"1,1,0")</f>
        <v>1,1,0</v>
      </c>
      <c r="G2257" s="44" t="s">
        <v>5855</v>
      </c>
      <c r="H2257" s="45">
        <f t="array" ref="H2257">let(systemId,match(A2257,index(systems,0,1),),refSystemId,match($H$1,index(systems,0,1),),x,index(systems,systemId,3),y,index(systems,systemId,4),refX,index(systems,refSystemId,3),refY,index(systems,refSystemId,4),round(sqrt((x-refX)^2+(y-refY)^2),3))</f>
        <v>376.129</v>
      </c>
      <c r="I2257" s="28" t="s">
        <v>408</v>
      </c>
      <c r="J2257" s="28" t="s">
        <v>408</v>
      </c>
      <c r="K2257" s="28" t="s">
        <v>408</v>
      </c>
      <c r="L2257" s="28" t="s">
        <v>408</v>
      </c>
      <c r="M2257" s="28" t="s">
        <v>408</v>
      </c>
      <c r="N2257" s="28" t="s">
        <v>408</v>
      </c>
      <c r="O2257" s="41"/>
      <c r="P2257" s="48" t="s">
        <v>1027</v>
      </c>
      <c r="Q2257" s="48" t="s">
        <v>1027</v>
      </c>
      <c r="R2257" s="48" t="s">
        <v>1027</v>
      </c>
      <c r="S2257" s="48" t="s">
        <v>1027</v>
      </c>
      <c r="T2257" s="48" t="s">
        <v>1027</v>
      </c>
      <c r="U2257" s="48" t="s">
        <v>1027</v>
      </c>
      <c r="V2257" s="48" t="s">
        <v>1027</v>
      </c>
      <c r="W2257" s="48" t="s">
        <v>1027</v>
      </c>
      <c r="X2257" s="48" t="s">
        <v>1027</v>
      </c>
      <c r="Y2257" s="48" t="s">
        <v>560</v>
      </c>
      <c r="Z2257" s="48" t="s">
        <v>560</v>
      </c>
      <c r="AA2257" s="48" t="s">
        <v>560</v>
      </c>
      <c r="AB2257" s="48" t="s">
        <v>560</v>
      </c>
      <c r="AC2257" s="48" t="s">
        <v>560</v>
      </c>
      <c r="AD2257" s="48" t="s">
        <v>560</v>
      </c>
      <c r="AE2257" s="48" t="s">
        <v>560</v>
      </c>
      <c r="AF2257" s="48" t="s">
        <v>560</v>
      </c>
      <c r="AG2257" s="48" t="s">
        <v>560</v>
      </c>
      <c r="AH2257" s="48" t="s">
        <v>560</v>
      </c>
      <c r="AI2257" s="48" t="s">
        <v>560</v>
      </c>
      <c r="AJ2257" s="48" t="s">
        <v>560</v>
      </c>
      <c r="AK2257" s="48" t="s">
        <v>560</v>
      </c>
      <c r="AL2257" s="48" t="s">
        <v>560</v>
      </c>
      <c r="AM2257" s="48" t="s">
        <v>560</v>
      </c>
      <c r="AN2257" s="48" t="s">
        <v>560</v>
      </c>
      <c r="AO2257" s="48" t="s">
        <v>560</v>
      </c>
      <c r="AP2257" s="48" t="s">
        <v>560</v>
      </c>
      <c r="AQ2257" s="48" t="s">
        <v>560</v>
      </c>
      <c r="AR2257" s="48" t="s">
        <v>560</v>
      </c>
      <c r="AS2257" s="48" t="s">
        <v>418</v>
      </c>
      <c r="AT2257" s="48" t="s">
        <v>418</v>
      </c>
      <c r="AU2257" s="48" t="s">
        <v>418</v>
      </c>
      <c r="AV2257" s="48" t="s">
        <v>1029</v>
      </c>
      <c r="AW2257" s="48" t="s">
        <v>1029</v>
      </c>
      <c r="AX2257" s="48" t="s">
        <v>1029</v>
      </c>
      <c r="AY2257" s="48" t="s">
        <v>1029</v>
      </c>
      <c r="AZ2257" s="51" t="s">
        <v>1029</v>
      </c>
    </row>
    <row r="2258" ht="15.75" customHeight="1">
      <c r="A2258" s="40">
        <v>2031.0</v>
      </c>
      <c r="B2258" s="28" t="s">
        <v>5856</v>
      </c>
      <c r="C2258" s="41"/>
      <c r="D2258" s="42">
        <f t="array" ref="D2258">index(systems,match($A2258,INDEX(systems,0,1),),3)</f>
        <v>173.962</v>
      </c>
      <c r="E2258" s="42">
        <f t="array" ref="E2258">index(systems,match($A2258,INDEX(systems,0,1),),4)</f>
        <v>-389.373</v>
      </c>
      <c r="F2258" s="43" t="str">
        <f>IFERROR(__xludf.DUMMYFUNCTION("let(row, match($B2258&amp;if($C2258&lt;&gt;"""","" [""&amp;$C2258&amp;""]"",""""),index(nebulae,,2),0),join("","",iferror(round(index(nebulae,row,5)/2,3),1),iferror(round(index(nebulae,row,6)/2,3),1),0))"),"1,1,0")</f>
        <v>1,1,0</v>
      </c>
      <c r="G2258" s="44" t="s">
        <v>5857</v>
      </c>
      <c r="H2258" s="45">
        <f t="array" ref="H2258">let(systemId,match(A2258,index(systems,0,1),),refSystemId,match($H$1,index(systems,0,1),),x,index(systems,systemId,3),y,index(systems,systemId,4),refX,index(systems,refSystemId,3),refY,index(systems,refSystemId,4),round(sqrt((x-refX)^2+(y-refY)^2),3))</f>
        <v>426.467</v>
      </c>
      <c r="I2258" s="28" t="s">
        <v>408</v>
      </c>
      <c r="J2258" s="28" t="s">
        <v>408</v>
      </c>
      <c r="K2258" s="28" t="s">
        <v>408</v>
      </c>
      <c r="L2258" s="28" t="s">
        <v>953</v>
      </c>
      <c r="M2258" s="28" t="s">
        <v>953</v>
      </c>
      <c r="N2258" s="28" t="s">
        <v>953</v>
      </c>
      <c r="O2258" s="48" t="s">
        <v>953</v>
      </c>
      <c r="P2258" s="48" t="s">
        <v>630</v>
      </c>
      <c r="Q2258" s="48" t="s">
        <v>630</v>
      </c>
      <c r="R2258" s="48" t="s">
        <v>630</v>
      </c>
      <c r="S2258" s="48" t="s">
        <v>630</v>
      </c>
      <c r="T2258" s="48" t="s">
        <v>630</v>
      </c>
      <c r="U2258" s="48" t="s">
        <v>630</v>
      </c>
      <c r="V2258" s="48" t="s">
        <v>630</v>
      </c>
      <c r="W2258" s="48" t="s">
        <v>630</v>
      </c>
      <c r="X2258" s="48" t="s">
        <v>630</v>
      </c>
      <c r="Y2258" s="48" t="s">
        <v>630</v>
      </c>
      <c r="Z2258" s="48" t="s">
        <v>630</v>
      </c>
      <c r="AA2258" s="48" t="s">
        <v>630</v>
      </c>
      <c r="AB2258" s="48" t="s">
        <v>630</v>
      </c>
      <c r="AC2258" s="48" t="s">
        <v>630</v>
      </c>
      <c r="AD2258" s="48" t="s">
        <v>630</v>
      </c>
      <c r="AE2258" s="48" t="s">
        <v>630</v>
      </c>
      <c r="AF2258" s="48" t="s">
        <v>630</v>
      </c>
      <c r="AG2258" s="48" t="s">
        <v>630</v>
      </c>
      <c r="AH2258" s="48" t="s">
        <v>630</v>
      </c>
      <c r="AI2258" s="48" t="s">
        <v>630</v>
      </c>
      <c r="AJ2258" s="48" t="s">
        <v>630</v>
      </c>
      <c r="AK2258" s="48" t="s">
        <v>630</v>
      </c>
      <c r="AL2258" s="48" t="s">
        <v>630</v>
      </c>
      <c r="AM2258" s="48" t="s">
        <v>630</v>
      </c>
      <c r="AN2258" s="48" t="s">
        <v>630</v>
      </c>
      <c r="AO2258" s="48" t="s">
        <v>630</v>
      </c>
      <c r="AP2258" s="48" t="s">
        <v>630</v>
      </c>
      <c r="AQ2258" s="48" t="s">
        <v>953</v>
      </c>
      <c r="AR2258" s="48" t="s">
        <v>953</v>
      </c>
      <c r="AS2258" s="48" t="s">
        <v>953</v>
      </c>
      <c r="AT2258" s="48" t="s">
        <v>953</v>
      </c>
      <c r="AU2258" s="48" t="s">
        <v>953</v>
      </c>
      <c r="AV2258" s="48" t="s">
        <v>953</v>
      </c>
      <c r="AW2258" s="48" t="s">
        <v>953</v>
      </c>
      <c r="AX2258" s="48" t="s">
        <v>953</v>
      </c>
      <c r="AY2258" s="48" t="s">
        <v>953</v>
      </c>
      <c r="AZ2258" s="28" t="s">
        <v>953</v>
      </c>
    </row>
    <row r="2259" ht="15.75" customHeight="1">
      <c r="A2259" s="40">
        <v>2032.0</v>
      </c>
      <c r="B2259" s="28" t="s">
        <v>5858</v>
      </c>
      <c r="C2259" s="41"/>
      <c r="D2259" s="42">
        <f t="array" ref="D2259">index(systems,match($A2259,INDEX(systems,0,1),),3)</f>
        <v>-201.608</v>
      </c>
      <c r="E2259" s="42">
        <f t="array" ref="E2259">index(systems,match($A2259,INDEX(systems,0,1),),4)</f>
        <v>-64.927</v>
      </c>
      <c r="F2259" s="43" t="str">
        <f>IFERROR(__xludf.DUMMYFUNCTION("let(row, match($B2259&amp;if($C2259&lt;&gt;"""","" [""&amp;$C2259&amp;""]"",""""),index(nebulae,,2),0),join("","",iferror(round(index(nebulae,row,5)/2,3),1),iferror(round(index(nebulae,row,6)/2,3),1),0))"),"1,1,0")</f>
        <v>1,1,0</v>
      </c>
      <c r="G2259" s="44" t="s">
        <v>5859</v>
      </c>
      <c r="H2259" s="45">
        <f t="array" ref="H2259">let(systemId,match(A2259,index(systems,0,1),),refSystemId,match($H$1,index(systems,0,1),),x,index(systems,systemId,3),y,index(systems,systemId,4),refX,index(systems,refSystemId,3),refY,index(systems,refSystemId,4),round(sqrt((x-refX)^2+(y-refY)^2),3))</f>
        <v>211.805</v>
      </c>
      <c r="I2259" s="28" t="s">
        <v>418</v>
      </c>
      <c r="J2259" s="41"/>
      <c r="K2259" s="41"/>
      <c r="L2259" s="41"/>
      <c r="M2259" s="41"/>
      <c r="N2259" s="28" t="s">
        <v>560</v>
      </c>
      <c r="O2259" s="48" t="s">
        <v>560</v>
      </c>
      <c r="P2259" s="48" t="s">
        <v>560</v>
      </c>
      <c r="Q2259" s="48" t="s">
        <v>560</v>
      </c>
      <c r="R2259" s="48" t="s">
        <v>560</v>
      </c>
      <c r="S2259" s="48" t="s">
        <v>560</v>
      </c>
      <c r="T2259" s="48" t="s">
        <v>560</v>
      </c>
      <c r="U2259" s="48" t="s">
        <v>560</v>
      </c>
      <c r="V2259" s="48" t="s">
        <v>560</v>
      </c>
      <c r="W2259" s="48" t="s">
        <v>560</v>
      </c>
      <c r="X2259" s="48" t="s">
        <v>560</v>
      </c>
      <c r="Y2259" s="48" t="s">
        <v>560</v>
      </c>
      <c r="Z2259" s="48" t="s">
        <v>560</v>
      </c>
      <c r="AA2259" s="48" t="s">
        <v>560</v>
      </c>
      <c r="AB2259" s="48" t="s">
        <v>560</v>
      </c>
      <c r="AC2259" s="48" t="s">
        <v>560</v>
      </c>
      <c r="AD2259" s="48" t="s">
        <v>560</v>
      </c>
      <c r="AE2259" s="48" t="s">
        <v>560</v>
      </c>
      <c r="AF2259" s="48" t="s">
        <v>560</v>
      </c>
      <c r="AG2259" s="48" t="s">
        <v>560</v>
      </c>
      <c r="AH2259" s="48" t="s">
        <v>560</v>
      </c>
      <c r="AI2259" s="48" t="s">
        <v>560</v>
      </c>
      <c r="AJ2259" s="48" t="s">
        <v>560</v>
      </c>
      <c r="AK2259" s="48" t="s">
        <v>560</v>
      </c>
      <c r="AL2259" s="48" t="s">
        <v>560</v>
      </c>
      <c r="AM2259" s="48" t="s">
        <v>560</v>
      </c>
      <c r="AN2259" s="48" t="s">
        <v>560</v>
      </c>
      <c r="AO2259" s="48" t="s">
        <v>560</v>
      </c>
      <c r="AP2259" s="48" t="s">
        <v>483</v>
      </c>
      <c r="AQ2259" s="48" t="s">
        <v>560</v>
      </c>
      <c r="AR2259" s="48" t="s">
        <v>560</v>
      </c>
      <c r="AS2259" s="48" t="s">
        <v>418</v>
      </c>
      <c r="AT2259" s="48" t="s">
        <v>418</v>
      </c>
      <c r="AU2259" s="48" t="s">
        <v>418</v>
      </c>
      <c r="AV2259" s="48" t="s">
        <v>486</v>
      </c>
      <c r="AW2259" s="48" t="s">
        <v>486</v>
      </c>
      <c r="AX2259" s="48" t="s">
        <v>605</v>
      </c>
      <c r="AY2259" s="48" t="s">
        <v>605</v>
      </c>
      <c r="AZ2259" s="28" t="s">
        <v>605</v>
      </c>
    </row>
    <row r="2260" ht="15.75" customHeight="1">
      <c r="A2260" s="40">
        <v>2033.0</v>
      </c>
      <c r="B2260" s="28" t="s">
        <v>5860</v>
      </c>
      <c r="C2260" s="41"/>
      <c r="D2260" s="42">
        <f t="array" ref="D2260">index(systems,match($A2260,INDEX(systems,0,1),),3)</f>
        <v>71.843</v>
      </c>
      <c r="E2260" s="42">
        <f t="array" ref="E2260">index(systems,match($A2260,INDEX(systems,0,1),),4)</f>
        <v>430.888</v>
      </c>
      <c r="F2260" s="43" t="str">
        <f>IFERROR(__xludf.DUMMYFUNCTION("let(row, match($B2260&amp;if($C2260&lt;&gt;"""","" [""&amp;$C2260&amp;""]"",""""),index(nebulae,,2),0),join("","",iferror(round(index(nebulae,row,5)/2,3),1),iferror(round(index(nebulae,row,6)/2,3),1),0))"),"1,1,0")</f>
        <v>1,1,0</v>
      </c>
      <c r="G2260" s="44" t="s">
        <v>5861</v>
      </c>
      <c r="H2260" s="45">
        <f t="array" ref="H2260">let(systemId,match(A2260,index(systems,0,1),),refSystemId,match($H$1,index(systems,0,1),),x,index(systems,systemId,3),y,index(systems,systemId,4),refX,index(systems,refSystemId,3),refY,index(systems,refSystemId,4),round(sqrt((x-refX)^2+(y-refY)^2),3))</f>
        <v>436.836</v>
      </c>
      <c r="I2260" s="46" t="s">
        <v>408</v>
      </c>
      <c r="J2260" s="46" t="s">
        <v>408</v>
      </c>
      <c r="K2260" s="46" t="s">
        <v>408</v>
      </c>
      <c r="L2260" s="47" t="s">
        <v>408</v>
      </c>
      <c r="M2260" s="47" t="s">
        <v>408</v>
      </c>
      <c r="N2260" s="28" t="s">
        <v>408</v>
      </c>
      <c r="O2260" s="41"/>
      <c r="P2260" s="48" t="s">
        <v>2355</v>
      </c>
      <c r="Q2260" s="48" t="s">
        <v>2355</v>
      </c>
      <c r="R2260" s="48" t="s">
        <v>2355</v>
      </c>
      <c r="S2260" s="48" t="s">
        <v>2355</v>
      </c>
      <c r="T2260" s="48" t="s">
        <v>2355</v>
      </c>
      <c r="U2260" s="48" t="s">
        <v>2355</v>
      </c>
      <c r="V2260" s="48" t="s">
        <v>2355</v>
      </c>
      <c r="W2260" s="48" t="s">
        <v>2355</v>
      </c>
      <c r="X2260" s="48" t="s">
        <v>2355</v>
      </c>
      <c r="Y2260" s="48" t="s">
        <v>2355</v>
      </c>
      <c r="Z2260" s="48" t="s">
        <v>2355</v>
      </c>
      <c r="AA2260" s="48" t="s">
        <v>848</v>
      </c>
      <c r="AB2260" s="48" t="s">
        <v>848</v>
      </c>
      <c r="AC2260" s="48" t="s">
        <v>913</v>
      </c>
      <c r="AD2260" s="48" t="s">
        <v>913</v>
      </c>
      <c r="AE2260" s="48" t="s">
        <v>913</v>
      </c>
      <c r="AF2260" s="48" t="s">
        <v>913</v>
      </c>
      <c r="AG2260" s="48" t="s">
        <v>913</v>
      </c>
      <c r="AH2260" s="48" t="s">
        <v>913</v>
      </c>
      <c r="AI2260" s="48" t="s">
        <v>913</v>
      </c>
      <c r="AJ2260" s="48" t="s">
        <v>913</v>
      </c>
      <c r="AK2260" s="48" t="s">
        <v>913</v>
      </c>
      <c r="AL2260" s="48" t="s">
        <v>913</v>
      </c>
      <c r="AM2260" s="48" t="s">
        <v>913</v>
      </c>
      <c r="AN2260" s="48" t="s">
        <v>697</v>
      </c>
      <c r="AO2260" s="48" t="s">
        <v>697</v>
      </c>
      <c r="AP2260" s="48" t="s">
        <v>697</v>
      </c>
      <c r="AQ2260" s="48" t="s">
        <v>697</v>
      </c>
      <c r="AR2260" s="52" t="s">
        <v>697</v>
      </c>
      <c r="AS2260" s="52" t="s">
        <v>697</v>
      </c>
      <c r="AT2260" s="52" t="s">
        <v>697</v>
      </c>
      <c r="AU2260" s="52" t="s">
        <v>697</v>
      </c>
      <c r="AV2260" s="52" t="s">
        <v>851</v>
      </c>
      <c r="AW2260" s="52" t="s">
        <v>851</v>
      </c>
      <c r="AX2260" s="52" t="s">
        <v>851</v>
      </c>
      <c r="AY2260" s="52" t="s">
        <v>851</v>
      </c>
      <c r="AZ2260" s="49" t="s">
        <v>851</v>
      </c>
    </row>
    <row r="2261" ht="15.75" customHeight="1">
      <c r="A2261" s="40">
        <v>2034.0</v>
      </c>
      <c r="B2261" s="28" t="s">
        <v>5862</v>
      </c>
      <c r="C2261" s="41"/>
      <c r="D2261" s="42">
        <f t="array" ref="D2261">index(systems,match($A2261,INDEX(systems,0,1),),3)</f>
        <v>-98.755</v>
      </c>
      <c r="E2261" s="42">
        <f t="array" ref="E2261">index(systems,match($A2261,INDEX(systems,0,1),),4)</f>
        <v>-358.351</v>
      </c>
      <c r="F2261" s="43" t="str">
        <f>IFERROR(__xludf.DUMMYFUNCTION("let(row, match($B2261&amp;if($C2261&lt;&gt;"""","" [""&amp;$C2261&amp;""]"",""""),index(nebulae,,2),0),join("","",iferror(round(index(nebulae,row,5)/2,3),1),iferror(round(index(nebulae,row,6)/2,3),1),0))"),"1,1,0")</f>
        <v>1,1,0</v>
      </c>
      <c r="G2261" s="44" t="s">
        <v>5863</v>
      </c>
      <c r="H2261" s="45">
        <f t="array" ref="H2261">let(systemId,match(A2261,index(systems,0,1),),refSystemId,match($H$1,index(systems,0,1),),x,index(systems,systemId,3),y,index(systems,systemId,4),refX,index(systems,refSystemId,3),refY,index(systems,refSystemId,4),round(sqrt((x-refX)^2+(y-refY)^2),3))</f>
        <v>371.71</v>
      </c>
      <c r="I2261" s="48" t="s">
        <v>408</v>
      </c>
      <c r="J2261" s="41"/>
      <c r="K2261" s="41"/>
      <c r="L2261" s="41"/>
      <c r="M2261" s="28" t="s">
        <v>560</v>
      </c>
      <c r="N2261" s="28" t="s">
        <v>1105</v>
      </c>
      <c r="O2261" s="48" t="s">
        <v>1105</v>
      </c>
      <c r="P2261" s="48" t="s">
        <v>1105</v>
      </c>
      <c r="Q2261" s="48" t="s">
        <v>1105</v>
      </c>
      <c r="R2261" s="48" t="s">
        <v>1105</v>
      </c>
      <c r="S2261" s="48" t="s">
        <v>1105</v>
      </c>
      <c r="T2261" s="48" t="s">
        <v>1105</v>
      </c>
      <c r="U2261" s="48" t="s">
        <v>1110</v>
      </c>
      <c r="V2261" s="48" t="s">
        <v>1110</v>
      </c>
      <c r="W2261" s="48" t="s">
        <v>1110</v>
      </c>
      <c r="X2261" s="48" t="s">
        <v>560</v>
      </c>
      <c r="Y2261" s="48" t="s">
        <v>560</v>
      </c>
      <c r="Z2261" s="48" t="s">
        <v>560</v>
      </c>
      <c r="AA2261" s="48" t="s">
        <v>560</v>
      </c>
      <c r="AB2261" s="48" t="s">
        <v>560</v>
      </c>
      <c r="AC2261" s="48" t="s">
        <v>560</v>
      </c>
      <c r="AD2261" s="48" t="s">
        <v>560</v>
      </c>
      <c r="AE2261" s="48" t="s">
        <v>560</v>
      </c>
      <c r="AF2261" s="48" t="s">
        <v>560</v>
      </c>
      <c r="AG2261" s="48" t="s">
        <v>560</v>
      </c>
      <c r="AH2261" s="48" t="s">
        <v>560</v>
      </c>
      <c r="AI2261" s="48" t="s">
        <v>560</v>
      </c>
      <c r="AJ2261" s="48" t="s">
        <v>560</v>
      </c>
      <c r="AK2261" s="48" t="s">
        <v>560</v>
      </c>
      <c r="AL2261" s="48" t="s">
        <v>560</v>
      </c>
      <c r="AM2261" s="48" t="s">
        <v>560</v>
      </c>
      <c r="AN2261" s="48" t="s">
        <v>560</v>
      </c>
      <c r="AO2261" s="48" t="s">
        <v>560</v>
      </c>
      <c r="AP2261" s="48" t="s">
        <v>560</v>
      </c>
      <c r="AQ2261" s="48" t="s">
        <v>560</v>
      </c>
      <c r="AR2261" s="48" t="s">
        <v>560</v>
      </c>
      <c r="AS2261" s="48" t="s">
        <v>418</v>
      </c>
      <c r="AT2261" s="48" t="s">
        <v>418</v>
      </c>
      <c r="AU2261" s="48" t="s">
        <v>418</v>
      </c>
      <c r="AV2261" s="48" t="s">
        <v>969</v>
      </c>
      <c r="AW2261" s="48" t="s">
        <v>969</v>
      </c>
      <c r="AX2261" s="48" t="s">
        <v>969</v>
      </c>
      <c r="AY2261" s="48" t="s">
        <v>969</v>
      </c>
      <c r="AZ2261" s="51" t="s">
        <v>969</v>
      </c>
    </row>
    <row r="2262" ht="15.75" customHeight="1">
      <c r="A2262" s="40">
        <v>2035.0</v>
      </c>
      <c r="B2262" s="28" t="s">
        <v>5864</v>
      </c>
      <c r="C2262" s="41"/>
      <c r="D2262" s="42">
        <f t="array" ref="D2262">index(systems,match($A2262,INDEX(systems,0,1),),3)</f>
        <v>492.678</v>
      </c>
      <c r="E2262" s="42">
        <f t="array" ref="E2262">index(systems,match($A2262,INDEX(systems,0,1),),4)</f>
        <v>76.984</v>
      </c>
      <c r="F2262" s="43" t="str">
        <f>IFERROR(__xludf.DUMMYFUNCTION("let(row, match($B2262&amp;if($C2262&lt;&gt;"""","" [""&amp;$C2262&amp;""]"",""""),index(nebulae,,2),0),join("","",iferror(round(index(nebulae,row,5)/2,3),1),iferror(round(index(nebulae,row,6)/2,3),1),0))"),"1,1,0")</f>
        <v>1,1,0</v>
      </c>
      <c r="G2262" s="44" t="s">
        <v>5865</v>
      </c>
      <c r="H2262" s="45">
        <f t="array" ref="H2262">let(systemId,match(A2262,index(systems,0,1),),refSystemId,match($H$1,index(systems,0,1),),x,index(systems,systemId,3),y,index(systems,systemId,4),refX,index(systems,refSystemId,3),refY,index(systems,refSystemId,4),round(sqrt((x-refX)^2+(y-refY)^2),3))</f>
        <v>498.656</v>
      </c>
      <c r="I2262" s="54"/>
      <c r="J2262" s="54"/>
      <c r="K2262" s="54"/>
      <c r="L2262" s="54"/>
      <c r="M2262" s="54"/>
      <c r="N2262" s="49" t="s">
        <v>552</v>
      </c>
      <c r="O2262" s="52" t="s">
        <v>620</v>
      </c>
      <c r="P2262" s="48" t="s">
        <v>620</v>
      </c>
      <c r="Q2262" s="48" t="s">
        <v>620</v>
      </c>
      <c r="R2262" s="48" t="s">
        <v>620</v>
      </c>
      <c r="S2262" s="48" t="s">
        <v>620</v>
      </c>
      <c r="T2262" s="48" t="s">
        <v>620</v>
      </c>
      <c r="U2262" s="48" t="s">
        <v>620</v>
      </c>
      <c r="V2262" s="48" t="s">
        <v>620</v>
      </c>
      <c r="W2262" s="48" t="s">
        <v>620</v>
      </c>
      <c r="X2262" s="48" t="s">
        <v>620</v>
      </c>
      <c r="Y2262" s="48" t="s">
        <v>1070</v>
      </c>
      <c r="Z2262" s="48" t="s">
        <v>1070</v>
      </c>
      <c r="AA2262" s="48" t="s">
        <v>1071</v>
      </c>
      <c r="AB2262" s="48" t="s">
        <v>1071</v>
      </c>
      <c r="AC2262" s="48" t="s">
        <v>1071</v>
      </c>
      <c r="AD2262" s="48" t="s">
        <v>1071</v>
      </c>
      <c r="AE2262" s="48" t="s">
        <v>1071</v>
      </c>
      <c r="AF2262" s="48" t="s">
        <v>1071</v>
      </c>
      <c r="AG2262" s="48" t="s">
        <v>1071</v>
      </c>
      <c r="AH2262" s="48" t="s">
        <v>1071</v>
      </c>
      <c r="AI2262" s="48" t="s">
        <v>1071</v>
      </c>
      <c r="AJ2262" s="48" t="s">
        <v>1071</v>
      </c>
      <c r="AK2262" s="48" t="s">
        <v>1071</v>
      </c>
      <c r="AL2262" s="48" t="s">
        <v>1071</v>
      </c>
      <c r="AM2262" s="48" t="s">
        <v>1071</v>
      </c>
      <c r="AN2262" s="48" t="s">
        <v>1071</v>
      </c>
      <c r="AO2262" s="48" t="s">
        <v>1070</v>
      </c>
      <c r="AP2262" s="48" t="s">
        <v>1070</v>
      </c>
      <c r="AQ2262" s="48" t="s">
        <v>1070</v>
      </c>
      <c r="AR2262" s="52" t="s">
        <v>5866</v>
      </c>
      <c r="AS2262" s="52" t="s">
        <v>5866</v>
      </c>
      <c r="AT2262" s="48" t="s">
        <v>921</v>
      </c>
      <c r="AU2262" s="48" t="s">
        <v>921</v>
      </c>
      <c r="AV2262" s="48" t="s">
        <v>777</v>
      </c>
      <c r="AW2262" s="48" t="s">
        <v>777</v>
      </c>
      <c r="AX2262" s="48" t="s">
        <v>777</v>
      </c>
      <c r="AY2262" s="48" t="s">
        <v>777</v>
      </c>
      <c r="AZ2262" s="28" t="s">
        <v>777</v>
      </c>
    </row>
    <row r="2263" ht="15.75" customHeight="1">
      <c r="A2263" s="40">
        <v>2917.0</v>
      </c>
      <c r="B2263" s="28" t="s">
        <v>5867</v>
      </c>
      <c r="C2263" s="41"/>
      <c r="D2263" s="42">
        <f t="array" ref="D2263">index(systems,match($A2263,INDEX(systems,0,1),),3)</f>
        <v>-117.692</v>
      </c>
      <c r="E2263" s="42">
        <f t="array" ref="E2263">index(systems,match($A2263,INDEX(systems,0,1),),4)</f>
        <v>490.71</v>
      </c>
      <c r="F2263" s="43" t="str">
        <f>IFERROR(__xludf.DUMMYFUNCTION("let(row, match($B2263&amp;if($C2263&lt;&gt;"""","" [""&amp;$C2263&amp;""]"",""""),index(nebulae,,2),0),join("","",iferror(round(index(nebulae,row,5)/2,3),1),iferror(round(index(nebulae,row,6)/2,3),1),0))"),"1,1,0")</f>
        <v>1,1,0</v>
      </c>
      <c r="G2263" s="44" t="s">
        <v>5868</v>
      </c>
      <c r="H2263" s="45">
        <f t="array" ref="H2263">let(systemId,match(A2263,index(systems,0,1),),refSystemId,match($H$1,index(systems,0,1),),x,index(systems,systemId,3),y,index(systems,systemId,4),refX,index(systems,refSystemId,3),refY,index(systems,refSystemId,4),round(sqrt((x-refX)^2+(y-refY)^2),3))</f>
        <v>504.626</v>
      </c>
      <c r="I2263" s="46" t="s">
        <v>408</v>
      </c>
      <c r="J2263" s="46" t="s">
        <v>408</v>
      </c>
      <c r="K2263" s="46" t="s">
        <v>408</v>
      </c>
      <c r="L2263" s="46" t="s">
        <v>408</v>
      </c>
      <c r="M2263" s="46" t="s">
        <v>408</v>
      </c>
      <c r="N2263" s="28" t="s">
        <v>408</v>
      </c>
      <c r="O2263" s="41"/>
      <c r="P2263" s="48" t="s">
        <v>408</v>
      </c>
      <c r="Q2263" s="48" t="s">
        <v>408</v>
      </c>
      <c r="R2263" s="48" t="s">
        <v>408</v>
      </c>
      <c r="S2263" s="48" t="s">
        <v>408</v>
      </c>
      <c r="T2263" s="48" t="s">
        <v>408</v>
      </c>
      <c r="U2263" s="48" t="s">
        <v>408</v>
      </c>
      <c r="V2263" s="48" t="s">
        <v>408</v>
      </c>
      <c r="W2263" s="48" t="s">
        <v>408</v>
      </c>
      <c r="X2263" s="48" t="s">
        <v>408</v>
      </c>
      <c r="Y2263" s="48" t="s">
        <v>1700</v>
      </c>
      <c r="Z2263" s="48" t="s">
        <v>1700</v>
      </c>
      <c r="AA2263" s="48" t="s">
        <v>1700</v>
      </c>
      <c r="AB2263" s="48" t="s">
        <v>849</v>
      </c>
      <c r="AC2263" s="48" t="s">
        <v>849</v>
      </c>
      <c r="AD2263" s="48" t="s">
        <v>849</v>
      </c>
      <c r="AE2263" s="48" t="s">
        <v>849</v>
      </c>
      <c r="AF2263" s="48" t="s">
        <v>849</v>
      </c>
      <c r="AG2263" s="48" t="s">
        <v>849</v>
      </c>
      <c r="AH2263" s="48" t="s">
        <v>849</v>
      </c>
      <c r="AI2263" s="48" t="s">
        <v>849</v>
      </c>
      <c r="AJ2263" s="48" t="s">
        <v>849</v>
      </c>
      <c r="AK2263" s="48" t="s">
        <v>849</v>
      </c>
      <c r="AL2263" s="48" t="s">
        <v>849</v>
      </c>
      <c r="AM2263" s="48" t="s">
        <v>849</v>
      </c>
      <c r="AN2263" s="48" t="s">
        <v>849</v>
      </c>
      <c r="AO2263" s="48" t="s">
        <v>849</v>
      </c>
      <c r="AP2263" s="48" t="s">
        <v>849</v>
      </c>
      <c r="AQ2263" s="48" t="s">
        <v>850</v>
      </c>
      <c r="AR2263" s="48" t="s">
        <v>850</v>
      </c>
      <c r="AS2263" s="48" t="s">
        <v>850</v>
      </c>
      <c r="AT2263" s="48" t="s">
        <v>418</v>
      </c>
      <c r="AU2263" s="48" t="s">
        <v>1701</v>
      </c>
      <c r="AV2263" s="56" t="s">
        <v>1701</v>
      </c>
      <c r="AW2263" s="56" t="s">
        <v>1701</v>
      </c>
      <c r="AX2263" s="56" t="s">
        <v>1701</v>
      </c>
      <c r="AY2263" s="56" t="s">
        <v>1701</v>
      </c>
      <c r="AZ2263" s="51" t="s">
        <v>1701</v>
      </c>
    </row>
    <row r="2264" ht="15.75" customHeight="1">
      <c r="A2264" s="40">
        <v>2036.0</v>
      </c>
      <c r="B2264" s="28" t="s">
        <v>5869</v>
      </c>
      <c r="C2264" s="41"/>
      <c r="D2264" s="42">
        <f t="array" ref="D2264">index(systems,match($A2264,INDEX(systems,0,1),),3)</f>
        <v>-53.786</v>
      </c>
      <c r="E2264" s="42">
        <f t="array" ref="E2264">index(systems,match($A2264,INDEX(systems,0,1),),4)</f>
        <v>364.691</v>
      </c>
      <c r="F2264" s="43" t="str">
        <f>IFERROR(__xludf.DUMMYFUNCTION("let(row, match($B2264&amp;if($C2264&lt;&gt;"""","" [""&amp;$C2264&amp;""]"",""""),index(nebulae,,2),0),join("","",iferror(round(index(nebulae,row,5)/2,3),1),iferror(round(index(nebulae,row,6)/2,3),1),0))"),"1,1,0")</f>
        <v>1,1,0</v>
      </c>
      <c r="G2264" s="44" t="s">
        <v>5870</v>
      </c>
      <c r="H2264" s="45">
        <f t="array" ref="H2264">let(systemId,match(A2264,index(systems,0,1),),refSystemId,match($H$1,index(systems,0,1),),x,index(systems,systemId,3),y,index(systems,systemId,4),refX,index(systems,refSystemId,3),refY,index(systems,refSystemId,4),round(sqrt((x-refX)^2+(y-refY)^2),3))</f>
        <v>368.636</v>
      </c>
      <c r="I2264" s="46" t="s">
        <v>408</v>
      </c>
      <c r="J2264" s="46" t="s">
        <v>408</v>
      </c>
      <c r="K2264" s="46" t="s">
        <v>408</v>
      </c>
      <c r="L2264" s="47" t="s">
        <v>408</v>
      </c>
      <c r="M2264" s="47" t="s">
        <v>408</v>
      </c>
      <c r="N2264" s="28" t="s">
        <v>408</v>
      </c>
      <c r="O2264" s="41"/>
      <c r="P2264" s="48" t="s">
        <v>902</v>
      </c>
      <c r="Q2264" s="48" t="s">
        <v>902</v>
      </c>
      <c r="R2264" s="48" t="s">
        <v>902</v>
      </c>
      <c r="S2264" s="48" t="s">
        <v>902</v>
      </c>
      <c r="T2264" s="48" t="s">
        <v>902</v>
      </c>
      <c r="U2264" s="48" t="s">
        <v>902</v>
      </c>
      <c r="V2264" s="48" t="s">
        <v>902</v>
      </c>
      <c r="W2264" s="48" t="s">
        <v>902</v>
      </c>
      <c r="X2264" s="48" t="s">
        <v>846</v>
      </c>
      <c r="Y2264" s="48" t="s">
        <v>902</v>
      </c>
      <c r="Z2264" s="48" t="s">
        <v>902</v>
      </c>
      <c r="AA2264" s="48" t="s">
        <v>976</v>
      </c>
      <c r="AB2264" s="48" t="s">
        <v>976</v>
      </c>
      <c r="AC2264" s="48" t="s">
        <v>976</v>
      </c>
      <c r="AD2264" s="48" t="s">
        <v>976</v>
      </c>
      <c r="AE2264" s="48" t="s">
        <v>849</v>
      </c>
      <c r="AF2264" s="48" t="s">
        <v>849</v>
      </c>
      <c r="AG2264" s="48" t="s">
        <v>849</v>
      </c>
      <c r="AH2264" s="48" t="s">
        <v>849</v>
      </c>
      <c r="AI2264" s="48" t="s">
        <v>849</v>
      </c>
      <c r="AJ2264" s="48" t="s">
        <v>849</v>
      </c>
      <c r="AK2264" s="48" t="s">
        <v>849</v>
      </c>
      <c r="AL2264" s="48" t="s">
        <v>849</v>
      </c>
      <c r="AM2264" s="48" t="s">
        <v>849</v>
      </c>
      <c r="AN2264" s="48" t="s">
        <v>849</v>
      </c>
      <c r="AO2264" s="48" t="s">
        <v>849</v>
      </c>
      <c r="AP2264" s="48" t="s">
        <v>849</v>
      </c>
      <c r="AQ2264" s="48" t="s">
        <v>849</v>
      </c>
      <c r="AR2264" s="48" t="s">
        <v>849</v>
      </c>
      <c r="AS2264" s="48" t="s">
        <v>849</v>
      </c>
      <c r="AT2264" s="48" t="s">
        <v>849</v>
      </c>
      <c r="AU2264" s="48" t="s">
        <v>849</v>
      </c>
      <c r="AV2264" s="48" t="s">
        <v>849</v>
      </c>
      <c r="AW2264" s="48" t="s">
        <v>849</v>
      </c>
      <c r="AX2264" s="48" t="s">
        <v>850</v>
      </c>
      <c r="AY2264" s="48" t="s">
        <v>850</v>
      </c>
      <c r="AZ2264" s="28" t="s">
        <v>850</v>
      </c>
    </row>
    <row r="2265" ht="15.75" customHeight="1">
      <c r="A2265" s="40">
        <v>2037.0</v>
      </c>
      <c r="B2265" s="28" t="s">
        <v>5871</v>
      </c>
      <c r="C2265" s="41"/>
      <c r="D2265" s="42">
        <f t="array" ref="D2265">index(systems,match($A2265,INDEX(systems,0,1),),3)</f>
        <v>113.108</v>
      </c>
      <c r="E2265" s="42">
        <f t="array" ref="E2265">index(systems,match($A2265,INDEX(systems,0,1),),4)</f>
        <v>-122.491</v>
      </c>
      <c r="F2265" s="43" t="str">
        <f>IFERROR(__xludf.DUMMYFUNCTION("let(row, match($B2265&amp;if($C2265&lt;&gt;"""","" [""&amp;$C2265&amp;""]"",""""),index(nebulae,,2),0),join("","",iferror(round(index(nebulae,row,5)/2,3),1),iferror(round(index(nebulae,row,6)/2,3),1),0))"),"1,1,0")</f>
        <v>1,1,0</v>
      </c>
      <c r="G2265" s="44" t="s">
        <v>5872</v>
      </c>
      <c r="H2265" s="45">
        <f t="array" ref="H2265">let(systemId,match(A2265,index(systems,0,1),),refSystemId,match($H$1,index(systems,0,1),),x,index(systems,systemId,3),y,index(systems,systemId,4),refX,index(systems,refSystemId,3),refY,index(systems,refSystemId,4),round(sqrt((x-refX)^2+(y-refY)^2),3))</f>
        <v>166.726</v>
      </c>
      <c r="I2265" s="46" t="s">
        <v>408</v>
      </c>
      <c r="J2265" s="46" t="s">
        <v>408</v>
      </c>
      <c r="K2265" s="46" t="s">
        <v>408</v>
      </c>
      <c r="L2265" s="46" t="s">
        <v>408</v>
      </c>
      <c r="M2265" s="46" t="s">
        <v>408</v>
      </c>
      <c r="N2265" s="28" t="s">
        <v>408</v>
      </c>
      <c r="O2265" s="41"/>
      <c r="P2265" s="48" t="s">
        <v>501</v>
      </c>
      <c r="Q2265" s="48" t="s">
        <v>501</v>
      </c>
      <c r="R2265" s="48" t="s">
        <v>501</v>
      </c>
      <c r="S2265" s="48" t="s">
        <v>501</v>
      </c>
      <c r="T2265" s="48" t="s">
        <v>501</v>
      </c>
      <c r="U2265" s="48" t="s">
        <v>501</v>
      </c>
      <c r="V2265" s="48" t="s">
        <v>501</v>
      </c>
      <c r="W2265" s="48" t="s">
        <v>501</v>
      </c>
      <c r="X2265" s="48" t="s">
        <v>422</v>
      </c>
      <c r="Y2265" s="48" t="s">
        <v>422</v>
      </c>
      <c r="Z2265" s="48" t="s">
        <v>422</v>
      </c>
      <c r="AA2265" s="48" t="s">
        <v>422</v>
      </c>
      <c r="AB2265" s="48" t="s">
        <v>422</v>
      </c>
      <c r="AC2265" s="48" t="s">
        <v>422</v>
      </c>
      <c r="AD2265" s="48" t="s">
        <v>422</v>
      </c>
      <c r="AE2265" s="48" t="s">
        <v>422</v>
      </c>
      <c r="AF2265" s="48" t="s">
        <v>422</v>
      </c>
      <c r="AG2265" s="48" t="s">
        <v>422</v>
      </c>
      <c r="AH2265" s="48" t="s">
        <v>422</v>
      </c>
      <c r="AI2265" s="48" t="s">
        <v>422</v>
      </c>
      <c r="AJ2265" s="48" t="s">
        <v>422</v>
      </c>
      <c r="AK2265" s="48" t="s">
        <v>422</v>
      </c>
      <c r="AL2265" s="48" t="s">
        <v>422</v>
      </c>
      <c r="AM2265" s="48" t="s">
        <v>422</v>
      </c>
      <c r="AN2265" s="48" t="s">
        <v>422</v>
      </c>
      <c r="AO2265" s="48" t="s">
        <v>422</v>
      </c>
      <c r="AP2265" s="48" t="s">
        <v>422</v>
      </c>
      <c r="AQ2265" s="48" t="s">
        <v>422</v>
      </c>
      <c r="AR2265" s="48" t="s">
        <v>422</v>
      </c>
      <c r="AS2265" s="48" t="s">
        <v>422</v>
      </c>
      <c r="AT2265" s="48" t="s">
        <v>422</v>
      </c>
      <c r="AU2265" s="48" t="s">
        <v>422</v>
      </c>
      <c r="AV2265" s="48" t="s">
        <v>422</v>
      </c>
      <c r="AW2265" s="48" t="s">
        <v>422</v>
      </c>
      <c r="AX2265" s="48" t="s">
        <v>422</v>
      </c>
      <c r="AY2265" s="48" t="s">
        <v>422</v>
      </c>
      <c r="AZ2265" s="28" t="s">
        <v>422</v>
      </c>
    </row>
    <row r="2266" ht="15.75" customHeight="1">
      <c r="A2266" s="40">
        <v>2038.0</v>
      </c>
      <c r="B2266" s="28" t="s">
        <v>5873</v>
      </c>
      <c r="C2266" s="41"/>
      <c r="D2266" s="42">
        <f t="array" ref="D2266">index(systems,match($A2266,INDEX(systems,0,1),),3)</f>
        <v>216.353</v>
      </c>
      <c r="E2266" s="42">
        <f t="array" ref="E2266">index(systems,match($A2266,INDEX(systems,0,1),),4)</f>
        <v>-319.595</v>
      </c>
      <c r="F2266" s="43" t="str">
        <f>IFERROR(__xludf.DUMMYFUNCTION("let(row, match($B2266&amp;if($C2266&lt;&gt;"""","" [""&amp;$C2266&amp;""]"",""""),index(nebulae,,2),0),join("","",iferror(round(index(nebulae,row,5)/2,3),1),iferror(round(index(nebulae,row,6)/2,3),1),0))"),"7.077,7.109,0")</f>
        <v>7.077,7.109,0</v>
      </c>
      <c r="G2266" s="44" t="s">
        <v>5874</v>
      </c>
      <c r="H2266" s="45">
        <f t="array" ref="H2266">let(systemId,match(A2266,index(systems,0,1),),refSystemId,match($H$1,index(systems,0,1),),x,index(systems,systemId,3),y,index(systems,systemId,4),refX,index(systems,refSystemId,3),refY,index(systems,refSystemId,4),round(sqrt((x-refX)^2+(y-refY)^2),3))</f>
        <v>385.94</v>
      </c>
      <c r="I2266" s="47" t="s">
        <v>408</v>
      </c>
      <c r="J2266" s="47" t="s">
        <v>408</v>
      </c>
      <c r="K2266" s="53"/>
      <c r="L2266" s="53"/>
      <c r="M2266" s="46" t="s">
        <v>953</v>
      </c>
      <c r="N2266" s="28" t="s">
        <v>953</v>
      </c>
      <c r="O2266" s="48" t="s">
        <v>1013</v>
      </c>
      <c r="P2266" s="48" t="s">
        <v>1013</v>
      </c>
      <c r="Q2266" s="48" t="s">
        <v>1013</v>
      </c>
      <c r="R2266" s="48" t="s">
        <v>1013</v>
      </c>
      <c r="S2266" s="48" t="s">
        <v>1013</v>
      </c>
      <c r="T2266" s="48" t="s">
        <v>1013</v>
      </c>
      <c r="U2266" s="48" t="s">
        <v>491</v>
      </c>
      <c r="V2266" s="48" t="s">
        <v>491</v>
      </c>
      <c r="W2266" s="48" t="s">
        <v>491</v>
      </c>
      <c r="X2266" s="48" t="s">
        <v>491</v>
      </c>
      <c r="Y2266" s="48" t="s">
        <v>1324</v>
      </c>
      <c r="Z2266" s="48" t="s">
        <v>1324</v>
      </c>
      <c r="AA2266" s="48" t="s">
        <v>1325</v>
      </c>
      <c r="AB2266" s="48" t="s">
        <v>1325</v>
      </c>
      <c r="AC2266" s="48" t="s">
        <v>1325</v>
      </c>
      <c r="AD2266" s="48" t="s">
        <v>1325</v>
      </c>
      <c r="AE2266" s="48" t="s">
        <v>1325</v>
      </c>
      <c r="AF2266" s="48" t="s">
        <v>1325</v>
      </c>
      <c r="AG2266" s="48" t="s">
        <v>1325</v>
      </c>
      <c r="AH2266" s="48" t="s">
        <v>1325</v>
      </c>
      <c r="AI2266" s="48" t="s">
        <v>1325</v>
      </c>
      <c r="AJ2266" s="48" t="s">
        <v>1325</v>
      </c>
      <c r="AK2266" s="48" t="s">
        <v>1325</v>
      </c>
      <c r="AL2266" s="48" t="s">
        <v>1325</v>
      </c>
      <c r="AM2266" s="48" t="s">
        <v>1325</v>
      </c>
      <c r="AN2266" s="48" t="s">
        <v>1325</v>
      </c>
      <c r="AO2266" s="48" t="s">
        <v>1324</v>
      </c>
      <c r="AP2266" s="48" t="s">
        <v>1324</v>
      </c>
      <c r="AQ2266" s="48" t="s">
        <v>953</v>
      </c>
      <c r="AR2266" s="48" t="s">
        <v>953</v>
      </c>
      <c r="AS2266" s="48" t="s">
        <v>953</v>
      </c>
      <c r="AT2266" s="48" t="s">
        <v>953</v>
      </c>
      <c r="AU2266" s="48" t="s">
        <v>953</v>
      </c>
      <c r="AV2266" s="48" t="s">
        <v>953</v>
      </c>
      <c r="AW2266" s="48" t="s">
        <v>953</v>
      </c>
      <c r="AX2266" s="48" t="s">
        <v>953</v>
      </c>
      <c r="AY2266" s="48" t="s">
        <v>953</v>
      </c>
      <c r="AZ2266" s="51" t="s">
        <v>418</v>
      </c>
    </row>
    <row r="2267" ht="15.75" customHeight="1">
      <c r="A2267" s="40">
        <v>2039.0</v>
      </c>
      <c r="B2267" s="28" t="s">
        <v>5875</v>
      </c>
      <c r="C2267" s="41"/>
      <c r="D2267" s="42">
        <f t="array" ref="D2267">index(systems,match($A2267,INDEX(systems,0,1),),3)</f>
        <v>51.435</v>
      </c>
      <c r="E2267" s="42">
        <f t="array" ref="E2267">index(systems,match($A2267,INDEX(systems,0,1),),4)</f>
        <v>-79.668</v>
      </c>
      <c r="F2267" s="43" t="str">
        <f>IFERROR(__xludf.DUMMYFUNCTION("let(row, match($B2267&amp;if($C2267&lt;&gt;"""","" [""&amp;$C2267&amp;""]"",""""),index(nebulae,,2),0),join("","",iferror(round(index(nebulae,row,5)/2,3),1),iferror(round(index(nebulae,row,6)/2,3),1),0))"),"1,1,0")</f>
        <v>1,1,0</v>
      </c>
      <c r="G2267" s="44" t="s">
        <v>5876</v>
      </c>
      <c r="H2267" s="45">
        <f t="array" ref="H2267">let(systemId,match(A2267,index(systems,0,1),),refSystemId,match($H$1,index(systems,0,1),),x,index(systems,systemId,3),y,index(systems,systemId,4),refX,index(systems,refSystemId,3),refY,index(systems,refSystemId,4),round(sqrt((x-refX)^2+(y-refY)^2),3))</f>
        <v>94.829</v>
      </c>
      <c r="I2267" s="46" t="s">
        <v>408</v>
      </c>
      <c r="J2267" s="53"/>
      <c r="K2267" s="53"/>
      <c r="L2267" s="46" t="s">
        <v>418</v>
      </c>
      <c r="M2267" s="46" t="s">
        <v>807</v>
      </c>
      <c r="N2267" s="28" t="s">
        <v>512</v>
      </c>
      <c r="O2267" s="48" t="s">
        <v>512</v>
      </c>
      <c r="P2267" s="48" t="s">
        <v>512</v>
      </c>
      <c r="Q2267" s="48" t="s">
        <v>512</v>
      </c>
      <c r="R2267" s="48" t="s">
        <v>512</v>
      </c>
      <c r="S2267" s="48" t="s">
        <v>512</v>
      </c>
      <c r="T2267" s="48" t="s">
        <v>520</v>
      </c>
      <c r="U2267" s="48" t="s">
        <v>5481</v>
      </c>
      <c r="V2267" s="48" t="s">
        <v>5481</v>
      </c>
      <c r="W2267" s="48" t="s">
        <v>5481</v>
      </c>
      <c r="X2267" s="48" t="s">
        <v>5481</v>
      </c>
      <c r="Y2267" s="48" t="s">
        <v>5481</v>
      </c>
      <c r="Z2267" s="48" t="s">
        <v>763</v>
      </c>
      <c r="AA2267" s="48" t="s">
        <v>764</v>
      </c>
      <c r="AB2267" s="48" t="s">
        <v>764</v>
      </c>
      <c r="AC2267" s="48" t="s">
        <v>764</v>
      </c>
      <c r="AD2267" s="48" t="s">
        <v>764</v>
      </c>
      <c r="AE2267" s="48" t="s">
        <v>764</v>
      </c>
      <c r="AF2267" s="48" t="s">
        <v>764</v>
      </c>
      <c r="AG2267" s="48" t="s">
        <v>764</v>
      </c>
      <c r="AH2267" s="48" t="s">
        <v>418</v>
      </c>
      <c r="AI2267" s="48" t="s">
        <v>418</v>
      </c>
      <c r="AJ2267" s="48" t="s">
        <v>418</v>
      </c>
      <c r="AK2267" s="48" t="s">
        <v>418</v>
      </c>
      <c r="AL2267" s="48" t="s">
        <v>418</v>
      </c>
      <c r="AM2267" s="48" t="s">
        <v>418</v>
      </c>
      <c r="AN2267" s="48" t="s">
        <v>819</v>
      </c>
      <c r="AO2267" s="48" t="s">
        <v>819</v>
      </c>
      <c r="AP2267" s="48" t="s">
        <v>819</v>
      </c>
      <c r="AQ2267" s="48" t="s">
        <v>516</v>
      </c>
      <c r="AR2267" s="48" t="s">
        <v>765</v>
      </c>
      <c r="AS2267" s="48" t="s">
        <v>765</v>
      </c>
      <c r="AT2267" s="52" t="s">
        <v>518</v>
      </c>
      <c r="AU2267" s="52" t="s">
        <v>518</v>
      </c>
      <c r="AV2267" s="48" t="s">
        <v>518</v>
      </c>
      <c r="AW2267" s="48" t="s">
        <v>418</v>
      </c>
      <c r="AX2267" s="52" t="s">
        <v>520</v>
      </c>
      <c r="AY2267" s="52" t="s">
        <v>5481</v>
      </c>
      <c r="AZ2267" s="28" t="s">
        <v>5481</v>
      </c>
    </row>
    <row r="2268" ht="15.75" customHeight="1">
      <c r="A2268" s="40">
        <v>2040.0</v>
      </c>
      <c r="B2268" s="28" t="s">
        <v>5877</v>
      </c>
      <c r="C2268" s="41"/>
      <c r="D2268" s="42">
        <f t="array" ref="D2268">index(systems,match($A2268,INDEX(systems,0,1),),3)</f>
        <v>-48.314</v>
      </c>
      <c r="E2268" s="42">
        <f t="array" ref="E2268">index(systems,match($A2268,INDEX(systems,0,1),),4)</f>
        <v>-65.598</v>
      </c>
      <c r="F2268" s="43" t="str">
        <f>IFERROR(__xludf.DUMMYFUNCTION("let(row, match($B2268&amp;if($C2268&lt;&gt;"""","" [""&amp;$C2268&amp;""]"",""""),index(nebulae,,2),0),join("","",iferror(round(index(nebulae,row,5)/2,3),1),iferror(round(index(nebulae,row,6)/2,3),1),0))"),"1,1,0")</f>
        <v>1,1,0</v>
      </c>
      <c r="G2268" s="44" t="s">
        <v>5878</v>
      </c>
      <c r="H2268" s="45">
        <f t="array" ref="H2268">let(systemId,match(A2268,index(systems,0,1),),refSystemId,match($H$1,index(systems,0,1),),x,index(systems,systemId,3),y,index(systems,systemId,4),refX,index(systems,refSystemId,3),refY,index(systems,refSystemId,4),round(sqrt((x-refX)^2+(y-refY)^2),3))</f>
        <v>81.47</v>
      </c>
      <c r="I2268" s="46" t="s">
        <v>408</v>
      </c>
      <c r="J2268" s="53"/>
      <c r="K2268" s="53"/>
      <c r="L2268" s="53"/>
      <c r="M2268" s="46" t="s">
        <v>560</v>
      </c>
      <c r="N2268" s="28" t="s">
        <v>427</v>
      </c>
      <c r="O2268" s="48" t="s">
        <v>427</v>
      </c>
      <c r="P2268" s="48" t="s">
        <v>427</v>
      </c>
      <c r="Q2268" s="48" t="s">
        <v>427</v>
      </c>
      <c r="R2268" s="48" t="s">
        <v>427</v>
      </c>
      <c r="S2268" s="48" t="s">
        <v>427</v>
      </c>
      <c r="T2268" s="48" t="s">
        <v>427</v>
      </c>
      <c r="U2268" s="48" t="s">
        <v>427</v>
      </c>
      <c r="V2268" s="48" t="s">
        <v>427</v>
      </c>
      <c r="W2268" s="48" t="s">
        <v>427</v>
      </c>
      <c r="X2268" s="48" t="s">
        <v>427</v>
      </c>
      <c r="Y2268" s="48" t="s">
        <v>422</v>
      </c>
      <c r="Z2268" s="48" t="s">
        <v>422</v>
      </c>
      <c r="AA2268" s="48" t="s">
        <v>422</v>
      </c>
      <c r="AB2268" s="48" t="s">
        <v>422</v>
      </c>
      <c r="AC2268" s="48" t="s">
        <v>422</v>
      </c>
      <c r="AD2268" s="48" t="s">
        <v>422</v>
      </c>
      <c r="AE2268" s="48" t="s">
        <v>422</v>
      </c>
      <c r="AF2268" s="48" t="s">
        <v>422</v>
      </c>
      <c r="AG2268" s="48" t="s">
        <v>422</v>
      </c>
      <c r="AH2268" s="48" t="s">
        <v>422</v>
      </c>
      <c r="AI2268" s="48" t="s">
        <v>422</v>
      </c>
      <c r="AJ2268" s="48" t="s">
        <v>422</v>
      </c>
      <c r="AK2268" s="48" t="s">
        <v>422</v>
      </c>
      <c r="AL2268" s="48" t="s">
        <v>422</v>
      </c>
      <c r="AM2268" s="48" t="s">
        <v>422</v>
      </c>
      <c r="AN2268" s="48" t="s">
        <v>422</v>
      </c>
      <c r="AO2268" s="48" t="s">
        <v>422</v>
      </c>
      <c r="AP2268" s="48" t="s">
        <v>422</v>
      </c>
      <c r="AQ2268" s="48" t="s">
        <v>422</v>
      </c>
      <c r="AR2268" s="48" t="s">
        <v>422</v>
      </c>
      <c r="AS2268" s="48" t="s">
        <v>422</v>
      </c>
      <c r="AT2268" s="48" t="s">
        <v>422</v>
      </c>
      <c r="AU2268" s="48" t="s">
        <v>422</v>
      </c>
      <c r="AV2268" s="48" t="s">
        <v>422</v>
      </c>
      <c r="AW2268" s="48" t="s">
        <v>422</v>
      </c>
      <c r="AX2268" s="48" t="s">
        <v>422</v>
      </c>
      <c r="AY2268" s="48" t="s">
        <v>422</v>
      </c>
      <c r="AZ2268" s="28" t="s">
        <v>422</v>
      </c>
    </row>
    <row r="2269" ht="15.75" customHeight="1">
      <c r="A2269" s="40">
        <v>2041.0</v>
      </c>
      <c r="B2269" s="28" t="s">
        <v>5879</v>
      </c>
      <c r="C2269" s="41"/>
      <c r="D2269" s="42">
        <f t="array" ref="D2269">index(systems,match($A2269,INDEX(systems,0,1),),3)</f>
        <v>344.044</v>
      </c>
      <c r="E2269" s="42">
        <f t="array" ref="E2269">index(systems,match($A2269,INDEX(systems,0,1),),4)</f>
        <v>-68.804</v>
      </c>
      <c r="F2269" s="43" t="str">
        <f>IFERROR(__xludf.DUMMYFUNCTION("let(row, match($B2269&amp;if($C2269&lt;&gt;"""","" [""&amp;$C2269&amp;""]"",""""),index(nebulae,,2),0),join("","",iferror(round(index(nebulae,row,5)/2,3),1),iferror(round(index(nebulae,row,6)/2,3),1),0))"),"1,1,0")</f>
        <v>1,1,0</v>
      </c>
      <c r="G2269" s="44" t="s">
        <v>5880</v>
      </c>
      <c r="H2269" s="45">
        <f t="array" ref="H2269">let(systemId,match(A2269,index(systems,0,1),),refSystemId,match($H$1,index(systems,0,1),),x,index(systems,systemId,3),y,index(systems,systemId,4),refX,index(systems,refSystemId,3),refY,index(systems,refSystemId,4),round(sqrt((x-refX)^2+(y-refY)^2),3))</f>
        <v>350.856</v>
      </c>
      <c r="I2269" s="41"/>
      <c r="J2269" s="28" t="s">
        <v>418</v>
      </c>
      <c r="K2269" s="41"/>
      <c r="L2269" s="41"/>
      <c r="M2269" s="41"/>
      <c r="N2269" s="28" t="s">
        <v>1574</v>
      </c>
      <c r="O2269" s="48" t="s">
        <v>1574</v>
      </c>
      <c r="P2269" s="48" t="s">
        <v>1574</v>
      </c>
      <c r="Q2269" s="48" t="s">
        <v>1574</v>
      </c>
      <c r="R2269" s="48" t="s">
        <v>1574</v>
      </c>
      <c r="S2269" s="48" t="s">
        <v>1574</v>
      </c>
      <c r="T2269" s="48" t="s">
        <v>1574</v>
      </c>
      <c r="U2269" s="48" t="s">
        <v>1574</v>
      </c>
      <c r="V2269" s="48" t="s">
        <v>1574</v>
      </c>
      <c r="W2269" s="48" t="s">
        <v>1574</v>
      </c>
      <c r="X2269" s="48" t="s">
        <v>1574</v>
      </c>
      <c r="Y2269" s="48" t="s">
        <v>1575</v>
      </c>
      <c r="Z2269" s="48" t="s">
        <v>1575</v>
      </c>
      <c r="AA2269" s="48" t="s">
        <v>1576</v>
      </c>
      <c r="AB2269" s="48" t="s">
        <v>1576</v>
      </c>
      <c r="AC2269" s="48" t="s">
        <v>1576</v>
      </c>
      <c r="AD2269" s="48" t="s">
        <v>1576</v>
      </c>
      <c r="AE2269" s="48" t="s">
        <v>1576</v>
      </c>
      <c r="AF2269" s="48" t="s">
        <v>1576</v>
      </c>
      <c r="AG2269" s="48" t="s">
        <v>1576</v>
      </c>
      <c r="AH2269" s="48" t="s">
        <v>1576</v>
      </c>
      <c r="AI2269" s="48" t="s">
        <v>1576</v>
      </c>
      <c r="AJ2269" s="48" t="s">
        <v>1576</v>
      </c>
      <c r="AK2269" s="48" t="s">
        <v>1576</v>
      </c>
      <c r="AL2269" s="48" t="s">
        <v>1576</v>
      </c>
      <c r="AM2269" s="48" t="s">
        <v>1576</v>
      </c>
      <c r="AN2269" s="48" t="s">
        <v>1576</v>
      </c>
      <c r="AO2269" s="48" t="s">
        <v>1575</v>
      </c>
      <c r="AP2269" s="48" t="s">
        <v>1575</v>
      </c>
      <c r="AQ2269" s="48" t="s">
        <v>1575</v>
      </c>
      <c r="AR2269" s="48" t="s">
        <v>1575</v>
      </c>
      <c r="AS2269" s="48" t="s">
        <v>1575</v>
      </c>
      <c r="AT2269" s="48" t="s">
        <v>1575</v>
      </c>
      <c r="AU2269" s="48" t="s">
        <v>1575</v>
      </c>
      <c r="AV2269" s="48" t="s">
        <v>1575</v>
      </c>
      <c r="AW2269" s="48" t="s">
        <v>1575</v>
      </c>
      <c r="AX2269" s="48" t="s">
        <v>1575</v>
      </c>
      <c r="AY2269" s="48" t="s">
        <v>2332</v>
      </c>
      <c r="AZ2269" s="28" t="s">
        <v>1575</v>
      </c>
    </row>
    <row r="2270" ht="15.75" customHeight="1">
      <c r="A2270" s="40">
        <v>2042.0</v>
      </c>
      <c r="B2270" s="28" t="s">
        <v>5881</v>
      </c>
      <c r="C2270" s="41"/>
      <c r="D2270" s="42">
        <f t="array" ref="D2270">index(systems,match($A2270,INDEX(systems,0,1),),3)</f>
        <v>-244.82</v>
      </c>
      <c r="E2270" s="42">
        <f t="array" ref="E2270">index(systems,match($A2270,INDEX(systems,0,1),),4)</f>
        <v>189.173</v>
      </c>
      <c r="F2270" s="43" t="str">
        <f>IFERROR(__xludf.DUMMYFUNCTION("let(row, match($B2270&amp;if($C2270&lt;&gt;"""","" [""&amp;$C2270&amp;""]"",""""),index(nebulae,,2),0),join("","",iferror(round(index(nebulae,row,5)/2,3),1),iferror(round(index(nebulae,row,6)/2,3),1),0))"),"1,1,0")</f>
        <v>1,1,0</v>
      </c>
      <c r="G2270" s="44" t="s">
        <v>5882</v>
      </c>
      <c r="H2270" s="45">
        <f t="array" ref="H2270">let(systemId,match(A2270,index(systems,0,1),),refSystemId,match($H$1,index(systems,0,1),),x,index(systems,systemId,3),y,index(systems,systemId,4),refX,index(systems,refSystemId,3),refY,index(systems,refSystemId,4),round(sqrt((x-refX)^2+(y-refY)^2),3))</f>
        <v>309.392</v>
      </c>
      <c r="I2270" s="53"/>
      <c r="J2270" s="53"/>
      <c r="K2270" s="53"/>
      <c r="L2270" s="46" t="s">
        <v>863</v>
      </c>
      <c r="M2270" s="47" t="s">
        <v>712</v>
      </c>
      <c r="N2270" s="28" t="s">
        <v>435</v>
      </c>
      <c r="O2270" s="48" t="s">
        <v>435</v>
      </c>
      <c r="P2270" s="48" t="s">
        <v>435</v>
      </c>
      <c r="Q2270" s="48" t="s">
        <v>435</v>
      </c>
      <c r="R2270" s="48" t="s">
        <v>435</v>
      </c>
      <c r="S2270" s="48" t="s">
        <v>435</v>
      </c>
      <c r="T2270" s="48" t="s">
        <v>435</v>
      </c>
      <c r="U2270" s="48" t="s">
        <v>435</v>
      </c>
      <c r="V2270" s="48" t="s">
        <v>435</v>
      </c>
      <c r="W2270" s="48" t="s">
        <v>435</v>
      </c>
      <c r="X2270" s="48" t="s">
        <v>435</v>
      </c>
      <c r="Y2270" s="48" t="s">
        <v>435</v>
      </c>
      <c r="Z2270" s="48" t="s">
        <v>435</v>
      </c>
      <c r="AA2270" s="48" t="s">
        <v>3422</v>
      </c>
      <c r="AB2270" s="48" t="s">
        <v>3422</v>
      </c>
      <c r="AC2270" s="48" t="s">
        <v>3422</v>
      </c>
      <c r="AD2270" s="48" t="s">
        <v>3422</v>
      </c>
      <c r="AE2270" s="48" t="s">
        <v>3422</v>
      </c>
      <c r="AF2270" s="48" t="s">
        <v>3422</v>
      </c>
      <c r="AG2270" s="48" t="s">
        <v>3422</v>
      </c>
      <c r="AH2270" s="48" t="s">
        <v>3423</v>
      </c>
      <c r="AI2270" s="48" t="s">
        <v>438</v>
      </c>
      <c r="AJ2270" s="48" t="s">
        <v>438</v>
      </c>
      <c r="AK2270" s="48" t="s">
        <v>438</v>
      </c>
      <c r="AL2270" s="48" t="s">
        <v>438</v>
      </c>
      <c r="AM2270" s="48" t="s">
        <v>438</v>
      </c>
      <c r="AN2270" s="48" t="s">
        <v>438</v>
      </c>
      <c r="AO2270" s="48" t="s">
        <v>438</v>
      </c>
      <c r="AP2270" s="48" t="s">
        <v>438</v>
      </c>
      <c r="AQ2270" s="48" t="s">
        <v>438</v>
      </c>
      <c r="AR2270" s="48" t="s">
        <v>438</v>
      </c>
      <c r="AS2270" s="48" t="s">
        <v>438</v>
      </c>
      <c r="AT2270" s="48" t="s">
        <v>439</v>
      </c>
      <c r="AU2270" s="48" t="s">
        <v>439</v>
      </c>
      <c r="AV2270" s="52" t="s">
        <v>439</v>
      </c>
      <c r="AW2270" s="52" t="s">
        <v>439</v>
      </c>
      <c r="AX2270" s="52" t="s">
        <v>417</v>
      </c>
      <c r="AY2270" s="52" t="s">
        <v>417</v>
      </c>
      <c r="AZ2270" s="49" t="s">
        <v>439</v>
      </c>
    </row>
    <row r="2271" ht="15.75" customHeight="1">
      <c r="A2271" s="40">
        <v>2043.0</v>
      </c>
      <c r="B2271" s="28" t="s">
        <v>5883</v>
      </c>
      <c r="C2271" s="41"/>
      <c r="D2271" s="42">
        <f t="array" ref="D2271">index(systems,match($A2271,INDEX(systems,0,1),),3)</f>
        <v>-422.147</v>
      </c>
      <c r="E2271" s="42">
        <f t="array" ref="E2271">index(systems,match($A2271,INDEX(systems,0,1),),4)</f>
        <v>166.162</v>
      </c>
      <c r="F2271" s="43" t="str">
        <f>IFERROR(__xludf.DUMMYFUNCTION("let(row, match($B2271&amp;if($C2271&lt;&gt;"""","" [""&amp;$C2271&amp;""]"",""""),index(nebulae,,2),0),join("","",iferror(round(index(nebulae,row,5)/2,3),1),iferror(round(index(nebulae,row,6)/2,3),1),0))"),"1,1,0")</f>
        <v>1,1,0</v>
      </c>
      <c r="G2271" s="44" t="s">
        <v>5884</v>
      </c>
      <c r="H2271" s="45">
        <f t="array" ref="H2271">let(systemId,match(A2271,index(systems,0,1),),refSystemId,match($H$1,index(systems,0,1),),x,index(systems,systemId,3),y,index(systems,systemId,4),refX,index(systems,refSystemId,3),refY,index(systems,refSystemId,4),round(sqrt((x-refX)^2+(y-refY)^2),3))</f>
        <v>453.672</v>
      </c>
      <c r="I2271" s="28" t="s">
        <v>408</v>
      </c>
      <c r="J2271" s="28" t="s">
        <v>408</v>
      </c>
      <c r="K2271" s="28" t="s">
        <v>408</v>
      </c>
      <c r="L2271" s="28" t="s">
        <v>408</v>
      </c>
      <c r="M2271" s="28" t="s">
        <v>408</v>
      </c>
      <c r="N2271" s="28" t="s">
        <v>408</v>
      </c>
      <c r="O2271" s="41"/>
      <c r="P2271" s="48" t="s">
        <v>461</v>
      </c>
      <c r="Q2271" s="48" t="s">
        <v>461</v>
      </c>
      <c r="R2271" s="48" t="s">
        <v>461</v>
      </c>
      <c r="S2271" s="48" t="s">
        <v>449</v>
      </c>
      <c r="T2271" s="48" t="s">
        <v>449</v>
      </c>
      <c r="U2271" s="48" t="s">
        <v>449</v>
      </c>
      <c r="V2271" s="48" t="s">
        <v>449</v>
      </c>
      <c r="W2271" s="48" t="s">
        <v>449</v>
      </c>
      <c r="X2271" s="48" t="s">
        <v>449</v>
      </c>
      <c r="Y2271" s="48" t="s">
        <v>449</v>
      </c>
      <c r="Z2271" s="48" t="s">
        <v>449</v>
      </c>
      <c r="AA2271" s="48" t="s">
        <v>684</v>
      </c>
      <c r="AB2271" s="48" t="s">
        <v>684</v>
      </c>
      <c r="AC2271" s="48" t="s">
        <v>684</v>
      </c>
      <c r="AD2271" s="48" t="s">
        <v>684</v>
      </c>
      <c r="AE2271" s="48" t="s">
        <v>684</v>
      </c>
      <c r="AF2271" s="48" t="s">
        <v>684</v>
      </c>
      <c r="AG2271" s="48" t="s">
        <v>684</v>
      </c>
      <c r="AH2271" s="48" t="s">
        <v>685</v>
      </c>
      <c r="AI2271" s="48" t="s">
        <v>464</v>
      </c>
      <c r="AJ2271" s="48" t="s">
        <v>464</v>
      </c>
      <c r="AK2271" s="48" t="s">
        <v>464</v>
      </c>
      <c r="AL2271" s="48" t="s">
        <v>464</v>
      </c>
      <c r="AM2271" s="48" t="s">
        <v>464</v>
      </c>
      <c r="AN2271" s="48" t="s">
        <v>464</v>
      </c>
      <c r="AO2271" s="48" t="s">
        <v>464</v>
      </c>
      <c r="AP2271" s="48" t="s">
        <v>464</v>
      </c>
      <c r="AQ2271" s="48" t="s">
        <v>3096</v>
      </c>
      <c r="AR2271" s="48" t="s">
        <v>3096</v>
      </c>
      <c r="AS2271" s="48" t="s">
        <v>3097</v>
      </c>
      <c r="AT2271" s="52" t="s">
        <v>467</v>
      </c>
      <c r="AU2271" s="52" t="s">
        <v>467</v>
      </c>
      <c r="AV2271" s="52" t="s">
        <v>467</v>
      </c>
      <c r="AW2271" s="52" t="s">
        <v>467</v>
      </c>
      <c r="AX2271" s="52" t="s">
        <v>467</v>
      </c>
      <c r="AY2271" s="52" t="s">
        <v>474</v>
      </c>
      <c r="AZ2271" s="49" t="s">
        <v>474</v>
      </c>
    </row>
    <row r="2272" ht="15.75" customHeight="1">
      <c r="A2272" s="40">
        <v>2044.0</v>
      </c>
      <c r="B2272" s="28" t="s">
        <v>5885</v>
      </c>
      <c r="C2272" s="41"/>
      <c r="D2272" s="42">
        <f t="array" ref="D2272">index(systems,match($A2272,INDEX(systems,0,1),),3)</f>
        <v>362.915</v>
      </c>
      <c r="E2272" s="42">
        <f t="array" ref="E2272">index(systems,match($A2272,INDEX(systems,0,1),),4)</f>
        <v>-129.79</v>
      </c>
      <c r="F2272" s="43" t="str">
        <f>IFERROR(__xludf.DUMMYFUNCTION("let(row, match($B2272&amp;if($C2272&lt;&gt;"""","" [""&amp;$C2272&amp;""]"",""""),index(nebulae,,2),0),join("","",iferror(round(index(nebulae,row,5)/2,3),1),iferror(round(index(nebulae,row,6)/2,3),1),0))"),"1,1,0")</f>
        <v>1,1,0</v>
      </c>
      <c r="G2272" s="44" t="s">
        <v>5886</v>
      </c>
      <c r="H2272" s="45">
        <f t="array" ref="H2272">let(systemId,match(A2272,index(systems,0,1),),refSystemId,match($H$1,index(systems,0,1),),x,index(systems,systemId,3),y,index(systems,systemId,4),refX,index(systems,refSystemId,3),refY,index(systems,refSystemId,4),round(sqrt((x-refX)^2+(y-refY)^2),3))</f>
        <v>385.425</v>
      </c>
      <c r="I2272" s="28" t="s">
        <v>408</v>
      </c>
      <c r="J2272" s="28" t="s">
        <v>408</v>
      </c>
      <c r="K2272" s="41"/>
      <c r="L2272" s="41"/>
      <c r="M2272" s="41"/>
      <c r="N2272" s="28" t="s">
        <v>666</v>
      </c>
      <c r="O2272" s="48" t="s">
        <v>666</v>
      </c>
      <c r="P2272" s="48" t="s">
        <v>666</v>
      </c>
      <c r="Q2272" s="48" t="s">
        <v>666</v>
      </c>
      <c r="R2272" s="48" t="s">
        <v>666</v>
      </c>
      <c r="S2272" s="48" t="s">
        <v>666</v>
      </c>
      <c r="T2272" s="48" t="s">
        <v>666</v>
      </c>
      <c r="U2272" s="48" t="s">
        <v>666</v>
      </c>
      <c r="V2272" s="48" t="s">
        <v>666</v>
      </c>
      <c r="W2272" s="48" t="s">
        <v>666</v>
      </c>
      <c r="X2272" s="48" t="s">
        <v>666</v>
      </c>
      <c r="Y2272" s="48" t="s">
        <v>666</v>
      </c>
      <c r="Z2272" s="48" t="s">
        <v>666</v>
      </c>
      <c r="AA2272" s="48" t="s">
        <v>1024</v>
      </c>
      <c r="AB2272" s="48" t="s">
        <v>1024</v>
      </c>
      <c r="AC2272" s="48" t="s">
        <v>1024</v>
      </c>
      <c r="AD2272" s="48" t="s">
        <v>1024</v>
      </c>
      <c r="AE2272" s="48" t="s">
        <v>1024</v>
      </c>
      <c r="AF2272" s="48" t="s">
        <v>1024</v>
      </c>
      <c r="AG2272" s="48" t="s">
        <v>1024</v>
      </c>
      <c r="AH2272" s="48" t="s">
        <v>1024</v>
      </c>
      <c r="AI2272" s="48" t="s">
        <v>1024</v>
      </c>
      <c r="AJ2272" s="48" t="s">
        <v>1024</v>
      </c>
      <c r="AK2272" s="48" t="s">
        <v>1024</v>
      </c>
      <c r="AL2272" s="48" t="s">
        <v>1024</v>
      </c>
      <c r="AM2272" s="48" t="s">
        <v>1024</v>
      </c>
      <c r="AN2272" s="48" t="s">
        <v>1024</v>
      </c>
      <c r="AO2272" s="48" t="s">
        <v>666</v>
      </c>
      <c r="AP2272" s="48" t="s">
        <v>666</v>
      </c>
      <c r="AQ2272" s="48" t="s">
        <v>666</v>
      </c>
      <c r="AR2272" s="48" t="s">
        <v>666</v>
      </c>
      <c r="AS2272" s="48" t="s">
        <v>666</v>
      </c>
      <c r="AT2272" s="48" t="s">
        <v>666</v>
      </c>
      <c r="AU2272" s="48" t="s">
        <v>666</v>
      </c>
      <c r="AV2272" s="48" t="s">
        <v>666</v>
      </c>
      <c r="AW2272" s="48" t="s">
        <v>666</v>
      </c>
      <c r="AX2272" s="48" t="s">
        <v>666</v>
      </c>
      <c r="AY2272" s="48" t="s">
        <v>666</v>
      </c>
      <c r="AZ2272" s="28" t="s">
        <v>666</v>
      </c>
    </row>
    <row r="2273" ht="15.75" customHeight="1">
      <c r="A2273" s="40">
        <v>2045.0</v>
      </c>
      <c r="B2273" s="28" t="s">
        <v>5887</v>
      </c>
      <c r="C2273" s="41"/>
      <c r="D2273" s="42">
        <f t="array" ref="D2273">index(systems,match($A2273,INDEX(systems,0,1),),3)</f>
        <v>85.025</v>
      </c>
      <c r="E2273" s="42">
        <f t="array" ref="E2273">index(systems,match($A2273,INDEX(systems,0,1),),4)</f>
        <v>-377.176</v>
      </c>
      <c r="F2273" s="43" t="str">
        <f>IFERROR(__xludf.DUMMYFUNCTION("let(row, match($B2273&amp;if($C2273&lt;&gt;"""","" [""&amp;$C2273&amp;""]"",""""),index(nebulae,,2),0),join("","",iferror(round(index(nebulae,row,5)/2,3),1),iferror(round(index(nebulae,row,6)/2,3),1),0))"),"1,1,0")</f>
        <v>1,1,0</v>
      </c>
      <c r="G2273" s="44" t="s">
        <v>5888</v>
      </c>
      <c r="H2273" s="45">
        <f t="array" ref="H2273">let(systemId,match(A2273,index(systems,0,1),),refSystemId,match($H$1,index(systems,0,1),),x,index(systems,systemId,3),y,index(systems,systemId,4),refX,index(systems,refSystemId,3),refY,index(systems,refSystemId,4),round(sqrt((x-refX)^2+(y-refY)^2),3))</f>
        <v>386.641</v>
      </c>
      <c r="I2273" s="28" t="s">
        <v>408</v>
      </c>
      <c r="J2273" s="28" t="s">
        <v>408</v>
      </c>
      <c r="K2273" s="28" t="s">
        <v>408</v>
      </c>
      <c r="L2273" s="28" t="s">
        <v>408</v>
      </c>
      <c r="M2273" s="28" t="s">
        <v>408</v>
      </c>
      <c r="N2273" s="28" t="s">
        <v>408</v>
      </c>
      <c r="O2273" s="41"/>
      <c r="P2273" s="48" t="s">
        <v>1566</v>
      </c>
      <c r="Q2273" s="48" t="s">
        <v>1566</v>
      </c>
      <c r="R2273" s="48" t="s">
        <v>1566</v>
      </c>
      <c r="S2273" s="48" t="s">
        <v>1566</v>
      </c>
      <c r="T2273" s="48" t="s">
        <v>1566</v>
      </c>
      <c r="U2273" s="48" t="s">
        <v>1566</v>
      </c>
      <c r="V2273" s="48" t="s">
        <v>1566</v>
      </c>
      <c r="W2273" s="48" t="s">
        <v>1566</v>
      </c>
      <c r="X2273" s="48" t="s">
        <v>1566</v>
      </c>
      <c r="Y2273" s="48" t="s">
        <v>1846</v>
      </c>
      <c r="Z2273" s="48" t="s">
        <v>1846</v>
      </c>
      <c r="AA2273" s="48" t="s">
        <v>1846</v>
      </c>
      <c r="AB2273" s="48" t="s">
        <v>1846</v>
      </c>
      <c r="AC2273" s="48" t="s">
        <v>1846</v>
      </c>
      <c r="AD2273" s="48" t="s">
        <v>1846</v>
      </c>
      <c r="AE2273" s="48" t="s">
        <v>1846</v>
      </c>
      <c r="AF2273" s="48" t="s">
        <v>1846</v>
      </c>
      <c r="AG2273" s="48" t="s">
        <v>1846</v>
      </c>
      <c r="AH2273" s="48" t="s">
        <v>1846</v>
      </c>
      <c r="AI2273" s="48" t="s">
        <v>1846</v>
      </c>
      <c r="AJ2273" s="48" t="s">
        <v>1846</v>
      </c>
      <c r="AK2273" s="48" t="s">
        <v>1846</v>
      </c>
      <c r="AL2273" s="48" t="s">
        <v>1846</v>
      </c>
      <c r="AM2273" s="48" t="s">
        <v>1846</v>
      </c>
      <c r="AN2273" s="48" t="s">
        <v>2120</v>
      </c>
      <c r="AO2273" s="48" t="s">
        <v>2120</v>
      </c>
      <c r="AP2273" s="48" t="s">
        <v>2120</v>
      </c>
      <c r="AQ2273" s="48" t="s">
        <v>2120</v>
      </c>
      <c r="AR2273" s="48" t="s">
        <v>2120</v>
      </c>
      <c r="AS2273" s="48" t="s">
        <v>2120</v>
      </c>
      <c r="AT2273" s="52" t="s">
        <v>2120</v>
      </c>
      <c r="AU2273" s="52" t="s">
        <v>2120</v>
      </c>
      <c r="AV2273" s="48" t="s">
        <v>2120</v>
      </c>
      <c r="AW2273" s="48" t="s">
        <v>2120</v>
      </c>
      <c r="AX2273" s="52" t="s">
        <v>2120</v>
      </c>
      <c r="AY2273" s="52" t="s">
        <v>2120</v>
      </c>
      <c r="AZ2273" s="28" t="s">
        <v>2120</v>
      </c>
    </row>
    <row r="2274" ht="15.75" customHeight="1">
      <c r="A2274" s="40">
        <v>2046.0</v>
      </c>
      <c r="B2274" s="28" t="s">
        <v>5889</v>
      </c>
      <c r="C2274" s="41"/>
      <c r="D2274" s="42">
        <f t="array" ref="D2274">index(systems,match($A2274,INDEX(systems,0,1),),3)</f>
        <v>62.356</v>
      </c>
      <c r="E2274" s="42">
        <f t="array" ref="E2274">index(systems,match($A2274,INDEX(systems,0,1),),4)</f>
        <v>16.823</v>
      </c>
      <c r="F2274" s="43" t="str">
        <f>IFERROR(__xludf.DUMMYFUNCTION("let(row, match($B2274&amp;if($C2274&lt;&gt;"""","" [""&amp;$C2274&amp;""]"",""""),index(nebulae,,2),0),join("","",iferror(round(index(nebulae,row,5)/2,3),1),iferror(round(index(nebulae,row,6)/2,3),1),0))"),"1,1,0")</f>
        <v>1,1,0</v>
      </c>
      <c r="G2274" s="44" t="s">
        <v>5890</v>
      </c>
      <c r="H2274" s="45">
        <f t="array" ref="H2274">let(systemId,match(A2274,index(systems,0,1),),refSystemId,match($H$1,index(systems,0,1),),x,index(systems,systemId,3),y,index(systems,systemId,4),refX,index(systems,refSystemId,3),refY,index(systems,refSystemId,4),round(sqrt((x-refX)^2+(y-refY)^2),3))</f>
        <v>64.585</v>
      </c>
      <c r="I2274" s="28" t="s">
        <v>408</v>
      </c>
      <c r="J2274" s="69" t="s">
        <v>408</v>
      </c>
      <c r="K2274" s="60" t="s">
        <v>408</v>
      </c>
      <c r="L2274" s="41"/>
      <c r="M2274" s="41"/>
      <c r="N2274" s="28" t="s">
        <v>534</v>
      </c>
      <c r="O2274" s="48" t="s">
        <v>534</v>
      </c>
      <c r="P2274" s="48" t="s">
        <v>534</v>
      </c>
      <c r="Q2274" s="48" t="s">
        <v>534</v>
      </c>
      <c r="R2274" s="48" t="s">
        <v>535</v>
      </c>
      <c r="S2274" s="48" t="s">
        <v>534</v>
      </c>
      <c r="T2274" s="48" t="s">
        <v>647</v>
      </c>
      <c r="U2274" s="48" t="s">
        <v>1079</v>
      </c>
      <c r="V2274" s="48" t="s">
        <v>1079</v>
      </c>
      <c r="W2274" s="48" t="s">
        <v>1079</v>
      </c>
      <c r="X2274" s="48" t="s">
        <v>3207</v>
      </c>
      <c r="Y2274" s="48" t="s">
        <v>422</v>
      </c>
      <c r="Z2274" s="48" t="s">
        <v>422</v>
      </c>
      <c r="AA2274" s="48" t="s">
        <v>422</v>
      </c>
      <c r="AB2274" s="48" t="s">
        <v>422</v>
      </c>
      <c r="AC2274" s="48" t="s">
        <v>422</v>
      </c>
      <c r="AD2274" s="48" t="s">
        <v>422</v>
      </c>
      <c r="AE2274" s="48" t="s">
        <v>422</v>
      </c>
      <c r="AF2274" s="48" t="s">
        <v>422</v>
      </c>
      <c r="AG2274" s="48" t="s">
        <v>422</v>
      </c>
      <c r="AH2274" s="48" t="s">
        <v>422</v>
      </c>
      <c r="AI2274" s="48" t="s">
        <v>422</v>
      </c>
      <c r="AJ2274" s="48" t="s">
        <v>422</v>
      </c>
      <c r="AK2274" s="48" t="s">
        <v>422</v>
      </c>
      <c r="AL2274" s="48" t="s">
        <v>422</v>
      </c>
      <c r="AM2274" s="48" t="s">
        <v>422</v>
      </c>
      <c r="AN2274" s="48" t="s">
        <v>422</v>
      </c>
      <c r="AO2274" s="48" t="s">
        <v>422</v>
      </c>
      <c r="AP2274" s="48" t="s">
        <v>422</v>
      </c>
      <c r="AQ2274" s="48" t="s">
        <v>422</v>
      </c>
      <c r="AR2274" s="48" t="s">
        <v>422</v>
      </c>
      <c r="AS2274" s="48" t="s">
        <v>422</v>
      </c>
      <c r="AT2274" s="48" t="s">
        <v>422</v>
      </c>
      <c r="AU2274" s="48" t="s">
        <v>422</v>
      </c>
      <c r="AV2274" s="48" t="s">
        <v>422</v>
      </c>
      <c r="AW2274" s="48" t="s">
        <v>422</v>
      </c>
      <c r="AX2274" s="48" t="s">
        <v>422</v>
      </c>
      <c r="AY2274" s="48" t="s">
        <v>422</v>
      </c>
      <c r="AZ2274" s="28" t="s">
        <v>422</v>
      </c>
    </row>
    <row r="2275" ht="15.75" customHeight="1">
      <c r="A2275" s="40">
        <v>2047.0</v>
      </c>
      <c r="B2275" s="28" t="s">
        <v>5891</v>
      </c>
      <c r="C2275" s="41"/>
      <c r="D2275" s="42">
        <f t="array" ref="D2275">index(systems,match($A2275,INDEX(systems,0,1),),3)</f>
        <v>109.071</v>
      </c>
      <c r="E2275" s="42">
        <f t="array" ref="E2275">index(systems,match($A2275,INDEX(systems,0,1),),4)</f>
        <v>374.798</v>
      </c>
      <c r="F2275" s="43" t="str">
        <f>IFERROR(__xludf.DUMMYFUNCTION("let(row, match($B2275&amp;if($C2275&lt;&gt;"""","" [""&amp;$C2275&amp;""]"",""""),index(nebulae,,2),0),join("","",iferror(round(index(nebulae,row,5)/2,3),1),iferror(round(index(nebulae,row,6)/2,3),1),0))"),"1,1,0")</f>
        <v>1,1,0</v>
      </c>
      <c r="G2275" s="44" t="s">
        <v>5892</v>
      </c>
      <c r="H2275" s="45">
        <f t="array" ref="H2275">let(systemId,match(A2275,index(systems,0,1),),refSystemId,match($H$1,index(systems,0,1),),x,index(systems,systemId,3),y,index(systems,systemId,4),refX,index(systems,refSystemId,3),refY,index(systems,refSystemId,4),round(sqrt((x-refX)^2+(y-refY)^2),3))</f>
        <v>390.346</v>
      </c>
      <c r="I2275" s="46" t="s">
        <v>408</v>
      </c>
      <c r="J2275" s="46" t="s">
        <v>408</v>
      </c>
      <c r="K2275" s="46" t="s">
        <v>408</v>
      </c>
      <c r="L2275" s="47" t="s">
        <v>408</v>
      </c>
      <c r="M2275" s="47" t="s">
        <v>408</v>
      </c>
      <c r="N2275" s="28" t="s">
        <v>408</v>
      </c>
      <c r="O2275" s="41"/>
      <c r="P2275" s="48" t="s">
        <v>2355</v>
      </c>
      <c r="Q2275" s="48" t="s">
        <v>2355</v>
      </c>
      <c r="R2275" s="48" t="s">
        <v>2355</v>
      </c>
      <c r="S2275" s="48" t="s">
        <v>2355</v>
      </c>
      <c r="T2275" s="48" t="s">
        <v>2355</v>
      </c>
      <c r="U2275" s="48" t="s">
        <v>2355</v>
      </c>
      <c r="V2275" s="48" t="s">
        <v>2355</v>
      </c>
      <c r="W2275" s="48" t="s">
        <v>2355</v>
      </c>
      <c r="X2275" s="48" t="s">
        <v>2355</v>
      </c>
      <c r="Y2275" s="48" t="s">
        <v>2355</v>
      </c>
      <c r="Z2275" s="48" t="s">
        <v>2355</v>
      </c>
      <c r="AA2275" s="48" t="s">
        <v>2356</v>
      </c>
      <c r="AB2275" s="48" t="s">
        <v>2356</v>
      </c>
      <c r="AC2275" s="48" t="s">
        <v>2356</v>
      </c>
      <c r="AD2275" s="48" t="s">
        <v>2356</v>
      </c>
      <c r="AE2275" s="48" t="s">
        <v>913</v>
      </c>
      <c r="AF2275" s="48" t="s">
        <v>913</v>
      </c>
      <c r="AG2275" s="48" t="s">
        <v>913</v>
      </c>
      <c r="AH2275" s="48" t="s">
        <v>913</v>
      </c>
      <c r="AI2275" s="48" t="s">
        <v>913</v>
      </c>
      <c r="AJ2275" s="48" t="s">
        <v>913</v>
      </c>
      <c r="AK2275" s="48" t="s">
        <v>913</v>
      </c>
      <c r="AL2275" s="48" t="s">
        <v>913</v>
      </c>
      <c r="AM2275" s="48" t="s">
        <v>913</v>
      </c>
      <c r="AN2275" s="48" t="s">
        <v>697</v>
      </c>
      <c r="AO2275" s="48" t="s">
        <v>697</v>
      </c>
      <c r="AP2275" s="48" t="s">
        <v>697</v>
      </c>
      <c r="AQ2275" s="48" t="s">
        <v>697</v>
      </c>
      <c r="AR2275" s="48" t="s">
        <v>697</v>
      </c>
      <c r="AS2275" s="48" t="s">
        <v>697</v>
      </c>
      <c r="AT2275" s="48" t="s">
        <v>697</v>
      </c>
      <c r="AU2275" s="48" t="s">
        <v>697</v>
      </c>
      <c r="AV2275" s="48" t="s">
        <v>851</v>
      </c>
      <c r="AW2275" s="52" t="s">
        <v>851</v>
      </c>
      <c r="AX2275" s="52" t="s">
        <v>851</v>
      </c>
      <c r="AY2275" s="52" t="s">
        <v>851</v>
      </c>
      <c r="AZ2275" s="49" t="s">
        <v>851</v>
      </c>
    </row>
    <row r="2276" ht="15.75" customHeight="1">
      <c r="A2276" s="40">
        <v>2048.0</v>
      </c>
      <c r="B2276" s="28" t="s">
        <v>5893</v>
      </c>
      <c r="C2276" s="41"/>
      <c r="D2276" s="42">
        <f t="array" ref="D2276">index(systems,match($A2276,INDEX(systems,0,1),),3)</f>
        <v>-31.545</v>
      </c>
      <c r="E2276" s="42">
        <f t="array" ref="E2276">index(systems,match($A2276,INDEX(systems,0,1),),4)</f>
        <v>-15.558</v>
      </c>
      <c r="F2276" s="43" t="str">
        <f>IFERROR(__xludf.DUMMYFUNCTION("let(row, match($B2276&amp;if($C2276&lt;&gt;"""","" [""&amp;$C2276&amp;""]"",""""),index(nebulae,,2),0),join("","",iferror(round(index(nebulae,row,5)/2,3),1),iferror(round(index(nebulae,row,6)/2,3),1),0))"),"1,1,0")</f>
        <v>1,1,0</v>
      </c>
      <c r="G2276" s="44" t="s">
        <v>5894</v>
      </c>
      <c r="H2276" s="108">
        <f t="array" ref="H2276">let(systemId,match(A2276,index(systems,0,1),),refSystemId,match($H$1,index(systems,0,1),),x,index(systems,systemId,3),y,index(systems,systemId,4),refX,index(systems,refSystemId,3),refY,index(systems,refSystemId,4),round(sqrt((x-refX)^2+(y-refY)^2),3))</f>
        <v>35.173</v>
      </c>
      <c r="I2276" s="28" t="s">
        <v>418</v>
      </c>
      <c r="J2276" s="28" t="s">
        <v>508</v>
      </c>
      <c r="K2276" s="28" t="s">
        <v>508</v>
      </c>
      <c r="L2276" s="28" t="s">
        <v>508</v>
      </c>
      <c r="M2276" s="28" t="s">
        <v>508</v>
      </c>
      <c r="N2276" s="28" t="s">
        <v>639</v>
      </c>
      <c r="O2276" s="48" t="s">
        <v>639</v>
      </c>
      <c r="P2276" s="48" t="s">
        <v>639</v>
      </c>
      <c r="Q2276" s="48" t="s">
        <v>639</v>
      </c>
      <c r="R2276" s="48" t="s">
        <v>640</v>
      </c>
      <c r="S2276" s="48" t="s">
        <v>639</v>
      </c>
      <c r="T2276" s="28" t="s">
        <v>825</v>
      </c>
      <c r="U2276" s="48" t="s">
        <v>560</v>
      </c>
      <c r="V2276" s="48" t="s">
        <v>560</v>
      </c>
      <c r="W2276" s="48" t="s">
        <v>560</v>
      </c>
      <c r="X2276" s="48" t="s">
        <v>560</v>
      </c>
      <c r="Y2276" s="48" t="s">
        <v>3384</v>
      </c>
      <c r="Z2276" s="48" t="s">
        <v>641</v>
      </c>
      <c r="AA2276" s="48" t="s">
        <v>744</v>
      </c>
      <c r="AB2276" s="48" t="s">
        <v>744</v>
      </c>
      <c r="AC2276" s="48" t="s">
        <v>744</v>
      </c>
      <c r="AD2276" s="48" t="s">
        <v>744</v>
      </c>
      <c r="AE2276" s="48" t="s">
        <v>744</v>
      </c>
      <c r="AF2276" s="48" t="s">
        <v>744</v>
      </c>
      <c r="AG2276" s="48" t="s">
        <v>744</v>
      </c>
      <c r="AH2276" s="48" t="s">
        <v>3384</v>
      </c>
      <c r="AI2276" s="48" t="s">
        <v>3384</v>
      </c>
      <c r="AJ2276" s="48" t="s">
        <v>3384</v>
      </c>
      <c r="AK2276" s="48" t="s">
        <v>3384</v>
      </c>
      <c r="AL2276" s="48" t="s">
        <v>3384</v>
      </c>
      <c r="AM2276" s="48" t="s">
        <v>3384</v>
      </c>
      <c r="AN2276" s="48" t="s">
        <v>3384</v>
      </c>
      <c r="AO2276" s="48" t="s">
        <v>3384</v>
      </c>
      <c r="AP2276" s="48" t="s">
        <v>3384</v>
      </c>
      <c r="AQ2276" s="48" t="s">
        <v>516</v>
      </c>
      <c r="AR2276" s="48" t="s">
        <v>517</v>
      </c>
      <c r="AS2276" s="48" t="s">
        <v>428</v>
      </c>
      <c r="AT2276" s="48" t="s">
        <v>428</v>
      </c>
      <c r="AU2276" s="48" t="s">
        <v>428</v>
      </c>
      <c r="AV2276" s="48" t="s">
        <v>428</v>
      </c>
      <c r="AW2276" s="48" t="s">
        <v>428</v>
      </c>
      <c r="AX2276" s="48" t="s">
        <v>931</v>
      </c>
      <c r="AY2276" s="48" t="s">
        <v>605</v>
      </c>
      <c r="AZ2276" s="28" t="s">
        <v>605</v>
      </c>
    </row>
    <row r="2277" ht="15.75" customHeight="1">
      <c r="A2277" s="40">
        <v>3130.0</v>
      </c>
      <c r="B2277" s="28" t="s">
        <v>5895</v>
      </c>
      <c r="C2277" s="28" t="s">
        <v>5896</v>
      </c>
      <c r="D2277" s="42">
        <f t="array" ref="D2277">index(systems,match($A2277,INDEX(systems,0,1),),3)</f>
        <v>44.17</v>
      </c>
      <c r="E2277" s="42">
        <f t="array" ref="E2277">index(systems,match($A2277,INDEX(systems,0,1),),4)</f>
        <v>-466.637</v>
      </c>
      <c r="F2277" s="43" t="str">
        <f>IFERROR(__xludf.DUMMYFUNCTION("let(row, match($B2277&amp;if($C2277&lt;&gt;"""","" [""&amp;$C2277&amp;""]"",""""),index(nebulae,,2),0),join("","",iferror(round(index(nebulae,row,5)/2,3),1),iferror(round(index(nebulae,row,6)/2,3),1),0))"),"1,1,0")</f>
        <v>1,1,0</v>
      </c>
      <c r="G2277" s="44" t="s">
        <v>5897</v>
      </c>
      <c r="H2277" s="45">
        <f t="array" ref="H2277">let(systemId,match(A2277,index(systems,0,1),),refSystemId,match($H$1,index(systems,0,1),),x,index(systems,systemId,3),y,index(systems,systemId,4),refX,index(systems,refSystemId,3),refY,index(systems,refSystemId,4),round(sqrt((x-refX)^2+(y-refY)^2),3))</f>
        <v>468.723</v>
      </c>
      <c r="I2277" s="56" t="s">
        <v>408</v>
      </c>
      <c r="J2277" s="56" t="s">
        <v>408</v>
      </c>
      <c r="K2277" s="56" t="s">
        <v>408</v>
      </c>
      <c r="L2277" s="56" t="s">
        <v>408</v>
      </c>
      <c r="M2277" s="56" t="s">
        <v>408</v>
      </c>
      <c r="N2277" s="56" t="s">
        <v>408</v>
      </c>
      <c r="O2277" s="55"/>
      <c r="P2277" s="56" t="s">
        <v>408</v>
      </c>
      <c r="Q2277" s="51" t="s">
        <v>408</v>
      </c>
      <c r="R2277" s="56" t="s">
        <v>408</v>
      </c>
      <c r="S2277" s="56" t="s">
        <v>408</v>
      </c>
      <c r="T2277" s="51" t="s">
        <v>408</v>
      </c>
      <c r="U2277" s="56" t="s">
        <v>408</v>
      </c>
      <c r="V2277" s="51" t="s">
        <v>408</v>
      </c>
      <c r="W2277" s="56" t="s">
        <v>408</v>
      </c>
      <c r="X2277" s="51" t="s">
        <v>408</v>
      </c>
      <c r="Y2277" s="51" t="s">
        <v>418</v>
      </c>
      <c r="Z2277" s="56" t="s">
        <v>408</v>
      </c>
      <c r="AA2277" s="56" t="s">
        <v>408</v>
      </c>
      <c r="AB2277" s="56" t="s">
        <v>408</v>
      </c>
      <c r="AC2277" s="56" t="s">
        <v>408</v>
      </c>
      <c r="AD2277" s="56" t="s">
        <v>408</v>
      </c>
      <c r="AE2277" s="56" t="s">
        <v>408</v>
      </c>
      <c r="AF2277" s="56" t="s">
        <v>408</v>
      </c>
      <c r="AG2277" s="56" t="s">
        <v>408</v>
      </c>
      <c r="AH2277" s="56" t="s">
        <v>408</v>
      </c>
      <c r="AI2277" s="56" t="s">
        <v>408</v>
      </c>
      <c r="AJ2277" s="56" t="s">
        <v>408</v>
      </c>
      <c r="AK2277" s="56" t="s">
        <v>408</v>
      </c>
      <c r="AL2277" s="56" t="s">
        <v>408</v>
      </c>
      <c r="AM2277" s="56" t="s">
        <v>408</v>
      </c>
      <c r="AN2277" s="56" t="s">
        <v>408</v>
      </c>
      <c r="AO2277" s="56" t="s">
        <v>408</v>
      </c>
      <c r="AP2277" s="56" t="s">
        <v>408</v>
      </c>
      <c r="AQ2277" s="56" t="s">
        <v>408</v>
      </c>
      <c r="AR2277" s="56" t="s">
        <v>408</v>
      </c>
      <c r="AS2277" s="56" t="s">
        <v>408</v>
      </c>
      <c r="AT2277" s="56" t="s">
        <v>408</v>
      </c>
      <c r="AU2277" s="56" t="s">
        <v>408</v>
      </c>
      <c r="AV2277" s="56" t="s">
        <v>2483</v>
      </c>
      <c r="AW2277" s="56" t="s">
        <v>2483</v>
      </c>
      <c r="AX2277" s="56" t="s">
        <v>2483</v>
      </c>
      <c r="AY2277" s="56" t="s">
        <v>2483</v>
      </c>
      <c r="AZ2277" s="51" t="s">
        <v>2483</v>
      </c>
    </row>
    <row r="2278" ht="15.75" customHeight="1">
      <c r="A2278" s="40">
        <v>2049.0</v>
      </c>
      <c r="B2278" s="28" t="s">
        <v>5898</v>
      </c>
      <c r="C2278" s="41"/>
      <c r="D2278" s="42">
        <f t="array" ref="D2278">index(systems,match($A2278,INDEX(systems,0,1),),3)</f>
        <v>56.332</v>
      </c>
      <c r="E2278" s="42">
        <f t="array" ref="E2278">index(systems,match($A2278,INDEX(systems,0,1),),4)</f>
        <v>362.877</v>
      </c>
      <c r="F2278" s="43" t="str">
        <f>IFERROR(__xludf.DUMMYFUNCTION("let(row, match($B2278&amp;if($C2278&lt;&gt;"""","" [""&amp;$C2278&amp;""]"",""""),index(nebulae,,2),0),join("","",iferror(round(index(nebulae,row,5)/2,3),1),iferror(round(index(nebulae,row,6)/2,3),1),0))"),"1,1,0")</f>
        <v>1,1,0</v>
      </c>
      <c r="G2278" s="44" t="s">
        <v>5899</v>
      </c>
      <c r="H2278" s="45">
        <f t="array" ref="H2278">let(systemId,match(A2278,index(systems,0,1),),refSystemId,match($H$1,index(systems,0,1),),x,index(systems,systemId,3),y,index(systems,systemId,4),refX,index(systems,refSystemId,3),refY,index(systems,refSystemId,4),round(sqrt((x-refX)^2+(y-refY)^2),3))</f>
        <v>367.223</v>
      </c>
      <c r="I2278" s="28" t="s">
        <v>408</v>
      </c>
      <c r="J2278" s="28" t="s">
        <v>408</v>
      </c>
      <c r="K2278" s="28" t="s">
        <v>408</v>
      </c>
      <c r="L2278" s="48" t="s">
        <v>408</v>
      </c>
      <c r="M2278" s="48" t="s">
        <v>408</v>
      </c>
      <c r="N2278" s="28" t="s">
        <v>408</v>
      </c>
      <c r="O2278" s="41"/>
      <c r="P2278" s="48" t="s">
        <v>846</v>
      </c>
      <c r="Q2278" s="48" t="s">
        <v>846</v>
      </c>
      <c r="R2278" s="48" t="s">
        <v>846</v>
      </c>
      <c r="S2278" s="48" t="s">
        <v>846</v>
      </c>
      <c r="T2278" s="48" t="s">
        <v>846</v>
      </c>
      <c r="U2278" s="48" t="s">
        <v>846</v>
      </c>
      <c r="V2278" s="48" t="s">
        <v>846</v>
      </c>
      <c r="W2278" s="48" t="s">
        <v>846</v>
      </c>
      <c r="X2278" s="48" t="s">
        <v>846</v>
      </c>
      <c r="Y2278" s="48" t="s">
        <v>846</v>
      </c>
      <c r="Z2278" s="48" t="s">
        <v>846</v>
      </c>
      <c r="AA2278" s="48" t="s">
        <v>848</v>
      </c>
      <c r="AB2278" s="48" t="s">
        <v>848</v>
      </c>
      <c r="AC2278" s="48" t="s">
        <v>848</v>
      </c>
      <c r="AD2278" s="48" t="s">
        <v>848</v>
      </c>
      <c r="AE2278" s="48" t="s">
        <v>848</v>
      </c>
      <c r="AF2278" s="48" t="s">
        <v>913</v>
      </c>
      <c r="AG2278" s="48" t="s">
        <v>913</v>
      </c>
      <c r="AH2278" s="48" t="s">
        <v>913</v>
      </c>
      <c r="AI2278" s="48" t="s">
        <v>913</v>
      </c>
      <c r="AJ2278" s="48" t="s">
        <v>913</v>
      </c>
      <c r="AK2278" s="48" t="s">
        <v>913</v>
      </c>
      <c r="AL2278" s="48" t="s">
        <v>913</v>
      </c>
      <c r="AM2278" s="48" t="s">
        <v>913</v>
      </c>
      <c r="AN2278" s="48" t="s">
        <v>697</v>
      </c>
      <c r="AO2278" s="48" t="s">
        <v>697</v>
      </c>
      <c r="AP2278" s="48" t="s">
        <v>697</v>
      </c>
      <c r="AQ2278" s="48" t="s">
        <v>697</v>
      </c>
      <c r="AR2278" s="48" t="s">
        <v>697</v>
      </c>
      <c r="AS2278" s="48" t="s">
        <v>697</v>
      </c>
      <c r="AT2278" s="48" t="s">
        <v>697</v>
      </c>
      <c r="AU2278" s="48" t="s">
        <v>697</v>
      </c>
      <c r="AV2278" s="48" t="s">
        <v>851</v>
      </c>
      <c r="AW2278" s="52" t="s">
        <v>851</v>
      </c>
      <c r="AX2278" s="52" t="s">
        <v>851</v>
      </c>
      <c r="AY2278" s="52" t="s">
        <v>851</v>
      </c>
      <c r="AZ2278" s="49" t="s">
        <v>851</v>
      </c>
    </row>
    <row r="2279" ht="15.75" customHeight="1">
      <c r="A2279" s="40">
        <v>2876.0</v>
      </c>
      <c r="B2279" s="28" t="s">
        <v>5900</v>
      </c>
      <c r="C2279" s="41"/>
      <c r="D2279" s="42">
        <f t="array" ref="D2279">index(systems,match($A2279,INDEX(systems,0,1),),3)</f>
        <v>-430.471</v>
      </c>
      <c r="E2279" s="42">
        <f t="array" ref="E2279">index(systems,match($A2279,INDEX(systems,0,1),),4)</f>
        <v>-320.61</v>
      </c>
      <c r="F2279" s="43" t="str">
        <f>IFERROR(__xludf.DUMMYFUNCTION("let(row, match($B2279&amp;if($C2279&lt;&gt;"""","" [""&amp;$C2279&amp;""]"",""""),index(nebulae,,2),0),join("","",iferror(round(index(nebulae,row,5)/2,3),1),iferror(round(index(nebulae,row,6)/2,3),1),0))"),"1,1,0")</f>
        <v>1,1,0</v>
      </c>
      <c r="G2279" s="44" t="s">
        <v>5901</v>
      </c>
      <c r="H2279" s="45">
        <f t="array" ref="H2279">let(systemId,match(A2279,index(systems,0,1),),refSystemId,match($H$1,index(systems,0,1),),x,index(systems,systemId,3),y,index(systems,systemId,4),refX,index(systems,refSystemId,3),refY,index(systems,refSystemId,4),round(sqrt((x-refX)^2+(y-refY)^2),3))</f>
        <v>536.746</v>
      </c>
      <c r="I2279" s="55"/>
      <c r="J2279" s="55"/>
      <c r="K2279" s="55"/>
      <c r="L2279" s="55"/>
      <c r="M2279" s="55"/>
      <c r="N2279" s="55"/>
      <c r="O2279" s="55"/>
      <c r="P2279" s="48" t="s">
        <v>408</v>
      </c>
      <c r="Q2279" s="48" t="s">
        <v>408</v>
      </c>
      <c r="R2279" s="48" t="s">
        <v>408</v>
      </c>
      <c r="S2279" s="48" t="s">
        <v>408</v>
      </c>
      <c r="T2279" s="48" t="s">
        <v>408</v>
      </c>
      <c r="U2279" s="48" t="s">
        <v>408</v>
      </c>
      <c r="V2279" s="48" t="s">
        <v>408</v>
      </c>
      <c r="W2279" s="48" t="s">
        <v>408</v>
      </c>
      <c r="X2279" s="48" t="s">
        <v>408</v>
      </c>
      <c r="Y2279" s="48" t="s">
        <v>579</v>
      </c>
      <c r="Z2279" s="48" t="s">
        <v>579</v>
      </c>
      <c r="AA2279" s="48" t="s">
        <v>579</v>
      </c>
      <c r="AB2279" s="48" t="s">
        <v>579</v>
      </c>
      <c r="AC2279" s="48" t="s">
        <v>579</v>
      </c>
      <c r="AD2279" s="48" t="s">
        <v>579</v>
      </c>
      <c r="AE2279" s="48" t="s">
        <v>579</v>
      </c>
      <c r="AF2279" s="48" t="s">
        <v>579</v>
      </c>
      <c r="AG2279" s="48" t="s">
        <v>579</v>
      </c>
      <c r="AH2279" s="48" t="s">
        <v>579</v>
      </c>
      <c r="AI2279" s="48" t="s">
        <v>579</v>
      </c>
      <c r="AJ2279" s="48" t="s">
        <v>579</v>
      </c>
      <c r="AK2279" s="48" t="s">
        <v>579</v>
      </c>
      <c r="AL2279" s="48" t="s">
        <v>579</v>
      </c>
      <c r="AM2279" s="48" t="s">
        <v>579</v>
      </c>
      <c r="AN2279" s="48" t="s">
        <v>579</v>
      </c>
      <c r="AO2279" s="48" t="s">
        <v>579</v>
      </c>
      <c r="AP2279" s="48" t="s">
        <v>579</v>
      </c>
      <c r="AQ2279" s="48" t="s">
        <v>579</v>
      </c>
      <c r="AR2279" s="48" t="s">
        <v>579</v>
      </c>
      <c r="AS2279" s="48" t="s">
        <v>579</v>
      </c>
      <c r="AT2279" s="48" t="s">
        <v>579</v>
      </c>
      <c r="AU2279" s="48" t="s">
        <v>579</v>
      </c>
      <c r="AV2279" s="56" t="s">
        <v>579</v>
      </c>
      <c r="AW2279" s="56" t="s">
        <v>579</v>
      </c>
      <c r="AX2279" s="56" t="s">
        <v>579</v>
      </c>
      <c r="AY2279" s="56" t="s">
        <v>579</v>
      </c>
      <c r="AZ2279" s="51" t="s">
        <v>579</v>
      </c>
    </row>
    <row r="2280" ht="15.75" customHeight="1">
      <c r="A2280" s="40">
        <v>2050.0</v>
      </c>
      <c r="B2280" s="28" t="s">
        <v>5902</v>
      </c>
      <c r="C2280" s="41"/>
      <c r="D2280" s="42">
        <f t="array" ref="D2280">index(systems,match($A2280,INDEX(systems,0,1),),3)</f>
        <v>401.688</v>
      </c>
      <c r="E2280" s="42">
        <f t="array" ref="E2280">index(systems,match($A2280,INDEX(systems,0,1),),4)</f>
        <v>239.059</v>
      </c>
      <c r="F2280" s="43" t="str">
        <f>IFERROR(__xludf.DUMMYFUNCTION("let(row, match($B2280&amp;if($C2280&lt;&gt;"""","" [""&amp;$C2280&amp;""]"",""""),index(nebulae,,2),0),join("","",iferror(round(index(nebulae,row,5)/2,3),1),iferror(round(index(nebulae,row,6)/2,3),1),0))"),"1,1,0")</f>
        <v>1,1,0</v>
      </c>
      <c r="G2280" s="44" t="s">
        <v>5903</v>
      </c>
      <c r="H2280" s="45">
        <f t="array" ref="H2280">let(systemId,match(A2280,index(systems,0,1),),refSystemId,match($H$1,index(systems,0,1),),x,index(systems,systemId,3),y,index(systems,systemId,4),refX,index(systems,refSystemId,3),refY,index(systems,refSystemId,4),round(sqrt((x-refX)^2+(y-refY)^2),3))</f>
        <v>467.442</v>
      </c>
      <c r="I2280" s="46" t="s">
        <v>408</v>
      </c>
      <c r="J2280" s="46" t="s">
        <v>408</v>
      </c>
      <c r="K2280" s="46" t="s">
        <v>408</v>
      </c>
      <c r="L2280" s="53"/>
      <c r="M2280" s="53"/>
      <c r="N2280" s="28" t="s">
        <v>1397</v>
      </c>
      <c r="O2280" s="48" t="s">
        <v>1397</v>
      </c>
      <c r="P2280" s="48" t="s">
        <v>1397</v>
      </c>
      <c r="Q2280" s="48" t="s">
        <v>1397</v>
      </c>
      <c r="R2280" s="48" t="s">
        <v>1397</v>
      </c>
      <c r="S2280" s="48" t="s">
        <v>1397</v>
      </c>
      <c r="T2280" s="48" t="s">
        <v>1397</v>
      </c>
      <c r="U2280" s="48" t="s">
        <v>1397</v>
      </c>
      <c r="V2280" s="48" t="s">
        <v>1397</v>
      </c>
      <c r="W2280" s="48" t="s">
        <v>1397</v>
      </c>
      <c r="X2280" s="48" t="s">
        <v>1397</v>
      </c>
      <c r="Y2280" s="48" t="s">
        <v>1398</v>
      </c>
      <c r="Z2280" s="48" t="s">
        <v>1398</v>
      </c>
      <c r="AA2280" s="48" t="s">
        <v>1398</v>
      </c>
      <c r="AB2280" s="48" t="s">
        <v>1398</v>
      </c>
      <c r="AC2280" s="48" t="s">
        <v>1398</v>
      </c>
      <c r="AD2280" s="48" t="s">
        <v>1398</v>
      </c>
      <c r="AE2280" s="48" t="s">
        <v>1398</v>
      </c>
      <c r="AF2280" s="48" t="s">
        <v>1398</v>
      </c>
      <c r="AG2280" s="48" t="s">
        <v>1398</v>
      </c>
      <c r="AH2280" s="48" t="s">
        <v>1398</v>
      </c>
      <c r="AI2280" s="48" t="s">
        <v>1398</v>
      </c>
      <c r="AJ2280" s="48" t="s">
        <v>1398</v>
      </c>
      <c r="AK2280" s="48" t="s">
        <v>1398</v>
      </c>
      <c r="AL2280" s="48" t="s">
        <v>1398</v>
      </c>
      <c r="AM2280" s="48" t="s">
        <v>1398</v>
      </c>
      <c r="AN2280" s="48" t="s">
        <v>1398</v>
      </c>
      <c r="AO2280" s="48" t="s">
        <v>1398</v>
      </c>
      <c r="AP2280" s="48" t="s">
        <v>1398</v>
      </c>
      <c r="AQ2280" s="48" t="s">
        <v>1399</v>
      </c>
      <c r="AR2280" s="48" t="s">
        <v>1399</v>
      </c>
      <c r="AS2280" s="48" t="s">
        <v>1399</v>
      </c>
      <c r="AT2280" s="48" t="s">
        <v>1399</v>
      </c>
      <c r="AU2280" s="48" t="s">
        <v>1399</v>
      </c>
      <c r="AV2280" s="48" t="s">
        <v>777</v>
      </c>
      <c r="AW2280" s="48" t="s">
        <v>777</v>
      </c>
      <c r="AX2280" s="48" t="s">
        <v>777</v>
      </c>
      <c r="AY2280" s="48" t="s">
        <v>777</v>
      </c>
      <c r="AZ2280" s="28" t="s">
        <v>777</v>
      </c>
    </row>
    <row r="2281" ht="15.75" customHeight="1">
      <c r="A2281" s="40">
        <v>2051.0</v>
      </c>
      <c r="B2281" s="28" t="s">
        <v>5904</v>
      </c>
      <c r="C2281" s="41"/>
      <c r="D2281" s="42">
        <f t="array" ref="D2281">index(systems,match($A2281,INDEX(systems,0,1),),3)</f>
        <v>-113.987</v>
      </c>
      <c r="E2281" s="42">
        <f t="array" ref="E2281">index(systems,match($A2281,INDEX(systems,0,1),),4)</f>
        <v>139.279</v>
      </c>
      <c r="F2281" s="43" t="str">
        <f>IFERROR(__xludf.DUMMYFUNCTION("let(row, match($B2281&amp;if($C2281&lt;&gt;"""","" [""&amp;$C2281&amp;""]"",""""),index(nebulae,,2),0),join("","",iferror(round(index(nebulae,row,5)/2,3),1),iferror(round(index(nebulae,row,6)/2,3),1),0))"),"1,1,0")</f>
        <v>1,1,0</v>
      </c>
      <c r="G2281" s="44" t="s">
        <v>5905</v>
      </c>
      <c r="H2281" s="45">
        <f t="array" ref="H2281">let(systemId,match(A2281,index(systems,0,1),),refSystemId,match($H$1,index(systems,0,1),),x,index(systems,systemId,3),y,index(systems,systemId,4),refX,index(systems,refSystemId,3),refY,index(systems,refSystemId,4),round(sqrt((x-refX)^2+(y-refY)^2),3))</f>
        <v>179.977</v>
      </c>
      <c r="I2281" s="41"/>
      <c r="J2281" s="41"/>
      <c r="K2281" s="41"/>
      <c r="L2281" s="28" t="s">
        <v>418</v>
      </c>
      <c r="M2281" s="41"/>
      <c r="N2281" s="28" t="s">
        <v>864</v>
      </c>
      <c r="O2281" s="48" t="s">
        <v>864</v>
      </c>
      <c r="P2281" s="48" t="s">
        <v>864</v>
      </c>
      <c r="Q2281" s="48" t="s">
        <v>864</v>
      </c>
      <c r="R2281" s="48" t="s">
        <v>864</v>
      </c>
      <c r="S2281" s="48" t="s">
        <v>864</v>
      </c>
      <c r="T2281" s="48" t="s">
        <v>864</v>
      </c>
      <c r="U2281" s="48" t="s">
        <v>864</v>
      </c>
      <c r="V2281" s="48" t="s">
        <v>864</v>
      </c>
      <c r="W2281" s="48" t="s">
        <v>864</v>
      </c>
      <c r="X2281" s="48" t="s">
        <v>864</v>
      </c>
      <c r="Y2281" s="48" t="s">
        <v>864</v>
      </c>
      <c r="Z2281" s="48" t="s">
        <v>864</v>
      </c>
      <c r="AA2281" s="48" t="s">
        <v>1137</v>
      </c>
      <c r="AB2281" s="48" t="s">
        <v>1137</v>
      </c>
      <c r="AC2281" s="48" t="s">
        <v>1137</v>
      </c>
      <c r="AD2281" s="48" t="s">
        <v>1137</v>
      </c>
      <c r="AE2281" s="48" t="s">
        <v>1137</v>
      </c>
      <c r="AF2281" s="48" t="s">
        <v>1137</v>
      </c>
      <c r="AG2281" s="48" t="s">
        <v>1137</v>
      </c>
      <c r="AH2281" s="48" t="s">
        <v>1138</v>
      </c>
      <c r="AI2281" s="48" t="s">
        <v>789</v>
      </c>
      <c r="AJ2281" s="48" t="s">
        <v>789</v>
      </c>
      <c r="AK2281" s="48" t="s">
        <v>789</v>
      </c>
      <c r="AL2281" s="48" t="s">
        <v>789</v>
      </c>
      <c r="AM2281" s="48" t="s">
        <v>789</v>
      </c>
      <c r="AN2281" s="48" t="s">
        <v>789</v>
      </c>
      <c r="AO2281" s="48" t="s">
        <v>789</v>
      </c>
      <c r="AP2281" s="48" t="s">
        <v>789</v>
      </c>
      <c r="AQ2281" s="48" t="s">
        <v>1835</v>
      </c>
      <c r="AR2281" s="48" t="s">
        <v>1835</v>
      </c>
      <c r="AS2281" s="48" t="s">
        <v>789</v>
      </c>
      <c r="AT2281" s="48" t="s">
        <v>530</v>
      </c>
      <c r="AU2281" s="48" t="s">
        <v>530</v>
      </c>
      <c r="AV2281" s="48" t="s">
        <v>530</v>
      </c>
      <c r="AW2281" s="48" t="s">
        <v>530</v>
      </c>
      <c r="AX2281" s="48" t="s">
        <v>530</v>
      </c>
      <c r="AY2281" s="48" t="s">
        <v>530</v>
      </c>
      <c r="AZ2281" s="51" t="s">
        <v>530</v>
      </c>
    </row>
    <row r="2282" ht="15.75" customHeight="1">
      <c r="A2282" s="40">
        <v>2052.0</v>
      </c>
      <c r="B2282" s="28" t="s">
        <v>5906</v>
      </c>
      <c r="C2282" s="41"/>
      <c r="D2282" s="42">
        <f t="array" ref="D2282">index(systems,match($A2282,INDEX(systems,0,1),),3)</f>
        <v>131.569</v>
      </c>
      <c r="E2282" s="42">
        <f t="array" ref="E2282">index(systems,match($A2282,INDEX(systems,0,1),),4)</f>
        <v>255.343</v>
      </c>
      <c r="F2282" s="43" t="str">
        <f>IFERROR(__xludf.DUMMYFUNCTION("let(row, match($B2282&amp;if($C2282&lt;&gt;"""","" [""&amp;$C2282&amp;""]"",""""),index(nebulae,,2),0),join("","",iferror(round(index(nebulae,row,5)/2,3),1),iferror(round(index(nebulae,row,6)/2,3),1),0))"),"1,1,0")</f>
        <v>1,1,0</v>
      </c>
      <c r="G2282" s="44" t="s">
        <v>5907</v>
      </c>
      <c r="H2282" s="45">
        <f t="array" ref="H2282">let(systemId,match(A2282,index(systems,0,1),),refSystemId,match($H$1,index(systems,0,1),),x,index(systems,systemId,3),y,index(systems,systemId,4),refX,index(systems,refSystemId,3),refY,index(systems,refSystemId,4),round(sqrt((x-refX)^2+(y-refY)^2),3))</f>
        <v>287.246</v>
      </c>
      <c r="I2282" s="41"/>
      <c r="J2282" s="41"/>
      <c r="K2282" s="28" t="s">
        <v>418</v>
      </c>
      <c r="L2282" s="41"/>
      <c r="M2282" s="41"/>
      <c r="N2282" s="28" t="s">
        <v>1257</v>
      </c>
      <c r="O2282" s="48" t="s">
        <v>1257</v>
      </c>
      <c r="P2282" s="48" t="s">
        <v>1257</v>
      </c>
      <c r="Q2282" s="48" t="s">
        <v>1257</v>
      </c>
      <c r="R2282" s="48" t="s">
        <v>1257</v>
      </c>
      <c r="S2282" s="48" t="s">
        <v>1257</v>
      </c>
      <c r="T2282" s="48" t="s">
        <v>1257</v>
      </c>
      <c r="U2282" s="48" t="s">
        <v>1257</v>
      </c>
      <c r="V2282" s="48" t="s">
        <v>1257</v>
      </c>
      <c r="W2282" s="48" t="s">
        <v>1257</v>
      </c>
      <c r="X2282" s="48" t="s">
        <v>1257</v>
      </c>
      <c r="Y2282" s="48" t="s">
        <v>1257</v>
      </c>
      <c r="Z2282" s="48" t="s">
        <v>1257</v>
      </c>
      <c r="AA2282" s="48" t="s">
        <v>1257</v>
      </c>
      <c r="AB2282" s="48" t="s">
        <v>1257</v>
      </c>
      <c r="AC2282" s="48" t="s">
        <v>1257</v>
      </c>
      <c r="AD2282" s="48" t="s">
        <v>1257</v>
      </c>
      <c r="AE2282" s="48" t="s">
        <v>1257</v>
      </c>
      <c r="AF2282" s="48" t="s">
        <v>1257</v>
      </c>
      <c r="AG2282" s="48" t="s">
        <v>730</v>
      </c>
      <c r="AH2282" s="48" t="s">
        <v>730</v>
      </c>
      <c r="AI2282" s="48" t="s">
        <v>730</v>
      </c>
      <c r="AJ2282" s="48" t="s">
        <v>1257</v>
      </c>
      <c r="AK2282" s="48" t="s">
        <v>1257</v>
      </c>
      <c r="AL2282" s="48" t="s">
        <v>1257</v>
      </c>
      <c r="AM2282" s="48" t="s">
        <v>1257</v>
      </c>
      <c r="AN2282" s="48" t="s">
        <v>1258</v>
      </c>
      <c r="AO2282" s="48" t="s">
        <v>1258</v>
      </c>
      <c r="AP2282" s="48" t="s">
        <v>1258</v>
      </c>
      <c r="AQ2282" s="48" t="s">
        <v>1258</v>
      </c>
      <c r="AR2282" s="48" t="s">
        <v>1258</v>
      </c>
      <c r="AS2282" s="48" t="s">
        <v>1258</v>
      </c>
      <c r="AT2282" s="48" t="s">
        <v>1258</v>
      </c>
      <c r="AU2282" s="48" t="s">
        <v>1258</v>
      </c>
      <c r="AV2282" s="48" t="s">
        <v>1258</v>
      </c>
      <c r="AW2282" s="48" t="s">
        <v>1258</v>
      </c>
      <c r="AX2282" s="48" t="s">
        <v>1258</v>
      </c>
      <c r="AY2282" s="48" t="s">
        <v>1258</v>
      </c>
      <c r="AZ2282" s="51" t="s">
        <v>1259</v>
      </c>
    </row>
    <row r="2283" ht="15.75" customHeight="1">
      <c r="A2283" s="40">
        <v>2053.0</v>
      </c>
      <c r="B2283" s="28" t="s">
        <v>5908</v>
      </c>
      <c r="C2283" s="41"/>
      <c r="D2283" s="42">
        <f t="array" ref="D2283">index(systems,match($A2283,INDEX(systems,0,1),),3)</f>
        <v>3.354</v>
      </c>
      <c r="E2283" s="42">
        <f t="array" ref="E2283">index(systems,match($A2283,INDEX(systems,0,1),),4)</f>
        <v>160.222</v>
      </c>
      <c r="F2283" s="43" t="str">
        <f>IFERROR(__xludf.DUMMYFUNCTION("let(row, match($B2283&amp;if($C2283&lt;&gt;"""","" [""&amp;$C2283&amp;""]"",""""),index(nebulae,,2),0),join("","",iferror(round(index(nebulae,row,5)/2,3),1),iferror(round(index(nebulae,row,6)/2,3),1),0))"),"1,1,0")</f>
        <v>1,1,0</v>
      </c>
      <c r="G2283" s="44" t="s">
        <v>5909</v>
      </c>
      <c r="H2283" s="45">
        <f t="array" ref="H2283">let(systemId,match(A2283,index(systems,0,1),),refSystemId,match($H$1,index(systems,0,1),),x,index(systems,systemId,3),y,index(systems,systemId,4),refX,index(systems,refSystemId,3),refY,index(systems,refSystemId,4),round(sqrt((x-refX)^2+(y-refY)^2),3))</f>
        <v>160.257</v>
      </c>
      <c r="I2283" s="53"/>
      <c r="J2283" s="53"/>
      <c r="K2283" s="46" t="s">
        <v>690</v>
      </c>
      <c r="L2283" s="46" t="s">
        <v>690</v>
      </c>
      <c r="M2283" s="47" t="s">
        <v>691</v>
      </c>
      <c r="N2283" s="28" t="s">
        <v>692</v>
      </c>
      <c r="O2283" s="48" t="s">
        <v>692</v>
      </c>
      <c r="P2283" s="48" t="s">
        <v>692</v>
      </c>
      <c r="Q2283" s="48" t="s">
        <v>692</v>
      </c>
      <c r="R2283" s="48" t="s">
        <v>692</v>
      </c>
      <c r="S2283" s="48" t="s">
        <v>692</v>
      </c>
      <c r="T2283" s="48" t="s">
        <v>692</v>
      </c>
      <c r="U2283" s="48" t="s">
        <v>692</v>
      </c>
      <c r="V2283" s="48" t="s">
        <v>692</v>
      </c>
      <c r="W2283" s="48" t="s">
        <v>692</v>
      </c>
      <c r="X2283" s="48" t="s">
        <v>525</v>
      </c>
      <c r="Y2283" s="48" t="s">
        <v>526</v>
      </c>
      <c r="Z2283" s="48" t="s">
        <v>526</v>
      </c>
      <c r="AA2283" s="48" t="s">
        <v>527</v>
      </c>
      <c r="AB2283" s="48" t="s">
        <v>527</v>
      </c>
      <c r="AC2283" s="48" t="s">
        <v>527</v>
      </c>
      <c r="AD2283" s="48" t="s">
        <v>527</v>
      </c>
      <c r="AE2283" s="48" t="s">
        <v>527</v>
      </c>
      <c r="AF2283" s="48" t="s">
        <v>527</v>
      </c>
      <c r="AG2283" s="48" t="s">
        <v>527</v>
      </c>
      <c r="AH2283" s="48" t="s">
        <v>528</v>
      </c>
      <c r="AI2283" s="48" t="s">
        <v>529</v>
      </c>
      <c r="AJ2283" s="48" t="s">
        <v>529</v>
      </c>
      <c r="AK2283" s="48" t="s">
        <v>529</v>
      </c>
      <c r="AL2283" s="48" t="s">
        <v>529</v>
      </c>
      <c r="AM2283" s="48" t="s">
        <v>529</v>
      </c>
      <c r="AN2283" s="48" t="s">
        <v>529</v>
      </c>
      <c r="AO2283" s="48" t="s">
        <v>529</v>
      </c>
      <c r="AP2283" s="48" t="s">
        <v>529</v>
      </c>
      <c r="AQ2283" s="48" t="s">
        <v>529</v>
      </c>
      <c r="AR2283" s="48" t="s">
        <v>529</v>
      </c>
      <c r="AS2283" s="48" t="s">
        <v>414</v>
      </c>
      <c r="AT2283" s="48" t="s">
        <v>415</v>
      </c>
      <c r="AU2283" s="48" t="s">
        <v>415</v>
      </c>
      <c r="AV2283" s="48" t="s">
        <v>530</v>
      </c>
      <c r="AW2283" s="48" t="s">
        <v>530</v>
      </c>
      <c r="AX2283" s="48" t="s">
        <v>1205</v>
      </c>
      <c r="AY2283" s="48" t="s">
        <v>1205</v>
      </c>
      <c r="AZ2283" s="28" t="s">
        <v>1205</v>
      </c>
    </row>
    <row r="2284" ht="15.75" customHeight="1">
      <c r="A2284" s="40">
        <v>2054.0</v>
      </c>
      <c r="B2284" s="28" t="s">
        <v>5910</v>
      </c>
      <c r="C2284" s="28" t="s">
        <v>5911</v>
      </c>
      <c r="D2284" s="42">
        <f t="array" ref="D2284">index(systems,match($A2284,INDEX(systems,0,1),),3)</f>
        <v>-400.859</v>
      </c>
      <c r="E2284" s="42">
        <f t="array" ref="E2284">index(systems,match($A2284,INDEX(systems,0,1),),4)</f>
        <v>370.983</v>
      </c>
      <c r="F2284" s="43" t="str">
        <f>IFERROR(__xludf.DUMMYFUNCTION("let(row, match($B2284&amp;if($C2284&lt;&gt;"""","" [""&amp;$C2284&amp;""]"",""""),index(nebulae,,2),0),join("","",iferror(round(index(nebulae,row,5)/2,3),1),iferror(round(index(nebulae,row,6)/2,3),1),0))"),"1,1,0")</f>
        <v>1,1,0</v>
      </c>
      <c r="G2284" s="44" t="s">
        <v>5912</v>
      </c>
      <c r="H2284" s="45">
        <f t="array" ref="H2284">let(systemId,match(A2284,index(systems,0,1),),refSystemId,match($H$1,index(systems,0,1),),x,index(systems,systemId,3),y,index(systems,systemId,4),refX,index(systems,refSystemId,3),refY,index(systems,refSystemId,4),round(sqrt((x-refX)^2+(y-refY)^2),3))</f>
        <v>546.183</v>
      </c>
      <c r="I2284" s="53"/>
      <c r="J2284" s="53"/>
      <c r="K2284" s="53"/>
      <c r="L2284" s="53"/>
      <c r="M2284" s="53"/>
      <c r="N2284" s="28" t="s">
        <v>477</v>
      </c>
      <c r="O2284" s="48" t="s">
        <v>477</v>
      </c>
      <c r="P2284" s="48" t="s">
        <v>477</v>
      </c>
      <c r="Q2284" s="48" t="s">
        <v>477</v>
      </c>
      <c r="R2284" s="48" t="s">
        <v>477</v>
      </c>
      <c r="S2284" s="48" t="s">
        <v>435</v>
      </c>
      <c r="T2284" s="48" t="s">
        <v>435</v>
      </c>
      <c r="U2284" s="48" t="s">
        <v>435</v>
      </c>
      <c r="V2284" s="48" t="s">
        <v>435</v>
      </c>
      <c r="W2284" s="48" t="s">
        <v>435</v>
      </c>
      <c r="X2284" s="48" t="s">
        <v>422</v>
      </c>
      <c r="Y2284" s="48" t="s">
        <v>422</v>
      </c>
      <c r="Z2284" s="48" t="s">
        <v>422</v>
      </c>
      <c r="AA2284" s="48" t="s">
        <v>422</v>
      </c>
      <c r="AB2284" s="48" t="s">
        <v>418</v>
      </c>
      <c r="AC2284" s="48" t="s">
        <v>418</v>
      </c>
      <c r="AD2284" s="48" t="s">
        <v>418</v>
      </c>
      <c r="AE2284" s="48" t="s">
        <v>418</v>
      </c>
      <c r="AF2284" s="48" t="s">
        <v>418</v>
      </c>
      <c r="AG2284" s="48" t="s">
        <v>418</v>
      </c>
      <c r="AH2284" s="48" t="s">
        <v>418</v>
      </c>
      <c r="AI2284" s="48" t="s">
        <v>418</v>
      </c>
      <c r="AJ2284" s="48" t="s">
        <v>418</v>
      </c>
      <c r="AK2284" s="48" t="s">
        <v>418</v>
      </c>
      <c r="AL2284" s="48" t="s">
        <v>418</v>
      </c>
      <c r="AM2284" s="48" t="s">
        <v>418</v>
      </c>
      <c r="AN2284" s="48" t="s">
        <v>418</v>
      </c>
      <c r="AO2284" s="48" t="s">
        <v>418</v>
      </c>
      <c r="AP2284" s="48" t="s">
        <v>418</v>
      </c>
      <c r="AQ2284" s="48" t="s">
        <v>418</v>
      </c>
      <c r="AR2284" s="48" t="s">
        <v>418</v>
      </c>
      <c r="AS2284" s="48" t="s">
        <v>418</v>
      </c>
      <c r="AT2284" s="48" t="s">
        <v>418</v>
      </c>
      <c r="AU2284" s="48" t="s">
        <v>1019</v>
      </c>
      <c r="AV2284" s="48" t="s">
        <v>1019</v>
      </c>
      <c r="AW2284" s="48" t="s">
        <v>1019</v>
      </c>
      <c r="AX2284" s="48" t="s">
        <v>1019</v>
      </c>
      <c r="AY2284" s="48" t="s">
        <v>1019</v>
      </c>
      <c r="AZ2284" s="28" t="s">
        <v>1019</v>
      </c>
    </row>
    <row r="2285" ht="15.75" customHeight="1">
      <c r="A2285" s="40">
        <v>2918.0</v>
      </c>
      <c r="B2285" s="28" t="s">
        <v>5913</v>
      </c>
      <c r="C2285" s="41"/>
      <c r="D2285" s="42">
        <f t="array" ref="D2285">index(systems,match($A2285,INDEX(systems,0,1),),3)</f>
        <v>90.203</v>
      </c>
      <c r="E2285" s="42">
        <f t="array" ref="E2285">index(systems,match($A2285,INDEX(systems,0,1),),4)</f>
        <v>475.851</v>
      </c>
      <c r="F2285" s="43" t="str">
        <f>IFERROR(__xludf.DUMMYFUNCTION("let(row, match($B2285&amp;if($C2285&lt;&gt;"""","" [""&amp;$C2285&amp;""]"",""""),index(nebulae,,2),0),join("","",iferror(round(index(nebulae,row,5)/2,3),1),iferror(round(index(nebulae,row,6)/2,3),1),0))"),"1,1,0")</f>
        <v>1,1,0</v>
      </c>
      <c r="G2285" s="44" t="s">
        <v>5914</v>
      </c>
      <c r="H2285" s="45">
        <f t="array" ref="H2285">let(systemId,match(A2285,index(systems,0,1),),refSystemId,match($H$1,index(systems,0,1),),x,index(systems,systemId,3),y,index(systems,systemId,4),refX,index(systems,refSystemId,3),refY,index(systems,refSystemId,4),round(sqrt((x-refX)^2+(y-refY)^2),3))</f>
        <v>484.325</v>
      </c>
      <c r="I2285" s="28" t="s">
        <v>408</v>
      </c>
      <c r="J2285" s="28" t="s">
        <v>408</v>
      </c>
      <c r="K2285" s="28" t="s">
        <v>408</v>
      </c>
      <c r="L2285" s="41"/>
      <c r="M2285" s="41"/>
      <c r="N2285" s="41"/>
      <c r="O2285" s="41"/>
      <c r="P2285" s="48" t="s">
        <v>408</v>
      </c>
      <c r="Q2285" s="48" t="s">
        <v>408</v>
      </c>
      <c r="R2285" s="48" t="s">
        <v>408</v>
      </c>
      <c r="S2285" s="48" t="s">
        <v>408</v>
      </c>
      <c r="T2285" s="48" t="s">
        <v>408</v>
      </c>
      <c r="U2285" s="48" t="s">
        <v>408</v>
      </c>
      <c r="V2285" s="48" t="s">
        <v>408</v>
      </c>
      <c r="W2285" s="48" t="s">
        <v>408</v>
      </c>
      <c r="X2285" s="48" t="s">
        <v>408</v>
      </c>
      <c r="Y2285" s="48" t="s">
        <v>1692</v>
      </c>
      <c r="Z2285" s="56" t="s">
        <v>1692</v>
      </c>
      <c r="AA2285" s="48" t="s">
        <v>1692</v>
      </c>
      <c r="AB2285" s="48" t="s">
        <v>913</v>
      </c>
      <c r="AC2285" s="48" t="s">
        <v>913</v>
      </c>
      <c r="AD2285" s="48" t="s">
        <v>913</v>
      </c>
      <c r="AE2285" s="48" t="s">
        <v>913</v>
      </c>
      <c r="AF2285" s="48" t="s">
        <v>913</v>
      </c>
      <c r="AG2285" s="48" t="s">
        <v>913</v>
      </c>
      <c r="AH2285" s="48" t="s">
        <v>913</v>
      </c>
      <c r="AI2285" s="48" t="s">
        <v>913</v>
      </c>
      <c r="AJ2285" s="48" t="s">
        <v>913</v>
      </c>
      <c r="AK2285" s="48" t="s">
        <v>913</v>
      </c>
      <c r="AL2285" s="48" t="s">
        <v>913</v>
      </c>
      <c r="AM2285" s="48" t="s">
        <v>913</v>
      </c>
      <c r="AN2285" s="48" t="s">
        <v>697</v>
      </c>
      <c r="AO2285" s="48" t="s">
        <v>697</v>
      </c>
      <c r="AP2285" s="48" t="s">
        <v>697</v>
      </c>
      <c r="AQ2285" s="48" t="s">
        <v>697</v>
      </c>
      <c r="AR2285" s="48" t="s">
        <v>697</v>
      </c>
      <c r="AS2285" s="48" t="s">
        <v>697</v>
      </c>
      <c r="AT2285" s="48" t="s">
        <v>697</v>
      </c>
      <c r="AU2285" s="48" t="s">
        <v>5915</v>
      </c>
      <c r="AV2285" s="56" t="s">
        <v>5915</v>
      </c>
      <c r="AW2285" s="56" t="s">
        <v>5915</v>
      </c>
      <c r="AX2285" s="56" t="s">
        <v>5915</v>
      </c>
      <c r="AY2285" s="56" t="s">
        <v>5915</v>
      </c>
      <c r="AZ2285" s="51" t="s">
        <v>5915</v>
      </c>
    </row>
    <row r="2286" ht="15.75" customHeight="1">
      <c r="A2286" s="40">
        <v>2055.0</v>
      </c>
      <c r="B2286" s="28" t="s">
        <v>5916</v>
      </c>
      <c r="C2286" s="41"/>
      <c r="D2286" s="42">
        <f t="array" ref="D2286">index(systems,match($A2286,INDEX(systems,0,1),),3)</f>
        <v>91.271</v>
      </c>
      <c r="E2286" s="42">
        <f t="array" ref="E2286">index(systems,match($A2286,INDEX(systems,0,1),),4)</f>
        <v>-508.604</v>
      </c>
      <c r="F2286" s="43" t="str">
        <f>IFERROR(__xludf.DUMMYFUNCTION("let(row, match($B2286&amp;if($C2286&lt;&gt;"""","" [""&amp;$C2286&amp;""]"",""""),index(nebulae,,2),0),join("","",iferror(round(index(nebulae,row,5)/2,3),1),iferror(round(index(nebulae,row,6)/2,3),1),0))"),"1,1,0")</f>
        <v>1,1,0</v>
      </c>
      <c r="G2286" s="44" t="s">
        <v>5917</v>
      </c>
      <c r="H2286" s="45">
        <f t="array" ref="H2286">let(systemId,match(A2286,index(systems,0,1),),refSystemId,match($H$1,index(systems,0,1),),x,index(systems,systemId,3),y,index(systems,systemId,4),refX,index(systems,refSystemId,3),refY,index(systems,refSystemId,4),round(sqrt((x-refX)^2+(y-refY)^2),3))</f>
        <v>516.729</v>
      </c>
      <c r="I2286" s="46" t="s">
        <v>408</v>
      </c>
      <c r="J2286" s="46" t="s">
        <v>408</v>
      </c>
      <c r="K2286" s="46" t="s">
        <v>408</v>
      </c>
      <c r="L2286" s="46" t="s">
        <v>408</v>
      </c>
      <c r="M2286" s="46" t="s">
        <v>408</v>
      </c>
      <c r="N2286" s="28" t="s">
        <v>408</v>
      </c>
      <c r="O2286" s="41"/>
      <c r="P2286" s="48" t="s">
        <v>1235</v>
      </c>
      <c r="Q2286" s="48" t="s">
        <v>1235</v>
      </c>
      <c r="R2286" s="48" t="s">
        <v>1235</v>
      </c>
      <c r="S2286" s="48" t="s">
        <v>1235</v>
      </c>
      <c r="T2286" s="48" t="s">
        <v>1235</v>
      </c>
      <c r="U2286" s="48" t="s">
        <v>1235</v>
      </c>
      <c r="V2286" s="48" t="s">
        <v>1235</v>
      </c>
      <c r="W2286" s="48" t="s">
        <v>1235</v>
      </c>
      <c r="X2286" s="48" t="s">
        <v>422</v>
      </c>
      <c r="Y2286" s="48" t="s">
        <v>422</v>
      </c>
      <c r="Z2286" s="48" t="s">
        <v>418</v>
      </c>
      <c r="AA2286" s="48" t="s">
        <v>418</v>
      </c>
      <c r="AB2286" s="48" t="s">
        <v>418</v>
      </c>
      <c r="AC2286" s="48" t="s">
        <v>418</v>
      </c>
      <c r="AD2286" s="48" t="s">
        <v>418</v>
      </c>
      <c r="AE2286" s="48" t="s">
        <v>418</v>
      </c>
      <c r="AF2286" s="48" t="s">
        <v>418</v>
      </c>
      <c r="AG2286" s="48" t="s">
        <v>418</v>
      </c>
      <c r="AH2286" s="48" t="s">
        <v>418</v>
      </c>
      <c r="AI2286" s="48" t="s">
        <v>418</v>
      </c>
      <c r="AJ2286" s="48" t="s">
        <v>2482</v>
      </c>
      <c r="AK2286" s="48" t="s">
        <v>2482</v>
      </c>
      <c r="AL2286" s="48" t="s">
        <v>2482</v>
      </c>
      <c r="AM2286" s="48" t="s">
        <v>2482</v>
      </c>
      <c r="AN2286" s="48" t="s">
        <v>2482</v>
      </c>
      <c r="AO2286" s="48" t="s">
        <v>2483</v>
      </c>
      <c r="AP2286" s="48" t="s">
        <v>2483</v>
      </c>
      <c r="AQ2286" s="48" t="s">
        <v>2483</v>
      </c>
      <c r="AR2286" s="48" t="s">
        <v>2483</v>
      </c>
      <c r="AS2286" s="48" t="s">
        <v>2483</v>
      </c>
      <c r="AT2286" s="48" t="s">
        <v>2483</v>
      </c>
      <c r="AU2286" s="48" t="s">
        <v>2483</v>
      </c>
      <c r="AV2286" s="48" t="s">
        <v>2483</v>
      </c>
      <c r="AW2286" s="48" t="s">
        <v>2483</v>
      </c>
      <c r="AX2286" s="48" t="s">
        <v>2483</v>
      </c>
      <c r="AY2286" s="48" t="s">
        <v>2483</v>
      </c>
      <c r="AZ2286" s="28" t="s">
        <v>2483</v>
      </c>
    </row>
    <row r="2287" ht="15.75" customHeight="1">
      <c r="A2287" s="40">
        <v>2056.0</v>
      </c>
      <c r="B2287" s="28" t="s">
        <v>5918</v>
      </c>
      <c r="C2287" s="41"/>
      <c r="D2287" s="42">
        <f t="array" ref="D2287">index(systems,match($A2287,INDEX(systems,0,1),),3)</f>
        <v>307.6</v>
      </c>
      <c r="E2287" s="42">
        <f t="array" ref="E2287">index(systems,match($A2287,INDEX(systems,0,1),),4)</f>
        <v>-19.95</v>
      </c>
      <c r="F2287" s="43" t="str">
        <f>IFERROR(__xludf.DUMMYFUNCTION("let(row, match($B2287&amp;if($C2287&lt;&gt;"""","" [""&amp;$C2287&amp;""]"",""""),index(nebulae,,2),0),join("","",iferror(round(index(nebulae,row,5)/2,3),1),iferror(round(index(nebulae,row,6)/2,3),1),0))"),"1,1,0")</f>
        <v>1,1,0</v>
      </c>
      <c r="G2287" s="44" t="s">
        <v>5919</v>
      </c>
      <c r="H2287" s="45">
        <f t="array" ref="H2287">let(systemId,match(A2287,index(systems,0,1),),refSystemId,match($H$1,index(systems,0,1),),x,index(systems,systemId,3),y,index(systems,systemId,4),refX,index(systems,refSystemId,3),refY,index(systems,refSystemId,4),round(sqrt((x-refX)^2+(y-refY)^2),3))</f>
        <v>308.246</v>
      </c>
      <c r="I2287" s="53"/>
      <c r="J2287" s="46" t="s">
        <v>418</v>
      </c>
      <c r="K2287" s="53"/>
      <c r="L2287" s="53"/>
      <c r="M2287" s="53"/>
      <c r="N2287" s="28" t="s">
        <v>1574</v>
      </c>
      <c r="O2287" s="48" t="s">
        <v>1574</v>
      </c>
      <c r="P2287" s="48" t="s">
        <v>1574</v>
      </c>
      <c r="Q2287" s="48" t="s">
        <v>1574</v>
      </c>
      <c r="R2287" s="48" t="s">
        <v>1574</v>
      </c>
      <c r="S2287" s="48" t="s">
        <v>1574</v>
      </c>
      <c r="T2287" s="48" t="s">
        <v>1574</v>
      </c>
      <c r="U2287" s="48" t="s">
        <v>1574</v>
      </c>
      <c r="V2287" s="48" t="s">
        <v>1574</v>
      </c>
      <c r="W2287" s="48" t="s">
        <v>1574</v>
      </c>
      <c r="X2287" s="48" t="s">
        <v>1574</v>
      </c>
      <c r="Y2287" s="48" t="s">
        <v>1575</v>
      </c>
      <c r="Z2287" s="48" t="s">
        <v>1575</v>
      </c>
      <c r="AA2287" s="48" t="s">
        <v>1576</v>
      </c>
      <c r="AB2287" s="48" t="s">
        <v>1576</v>
      </c>
      <c r="AC2287" s="48" t="s">
        <v>1576</v>
      </c>
      <c r="AD2287" s="48" t="s">
        <v>1576</v>
      </c>
      <c r="AE2287" s="48" t="s">
        <v>1576</v>
      </c>
      <c r="AF2287" s="48" t="s">
        <v>1576</v>
      </c>
      <c r="AG2287" s="48" t="s">
        <v>1576</v>
      </c>
      <c r="AH2287" s="48" t="s">
        <v>1576</v>
      </c>
      <c r="AI2287" s="48" t="s">
        <v>1576</v>
      </c>
      <c r="AJ2287" s="48" t="s">
        <v>1576</v>
      </c>
      <c r="AK2287" s="48" t="s">
        <v>1576</v>
      </c>
      <c r="AL2287" s="48" t="s">
        <v>1576</v>
      </c>
      <c r="AM2287" s="48" t="s">
        <v>1576</v>
      </c>
      <c r="AN2287" s="48" t="s">
        <v>1576</v>
      </c>
      <c r="AO2287" s="48" t="s">
        <v>1575</v>
      </c>
      <c r="AP2287" s="48" t="s">
        <v>1575</v>
      </c>
      <c r="AQ2287" s="48" t="s">
        <v>1575</v>
      </c>
      <c r="AR2287" s="48" t="s">
        <v>1575</v>
      </c>
      <c r="AS2287" s="48" t="s">
        <v>1575</v>
      </c>
      <c r="AT2287" s="48" t="s">
        <v>1575</v>
      </c>
      <c r="AU2287" s="48" t="s">
        <v>1575</v>
      </c>
      <c r="AV2287" s="48" t="s">
        <v>1575</v>
      </c>
      <c r="AW2287" s="48" t="s">
        <v>1575</v>
      </c>
      <c r="AX2287" s="48" t="s">
        <v>1575</v>
      </c>
      <c r="AY2287" s="48" t="s">
        <v>1575</v>
      </c>
      <c r="AZ2287" s="28" t="s">
        <v>1575</v>
      </c>
    </row>
    <row r="2288" ht="15.75" customHeight="1">
      <c r="A2288" s="40">
        <v>2057.0</v>
      </c>
      <c r="B2288" s="28" t="s">
        <v>5920</v>
      </c>
      <c r="C2288" s="41"/>
      <c r="D2288" s="42">
        <f t="array" ref="D2288">index(systems,match($A2288,INDEX(systems,0,1),),3)</f>
        <v>-375.354</v>
      </c>
      <c r="E2288" s="42">
        <f t="array" ref="E2288">index(systems,match($A2288,INDEX(systems,0,1),),4)</f>
        <v>-63.641</v>
      </c>
      <c r="F2288" s="43" t="str">
        <f>IFERROR(__xludf.DUMMYFUNCTION("let(row, match($B2288&amp;if($C2288&lt;&gt;"""","" [""&amp;$C2288&amp;""]"",""""),index(nebulae,,2),0),join("","",iferror(round(index(nebulae,row,5)/2,3),1),iferror(round(index(nebulae,row,6)/2,3),1),0))"),"1,1,0")</f>
        <v>1,1,0</v>
      </c>
      <c r="G2288" s="44" t="s">
        <v>5921</v>
      </c>
      <c r="H2288" s="45">
        <f t="array" ref="H2288">let(systemId,match(A2288,index(systems,0,1),),refSystemId,match($H$1,index(systems,0,1),),x,index(systems,systemId,3),y,index(systems,systemId,4),refX,index(systems,refSystemId,3),refY,index(systems,refSystemId,4),round(sqrt((x-refX)^2+(y-refY)^2),3))</f>
        <v>380.711</v>
      </c>
      <c r="I2288" s="41"/>
      <c r="J2288" s="41"/>
      <c r="K2288" s="41"/>
      <c r="L2288" s="41"/>
      <c r="M2288" s="41"/>
      <c r="N2288" s="28" t="s">
        <v>449</v>
      </c>
      <c r="O2288" s="48" t="s">
        <v>449</v>
      </c>
      <c r="P2288" s="48" t="s">
        <v>449</v>
      </c>
      <c r="Q2288" s="48" t="s">
        <v>449</v>
      </c>
      <c r="R2288" s="48" t="s">
        <v>449</v>
      </c>
      <c r="S2288" s="48" t="s">
        <v>449</v>
      </c>
      <c r="T2288" s="48" t="s">
        <v>449</v>
      </c>
      <c r="U2288" s="48" t="s">
        <v>449</v>
      </c>
      <c r="V2288" s="48" t="s">
        <v>449</v>
      </c>
      <c r="W2288" s="48" t="s">
        <v>449</v>
      </c>
      <c r="X2288" s="48" t="s">
        <v>449</v>
      </c>
      <c r="Y2288" s="48" t="s">
        <v>449</v>
      </c>
      <c r="Z2288" s="48" t="s">
        <v>449</v>
      </c>
      <c r="AA2288" s="48" t="s">
        <v>481</v>
      </c>
      <c r="AB2288" s="48" t="s">
        <v>481</v>
      </c>
      <c r="AC2288" s="48" t="s">
        <v>481</v>
      </c>
      <c r="AD2288" s="48" t="s">
        <v>481</v>
      </c>
      <c r="AE2288" s="48" t="s">
        <v>481</v>
      </c>
      <c r="AF2288" s="48" t="s">
        <v>481</v>
      </c>
      <c r="AG2288" s="48" t="s">
        <v>481</v>
      </c>
      <c r="AH2288" s="48" t="s">
        <v>482</v>
      </c>
      <c r="AI2288" s="48" t="s">
        <v>464</v>
      </c>
      <c r="AJ2288" s="48" t="s">
        <v>464</v>
      </c>
      <c r="AK2288" s="48" t="s">
        <v>464</v>
      </c>
      <c r="AL2288" s="48" t="s">
        <v>464</v>
      </c>
      <c r="AM2288" s="48" t="s">
        <v>464</v>
      </c>
      <c r="AN2288" s="48" t="s">
        <v>464</v>
      </c>
      <c r="AO2288" s="48" t="s">
        <v>464</v>
      </c>
      <c r="AP2288" s="48" t="s">
        <v>560</v>
      </c>
      <c r="AQ2288" s="48" t="s">
        <v>560</v>
      </c>
      <c r="AR2288" s="48" t="s">
        <v>879</v>
      </c>
      <c r="AS2288" s="48" t="s">
        <v>422</v>
      </c>
      <c r="AT2288" s="48" t="s">
        <v>422</v>
      </c>
      <c r="AU2288" s="48" t="s">
        <v>422</v>
      </c>
      <c r="AV2288" s="52" t="s">
        <v>422</v>
      </c>
      <c r="AW2288" s="48" t="s">
        <v>422</v>
      </c>
      <c r="AX2288" s="48" t="s">
        <v>422</v>
      </c>
      <c r="AY2288" s="48" t="s">
        <v>422</v>
      </c>
      <c r="AZ2288" s="28" t="s">
        <v>422</v>
      </c>
    </row>
    <row r="2289" ht="15.75" customHeight="1">
      <c r="A2289" s="40">
        <v>2058.0</v>
      </c>
      <c r="B2289" s="28" t="s">
        <v>5922</v>
      </c>
      <c r="C2289" s="41"/>
      <c r="D2289" s="42">
        <f t="array" ref="D2289">index(systems,match($A2289,INDEX(systems,0,1),),3)</f>
        <v>62.546</v>
      </c>
      <c r="E2289" s="42">
        <f t="array" ref="E2289">index(systems,match($A2289,INDEX(systems,0,1),),4)</f>
        <v>-81.213</v>
      </c>
      <c r="F2289" s="43" t="str">
        <f>IFERROR(__xludf.DUMMYFUNCTION("let(row, match($B2289&amp;if($C2289&lt;&gt;"""","" [""&amp;$C2289&amp;""]"",""""),index(nebulae,,2),0),join("","",iferror(round(index(nebulae,row,5)/2,3),1),iferror(round(index(nebulae,row,6)/2,3),1),0))"),"1,1,0")</f>
        <v>1,1,0</v>
      </c>
      <c r="G2289" s="44" t="s">
        <v>5923</v>
      </c>
      <c r="H2289" s="45">
        <f t="array" ref="H2289">let(systemId,match(A2289,index(systems,0,1),),refSystemId,match($H$1,index(systems,0,1),),x,index(systems,systemId,3),y,index(systems,systemId,4),refX,index(systems,refSystemId,3),refY,index(systems,refSystemId,4),round(sqrt((x-refX)^2+(y-refY)^2),3))</f>
        <v>102.506</v>
      </c>
      <c r="I2289" s="41"/>
      <c r="J2289" s="41"/>
      <c r="K2289" s="41"/>
      <c r="L2289" s="41"/>
      <c r="M2289" s="28" t="s">
        <v>807</v>
      </c>
      <c r="N2289" s="28" t="s">
        <v>512</v>
      </c>
      <c r="O2289" s="48" t="s">
        <v>512</v>
      </c>
      <c r="P2289" s="48" t="s">
        <v>512</v>
      </c>
      <c r="Q2289" s="48" t="s">
        <v>512</v>
      </c>
      <c r="R2289" s="48" t="s">
        <v>512</v>
      </c>
      <c r="S2289" s="48" t="s">
        <v>512</v>
      </c>
      <c r="T2289" s="48" t="s">
        <v>520</v>
      </c>
      <c r="U2289" s="48" t="s">
        <v>5481</v>
      </c>
      <c r="V2289" s="48" t="s">
        <v>5481</v>
      </c>
      <c r="W2289" s="48" t="s">
        <v>5481</v>
      </c>
      <c r="X2289" s="48" t="s">
        <v>5481</v>
      </c>
      <c r="Y2289" s="48" t="s">
        <v>5481</v>
      </c>
      <c r="Z2289" s="48" t="s">
        <v>763</v>
      </c>
      <c r="AA2289" s="48" t="s">
        <v>764</v>
      </c>
      <c r="AB2289" s="48" t="s">
        <v>764</v>
      </c>
      <c r="AC2289" s="48" t="s">
        <v>764</v>
      </c>
      <c r="AD2289" s="48" t="s">
        <v>764</v>
      </c>
      <c r="AE2289" s="48" t="s">
        <v>764</v>
      </c>
      <c r="AF2289" s="48" t="s">
        <v>764</v>
      </c>
      <c r="AG2289" s="48" t="s">
        <v>764</v>
      </c>
      <c r="AH2289" s="48" t="s">
        <v>418</v>
      </c>
      <c r="AI2289" s="48" t="s">
        <v>418</v>
      </c>
      <c r="AJ2289" s="48" t="s">
        <v>418</v>
      </c>
      <c r="AK2289" s="48" t="s">
        <v>418</v>
      </c>
      <c r="AL2289" s="48" t="s">
        <v>418</v>
      </c>
      <c r="AM2289" s="48" t="s">
        <v>418</v>
      </c>
      <c r="AN2289" s="48" t="s">
        <v>819</v>
      </c>
      <c r="AO2289" s="48" t="s">
        <v>819</v>
      </c>
      <c r="AP2289" s="48" t="s">
        <v>819</v>
      </c>
      <c r="AQ2289" s="48" t="s">
        <v>516</v>
      </c>
      <c r="AR2289" s="48" t="s">
        <v>765</v>
      </c>
      <c r="AS2289" s="48" t="s">
        <v>765</v>
      </c>
      <c r="AT2289" s="52" t="s">
        <v>518</v>
      </c>
      <c r="AU2289" s="52" t="s">
        <v>518</v>
      </c>
      <c r="AV2289" s="48" t="s">
        <v>518</v>
      </c>
      <c r="AW2289" s="48" t="s">
        <v>418</v>
      </c>
      <c r="AX2289" s="48" t="s">
        <v>520</v>
      </c>
      <c r="AY2289" s="48" t="s">
        <v>5481</v>
      </c>
      <c r="AZ2289" s="28" t="s">
        <v>5481</v>
      </c>
    </row>
    <row r="2290" ht="15.75" customHeight="1">
      <c r="A2290" s="40">
        <v>2059.0</v>
      </c>
      <c r="B2290" s="28" t="s">
        <v>5924</v>
      </c>
      <c r="C2290" s="41"/>
      <c r="D2290" s="42">
        <f t="array" ref="D2290">index(systems,match($A2290,INDEX(systems,0,1),),3)</f>
        <v>-335.322</v>
      </c>
      <c r="E2290" s="42">
        <f t="array" ref="E2290">index(systems,match($A2290,INDEX(systems,0,1),),4)</f>
        <v>-225.432</v>
      </c>
      <c r="F2290" s="43" t="str">
        <f>IFERROR(__xludf.DUMMYFUNCTION("let(row, match($B2290&amp;if($C2290&lt;&gt;"""","" [""&amp;$C2290&amp;""]"",""""),index(nebulae,,2),0),join("","",iferror(round(index(nebulae,row,5)/2,3),1),iferror(round(index(nebulae,row,6)/2,3),1),0))"),"1,1,0")</f>
        <v>1,1,0</v>
      </c>
      <c r="G2290" s="44" t="s">
        <v>5925</v>
      </c>
      <c r="H2290" s="45">
        <f t="array" ref="H2290">let(systemId,match(A2290,index(systems,0,1),),refSystemId,match($H$1,index(systems,0,1),),x,index(systems,systemId,3),y,index(systems,systemId,4),refX,index(systems,refSystemId,3),refY,index(systems,refSystemId,4),round(sqrt((x-refX)^2+(y-refY)^2),3))</f>
        <v>404.055</v>
      </c>
      <c r="I2290" s="46" t="s">
        <v>408</v>
      </c>
      <c r="J2290" s="46" t="s">
        <v>408</v>
      </c>
      <c r="K2290" s="46" t="s">
        <v>408</v>
      </c>
      <c r="L2290" s="46" t="s">
        <v>408</v>
      </c>
      <c r="M2290" s="46" t="s">
        <v>408</v>
      </c>
      <c r="N2290" s="28" t="s">
        <v>408</v>
      </c>
      <c r="O2290" s="41"/>
      <c r="P2290" s="48" t="s">
        <v>560</v>
      </c>
      <c r="Q2290" s="48" t="s">
        <v>560</v>
      </c>
      <c r="R2290" s="48" t="s">
        <v>560</v>
      </c>
      <c r="S2290" s="48" t="s">
        <v>560</v>
      </c>
      <c r="T2290" s="48" t="s">
        <v>560</v>
      </c>
      <c r="U2290" s="48" t="s">
        <v>560</v>
      </c>
      <c r="V2290" s="48" t="s">
        <v>560</v>
      </c>
      <c r="W2290" s="48" t="s">
        <v>560</v>
      </c>
      <c r="X2290" s="48" t="s">
        <v>560</v>
      </c>
      <c r="Y2290" s="48" t="s">
        <v>560</v>
      </c>
      <c r="Z2290" s="48" t="s">
        <v>560</v>
      </c>
      <c r="AA2290" s="48" t="s">
        <v>560</v>
      </c>
      <c r="AB2290" s="48" t="s">
        <v>560</v>
      </c>
      <c r="AC2290" s="48" t="s">
        <v>560</v>
      </c>
      <c r="AD2290" s="48" t="s">
        <v>560</v>
      </c>
      <c r="AE2290" s="48" t="s">
        <v>560</v>
      </c>
      <c r="AF2290" s="48" t="s">
        <v>560</v>
      </c>
      <c r="AG2290" s="48" t="s">
        <v>560</v>
      </c>
      <c r="AH2290" s="48" t="s">
        <v>560</v>
      </c>
      <c r="AI2290" s="48" t="s">
        <v>560</v>
      </c>
      <c r="AJ2290" s="48" t="s">
        <v>560</v>
      </c>
      <c r="AK2290" s="48" t="s">
        <v>560</v>
      </c>
      <c r="AL2290" s="48" t="s">
        <v>560</v>
      </c>
      <c r="AM2290" s="48" t="s">
        <v>560</v>
      </c>
      <c r="AN2290" s="48" t="s">
        <v>560</v>
      </c>
      <c r="AO2290" s="48" t="s">
        <v>560</v>
      </c>
      <c r="AP2290" s="48" t="s">
        <v>560</v>
      </c>
      <c r="AQ2290" s="48" t="s">
        <v>560</v>
      </c>
      <c r="AR2290" s="48" t="s">
        <v>560</v>
      </c>
      <c r="AS2290" s="48" t="s">
        <v>418</v>
      </c>
      <c r="AT2290" s="48" t="s">
        <v>418</v>
      </c>
      <c r="AU2290" s="48" t="s">
        <v>418</v>
      </c>
      <c r="AV2290" s="48" t="s">
        <v>418</v>
      </c>
      <c r="AW2290" s="48" t="s">
        <v>418</v>
      </c>
      <c r="AX2290" s="52" t="s">
        <v>560</v>
      </c>
      <c r="AY2290" s="52" t="s">
        <v>560</v>
      </c>
      <c r="AZ2290" s="51" t="s">
        <v>560</v>
      </c>
    </row>
    <row r="2291" ht="15.75" customHeight="1">
      <c r="A2291" s="40">
        <v>2060.0</v>
      </c>
      <c r="B2291" s="28" t="s">
        <v>5926</v>
      </c>
      <c r="C2291" s="41"/>
      <c r="D2291" s="42">
        <f t="array" ref="D2291">index(systems,match($A2291,INDEX(systems,0,1),),3)</f>
        <v>547.409</v>
      </c>
      <c r="E2291" s="42">
        <f t="array" ref="E2291">index(systems,match($A2291,INDEX(systems,0,1),),4)</f>
        <v>131.739</v>
      </c>
      <c r="F2291" s="43" t="str">
        <f>IFERROR(__xludf.DUMMYFUNCTION("let(row, match($B2291&amp;if($C2291&lt;&gt;"""","" [""&amp;$C2291&amp;""]"",""""),index(nebulae,,2),0),join("","",iferror(round(index(nebulae,row,5)/2,3),1),iferror(round(index(nebulae,row,6)/2,3),1),0))"),"1,1,0")</f>
        <v>1,1,0</v>
      </c>
      <c r="G2291" s="44" t="s">
        <v>5927</v>
      </c>
      <c r="H2291" s="45">
        <f t="array" ref="H2291">let(systemId,match(A2291,index(systems,0,1),),refSystemId,match($H$1,index(systems,0,1),),x,index(systems,systemId,3),y,index(systems,systemId,4),refX,index(systems,refSystemId,3),refY,index(systems,refSystemId,4),round(sqrt((x-refX)^2+(y-refY)^2),3))</f>
        <v>563.038</v>
      </c>
      <c r="I2291" s="41"/>
      <c r="J2291" s="41"/>
      <c r="K2291" s="41"/>
      <c r="L2291" s="41"/>
      <c r="M2291" s="41"/>
      <c r="N2291" s="28" t="s">
        <v>552</v>
      </c>
      <c r="O2291" s="48" t="s">
        <v>552</v>
      </c>
      <c r="P2291" s="48" t="s">
        <v>2846</v>
      </c>
      <c r="Q2291" s="48" t="s">
        <v>2846</v>
      </c>
      <c r="R2291" s="48" t="s">
        <v>2846</v>
      </c>
      <c r="S2291" s="48" t="s">
        <v>2846</v>
      </c>
      <c r="T2291" s="48" t="s">
        <v>2846</v>
      </c>
      <c r="U2291" s="48" t="s">
        <v>2846</v>
      </c>
      <c r="V2291" s="48" t="s">
        <v>2846</v>
      </c>
      <c r="W2291" s="48" t="s">
        <v>2846</v>
      </c>
      <c r="X2291" s="48" t="s">
        <v>2846</v>
      </c>
      <c r="Y2291" s="48" t="s">
        <v>2846</v>
      </c>
      <c r="Z2291" s="48" t="s">
        <v>2846</v>
      </c>
      <c r="AA2291" s="48" t="s">
        <v>2846</v>
      </c>
      <c r="AB2291" s="48" t="s">
        <v>2846</v>
      </c>
      <c r="AC2291" s="48" t="s">
        <v>2846</v>
      </c>
      <c r="AD2291" s="48" t="s">
        <v>2846</v>
      </c>
      <c r="AE2291" s="48" t="s">
        <v>2846</v>
      </c>
      <c r="AF2291" s="48" t="s">
        <v>2846</v>
      </c>
      <c r="AG2291" s="48" t="s">
        <v>2846</v>
      </c>
      <c r="AH2291" s="48" t="s">
        <v>2846</v>
      </c>
      <c r="AI2291" s="48" t="s">
        <v>2846</v>
      </c>
      <c r="AJ2291" s="48" t="s">
        <v>2846</v>
      </c>
      <c r="AK2291" s="48" t="s">
        <v>2846</v>
      </c>
      <c r="AL2291" s="48" t="s">
        <v>2846</v>
      </c>
      <c r="AM2291" s="48" t="s">
        <v>2846</v>
      </c>
      <c r="AN2291" s="48" t="s">
        <v>2846</v>
      </c>
      <c r="AO2291" s="48" t="s">
        <v>2846</v>
      </c>
      <c r="AP2291" s="48" t="s">
        <v>2846</v>
      </c>
      <c r="AQ2291" s="48" t="s">
        <v>2846</v>
      </c>
      <c r="AR2291" s="48" t="s">
        <v>2846</v>
      </c>
      <c r="AS2291" s="48" t="s">
        <v>2846</v>
      </c>
      <c r="AT2291" s="48" t="s">
        <v>777</v>
      </c>
      <c r="AU2291" s="48" t="s">
        <v>777</v>
      </c>
      <c r="AV2291" s="48" t="s">
        <v>777</v>
      </c>
      <c r="AW2291" s="48" t="s">
        <v>777</v>
      </c>
      <c r="AX2291" s="48" t="s">
        <v>777</v>
      </c>
      <c r="AY2291" s="48" t="s">
        <v>777</v>
      </c>
      <c r="AZ2291" s="28" t="s">
        <v>777</v>
      </c>
    </row>
    <row r="2292" ht="15.75" customHeight="1">
      <c r="A2292" s="40">
        <v>2061.0</v>
      </c>
      <c r="B2292" s="28" t="s">
        <v>5928</v>
      </c>
      <c r="C2292" s="41"/>
      <c r="D2292" s="42">
        <f t="array" ref="D2292">index(systems,match($A2292,INDEX(systems,0,1),),3)</f>
        <v>43.684</v>
      </c>
      <c r="E2292" s="42">
        <f t="array" ref="E2292">index(systems,match($A2292,INDEX(systems,0,1),),4)</f>
        <v>354.607</v>
      </c>
      <c r="F2292" s="43" t="str">
        <f>IFERROR(__xludf.DUMMYFUNCTION("let(row, match($B2292&amp;if($C2292&lt;&gt;"""","" [""&amp;$C2292&amp;""]"",""""),index(nebulae,,2),0),join("","",iferror(round(index(nebulae,row,5)/2,3),1),iferror(round(index(nebulae,row,6)/2,3),1),0))"),"1,1,0")</f>
        <v>1,1,0</v>
      </c>
      <c r="G2292" s="44" t="s">
        <v>5929</v>
      </c>
      <c r="H2292" s="45">
        <f t="array" ref="H2292">let(systemId,match(A2292,index(systems,0,1),),refSystemId,match($H$1,index(systems,0,1),),x,index(systems,systemId,3),y,index(systems,systemId,4),refX,index(systems,refSystemId,3),refY,index(systems,refSystemId,4),round(sqrt((x-refX)^2+(y-refY)^2),3))</f>
        <v>357.288</v>
      </c>
      <c r="I2292" s="53"/>
      <c r="J2292" s="53"/>
      <c r="K2292" s="46" t="s">
        <v>418</v>
      </c>
      <c r="L2292" s="53"/>
      <c r="M2292" s="53"/>
      <c r="N2292" s="28" t="s">
        <v>846</v>
      </c>
      <c r="O2292" s="48" t="s">
        <v>846</v>
      </c>
      <c r="P2292" s="48" t="s">
        <v>846</v>
      </c>
      <c r="Q2292" s="48" t="s">
        <v>846</v>
      </c>
      <c r="R2292" s="48" t="s">
        <v>846</v>
      </c>
      <c r="S2292" s="48" t="s">
        <v>846</v>
      </c>
      <c r="T2292" s="48" t="s">
        <v>846</v>
      </c>
      <c r="U2292" s="48" t="s">
        <v>846</v>
      </c>
      <c r="V2292" s="48" t="s">
        <v>846</v>
      </c>
      <c r="W2292" s="48" t="s">
        <v>846</v>
      </c>
      <c r="X2292" s="48" t="s">
        <v>846</v>
      </c>
      <c r="Y2292" s="48" t="s">
        <v>846</v>
      </c>
      <c r="Z2292" s="48" t="s">
        <v>846</v>
      </c>
      <c r="AA2292" s="48" t="s">
        <v>1494</v>
      </c>
      <c r="AB2292" s="48" t="s">
        <v>1494</v>
      </c>
      <c r="AC2292" s="48" t="s">
        <v>1494</v>
      </c>
      <c r="AD2292" s="48" t="s">
        <v>1494</v>
      </c>
      <c r="AE2292" s="48" t="s">
        <v>1494</v>
      </c>
      <c r="AF2292" s="48" t="s">
        <v>913</v>
      </c>
      <c r="AG2292" s="48" t="s">
        <v>913</v>
      </c>
      <c r="AH2292" s="48" t="s">
        <v>913</v>
      </c>
      <c r="AI2292" s="48" t="s">
        <v>913</v>
      </c>
      <c r="AJ2292" s="48" t="s">
        <v>913</v>
      </c>
      <c r="AK2292" s="48" t="s">
        <v>913</v>
      </c>
      <c r="AL2292" s="48" t="s">
        <v>913</v>
      </c>
      <c r="AM2292" s="48" t="s">
        <v>913</v>
      </c>
      <c r="AN2292" s="48" t="s">
        <v>697</v>
      </c>
      <c r="AO2292" s="48" t="s">
        <v>697</v>
      </c>
      <c r="AP2292" s="48" t="s">
        <v>697</v>
      </c>
      <c r="AQ2292" s="48" t="s">
        <v>697</v>
      </c>
      <c r="AR2292" s="48" t="s">
        <v>697</v>
      </c>
      <c r="AS2292" s="48" t="s">
        <v>697</v>
      </c>
      <c r="AT2292" s="48" t="s">
        <v>697</v>
      </c>
      <c r="AU2292" s="48" t="s">
        <v>697</v>
      </c>
      <c r="AV2292" s="48" t="s">
        <v>1259</v>
      </c>
      <c r="AW2292" s="48" t="s">
        <v>1259</v>
      </c>
      <c r="AX2292" s="48" t="s">
        <v>1259</v>
      </c>
      <c r="AY2292" s="48" t="s">
        <v>1259</v>
      </c>
      <c r="AZ2292" s="28" t="s">
        <v>1259</v>
      </c>
    </row>
    <row r="2293" ht="15.75" customHeight="1">
      <c r="A2293" s="40">
        <v>2062.0</v>
      </c>
      <c r="B2293" s="28" t="s">
        <v>5930</v>
      </c>
      <c r="C2293" s="41"/>
      <c r="D2293" s="42">
        <f t="array" ref="D2293">index(systems,match($A2293,INDEX(systems,0,1),),3)</f>
        <v>-366.536</v>
      </c>
      <c r="E2293" s="42">
        <f t="array" ref="E2293">index(systems,match($A2293,INDEX(systems,0,1),),4)</f>
        <v>61.473</v>
      </c>
      <c r="F2293" s="43" t="str">
        <f>IFERROR(__xludf.DUMMYFUNCTION("let(row, match($B2293&amp;if($C2293&lt;&gt;"""","" [""&amp;$C2293&amp;""]"",""""),index(nebulae,,2),0),join("","",iferror(round(index(nebulae,row,5)/2,3),1),iferror(round(index(nebulae,row,6)/2,3),1),0))"),"1,1,0")</f>
        <v>1,1,0</v>
      </c>
      <c r="G2293" s="44" t="s">
        <v>5931</v>
      </c>
      <c r="H2293" s="45">
        <f t="array" ref="H2293">let(systemId,match(A2293,index(systems,0,1),),refSystemId,match($H$1,index(systems,0,1),),x,index(systems,systemId,3),y,index(systems,systemId,4),refX,index(systems,refSystemId,3),refY,index(systems,refSystemId,4),round(sqrt((x-refX)^2+(y-refY)^2),3))</f>
        <v>371.655</v>
      </c>
      <c r="I2293" s="41"/>
      <c r="J2293" s="41"/>
      <c r="K2293" s="41"/>
      <c r="L2293" s="53"/>
      <c r="M2293" s="53"/>
      <c r="N2293" s="28" t="s">
        <v>449</v>
      </c>
      <c r="O2293" s="48" t="s">
        <v>449</v>
      </c>
      <c r="P2293" s="48" t="s">
        <v>449</v>
      </c>
      <c r="Q2293" s="48" t="s">
        <v>449</v>
      </c>
      <c r="R2293" s="48" t="s">
        <v>449</v>
      </c>
      <c r="S2293" s="48" t="s">
        <v>449</v>
      </c>
      <c r="T2293" s="48" t="s">
        <v>449</v>
      </c>
      <c r="U2293" s="48" t="s">
        <v>449</v>
      </c>
      <c r="V2293" s="48" t="s">
        <v>449</v>
      </c>
      <c r="W2293" s="48" t="s">
        <v>449</v>
      </c>
      <c r="X2293" s="48" t="s">
        <v>449</v>
      </c>
      <c r="Y2293" s="48" t="s">
        <v>449</v>
      </c>
      <c r="Z2293" s="48" t="s">
        <v>449</v>
      </c>
      <c r="AA2293" s="48" t="s">
        <v>1505</v>
      </c>
      <c r="AB2293" s="48" t="s">
        <v>1505</v>
      </c>
      <c r="AC2293" s="48" t="s">
        <v>1505</v>
      </c>
      <c r="AD2293" s="48" t="s">
        <v>1505</v>
      </c>
      <c r="AE2293" s="48" t="s">
        <v>1505</v>
      </c>
      <c r="AF2293" s="48" t="s">
        <v>1505</v>
      </c>
      <c r="AG2293" s="48" t="s">
        <v>1505</v>
      </c>
      <c r="AH2293" s="48" t="s">
        <v>1506</v>
      </c>
      <c r="AI2293" s="48" t="s">
        <v>452</v>
      </c>
      <c r="AJ2293" s="48" t="s">
        <v>452</v>
      </c>
      <c r="AK2293" s="48" t="s">
        <v>452</v>
      </c>
      <c r="AL2293" s="48" t="s">
        <v>452</v>
      </c>
      <c r="AM2293" s="48" t="s">
        <v>452</v>
      </c>
      <c r="AN2293" s="48" t="s">
        <v>452</v>
      </c>
      <c r="AO2293" s="48" t="s">
        <v>452</v>
      </c>
      <c r="AP2293" s="48" t="s">
        <v>452</v>
      </c>
      <c r="AQ2293" s="48" t="s">
        <v>565</v>
      </c>
      <c r="AR2293" s="48" t="s">
        <v>565</v>
      </c>
      <c r="AS2293" s="48" t="s">
        <v>453</v>
      </c>
      <c r="AT2293" s="48" t="s">
        <v>454</v>
      </c>
      <c r="AU2293" s="48" t="s">
        <v>454</v>
      </c>
      <c r="AV2293" s="52" t="s">
        <v>454</v>
      </c>
      <c r="AW2293" s="52" t="s">
        <v>454</v>
      </c>
      <c r="AX2293" s="52" t="s">
        <v>454</v>
      </c>
      <c r="AY2293" s="52" t="s">
        <v>454</v>
      </c>
      <c r="AZ2293" s="49" t="s">
        <v>455</v>
      </c>
    </row>
    <row r="2294" ht="15.75" customHeight="1">
      <c r="A2294" s="40">
        <v>2063.0</v>
      </c>
      <c r="B2294" s="28" t="s">
        <v>5932</v>
      </c>
      <c r="C2294" s="41"/>
      <c r="D2294" s="42">
        <f t="array" ref="D2294">index(systems,match($A2294,INDEX(systems,0,1),),3)</f>
        <v>-215.295</v>
      </c>
      <c r="E2294" s="42">
        <f t="array" ref="E2294">index(systems,match($A2294,INDEX(systems,0,1),),4)</f>
        <v>-14.879</v>
      </c>
      <c r="F2294" s="43" t="str">
        <f>IFERROR(__xludf.DUMMYFUNCTION("let(row, match($B2294&amp;if($C2294&lt;&gt;"""","" [""&amp;$C2294&amp;""]"",""""),index(nebulae,,2),0),join("","",iferror(round(index(nebulae,row,5)/2,3),1),iferror(round(index(nebulae,row,6)/2,3),1),0))"),"1,1,0")</f>
        <v>1,1,0</v>
      </c>
      <c r="G2294" s="44" t="s">
        <v>5933</v>
      </c>
      <c r="H2294" s="45">
        <f t="array" ref="H2294">let(systemId,match(A2294,index(systems,0,1),),refSystemId,match($H$1,index(systems,0,1),),x,index(systems,systemId,3),y,index(systems,systemId,4),refX,index(systems,refSystemId,3),refY,index(systems,refSystemId,4),round(sqrt((x-refX)^2+(y-refY)^2),3))</f>
        <v>215.809</v>
      </c>
      <c r="I2294" s="46" t="s">
        <v>418</v>
      </c>
      <c r="J2294" s="47" t="s">
        <v>418</v>
      </c>
      <c r="K2294" s="47" t="s">
        <v>418</v>
      </c>
      <c r="L2294" s="28" t="s">
        <v>418</v>
      </c>
      <c r="M2294" s="53"/>
      <c r="N2294" s="28" t="s">
        <v>671</v>
      </c>
      <c r="O2294" s="48" t="s">
        <v>671</v>
      </c>
      <c r="P2294" s="48" t="s">
        <v>671</v>
      </c>
      <c r="Q2294" s="48" t="s">
        <v>671</v>
      </c>
      <c r="R2294" s="48" t="s">
        <v>671</v>
      </c>
      <c r="S2294" s="48" t="s">
        <v>671</v>
      </c>
      <c r="T2294" s="48" t="s">
        <v>671</v>
      </c>
      <c r="U2294" s="48" t="s">
        <v>671</v>
      </c>
      <c r="V2294" s="48" t="s">
        <v>671</v>
      </c>
      <c r="W2294" s="48" t="s">
        <v>671</v>
      </c>
      <c r="X2294" s="48" t="s">
        <v>671</v>
      </c>
      <c r="Y2294" s="48" t="s">
        <v>480</v>
      </c>
      <c r="Z2294" s="48" t="s">
        <v>422</v>
      </c>
      <c r="AA2294" s="48" t="s">
        <v>422</v>
      </c>
      <c r="AB2294" s="48" t="s">
        <v>422</v>
      </c>
      <c r="AC2294" s="48" t="s">
        <v>422</v>
      </c>
      <c r="AD2294" s="48" t="s">
        <v>422</v>
      </c>
      <c r="AE2294" s="48" t="s">
        <v>422</v>
      </c>
      <c r="AF2294" s="48" t="s">
        <v>422</v>
      </c>
      <c r="AG2294" s="48" t="s">
        <v>422</v>
      </c>
      <c r="AH2294" s="48" t="s">
        <v>422</v>
      </c>
      <c r="AI2294" s="48" t="s">
        <v>422</v>
      </c>
      <c r="AJ2294" s="48" t="s">
        <v>422</v>
      </c>
      <c r="AK2294" s="48" t="s">
        <v>422</v>
      </c>
      <c r="AL2294" s="48" t="s">
        <v>422</v>
      </c>
      <c r="AM2294" s="48" t="s">
        <v>422</v>
      </c>
      <c r="AN2294" s="48" t="s">
        <v>422</v>
      </c>
      <c r="AO2294" s="48" t="s">
        <v>422</v>
      </c>
      <c r="AP2294" s="48" t="s">
        <v>422</v>
      </c>
      <c r="AQ2294" s="48" t="s">
        <v>422</v>
      </c>
      <c r="AR2294" s="48" t="s">
        <v>422</v>
      </c>
      <c r="AS2294" s="52" t="s">
        <v>422</v>
      </c>
      <c r="AT2294" s="52" t="s">
        <v>422</v>
      </c>
      <c r="AU2294" s="52" t="s">
        <v>422</v>
      </c>
      <c r="AV2294" s="48" t="s">
        <v>422</v>
      </c>
      <c r="AW2294" s="48" t="s">
        <v>422</v>
      </c>
      <c r="AX2294" s="48" t="s">
        <v>422</v>
      </c>
      <c r="AY2294" s="48" t="s">
        <v>422</v>
      </c>
      <c r="AZ2294" s="51" t="s">
        <v>422</v>
      </c>
    </row>
    <row r="2295" ht="15.75" customHeight="1">
      <c r="A2295" s="40">
        <v>2064.0</v>
      </c>
      <c r="B2295" s="28" t="s">
        <v>5934</v>
      </c>
      <c r="C2295" s="41"/>
      <c r="D2295" s="42">
        <f t="array" ref="D2295">index(systems,match($A2295,INDEX(systems,0,1),),3)</f>
        <v>-550.938</v>
      </c>
      <c r="E2295" s="42">
        <f t="array" ref="E2295">index(systems,match($A2295,INDEX(systems,0,1),),4)</f>
        <v>335.753</v>
      </c>
      <c r="F2295" s="43" t="str">
        <f>IFERROR(__xludf.DUMMYFUNCTION("let(row, match($B2295&amp;if($C2295&lt;&gt;"""","" [""&amp;$C2295&amp;""]"",""""),index(nebulae,,2),0),join("","",iferror(round(index(nebulae,row,5)/2,3),1),iferror(round(index(nebulae,row,6)/2,3),1),0))"),"1,1,0")</f>
        <v>1,1,0</v>
      </c>
      <c r="G2295" s="44" t="s">
        <v>5935</v>
      </c>
      <c r="H2295" s="45">
        <f t="array" ref="H2295">let(systemId,match(A2295,index(systems,0,1),),refSystemId,match($H$1,index(systems,0,1),),x,index(systems,systemId,3),y,index(systems,systemId,4),refX,index(systems,refSystemId,3),refY,index(systems,refSystemId,4),round(sqrt((x-refX)^2+(y-refY)^2),3))</f>
        <v>645.184</v>
      </c>
      <c r="I2295" s="41"/>
      <c r="J2295" s="41"/>
      <c r="K2295" s="41"/>
      <c r="L2295" s="41"/>
      <c r="M2295" s="41"/>
      <c r="N2295" s="41"/>
      <c r="O2295" s="41"/>
      <c r="P2295" s="48" t="s">
        <v>477</v>
      </c>
      <c r="Q2295" s="48" t="s">
        <v>477</v>
      </c>
      <c r="R2295" s="48" t="s">
        <v>477</v>
      </c>
      <c r="S2295" s="48" t="s">
        <v>418</v>
      </c>
      <c r="T2295" s="48" t="s">
        <v>418</v>
      </c>
      <c r="U2295" s="48" t="s">
        <v>422</v>
      </c>
      <c r="V2295" s="48" t="s">
        <v>422</v>
      </c>
      <c r="W2295" s="48" t="s">
        <v>422</v>
      </c>
      <c r="X2295" s="48" t="s">
        <v>422</v>
      </c>
      <c r="Y2295" s="48" t="s">
        <v>422</v>
      </c>
      <c r="Z2295" s="48" t="s">
        <v>422</v>
      </c>
      <c r="AA2295" s="48" t="s">
        <v>422</v>
      </c>
      <c r="AB2295" s="48" t="s">
        <v>422</v>
      </c>
      <c r="AC2295" s="48" t="s">
        <v>422</v>
      </c>
      <c r="AD2295" s="48" t="s">
        <v>422</v>
      </c>
      <c r="AE2295" s="48" t="s">
        <v>422</v>
      </c>
      <c r="AF2295" s="48" t="s">
        <v>422</v>
      </c>
      <c r="AG2295" s="48" t="s">
        <v>422</v>
      </c>
      <c r="AH2295" s="48" t="s">
        <v>422</v>
      </c>
      <c r="AI2295" s="48" t="s">
        <v>422</v>
      </c>
      <c r="AJ2295" s="48" t="s">
        <v>422</v>
      </c>
      <c r="AK2295" s="48" t="s">
        <v>422</v>
      </c>
      <c r="AL2295" s="48" t="s">
        <v>422</v>
      </c>
      <c r="AM2295" s="48" t="s">
        <v>422</v>
      </c>
      <c r="AN2295" s="48" t="s">
        <v>422</v>
      </c>
      <c r="AO2295" s="48" t="s">
        <v>422</v>
      </c>
      <c r="AP2295" s="48" t="s">
        <v>422</v>
      </c>
      <c r="AQ2295" s="48" t="s">
        <v>422</v>
      </c>
      <c r="AR2295" s="48" t="s">
        <v>422</v>
      </c>
      <c r="AS2295" s="48" t="s">
        <v>422</v>
      </c>
      <c r="AT2295" s="48" t="s">
        <v>422</v>
      </c>
      <c r="AU2295" s="48" t="s">
        <v>422</v>
      </c>
      <c r="AV2295" s="48" t="s">
        <v>422</v>
      </c>
      <c r="AW2295" s="48" t="s">
        <v>422</v>
      </c>
      <c r="AX2295" s="48" t="s">
        <v>422</v>
      </c>
      <c r="AY2295" s="48" t="s">
        <v>422</v>
      </c>
      <c r="AZ2295" s="28" t="s">
        <v>422</v>
      </c>
    </row>
    <row r="2296" ht="15.75" customHeight="1">
      <c r="A2296" s="40">
        <v>2065.0</v>
      </c>
      <c r="B2296" s="28" t="s">
        <v>5936</v>
      </c>
      <c r="C2296" s="28" t="s">
        <v>781</v>
      </c>
      <c r="D2296" s="42">
        <f t="array" ref="D2296">index(systems,match($A2296,INDEX(systems,0,1),),3)</f>
        <v>13.177</v>
      </c>
      <c r="E2296" s="42">
        <f t="array" ref="E2296">index(systems,match($A2296,INDEX(systems,0,1),),4)</f>
        <v>-214.037</v>
      </c>
      <c r="F2296" s="43" t="str">
        <f>IFERROR(__xludf.DUMMYFUNCTION("let(row, match($B2296&amp;if($C2296&lt;&gt;"""","" [""&amp;$C2296&amp;""]"",""""),index(nebulae,,2),0),join("","",iferror(round(index(nebulae,row,5)/2,3),1),iferror(round(index(nebulae,row,6)/2,3),1),0))"),"1,1,0")</f>
        <v>1,1,0</v>
      </c>
      <c r="G2296" s="44" t="s">
        <v>5937</v>
      </c>
      <c r="H2296" s="45">
        <f t="array" ref="H2296">let(systemId,match(A2296,index(systems,0,1),),refSystemId,match($H$1,index(systems,0,1),),x,index(systems,systemId,3),y,index(systems,systemId,4),refX,index(systems,refSystemId,3),refY,index(systems,refSystemId,4),round(sqrt((x-refX)^2+(y-refY)^2),3))</f>
        <v>214.442</v>
      </c>
      <c r="I2296" s="28" t="s">
        <v>418</v>
      </c>
      <c r="J2296" s="41"/>
      <c r="K2296" s="41"/>
      <c r="L2296" s="41"/>
      <c r="M2296" s="28" t="s">
        <v>755</v>
      </c>
      <c r="N2296" s="28" t="s">
        <v>3326</v>
      </c>
      <c r="O2296" s="48" t="s">
        <v>3326</v>
      </c>
      <c r="P2296" s="48" t="s">
        <v>3326</v>
      </c>
      <c r="Q2296" s="48" t="s">
        <v>3326</v>
      </c>
      <c r="R2296" s="48" t="s">
        <v>3326</v>
      </c>
      <c r="S2296" s="48" t="s">
        <v>3326</v>
      </c>
      <c r="T2296" s="48" t="s">
        <v>3326</v>
      </c>
      <c r="U2296" s="48" t="s">
        <v>3326</v>
      </c>
      <c r="V2296" s="48" t="s">
        <v>3326</v>
      </c>
      <c r="W2296" s="48" t="s">
        <v>3326</v>
      </c>
      <c r="X2296" s="48" t="s">
        <v>2007</v>
      </c>
      <c r="Y2296" s="48" t="s">
        <v>2007</v>
      </c>
      <c r="Z2296" s="48" t="s">
        <v>2007</v>
      </c>
      <c r="AA2296" s="48" t="s">
        <v>2007</v>
      </c>
      <c r="AB2296" s="48" t="s">
        <v>2007</v>
      </c>
      <c r="AC2296" s="48" t="s">
        <v>2007</v>
      </c>
      <c r="AD2296" s="48" t="s">
        <v>2007</v>
      </c>
      <c r="AE2296" s="48" t="s">
        <v>2007</v>
      </c>
      <c r="AF2296" s="48" t="s">
        <v>2007</v>
      </c>
      <c r="AG2296" s="48" t="s">
        <v>2007</v>
      </c>
      <c r="AH2296" s="48" t="s">
        <v>2007</v>
      </c>
      <c r="AI2296" s="48" t="s">
        <v>2007</v>
      </c>
      <c r="AJ2296" s="48" t="s">
        <v>2007</v>
      </c>
      <c r="AK2296" s="48" t="s">
        <v>2007</v>
      </c>
      <c r="AL2296" s="48" t="s">
        <v>2007</v>
      </c>
      <c r="AM2296" s="48" t="s">
        <v>2007</v>
      </c>
      <c r="AN2296" s="48" t="s">
        <v>2007</v>
      </c>
      <c r="AO2296" s="48" t="s">
        <v>2007</v>
      </c>
      <c r="AP2296" s="48" t="s">
        <v>2007</v>
      </c>
      <c r="AQ2296" s="48" t="s">
        <v>2007</v>
      </c>
      <c r="AR2296" s="48" t="s">
        <v>2007</v>
      </c>
      <c r="AS2296" s="48" t="s">
        <v>2007</v>
      </c>
      <c r="AT2296" s="48" t="s">
        <v>2007</v>
      </c>
      <c r="AU2296" s="48" t="s">
        <v>2007</v>
      </c>
      <c r="AV2296" s="48" t="s">
        <v>2007</v>
      </c>
      <c r="AW2296" s="48" t="s">
        <v>2007</v>
      </c>
      <c r="AX2296" s="48" t="s">
        <v>2007</v>
      </c>
      <c r="AY2296" s="48" t="s">
        <v>2007</v>
      </c>
      <c r="AZ2296" s="28" t="s">
        <v>2007</v>
      </c>
    </row>
    <row r="2297" ht="15.75" customHeight="1">
      <c r="A2297" s="40">
        <v>2066.0</v>
      </c>
      <c r="B2297" s="28" t="s">
        <v>5936</v>
      </c>
      <c r="C2297" s="28" t="s">
        <v>560</v>
      </c>
      <c r="D2297" s="42">
        <f t="array" ref="D2297">index(systems,match($A2297,INDEX(systems,0,1),),3)</f>
        <v>-223.908</v>
      </c>
      <c r="E2297" s="42">
        <f t="array" ref="E2297">index(systems,match($A2297,INDEX(systems,0,1),),4)</f>
        <v>-71.133</v>
      </c>
      <c r="F2297" s="43" t="str">
        <f>IFERROR(__xludf.DUMMYFUNCTION("let(row, match($B2297&amp;if($C2297&lt;&gt;"""","" [""&amp;$C2297&amp;""]"",""""),index(nebulae,,2),0),join("","",iferror(round(index(nebulae,row,5)/2,3),1),iferror(round(index(nebulae,row,6)/2,3),1),0))"),"1,1,0")</f>
        <v>1,1,0</v>
      </c>
      <c r="G2297" s="44" t="s">
        <v>5938</v>
      </c>
      <c r="H2297" s="45">
        <f t="array" ref="H2297">let(systemId,match(A2297,index(systems,0,1),),refSystemId,match($H$1,index(systems,0,1),),x,index(systems,systemId,3),y,index(systems,systemId,4),refX,index(systems,refSystemId,3),refY,index(systems,refSystemId,4),round(sqrt((x-refX)^2+(y-refY)^2),3))</f>
        <v>234.936</v>
      </c>
      <c r="I2297" s="46" t="s">
        <v>418</v>
      </c>
      <c r="J2297" s="53"/>
      <c r="K2297" s="53"/>
      <c r="L2297" s="53"/>
      <c r="M2297" s="53"/>
      <c r="N2297" s="28" t="s">
        <v>560</v>
      </c>
      <c r="O2297" s="48" t="s">
        <v>560</v>
      </c>
      <c r="P2297" s="48" t="s">
        <v>560</v>
      </c>
      <c r="Q2297" s="48" t="s">
        <v>560</v>
      </c>
      <c r="R2297" s="48" t="s">
        <v>560</v>
      </c>
      <c r="S2297" s="48" t="s">
        <v>560</v>
      </c>
      <c r="T2297" s="48" t="s">
        <v>560</v>
      </c>
      <c r="U2297" s="48" t="s">
        <v>560</v>
      </c>
      <c r="V2297" s="48" t="s">
        <v>560</v>
      </c>
      <c r="W2297" s="48" t="s">
        <v>560</v>
      </c>
      <c r="X2297" s="48" t="s">
        <v>560</v>
      </c>
      <c r="Y2297" s="48" t="s">
        <v>560</v>
      </c>
      <c r="Z2297" s="48" t="s">
        <v>560</v>
      </c>
      <c r="AA2297" s="48" t="s">
        <v>560</v>
      </c>
      <c r="AB2297" s="48" t="s">
        <v>560</v>
      </c>
      <c r="AC2297" s="48" t="s">
        <v>560</v>
      </c>
      <c r="AD2297" s="48" t="s">
        <v>560</v>
      </c>
      <c r="AE2297" s="48" t="s">
        <v>560</v>
      </c>
      <c r="AF2297" s="48" t="s">
        <v>560</v>
      </c>
      <c r="AG2297" s="48" t="s">
        <v>560</v>
      </c>
      <c r="AH2297" s="48" t="s">
        <v>560</v>
      </c>
      <c r="AI2297" s="48" t="s">
        <v>560</v>
      </c>
      <c r="AJ2297" s="48" t="s">
        <v>560</v>
      </c>
      <c r="AK2297" s="48" t="s">
        <v>560</v>
      </c>
      <c r="AL2297" s="48" t="s">
        <v>560</v>
      </c>
      <c r="AM2297" s="48" t="s">
        <v>560</v>
      </c>
      <c r="AN2297" s="48" t="s">
        <v>560</v>
      </c>
      <c r="AO2297" s="48" t="s">
        <v>560</v>
      </c>
      <c r="AP2297" s="48" t="s">
        <v>560</v>
      </c>
      <c r="AQ2297" s="48" t="s">
        <v>560</v>
      </c>
      <c r="AR2297" s="48" t="s">
        <v>560</v>
      </c>
      <c r="AS2297" s="48" t="s">
        <v>418</v>
      </c>
      <c r="AT2297" s="48" t="s">
        <v>418</v>
      </c>
      <c r="AU2297" s="48" t="s">
        <v>418</v>
      </c>
      <c r="AV2297" s="48" t="s">
        <v>879</v>
      </c>
      <c r="AW2297" s="48" t="s">
        <v>879</v>
      </c>
      <c r="AX2297" s="48" t="s">
        <v>605</v>
      </c>
      <c r="AY2297" s="48" t="s">
        <v>605</v>
      </c>
      <c r="AZ2297" s="28" t="s">
        <v>605</v>
      </c>
    </row>
    <row r="2298" ht="15.75" customHeight="1">
      <c r="A2298" s="40">
        <v>2067.0</v>
      </c>
      <c r="B2298" s="28" t="s">
        <v>5939</v>
      </c>
      <c r="C2298" s="41"/>
      <c r="D2298" s="42">
        <f t="array" ref="D2298">index(systems,match($A2298,INDEX(systems,0,1),),3)</f>
        <v>39.543</v>
      </c>
      <c r="E2298" s="42">
        <f t="array" ref="E2298">index(systems,match($A2298,INDEX(systems,0,1),),4)</f>
        <v>-320.091</v>
      </c>
      <c r="F2298" s="43" t="str">
        <f>IFERROR(__xludf.DUMMYFUNCTION("let(row, match($B2298&amp;if($C2298&lt;&gt;"""","" [""&amp;$C2298&amp;""]"",""""),index(nebulae,,2),0),join("","",iferror(round(index(nebulae,row,5)/2,3),1),iferror(round(index(nebulae,row,6)/2,3),1),0))"),"1,1,0")</f>
        <v>1,1,0</v>
      </c>
      <c r="G2298" s="44" t="s">
        <v>5940</v>
      </c>
      <c r="H2298" s="45">
        <f t="array" ref="H2298">let(systemId,match(A2298,index(systems,0,1),),refSystemId,match($H$1,index(systems,0,1),),x,index(systems,systemId,3),y,index(systems,systemId,4),refX,index(systems,refSystemId,3),refY,index(systems,refSystemId,4),round(sqrt((x-refX)^2+(y-refY)^2),3))</f>
        <v>322.524</v>
      </c>
      <c r="I2298" s="28" t="s">
        <v>418</v>
      </c>
      <c r="J2298" s="41"/>
      <c r="K2298" s="41"/>
      <c r="L2298" s="41"/>
      <c r="M2298" s="28" t="s">
        <v>966</v>
      </c>
      <c r="N2298" s="28" t="s">
        <v>1005</v>
      </c>
      <c r="O2298" s="48" t="s">
        <v>1005</v>
      </c>
      <c r="P2298" s="48" t="s">
        <v>1005</v>
      </c>
      <c r="Q2298" s="48" t="s">
        <v>1005</v>
      </c>
      <c r="R2298" s="48" t="s">
        <v>1005</v>
      </c>
      <c r="S2298" s="48" t="s">
        <v>1005</v>
      </c>
      <c r="T2298" s="48" t="s">
        <v>1005</v>
      </c>
      <c r="U2298" s="48" t="s">
        <v>1005</v>
      </c>
      <c r="V2298" s="48" t="s">
        <v>1005</v>
      </c>
      <c r="W2298" s="48" t="s">
        <v>1005</v>
      </c>
      <c r="X2298" s="48" t="s">
        <v>1005</v>
      </c>
      <c r="Y2298" s="48" t="s">
        <v>1005</v>
      </c>
      <c r="Z2298" s="48" t="s">
        <v>969</v>
      </c>
      <c r="AA2298" s="48" t="s">
        <v>1005</v>
      </c>
      <c r="AB2298" s="48" t="s">
        <v>1005</v>
      </c>
      <c r="AC2298" s="48" t="s">
        <v>1005</v>
      </c>
      <c r="AD2298" s="48" t="s">
        <v>1005</v>
      </c>
      <c r="AE2298" s="48" t="s">
        <v>1005</v>
      </c>
      <c r="AF2298" s="48" t="s">
        <v>1005</v>
      </c>
      <c r="AG2298" s="48" t="s">
        <v>1005</v>
      </c>
      <c r="AH2298" s="48" t="s">
        <v>1005</v>
      </c>
      <c r="AI2298" s="48" t="s">
        <v>1005</v>
      </c>
      <c r="AJ2298" s="48" t="s">
        <v>1005</v>
      </c>
      <c r="AK2298" s="48" t="s">
        <v>1005</v>
      </c>
      <c r="AL2298" s="48" t="s">
        <v>1005</v>
      </c>
      <c r="AM2298" s="48" t="s">
        <v>1005</v>
      </c>
      <c r="AN2298" s="48" t="s">
        <v>1005</v>
      </c>
      <c r="AO2298" s="48" t="s">
        <v>1005</v>
      </c>
      <c r="AP2298" s="48" t="s">
        <v>1005</v>
      </c>
      <c r="AQ2298" s="48" t="s">
        <v>1005</v>
      </c>
      <c r="AR2298" s="48" t="s">
        <v>1005</v>
      </c>
      <c r="AS2298" s="48" t="s">
        <v>1005</v>
      </c>
      <c r="AT2298" s="48" t="s">
        <v>1005</v>
      </c>
      <c r="AU2298" s="48" t="s">
        <v>1005</v>
      </c>
      <c r="AV2298" s="48" t="s">
        <v>1475</v>
      </c>
      <c r="AW2298" s="48" t="s">
        <v>1475</v>
      </c>
      <c r="AX2298" s="48" t="s">
        <v>1475</v>
      </c>
      <c r="AY2298" s="48" t="s">
        <v>1475</v>
      </c>
      <c r="AZ2298" s="28" t="s">
        <v>1475</v>
      </c>
    </row>
    <row r="2299" ht="15.75" customHeight="1">
      <c r="A2299" s="40">
        <v>2068.0</v>
      </c>
      <c r="B2299" s="28" t="s">
        <v>5941</v>
      </c>
      <c r="C2299" s="41"/>
      <c r="D2299" s="42">
        <f t="array" ref="D2299">index(systems,match($A2299,INDEX(systems,0,1),),3)</f>
        <v>-0.016</v>
      </c>
      <c r="E2299" s="42">
        <f t="array" ref="E2299">index(systems,match($A2299,INDEX(systems,0,1),),4)</f>
        <v>-357.85</v>
      </c>
      <c r="F2299" s="43" t="str">
        <f>IFERROR(__xludf.DUMMYFUNCTION("let(row, match($B2299&amp;if($C2299&lt;&gt;"""","" [""&amp;$C2299&amp;""]"",""""),index(nebulae,,2),0),join("","",iferror(round(index(nebulae,row,5)/2,3),1),iferror(round(index(nebulae,row,6)/2,3),1),0))"),"1,1,0")</f>
        <v>1,1,0</v>
      </c>
      <c r="G2299" s="44" t="s">
        <v>5942</v>
      </c>
      <c r="H2299" s="45">
        <f t="array" ref="H2299">let(systemId,match(A2299,index(systems,0,1),),refSystemId,match($H$1,index(systems,0,1),),x,index(systems,systemId,3),y,index(systems,systemId,4),refX,index(systems,refSystemId,3),refY,index(systems,refSystemId,4),round(sqrt((x-refX)^2+(y-refY)^2),3))</f>
        <v>357.85</v>
      </c>
      <c r="I2299" s="46" t="s">
        <v>408</v>
      </c>
      <c r="J2299" s="46" t="s">
        <v>408</v>
      </c>
      <c r="K2299" s="46" t="s">
        <v>408</v>
      </c>
      <c r="L2299" s="46" t="s">
        <v>408</v>
      </c>
      <c r="M2299" s="46" t="s">
        <v>408</v>
      </c>
      <c r="N2299" s="28" t="s">
        <v>408</v>
      </c>
      <c r="O2299" s="41"/>
      <c r="P2299" s="48" t="s">
        <v>1027</v>
      </c>
      <c r="Q2299" s="48" t="s">
        <v>1027</v>
      </c>
      <c r="R2299" s="48" t="s">
        <v>1027</v>
      </c>
      <c r="S2299" s="48" t="s">
        <v>1027</v>
      </c>
      <c r="T2299" s="48" t="s">
        <v>1027</v>
      </c>
      <c r="U2299" s="48" t="s">
        <v>1027</v>
      </c>
      <c r="V2299" s="48" t="s">
        <v>1027</v>
      </c>
      <c r="W2299" s="48" t="s">
        <v>1027</v>
      </c>
      <c r="X2299" s="48" t="s">
        <v>1027</v>
      </c>
      <c r="Y2299" s="48" t="s">
        <v>1028</v>
      </c>
      <c r="Z2299" s="48" t="s">
        <v>1028</v>
      </c>
      <c r="AA2299" s="48" t="s">
        <v>1028</v>
      </c>
      <c r="AB2299" s="48" t="s">
        <v>1028</v>
      </c>
      <c r="AC2299" s="48" t="s">
        <v>1028</v>
      </c>
      <c r="AD2299" s="48" t="s">
        <v>1028</v>
      </c>
      <c r="AE2299" s="48" t="s">
        <v>1028</v>
      </c>
      <c r="AF2299" s="48" t="s">
        <v>1028</v>
      </c>
      <c r="AG2299" s="48" t="s">
        <v>1028</v>
      </c>
      <c r="AH2299" s="48" t="s">
        <v>1028</v>
      </c>
      <c r="AI2299" s="48" t="s">
        <v>1028</v>
      </c>
      <c r="AJ2299" s="48" t="s">
        <v>1028</v>
      </c>
      <c r="AK2299" s="48" t="s">
        <v>1028</v>
      </c>
      <c r="AL2299" s="48" t="s">
        <v>1028</v>
      </c>
      <c r="AM2299" s="48" t="s">
        <v>1028</v>
      </c>
      <c r="AN2299" s="48" t="s">
        <v>1028</v>
      </c>
      <c r="AO2299" s="48" t="s">
        <v>1028</v>
      </c>
      <c r="AP2299" s="48" t="s">
        <v>1028</v>
      </c>
      <c r="AQ2299" s="48" t="s">
        <v>1028</v>
      </c>
      <c r="AR2299" s="48" t="s">
        <v>1028</v>
      </c>
      <c r="AS2299" s="48" t="s">
        <v>1028</v>
      </c>
      <c r="AT2299" s="48" t="s">
        <v>1028</v>
      </c>
      <c r="AU2299" s="48" t="s">
        <v>1028</v>
      </c>
      <c r="AV2299" s="48" t="s">
        <v>1566</v>
      </c>
      <c r="AW2299" s="48" t="s">
        <v>1566</v>
      </c>
      <c r="AX2299" s="48" t="s">
        <v>1566</v>
      </c>
      <c r="AY2299" s="48" t="s">
        <v>1566</v>
      </c>
      <c r="AZ2299" s="51" t="s">
        <v>1566</v>
      </c>
    </row>
    <row r="2300" ht="15.75" customHeight="1">
      <c r="A2300" s="40">
        <v>2069.0</v>
      </c>
      <c r="B2300" s="28" t="s">
        <v>5943</v>
      </c>
      <c r="C2300" s="41"/>
      <c r="D2300" s="42">
        <f t="array" ref="D2300">index(systems,match($A2300,INDEX(systems,0,1),),3)</f>
        <v>413.314</v>
      </c>
      <c r="E2300" s="42">
        <f t="array" ref="E2300">index(systems,match($A2300,INDEX(systems,0,1),),4)</f>
        <v>26.321</v>
      </c>
      <c r="F2300" s="43" t="str">
        <f>IFERROR(__xludf.DUMMYFUNCTION("let(row, match($B2300&amp;if($C2300&lt;&gt;"""","" [""&amp;$C2300&amp;""]"",""""),index(nebulae,,2),0),join("","",iferror(round(index(nebulae,row,5)/2,3),1),iferror(round(index(nebulae,row,6)/2,3),1),0))"),"1,1,0")</f>
        <v>1,1,0</v>
      </c>
      <c r="G2300" s="44" t="s">
        <v>5944</v>
      </c>
      <c r="H2300" s="45">
        <f t="array" ref="H2300">let(systemId,match(A2300,index(systems,0,1),),refSystemId,match($H$1,index(systems,0,1),),x,index(systems,systemId,3),y,index(systems,systemId,4),refX,index(systems,refSystemId,3),refY,index(systems,refSystemId,4),round(sqrt((x-refX)^2+(y-refY)^2),3))</f>
        <v>414.151</v>
      </c>
      <c r="I2300" s="46" t="s">
        <v>408</v>
      </c>
      <c r="J2300" s="46" t="s">
        <v>408</v>
      </c>
      <c r="K2300" s="46" t="s">
        <v>408</v>
      </c>
      <c r="L2300" s="46" t="s">
        <v>408</v>
      </c>
      <c r="M2300" s="46" t="s">
        <v>408</v>
      </c>
      <c r="N2300" s="28" t="s">
        <v>408</v>
      </c>
      <c r="O2300" s="41"/>
      <c r="P2300" s="48" t="s">
        <v>620</v>
      </c>
      <c r="Q2300" s="48" t="s">
        <v>620</v>
      </c>
      <c r="R2300" s="48" t="s">
        <v>620</v>
      </c>
      <c r="S2300" s="48" t="s">
        <v>620</v>
      </c>
      <c r="T2300" s="48" t="s">
        <v>620</v>
      </c>
      <c r="U2300" s="48" t="s">
        <v>920</v>
      </c>
      <c r="V2300" s="48" t="s">
        <v>1581</v>
      </c>
      <c r="W2300" s="48" t="s">
        <v>1581</v>
      </c>
      <c r="X2300" s="48" t="s">
        <v>1581</v>
      </c>
      <c r="Y2300" s="48" t="s">
        <v>1582</v>
      </c>
      <c r="Z2300" s="48" t="s">
        <v>1582</v>
      </c>
      <c r="AA2300" s="48" t="s">
        <v>1583</v>
      </c>
      <c r="AB2300" s="48" t="s">
        <v>1583</v>
      </c>
      <c r="AC2300" s="48" t="s">
        <v>1583</v>
      </c>
      <c r="AD2300" s="48" t="s">
        <v>1583</v>
      </c>
      <c r="AE2300" s="48" t="s">
        <v>1583</v>
      </c>
      <c r="AF2300" s="48" t="s">
        <v>1583</v>
      </c>
      <c r="AG2300" s="48" t="s">
        <v>1583</v>
      </c>
      <c r="AH2300" s="48" t="s">
        <v>1583</v>
      </c>
      <c r="AI2300" s="48" t="s">
        <v>1583</v>
      </c>
      <c r="AJ2300" s="48" t="s">
        <v>1583</v>
      </c>
      <c r="AK2300" s="48" t="s">
        <v>1583</v>
      </c>
      <c r="AL2300" s="48" t="s">
        <v>1583</v>
      </c>
      <c r="AM2300" s="48" t="s">
        <v>1583</v>
      </c>
      <c r="AN2300" s="48" t="s">
        <v>1583</v>
      </c>
      <c r="AO2300" s="48" t="s">
        <v>1582</v>
      </c>
      <c r="AP2300" s="48" t="s">
        <v>1582</v>
      </c>
      <c r="AQ2300" s="48" t="s">
        <v>1582</v>
      </c>
      <c r="AR2300" s="48" t="s">
        <v>1582</v>
      </c>
      <c r="AS2300" s="48" t="s">
        <v>1582</v>
      </c>
      <c r="AT2300" s="48" t="s">
        <v>1582</v>
      </c>
      <c r="AU2300" s="48" t="s">
        <v>1582</v>
      </c>
      <c r="AV2300" s="48" t="s">
        <v>1584</v>
      </c>
      <c r="AW2300" s="48" t="s">
        <v>624</v>
      </c>
      <c r="AX2300" s="48" t="s">
        <v>1585</v>
      </c>
      <c r="AY2300" s="48" t="s">
        <v>1585</v>
      </c>
      <c r="AZ2300" s="28" t="s">
        <v>1585</v>
      </c>
    </row>
    <row r="2301" ht="15.75" customHeight="1">
      <c r="A2301" s="40">
        <v>2070.0</v>
      </c>
      <c r="B2301" s="28" t="s">
        <v>5945</v>
      </c>
      <c r="C2301" s="41"/>
      <c r="D2301" s="42">
        <f t="array" ref="D2301">index(systems,match($A2301,INDEX(systems,0,1),),3)</f>
        <v>473.216</v>
      </c>
      <c r="E2301" s="42">
        <f t="array" ref="E2301">index(systems,match($A2301,INDEX(systems,0,1),),4)</f>
        <v>233.331</v>
      </c>
      <c r="F2301" s="43" t="str">
        <f>IFERROR(__xludf.DUMMYFUNCTION("let(row, match($B2301&amp;if($C2301&lt;&gt;"""","" [""&amp;$C2301&amp;""]"",""""),index(nebulae,,2),0),join("","",iferror(round(index(nebulae,row,5)/2,3),1),iferror(round(index(nebulae,row,6)/2,3),1),0))"),"1,1,0")</f>
        <v>1,1,0</v>
      </c>
      <c r="G2301" s="44" t="s">
        <v>5946</v>
      </c>
      <c r="H2301" s="45">
        <f t="array" ref="H2301">let(systemId,match(A2301,index(systems,0,1),),refSystemId,match($H$1,index(systems,0,1),),x,index(systems,systemId,3),y,index(systems,systemId,4),refX,index(systems,refSystemId,3),refY,index(systems,refSystemId,4),round(sqrt((x-refX)^2+(y-refY)^2),3))</f>
        <v>527.614</v>
      </c>
      <c r="I2301" s="41"/>
      <c r="J2301" s="41"/>
      <c r="K2301" s="41"/>
      <c r="L2301" s="41"/>
      <c r="M2301" s="41"/>
      <c r="N2301" s="28" t="s">
        <v>552</v>
      </c>
      <c r="O2301" s="48" t="s">
        <v>552</v>
      </c>
      <c r="P2301" s="48" t="s">
        <v>1557</v>
      </c>
      <c r="Q2301" s="48" t="s">
        <v>1557</v>
      </c>
      <c r="R2301" s="48" t="s">
        <v>1557</v>
      </c>
      <c r="S2301" s="48" t="s">
        <v>1557</v>
      </c>
      <c r="T2301" s="48" t="s">
        <v>1557</v>
      </c>
      <c r="U2301" s="48" t="s">
        <v>1557</v>
      </c>
      <c r="V2301" s="48" t="s">
        <v>1557</v>
      </c>
      <c r="W2301" s="48" t="s">
        <v>1557</v>
      </c>
      <c r="X2301" s="48" t="s">
        <v>1557</v>
      </c>
      <c r="Y2301" s="48" t="s">
        <v>1557</v>
      </c>
      <c r="Z2301" s="48" t="s">
        <v>1557</v>
      </c>
      <c r="AA2301" s="48" t="s">
        <v>1557</v>
      </c>
      <c r="AB2301" s="48" t="s">
        <v>1557</v>
      </c>
      <c r="AC2301" s="48" t="s">
        <v>1557</v>
      </c>
      <c r="AD2301" s="48" t="s">
        <v>1557</v>
      </c>
      <c r="AE2301" s="48" t="s">
        <v>1557</v>
      </c>
      <c r="AF2301" s="48" t="s">
        <v>1557</v>
      </c>
      <c r="AG2301" s="48" t="s">
        <v>1557</v>
      </c>
      <c r="AH2301" s="48" t="s">
        <v>1557</v>
      </c>
      <c r="AI2301" s="48" t="s">
        <v>1557</v>
      </c>
      <c r="AJ2301" s="48" t="s">
        <v>1557</v>
      </c>
      <c r="AK2301" s="48" t="s">
        <v>1557</v>
      </c>
      <c r="AL2301" s="48" t="s">
        <v>1557</v>
      </c>
      <c r="AM2301" s="48" t="s">
        <v>1557</v>
      </c>
      <c r="AN2301" s="48" t="s">
        <v>1557</v>
      </c>
      <c r="AO2301" s="48" t="s">
        <v>1557</v>
      </c>
      <c r="AP2301" s="48" t="s">
        <v>1557</v>
      </c>
      <c r="AQ2301" s="48" t="s">
        <v>1557</v>
      </c>
      <c r="AR2301" s="48" t="s">
        <v>1557</v>
      </c>
      <c r="AS2301" s="48" t="s">
        <v>1557</v>
      </c>
      <c r="AT2301" s="48" t="s">
        <v>777</v>
      </c>
      <c r="AU2301" s="48" t="s">
        <v>777</v>
      </c>
      <c r="AV2301" s="48" t="s">
        <v>777</v>
      </c>
      <c r="AW2301" s="48" t="s">
        <v>777</v>
      </c>
      <c r="AX2301" s="48" t="s">
        <v>777</v>
      </c>
      <c r="AY2301" s="48" t="s">
        <v>777</v>
      </c>
      <c r="AZ2301" s="28" t="s">
        <v>777</v>
      </c>
    </row>
    <row r="2302" ht="15.75" customHeight="1">
      <c r="A2302" s="40">
        <v>2957.0</v>
      </c>
      <c r="B2302" s="28" t="s">
        <v>5947</v>
      </c>
      <c r="C2302" s="41"/>
      <c r="D2302" s="42">
        <f t="array" ref="D2302">index(systems,match($A2302,INDEX(systems,0,1),),3)</f>
        <v>3.761</v>
      </c>
      <c r="E2302" s="42">
        <f t="array" ref="E2302">index(systems,match($A2302,INDEX(systems,0,1),),4)</f>
        <v>1807.901</v>
      </c>
      <c r="F2302" s="43" t="str">
        <f>IFERROR(__xludf.DUMMYFUNCTION("let(row, match($B2302&amp;if($C2302&lt;&gt;"""","" [""&amp;$C2302&amp;""]"",""""),index(nebulae,,2),0),join("","",iferror(round(index(nebulae,row,5)/2,3),1),iferror(round(index(nebulae,row,6)/2,3),1),0))"),"1,1,0")</f>
        <v>1,1,0</v>
      </c>
      <c r="G2302" s="44" t="s">
        <v>5948</v>
      </c>
      <c r="H2302" s="45">
        <f t="array" ref="H2302">let(systemId,match(A2302,index(systems,0,1),),refSystemId,match($H$1,index(systems,0,1),),x,index(systems,systemId,3),y,index(systems,systemId,4),refX,index(systems,refSystemId,3),refY,index(systems,refSystemId,4),round(sqrt((x-refX)^2+(y-refY)^2),3))</f>
        <v>1807.905</v>
      </c>
      <c r="I2302" s="41"/>
      <c r="J2302" s="41"/>
      <c r="K2302" s="41"/>
      <c r="L2302" s="41"/>
      <c r="M2302" s="41"/>
      <c r="N2302" s="41"/>
      <c r="O2302" s="41"/>
      <c r="P2302" s="48" t="s">
        <v>408</v>
      </c>
      <c r="Q2302" s="48" t="s">
        <v>408</v>
      </c>
      <c r="R2302" s="48" t="s">
        <v>408</v>
      </c>
      <c r="S2302" s="48" t="s">
        <v>408</v>
      </c>
      <c r="T2302" s="48" t="s">
        <v>408</v>
      </c>
      <c r="U2302" s="48" t="s">
        <v>408</v>
      </c>
      <c r="V2302" s="41"/>
      <c r="W2302" s="41"/>
      <c r="X2302" s="41"/>
      <c r="Y2302" s="48" t="s">
        <v>735</v>
      </c>
      <c r="Z2302" s="48" t="s">
        <v>735</v>
      </c>
      <c r="AA2302" s="48" t="s">
        <v>735</v>
      </c>
      <c r="AB2302" s="48" t="s">
        <v>735</v>
      </c>
      <c r="AC2302" s="48" t="s">
        <v>735</v>
      </c>
      <c r="AD2302" s="48" t="s">
        <v>735</v>
      </c>
      <c r="AE2302" s="48" t="s">
        <v>735</v>
      </c>
      <c r="AF2302" s="48" t="s">
        <v>735</v>
      </c>
      <c r="AG2302" s="48" t="s">
        <v>735</v>
      </c>
      <c r="AH2302" s="48" t="s">
        <v>735</v>
      </c>
      <c r="AI2302" s="48" t="s">
        <v>735</v>
      </c>
      <c r="AJ2302" s="48" t="s">
        <v>738</v>
      </c>
      <c r="AK2302" s="48" t="s">
        <v>738</v>
      </c>
      <c r="AL2302" s="48" t="s">
        <v>738</v>
      </c>
      <c r="AM2302" s="48" t="s">
        <v>738</v>
      </c>
      <c r="AN2302" s="52" t="s">
        <v>738</v>
      </c>
      <c r="AO2302" s="49" t="s">
        <v>738</v>
      </c>
      <c r="AP2302" s="52" t="s">
        <v>738</v>
      </c>
      <c r="AQ2302" s="52" t="s">
        <v>422</v>
      </c>
      <c r="AR2302" s="48" t="s">
        <v>422</v>
      </c>
      <c r="AS2302" s="48" t="s">
        <v>422</v>
      </c>
      <c r="AT2302" s="28" t="s">
        <v>422</v>
      </c>
      <c r="AU2302" s="41"/>
      <c r="AV2302" s="41"/>
      <c r="AW2302" s="41"/>
      <c r="AX2302" s="41"/>
      <c r="AY2302" s="41"/>
      <c r="AZ2302" s="55"/>
    </row>
    <row r="2303" ht="15.75" customHeight="1">
      <c r="A2303" s="40">
        <v>2071.0</v>
      </c>
      <c r="B2303" s="28" t="s">
        <v>5949</v>
      </c>
      <c r="C2303" s="41"/>
      <c r="D2303" s="42">
        <f t="array" ref="D2303">index(systems,match($A2303,INDEX(systems,0,1),),3)</f>
        <v>38.243</v>
      </c>
      <c r="E2303" s="42">
        <f t="array" ref="E2303">index(systems,match($A2303,INDEX(systems,0,1),),4)</f>
        <v>-328.313</v>
      </c>
      <c r="F2303" s="43" t="str">
        <f>IFERROR(__xludf.DUMMYFUNCTION("let(row, match($B2303&amp;if($C2303&lt;&gt;"""","" [""&amp;$C2303&amp;""]"",""""),index(nebulae,,2),0),join("","",iferror(round(index(nebulae,row,5)/2,3),1),iferror(round(index(nebulae,row,6)/2,3),1),0))"),"1,1,0")</f>
        <v>1,1,0</v>
      </c>
      <c r="G2303" s="44" t="s">
        <v>5950</v>
      </c>
      <c r="H2303" s="45">
        <f t="array" ref="H2303">let(systemId,match(A2303,index(systems,0,1),),refSystemId,match($H$1,index(systems,0,1),),x,index(systems,systemId,3),y,index(systems,systemId,4),refX,index(systems,refSystemId,3),refY,index(systems,refSystemId,4),round(sqrt((x-refX)^2+(y-refY)^2),3))</f>
        <v>330.533</v>
      </c>
      <c r="I2303" s="46" t="s">
        <v>418</v>
      </c>
      <c r="J2303" s="53"/>
      <c r="K2303" s="53"/>
      <c r="L2303" s="53"/>
      <c r="M2303" s="46" t="s">
        <v>966</v>
      </c>
      <c r="N2303" s="28" t="s">
        <v>1005</v>
      </c>
      <c r="O2303" s="48" t="s">
        <v>1005</v>
      </c>
      <c r="P2303" s="48" t="s">
        <v>1005</v>
      </c>
      <c r="Q2303" s="48" t="s">
        <v>1005</v>
      </c>
      <c r="R2303" s="48" t="s">
        <v>1005</v>
      </c>
      <c r="S2303" s="48" t="s">
        <v>1005</v>
      </c>
      <c r="T2303" s="48" t="s">
        <v>1005</v>
      </c>
      <c r="U2303" s="52" t="s">
        <v>1005</v>
      </c>
      <c r="V2303" s="52" t="s">
        <v>1005</v>
      </c>
      <c r="W2303" s="52" t="s">
        <v>1005</v>
      </c>
      <c r="X2303" s="48" t="s">
        <v>1005</v>
      </c>
      <c r="Y2303" s="48" t="s">
        <v>1005</v>
      </c>
      <c r="Z2303" s="48" t="s">
        <v>969</v>
      </c>
      <c r="AA2303" s="48" t="s">
        <v>1005</v>
      </c>
      <c r="AB2303" s="48" t="s">
        <v>1005</v>
      </c>
      <c r="AC2303" s="48" t="s">
        <v>1005</v>
      </c>
      <c r="AD2303" s="48" t="s">
        <v>1005</v>
      </c>
      <c r="AE2303" s="48" t="s">
        <v>1005</v>
      </c>
      <c r="AF2303" s="48" t="s">
        <v>1005</v>
      </c>
      <c r="AG2303" s="48" t="s">
        <v>1005</v>
      </c>
      <c r="AH2303" s="48" t="s">
        <v>1005</v>
      </c>
      <c r="AI2303" s="48" t="s">
        <v>1005</v>
      </c>
      <c r="AJ2303" s="48" t="s">
        <v>1005</v>
      </c>
      <c r="AK2303" s="48" t="s">
        <v>1005</v>
      </c>
      <c r="AL2303" s="48" t="s">
        <v>1005</v>
      </c>
      <c r="AM2303" s="48" t="s">
        <v>1005</v>
      </c>
      <c r="AN2303" s="48" t="s">
        <v>1005</v>
      </c>
      <c r="AO2303" s="48" t="s">
        <v>1005</v>
      </c>
      <c r="AP2303" s="48" t="s">
        <v>1005</v>
      </c>
      <c r="AQ2303" s="48" t="s">
        <v>1005</v>
      </c>
      <c r="AR2303" s="48" t="s">
        <v>1005</v>
      </c>
      <c r="AS2303" s="48" t="s">
        <v>1005</v>
      </c>
      <c r="AT2303" s="48" t="s">
        <v>1005</v>
      </c>
      <c r="AU2303" s="48" t="s">
        <v>1005</v>
      </c>
      <c r="AV2303" s="48" t="s">
        <v>1475</v>
      </c>
      <c r="AW2303" s="48" t="s">
        <v>1475</v>
      </c>
      <c r="AX2303" s="48" t="s">
        <v>1475</v>
      </c>
      <c r="AY2303" s="48" t="s">
        <v>1475</v>
      </c>
      <c r="AZ2303" s="51" t="s">
        <v>1475</v>
      </c>
    </row>
    <row r="2304" ht="15.75" customHeight="1">
      <c r="A2304" s="40">
        <v>2072.0</v>
      </c>
      <c r="B2304" s="28" t="s">
        <v>5951</v>
      </c>
      <c r="C2304" s="41"/>
      <c r="D2304" s="42">
        <f t="array" ref="D2304">index(systems,match($A2304,INDEX(systems,0,1),),3)</f>
        <v>-5.043</v>
      </c>
      <c r="E2304" s="42">
        <f t="array" ref="E2304">index(systems,match($A2304,INDEX(systems,0,1),),4)</f>
        <v>-11.064</v>
      </c>
      <c r="F2304" s="43" t="str">
        <f>IFERROR(__xludf.DUMMYFUNCTION("let(row, match($B2304&amp;if($C2304&lt;&gt;"""","" [""&amp;$C2304&amp;""]"",""""),index(nebulae,,2),0),join("","",iferror(round(index(nebulae,row,5)/2,3),1),iferror(round(index(nebulae,row,6)/2,3),1),0))"),"1,1,0")</f>
        <v>1,1,0</v>
      </c>
      <c r="G2304" s="44" t="s">
        <v>5952</v>
      </c>
      <c r="H2304" s="63">
        <f t="array" ref="H2304">let(systemId,match(A2304,index(systems,0,1),),refSystemId,match($H$1,index(systems,0,1),),x,index(systems,systemId,3),y,index(systems,systemId,4),refX,index(systems,refSystemId,3),refY,index(systems,refSystemId,4),round(sqrt((x-refX)^2+(y-refY)^2),3))</f>
        <v>12.159</v>
      </c>
      <c r="I2304" s="46" t="s">
        <v>1275</v>
      </c>
      <c r="J2304" s="46" t="s">
        <v>508</v>
      </c>
      <c r="K2304" s="46" t="s">
        <v>508</v>
      </c>
      <c r="L2304" s="46" t="s">
        <v>508</v>
      </c>
      <c r="M2304" s="46" t="s">
        <v>508</v>
      </c>
      <c r="N2304" s="28" t="s">
        <v>1276</v>
      </c>
      <c r="O2304" s="48" t="s">
        <v>1276</v>
      </c>
      <c r="P2304" s="48" t="s">
        <v>1276</v>
      </c>
      <c r="Q2304" s="48" t="s">
        <v>1276</v>
      </c>
      <c r="R2304" s="48" t="s">
        <v>1277</v>
      </c>
      <c r="S2304" s="48" t="s">
        <v>1276</v>
      </c>
      <c r="T2304" s="28" t="s">
        <v>1276</v>
      </c>
      <c r="U2304" s="48" t="s">
        <v>560</v>
      </c>
      <c r="V2304" s="48" t="s">
        <v>560</v>
      </c>
      <c r="W2304" s="48" t="s">
        <v>560</v>
      </c>
      <c r="X2304" s="48" t="s">
        <v>560</v>
      </c>
      <c r="Y2304" s="48" t="s">
        <v>560</v>
      </c>
      <c r="Z2304" s="48" t="s">
        <v>514</v>
      </c>
      <c r="AA2304" s="48" t="s">
        <v>1892</v>
      </c>
      <c r="AB2304" s="48" t="s">
        <v>1892</v>
      </c>
      <c r="AC2304" s="48" t="s">
        <v>1892</v>
      </c>
      <c r="AD2304" s="48" t="s">
        <v>1892</v>
      </c>
      <c r="AE2304" s="48" t="s">
        <v>1892</v>
      </c>
      <c r="AF2304" s="48" t="s">
        <v>1892</v>
      </c>
      <c r="AG2304" s="48" t="s">
        <v>1892</v>
      </c>
      <c r="AH2304" s="48" t="s">
        <v>418</v>
      </c>
      <c r="AI2304" s="48" t="s">
        <v>5953</v>
      </c>
      <c r="AJ2304" s="48" t="s">
        <v>560</v>
      </c>
      <c r="AK2304" s="48" t="s">
        <v>560</v>
      </c>
      <c r="AL2304" s="48" t="s">
        <v>560</v>
      </c>
      <c r="AM2304" s="48" t="s">
        <v>560</v>
      </c>
      <c r="AN2304" s="48" t="s">
        <v>560</v>
      </c>
      <c r="AO2304" s="48" t="s">
        <v>3384</v>
      </c>
      <c r="AP2304" s="48" t="s">
        <v>3384</v>
      </c>
      <c r="AQ2304" s="48" t="s">
        <v>516</v>
      </c>
      <c r="AR2304" s="48" t="s">
        <v>517</v>
      </c>
      <c r="AS2304" s="52" t="s">
        <v>930</v>
      </c>
      <c r="AT2304" s="52" t="s">
        <v>930</v>
      </c>
      <c r="AU2304" s="52" t="s">
        <v>930</v>
      </c>
      <c r="AV2304" s="48" t="s">
        <v>930</v>
      </c>
      <c r="AW2304" s="48" t="s">
        <v>930</v>
      </c>
      <c r="AX2304" s="48" t="s">
        <v>931</v>
      </c>
      <c r="AY2304" s="48" t="s">
        <v>519</v>
      </c>
      <c r="AZ2304" s="51" t="s">
        <v>933</v>
      </c>
    </row>
    <row r="2305" ht="15.75" customHeight="1">
      <c r="A2305" s="40">
        <v>2073.0</v>
      </c>
      <c r="B2305" s="28" t="s">
        <v>5954</v>
      </c>
      <c r="C2305" s="28" t="s">
        <v>5955</v>
      </c>
      <c r="D2305" s="42">
        <f t="array" ref="D2305">index(systems,match($A2305,INDEX(systems,0,1),),3)</f>
        <v>-59.979</v>
      </c>
      <c r="E2305" s="42">
        <f t="array" ref="E2305">index(systems,match($A2305,INDEX(systems,0,1),),4)</f>
        <v>-541.794</v>
      </c>
      <c r="F2305" s="43" t="str">
        <f>IFERROR(__xludf.DUMMYFUNCTION("let(row, match($B2305&amp;if($C2305&lt;&gt;"""","" [""&amp;$C2305&amp;""]"",""""),index(nebulae,,2),0),join("","",iferror(round(index(nebulae,row,5)/2,3),1),iferror(round(index(nebulae,row,6)/2,3),1),0))"),"1,1,0")</f>
        <v>1,1,0</v>
      </c>
      <c r="G2305" s="44" t="s">
        <v>5956</v>
      </c>
      <c r="H2305" s="45">
        <f t="array" ref="H2305">let(systemId,match(A2305,index(systems,0,1),),refSystemId,match($H$1,index(systems,0,1),),x,index(systems,systemId,3),y,index(systems,systemId,4),refX,index(systems,refSystemId,3),refY,index(systems,refSystemId,4),round(sqrt((x-refX)^2+(y-refY)^2),3))</f>
        <v>545.104</v>
      </c>
      <c r="I2305" s="41"/>
      <c r="J2305" s="41"/>
      <c r="K2305" s="41"/>
      <c r="L2305" s="41"/>
      <c r="M2305" s="41"/>
      <c r="N2305" s="41"/>
      <c r="O2305" s="41"/>
      <c r="P2305" s="48" t="s">
        <v>933</v>
      </c>
      <c r="Q2305" s="48" t="s">
        <v>933</v>
      </c>
      <c r="R2305" s="48" t="s">
        <v>933</v>
      </c>
      <c r="S2305" s="48" t="s">
        <v>575</v>
      </c>
      <c r="T2305" s="48" t="s">
        <v>575</v>
      </c>
      <c r="U2305" s="48" t="s">
        <v>575</v>
      </c>
      <c r="V2305" s="48" t="s">
        <v>575</v>
      </c>
      <c r="W2305" s="48" t="s">
        <v>575</v>
      </c>
      <c r="X2305" s="52" t="s">
        <v>576</v>
      </c>
      <c r="Y2305" s="52" t="s">
        <v>3912</v>
      </c>
      <c r="Z2305" s="52" t="s">
        <v>3912</v>
      </c>
      <c r="AA2305" s="52" t="s">
        <v>3912</v>
      </c>
      <c r="AB2305" s="52" t="s">
        <v>3912</v>
      </c>
      <c r="AC2305" s="52" t="s">
        <v>3912</v>
      </c>
      <c r="AD2305" s="52" t="s">
        <v>3912</v>
      </c>
      <c r="AE2305" s="52" t="s">
        <v>3912</v>
      </c>
      <c r="AF2305" s="52" t="s">
        <v>3912</v>
      </c>
      <c r="AG2305" s="52" t="s">
        <v>3912</v>
      </c>
      <c r="AH2305" s="52" t="s">
        <v>3912</v>
      </c>
      <c r="AI2305" s="52" t="s">
        <v>3912</v>
      </c>
      <c r="AJ2305" s="52" t="s">
        <v>3912</v>
      </c>
      <c r="AK2305" s="52" t="s">
        <v>3912</v>
      </c>
      <c r="AL2305" s="52" t="s">
        <v>3912</v>
      </c>
      <c r="AM2305" s="52" t="s">
        <v>3912</v>
      </c>
      <c r="AN2305" s="52" t="s">
        <v>3912</v>
      </c>
      <c r="AO2305" s="52" t="s">
        <v>3912</v>
      </c>
      <c r="AP2305" s="52" t="s">
        <v>3912</v>
      </c>
      <c r="AQ2305" s="48" t="s">
        <v>3912</v>
      </c>
      <c r="AR2305" s="48" t="s">
        <v>3912</v>
      </c>
      <c r="AS2305" s="48" t="s">
        <v>3912</v>
      </c>
      <c r="AT2305" s="48" t="s">
        <v>3912</v>
      </c>
      <c r="AU2305" s="28" t="s">
        <v>3912</v>
      </c>
      <c r="AV2305" s="41"/>
      <c r="AW2305" s="41"/>
      <c r="AX2305" s="41"/>
      <c r="AY2305" s="41"/>
      <c r="AZ2305" s="55"/>
    </row>
    <row r="2306" ht="15.75" customHeight="1">
      <c r="A2306" s="40">
        <v>2971.0</v>
      </c>
      <c r="B2306" s="28" t="s">
        <v>5957</v>
      </c>
      <c r="C2306" s="28" t="s">
        <v>5958</v>
      </c>
      <c r="D2306" s="42">
        <f t="array" ref="D2306">index(systems,match($A2306,INDEX(systems,0,1),),3)</f>
        <v>-408.064</v>
      </c>
      <c r="E2306" s="42">
        <f t="array" ref="E2306">index(systems,match($A2306,INDEX(systems,0,1),),4)</f>
        <v>-493.891</v>
      </c>
      <c r="F2306" s="43" t="str">
        <f>IFERROR(__xludf.DUMMYFUNCTION("let(row, match($B2306&amp;if($C2306&lt;&gt;"""","" [""&amp;$C2306&amp;""]"",""""),index(nebulae,,2),0),join("","",iferror(round(index(nebulae,row,5)/2,3),1),iferror(round(index(nebulae,row,6)/2,3),1),0))"),"1,1,0")</f>
        <v>1,1,0</v>
      </c>
      <c r="G2306" s="44" t="s">
        <v>5959</v>
      </c>
      <c r="H2306" s="45">
        <f t="array" ref="H2306">let(systemId,match(A2306,index(systems,0,1),),refSystemId,match($H$1,index(systems,0,1),),x,index(systems,systemId,3),y,index(systems,systemId,4),refX,index(systems,refSystemId,3),refY,index(systems,refSystemId,4),round(sqrt((x-refX)^2+(y-refY)^2),3))</f>
        <v>640.659</v>
      </c>
      <c r="I2306" s="46" t="s">
        <v>408</v>
      </c>
      <c r="J2306" s="46" t="s">
        <v>408</v>
      </c>
      <c r="K2306" s="46" t="s">
        <v>408</v>
      </c>
      <c r="L2306" s="46" t="s">
        <v>408</v>
      </c>
      <c r="M2306" s="46" t="s">
        <v>408</v>
      </c>
      <c r="N2306" s="28" t="s">
        <v>408</v>
      </c>
      <c r="O2306" s="28" t="s">
        <v>408</v>
      </c>
      <c r="P2306" s="28" t="s">
        <v>933</v>
      </c>
      <c r="Q2306" s="48" t="s">
        <v>418</v>
      </c>
      <c r="R2306" s="48" t="s">
        <v>418</v>
      </c>
      <c r="S2306" s="48" t="s">
        <v>418</v>
      </c>
      <c r="T2306" s="48" t="s">
        <v>422</v>
      </c>
      <c r="U2306" s="48" t="s">
        <v>422</v>
      </c>
      <c r="V2306" s="48" t="s">
        <v>422</v>
      </c>
      <c r="W2306" s="48" t="s">
        <v>422</v>
      </c>
      <c r="X2306" s="48" t="s">
        <v>422</v>
      </c>
      <c r="Y2306" s="48" t="s">
        <v>422</v>
      </c>
      <c r="Z2306" s="48" t="s">
        <v>422</v>
      </c>
      <c r="AA2306" s="48" t="s">
        <v>422</v>
      </c>
      <c r="AB2306" s="48" t="s">
        <v>422</v>
      </c>
      <c r="AC2306" s="48" t="s">
        <v>422</v>
      </c>
      <c r="AD2306" s="48" t="s">
        <v>422</v>
      </c>
      <c r="AE2306" s="48" t="s">
        <v>422</v>
      </c>
      <c r="AF2306" s="48" t="s">
        <v>422</v>
      </c>
      <c r="AG2306" s="48" t="s">
        <v>422</v>
      </c>
      <c r="AH2306" s="48" t="s">
        <v>422</v>
      </c>
      <c r="AI2306" s="48" t="s">
        <v>422</v>
      </c>
      <c r="AJ2306" s="48" t="s">
        <v>422</v>
      </c>
      <c r="AK2306" s="48" t="s">
        <v>422</v>
      </c>
      <c r="AL2306" s="48" t="s">
        <v>422</v>
      </c>
      <c r="AM2306" s="48" t="s">
        <v>422</v>
      </c>
      <c r="AN2306" s="48" t="s">
        <v>422</v>
      </c>
      <c r="AO2306" s="48" t="s">
        <v>576</v>
      </c>
      <c r="AP2306" s="48" t="s">
        <v>418</v>
      </c>
      <c r="AQ2306" s="48" t="s">
        <v>418</v>
      </c>
      <c r="AR2306" s="48" t="s">
        <v>418</v>
      </c>
      <c r="AS2306" s="48" t="s">
        <v>418</v>
      </c>
      <c r="AT2306" s="48" t="s">
        <v>418</v>
      </c>
      <c r="AU2306" s="48" t="s">
        <v>418</v>
      </c>
      <c r="AV2306" s="48" t="s">
        <v>418</v>
      </c>
      <c r="AW2306" s="48" t="s">
        <v>418</v>
      </c>
      <c r="AX2306" s="48" t="s">
        <v>418</v>
      </c>
      <c r="AY2306" s="48" t="s">
        <v>418</v>
      </c>
      <c r="AZ2306" s="56" t="s">
        <v>418</v>
      </c>
    </row>
    <row r="2307" ht="15.75" customHeight="1">
      <c r="A2307" s="40">
        <v>2074.0</v>
      </c>
      <c r="B2307" s="28" t="s">
        <v>5960</v>
      </c>
      <c r="C2307" s="41"/>
      <c r="D2307" s="42">
        <f t="array" ref="D2307">index(systems,match($A2307,INDEX(systems,0,1),),3)</f>
        <v>-304.298</v>
      </c>
      <c r="E2307" s="42">
        <f t="array" ref="E2307">index(systems,match($A2307,INDEX(systems,0,1),),4)</f>
        <v>-72.418</v>
      </c>
      <c r="F2307" s="43" t="str">
        <f>IFERROR(__xludf.DUMMYFUNCTION("let(row, match($B2307&amp;if($C2307&lt;&gt;"""","" [""&amp;$C2307&amp;""]"",""""),index(nebulae,,2),0),join("","",iferror(round(index(nebulae,row,5)/2,3),1),iferror(round(index(nebulae,row,6)/2,3),1),0))"),"1,1,0")</f>
        <v>1,1,0</v>
      </c>
      <c r="G2307" s="44" t="s">
        <v>5961</v>
      </c>
      <c r="H2307" s="45">
        <f t="array" ref="H2307">let(systemId,match(A2307,index(systems,0,1),),refSystemId,match($H$1,index(systems,0,1),),x,index(systems,systemId,3),y,index(systems,systemId,4),refX,index(systems,refSystemId,3),refY,index(systems,refSystemId,4),round(sqrt((x-refX)^2+(y-refY)^2),3))</f>
        <v>312.796</v>
      </c>
      <c r="I2307" s="46" t="s">
        <v>408</v>
      </c>
      <c r="J2307" s="46" t="s">
        <v>408</v>
      </c>
      <c r="K2307" s="46" t="s">
        <v>408</v>
      </c>
      <c r="L2307" s="46" t="s">
        <v>408</v>
      </c>
      <c r="M2307" s="47" t="s">
        <v>408</v>
      </c>
      <c r="N2307" s="46" t="s">
        <v>408</v>
      </c>
      <c r="O2307" s="47" t="s">
        <v>560</v>
      </c>
      <c r="P2307" s="48" t="s">
        <v>560</v>
      </c>
      <c r="Q2307" s="48" t="s">
        <v>560</v>
      </c>
      <c r="R2307" s="48" t="s">
        <v>560</v>
      </c>
      <c r="S2307" s="48" t="s">
        <v>560</v>
      </c>
      <c r="T2307" s="48" t="s">
        <v>560</v>
      </c>
      <c r="U2307" s="48" t="s">
        <v>560</v>
      </c>
      <c r="V2307" s="48" t="s">
        <v>560</v>
      </c>
      <c r="W2307" s="48" t="s">
        <v>560</v>
      </c>
      <c r="X2307" s="48" t="s">
        <v>560</v>
      </c>
      <c r="Y2307" s="48" t="s">
        <v>560</v>
      </c>
      <c r="Z2307" s="48" t="s">
        <v>560</v>
      </c>
      <c r="AA2307" s="48" t="s">
        <v>560</v>
      </c>
      <c r="AB2307" s="48" t="s">
        <v>560</v>
      </c>
      <c r="AC2307" s="48" t="s">
        <v>560</v>
      </c>
      <c r="AD2307" s="48" t="s">
        <v>560</v>
      </c>
      <c r="AE2307" s="48" t="s">
        <v>560</v>
      </c>
      <c r="AF2307" s="48" t="s">
        <v>560</v>
      </c>
      <c r="AG2307" s="48" t="s">
        <v>560</v>
      </c>
      <c r="AH2307" s="48" t="s">
        <v>560</v>
      </c>
      <c r="AI2307" s="48" t="s">
        <v>560</v>
      </c>
      <c r="AJ2307" s="48" t="s">
        <v>560</v>
      </c>
      <c r="AK2307" s="48" t="s">
        <v>560</v>
      </c>
      <c r="AL2307" s="48" t="s">
        <v>560</v>
      </c>
      <c r="AM2307" s="48" t="s">
        <v>560</v>
      </c>
      <c r="AN2307" s="48" t="s">
        <v>560</v>
      </c>
      <c r="AO2307" s="48" t="s">
        <v>560</v>
      </c>
      <c r="AP2307" s="48" t="s">
        <v>560</v>
      </c>
      <c r="AQ2307" s="48" t="s">
        <v>560</v>
      </c>
      <c r="AR2307" s="48" t="s">
        <v>879</v>
      </c>
      <c r="AS2307" s="48" t="s">
        <v>879</v>
      </c>
      <c r="AT2307" s="48" t="s">
        <v>879</v>
      </c>
      <c r="AU2307" s="48" t="s">
        <v>879</v>
      </c>
      <c r="AV2307" s="48" t="s">
        <v>486</v>
      </c>
      <c r="AW2307" s="48" t="s">
        <v>486</v>
      </c>
      <c r="AX2307" s="48" t="s">
        <v>487</v>
      </c>
      <c r="AY2307" s="48" t="s">
        <v>487</v>
      </c>
      <c r="AZ2307" s="51" t="s">
        <v>487</v>
      </c>
    </row>
    <row r="2308" ht="15.75" customHeight="1">
      <c r="A2308" s="40">
        <v>2075.0</v>
      </c>
      <c r="B2308" s="28" t="s">
        <v>5962</v>
      </c>
      <c r="C2308" s="41"/>
      <c r="D2308" s="42">
        <f t="array" ref="D2308">index(systems,match($A2308,INDEX(systems,0,1),),3)</f>
        <v>-12.415</v>
      </c>
      <c r="E2308" s="42">
        <f t="array" ref="E2308">index(systems,match($A2308,INDEX(systems,0,1),),4)</f>
        <v>-183.807</v>
      </c>
      <c r="F2308" s="43" t="str">
        <f>IFERROR(__xludf.DUMMYFUNCTION("let(row, match($B2308&amp;if($C2308&lt;&gt;"""","" [""&amp;$C2308&amp;""]"",""""),index(nebulae,,2),0),join("","",iferror(round(index(nebulae,row,5)/2,3),1),iferror(round(index(nebulae,row,6)/2,3),1),0))"),"1,1,0")</f>
        <v>1,1,0</v>
      </c>
      <c r="G2308" s="44" t="s">
        <v>5963</v>
      </c>
      <c r="H2308" s="45">
        <f t="array" ref="H2308">let(systemId,match(A2308,index(systems,0,1),),refSystemId,match($H$1,index(systems,0,1),),x,index(systems,systemId,3),y,index(systems,systemId,4),refX,index(systems,refSystemId,3),refY,index(systems,refSystemId,4),round(sqrt((x-refX)^2+(y-refY)^2),3))</f>
        <v>184.226</v>
      </c>
      <c r="I2308" s="46" t="s">
        <v>418</v>
      </c>
      <c r="J2308" s="53"/>
      <c r="K2308" s="53"/>
      <c r="L2308" s="53"/>
      <c r="M2308" s="46" t="s">
        <v>755</v>
      </c>
      <c r="N2308" s="28" t="s">
        <v>1675</v>
      </c>
      <c r="O2308" s="48" t="s">
        <v>1675</v>
      </c>
      <c r="P2308" s="48" t="s">
        <v>1675</v>
      </c>
      <c r="Q2308" s="48" t="s">
        <v>1675</v>
      </c>
      <c r="R2308" s="48" t="s">
        <v>1675</v>
      </c>
      <c r="S2308" s="48" t="s">
        <v>1675</v>
      </c>
      <c r="T2308" s="48" t="s">
        <v>1675</v>
      </c>
      <c r="U2308" s="48" t="s">
        <v>1675</v>
      </c>
      <c r="V2308" s="48" t="s">
        <v>1675</v>
      </c>
      <c r="W2308" s="48" t="s">
        <v>1675</v>
      </c>
      <c r="X2308" s="48" t="s">
        <v>1675</v>
      </c>
      <c r="Y2308" s="48" t="s">
        <v>1675</v>
      </c>
      <c r="Z2308" s="48" t="s">
        <v>1675</v>
      </c>
      <c r="AA2308" s="48" t="s">
        <v>1675</v>
      </c>
      <c r="AB2308" s="48" t="s">
        <v>1675</v>
      </c>
      <c r="AC2308" s="48" t="s">
        <v>1675</v>
      </c>
      <c r="AD2308" s="48" t="s">
        <v>1675</v>
      </c>
      <c r="AE2308" s="48" t="s">
        <v>1675</v>
      </c>
      <c r="AF2308" s="48" t="s">
        <v>1675</v>
      </c>
      <c r="AG2308" s="48" t="s">
        <v>1675</v>
      </c>
      <c r="AH2308" s="48" t="s">
        <v>1675</v>
      </c>
      <c r="AI2308" s="48" t="s">
        <v>1675</v>
      </c>
      <c r="AJ2308" s="48" t="s">
        <v>1675</v>
      </c>
      <c r="AK2308" s="48" t="s">
        <v>1675</v>
      </c>
      <c r="AL2308" s="48" t="s">
        <v>1675</v>
      </c>
      <c r="AM2308" s="48" t="s">
        <v>1675</v>
      </c>
      <c r="AN2308" s="48" t="s">
        <v>1675</v>
      </c>
      <c r="AO2308" s="48" t="s">
        <v>1675</v>
      </c>
      <c r="AP2308" s="48" t="s">
        <v>1675</v>
      </c>
      <c r="AQ2308" s="48" t="s">
        <v>1675</v>
      </c>
      <c r="AR2308" s="48" t="s">
        <v>1675</v>
      </c>
      <c r="AS2308" s="52" t="s">
        <v>1675</v>
      </c>
      <c r="AT2308" s="52" t="s">
        <v>1675</v>
      </c>
      <c r="AU2308" s="52" t="s">
        <v>1675</v>
      </c>
      <c r="AV2308" s="52" t="s">
        <v>1675</v>
      </c>
      <c r="AW2308" s="48" t="s">
        <v>1675</v>
      </c>
      <c r="AX2308" s="48" t="s">
        <v>1675</v>
      </c>
      <c r="AY2308" s="48" t="s">
        <v>1675</v>
      </c>
      <c r="AZ2308" s="51" t="s">
        <v>1675</v>
      </c>
    </row>
    <row r="2309" ht="15.75" customHeight="1">
      <c r="A2309" s="40">
        <v>2076.0</v>
      </c>
      <c r="B2309" s="28" t="s">
        <v>5964</v>
      </c>
      <c r="C2309" s="41"/>
      <c r="D2309" s="42">
        <f t="array" ref="D2309">index(systems,match($A2309,INDEX(systems,0,1),),3)</f>
        <v>158.215</v>
      </c>
      <c r="E2309" s="42">
        <f t="array" ref="E2309">index(systems,match($A2309,INDEX(systems,0,1),),4)</f>
        <v>34.295</v>
      </c>
      <c r="F2309" s="43" t="str">
        <f>IFERROR(__xludf.DUMMYFUNCTION("let(row, match($B2309&amp;if($C2309&lt;&gt;"""","" [""&amp;$C2309&amp;""]"",""""),index(nebulae,,2),0),join("","",iferror(round(index(nebulae,row,5)/2,3),1),iferror(round(index(nebulae,row,6)/2,3),1),0))"),"1,1,0")</f>
        <v>1,1,0</v>
      </c>
      <c r="G2309" s="44" t="s">
        <v>5965</v>
      </c>
      <c r="H2309" s="45">
        <f t="array" ref="H2309">let(systemId,match(A2309,index(systems,0,1),),refSystemId,match($H$1,index(systems,0,1),),x,index(systems,systemId,3),y,index(systems,systemId,4),refX,index(systems,refSystemId,3),refY,index(systems,refSystemId,4),round(sqrt((x-refX)^2+(y-refY)^2),3))</f>
        <v>161.889</v>
      </c>
      <c r="I2309" s="41"/>
      <c r="J2309" s="28" t="s">
        <v>418</v>
      </c>
      <c r="K2309" s="28" t="s">
        <v>418</v>
      </c>
      <c r="L2309" s="41"/>
      <c r="M2309" s="41"/>
      <c r="N2309" s="28" t="s">
        <v>4063</v>
      </c>
      <c r="O2309" s="48" t="s">
        <v>4063</v>
      </c>
      <c r="P2309" s="48" t="s">
        <v>4063</v>
      </c>
      <c r="Q2309" s="48" t="s">
        <v>4063</v>
      </c>
      <c r="R2309" s="48" t="s">
        <v>4063</v>
      </c>
      <c r="S2309" s="48" t="s">
        <v>4063</v>
      </c>
      <c r="T2309" s="48" t="s">
        <v>4063</v>
      </c>
      <c r="U2309" s="48" t="s">
        <v>4063</v>
      </c>
      <c r="V2309" s="48" t="s">
        <v>4063</v>
      </c>
      <c r="W2309" s="48" t="s">
        <v>4063</v>
      </c>
      <c r="X2309" s="48" t="s">
        <v>4063</v>
      </c>
      <c r="Y2309" s="48" t="s">
        <v>4063</v>
      </c>
      <c r="Z2309" s="48" t="s">
        <v>4063</v>
      </c>
      <c r="AA2309" s="48" t="s">
        <v>4063</v>
      </c>
      <c r="AB2309" s="48" t="s">
        <v>4063</v>
      </c>
      <c r="AC2309" s="48" t="s">
        <v>4063</v>
      </c>
      <c r="AD2309" s="48" t="s">
        <v>4063</v>
      </c>
      <c r="AE2309" s="48" t="s">
        <v>4063</v>
      </c>
      <c r="AF2309" s="48" t="s">
        <v>4063</v>
      </c>
      <c r="AG2309" s="48" t="s">
        <v>4063</v>
      </c>
      <c r="AH2309" s="48" t="s">
        <v>4063</v>
      </c>
      <c r="AI2309" s="48" t="s">
        <v>4063</v>
      </c>
      <c r="AJ2309" s="48" t="s">
        <v>4063</v>
      </c>
      <c r="AK2309" s="48" t="s">
        <v>4063</v>
      </c>
      <c r="AL2309" s="48" t="s">
        <v>4063</v>
      </c>
      <c r="AM2309" s="48" t="s">
        <v>4063</v>
      </c>
      <c r="AN2309" s="52" t="s">
        <v>4063</v>
      </c>
      <c r="AO2309" s="52" t="s">
        <v>4063</v>
      </c>
      <c r="AP2309" s="48" t="s">
        <v>4063</v>
      </c>
      <c r="AQ2309" s="52" t="s">
        <v>4063</v>
      </c>
      <c r="AR2309" s="52" t="s">
        <v>4063</v>
      </c>
      <c r="AS2309" s="52" t="s">
        <v>586</v>
      </c>
      <c r="AT2309" s="52" t="s">
        <v>586</v>
      </c>
      <c r="AU2309" s="52" t="s">
        <v>586</v>
      </c>
      <c r="AV2309" s="48" t="s">
        <v>586</v>
      </c>
      <c r="AW2309" s="48" t="s">
        <v>4063</v>
      </c>
      <c r="AX2309" s="48" t="s">
        <v>4063</v>
      </c>
      <c r="AY2309" s="48" t="s">
        <v>4063</v>
      </c>
      <c r="AZ2309" s="28" t="s">
        <v>4063</v>
      </c>
    </row>
    <row r="2310" ht="15.75" customHeight="1">
      <c r="A2310" s="40">
        <v>2077.0</v>
      </c>
      <c r="B2310" s="28" t="s">
        <v>5966</v>
      </c>
      <c r="C2310" s="41"/>
      <c r="D2310" s="42">
        <f t="array" ref="D2310">index(systems,match($A2310,INDEX(systems,0,1),),3)</f>
        <v>451.843</v>
      </c>
      <c r="E2310" s="42">
        <f t="array" ref="E2310">index(systems,match($A2310,INDEX(systems,0,1),),4)</f>
        <v>5.382</v>
      </c>
      <c r="F2310" s="43" t="str">
        <f>IFERROR(__xludf.DUMMYFUNCTION("let(row, match($B2310&amp;if($C2310&lt;&gt;"""","" [""&amp;$C2310&amp;""]"",""""),index(nebulae,,2),0),join("","",iferror(round(index(nebulae,row,5)/2,3),1),iferror(round(index(nebulae,row,6)/2,3),1),0))"),"1,1,0")</f>
        <v>1,1,0</v>
      </c>
      <c r="G2310" s="44" t="s">
        <v>5967</v>
      </c>
      <c r="H2310" s="45">
        <f t="array" ref="H2310">let(systemId,match(A2310,index(systems,0,1),),refSystemId,match($H$1,index(systems,0,1),),x,index(systems,systemId,3),y,index(systems,systemId,4),refX,index(systems,refSystemId,3),refY,index(systems,refSystemId,4),round(sqrt((x-refX)^2+(y-refY)^2),3))</f>
        <v>451.875</v>
      </c>
      <c r="I2310" s="41"/>
      <c r="J2310" s="41"/>
      <c r="K2310" s="41"/>
      <c r="L2310" s="41"/>
      <c r="M2310" s="41"/>
      <c r="N2310" s="28" t="s">
        <v>620</v>
      </c>
      <c r="O2310" s="48" t="s">
        <v>620</v>
      </c>
      <c r="P2310" s="48" t="s">
        <v>620</v>
      </c>
      <c r="Q2310" s="48" t="s">
        <v>620</v>
      </c>
      <c r="R2310" s="48" t="s">
        <v>620</v>
      </c>
      <c r="S2310" s="48" t="s">
        <v>620</v>
      </c>
      <c r="T2310" s="48" t="s">
        <v>620</v>
      </c>
      <c r="U2310" s="48" t="s">
        <v>1581</v>
      </c>
      <c r="V2310" s="48" t="s">
        <v>1581</v>
      </c>
      <c r="W2310" s="48" t="s">
        <v>1581</v>
      </c>
      <c r="X2310" s="52" t="s">
        <v>1581</v>
      </c>
      <c r="Y2310" s="52" t="s">
        <v>1582</v>
      </c>
      <c r="Z2310" s="52" t="s">
        <v>1582</v>
      </c>
      <c r="AA2310" s="52" t="s">
        <v>1583</v>
      </c>
      <c r="AB2310" s="52" t="s">
        <v>1583</v>
      </c>
      <c r="AC2310" s="52" t="s">
        <v>1583</v>
      </c>
      <c r="AD2310" s="52" t="s">
        <v>1583</v>
      </c>
      <c r="AE2310" s="52" t="s">
        <v>1583</v>
      </c>
      <c r="AF2310" s="52" t="s">
        <v>1583</v>
      </c>
      <c r="AG2310" s="52" t="s">
        <v>1583</v>
      </c>
      <c r="AH2310" s="52" t="s">
        <v>1583</v>
      </c>
      <c r="AI2310" s="52" t="s">
        <v>1583</v>
      </c>
      <c r="AJ2310" s="52" t="s">
        <v>1583</v>
      </c>
      <c r="AK2310" s="52" t="s">
        <v>1583</v>
      </c>
      <c r="AL2310" s="52" t="s">
        <v>1583</v>
      </c>
      <c r="AM2310" s="52" t="s">
        <v>1583</v>
      </c>
      <c r="AN2310" s="52" t="s">
        <v>1583</v>
      </c>
      <c r="AO2310" s="52" t="s">
        <v>1582</v>
      </c>
      <c r="AP2310" s="52" t="s">
        <v>1582</v>
      </c>
      <c r="AQ2310" s="52" t="s">
        <v>1582</v>
      </c>
      <c r="AR2310" s="52" t="s">
        <v>1582</v>
      </c>
      <c r="AS2310" s="52" t="s">
        <v>1582</v>
      </c>
      <c r="AT2310" s="52" t="s">
        <v>1582</v>
      </c>
      <c r="AU2310" s="52" t="s">
        <v>1582</v>
      </c>
      <c r="AV2310" s="48" t="s">
        <v>1584</v>
      </c>
      <c r="AW2310" s="48" t="s">
        <v>624</v>
      </c>
      <c r="AX2310" s="48" t="s">
        <v>625</v>
      </c>
      <c r="AY2310" s="48" t="s">
        <v>625</v>
      </c>
      <c r="AZ2310" s="28" t="s">
        <v>1585</v>
      </c>
    </row>
    <row r="2311" ht="15.75" customHeight="1">
      <c r="A2311" s="40">
        <v>2078.0</v>
      </c>
      <c r="B2311" s="28" t="s">
        <v>5968</v>
      </c>
      <c r="C2311" s="41"/>
      <c r="D2311" s="42">
        <f t="array" ref="D2311">index(systems,match($A2311,INDEX(systems,0,1),),3)</f>
        <v>-269.754</v>
      </c>
      <c r="E2311" s="42">
        <f t="array" ref="E2311">index(systems,match($A2311,INDEX(systems,0,1),),4)</f>
        <v>247.101</v>
      </c>
      <c r="F2311" s="43" t="str">
        <f>IFERROR(__xludf.DUMMYFUNCTION("let(row, match($B2311&amp;if($C2311&lt;&gt;"""","" [""&amp;$C2311&amp;""]"",""""),index(nebulae,,2),0),join("","",iferror(round(index(nebulae,row,5)/2,3),1),iferror(round(index(nebulae,row,6)/2,3),1),0))"),"1,1,0")</f>
        <v>1,1,0</v>
      </c>
      <c r="G2311" s="44" t="s">
        <v>5969</v>
      </c>
      <c r="H2311" s="45">
        <f t="array" ref="H2311">let(systemId,match(A2311,index(systems,0,1),),refSystemId,match($H$1,index(systems,0,1),),x,index(systems,systemId,3),y,index(systems,systemId,4),refX,index(systems,refSystemId,3),refY,index(systems,refSystemId,4),round(sqrt((x-refX)^2+(y-refY)^2),3))</f>
        <v>365.823</v>
      </c>
      <c r="I2311" s="46" t="s">
        <v>408</v>
      </c>
      <c r="J2311" s="46" t="s">
        <v>408</v>
      </c>
      <c r="K2311" s="46" t="s">
        <v>408</v>
      </c>
      <c r="L2311" s="46" t="s">
        <v>408</v>
      </c>
      <c r="M2311" s="47" t="s">
        <v>408</v>
      </c>
      <c r="N2311" s="28" t="s">
        <v>408</v>
      </c>
      <c r="O2311" s="41"/>
      <c r="P2311" s="48" t="s">
        <v>435</v>
      </c>
      <c r="Q2311" s="48" t="s">
        <v>435</v>
      </c>
      <c r="R2311" s="48" t="s">
        <v>435</v>
      </c>
      <c r="S2311" s="48" t="s">
        <v>435</v>
      </c>
      <c r="T2311" s="48" t="s">
        <v>435</v>
      </c>
      <c r="U2311" s="48" t="s">
        <v>435</v>
      </c>
      <c r="V2311" s="48" t="s">
        <v>435</v>
      </c>
      <c r="W2311" s="48" t="s">
        <v>435</v>
      </c>
      <c r="X2311" s="48" t="s">
        <v>435</v>
      </c>
      <c r="Y2311" s="48" t="s">
        <v>422</v>
      </c>
      <c r="Z2311" s="48" t="s">
        <v>422</v>
      </c>
      <c r="AA2311" s="48" t="s">
        <v>422</v>
      </c>
      <c r="AB2311" s="48" t="s">
        <v>422</v>
      </c>
      <c r="AC2311" s="48" t="s">
        <v>422</v>
      </c>
      <c r="AD2311" s="48" t="s">
        <v>422</v>
      </c>
      <c r="AE2311" s="48" t="s">
        <v>422</v>
      </c>
      <c r="AF2311" s="48" t="s">
        <v>422</v>
      </c>
      <c r="AG2311" s="48" t="s">
        <v>422</v>
      </c>
      <c r="AH2311" s="48" t="s">
        <v>422</v>
      </c>
      <c r="AI2311" s="48" t="s">
        <v>422</v>
      </c>
      <c r="AJ2311" s="48" t="s">
        <v>422</v>
      </c>
      <c r="AK2311" s="48" t="s">
        <v>422</v>
      </c>
      <c r="AL2311" s="48" t="s">
        <v>422</v>
      </c>
      <c r="AM2311" s="48" t="s">
        <v>422</v>
      </c>
      <c r="AN2311" s="48" t="s">
        <v>422</v>
      </c>
      <c r="AO2311" s="48" t="s">
        <v>422</v>
      </c>
      <c r="AP2311" s="48" t="s">
        <v>422</v>
      </c>
      <c r="AQ2311" s="48" t="s">
        <v>422</v>
      </c>
      <c r="AR2311" s="48" t="s">
        <v>422</v>
      </c>
      <c r="AS2311" s="48" t="s">
        <v>422</v>
      </c>
      <c r="AT2311" s="48" t="s">
        <v>422</v>
      </c>
      <c r="AU2311" s="48" t="s">
        <v>422</v>
      </c>
      <c r="AV2311" s="48" t="s">
        <v>422</v>
      </c>
      <c r="AW2311" s="48" t="s">
        <v>422</v>
      </c>
      <c r="AX2311" s="48" t="s">
        <v>422</v>
      </c>
      <c r="AY2311" s="48" t="s">
        <v>422</v>
      </c>
      <c r="AZ2311" s="51" t="s">
        <v>422</v>
      </c>
    </row>
    <row r="2312" ht="15.75" customHeight="1">
      <c r="A2312" s="40">
        <v>2179.0</v>
      </c>
      <c r="B2312" s="28" t="s">
        <v>5970</v>
      </c>
      <c r="C2312" s="28" t="s">
        <v>5971</v>
      </c>
      <c r="D2312" s="42">
        <f t="array" ref="D2312">index(systems,match($A2312,INDEX(systems,0,1),),3)</f>
        <v>-462.868</v>
      </c>
      <c r="E2312" s="42">
        <f t="array" ref="E2312">index(systems,match($A2312,INDEX(systems,0,1),),4)</f>
        <v>226.327</v>
      </c>
      <c r="F2312" s="43" t="str">
        <f>IFERROR(__xludf.DUMMYFUNCTION("let(row, match($B2312&amp;if($C2312&lt;&gt;"""","" [""&amp;$C2312&amp;""]"",""""),index(nebulae,,2),0),join("","",iferror(round(index(nebulae,row,5)/2,3),1),iferror(round(index(nebulae,row,6)/2,3),1),0))"),"1,1,0")</f>
        <v>1,1,0</v>
      </c>
      <c r="G2312" s="44" t="s">
        <v>5972</v>
      </c>
      <c r="H2312" s="45">
        <f t="array" ref="H2312">let(systemId,match(A2312,index(systems,0,1),),refSystemId,match($H$1,index(systems,0,1),),x,index(systems,systemId,3),y,index(systems,systemId,4),refX,index(systems,refSystemId,3),refY,index(systems,refSystemId,4),round(sqrt((x-refX)^2+(y-refY)^2),3))</f>
        <v>515.238</v>
      </c>
      <c r="I2312" s="28" t="s">
        <v>408</v>
      </c>
      <c r="J2312" s="28" t="s">
        <v>408</v>
      </c>
      <c r="K2312" s="28" t="s">
        <v>408</v>
      </c>
      <c r="L2312" s="28" t="s">
        <v>408</v>
      </c>
      <c r="M2312" s="28" t="s">
        <v>408</v>
      </c>
      <c r="N2312" s="28" t="s">
        <v>408</v>
      </c>
      <c r="O2312" s="41"/>
      <c r="P2312" s="48" t="s">
        <v>461</v>
      </c>
      <c r="Q2312" s="48" t="s">
        <v>461</v>
      </c>
      <c r="R2312" s="48" t="s">
        <v>461</v>
      </c>
      <c r="S2312" s="48" t="s">
        <v>418</v>
      </c>
      <c r="T2312" s="48" t="s">
        <v>418</v>
      </c>
      <c r="U2312" s="48" t="s">
        <v>418</v>
      </c>
      <c r="V2312" s="48" t="s">
        <v>418</v>
      </c>
      <c r="W2312" s="48" t="s">
        <v>418</v>
      </c>
      <c r="X2312" s="48" t="s">
        <v>418</v>
      </c>
      <c r="Y2312" s="48" t="s">
        <v>422</v>
      </c>
      <c r="Z2312" s="48" t="s">
        <v>422</v>
      </c>
      <c r="AA2312" s="48" t="s">
        <v>422</v>
      </c>
      <c r="AB2312" s="48" t="s">
        <v>422</v>
      </c>
      <c r="AC2312" s="48" t="s">
        <v>422</v>
      </c>
      <c r="AD2312" s="48" t="s">
        <v>422</v>
      </c>
      <c r="AE2312" s="48" t="s">
        <v>422</v>
      </c>
      <c r="AF2312" s="48" t="s">
        <v>422</v>
      </c>
      <c r="AG2312" s="48" t="s">
        <v>422</v>
      </c>
      <c r="AH2312" s="48" t="s">
        <v>422</v>
      </c>
      <c r="AI2312" s="48" t="s">
        <v>422</v>
      </c>
      <c r="AJ2312" s="48" t="s">
        <v>422</v>
      </c>
      <c r="AK2312" s="48" t="s">
        <v>422</v>
      </c>
      <c r="AL2312" s="48" t="s">
        <v>422</v>
      </c>
      <c r="AM2312" s="48" t="s">
        <v>422</v>
      </c>
      <c r="AN2312" s="48" t="s">
        <v>422</v>
      </c>
      <c r="AO2312" s="48" t="s">
        <v>422</v>
      </c>
      <c r="AP2312" s="48" t="s">
        <v>422</v>
      </c>
      <c r="AQ2312" s="48" t="s">
        <v>422</v>
      </c>
      <c r="AR2312" s="48" t="s">
        <v>422</v>
      </c>
      <c r="AS2312" s="48" t="s">
        <v>422</v>
      </c>
      <c r="AT2312" s="48" t="s">
        <v>422</v>
      </c>
      <c r="AU2312" s="48" t="s">
        <v>422</v>
      </c>
      <c r="AV2312" s="48" t="s">
        <v>422</v>
      </c>
      <c r="AW2312" s="48" t="s">
        <v>422</v>
      </c>
      <c r="AX2312" s="48" t="s">
        <v>422</v>
      </c>
      <c r="AY2312" s="48" t="s">
        <v>422</v>
      </c>
      <c r="AZ2312" s="28" t="s">
        <v>422</v>
      </c>
    </row>
    <row r="2313" ht="15.75" customHeight="1">
      <c r="A2313" s="40">
        <v>2079.0</v>
      </c>
      <c r="B2313" s="28" t="s">
        <v>5973</v>
      </c>
      <c r="C2313" s="41"/>
      <c r="D2313" s="42">
        <f t="array" ref="D2313">index(systems,match($A2313,INDEX(systems,0,1),),3)</f>
        <v>269.227</v>
      </c>
      <c r="E2313" s="42">
        <f t="array" ref="E2313">index(systems,match($A2313,INDEX(systems,0,1),),4)</f>
        <v>-230.898</v>
      </c>
      <c r="F2313" s="43" t="str">
        <f>IFERROR(__xludf.DUMMYFUNCTION("let(row, match($B2313&amp;if($C2313&lt;&gt;"""","" [""&amp;$C2313&amp;""]"",""""),index(nebulae,,2),0),join("","",iferror(round(index(nebulae,row,5)/2,3),1),iferror(round(index(nebulae,row,6)/2,3),1),0))"),"1,1,0")</f>
        <v>1,1,0</v>
      </c>
      <c r="G2313" s="44" t="s">
        <v>5974</v>
      </c>
      <c r="H2313" s="45">
        <f t="array" ref="H2313">let(systemId,match(A2313,index(systems,0,1),),refSystemId,match($H$1,index(systems,0,1),),x,index(systems,systemId,3),y,index(systems,systemId,4),refX,index(systems,refSystemId,3),refY,index(systems,refSystemId,4),round(sqrt((x-refX)^2+(y-refY)^2),3))</f>
        <v>354.679</v>
      </c>
      <c r="I2313" s="28" t="s">
        <v>408</v>
      </c>
      <c r="J2313" s="28" t="s">
        <v>408</v>
      </c>
      <c r="K2313" s="48" t="s">
        <v>408</v>
      </c>
      <c r="L2313" s="48" t="s">
        <v>408</v>
      </c>
      <c r="M2313" s="48" t="s">
        <v>408</v>
      </c>
      <c r="N2313" s="28" t="s">
        <v>408</v>
      </c>
      <c r="O2313" s="41"/>
      <c r="P2313" s="48" t="s">
        <v>491</v>
      </c>
      <c r="Q2313" s="48" t="s">
        <v>491</v>
      </c>
      <c r="R2313" s="48" t="s">
        <v>491</v>
      </c>
      <c r="S2313" s="48" t="s">
        <v>491</v>
      </c>
      <c r="T2313" s="48" t="s">
        <v>491</v>
      </c>
      <c r="U2313" s="48" t="s">
        <v>422</v>
      </c>
      <c r="V2313" s="48" t="s">
        <v>422</v>
      </c>
      <c r="W2313" s="48" t="s">
        <v>422</v>
      </c>
      <c r="X2313" s="48" t="s">
        <v>422</v>
      </c>
      <c r="Y2313" s="48" t="s">
        <v>422</v>
      </c>
      <c r="Z2313" s="48" t="s">
        <v>422</v>
      </c>
      <c r="AA2313" s="48" t="s">
        <v>422</v>
      </c>
      <c r="AB2313" s="48" t="s">
        <v>422</v>
      </c>
      <c r="AC2313" s="48" t="s">
        <v>422</v>
      </c>
      <c r="AD2313" s="48" t="s">
        <v>422</v>
      </c>
      <c r="AE2313" s="48" t="s">
        <v>422</v>
      </c>
      <c r="AF2313" s="48" t="s">
        <v>422</v>
      </c>
      <c r="AG2313" s="48" t="s">
        <v>422</v>
      </c>
      <c r="AH2313" s="48" t="s">
        <v>422</v>
      </c>
      <c r="AI2313" s="48" t="s">
        <v>422</v>
      </c>
      <c r="AJ2313" s="48" t="s">
        <v>422</v>
      </c>
      <c r="AK2313" s="48" t="s">
        <v>422</v>
      </c>
      <c r="AL2313" s="48" t="s">
        <v>422</v>
      </c>
      <c r="AM2313" s="48" t="s">
        <v>422</v>
      </c>
      <c r="AN2313" s="48" t="s">
        <v>422</v>
      </c>
      <c r="AO2313" s="48" t="s">
        <v>422</v>
      </c>
      <c r="AP2313" s="48" t="s">
        <v>422</v>
      </c>
      <c r="AQ2313" s="48" t="s">
        <v>422</v>
      </c>
      <c r="AR2313" s="48" t="s">
        <v>422</v>
      </c>
      <c r="AS2313" s="48" t="s">
        <v>422</v>
      </c>
      <c r="AT2313" s="48" t="s">
        <v>422</v>
      </c>
      <c r="AU2313" s="48" t="s">
        <v>422</v>
      </c>
      <c r="AV2313" s="48" t="s">
        <v>422</v>
      </c>
      <c r="AW2313" s="48" t="s">
        <v>422</v>
      </c>
      <c r="AX2313" s="48" t="s">
        <v>422</v>
      </c>
      <c r="AY2313" s="48" t="s">
        <v>422</v>
      </c>
      <c r="AZ2313" s="28" t="s">
        <v>422</v>
      </c>
    </row>
    <row r="2314" ht="15.75" customHeight="1">
      <c r="A2314" s="40">
        <v>2080.0</v>
      </c>
      <c r="B2314" s="28" t="s">
        <v>5975</v>
      </c>
      <c r="C2314" s="41"/>
      <c r="D2314" s="42">
        <f t="array" ref="D2314">index(systems,match($A2314,INDEX(systems,0,1),),3)</f>
        <v>59.693</v>
      </c>
      <c r="E2314" s="42">
        <f t="array" ref="E2314">index(systems,match($A2314,INDEX(systems,0,1),),4)</f>
        <v>-258.832</v>
      </c>
      <c r="F2314" s="43" t="str">
        <f>IFERROR(__xludf.DUMMYFUNCTION("let(row, match($B2314&amp;if($C2314&lt;&gt;"""","" [""&amp;$C2314&amp;""]"",""""),index(nebulae,,2),0),join("","",iferror(round(index(nebulae,row,5)/2,3),1),iferror(round(index(nebulae,row,6)/2,3),1),0))"),"1,1,0")</f>
        <v>1,1,0</v>
      </c>
      <c r="G2314" s="44" t="s">
        <v>5976</v>
      </c>
      <c r="H2314" s="45">
        <f t="array" ref="H2314">let(systemId,match(A2314,index(systems,0,1),),refSystemId,match($H$1,index(systems,0,1),),x,index(systems,systemId,3),y,index(systems,systemId,4),refX,index(systems,refSystemId,3),refY,index(systems,refSystemId,4),round(sqrt((x-refX)^2+(y-refY)^2),3))</f>
        <v>265.626</v>
      </c>
      <c r="I2314" s="28" t="s">
        <v>408</v>
      </c>
      <c r="J2314" s="48" t="s">
        <v>408</v>
      </c>
      <c r="K2314" s="48" t="s">
        <v>408</v>
      </c>
      <c r="L2314" s="48" t="s">
        <v>408</v>
      </c>
      <c r="M2314" s="28" t="s">
        <v>408</v>
      </c>
      <c r="N2314" s="28" t="s">
        <v>408</v>
      </c>
      <c r="O2314" s="41"/>
      <c r="P2314" s="48" t="s">
        <v>2071</v>
      </c>
      <c r="Q2314" s="48" t="s">
        <v>2071</v>
      </c>
      <c r="R2314" s="48" t="s">
        <v>2071</v>
      </c>
      <c r="S2314" s="48" t="s">
        <v>2071</v>
      </c>
      <c r="T2314" s="48" t="s">
        <v>2071</v>
      </c>
      <c r="U2314" s="48" t="s">
        <v>2071</v>
      </c>
      <c r="V2314" s="48" t="s">
        <v>2071</v>
      </c>
      <c r="W2314" s="48" t="s">
        <v>2071</v>
      </c>
      <c r="X2314" s="48" t="s">
        <v>2071</v>
      </c>
      <c r="Y2314" s="48" t="s">
        <v>2113</v>
      </c>
      <c r="Z2314" s="48" t="s">
        <v>2113</v>
      </c>
      <c r="AA2314" s="48" t="s">
        <v>2113</v>
      </c>
      <c r="AB2314" s="48" t="s">
        <v>2113</v>
      </c>
      <c r="AC2314" s="48" t="s">
        <v>2113</v>
      </c>
      <c r="AD2314" s="48" t="s">
        <v>2113</v>
      </c>
      <c r="AE2314" s="48" t="s">
        <v>2113</v>
      </c>
      <c r="AF2314" s="48" t="s">
        <v>2113</v>
      </c>
      <c r="AG2314" s="48" t="s">
        <v>2113</v>
      </c>
      <c r="AH2314" s="48" t="s">
        <v>2113</v>
      </c>
      <c r="AI2314" s="48" t="s">
        <v>2113</v>
      </c>
      <c r="AJ2314" s="48" t="s">
        <v>2113</v>
      </c>
      <c r="AK2314" s="48" t="s">
        <v>2113</v>
      </c>
      <c r="AL2314" s="48" t="s">
        <v>2113</v>
      </c>
      <c r="AM2314" s="48" t="s">
        <v>2113</v>
      </c>
      <c r="AN2314" s="48" t="s">
        <v>2113</v>
      </c>
      <c r="AO2314" s="48" t="s">
        <v>2113</v>
      </c>
      <c r="AP2314" s="48" t="s">
        <v>492</v>
      </c>
      <c r="AQ2314" s="48" t="s">
        <v>2113</v>
      </c>
      <c r="AR2314" s="48" t="s">
        <v>2113</v>
      </c>
      <c r="AS2314" s="48" t="s">
        <v>2113</v>
      </c>
      <c r="AT2314" s="48" t="s">
        <v>2113</v>
      </c>
      <c r="AU2314" s="48" t="s">
        <v>2113</v>
      </c>
      <c r="AV2314" s="48" t="s">
        <v>2071</v>
      </c>
      <c r="AW2314" s="48" t="s">
        <v>2071</v>
      </c>
      <c r="AX2314" s="48" t="s">
        <v>2071</v>
      </c>
      <c r="AY2314" s="48" t="s">
        <v>2071</v>
      </c>
      <c r="AZ2314" s="28" t="s">
        <v>2071</v>
      </c>
    </row>
    <row r="2315" ht="15.75" customHeight="1">
      <c r="A2315" s="40">
        <v>2081.0</v>
      </c>
      <c r="B2315" s="28" t="s">
        <v>5977</v>
      </c>
      <c r="C2315" s="41"/>
      <c r="D2315" s="42">
        <f t="array" ref="D2315">index(systems,match($A2315,INDEX(systems,0,1),),3)</f>
        <v>372.724</v>
      </c>
      <c r="E2315" s="42">
        <f t="array" ref="E2315">index(systems,match($A2315,INDEX(systems,0,1),),4)</f>
        <v>348.637</v>
      </c>
      <c r="F2315" s="43" t="str">
        <f>IFERROR(__xludf.DUMMYFUNCTION("let(row, match($B2315&amp;if($C2315&lt;&gt;"""","" [""&amp;$C2315&amp;""]"",""""),index(nebulae,,2),0),join("","",iferror(round(index(nebulae,row,5)/2,3),1),iferror(round(index(nebulae,row,6)/2,3),1),0))"),"1,1,0")</f>
        <v>1,1,0</v>
      </c>
      <c r="G2315" s="44" t="s">
        <v>5978</v>
      </c>
      <c r="H2315" s="45">
        <f t="array" ref="H2315">let(systemId,match(A2315,index(systems,0,1),),refSystemId,match($H$1,index(systems,0,1),),x,index(systems,systemId,3),y,index(systems,systemId,4),refX,index(systems,refSystemId,3),refY,index(systems,refSystemId,4),round(sqrt((x-refX)^2+(y-refY)^2),3))</f>
        <v>510.364</v>
      </c>
      <c r="I2315" s="60" t="s">
        <v>408</v>
      </c>
      <c r="J2315" s="60" t="s">
        <v>408</v>
      </c>
      <c r="K2315" s="60" t="s">
        <v>408</v>
      </c>
      <c r="L2315" s="41"/>
      <c r="M2315" s="41"/>
      <c r="N2315" s="28" t="s">
        <v>5979</v>
      </c>
      <c r="O2315" s="48" t="s">
        <v>5979</v>
      </c>
      <c r="P2315" s="48" t="s">
        <v>5979</v>
      </c>
      <c r="Q2315" s="48" t="s">
        <v>5979</v>
      </c>
      <c r="R2315" s="48" t="s">
        <v>5979</v>
      </c>
      <c r="S2315" s="48" t="s">
        <v>5979</v>
      </c>
      <c r="T2315" s="48" t="s">
        <v>5979</v>
      </c>
      <c r="U2315" s="48" t="s">
        <v>5979</v>
      </c>
      <c r="V2315" s="48" t="s">
        <v>5979</v>
      </c>
      <c r="W2315" s="48" t="s">
        <v>5979</v>
      </c>
      <c r="X2315" s="48" t="s">
        <v>5979</v>
      </c>
      <c r="Y2315" s="48" t="s">
        <v>572</v>
      </c>
      <c r="Z2315" s="48" t="s">
        <v>572</v>
      </c>
      <c r="AA2315" s="48" t="s">
        <v>572</v>
      </c>
      <c r="AB2315" s="48" t="s">
        <v>572</v>
      </c>
      <c r="AC2315" s="48" t="s">
        <v>572</v>
      </c>
      <c r="AD2315" s="48" t="s">
        <v>572</v>
      </c>
      <c r="AE2315" s="48" t="s">
        <v>572</v>
      </c>
      <c r="AF2315" s="48" t="s">
        <v>572</v>
      </c>
      <c r="AG2315" s="48" t="s">
        <v>572</v>
      </c>
      <c r="AH2315" s="48" t="s">
        <v>572</v>
      </c>
      <c r="AI2315" s="48" t="s">
        <v>572</v>
      </c>
      <c r="AJ2315" s="48" t="s">
        <v>572</v>
      </c>
      <c r="AK2315" s="48" t="s">
        <v>572</v>
      </c>
      <c r="AL2315" s="48" t="s">
        <v>572</v>
      </c>
      <c r="AM2315" s="48" t="s">
        <v>572</v>
      </c>
      <c r="AN2315" s="48" t="s">
        <v>572</v>
      </c>
      <c r="AO2315" s="48" t="s">
        <v>572</v>
      </c>
      <c r="AP2315" s="48" t="s">
        <v>572</v>
      </c>
      <c r="AQ2315" s="48" t="s">
        <v>572</v>
      </c>
      <c r="AR2315" s="48" t="s">
        <v>572</v>
      </c>
      <c r="AS2315" s="48" t="s">
        <v>572</v>
      </c>
      <c r="AT2315" s="48" t="s">
        <v>572</v>
      </c>
      <c r="AU2315" s="48" t="s">
        <v>572</v>
      </c>
      <c r="AV2315" s="48" t="s">
        <v>572</v>
      </c>
      <c r="AW2315" s="48" t="s">
        <v>572</v>
      </c>
      <c r="AX2315" s="48" t="s">
        <v>572</v>
      </c>
      <c r="AY2315" s="48" t="s">
        <v>572</v>
      </c>
      <c r="AZ2315" s="28" t="s">
        <v>572</v>
      </c>
    </row>
    <row r="2316" ht="15.75" customHeight="1">
      <c r="A2316" s="40">
        <v>2082.0</v>
      </c>
      <c r="B2316" s="28" t="s">
        <v>5980</v>
      </c>
      <c r="C2316" s="41"/>
      <c r="D2316" s="42">
        <f t="array" ref="D2316">index(systems,match($A2316,INDEX(systems,0,1),),3)</f>
        <v>736.804</v>
      </c>
      <c r="E2316" s="42">
        <f t="array" ref="E2316">index(systems,match($A2316,INDEX(systems,0,1),),4)</f>
        <v>184.386</v>
      </c>
      <c r="F2316" s="43" t="str">
        <f>IFERROR(__xludf.DUMMYFUNCTION("let(row, match($B2316&amp;if($C2316&lt;&gt;"""","" [""&amp;$C2316&amp;""]"",""""),index(nebulae,,2),0),join("","",iferror(round(index(nebulae,row,5)/2,3),1),iferror(round(index(nebulae,row,6)/2,3),1),0))"),"1,1,0")</f>
        <v>1,1,0</v>
      </c>
      <c r="G2316" s="44" t="s">
        <v>5981</v>
      </c>
      <c r="H2316" s="45">
        <f t="array" ref="H2316">let(systemId,match(A2316,index(systems,0,1),),refSystemId,match($H$1,index(systems,0,1),),x,index(systems,systemId,3),y,index(systems,systemId,4),refX,index(systems,refSystemId,3),refY,index(systems,refSystemId,4),round(sqrt((x-refX)^2+(y-refY)^2),3))</f>
        <v>759.525</v>
      </c>
      <c r="I2316" s="53"/>
      <c r="J2316" s="53"/>
      <c r="K2316" s="53"/>
      <c r="L2316" s="53"/>
      <c r="M2316" s="53"/>
      <c r="N2316" s="41"/>
      <c r="O2316" s="41"/>
      <c r="P2316" s="48" t="s">
        <v>840</v>
      </c>
      <c r="Q2316" s="48" t="s">
        <v>840</v>
      </c>
      <c r="R2316" s="48" t="s">
        <v>840</v>
      </c>
      <c r="S2316" s="48" t="s">
        <v>840</v>
      </c>
      <c r="T2316" s="48" t="s">
        <v>840</v>
      </c>
      <c r="U2316" s="48" t="s">
        <v>840</v>
      </c>
      <c r="V2316" s="48" t="s">
        <v>840</v>
      </c>
      <c r="W2316" s="48" t="s">
        <v>840</v>
      </c>
      <c r="X2316" s="48" t="s">
        <v>418</v>
      </c>
      <c r="Y2316" s="48" t="s">
        <v>422</v>
      </c>
      <c r="Z2316" s="48" t="s">
        <v>422</v>
      </c>
      <c r="AA2316" s="48" t="s">
        <v>422</v>
      </c>
      <c r="AB2316" s="48" t="s">
        <v>422</v>
      </c>
      <c r="AC2316" s="48" t="s">
        <v>422</v>
      </c>
      <c r="AD2316" s="48" t="s">
        <v>422</v>
      </c>
      <c r="AE2316" s="48" t="s">
        <v>422</v>
      </c>
      <c r="AF2316" s="48" t="s">
        <v>422</v>
      </c>
      <c r="AG2316" s="48" t="s">
        <v>422</v>
      </c>
      <c r="AH2316" s="48" t="s">
        <v>422</v>
      </c>
      <c r="AI2316" s="48" t="s">
        <v>422</v>
      </c>
      <c r="AJ2316" s="48" t="s">
        <v>422</v>
      </c>
      <c r="AK2316" s="48" t="s">
        <v>422</v>
      </c>
      <c r="AL2316" s="48" t="s">
        <v>422</v>
      </c>
      <c r="AM2316" s="48" t="s">
        <v>422</v>
      </c>
      <c r="AN2316" s="48" t="s">
        <v>422</v>
      </c>
      <c r="AO2316" s="48" t="s">
        <v>422</v>
      </c>
      <c r="AP2316" s="48" t="s">
        <v>422</v>
      </c>
      <c r="AQ2316" s="48" t="s">
        <v>422</v>
      </c>
      <c r="AR2316" s="48" t="s">
        <v>422</v>
      </c>
      <c r="AS2316" s="48" t="s">
        <v>422</v>
      </c>
      <c r="AT2316" s="48" t="s">
        <v>422</v>
      </c>
      <c r="AU2316" s="48" t="s">
        <v>422</v>
      </c>
      <c r="AV2316" s="52" t="s">
        <v>422</v>
      </c>
      <c r="AW2316" s="52" t="s">
        <v>422</v>
      </c>
      <c r="AX2316" s="52" t="s">
        <v>422</v>
      </c>
      <c r="AY2316" s="52" t="s">
        <v>422</v>
      </c>
      <c r="AZ2316" s="50" t="s">
        <v>841</v>
      </c>
    </row>
    <row r="2317" ht="15.75" customHeight="1">
      <c r="A2317" s="40">
        <v>3162.0</v>
      </c>
      <c r="B2317" s="28" t="s">
        <v>5982</v>
      </c>
      <c r="C2317" s="41"/>
      <c r="D2317" s="42">
        <f t="array" ref="D2317">index(systems,match($A2317,INDEX(systems,0,1),),3)</f>
        <v>206.994</v>
      </c>
      <c r="E2317" s="42">
        <f t="array" ref="E2317">index(systems,match($A2317,INDEX(systems,0,1),),4)</f>
        <v>-446.168</v>
      </c>
      <c r="F2317" s="43" t="str">
        <f>IFERROR(__xludf.DUMMYFUNCTION("let(row, match($B2317&amp;if($C2317&lt;&gt;"""","" [""&amp;$C2317&amp;""]"",""""),index(nebulae,,2),0),join("","",iferror(round(index(nebulae,row,5)/2,3),1),iferror(round(index(nebulae,row,6)/2,3),1),0))"),"1,1,0")</f>
        <v>1,1,0</v>
      </c>
      <c r="G2317" s="44" t="s">
        <v>5983</v>
      </c>
      <c r="H2317" s="45">
        <f t="array" ref="H2317">let(systemId,match(A2317,index(systems,0,1),),refSystemId,match($H$1,index(systems,0,1),),x,index(systems,systemId,3),y,index(systems,systemId,4),refX,index(systems,refSystemId,3),refY,index(systems,refSystemId,4),round(sqrt((x-refX)^2+(y-refY)^2),3))</f>
        <v>491.846</v>
      </c>
      <c r="I2317" s="56" t="s">
        <v>408</v>
      </c>
      <c r="J2317" s="56" t="s">
        <v>408</v>
      </c>
      <c r="K2317" s="56" t="s">
        <v>408</v>
      </c>
      <c r="L2317" s="56" t="s">
        <v>408</v>
      </c>
      <c r="M2317" s="56" t="s">
        <v>408</v>
      </c>
      <c r="N2317" s="56" t="s">
        <v>408</v>
      </c>
      <c r="O2317" s="55"/>
      <c r="P2317" s="56" t="s">
        <v>408</v>
      </c>
      <c r="Q2317" s="51" t="s">
        <v>408</v>
      </c>
      <c r="R2317" s="56" t="s">
        <v>408</v>
      </c>
      <c r="S2317" s="56" t="s">
        <v>408</v>
      </c>
      <c r="T2317" s="51" t="s">
        <v>408</v>
      </c>
      <c r="U2317" s="55"/>
      <c r="V2317" s="51" t="s">
        <v>418</v>
      </c>
      <c r="W2317" s="56" t="s">
        <v>418</v>
      </c>
      <c r="X2317" s="51" t="s">
        <v>418</v>
      </c>
      <c r="Y2317" s="51" t="s">
        <v>418</v>
      </c>
      <c r="Z2317" s="48" t="s">
        <v>422</v>
      </c>
      <c r="AA2317" s="56" t="s">
        <v>422</v>
      </c>
      <c r="AB2317" s="56" t="s">
        <v>422</v>
      </c>
      <c r="AC2317" s="56" t="s">
        <v>422</v>
      </c>
      <c r="AD2317" s="56" t="s">
        <v>422</v>
      </c>
      <c r="AE2317" s="56" t="s">
        <v>422</v>
      </c>
      <c r="AF2317" s="56" t="s">
        <v>422</v>
      </c>
      <c r="AG2317" s="56" t="s">
        <v>422</v>
      </c>
      <c r="AH2317" s="56" t="s">
        <v>422</v>
      </c>
      <c r="AI2317" s="56" t="s">
        <v>422</v>
      </c>
      <c r="AJ2317" s="56" t="s">
        <v>422</v>
      </c>
      <c r="AK2317" s="56" t="s">
        <v>422</v>
      </c>
      <c r="AL2317" s="56" t="s">
        <v>422</v>
      </c>
      <c r="AM2317" s="56" t="s">
        <v>422</v>
      </c>
      <c r="AN2317" s="56" t="s">
        <v>422</v>
      </c>
      <c r="AO2317" s="56" t="s">
        <v>422</v>
      </c>
      <c r="AP2317" s="56" t="s">
        <v>422</v>
      </c>
      <c r="AQ2317" s="56" t="s">
        <v>422</v>
      </c>
      <c r="AR2317" s="56" t="s">
        <v>422</v>
      </c>
      <c r="AS2317" s="56" t="s">
        <v>422</v>
      </c>
      <c r="AT2317" s="56" t="s">
        <v>422</v>
      </c>
      <c r="AU2317" s="56" t="s">
        <v>422</v>
      </c>
      <c r="AV2317" s="56" t="s">
        <v>422</v>
      </c>
      <c r="AW2317" s="56" t="s">
        <v>422</v>
      </c>
      <c r="AX2317" s="56" t="s">
        <v>422</v>
      </c>
      <c r="AY2317" s="56" t="s">
        <v>422</v>
      </c>
      <c r="AZ2317" s="28" t="s">
        <v>422</v>
      </c>
    </row>
    <row r="2318" ht="15.75" customHeight="1">
      <c r="A2318" s="40">
        <v>2083.0</v>
      </c>
      <c r="B2318" s="28" t="s">
        <v>5984</v>
      </c>
      <c r="C2318" s="41"/>
      <c r="D2318" s="42">
        <f t="array" ref="D2318">index(systems,match($A2318,INDEX(systems,0,1),),3)</f>
        <v>161.826</v>
      </c>
      <c r="E2318" s="42">
        <f t="array" ref="E2318">index(systems,match($A2318,INDEX(systems,0,1),),4)</f>
        <v>-436.823</v>
      </c>
      <c r="F2318" s="43" t="str">
        <f>IFERROR(__xludf.DUMMYFUNCTION("let(row, match($B2318&amp;if($C2318&lt;&gt;"""","" [""&amp;$C2318&amp;""]"",""""),index(nebulae,,2),0),join("","",iferror(round(index(nebulae,row,5)/2,3),1),iferror(round(index(nebulae,row,6)/2,3),1),0))"),"1,1,0")</f>
        <v>1,1,0</v>
      </c>
      <c r="G2318" s="44" t="s">
        <v>5985</v>
      </c>
      <c r="H2318" s="45">
        <f t="array" ref="H2318">let(systemId,match(A2318,index(systems,0,1),),refSystemId,match($H$1,index(systems,0,1),),x,index(systems,systemId,3),y,index(systems,systemId,4),refX,index(systems,refSystemId,3),refY,index(systems,refSystemId,4),round(sqrt((x-refX)^2+(y-refY)^2),3))</f>
        <v>465.835</v>
      </c>
      <c r="I2318" s="47" t="s">
        <v>408</v>
      </c>
      <c r="J2318" s="47" t="s">
        <v>408</v>
      </c>
      <c r="K2318" s="47" t="s">
        <v>408</v>
      </c>
      <c r="L2318" s="47" t="s">
        <v>408</v>
      </c>
      <c r="M2318" s="47" t="s">
        <v>408</v>
      </c>
      <c r="N2318" s="48" t="s">
        <v>408</v>
      </c>
      <c r="O2318" s="41"/>
      <c r="P2318" s="48" t="s">
        <v>1235</v>
      </c>
      <c r="Q2318" s="51" t="s">
        <v>1235</v>
      </c>
      <c r="R2318" s="48" t="s">
        <v>1235</v>
      </c>
      <c r="S2318" s="48" t="s">
        <v>1235</v>
      </c>
      <c r="T2318" s="51" t="s">
        <v>1235</v>
      </c>
      <c r="U2318" s="48" t="s">
        <v>1235</v>
      </c>
      <c r="V2318" s="51" t="s">
        <v>1235</v>
      </c>
      <c r="W2318" s="48" t="s">
        <v>1235</v>
      </c>
      <c r="X2318" s="51" t="s">
        <v>1235</v>
      </c>
      <c r="Y2318" s="51" t="s">
        <v>629</v>
      </c>
      <c r="Z2318" s="48" t="s">
        <v>422</v>
      </c>
      <c r="AA2318" s="48" t="s">
        <v>422</v>
      </c>
      <c r="AB2318" s="48" t="s">
        <v>422</v>
      </c>
      <c r="AC2318" s="48" t="s">
        <v>422</v>
      </c>
      <c r="AD2318" s="48" t="s">
        <v>422</v>
      </c>
      <c r="AE2318" s="48" t="s">
        <v>422</v>
      </c>
      <c r="AF2318" s="48" t="s">
        <v>422</v>
      </c>
      <c r="AG2318" s="48" t="s">
        <v>422</v>
      </c>
      <c r="AH2318" s="48" t="s">
        <v>422</v>
      </c>
      <c r="AI2318" s="48" t="s">
        <v>422</v>
      </c>
      <c r="AJ2318" s="48" t="s">
        <v>422</v>
      </c>
      <c r="AK2318" s="48" t="s">
        <v>422</v>
      </c>
      <c r="AL2318" s="48" t="s">
        <v>422</v>
      </c>
      <c r="AM2318" s="48" t="s">
        <v>422</v>
      </c>
      <c r="AN2318" s="48" t="s">
        <v>422</v>
      </c>
      <c r="AO2318" s="48" t="s">
        <v>422</v>
      </c>
      <c r="AP2318" s="48" t="s">
        <v>422</v>
      </c>
      <c r="AQ2318" s="48" t="s">
        <v>422</v>
      </c>
      <c r="AR2318" s="48" t="s">
        <v>422</v>
      </c>
      <c r="AS2318" s="52" t="s">
        <v>422</v>
      </c>
      <c r="AT2318" s="48" t="s">
        <v>422</v>
      </c>
      <c r="AU2318" s="48" t="s">
        <v>422</v>
      </c>
      <c r="AV2318" s="52" t="s">
        <v>422</v>
      </c>
      <c r="AW2318" s="48" t="s">
        <v>422</v>
      </c>
      <c r="AX2318" s="48" t="s">
        <v>422</v>
      </c>
      <c r="AY2318" s="48" t="s">
        <v>422</v>
      </c>
      <c r="AZ2318" s="49" t="s">
        <v>422</v>
      </c>
    </row>
    <row r="2319" ht="15.75" customHeight="1">
      <c r="A2319" s="40">
        <v>2084.0</v>
      </c>
      <c r="B2319" s="28" t="s">
        <v>5986</v>
      </c>
      <c r="C2319" s="41"/>
      <c r="D2319" s="42">
        <f t="array" ref="D2319">index(systems,match($A2319,INDEX(systems,0,1),),3)</f>
        <v>-377.138</v>
      </c>
      <c r="E2319" s="42">
        <f t="array" ref="E2319">index(systems,match($A2319,INDEX(systems,0,1),),4)</f>
        <v>256.899</v>
      </c>
      <c r="F2319" s="43" t="str">
        <f>IFERROR(__xludf.DUMMYFUNCTION("let(row, match($B2319&amp;if($C2319&lt;&gt;"""","" [""&amp;$C2319&amp;""]"",""""),index(nebulae,,2),0),join("","",iferror(round(index(nebulae,row,5)/2,3),1),iferror(round(index(nebulae,row,6)/2,3),1),0))"),"1,1,0")</f>
        <v>1,1,0</v>
      </c>
      <c r="G2319" s="44" t="s">
        <v>5987</v>
      </c>
      <c r="H2319" s="45">
        <f t="array" ref="H2319">let(systemId,match(A2319,index(systems,0,1),),refSystemId,match($H$1,index(systems,0,1),),x,index(systems,systemId,3),y,index(systems,systemId,4),refX,index(systems,refSystemId,3),refY,index(systems,refSystemId,4),round(sqrt((x-refX)^2+(y-refY)^2),3))</f>
        <v>456.322</v>
      </c>
      <c r="I2319" s="53"/>
      <c r="J2319" s="41"/>
      <c r="K2319" s="41"/>
      <c r="L2319" s="41"/>
      <c r="M2319" s="41"/>
      <c r="N2319" s="28" t="s">
        <v>435</v>
      </c>
      <c r="O2319" s="48" t="s">
        <v>435</v>
      </c>
      <c r="P2319" s="48" t="s">
        <v>435</v>
      </c>
      <c r="Q2319" s="48" t="s">
        <v>435</v>
      </c>
      <c r="R2319" s="48" t="s">
        <v>435</v>
      </c>
      <c r="S2319" s="48" t="s">
        <v>435</v>
      </c>
      <c r="T2319" s="48" t="s">
        <v>435</v>
      </c>
      <c r="U2319" s="48" t="s">
        <v>435</v>
      </c>
      <c r="V2319" s="48" t="s">
        <v>435</v>
      </c>
      <c r="W2319" s="48" t="s">
        <v>435</v>
      </c>
      <c r="X2319" s="48" t="s">
        <v>435</v>
      </c>
      <c r="Y2319" s="48" t="s">
        <v>435</v>
      </c>
      <c r="Z2319" s="48" t="s">
        <v>435</v>
      </c>
      <c r="AA2319" s="48" t="s">
        <v>1485</v>
      </c>
      <c r="AB2319" s="48" t="s">
        <v>1485</v>
      </c>
      <c r="AC2319" s="48" t="s">
        <v>1485</v>
      </c>
      <c r="AD2319" s="48" t="s">
        <v>1485</v>
      </c>
      <c r="AE2319" s="48" t="s">
        <v>1485</v>
      </c>
      <c r="AF2319" s="48" t="s">
        <v>1485</v>
      </c>
      <c r="AG2319" s="48" t="s">
        <v>1485</v>
      </c>
      <c r="AH2319" s="48" t="s">
        <v>1486</v>
      </c>
      <c r="AI2319" s="48" t="s">
        <v>592</v>
      </c>
      <c r="AJ2319" s="48" t="s">
        <v>592</v>
      </c>
      <c r="AK2319" s="48" t="s">
        <v>592</v>
      </c>
      <c r="AL2319" s="48" t="s">
        <v>592</v>
      </c>
      <c r="AM2319" s="48" t="s">
        <v>592</v>
      </c>
      <c r="AN2319" s="48" t="s">
        <v>592</v>
      </c>
      <c r="AO2319" s="48" t="s">
        <v>592</v>
      </c>
      <c r="AP2319" s="48" t="s">
        <v>592</v>
      </c>
      <c r="AQ2319" s="48" t="s">
        <v>592</v>
      </c>
      <c r="AR2319" s="48" t="s">
        <v>592</v>
      </c>
      <c r="AS2319" s="48" t="s">
        <v>592</v>
      </c>
      <c r="AT2319" s="48" t="s">
        <v>593</v>
      </c>
      <c r="AU2319" s="48" t="s">
        <v>593</v>
      </c>
      <c r="AV2319" s="48" t="s">
        <v>593</v>
      </c>
      <c r="AW2319" s="48" t="s">
        <v>594</v>
      </c>
      <c r="AX2319" s="48" t="s">
        <v>594</v>
      </c>
      <c r="AY2319" s="48" t="s">
        <v>594</v>
      </c>
      <c r="AZ2319" s="28" t="s">
        <v>4413</v>
      </c>
    </row>
    <row r="2320" ht="15.75" customHeight="1">
      <c r="A2320" s="40">
        <v>2085.0</v>
      </c>
      <c r="B2320" s="28" t="s">
        <v>5988</v>
      </c>
      <c r="C2320" s="41"/>
      <c r="D2320" s="42">
        <f t="array" ref="D2320">index(systems,match($A2320,INDEX(systems,0,1),),3)</f>
        <v>317.971</v>
      </c>
      <c r="E2320" s="42">
        <f t="array" ref="E2320">index(systems,match($A2320,INDEX(systems,0,1),),4)</f>
        <v>358.116</v>
      </c>
      <c r="F2320" s="43" t="str">
        <f>IFERROR(__xludf.DUMMYFUNCTION("let(row, match($B2320&amp;if($C2320&lt;&gt;"""","" [""&amp;$C2320&amp;""]"",""""),index(nebulae,,2),0),join("","",iferror(round(index(nebulae,row,5)/2,3),1),iferror(round(index(nebulae,row,6)/2,3),1),0))"),"1,1,0")</f>
        <v>1,1,0</v>
      </c>
      <c r="G2320" s="44" t="s">
        <v>5989</v>
      </c>
      <c r="H2320" s="45">
        <f t="array" ref="H2320">let(systemId,match(A2320,index(systems,0,1),),refSystemId,match($H$1,index(systems,0,1),),x,index(systems,systemId,3),y,index(systems,systemId,4),refX,index(systems,refSystemId,3),refY,index(systems,refSystemId,4),round(sqrt((x-refX)^2+(y-refY)^2),3))</f>
        <v>478.908</v>
      </c>
      <c r="I2320" s="46" t="s">
        <v>408</v>
      </c>
      <c r="J2320" s="46" t="s">
        <v>408</v>
      </c>
      <c r="K2320" s="46" t="s">
        <v>408</v>
      </c>
      <c r="L2320" s="75" t="s">
        <v>408</v>
      </c>
      <c r="M2320" s="75" t="s">
        <v>408</v>
      </c>
      <c r="N2320" s="60" t="s">
        <v>408</v>
      </c>
      <c r="O2320" s="41"/>
      <c r="P2320" s="48" t="s">
        <v>571</v>
      </c>
      <c r="Q2320" s="48" t="s">
        <v>571</v>
      </c>
      <c r="R2320" s="48" t="s">
        <v>571</v>
      </c>
      <c r="S2320" s="48" t="s">
        <v>571</v>
      </c>
      <c r="T2320" s="48" t="s">
        <v>571</v>
      </c>
      <c r="U2320" s="48" t="s">
        <v>571</v>
      </c>
      <c r="V2320" s="48" t="s">
        <v>571</v>
      </c>
      <c r="W2320" s="48" t="s">
        <v>571</v>
      </c>
      <c r="X2320" s="48" t="s">
        <v>571</v>
      </c>
      <c r="Y2320" s="48" t="s">
        <v>5990</v>
      </c>
      <c r="Z2320" s="48" t="s">
        <v>5990</v>
      </c>
      <c r="AA2320" s="48" t="s">
        <v>5990</v>
      </c>
      <c r="AB2320" s="48" t="s">
        <v>5990</v>
      </c>
      <c r="AC2320" s="48" t="s">
        <v>5990</v>
      </c>
      <c r="AD2320" s="48" t="s">
        <v>5990</v>
      </c>
      <c r="AE2320" s="48" t="s">
        <v>5990</v>
      </c>
      <c r="AF2320" s="48" t="s">
        <v>5990</v>
      </c>
      <c r="AG2320" s="48" t="s">
        <v>5990</v>
      </c>
      <c r="AH2320" s="48" t="s">
        <v>5990</v>
      </c>
      <c r="AI2320" s="48" t="s">
        <v>5990</v>
      </c>
      <c r="AJ2320" s="48" t="s">
        <v>5990</v>
      </c>
      <c r="AK2320" s="48" t="s">
        <v>5990</v>
      </c>
      <c r="AL2320" s="48" t="s">
        <v>5990</v>
      </c>
      <c r="AM2320" s="48" t="s">
        <v>5990</v>
      </c>
      <c r="AN2320" s="48" t="s">
        <v>5990</v>
      </c>
      <c r="AO2320" s="48" t="s">
        <v>5990</v>
      </c>
      <c r="AP2320" s="48" t="s">
        <v>5990</v>
      </c>
      <c r="AQ2320" s="48" t="s">
        <v>5990</v>
      </c>
      <c r="AR2320" s="48" t="s">
        <v>5990</v>
      </c>
      <c r="AS2320" s="48" t="s">
        <v>5990</v>
      </c>
      <c r="AT2320" s="48" t="s">
        <v>5990</v>
      </c>
      <c r="AU2320" s="48" t="s">
        <v>5990</v>
      </c>
      <c r="AV2320" s="48" t="s">
        <v>5990</v>
      </c>
      <c r="AW2320" s="48" t="s">
        <v>5990</v>
      </c>
      <c r="AX2320" s="48" t="s">
        <v>5990</v>
      </c>
      <c r="AY2320" s="48" t="s">
        <v>5990</v>
      </c>
      <c r="AZ2320" s="28" t="s">
        <v>5990</v>
      </c>
    </row>
    <row r="2321" ht="15.75" customHeight="1">
      <c r="A2321" s="40">
        <v>2086.0</v>
      </c>
      <c r="B2321" s="28" t="s">
        <v>5991</v>
      </c>
      <c r="C2321" s="41"/>
      <c r="D2321" s="42">
        <f t="array" ref="D2321">index(systems,match($A2321,INDEX(systems,0,1),),3)</f>
        <v>-336.016</v>
      </c>
      <c r="E2321" s="42">
        <f t="array" ref="E2321">index(systems,match($A2321,INDEX(systems,0,1),),4)</f>
        <v>226.91</v>
      </c>
      <c r="F2321" s="43" t="str">
        <f>IFERROR(__xludf.DUMMYFUNCTION("let(row, match($B2321&amp;if($C2321&lt;&gt;"""","" [""&amp;$C2321&amp;""]"",""""),index(nebulae,,2),0),join("","",iferror(round(index(nebulae,row,5)/2,3),1),iferror(round(index(nebulae,row,6)/2,3),1),0))"),"1,1,0")</f>
        <v>1,1,0</v>
      </c>
      <c r="G2321" s="44" t="s">
        <v>5992</v>
      </c>
      <c r="H2321" s="45">
        <f t="array" ref="H2321">let(systemId,match(A2321,index(systems,0,1),),refSystemId,match($H$1,index(systems,0,1),),x,index(systems,systemId,3),y,index(systems,systemId,4),refX,index(systems,refSystemId,3),refY,index(systems,refSystemId,4),round(sqrt((x-refX)^2+(y-refY)^2),3))</f>
        <v>405.456</v>
      </c>
      <c r="I2321" s="28" t="s">
        <v>408</v>
      </c>
      <c r="J2321" s="28" t="s">
        <v>408</v>
      </c>
      <c r="K2321" s="28" t="s">
        <v>408</v>
      </c>
      <c r="L2321" s="28" t="s">
        <v>408</v>
      </c>
      <c r="M2321" s="28" t="s">
        <v>408</v>
      </c>
      <c r="N2321" s="28" t="s">
        <v>408</v>
      </c>
      <c r="O2321" s="41"/>
      <c r="P2321" s="48" t="s">
        <v>435</v>
      </c>
      <c r="Q2321" s="48" t="s">
        <v>435</v>
      </c>
      <c r="R2321" s="48" t="s">
        <v>435</v>
      </c>
      <c r="S2321" s="48" t="s">
        <v>435</v>
      </c>
      <c r="T2321" s="48" t="s">
        <v>435</v>
      </c>
      <c r="U2321" s="48" t="s">
        <v>435</v>
      </c>
      <c r="V2321" s="48" t="s">
        <v>435</v>
      </c>
      <c r="W2321" s="48" t="s">
        <v>435</v>
      </c>
      <c r="X2321" s="48" t="s">
        <v>435</v>
      </c>
      <c r="Y2321" s="48" t="s">
        <v>435</v>
      </c>
      <c r="Z2321" s="48" t="s">
        <v>435</v>
      </c>
      <c r="AA2321" s="48" t="s">
        <v>1485</v>
      </c>
      <c r="AB2321" s="48" t="s">
        <v>1485</v>
      </c>
      <c r="AC2321" s="48" t="s">
        <v>1485</v>
      </c>
      <c r="AD2321" s="48" t="s">
        <v>1485</v>
      </c>
      <c r="AE2321" s="48" t="s">
        <v>1485</v>
      </c>
      <c r="AF2321" s="48" t="s">
        <v>1485</v>
      </c>
      <c r="AG2321" s="48" t="s">
        <v>1485</v>
      </c>
      <c r="AH2321" s="48" t="s">
        <v>1486</v>
      </c>
      <c r="AI2321" s="48" t="s">
        <v>438</v>
      </c>
      <c r="AJ2321" s="48" t="s">
        <v>438</v>
      </c>
      <c r="AK2321" s="48" t="s">
        <v>438</v>
      </c>
      <c r="AL2321" s="48" t="s">
        <v>438</v>
      </c>
      <c r="AM2321" s="48" t="s">
        <v>438</v>
      </c>
      <c r="AN2321" s="48" t="s">
        <v>438</v>
      </c>
      <c r="AO2321" s="48" t="s">
        <v>438</v>
      </c>
      <c r="AP2321" s="48" t="s">
        <v>438</v>
      </c>
      <c r="AQ2321" s="48" t="s">
        <v>438</v>
      </c>
      <c r="AR2321" s="48" t="s">
        <v>438</v>
      </c>
      <c r="AS2321" s="48" t="s">
        <v>438</v>
      </c>
      <c r="AT2321" s="48" t="s">
        <v>439</v>
      </c>
      <c r="AU2321" s="48" t="s">
        <v>439</v>
      </c>
      <c r="AV2321" s="48" t="s">
        <v>439</v>
      </c>
      <c r="AW2321" s="48" t="s">
        <v>439</v>
      </c>
      <c r="AX2321" s="48" t="s">
        <v>439</v>
      </c>
      <c r="AY2321" s="48" t="s">
        <v>439</v>
      </c>
      <c r="AZ2321" s="49" t="s">
        <v>439</v>
      </c>
    </row>
    <row r="2322" ht="15.75" customHeight="1">
      <c r="A2322" s="40">
        <v>2087.0</v>
      </c>
      <c r="B2322" s="28" t="s">
        <v>5993</v>
      </c>
      <c r="C2322" s="28" t="s">
        <v>5994</v>
      </c>
      <c r="D2322" s="42">
        <f t="array" ref="D2322">index(systems,match($A2322,INDEX(systems,0,1),),3)</f>
        <v>-72.643</v>
      </c>
      <c r="E2322" s="42">
        <f t="array" ref="E2322">index(systems,match($A2322,INDEX(systems,0,1),),4)</f>
        <v>189.27</v>
      </c>
      <c r="F2322" s="43" t="str">
        <f>IFERROR(__xludf.DUMMYFUNCTION("let(row, match($B2322&amp;if($C2322&lt;&gt;"""","" [""&amp;$C2322&amp;""]"",""""),index(nebulae,,2),0),join("","",iferror(round(index(nebulae,row,5)/2,3),1),iferror(round(index(nebulae,row,6)/2,3),1),0))"),"1,1,0")</f>
        <v>1,1,0</v>
      </c>
      <c r="G2322" s="44" t="s">
        <v>5995</v>
      </c>
      <c r="H2322" s="45">
        <f t="array" ref="H2322">let(systemId,match(A2322,index(systems,0,1),),refSystemId,match($H$1,index(systems,0,1),),x,index(systems,systemId,3),y,index(systems,systemId,4),refX,index(systems,refSystemId,3),refY,index(systems,refSystemId,4),round(sqrt((x-refX)^2+(y-refY)^2),3))</f>
        <v>202.732</v>
      </c>
      <c r="I2322" s="46" t="s">
        <v>408</v>
      </c>
      <c r="J2322" s="46" t="s">
        <v>408</v>
      </c>
      <c r="K2322" s="46" t="s">
        <v>408</v>
      </c>
      <c r="L2322" s="46" t="s">
        <v>408</v>
      </c>
      <c r="M2322" s="47" t="s">
        <v>408</v>
      </c>
      <c r="N2322" s="28" t="s">
        <v>408</v>
      </c>
      <c r="O2322" s="28" t="s">
        <v>408</v>
      </c>
      <c r="P2322" s="48" t="s">
        <v>692</v>
      </c>
      <c r="Q2322" s="48" t="s">
        <v>692</v>
      </c>
      <c r="R2322" s="48" t="s">
        <v>692</v>
      </c>
      <c r="S2322" s="48" t="s">
        <v>692</v>
      </c>
      <c r="T2322" s="48" t="s">
        <v>692</v>
      </c>
      <c r="U2322" s="48" t="s">
        <v>692</v>
      </c>
      <c r="V2322" s="48" t="s">
        <v>692</v>
      </c>
      <c r="W2322" s="48" t="s">
        <v>692</v>
      </c>
      <c r="X2322" s="48" t="s">
        <v>422</v>
      </c>
      <c r="Y2322" s="48" t="s">
        <v>422</v>
      </c>
      <c r="Z2322" s="48" t="s">
        <v>422</v>
      </c>
      <c r="AA2322" s="48" t="s">
        <v>422</v>
      </c>
      <c r="AB2322" s="48" t="s">
        <v>422</v>
      </c>
      <c r="AC2322" s="48" t="s">
        <v>422</v>
      </c>
      <c r="AD2322" s="48" t="s">
        <v>422</v>
      </c>
      <c r="AE2322" s="48" t="s">
        <v>422</v>
      </c>
      <c r="AF2322" s="48" t="s">
        <v>422</v>
      </c>
      <c r="AG2322" s="48" t="s">
        <v>422</v>
      </c>
      <c r="AH2322" s="48" t="s">
        <v>422</v>
      </c>
      <c r="AI2322" s="48" t="s">
        <v>422</v>
      </c>
      <c r="AJ2322" s="48" t="s">
        <v>422</v>
      </c>
      <c r="AK2322" s="48" t="s">
        <v>422</v>
      </c>
      <c r="AL2322" s="48" t="s">
        <v>422</v>
      </c>
      <c r="AM2322" s="48" t="s">
        <v>422</v>
      </c>
      <c r="AN2322" s="48" t="s">
        <v>422</v>
      </c>
      <c r="AO2322" s="48" t="s">
        <v>422</v>
      </c>
      <c r="AP2322" s="48" t="s">
        <v>422</v>
      </c>
      <c r="AQ2322" s="48" t="s">
        <v>422</v>
      </c>
      <c r="AR2322" s="48" t="s">
        <v>422</v>
      </c>
      <c r="AS2322" s="48" t="s">
        <v>422</v>
      </c>
      <c r="AT2322" s="48" t="s">
        <v>422</v>
      </c>
      <c r="AU2322" s="48" t="s">
        <v>422</v>
      </c>
      <c r="AV2322" s="48" t="s">
        <v>849</v>
      </c>
      <c r="AW2322" s="48" t="s">
        <v>849</v>
      </c>
      <c r="AX2322" s="48" t="s">
        <v>417</v>
      </c>
      <c r="AY2322" s="48" t="s">
        <v>690</v>
      </c>
      <c r="AZ2322" s="51" t="s">
        <v>690</v>
      </c>
    </row>
    <row r="2323" ht="15.75" customHeight="1">
      <c r="A2323" s="40">
        <v>2088.0</v>
      </c>
      <c r="B2323" s="28" t="s">
        <v>5996</v>
      </c>
      <c r="C2323" s="41"/>
      <c r="D2323" s="42">
        <f t="array" ref="D2323">index(systems,match($A2323,INDEX(systems,0,1),),3)</f>
        <v>455.618</v>
      </c>
      <c r="E2323" s="42">
        <f t="array" ref="E2323">index(systems,match($A2323,INDEX(systems,0,1),),4)</f>
        <v>205.207</v>
      </c>
      <c r="F2323" s="43" t="str">
        <f>IFERROR(__xludf.DUMMYFUNCTION("let(row, match($B2323&amp;if($C2323&lt;&gt;"""","" [""&amp;$C2323&amp;""]"",""""),index(nebulae,,2),0),join("","",iferror(round(index(nebulae,row,5)/2,3),1),iferror(round(index(nebulae,row,6)/2,3),1),0))"),"1,1,0")</f>
        <v>1,1,0</v>
      </c>
      <c r="G2323" s="44" t="s">
        <v>5997</v>
      </c>
      <c r="H2323" s="45">
        <f t="array" ref="H2323">let(systemId,match(A2323,index(systems,0,1),),refSystemId,match($H$1,index(systems,0,1),),x,index(systems,systemId,3),y,index(systems,systemId,4),refX,index(systems,refSystemId,3),refY,index(systems,refSystemId,4),round(sqrt((x-refX)^2+(y-refY)^2),3))</f>
        <v>499.698</v>
      </c>
      <c r="I2323" s="53"/>
      <c r="J2323" s="53"/>
      <c r="K2323" s="53"/>
      <c r="L2323" s="53"/>
      <c r="M2323" s="53"/>
      <c r="N2323" s="28" t="s">
        <v>552</v>
      </c>
      <c r="O2323" s="48" t="s">
        <v>552</v>
      </c>
      <c r="P2323" s="48" t="s">
        <v>1557</v>
      </c>
      <c r="Q2323" s="48" t="s">
        <v>1557</v>
      </c>
      <c r="R2323" s="48" t="s">
        <v>1557</v>
      </c>
      <c r="S2323" s="48" t="s">
        <v>1557</v>
      </c>
      <c r="T2323" s="48" t="s">
        <v>1557</v>
      </c>
      <c r="U2323" s="48" t="s">
        <v>1557</v>
      </c>
      <c r="V2323" s="48" t="s">
        <v>1557</v>
      </c>
      <c r="W2323" s="48" t="s">
        <v>1557</v>
      </c>
      <c r="X2323" s="48" t="s">
        <v>1557</v>
      </c>
      <c r="Y2323" s="48" t="s">
        <v>1557</v>
      </c>
      <c r="Z2323" s="48" t="s">
        <v>1557</v>
      </c>
      <c r="AA2323" s="48" t="s">
        <v>1557</v>
      </c>
      <c r="AB2323" s="48" t="s">
        <v>1557</v>
      </c>
      <c r="AC2323" s="48" t="s">
        <v>1557</v>
      </c>
      <c r="AD2323" s="48" t="s">
        <v>1557</v>
      </c>
      <c r="AE2323" s="48" t="s">
        <v>1557</v>
      </c>
      <c r="AF2323" s="48" t="s">
        <v>1557</v>
      </c>
      <c r="AG2323" s="48" t="s">
        <v>1557</v>
      </c>
      <c r="AH2323" s="48" t="s">
        <v>1557</v>
      </c>
      <c r="AI2323" s="48" t="s">
        <v>1557</v>
      </c>
      <c r="AJ2323" s="48" t="s">
        <v>1557</v>
      </c>
      <c r="AK2323" s="48" t="s">
        <v>1557</v>
      </c>
      <c r="AL2323" s="48" t="s">
        <v>1557</v>
      </c>
      <c r="AM2323" s="48" t="s">
        <v>1557</v>
      </c>
      <c r="AN2323" s="48" t="s">
        <v>1557</v>
      </c>
      <c r="AO2323" s="48" t="s">
        <v>1557</v>
      </c>
      <c r="AP2323" s="48" t="s">
        <v>1557</v>
      </c>
      <c r="AQ2323" s="48" t="s">
        <v>1557</v>
      </c>
      <c r="AR2323" s="48" t="s">
        <v>1557</v>
      </c>
      <c r="AS2323" s="52" t="s">
        <v>1557</v>
      </c>
      <c r="AT2323" s="52" t="s">
        <v>777</v>
      </c>
      <c r="AU2323" s="52" t="s">
        <v>777</v>
      </c>
      <c r="AV2323" s="52" t="s">
        <v>777</v>
      </c>
      <c r="AW2323" s="48" t="s">
        <v>777</v>
      </c>
      <c r="AX2323" s="48" t="s">
        <v>777</v>
      </c>
      <c r="AY2323" s="48" t="s">
        <v>777</v>
      </c>
      <c r="AZ2323" s="28" t="s">
        <v>777</v>
      </c>
    </row>
    <row r="2324" ht="15.75" customHeight="1">
      <c r="A2324" s="40">
        <v>2089.0</v>
      </c>
      <c r="B2324" s="28" t="s">
        <v>5998</v>
      </c>
      <c r="C2324" s="41"/>
      <c r="D2324" s="42">
        <f t="array" ref="D2324">index(systems,match($A2324,INDEX(systems,0,1),),3)</f>
        <v>-30.504</v>
      </c>
      <c r="E2324" s="42">
        <f t="array" ref="E2324">index(systems,match($A2324,INDEX(systems,0,1),),4)</f>
        <v>232.596</v>
      </c>
      <c r="F2324" s="43" t="str">
        <f>IFERROR(__xludf.DUMMYFUNCTION("let(row, match($B2324&amp;if($C2324&lt;&gt;"""","" [""&amp;$C2324&amp;""]"",""""),index(nebulae,,2),0),join("","",iferror(round(index(nebulae,row,5)/2,3),1),iferror(round(index(nebulae,row,6)/2,3),1),0))"),"1,1,0")</f>
        <v>1,1,0</v>
      </c>
      <c r="G2324" s="44" t="s">
        <v>5999</v>
      </c>
      <c r="H2324" s="45">
        <f t="array" ref="H2324">let(systemId,match(A2324,index(systems,0,1),),refSystemId,match($H$1,index(systems,0,1),),x,index(systems,systemId,3),y,index(systems,systemId,4),refX,index(systems,refSystemId,3),refY,index(systems,refSystemId,4),round(sqrt((x-refX)^2+(y-refY)^2),3))</f>
        <v>234.588</v>
      </c>
      <c r="I2324" s="41"/>
      <c r="J2324" s="41"/>
      <c r="K2324" s="28" t="s">
        <v>690</v>
      </c>
      <c r="L2324" s="28" t="s">
        <v>690</v>
      </c>
      <c r="M2324" s="48" t="s">
        <v>691</v>
      </c>
      <c r="N2324" s="28" t="s">
        <v>692</v>
      </c>
      <c r="O2324" s="48" t="s">
        <v>692</v>
      </c>
      <c r="P2324" s="48" t="s">
        <v>692</v>
      </c>
      <c r="Q2324" s="48" t="s">
        <v>692</v>
      </c>
      <c r="R2324" s="48" t="s">
        <v>692</v>
      </c>
      <c r="S2324" s="48" t="s">
        <v>692</v>
      </c>
      <c r="T2324" s="48" t="s">
        <v>692</v>
      </c>
      <c r="U2324" s="48" t="s">
        <v>692</v>
      </c>
      <c r="V2324" s="48" t="s">
        <v>692</v>
      </c>
      <c r="W2324" s="48" t="s">
        <v>692</v>
      </c>
      <c r="X2324" s="48" t="s">
        <v>943</v>
      </c>
      <c r="Y2324" s="48" t="s">
        <v>694</v>
      </c>
      <c r="Z2324" s="48" t="s">
        <v>409</v>
      </c>
      <c r="AA2324" s="48" t="s">
        <v>695</v>
      </c>
      <c r="AB2324" s="48" t="s">
        <v>695</v>
      </c>
      <c r="AC2324" s="48" t="s">
        <v>695</v>
      </c>
      <c r="AD2324" s="48" t="s">
        <v>695</v>
      </c>
      <c r="AE2324" s="48" t="s">
        <v>695</v>
      </c>
      <c r="AF2324" s="48" t="s">
        <v>695</v>
      </c>
      <c r="AG2324" s="48" t="s">
        <v>417</v>
      </c>
      <c r="AH2324" s="48" t="s">
        <v>417</v>
      </c>
      <c r="AI2324" s="48" t="s">
        <v>417</v>
      </c>
      <c r="AJ2324" s="48" t="s">
        <v>417</v>
      </c>
      <c r="AK2324" s="48" t="s">
        <v>417</v>
      </c>
      <c r="AL2324" s="48" t="s">
        <v>417</v>
      </c>
      <c r="AM2324" s="48" t="s">
        <v>417</v>
      </c>
      <c r="AN2324" s="48" t="s">
        <v>417</v>
      </c>
      <c r="AO2324" s="48" t="s">
        <v>849</v>
      </c>
      <c r="AP2324" s="48" t="s">
        <v>849</v>
      </c>
      <c r="AQ2324" s="48" t="s">
        <v>849</v>
      </c>
      <c r="AR2324" s="48" t="s">
        <v>849</v>
      </c>
      <c r="AS2324" s="48" t="s">
        <v>849</v>
      </c>
      <c r="AT2324" s="48" t="s">
        <v>849</v>
      </c>
      <c r="AU2324" s="48" t="s">
        <v>849</v>
      </c>
      <c r="AV2324" s="48" t="s">
        <v>849</v>
      </c>
      <c r="AW2324" s="48" t="s">
        <v>849</v>
      </c>
      <c r="AX2324" s="48" t="s">
        <v>531</v>
      </c>
      <c r="AY2324" s="48" t="s">
        <v>531</v>
      </c>
      <c r="AZ2324" s="51" t="s">
        <v>531</v>
      </c>
    </row>
    <row r="2325" ht="15.75" customHeight="1">
      <c r="A2325" s="40">
        <v>2090.0</v>
      </c>
      <c r="B2325" s="28" t="s">
        <v>6000</v>
      </c>
      <c r="C2325" s="41"/>
      <c r="D2325" s="42">
        <f t="array" ref="D2325">index(systems,match($A2325,INDEX(systems,0,1),),3)</f>
        <v>481.369</v>
      </c>
      <c r="E2325" s="42">
        <f t="array" ref="E2325">index(systems,match($A2325,INDEX(systems,0,1),),4)</f>
        <v>156.414</v>
      </c>
      <c r="F2325" s="43" t="str">
        <f>IFERROR(__xludf.DUMMYFUNCTION("let(row, match($B2325&amp;if($C2325&lt;&gt;"""","" [""&amp;$C2325&amp;""]"",""""),index(nebulae,,2),0),join("","",iferror(round(index(nebulae,row,5)/2,3),1),iferror(round(index(nebulae,row,6)/2,3),1),0))"),"1,1,0")</f>
        <v>1,1,0</v>
      </c>
      <c r="G2325" s="44" t="s">
        <v>6001</v>
      </c>
      <c r="H2325" s="45">
        <f t="array" ref="H2325">let(systemId,match(A2325,index(systems,0,1),),refSystemId,match($H$1,index(systems,0,1),),x,index(systems,systemId,3),y,index(systems,systemId,4),refX,index(systems,refSystemId,3),refY,index(systems,refSystemId,4),round(sqrt((x-refX)^2+(y-refY)^2),3))</f>
        <v>506.144</v>
      </c>
      <c r="I2325" s="41"/>
      <c r="J2325" s="41"/>
      <c r="K2325" s="41"/>
      <c r="L2325" s="53"/>
      <c r="M2325" s="53"/>
      <c r="N2325" s="28" t="s">
        <v>552</v>
      </c>
      <c r="O2325" s="48" t="s">
        <v>552</v>
      </c>
      <c r="P2325" s="48" t="s">
        <v>2846</v>
      </c>
      <c r="Q2325" s="48" t="s">
        <v>2846</v>
      </c>
      <c r="R2325" s="48" t="s">
        <v>2846</v>
      </c>
      <c r="S2325" s="48" t="s">
        <v>2846</v>
      </c>
      <c r="T2325" s="48" t="s">
        <v>2846</v>
      </c>
      <c r="U2325" s="48" t="s">
        <v>2846</v>
      </c>
      <c r="V2325" s="48" t="s">
        <v>2846</v>
      </c>
      <c r="W2325" s="48" t="s">
        <v>2846</v>
      </c>
      <c r="X2325" s="48" t="s">
        <v>2846</v>
      </c>
      <c r="Y2325" s="48" t="s">
        <v>2846</v>
      </c>
      <c r="Z2325" s="48" t="s">
        <v>2846</v>
      </c>
      <c r="AA2325" s="48" t="s">
        <v>2846</v>
      </c>
      <c r="AB2325" s="48" t="s">
        <v>2846</v>
      </c>
      <c r="AC2325" s="48" t="s">
        <v>2846</v>
      </c>
      <c r="AD2325" s="48" t="s">
        <v>2846</v>
      </c>
      <c r="AE2325" s="48" t="s">
        <v>2846</v>
      </c>
      <c r="AF2325" s="48" t="s">
        <v>2846</v>
      </c>
      <c r="AG2325" s="48" t="s">
        <v>2846</v>
      </c>
      <c r="AH2325" s="48" t="s">
        <v>2846</v>
      </c>
      <c r="AI2325" s="48" t="s">
        <v>2846</v>
      </c>
      <c r="AJ2325" s="48" t="s">
        <v>2846</v>
      </c>
      <c r="AK2325" s="48" t="s">
        <v>2846</v>
      </c>
      <c r="AL2325" s="48" t="s">
        <v>2846</v>
      </c>
      <c r="AM2325" s="48" t="s">
        <v>2846</v>
      </c>
      <c r="AN2325" s="48" t="s">
        <v>2846</v>
      </c>
      <c r="AO2325" s="48" t="s">
        <v>2846</v>
      </c>
      <c r="AP2325" s="48" t="s">
        <v>2846</v>
      </c>
      <c r="AQ2325" s="48" t="s">
        <v>1099</v>
      </c>
      <c r="AR2325" s="48" t="s">
        <v>1099</v>
      </c>
      <c r="AS2325" s="48" t="s">
        <v>1099</v>
      </c>
      <c r="AT2325" s="48" t="s">
        <v>777</v>
      </c>
      <c r="AU2325" s="48" t="s">
        <v>777</v>
      </c>
      <c r="AV2325" s="48" t="s">
        <v>777</v>
      </c>
      <c r="AW2325" s="48" t="s">
        <v>777</v>
      </c>
      <c r="AX2325" s="48" t="s">
        <v>777</v>
      </c>
      <c r="AY2325" s="48" t="s">
        <v>777</v>
      </c>
      <c r="AZ2325" s="28" t="s">
        <v>777</v>
      </c>
    </row>
    <row r="2326" ht="15.75" customHeight="1">
      <c r="A2326" s="40">
        <v>2091.0</v>
      </c>
      <c r="B2326" s="28" t="s">
        <v>6002</v>
      </c>
      <c r="C2326" s="41"/>
      <c r="D2326" s="42">
        <f t="array" ref="D2326">index(systems,match($A2326,INDEX(systems,0,1),),3)</f>
        <v>-471.116</v>
      </c>
      <c r="E2326" s="42">
        <f t="array" ref="E2326">index(systems,match($A2326,INDEX(systems,0,1),),4)</f>
        <v>380.655</v>
      </c>
      <c r="F2326" s="43" t="str">
        <f>IFERROR(__xludf.DUMMYFUNCTION("let(row, match($B2326&amp;if($C2326&lt;&gt;"""","" [""&amp;$C2326&amp;""]"",""""),index(nebulae,,2),0),join("","",iferror(round(index(nebulae,row,5)/2,3),1),iferror(round(index(nebulae,row,6)/2,3),1),0))"),"1,1,0")</f>
        <v>1,1,0</v>
      </c>
      <c r="G2326" s="44" t="s">
        <v>6003</v>
      </c>
      <c r="H2326" s="45">
        <f t="array" ref="H2326">let(systemId,match(A2326,index(systems,0,1),),refSystemId,match($H$1,index(systems,0,1),),x,index(systems,systemId,3),y,index(systems,systemId,4),refX,index(systems,refSystemId,3),refY,index(systems,refSystemId,4),round(sqrt((x-refX)^2+(y-refY)^2),3))</f>
        <v>605.68</v>
      </c>
      <c r="I2326" s="28" t="s">
        <v>408</v>
      </c>
      <c r="J2326" s="28" t="s">
        <v>408</v>
      </c>
      <c r="K2326" s="28" t="s">
        <v>408</v>
      </c>
      <c r="L2326" s="28" t="s">
        <v>408</v>
      </c>
      <c r="M2326" s="28" t="s">
        <v>408</v>
      </c>
      <c r="N2326" s="28" t="s">
        <v>408</v>
      </c>
      <c r="O2326" s="41"/>
      <c r="P2326" s="48" t="s">
        <v>477</v>
      </c>
      <c r="Q2326" s="48" t="s">
        <v>477</v>
      </c>
      <c r="R2326" s="48" t="s">
        <v>477</v>
      </c>
      <c r="S2326" s="48" t="s">
        <v>418</v>
      </c>
      <c r="T2326" s="48" t="s">
        <v>418</v>
      </c>
      <c r="U2326" s="48" t="s">
        <v>418</v>
      </c>
      <c r="V2326" s="48" t="s">
        <v>418</v>
      </c>
      <c r="W2326" s="48" t="s">
        <v>418</v>
      </c>
      <c r="X2326" s="48" t="s">
        <v>422</v>
      </c>
      <c r="Y2326" s="48" t="s">
        <v>422</v>
      </c>
      <c r="Z2326" s="48" t="s">
        <v>422</v>
      </c>
      <c r="AA2326" s="48" t="s">
        <v>422</v>
      </c>
      <c r="AB2326" s="48" t="s">
        <v>422</v>
      </c>
      <c r="AC2326" s="48" t="s">
        <v>422</v>
      </c>
      <c r="AD2326" s="48" t="s">
        <v>422</v>
      </c>
      <c r="AE2326" s="48" t="s">
        <v>422</v>
      </c>
      <c r="AF2326" s="48" t="s">
        <v>422</v>
      </c>
      <c r="AG2326" s="48" t="s">
        <v>422</v>
      </c>
      <c r="AH2326" s="48" t="s">
        <v>422</v>
      </c>
      <c r="AI2326" s="48" t="s">
        <v>422</v>
      </c>
      <c r="AJ2326" s="48" t="s">
        <v>422</v>
      </c>
      <c r="AK2326" s="48" t="s">
        <v>422</v>
      </c>
      <c r="AL2326" s="48" t="s">
        <v>422</v>
      </c>
      <c r="AM2326" s="48" t="s">
        <v>422</v>
      </c>
      <c r="AN2326" s="48" t="s">
        <v>422</v>
      </c>
      <c r="AO2326" s="48" t="s">
        <v>422</v>
      </c>
      <c r="AP2326" s="48" t="s">
        <v>422</v>
      </c>
      <c r="AQ2326" s="48" t="s">
        <v>422</v>
      </c>
      <c r="AR2326" s="48" t="s">
        <v>422</v>
      </c>
      <c r="AS2326" s="48" t="s">
        <v>422</v>
      </c>
      <c r="AT2326" s="52" t="s">
        <v>422</v>
      </c>
      <c r="AU2326" s="52" t="s">
        <v>422</v>
      </c>
      <c r="AV2326" s="52" t="s">
        <v>422</v>
      </c>
      <c r="AW2326" s="52" t="s">
        <v>422</v>
      </c>
      <c r="AX2326" s="52" t="s">
        <v>422</v>
      </c>
      <c r="AY2326" s="52" t="s">
        <v>422</v>
      </c>
      <c r="AZ2326" s="28" t="s">
        <v>422</v>
      </c>
    </row>
    <row r="2327" ht="15.75" customHeight="1">
      <c r="A2327" s="40">
        <v>2092.0</v>
      </c>
      <c r="B2327" s="28" t="s">
        <v>6004</v>
      </c>
      <c r="C2327" s="41"/>
      <c r="D2327" s="42">
        <f t="array" ref="D2327">index(systems,match($A2327,INDEX(systems,0,1),),3)</f>
        <v>44.459</v>
      </c>
      <c r="E2327" s="42">
        <f t="array" ref="E2327">index(systems,match($A2327,INDEX(systems,0,1),),4)</f>
        <v>-151.496</v>
      </c>
      <c r="F2327" s="43" t="str">
        <f>IFERROR(__xludf.DUMMYFUNCTION("let(row, match($B2327&amp;if($C2327&lt;&gt;"""","" [""&amp;$C2327&amp;""]"",""""),index(nebulae,,2),0),join("","",iferror(round(index(nebulae,row,5)/2,3),1),iferror(round(index(nebulae,row,6)/2,3),1),0))"),"1,1,0")</f>
        <v>1,1,0</v>
      </c>
      <c r="G2327" s="44" t="s">
        <v>6005</v>
      </c>
      <c r="H2327" s="45">
        <f t="array" ref="H2327">let(systemId,match(A2327,index(systems,0,1),),refSystemId,match($H$1,index(systems,0,1),),x,index(systems,systemId,3),y,index(systems,systemId,4),refX,index(systems,refSystemId,3),refY,index(systems,refSystemId,4),round(sqrt((x-refX)^2+(y-refY)^2),3))</f>
        <v>157.885</v>
      </c>
      <c r="I2327" s="46" t="s">
        <v>418</v>
      </c>
      <c r="J2327" s="53"/>
      <c r="K2327" s="53"/>
      <c r="L2327" s="53"/>
      <c r="M2327" s="46" t="s">
        <v>1268</v>
      </c>
      <c r="N2327" s="28" t="s">
        <v>545</v>
      </c>
      <c r="O2327" s="48" t="s">
        <v>545</v>
      </c>
      <c r="P2327" s="48" t="s">
        <v>545</v>
      </c>
      <c r="Q2327" s="48" t="s">
        <v>545</v>
      </c>
      <c r="R2327" s="48" t="s">
        <v>545</v>
      </c>
      <c r="S2327" s="48" t="s">
        <v>545</v>
      </c>
      <c r="T2327" s="48" t="s">
        <v>545</v>
      </c>
      <c r="U2327" s="48" t="s">
        <v>545</v>
      </c>
      <c r="V2327" s="48" t="s">
        <v>545</v>
      </c>
      <c r="W2327" s="48" t="s">
        <v>545</v>
      </c>
      <c r="X2327" s="48" t="s">
        <v>545</v>
      </c>
      <c r="Y2327" s="48" t="s">
        <v>545</v>
      </c>
      <c r="Z2327" s="48" t="s">
        <v>1770</v>
      </c>
      <c r="AA2327" s="48" t="s">
        <v>1771</v>
      </c>
      <c r="AB2327" s="48" t="s">
        <v>1771</v>
      </c>
      <c r="AC2327" s="48" t="s">
        <v>1771</v>
      </c>
      <c r="AD2327" s="48" t="s">
        <v>1771</v>
      </c>
      <c r="AE2327" s="48" t="s">
        <v>1771</v>
      </c>
      <c r="AF2327" s="48" t="s">
        <v>1771</v>
      </c>
      <c r="AG2327" s="48" t="s">
        <v>1771</v>
      </c>
      <c r="AH2327" s="48" t="s">
        <v>1772</v>
      </c>
      <c r="AI2327" s="48" t="s">
        <v>1772</v>
      </c>
      <c r="AJ2327" s="48" t="s">
        <v>1772</v>
      </c>
      <c r="AK2327" s="48" t="s">
        <v>1772</v>
      </c>
      <c r="AL2327" s="48" t="s">
        <v>1772</v>
      </c>
      <c r="AM2327" s="48" t="s">
        <v>1772</v>
      </c>
      <c r="AN2327" s="48" t="s">
        <v>1773</v>
      </c>
      <c r="AO2327" s="48" t="s">
        <v>1773</v>
      </c>
      <c r="AP2327" s="48" t="s">
        <v>1773</v>
      </c>
      <c r="AQ2327" s="48" t="s">
        <v>1773</v>
      </c>
      <c r="AR2327" s="48" t="s">
        <v>1773</v>
      </c>
      <c r="AS2327" s="48" t="s">
        <v>1773</v>
      </c>
      <c r="AT2327" s="48" t="s">
        <v>1058</v>
      </c>
      <c r="AU2327" s="48" t="s">
        <v>1058</v>
      </c>
      <c r="AV2327" s="48" t="s">
        <v>819</v>
      </c>
      <c r="AW2327" s="48" t="s">
        <v>1774</v>
      </c>
      <c r="AX2327" s="48" t="s">
        <v>1775</v>
      </c>
      <c r="AY2327" s="48" t="s">
        <v>1775</v>
      </c>
      <c r="AZ2327" s="28" t="s">
        <v>1775</v>
      </c>
    </row>
    <row r="2328" ht="15.75" customHeight="1">
      <c r="A2328" s="40">
        <v>2093.0</v>
      </c>
      <c r="B2328" s="28" t="s">
        <v>6006</v>
      </c>
      <c r="C2328" s="41"/>
      <c r="D2328" s="42">
        <f t="array" ref="D2328">index(systems,match($A2328,INDEX(systems,0,1),),3)</f>
        <v>46.002</v>
      </c>
      <c r="E2328" s="42">
        <f t="array" ref="E2328">index(systems,match($A2328,INDEX(systems,0,1),),4)</f>
        <v>12.361</v>
      </c>
      <c r="F2328" s="43" t="str">
        <f>IFERROR(__xludf.DUMMYFUNCTION("let(row, match($B2328&amp;if($C2328&lt;&gt;"""","" [""&amp;$C2328&amp;""]"",""""),index(nebulae,,2),0),join("","",iferror(round(index(nebulae,row,5)/2,3),1),iferror(round(index(nebulae,row,6)/2,3),1),0))"),"1,1,0")</f>
        <v>1,1,0</v>
      </c>
      <c r="G2328" s="44" t="s">
        <v>6007</v>
      </c>
      <c r="H2328" s="93">
        <f t="array" ref="H2328">let(systemId,match(A2328,index(systems,0,1),),refSystemId,match($H$1,index(systems,0,1),),x,index(systems,systemId,3),y,index(systems,systemId,4),refX,index(systems,refSystemId,3),refY,index(systems,refSystemId,4),round(sqrt((x-refX)^2+(y-refY)^2),3))</f>
        <v>47.634</v>
      </c>
      <c r="I2328" s="46" t="s">
        <v>418</v>
      </c>
      <c r="J2328" s="46" t="s">
        <v>508</v>
      </c>
      <c r="K2328" s="46" t="s">
        <v>508</v>
      </c>
      <c r="L2328" s="46" t="s">
        <v>508</v>
      </c>
      <c r="M2328" s="47" t="s">
        <v>508</v>
      </c>
      <c r="N2328" s="28" t="s">
        <v>534</v>
      </c>
      <c r="O2328" s="48" t="s">
        <v>534</v>
      </c>
      <c r="P2328" s="48" t="s">
        <v>534</v>
      </c>
      <c r="Q2328" s="48" t="s">
        <v>534</v>
      </c>
      <c r="R2328" s="48" t="s">
        <v>535</v>
      </c>
      <c r="S2328" s="48" t="s">
        <v>534</v>
      </c>
      <c r="T2328" s="28" t="s">
        <v>534</v>
      </c>
      <c r="U2328" s="48" t="s">
        <v>927</v>
      </c>
      <c r="V2328" s="48" t="s">
        <v>927</v>
      </c>
      <c r="W2328" s="48" t="s">
        <v>928</v>
      </c>
      <c r="X2328" s="48" t="s">
        <v>582</v>
      </c>
      <c r="Y2328" s="48" t="s">
        <v>584</v>
      </c>
      <c r="Z2328" s="48" t="s">
        <v>584</v>
      </c>
      <c r="AA2328" s="48" t="s">
        <v>929</v>
      </c>
      <c r="AB2328" s="48" t="s">
        <v>929</v>
      </c>
      <c r="AC2328" s="48" t="s">
        <v>929</v>
      </c>
      <c r="AD2328" s="48" t="s">
        <v>929</v>
      </c>
      <c r="AE2328" s="48" t="s">
        <v>929</v>
      </c>
      <c r="AF2328" s="48" t="s">
        <v>929</v>
      </c>
      <c r="AG2328" s="48" t="s">
        <v>929</v>
      </c>
      <c r="AH2328" s="48" t="s">
        <v>929</v>
      </c>
      <c r="AI2328" s="48" t="s">
        <v>929</v>
      </c>
      <c r="AJ2328" s="48" t="s">
        <v>929</v>
      </c>
      <c r="AK2328" s="48" t="s">
        <v>929</v>
      </c>
      <c r="AL2328" s="48" t="s">
        <v>929</v>
      </c>
      <c r="AM2328" s="48" t="s">
        <v>929</v>
      </c>
      <c r="AN2328" s="48" t="s">
        <v>929</v>
      </c>
      <c r="AO2328" s="48" t="s">
        <v>929</v>
      </c>
      <c r="AP2328" s="48" t="s">
        <v>929</v>
      </c>
      <c r="AQ2328" s="48" t="s">
        <v>516</v>
      </c>
      <c r="AR2328" s="48" t="s">
        <v>517</v>
      </c>
      <c r="AS2328" s="48" t="s">
        <v>586</v>
      </c>
      <c r="AT2328" s="48" t="s">
        <v>586</v>
      </c>
      <c r="AU2328" s="48" t="s">
        <v>586</v>
      </c>
      <c r="AV2328" s="48" t="s">
        <v>586</v>
      </c>
      <c r="AW2328" s="48" t="s">
        <v>418</v>
      </c>
      <c r="AX2328" s="48" t="s">
        <v>929</v>
      </c>
      <c r="AY2328" s="48" t="s">
        <v>929</v>
      </c>
      <c r="AZ2328" s="28" t="s">
        <v>929</v>
      </c>
    </row>
    <row r="2329" ht="15.75" customHeight="1">
      <c r="A2329" s="40">
        <v>2094.0</v>
      </c>
      <c r="B2329" s="28" t="s">
        <v>6008</v>
      </c>
      <c r="C2329" s="41"/>
      <c r="D2329" s="42">
        <f t="array" ref="D2329">index(systems,match($A2329,INDEX(systems,0,1),),3)</f>
        <v>467.773</v>
      </c>
      <c r="E2329" s="42">
        <f t="array" ref="E2329">index(systems,match($A2329,INDEX(systems,0,1),),4)</f>
        <v>174.002</v>
      </c>
      <c r="F2329" s="43" t="str">
        <f>IFERROR(__xludf.DUMMYFUNCTION("let(row, match($B2329&amp;if($C2329&lt;&gt;"""","" [""&amp;$C2329&amp;""]"",""""),index(nebulae,,2),0),join("","",iferror(round(index(nebulae,row,5)/2,3),1),iferror(round(index(nebulae,row,6)/2,3),1),0))"),"1,1,0")</f>
        <v>1,1,0</v>
      </c>
      <c r="G2329" s="44" t="s">
        <v>6009</v>
      </c>
      <c r="H2329" s="45">
        <f t="array" ref="H2329">let(systemId,match(A2329,index(systems,0,1),),refSystemId,match($H$1,index(systems,0,1),),x,index(systems,systemId,3),y,index(systems,systemId,4),refX,index(systems,refSystemId,3),refY,index(systems,refSystemId,4),round(sqrt((x-refX)^2+(y-refY)^2),3))</f>
        <v>499.087</v>
      </c>
      <c r="I2329" s="53"/>
      <c r="J2329" s="53"/>
      <c r="K2329" s="53"/>
      <c r="L2329" s="53"/>
      <c r="M2329" s="53"/>
      <c r="N2329" s="28" t="s">
        <v>552</v>
      </c>
      <c r="O2329" s="48" t="s">
        <v>552</v>
      </c>
      <c r="P2329" s="48" t="s">
        <v>776</v>
      </c>
      <c r="Q2329" s="48" t="s">
        <v>776</v>
      </c>
      <c r="R2329" s="48" t="s">
        <v>776</v>
      </c>
      <c r="S2329" s="48" t="s">
        <v>776</v>
      </c>
      <c r="T2329" s="48" t="s">
        <v>776</v>
      </c>
      <c r="U2329" s="48" t="s">
        <v>776</v>
      </c>
      <c r="V2329" s="48" t="s">
        <v>776</v>
      </c>
      <c r="W2329" s="48" t="s">
        <v>776</v>
      </c>
      <c r="X2329" s="48" t="s">
        <v>776</v>
      </c>
      <c r="Y2329" s="48" t="s">
        <v>776</v>
      </c>
      <c r="Z2329" s="48" t="s">
        <v>776</v>
      </c>
      <c r="AA2329" s="48" t="s">
        <v>776</v>
      </c>
      <c r="AB2329" s="48" t="s">
        <v>776</v>
      </c>
      <c r="AC2329" s="48" t="s">
        <v>776</v>
      </c>
      <c r="AD2329" s="48" t="s">
        <v>776</v>
      </c>
      <c r="AE2329" s="48" t="s">
        <v>776</v>
      </c>
      <c r="AF2329" s="48" t="s">
        <v>776</v>
      </c>
      <c r="AG2329" s="48" t="s">
        <v>776</v>
      </c>
      <c r="AH2329" s="48" t="s">
        <v>776</v>
      </c>
      <c r="AI2329" s="48" t="s">
        <v>776</v>
      </c>
      <c r="AJ2329" s="48" t="s">
        <v>776</v>
      </c>
      <c r="AK2329" s="48" t="s">
        <v>776</v>
      </c>
      <c r="AL2329" s="48" t="s">
        <v>776</v>
      </c>
      <c r="AM2329" s="48" t="s">
        <v>776</v>
      </c>
      <c r="AN2329" s="48" t="s">
        <v>776</v>
      </c>
      <c r="AO2329" s="48" t="s">
        <v>776</v>
      </c>
      <c r="AP2329" s="48" t="s">
        <v>776</v>
      </c>
      <c r="AQ2329" s="48" t="s">
        <v>776</v>
      </c>
      <c r="AR2329" s="48" t="s">
        <v>776</v>
      </c>
      <c r="AS2329" s="48" t="s">
        <v>776</v>
      </c>
      <c r="AT2329" s="48" t="s">
        <v>777</v>
      </c>
      <c r="AU2329" s="48" t="s">
        <v>777</v>
      </c>
      <c r="AV2329" s="48" t="s">
        <v>777</v>
      </c>
      <c r="AW2329" s="48" t="s">
        <v>777</v>
      </c>
      <c r="AX2329" s="48" t="s">
        <v>777</v>
      </c>
      <c r="AY2329" s="48" t="s">
        <v>777</v>
      </c>
      <c r="AZ2329" s="28" t="s">
        <v>777</v>
      </c>
    </row>
    <row r="2330" ht="15.75" customHeight="1">
      <c r="A2330" s="40">
        <v>2095.0</v>
      </c>
      <c r="B2330" s="28" t="s">
        <v>6010</v>
      </c>
      <c r="C2330" s="41"/>
      <c r="D2330" s="42">
        <f t="array" ref="D2330">index(systems,match($A2330,INDEX(systems,0,1),),3)</f>
        <v>-323.626</v>
      </c>
      <c r="E2330" s="42">
        <f t="array" ref="E2330">index(systems,match($A2330,INDEX(systems,0,1),),4)</f>
        <v>154.536</v>
      </c>
      <c r="F2330" s="43" t="str">
        <f>IFERROR(__xludf.DUMMYFUNCTION("let(row, match($B2330&amp;if($C2330&lt;&gt;"""","" [""&amp;$C2330&amp;""]"",""""),index(nebulae,,2),0),join("","",iferror(round(index(nebulae,row,5)/2,3),1),iferror(round(index(nebulae,row,6)/2,3),1),0))"),"1,1,0")</f>
        <v>1,1,0</v>
      </c>
      <c r="G2330" s="44" t="s">
        <v>6011</v>
      </c>
      <c r="H2330" s="45">
        <f t="array" ref="H2330">let(systemId,match(A2330,index(systems,0,1),),refSystemId,match($H$1,index(systems,0,1),),x,index(systems,systemId,3),y,index(systems,systemId,4),refX,index(systems,refSystemId,3),refY,index(systems,refSystemId,4),round(sqrt((x-refX)^2+(y-refY)^2),3))</f>
        <v>358.63</v>
      </c>
      <c r="I2330" s="28" t="s">
        <v>408</v>
      </c>
      <c r="J2330" s="28" t="s">
        <v>408</v>
      </c>
      <c r="K2330" s="28" t="s">
        <v>408</v>
      </c>
      <c r="L2330" s="28" t="s">
        <v>408</v>
      </c>
      <c r="M2330" s="28" t="s">
        <v>408</v>
      </c>
      <c r="N2330" s="28" t="s">
        <v>408</v>
      </c>
      <c r="O2330" s="41"/>
      <c r="P2330" s="48" t="s">
        <v>449</v>
      </c>
      <c r="Q2330" s="48" t="s">
        <v>449</v>
      </c>
      <c r="R2330" s="48" t="s">
        <v>449</v>
      </c>
      <c r="S2330" s="48" t="s">
        <v>449</v>
      </c>
      <c r="T2330" s="48" t="s">
        <v>449</v>
      </c>
      <c r="U2330" s="48" t="s">
        <v>449</v>
      </c>
      <c r="V2330" s="48" t="s">
        <v>449</v>
      </c>
      <c r="W2330" s="48" t="s">
        <v>449</v>
      </c>
      <c r="X2330" s="48" t="s">
        <v>449</v>
      </c>
      <c r="Y2330" s="48" t="s">
        <v>449</v>
      </c>
      <c r="Z2330" s="48" t="s">
        <v>449</v>
      </c>
      <c r="AA2330" s="48" t="s">
        <v>450</v>
      </c>
      <c r="AB2330" s="48" t="s">
        <v>450</v>
      </c>
      <c r="AC2330" s="48" t="s">
        <v>450</v>
      </c>
      <c r="AD2330" s="48" t="s">
        <v>450</v>
      </c>
      <c r="AE2330" s="48" t="s">
        <v>450</v>
      </c>
      <c r="AF2330" s="48" t="s">
        <v>450</v>
      </c>
      <c r="AG2330" s="48" t="s">
        <v>450</v>
      </c>
      <c r="AH2330" s="48" t="s">
        <v>451</v>
      </c>
      <c r="AI2330" s="48" t="s">
        <v>452</v>
      </c>
      <c r="AJ2330" s="48" t="s">
        <v>452</v>
      </c>
      <c r="AK2330" s="48" t="s">
        <v>452</v>
      </c>
      <c r="AL2330" s="48" t="s">
        <v>452</v>
      </c>
      <c r="AM2330" s="48" t="s">
        <v>452</v>
      </c>
      <c r="AN2330" s="48" t="s">
        <v>452</v>
      </c>
      <c r="AO2330" s="48" t="s">
        <v>452</v>
      </c>
      <c r="AP2330" s="48" t="s">
        <v>452</v>
      </c>
      <c r="AQ2330" s="48" t="s">
        <v>452</v>
      </c>
      <c r="AR2330" s="48" t="s">
        <v>452</v>
      </c>
      <c r="AS2330" s="48" t="s">
        <v>453</v>
      </c>
      <c r="AT2330" s="48" t="s">
        <v>454</v>
      </c>
      <c r="AU2330" s="48" t="s">
        <v>454</v>
      </c>
      <c r="AV2330" s="52" t="s">
        <v>454</v>
      </c>
      <c r="AW2330" s="52" t="s">
        <v>454</v>
      </c>
      <c r="AX2330" s="48" t="s">
        <v>454</v>
      </c>
      <c r="AY2330" s="48" t="s">
        <v>454</v>
      </c>
      <c r="AZ2330" s="49" t="s">
        <v>455</v>
      </c>
    </row>
    <row r="2331" ht="15.75" customHeight="1">
      <c r="A2331" s="40">
        <v>2096.0</v>
      </c>
      <c r="B2331" s="28" t="s">
        <v>6012</v>
      </c>
      <c r="C2331" s="41"/>
      <c r="D2331" s="42">
        <f t="array" ref="D2331">index(systems,match($A2331,INDEX(systems,0,1),),3)</f>
        <v>83.224</v>
      </c>
      <c r="E2331" s="42">
        <f t="array" ref="E2331">index(systems,match($A2331,INDEX(systems,0,1),),4)</f>
        <v>-359.395</v>
      </c>
      <c r="F2331" s="43" t="str">
        <f>IFERROR(__xludf.DUMMYFUNCTION("let(row, match($B2331&amp;if($C2331&lt;&gt;"""","" [""&amp;$C2331&amp;""]"",""""),index(nebulae,,2),0),join("","",iferror(round(index(nebulae,row,5)/2,3),1),iferror(round(index(nebulae,row,6)/2,3),1),0))"),"1,1,0")</f>
        <v>1,1,0</v>
      </c>
      <c r="G2331" s="44" t="s">
        <v>6013</v>
      </c>
      <c r="H2331" s="45">
        <f t="array" ref="H2331">let(systemId,match(A2331,index(systems,0,1),),refSystemId,match($H$1,index(systems,0,1),),x,index(systems,systemId,3),y,index(systems,systemId,4),refX,index(systems,refSystemId,3),refY,index(systems,refSystemId,4),round(sqrt((x-refX)^2+(y-refY)^2),3))</f>
        <v>368.905</v>
      </c>
      <c r="I2331" s="46" t="s">
        <v>408</v>
      </c>
      <c r="J2331" s="46" t="s">
        <v>408</v>
      </c>
      <c r="K2331" s="46" t="s">
        <v>408</v>
      </c>
      <c r="L2331" s="46" t="s">
        <v>408</v>
      </c>
      <c r="M2331" s="46" t="s">
        <v>408</v>
      </c>
      <c r="N2331" s="28" t="s">
        <v>408</v>
      </c>
      <c r="O2331" s="41"/>
      <c r="P2331" s="48" t="s">
        <v>1566</v>
      </c>
      <c r="Q2331" s="48" t="s">
        <v>1566</v>
      </c>
      <c r="R2331" s="48" t="s">
        <v>1566</v>
      </c>
      <c r="S2331" s="48" t="s">
        <v>1566</v>
      </c>
      <c r="T2331" s="48" t="s">
        <v>1566</v>
      </c>
      <c r="U2331" s="48" t="s">
        <v>1566</v>
      </c>
      <c r="V2331" s="48" t="s">
        <v>1566</v>
      </c>
      <c r="W2331" s="48" t="s">
        <v>1566</v>
      </c>
      <c r="X2331" s="48" t="s">
        <v>1566</v>
      </c>
      <c r="Y2331" s="48" t="s">
        <v>1846</v>
      </c>
      <c r="Z2331" s="48" t="s">
        <v>1846</v>
      </c>
      <c r="AA2331" s="48" t="s">
        <v>1846</v>
      </c>
      <c r="AB2331" s="48" t="s">
        <v>1846</v>
      </c>
      <c r="AC2331" s="48" t="s">
        <v>1846</v>
      </c>
      <c r="AD2331" s="48" t="s">
        <v>1846</v>
      </c>
      <c r="AE2331" s="48" t="s">
        <v>1846</v>
      </c>
      <c r="AF2331" s="48" t="s">
        <v>1846</v>
      </c>
      <c r="AG2331" s="48" t="s">
        <v>1846</v>
      </c>
      <c r="AH2331" s="48" t="s">
        <v>1846</v>
      </c>
      <c r="AI2331" s="48" t="s">
        <v>1846</v>
      </c>
      <c r="AJ2331" s="48" t="s">
        <v>1846</v>
      </c>
      <c r="AK2331" s="48" t="s">
        <v>1846</v>
      </c>
      <c r="AL2331" s="48" t="s">
        <v>1846</v>
      </c>
      <c r="AM2331" s="48" t="s">
        <v>1846</v>
      </c>
      <c r="AN2331" s="48" t="s">
        <v>2120</v>
      </c>
      <c r="AO2331" s="48" t="s">
        <v>2120</v>
      </c>
      <c r="AP2331" s="48" t="s">
        <v>2120</v>
      </c>
      <c r="AQ2331" s="48" t="s">
        <v>2120</v>
      </c>
      <c r="AR2331" s="48" t="s">
        <v>2120</v>
      </c>
      <c r="AS2331" s="48" t="s">
        <v>2120</v>
      </c>
      <c r="AT2331" s="48" t="s">
        <v>2120</v>
      </c>
      <c r="AU2331" s="48" t="s">
        <v>2120</v>
      </c>
      <c r="AV2331" s="48" t="s">
        <v>2120</v>
      </c>
      <c r="AW2331" s="48" t="s">
        <v>2120</v>
      </c>
      <c r="AX2331" s="48" t="s">
        <v>2120</v>
      </c>
      <c r="AY2331" s="48" t="s">
        <v>2120</v>
      </c>
      <c r="AZ2331" s="28" t="s">
        <v>2120</v>
      </c>
    </row>
    <row r="2332" ht="15.75" customHeight="1">
      <c r="A2332" s="40">
        <v>2098.0</v>
      </c>
      <c r="B2332" s="28" t="s">
        <v>6014</v>
      </c>
      <c r="C2332" s="28" t="s">
        <v>6015</v>
      </c>
      <c r="D2332" s="42">
        <f t="array" ref="D2332">index(systems,match($A2332,INDEX(systems,0,1),),3)</f>
        <v>380.419</v>
      </c>
      <c r="E2332" s="42">
        <f t="array" ref="E2332">index(systems,match($A2332,INDEX(systems,0,1),),4)</f>
        <v>-239.333</v>
      </c>
      <c r="F2332" s="43" t="str">
        <f>IFERROR(__xludf.DUMMYFUNCTION("let(row, match($B2332&amp;if($C2332&lt;&gt;"""","" [""&amp;$C2332&amp;""]"",""""),index(nebulae,,2),0),join("","",iferror(round(index(nebulae,row,5)/2,3),1),iferror(round(index(nebulae,row,6)/2,3),1),0))"),"1,1,0")</f>
        <v>1,1,0</v>
      </c>
      <c r="G2332" s="44" t="s">
        <v>6016</v>
      </c>
      <c r="H2332" s="45">
        <f t="array" ref="H2332">let(systemId,match(A2332,index(systems,0,1),),refSystemId,match($H$1,index(systems,0,1),),x,index(systems,systemId,3),y,index(systems,systemId,4),refX,index(systems,refSystemId,3),refY,index(systems,refSystemId,4),round(sqrt((x-refX)^2+(y-refY)^2),3))</f>
        <v>449.443</v>
      </c>
      <c r="I2332" s="28" t="s">
        <v>408</v>
      </c>
      <c r="J2332" s="28" t="s">
        <v>408</v>
      </c>
      <c r="K2332" s="48" t="s">
        <v>408</v>
      </c>
      <c r="L2332" s="48" t="s">
        <v>408</v>
      </c>
      <c r="M2332" s="28" t="s">
        <v>408</v>
      </c>
      <c r="N2332" s="28" t="s">
        <v>408</v>
      </c>
      <c r="O2332" s="41"/>
      <c r="P2332" s="48" t="s">
        <v>905</v>
      </c>
      <c r="Q2332" s="48" t="s">
        <v>905</v>
      </c>
      <c r="R2332" s="48" t="s">
        <v>905</v>
      </c>
      <c r="S2332" s="48" t="s">
        <v>905</v>
      </c>
      <c r="T2332" s="48" t="s">
        <v>905</v>
      </c>
      <c r="U2332" s="48" t="s">
        <v>905</v>
      </c>
      <c r="V2332" s="48" t="s">
        <v>905</v>
      </c>
      <c r="W2332" s="48" t="s">
        <v>905</v>
      </c>
      <c r="X2332" s="48" t="s">
        <v>905</v>
      </c>
      <c r="Y2332" s="48" t="s">
        <v>422</v>
      </c>
      <c r="Z2332" s="48" t="s">
        <v>422</v>
      </c>
      <c r="AA2332" s="48" t="s">
        <v>422</v>
      </c>
      <c r="AB2332" s="48" t="s">
        <v>422</v>
      </c>
      <c r="AC2332" s="48" t="s">
        <v>422</v>
      </c>
      <c r="AD2332" s="48" t="s">
        <v>422</v>
      </c>
      <c r="AE2332" s="48" t="s">
        <v>422</v>
      </c>
      <c r="AF2332" s="48" t="s">
        <v>422</v>
      </c>
      <c r="AG2332" s="48" t="s">
        <v>422</v>
      </c>
      <c r="AH2332" s="48" t="s">
        <v>422</v>
      </c>
      <c r="AI2332" s="48" t="s">
        <v>422</v>
      </c>
      <c r="AJ2332" s="48" t="s">
        <v>422</v>
      </c>
      <c r="AK2332" s="48" t="s">
        <v>422</v>
      </c>
      <c r="AL2332" s="48" t="s">
        <v>422</v>
      </c>
      <c r="AM2332" s="48" t="s">
        <v>422</v>
      </c>
      <c r="AN2332" s="48" t="s">
        <v>422</v>
      </c>
      <c r="AO2332" s="48" t="s">
        <v>422</v>
      </c>
      <c r="AP2332" s="48" t="s">
        <v>422</v>
      </c>
      <c r="AQ2332" s="48" t="s">
        <v>422</v>
      </c>
      <c r="AR2332" s="48" t="s">
        <v>422</v>
      </c>
      <c r="AS2332" s="48" t="s">
        <v>422</v>
      </c>
      <c r="AT2332" s="48" t="s">
        <v>422</v>
      </c>
      <c r="AU2332" s="48" t="s">
        <v>422</v>
      </c>
      <c r="AV2332" s="52" t="s">
        <v>662</v>
      </c>
      <c r="AW2332" s="52" t="s">
        <v>662</v>
      </c>
      <c r="AX2332" s="52" t="s">
        <v>662</v>
      </c>
      <c r="AY2332" s="52" t="s">
        <v>662</v>
      </c>
      <c r="AZ2332" s="49" t="s">
        <v>662</v>
      </c>
    </row>
    <row r="2333" ht="15.75" customHeight="1">
      <c r="A2333" s="40">
        <v>2097.0</v>
      </c>
      <c r="B2333" s="28" t="s">
        <v>6014</v>
      </c>
      <c r="C2333" s="41"/>
      <c r="D2333" s="42">
        <f t="array" ref="D2333">index(systems,match($A2333,INDEX(systems,0,1),),3)</f>
        <v>308.468</v>
      </c>
      <c r="E2333" s="42">
        <f t="array" ref="E2333">index(systems,match($A2333,INDEX(systems,0,1),),4)</f>
        <v>-138.83</v>
      </c>
      <c r="F2333" s="43" t="str">
        <f>IFERROR(__xludf.DUMMYFUNCTION("let(row, match($B2333&amp;if($C2333&lt;&gt;"""","" [""&amp;$C2333&amp;""]"",""""),index(nebulae,,2),0),join("","",iferror(round(index(nebulae,row,5)/2,3),1),iferror(round(index(nebulae,row,6)/2,3),1),0))"),"1,1,0")</f>
        <v>1,1,0</v>
      </c>
      <c r="G2333" s="44" t="s">
        <v>6017</v>
      </c>
      <c r="H2333" s="45">
        <f t="array" ref="H2333">let(systemId,match(A2333,index(systems,0,1),),refSystemId,match($H$1,index(systems,0,1),),x,index(systems,systemId,3),y,index(systems,systemId,4),refX,index(systems,refSystemId,3),refY,index(systems,refSystemId,4),round(sqrt((x-refX)^2+(y-refY)^2),3))</f>
        <v>338.27</v>
      </c>
      <c r="I2333" s="46" t="s">
        <v>408</v>
      </c>
      <c r="J2333" s="46" t="s">
        <v>408</v>
      </c>
      <c r="K2333" s="47" t="s">
        <v>408</v>
      </c>
      <c r="L2333" s="47" t="s">
        <v>408</v>
      </c>
      <c r="M2333" s="47" t="s">
        <v>408</v>
      </c>
      <c r="N2333" s="28" t="s">
        <v>408</v>
      </c>
      <c r="O2333" s="41"/>
      <c r="P2333" s="48" t="s">
        <v>1168</v>
      </c>
      <c r="Q2333" s="48" t="s">
        <v>1168</v>
      </c>
      <c r="R2333" s="48" t="s">
        <v>1168</v>
      </c>
      <c r="S2333" s="48" t="s">
        <v>1168</v>
      </c>
      <c r="T2333" s="48" t="s">
        <v>1168</v>
      </c>
      <c r="U2333" s="48" t="s">
        <v>1168</v>
      </c>
      <c r="V2333" s="48" t="s">
        <v>1168</v>
      </c>
      <c r="W2333" s="48" t="s">
        <v>1168</v>
      </c>
      <c r="X2333" s="52" t="s">
        <v>1168</v>
      </c>
      <c r="Y2333" s="52" t="s">
        <v>422</v>
      </c>
      <c r="Z2333" s="52" t="s">
        <v>422</v>
      </c>
      <c r="AA2333" s="52" t="s">
        <v>422</v>
      </c>
      <c r="AB2333" s="52" t="s">
        <v>422</v>
      </c>
      <c r="AC2333" s="52" t="s">
        <v>422</v>
      </c>
      <c r="AD2333" s="52" t="s">
        <v>422</v>
      </c>
      <c r="AE2333" s="52" t="s">
        <v>422</v>
      </c>
      <c r="AF2333" s="52" t="s">
        <v>422</v>
      </c>
      <c r="AG2333" s="52" t="s">
        <v>422</v>
      </c>
      <c r="AH2333" s="52" t="s">
        <v>422</v>
      </c>
      <c r="AI2333" s="52" t="s">
        <v>422</v>
      </c>
      <c r="AJ2333" s="52" t="s">
        <v>422</v>
      </c>
      <c r="AK2333" s="52" t="s">
        <v>422</v>
      </c>
      <c r="AL2333" s="52" t="s">
        <v>422</v>
      </c>
      <c r="AM2333" s="52" t="s">
        <v>422</v>
      </c>
      <c r="AN2333" s="52" t="s">
        <v>422</v>
      </c>
      <c r="AO2333" s="52" t="s">
        <v>422</v>
      </c>
      <c r="AP2333" s="52" t="s">
        <v>422</v>
      </c>
      <c r="AQ2333" s="52" t="s">
        <v>422</v>
      </c>
      <c r="AR2333" s="52" t="s">
        <v>422</v>
      </c>
      <c r="AS2333" s="52" t="s">
        <v>422</v>
      </c>
      <c r="AT2333" s="52" t="s">
        <v>422</v>
      </c>
      <c r="AU2333" s="52" t="s">
        <v>422</v>
      </c>
      <c r="AV2333" s="48" t="s">
        <v>422</v>
      </c>
      <c r="AW2333" s="48" t="s">
        <v>422</v>
      </c>
      <c r="AX2333" s="48" t="s">
        <v>422</v>
      </c>
      <c r="AY2333" s="48" t="s">
        <v>422</v>
      </c>
      <c r="AZ2333" s="28" t="s">
        <v>422</v>
      </c>
    </row>
    <row r="2334" ht="15.75" customHeight="1">
      <c r="A2334" s="40">
        <v>2099.0</v>
      </c>
      <c r="B2334" s="28" t="s">
        <v>6018</v>
      </c>
      <c r="C2334" s="41"/>
      <c r="D2334" s="42">
        <f t="array" ref="D2334">index(systems,match($A2334,INDEX(systems,0,1),),3)</f>
        <v>347.414</v>
      </c>
      <c r="E2334" s="42">
        <f t="array" ref="E2334">index(systems,match($A2334,INDEX(systems,0,1),),4)</f>
        <v>-33.904</v>
      </c>
      <c r="F2334" s="43" t="str">
        <f>IFERROR(__xludf.DUMMYFUNCTION("let(row, match($B2334&amp;if($C2334&lt;&gt;"""","" [""&amp;$C2334&amp;""]"",""""),index(nebulae,,2),0),join("","",iferror(round(index(nebulae,row,5)/2,3),1),iferror(round(index(nebulae,row,6)/2,3),1),0))"),"1,1,0")</f>
        <v>1,1,0</v>
      </c>
      <c r="G2334" s="44" t="s">
        <v>6019</v>
      </c>
      <c r="H2334" s="45">
        <f t="array" ref="H2334">let(systemId,match(A2334,index(systems,0,1),),refSystemId,match($H$1,index(systems,0,1),),x,index(systems,systemId,3),y,index(systems,systemId,4),refX,index(systems,refSystemId,3),refY,index(systems,refSystemId,4),round(sqrt((x-refX)^2+(y-refY)^2),3))</f>
        <v>349.064</v>
      </c>
      <c r="I2334" s="53"/>
      <c r="J2334" s="46" t="s">
        <v>418</v>
      </c>
      <c r="K2334" s="53"/>
      <c r="L2334" s="53"/>
      <c r="M2334" s="53"/>
      <c r="N2334" s="28" t="s">
        <v>1574</v>
      </c>
      <c r="O2334" s="48" t="s">
        <v>1574</v>
      </c>
      <c r="P2334" s="48" t="s">
        <v>1574</v>
      </c>
      <c r="Q2334" s="48" t="s">
        <v>1574</v>
      </c>
      <c r="R2334" s="48" t="s">
        <v>1574</v>
      </c>
      <c r="S2334" s="48" t="s">
        <v>1574</v>
      </c>
      <c r="T2334" s="48" t="s">
        <v>1574</v>
      </c>
      <c r="U2334" s="48" t="s">
        <v>1574</v>
      </c>
      <c r="V2334" s="48" t="s">
        <v>1574</v>
      </c>
      <c r="W2334" s="48" t="s">
        <v>1574</v>
      </c>
      <c r="X2334" s="48" t="s">
        <v>1574</v>
      </c>
      <c r="Y2334" s="48" t="s">
        <v>1575</v>
      </c>
      <c r="Z2334" s="48" t="s">
        <v>1575</v>
      </c>
      <c r="AA2334" s="48" t="s">
        <v>1576</v>
      </c>
      <c r="AB2334" s="48" t="s">
        <v>1576</v>
      </c>
      <c r="AC2334" s="48" t="s">
        <v>1576</v>
      </c>
      <c r="AD2334" s="48" t="s">
        <v>1576</v>
      </c>
      <c r="AE2334" s="48" t="s">
        <v>1576</v>
      </c>
      <c r="AF2334" s="48" t="s">
        <v>1576</v>
      </c>
      <c r="AG2334" s="48" t="s">
        <v>1576</v>
      </c>
      <c r="AH2334" s="48" t="s">
        <v>1576</v>
      </c>
      <c r="AI2334" s="48" t="s">
        <v>1576</v>
      </c>
      <c r="AJ2334" s="48" t="s">
        <v>1576</v>
      </c>
      <c r="AK2334" s="48" t="s">
        <v>1576</v>
      </c>
      <c r="AL2334" s="48" t="s">
        <v>1576</v>
      </c>
      <c r="AM2334" s="48" t="s">
        <v>1576</v>
      </c>
      <c r="AN2334" s="48" t="s">
        <v>1576</v>
      </c>
      <c r="AO2334" s="48" t="s">
        <v>1575</v>
      </c>
      <c r="AP2334" s="48" t="s">
        <v>1575</v>
      </c>
      <c r="AQ2334" s="48" t="s">
        <v>1575</v>
      </c>
      <c r="AR2334" s="48" t="s">
        <v>1575</v>
      </c>
      <c r="AS2334" s="48" t="s">
        <v>1575</v>
      </c>
      <c r="AT2334" s="48" t="s">
        <v>1575</v>
      </c>
      <c r="AU2334" s="48" t="s">
        <v>1575</v>
      </c>
      <c r="AV2334" s="48" t="s">
        <v>1575</v>
      </c>
      <c r="AW2334" s="48" t="s">
        <v>1575</v>
      </c>
      <c r="AX2334" s="48" t="s">
        <v>1575</v>
      </c>
      <c r="AY2334" s="48" t="s">
        <v>1575</v>
      </c>
      <c r="AZ2334" s="28" t="s">
        <v>1575</v>
      </c>
    </row>
    <row r="2335" ht="15.75" customHeight="1">
      <c r="A2335" s="40">
        <v>2100.0</v>
      </c>
      <c r="B2335" s="28" t="s">
        <v>6020</v>
      </c>
      <c r="C2335" s="41"/>
      <c r="D2335" s="42">
        <f t="array" ref="D2335">index(systems,match($A2335,INDEX(systems,0,1),),3)</f>
        <v>725.824</v>
      </c>
      <c r="E2335" s="42">
        <f t="array" ref="E2335">index(systems,match($A2335,INDEX(systems,0,1),),4)</f>
        <v>238.054</v>
      </c>
      <c r="F2335" s="43" t="str">
        <f>IFERROR(__xludf.DUMMYFUNCTION("let(row, match($B2335&amp;if($C2335&lt;&gt;"""","" [""&amp;$C2335&amp;""]"",""""),index(nebulae,,2),0),join("","",iferror(round(index(nebulae,row,5)/2,3),1),iferror(round(index(nebulae,row,6)/2,3),1),0))"),"1,1,0")</f>
        <v>1,1,0</v>
      </c>
      <c r="G2335" s="44" t="s">
        <v>6021</v>
      </c>
      <c r="H2335" s="45">
        <f t="array" ref="H2335">let(systemId,match(A2335,index(systems,0,1),),refSystemId,match($H$1,index(systems,0,1),),x,index(systems,systemId,3),y,index(systems,systemId,4),refX,index(systems,refSystemId,3),refY,index(systems,refSystemId,4),round(sqrt((x-refX)^2+(y-refY)^2),3))</f>
        <v>763.865</v>
      </c>
      <c r="I2335" s="41"/>
      <c r="J2335" s="41"/>
      <c r="K2335" s="41"/>
      <c r="L2335" s="53"/>
      <c r="M2335" s="53"/>
      <c r="N2335" s="41"/>
      <c r="O2335" s="41"/>
      <c r="P2335" s="48" t="s">
        <v>840</v>
      </c>
      <c r="Q2335" s="48" t="s">
        <v>840</v>
      </c>
      <c r="R2335" s="48" t="s">
        <v>840</v>
      </c>
      <c r="S2335" s="48" t="s">
        <v>840</v>
      </c>
      <c r="T2335" s="48" t="s">
        <v>840</v>
      </c>
      <c r="U2335" s="48" t="s">
        <v>422</v>
      </c>
      <c r="V2335" s="48" t="s">
        <v>422</v>
      </c>
      <c r="W2335" s="48" t="s">
        <v>422</v>
      </c>
      <c r="X2335" s="48" t="s">
        <v>422</v>
      </c>
      <c r="Y2335" s="48" t="s">
        <v>422</v>
      </c>
      <c r="Z2335" s="48" t="s">
        <v>422</v>
      </c>
      <c r="AA2335" s="48" t="s">
        <v>422</v>
      </c>
      <c r="AB2335" s="48" t="s">
        <v>422</v>
      </c>
      <c r="AC2335" s="48" t="s">
        <v>422</v>
      </c>
      <c r="AD2335" s="48" t="s">
        <v>422</v>
      </c>
      <c r="AE2335" s="48" t="s">
        <v>422</v>
      </c>
      <c r="AF2335" s="48" t="s">
        <v>422</v>
      </c>
      <c r="AG2335" s="48" t="s">
        <v>422</v>
      </c>
      <c r="AH2335" s="48" t="s">
        <v>422</v>
      </c>
      <c r="AI2335" s="48" t="s">
        <v>422</v>
      </c>
      <c r="AJ2335" s="48" t="s">
        <v>422</v>
      </c>
      <c r="AK2335" s="48" t="s">
        <v>422</v>
      </c>
      <c r="AL2335" s="48" t="s">
        <v>422</v>
      </c>
      <c r="AM2335" s="48" t="s">
        <v>422</v>
      </c>
      <c r="AN2335" s="48" t="s">
        <v>422</v>
      </c>
      <c r="AO2335" s="48" t="s">
        <v>422</v>
      </c>
      <c r="AP2335" s="48" t="s">
        <v>422</v>
      </c>
      <c r="AQ2335" s="48" t="s">
        <v>422</v>
      </c>
      <c r="AR2335" s="48" t="s">
        <v>422</v>
      </c>
      <c r="AS2335" s="48" t="s">
        <v>422</v>
      </c>
      <c r="AT2335" s="48" t="s">
        <v>422</v>
      </c>
      <c r="AU2335" s="48" t="s">
        <v>422</v>
      </c>
      <c r="AV2335" s="48" t="s">
        <v>422</v>
      </c>
      <c r="AW2335" s="48" t="s">
        <v>422</v>
      </c>
      <c r="AX2335" s="48" t="s">
        <v>422</v>
      </c>
      <c r="AY2335" s="48" t="s">
        <v>422</v>
      </c>
      <c r="AZ2335" s="50" t="s">
        <v>841</v>
      </c>
    </row>
    <row r="2336" ht="15.75" customHeight="1">
      <c r="A2336" s="40">
        <v>2101.0</v>
      </c>
      <c r="B2336" s="28" t="s">
        <v>6022</v>
      </c>
      <c r="C2336" s="41"/>
      <c r="D2336" s="42">
        <f t="array" ref="D2336">index(systems,match($A2336,INDEX(systems,0,1),),3)</f>
        <v>157.935</v>
      </c>
      <c r="E2336" s="42">
        <f t="array" ref="E2336">index(systems,match($A2336,INDEX(systems,0,1),),4)</f>
        <v>-219.787</v>
      </c>
      <c r="F2336" s="43" t="str">
        <f>IFERROR(__xludf.DUMMYFUNCTION("let(row, match($B2336&amp;if($C2336&lt;&gt;"""","" [""&amp;$C2336&amp;""]"",""""),index(nebulae,,2),0),join("","",iferror(round(index(nebulae,row,5)/2,3),1),iferror(round(index(nebulae,row,6)/2,3),1),0))"),"1,1,0")</f>
        <v>1,1,0</v>
      </c>
      <c r="G2336" s="44" t="s">
        <v>6023</v>
      </c>
      <c r="H2336" s="45">
        <f t="array" ref="H2336">let(systemId,match(A2336,index(systems,0,1),),refSystemId,match($H$1,index(systems,0,1),),x,index(systems,systemId,3),y,index(systems,systemId,4),refX,index(systems,refSystemId,3),refY,index(systems,refSystemId,4),round(sqrt((x-refX)^2+(y-refY)^2),3))</f>
        <v>270.647</v>
      </c>
      <c r="I2336" s="53"/>
      <c r="J2336" s="46" t="s">
        <v>418</v>
      </c>
      <c r="K2336" s="53"/>
      <c r="L2336" s="53"/>
      <c r="M2336" s="46" t="s">
        <v>500</v>
      </c>
      <c r="N2336" s="28" t="s">
        <v>491</v>
      </c>
      <c r="O2336" s="48" t="s">
        <v>491</v>
      </c>
      <c r="P2336" s="48" t="s">
        <v>491</v>
      </c>
      <c r="Q2336" s="48" t="s">
        <v>491</v>
      </c>
      <c r="R2336" s="48" t="s">
        <v>491</v>
      </c>
      <c r="S2336" s="48" t="s">
        <v>491</v>
      </c>
      <c r="T2336" s="48" t="s">
        <v>491</v>
      </c>
      <c r="U2336" s="48" t="s">
        <v>757</v>
      </c>
      <c r="V2336" s="48" t="s">
        <v>757</v>
      </c>
      <c r="W2336" s="48" t="s">
        <v>757</v>
      </c>
      <c r="X2336" s="48" t="s">
        <v>757</v>
      </c>
      <c r="Y2336" s="48" t="s">
        <v>505</v>
      </c>
      <c r="Z2336" s="48" t="s">
        <v>505</v>
      </c>
      <c r="AA2336" s="48" t="s">
        <v>758</v>
      </c>
      <c r="AB2336" s="48" t="s">
        <v>758</v>
      </c>
      <c r="AC2336" s="48" t="s">
        <v>758</v>
      </c>
      <c r="AD2336" s="48" t="s">
        <v>758</v>
      </c>
      <c r="AE2336" s="48" t="s">
        <v>758</v>
      </c>
      <c r="AF2336" s="48" t="s">
        <v>758</v>
      </c>
      <c r="AG2336" s="48" t="s">
        <v>758</v>
      </c>
      <c r="AH2336" s="48" t="s">
        <v>758</v>
      </c>
      <c r="AI2336" s="48" t="s">
        <v>758</v>
      </c>
      <c r="AJ2336" s="48" t="s">
        <v>758</v>
      </c>
      <c r="AK2336" s="48" t="s">
        <v>758</v>
      </c>
      <c r="AL2336" s="48" t="s">
        <v>758</v>
      </c>
      <c r="AM2336" s="48" t="s">
        <v>758</v>
      </c>
      <c r="AN2336" s="48" t="s">
        <v>758</v>
      </c>
      <c r="AO2336" s="48" t="s">
        <v>505</v>
      </c>
      <c r="AP2336" s="48" t="s">
        <v>505</v>
      </c>
      <c r="AQ2336" s="48" t="s">
        <v>505</v>
      </c>
      <c r="AR2336" s="48" t="s">
        <v>505</v>
      </c>
      <c r="AS2336" s="48" t="s">
        <v>505</v>
      </c>
      <c r="AT2336" s="48" t="s">
        <v>505</v>
      </c>
      <c r="AU2336" s="48" t="s">
        <v>505</v>
      </c>
      <c r="AV2336" s="48" t="s">
        <v>1295</v>
      </c>
      <c r="AW2336" s="48" t="s">
        <v>1295</v>
      </c>
      <c r="AX2336" s="48" t="s">
        <v>1295</v>
      </c>
      <c r="AY2336" s="48" t="s">
        <v>1295</v>
      </c>
      <c r="AZ2336" s="49" t="s">
        <v>1295</v>
      </c>
    </row>
    <row r="2337" ht="15.75" customHeight="1">
      <c r="A2337" s="40">
        <v>2102.0</v>
      </c>
      <c r="B2337" s="28" t="s">
        <v>6024</v>
      </c>
      <c r="C2337" s="41"/>
      <c r="D2337" s="42">
        <f t="array" ref="D2337">index(systems,match($A2337,INDEX(systems,0,1),),3)</f>
        <v>-403.504</v>
      </c>
      <c r="E2337" s="42">
        <f t="array" ref="E2337">index(systems,match($A2337,INDEX(systems,0,1),),4)</f>
        <v>225.102</v>
      </c>
      <c r="F2337" s="43" t="str">
        <f>IFERROR(__xludf.DUMMYFUNCTION("let(row, match($B2337&amp;if($C2337&lt;&gt;"""","" [""&amp;$C2337&amp;""]"",""""),index(nebulae,,2),0),join("","",iferror(round(index(nebulae,row,5)/2,3),1),iferror(round(index(nebulae,row,6)/2,3),1),0))"),"1,1,0")</f>
        <v>1,1,0</v>
      </c>
      <c r="G2337" s="44" t="s">
        <v>6025</v>
      </c>
      <c r="H2337" s="45">
        <f t="array" ref="H2337">let(systemId,match(A2337,index(systems,0,1),),refSystemId,match($H$1,index(systems,0,1),),x,index(systems,systemId,3),y,index(systems,systemId,4),refX,index(systems,refSystemId,3),refY,index(systems,refSystemId,4),round(sqrt((x-refX)^2+(y-refY)^2),3))</f>
        <v>462.046</v>
      </c>
      <c r="I2337" s="41"/>
      <c r="J2337" s="41"/>
      <c r="K2337" s="41"/>
      <c r="L2337" s="41"/>
      <c r="M2337" s="41"/>
      <c r="N2337" s="28" t="s">
        <v>477</v>
      </c>
      <c r="O2337" s="48" t="s">
        <v>477</v>
      </c>
      <c r="P2337" s="48" t="s">
        <v>477</v>
      </c>
      <c r="Q2337" s="48" t="s">
        <v>477</v>
      </c>
      <c r="R2337" s="48" t="s">
        <v>477</v>
      </c>
      <c r="S2337" s="48" t="s">
        <v>449</v>
      </c>
      <c r="T2337" s="48" t="s">
        <v>449</v>
      </c>
      <c r="U2337" s="48" t="s">
        <v>449</v>
      </c>
      <c r="V2337" s="48" t="s">
        <v>449</v>
      </c>
      <c r="W2337" s="48" t="s">
        <v>449</v>
      </c>
      <c r="X2337" s="48" t="s">
        <v>449</v>
      </c>
      <c r="Y2337" s="48" t="s">
        <v>449</v>
      </c>
      <c r="Z2337" s="48" t="s">
        <v>449</v>
      </c>
      <c r="AA2337" s="48" t="s">
        <v>684</v>
      </c>
      <c r="AB2337" s="48" t="s">
        <v>684</v>
      </c>
      <c r="AC2337" s="48" t="s">
        <v>684</v>
      </c>
      <c r="AD2337" s="48" t="s">
        <v>684</v>
      </c>
      <c r="AE2337" s="48" t="s">
        <v>684</v>
      </c>
      <c r="AF2337" s="48" t="s">
        <v>684</v>
      </c>
      <c r="AG2337" s="48" t="s">
        <v>684</v>
      </c>
      <c r="AH2337" s="48" t="s">
        <v>685</v>
      </c>
      <c r="AI2337" s="48" t="s">
        <v>464</v>
      </c>
      <c r="AJ2337" s="48" t="s">
        <v>464</v>
      </c>
      <c r="AK2337" s="48" t="s">
        <v>464</v>
      </c>
      <c r="AL2337" s="48" t="s">
        <v>464</v>
      </c>
      <c r="AM2337" s="48" t="s">
        <v>464</v>
      </c>
      <c r="AN2337" s="48" t="s">
        <v>464</v>
      </c>
      <c r="AO2337" s="48" t="s">
        <v>464</v>
      </c>
      <c r="AP2337" s="48" t="s">
        <v>464</v>
      </c>
      <c r="AQ2337" s="48" t="s">
        <v>464</v>
      </c>
      <c r="AR2337" s="48" t="s">
        <v>464</v>
      </c>
      <c r="AS2337" s="48" t="s">
        <v>466</v>
      </c>
      <c r="AT2337" s="52" t="s">
        <v>467</v>
      </c>
      <c r="AU2337" s="52" t="s">
        <v>467</v>
      </c>
      <c r="AV2337" s="52" t="s">
        <v>467</v>
      </c>
      <c r="AW2337" s="52" t="s">
        <v>467</v>
      </c>
      <c r="AX2337" s="52" t="s">
        <v>468</v>
      </c>
      <c r="AY2337" s="52" t="s">
        <v>468</v>
      </c>
      <c r="AZ2337" s="49" t="s">
        <v>468</v>
      </c>
    </row>
    <row r="2338" ht="15.75" customHeight="1">
      <c r="A2338" s="40">
        <v>2103.0</v>
      </c>
      <c r="B2338" s="28" t="s">
        <v>6026</v>
      </c>
      <c r="C2338" s="41"/>
      <c r="D2338" s="42">
        <f t="array" ref="D2338">index(systems,match($A2338,INDEX(systems,0,1),),3)</f>
        <v>21.709</v>
      </c>
      <c r="E2338" s="42">
        <f t="array" ref="E2338">index(systems,match($A2338,INDEX(systems,0,1),),4)</f>
        <v>-157.74</v>
      </c>
      <c r="F2338" s="43" t="str">
        <f>IFERROR(__xludf.DUMMYFUNCTION("let(row, match($B2338&amp;if($C2338&lt;&gt;"""","" [""&amp;$C2338&amp;""]"",""""),index(nebulae,,2),0),join("","",iferror(round(index(nebulae,row,5)/2,3),1),iferror(round(index(nebulae,row,6)/2,3),1),0))"),"1,1,0")</f>
        <v>1,1,0</v>
      </c>
      <c r="G2338" s="44" t="s">
        <v>6027</v>
      </c>
      <c r="H2338" s="45">
        <f t="array" ref="H2338">let(systemId,match(A2338,index(systems,0,1),),refSystemId,match($H$1,index(systems,0,1),),x,index(systems,systemId,3),y,index(systems,systemId,4),refX,index(systems,refSystemId,3),refY,index(systems,refSystemId,4),round(sqrt((x-refX)^2+(y-refY)^2),3))</f>
        <v>159.227</v>
      </c>
      <c r="I2338" s="28" t="s">
        <v>418</v>
      </c>
      <c r="J2338" s="41"/>
      <c r="K2338" s="41"/>
      <c r="L2338" s="53"/>
      <c r="M2338" s="46" t="s">
        <v>1268</v>
      </c>
      <c r="N2338" s="28" t="s">
        <v>2004</v>
      </c>
      <c r="O2338" s="48" t="s">
        <v>2004</v>
      </c>
      <c r="P2338" s="48" t="s">
        <v>2004</v>
      </c>
      <c r="Q2338" s="48" t="s">
        <v>2004</v>
      </c>
      <c r="R2338" s="48" t="s">
        <v>2004</v>
      </c>
      <c r="S2338" s="48" t="s">
        <v>2004</v>
      </c>
      <c r="T2338" s="48" t="s">
        <v>2004</v>
      </c>
      <c r="U2338" s="48" t="s">
        <v>2004</v>
      </c>
      <c r="V2338" s="48" t="s">
        <v>2004</v>
      </c>
      <c r="W2338" s="48" t="s">
        <v>2004</v>
      </c>
      <c r="X2338" s="48" t="s">
        <v>2004</v>
      </c>
      <c r="Y2338" s="48" t="s">
        <v>1126</v>
      </c>
      <c r="Z2338" s="48" t="s">
        <v>2005</v>
      </c>
      <c r="AA2338" s="48" t="s">
        <v>2006</v>
      </c>
      <c r="AB2338" s="48" t="s">
        <v>2006</v>
      </c>
      <c r="AC2338" s="48" t="s">
        <v>2006</v>
      </c>
      <c r="AD2338" s="48" t="s">
        <v>2006</v>
      </c>
      <c r="AE2338" s="48" t="s">
        <v>2006</v>
      </c>
      <c r="AF2338" s="48" t="s">
        <v>2006</v>
      </c>
      <c r="AG2338" s="48" t="s">
        <v>2006</v>
      </c>
      <c r="AH2338" s="48" t="s">
        <v>2007</v>
      </c>
      <c r="AI2338" s="48" t="s">
        <v>2007</v>
      </c>
      <c r="AJ2338" s="48" t="s">
        <v>2007</v>
      </c>
      <c r="AK2338" s="48" t="s">
        <v>2007</v>
      </c>
      <c r="AL2338" s="48" t="s">
        <v>2007</v>
      </c>
      <c r="AM2338" s="48" t="s">
        <v>2007</v>
      </c>
      <c r="AN2338" s="48" t="s">
        <v>2008</v>
      </c>
      <c r="AO2338" s="48" t="s">
        <v>2008</v>
      </c>
      <c r="AP2338" s="48" t="s">
        <v>2008</v>
      </c>
      <c r="AQ2338" s="48" t="s">
        <v>2008</v>
      </c>
      <c r="AR2338" s="48" t="s">
        <v>2008</v>
      </c>
      <c r="AS2338" s="48" t="s">
        <v>2008</v>
      </c>
      <c r="AT2338" s="48" t="s">
        <v>2009</v>
      </c>
      <c r="AU2338" s="48" t="s">
        <v>2009</v>
      </c>
      <c r="AV2338" s="48" t="s">
        <v>765</v>
      </c>
      <c r="AW2338" s="48" t="s">
        <v>818</v>
      </c>
      <c r="AX2338" s="52" t="s">
        <v>545</v>
      </c>
      <c r="AY2338" s="52" t="s">
        <v>545</v>
      </c>
      <c r="AZ2338" s="49" t="s">
        <v>545</v>
      </c>
    </row>
    <row r="2339" ht="15.75" customHeight="1">
      <c r="A2339" s="40">
        <v>2104.0</v>
      </c>
      <c r="B2339" s="28" t="s">
        <v>6028</v>
      </c>
      <c r="C2339" s="41"/>
      <c r="D2339" s="42">
        <f t="array" ref="D2339">index(systems,match($A2339,INDEX(systems,0,1),),3)</f>
        <v>57.63</v>
      </c>
      <c r="E2339" s="42">
        <f t="array" ref="E2339">index(systems,match($A2339,INDEX(systems,0,1),),4)</f>
        <v>376.842</v>
      </c>
      <c r="F2339" s="43" t="str">
        <f>IFERROR(__xludf.DUMMYFUNCTION("let(row, match($B2339&amp;if($C2339&lt;&gt;"""","" [""&amp;$C2339&amp;""]"",""""),index(nebulae,,2),0),join("","",iferror(round(index(nebulae,row,5)/2,3),1),iferror(round(index(nebulae,row,6)/2,3),1),0))"),"1,1,0")</f>
        <v>1,1,0</v>
      </c>
      <c r="G2339" s="44" t="s">
        <v>6029</v>
      </c>
      <c r="H2339" s="45">
        <f t="array" ref="H2339">let(systemId,match(A2339,index(systems,0,1),),refSystemId,match($H$1,index(systems,0,1),),x,index(systems,systemId,3),y,index(systems,systemId,4),refX,index(systems,refSystemId,3),refY,index(systems,refSystemId,4),round(sqrt((x-refX)^2+(y-refY)^2),3))</f>
        <v>381.223</v>
      </c>
      <c r="I2339" s="46" t="s">
        <v>408</v>
      </c>
      <c r="J2339" s="46" t="s">
        <v>408</v>
      </c>
      <c r="K2339" s="46" t="s">
        <v>408</v>
      </c>
      <c r="L2339" s="47" t="s">
        <v>408</v>
      </c>
      <c r="M2339" s="47" t="s">
        <v>408</v>
      </c>
      <c r="N2339" s="28" t="s">
        <v>408</v>
      </c>
      <c r="O2339" s="41"/>
      <c r="P2339" s="48" t="s">
        <v>846</v>
      </c>
      <c r="Q2339" s="48" t="s">
        <v>846</v>
      </c>
      <c r="R2339" s="48" t="s">
        <v>846</v>
      </c>
      <c r="S2339" s="48" t="s">
        <v>846</v>
      </c>
      <c r="T2339" s="48" t="s">
        <v>846</v>
      </c>
      <c r="U2339" s="48" t="s">
        <v>846</v>
      </c>
      <c r="V2339" s="48" t="s">
        <v>846</v>
      </c>
      <c r="W2339" s="48" t="s">
        <v>846</v>
      </c>
      <c r="X2339" s="48" t="s">
        <v>846</v>
      </c>
      <c r="Y2339" s="48" t="s">
        <v>846</v>
      </c>
      <c r="Z2339" s="48" t="s">
        <v>846</v>
      </c>
      <c r="AA2339" s="48" t="s">
        <v>848</v>
      </c>
      <c r="AB2339" s="48" t="s">
        <v>848</v>
      </c>
      <c r="AC2339" s="48" t="s">
        <v>848</v>
      </c>
      <c r="AD2339" s="48" t="s">
        <v>848</v>
      </c>
      <c r="AE2339" s="48" t="s">
        <v>913</v>
      </c>
      <c r="AF2339" s="48" t="s">
        <v>913</v>
      </c>
      <c r="AG2339" s="48" t="s">
        <v>913</v>
      </c>
      <c r="AH2339" s="48" t="s">
        <v>913</v>
      </c>
      <c r="AI2339" s="48" t="s">
        <v>913</v>
      </c>
      <c r="AJ2339" s="48" t="s">
        <v>913</v>
      </c>
      <c r="AK2339" s="48" t="s">
        <v>913</v>
      </c>
      <c r="AL2339" s="48" t="s">
        <v>913</v>
      </c>
      <c r="AM2339" s="48" t="s">
        <v>913</v>
      </c>
      <c r="AN2339" s="48" t="s">
        <v>697</v>
      </c>
      <c r="AO2339" s="48" t="s">
        <v>697</v>
      </c>
      <c r="AP2339" s="48" t="s">
        <v>697</v>
      </c>
      <c r="AQ2339" s="48" t="s">
        <v>697</v>
      </c>
      <c r="AR2339" s="48" t="s">
        <v>697</v>
      </c>
      <c r="AS2339" s="48" t="s">
        <v>697</v>
      </c>
      <c r="AT2339" s="48" t="s">
        <v>697</v>
      </c>
      <c r="AU2339" s="48" t="s">
        <v>697</v>
      </c>
      <c r="AV2339" s="48" t="s">
        <v>851</v>
      </c>
      <c r="AW2339" s="52" t="s">
        <v>851</v>
      </c>
      <c r="AX2339" s="52" t="s">
        <v>851</v>
      </c>
      <c r="AY2339" s="52" t="s">
        <v>851</v>
      </c>
      <c r="AZ2339" s="49" t="s">
        <v>851</v>
      </c>
    </row>
    <row r="2340" ht="15.75" customHeight="1">
      <c r="A2340" s="40">
        <v>2105.0</v>
      </c>
      <c r="B2340" s="28" t="s">
        <v>6030</v>
      </c>
      <c r="C2340" s="41"/>
      <c r="D2340" s="42">
        <f t="array" ref="D2340">index(systems,match($A2340,INDEX(systems,0,1),),3)</f>
        <v>-308.163</v>
      </c>
      <c r="E2340" s="42">
        <f t="array" ref="E2340">index(systems,match($A2340,INDEX(systems,0,1),),4)</f>
        <v>43.904</v>
      </c>
      <c r="F2340" s="43" t="str">
        <f>IFERROR(__xludf.DUMMYFUNCTION("let(row, match($B2340&amp;if($C2340&lt;&gt;"""","" [""&amp;$C2340&amp;""]"",""""),index(nebulae,,2),0),join("","",iferror(round(index(nebulae,row,5)/2,3),1),iferror(round(index(nebulae,row,6)/2,3),1),0))"),"1,1,0")</f>
        <v>1,1,0</v>
      </c>
      <c r="G2340" s="44" t="s">
        <v>6031</v>
      </c>
      <c r="H2340" s="45">
        <f t="array" ref="H2340">let(systemId,match(A2340,index(systems,0,1),),refSystemId,match($H$1,index(systems,0,1),),x,index(systems,systemId,3),y,index(systems,systemId,4),refX,index(systems,refSystemId,3),refY,index(systems,refSystemId,4),round(sqrt((x-refX)^2+(y-refY)^2),3))</f>
        <v>311.275</v>
      </c>
      <c r="I2340" s="28" t="s">
        <v>408</v>
      </c>
      <c r="J2340" s="28" t="s">
        <v>408</v>
      </c>
      <c r="K2340" s="28" t="s">
        <v>408</v>
      </c>
      <c r="L2340" s="28" t="s">
        <v>408</v>
      </c>
      <c r="M2340" s="48" t="s">
        <v>408</v>
      </c>
      <c r="N2340" s="28" t="s">
        <v>408</v>
      </c>
      <c r="O2340" s="41"/>
      <c r="P2340" s="48" t="s">
        <v>449</v>
      </c>
      <c r="Q2340" s="48" t="s">
        <v>449</v>
      </c>
      <c r="R2340" s="48" t="s">
        <v>449</v>
      </c>
      <c r="S2340" s="48" t="s">
        <v>449</v>
      </c>
      <c r="T2340" s="48" t="s">
        <v>449</v>
      </c>
      <c r="U2340" s="48" t="s">
        <v>449</v>
      </c>
      <c r="V2340" s="48" t="s">
        <v>449</v>
      </c>
      <c r="W2340" s="48" t="s">
        <v>449</v>
      </c>
      <c r="X2340" s="48" t="s">
        <v>449</v>
      </c>
      <c r="Y2340" s="48" t="s">
        <v>449</v>
      </c>
      <c r="Z2340" s="48" t="s">
        <v>449</v>
      </c>
      <c r="AA2340" s="48" t="s">
        <v>563</v>
      </c>
      <c r="AB2340" s="48" t="s">
        <v>563</v>
      </c>
      <c r="AC2340" s="48" t="s">
        <v>563</v>
      </c>
      <c r="AD2340" s="48" t="s">
        <v>563</v>
      </c>
      <c r="AE2340" s="48" t="s">
        <v>563</v>
      </c>
      <c r="AF2340" s="48" t="s">
        <v>563</v>
      </c>
      <c r="AG2340" s="48" t="s">
        <v>563</v>
      </c>
      <c r="AH2340" s="48" t="s">
        <v>564</v>
      </c>
      <c r="AI2340" s="48" t="s">
        <v>452</v>
      </c>
      <c r="AJ2340" s="48" t="s">
        <v>452</v>
      </c>
      <c r="AK2340" s="48" t="s">
        <v>452</v>
      </c>
      <c r="AL2340" s="48" t="s">
        <v>452</v>
      </c>
      <c r="AM2340" s="48" t="s">
        <v>452</v>
      </c>
      <c r="AN2340" s="48" t="s">
        <v>452</v>
      </c>
      <c r="AO2340" s="48" t="s">
        <v>452</v>
      </c>
      <c r="AP2340" s="48" t="s">
        <v>452</v>
      </c>
      <c r="AQ2340" s="48" t="s">
        <v>452</v>
      </c>
      <c r="AR2340" s="48" t="s">
        <v>452</v>
      </c>
      <c r="AS2340" s="48" t="s">
        <v>453</v>
      </c>
      <c r="AT2340" s="48" t="s">
        <v>454</v>
      </c>
      <c r="AU2340" s="48" t="s">
        <v>454</v>
      </c>
      <c r="AV2340" s="52" t="s">
        <v>454</v>
      </c>
      <c r="AW2340" s="52" t="s">
        <v>454</v>
      </c>
      <c r="AX2340" s="52" t="s">
        <v>454</v>
      </c>
      <c r="AY2340" s="52" t="s">
        <v>454</v>
      </c>
      <c r="AZ2340" s="49" t="s">
        <v>455</v>
      </c>
    </row>
    <row r="2341" ht="15.75" customHeight="1">
      <c r="A2341" s="40">
        <v>2106.0</v>
      </c>
      <c r="B2341" s="28" t="s">
        <v>6032</v>
      </c>
      <c r="C2341" s="41"/>
      <c r="D2341" s="42">
        <f t="array" ref="D2341">index(systems,match($A2341,INDEX(systems,0,1),),3)</f>
        <v>41.368</v>
      </c>
      <c r="E2341" s="42">
        <f t="array" ref="E2341">index(systems,match($A2341,INDEX(systems,0,1),),4)</f>
        <v>316.631</v>
      </c>
      <c r="F2341" s="43" t="str">
        <f>IFERROR(__xludf.DUMMYFUNCTION("let(row, match($B2341&amp;if($C2341&lt;&gt;"""","" [""&amp;$C2341&amp;""]"",""""),index(nebulae,,2),0),join("","",iferror(round(index(nebulae,row,5)/2,3),1),iferror(round(index(nebulae,row,6)/2,3),1),0))"),"1,1,0")</f>
        <v>1,1,0</v>
      </c>
      <c r="G2341" s="44" t="s">
        <v>6033</v>
      </c>
      <c r="H2341" s="45">
        <f t="array" ref="H2341">let(systemId,match(A2341,index(systems,0,1),),refSystemId,match($H$1,index(systems,0,1),),x,index(systems,systemId,3),y,index(systems,systemId,4),refX,index(systems,refSystemId,3),refY,index(systems,refSystemId,4),round(sqrt((x-refX)^2+(y-refY)^2),3))</f>
        <v>319.322</v>
      </c>
      <c r="I2341" s="62" t="s">
        <v>408</v>
      </c>
      <c r="J2341" s="62" t="s">
        <v>408</v>
      </c>
      <c r="K2341" s="62" t="s">
        <v>408</v>
      </c>
      <c r="L2341" s="46" t="s">
        <v>408</v>
      </c>
      <c r="M2341" s="53"/>
      <c r="N2341" s="28" t="s">
        <v>6034</v>
      </c>
      <c r="O2341" s="48" t="s">
        <v>6034</v>
      </c>
      <c r="P2341" s="48" t="s">
        <v>6034</v>
      </c>
      <c r="Q2341" s="48" t="s">
        <v>6034</v>
      </c>
      <c r="R2341" s="48" t="s">
        <v>6034</v>
      </c>
      <c r="S2341" s="48" t="s">
        <v>6034</v>
      </c>
      <c r="T2341" s="48" t="s">
        <v>6034</v>
      </c>
      <c r="U2341" s="48" t="s">
        <v>6034</v>
      </c>
      <c r="V2341" s="48" t="s">
        <v>6034</v>
      </c>
      <c r="W2341" s="48" t="s">
        <v>6034</v>
      </c>
      <c r="X2341" s="48" t="s">
        <v>6034</v>
      </c>
      <c r="Y2341" s="48" t="s">
        <v>6034</v>
      </c>
      <c r="Z2341" s="48" t="s">
        <v>409</v>
      </c>
      <c r="AA2341" s="48" t="s">
        <v>6035</v>
      </c>
      <c r="AB2341" s="48" t="s">
        <v>6035</v>
      </c>
      <c r="AC2341" s="48" t="s">
        <v>6035</v>
      </c>
      <c r="AD2341" s="48" t="s">
        <v>6035</v>
      </c>
      <c r="AE2341" s="48" t="s">
        <v>6035</v>
      </c>
      <c r="AF2341" s="48" t="s">
        <v>849</v>
      </c>
      <c r="AG2341" s="48" t="s">
        <v>849</v>
      </c>
      <c r="AH2341" s="48" t="s">
        <v>849</v>
      </c>
      <c r="AI2341" s="48" t="s">
        <v>849</v>
      </c>
      <c r="AJ2341" s="48" t="s">
        <v>849</v>
      </c>
      <c r="AK2341" s="48" t="s">
        <v>849</v>
      </c>
      <c r="AL2341" s="48" t="s">
        <v>849</v>
      </c>
      <c r="AM2341" s="48" t="s">
        <v>849</v>
      </c>
      <c r="AN2341" s="48" t="s">
        <v>697</v>
      </c>
      <c r="AO2341" s="48" t="s">
        <v>697</v>
      </c>
      <c r="AP2341" s="48" t="s">
        <v>697</v>
      </c>
      <c r="AQ2341" s="48" t="s">
        <v>422</v>
      </c>
      <c r="AR2341" s="48" t="s">
        <v>422</v>
      </c>
      <c r="AS2341" s="48" t="s">
        <v>422</v>
      </c>
      <c r="AT2341" s="48" t="s">
        <v>422</v>
      </c>
      <c r="AU2341" s="48" t="s">
        <v>422</v>
      </c>
      <c r="AV2341" s="48" t="s">
        <v>422</v>
      </c>
      <c r="AW2341" s="48" t="s">
        <v>422</v>
      </c>
      <c r="AX2341" s="48" t="s">
        <v>422</v>
      </c>
      <c r="AY2341" s="48" t="s">
        <v>422</v>
      </c>
      <c r="AZ2341" s="28" t="s">
        <v>422</v>
      </c>
    </row>
    <row r="2342" ht="15.75" customHeight="1">
      <c r="A2342" s="40">
        <v>2934.0</v>
      </c>
      <c r="B2342" s="28" t="s">
        <v>6036</v>
      </c>
      <c r="C2342" s="28" t="s">
        <v>6037</v>
      </c>
      <c r="D2342" s="42">
        <f t="array" ref="D2342">index(systems,match($A2342,INDEX(systems,0,1),),3)</f>
        <v>-57.373</v>
      </c>
      <c r="E2342" s="42">
        <f t="array" ref="E2342">index(systems,match($A2342,INDEX(systems,0,1),),4)</f>
        <v>1603.16</v>
      </c>
      <c r="F2342" s="43" t="str">
        <f>IFERROR(__xludf.DUMMYFUNCTION("let(row, match($B2342&amp;if($C2342&lt;&gt;"""","" [""&amp;$C2342&amp;""]"",""""),index(nebulae,,2),0),join("","",iferror(round(index(nebulae,row,5)/2,3),1),iferror(round(index(nebulae,row,6)/2,3),1),0))"),"1,1,0")</f>
        <v>1,1,0</v>
      </c>
      <c r="G2342" s="44" t="s">
        <v>6038</v>
      </c>
      <c r="H2342" s="45">
        <f t="array" ref="H2342">let(systemId,match(A2342,index(systems,0,1),),refSystemId,match($H$1,index(systems,0,1),),x,index(systems,systemId,3),y,index(systems,systemId,4),refX,index(systems,refSystemId,3),refY,index(systems,refSystemId,4),round(sqrt((x-refX)^2+(y-refY)^2),3))</f>
        <v>1604.186</v>
      </c>
      <c r="I2342" s="53"/>
      <c r="J2342" s="53"/>
      <c r="K2342" s="53"/>
      <c r="L2342" s="53"/>
      <c r="M2342" s="53"/>
      <c r="N2342" s="41"/>
      <c r="O2342" s="41"/>
      <c r="P2342" s="48" t="s">
        <v>792</v>
      </c>
      <c r="Q2342" s="48" t="s">
        <v>792</v>
      </c>
      <c r="R2342" s="48" t="s">
        <v>792</v>
      </c>
      <c r="S2342" s="48" t="s">
        <v>792</v>
      </c>
      <c r="T2342" s="48" t="s">
        <v>792</v>
      </c>
      <c r="U2342" s="48" t="s">
        <v>792</v>
      </c>
      <c r="V2342" s="48" t="s">
        <v>792</v>
      </c>
      <c r="W2342" s="48" t="s">
        <v>792</v>
      </c>
      <c r="X2342" s="48" t="s">
        <v>792</v>
      </c>
      <c r="Y2342" s="52" t="s">
        <v>735</v>
      </c>
      <c r="Z2342" s="48" t="s">
        <v>735</v>
      </c>
      <c r="AA2342" s="52" t="s">
        <v>735</v>
      </c>
      <c r="AB2342" s="52" t="s">
        <v>735</v>
      </c>
      <c r="AC2342" s="52" t="s">
        <v>735</v>
      </c>
      <c r="AD2342" s="52" t="s">
        <v>735</v>
      </c>
      <c r="AE2342" s="52" t="s">
        <v>735</v>
      </c>
      <c r="AF2342" s="52" t="s">
        <v>735</v>
      </c>
      <c r="AG2342" s="52" t="s">
        <v>735</v>
      </c>
      <c r="AH2342" s="52" t="s">
        <v>735</v>
      </c>
      <c r="AI2342" s="52" t="s">
        <v>735</v>
      </c>
      <c r="AJ2342" s="52" t="s">
        <v>735</v>
      </c>
      <c r="AK2342" s="52" t="s">
        <v>735</v>
      </c>
      <c r="AL2342" s="52" t="s">
        <v>735</v>
      </c>
      <c r="AM2342" s="52" t="s">
        <v>735</v>
      </c>
      <c r="AN2342" s="52" t="s">
        <v>735</v>
      </c>
      <c r="AO2342" s="52" t="s">
        <v>735</v>
      </c>
      <c r="AP2342" s="52" t="s">
        <v>735</v>
      </c>
      <c r="AQ2342" s="52" t="s">
        <v>422</v>
      </c>
      <c r="AR2342" s="48" t="s">
        <v>422</v>
      </c>
      <c r="AS2342" s="48" t="s">
        <v>422</v>
      </c>
      <c r="AT2342" s="28" t="s">
        <v>422</v>
      </c>
      <c r="AU2342" s="41"/>
      <c r="AV2342" s="41"/>
      <c r="AW2342" s="41"/>
      <c r="AX2342" s="41"/>
      <c r="AY2342" s="41"/>
      <c r="AZ2342" s="55"/>
    </row>
    <row r="2343" ht="15.75" customHeight="1">
      <c r="A2343" s="40">
        <v>2107.0</v>
      </c>
      <c r="B2343" s="28" t="s">
        <v>6039</v>
      </c>
      <c r="C2343" s="41"/>
      <c r="D2343" s="42">
        <f t="array" ref="D2343">index(systems,match($A2343,INDEX(systems,0,1),),3)</f>
        <v>575.214</v>
      </c>
      <c r="E2343" s="42">
        <f t="array" ref="E2343">index(systems,match($A2343,INDEX(systems,0,1),),4)</f>
        <v>245.55</v>
      </c>
      <c r="F2343" s="43" t="str">
        <f>IFERROR(__xludf.DUMMYFUNCTION("let(row, match($B2343&amp;if($C2343&lt;&gt;"""","" [""&amp;$C2343&amp;""]"",""""),index(nebulae,,2),0),join("","",iferror(round(index(nebulae,row,5)/2,3),1),iferror(round(index(nebulae,row,6)/2,3),1),0))"),"1,1,0")</f>
        <v>1,1,0</v>
      </c>
      <c r="G2343" s="44" t="s">
        <v>6040</v>
      </c>
      <c r="H2343" s="45">
        <f t="array" ref="H2343">let(systemId,match(A2343,index(systems,0,1),),refSystemId,match($H$1,index(systems,0,1),),x,index(systems,systemId,3),y,index(systems,systemId,4),refX,index(systems,refSystemId,3),refY,index(systems,refSystemId,4),round(sqrt((x-refX)^2+(y-refY)^2),3))</f>
        <v>625.433</v>
      </c>
      <c r="I2343" s="46" t="s">
        <v>408</v>
      </c>
      <c r="J2343" s="46" t="s">
        <v>408</v>
      </c>
      <c r="K2343" s="46" t="s">
        <v>408</v>
      </c>
      <c r="L2343" s="46" t="s">
        <v>408</v>
      </c>
      <c r="M2343" s="46" t="s">
        <v>408</v>
      </c>
      <c r="N2343" s="28" t="s">
        <v>408</v>
      </c>
      <c r="O2343" s="41"/>
      <c r="P2343" s="48" t="s">
        <v>421</v>
      </c>
      <c r="Q2343" s="48" t="s">
        <v>421</v>
      </c>
      <c r="R2343" s="48" t="s">
        <v>421</v>
      </c>
      <c r="S2343" s="48" t="s">
        <v>421</v>
      </c>
      <c r="T2343" s="48" t="s">
        <v>421</v>
      </c>
      <c r="U2343" s="48" t="s">
        <v>421</v>
      </c>
      <c r="V2343" s="48" t="s">
        <v>421</v>
      </c>
      <c r="W2343" s="48" t="s">
        <v>421</v>
      </c>
      <c r="X2343" s="48" t="s">
        <v>422</v>
      </c>
      <c r="Y2343" s="48" t="s">
        <v>422</v>
      </c>
      <c r="Z2343" s="48" t="s">
        <v>422</v>
      </c>
      <c r="AA2343" s="48" t="s">
        <v>422</v>
      </c>
      <c r="AB2343" s="48" t="s">
        <v>422</v>
      </c>
      <c r="AC2343" s="48" t="s">
        <v>422</v>
      </c>
      <c r="AD2343" s="48" t="s">
        <v>422</v>
      </c>
      <c r="AE2343" s="48" t="s">
        <v>422</v>
      </c>
      <c r="AF2343" s="48" t="s">
        <v>422</v>
      </c>
      <c r="AG2343" s="48" t="s">
        <v>422</v>
      </c>
      <c r="AH2343" s="48" t="s">
        <v>422</v>
      </c>
      <c r="AI2343" s="48" t="s">
        <v>422</v>
      </c>
      <c r="AJ2343" s="48" t="s">
        <v>422</v>
      </c>
      <c r="AK2343" s="48" t="s">
        <v>422</v>
      </c>
      <c r="AL2343" s="48" t="s">
        <v>422</v>
      </c>
      <c r="AM2343" s="48" t="s">
        <v>422</v>
      </c>
      <c r="AN2343" s="48" t="s">
        <v>422</v>
      </c>
      <c r="AO2343" s="48" t="s">
        <v>422</v>
      </c>
      <c r="AP2343" s="48" t="s">
        <v>422</v>
      </c>
      <c r="AQ2343" s="48" t="s">
        <v>422</v>
      </c>
      <c r="AR2343" s="48" t="s">
        <v>422</v>
      </c>
      <c r="AS2343" s="48" t="s">
        <v>422</v>
      </c>
      <c r="AT2343" s="48" t="s">
        <v>422</v>
      </c>
      <c r="AU2343" s="48" t="s">
        <v>422</v>
      </c>
      <c r="AV2343" s="48" t="s">
        <v>422</v>
      </c>
      <c r="AW2343" s="48" t="s">
        <v>422</v>
      </c>
      <c r="AX2343" s="48" t="s">
        <v>422</v>
      </c>
      <c r="AY2343" s="48" t="s">
        <v>422</v>
      </c>
      <c r="AZ2343" s="50" t="s">
        <v>423</v>
      </c>
    </row>
    <row r="2344" ht="15.75" customHeight="1">
      <c r="A2344" s="40">
        <v>2108.0</v>
      </c>
      <c r="B2344" s="28" t="s">
        <v>6041</v>
      </c>
      <c r="C2344" s="41"/>
      <c r="D2344" s="42">
        <f t="array" ref="D2344">index(systems,match($A2344,INDEX(systems,0,1),),3)</f>
        <v>-99.44</v>
      </c>
      <c r="E2344" s="42">
        <f t="array" ref="E2344">index(systems,match($A2344,INDEX(systems,0,1),),4)</f>
        <v>-193.798</v>
      </c>
      <c r="F2344" s="43" t="str">
        <f>IFERROR(__xludf.DUMMYFUNCTION("let(row, match($B2344&amp;if($C2344&lt;&gt;"""","" [""&amp;$C2344&amp;""]"",""""),index(nebulae,,2),0),join("","",iferror(round(index(nebulae,row,5)/2,3),1),iferror(round(index(nebulae,row,6)/2,3),1),0))"),"1,1,0")</f>
        <v>1,1,0</v>
      </c>
      <c r="G2344" s="44" t="s">
        <v>6042</v>
      </c>
      <c r="H2344" s="45">
        <f t="array" ref="H2344">let(systemId,match(A2344,index(systems,0,1),),refSystemId,match($H$1,index(systems,0,1),),x,index(systems,systemId,3),y,index(systems,systemId,4),refX,index(systems,refSystemId,3),refY,index(systems,refSystemId,4),round(sqrt((x-refX)^2+(y-refY)^2),3))</f>
        <v>217.821</v>
      </c>
      <c r="I2344" s="46" t="s">
        <v>408</v>
      </c>
      <c r="J2344" s="47" t="s">
        <v>408</v>
      </c>
      <c r="K2344" s="47" t="s">
        <v>408</v>
      </c>
      <c r="L2344" s="47" t="s">
        <v>408</v>
      </c>
      <c r="M2344" s="46" t="s">
        <v>408</v>
      </c>
      <c r="N2344" s="28" t="s">
        <v>408</v>
      </c>
      <c r="O2344" s="41"/>
      <c r="P2344" s="48" t="s">
        <v>1121</v>
      </c>
      <c r="Q2344" s="48" t="s">
        <v>1121</v>
      </c>
      <c r="R2344" s="48" t="s">
        <v>1121</v>
      </c>
      <c r="S2344" s="48" t="s">
        <v>1121</v>
      </c>
      <c r="T2344" s="48" t="s">
        <v>1121</v>
      </c>
      <c r="U2344" s="48" t="s">
        <v>1121</v>
      </c>
      <c r="V2344" s="48" t="s">
        <v>1121</v>
      </c>
      <c r="W2344" s="48" t="s">
        <v>1121</v>
      </c>
      <c r="X2344" s="48" t="s">
        <v>1121</v>
      </c>
      <c r="Y2344" s="48" t="s">
        <v>422</v>
      </c>
      <c r="Z2344" s="48" t="s">
        <v>422</v>
      </c>
      <c r="AA2344" s="48" t="s">
        <v>422</v>
      </c>
      <c r="AB2344" s="48" t="s">
        <v>422</v>
      </c>
      <c r="AC2344" s="48" t="s">
        <v>422</v>
      </c>
      <c r="AD2344" s="48" t="s">
        <v>422</v>
      </c>
      <c r="AE2344" s="48" t="s">
        <v>422</v>
      </c>
      <c r="AF2344" s="48" t="s">
        <v>422</v>
      </c>
      <c r="AG2344" s="48" t="s">
        <v>422</v>
      </c>
      <c r="AH2344" s="48" t="s">
        <v>422</v>
      </c>
      <c r="AI2344" s="48" t="s">
        <v>422</v>
      </c>
      <c r="AJ2344" s="48" t="s">
        <v>422</v>
      </c>
      <c r="AK2344" s="48" t="s">
        <v>422</v>
      </c>
      <c r="AL2344" s="48" t="s">
        <v>422</v>
      </c>
      <c r="AM2344" s="48" t="s">
        <v>422</v>
      </c>
      <c r="AN2344" s="48" t="s">
        <v>422</v>
      </c>
      <c r="AO2344" s="48" t="s">
        <v>422</v>
      </c>
      <c r="AP2344" s="48" t="s">
        <v>422</v>
      </c>
      <c r="AQ2344" s="48" t="s">
        <v>422</v>
      </c>
      <c r="AR2344" s="48" t="s">
        <v>422</v>
      </c>
      <c r="AS2344" s="52" t="s">
        <v>422</v>
      </c>
      <c r="AT2344" s="52" t="s">
        <v>422</v>
      </c>
      <c r="AU2344" s="52" t="s">
        <v>422</v>
      </c>
      <c r="AV2344" s="48" t="s">
        <v>422</v>
      </c>
      <c r="AW2344" s="48" t="s">
        <v>422</v>
      </c>
      <c r="AX2344" s="48" t="s">
        <v>422</v>
      </c>
      <c r="AY2344" s="48" t="s">
        <v>422</v>
      </c>
      <c r="AZ2344" s="51" t="s">
        <v>422</v>
      </c>
    </row>
    <row r="2345" ht="15.75" customHeight="1">
      <c r="A2345" s="40">
        <v>2109.0</v>
      </c>
      <c r="B2345" s="28" t="s">
        <v>6043</v>
      </c>
      <c r="C2345" s="41"/>
      <c r="D2345" s="42">
        <f t="array" ref="D2345">index(systems,match($A2345,INDEX(systems,0,1),),3)</f>
        <v>-141.926</v>
      </c>
      <c r="E2345" s="42">
        <f t="array" ref="E2345">index(systems,match($A2345,INDEX(systems,0,1),),4)</f>
        <v>9.284</v>
      </c>
      <c r="F2345" s="43" t="str">
        <f>IFERROR(__xludf.DUMMYFUNCTION("let(row, match($B2345&amp;if($C2345&lt;&gt;"""","" [""&amp;$C2345&amp;""]"",""""),index(nebulae,,2),0),join("","",iferror(round(index(nebulae,row,5)/2,3),1),iferror(round(index(nebulae,row,6)/2,3),1),0))"),"1,1,0")</f>
        <v>1,1,0</v>
      </c>
      <c r="G2345" s="44" t="s">
        <v>6044</v>
      </c>
      <c r="H2345" s="45">
        <f t="array" ref="H2345">let(systemId,match(A2345,index(systems,0,1),),refSystemId,match($H$1,index(systems,0,1),),x,index(systems,systemId,3),y,index(systems,systemId,4),refX,index(systems,refSystemId,3),refY,index(systems,refSystemId,4),round(sqrt((x-refX)^2+(y-refY)^2),3))</f>
        <v>142.229</v>
      </c>
      <c r="I2345" s="28" t="s">
        <v>418</v>
      </c>
      <c r="J2345" s="41"/>
      <c r="K2345" s="41"/>
      <c r="L2345" s="46" t="s">
        <v>523</v>
      </c>
      <c r="M2345" s="47" t="s">
        <v>524</v>
      </c>
      <c r="N2345" s="28" t="s">
        <v>6045</v>
      </c>
      <c r="O2345" s="48" t="s">
        <v>6045</v>
      </c>
      <c r="P2345" s="48" t="s">
        <v>6045</v>
      </c>
      <c r="Q2345" s="48" t="s">
        <v>6045</v>
      </c>
      <c r="R2345" s="48" t="s">
        <v>6045</v>
      </c>
      <c r="S2345" s="48" t="s">
        <v>6045</v>
      </c>
      <c r="T2345" s="48" t="s">
        <v>6045</v>
      </c>
      <c r="U2345" s="48" t="s">
        <v>6045</v>
      </c>
      <c r="V2345" s="48" t="s">
        <v>6045</v>
      </c>
      <c r="W2345" s="48" t="s">
        <v>6045</v>
      </c>
      <c r="X2345" s="48" t="s">
        <v>6045</v>
      </c>
      <c r="Y2345" s="48" t="s">
        <v>6045</v>
      </c>
      <c r="Z2345" s="48" t="s">
        <v>6045</v>
      </c>
      <c r="AA2345" s="48" t="s">
        <v>1187</v>
      </c>
      <c r="AB2345" s="48" t="s">
        <v>1187</v>
      </c>
      <c r="AC2345" s="48" t="s">
        <v>1187</v>
      </c>
      <c r="AD2345" s="48" t="s">
        <v>1187</v>
      </c>
      <c r="AE2345" s="48" t="s">
        <v>1187</v>
      </c>
      <c r="AF2345" s="48" t="s">
        <v>1187</v>
      </c>
      <c r="AG2345" s="48" t="s">
        <v>1187</v>
      </c>
      <c r="AH2345" s="48" t="s">
        <v>1188</v>
      </c>
      <c r="AI2345" s="48" t="s">
        <v>529</v>
      </c>
      <c r="AJ2345" s="48" t="s">
        <v>529</v>
      </c>
      <c r="AK2345" s="48" t="s">
        <v>529</v>
      </c>
      <c r="AL2345" s="48" t="s">
        <v>529</v>
      </c>
      <c r="AM2345" s="48" t="s">
        <v>529</v>
      </c>
      <c r="AN2345" s="48" t="s">
        <v>529</v>
      </c>
      <c r="AO2345" s="48" t="s">
        <v>529</v>
      </c>
      <c r="AP2345" s="48" t="s">
        <v>529</v>
      </c>
      <c r="AQ2345" s="48" t="s">
        <v>529</v>
      </c>
      <c r="AR2345" s="48" t="s">
        <v>529</v>
      </c>
      <c r="AS2345" s="48" t="s">
        <v>484</v>
      </c>
      <c r="AT2345" s="48" t="s">
        <v>485</v>
      </c>
      <c r="AU2345" s="48" t="s">
        <v>485</v>
      </c>
      <c r="AV2345" s="52" t="s">
        <v>486</v>
      </c>
      <c r="AW2345" s="52" t="s">
        <v>486</v>
      </c>
      <c r="AX2345" s="52" t="s">
        <v>605</v>
      </c>
      <c r="AY2345" s="52" t="s">
        <v>605</v>
      </c>
      <c r="AZ2345" s="28" t="s">
        <v>605</v>
      </c>
    </row>
    <row r="2346" ht="15.75" customHeight="1">
      <c r="A2346" s="40">
        <v>2923.0</v>
      </c>
      <c r="B2346" s="28" t="s">
        <v>6046</v>
      </c>
      <c r="C2346" s="28" t="s">
        <v>6047</v>
      </c>
      <c r="D2346" s="42">
        <f t="array" ref="D2346">index(systems,match($A2346,INDEX(systems,0,1),),3)</f>
        <v>123.546</v>
      </c>
      <c r="E2346" s="42">
        <f t="array" ref="E2346">index(systems,match($A2346,INDEX(systems,0,1),),4)</f>
        <v>-41.91</v>
      </c>
      <c r="F2346" s="43" t="str">
        <f>IFERROR(__xludf.DUMMYFUNCTION("let(row, match($B2346&amp;if($C2346&lt;&gt;"""","" [""&amp;$C2346&amp;""]"",""""),index(nebulae,,2),0),join("","",iferror(round(index(nebulae,row,5)/2,3),1),iferror(round(index(nebulae,row,6)/2,3),1),0))"),"1,1,0")</f>
        <v>1,1,0</v>
      </c>
      <c r="G2346" s="44" t="s">
        <v>6048</v>
      </c>
      <c r="H2346" s="45">
        <f t="array" ref="H2346">let(systemId,match(A2346,index(systems,0,1),),refSystemId,match($H$1,index(systems,0,1),),x,index(systems,systemId,3),y,index(systems,systemId,4),refX,index(systems,refSystemId,3),refY,index(systems,refSystemId,4),round(sqrt((x-refX)^2+(y-refY)^2),3))</f>
        <v>130.461</v>
      </c>
      <c r="I2346" s="28" t="s">
        <v>408</v>
      </c>
      <c r="J2346" s="28" t="s">
        <v>408</v>
      </c>
      <c r="K2346" s="28" t="s">
        <v>408</v>
      </c>
      <c r="L2346" s="28" t="s">
        <v>408</v>
      </c>
      <c r="M2346" s="28" t="s">
        <v>408</v>
      </c>
      <c r="N2346" s="59" t="s">
        <v>408</v>
      </c>
      <c r="O2346" s="41"/>
      <c r="P2346" s="48" t="s">
        <v>408</v>
      </c>
      <c r="Q2346" s="48" t="s">
        <v>408</v>
      </c>
      <c r="R2346" s="48" t="s">
        <v>408</v>
      </c>
      <c r="S2346" s="48" t="s">
        <v>408</v>
      </c>
      <c r="T2346" s="48" t="s">
        <v>502</v>
      </c>
      <c r="U2346" s="48" t="s">
        <v>817</v>
      </c>
      <c r="V2346" s="48" t="s">
        <v>817</v>
      </c>
      <c r="W2346" s="48" t="s">
        <v>502</v>
      </c>
      <c r="X2346" s="48" t="s">
        <v>502</v>
      </c>
      <c r="Y2346" s="56" t="s">
        <v>503</v>
      </c>
      <c r="Z2346" s="56" t="s">
        <v>503</v>
      </c>
      <c r="AA2346" s="56" t="s">
        <v>504</v>
      </c>
      <c r="AB2346" s="56" t="s">
        <v>504</v>
      </c>
      <c r="AC2346" s="56" t="s">
        <v>504</v>
      </c>
      <c r="AD2346" s="56" t="s">
        <v>504</v>
      </c>
      <c r="AE2346" s="56" t="s">
        <v>504</v>
      </c>
      <c r="AF2346" s="56" t="s">
        <v>504</v>
      </c>
      <c r="AG2346" s="56" t="s">
        <v>504</v>
      </c>
      <c r="AH2346" s="56" t="s">
        <v>504</v>
      </c>
      <c r="AI2346" s="56" t="s">
        <v>504</v>
      </c>
      <c r="AJ2346" s="56" t="s">
        <v>504</v>
      </c>
      <c r="AK2346" s="56" t="s">
        <v>504</v>
      </c>
      <c r="AL2346" s="56" t="s">
        <v>504</v>
      </c>
      <c r="AM2346" s="56" t="s">
        <v>504</v>
      </c>
      <c r="AN2346" s="56" t="s">
        <v>504</v>
      </c>
      <c r="AO2346" s="56" t="s">
        <v>503</v>
      </c>
      <c r="AP2346" s="56" t="s">
        <v>503</v>
      </c>
      <c r="AQ2346" s="56" t="s">
        <v>503</v>
      </c>
      <c r="AR2346" s="56" t="s">
        <v>503</v>
      </c>
      <c r="AS2346" s="56" t="s">
        <v>503</v>
      </c>
      <c r="AT2346" s="56" t="s">
        <v>503</v>
      </c>
      <c r="AU2346" s="48" t="s">
        <v>503</v>
      </c>
      <c r="AV2346" s="52" t="s">
        <v>503</v>
      </c>
      <c r="AW2346" s="52" t="s">
        <v>503</v>
      </c>
      <c r="AX2346" s="56" t="s">
        <v>505</v>
      </c>
      <c r="AY2346" s="56" t="s">
        <v>505</v>
      </c>
      <c r="AZ2346" s="51" t="s">
        <v>505</v>
      </c>
    </row>
    <row r="2347" ht="15.75" customHeight="1">
      <c r="A2347" s="40">
        <v>2110.0</v>
      </c>
      <c r="B2347" s="28" t="s">
        <v>6049</v>
      </c>
      <c r="C2347" s="41"/>
      <c r="D2347" s="42">
        <f t="array" ref="D2347">index(systems,match($A2347,INDEX(systems,0,1),),3)</f>
        <v>-374.562</v>
      </c>
      <c r="E2347" s="42">
        <f t="array" ref="E2347">index(systems,match($A2347,INDEX(systems,0,1),),4)</f>
        <v>-21.248</v>
      </c>
      <c r="F2347" s="43" t="str">
        <f>IFERROR(__xludf.DUMMYFUNCTION("let(row, match($B2347&amp;if($C2347&lt;&gt;"""","" [""&amp;$C2347&amp;""]"",""""),index(nebulae,,2),0),join("","",iferror(round(index(nebulae,row,5)/2,3),1),iferror(round(index(nebulae,row,6)/2,3),1),0))"),"1,1,0")</f>
        <v>1,1,0</v>
      </c>
      <c r="G2347" s="44" t="s">
        <v>6050</v>
      </c>
      <c r="H2347" s="45">
        <f t="array" ref="H2347">let(systemId,match(A2347,index(systems,0,1),),refSystemId,match($H$1,index(systems,0,1),),x,index(systems,systemId,3),y,index(systems,systemId,4),refX,index(systems,refSystemId,3),refY,index(systems,refSystemId,4),round(sqrt((x-refX)^2+(y-refY)^2),3))</f>
        <v>375.164</v>
      </c>
      <c r="I2347" s="53"/>
      <c r="J2347" s="53"/>
      <c r="K2347" s="53"/>
      <c r="L2347" s="53"/>
      <c r="M2347" s="53"/>
      <c r="N2347" s="28" t="s">
        <v>449</v>
      </c>
      <c r="O2347" s="48" t="s">
        <v>449</v>
      </c>
      <c r="P2347" s="48" t="s">
        <v>449</v>
      </c>
      <c r="Q2347" s="48" t="s">
        <v>449</v>
      </c>
      <c r="R2347" s="48" t="s">
        <v>449</v>
      </c>
      <c r="S2347" s="48" t="s">
        <v>449</v>
      </c>
      <c r="T2347" s="48" t="s">
        <v>449</v>
      </c>
      <c r="U2347" s="48" t="s">
        <v>449</v>
      </c>
      <c r="V2347" s="48" t="s">
        <v>449</v>
      </c>
      <c r="W2347" s="48" t="s">
        <v>449</v>
      </c>
      <c r="X2347" s="48" t="s">
        <v>449</v>
      </c>
      <c r="Y2347" s="48" t="s">
        <v>449</v>
      </c>
      <c r="Z2347" s="48" t="s">
        <v>449</v>
      </c>
      <c r="AA2347" s="48" t="s">
        <v>700</v>
      </c>
      <c r="AB2347" s="48" t="s">
        <v>700</v>
      </c>
      <c r="AC2347" s="48" t="s">
        <v>700</v>
      </c>
      <c r="AD2347" s="48" t="s">
        <v>700</v>
      </c>
      <c r="AE2347" s="48" t="s">
        <v>700</v>
      </c>
      <c r="AF2347" s="48" t="s">
        <v>700</v>
      </c>
      <c r="AG2347" s="48" t="s">
        <v>700</v>
      </c>
      <c r="AH2347" s="48" t="s">
        <v>701</v>
      </c>
      <c r="AI2347" s="48" t="s">
        <v>464</v>
      </c>
      <c r="AJ2347" s="48" t="s">
        <v>464</v>
      </c>
      <c r="AK2347" s="48" t="s">
        <v>464</v>
      </c>
      <c r="AL2347" s="48" t="s">
        <v>464</v>
      </c>
      <c r="AM2347" s="48" t="s">
        <v>464</v>
      </c>
      <c r="AN2347" s="48" t="s">
        <v>464</v>
      </c>
      <c r="AO2347" s="48" t="s">
        <v>464</v>
      </c>
      <c r="AP2347" s="48" t="s">
        <v>464</v>
      </c>
      <c r="AQ2347" s="48" t="s">
        <v>464</v>
      </c>
      <c r="AR2347" s="48" t="s">
        <v>464</v>
      </c>
      <c r="AS2347" s="48" t="s">
        <v>466</v>
      </c>
      <c r="AT2347" s="52" t="s">
        <v>467</v>
      </c>
      <c r="AU2347" s="52" t="s">
        <v>467</v>
      </c>
      <c r="AV2347" s="48" t="s">
        <v>467</v>
      </c>
      <c r="AW2347" s="48" t="s">
        <v>467</v>
      </c>
      <c r="AX2347" s="52" t="s">
        <v>468</v>
      </c>
      <c r="AY2347" s="52" t="s">
        <v>468</v>
      </c>
      <c r="AZ2347" s="49" t="s">
        <v>468</v>
      </c>
    </row>
    <row r="2348" ht="15.75" customHeight="1">
      <c r="A2348" s="40">
        <v>2111.0</v>
      </c>
      <c r="B2348" s="28" t="s">
        <v>6051</v>
      </c>
      <c r="C2348" s="41"/>
      <c r="D2348" s="42">
        <f t="array" ref="D2348">index(systems,match($A2348,INDEX(systems,0,1),),3)</f>
        <v>596.397</v>
      </c>
      <c r="E2348" s="42">
        <f t="array" ref="E2348">index(systems,match($A2348,INDEX(systems,0,1),),4)</f>
        <v>141.353</v>
      </c>
      <c r="F2348" s="43" t="str">
        <f>IFERROR(__xludf.DUMMYFUNCTION("let(row, match($B2348&amp;if($C2348&lt;&gt;"""","" [""&amp;$C2348&amp;""]"",""""),index(nebulae,,2),0),join("","",iferror(round(index(nebulae,row,5)/2,3),1),iferror(round(index(nebulae,row,6)/2,3),1),0))"),"1,1,0")</f>
        <v>1,1,0</v>
      </c>
      <c r="G2348" s="44" t="s">
        <v>6052</v>
      </c>
      <c r="H2348" s="45">
        <f t="array" ref="H2348">let(systemId,match(A2348,index(systems,0,1),),refSystemId,match($H$1,index(systems,0,1),),x,index(systems,systemId,3),y,index(systems,systemId,4),refX,index(systems,refSystemId,3),refY,index(systems,refSystemId,4),round(sqrt((x-refX)^2+(y-refY)^2),3))</f>
        <v>612.919</v>
      </c>
      <c r="I2348" s="28" t="s">
        <v>408</v>
      </c>
      <c r="J2348" s="28" t="s">
        <v>408</v>
      </c>
      <c r="K2348" s="28" t="s">
        <v>408</v>
      </c>
      <c r="L2348" s="28" t="s">
        <v>408</v>
      </c>
      <c r="M2348" s="28" t="s">
        <v>408</v>
      </c>
      <c r="N2348" s="28" t="s">
        <v>408</v>
      </c>
      <c r="O2348" s="41"/>
      <c r="P2348" s="48" t="s">
        <v>1423</v>
      </c>
      <c r="Q2348" s="48" t="s">
        <v>1423</v>
      </c>
      <c r="R2348" s="48" t="s">
        <v>1423</v>
      </c>
      <c r="S2348" s="48" t="s">
        <v>1423</v>
      </c>
      <c r="T2348" s="48" t="s">
        <v>1423</v>
      </c>
      <c r="U2348" s="48" t="s">
        <v>1423</v>
      </c>
      <c r="V2348" s="48" t="s">
        <v>1423</v>
      </c>
      <c r="W2348" s="48" t="s">
        <v>1423</v>
      </c>
      <c r="X2348" s="48" t="s">
        <v>1423</v>
      </c>
      <c r="Y2348" s="48" t="s">
        <v>1423</v>
      </c>
      <c r="Z2348" s="48" t="s">
        <v>1423</v>
      </c>
      <c r="AA2348" s="48" t="s">
        <v>1423</v>
      </c>
      <c r="AB2348" s="48" t="s">
        <v>1423</v>
      </c>
      <c r="AC2348" s="48" t="s">
        <v>1423</v>
      </c>
      <c r="AD2348" s="48" t="s">
        <v>1423</v>
      </c>
      <c r="AE2348" s="48" t="s">
        <v>1423</v>
      </c>
      <c r="AF2348" s="48" t="s">
        <v>1423</v>
      </c>
      <c r="AG2348" s="48" t="s">
        <v>1423</v>
      </c>
      <c r="AH2348" s="48" t="s">
        <v>1423</v>
      </c>
      <c r="AI2348" s="48" t="s">
        <v>1423</v>
      </c>
      <c r="AJ2348" s="48" t="s">
        <v>1423</v>
      </c>
      <c r="AK2348" s="48" t="s">
        <v>1423</v>
      </c>
      <c r="AL2348" s="48" t="s">
        <v>1423</v>
      </c>
      <c r="AM2348" s="48" t="s">
        <v>1423</v>
      </c>
      <c r="AN2348" s="48" t="s">
        <v>1423</v>
      </c>
      <c r="AO2348" s="48" t="s">
        <v>1423</v>
      </c>
      <c r="AP2348" s="48" t="s">
        <v>1423</v>
      </c>
      <c r="AQ2348" s="48" t="s">
        <v>1423</v>
      </c>
      <c r="AR2348" s="48" t="s">
        <v>1423</v>
      </c>
      <c r="AS2348" s="48" t="s">
        <v>1423</v>
      </c>
      <c r="AT2348" s="48" t="s">
        <v>418</v>
      </c>
      <c r="AU2348" s="48" t="s">
        <v>418</v>
      </c>
      <c r="AV2348" s="48" t="s">
        <v>418</v>
      </c>
      <c r="AW2348" s="48" t="s">
        <v>418</v>
      </c>
      <c r="AX2348" s="48" t="s">
        <v>418</v>
      </c>
      <c r="AY2348" s="48" t="s">
        <v>418</v>
      </c>
      <c r="AZ2348" s="67" t="s">
        <v>3068</v>
      </c>
    </row>
    <row r="2349" ht="15.75" customHeight="1">
      <c r="A2349" s="40">
        <v>2112.0</v>
      </c>
      <c r="B2349" s="28" t="s">
        <v>6053</v>
      </c>
      <c r="C2349" s="41"/>
      <c r="D2349" s="42">
        <f t="array" ref="D2349">index(systems,match($A2349,INDEX(systems,0,1),),3)</f>
        <v>161.553</v>
      </c>
      <c r="E2349" s="42">
        <f t="array" ref="E2349">index(systems,match($A2349,INDEX(systems,0,1),),4)</f>
        <v>9.261</v>
      </c>
      <c r="F2349" s="43" t="str">
        <f>IFERROR(__xludf.DUMMYFUNCTION("let(row, match($B2349&amp;if($C2349&lt;&gt;"""","" [""&amp;$C2349&amp;""]"",""""),index(nebulae,,2),0),join("","",iferror(round(index(nebulae,row,5)/2,3),1),iferror(round(index(nebulae,row,6)/2,3),1),0))"),"1,1,0")</f>
        <v>1,1,0</v>
      </c>
      <c r="G2349" s="44" t="s">
        <v>6054</v>
      </c>
      <c r="H2349" s="45">
        <f t="array" ref="H2349">let(systemId,match(A2349,index(systems,0,1),),refSystemId,match($H$1,index(systems,0,1),),x,index(systems,systemId,3),y,index(systems,systemId,4),refX,index(systems,refSystemId,3),refY,index(systems,refSystemId,4),round(sqrt((x-refX)^2+(y-refY)^2),3))</f>
        <v>161.818</v>
      </c>
      <c r="I2349" s="53"/>
      <c r="J2349" s="46" t="s">
        <v>418</v>
      </c>
      <c r="K2349" s="46" t="s">
        <v>418</v>
      </c>
      <c r="L2349" s="53"/>
      <c r="M2349" s="53"/>
      <c r="N2349" s="28" t="s">
        <v>2087</v>
      </c>
      <c r="O2349" s="48" t="s">
        <v>2087</v>
      </c>
      <c r="P2349" s="48" t="s">
        <v>582</v>
      </c>
      <c r="Q2349" s="48" t="s">
        <v>582</v>
      </c>
      <c r="R2349" s="48" t="s">
        <v>582</v>
      </c>
      <c r="S2349" s="48" t="s">
        <v>582</v>
      </c>
      <c r="T2349" s="48" t="s">
        <v>582</v>
      </c>
      <c r="U2349" s="48" t="s">
        <v>856</v>
      </c>
      <c r="V2349" s="48" t="s">
        <v>856</v>
      </c>
      <c r="W2349" s="48" t="s">
        <v>856</v>
      </c>
      <c r="X2349" s="48" t="s">
        <v>582</v>
      </c>
      <c r="Y2349" s="48" t="s">
        <v>1589</v>
      </c>
      <c r="Z2349" s="48" t="s">
        <v>1589</v>
      </c>
      <c r="AA2349" s="48" t="s">
        <v>1590</v>
      </c>
      <c r="AB2349" s="48" t="s">
        <v>1590</v>
      </c>
      <c r="AC2349" s="48" t="s">
        <v>1590</v>
      </c>
      <c r="AD2349" s="48" t="s">
        <v>1590</v>
      </c>
      <c r="AE2349" s="48" t="s">
        <v>1590</v>
      </c>
      <c r="AF2349" s="48" t="s">
        <v>1590</v>
      </c>
      <c r="AG2349" s="48" t="s">
        <v>1590</v>
      </c>
      <c r="AH2349" s="48" t="s">
        <v>1590</v>
      </c>
      <c r="AI2349" s="48" t="s">
        <v>1590</v>
      </c>
      <c r="AJ2349" s="48" t="s">
        <v>1590</v>
      </c>
      <c r="AK2349" s="48" t="s">
        <v>1590</v>
      </c>
      <c r="AL2349" s="48" t="s">
        <v>1590</v>
      </c>
      <c r="AM2349" s="48" t="s">
        <v>1590</v>
      </c>
      <c r="AN2349" s="48" t="s">
        <v>1590</v>
      </c>
      <c r="AO2349" s="48" t="s">
        <v>1589</v>
      </c>
      <c r="AP2349" s="48" t="s">
        <v>1589</v>
      </c>
      <c r="AQ2349" s="48" t="s">
        <v>1589</v>
      </c>
      <c r="AR2349" s="48" t="s">
        <v>1589</v>
      </c>
      <c r="AS2349" s="48" t="s">
        <v>1589</v>
      </c>
      <c r="AT2349" s="48" t="s">
        <v>1589</v>
      </c>
      <c r="AU2349" s="48" t="s">
        <v>1589</v>
      </c>
      <c r="AV2349" s="52" t="s">
        <v>1064</v>
      </c>
      <c r="AW2349" s="52" t="s">
        <v>1064</v>
      </c>
      <c r="AX2349" s="48" t="s">
        <v>876</v>
      </c>
      <c r="AY2349" s="48" t="s">
        <v>876</v>
      </c>
      <c r="AZ2349" s="51" t="s">
        <v>1885</v>
      </c>
    </row>
    <row r="2350" ht="15.75" customHeight="1">
      <c r="A2350" s="40">
        <v>2113.0</v>
      </c>
      <c r="B2350" s="28" t="s">
        <v>6055</v>
      </c>
      <c r="C2350" s="28" t="s">
        <v>6056</v>
      </c>
      <c r="D2350" s="42">
        <f t="array" ref="D2350">index(systems,match($A2350,INDEX(systems,0,1),),3)</f>
        <v>-28.01</v>
      </c>
      <c r="E2350" s="42">
        <f t="array" ref="E2350">index(systems,match($A2350,INDEX(systems,0,1),),4)</f>
        <v>-152.955</v>
      </c>
      <c r="F2350" s="43" t="str">
        <f>IFERROR(__xludf.DUMMYFUNCTION("let(row, match($B2350&amp;if($C2350&lt;&gt;"""","" [""&amp;$C2350&amp;""]"",""""),index(nebulae,,2),0),join("","",iferror(round(index(nebulae,row,5)/2,3),1),iferror(round(index(nebulae,row,6)/2,3),1),0))"),"1,1,0")</f>
        <v>1,1,0</v>
      </c>
      <c r="G2350" s="44" t="s">
        <v>6057</v>
      </c>
      <c r="H2350" s="45">
        <f t="array" ref="H2350">let(systemId,match(A2350,index(systems,0,1),),refSystemId,match($H$1,index(systems,0,1),),x,index(systems,systemId,3),y,index(systems,systemId,4),refX,index(systems,refSystemId,3),refY,index(systems,refSystemId,4),round(sqrt((x-refX)^2+(y-refY)^2),3))</f>
        <v>155.499</v>
      </c>
      <c r="I2350" s="28" t="s">
        <v>408</v>
      </c>
      <c r="J2350" s="48" t="s">
        <v>408</v>
      </c>
      <c r="K2350" s="48" t="s">
        <v>408</v>
      </c>
      <c r="L2350" s="48" t="s">
        <v>408</v>
      </c>
      <c r="M2350" s="28" t="s">
        <v>408</v>
      </c>
      <c r="N2350" s="28" t="s">
        <v>408</v>
      </c>
      <c r="O2350" s="41"/>
      <c r="P2350" s="48" t="s">
        <v>1675</v>
      </c>
      <c r="Q2350" s="48" t="s">
        <v>1675</v>
      </c>
      <c r="R2350" s="48" t="s">
        <v>1675</v>
      </c>
      <c r="S2350" s="48" t="s">
        <v>1675</v>
      </c>
      <c r="T2350" s="48" t="s">
        <v>1675</v>
      </c>
      <c r="U2350" s="48" t="s">
        <v>2046</v>
      </c>
      <c r="V2350" s="48" t="s">
        <v>2046</v>
      </c>
      <c r="W2350" s="48" t="s">
        <v>2046</v>
      </c>
      <c r="X2350" s="48" t="s">
        <v>2046</v>
      </c>
      <c r="Y2350" s="48" t="s">
        <v>422</v>
      </c>
      <c r="Z2350" s="48" t="s">
        <v>422</v>
      </c>
      <c r="AA2350" s="48" t="s">
        <v>422</v>
      </c>
      <c r="AB2350" s="48" t="s">
        <v>422</v>
      </c>
      <c r="AC2350" s="48" t="s">
        <v>422</v>
      </c>
      <c r="AD2350" s="48" t="s">
        <v>422</v>
      </c>
      <c r="AE2350" s="48" t="s">
        <v>422</v>
      </c>
      <c r="AF2350" s="48" t="s">
        <v>422</v>
      </c>
      <c r="AG2350" s="48" t="s">
        <v>422</v>
      </c>
      <c r="AH2350" s="48" t="s">
        <v>422</v>
      </c>
      <c r="AI2350" s="48" t="s">
        <v>422</v>
      </c>
      <c r="AJ2350" s="48" t="s">
        <v>422</v>
      </c>
      <c r="AK2350" s="48" t="s">
        <v>422</v>
      </c>
      <c r="AL2350" s="48" t="s">
        <v>422</v>
      </c>
      <c r="AM2350" s="48" t="s">
        <v>422</v>
      </c>
      <c r="AN2350" s="48" t="s">
        <v>422</v>
      </c>
      <c r="AO2350" s="48" t="s">
        <v>422</v>
      </c>
      <c r="AP2350" s="48" t="s">
        <v>422</v>
      </c>
      <c r="AQ2350" s="48" t="s">
        <v>422</v>
      </c>
      <c r="AR2350" s="48" t="s">
        <v>422</v>
      </c>
      <c r="AS2350" s="48" t="s">
        <v>422</v>
      </c>
      <c r="AT2350" s="48" t="s">
        <v>422</v>
      </c>
      <c r="AU2350" s="48" t="s">
        <v>422</v>
      </c>
      <c r="AV2350" s="48" t="s">
        <v>422</v>
      </c>
      <c r="AW2350" s="48" t="s">
        <v>422</v>
      </c>
      <c r="AX2350" s="48" t="s">
        <v>422</v>
      </c>
      <c r="AY2350" s="48" t="s">
        <v>422</v>
      </c>
      <c r="AZ2350" s="28" t="s">
        <v>422</v>
      </c>
    </row>
    <row r="2351" ht="15.75" customHeight="1">
      <c r="A2351" s="40">
        <v>2114.0</v>
      </c>
      <c r="B2351" s="28" t="s">
        <v>6058</v>
      </c>
      <c r="C2351" s="41"/>
      <c r="D2351" s="42">
        <f t="array" ref="D2351">index(systems,match($A2351,INDEX(systems,0,1),),3)</f>
        <v>391.866</v>
      </c>
      <c r="E2351" s="42">
        <f t="array" ref="E2351">index(systems,match($A2351,INDEX(systems,0,1),),4)</f>
        <v>224.844</v>
      </c>
      <c r="F2351" s="43" t="str">
        <f>IFERROR(__xludf.DUMMYFUNCTION("let(row, match($B2351&amp;if($C2351&lt;&gt;"""","" [""&amp;$C2351&amp;""]"",""""),index(nebulae,,2),0),join("","",iferror(round(index(nebulae,row,5)/2,3),1),iferror(round(index(nebulae,row,6)/2,3),1),0))"),"1,1,0")</f>
        <v>1,1,0</v>
      </c>
      <c r="G2351" s="44" t="s">
        <v>6059</v>
      </c>
      <c r="H2351" s="45">
        <f t="array" ref="H2351">let(systemId,match(A2351,index(systems,0,1),),refSystemId,match($H$1,index(systems,0,1),),x,index(systems,systemId,3),y,index(systems,systemId,4),refX,index(systems,refSystemId,3),refY,index(systems,refSystemId,4),round(sqrt((x-refX)^2+(y-refY)^2),3))</f>
        <v>451.79</v>
      </c>
      <c r="I2351" s="62" t="s">
        <v>408</v>
      </c>
      <c r="J2351" s="62" t="s">
        <v>408</v>
      </c>
      <c r="K2351" s="62" t="s">
        <v>408</v>
      </c>
      <c r="L2351" s="53"/>
      <c r="M2351" s="53"/>
      <c r="N2351" s="28" t="s">
        <v>1397</v>
      </c>
      <c r="O2351" s="48" t="s">
        <v>1397</v>
      </c>
      <c r="P2351" s="48" t="s">
        <v>1397</v>
      </c>
      <c r="Q2351" s="48" t="s">
        <v>1397</v>
      </c>
      <c r="R2351" s="48" t="s">
        <v>1397</v>
      </c>
      <c r="S2351" s="48" t="s">
        <v>1397</v>
      </c>
      <c r="T2351" s="48" t="s">
        <v>1397</v>
      </c>
      <c r="U2351" s="48" t="s">
        <v>1397</v>
      </c>
      <c r="V2351" s="48" t="s">
        <v>1397</v>
      </c>
      <c r="W2351" s="48" t="s">
        <v>1397</v>
      </c>
      <c r="X2351" s="48" t="s">
        <v>1397</v>
      </c>
      <c r="Y2351" s="48" t="s">
        <v>1397</v>
      </c>
      <c r="Z2351" s="48" t="s">
        <v>1397</v>
      </c>
      <c r="AA2351" s="48" t="s">
        <v>1397</v>
      </c>
      <c r="AB2351" s="48" t="s">
        <v>1397</v>
      </c>
      <c r="AC2351" s="48" t="s">
        <v>1397</v>
      </c>
      <c r="AD2351" s="48" t="s">
        <v>1397</v>
      </c>
      <c r="AE2351" s="48" t="s">
        <v>1397</v>
      </c>
      <c r="AF2351" s="48" t="s">
        <v>1397</v>
      </c>
      <c r="AG2351" s="48" t="s">
        <v>1397</v>
      </c>
      <c r="AH2351" s="48" t="s">
        <v>1397</v>
      </c>
      <c r="AI2351" s="48" t="s">
        <v>1397</v>
      </c>
      <c r="AJ2351" s="48" t="s">
        <v>1397</v>
      </c>
      <c r="AK2351" s="48" t="s">
        <v>1397</v>
      </c>
      <c r="AL2351" s="48" t="s">
        <v>1397</v>
      </c>
      <c r="AM2351" s="48" t="s">
        <v>1397</v>
      </c>
      <c r="AN2351" s="48" t="s">
        <v>1397</v>
      </c>
      <c r="AO2351" s="48" t="s">
        <v>1397</v>
      </c>
      <c r="AP2351" s="48" t="s">
        <v>1397</v>
      </c>
      <c r="AQ2351" s="48" t="s">
        <v>1400</v>
      </c>
      <c r="AR2351" s="52" t="s">
        <v>1400</v>
      </c>
      <c r="AS2351" s="52" t="s">
        <v>1400</v>
      </c>
      <c r="AT2351" s="52" t="s">
        <v>1400</v>
      </c>
      <c r="AU2351" s="52" t="s">
        <v>1400</v>
      </c>
      <c r="AV2351" s="52" t="s">
        <v>777</v>
      </c>
      <c r="AW2351" s="52" t="s">
        <v>777</v>
      </c>
      <c r="AX2351" s="52" t="s">
        <v>777</v>
      </c>
      <c r="AY2351" s="52" t="s">
        <v>777</v>
      </c>
      <c r="AZ2351" s="28" t="s">
        <v>777</v>
      </c>
    </row>
    <row r="2352" ht="15.75" customHeight="1">
      <c r="A2352" s="40">
        <v>2115.0</v>
      </c>
      <c r="B2352" s="28" t="s">
        <v>6060</v>
      </c>
      <c r="C2352" s="41"/>
      <c r="D2352" s="42">
        <f t="array" ref="D2352">index(systems,match($A2352,INDEX(systems,0,1),),3)</f>
        <v>329.056</v>
      </c>
      <c r="E2352" s="42">
        <f t="array" ref="E2352">index(systems,match($A2352,INDEX(systems,0,1),),4)</f>
        <v>-38.305</v>
      </c>
      <c r="F2352" s="43" t="str">
        <f>IFERROR(__xludf.DUMMYFUNCTION("let(row, match($B2352&amp;if($C2352&lt;&gt;"""","" [""&amp;$C2352&amp;""]"",""""),index(nebulae,,2),0),join("","",iferror(round(index(nebulae,row,5)/2,3),1),iferror(round(index(nebulae,row,6)/2,3),1),0))"),"1,1,0")</f>
        <v>1,1,0</v>
      </c>
      <c r="G2352" s="44" t="s">
        <v>6061</v>
      </c>
      <c r="H2352" s="45">
        <f t="array" ref="H2352">let(systemId,match(A2352,index(systems,0,1),),refSystemId,match($H$1,index(systems,0,1),),x,index(systems,systemId,3),y,index(systems,systemId,4),refX,index(systems,refSystemId,3),refY,index(systems,refSystemId,4),round(sqrt((x-refX)^2+(y-refY)^2),3))</f>
        <v>331.278</v>
      </c>
      <c r="I2352" s="41"/>
      <c r="J2352" s="28" t="s">
        <v>418</v>
      </c>
      <c r="K2352" s="41"/>
      <c r="L2352" s="41"/>
      <c r="M2352" s="41"/>
      <c r="N2352" s="28" t="s">
        <v>1574</v>
      </c>
      <c r="O2352" s="48" t="s">
        <v>1574</v>
      </c>
      <c r="P2352" s="48" t="s">
        <v>1574</v>
      </c>
      <c r="Q2352" s="48" t="s">
        <v>1574</v>
      </c>
      <c r="R2352" s="48" t="s">
        <v>1574</v>
      </c>
      <c r="S2352" s="48" t="s">
        <v>1574</v>
      </c>
      <c r="T2352" s="48" t="s">
        <v>1574</v>
      </c>
      <c r="U2352" s="48" t="s">
        <v>1574</v>
      </c>
      <c r="V2352" s="48" t="s">
        <v>1574</v>
      </c>
      <c r="W2352" s="48" t="s">
        <v>1574</v>
      </c>
      <c r="X2352" s="48" t="s">
        <v>1574</v>
      </c>
      <c r="Y2352" s="48" t="s">
        <v>1575</v>
      </c>
      <c r="Z2352" s="48" t="s">
        <v>1575</v>
      </c>
      <c r="AA2352" s="48" t="s">
        <v>1576</v>
      </c>
      <c r="AB2352" s="48" t="s">
        <v>1576</v>
      </c>
      <c r="AC2352" s="48" t="s">
        <v>1576</v>
      </c>
      <c r="AD2352" s="48" t="s">
        <v>1576</v>
      </c>
      <c r="AE2352" s="48" t="s">
        <v>1576</v>
      </c>
      <c r="AF2352" s="48" t="s">
        <v>1576</v>
      </c>
      <c r="AG2352" s="48" t="s">
        <v>1576</v>
      </c>
      <c r="AH2352" s="48" t="s">
        <v>1576</v>
      </c>
      <c r="AI2352" s="48" t="s">
        <v>1576</v>
      </c>
      <c r="AJ2352" s="48" t="s">
        <v>1576</v>
      </c>
      <c r="AK2352" s="48" t="s">
        <v>1576</v>
      </c>
      <c r="AL2352" s="48" t="s">
        <v>1576</v>
      </c>
      <c r="AM2352" s="48" t="s">
        <v>1576</v>
      </c>
      <c r="AN2352" s="48" t="s">
        <v>1576</v>
      </c>
      <c r="AO2352" s="48" t="s">
        <v>1575</v>
      </c>
      <c r="AP2352" s="48" t="s">
        <v>1575</v>
      </c>
      <c r="AQ2352" s="48" t="s">
        <v>1575</v>
      </c>
      <c r="AR2352" s="48" t="s">
        <v>1575</v>
      </c>
      <c r="AS2352" s="48" t="s">
        <v>1575</v>
      </c>
      <c r="AT2352" s="48" t="s">
        <v>1575</v>
      </c>
      <c r="AU2352" s="48" t="s">
        <v>1575</v>
      </c>
      <c r="AV2352" s="48" t="s">
        <v>1575</v>
      </c>
      <c r="AW2352" s="48" t="s">
        <v>1575</v>
      </c>
      <c r="AX2352" s="48" t="s">
        <v>1575</v>
      </c>
      <c r="AY2352" s="48" t="s">
        <v>1575</v>
      </c>
      <c r="AZ2352" s="28" t="s">
        <v>1575</v>
      </c>
    </row>
    <row r="2353" ht="15.75" customHeight="1">
      <c r="A2353" s="40">
        <v>2116.0</v>
      </c>
      <c r="B2353" s="28" t="s">
        <v>6062</v>
      </c>
      <c r="C2353" s="28" t="s">
        <v>777</v>
      </c>
      <c r="D2353" s="42">
        <f t="array" ref="D2353">index(systems,match($A2353,INDEX(systems,0,1),),3)</f>
        <v>491.303</v>
      </c>
      <c r="E2353" s="42">
        <f t="array" ref="E2353">index(systems,match($A2353,INDEX(systems,0,1),),4)</f>
        <v>99.048</v>
      </c>
      <c r="F2353" s="43" t="str">
        <f>IFERROR(__xludf.DUMMYFUNCTION("let(row, match($B2353&amp;if($C2353&lt;&gt;"""","" [""&amp;$C2353&amp;""]"",""""),index(nebulae,,2),0),join("","",iferror(round(index(nebulae,row,5)/2,3),1),iferror(round(index(nebulae,row,6)/2,3),1),0))"),"1,1,0")</f>
        <v>1,1,0</v>
      </c>
      <c r="G2353" s="44" t="s">
        <v>6063</v>
      </c>
      <c r="H2353" s="45">
        <f t="array" ref="H2353">let(systemId,match(A2353,index(systems,0,1),),refSystemId,match($H$1,index(systems,0,1),),x,index(systems,systemId,3),y,index(systems,systemId,4),refX,index(systems,refSystemId,3),refY,index(systems,refSystemId,4),round(sqrt((x-refX)^2+(y-refY)^2),3))</f>
        <v>501.188</v>
      </c>
      <c r="I2353" s="46" t="s">
        <v>408</v>
      </c>
      <c r="J2353" s="46" t="s">
        <v>408</v>
      </c>
      <c r="K2353" s="46" t="s">
        <v>408</v>
      </c>
      <c r="L2353" s="46" t="s">
        <v>408</v>
      </c>
      <c r="M2353" s="46" t="s">
        <v>408</v>
      </c>
      <c r="N2353" s="28" t="s">
        <v>408</v>
      </c>
      <c r="O2353" s="41"/>
      <c r="P2353" s="48" t="s">
        <v>6064</v>
      </c>
      <c r="Q2353" s="48" t="s">
        <v>6064</v>
      </c>
      <c r="R2353" s="48" t="s">
        <v>6064</v>
      </c>
      <c r="S2353" s="48" t="s">
        <v>6064</v>
      </c>
      <c r="T2353" s="48" t="s">
        <v>6064</v>
      </c>
      <c r="U2353" s="48" t="s">
        <v>6064</v>
      </c>
      <c r="V2353" s="48" t="s">
        <v>6064</v>
      </c>
      <c r="W2353" s="48" t="s">
        <v>6064</v>
      </c>
      <c r="X2353" s="48" t="s">
        <v>6064</v>
      </c>
      <c r="Y2353" s="48" t="s">
        <v>6064</v>
      </c>
      <c r="Z2353" s="48" t="s">
        <v>6064</v>
      </c>
      <c r="AA2353" s="48" t="s">
        <v>6064</v>
      </c>
      <c r="AB2353" s="48" t="s">
        <v>6064</v>
      </c>
      <c r="AC2353" s="48" t="s">
        <v>6064</v>
      </c>
      <c r="AD2353" s="48" t="s">
        <v>6064</v>
      </c>
      <c r="AE2353" s="48" t="s">
        <v>6064</v>
      </c>
      <c r="AF2353" s="48" t="s">
        <v>6064</v>
      </c>
      <c r="AG2353" s="48" t="s">
        <v>6064</v>
      </c>
      <c r="AH2353" s="48" t="s">
        <v>6064</v>
      </c>
      <c r="AI2353" s="48" t="s">
        <v>6064</v>
      </c>
      <c r="AJ2353" s="48" t="s">
        <v>6064</v>
      </c>
      <c r="AK2353" s="48" t="s">
        <v>6064</v>
      </c>
      <c r="AL2353" s="48" t="s">
        <v>6064</v>
      </c>
      <c r="AM2353" s="48" t="s">
        <v>6064</v>
      </c>
      <c r="AN2353" s="48" t="s">
        <v>6064</v>
      </c>
      <c r="AO2353" s="48" t="s">
        <v>6064</v>
      </c>
      <c r="AP2353" s="48" t="s">
        <v>6064</v>
      </c>
      <c r="AQ2353" s="48" t="s">
        <v>6064</v>
      </c>
      <c r="AR2353" s="48" t="s">
        <v>6064</v>
      </c>
      <c r="AS2353" s="48" t="s">
        <v>6064</v>
      </c>
      <c r="AT2353" s="48" t="s">
        <v>777</v>
      </c>
      <c r="AU2353" s="48" t="s">
        <v>777</v>
      </c>
      <c r="AV2353" s="48" t="s">
        <v>777</v>
      </c>
      <c r="AW2353" s="48" t="s">
        <v>777</v>
      </c>
      <c r="AX2353" s="48" t="s">
        <v>777</v>
      </c>
      <c r="AY2353" s="48" t="s">
        <v>777</v>
      </c>
      <c r="AZ2353" s="28" t="s">
        <v>777</v>
      </c>
    </row>
    <row r="2354" ht="15.75" customHeight="1">
      <c r="A2354" s="40">
        <v>2117.0</v>
      </c>
      <c r="B2354" s="28" t="s">
        <v>6065</v>
      </c>
      <c r="C2354" s="41"/>
      <c r="D2354" s="42">
        <f t="array" ref="D2354">index(systems,match($A2354,INDEX(systems,0,1),),3)</f>
        <v>-0.273</v>
      </c>
      <c r="E2354" s="42">
        <f t="array" ref="E2354">index(systems,match($A2354,INDEX(systems,0,1),),4)</f>
        <v>222.518</v>
      </c>
      <c r="F2354" s="43" t="str">
        <f>IFERROR(__xludf.DUMMYFUNCTION("let(row, match($B2354&amp;if($C2354&lt;&gt;"""","" [""&amp;$C2354&amp;""]"",""""),index(nebulae,,2),0),join("","",iferror(round(index(nebulae,row,5)/2,3),1),iferror(round(index(nebulae,row,6)/2,3),1),0))"),"1,1,0")</f>
        <v>1,1,0</v>
      </c>
      <c r="G2354" s="44" t="s">
        <v>6066</v>
      </c>
      <c r="H2354" s="45">
        <f t="array" ref="H2354">let(systemId,match(A2354,index(systems,0,1),),refSystemId,match($H$1,index(systems,0,1),),x,index(systems,systemId,3),y,index(systems,systemId,4),refX,index(systems,refSystemId,3),refY,index(systems,refSystemId,4),round(sqrt((x-refX)^2+(y-refY)^2),3))</f>
        <v>222.518</v>
      </c>
      <c r="I2354" s="46" t="s">
        <v>408</v>
      </c>
      <c r="J2354" s="46" t="s">
        <v>408</v>
      </c>
      <c r="K2354" s="46" t="s">
        <v>408</v>
      </c>
      <c r="L2354" s="46" t="s">
        <v>408</v>
      </c>
      <c r="M2354" s="47" t="s">
        <v>408</v>
      </c>
      <c r="N2354" s="49" t="s">
        <v>408</v>
      </c>
      <c r="O2354" s="54"/>
      <c r="P2354" s="52" t="s">
        <v>692</v>
      </c>
      <c r="Q2354" s="52" t="s">
        <v>692</v>
      </c>
      <c r="R2354" s="52" t="s">
        <v>692</v>
      </c>
      <c r="S2354" s="48" t="s">
        <v>692</v>
      </c>
      <c r="T2354" s="52" t="s">
        <v>692</v>
      </c>
      <c r="U2354" s="52" t="s">
        <v>692</v>
      </c>
      <c r="V2354" s="52" t="s">
        <v>692</v>
      </c>
      <c r="W2354" s="52" t="s">
        <v>692</v>
      </c>
      <c r="X2354" s="52" t="s">
        <v>943</v>
      </c>
      <c r="Y2354" s="52" t="s">
        <v>694</v>
      </c>
      <c r="Z2354" s="52" t="s">
        <v>409</v>
      </c>
      <c r="AA2354" s="52" t="s">
        <v>695</v>
      </c>
      <c r="AB2354" s="52" t="s">
        <v>695</v>
      </c>
      <c r="AC2354" s="52" t="s">
        <v>695</v>
      </c>
      <c r="AD2354" s="52" t="s">
        <v>695</v>
      </c>
      <c r="AE2354" s="52" t="s">
        <v>695</v>
      </c>
      <c r="AF2354" s="52" t="s">
        <v>695</v>
      </c>
      <c r="AG2354" s="52" t="s">
        <v>849</v>
      </c>
      <c r="AH2354" s="52" t="s">
        <v>849</v>
      </c>
      <c r="AI2354" s="52" t="s">
        <v>849</v>
      </c>
      <c r="AJ2354" s="52" t="s">
        <v>849</v>
      </c>
      <c r="AK2354" s="52" t="s">
        <v>849</v>
      </c>
      <c r="AL2354" s="52" t="s">
        <v>849</v>
      </c>
      <c r="AM2354" s="52" t="s">
        <v>849</v>
      </c>
      <c r="AN2354" s="52" t="s">
        <v>849</v>
      </c>
      <c r="AO2354" s="52" t="s">
        <v>849</v>
      </c>
      <c r="AP2354" s="52" t="s">
        <v>849</v>
      </c>
      <c r="AQ2354" s="52" t="s">
        <v>849</v>
      </c>
      <c r="AR2354" s="48" t="s">
        <v>849</v>
      </c>
      <c r="AS2354" s="48" t="s">
        <v>849</v>
      </c>
      <c r="AT2354" s="48" t="s">
        <v>849</v>
      </c>
      <c r="AU2354" s="48" t="s">
        <v>849</v>
      </c>
      <c r="AV2354" s="48" t="s">
        <v>531</v>
      </c>
      <c r="AW2354" s="48" t="s">
        <v>531</v>
      </c>
      <c r="AX2354" s="48" t="s">
        <v>531</v>
      </c>
      <c r="AY2354" s="48" t="s">
        <v>531</v>
      </c>
      <c r="AZ2354" s="28" t="s">
        <v>531</v>
      </c>
    </row>
    <row r="2355" ht="15.75" customHeight="1">
      <c r="A2355" s="40">
        <v>3027.0</v>
      </c>
      <c r="B2355" s="28" t="s">
        <v>6067</v>
      </c>
      <c r="C2355" s="41"/>
      <c r="D2355" s="42">
        <f t="array" ref="D2355">index(systems,match($A2355,INDEX(systems,0,1),),3)</f>
        <v>-402.692</v>
      </c>
      <c r="E2355" s="42">
        <f t="array" ref="E2355">index(systems,match($A2355,INDEX(systems,0,1),),4)</f>
        <v>1025.944</v>
      </c>
      <c r="F2355" s="43" t="str">
        <f>IFERROR(__xludf.DUMMYFUNCTION("let(row, match($B2355&amp;if($C2355&lt;&gt;"""","" [""&amp;$C2355&amp;""]"",""""),index(nebulae,,2),0),join("","",iferror(round(index(nebulae,row,5)/2,3),1),iferror(round(index(nebulae,row,6)/2,3),1),0))"),"1,1,0")</f>
        <v>1,1,0</v>
      </c>
      <c r="G2355" s="44" t="s">
        <v>6068</v>
      </c>
      <c r="H2355" s="45">
        <f t="array" ref="H2355">let(systemId,match(A2355,index(systems,0,1),),refSystemId,match($H$1,index(systems,0,1),),x,index(systems,systemId,3),y,index(systems,systemId,4),refX,index(systems,refSystemId,3),refY,index(systems,refSystemId,4),round(sqrt((x-refX)^2+(y-refY)^2),3))</f>
        <v>1102.144</v>
      </c>
      <c r="I2355" s="55"/>
      <c r="J2355" s="55"/>
      <c r="K2355" s="55"/>
      <c r="L2355" s="55"/>
      <c r="M2355" s="55"/>
      <c r="N2355" s="55"/>
      <c r="O2355" s="55"/>
      <c r="P2355" s="56" t="s">
        <v>408</v>
      </c>
      <c r="Q2355" s="56" t="s">
        <v>408</v>
      </c>
      <c r="R2355" s="56" t="s">
        <v>408</v>
      </c>
      <c r="S2355" s="56" t="s">
        <v>408</v>
      </c>
      <c r="T2355" s="56" t="s">
        <v>408</v>
      </c>
      <c r="U2355" s="56" t="s">
        <v>408</v>
      </c>
      <c r="V2355" s="56" t="s">
        <v>408</v>
      </c>
      <c r="W2355" s="56" t="s">
        <v>408</v>
      </c>
      <c r="X2355" s="56" t="s">
        <v>408</v>
      </c>
      <c r="Y2355" s="56" t="s">
        <v>408</v>
      </c>
      <c r="Z2355" s="56" t="s">
        <v>408</v>
      </c>
      <c r="AA2355" s="56" t="s">
        <v>408</v>
      </c>
      <c r="AB2355" s="52" t="s">
        <v>1102</v>
      </c>
      <c r="AC2355" s="52" t="s">
        <v>1102</v>
      </c>
      <c r="AD2355" s="52" t="s">
        <v>1102</v>
      </c>
      <c r="AE2355" s="52" t="s">
        <v>1102</v>
      </c>
      <c r="AF2355" s="52" t="s">
        <v>1102</v>
      </c>
      <c r="AG2355" s="52" t="s">
        <v>1102</v>
      </c>
      <c r="AH2355" s="52" t="s">
        <v>1102</v>
      </c>
      <c r="AI2355" s="52" t="s">
        <v>1102</v>
      </c>
      <c r="AJ2355" s="52" t="s">
        <v>1102</v>
      </c>
      <c r="AK2355" s="52" t="s">
        <v>1102</v>
      </c>
      <c r="AL2355" s="52" t="s">
        <v>1102</v>
      </c>
      <c r="AM2355" s="52" t="s">
        <v>1102</v>
      </c>
      <c r="AN2355" s="52" t="s">
        <v>1102</v>
      </c>
      <c r="AO2355" s="49" t="s">
        <v>1102</v>
      </c>
      <c r="AP2355" s="52" t="s">
        <v>1102</v>
      </c>
      <c r="AQ2355" s="56" t="s">
        <v>422</v>
      </c>
      <c r="AR2355" s="56" t="s">
        <v>422</v>
      </c>
      <c r="AS2355" s="56" t="s">
        <v>422</v>
      </c>
      <c r="AT2355" s="56" t="s">
        <v>422</v>
      </c>
      <c r="AU2355" s="51" t="s">
        <v>422</v>
      </c>
      <c r="AV2355" s="55"/>
      <c r="AW2355" s="55"/>
      <c r="AX2355" s="55"/>
      <c r="AY2355" s="55"/>
      <c r="AZ2355" s="55"/>
    </row>
    <row r="2356" ht="15.75" customHeight="1">
      <c r="A2356" s="40">
        <v>2118.0</v>
      </c>
      <c r="B2356" s="28" t="s">
        <v>6069</v>
      </c>
      <c r="C2356" s="41"/>
      <c r="D2356" s="42">
        <f t="array" ref="D2356">index(systems,match($A2356,INDEX(systems,0,1),),3)</f>
        <v>61.773</v>
      </c>
      <c r="E2356" s="42">
        <f t="array" ref="E2356">index(systems,match($A2356,INDEX(systems,0,1),),4)</f>
        <v>-175.778</v>
      </c>
      <c r="F2356" s="43" t="str">
        <f>IFERROR(__xludf.DUMMYFUNCTION("let(row, match($B2356&amp;if($C2356&lt;&gt;"""","" [""&amp;$C2356&amp;""]"",""""),index(nebulae,,2),0),join("","",iferror(round(index(nebulae,row,5)/2,3),1),iferror(round(index(nebulae,row,6)/2,3),1),0))"),"1,1,0")</f>
        <v>1,1,0</v>
      </c>
      <c r="G2356" s="44" t="s">
        <v>6070</v>
      </c>
      <c r="H2356" s="45">
        <f t="array" ref="H2356">let(systemId,match(A2356,index(systems,0,1),),refSystemId,match($H$1,index(systems,0,1),),x,index(systems,systemId,3),y,index(systems,systemId,4),refX,index(systems,refSystemId,3),refY,index(systems,refSystemId,4),round(sqrt((x-refX)^2+(y-refY)^2),3))</f>
        <v>186.316</v>
      </c>
      <c r="I2356" s="28" t="s">
        <v>408</v>
      </c>
      <c r="J2356" s="41"/>
      <c r="K2356" s="41"/>
      <c r="L2356" s="41"/>
      <c r="M2356" s="28" t="s">
        <v>755</v>
      </c>
      <c r="N2356" s="59" t="s">
        <v>634</v>
      </c>
      <c r="O2356" s="48" t="s">
        <v>634</v>
      </c>
      <c r="P2356" s="48" t="s">
        <v>634</v>
      </c>
      <c r="Q2356" s="48" t="s">
        <v>634</v>
      </c>
      <c r="R2356" s="48" t="s">
        <v>634</v>
      </c>
      <c r="S2356" s="48" t="s">
        <v>634</v>
      </c>
      <c r="T2356" s="48" t="s">
        <v>634</v>
      </c>
      <c r="U2356" s="48" t="s">
        <v>634</v>
      </c>
      <c r="V2356" s="48" t="s">
        <v>634</v>
      </c>
      <c r="W2356" s="48" t="s">
        <v>634</v>
      </c>
      <c r="X2356" s="48" t="s">
        <v>634</v>
      </c>
      <c r="Y2356" s="48" t="s">
        <v>634</v>
      </c>
      <c r="Z2356" s="48" t="s">
        <v>634</v>
      </c>
      <c r="AA2356" s="48" t="s">
        <v>634</v>
      </c>
      <c r="AB2356" s="48" t="s">
        <v>634</v>
      </c>
      <c r="AC2356" s="48" t="s">
        <v>634</v>
      </c>
      <c r="AD2356" s="48" t="s">
        <v>634</v>
      </c>
      <c r="AE2356" s="48" t="s">
        <v>634</v>
      </c>
      <c r="AF2356" s="48" t="s">
        <v>634</v>
      </c>
      <c r="AG2356" s="48" t="s">
        <v>634</v>
      </c>
      <c r="AH2356" s="48" t="s">
        <v>634</v>
      </c>
      <c r="AI2356" s="48" t="s">
        <v>634</v>
      </c>
      <c r="AJ2356" s="48" t="s">
        <v>634</v>
      </c>
      <c r="AK2356" s="48" t="s">
        <v>634</v>
      </c>
      <c r="AL2356" s="48" t="s">
        <v>634</v>
      </c>
      <c r="AM2356" s="48" t="s">
        <v>634</v>
      </c>
      <c r="AN2356" s="48" t="s">
        <v>634</v>
      </c>
      <c r="AO2356" s="48" t="s">
        <v>634</v>
      </c>
      <c r="AP2356" s="48" t="s">
        <v>505</v>
      </c>
      <c r="AQ2356" s="48" t="s">
        <v>634</v>
      </c>
      <c r="AR2356" s="48" t="s">
        <v>634</v>
      </c>
      <c r="AS2356" s="48" t="s">
        <v>634</v>
      </c>
      <c r="AT2356" s="48" t="s">
        <v>634</v>
      </c>
      <c r="AU2356" s="48" t="s">
        <v>634</v>
      </c>
      <c r="AV2356" s="48" t="s">
        <v>634</v>
      </c>
      <c r="AW2356" s="48" t="s">
        <v>634</v>
      </c>
      <c r="AX2356" s="48" t="s">
        <v>634</v>
      </c>
      <c r="AY2356" s="48" t="s">
        <v>634</v>
      </c>
      <c r="AZ2356" s="28" t="s">
        <v>634</v>
      </c>
    </row>
    <row r="2357" ht="15.75" customHeight="1">
      <c r="A2357" s="40">
        <v>2119.0</v>
      </c>
      <c r="B2357" s="28" t="s">
        <v>6071</v>
      </c>
      <c r="C2357" s="41"/>
      <c r="D2357" s="42">
        <f t="array" ref="D2357">index(systems,match($A2357,INDEX(systems,0,1),),3)</f>
        <v>45.232</v>
      </c>
      <c r="E2357" s="42">
        <f t="array" ref="E2357">index(systems,match($A2357,INDEX(systems,0,1),),4)</f>
        <v>-314.88</v>
      </c>
      <c r="F2357" s="43" t="str">
        <f>IFERROR(__xludf.DUMMYFUNCTION("let(row, match($B2357&amp;if($C2357&lt;&gt;"""","" [""&amp;$C2357&amp;""]"",""""),index(nebulae,,2),0),join("","",iferror(round(index(nebulae,row,5)/2,3),1),iferror(round(index(nebulae,row,6)/2,3),1),0))"),"1,1,0")</f>
        <v>1,1,0</v>
      </c>
      <c r="G2357" s="44" t="s">
        <v>6072</v>
      </c>
      <c r="H2357" s="45">
        <f t="array" ref="H2357">let(systemId,match(A2357,index(systems,0,1),),refSystemId,match($H$1,index(systems,0,1),),x,index(systems,systemId,3),y,index(systems,systemId,4),refX,index(systems,refSystemId,3),refY,index(systems,refSystemId,4),round(sqrt((x-refX)^2+(y-refY)^2),3))</f>
        <v>318.112</v>
      </c>
      <c r="I2357" s="28" t="s">
        <v>418</v>
      </c>
      <c r="J2357" s="41"/>
      <c r="K2357" s="41"/>
      <c r="L2357" s="41"/>
      <c r="M2357" s="28" t="s">
        <v>966</v>
      </c>
      <c r="N2357" s="28" t="s">
        <v>1005</v>
      </c>
      <c r="O2357" s="48" t="s">
        <v>1005</v>
      </c>
      <c r="P2357" s="48" t="s">
        <v>1005</v>
      </c>
      <c r="Q2357" s="48" t="s">
        <v>1005</v>
      </c>
      <c r="R2357" s="48" t="s">
        <v>1005</v>
      </c>
      <c r="S2357" s="48" t="s">
        <v>1005</v>
      </c>
      <c r="T2357" s="48" t="s">
        <v>1005</v>
      </c>
      <c r="U2357" s="48" t="s">
        <v>1005</v>
      </c>
      <c r="V2357" s="48" t="s">
        <v>1005</v>
      </c>
      <c r="W2357" s="48" t="s">
        <v>1005</v>
      </c>
      <c r="X2357" s="48" t="s">
        <v>1005</v>
      </c>
      <c r="Y2357" s="48" t="s">
        <v>1005</v>
      </c>
      <c r="Z2357" s="48" t="s">
        <v>1005</v>
      </c>
      <c r="AA2357" s="48" t="s">
        <v>1005</v>
      </c>
      <c r="AB2357" s="48" t="s">
        <v>1005</v>
      </c>
      <c r="AC2357" s="48" t="s">
        <v>1005</v>
      </c>
      <c r="AD2357" s="48" t="s">
        <v>1005</v>
      </c>
      <c r="AE2357" s="48" t="s">
        <v>1005</v>
      </c>
      <c r="AF2357" s="48" t="s">
        <v>1005</v>
      </c>
      <c r="AG2357" s="48" t="s">
        <v>1005</v>
      </c>
      <c r="AH2357" s="48" t="s">
        <v>1005</v>
      </c>
      <c r="AI2357" s="48" t="s">
        <v>1005</v>
      </c>
      <c r="AJ2357" s="48" t="s">
        <v>1005</v>
      </c>
      <c r="AK2357" s="48" t="s">
        <v>1005</v>
      </c>
      <c r="AL2357" s="48" t="s">
        <v>1005</v>
      </c>
      <c r="AM2357" s="48" t="s">
        <v>1005</v>
      </c>
      <c r="AN2357" s="48" t="s">
        <v>1005</v>
      </c>
      <c r="AO2357" s="48" t="s">
        <v>1005</v>
      </c>
      <c r="AP2357" s="48" t="s">
        <v>1005</v>
      </c>
      <c r="AQ2357" s="48" t="s">
        <v>1005</v>
      </c>
      <c r="AR2357" s="48" t="s">
        <v>1005</v>
      </c>
      <c r="AS2357" s="48" t="s">
        <v>1005</v>
      </c>
      <c r="AT2357" s="48" t="s">
        <v>1005</v>
      </c>
      <c r="AU2357" s="48" t="s">
        <v>1005</v>
      </c>
      <c r="AV2357" s="48" t="s">
        <v>1475</v>
      </c>
      <c r="AW2357" s="48" t="s">
        <v>1475</v>
      </c>
      <c r="AX2357" s="48" t="s">
        <v>1475</v>
      </c>
      <c r="AY2357" s="48" t="s">
        <v>1475</v>
      </c>
      <c r="AZ2357" s="28" t="s">
        <v>1475</v>
      </c>
    </row>
    <row r="2358" ht="15.75" customHeight="1">
      <c r="A2358" s="40">
        <v>2120.0</v>
      </c>
      <c r="B2358" s="28" t="s">
        <v>6073</v>
      </c>
      <c r="C2358" s="41"/>
      <c r="D2358" s="42">
        <f t="array" ref="D2358">index(systems,match($A2358,INDEX(systems,0,1),),3)</f>
        <v>-411.541</v>
      </c>
      <c r="E2358" s="42">
        <f t="array" ref="E2358">index(systems,match($A2358,INDEX(systems,0,1),),4)</f>
        <v>83.452</v>
      </c>
      <c r="F2358" s="43" t="str">
        <f>IFERROR(__xludf.DUMMYFUNCTION("let(row, match($B2358&amp;if($C2358&lt;&gt;"""","" [""&amp;$C2358&amp;""]"",""""),index(nebulae,,2),0),join("","",iferror(round(index(nebulae,row,5)/2,3),1),iferror(round(index(nebulae,row,6)/2,3),1),0))"),"1,1,0")</f>
        <v>1,1,0</v>
      </c>
      <c r="G2358" s="44" t="s">
        <v>6074</v>
      </c>
      <c r="H2358" s="45">
        <f t="array" ref="H2358">let(systemId,match(A2358,index(systems,0,1),),refSystemId,match($H$1,index(systems,0,1),),x,index(systems,systemId,3),y,index(systems,systemId,4),refX,index(systems,refSystemId,3),refY,index(systems,refSystemId,4),round(sqrt((x-refX)^2+(y-refY)^2),3))</f>
        <v>419.917</v>
      </c>
      <c r="I2358" s="46" t="s">
        <v>408</v>
      </c>
      <c r="J2358" s="46" t="s">
        <v>408</v>
      </c>
      <c r="K2358" s="46" t="s">
        <v>408</v>
      </c>
      <c r="L2358" s="46" t="s">
        <v>408</v>
      </c>
      <c r="M2358" s="46" t="s">
        <v>408</v>
      </c>
      <c r="N2358" s="28" t="s">
        <v>408</v>
      </c>
      <c r="O2358" s="41"/>
      <c r="P2358" s="48" t="s">
        <v>461</v>
      </c>
      <c r="Q2358" s="48" t="s">
        <v>461</v>
      </c>
      <c r="R2358" s="48" t="s">
        <v>461</v>
      </c>
      <c r="S2358" s="48" t="s">
        <v>449</v>
      </c>
      <c r="T2358" s="48" t="s">
        <v>449</v>
      </c>
      <c r="U2358" s="48" t="s">
        <v>449</v>
      </c>
      <c r="V2358" s="48" t="s">
        <v>449</v>
      </c>
      <c r="W2358" s="48" t="s">
        <v>449</v>
      </c>
      <c r="X2358" s="48" t="s">
        <v>449</v>
      </c>
      <c r="Y2358" s="48" t="s">
        <v>449</v>
      </c>
      <c r="Z2358" s="48" t="s">
        <v>449</v>
      </c>
      <c r="AA2358" s="48" t="s">
        <v>462</v>
      </c>
      <c r="AB2358" s="48" t="s">
        <v>462</v>
      </c>
      <c r="AC2358" s="48" t="s">
        <v>462</v>
      </c>
      <c r="AD2358" s="48" t="s">
        <v>462</v>
      </c>
      <c r="AE2358" s="48" t="s">
        <v>462</v>
      </c>
      <c r="AF2358" s="48" t="s">
        <v>462</v>
      </c>
      <c r="AG2358" s="48" t="s">
        <v>462</v>
      </c>
      <c r="AH2358" s="48" t="s">
        <v>463</v>
      </c>
      <c r="AI2358" s="48" t="s">
        <v>464</v>
      </c>
      <c r="AJ2358" s="48" t="s">
        <v>464</v>
      </c>
      <c r="AK2358" s="48" t="s">
        <v>464</v>
      </c>
      <c r="AL2358" s="48" t="s">
        <v>464</v>
      </c>
      <c r="AM2358" s="48" t="s">
        <v>464</v>
      </c>
      <c r="AN2358" s="48" t="s">
        <v>464</v>
      </c>
      <c r="AO2358" s="48" t="s">
        <v>464</v>
      </c>
      <c r="AP2358" s="48" t="s">
        <v>464</v>
      </c>
      <c r="AQ2358" s="48" t="s">
        <v>465</v>
      </c>
      <c r="AR2358" s="48" t="s">
        <v>465</v>
      </c>
      <c r="AS2358" s="48" t="s">
        <v>466</v>
      </c>
      <c r="AT2358" s="52" t="s">
        <v>467</v>
      </c>
      <c r="AU2358" s="52" t="s">
        <v>467</v>
      </c>
      <c r="AV2358" s="48" t="s">
        <v>467</v>
      </c>
      <c r="AW2358" s="48" t="s">
        <v>467</v>
      </c>
      <c r="AX2358" s="52" t="s">
        <v>468</v>
      </c>
      <c r="AY2358" s="52" t="s">
        <v>468</v>
      </c>
      <c r="AZ2358" s="49" t="s">
        <v>468</v>
      </c>
    </row>
    <row r="2359" ht="15.75" customHeight="1">
      <c r="A2359" s="40">
        <v>2121.0</v>
      </c>
      <c r="B2359" s="28" t="s">
        <v>6075</v>
      </c>
      <c r="C2359" s="41"/>
      <c r="D2359" s="42">
        <f t="array" ref="D2359">index(systems,match($A2359,INDEX(systems,0,1),),3)</f>
        <v>-150.76</v>
      </c>
      <c r="E2359" s="42">
        <f t="array" ref="E2359">index(systems,match($A2359,INDEX(systems,0,1),),4)</f>
        <v>-93.88</v>
      </c>
      <c r="F2359" s="43" t="str">
        <f>IFERROR(__xludf.DUMMYFUNCTION("let(row, match($B2359&amp;if($C2359&lt;&gt;"""","" [""&amp;$C2359&amp;""]"",""""),index(nebulae,,2),0),join("","",iferror(round(index(nebulae,row,5)/2,3),1),iferror(round(index(nebulae,row,6)/2,3),1),0))"),"1,1,0")</f>
        <v>1,1,0</v>
      </c>
      <c r="G2359" s="44" t="s">
        <v>6076</v>
      </c>
      <c r="H2359" s="45">
        <f t="array" ref="H2359">let(systemId,match(A2359,index(systems,0,1),),refSystemId,match($H$1,index(systems,0,1),),x,index(systems,systemId,3),y,index(systems,systemId,4),refX,index(systems,refSystemId,3),refY,index(systems,refSystemId,4),round(sqrt((x-refX)^2+(y-refY)^2),3))</f>
        <v>177.601</v>
      </c>
      <c r="I2359" s="28" t="s">
        <v>418</v>
      </c>
      <c r="J2359" s="41"/>
      <c r="K2359" s="41"/>
      <c r="L2359" s="41"/>
      <c r="M2359" s="28" t="s">
        <v>560</v>
      </c>
      <c r="N2359" s="28" t="s">
        <v>427</v>
      </c>
      <c r="O2359" s="48" t="s">
        <v>427</v>
      </c>
      <c r="P2359" s="48" t="s">
        <v>427</v>
      </c>
      <c r="Q2359" s="48" t="s">
        <v>427</v>
      </c>
      <c r="R2359" s="48" t="s">
        <v>427</v>
      </c>
      <c r="S2359" s="48" t="s">
        <v>427</v>
      </c>
      <c r="T2359" s="48" t="s">
        <v>427</v>
      </c>
      <c r="U2359" s="48" t="s">
        <v>427</v>
      </c>
      <c r="V2359" s="48" t="s">
        <v>427</v>
      </c>
      <c r="W2359" s="48" t="s">
        <v>427</v>
      </c>
      <c r="X2359" s="48" t="s">
        <v>427</v>
      </c>
      <c r="Y2359" s="48" t="s">
        <v>427</v>
      </c>
      <c r="Z2359" s="48" t="s">
        <v>427</v>
      </c>
      <c r="AA2359" s="48" t="s">
        <v>427</v>
      </c>
      <c r="AB2359" s="48" t="s">
        <v>427</v>
      </c>
      <c r="AC2359" s="48" t="s">
        <v>427</v>
      </c>
      <c r="AD2359" s="48" t="s">
        <v>427</v>
      </c>
      <c r="AE2359" s="48" t="s">
        <v>427</v>
      </c>
      <c r="AF2359" s="48" t="s">
        <v>427</v>
      </c>
      <c r="AG2359" s="48" t="s">
        <v>427</v>
      </c>
      <c r="AH2359" s="48" t="s">
        <v>427</v>
      </c>
      <c r="AI2359" s="48" t="s">
        <v>427</v>
      </c>
      <c r="AJ2359" s="48" t="s">
        <v>427</v>
      </c>
      <c r="AK2359" s="48" t="s">
        <v>427</v>
      </c>
      <c r="AL2359" s="48" t="s">
        <v>427</v>
      </c>
      <c r="AM2359" s="48" t="s">
        <v>427</v>
      </c>
      <c r="AN2359" s="48" t="s">
        <v>427</v>
      </c>
      <c r="AO2359" s="48" t="s">
        <v>427</v>
      </c>
      <c r="AP2359" s="48" t="s">
        <v>427</v>
      </c>
      <c r="AQ2359" s="48" t="s">
        <v>427</v>
      </c>
      <c r="AR2359" s="48" t="s">
        <v>426</v>
      </c>
      <c r="AS2359" s="48" t="s">
        <v>426</v>
      </c>
      <c r="AT2359" s="48" t="s">
        <v>946</v>
      </c>
      <c r="AU2359" s="48" t="s">
        <v>946</v>
      </c>
      <c r="AV2359" s="48" t="s">
        <v>946</v>
      </c>
      <c r="AW2359" s="48" t="s">
        <v>946</v>
      </c>
      <c r="AX2359" s="48" t="s">
        <v>605</v>
      </c>
      <c r="AY2359" s="48" t="s">
        <v>605</v>
      </c>
      <c r="AZ2359" s="51" t="s">
        <v>605</v>
      </c>
    </row>
    <row r="2360" ht="15.75" customHeight="1">
      <c r="A2360" s="40">
        <v>2122.0</v>
      </c>
      <c r="B2360" s="28" t="s">
        <v>6077</v>
      </c>
      <c r="C2360" s="41"/>
      <c r="D2360" s="42">
        <f t="array" ref="D2360">index(systems,match($A2360,INDEX(systems,0,1),),3)</f>
        <v>-41.881</v>
      </c>
      <c r="E2360" s="42">
        <f t="array" ref="E2360">index(systems,match($A2360,INDEX(systems,0,1),),4)</f>
        <v>212.179</v>
      </c>
      <c r="F2360" s="43" t="str">
        <f>IFERROR(__xludf.DUMMYFUNCTION("let(row, match($B2360&amp;if($C2360&lt;&gt;"""","" [""&amp;$C2360&amp;""]"",""""),index(nebulae,,2),0),join("","",iferror(round(index(nebulae,row,5)/2,3),1),iferror(round(index(nebulae,row,6)/2,3),1),0))"),"1,1,0")</f>
        <v>1,1,0</v>
      </c>
      <c r="G2360" s="44" t="s">
        <v>6078</v>
      </c>
      <c r="H2360" s="45">
        <f t="array" ref="H2360">let(systemId,match(A2360,index(systems,0,1),),refSystemId,match($H$1,index(systems,0,1),),x,index(systems,systemId,3),y,index(systems,systemId,4),refX,index(systems,refSystemId,3),refY,index(systems,refSystemId,4),round(sqrt((x-refX)^2+(y-refY)^2),3))</f>
        <v>216.273</v>
      </c>
      <c r="I2360" s="41"/>
      <c r="J2360" s="41"/>
      <c r="K2360" s="28" t="s">
        <v>690</v>
      </c>
      <c r="L2360" s="28" t="s">
        <v>690</v>
      </c>
      <c r="M2360" s="48" t="s">
        <v>691</v>
      </c>
      <c r="N2360" s="28" t="s">
        <v>692</v>
      </c>
      <c r="O2360" s="48" t="s">
        <v>692</v>
      </c>
      <c r="P2360" s="48" t="s">
        <v>692</v>
      </c>
      <c r="Q2360" s="48" t="s">
        <v>692</v>
      </c>
      <c r="R2360" s="48" t="s">
        <v>692</v>
      </c>
      <c r="S2360" s="48" t="s">
        <v>692</v>
      </c>
      <c r="T2360" s="48" t="s">
        <v>692</v>
      </c>
      <c r="U2360" s="48" t="s">
        <v>692</v>
      </c>
      <c r="V2360" s="48" t="s">
        <v>692</v>
      </c>
      <c r="W2360" s="48" t="s">
        <v>692</v>
      </c>
      <c r="X2360" s="48" t="s">
        <v>943</v>
      </c>
      <c r="Y2360" s="48" t="s">
        <v>409</v>
      </c>
      <c r="Z2360" s="48" t="s">
        <v>409</v>
      </c>
      <c r="AA2360" s="48" t="s">
        <v>1717</v>
      </c>
      <c r="AB2360" s="48" t="s">
        <v>1717</v>
      </c>
      <c r="AC2360" s="48" t="s">
        <v>1717</v>
      </c>
      <c r="AD2360" s="48" t="s">
        <v>1717</v>
      </c>
      <c r="AE2360" s="48" t="s">
        <v>1717</v>
      </c>
      <c r="AF2360" s="48" t="s">
        <v>1717</v>
      </c>
      <c r="AG2360" s="48" t="s">
        <v>1718</v>
      </c>
      <c r="AH2360" s="48" t="s">
        <v>1719</v>
      </c>
      <c r="AI2360" s="48" t="s">
        <v>1139</v>
      </c>
      <c r="AJ2360" s="48" t="s">
        <v>1139</v>
      </c>
      <c r="AK2360" s="48" t="s">
        <v>1139</v>
      </c>
      <c r="AL2360" s="48" t="s">
        <v>1139</v>
      </c>
      <c r="AM2360" s="48" t="s">
        <v>1139</v>
      </c>
      <c r="AN2360" s="48" t="s">
        <v>1139</v>
      </c>
      <c r="AO2360" s="48" t="s">
        <v>417</v>
      </c>
      <c r="AP2360" s="48" t="s">
        <v>417</v>
      </c>
      <c r="AQ2360" s="48" t="s">
        <v>849</v>
      </c>
      <c r="AR2360" s="48" t="s">
        <v>849</v>
      </c>
      <c r="AS2360" s="48" t="s">
        <v>849</v>
      </c>
      <c r="AT2360" s="48" t="s">
        <v>849</v>
      </c>
      <c r="AU2360" s="48" t="s">
        <v>849</v>
      </c>
      <c r="AV2360" s="52" t="s">
        <v>849</v>
      </c>
      <c r="AW2360" s="52" t="s">
        <v>849</v>
      </c>
      <c r="AX2360" s="48" t="s">
        <v>531</v>
      </c>
      <c r="AY2360" s="48" t="s">
        <v>531</v>
      </c>
      <c r="AZ2360" s="51" t="s">
        <v>531</v>
      </c>
    </row>
    <row r="2361" ht="15.75" customHeight="1">
      <c r="A2361" s="40">
        <v>2123.0</v>
      </c>
      <c r="B2361" s="28" t="s">
        <v>6079</v>
      </c>
      <c r="C2361" s="41"/>
      <c r="D2361" s="42">
        <f t="array" ref="D2361">index(systems,match($A2361,INDEX(systems,0,1),),3)</f>
        <v>39.275</v>
      </c>
      <c r="E2361" s="42">
        <f t="array" ref="E2361">index(systems,match($A2361,INDEX(systems,0,1),),4)</f>
        <v>389.766</v>
      </c>
      <c r="F2361" s="43" t="str">
        <f>IFERROR(__xludf.DUMMYFUNCTION("let(row, match($B2361&amp;if($C2361&lt;&gt;"""","" [""&amp;$C2361&amp;""]"",""""),index(nebulae,,2),0),join("","",iferror(round(index(nebulae,row,5)/2,3),1),iferror(round(index(nebulae,row,6)/2,3),1),0))"),"1,1,0")</f>
        <v>1,1,0</v>
      </c>
      <c r="G2361" s="44" t="s">
        <v>6080</v>
      </c>
      <c r="H2361" s="45">
        <f t="array" ref="H2361">let(systemId,match(A2361,index(systems,0,1),),refSystemId,match($H$1,index(systems,0,1),),x,index(systems,systemId,3),y,index(systems,systemId,4),refX,index(systems,refSystemId,3),refY,index(systems,refSystemId,4),round(sqrt((x-refX)^2+(y-refY)^2),3))</f>
        <v>391.74</v>
      </c>
      <c r="I2361" s="46" t="s">
        <v>6081</v>
      </c>
      <c r="J2361" s="46" t="s">
        <v>6081</v>
      </c>
      <c r="K2361" s="46" t="s">
        <v>6081</v>
      </c>
      <c r="L2361" s="46" t="s">
        <v>6082</v>
      </c>
      <c r="M2361" s="46" t="s">
        <v>6082</v>
      </c>
      <c r="N2361" s="28" t="s">
        <v>6083</v>
      </c>
      <c r="O2361" s="48" t="s">
        <v>6083</v>
      </c>
      <c r="P2361" s="48" t="s">
        <v>6083</v>
      </c>
      <c r="Q2361" s="48" t="s">
        <v>6083</v>
      </c>
      <c r="R2361" s="48" t="s">
        <v>6083</v>
      </c>
      <c r="S2361" s="48" t="s">
        <v>6083</v>
      </c>
      <c r="T2361" s="48" t="s">
        <v>6083</v>
      </c>
      <c r="U2361" s="48" t="s">
        <v>6083</v>
      </c>
      <c r="V2361" s="48" t="s">
        <v>6083</v>
      </c>
      <c r="W2361" s="48" t="s">
        <v>6083</v>
      </c>
      <c r="X2361" s="48" t="s">
        <v>6083</v>
      </c>
      <c r="Y2361" s="48" t="s">
        <v>6083</v>
      </c>
      <c r="Z2361" s="48" t="s">
        <v>6083</v>
      </c>
      <c r="AA2361" s="48" t="s">
        <v>6084</v>
      </c>
      <c r="AB2361" s="48" t="s">
        <v>6084</v>
      </c>
      <c r="AC2361" s="48" t="s">
        <v>6084</v>
      </c>
      <c r="AD2361" s="48" t="s">
        <v>6084</v>
      </c>
      <c r="AE2361" s="48" t="s">
        <v>849</v>
      </c>
      <c r="AF2361" s="48" t="s">
        <v>849</v>
      </c>
      <c r="AG2361" s="48" t="s">
        <v>849</v>
      </c>
      <c r="AH2361" s="48" t="s">
        <v>849</v>
      </c>
      <c r="AI2361" s="48" t="s">
        <v>849</v>
      </c>
      <c r="AJ2361" s="48" t="s">
        <v>849</v>
      </c>
      <c r="AK2361" s="48" t="s">
        <v>849</v>
      </c>
      <c r="AL2361" s="48" t="s">
        <v>849</v>
      </c>
      <c r="AM2361" s="48" t="s">
        <v>849</v>
      </c>
      <c r="AN2361" s="48" t="s">
        <v>849</v>
      </c>
      <c r="AO2361" s="48" t="s">
        <v>697</v>
      </c>
      <c r="AP2361" s="48" t="s">
        <v>697</v>
      </c>
      <c r="AQ2361" s="48" t="s">
        <v>697</v>
      </c>
      <c r="AR2361" s="48" t="s">
        <v>697</v>
      </c>
      <c r="AS2361" s="48" t="s">
        <v>697</v>
      </c>
      <c r="AT2361" s="48" t="s">
        <v>697</v>
      </c>
      <c r="AU2361" s="48" t="s">
        <v>697</v>
      </c>
      <c r="AV2361" s="48" t="s">
        <v>6085</v>
      </c>
      <c r="AW2361" s="48" t="s">
        <v>6085</v>
      </c>
      <c r="AX2361" s="48" t="s">
        <v>6085</v>
      </c>
      <c r="AY2361" s="48" t="s">
        <v>6085</v>
      </c>
      <c r="AZ2361" s="28" t="s">
        <v>6085</v>
      </c>
    </row>
    <row r="2362" ht="15.75" customHeight="1">
      <c r="A2362" s="40">
        <v>2124.0</v>
      </c>
      <c r="B2362" s="28" t="s">
        <v>6086</v>
      </c>
      <c r="C2362" s="41"/>
      <c r="D2362" s="42">
        <f t="array" ref="D2362">index(systems,match($A2362,INDEX(systems,0,1),),3)</f>
        <v>-33.617</v>
      </c>
      <c r="E2362" s="42">
        <f t="array" ref="E2362">index(systems,match($A2362,INDEX(systems,0,1),),4)</f>
        <v>262.84</v>
      </c>
      <c r="F2362" s="43" t="str">
        <f>IFERROR(__xludf.DUMMYFUNCTION("let(row, match($B2362&amp;if($C2362&lt;&gt;"""","" [""&amp;$C2362&amp;""]"",""""),index(nebulae,,2),0),join("","",iferror(round(index(nebulae,row,5)/2,3),1),iferror(round(index(nebulae,row,6)/2,3),1),0))"),"1,1,0")</f>
        <v>1,1,0</v>
      </c>
      <c r="G2362" s="44" t="s">
        <v>6087</v>
      </c>
      <c r="H2362" s="45">
        <f t="array" ref="H2362">let(systemId,match(A2362,index(systems,0,1),),refSystemId,match($H$1,index(systems,0,1),),x,index(systems,systemId,3),y,index(systems,systemId,4),refX,index(systems,refSystemId,3),refY,index(systems,refSystemId,4),round(sqrt((x-refX)^2+(y-refY)^2),3))</f>
        <v>264.981</v>
      </c>
      <c r="I2362" s="28" t="s">
        <v>408</v>
      </c>
      <c r="J2362" s="28" t="s">
        <v>408</v>
      </c>
      <c r="K2362" s="28" t="s">
        <v>408</v>
      </c>
      <c r="L2362" s="28" t="s">
        <v>408</v>
      </c>
      <c r="M2362" s="48" t="s">
        <v>408</v>
      </c>
      <c r="N2362" s="28" t="s">
        <v>408</v>
      </c>
      <c r="O2362" s="41"/>
      <c r="P2362" s="48" t="s">
        <v>409</v>
      </c>
      <c r="Q2362" s="48" t="s">
        <v>409</v>
      </c>
      <c r="R2362" s="48" t="s">
        <v>409</v>
      </c>
      <c r="S2362" s="48" t="s">
        <v>409</v>
      </c>
      <c r="T2362" s="48" t="s">
        <v>409</v>
      </c>
      <c r="U2362" s="48" t="s">
        <v>409</v>
      </c>
      <c r="V2362" s="48" t="s">
        <v>409</v>
      </c>
      <c r="W2362" s="48" t="s">
        <v>409</v>
      </c>
      <c r="X2362" s="48" t="s">
        <v>409</v>
      </c>
      <c r="Y2362" s="48" t="s">
        <v>409</v>
      </c>
      <c r="Z2362" s="48" t="s">
        <v>409</v>
      </c>
      <c r="AA2362" s="48" t="s">
        <v>410</v>
      </c>
      <c r="AB2362" s="48" t="s">
        <v>410</v>
      </c>
      <c r="AC2362" s="48" t="s">
        <v>410</v>
      </c>
      <c r="AD2362" s="48" t="s">
        <v>410</v>
      </c>
      <c r="AE2362" s="48" t="s">
        <v>410</v>
      </c>
      <c r="AF2362" s="48" t="s">
        <v>410</v>
      </c>
      <c r="AG2362" s="48" t="s">
        <v>849</v>
      </c>
      <c r="AH2362" s="48" t="s">
        <v>849</v>
      </c>
      <c r="AI2362" s="48" t="s">
        <v>849</v>
      </c>
      <c r="AJ2362" s="48" t="s">
        <v>849</v>
      </c>
      <c r="AK2362" s="48" t="s">
        <v>849</v>
      </c>
      <c r="AL2362" s="48" t="s">
        <v>849</v>
      </c>
      <c r="AM2362" s="48" t="s">
        <v>849</v>
      </c>
      <c r="AN2362" s="48" t="s">
        <v>849</v>
      </c>
      <c r="AO2362" s="48" t="s">
        <v>849</v>
      </c>
      <c r="AP2362" s="48" t="s">
        <v>849</v>
      </c>
      <c r="AQ2362" s="48" t="s">
        <v>849</v>
      </c>
      <c r="AR2362" s="48" t="s">
        <v>849</v>
      </c>
      <c r="AS2362" s="48" t="s">
        <v>849</v>
      </c>
      <c r="AT2362" s="48" t="s">
        <v>849</v>
      </c>
      <c r="AU2362" s="48" t="s">
        <v>849</v>
      </c>
      <c r="AV2362" s="48" t="s">
        <v>849</v>
      </c>
      <c r="AW2362" s="48" t="s">
        <v>849</v>
      </c>
      <c r="AX2362" s="48" t="s">
        <v>417</v>
      </c>
      <c r="AY2362" s="48" t="s">
        <v>850</v>
      </c>
      <c r="AZ2362" s="51" t="s">
        <v>850</v>
      </c>
    </row>
    <row r="2363" ht="15.75" customHeight="1">
      <c r="A2363" s="40">
        <v>2125.0</v>
      </c>
      <c r="B2363" s="28" t="s">
        <v>6088</v>
      </c>
      <c r="C2363" s="41"/>
      <c r="D2363" s="42">
        <f t="array" ref="D2363">index(systems,match($A2363,INDEX(systems,0,1),),3)</f>
        <v>-286.656</v>
      </c>
      <c r="E2363" s="42">
        <f t="array" ref="E2363">index(systems,match($A2363,INDEX(systems,0,1),),4)</f>
        <v>274.218</v>
      </c>
      <c r="F2363" s="43" t="str">
        <f>IFERROR(__xludf.DUMMYFUNCTION("let(row, match($B2363&amp;if($C2363&lt;&gt;"""","" [""&amp;$C2363&amp;""]"",""""),index(nebulae,,2),0),join("","",iferror(round(index(nebulae,row,5)/2,3),1),iferror(round(index(nebulae,row,6)/2,3),1),0))"),"1,1,0")</f>
        <v>1,1,0</v>
      </c>
      <c r="G2363" s="44" t="s">
        <v>6089</v>
      </c>
      <c r="H2363" s="45">
        <f t="array" ref="H2363">let(systemId,match(A2363,index(systems,0,1),),refSystemId,match($H$1,index(systems,0,1),),x,index(systems,systemId,3),y,index(systems,systemId,4),refX,index(systems,refSystemId,3),refY,index(systems,refSystemId,4),round(sqrt((x-refX)^2+(y-refY)^2),3))</f>
        <v>396.695</v>
      </c>
      <c r="I2363" s="28" t="s">
        <v>408</v>
      </c>
      <c r="J2363" s="28" t="s">
        <v>408</v>
      </c>
      <c r="K2363" s="28" t="s">
        <v>408</v>
      </c>
      <c r="L2363" s="28" t="s">
        <v>408</v>
      </c>
      <c r="M2363" s="48" t="s">
        <v>408</v>
      </c>
      <c r="N2363" s="28" t="s">
        <v>408</v>
      </c>
      <c r="O2363" s="41"/>
      <c r="P2363" s="48" t="s">
        <v>435</v>
      </c>
      <c r="Q2363" s="48" t="s">
        <v>435</v>
      </c>
      <c r="R2363" s="48" t="s">
        <v>435</v>
      </c>
      <c r="S2363" s="48" t="s">
        <v>435</v>
      </c>
      <c r="T2363" s="48" t="s">
        <v>435</v>
      </c>
      <c r="U2363" s="48" t="s">
        <v>435</v>
      </c>
      <c r="V2363" s="48" t="s">
        <v>435</v>
      </c>
      <c r="W2363" s="48" t="s">
        <v>435</v>
      </c>
      <c r="X2363" s="48" t="s">
        <v>435</v>
      </c>
      <c r="Y2363" s="48" t="s">
        <v>435</v>
      </c>
      <c r="Z2363" s="48" t="s">
        <v>435</v>
      </c>
      <c r="AA2363" s="48" t="s">
        <v>436</v>
      </c>
      <c r="AB2363" s="48" t="s">
        <v>436</v>
      </c>
      <c r="AC2363" s="48" t="s">
        <v>436</v>
      </c>
      <c r="AD2363" s="48" t="s">
        <v>436</v>
      </c>
      <c r="AE2363" s="48" t="s">
        <v>436</v>
      </c>
      <c r="AF2363" s="48" t="s">
        <v>436</v>
      </c>
      <c r="AG2363" s="48" t="s">
        <v>436</v>
      </c>
      <c r="AH2363" s="48" t="s">
        <v>437</v>
      </c>
      <c r="AI2363" s="48" t="s">
        <v>417</v>
      </c>
      <c r="AJ2363" s="48" t="s">
        <v>438</v>
      </c>
      <c r="AK2363" s="48" t="s">
        <v>438</v>
      </c>
      <c r="AL2363" s="48" t="s">
        <v>438</v>
      </c>
      <c r="AM2363" s="48" t="s">
        <v>438</v>
      </c>
      <c r="AN2363" s="48" t="s">
        <v>438</v>
      </c>
      <c r="AO2363" s="48" t="s">
        <v>438</v>
      </c>
      <c r="AP2363" s="48" t="s">
        <v>438</v>
      </c>
      <c r="AQ2363" s="48" t="s">
        <v>438</v>
      </c>
      <c r="AR2363" s="48" t="s">
        <v>438</v>
      </c>
      <c r="AS2363" s="48" t="s">
        <v>438</v>
      </c>
      <c r="AT2363" s="48" t="s">
        <v>439</v>
      </c>
      <c r="AU2363" s="48" t="s">
        <v>439</v>
      </c>
      <c r="AV2363" s="48" t="s">
        <v>439</v>
      </c>
      <c r="AW2363" s="48" t="s">
        <v>439</v>
      </c>
      <c r="AX2363" s="52" t="s">
        <v>439</v>
      </c>
      <c r="AY2363" s="52" t="s">
        <v>439</v>
      </c>
      <c r="AZ2363" s="49" t="s">
        <v>439</v>
      </c>
    </row>
    <row r="2364" ht="15.75" customHeight="1">
      <c r="A2364" s="40">
        <v>2126.0</v>
      </c>
      <c r="B2364" s="28" t="s">
        <v>6090</v>
      </c>
      <c r="C2364" s="41"/>
      <c r="D2364" s="42">
        <f t="array" ref="D2364">index(systems,match($A2364,INDEX(systems,0,1),),3)</f>
        <v>140.093</v>
      </c>
      <c r="E2364" s="42">
        <f t="array" ref="E2364">index(systems,match($A2364,INDEX(systems,0,1),),4)</f>
        <v>-212.747</v>
      </c>
      <c r="F2364" s="43" t="str">
        <f>IFERROR(__xludf.DUMMYFUNCTION("let(row, match($B2364&amp;if($C2364&lt;&gt;"""","" [""&amp;$C2364&amp;""]"",""""),index(nebulae,,2),0),join("","",iferror(round(index(nebulae,row,5)/2,3),1),iferror(round(index(nebulae,row,6)/2,3),1),0))"),"1,1,0")</f>
        <v>1,1,0</v>
      </c>
      <c r="G2364" s="44" t="s">
        <v>6091</v>
      </c>
      <c r="H2364" s="45">
        <f t="array" ref="H2364">let(systemId,match(A2364,index(systems,0,1),),refSystemId,match($H$1,index(systems,0,1),),x,index(systems,systemId,3),y,index(systems,systemId,4),refX,index(systems,refSystemId,3),refY,index(systems,refSystemId,4),round(sqrt((x-refX)^2+(y-refY)^2),3))</f>
        <v>254.73</v>
      </c>
      <c r="I2364" s="41"/>
      <c r="J2364" s="28" t="s">
        <v>755</v>
      </c>
      <c r="K2364" s="41"/>
      <c r="L2364" s="41"/>
      <c r="M2364" s="28" t="s">
        <v>500</v>
      </c>
      <c r="N2364" s="28" t="s">
        <v>614</v>
      </c>
      <c r="O2364" s="48" t="s">
        <v>614</v>
      </c>
      <c r="P2364" s="48" t="s">
        <v>614</v>
      </c>
      <c r="Q2364" s="48" t="s">
        <v>614</v>
      </c>
      <c r="R2364" s="48" t="s">
        <v>614</v>
      </c>
      <c r="S2364" s="48" t="s">
        <v>614</v>
      </c>
      <c r="T2364" s="48" t="s">
        <v>614</v>
      </c>
      <c r="U2364" s="48" t="s">
        <v>614</v>
      </c>
      <c r="V2364" s="48" t="s">
        <v>614</v>
      </c>
      <c r="W2364" s="48" t="s">
        <v>614</v>
      </c>
      <c r="X2364" s="48" t="s">
        <v>757</v>
      </c>
      <c r="Y2364" s="48" t="s">
        <v>505</v>
      </c>
      <c r="Z2364" s="48" t="s">
        <v>505</v>
      </c>
      <c r="AA2364" s="48" t="s">
        <v>758</v>
      </c>
      <c r="AB2364" s="48" t="s">
        <v>758</v>
      </c>
      <c r="AC2364" s="48" t="s">
        <v>758</v>
      </c>
      <c r="AD2364" s="48" t="s">
        <v>758</v>
      </c>
      <c r="AE2364" s="48" t="s">
        <v>758</v>
      </c>
      <c r="AF2364" s="48" t="s">
        <v>758</v>
      </c>
      <c r="AG2364" s="48" t="s">
        <v>758</v>
      </c>
      <c r="AH2364" s="48" t="s">
        <v>758</v>
      </c>
      <c r="AI2364" s="48" t="s">
        <v>758</v>
      </c>
      <c r="AJ2364" s="48" t="s">
        <v>758</v>
      </c>
      <c r="AK2364" s="48" t="s">
        <v>758</v>
      </c>
      <c r="AL2364" s="48" t="s">
        <v>758</v>
      </c>
      <c r="AM2364" s="48" t="s">
        <v>758</v>
      </c>
      <c r="AN2364" s="48" t="s">
        <v>758</v>
      </c>
      <c r="AO2364" s="48" t="s">
        <v>505</v>
      </c>
      <c r="AP2364" s="48" t="s">
        <v>505</v>
      </c>
      <c r="AQ2364" s="48" t="s">
        <v>505</v>
      </c>
      <c r="AR2364" s="48" t="s">
        <v>505</v>
      </c>
      <c r="AS2364" s="48" t="s">
        <v>505</v>
      </c>
      <c r="AT2364" s="48" t="s">
        <v>505</v>
      </c>
      <c r="AU2364" s="48" t="s">
        <v>505</v>
      </c>
      <c r="AV2364" s="48" t="s">
        <v>1295</v>
      </c>
      <c r="AW2364" s="48" t="s">
        <v>1295</v>
      </c>
      <c r="AX2364" s="48" t="s">
        <v>1295</v>
      </c>
      <c r="AY2364" s="48" t="s">
        <v>1295</v>
      </c>
      <c r="AZ2364" s="28" t="s">
        <v>1295</v>
      </c>
    </row>
    <row r="2365" ht="15.75" customHeight="1">
      <c r="A2365" s="40">
        <v>2127.0</v>
      </c>
      <c r="B2365" s="28" t="s">
        <v>6092</v>
      </c>
      <c r="C2365" s="41"/>
      <c r="D2365" s="42">
        <f t="array" ref="D2365">index(systems,match($A2365,INDEX(systems,0,1),),3)</f>
        <v>454.679</v>
      </c>
      <c r="E2365" s="42">
        <f t="array" ref="E2365">index(systems,match($A2365,INDEX(systems,0,1),),4)</f>
        <v>-213.639</v>
      </c>
      <c r="F2365" s="43" t="str">
        <f>IFERROR(__xludf.DUMMYFUNCTION("let(row, match($B2365&amp;if($C2365&lt;&gt;"""","" [""&amp;$C2365&amp;""]"",""""),index(nebulae,,2),0),join("","",iferror(round(index(nebulae,row,5)/2,3),1),iferror(round(index(nebulae,row,6)/2,3),1),0))"),"1,1,0")</f>
        <v>1,1,0</v>
      </c>
      <c r="G2365" s="44" t="s">
        <v>6093</v>
      </c>
      <c r="H2365" s="45">
        <f t="array" ref="H2365">let(systemId,match(A2365,index(systems,0,1),),refSystemId,match($H$1,index(systems,0,1),),x,index(systems,systemId,3),y,index(systems,systemId,4),refX,index(systems,refSystemId,3),refY,index(systems,refSystemId,4),round(sqrt((x-refX)^2+(y-refY)^2),3))</f>
        <v>502.369</v>
      </c>
      <c r="I2365" s="46" t="s">
        <v>408</v>
      </c>
      <c r="J2365" s="46" t="s">
        <v>408</v>
      </c>
      <c r="K2365" s="46" t="s">
        <v>408</v>
      </c>
      <c r="L2365" s="46" t="s">
        <v>408</v>
      </c>
      <c r="M2365" s="46" t="s">
        <v>408</v>
      </c>
      <c r="N2365" s="28" t="s">
        <v>408</v>
      </c>
      <c r="O2365" s="41"/>
      <c r="P2365" s="48" t="s">
        <v>597</v>
      </c>
      <c r="Q2365" s="48" t="s">
        <v>597</v>
      </c>
      <c r="R2365" s="48" t="s">
        <v>597</v>
      </c>
      <c r="S2365" s="48" t="s">
        <v>597</v>
      </c>
      <c r="T2365" s="48" t="s">
        <v>597</v>
      </c>
      <c r="U2365" s="48" t="s">
        <v>597</v>
      </c>
      <c r="V2365" s="48" t="s">
        <v>597</v>
      </c>
      <c r="W2365" s="48" t="s">
        <v>597</v>
      </c>
      <c r="X2365" s="48" t="s">
        <v>597</v>
      </c>
      <c r="Y2365" s="48" t="s">
        <v>597</v>
      </c>
      <c r="Z2365" s="48" t="s">
        <v>597</v>
      </c>
      <c r="AA2365" s="48" t="s">
        <v>598</v>
      </c>
      <c r="AB2365" s="48" t="s">
        <v>598</v>
      </c>
      <c r="AC2365" s="48" t="s">
        <v>598</v>
      </c>
      <c r="AD2365" s="48" t="s">
        <v>598</v>
      </c>
      <c r="AE2365" s="48" t="s">
        <v>598</v>
      </c>
      <c r="AF2365" s="48" t="s">
        <v>598</v>
      </c>
      <c r="AG2365" s="48" t="s">
        <v>598</v>
      </c>
      <c r="AH2365" s="48" t="s">
        <v>598</v>
      </c>
      <c r="AI2365" s="48" t="s">
        <v>598</v>
      </c>
      <c r="AJ2365" s="48" t="s">
        <v>598</v>
      </c>
      <c r="AK2365" s="48" t="s">
        <v>598</v>
      </c>
      <c r="AL2365" s="48" t="s">
        <v>598</v>
      </c>
      <c r="AM2365" s="48" t="s">
        <v>598</v>
      </c>
      <c r="AN2365" s="48" t="s">
        <v>598</v>
      </c>
      <c r="AO2365" s="48" t="s">
        <v>597</v>
      </c>
      <c r="AP2365" s="48" t="s">
        <v>597</v>
      </c>
      <c r="AQ2365" s="48" t="s">
        <v>1868</v>
      </c>
      <c r="AR2365" s="48" t="s">
        <v>1868</v>
      </c>
      <c r="AS2365" s="48" t="s">
        <v>1868</v>
      </c>
      <c r="AT2365" s="48" t="s">
        <v>599</v>
      </c>
      <c r="AU2365" s="48" t="s">
        <v>599</v>
      </c>
      <c r="AV2365" s="48" t="s">
        <v>599</v>
      </c>
      <c r="AW2365" s="48" t="s">
        <v>599</v>
      </c>
      <c r="AX2365" s="48" t="s">
        <v>599</v>
      </c>
      <c r="AY2365" s="48" t="s">
        <v>599</v>
      </c>
      <c r="AZ2365" s="28" t="s">
        <v>599</v>
      </c>
    </row>
    <row r="2366" ht="15.75" customHeight="1">
      <c r="A2366" s="40">
        <v>2128.0</v>
      </c>
      <c r="B2366" s="28" t="s">
        <v>6094</v>
      </c>
      <c r="C2366" s="41"/>
      <c r="D2366" s="42">
        <f t="array" ref="D2366">index(systems,match($A2366,INDEX(systems,0,1),),3)</f>
        <v>-292.595</v>
      </c>
      <c r="E2366" s="42">
        <f t="array" ref="E2366">index(systems,match($A2366,INDEX(systems,0,1),),4)</f>
        <v>170.817</v>
      </c>
      <c r="F2366" s="43" t="str">
        <f>IFERROR(__xludf.DUMMYFUNCTION("let(row, match($B2366&amp;if($C2366&lt;&gt;"""","" [""&amp;$C2366&amp;""]"",""""),index(nebulae,,2),0),join("","",iferror(round(index(nebulae,row,5)/2,3),1),iferror(round(index(nebulae,row,6)/2,3),1),0))"),"1,1,0")</f>
        <v>1,1,0</v>
      </c>
      <c r="G2366" s="44" t="s">
        <v>6095</v>
      </c>
      <c r="H2366" s="45">
        <f t="array" ref="H2366">let(systemId,match(A2366,index(systems,0,1),),refSystemId,match($H$1,index(systems,0,1),),x,index(systems,systemId,3),y,index(systems,systemId,4),refX,index(systems,refSystemId,3),refY,index(systems,refSystemId,4),round(sqrt((x-refX)^2+(y-refY)^2),3))</f>
        <v>338.807</v>
      </c>
      <c r="I2366" s="53"/>
      <c r="J2366" s="53"/>
      <c r="K2366" s="53"/>
      <c r="L2366" s="46" t="s">
        <v>863</v>
      </c>
      <c r="M2366" s="47" t="s">
        <v>712</v>
      </c>
      <c r="N2366" s="28" t="s">
        <v>449</v>
      </c>
      <c r="O2366" s="48" t="s">
        <v>449</v>
      </c>
      <c r="P2366" s="48" t="s">
        <v>449</v>
      </c>
      <c r="Q2366" s="48" t="s">
        <v>449</v>
      </c>
      <c r="R2366" s="48" t="s">
        <v>449</v>
      </c>
      <c r="S2366" s="48" t="s">
        <v>449</v>
      </c>
      <c r="T2366" s="48" t="s">
        <v>449</v>
      </c>
      <c r="U2366" s="48" t="s">
        <v>449</v>
      </c>
      <c r="V2366" s="48" t="s">
        <v>449</v>
      </c>
      <c r="W2366" s="48" t="s">
        <v>449</v>
      </c>
      <c r="X2366" s="48" t="s">
        <v>449</v>
      </c>
      <c r="Y2366" s="48" t="s">
        <v>449</v>
      </c>
      <c r="Z2366" s="48" t="s">
        <v>449</v>
      </c>
      <c r="AA2366" s="48" t="s">
        <v>450</v>
      </c>
      <c r="AB2366" s="48" t="s">
        <v>450</v>
      </c>
      <c r="AC2366" s="48" t="s">
        <v>450</v>
      </c>
      <c r="AD2366" s="48" t="s">
        <v>450</v>
      </c>
      <c r="AE2366" s="48" t="s">
        <v>450</v>
      </c>
      <c r="AF2366" s="48" t="s">
        <v>450</v>
      </c>
      <c r="AG2366" s="48" t="s">
        <v>450</v>
      </c>
      <c r="AH2366" s="48" t="s">
        <v>451</v>
      </c>
      <c r="AI2366" s="48" t="s">
        <v>452</v>
      </c>
      <c r="AJ2366" s="48" t="s">
        <v>452</v>
      </c>
      <c r="AK2366" s="48" t="s">
        <v>452</v>
      </c>
      <c r="AL2366" s="48" t="s">
        <v>452</v>
      </c>
      <c r="AM2366" s="48" t="s">
        <v>452</v>
      </c>
      <c r="AN2366" s="48" t="s">
        <v>452</v>
      </c>
      <c r="AO2366" s="48" t="s">
        <v>452</v>
      </c>
      <c r="AP2366" s="48" t="s">
        <v>452</v>
      </c>
      <c r="AQ2366" s="48" t="s">
        <v>452</v>
      </c>
      <c r="AR2366" s="48" t="s">
        <v>452</v>
      </c>
      <c r="AS2366" s="48" t="s">
        <v>453</v>
      </c>
      <c r="AT2366" s="48" t="s">
        <v>454</v>
      </c>
      <c r="AU2366" s="48" t="s">
        <v>454</v>
      </c>
      <c r="AV2366" s="52" t="s">
        <v>454</v>
      </c>
      <c r="AW2366" s="52" t="s">
        <v>454</v>
      </c>
      <c r="AX2366" s="52" t="s">
        <v>454</v>
      </c>
      <c r="AY2366" s="52" t="s">
        <v>454</v>
      </c>
      <c r="AZ2366" s="49" t="s">
        <v>455</v>
      </c>
    </row>
    <row r="2367" ht="15.75" customHeight="1">
      <c r="A2367" s="40">
        <v>3058.0</v>
      </c>
      <c r="B2367" s="28" t="s">
        <v>6096</v>
      </c>
      <c r="C2367" s="41"/>
      <c r="D2367" s="42">
        <f t="array" ref="D2367">index(systems,match($A2367,INDEX(systems,0,1),),3)</f>
        <v>-1098.46</v>
      </c>
      <c r="E2367" s="42">
        <f t="array" ref="E2367">index(systems,match($A2367,INDEX(systems,0,1),),4)</f>
        <v>-238.28</v>
      </c>
      <c r="F2367" s="43" t="str">
        <f>IFERROR(__xludf.DUMMYFUNCTION("let(row, match($B2367&amp;if($C2367&lt;&gt;"""","" [""&amp;$C2367&amp;""]"",""""),index(nebulae,,2),0),join("","",iferror(round(index(nebulae,row,5)/2,3),1),iferror(round(index(nebulae,row,6)/2,3),1),0))"),"1,1,0")</f>
        <v>1,1,0</v>
      </c>
      <c r="G2367" s="44" t="s">
        <v>6097</v>
      </c>
      <c r="H2367" s="45">
        <f t="array" ref="H2367">let(systemId,match(A2367,index(systems,0,1),),refSystemId,match($H$1,index(systems,0,1),),x,index(systems,systemId,3),y,index(systems,systemId,4),refX,index(systems,refSystemId,3),refY,index(systems,refSystemId,4),round(sqrt((x-refX)^2+(y-refY)^2),3))</f>
        <v>1124.007</v>
      </c>
      <c r="I2367" s="55"/>
      <c r="J2367" s="55"/>
      <c r="K2367" s="55"/>
      <c r="L2367" s="55"/>
      <c r="M2367" s="55"/>
      <c r="N2367" s="55"/>
      <c r="O2367" s="55"/>
      <c r="P2367" s="56" t="s">
        <v>408</v>
      </c>
      <c r="Q2367" s="56" t="s">
        <v>408</v>
      </c>
      <c r="R2367" s="56" t="s">
        <v>408</v>
      </c>
      <c r="S2367" s="56" t="s">
        <v>408</v>
      </c>
      <c r="T2367" s="56" t="s">
        <v>408</v>
      </c>
      <c r="U2367" s="56" t="s">
        <v>408</v>
      </c>
      <c r="V2367" s="56" t="s">
        <v>408</v>
      </c>
      <c r="W2367" s="56" t="s">
        <v>408</v>
      </c>
      <c r="X2367" s="56" t="s">
        <v>408</v>
      </c>
      <c r="Y2367" s="55"/>
      <c r="Z2367" s="41"/>
      <c r="AA2367" s="55"/>
      <c r="AB2367" s="55"/>
      <c r="AC2367" s="55"/>
      <c r="AD2367" s="55"/>
      <c r="AE2367" s="55"/>
      <c r="AF2367" s="55"/>
      <c r="AG2367" s="55"/>
      <c r="AH2367" s="55"/>
      <c r="AI2367" s="55"/>
      <c r="AJ2367" s="55"/>
      <c r="AK2367" s="55"/>
      <c r="AL2367" s="55"/>
      <c r="AM2367" s="55"/>
      <c r="AN2367" s="55"/>
      <c r="AO2367" s="55"/>
      <c r="AP2367" s="55"/>
      <c r="AQ2367" s="55"/>
      <c r="AR2367" s="55"/>
      <c r="AS2367" s="55"/>
      <c r="AT2367" s="55"/>
      <c r="AU2367" s="51" t="s">
        <v>3912</v>
      </c>
      <c r="AV2367" s="55"/>
      <c r="AW2367" s="55"/>
      <c r="AX2367" s="55"/>
      <c r="AY2367" s="55"/>
      <c r="AZ2367" s="55"/>
    </row>
    <row r="2368" ht="15.75" customHeight="1">
      <c r="A2368" s="40">
        <v>2919.0</v>
      </c>
      <c r="B2368" s="28" t="s">
        <v>6098</v>
      </c>
      <c r="C2368" s="41"/>
      <c r="D2368" s="42">
        <f t="array" ref="D2368">index(systems,match($A2368,INDEX(systems,0,1),),3)</f>
        <v>153.505</v>
      </c>
      <c r="E2368" s="42">
        <f t="array" ref="E2368">index(systems,match($A2368,INDEX(systems,0,1),),4)</f>
        <v>-442.138</v>
      </c>
      <c r="F2368" s="43" t="str">
        <f>IFERROR(__xludf.DUMMYFUNCTION("let(row, match($B2368&amp;if($C2368&lt;&gt;"""","" [""&amp;$C2368&amp;""]"",""""),index(nebulae,,2),0),join("","",iferror(round(index(nebulae,row,5)/2,3),1),iferror(round(index(nebulae,row,6)/2,3),1),0))"),"1,1,0")</f>
        <v>1,1,0</v>
      </c>
      <c r="G2368" s="44" t="s">
        <v>6099</v>
      </c>
      <c r="H2368" s="45">
        <f t="array" ref="H2368">let(systemId,match(A2368,index(systems,0,1),),refSystemId,match($H$1,index(systems,0,1),),x,index(systems,systemId,3),y,index(systems,systemId,4),refX,index(systems,refSystemId,3),refY,index(systems,refSystemId,4),round(sqrt((x-refX)^2+(y-refY)^2),3))</f>
        <v>468.028</v>
      </c>
      <c r="I2368" s="47" t="s">
        <v>408</v>
      </c>
      <c r="J2368" s="47" t="s">
        <v>408</v>
      </c>
      <c r="K2368" s="47" t="s">
        <v>408</v>
      </c>
      <c r="L2368" s="47" t="s">
        <v>408</v>
      </c>
      <c r="M2368" s="47" t="s">
        <v>408</v>
      </c>
      <c r="N2368" s="48" t="s">
        <v>408</v>
      </c>
      <c r="O2368" s="41"/>
      <c r="P2368" s="48" t="s">
        <v>408</v>
      </c>
      <c r="Q2368" s="48" t="s">
        <v>408</v>
      </c>
      <c r="R2368" s="48" t="s">
        <v>408</v>
      </c>
      <c r="S2368" s="48" t="s">
        <v>408</v>
      </c>
      <c r="T2368" s="48" t="s">
        <v>408</v>
      </c>
      <c r="U2368" s="48" t="s">
        <v>408</v>
      </c>
      <c r="V2368" s="48" t="s">
        <v>408</v>
      </c>
      <c r="W2368" s="48" t="s">
        <v>408</v>
      </c>
      <c r="X2368" s="48" t="s">
        <v>408</v>
      </c>
      <c r="Y2368" s="56" t="s">
        <v>792</v>
      </c>
      <c r="Z2368" s="56" t="s">
        <v>418</v>
      </c>
      <c r="AA2368" s="56" t="s">
        <v>630</v>
      </c>
      <c r="AB2368" s="56" t="s">
        <v>630</v>
      </c>
      <c r="AC2368" s="56" t="s">
        <v>630</v>
      </c>
      <c r="AD2368" s="56" t="s">
        <v>630</v>
      </c>
      <c r="AE2368" s="56" t="s">
        <v>630</v>
      </c>
      <c r="AF2368" s="56" t="s">
        <v>630</v>
      </c>
      <c r="AG2368" s="56" t="s">
        <v>630</v>
      </c>
      <c r="AH2368" s="56" t="s">
        <v>630</v>
      </c>
      <c r="AI2368" s="56" t="s">
        <v>630</v>
      </c>
      <c r="AJ2368" s="56" t="s">
        <v>630</v>
      </c>
      <c r="AK2368" s="56" t="s">
        <v>630</v>
      </c>
      <c r="AL2368" s="56" t="s">
        <v>630</v>
      </c>
      <c r="AM2368" s="56" t="s">
        <v>630</v>
      </c>
      <c r="AN2368" s="56" t="s">
        <v>630</v>
      </c>
      <c r="AO2368" s="56" t="s">
        <v>630</v>
      </c>
      <c r="AP2368" s="56" t="s">
        <v>630</v>
      </c>
      <c r="AQ2368" s="56" t="s">
        <v>953</v>
      </c>
      <c r="AR2368" s="56" t="s">
        <v>953</v>
      </c>
      <c r="AS2368" s="56" t="s">
        <v>953</v>
      </c>
      <c r="AT2368" s="56" t="s">
        <v>953</v>
      </c>
      <c r="AU2368" s="48" t="s">
        <v>418</v>
      </c>
      <c r="AV2368" s="56" t="s">
        <v>418</v>
      </c>
      <c r="AW2368" s="56" t="s">
        <v>418</v>
      </c>
      <c r="AX2368" s="56" t="s">
        <v>418</v>
      </c>
      <c r="AY2368" s="56" t="s">
        <v>418</v>
      </c>
      <c r="AZ2368" s="51" t="s">
        <v>418</v>
      </c>
    </row>
    <row r="2369" ht="15.75" customHeight="1">
      <c r="A2369" s="40">
        <v>2129.0</v>
      </c>
      <c r="B2369" s="28" t="s">
        <v>6100</v>
      </c>
      <c r="C2369" s="41"/>
      <c r="D2369" s="42">
        <f t="array" ref="D2369">index(systems,match($A2369,INDEX(systems,0,1),),3)</f>
        <v>-152.066</v>
      </c>
      <c r="E2369" s="42">
        <f t="array" ref="E2369">index(systems,match($A2369,INDEX(systems,0,1),),4)</f>
        <v>-180.024</v>
      </c>
      <c r="F2369" s="43" t="str">
        <f>IFERROR(__xludf.DUMMYFUNCTION("let(row, match($B2369&amp;if($C2369&lt;&gt;"""","" [""&amp;$C2369&amp;""]"",""""),index(nebulae,,2),0),join("","",iferror(round(index(nebulae,row,5)/2,3),1),iferror(round(index(nebulae,row,6)/2,3),1),0))"),"1,1,0")</f>
        <v>1,1,0</v>
      </c>
      <c r="G2369" s="44" t="s">
        <v>6101</v>
      </c>
      <c r="H2369" s="45">
        <f t="array" ref="H2369">let(systemId,match(A2369,index(systems,0,1),),refSystemId,match($H$1,index(systems,0,1),),x,index(systems,systemId,3),y,index(systems,systemId,4),refX,index(systems,refSystemId,3),refY,index(systems,refSystemId,4),round(sqrt((x-refX)^2+(y-refY)^2),3))</f>
        <v>235.654</v>
      </c>
      <c r="I2369" s="28" t="s">
        <v>6102</v>
      </c>
      <c r="J2369" s="48" t="s">
        <v>6103</v>
      </c>
      <c r="K2369" s="48" t="s">
        <v>6103</v>
      </c>
      <c r="L2369" s="48" t="s">
        <v>6103</v>
      </c>
      <c r="M2369" s="28" t="s">
        <v>6103</v>
      </c>
      <c r="N2369" s="28" t="s">
        <v>6103</v>
      </c>
      <c r="O2369" s="48" t="s">
        <v>6103</v>
      </c>
      <c r="P2369" s="48" t="s">
        <v>6103</v>
      </c>
      <c r="Q2369" s="48" t="s">
        <v>6103</v>
      </c>
      <c r="R2369" s="48" t="s">
        <v>6103</v>
      </c>
      <c r="S2369" s="48" t="s">
        <v>6103</v>
      </c>
      <c r="T2369" s="48" t="s">
        <v>6103</v>
      </c>
      <c r="U2369" s="48" t="s">
        <v>6103</v>
      </c>
      <c r="V2369" s="48" t="s">
        <v>6103</v>
      </c>
      <c r="W2369" s="48" t="s">
        <v>6103</v>
      </c>
      <c r="X2369" s="48" t="s">
        <v>6103</v>
      </c>
      <c r="Y2369" s="48" t="s">
        <v>6103</v>
      </c>
      <c r="Z2369" s="48" t="s">
        <v>6103</v>
      </c>
      <c r="AA2369" s="48" t="s">
        <v>6103</v>
      </c>
      <c r="AB2369" s="48" t="s">
        <v>6103</v>
      </c>
      <c r="AC2369" s="48" t="s">
        <v>6103</v>
      </c>
      <c r="AD2369" s="48" t="s">
        <v>6103</v>
      </c>
      <c r="AE2369" s="48" t="s">
        <v>6103</v>
      </c>
      <c r="AF2369" s="48" t="s">
        <v>6103</v>
      </c>
      <c r="AG2369" s="48" t="s">
        <v>6103</v>
      </c>
      <c r="AH2369" s="48" t="s">
        <v>6103</v>
      </c>
      <c r="AI2369" s="48" t="s">
        <v>6103</v>
      </c>
      <c r="AJ2369" s="48" t="s">
        <v>6103</v>
      </c>
      <c r="AK2369" s="48" t="s">
        <v>6103</v>
      </c>
      <c r="AL2369" s="48" t="s">
        <v>6103</v>
      </c>
      <c r="AM2369" s="48" t="s">
        <v>6103</v>
      </c>
      <c r="AN2369" s="48" t="s">
        <v>6103</v>
      </c>
      <c r="AO2369" s="48" t="s">
        <v>6103</v>
      </c>
      <c r="AP2369" s="48" t="s">
        <v>6103</v>
      </c>
      <c r="AQ2369" s="48" t="s">
        <v>6103</v>
      </c>
      <c r="AR2369" s="48" t="s">
        <v>6102</v>
      </c>
      <c r="AS2369" s="48" t="s">
        <v>6102</v>
      </c>
      <c r="AT2369" s="48" t="s">
        <v>6102</v>
      </c>
      <c r="AU2369" s="48" t="s">
        <v>6104</v>
      </c>
      <c r="AV2369" s="48" t="s">
        <v>6104</v>
      </c>
      <c r="AW2369" s="48" t="s">
        <v>6104</v>
      </c>
      <c r="AX2369" s="48" t="s">
        <v>6104</v>
      </c>
      <c r="AY2369" s="48" t="s">
        <v>6105</v>
      </c>
      <c r="AZ2369" s="51" t="s">
        <v>6105</v>
      </c>
    </row>
    <row r="2370" ht="15.75" customHeight="1">
      <c r="A2370" s="40">
        <v>2130.0</v>
      </c>
      <c r="B2370" s="28" t="s">
        <v>6106</v>
      </c>
      <c r="C2370" s="41"/>
      <c r="D2370" s="42">
        <f t="array" ref="D2370">index(systems,match($A2370,INDEX(systems,0,1),),3)</f>
        <v>-112.097</v>
      </c>
      <c r="E2370" s="42">
        <f t="array" ref="E2370">index(systems,match($A2370,INDEX(systems,0,1),),4)</f>
        <v>-522.298</v>
      </c>
      <c r="F2370" s="43" t="str">
        <f>IFERROR(__xludf.DUMMYFUNCTION("let(row, match($B2370&amp;if($C2370&lt;&gt;"""","" [""&amp;$C2370&amp;""]"",""""),index(nebulae,,2),0),join("","",iferror(round(index(nebulae,row,5)/2,3),1),iferror(round(index(nebulae,row,6)/2,3),1),0))"),"1,1,0")</f>
        <v>1,1,0</v>
      </c>
      <c r="G2370" s="44" t="s">
        <v>6107</v>
      </c>
      <c r="H2370" s="45">
        <f t="array" ref="H2370">let(systemId,match(A2370,index(systems,0,1),),refSystemId,match($H$1,index(systems,0,1),),x,index(systems,systemId,3),y,index(systems,systemId,4),refX,index(systems,refSystemId,3),refY,index(systems,refSystemId,4),round(sqrt((x-refX)^2+(y-refY)^2),3))</f>
        <v>534.192</v>
      </c>
      <c r="I2370" s="28" t="s">
        <v>408</v>
      </c>
      <c r="J2370" s="28" t="s">
        <v>408</v>
      </c>
      <c r="K2370" s="28" t="s">
        <v>408</v>
      </c>
      <c r="L2370" s="28" t="s">
        <v>408</v>
      </c>
      <c r="M2370" s="28" t="s">
        <v>408</v>
      </c>
      <c r="N2370" s="41"/>
      <c r="O2370" s="41"/>
      <c r="P2370" s="48" t="s">
        <v>575</v>
      </c>
      <c r="Q2370" s="48" t="s">
        <v>575</v>
      </c>
      <c r="R2370" s="48" t="s">
        <v>575</v>
      </c>
      <c r="S2370" s="48" t="s">
        <v>575</v>
      </c>
      <c r="T2370" s="48" t="s">
        <v>575</v>
      </c>
      <c r="U2370" s="48" t="s">
        <v>575</v>
      </c>
      <c r="V2370" s="48" t="s">
        <v>575</v>
      </c>
      <c r="W2370" s="48" t="s">
        <v>575</v>
      </c>
      <c r="X2370" s="48" t="s">
        <v>576</v>
      </c>
      <c r="Y2370" s="48" t="s">
        <v>422</v>
      </c>
      <c r="Z2370" s="48" t="s">
        <v>422</v>
      </c>
      <c r="AA2370" s="48" t="s">
        <v>422</v>
      </c>
      <c r="AB2370" s="48" t="s">
        <v>422</v>
      </c>
      <c r="AC2370" s="48" t="s">
        <v>422</v>
      </c>
      <c r="AD2370" s="48" t="s">
        <v>422</v>
      </c>
      <c r="AE2370" s="48" t="s">
        <v>422</v>
      </c>
      <c r="AF2370" s="48" t="s">
        <v>422</v>
      </c>
      <c r="AG2370" s="48" t="s">
        <v>422</v>
      </c>
      <c r="AH2370" s="48" t="s">
        <v>422</v>
      </c>
      <c r="AI2370" s="48" t="s">
        <v>422</v>
      </c>
      <c r="AJ2370" s="48" t="s">
        <v>422</v>
      </c>
      <c r="AK2370" s="48" t="s">
        <v>422</v>
      </c>
      <c r="AL2370" s="48" t="s">
        <v>422</v>
      </c>
      <c r="AM2370" s="48" t="s">
        <v>422</v>
      </c>
      <c r="AN2370" s="48" t="s">
        <v>422</v>
      </c>
      <c r="AO2370" s="48" t="s">
        <v>422</v>
      </c>
      <c r="AP2370" s="48" t="s">
        <v>422</v>
      </c>
      <c r="AQ2370" s="48" t="s">
        <v>422</v>
      </c>
      <c r="AR2370" s="48" t="s">
        <v>422</v>
      </c>
      <c r="AS2370" s="48" t="s">
        <v>422</v>
      </c>
      <c r="AT2370" s="48" t="s">
        <v>422</v>
      </c>
      <c r="AU2370" s="48" t="s">
        <v>422</v>
      </c>
      <c r="AV2370" s="48" t="s">
        <v>422</v>
      </c>
      <c r="AW2370" s="48" t="s">
        <v>422</v>
      </c>
      <c r="AX2370" s="48" t="s">
        <v>422</v>
      </c>
      <c r="AY2370" s="48" t="s">
        <v>422</v>
      </c>
      <c r="AZ2370" s="28" t="s">
        <v>422</v>
      </c>
    </row>
    <row r="2371" ht="15.75" customHeight="1">
      <c r="A2371" s="40">
        <v>2131.0</v>
      </c>
      <c r="B2371" s="28" t="s">
        <v>6108</v>
      </c>
      <c r="C2371" s="41"/>
      <c r="D2371" s="42">
        <f t="array" ref="D2371">index(systems,match($A2371,INDEX(systems,0,1),),3)</f>
        <v>192.122</v>
      </c>
      <c r="E2371" s="42">
        <f t="array" ref="E2371">index(systems,match($A2371,INDEX(systems,0,1),),4)</f>
        <v>-111.27</v>
      </c>
      <c r="F2371" s="43" t="str">
        <f>IFERROR(__xludf.DUMMYFUNCTION("let(row, match($B2371&amp;if($C2371&lt;&gt;"""","" [""&amp;$C2371&amp;""]"",""""),index(nebulae,,2),0),join("","",iferror(round(index(nebulae,row,5)/2,3),1),iferror(round(index(nebulae,row,6)/2,3),1),0))"),"1,1,0")</f>
        <v>1,1,0</v>
      </c>
      <c r="G2371" s="44" t="s">
        <v>6109</v>
      </c>
      <c r="H2371" s="45">
        <f t="array" ref="H2371">let(systemId,match(A2371,index(systems,0,1),),refSystemId,match($H$1,index(systems,0,1),),x,index(systems,systemId,3),y,index(systems,systemId,4),refX,index(systems,refSystemId,3),refY,index(systems,refSystemId,4),round(sqrt((x-refX)^2+(y-refY)^2),3))</f>
        <v>222.018</v>
      </c>
      <c r="I2371" s="28" t="s">
        <v>408</v>
      </c>
      <c r="J2371" s="28" t="s">
        <v>408</v>
      </c>
      <c r="K2371" s="48" t="s">
        <v>408</v>
      </c>
      <c r="L2371" s="48" t="s">
        <v>408</v>
      </c>
      <c r="M2371" s="28" t="s">
        <v>408</v>
      </c>
      <c r="N2371" s="28" t="s">
        <v>408</v>
      </c>
      <c r="O2371" s="41"/>
      <c r="P2371" s="48" t="s">
        <v>555</v>
      </c>
      <c r="Q2371" s="48" t="s">
        <v>555</v>
      </c>
      <c r="R2371" s="48" t="s">
        <v>555</v>
      </c>
      <c r="S2371" s="48" t="s">
        <v>555</v>
      </c>
      <c r="T2371" s="48" t="s">
        <v>555</v>
      </c>
      <c r="U2371" s="48" t="s">
        <v>555</v>
      </c>
      <c r="V2371" s="48" t="s">
        <v>555</v>
      </c>
      <c r="W2371" s="48" t="s">
        <v>555</v>
      </c>
      <c r="X2371" s="48" t="s">
        <v>555</v>
      </c>
      <c r="Y2371" s="48" t="s">
        <v>422</v>
      </c>
      <c r="Z2371" s="48" t="s">
        <v>422</v>
      </c>
      <c r="AA2371" s="48" t="s">
        <v>422</v>
      </c>
      <c r="AB2371" s="48" t="s">
        <v>422</v>
      </c>
      <c r="AC2371" s="48" t="s">
        <v>422</v>
      </c>
      <c r="AD2371" s="48" t="s">
        <v>422</v>
      </c>
      <c r="AE2371" s="48" t="s">
        <v>422</v>
      </c>
      <c r="AF2371" s="48" t="s">
        <v>422</v>
      </c>
      <c r="AG2371" s="48" t="s">
        <v>422</v>
      </c>
      <c r="AH2371" s="48" t="s">
        <v>422</v>
      </c>
      <c r="AI2371" s="48" t="s">
        <v>422</v>
      </c>
      <c r="AJ2371" s="48" t="s">
        <v>422</v>
      </c>
      <c r="AK2371" s="48" t="s">
        <v>422</v>
      </c>
      <c r="AL2371" s="48" t="s">
        <v>422</v>
      </c>
      <c r="AM2371" s="48" t="s">
        <v>422</v>
      </c>
      <c r="AN2371" s="48" t="s">
        <v>422</v>
      </c>
      <c r="AO2371" s="48" t="s">
        <v>422</v>
      </c>
      <c r="AP2371" s="48" t="s">
        <v>422</v>
      </c>
      <c r="AQ2371" s="48" t="s">
        <v>422</v>
      </c>
      <c r="AR2371" s="48" t="s">
        <v>422</v>
      </c>
      <c r="AS2371" s="48" t="s">
        <v>422</v>
      </c>
      <c r="AT2371" s="48" t="s">
        <v>422</v>
      </c>
      <c r="AU2371" s="48" t="s">
        <v>422</v>
      </c>
      <c r="AV2371" s="48" t="s">
        <v>422</v>
      </c>
      <c r="AW2371" s="48" t="s">
        <v>422</v>
      </c>
      <c r="AX2371" s="48" t="s">
        <v>422</v>
      </c>
      <c r="AY2371" s="48" t="s">
        <v>422</v>
      </c>
      <c r="AZ2371" s="28" t="s">
        <v>422</v>
      </c>
    </row>
    <row r="2372" ht="15.75" customHeight="1">
      <c r="A2372" s="40">
        <v>2132.0</v>
      </c>
      <c r="B2372" s="28" t="s">
        <v>6110</v>
      </c>
      <c r="C2372" s="41"/>
      <c r="D2372" s="42">
        <f t="array" ref="D2372">index(systems,match($A2372,INDEX(systems,0,1),),3)</f>
        <v>175.765</v>
      </c>
      <c r="E2372" s="42">
        <f t="array" ref="E2372">index(systems,match($A2372,INDEX(systems,0,1),),4)</f>
        <v>80.602</v>
      </c>
      <c r="F2372" s="43" t="str">
        <f>IFERROR(__xludf.DUMMYFUNCTION("let(row, match($B2372&amp;if($C2372&lt;&gt;"""","" [""&amp;$C2372&amp;""]"",""""),index(nebulae,,2),0),join("","",iferror(round(index(nebulae,row,5)/2,3),1),iferror(round(index(nebulae,row,6)/2,3),1),0))"),"1,1,0")</f>
        <v>1,1,0</v>
      </c>
      <c r="G2372" s="44" t="s">
        <v>6111</v>
      </c>
      <c r="H2372" s="45">
        <f t="array" ref="H2372">let(systemId,match(A2372,index(systems,0,1),),refSystemId,match($H$1,index(systems,0,1),),x,index(systems,systemId,3),y,index(systems,systemId,4),refX,index(systems,refSystemId,3),refY,index(systems,refSystemId,4),round(sqrt((x-refX)^2+(y-refY)^2),3))</f>
        <v>193.365</v>
      </c>
      <c r="I2372" s="41"/>
      <c r="J2372" s="41"/>
      <c r="K2372" s="28" t="s">
        <v>418</v>
      </c>
      <c r="L2372" s="41"/>
      <c r="M2372" s="41"/>
      <c r="N2372" s="28" t="s">
        <v>773</v>
      </c>
      <c r="O2372" s="48" t="s">
        <v>773</v>
      </c>
      <c r="P2372" s="48" t="s">
        <v>773</v>
      </c>
      <c r="Q2372" s="48" t="s">
        <v>773</v>
      </c>
      <c r="R2372" s="48" t="s">
        <v>773</v>
      </c>
      <c r="S2372" s="48" t="s">
        <v>773</v>
      </c>
      <c r="T2372" s="48" t="s">
        <v>773</v>
      </c>
      <c r="U2372" s="48" t="s">
        <v>773</v>
      </c>
      <c r="V2372" s="48" t="s">
        <v>773</v>
      </c>
      <c r="W2372" s="48" t="s">
        <v>773</v>
      </c>
      <c r="X2372" s="48" t="s">
        <v>773</v>
      </c>
      <c r="Y2372" s="48" t="s">
        <v>773</v>
      </c>
      <c r="Z2372" s="48" t="s">
        <v>773</v>
      </c>
      <c r="AA2372" s="48" t="s">
        <v>773</v>
      </c>
      <c r="AB2372" s="48" t="s">
        <v>773</v>
      </c>
      <c r="AC2372" s="48" t="s">
        <v>773</v>
      </c>
      <c r="AD2372" s="48" t="s">
        <v>773</v>
      </c>
      <c r="AE2372" s="48" t="s">
        <v>773</v>
      </c>
      <c r="AF2372" s="48" t="s">
        <v>773</v>
      </c>
      <c r="AG2372" s="48" t="s">
        <v>773</v>
      </c>
      <c r="AH2372" s="48" t="s">
        <v>773</v>
      </c>
      <c r="AI2372" s="48" t="s">
        <v>773</v>
      </c>
      <c r="AJ2372" s="48" t="s">
        <v>773</v>
      </c>
      <c r="AK2372" s="48" t="s">
        <v>773</v>
      </c>
      <c r="AL2372" s="48" t="s">
        <v>773</v>
      </c>
      <c r="AM2372" s="48" t="s">
        <v>773</v>
      </c>
      <c r="AN2372" s="48" t="s">
        <v>773</v>
      </c>
      <c r="AO2372" s="48" t="s">
        <v>773</v>
      </c>
      <c r="AP2372" s="48" t="s">
        <v>773</v>
      </c>
      <c r="AQ2372" s="48" t="s">
        <v>773</v>
      </c>
      <c r="AR2372" s="48" t="s">
        <v>773</v>
      </c>
      <c r="AS2372" s="48" t="s">
        <v>773</v>
      </c>
      <c r="AT2372" s="48" t="s">
        <v>773</v>
      </c>
      <c r="AU2372" s="48" t="s">
        <v>773</v>
      </c>
      <c r="AV2372" s="48" t="s">
        <v>773</v>
      </c>
      <c r="AW2372" s="48" t="s">
        <v>773</v>
      </c>
      <c r="AX2372" s="48" t="s">
        <v>773</v>
      </c>
      <c r="AY2372" s="48" t="s">
        <v>773</v>
      </c>
      <c r="AZ2372" s="28" t="s">
        <v>773</v>
      </c>
    </row>
    <row r="2373" ht="15.75" customHeight="1">
      <c r="A2373" s="40">
        <v>2133.0</v>
      </c>
      <c r="B2373" s="28" t="s">
        <v>6112</v>
      </c>
      <c r="C2373" s="41"/>
      <c r="D2373" s="42">
        <f t="array" ref="D2373">index(systems,match($A2373,INDEX(systems,0,1),),3)</f>
        <v>315.608</v>
      </c>
      <c r="E2373" s="42">
        <f t="array" ref="E2373">index(systems,match($A2373,INDEX(systems,0,1),),4)</f>
        <v>-149.211</v>
      </c>
      <c r="F2373" s="43" t="str">
        <f>IFERROR(__xludf.DUMMYFUNCTION("let(row, match($B2373&amp;if($C2373&lt;&gt;"""","" [""&amp;$C2373&amp;""]"",""""),index(nebulae,,2),0),join("","",iferror(round(index(nebulae,row,5)/2,3),1),iferror(round(index(nebulae,row,6)/2,3),1),0))"),"1,1,0")</f>
        <v>1,1,0</v>
      </c>
      <c r="G2373" s="44" t="s">
        <v>6113</v>
      </c>
      <c r="H2373" s="45">
        <f t="array" ref="H2373">let(systemId,match(A2373,index(systems,0,1),),refSystemId,match($H$1,index(systems,0,1),),x,index(systems,systemId,3),y,index(systems,systemId,4),refX,index(systems,refSystemId,3),refY,index(systems,refSystemId,4),round(sqrt((x-refX)^2+(y-refY)^2),3))</f>
        <v>349.102</v>
      </c>
      <c r="I2373" s="46" t="s">
        <v>408</v>
      </c>
      <c r="J2373" s="46" t="s">
        <v>408</v>
      </c>
      <c r="K2373" s="47" t="s">
        <v>408</v>
      </c>
      <c r="L2373" s="47" t="s">
        <v>408</v>
      </c>
      <c r="M2373" s="47" t="s">
        <v>408</v>
      </c>
      <c r="N2373" s="28" t="s">
        <v>408</v>
      </c>
      <c r="O2373" s="41"/>
      <c r="P2373" s="48" t="s">
        <v>905</v>
      </c>
      <c r="Q2373" s="48" t="s">
        <v>905</v>
      </c>
      <c r="R2373" s="48" t="s">
        <v>905</v>
      </c>
      <c r="S2373" s="48" t="s">
        <v>905</v>
      </c>
      <c r="T2373" s="48" t="s">
        <v>905</v>
      </c>
      <c r="U2373" s="48" t="s">
        <v>905</v>
      </c>
      <c r="V2373" s="48" t="s">
        <v>905</v>
      </c>
      <c r="W2373" s="48" t="s">
        <v>905</v>
      </c>
      <c r="X2373" s="48" t="s">
        <v>905</v>
      </c>
      <c r="Y2373" s="48" t="s">
        <v>906</v>
      </c>
      <c r="Z2373" s="48" t="s">
        <v>906</v>
      </c>
      <c r="AA2373" s="48" t="s">
        <v>907</v>
      </c>
      <c r="AB2373" s="48" t="s">
        <v>907</v>
      </c>
      <c r="AC2373" s="48" t="s">
        <v>907</v>
      </c>
      <c r="AD2373" s="48" t="s">
        <v>907</v>
      </c>
      <c r="AE2373" s="48" t="s">
        <v>907</v>
      </c>
      <c r="AF2373" s="48" t="s">
        <v>907</v>
      </c>
      <c r="AG2373" s="48" t="s">
        <v>907</v>
      </c>
      <c r="AH2373" s="48" t="s">
        <v>907</v>
      </c>
      <c r="AI2373" s="48" t="s">
        <v>907</v>
      </c>
      <c r="AJ2373" s="48" t="s">
        <v>907</v>
      </c>
      <c r="AK2373" s="48" t="s">
        <v>907</v>
      </c>
      <c r="AL2373" s="48" t="s">
        <v>907</v>
      </c>
      <c r="AM2373" s="48" t="s">
        <v>907</v>
      </c>
      <c r="AN2373" s="48" t="s">
        <v>907</v>
      </c>
      <c r="AO2373" s="48" t="s">
        <v>906</v>
      </c>
      <c r="AP2373" s="48" t="s">
        <v>906</v>
      </c>
      <c r="AQ2373" s="48" t="s">
        <v>906</v>
      </c>
      <c r="AR2373" s="48" t="s">
        <v>906</v>
      </c>
      <c r="AS2373" s="52" t="s">
        <v>906</v>
      </c>
      <c r="AT2373" s="52" t="s">
        <v>906</v>
      </c>
      <c r="AU2373" s="52" t="s">
        <v>906</v>
      </c>
      <c r="AV2373" s="52" t="s">
        <v>906</v>
      </c>
      <c r="AW2373" s="52" t="s">
        <v>906</v>
      </c>
      <c r="AX2373" s="52" t="s">
        <v>906</v>
      </c>
      <c r="AY2373" s="52" t="s">
        <v>906</v>
      </c>
      <c r="AZ2373" s="49" t="s">
        <v>906</v>
      </c>
    </row>
    <row r="2374" ht="15.75" customHeight="1">
      <c r="A2374" s="40">
        <v>2134.0</v>
      </c>
      <c r="B2374" s="28" t="s">
        <v>6114</v>
      </c>
      <c r="C2374" s="41"/>
      <c r="D2374" s="42">
        <f t="array" ref="D2374">index(systems,match($A2374,INDEX(systems,0,1),),3)</f>
        <v>70.306</v>
      </c>
      <c r="E2374" s="42">
        <f t="array" ref="E2374">index(systems,match($A2374,INDEX(systems,0,1),),4)</f>
        <v>-188.267</v>
      </c>
      <c r="F2374" s="43" t="str">
        <f>IFERROR(__xludf.DUMMYFUNCTION("let(row, match($B2374&amp;if($C2374&lt;&gt;"""","" [""&amp;$C2374&amp;""]"",""""),index(nebulae,,2),0),join("","",iferror(round(index(nebulae,row,5)/2,3),1),iferror(round(index(nebulae,row,6)/2,3),1),0))"),"1,1,0")</f>
        <v>1,1,0</v>
      </c>
      <c r="G2374" s="44" t="s">
        <v>6115</v>
      </c>
      <c r="H2374" s="45">
        <f t="array" ref="H2374">let(systemId,match(A2374,index(systems,0,1),),refSystemId,match($H$1,index(systems,0,1),),x,index(systems,systemId,3),y,index(systems,systemId,4),refX,index(systems,refSystemId,3),refY,index(systems,refSystemId,4),round(sqrt((x-refX)^2+(y-refY)^2),3))</f>
        <v>200.966</v>
      </c>
      <c r="I2374" s="41"/>
      <c r="J2374" s="41"/>
      <c r="K2374" s="41"/>
      <c r="L2374" s="41"/>
      <c r="M2374" s="28" t="s">
        <v>755</v>
      </c>
      <c r="N2374" s="28" t="s">
        <v>634</v>
      </c>
      <c r="O2374" s="48" t="s">
        <v>634</v>
      </c>
      <c r="P2374" s="48" t="s">
        <v>634</v>
      </c>
      <c r="Q2374" s="48" t="s">
        <v>634</v>
      </c>
      <c r="R2374" s="48" t="s">
        <v>634</v>
      </c>
      <c r="S2374" s="48" t="s">
        <v>634</v>
      </c>
      <c r="T2374" s="48" t="s">
        <v>634</v>
      </c>
      <c r="U2374" s="48" t="s">
        <v>634</v>
      </c>
      <c r="V2374" s="48" t="s">
        <v>634</v>
      </c>
      <c r="W2374" s="48" t="s">
        <v>634</v>
      </c>
      <c r="X2374" s="48" t="s">
        <v>634</v>
      </c>
      <c r="Y2374" s="48" t="s">
        <v>634</v>
      </c>
      <c r="Z2374" s="48" t="s">
        <v>634</v>
      </c>
      <c r="AA2374" s="48" t="s">
        <v>634</v>
      </c>
      <c r="AB2374" s="48" t="s">
        <v>634</v>
      </c>
      <c r="AC2374" s="48" t="s">
        <v>634</v>
      </c>
      <c r="AD2374" s="48" t="s">
        <v>634</v>
      </c>
      <c r="AE2374" s="48" t="s">
        <v>634</v>
      </c>
      <c r="AF2374" s="48" t="s">
        <v>634</v>
      </c>
      <c r="AG2374" s="48" t="s">
        <v>634</v>
      </c>
      <c r="AH2374" s="48" t="s">
        <v>634</v>
      </c>
      <c r="AI2374" s="48" t="s">
        <v>634</v>
      </c>
      <c r="AJ2374" s="48" t="s">
        <v>634</v>
      </c>
      <c r="AK2374" s="48" t="s">
        <v>634</v>
      </c>
      <c r="AL2374" s="48" t="s">
        <v>634</v>
      </c>
      <c r="AM2374" s="48" t="s">
        <v>634</v>
      </c>
      <c r="AN2374" s="48" t="s">
        <v>634</v>
      </c>
      <c r="AO2374" s="48" t="s">
        <v>634</v>
      </c>
      <c r="AP2374" s="48" t="s">
        <v>505</v>
      </c>
      <c r="AQ2374" s="48" t="s">
        <v>634</v>
      </c>
      <c r="AR2374" s="48" t="s">
        <v>634</v>
      </c>
      <c r="AS2374" s="48" t="s">
        <v>634</v>
      </c>
      <c r="AT2374" s="48" t="s">
        <v>634</v>
      </c>
      <c r="AU2374" s="48" t="s">
        <v>634</v>
      </c>
      <c r="AV2374" s="48" t="s">
        <v>634</v>
      </c>
      <c r="AW2374" s="48" t="s">
        <v>634</v>
      </c>
      <c r="AX2374" s="48" t="s">
        <v>634</v>
      </c>
      <c r="AY2374" s="48" t="s">
        <v>634</v>
      </c>
      <c r="AZ2374" s="28" t="s">
        <v>634</v>
      </c>
    </row>
    <row r="2375" ht="15.75" customHeight="1">
      <c r="A2375" s="40">
        <v>2135.0</v>
      </c>
      <c r="B2375" s="28" t="s">
        <v>6116</v>
      </c>
      <c r="C2375" s="41"/>
      <c r="D2375" s="42">
        <f t="array" ref="D2375">index(systems,match($A2375,INDEX(systems,0,1),),3)</f>
        <v>275.802</v>
      </c>
      <c r="E2375" s="42">
        <f t="array" ref="E2375">index(systems,match($A2375,INDEX(systems,0,1),),4)</f>
        <v>-156.154</v>
      </c>
      <c r="F2375" s="43" t="str">
        <f>IFERROR(__xludf.DUMMYFUNCTION("let(row, match($B2375&amp;if($C2375&lt;&gt;"""","" [""&amp;$C2375&amp;""]"",""""),index(nebulae,,2),0),join("","",iferror(round(index(nebulae,row,5)/2,3),1),iferror(round(index(nebulae,row,6)/2,3),1),0))"),"1,1,0")</f>
        <v>1,1,0</v>
      </c>
      <c r="G2375" s="44" t="s">
        <v>6117</v>
      </c>
      <c r="H2375" s="45">
        <f t="array" ref="H2375">let(systemId,match(A2375,index(systems,0,1),),refSystemId,match($H$1,index(systems,0,1),),x,index(systems,systemId,3),y,index(systems,systemId,4),refX,index(systems,refSystemId,3),refY,index(systems,refSystemId,4),round(sqrt((x-refX)^2+(y-refY)^2),3))</f>
        <v>316.94</v>
      </c>
      <c r="I2375" s="53"/>
      <c r="J2375" s="46" t="s">
        <v>500</v>
      </c>
      <c r="K2375" s="47" t="s">
        <v>500</v>
      </c>
      <c r="L2375" s="47" t="s">
        <v>500</v>
      </c>
      <c r="M2375" s="47" t="s">
        <v>500</v>
      </c>
      <c r="N2375" s="28" t="s">
        <v>1168</v>
      </c>
      <c r="O2375" s="48" t="s">
        <v>1168</v>
      </c>
      <c r="P2375" s="48" t="s">
        <v>1168</v>
      </c>
      <c r="Q2375" s="48" t="s">
        <v>1168</v>
      </c>
      <c r="R2375" s="48" t="s">
        <v>1168</v>
      </c>
      <c r="S2375" s="48" t="s">
        <v>1168</v>
      </c>
      <c r="T2375" s="48" t="s">
        <v>1168</v>
      </c>
      <c r="U2375" s="48" t="s">
        <v>1168</v>
      </c>
      <c r="V2375" s="48" t="s">
        <v>1168</v>
      </c>
      <c r="W2375" s="48" t="s">
        <v>1168</v>
      </c>
      <c r="X2375" s="48" t="s">
        <v>1168</v>
      </c>
      <c r="Y2375" s="52" t="s">
        <v>1195</v>
      </c>
      <c r="Z2375" s="48" t="s">
        <v>1195</v>
      </c>
      <c r="AA2375" s="48" t="s">
        <v>1196</v>
      </c>
      <c r="AB2375" s="48" t="s">
        <v>1196</v>
      </c>
      <c r="AC2375" s="48" t="s">
        <v>1196</v>
      </c>
      <c r="AD2375" s="48" t="s">
        <v>1196</v>
      </c>
      <c r="AE2375" s="48" t="s">
        <v>1196</v>
      </c>
      <c r="AF2375" s="48" t="s">
        <v>1196</v>
      </c>
      <c r="AG2375" s="48" t="s">
        <v>1196</v>
      </c>
      <c r="AH2375" s="48" t="s">
        <v>1196</v>
      </c>
      <c r="AI2375" s="48" t="s">
        <v>1196</v>
      </c>
      <c r="AJ2375" s="48" t="s">
        <v>1196</v>
      </c>
      <c r="AK2375" s="48" t="s">
        <v>1196</v>
      </c>
      <c r="AL2375" s="48" t="s">
        <v>1196</v>
      </c>
      <c r="AM2375" s="48" t="s">
        <v>1196</v>
      </c>
      <c r="AN2375" s="48" t="s">
        <v>907</v>
      </c>
      <c r="AO2375" s="48" t="s">
        <v>906</v>
      </c>
      <c r="AP2375" s="48" t="s">
        <v>906</v>
      </c>
      <c r="AQ2375" s="48" t="s">
        <v>906</v>
      </c>
      <c r="AR2375" s="48" t="s">
        <v>906</v>
      </c>
      <c r="AS2375" s="48" t="s">
        <v>906</v>
      </c>
      <c r="AT2375" s="48" t="s">
        <v>906</v>
      </c>
      <c r="AU2375" s="48" t="s">
        <v>906</v>
      </c>
      <c r="AV2375" s="52" t="s">
        <v>906</v>
      </c>
      <c r="AW2375" s="52" t="s">
        <v>906</v>
      </c>
      <c r="AX2375" s="52" t="s">
        <v>906</v>
      </c>
      <c r="AY2375" s="52" t="s">
        <v>906</v>
      </c>
      <c r="AZ2375" s="49" t="s">
        <v>906</v>
      </c>
    </row>
    <row r="2376" ht="15.75" customHeight="1">
      <c r="A2376" s="40">
        <v>2136.0</v>
      </c>
      <c r="B2376" s="28" t="s">
        <v>6118</v>
      </c>
      <c r="C2376" s="41"/>
      <c r="D2376" s="42">
        <f t="array" ref="D2376">index(systems,match($A2376,INDEX(systems,0,1),),3)</f>
        <v>97.445</v>
      </c>
      <c r="E2376" s="42">
        <f t="array" ref="E2376">index(systems,match($A2376,INDEX(systems,0,1),),4)</f>
        <v>-139.898</v>
      </c>
      <c r="F2376" s="43" t="str">
        <f>IFERROR(__xludf.DUMMYFUNCTION("let(row, match($B2376&amp;if($C2376&lt;&gt;"""","" [""&amp;$C2376&amp;""]"",""""),index(nebulae,,2),0),join("","",iferror(round(index(nebulae,row,5)/2,3),1),iferror(round(index(nebulae,row,6)/2,3),1),0))"),"1,1,0")</f>
        <v>1,1,0</v>
      </c>
      <c r="G2376" s="44" t="s">
        <v>6119</v>
      </c>
      <c r="H2376" s="45">
        <f t="array" ref="H2376">let(systemId,match(A2376,index(systems,0,1),),refSystemId,match($H$1,index(systems,0,1),),x,index(systems,systemId,3),y,index(systems,systemId,4),refX,index(systems,refSystemId,3),refY,index(systems,refSystemId,4),round(sqrt((x-refX)^2+(y-refY)^2),3))</f>
        <v>170.49</v>
      </c>
      <c r="I2376" s="53"/>
      <c r="J2376" s="53"/>
      <c r="K2376" s="53"/>
      <c r="L2376" s="41"/>
      <c r="M2376" s="28" t="s">
        <v>1268</v>
      </c>
      <c r="N2376" s="28" t="s">
        <v>1126</v>
      </c>
      <c r="O2376" s="48" t="s">
        <v>1126</v>
      </c>
      <c r="P2376" s="48" t="s">
        <v>1126</v>
      </c>
      <c r="Q2376" s="48" t="s">
        <v>1126</v>
      </c>
      <c r="R2376" s="48" t="s">
        <v>1126</v>
      </c>
      <c r="S2376" s="48" t="s">
        <v>1126</v>
      </c>
      <c r="T2376" s="48" t="s">
        <v>1126</v>
      </c>
      <c r="U2376" s="48" t="s">
        <v>1126</v>
      </c>
      <c r="V2376" s="48" t="s">
        <v>1126</v>
      </c>
      <c r="W2376" s="48" t="s">
        <v>1126</v>
      </c>
      <c r="X2376" s="48" t="s">
        <v>1126</v>
      </c>
      <c r="Y2376" s="48" t="s">
        <v>501</v>
      </c>
      <c r="Z2376" s="48" t="s">
        <v>1770</v>
      </c>
      <c r="AA2376" s="48" t="s">
        <v>1771</v>
      </c>
      <c r="AB2376" s="48" t="s">
        <v>1771</v>
      </c>
      <c r="AC2376" s="48" t="s">
        <v>1771</v>
      </c>
      <c r="AD2376" s="48" t="s">
        <v>1771</v>
      </c>
      <c r="AE2376" s="48" t="s">
        <v>1771</v>
      </c>
      <c r="AF2376" s="48" t="s">
        <v>1771</v>
      </c>
      <c r="AG2376" s="48" t="s">
        <v>1771</v>
      </c>
      <c r="AH2376" s="48" t="s">
        <v>418</v>
      </c>
      <c r="AI2376" s="48" t="s">
        <v>418</v>
      </c>
      <c r="AJ2376" s="48" t="s">
        <v>418</v>
      </c>
      <c r="AK2376" s="48" t="s">
        <v>418</v>
      </c>
      <c r="AL2376" s="48" t="s">
        <v>418</v>
      </c>
      <c r="AM2376" s="48" t="s">
        <v>418</v>
      </c>
      <c r="AN2376" s="48" t="s">
        <v>3625</v>
      </c>
      <c r="AO2376" s="48" t="s">
        <v>3625</v>
      </c>
      <c r="AP2376" s="48" t="s">
        <v>3625</v>
      </c>
      <c r="AQ2376" s="48" t="s">
        <v>3625</v>
      </c>
      <c r="AR2376" s="48" t="s">
        <v>3625</v>
      </c>
      <c r="AS2376" s="48" t="s">
        <v>3625</v>
      </c>
      <c r="AT2376" s="48" t="s">
        <v>545</v>
      </c>
      <c r="AU2376" s="48" t="s">
        <v>545</v>
      </c>
      <c r="AV2376" s="48" t="s">
        <v>818</v>
      </c>
      <c r="AW2376" s="48" t="s">
        <v>3626</v>
      </c>
      <c r="AX2376" s="48" t="s">
        <v>501</v>
      </c>
      <c r="AY2376" s="48" t="s">
        <v>501</v>
      </c>
      <c r="AZ2376" s="28" t="s">
        <v>501</v>
      </c>
    </row>
    <row r="2377" ht="15.75" customHeight="1">
      <c r="A2377" s="40">
        <v>2137.0</v>
      </c>
      <c r="B2377" s="28" t="s">
        <v>6120</v>
      </c>
      <c r="C2377" s="41"/>
      <c r="D2377" s="42">
        <f t="array" ref="D2377">index(systems,match($A2377,INDEX(systems,0,1),),3)</f>
        <v>-73.163</v>
      </c>
      <c r="E2377" s="42">
        <f t="array" ref="E2377">index(systems,match($A2377,INDEX(systems,0,1),),4)</f>
        <v>-39.335</v>
      </c>
      <c r="F2377" s="43" t="str">
        <f>IFERROR(__xludf.DUMMYFUNCTION("let(row, match($B2377&amp;if($C2377&lt;&gt;"""","" [""&amp;$C2377&amp;""]"",""""),index(nebulae,,2),0),join("","",iferror(round(index(nebulae,row,5)/2,3),1),iferror(round(index(nebulae,row,6)/2,3),1),0))"),"1,1,0")</f>
        <v>1,1,0</v>
      </c>
      <c r="G2377" s="44" t="s">
        <v>6121</v>
      </c>
      <c r="H2377" s="45">
        <f t="array" ref="H2377">let(systemId,match(A2377,index(systems,0,1),),refSystemId,match($H$1,index(systems,0,1),),x,index(systems,systemId,3),y,index(systems,systemId,4),refX,index(systems,refSystemId,3),refY,index(systems,refSystemId,4),round(sqrt((x-refX)^2+(y-refY)^2),3))</f>
        <v>83.067</v>
      </c>
      <c r="I2377" s="46" t="s">
        <v>418</v>
      </c>
      <c r="J2377" s="47" t="s">
        <v>418</v>
      </c>
      <c r="K2377" s="46" t="s">
        <v>418</v>
      </c>
      <c r="L2377" s="46" t="s">
        <v>418</v>
      </c>
      <c r="M2377" s="46" t="s">
        <v>560</v>
      </c>
      <c r="N2377" s="28" t="s">
        <v>427</v>
      </c>
      <c r="O2377" s="48" t="s">
        <v>427</v>
      </c>
      <c r="P2377" s="48" t="s">
        <v>427</v>
      </c>
      <c r="Q2377" s="48" t="s">
        <v>427</v>
      </c>
      <c r="R2377" s="48" t="s">
        <v>427</v>
      </c>
      <c r="S2377" s="48" t="s">
        <v>427</v>
      </c>
      <c r="T2377" s="48" t="s">
        <v>427</v>
      </c>
      <c r="U2377" s="48" t="s">
        <v>427</v>
      </c>
      <c r="V2377" s="48" t="s">
        <v>427</v>
      </c>
      <c r="W2377" s="48" t="s">
        <v>427</v>
      </c>
      <c r="X2377" s="48" t="s">
        <v>812</v>
      </c>
      <c r="Y2377" s="48" t="s">
        <v>560</v>
      </c>
      <c r="Z2377" s="48" t="s">
        <v>560</v>
      </c>
      <c r="AA2377" s="48" t="s">
        <v>560</v>
      </c>
      <c r="AB2377" s="48" t="s">
        <v>560</v>
      </c>
      <c r="AC2377" s="48" t="s">
        <v>560</v>
      </c>
      <c r="AD2377" s="48" t="s">
        <v>560</v>
      </c>
      <c r="AE2377" s="48" t="s">
        <v>560</v>
      </c>
      <c r="AF2377" s="48" t="s">
        <v>560</v>
      </c>
      <c r="AG2377" s="48" t="s">
        <v>560</v>
      </c>
      <c r="AH2377" s="48" t="s">
        <v>560</v>
      </c>
      <c r="AI2377" s="48" t="s">
        <v>560</v>
      </c>
      <c r="AJ2377" s="48" t="s">
        <v>560</v>
      </c>
      <c r="AK2377" s="48" t="s">
        <v>560</v>
      </c>
      <c r="AL2377" s="48" t="s">
        <v>560</v>
      </c>
      <c r="AM2377" s="48" t="s">
        <v>560</v>
      </c>
      <c r="AN2377" s="48" t="s">
        <v>560</v>
      </c>
      <c r="AO2377" s="48" t="s">
        <v>560</v>
      </c>
      <c r="AP2377" s="48" t="s">
        <v>560</v>
      </c>
      <c r="AQ2377" s="48" t="s">
        <v>560</v>
      </c>
      <c r="AR2377" s="48" t="s">
        <v>560</v>
      </c>
      <c r="AS2377" s="48" t="s">
        <v>418</v>
      </c>
      <c r="AT2377" s="48" t="s">
        <v>428</v>
      </c>
      <c r="AU2377" s="48" t="s">
        <v>428</v>
      </c>
      <c r="AV2377" s="48" t="s">
        <v>428</v>
      </c>
      <c r="AW2377" s="48" t="s">
        <v>418</v>
      </c>
      <c r="AX2377" s="48" t="s">
        <v>568</v>
      </c>
      <c r="AY2377" s="48" t="s">
        <v>568</v>
      </c>
      <c r="AZ2377" s="51" t="s">
        <v>568</v>
      </c>
    </row>
    <row r="2378" ht="15.75" customHeight="1">
      <c r="A2378" s="40">
        <v>2138.0</v>
      </c>
      <c r="B2378" s="28" t="s">
        <v>6122</v>
      </c>
      <c r="C2378" s="41"/>
      <c r="D2378" s="42">
        <f t="array" ref="D2378">index(systems,match($A2378,INDEX(systems,0,1),),3)</f>
        <v>222.821</v>
      </c>
      <c r="E2378" s="42">
        <f t="array" ref="E2378">index(systems,match($A2378,INDEX(systems,0,1),),4)</f>
        <v>-385.176</v>
      </c>
      <c r="F2378" s="43" t="str">
        <f>IFERROR(__xludf.DUMMYFUNCTION("let(row, match($B2378&amp;if($C2378&lt;&gt;"""","" [""&amp;$C2378&amp;""]"",""""),index(nebulae,,2),0),join("","",iferror(round(index(nebulae,row,5)/2,3),1),iferror(round(index(nebulae,row,6)/2,3),1),0))"),"1,1,0")</f>
        <v>1,1,0</v>
      </c>
      <c r="G2378" s="44" t="s">
        <v>6123</v>
      </c>
      <c r="H2378" s="45">
        <f t="array" ref="H2378">let(systemId,match(A2378,index(systems,0,1),),refSystemId,match($H$1,index(systems,0,1),),x,index(systems,systemId,3),y,index(systems,systemId,4),refX,index(systems,refSystemId,3),refY,index(systems,refSystemId,4),round(sqrt((x-refX)^2+(y-refY)^2),3))</f>
        <v>444.983</v>
      </c>
      <c r="I2378" s="28" t="s">
        <v>408</v>
      </c>
      <c r="J2378" s="28" t="s">
        <v>2498</v>
      </c>
      <c r="K2378" s="28" t="s">
        <v>2498</v>
      </c>
      <c r="L2378" s="28" t="s">
        <v>953</v>
      </c>
      <c r="M2378" s="48" t="s">
        <v>953</v>
      </c>
      <c r="N2378" s="28" t="s">
        <v>953</v>
      </c>
      <c r="O2378" s="48" t="s">
        <v>953</v>
      </c>
      <c r="P2378" s="48" t="s">
        <v>630</v>
      </c>
      <c r="Q2378" s="48" t="s">
        <v>630</v>
      </c>
      <c r="R2378" s="48" t="s">
        <v>630</v>
      </c>
      <c r="S2378" s="48" t="s">
        <v>630</v>
      </c>
      <c r="T2378" s="48" t="s">
        <v>630</v>
      </c>
      <c r="U2378" s="48" t="s">
        <v>630</v>
      </c>
      <c r="V2378" s="48" t="s">
        <v>630</v>
      </c>
      <c r="W2378" s="48" t="s">
        <v>630</v>
      </c>
      <c r="X2378" s="48" t="s">
        <v>630</v>
      </c>
      <c r="Y2378" s="48" t="s">
        <v>630</v>
      </c>
      <c r="Z2378" s="48" t="s">
        <v>630</v>
      </c>
      <c r="AA2378" s="48" t="s">
        <v>630</v>
      </c>
      <c r="AB2378" s="48" t="s">
        <v>630</v>
      </c>
      <c r="AC2378" s="48" t="s">
        <v>630</v>
      </c>
      <c r="AD2378" s="48" t="s">
        <v>630</v>
      </c>
      <c r="AE2378" s="48" t="s">
        <v>630</v>
      </c>
      <c r="AF2378" s="48" t="s">
        <v>630</v>
      </c>
      <c r="AG2378" s="48" t="s">
        <v>630</v>
      </c>
      <c r="AH2378" s="48" t="s">
        <v>630</v>
      </c>
      <c r="AI2378" s="48" t="s">
        <v>630</v>
      </c>
      <c r="AJ2378" s="48" t="s">
        <v>630</v>
      </c>
      <c r="AK2378" s="48" t="s">
        <v>630</v>
      </c>
      <c r="AL2378" s="48" t="s">
        <v>630</v>
      </c>
      <c r="AM2378" s="48" t="s">
        <v>630</v>
      </c>
      <c r="AN2378" s="48" t="s">
        <v>630</v>
      </c>
      <c r="AO2378" s="48" t="s">
        <v>630</v>
      </c>
      <c r="AP2378" s="48" t="s">
        <v>630</v>
      </c>
      <c r="AQ2378" s="48" t="s">
        <v>953</v>
      </c>
      <c r="AR2378" s="48" t="s">
        <v>953</v>
      </c>
      <c r="AS2378" s="48" t="s">
        <v>953</v>
      </c>
      <c r="AT2378" s="48" t="s">
        <v>953</v>
      </c>
      <c r="AU2378" s="48" t="s">
        <v>953</v>
      </c>
      <c r="AV2378" s="48" t="s">
        <v>953</v>
      </c>
      <c r="AW2378" s="48" t="s">
        <v>953</v>
      </c>
      <c r="AX2378" s="48" t="s">
        <v>953</v>
      </c>
      <c r="AY2378" s="48" t="s">
        <v>953</v>
      </c>
      <c r="AZ2378" s="28" t="s">
        <v>953</v>
      </c>
    </row>
    <row r="2379" ht="15.75" customHeight="1">
      <c r="A2379" s="40">
        <v>2139.0</v>
      </c>
      <c r="B2379" s="28" t="s">
        <v>6124</v>
      </c>
      <c r="C2379" s="41"/>
      <c r="D2379" s="42">
        <f t="array" ref="D2379">index(systems,match($A2379,INDEX(systems,0,1),),3)</f>
        <v>507.261</v>
      </c>
      <c r="E2379" s="42">
        <f t="array" ref="E2379">index(systems,match($A2379,INDEX(systems,0,1),),4)</f>
        <v>-200.59</v>
      </c>
      <c r="F2379" s="43" t="str">
        <f>IFERROR(__xludf.DUMMYFUNCTION("let(row, match($B2379&amp;if($C2379&lt;&gt;"""","" [""&amp;$C2379&amp;""]"",""""),index(nebulae,,2),0),join("","",iferror(round(index(nebulae,row,5)/2,3),1),iferror(round(index(nebulae,row,6)/2,3),1),0))"),"1,1,0")</f>
        <v>1,1,0</v>
      </c>
      <c r="G2379" s="44" t="s">
        <v>6125</v>
      </c>
      <c r="H2379" s="45">
        <f t="array" ref="H2379">let(systemId,match(A2379,index(systems,0,1),),refSystemId,match($H$1,index(systems,0,1),),x,index(systems,systemId,3),y,index(systems,systemId,4),refX,index(systems,refSystemId,3),refY,index(systems,refSystemId,4),round(sqrt((x-refX)^2+(y-refY)^2),3))</f>
        <v>545.482</v>
      </c>
      <c r="I2379" s="28" t="s">
        <v>408</v>
      </c>
      <c r="J2379" s="28" t="s">
        <v>408</v>
      </c>
      <c r="K2379" s="28" t="s">
        <v>408</v>
      </c>
      <c r="L2379" s="28" t="s">
        <v>408</v>
      </c>
      <c r="M2379" s="28" t="s">
        <v>408</v>
      </c>
      <c r="N2379" s="28" t="s">
        <v>408</v>
      </c>
      <c r="O2379" s="41"/>
      <c r="P2379" s="48" t="s">
        <v>597</v>
      </c>
      <c r="Q2379" s="48" t="s">
        <v>597</v>
      </c>
      <c r="R2379" s="48" t="s">
        <v>597</v>
      </c>
      <c r="S2379" s="48" t="s">
        <v>597</v>
      </c>
      <c r="T2379" s="48" t="s">
        <v>597</v>
      </c>
      <c r="U2379" s="48" t="s">
        <v>597</v>
      </c>
      <c r="V2379" s="48" t="s">
        <v>597</v>
      </c>
      <c r="W2379" s="48" t="s">
        <v>597</v>
      </c>
      <c r="X2379" s="48" t="s">
        <v>597</v>
      </c>
      <c r="Y2379" s="48" t="s">
        <v>422</v>
      </c>
      <c r="Z2379" s="48" t="s">
        <v>422</v>
      </c>
      <c r="AA2379" s="48" t="s">
        <v>422</v>
      </c>
      <c r="AB2379" s="48" t="s">
        <v>422</v>
      </c>
      <c r="AC2379" s="48" t="s">
        <v>422</v>
      </c>
      <c r="AD2379" s="48" t="s">
        <v>422</v>
      </c>
      <c r="AE2379" s="48" t="s">
        <v>422</v>
      </c>
      <c r="AF2379" s="48" t="s">
        <v>422</v>
      </c>
      <c r="AG2379" s="48" t="s">
        <v>422</v>
      </c>
      <c r="AH2379" s="48" t="s">
        <v>422</v>
      </c>
      <c r="AI2379" s="48" t="s">
        <v>422</v>
      </c>
      <c r="AJ2379" s="48" t="s">
        <v>422</v>
      </c>
      <c r="AK2379" s="48" t="s">
        <v>422</v>
      </c>
      <c r="AL2379" s="48" t="s">
        <v>422</v>
      </c>
      <c r="AM2379" s="48" t="s">
        <v>422</v>
      </c>
      <c r="AN2379" s="48" t="s">
        <v>422</v>
      </c>
      <c r="AO2379" s="48" t="s">
        <v>422</v>
      </c>
      <c r="AP2379" s="48" t="s">
        <v>422</v>
      </c>
      <c r="AQ2379" s="48" t="s">
        <v>422</v>
      </c>
      <c r="AR2379" s="48" t="s">
        <v>422</v>
      </c>
      <c r="AS2379" s="48" t="s">
        <v>422</v>
      </c>
      <c r="AT2379" s="48" t="s">
        <v>422</v>
      </c>
      <c r="AU2379" s="48" t="s">
        <v>422</v>
      </c>
      <c r="AV2379" s="48" t="s">
        <v>422</v>
      </c>
      <c r="AW2379" s="48" t="s">
        <v>422</v>
      </c>
      <c r="AX2379" s="48" t="s">
        <v>422</v>
      </c>
      <c r="AY2379" s="48" t="s">
        <v>422</v>
      </c>
      <c r="AZ2379" s="28" t="s">
        <v>422</v>
      </c>
    </row>
    <row r="2380" ht="15.75" customHeight="1">
      <c r="A2380" s="40">
        <v>2140.0</v>
      </c>
      <c r="B2380" s="28" t="s">
        <v>6126</v>
      </c>
      <c r="C2380" s="41"/>
      <c r="D2380" s="42">
        <f t="array" ref="D2380">index(systems,match($A2380,INDEX(systems,0,1),),3)</f>
        <v>616.804</v>
      </c>
      <c r="E2380" s="42">
        <f t="array" ref="E2380">index(systems,match($A2380,INDEX(systems,0,1),),4)</f>
        <v>262.981</v>
      </c>
      <c r="F2380" s="43" t="str">
        <f>IFERROR(__xludf.DUMMYFUNCTION("let(row, match($B2380&amp;if($C2380&lt;&gt;"""","" [""&amp;$C2380&amp;""]"",""""),index(nebulae,,2),0),join("","",iferror(round(index(nebulae,row,5)/2,3),1),iferror(round(index(nebulae,row,6)/2,3),1),0))"),"1,1,0")</f>
        <v>1,1,0</v>
      </c>
      <c r="G2380" s="44" t="s">
        <v>6127</v>
      </c>
      <c r="H2380" s="45">
        <f t="array" ref="H2380">let(systemId,match(A2380,index(systems,0,1),),refSystemId,match($H$1,index(systems,0,1),),x,index(systems,systemId,3),y,index(systems,systemId,4),refX,index(systems,refSystemId,3),refY,index(systems,refSystemId,4),round(sqrt((x-refX)^2+(y-refY)^2),3))</f>
        <v>670.527</v>
      </c>
      <c r="I2380" s="46" t="s">
        <v>408</v>
      </c>
      <c r="J2380" s="46" t="s">
        <v>408</v>
      </c>
      <c r="K2380" s="46" t="s">
        <v>408</v>
      </c>
      <c r="L2380" s="46" t="s">
        <v>408</v>
      </c>
      <c r="M2380" s="46" t="s">
        <v>408</v>
      </c>
      <c r="N2380" s="28" t="s">
        <v>408</v>
      </c>
      <c r="O2380" s="41"/>
      <c r="P2380" s="48" t="s">
        <v>421</v>
      </c>
      <c r="Q2380" s="48" t="s">
        <v>421</v>
      </c>
      <c r="R2380" s="48" t="s">
        <v>421</v>
      </c>
      <c r="S2380" s="48" t="s">
        <v>421</v>
      </c>
      <c r="T2380" s="48" t="s">
        <v>421</v>
      </c>
      <c r="U2380" s="48" t="s">
        <v>421</v>
      </c>
      <c r="V2380" s="48" t="s">
        <v>421</v>
      </c>
      <c r="W2380" s="48" t="s">
        <v>421</v>
      </c>
      <c r="X2380" s="48" t="s">
        <v>422</v>
      </c>
      <c r="Y2380" s="48" t="s">
        <v>422</v>
      </c>
      <c r="Z2380" s="48" t="s">
        <v>422</v>
      </c>
      <c r="AA2380" s="48" t="s">
        <v>422</v>
      </c>
      <c r="AB2380" s="48" t="s">
        <v>422</v>
      </c>
      <c r="AC2380" s="48" t="s">
        <v>422</v>
      </c>
      <c r="AD2380" s="48" t="s">
        <v>422</v>
      </c>
      <c r="AE2380" s="48" t="s">
        <v>422</v>
      </c>
      <c r="AF2380" s="48" t="s">
        <v>422</v>
      </c>
      <c r="AG2380" s="48" t="s">
        <v>422</v>
      </c>
      <c r="AH2380" s="48" t="s">
        <v>422</v>
      </c>
      <c r="AI2380" s="48" t="s">
        <v>422</v>
      </c>
      <c r="AJ2380" s="48" t="s">
        <v>422</v>
      </c>
      <c r="AK2380" s="48" t="s">
        <v>422</v>
      </c>
      <c r="AL2380" s="48" t="s">
        <v>422</v>
      </c>
      <c r="AM2380" s="48" t="s">
        <v>422</v>
      </c>
      <c r="AN2380" s="48" t="s">
        <v>422</v>
      </c>
      <c r="AO2380" s="48" t="s">
        <v>422</v>
      </c>
      <c r="AP2380" s="48" t="s">
        <v>422</v>
      </c>
      <c r="AQ2380" s="48" t="s">
        <v>422</v>
      </c>
      <c r="AR2380" s="48" t="s">
        <v>422</v>
      </c>
      <c r="AS2380" s="48" t="s">
        <v>422</v>
      </c>
      <c r="AT2380" s="48" t="s">
        <v>422</v>
      </c>
      <c r="AU2380" s="48" t="s">
        <v>422</v>
      </c>
      <c r="AV2380" s="48" t="s">
        <v>422</v>
      </c>
      <c r="AW2380" s="48" t="s">
        <v>422</v>
      </c>
      <c r="AX2380" s="48" t="s">
        <v>422</v>
      </c>
      <c r="AY2380" s="48" t="s">
        <v>422</v>
      </c>
      <c r="AZ2380" s="50" t="s">
        <v>423</v>
      </c>
    </row>
    <row r="2381" ht="15.75" customHeight="1">
      <c r="A2381" s="40">
        <v>2141.0</v>
      </c>
      <c r="B2381" s="28" t="s">
        <v>6128</v>
      </c>
      <c r="C2381" s="41"/>
      <c r="D2381" s="42">
        <f t="array" ref="D2381">index(systems,match($A2381,INDEX(systems,0,1),),3)</f>
        <v>41.604</v>
      </c>
      <c r="E2381" s="42">
        <f t="array" ref="E2381">index(systems,match($A2381,INDEX(systems,0,1),),4)</f>
        <v>-397.893</v>
      </c>
      <c r="F2381" s="43" t="str">
        <f>IFERROR(__xludf.DUMMYFUNCTION("let(row, match($B2381&amp;if($C2381&lt;&gt;"""","" [""&amp;$C2381&amp;""]"",""""),index(nebulae,,2),0),join("","",iferror(round(index(nebulae,row,5)/2,3),1),iferror(round(index(nebulae,row,6)/2,3),1),0))"),"1,1,0")</f>
        <v>1,1,0</v>
      </c>
      <c r="G2381" s="44" t="s">
        <v>6129</v>
      </c>
      <c r="H2381" s="45">
        <f t="array" ref="H2381">let(systemId,match(A2381,index(systems,0,1),),refSystemId,match($H$1,index(systems,0,1),),x,index(systems,systemId,3),y,index(systems,systemId,4),refX,index(systems,refSystemId,3),refY,index(systems,refSystemId,4),round(sqrt((x-refX)^2+(y-refY)^2),3))</f>
        <v>400.062</v>
      </c>
      <c r="I2381" s="28" t="s">
        <v>408</v>
      </c>
      <c r="J2381" s="28" t="s">
        <v>408</v>
      </c>
      <c r="K2381" s="28" t="s">
        <v>408</v>
      </c>
      <c r="L2381" s="28" t="s">
        <v>408</v>
      </c>
      <c r="M2381" s="28" t="s">
        <v>408</v>
      </c>
      <c r="N2381" s="28" t="s">
        <v>408</v>
      </c>
      <c r="O2381" s="41"/>
      <c r="P2381" s="48" t="s">
        <v>617</v>
      </c>
      <c r="Q2381" s="48" t="s">
        <v>617</v>
      </c>
      <c r="R2381" s="48" t="s">
        <v>617</v>
      </c>
      <c r="S2381" s="48" t="s">
        <v>617</v>
      </c>
      <c r="T2381" s="52" t="s">
        <v>1846</v>
      </c>
      <c r="U2381" s="52" t="s">
        <v>1846</v>
      </c>
      <c r="V2381" s="48" t="s">
        <v>1846</v>
      </c>
      <c r="W2381" s="48" t="s">
        <v>1846</v>
      </c>
      <c r="X2381" s="48" t="s">
        <v>1846</v>
      </c>
      <c r="Y2381" s="48" t="s">
        <v>1847</v>
      </c>
      <c r="Z2381" s="48" t="s">
        <v>576</v>
      </c>
      <c r="AA2381" s="48" t="s">
        <v>1847</v>
      </c>
      <c r="AB2381" s="48" t="s">
        <v>1847</v>
      </c>
      <c r="AC2381" s="48" t="s">
        <v>1847</v>
      </c>
      <c r="AD2381" s="48" t="s">
        <v>1847</v>
      </c>
      <c r="AE2381" s="48" t="s">
        <v>1847</v>
      </c>
      <c r="AF2381" s="48" t="s">
        <v>1847</v>
      </c>
      <c r="AG2381" s="48" t="s">
        <v>1847</v>
      </c>
      <c r="AH2381" s="48" t="s">
        <v>1847</v>
      </c>
      <c r="AI2381" s="48" t="s">
        <v>1847</v>
      </c>
      <c r="AJ2381" s="48" t="s">
        <v>1847</v>
      </c>
      <c r="AK2381" s="48" t="s">
        <v>1847</v>
      </c>
      <c r="AL2381" s="48" t="s">
        <v>1847</v>
      </c>
      <c r="AM2381" s="48" t="s">
        <v>1847</v>
      </c>
      <c r="AN2381" s="48" t="s">
        <v>2636</v>
      </c>
      <c r="AO2381" s="48" t="s">
        <v>2636</v>
      </c>
      <c r="AP2381" s="48" t="s">
        <v>2636</v>
      </c>
      <c r="AQ2381" s="48" t="s">
        <v>2636</v>
      </c>
      <c r="AR2381" s="48" t="s">
        <v>2636</v>
      </c>
      <c r="AS2381" s="48" t="s">
        <v>2636</v>
      </c>
      <c r="AT2381" s="48" t="s">
        <v>2636</v>
      </c>
      <c r="AU2381" s="48" t="s">
        <v>2636</v>
      </c>
      <c r="AV2381" s="48" t="s">
        <v>2636</v>
      </c>
      <c r="AW2381" s="48" t="s">
        <v>2636</v>
      </c>
      <c r="AX2381" s="48" t="s">
        <v>2636</v>
      </c>
      <c r="AY2381" s="48" t="s">
        <v>2636</v>
      </c>
      <c r="AZ2381" s="28" t="s">
        <v>2636</v>
      </c>
    </row>
    <row r="2382" ht="15.75" customHeight="1">
      <c r="A2382" s="40">
        <v>2142.0</v>
      </c>
      <c r="B2382" s="28" t="s">
        <v>6130</v>
      </c>
      <c r="C2382" s="41"/>
      <c r="D2382" s="42">
        <f t="array" ref="D2382">index(systems,match($A2382,INDEX(systems,0,1),),3)</f>
        <v>-177.376</v>
      </c>
      <c r="E2382" s="42">
        <f t="array" ref="E2382">index(systems,match($A2382,INDEX(systems,0,1),),4)</f>
        <v>407.084</v>
      </c>
      <c r="F2382" s="43" t="str">
        <f>IFERROR(__xludf.DUMMYFUNCTION("let(row, match($B2382&amp;if($C2382&lt;&gt;"""","" [""&amp;$C2382&amp;""]"",""""),index(nebulae,,2),0),join("","",iferror(round(index(nebulae,row,5)/2,3),1),iferror(round(index(nebulae,row,6)/2,3),1),0))"),"1,1,0")</f>
        <v>1,1,0</v>
      </c>
      <c r="G2382" s="44" t="s">
        <v>6131</v>
      </c>
      <c r="H2382" s="45">
        <f t="array" ref="H2382">let(systemId,match(A2382,index(systems,0,1),),refSystemId,match($H$1,index(systems,0,1),),x,index(systems,systemId,3),y,index(systems,systemId,4),refX,index(systems,refSystemId,3),refY,index(systems,refSystemId,4),round(sqrt((x-refX)^2+(y-refY)^2),3))</f>
        <v>444.049</v>
      </c>
      <c r="I2382" s="41"/>
      <c r="J2382" s="41"/>
      <c r="K2382" s="41"/>
      <c r="L2382" s="41"/>
      <c r="M2382" s="41"/>
      <c r="N2382" s="28" t="s">
        <v>497</v>
      </c>
      <c r="O2382" s="48" t="s">
        <v>497</v>
      </c>
      <c r="P2382" s="48" t="s">
        <v>497</v>
      </c>
      <c r="Q2382" s="48" t="s">
        <v>497</v>
      </c>
      <c r="R2382" s="48" t="s">
        <v>497</v>
      </c>
      <c r="S2382" s="48" t="s">
        <v>902</v>
      </c>
      <c r="T2382" s="48" t="s">
        <v>902</v>
      </c>
      <c r="U2382" s="48" t="s">
        <v>902</v>
      </c>
      <c r="V2382" s="48" t="s">
        <v>902</v>
      </c>
      <c r="W2382" s="48" t="s">
        <v>902</v>
      </c>
      <c r="X2382" s="48" t="s">
        <v>902</v>
      </c>
      <c r="Y2382" s="48" t="s">
        <v>422</v>
      </c>
      <c r="Z2382" s="48" t="s">
        <v>422</v>
      </c>
      <c r="AA2382" s="48" t="s">
        <v>422</v>
      </c>
      <c r="AB2382" s="48" t="s">
        <v>422</v>
      </c>
      <c r="AC2382" s="48" t="s">
        <v>422</v>
      </c>
      <c r="AD2382" s="48" t="s">
        <v>422</v>
      </c>
      <c r="AE2382" s="48" t="s">
        <v>422</v>
      </c>
      <c r="AF2382" s="48" t="s">
        <v>422</v>
      </c>
      <c r="AG2382" s="48" t="s">
        <v>422</v>
      </c>
      <c r="AH2382" s="48" t="s">
        <v>422</v>
      </c>
      <c r="AI2382" s="48" t="s">
        <v>422</v>
      </c>
      <c r="AJ2382" s="48" t="s">
        <v>422</v>
      </c>
      <c r="AK2382" s="48" t="s">
        <v>422</v>
      </c>
      <c r="AL2382" s="48" t="s">
        <v>422</v>
      </c>
      <c r="AM2382" s="48" t="s">
        <v>422</v>
      </c>
      <c r="AN2382" s="48" t="s">
        <v>422</v>
      </c>
      <c r="AO2382" s="48" t="s">
        <v>422</v>
      </c>
      <c r="AP2382" s="48" t="s">
        <v>422</v>
      </c>
      <c r="AQ2382" s="48" t="s">
        <v>422</v>
      </c>
      <c r="AR2382" s="48" t="s">
        <v>422</v>
      </c>
      <c r="AS2382" s="48" t="s">
        <v>422</v>
      </c>
      <c r="AT2382" s="48" t="s">
        <v>422</v>
      </c>
      <c r="AU2382" s="48" t="s">
        <v>422</v>
      </c>
      <c r="AV2382" s="48" t="s">
        <v>422</v>
      </c>
      <c r="AW2382" s="48" t="s">
        <v>422</v>
      </c>
      <c r="AX2382" s="48" t="s">
        <v>422</v>
      </c>
      <c r="AY2382" s="48" t="s">
        <v>422</v>
      </c>
      <c r="AZ2382" s="51" t="s">
        <v>422</v>
      </c>
    </row>
    <row r="2383" ht="15.75" customHeight="1">
      <c r="A2383" s="40">
        <v>2143.0</v>
      </c>
      <c r="B2383" s="28" t="s">
        <v>6132</v>
      </c>
      <c r="C2383" s="41"/>
      <c r="D2383" s="42">
        <f t="array" ref="D2383">index(systems,match($A2383,INDEX(systems,0,1),),3)</f>
        <v>570.493</v>
      </c>
      <c r="E2383" s="42">
        <f t="array" ref="E2383">index(systems,match($A2383,INDEX(systems,0,1),),4)</f>
        <v>-98.012</v>
      </c>
      <c r="F2383" s="43" t="str">
        <f>IFERROR(__xludf.DUMMYFUNCTION("let(row, match($B2383&amp;if($C2383&lt;&gt;"""","" [""&amp;$C2383&amp;""]"",""""),index(nebulae,,2),0),join("","",iferror(round(index(nebulae,row,5)/2,3),1),iferror(round(index(nebulae,row,6)/2,3),1),0))"),"1,1,0")</f>
        <v>1,1,0</v>
      </c>
      <c r="G2383" s="44" t="s">
        <v>6133</v>
      </c>
      <c r="H2383" s="45">
        <f t="array" ref="H2383">let(systemId,match(A2383,index(systems,0,1),),refSystemId,match($H$1,index(systems,0,1),),x,index(systems,systemId,3),y,index(systems,systemId,4),refX,index(systems,refSystemId,3),refY,index(systems,refSystemId,4),round(sqrt((x-refX)^2+(y-refY)^2),3))</f>
        <v>578.851</v>
      </c>
      <c r="I2383" s="41"/>
      <c r="J2383" s="41"/>
      <c r="K2383" s="41"/>
      <c r="L2383" s="41"/>
      <c r="M2383" s="41"/>
      <c r="N2383" s="28" t="s">
        <v>1074</v>
      </c>
      <c r="O2383" s="48" t="s">
        <v>1074</v>
      </c>
      <c r="P2383" s="48" t="s">
        <v>1074</v>
      </c>
      <c r="Q2383" s="48" t="s">
        <v>1074</v>
      </c>
      <c r="R2383" s="48" t="s">
        <v>1074</v>
      </c>
      <c r="S2383" s="48" t="s">
        <v>1074</v>
      </c>
      <c r="T2383" s="48" t="s">
        <v>1074</v>
      </c>
      <c r="U2383" s="48" t="s">
        <v>1074</v>
      </c>
      <c r="V2383" s="48" t="s">
        <v>1074</v>
      </c>
      <c r="W2383" s="48" t="s">
        <v>1074</v>
      </c>
      <c r="X2383" s="48" t="s">
        <v>1074</v>
      </c>
      <c r="Y2383" s="48" t="s">
        <v>1074</v>
      </c>
      <c r="Z2383" s="48" t="s">
        <v>1074</v>
      </c>
      <c r="AA2383" s="48" t="s">
        <v>1075</v>
      </c>
      <c r="AB2383" s="48" t="s">
        <v>1075</v>
      </c>
      <c r="AC2383" s="48" t="s">
        <v>1075</v>
      </c>
      <c r="AD2383" s="48" t="s">
        <v>1075</v>
      </c>
      <c r="AE2383" s="48" t="s">
        <v>1075</v>
      </c>
      <c r="AF2383" s="48" t="s">
        <v>1075</v>
      </c>
      <c r="AG2383" s="48" t="s">
        <v>1075</v>
      </c>
      <c r="AH2383" s="48" t="s">
        <v>1075</v>
      </c>
      <c r="AI2383" s="48" t="s">
        <v>1075</v>
      </c>
      <c r="AJ2383" s="48" t="s">
        <v>1075</v>
      </c>
      <c r="AK2383" s="48" t="s">
        <v>1075</v>
      </c>
      <c r="AL2383" s="48" t="s">
        <v>1075</v>
      </c>
      <c r="AM2383" s="48" t="s">
        <v>1075</v>
      </c>
      <c r="AN2383" s="48" t="s">
        <v>1075</v>
      </c>
      <c r="AO2383" s="48" t="s">
        <v>1074</v>
      </c>
      <c r="AP2383" s="48" t="s">
        <v>1074</v>
      </c>
      <c r="AQ2383" s="48" t="s">
        <v>1074</v>
      </c>
      <c r="AR2383" s="48" t="s">
        <v>2447</v>
      </c>
      <c r="AS2383" s="48" t="s">
        <v>2447</v>
      </c>
      <c r="AT2383" s="48" t="s">
        <v>2447</v>
      </c>
      <c r="AU2383" s="48" t="s">
        <v>2447</v>
      </c>
      <c r="AV2383" s="48" t="s">
        <v>2447</v>
      </c>
      <c r="AW2383" s="48" t="s">
        <v>2447</v>
      </c>
      <c r="AX2383" s="48" t="s">
        <v>2447</v>
      </c>
      <c r="AY2383" s="48" t="s">
        <v>2447</v>
      </c>
      <c r="AZ2383" s="28" t="s">
        <v>2447</v>
      </c>
    </row>
    <row r="2384" ht="15.75" customHeight="1">
      <c r="A2384" s="40">
        <v>2144.0</v>
      </c>
      <c r="B2384" s="28" t="s">
        <v>6134</v>
      </c>
      <c r="C2384" s="41"/>
      <c r="D2384" s="42">
        <f t="array" ref="D2384">index(systems,match($A2384,INDEX(systems,0,1),),3)</f>
        <v>16.271</v>
      </c>
      <c r="E2384" s="42">
        <f t="array" ref="E2384">index(systems,match($A2384,INDEX(systems,0,1),),4)</f>
        <v>-397.1</v>
      </c>
      <c r="F2384" s="43" t="str">
        <f>IFERROR(__xludf.DUMMYFUNCTION("let(row, match($B2384&amp;if($C2384&lt;&gt;"""","" [""&amp;$C2384&amp;""]"",""""),index(nebulae,,2),0),join("","",iferror(round(index(nebulae,row,5)/2,3),1),iferror(round(index(nebulae,row,6)/2,3),1),0))"),"1,1,0")</f>
        <v>1,1,0</v>
      </c>
      <c r="G2384" s="44" t="s">
        <v>6135</v>
      </c>
      <c r="H2384" s="45">
        <f t="array" ref="H2384">let(systemId,match(A2384,index(systems,0,1),),refSystemId,match($H$1,index(systems,0,1),),x,index(systems,systemId,3),y,index(systems,systemId,4),refX,index(systems,refSystemId,3),refY,index(systems,refSystemId,4),round(sqrt((x-refX)^2+(y-refY)^2),3))</f>
        <v>397.433</v>
      </c>
      <c r="I2384" s="46" t="s">
        <v>408</v>
      </c>
      <c r="J2384" s="46" t="s">
        <v>408</v>
      </c>
      <c r="K2384" s="46" t="s">
        <v>408</v>
      </c>
      <c r="L2384" s="46" t="s">
        <v>408</v>
      </c>
      <c r="M2384" s="46" t="s">
        <v>408</v>
      </c>
      <c r="N2384" s="28" t="s">
        <v>408</v>
      </c>
      <c r="O2384" s="41"/>
      <c r="P2384" s="48" t="s">
        <v>617</v>
      </c>
      <c r="Q2384" s="48" t="s">
        <v>617</v>
      </c>
      <c r="R2384" s="48" t="s">
        <v>617</v>
      </c>
      <c r="S2384" s="48" t="s">
        <v>617</v>
      </c>
      <c r="T2384" s="48" t="s">
        <v>1846</v>
      </c>
      <c r="U2384" s="48" t="s">
        <v>1846</v>
      </c>
      <c r="V2384" s="48" t="s">
        <v>1846</v>
      </c>
      <c r="W2384" s="48" t="s">
        <v>1846</v>
      </c>
      <c r="X2384" s="48" t="s">
        <v>1846</v>
      </c>
      <c r="Y2384" s="48" t="s">
        <v>1847</v>
      </c>
      <c r="Z2384" s="48" t="s">
        <v>1847</v>
      </c>
      <c r="AA2384" s="48" t="s">
        <v>1847</v>
      </c>
      <c r="AB2384" s="48" t="s">
        <v>1847</v>
      </c>
      <c r="AC2384" s="48" t="s">
        <v>1847</v>
      </c>
      <c r="AD2384" s="48" t="s">
        <v>1847</v>
      </c>
      <c r="AE2384" s="48" t="s">
        <v>1847</v>
      </c>
      <c r="AF2384" s="48" t="s">
        <v>1847</v>
      </c>
      <c r="AG2384" s="48" t="s">
        <v>1847</v>
      </c>
      <c r="AH2384" s="48" t="s">
        <v>1847</v>
      </c>
      <c r="AI2384" s="48" t="s">
        <v>1847</v>
      </c>
      <c r="AJ2384" s="48" t="s">
        <v>1847</v>
      </c>
      <c r="AK2384" s="48" t="s">
        <v>1847</v>
      </c>
      <c r="AL2384" s="48" t="s">
        <v>1847</v>
      </c>
      <c r="AM2384" s="48" t="s">
        <v>1847</v>
      </c>
      <c r="AN2384" s="48" t="s">
        <v>2636</v>
      </c>
      <c r="AO2384" s="48" t="s">
        <v>2636</v>
      </c>
      <c r="AP2384" s="48" t="s">
        <v>2636</v>
      </c>
      <c r="AQ2384" s="48" t="s">
        <v>2636</v>
      </c>
      <c r="AR2384" s="48" t="s">
        <v>2636</v>
      </c>
      <c r="AS2384" s="48" t="s">
        <v>2636</v>
      </c>
      <c r="AT2384" s="48" t="s">
        <v>2636</v>
      </c>
      <c r="AU2384" s="48" t="s">
        <v>2636</v>
      </c>
      <c r="AV2384" s="48" t="s">
        <v>2636</v>
      </c>
      <c r="AW2384" s="48" t="s">
        <v>2636</v>
      </c>
      <c r="AX2384" s="52" t="s">
        <v>2636</v>
      </c>
      <c r="AY2384" s="52" t="s">
        <v>2636</v>
      </c>
      <c r="AZ2384" s="28" t="s">
        <v>2636</v>
      </c>
    </row>
    <row r="2385" ht="15.75" customHeight="1">
      <c r="A2385" s="40">
        <v>2145.0</v>
      </c>
      <c r="B2385" s="28" t="s">
        <v>6136</v>
      </c>
      <c r="C2385" s="41"/>
      <c r="D2385" s="42">
        <f t="array" ref="D2385">index(systems,match($A2385,INDEX(systems,0,1),),3)</f>
        <v>-204.963</v>
      </c>
      <c r="E2385" s="42">
        <f t="array" ref="E2385">index(systems,match($A2385,INDEX(systems,0,1),),4)</f>
        <v>-344.969</v>
      </c>
      <c r="F2385" s="43" t="str">
        <f>IFERROR(__xludf.DUMMYFUNCTION("let(row, match($B2385&amp;if($C2385&lt;&gt;"""","" [""&amp;$C2385&amp;""]"",""""),index(nebulae,,2),0),join("","",iferror(round(index(nebulae,row,5)/2,3),1),iferror(round(index(nebulae,row,6)/2,3),1),0))"),"1,1,0")</f>
        <v>1,1,0</v>
      </c>
      <c r="G2385" s="44" t="s">
        <v>6137</v>
      </c>
      <c r="H2385" s="45">
        <f t="array" ref="H2385">let(systemId,match(A2385,index(systems,0,1),),refSystemId,match($H$1,index(systems,0,1),),x,index(systems,systemId,3),y,index(systems,systemId,4),refX,index(systems,refSystemId,3),refY,index(systems,refSystemId,4),round(sqrt((x-refX)^2+(y-refY)^2),3))</f>
        <v>401.265</v>
      </c>
      <c r="I2385" s="47" t="s">
        <v>408</v>
      </c>
      <c r="J2385" s="53"/>
      <c r="K2385" s="53"/>
      <c r="L2385" s="53"/>
      <c r="M2385" s="53"/>
      <c r="N2385" s="28" t="s">
        <v>576</v>
      </c>
      <c r="O2385" s="48" t="s">
        <v>558</v>
      </c>
      <c r="P2385" s="48" t="s">
        <v>560</v>
      </c>
      <c r="Q2385" s="48" t="s">
        <v>560</v>
      </c>
      <c r="R2385" s="48" t="s">
        <v>560</v>
      </c>
      <c r="S2385" s="48" t="s">
        <v>560</v>
      </c>
      <c r="T2385" s="48" t="s">
        <v>560</v>
      </c>
      <c r="U2385" s="48" t="s">
        <v>560</v>
      </c>
      <c r="V2385" s="48" t="s">
        <v>560</v>
      </c>
      <c r="W2385" s="48" t="s">
        <v>560</v>
      </c>
      <c r="X2385" s="48" t="s">
        <v>560</v>
      </c>
      <c r="Y2385" s="48" t="s">
        <v>422</v>
      </c>
      <c r="Z2385" s="48" t="s">
        <v>422</v>
      </c>
      <c r="AA2385" s="48" t="s">
        <v>422</v>
      </c>
      <c r="AB2385" s="48" t="s">
        <v>422</v>
      </c>
      <c r="AC2385" s="48" t="s">
        <v>422</v>
      </c>
      <c r="AD2385" s="48" t="s">
        <v>422</v>
      </c>
      <c r="AE2385" s="48" t="s">
        <v>422</v>
      </c>
      <c r="AF2385" s="48" t="s">
        <v>422</v>
      </c>
      <c r="AG2385" s="48" t="s">
        <v>422</v>
      </c>
      <c r="AH2385" s="48" t="s">
        <v>422</v>
      </c>
      <c r="AI2385" s="48" t="s">
        <v>422</v>
      </c>
      <c r="AJ2385" s="48" t="s">
        <v>422</v>
      </c>
      <c r="AK2385" s="48" t="s">
        <v>422</v>
      </c>
      <c r="AL2385" s="48" t="s">
        <v>422</v>
      </c>
      <c r="AM2385" s="48" t="s">
        <v>422</v>
      </c>
      <c r="AN2385" s="48" t="s">
        <v>422</v>
      </c>
      <c r="AO2385" s="48" t="s">
        <v>422</v>
      </c>
      <c r="AP2385" s="48" t="s">
        <v>422</v>
      </c>
      <c r="AQ2385" s="48" t="s">
        <v>422</v>
      </c>
      <c r="AR2385" s="48" t="s">
        <v>422</v>
      </c>
      <c r="AS2385" s="48" t="s">
        <v>422</v>
      </c>
      <c r="AT2385" s="48" t="s">
        <v>422</v>
      </c>
      <c r="AU2385" s="48" t="s">
        <v>422</v>
      </c>
      <c r="AV2385" s="48" t="s">
        <v>422</v>
      </c>
      <c r="AW2385" s="48" t="s">
        <v>422</v>
      </c>
      <c r="AX2385" s="48" t="s">
        <v>422</v>
      </c>
      <c r="AY2385" s="48" t="s">
        <v>422</v>
      </c>
      <c r="AZ2385" s="28" t="s">
        <v>422</v>
      </c>
    </row>
    <row r="2386" ht="15.75" customHeight="1">
      <c r="A2386" s="40">
        <v>2146.0</v>
      </c>
      <c r="B2386" s="28" t="s">
        <v>6138</v>
      </c>
      <c r="C2386" s="41"/>
      <c r="D2386" s="42">
        <f t="array" ref="D2386">index(systems,match($A2386,INDEX(systems,0,1),),3)</f>
        <v>-400.913</v>
      </c>
      <c r="E2386" s="42">
        <f t="array" ref="E2386">index(systems,match($A2386,INDEX(systems,0,1),),4)</f>
        <v>-232.134</v>
      </c>
      <c r="F2386" s="43" t="str">
        <f>IFERROR(__xludf.DUMMYFUNCTION("let(row, match($B2386&amp;if($C2386&lt;&gt;"""","" [""&amp;$C2386&amp;""]"",""""),index(nebulae,,2),0),join("","",iferror(round(index(nebulae,row,5)/2,3),1),iferror(round(index(nebulae,row,6)/2,3),1),0))"),"1,1,0")</f>
        <v>1,1,0</v>
      </c>
      <c r="G2386" s="44" t="s">
        <v>6139</v>
      </c>
      <c r="H2386" s="45">
        <f t="array" ref="H2386">let(systemId,match(A2386,index(systems,0,1),),refSystemId,match($H$1,index(systems,0,1),),x,index(systems,systemId,3),y,index(systems,systemId,4),refX,index(systems,refSystemId,3),refY,index(systems,refSystemId,4),round(sqrt((x-refX)^2+(y-refY)^2),3))</f>
        <v>463.268</v>
      </c>
      <c r="I2386" s="46" t="s">
        <v>408</v>
      </c>
      <c r="J2386" s="46" t="s">
        <v>408</v>
      </c>
      <c r="K2386" s="46" t="s">
        <v>408</v>
      </c>
      <c r="L2386" s="46" t="s">
        <v>408</v>
      </c>
      <c r="M2386" s="46" t="s">
        <v>408</v>
      </c>
      <c r="N2386" s="28" t="s">
        <v>408</v>
      </c>
      <c r="O2386" s="41"/>
      <c r="P2386" s="48" t="s">
        <v>560</v>
      </c>
      <c r="Q2386" s="48" t="s">
        <v>560</v>
      </c>
      <c r="R2386" s="48" t="s">
        <v>560</v>
      </c>
      <c r="S2386" s="48" t="s">
        <v>560</v>
      </c>
      <c r="T2386" s="48" t="s">
        <v>560</v>
      </c>
      <c r="U2386" s="48" t="s">
        <v>560</v>
      </c>
      <c r="V2386" s="48" t="s">
        <v>560</v>
      </c>
      <c r="W2386" s="48" t="s">
        <v>560</v>
      </c>
      <c r="X2386" s="48" t="s">
        <v>560</v>
      </c>
      <c r="Y2386" s="48" t="s">
        <v>422</v>
      </c>
      <c r="Z2386" s="48" t="s">
        <v>422</v>
      </c>
      <c r="AA2386" s="48" t="s">
        <v>422</v>
      </c>
      <c r="AB2386" s="48" t="s">
        <v>422</v>
      </c>
      <c r="AC2386" s="48" t="s">
        <v>422</v>
      </c>
      <c r="AD2386" s="48" t="s">
        <v>422</v>
      </c>
      <c r="AE2386" s="48" t="s">
        <v>422</v>
      </c>
      <c r="AF2386" s="48" t="s">
        <v>422</v>
      </c>
      <c r="AG2386" s="48" t="s">
        <v>422</v>
      </c>
      <c r="AH2386" s="48" t="s">
        <v>422</v>
      </c>
      <c r="AI2386" s="48" t="s">
        <v>422</v>
      </c>
      <c r="AJ2386" s="48" t="s">
        <v>422</v>
      </c>
      <c r="AK2386" s="48" t="s">
        <v>422</v>
      </c>
      <c r="AL2386" s="48" t="s">
        <v>422</v>
      </c>
      <c r="AM2386" s="48" t="s">
        <v>422</v>
      </c>
      <c r="AN2386" s="48" t="s">
        <v>422</v>
      </c>
      <c r="AO2386" s="48" t="s">
        <v>422</v>
      </c>
      <c r="AP2386" s="48" t="s">
        <v>422</v>
      </c>
      <c r="AQ2386" s="48" t="s">
        <v>422</v>
      </c>
      <c r="AR2386" s="48" t="s">
        <v>422</v>
      </c>
      <c r="AS2386" s="48" t="s">
        <v>422</v>
      </c>
      <c r="AT2386" s="48" t="s">
        <v>422</v>
      </c>
      <c r="AU2386" s="48" t="s">
        <v>422</v>
      </c>
      <c r="AV2386" s="48" t="s">
        <v>422</v>
      </c>
      <c r="AW2386" s="48" t="s">
        <v>422</v>
      </c>
      <c r="AX2386" s="48" t="s">
        <v>422</v>
      </c>
      <c r="AY2386" s="48" t="s">
        <v>422</v>
      </c>
      <c r="AZ2386" s="51" t="s">
        <v>422</v>
      </c>
    </row>
    <row r="2387" ht="15.75" customHeight="1">
      <c r="A2387" s="40">
        <v>2147.0</v>
      </c>
      <c r="B2387" s="28" t="s">
        <v>6140</v>
      </c>
      <c r="C2387" s="41"/>
      <c r="D2387" s="42">
        <f t="array" ref="D2387">index(systems,match($A2387,INDEX(systems,0,1),),3)</f>
        <v>-403.306</v>
      </c>
      <c r="E2387" s="42">
        <f t="array" ref="E2387">index(systems,match($A2387,INDEX(systems,0,1),),4)</f>
        <v>18.309</v>
      </c>
      <c r="F2387" s="43" t="str">
        <f>IFERROR(__xludf.DUMMYFUNCTION("let(row, match($B2387&amp;if($C2387&lt;&gt;"""","" [""&amp;$C2387&amp;""]"",""""),index(nebulae,,2),0),join("","",iferror(round(index(nebulae,row,5)/2,3),1),iferror(round(index(nebulae,row,6)/2,3),1),0))"),"1,1,0")</f>
        <v>1,1,0</v>
      </c>
      <c r="G2387" s="44" t="s">
        <v>6141</v>
      </c>
      <c r="H2387" s="45">
        <f t="array" ref="H2387">let(systemId,match(A2387,index(systems,0,1),),refSystemId,match($H$1,index(systems,0,1),),x,index(systems,systemId,3),y,index(systems,systemId,4),refX,index(systems,refSystemId,3),refY,index(systems,refSystemId,4),round(sqrt((x-refX)^2+(y-refY)^2),3))</f>
        <v>403.721</v>
      </c>
      <c r="I2387" s="53"/>
      <c r="J2387" s="53"/>
      <c r="K2387" s="53"/>
      <c r="L2387" s="53"/>
      <c r="M2387" s="53"/>
      <c r="N2387" s="28" t="s">
        <v>449</v>
      </c>
      <c r="O2387" s="48" t="s">
        <v>449</v>
      </c>
      <c r="P2387" s="48" t="s">
        <v>449</v>
      </c>
      <c r="Q2387" s="48" t="s">
        <v>449</v>
      </c>
      <c r="R2387" s="48" t="s">
        <v>449</v>
      </c>
      <c r="S2387" s="48" t="s">
        <v>449</v>
      </c>
      <c r="T2387" s="48" t="s">
        <v>449</v>
      </c>
      <c r="U2387" s="48" t="s">
        <v>449</v>
      </c>
      <c r="V2387" s="48" t="s">
        <v>449</v>
      </c>
      <c r="W2387" s="48" t="s">
        <v>449</v>
      </c>
      <c r="X2387" s="48" t="s">
        <v>449</v>
      </c>
      <c r="Y2387" s="48" t="s">
        <v>449</v>
      </c>
      <c r="Z2387" s="48" t="s">
        <v>449</v>
      </c>
      <c r="AA2387" s="48" t="s">
        <v>700</v>
      </c>
      <c r="AB2387" s="48" t="s">
        <v>700</v>
      </c>
      <c r="AC2387" s="48" t="s">
        <v>700</v>
      </c>
      <c r="AD2387" s="48" t="s">
        <v>700</v>
      </c>
      <c r="AE2387" s="48" t="s">
        <v>700</v>
      </c>
      <c r="AF2387" s="48" t="s">
        <v>700</v>
      </c>
      <c r="AG2387" s="48" t="s">
        <v>700</v>
      </c>
      <c r="AH2387" s="48" t="s">
        <v>701</v>
      </c>
      <c r="AI2387" s="48" t="s">
        <v>464</v>
      </c>
      <c r="AJ2387" s="48" t="s">
        <v>464</v>
      </c>
      <c r="AK2387" s="48" t="s">
        <v>464</v>
      </c>
      <c r="AL2387" s="48" t="s">
        <v>464</v>
      </c>
      <c r="AM2387" s="48" t="s">
        <v>464</v>
      </c>
      <c r="AN2387" s="48" t="s">
        <v>464</v>
      </c>
      <c r="AO2387" s="48" t="s">
        <v>464</v>
      </c>
      <c r="AP2387" s="48" t="s">
        <v>464</v>
      </c>
      <c r="AQ2387" s="48" t="s">
        <v>565</v>
      </c>
      <c r="AR2387" s="48" t="s">
        <v>565</v>
      </c>
      <c r="AS2387" s="48" t="s">
        <v>466</v>
      </c>
      <c r="AT2387" s="52" t="s">
        <v>467</v>
      </c>
      <c r="AU2387" s="52" t="s">
        <v>467</v>
      </c>
      <c r="AV2387" s="48" t="s">
        <v>467</v>
      </c>
      <c r="AW2387" s="48" t="s">
        <v>467</v>
      </c>
      <c r="AX2387" s="52" t="s">
        <v>468</v>
      </c>
      <c r="AY2387" s="52" t="s">
        <v>468</v>
      </c>
      <c r="AZ2387" s="49" t="s">
        <v>468</v>
      </c>
    </row>
    <row r="2388" ht="15.75" customHeight="1">
      <c r="A2388" s="40">
        <v>2148.0</v>
      </c>
      <c r="B2388" s="28" t="s">
        <v>6142</v>
      </c>
      <c r="C2388" s="41"/>
      <c r="D2388" s="42">
        <f t="array" ref="D2388">index(systems,match($A2388,INDEX(systems,0,1),),3)</f>
        <v>-199.524</v>
      </c>
      <c r="E2388" s="42">
        <f t="array" ref="E2388">index(systems,match($A2388,INDEX(systems,0,1),),4)</f>
        <v>-69.844</v>
      </c>
      <c r="F2388" s="43" t="str">
        <f>IFERROR(__xludf.DUMMYFUNCTION("let(row, match($B2388&amp;if($C2388&lt;&gt;"""","" [""&amp;$C2388&amp;""]"",""""),index(nebulae,,2),0),join("","",iferror(round(index(nebulae,row,5)/2,3),1),iferror(round(index(nebulae,row,6)/2,3),1),0))"),"1,1,0")</f>
        <v>1,1,0</v>
      </c>
      <c r="G2388" s="44" t="s">
        <v>6143</v>
      </c>
      <c r="H2388" s="45">
        <f t="array" ref="H2388">let(systemId,match(A2388,index(systems,0,1),),refSystemId,match($H$1,index(systems,0,1),),x,index(systems,systemId,3),y,index(systems,systemId,4),refX,index(systems,refSystemId,3),refY,index(systems,refSystemId,4),round(sqrt((x-refX)^2+(y-refY)^2),3))</f>
        <v>211.395</v>
      </c>
      <c r="I2388" s="28" t="s">
        <v>418</v>
      </c>
      <c r="J2388" s="41"/>
      <c r="K2388" s="41"/>
      <c r="L2388" s="41"/>
      <c r="M2388" s="41"/>
      <c r="N2388" s="28" t="s">
        <v>560</v>
      </c>
      <c r="O2388" s="48" t="s">
        <v>560</v>
      </c>
      <c r="P2388" s="48" t="s">
        <v>560</v>
      </c>
      <c r="Q2388" s="48" t="s">
        <v>560</v>
      </c>
      <c r="R2388" s="48" t="s">
        <v>560</v>
      </c>
      <c r="S2388" s="48" t="s">
        <v>560</v>
      </c>
      <c r="T2388" s="48" t="s">
        <v>560</v>
      </c>
      <c r="U2388" s="48" t="s">
        <v>560</v>
      </c>
      <c r="V2388" s="48" t="s">
        <v>560</v>
      </c>
      <c r="W2388" s="48" t="s">
        <v>560</v>
      </c>
      <c r="X2388" s="48" t="s">
        <v>560</v>
      </c>
      <c r="Y2388" s="48" t="s">
        <v>560</v>
      </c>
      <c r="Z2388" s="48" t="s">
        <v>560</v>
      </c>
      <c r="AA2388" s="48" t="s">
        <v>560</v>
      </c>
      <c r="AB2388" s="48" t="s">
        <v>560</v>
      </c>
      <c r="AC2388" s="48" t="s">
        <v>560</v>
      </c>
      <c r="AD2388" s="48" t="s">
        <v>560</v>
      </c>
      <c r="AE2388" s="48" t="s">
        <v>560</v>
      </c>
      <c r="AF2388" s="48" t="s">
        <v>560</v>
      </c>
      <c r="AG2388" s="48" t="s">
        <v>560</v>
      </c>
      <c r="AH2388" s="48" t="s">
        <v>560</v>
      </c>
      <c r="AI2388" s="48" t="s">
        <v>560</v>
      </c>
      <c r="AJ2388" s="48" t="s">
        <v>560</v>
      </c>
      <c r="AK2388" s="48" t="s">
        <v>560</v>
      </c>
      <c r="AL2388" s="48" t="s">
        <v>560</v>
      </c>
      <c r="AM2388" s="48" t="s">
        <v>560</v>
      </c>
      <c r="AN2388" s="48" t="s">
        <v>560</v>
      </c>
      <c r="AO2388" s="48" t="s">
        <v>560</v>
      </c>
      <c r="AP2388" s="48" t="s">
        <v>483</v>
      </c>
      <c r="AQ2388" s="48" t="s">
        <v>560</v>
      </c>
      <c r="AR2388" s="48" t="s">
        <v>560</v>
      </c>
      <c r="AS2388" s="48" t="s">
        <v>418</v>
      </c>
      <c r="AT2388" s="48" t="s">
        <v>418</v>
      </c>
      <c r="AU2388" s="48" t="s">
        <v>418</v>
      </c>
      <c r="AV2388" s="48" t="s">
        <v>418</v>
      </c>
      <c r="AW2388" s="48" t="s">
        <v>418</v>
      </c>
      <c r="AX2388" s="48" t="s">
        <v>605</v>
      </c>
      <c r="AY2388" s="48" t="s">
        <v>605</v>
      </c>
      <c r="AZ2388" s="51" t="s">
        <v>605</v>
      </c>
    </row>
    <row r="2389" ht="15.75" customHeight="1">
      <c r="A2389" s="40">
        <v>2149.0</v>
      </c>
      <c r="B2389" s="28" t="s">
        <v>6144</v>
      </c>
      <c r="C2389" s="41"/>
      <c r="D2389" s="42">
        <f t="array" ref="D2389">index(systems,match($A2389,INDEX(systems,0,1),),3)</f>
        <v>-418.98</v>
      </c>
      <c r="E2389" s="42">
        <f t="array" ref="E2389">index(systems,match($A2389,INDEX(systems,0,1),),4)</f>
        <v>-200.614</v>
      </c>
      <c r="F2389" s="43" t="str">
        <f>IFERROR(__xludf.DUMMYFUNCTION("let(row, match($B2389&amp;if($C2389&lt;&gt;"""","" [""&amp;$C2389&amp;""]"",""""),index(nebulae,,2),0),join("","",iferror(round(index(nebulae,row,5)/2,3),1),iferror(round(index(nebulae,row,6)/2,3),1),0))"),"1,1,0")</f>
        <v>1,1,0</v>
      </c>
      <c r="G2389" s="44" t="s">
        <v>6145</v>
      </c>
      <c r="H2389" s="45">
        <f t="array" ref="H2389">let(systemId,match(A2389,index(systems,0,1),),refSystemId,match($H$1,index(systems,0,1),),x,index(systems,systemId,3),y,index(systems,systemId,4),refX,index(systems,refSystemId,3),refY,index(systems,refSystemId,4),round(sqrt((x-refX)^2+(y-refY)^2),3))</f>
        <v>464.532</v>
      </c>
      <c r="I2389" s="53"/>
      <c r="J2389" s="53"/>
      <c r="K2389" s="53"/>
      <c r="L2389" s="53"/>
      <c r="M2389" s="53"/>
      <c r="N2389" s="28" t="s">
        <v>6146</v>
      </c>
      <c r="O2389" s="48" t="s">
        <v>6146</v>
      </c>
      <c r="P2389" s="48" t="s">
        <v>6146</v>
      </c>
      <c r="Q2389" s="48" t="s">
        <v>6146</v>
      </c>
      <c r="R2389" s="48" t="s">
        <v>6146</v>
      </c>
      <c r="S2389" s="48" t="s">
        <v>6146</v>
      </c>
      <c r="T2389" s="48" t="s">
        <v>6146</v>
      </c>
      <c r="U2389" s="48" t="s">
        <v>6146</v>
      </c>
      <c r="V2389" s="48" t="s">
        <v>6146</v>
      </c>
      <c r="W2389" s="48" t="s">
        <v>6146</v>
      </c>
      <c r="X2389" s="48" t="s">
        <v>6146</v>
      </c>
      <c r="Y2389" s="48" t="s">
        <v>6146</v>
      </c>
      <c r="Z2389" s="48" t="s">
        <v>6146</v>
      </c>
      <c r="AA2389" s="48" t="s">
        <v>6146</v>
      </c>
      <c r="AB2389" s="48" t="s">
        <v>6146</v>
      </c>
      <c r="AC2389" s="48" t="s">
        <v>6146</v>
      </c>
      <c r="AD2389" s="48" t="s">
        <v>6146</v>
      </c>
      <c r="AE2389" s="48" t="s">
        <v>6146</v>
      </c>
      <c r="AF2389" s="48" t="s">
        <v>6146</v>
      </c>
      <c r="AG2389" s="48" t="s">
        <v>6146</v>
      </c>
      <c r="AH2389" s="48" t="s">
        <v>6146</v>
      </c>
      <c r="AI2389" s="48" t="s">
        <v>6146</v>
      </c>
      <c r="AJ2389" s="48" t="s">
        <v>6146</v>
      </c>
      <c r="AK2389" s="48" t="s">
        <v>6146</v>
      </c>
      <c r="AL2389" s="48" t="s">
        <v>6146</v>
      </c>
      <c r="AM2389" s="48" t="s">
        <v>6146</v>
      </c>
      <c r="AN2389" s="48" t="s">
        <v>579</v>
      </c>
      <c r="AO2389" s="48" t="s">
        <v>6147</v>
      </c>
      <c r="AP2389" s="48" t="s">
        <v>6147</v>
      </c>
      <c r="AQ2389" s="48" t="s">
        <v>6147</v>
      </c>
      <c r="AR2389" s="48" t="s">
        <v>6147</v>
      </c>
      <c r="AS2389" s="48" t="s">
        <v>6147</v>
      </c>
      <c r="AT2389" s="48" t="s">
        <v>6147</v>
      </c>
      <c r="AU2389" s="48" t="s">
        <v>6147</v>
      </c>
      <c r="AV2389" s="48" t="s">
        <v>6147</v>
      </c>
      <c r="AW2389" s="48" t="s">
        <v>6147</v>
      </c>
      <c r="AX2389" s="48" t="s">
        <v>6147</v>
      </c>
      <c r="AY2389" s="48" t="s">
        <v>579</v>
      </c>
      <c r="AZ2389" s="28" t="s">
        <v>579</v>
      </c>
    </row>
    <row r="2390" ht="15.75" customHeight="1">
      <c r="A2390" s="40">
        <v>2920.0</v>
      </c>
      <c r="B2390" s="28" t="s">
        <v>6148</v>
      </c>
      <c r="C2390" s="41"/>
      <c r="D2390" s="42">
        <f t="array" ref="D2390">index(systems,match($A2390,INDEX(systems,0,1),),3)</f>
        <v>418.418</v>
      </c>
      <c r="E2390" s="42">
        <f t="array" ref="E2390">index(systems,match($A2390,INDEX(systems,0,1),),4)</f>
        <v>339.125</v>
      </c>
      <c r="F2390" s="43" t="str">
        <f>IFERROR(__xludf.DUMMYFUNCTION("let(row, match($B2390&amp;if($C2390&lt;&gt;"""","" [""&amp;$C2390&amp;""]"",""""),index(nebulae,,2),0),join("","",iferror(round(index(nebulae,row,5)/2,3),1),iferror(round(index(nebulae,row,6)/2,3),1),0))"),"1,1,0")</f>
        <v>1,1,0</v>
      </c>
      <c r="G2390" s="44" t="s">
        <v>6149</v>
      </c>
      <c r="H2390" s="45">
        <f t="array" ref="H2390">let(systemId,match(A2390,index(systems,0,1),),refSystemId,match($H$1,index(systems,0,1),),x,index(systems,systemId,3),y,index(systems,systemId,4),refX,index(systems,refSystemId,3),refY,index(systems,refSystemId,4),round(sqrt((x-refX)^2+(y-refY)^2),3))</f>
        <v>538.59</v>
      </c>
      <c r="I2390" s="53"/>
      <c r="J2390" s="53"/>
      <c r="K2390" s="53"/>
      <c r="L2390" s="41"/>
      <c r="M2390" s="41"/>
      <c r="N2390" s="41"/>
      <c r="O2390" s="41"/>
      <c r="P2390" s="48" t="s">
        <v>408</v>
      </c>
      <c r="Q2390" s="48" t="s">
        <v>408</v>
      </c>
      <c r="R2390" s="48" t="s">
        <v>408</v>
      </c>
      <c r="S2390" s="48" t="s">
        <v>408</v>
      </c>
      <c r="T2390" s="48" t="s">
        <v>408</v>
      </c>
      <c r="U2390" s="48" t="s">
        <v>408</v>
      </c>
      <c r="V2390" s="48" t="s">
        <v>408</v>
      </c>
      <c r="W2390" s="48" t="s">
        <v>408</v>
      </c>
      <c r="X2390" s="48" t="s">
        <v>408</v>
      </c>
      <c r="Y2390" s="56" t="s">
        <v>408</v>
      </c>
      <c r="Z2390" s="56" t="s">
        <v>408</v>
      </c>
      <c r="AA2390" s="56" t="s">
        <v>408</v>
      </c>
      <c r="AB2390" s="56" t="s">
        <v>418</v>
      </c>
      <c r="AC2390" s="56" t="s">
        <v>418</v>
      </c>
      <c r="AD2390" s="56" t="s">
        <v>418</v>
      </c>
      <c r="AE2390" s="56" t="s">
        <v>418</v>
      </c>
      <c r="AF2390" s="56" t="s">
        <v>418</v>
      </c>
      <c r="AG2390" s="56" t="s">
        <v>418</v>
      </c>
      <c r="AH2390" s="56" t="s">
        <v>418</v>
      </c>
      <c r="AI2390" s="56" t="s">
        <v>418</v>
      </c>
      <c r="AJ2390" s="56" t="s">
        <v>418</v>
      </c>
      <c r="AK2390" s="56" t="s">
        <v>418</v>
      </c>
      <c r="AL2390" s="56" t="s">
        <v>418</v>
      </c>
      <c r="AM2390" s="56" t="s">
        <v>418</v>
      </c>
      <c r="AN2390" s="56" t="s">
        <v>418</v>
      </c>
      <c r="AO2390" s="56" t="s">
        <v>418</v>
      </c>
      <c r="AP2390" s="56" t="s">
        <v>418</v>
      </c>
      <c r="AQ2390" s="56" t="s">
        <v>418</v>
      </c>
      <c r="AR2390" s="56" t="s">
        <v>418</v>
      </c>
      <c r="AS2390" s="56" t="s">
        <v>418</v>
      </c>
      <c r="AT2390" s="56" t="s">
        <v>418</v>
      </c>
      <c r="AU2390" s="48" t="s">
        <v>418</v>
      </c>
      <c r="AV2390" s="56" t="s">
        <v>418</v>
      </c>
      <c r="AW2390" s="56" t="s">
        <v>418</v>
      </c>
      <c r="AX2390" s="56" t="s">
        <v>418</v>
      </c>
      <c r="AY2390" s="56" t="s">
        <v>418</v>
      </c>
      <c r="AZ2390" s="51" t="s">
        <v>418</v>
      </c>
    </row>
    <row r="2391" ht="15.75" customHeight="1">
      <c r="A2391" s="40">
        <v>2150.0</v>
      </c>
      <c r="B2391" s="28" t="s">
        <v>6150</v>
      </c>
      <c r="C2391" s="28" t="s">
        <v>6151</v>
      </c>
      <c r="D2391" s="42">
        <f t="array" ref="D2391">index(systems,match($A2391,INDEX(systems,0,1),),3)</f>
        <v>48.925</v>
      </c>
      <c r="E2391" s="42">
        <f t="array" ref="E2391">index(systems,match($A2391,INDEX(systems,0,1),),4)</f>
        <v>-217.144</v>
      </c>
      <c r="F2391" s="43" t="str">
        <f>IFERROR(__xludf.DUMMYFUNCTION("let(row, match($B2391&amp;if($C2391&lt;&gt;"""","" [""&amp;$C2391&amp;""]"",""""),index(nebulae,,2),0),join("","",iferror(round(index(nebulae,row,5)/2,3),1),iferror(round(index(nebulae,row,6)/2,3),1),0))"),"1,1,0")</f>
        <v>1,1,0</v>
      </c>
      <c r="G2391" s="44" t="s">
        <v>6152</v>
      </c>
      <c r="H2391" s="45">
        <f t="array" ref="H2391">let(systemId,match(A2391,index(systems,0,1),),refSystemId,match($H$1,index(systems,0,1),),x,index(systems,systemId,3),y,index(systems,systemId,4),refX,index(systems,refSystemId,3),refY,index(systems,refSystemId,4),round(sqrt((x-refX)^2+(y-refY)^2),3))</f>
        <v>222.587</v>
      </c>
      <c r="I2391" s="28" t="s">
        <v>408</v>
      </c>
      <c r="J2391" s="48" t="s">
        <v>408</v>
      </c>
      <c r="K2391" s="48" t="s">
        <v>408</v>
      </c>
      <c r="L2391" s="48" t="s">
        <v>408</v>
      </c>
      <c r="M2391" s="28" t="s">
        <v>408</v>
      </c>
      <c r="N2391" s="28" t="s">
        <v>408</v>
      </c>
      <c r="O2391" s="41"/>
      <c r="P2391" s="48" t="s">
        <v>3326</v>
      </c>
      <c r="Q2391" s="48" t="s">
        <v>3326</v>
      </c>
      <c r="R2391" s="48" t="s">
        <v>3326</v>
      </c>
      <c r="S2391" s="48" t="s">
        <v>3326</v>
      </c>
      <c r="T2391" s="48" t="s">
        <v>3326</v>
      </c>
      <c r="U2391" s="48" t="s">
        <v>3326</v>
      </c>
      <c r="V2391" s="48" t="s">
        <v>3326</v>
      </c>
      <c r="W2391" s="48" t="s">
        <v>422</v>
      </c>
      <c r="X2391" s="48" t="s">
        <v>422</v>
      </c>
      <c r="Y2391" s="48" t="s">
        <v>422</v>
      </c>
      <c r="Z2391" s="48" t="s">
        <v>422</v>
      </c>
      <c r="AA2391" s="48" t="s">
        <v>422</v>
      </c>
      <c r="AB2391" s="48" t="s">
        <v>422</v>
      </c>
      <c r="AC2391" s="48" t="s">
        <v>422</v>
      </c>
      <c r="AD2391" s="48" t="s">
        <v>422</v>
      </c>
      <c r="AE2391" s="48" t="s">
        <v>422</v>
      </c>
      <c r="AF2391" s="48" t="s">
        <v>422</v>
      </c>
      <c r="AG2391" s="48" t="s">
        <v>422</v>
      </c>
      <c r="AH2391" s="48" t="s">
        <v>422</v>
      </c>
      <c r="AI2391" s="48" t="s">
        <v>422</v>
      </c>
      <c r="AJ2391" s="48" t="s">
        <v>422</v>
      </c>
      <c r="AK2391" s="48" t="s">
        <v>422</v>
      </c>
      <c r="AL2391" s="48" t="s">
        <v>422</v>
      </c>
      <c r="AM2391" s="48" t="s">
        <v>422</v>
      </c>
      <c r="AN2391" s="48" t="s">
        <v>422</v>
      </c>
      <c r="AO2391" s="48" t="s">
        <v>422</v>
      </c>
      <c r="AP2391" s="48" t="s">
        <v>422</v>
      </c>
      <c r="AQ2391" s="48" t="s">
        <v>422</v>
      </c>
      <c r="AR2391" s="48" t="s">
        <v>422</v>
      </c>
      <c r="AS2391" s="48" t="s">
        <v>422</v>
      </c>
      <c r="AT2391" s="48" t="s">
        <v>422</v>
      </c>
      <c r="AU2391" s="48" t="s">
        <v>422</v>
      </c>
      <c r="AV2391" s="48" t="s">
        <v>422</v>
      </c>
      <c r="AW2391" s="48" t="s">
        <v>422</v>
      </c>
      <c r="AX2391" s="48" t="s">
        <v>422</v>
      </c>
      <c r="AY2391" s="48" t="s">
        <v>422</v>
      </c>
      <c r="AZ2391" s="28" t="s">
        <v>422</v>
      </c>
    </row>
    <row r="2392" ht="15.75" customHeight="1">
      <c r="A2392" s="40">
        <v>2151.0</v>
      </c>
      <c r="B2392" s="28" t="s">
        <v>6153</v>
      </c>
      <c r="C2392" s="41"/>
      <c r="D2392" s="42">
        <f t="array" ref="D2392">index(systems,match($A2392,INDEX(systems,0,1),),3)</f>
        <v>130.778</v>
      </c>
      <c r="E2392" s="42">
        <f t="array" ref="E2392">index(systems,match($A2392,INDEX(systems,0,1),),4)</f>
        <v>455.449</v>
      </c>
      <c r="F2392" s="43" t="str">
        <f>IFERROR(__xludf.DUMMYFUNCTION("let(row, match($B2392&amp;if($C2392&lt;&gt;"""","" [""&amp;$C2392&amp;""]"",""""),index(nebulae,,2),0),join("","",iferror(round(index(nebulae,row,5)/2,3),1),iferror(round(index(nebulae,row,6)/2,3),1),0))"),"1,1,0")</f>
        <v>1,1,0</v>
      </c>
      <c r="G2392" s="44" t="s">
        <v>6154</v>
      </c>
      <c r="H2392" s="45">
        <f t="array" ref="H2392">let(systemId,match(A2392,index(systems,0,1),),refSystemId,match($H$1,index(systems,0,1),),x,index(systems,systemId,3),y,index(systems,systemId,4),refX,index(systems,refSystemId,3),refY,index(systems,refSystemId,4),round(sqrt((x-refX)^2+(y-refY)^2),3))</f>
        <v>473.853</v>
      </c>
      <c r="I2392" s="28" t="s">
        <v>408</v>
      </c>
      <c r="J2392" s="28" t="s">
        <v>408</v>
      </c>
      <c r="K2392" s="60" t="s">
        <v>408</v>
      </c>
      <c r="L2392" s="48" t="s">
        <v>408</v>
      </c>
      <c r="M2392" s="48" t="s">
        <v>408</v>
      </c>
      <c r="N2392" s="28" t="s">
        <v>408</v>
      </c>
      <c r="O2392" s="41"/>
      <c r="P2392" s="48" t="s">
        <v>2355</v>
      </c>
      <c r="Q2392" s="48" t="s">
        <v>2355</v>
      </c>
      <c r="R2392" s="48" t="s">
        <v>2355</v>
      </c>
      <c r="S2392" s="48" t="s">
        <v>2355</v>
      </c>
      <c r="T2392" s="48" t="s">
        <v>2355</v>
      </c>
      <c r="U2392" s="48" t="s">
        <v>2355</v>
      </c>
      <c r="V2392" s="48" t="s">
        <v>2355</v>
      </c>
      <c r="W2392" s="48" t="s">
        <v>2355</v>
      </c>
      <c r="X2392" s="48" t="s">
        <v>2355</v>
      </c>
      <c r="Y2392" s="48" t="s">
        <v>2355</v>
      </c>
      <c r="Z2392" s="48" t="s">
        <v>2355</v>
      </c>
      <c r="AA2392" s="48" t="s">
        <v>2356</v>
      </c>
      <c r="AB2392" s="48" t="s">
        <v>2356</v>
      </c>
      <c r="AC2392" s="48" t="s">
        <v>730</v>
      </c>
      <c r="AD2392" s="48" t="s">
        <v>730</v>
      </c>
      <c r="AE2392" s="48" t="s">
        <v>730</v>
      </c>
      <c r="AF2392" s="48" t="s">
        <v>730</v>
      </c>
      <c r="AG2392" s="48" t="s">
        <v>730</v>
      </c>
      <c r="AH2392" s="48" t="s">
        <v>730</v>
      </c>
      <c r="AI2392" s="48" t="s">
        <v>730</v>
      </c>
      <c r="AJ2392" s="48" t="s">
        <v>730</v>
      </c>
      <c r="AK2392" s="48" t="s">
        <v>730</v>
      </c>
      <c r="AL2392" s="48" t="s">
        <v>730</v>
      </c>
      <c r="AM2392" s="48" t="s">
        <v>731</v>
      </c>
      <c r="AN2392" s="48" t="s">
        <v>872</v>
      </c>
      <c r="AO2392" s="48" t="s">
        <v>872</v>
      </c>
      <c r="AP2392" s="48" t="s">
        <v>872</v>
      </c>
      <c r="AQ2392" s="48" t="s">
        <v>872</v>
      </c>
      <c r="AR2392" s="48" t="s">
        <v>872</v>
      </c>
      <c r="AS2392" s="48" t="s">
        <v>872</v>
      </c>
      <c r="AT2392" s="48" t="s">
        <v>872</v>
      </c>
      <c r="AU2392" s="48" t="s">
        <v>872</v>
      </c>
      <c r="AV2392" s="48" t="s">
        <v>851</v>
      </c>
      <c r="AW2392" s="52" t="s">
        <v>851</v>
      </c>
      <c r="AX2392" s="52" t="s">
        <v>851</v>
      </c>
      <c r="AY2392" s="52" t="s">
        <v>851</v>
      </c>
      <c r="AZ2392" s="49" t="s">
        <v>851</v>
      </c>
    </row>
    <row r="2393" ht="15.75" customHeight="1">
      <c r="A2393" s="40">
        <v>3084.0</v>
      </c>
      <c r="B2393" s="28" t="s">
        <v>6155</v>
      </c>
      <c r="C2393" s="28" t="s">
        <v>6156</v>
      </c>
      <c r="D2393" s="42">
        <f t="array" ref="D2393">index(systems,match($A2393,INDEX(systems,0,1),),3)</f>
        <v>896.113</v>
      </c>
      <c r="E2393" s="42">
        <f t="array" ref="E2393">index(systems,match($A2393,INDEX(systems,0,1),),4)</f>
        <v>28.78</v>
      </c>
      <c r="F2393" s="43" t="str">
        <f>IFERROR(__xludf.DUMMYFUNCTION("let(row, match($B2393&amp;if($C2393&lt;&gt;"""","" [""&amp;$C2393&amp;""]"",""""),index(nebulae,,2),0),join("","",iferror(round(index(nebulae,row,5)/2,3),1),iferror(round(index(nebulae,row,6)/2,3),1),0))"),"1,1,0")</f>
        <v>1,1,0</v>
      </c>
      <c r="G2393" s="44" t="s">
        <v>6157</v>
      </c>
      <c r="H2393" s="45">
        <f t="array" ref="H2393">let(systemId,match(A2393,index(systems,0,1),),refSystemId,match($H$1,index(systems,0,1),),x,index(systems,systemId,3),y,index(systems,systemId,4),refX,index(systems,refSystemId,3),refY,index(systems,refSystemId,4),round(sqrt((x-refX)^2+(y-refY)^2),3))</f>
        <v>896.575</v>
      </c>
      <c r="I2393" s="55"/>
      <c r="J2393" s="55"/>
      <c r="K2393" s="55"/>
      <c r="L2393" s="55"/>
      <c r="M2393" s="55"/>
      <c r="N2393" s="55"/>
      <c r="O2393" s="55"/>
      <c r="P2393" s="56" t="s">
        <v>552</v>
      </c>
      <c r="Q2393" s="56" t="s">
        <v>422</v>
      </c>
      <c r="R2393" s="56" t="s">
        <v>422</v>
      </c>
      <c r="S2393" s="56" t="s">
        <v>422</v>
      </c>
      <c r="T2393" s="56" t="s">
        <v>422</v>
      </c>
      <c r="U2393" s="56" t="s">
        <v>422</v>
      </c>
      <c r="V2393" s="56" t="s">
        <v>422</v>
      </c>
      <c r="W2393" s="56" t="s">
        <v>422</v>
      </c>
      <c r="X2393" s="56" t="s">
        <v>422</v>
      </c>
      <c r="Y2393" s="56" t="s">
        <v>3912</v>
      </c>
      <c r="Z2393" s="56" t="s">
        <v>3912</v>
      </c>
      <c r="AA2393" s="56" t="s">
        <v>3912</v>
      </c>
      <c r="AB2393" s="56" t="s">
        <v>3912</v>
      </c>
      <c r="AC2393" s="56" t="s">
        <v>3912</v>
      </c>
      <c r="AD2393" s="56" t="s">
        <v>3912</v>
      </c>
      <c r="AE2393" s="56" t="s">
        <v>3912</v>
      </c>
      <c r="AF2393" s="56" t="s">
        <v>3912</v>
      </c>
      <c r="AG2393" s="56" t="s">
        <v>3912</v>
      </c>
      <c r="AH2393" s="56" t="s">
        <v>3912</v>
      </c>
      <c r="AI2393" s="56" t="s">
        <v>3912</v>
      </c>
      <c r="AJ2393" s="56" t="s">
        <v>3912</v>
      </c>
      <c r="AK2393" s="56" t="s">
        <v>3912</v>
      </c>
      <c r="AL2393" s="56" t="s">
        <v>3912</v>
      </c>
      <c r="AM2393" s="56" t="s">
        <v>3912</v>
      </c>
      <c r="AN2393" s="56" t="s">
        <v>3912</v>
      </c>
      <c r="AO2393" s="56" t="s">
        <v>3912</v>
      </c>
      <c r="AP2393" s="56" t="s">
        <v>3912</v>
      </c>
      <c r="AQ2393" s="56" t="s">
        <v>3912</v>
      </c>
      <c r="AR2393" s="56" t="s">
        <v>3912</v>
      </c>
      <c r="AS2393" s="56" t="s">
        <v>3912</v>
      </c>
      <c r="AT2393" s="56" t="s">
        <v>3912</v>
      </c>
      <c r="AU2393" s="51" t="s">
        <v>3912</v>
      </c>
      <c r="AV2393" s="55"/>
      <c r="AW2393" s="55"/>
      <c r="AX2393" s="55"/>
      <c r="AY2393" s="55"/>
      <c r="AZ2393" s="55"/>
    </row>
    <row r="2394" ht="15.75" customHeight="1">
      <c r="A2394" s="40">
        <v>2152.0</v>
      </c>
      <c r="B2394" s="28" t="s">
        <v>6158</v>
      </c>
      <c r="C2394" s="41"/>
      <c r="D2394" s="42">
        <f t="array" ref="D2394">index(systems,match($A2394,INDEX(systems,0,1),),3)</f>
        <v>-275.843</v>
      </c>
      <c r="E2394" s="42">
        <f t="array" ref="E2394">index(systems,match($A2394,INDEX(systems,0,1),),4)</f>
        <v>175.209</v>
      </c>
      <c r="F2394" s="43" t="str">
        <f>IFERROR(__xludf.DUMMYFUNCTION("let(row, match($B2394&amp;if($C2394&lt;&gt;"""","" [""&amp;$C2394&amp;""]"",""""),index(nebulae,,2),0),join("","",iferror(round(index(nebulae,row,5)/2,3),1),iferror(round(index(nebulae,row,6)/2,3),1),0))"),"1,1,0")</f>
        <v>1,1,0</v>
      </c>
      <c r="G2394" s="44" t="s">
        <v>6159</v>
      </c>
      <c r="H2394" s="45">
        <f t="array" ref="H2394">let(systemId,match(A2394,index(systems,0,1),),refSystemId,match($H$1,index(systems,0,1),),x,index(systems,systemId,3),y,index(systems,systemId,4),refX,index(systems,refSystemId,3),refY,index(systems,refSystemId,4),round(sqrt((x-refX)^2+(y-refY)^2),3))</f>
        <v>326.784</v>
      </c>
      <c r="I2394" s="41"/>
      <c r="J2394" s="41"/>
      <c r="K2394" s="41"/>
      <c r="L2394" s="28" t="s">
        <v>863</v>
      </c>
      <c r="M2394" s="48" t="s">
        <v>712</v>
      </c>
      <c r="N2394" s="28" t="s">
        <v>435</v>
      </c>
      <c r="O2394" s="48" t="s">
        <v>435</v>
      </c>
      <c r="P2394" s="48" t="s">
        <v>435</v>
      </c>
      <c r="Q2394" s="48" t="s">
        <v>435</v>
      </c>
      <c r="R2394" s="48" t="s">
        <v>435</v>
      </c>
      <c r="S2394" s="48" t="s">
        <v>435</v>
      </c>
      <c r="T2394" s="48" t="s">
        <v>435</v>
      </c>
      <c r="U2394" s="48" t="s">
        <v>435</v>
      </c>
      <c r="V2394" s="48" t="s">
        <v>435</v>
      </c>
      <c r="W2394" s="48" t="s">
        <v>435</v>
      </c>
      <c r="X2394" s="48" t="s">
        <v>435</v>
      </c>
      <c r="Y2394" s="48" t="s">
        <v>435</v>
      </c>
      <c r="Z2394" s="48" t="s">
        <v>435</v>
      </c>
      <c r="AA2394" s="48" t="s">
        <v>450</v>
      </c>
      <c r="AB2394" s="48" t="s">
        <v>450</v>
      </c>
      <c r="AC2394" s="48" t="s">
        <v>450</v>
      </c>
      <c r="AD2394" s="48" t="s">
        <v>450</v>
      </c>
      <c r="AE2394" s="48" t="s">
        <v>450</v>
      </c>
      <c r="AF2394" s="48" t="s">
        <v>450</v>
      </c>
      <c r="AG2394" s="48" t="s">
        <v>450</v>
      </c>
      <c r="AH2394" s="48" t="s">
        <v>451</v>
      </c>
      <c r="AI2394" s="48" t="s">
        <v>438</v>
      </c>
      <c r="AJ2394" s="48" t="s">
        <v>438</v>
      </c>
      <c r="AK2394" s="48" t="s">
        <v>438</v>
      </c>
      <c r="AL2394" s="48" t="s">
        <v>438</v>
      </c>
      <c r="AM2394" s="48" t="s">
        <v>438</v>
      </c>
      <c r="AN2394" s="48" t="s">
        <v>438</v>
      </c>
      <c r="AO2394" s="48" t="s">
        <v>438</v>
      </c>
      <c r="AP2394" s="48" t="s">
        <v>438</v>
      </c>
      <c r="AQ2394" s="48" t="s">
        <v>438</v>
      </c>
      <c r="AR2394" s="48" t="s">
        <v>438</v>
      </c>
      <c r="AS2394" s="48" t="s">
        <v>438</v>
      </c>
      <c r="AT2394" s="48" t="s">
        <v>439</v>
      </c>
      <c r="AU2394" s="48" t="s">
        <v>439</v>
      </c>
      <c r="AV2394" s="52" t="s">
        <v>439</v>
      </c>
      <c r="AW2394" s="48" t="s">
        <v>439</v>
      </c>
      <c r="AX2394" s="48" t="s">
        <v>439</v>
      </c>
      <c r="AY2394" s="48" t="s">
        <v>439</v>
      </c>
      <c r="AZ2394" s="49" t="s">
        <v>439</v>
      </c>
    </row>
    <row r="2395" ht="15.75" customHeight="1">
      <c r="A2395" s="40">
        <v>2153.0</v>
      </c>
      <c r="B2395" s="28" t="s">
        <v>6160</v>
      </c>
      <c r="C2395" s="41"/>
      <c r="D2395" s="42">
        <f t="array" ref="D2395">index(systems,match($A2395,INDEX(systems,0,1),),3)</f>
        <v>-46.273</v>
      </c>
      <c r="E2395" s="42">
        <f t="array" ref="E2395">index(systems,match($A2395,INDEX(systems,0,1),),4)</f>
        <v>351.246</v>
      </c>
      <c r="F2395" s="43" t="str">
        <f>IFERROR(__xludf.DUMMYFUNCTION("let(row, match($B2395&amp;if($C2395&lt;&gt;"""","" [""&amp;$C2395&amp;""]"",""""),index(nebulae,,2),0),join("","",iferror(round(index(nebulae,row,5)/2,3),1),iferror(round(index(nebulae,row,6)/2,3),1),0))"),"1,1,0")</f>
        <v>1,1,0</v>
      </c>
      <c r="G2395" s="44" t="s">
        <v>6161</v>
      </c>
      <c r="H2395" s="45">
        <f t="array" ref="H2395">let(systemId,match(A2395,index(systems,0,1),),refSystemId,match($H$1,index(systems,0,1),),x,index(systems,systemId,3),y,index(systems,systemId,4),refX,index(systems,refSystemId,3),refY,index(systems,refSystemId,4),round(sqrt((x-refX)^2+(y-refY)^2),3))</f>
        <v>354.281</v>
      </c>
      <c r="I2395" s="62" t="s">
        <v>408</v>
      </c>
      <c r="J2395" s="60" t="s">
        <v>408</v>
      </c>
      <c r="K2395" s="62" t="s">
        <v>408</v>
      </c>
      <c r="L2395" s="53"/>
      <c r="M2395" s="53"/>
      <c r="N2395" s="28" t="s">
        <v>409</v>
      </c>
      <c r="O2395" s="48" t="s">
        <v>409</v>
      </c>
      <c r="P2395" s="48" t="s">
        <v>409</v>
      </c>
      <c r="Q2395" s="48" t="s">
        <v>409</v>
      </c>
      <c r="R2395" s="48" t="s">
        <v>409</v>
      </c>
      <c r="S2395" s="48" t="s">
        <v>409</v>
      </c>
      <c r="T2395" s="48" t="s">
        <v>409</v>
      </c>
      <c r="U2395" s="48" t="s">
        <v>409</v>
      </c>
      <c r="V2395" s="48" t="s">
        <v>409</v>
      </c>
      <c r="W2395" s="48" t="s">
        <v>409</v>
      </c>
      <c r="X2395" s="48" t="s">
        <v>846</v>
      </c>
      <c r="Y2395" s="48" t="s">
        <v>409</v>
      </c>
      <c r="Z2395" s="48" t="s">
        <v>409</v>
      </c>
      <c r="AA2395" s="48" t="s">
        <v>976</v>
      </c>
      <c r="AB2395" s="48" t="s">
        <v>976</v>
      </c>
      <c r="AC2395" s="48" t="s">
        <v>976</v>
      </c>
      <c r="AD2395" s="48" t="s">
        <v>976</v>
      </c>
      <c r="AE2395" s="48" t="s">
        <v>849</v>
      </c>
      <c r="AF2395" s="48" t="s">
        <v>849</v>
      </c>
      <c r="AG2395" s="48" t="s">
        <v>849</v>
      </c>
      <c r="AH2395" s="48" t="s">
        <v>849</v>
      </c>
      <c r="AI2395" s="48" t="s">
        <v>849</v>
      </c>
      <c r="AJ2395" s="48" t="s">
        <v>849</v>
      </c>
      <c r="AK2395" s="48" t="s">
        <v>849</v>
      </c>
      <c r="AL2395" s="48" t="s">
        <v>849</v>
      </c>
      <c r="AM2395" s="48" t="s">
        <v>849</v>
      </c>
      <c r="AN2395" s="48" t="s">
        <v>849</v>
      </c>
      <c r="AO2395" s="48" t="s">
        <v>849</v>
      </c>
      <c r="AP2395" s="48" t="s">
        <v>849</v>
      </c>
      <c r="AQ2395" s="48" t="s">
        <v>849</v>
      </c>
      <c r="AR2395" s="48" t="s">
        <v>849</v>
      </c>
      <c r="AS2395" s="48" t="s">
        <v>849</v>
      </c>
      <c r="AT2395" s="48" t="s">
        <v>849</v>
      </c>
      <c r="AU2395" s="48" t="s">
        <v>849</v>
      </c>
      <c r="AV2395" s="48" t="s">
        <v>422</v>
      </c>
      <c r="AW2395" s="48" t="s">
        <v>422</v>
      </c>
      <c r="AX2395" s="48" t="s">
        <v>422</v>
      </c>
      <c r="AY2395" s="48" t="s">
        <v>422</v>
      </c>
      <c r="AZ2395" s="51" t="s">
        <v>422</v>
      </c>
    </row>
    <row r="2396" ht="15.75" customHeight="1">
      <c r="A2396" s="40">
        <v>2154.0</v>
      </c>
      <c r="B2396" s="28" t="s">
        <v>6162</v>
      </c>
      <c r="C2396" s="41"/>
      <c r="D2396" s="42">
        <f t="array" ref="D2396">index(systems,match($A2396,INDEX(systems,0,1),),3)</f>
        <v>201.357</v>
      </c>
      <c r="E2396" s="42">
        <f t="array" ref="E2396">index(systems,match($A2396,INDEX(systems,0,1),),4)</f>
        <v>-319.595</v>
      </c>
      <c r="F2396" s="43" t="str">
        <f>IFERROR(__xludf.DUMMYFUNCTION("let(row, match($B2396&amp;if($C2396&lt;&gt;"""","" [""&amp;$C2396&amp;""]"",""""),index(nebulae,,2),0),join("","",iferror(round(index(nebulae,row,5)/2,3),1),iferror(round(index(nebulae,row,6)/2,3),1),0))"),"1,1,0")</f>
        <v>1,1,0</v>
      </c>
      <c r="G2396" s="44" t="s">
        <v>6163</v>
      </c>
      <c r="H2396" s="45">
        <f t="array" ref="H2396">let(systemId,match(A2396,index(systems,0,1),),refSystemId,match($H$1,index(systems,0,1),),x,index(systems,systemId,3),y,index(systems,systemId,4),refX,index(systems,refSystemId,3),refY,index(systems,refSystemId,4),round(sqrt((x-refX)^2+(y-refY)^2),3))</f>
        <v>377.737</v>
      </c>
      <c r="I2396" s="41"/>
      <c r="J2396" s="41"/>
      <c r="K2396" s="41"/>
      <c r="L2396" s="41"/>
      <c r="M2396" s="28" t="s">
        <v>953</v>
      </c>
      <c r="N2396" s="28" t="s">
        <v>953</v>
      </c>
      <c r="O2396" s="48" t="s">
        <v>1013</v>
      </c>
      <c r="P2396" s="48" t="s">
        <v>1013</v>
      </c>
      <c r="Q2396" s="48" t="s">
        <v>1013</v>
      </c>
      <c r="R2396" s="48" t="s">
        <v>1013</v>
      </c>
      <c r="S2396" s="48" t="s">
        <v>1013</v>
      </c>
      <c r="T2396" s="48" t="s">
        <v>1013</v>
      </c>
      <c r="U2396" s="48" t="s">
        <v>491</v>
      </c>
      <c r="V2396" s="48" t="s">
        <v>491</v>
      </c>
      <c r="W2396" s="48" t="s">
        <v>491</v>
      </c>
      <c r="X2396" s="48" t="s">
        <v>491</v>
      </c>
      <c r="Y2396" s="48" t="s">
        <v>1324</v>
      </c>
      <c r="Z2396" s="48" t="s">
        <v>1324</v>
      </c>
      <c r="AA2396" s="48" t="s">
        <v>1325</v>
      </c>
      <c r="AB2396" s="48" t="s">
        <v>1325</v>
      </c>
      <c r="AC2396" s="48" t="s">
        <v>1325</v>
      </c>
      <c r="AD2396" s="48" t="s">
        <v>1325</v>
      </c>
      <c r="AE2396" s="48" t="s">
        <v>1325</v>
      </c>
      <c r="AF2396" s="48" t="s">
        <v>1325</v>
      </c>
      <c r="AG2396" s="48" t="s">
        <v>1325</v>
      </c>
      <c r="AH2396" s="48" t="s">
        <v>1325</v>
      </c>
      <c r="AI2396" s="48" t="s">
        <v>1325</v>
      </c>
      <c r="AJ2396" s="48" t="s">
        <v>1325</v>
      </c>
      <c r="AK2396" s="48" t="s">
        <v>1325</v>
      </c>
      <c r="AL2396" s="48" t="s">
        <v>1325</v>
      </c>
      <c r="AM2396" s="48" t="s">
        <v>1325</v>
      </c>
      <c r="AN2396" s="48" t="s">
        <v>1325</v>
      </c>
      <c r="AO2396" s="48" t="s">
        <v>1324</v>
      </c>
      <c r="AP2396" s="48" t="s">
        <v>1324</v>
      </c>
      <c r="AQ2396" s="48" t="s">
        <v>953</v>
      </c>
      <c r="AR2396" s="48" t="s">
        <v>953</v>
      </c>
      <c r="AS2396" s="48" t="s">
        <v>953</v>
      </c>
      <c r="AT2396" s="48" t="s">
        <v>953</v>
      </c>
      <c r="AU2396" s="48" t="s">
        <v>953</v>
      </c>
      <c r="AV2396" s="48" t="s">
        <v>953</v>
      </c>
      <c r="AW2396" s="48" t="s">
        <v>953</v>
      </c>
      <c r="AX2396" s="48" t="s">
        <v>953</v>
      </c>
      <c r="AY2396" s="48" t="s">
        <v>953</v>
      </c>
      <c r="AZ2396" s="28" t="s">
        <v>1327</v>
      </c>
    </row>
    <row r="2397" ht="15.75" customHeight="1">
      <c r="A2397" s="40">
        <v>3003.0</v>
      </c>
      <c r="B2397" s="28" t="s">
        <v>6164</v>
      </c>
      <c r="C2397" s="41"/>
      <c r="D2397" s="42">
        <f t="array" ref="D2397">index(systems,match($A2397,INDEX(systems,0,1),),3)</f>
        <v>-863.429</v>
      </c>
      <c r="E2397" s="42">
        <f t="array" ref="E2397">index(systems,match($A2397,INDEX(systems,0,1),),4)</f>
        <v>860.108</v>
      </c>
      <c r="F2397" s="43" t="str">
        <f>IFERROR(__xludf.DUMMYFUNCTION("let(row, match($B2397&amp;if($C2397&lt;&gt;"""","" [""&amp;$C2397&amp;""]"",""""),index(nebulae,,2),0),join("","",iferror(round(index(nebulae,row,5)/2,3),1),iferror(round(index(nebulae,row,6)/2,3),1),0))"),"1,1,0")</f>
        <v>1,1,0</v>
      </c>
      <c r="G2397" s="44" t="s">
        <v>6165</v>
      </c>
      <c r="H2397" s="45">
        <f t="array" ref="H2397">let(systemId,match(A2397,index(systems,0,1),),refSystemId,match($H$1,index(systems,0,1),),x,index(systems,systemId,3),y,index(systems,systemId,4),refX,index(systems,refSystemId,3),refY,index(systems,refSystemId,4),round(sqrt((x-refX)^2+(y-refY)^2),3))</f>
        <v>1218.727</v>
      </c>
      <c r="I2397" s="55"/>
      <c r="J2397" s="55"/>
      <c r="K2397" s="55"/>
      <c r="L2397" s="55"/>
      <c r="M2397" s="55"/>
      <c r="N2397" s="55"/>
      <c r="O2397" s="55"/>
      <c r="P2397" s="56" t="s">
        <v>408</v>
      </c>
      <c r="Q2397" s="56" t="s">
        <v>408</v>
      </c>
      <c r="R2397" s="56" t="s">
        <v>408</v>
      </c>
      <c r="S2397" s="56" t="s">
        <v>408</v>
      </c>
      <c r="T2397" s="56" t="s">
        <v>408</v>
      </c>
      <c r="U2397" s="56" t="s">
        <v>408</v>
      </c>
      <c r="V2397" s="56" t="s">
        <v>408</v>
      </c>
      <c r="W2397" s="56" t="s">
        <v>408</v>
      </c>
      <c r="X2397" s="56" t="s">
        <v>408</v>
      </c>
      <c r="Y2397" s="56" t="s">
        <v>4101</v>
      </c>
      <c r="Z2397" s="56" t="s">
        <v>4101</v>
      </c>
      <c r="AA2397" s="56" t="s">
        <v>4101</v>
      </c>
      <c r="AB2397" s="56" t="s">
        <v>4101</v>
      </c>
      <c r="AC2397" s="56" t="s">
        <v>4101</v>
      </c>
      <c r="AD2397" s="56" t="s">
        <v>4101</v>
      </c>
      <c r="AE2397" s="56" t="s">
        <v>4101</v>
      </c>
      <c r="AF2397" s="56" t="s">
        <v>4101</v>
      </c>
      <c r="AG2397" s="56" t="s">
        <v>4101</v>
      </c>
      <c r="AH2397" s="56" t="s">
        <v>4101</v>
      </c>
      <c r="AI2397" s="56" t="s">
        <v>4101</v>
      </c>
      <c r="AJ2397" s="56" t="s">
        <v>4101</v>
      </c>
      <c r="AK2397" s="56" t="s">
        <v>4101</v>
      </c>
      <c r="AL2397" s="56" t="s">
        <v>4101</v>
      </c>
      <c r="AM2397" s="56" t="s">
        <v>4101</v>
      </c>
      <c r="AN2397" s="56" t="s">
        <v>4101</v>
      </c>
      <c r="AO2397" s="56" t="s">
        <v>4101</v>
      </c>
      <c r="AP2397" s="56" t="s">
        <v>4101</v>
      </c>
      <c r="AQ2397" s="56" t="s">
        <v>4101</v>
      </c>
      <c r="AR2397" s="56" t="s">
        <v>4101</v>
      </c>
      <c r="AS2397" s="56" t="s">
        <v>4101</v>
      </c>
      <c r="AT2397" s="56" t="s">
        <v>4101</v>
      </c>
      <c r="AU2397" s="56" t="s">
        <v>4101</v>
      </c>
      <c r="AV2397" s="56" t="s">
        <v>4101</v>
      </c>
      <c r="AW2397" s="51" t="s">
        <v>4101</v>
      </c>
      <c r="AX2397" s="56" t="s">
        <v>1083</v>
      </c>
      <c r="AY2397" s="56" t="s">
        <v>1083</v>
      </c>
      <c r="AZ2397" s="56" t="s">
        <v>1083</v>
      </c>
    </row>
    <row r="2398" ht="15.75" customHeight="1">
      <c r="A2398" s="40">
        <v>2155.0</v>
      </c>
      <c r="B2398" s="28" t="s">
        <v>6166</v>
      </c>
      <c r="C2398" s="28" t="s">
        <v>6167</v>
      </c>
      <c r="D2398" s="42">
        <f t="array" ref="D2398">index(systems,match($A2398,INDEX(systems,0,1),),3)</f>
        <v>-2.852</v>
      </c>
      <c r="E2398" s="42">
        <f t="array" ref="E2398">index(systems,match($A2398,INDEX(systems,0,1),),4)</f>
        <v>2.54</v>
      </c>
      <c r="F2398" s="43" t="str">
        <f>IFERROR(__xludf.DUMMYFUNCTION("let(row, match($B2398&amp;if($C2398&lt;&gt;"""","" [""&amp;$C2398&amp;""]"",""""),index(nebulae,,2),0),join("","",iferror(round(index(nebulae,row,5)/2,3),1),iferror(round(index(nebulae,row,6)/2,3),1),0))"),"1,1,0")</f>
        <v>1,1,0</v>
      </c>
      <c r="G2398" s="44" t="s">
        <v>6168</v>
      </c>
      <c r="H2398" s="63">
        <f t="array" ref="H2398">let(systemId,match(A2398,index(systems,0,1),),refSystemId,match($H$1,index(systems,0,1),),x,index(systems,systemId,3),y,index(systems,systemId,4),refX,index(systems,refSystemId,3),refY,index(systems,refSystemId,4),round(sqrt((x-refX)^2+(y-refY)^2),3))</f>
        <v>3.819</v>
      </c>
      <c r="I2398" s="28" t="s">
        <v>1275</v>
      </c>
      <c r="J2398" s="28" t="s">
        <v>508</v>
      </c>
      <c r="K2398" s="28" t="s">
        <v>508</v>
      </c>
      <c r="L2398" s="28" t="s">
        <v>508</v>
      </c>
      <c r="M2398" s="48" t="s">
        <v>508</v>
      </c>
      <c r="N2398" s="28" t="s">
        <v>1276</v>
      </c>
      <c r="O2398" s="48" t="s">
        <v>1276</v>
      </c>
      <c r="P2398" s="48" t="s">
        <v>1276</v>
      </c>
      <c r="Q2398" s="48" t="s">
        <v>1276</v>
      </c>
      <c r="R2398" s="48" t="s">
        <v>1277</v>
      </c>
      <c r="S2398" s="48" t="s">
        <v>1276</v>
      </c>
      <c r="T2398" s="28" t="s">
        <v>1276</v>
      </c>
      <c r="U2398" s="48" t="s">
        <v>641</v>
      </c>
      <c r="V2398" s="48" t="s">
        <v>641</v>
      </c>
      <c r="W2398" s="48" t="s">
        <v>641</v>
      </c>
      <c r="X2398" s="48" t="s">
        <v>641</v>
      </c>
      <c r="Y2398" s="48" t="s">
        <v>641</v>
      </c>
      <c r="Z2398" s="48" t="s">
        <v>641</v>
      </c>
      <c r="AA2398" s="48" t="s">
        <v>831</v>
      </c>
      <c r="AB2398" s="48" t="s">
        <v>831</v>
      </c>
      <c r="AC2398" s="48" t="s">
        <v>831</v>
      </c>
      <c r="AD2398" s="48" t="s">
        <v>831</v>
      </c>
      <c r="AE2398" s="48" t="s">
        <v>831</v>
      </c>
      <c r="AF2398" s="48" t="s">
        <v>831</v>
      </c>
      <c r="AG2398" s="48" t="s">
        <v>831</v>
      </c>
      <c r="AH2398" s="48" t="s">
        <v>832</v>
      </c>
      <c r="AI2398" s="48" t="s">
        <v>529</v>
      </c>
      <c r="AJ2398" s="48" t="s">
        <v>529</v>
      </c>
      <c r="AK2398" s="48" t="s">
        <v>529</v>
      </c>
      <c r="AL2398" s="48" t="s">
        <v>529</v>
      </c>
      <c r="AM2398" s="48" t="s">
        <v>529</v>
      </c>
      <c r="AN2398" s="48" t="s">
        <v>529</v>
      </c>
      <c r="AO2398" s="48" t="s">
        <v>529</v>
      </c>
      <c r="AP2398" s="48" t="s">
        <v>529</v>
      </c>
      <c r="AQ2398" s="48" t="s">
        <v>516</v>
      </c>
      <c r="AR2398" s="48" t="s">
        <v>517</v>
      </c>
      <c r="AS2398" s="48" t="s">
        <v>930</v>
      </c>
      <c r="AT2398" s="48" t="s">
        <v>930</v>
      </c>
      <c r="AU2398" s="48" t="s">
        <v>930</v>
      </c>
      <c r="AV2398" s="48" t="s">
        <v>930</v>
      </c>
      <c r="AW2398" s="48" t="s">
        <v>930</v>
      </c>
      <c r="AX2398" s="48" t="s">
        <v>931</v>
      </c>
      <c r="AY2398" s="48" t="s">
        <v>417</v>
      </c>
      <c r="AZ2398" s="51" t="s">
        <v>933</v>
      </c>
    </row>
    <row r="2399" ht="15.75" customHeight="1">
      <c r="A2399" s="40">
        <v>2156.0</v>
      </c>
      <c r="B2399" s="28" t="s">
        <v>6169</v>
      </c>
      <c r="C2399" s="41"/>
      <c r="D2399" s="42">
        <f t="array" ref="D2399">index(systems,match($A2399,INDEX(systems,0,1),),3)</f>
        <v>-338.88</v>
      </c>
      <c r="E2399" s="42">
        <f t="array" ref="E2399">index(systems,match($A2399,INDEX(systems,0,1),),4)</f>
        <v>95.341</v>
      </c>
      <c r="F2399" s="43" t="str">
        <f>IFERROR(__xludf.DUMMYFUNCTION("let(row, match($B2399&amp;if($C2399&lt;&gt;"""","" [""&amp;$C2399&amp;""]"",""""),index(nebulae,,2),0),join("","",iferror(round(index(nebulae,row,5)/2,3),1),iferror(round(index(nebulae,row,6)/2,3),1),0))"),"1,1,0")</f>
        <v>1,1,0</v>
      </c>
      <c r="G2399" s="44" t="s">
        <v>6170</v>
      </c>
      <c r="H2399" s="45">
        <f t="array" ref="H2399">let(systemId,match(A2399,index(systems,0,1),),refSystemId,match($H$1,index(systems,0,1),),x,index(systems,systemId,3),y,index(systems,systemId,4),refX,index(systems,refSystemId,3),refY,index(systems,refSystemId,4),round(sqrt((x-refX)^2+(y-refY)^2),3))</f>
        <v>352.036</v>
      </c>
      <c r="I2399" s="41"/>
      <c r="J2399" s="41"/>
      <c r="K2399" s="41"/>
      <c r="L2399" s="41"/>
      <c r="M2399" s="41"/>
      <c r="N2399" s="28" t="s">
        <v>449</v>
      </c>
      <c r="O2399" s="48" t="s">
        <v>449</v>
      </c>
      <c r="P2399" s="48" t="s">
        <v>449</v>
      </c>
      <c r="Q2399" s="48" t="s">
        <v>449</v>
      </c>
      <c r="R2399" s="48" t="s">
        <v>449</v>
      </c>
      <c r="S2399" s="48" t="s">
        <v>449</v>
      </c>
      <c r="T2399" s="48" t="s">
        <v>449</v>
      </c>
      <c r="U2399" s="48" t="s">
        <v>449</v>
      </c>
      <c r="V2399" s="48" t="s">
        <v>449</v>
      </c>
      <c r="W2399" s="48" t="s">
        <v>449</v>
      </c>
      <c r="X2399" s="48" t="s">
        <v>449</v>
      </c>
      <c r="Y2399" s="48" t="s">
        <v>449</v>
      </c>
      <c r="Z2399" s="48" t="s">
        <v>449</v>
      </c>
      <c r="AA2399" s="48" t="s">
        <v>1505</v>
      </c>
      <c r="AB2399" s="48" t="s">
        <v>1505</v>
      </c>
      <c r="AC2399" s="48" t="s">
        <v>1505</v>
      </c>
      <c r="AD2399" s="48" t="s">
        <v>1505</v>
      </c>
      <c r="AE2399" s="48" t="s">
        <v>1505</v>
      </c>
      <c r="AF2399" s="48" t="s">
        <v>1505</v>
      </c>
      <c r="AG2399" s="48" t="s">
        <v>1505</v>
      </c>
      <c r="AH2399" s="48" t="s">
        <v>1506</v>
      </c>
      <c r="AI2399" s="48" t="s">
        <v>452</v>
      </c>
      <c r="AJ2399" s="48" t="s">
        <v>452</v>
      </c>
      <c r="AK2399" s="48" t="s">
        <v>452</v>
      </c>
      <c r="AL2399" s="48" t="s">
        <v>452</v>
      </c>
      <c r="AM2399" s="48" t="s">
        <v>452</v>
      </c>
      <c r="AN2399" s="48" t="s">
        <v>452</v>
      </c>
      <c r="AO2399" s="48" t="s">
        <v>452</v>
      </c>
      <c r="AP2399" s="48" t="s">
        <v>452</v>
      </c>
      <c r="AQ2399" s="48" t="s">
        <v>452</v>
      </c>
      <c r="AR2399" s="48" t="s">
        <v>452</v>
      </c>
      <c r="AS2399" s="48" t="s">
        <v>453</v>
      </c>
      <c r="AT2399" s="48" t="s">
        <v>454</v>
      </c>
      <c r="AU2399" s="48" t="s">
        <v>454</v>
      </c>
      <c r="AV2399" s="52" t="s">
        <v>454</v>
      </c>
      <c r="AW2399" s="52" t="s">
        <v>454</v>
      </c>
      <c r="AX2399" s="52" t="s">
        <v>454</v>
      </c>
      <c r="AY2399" s="52" t="s">
        <v>454</v>
      </c>
      <c r="AZ2399" s="49" t="s">
        <v>455</v>
      </c>
    </row>
    <row r="2400" ht="15.75" customHeight="1">
      <c r="A2400" s="40">
        <v>3121.0</v>
      </c>
      <c r="B2400" s="28" t="s">
        <v>6171</v>
      </c>
      <c r="C2400" s="41"/>
      <c r="D2400" s="42">
        <f t="array" ref="D2400">index(systems,match($A2400,INDEX(systems,0,1),),3)</f>
        <v>777.948</v>
      </c>
      <c r="E2400" s="42">
        <f t="array" ref="E2400">index(systems,match($A2400,INDEX(systems,0,1),),4)</f>
        <v>-1438.221</v>
      </c>
      <c r="F2400" s="43" t="str">
        <f>IFERROR(__xludf.DUMMYFUNCTION("let(row, match($B2400&amp;if($C2400&lt;&gt;"""","" [""&amp;$C2400&amp;""]"",""""),index(nebulae,,2),0),join("","",iferror(round(index(nebulae,row,5)/2,3),1),iferror(round(index(nebulae,row,6)/2,3),1),0))"),"1,1,0")</f>
        <v>1,1,0</v>
      </c>
      <c r="G2400" s="44" t="s">
        <v>6172</v>
      </c>
      <c r="H2400" s="45">
        <f t="array" ref="H2400">let(systemId,match(A2400,index(systems,0,1),),refSystemId,match($H$1,index(systems,0,1),),x,index(systems,systemId,3),y,index(systems,systemId,4),refX,index(systems,refSystemId,3),refY,index(systems,refSystemId,4),round(sqrt((x-refX)^2+(y-refY)^2),3))</f>
        <v>1635.14</v>
      </c>
      <c r="I2400" s="55"/>
      <c r="J2400" s="55"/>
      <c r="K2400" s="55"/>
      <c r="L2400" s="55"/>
      <c r="M2400" s="55"/>
      <c r="N2400" s="55"/>
      <c r="O2400" s="55"/>
      <c r="P2400" s="56" t="s">
        <v>1116</v>
      </c>
      <c r="Q2400" s="56" t="s">
        <v>1116</v>
      </c>
      <c r="R2400" s="56" t="s">
        <v>1116</v>
      </c>
      <c r="S2400" s="56" t="s">
        <v>422</v>
      </c>
      <c r="T2400" s="56" t="s">
        <v>422</v>
      </c>
      <c r="U2400" s="56" t="s">
        <v>422</v>
      </c>
      <c r="V2400" s="56" t="s">
        <v>422</v>
      </c>
      <c r="W2400" s="56" t="s">
        <v>422</v>
      </c>
      <c r="X2400" s="56" t="s">
        <v>422</v>
      </c>
      <c r="Y2400" s="56" t="s">
        <v>422</v>
      </c>
      <c r="Z2400" s="52" t="s">
        <v>422</v>
      </c>
      <c r="AA2400" s="56" t="s">
        <v>422</v>
      </c>
      <c r="AB2400" s="56" t="s">
        <v>422</v>
      </c>
      <c r="AC2400" s="56" t="s">
        <v>422</v>
      </c>
      <c r="AD2400" s="56" t="s">
        <v>422</v>
      </c>
      <c r="AE2400" s="56" t="s">
        <v>422</v>
      </c>
      <c r="AF2400" s="56" t="s">
        <v>422</v>
      </c>
      <c r="AG2400" s="56" t="s">
        <v>422</v>
      </c>
      <c r="AH2400" s="56" t="s">
        <v>422</v>
      </c>
      <c r="AI2400" s="56" t="s">
        <v>422</v>
      </c>
      <c r="AJ2400" s="56" t="s">
        <v>422</v>
      </c>
      <c r="AK2400" s="56" t="s">
        <v>422</v>
      </c>
      <c r="AL2400" s="56" t="s">
        <v>422</v>
      </c>
      <c r="AM2400" s="56" t="s">
        <v>422</v>
      </c>
      <c r="AN2400" s="56" t="s">
        <v>422</v>
      </c>
      <c r="AO2400" s="56" t="s">
        <v>422</v>
      </c>
      <c r="AP2400" s="56" t="s">
        <v>422</v>
      </c>
      <c r="AQ2400" s="56" t="s">
        <v>422</v>
      </c>
      <c r="AR2400" s="56" t="s">
        <v>422</v>
      </c>
      <c r="AS2400" s="56" t="s">
        <v>422</v>
      </c>
      <c r="AT2400" s="56" t="s">
        <v>422</v>
      </c>
      <c r="AU2400" s="51" t="s">
        <v>422</v>
      </c>
      <c r="AV2400" s="55"/>
      <c r="AW2400" s="55"/>
      <c r="AX2400" s="55"/>
      <c r="AY2400" s="55"/>
      <c r="AZ2400" s="55"/>
    </row>
    <row r="2401" ht="15.75" customHeight="1">
      <c r="A2401" s="40">
        <v>3059.0</v>
      </c>
      <c r="B2401" s="28" t="s">
        <v>6173</v>
      </c>
      <c r="C2401" s="28" t="s">
        <v>6174</v>
      </c>
      <c r="D2401" s="42">
        <f t="array" ref="D2401">index(systems,match($A2401,INDEX(systems,0,1),),3)</f>
        <v>-753.184</v>
      </c>
      <c r="E2401" s="42">
        <f t="array" ref="E2401">index(systems,match($A2401,INDEX(systems,0,1),),4)</f>
        <v>444.833</v>
      </c>
      <c r="F2401" s="43" t="str">
        <f>IFERROR(__xludf.DUMMYFUNCTION("let(row, match($B2401&amp;if($C2401&lt;&gt;"""","" [""&amp;$C2401&amp;""]"",""""),index(nebulae,,2),0),join("","",iferror(round(index(nebulae,row,5)/2,3),1),iferror(round(index(nebulae,row,6)/2,3),1),0))"),"1,1,0")</f>
        <v>1,1,0</v>
      </c>
      <c r="G2401" s="44" t="s">
        <v>6175</v>
      </c>
      <c r="H2401" s="45">
        <f t="array" ref="H2401">let(systemId,match(A2401,index(systems,0,1),),refSystemId,match($H$1,index(systems,0,1),),x,index(systems,systemId,3),y,index(systems,systemId,4),refX,index(systems,refSystemId,3),refY,index(systems,refSystemId,4),round(sqrt((x-refX)^2+(y-refY)^2),3))</f>
        <v>874.736</v>
      </c>
      <c r="I2401" s="55"/>
      <c r="J2401" s="55"/>
      <c r="K2401" s="55"/>
      <c r="L2401" s="55"/>
      <c r="M2401" s="55"/>
      <c r="N2401" s="56" t="s">
        <v>792</v>
      </c>
      <c r="O2401" s="56" t="s">
        <v>792</v>
      </c>
      <c r="P2401" s="56" t="s">
        <v>1116</v>
      </c>
      <c r="Q2401" s="56" t="s">
        <v>1116</v>
      </c>
      <c r="R2401" s="56" t="s">
        <v>1116</v>
      </c>
      <c r="S2401" s="56" t="s">
        <v>792</v>
      </c>
      <c r="T2401" s="56" t="s">
        <v>792</v>
      </c>
      <c r="U2401" s="56" t="s">
        <v>792</v>
      </c>
      <c r="V2401" s="56" t="s">
        <v>792</v>
      </c>
      <c r="W2401" s="56" t="s">
        <v>792</v>
      </c>
      <c r="X2401" s="56" t="s">
        <v>792</v>
      </c>
      <c r="Y2401" s="56" t="s">
        <v>792</v>
      </c>
      <c r="Z2401" s="56" t="s">
        <v>792</v>
      </c>
      <c r="AA2401" s="56" t="s">
        <v>792</v>
      </c>
      <c r="AB2401" s="56" t="s">
        <v>792</v>
      </c>
      <c r="AC2401" s="56" t="s">
        <v>792</v>
      </c>
      <c r="AD2401" s="56" t="s">
        <v>792</v>
      </c>
      <c r="AE2401" s="56" t="s">
        <v>792</v>
      </c>
      <c r="AF2401" s="56" t="s">
        <v>792</v>
      </c>
      <c r="AG2401" s="56" t="s">
        <v>792</v>
      </c>
      <c r="AH2401" s="56" t="s">
        <v>418</v>
      </c>
      <c r="AI2401" s="56" t="s">
        <v>418</v>
      </c>
      <c r="AJ2401" s="56" t="s">
        <v>418</v>
      </c>
      <c r="AK2401" s="56" t="s">
        <v>418</v>
      </c>
      <c r="AL2401" s="56" t="s">
        <v>418</v>
      </c>
      <c r="AM2401" s="56" t="s">
        <v>418</v>
      </c>
      <c r="AN2401" s="56" t="s">
        <v>418</v>
      </c>
      <c r="AO2401" s="56" t="s">
        <v>418</v>
      </c>
      <c r="AP2401" s="56" t="s">
        <v>418</v>
      </c>
      <c r="AQ2401" s="56" t="s">
        <v>418</v>
      </c>
      <c r="AR2401" s="56" t="s">
        <v>418</v>
      </c>
      <c r="AS2401" s="56" t="s">
        <v>418</v>
      </c>
      <c r="AT2401" s="56" t="s">
        <v>418</v>
      </c>
      <c r="AU2401" s="51" t="s">
        <v>418</v>
      </c>
      <c r="AV2401" s="55"/>
      <c r="AW2401" s="55"/>
      <c r="AX2401" s="55"/>
      <c r="AY2401" s="55"/>
      <c r="AZ2401" s="55"/>
    </row>
    <row r="2402" ht="15.75" customHeight="1">
      <c r="A2402" s="40">
        <v>3085.0</v>
      </c>
      <c r="B2402" s="28" t="s">
        <v>6176</v>
      </c>
      <c r="C2402" s="41"/>
      <c r="D2402" s="42">
        <f t="array" ref="D2402">index(systems,match($A2402,INDEX(systems,0,1),),3)</f>
        <v>1721.92</v>
      </c>
      <c r="E2402" s="42">
        <f t="array" ref="E2402">index(systems,match($A2402,INDEX(systems,0,1),),4)</f>
        <v>424.91</v>
      </c>
      <c r="F2402" s="43" t="str">
        <f>IFERROR(__xludf.DUMMYFUNCTION("let(row, match($B2402&amp;if($C2402&lt;&gt;"""","" [""&amp;$C2402&amp;""]"",""""),index(nebulae,,2),0),join("","",iferror(round(index(nebulae,row,5)/2,3),1),iferror(round(index(nebulae,row,6)/2,3),1),0))"),"1,1,0")</f>
        <v>1,1,0</v>
      </c>
      <c r="G2402" s="44" t="s">
        <v>6177</v>
      </c>
      <c r="H2402" s="45">
        <f t="array" ref="H2402">let(systemId,match(A2402,index(systems,0,1),),refSystemId,match($H$1,index(systems,0,1),),x,index(systems,systemId,3),y,index(systems,systemId,4),refX,index(systems,refSystemId,3),refY,index(systems,refSystemId,4),round(sqrt((x-refX)^2+(y-refY)^2),3))</f>
        <v>1773.572</v>
      </c>
      <c r="I2402" s="55"/>
      <c r="J2402" s="55"/>
      <c r="K2402" s="55"/>
      <c r="L2402" s="55"/>
      <c r="M2402" s="55"/>
      <c r="N2402" s="55"/>
      <c r="O2402" s="55"/>
      <c r="P2402" s="56" t="s">
        <v>1116</v>
      </c>
      <c r="Q2402" s="56" t="s">
        <v>1116</v>
      </c>
      <c r="R2402" s="56" t="s">
        <v>1116</v>
      </c>
      <c r="S2402" s="56" t="s">
        <v>422</v>
      </c>
      <c r="T2402" s="56" t="s">
        <v>422</v>
      </c>
      <c r="U2402" s="56" t="s">
        <v>422</v>
      </c>
      <c r="V2402" s="56" t="s">
        <v>422</v>
      </c>
      <c r="W2402" s="56" t="s">
        <v>422</v>
      </c>
      <c r="X2402" s="56" t="s">
        <v>422</v>
      </c>
      <c r="Y2402" s="56" t="s">
        <v>422</v>
      </c>
      <c r="Z2402" s="48" t="s">
        <v>422</v>
      </c>
      <c r="AA2402" s="56" t="s">
        <v>422</v>
      </c>
      <c r="AB2402" s="56" t="s">
        <v>422</v>
      </c>
      <c r="AC2402" s="56" t="s">
        <v>422</v>
      </c>
      <c r="AD2402" s="56" t="s">
        <v>422</v>
      </c>
      <c r="AE2402" s="56" t="s">
        <v>422</v>
      </c>
      <c r="AF2402" s="56" t="s">
        <v>422</v>
      </c>
      <c r="AG2402" s="56" t="s">
        <v>422</v>
      </c>
      <c r="AH2402" s="56" t="s">
        <v>422</v>
      </c>
      <c r="AI2402" s="56" t="s">
        <v>422</v>
      </c>
      <c r="AJ2402" s="56" t="s">
        <v>422</v>
      </c>
      <c r="AK2402" s="56" t="s">
        <v>422</v>
      </c>
      <c r="AL2402" s="56" t="s">
        <v>422</v>
      </c>
      <c r="AM2402" s="56" t="s">
        <v>422</v>
      </c>
      <c r="AN2402" s="56" t="s">
        <v>422</v>
      </c>
      <c r="AO2402" s="56" t="s">
        <v>422</v>
      </c>
      <c r="AP2402" s="56" t="s">
        <v>422</v>
      </c>
      <c r="AQ2402" s="56" t="s">
        <v>422</v>
      </c>
      <c r="AR2402" s="56" t="s">
        <v>422</v>
      </c>
      <c r="AS2402" s="56" t="s">
        <v>422</v>
      </c>
      <c r="AT2402" s="56" t="s">
        <v>422</v>
      </c>
      <c r="AU2402" s="56" t="s">
        <v>422</v>
      </c>
      <c r="AV2402" s="56" t="s">
        <v>422</v>
      </c>
      <c r="AW2402" s="56" t="s">
        <v>422</v>
      </c>
      <c r="AX2402" s="56" t="s">
        <v>422</v>
      </c>
      <c r="AY2402" s="56" t="s">
        <v>422</v>
      </c>
      <c r="AZ2402" s="28" t="s">
        <v>422</v>
      </c>
    </row>
    <row r="2403" ht="15.75" customHeight="1">
      <c r="A2403" s="40">
        <v>3086.0</v>
      </c>
      <c r="B2403" s="28" t="s">
        <v>6178</v>
      </c>
      <c r="C2403" s="41"/>
      <c r="D2403" s="42">
        <f t="array" ref="D2403">index(systems,match($A2403,INDEX(systems,0,1),),3)</f>
        <v>1629.675</v>
      </c>
      <c r="E2403" s="42">
        <f t="array" ref="E2403">index(systems,match($A2403,INDEX(systems,0,1),),4)</f>
        <v>-73.499</v>
      </c>
      <c r="F2403" s="43" t="str">
        <f>IFERROR(__xludf.DUMMYFUNCTION("let(row, match($B2403&amp;if($C2403&lt;&gt;"""","" [""&amp;$C2403&amp;""]"",""""),index(nebulae,,2),0),join("","",iferror(round(index(nebulae,row,5)/2,3),1),iferror(round(index(nebulae,row,6)/2,3),1),0))"),"1,1,0")</f>
        <v>1,1,0</v>
      </c>
      <c r="G2403" s="44" t="s">
        <v>6179</v>
      </c>
      <c r="H2403" s="45">
        <f t="array" ref="H2403">let(systemId,match(A2403,index(systems,0,1),),refSystemId,match($H$1,index(systems,0,1),),x,index(systems,systemId,3),y,index(systems,systemId,4),refX,index(systems,refSystemId,3),refY,index(systems,refSystemId,4),round(sqrt((x-refX)^2+(y-refY)^2),3))</f>
        <v>1631.332</v>
      </c>
      <c r="I2403" s="55"/>
      <c r="J2403" s="55"/>
      <c r="K2403" s="55"/>
      <c r="L2403" s="55"/>
      <c r="M2403" s="55"/>
      <c r="N2403" s="55"/>
      <c r="O2403" s="55"/>
      <c r="P2403" s="56" t="s">
        <v>1116</v>
      </c>
      <c r="Q2403" s="56" t="s">
        <v>1116</v>
      </c>
      <c r="R2403" s="56" t="s">
        <v>1116</v>
      </c>
      <c r="S2403" s="56" t="s">
        <v>422</v>
      </c>
      <c r="T2403" s="56" t="s">
        <v>422</v>
      </c>
      <c r="U2403" s="56" t="s">
        <v>422</v>
      </c>
      <c r="V2403" s="56" t="s">
        <v>422</v>
      </c>
      <c r="W2403" s="56" t="s">
        <v>422</v>
      </c>
      <c r="X2403" s="56" t="s">
        <v>422</v>
      </c>
      <c r="Y2403" s="56" t="s">
        <v>422</v>
      </c>
      <c r="Z2403" s="48" t="s">
        <v>422</v>
      </c>
      <c r="AA2403" s="56" t="s">
        <v>422</v>
      </c>
      <c r="AB2403" s="56" t="s">
        <v>422</v>
      </c>
      <c r="AC2403" s="56" t="s">
        <v>422</v>
      </c>
      <c r="AD2403" s="56" t="s">
        <v>422</v>
      </c>
      <c r="AE2403" s="56" t="s">
        <v>422</v>
      </c>
      <c r="AF2403" s="56" t="s">
        <v>422</v>
      </c>
      <c r="AG2403" s="56" t="s">
        <v>422</v>
      </c>
      <c r="AH2403" s="56" t="s">
        <v>422</v>
      </c>
      <c r="AI2403" s="56" t="s">
        <v>422</v>
      </c>
      <c r="AJ2403" s="56" t="s">
        <v>422</v>
      </c>
      <c r="AK2403" s="56" t="s">
        <v>422</v>
      </c>
      <c r="AL2403" s="56" t="s">
        <v>422</v>
      </c>
      <c r="AM2403" s="56" t="s">
        <v>422</v>
      </c>
      <c r="AN2403" s="56" t="s">
        <v>422</v>
      </c>
      <c r="AO2403" s="56" t="s">
        <v>422</v>
      </c>
      <c r="AP2403" s="56" t="s">
        <v>422</v>
      </c>
      <c r="AQ2403" s="56" t="s">
        <v>422</v>
      </c>
      <c r="AR2403" s="56" t="s">
        <v>422</v>
      </c>
      <c r="AS2403" s="56" t="s">
        <v>422</v>
      </c>
      <c r="AT2403" s="56" t="s">
        <v>422</v>
      </c>
      <c r="AU2403" s="56" t="s">
        <v>422</v>
      </c>
      <c r="AV2403" s="56" t="s">
        <v>422</v>
      </c>
      <c r="AW2403" s="56" t="s">
        <v>422</v>
      </c>
      <c r="AX2403" s="56" t="s">
        <v>422</v>
      </c>
      <c r="AY2403" s="56" t="s">
        <v>422</v>
      </c>
      <c r="AZ2403" s="28" t="s">
        <v>422</v>
      </c>
    </row>
    <row r="2404" ht="15.75" customHeight="1">
      <c r="A2404" s="40">
        <v>2157.0</v>
      </c>
      <c r="B2404" s="28" t="s">
        <v>6180</v>
      </c>
      <c r="C2404" s="41"/>
      <c r="D2404" s="42">
        <f t="array" ref="D2404">index(systems,match($A2404,INDEX(systems,0,1),),3)</f>
        <v>95.382</v>
      </c>
      <c r="E2404" s="42">
        <f t="array" ref="E2404">index(systems,match($A2404,INDEX(systems,0,1),),4)</f>
        <v>-28.74</v>
      </c>
      <c r="F2404" s="43" t="str">
        <f>IFERROR(__xludf.DUMMYFUNCTION("let(row, match($B2404&amp;if($C2404&lt;&gt;"""","" [""&amp;$C2404&amp;""]"",""""),index(nebulae,,2),0),join("","",iferror(round(index(nebulae,row,5)/2,3),1),iferror(round(index(nebulae,row,6)/2,3),1),0))"),"1,1,0")</f>
        <v>1,1,0</v>
      </c>
      <c r="G2404" s="44" t="s">
        <v>6181</v>
      </c>
      <c r="H2404" s="45">
        <f t="array" ref="H2404">let(systemId,match(A2404,index(systems,0,1),),refSystemId,match($H$1,index(systems,0,1),),x,index(systems,systemId,3),y,index(systems,systemId,4),refX,index(systems,refSystemId,3),refY,index(systems,refSystemId,4),round(sqrt((x-refX)^2+(y-refY)^2),3))</f>
        <v>99.618</v>
      </c>
      <c r="I2404" s="46" t="s">
        <v>807</v>
      </c>
      <c r="J2404" s="46" t="s">
        <v>807</v>
      </c>
      <c r="K2404" s="46" t="s">
        <v>807</v>
      </c>
      <c r="L2404" s="47" t="s">
        <v>807</v>
      </c>
      <c r="M2404" s="46" t="s">
        <v>807</v>
      </c>
      <c r="N2404" s="28" t="s">
        <v>534</v>
      </c>
      <c r="O2404" s="48" t="s">
        <v>534</v>
      </c>
      <c r="P2404" s="48" t="s">
        <v>534</v>
      </c>
      <c r="Q2404" s="48" t="s">
        <v>534</v>
      </c>
      <c r="R2404" s="48" t="s">
        <v>535</v>
      </c>
      <c r="S2404" s="48" t="s">
        <v>534</v>
      </c>
      <c r="T2404" s="28" t="s">
        <v>534</v>
      </c>
      <c r="U2404" s="48" t="s">
        <v>536</v>
      </c>
      <c r="V2404" s="48" t="s">
        <v>536</v>
      </c>
      <c r="W2404" s="48" t="s">
        <v>536</v>
      </c>
      <c r="X2404" s="48" t="s">
        <v>582</v>
      </c>
      <c r="Y2404" s="48" t="s">
        <v>1064</v>
      </c>
      <c r="Z2404" s="48" t="s">
        <v>1064</v>
      </c>
      <c r="AA2404" s="48" t="s">
        <v>1065</v>
      </c>
      <c r="AB2404" s="48" t="s">
        <v>1065</v>
      </c>
      <c r="AC2404" s="48" t="s">
        <v>1065</v>
      </c>
      <c r="AD2404" s="48" t="s">
        <v>1065</v>
      </c>
      <c r="AE2404" s="48" t="s">
        <v>1065</v>
      </c>
      <c r="AF2404" s="48" t="s">
        <v>1065</v>
      </c>
      <c r="AG2404" s="48" t="s">
        <v>1065</v>
      </c>
      <c r="AH2404" s="48" t="s">
        <v>1065</v>
      </c>
      <c r="AI2404" s="48" t="s">
        <v>1065</v>
      </c>
      <c r="AJ2404" s="48" t="s">
        <v>1065</v>
      </c>
      <c r="AK2404" s="48" t="s">
        <v>1065</v>
      </c>
      <c r="AL2404" s="48" t="s">
        <v>1065</v>
      </c>
      <c r="AM2404" s="48" t="s">
        <v>1065</v>
      </c>
      <c r="AN2404" s="48" t="s">
        <v>1065</v>
      </c>
      <c r="AO2404" s="48" t="s">
        <v>1064</v>
      </c>
      <c r="AP2404" s="48" t="s">
        <v>1064</v>
      </c>
      <c r="AQ2404" s="48" t="s">
        <v>516</v>
      </c>
      <c r="AR2404" s="48" t="s">
        <v>517</v>
      </c>
      <c r="AS2404" s="48" t="s">
        <v>540</v>
      </c>
      <c r="AT2404" s="48" t="s">
        <v>540</v>
      </c>
      <c r="AU2404" s="48" t="s">
        <v>540</v>
      </c>
      <c r="AV2404" s="52" t="s">
        <v>540</v>
      </c>
      <c r="AW2404" s="48" t="s">
        <v>418</v>
      </c>
      <c r="AX2404" s="48" t="s">
        <v>541</v>
      </c>
      <c r="AY2404" s="48" t="s">
        <v>542</v>
      </c>
      <c r="AZ2404" s="28" t="s">
        <v>542</v>
      </c>
    </row>
    <row r="2405" ht="15.75" customHeight="1">
      <c r="A2405" s="40">
        <v>2158.0</v>
      </c>
      <c r="B2405" s="28" t="s">
        <v>6182</v>
      </c>
      <c r="C2405" s="41"/>
      <c r="D2405" s="42">
        <f t="array" ref="D2405">index(systems,match($A2405,INDEX(systems,0,1),),3)</f>
        <v>483.557</v>
      </c>
      <c r="E2405" s="42">
        <f t="array" ref="E2405">index(systems,match($A2405,INDEX(systems,0,1),),4)</f>
        <v>225.893</v>
      </c>
      <c r="F2405" s="43" t="str">
        <f>IFERROR(__xludf.DUMMYFUNCTION("let(row, match($B2405&amp;if($C2405&lt;&gt;"""","" [""&amp;$C2405&amp;""]"",""""),index(nebulae,,2),0),join("","",iferror(round(index(nebulae,row,5)/2,3),1),iferror(round(index(nebulae,row,6)/2,3),1),0))"),"1,1,0")</f>
        <v>1,1,0</v>
      </c>
      <c r="G2405" s="44" t="s">
        <v>6183</v>
      </c>
      <c r="H2405" s="45">
        <f t="array" ref="H2405">let(systemId,match(A2405,index(systems,0,1),),refSystemId,match($H$1,index(systems,0,1),),x,index(systems,systemId,3),y,index(systems,systemId,4),refX,index(systems,refSystemId,3),refY,index(systems,refSystemId,4),round(sqrt((x-refX)^2+(y-refY)^2),3))</f>
        <v>533.718</v>
      </c>
      <c r="I2405" s="41"/>
      <c r="J2405" s="41"/>
      <c r="K2405" s="41"/>
      <c r="L2405" s="53"/>
      <c r="M2405" s="53"/>
      <c r="N2405" s="28" t="s">
        <v>552</v>
      </c>
      <c r="O2405" s="48" t="s">
        <v>552</v>
      </c>
      <c r="P2405" s="48" t="s">
        <v>1557</v>
      </c>
      <c r="Q2405" s="48" t="s">
        <v>1557</v>
      </c>
      <c r="R2405" s="48" t="s">
        <v>1557</v>
      </c>
      <c r="S2405" s="48" t="s">
        <v>1557</v>
      </c>
      <c r="T2405" s="48" t="s">
        <v>1557</v>
      </c>
      <c r="U2405" s="48" t="s">
        <v>1557</v>
      </c>
      <c r="V2405" s="48" t="s">
        <v>1557</v>
      </c>
      <c r="W2405" s="48" t="s">
        <v>1557</v>
      </c>
      <c r="X2405" s="48" t="s">
        <v>1557</v>
      </c>
      <c r="Y2405" s="48" t="s">
        <v>1557</v>
      </c>
      <c r="Z2405" s="48" t="s">
        <v>1557</v>
      </c>
      <c r="AA2405" s="48" t="s">
        <v>1557</v>
      </c>
      <c r="AB2405" s="48" t="s">
        <v>1557</v>
      </c>
      <c r="AC2405" s="48" t="s">
        <v>1557</v>
      </c>
      <c r="AD2405" s="48" t="s">
        <v>1557</v>
      </c>
      <c r="AE2405" s="48" t="s">
        <v>1557</v>
      </c>
      <c r="AF2405" s="48" t="s">
        <v>1557</v>
      </c>
      <c r="AG2405" s="48" t="s">
        <v>1557</v>
      </c>
      <c r="AH2405" s="48" t="s">
        <v>1557</v>
      </c>
      <c r="AI2405" s="48" t="s">
        <v>1557</v>
      </c>
      <c r="AJ2405" s="48" t="s">
        <v>1557</v>
      </c>
      <c r="AK2405" s="48" t="s">
        <v>1557</v>
      </c>
      <c r="AL2405" s="48" t="s">
        <v>1557</v>
      </c>
      <c r="AM2405" s="48" t="s">
        <v>1557</v>
      </c>
      <c r="AN2405" s="48" t="s">
        <v>1557</v>
      </c>
      <c r="AO2405" s="48" t="s">
        <v>1557</v>
      </c>
      <c r="AP2405" s="48" t="s">
        <v>1557</v>
      </c>
      <c r="AQ2405" s="48" t="s">
        <v>1557</v>
      </c>
      <c r="AR2405" s="48" t="s">
        <v>1557</v>
      </c>
      <c r="AS2405" s="48" t="s">
        <v>1557</v>
      </c>
      <c r="AT2405" s="48" t="s">
        <v>777</v>
      </c>
      <c r="AU2405" s="48" t="s">
        <v>777</v>
      </c>
      <c r="AV2405" s="48" t="s">
        <v>777</v>
      </c>
      <c r="AW2405" s="48" t="s">
        <v>777</v>
      </c>
      <c r="AX2405" s="48" t="s">
        <v>777</v>
      </c>
      <c r="AY2405" s="48" t="s">
        <v>777</v>
      </c>
      <c r="AZ2405" s="28" t="s">
        <v>777</v>
      </c>
    </row>
    <row r="2406" ht="15.75" customHeight="1">
      <c r="A2406" s="40">
        <v>2159.0</v>
      </c>
      <c r="B2406" s="28" t="s">
        <v>6184</v>
      </c>
      <c r="C2406" s="41"/>
      <c r="D2406" s="42">
        <f t="array" ref="D2406">index(systems,match($A2406,INDEX(systems,0,1),),3)</f>
        <v>-185.056</v>
      </c>
      <c r="E2406" s="42">
        <f t="array" ref="E2406">index(systems,match($A2406,INDEX(systems,0,1),),4)</f>
        <v>368.82</v>
      </c>
      <c r="F2406" s="43" t="str">
        <f>IFERROR(__xludf.DUMMYFUNCTION("let(row, match($B2406&amp;if($C2406&lt;&gt;"""","" [""&amp;$C2406&amp;""]"",""""),index(nebulae,,2),0),join("","",iferror(round(index(nebulae,row,5)/2,3),1),iferror(round(index(nebulae,row,6)/2,3),1),0))"),"1,1,0")</f>
        <v>1,1,0</v>
      </c>
      <c r="G2406" s="44" t="s">
        <v>6185</v>
      </c>
      <c r="H2406" s="45">
        <f t="array" ref="H2406">let(systemId,match(A2406,index(systems,0,1),),refSystemId,match($H$1,index(systems,0,1),),x,index(systems,systemId,3),y,index(systems,systemId,4),refX,index(systems,refSystemId,3),refY,index(systems,refSystemId,4),round(sqrt((x-refX)^2+(y-refY)^2),3))</f>
        <v>412.643</v>
      </c>
      <c r="I2406" s="53"/>
      <c r="J2406" s="53"/>
      <c r="K2406" s="53"/>
      <c r="L2406" s="53"/>
      <c r="M2406" s="41"/>
      <c r="N2406" s="28" t="s">
        <v>435</v>
      </c>
      <c r="O2406" s="48" t="s">
        <v>435</v>
      </c>
      <c r="P2406" s="48" t="s">
        <v>435</v>
      </c>
      <c r="Q2406" s="48" t="s">
        <v>435</v>
      </c>
      <c r="R2406" s="48" t="s">
        <v>435</v>
      </c>
      <c r="S2406" s="48" t="s">
        <v>435</v>
      </c>
      <c r="T2406" s="48" t="s">
        <v>435</v>
      </c>
      <c r="U2406" s="48" t="s">
        <v>435</v>
      </c>
      <c r="V2406" s="48" t="s">
        <v>435</v>
      </c>
      <c r="W2406" s="48" t="s">
        <v>435</v>
      </c>
      <c r="X2406" s="48" t="s">
        <v>435</v>
      </c>
      <c r="Y2406" s="48" t="s">
        <v>435</v>
      </c>
      <c r="Z2406" s="48" t="s">
        <v>435</v>
      </c>
      <c r="AA2406" s="48" t="s">
        <v>1381</v>
      </c>
      <c r="AB2406" s="48" t="s">
        <v>1381</v>
      </c>
      <c r="AC2406" s="48" t="s">
        <v>1381</v>
      </c>
      <c r="AD2406" s="48" t="s">
        <v>1381</v>
      </c>
      <c r="AE2406" s="48" t="s">
        <v>417</v>
      </c>
      <c r="AF2406" s="48" t="s">
        <v>417</v>
      </c>
      <c r="AG2406" s="48" t="s">
        <v>417</v>
      </c>
      <c r="AH2406" s="48" t="s">
        <v>417</v>
      </c>
      <c r="AI2406" s="48" t="s">
        <v>417</v>
      </c>
      <c r="AJ2406" s="48" t="s">
        <v>417</v>
      </c>
      <c r="AK2406" s="48" t="s">
        <v>417</v>
      </c>
      <c r="AL2406" s="48" t="s">
        <v>417</v>
      </c>
      <c r="AM2406" s="48" t="s">
        <v>417</v>
      </c>
      <c r="AN2406" s="48" t="s">
        <v>417</v>
      </c>
      <c r="AO2406" s="48" t="s">
        <v>592</v>
      </c>
      <c r="AP2406" s="48" t="s">
        <v>592</v>
      </c>
      <c r="AQ2406" s="48" t="s">
        <v>417</v>
      </c>
      <c r="AR2406" s="48" t="s">
        <v>417</v>
      </c>
      <c r="AS2406" s="48" t="s">
        <v>417</v>
      </c>
      <c r="AT2406" s="48" t="s">
        <v>417</v>
      </c>
      <c r="AU2406" s="48" t="s">
        <v>417</v>
      </c>
      <c r="AV2406" s="48" t="s">
        <v>417</v>
      </c>
      <c r="AW2406" s="48" t="s">
        <v>417</v>
      </c>
      <c r="AX2406" s="48" t="s">
        <v>417</v>
      </c>
      <c r="AY2406" s="48" t="s">
        <v>417</v>
      </c>
      <c r="AZ2406" s="49" t="s">
        <v>418</v>
      </c>
    </row>
    <row r="2407" ht="15.75" customHeight="1">
      <c r="A2407" s="40">
        <v>2160.0</v>
      </c>
      <c r="B2407" s="28" t="s">
        <v>6186</v>
      </c>
      <c r="C2407" s="41"/>
      <c r="D2407" s="42">
        <f t="array" ref="D2407">index(systems,match($A2407,INDEX(systems,0,1),),3)</f>
        <v>232.72</v>
      </c>
      <c r="E2407" s="42">
        <f t="array" ref="E2407">index(systems,match($A2407,INDEX(systems,0,1),),4)</f>
        <v>-6.482</v>
      </c>
      <c r="F2407" s="43" t="str">
        <f>IFERROR(__xludf.DUMMYFUNCTION("let(row, match($B2407&amp;if($C2407&lt;&gt;"""","" [""&amp;$C2407&amp;""]"",""""),index(nebulae,,2),0),join("","",iferror(round(index(nebulae,row,5)/2,3),1),iferror(round(index(nebulae,row,6)/2,3),1),0))"),"1,1,0")</f>
        <v>1,1,0</v>
      </c>
      <c r="G2407" s="44" t="s">
        <v>6187</v>
      </c>
      <c r="H2407" s="45">
        <f t="array" ref="H2407">let(systemId,match(A2407,index(systems,0,1),),refSystemId,match($H$1,index(systems,0,1),),x,index(systems,systemId,3),y,index(systems,systemId,4),refX,index(systems,refSystemId,3),refY,index(systems,refSystemId,4),round(sqrt((x-refX)^2+(y-refY)^2),3))</f>
        <v>232.81</v>
      </c>
      <c r="I2407" s="28" t="s">
        <v>418</v>
      </c>
      <c r="J2407" s="28" t="s">
        <v>418</v>
      </c>
      <c r="K2407" s="41"/>
      <c r="L2407" s="41"/>
      <c r="M2407" s="41"/>
      <c r="N2407" s="28" t="s">
        <v>6188</v>
      </c>
      <c r="O2407" s="48" t="s">
        <v>6188</v>
      </c>
      <c r="P2407" s="48" t="s">
        <v>6188</v>
      </c>
      <c r="Q2407" s="48" t="s">
        <v>6188</v>
      </c>
      <c r="R2407" s="48" t="s">
        <v>6188</v>
      </c>
      <c r="S2407" s="48" t="s">
        <v>6188</v>
      </c>
      <c r="T2407" s="48" t="s">
        <v>6188</v>
      </c>
      <c r="U2407" s="48" t="s">
        <v>6189</v>
      </c>
      <c r="V2407" s="48" t="s">
        <v>6189</v>
      </c>
      <c r="W2407" s="48" t="s">
        <v>6189</v>
      </c>
      <c r="X2407" s="48" t="s">
        <v>773</v>
      </c>
      <c r="Y2407" s="48" t="s">
        <v>6190</v>
      </c>
      <c r="Z2407" s="48" t="s">
        <v>6190</v>
      </c>
      <c r="AA2407" s="48" t="s">
        <v>6191</v>
      </c>
      <c r="AB2407" s="48" t="s">
        <v>6191</v>
      </c>
      <c r="AC2407" s="48" t="s">
        <v>6191</v>
      </c>
      <c r="AD2407" s="48" t="s">
        <v>6191</v>
      </c>
      <c r="AE2407" s="48" t="s">
        <v>6191</v>
      </c>
      <c r="AF2407" s="48" t="s">
        <v>6191</v>
      </c>
      <c r="AG2407" s="48" t="s">
        <v>6191</v>
      </c>
      <c r="AH2407" s="48" t="s">
        <v>6191</v>
      </c>
      <c r="AI2407" s="48" t="s">
        <v>6191</v>
      </c>
      <c r="AJ2407" s="48" t="s">
        <v>6191</v>
      </c>
      <c r="AK2407" s="48" t="s">
        <v>6191</v>
      </c>
      <c r="AL2407" s="48" t="s">
        <v>6191</v>
      </c>
      <c r="AM2407" s="48" t="s">
        <v>6191</v>
      </c>
      <c r="AN2407" s="48" t="s">
        <v>6191</v>
      </c>
      <c r="AO2407" s="48" t="s">
        <v>6190</v>
      </c>
      <c r="AP2407" s="48" t="s">
        <v>6190</v>
      </c>
      <c r="AQ2407" s="48" t="s">
        <v>6190</v>
      </c>
      <c r="AR2407" s="48" t="s">
        <v>6190</v>
      </c>
      <c r="AS2407" s="48" t="s">
        <v>6190</v>
      </c>
      <c r="AT2407" s="48" t="s">
        <v>6190</v>
      </c>
      <c r="AU2407" s="48" t="s">
        <v>6190</v>
      </c>
      <c r="AV2407" s="48" t="s">
        <v>6190</v>
      </c>
      <c r="AW2407" s="48" t="s">
        <v>6190</v>
      </c>
      <c r="AX2407" s="48" t="s">
        <v>1641</v>
      </c>
      <c r="AY2407" s="48" t="s">
        <v>6190</v>
      </c>
      <c r="AZ2407" s="28" t="s">
        <v>6190</v>
      </c>
    </row>
    <row r="2408" ht="15.75" customHeight="1">
      <c r="A2408" s="40">
        <v>2161.0</v>
      </c>
      <c r="B2408" s="28" t="s">
        <v>6192</v>
      </c>
      <c r="C2408" s="41"/>
      <c r="D2408" s="42">
        <f t="array" ref="D2408">index(systems,match($A2408,INDEX(systems,0,1),),3)</f>
        <v>170.86</v>
      </c>
      <c r="E2408" s="42">
        <f t="array" ref="E2408">index(systems,match($A2408,INDEX(systems,0,1),),4)</f>
        <v>-340.211</v>
      </c>
      <c r="F2408" s="43" t="str">
        <f>IFERROR(__xludf.DUMMYFUNCTION("let(row, match($B2408&amp;if($C2408&lt;&gt;"""","" [""&amp;$C2408&amp;""]"",""""),index(nebulae,,2),0),join("","",iferror(round(index(nebulae,row,5)/2,3),1),iferror(round(index(nebulae,row,6)/2,3),1),0))"),"1,1,0")</f>
        <v>1,1,0</v>
      </c>
      <c r="G2408" s="44" t="s">
        <v>6193</v>
      </c>
      <c r="H2408" s="45">
        <f t="array" ref="H2408">let(systemId,match(A2408,index(systems,0,1),),refSystemId,match($H$1,index(systems,0,1),),x,index(systems,systemId,3),y,index(systems,systemId,4),refX,index(systems,refSystemId,3),refY,index(systems,refSystemId,4),round(sqrt((x-refX)^2+(y-refY)^2),3))</f>
        <v>380.705</v>
      </c>
      <c r="I2408" s="41"/>
      <c r="J2408" s="41"/>
      <c r="K2408" s="41"/>
      <c r="L2408" s="41"/>
      <c r="M2408" s="28" t="s">
        <v>953</v>
      </c>
      <c r="N2408" s="28" t="s">
        <v>953</v>
      </c>
      <c r="O2408" s="48" t="s">
        <v>491</v>
      </c>
      <c r="P2408" s="48" t="s">
        <v>1013</v>
      </c>
      <c r="Q2408" s="48" t="s">
        <v>1013</v>
      </c>
      <c r="R2408" s="48" t="s">
        <v>1013</v>
      </c>
      <c r="S2408" s="48" t="s">
        <v>1013</v>
      </c>
      <c r="T2408" s="48" t="s">
        <v>1013</v>
      </c>
      <c r="U2408" s="48" t="s">
        <v>491</v>
      </c>
      <c r="V2408" s="48" t="s">
        <v>491</v>
      </c>
      <c r="W2408" s="48" t="s">
        <v>491</v>
      </c>
      <c r="X2408" s="48" t="s">
        <v>491</v>
      </c>
      <c r="Y2408" s="48" t="s">
        <v>1324</v>
      </c>
      <c r="Z2408" s="48" t="s">
        <v>1324</v>
      </c>
      <c r="AA2408" s="48" t="s">
        <v>1325</v>
      </c>
      <c r="AB2408" s="48" t="s">
        <v>1325</v>
      </c>
      <c r="AC2408" s="48" t="s">
        <v>1325</v>
      </c>
      <c r="AD2408" s="48" t="s">
        <v>1325</v>
      </c>
      <c r="AE2408" s="48" t="s">
        <v>1325</v>
      </c>
      <c r="AF2408" s="48" t="s">
        <v>1325</v>
      </c>
      <c r="AG2408" s="48" t="s">
        <v>1325</v>
      </c>
      <c r="AH2408" s="48" t="s">
        <v>1325</v>
      </c>
      <c r="AI2408" s="48" t="s">
        <v>1325</v>
      </c>
      <c r="AJ2408" s="48" t="s">
        <v>1325</v>
      </c>
      <c r="AK2408" s="48" t="s">
        <v>1325</v>
      </c>
      <c r="AL2408" s="48" t="s">
        <v>1325</v>
      </c>
      <c r="AM2408" s="48" t="s">
        <v>1325</v>
      </c>
      <c r="AN2408" s="48" t="s">
        <v>1325</v>
      </c>
      <c r="AO2408" s="48" t="s">
        <v>1324</v>
      </c>
      <c r="AP2408" s="48" t="s">
        <v>1324</v>
      </c>
      <c r="AQ2408" s="48" t="s">
        <v>953</v>
      </c>
      <c r="AR2408" s="48" t="s">
        <v>953</v>
      </c>
      <c r="AS2408" s="48" t="s">
        <v>1324</v>
      </c>
      <c r="AT2408" s="48" t="s">
        <v>1324</v>
      </c>
      <c r="AU2408" s="48" t="s">
        <v>1324</v>
      </c>
      <c r="AV2408" s="48" t="s">
        <v>1324</v>
      </c>
      <c r="AW2408" s="48" t="s">
        <v>1324</v>
      </c>
      <c r="AX2408" s="48" t="s">
        <v>1326</v>
      </c>
      <c r="AY2408" s="48" t="s">
        <v>1327</v>
      </c>
      <c r="AZ2408" s="28" t="s">
        <v>1327</v>
      </c>
    </row>
    <row r="2409" ht="15.75" customHeight="1">
      <c r="A2409" s="40">
        <v>2958.0</v>
      </c>
      <c r="B2409" s="28" t="s">
        <v>6194</v>
      </c>
      <c r="C2409" s="41"/>
      <c r="D2409" s="42">
        <f t="array" ref="D2409">index(systems,match($A2409,INDEX(systems,0,1),),3)</f>
        <v>67.865</v>
      </c>
      <c r="E2409" s="42">
        <f t="array" ref="E2409">index(systems,match($A2409,INDEX(systems,0,1),),4)</f>
        <v>1869.935</v>
      </c>
      <c r="F2409" s="43" t="str">
        <f>IFERROR(__xludf.DUMMYFUNCTION("let(row, match($B2409&amp;if($C2409&lt;&gt;"""","" [""&amp;$C2409&amp;""]"",""""),index(nebulae,,2),0),join("","",iferror(round(index(nebulae,row,5)/2,3),1),iferror(round(index(nebulae,row,6)/2,3),1),0))"),"1,1,0")</f>
        <v>1,1,0</v>
      </c>
      <c r="G2409" s="44" t="s">
        <v>6195</v>
      </c>
      <c r="H2409" s="45">
        <f t="array" ref="H2409">let(systemId,match(A2409,index(systems,0,1),),refSystemId,match($H$1,index(systems,0,1),),x,index(systems,systemId,3),y,index(systems,systemId,4),refX,index(systems,refSystemId,3),refY,index(systems,refSystemId,4),round(sqrt((x-refX)^2+(y-refY)^2),3))</f>
        <v>1871.166</v>
      </c>
      <c r="I2409" s="41"/>
      <c r="J2409" s="41"/>
      <c r="K2409" s="41"/>
      <c r="L2409" s="41"/>
      <c r="M2409" s="41"/>
      <c r="N2409" s="41"/>
      <c r="O2409" s="41"/>
      <c r="P2409" s="48" t="s">
        <v>408</v>
      </c>
      <c r="Q2409" s="48" t="s">
        <v>408</v>
      </c>
      <c r="R2409" s="48" t="s">
        <v>408</v>
      </c>
      <c r="S2409" s="48" t="s">
        <v>408</v>
      </c>
      <c r="T2409" s="48" t="s">
        <v>408</v>
      </c>
      <c r="U2409" s="52" t="s">
        <v>735</v>
      </c>
      <c r="V2409" s="52" t="s">
        <v>735</v>
      </c>
      <c r="W2409" s="52" t="s">
        <v>735</v>
      </c>
      <c r="X2409" s="52" t="s">
        <v>735</v>
      </c>
      <c r="Y2409" s="52" t="s">
        <v>735</v>
      </c>
      <c r="Z2409" s="48" t="s">
        <v>735</v>
      </c>
      <c r="AA2409" s="52" t="s">
        <v>735</v>
      </c>
      <c r="AB2409" s="52" t="s">
        <v>735</v>
      </c>
      <c r="AC2409" s="52" t="s">
        <v>735</v>
      </c>
      <c r="AD2409" s="52" t="s">
        <v>735</v>
      </c>
      <c r="AE2409" s="52" t="s">
        <v>735</v>
      </c>
      <c r="AF2409" s="52" t="s">
        <v>735</v>
      </c>
      <c r="AG2409" s="52" t="s">
        <v>735</v>
      </c>
      <c r="AH2409" s="52" t="s">
        <v>735</v>
      </c>
      <c r="AI2409" s="52" t="s">
        <v>735</v>
      </c>
      <c r="AJ2409" s="52" t="s">
        <v>735</v>
      </c>
      <c r="AK2409" s="52" t="s">
        <v>735</v>
      </c>
      <c r="AL2409" s="52" t="s">
        <v>735</v>
      </c>
      <c r="AM2409" s="52" t="s">
        <v>735</v>
      </c>
      <c r="AN2409" s="52" t="s">
        <v>735</v>
      </c>
      <c r="AO2409" s="49" t="s">
        <v>735</v>
      </c>
      <c r="AP2409" s="52" t="s">
        <v>735</v>
      </c>
      <c r="AQ2409" s="52" t="s">
        <v>6196</v>
      </c>
      <c r="AR2409" s="52" t="s">
        <v>6197</v>
      </c>
      <c r="AS2409" s="52" t="s">
        <v>6198</v>
      </c>
      <c r="AT2409" s="49" t="s">
        <v>6198</v>
      </c>
      <c r="AU2409" s="54"/>
      <c r="AV2409" s="41"/>
      <c r="AW2409" s="41"/>
      <c r="AX2409" s="41"/>
      <c r="AY2409" s="41"/>
      <c r="AZ2409" s="55"/>
    </row>
    <row r="2410" ht="15.75" customHeight="1">
      <c r="A2410" s="40">
        <v>2162.0</v>
      </c>
      <c r="B2410" s="28" t="s">
        <v>6199</v>
      </c>
      <c r="C2410" s="41"/>
      <c r="D2410" s="42">
        <f t="array" ref="D2410">index(systems,match($A2410,INDEX(systems,0,1),),3)</f>
        <v>-113.791</v>
      </c>
      <c r="E2410" s="42">
        <f t="array" ref="E2410">index(systems,match($A2410,INDEX(systems,0,1),),4)</f>
        <v>-15.815</v>
      </c>
      <c r="F2410" s="43" t="str">
        <f>IFERROR(__xludf.DUMMYFUNCTION("let(row, match($B2410&amp;if($C2410&lt;&gt;"""","" [""&amp;$C2410&amp;""]"",""""),index(nebulae,,2),0),join("","",iferror(round(index(nebulae,row,5)/2,3),1),iferror(round(index(nebulae,row,6)/2,3),1),0))"),"1,1,0")</f>
        <v>1,1,0</v>
      </c>
      <c r="G2410" s="44" t="s">
        <v>6200</v>
      </c>
      <c r="H2410" s="45">
        <f t="array" ref="H2410">let(systemId,match(A2410,index(systems,0,1),),refSystemId,match($H$1,index(systems,0,1),),x,index(systems,systemId,3),y,index(systems,systemId,4),refX,index(systems,refSystemId,3),refY,index(systems,refSystemId,4),round(sqrt((x-refX)^2+(y-refY)^2),3))</f>
        <v>114.885</v>
      </c>
      <c r="I2410" s="28" t="s">
        <v>418</v>
      </c>
      <c r="J2410" s="48" t="s">
        <v>418</v>
      </c>
      <c r="K2410" s="48" t="s">
        <v>418</v>
      </c>
      <c r="L2410" s="46" t="s">
        <v>418</v>
      </c>
      <c r="M2410" s="46" t="s">
        <v>733</v>
      </c>
      <c r="N2410" s="28" t="s">
        <v>560</v>
      </c>
      <c r="O2410" s="48" t="s">
        <v>560</v>
      </c>
      <c r="P2410" s="48" t="s">
        <v>560</v>
      </c>
      <c r="Q2410" s="48" t="s">
        <v>560</v>
      </c>
      <c r="R2410" s="48" t="s">
        <v>560</v>
      </c>
      <c r="S2410" s="48" t="s">
        <v>560</v>
      </c>
      <c r="T2410" s="48" t="s">
        <v>560</v>
      </c>
      <c r="U2410" s="48" t="s">
        <v>812</v>
      </c>
      <c r="V2410" s="48" t="s">
        <v>812</v>
      </c>
      <c r="W2410" s="48" t="s">
        <v>812</v>
      </c>
      <c r="X2410" s="48" t="s">
        <v>812</v>
      </c>
      <c r="Y2410" s="48" t="s">
        <v>560</v>
      </c>
      <c r="Z2410" s="48" t="s">
        <v>560</v>
      </c>
      <c r="AA2410" s="48" t="s">
        <v>560</v>
      </c>
      <c r="AB2410" s="48" t="s">
        <v>560</v>
      </c>
      <c r="AC2410" s="48" t="s">
        <v>560</v>
      </c>
      <c r="AD2410" s="48" t="s">
        <v>560</v>
      </c>
      <c r="AE2410" s="48" t="s">
        <v>560</v>
      </c>
      <c r="AF2410" s="48" t="s">
        <v>560</v>
      </c>
      <c r="AG2410" s="48" t="s">
        <v>560</v>
      </c>
      <c r="AH2410" s="48" t="s">
        <v>560</v>
      </c>
      <c r="AI2410" s="48" t="s">
        <v>560</v>
      </c>
      <c r="AJ2410" s="48" t="s">
        <v>560</v>
      </c>
      <c r="AK2410" s="48" t="s">
        <v>560</v>
      </c>
      <c r="AL2410" s="48" t="s">
        <v>560</v>
      </c>
      <c r="AM2410" s="48" t="s">
        <v>560</v>
      </c>
      <c r="AN2410" s="48" t="s">
        <v>560</v>
      </c>
      <c r="AO2410" s="48" t="s">
        <v>560</v>
      </c>
      <c r="AP2410" s="48" t="s">
        <v>560</v>
      </c>
      <c r="AQ2410" s="48" t="s">
        <v>516</v>
      </c>
      <c r="AR2410" s="48" t="s">
        <v>517</v>
      </c>
      <c r="AS2410" s="52" t="s">
        <v>746</v>
      </c>
      <c r="AT2410" s="52" t="s">
        <v>746</v>
      </c>
      <c r="AU2410" s="52" t="s">
        <v>746</v>
      </c>
      <c r="AV2410" s="48" t="s">
        <v>746</v>
      </c>
      <c r="AW2410" s="48" t="s">
        <v>418</v>
      </c>
      <c r="AX2410" s="48" t="s">
        <v>605</v>
      </c>
      <c r="AY2410" s="48" t="s">
        <v>605</v>
      </c>
      <c r="AZ2410" s="28" t="s">
        <v>568</v>
      </c>
    </row>
    <row r="2411" ht="15.75" customHeight="1">
      <c r="A2411" s="40">
        <v>2163.0</v>
      </c>
      <c r="B2411" s="28" t="s">
        <v>6201</v>
      </c>
      <c r="C2411" s="41"/>
      <c r="D2411" s="42">
        <f t="array" ref="D2411">index(systems,match($A2411,INDEX(systems,0,1),),3)</f>
        <v>-278.462</v>
      </c>
      <c r="E2411" s="42">
        <f t="array" ref="E2411">index(systems,match($A2411,INDEX(systems,0,1),),4)</f>
        <v>-15.978</v>
      </c>
      <c r="F2411" s="43" t="str">
        <f>IFERROR(__xludf.DUMMYFUNCTION("let(row, match($B2411&amp;if($C2411&lt;&gt;"""","" [""&amp;$C2411&amp;""]"",""""),index(nebulae,,2),0),join("","",iferror(round(index(nebulae,row,5)/2,3),1),iferror(round(index(nebulae,row,6)/2,3),1),0))"),"1,1,0")</f>
        <v>1,1,0</v>
      </c>
      <c r="G2411" s="44" t="s">
        <v>6202</v>
      </c>
      <c r="H2411" s="45">
        <f t="array" ref="H2411">let(systemId,match(A2411,index(systems,0,1),),refSystemId,match($H$1,index(systems,0,1),),x,index(systems,systemId,3),y,index(systems,systemId,4),refX,index(systems,refSystemId,3),refY,index(systems,refSystemId,4),round(sqrt((x-refX)^2+(y-refY)^2),3))</f>
        <v>278.92</v>
      </c>
      <c r="I2411" s="46" t="s">
        <v>408</v>
      </c>
      <c r="J2411" s="47" t="s">
        <v>408</v>
      </c>
      <c r="K2411" s="47" t="s">
        <v>408</v>
      </c>
      <c r="L2411" s="28" t="s">
        <v>408</v>
      </c>
      <c r="M2411" s="53"/>
      <c r="N2411" s="28" t="s">
        <v>560</v>
      </c>
      <c r="O2411" s="48" t="s">
        <v>560</v>
      </c>
      <c r="P2411" s="48" t="s">
        <v>560</v>
      </c>
      <c r="Q2411" s="48" t="s">
        <v>560</v>
      </c>
      <c r="R2411" s="48" t="s">
        <v>560</v>
      </c>
      <c r="S2411" s="48" t="s">
        <v>560</v>
      </c>
      <c r="T2411" s="48" t="s">
        <v>560</v>
      </c>
      <c r="U2411" s="48" t="s">
        <v>560</v>
      </c>
      <c r="V2411" s="48" t="s">
        <v>560</v>
      </c>
      <c r="W2411" s="48" t="s">
        <v>560</v>
      </c>
      <c r="X2411" s="48" t="s">
        <v>422</v>
      </c>
      <c r="Y2411" s="48" t="s">
        <v>422</v>
      </c>
      <c r="Z2411" s="48" t="s">
        <v>422</v>
      </c>
      <c r="AA2411" s="48" t="s">
        <v>422</v>
      </c>
      <c r="AB2411" s="48" t="s">
        <v>422</v>
      </c>
      <c r="AC2411" s="48" t="s">
        <v>422</v>
      </c>
      <c r="AD2411" s="48" t="s">
        <v>422</v>
      </c>
      <c r="AE2411" s="48" t="s">
        <v>422</v>
      </c>
      <c r="AF2411" s="48" t="s">
        <v>422</v>
      </c>
      <c r="AG2411" s="48" t="s">
        <v>422</v>
      </c>
      <c r="AH2411" s="48" t="s">
        <v>422</v>
      </c>
      <c r="AI2411" s="48" t="s">
        <v>422</v>
      </c>
      <c r="AJ2411" s="48" t="s">
        <v>422</v>
      </c>
      <c r="AK2411" s="48" t="s">
        <v>422</v>
      </c>
      <c r="AL2411" s="48" t="s">
        <v>422</v>
      </c>
      <c r="AM2411" s="48" t="s">
        <v>422</v>
      </c>
      <c r="AN2411" s="48" t="s">
        <v>422</v>
      </c>
      <c r="AO2411" s="48" t="s">
        <v>422</v>
      </c>
      <c r="AP2411" s="48" t="s">
        <v>422</v>
      </c>
      <c r="AQ2411" s="48" t="s">
        <v>422</v>
      </c>
      <c r="AR2411" s="48" t="s">
        <v>422</v>
      </c>
      <c r="AS2411" s="52" t="s">
        <v>422</v>
      </c>
      <c r="AT2411" s="52" t="s">
        <v>422</v>
      </c>
      <c r="AU2411" s="52" t="s">
        <v>422</v>
      </c>
      <c r="AV2411" s="48" t="s">
        <v>422</v>
      </c>
      <c r="AW2411" s="48" t="s">
        <v>422</v>
      </c>
      <c r="AX2411" s="48" t="s">
        <v>422</v>
      </c>
      <c r="AY2411" s="48" t="s">
        <v>422</v>
      </c>
      <c r="AZ2411" s="51" t="s">
        <v>422</v>
      </c>
    </row>
    <row r="2412" ht="15.75" customHeight="1">
      <c r="A2412" s="40">
        <v>2164.0</v>
      </c>
      <c r="B2412" s="28" t="s">
        <v>6203</v>
      </c>
      <c r="C2412" s="41"/>
      <c r="D2412" s="42">
        <f t="array" ref="D2412">index(systems,match($A2412,INDEX(systems,0,1),),3)</f>
        <v>226.948</v>
      </c>
      <c r="E2412" s="42">
        <f t="array" ref="E2412">index(systems,match($A2412,INDEX(systems,0,1),),4)</f>
        <v>3.056</v>
      </c>
      <c r="F2412" s="43" t="str">
        <f>IFERROR(__xludf.DUMMYFUNCTION("let(row, match($B2412&amp;if($C2412&lt;&gt;"""","" [""&amp;$C2412&amp;""]"",""""),index(nebulae,,2),0),join("","",iferror(round(index(nebulae,row,5)/2,3),1),iferror(round(index(nebulae,row,6)/2,3),1),0))"),"1,1,0")</f>
        <v>1,1,0</v>
      </c>
      <c r="G2412" s="44" t="s">
        <v>6204</v>
      </c>
      <c r="H2412" s="45">
        <f t="array" ref="H2412">let(systemId,match(A2412,index(systems,0,1),),refSystemId,match($H$1,index(systems,0,1),),x,index(systems,systemId,3),y,index(systems,systemId,4),refX,index(systems,refSystemId,3),refY,index(systems,refSystemId,4),round(sqrt((x-refX)^2+(y-refY)^2),3))</f>
        <v>226.969</v>
      </c>
      <c r="I2412" s="41"/>
      <c r="J2412" s="28" t="s">
        <v>418</v>
      </c>
      <c r="K2412" s="41"/>
      <c r="L2412" s="41"/>
      <c r="M2412" s="41"/>
      <c r="N2412" s="59" t="s">
        <v>856</v>
      </c>
      <c r="O2412" s="48" t="s">
        <v>856</v>
      </c>
      <c r="P2412" s="48" t="s">
        <v>856</v>
      </c>
      <c r="Q2412" s="48" t="s">
        <v>856</v>
      </c>
      <c r="R2412" s="48" t="s">
        <v>856</v>
      </c>
      <c r="S2412" s="48" t="s">
        <v>856</v>
      </c>
      <c r="T2412" s="48" t="s">
        <v>856</v>
      </c>
      <c r="U2412" s="48" t="s">
        <v>855</v>
      </c>
      <c r="V2412" s="48" t="s">
        <v>855</v>
      </c>
      <c r="W2412" s="48" t="s">
        <v>855</v>
      </c>
      <c r="X2412" s="48" t="s">
        <v>773</v>
      </c>
      <c r="Y2412" s="48" t="s">
        <v>857</v>
      </c>
      <c r="Z2412" s="48" t="s">
        <v>857</v>
      </c>
      <c r="AA2412" s="48" t="s">
        <v>858</v>
      </c>
      <c r="AB2412" s="48" t="s">
        <v>858</v>
      </c>
      <c r="AC2412" s="48" t="s">
        <v>858</v>
      </c>
      <c r="AD2412" s="48" t="s">
        <v>858</v>
      </c>
      <c r="AE2412" s="48" t="s">
        <v>858</v>
      </c>
      <c r="AF2412" s="48" t="s">
        <v>858</v>
      </c>
      <c r="AG2412" s="48" t="s">
        <v>858</v>
      </c>
      <c r="AH2412" s="48" t="s">
        <v>858</v>
      </c>
      <c r="AI2412" s="48" t="s">
        <v>858</v>
      </c>
      <c r="AJ2412" s="48" t="s">
        <v>858</v>
      </c>
      <c r="AK2412" s="48" t="s">
        <v>858</v>
      </c>
      <c r="AL2412" s="48" t="s">
        <v>858</v>
      </c>
      <c r="AM2412" s="48" t="s">
        <v>858</v>
      </c>
      <c r="AN2412" s="48" t="s">
        <v>858</v>
      </c>
      <c r="AO2412" s="48" t="s">
        <v>857</v>
      </c>
      <c r="AP2412" s="48" t="s">
        <v>857</v>
      </c>
      <c r="AQ2412" s="48" t="s">
        <v>857</v>
      </c>
      <c r="AR2412" s="48" t="s">
        <v>857</v>
      </c>
      <c r="AS2412" s="48" t="s">
        <v>857</v>
      </c>
      <c r="AT2412" s="48" t="s">
        <v>857</v>
      </c>
      <c r="AU2412" s="48" t="s">
        <v>857</v>
      </c>
      <c r="AV2412" s="52" t="s">
        <v>857</v>
      </c>
      <c r="AW2412" s="52" t="s">
        <v>857</v>
      </c>
      <c r="AX2412" s="48" t="s">
        <v>1641</v>
      </c>
      <c r="AY2412" s="52" t="s">
        <v>857</v>
      </c>
      <c r="AZ2412" s="49" t="s">
        <v>857</v>
      </c>
    </row>
    <row r="2413" ht="15.75" customHeight="1">
      <c r="A2413" s="40">
        <v>2165.0</v>
      </c>
      <c r="B2413" s="28" t="s">
        <v>6205</v>
      </c>
      <c r="C2413" s="41"/>
      <c r="D2413" s="42">
        <f t="array" ref="D2413">index(systems,match($A2413,INDEX(systems,0,1),),3)</f>
        <v>149.916</v>
      </c>
      <c r="E2413" s="42">
        <f t="array" ref="E2413">index(systems,match($A2413,INDEX(systems,0,1),),4)</f>
        <v>419.232</v>
      </c>
      <c r="F2413" s="43" t="str">
        <f>IFERROR(__xludf.DUMMYFUNCTION("let(row, match($B2413&amp;if($C2413&lt;&gt;"""","" [""&amp;$C2413&amp;""]"",""""),index(nebulae,,2),0),join("","",iferror(round(index(nebulae,row,5)/2,3),1),iferror(round(index(nebulae,row,6)/2,3),1),0))"),"1,1,0")</f>
        <v>1,1,0</v>
      </c>
      <c r="G2413" s="44" t="s">
        <v>6206</v>
      </c>
      <c r="H2413" s="45">
        <f t="array" ref="H2413">let(systemId,match(A2413,index(systems,0,1),),refSystemId,match($H$1,index(systems,0,1),),x,index(systems,systemId,3),y,index(systems,systemId,4),refX,index(systems,refSystemId,3),refY,index(systems,refSystemId,4),round(sqrt((x-refX)^2+(y-refY)^2),3))</f>
        <v>445.231</v>
      </c>
      <c r="I2413" s="60" t="s">
        <v>408</v>
      </c>
      <c r="J2413" s="60" t="s">
        <v>408</v>
      </c>
      <c r="K2413" s="60" t="s">
        <v>408</v>
      </c>
      <c r="L2413" s="41"/>
      <c r="M2413" s="41"/>
      <c r="N2413" s="28" t="s">
        <v>728</v>
      </c>
      <c r="O2413" s="48" t="s">
        <v>728</v>
      </c>
      <c r="P2413" s="48" t="s">
        <v>728</v>
      </c>
      <c r="Q2413" s="48" t="s">
        <v>728</v>
      </c>
      <c r="R2413" s="48" t="s">
        <v>728</v>
      </c>
      <c r="S2413" s="48" t="s">
        <v>728</v>
      </c>
      <c r="T2413" s="48" t="s">
        <v>728</v>
      </c>
      <c r="U2413" s="48" t="s">
        <v>728</v>
      </c>
      <c r="V2413" s="48" t="s">
        <v>728</v>
      </c>
      <c r="W2413" s="48" t="s">
        <v>728</v>
      </c>
      <c r="X2413" s="48" t="s">
        <v>728</v>
      </c>
      <c r="Y2413" s="48" t="s">
        <v>872</v>
      </c>
      <c r="Z2413" s="48" t="s">
        <v>872</v>
      </c>
      <c r="AA2413" s="48" t="s">
        <v>872</v>
      </c>
      <c r="AB2413" s="48" t="s">
        <v>872</v>
      </c>
      <c r="AC2413" s="48" t="s">
        <v>730</v>
      </c>
      <c r="AD2413" s="48" t="s">
        <v>730</v>
      </c>
      <c r="AE2413" s="48" t="s">
        <v>730</v>
      </c>
      <c r="AF2413" s="48" t="s">
        <v>730</v>
      </c>
      <c r="AG2413" s="48" t="s">
        <v>730</v>
      </c>
      <c r="AH2413" s="48" t="s">
        <v>730</v>
      </c>
      <c r="AI2413" s="48" t="s">
        <v>730</v>
      </c>
      <c r="AJ2413" s="48" t="s">
        <v>730</v>
      </c>
      <c r="AK2413" s="48" t="s">
        <v>730</v>
      </c>
      <c r="AL2413" s="48" t="s">
        <v>731</v>
      </c>
      <c r="AM2413" s="48" t="s">
        <v>731</v>
      </c>
      <c r="AN2413" s="48" t="s">
        <v>872</v>
      </c>
      <c r="AO2413" s="48" t="s">
        <v>872</v>
      </c>
      <c r="AP2413" s="48" t="s">
        <v>872</v>
      </c>
      <c r="AQ2413" s="48" t="s">
        <v>872</v>
      </c>
      <c r="AR2413" s="48" t="s">
        <v>872</v>
      </c>
      <c r="AS2413" s="48" t="s">
        <v>872</v>
      </c>
      <c r="AT2413" s="48" t="s">
        <v>872</v>
      </c>
      <c r="AU2413" s="48" t="s">
        <v>872</v>
      </c>
      <c r="AV2413" s="48" t="s">
        <v>872</v>
      </c>
      <c r="AW2413" s="48" t="s">
        <v>872</v>
      </c>
      <c r="AX2413" s="52" t="s">
        <v>872</v>
      </c>
      <c r="AY2413" s="52" t="s">
        <v>872</v>
      </c>
      <c r="AZ2413" s="49" t="s">
        <v>872</v>
      </c>
    </row>
    <row r="2414" ht="15.75" customHeight="1">
      <c r="A2414" s="40">
        <v>2166.0</v>
      </c>
      <c r="B2414" s="28" t="s">
        <v>6207</v>
      </c>
      <c r="C2414" s="41"/>
      <c r="D2414" s="42">
        <f t="array" ref="D2414">index(systems,match($A2414,INDEX(systems,0,1),),3)</f>
        <v>67.084</v>
      </c>
      <c r="E2414" s="42">
        <f t="array" ref="E2414">index(systems,match($A2414,INDEX(systems,0,1),),4)</f>
        <v>-483.321</v>
      </c>
      <c r="F2414" s="43" t="str">
        <f>IFERROR(__xludf.DUMMYFUNCTION("let(row, match($B2414&amp;if($C2414&lt;&gt;"""","" [""&amp;$C2414&amp;""]"",""""),index(nebulae,,2),0),join("","",iferror(round(index(nebulae,row,5)/2,3),1),iferror(round(index(nebulae,row,6)/2,3),1),0))"),"1,1,0")</f>
        <v>1,1,0</v>
      </c>
      <c r="G2414" s="44" t="s">
        <v>6208</v>
      </c>
      <c r="H2414" s="45">
        <f t="array" ref="H2414">let(systemId,match(A2414,index(systems,0,1),),refSystemId,match($H$1,index(systems,0,1),),x,index(systems,systemId,3),y,index(systems,systemId,4),refX,index(systems,refSystemId,3),refY,index(systems,refSystemId,4),round(sqrt((x-refX)^2+(y-refY)^2),3))</f>
        <v>487.954</v>
      </c>
      <c r="I2414" s="48" t="s">
        <v>408</v>
      </c>
      <c r="J2414" s="48" t="s">
        <v>408</v>
      </c>
      <c r="K2414" s="48" t="s">
        <v>408</v>
      </c>
      <c r="L2414" s="48" t="s">
        <v>408</v>
      </c>
      <c r="M2414" s="48" t="s">
        <v>408</v>
      </c>
      <c r="N2414" s="48" t="s">
        <v>408</v>
      </c>
      <c r="O2414" s="41"/>
      <c r="P2414" s="48" t="s">
        <v>1235</v>
      </c>
      <c r="Q2414" s="48" t="s">
        <v>1235</v>
      </c>
      <c r="R2414" s="48" t="s">
        <v>1235</v>
      </c>
      <c r="S2414" s="48" t="s">
        <v>1235</v>
      </c>
      <c r="T2414" s="48" t="s">
        <v>1235</v>
      </c>
      <c r="U2414" s="48" t="s">
        <v>1235</v>
      </c>
      <c r="V2414" s="48" t="s">
        <v>1235</v>
      </c>
      <c r="W2414" s="48" t="s">
        <v>1235</v>
      </c>
      <c r="X2414" s="48" t="s">
        <v>1235</v>
      </c>
      <c r="Y2414" s="48" t="s">
        <v>418</v>
      </c>
      <c r="Z2414" s="48" t="s">
        <v>418</v>
      </c>
      <c r="AA2414" s="48" t="s">
        <v>418</v>
      </c>
      <c r="AB2414" s="48" t="s">
        <v>418</v>
      </c>
      <c r="AC2414" s="48" t="s">
        <v>418</v>
      </c>
      <c r="AD2414" s="48" t="s">
        <v>418</v>
      </c>
      <c r="AE2414" s="48" t="s">
        <v>418</v>
      </c>
      <c r="AF2414" s="48" t="s">
        <v>418</v>
      </c>
      <c r="AG2414" s="48" t="s">
        <v>418</v>
      </c>
      <c r="AH2414" s="48" t="s">
        <v>418</v>
      </c>
      <c r="AI2414" s="48" t="s">
        <v>418</v>
      </c>
      <c r="AJ2414" s="48" t="s">
        <v>2482</v>
      </c>
      <c r="AK2414" s="48" t="s">
        <v>2482</v>
      </c>
      <c r="AL2414" s="48" t="s">
        <v>2482</v>
      </c>
      <c r="AM2414" s="48" t="s">
        <v>2482</v>
      </c>
      <c r="AN2414" s="48" t="s">
        <v>2482</v>
      </c>
      <c r="AO2414" s="48" t="s">
        <v>2483</v>
      </c>
      <c r="AP2414" s="48" t="s">
        <v>2483</v>
      </c>
      <c r="AQ2414" s="48" t="s">
        <v>2483</v>
      </c>
      <c r="AR2414" s="48" t="s">
        <v>2483</v>
      </c>
      <c r="AS2414" s="48" t="s">
        <v>2483</v>
      </c>
      <c r="AT2414" s="48" t="s">
        <v>2483</v>
      </c>
      <c r="AU2414" s="48" t="s">
        <v>2483</v>
      </c>
      <c r="AV2414" s="48" t="s">
        <v>2483</v>
      </c>
      <c r="AW2414" s="48" t="s">
        <v>2483</v>
      </c>
      <c r="AX2414" s="48" t="s">
        <v>2483</v>
      </c>
      <c r="AY2414" s="48" t="s">
        <v>2483</v>
      </c>
      <c r="AZ2414" s="28" t="s">
        <v>2483</v>
      </c>
    </row>
    <row r="2415" ht="15.75" customHeight="1">
      <c r="A2415" s="40">
        <v>2167.0</v>
      </c>
      <c r="B2415" s="28" t="s">
        <v>6209</v>
      </c>
      <c r="C2415" s="41"/>
      <c r="D2415" s="42">
        <f t="array" ref="D2415">index(systems,match($A2415,INDEX(systems,0,1),),3)</f>
        <v>-16.688</v>
      </c>
      <c r="E2415" s="42">
        <f t="array" ref="E2415">index(systems,match($A2415,INDEX(systems,0,1),),4)</f>
        <v>24.716</v>
      </c>
      <c r="F2415" s="43" t="str">
        <f>IFERROR(__xludf.DUMMYFUNCTION("let(row, match($B2415&amp;if($C2415&lt;&gt;"""","" [""&amp;$C2415&amp;""]"",""""),index(nebulae,,2),0),join("","",iferror(round(index(nebulae,row,5)/2,3),1),iferror(round(index(nebulae,row,6)/2,3),1),0))"),"1,1,0")</f>
        <v>1,1,0</v>
      </c>
      <c r="G2415" s="44" t="s">
        <v>6210</v>
      </c>
      <c r="H2415" s="63">
        <f t="array" ref="H2415">let(systemId,match(A2415,index(systems,0,1),),refSystemId,match($H$1,index(systems,0,1),),x,index(systems,systemId,3),y,index(systems,systemId,4),refX,index(systems,refSystemId,3),refY,index(systems,refSystemId,4),round(sqrt((x-refX)^2+(y-refY)^2),3))</f>
        <v>29.822</v>
      </c>
      <c r="I2415" s="46" t="s">
        <v>1275</v>
      </c>
      <c r="J2415" s="66" t="s">
        <v>508</v>
      </c>
      <c r="K2415" s="66" t="s">
        <v>508</v>
      </c>
      <c r="L2415" s="66" t="s">
        <v>508</v>
      </c>
      <c r="M2415" s="47" t="s">
        <v>508</v>
      </c>
      <c r="N2415" s="28" t="s">
        <v>1276</v>
      </c>
      <c r="O2415" s="48" t="s">
        <v>1276</v>
      </c>
      <c r="P2415" s="48" t="s">
        <v>1276</v>
      </c>
      <c r="Q2415" s="48" t="s">
        <v>1276</v>
      </c>
      <c r="R2415" s="48" t="s">
        <v>1277</v>
      </c>
      <c r="S2415" s="48" t="s">
        <v>1276</v>
      </c>
      <c r="T2415" s="48" t="s">
        <v>641</v>
      </c>
      <c r="U2415" s="48" t="s">
        <v>422</v>
      </c>
      <c r="V2415" s="48" t="s">
        <v>422</v>
      </c>
      <c r="W2415" s="48" t="s">
        <v>422</v>
      </c>
      <c r="X2415" s="48" t="s">
        <v>422</v>
      </c>
      <c r="Y2415" s="48" t="s">
        <v>422</v>
      </c>
      <c r="Z2415" s="48" t="s">
        <v>422</v>
      </c>
      <c r="AA2415" s="48" t="s">
        <v>422</v>
      </c>
      <c r="AB2415" s="48" t="s">
        <v>422</v>
      </c>
      <c r="AC2415" s="48" t="s">
        <v>422</v>
      </c>
      <c r="AD2415" s="48" t="s">
        <v>422</v>
      </c>
      <c r="AE2415" s="48" t="s">
        <v>422</v>
      </c>
      <c r="AF2415" s="48" t="s">
        <v>422</v>
      </c>
      <c r="AG2415" s="48" t="s">
        <v>422</v>
      </c>
      <c r="AH2415" s="48" t="s">
        <v>422</v>
      </c>
      <c r="AI2415" s="48" t="s">
        <v>422</v>
      </c>
      <c r="AJ2415" s="48" t="s">
        <v>422</v>
      </c>
      <c r="AK2415" s="48" t="s">
        <v>422</v>
      </c>
      <c r="AL2415" s="48" t="s">
        <v>422</v>
      </c>
      <c r="AM2415" s="48" t="s">
        <v>422</v>
      </c>
      <c r="AN2415" s="48" t="s">
        <v>422</v>
      </c>
      <c r="AO2415" s="48" t="s">
        <v>422</v>
      </c>
      <c r="AP2415" s="48" t="s">
        <v>422</v>
      </c>
      <c r="AQ2415" s="48" t="s">
        <v>422</v>
      </c>
      <c r="AR2415" s="48" t="s">
        <v>422</v>
      </c>
      <c r="AS2415" s="48" t="s">
        <v>422</v>
      </c>
      <c r="AT2415" s="48" t="s">
        <v>422</v>
      </c>
      <c r="AU2415" s="48" t="s">
        <v>422</v>
      </c>
      <c r="AV2415" s="52" t="s">
        <v>422</v>
      </c>
      <c r="AW2415" s="52" t="s">
        <v>422</v>
      </c>
      <c r="AX2415" s="48" t="s">
        <v>422</v>
      </c>
      <c r="AY2415" s="48" t="s">
        <v>422</v>
      </c>
      <c r="AZ2415" s="28" t="s">
        <v>422</v>
      </c>
    </row>
    <row r="2416" ht="15.75" customHeight="1">
      <c r="A2416" s="40">
        <v>2169.0</v>
      </c>
      <c r="B2416" s="28" t="s">
        <v>6211</v>
      </c>
      <c r="C2416" s="41"/>
      <c r="D2416" s="42">
        <f t="array" ref="D2416">index(systems,match($A2416,INDEX(systems,0,1),),3)</f>
        <v>-190.802</v>
      </c>
      <c r="E2416" s="42">
        <f t="array" ref="E2416">index(systems,match($A2416,INDEX(systems,0,1),),4)</f>
        <v>-303.042</v>
      </c>
      <c r="F2416" s="43" t="str">
        <f>IFERROR(__xludf.DUMMYFUNCTION("let(row, match($B2416&amp;if($C2416&lt;&gt;"""","" [""&amp;$C2416&amp;""]"",""""),index(nebulae,,2),0),join("","",iferror(round(index(nebulae,row,5)/2,3),1),iferror(round(index(nebulae,row,6)/2,3),1),0))"),"1,1,0")</f>
        <v>1,1,0</v>
      </c>
      <c r="G2416" s="44" t="s">
        <v>6212</v>
      </c>
      <c r="H2416" s="45">
        <f t="array" ref="H2416">let(systemId,match(A2416,index(systems,0,1),),refSystemId,match($H$1,index(systems,0,1),),x,index(systems,systemId,3),y,index(systems,systemId,4),refX,index(systems,refSystemId,3),refY,index(systems,refSystemId,4),round(sqrt((x-refX)^2+(y-refY)^2),3))</f>
        <v>358.106</v>
      </c>
      <c r="I2416" s="28" t="s">
        <v>418</v>
      </c>
      <c r="J2416" s="41"/>
      <c r="K2416" s="41"/>
      <c r="L2416" s="41"/>
      <c r="M2416" s="41"/>
      <c r="N2416" s="28" t="s">
        <v>558</v>
      </c>
      <c r="O2416" s="48" t="s">
        <v>558</v>
      </c>
      <c r="P2416" s="48" t="s">
        <v>560</v>
      </c>
      <c r="Q2416" s="48" t="s">
        <v>560</v>
      </c>
      <c r="R2416" s="48" t="s">
        <v>560</v>
      </c>
      <c r="S2416" s="48" t="s">
        <v>560</v>
      </c>
      <c r="T2416" s="48" t="s">
        <v>560</v>
      </c>
      <c r="U2416" s="48" t="s">
        <v>560</v>
      </c>
      <c r="V2416" s="48" t="s">
        <v>560</v>
      </c>
      <c r="W2416" s="48" t="s">
        <v>560</v>
      </c>
      <c r="X2416" s="48" t="s">
        <v>560</v>
      </c>
      <c r="Y2416" s="48" t="s">
        <v>560</v>
      </c>
      <c r="Z2416" s="48" t="s">
        <v>560</v>
      </c>
      <c r="AA2416" s="48" t="s">
        <v>560</v>
      </c>
      <c r="AB2416" s="48" t="s">
        <v>560</v>
      </c>
      <c r="AC2416" s="48" t="s">
        <v>560</v>
      </c>
      <c r="AD2416" s="48" t="s">
        <v>560</v>
      </c>
      <c r="AE2416" s="48" t="s">
        <v>560</v>
      </c>
      <c r="AF2416" s="48" t="s">
        <v>560</v>
      </c>
      <c r="AG2416" s="48" t="s">
        <v>560</v>
      </c>
      <c r="AH2416" s="48" t="s">
        <v>560</v>
      </c>
      <c r="AI2416" s="48" t="s">
        <v>560</v>
      </c>
      <c r="AJ2416" s="48" t="s">
        <v>560</v>
      </c>
      <c r="AK2416" s="48" t="s">
        <v>560</v>
      </c>
      <c r="AL2416" s="48" t="s">
        <v>560</v>
      </c>
      <c r="AM2416" s="48" t="s">
        <v>560</v>
      </c>
      <c r="AN2416" s="48" t="s">
        <v>560</v>
      </c>
      <c r="AO2416" s="48" t="s">
        <v>560</v>
      </c>
      <c r="AP2416" s="48" t="s">
        <v>560</v>
      </c>
      <c r="AQ2416" s="48" t="s">
        <v>560</v>
      </c>
      <c r="AR2416" s="48" t="s">
        <v>560</v>
      </c>
      <c r="AS2416" s="48" t="s">
        <v>418</v>
      </c>
      <c r="AT2416" s="48" t="s">
        <v>418</v>
      </c>
      <c r="AU2416" s="48" t="s">
        <v>418</v>
      </c>
      <c r="AV2416" s="48" t="s">
        <v>418</v>
      </c>
      <c r="AW2416" s="48" t="s">
        <v>418</v>
      </c>
      <c r="AX2416" s="48" t="s">
        <v>418</v>
      </c>
      <c r="AY2416" s="48" t="s">
        <v>576</v>
      </c>
      <c r="AZ2416" s="51" t="s">
        <v>576</v>
      </c>
    </row>
    <row r="2417" ht="15.75" customHeight="1">
      <c r="A2417" s="40">
        <v>2170.0</v>
      </c>
      <c r="B2417" s="28" t="s">
        <v>6213</v>
      </c>
      <c r="C2417" s="41"/>
      <c r="D2417" s="42">
        <f t="array" ref="D2417">index(systems,match($A2417,INDEX(systems,0,1),),3)</f>
        <v>150.442</v>
      </c>
      <c r="E2417" s="42">
        <f t="array" ref="E2417">index(systems,match($A2417,INDEX(systems,0,1),),4)</f>
        <v>-383.425</v>
      </c>
      <c r="F2417" s="43" t="str">
        <f>IFERROR(__xludf.DUMMYFUNCTION("let(row, match($B2417&amp;if($C2417&lt;&gt;"""","" [""&amp;$C2417&amp;""]"",""""),index(nebulae,,2),0),join("","",iferror(round(index(nebulae,row,5)/2,3),1),iferror(round(index(nebulae,row,6)/2,3),1),0))"),"1,1,0")</f>
        <v>1,1,0</v>
      </c>
      <c r="G2417" s="44" t="s">
        <v>6214</v>
      </c>
      <c r="H2417" s="45">
        <f t="array" ref="H2417">let(systemId,match(A2417,index(systems,0,1),),refSystemId,match($H$1,index(systems,0,1),),x,index(systems,systemId,3),y,index(systems,systemId,4),refX,index(systems,refSystemId,3),refY,index(systems,refSystemId,4),round(sqrt((x-refX)^2+(y-refY)^2),3))</f>
        <v>411.883</v>
      </c>
      <c r="I2417" s="53"/>
      <c r="J2417" s="53"/>
      <c r="K2417" s="53"/>
      <c r="L2417" s="53"/>
      <c r="M2417" s="28" t="s">
        <v>953</v>
      </c>
      <c r="N2417" s="28" t="s">
        <v>953</v>
      </c>
      <c r="O2417" s="48" t="s">
        <v>491</v>
      </c>
      <c r="P2417" s="48" t="s">
        <v>1013</v>
      </c>
      <c r="Q2417" s="48" t="s">
        <v>1013</v>
      </c>
      <c r="R2417" s="48" t="s">
        <v>1013</v>
      </c>
      <c r="S2417" s="48" t="s">
        <v>1013</v>
      </c>
      <c r="T2417" s="48" t="s">
        <v>1013</v>
      </c>
      <c r="U2417" s="48" t="s">
        <v>1296</v>
      </c>
      <c r="V2417" s="48" t="s">
        <v>1296</v>
      </c>
      <c r="W2417" s="48" t="s">
        <v>1296</v>
      </c>
      <c r="X2417" s="48" t="s">
        <v>1296</v>
      </c>
      <c r="Y2417" s="48" t="s">
        <v>1847</v>
      </c>
      <c r="Z2417" s="48" t="s">
        <v>1847</v>
      </c>
      <c r="AA2417" s="48" t="s">
        <v>1847</v>
      </c>
      <c r="AB2417" s="48" t="s">
        <v>1847</v>
      </c>
      <c r="AC2417" s="48" t="s">
        <v>1847</v>
      </c>
      <c r="AD2417" s="48" t="s">
        <v>1847</v>
      </c>
      <c r="AE2417" s="48" t="s">
        <v>1847</v>
      </c>
      <c r="AF2417" s="48" t="s">
        <v>1847</v>
      </c>
      <c r="AG2417" s="48" t="s">
        <v>1847</v>
      </c>
      <c r="AH2417" s="48" t="s">
        <v>1847</v>
      </c>
      <c r="AI2417" s="48" t="s">
        <v>1847</v>
      </c>
      <c r="AJ2417" s="48" t="s">
        <v>1847</v>
      </c>
      <c r="AK2417" s="48" t="s">
        <v>1847</v>
      </c>
      <c r="AL2417" s="48" t="s">
        <v>1847</v>
      </c>
      <c r="AM2417" s="48" t="s">
        <v>1847</v>
      </c>
      <c r="AN2417" s="48" t="s">
        <v>2636</v>
      </c>
      <c r="AO2417" s="48" t="s">
        <v>2636</v>
      </c>
      <c r="AP2417" s="48" t="s">
        <v>2636</v>
      </c>
      <c r="AQ2417" s="48" t="s">
        <v>2636</v>
      </c>
      <c r="AR2417" s="48" t="s">
        <v>2636</v>
      </c>
      <c r="AS2417" s="48" t="s">
        <v>2636</v>
      </c>
      <c r="AT2417" s="48" t="s">
        <v>2636</v>
      </c>
      <c r="AU2417" s="48" t="s">
        <v>2636</v>
      </c>
      <c r="AV2417" s="48" t="s">
        <v>1853</v>
      </c>
      <c r="AW2417" s="48" t="s">
        <v>1853</v>
      </c>
      <c r="AX2417" s="48" t="s">
        <v>1853</v>
      </c>
      <c r="AY2417" s="48" t="s">
        <v>1853</v>
      </c>
      <c r="AZ2417" s="28" t="s">
        <v>1853</v>
      </c>
    </row>
    <row r="2418" ht="15.75" customHeight="1">
      <c r="A2418" s="40">
        <v>2171.0</v>
      </c>
      <c r="B2418" s="28" t="s">
        <v>6215</v>
      </c>
      <c r="C2418" s="41"/>
      <c r="D2418" s="42">
        <f t="array" ref="D2418">index(systems,match($A2418,INDEX(systems,0,1),),3)</f>
        <v>-354.154</v>
      </c>
      <c r="E2418" s="42">
        <f t="array" ref="E2418">index(systems,match($A2418,INDEX(systems,0,1),),4)</f>
        <v>-252.093</v>
      </c>
      <c r="F2418" s="43" t="str">
        <f>IFERROR(__xludf.DUMMYFUNCTION("let(row, match($B2418&amp;if($C2418&lt;&gt;"""","" [""&amp;$C2418&amp;""]"",""""),index(nebulae,,2),0),join("","",iferror(round(index(nebulae,row,5)/2,3),1),iferror(round(index(nebulae,row,6)/2,3),1),0))"),"1,1,0")</f>
        <v>1,1,0</v>
      </c>
      <c r="G2418" s="44" t="s">
        <v>6216</v>
      </c>
      <c r="H2418" s="45">
        <f t="array" ref="H2418">let(systemId,match(A2418,index(systems,0,1),),refSystemId,match($H$1,index(systems,0,1),),x,index(systems,systemId,3),y,index(systems,systemId,4),refX,index(systems,refSystemId,3),refY,index(systems,refSystemId,4),round(sqrt((x-refX)^2+(y-refY)^2),3))</f>
        <v>434.714</v>
      </c>
      <c r="I2418" s="46" t="s">
        <v>408</v>
      </c>
      <c r="J2418" s="46" t="s">
        <v>408</v>
      </c>
      <c r="K2418" s="46" t="s">
        <v>408</v>
      </c>
      <c r="L2418" s="46" t="s">
        <v>408</v>
      </c>
      <c r="M2418" s="46" t="s">
        <v>408</v>
      </c>
      <c r="N2418" s="28" t="s">
        <v>408</v>
      </c>
      <c r="O2418" s="41"/>
      <c r="P2418" s="48" t="s">
        <v>560</v>
      </c>
      <c r="Q2418" s="48" t="s">
        <v>560</v>
      </c>
      <c r="R2418" s="48" t="s">
        <v>560</v>
      </c>
      <c r="S2418" s="48" t="s">
        <v>560</v>
      </c>
      <c r="T2418" s="48" t="s">
        <v>560</v>
      </c>
      <c r="U2418" s="48" t="s">
        <v>560</v>
      </c>
      <c r="V2418" s="48" t="s">
        <v>560</v>
      </c>
      <c r="W2418" s="48" t="s">
        <v>560</v>
      </c>
      <c r="X2418" s="48" t="s">
        <v>560</v>
      </c>
      <c r="Y2418" s="48" t="s">
        <v>560</v>
      </c>
      <c r="Z2418" s="48" t="s">
        <v>560</v>
      </c>
      <c r="AA2418" s="48" t="s">
        <v>560</v>
      </c>
      <c r="AB2418" s="48" t="s">
        <v>560</v>
      </c>
      <c r="AC2418" s="48" t="s">
        <v>560</v>
      </c>
      <c r="AD2418" s="48" t="s">
        <v>560</v>
      </c>
      <c r="AE2418" s="48" t="s">
        <v>560</v>
      </c>
      <c r="AF2418" s="48" t="s">
        <v>560</v>
      </c>
      <c r="AG2418" s="48" t="s">
        <v>560</v>
      </c>
      <c r="AH2418" s="48" t="s">
        <v>560</v>
      </c>
      <c r="AI2418" s="48" t="s">
        <v>560</v>
      </c>
      <c r="AJ2418" s="48" t="s">
        <v>560</v>
      </c>
      <c r="AK2418" s="48" t="s">
        <v>560</v>
      </c>
      <c r="AL2418" s="48" t="s">
        <v>560</v>
      </c>
      <c r="AM2418" s="48" t="s">
        <v>560</v>
      </c>
      <c r="AN2418" s="48" t="s">
        <v>560</v>
      </c>
      <c r="AO2418" s="48" t="s">
        <v>560</v>
      </c>
      <c r="AP2418" s="48" t="s">
        <v>560</v>
      </c>
      <c r="AQ2418" s="48" t="s">
        <v>560</v>
      </c>
      <c r="AR2418" s="48" t="s">
        <v>560</v>
      </c>
      <c r="AS2418" s="48" t="s">
        <v>418</v>
      </c>
      <c r="AT2418" s="48" t="s">
        <v>418</v>
      </c>
      <c r="AU2418" s="48" t="s">
        <v>418</v>
      </c>
      <c r="AV2418" s="48" t="s">
        <v>1280</v>
      </c>
      <c r="AW2418" s="48" t="s">
        <v>1280</v>
      </c>
      <c r="AX2418" s="48" t="s">
        <v>1281</v>
      </c>
      <c r="AY2418" s="48" t="s">
        <v>1281</v>
      </c>
      <c r="AZ2418" s="51" t="s">
        <v>1281</v>
      </c>
    </row>
    <row r="2419" ht="15.75" customHeight="1">
      <c r="A2419" s="40">
        <v>2172.0</v>
      </c>
      <c r="B2419" s="28" t="s">
        <v>6217</v>
      </c>
      <c r="C2419" s="41"/>
      <c r="D2419" s="42">
        <f t="array" ref="D2419">index(systems,match($A2419,INDEX(systems,0,1),),3)</f>
        <v>-89.704</v>
      </c>
      <c r="E2419" s="42">
        <f t="array" ref="E2419">index(systems,match($A2419,INDEX(systems,0,1),),4)</f>
        <v>379.416</v>
      </c>
      <c r="F2419" s="43" t="str">
        <f>IFERROR(__xludf.DUMMYFUNCTION("let(row, match($B2419&amp;if($C2419&lt;&gt;"""","" [""&amp;$C2419&amp;""]"",""""),index(nebulae,,2),0),join("","",iferror(round(index(nebulae,row,5)/2,3),1),iferror(round(index(nebulae,row,6)/2,3),1),0))"),"1,1,0")</f>
        <v>1,1,0</v>
      </c>
      <c r="G2419" s="44" t="s">
        <v>6218</v>
      </c>
      <c r="H2419" s="45">
        <f t="array" ref="H2419">let(systemId,match(A2419,index(systems,0,1),),refSystemId,match($H$1,index(systems,0,1),),x,index(systems,systemId,3),y,index(systems,systemId,4),refX,index(systems,refSystemId,3),refY,index(systems,refSystemId,4),round(sqrt((x-refX)^2+(y-refY)^2),3))</f>
        <v>389.876</v>
      </c>
      <c r="I2419" s="41"/>
      <c r="J2419" s="41"/>
      <c r="K2419" s="41"/>
      <c r="L2419" s="41"/>
      <c r="M2419" s="41"/>
      <c r="N2419" s="28" t="s">
        <v>902</v>
      </c>
      <c r="O2419" s="48" t="s">
        <v>902</v>
      </c>
      <c r="P2419" s="48" t="s">
        <v>902</v>
      </c>
      <c r="Q2419" s="48" t="s">
        <v>902</v>
      </c>
      <c r="R2419" s="48" t="s">
        <v>902</v>
      </c>
      <c r="S2419" s="48" t="s">
        <v>902</v>
      </c>
      <c r="T2419" s="48" t="s">
        <v>902</v>
      </c>
      <c r="U2419" s="48" t="s">
        <v>902</v>
      </c>
      <c r="V2419" s="48" t="s">
        <v>902</v>
      </c>
      <c r="W2419" s="48" t="s">
        <v>902</v>
      </c>
      <c r="X2419" s="48" t="s">
        <v>902</v>
      </c>
      <c r="Y2419" s="48" t="s">
        <v>902</v>
      </c>
      <c r="Z2419" s="48" t="s">
        <v>902</v>
      </c>
      <c r="AA2419" s="48" t="s">
        <v>976</v>
      </c>
      <c r="AB2419" s="48" t="s">
        <v>976</v>
      </c>
      <c r="AC2419" s="48" t="s">
        <v>976</v>
      </c>
      <c r="AD2419" s="48" t="s">
        <v>417</v>
      </c>
      <c r="AE2419" s="48" t="s">
        <v>417</v>
      </c>
      <c r="AF2419" s="48" t="s">
        <v>417</v>
      </c>
      <c r="AG2419" s="48" t="s">
        <v>417</v>
      </c>
      <c r="AH2419" s="48" t="s">
        <v>417</v>
      </c>
      <c r="AI2419" s="48" t="s">
        <v>417</v>
      </c>
      <c r="AJ2419" s="48" t="s">
        <v>417</v>
      </c>
      <c r="AK2419" s="48" t="s">
        <v>417</v>
      </c>
      <c r="AL2419" s="48" t="s">
        <v>417</v>
      </c>
      <c r="AM2419" s="48" t="s">
        <v>417</v>
      </c>
      <c r="AN2419" s="48" t="s">
        <v>417</v>
      </c>
      <c r="AO2419" s="48" t="s">
        <v>417</v>
      </c>
      <c r="AP2419" s="48" t="s">
        <v>417</v>
      </c>
      <c r="AQ2419" s="48" t="s">
        <v>417</v>
      </c>
      <c r="AR2419" s="48" t="s">
        <v>417</v>
      </c>
      <c r="AS2419" s="48" t="s">
        <v>417</v>
      </c>
      <c r="AT2419" s="48" t="s">
        <v>417</v>
      </c>
      <c r="AU2419" s="48" t="s">
        <v>417</v>
      </c>
      <c r="AV2419" s="48" t="s">
        <v>850</v>
      </c>
      <c r="AW2419" s="48" t="s">
        <v>850</v>
      </c>
      <c r="AX2419" s="48" t="s">
        <v>850</v>
      </c>
      <c r="AY2419" s="48" t="s">
        <v>850</v>
      </c>
      <c r="AZ2419" s="51" t="s">
        <v>850</v>
      </c>
    </row>
    <row r="2420" ht="15.75" customHeight="1">
      <c r="A2420" s="40">
        <v>3014.0</v>
      </c>
      <c r="B2420" s="28" t="s">
        <v>6219</v>
      </c>
      <c r="C2420" s="41"/>
      <c r="D2420" s="42">
        <f t="array" ref="D2420">index(systems,match($A2420,INDEX(systems,0,1),),3)</f>
        <v>-223.801</v>
      </c>
      <c r="E2420" s="42">
        <f t="array" ref="E2420">index(systems,match($A2420,INDEX(systems,0,1),),4)</f>
        <v>583.725</v>
      </c>
      <c r="F2420" s="43" t="str">
        <f>IFERROR(__xludf.DUMMYFUNCTION("let(row, match($B2420&amp;if($C2420&lt;&gt;"""","" [""&amp;$C2420&amp;""]"",""""),index(nebulae,,2),0),join("","",iferror(round(index(nebulae,row,5)/2,3),1),iferror(round(index(nebulae,row,6)/2,3),1),0))"),"1,1,0")</f>
        <v>1,1,0</v>
      </c>
      <c r="G2420" s="44" t="s">
        <v>6220</v>
      </c>
      <c r="H2420" s="45">
        <f t="array" ref="H2420">let(systemId,match(A2420,index(systems,0,1),),refSystemId,match($H$1,index(systems,0,1),),x,index(systems,systemId,3),y,index(systems,systemId,4),refX,index(systems,refSystemId,3),refY,index(systems,refSystemId,4),round(sqrt((x-refX)^2+(y-refY)^2),3))</f>
        <v>625.157</v>
      </c>
      <c r="I2420" s="55"/>
      <c r="J2420" s="55"/>
      <c r="K2420" s="55"/>
      <c r="L2420" s="55"/>
      <c r="M2420" s="55"/>
      <c r="N2420" s="55"/>
      <c r="O2420" s="55"/>
      <c r="P2420" s="56" t="s">
        <v>408</v>
      </c>
      <c r="Q2420" s="56" t="s">
        <v>408</v>
      </c>
      <c r="R2420" s="56" t="s">
        <v>408</v>
      </c>
      <c r="S2420" s="56" t="s">
        <v>408</v>
      </c>
      <c r="T2420" s="56" t="s">
        <v>408</v>
      </c>
      <c r="U2420" s="56" t="s">
        <v>408</v>
      </c>
      <c r="V2420" s="56" t="s">
        <v>408</v>
      </c>
      <c r="W2420" s="56" t="s">
        <v>408</v>
      </c>
      <c r="X2420" s="56" t="s">
        <v>408</v>
      </c>
      <c r="Y2420" s="56" t="s">
        <v>2173</v>
      </c>
      <c r="Z2420" s="56" t="s">
        <v>2173</v>
      </c>
      <c r="AA2420" s="56" t="s">
        <v>2173</v>
      </c>
      <c r="AB2420" s="56" t="s">
        <v>2173</v>
      </c>
      <c r="AC2420" s="56" t="s">
        <v>2173</v>
      </c>
      <c r="AD2420" s="56" t="s">
        <v>2173</v>
      </c>
      <c r="AE2420" s="56" t="s">
        <v>2173</v>
      </c>
      <c r="AF2420" s="56" t="s">
        <v>2173</v>
      </c>
      <c r="AG2420" s="56" t="s">
        <v>2173</v>
      </c>
      <c r="AH2420" s="56" t="s">
        <v>2173</v>
      </c>
      <c r="AI2420" s="56" t="s">
        <v>2173</v>
      </c>
      <c r="AJ2420" s="56" t="s">
        <v>2173</v>
      </c>
      <c r="AK2420" s="56" t="s">
        <v>2173</v>
      </c>
      <c r="AL2420" s="56" t="s">
        <v>2173</v>
      </c>
      <c r="AM2420" s="56" t="s">
        <v>2173</v>
      </c>
      <c r="AN2420" s="56" t="s">
        <v>2173</v>
      </c>
      <c r="AO2420" s="56" t="s">
        <v>2173</v>
      </c>
      <c r="AP2420" s="56" t="s">
        <v>2173</v>
      </c>
      <c r="AQ2420" s="56" t="s">
        <v>2173</v>
      </c>
      <c r="AR2420" s="56" t="s">
        <v>2173</v>
      </c>
      <c r="AS2420" s="56" t="s">
        <v>2173</v>
      </c>
      <c r="AT2420" s="56" t="s">
        <v>2173</v>
      </c>
      <c r="AU2420" s="56" t="s">
        <v>2173</v>
      </c>
      <c r="AV2420" s="56" t="s">
        <v>2173</v>
      </c>
      <c r="AW2420" s="56" t="s">
        <v>2173</v>
      </c>
      <c r="AX2420" s="56" t="s">
        <v>2173</v>
      </c>
      <c r="AY2420" s="56" t="s">
        <v>2173</v>
      </c>
      <c r="AZ2420" s="56" t="s">
        <v>2173</v>
      </c>
    </row>
    <row r="2421" ht="15.75" customHeight="1">
      <c r="A2421" s="40">
        <v>2173.0</v>
      </c>
      <c r="B2421" s="28" t="s">
        <v>6221</v>
      </c>
      <c r="C2421" s="41"/>
      <c r="D2421" s="42">
        <f t="array" ref="D2421">index(systems,match($A2421,INDEX(systems,0,1),),3)</f>
        <v>714.67</v>
      </c>
      <c r="E2421" s="42">
        <f t="array" ref="E2421">index(systems,match($A2421,INDEX(systems,0,1),),4)</f>
        <v>134.508</v>
      </c>
      <c r="F2421" s="43" t="str">
        <f>IFERROR(__xludf.DUMMYFUNCTION("let(row, match($B2421&amp;if($C2421&lt;&gt;"""","" [""&amp;$C2421&amp;""]"",""""),index(nebulae,,2),0),join("","",iferror(round(index(nebulae,row,5)/2,3),1),iferror(round(index(nebulae,row,6)/2,3),1),0))"),"1,1,0")</f>
        <v>1,1,0</v>
      </c>
      <c r="G2421" s="44" t="s">
        <v>6222</v>
      </c>
      <c r="H2421" s="45">
        <f t="array" ref="H2421">let(systemId,match(A2421,index(systems,0,1),),refSystemId,match($H$1,index(systems,0,1),),x,index(systems,systemId,3),y,index(systems,systemId,4),refX,index(systems,refSystemId,3),refY,index(systems,refSystemId,4),round(sqrt((x-refX)^2+(y-refY)^2),3))</f>
        <v>727.218</v>
      </c>
      <c r="I2421" s="41"/>
      <c r="J2421" s="41"/>
      <c r="K2421" s="41"/>
      <c r="L2421" s="41"/>
      <c r="M2421" s="41"/>
      <c r="N2421" s="41"/>
      <c r="O2421" s="41"/>
      <c r="P2421" s="48" t="s">
        <v>548</v>
      </c>
      <c r="Q2421" s="48" t="s">
        <v>548</v>
      </c>
      <c r="R2421" s="48" t="s">
        <v>548</v>
      </c>
      <c r="S2421" s="48" t="s">
        <v>548</v>
      </c>
      <c r="T2421" s="48" t="s">
        <v>548</v>
      </c>
      <c r="U2421" s="48" t="s">
        <v>422</v>
      </c>
      <c r="V2421" s="48" t="s">
        <v>422</v>
      </c>
      <c r="W2421" s="48" t="s">
        <v>422</v>
      </c>
      <c r="X2421" s="48" t="s">
        <v>422</v>
      </c>
      <c r="Y2421" s="48" t="s">
        <v>422</v>
      </c>
      <c r="Z2421" s="48" t="s">
        <v>422</v>
      </c>
      <c r="AA2421" s="48" t="s">
        <v>422</v>
      </c>
      <c r="AB2421" s="48" t="s">
        <v>422</v>
      </c>
      <c r="AC2421" s="48" t="s">
        <v>422</v>
      </c>
      <c r="AD2421" s="48" t="s">
        <v>422</v>
      </c>
      <c r="AE2421" s="48" t="s">
        <v>422</v>
      </c>
      <c r="AF2421" s="48" t="s">
        <v>422</v>
      </c>
      <c r="AG2421" s="48" t="s">
        <v>422</v>
      </c>
      <c r="AH2421" s="48" t="s">
        <v>422</v>
      </c>
      <c r="AI2421" s="48" t="s">
        <v>422</v>
      </c>
      <c r="AJ2421" s="48" t="s">
        <v>422</v>
      </c>
      <c r="AK2421" s="48" t="s">
        <v>422</v>
      </c>
      <c r="AL2421" s="48" t="s">
        <v>422</v>
      </c>
      <c r="AM2421" s="48" t="s">
        <v>422</v>
      </c>
      <c r="AN2421" s="48" t="s">
        <v>422</v>
      </c>
      <c r="AO2421" s="48" t="s">
        <v>422</v>
      </c>
      <c r="AP2421" s="48" t="s">
        <v>422</v>
      </c>
      <c r="AQ2421" s="48" t="s">
        <v>422</v>
      </c>
      <c r="AR2421" s="48" t="s">
        <v>422</v>
      </c>
      <c r="AS2421" s="48" t="s">
        <v>422</v>
      </c>
      <c r="AT2421" s="48" t="s">
        <v>422</v>
      </c>
      <c r="AU2421" s="48" t="s">
        <v>422</v>
      </c>
      <c r="AV2421" s="48" t="s">
        <v>422</v>
      </c>
      <c r="AW2421" s="48" t="s">
        <v>422</v>
      </c>
      <c r="AX2421" s="48" t="s">
        <v>422</v>
      </c>
      <c r="AY2421" s="48" t="s">
        <v>422</v>
      </c>
      <c r="AZ2421" s="50" t="s">
        <v>549</v>
      </c>
    </row>
    <row r="2422" ht="15.75" customHeight="1">
      <c r="A2422" s="40">
        <v>2174.0</v>
      </c>
      <c r="B2422" s="28" t="s">
        <v>6223</v>
      </c>
      <c r="C2422" s="41"/>
      <c r="D2422" s="42">
        <f t="array" ref="D2422">index(systems,match($A2422,INDEX(systems,0,1),),3)</f>
        <v>95.64</v>
      </c>
      <c r="E2422" s="42">
        <f t="array" ref="E2422">index(systems,match($A2422,INDEX(systems,0,1),),4)</f>
        <v>-2.635</v>
      </c>
      <c r="F2422" s="43" t="str">
        <f>IFERROR(__xludf.DUMMYFUNCTION("let(row, match($B2422&amp;if($C2422&lt;&gt;"""","" [""&amp;$C2422&amp;""]"",""""),index(nebulae,,2),0),join("","",iferror(round(index(nebulae,row,5)/2,3),1),iferror(round(index(nebulae,row,6)/2,3),1),0))"),"1,1,0")</f>
        <v>1,1,0</v>
      </c>
      <c r="G2422" s="44" t="s">
        <v>6224</v>
      </c>
      <c r="H2422" s="45">
        <f t="array" ref="H2422">let(systemId,match(A2422,index(systems,0,1),),refSystemId,match($H$1,index(systems,0,1),),x,index(systems,systemId,3),y,index(systems,systemId,4),refX,index(systems,refSystemId,3),refY,index(systems,refSystemId,4),round(sqrt((x-refX)^2+(y-refY)^2),3))</f>
        <v>95.676</v>
      </c>
      <c r="I2422" s="41"/>
      <c r="J2422" s="41"/>
      <c r="K2422" s="28" t="s">
        <v>418</v>
      </c>
      <c r="L2422" s="41"/>
      <c r="M2422" s="28" t="s">
        <v>500</v>
      </c>
      <c r="N2422" s="28" t="s">
        <v>534</v>
      </c>
      <c r="O2422" s="48" t="s">
        <v>534</v>
      </c>
      <c r="P2422" s="48" t="s">
        <v>534</v>
      </c>
      <c r="Q2422" s="48" t="s">
        <v>534</v>
      </c>
      <c r="R2422" s="48" t="s">
        <v>535</v>
      </c>
      <c r="S2422" s="48" t="s">
        <v>534</v>
      </c>
      <c r="T2422" s="48" t="s">
        <v>582</v>
      </c>
      <c r="U2422" s="48" t="s">
        <v>1079</v>
      </c>
      <c r="V2422" s="48" t="s">
        <v>1079</v>
      </c>
      <c r="W2422" s="48" t="s">
        <v>1079</v>
      </c>
      <c r="X2422" s="48" t="s">
        <v>536</v>
      </c>
      <c r="Y2422" s="48" t="s">
        <v>520</v>
      </c>
      <c r="Z2422" s="48" t="s">
        <v>537</v>
      </c>
      <c r="AA2422" s="48" t="s">
        <v>538</v>
      </c>
      <c r="AB2422" s="48" t="s">
        <v>538</v>
      </c>
      <c r="AC2422" s="48" t="s">
        <v>538</v>
      </c>
      <c r="AD2422" s="48" t="s">
        <v>538</v>
      </c>
      <c r="AE2422" s="48" t="s">
        <v>538</v>
      </c>
      <c r="AF2422" s="48" t="s">
        <v>538</v>
      </c>
      <c r="AG2422" s="48" t="s">
        <v>538</v>
      </c>
      <c r="AH2422" s="48" t="s">
        <v>539</v>
      </c>
      <c r="AI2422" s="48" t="s">
        <v>539</v>
      </c>
      <c r="AJ2422" s="48" t="s">
        <v>539</v>
      </c>
      <c r="AK2422" s="48" t="s">
        <v>539</v>
      </c>
      <c r="AL2422" s="48" t="s">
        <v>539</v>
      </c>
      <c r="AM2422" s="48" t="s">
        <v>539</v>
      </c>
      <c r="AN2422" s="48" t="s">
        <v>539</v>
      </c>
      <c r="AO2422" s="48" t="s">
        <v>584</v>
      </c>
      <c r="AP2422" s="48" t="s">
        <v>584</v>
      </c>
      <c r="AQ2422" s="48" t="s">
        <v>1064</v>
      </c>
      <c r="AR2422" s="48" t="s">
        <v>1064</v>
      </c>
      <c r="AS2422" s="48" t="s">
        <v>540</v>
      </c>
      <c r="AT2422" s="48" t="s">
        <v>540</v>
      </c>
      <c r="AU2422" s="48" t="s">
        <v>540</v>
      </c>
      <c r="AV2422" s="48" t="s">
        <v>540</v>
      </c>
      <c r="AW2422" s="48" t="s">
        <v>418</v>
      </c>
      <c r="AX2422" s="48" t="s">
        <v>1064</v>
      </c>
      <c r="AY2422" s="52" t="s">
        <v>587</v>
      </c>
      <c r="AZ2422" s="51" t="s">
        <v>1885</v>
      </c>
    </row>
    <row r="2423" ht="15.75" customHeight="1">
      <c r="A2423" s="40">
        <v>2175.0</v>
      </c>
      <c r="B2423" s="28" t="s">
        <v>6225</v>
      </c>
      <c r="C2423" s="41"/>
      <c r="D2423" s="42">
        <f t="array" ref="D2423">index(systems,match($A2423,INDEX(systems,0,1),),3)</f>
        <v>178.611</v>
      </c>
      <c r="E2423" s="42">
        <f t="array" ref="E2423">index(systems,match($A2423,INDEX(systems,0,1),),4)</f>
        <v>-33.649</v>
      </c>
      <c r="F2423" s="43" t="str">
        <f>IFERROR(__xludf.DUMMYFUNCTION("let(row, match($B2423&amp;if($C2423&lt;&gt;"""","" [""&amp;$C2423&amp;""]"",""""),index(nebulae,,2),0),join("","",iferror(round(index(nebulae,row,5)/2,3),1),iferror(round(index(nebulae,row,6)/2,3),1),0))"),"1,1,0")</f>
        <v>1,1,0</v>
      </c>
      <c r="G2423" s="44" t="s">
        <v>6226</v>
      </c>
      <c r="H2423" s="45">
        <f t="array" ref="H2423">let(systemId,match(A2423,index(systems,0,1),),refSystemId,match($H$1,index(systems,0,1),),x,index(systems,systemId,3),y,index(systems,systemId,4),refX,index(systems,refSystemId,3),refY,index(systems,refSystemId,4),round(sqrt((x-refX)^2+(y-refY)^2),3))</f>
        <v>181.753</v>
      </c>
      <c r="I2423" s="41"/>
      <c r="J2423" s="28" t="s">
        <v>418</v>
      </c>
      <c r="K2423" s="28" t="s">
        <v>418</v>
      </c>
      <c r="L2423" s="41"/>
      <c r="M2423" s="28" t="s">
        <v>500</v>
      </c>
      <c r="N2423" s="28" t="s">
        <v>555</v>
      </c>
      <c r="O2423" s="48" t="s">
        <v>555</v>
      </c>
      <c r="P2423" s="48" t="s">
        <v>555</v>
      </c>
      <c r="Q2423" s="48" t="s">
        <v>555</v>
      </c>
      <c r="R2423" s="48" t="s">
        <v>555</v>
      </c>
      <c r="S2423" s="48" t="s">
        <v>555</v>
      </c>
      <c r="T2423" s="48" t="s">
        <v>555</v>
      </c>
      <c r="U2423" s="48" t="s">
        <v>555</v>
      </c>
      <c r="V2423" s="48" t="s">
        <v>555</v>
      </c>
      <c r="W2423" s="48" t="s">
        <v>555</v>
      </c>
      <c r="X2423" s="48" t="s">
        <v>555</v>
      </c>
      <c r="Y2423" s="48" t="s">
        <v>992</v>
      </c>
      <c r="Z2423" s="48" t="s">
        <v>992</v>
      </c>
      <c r="AA2423" s="48" t="s">
        <v>993</v>
      </c>
      <c r="AB2423" s="48" t="s">
        <v>993</v>
      </c>
      <c r="AC2423" s="48" t="s">
        <v>993</v>
      </c>
      <c r="AD2423" s="48" t="s">
        <v>993</v>
      </c>
      <c r="AE2423" s="48" t="s">
        <v>993</v>
      </c>
      <c r="AF2423" s="48" t="s">
        <v>993</v>
      </c>
      <c r="AG2423" s="48" t="s">
        <v>993</v>
      </c>
      <c r="AH2423" s="48" t="s">
        <v>993</v>
      </c>
      <c r="AI2423" s="48" t="s">
        <v>993</v>
      </c>
      <c r="AJ2423" s="48" t="s">
        <v>993</v>
      </c>
      <c r="AK2423" s="48" t="s">
        <v>993</v>
      </c>
      <c r="AL2423" s="48" t="s">
        <v>993</v>
      </c>
      <c r="AM2423" s="48" t="s">
        <v>993</v>
      </c>
      <c r="AN2423" s="48" t="s">
        <v>993</v>
      </c>
      <c r="AO2423" s="48" t="s">
        <v>992</v>
      </c>
      <c r="AP2423" s="48" t="s">
        <v>992</v>
      </c>
      <c r="AQ2423" s="48" t="s">
        <v>992</v>
      </c>
      <c r="AR2423" s="48" t="s">
        <v>992</v>
      </c>
      <c r="AS2423" s="48" t="s">
        <v>992</v>
      </c>
      <c r="AT2423" s="48" t="s">
        <v>992</v>
      </c>
      <c r="AU2423" s="48" t="s">
        <v>992</v>
      </c>
      <c r="AV2423" s="48" t="s">
        <v>1352</v>
      </c>
      <c r="AW2423" s="48" t="s">
        <v>1352</v>
      </c>
      <c r="AX2423" s="48" t="s">
        <v>1352</v>
      </c>
      <c r="AY2423" s="48" t="s">
        <v>1352</v>
      </c>
      <c r="AZ2423" s="28" t="s">
        <v>1352</v>
      </c>
    </row>
    <row r="2424" ht="15.75" customHeight="1">
      <c r="A2424" s="40">
        <v>2176.0</v>
      </c>
      <c r="B2424" s="28" t="s">
        <v>6227</v>
      </c>
      <c r="C2424" s="41"/>
      <c r="D2424" s="42">
        <f t="array" ref="D2424">index(systems,match($A2424,INDEX(systems,0,1),),3)</f>
        <v>546.806</v>
      </c>
      <c r="E2424" s="42">
        <f t="array" ref="E2424">index(systems,match($A2424,INDEX(systems,0,1),),4)</f>
        <v>43.168</v>
      </c>
      <c r="F2424" s="43" t="str">
        <f>IFERROR(__xludf.DUMMYFUNCTION("let(row, match($B2424&amp;if($C2424&lt;&gt;"""","" [""&amp;$C2424&amp;""]"",""""),index(nebulae,,2),0),join("","",iferror(round(index(nebulae,row,5)/2,3),1),iferror(round(index(nebulae,row,6)/2,3),1),0))"),"1,1,0")</f>
        <v>1,1,0</v>
      </c>
      <c r="G2424" s="44" t="s">
        <v>6228</v>
      </c>
      <c r="H2424" s="45">
        <f t="array" ref="H2424">let(systemId,match(A2424,index(systems,0,1),),refSystemId,match($H$1,index(systems,0,1),),x,index(systems,systemId,3),y,index(systems,systemId,4),refX,index(systems,refSystemId,3),refY,index(systems,refSystemId,4),round(sqrt((x-refX)^2+(y-refY)^2),3))</f>
        <v>548.507</v>
      </c>
      <c r="I2424" s="28" t="s">
        <v>408</v>
      </c>
      <c r="J2424" s="28" t="s">
        <v>408</v>
      </c>
      <c r="K2424" s="28" t="s">
        <v>408</v>
      </c>
      <c r="L2424" s="28" t="s">
        <v>408</v>
      </c>
      <c r="M2424" s="28" t="s">
        <v>408</v>
      </c>
      <c r="N2424" s="28" t="s">
        <v>408</v>
      </c>
      <c r="O2424" s="41"/>
      <c r="P2424" s="52" t="s">
        <v>442</v>
      </c>
      <c r="Q2424" s="52" t="s">
        <v>442</v>
      </c>
      <c r="R2424" s="52" t="s">
        <v>442</v>
      </c>
      <c r="S2424" s="52" t="s">
        <v>442</v>
      </c>
      <c r="T2424" s="52" t="s">
        <v>442</v>
      </c>
      <c r="U2424" s="48" t="s">
        <v>920</v>
      </c>
      <c r="V2424" s="48" t="s">
        <v>443</v>
      </c>
      <c r="W2424" s="48" t="s">
        <v>443</v>
      </c>
      <c r="X2424" s="48" t="s">
        <v>443</v>
      </c>
      <c r="Y2424" s="48" t="s">
        <v>422</v>
      </c>
      <c r="Z2424" s="48" t="s">
        <v>422</v>
      </c>
      <c r="AA2424" s="48" t="s">
        <v>422</v>
      </c>
      <c r="AB2424" s="48" t="s">
        <v>422</v>
      </c>
      <c r="AC2424" s="48" t="s">
        <v>422</v>
      </c>
      <c r="AD2424" s="48" t="s">
        <v>422</v>
      </c>
      <c r="AE2424" s="48" t="s">
        <v>422</v>
      </c>
      <c r="AF2424" s="48" t="s">
        <v>422</v>
      </c>
      <c r="AG2424" s="48" t="s">
        <v>422</v>
      </c>
      <c r="AH2424" s="48" t="s">
        <v>422</v>
      </c>
      <c r="AI2424" s="48" t="s">
        <v>422</v>
      </c>
      <c r="AJ2424" s="48" t="s">
        <v>422</v>
      </c>
      <c r="AK2424" s="48" t="s">
        <v>422</v>
      </c>
      <c r="AL2424" s="48" t="s">
        <v>422</v>
      </c>
      <c r="AM2424" s="48" t="s">
        <v>422</v>
      </c>
      <c r="AN2424" s="48" t="s">
        <v>422</v>
      </c>
      <c r="AO2424" s="48" t="s">
        <v>422</v>
      </c>
      <c r="AP2424" s="48" t="s">
        <v>422</v>
      </c>
      <c r="AQ2424" s="48" t="s">
        <v>422</v>
      </c>
      <c r="AR2424" s="48" t="s">
        <v>422</v>
      </c>
      <c r="AS2424" s="48" t="s">
        <v>422</v>
      </c>
      <c r="AT2424" s="48" t="s">
        <v>422</v>
      </c>
      <c r="AU2424" s="48" t="s">
        <v>422</v>
      </c>
      <c r="AV2424" s="48" t="s">
        <v>422</v>
      </c>
      <c r="AW2424" s="48" t="s">
        <v>422</v>
      </c>
      <c r="AX2424" s="52" t="s">
        <v>422</v>
      </c>
      <c r="AY2424" s="52" t="s">
        <v>422</v>
      </c>
      <c r="AZ2424" s="28" t="s">
        <v>422</v>
      </c>
    </row>
    <row r="2425" ht="15.75" customHeight="1">
      <c r="A2425" s="40">
        <v>2177.0</v>
      </c>
      <c r="B2425" s="28" t="s">
        <v>6229</v>
      </c>
      <c r="C2425" s="41"/>
      <c r="D2425" s="42">
        <f t="array" ref="D2425">index(systems,match($A2425,INDEX(systems,0,1),),3)</f>
        <v>-42.171</v>
      </c>
      <c r="E2425" s="42">
        <f t="array" ref="E2425">index(systems,match($A2425,INDEX(systems,0,1),),4)</f>
        <v>-341.9</v>
      </c>
      <c r="F2425" s="43" t="str">
        <f>IFERROR(__xludf.DUMMYFUNCTION("let(row, match($B2425&amp;if($C2425&lt;&gt;"""","" [""&amp;$C2425&amp;""]"",""""),index(nebulae,,2),0),join("","",iferror(round(index(nebulae,row,5)/2,3),1),iferror(round(index(nebulae,row,6)/2,3),1),0))"),"1,1,0")</f>
        <v>1,1,0</v>
      </c>
      <c r="G2425" s="44" t="s">
        <v>6230</v>
      </c>
      <c r="H2425" s="45">
        <f t="array" ref="H2425">let(systemId,match(A2425,index(systems,0,1),),refSystemId,match($H$1,index(systems,0,1),),x,index(systems,systemId,3),y,index(systems,systemId,4),refX,index(systems,refSystemId,3),refY,index(systems,refSystemId,4),round(sqrt((x-refX)^2+(y-refY)^2),3))</f>
        <v>344.491</v>
      </c>
      <c r="I2425" s="46" t="s">
        <v>408</v>
      </c>
      <c r="J2425" s="46" t="s">
        <v>408</v>
      </c>
      <c r="K2425" s="46" t="s">
        <v>408</v>
      </c>
      <c r="L2425" s="46" t="s">
        <v>408</v>
      </c>
      <c r="M2425" s="46" t="s">
        <v>408</v>
      </c>
      <c r="N2425" s="28" t="s">
        <v>408</v>
      </c>
      <c r="O2425" s="41"/>
      <c r="P2425" s="48" t="s">
        <v>1105</v>
      </c>
      <c r="Q2425" s="48" t="s">
        <v>1105</v>
      </c>
      <c r="R2425" s="48" t="s">
        <v>1105</v>
      </c>
      <c r="S2425" s="48" t="s">
        <v>1105</v>
      </c>
      <c r="T2425" s="48" t="s">
        <v>1105</v>
      </c>
      <c r="U2425" s="48" t="s">
        <v>1105</v>
      </c>
      <c r="V2425" s="48" t="s">
        <v>1105</v>
      </c>
      <c r="W2425" s="48" t="s">
        <v>1105</v>
      </c>
      <c r="X2425" s="48" t="s">
        <v>1105</v>
      </c>
      <c r="Y2425" s="48" t="s">
        <v>422</v>
      </c>
      <c r="Z2425" s="48" t="s">
        <v>422</v>
      </c>
      <c r="AA2425" s="48" t="s">
        <v>422</v>
      </c>
      <c r="AB2425" s="48" t="s">
        <v>422</v>
      </c>
      <c r="AC2425" s="48" t="s">
        <v>422</v>
      </c>
      <c r="AD2425" s="48" t="s">
        <v>422</v>
      </c>
      <c r="AE2425" s="48" t="s">
        <v>422</v>
      </c>
      <c r="AF2425" s="48" t="s">
        <v>422</v>
      </c>
      <c r="AG2425" s="48" t="s">
        <v>422</v>
      </c>
      <c r="AH2425" s="48" t="s">
        <v>422</v>
      </c>
      <c r="AI2425" s="48" t="s">
        <v>422</v>
      </c>
      <c r="AJ2425" s="48" t="s">
        <v>422</v>
      </c>
      <c r="AK2425" s="48" t="s">
        <v>422</v>
      </c>
      <c r="AL2425" s="48" t="s">
        <v>422</v>
      </c>
      <c r="AM2425" s="48" t="s">
        <v>422</v>
      </c>
      <c r="AN2425" s="48" t="s">
        <v>422</v>
      </c>
      <c r="AO2425" s="48" t="s">
        <v>422</v>
      </c>
      <c r="AP2425" s="48" t="s">
        <v>422</v>
      </c>
      <c r="AQ2425" s="52" t="s">
        <v>422</v>
      </c>
      <c r="AR2425" s="52" t="s">
        <v>422</v>
      </c>
      <c r="AS2425" s="48" t="s">
        <v>422</v>
      </c>
      <c r="AT2425" s="48" t="s">
        <v>422</v>
      </c>
      <c r="AU2425" s="48" t="s">
        <v>422</v>
      </c>
      <c r="AV2425" s="48" t="s">
        <v>422</v>
      </c>
      <c r="AW2425" s="48" t="s">
        <v>422</v>
      </c>
      <c r="AX2425" s="52" t="s">
        <v>422</v>
      </c>
      <c r="AY2425" s="52" t="s">
        <v>422</v>
      </c>
      <c r="AZ2425" s="51" t="s">
        <v>422</v>
      </c>
    </row>
    <row r="2426" ht="15.75" customHeight="1">
      <c r="A2426" s="40">
        <v>2178.0</v>
      </c>
      <c r="B2426" s="28" t="s">
        <v>6231</v>
      </c>
      <c r="C2426" s="41"/>
      <c r="D2426" s="42">
        <f t="array" ref="D2426">index(systems,match($A2426,INDEX(systems,0,1),),3)</f>
        <v>584.182</v>
      </c>
      <c r="E2426" s="42">
        <f t="array" ref="E2426">index(systems,match($A2426,INDEX(systems,0,1),),4)</f>
        <v>-22.793</v>
      </c>
      <c r="F2426" s="43" t="str">
        <f>IFERROR(__xludf.DUMMYFUNCTION("let(row, match($B2426&amp;if($C2426&lt;&gt;"""","" [""&amp;$C2426&amp;""]"",""""),index(nebulae,,2),0),join("","",iferror(round(index(nebulae,row,5)/2,3),1),iferror(round(index(nebulae,row,6)/2,3),1),0))"),"1,1,0")</f>
        <v>1,1,0</v>
      </c>
      <c r="G2426" s="44" t="s">
        <v>6232</v>
      </c>
      <c r="H2426" s="45">
        <f t="array" ref="H2426">let(systemId,match(A2426,index(systems,0,1),),refSystemId,match($H$1,index(systems,0,1),),x,index(systems,systemId,3),y,index(systems,systemId,4),refX,index(systems,refSystemId,3),refY,index(systems,refSystemId,4),round(sqrt((x-refX)^2+(y-refY)^2),3))</f>
        <v>584.626</v>
      </c>
      <c r="I2426" s="28" t="s">
        <v>408</v>
      </c>
      <c r="J2426" s="28" t="s">
        <v>408</v>
      </c>
      <c r="K2426" s="28" t="s">
        <v>408</v>
      </c>
      <c r="L2426" s="28" t="s">
        <v>408</v>
      </c>
      <c r="M2426" s="28" t="s">
        <v>408</v>
      </c>
      <c r="N2426" s="28" t="s">
        <v>408</v>
      </c>
      <c r="O2426" s="41"/>
      <c r="P2426" s="52" t="s">
        <v>442</v>
      </c>
      <c r="Q2426" s="52" t="s">
        <v>442</v>
      </c>
      <c r="R2426" s="52" t="s">
        <v>442</v>
      </c>
      <c r="S2426" s="52" t="s">
        <v>442</v>
      </c>
      <c r="T2426" s="52" t="s">
        <v>442</v>
      </c>
      <c r="U2426" s="48" t="s">
        <v>920</v>
      </c>
      <c r="V2426" s="48" t="s">
        <v>621</v>
      </c>
      <c r="W2426" s="48" t="s">
        <v>621</v>
      </c>
      <c r="X2426" s="48" t="s">
        <v>621</v>
      </c>
      <c r="Y2426" s="48" t="s">
        <v>622</v>
      </c>
      <c r="Z2426" s="48" t="s">
        <v>622</v>
      </c>
      <c r="AA2426" s="48" t="s">
        <v>623</v>
      </c>
      <c r="AB2426" s="48" t="s">
        <v>623</v>
      </c>
      <c r="AC2426" s="48" t="s">
        <v>623</v>
      </c>
      <c r="AD2426" s="48" t="s">
        <v>623</v>
      </c>
      <c r="AE2426" s="48" t="s">
        <v>623</v>
      </c>
      <c r="AF2426" s="48" t="s">
        <v>623</v>
      </c>
      <c r="AG2426" s="48" t="s">
        <v>623</v>
      </c>
      <c r="AH2426" s="48" t="s">
        <v>623</v>
      </c>
      <c r="AI2426" s="48" t="s">
        <v>623</v>
      </c>
      <c r="AJ2426" s="48" t="s">
        <v>623</v>
      </c>
      <c r="AK2426" s="48" t="s">
        <v>623</v>
      </c>
      <c r="AL2426" s="48" t="s">
        <v>623</v>
      </c>
      <c r="AM2426" s="48" t="s">
        <v>623</v>
      </c>
      <c r="AN2426" s="48" t="s">
        <v>623</v>
      </c>
      <c r="AO2426" s="48" t="s">
        <v>622</v>
      </c>
      <c r="AP2426" s="48" t="s">
        <v>622</v>
      </c>
      <c r="AQ2426" s="48" t="s">
        <v>622</v>
      </c>
      <c r="AR2426" s="48" t="s">
        <v>921</v>
      </c>
      <c r="AS2426" s="48" t="s">
        <v>921</v>
      </c>
      <c r="AT2426" s="48" t="s">
        <v>921</v>
      </c>
      <c r="AU2426" s="48" t="s">
        <v>921</v>
      </c>
      <c r="AV2426" s="48" t="s">
        <v>921</v>
      </c>
      <c r="AW2426" s="48" t="s">
        <v>921</v>
      </c>
      <c r="AX2426" s="48" t="s">
        <v>921</v>
      </c>
      <c r="AY2426" s="48" t="s">
        <v>921</v>
      </c>
      <c r="AZ2426" s="28" t="s">
        <v>921</v>
      </c>
    </row>
    <row r="2427" ht="15.75" customHeight="1">
      <c r="A2427" s="40">
        <v>2180.0</v>
      </c>
      <c r="B2427" s="28" t="s">
        <v>6233</v>
      </c>
      <c r="C2427" s="41"/>
      <c r="D2427" s="42">
        <f t="array" ref="D2427">index(systems,match($A2427,INDEX(systems,0,1),),3)</f>
        <v>-279.223</v>
      </c>
      <c r="E2427" s="42">
        <f t="array" ref="E2427">index(systems,match($A2427,INDEX(systems,0,1),),4)</f>
        <v>52.943</v>
      </c>
      <c r="F2427" s="43" t="str">
        <f>IFERROR(__xludf.DUMMYFUNCTION("let(row, match($B2427&amp;if($C2427&lt;&gt;"""","" [""&amp;$C2427&amp;""]"",""""),index(nebulae,,2),0),join("","",iferror(round(index(nebulae,row,5)/2,3),1),iferror(round(index(nebulae,row,6)/2,3),1),0))"),"1,1,0")</f>
        <v>1,1,0</v>
      </c>
      <c r="G2427" s="44" t="s">
        <v>6234</v>
      </c>
      <c r="H2427" s="45">
        <f t="array" ref="H2427">let(systemId,match(A2427,index(systems,0,1),),refSystemId,match($H$1,index(systems,0,1),),x,index(systems,systemId,3),y,index(systems,systemId,4),refX,index(systems,refSystemId,3),refY,index(systems,refSystemId,4),round(sqrt((x-refX)^2+(y-refY)^2),3))</f>
        <v>284.198</v>
      </c>
      <c r="I2427" s="46" t="s">
        <v>408</v>
      </c>
      <c r="J2427" s="47" t="s">
        <v>408</v>
      </c>
      <c r="K2427" s="47" t="s">
        <v>408</v>
      </c>
      <c r="L2427" s="46" t="s">
        <v>408</v>
      </c>
      <c r="M2427" s="47" t="s">
        <v>408</v>
      </c>
      <c r="N2427" s="28" t="s">
        <v>408</v>
      </c>
      <c r="O2427" s="41"/>
      <c r="P2427" s="48" t="s">
        <v>449</v>
      </c>
      <c r="Q2427" s="48" t="s">
        <v>449</v>
      </c>
      <c r="R2427" s="48" t="s">
        <v>449</v>
      </c>
      <c r="S2427" s="48" t="s">
        <v>449</v>
      </c>
      <c r="T2427" s="48" t="s">
        <v>449</v>
      </c>
      <c r="U2427" s="48" t="s">
        <v>449</v>
      </c>
      <c r="V2427" s="48" t="s">
        <v>449</v>
      </c>
      <c r="W2427" s="48" t="s">
        <v>449</v>
      </c>
      <c r="X2427" s="48" t="s">
        <v>449</v>
      </c>
      <c r="Y2427" s="48" t="s">
        <v>449</v>
      </c>
      <c r="Z2427" s="48" t="s">
        <v>449</v>
      </c>
      <c r="AA2427" s="48" t="s">
        <v>2698</v>
      </c>
      <c r="AB2427" s="48" t="s">
        <v>2698</v>
      </c>
      <c r="AC2427" s="48" t="s">
        <v>2698</v>
      </c>
      <c r="AD2427" s="48" t="s">
        <v>2698</v>
      </c>
      <c r="AE2427" s="48" t="s">
        <v>2698</v>
      </c>
      <c r="AF2427" s="48" t="s">
        <v>2698</v>
      </c>
      <c r="AG2427" s="48" t="s">
        <v>2698</v>
      </c>
      <c r="AH2427" s="48" t="s">
        <v>2699</v>
      </c>
      <c r="AI2427" s="48" t="s">
        <v>452</v>
      </c>
      <c r="AJ2427" s="48" t="s">
        <v>452</v>
      </c>
      <c r="AK2427" s="48" t="s">
        <v>452</v>
      </c>
      <c r="AL2427" s="48" t="s">
        <v>452</v>
      </c>
      <c r="AM2427" s="48" t="s">
        <v>452</v>
      </c>
      <c r="AN2427" s="48" t="s">
        <v>452</v>
      </c>
      <c r="AO2427" s="48" t="s">
        <v>452</v>
      </c>
      <c r="AP2427" s="48" t="s">
        <v>452</v>
      </c>
      <c r="AQ2427" s="48" t="s">
        <v>2062</v>
      </c>
      <c r="AR2427" s="48" t="s">
        <v>2062</v>
      </c>
      <c r="AS2427" s="48" t="s">
        <v>2063</v>
      </c>
      <c r="AT2427" s="48" t="s">
        <v>454</v>
      </c>
      <c r="AU2427" s="48" t="s">
        <v>454</v>
      </c>
      <c r="AV2427" s="48" t="s">
        <v>454</v>
      </c>
      <c r="AW2427" s="48" t="s">
        <v>454</v>
      </c>
      <c r="AX2427" s="52" t="s">
        <v>454</v>
      </c>
      <c r="AY2427" s="52" t="s">
        <v>454</v>
      </c>
      <c r="AZ2427" s="49" t="s">
        <v>455</v>
      </c>
    </row>
    <row r="2428" ht="15.75" customHeight="1">
      <c r="A2428" s="40">
        <v>2181.0</v>
      </c>
      <c r="B2428" s="28" t="s">
        <v>6235</v>
      </c>
      <c r="C2428" s="41"/>
      <c r="D2428" s="42">
        <f t="array" ref="D2428">index(systems,match($A2428,INDEX(systems,0,1),),3)</f>
        <v>478.981</v>
      </c>
      <c r="E2428" s="42">
        <f t="array" ref="E2428">index(systems,match($A2428,INDEX(systems,0,1),),4)</f>
        <v>-47.355</v>
      </c>
      <c r="F2428" s="43" t="str">
        <f>IFERROR(__xludf.DUMMYFUNCTION("let(row, match($B2428&amp;if($C2428&lt;&gt;"""","" [""&amp;$C2428&amp;""]"",""""),index(nebulae,,2),0),join("","",iferror(round(index(nebulae,row,5)/2,3),1),iferror(round(index(nebulae,row,6)/2,3),1),0))"),"1,1,0")</f>
        <v>1,1,0</v>
      </c>
      <c r="G2428" s="44" t="s">
        <v>6236</v>
      </c>
      <c r="H2428" s="45">
        <f t="array" ref="H2428">let(systemId,match(A2428,index(systems,0,1),),refSystemId,match($H$1,index(systems,0,1),),x,index(systems,systemId,3),y,index(systems,systemId,4),refX,index(systems,refSystemId,3),refY,index(systems,refSystemId,4),round(sqrt((x-refX)^2+(y-refY)^2),3))</f>
        <v>481.316</v>
      </c>
      <c r="I2428" s="53"/>
      <c r="J2428" s="53"/>
      <c r="K2428" s="53"/>
      <c r="L2428" s="53"/>
      <c r="M2428" s="53"/>
      <c r="N2428" s="28" t="s">
        <v>1032</v>
      </c>
      <c r="O2428" s="48" t="s">
        <v>1032</v>
      </c>
      <c r="P2428" s="48" t="s">
        <v>1032</v>
      </c>
      <c r="Q2428" s="48" t="s">
        <v>1032</v>
      </c>
      <c r="R2428" s="48" t="s">
        <v>1032</v>
      </c>
      <c r="S2428" s="48" t="s">
        <v>1032</v>
      </c>
      <c r="T2428" s="48" t="s">
        <v>1032</v>
      </c>
      <c r="U2428" s="48" t="s">
        <v>1032</v>
      </c>
      <c r="V2428" s="48" t="s">
        <v>1032</v>
      </c>
      <c r="W2428" s="48" t="s">
        <v>1032</v>
      </c>
      <c r="X2428" s="48" t="s">
        <v>1032</v>
      </c>
      <c r="Y2428" s="48" t="s">
        <v>1032</v>
      </c>
      <c r="Z2428" s="48" t="s">
        <v>1032</v>
      </c>
      <c r="AA2428" s="48" t="s">
        <v>2155</v>
      </c>
      <c r="AB2428" s="48" t="s">
        <v>2155</v>
      </c>
      <c r="AC2428" s="48" t="s">
        <v>2155</v>
      </c>
      <c r="AD2428" s="48" t="s">
        <v>2155</v>
      </c>
      <c r="AE2428" s="48" t="s">
        <v>2155</v>
      </c>
      <c r="AF2428" s="48" t="s">
        <v>2155</v>
      </c>
      <c r="AG2428" s="48" t="s">
        <v>2155</v>
      </c>
      <c r="AH2428" s="48" t="s">
        <v>2155</v>
      </c>
      <c r="AI2428" s="48" t="s">
        <v>2155</v>
      </c>
      <c r="AJ2428" s="48" t="s">
        <v>2155</v>
      </c>
      <c r="AK2428" s="48" t="s">
        <v>2155</v>
      </c>
      <c r="AL2428" s="48" t="s">
        <v>2155</v>
      </c>
      <c r="AM2428" s="48" t="s">
        <v>2155</v>
      </c>
      <c r="AN2428" s="48" t="s">
        <v>2155</v>
      </c>
      <c r="AO2428" s="48" t="s">
        <v>1032</v>
      </c>
      <c r="AP2428" s="48" t="s">
        <v>1032</v>
      </c>
      <c r="AQ2428" s="48" t="s">
        <v>1032</v>
      </c>
      <c r="AR2428" s="48" t="s">
        <v>1032</v>
      </c>
      <c r="AS2428" s="48" t="s">
        <v>1032</v>
      </c>
      <c r="AT2428" s="48" t="s">
        <v>1032</v>
      </c>
      <c r="AU2428" s="48" t="s">
        <v>1032</v>
      </c>
      <c r="AV2428" s="48" t="s">
        <v>1032</v>
      </c>
      <c r="AW2428" s="48" t="s">
        <v>1032</v>
      </c>
      <c r="AX2428" s="48" t="s">
        <v>1032</v>
      </c>
      <c r="AY2428" s="48" t="s">
        <v>1032</v>
      </c>
      <c r="AZ2428" s="28" t="s">
        <v>1032</v>
      </c>
    </row>
    <row r="2429" ht="15.75" customHeight="1">
      <c r="A2429" s="40">
        <v>3087.0</v>
      </c>
      <c r="B2429" s="28" t="s">
        <v>6237</v>
      </c>
      <c r="C2429" s="41"/>
      <c r="D2429" s="42">
        <f t="array" ref="D2429">index(systems,match($A2429,INDEX(systems,0,1),),3)</f>
        <v>823.243</v>
      </c>
      <c r="E2429" s="42">
        <f t="array" ref="E2429">index(systems,match($A2429,INDEX(systems,0,1),),4)</f>
        <v>207.546</v>
      </c>
      <c r="F2429" s="43" t="str">
        <f>IFERROR(__xludf.DUMMYFUNCTION("let(row, match($B2429&amp;if($C2429&lt;&gt;"""","" [""&amp;$C2429&amp;""]"",""""),index(nebulae,,2),0),join("","",iferror(round(index(nebulae,row,5)/2,3),1),iferror(round(index(nebulae,row,6)/2,3),1),0))"),"1,1,0")</f>
        <v>1,1,0</v>
      </c>
      <c r="G2429" s="44" t="s">
        <v>6238</v>
      </c>
      <c r="H2429" s="45">
        <f t="array" ref="H2429">let(systemId,match(A2429,index(systems,0,1),),refSystemId,match($H$1,index(systems,0,1),),x,index(systems,systemId,3),y,index(systems,systemId,4),refX,index(systems,refSystemId,3),refY,index(systems,refSystemId,4),round(sqrt((x-refX)^2+(y-refY)^2),3))</f>
        <v>849.002</v>
      </c>
      <c r="I2429" s="55"/>
      <c r="J2429" s="55"/>
      <c r="K2429" s="55"/>
      <c r="L2429" s="55"/>
      <c r="M2429" s="55"/>
      <c r="N2429" s="55"/>
      <c r="O2429" s="55"/>
      <c r="P2429" s="48" t="s">
        <v>933</v>
      </c>
      <c r="Q2429" s="48" t="s">
        <v>933</v>
      </c>
      <c r="R2429" s="48" t="s">
        <v>933</v>
      </c>
      <c r="S2429" s="56" t="s">
        <v>422</v>
      </c>
      <c r="T2429" s="56" t="s">
        <v>422</v>
      </c>
      <c r="U2429" s="56" t="s">
        <v>422</v>
      </c>
      <c r="V2429" s="56" t="s">
        <v>422</v>
      </c>
      <c r="W2429" s="56" t="s">
        <v>422</v>
      </c>
      <c r="X2429" s="56" t="s">
        <v>422</v>
      </c>
      <c r="Y2429" s="56" t="s">
        <v>3912</v>
      </c>
      <c r="Z2429" s="56" t="s">
        <v>3912</v>
      </c>
      <c r="AA2429" s="56" t="s">
        <v>3912</v>
      </c>
      <c r="AB2429" s="56" t="s">
        <v>3912</v>
      </c>
      <c r="AC2429" s="56" t="s">
        <v>3912</v>
      </c>
      <c r="AD2429" s="56" t="s">
        <v>3912</v>
      </c>
      <c r="AE2429" s="56" t="s">
        <v>3912</v>
      </c>
      <c r="AF2429" s="56" t="s">
        <v>3912</v>
      </c>
      <c r="AG2429" s="56" t="s">
        <v>3912</v>
      </c>
      <c r="AH2429" s="56" t="s">
        <v>3912</v>
      </c>
      <c r="AI2429" s="56" t="s">
        <v>3912</v>
      </c>
      <c r="AJ2429" s="56" t="s">
        <v>3912</v>
      </c>
      <c r="AK2429" s="56" t="s">
        <v>3912</v>
      </c>
      <c r="AL2429" s="56" t="s">
        <v>3912</v>
      </c>
      <c r="AM2429" s="56" t="s">
        <v>3912</v>
      </c>
      <c r="AN2429" s="56" t="s">
        <v>3912</v>
      </c>
      <c r="AO2429" s="56" t="s">
        <v>3912</v>
      </c>
      <c r="AP2429" s="56" t="s">
        <v>3912</v>
      </c>
      <c r="AQ2429" s="56" t="s">
        <v>3912</v>
      </c>
      <c r="AR2429" s="56" t="s">
        <v>3912</v>
      </c>
      <c r="AS2429" s="56" t="s">
        <v>3912</v>
      </c>
      <c r="AT2429" s="56" t="s">
        <v>3912</v>
      </c>
      <c r="AU2429" s="51" t="s">
        <v>3912</v>
      </c>
      <c r="AV2429" s="55"/>
      <c r="AW2429" s="55"/>
      <c r="AX2429" s="55"/>
      <c r="AY2429" s="55"/>
      <c r="AZ2429" s="55"/>
    </row>
    <row r="2430" ht="15.75" customHeight="1">
      <c r="A2430" s="40">
        <v>2182.0</v>
      </c>
      <c r="B2430" s="28" t="s">
        <v>6239</v>
      </c>
      <c r="C2430" s="41"/>
      <c r="D2430" s="42">
        <f t="array" ref="D2430">index(systems,match($A2430,INDEX(systems,0,1),),3)</f>
        <v>333.189</v>
      </c>
      <c r="E2430" s="42">
        <f t="array" ref="E2430">index(systems,match($A2430,INDEX(systems,0,1),),4)</f>
        <v>48.035</v>
      </c>
      <c r="F2430" s="43" t="str">
        <f>IFERROR(__xludf.DUMMYFUNCTION("let(row, match($B2430&amp;if($C2430&lt;&gt;"""","" [""&amp;$C2430&amp;""]"",""""),index(nebulae,,2),0),join("","",iferror(round(index(nebulae,row,5)/2,3),1),iferror(round(index(nebulae,row,6)/2,3),1),0))"),"1,1,0")</f>
        <v>1,1,0</v>
      </c>
      <c r="G2430" s="44" t="s">
        <v>6240</v>
      </c>
      <c r="H2430" s="45">
        <f t="array" ref="H2430">let(systemId,match(A2430,index(systems,0,1),),refSystemId,match($H$1,index(systems,0,1),),x,index(systems,systemId,3),y,index(systems,systemId,4),refX,index(systems,refSystemId,3),refY,index(systems,refSystemId,4),round(sqrt((x-refX)^2+(y-refY)^2),3))</f>
        <v>336.634</v>
      </c>
      <c r="I2430" s="53"/>
      <c r="J2430" s="46" t="s">
        <v>418</v>
      </c>
      <c r="K2430" s="46" t="s">
        <v>418</v>
      </c>
      <c r="L2430" s="53"/>
      <c r="M2430" s="53"/>
      <c r="N2430" s="28" t="s">
        <v>2050</v>
      </c>
      <c r="O2430" s="48" t="s">
        <v>2050</v>
      </c>
      <c r="P2430" s="48" t="s">
        <v>2050</v>
      </c>
      <c r="Q2430" s="48" t="s">
        <v>2050</v>
      </c>
      <c r="R2430" s="48" t="s">
        <v>2050</v>
      </c>
      <c r="S2430" s="48" t="s">
        <v>2050</v>
      </c>
      <c r="T2430" s="48" t="s">
        <v>2050</v>
      </c>
      <c r="U2430" s="52" t="s">
        <v>1469</v>
      </c>
      <c r="V2430" s="52" t="s">
        <v>1469</v>
      </c>
      <c r="W2430" s="48" t="s">
        <v>1469</v>
      </c>
      <c r="X2430" s="52" t="s">
        <v>855</v>
      </c>
      <c r="Y2430" s="48" t="s">
        <v>1470</v>
      </c>
      <c r="Z2430" s="48" t="s">
        <v>1470</v>
      </c>
      <c r="AA2430" s="48" t="s">
        <v>1471</v>
      </c>
      <c r="AB2430" s="48" t="s">
        <v>1471</v>
      </c>
      <c r="AC2430" s="48" t="s">
        <v>1471</v>
      </c>
      <c r="AD2430" s="48" t="s">
        <v>1471</v>
      </c>
      <c r="AE2430" s="48" t="s">
        <v>1471</v>
      </c>
      <c r="AF2430" s="48" t="s">
        <v>1471</v>
      </c>
      <c r="AG2430" s="48" t="s">
        <v>1471</v>
      </c>
      <c r="AH2430" s="48" t="s">
        <v>1471</v>
      </c>
      <c r="AI2430" s="48" t="s">
        <v>1471</v>
      </c>
      <c r="AJ2430" s="48" t="s">
        <v>1471</v>
      </c>
      <c r="AK2430" s="48" t="s">
        <v>1471</v>
      </c>
      <c r="AL2430" s="48" t="s">
        <v>1471</v>
      </c>
      <c r="AM2430" s="48" t="s">
        <v>1471</v>
      </c>
      <c r="AN2430" s="48" t="s">
        <v>1471</v>
      </c>
      <c r="AO2430" s="48" t="s">
        <v>1470</v>
      </c>
      <c r="AP2430" s="48" t="s">
        <v>1470</v>
      </c>
      <c r="AQ2430" s="48" t="s">
        <v>1470</v>
      </c>
      <c r="AR2430" s="48" t="s">
        <v>1470</v>
      </c>
      <c r="AS2430" s="48" t="s">
        <v>1470</v>
      </c>
      <c r="AT2430" s="48" t="s">
        <v>1470</v>
      </c>
      <c r="AU2430" s="48" t="s">
        <v>1470</v>
      </c>
      <c r="AV2430" s="48" t="s">
        <v>1470</v>
      </c>
      <c r="AW2430" s="48" t="s">
        <v>1470</v>
      </c>
      <c r="AX2430" s="48" t="s">
        <v>1641</v>
      </c>
      <c r="AY2430" s="48" t="s">
        <v>1641</v>
      </c>
      <c r="AZ2430" s="28" t="s">
        <v>1641</v>
      </c>
    </row>
    <row r="2431" ht="15.75" customHeight="1">
      <c r="A2431" s="40">
        <v>2183.0</v>
      </c>
      <c r="B2431" s="28" t="s">
        <v>6241</v>
      </c>
      <c r="C2431" s="41"/>
      <c r="D2431" s="42">
        <f t="array" ref="D2431">index(systems,match($A2431,INDEX(systems,0,1),),3)</f>
        <v>222.559</v>
      </c>
      <c r="E2431" s="42">
        <f t="array" ref="E2431">index(systems,match($A2431,INDEX(systems,0,1),),4)</f>
        <v>44.416</v>
      </c>
      <c r="F2431" s="43" t="str">
        <f>IFERROR(__xludf.DUMMYFUNCTION("let(row, match($B2431&amp;if($C2431&lt;&gt;"""","" [""&amp;$C2431&amp;""]"",""""),index(nebulae,,2),0),join("","",iferror(round(index(nebulae,row,5)/2,3),1),iferror(round(index(nebulae,row,6)/2,3),1),0))"),"1,1,0")</f>
        <v>1,1,0</v>
      </c>
      <c r="G2431" s="44" t="s">
        <v>6242</v>
      </c>
      <c r="H2431" s="45">
        <f t="array" ref="H2431">let(systemId,match(A2431,index(systems,0,1),),refSystemId,match($H$1,index(systems,0,1),),x,index(systems,systemId,3),y,index(systems,systemId,4),refX,index(systems,refSystemId,3),refY,index(systems,refSystemId,4),round(sqrt((x-refX)^2+(y-refY)^2),3))</f>
        <v>226.948</v>
      </c>
      <c r="I2431" s="41"/>
      <c r="J2431" s="28" t="s">
        <v>418</v>
      </c>
      <c r="K2431" s="28" t="s">
        <v>418</v>
      </c>
      <c r="L2431" s="41"/>
      <c r="M2431" s="41"/>
      <c r="N2431" s="28" t="s">
        <v>856</v>
      </c>
      <c r="O2431" s="48" t="s">
        <v>856</v>
      </c>
      <c r="P2431" s="48" t="s">
        <v>856</v>
      </c>
      <c r="Q2431" s="48" t="s">
        <v>856</v>
      </c>
      <c r="R2431" s="48" t="s">
        <v>856</v>
      </c>
      <c r="S2431" s="48" t="s">
        <v>856</v>
      </c>
      <c r="T2431" s="48" t="s">
        <v>856</v>
      </c>
      <c r="U2431" s="48" t="s">
        <v>856</v>
      </c>
      <c r="V2431" s="48" t="s">
        <v>856</v>
      </c>
      <c r="W2431" s="48" t="s">
        <v>856</v>
      </c>
      <c r="X2431" s="48" t="s">
        <v>773</v>
      </c>
      <c r="Y2431" s="48" t="s">
        <v>1589</v>
      </c>
      <c r="Z2431" s="48" t="s">
        <v>1008</v>
      </c>
      <c r="AA2431" s="48" t="s">
        <v>1590</v>
      </c>
      <c r="AB2431" s="48" t="s">
        <v>1590</v>
      </c>
      <c r="AC2431" s="48" t="s">
        <v>1590</v>
      </c>
      <c r="AD2431" s="48" t="s">
        <v>1590</v>
      </c>
      <c r="AE2431" s="48" t="s">
        <v>1590</v>
      </c>
      <c r="AF2431" s="48" t="s">
        <v>1590</v>
      </c>
      <c r="AG2431" s="48" t="s">
        <v>1590</v>
      </c>
      <c r="AH2431" s="48" t="s">
        <v>1590</v>
      </c>
      <c r="AI2431" s="48" t="s">
        <v>1590</v>
      </c>
      <c r="AJ2431" s="48" t="s">
        <v>1590</v>
      </c>
      <c r="AK2431" s="48" t="s">
        <v>1590</v>
      </c>
      <c r="AL2431" s="48" t="s">
        <v>1590</v>
      </c>
      <c r="AM2431" s="48" t="s">
        <v>1590</v>
      </c>
      <c r="AN2431" s="48" t="s">
        <v>1590</v>
      </c>
      <c r="AO2431" s="48" t="s">
        <v>1589</v>
      </c>
      <c r="AP2431" s="48" t="s">
        <v>1589</v>
      </c>
      <c r="AQ2431" s="48" t="s">
        <v>1589</v>
      </c>
      <c r="AR2431" s="48" t="s">
        <v>1589</v>
      </c>
      <c r="AS2431" s="48" t="s">
        <v>1589</v>
      </c>
      <c r="AT2431" s="48" t="s">
        <v>1589</v>
      </c>
      <c r="AU2431" s="48" t="s">
        <v>1589</v>
      </c>
      <c r="AV2431" s="52" t="s">
        <v>857</v>
      </c>
      <c r="AW2431" s="52" t="s">
        <v>857</v>
      </c>
      <c r="AX2431" s="48" t="s">
        <v>1641</v>
      </c>
      <c r="AY2431" s="48" t="s">
        <v>1641</v>
      </c>
      <c r="AZ2431" s="28" t="s">
        <v>1641</v>
      </c>
    </row>
    <row r="2432" ht="15.75" customHeight="1">
      <c r="A2432" s="40">
        <v>2184.0</v>
      </c>
      <c r="B2432" s="28" t="s">
        <v>6243</v>
      </c>
      <c r="C2432" s="41"/>
      <c r="D2432" s="42">
        <f t="array" ref="D2432">index(systems,match($A2432,INDEX(systems,0,1),),3)</f>
        <v>-196.306</v>
      </c>
      <c r="E2432" s="42">
        <f t="array" ref="E2432">index(systems,match($A2432,INDEX(systems,0,1),),4)</f>
        <v>-395.377</v>
      </c>
      <c r="F2432" s="43" t="str">
        <f>IFERROR(__xludf.DUMMYFUNCTION("let(row, match($B2432&amp;if($C2432&lt;&gt;"""","" [""&amp;$C2432&amp;""]"",""""),index(nebulae,,2),0),join("","",iferror(round(index(nebulae,row,5)/2,3),1),iferror(round(index(nebulae,row,6)/2,3),1),0))"),"1,1,0")</f>
        <v>1,1,0</v>
      </c>
      <c r="G2432" s="44" t="s">
        <v>6244</v>
      </c>
      <c r="H2432" s="45">
        <f t="array" ref="H2432">let(systemId,match(A2432,index(systems,0,1),),refSystemId,match($H$1,index(systems,0,1),),x,index(systems,systemId,3),y,index(systems,systemId,4),refX,index(systems,refSystemId,3),refY,index(systems,refSystemId,4),round(sqrt((x-refX)^2+(y-refY)^2),3))</f>
        <v>441.428</v>
      </c>
      <c r="I2432" s="46" t="s">
        <v>408</v>
      </c>
      <c r="J2432" s="46" t="s">
        <v>408</v>
      </c>
      <c r="K2432" s="46" t="s">
        <v>408</v>
      </c>
      <c r="L2432" s="46" t="s">
        <v>408</v>
      </c>
      <c r="M2432" s="46" t="s">
        <v>408</v>
      </c>
      <c r="N2432" s="28" t="s">
        <v>576</v>
      </c>
      <c r="O2432" s="48" t="s">
        <v>576</v>
      </c>
      <c r="P2432" s="48" t="s">
        <v>609</v>
      </c>
      <c r="Q2432" s="48" t="s">
        <v>609</v>
      </c>
      <c r="R2432" s="48" t="s">
        <v>609</v>
      </c>
      <c r="S2432" s="48" t="s">
        <v>609</v>
      </c>
      <c r="T2432" s="48" t="s">
        <v>609</v>
      </c>
      <c r="U2432" s="48" t="s">
        <v>609</v>
      </c>
      <c r="V2432" s="48" t="s">
        <v>609</v>
      </c>
      <c r="W2432" s="48" t="s">
        <v>609</v>
      </c>
      <c r="X2432" s="48" t="s">
        <v>576</v>
      </c>
      <c r="Y2432" s="48" t="s">
        <v>576</v>
      </c>
      <c r="Z2432" s="48" t="s">
        <v>576</v>
      </c>
      <c r="AA2432" s="48" t="s">
        <v>576</v>
      </c>
      <c r="AB2432" s="48" t="s">
        <v>576</v>
      </c>
      <c r="AC2432" s="48" t="s">
        <v>576</v>
      </c>
      <c r="AD2432" s="48" t="s">
        <v>576</v>
      </c>
      <c r="AE2432" s="48" t="s">
        <v>576</v>
      </c>
      <c r="AF2432" s="48" t="s">
        <v>576</v>
      </c>
      <c r="AG2432" s="48" t="s">
        <v>576</v>
      </c>
      <c r="AH2432" s="48" t="s">
        <v>576</v>
      </c>
      <c r="AI2432" s="48" t="s">
        <v>576</v>
      </c>
      <c r="AJ2432" s="48" t="s">
        <v>576</v>
      </c>
      <c r="AK2432" s="48" t="s">
        <v>576</v>
      </c>
      <c r="AL2432" s="48" t="s">
        <v>576</v>
      </c>
      <c r="AM2432" s="48" t="s">
        <v>576</v>
      </c>
      <c r="AN2432" s="48" t="s">
        <v>576</v>
      </c>
      <c r="AO2432" s="48" t="s">
        <v>576</v>
      </c>
      <c r="AP2432" s="48" t="s">
        <v>576</v>
      </c>
      <c r="AQ2432" s="48" t="s">
        <v>576</v>
      </c>
      <c r="AR2432" s="48" t="s">
        <v>576</v>
      </c>
      <c r="AS2432" s="48" t="s">
        <v>576</v>
      </c>
      <c r="AT2432" s="48" t="s">
        <v>576</v>
      </c>
      <c r="AU2432" s="48" t="s">
        <v>576</v>
      </c>
      <c r="AV2432" s="48" t="s">
        <v>576</v>
      </c>
      <c r="AW2432" s="48" t="s">
        <v>576</v>
      </c>
      <c r="AX2432" s="48" t="s">
        <v>576</v>
      </c>
      <c r="AY2432" s="48" t="s">
        <v>576</v>
      </c>
      <c r="AZ2432" s="28" t="s">
        <v>576</v>
      </c>
    </row>
    <row r="2433" ht="15.75" customHeight="1">
      <c r="A2433" s="40">
        <v>2185.0</v>
      </c>
      <c r="B2433" s="28" t="s">
        <v>6245</v>
      </c>
      <c r="C2433" s="41"/>
      <c r="D2433" s="42">
        <f t="array" ref="D2433">index(systems,match($A2433,INDEX(systems,0,1),),3)</f>
        <v>136.723</v>
      </c>
      <c r="E2433" s="42">
        <f t="array" ref="E2433">index(systems,match($A2433,INDEX(systems,0,1),),4)</f>
        <v>-224.142</v>
      </c>
      <c r="F2433" s="43" t="str">
        <f>IFERROR(__xludf.DUMMYFUNCTION("let(row, match($B2433&amp;if($C2433&lt;&gt;"""","" [""&amp;$C2433&amp;""]"",""""),index(nebulae,,2),0),join("","",iferror(round(index(nebulae,row,5)/2,3),1),iferror(round(index(nebulae,row,6)/2,3),1),0))"),"1,1,0")</f>
        <v>1,1,0</v>
      </c>
      <c r="G2433" s="44" t="s">
        <v>6246</v>
      </c>
      <c r="H2433" s="45">
        <f t="array" ref="H2433">let(systemId,match(A2433,index(systems,0,1),),refSystemId,match($H$1,index(systems,0,1),),x,index(systems,systemId,3),y,index(systems,systemId,4),refX,index(systems,refSystemId,3),refY,index(systems,refSystemId,4),round(sqrt((x-refX)^2+(y-refY)^2),3))</f>
        <v>262.551</v>
      </c>
      <c r="I2433" s="46" t="s">
        <v>408</v>
      </c>
      <c r="J2433" s="46" t="s">
        <v>408</v>
      </c>
      <c r="K2433" s="53"/>
      <c r="L2433" s="53"/>
      <c r="M2433" s="46" t="s">
        <v>756</v>
      </c>
      <c r="N2433" s="28" t="s">
        <v>491</v>
      </c>
      <c r="O2433" s="48" t="s">
        <v>491</v>
      </c>
      <c r="P2433" s="48" t="s">
        <v>491</v>
      </c>
      <c r="Q2433" s="48" t="s">
        <v>491</v>
      </c>
      <c r="R2433" s="48" t="s">
        <v>491</v>
      </c>
      <c r="S2433" s="48" t="s">
        <v>491</v>
      </c>
      <c r="T2433" s="48" t="s">
        <v>491</v>
      </c>
      <c r="U2433" s="48" t="s">
        <v>757</v>
      </c>
      <c r="V2433" s="48" t="s">
        <v>757</v>
      </c>
      <c r="W2433" s="48" t="s">
        <v>757</v>
      </c>
      <c r="X2433" s="48" t="s">
        <v>757</v>
      </c>
      <c r="Y2433" s="48" t="s">
        <v>505</v>
      </c>
      <c r="Z2433" s="48" t="s">
        <v>505</v>
      </c>
      <c r="AA2433" s="48" t="s">
        <v>758</v>
      </c>
      <c r="AB2433" s="48" t="s">
        <v>758</v>
      </c>
      <c r="AC2433" s="48" t="s">
        <v>758</v>
      </c>
      <c r="AD2433" s="48" t="s">
        <v>758</v>
      </c>
      <c r="AE2433" s="48" t="s">
        <v>758</v>
      </c>
      <c r="AF2433" s="48" t="s">
        <v>758</v>
      </c>
      <c r="AG2433" s="48" t="s">
        <v>758</v>
      </c>
      <c r="AH2433" s="48" t="s">
        <v>758</v>
      </c>
      <c r="AI2433" s="48" t="s">
        <v>758</v>
      </c>
      <c r="AJ2433" s="48" t="s">
        <v>758</v>
      </c>
      <c r="AK2433" s="48" t="s">
        <v>758</v>
      </c>
      <c r="AL2433" s="48" t="s">
        <v>758</v>
      </c>
      <c r="AM2433" s="48" t="s">
        <v>758</v>
      </c>
      <c r="AN2433" s="48" t="s">
        <v>758</v>
      </c>
      <c r="AO2433" s="48" t="s">
        <v>505</v>
      </c>
      <c r="AP2433" s="48" t="s">
        <v>505</v>
      </c>
      <c r="AQ2433" s="48" t="s">
        <v>505</v>
      </c>
      <c r="AR2433" s="48" t="s">
        <v>505</v>
      </c>
      <c r="AS2433" s="48" t="s">
        <v>505</v>
      </c>
      <c r="AT2433" s="48" t="s">
        <v>505</v>
      </c>
      <c r="AU2433" s="48" t="s">
        <v>505</v>
      </c>
      <c r="AV2433" s="48" t="s">
        <v>1295</v>
      </c>
      <c r="AW2433" s="48" t="s">
        <v>1295</v>
      </c>
      <c r="AX2433" s="48" t="s">
        <v>986</v>
      </c>
      <c r="AY2433" s="48" t="s">
        <v>986</v>
      </c>
      <c r="AZ2433" s="28" t="s">
        <v>986</v>
      </c>
    </row>
    <row r="2434" ht="15.75" customHeight="1">
      <c r="A2434" s="40">
        <v>2186.0</v>
      </c>
      <c r="B2434" s="28" t="s">
        <v>6247</v>
      </c>
      <c r="C2434" s="41"/>
      <c r="D2434" s="42">
        <f t="array" ref="D2434">index(systems,match($A2434,INDEX(systems,0,1),),3)</f>
        <v>30.493</v>
      </c>
      <c r="E2434" s="42">
        <f t="array" ref="E2434">index(systems,match($A2434,INDEX(systems,0,1),),4)</f>
        <v>217.858</v>
      </c>
      <c r="F2434" s="43" t="str">
        <f>IFERROR(__xludf.DUMMYFUNCTION("let(row, match($B2434&amp;if($C2434&lt;&gt;"""","" [""&amp;$C2434&amp;""]"",""""),index(nebulae,,2),0),join("","",iferror(round(index(nebulae,row,5)/2,3),1),iferror(round(index(nebulae,row,6)/2,3),1),0))"),"1,1,0")</f>
        <v>1,1,0</v>
      </c>
      <c r="G2434" s="44" t="s">
        <v>6248</v>
      </c>
      <c r="H2434" s="45">
        <f t="array" ref="H2434">let(systemId,match(A2434,index(systems,0,1),),refSystemId,match($H$1,index(systems,0,1),),x,index(systems,systemId,3),y,index(systems,systemId,4),refX,index(systems,refSystemId,3),refY,index(systems,refSystemId,4),round(sqrt((x-refX)^2+(y-refY)^2),3))</f>
        <v>219.982</v>
      </c>
      <c r="I2434" s="53"/>
      <c r="J2434" s="53"/>
      <c r="K2434" s="46" t="s">
        <v>418</v>
      </c>
      <c r="L2434" s="46" t="s">
        <v>418</v>
      </c>
      <c r="M2434" s="53"/>
      <c r="N2434" s="28" t="s">
        <v>910</v>
      </c>
      <c r="O2434" s="48" t="s">
        <v>910</v>
      </c>
      <c r="P2434" s="48" t="s">
        <v>910</v>
      </c>
      <c r="Q2434" s="48" t="s">
        <v>910</v>
      </c>
      <c r="R2434" s="48" t="s">
        <v>910</v>
      </c>
      <c r="S2434" s="48" t="s">
        <v>910</v>
      </c>
      <c r="T2434" s="48" t="s">
        <v>910</v>
      </c>
      <c r="U2434" s="48" t="s">
        <v>692</v>
      </c>
      <c r="V2434" s="48" t="s">
        <v>692</v>
      </c>
      <c r="W2434" s="48" t="s">
        <v>692</v>
      </c>
      <c r="X2434" s="48" t="s">
        <v>693</v>
      </c>
      <c r="Y2434" s="48" t="s">
        <v>6249</v>
      </c>
      <c r="Z2434" s="48" t="s">
        <v>6249</v>
      </c>
      <c r="AA2434" s="48" t="s">
        <v>6250</v>
      </c>
      <c r="AB2434" s="48" t="s">
        <v>6250</v>
      </c>
      <c r="AC2434" s="48" t="s">
        <v>6250</v>
      </c>
      <c r="AD2434" s="48" t="s">
        <v>6250</v>
      </c>
      <c r="AE2434" s="48" t="s">
        <v>6250</v>
      </c>
      <c r="AF2434" s="48" t="s">
        <v>6250</v>
      </c>
      <c r="AG2434" s="48" t="s">
        <v>913</v>
      </c>
      <c r="AH2434" s="48" t="s">
        <v>913</v>
      </c>
      <c r="AI2434" s="48" t="s">
        <v>913</v>
      </c>
      <c r="AJ2434" s="48" t="s">
        <v>913</v>
      </c>
      <c r="AK2434" s="48" t="s">
        <v>913</v>
      </c>
      <c r="AL2434" s="48" t="s">
        <v>913</v>
      </c>
      <c r="AM2434" s="48" t="s">
        <v>913</v>
      </c>
      <c r="AN2434" s="48" t="s">
        <v>697</v>
      </c>
      <c r="AO2434" s="48" t="s">
        <v>697</v>
      </c>
      <c r="AP2434" s="48" t="s">
        <v>697</v>
      </c>
      <c r="AQ2434" s="48" t="s">
        <v>697</v>
      </c>
      <c r="AR2434" s="48" t="s">
        <v>697</v>
      </c>
      <c r="AS2434" s="48" t="s">
        <v>697</v>
      </c>
      <c r="AT2434" s="48" t="s">
        <v>697</v>
      </c>
      <c r="AU2434" s="48" t="s">
        <v>697</v>
      </c>
      <c r="AV2434" s="48" t="s">
        <v>531</v>
      </c>
      <c r="AW2434" s="48" t="s">
        <v>531</v>
      </c>
      <c r="AX2434" s="48" t="s">
        <v>531</v>
      </c>
      <c r="AY2434" s="48" t="s">
        <v>531</v>
      </c>
      <c r="AZ2434" s="28" t="s">
        <v>531</v>
      </c>
    </row>
    <row r="2435" ht="15.75" customHeight="1">
      <c r="A2435" s="40">
        <v>2187.0</v>
      </c>
      <c r="B2435" s="28" t="s">
        <v>6251</v>
      </c>
      <c r="C2435" s="41"/>
      <c r="D2435" s="42">
        <f t="array" ref="D2435">index(systems,match($A2435,INDEX(systems,0,1),),3)</f>
        <v>57.383</v>
      </c>
      <c r="E2435" s="42">
        <f t="array" ref="E2435">index(systems,match($A2435,INDEX(systems,0,1),),4)</f>
        <v>-22.794</v>
      </c>
      <c r="F2435" s="43" t="str">
        <f>IFERROR(__xludf.DUMMYFUNCTION("let(row, match($B2435&amp;if($C2435&lt;&gt;"""","" [""&amp;$C2435&amp;""]"",""""),index(nebulae,,2),0),join("","",iferror(round(index(nebulae,row,5)/2,3),1),iferror(round(index(nebulae,row,6)/2,3),1),0))"),"1,1,0")</f>
        <v>1,1,0</v>
      </c>
      <c r="G2435" s="44" t="s">
        <v>6252</v>
      </c>
      <c r="H2435" s="45">
        <f t="array" ref="H2435">let(systemId,match(A2435,index(systems,0,1),),refSystemId,match($H$1,index(systems,0,1),),x,index(systems,systemId,3),y,index(systems,systemId,4),refX,index(systems,refSystemId,3),refY,index(systems,refSystemId,4),round(sqrt((x-refX)^2+(y-refY)^2),3))</f>
        <v>61.744</v>
      </c>
      <c r="I2435" s="46" t="s">
        <v>807</v>
      </c>
      <c r="J2435" s="46" t="s">
        <v>807</v>
      </c>
      <c r="K2435" s="46" t="s">
        <v>807</v>
      </c>
      <c r="L2435" s="53"/>
      <c r="M2435" s="46" t="s">
        <v>508</v>
      </c>
      <c r="N2435" s="28" t="s">
        <v>534</v>
      </c>
      <c r="O2435" s="48" t="s">
        <v>534</v>
      </c>
      <c r="P2435" s="48" t="s">
        <v>534</v>
      </c>
      <c r="Q2435" s="48" t="s">
        <v>534</v>
      </c>
      <c r="R2435" s="48" t="s">
        <v>535</v>
      </c>
      <c r="S2435" s="48" t="s">
        <v>534</v>
      </c>
      <c r="T2435" s="28" t="s">
        <v>534</v>
      </c>
      <c r="U2435" s="48" t="s">
        <v>536</v>
      </c>
      <c r="V2435" s="48" t="s">
        <v>536</v>
      </c>
      <c r="W2435" s="48" t="s">
        <v>536</v>
      </c>
      <c r="X2435" s="48" t="s">
        <v>536</v>
      </c>
      <c r="Y2435" s="48" t="s">
        <v>584</v>
      </c>
      <c r="Z2435" s="48" t="s">
        <v>584</v>
      </c>
      <c r="AA2435" s="48" t="s">
        <v>539</v>
      </c>
      <c r="AB2435" s="48" t="s">
        <v>539</v>
      </c>
      <c r="AC2435" s="48" t="s">
        <v>539</v>
      </c>
      <c r="AD2435" s="48" t="s">
        <v>539</v>
      </c>
      <c r="AE2435" s="48" t="s">
        <v>539</v>
      </c>
      <c r="AF2435" s="48" t="s">
        <v>539</v>
      </c>
      <c r="AG2435" s="48" t="s">
        <v>539</v>
      </c>
      <c r="AH2435" s="48" t="s">
        <v>808</v>
      </c>
      <c r="AI2435" s="48" t="s">
        <v>808</v>
      </c>
      <c r="AJ2435" s="48" t="s">
        <v>808</v>
      </c>
      <c r="AK2435" s="48" t="s">
        <v>808</v>
      </c>
      <c r="AL2435" s="48" t="s">
        <v>808</v>
      </c>
      <c r="AM2435" s="48" t="s">
        <v>808</v>
      </c>
      <c r="AN2435" s="48" t="s">
        <v>808</v>
      </c>
      <c r="AO2435" s="48" t="s">
        <v>502</v>
      </c>
      <c r="AP2435" s="48" t="s">
        <v>502</v>
      </c>
      <c r="AQ2435" s="48" t="s">
        <v>516</v>
      </c>
      <c r="AR2435" s="48" t="s">
        <v>517</v>
      </c>
      <c r="AS2435" s="48" t="s">
        <v>540</v>
      </c>
      <c r="AT2435" s="48" t="s">
        <v>540</v>
      </c>
      <c r="AU2435" s="48" t="s">
        <v>540</v>
      </c>
      <c r="AV2435" s="52" t="s">
        <v>540</v>
      </c>
      <c r="AW2435" s="48" t="s">
        <v>418</v>
      </c>
      <c r="AX2435" s="48" t="s">
        <v>541</v>
      </c>
      <c r="AY2435" s="48" t="s">
        <v>542</v>
      </c>
      <c r="AZ2435" s="28" t="s">
        <v>542</v>
      </c>
    </row>
    <row r="2436" ht="15.75" customHeight="1">
      <c r="A2436" s="40">
        <v>2188.0</v>
      </c>
      <c r="B2436" s="28" t="s">
        <v>6253</v>
      </c>
      <c r="C2436" s="41"/>
      <c r="D2436" s="42">
        <f t="array" ref="D2436">index(systems,match($A2436,INDEX(systems,0,1),),3)</f>
        <v>533.989</v>
      </c>
      <c r="E2436" s="42">
        <f t="array" ref="E2436">index(systems,match($A2436,INDEX(systems,0,1),),4)</f>
        <v>156.594</v>
      </c>
      <c r="F2436" s="43" t="str">
        <f>IFERROR(__xludf.DUMMYFUNCTION("let(row, match($B2436&amp;if($C2436&lt;&gt;"""","" [""&amp;$C2436&amp;""]"",""""),index(nebulae,,2),0),join("","",iferror(round(index(nebulae,row,5)/2,3),1),iferror(round(index(nebulae,row,6)/2,3),1),0))"),"1,1,0")</f>
        <v>1,1,0</v>
      </c>
      <c r="G2436" s="44" t="s">
        <v>6254</v>
      </c>
      <c r="H2436" s="45">
        <f t="array" ref="H2436">let(systemId,match(A2436,index(systems,0,1),),refSystemId,match($H$1,index(systems,0,1),),x,index(systems,systemId,3),y,index(systems,systemId,4),refX,index(systems,refSystemId,3),refY,index(systems,refSystemId,4),round(sqrt((x-refX)^2+(y-refY)^2),3))</f>
        <v>556.476</v>
      </c>
      <c r="I2436" s="28" t="s">
        <v>408</v>
      </c>
      <c r="J2436" s="28" t="s">
        <v>408</v>
      </c>
      <c r="K2436" s="28" t="s">
        <v>408</v>
      </c>
      <c r="L2436" s="28" t="s">
        <v>408</v>
      </c>
      <c r="M2436" s="28" t="s">
        <v>408</v>
      </c>
      <c r="N2436" s="28" t="s">
        <v>408</v>
      </c>
      <c r="O2436" s="41"/>
      <c r="P2436" s="48" t="s">
        <v>2846</v>
      </c>
      <c r="Q2436" s="48" t="s">
        <v>2846</v>
      </c>
      <c r="R2436" s="48" t="s">
        <v>2846</v>
      </c>
      <c r="S2436" s="48" t="s">
        <v>2846</v>
      </c>
      <c r="T2436" s="48" t="s">
        <v>2846</v>
      </c>
      <c r="U2436" s="48" t="s">
        <v>2846</v>
      </c>
      <c r="V2436" s="48" t="s">
        <v>2846</v>
      </c>
      <c r="W2436" s="48" t="s">
        <v>2846</v>
      </c>
      <c r="X2436" s="48" t="s">
        <v>2846</v>
      </c>
      <c r="Y2436" s="48" t="s">
        <v>2846</v>
      </c>
      <c r="Z2436" s="48" t="s">
        <v>2846</v>
      </c>
      <c r="AA2436" s="48" t="s">
        <v>2846</v>
      </c>
      <c r="AB2436" s="48" t="s">
        <v>2846</v>
      </c>
      <c r="AC2436" s="48" t="s">
        <v>2846</v>
      </c>
      <c r="AD2436" s="48" t="s">
        <v>2846</v>
      </c>
      <c r="AE2436" s="48" t="s">
        <v>2846</v>
      </c>
      <c r="AF2436" s="48" t="s">
        <v>2846</v>
      </c>
      <c r="AG2436" s="48" t="s">
        <v>2846</v>
      </c>
      <c r="AH2436" s="48" t="s">
        <v>2846</v>
      </c>
      <c r="AI2436" s="48" t="s">
        <v>2846</v>
      </c>
      <c r="AJ2436" s="48" t="s">
        <v>2846</v>
      </c>
      <c r="AK2436" s="48" t="s">
        <v>2846</v>
      </c>
      <c r="AL2436" s="48" t="s">
        <v>2846</v>
      </c>
      <c r="AM2436" s="48" t="s">
        <v>2846</v>
      </c>
      <c r="AN2436" s="48" t="s">
        <v>2846</v>
      </c>
      <c r="AO2436" s="48" t="s">
        <v>2846</v>
      </c>
      <c r="AP2436" s="48" t="s">
        <v>2846</v>
      </c>
      <c r="AQ2436" s="48" t="s">
        <v>2846</v>
      </c>
      <c r="AR2436" s="48" t="s">
        <v>2846</v>
      </c>
      <c r="AS2436" s="48" t="s">
        <v>2846</v>
      </c>
      <c r="AT2436" s="48" t="s">
        <v>777</v>
      </c>
      <c r="AU2436" s="48" t="s">
        <v>777</v>
      </c>
      <c r="AV2436" s="48" t="s">
        <v>777</v>
      </c>
      <c r="AW2436" s="48" t="s">
        <v>777</v>
      </c>
      <c r="AX2436" s="48" t="s">
        <v>777</v>
      </c>
      <c r="AY2436" s="48" t="s">
        <v>777</v>
      </c>
      <c r="AZ2436" s="28" t="s">
        <v>777</v>
      </c>
    </row>
    <row r="2437" ht="15.75" customHeight="1">
      <c r="A2437" s="40">
        <v>2189.0</v>
      </c>
      <c r="B2437" s="28" t="s">
        <v>6255</v>
      </c>
      <c r="C2437" s="41"/>
      <c r="D2437" s="42">
        <f t="array" ref="D2437">index(systems,match($A2437,INDEX(systems,0,1),),3)</f>
        <v>42.128</v>
      </c>
      <c r="E2437" s="42">
        <f t="array" ref="E2437">index(systems,match($A2437,INDEX(systems,0,1),),4)</f>
        <v>108.781</v>
      </c>
      <c r="F2437" s="43" t="str">
        <f>IFERROR(__xludf.DUMMYFUNCTION("let(row, match($B2437&amp;if($C2437&lt;&gt;"""","" [""&amp;$C2437&amp;""]"",""""),index(nebulae,,2),0),join("","",iferror(round(index(nebulae,row,5)/2,3),1),iferror(round(index(nebulae,row,6)/2,3),1),0))"),"1,1,0")</f>
        <v>1,1,0</v>
      </c>
      <c r="G2437" s="44" t="s">
        <v>6256</v>
      </c>
      <c r="H2437" s="45">
        <f t="array" ref="H2437">let(systemId,match(A2437,index(systems,0,1),),refSystemId,match($H$1,index(systems,0,1),),x,index(systems,systemId,3),y,index(systems,systemId,4),refX,index(systems,refSystemId,3),refY,index(systems,refSystemId,4),round(sqrt((x-refX)^2+(y-refY)^2),3))</f>
        <v>116.654</v>
      </c>
      <c r="I2437" s="41"/>
      <c r="J2437" s="41"/>
      <c r="K2437" s="28" t="s">
        <v>418</v>
      </c>
      <c r="L2437" s="28" t="s">
        <v>418</v>
      </c>
      <c r="M2437" s="41"/>
      <c r="N2437" s="28" t="s">
        <v>797</v>
      </c>
      <c r="O2437" s="48" t="s">
        <v>797</v>
      </c>
      <c r="P2437" s="48" t="s">
        <v>797</v>
      </c>
      <c r="Q2437" s="48" t="s">
        <v>797</v>
      </c>
      <c r="R2437" s="48" t="s">
        <v>797</v>
      </c>
      <c r="S2437" s="48" t="s">
        <v>797</v>
      </c>
      <c r="T2437" s="48" t="s">
        <v>797</v>
      </c>
      <c r="U2437" s="48" t="s">
        <v>798</v>
      </c>
      <c r="V2437" s="48" t="s">
        <v>798</v>
      </c>
      <c r="W2437" s="48" t="s">
        <v>798</v>
      </c>
      <c r="X2437" s="48" t="s">
        <v>798</v>
      </c>
      <c r="Y2437" s="48" t="s">
        <v>936</v>
      </c>
      <c r="Z2437" s="48" t="s">
        <v>936</v>
      </c>
      <c r="AA2437" s="48" t="s">
        <v>936</v>
      </c>
      <c r="AB2437" s="48" t="s">
        <v>936</v>
      </c>
      <c r="AC2437" s="48" t="s">
        <v>936</v>
      </c>
      <c r="AD2437" s="48" t="s">
        <v>936</v>
      </c>
      <c r="AE2437" s="48" t="s">
        <v>936</v>
      </c>
      <c r="AF2437" s="48" t="s">
        <v>936</v>
      </c>
      <c r="AG2437" s="48" t="s">
        <v>936</v>
      </c>
      <c r="AH2437" s="48" t="s">
        <v>936</v>
      </c>
      <c r="AI2437" s="48" t="s">
        <v>936</v>
      </c>
      <c r="AJ2437" s="48" t="s">
        <v>936</v>
      </c>
      <c r="AK2437" s="48" t="s">
        <v>936</v>
      </c>
      <c r="AL2437" s="48" t="s">
        <v>936</v>
      </c>
      <c r="AM2437" s="48" t="s">
        <v>936</v>
      </c>
      <c r="AN2437" s="48" t="s">
        <v>936</v>
      </c>
      <c r="AO2437" s="48" t="s">
        <v>936</v>
      </c>
      <c r="AP2437" s="48" t="s">
        <v>936</v>
      </c>
      <c r="AQ2437" s="48" t="s">
        <v>719</v>
      </c>
      <c r="AR2437" s="48" t="s">
        <v>719</v>
      </c>
      <c r="AS2437" s="48" t="s">
        <v>648</v>
      </c>
      <c r="AT2437" s="48" t="s">
        <v>648</v>
      </c>
      <c r="AU2437" s="48" t="s">
        <v>648</v>
      </c>
      <c r="AV2437" s="48" t="s">
        <v>648</v>
      </c>
      <c r="AW2437" s="48" t="s">
        <v>418</v>
      </c>
      <c r="AX2437" s="48" t="s">
        <v>936</v>
      </c>
      <c r="AY2437" s="48" t="s">
        <v>936</v>
      </c>
      <c r="AZ2437" s="49" t="s">
        <v>936</v>
      </c>
    </row>
    <row r="2438" ht="15.75" customHeight="1">
      <c r="A2438" s="40">
        <v>2190.0</v>
      </c>
      <c r="B2438" s="28" t="s">
        <v>6257</v>
      </c>
      <c r="C2438" s="41"/>
      <c r="D2438" s="42">
        <f t="array" ref="D2438">index(systems,match($A2438,INDEX(systems,0,1),),3)</f>
        <v>-175.241</v>
      </c>
      <c r="E2438" s="42">
        <f t="array" ref="E2438">index(systems,match($A2438,INDEX(systems,0,1),),4)</f>
        <v>-321.082</v>
      </c>
      <c r="F2438" s="43" t="str">
        <f>IFERROR(__xludf.DUMMYFUNCTION("let(row, match($B2438&amp;if($C2438&lt;&gt;"""","" [""&amp;$C2438&amp;""]"",""""),index(nebulae,,2),0),join("","",iferror(round(index(nebulae,row,5)/2,3),1),iferror(round(index(nebulae,row,6)/2,3),1),0))"),"1,1,0")</f>
        <v>1,1,0</v>
      </c>
      <c r="G2438" s="44" t="s">
        <v>6258</v>
      </c>
      <c r="H2438" s="45">
        <f t="array" ref="H2438">let(systemId,match(A2438,index(systems,0,1),),refSystemId,match($H$1,index(systems,0,1),),x,index(systems,systemId,3),y,index(systems,systemId,4),refX,index(systems,refSystemId,3),refY,index(systems,refSystemId,4),round(sqrt((x-refX)^2+(y-refY)^2),3))</f>
        <v>365.791</v>
      </c>
      <c r="I2438" s="28" t="s">
        <v>408</v>
      </c>
      <c r="J2438" s="28" t="s">
        <v>408</v>
      </c>
      <c r="K2438" s="28" t="s">
        <v>408</v>
      </c>
      <c r="L2438" s="28" t="s">
        <v>408</v>
      </c>
      <c r="M2438" s="28" t="s">
        <v>408</v>
      </c>
      <c r="N2438" s="28" t="s">
        <v>576</v>
      </c>
      <c r="O2438" s="48" t="s">
        <v>560</v>
      </c>
      <c r="P2438" s="48" t="s">
        <v>560</v>
      </c>
      <c r="Q2438" s="48" t="s">
        <v>560</v>
      </c>
      <c r="R2438" s="48" t="s">
        <v>560</v>
      </c>
      <c r="S2438" s="48" t="s">
        <v>560</v>
      </c>
      <c r="T2438" s="48" t="s">
        <v>560</v>
      </c>
      <c r="U2438" s="48" t="s">
        <v>560</v>
      </c>
      <c r="V2438" s="48" t="s">
        <v>560</v>
      </c>
      <c r="W2438" s="48" t="s">
        <v>560</v>
      </c>
      <c r="X2438" s="48" t="s">
        <v>560</v>
      </c>
      <c r="Y2438" s="48" t="s">
        <v>560</v>
      </c>
      <c r="Z2438" s="48" t="s">
        <v>560</v>
      </c>
      <c r="AA2438" s="48" t="s">
        <v>560</v>
      </c>
      <c r="AB2438" s="48" t="s">
        <v>560</v>
      </c>
      <c r="AC2438" s="48" t="s">
        <v>560</v>
      </c>
      <c r="AD2438" s="48" t="s">
        <v>560</v>
      </c>
      <c r="AE2438" s="48" t="s">
        <v>560</v>
      </c>
      <c r="AF2438" s="48" t="s">
        <v>560</v>
      </c>
      <c r="AG2438" s="48" t="s">
        <v>560</v>
      </c>
      <c r="AH2438" s="48" t="s">
        <v>560</v>
      </c>
      <c r="AI2438" s="48" t="s">
        <v>560</v>
      </c>
      <c r="AJ2438" s="48" t="s">
        <v>560</v>
      </c>
      <c r="AK2438" s="48" t="s">
        <v>560</v>
      </c>
      <c r="AL2438" s="48" t="s">
        <v>560</v>
      </c>
      <c r="AM2438" s="48" t="s">
        <v>560</v>
      </c>
      <c r="AN2438" s="48" t="s">
        <v>560</v>
      </c>
      <c r="AO2438" s="48" t="s">
        <v>560</v>
      </c>
      <c r="AP2438" s="48" t="s">
        <v>560</v>
      </c>
      <c r="AQ2438" s="48" t="s">
        <v>560</v>
      </c>
      <c r="AR2438" s="48" t="s">
        <v>560</v>
      </c>
      <c r="AS2438" s="48" t="s">
        <v>418</v>
      </c>
      <c r="AT2438" s="48" t="s">
        <v>418</v>
      </c>
      <c r="AU2438" s="48" t="s">
        <v>418</v>
      </c>
      <c r="AV2438" s="48" t="s">
        <v>418</v>
      </c>
      <c r="AW2438" s="48" t="s">
        <v>418</v>
      </c>
      <c r="AX2438" s="48" t="s">
        <v>418</v>
      </c>
      <c r="AY2438" s="48" t="s">
        <v>576</v>
      </c>
      <c r="AZ2438" s="28" t="s">
        <v>576</v>
      </c>
    </row>
    <row r="2439" ht="15.75" customHeight="1">
      <c r="A2439" s="40">
        <v>2191.0</v>
      </c>
      <c r="B2439" s="28" t="s">
        <v>6259</v>
      </c>
      <c r="C2439" s="41"/>
      <c r="D2439" s="42">
        <f t="array" ref="D2439">index(systems,match($A2439,INDEX(systems,0,1),),3)</f>
        <v>473.579</v>
      </c>
      <c r="E2439" s="42">
        <f t="array" ref="E2439">index(systems,match($A2439,INDEX(systems,0,1),),4)</f>
        <v>211.016</v>
      </c>
      <c r="F2439" s="43" t="str">
        <f>IFERROR(__xludf.DUMMYFUNCTION("let(row, match($B2439&amp;if($C2439&lt;&gt;"""","" [""&amp;$C2439&amp;""]"",""""),index(nebulae,,2),0),join("","",iferror(round(index(nebulae,row,5)/2,3),1),iferror(round(index(nebulae,row,6)/2,3),1),0))"),"1,1,0")</f>
        <v>1,1,0</v>
      </c>
      <c r="G2439" s="44" t="s">
        <v>6260</v>
      </c>
      <c r="H2439" s="45">
        <f t="array" ref="H2439">let(systemId,match(A2439,index(systems,0,1),),refSystemId,match($H$1,index(systems,0,1),),x,index(systems,systemId,3),y,index(systems,systemId,4),refX,index(systems,refSystemId,3),refY,index(systems,refSystemId,4),round(sqrt((x-refX)^2+(y-refY)^2),3))</f>
        <v>518.464</v>
      </c>
      <c r="I2439" s="41"/>
      <c r="J2439" s="41"/>
      <c r="K2439" s="41"/>
      <c r="L2439" s="41"/>
      <c r="M2439" s="41"/>
      <c r="N2439" s="28" t="s">
        <v>552</v>
      </c>
      <c r="O2439" s="48" t="s">
        <v>552</v>
      </c>
      <c r="P2439" s="48" t="s">
        <v>1557</v>
      </c>
      <c r="Q2439" s="48" t="s">
        <v>1557</v>
      </c>
      <c r="R2439" s="48" t="s">
        <v>1557</v>
      </c>
      <c r="S2439" s="48" t="s">
        <v>1557</v>
      </c>
      <c r="T2439" s="48" t="s">
        <v>1557</v>
      </c>
      <c r="U2439" s="48" t="s">
        <v>1557</v>
      </c>
      <c r="V2439" s="48" t="s">
        <v>1557</v>
      </c>
      <c r="W2439" s="48" t="s">
        <v>1557</v>
      </c>
      <c r="X2439" s="48" t="s">
        <v>1557</v>
      </c>
      <c r="Y2439" s="48" t="s">
        <v>1557</v>
      </c>
      <c r="Z2439" s="48" t="s">
        <v>1557</v>
      </c>
      <c r="AA2439" s="48" t="s">
        <v>1557</v>
      </c>
      <c r="AB2439" s="48" t="s">
        <v>1557</v>
      </c>
      <c r="AC2439" s="48" t="s">
        <v>1557</v>
      </c>
      <c r="AD2439" s="48" t="s">
        <v>1557</v>
      </c>
      <c r="AE2439" s="48" t="s">
        <v>1557</v>
      </c>
      <c r="AF2439" s="48" t="s">
        <v>1557</v>
      </c>
      <c r="AG2439" s="48" t="s">
        <v>1557</v>
      </c>
      <c r="AH2439" s="48" t="s">
        <v>1557</v>
      </c>
      <c r="AI2439" s="48" t="s">
        <v>1557</v>
      </c>
      <c r="AJ2439" s="48" t="s">
        <v>1557</v>
      </c>
      <c r="AK2439" s="48" t="s">
        <v>1557</v>
      </c>
      <c r="AL2439" s="48" t="s">
        <v>1557</v>
      </c>
      <c r="AM2439" s="48" t="s">
        <v>1557</v>
      </c>
      <c r="AN2439" s="48" t="s">
        <v>1557</v>
      </c>
      <c r="AO2439" s="48" t="s">
        <v>1557</v>
      </c>
      <c r="AP2439" s="48" t="s">
        <v>1557</v>
      </c>
      <c r="AQ2439" s="48" t="s">
        <v>1557</v>
      </c>
      <c r="AR2439" s="48" t="s">
        <v>1557</v>
      </c>
      <c r="AS2439" s="48" t="s">
        <v>1557</v>
      </c>
      <c r="AT2439" s="48" t="s">
        <v>777</v>
      </c>
      <c r="AU2439" s="48" t="s">
        <v>777</v>
      </c>
      <c r="AV2439" s="48" t="s">
        <v>777</v>
      </c>
      <c r="AW2439" s="48" t="s">
        <v>777</v>
      </c>
      <c r="AX2439" s="48" t="s">
        <v>777</v>
      </c>
      <c r="AY2439" s="52" t="s">
        <v>777</v>
      </c>
      <c r="AZ2439" s="49" t="s">
        <v>777</v>
      </c>
    </row>
    <row r="2440" ht="15.75" customHeight="1">
      <c r="A2440" s="40">
        <v>2192.0</v>
      </c>
      <c r="B2440" s="28" t="s">
        <v>6261</v>
      </c>
      <c r="C2440" s="41"/>
      <c r="D2440" s="42">
        <f t="array" ref="D2440">index(systems,match($A2440,INDEX(systems,0,1),),3)</f>
        <v>90.206</v>
      </c>
      <c r="E2440" s="42">
        <f t="array" ref="E2440">index(systems,match($A2440,INDEX(systems,0,1),),4)</f>
        <v>-416.562</v>
      </c>
      <c r="F2440" s="43" t="str">
        <f>IFERROR(__xludf.DUMMYFUNCTION("let(row, match($B2440&amp;if($C2440&lt;&gt;"""","" [""&amp;$C2440&amp;""]"",""""),index(nebulae,,2),0),join("","",iferror(round(index(nebulae,row,5)/2,3),1),iferror(round(index(nebulae,row,6)/2,3),1),0))"),"1,1,0")</f>
        <v>1,1,0</v>
      </c>
      <c r="G2440" s="44" t="s">
        <v>6262</v>
      </c>
      <c r="H2440" s="45">
        <f t="array" ref="H2440">let(systemId,match(A2440,index(systems,0,1),),refSystemId,match($H$1,index(systems,0,1),),x,index(systems,systemId,3),y,index(systems,systemId,4),refX,index(systems,refSystemId,3),refY,index(systems,refSystemId,4),round(sqrt((x-refX)^2+(y-refY)^2),3))</f>
        <v>426.217</v>
      </c>
      <c r="I2440" s="28" t="s">
        <v>408</v>
      </c>
      <c r="J2440" s="28" t="s">
        <v>408</v>
      </c>
      <c r="K2440" s="28" t="s">
        <v>408</v>
      </c>
      <c r="L2440" s="28" t="s">
        <v>408</v>
      </c>
      <c r="M2440" s="28" t="s">
        <v>408</v>
      </c>
      <c r="N2440" s="28" t="s">
        <v>408</v>
      </c>
      <c r="O2440" s="41"/>
      <c r="P2440" s="48" t="s">
        <v>1846</v>
      </c>
      <c r="Q2440" s="51" t="s">
        <v>1846</v>
      </c>
      <c r="R2440" s="48" t="s">
        <v>1846</v>
      </c>
      <c r="S2440" s="48" t="s">
        <v>1846</v>
      </c>
      <c r="T2440" s="51" t="s">
        <v>1846</v>
      </c>
      <c r="U2440" s="41"/>
      <c r="V2440" s="51" t="s">
        <v>1847</v>
      </c>
      <c r="W2440" s="48" t="s">
        <v>1847</v>
      </c>
      <c r="X2440" s="51" t="s">
        <v>1847</v>
      </c>
      <c r="Y2440" s="51" t="s">
        <v>629</v>
      </c>
      <c r="Z2440" s="48" t="s">
        <v>422</v>
      </c>
      <c r="AA2440" s="48" t="s">
        <v>422</v>
      </c>
      <c r="AB2440" s="48" t="s">
        <v>422</v>
      </c>
      <c r="AC2440" s="48" t="s">
        <v>422</v>
      </c>
      <c r="AD2440" s="48" t="s">
        <v>422</v>
      </c>
      <c r="AE2440" s="48" t="s">
        <v>422</v>
      </c>
      <c r="AF2440" s="48" t="s">
        <v>422</v>
      </c>
      <c r="AG2440" s="48" t="s">
        <v>422</v>
      </c>
      <c r="AH2440" s="48" t="s">
        <v>422</v>
      </c>
      <c r="AI2440" s="48" t="s">
        <v>422</v>
      </c>
      <c r="AJ2440" s="48" t="s">
        <v>422</v>
      </c>
      <c r="AK2440" s="48" t="s">
        <v>422</v>
      </c>
      <c r="AL2440" s="48" t="s">
        <v>422</v>
      </c>
      <c r="AM2440" s="48" t="s">
        <v>422</v>
      </c>
      <c r="AN2440" s="48" t="s">
        <v>422</v>
      </c>
      <c r="AO2440" s="48" t="s">
        <v>422</v>
      </c>
      <c r="AP2440" s="48" t="s">
        <v>422</v>
      </c>
      <c r="AQ2440" s="48" t="s">
        <v>422</v>
      </c>
      <c r="AR2440" s="48" t="s">
        <v>422</v>
      </c>
      <c r="AS2440" s="48" t="s">
        <v>422</v>
      </c>
      <c r="AT2440" s="48" t="s">
        <v>422</v>
      </c>
      <c r="AU2440" s="48" t="s">
        <v>422</v>
      </c>
      <c r="AV2440" s="48" t="s">
        <v>422</v>
      </c>
      <c r="AW2440" s="48" t="s">
        <v>422</v>
      </c>
      <c r="AX2440" s="48" t="s">
        <v>422</v>
      </c>
      <c r="AY2440" s="48" t="s">
        <v>422</v>
      </c>
      <c r="AZ2440" s="28" t="s">
        <v>422</v>
      </c>
    </row>
    <row r="2441" ht="15.75" customHeight="1">
      <c r="A2441" s="40">
        <v>2193.0</v>
      </c>
      <c r="B2441" s="28" t="s">
        <v>6263</v>
      </c>
      <c r="C2441" s="41"/>
      <c r="D2441" s="42">
        <f t="array" ref="D2441">index(systems,match($A2441,INDEX(systems,0,1),),3)</f>
        <v>-45.356</v>
      </c>
      <c r="E2441" s="42">
        <f t="array" ref="E2441">index(systems,match($A2441,INDEX(systems,0,1),),4)</f>
        <v>91.722</v>
      </c>
      <c r="F2441" s="43" t="str">
        <f>IFERROR(__xludf.DUMMYFUNCTION("let(row, match($B2441&amp;if($C2441&lt;&gt;"""","" [""&amp;$C2441&amp;""]"",""""),index(nebulae,,2),0),join("","",iferror(round(index(nebulae,row,5)/2,3),1),iferror(round(index(nebulae,row,6)/2,3),1),0))"),"1,1,0")</f>
        <v>1,1,0</v>
      </c>
      <c r="G2441" s="44" t="s">
        <v>6264</v>
      </c>
      <c r="H2441" s="45">
        <f t="array" ref="H2441">let(systemId,match(A2441,index(systems,0,1),),refSystemId,match($H$1,index(systems,0,1),),x,index(systems,systemId,3),y,index(systems,systemId,4),refX,index(systems,refSystemId,3),refY,index(systems,refSystemId,4),round(sqrt((x-refX)^2+(y-refY)^2),3))</f>
        <v>102.323</v>
      </c>
      <c r="I2441" s="28" t="s">
        <v>418</v>
      </c>
      <c r="J2441" s="41"/>
      <c r="K2441" s="28" t="s">
        <v>523</v>
      </c>
      <c r="L2441" s="28" t="s">
        <v>523</v>
      </c>
      <c r="M2441" s="48" t="s">
        <v>524</v>
      </c>
      <c r="N2441" s="28" t="s">
        <v>526</v>
      </c>
      <c r="O2441" s="48" t="s">
        <v>526</v>
      </c>
      <c r="P2441" s="48" t="s">
        <v>526</v>
      </c>
      <c r="Q2441" s="48" t="s">
        <v>526</v>
      </c>
      <c r="R2441" s="48" t="s">
        <v>526</v>
      </c>
      <c r="S2441" s="48" t="s">
        <v>526</v>
      </c>
      <c r="T2441" s="48" t="s">
        <v>526</v>
      </c>
      <c r="U2441" s="48" t="s">
        <v>526</v>
      </c>
      <c r="V2441" s="48" t="s">
        <v>526</v>
      </c>
      <c r="W2441" s="48" t="s">
        <v>526</v>
      </c>
      <c r="X2441" s="48" t="s">
        <v>526</v>
      </c>
      <c r="Y2441" s="48" t="s">
        <v>526</v>
      </c>
      <c r="Z2441" s="48" t="s">
        <v>526</v>
      </c>
      <c r="AA2441" s="48" t="s">
        <v>6265</v>
      </c>
      <c r="AB2441" s="48" t="s">
        <v>6265</v>
      </c>
      <c r="AC2441" s="48" t="s">
        <v>6265</v>
      </c>
      <c r="AD2441" s="48" t="s">
        <v>6265</v>
      </c>
      <c r="AE2441" s="48" t="s">
        <v>6265</v>
      </c>
      <c r="AF2441" s="48" t="s">
        <v>6265</v>
      </c>
      <c r="AG2441" s="48" t="s">
        <v>6265</v>
      </c>
      <c r="AH2441" s="48" t="s">
        <v>6266</v>
      </c>
      <c r="AI2441" s="48" t="s">
        <v>529</v>
      </c>
      <c r="AJ2441" s="48" t="s">
        <v>529</v>
      </c>
      <c r="AK2441" s="48" t="s">
        <v>529</v>
      </c>
      <c r="AL2441" s="48" t="s">
        <v>529</v>
      </c>
      <c r="AM2441" s="48" t="s">
        <v>529</v>
      </c>
      <c r="AN2441" s="48" t="s">
        <v>529</v>
      </c>
      <c r="AO2441" s="48" t="s">
        <v>529</v>
      </c>
      <c r="AP2441" s="48" t="s">
        <v>529</v>
      </c>
      <c r="AQ2441" s="48" t="s">
        <v>529</v>
      </c>
      <c r="AR2441" s="48" t="s">
        <v>529</v>
      </c>
      <c r="AS2441" s="48" t="s">
        <v>833</v>
      </c>
      <c r="AT2441" s="52" t="s">
        <v>833</v>
      </c>
      <c r="AU2441" s="52" t="s">
        <v>833</v>
      </c>
      <c r="AV2441" s="52" t="s">
        <v>833</v>
      </c>
      <c r="AW2441" s="52" t="s">
        <v>417</v>
      </c>
      <c r="AX2441" s="52" t="s">
        <v>417</v>
      </c>
      <c r="AY2441" s="52" t="s">
        <v>417</v>
      </c>
      <c r="AZ2441" s="28" t="s">
        <v>418</v>
      </c>
    </row>
    <row r="2442" ht="15.75" customHeight="1">
      <c r="A2442" s="40">
        <v>2194.0</v>
      </c>
      <c r="B2442" s="28" t="s">
        <v>6267</v>
      </c>
      <c r="C2442" s="41"/>
      <c r="D2442" s="42">
        <f t="array" ref="D2442">index(systems,match($A2442,INDEX(systems,0,1),),3)</f>
        <v>-75.481</v>
      </c>
      <c r="E2442" s="42">
        <f t="array" ref="E2442">index(systems,match($A2442,INDEX(systems,0,1),),4)</f>
        <v>-321.579</v>
      </c>
      <c r="F2442" s="43" t="str">
        <f>IFERROR(__xludf.DUMMYFUNCTION("let(row, match($B2442&amp;if($C2442&lt;&gt;"""","" [""&amp;$C2442&amp;""]"",""""),index(nebulae,,2),0),join("","",iferror(round(index(nebulae,row,5)/2,3),1),iferror(round(index(nebulae,row,6)/2,3),1),0))"),"1,1,0")</f>
        <v>1,1,0</v>
      </c>
      <c r="G2442" s="44" t="s">
        <v>6268</v>
      </c>
      <c r="H2442" s="45">
        <f t="array" ref="H2442">let(systemId,match(A2442,index(systems,0,1),),refSystemId,match($H$1,index(systems,0,1),),x,index(systems,systemId,3),y,index(systems,systemId,4),refX,index(systems,refSystemId,3),refY,index(systems,refSystemId,4),round(sqrt((x-refX)^2+(y-refY)^2),3))</f>
        <v>330.319</v>
      </c>
      <c r="I2442" s="48" t="s">
        <v>408</v>
      </c>
      <c r="J2442" s="41"/>
      <c r="K2442" s="41"/>
      <c r="L2442" s="53"/>
      <c r="M2442" s="28" t="s">
        <v>560</v>
      </c>
      <c r="N2442" s="28" t="s">
        <v>1105</v>
      </c>
      <c r="O2442" s="48" t="s">
        <v>1105</v>
      </c>
      <c r="P2442" s="48" t="s">
        <v>1105</v>
      </c>
      <c r="Q2442" s="48" t="s">
        <v>1105</v>
      </c>
      <c r="R2442" s="48" t="s">
        <v>1105</v>
      </c>
      <c r="S2442" s="48" t="s">
        <v>1105</v>
      </c>
      <c r="T2442" s="48" t="s">
        <v>1105</v>
      </c>
      <c r="U2442" s="48" t="s">
        <v>1110</v>
      </c>
      <c r="V2442" s="48" t="s">
        <v>1110</v>
      </c>
      <c r="W2442" s="48" t="s">
        <v>1110</v>
      </c>
      <c r="X2442" s="48" t="s">
        <v>1110</v>
      </c>
      <c r="Y2442" s="48" t="s">
        <v>1110</v>
      </c>
      <c r="Z2442" s="48" t="s">
        <v>969</v>
      </c>
      <c r="AA2442" s="48" t="s">
        <v>1110</v>
      </c>
      <c r="AB2442" s="48" t="s">
        <v>1110</v>
      </c>
      <c r="AC2442" s="48" t="s">
        <v>1110</v>
      </c>
      <c r="AD2442" s="48" t="s">
        <v>1110</v>
      </c>
      <c r="AE2442" s="48" t="s">
        <v>1110</v>
      </c>
      <c r="AF2442" s="48" t="s">
        <v>1110</v>
      </c>
      <c r="AG2442" s="48" t="s">
        <v>1110</v>
      </c>
      <c r="AH2442" s="48" t="s">
        <v>1110</v>
      </c>
      <c r="AI2442" s="48" t="s">
        <v>1110</v>
      </c>
      <c r="AJ2442" s="48" t="s">
        <v>1110</v>
      </c>
      <c r="AK2442" s="48" t="s">
        <v>1110</v>
      </c>
      <c r="AL2442" s="48" t="s">
        <v>1110</v>
      </c>
      <c r="AM2442" s="48" t="s">
        <v>1110</v>
      </c>
      <c r="AN2442" s="48" t="s">
        <v>1110</v>
      </c>
      <c r="AO2442" s="48" t="s">
        <v>1110</v>
      </c>
      <c r="AP2442" s="48" t="s">
        <v>1110</v>
      </c>
      <c r="AQ2442" s="48" t="s">
        <v>969</v>
      </c>
      <c r="AR2442" s="48" t="s">
        <v>969</v>
      </c>
      <c r="AS2442" s="48" t="s">
        <v>969</v>
      </c>
      <c r="AT2442" s="48" t="s">
        <v>969</v>
      </c>
      <c r="AU2442" s="48" t="s">
        <v>969</v>
      </c>
      <c r="AV2442" s="52" t="s">
        <v>969</v>
      </c>
      <c r="AW2442" s="52" t="s">
        <v>969</v>
      </c>
      <c r="AX2442" s="52" t="s">
        <v>969</v>
      </c>
      <c r="AY2442" s="52" t="s">
        <v>969</v>
      </c>
      <c r="AZ2442" s="51" t="s">
        <v>969</v>
      </c>
    </row>
    <row r="2443" ht="15.75" customHeight="1">
      <c r="A2443" s="40">
        <v>2195.0</v>
      </c>
      <c r="B2443" s="28" t="s">
        <v>6269</v>
      </c>
      <c r="C2443" s="41"/>
      <c r="D2443" s="42">
        <f t="array" ref="D2443">index(systems,match($A2443,INDEX(systems,0,1),),3)</f>
        <v>-506.039</v>
      </c>
      <c r="E2443" s="42">
        <f t="array" ref="E2443">index(systems,match($A2443,INDEX(systems,0,1),),4)</f>
        <v>367.019</v>
      </c>
      <c r="F2443" s="43" t="str">
        <f>IFERROR(__xludf.DUMMYFUNCTION("let(row, match($B2443&amp;if($C2443&lt;&gt;"""","" [""&amp;$C2443&amp;""]"",""""),index(nebulae,,2),0),join("","",iferror(round(index(nebulae,row,5)/2,3),1),iferror(round(index(nebulae,row,6)/2,3),1),0))"),"1,1,0")</f>
        <v>1,1,0</v>
      </c>
      <c r="G2443" s="44" t="s">
        <v>6270</v>
      </c>
      <c r="H2443" s="45">
        <f t="array" ref="H2443">let(systemId,match(A2443,index(systems,0,1),),refSystemId,match($H$1,index(systems,0,1),),x,index(systems,systemId,3),y,index(systems,systemId,4),refX,index(systems,refSystemId,3),refY,index(systems,refSystemId,4),round(sqrt((x-refX)^2+(y-refY)^2),3))</f>
        <v>625.123</v>
      </c>
      <c r="I2443" s="46" t="s">
        <v>408</v>
      </c>
      <c r="J2443" s="46" t="s">
        <v>408</v>
      </c>
      <c r="K2443" s="46" t="s">
        <v>408</v>
      </c>
      <c r="L2443" s="46" t="s">
        <v>408</v>
      </c>
      <c r="M2443" s="46" t="s">
        <v>408</v>
      </c>
      <c r="N2443" s="28" t="s">
        <v>408</v>
      </c>
      <c r="O2443" s="41"/>
      <c r="P2443" s="48" t="s">
        <v>477</v>
      </c>
      <c r="Q2443" s="48" t="s">
        <v>477</v>
      </c>
      <c r="R2443" s="48" t="s">
        <v>477</v>
      </c>
      <c r="S2443" s="48" t="s">
        <v>418</v>
      </c>
      <c r="T2443" s="48" t="s">
        <v>418</v>
      </c>
      <c r="U2443" s="48" t="s">
        <v>418</v>
      </c>
      <c r="V2443" s="48" t="s">
        <v>418</v>
      </c>
      <c r="W2443" s="48" t="s">
        <v>418</v>
      </c>
      <c r="X2443" s="48" t="s">
        <v>418</v>
      </c>
      <c r="Y2443" s="48" t="s">
        <v>422</v>
      </c>
      <c r="Z2443" s="48" t="s">
        <v>422</v>
      </c>
      <c r="AA2443" s="48" t="s">
        <v>422</v>
      </c>
      <c r="AB2443" s="48" t="s">
        <v>422</v>
      </c>
      <c r="AC2443" s="48" t="s">
        <v>422</v>
      </c>
      <c r="AD2443" s="48" t="s">
        <v>422</v>
      </c>
      <c r="AE2443" s="48" t="s">
        <v>422</v>
      </c>
      <c r="AF2443" s="48" t="s">
        <v>422</v>
      </c>
      <c r="AG2443" s="48" t="s">
        <v>422</v>
      </c>
      <c r="AH2443" s="48" t="s">
        <v>422</v>
      </c>
      <c r="AI2443" s="48" t="s">
        <v>422</v>
      </c>
      <c r="AJ2443" s="48" t="s">
        <v>422</v>
      </c>
      <c r="AK2443" s="48" t="s">
        <v>422</v>
      </c>
      <c r="AL2443" s="48" t="s">
        <v>422</v>
      </c>
      <c r="AM2443" s="48" t="s">
        <v>422</v>
      </c>
      <c r="AN2443" s="48" t="s">
        <v>422</v>
      </c>
      <c r="AO2443" s="48" t="s">
        <v>422</v>
      </c>
      <c r="AP2443" s="48" t="s">
        <v>422</v>
      </c>
      <c r="AQ2443" s="48" t="s">
        <v>422</v>
      </c>
      <c r="AR2443" s="48" t="s">
        <v>422</v>
      </c>
      <c r="AS2443" s="48" t="s">
        <v>422</v>
      </c>
      <c r="AT2443" s="48" t="s">
        <v>422</v>
      </c>
      <c r="AU2443" s="48" t="s">
        <v>422</v>
      </c>
      <c r="AV2443" s="48" t="s">
        <v>422</v>
      </c>
      <c r="AW2443" s="48" t="s">
        <v>422</v>
      </c>
      <c r="AX2443" s="48" t="s">
        <v>422</v>
      </c>
      <c r="AY2443" s="48" t="s">
        <v>422</v>
      </c>
      <c r="AZ2443" s="28" t="s">
        <v>422</v>
      </c>
    </row>
    <row r="2444" ht="15.75" customHeight="1">
      <c r="A2444" s="40">
        <v>2196.0</v>
      </c>
      <c r="B2444" s="28" t="s">
        <v>6271</v>
      </c>
      <c r="C2444" s="41"/>
      <c r="D2444" s="42">
        <f t="array" ref="D2444">index(systems,match($A2444,INDEX(systems,0,1),),3)</f>
        <v>-294.477</v>
      </c>
      <c r="E2444" s="42">
        <f t="array" ref="E2444">index(systems,match($A2444,INDEX(systems,0,1),),4)</f>
        <v>-222.067</v>
      </c>
      <c r="F2444" s="43" t="str">
        <f>IFERROR(__xludf.DUMMYFUNCTION("let(row, match($B2444&amp;if($C2444&lt;&gt;"""","" [""&amp;$C2444&amp;""]"",""""),index(nebulae,,2),0),join("","",iferror(round(index(nebulae,row,5)/2,3),1),iferror(round(index(nebulae,row,6)/2,3),1),0))"),"1,1,0")</f>
        <v>1,1,0</v>
      </c>
      <c r="G2444" s="44" t="s">
        <v>6272</v>
      </c>
      <c r="H2444" s="45">
        <f t="array" ref="H2444">let(systemId,match(A2444,index(systems,0,1),),refSystemId,match($H$1,index(systems,0,1),),x,index(systems,systemId,3),y,index(systems,systemId,4),refX,index(systems,refSystemId,3),refY,index(systems,refSystemId,4),round(sqrt((x-refX)^2+(y-refY)^2),3))</f>
        <v>368.823</v>
      </c>
      <c r="I2444" s="28" t="s">
        <v>418</v>
      </c>
      <c r="J2444" s="41"/>
      <c r="K2444" s="41"/>
      <c r="L2444" s="41"/>
      <c r="M2444" s="41"/>
      <c r="N2444" s="28" t="s">
        <v>558</v>
      </c>
      <c r="O2444" s="48" t="s">
        <v>558</v>
      </c>
      <c r="P2444" s="48" t="s">
        <v>560</v>
      </c>
      <c r="Q2444" s="48" t="s">
        <v>560</v>
      </c>
      <c r="R2444" s="48" t="s">
        <v>560</v>
      </c>
      <c r="S2444" s="48" t="s">
        <v>560</v>
      </c>
      <c r="T2444" s="48" t="s">
        <v>560</v>
      </c>
      <c r="U2444" s="48" t="s">
        <v>560</v>
      </c>
      <c r="V2444" s="48" t="s">
        <v>560</v>
      </c>
      <c r="W2444" s="48" t="s">
        <v>560</v>
      </c>
      <c r="X2444" s="48" t="s">
        <v>560</v>
      </c>
      <c r="Y2444" s="48" t="s">
        <v>560</v>
      </c>
      <c r="Z2444" s="48" t="s">
        <v>560</v>
      </c>
      <c r="AA2444" s="48" t="s">
        <v>560</v>
      </c>
      <c r="AB2444" s="48" t="s">
        <v>560</v>
      </c>
      <c r="AC2444" s="48" t="s">
        <v>560</v>
      </c>
      <c r="AD2444" s="48" t="s">
        <v>560</v>
      </c>
      <c r="AE2444" s="48" t="s">
        <v>560</v>
      </c>
      <c r="AF2444" s="48" t="s">
        <v>560</v>
      </c>
      <c r="AG2444" s="48" t="s">
        <v>560</v>
      </c>
      <c r="AH2444" s="48" t="s">
        <v>560</v>
      </c>
      <c r="AI2444" s="48" t="s">
        <v>560</v>
      </c>
      <c r="AJ2444" s="48" t="s">
        <v>560</v>
      </c>
      <c r="AK2444" s="48" t="s">
        <v>560</v>
      </c>
      <c r="AL2444" s="48" t="s">
        <v>560</v>
      </c>
      <c r="AM2444" s="48" t="s">
        <v>560</v>
      </c>
      <c r="AN2444" s="48" t="s">
        <v>560</v>
      </c>
      <c r="AO2444" s="48" t="s">
        <v>560</v>
      </c>
      <c r="AP2444" s="48" t="s">
        <v>560</v>
      </c>
      <c r="AQ2444" s="48" t="s">
        <v>560</v>
      </c>
      <c r="AR2444" s="48" t="s">
        <v>560</v>
      </c>
      <c r="AS2444" s="48" t="s">
        <v>418</v>
      </c>
      <c r="AT2444" s="48" t="s">
        <v>418</v>
      </c>
      <c r="AU2444" s="48" t="s">
        <v>418</v>
      </c>
      <c r="AV2444" s="48" t="s">
        <v>418</v>
      </c>
      <c r="AW2444" s="48" t="s">
        <v>418</v>
      </c>
      <c r="AX2444" s="48" t="s">
        <v>1281</v>
      </c>
      <c r="AY2444" s="48" t="s">
        <v>1281</v>
      </c>
      <c r="AZ2444" s="51" t="s">
        <v>1281</v>
      </c>
    </row>
    <row r="2445" ht="15.75" customHeight="1">
      <c r="A2445" s="40">
        <v>2197.0</v>
      </c>
      <c r="B2445" s="28" t="s">
        <v>6273</v>
      </c>
      <c r="C2445" s="41"/>
      <c r="D2445" s="42">
        <f t="array" ref="D2445">index(systems,match($A2445,INDEX(systems,0,1),),3)</f>
        <v>138.806</v>
      </c>
      <c r="E2445" s="42">
        <f t="array" ref="E2445">index(systems,match($A2445,INDEX(systems,0,1),),4)</f>
        <v>136.951</v>
      </c>
      <c r="F2445" s="43" t="str">
        <f>IFERROR(__xludf.DUMMYFUNCTION("let(row, match($B2445&amp;if($C2445&lt;&gt;"""","" [""&amp;$C2445&amp;""]"",""""),index(nebulae,,2),0),join("","",iferror(round(index(nebulae,row,5)/2,3),1),iferror(round(index(nebulae,row,6)/2,3),1),0))"),"1,1,0")</f>
        <v>1,1,0</v>
      </c>
      <c r="G2445" s="44" t="s">
        <v>6274</v>
      </c>
      <c r="H2445" s="45">
        <f t="array" ref="H2445">let(systemId,match(A2445,index(systems,0,1),),refSystemId,match($H$1,index(systems,0,1),),x,index(systems,systemId,3),y,index(systems,systemId,4),refX,index(systems,refSystemId,3),refY,index(systems,refSystemId,4),round(sqrt((x-refX)^2+(y-refY)^2),3))</f>
        <v>194.994</v>
      </c>
      <c r="I2445" s="53"/>
      <c r="J2445" s="53"/>
      <c r="K2445" s="46" t="s">
        <v>645</v>
      </c>
      <c r="L2445" s="47" t="s">
        <v>646</v>
      </c>
      <c r="M2445" s="47" t="s">
        <v>646</v>
      </c>
      <c r="N2445" s="28" t="s">
        <v>680</v>
      </c>
      <c r="O2445" s="48" t="s">
        <v>680</v>
      </c>
      <c r="P2445" s="48" t="s">
        <v>680</v>
      </c>
      <c r="Q2445" s="48" t="s">
        <v>680</v>
      </c>
      <c r="R2445" s="48" t="s">
        <v>680</v>
      </c>
      <c r="S2445" s="48" t="s">
        <v>680</v>
      </c>
      <c r="T2445" s="48" t="s">
        <v>680</v>
      </c>
      <c r="U2445" s="48" t="s">
        <v>680</v>
      </c>
      <c r="V2445" s="48" t="s">
        <v>680</v>
      </c>
      <c r="W2445" s="48" t="s">
        <v>680</v>
      </c>
      <c r="X2445" s="48" t="s">
        <v>680</v>
      </c>
      <c r="Y2445" s="48" t="s">
        <v>681</v>
      </c>
      <c r="Z2445" s="48" t="s">
        <v>681</v>
      </c>
      <c r="AA2445" s="48" t="s">
        <v>681</v>
      </c>
      <c r="AB2445" s="48" t="s">
        <v>681</v>
      </c>
      <c r="AC2445" s="48" t="s">
        <v>681</v>
      </c>
      <c r="AD2445" s="48" t="s">
        <v>681</v>
      </c>
      <c r="AE2445" s="48" t="s">
        <v>681</v>
      </c>
      <c r="AF2445" s="48" t="s">
        <v>681</v>
      </c>
      <c r="AG2445" s="48" t="s">
        <v>681</v>
      </c>
      <c r="AH2445" s="48" t="s">
        <v>681</v>
      </c>
      <c r="AI2445" s="48" t="s">
        <v>681</v>
      </c>
      <c r="AJ2445" s="48" t="s">
        <v>681</v>
      </c>
      <c r="AK2445" s="48" t="s">
        <v>681</v>
      </c>
      <c r="AL2445" s="48" t="s">
        <v>681</v>
      </c>
      <c r="AM2445" s="48" t="s">
        <v>681</v>
      </c>
      <c r="AN2445" s="48" t="s">
        <v>681</v>
      </c>
      <c r="AO2445" s="48" t="s">
        <v>681</v>
      </c>
      <c r="AP2445" s="48" t="s">
        <v>681</v>
      </c>
      <c r="AQ2445" s="48" t="s">
        <v>681</v>
      </c>
      <c r="AR2445" s="48" t="s">
        <v>681</v>
      </c>
      <c r="AS2445" s="48" t="s">
        <v>681</v>
      </c>
      <c r="AT2445" s="48" t="s">
        <v>681</v>
      </c>
      <c r="AU2445" s="48" t="s">
        <v>681</v>
      </c>
      <c r="AV2445" s="48" t="s">
        <v>681</v>
      </c>
      <c r="AW2445" s="48" t="s">
        <v>681</v>
      </c>
      <c r="AX2445" s="48" t="s">
        <v>681</v>
      </c>
      <c r="AY2445" s="48" t="s">
        <v>681</v>
      </c>
      <c r="AZ2445" s="28" t="s">
        <v>681</v>
      </c>
    </row>
    <row r="2446" ht="15.75" customHeight="1">
      <c r="A2446" s="40">
        <v>2198.0</v>
      </c>
      <c r="B2446" s="28" t="s">
        <v>6275</v>
      </c>
      <c r="C2446" s="41"/>
      <c r="D2446" s="42">
        <f t="array" ref="D2446">index(systems,match($A2446,INDEX(systems,0,1),),3)</f>
        <v>433.735</v>
      </c>
      <c r="E2446" s="42">
        <f t="array" ref="E2446">index(systems,match($A2446,INDEX(systems,0,1),),4)</f>
        <v>-176.369</v>
      </c>
      <c r="F2446" s="43" t="str">
        <f>IFERROR(__xludf.DUMMYFUNCTION("let(row, match($B2446&amp;if($C2446&lt;&gt;"""","" [""&amp;$C2446&amp;""]"",""""),index(nebulae,,2),0),join("","",iferror(round(index(nebulae,row,5)/2,3),1),iferror(round(index(nebulae,row,6)/2,3),1),0))"),"1,1,0")</f>
        <v>1,1,0</v>
      </c>
      <c r="G2446" s="44" t="s">
        <v>6276</v>
      </c>
      <c r="H2446" s="45">
        <f t="array" ref="H2446">let(systemId,match(A2446,index(systems,0,1),),refSystemId,match($H$1,index(systems,0,1),),x,index(systems,systemId,3),y,index(systems,systemId,4),refX,index(systems,refSystemId,3),refY,index(systems,refSystemId,4),round(sqrt((x-refX)^2+(y-refY)^2),3))</f>
        <v>468.222</v>
      </c>
      <c r="I2446" s="28" t="s">
        <v>408</v>
      </c>
      <c r="J2446" s="28" t="s">
        <v>408</v>
      </c>
      <c r="K2446" s="28" t="s">
        <v>408</v>
      </c>
      <c r="L2446" s="28" t="s">
        <v>408</v>
      </c>
      <c r="M2446" s="28" t="s">
        <v>408</v>
      </c>
      <c r="N2446" s="28" t="s">
        <v>408</v>
      </c>
      <c r="O2446" s="41"/>
      <c r="P2446" s="48" t="s">
        <v>597</v>
      </c>
      <c r="Q2446" s="48" t="s">
        <v>597</v>
      </c>
      <c r="R2446" s="48" t="s">
        <v>597</v>
      </c>
      <c r="S2446" s="48" t="s">
        <v>597</v>
      </c>
      <c r="T2446" s="48" t="s">
        <v>597</v>
      </c>
      <c r="U2446" s="48" t="s">
        <v>597</v>
      </c>
      <c r="V2446" s="48" t="s">
        <v>597</v>
      </c>
      <c r="W2446" s="48" t="s">
        <v>597</v>
      </c>
      <c r="X2446" s="48" t="s">
        <v>597</v>
      </c>
      <c r="Y2446" s="48" t="s">
        <v>597</v>
      </c>
      <c r="Z2446" s="48" t="s">
        <v>597</v>
      </c>
      <c r="AA2446" s="48" t="s">
        <v>598</v>
      </c>
      <c r="AB2446" s="48" t="s">
        <v>598</v>
      </c>
      <c r="AC2446" s="48" t="s">
        <v>598</v>
      </c>
      <c r="AD2446" s="48" t="s">
        <v>598</v>
      </c>
      <c r="AE2446" s="48" t="s">
        <v>598</v>
      </c>
      <c r="AF2446" s="48" t="s">
        <v>598</v>
      </c>
      <c r="AG2446" s="48" t="s">
        <v>598</v>
      </c>
      <c r="AH2446" s="48" t="s">
        <v>598</v>
      </c>
      <c r="AI2446" s="48" t="s">
        <v>598</v>
      </c>
      <c r="AJ2446" s="48" t="s">
        <v>598</v>
      </c>
      <c r="AK2446" s="48" t="s">
        <v>598</v>
      </c>
      <c r="AL2446" s="48" t="s">
        <v>598</v>
      </c>
      <c r="AM2446" s="48" t="s">
        <v>598</v>
      </c>
      <c r="AN2446" s="48" t="s">
        <v>598</v>
      </c>
      <c r="AO2446" s="48" t="s">
        <v>597</v>
      </c>
      <c r="AP2446" s="48" t="s">
        <v>597</v>
      </c>
      <c r="AQ2446" s="48" t="s">
        <v>597</v>
      </c>
      <c r="AR2446" s="48" t="s">
        <v>599</v>
      </c>
      <c r="AS2446" s="48" t="s">
        <v>599</v>
      </c>
      <c r="AT2446" s="52" t="s">
        <v>599</v>
      </c>
      <c r="AU2446" s="52" t="s">
        <v>599</v>
      </c>
      <c r="AV2446" s="48" t="s">
        <v>599</v>
      </c>
      <c r="AW2446" s="48" t="s">
        <v>599</v>
      </c>
      <c r="AX2446" s="48" t="s">
        <v>599</v>
      </c>
      <c r="AY2446" s="48" t="s">
        <v>599</v>
      </c>
      <c r="AZ2446" s="28" t="s">
        <v>599</v>
      </c>
    </row>
    <row r="2447" ht="15.75" customHeight="1">
      <c r="A2447" s="40">
        <v>2199.0</v>
      </c>
      <c r="B2447" s="28" t="s">
        <v>6277</v>
      </c>
      <c r="C2447" s="41"/>
      <c r="D2447" s="42">
        <f t="array" ref="D2447">index(systems,match($A2447,INDEX(systems,0,1),),3)</f>
        <v>-253.54</v>
      </c>
      <c r="E2447" s="42">
        <f t="array" ref="E2447">index(systems,match($A2447,INDEX(systems,0,1),),4)</f>
        <v>237.28</v>
      </c>
      <c r="F2447" s="43" t="str">
        <f>IFERROR(__xludf.DUMMYFUNCTION("let(row, match($B2447&amp;if($C2447&lt;&gt;"""","" [""&amp;$C2447&amp;""]"",""""),index(nebulae,,2),0),join("","",iferror(round(index(nebulae,row,5)/2,3),1),iferror(round(index(nebulae,row,6)/2,3),1),0))"),"1,1,0")</f>
        <v>1,1,0</v>
      </c>
      <c r="G2447" s="44" t="s">
        <v>6278</v>
      </c>
      <c r="H2447" s="45">
        <f t="array" ref="H2447">let(systemId,match(A2447,index(systems,0,1),),refSystemId,match($H$1,index(systems,0,1),),x,index(systems,systemId,3),y,index(systems,systemId,4),refX,index(systems,refSystemId,3),refY,index(systems,refSystemId,4),round(sqrt((x-refX)^2+(y-refY)^2),3))</f>
        <v>347.253</v>
      </c>
      <c r="I2447" s="28" t="s">
        <v>408</v>
      </c>
      <c r="J2447" s="28" t="s">
        <v>408</v>
      </c>
      <c r="K2447" s="28" t="s">
        <v>408</v>
      </c>
      <c r="L2447" s="28" t="s">
        <v>408</v>
      </c>
      <c r="M2447" s="48" t="s">
        <v>408</v>
      </c>
      <c r="N2447" s="28" t="s">
        <v>408</v>
      </c>
      <c r="O2447" s="41"/>
      <c r="P2447" s="48" t="s">
        <v>435</v>
      </c>
      <c r="Q2447" s="48" t="s">
        <v>435</v>
      </c>
      <c r="R2447" s="48" t="s">
        <v>435</v>
      </c>
      <c r="S2447" s="48" t="s">
        <v>435</v>
      </c>
      <c r="T2447" s="48" t="s">
        <v>435</v>
      </c>
      <c r="U2447" s="48" t="s">
        <v>435</v>
      </c>
      <c r="V2447" s="48" t="s">
        <v>435</v>
      </c>
      <c r="W2447" s="48" t="s">
        <v>435</v>
      </c>
      <c r="X2447" s="48" t="s">
        <v>435</v>
      </c>
      <c r="Y2447" s="48" t="s">
        <v>422</v>
      </c>
      <c r="Z2447" s="48" t="s">
        <v>422</v>
      </c>
      <c r="AA2447" s="48" t="s">
        <v>422</v>
      </c>
      <c r="AB2447" s="48" t="s">
        <v>422</v>
      </c>
      <c r="AC2447" s="48" t="s">
        <v>422</v>
      </c>
      <c r="AD2447" s="48" t="s">
        <v>422</v>
      </c>
      <c r="AE2447" s="48" t="s">
        <v>422</v>
      </c>
      <c r="AF2447" s="48" t="s">
        <v>422</v>
      </c>
      <c r="AG2447" s="48" t="s">
        <v>422</v>
      </c>
      <c r="AH2447" s="48" t="s">
        <v>422</v>
      </c>
      <c r="AI2447" s="48" t="s">
        <v>422</v>
      </c>
      <c r="AJ2447" s="48" t="s">
        <v>422</v>
      </c>
      <c r="AK2447" s="48" t="s">
        <v>422</v>
      </c>
      <c r="AL2447" s="48" t="s">
        <v>422</v>
      </c>
      <c r="AM2447" s="48" t="s">
        <v>422</v>
      </c>
      <c r="AN2447" s="48" t="s">
        <v>422</v>
      </c>
      <c r="AO2447" s="48" t="s">
        <v>422</v>
      </c>
      <c r="AP2447" s="48" t="s">
        <v>422</v>
      </c>
      <c r="AQ2447" s="48" t="s">
        <v>422</v>
      </c>
      <c r="AR2447" s="48" t="s">
        <v>422</v>
      </c>
      <c r="AS2447" s="48" t="s">
        <v>422</v>
      </c>
      <c r="AT2447" s="48" t="s">
        <v>422</v>
      </c>
      <c r="AU2447" s="48" t="s">
        <v>422</v>
      </c>
      <c r="AV2447" s="48" t="s">
        <v>422</v>
      </c>
      <c r="AW2447" s="48" t="s">
        <v>422</v>
      </c>
      <c r="AX2447" s="48" t="s">
        <v>422</v>
      </c>
      <c r="AY2447" s="48" t="s">
        <v>422</v>
      </c>
      <c r="AZ2447" s="51" t="s">
        <v>422</v>
      </c>
    </row>
    <row r="2448" ht="15.75" customHeight="1">
      <c r="A2448" s="40">
        <v>2200.0</v>
      </c>
      <c r="B2448" s="28" t="s">
        <v>6279</v>
      </c>
      <c r="C2448" s="41"/>
      <c r="D2448" s="42">
        <f t="array" ref="D2448">index(systems,match($A2448,INDEX(systems,0,1),),3)</f>
        <v>-12.675</v>
      </c>
      <c r="E2448" s="42">
        <f t="array" ref="E2448">index(systems,match($A2448,INDEX(systems,0,1),),4)</f>
        <v>57.082</v>
      </c>
      <c r="F2448" s="43" t="str">
        <f>IFERROR(__xludf.DUMMYFUNCTION("let(row, match($B2448&amp;if($C2448&lt;&gt;"""","" [""&amp;$C2448&amp;""]"",""""),index(nebulae,,2),0),join("","",iferror(round(index(nebulae,row,5)/2,3),1),iferror(round(index(nebulae,row,6)/2,3),1),0))"),"1,1,0")</f>
        <v>1,1,0</v>
      </c>
      <c r="G2448" s="44" t="s">
        <v>6280</v>
      </c>
      <c r="H2448" s="109">
        <f t="array" ref="H2448">let(systemId,match(A2448,index(systems,0,1),),refSystemId,match($H$1,index(systems,0,1),),x,index(systems,systemId,3),y,index(systems,systemId,4),refX,index(systems,refSystemId,3),refY,index(systems,refSystemId,4),round(sqrt((x-refX)^2+(y-refY)^2),3))</f>
        <v>58.472</v>
      </c>
      <c r="I2448" s="28" t="s">
        <v>408</v>
      </c>
      <c r="J2448" s="69" t="s">
        <v>408</v>
      </c>
      <c r="K2448" s="60" t="s">
        <v>408</v>
      </c>
      <c r="L2448" s="28" t="s">
        <v>408</v>
      </c>
      <c r="M2448" s="41"/>
      <c r="N2448" s="28" t="s">
        <v>925</v>
      </c>
      <c r="O2448" s="48" t="s">
        <v>925</v>
      </c>
      <c r="P2448" s="48" t="s">
        <v>925</v>
      </c>
      <c r="Q2448" s="48" t="s">
        <v>925</v>
      </c>
      <c r="R2448" s="48" t="s">
        <v>926</v>
      </c>
      <c r="S2448" s="48" t="s">
        <v>641</v>
      </c>
      <c r="T2448" s="48" t="s">
        <v>641</v>
      </c>
      <c r="U2448" s="48" t="s">
        <v>927</v>
      </c>
      <c r="V2448" s="48" t="s">
        <v>927</v>
      </c>
      <c r="W2448" s="48" t="s">
        <v>928</v>
      </c>
      <c r="X2448" s="48" t="s">
        <v>641</v>
      </c>
      <c r="Y2448" s="48" t="s">
        <v>886</v>
      </c>
      <c r="Z2448" s="48" t="s">
        <v>641</v>
      </c>
      <c r="AA2448" s="48" t="s">
        <v>831</v>
      </c>
      <c r="AB2448" s="48" t="s">
        <v>831</v>
      </c>
      <c r="AC2448" s="48" t="s">
        <v>831</v>
      </c>
      <c r="AD2448" s="48" t="s">
        <v>831</v>
      </c>
      <c r="AE2448" s="48" t="s">
        <v>831</v>
      </c>
      <c r="AF2448" s="48" t="s">
        <v>831</v>
      </c>
      <c r="AG2448" s="48" t="s">
        <v>831</v>
      </c>
      <c r="AH2448" s="48" t="s">
        <v>832</v>
      </c>
      <c r="AI2448" s="48" t="s">
        <v>529</v>
      </c>
      <c r="AJ2448" s="48" t="s">
        <v>529</v>
      </c>
      <c r="AK2448" s="48" t="s">
        <v>529</v>
      </c>
      <c r="AL2448" s="48" t="s">
        <v>529</v>
      </c>
      <c r="AM2448" s="48" t="s">
        <v>529</v>
      </c>
      <c r="AN2448" s="48" t="s">
        <v>886</v>
      </c>
      <c r="AO2448" s="48" t="s">
        <v>886</v>
      </c>
      <c r="AP2448" s="48" t="s">
        <v>886</v>
      </c>
      <c r="AQ2448" s="48" t="s">
        <v>516</v>
      </c>
      <c r="AR2448" s="48" t="s">
        <v>517</v>
      </c>
      <c r="AS2448" s="48" t="s">
        <v>894</v>
      </c>
      <c r="AT2448" s="52" t="s">
        <v>894</v>
      </c>
      <c r="AU2448" s="52" t="s">
        <v>894</v>
      </c>
      <c r="AV2448" s="48" t="s">
        <v>894</v>
      </c>
      <c r="AW2448" s="48" t="s">
        <v>418</v>
      </c>
      <c r="AX2448" s="48" t="s">
        <v>895</v>
      </c>
      <c r="AY2448" s="48" t="s">
        <v>895</v>
      </c>
      <c r="AZ2448" s="28" t="s">
        <v>896</v>
      </c>
    </row>
    <row r="2449" ht="15.75" customHeight="1">
      <c r="A2449" s="40">
        <v>2201.0</v>
      </c>
      <c r="B2449" s="28" t="s">
        <v>6281</v>
      </c>
      <c r="C2449" s="41"/>
      <c r="D2449" s="42">
        <f t="array" ref="D2449">index(systems,match($A2449,INDEX(systems,0,1),),3)</f>
        <v>-391.123</v>
      </c>
      <c r="E2449" s="42">
        <f t="array" ref="E2449">index(systems,match($A2449,INDEX(systems,0,1),),4)</f>
        <v>-128.993</v>
      </c>
      <c r="F2449" s="43" t="str">
        <f>IFERROR(__xludf.DUMMYFUNCTION("let(row, match($B2449&amp;if($C2449&lt;&gt;"""","" [""&amp;$C2449&amp;""]"",""""),index(nebulae,,2),0),join("","",iferror(round(index(nebulae,row,5)/2,3),1),iferror(round(index(nebulae,row,6)/2,3),1),0))"),"1,1,0")</f>
        <v>1,1,0</v>
      </c>
      <c r="G2449" s="44" t="s">
        <v>6282</v>
      </c>
      <c r="H2449" s="45">
        <f t="array" ref="H2449">let(systemId,match(A2449,index(systems,0,1),),refSystemId,match($H$1,index(systems,0,1),),x,index(systems,systemId,3),y,index(systems,systemId,4),refX,index(systems,refSystemId,3),refY,index(systems,refSystemId,4),round(sqrt((x-refX)^2+(y-refY)^2),3))</f>
        <v>411.845</v>
      </c>
      <c r="I2449" s="46" t="s">
        <v>408</v>
      </c>
      <c r="J2449" s="46" t="s">
        <v>408</v>
      </c>
      <c r="K2449" s="46" t="s">
        <v>408</v>
      </c>
      <c r="L2449" s="46" t="s">
        <v>408</v>
      </c>
      <c r="M2449" s="46" t="s">
        <v>408</v>
      </c>
      <c r="N2449" s="28" t="s">
        <v>408</v>
      </c>
      <c r="O2449" s="41"/>
      <c r="P2449" s="48" t="s">
        <v>560</v>
      </c>
      <c r="Q2449" s="48" t="s">
        <v>560</v>
      </c>
      <c r="R2449" s="48" t="s">
        <v>560</v>
      </c>
      <c r="S2449" s="48" t="s">
        <v>560</v>
      </c>
      <c r="T2449" s="48" t="s">
        <v>560</v>
      </c>
      <c r="U2449" s="48" t="s">
        <v>560</v>
      </c>
      <c r="V2449" s="48" t="s">
        <v>560</v>
      </c>
      <c r="W2449" s="48" t="s">
        <v>560</v>
      </c>
      <c r="X2449" s="48" t="s">
        <v>560</v>
      </c>
      <c r="Y2449" s="48" t="s">
        <v>560</v>
      </c>
      <c r="Z2449" s="48" t="s">
        <v>560</v>
      </c>
      <c r="AA2449" s="48" t="s">
        <v>560</v>
      </c>
      <c r="AB2449" s="48" t="s">
        <v>560</v>
      </c>
      <c r="AC2449" s="48" t="s">
        <v>560</v>
      </c>
      <c r="AD2449" s="48" t="s">
        <v>560</v>
      </c>
      <c r="AE2449" s="48" t="s">
        <v>560</v>
      </c>
      <c r="AF2449" s="48" t="s">
        <v>560</v>
      </c>
      <c r="AG2449" s="48" t="s">
        <v>560</v>
      </c>
      <c r="AH2449" s="48" t="s">
        <v>560</v>
      </c>
      <c r="AI2449" s="48" t="s">
        <v>560</v>
      </c>
      <c r="AJ2449" s="48" t="s">
        <v>560</v>
      </c>
      <c r="AK2449" s="48" t="s">
        <v>560</v>
      </c>
      <c r="AL2449" s="48" t="s">
        <v>560</v>
      </c>
      <c r="AM2449" s="48" t="s">
        <v>560</v>
      </c>
      <c r="AN2449" s="48" t="s">
        <v>560</v>
      </c>
      <c r="AO2449" s="48" t="s">
        <v>560</v>
      </c>
      <c r="AP2449" s="48" t="s">
        <v>560</v>
      </c>
      <c r="AQ2449" s="48" t="s">
        <v>560</v>
      </c>
      <c r="AR2449" s="48" t="s">
        <v>560</v>
      </c>
      <c r="AS2449" s="48" t="s">
        <v>418</v>
      </c>
      <c r="AT2449" s="48" t="s">
        <v>418</v>
      </c>
      <c r="AU2449" s="48" t="s">
        <v>418</v>
      </c>
      <c r="AV2449" s="48" t="s">
        <v>418</v>
      </c>
      <c r="AW2449" s="48" t="s">
        <v>418</v>
      </c>
      <c r="AX2449" s="48" t="s">
        <v>487</v>
      </c>
      <c r="AY2449" s="48" t="s">
        <v>487</v>
      </c>
      <c r="AZ2449" s="51" t="s">
        <v>487</v>
      </c>
    </row>
    <row r="2450" ht="15.75" customHeight="1">
      <c r="A2450" s="40">
        <v>3157.0</v>
      </c>
      <c r="B2450" s="28" t="s">
        <v>6283</v>
      </c>
      <c r="C2450" s="41"/>
      <c r="D2450" s="42">
        <f t="array" ref="D2450">index(systems,match($A2450,INDEX(systems,0,1),),3)</f>
        <v>58.465</v>
      </c>
      <c r="E2450" s="42">
        <f t="array" ref="E2450">index(systems,match($A2450,INDEX(systems,0,1),),4)</f>
        <v>-458.791</v>
      </c>
      <c r="F2450" s="43" t="str">
        <f>IFERROR(__xludf.DUMMYFUNCTION("let(row, match($B2450&amp;if($C2450&lt;&gt;"""","" [""&amp;$C2450&amp;""]"",""""),index(nebulae,,2),0),join("","",iferror(round(index(nebulae,row,5)/2,3),1),iferror(round(index(nebulae,row,6)/2,3),1),0))"),"1,1,0")</f>
        <v>1,1,0</v>
      </c>
      <c r="G2450" s="44" t="s">
        <v>6284</v>
      </c>
      <c r="H2450" s="45">
        <f t="array" ref="H2450">let(systemId,match(A2450,index(systems,0,1),),refSystemId,match($H$1,index(systems,0,1),),x,index(systems,systemId,3),y,index(systems,systemId,4),refX,index(systems,refSystemId,3),refY,index(systems,refSystemId,4),round(sqrt((x-refX)^2+(y-refY)^2),3))</f>
        <v>462.501</v>
      </c>
      <c r="I2450" s="56" t="s">
        <v>408</v>
      </c>
      <c r="J2450" s="56" t="s">
        <v>408</v>
      </c>
      <c r="K2450" s="56" t="s">
        <v>408</v>
      </c>
      <c r="L2450" s="56" t="s">
        <v>408</v>
      </c>
      <c r="M2450" s="56" t="s">
        <v>408</v>
      </c>
      <c r="N2450" s="56" t="s">
        <v>408</v>
      </c>
      <c r="O2450" s="55"/>
      <c r="P2450" s="56" t="s">
        <v>408</v>
      </c>
      <c r="Q2450" s="51" t="s">
        <v>418</v>
      </c>
      <c r="R2450" s="56" t="s">
        <v>418</v>
      </c>
      <c r="S2450" s="56" t="s">
        <v>418</v>
      </c>
      <c r="T2450" s="51" t="s">
        <v>418</v>
      </c>
      <c r="U2450" s="56" t="s">
        <v>418</v>
      </c>
      <c r="V2450" s="51" t="s">
        <v>418</v>
      </c>
      <c r="W2450" s="56" t="s">
        <v>418</v>
      </c>
      <c r="X2450" s="51" t="s">
        <v>418</v>
      </c>
      <c r="Y2450" s="51" t="s">
        <v>418</v>
      </c>
      <c r="Z2450" s="48" t="s">
        <v>422</v>
      </c>
      <c r="AA2450" s="56" t="s">
        <v>422</v>
      </c>
      <c r="AB2450" s="56" t="s">
        <v>422</v>
      </c>
      <c r="AC2450" s="56" t="s">
        <v>422</v>
      </c>
      <c r="AD2450" s="56" t="s">
        <v>422</v>
      </c>
      <c r="AE2450" s="56" t="s">
        <v>422</v>
      </c>
      <c r="AF2450" s="56" t="s">
        <v>422</v>
      </c>
      <c r="AG2450" s="56" t="s">
        <v>422</v>
      </c>
      <c r="AH2450" s="56" t="s">
        <v>422</v>
      </c>
      <c r="AI2450" s="56" t="s">
        <v>422</v>
      </c>
      <c r="AJ2450" s="56" t="s">
        <v>422</v>
      </c>
      <c r="AK2450" s="56" t="s">
        <v>422</v>
      </c>
      <c r="AL2450" s="56" t="s">
        <v>422</v>
      </c>
      <c r="AM2450" s="56" t="s">
        <v>422</v>
      </c>
      <c r="AN2450" s="56" t="s">
        <v>422</v>
      </c>
      <c r="AO2450" s="56" t="s">
        <v>422</v>
      </c>
      <c r="AP2450" s="56" t="s">
        <v>422</v>
      </c>
      <c r="AQ2450" s="56" t="s">
        <v>422</v>
      </c>
      <c r="AR2450" s="56" t="s">
        <v>422</v>
      </c>
      <c r="AS2450" s="56" t="s">
        <v>422</v>
      </c>
      <c r="AT2450" s="56" t="s">
        <v>422</v>
      </c>
      <c r="AU2450" s="56" t="s">
        <v>422</v>
      </c>
      <c r="AV2450" s="56" t="s">
        <v>422</v>
      </c>
      <c r="AW2450" s="56" t="s">
        <v>422</v>
      </c>
      <c r="AX2450" s="56" t="s">
        <v>422</v>
      </c>
      <c r="AY2450" s="56" t="s">
        <v>422</v>
      </c>
      <c r="AZ2450" s="28" t="s">
        <v>422</v>
      </c>
    </row>
    <row r="2451" ht="15.75" customHeight="1">
      <c r="A2451" s="40">
        <v>2202.0</v>
      </c>
      <c r="B2451" s="28" t="s">
        <v>6285</v>
      </c>
      <c r="C2451" s="41"/>
      <c r="D2451" s="42">
        <f t="array" ref="D2451">index(systems,match($A2451,INDEX(systems,0,1),),3)</f>
        <v>80.598</v>
      </c>
      <c r="E2451" s="42">
        <f t="array" ref="E2451">index(systems,match($A2451,INDEX(systems,0,1),),4)</f>
        <v>35.873</v>
      </c>
      <c r="F2451" s="43" t="str">
        <f>IFERROR(__xludf.DUMMYFUNCTION("let(row, match($B2451&amp;if($C2451&lt;&gt;"""","" [""&amp;$C2451&amp;""]"",""""),index(nebulae,,2),0),join("","",iferror(round(index(nebulae,row,5)/2,3),1),iferror(round(index(nebulae,row,6)/2,3),1),0))"),"1,1,0")</f>
        <v>1,1,0</v>
      </c>
      <c r="G2451" s="44" t="s">
        <v>6286</v>
      </c>
      <c r="H2451" s="45">
        <f t="array" ref="H2451">let(systemId,match(A2451,index(systems,0,1),),refSystemId,match($H$1,index(systems,0,1),),x,index(systems,systemId,3),y,index(systems,systemId,4),refX,index(systems,refSystemId,3),refY,index(systems,refSystemId,4),round(sqrt((x-refX)^2+(y-refY)^2),3))</f>
        <v>88.221</v>
      </c>
      <c r="I2451" s="41"/>
      <c r="J2451" s="28" t="s">
        <v>418</v>
      </c>
      <c r="K2451" s="28" t="s">
        <v>418</v>
      </c>
      <c r="L2451" s="41"/>
      <c r="M2451" s="41"/>
      <c r="N2451" s="28" t="s">
        <v>647</v>
      </c>
      <c r="O2451" s="48" t="s">
        <v>647</v>
      </c>
      <c r="P2451" s="48" t="s">
        <v>647</v>
      </c>
      <c r="Q2451" s="48" t="s">
        <v>647</v>
      </c>
      <c r="R2451" s="48" t="s">
        <v>647</v>
      </c>
      <c r="S2451" s="48" t="s">
        <v>647</v>
      </c>
      <c r="T2451" s="48" t="s">
        <v>647</v>
      </c>
      <c r="U2451" s="48" t="s">
        <v>587</v>
      </c>
      <c r="V2451" s="48" t="s">
        <v>587</v>
      </c>
      <c r="W2451" s="48" t="s">
        <v>587</v>
      </c>
      <c r="X2451" s="48" t="s">
        <v>587</v>
      </c>
      <c r="Y2451" s="48" t="s">
        <v>929</v>
      </c>
      <c r="Z2451" s="48" t="s">
        <v>929</v>
      </c>
      <c r="AA2451" s="48" t="s">
        <v>929</v>
      </c>
      <c r="AB2451" s="48" t="s">
        <v>929</v>
      </c>
      <c r="AC2451" s="48" t="s">
        <v>929</v>
      </c>
      <c r="AD2451" s="48" t="s">
        <v>929</v>
      </c>
      <c r="AE2451" s="48" t="s">
        <v>929</v>
      </c>
      <c r="AF2451" s="48" t="s">
        <v>929</v>
      </c>
      <c r="AG2451" s="48" t="s">
        <v>929</v>
      </c>
      <c r="AH2451" s="48" t="s">
        <v>929</v>
      </c>
      <c r="AI2451" s="48" t="s">
        <v>929</v>
      </c>
      <c r="AJ2451" s="48" t="s">
        <v>929</v>
      </c>
      <c r="AK2451" s="48" t="s">
        <v>929</v>
      </c>
      <c r="AL2451" s="48" t="s">
        <v>929</v>
      </c>
      <c r="AM2451" s="48" t="s">
        <v>929</v>
      </c>
      <c r="AN2451" s="48" t="s">
        <v>929</v>
      </c>
      <c r="AO2451" s="48" t="s">
        <v>929</v>
      </c>
      <c r="AP2451" s="48" t="s">
        <v>929</v>
      </c>
      <c r="AQ2451" s="48" t="s">
        <v>587</v>
      </c>
      <c r="AR2451" s="48" t="s">
        <v>587</v>
      </c>
      <c r="AS2451" s="48" t="s">
        <v>586</v>
      </c>
      <c r="AT2451" s="48" t="s">
        <v>586</v>
      </c>
      <c r="AU2451" s="48" t="s">
        <v>586</v>
      </c>
      <c r="AV2451" s="48" t="s">
        <v>586</v>
      </c>
      <c r="AW2451" s="48" t="s">
        <v>649</v>
      </c>
      <c r="AX2451" s="48" t="s">
        <v>929</v>
      </c>
      <c r="AY2451" s="48" t="s">
        <v>929</v>
      </c>
      <c r="AZ2451" s="28" t="s">
        <v>929</v>
      </c>
    </row>
    <row r="2452" ht="15.75" customHeight="1">
      <c r="A2452" s="40">
        <v>2203.0</v>
      </c>
      <c r="B2452" s="28" t="s">
        <v>6287</v>
      </c>
      <c r="C2452" s="41"/>
      <c r="D2452" s="42">
        <f t="array" ref="D2452">index(systems,match($A2452,INDEX(systems,0,1),),3)</f>
        <v>137.775</v>
      </c>
      <c r="E2452" s="42">
        <f t="array" ref="E2452">index(systems,match($A2452,INDEX(systems,0,1),),4)</f>
        <v>42.859</v>
      </c>
      <c r="F2452" s="43" t="str">
        <f>IFERROR(__xludf.DUMMYFUNCTION("let(row, match($B2452&amp;if($C2452&lt;&gt;"""","" [""&amp;$C2452&amp;""]"",""""),index(nebulae,,2),0),join("","",iferror(round(index(nebulae,row,5)/2,3),1),iferror(round(index(nebulae,row,6)/2,3),1),0))"),"1,1,0")</f>
        <v>1,1,0</v>
      </c>
      <c r="G2452" s="44" t="s">
        <v>6288</v>
      </c>
      <c r="H2452" s="45">
        <f t="array" ref="H2452">let(systemId,match(A2452,index(systems,0,1),),refSystemId,match($H$1,index(systems,0,1),),x,index(systems,systemId,3),y,index(systems,systemId,4),refX,index(systems,refSystemId,3),refY,index(systems,refSystemId,4),round(sqrt((x-refX)^2+(y-refY)^2),3))</f>
        <v>144.287</v>
      </c>
      <c r="I2452" s="41"/>
      <c r="J2452" s="28" t="s">
        <v>418</v>
      </c>
      <c r="K2452" s="28" t="s">
        <v>418</v>
      </c>
      <c r="L2452" s="41"/>
      <c r="M2452" s="41"/>
      <c r="N2452" s="28" t="s">
        <v>876</v>
      </c>
      <c r="O2452" s="48" t="s">
        <v>876</v>
      </c>
      <c r="P2452" s="48" t="s">
        <v>876</v>
      </c>
      <c r="Q2452" s="48" t="s">
        <v>876</v>
      </c>
      <c r="R2452" s="48" t="s">
        <v>876</v>
      </c>
      <c r="S2452" s="48" t="s">
        <v>876</v>
      </c>
      <c r="T2452" s="48" t="s">
        <v>876</v>
      </c>
      <c r="U2452" s="48" t="s">
        <v>876</v>
      </c>
      <c r="V2452" s="48" t="s">
        <v>876</v>
      </c>
      <c r="W2452" s="48" t="s">
        <v>876</v>
      </c>
      <c r="X2452" s="48" t="s">
        <v>876</v>
      </c>
      <c r="Y2452" s="48" t="s">
        <v>876</v>
      </c>
      <c r="Z2452" s="48" t="s">
        <v>876</v>
      </c>
      <c r="AA2452" s="48" t="s">
        <v>876</v>
      </c>
      <c r="AB2452" s="48" t="s">
        <v>876</v>
      </c>
      <c r="AC2452" s="48" t="s">
        <v>876</v>
      </c>
      <c r="AD2452" s="48" t="s">
        <v>876</v>
      </c>
      <c r="AE2452" s="48" t="s">
        <v>876</v>
      </c>
      <c r="AF2452" s="48" t="s">
        <v>876</v>
      </c>
      <c r="AG2452" s="48" t="s">
        <v>876</v>
      </c>
      <c r="AH2452" s="48" t="s">
        <v>876</v>
      </c>
      <c r="AI2452" s="48" t="s">
        <v>876</v>
      </c>
      <c r="AJ2452" s="48" t="s">
        <v>876</v>
      </c>
      <c r="AK2452" s="48" t="s">
        <v>876</v>
      </c>
      <c r="AL2452" s="48" t="s">
        <v>876</v>
      </c>
      <c r="AM2452" s="48" t="s">
        <v>876</v>
      </c>
      <c r="AN2452" s="48" t="s">
        <v>876</v>
      </c>
      <c r="AO2452" s="48" t="s">
        <v>876</v>
      </c>
      <c r="AP2452" s="48" t="s">
        <v>876</v>
      </c>
      <c r="AQ2452" s="48" t="s">
        <v>876</v>
      </c>
      <c r="AR2452" s="48" t="s">
        <v>876</v>
      </c>
      <c r="AS2452" s="48" t="s">
        <v>586</v>
      </c>
      <c r="AT2452" s="48" t="s">
        <v>586</v>
      </c>
      <c r="AU2452" s="48" t="s">
        <v>586</v>
      </c>
      <c r="AV2452" s="48" t="s">
        <v>586</v>
      </c>
      <c r="AW2452" s="48" t="s">
        <v>418</v>
      </c>
      <c r="AX2452" s="48" t="s">
        <v>876</v>
      </c>
      <c r="AY2452" s="48" t="s">
        <v>876</v>
      </c>
      <c r="AZ2452" s="28" t="s">
        <v>876</v>
      </c>
    </row>
    <row r="2453" ht="15.75" customHeight="1">
      <c r="A2453" s="40">
        <v>2204.0</v>
      </c>
      <c r="B2453" s="28" t="s">
        <v>6289</v>
      </c>
      <c r="C2453" s="41"/>
      <c r="D2453" s="42">
        <f t="array" ref="D2453">index(systems,match($A2453,INDEX(systems,0,1),),3)</f>
        <v>-15.002</v>
      </c>
      <c r="E2453" s="42">
        <f t="array" ref="E2453">index(systems,match($A2453,INDEX(systems,0,1),),4)</f>
        <v>-344.373</v>
      </c>
      <c r="F2453" s="43" t="str">
        <f>IFERROR(__xludf.DUMMYFUNCTION("let(row, match($B2453&amp;if($C2453&lt;&gt;"""","" [""&amp;$C2453&amp;""]"",""""),index(nebulae,,2),0),join("","",iferror(round(index(nebulae,row,5)/2,3),1),iferror(round(index(nebulae,row,6)/2,3),1),0))"),"1,1,0")</f>
        <v>1,1,0</v>
      </c>
      <c r="G2453" s="44" t="s">
        <v>6290</v>
      </c>
      <c r="H2453" s="45">
        <f t="array" ref="H2453">let(systemId,match(A2453,index(systems,0,1),),refSystemId,match($H$1,index(systems,0,1),),x,index(systems,systemId,3),y,index(systems,systemId,4),refX,index(systems,refSystemId,3),refY,index(systems,refSystemId,4),round(sqrt((x-refX)^2+(y-refY)^2),3))</f>
        <v>344.7</v>
      </c>
      <c r="I2453" s="47" t="s">
        <v>408</v>
      </c>
      <c r="J2453" s="53"/>
      <c r="K2453" s="53"/>
      <c r="L2453" s="53"/>
      <c r="M2453" s="46" t="s">
        <v>418</v>
      </c>
      <c r="N2453" s="28" t="s">
        <v>1027</v>
      </c>
      <c r="O2453" s="48" t="s">
        <v>1027</v>
      </c>
      <c r="P2453" s="48" t="s">
        <v>1027</v>
      </c>
      <c r="Q2453" s="48" t="s">
        <v>1027</v>
      </c>
      <c r="R2453" s="48" t="s">
        <v>1027</v>
      </c>
      <c r="S2453" s="48" t="s">
        <v>1027</v>
      </c>
      <c r="T2453" s="48" t="s">
        <v>1027</v>
      </c>
      <c r="U2453" s="48" t="s">
        <v>1027</v>
      </c>
      <c r="V2453" s="48" t="s">
        <v>1027</v>
      </c>
      <c r="W2453" s="48" t="s">
        <v>1027</v>
      </c>
      <c r="X2453" s="48" t="s">
        <v>1027</v>
      </c>
      <c r="Y2453" s="48" t="s">
        <v>1110</v>
      </c>
      <c r="Z2453" s="48" t="s">
        <v>969</v>
      </c>
      <c r="AA2453" s="48" t="s">
        <v>1110</v>
      </c>
      <c r="AB2453" s="48" t="s">
        <v>1110</v>
      </c>
      <c r="AC2453" s="48" t="s">
        <v>1110</v>
      </c>
      <c r="AD2453" s="48" t="s">
        <v>1110</v>
      </c>
      <c r="AE2453" s="48" t="s">
        <v>1110</v>
      </c>
      <c r="AF2453" s="48" t="s">
        <v>1110</v>
      </c>
      <c r="AG2453" s="48" t="s">
        <v>1110</v>
      </c>
      <c r="AH2453" s="48" t="s">
        <v>1110</v>
      </c>
      <c r="AI2453" s="48" t="s">
        <v>1110</v>
      </c>
      <c r="AJ2453" s="48" t="s">
        <v>1110</v>
      </c>
      <c r="AK2453" s="48" t="s">
        <v>1110</v>
      </c>
      <c r="AL2453" s="48" t="s">
        <v>1110</v>
      </c>
      <c r="AM2453" s="48" t="s">
        <v>1110</v>
      </c>
      <c r="AN2453" s="48" t="s">
        <v>1110</v>
      </c>
      <c r="AO2453" s="48" t="s">
        <v>1110</v>
      </c>
      <c r="AP2453" s="48" t="s">
        <v>1110</v>
      </c>
      <c r="AQ2453" s="48" t="s">
        <v>969</v>
      </c>
      <c r="AR2453" s="48" t="s">
        <v>969</v>
      </c>
      <c r="AS2453" s="48" t="s">
        <v>969</v>
      </c>
      <c r="AT2453" s="48" t="s">
        <v>969</v>
      </c>
      <c r="AU2453" s="48" t="s">
        <v>969</v>
      </c>
      <c r="AV2453" s="48" t="s">
        <v>1566</v>
      </c>
      <c r="AW2453" s="48" t="s">
        <v>1566</v>
      </c>
      <c r="AX2453" s="48" t="s">
        <v>1566</v>
      </c>
      <c r="AY2453" s="48" t="s">
        <v>1566</v>
      </c>
      <c r="AZ2453" s="28" t="s">
        <v>969</v>
      </c>
    </row>
    <row r="2454" ht="15.75" customHeight="1">
      <c r="A2454" s="40">
        <v>2205.0</v>
      </c>
      <c r="B2454" s="28" t="s">
        <v>6291</v>
      </c>
      <c r="C2454" s="41"/>
      <c r="D2454" s="42">
        <f t="array" ref="D2454">index(systems,match($A2454,INDEX(systems,0,1),),3)</f>
        <v>134.415</v>
      </c>
      <c r="E2454" s="42">
        <f t="array" ref="E2454">index(systems,match($A2454,INDEX(systems,0,1),),4)</f>
        <v>-286.986</v>
      </c>
      <c r="F2454" s="43" t="str">
        <f>IFERROR(__xludf.DUMMYFUNCTION("let(row, match($B2454&amp;if($C2454&lt;&gt;"""","" [""&amp;$C2454&amp;""]"",""""),index(nebulae,,2),0),join("","",iferror(round(index(nebulae,row,5)/2,3),1),iferror(round(index(nebulae,row,6)/2,3),1),0))"),"1,1,0")</f>
        <v>1,1,0</v>
      </c>
      <c r="G2454" s="44" t="s">
        <v>6292</v>
      </c>
      <c r="H2454" s="45">
        <f t="array" ref="H2454">let(systemId,match(A2454,index(systems,0,1),),refSystemId,match($H$1,index(systems,0,1),),x,index(systems,systemId,3),y,index(systems,systemId,4),refX,index(systems,refSystemId,3),refY,index(systems,refSystemId,4),round(sqrt((x-refX)^2+(y-refY)^2),3))</f>
        <v>316.904</v>
      </c>
      <c r="I2454" s="41"/>
      <c r="J2454" s="28" t="s">
        <v>418</v>
      </c>
      <c r="K2454" s="41"/>
      <c r="L2454" s="41"/>
      <c r="M2454" s="28" t="s">
        <v>500</v>
      </c>
      <c r="N2454" s="28" t="s">
        <v>490</v>
      </c>
      <c r="O2454" s="48" t="s">
        <v>490</v>
      </c>
      <c r="P2454" s="48" t="s">
        <v>490</v>
      </c>
      <c r="Q2454" s="48" t="s">
        <v>490</v>
      </c>
      <c r="R2454" s="48" t="s">
        <v>490</v>
      </c>
      <c r="S2454" s="48" t="s">
        <v>490</v>
      </c>
      <c r="T2454" s="48" t="s">
        <v>490</v>
      </c>
      <c r="U2454" s="48" t="s">
        <v>490</v>
      </c>
      <c r="V2454" s="48" t="s">
        <v>490</v>
      </c>
      <c r="W2454" s="48" t="s">
        <v>490</v>
      </c>
      <c r="X2454" s="48" t="s">
        <v>1709</v>
      </c>
      <c r="Y2454" s="48" t="s">
        <v>492</v>
      </c>
      <c r="Z2454" s="48" t="s">
        <v>492</v>
      </c>
      <c r="AA2454" s="48" t="s">
        <v>493</v>
      </c>
      <c r="AB2454" s="48" t="s">
        <v>493</v>
      </c>
      <c r="AC2454" s="48" t="s">
        <v>493</v>
      </c>
      <c r="AD2454" s="48" t="s">
        <v>493</v>
      </c>
      <c r="AE2454" s="48" t="s">
        <v>493</v>
      </c>
      <c r="AF2454" s="48" t="s">
        <v>493</v>
      </c>
      <c r="AG2454" s="48" t="s">
        <v>493</v>
      </c>
      <c r="AH2454" s="48" t="s">
        <v>493</v>
      </c>
      <c r="AI2454" s="48" t="s">
        <v>493</v>
      </c>
      <c r="AJ2454" s="48" t="s">
        <v>493</v>
      </c>
      <c r="AK2454" s="48" t="s">
        <v>493</v>
      </c>
      <c r="AL2454" s="48" t="s">
        <v>493</v>
      </c>
      <c r="AM2454" s="48" t="s">
        <v>493</v>
      </c>
      <c r="AN2454" s="48" t="s">
        <v>493</v>
      </c>
      <c r="AO2454" s="48" t="s">
        <v>492</v>
      </c>
      <c r="AP2454" s="48" t="s">
        <v>492</v>
      </c>
      <c r="AQ2454" s="48" t="s">
        <v>492</v>
      </c>
      <c r="AR2454" s="48" t="s">
        <v>492</v>
      </c>
      <c r="AS2454" s="48" t="s">
        <v>492</v>
      </c>
      <c r="AT2454" s="48" t="s">
        <v>492</v>
      </c>
      <c r="AU2454" s="48" t="s">
        <v>492</v>
      </c>
      <c r="AV2454" s="48" t="s">
        <v>492</v>
      </c>
      <c r="AW2454" s="48" t="s">
        <v>492</v>
      </c>
      <c r="AX2454" s="48" t="s">
        <v>494</v>
      </c>
      <c r="AY2454" s="48" t="s">
        <v>492</v>
      </c>
      <c r="AZ2454" s="49" t="s">
        <v>492</v>
      </c>
    </row>
    <row r="2455" ht="15.75" customHeight="1">
      <c r="A2455" s="40">
        <v>2206.0</v>
      </c>
      <c r="B2455" s="28" t="s">
        <v>6293</v>
      </c>
      <c r="C2455" s="41"/>
      <c r="D2455" s="42">
        <f t="array" ref="D2455">index(systems,match($A2455,INDEX(systems,0,1),),3)</f>
        <v>25.586</v>
      </c>
      <c r="E2455" s="42">
        <f t="array" ref="E2455">index(systems,match($A2455,INDEX(systems,0,1),),4)</f>
        <v>11.846</v>
      </c>
      <c r="F2455" s="43" t="str">
        <f>IFERROR(__xludf.DUMMYFUNCTION("let(row, match($B2455&amp;if($C2455&lt;&gt;"""","" [""&amp;$C2455&amp;""]"",""""),index(nebulae,,2),0),join("","",iferror(round(index(nebulae,row,5)/2,3),1),iferror(round(index(nebulae,row,6)/2,3),1),0))"),"1,1,0")</f>
        <v>1,1,0</v>
      </c>
      <c r="G2455" s="44" t="s">
        <v>6294</v>
      </c>
      <c r="H2455" s="63">
        <f t="array" ref="H2455">let(systemId,match(A2455,index(systems,0,1),),refSystemId,match($H$1,index(systems,0,1),),x,index(systems,systemId,3),y,index(systems,systemId,4),refX,index(systems,refSystemId,3),refY,index(systems,refSystemId,4),round(sqrt((x-refX)^2+(y-refY)^2),3))</f>
        <v>28.195</v>
      </c>
      <c r="I2455" s="46" t="s">
        <v>418</v>
      </c>
      <c r="J2455" s="46" t="s">
        <v>508</v>
      </c>
      <c r="K2455" s="46" t="s">
        <v>508</v>
      </c>
      <c r="L2455" s="46" t="s">
        <v>508</v>
      </c>
      <c r="M2455" s="48" t="s">
        <v>508</v>
      </c>
      <c r="N2455" s="28" t="s">
        <v>925</v>
      </c>
      <c r="O2455" s="48" t="s">
        <v>925</v>
      </c>
      <c r="P2455" s="48" t="s">
        <v>925</v>
      </c>
      <c r="Q2455" s="48" t="s">
        <v>925</v>
      </c>
      <c r="R2455" s="48" t="s">
        <v>926</v>
      </c>
      <c r="S2455" s="48" t="s">
        <v>925</v>
      </c>
      <c r="T2455" s="28" t="s">
        <v>925</v>
      </c>
      <c r="U2455" s="48" t="s">
        <v>927</v>
      </c>
      <c r="V2455" s="48" t="s">
        <v>927</v>
      </c>
      <c r="W2455" s="48" t="s">
        <v>928</v>
      </c>
      <c r="X2455" s="48" t="s">
        <v>928</v>
      </c>
      <c r="Y2455" s="48" t="s">
        <v>584</v>
      </c>
      <c r="Z2455" s="48" t="s">
        <v>584</v>
      </c>
      <c r="AA2455" s="48" t="s">
        <v>929</v>
      </c>
      <c r="AB2455" s="48" t="s">
        <v>929</v>
      </c>
      <c r="AC2455" s="48" t="s">
        <v>929</v>
      </c>
      <c r="AD2455" s="48" t="s">
        <v>929</v>
      </c>
      <c r="AE2455" s="48" t="s">
        <v>929</v>
      </c>
      <c r="AF2455" s="48" t="s">
        <v>929</v>
      </c>
      <c r="AG2455" s="48" t="s">
        <v>929</v>
      </c>
      <c r="AH2455" s="48" t="s">
        <v>929</v>
      </c>
      <c r="AI2455" s="48" t="s">
        <v>929</v>
      </c>
      <c r="AJ2455" s="48" t="s">
        <v>929</v>
      </c>
      <c r="AK2455" s="48" t="s">
        <v>929</v>
      </c>
      <c r="AL2455" s="48" t="s">
        <v>929</v>
      </c>
      <c r="AM2455" s="48" t="s">
        <v>929</v>
      </c>
      <c r="AN2455" s="48" t="s">
        <v>929</v>
      </c>
      <c r="AO2455" s="48" t="s">
        <v>929</v>
      </c>
      <c r="AP2455" s="48" t="s">
        <v>929</v>
      </c>
      <c r="AQ2455" s="48" t="s">
        <v>516</v>
      </c>
      <c r="AR2455" s="48" t="s">
        <v>517</v>
      </c>
      <c r="AS2455" s="48" t="s">
        <v>648</v>
      </c>
      <c r="AT2455" s="48" t="s">
        <v>648</v>
      </c>
      <c r="AU2455" s="48" t="s">
        <v>648</v>
      </c>
      <c r="AV2455" s="52" t="s">
        <v>648</v>
      </c>
      <c r="AW2455" s="48" t="s">
        <v>418</v>
      </c>
      <c r="AX2455" s="48" t="s">
        <v>929</v>
      </c>
      <c r="AY2455" s="48" t="s">
        <v>929</v>
      </c>
      <c r="AZ2455" s="28" t="s">
        <v>929</v>
      </c>
    </row>
    <row r="2456" ht="15.75" customHeight="1">
      <c r="A2456" s="40">
        <v>3122.0</v>
      </c>
      <c r="B2456" s="28" t="s">
        <v>6295</v>
      </c>
      <c r="C2456" s="41"/>
      <c r="D2456" s="42">
        <f t="array" ref="D2456">index(systems,match($A2456,INDEX(systems,0,1),),3)</f>
        <v>-605.874</v>
      </c>
      <c r="E2456" s="42">
        <f t="array" ref="E2456">index(systems,match($A2456,INDEX(systems,0,1),),4)</f>
        <v>-2003.902</v>
      </c>
      <c r="F2456" s="43" t="str">
        <f>IFERROR(__xludf.DUMMYFUNCTION("let(row, match($B2456&amp;if($C2456&lt;&gt;"""","" [""&amp;$C2456&amp;""]"",""""),index(nebulae,,2),0),join("","",iferror(round(index(nebulae,row,5)/2,3),1),iferror(round(index(nebulae,row,6)/2,3),1),0))"),"1,1,0")</f>
        <v>1,1,0</v>
      </c>
      <c r="G2456" s="44" t="s">
        <v>6296</v>
      </c>
      <c r="H2456" s="45">
        <f t="array" ref="H2456">let(systemId,match(A2456,index(systems,0,1),),refSystemId,match($H$1,index(systems,0,1),),x,index(systems,systemId,3),y,index(systems,systemId,4),refX,index(systems,refSystemId,3),refY,index(systems,refSystemId,4),round(sqrt((x-refX)^2+(y-refY)^2),3))</f>
        <v>2093.491</v>
      </c>
      <c r="I2456" s="55"/>
      <c r="J2456" s="55"/>
      <c r="K2456" s="55"/>
      <c r="L2456" s="55"/>
      <c r="M2456" s="55"/>
      <c r="N2456" s="55"/>
      <c r="O2456" s="55"/>
      <c r="P2456" s="55"/>
      <c r="Q2456" s="55"/>
      <c r="R2456" s="55"/>
      <c r="S2456" s="55"/>
      <c r="T2456" s="55"/>
      <c r="U2456" s="55"/>
      <c r="V2456" s="55"/>
      <c r="W2456" s="55"/>
      <c r="X2456" s="55"/>
      <c r="Y2456" s="55"/>
      <c r="Z2456" s="55"/>
      <c r="AA2456" s="55"/>
      <c r="AB2456" s="55"/>
      <c r="AC2456" s="55"/>
      <c r="AD2456" s="55"/>
      <c r="AE2456" s="55"/>
      <c r="AF2456" s="55"/>
      <c r="AG2456" s="55"/>
      <c r="AH2456" s="55"/>
      <c r="AI2456" s="55"/>
      <c r="AJ2456" s="55"/>
      <c r="AK2456" s="55"/>
      <c r="AL2456" s="55"/>
      <c r="AM2456" s="55"/>
      <c r="AN2456" s="55"/>
      <c r="AO2456" s="55"/>
      <c r="AP2456" s="55"/>
      <c r="AQ2456" s="55"/>
      <c r="AR2456" s="55"/>
      <c r="AS2456" s="55"/>
      <c r="AT2456" s="55"/>
      <c r="AU2456" s="51" t="s">
        <v>6297</v>
      </c>
      <c r="AV2456" s="55"/>
      <c r="AW2456" s="55"/>
      <c r="AX2456" s="55"/>
      <c r="AY2456" s="55"/>
      <c r="AZ2456" s="55"/>
    </row>
    <row r="2457" ht="15.75" customHeight="1">
      <c r="A2457" s="40">
        <v>2207.0</v>
      </c>
      <c r="B2457" s="28" t="s">
        <v>6298</v>
      </c>
      <c r="C2457" s="41"/>
      <c r="D2457" s="42">
        <f t="array" ref="D2457">index(systems,match($A2457,INDEX(systems,0,1),),3)</f>
        <v>299.59</v>
      </c>
      <c r="E2457" s="42">
        <f t="array" ref="E2457">index(systems,match($A2457,INDEX(systems,0,1),),4)</f>
        <v>-95.693</v>
      </c>
      <c r="F2457" s="43" t="str">
        <f>IFERROR(__xludf.DUMMYFUNCTION("let(row, match($B2457&amp;if($C2457&lt;&gt;"""","" [""&amp;$C2457&amp;""]"",""""),index(nebulae,,2),0),join("","",iferror(round(index(nebulae,row,5)/2,3),1),iferror(round(index(nebulae,row,6)/2,3),1),0))"),"1,1,0")</f>
        <v>1,1,0</v>
      </c>
      <c r="G2457" s="44" t="s">
        <v>6299</v>
      </c>
      <c r="H2457" s="45">
        <f t="array" ref="H2457">let(systemId,match(A2457,index(systems,0,1),),refSystemId,match($H$1,index(systems,0,1),),x,index(systems,systemId,3),y,index(systems,systemId,4),refX,index(systems,refSystemId,3),refY,index(systems,refSystemId,4),round(sqrt((x-refX)^2+(y-refY)^2),3))</f>
        <v>314.502</v>
      </c>
      <c r="I2457" s="53"/>
      <c r="J2457" s="46" t="s">
        <v>418</v>
      </c>
      <c r="K2457" s="53"/>
      <c r="L2457" s="53"/>
      <c r="M2457" s="53"/>
      <c r="N2457" s="28" t="s">
        <v>1168</v>
      </c>
      <c r="O2457" s="48" t="s">
        <v>1168</v>
      </c>
      <c r="P2457" s="48" t="s">
        <v>1168</v>
      </c>
      <c r="Q2457" s="48" t="s">
        <v>1168</v>
      </c>
      <c r="R2457" s="48" t="s">
        <v>1168</v>
      </c>
      <c r="S2457" s="48" t="s">
        <v>1168</v>
      </c>
      <c r="T2457" s="48" t="s">
        <v>1168</v>
      </c>
      <c r="U2457" s="48" t="s">
        <v>1168</v>
      </c>
      <c r="V2457" s="48" t="s">
        <v>1168</v>
      </c>
      <c r="W2457" s="48" t="s">
        <v>1168</v>
      </c>
      <c r="X2457" s="48" t="s">
        <v>1168</v>
      </c>
      <c r="Y2457" s="48" t="s">
        <v>1195</v>
      </c>
      <c r="Z2457" s="48" t="s">
        <v>1195</v>
      </c>
      <c r="AA2457" s="48" t="s">
        <v>1196</v>
      </c>
      <c r="AB2457" s="48" t="s">
        <v>1196</v>
      </c>
      <c r="AC2457" s="48" t="s">
        <v>1196</v>
      </c>
      <c r="AD2457" s="48" t="s">
        <v>1196</v>
      </c>
      <c r="AE2457" s="48" t="s">
        <v>1196</v>
      </c>
      <c r="AF2457" s="48" t="s">
        <v>1196</v>
      </c>
      <c r="AG2457" s="48" t="s">
        <v>1196</v>
      </c>
      <c r="AH2457" s="48" t="s">
        <v>1196</v>
      </c>
      <c r="AI2457" s="48" t="s">
        <v>1196</v>
      </c>
      <c r="AJ2457" s="48" t="s">
        <v>1196</v>
      </c>
      <c r="AK2457" s="48" t="s">
        <v>1196</v>
      </c>
      <c r="AL2457" s="48" t="s">
        <v>1196</v>
      </c>
      <c r="AM2457" s="48" t="s">
        <v>1196</v>
      </c>
      <c r="AN2457" s="48" t="s">
        <v>1196</v>
      </c>
      <c r="AO2457" s="48" t="s">
        <v>1195</v>
      </c>
      <c r="AP2457" s="48" t="s">
        <v>1195</v>
      </c>
      <c r="AQ2457" s="48" t="s">
        <v>1195</v>
      </c>
      <c r="AR2457" s="48" t="s">
        <v>1195</v>
      </c>
      <c r="AS2457" s="48" t="s">
        <v>1195</v>
      </c>
      <c r="AT2457" s="48" t="s">
        <v>1195</v>
      </c>
      <c r="AU2457" s="48" t="s">
        <v>1195</v>
      </c>
      <c r="AV2457" s="48" t="s">
        <v>1195</v>
      </c>
      <c r="AW2457" s="48" t="s">
        <v>1195</v>
      </c>
      <c r="AX2457" s="48" t="s">
        <v>1195</v>
      </c>
      <c r="AY2457" s="48" t="s">
        <v>1195</v>
      </c>
      <c r="AZ2457" s="28" t="s">
        <v>1195</v>
      </c>
    </row>
    <row r="2458" ht="15.75" customHeight="1">
      <c r="A2458" s="40">
        <v>3072.0</v>
      </c>
      <c r="B2458" s="28" t="s">
        <v>6300</v>
      </c>
      <c r="C2458" s="41"/>
      <c r="D2458" s="42">
        <f t="array" ref="D2458">index(systems,match($A2458,INDEX(systems,0,1),),3)</f>
        <v>-1008.157</v>
      </c>
      <c r="E2458" s="42">
        <f t="array" ref="E2458">index(systems,match($A2458,INDEX(systems,0,1),),4)</f>
        <v>124.202</v>
      </c>
      <c r="F2458" s="43" t="str">
        <f>IFERROR(__xludf.DUMMYFUNCTION("let(row, match($B2458&amp;if($C2458&lt;&gt;"""","" [""&amp;$C2458&amp;""]"",""""),index(nebulae,,2),0),join("","",iferror(round(index(nebulae,row,5)/2,3),1),iferror(round(index(nebulae,row,6)/2,3),1),0))"),"1,1,0")</f>
        <v>1,1,0</v>
      </c>
      <c r="G2458" s="44" t="s">
        <v>6301</v>
      </c>
      <c r="H2458" s="45">
        <f t="array" ref="H2458">let(systemId,match(A2458,index(systems,0,1),),refSystemId,match($H$1,index(systems,0,1),),x,index(systems,systemId,3),y,index(systems,systemId,4),refX,index(systems,refSystemId,3),refY,index(systems,refSystemId,4),round(sqrt((x-refX)^2+(y-refY)^2),3))</f>
        <v>1015.779</v>
      </c>
      <c r="I2458" s="55"/>
      <c r="J2458" s="55"/>
      <c r="K2458" s="55"/>
      <c r="L2458" s="55"/>
      <c r="M2458" s="55"/>
      <c r="N2458" s="55"/>
      <c r="O2458" s="55"/>
      <c r="P2458" s="55"/>
      <c r="Q2458" s="55"/>
      <c r="R2458" s="55"/>
      <c r="S2458" s="55"/>
      <c r="T2458" s="55"/>
      <c r="U2458" s="55"/>
      <c r="V2458" s="55"/>
      <c r="W2458" s="55"/>
      <c r="X2458" s="55"/>
      <c r="Y2458" s="55"/>
      <c r="Z2458" s="56" t="s">
        <v>3855</v>
      </c>
      <c r="AA2458" s="55"/>
      <c r="AB2458" s="55"/>
      <c r="AC2458" s="55"/>
      <c r="AD2458" s="55"/>
      <c r="AE2458" s="55"/>
      <c r="AF2458" s="55"/>
      <c r="AG2458" s="55"/>
      <c r="AH2458" s="55"/>
      <c r="AI2458" s="55"/>
      <c r="AJ2458" s="55"/>
      <c r="AK2458" s="55"/>
      <c r="AL2458" s="55"/>
      <c r="AM2458" s="55"/>
      <c r="AN2458" s="55"/>
      <c r="AO2458" s="55"/>
      <c r="AP2458" s="55"/>
      <c r="AQ2458" s="55"/>
      <c r="AR2458" s="55"/>
      <c r="AS2458" s="55"/>
      <c r="AT2458" s="55"/>
      <c r="AU2458" s="51" t="s">
        <v>3855</v>
      </c>
      <c r="AV2458" s="55"/>
      <c r="AW2458" s="55"/>
      <c r="AX2458" s="55"/>
      <c r="AY2458" s="55"/>
      <c r="AZ2458" s="55"/>
    </row>
    <row r="2459" ht="15.75" customHeight="1">
      <c r="A2459" s="40">
        <v>2208.0</v>
      </c>
      <c r="B2459" s="28" t="s">
        <v>6302</v>
      </c>
      <c r="C2459" s="41"/>
      <c r="D2459" s="42">
        <f t="array" ref="D2459">index(systems,match($A2459,INDEX(systems,0,1),),3)</f>
        <v>4.644</v>
      </c>
      <c r="E2459" s="42">
        <f t="array" ref="E2459">index(systems,match($A2459,INDEX(systems,0,1),),4)</f>
        <v>-68.03</v>
      </c>
      <c r="F2459" s="43" t="str">
        <f>IFERROR(__xludf.DUMMYFUNCTION("let(row, match($B2459&amp;if($C2459&lt;&gt;"""","" [""&amp;$C2459&amp;""]"",""""),index(nebulae,,2),0),join("","",iferror(round(index(nebulae,row,5)/2,3),1),iferror(round(index(nebulae,row,6)/2,3),1),0))"),"1,1,0")</f>
        <v>1,1,0</v>
      </c>
      <c r="G2459" s="44" t="s">
        <v>6303</v>
      </c>
      <c r="H2459" s="45">
        <f t="array" ref="H2459">let(systemId,match(A2459,index(systems,0,1),),refSystemId,match($H$1,index(systems,0,1),),x,index(systems,systemId,3),y,index(systems,systemId,4),refX,index(systems,refSystemId,3),refY,index(systems,refSystemId,4),round(sqrt((x-refX)^2+(y-refY)^2),3))</f>
        <v>68.188</v>
      </c>
      <c r="I2459" s="46" t="s">
        <v>418</v>
      </c>
      <c r="J2459" s="53"/>
      <c r="K2459" s="53"/>
      <c r="L2459" s="53"/>
      <c r="M2459" s="46" t="s">
        <v>418</v>
      </c>
      <c r="N2459" s="28" t="s">
        <v>509</v>
      </c>
      <c r="O2459" s="52" t="s">
        <v>509</v>
      </c>
      <c r="P2459" s="48" t="s">
        <v>509</v>
      </c>
      <c r="Q2459" s="48" t="s">
        <v>509</v>
      </c>
      <c r="R2459" s="48" t="s">
        <v>510</v>
      </c>
      <c r="S2459" s="48" t="s">
        <v>509</v>
      </c>
      <c r="T2459" s="28" t="s">
        <v>511</v>
      </c>
      <c r="U2459" s="48" t="s">
        <v>513</v>
      </c>
      <c r="V2459" s="48" t="s">
        <v>513</v>
      </c>
      <c r="W2459" s="48" t="s">
        <v>513</v>
      </c>
      <c r="X2459" s="48" t="s">
        <v>513</v>
      </c>
      <c r="Y2459" s="48" t="s">
        <v>542</v>
      </c>
      <c r="Z2459" s="48" t="s">
        <v>763</v>
      </c>
      <c r="AA2459" s="48" t="s">
        <v>764</v>
      </c>
      <c r="AB2459" s="48" t="s">
        <v>764</v>
      </c>
      <c r="AC2459" s="48" t="s">
        <v>764</v>
      </c>
      <c r="AD2459" s="48" t="s">
        <v>764</v>
      </c>
      <c r="AE2459" s="48" t="s">
        <v>764</v>
      </c>
      <c r="AF2459" s="48" t="s">
        <v>764</v>
      </c>
      <c r="AG2459" s="48" t="s">
        <v>764</v>
      </c>
      <c r="AH2459" s="48" t="s">
        <v>6304</v>
      </c>
      <c r="AI2459" s="48" t="s">
        <v>6304</v>
      </c>
      <c r="AJ2459" s="48" t="s">
        <v>6304</v>
      </c>
      <c r="AK2459" s="48" t="s">
        <v>6304</v>
      </c>
      <c r="AL2459" s="48" t="s">
        <v>6304</v>
      </c>
      <c r="AM2459" s="48" t="s">
        <v>6304</v>
      </c>
      <c r="AN2459" s="48" t="s">
        <v>6304</v>
      </c>
      <c r="AO2459" s="48" t="s">
        <v>6304</v>
      </c>
      <c r="AP2459" s="48" t="s">
        <v>516</v>
      </c>
      <c r="AQ2459" s="48" t="s">
        <v>516</v>
      </c>
      <c r="AR2459" s="48" t="s">
        <v>517</v>
      </c>
      <c r="AS2459" s="52" t="s">
        <v>766</v>
      </c>
      <c r="AT2459" s="52" t="s">
        <v>766</v>
      </c>
      <c r="AU2459" s="52" t="s">
        <v>766</v>
      </c>
      <c r="AV2459" s="52" t="s">
        <v>766</v>
      </c>
      <c r="AW2459" s="48" t="s">
        <v>418</v>
      </c>
      <c r="AX2459" s="48" t="s">
        <v>512</v>
      </c>
      <c r="AY2459" s="48" t="s">
        <v>512</v>
      </c>
      <c r="AZ2459" s="28" t="s">
        <v>512</v>
      </c>
    </row>
    <row r="2460" ht="15.75" customHeight="1">
      <c r="A2460" s="40">
        <v>2209.0</v>
      </c>
      <c r="B2460" s="28" t="s">
        <v>6305</v>
      </c>
      <c r="C2460" s="41"/>
      <c r="D2460" s="42">
        <f t="array" ref="D2460">index(systems,match($A2460,INDEX(systems,0,1),),3)</f>
        <v>109.339</v>
      </c>
      <c r="E2460" s="42">
        <f t="array" ref="E2460">index(systems,match($A2460,INDEX(systems,0,1),),4)</f>
        <v>205.973</v>
      </c>
      <c r="F2460" s="43" t="str">
        <f>IFERROR(__xludf.DUMMYFUNCTION("let(row, match($B2460&amp;if($C2460&lt;&gt;"""","" [""&amp;$C2460&amp;""]"",""""),index(nebulae,,2),0),join("","",iferror(round(index(nebulae,row,5)/2,3),1),iferror(round(index(nebulae,row,6)/2,3),1),0))"),"1,1,0")</f>
        <v>1,1,0</v>
      </c>
      <c r="G2460" s="44" t="s">
        <v>6306</v>
      </c>
      <c r="H2460" s="45">
        <f t="array" ref="H2460">let(systemId,match(A2460,index(systems,0,1),),refSystemId,match($H$1,index(systems,0,1),),x,index(systems,systemId,3),y,index(systems,systemId,4),refX,index(systems,refSystemId,3),refY,index(systems,refSystemId,4),round(sqrt((x-refX)^2+(y-refY)^2),3))</f>
        <v>233.195</v>
      </c>
      <c r="I2460" s="53"/>
      <c r="J2460" s="53"/>
      <c r="K2460" s="46" t="s">
        <v>418</v>
      </c>
      <c r="L2460" s="53"/>
      <c r="M2460" s="53"/>
      <c r="N2460" s="28" t="s">
        <v>680</v>
      </c>
      <c r="O2460" s="48" t="s">
        <v>680</v>
      </c>
      <c r="P2460" s="48" t="s">
        <v>680</v>
      </c>
      <c r="Q2460" s="48" t="s">
        <v>680</v>
      </c>
      <c r="R2460" s="48" t="s">
        <v>680</v>
      </c>
      <c r="S2460" s="48" t="s">
        <v>680</v>
      </c>
      <c r="T2460" s="48" t="s">
        <v>680</v>
      </c>
      <c r="U2460" s="48" t="s">
        <v>680</v>
      </c>
      <c r="V2460" s="48" t="s">
        <v>680</v>
      </c>
      <c r="W2460" s="48" t="s">
        <v>680</v>
      </c>
      <c r="X2460" s="48" t="s">
        <v>680</v>
      </c>
      <c r="Y2460" s="48" t="s">
        <v>681</v>
      </c>
      <c r="Z2460" s="48" t="s">
        <v>681</v>
      </c>
      <c r="AA2460" s="48" t="s">
        <v>681</v>
      </c>
      <c r="AB2460" s="48" t="s">
        <v>681</v>
      </c>
      <c r="AC2460" s="48" t="s">
        <v>681</v>
      </c>
      <c r="AD2460" s="48" t="s">
        <v>681</v>
      </c>
      <c r="AE2460" s="48" t="s">
        <v>681</v>
      </c>
      <c r="AF2460" s="48" t="s">
        <v>681</v>
      </c>
      <c r="AG2460" s="48" t="s">
        <v>681</v>
      </c>
      <c r="AH2460" s="48" t="s">
        <v>681</v>
      </c>
      <c r="AI2460" s="48" t="s">
        <v>681</v>
      </c>
      <c r="AJ2460" s="48" t="s">
        <v>681</v>
      </c>
      <c r="AK2460" s="48" t="s">
        <v>681</v>
      </c>
      <c r="AL2460" s="48" t="s">
        <v>681</v>
      </c>
      <c r="AM2460" s="48" t="s">
        <v>681</v>
      </c>
      <c r="AN2460" s="48" t="s">
        <v>681</v>
      </c>
      <c r="AO2460" s="48" t="s">
        <v>681</v>
      </c>
      <c r="AP2460" s="48" t="s">
        <v>681</v>
      </c>
      <c r="AQ2460" s="48" t="s">
        <v>681</v>
      </c>
      <c r="AR2460" s="48" t="s">
        <v>681</v>
      </c>
      <c r="AS2460" s="48" t="s">
        <v>681</v>
      </c>
      <c r="AT2460" s="48" t="s">
        <v>681</v>
      </c>
      <c r="AU2460" s="48" t="s">
        <v>681</v>
      </c>
      <c r="AV2460" s="48" t="s">
        <v>681</v>
      </c>
      <c r="AW2460" s="48" t="s">
        <v>681</v>
      </c>
      <c r="AX2460" s="48" t="s">
        <v>681</v>
      </c>
      <c r="AY2460" s="48" t="s">
        <v>681</v>
      </c>
      <c r="AZ2460" s="28" t="s">
        <v>681</v>
      </c>
    </row>
    <row r="2461" ht="15.75" customHeight="1">
      <c r="A2461" s="40">
        <v>2210.0</v>
      </c>
      <c r="B2461" s="28" t="s">
        <v>6307</v>
      </c>
      <c r="C2461" s="28" t="s">
        <v>781</v>
      </c>
      <c r="D2461" s="42">
        <f t="array" ref="D2461">index(systems,match($A2461,INDEX(systems,0,1),),3)</f>
        <v>61.773</v>
      </c>
      <c r="E2461" s="42">
        <f t="array" ref="E2461">index(systems,match($A2461,INDEX(systems,0,1),),4)</f>
        <v>-141.685</v>
      </c>
      <c r="F2461" s="43" t="str">
        <f>IFERROR(__xludf.DUMMYFUNCTION("let(row, match($B2461&amp;if($C2461&lt;&gt;"""","" [""&amp;$C2461&amp;""]"",""""),index(nebulae,,2),0),join("","",iferror(round(index(nebulae,row,5)/2,3),1),iferror(round(index(nebulae,row,6)/2,3),1),0))"),"1,1,0")</f>
        <v>1,1,0</v>
      </c>
      <c r="G2461" s="44" t="s">
        <v>6308</v>
      </c>
      <c r="H2461" s="45">
        <f t="array" ref="H2461">let(systemId,match(A2461,index(systems,0,1),),refSystemId,match($H$1,index(systems,0,1),),x,index(systems,systemId,3),y,index(systems,systemId,4),refX,index(systems,refSystemId,3),refY,index(systems,refSystemId,4),round(sqrt((x-refX)^2+(y-refY)^2),3))</f>
        <v>154.566</v>
      </c>
      <c r="I2461" s="28" t="s">
        <v>408</v>
      </c>
      <c r="J2461" s="41"/>
      <c r="K2461" s="41"/>
      <c r="L2461" s="53"/>
      <c r="M2461" s="46" t="s">
        <v>1268</v>
      </c>
      <c r="N2461" s="28" t="s">
        <v>1775</v>
      </c>
      <c r="O2461" s="48" t="s">
        <v>1775</v>
      </c>
      <c r="P2461" s="48" t="s">
        <v>1775</v>
      </c>
      <c r="Q2461" s="48" t="s">
        <v>1775</v>
      </c>
      <c r="R2461" s="48" t="s">
        <v>1775</v>
      </c>
      <c r="S2461" s="48" t="s">
        <v>1775</v>
      </c>
      <c r="T2461" s="48" t="s">
        <v>1775</v>
      </c>
      <c r="U2461" s="48" t="s">
        <v>1775</v>
      </c>
      <c r="V2461" s="48" t="s">
        <v>1775</v>
      </c>
      <c r="W2461" s="48" t="s">
        <v>1775</v>
      </c>
      <c r="X2461" s="48" t="s">
        <v>1775</v>
      </c>
      <c r="Y2461" s="48" t="s">
        <v>1775</v>
      </c>
      <c r="Z2461" s="48" t="s">
        <v>1770</v>
      </c>
      <c r="AA2461" s="48" t="s">
        <v>1771</v>
      </c>
      <c r="AB2461" s="48" t="s">
        <v>1771</v>
      </c>
      <c r="AC2461" s="48" t="s">
        <v>1771</v>
      </c>
      <c r="AD2461" s="48" t="s">
        <v>1771</v>
      </c>
      <c r="AE2461" s="48" t="s">
        <v>1771</v>
      </c>
      <c r="AF2461" s="48" t="s">
        <v>1771</v>
      </c>
      <c r="AG2461" s="48" t="s">
        <v>1771</v>
      </c>
      <c r="AH2461" s="48" t="s">
        <v>1268</v>
      </c>
      <c r="AI2461" s="48" t="s">
        <v>1268</v>
      </c>
      <c r="AJ2461" s="48" t="s">
        <v>1268</v>
      </c>
      <c r="AK2461" s="48" t="s">
        <v>1268</v>
      </c>
      <c r="AL2461" s="48" t="s">
        <v>1268</v>
      </c>
      <c r="AM2461" s="48" t="s">
        <v>1268</v>
      </c>
      <c r="AN2461" s="48" t="s">
        <v>6309</v>
      </c>
      <c r="AO2461" s="48" t="s">
        <v>3626</v>
      </c>
      <c r="AP2461" s="48" t="s">
        <v>3626</v>
      </c>
      <c r="AQ2461" s="48" t="s">
        <v>3626</v>
      </c>
      <c r="AR2461" s="48" t="s">
        <v>3626</v>
      </c>
      <c r="AS2461" s="48" t="s">
        <v>3626</v>
      </c>
      <c r="AT2461" s="48" t="s">
        <v>2004</v>
      </c>
      <c r="AU2461" s="48" t="s">
        <v>2004</v>
      </c>
      <c r="AV2461" s="48" t="s">
        <v>2381</v>
      </c>
      <c r="AW2461" s="48" t="s">
        <v>1773</v>
      </c>
      <c r="AX2461" s="48" t="s">
        <v>1126</v>
      </c>
      <c r="AY2461" s="48" t="s">
        <v>1126</v>
      </c>
      <c r="AZ2461" s="28" t="s">
        <v>1126</v>
      </c>
    </row>
    <row r="2462" ht="15.75" customHeight="1">
      <c r="A2462" s="40">
        <v>2211.0</v>
      </c>
      <c r="B2462" s="28" t="s">
        <v>6307</v>
      </c>
      <c r="C2462" s="28" t="s">
        <v>733</v>
      </c>
      <c r="D2462" s="42">
        <f t="array" ref="D2462">index(systems,match($A2462,INDEX(systems,0,1),),3)</f>
        <v>-24.041</v>
      </c>
      <c r="E2462" s="42">
        <f t="array" ref="E2462">index(systems,match($A2462,INDEX(systems,0,1),),4)</f>
        <v>151.687</v>
      </c>
      <c r="F2462" s="43" t="str">
        <f>IFERROR(__xludf.DUMMYFUNCTION("let(row, match($B2462&amp;if($C2462&lt;&gt;"""","" [""&amp;$C2462&amp;""]"",""""),index(nebulae,,2),0),join("","",iferror(round(index(nebulae,row,5)/2,3),1),iferror(round(index(nebulae,row,6)/2,3),1),0))"),"1,1,0")</f>
        <v>1,1,0</v>
      </c>
      <c r="G2462" s="44" t="s">
        <v>6310</v>
      </c>
      <c r="H2462" s="45">
        <f t="array" ref="H2462">let(systemId,match(A2462,index(systems,0,1),),refSystemId,match($H$1,index(systems,0,1),),x,index(systems,systemId,3),y,index(systems,systemId,4),refX,index(systems,refSystemId,3),refY,index(systems,refSystemId,4),round(sqrt((x-refX)^2+(y-refY)^2),3))</f>
        <v>153.58</v>
      </c>
      <c r="I2462" s="41"/>
      <c r="J2462" s="28" t="s">
        <v>523</v>
      </c>
      <c r="K2462" s="28" t="s">
        <v>523</v>
      </c>
      <c r="L2462" s="28" t="s">
        <v>523</v>
      </c>
      <c r="M2462" s="48" t="s">
        <v>524</v>
      </c>
      <c r="N2462" s="28" t="s">
        <v>525</v>
      </c>
      <c r="O2462" s="48" t="s">
        <v>525</v>
      </c>
      <c r="P2462" s="48" t="s">
        <v>525</v>
      </c>
      <c r="Q2462" s="48" t="s">
        <v>525</v>
      </c>
      <c r="R2462" s="48" t="s">
        <v>525</v>
      </c>
      <c r="S2462" s="48" t="s">
        <v>525</v>
      </c>
      <c r="T2462" s="48" t="s">
        <v>525</v>
      </c>
      <c r="U2462" s="48" t="s">
        <v>525</v>
      </c>
      <c r="V2462" s="48" t="s">
        <v>525</v>
      </c>
      <c r="W2462" s="48" t="s">
        <v>525</v>
      </c>
      <c r="X2462" s="48" t="s">
        <v>525</v>
      </c>
      <c r="Y2462" s="48" t="s">
        <v>526</v>
      </c>
      <c r="Z2462" s="48" t="s">
        <v>526</v>
      </c>
      <c r="AA2462" s="48" t="s">
        <v>527</v>
      </c>
      <c r="AB2462" s="48" t="s">
        <v>527</v>
      </c>
      <c r="AC2462" s="48" t="s">
        <v>527</v>
      </c>
      <c r="AD2462" s="48" t="s">
        <v>527</v>
      </c>
      <c r="AE2462" s="48" t="s">
        <v>527</v>
      </c>
      <c r="AF2462" s="48" t="s">
        <v>527</v>
      </c>
      <c r="AG2462" s="48" t="s">
        <v>527</v>
      </c>
      <c r="AH2462" s="48" t="s">
        <v>528</v>
      </c>
      <c r="AI2462" s="48" t="s">
        <v>529</v>
      </c>
      <c r="AJ2462" s="48" t="s">
        <v>529</v>
      </c>
      <c r="AK2462" s="48" t="s">
        <v>529</v>
      </c>
      <c r="AL2462" s="48" t="s">
        <v>529</v>
      </c>
      <c r="AM2462" s="48" t="s">
        <v>529</v>
      </c>
      <c r="AN2462" s="48" t="s">
        <v>529</v>
      </c>
      <c r="AO2462" s="48" t="s">
        <v>529</v>
      </c>
      <c r="AP2462" s="48" t="s">
        <v>529</v>
      </c>
      <c r="AQ2462" s="48" t="s">
        <v>529</v>
      </c>
      <c r="AR2462" s="48" t="s">
        <v>529</v>
      </c>
      <c r="AS2462" s="48" t="s">
        <v>414</v>
      </c>
      <c r="AT2462" s="48" t="s">
        <v>415</v>
      </c>
      <c r="AU2462" s="48" t="s">
        <v>415</v>
      </c>
      <c r="AV2462" s="48" t="s">
        <v>530</v>
      </c>
      <c r="AW2462" s="48" t="s">
        <v>530</v>
      </c>
      <c r="AX2462" s="48" t="s">
        <v>531</v>
      </c>
      <c r="AY2462" s="48" t="s">
        <v>531</v>
      </c>
      <c r="AZ2462" s="28" t="s">
        <v>531</v>
      </c>
    </row>
    <row r="2463" ht="15.75" customHeight="1">
      <c r="A2463" s="40">
        <v>2212.0</v>
      </c>
      <c r="B2463" s="28" t="s">
        <v>6311</v>
      </c>
      <c r="C2463" s="28" t="s">
        <v>6312</v>
      </c>
      <c r="D2463" s="42">
        <f t="array" ref="D2463">index(systems,match($A2463,INDEX(systems,0,1),),3)</f>
        <v>276.586</v>
      </c>
      <c r="E2463" s="42">
        <f t="array" ref="E2463">index(systems,match($A2463,INDEX(systems,0,1),),4)</f>
        <v>34.077</v>
      </c>
      <c r="F2463" s="43" t="str">
        <f>IFERROR(__xludf.DUMMYFUNCTION("let(row, match($B2463&amp;if($C2463&lt;&gt;"""","" [""&amp;$C2463&amp;""]"",""""),index(nebulae,,2),0),join("","",iferror(round(index(nebulae,row,5)/2,3),1),iferror(round(index(nebulae,row,6)/2,3),1),0))"),"1,1,0")</f>
        <v>1,1,0</v>
      </c>
      <c r="G2463" s="44" t="s">
        <v>6313</v>
      </c>
      <c r="H2463" s="45">
        <f t="array" ref="H2463">let(systemId,match(A2463,index(systems,0,1),),refSystemId,match($H$1,index(systems,0,1),),x,index(systems,systemId,3),y,index(systems,systemId,4),refX,index(systems,refSystemId,3),refY,index(systems,refSystemId,4),round(sqrt((x-refX)^2+(y-refY)^2),3))</f>
        <v>278.677</v>
      </c>
      <c r="I2463" s="54"/>
      <c r="J2463" s="49" t="s">
        <v>418</v>
      </c>
      <c r="K2463" s="49" t="s">
        <v>418</v>
      </c>
      <c r="L2463" s="54"/>
      <c r="M2463" s="54"/>
      <c r="N2463" s="49" t="s">
        <v>854</v>
      </c>
      <c r="O2463" s="52" t="s">
        <v>854</v>
      </c>
      <c r="P2463" s="52" t="s">
        <v>854</v>
      </c>
      <c r="Q2463" s="52" t="s">
        <v>854</v>
      </c>
      <c r="R2463" s="52" t="s">
        <v>854</v>
      </c>
      <c r="S2463" s="48" t="s">
        <v>854</v>
      </c>
      <c r="T2463" s="52" t="s">
        <v>854</v>
      </c>
      <c r="U2463" s="52" t="s">
        <v>1469</v>
      </c>
      <c r="V2463" s="52" t="s">
        <v>1469</v>
      </c>
      <c r="W2463" s="48" t="s">
        <v>1469</v>
      </c>
      <c r="X2463" s="52" t="s">
        <v>855</v>
      </c>
      <c r="Y2463" s="48" t="s">
        <v>1470</v>
      </c>
      <c r="Z2463" s="48" t="s">
        <v>1470</v>
      </c>
      <c r="AA2463" s="48" t="s">
        <v>1471</v>
      </c>
      <c r="AB2463" s="48" t="s">
        <v>1471</v>
      </c>
      <c r="AC2463" s="48" t="s">
        <v>1471</v>
      </c>
      <c r="AD2463" s="48" t="s">
        <v>1471</v>
      </c>
      <c r="AE2463" s="48" t="s">
        <v>1471</v>
      </c>
      <c r="AF2463" s="48" t="s">
        <v>1471</v>
      </c>
      <c r="AG2463" s="48" t="s">
        <v>1471</v>
      </c>
      <c r="AH2463" s="48" t="s">
        <v>1471</v>
      </c>
      <c r="AI2463" s="48" t="s">
        <v>1471</v>
      </c>
      <c r="AJ2463" s="48" t="s">
        <v>1471</v>
      </c>
      <c r="AK2463" s="48" t="s">
        <v>1471</v>
      </c>
      <c r="AL2463" s="48" t="s">
        <v>1471</v>
      </c>
      <c r="AM2463" s="48" t="s">
        <v>1471</v>
      </c>
      <c r="AN2463" s="48" t="s">
        <v>1471</v>
      </c>
      <c r="AO2463" s="48" t="s">
        <v>1470</v>
      </c>
      <c r="AP2463" s="48" t="s">
        <v>1470</v>
      </c>
      <c r="AQ2463" s="48" t="s">
        <v>1470</v>
      </c>
      <c r="AR2463" s="48" t="s">
        <v>1470</v>
      </c>
      <c r="AS2463" s="48" t="s">
        <v>1470</v>
      </c>
      <c r="AT2463" s="48" t="s">
        <v>1470</v>
      </c>
      <c r="AU2463" s="48" t="s">
        <v>1470</v>
      </c>
      <c r="AV2463" s="48" t="s">
        <v>1470</v>
      </c>
      <c r="AW2463" s="48" t="s">
        <v>1470</v>
      </c>
      <c r="AX2463" s="48" t="s">
        <v>1641</v>
      </c>
      <c r="AY2463" s="48" t="s">
        <v>1470</v>
      </c>
      <c r="AZ2463" s="28" t="s">
        <v>1641</v>
      </c>
    </row>
    <row r="2464" ht="15.75" customHeight="1">
      <c r="A2464" s="40">
        <v>2213.0</v>
      </c>
      <c r="B2464" s="28" t="s">
        <v>6314</v>
      </c>
      <c r="C2464" s="41"/>
      <c r="D2464" s="42">
        <f t="array" ref="D2464">index(systems,match($A2464,INDEX(systems,0,1),),3)</f>
        <v>282.265</v>
      </c>
      <c r="E2464" s="42">
        <f t="array" ref="E2464">index(systems,match($A2464,INDEX(systems,0,1),),4)</f>
        <v>159.966</v>
      </c>
      <c r="F2464" s="43" t="str">
        <f>IFERROR(__xludf.DUMMYFUNCTION("let(row, match($B2464&amp;if($C2464&lt;&gt;"""","" [""&amp;$C2464&amp;""]"",""""),index(nebulae,,2),0),join("","",iferror(round(index(nebulae,row,5)/2,3),1),iferror(round(index(nebulae,row,6)/2,3),1),0))"),"1,1,0")</f>
        <v>1,1,0</v>
      </c>
      <c r="G2464" s="44" t="s">
        <v>6315</v>
      </c>
      <c r="H2464" s="45">
        <f t="array" ref="H2464">let(systemId,match(A2464,index(systems,0,1),),refSystemId,match($H$1,index(systems,0,1),),x,index(systems,systemId,3),y,index(systems,systemId,4),refX,index(systems,refSystemId,3),refY,index(systems,refSystemId,4),round(sqrt((x-refX)^2+(y-refY)^2),3))</f>
        <v>324.442</v>
      </c>
      <c r="I2464" s="41"/>
      <c r="J2464" s="41"/>
      <c r="K2464" s="28" t="s">
        <v>645</v>
      </c>
      <c r="L2464" s="48" t="s">
        <v>646</v>
      </c>
      <c r="M2464" s="48" t="s">
        <v>646</v>
      </c>
      <c r="N2464" s="28" t="s">
        <v>1397</v>
      </c>
      <c r="O2464" s="48" t="s">
        <v>1397</v>
      </c>
      <c r="P2464" s="48" t="s">
        <v>1397</v>
      </c>
      <c r="Q2464" s="48" t="s">
        <v>1397</v>
      </c>
      <c r="R2464" s="48" t="s">
        <v>1397</v>
      </c>
      <c r="S2464" s="48" t="s">
        <v>1397</v>
      </c>
      <c r="T2464" s="48" t="s">
        <v>1397</v>
      </c>
      <c r="U2464" s="48" t="s">
        <v>1397</v>
      </c>
      <c r="V2464" s="48" t="s">
        <v>1397</v>
      </c>
      <c r="W2464" s="48" t="s">
        <v>1397</v>
      </c>
      <c r="X2464" s="48" t="s">
        <v>1397</v>
      </c>
      <c r="Y2464" s="48" t="s">
        <v>1397</v>
      </c>
      <c r="Z2464" s="48" t="s">
        <v>1397</v>
      </c>
      <c r="AA2464" s="48" t="s">
        <v>1397</v>
      </c>
      <c r="AB2464" s="48" t="s">
        <v>1397</v>
      </c>
      <c r="AC2464" s="48" t="s">
        <v>1397</v>
      </c>
      <c r="AD2464" s="48" t="s">
        <v>1397</v>
      </c>
      <c r="AE2464" s="48" t="s">
        <v>1397</v>
      </c>
      <c r="AF2464" s="48" t="s">
        <v>1397</v>
      </c>
      <c r="AG2464" s="48" t="s">
        <v>1397</v>
      </c>
      <c r="AH2464" s="48" t="s">
        <v>1397</v>
      </c>
      <c r="AI2464" s="48" t="s">
        <v>1397</v>
      </c>
      <c r="AJ2464" s="48" t="s">
        <v>1397</v>
      </c>
      <c r="AK2464" s="48" t="s">
        <v>1397</v>
      </c>
      <c r="AL2464" s="48" t="s">
        <v>1397</v>
      </c>
      <c r="AM2464" s="48" t="s">
        <v>1397</v>
      </c>
      <c r="AN2464" s="48" t="s">
        <v>1397</v>
      </c>
      <c r="AO2464" s="48" t="s">
        <v>1397</v>
      </c>
      <c r="AP2464" s="48" t="s">
        <v>1397</v>
      </c>
      <c r="AQ2464" s="48" t="s">
        <v>1400</v>
      </c>
      <c r="AR2464" s="48" t="s">
        <v>1400</v>
      </c>
      <c r="AS2464" s="48" t="s">
        <v>1400</v>
      </c>
      <c r="AT2464" s="48" t="s">
        <v>1400</v>
      </c>
      <c r="AU2464" s="48" t="s">
        <v>1400</v>
      </c>
      <c r="AV2464" s="48" t="s">
        <v>1400</v>
      </c>
      <c r="AW2464" s="48" t="s">
        <v>1400</v>
      </c>
      <c r="AX2464" s="48" t="s">
        <v>1400</v>
      </c>
      <c r="AY2464" s="48" t="s">
        <v>1400</v>
      </c>
      <c r="AZ2464" s="51" t="s">
        <v>1400</v>
      </c>
    </row>
    <row r="2465" ht="15.75" customHeight="1">
      <c r="A2465" s="40">
        <v>2214.0</v>
      </c>
      <c r="B2465" s="28" t="s">
        <v>6316</v>
      </c>
      <c r="C2465" s="41"/>
      <c r="D2465" s="42">
        <f t="array" ref="D2465">index(systems,match($A2465,INDEX(systems,0,1),),3)</f>
        <v>-37.917</v>
      </c>
      <c r="E2465" s="42">
        <f t="array" ref="E2465">index(systems,match($A2465,INDEX(systems,0,1),),4)</f>
        <v>-394.62</v>
      </c>
      <c r="F2465" s="43" t="str">
        <f>IFERROR(__xludf.DUMMYFUNCTION("let(row, match($B2465&amp;if($C2465&lt;&gt;"""","" [""&amp;$C2465&amp;""]"",""""),index(nebulae,,2),0),join("","",iferror(round(index(nebulae,row,5)/2,3),1),iferror(round(index(nebulae,row,6)/2,3),1),0))"),"1,1,0")</f>
        <v>1,1,0</v>
      </c>
      <c r="G2465" s="44" t="s">
        <v>6317</v>
      </c>
      <c r="H2465" s="45">
        <f t="array" ref="H2465">let(systemId,match(A2465,index(systems,0,1),),refSystemId,match($H$1,index(systems,0,1),),x,index(systems,systemId,3),y,index(systems,systemId,4),refX,index(systems,refSystemId,3),refY,index(systems,refSystemId,4),round(sqrt((x-refX)^2+(y-refY)^2),3))</f>
        <v>396.437</v>
      </c>
      <c r="I2465" s="46" t="s">
        <v>408</v>
      </c>
      <c r="J2465" s="46" t="s">
        <v>408</v>
      </c>
      <c r="K2465" s="46" t="s">
        <v>408</v>
      </c>
      <c r="L2465" s="46" t="s">
        <v>408</v>
      </c>
      <c r="M2465" s="46" t="s">
        <v>408</v>
      </c>
      <c r="N2465" s="28" t="s">
        <v>408</v>
      </c>
      <c r="O2465" s="41"/>
      <c r="P2465" s="48" t="s">
        <v>1105</v>
      </c>
      <c r="Q2465" s="48" t="s">
        <v>1105</v>
      </c>
      <c r="R2465" s="48" t="s">
        <v>1105</v>
      </c>
      <c r="S2465" s="48" t="s">
        <v>1105</v>
      </c>
      <c r="T2465" s="48" t="s">
        <v>1105</v>
      </c>
      <c r="U2465" s="48" t="s">
        <v>1105</v>
      </c>
      <c r="V2465" s="48" t="s">
        <v>1105</v>
      </c>
      <c r="W2465" s="48" t="s">
        <v>1105</v>
      </c>
      <c r="X2465" s="48" t="s">
        <v>1105</v>
      </c>
      <c r="Y2465" s="48" t="s">
        <v>422</v>
      </c>
      <c r="Z2465" s="48" t="s">
        <v>422</v>
      </c>
      <c r="AA2465" s="48" t="s">
        <v>422</v>
      </c>
      <c r="AB2465" s="48" t="s">
        <v>422</v>
      </c>
      <c r="AC2465" s="48" t="s">
        <v>422</v>
      </c>
      <c r="AD2465" s="48" t="s">
        <v>422</v>
      </c>
      <c r="AE2465" s="48" t="s">
        <v>422</v>
      </c>
      <c r="AF2465" s="48" t="s">
        <v>422</v>
      </c>
      <c r="AG2465" s="48" t="s">
        <v>422</v>
      </c>
      <c r="AH2465" s="48" t="s">
        <v>422</v>
      </c>
      <c r="AI2465" s="48" t="s">
        <v>422</v>
      </c>
      <c r="AJ2465" s="48" t="s">
        <v>422</v>
      </c>
      <c r="AK2465" s="48" t="s">
        <v>422</v>
      </c>
      <c r="AL2465" s="48" t="s">
        <v>422</v>
      </c>
      <c r="AM2465" s="48" t="s">
        <v>422</v>
      </c>
      <c r="AN2465" s="48" t="s">
        <v>422</v>
      </c>
      <c r="AO2465" s="48" t="s">
        <v>422</v>
      </c>
      <c r="AP2465" s="48" t="s">
        <v>422</v>
      </c>
      <c r="AQ2465" s="48" t="s">
        <v>422</v>
      </c>
      <c r="AR2465" s="48" t="s">
        <v>422</v>
      </c>
      <c r="AS2465" s="48" t="s">
        <v>422</v>
      </c>
      <c r="AT2465" s="48" t="s">
        <v>422</v>
      </c>
      <c r="AU2465" s="48" t="s">
        <v>422</v>
      </c>
      <c r="AV2465" s="48" t="s">
        <v>422</v>
      </c>
      <c r="AW2465" s="48" t="s">
        <v>422</v>
      </c>
      <c r="AX2465" s="48" t="s">
        <v>422</v>
      </c>
      <c r="AY2465" s="48" t="s">
        <v>422</v>
      </c>
      <c r="AZ2465" s="51" t="s">
        <v>422</v>
      </c>
    </row>
    <row r="2466" ht="15.75" customHeight="1">
      <c r="A2466" s="40">
        <v>2215.0</v>
      </c>
      <c r="B2466" s="28" t="s">
        <v>6318</v>
      </c>
      <c r="C2466" s="41"/>
      <c r="D2466" s="42">
        <f t="array" ref="D2466">index(systems,match($A2466,INDEX(systems,0,1),),3)</f>
        <v>206.788</v>
      </c>
      <c r="E2466" s="42">
        <f t="array" ref="E2466">index(systems,match($A2466,INDEX(systems,0,1),),4)</f>
        <v>-161.11</v>
      </c>
      <c r="F2466" s="43" t="str">
        <f>IFERROR(__xludf.DUMMYFUNCTION("let(row, match($B2466&amp;if($C2466&lt;&gt;"""","" [""&amp;$C2466&amp;""]"",""""),index(nebulae,,2),0),join("","",iferror(round(index(nebulae,row,5)/2,3),1),iferror(round(index(nebulae,row,6)/2,3),1),0))"),"1,1,0")</f>
        <v>1,1,0</v>
      </c>
      <c r="G2466" s="44" t="s">
        <v>6319</v>
      </c>
      <c r="H2466" s="45">
        <f t="array" ref="H2466">let(systemId,match(A2466,index(systems,0,1),),refSystemId,match($H$1,index(systems,0,1),),x,index(systems,systemId,3),y,index(systems,systemId,4),refX,index(systems,refSystemId,3),refY,index(systems,refSystemId,4),round(sqrt((x-refX)^2+(y-refY)^2),3))</f>
        <v>262.141</v>
      </c>
      <c r="I2466" s="53"/>
      <c r="J2466" s="46" t="s">
        <v>500</v>
      </c>
      <c r="K2466" s="47" t="s">
        <v>500</v>
      </c>
      <c r="L2466" s="47" t="s">
        <v>500</v>
      </c>
      <c r="M2466" s="47" t="s">
        <v>500</v>
      </c>
      <c r="N2466" s="28" t="s">
        <v>1168</v>
      </c>
      <c r="O2466" s="48" t="s">
        <v>1168</v>
      </c>
      <c r="P2466" s="48" t="s">
        <v>1168</v>
      </c>
      <c r="Q2466" s="48" t="s">
        <v>1168</v>
      </c>
      <c r="R2466" s="48" t="s">
        <v>1168</v>
      </c>
      <c r="S2466" s="48" t="s">
        <v>1168</v>
      </c>
      <c r="T2466" s="48" t="s">
        <v>1168</v>
      </c>
      <c r="U2466" s="48" t="s">
        <v>1168</v>
      </c>
      <c r="V2466" s="48" t="s">
        <v>1168</v>
      </c>
      <c r="W2466" s="48" t="s">
        <v>1168</v>
      </c>
      <c r="X2466" s="48" t="s">
        <v>1168</v>
      </c>
      <c r="Y2466" s="48" t="s">
        <v>1195</v>
      </c>
      <c r="Z2466" s="48" t="s">
        <v>1195</v>
      </c>
      <c r="AA2466" s="48" t="s">
        <v>1196</v>
      </c>
      <c r="AB2466" s="48" t="s">
        <v>1196</v>
      </c>
      <c r="AC2466" s="48" t="s">
        <v>1196</v>
      </c>
      <c r="AD2466" s="48" t="s">
        <v>1196</v>
      </c>
      <c r="AE2466" s="48" t="s">
        <v>1196</v>
      </c>
      <c r="AF2466" s="48" t="s">
        <v>1196</v>
      </c>
      <c r="AG2466" s="48" t="s">
        <v>1196</v>
      </c>
      <c r="AH2466" s="48" t="s">
        <v>1196</v>
      </c>
      <c r="AI2466" s="48" t="s">
        <v>1196</v>
      </c>
      <c r="AJ2466" s="48" t="s">
        <v>1196</v>
      </c>
      <c r="AK2466" s="48" t="s">
        <v>1196</v>
      </c>
      <c r="AL2466" s="48" t="s">
        <v>1196</v>
      </c>
      <c r="AM2466" s="48" t="s">
        <v>1196</v>
      </c>
      <c r="AN2466" s="48" t="s">
        <v>1036</v>
      </c>
      <c r="AO2466" s="48" t="s">
        <v>1035</v>
      </c>
      <c r="AP2466" s="48" t="s">
        <v>1035</v>
      </c>
      <c r="AQ2466" s="48" t="s">
        <v>1035</v>
      </c>
      <c r="AR2466" s="48" t="s">
        <v>1035</v>
      </c>
      <c r="AS2466" s="48" t="s">
        <v>1035</v>
      </c>
      <c r="AT2466" s="48" t="s">
        <v>1035</v>
      </c>
      <c r="AU2466" s="48" t="s">
        <v>1035</v>
      </c>
      <c r="AV2466" s="52" t="s">
        <v>1035</v>
      </c>
      <c r="AW2466" s="52" t="s">
        <v>1035</v>
      </c>
      <c r="AX2466" s="48" t="s">
        <v>1035</v>
      </c>
      <c r="AY2466" s="48" t="s">
        <v>1035</v>
      </c>
      <c r="AZ2466" s="28" t="s">
        <v>1035</v>
      </c>
    </row>
    <row r="2467" ht="15.75" customHeight="1">
      <c r="A2467" s="40">
        <v>2216.0</v>
      </c>
      <c r="B2467" s="28" t="s">
        <v>6320</v>
      </c>
      <c r="C2467" s="41"/>
      <c r="D2467" s="42">
        <f t="array" ref="D2467">index(systems,match($A2467,INDEX(systems,0,1),),3)</f>
        <v>339.395</v>
      </c>
      <c r="E2467" s="42">
        <f t="array" ref="E2467">index(systems,match($A2467,INDEX(systems,0,1),),4)</f>
        <v>403.203</v>
      </c>
      <c r="F2467" s="43" t="str">
        <f>IFERROR(__xludf.DUMMYFUNCTION("let(row, match($B2467&amp;if($C2467&lt;&gt;"""","" [""&amp;$C2467&amp;""]"",""""),index(nebulae,,2),0),join("","",iferror(round(index(nebulae,row,5)/2,3),1),iferror(round(index(nebulae,row,6)/2,3),1),0))"),"1,1,0")</f>
        <v>1,1,0</v>
      </c>
      <c r="G2467" s="44" t="s">
        <v>6321</v>
      </c>
      <c r="H2467" s="45">
        <f t="array" ref="H2467">let(systemId,match(A2467,index(systems,0,1),),refSystemId,match($H$1,index(systems,0,1),),x,index(systems,systemId,3),y,index(systems,systemId,4),refX,index(systems,refSystemId,3),refY,index(systems,refSystemId,4),round(sqrt((x-refX)^2+(y-refY)^2),3))</f>
        <v>527.031</v>
      </c>
      <c r="I2467" s="60" t="s">
        <v>408</v>
      </c>
      <c r="J2467" s="60" t="s">
        <v>408</v>
      </c>
      <c r="K2467" s="60" t="s">
        <v>408</v>
      </c>
      <c r="L2467" s="41"/>
      <c r="M2467" s="41"/>
      <c r="N2467" s="28" t="s">
        <v>571</v>
      </c>
      <c r="O2467" s="48" t="s">
        <v>571</v>
      </c>
      <c r="P2467" s="48" t="s">
        <v>571</v>
      </c>
      <c r="Q2467" s="48" t="s">
        <v>571</v>
      </c>
      <c r="R2467" s="48" t="s">
        <v>571</v>
      </c>
      <c r="S2467" s="48" t="s">
        <v>571</v>
      </c>
      <c r="T2467" s="48" t="s">
        <v>571</v>
      </c>
      <c r="U2467" s="48" t="s">
        <v>571</v>
      </c>
      <c r="V2467" s="48" t="s">
        <v>571</v>
      </c>
      <c r="W2467" s="48" t="s">
        <v>571</v>
      </c>
      <c r="X2467" s="48" t="s">
        <v>571</v>
      </c>
      <c r="Y2467" s="48" t="s">
        <v>572</v>
      </c>
      <c r="Z2467" s="48" t="s">
        <v>572</v>
      </c>
      <c r="AA2467" s="48" t="s">
        <v>572</v>
      </c>
      <c r="AB2467" s="48" t="s">
        <v>572</v>
      </c>
      <c r="AC2467" s="48" t="s">
        <v>572</v>
      </c>
      <c r="AD2467" s="48" t="s">
        <v>572</v>
      </c>
      <c r="AE2467" s="48" t="s">
        <v>572</v>
      </c>
      <c r="AF2467" s="48" t="s">
        <v>572</v>
      </c>
      <c r="AG2467" s="48" t="s">
        <v>572</v>
      </c>
      <c r="AH2467" s="48" t="s">
        <v>572</v>
      </c>
      <c r="AI2467" s="48" t="s">
        <v>572</v>
      </c>
      <c r="AJ2467" s="48" t="s">
        <v>572</v>
      </c>
      <c r="AK2467" s="48" t="s">
        <v>572</v>
      </c>
      <c r="AL2467" s="48" t="s">
        <v>572</v>
      </c>
      <c r="AM2467" s="48" t="s">
        <v>572</v>
      </c>
      <c r="AN2467" s="48" t="s">
        <v>572</v>
      </c>
      <c r="AO2467" s="48" t="s">
        <v>572</v>
      </c>
      <c r="AP2467" s="48" t="s">
        <v>572</v>
      </c>
      <c r="AQ2467" s="48" t="s">
        <v>572</v>
      </c>
      <c r="AR2467" s="48" t="s">
        <v>572</v>
      </c>
      <c r="AS2467" s="48" t="s">
        <v>572</v>
      </c>
      <c r="AT2467" s="48" t="s">
        <v>572</v>
      </c>
      <c r="AU2467" s="48" t="s">
        <v>572</v>
      </c>
      <c r="AV2467" s="48" t="s">
        <v>572</v>
      </c>
      <c r="AW2467" s="48" t="s">
        <v>572</v>
      </c>
      <c r="AX2467" s="48" t="s">
        <v>572</v>
      </c>
      <c r="AY2467" s="48" t="s">
        <v>572</v>
      </c>
      <c r="AZ2467" s="28" t="s">
        <v>572</v>
      </c>
    </row>
    <row r="2468" ht="15.75" customHeight="1">
      <c r="A2468" s="40">
        <v>2217.0</v>
      </c>
      <c r="B2468" s="28" t="s">
        <v>6322</v>
      </c>
      <c r="C2468" s="41"/>
      <c r="D2468" s="42">
        <f t="array" ref="D2468">index(systems,match($A2468,INDEX(systems,0,1),),3)</f>
        <v>-315.421</v>
      </c>
      <c r="E2468" s="42">
        <f t="array" ref="E2468">index(systems,match($A2468,INDEX(systems,0,1),),4)</f>
        <v>454.769</v>
      </c>
      <c r="F2468" s="43" t="str">
        <f>IFERROR(__xludf.DUMMYFUNCTION("let(row, match($B2468&amp;if($C2468&lt;&gt;"""","" [""&amp;$C2468&amp;""]"",""""),index(nebulae,,2),0),join("","",iferror(round(index(nebulae,row,5)/2,3),1),iferror(round(index(nebulae,row,6)/2,3),1),0))"),"1,1,0")</f>
        <v>1,1,0</v>
      </c>
      <c r="G2468" s="44" t="s">
        <v>6323</v>
      </c>
      <c r="H2468" s="45">
        <f t="array" ref="H2468">let(systemId,match(A2468,index(systems,0,1),),refSystemId,match($H$1,index(systems,0,1),),x,index(systems,systemId,3),y,index(systems,systemId,4),refX,index(systems,refSystemId,3),refY,index(systems,refSystemId,4),round(sqrt((x-refX)^2+(y-refY)^2),3))</f>
        <v>553.449</v>
      </c>
      <c r="I2468" s="46" t="s">
        <v>408</v>
      </c>
      <c r="J2468" s="46" t="s">
        <v>408</v>
      </c>
      <c r="K2468" s="46" t="s">
        <v>408</v>
      </c>
      <c r="L2468" s="46" t="s">
        <v>408</v>
      </c>
      <c r="M2468" s="46" t="s">
        <v>408</v>
      </c>
      <c r="N2468" s="28" t="s">
        <v>408</v>
      </c>
      <c r="O2468" s="41"/>
      <c r="P2468" s="48" t="s">
        <v>497</v>
      </c>
      <c r="Q2468" s="48" t="s">
        <v>497</v>
      </c>
      <c r="R2468" s="48" t="s">
        <v>497</v>
      </c>
      <c r="S2468" s="48" t="s">
        <v>418</v>
      </c>
      <c r="T2468" s="48" t="s">
        <v>418</v>
      </c>
      <c r="U2468" s="48" t="s">
        <v>418</v>
      </c>
      <c r="V2468" s="48" t="s">
        <v>418</v>
      </c>
      <c r="W2468" s="48" t="s">
        <v>418</v>
      </c>
      <c r="X2468" s="48" t="s">
        <v>422</v>
      </c>
      <c r="Y2468" s="48" t="s">
        <v>422</v>
      </c>
      <c r="Z2468" s="48" t="s">
        <v>422</v>
      </c>
      <c r="AA2468" s="48" t="s">
        <v>422</v>
      </c>
      <c r="AB2468" s="48" t="s">
        <v>422</v>
      </c>
      <c r="AC2468" s="48" t="s">
        <v>422</v>
      </c>
      <c r="AD2468" s="48" t="s">
        <v>422</v>
      </c>
      <c r="AE2468" s="48" t="s">
        <v>422</v>
      </c>
      <c r="AF2468" s="48" t="s">
        <v>422</v>
      </c>
      <c r="AG2468" s="48" t="s">
        <v>422</v>
      </c>
      <c r="AH2468" s="48" t="s">
        <v>422</v>
      </c>
      <c r="AI2468" s="48" t="s">
        <v>422</v>
      </c>
      <c r="AJ2468" s="48" t="s">
        <v>422</v>
      </c>
      <c r="AK2468" s="48" t="s">
        <v>422</v>
      </c>
      <c r="AL2468" s="48" t="s">
        <v>422</v>
      </c>
      <c r="AM2468" s="48" t="s">
        <v>422</v>
      </c>
      <c r="AN2468" s="48" t="s">
        <v>422</v>
      </c>
      <c r="AO2468" s="48" t="s">
        <v>422</v>
      </c>
      <c r="AP2468" s="48" t="s">
        <v>422</v>
      </c>
      <c r="AQ2468" s="48" t="s">
        <v>422</v>
      </c>
      <c r="AR2468" s="48" t="s">
        <v>422</v>
      </c>
      <c r="AS2468" s="48" t="s">
        <v>422</v>
      </c>
      <c r="AT2468" s="48" t="s">
        <v>422</v>
      </c>
      <c r="AU2468" s="48" t="s">
        <v>422</v>
      </c>
      <c r="AV2468" s="52" t="s">
        <v>422</v>
      </c>
      <c r="AW2468" s="52" t="s">
        <v>422</v>
      </c>
      <c r="AX2468" s="52" t="s">
        <v>422</v>
      </c>
      <c r="AY2468" s="52" t="s">
        <v>422</v>
      </c>
      <c r="AZ2468" s="51" t="s">
        <v>422</v>
      </c>
    </row>
    <row r="2469" ht="15.75" customHeight="1">
      <c r="A2469" s="40">
        <v>3028.0</v>
      </c>
      <c r="B2469" s="28" t="s">
        <v>6324</v>
      </c>
      <c r="C2469" s="41"/>
      <c r="D2469" s="42">
        <f t="array" ref="D2469">index(systems,match($A2469,INDEX(systems,0,1),),3)</f>
        <v>436.242</v>
      </c>
      <c r="E2469" s="42">
        <f t="array" ref="E2469">index(systems,match($A2469,INDEX(systems,0,1),),4)</f>
        <v>973.818</v>
      </c>
      <c r="F2469" s="43" t="str">
        <f>IFERROR(__xludf.DUMMYFUNCTION("let(row, match($B2469&amp;if($C2469&lt;&gt;"""","" [""&amp;$C2469&amp;""]"",""""),index(nebulae,,2),0),join("","",iferror(round(index(nebulae,row,5)/2,3),1),iferror(round(index(nebulae,row,6)/2,3),1),0))"),"1,1,0")</f>
        <v>1,1,0</v>
      </c>
      <c r="G2469" s="44" t="s">
        <v>6325</v>
      </c>
      <c r="H2469" s="45">
        <f t="array" ref="H2469">let(systemId,match(A2469,index(systems,0,1),),refSystemId,match($H$1,index(systems,0,1),),x,index(systems,systemId,3),y,index(systems,systemId,4),refX,index(systems,refSystemId,3),refY,index(systems,refSystemId,4),round(sqrt((x-refX)^2+(y-refY)^2),3))</f>
        <v>1067.065</v>
      </c>
      <c r="I2469" s="55"/>
      <c r="J2469" s="55"/>
      <c r="K2469" s="55"/>
      <c r="L2469" s="55"/>
      <c r="M2469" s="55"/>
      <c r="N2469" s="55"/>
      <c r="O2469" s="55"/>
      <c r="P2469" s="56" t="s">
        <v>408</v>
      </c>
      <c r="Q2469" s="56" t="s">
        <v>408</v>
      </c>
      <c r="R2469" s="56" t="s">
        <v>408</v>
      </c>
      <c r="S2469" s="56" t="s">
        <v>408</v>
      </c>
      <c r="T2469" s="56" t="s">
        <v>408</v>
      </c>
      <c r="U2469" s="56" t="s">
        <v>408</v>
      </c>
      <c r="V2469" s="56" t="s">
        <v>408</v>
      </c>
      <c r="W2469" s="56" t="s">
        <v>408</v>
      </c>
      <c r="X2469" s="56" t="s">
        <v>408</v>
      </c>
      <c r="Y2469" s="56" t="s">
        <v>408</v>
      </c>
      <c r="Z2469" s="56" t="s">
        <v>408</v>
      </c>
      <c r="AA2469" s="56" t="s">
        <v>408</v>
      </c>
      <c r="AB2469" s="52" t="s">
        <v>1462</v>
      </c>
      <c r="AC2469" s="52" t="s">
        <v>1462</v>
      </c>
      <c r="AD2469" s="52" t="s">
        <v>1462</v>
      </c>
      <c r="AE2469" s="52" t="s">
        <v>1462</v>
      </c>
      <c r="AF2469" s="52" t="s">
        <v>1462</v>
      </c>
      <c r="AG2469" s="52" t="s">
        <v>1462</v>
      </c>
      <c r="AH2469" s="52" t="s">
        <v>1462</v>
      </c>
      <c r="AI2469" s="52" t="s">
        <v>1462</v>
      </c>
      <c r="AJ2469" s="52" t="s">
        <v>1462</v>
      </c>
      <c r="AK2469" s="52" t="s">
        <v>1462</v>
      </c>
      <c r="AL2469" s="52" t="s">
        <v>1462</v>
      </c>
      <c r="AM2469" s="52" t="s">
        <v>1462</v>
      </c>
      <c r="AN2469" s="52" t="s">
        <v>1316</v>
      </c>
      <c r="AO2469" s="49" t="s">
        <v>1316</v>
      </c>
      <c r="AP2469" s="52" t="s">
        <v>1316</v>
      </c>
      <c r="AQ2469" s="56" t="s">
        <v>422</v>
      </c>
      <c r="AR2469" s="56" t="s">
        <v>422</v>
      </c>
      <c r="AS2469" s="56" t="s">
        <v>422</v>
      </c>
      <c r="AT2469" s="56" t="s">
        <v>422</v>
      </c>
      <c r="AU2469" s="51" t="s">
        <v>422</v>
      </c>
      <c r="AV2469" s="55"/>
      <c r="AW2469" s="55"/>
      <c r="AX2469" s="55"/>
      <c r="AY2469" s="55"/>
      <c r="AZ2469" s="55"/>
    </row>
    <row r="2470" ht="15.75" customHeight="1">
      <c r="A2470" s="40">
        <v>2218.0</v>
      </c>
      <c r="B2470" s="28" t="s">
        <v>6326</v>
      </c>
      <c r="C2470" s="41"/>
      <c r="D2470" s="42">
        <f t="array" ref="D2470">index(systems,match($A2470,INDEX(systems,0,1),),3)</f>
        <v>-310.742</v>
      </c>
      <c r="E2470" s="42">
        <f t="array" ref="E2470">index(systems,match($A2470,INDEX(systems,0,1),),4)</f>
        <v>-82.508</v>
      </c>
      <c r="F2470" s="43" t="str">
        <f>IFERROR(__xludf.DUMMYFUNCTION("let(row, match($B2470&amp;if($C2470&lt;&gt;"""","" [""&amp;$C2470&amp;""]"",""""),index(nebulae,,2),0),join("","",iferror(round(index(nebulae,row,5)/2,3),1),iferror(round(index(nebulae,row,6)/2,3),1),0))"),"1,1,0")</f>
        <v>1,1,0</v>
      </c>
      <c r="G2470" s="44" t="s">
        <v>6327</v>
      </c>
      <c r="H2470" s="45">
        <f t="array" ref="H2470">let(systemId,match(A2470,index(systems,0,1),),refSystemId,match($H$1,index(systems,0,1),),x,index(systems,systemId,3),y,index(systems,systemId,4),refX,index(systems,refSystemId,3),refY,index(systems,refSystemId,4),round(sqrt((x-refX)^2+(y-refY)^2),3))</f>
        <v>321.509</v>
      </c>
      <c r="I2470" s="46" t="s">
        <v>408</v>
      </c>
      <c r="J2470" s="46" t="s">
        <v>408</v>
      </c>
      <c r="K2470" s="46" t="s">
        <v>408</v>
      </c>
      <c r="L2470" s="46" t="s">
        <v>408</v>
      </c>
      <c r="M2470" s="46" t="s">
        <v>408</v>
      </c>
      <c r="N2470" s="49" t="s">
        <v>408</v>
      </c>
      <c r="O2470" s="54"/>
      <c r="P2470" s="52" t="s">
        <v>560</v>
      </c>
      <c r="Q2470" s="52" t="s">
        <v>560</v>
      </c>
      <c r="R2470" s="52" t="s">
        <v>560</v>
      </c>
      <c r="S2470" s="48" t="s">
        <v>560</v>
      </c>
      <c r="T2470" s="52" t="s">
        <v>560</v>
      </c>
      <c r="U2470" s="52" t="s">
        <v>560</v>
      </c>
      <c r="V2470" s="52" t="s">
        <v>560</v>
      </c>
      <c r="W2470" s="52" t="s">
        <v>560</v>
      </c>
      <c r="X2470" s="52" t="s">
        <v>560</v>
      </c>
      <c r="Y2470" s="52" t="s">
        <v>4377</v>
      </c>
      <c r="Z2470" s="52" t="s">
        <v>4377</v>
      </c>
      <c r="AA2470" s="52" t="s">
        <v>4377</v>
      </c>
      <c r="AB2470" s="52" t="s">
        <v>4377</v>
      </c>
      <c r="AC2470" s="52" t="s">
        <v>4377</v>
      </c>
      <c r="AD2470" s="52" t="s">
        <v>4377</v>
      </c>
      <c r="AE2470" s="52" t="s">
        <v>4377</v>
      </c>
      <c r="AF2470" s="52" t="s">
        <v>4377</v>
      </c>
      <c r="AG2470" s="52" t="s">
        <v>4377</v>
      </c>
      <c r="AH2470" s="52" t="s">
        <v>4377</v>
      </c>
      <c r="AI2470" s="52" t="s">
        <v>4377</v>
      </c>
      <c r="AJ2470" s="52" t="s">
        <v>4377</v>
      </c>
      <c r="AK2470" s="52" t="s">
        <v>4377</v>
      </c>
      <c r="AL2470" s="52" t="s">
        <v>4377</v>
      </c>
      <c r="AM2470" s="52" t="s">
        <v>4377</v>
      </c>
      <c r="AN2470" s="52" t="s">
        <v>4377</v>
      </c>
      <c r="AO2470" s="52" t="s">
        <v>4377</v>
      </c>
      <c r="AP2470" s="52" t="s">
        <v>4377</v>
      </c>
      <c r="AQ2470" s="52" t="s">
        <v>4378</v>
      </c>
      <c r="AR2470" s="52" t="s">
        <v>879</v>
      </c>
      <c r="AS2470" s="52" t="s">
        <v>879</v>
      </c>
      <c r="AT2470" s="52" t="s">
        <v>879</v>
      </c>
      <c r="AU2470" s="52" t="s">
        <v>879</v>
      </c>
      <c r="AV2470" s="52" t="s">
        <v>879</v>
      </c>
      <c r="AW2470" s="52" t="s">
        <v>879</v>
      </c>
      <c r="AX2470" s="48" t="s">
        <v>487</v>
      </c>
      <c r="AY2470" s="48" t="s">
        <v>487</v>
      </c>
      <c r="AZ2470" s="51" t="s">
        <v>487</v>
      </c>
    </row>
    <row r="2471" ht="15.75" customHeight="1">
      <c r="A2471" s="40">
        <v>2219.0</v>
      </c>
      <c r="B2471" s="28" t="s">
        <v>6328</v>
      </c>
      <c r="C2471" s="41"/>
      <c r="D2471" s="42">
        <f t="array" ref="D2471">index(systems,match($A2471,INDEX(systems,0,1),),3)</f>
        <v>253.043</v>
      </c>
      <c r="E2471" s="42">
        <f t="array" ref="E2471">index(systems,match($A2471,INDEX(systems,0,1),),4)</f>
        <v>-43.935</v>
      </c>
      <c r="F2471" s="43" t="str">
        <f>IFERROR(__xludf.DUMMYFUNCTION("let(row, match($B2471&amp;if($C2471&lt;&gt;"""","" [""&amp;$C2471&amp;""]"",""""),index(nebulae,,2),0),join("","",iferror(round(index(nebulae,row,5)/2,3),1),iferror(round(index(nebulae,row,6)/2,3),1),0))"),"1,1,0")</f>
        <v>1,1,0</v>
      </c>
      <c r="G2471" s="44" t="s">
        <v>6329</v>
      </c>
      <c r="H2471" s="45">
        <f t="array" ref="H2471">let(systemId,match(A2471,index(systems,0,1),),refSystemId,match($H$1,index(systems,0,1),),x,index(systems,systemId,3),y,index(systems,systemId,4),refX,index(systems,refSystemId,3),refY,index(systems,refSystemId,4),round(sqrt((x-refX)^2+(y-refY)^2),3))</f>
        <v>256.829</v>
      </c>
      <c r="I2471" s="46" t="s">
        <v>408</v>
      </c>
      <c r="J2471" s="46" t="s">
        <v>408</v>
      </c>
      <c r="K2471" s="47" t="s">
        <v>408</v>
      </c>
      <c r="L2471" s="47" t="s">
        <v>408</v>
      </c>
      <c r="M2471" s="47" t="s">
        <v>408</v>
      </c>
      <c r="N2471" s="28" t="s">
        <v>408</v>
      </c>
      <c r="O2471" s="41"/>
      <c r="P2471" s="48" t="s">
        <v>1574</v>
      </c>
      <c r="Q2471" s="48" t="s">
        <v>1574</v>
      </c>
      <c r="R2471" s="48" t="s">
        <v>1574</v>
      </c>
      <c r="S2471" s="48" t="s">
        <v>1574</v>
      </c>
      <c r="T2471" s="48" t="s">
        <v>1574</v>
      </c>
      <c r="U2471" s="48" t="s">
        <v>1574</v>
      </c>
      <c r="V2471" s="48" t="s">
        <v>1574</v>
      </c>
      <c r="W2471" s="48" t="s">
        <v>1574</v>
      </c>
      <c r="X2471" s="48" t="s">
        <v>1574</v>
      </c>
      <c r="Y2471" s="48" t="s">
        <v>422</v>
      </c>
      <c r="Z2471" s="48" t="s">
        <v>422</v>
      </c>
      <c r="AA2471" s="48" t="s">
        <v>422</v>
      </c>
      <c r="AB2471" s="48" t="s">
        <v>422</v>
      </c>
      <c r="AC2471" s="48" t="s">
        <v>422</v>
      </c>
      <c r="AD2471" s="48" t="s">
        <v>422</v>
      </c>
      <c r="AE2471" s="48" t="s">
        <v>422</v>
      </c>
      <c r="AF2471" s="48" t="s">
        <v>422</v>
      </c>
      <c r="AG2471" s="48" t="s">
        <v>422</v>
      </c>
      <c r="AH2471" s="48" t="s">
        <v>422</v>
      </c>
      <c r="AI2471" s="48" t="s">
        <v>422</v>
      </c>
      <c r="AJ2471" s="48" t="s">
        <v>422</v>
      </c>
      <c r="AK2471" s="48" t="s">
        <v>422</v>
      </c>
      <c r="AL2471" s="48" t="s">
        <v>422</v>
      </c>
      <c r="AM2471" s="48" t="s">
        <v>422</v>
      </c>
      <c r="AN2471" s="48" t="s">
        <v>422</v>
      </c>
      <c r="AO2471" s="48" t="s">
        <v>422</v>
      </c>
      <c r="AP2471" s="48" t="s">
        <v>422</v>
      </c>
      <c r="AQ2471" s="48" t="s">
        <v>422</v>
      </c>
      <c r="AR2471" s="48" t="s">
        <v>422</v>
      </c>
      <c r="AS2471" s="52" t="s">
        <v>422</v>
      </c>
      <c r="AT2471" s="52" t="s">
        <v>422</v>
      </c>
      <c r="AU2471" s="52" t="s">
        <v>422</v>
      </c>
      <c r="AV2471" s="52" t="s">
        <v>422</v>
      </c>
      <c r="AW2471" s="52" t="s">
        <v>422</v>
      </c>
      <c r="AX2471" s="48" t="s">
        <v>422</v>
      </c>
      <c r="AY2471" s="48" t="s">
        <v>422</v>
      </c>
      <c r="AZ2471" s="28" t="s">
        <v>422</v>
      </c>
    </row>
    <row r="2472" ht="15.75" customHeight="1">
      <c r="A2472" s="40">
        <v>2220.0</v>
      </c>
      <c r="B2472" s="28" t="s">
        <v>6330</v>
      </c>
      <c r="C2472" s="41"/>
      <c r="D2472" s="42">
        <f t="array" ref="D2472">index(systems,match($A2472,INDEX(systems,0,1),),3)</f>
        <v>377.938</v>
      </c>
      <c r="E2472" s="42">
        <f t="array" ref="E2472">index(systems,match($A2472,INDEX(systems,0,1),),4)</f>
        <v>-99.438</v>
      </c>
      <c r="F2472" s="43" t="str">
        <f>IFERROR(__xludf.DUMMYFUNCTION("let(row, match($B2472&amp;if($C2472&lt;&gt;"""","" [""&amp;$C2472&amp;""]"",""""),index(nebulae,,2),0),join("","",iferror(round(index(nebulae,row,5)/2,3),1),iferror(round(index(nebulae,row,6)/2,3),1),0))"),"1,1,0")</f>
        <v>1,1,0</v>
      </c>
      <c r="G2472" s="44" t="s">
        <v>6331</v>
      </c>
      <c r="H2472" s="45">
        <f t="array" ref="H2472">let(systemId,match(A2472,index(systems,0,1),),refSystemId,match($H$1,index(systems,0,1),),x,index(systems,systemId,3),y,index(systems,systemId,4),refX,index(systems,refSystemId,3),refY,index(systems,refSystemId,4),round(sqrt((x-refX)^2+(y-refY)^2),3))</f>
        <v>390.801</v>
      </c>
      <c r="I2472" s="28" t="s">
        <v>408</v>
      </c>
      <c r="J2472" s="28" t="s">
        <v>408</v>
      </c>
      <c r="K2472" s="48" t="s">
        <v>408</v>
      </c>
      <c r="L2472" s="48" t="s">
        <v>408</v>
      </c>
      <c r="M2472" s="48" t="s">
        <v>408</v>
      </c>
      <c r="N2472" s="28" t="s">
        <v>408</v>
      </c>
      <c r="O2472" s="41"/>
      <c r="P2472" s="48" t="s">
        <v>666</v>
      </c>
      <c r="Q2472" s="48" t="s">
        <v>666</v>
      </c>
      <c r="R2472" s="48" t="s">
        <v>666</v>
      </c>
      <c r="S2472" s="48" t="s">
        <v>666</v>
      </c>
      <c r="T2472" s="48" t="s">
        <v>666</v>
      </c>
      <c r="U2472" s="48" t="s">
        <v>666</v>
      </c>
      <c r="V2472" s="48" t="s">
        <v>666</v>
      </c>
      <c r="W2472" s="48" t="s">
        <v>666</v>
      </c>
      <c r="X2472" s="48" t="s">
        <v>666</v>
      </c>
      <c r="Y2472" s="48" t="s">
        <v>422</v>
      </c>
      <c r="Z2472" s="48" t="s">
        <v>422</v>
      </c>
      <c r="AA2472" s="48" t="s">
        <v>422</v>
      </c>
      <c r="AB2472" s="48" t="s">
        <v>422</v>
      </c>
      <c r="AC2472" s="48" t="s">
        <v>422</v>
      </c>
      <c r="AD2472" s="48" t="s">
        <v>422</v>
      </c>
      <c r="AE2472" s="48" t="s">
        <v>422</v>
      </c>
      <c r="AF2472" s="48" t="s">
        <v>422</v>
      </c>
      <c r="AG2472" s="48" t="s">
        <v>422</v>
      </c>
      <c r="AH2472" s="48" t="s">
        <v>422</v>
      </c>
      <c r="AI2472" s="48" t="s">
        <v>422</v>
      </c>
      <c r="AJ2472" s="48" t="s">
        <v>422</v>
      </c>
      <c r="AK2472" s="48" t="s">
        <v>422</v>
      </c>
      <c r="AL2472" s="48" t="s">
        <v>422</v>
      </c>
      <c r="AM2472" s="48" t="s">
        <v>422</v>
      </c>
      <c r="AN2472" s="48" t="s">
        <v>422</v>
      </c>
      <c r="AO2472" s="48" t="s">
        <v>422</v>
      </c>
      <c r="AP2472" s="48" t="s">
        <v>422</v>
      </c>
      <c r="AQ2472" s="48" t="s">
        <v>422</v>
      </c>
      <c r="AR2472" s="48" t="s">
        <v>422</v>
      </c>
      <c r="AS2472" s="48" t="s">
        <v>422</v>
      </c>
      <c r="AT2472" s="48" t="s">
        <v>422</v>
      </c>
      <c r="AU2472" s="48" t="s">
        <v>422</v>
      </c>
      <c r="AV2472" s="48" t="s">
        <v>422</v>
      </c>
      <c r="AW2472" s="48" t="s">
        <v>422</v>
      </c>
      <c r="AX2472" s="48" t="s">
        <v>422</v>
      </c>
      <c r="AY2472" s="48" t="s">
        <v>422</v>
      </c>
      <c r="AZ2472" s="28" t="s">
        <v>422</v>
      </c>
    </row>
    <row r="2473" ht="15.75" customHeight="1">
      <c r="A2473" s="40">
        <v>2221.0</v>
      </c>
      <c r="B2473" s="28" t="s">
        <v>6332</v>
      </c>
      <c r="C2473" s="41"/>
      <c r="D2473" s="42">
        <f t="array" ref="D2473">index(systems,match($A2473,INDEX(systems,0,1),),3)</f>
        <v>-80.14</v>
      </c>
      <c r="E2473" s="42">
        <f t="array" ref="E2473">index(systems,match($A2473,INDEX(systems,0,1),),4)</f>
        <v>-195.503</v>
      </c>
      <c r="F2473" s="43" t="str">
        <f>IFERROR(__xludf.DUMMYFUNCTION("let(row, match($B2473&amp;if($C2473&lt;&gt;"""","" [""&amp;$C2473&amp;""]"",""""),index(nebulae,,2),0),join("","",iferror(round(index(nebulae,row,5)/2,3),1),iferror(round(index(nebulae,row,6)/2,3),1),0))"),"1,1,0")</f>
        <v>1,1,0</v>
      </c>
      <c r="G2473" s="44" t="s">
        <v>6333</v>
      </c>
      <c r="H2473" s="45">
        <f t="array" ref="H2473">let(systemId,match(A2473,index(systems,0,1),),refSystemId,match($H$1,index(systems,0,1),),x,index(systems,systemId,3),y,index(systems,systemId,4),refX,index(systems,refSystemId,3),refY,index(systems,refSystemId,4),round(sqrt((x-refX)^2+(y-refY)^2),3))</f>
        <v>211.291</v>
      </c>
      <c r="I2473" s="28" t="s">
        <v>2529</v>
      </c>
      <c r="J2473" s="48" t="s">
        <v>1121</v>
      </c>
      <c r="K2473" s="48" t="s">
        <v>1121</v>
      </c>
      <c r="L2473" s="48" t="s">
        <v>1121</v>
      </c>
      <c r="M2473" s="28" t="s">
        <v>1121</v>
      </c>
      <c r="N2473" s="28" t="s">
        <v>1121</v>
      </c>
      <c r="O2473" s="48" t="s">
        <v>1121</v>
      </c>
      <c r="P2473" s="48" t="s">
        <v>1121</v>
      </c>
      <c r="Q2473" s="48" t="s">
        <v>1121</v>
      </c>
      <c r="R2473" s="48" t="s">
        <v>1121</v>
      </c>
      <c r="S2473" s="48" t="s">
        <v>1121</v>
      </c>
      <c r="T2473" s="48" t="s">
        <v>1121</v>
      </c>
      <c r="U2473" s="48" t="s">
        <v>1121</v>
      </c>
      <c r="V2473" s="48" t="s">
        <v>1121</v>
      </c>
      <c r="W2473" s="48" t="s">
        <v>1121</v>
      </c>
      <c r="X2473" s="48" t="s">
        <v>1121</v>
      </c>
      <c r="Y2473" s="48" t="s">
        <v>1046</v>
      </c>
      <c r="Z2473" s="48" t="s">
        <v>1046</v>
      </c>
      <c r="AA2473" s="48" t="s">
        <v>1046</v>
      </c>
      <c r="AB2473" s="48" t="s">
        <v>1046</v>
      </c>
      <c r="AC2473" s="48" t="s">
        <v>1046</v>
      </c>
      <c r="AD2473" s="48" t="s">
        <v>1046</v>
      </c>
      <c r="AE2473" s="48" t="s">
        <v>1046</v>
      </c>
      <c r="AF2473" s="48" t="s">
        <v>1046</v>
      </c>
      <c r="AG2473" s="48" t="s">
        <v>1046</v>
      </c>
      <c r="AH2473" s="48" t="s">
        <v>1046</v>
      </c>
      <c r="AI2473" s="48" t="s">
        <v>1046</v>
      </c>
      <c r="AJ2473" s="48" t="s">
        <v>1046</v>
      </c>
      <c r="AK2473" s="48" t="s">
        <v>1046</v>
      </c>
      <c r="AL2473" s="48" t="s">
        <v>1046</v>
      </c>
      <c r="AM2473" s="48" t="s">
        <v>1046</v>
      </c>
      <c r="AN2473" s="48" t="s">
        <v>1046</v>
      </c>
      <c r="AO2473" s="48" t="s">
        <v>1046</v>
      </c>
      <c r="AP2473" s="48" t="s">
        <v>1046</v>
      </c>
      <c r="AQ2473" s="48" t="s">
        <v>1046</v>
      </c>
      <c r="AR2473" s="48" t="s">
        <v>1046</v>
      </c>
      <c r="AS2473" s="48" t="s">
        <v>1047</v>
      </c>
      <c r="AT2473" s="48" t="s">
        <v>1047</v>
      </c>
      <c r="AU2473" s="48" t="s">
        <v>1048</v>
      </c>
      <c r="AV2473" s="48" t="s">
        <v>1048</v>
      </c>
      <c r="AW2473" s="48" t="s">
        <v>1048</v>
      </c>
      <c r="AX2473" s="48" t="s">
        <v>1049</v>
      </c>
      <c r="AY2473" s="48" t="s">
        <v>1049</v>
      </c>
      <c r="AZ2473" s="51" t="s">
        <v>1049</v>
      </c>
    </row>
    <row r="2474" ht="15.75" customHeight="1">
      <c r="A2474" s="40">
        <v>2222.0</v>
      </c>
      <c r="B2474" s="28" t="s">
        <v>6334</v>
      </c>
      <c r="C2474" s="41"/>
      <c r="D2474" s="42">
        <f t="array" ref="D2474">index(systems,match($A2474,INDEX(systems,0,1),),3)</f>
        <v>640.213</v>
      </c>
      <c r="E2474" s="42">
        <f t="array" ref="E2474">index(systems,match($A2474,INDEX(systems,0,1),),4)</f>
        <v>278.418</v>
      </c>
      <c r="F2474" s="43" t="str">
        <f>IFERROR(__xludf.DUMMYFUNCTION("let(row, match($B2474&amp;if($C2474&lt;&gt;"""","" [""&amp;$C2474&amp;""]"",""""),index(nebulae,,2),0),join("","",iferror(round(index(nebulae,row,5)/2,3),1),iferror(round(index(nebulae,row,6)/2,3),1),0))"),"1,1,0")</f>
        <v>1,1,0</v>
      </c>
      <c r="G2474" s="44" t="s">
        <v>6335</v>
      </c>
      <c r="H2474" s="45">
        <f t="array" ref="H2474">let(systemId,match(A2474,index(systems,0,1),),refSystemId,match($H$1,index(systems,0,1),),x,index(systems,systemId,3),y,index(systems,systemId,4),refX,index(systems,refSystemId,3),refY,index(systems,refSystemId,4),round(sqrt((x-refX)^2+(y-refY)^2),3))</f>
        <v>698.133</v>
      </c>
      <c r="I2474" s="41"/>
      <c r="J2474" s="41"/>
      <c r="K2474" s="41"/>
      <c r="L2474" s="41"/>
      <c r="M2474" s="41"/>
      <c r="N2474" s="41"/>
      <c r="O2474" s="41"/>
      <c r="P2474" s="48" t="s">
        <v>421</v>
      </c>
      <c r="Q2474" s="48" t="s">
        <v>421</v>
      </c>
      <c r="R2474" s="48" t="s">
        <v>421</v>
      </c>
      <c r="S2474" s="48" t="s">
        <v>421</v>
      </c>
      <c r="T2474" s="48" t="s">
        <v>421</v>
      </c>
      <c r="U2474" s="48" t="s">
        <v>422</v>
      </c>
      <c r="V2474" s="48" t="s">
        <v>422</v>
      </c>
      <c r="W2474" s="48" t="s">
        <v>422</v>
      </c>
      <c r="X2474" s="48" t="s">
        <v>422</v>
      </c>
      <c r="Y2474" s="48" t="s">
        <v>422</v>
      </c>
      <c r="Z2474" s="48" t="s">
        <v>422</v>
      </c>
      <c r="AA2474" s="48" t="s">
        <v>422</v>
      </c>
      <c r="AB2474" s="48" t="s">
        <v>422</v>
      </c>
      <c r="AC2474" s="48" t="s">
        <v>422</v>
      </c>
      <c r="AD2474" s="48" t="s">
        <v>422</v>
      </c>
      <c r="AE2474" s="48" t="s">
        <v>422</v>
      </c>
      <c r="AF2474" s="48" t="s">
        <v>422</v>
      </c>
      <c r="AG2474" s="48" t="s">
        <v>422</v>
      </c>
      <c r="AH2474" s="48" t="s">
        <v>422</v>
      </c>
      <c r="AI2474" s="48" t="s">
        <v>422</v>
      </c>
      <c r="AJ2474" s="48" t="s">
        <v>422</v>
      </c>
      <c r="AK2474" s="48" t="s">
        <v>422</v>
      </c>
      <c r="AL2474" s="48" t="s">
        <v>422</v>
      </c>
      <c r="AM2474" s="48" t="s">
        <v>422</v>
      </c>
      <c r="AN2474" s="48" t="s">
        <v>422</v>
      </c>
      <c r="AO2474" s="48" t="s">
        <v>422</v>
      </c>
      <c r="AP2474" s="48" t="s">
        <v>422</v>
      </c>
      <c r="AQ2474" s="48" t="s">
        <v>422</v>
      </c>
      <c r="AR2474" s="48" t="s">
        <v>422</v>
      </c>
      <c r="AS2474" s="48" t="s">
        <v>422</v>
      </c>
      <c r="AT2474" s="48" t="s">
        <v>422</v>
      </c>
      <c r="AU2474" s="48" t="s">
        <v>422</v>
      </c>
      <c r="AV2474" s="48" t="s">
        <v>422</v>
      </c>
      <c r="AW2474" s="48" t="s">
        <v>422</v>
      </c>
      <c r="AX2474" s="48" t="s">
        <v>422</v>
      </c>
      <c r="AY2474" s="48" t="s">
        <v>422</v>
      </c>
      <c r="AZ2474" s="50" t="s">
        <v>423</v>
      </c>
    </row>
    <row r="2475" ht="15.75" customHeight="1">
      <c r="A2475" s="40">
        <v>2223.0</v>
      </c>
      <c r="B2475" s="28" t="s">
        <v>6336</v>
      </c>
      <c r="C2475" s="41"/>
      <c r="D2475" s="42">
        <f t="array" ref="D2475">index(systems,match($A2475,INDEX(systems,0,1),),3)</f>
        <v>191.431</v>
      </c>
      <c r="E2475" s="42">
        <f t="array" ref="E2475">index(systems,match($A2475,INDEX(systems,0,1),),4)</f>
        <v>-385.176</v>
      </c>
      <c r="F2475" s="43" t="str">
        <f>IFERROR(__xludf.DUMMYFUNCTION("let(row, match($B2475&amp;if($C2475&lt;&gt;"""","" [""&amp;$C2475&amp;""]"",""""),index(nebulae,,2),0),join("","",iferror(round(index(nebulae,row,5)/2,3),1),iferror(round(index(nebulae,row,6)/2,3),1),0))"),"1,1,0")</f>
        <v>1,1,0</v>
      </c>
      <c r="G2475" s="44" t="s">
        <v>6337</v>
      </c>
      <c r="H2475" s="45">
        <f t="array" ref="H2475">let(systemId,match(A2475,index(systems,0,1),),refSystemId,match($H$1,index(systems,0,1),),x,index(systems,systemId,3),y,index(systems,systemId,4),refX,index(systems,refSystemId,3),refY,index(systems,refSystemId,4),round(sqrt((x-refX)^2+(y-refY)^2),3))</f>
        <v>430.124</v>
      </c>
      <c r="I2475" s="28" t="s">
        <v>408</v>
      </c>
      <c r="J2475" s="28" t="s">
        <v>2498</v>
      </c>
      <c r="K2475" s="48" t="s">
        <v>2498</v>
      </c>
      <c r="L2475" s="28" t="s">
        <v>953</v>
      </c>
      <c r="M2475" s="28" t="s">
        <v>953</v>
      </c>
      <c r="N2475" s="28" t="s">
        <v>953</v>
      </c>
      <c r="O2475" s="48" t="s">
        <v>953</v>
      </c>
      <c r="P2475" s="48" t="s">
        <v>630</v>
      </c>
      <c r="Q2475" s="48" t="s">
        <v>630</v>
      </c>
      <c r="R2475" s="48" t="s">
        <v>630</v>
      </c>
      <c r="S2475" s="48" t="s">
        <v>630</v>
      </c>
      <c r="T2475" s="48" t="s">
        <v>630</v>
      </c>
      <c r="U2475" s="48" t="s">
        <v>630</v>
      </c>
      <c r="V2475" s="48" t="s">
        <v>630</v>
      </c>
      <c r="W2475" s="48" t="s">
        <v>630</v>
      </c>
      <c r="X2475" s="48" t="s">
        <v>630</v>
      </c>
      <c r="Y2475" s="48" t="s">
        <v>630</v>
      </c>
      <c r="Z2475" s="48" t="s">
        <v>630</v>
      </c>
      <c r="AA2475" s="48" t="s">
        <v>630</v>
      </c>
      <c r="AB2475" s="48" t="s">
        <v>630</v>
      </c>
      <c r="AC2475" s="48" t="s">
        <v>630</v>
      </c>
      <c r="AD2475" s="48" t="s">
        <v>630</v>
      </c>
      <c r="AE2475" s="48" t="s">
        <v>630</v>
      </c>
      <c r="AF2475" s="48" t="s">
        <v>630</v>
      </c>
      <c r="AG2475" s="48" t="s">
        <v>630</v>
      </c>
      <c r="AH2475" s="48" t="s">
        <v>630</v>
      </c>
      <c r="AI2475" s="48" t="s">
        <v>630</v>
      </c>
      <c r="AJ2475" s="48" t="s">
        <v>630</v>
      </c>
      <c r="AK2475" s="48" t="s">
        <v>630</v>
      </c>
      <c r="AL2475" s="48" t="s">
        <v>630</v>
      </c>
      <c r="AM2475" s="48" t="s">
        <v>630</v>
      </c>
      <c r="AN2475" s="48" t="s">
        <v>630</v>
      </c>
      <c r="AO2475" s="48" t="s">
        <v>630</v>
      </c>
      <c r="AP2475" s="48" t="s">
        <v>630</v>
      </c>
      <c r="AQ2475" s="48" t="s">
        <v>953</v>
      </c>
      <c r="AR2475" s="48" t="s">
        <v>953</v>
      </c>
      <c r="AS2475" s="48" t="s">
        <v>953</v>
      </c>
      <c r="AT2475" s="48" t="s">
        <v>953</v>
      </c>
      <c r="AU2475" s="48" t="s">
        <v>953</v>
      </c>
      <c r="AV2475" s="48" t="s">
        <v>953</v>
      </c>
      <c r="AW2475" s="48" t="s">
        <v>953</v>
      </c>
      <c r="AX2475" s="48" t="s">
        <v>953</v>
      </c>
      <c r="AY2475" s="48" t="s">
        <v>953</v>
      </c>
      <c r="AZ2475" s="28" t="s">
        <v>953</v>
      </c>
    </row>
    <row r="2476" ht="15.75" customHeight="1">
      <c r="A2476" s="40">
        <v>2224.0</v>
      </c>
      <c r="B2476" s="28" t="s">
        <v>6338</v>
      </c>
      <c r="C2476" s="41"/>
      <c r="D2476" s="42">
        <f t="array" ref="D2476">index(systems,match($A2476,INDEX(systems,0,1),),3)</f>
        <v>454.874</v>
      </c>
      <c r="E2476" s="42">
        <f t="array" ref="E2476">index(systems,match($A2476,INDEX(systems,0,1),),4)</f>
        <v>-394.178</v>
      </c>
      <c r="F2476" s="43" t="str">
        <f>IFERROR(__xludf.DUMMYFUNCTION("let(row, match($B2476&amp;if($C2476&lt;&gt;"""","" [""&amp;$C2476&amp;""]"",""""),index(nebulae,,2),0),join("","",iferror(round(index(nebulae,row,5)/2,3),1),iferror(round(index(nebulae,row,6)/2,3),1),0))"),"1,1,0")</f>
        <v>1,1,0</v>
      </c>
      <c r="G2476" s="44" t="s">
        <v>6339</v>
      </c>
      <c r="H2476" s="45">
        <f t="array" ref="H2476">let(systemId,match(A2476,index(systems,0,1),),refSystemId,match($H$1,index(systems,0,1),),x,index(systems,systemId,3),y,index(systems,systemId,4),refX,index(systems,refSystemId,3),refY,index(systems,refSystemId,4),round(sqrt((x-refX)^2+(y-refY)^2),3))</f>
        <v>601.903</v>
      </c>
      <c r="I2476" s="56" t="s">
        <v>408</v>
      </c>
      <c r="J2476" s="56" t="s">
        <v>408</v>
      </c>
      <c r="K2476" s="56" t="s">
        <v>408</v>
      </c>
      <c r="L2476" s="56" t="s">
        <v>408</v>
      </c>
      <c r="M2476" s="56" t="s">
        <v>408</v>
      </c>
      <c r="N2476" s="56" t="s">
        <v>408</v>
      </c>
      <c r="O2476" s="41"/>
      <c r="P2476" s="48" t="s">
        <v>952</v>
      </c>
      <c r="Q2476" s="48" t="s">
        <v>952</v>
      </c>
      <c r="R2476" s="48" t="s">
        <v>952</v>
      </c>
      <c r="S2476" s="48" t="s">
        <v>952</v>
      </c>
      <c r="T2476" s="48" t="s">
        <v>952</v>
      </c>
      <c r="U2476" s="48" t="s">
        <v>952</v>
      </c>
      <c r="V2476" s="48" t="s">
        <v>952</v>
      </c>
      <c r="W2476" s="48" t="s">
        <v>952</v>
      </c>
      <c r="X2476" s="48" t="s">
        <v>952</v>
      </c>
      <c r="Y2476" s="48" t="s">
        <v>422</v>
      </c>
      <c r="Z2476" s="48" t="s">
        <v>422</v>
      </c>
      <c r="AA2476" s="48" t="s">
        <v>422</v>
      </c>
      <c r="AB2476" s="48" t="s">
        <v>422</v>
      </c>
      <c r="AC2476" s="48" t="s">
        <v>422</v>
      </c>
      <c r="AD2476" s="48" t="s">
        <v>422</v>
      </c>
      <c r="AE2476" s="48" t="s">
        <v>422</v>
      </c>
      <c r="AF2476" s="48" t="s">
        <v>422</v>
      </c>
      <c r="AG2476" s="48" t="s">
        <v>422</v>
      </c>
      <c r="AH2476" s="48" t="s">
        <v>422</v>
      </c>
      <c r="AI2476" s="48" t="s">
        <v>422</v>
      </c>
      <c r="AJ2476" s="48" t="s">
        <v>422</v>
      </c>
      <c r="AK2476" s="48" t="s">
        <v>422</v>
      </c>
      <c r="AL2476" s="48" t="s">
        <v>422</v>
      </c>
      <c r="AM2476" s="48" t="s">
        <v>422</v>
      </c>
      <c r="AN2476" s="48" t="s">
        <v>422</v>
      </c>
      <c r="AO2476" s="48" t="s">
        <v>422</v>
      </c>
      <c r="AP2476" s="48" t="s">
        <v>422</v>
      </c>
      <c r="AQ2476" s="48" t="s">
        <v>422</v>
      </c>
      <c r="AR2476" s="48" t="s">
        <v>422</v>
      </c>
      <c r="AS2476" s="48" t="s">
        <v>422</v>
      </c>
      <c r="AT2476" s="48" t="s">
        <v>422</v>
      </c>
      <c r="AU2476" s="48" t="s">
        <v>422</v>
      </c>
      <c r="AV2476" s="48" t="s">
        <v>422</v>
      </c>
      <c r="AW2476" s="48" t="s">
        <v>422</v>
      </c>
      <c r="AX2476" s="48" t="s">
        <v>422</v>
      </c>
      <c r="AY2476" s="48" t="s">
        <v>422</v>
      </c>
      <c r="AZ2476" s="28" t="s">
        <v>422</v>
      </c>
    </row>
    <row r="2477" ht="15.75" customHeight="1">
      <c r="A2477" s="40">
        <v>2225.0</v>
      </c>
      <c r="B2477" s="28" t="s">
        <v>6340</v>
      </c>
      <c r="C2477" s="41"/>
      <c r="D2477" s="42">
        <f t="array" ref="D2477">index(systems,match($A2477,INDEX(systems,0,1),),3)</f>
        <v>-390.331</v>
      </c>
      <c r="E2477" s="42">
        <f t="array" ref="E2477">index(systems,match($A2477,INDEX(systems,0,1),),4)</f>
        <v>-168.342</v>
      </c>
      <c r="F2477" s="43" t="str">
        <f>IFERROR(__xludf.DUMMYFUNCTION("let(row, match($B2477&amp;if($C2477&lt;&gt;"""","" [""&amp;$C2477&amp;""]"",""""),index(nebulae,,2),0),join("","",iferror(round(index(nebulae,row,5)/2,3),1),iferror(round(index(nebulae,row,6)/2,3),1),0))"),"1,1,0")</f>
        <v>1,1,0</v>
      </c>
      <c r="G2477" s="44" t="s">
        <v>6341</v>
      </c>
      <c r="H2477" s="45">
        <f t="array" ref="H2477">let(systemId,match(A2477,index(systems,0,1),),refSystemId,match($H$1,index(systems,0,1),),x,index(systems,systemId,3),y,index(systems,systemId,4),refX,index(systems,refSystemId,3),refY,index(systems,refSystemId,4),round(sqrt((x-refX)^2+(y-refY)^2),3))</f>
        <v>425.085</v>
      </c>
      <c r="I2477" s="28" t="s">
        <v>408</v>
      </c>
      <c r="J2477" s="28" t="s">
        <v>408</v>
      </c>
      <c r="K2477" s="28" t="s">
        <v>408</v>
      </c>
      <c r="L2477" s="28" t="s">
        <v>408</v>
      </c>
      <c r="M2477" s="28" t="s">
        <v>408</v>
      </c>
      <c r="N2477" s="28" t="s">
        <v>408</v>
      </c>
      <c r="O2477" s="41"/>
      <c r="P2477" s="48" t="s">
        <v>560</v>
      </c>
      <c r="Q2477" s="48" t="s">
        <v>560</v>
      </c>
      <c r="R2477" s="48" t="s">
        <v>560</v>
      </c>
      <c r="S2477" s="48" t="s">
        <v>560</v>
      </c>
      <c r="T2477" s="48" t="s">
        <v>560</v>
      </c>
      <c r="U2477" s="48" t="s">
        <v>560</v>
      </c>
      <c r="V2477" s="48" t="s">
        <v>560</v>
      </c>
      <c r="W2477" s="48" t="s">
        <v>560</v>
      </c>
      <c r="X2477" s="48" t="s">
        <v>560</v>
      </c>
      <c r="Y2477" s="48" t="s">
        <v>560</v>
      </c>
      <c r="Z2477" s="48" t="s">
        <v>560</v>
      </c>
      <c r="AA2477" s="48" t="s">
        <v>560</v>
      </c>
      <c r="AB2477" s="48" t="s">
        <v>560</v>
      </c>
      <c r="AC2477" s="48" t="s">
        <v>560</v>
      </c>
      <c r="AD2477" s="48" t="s">
        <v>560</v>
      </c>
      <c r="AE2477" s="48" t="s">
        <v>560</v>
      </c>
      <c r="AF2477" s="48" t="s">
        <v>560</v>
      </c>
      <c r="AG2477" s="48" t="s">
        <v>560</v>
      </c>
      <c r="AH2477" s="48" t="s">
        <v>560</v>
      </c>
      <c r="AI2477" s="48" t="s">
        <v>560</v>
      </c>
      <c r="AJ2477" s="48" t="s">
        <v>560</v>
      </c>
      <c r="AK2477" s="48" t="s">
        <v>560</v>
      </c>
      <c r="AL2477" s="48" t="s">
        <v>560</v>
      </c>
      <c r="AM2477" s="48" t="s">
        <v>560</v>
      </c>
      <c r="AN2477" s="48" t="s">
        <v>560</v>
      </c>
      <c r="AO2477" s="48" t="s">
        <v>560</v>
      </c>
      <c r="AP2477" s="48" t="s">
        <v>560</v>
      </c>
      <c r="AQ2477" s="48" t="s">
        <v>560</v>
      </c>
      <c r="AR2477" s="48" t="s">
        <v>560</v>
      </c>
      <c r="AS2477" s="48" t="s">
        <v>418</v>
      </c>
      <c r="AT2477" s="48" t="s">
        <v>418</v>
      </c>
      <c r="AU2477" s="48" t="s">
        <v>418</v>
      </c>
      <c r="AV2477" s="48" t="s">
        <v>418</v>
      </c>
      <c r="AW2477" s="48" t="s">
        <v>418</v>
      </c>
      <c r="AX2477" s="48" t="s">
        <v>418</v>
      </c>
      <c r="AY2477" s="48" t="s">
        <v>487</v>
      </c>
      <c r="AZ2477" s="28" t="s">
        <v>487</v>
      </c>
    </row>
    <row r="2478" ht="15.75" customHeight="1">
      <c r="A2478" s="40">
        <v>2226.0</v>
      </c>
      <c r="B2478" s="28" t="s">
        <v>6342</v>
      </c>
      <c r="C2478" s="41"/>
      <c r="D2478" s="42">
        <f t="array" ref="D2478">index(systems,match($A2478,INDEX(systems,0,1),),3)</f>
        <v>322.633</v>
      </c>
      <c r="E2478" s="42">
        <f t="array" ref="E2478">index(systems,match($A2478,INDEX(systems,0,1),),4)</f>
        <v>194.804</v>
      </c>
      <c r="F2478" s="43" t="str">
        <f>IFERROR(__xludf.DUMMYFUNCTION("let(row, match($B2478&amp;if($C2478&lt;&gt;"""","" [""&amp;$C2478&amp;""]"",""""),index(nebulae,,2),0),join("","",iferror(round(index(nebulae,row,5)/2,3),1),iferror(round(index(nebulae,row,6)/2,3),1),0))"),"1,1,0")</f>
        <v>1,1,0</v>
      </c>
      <c r="G2478" s="44" t="s">
        <v>6343</v>
      </c>
      <c r="H2478" s="45">
        <f t="array" ref="H2478">let(systemId,match(A2478,index(systems,0,1),),refSystemId,match($H$1,index(systems,0,1),),x,index(systems,systemId,3),y,index(systems,systemId,4),refX,index(systems,refSystemId,3),refY,index(systems,refSystemId,4),round(sqrt((x-refX)^2+(y-refY)^2),3))</f>
        <v>376.883</v>
      </c>
      <c r="I2478" s="41"/>
      <c r="J2478" s="41"/>
      <c r="K2478" s="28" t="s">
        <v>645</v>
      </c>
      <c r="L2478" s="48" t="s">
        <v>646</v>
      </c>
      <c r="M2478" s="48" t="s">
        <v>646</v>
      </c>
      <c r="N2478" s="28" t="s">
        <v>1397</v>
      </c>
      <c r="O2478" s="48" t="s">
        <v>1397</v>
      </c>
      <c r="P2478" s="48" t="s">
        <v>1397</v>
      </c>
      <c r="Q2478" s="48" t="s">
        <v>1397</v>
      </c>
      <c r="R2478" s="48" t="s">
        <v>1397</v>
      </c>
      <c r="S2478" s="48" t="s">
        <v>1397</v>
      </c>
      <c r="T2478" s="48" t="s">
        <v>1397</v>
      </c>
      <c r="U2478" s="48" t="s">
        <v>1397</v>
      </c>
      <c r="V2478" s="48" t="s">
        <v>1397</v>
      </c>
      <c r="W2478" s="48" t="s">
        <v>1397</v>
      </c>
      <c r="X2478" s="48" t="s">
        <v>1397</v>
      </c>
      <c r="Y2478" s="48" t="s">
        <v>1397</v>
      </c>
      <c r="Z2478" s="48" t="s">
        <v>1397</v>
      </c>
      <c r="AA2478" s="48" t="s">
        <v>1397</v>
      </c>
      <c r="AB2478" s="52" t="s">
        <v>1397</v>
      </c>
      <c r="AC2478" s="52" t="s">
        <v>1397</v>
      </c>
      <c r="AD2478" s="52" t="s">
        <v>1397</v>
      </c>
      <c r="AE2478" s="52" t="s">
        <v>1397</v>
      </c>
      <c r="AF2478" s="52" t="s">
        <v>1397</v>
      </c>
      <c r="AG2478" s="52" t="s">
        <v>1397</v>
      </c>
      <c r="AH2478" s="52" t="s">
        <v>1397</v>
      </c>
      <c r="AI2478" s="52" t="s">
        <v>1397</v>
      </c>
      <c r="AJ2478" s="52" t="s">
        <v>1397</v>
      </c>
      <c r="AK2478" s="52" t="s">
        <v>1397</v>
      </c>
      <c r="AL2478" s="52" t="s">
        <v>1397</v>
      </c>
      <c r="AM2478" s="52" t="s">
        <v>1397</v>
      </c>
      <c r="AN2478" s="52" t="s">
        <v>1397</v>
      </c>
      <c r="AO2478" s="52" t="s">
        <v>1397</v>
      </c>
      <c r="AP2478" s="52" t="s">
        <v>1397</v>
      </c>
      <c r="AQ2478" s="52" t="s">
        <v>1400</v>
      </c>
      <c r="AR2478" s="52" t="s">
        <v>1400</v>
      </c>
      <c r="AS2478" s="52" t="s">
        <v>1400</v>
      </c>
      <c r="AT2478" s="52" t="s">
        <v>1400</v>
      </c>
      <c r="AU2478" s="52" t="s">
        <v>1400</v>
      </c>
      <c r="AV2478" s="48" t="s">
        <v>1400</v>
      </c>
      <c r="AW2478" s="48" t="s">
        <v>1400</v>
      </c>
      <c r="AX2478" s="48" t="s">
        <v>1400</v>
      </c>
      <c r="AY2478" s="48" t="s">
        <v>1400</v>
      </c>
      <c r="AZ2478" s="28" t="s">
        <v>1400</v>
      </c>
    </row>
    <row r="2479" ht="15.75" customHeight="1">
      <c r="A2479" s="40">
        <v>2227.0</v>
      </c>
      <c r="B2479" s="28" t="s">
        <v>6344</v>
      </c>
      <c r="C2479" s="41"/>
      <c r="D2479" s="42">
        <f t="array" ref="D2479">index(systems,match($A2479,INDEX(systems,0,1),),3)</f>
        <v>147.338</v>
      </c>
      <c r="E2479" s="42">
        <f t="array" ref="E2479">index(systems,match($A2479,INDEX(systems,0,1),),4)</f>
        <v>-58.981</v>
      </c>
      <c r="F2479" s="43" t="str">
        <f>IFERROR(__xludf.DUMMYFUNCTION("let(row, match($B2479&amp;if($C2479&lt;&gt;"""","" [""&amp;$C2479&amp;""]"",""""),index(nebulae,,2),0),join("","",iferror(round(index(nebulae,row,5)/2,3),1),iferror(round(index(nebulae,row,6)/2,3),1),0))"),"1,1,0")</f>
        <v>1,1,0</v>
      </c>
      <c r="G2479" s="44" t="s">
        <v>6345</v>
      </c>
      <c r="H2479" s="45">
        <f t="array" ref="H2479">let(systemId,match(A2479,index(systems,0,1),),refSystemId,match($H$1,index(systems,0,1),),x,index(systems,systemId,3),y,index(systems,systemId,4),refX,index(systems,refSystemId,3),refY,index(systems,refSystemId,4),round(sqrt((x-refX)^2+(y-refY)^2),3))</f>
        <v>158.705</v>
      </c>
      <c r="I2479" s="41"/>
      <c r="J2479" s="28" t="s">
        <v>418</v>
      </c>
      <c r="K2479" s="41"/>
      <c r="L2479" s="53"/>
      <c r="M2479" s="46" t="s">
        <v>500</v>
      </c>
      <c r="N2479" s="28" t="s">
        <v>555</v>
      </c>
      <c r="O2479" s="48" t="s">
        <v>555</v>
      </c>
      <c r="P2479" s="48" t="s">
        <v>555</v>
      </c>
      <c r="Q2479" s="48" t="s">
        <v>555</v>
      </c>
      <c r="R2479" s="48" t="s">
        <v>555</v>
      </c>
      <c r="S2479" s="48" t="s">
        <v>555</v>
      </c>
      <c r="T2479" s="48" t="s">
        <v>555</v>
      </c>
      <c r="U2479" s="48" t="s">
        <v>555</v>
      </c>
      <c r="V2479" s="48" t="s">
        <v>555</v>
      </c>
      <c r="W2479" s="48" t="s">
        <v>555</v>
      </c>
      <c r="X2479" s="48" t="s">
        <v>555</v>
      </c>
      <c r="Y2479" s="48" t="s">
        <v>992</v>
      </c>
      <c r="Z2479" s="48" t="s">
        <v>992</v>
      </c>
      <c r="AA2479" s="48" t="s">
        <v>993</v>
      </c>
      <c r="AB2479" s="48" t="s">
        <v>993</v>
      </c>
      <c r="AC2479" s="48" t="s">
        <v>993</v>
      </c>
      <c r="AD2479" s="48" t="s">
        <v>993</v>
      </c>
      <c r="AE2479" s="48" t="s">
        <v>993</v>
      </c>
      <c r="AF2479" s="48" t="s">
        <v>993</v>
      </c>
      <c r="AG2479" s="48" t="s">
        <v>993</v>
      </c>
      <c r="AH2479" s="48" t="s">
        <v>993</v>
      </c>
      <c r="AI2479" s="48" t="s">
        <v>993</v>
      </c>
      <c r="AJ2479" s="48" t="s">
        <v>993</v>
      </c>
      <c r="AK2479" s="48" t="s">
        <v>993</v>
      </c>
      <c r="AL2479" s="48" t="s">
        <v>993</v>
      </c>
      <c r="AM2479" s="48" t="s">
        <v>993</v>
      </c>
      <c r="AN2479" s="48" t="s">
        <v>993</v>
      </c>
      <c r="AO2479" s="48" t="s">
        <v>992</v>
      </c>
      <c r="AP2479" s="48" t="s">
        <v>992</v>
      </c>
      <c r="AQ2479" s="48" t="s">
        <v>992</v>
      </c>
      <c r="AR2479" s="48" t="s">
        <v>992</v>
      </c>
      <c r="AS2479" s="48" t="s">
        <v>992</v>
      </c>
      <c r="AT2479" s="48" t="s">
        <v>992</v>
      </c>
      <c r="AU2479" s="48" t="s">
        <v>992</v>
      </c>
      <c r="AV2479" s="48" t="s">
        <v>1352</v>
      </c>
      <c r="AW2479" s="48" t="s">
        <v>1352</v>
      </c>
      <c r="AX2479" s="48" t="s">
        <v>1352</v>
      </c>
      <c r="AY2479" s="48" t="s">
        <v>1352</v>
      </c>
      <c r="AZ2479" s="28" t="s">
        <v>1352</v>
      </c>
    </row>
    <row r="2480" ht="15.75" customHeight="1">
      <c r="A2480" s="40">
        <v>2228.0</v>
      </c>
      <c r="B2480" s="28" t="s">
        <v>6346</v>
      </c>
      <c r="C2480" s="41"/>
      <c r="D2480" s="42">
        <f t="array" ref="D2480">index(systems,match($A2480,INDEX(systems,0,1),),3)</f>
        <v>668.724</v>
      </c>
      <c r="E2480" s="42">
        <f t="array" ref="E2480">index(systems,match($A2480,INDEX(systems,0,1),),4)</f>
        <v>200.815</v>
      </c>
      <c r="F2480" s="43" t="str">
        <f>IFERROR(__xludf.DUMMYFUNCTION("let(row, match($B2480&amp;if($C2480&lt;&gt;"""","" [""&amp;$C2480&amp;""]"",""""),index(nebulae,,2),0),join("","",iferror(round(index(nebulae,row,5)/2,3),1),iferror(round(index(nebulae,row,6)/2,3),1),0))"),"1,1,0")</f>
        <v>1,1,0</v>
      </c>
      <c r="G2480" s="44" t="s">
        <v>6347</v>
      </c>
      <c r="H2480" s="45">
        <f t="array" ref="H2480">let(systemId,match(A2480,index(systems,0,1),),refSystemId,match($H$1,index(systems,0,1),),x,index(systems,systemId,3),y,index(systems,systemId,4),refX,index(systems,refSystemId,3),refY,index(systems,refSystemId,4),round(sqrt((x-refX)^2+(y-refY)^2),3))</f>
        <v>698.225</v>
      </c>
      <c r="I2480" s="53"/>
      <c r="J2480" s="53"/>
      <c r="K2480" s="53"/>
      <c r="L2480" s="53"/>
      <c r="M2480" s="53"/>
      <c r="N2480" s="41"/>
      <c r="O2480" s="41"/>
      <c r="P2480" s="48" t="s">
        <v>548</v>
      </c>
      <c r="Q2480" s="48" t="s">
        <v>548</v>
      </c>
      <c r="R2480" s="48" t="s">
        <v>548</v>
      </c>
      <c r="S2480" s="48" t="s">
        <v>548</v>
      </c>
      <c r="T2480" s="48" t="s">
        <v>548</v>
      </c>
      <c r="U2480" s="48" t="s">
        <v>422</v>
      </c>
      <c r="V2480" s="48" t="s">
        <v>422</v>
      </c>
      <c r="W2480" s="48" t="s">
        <v>422</v>
      </c>
      <c r="X2480" s="48" t="s">
        <v>422</v>
      </c>
      <c r="Y2480" s="48" t="s">
        <v>422</v>
      </c>
      <c r="Z2480" s="48" t="s">
        <v>422</v>
      </c>
      <c r="AA2480" s="48" t="s">
        <v>422</v>
      </c>
      <c r="AB2480" s="48" t="s">
        <v>422</v>
      </c>
      <c r="AC2480" s="48" t="s">
        <v>422</v>
      </c>
      <c r="AD2480" s="48" t="s">
        <v>422</v>
      </c>
      <c r="AE2480" s="48" t="s">
        <v>422</v>
      </c>
      <c r="AF2480" s="48" t="s">
        <v>422</v>
      </c>
      <c r="AG2480" s="48" t="s">
        <v>422</v>
      </c>
      <c r="AH2480" s="48" t="s">
        <v>422</v>
      </c>
      <c r="AI2480" s="48" t="s">
        <v>422</v>
      </c>
      <c r="AJ2480" s="48" t="s">
        <v>422</v>
      </c>
      <c r="AK2480" s="48" t="s">
        <v>422</v>
      </c>
      <c r="AL2480" s="48" t="s">
        <v>422</v>
      </c>
      <c r="AM2480" s="48" t="s">
        <v>422</v>
      </c>
      <c r="AN2480" s="48" t="s">
        <v>422</v>
      </c>
      <c r="AO2480" s="48" t="s">
        <v>422</v>
      </c>
      <c r="AP2480" s="48" t="s">
        <v>422</v>
      </c>
      <c r="AQ2480" s="48" t="s">
        <v>422</v>
      </c>
      <c r="AR2480" s="48" t="s">
        <v>422</v>
      </c>
      <c r="AS2480" s="48" t="s">
        <v>422</v>
      </c>
      <c r="AT2480" s="48" t="s">
        <v>422</v>
      </c>
      <c r="AU2480" s="48" t="s">
        <v>422</v>
      </c>
      <c r="AV2480" s="48" t="s">
        <v>422</v>
      </c>
      <c r="AW2480" s="48" t="s">
        <v>422</v>
      </c>
      <c r="AX2480" s="48" t="s">
        <v>422</v>
      </c>
      <c r="AY2480" s="48" t="s">
        <v>422</v>
      </c>
      <c r="AZ2480" s="50" t="s">
        <v>549</v>
      </c>
    </row>
    <row r="2481" ht="15.75" customHeight="1">
      <c r="A2481" s="40">
        <v>2229.0</v>
      </c>
      <c r="B2481" s="28" t="s">
        <v>6348</v>
      </c>
      <c r="C2481" s="41"/>
      <c r="D2481" s="42">
        <f t="array" ref="D2481">index(systems,match($A2481,INDEX(systems,0,1),),3)</f>
        <v>-198.832</v>
      </c>
      <c r="E2481" s="42">
        <f t="array" ref="E2481">index(systems,match($A2481,INDEX(systems,0,1),),4)</f>
        <v>258.445</v>
      </c>
      <c r="F2481" s="43" t="str">
        <f>IFERROR(__xludf.DUMMYFUNCTION("let(row, match($B2481&amp;if($C2481&lt;&gt;"""","" [""&amp;$C2481&amp;""]"",""""),index(nebulae,,2),0),join("","",iferror(round(index(nebulae,row,5)/2,3),1),iferror(round(index(nebulae,row,6)/2,3),1),0))"),"1,1,0")</f>
        <v>1,1,0</v>
      </c>
      <c r="G2481" s="44" t="s">
        <v>6349</v>
      </c>
      <c r="H2481" s="45">
        <f t="array" ref="H2481">let(systemId,match(A2481,index(systems,0,1),),refSystemId,match($H$1,index(systems,0,1),),x,index(systems,systemId,3),y,index(systems,systemId,4),refX,index(systems,refSystemId,3),refY,index(systems,refSystemId,4),round(sqrt((x-refX)^2+(y-refY)^2),3))</f>
        <v>326.08</v>
      </c>
      <c r="I2481" s="41"/>
      <c r="J2481" s="41"/>
      <c r="K2481" s="41"/>
      <c r="L2481" s="28" t="s">
        <v>418</v>
      </c>
      <c r="M2481" s="41"/>
      <c r="N2481" s="28" t="s">
        <v>435</v>
      </c>
      <c r="O2481" s="48" t="s">
        <v>435</v>
      </c>
      <c r="P2481" s="48" t="s">
        <v>435</v>
      </c>
      <c r="Q2481" s="48" t="s">
        <v>435</v>
      </c>
      <c r="R2481" s="48" t="s">
        <v>435</v>
      </c>
      <c r="S2481" s="48" t="s">
        <v>435</v>
      </c>
      <c r="T2481" s="48" t="s">
        <v>435</v>
      </c>
      <c r="U2481" s="48" t="s">
        <v>435</v>
      </c>
      <c r="V2481" s="48" t="s">
        <v>435</v>
      </c>
      <c r="W2481" s="48" t="s">
        <v>435</v>
      </c>
      <c r="X2481" s="48" t="s">
        <v>435</v>
      </c>
      <c r="Y2481" s="48" t="s">
        <v>435</v>
      </c>
      <c r="Z2481" s="48" t="s">
        <v>435</v>
      </c>
      <c r="AA2481" s="48" t="s">
        <v>1678</v>
      </c>
      <c r="AB2481" s="48" t="s">
        <v>1678</v>
      </c>
      <c r="AC2481" s="48" t="s">
        <v>1678</v>
      </c>
      <c r="AD2481" s="48" t="s">
        <v>1678</v>
      </c>
      <c r="AE2481" s="48" t="s">
        <v>1678</v>
      </c>
      <c r="AF2481" s="48" t="s">
        <v>1678</v>
      </c>
      <c r="AG2481" s="48" t="s">
        <v>1678</v>
      </c>
      <c r="AH2481" s="48" t="s">
        <v>1679</v>
      </c>
      <c r="AI2481" s="48" t="s">
        <v>438</v>
      </c>
      <c r="AJ2481" s="48" t="s">
        <v>438</v>
      </c>
      <c r="AK2481" s="48" t="s">
        <v>438</v>
      </c>
      <c r="AL2481" s="48" t="s">
        <v>438</v>
      </c>
      <c r="AM2481" s="48" t="s">
        <v>438</v>
      </c>
      <c r="AN2481" s="48" t="s">
        <v>438</v>
      </c>
      <c r="AO2481" s="48" t="s">
        <v>438</v>
      </c>
      <c r="AP2481" s="48" t="s">
        <v>438</v>
      </c>
      <c r="AQ2481" s="48" t="s">
        <v>438</v>
      </c>
      <c r="AR2481" s="48" t="s">
        <v>438</v>
      </c>
      <c r="AS2481" s="48" t="s">
        <v>438</v>
      </c>
      <c r="AT2481" s="48" t="s">
        <v>439</v>
      </c>
      <c r="AU2481" s="48" t="s">
        <v>439</v>
      </c>
      <c r="AV2481" s="48" t="s">
        <v>439</v>
      </c>
      <c r="AW2481" s="48" t="s">
        <v>439</v>
      </c>
      <c r="AX2481" s="48" t="s">
        <v>417</v>
      </c>
      <c r="AY2481" s="48" t="s">
        <v>3414</v>
      </c>
      <c r="AZ2481" s="51" t="s">
        <v>3414</v>
      </c>
    </row>
    <row r="2482" ht="15.75" customHeight="1">
      <c r="A2482" s="40">
        <v>2921.0</v>
      </c>
      <c r="B2482" s="28" t="s">
        <v>6350</v>
      </c>
      <c r="C2482" s="28" t="s">
        <v>6351</v>
      </c>
      <c r="D2482" s="42">
        <f t="array" ref="D2482">index(systems,match($A2482,INDEX(systems,0,1),),3)</f>
        <v>77.793</v>
      </c>
      <c r="E2482" s="42">
        <f t="array" ref="E2482">index(systems,match($A2482,INDEX(systems,0,1),),4)</f>
        <v>481.025</v>
      </c>
      <c r="F2482" s="43" t="str">
        <f>IFERROR(__xludf.DUMMYFUNCTION("let(row, match($B2482&amp;if($C2482&lt;&gt;"""","" [""&amp;$C2482&amp;""]"",""""),index(nebulae,,2),0),join("","",iferror(round(index(nebulae,row,5)/2,3),1),iferror(round(index(nebulae,row,6)/2,3),1),0))"),"1,1,0")</f>
        <v>1,1,0</v>
      </c>
      <c r="G2482" s="44" t="s">
        <v>6352</v>
      </c>
      <c r="H2482" s="45">
        <f t="array" ref="H2482">let(systemId,match(A2482,index(systems,0,1),),refSystemId,match($H$1,index(systems,0,1),),x,index(systems,systemId,3),y,index(systems,systemId,4),refX,index(systems,refSystemId,3),refY,index(systems,refSystemId,4),round(sqrt((x-refX)^2+(y-refY)^2),3))</f>
        <v>487.275</v>
      </c>
      <c r="I2482" s="46" t="s">
        <v>408</v>
      </c>
      <c r="J2482" s="46" t="s">
        <v>408</v>
      </c>
      <c r="K2482" s="46" t="s">
        <v>408</v>
      </c>
      <c r="L2482" s="47" t="s">
        <v>408</v>
      </c>
      <c r="M2482" s="47" t="s">
        <v>408</v>
      </c>
      <c r="N2482" s="28" t="s">
        <v>408</v>
      </c>
      <c r="O2482" s="41"/>
      <c r="P2482" s="48" t="s">
        <v>408</v>
      </c>
      <c r="Q2482" s="48" t="s">
        <v>408</v>
      </c>
      <c r="R2482" s="48" t="s">
        <v>408</v>
      </c>
      <c r="S2482" s="48" t="s">
        <v>408</v>
      </c>
      <c r="T2482" s="48" t="s">
        <v>408</v>
      </c>
      <c r="U2482" s="41"/>
      <c r="V2482" s="48" t="s">
        <v>418</v>
      </c>
      <c r="W2482" s="48" t="s">
        <v>418</v>
      </c>
      <c r="X2482" s="48" t="s">
        <v>418</v>
      </c>
      <c r="Y2482" s="56" t="s">
        <v>418</v>
      </c>
      <c r="Z2482" s="56" t="s">
        <v>418</v>
      </c>
      <c r="AA2482" s="56" t="s">
        <v>418</v>
      </c>
      <c r="AB2482" s="56" t="s">
        <v>730</v>
      </c>
      <c r="AC2482" s="56" t="s">
        <v>730</v>
      </c>
      <c r="AD2482" s="56" t="s">
        <v>730</v>
      </c>
      <c r="AE2482" s="56" t="s">
        <v>730</v>
      </c>
      <c r="AF2482" s="56" t="s">
        <v>730</v>
      </c>
      <c r="AG2482" s="56" t="s">
        <v>730</v>
      </c>
      <c r="AH2482" s="56" t="s">
        <v>913</v>
      </c>
      <c r="AI2482" s="56" t="s">
        <v>913</v>
      </c>
      <c r="AJ2482" s="56" t="s">
        <v>913</v>
      </c>
      <c r="AK2482" s="56" t="s">
        <v>913</v>
      </c>
      <c r="AL2482" s="56" t="s">
        <v>913</v>
      </c>
      <c r="AM2482" s="56" t="s">
        <v>913</v>
      </c>
      <c r="AN2482" s="56" t="s">
        <v>697</v>
      </c>
      <c r="AO2482" s="56" t="s">
        <v>697</v>
      </c>
      <c r="AP2482" s="56" t="s">
        <v>697</v>
      </c>
      <c r="AQ2482" s="56" t="s">
        <v>697</v>
      </c>
      <c r="AR2482" s="56" t="s">
        <v>697</v>
      </c>
      <c r="AS2482" s="56" t="s">
        <v>697</v>
      </c>
      <c r="AT2482" s="56" t="s">
        <v>697</v>
      </c>
      <c r="AU2482" s="48" t="s">
        <v>6353</v>
      </c>
      <c r="AV2482" s="56" t="s">
        <v>6353</v>
      </c>
      <c r="AW2482" s="56" t="s">
        <v>6353</v>
      </c>
      <c r="AX2482" s="56" t="s">
        <v>6353</v>
      </c>
      <c r="AY2482" s="56" t="s">
        <v>6353</v>
      </c>
      <c r="AZ2482" s="51" t="s">
        <v>6353</v>
      </c>
    </row>
    <row r="2483" ht="15.75" customHeight="1">
      <c r="A2483" s="40">
        <v>2230.0</v>
      </c>
      <c r="B2483" s="28" t="s">
        <v>6354</v>
      </c>
      <c r="C2483" s="41"/>
      <c r="D2483" s="42">
        <f t="array" ref="D2483">index(systems,match($A2483,INDEX(systems,0,1),),3)</f>
        <v>400.929</v>
      </c>
      <c r="E2483" s="42">
        <f t="array" ref="E2483">index(systems,match($A2483,INDEX(systems,0,1),),4)</f>
        <v>173.62</v>
      </c>
      <c r="F2483" s="43" t="str">
        <f>IFERROR(__xludf.DUMMYFUNCTION("let(row, match($B2483&amp;if($C2483&lt;&gt;"""","" [""&amp;$C2483&amp;""]"",""""),index(nebulae,,2),0),join("","",iferror(round(index(nebulae,row,5)/2,3),1),iferror(round(index(nebulae,row,6)/2,3),1),0))"),"1,1,0")</f>
        <v>1,1,0</v>
      </c>
      <c r="G2483" s="44" t="s">
        <v>6355</v>
      </c>
      <c r="H2483" s="45">
        <f t="array" ref="H2483">let(systemId,match(A2483,index(systems,0,1),),refSystemId,match($H$1,index(systems,0,1),),x,index(systems,systemId,3),y,index(systems,systemId,4),refX,index(systems,refSystemId,3),refY,index(systems,refSystemId,4),round(sqrt((x-refX)^2+(y-refY)^2),3))</f>
        <v>436.907</v>
      </c>
      <c r="I2483" s="28" t="s">
        <v>408</v>
      </c>
      <c r="J2483" s="28" t="s">
        <v>408</v>
      </c>
      <c r="K2483" s="28" t="s">
        <v>408</v>
      </c>
      <c r="L2483" s="53"/>
      <c r="M2483" s="53"/>
      <c r="N2483" s="28" t="s">
        <v>552</v>
      </c>
      <c r="O2483" s="48" t="s">
        <v>1397</v>
      </c>
      <c r="P2483" s="48" t="s">
        <v>1397</v>
      </c>
      <c r="Q2483" s="48" t="s">
        <v>1397</v>
      </c>
      <c r="R2483" s="48" t="s">
        <v>1397</v>
      </c>
      <c r="S2483" s="48" t="s">
        <v>1397</v>
      </c>
      <c r="T2483" s="48" t="s">
        <v>1397</v>
      </c>
      <c r="U2483" s="48" t="s">
        <v>1397</v>
      </c>
      <c r="V2483" s="48" t="s">
        <v>1397</v>
      </c>
      <c r="W2483" s="48" t="s">
        <v>1397</v>
      </c>
      <c r="X2483" s="48" t="s">
        <v>422</v>
      </c>
      <c r="Y2483" s="48" t="s">
        <v>422</v>
      </c>
      <c r="Z2483" s="48" t="s">
        <v>422</v>
      </c>
      <c r="AA2483" s="48" t="s">
        <v>422</v>
      </c>
      <c r="AB2483" s="48" t="s">
        <v>422</v>
      </c>
      <c r="AC2483" s="48" t="s">
        <v>422</v>
      </c>
      <c r="AD2483" s="48" t="s">
        <v>422</v>
      </c>
      <c r="AE2483" s="48" t="s">
        <v>422</v>
      </c>
      <c r="AF2483" s="48" t="s">
        <v>422</v>
      </c>
      <c r="AG2483" s="48" t="s">
        <v>422</v>
      </c>
      <c r="AH2483" s="48" t="s">
        <v>422</v>
      </c>
      <c r="AI2483" s="48" t="s">
        <v>422</v>
      </c>
      <c r="AJ2483" s="48" t="s">
        <v>422</v>
      </c>
      <c r="AK2483" s="48" t="s">
        <v>422</v>
      </c>
      <c r="AL2483" s="48" t="s">
        <v>422</v>
      </c>
      <c r="AM2483" s="48" t="s">
        <v>422</v>
      </c>
      <c r="AN2483" s="48" t="s">
        <v>422</v>
      </c>
      <c r="AO2483" s="48" t="s">
        <v>422</v>
      </c>
      <c r="AP2483" s="48" t="s">
        <v>422</v>
      </c>
      <c r="AQ2483" s="48" t="s">
        <v>422</v>
      </c>
      <c r="AR2483" s="48" t="s">
        <v>422</v>
      </c>
      <c r="AS2483" s="48" t="s">
        <v>422</v>
      </c>
      <c r="AT2483" s="48" t="s">
        <v>422</v>
      </c>
      <c r="AU2483" s="48" t="s">
        <v>422</v>
      </c>
      <c r="AV2483" s="48" t="s">
        <v>422</v>
      </c>
      <c r="AW2483" s="48" t="s">
        <v>422</v>
      </c>
      <c r="AX2483" s="48" t="s">
        <v>422</v>
      </c>
      <c r="AY2483" s="48" t="s">
        <v>422</v>
      </c>
      <c r="AZ2483" s="28" t="s">
        <v>422</v>
      </c>
    </row>
    <row r="2484" ht="15.75" customHeight="1">
      <c r="A2484" s="40">
        <v>3029.0</v>
      </c>
      <c r="B2484" s="28" t="s">
        <v>6354</v>
      </c>
      <c r="C2484" s="28" t="s">
        <v>6356</v>
      </c>
      <c r="D2484" s="42">
        <f t="array" ref="D2484">index(systems,match($A2484,INDEX(systems,0,1),),3)</f>
        <v>-365.974</v>
      </c>
      <c r="E2484" s="42">
        <f t="array" ref="E2484">index(systems,match($A2484,INDEX(systems,0,1),),4)</f>
        <v>930.994</v>
      </c>
      <c r="F2484" s="43" t="str">
        <f>IFERROR(__xludf.DUMMYFUNCTION("let(row, match($B2484&amp;if($C2484&lt;&gt;"""","" [""&amp;$C2484&amp;""]"",""""),index(nebulae,,2),0),join("","",iferror(round(index(nebulae,row,5)/2,3),1),iferror(round(index(nebulae,row,6)/2,3),1),0))"),"1,1,0")</f>
        <v>1,1,0</v>
      </c>
      <c r="G2484" s="44" t="s">
        <v>6357</v>
      </c>
      <c r="H2484" s="45">
        <f t="array" ref="H2484">let(systemId,match(A2484,index(systems,0,1),),refSystemId,match($H$1,index(systems,0,1),),x,index(systems,systemId,3),y,index(systems,systemId,4),refX,index(systems,refSystemId,3),refY,index(systems,refSystemId,4),round(sqrt((x-refX)^2+(y-refY)^2),3))</f>
        <v>1000.343</v>
      </c>
      <c r="I2484" s="55"/>
      <c r="J2484" s="55"/>
      <c r="K2484" s="55"/>
      <c r="L2484" s="55"/>
      <c r="M2484" s="55"/>
      <c r="N2484" s="55"/>
      <c r="O2484" s="55"/>
      <c r="P2484" s="56" t="s">
        <v>408</v>
      </c>
      <c r="Q2484" s="56" t="s">
        <v>408</v>
      </c>
      <c r="R2484" s="56" t="s">
        <v>408</v>
      </c>
      <c r="S2484" s="56" t="s">
        <v>408</v>
      </c>
      <c r="T2484" s="56" t="s">
        <v>408</v>
      </c>
      <c r="U2484" s="56" t="s">
        <v>408</v>
      </c>
      <c r="V2484" s="56" t="s">
        <v>408</v>
      </c>
      <c r="W2484" s="56" t="s">
        <v>408</v>
      </c>
      <c r="X2484" s="56" t="s">
        <v>408</v>
      </c>
      <c r="Y2484" s="56" t="s">
        <v>408</v>
      </c>
      <c r="Z2484" s="56" t="s">
        <v>408</v>
      </c>
      <c r="AA2484" s="56" t="s">
        <v>408</v>
      </c>
      <c r="AB2484" s="52" t="s">
        <v>417</v>
      </c>
      <c r="AC2484" s="52" t="s">
        <v>417</v>
      </c>
      <c r="AD2484" s="52" t="s">
        <v>417</v>
      </c>
      <c r="AE2484" s="52" t="s">
        <v>417</v>
      </c>
      <c r="AF2484" s="52" t="s">
        <v>417</v>
      </c>
      <c r="AG2484" s="52" t="s">
        <v>417</v>
      </c>
      <c r="AH2484" s="52" t="s">
        <v>417</v>
      </c>
      <c r="AI2484" s="52" t="s">
        <v>417</v>
      </c>
      <c r="AJ2484" s="52" t="s">
        <v>417</v>
      </c>
      <c r="AK2484" s="52" t="s">
        <v>417</v>
      </c>
      <c r="AL2484" s="52" t="s">
        <v>417</v>
      </c>
      <c r="AM2484" s="52" t="s">
        <v>417</v>
      </c>
      <c r="AN2484" s="52" t="s">
        <v>417</v>
      </c>
      <c r="AO2484" s="49" t="s">
        <v>417</v>
      </c>
      <c r="AP2484" s="52" t="s">
        <v>417</v>
      </c>
      <c r="AQ2484" s="56" t="s">
        <v>422</v>
      </c>
      <c r="AR2484" s="56" t="s">
        <v>422</v>
      </c>
      <c r="AS2484" s="56" t="s">
        <v>422</v>
      </c>
      <c r="AT2484" s="56" t="s">
        <v>422</v>
      </c>
      <c r="AU2484" s="51" t="s">
        <v>422</v>
      </c>
      <c r="AV2484" s="55"/>
      <c r="AW2484" s="55"/>
      <c r="AX2484" s="55"/>
      <c r="AY2484" s="55"/>
      <c r="AZ2484" s="55"/>
    </row>
    <row r="2485" ht="15.75" customHeight="1">
      <c r="A2485" s="40">
        <v>2231.0</v>
      </c>
      <c r="B2485" s="28" t="s">
        <v>6358</v>
      </c>
      <c r="C2485" s="41"/>
      <c r="D2485" s="42">
        <f t="array" ref="D2485">index(systems,match($A2485,INDEX(systems,0,1),),3)</f>
        <v>217.524</v>
      </c>
      <c r="E2485" s="42">
        <f t="array" ref="E2485">index(systems,match($A2485,INDEX(systems,0,1),),4)</f>
        <v>-302.842</v>
      </c>
      <c r="F2485" s="43" t="str">
        <f>IFERROR(__xludf.DUMMYFUNCTION("let(row, match($B2485&amp;if($C2485&lt;&gt;"""","" [""&amp;$C2485&amp;""]"",""""),index(nebulae,,2),0),join("","",iferror(round(index(nebulae,row,5)/2,3),1),iferror(round(index(nebulae,row,6)/2,3),1),0))"),"1,1,0")</f>
        <v>1,1,0</v>
      </c>
      <c r="G2485" s="44" t="s">
        <v>6359</v>
      </c>
      <c r="H2485" s="45">
        <f t="array" ref="H2485">let(systemId,match(A2485,index(systems,0,1),),refSystemId,match($H$1,index(systems,0,1),),x,index(systems,systemId,3),y,index(systems,systemId,4),refX,index(systems,refSystemId,3),refY,index(systems,refSystemId,4),round(sqrt((x-refX)^2+(y-refY)^2),3))</f>
        <v>372.867</v>
      </c>
      <c r="I2485" s="47" t="s">
        <v>408</v>
      </c>
      <c r="J2485" s="47" t="s">
        <v>408</v>
      </c>
      <c r="K2485" s="53"/>
      <c r="L2485" s="53"/>
      <c r="M2485" s="53"/>
      <c r="N2485" s="28" t="s">
        <v>1013</v>
      </c>
      <c r="O2485" s="48" t="s">
        <v>1013</v>
      </c>
      <c r="P2485" s="48" t="s">
        <v>1013</v>
      </c>
      <c r="Q2485" s="48" t="s">
        <v>1013</v>
      </c>
      <c r="R2485" s="48" t="s">
        <v>1013</v>
      </c>
      <c r="S2485" s="48" t="s">
        <v>1013</v>
      </c>
      <c r="T2485" s="48" t="s">
        <v>1013</v>
      </c>
      <c r="U2485" s="52" t="s">
        <v>491</v>
      </c>
      <c r="V2485" s="52" t="s">
        <v>491</v>
      </c>
      <c r="W2485" s="48" t="s">
        <v>491</v>
      </c>
      <c r="X2485" s="52" t="s">
        <v>491</v>
      </c>
      <c r="Y2485" s="48" t="s">
        <v>422</v>
      </c>
      <c r="Z2485" s="48" t="s">
        <v>422</v>
      </c>
      <c r="AA2485" s="48" t="s">
        <v>422</v>
      </c>
      <c r="AB2485" s="48" t="s">
        <v>422</v>
      </c>
      <c r="AC2485" s="48" t="s">
        <v>422</v>
      </c>
      <c r="AD2485" s="48" t="s">
        <v>422</v>
      </c>
      <c r="AE2485" s="48" t="s">
        <v>422</v>
      </c>
      <c r="AF2485" s="48" t="s">
        <v>422</v>
      </c>
      <c r="AG2485" s="48" t="s">
        <v>422</v>
      </c>
      <c r="AH2485" s="48" t="s">
        <v>422</v>
      </c>
      <c r="AI2485" s="48" t="s">
        <v>422</v>
      </c>
      <c r="AJ2485" s="48" t="s">
        <v>422</v>
      </c>
      <c r="AK2485" s="48" t="s">
        <v>422</v>
      </c>
      <c r="AL2485" s="48" t="s">
        <v>422</v>
      </c>
      <c r="AM2485" s="48" t="s">
        <v>422</v>
      </c>
      <c r="AN2485" s="48" t="s">
        <v>422</v>
      </c>
      <c r="AO2485" s="48" t="s">
        <v>422</v>
      </c>
      <c r="AP2485" s="48" t="s">
        <v>422</v>
      </c>
      <c r="AQ2485" s="48" t="s">
        <v>422</v>
      </c>
      <c r="AR2485" s="48" t="s">
        <v>422</v>
      </c>
      <c r="AS2485" s="48" t="s">
        <v>422</v>
      </c>
      <c r="AT2485" s="48" t="s">
        <v>422</v>
      </c>
      <c r="AU2485" s="48" t="s">
        <v>422</v>
      </c>
      <c r="AV2485" s="48" t="s">
        <v>422</v>
      </c>
      <c r="AW2485" s="48" t="s">
        <v>422</v>
      </c>
      <c r="AX2485" s="48" t="s">
        <v>422</v>
      </c>
      <c r="AY2485" s="48" t="s">
        <v>422</v>
      </c>
      <c r="AZ2485" s="28" t="s">
        <v>422</v>
      </c>
    </row>
    <row r="2486" ht="15.75" customHeight="1">
      <c r="A2486" s="40">
        <v>2232.0</v>
      </c>
      <c r="B2486" s="28" t="s">
        <v>6358</v>
      </c>
      <c r="C2486" s="28" t="s">
        <v>6360</v>
      </c>
      <c r="D2486" s="42">
        <f t="array" ref="D2486">index(systems,match($A2486,INDEX(systems,0,1),),3)</f>
        <v>430.311</v>
      </c>
      <c r="E2486" s="42">
        <f t="array" ref="E2486">index(systems,match($A2486,INDEX(systems,0,1),),4)</f>
        <v>-219.14</v>
      </c>
      <c r="F2486" s="43" t="str">
        <f>IFERROR(__xludf.DUMMYFUNCTION("let(row, match($B2486&amp;if($C2486&lt;&gt;"""","" [""&amp;$C2486&amp;""]"",""""),index(nebulae,,2),0),join("","",iferror(round(index(nebulae,row,5)/2,3),1),iferror(round(index(nebulae,row,6)/2,3),1),0))"),"1,1,0")</f>
        <v>1,1,0</v>
      </c>
      <c r="G2486" s="44" t="s">
        <v>6361</v>
      </c>
      <c r="H2486" s="45">
        <f t="array" ref="H2486">let(systemId,match(A2486,index(systems,0,1),),refSystemId,match($H$1,index(systems,0,1),),x,index(systems,systemId,3),y,index(systems,systemId,4),refX,index(systems,refSystemId,3),refY,index(systems,refSystemId,4),round(sqrt((x-refX)^2+(y-refY)^2),3))</f>
        <v>482.897</v>
      </c>
      <c r="I2486" s="41"/>
      <c r="J2486" s="41"/>
      <c r="K2486" s="41"/>
      <c r="L2486" s="41"/>
      <c r="M2486" s="41"/>
      <c r="N2486" s="28" t="s">
        <v>597</v>
      </c>
      <c r="O2486" s="48" t="s">
        <v>597</v>
      </c>
      <c r="P2486" s="48" t="s">
        <v>597</v>
      </c>
      <c r="Q2486" s="48" t="s">
        <v>597</v>
      </c>
      <c r="R2486" s="48" t="s">
        <v>597</v>
      </c>
      <c r="S2486" s="48" t="s">
        <v>597</v>
      </c>
      <c r="T2486" s="48" t="s">
        <v>597</v>
      </c>
      <c r="U2486" s="48" t="s">
        <v>597</v>
      </c>
      <c r="V2486" s="48" t="s">
        <v>597</v>
      </c>
      <c r="W2486" s="48" t="s">
        <v>597</v>
      </c>
      <c r="X2486" s="48" t="s">
        <v>422</v>
      </c>
      <c r="Y2486" s="48" t="s">
        <v>422</v>
      </c>
      <c r="Z2486" s="48" t="s">
        <v>422</v>
      </c>
      <c r="AA2486" s="48" t="s">
        <v>422</v>
      </c>
      <c r="AB2486" s="48" t="s">
        <v>422</v>
      </c>
      <c r="AC2486" s="48" t="s">
        <v>422</v>
      </c>
      <c r="AD2486" s="48" t="s">
        <v>422</v>
      </c>
      <c r="AE2486" s="48" t="s">
        <v>422</v>
      </c>
      <c r="AF2486" s="48" t="s">
        <v>422</v>
      </c>
      <c r="AG2486" s="48" t="s">
        <v>422</v>
      </c>
      <c r="AH2486" s="48" t="s">
        <v>422</v>
      </c>
      <c r="AI2486" s="48" t="s">
        <v>422</v>
      </c>
      <c r="AJ2486" s="48" t="s">
        <v>422</v>
      </c>
      <c r="AK2486" s="48" t="s">
        <v>422</v>
      </c>
      <c r="AL2486" s="48" t="s">
        <v>422</v>
      </c>
      <c r="AM2486" s="48" t="s">
        <v>422</v>
      </c>
      <c r="AN2486" s="48" t="s">
        <v>422</v>
      </c>
      <c r="AO2486" s="48" t="s">
        <v>422</v>
      </c>
      <c r="AP2486" s="48" t="s">
        <v>422</v>
      </c>
      <c r="AQ2486" s="48" t="s">
        <v>422</v>
      </c>
      <c r="AR2486" s="48" t="s">
        <v>422</v>
      </c>
      <c r="AS2486" s="48" t="s">
        <v>422</v>
      </c>
      <c r="AT2486" s="48" t="s">
        <v>422</v>
      </c>
      <c r="AU2486" s="48" t="s">
        <v>422</v>
      </c>
      <c r="AV2486" s="48" t="s">
        <v>422</v>
      </c>
      <c r="AW2486" s="48" t="s">
        <v>422</v>
      </c>
      <c r="AX2486" s="48" t="s">
        <v>422</v>
      </c>
      <c r="AY2486" s="48" t="s">
        <v>422</v>
      </c>
      <c r="AZ2486" s="28" t="s">
        <v>422</v>
      </c>
    </row>
    <row r="2487" ht="15.75" customHeight="1">
      <c r="A2487" s="40">
        <v>2233.0</v>
      </c>
      <c r="B2487" s="28" t="s">
        <v>6362</v>
      </c>
      <c r="C2487" s="41"/>
      <c r="D2487" s="42">
        <f t="array" ref="D2487">index(systems,match($A2487,INDEX(systems,0,1),),3)</f>
        <v>-171.178</v>
      </c>
      <c r="E2487" s="42">
        <f t="array" ref="E2487">index(systems,match($A2487,INDEX(systems,0,1),),4)</f>
        <v>-313.35</v>
      </c>
      <c r="F2487" s="43" t="str">
        <f>IFERROR(__xludf.DUMMYFUNCTION("let(row, match($B2487&amp;if($C2487&lt;&gt;"""","" [""&amp;$C2487&amp;""]"",""""),index(nebulae,,2),0),join("","",iferror(round(index(nebulae,row,5)/2,3),1),iferror(round(index(nebulae,row,6)/2,3),1),0))"),"1,1,0")</f>
        <v>1,1,0</v>
      </c>
      <c r="G2487" s="44" t="s">
        <v>6363</v>
      </c>
      <c r="H2487" s="45">
        <f t="array" ref="H2487">let(systemId,match(A2487,index(systems,0,1),),refSystemId,match($H$1,index(systems,0,1),),x,index(systems,systemId,3),y,index(systems,systemId,4),refX,index(systems,refSystemId,3),refY,index(systems,refSystemId,4),round(sqrt((x-refX)^2+(y-refY)^2),3))</f>
        <v>357.058</v>
      </c>
      <c r="I2487" s="46" t="s">
        <v>408</v>
      </c>
      <c r="J2487" s="46" t="s">
        <v>408</v>
      </c>
      <c r="K2487" s="46" t="s">
        <v>408</v>
      </c>
      <c r="L2487" s="46" t="s">
        <v>408</v>
      </c>
      <c r="M2487" s="46" t="s">
        <v>408</v>
      </c>
      <c r="N2487" s="28" t="s">
        <v>408</v>
      </c>
      <c r="O2487" s="48" t="s">
        <v>560</v>
      </c>
      <c r="P2487" s="48" t="s">
        <v>560</v>
      </c>
      <c r="Q2487" s="48" t="s">
        <v>560</v>
      </c>
      <c r="R2487" s="48" t="s">
        <v>560</v>
      </c>
      <c r="S2487" s="48" t="s">
        <v>560</v>
      </c>
      <c r="T2487" s="48" t="s">
        <v>560</v>
      </c>
      <c r="U2487" s="48" t="s">
        <v>560</v>
      </c>
      <c r="V2487" s="48" t="s">
        <v>560</v>
      </c>
      <c r="W2487" s="48" t="s">
        <v>560</v>
      </c>
      <c r="X2487" s="48" t="s">
        <v>560</v>
      </c>
      <c r="Y2487" s="48" t="s">
        <v>560</v>
      </c>
      <c r="Z2487" s="48" t="s">
        <v>560</v>
      </c>
      <c r="AA2487" s="48" t="s">
        <v>560</v>
      </c>
      <c r="AB2487" s="48" t="s">
        <v>560</v>
      </c>
      <c r="AC2487" s="48" t="s">
        <v>560</v>
      </c>
      <c r="AD2487" s="48" t="s">
        <v>560</v>
      </c>
      <c r="AE2487" s="48" t="s">
        <v>560</v>
      </c>
      <c r="AF2487" s="48" t="s">
        <v>560</v>
      </c>
      <c r="AG2487" s="48" t="s">
        <v>560</v>
      </c>
      <c r="AH2487" s="48" t="s">
        <v>560</v>
      </c>
      <c r="AI2487" s="48" t="s">
        <v>560</v>
      </c>
      <c r="AJ2487" s="48" t="s">
        <v>560</v>
      </c>
      <c r="AK2487" s="48" t="s">
        <v>560</v>
      </c>
      <c r="AL2487" s="48" t="s">
        <v>560</v>
      </c>
      <c r="AM2487" s="48" t="s">
        <v>560</v>
      </c>
      <c r="AN2487" s="48" t="s">
        <v>560</v>
      </c>
      <c r="AO2487" s="48" t="s">
        <v>560</v>
      </c>
      <c r="AP2487" s="48" t="s">
        <v>560</v>
      </c>
      <c r="AQ2487" s="48" t="s">
        <v>560</v>
      </c>
      <c r="AR2487" s="48" t="s">
        <v>560</v>
      </c>
      <c r="AS2487" s="48" t="s">
        <v>418</v>
      </c>
      <c r="AT2487" s="48" t="s">
        <v>418</v>
      </c>
      <c r="AU2487" s="48" t="s">
        <v>418</v>
      </c>
      <c r="AV2487" s="48" t="s">
        <v>418</v>
      </c>
      <c r="AW2487" s="48" t="s">
        <v>418</v>
      </c>
      <c r="AX2487" s="48" t="s">
        <v>418</v>
      </c>
      <c r="AY2487" s="48" t="s">
        <v>576</v>
      </c>
      <c r="AZ2487" s="51" t="s">
        <v>576</v>
      </c>
    </row>
    <row r="2488" ht="15.75" customHeight="1">
      <c r="A2488" s="40">
        <v>2234.0</v>
      </c>
      <c r="B2488" s="28" t="s">
        <v>6364</v>
      </c>
      <c r="C2488" s="41"/>
      <c r="D2488" s="42">
        <f t="array" ref="D2488">index(systems,match($A2488,INDEX(systems,0,1),),3)</f>
        <v>-418.479</v>
      </c>
      <c r="E2488" s="42">
        <f t="array" ref="E2488">index(systems,match($A2488,INDEX(systems,0,1),),4)</f>
        <v>145.228</v>
      </c>
      <c r="F2488" s="43" t="str">
        <f>IFERROR(__xludf.DUMMYFUNCTION("let(row, match($B2488&amp;if($C2488&lt;&gt;"""","" [""&amp;$C2488&amp;""]"",""""),index(nebulae,,2),0),join("","",iferror(round(index(nebulae,row,5)/2,3),1),iferror(round(index(nebulae,row,6)/2,3),1),0))"),"1,1,0")</f>
        <v>1,1,0</v>
      </c>
      <c r="G2488" s="44" t="s">
        <v>6365</v>
      </c>
      <c r="H2488" s="45">
        <f t="array" ref="H2488">let(systemId,match(A2488,index(systems,0,1),),refSystemId,match($H$1,index(systems,0,1),),x,index(systems,systemId,3),y,index(systems,systemId,4),refX,index(systems,refSystemId,3),refY,index(systems,refSystemId,4),round(sqrt((x-refX)^2+(y-refY)^2),3))</f>
        <v>442.963</v>
      </c>
      <c r="I2488" s="46" t="s">
        <v>408</v>
      </c>
      <c r="J2488" s="46" t="s">
        <v>408</v>
      </c>
      <c r="K2488" s="46" t="s">
        <v>408</v>
      </c>
      <c r="L2488" s="46" t="s">
        <v>408</v>
      </c>
      <c r="M2488" s="46" t="s">
        <v>408</v>
      </c>
      <c r="N2488" s="28" t="s">
        <v>408</v>
      </c>
      <c r="O2488" s="41"/>
      <c r="P2488" s="48" t="s">
        <v>461</v>
      </c>
      <c r="Q2488" s="48" t="s">
        <v>461</v>
      </c>
      <c r="R2488" s="48" t="s">
        <v>461</v>
      </c>
      <c r="S2488" s="48" t="s">
        <v>449</v>
      </c>
      <c r="T2488" s="48" t="s">
        <v>449</v>
      </c>
      <c r="U2488" s="48" t="s">
        <v>449</v>
      </c>
      <c r="V2488" s="48" t="s">
        <v>449</v>
      </c>
      <c r="W2488" s="48" t="s">
        <v>449</v>
      </c>
      <c r="X2488" s="48" t="s">
        <v>449</v>
      </c>
      <c r="Y2488" s="48" t="s">
        <v>449</v>
      </c>
      <c r="Z2488" s="48" t="s">
        <v>449</v>
      </c>
      <c r="AA2488" s="48" t="s">
        <v>684</v>
      </c>
      <c r="AB2488" s="48" t="s">
        <v>684</v>
      </c>
      <c r="AC2488" s="48" t="s">
        <v>684</v>
      </c>
      <c r="AD2488" s="48" t="s">
        <v>684</v>
      </c>
      <c r="AE2488" s="48" t="s">
        <v>684</v>
      </c>
      <c r="AF2488" s="48" t="s">
        <v>684</v>
      </c>
      <c r="AG2488" s="48" t="s">
        <v>684</v>
      </c>
      <c r="AH2488" s="48" t="s">
        <v>685</v>
      </c>
      <c r="AI2488" s="48" t="s">
        <v>464</v>
      </c>
      <c r="AJ2488" s="48" t="s">
        <v>464</v>
      </c>
      <c r="AK2488" s="48" t="s">
        <v>464</v>
      </c>
      <c r="AL2488" s="48" t="s">
        <v>464</v>
      </c>
      <c r="AM2488" s="48" t="s">
        <v>464</v>
      </c>
      <c r="AN2488" s="48" t="s">
        <v>464</v>
      </c>
      <c r="AO2488" s="48" t="s">
        <v>464</v>
      </c>
      <c r="AP2488" s="48" t="s">
        <v>464</v>
      </c>
      <c r="AQ2488" s="48" t="s">
        <v>3096</v>
      </c>
      <c r="AR2488" s="48" t="s">
        <v>3096</v>
      </c>
      <c r="AS2488" s="48" t="s">
        <v>3097</v>
      </c>
      <c r="AT2488" s="52" t="s">
        <v>467</v>
      </c>
      <c r="AU2488" s="52" t="s">
        <v>467</v>
      </c>
      <c r="AV2488" s="52" t="s">
        <v>467</v>
      </c>
      <c r="AW2488" s="52" t="s">
        <v>467</v>
      </c>
      <c r="AX2488" s="52" t="s">
        <v>468</v>
      </c>
      <c r="AY2488" s="52" t="s">
        <v>468</v>
      </c>
      <c r="AZ2488" s="49" t="s">
        <v>468</v>
      </c>
    </row>
    <row r="2489" ht="15.75" customHeight="1">
      <c r="A2489" s="40">
        <v>2235.0</v>
      </c>
      <c r="B2489" s="28" t="s">
        <v>6366</v>
      </c>
      <c r="C2489" s="41"/>
      <c r="D2489" s="42">
        <f t="array" ref="D2489">index(systems,match($A2489,INDEX(systems,0,1),),3)</f>
        <v>-59.807</v>
      </c>
      <c r="E2489" s="42">
        <f t="array" ref="E2489">index(systems,match($A2489,INDEX(systems,0,1),),4)</f>
        <v>-240.67</v>
      </c>
      <c r="F2489" s="43" t="str">
        <f>IFERROR(__xludf.DUMMYFUNCTION("let(row, match($B2489&amp;if($C2489&lt;&gt;"""","" [""&amp;$C2489&amp;""]"",""""),index(nebulae,,2),0),join("","",iferror(round(index(nebulae,row,5)/2,3),1),iferror(round(index(nebulae,row,6)/2,3),1),0))"),"1,1,0")</f>
        <v>1,1,0</v>
      </c>
      <c r="G2489" s="44" t="s">
        <v>6367</v>
      </c>
      <c r="H2489" s="45">
        <f t="array" ref="H2489">let(systemId,match(A2489,index(systems,0,1),),refSystemId,match($H$1,index(systems,0,1),),x,index(systems,systemId,3),y,index(systems,systemId,4),refX,index(systems,refSystemId,3),refY,index(systems,refSystemId,4),round(sqrt((x-refX)^2+(y-refY)^2),3))</f>
        <v>247.99</v>
      </c>
      <c r="I2489" s="28" t="s">
        <v>408</v>
      </c>
      <c r="J2489" s="48" t="s">
        <v>408</v>
      </c>
      <c r="K2489" s="48" t="s">
        <v>408</v>
      </c>
      <c r="L2489" s="48" t="s">
        <v>408</v>
      </c>
      <c r="M2489" s="28" t="s">
        <v>408</v>
      </c>
      <c r="N2489" s="28" t="s">
        <v>408</v>
      </c>
      <c r="O2489" s="41"/>
      <c r="P2489" s="48" t="s">
        <v>968</v>
      </c>
      <c r="Q2489" s="48" t="s">
        <v>968</v>
      </c>
      <c r="R2489" s="48" t="s">
        <v>968</v>
      </c>
      <c r="S2489" s="48" t="s">
        <v>968</v>
      </c>
      <c r="T2489" s="48" t="s">
        <v>968</v>
      </c>
      <c r="U2489" s="48" t="s">
        <v>1046</v>
      </c>
      <c r="V2489" s="48" t="s">
        <v>1046</v>
      </c>
      <c r="W2489" s="48" t="s">
        <v>1046</v>
      </c>
      <c r="X2489" s="48" t="s">
        <v>1121</v>
      </c>
      <c r="Y2489" s="48" t="s">
        <v>422</v>
      </c>
      <c r="Z2489" s="48" t="s">
        <v>422</v>
      </c>
      <c r="AA2489" s="48" t="s">
        <v>422</v>
      </c>
      <c r="AB2489" s="48" t="s">
        <v>422</v>
      </c>
      <c r="AC2489" s="48" t="s">
        <v>422</v>
      </c>
      <c r="AD2489" s="48" t="s">
        <v>422</v>
      </c>
      <c r="AE2489" s="48" t="s">
        <v>422</v>
      </c>
      <c r="AF2489" s="48" t="s">
        <v>422</v>
      </c>
      <c r="AG2489" s="48" t="s">
        <v>422</v>
      </c>
      <c r="AH2489" s="48" t="s">
        <v>422</v>
      </c>
      <c r="AI2489" s="48" t="s">
        <v>422</v>
      </c>
      <c r="AJ2489" s="48" t="s">
        <v>422</v>
      </c>
      <c r="AK2489" s="48" t="s">
        <v>422</v>
      </c>
      <c r="AL2489" s="48" t="s">
        <v>422</v>
      </c>
      <c r="AM2489" s="48" t="s">
        <v>422</v>
      </c>
      <c r="AN2489" s="48" t="s">
        <v>422</v>
      </c>
      <c r="AO2489" s="48" t="s">
        <v>422</v>
      </c>
      <c r="AP2489" s="48" t="s">
        <v>422</v>
      </c>
      <c r="AQ2489" s="48" t="s">
        <v>422</v>
      </c>
      <c r="AR2489" s="48" t="s">
        <v>422</v>
      </c>
      <c r="AS2489" s="48" t="s">
        <v>422</v>
      </c>
      <c r="AT2489" s="48" t="s">
        <v>422</v>
      </c>
      <c r="AU2489" s="48" t="s">
        <v>422</v>
      </c>
      <c r="AV2489" s="48" t="s">
        <v>422</v>
      </c>
      <c r="AW2489" s="48" t="s">
        <v>422</v>
      </c>
      <c r="AX2489" s="48" t="s">
        <v>422</v>
      </c>
      <c r="AY2489" s="48" t="s">
        <v>422</v>
      </c>
      <c r="AZ2489" s="28" t="s">
        <v>422</v>
      </c>
    </row>
    <row r="2490" ht="15.75" customHeight="1">
      <c r="A2490" s="40">
        <v>2236.0</v>
      </c>
      <c r="B2490" s="28" t="s">
        <v>6368</v>
      </c>
      <c r="C2490" s="41"/>
      <c r="D2490" s="42">
        <f t="array" ref="D2490">index(systems,match($A2490,INDEX(systems,0,1),),3)</f>
        <v>-367.622</v>
      </c>
      <c r="E2490" s="42">
        <f t="array" ref="E2490">index(systems,match($A2490,INDEX(systems,0,1),),4)</f>
        <v>218.654</v>
      </c>
      <c r="F2490" s="43" t="str">
        <f>IFERROR(__xludf.DUMMYFUNCTION("let(row, match($B2490&amp;if($C2490&lt;&gt;"""","" [""&amp;$C2490&amp;""]"",""""),index(nebulae,,2),0),join("","",iferror(round(index(nebulae,row,5)/2,3),1),iferror(round(index(nebulae,row,6)/2,3),1),0))"),"1,1,0")</f>
        <v>1,1,0</v>
      </c>
      <c r="G2490" s="44" t="s">
        <v>6369</v>
      </c>
      <c r="H2490" s="45">
        <f t="array" ref="H2490">let(systemId,match(A2490,index(systems,0,1),),refSystemId,match($H$1,index(systems,0,1),),x,index(systems,systemId,3),y,index(systems,systemId,4),refX,index(systems,refSystemId,3),refY,index(systems,refSystemId,4),round(sqrt((x-refX)^2+(y-refY)^2),3))</f>
        <v>427.733</v>
      </c>
      <c r="I2490" s="41"/>
      <c r="J2490" s="41"/>
      <c r="K2490" s="41"/>
      <c r="L2490" s="41"/>
      <c r="M2490" s="41"/>
      <c r="N2490" s="28" t="s">
        <v>449</v>
      </c>
      <c r="O2490" s="48" t="s">
        <v>449</v>
      </c>
      <c r="P2490" s="48" t="s">
        <v>449</v>
      </c>
      <c r="Q2490" s="48" t="s">
        <v>449</v>
      </c>
      <c r="R2490" s="48" t="s">
        <v>449</v>
      </c>
      <c r="S2490" s="48" t="s">
        <v>449</v>
      </c>
      <c r="T2490" s="48" t="s">
        <v>449</v>
      </c>
      <c r="U2490" s="48" t="s">
        <v>449</v>
      </c>
      <c r="V2490" s="48" t="s">
        <v>449</v>
      </c>
      <c r="W2490" s="48" t="s">
        <v>449</v>
      </c>
      <c r="X2490" s="48" t="s">
        <v>449</v>
      </c>
      <c r="Y2490" s="48" t="s">
        <v>449</v>
      </c>
      <c r="Z2490" s="48" t="s">
        <v>449</v>
      </c>
      <c r="AA2490" s="48" t="s">
        <v>684</v>
      </c>
      <c r="AB2490" s="48" t="s">
        <v>684</v>
      </c>
      <c r="AC2490" s="48" t="s">
        <v>684</v>
      </c>
      <c r="AD2490" s="48" t="s">
        <v>684</v>
      </c>
      <c r="AE2490" s="48" t="s">
        <v>684</v>
      </c>
      <c r="AF2490" s="48" t="s">
        <v>684</v>
      </c>
      <c r="AG2490" s="48" t="s">
        <v>684</v>
      </c>
      <c r="AH2490" s="48" t="s">
        <v>685</v>
      </c>
      <c r="AI2490" s="48" t="s">
        <v>452</v>
      </c>
      <c r="AJ2490" s="48" t="s">
        <v>452</v>
      </c>
      <c r="AK2490" s="48" t="s">
        <v>452</v>
      </c>
      <c r="AL2490" s="48" t="s">
        <v>452</v>
      </c>
      <c r="AM2490" s="48" t="s">
        <v>452</v>
      </c>
      <c r="AN2490" s="48" t="s">
        <v>452</v>
      </c>
      <c r="AO2490" s="48" t="s">
        <v>452</v>
      </c>
      <c r="AP2490" s="48" t="s">
        <v>452</v>
      </c>
      <c r="AQ2490" s="48" t="s">
        <v>452</v>
      </c>
      <c r="AR2490" s="48" t="s">
        <v>452</v>
      </c>
      <c r="AS2490" s="48" t="s">
        <v>453</v>
      </c>
      <c r="AT2490" s="48" t="s">
        <v>454</v>
      </c>
      <c r="AU2490" s="48" t="s">
        <v>454</v>
      </c>
      <c r="AV2490" s="48" t="s">
        <v>454</v>
      </c>
      <c r="AW2490" s="48" t="s">
        <v>454</v>
      </c>
      <c r="AX2490" s="52" t="s">
        <v>454</v>
      </c>
      <c r="AY2490" s="52" t="s">
        <v>454</v>
      </c>
      <c r="AZ2490" s="49" t="s">
        <v>455</v>
      </c>
    </row>
    <row r="2491" ht="15.75" customHeight="1">
      <c r="A2491" s="40">
        <v>2237.0</v>
      </c>
      <c r="B2491" s="28" t="s">
        <v>6370</v>
      </c>
      <c r="C2491" s="41"/>
      <c r="D2491" s="42">
        <f t="array" ref="D2491">index(systems,match($A2491,INDEX(systems,0,1),),3)</f>
        <v>-274.265</v>
      </c>
      <c r="E2491" s="42">
        <f t="array" ref="E2491">index(systems,match($A2491,INDEX(systems,0,1),),4)</f>
        <v>186.074</v>
      </c>
      <c r="F2491" s="43" t="str">
        <f>IFERROR(__xludf.DUMMYFUNCTION("let(row, match($B2491&amp;if($C2491&lt;&gt;"""","" [""&amp;$C2491&amp;""]"",""""),index(nebulae,,2),0),join("","",iferror(round(index(nebulae,row,5)/2,3),1),iferror(round(index(nebulae,row,6)/2,3),1),0))"),"1,1,0")</f>
        <v>1,1,0</v>
      </c>
      <c r="G2491" s="44" t="s">
        <v>6371</v>
      </c>
      <c r="H2491" s="45">
        <f t="array" ref="H2491">let(systemId,match(A2491,index(systems,0,1),),refSystemId,match($H$1,index(systems,0,1),),x,index(systems,systemId,3),y,index(systems,systemId,4),refX,index(systems,refSystemId,3),refY,index(systems,refSystemId,4),round(sqrt((x-refX)^2+(y-refY)^2),3))</f>
        <v>331.428</v>
      </c>
      <c r="I2491" s="28" t="s">
        <v>408</v>
      </c>
      <c r="J2491" s="28" t="s">
        <v>408</v>
      </c>
      <c r="K2491" s="28" t="s">
        <v>408</v>
      </c>
      <c r="L2491" s="28" t="s">
        <v>408</v>
      </c>
      <c r="M2491" s="48" t="s">
        <v>408</v>
      </c>
      <c r="N2491" s="28" t="s">
        <v>408</v>
      </c>
      <c r="O2491" s="41"/>
      <c r="P2491" s="48" t="s">
        <v>435</v>
      </c>
      <c r="Q2491" s="48" t="s">
        <v>435</v>
      </c>
      <c r="R2491" s="48" t="s">
        <v>435</v>
      </c>
      <c r="S2491" s="48" t="s">
        <v>435</v>
      </c>
      <c r="T2491" s="48" t="s">
        <v>435</v>
      </c>
      <c r="U2491" s="48" t="s">
        <v>435</v>
      </c>
      <c r="V2491" s="48" t="s">
        <v>435</v>
      </c>
      <c r="W2491" s="48" t="s">
        <v>435</v>
      </c>
      <c r="X2491" s="48" t="s">
        <v>435</v>
      </c>
      <c r="Y2491" s="48" t="s">
        <v>435</v>
      </c>
      <c r="Z2491" s="48" t="s">
        <v>435</v>
      </c>
      <c r="AA2491" s="48" t="s">
        <v>3422</v>
      </c>
      <c r="AB2491" s="48" t="s">
        <v>3422</v>
      </c>
      <c r="AC2491" s="48" t="s">
        <v>3422</v>
      </c>
      <c r="AD2491" s="48" t="s">
        <v>3422</v>
      </c>
      <c r="AE2491" s="48" t="s">
        <v>3422</v>
      </c>
      <c r="AF2491" s="48" t="s">
        <v>3422</v>
      </c>
      <c r="AG2491" s="48" t="s">
        <v>3422</v>
      </c>
      <c r="AH2491" s="48" t="s">
        <v>3423</v>
      </c>
      <c r="AI2491" s="48" t="s">
        <v>438</v>
      </c>
      <c r="AJ2491" s="48" t="s">
        <v>438</v>
      </c>
      <c r="AK2491" s="48" t="s">
        <v>438</v>
      </c>
      <c r="AL2491" s="48" t="s">
        <v>438</v>
      </c>
      <c r="AM2491" s="48" t="s">
        <v>438</v>
      </c>
      <c r="AN2491" s="48" t="s">
        <v>438</v>
      </c>
      <c r="AO2491" s="48" t="s">
        <v>438</v>
      </c>
      <c r="AP2491" s="48" t="s">
        <v>438</v>
      </c>
      <c r="AQ2491" s="48" t="s">
        <v>438</v>
      </c>
      <c r="AR2491" s="48" t="s">
        <v>438</v>
      </c>
      <c r="AS2491" s="48" t="s">
        <v>438</v>
      </c>
      <c r="AT2491" s="48" t="s">
        <v>439</v>
      </c>
      <c r="AU2491" s="48" t="s">
        <v>439</v>
      </c>
      <c r="AV2491" s="48" t="s">
        <v>439</v>
      </c>
      <c r="AW2491" s="48" t="s">
        <v>439</v>
      </c>
      <c r="AX2491" s="48" t="s">
        <v>439</v>
      </c>
      <c r="AY2491" s="48" t="s">
        <v>439</v>
      </c>
      <c r="AZ2491" s="49" t="s">
        <v>439</v>
      </c>
    </row>
    <row r="2492" ht="15.75" customHeight="1">
      <c r="A2492" s="40">
        <v>2238.0</v>
      </c>
      <c r="B2492" s="28" t="s">
        <v>6372</v>
      </c>
      <c r="C2492" s="41"/>
      <c r="D2492" s="42">
        <f t="array" ref="D2492">index(systems,match($A2492,INDEX(systems,0,1),),3)</f>
        <v>-262.27</v>
      </c>
      <c r="E2492" s="42">
        <f t="array" ref="E2492">index(systems,match($A2492,INDEX(systems,0,1),),4)</f>
        <v>-164.012</v>
      </c>
      <c r="F2492" s="43" t="str">
        <f>IFERROR(__xludf.DUMMYFUNCTION("let(row, match($B2492&amp;if($C2492&lt;&gt;"""","" [""&amp;$C2492&amp;""]"",""""),index(nebulae,,2),0),join("","",iferror(round(index(nebulae,row,5)/2,3),1),iferror(round(index(nebulae,row,6)/2,3),1),0))"),"1,1,0")</f>
        <v>1,1,0</v>
      </c>
      <c r="G2492" s="44" t="s">
        <v>6373</v>
      </c>
      <c r="H2492" s="45">
        <f t="array" ref="H2492">let(systemId,match(A2492,index(systems,0,1),),refSystemId,match($H$1,index(systems,0,1),),x,index(systems,systemId,3),y,index(systems,systemId,4),refX,index(systems,refSystemId,3),refY,index(systems,refSystemId,4),round(sqrt((x-refX)^2+(y-refY)^2),3))</f>
        <v>309.331</v>
      </c>
      <c r="I2492" s="28" t="s">
        <v>408</v>
      </c>
      <c r="J2492" s="48" t="s">
        <v>408</v>
      </c>
      <c r="K2492" s="48" t="s">
        <v>408</v>
      </c>
      <c r="L2492" s="48" t="s">
        <v>408</v>
      </c>
      <c r="M2492" s="48" t="s">
        <v>408</v>
      </c>
      <c r="N2492" s="28" t="s">
        <v>408</v>
      </c>
      <c r="O2492" s="41"/>
      <c r="P2492" s="48" t="s">
        <v>560</v>
      </c>
      <c r="Q2492" s="48" t="s">
        <v>560</v>
      </c>
      <c r="R2492" s="48" t="s">
        <v>560</v>
      </c>
      <c r="S2492" s="48" t="s">
        <v>560</v>
      </c>
      <c r="T2492" s="48" t="s">
        <v>560</v>
      </c>
      <c r="U2492" s="48" t="s">
        <v>560</v>
      </c>
      <c r="V2492" s="48" t="s">
        <v>560</v>
      </c>
      <c r="W2492" s="48" t="s">
        <v>560</v>
      </c>
      <c r="X2492" s="48" t="s">
        <v>560</v>
      </c>
      <c r="Y2492" s="48" t="s">
        <v>422</v>
      </c>
      <c r="Z2492" s="48" t="s">
        <v>422</v>
      </c>
      <c r="AA2492" s="48" t="s">
        <v>422</v>
      </c>
      <c r="AB2492" s="48" t="s">
        <v>422</v>
      </c>
      <c r="AC2492" s="48" t="s">
        <v>422</v>
      </c>
      <c r="AD2492" s="48" t="s">
        <v>422</v>
      </c>
      <c r="AE2492" s="48" t="s">
        <v>422</v>
      </c>
      <c r="AF2492" s="48" t="s">
        <v>422</v>
      </c>
      <c r="AG2492" s="48" t="s">
        <v>422</v>
      </c>
      <c r="AH2492" s="48" t="s">
        <v>422</v>
      </c>
      <c r="AI2492" s="48" t="s">
        <v>422</v>
      </c>
      <c r="AJ2492" s="48" t="s">
        <v>422</v>
      </c>
      <c r="AK2492" s="48" t="s">
        <v>422</v>
      </c>
      <c r="AL2492" s="48" t="s">
        <v>422</v>
      </c>
      <c r="AM2492" s="48" t="s">
        <v>422</v>
      </c>
      <c r="AN2492" s="48" t="s">
        <v>422</v>
      </c>
      <c r="AO2492" s="48" t="s">
        <v>422</v>
      </c>
      <c r="AP2492" s="48" t="s">
        <v>422</v>
      </c>
      <c r="AQ2492" s="48" t="s">
        <v>422</v>
      </c>
      <c r="AR2492" s="48" t="s">
        <v>422</v>
      </c>
      <c r="AS2492" s="48" t="s">
        <v>422</v>
      </c>
      <c r="AT2492" s="48" t="s">
        <v>422</v>
      </c>
      <c r="AU2492" s="48" t="s">
        <v>422</v>
      </c>
      <c r="AV2492" s="48" t="s">
        <v>422</v>
      </c>
      <c r="AW2492" s="48" t="s">
        <v>422</v>
      </c>
      <c r="AX2492" s="48" t="s">
        <v>422</v>
      </c>
      <c r="AY2492" s="48" t="s">
        <v>422</v>
      </c>
      <c r="AZ2492" s="51" t="s">
        <v>422</v>
      </c>
    </row>
    <row r="2493" ht="15.75" customHeight="1">
      <c r="A2493" s="40">
        <v>2239.0</v>
      </c>
      <c r="B2493" s="28" t="s">
        <v>6374</v>
      </c>
      <c r="C2493" s="41"/>
      <c r="D2493" s="42">
        <f t="array" ref="D2493">index(systems,match($A2493,INDEX(systems,0,1),),3)</f>
        <v>-216.871</v>
      </c>
      <c r="E2493" s="42">
        <f t="array" ref="E2493">index(systems,match($A2493,INDEX(systems,0,1),),4)</f>
        <v>268.268</v>
      </c>
      <c r="F2493" s="43" t="str">
        <f>IFERROR(__xludf.DUMMYFUNCTION("let(row, match($B2493&amp;if($C2493&lt;&gt;"""","" [""&amp;$C2493&amp;""]"",""""),index(nebulae,,2),0),join("","",iferror(round(index(nebulae,row,5)/2,3),1),iferror(round(index(nebulae,row,6)/2,3),1),0))"),"1,1,0")</f>
        <v>1,1,0</v>
      </c>
      <c r="G2493" s="44" t="s">
        <v>6375</v>
      </c>
      <c r="H2493" s="45">
        <f t="array" ref="H2493">let(systemId,match(A2493,index(systems,0,1),),refSystemId,match($H$1,index(systems,0,1),),x,index(systems,systemId,3),y,index(systems,systemId,4),refX,index(systems,refSystemId,3),refY,index(systems,refSystemId,4),round(sqrt((x-refX)^2+(y-refY)^2),3))</f>
        <v>344.965</v>
      </c>
      <c r="I2493" s="53"/>
      <c r="J2493" s="53"/>
      <c r="K2493" s="53"/>
      <c r="L2493" s="46" t="s">
        <v>418</v>
      </c>
      <c r="M2493" s="53"/>
      <c r="N2493" s="28" t="s">
        <v>435</v>
      </c>
      <c r="O2493" s="48" t="s">
        <v>435</v>
      </c>
      <c r="P2493" s="48" t="s">
        <v>435</v>
      </c>
      <c r="Q2493" s="48" t="s">
        <v>435</v>
      </c>
      <c r="R2493" s="48" t="s">
        <v>435</v>
      </c>
      <c r="S2493" s="48" t="s">
        <v>435</v>
      </c>
      <c r="T2493" s="48" t="s">
        <v>435</v>
      </c>
      <c r="U2493" s="48" t="s">
        <v>435</v>
      </c>
      <c r="V2493" s="48" t="s">
        <v>435</v>
      </c>
      <c r="W2493" s="48" t="s">
        <v>435</v>
      </c>
      <c r="X2493" s="48" t="s">
        <v>435</v>
      </c>
      <c r="Y2493" s="48" t="s">
        <v>435</v>
      </c>
      <c r="Z2493" s="48" t="s">
        <v>435</v>
      </c>
      <c r="AA2493" s="48" t="s">
        <v>1678</v>
      </c>
      <c r="AB2493" s="48" t="s">
        <v>1678</v>
      </c>
      <c r="AC2493" s="48" t="s">
        <v>1678</v>
      </c>
      <c r="AD2493" s="48" t="s">
        <v>1678</v>
      </c>
      <c r="AE2493" s="48" t="s">
        <v>1678</v>
      </c>
      <c r="AF2493" s="48" t="s">
        <v>1678</v>
      </c>
      <c r="AG2493" s="48" t="s">
        <v>1678</v>
      </c>
      <c r="AH2493" s="48" t="s">
        <v>1679</v>
      </c>
      <c r="AI2493" s="48" t="s">
        <v>438</v>
      </c>
      <c r="AJ2493" s="48" t="s">
        <v>438</v>
      </c>
      <c r="AK2493" s="48" t="s">
        <v>438</v>
      </c>
      <c r="AL2493" s="48" t="s">
        <v>438</v>
      </c>
      <c r="AM2493" s="48" t="s">
        <v>438</v>
      </c>
      <c r="AN2493" s="48" t="s">
        <v>438</v>
      </c>
      <c r="AO2493" s="48" t="s">
        <v>438</v>
      </c>
      <c r="AP2493" s="48" t="s">
        <v>438</v>
      </c>
      <c r="AQ2493" s="48" t="s">
        <v>438</v>
      </c>
      <c r="AR2493" s="48" t="s">
        <v>438</v>
      </c>
      <c r="AS2493" s="48" t="s">
        <v>438</v>
      </c>
      <c r="AT2493" s="48" t="s">
        <v>439</v>
      </c>
      <c r="AU2493" s="48" t="s">
        <v>439</v>
      </c>
      <c r="AV2493" s="48" t="s">
        <v>439</v>
      </c>
      <c r="AW2493" s="48" t="s">
        <v>439</v>
      </c>
      <c r="AX2493" s="48" t="s">
        <v>417</v>
      </c>
      <c r="AY2493" s="48" t="s">
        <v>417</v>
      </c>
      <c r="AZ2493" s="51" t="s">
        <v>3414</v>
      </c>
    </row>
    <row r="2494" ht="15.75" customHeight="1">
      <c r="A2494" s="40">
        <v>2240.0</v>
      </c>
      <c r="B2494" s="28" t="s">
        <v>6376</v>
      </c>
      <c r="C2494" s="41"/>
      <c r="D2494" s="42">
        <f t="array" ref="D2494">index(systems,match($A2494,INDEX(systems,0,1),),3)</f>
        <v>-425.743</v>
      </c>
      <c r="E2494" s="42">
        <f t="array" ref="E2494">index(systems,match($A2494,INDEX(systems,0,1),),4)</f>
        <v>8.291</v>
      </c>
      <c r="F2494" s="43" t="str">
        <f>IFERROR(__xludf.DUMMYFUNCTION("let(row, match($B2494&amp;if($C2494&lt;&gt;"""","" [""&amp;$C2494&amp;""]"",""""),index(nebulae,,2),0),join("","",iferror(round(index(nebulae,row,5)/2,3),1),iferror(round(index(nebulae,row,6)/2,3),1),0))"),"1,1,0")</f>
        <v>1,1,0</v>
      </c>
      <c r="G2494" s="44" t="s">
        <v>6377</v>
      </c>
      <c r="H2494" s="45">
        <f t="array" ref="H2494">let(systemId,match(A2494,index(systems,0,1),),refSystemId,match($H$1,index(systems,0,1),),x,index(systems,systemId,3),y,index(systems,systemId,4),refX,index(systems,refSystemId,3),refY,index(systems,refSystemId,4),round(sqrt((x-refX)^2+(y-refY)^2),3))</f>
        <v>425.824</v>
      </c>
      <c r="I2494" s="28" t="s">
        <v>408</v>
      </c>
      <c r="J2494" s="28" t="s">
        <v>408</v>
      </c>
      <c r="K2494" s="28" t="s">
        <v>408</v>
      </c>
      <c r="L2494" s="28" t="s">
        <v>408</v>
      </c>
      <c r="M2494" s="28" t="s">
        <v>408</v>
      </c>
      <c r="N2494" s="28" t="s">
        <v>408</v>
      </c>
      <c r="O2494" s="41"/>
      <c r="P2494" s="48" t="s">
        <v>949</v>
      </c>
      <c r="Q2494" s="48" t="s">
        <v>949</v>
      </c>
      <c r="R2494" s="48" t="s">
        <v>949</v>
      </c>
      <c r="S2494" s="48" t="s">
        <v>449</v>
      </c>
      <c r="T2494" s="48" t="s">
        <v>449</v>
      </c>
      <c r="U2494" s="48" t="s">
        <v>449</v>
      </c>
      <c r="V2494" s="48" t="s">
        <v>449</v>
      </c>
      <c r="W2494" s="48" t="s">
        <v>449</v>
      </c>
      <c r="X2494" s="48" t="s">
        <v>449</v>
      </c>
      <c r="Y2494" s="48" t="s">
        <v>449</v>
      </c>
      <c r="Z2494" s="48" t="s">
        <v>449</v>
      </c>
      <c r="AA2494" s="48" t="s">
        <v>700</v>
      </c>
      <c r="AB2494" s="48" t="s">
        <v>700</v>
      </c>
      <c r="AC2494" s="48" t="s">
        <v>700</v>
      </c>
      <c r="AD2494" s="48" t="s">
        <v>700</v>
      </c>
      <c r="AE2494" s="48" t="s">
        <v>700</v>
      </c>
      <c r="AF2494" s="48" t="s">
        <v>700</v>
      </c>
      <c r="AG2494" s="48" t="s">
        <v>700</v>
      </c>
      <c r="AH2494" s="48" t="s">
        <v>701</v>
      </c>
      <c r="AI2494" s="48" t="s">
        <v>464</v>
      </c>
      <c r="AJ2494" s="48" t="s">
        <v>464</v>
      </c>
      <c r="AK2494" s="48" t="s">
        <v>464</v>
      </c>
      <c r="AL2494" s="48" t="s">
        <v>464</v>
      </c>
      <c r="AM2494" s="48" t="s">
        <v>464</v>
      </c>
      <c r="AN2494" s="48" t="s">
        <v>464</v>
      </c>
      <c r="AO2494" s="48" t="s">
        <v>464</v>
      </c>
      <c r="AP2494" s="48" t="s">
        <v>464</v>
      </c>
      <c r="AQ2494" s="48" t="s">
        <v>565</v>
      </c>
      <c r="AR2494" s="48" t="s">
        <v>565</v>
      </c>
      <c r="AS2494" s="48" t="s">
        <v>466</v>
      </c>
      <c r="AT2494" s="52" t="s">
        <v>467</v>
      </c>
      <c r="AU2494" s="52" t="s">
        <v>467</v>
      </c>
      <c r="AV2494" s="48" t="s">
        <v>467</v>
      </c>
      <c r="AW2494" s="48" t="s">
        <v>467</v>
      </c>
      <c r="AX2494" s="52" t="s">
        <v>468</v>
      </c>
      <c r="AY2494" s="52" t="s">
        <v>468</v>
      </c>
      <c r="AZ2494" s="49" t="s">
        <v>468</v>
      </c>
    </row>
    <row r="2495" ht="15.75" customHeight="1">
      <c r="A2495" s="40">
        <v>2241.0</v>
      </c>
      <c r="B2495" s="28" t="s">
        <v>6378</v>
      </c>
      <c r="C2495" s="41"/>
      <c r="D2495" s="42">
        <f t="array" ref="D2495">index(systems,match($A2495,INDEX(systems,0,1),),3)</f>
        <v>-89.842</v>
      </c>
      <c r="E2495" s="42">
        <f t="array" ref="E2495">index(systems,match($A2495,INDEX(systems,0,1),),4)</f>
        <v>-97.993</v>
      </c>
      <c r="F2495" s="43" t="str">
        <f>IFERROR(__xludf.DUMMYFUNCTION("let(row, match($B2495&amp;if($C2495&lt;&gt;"""","" [""&amp;$C2495&amp;""]"",""""),index(nebulae,,2),0),join("","",iferror(round(index(nebulae,row,5)/2,3),1),iferror(round(index(nebulae,row,6)/2,3),1),0))"),"1,1,0")</f>
        <v>1,1,0</v>
      </c>
      <c r="G2495" s="44" t="s">
        <v>6379</v>
      </c>
      <c r="H2495" s="45">
        <f t="array" ref="H2495">let(systemId,match(A2495,index(systems,0,1),),refSystemId,match($H$1,index(systems,0,1),),x,index(systems,systemId,3),y,index(systems,systemId,4),refX,index(systems,refSystemId,3),refY,index(systems,refSystemId,4),round(sqrt((x-refX)^2+(y-refY)^2),3))</f>
        <v>132.944</v>
      </c>
      <c r="I2495" s="28" t="s">
        <v>408</v>
      </c>
      <c r="J2495" s="48" t="s">
        <v>408</v>
      </c>
      <c r="K2495" s="48" t="s">
        <v>408</v>
      </c>
      <c r="L2495" s="48" t="s">
        <v>408</v>
      </c>
      <c r="M2495" s="28" t="s">
        <v>408</v>
      </c>
      <c r="N2495" s="28" t="s">
        <v>408</v>
      </c>
      <c r="O2495" s="41"/>
      <c r="P2495" s="48" t="s">
        <v>427</v>
      </c>
      <c r="Q2495" s="48" t="s">
        <v>427</v>
      </c>
      <c r="R2495" s="48" t="s">
        <v>427</v>
      </c>
      <c r="S2495" s="48" t="s">
        <v>427</v>
      </c>
      <c r="T2495" s="48" t="s">
        <v>427</v>
      </c>
      <c r="U2495" s="48" t="s">
        <v>427</v>
      </c>
      <c r="V2495" s="48" t="s">
        <v>427</v>
      </c>
      <c r="W2495" s="48" t="s">
        <v>427</v>
      </c>
      <c r="X2495" s="48" t="s">
        <v>427</v>
      </c>
      <c r="Y2495" s="48" t="s">
        <v>422</v>
      </c>
      <c r="Z2495" s="48" t="s">
        <v>422</v>
      </c>
      <c r="AA2495" s="48" t="s">
        <v>422</v>
      </c>
      <c r="AB2495" s="48" t="s">
        <v>422</v>
      </c>
      <c r="AC2495" s="48" t="s">
        <v>422</v>
      </c>
      <c r="AD2495" s="48" t="s">
        <v>422</v>
      </c>
      <c r="AE2495" s="48" t="s">
        <v>422</v>
      </c>
      <c r="AF2495" s="48" t="s">
        <v>422</v>
      </c>
      <c r="AG2495" s="48" t="s">
        <v>422</v>
      </c>
      <c r="AH2495" s="48" t="s">
        <v>422</v>
      </c>
      <c r="AI2495" s="48" t="s">
        <v>422</v>
      </c>
      <c r="AJ2495" s="48" t="s">
        <v>422</v>
      </c>
      <c r="AK2495" s="48" t="s">
        <v>422</v>
      </c>
      <c r="AL2495" s="48" t="s">
        <v>422</v>
      </c>
      <c r="AM2495" s="48" t="s">
        <v>422</v>
      </c>
      <c r="AN2495" s="48" t="s">
        <v>422</v>
      </c>
      <c r="AO2495" s="48" t="s">
        <v>422</v>
      </c>
      <c r="AP2495" s="48" t="s">
        <v>422</v>
      </c>
      <c r="AQ2495" s="48" t="s">
        <v>422</v>
      </c>
      <c r="AR2495" s="48" t="s">
        <v>422</v>
      </c>
      <c r="AS2495" s="48" t="s">
        <v>422</v>
      </c>
      <c r="AT2495" s="48" t="s">
        <v>422</v>
      </c>
      <c r="AU2495" s="48" t="s">
        <v>422</v>
      </c>
      <c r="AV2495" s="48" t="s">
        <v>422</v>
      </c>
      <c r="AW2495" s="48" t="s">
        <v>422</v>
      </c>
      <c r="AX2495" s="48" t="s">
        <v>422</v>
      </c>
      <c r="AY2495" s="48" t="s">
        <v>422</v>
      </c>
      <c r="AZ2495" s="51" t="s">
        <v>422</v>
      </c>
    </row>
    <row r="2496" ht="15.75" customHeight="1">
      <c r="A2496" s="40">
        <v>2242.0</v>
      </c>
      <c r="B2496" s="28" t="s">
        <v>6380</v>
      </c>
      <c r="C2496" s="41"/>
      <c r="D2496" s="42">
        <f t="array" ref="D2496">index(systems,match($A2496,INDEX(systems,0,1),),3)</f>
        <v>53.23</v>
      </c>
      <c r="E2496" s="42">
        <f t="array" ref="E2496">index(systems,match($A2496,INDEX(systems,0,1),),4)</f>
        <v>-163.386</v>
      </c>
      <c r="F2496" s="43" t="str">
        <f>IFERROR(__xludf.DUMMYFUNCTION("let(row, match($B2496&amp;if($C2496&lt;&gt;"""","" [""&amp;$C2496&amp;""]"",""""),index(nebulae,,2),0),join("","",iferror(round(index(nebulae,row,5)/2,3),1),iferror(round(index(nebulae,row,6)/2,3),1),0))"),"1,1,0")</f>
        <v>1,1,0</v>
      </c>
      <c r="G2496" s="44" t="s">
        <v>6381</v>
      </c>
      <c r="H2496" s="45">
        <f t="array" ref="H2496">let(systemId,match(A2496,index(systems,0,1),),refSystemId,match($H$1,index(systems,0,1),),x,index(systems,systemId,3),y,index(systems,systemId,4),refX,index(systems,refSystemId,3),refY,index(systems,refSystemId,4),round(sqrt((x-refX)^2+(y-refY)^2),3))</f>
        <v>171.838</v>
      </c>
      <c r="I2496" s="46" t="s">
        <v>408</v>
      </c>
      <c r="J2496" s="47" t="s">
        <v>408</v>
      </c>
      <c r="K2496" s="47" t="s">
        <v>408</v>
      </c>
      <c r="L2496" s="47" t="s">
        <v>408</v>
      </c>
      <c r="M2496" s="46" t="s">
        <v>408</v>
      </c>
      <c r="N2496" s="28" t="s">
        <v>408</v>
      </c>
      <c r="O2496" s="41"/>
      <c r="P2496" s="48" t="s">
        <v>545</v>
      </c>
      <c r="Q2496" s="48" t="s">
        <v>545</v>
      </c>
      <c r="R2496" s="48" t="s">
        <v>545</v>
      </c>
      <c r="S2496" s="48" t="s">
        <v>545</v>
      </c>
      <c r="T2496" s="48" t="s">
        <v>545</v>
      </c>
      <c r="U2496" s="48" t="s">
        <v>545</v>
      </c>
      <c r="V2496" s="48" t="s">
        <v>545</v>
      </c>
      <c r="W2496" s="48" t="s">
        <v>545</v>
      </c>
      <c r="X2496" s="48" t="s">
        <v>545</v>
      </c>
      <c r="Y2496" s="48" t="s">
        <v>545</v>
      </c>
      <c r="Z2496" s="48" t="s">
        <v>1770</v>
      </c>
      <c r="AA2496" s="48" t="s">
        <v>1771</v>
      </c>
      <c r="AB2496" s="48" t="s">
        <v>1771</v>
      </c>
      <c r="AC2496" s="48" t="s">
        <v>1771</v>
      </c>
      <c r="AD2496" s="48" t="s">
        <v>1771</v>
      </c>
      <c r="AE2496" s="48" t="s">
        <v>1771</v>
      </c>
      <c r="AF2496" s="48" t="s">
        <v>1771</v>
      </c>
      <c r="AG2496" s="48" t="s">
        <v>1771</v>
      </c>
      <c r="AH2496" s="48" t="s">
        <v>1772</v>
      </c>
      <c r="AI2496" s="48" t="s">
        <v>1772</v>
      </c>
      <c r="AJ2496" s="48" t="s">
        <v>1772</v>
      </c>
      <c r="AK2496" s="48" t="s">
        <v>1772</v>
      </c>
      <c r="AL2496" s="48" t="s">
        <v>1772</v>
      </c>
      <c r="AM2496" s="48" t="s">
        <v>1772</v>
      </c>
      <c r="AN2496" s="48" t="s">
        <v>1773</v>
      </c>
      <c r="AO2496" s="48" t="s">
        <v>1773</v>
      </c>
      <c r="AP2496" s="48" t="s">
        <v>1773</v>
      </c>
      <c r="AQ2496" s="48" t="s">
        <v>1773</v>
      </c>
      <c r="AR2496" s="48" t="s">
        <v>1773</v>
      </c>
      <c r="AS2496" s="48" t="s">
        <v>1773</v>
      </c>
      <c r="AT2496" s="48" t="s">
        <v>1058</v>
      </c>
      <c r="AU2496" s="48" t="s">
        <v>1058</v>
      </c>
      <c r="AV2496" s="48" t="s">
        <v>819</v>
      </c>
      <c r="AW2496" s="48" t="s">
        <v>1774</v>
      </c>
      <c r="AX2496" s="48" t="s">
        <v>1775</v>
      </c>
      <c r="AY2496" s="48" t="s">
        <v>1775</v>
      </c>
      <c r="AZ2496" s="28" t="s">
        <v>1775</v>
      </c>
    </row>
    <row r="2497" ht="15.75" customHeight="1">
      <c r="A2497" s="40">
        <v>2243.0</v>
      </c>
      <c r="B2497" s="28" t="s">
        <v>6382</v>
      </c>
      <c r="C2497" s="41"/>
      <c r="D2497" s="42">
        <f t="array" ref="D2497">index(systems,match($A2497,INDEX(systems,0,1),),3)</f>
        <v>55.009</v>
      </c>
      <c r="E2497" s="42">
        <f t="array" ref="E2497">index(systems,match($A2497,INDEX(systems,0,1),),4)</f>
        <v>-154.88</v>
      </c>
      <c r="F2497" s="43" t="str">
        <f>IFERROR(__xludf.DUMMYFUNCTION("let(row, match($B2497&amp;if($C2497&lt;&gt;"""","" [""&amp;$C2497&amp;""]"",""""),index(nebulae,,2),0),join("","",iferror(round(index(nebulae,row,5)/2,3),1),iferror(round(index(nebulae,row,6)/2,3),1),0))"),"1,1,0")</f>
        <v>1,1,0</v>
      </c>
      <c r="G2497" s="44" t="s">
        <v>6383</v>
      </c>
      <c r="H2497" s="45">
        <f t="array" ref="H2497">let(systemId,match(A2497,index(systems,0,1),),refSystemId,match($H$1,index(systems,0,1),),x,index(systems,systemId,3),y,index(systems,systemId,4),refX,index(systems,refSystemId,3),refY,index(systems,refSystemId,4),round(sqrt((x-refX)^2+(y-refY)^2),3))</f>
        <v>164.359</v>
      </c>
      <c r="I2497" s="46" t="s">
        <v>6384</v>
      </c>
      <c r="J2497" s="47" t="s">
        <v>6384</v>
      </c>
      <c r="K2497" s="47" t="s">
        <v>6384</v>
      </c>
      <c r="L2497" s="47" t="s">
        <v>6384</v>
      </c>
      <c r="M2497" s="46" t="s">
        <v>6384</v>
      </c>
      <c r="N2497" s="28" t="s">
        <v>6385</v>
      </c>
      <c r="O2497" s="48" t="s">
        <v>6385</v>
      </c>
      <c r="P2497" s="48" t="s">
        <v>6385</v>
      </c>
      <c r="Q2497" s="48" t="s">
        <v>6385</v>
      </c>
      <c r="R2497" s="48" t="s">
        <v>6385</v>
      </c>
      <c r="S2497" s="48" t="s">
        <v>6385</v>
      </c>
      <c r="T2497" s="48" t="s">
        <v>6385</v>
      </c>
      <c r="U2497" s="48" t="s">
        <v>6385</v>
      </c>
      <c r="V2497" s="48" t="s">
        <v>6385</v>
      </c>
      <c r="W2497" s="48" t="s">
        <v>6385</v>
      </c>
      <c r="X2497" s="48" t="s">
        <v>6385</v>
      </c>
      <c r="Y2497" s="48" t="s">
        <v>6385</v>
      </c>
      <c r="Z2497" s="48" t="s">
        <v>6386</v>
      </c>
      <c r="AA2497" s="48" t="s">
        <v>6387</v>
      </c>
      <c r="AB2497" s="48" t="s">
        <v>6387</v>
      </c>
      <c r="AC2497" s="48" t="s">
        <v>6387</v>
      </c>
      <c r="AD2497" s="48" t="s">
        <v>6387</v>
      </c>
      <c r="AE2497" s="48" t="s">
        <v>6387</v>
      </c>
      <c r="AF2497" s="48" t="s">
        <v>6387</v>
      </c>
      <c r="AG2497" s="48" t="s">
        <v>6387</v>
      </c>
      <c r="AH2497" s="48" t="s">
        <v>6384</v>
      </c>
      <c r="AI2497" s="48" t="s">
        <v>6384</v>
      </c>
      <c r="AJ2497" s="48" t="s">
        <v>6384</v>
      </c>
      <c r="AK2497" s="48" t="s">
        <v>6384</v>
      </c>
      <c r="AL2497" s="48" t="s">
        <v>6384</v>
      </c>
      <c r="AM2497" s="48" t="s">
        <v>6384</v>
      </c>
      <c r="AN2497" s="48" t="s">
        <v>6388</v>
      </c>
      <c r="AO2497" s="48" t="s">
        <v>1773</v>
      </c>
      <c r="AP2497" s="48" t="s">
        <v>1773</v>
      </c>
      <c r="AQ2497" s="48" t="s">
        <v>1773</v>
      </c>
      <c r="AR2497" s="48" t="s">
        <v>1773</v>
      </c>
      <c r="AS2497" s="48" t="s">
        <v>1773</v>
      </c>
      <c r="AT2497" s="48" t="s">
        <v>6389</v>
      </c>
      <c r="AU2497" s="48" t="s">
        <v>6389</v>
      </c>
      <c r="AV2497" s="48" t="s">
        <v>6390</v>
      </c>
      <c r="AW2497" s="48" t="s">
        <v>1774</v>
      </c>
      <c r="AX2497" s="48" t="s">
        <v>6391</v>
      </c>
      <c r="AY2497" s="48" t="s">
        <v>6391</v>
      </c>
      <c r="AZ2497" s="28" t="s">
        <v>6391</v>
      </c>
    </row>
    <row r="2498" ht="15.75" customHeight="1">
      <c r="A2498" s="40">
        <v>2244.0</v>
      </c>
      <c r="B2498" s="28" t="s">
        <v>6392</v>
      </c>
      <c r="C2498" s="41"/>
      <c r="D2498" s="42">
        <f t="array" ref="D2498">index(systems,match($A2498,INDEX(systems,0,1),),3)</f>
        <v>-149.67</v>
      </c>
      <c r="E2498" s="42">
        <f t="array" ref="E2498">index(systems,match($A2498,INDEX(systems,0,1),),4)</f>
        <v>32.262</v>
      </c>
      <c r="F2498" s="43" t="str">
        <f>IFERROR(__xludf.DUMMYFUNCTION("let(row, match($B2498&amp;if($C2498&lt;&gt;"""","" [""&amp;$C2498&amp;""]"",""""),index(nebulae,,2),0),join("","",iferror(round(index(nebulae,row,5)/2,3),1),iferror(round(index(nebulae,row,6)/2,3),1),0))"),"1,1,0")</f>
        <v>1,1,0</v>
      </c>
      <c r="G2498" s="44" t="s">
        <v>6393</v>
      </c>
      <c r="H2498" s="45">
        <f t="array" ref="H2498">let(systemId,match(A2498,index(systems,0,1),),refSystemId,match($H$1,index(systems,0,1),),x,index(systems,systemId,3),y,index(systems,systemId,4),refX,index(systems,refSystemId,3),refY,index(systems,refSystemId,4),round(sqrt((x-refX)^2+(y-refY)^2),3))</f>
        <v>153.108</v>
      </c>
      <c r="I2498" s="28" t="s">
        <v>418</v>
      </c>
      <c r="J2498" s="41"/>
      <c r="K2498" s="41"/>
      <c r="L2498" s="28" t="s">
        <v>422</v>
      </c>
      <c r="M2498" s="48" t="s">
        <v>422</v>
      </c>
      <c r="N2498" s="59" t="s">
        <v>422</v>
      </c>
      <c r="O2498" s="48" t="s">
        <v>671</v>
      </c>
      <c r="P2498" s="48" t="s">
        <v>671</v>
      </c>
      <c r="Q2498" s="48" t="s">
        <v>671</v>
      </c>
      <c r="R2498" s="48" t="s">
        <v>671</v>
      </c>
      <c r="S2498" s="48" t="s">
        <v>671</v>
      </c>
      <c r="T2498" s="48" t="s">
        <v>671</v>
      </c>
      <c r="U2498" s="48" t="s">
        <v>671</v>
      </c>
      <c r="V2498" s="48" t="s">
        <v>671</v>
      </c>
      <c r="W2498" s="48" t="s">
        <v>671</v>
      </c>
      <c r="X2498" s="48" t="s">
        <v>671</v>
      </c>
      <c r="Y2498" s="48" t="s">
        <v>480</v>
      </c>
      <c r="Z2498" s="48" t="s">
        <v>480</v>
      </c>
      <c r="AA2498" s="48" t="s">
        <v>1187</v>
      </c>
      <c r="AB2498" s="48" t="s">
        <v>1187</v>
      </c>
      <c r="AC2498" s="48" t="s">
        <v>1187</v>
      </c>
      <c r="AD2498" s="48" t="s">
        <v>1187</v>
      </c>
      <c r="AE2498" s="48" t="s">
        <v>1187</v>
      </c>
      <c r="AF2498" s="48" t="s">
        <v>1187</v>
      </c>
      <c r="AG2498" s="48" t="s">
        <v>1187</v>
      </c>
      <c r="AH2498" s="48" t="s">
        <v>1188</v>
      </c>
      <c r="AI2498" s="48" t="s">
        <v>483</v>
      </c>
      <c r="AJ2498" s="48" t="s">
        <v>483</v>
      </c>
      <c r="AK2498" s="48" t="s">
        <v>483</v>
      </c>
      <c r="AL2498" s="48" t="s">
        <v>483</v>
      </c>
      <c r="AM2498" s="48" t="s">
        <v>483</v>
      </c>
      <c r="AN2498" s="48" t="s">
        <v>483</v>
      </c>
      <c r="AO2498" s="48" t="s">
        <v>483</v>
      </c>
      <c r="AP2498" s="48" t="s">
        <v>484</v>
      </c>
      <c r="AQ2498" s="48" t="s">
        <v>484</v>
      </c>
      <c r="AR2498" s="48" t="s">
        <v>484</v>
      </c>
      <c r="AS2498" s="48" t="s">
        <v>484</v>
      </c>
      <c r="AT2498" s="48" t="s">
        <v>485</v>
      </c>
      <c r="AU2498" s="48" t="s">
        <v>485</v>
      </c>
      <c r="AV2498" s="52" t="s">
        <v>486</v>
      </c>
      <c r="AW2498" s="52" t="s">
        <v>486</v>
      </c>
      <c r="AX2498" s="48" t="s">
        <v>605</v>
      </c>
      <c r="AY2498" s="48" t="s">
        <v>605</v>
      </c>
      <c r="AZ2498" s="28" t="s">
        <v>605</v>
      </c>
    </row>
    <row r="2499" ht="15.75" customHeight="1">
      <c r="A2499" s="40">
        <v>2245.0</v>
      </c>
      <c r="B2499" s="28" t="s">
        <v>6394</v>
      </c>
      <c r="C2499" s="28" t="s">
        <v>6395</v>
      </c>
      <c r="D2499" s="42">
        <f t="array" ref="D2499">index(systems,match($A2499,INDEX(systems,0,1),),3)</f>
        <v>297.215</v>
      </c>
      <c r="E2499" s="42">
        <f t="array" ref="E2499">index(systems,match($A2499,INDEX(systems,0,1),),4)</f>
        <v>-342.833</v>
      </c>
      <c r="F2499" s="43" t="str">
        <f>IFERROR(__xludf.DUMMYFUNCTION("let(row, match($B2499&amp;if($C2499&lt;&gt;"""","" [""&amp;$C2499&amp;""]"",""""),index(nebulae,,2),0),join("","",iferror(round(index(nebulae,row,5)/2,3),1),iferror(round(index(nebulae,row,6)/2,3),1),0))"),"1,1,0")</f>
        <v>1,1,0</v>
      </c>
      <c r="G2499" s="44" t="s">
        <v>6396</v>
      </c>
      <c r="H2499" s="45">
        <f t="array" ref="H2499">let(systemId,match(A2499,index(systems,0,1),),refSystemId,match($H$1,index(systems,0,1),),x,index(systems,systemId,3),y,index(systems,systemId,4),refX,index(systems,refSystemId,3),refY,index(systems,refSystemId,4),round(sqrt((x-refX)^2+(y-refY)^2),3))</f>
        <v>453.73</v>
      </c>
      <c r="I2499" s="41"/>
      <c r="J2499" s="41"/>
      <c r="K2499" s="41"/>
      <c r="L2499" s="53"/>
      <c r="M2499" s="53"/>
      <c r="N2499" s="28" t="s">
        <v>953</v>
      </c>
      <c r="O2499" s="48" t="s">
        <v>953</v>
      </c>
      <c r="P2499" s="48" t="s">
        <v>954</v>
      </c>
      <c r="Q2499" s="48" t="s">
        <v>954</v>
      </c>
      <c r="R2499" s="48" t="s">
        <v>954</v>
      </c>
      <c r="S2499" s="48" t="s">
        <v>954</v>
      </c>
      <c r="T2499" s="48" t="s">
        <v>954</v>
      </c>
      <c r="U2499" s="48" t="s">
        <v>954</v>
      </c>
      <c r="V2499" s="48" t="s">
        <v>954</v>
      </c>
      <c r="W2499" s="48" t="s">
        <v>954</v>
      </c>
      <c r="X2499" s="48" t="s">
        <v>954</v>
      </c>
      <c r="Y2499" s="48" t="s">
        <v>422</v>
      </c>
      <c r="Z2499" s="48" t="s">
        <v>422</v>
      </c>
      <c r="AA2499" s="48" t="s">
        <v>422</v>
      </c>
      <c r="AB2499" s="48" t="s">
        <v>422</v>
      </c>
      <c r="AC2499" s="48" t="s">
        <v>422</v>
      </c>
      <c r="AD2499" s="48" t="s">
        <v>422</v>
      </c>
      <c r="AE2499" s="48" t="s">
        <v>422</v>
      </c>
      <c r="AF2499" s="48" t="s">
        <v>422</v>
      </c>
      <c r="AG2499" s="48" t="s">
        <v>422</v>
      </c>
      <c r="AH2499" s="48" t="s">
        <v>422</v>
      </c>
      <c r="AI2499" s="48" t="s">
        <v>422</v>
      </c>
      <c r="AJ2499" s="48" t="s">
        <v>422</v>
      </c>
      <c r="AK2499" s="48" t="s">
        <v>422</v>
      </c>
      <c r="AL2499" s="48" t="s">
        <v>422</v>
      </c>
      <c r="AM2499" s="48" t="s">
        <v>422</v>
      </c>
      <c r="AN2499" s="48" t="s">
        <v>422</v>
      </c>
      <c r="AO2499" s="48" t="s">
        <v>422</v>
      </c>
      <c r="AP2499" s="48" t="s">
        <v>422</v>
      </c>
      <c r="AQ2499" s="48" t="s">
        <v>422</v>
      </c>
      <c r="AR2499" s="48" t="s">
        <v>422</v>
      </c>
      <c r="AS2499" s="48" t="s">
        <v>422</v>
      </c>
      <c r="AT2499" s="48" t="s">
        <v>422</v>
      </c>
      <c r="AU2499" s="48" t="s">
        <v>422</v>
      </c>
      <c r="AV2499" s="48" t="s">
        <v>955</v>
      </c>
      <c r="AW2499" s="48" t="s">
        <v>955</v>
      </c>
      <c r="AX2499" s="48" t="s">
        <v>955</v>
      </c>
      <c r="AY2499" s="48" t="s">
        <v>955</v>
      </c>
      <c r="AZ2499" s="28" t="s">
        <v>955</v>
      </c>
    </row>
    <row r="2500" ht="15.75" customHeight="1">
      <c r="A2500" s="40">
        <v>2246.0</v>
      </c>
      <c r="B2500" s="28" t="s">
        <v>6397</v>
      </c>
      <c r="C2500" s="41"/>
      <c r="D2500" s="42">
        <f t="array" ref="D2500">index(systems,match($A2500,INDEX(systems,0,1),),3)</f>
        <v>5.94</v>
      </c>
      <c r="E2500" s="42">
        <f t="array" ref="E2500">index(systems,match($A2500,INDEX(systems,0,1),),4)</f>
        <v>260.774</v>
      </c>
      <c r="F2500" s="43" t="str">
        <f>IFERROR(__xludf.DUMMYFUNCTION("let(row, match($B2500&amp;if($C2500&lt;&gt;"""","" [""&amp;$C2500&amp;""]"",""""),index(nebulae,,2),0),join("","",iferror(round(index(nebulae,row,5)/2,3),1),iferror(round(index(nebulae,row,6)/2,3),1),0))"),"1,1,0")</f>
        <v>1,1,0</v>
      </c>
      <c r="G2500" s="44" t="s">
        <v>6398</v>
      </c>
      <c r="H2500" s="45">
        <f t="array" ref="H2500">let(systemId,match(A2500,index(systems,0,1),),refSystemId,match($H$1,index(systems,0,1),),x,index(systems,systemId,3),y,index(systems,systemId,4),refX,index(systems,refSystemId,3),refY,index(systems,refSystemId,4),round(sqrt((x-refX)^2+(y-refY)^2),3))</f>
        <v>260.842</v>
      </c>
      <c r="I2500" s="53"/>
      <c r="J2500" s="53"/>
      <c r="K2500" s="46" t="s">
        <v>690</v>
      </c>
      <c r="L2500" s="46" t="s">
        <v>690</v>
      </c>
      <c r="M2500" s="47" t="s">
        <v>691</v>
      </c>
      <c r="N2500" s="28" t="s">
        <v>409</v>
      </c>
      <c r="O2500" s="52" t="s">
        <v>409</v>
      </c>
      <c r="P2500" s="52" t="s">
        <v>409</v>
      </c>
      <c r="Q2500" s="52" t="s">
        <v>409</v>
      </c>
      <c r="R2500" s="52" t="s">
        <v>409</v>
      </c>
      <c r="S2500" s="48" t="s">
        <v>409</v>
      </c>
      <c r="T2500" s="52" t="s">
        <v>409</v>
      </c>
      <c r="U2500" s="52" t="s">
        <v>409</v>
      </c>
      <c r="V2500" s="52" t="s">
        <v>409</v>
      </c>
      <c r="W2500" s="52" t="s">
        <v>409</v>
      </c>
      <c r="X2500" s="52" t="s">
        <v>409</v>
      </c>
      <c r="Y2500" s="52" t="s">
        <v>694</v>
      </c>
      <c r="Z2500" s="52" t="s">
        <v>409</v>
      </c>
      <c r="AA2500" s="52" t="s">
        <v>695</v>
      </c>
      <c r="AB2500" s="52" t="s">
        <v>695</v>
      </c>
      <c r="AC2500" s="52" t="s">
        <v>695</v>
      </c>
      <c r="AD2500" s="52" t="s">
        <v>695</v>
      </c>
      <c r="AE2500" s="52" t="s">
        <v>695</v>
      </c>
      <c r="AF2500" s="52" t="s">
        <v>695</v>
      </c>
      <c r="AG2500" s="52" t="s">
        <v>849</v>
      </c>
      <c r="AH2500" s="52" t="s">
        <v>849</v>
      </c>
      <c r="AI2500" s="52" t="s">
        <v>849</v>
      </c>
      <c r="AJ2500" s="52" t="s">
        <v>849</v>
      </c>
      <c r="AK2500" s="52" t="s">
        <v>849</v>
      </c>
      <c r="AL2500" s="52" t="s">
        <v>849</v>
      </c>
      <c r="AM2500" s="52" t="s">
        <v>849</v>
      </c>
      <c r="AN2500" s="52" t="s">
        <v>697</v>
      </c>
      <c r="AO2500" s="52" t="s">
        <v>697</v>
      </c>
      <c r="AP2500" s="52" t="s">
        <v>697</v>
      </c>
      <c r="AQ2500" s="52" t="s">
        <v>697</v>
      </c>
      <c r="AR2500" s="52" t="s">
        <v>697</v>
      </c>
      <c r="AS2500" s="52" t="s">
        <v>697</v>
      </c>
      <c r="AT2500" s="52" t="s">
        <v>697</v>
      </c>
      <c r="AU2500" s="52" t="s">
        <v>697</v>
      </c>
      <c r="AV2500" s="48" t="s">
        <v>531</v>
      </c>
      <c r="AW2500" s="48" t="s">
        <v>531</v>
      </c>
      <c r="AX2500" s="48" t="s">
        <v>531</v>
      </c>
      <c r="AY2500" s="48" t="s">
        <v>531</v>
      </c>
      <c r="AZ2500" s="28" t="s">
        <v>531</v>
      </c>
    </row>
    <row r="2501" ht="15.75" customHeight="1">
      <c r="A2501" s="40">
        <v>2247.0</v>
      </c>
      <c r="B2501" s="28" t="s">
        <v>6399</v>
      </c>
      <c r="C2501" s="41"/>
      <c r="D2501" s="42">
        <f t="array" ref="D2501">index(systems,match($A2501,INDEX(systems,0,1),),3)</f>
        <v>276.586</v>
      </c>
      <c r="E2501" s="42">
        <f t="array" ref="E2501">index(systems,match($A2501,INDEX(systems,0,1),),4)</f>
        <v>-3.15</v>
      </c>
      <c r="F2501" s="43" t="str">
        <f>IFERROR(__xludf.DUMMYFUNCTION("let(row, match($B2501&amp;if($C2501&lt;&gt;"""","" [""&amp;$C2501&amp;""]"",""""),index(nebulae,,2),0),join("","",iferror(round(index(nebulae,row,5)/2,3),1),iferror(round(index(nebulae,row,6)/2,3),1),0))"),"1,1,0")</f>
        <v>1,1,0</v>
      </c>
      <c r="G2501" s="44" t="s">
        <v>6400</v>
      </c>
      <c r="H2501" s="45">
        <f t="array" ref="H2501">let(systemId,match(A2501,index(systems,0,1),),refSystemId,match($H$1,index(systems,0,1),),x,index(systems,systemId,3),y,index(systems,systemId,4),refX,index(systems,refSystemId,3),refY,index(systems,refSystemId,4),round(sqrt((x-refX)^2+(y-refY)^2),3))</f>
        <v>276.604</v>
      </c>
      <c r="I2501" s="54"/>
      <c r="J2501" s="49" t="s">
        <v>418</v>
      </c>
      <c r="K2501" s="54"/>
      <c r="L2501" s="54"/>
      <c r="M2501" s="54"/>
      <c r="N2501" s="49" t="s">
        <v>854</v>
      </c>
      <c r="O2501" s="52" t="s">
        <v>854</v>
      </c>
      <c r="P2501" s="52" t="s">
        <v>854</v>
      </c>
      <c r="Q2501" s="52" t="s">
        <v>854</v>
      </c>
      <c r="R2501" s="52" t="s">
        <v>854</v>
      </c>
      <c r="S2501" s="48" t="s">
        <v>854</v>
      </c>
      <c r="T2501" s="52" t="s">
        <v>854</v>
      </c>
      <c r="U2501" s="48" t="s">
        <v>855</v>
      </c>
      <c r="V2501" s="48" t="s">
        <v>855</v>
      </c>
      <c r="W2501" s="48" t="s">
        <v>855</v>
      </c>
      <c r="X2501" s="48" t="s">
        <v>856</v>
      </c>
      <c r="Y2501" s="48" t="s">
        <v>857</v>
      </c>
      <c r="Z2501" s="48" t="s">
        <v>857</v>
      </c>
      <c r="AA2501" s="48" t="s">
        <v>858</v>
      </c>
      <c r="AB2501" s="48" t="s">
        <v>858</v>
      </c>
      <c r="AC2501" s="48" t="s">
        <v>858</v>
      </c>
      <c r="AD2501" s="48" t="s">
        <v>858</v>
      </c>
      <c r="AE2501" s="48" t="s">
        <v>858</v>
      </c>
      <c r="AF2501" s="48" t="s">
        <v>858</v>
      </c>
      <c r="AG2501" s="48" t="s">
        <v>858</v>
      </c>
      <c r="AH2501" s="48" t="s">
        <v>858</v>
      </c>
      <c r="AI2501" s="48" t="s">
        <v>858</v>
      </c>
      <c r="AJ2501" s="48" t="s">
        <v>858</v>
      </c>
      <c r="AK2501" s="48" t="s">
        <v>858</v>
      </c>
      <c r="AL2501" s="48" t="s">
        <v>858</v>
      </c>
      <c r="AM2501" s="48" t="s">
        <v>858</v>
      </c>
      <c r="AN2501" s="48" t="s">
        <v>858</v>
      </c>
      <c r="AO2501" s="48" t="s">
        <v>857</v>
      </c>
      <c r="AP2501" s="48" t="s">
        <v>857</v>
      </c>
      <c r="AQ2501" s="48" t="s">
        <v>857</v>
      </c>
      <c r="AR2501" s="48" t="s">
        <v>857</v>
      </c>
      <c r="AS2501" s="48" t="s">
        <v>857</v>
      </c>
      <c r="AT2501" s="48" t="s">
        <v>857</v>
      </c>
      <c r="AU2501" s="48" t="s">
        <v>857</v>
      </c>
      <c r="AV2501" s="52" t="s">
        <v>857</v>
      </c>
      <c r="AW2501" s="52" t="s">
        <v>857</v>
      </c>
      <c r="AX2501" s="52" t="s">
        <v>857</v>
      </c>
      <c r="AY2501" s="52" t="s">
        <v>857</v>
      </c>
      <c r="AZ2501" s="49" t="s">
        <v>857</v>
      </c>
    </row>
    <row r="2502" ht="15.75" customHeight="1">
      <c r="A2502" s="40">
        <v>2248.0</v>
      </c>
      <c r="B2502" s="28" t="s">
        <v>6401</v>
      </c>
      <c r="C2502" s="41"/>
      <c r="D2502" s="42">
        <f t="array" ref="D2502">index(systems,match($A2502,INDEX(systems,0,1),),3)</f>
        <v>377.786</v>
      </c>
      <c r="E2502" s="42">
        <f t="array" ref="E2502">index(systems,match($A2502,INDEX(systems,0,1),),4)</f>
        <v>69.126</v>
      </c>
      <c r="F2502" s="43" t="str">
        <f>IFERROR(__xludf.DUMMYFUNCTION("let(row, match($B2502&amp;if($C2502&lt;&gt;"""","" [""&amp;$C2502&amp;""]"",""""),index(nebulae,,2),0),join("","",iferror(round(index(nebulae,row,5)/2,3),1),iferror(round(index(nebulae,row,6)/2,3),1),0))"),"1,1,0")</f>
        <v>1,1,0</v>
      </c>
      <c r="G2502" s="44" t="s">
        <v>6402</v>
      </c>
      <c r="H2502" s="45">
        <f t="array" ref="H2502">let(systemId,match(A2502,index(systems,0,1),),refSystemId,match($H$1,index(systems,0,1),),x,index(systems,systemId,3),y,index(systems,systemId,4),refX,index(systems,refSystemId,3),refY,index(systems,refSystemId,4),round(sqrt((x-refX)^2+(y-refY)^2),3))</f>
        <v>384.058</v>
      </c>
      <c r="I2502" s="28" t="s">
        <v>408</v>
      </c>
      <c r="J2502" s="28" t="s">
        <v>408</v>
      </c>
      <c r="K2502" s="28" t="s">
        <v>408</v>
      </c>
      <c r="L2502" s="48" t="s">
        <v>408</v>
      </c>
      <c r="M2502" s="48" t="s">
        <v>408</v>
      </c>
      <c r="N2502" s="28" t="s">
        <v>408</v>
      </c>
      <c r="O2502" s="41"/>
      <c r="P2502" s="48" t="s">
        <v>2050</v>
      </c>
      <c r="Q2502" s="48" t="s">
        <v>2050</v>
      </c>
      <c r="R2502" s="48" t="s">
        <v>2050</v>
      </c>
      <c r="S2502" s="48" t="s">
        <v>2050</v>
      </c>
      <c r="T2502" s="52" t="s">
        <v>2050</v>
      </c>
      <c r="U2502" s="52" t="s">
        <v>2051</v>
      </c>
      <c r="V2502" s="48" t="s">
        <v>620</v>
      </c>
      <c r="W2502" s="52" t="s">
        <v>620</v>
      </c>
      <c r="X2502" s="48" t="s">
        <v>939</v>
      </c>
      <c r="Y2502" s="48" t="s">
        <v>422</v>
      </c>
      <c r="Z2502" s="48" t="s">
        <v>422</v>
      </c>
      <c r="AA2502" s="48" t="s">
        <v>422</v>
      </c>
      <c r="AB2502" s="48" t="s">
        <v>422</v>
      </c>
      <c r="AC2502" s="48" t="s">
        <v>422</v>
      </c>
      <c r="AD2502" s="48" t="s">
        <v>422</v>
      </c>
      <c r="AE2502" s="48" t="s">
        <v>422</v>
      </c>
      <c r="AF2502" s="48" t="s">
        <v>422</v>
      </c>
      <c r="AG2502" s="48" t="s">
        <v>422</v>
      </c>
      <c r="AH2502" s="48" t="s">
        <v>422</v>
      </c>
      <c r="AI2502" s="48" t="s">
        <v>422</v>
      </c>
      <c r="AJ2502" s="48" t="s">
        <v>422</v>
      </c>
      <c r="AK2502" s="48" t="s">
        <v>422</v>
      </c>
      <c r="AL2502" s="48" t="s">
        <v>422</v>
      </c>
      <c r="AM2502" s="48" t="s">
        <v>422</v>
      </c>
      <c r="AN2502" s="48" t="s">
        <v>422</v>
      </c>
      <c r="AO2502" s="48" t="s">
        <v>422</v>
      </c>
      <c r="AP2502" s="48" t="s">
        <v>422</v>
      </c>
      <c r="AQ2502" s="48" t="s">
        <v>422</v>
      </c>
      <c r="AR2502" s="48" t="s">
        <v>422</v>
      </c>
      <c r="AS2502" s="48" t="s">
        <v>422</v>
      </c>
      <c r="AT2502" s="48" t="s">
        <v>422</v>
      </c>
      <c r="AU2502" s="48" t="s">
        <v>422</v>
      </c>
      <c r="AV2502" s="52" t="s">
        <v>422</v>
      </c>
      <c r="AW2502" s="52" t="s">
        <v>422</v>
      </c>
      <c r="AX2502" s="48" t="s">
        <v>422</v>
      </c>
      <c r="AY2502" s="48" t="s">
        <v>422</v>
      </c>
      <c r="AZ2502" s="49" t="s">
        <v>422</v>
      </c>
    </row>
    <row r="2503" ht="15.75" customHeight="1">
      <c r="A2503" s="40">
        <v>2249.0</v>
      </c>
      <c r="B2503" s="28" t="s">
        <v>6403</v>
      </c>
      <c r="C2503" s="41"/>
      <c r="D2503" s="42">
        <f t="array" ref="D2503">index(systems,match($A2503,INDEX(systems,0,1),),3)</f>
        <v>246.078</v>
      </c>
      <c r="E2503" s="42">
        <f t="array" ref="E2503">index(systems,match($A2503,INDEX(systems,0,1),),4)</f>
        <v>-56.394</v>
      </c>
      <c r="F2503" s="43" t="str">
        <f>IFERROR(__xludf.DUMMYFUNCTION("let(row, match($B2503&amp;if($C2503&lt;&gt;"""","" [""&amp;$C2503&amp;""]"",""""),index(nebulae,,2),0),join("","",iferror(round(index(nebulae,row,5)/2,3),1),iferror(round(index(nebulae,row,6)/2,3),1),0))"),"1,1,0")</f>
        <v>1,1,0</v>
      </c>
      <c r="G2503" s="44" t="s">
        <v>6404</v>
      </c>
      <c r="H2503" s="45">
        <f t="array" ref="H2503">let(systemId,match(A2503,index(systems,0,1),),refSystemId,match($H$1,index(systems,0,1),),x,index(systems,systemId,3),y,index(systems,systemId,4),refX,index(systems,refSystemId,3),refY,index(systems,refSystemId,4),round(sqrt((x-refX)^2+(y-refY)^2),3))</f>
        <v>252.457</v>
      </c>
      <c r="I2503" s="41"/>
      <c r="J2503" s="28" t="s">
        <v>418</v>
      </c>
      <c r="K2503" s="41"/>
      <c r="L2503" s="41"/>
      <c r="M2503" s="41"/>
      <c r="N2503" s="28" t="s">
        <v>1574</v>
      </c>
      <c r="O2503" s="48" t="s">
        <v>1574</v>
      </c>
      <c r="P2503" s="48" t="s">
        <v>1574</v>
      </c>
      <c r="Q2503" s="48" t="s">
        <v>1574</v>
      </c>
      <c r="R2503" s="48" t="s">
        <v>1574</v>
      </c>
      <c r="S2503" s="48" t="s">
        <v>1574</v>
      </c>
      <c r="T2503" s="48" t="s">
        <v>1574</v>
      </c>
      <c r="U2503" s="48" t="s">
        <v>1574</v>
      </c>
      <c r="V2503" s="48" t="s">
        <v>1574</v>
      </c>
      <c r="W2503" s="48" t="s">
        <v>1574</v>
      </c>
      <c r="X2503" s="48" t="s">
        <v>1574</v>
      </c>
      <c r="Y2503" s="48" t="s">
        <v>1575</v>
      </c>
      <c r="Z2503" s="48" t="s">
        <v>1575</v>
      </c>
      <c r="AA2503" s="48" t="s">
        <v>1576</v>
      </c>
      <c r="AB2503" s="48" t="s">
        <v>1576</v>
      </c>
      <c r="AC2503" s="48" t="s">
        <v>1576</v>
      </c>
      <c r="AD2503" s="48" t="s">
        <v>1576</v>
      </c>
      <c r="AE2503" s="48" t="s">
        <v>1576</v>
      </c>
      <c r="AF2503" s="48" t="s">
        <v>1576</v>
      </c>
      <c r="AG2503" s="48" t="s">
        <v>1576</v>
      </c>
      <c r="AH2503" s="48" t="s">
        <v>1576</v>
      </c>
      <c r="AI2503" s="48" t="s">
        <v>1576</v>
      </c>
      <c r="AJ2503" s="48" t="s">
        <v>1576</v>
      </c>
      <c r="AK2503" s="48" t="s">
        <v>1576</v>
      </c>
      <c r="AL2503" s="48" t="s">
        <v>1576</v>
      </c>
      <c r="AM2503" s="48" t="s">
        <v>1576</v>
      </c>
      <c r="AN2503" s="48" t="s">
        <v>1576</v>
      </c>
      <c r="AO2503" s="48" t="s">
        <v>1575</v>
      </c>
      <c r="AP2503" s="48" t="s">
        <v>1575</v>
      </c>
      <c r="AQ2503" s="48" t="s">
        <v>1575</v>
      </c>
      <c r="AR2503" s="48" t="s">
        <v>1575</v>
      </c>
      <c r="AS2503" s="48" t="s">
        <v>1575</v>
      </c>
      <c r="AT2503" s="48" t="s">
        <v>1575</v>
      </c>
      <c r="AU2503" s="48" t="s">
        <v>1575</v>
      </c>
      <c r="AV2503" s="48" t="s">
        <v>1575</v>
      </c>
      <c r="AW2503" s="48" t="s">
        <v>1575</v>
      </c>
      <c r="AX2503" s="48" t="s">
        <v>1575</v>
      </c>
      <c r="AY2503" s="48" t="s">
        <v>1575</v>
      </c>
      <c r="AZ2503" s="28" t="s">
        <v>1575</v>
      </c>
    </row>
    <row r="2504" ht="15.75" customHeight="1">
      <c r="A2504" s="40">
        <v>2250.0</v>
      </c>
      <c r="B2504" s="28" t="s">
        <v>6405</v>
      </c>
      <c r="C2504" s="41"/>
      <c r="D2504" s="42">
        <f t="array" ref="D2504">index(systems,match($A2504,INDEX(systems,0,1),),3)</f>
        <v>-79.626</v>
      </c>
      <c r="E2504" s="42">
        <f t="array" ref="E2504">index(systems,match($A2504,INDEX(systems,0,1),),4)</f>
        <v>-46.572</v>
      </c>
      <c r="F2504" s="43" t="str">
        <f>IFERROR(__xludf.DUMMYFUNCTION("let(row, match($B2504&amp;if($C2504&lt;&gt;"""","" [""&amp;$C2504&amp;""]"",""""),index(nebulae,,2),0),join("","",iferror(round(index(nebulae,row,5)/2,3),1),iferror(round(index(nebulae,row,6)/2,3),1),0))"),"1,1,0")</f>
        <v>1,1,0</v>
      </c>
      <c r="G2504" s="44" t="s">
        <v>6406</v>
      </c>
      <c r="H2504" s="45">
        <f t="array" ref="H2504">let(systemId,match(A2504,index(systems,0,1),),refSystemId,match($H$1,index(systems,0,1),),x,index(systems,systemId,3),y,index(systems,systemId,4),refX,index(systems,refSystemId,3),refY,index(systems,refSystemId,4),round(sqrt((x-refX)^2+(y-refY)^2),3))</f>
        <v>92.246</v>
      </c>
      <c r="I2504" s="28" t="s">
        <v>418</v>
      </c>
      <c r="J2504" s="41"/>
      <c r="K2504" s="41"/>
      <c r="L2504" s="28" t="s">
        <v>418</v>
      </c>
      <c r="M2504" s="28" t="s">
        <v>560</v>
      </c>
      <c r="N2504" s="28" t="s">
        <v>427</v>
      </c>
      <c r="O2504" s="48" t="s">
        <v>427</v>
      </c>
      <c r="P2504" s="48" t="s">
        <v>427</v>
      </c>
      <c r="Q2504" s="48" t="s">
        <v>427</v>
      </c>
      <c r="R2504" s="48" t="s">
        <v>427</v>
      </c>
      <c r="S2504" s="48" t="s">
        <v>427</v>
      </c>
      <c r="T2504" s="48" t="s">
        <v>427</v>
      </c>
      <c r="U2504" s="48" t="s">
        <v>427</v>
      </c>
      <c r="V2504" s="48" t="s">
        <v>427</v>
      </c>
      <c r="W2504" s="48" t="s">
        <v>427</v>
      </c>
      <c r="X2504" s="48" t="s">
        <v>812</v>
      </c>
      <c r="Y2504" s="48" t="s">
        <v>560</v>
      </c>
      <c r="Z2504" s="48" t="s">
        <v>560</v>
      </c>
      <c r="AA2504" s="48" t="s">
        <v>560</v>
      </c>
      <c r="AB2504" s="48" t="s">
        <v>560</v>
      </c>
      <c r="AC2504" s="48" t="s">
        <v>560</v>
      </c>
      <c r="AD2504" s="48" t="s">
        <v>560</v>
      </c>
      <c r="AE2504" s="48" t="s">
        <v>560</v>
      </c>
      <c r="AF2504" s="48" t="s">
        <v>560</v>
      </c>
      <c r="AG2504" s="48" t="s">
        <v>560</v>
      </c>
      <c r="AH2504" s="48" t="s">
        <v>560</v>
      </c>
      <c r="AI2504" s="48" t="s">
        <v>560</v>
      </c>
      <c r="AJ2504" s="48" t="s">
        <v>560</v>
      </c>
      <c r="AK2504" s="48" t="s">
        <v>560</v>
      </c>
      <c r="AL2504" s="48" t="s">
        <v>560</v>
      </c>
      <c r="AM2504" s="48" t="s">
        <v>560</v>
      </c>
      <c r="AN2504" s="48" t="s">
        <v>560</v>
      </c>
      <c r="AO2504" s="48" t="s">
        <v>560</v>
      </c>
      <c r="AP2504" s="48" t="s">
        <v>560</v>
      </c>
      <c r="AQ2504" s="48" t="s">
        <v>560</v>
      </c>
      <c r="AR2504" s="48" t="s">
        <v>560</v>
      </c>
      <c r="AS2504" s="48" t="s">
        <v>418</v>
      </c>
      <c r="AT2504" s="48" t="s">
        <v>428</v>
      </c>
      <c r="AU2504" s="48" t="s">
        <v>428</v>
      </c>
      <c r="AV2504" s="48" t="s">
        <v>428</v>
      </c>
      <c r="AW2504" s="48" t="s">
        <v>418</v>
      </c>
      <c r="AX2504" s="48" t="s">
        <v>568</v>
      </c>
      <c r="AY2504" s="48" t="s">
        <v>568</v>
      </c>
      <c r="AZ2504" s="51" t="s">
        <v>568</v>
      </c>
    </row>
    <row r="2505" ht="15.75" customHeight="1">
      <c r="A2505" s="40">
        <v>2251.0</v>
      </c>
      <c r="B2505" s="28" t="s">
        <v>6407</v>
      </c>
      <c r="C2505" s="41"/>
      <c r="D2505" s="42">
        <f t="array" ref="D2505">index(systems,match($A2505,INDEX(systems,0,1),),3)</f>
        <v>141.899</v>
      </c>
      <c r="E2505" s="42">
        <f t="array" ref="E2505">index(systems,match($A2505,INDEX(systems,0,1),),4)</f>
        <v>356.185</v>
      </c>
      <c r="F2505" s="43" t="str">
        <f>IFERROR(__xludf.DUMMYFUNCTION("let(row, match($B2505&amp;if($C2505&lt;&gt;"""","" [""&amp;$C2505&amp;""]"",""""),index(nebulae,,2),0),join("","",iferror(round(index(nebulae,row,5)/2,3),1),iferror(round(index(nebulae,row,6)/2,3),1),0))"),"1,1,0")</f>
        <v>1,1,0</v>
      </c>
      <c r="G2505" s="44" t="s">
        <v>6408</v>
      </c>
      <c r="H2505" s="45">
        <f t="array" ref="H2505">let(systemId,match(A2505,index(systems,0,1),),refSystemId,match($H$1,index(systems,0,1),),x,index(systems,systemId,3),y,index(systems,systemId,4),refX,index(systems,refSystemId,3),refY,index(systems,refSystemId,4),round(sqrt((x-refX)^2+(y-refY)^2),3))</f>
        <v>383.41</v>
      </c>
      <c r="I2505" s="46" t="s">
        <v>408</v>
      </c>
      <c r="J2505" s="46" t="s">
        <v>408</v>
      </c>
      <c r="K2505" s="46" t="s">
        <v>408</v>
      </c>
      <c r="L2505" s="47" t="s">
        <v>408</v>
      </c>
      <c r="M2505" s="47" t="s">
        <v>408</v>
      </c>
      <c r="N2505" s="28" t="s">
        <v>408</v>
      </c>
      <c r="O2505" s="41"/>
      <c r="P2505" s="48" t="s">
        <v>728</v>
      </c>
      <c r="Q2505" s="48" t="s">
        <v>728</v>
      </c>
      <c r="R2505" s="48" t="s">
        <v>728</v>
      </c>
      <c r="S2505" s="48" t="s">
        <v>728</v>
      </c>
      <c r="T2505" s="48" t="s">
        <v>728</v>
      </c>
      <c r="U2505" s="48" t="s">
        <v>728</v>
      </c>
      <c r="V2505" s="48" t="s">
        <v>728</v>
      </c>
      <c r="W2505" s="48" t="s">
        <v>728</v>
      </c>
      <c r="X2505" s="48" t="s">
        <v>728</v>
      </c>
      <c r="Y2505" s="48" t="s">
        <v>872</v>
      </c>
      <c r="Z2505" s="48" t="s">
        <v>872</v>
      </c>
      <c r="AA2505" s="48" t="s">
        <v>872</v>
      </c>
      <c r="AB2505" s="48" t="s">
        <v>872</v>
      </c>
      <c r="AC2505" s="48" t="s">
        <v>872</v>
      </c>
      <c r="AD2505" s="48" t="s">
        <v>872</v>
      </c>
      <c r="AE2505" s="48" t="s">
        <v>730</v>
      </c>
      <c r="AF2505" s="48" t="s">
        <v>730</v>
      </c>
      <c r="AG2505" s="48" t="s">
        <v>730</v>
      </c>
      <c r="AH2505" s="48" t="s">
        <v>730</v>
      </c>
      <c r="AI2505" s="48" t="s">
        <v>730</v>
      </c>
      <c r="AJ2505" s="48" t="s">
        <v>730</v>
      </c>
      <c r="AK2505" s="48" t="s">
        <v>730</v>
      </c>
      <c r="AL2505" s="48" t="s">
        <v>730</v>
      </c>
      <c r="AM2505" s="48" t="s">
        <v>731</v>
      </c>
      <c r="AN2505" s="48" t="s">
        <v>872</v>
      </c>
      <c r="AO2505" s="48" t="s">
        <v>872</v>
      </c>
      <c r="AP2505" s="48" t="s">
        <v>872</v>
      </c>
      <c r="AQ2505" s="48" t="s">
        <v>872</v>
      </c>
      <c r="AR2505" s="48" t="s">
        <v>872</v>
      </c>
      <c r="AS2505" s="48" t="s">
        <v>872</v>
      </c>
      <c r="AT2505" s="48" t="s">
        <v>872</v>
      </c>
      <c r="AU2505" s="48" t="s">
        <v>872</v>
      </c>
      <c r="AV2505" s="48" t="s">
        <v>872</v>
      </c>
      <c r="AW2505" s="48" t="s">
        <v>872</v>
      </c>
      <c r="AX2505" s="52" t="s">
        <v>872</v>
      </c>
      <c r="AY2505" s="52" t="s">
        <v>872</v>
      </c>
      <c r="AZ2505" s="49" t="s">
        <v>872</v>
      </c>
    </row>
    <row r="2506" ht="15.75" customHeight="1">
      <c r="A2506" s="40">
        <v>2252.0</v>
      </c>
      <c r="B2506" s="28" t="s">
        <v>6409</v>
      </c>
      <c r="C2506" s="41"/>
      <c r="D2506" s="42">
        <f t="array" ref="D2506">index(systems,match($A2506,INDEX(systems,0,1),),3)</f>
        <v>498.103</v>
      </c>
      <c r="E2506" s="42">
        <f t="array" ref="E2506">index(systems,match($A2506,INDEX(systems,0,1),),4)</f>
        <v>-15.558</v>
      </c>
      <c r="F2506" s="43" t="str">
        <f>IFERROR(__xludf.DUMMYFUNCTION("let(row, match($B2506&amp;if($C2506&lt;&gt;"""","" [""&amp;$C2506&amp;""]"",""""),index(nebulae,,2),0),join("","",iferror(round(index(nebulae,row,5)/2,3),1),iferror(round(index(nebulae,row,6)/2,3),1),0))"),"1,1,0")</f>
        <v>1,1,0</v>
      </c>
      <c r="G2506" s="44" t="s">
        <v>6410</v>
      </c>
      <c r="H2506" s="45">
        <f t="array" ref="H2506">let(systemId,match(A2506,index(systems,0,1),),refSystemId,match($H$1,index(systems,0,1),),x,index(systems,systemId,3),y,index(systems,systemId,4),refX,index(systems,refSystemId,3),refY,index(systems,refSystemId,4),round(sqrt((x-refX)^2+(y-refY)^2),3))</f>
        <v>498.346</v>
      </c>
      <c r="I2506" s="54"/>
      <c r="J2506" s="54"/>
      <c r="K2506" s="54"/>
      <c r="L2506" s="54"/>
      <c r="M2506" s="54"/>
      <c r="N2506" s="49" t="s">
        <v>442</v>
      </c>
      <c r="O2506" s="52" t="s">
        <v>442</v>
      </c>
      <c r="P2506" s="52" t="s">
        <v>442</v>
      </c>
      <c r="Q2506" s="52" t="s">
        <v>442</v>
      </c>
      <c r="R2506" s="52" t="s">
        <v>442</v>
      </c>
      <c r="S2506" s="48" t="s">
        <v>442</v>
      </c>
      <c r="T2506" s="52" t="s">
        <v>442</v>
      </c>
      <c r="U2506" s="52" t="s">
        <v>1581</v>
      </c>
      <c r="V2506" s="52" t="s">
        <v>1581</v>
      </c>
      <c r="W2506" s="52" t="s">
        <v>1581</v>
      </c>
      <c r="X2506" s="52" t="s">
        <v>1581</v>
      </c>
      <c r="Y2506" s="52" t="s">
        <v>1582</v>
      </c>
      <c r="Z2506" s="52" t="s">
        <v>1582</v>
      </c>
      <c r="AA2506" s="52" t="s">
        <v>1583</v>
      </c>
      <c r="AB2506" s="52" t="s">
        <v>1583</v>
      </c>
      <c r="AC2506" s="52" t="s">
        <v>1583</v>
      </c>
      <c r="AD2506" s="52" t="s">
        <v>1583</v>
      </c>
      <c r="AE2506" s="52" t="s">
        <v>1583</v>
      </c>
      <c r="AF2506" s="52" t="s">
        <v>1583</v>
      </c>
      <c r="AG2506" s="52" t="s">
        <v>1583</v>
      </c>
      <c r="AH2506" s="52" t="s">
        <v>1583</v>
      </c>
      <c r="AI2506" s="52" t="s">
        <v>1583</v>
      </c>
      <c r="AJ2506" s="52" t="s">
        <v>1583</v>
      </c>
      <c r="AK2506" s="52" t="s">
        <v>1583</v>
      </c>
      <c r="AL2506" s="52" t="s">
        <v>1583</v>
      </c>
      <c r="AM2506" s="52" t="s">
        <v>1583</v>
      </c>
      <c r="AN2506" s="52" t="s">
        <v>1583</v>
      </c>
      <c r="AO2506" s="52" t="s">
        <v>1582</v>
      </c>
      <c r="AP2506" s="52" t="s">
        <v>1582</v>
      </c>
      <c r="AQ2506" s="52" t="s">
        <v>1582</v>
      </c>
      <c r="AR2506" s="52" t="s">
        <v>1582</v>
      </c>
      <c r="AS2506" s="52" t="s">
        <v>1582</v>
      </c>
      <c r="AT2506" s="52" t="s">
        <v>1582</v>
      </c>
      <c r="AU2506" s="52" t="s">
        <v>1582</v>
      </c>
      <c r="AV2506" s="48" t="s">
        <v>1584</v>
      </c>
      <c r="AW2506" s="48" t="s">
        <v>624</v>
      </c>
      <c r="AX2506" s="48" t="s">
        <v>1585</v>
      </c>
      <c r="AY2506" s="48" t="s">
        <v>1585</v>
      </c>
      <c r="AZ2506" s="28" t="s">
        <v>1585</v>
      </c>
    </row>
    <row r="2507" ht="15.75" customHeight="1">
      <c r="A2507" s="40">
        <v>2253.0</v>
      </c>
      <c r="B2507" s="28" t="s">
        <v>6411</v>
      </c>
      <c r="C2507" s="41"/>
      <c r="D2507" s="42">
        <f t="array" ref="D2507">index(systems,match($A2507,INDEX(systems,0,1),),3)</f>
        <v>250.47</v>
      </c>
      <c r="E2507" s="42">
        <f t="array" ref="E2507">index(systems,match($A2507,INDEX(systems,0,1),),4)</f>
        <v>392.64</v>
      </c>
      <c r="F2507" s="43" t="str">
        <f>IFERROR(__xludf.DUMMYFUNCTION("let(row, match($B2507&amp;if($C2507&lt;&gt;"""","" [""&amp;$C2507&amp;""]"",""""),index(nebulae,,2),0),join("","",iferror(round(index(nebulae,row,5)/2,3),1),iferror(round(index(nebulae,row,6)/2,3),1),0))"),"1,1,0")</f>
        <v>1,1,0</v>
      </c>
      <c r="G2507" s="44" t="s">
        <v>6412</v>
      </c>
      <c r="H2507" s="45">
        <f t="array" ref="H2507">let(systemId,match(A2507,index(systems,0,1),),refSystemId,match($H$1,index(systems,0,1),),x,index(systems,systemId,3),y,index(systems,systemId,4),refX,index(systems,refSystemId,3),refY,index(systems,refSystemId,4),round(sqrt((x-refX)^2+(y-refY)^2),3))</f>
        <v>465.727</v>
      </c>
      <c r="I2507" s="28" t="s">
        <v>408</v>
      </c>
      <c r="J2507" s="28" t="s">
        <v>408</v>
      </c>
      <c r="K2507" s="28" t="s">
        <v>408</v>
      </c>
      <c r="L2507" s="47" t="s">
        <v>408</v>
      </c>
      <c r="M2507" s="47" t="s">
        <v>408</v>
      </c>
      <c r="N2507" s="28" t="s">
        <v>408</v>
      </c>
      <c r="O2507" s="41"/>
      <c r="P2507" s="48" t="s">
        <v>960</v>
      </c>
      <c r="Q2507" s="48" t="s">
        <v>960</v>
      </c>
      <c r="R2507" s="48" t="s">
        <v>960</v>
      </c>
      <c r="S2507" s="48" t="s">
        <v>960</v>
      </c>
      <c r="T2507" s="48" t="s">
        <v>960</v>
      </c>
      <c r="U2507" s="48" t="s">
        <v>960</v>
      </c>
      <c r="V2507" s="48" t="s">
        <v>960</v>
      </c>
      <c r="W2507" s="48" t="s">
        <v>960</v>
      </c>
      <c r="X2507" s="48" t="s">
        <v>960</v>
      </c>
      <c r="Y2507" s="48" t="s">
        <v>960</v>
      </c>
      <c r="Z2507" s="48" t="s">
        <v>960</v>
      </c>
      <c r="AA2507" s="48" t="s">
        <v>960</v>
      </c>
      <c r="AB2507" s="48" t="s">
        <v>960</v>
      </c>
      <c r="AC2507" s="48" t="s">
        <v>960</v>
      </c>
      <c r="AD2507" s="48" t="s">
        <v>730</v>
      </c>
      <c r="AE2507" s="48" t="s">
        <v>730</v>
      </c>
      <c r="AF2507" s="48" t="s">
        <v>730</v>
      </c>
      <c r="AG2507" s="48" t="s">
        <v>1462</v>
      </c>
      <c r="AH2507" s="48" t="s">
        <v>1462</v>
      </c>
      <c r="AI2507" s="48" t="s">
        <v>1462</v>
      </c>
      <c r="AJ2507" s="48" t="s">
        <v>731</v>
      </c>
      <c r="AK2507" s="48" t="s">
        <v>731</v>
      </c>
      <c r="AL2507" s="48" t="s">
        <v>731</v>
      </c>
      <c r="AM2507" s="48" t="s">
        <v>731</v>
      </c>
      <c r="AN2507" s="48" t="s">
        <v>960</v>
      </c>
      <c r="AO2507" s="48" t="s">
        <v>960</v>
      </c>
      <c r="AP2507" s="48" t="s">
        <v>960</v>
      </c>
      <c r="AQ2507" s="48" t="s">
        <v>960</v>
      </c>
      <c r="AR2507" s="48" t="s">
        <v>960</v>
      </c>
      <c r="AS2507" s="48" t="s">
        <v>960</v>
      </c>
      <c r="AT2507" s="48" t="s">
        <v>960</v>
      </c>
      <c r="AU2507" s="48" t="s">
        <v>960</v>
      </c>
      <c r="AV2507" s="48" t="s">
        <v>960</v>
      </c>
      <c r="AW2507" s="48" t="s">
        <v>960</v>
      </c>
      <c r="AX2507" s="48" t="s">
        <v>960</v>
      </c>
      <c r="AY2507" s="48" t="s">
        <v>960</v>
      </c>
      <c r="AZ2507" s="28" t="s">
        <v>960</v>
      </c>
    </row>
    <row r="2508" ht="15.75" customHeight="1">
      <c r="A2508" s="40">
        <v>2254.0</v>
      </c>
      <c r="B2508" s="28" t="s">
        <v>6413</v>
      </c>
      <c r="C2508" s="41"/>
      <c r="D2508" s="42">
        <f t="array" ref="D2508">index(systems,match($A2508,INDEX(systems,0,1),),3)</f>
        <v>-1.561</v>
      </c>
      <c r="E2508" s="42">
        <f t="array" ref="E2508">index(systems,match($A2508,INDEX(systems,0,1),),4)</f>
        <v>-374.6</v>
      </c>
      <c r="F2508" s="43" t="str">
        <f>IFERROR(__xludf.DUMMYFUNCTION("let(row, match($B2508&amp;if($C2508&lt;&gt;"""","" [""&amp;$C2508&amp;""]"",""""),index(nebulae,,2),0),join("","",iferror(round(index(nebulae,row,5)/2,3),1),iferror(round(index(nebulae,row,6)/2,3),1),0))"),"1,1,0")</f>
        <v>1,1,0</v>
      </c>
      <c r="G2508" s="44" t="s">
        <v>6414</v>
      </c>
      <c r="H2508" s="45">
        <f t="array" ref="H2508">let(systemId,match(A2508,index(systems,0,1),),refSystemId,match($H$1,index(systems,0,1),),x,index(systems,systemId,3),y,index(systems,systemId,4),refX,index(systems,refSystemId,3),refY,index(systems,refSystemId,4),round(sqrt((x-refX)^2+(y-refY)^2),3))</f>
        <v>374.603</v>
      </c>
      <c r="I2508" s="28" t="s">
        <v>408</v>
      </c>
      <c r="J2508" s="28" t="s">
        <v>408</v>
      </c>
      <c r="K2508" s="28" t="s">
        <v>408</v>
      </c>
      <c r="L2508" s="28" t="s">
        <v>408</v>
      </c>
      <c r="M2508" s="28" t="s">
        <v>408</v>
      </c>
      <c r="N2508" s="28" t="s">
        <v>408</v>
      </c>
      <c r="O2508" s="41"/>
      <c r="P2508" s="48" t="s">
        <v>1027</v>
      </c>
      <c r="Q2508" s="48" t="s">
        <v>1027</v>
      </c>
      <c r="R2508" s="48" t="s">
        <v>1027</v>
      </c>
      <c r="S2508" s="48" t="s">
        <v>1027</v>
      </c>
      <c r="T2508" s="48" t="s">
        <v>1027</v>
      </c>
      <c r="U2508" s="48" t="s">
        <v>1027</v>
      </c>
      <c r="V2508" s="48" t="s">
        <v>1027</v>
      </c>
      <c r="W2508" s="48" t="s">
        <v>1027</v>
      </c>
      <c r="X2508" s="48" t="s">
        <v>1027</v>
      </c>
      <c r="Y2508" s="48" t="s">
        <v>1028</v>
      </c>
      <c r="Z2508" s="48" t="s">
        <v>576</v>
      </c>
      <c r="AA2508" s="48" t="s">
        <v>1028</v>
      </c>
      <c r="AB2508" s="48" t="s">
        <v>1028</v>
      </c>
      <c r="AC2508" s="48" t="s">
        <v>1028</v>
      </c>
      <c r="AD2508" s="48" t="s">
        <v>1028</v>
      </c>
      <c r="AE2508" s="48" t="s">
        <v>1028</v>
      </c>
      <c r="AF2508" s="48" t="s">
        <v>1028</v>
      </c>
      <c r="AG2508" s="48" t="s">
        <v>1028</v>
      </c>
      <c r="AH2508" s="48" t="s">
        <v>1028</v>
      </c>
      <c r="AI2508" s="48" t="s">
        <v>1028</v>
      </c>
      <c r="AJ2508" s="48" t="s">
        <v>1028</v>
      </c>
      <c r="AK2508" s="48" t="s">
        <v>1028</v>
      </c>
      <c r="AL2508" s="48" t="s">
        <v>1028</v>
      </c>
      <c r="AM2508" s="48" t="s">
        <v>1028</v>
      </c>
      <c r="AN2508" s="48" t="s">
        <v>1029</v>
      </c>
      <c r="AO2508" s="48" t="s">
        <v>1029</v>
      </c>
      <c r="AP2508" s="48" t="s">
        <v>1029</v>
      </c>
      <c r="AQ2508" s="48" t="s">
        <v>1029</v>
      </c>
      <c r="AR2508" s="48" t="s">
        <v>1029</v>
      </c>
      <c r="AS2508" s="48" t="s">
        <v>1029</v>
      </c>
      <c r="AT2508" s="48" t="s">
        <v>1029</v>
      </c>
      <c r="AU2508" s="48" t="s">
        <v>1029</v>
      </c>
      <c r="AV2508" s="48" t="s">
        <v>1029</v>
      </c>
      <c r="AW2508" s="48" t="s">
        <v>1029</v>
      </c>
      <c r="AX2508" s="48" t="s">
        <v>1029</v>
      </c>
      <c r="AY2508" s="48" t="s">
        <v>1029</v>
      </c>
      <c r="AZ2508" s="51" t="s">
        <v>1029</v>
      </c>
    </row>
    <row r="2509" ht="15.75" customHeight="1">
      <c r="A2509" s="40">
        <v>2255.0</v>
      </c>
      <c r="B2509" s="28" t="s">
        <v>6415</v>
      </c>
      <c r="C2509" s="41"/>
      <c r="D2509" s="42">
        <f t="array" ref="D2509">index(systems,match($A2509,INDEX(systems,0,1),),3)</f>
        <v>-15.527</v>
      </c>
      <c r="E2509" s="42">
        <f t="array" ref="E2509">index(systems,match($A2509,INDEX(systems,0,1),),4)</f>
        <v>-272.015</v>
      </c>
      <c r="F2509" s="43" t="str">
        <f>IFERROR(__xludf.DUMMYFUNCTION("let(row, match($B2509&amp;if($C2509&lt;&gt;"""","" [""&amp;$C2509&amp;""]"",""""),index(nebulae,,2),0),join("","",iferror(round(index(nebulae,row,5)/2,3),1),iferror(round(index(nebulae,row,6)/2,3),1),0))"),"1,1,0")</f>
        <v>1,1,0</v>
      </c>
      <c r="G2509" s="44" t="s">
        <v>6416</v>
      </c>
      <c r="H2509" s="45">
        <f t="array" ref="H2509">let(systemId,match(A2509,index(systems,0,1),),refSystemId,match($H$1,index(systems,0,1),),x,index(systems,systemId,3),y,index(systems,systemId,4),refX,index(systems,refSystemId,3),refY,index(systems,refSystemId,4),round(sqrt((x-refX)^2+(y-refY)^2),3))</f>
        <v>272.458</v>
      </c>
      <c r="I2509" s="46" t="s">
        <v>408</v>
      </c>
      <c r="J2509" s="47" t="s">
        <v>408</v>
      </c>
      <c r="K2509" s="47" t="s">
        <v>408</v>
      </c>
      <c r="L2509" s="47" t="s">
        <v>408</v>
      </c>
      <c r="M2509" s="46" t="s">
        <v>408</v>
      </c>
      <c r="N2509" s="28" t="s">
        <v>967</v>
      </c>
      <c r="O2509" s="41"/>
      <c r="P2509" s="48" t="s">
        <v>967</v>
      </c>
      <c r="Q2509" s="48" t="s">
        <v>967</v>
      </c>
      <c r="R2509" s="48" t="s">
        <v>967</v>
      </c>
      <c r="S2509" s="48" t="s">
        <v>967</v>
      </c>
      <c r="T2509" s="48" t="s">
        <v>967</v>
      </c>
      <c r="U2509" s="48" t="s">
        <v>967</v>
      </c>
      <c r="V2509" s="48" t="s">
        <v>967</v>
      </c>
      <c r="W2509" s="48" t="s">
        <v>967</v>
      </c>
      <c r="X2509" s="48" t="s">
        <v>967</v>
      </c>
      <c r="Y2509" s="48" t="s">
        <v>560</v>
      </c>
      <c r="Z2509" s="48" t="s">
        <v>560</v>
      </c>
      <c r="AA2509" s="48" t="s">
        <v>560</v>
      </c>
      <c r="AB2509" s="48" t="s">
        <v>560</v>
      </c>
      <c r="AC2509" s="48" t="s">
        <v>560</v>
      </c>
      <c r="AD2509" s="48" t="s">
        <v>560</v>
      </c>
      <c r="AE2509" s="48" t="s">
        <v>560</v>
      </c>
      <c r="AF2509" s="48" t="s">
        <v>560</v>
      </c>
      <c r="AG2509" s="48" t="s">
        <v>560</v>
      </c>
      <c r="AH2509" s="48" t="s">
        <v>560</v>
      </c>
      <c r="AI2509" s="48" t="s">
        <v>560</v>
      </c>
      <c r="AJ2509" s="48" t="s">
        <v>560</v>
      </c>
      <c r="AK2509" s="48" t="s">
        <v>560</v>
      </c>
      <c r="AL2509" s="48" t="s">
        <v>560</v>
      </c>
      <c r="AM2509" s="48" t="s">
        <v>560</v>
      </c>
      <c r="AN2509" s="48" t="s">
        <v>560</v>
      </c>
      <c r="AO2509" s="48" t="s">
        <v>560</v>
      </c>
      <c r="AP2509" s="48" t="s">
        <v>560</v>
      </c>
      <c r="AQ2509" s="48" t="s">
        <v>560</v>
      </c>
      <c r="AR2509" s="48" t="s">
        <v>560</v>
      </c>
      <c r="AS2509" s="48" t="s">
        <v>418</v>
      </c>
      <c r="AT2509" s="48" t="s">
        <v>418</v>
      </c>
      <c r="AU2509" s="48" t="s">
        <v>418</v>
      </c>
      <c r="AV2509" s="48" t="s">
        <v>967</v>
      </c>
      <c r="AW2509" s="48" t="s">
        <v>967</v>
      </c>
      <c r="AX2509" s="48" t="s">
        <v>967</v>
      </c>
      <c r="AY2509" s="48" t="s">
        <v>967</v>
      </c>
      <c r="AZ2509" s="51" t="s">
        <v>969</v>
      </c>
    </row>
    <row r="2510" ht="15.75" customHeight="1">
      <c r="A2510" s="40">
        <v>2256.0</v>
      </c>
      <c r="B2510" s="28" t="s">
        <v>6417</v>
      </c>
      <c r="C2510" s="41"/>
      <c r="D2510" s="42">
        <f t="array" ref="D2510">index(systems,match($A2510,INDEX(systems,0,1),),3)</f>
        <v>168.531</v>
      </c>
      <c r="E2510" s="42">
        <f t="array" ref="E2510">index(systems,match($A2510,INDEX(systems,0,1),),4)</f>
        <v>41.83</v>
      </c>
      <c r="F2510" s="43" t="str">
        <f>IFERROR(__xludf.DUMMYFUNCTION("let(row, match($B2510&amp;if($C2510&lt;&gt;"""","" [""&amp;$C2510&amp;""]"",""""),index(nebulae,,2),0),join("","",iferror(round(index(nebulae,row,5)/2,3),1),iferror(round(index(nebulae,row,6)/2,3),1),0))"),"1,1,0")</f>
        <v>1,1,0</v>
      </c>
      <c r="G2510" s="44" t="s">
        <v>6418</v>
      </c>
      <c r="H2510" s="45">
        <f t="array" ref="H2510">let(systemId,match(A2510,index(systems,0,1),),refSystemId,match($H$1,index(systems,0,1),),x,index(systems,systemId,3),y,index(systems,systemId,4),refX,index(systems,refSystemId,3),refY,index(systems,refSystemId,4),round(sqrt((x-refX)^2+(y-refY)^2),3))</f>
        <v>173.645</v>
      </c>
      <c r="I2510" s="41"/>
      <c r="J2510" s="28" t="s">
        <v>418</v>
      </c>
      <c r="K2510" s="28" t="s">
        <v>418</v>
      </c>
      <c r="L2510" s="41"/>
      <c r="M2510" s="41"/>
      <c r="N2510" s="28" t="s">
        <v>856</v>
      </c>
      <c r="O2510" s="48" t="s">
        <v>856</v>
      </c>
      <c r="P2510" s="48" t="s">
        <v>856</v>
      </c>
      <c r="Q2510" s="48" t="s">
        <v>856</v>
      </c>
      <c r="R2510" s="48" t="s">
        <v>856</v>
      </c>
      <c r="S2510" s="48" t="s">
        <v>856</v>
      </c>
      <c r="T2510" s="48" t="s">
        <v>856</v>
      </c>
      <c r="U2510" s="48" t="s">
        <v>876</v>
      </c>
      <c r="V2510" s="48" t="s">
        <v>876</v>
      </c>
      <c r="W2510" s="48" t="s">
        <v>876</v>
      </c>
      <c r="X2510" s="48" t="s">
        <v>876</v>
      </c>
      <c r="Y2510" s="48" t="s">
        <v>876</v>
      </c>
      <c r="Z2510" s="48" t="s">
        <v>876</v>
      </c>
      <c r="AA2510" s="48" t="s">
        <v>876</v>
      </c>
      <c r="AB2510" s="48" t="s">
        <v>876</v>
      </c>
      <c r="AC2510" s="48" t="s">
        <v>876</v>
      </c>
      <c r="AD2510" s="48" t="s">
        <v>876</v>
      </c>
      <c r="AE2510" s="48" t="s">
        <v>876</v>
      </c>
      <c r="AF2510" s="48" t="s">
        <v>876</v>
      </c>
      <c r="AG2510" s="48" t="s">
        <v>876</v>
      </c>
      <c r="AH2510" s="48" t="s">
        <v>876</v>
      </c>
      <c r="AI2510" s="48" t="s">
        <v>876</v>
      </c>
      <c r="AJ2510" s="48" t="s">
        <v>876</v>
      </c>
      <c r="AK2510" s="48" t="s">
        <v>876</v>
      </c>
      <c r="AL2510" s="48" t="s">
        <v>876</v>
      </c>
      <c r="AM2510" s="48" t="s">
        <v>876</v>
      </c>
      <c r="AN2510" s="48" t="s">
        <v>876</v>
      </c>
      <c r="AO2510" s="48" t="s">
        <v>876</v>
      </c>
      <c r="AP2510" s="48" t="s">
        <v>876</v>
      </c>
      <c r="AQ2510" s="48" t="s">
        <v>876</v>
      </c>
      <c r="AR2510" s="48" t="s">
        <v>876</v>
      </c>
      <c r="AS2510" s="48" t="s">
        <v>586</v>
      </c>
      <c r="AT2510" s="48" t="s">
        <v>586</v>
      </c>
      <c r="AU2510" s="48" t="s">
        <v>586</v>
      </c>
      <c r="AV2510" s="48" t="s">
        <v>586</v>
      </c>
      <c r="AW2510" s="48" t="s">
        <v>876</v>
      </c>
      <c r="AX2510" s="48" t="s">
        <v>876</v>
      </c>
      <c r="AY2510" s="48" t="s">
        <v>876</v>
      </c>
      <c r="AZ2510" s="28" t="s">
        <v>876</v>
      </c>
    </row>
    <row r="2511" ht="15.75" customHeight="1">
      <c r="A2511" s="40">
        <v>2257.0</v>
      </c>
      <c r="B2511" s="28" t="s">
        <v>6419</v>
      </c>
      <c r="C2511" s="41"/>
      <c r="D2511" s="42">
        <f t="array" ref="D2511">index(systems,match($A2511,INDEX(systems,0,1),),3)</f>
        <v>117.863</v>
      </c>
      <c r="E2511" s="42">
        <f t="array" ref="E2511">index(systems,match($A2511,INDEX(systems,0,1),),4)</f>
        <v>-21.246</v>
      </c>
      <c r="F2511" s="43" t="str">
        <f>IFERROR(__xludf.DUMMYFUNCTION("let(row, match($B2511&amp;if($C2511&lt;&gt;"""","" [""&amp;$C2511&amp;""]"",""""),index(nebulae,,2),0),join("","",iferror(round(index(nebulae,row,5)/2,3),1),iferror(round(index(nebulae,row,6)/2,3),1),0))"),"1,1,0")</f>
        <v>1,1,0</v>
      </c>
      <c r="G2511" s="44" t="s">
        <v>6420</v>
      </c>
      <c r="H2511" s="45">
        <f t="array" ref="H2511">let(systemId,match(A2511,index(systems,0,1),),refSystemId,match($H$1,index(systems,0,1),),x,index(systems,systemId,3),y,index(systems,systemId,4),refX,index(systems,refSystemId,3),refY,index(systems,refSystemId,4),round(sqrt((x-refX)^2+(y-refY)^2),3))</f>
        <v>119.763</v>
      </c>
      <c r="I2511" s="41"/>
      <c r="J2511" s="41"/>
      <c r="K2511" s="28" t="s">
        <v>418</v>
      </c>
      <c r="L2511" s="41"/>
      <c r="M2511" s="28" t="s">
        <v>500</v>
      </c>
      <c r="N2511" s="28" t="s">
        <v>2087</v>
      </c>
      <c r="O2511" s="48" t="s">
        <v>2087</v>
      </c>
      <c r="P2511" s="48" t="s">
        <v>582</v>
      </c>
      <c r="Q2511" s="48" t="s">
        <v>582</v>
      </c>
      <c r="R2511" s="48" t="s">
        <v>535</v>
      </c>
      <c r="S2511" s="48" t="s">
        <v>582</v>
      </c>
      <c r="T2511" s="48" t="s">
        <v>582</v>
      </c>
      <c r="U2511" s="48" t="s">
        <v>767</v>
      </c>
      <c r="V2511" s="48" t="s">
        <v>767</v>
      </c>
      <c r="W2511" s="48" t="s">
        <v>582</v>
      </c>
      <c r="X2511" s="48" t="s">
        <v>582</v>
      </c>
      <c r="Y2511" s="48" t="s">
        <v>1064</v>
      </c>
      <c r="Z2511" s="48" t="s">
        <v>1064</v>
      </c>
      <c r="AA2511" s="48" t="s">
        <v>1065</v>
      </c>
      <c r="AB2511" s="48" t="s">
        <v>1065</v>
      </c>
      <c r="AC2511" s="48" t="s">
        <v>1065</v>
      </c>
      <c r="AD2511" s="48" t="s">
        <v>1065</v>
      </c>
      <c r="AE2511" s="48" t="s">
        <v>1065</v>
      </c>
      <c r="AF2511" s="48" t="s">
        <v>1065</v>
      </c>
      <c r="AG2511" s="48" t="s">
        <v>1065</v>
      </c>
      <c r="AH2511" s="48" t="s">
        <v>1065</v>
      </c>
      <c r="AI2511" s="48" t="s">
        <v>1065</v>
      </c>
      <c r="AJ2511" s="48" t="s">
        <v>1065</v>
      </c>
      <c r="AK2511" s="48" t="s">
        <v>1065</v>
      </c>
      <c r="AL2511" s="48" t="s">
        <v>1065</v>
      </c>
      <c r="AM2511" s="48" t="s">
        <v>1065</v>
      </c>
      <c r="AN2511" s="48" t="s">
        <v>1065</v>
      </c>
      <c r="AO2511" s="48" t="s">
        <v>1064</v>
      </c>
      <c r="AP2511" s="48" t="s">
        <v>1064</v>
      </c>
      <c r="AQ2511" s="48" t="s">
        <v>516</v>
      </c>
      <c r="AR2511" s="48" t="s">
        <v>517</v>
      </c>
      <c r="AS2511" s="48" t="s">
        <v>540</v>
      </c>
      <c r="AT2511" s="48" t="s">
        <v>540</v>
      </c>
      <c r="AU2511" s="48" t="s">
        <v>540</v>
      </c>
      <c r="AV2511" s="52" t="s">
        <v>540</v>
      </c>
      <c r="AW2511" s="48" t="s">
        <v>1064</v>
      </c>
      <c r="AX2511" s="48" t="s">
        <v>1064</v>
      </c>
      <c r="AY2511" s="48" t="s">
        <v>1064</v>
      </c>
      <c r="AZ2511" s="28" t="s">
        <v>1064</v>
      </c>
    </row>
    <row r="2512" ht="15.75" customHeight="1">
      <c r="A2512" s="40">
        <v>2258.0</v>
      </c>
      <c r="B2512" s="28" t="s">
        <v>6421</v>
      </c>
      <c r="C2512" s="41"/>
      <c r="D2512" s="42">
        <f t="array" ref="D2512">index(systems,match($A2512,INDEX(systems,0,1),),3)</f>
        <v>-339.386</v>
      </c>
      <c r="E2512" s="42">
        <f t="array" ref="E2512">index(systems,match($A2512,INDEX(systems,0,1),),4)</f>
        <v>-87.414</v>
      </c>
      <c r="F2512" s="43" t="str">
        <f>IFERROR(__xludf.DUMMYFUNCTION("let(row, match($B2512&amp;if($C2512&lt;&gt;"""","" [""&amp;$C2512&amp;""]"",""""),index(nebulae,,2),0),join("","",iferror(round(index(nebulae,row,5)/2,3),1),iferror(round(index(nebulae,row,6)/2,3),1),0))"),"1,1,0")</f>
        <v>1,1,0</v>
      </c>
      <c r="G2512" s="44" t="s">
        <v>6422</v>
      </c>
      <c r="H2512" s="45">
        <f t="array" ref="H2512">let(systemId,match(A2512,index(systems,0,1),),refSystemId,match($H$1,index(systems,0,1),),x,index(systems,systemId,3),y,index(systems,systemId,4),refX,index(systems,refSystemId,3),refY,index(systems,refSystemId,4),round(sqrt((x-refX)^2+(y-refY)^2),3))</f>
        <v>350.463</v>
      </c>
      <c r="I2512" s="28" t="s">
        <v>408</v>
      </c>
      <c r="J2512" s="28" t="s">
        <v>408</v>
      </c>
      <c r="K2512" s="28" t="s">
        <v>408</v>
      </c>
      <c r="L2512" s="28" t="s">
        <v>408</v>
      </c>
      <c r="M2512" s="28" t="s">
        <v>408</v>
      </c>
      <c r="N2512" s="28" t="s">
        <v>408</v>
      </c>
      <c r="O2512" s="41"/>
      <c r="P2512" s="48" t="s">
        <v>560</v>
      </c>
      <c r="Q2512" s="48" t="s">
        <v>560</v>
      </c>
      <c r="R2512" s="48" t="s">
        <v>560</v>
      </c>
      <c r="S2512" s="48" t="s">
        <v>560</v>
      </c>
      <c r="T2512" s="48" t="s">
        <v>560</v>
      </c>
      <c r="U2512" s="48" t="s">
        <v>560</v>
      </c>
      <c r="V2512" s="48" t="s">
        <v>560</v>
      </c>
      <c r="W2512" s="48" t="s">
        <v>560</v>
      </c>
      <c r="X2512" s="48" t="s">
        <v>560</v>
      </c>
      <c r="Y2512" s="48" t="s">
        <v>560</v>
      </c>
      <c r="Z2512" s="48" t="s">
        <v>560</v>
      </c>
      <c r="AA2512" s="48" t="s">
        <v>560</v>
      </c>
      <c r="AB2512" s="48" t="s">
        <v>560</v>
      </c>
      <c r="AC2512" s="48" t="s">
        <v>560</v>
      </c>
      <c r="AD2512" s="48" t="s">
        <v>560</v>
      </c>
      <c r="AE2512" s="48" t="s">
        <v>560</v>
      </c>
      <c r="AF2512" s="48" t="s">
        <v>560</v>
      </c>
      <c r="AG2512" s="48" t="s">
        <v>560</v>
      </c>
      <c r="AH2512" s="48" t="s">
        <v>560</v>
      </c>
      <c r="AI2512" s="48" t="s">
        <v>560</v>
      </c>
      <c r="AJ2512" s="48" t="s">
        <v>560</v>
      </c>
      <c r="AK2512" s="48" t="s">
        <v>560</v>
      </c>
      <c r="AL2512" s="48" t="s">
        <v>560</v>
      </c>
      <c r="AM2512" s="48" t="s">
        <v>560</v>
      </c>
      <c r="AN2512" s="48" t="s">
        <v>560</v>
      </c>
      <c r="AO2512" s="48" t="s">
        <v>560</v>
      </c>
      <c r="AP2512" s="48" t="s">
        <v>560</v>
      </c>
      <c r="AQ2512" s="48" t="s">
        <v>560</v>
      </c>
      <c r="AR2512" s="48" t="s">
        <v>879</v>
      </c>
      <c r="AS2512" s="48" t="s">
        <v>879</v>
      </c>
      <c r="AT2512" s="48" t="s">
        <v>879</v>
      </c>
      <c r="AU2512" s="48" t="s">
        <v>879</v>
      </c>
      <c r="AV2512" s="48" t="s">
        <v>879</v>
      </c>
      <c r="AW2512" s="48" t="s">
        <v>879</v>
      </c>
      <c r="AX2512" s="48" t="s">
        <v>487</v>
      </c>
      <c r="AY2512" s="48" t="s">
        <v>487</v>
      </c>
      <c r="AZ2512" s="28" t="s">
        <v>487</v>
      </c>
    </row>
    <row r="2513" ht="15.75" customHeight="1">
      <c r="A2513" s="40">
        <v>2259.0</v>
      </c>
      <c r="B2513" s="28" t="s">
        <v>6423</v>
      </c>
      <c r="C2513" s="41"/>
      <c r="D2513" s="42">
        <f t="array" ref="D2513">index(systems,match($A2513,INDEX(systems,0,1),),3)</f>
        <v>-147.886</v>
      </c>
      <c r="E2513" s="42">
        <f t="array" ref="E2513">index(systems,match($A2513,INDEX(systems,0,1),),4)</f>
        <v>-328.614</v>
      </c>
      <c r="F2513" s="43" t="str">
        <f>IFERROR(__xludf.DUMMYFUNCTION("let(row, match($B2513&amp;if($C2513&lt;&gt;"""","" [""&amp;$C2513&amp;""]"",""""),index(nebulae,,2),0),join("","",iferror(round(index(nebulae,row,5)/2,3),1),iferror(round(index(nebulae,row,6)/2,3),1),0))"),"1,1,0")</f>
        <v>1,1,0</v>
      </c>
      <c r="G2513" s="44" t="s">
        <v>6424</v>
      </c>
      <c r="H2513" s="45">
        <f t="array" ref="H2513">let(systemId,match(A2513,index(systems,0,1),),refSystemId,match($H$1,index(systems,0,1),),x,index(systems,systemId,3),y,index(systems,systemId,4),refX,index(systems,refSystemId,3),refY,index(systems,refSystemId,4),round(sqrt((x-refX)^2+(y-refY)^2),3))</f>
        <v>360.357</v>
      </c>
      <c r="I2513" s="47" t="s">
        <v>408</v>
      </c>
      <c r="J2513" s="53"/>
      <c r="K2513" s="53"/>
      <c r="L2513" s="53"/>
      <c r="M2513" s="46" t="s">
        <v>418</v>
      </c>
      <c r="N2513" s="28" t="s">
        <v>576</v>
      </c>
      <c r="O2513" s="48" t="s">
        <v>560</v>
      </c>
      <c r="P2513" s="48" t="s">
        <v>560</v>
      </c>
      <c r="Q2513" s="48" t="s">
        <v>560</v>
      </c>
      <c r="R2513" s="48" t="s">
        <v>560</v>
      </c>
      <c r="S2513" s="48" t="s">
        <v>560</v>
      </c>
      <c r="T2513" s="48" t="s">
        <v>560</v>
      </c>
      <c r="U2513" s="48" t="s">
        <v>560</v>
      </c>
      <c r="V2513" s="48" t="s">
        <v>560</v>
      </c>
      <c r="W2513" s="48" t="s">
        <v>560</v>
      </c>
      <c r="X2513" s="48" t="s">
        <v>560</v>
      </c>
      <c r="Y2513" s="48" t="s">
        <v>560</v>
      </c>
      <c r="Z2513" s="48" t="s">
        <v>560</v>
      </c>
      <c r="AA2513" s="48" t="s">
        <v>560</v>
      </c>
      <c r="AB2513" s="48" t="s">
        <v>560</v>
      </c>
      <c r="AC2513" s="48" t="s">
        <v>560</v>
      </c>
      <c r="AD2513" s="48" t="s">
        <v>560</v>
      </c>
      <c r="AE2513" s="48" t="s">
        <v>560</v>
      </c>
      <c r="AF2513" s="48" t="s">
        <v>560</v>
      </c>
      <c r="AG2513" s="48" t="s">
        <v>560</v>
      </c>
      <c r="AH2513" s="48" t="s">
        <v>560</v>
      </c>
      <c r="AI2513" s="48" t="s">
        <v>560</v>
      </c>
      <c r="AJ2513" s="48" t="s">
        <v>560</v>
      </c>
      <c r="AK2513" s="48" t="s">
        <v>560</v>
      </c>
      <c r="AL2513" s="48" t="s">
        <v>560</v>
      </c>
      <c r="AM2513" s="48" t="s">
        <v>560</v>
      </c>
      <c r="AN2513" s="48" t="s">
        <v>560</v>
      </c>
      <c r="AO2513" s="48" t="s">
        <v>560</v>
      </c>
      <c r="AP2513" s="48" t="s">
        <v>560</v>
      </c>
      <c r="AQ2513" s="48" t="s">
        <v>560</v>
      </c>
      <c r="AR2513" s="48" t="s">
        <v>560</v>
      </c>
      <c r="AS2513" s="48" t="s">
        <v>418</v>
      </c>
      <c r="AT2513" s="48" t="s">
        <v>418</v>
      </c>
      <c r="AU2513" s="48" t="s">
        <v>418</v>
      </c>
      <c r="AV2513" s="48" t="s">
        <v>418</v>
      </c>
      <c r="AW2513" s="48" t="s">
        <v>418</v>
      </c>
      <c r="AX2513" s="48" t="s">
        <v>418</v>
      </c>
      <c r="AY2513" s="48" t="s">
        <v>969</v>
      </c>
      <c r="AZ2513" s="51" t="s">
        <v>969</v>
      </c>
    </row>
    <row r="2514" ht="15.75" customHeight="1">
      <c r="A2514" s="40">
        <v>2260.0</v>
      </c>
      <c r="B2514" s="28" t="s">
        <v>6425</v>
      </c>
      <c r="C2514" s="41"/>
      <c r="D2514" s="42">
        <f t="array" ref="D2514">index(systems,match($A2514,INDEX(systems,0,1),),3)</f>
        <v>-328.778</v>
      </c>
      <c r="E2514" s="42">
        <f t="array" ref="E2514">index(systems,match($A2514,INDEX(systems,0,1),),4)</f>
        <v>-145.345</v>
      </c>
      <c r="F2514" s="43" t="str">
        <f>IFERROR(__xludf.DUMMYFUNCTION("let(row, match($B2514&amp;if($C2514&lt;&gt;"""","" [""&amp;$C2514&amp;""]"",""""),index(nebulae,,2),0),join("","",iferror(round(index(nebulae,row,5)/2,3),1),iferror(round(index(nebulae,row,6)/2,3),1),0))"),"1,1,0")</f>
        <v>1,1,0</v>
      </c>
      <c r="G2514" s="44" t="s">
        <v>6426</v>
      </c>
      <c r="H2514" s="45">
        <f t="array" ref="H2514">let(systemId,match(A2514,index(systems,0,1),),refSystemId,match($H$1,index(systems,0,1),),x,index(systems,systemId,3),y,index(systems,systemId,4),refX,index(systems,refSystemId,3),refY,index(systems,refSystemId,4),round(sqrt((x-refX)^2+(y-refY)^2),3))</f>
        <v>359.472</v>
      </c>
      <c r="I2514" s="46" t="s">
        <v>408</v>
      </c>
      <c r="J2514" s="46" t="s">
        <v>408</v>
      </c>
      <c r="K2514" s="46" t="s">
        <v>408</v>
      </c>
      <c r="L2514" s="46" t="s">
        <v>408</v>
      </c>
      <c r="M2514" s="28" t="s">
        <v>408</v>
      </c>
      <c r="N2514" s="28" t="s">
        <v>408</v>
      </c>
      <c r="O2514" s="41"/>
      <c r="P2514" s="48" t="s">
        <v>560</v>
      </c>
      <c r="Q2514" s="48" t="s">
        <v>560</v>
      </c>
      <c r="R2514" s="48" t="s">
        <v>560</v>
      </c>
      <c r="S2514" s="48" t="s">
        <v>560</v>
      </c>
      <c r="T2514" s="48" t="s">
        <v>560</v>
      </c>
      <c r="U2514" s="48" t="s">
        <v>560</v>
      </c>
      <c r="V2514" s="48" t="s">
        <v>560</v>
      </c>
      <c r="W2514" s="48" t="s">
        <v>560</v>
      </c>
      <c r="X2514" s="48" t="s">
        <v>560</v>
      </c>
      <c r="Y2514" s="48" t="s">
        <v>560</v>
      </c>
      <c r="Z2514" s="48" t="s">
        <v>560</v>
      </c>
      <c r="AA2514" s="48" t="s">
        <v>560</v>
      </c>
      <c r="AB2514" s="48" t="s">
        <v>560</v>
      </c>
      <c r="AC2514" s="48" t="s">
        <v>560</v>
      </c>
      <c r="AD2514" s="48" t="s">
        <v>560</v>
      </c>
      <c r="AE2514" s="48" t="s">
        <v>560</v>
      </c>
      <c r="AF2514" s="48" t="s">
        <v>560</v>
      </c>
      <c r="AG2514" s="48" t="s">
        <v>560</v>
      </c>
      <c r="AH2514" s="48" t="s">
        <v>560</v>
      </c>
      <c r="AI2514" s="48" t="s">
        <v>560</v>
      </c>
      <c r="AJ2514" s="48" t="s">
        <v>560</v>
      </c>
      <c r="AK2514" s="48" t="s">
        <v>560</v>
      </c>
      <c r="AL2514" s="48" t="s">
        <v>560</v>
      </c>
      <c r="AM2514" s="48" t="s">
        <v>560</v>
      </c>
      <c r="AN2514" s="48" t="s">
        <v>560</v>
      </c>
      <c r="AO2514" s="48" t="s">
        <v>560</v>
      </c>
      <c r="AP2514" s="48" t="s">
        <v>560</v>
      </c>
      <c r="AQ2514" s="48" t="s">
        <v>560</v>
      </c>
      <c r="AR2514" s="48" t="s">
        <v>560</v>
      </c>
      <c r="AS2514" s="48" t="s">
        <v>418</v>
      </c>
      <c r="AT2514" s="48" t="s">
        <v>418</v>
      </c>
      <c r="AU2514" s="48" t="s">
        <v>418</v>
      </c>
      <c r="AV2514" s="52" t="s">
        <v>879</v>
      </c>
      <c r="AW2514" s="52" t="s">
        <v>879</v>
      </c>
      <c r="AX2514" s="52" t="s">
        <v>487</v>
      </c>
      <c r="AY2514" s="52" t="s">
        <v>487</v>
      </c>
      <c r="AZ2514" s="51" t="s">
        <v>487</v>
      </c>
    </row>
    <row r="2515" ht="15.75" customHeight="1">
      <c r="A2515" s="40">
        <v>2261.0</v>
      </c>
      <c r="B2515" s="28" t="s">
        <v>6427</v>
      </c>
      <c r="C2515" s="41"/>
      <c r="D2515" s="42">
        <f t="array" ref="D2515">index(systems,match($A2515,INDEX(systems,0,1),),3)</f>
        <v>367.058</v>
      </c>
      <c r="E2515" s="42">
        <f t="array" ref="E2515">index(systems,match($A2515,INDEX(systems,0,1),),4)</f>
        <v>156.594</v>
      </c>
      <c r="F2515" s="43" t="str">
        <f>IFERROR(__xludf.DUMMYFUNCTION("let(row, match($B2515&amp;if($C2515&lt;&gt;"""","" [""&amp;$C2515&amp;""]"",""""),index(nebulae,,2),0),join("","",iferror(round(index(nebulae,row,5)/2,3),1),iferror(round(index(nebulae,row,6)/2,3),1),0))"),"1,1,0")</f>
        <v>1,1,0</v>
      </c>
      <c r="G2515" s="44" t="s">
        <v>6428</v>
      </c>
      <c r="H2515" s="45">
        <f t="array" ref="H2515">let(systemId,match(A2515,index(systems,0,1),),refSystemId,match($H$1,index(systems,0,1),),x,index(systems,systemId,3),y,index(systems,systemId,4),refX,index(systems,refSystemId,3),refY,index(systems,refSystemId,4),round(sqrt((x-refX)^2+(y-refY)^2),3))</f>
        <v>399.065</v>
      </c>
      <c r="I2515" s="60" t="s">
        <v>408</v>
      </c>
      <c r="J2515" s="60" t="s">
        <v>408</v>
      </c>
      <c r="K2515" s="60" t="s">
        <v>408</v>
      </c>
      <c r="L2515" s="41"/>
      <c r="M2515" s="41"/>
      <c r="N2515" s="28" t="s">
        <v>552</v>
      </c>
      <c r="O2515" s="48" t="s">
        <v>939</v>
      </c>
      <c r="P2515" s="48" t="s">
        <v>939</v>
      </c>
      <c r="Q2515" s="48" t="s">
        <v>939</v>
      </c>
      <c r="R2515" s="48" t="s">
        <v>939</v>
      </c>
      <c r="S2515" s="48" t="s">
        <v>939</v>
      </c>
      <c r="T2515" s="48" t="s">
        <v>939</v>
      </c>
      <c r="U2515" s="48" t="s">
        <v>939</v>
      </c>
      <c r="V2515" s="48" t="s">
        <v>939</v>
      </c>
      <c r="W2515" s="48" t="s">
        <v>939</v>
      </c>
      <c r="X2515" s="48" t="s">
        <v>939</v>
      </c>
      <c r="Y2515" s="48" t="s">
        <v>939</v>
      </c>
      <c r="Z2515" s="48" t="s">
        <v>939</v>
      </c>
      <c r="AA2515" s="48" t="s">
        <v>939</v>
      </c>
      <c r="AB2515" s="48" t="s">
        <v>939</v>
      </c>
      <c r="AC2515" s="48" t="s">
        <v>939</v>
      </c>
      <c r="AD2515" s="48" t="s">
        <v>939</v>
      </c>
      <c r="AE2515" s="48" t="s">
        <v>939</v>
      </c>
      <c r="AF2515" s="48" t="s">
        <v>939</v>
      </c>
      <c r="AG2515" s="48" t="s">
        <v>939</v>
      </c>
      <c r="AH2515" s="48" t="s">
        <v>939</v>
      </c>
      <c r="AI2515" s="48" t="s">
        <v>939</v>
      </c>
      <c r="AJ2515" s="48" t="s">
        <v>939</v>
      </c>
      <c r="AK2515" s="48" t="s">
        <v>939</v>
      </c>
      <c r="AL2515" s="48" t="s">
        <v>939</v>
      </c>
      <c r="AM2515" s="48" t="s">
        <v>939</v>
      </c>
      <c r="AN2515" s="48" t="s">
        <v>939</v>
      </c>
      <c r="AO2515" s="48" t="s">
        <v>939</v>
      </c>
      <c r="AP2515" s="48" t="s">
        <v>939</v>
      </c>
      <c r="AQ2515" s="48" t="s">
        <v>776</v>
      </c>
      <c r="AR2515" s="48" t="s">
        <v>776</v>
      </c>
      <c r="AS2515" s="48" t="s">
        <v>776</v>
      </c>
      <c r="AT2515" s="48" t="s">
        <v>777</v>
      </c>
      <c r="AU2515" s="48" t="s">
        <v>777</v>
      </c>
      <c r="AV2515" s="48" t="s">
        <v>940</v>
      </c>
      <c r="AW2515" s="48" t="s">
        <v>940</v>
      </c>
      <c r="AX2515" s="48" t="s">
        <v>940</v>
      </c>
      <c r="AY2515" s="48" t="s">
        <v>940</v>
      </c>
      <c r="AZ2515" s="28" t="s">
        <v>940</v>
      </c>
    </row>
    <row r="2516" ht="15.75" customHeight="1">
      <c r="A2516" s="40">
        <v>2262.0</v>
      </c>
      <c r="B2516" s="28" t="s">
        <v>6429</v>
      </c>
      <c r="C2516" s="41"/>
      <c r="D2516" s="42">
        <f t="array" ref="D2516">index(systems,match($A2516,INDEX(systems,0,1),),3)</f>
        <v>-304.737</v>
      </c>
      <c r="E2516" s="42">
        <f t="array" ref="E2516">index(systems,match($A2516,INDEX(systems,0,1),),4)</f>
        <v>-430.2</v>
      </c>
      <c r="F2516" s="43" t="str">
        <f>IFERROR(__xludf.DUMMYFUNCTION("let(row, match($B2516&amp;if($C2516&lt;&gt;"""","" [""&amp;$C2516&amp;""]"",""""),index(nebulae,,2),0),join("","",iferror(round(index(nebulae,row,5)/2,3),1),iferror(round(index(nebulae,row,6)/2,3),1),0))"),"1,1,0")</f>
        <v>1,1,0</v>
      </c>
      <c r="G2516" s="44" t="s">
        <v>6430</v>
      </c>
      <c r="H2516" s="45">
        <f t="array" ref="H2516">let(systemId,match(A2516,index(systems,0,1),),refSystemId,match($H$1,index(systems,0,1),),x,index(systems,systemId,3),y,index(systems,systemId,4),refX,index(systems,refSystemId,3),refY,index(systems,refSystemId,4),round(sqrt((x-refX)^2+(y-refY)^2),3))</f>
        <v>527.197</v>
      </c>
      <c r="I2516" s="28" t="s">
        <v>408</v>
      </c>
      <c r="J2516" s="28" t="s">
        <v>408</v>
      </c>
      <c r="K2516" s="28" t="s">
        <v>408</v>
      </c>
      <c r="L2516" s="28" t="s">
        <v>408</v>
      </c>
      <c r="M2516" s="28" t="s">
        <v>408</v>
      </c>
      <c r="N2516" s="28" t="s">
        <v>408</v>
      </c>
      <c r="O2516" s="41"/>
      <c r="P2516" s="48" t="s">
        <v>1927</v>
      </c>
      <c r="Q2516" s="48" t="s">
        <v>1927</v>
      </c>
      <c r="R2516" s="48" t="s">
        <v>1927</v>
      </c>
      <c r="S2516" s="48" t="s">
        <v>1927</v>
      </c>
      <c r="T2516" s="48" t="s">
        <v>1927</v>
      </c>
      <c r="U2516" s="48" t="s">
        <v>1927</v>
      </c>
      <c r="V2516" s="48" t="s">
        <v>1927</v>
      </c>
      <c r="W2516" s="48" t="s">
        <v>1927</v>
      </c>
      <c r="X2516" s="48" t="s">
        <v>576</v>
      </c>
      <c r="Y2516" s="48" t="s">
        <v>422</v>
      </c>
      <c r="Z2516" s="48" t="s">
        <v>422</v>
      </c>
      <c r="AA2516" s="48" t="s">
        <v>422</v>
      </c>
      <c r="AB2516" s="48" t="s">
        <v>422</v>
      </c>
      <c r="AC2516" s="48" t="s">
        <v>422</v>
      </c>
      <c r="AD2516" s="48" t="s">
        <v>422</v>
      </c>
      <c r="AE2516" s="48" t="s">
        <v>422</v>
      </c>
      <c r="AF2516" s="48" t="s">
        <v>422</v>
      </c>
      <c r="AG2516" s="48" t="s">
        <v>422</v>
      </c>
      <c r="AH2516" s="48" t="s">
        <v>422</v>
      </c>
      <c r="AI2516" s="48" t="s">
        <v>422</v>
      </c>
      <c r="AJ2516" s="48" t="s">
        <v>422</v>
      </c>
      <c r="AK2516" s="48" t="s">
        <v>422</v>
      </c>
      <c r="AL2516" s="48" t="s">
        <v>422</v>
      </c>
      <c r="AM2516" s="48" t="s">
        <v>422</v>
      </c>
      <c r="AN2516" s="48" t="s">
        <v>422</v>
      </c>
      <c r="AO2516" s="48" t="s">
        <v>422</v>
      </c>
      <c r="AP2516" s="48" t="s">
        <v>422</v>
      </c>
      <c r="AQ2516" s="48" t="s">
        <v>422</v>
      </c>
      <c r="AR2516" s="48" t="s">
        <v>422</v>
      </c>
      <c r="AS2516" s="48" t="s">
        <v>422</v>
      </c>
      <c r="AT2516" s="48" t="s">
        <v>422</v>
      </c>
      <c r="AU2516" s="48" t="s">
        <v>422</v>
      </c>
      <c r="AV2516" s="48" t="s">
        <v>422</v>
      </c>
      <c r="AW2516" s="48" t="s">
        <v>422</v>
      </c>
      <c r="AX2516" s="48" t="s">
        <v>422</v>
      </c>
      <c r="AY2516" s="48" t="s">
        <v>422</v>
      </c>
      <c r="AZ2516" s="28" t="s">
        <v>422</v>
      </c>
    </row>
    <row r="2517" ht="15.75" customHeight="1">
      <c r="A2517" s="40">
        <v>2263.0</v>
      </c>
      <c r="B2517" s="28" t="s">
        <v>6431</v>
      </c>
      <c r="C2517" s="41"/>
      <c r="D2517" s="42">
        <f t="array" ref="D2517">index(systems,match($A2517,INDEX(systems,0,1),),3)</f>
        <v>616.313</v>
      </c>
      <c r="E2517" s="42">
        <f t="array" ref="E2517">index(systems,match($A2517,INDEX(systems,0,1),),4)</f>
        <v>199.868</v>
      </c>
      <c r="F2517" s="43" t="str">
        <f>IFERROR(__xludf.DUMMYFUNCTION("let(row, match($B2517&amp;if($C2517&lt;&gt;"""","" [""&amp;$C2517&amp;""]"",""""),index(nebulae,,2),0),join("","",iferror(round(index(nebulae,row,5)/2,3),1),iferror(round(index(nebulae,row,6)/2,3),1),0))"),"1,1,0")</f>
        <v>1,1,0</v>
      </c>
      <c r="G2517" s="44" t="s">
        <v>6432</v>
      </c>
      <c r="H2517" s="45">
        <f t="array" ref="H2517">let(systemId,match(A2517,index(systems,0,1),),refSystemId,match($H$1,index(systems,0,1),),x,index(systems,systemId,3),y,index(systems,systemId,4),refX,index(systems,refSystemId,3),refY,index(systems,refSystemId,4),round(sqrt((x-refX)^2+(y-refY)^2),3))</f>
        <v>647.911</v>
      </c>
      <c r="I2517" s="28" t="s">
        <v>408</v>
      </c>
      <c r="J2517" s="28" t="s">
        <v>408</v>
      </c>
      <c r="K2517" s="28" t="s">
        <v>408</v>
      </c>
      <c r="L2517" s="28" t="s">
        <v>408</v>
      </c>
      <c r="M2517" s="28" t="s">
        <v>408</v>
      </c>
      <c r="N2517" s="28" t="s">
        <v>408</v>
      </c>
      <c r="O2517" s="41"/>
      <c r="P2517" s="48" t="s">
        <v>548</v>
      </c>
      <c r="Q2517" s="48" t="s">
        <v>548</v>
      </c>
      <c r="R2517" s="48" t="s">
        <v>548</v>
      </c>
      <c r="S2517" s="48" t="s">
        <v>548</v>
      </c>
      <c r="T2517" s="48" t="s">
        <v>548</v>
      </c>
      <c r="U2517" s="48" t="s">
        <v>548</v>
      </c>
      <c r="V2517" s="48" t="s">
        <v>548</v>
      </c>
      <c r="W2517" s="48" t="s">
        <v>548</v>
      </c>
      <c r="X2517" s="48" t="s">
        <v>422</v>
      </c>
      <c r="Y2517" s="48" t="s">
        <v>422</v>
      </c>
      <c r="Z2517" s="48" t="s">
        <v>422</v>
      </c>
      <c r="AA2517" s="48" t="s">
        <v>422</v>
      </c>
      <c r="AB2517" s="48" t="s">
        <v>422</v>
      </c>
      <c r="AC2517" s="48" t="s">
        <v>422</v>
      </c>
      <c r="AD2517" s="48" t="s">
        <v>422</v>
      </c>
      <c r="AE2517" s="48" t="s">
        <v>422</v>
      </c>
      <c r="AF2517" s="48" t="s">
        <v>422</v>
      </c>
      <c r="AG2517" s="48" t="s">
        <v>422</v>
      </c>
      <c r="AH2517" s="48" t="s">
        <v>422</v>
      </c>
      <c r="AI2517" s="48" t="s">
        <v>422</v>
      </c>
      <c r="AJ2517" s="48" t="s">
        <v>422</v>
      </c>
      <c r="AK2517" s="48" t="s">
        <v>422</v>
      </c>
      <c r="AL2517" s="48" t="s">
        <v>422</v>
      </c>
      <c r="AM2517" s="48" t="s">
        <v>422</v>
      </c>
      <c r="AN2517" s="48" t="s">
        <v>422</v>
      </c>
      <c r="AO2517" s="48" t="s">
        <v>422</v>
      </c>
      <c r="AP2517" s="48" t="s">
        <v>422</v>
      </c>
      <c r="AQ2517" s="48" t="s">
        <v>422</v>
      </c>
      <c r="AR2517" s="48" t="s">
        <v>422</v>
      </c>
      <c r="AS2517" s="48" t="s">
        <v>422</v>
      </c>
      <c r="AT2517" s="48" t="s">
        <v>422</v>
      </c>
      <c r="AU2517" s="48" t="s">
        <v>422</v>
      </c>
      <c r="AV2517" s="48" t="s">
        <v>422</v>
      </c>
      <c r="AW2517" s="48" t="s">
        <v>422</v>
      </c>
      <c r="AX2517" s="48" t="s">
        <v>422</v>
      </c>
      <c r="AY2517" s="48" t="s">
        <v>422</v>
      </c>
      <c r="AZ2517" s="50" t="s">
        <v>549</v>
      </c>
    </row>
    <row r="2518" ht="15.75" customHeight="1">
      <c r="A2518" s="40">
        <v>2264.0</v>
      </c>
      <c r="B2518" s="28" t="s">
        <v>6433</v>
      </c>
      <c r="C2518" s="41"/>
      <c r="D2518" s="42">
        <f t="array" ref="D2518">index(systems,match($A2518,INDEX(systems,0,1),),3)</f>
        <v>122.264</v>
      </c>
      <c r="E2518" s="42">
        <f t="array" ref="E2518">index(systems,match($A2518,INDEX(systems,0,1),),4)</f>
        <v>367.016</v>
      </c>
      <c r="F2518" s="43" t="str">
        <f>IFERROR(__xludf.DUMMYFUNCTION("let(row, match($B2518&amp;if($C2518&lt;&gt;"""","" [""&amp;$C2518&amp;""]"",""""),index(nebulae,,2),0),join("","",iferror(round(index(nebulae,row,5)/2,3),1),iferror(round(index(nebulae,row,6)/2,3),1),0))"),"1,1,0")</f>
        <v>1,1,0</v>
      </c>
      <c r="G2518" s="44" t="s">
        <v>6434</v>
      </c>
      <c r="H2518" s="45">
        <f t="array" ref="H2518">let(systemId,match(A2518,index(systems,0,1),),refSystemId,match($H$1,index(systems,0,1),),x,index(systems,systemId,3),y,index(systems,systemId,4),refX,index(systems,refSystemId,3),refY,index(systems,refSystemId,4),round(sqrt((x-refX)^2+(y-refY)^2),3))</f>
        <v>386.845</v>
      </c>
      <c r="I2518" s="60" t="s">
        <v>408</v>
      </c>
      <c r="J2518" s="60" t="s">
        <v>408</v>
      </c>
      <c r="K2518" s="60" t="s">
        <v>408</v>
      </c>
      <c r="L2518" s="41"/>
      <c r="M2518" s="41"/>
      <c r="N2518" s="28" t="s">
        <v>728</v>
      </c>
      <c r="O2518" s="48" t="s">
        <v>728</v>
      </c>
      <c r="P2518" s="48" t="s">
        <v>728</v>
      </c>
      <c r="Q2518" s="48" t="s">
        <v>728</v>
      </c>
      <c r="R2518" s="48" t="s">
        <v>728</v>
      </c>
      <c r="S2518" s="48" t="s">
        <v>728</v>
      </c>
      <c r="T2518" s="48" t="s">
        <v>728</v>
      </c>
      <c r="U2518" s="48" t="s">
        <v>728</v>
      </c>
      <c r="V2518" s="48" t="s">
        <v>728</v>
      </c>
      <c r="W2518" s="48" t="s">
        <v>728</v>
      </c>
      <c r="X2518" s="48" t="s">
        <v>728</v>
      </c>
      <c r="Y2518" s="48" t="s">
        <v>872</v>
      </c>
      <c r="Z2518" s="48" t="s">
        <v>872</v>
      </c>
      <c r="AA2518" s="48" t="s">
        <v>872</v>
      </c>
      <c r="AB2518" s="48" t="s">
        <v>872</v>
      </c>
      <c r="AC2518" s="48" t="s">
        <v>872</v>
      </c>
      <c r="AD2518" s="48" t="s">
        <v>872</v>
      </c>
      <c r="AE2518" s="48" t="s">
        <v>730</v>
      </c>
      <c r="AF2518" s="48" t="s">
        <v>730</v>
      </c>
      <c r="AG2518" s="48" t="s">
        <v>730</v>
      </c>
      <c r="AH2518" s="48" t="s">
        <v>730</v>
      </c>
      <c r="AI2518" s="48" t="s">
        <v>730</v>
      </c>
      <c r="AJ2518" s="48" t="s">
        <v>730</v>
      </c>
      <c r="AK2518" s="48" t="s">
        <v>730</v>
      </c>
      <c r="AL2518" s="48" t="s">
        <v>731</v>
      </c>
      <c r="AM2518" s="48" t="s">
        <v>731</v>
      </c>
      <c r="AN2518" s="48" t="s">
        <v>872</v>
      </c>
      <c r="AO2518" s="48" t="s">
        <v>872</v>
      </c>
      <c r="AP2518" s="48" t="s">
        <v>872</v>
      </c>
      <c r="AQ2518" s="48" t="s">
        <v>872</v>
      </c>
      <c r="AR2518" s="48" t="s">
        <v>872</v>
      </c>
      <c r="AS2518" s="48" t="s">
        <v>872</v>
      </c>
      <c r="AT2518" s="48" t="s">
        <v>872</v>
      </c>
      <c r="AU2518" s="48" t="s">
        <v>872</v>
      </c>
      <c r="AV2518" s="48" t="s">
        <v>872</v>
      </c>
      <c r="AW2518" s="48" t="s">
        <v>872</v>
      </c>
      <c r="AX2518" s="52" t="s">
        <v>872</v>
      </c>
      <c r="AY2518" s="52" t="s">
        <v>872</v>
      </c>
      <c r="AZ2518" s="49" t="s">
        <v>872</v>
      </c>
    </row>
    <row r="2519" ht="15.75" customHeight="1">
      <c r="A2519" s="40">
        <v>2265.0</v>
      </c>
      <c r="B2519" s="28" t="s">
        <v>6435</v>
      </c>
      <c r="C2519" s="41"/>
      <c r="D2519" s="42">
        <f t="array" ref="D2519">index(systems,match($A2519,INDEX(systems,0,1),),3)</f>
        <v>176.291</v>
      </c>
      <c r="E2519" s="42">
        <f t="array" ref="E2519">index(systems,match($A2519,INDEX(systems,0,1),),4)</f>
        <v>426.722</v>
      </c>
      <c r="F2519" s="43" t="str">
        <f>IFERROR(__xludf.DUMMYFUNCTION("let(row, match($B2519&amp;if($C2519&lt;&gt;"""","" [""&amp;$C2519&amp;""]"",""""),index(nebulae,,2),0),join("","",iferror(round(index(nebulae,row,5)/2,3),1),iferror(round(index(nebulae,row,6)/2,3),1),0))"),"1,1,0")</f>
        <v>1,1,0</v>
      </c>
      <c r="G2519" s="44" t="s">
        <v>6436</v>
      </c>
      <c r="H2519" s="45">
        <f t="array" ref="H2519">let(systemId,match(A2519,index(systems,0,1),),refSystemId,match($H$1,index(systems,0,1),),x,index(systems,systemId,3),y,index(systems,systemId,4),refX,index(systems,refSystemId,3),refY,index(systems,refSystemId,4),round(sqrt((x-refX)^2+(y-refY)^2),3))</f>
        <v>461.704</v>
      </c>
      <c r="I2519" s="60" t="s">
        <v>408</v>
      </c>
      <c r="J2519" s="60" t="s">
        <v>408</v>
      </c>
      <c r="K2519" s="60" t="s">
        <v>408</v>
      </c>
      <c r="L2519" s="41"/>
      <c r="M2519" s="41"/>
      <c r="N2519" s="28" t="s">
        <v>728</v>
      </c>
      <c r="O2519" s="48" t="s">
        <v>728</v>
      </c>
      <c r="P2519" s="48" t="s">
        <v>728</v>
      </c>
      <c r="Q2519" s="48" t="s">
        <v>728</v>
      </c>
      <c r="R2519" s="48" t="s">
        <v>728</v>
      </c>
      <c r="S2519" s="48" t="s">
        <v>728</v>
      </c>
      <c r="T2519" s="48" t="s">
        <v>728</v>
      </c>
      <c r="U2519" s="48" t="s">
        <v>728</v>
      </c>
      <c r="V2519" s="48" t="s">
        <v>728</v>
      </c>
      <c r="W2519" s="48" t="s">
        <v>728</v>
      </c>
      <c r="X2519" s="48" t="s">
        <v>728</v>
      </c>
      <c r="Y2519" s="48" t="s">
        <v>872</v>
      </c>
      <c r="Z2519" s="48" t="s">
        <v>872</v>
      </c>
      <c r="AA2519" s="48" t="s">
        <v>872</v>
      </c>
      <c r="AB2519" s="48" t="s">
        <v>872</v>
      </c>
      <c r="AC2519" s="48" t="s">
        <v>730</v>
      </c>
      <c r="AD2519" s="48" t="s">
        <v>730</v>
      </c>
      <c r="AE2519" s="48" t="s">
        <v>730</v>
      </c>
      <c r="AF2519" s="48" t="s">
        <v>730</v>
      </c>
      <c r="AG2519" s="48" t="s">
        <v>730</v>
      </c>
      <c r="AH2519" s="48" t="s">
        <v>730</v>
      </c>
      <c r="AI2519" s="48" t="s">
        <v>730</v>
      </c>
      <c r="AJ2519" s="48" t="s">
        <v>730</v>
      </c>
      <c r="AK2519" s="48" t="s">
        <v>730</v>
      </c>
      <c r="AL2519" s="48" t="s">
        <v>731</v>
      </c>
      <c r="AM2519" s="48" t="s">
        <v>731</v>
      </c>
      <c r="AN2519" s="48" t="s">
        <v>872</v>
      </c>
      <c r="AO2519" s="48" t="s">
        <v>872</v>
      </c>
      <c r="AP2519" s="48" t="s">
        <v>872</v>
      </c>
      <c r="AQ2519" s="48" t="s">
        <v>872</v>
      </c>
      <c r="AR2519" s="48" t="s">
        <v>872</v>
      </c>
      <c r="AS2519" s="48" t="s">
        <v>872</v>
      </c>
      <c r="AT2519" s="48" t="s">
        <v>872</v>
      </c>
      <c r="AU2519" s="48" t="s">
        <v>872</v>
      </c>
      <c r="AV2519" s="48" t="s">
        <v>872</v>
      </c>
      <c r="AW2519" s="48" t="s">
        <v>872</v>
      </c>
      <c r="AX2519" s="52" t="s">
        <v>872</v>
      </c>
      <c r="AY2519" s="52" t="s">
        <v>872</v>
      </c>
      <c r="AZ2519" s="49" t="s">
        <v>872</v>
      </c>
    </row>
    <row r="2520" ht="15.75" customHeight="1">
      <c r="A2520" s="40">
        <v>2266.0</v>
      </c>
      <c r="B2520" s="28" t="s">
        <v>6437</v>
      </c>
      <c r="C2520" s="41"/>
      <c r="D2520" s="42">
        <f t="array" ref="D2520">index(systems,match($A2520,INDEX(systems,0,1),),3)</f>
        <v>87.88</v>
      </c>
      <c r="E2520" s="42">
        <f t="array" ref="E2520">index(systems,match($A2520,INDEX(systems,0,1),),4)</f>
        <v>-219.985</v>
      </c>
      <c r="F2520" s="43" t="str">
        <f>IFERROR(__xludf.DUMMYFUNCTION("let(row, match($B2520&amp;if($C2520&lt;&gt;"""","" [""&amp;$C2520&amp;""]"",""""),index(nebulae,,2),0),join("","",iferror(round(index(nebulae,row,5)/2,3),1),iferror(round(index(nebulae,row,6)/2,3),1),0))"),"1,1,0")</f>
        <v>1,1,0</v>
      </c>
      <c r="G2520" s="44" t="s">
        <v>6438</v>
      </c>
      <c r="H2520" s="45">
        <f t="array" ref="H2520">let(systemId,match(A2520,index(systems,0,1),),refSystemId,match($H$1,index(systems,0,1),),x,index(systems,systemId,3),y,index(systems,systemId,4),refX,index(systems,refSystemId,3),refY,index(systems,refSystemId,4),round(sqrt((x-refX)^2+(y-refY)^2),3))</f>
        <v>236.889</v>
      </c>
      <c r="I2520" s="41"/>
      <c r="J2520" s="41"/>
      <c r="K2520" s="41"/>
      <c r="L2520" s="41"/>
      <c r="M2520" s="28" t="s">
        <v>756</v>
      </c>
      <c r="N2520" s="28" t="s">
        <v>1217</v>
      </c>
      <c r="O2520" s="48" t="s">
        <v>1217</v>
      </c>
      <c r="P2520" s="48" t="s">
        <v>1217</v>
      </c>
      <c r="Q2520" s="48" t="s">
        <v>1217</v>
      </c>
      <c r="R2520" s="48" t="s">
        <v>1217</v>
      </c>
      <c r="S2520" s="48" t="s">
        <v>1217</v>
      </c>
      <c r="T2520" s="48" t="s">
        <v>1217</v>
      </c>
      <c r="U2520" s="48" t="s">
        <v>1217</v>
      </c>
      <c r="V2520" s="48" t="s">
        <v>1217</v>
      </c>
      <c r="W2520" s="48" t="s">
        <v>1217</v>
      </c>
      <c r="X2520" s="48" t="s">
        <v>1217</v>
      </c>
      <c r="Y2520" s="48" t="s">
        <v>505</v>
      </c>
      <c r="Z2520" s="48" t="s">
        <v>505</v>
      </c>
      <c r="AA2520" s="48" t="s">
        <v>758</v>
      </c>
      <c r="AB2520" s="48" t="s">
        <v>758</v>
      </c>
      <c r="AC2520" s="48" t="s">
        <v>758</v>
      </c>
      <c r="AD2520" s="48" t="s">
        <v>758</v>
      </c>
      <c r="AE2520" s="48" t="s">
        <v>758</v>
      </c>
      <c r="AF2520" s="48" t="s">
        <v>758</v>
      </c>
      <c r="AG2520" s="48" t="s">
        <v>758</v>
      </c>
      <c r="AH2520" s="48" t="s">
        <v>758</v>
      </c>
      <c r="AI2520" s="48" t="s">
        <v>758</v>
      </c>
      <c r="AJ2520" s="48" t="s">
        <v>758</v>
      </c>
      <c r="AK2520" s="48" t="s">
        <v>758</v>
      </c>
      <c r="AL2520" s="48" t="s">
        <v>758</v>
      </c>
      <c r="AM2520" s="48" t="s">
        <v>758</v>
      </c>
      <c r="AN2520" s="48" t="s">
        <v>758</v>
      </c>
      <c r="AO2520" s="48" t="s">
        <v>505</v>
      </c>
      <c r="AP2520" s="48" t="s">
        <v>505</v>
      </c>
      <c r="AQ2520" s="48" t="s">
        <v>2606</v>
      </c>
      <c r="AR2520" s="48" t="s">
        <v>2606</v>
      </c>
      <c r="AS2520" s="48" t="s">
        <v>505</v>
      </c>
      <c r="AT2520" s="48" t="s">
        <v>505</v>
      </c>
      <c r="AU2520" s="48" t="s">
        <v>505</v>
      </c>
      <c r="AV2520" s="48" t="s">
        <v>1650</v>
      </c>
      <c r="AW2520" s="52" t="s">
        <v>1650</v>
      </c>
      <c r="AX2520" s="52" t="s">
        <v>1650</v>
      </c>
      <c r="AY2520" s="52" t="s">
        <v>1650</v>
      </c>
      <c r="AZ2520" s="28" t="s">
        <v>1650</v>
      </c>
    </row>
    <row r="2521" ht="15.75" customHeight="1">
      <c r="A2521" s="40">
        <v>2267.0</v>
      </c>
      <c r="B2521" s="28" t="s">
        <v>6439</v>
      </c>
      <c r="C2521" s="41"/>
      <c r="D2521" s="42">
        <f t="array" ref="D2521">index(systems,match($A2521,INDEX(systems,0,1),),3)</f>
        <v>196.192</v>
      </c>
      <c r="E2521" s="42">
        <f t="array" ref="E2521">index(systems,match($A2521,INDEX(systems,0,1),),4)</f>
        <v>-95.949</v>
      </c>
      <c r="F2521" s="43" t="str">
        <f>IFERROR(__xludf.DUMMYFUNCTION("let(row, match($B2521&amp;if($C2521&lt;&gt;"""","" [""&amp;$C2521&amp;""]"",""""),index(nebulae,,2),0),join("","",iferror(round(index(nebulae,row,5)/2,3),1),iferror(round(index(nebulae,row,6)/2,3),1),0))"),"1,1,0")</f>
        <v>1,1,0</v>
      </c>
      <c r="G2521" s="44" t="s">
        <v>6440</v>
      </c>
      <c r="H2521" s="45">
        <f t="array" ref="H2521">let(systemId,match(A2521,index(systems,0,1),),refSystemId,match($H$1,index(systems,0,1),),x,index(systems,systemId,3),y,index(systems,systemId,4),refX,index(systems,refSystemId,3),refY,index(systems,refSystemId,4),round(sqrt((x-refX)^2+(y-refY)^2),3))</f>
        <v>218.398</v>
      </c>
      <c r="I2521" s="41"/>
      <c r="J2521" s="28" t="s">
        <v>500</v>
      </c>
      <c r="K2521" s="48" t="s">
        <v>500</v>
      </c>
      <c r="L2521" s="48" t="s">
        <v>500</v>
      </c>
      <c r="M2521" s="28" t="s">
        <v>500</v>
      </c>
      <c r="N2521" s="28" t="s">
        <v>555</v>
      </c>
      <c r="O2521" s="48" t="s">
        <v>555</v>
      </c>
      <c r="P2521" s="48" t="s">
        <v>555</v>
      </c>
      <c r="Q2521" s="48" t="s">
        <v>555</v>
      </c>
      <c r="R2521" s="48" t="s">
        <v>555</v>
      </c>
      <c r="S2521" s="48" t="s">
        <v>555</v>
      </c>
      <c r="T2521" s="48" t="s">
        <v>555</v>
      </c>
      <c r="U2521" s="48" t="s">
        <v>555</v>
      </c>
      <c r="V2521" s="48" t="s">
        <v>555</v>
      </c>
      <c r="W2521" s="48" t="s">
        <v>555</v>
      </c>
      <c r="X2521" s="48" t="s">
        <v>555</v>
      </c>
      <c r="Y2521" s="48" t="s">
        <v>992</v>
      </c>
      <c r="Z2521" s="48" t="s">
        <v>992</v>
      </c>
      <c r="AA2521" s="48" t="s">
        <v>993</v>
      </c>
      <c r="AB2521" s="48" t="s">
        <v>993</v>
      </c>
      <c r="AC2521" s="48" t="s">
        <v>993</v>
      </c>
      <c r="AD2521" s="48" t="s">
        <v>993</v>
      </c>
      <c r="AE2521" s="48" t="s">
        <v>993</v>
      </c>
      <c r="AF2521" s="48" t="s">
        <v>993</v>
      </c>
      <c r="AG2521" s="48" t="s">
        <v>993</v>
      </c>
      <c r="AH2521" s="48" t="s">
        <v>993</v>
      </c>
      <c r="AI2521" s="48" t="s">
        <v>993</v>
      </c>
      <c r="AJ2521" s="48" t="s">
        <v>993</v>
      </c>
      <c r="AK2521" s="48" t="s">
        <v>993</v>
      </c>
      <c r="AL2521" s="48" t="s">
        <v>993</v>
      </c>
      <c r="AM2521" s="48" t="s">
        <v>993</v>
      </c>
      <c r="AN2521" s="48" t="s">
        <v>993</v>
      </c>
      <c r="AO2521" s="48" t="s">
        <v>992</v>
      </c>
      <c r="AP2521" s="48" t="s">
        <v>992</v>
      </c>
      <c r="AQ2521" s="48" t="s">
        <v>992</v>
      </c>
      <c r="AR2521" s="48" t="s">
        <v>992</v>
      </c>
      <c r="AS2521" s="48" t="s">
        <v>992</v>
      </c>
      <c r="AT2521" s="48" t="s">
        <v>992</v>
      </c>
      <c r="AU2521" s="48" t="s">
        <v>992</v>
      </c>
      <c r="AV2521" s="48" t="s">
        <v>994</v>
      </c>
      <c r="AW2521" s="48" t="s">
        <v>994</v>
      </c>
      <c r="AX2521" s="48" t="s">
        <v>994</v>
      </c>
      <c r="AY2521" s="48" t="s">
        <v>994</v>
      </c>
      <c r="AZ2521" s="28" t="s">
        <v>994</v>
      </c>
    </row>
    <row r="2522" ht="15.75" customHeight="1">
      <c r="A2522" s="40">
        <v>2268.0</v>
      </c>
      <c r="B2522" s="28" t="s">
        <v>6441</v>
      </c>
      <c r="C2522" s="41"/>
      <c r="D2522" s="42">
        <f t="array" ref="D2522">index(systems,match($A2522,INDEX(systems,0,1),),3)</f>
        <v>422.896</v>
      </c>
      <c r="E2522" s="42">
        <f t="array" ref="E2522">index(systems,match($A2522,INDEX(systems,0,1),),4)</f>
        <v>-412.788</v>
      </c>
      <c r="F2522" s="43" t="str">
        <f>IFERROR(__xludf.DUMMYFUNCTION("let(row, match($B2522&amp;if($C2522&lt;&gt;"""","" [""&amp;$C2522&amp;""]"",""""),index(nebulae,,2),0),join("","",iferror(round(index(nebulae,row,5)/2,3),1),iferror(round(index(nebulae,row,6)/2,3),1),0))"),"1,1,0")</f>
        <v>1,1,0</v>
      </c>
      <c r="G2522" s="44" t="s">
        <v>6442</v>
      </c>
      <c r="H2522" s="45">
        <f t="array" ref="H2522">let(systemId,match(A2522,index(systems,0,1),),refSystemId,match($H$1,index(systems,0,1),),x,index(systems,systemId,3),y,index(systems,systemId,4),refX,index(systems,refSystemId,3),refY,index(systems,refSystemId,4),round(sqrt((x-refX)^2+(y-refY)^2),3))</f>
        <v>590.961</v>
      </c>
      <c r="I2522" s="56" t="s">
        <v>408</v>
      </c>
      <c r="J2522" s="56" t="s">
        <v>408</v>
      </c>
      <c r="K2522" s="56" t="s">
        <v>408</v>
      </c>
      <c r="L2522" s="56" t="s">
        <v>408</v>
      </c>
      <c r="M2522" s="56" t="s">
        <v>408</v>
      </c>
      <c r="N2522" s="56" t="s">
        <v>408</v>
      </c>
      <c r="O2522" s="41"/>
      <c r="P2522" s="48" t="s">
        <v>952</v>
      </c>
      <c r="Q2522" s="48" t="s">
        <v>952</v>
      </c>
      <c r="R2522" s="48" t="s">
        <v>952</v>
      </c>
      <c r="S2522" s="48" t="s">
        <v>952</v>
      </c>
      <c r="T2522" s="48" t="s">
        <v>952</v>
      </c>
      <c r="U2522" s="48" t="s">
        <v>952</v>
      </c>
      <c r="V2522" s="48" t="s">
        <v>952</v>
      </c>
      <c r="W2522" s="48" t="s">
        <v>952</v>
      </c>
      <c r="X2522" s="48" t="s">
        <v>422</v>
      </c>
      <c r="Y2522" s="48" t="s">
        <v>422</v>
      </c>
      <c r="Z2522" s="48" t="s">
        <v>422</v>
      </c>
      <c r="AA2522" s="48" t="s">
        <v>422</v>
      </c>
      <c r="AB2522" s="48" t="s">
        <v>422</v>
      </c>
      <c r="AC2522" s="48" t="s">
        <v>422</v>
      </c>
      <c r="AD2522" s="48" t="s">
        <v>422</v>
      </c>
      <c r="AE2522" s="48" t="s">
        <v>422</v>
      </c>
      <c r="AF2522" s="48" t="s">
        <v>422</v>
      </c>
      <c r="AG2522" s="48" t="s">
        <v>422</v>
      </c>
      <c r="AH2522" s="48" t="s">
        <v>422</v>
      </c>
      <c r="AI2522" s="48" t="s">
        <v>422</v>
      </c>
      <c r="AJ2522" s="48" t="s">
        <v>422</v>
      </c>
      <c r="AK2522" s="48" t="s">
        <v>422</v>
      </c>
      <c r="AL2522" s="48" t="s">
        <v>422</v>
      </c>
      <c r="AM2522" s="48" t="s">
        <v>422</v>
      </c>
      <c r="AN2522" s="48" t="s">
        <v>422</v>
      </c>
      <c r="AO2522" s="48" t="s">
        <v>422</v>
      </c>
      <c r="AP2522" s="48" t="s">
        <v>422</v>
      </c>
      <c r="AQ2522" s="48" t="s">
        <v>422</v>
      </c>
      <c r="AR2522" s="48" t="s">
        <v>422</v>
      </c>
      <c r="AS2522" s="48" t="s">
        <v>422</v>
      </c>
      <c r="AT2522" s="48" t="s">
        <v>422</v>
      </c>
      <c r="AU2522" s="48" t="s">
        <v>422</v>
      </c>
      <c r="AV2522" s="48" t="s">
        <v>422</v>
      </c>
      <c r="AW2522" s="48" t="s">
        <v>422</v>
      </c>
      <c r="AX2522" s="48" t="s">
        <v>422</v>
      </c>
      <c r="AY2522" s="48" t="s">
        <v>422</v>
      </c>
      <c r="AZ2522" s="28" t="s">
        <v>422</v>
      </c>
    </row>
    <row r="2523" ht="15.75" customHeight="1">
      <c r="A2523" s="40">
        <v>2269.0</v>
      </c>
      <c r="B2523" s="28" t="s">
        <v>6443</v>
      </c>
      <c r="C2523" s="41"/>
      <c r="D2523" s="42">
        <f t="array" ref="D2523">index(systems,match($A2523,INDEX(systems,0,1),),3)</f>
        <v>-22.763</v>
      </c>
      <c r="E2523" s="42">
        <f t="array" ref="E2523">index(systems,match($A2523,INDEX(systems,0,1),),4)</f>
        <v>-129.785</v>
      </c>
      <c r="F2523" s="43" t="str">
        <f>IFERROR(__xludf.DUMMYFUNCTION("let(row, match($B2523&amp;if($C2523&lt;&gt;"""","" [""&amp;$C2523&amp;""]"",""""),index(nebulae,,2),0),join("","",iferror(round(index(nebulae,row,5)/2,3),1),iferror(round(index(nebulae,row,6)/2,3),1),0))"),"1,1,0")</f>
        <v>1,1,0</v>
      </c>
      <c r="G2523" s="44" t="s">
        <v>6444</v>
      </c>
      <c r="H2523" s="45">
        <f t="array" ref="H2523">let(systemId,match(A2523,index(systems,0,1),),refSystemId,match($H$1,index(systems,0,1),),x,index(systems,systemId,3),y,index(systems,systemId,4),refX,index(systems,refSystemId,3),refY,index(systems,refSystemId,4),round(sqrt((x-refX)^2+(y-refY)^2),3))</f>
        <v>131.766</v>
      </c>
      <c r="I2523" s="46" t="s">
        <v>408</v>
      </c>
      <c r="J2523" s="47" t="s">
        <v>408</v>
      </c>
      <c r="K2523" s="48" t="s">
        <v>408</v>
      </c>
      <c r="L2523" s="48" t="s">
        <v>408</v>
      </c>
      <c r="M2523" s="28" t="s">
        <v>408</v>
      </c>
      <c r="N2523" s="28" t="s">
        <v>408</v>
      </c>
      <c r="O2523" s="41"/>
      <c r="P2523" s="48" t="s">
        <v>519</v>
      </c>
      <c r="Q2523" s="48" t="s">
        <v>519</v>
      </c>
      <c r="R2523" s="48" t="s">
        <v>519</v>
      </c>
      <c r="S2523" s="48" t="s">
        <v>519</v>
      </c>
      <c r="T2523" s="48" t="s">
        <v>536</v>
      </c>
      <c r="U2523" s="48" t="s">
        <v>560</v>
      </c>
      <c r="V2523" s="48" t="s">
        <v>560</v>
      </c>
      <c r="W2523" s="48" t="s">
        <v>560</v>
      </c>
      <c r="X2523" s="48" t="s">
        <v>560</v>
      </c>
      <c r="Y2523" s="48" t="s">
        <v>560</v>
      </c>
      <c r="Z2523" s="48" t="s">
        <v>560</v>
      </c>
      <c r="AA2523" s="48" t="s">
        <v>560</v>
      </c>
      <c r="AB2523" s="48" t="s">
        <v>560</v>
      </c>
      <c r="AC2523" s="48" t="s">
        <v>560</v>
      </c>
      <c r="AD2523" s="48" t="s">
        <v>560</v>
      </c>
      <c r="AE2523" s="48" t="s">
        <v>560</v>
      </c>
      <c r="AF2523" s="48" t="s">
        <v>560</v>
      </c>
      <c r="AG2523" s="48" t="s">
        <v>560</v>
      </c>
      <c r="AH2523" s="48" t="s">
        <v>560</v>
      </c>
      <c r="AI2523" s="48" t="s">
        <v>560</v>
      </c>
      <c r="AJ2523" s="48" t="s">
        <v>560</v>
      </c>
      <c r="AK2523" s="48" t="s">
        <v>560</v>
      </c>
      <c r="AL2523" s="48" t="s">
        <v>560</v>
      </c>
      <c r="AM2523" s="48" t="s">
        <v>560</v>
      </c>
      <c r="AN2523" s="48" t="s">
        <v>560</v>
      </c>
      <c r="AO2523" s="48" t="s">
        <v>560</v>
      </c>
      <c r="AP2523" s="48" t="s">
        <v>560</v>
      </c>
      <c r="AQ2523" s="48" t="s">
        <v>560</v>
      </c>
      <c r="AR2523" s="48" t="s">
        <v>560</v>
      </c>
      <c r="AS2523" s="48" t="s">
        <v>418</v>
      </c>
      <c r="AT2523" s="48" t="s">
        <v>418</v>
      </c>
      <c r="AU2523" s="48" t="s">
        <v>418</v>
      </c>
      <c r="AV2523" s="48" t="s">
        <v>1048</v>
      </c>
      <c r="AW2523" s="48" t="s">
        <v>1048</v>
      </c>
      <c r="AX2523" s="48" t="s">
        <v>1049</v>
      </c>
      <c r="AY2523" s="48" t="s">
        <v>1049</v>
      </c>
      <c r="AZ2523" s="51" t="s">
        <v>1049</v>
      </c>
    </row>
    <row r="2524" ht="15.75" customHeight="1">
      <c r="A2524" s="40">
        <v>2270.0</v>
      </c>
      <c r="B2524" s="28" t="s">
        <v>6445</v>
      </c>
      <c r="C2524" s="41"/>
      <c r="D2524" s="42">
        <f t="array" ref="D2524">index(systems,match($A2524,INDEX(systems,0,1),),3)</f>
        <v>34.37</v>
      </c>
      <c r="E2524" s="42">
        <f t="array" ref="E2524">index(systems,match($A2524,INDEX(systems,0,1),),4)</f>
        <v>-115.809</v>
      </c>
      <c r="F2524" s="43" t="str">
        <f>IFERROR(__xludf.DUMMYFUNCTION("let(row, match($B2524&amp;if($C2524&lt;&gt;"""","" [""&amp;$C2524&amp;""]"",""""),index(nebulae,,2),0),join("","",iferror(round(index(nebulae,row,5)/2,3),1),iferror(round(index(nebulae,row,6)/2,3),1),0))"),"1,1,0")</f>
        <v>1,1,0</v>
      </c>
      <c r="G2524" s="44" t="s">
        <v>6446</v>
      </c>
      <c r="H2524" s="45">
        <f t="array" ref="H2524">let(systemId,match(A2524,index(systems,0,1),),refSystemId,match($H$1,index(systems,0,1),),x,index(systems,systemId,3),y,index(systems,systemId,4),refX,index(systems,refSystemId,3),refY,index(systems,refSystemId,4),round(sqrt((x-refX)^2+(y-refY)^2),3))</f>
        <v>120.802</v>
      </c>
      <c r="I2524" s="46" t="s">
        <v>408</v>
      </c>
      <c r="J2524" s="47" t="s">
        <v>408</v>
      </c>
      <c r="K2524" s="47" t="s">
        <v>408</v>
      </c>
      <c r="L2524" s="46" t="s">
        <v>408</v>
      </c>
      <c r="M2524" s="46" t="s">
        <v>408</v>
      </c>
      <c r="N2524" s="28" t="s">
        <v>408</v>
      </c>
      <c r="O2524" s="41"/>
      <c r="P2524" s="48" t="s">
        <v>2009</v>
      </c>
      <c r="Q2524" s="48" t="s">
        <v>2009</v>
      </c>
      <c r="R2524" s="48" t="s">
        <v>2009</v>
      </c>
      <c r="S2524" s="48" t="s">
        <v>2009</v>
      </c>
      <c r="T2524" s="48" t="s">
        <v>2009</v>
      </c>
      <c r="U2524" s="48" t="s">
        <v>2009</v>
      </c>
      <c r="V2524" s="48" t="s">
        <v>2009</v>
      </c>
      <c r="W2524" s="48" t="s">
        <v>2009</v>
      </c>
      <c r="X2524" s="48" t="s">
        <v>2009</v>
      </c>
      <c r="Y2524" s="48" t="s">
        <v>2004</v>
      </c>
      <c r="Z2524" s="48" t="s">
        <v>2005</v>
      </c>
      <c r="AA2524" s="48" t="s">
        <v>2006</v>
      </c>
      <c r="AB2524" s="48" t="s">
        <v>2006</v>
      </c>
      <c r="AC2524" s="48" t="s">
        <v>2006</v>
      </c>
      <c r="AD2524" s="48" t="s">
        <v>2006</v>
      </c>
      <c r="AE2524" s="48" t="s">
        <v>2006</v>
      </c>
      <c r="AF2524" s="48" t="s">
        <v>2006</v>
      </c>
      <c r="AG2524" s="48" t="s">
        <v>2006</v>
      </c>
      <c r="AH2524" s="48" t="s">
        <v>2380</v>
      </c>
      <c r="AI2524" s="48" t="s">
        <v>2380</v>
      </c>
      <c r="AJ2524" s="48" t="s">
        <v>2380</v>
      </c>
      <c r="AK2524" s="48" t="s">
        <v>2380</v>
      </c>
      <c r="AL2524" s="48" t="s">
        <v>2380</v>
      </c>
      <c r="AM2524" s="48" t="s">
        <v>2380</v>
      </c>
      <c r="AN2524" s="48" t="s">
        <v>1774</v>
      </c>
      <c r="AO2524" s="48" t="s">
        <v>1774</v>
      </c>
      <c r="AP2524" s="48" t="s">
        <v>1774</v>
      </c>
      <c r="AQ2524" s="48" t="s">
        <v>1774</v>
      </c>
      <c r="AR2524" s="48" t="s">
        <v>1774</v>
      </c>
      <c r="AS2524" s="48" t="s">
        <v>1774</v>
      </c>
      <c r="AT2524" s="48" t="s">
        <v>766</v>
      </c>
      <c r="AU2524" s="48" t="s">
        <v>766</v>
      </c>
      <c r="AV2524" s="56" t="s">
        <v>766</v>
      </c>
      <c r="AW2524" s="56" t="s">
        <v>2381</v>
      </c>
      <c r="AX2524" s="56" t="s">
        <v>2004</v>
      </c>
      <c r="AY2524" s="56" t="s">
        <v>2004</v>
      </c>
      <c r="AZ2524" s="51" t="s">
        <v>2004</v>
      </c>
    </row>
    <row r="2525" ht="15.75" customHeight="1">
      <c r="A2525" s="40">
        <v>2271.0</v>
      </c>
      <c r="B2525" s="28" t="s">
        <v>6447</v>
      </c>
      <c r="C2525" s="41"/>
      <c r="D2525" s="42">
        <f t="array" ref="D2525">index(systems,match($A2525,INDEX(systems,0,1),),3)</f>
        <v>-27.284</v>
      </c>
      <c r="E2525" s="42">
        <f t="array" ref="E2525">index(systems,match($A2525,INDEX(systems,0,1),),4)</f>
        <v>-406.942</v>
      </c>
      <c r="F2525" s="43" t="str">
        <f>IFERROR(__xludf.DUMMYFUNCTION("let(row, match($B2525&amp;if($C2525&lt;&gt;"""","" [""&amp;$C2525&amp;""]"",""""),index(nebulae,,2),0),join("","",iferror(round(index(nebulae,row,5)/2,3),1),iferror(round(index(nebulae,row,6)/2,3),1),0))"),"1,1,0")</f>
        <v>1,1,0</v>
      </c>
      <c r="G2525" s="44" t="s">
        <v>6448</v>
      </c>
      <c r="H2525" s="45">
        <f t="array" ref="H2525">let(systemId,match(A2525,index(systems,0,1),),refSystemId,match($H$1,index(systems,0,1),),x,index(systems,systemId,3),y,index(systems,systemId,4),refX,index(systems,refSystemId,3),refY,index(systems,refSystemId,4),round(sqrt((x-refX)^2+(y-refY)^2),3))</f>
        <v>407.856</v>
      </c>
      <c r="I2525" s="28" t="s">
        <v>408</v>
      </c>
      <c r="J2525" s="28" t="s">
        <v>408</v>
      </c>
      <c r="K2525" s="28" t="s">
        <v>408</v>
      </c>
      <c r="L2525" s="28" t="s">
        <v>408</v>
      </c>
      <c r="M2525" s="28" t="s">
        <v>408</v>
      </c>
      <c r="N2525" s="28" t="s">
        <v>408</v>
      </c>
      <c r="O2525" s="41"/>
      <c r="P2525" s="48" t="s">
        <v>617</v>
      </c>
      <c r="Q2525" s="48" t="s">
        <v>617</v>
      </c>
      <c r="R2525" s="48" t="s">
        <v>617</v>
      </c>
      <c r="S2525" s="48" t="s">
        <v>617</v>
      </c>
      <c r="T2525" s="48" t="s">
        <v>617</v>
      </c>
      <c r="U2525" s="48" t="s">
        <v>617</v>
      </c>
      <c r="V2525" s="52" t="s">
        <v>617</v>
      </c>
      <c r="W2525" s="52" t="s">
        <v>617</v>
      </c>
      <c r="X2525" s="52" t="s">
        <v>617</v>
      </c>
      <c r="Y2525" s="48" t="s">
        <v>422</v>
      </c>
      <c r="Z2525" s="48" t="s">
        <v>422</v>
      </c>
      <c r="AA2525" s="48" t="s">
        <v>422</v>
      </c>
      <c r="AB2525" s="48" t="s">
        <v>422</v>
      </c>
      <c r="AC2525" s="48" t="s">
        <v>422</v>
      </c>
      <c r="AD2525" s="48" t="s">
        <v>422</v>
      </c>
      <c r="AE2525" s="48" t="s">
        <v>422</v>
      </c>
      <c r="AF2525" s="48" t="s">
        <v>422</v>
      </c>
      <c r="AG2525" s="48" t="s">
        <v>422</v>
      </c>
      <c r="AH2525" s="48" t="s">
        <v>422</v>
      </c>
      <c r="AI2525" s="52" t="s">
        <v>422</v>
      </c>
      <c r="AJ2525" s="52" t="s">
        <v>422</v>
      </c>
      <c r="AK2525" s="52" t="s">
        <v>422</v>
      </c>
      <c r="AL2525" s="52" t="s">
        <v>422</v>
      </c>
      <c r="AM2525" s="52" t="s">
        <v>422</v>
      </c>
      <c r="AN2525" s="52" t="s">
        <v>422</v>
      </c>
      <c r="AO2525" s="52" t="s">
        <v>422</v>
      </c>
      <c r="AP2525" s="48" t="s">
        <v>422</v>
      </c>
      <c r="AQ2525" s="52" t="s">
        <v>422</v>
      </c>
      <c r="AR2525" s="48" t="s">
        <v>422</v>
      </c>
      <c r="AS2525" s="48" t="s">
        <v>422</v>
      </c>
      <c r="AT2525" s="48" t="s">
        <v>422</v>
      </c>
      <c r="AU2525" s="48" t="s">
        <v>422</v>
      </c>
      <c r="AV2525" s="48" t="s">
        <v>422</v>
      </c>
      <c r="AW2525" s="48" t="s">
        <v>422</v>
      </c>
      <c r="AX2525" s="48" t="s">
        <v>422</v>
      </c>
      <c r="AY2525" s="48" t="s">
        <v>422</v>
      </c>
      <c r="AZ2525" s="28" t="s">
        <v>422</v>
      </c>
    </row>
    <row r="2526" ht="15.75" customHeight="1">
      <c r="A2526" s="40">
        <v>2272.0</v>
      </c>
      <c r="B2526" s="28" t="s">
        <v>6449</v>
      </c>
      <c r="C2526" s="41"/>
      <c r="D2526" s="42">
        <f t="array" ref="D2526">index(systems,match($A2526,INDEX(systems,0,1),),3)</f>
        <v>-82.36</v>
      </c>
      <c r="E2526" s="42">
        <f t="array" ref="E2526">index(systems,match($A2526,INDEX(systems,0,1),),4)</f>
        <v>62.765</v>
      </c>
      <c r="F2526" s="43" t="str">
        <f>IFERROR(__xludf.DUMMYFUNCTION("let(row, match($B2526&amp;if($C2526&lt;&gt;"""","" [""&amp;$C2526&amp;""]"",""""),index(nebulae,,2),0),join("","",iferror(round(index(nebulae,row,5)/2,3),1),iferror(round(index(nebulae,row,6)/2,3),1),0))"),"1,1,0")</f>
        <v>1,1,0</v>
      </c>
      <c r="G2526" s="44" t="s">
        <v>6450</v>
      </c>
      <c r="H2526" s="45">
        <f t="array" ref="H2526">let(systemId,match(A2526,index(systems,0,1),),refSystemId,match($H$1,index(systems,0,1),),x,index(systems,systemId,3),y,index(systems,systemId,4),refX,index(systems,refSystemId,3),refY,index(systems,refSystemId,4),round(sqrt((x-refX)^2+(y-refY)^2),3))</f>
        <v>103.55</v>
      </c>
      <c r="I2526" s="28" t="s">
        <v>418</v>
      </c>
      <c r="J2526" s="41"/>
      <c r="K2526" s="41"/>
      <c r="L2526" s="28" t="s">
        <v>523</v>
      </c>
      <c r="M2526" s="48" t="s">
        <v>524</v>
      </c>
      <c r="N2526" s="28" t="s">
        <v>526</v>
      </c>
      <c r="O2526" s="48" t="s">
        <v>526</v>
      </c>
      <c r="P2526" s="48" t="s">
        <v>526</v>
      </c>
      <c r="Q2526" s="48" t="s">
        <v>526</v>
      </c>
      <c r="R2526" s="48" t="s">
        <v>526</v>
      </c>
      <c r="S2526" s="48" t="s">
        <v>526</v>
      </c>
      <c r="T2526" s="48" t="s">
        <v>526</v>
      </c>
      <c r="U2526" s="48" t="s">
        <v>526</v>
      </c>
      <c r="V2526" s="48" t="s">
        <v>526</v>
      </c>
      <c r="W2526" s="48" t="s">
        <v>526</v>
      </c>
      <c r="X2526" s="48" t="s">
        <v>526</v>
      </c>
      <c r="Y2526" s="48" t="s">
        <v>526</v>
      </c>
      <c r="Z2526" s="48" t="s">
        <v>526</v>
      </c>
      <c r="AA2526" s="48" t="s">
        <v>2163</v>
      </c>
      <c r="AB2526" s="48" t="s">
        <v>2163</v>
      </c>
      <c r="AC2526" s="48" t="s">
        <v>2163</v>
      </c>
      <c r="AD2526" s="48" t="s">
        <v>2163</v>
      </c>
      <c r="AE2526" s="48" t="s">
        <v>2163</v>
      </c>
      <c r="AF2526" s="48" t="s">
        <v>2163</v>
      </c>
      <c r="AG2526" s="48" t="s">
        <v>2163</v>
      </c>
      <c r="AH2526" s="48" t="s">
        <v>2164</v>
      </c>
      <c r="AI2526" s="48" t="s">
        <v>828</v>
      </c>
      <c r="AJ2526" s="48" t="s">
        <v>828</v>
      </c>
      <c r="AK2526" s="48" t="s">
        <v>828</v>
      </c>
      <c r="AL2526" s="48" t="s">
        <v>828</v>
      </c>
      <c r="AM2526" s="48" t="s">
        <v>828</v>
      </c>
      <c r="AN2526" s="48" t="s">
        <v>828</v>
      </c>
      <c r="AO2526" s="48" t="s">
        <v>828</v>
      </c>
      <c r="AP2526" s="48" t="s">
        <v>828</v>
      </c>
      <c r="AQ2526" s="48" t="s">
        <v>828</v>
      </c>
      <c r="AR2526" s="48" t="s">
        <v>828</v>
      </c>
      <c r="AS2526" s="52" t="s">
        <v>833</v>
      </c>
      <c r="AT2526" s="52" t="s">
        <v>833</v>
      </c>
      <c r="AU2526" s="52" t="s">
        <v>833</v>
      </c>
      <c r="AV2526" s="48" t="s">
        <v>833</v>
      </c>
      <c r="AW2526" s="48" t="s">
        <v>418</v>
      </c>
      <c r="AX2526" s="48" t="s">
        <v>417</v>
      </c>
      <c r="AY2526" s="48" t="s">
        <v>417</v>
      </c>
      <c r="AZ2526" s="28" t="s">
        <v>530</v>
      </c>
    </row>
    <row r="2527" ht="15.75" customHeight="1">
      <c r="A2527" s="40">
        <v>2273.0</v>
      </c>
      <c r="B2527" s="28" t="s">
        <v>6451</v>
      </c>
      <c r="C2527" s="41"/>
      <c r="D2527" s="42">
        <f t="array" ref="D2527">index(systems,match($A2527,INDEX(systems,0,1),),3)</f>
        <v>-81.943</v>
      </c>
      <c r="E2527" s="42">
        <f t="array" ref="E2527">index(systems,match($A2527,INDEX(systems,0,1),),4)</f>
        <v>361.586</v>
      </c>
      <c r="F2527" s="43" t="str">
        <f>IFERROR(__xludf.DUMMYFUNCTION("let(row, match($B2527&amp;if($C2527&lt;&gt;"""","" [""&amp;$C2527&amp;""]"",""""),index(nebulae,,2),0),join("","",iferror(round(index(nebulae,row,5)/2,3),1),iferror(round(index(nebulae,row,6)/2,3),1),0))"),"1,1,0")</f>
        <v>1,1,0</v>
      </c>
      <c r="G2527" s="44" t="s">
        <v>6452</v>
      </c>
      <c r="H2527" s="45">
        <f t="array" ref="H2527">let(systemId,match(A2527,index(systems,0,1),),refSystemId,match($H$1,index(systems,0,1),),x,index(systems,systemId,3),y,index(systems,systemId,4),refX,index(systems,refSystemId,3),refY,index(systems,refSystemId,4),round(sqrt((x-refX)^2+(y-refY)^2),3))</f>
        <v>370.755</v>
      </c>
      <c r="I2527" s="41"/>
      <c r="J2527" s="41"/>
      <c r="K2527" s="41"/>
      <c r="L2527" s="41"/>
      <c r="M2527" s="41"/>
      <c r="N2527" s="28" t="s">
        <v>902</v>
      </c>
      <c r="O2527" s="48" t="s">
        <v>902</v>
      </c>
      <c r="P2527" s="48" t="s">
        <v>902</v>
      </c>
      <c r="Q2527" s="48" t="s">
        <v>902</v>
      </c>
      <c r="R2527" s="48" t="s">
        <v>902</v>
      </c>
      <c r="S2527" s="48" t="s">
        <v>902</v>
      </c>
      <c r="T2527" s="48" t="s">
        <v>902</v>
      </c>
      <c r="U2527" s="48" t="s">
        <v>902</v>
      </c>
      <c r="V2527" s="48" t="s">
        <v>902</v>
      </c>
      <c r="W2527" s="48" t="s">
        <v>902</v>
      </c>
      <c r="X2527" s="48" t="s">
        <v>902</v>
      </c>
      <c r="Y2527" s="48" t="s">
        <v>902</v>
      </c>
      <c r="Z2527" s="48" t="s">
        <v>902</v>
      </c>
      <c r="AA2527" s="48" t="s">
        <v>976</v>
      </c>
      <c r="AB2527" s="48" t="s">
        <v>976</v>
      </c>
      <c r="AC2527" s="48" t="s">
        <v>976</v>
      </c>
      <c r="AD2527" s="48" t="s">
        <v>417</v>
      </c>
      <c r="AE2527" s="48" t="s">
        <v>417</v>
      </c>
      <c r="AF2527" s="48" t="s">
        <v>417</v>
      </c>
      <c r="AG2527" s="48" t="s">
        <v>417</v>
      </c>
      <c r="AH2527" s="48" t="s">
        <v>417</v>
      </c>
      <c r="AI2527" s="48" t="s">
        <v>417</v>
      </c>
      <c r="AJ2527" s="48" t="s">
        <v>417</v>
      </c>
      <c r="AK2527" s="48" t="s">
        <v>417</v>
      </c>
      <c r="AL2527" s="48" t="s">
        <v>417</v>
      </c>
      <c r="AM2527" s="48" t="s">
        <v>417</v>
      </c>
      <c r="AN2527" s="48" t="s">
        <v>417</v>
      </c>
      <c r="AO2527" s="48" t="s">
        <v>417</v>
      </c>
      <c r="AP2527" s="48" t="s">
        <v>417</v>
      </c>
      <c r="AQ2527" s="48" t="s">
        <v>850</v>
      </c>
      <c r="AR2527" s="48" t="s">
        <v>850</v>
      </c>
      <c r="AS2527" s="48" t="s">
        <v>850</v>
      </c>
      <c r="AT2527" s="48" t="s">
        <v>850</v>
      </c>
      <c r="AU2527" s="48" t="s">
        <v>850</v>
      </c>
      <c r="AV2527" s="48" t="s">
        <v>850</v>
      </c>
      <c r="AW2527" s="48" t="s">
        <v>850</v>
      </c>
      <c r="AX2527" s="48" t="s">
        <v>850</v>
      </c>
      <c r="AY2527" s="48" t="s">
        <v>850</v>
      </c>
      <c r="AZ2527" s="51" t="s">
        <v>850</v>
      </c>
    </row>
    <row r="2528" ht="15.75" customHeight="1">
      <c r="A2528" s="40">
        <v>2274.0</v>
      </c>
      <c r="B2528" s="28" t="s">
        <v>6453</v>
      </c>
      <c r="C2528" s="41"/>
      <c r="D2528" s="42">
        <f t="array" ref="D2528">index(systems,match($A2528,INDEX(systems,0,1),),3)</f>
        <v>212.22</v>
      </c>
      <c r="E2528" s="42">
        <f t="array" ref="E2528">index(systems,match($A2528,INDEX(systems,0,1),),4)</f>
        <v>-220.281</v>
      </c>
      <c r="F2528" s="43" t="str">
        <f>IFERROR(__xludf.DUMMYFUNCTION("let(row, match($B2528&amp;if($C2528&lt;&gt;"""","" [""&amp;$C2528&amp;""]"",""""),index(nebulae,,2),0),join("","",iferror(round(index(nebulae,row,5)/2,3),1),iferror(round(index(nebulae,row,6)/2,3),1),0))"),"1,1,0")</f>
        <v>1,1,0</v>
      </c>
      <c r="G2528" s="44" t="s">
        <v>6454</v>
      </c>
      <c r="H2528" s="45">
        <f t="array" ref="H2528">let(systemId,match(A2528,index(systems,0,1),),refSystemId,match($H$1,index(systems,0,1),),x,index(systems,systemId,3),y,index(systems,systemId,4),refX,index(systems,refSystemId,3),refY,index(systems,refSystemId,4),round(sqrt((x-refX)^2+(y-refY)^2),3))</f>
        <v>305.878</v>
      </c>
      <c r="I2528" s="28" t="s">
        <v>408</v>
      </c>
      <c r="J2528" s="28" t="s">
        <v>408</v>
      </c>
      <c r="K2528" s="41"/>
      <c r="L2528" s="41"/>
      <c r="M2528" s="41"/>
      <c r="N2528" s="28" t="s">
        <v>491</v>
      </c>
      <c r="O2528" s="48" t="s">
        <v>491</v>
      </c>
      <c r="P2528" s="48" t="s">
        <v>491</v>
      </c>
      <c r="Q2528" s="48" t="s">
        <v>491</v>
      </c>
      <c r="R2528" s="48" t="s">
        <v>491</v>
      </c>
      <c r="S2528" s="48" t="s">
        <v>491</v>
      </c>
      <c r="T2528" s="48" t="s">
        <v>491</v>
      </c>
      <c r="U2528" s="48" t="s">
        <v>1013</v>
      </c>
      <c r="V2528" s="48" t="s">
        <v>1013</v>
      </c>
      <c r="W2528" s="48" t="s">
        <v>1013</v>
      </c>
      <c r="X2528" s="48" t="s">
        <v>1013</v>
      </c>
      <c r="Y2528" s="48" t="s">
        <v>1669</v>
      </c>
      <c r="Z2528" s="48" t="s">
        <v>1669</v>
      </c>
      <c r="AA2528" s="48" t="s">
        <v>1670</v>
      </c>
      <c r="AB2528" s="48" t="s">
        <v>1670</v>
      </c>
      <c r="AC2528" s="48" t="s">
        <v>1670</v>
      </c>
      <c r="AD2528" s="48" t="s">
        <v>1670</v>
      </c>
      <c r="AE2528" s="48" t="s">
        <v>1670</v>
      </c>
      <c r="AF2528" s="48" t="s">
        <v>1670</v>
      </c>
      <c r="AG2528" s="48" t="s">
        <v>1670</v>
      </c>
      <c r="AH2528" s="48" t="s">
        <v>1670</v>
      </c>
      <c r="AI2528" s="48" t="s">
        <v>1670</v>
      </c>
      <c r="AJ2528" s="48" t="s">
        <v>1670</v>
      </c>
      <c r="AK2528" s="48" t="s">
        <v>1670</v>
      </c>
      <c r="AL2528" s="48" t="s">
        <v>1670</v>
      </c>
      <c r="AM2528" s="48" t="s">
        <v>1670</v>
      </c>
      <c r="AN2528" s="48" t="s">
        <v>1670</v>
      </c>
      <c r="AO2528" s="48" t="s">
        <v>1669</v>
      </c>
      <c r="AP2528" s="48" t="s">
        <v>1669</v>
      </c>
      <c r="AQ2528" s="48" t="s">
        <v>1669</v>
      </c>
      <c r="AR2528" s="48" t="s">
        <v>1669</v>
      </c>
      <c r="AS2528" s="48" t="s">
        <v>1669</v>
      </c>
      <c r="AT2528" s="48" t="s">
        <v>1669</v>
      </c>
      <c r="AU2528" s="48" t="s">
        <v>1669</v>
      </c>
      <c r="AV2528" s="48" t="s">
        <v>1297</v>
      </c>
      <c r="AW2528" s="48" t="s">
        <v>1297</v>
      </c>
      <c r="AX2528" s="48" t="s">
        <v>2066</v>
      </c>
      <c r="AY2528" s="48" t="s">
        <v>1297</v>
      </c>
      <c r="AZ2528" s="28" t="s">
        <v>1297</v>
      </c>
    </row>
    <row r="2529" ht="15.75" customHeight="1">
      <c r="A2529" s="40">
        <v>2275.0</v>
      </c>
      <c r="B2529" s="28" t="s">
        <v>6455</v>
      </c>
      <c r="C2529" s="41"/>
      <c r="D2529" s="42">
        <f t="array" ref="D2529">index(systems,match($A2529,INDEX(systems,0,1),),3)</f>
        <v>-74.451</v>
      </c>
      <c r="E2529" s="42">
        <f t="array" ref="E2529">index(systems,match($A2529,INDEX(systems,0,1),),4)</f>
        <v>-161.607</v>
      </c>
      <c r="F2529" s="43" t="str">
        <f>IFERROR(__xludf.DUMMYFUNCTION("let(row, match($B2529&amp;if($C2529&lt;&gt;"""","" [""&amp;$C2529&amp;""]"",""""),index(nebulae,,2),0),join("","",iferror(round(index(nebulae,row,5)/2,3),1),iferror(round(index(nebulae,row,6)/2,3),1),0))"),"1,1,0")</f>
        <v>1,1,0</v>
      </c>
      <c r="G2529" s="44" t="s">
        <v>6456</v>
      </c>
      <c r="H2529" s="45">
        <f t="array" ref="H2529">let(systemId,match(A2529,index(systems,0,1),),refSystemId,match($H$1,index(systems,0,1),),x,index(systems,systemId,3),y,index(systems,systemId,4),refX,index(systems,refSystemId,3),refY,index(systems,refSystemId,4),round(sqrt((x-refX)^2+(y-refY)^2),3))</f>
        <v>177.932</v>
      </c>
      <c r="I2529" s="28" t="s">
        <v>418</v>
      </c>
      <c r="J2529" s="41"/>
      <c r="K2529" s="41"/>
      <c r="L2529" s="41"/>
      <c r="M2529" s="28" t="s">
        <v>560</v>
      </c>
      <c r="N2529" s="28" t="s">
        <v>1121</v>
      </c>
      <c r="O2529" s="48" t="s">
        <v>1121</v>
      </c>
      <c r="P2529" s="48" t="s">
        <v>1121</v>
      </c>
      <c r="Q2529" s="48" t="s">
        <v>1121</v>
      </c>
      <c r="R2529" s="48" t="s">
        <v>1121</v>
      </c>
      <c r="S2529" s="48" t="s">
        <v>1121</v>
      </c>
      <c r="T2529" s="48" t="s">
        <v>560</v>
      </c>
      <c r="U2529" s="48" t="s">
        <v>2046</v>
      </c>
      <c r="V2529" s="48" t="s">
        <v>2046</v>
      </c>
      <c r="W2529" s="48" t="s">
        <v>2046</v>
      </c>
      <c r="X2529" s="48" t="s">
        <v>2046</v>
      </c>
      <c r="Y2529" s="48" t="s">
        <v>560</v>
      </c>
      <c r="Z2529" s="48" t="s">
        <v>560</v>
      </c>
      <c r="AA2529" s="48" t="s">
        <v>560</v>
      </c>
      <c r="AB2529" s="48" t="s">
        <v>560</v>
      </c>
      <c r="AC2529" s="48" t="s">
        <v>560</v>
      </c>
      <c r="AD2529" s="48" t="s">
        <v>560</v>
      </c>
      <c r="AE2529" s="48" t="s">
        <v>560</v>
      </c>
      <c r="AF2529" s="48" t="s">
        <v>560</v>
      </c>
      <c r="AG2529" s="48" t="s">
        <v>560</v>
      </c>
      <c r="AH2529" s="48" t="s">
        <v>560</v>
      </c>
      <c r="AI2529" s="48" t="s">
        <v>560</v>
      </c>
      <c r="AJ2529" s="48" t="s">
        <v>560</v>
      </c>
      <c r="AK2529" s="48" t="s">
        <v>560</v>
      </c>
      <c r="AL2529" s="48" t="s">
        <v>560</v>
      </c>
      <c r="AM2529" s="48" t="s">
        <v>560</v>
      </c>
      <c r="AN2529" s="48" t="s">
        <v>560</v>
      </c>
      <c r="AO2529" s="48" t="s">
        <v>560</v>
      </c>
      <c r="AP2529" s="48" t="s">
        <v>560</v>
      </c>
      <c r="AQ2529" s="48" t="s">
        <v>560</v>
      </c>
      <c r="AR2529" s="48" t="s">
        <v>560</v>
      </c>
      <c r="AS2529" s="48" t="s">
        <v>418</v>
      </c>
      <c r="AT2529" s="48" t="s">
        <v>418</v>
      </c>
      <c r="AU2529" s="48" t="s">
        <v>418</v>
      </c>
      <c r="AV2529" s="48" t="s">
        <v>1048</v>
      </c>
      <c r="AW2529" s="48" t="s">
        <v>1048</v>
      </c>
      <c r="AX2529" s="48" t="s">
        <v>1049</v>
      </c>
      <c r="AY2529" s="48" t="s">
        <v>1049</v>
      </c>
      <c r="AZ2529" s="51" t="s">
        <v>1049</v>
      </c>
    </row>
    <row r="2530" ht="15.75" customHeight="1">
      <c r="A2530" s="40">
        <v>2276.0</v>
      </c>
      <c r="B2530" s="28" t="s">
        <v>6457</v>
      </c>
      <c r="C2530" s="41"/>
      <c r="D2530" s="42">
        <f t="array" ref="D2530">index(systems,match($A2530,INDEX(systems,0,1),),3)</f>
        <v>299.59</v>
      </c>
      <c r="E2530" s="42">
        <f t="array" ref="E2530">index(systems,match($A2530,INDEX(systems,0,1),),4)</f>
        <v>-214.831</v>
      </c>
      <c r="F2530" s="43" t="str">
        <f>IFERROR(__xludf.DUMMYFUNCTION("let(row, match($B2530&amp;if($C2530&lt;&gt;"""","" [""&amp;$C2530&amp;""]"",""""),index(nebulae,,2),0),join("","",iferror(round(index(nebulae,row,5)/2,3),1),iferror(round(index(nebulae,row,6)/2,3),1),0))"),"1,1,0")</f>
        <v>1,1,0</v>
      </c>
      <c r="G2530" s="44" t="s">
        <v>6458</v>
      </c>
      <c r="H2530" s="45">
        <f t="array" ref="H2530">let(systemId,match(A2530,index(systems,0,1),),refSystemId,match($H$1,index(systems,0,1),),x,index(systems,systemId,3),y,index(systems,systemId,4),refX,index(systems,refSystemId,3),refY,index(systems,refSystemId,4),round(sqrt((x-refX)^2+(y-refY)^2),3))</f>
        <v>368.655</v>
      </c>
      <c r="I2530" s="46" t="s">
        <v>408</v>
      </c>
      <c r="J2530" s="46" t="s">
        <v>408</v>
      </c>
      <c r="K2530" s="53"/>
      <c r="L2530" s="53"/>
      <c r="M2530" s="53"/>
      <c r="N2530" s="28" t="s">
        <v>905</v>
      </c>
      <c r="O2530" s="48" t="s">
        <v>905</v>
      </c>
      <c r="P2530" s="48" t="s">
        <v>905</v>
      </c>
      <c r="Q2530" s="48" t="s">
        <v>905</v>
      </c>
      <c r="R2530" s="48" t="s">
        <v>905</v>
      </c>
      <c r="S2530" s="48" t="s">
        <v>905</v>
      </c>
      <c r="T2530" s="48" t="s">
        <v>905</v>
      </c>
      <c r="U2530" s="48" t="s">
        <v>905</v>
      </c>
      <c r="V2530" s="48" t="s">
        <v>905</v>
      </c>
      <c r="W2530" s="48" t="s">
        <v>905</v>
      </c>
      <c r="X2530" s="48" t="s">
        <v>905</v>
      </c>
      <c r="Y2530" s="48" t="s">
        <v>906</v>
      </c>
      <c r="Z2530" s="48" t="s">
        <v>906</v>
      </c>
      <c r="AA2530" s="48" t="s">
        <v>907</v>
      </c>
      <c r="AB2530" s="48" t="s">
        <v>907</v>
      </c>
      <c r="AC2530" s="48" t="s">
        <v>907</v>
      </c>
      <c r="AD2530" s="48" t="s">
        <v>907</v>
      </c>
      <c r="AE2530" s="48" t="s">
        <v>907</v>
      </c>
      <c r="AF2530" s="48" t="s">
        <v>907</v>
      </c>
      <c r="AG2530" s="48" t="s">
        <v>907</v>
      </c>
      <c r="AH2530" s="48" t="s">
        <v>907</v>
      </c>
      <c r="AI2530" s="48" t="s">
        <v>907</v>
      </c>
      <c r="AJ2530" s="48" t="s">
        <v>907</v>
      </c>
      <c r="AK2530" s="48" t="s">
        <v>907</v>
      </c>
      <c r="AL2530" s="48" t="s">
        <v>907</v>
      </c>
      <c r="AM2530" s="48" t="s">
        <v>907</v>
      </c>
      <c r="AN2530" s="48" t="s">
        <v>907</v>
      </c>
      <c r="AO2530" s="48" t="s">
        <v>906</v>
      </c>
      <c r="AP2530" s="48" t="s">
        <v>906</v>
      </c>
      <c r="AQ2530" s="48" t="s">
        <v>906</v>
      </c>
      <c r="AR2530" s="48" t="s">
        <v>906</v>
      </c>
      <c r="AS2530" s="48" t="s">
        <v>906</v>
      </c>
      <c r="AT2530" s="48" t="s">
        <v>906</v>
      </c>
      <c r="AU2530" s="48" t="s">
        <v>906</v>
      </c>
      <c r="AV2530" s="52" t="s">
        <v>906</v>
      </c>
      <c r="AW2530" s="52" t="s">
        <v>906</v>
      </c>
      <c r="AX2530" s="52" t="s">
        <v>906</v>
      </c>
      <c r="AY2530" s="52" t="s">
        <v>906</v>
      </c>
      <c r="AZ2530" s="49" t="s">
        <v>906</v>
      </c>
    </row>
    <row r="2531" ht="15.75" customHeight="1">
      <c r="A2531" s="40">
        <v>2277.0</v>
      </c>
      <c r="B2531" s="28" t="s">
        <v>6459</v>
      </c>
      <c r="C2531" s="41"/>
      <c r="D2531" s="42">
        <f t="array" ref="D2531">index(systems,match($A2531,INDEX(systems,0,1),),3)</f>
        <v>62.142</v>
      </c>
      <c r="E2531" s="42">
        <f t="array" ref="E2531">index(systems,match($A2531,INDEX(systems,0,1),),4)</f>
        <v>166.422</v>
      </c>
      <c r="F2531" s="43" t="str">
        <f>IFERROR(__xludf.DUMMYFUNCTION("let(row, match($B2531&amp;if($C2531&lt;&gt;"""","" [""&amp;$C2531&amp;""]"",""""),index(nebulae,,2),0),join("","",iferror(round(index(nebulae,row,5)/2,3),1),iferror(round(index(nebulae,row,6)/2,3),1),0))"),"1,1,0")</f>
        <v>1,1,0</v>
      </c>
      <c r="G2531" s="44" t="s">
        <v>6460</v>
      </c>
      <c r="H2531" s="45">
        <f t="array" ref="H2531">let(systemId,match(A2531,index(systems,0,1),),refSystemId,match($H$1,index(systems,0,1),),x,index(systems,systemId,3),y,index(systems,systemId,4),refX,index(systems,refSystemId,3),refY,index(systems,refSystemId,4),round(sqrt((x-refX)^2+(y-refY)^2),3))</f>
        <v>177.645</v>
      </c>
      <c r="I2531" s="28" t="s">
        <v>408</v>
      </c>
      <c r="J2531" s="28" t="s">
        <v>408</v>
      </c>
      <c r="K2531" s="28" t="s">
        <v>408</v>
      </c>
      <c r="L2531" s="48" t="s">
        <v>408</v>
      </c>
      <c r="M2531" s="48" t="s">
        <v>408</v>
      </c>
      <c r="N2531" s="28" t="s">
        <v>408</v>
      </c>
      <c r="O2531" s="41"/>
      <c r="P2531" s="48" t="s">
        <v>1204</v>
      </c>
      <c r="Q2531" s="48" t="s">
        <v>1204</v>
      </c>
      <c r="R2531" s="48" t="s">
        <v>1204</v>
      </c>
      <c r="S2531" s="48" t="s">
        <v>1204</v>
      </c>
      <c r="T2531" s="48" t="s">
        <v>1204</v>
      </c>
      <c r="U2531" s="48" t="s">
        <v>1204</v>
      </c>
      <c r="V2531" s="48" t="s">
        <v>422</v>
      </c>
      <c r="W2531" s="48" t="s">
        <v>422</v>
      </c>
      <c r="X2531" s="48" t="s">
        <v>422</v>
      </c>
      <c r="Y2531" s="48" t="s">
        <v>422</v>
      </c>
      <c r="Z2531" s="48" t="s">
        <v>422</v>
      </c>
      <c r="AA2531" s="48" t="s">
        <v>422</v>
      </c>
      <c r="AB2531" s="48" t="s">
        <v>422</v>
      </c>
      <c r="AC2531" s="48" t="s">
        <v>422</v>
      </c>
      <c r="AD2531" s="48" t="s">
        <v>422</v>
      </c>
      <c r="AE2531" s="48" t="s">
        <v>422</v>
      </c>
      <c r="AF2531" s="48" t="s">
        <v>422</v>
      </c>
      <c r="AG2531" s="48" t="s">
        <v>422</v>
      </c>
      <c r="AH2531" s="48" t="s">
        <v>422</v>
      </c>
      <c r="AI2531" s="48" t="s">
        <v>422</v>
      </c>
      <c r="AJ2531" s="48" t="s">
        <v>422</v>
      </c>
      <c r="AK2531" s="48" t="s">
        <v>422</v>
      </c>
      <c r="AL2531" s="48" t="s">
        <v>422</v>
      </c>
      <c r="AM2531" s="48" t="s">
        <v>422</v>
      </c>
      <c r="AN2531" s="48" t="s">
        <v>422</v>
      </c>
      <c r="AO2531" s="48" t="s">
        <v>422</v>
      </c>
      <c r="AP2531" s="48" t="s">
        <v>422</v>
      </c>
      <c r="AQ2531" s="48" t="s">
        <v>422</v>
      </c>
      <c r="AR2531" s="48" t="s">
        <v>422</v>
      </c>
      <c r="AS2531" s="48" t="s">
        <v>422</v>
      </c>
      <c r="AT2531" s="48" t="s">
        <v>422</v>
      </c>
      <c r="AU2531" s="48" t="s">
        <v>422</v>
      </c>
      <c r="AV2531" s="48" t="s">
        <v>422</v>
      </c>
      <c r="AW2531" s="48" t="s">
        <v>422</v>
      </c>
      <c r="AX2531" s="48" t="s">
        <v>422</v>
      </c>
      <c r="AY2531" s="48" t="s">
        <v>422</v>
      </c>
      <c r="AZ2531" s="28" t="s">
        <v>422</v>
      </c>
    </row>
    <row r="2532" ht="15.75" customHeight="1">
      <c r="A2532" s="40">
        <v>2278.0</v>
      </c>
      <c r="B2532" s="28" t="s">
        <v>6461</v>
      </c>
      <c r="C2532" s="41"/>
      <c r="D2532" s="42">
        <f t="array" ref="D2532">index(systems,match($A2532,INDEX(systems,0,1),),3)</f>
        <v>43.684</v>
      </c>
      <c r="E2532" s="42">
        <f t="array" ref="E2532">index(systems,match($A2532,INDEX(systems,0,1),),4)</f>
        <v>-266.866</v>
      </c>
      <c r="F2532" s="43" t="str">
        <f>IFERROR(__xludf.DUMMYFUNCTION("let(row, match($B2532&amp;if($C2532&lt;&gt;"""","" [""&amp;$C2532&amp;""]"",""""),index(nebulae,,2),0),join("","",iferror(round(index(nebulae,row,5)/2,3),1),iferror(round(index(nebulae,row,6)/2,3),1),0))"),"1,1,0")</f>
        <v>1,1,0</v>
      </c>
      <c r="G2532" s="44" t="s">
        <v>6462</v>
      </c>
      <c r="H2532" s="45">
        <f t="array" ref="H2532">let(systemId,match(A2532,index(systems,0,1),),refSystemId,match($H$1,index(systems,0,1),),x,index(systems,systemId,3),y,index(systems,systemId,4),refX,index(systems,refSystemId,3),refY,index(systems,refSystemId,4),round(sqrt((x-refX)^2+(y-refY)^2),3))</f>
        <v>270.418</v>
      </c>
      <c r="I2532" s="46" t="s">
        <v>418</v>
      </c>
      <c r="J2532" s="53"/>
      <c r="K2532" s="53"/>
      <c r="L2532" s="53"/>
      <c r="M2532" s="46" t="s">
        <v>966</v>
      </c>
      <c r="N2532" s="28" t="s">
        <v>1551</v>
      </c>
      <c r="O2532" s="48" t="s">
        <v>1551</v>
      </c>
      <c r="P2532" s="48" t="s">
        <v>1551</v>
      </c>
      <c r="Q2532" s="48" t="s">
        <v>1551</v>
      </c>
      <c r="R2532" s="48" t="s">
        <v>1551</v>
      </c>
      <c r="S2532" s="48" t="s">
        <v>1551</v>
      </c>
      <c r="T2532" s="48" t="s">
        <v>1551</v>
      </c>
      <c r="U2532" s="48" t="s">
        <v>1551</v>
      </c>
      <c r="V2532" s="48" t="s">
        <v>1551</v>
      </c>
      <c r="W2532" s="48" t="s">
        <v>1551</v>
      </c>
      <c r="X2532" s="48" t="s">
        <v>1551</v>
      </c>
      <c r="Y2532" s="48" t="s">
        <v>2071</v>
      </c>
      <c r="Z2532" s="48" t="s">
        <v>2071</v>
      </c>
      <c r="AA2532" s="48" t="s">
        <v>2071</v>
      </c>
      <c r="AB2532" s="48" t="s">
        <v>2071</v>
      </c>
      <c r="AC2532" s="48" t="s">
        <v>2071</v>
      </c>
      <c r="AD2532" s="48" t="s">
        <v>2071</v>
      </c>
      <c r="AE2532" s="48" t="s">
        <v>2071</v>
      </c>
      <c r="AF2532" s="48" t="s">
        <v>2071</v>
      </c>
      <c r="AG2532" s="48" t="s">
        <v>2071</v>
      </c>
      <c r="AH2532" s="48" t="s">
        <v>2071</v>
      </c>
      <c r="AI2532" s="48" t="s">
        <v>2071</v>
      </c>
      <c r="AJ2532" s="48" t="s">
        <v>2071</v>
      </c>
      <c r="AK2532" s="48" t="s">
        <v>2071</v>
      </c>
      <c r="AL2532" s="48" t="s">
        <v>2071</v>
      </c>
      <c r="AM2532" s="48" t="s">
        <v>2071</v>
      </c>
      <c r="AN2532" s="48" t="s">
        <v>2071</v>
      </c>
      <c r="AO2532" s="48" t="s">
        <v>2071</v>
      </c>
      <c r="AP2532" s="48" t="s">
        <v>2071</v>
      </c>
      <c r="AQ2532" s="48" t="s">
        <v>2071</v>
      </c>
      <c r="AR2532" s="48" t="s">
        <v>2071</v>
      </c>
      <c r="AS2532" s="48" t="s">
        <v>2071</v>
      </c>
      <c r="AT2532" s="48" t="s">
        <v>2071</v>
      </c>
      <c r="AU2532" s="48" t="s">
        <v>2071</v>
      </c>
      <c r="AV2532" s="48" t="s">
        <v>1551</v>
      </c>
      <c r="AW2532" s="48" t="s">
        <v>1551</v>
      </c>
      <c r="AX2532" s="48" t="s">
        <v>1551</v>
      </c>
      <c r="AY2532" s="48" t="s">
        <v>1551</v>
      </c>
      <c r="AZ2532" s="51" t="s">
        <v>1551</v>
      </c>
    </row>
    <row r="2533" ht="15.75" customHeight="1">
      <c r="A2533" s="40">
        <v>2279.0</v>
      </c>
      <c r="B2533" s="28" t="s">
        <v>6463</v>
      </c>
      <c r="C2533" s="41"/>
      <c r="D2533" s="42">
        <f t="array" ref="D2533">index(systems,match($A2533,INDEX(systems,0,1),),3)</f>
        <v>-208.842</v>
      </c>
      <c r="E2533" s="42">
        <f t="array" ref="E2533">index(systems,match($A2533,INDEX(systems,0,1),),4)</f>
        <v>7.961</v>
      </c>
      <c r="F2533" s="43" t="str">
        <f>IFERROR(__xludf.DUMMYFUNCTION("let(row, match($B2533&amp;if($C2533&lt;&gt;"""","" [""&amp;$C2533&amp;""]"",""""),index(nebulae,,2),0),join("","",iferror(round(index(nebulae,row,5)/2,3),1),iferror(round(index(nebulae,row,6)/2,3),1),0))"),"1,1,0")</f>
        <v>1,1,0</v>
      </c>
      <c r="G2533" s="44" t="s">
        <v>6464</v>
      </c>
      <c r="H2533" s="45">
        <f t="array" ref="H2533">let(systemId,match(A2533,index(systems,0,1),),refSystemId,match($H$1,index(systems,0,1),),x,index(systems,systemId,3),y,index(systems,systemId,4),refX,index(systems,refSystemId,3),refY,index(systems,refSystemId,4),round(sqrt((x-refX)^2+(y-refY)^2),3))</f>
        <v>208.994</v>
      </c>
      <c r="I2533" s="46" t="s">
        <v>418</v>
      </c>
      <c r="J2533" s="47" t="s">
        <v>418</v>
      </c>
      <c r="K2533" s="47" t="s">
        <v>418</v>
      </c>
      <c r="L2533" s="46" t="s">
        <v>418</v>
      </c>
      <c r="M2533" s="53"/>
      <c r="N2533" s="28" t="s">
        <v>671</v>
      </c>
      <c r="O2533" s="48" t="s">
        <v>671</v>
      </c>
      <c r="P2533" s="48" t="s">
        <v>671</v>
      </c>
      <c r="Q2533" s="48" t="s">
        <v>671</v>
      </c>
      <c r="R2533" s="48" t="s">
        <v>671</v>
      </c>
      <c r="S2533" s="48" t="s">
        <v>671</v>
      </c>
      <c r="T2533" s="48" t="s">
        <v>671</v>
      </c>
      <c r="U2533" s="48" t="s">
        <v>671</v>
      </c>
      <c r="V2533" s="48" t="s">
        <v>671</v>
      </c>
      <c r="W2533" s="48" t="s">
        <v>671</v>
      </c>
      <c r="X2533" s="48" t="s">
        <v>671</v>
      </c>
      <c r="Y2533" s="48" t="s">
        <v>480</v>
      </c>
      <c r="Z2533" s="48" t="s">
        <v>480</v>
      </c>
      <c r="AA2533" s="48" t="s">
        <v>1170</v>
      </c>
      <c r="AB2533" s="48" t="s">
        <v>1170</v>
      </c>
      <c r="AC2533" s="48" t="s">
        <v>1170</v>
      </c>
      <c r="AD2533" s="48" t="s">
        <v>1170</v>
      </c>
      <c r="AE2533" s="48" t="s">
        <v>1170</v>
      </c>
      <c r="AF2533" s="48" t="s">
        <v>1170</v>
      </c>
      <c r="AG2533" s="48" t="s">
        <v>1170</v>
      </c>
      <c r="AH2533" s="48" t="s">
        <v>1171</v>
      </c>
      <c r="AI2533" s="48" t="s">
        <v>483</v>
      </c>
      <c r="AJ2533" s="48" t="s">
        <v>483</v>
      </c>
      <c r="AK2533" s="48" t="s">
        <v>483</v>
      </c>
      <c r="AL2533" s="48" t="s">
        <v>483</v>
      </c>
      <c r="AM2533" s="48" t="s">
        <v>483</v>
      </c>
      <c r="AN2533" s="48" t="s">
        <v>483</v>
      </c>
      <c r="AO2533" s="48" t="s">
        <v>483</v>
      </c>
      <c r="AP2533" s="48" t="s">
        <v>484</v>
      </c>
      <c r="AQ2533" s="48" t="s">
        <v>484</v>
      </c>
      <c r="AR2533" s="48" t="s">
        <v>484</v>
      </c>
      <c r="AS2533" s="48" t="s">
        <v>484</v>
      </c>
      <c r="AT2533" s="48" t="s">
        <v>485</v>
      </c>
      <c r="AU2533" s="48" t="s">
        <v>485</v>
      </c>
      <c r="AV2533" s="52" t="s">
        <v>486</v>
      </c>
      <c r="AW2533" s="52" t="s">
        <v>486</v>
      </c>
      <c r="AX2533" s="48" t="s">
        <v>605</v>
      </c>
      <c r="AY2533" s="48" t="s">
        <v>605</v>
      </c>
      <c r="AZ2533" s="51" t="s">
        <v>605</v>
      </c>
    </row>
    <row r="2534" ht="15.75" customHeight="1">
      <c r="A2534" s="40">
        <v>2280.0</v>
      </c>
      <c r="B2534" s="28" t="s">
        <v>6465</v>
      </c>
      <c r="C2534" s="41"/>
      <c r="D2534" s="42">
        <f t="array" ref="D2534">index(systems,match($A2534,INDEX(systems,0,1),),3)</f>
        <v>345.6</v>
      </c>
      <c r="E2534" s="42">
        <f t="array" ref="E2534">index(systems,match($A2534,INDEX(systems,0,1),),4)</f>
        <v>149.873</v>
      </c>
      <c r="F2534" s="43" t="str">
        <f>IFERROR(__xludf.DUMMYFUNCTION("let(row, match($B2534&amp;if($C2534&lt;&gt;"""","" [""&amp;$C2534&amp;""]"",""""),index(nebulae,,2),0),join("","",iferror(round(index(nebulae,row,5)/2,3),1),iferror(round(index(nebulae,row,6)/2,3),1),0))"),"1,1,0")</f>
        <v>1,1,0</v>
      </c>
      <c r="G2534" s="44" t="s">
        <v>6466</v>
      </c>
      <c r="H2534" s="45">
        <f t="array" ref="H2534">let(systemId,match(A2534,index(systems,0,1),),refSystemId,match($H$1,index(systems,0,1),),x,index(systems,systemId,3),y,index(systems,systemId,4),refX,index(systems,refSystemId,3),refY,index(systems,refSystemId,4),round(sqrt((x-refX)^2+(y-refY)^2),3))</f>
        <v>376.698</v>
      </c>
      <c r="I2534" s="41"/>
      <c r="J2534" s="41"/>
      <c r="K2534" s="28" t="s">
        <v>418</v>
      </c>
      <c r="L2534" s="41"/>
      <c r="M2534" s="41"/>
      <c r="N2534" s="28" t="s">
        <v>939</v>
      </c>
      <c r="O2534" s="48" t="s">
        <v>939</v>
      </c>
      <c r="P2534" s="48" t="s">
        <v>939</v>
      </c>
      <c r="Q2534" s="48" t="s">
        <v>939</v>
      </c>
      <c r="R2534" s="48" t="s">
        <v>939</v>
      </c>
      <c r="S2534" s="48" t="s">
        <v>939</v>
      </c>
      <c r="T2534" s="48" t="s">
        <v>939</v>
      </c>
      <c r="U2534" s="48" t="s">
        <v>939</v>
      </c>
      <c r="V2534" s="48" t="s">
        <v>939</v>
      </c>
      <c r="W2534" s="48" t="s">
        <v>939</v>
      </c>
      <c r="X2534" s="48" t="s">
        <v>939</v>
      </c>
      <c r="Y2534" s="48" t="s">
        <v>939</v>
      </c>
      <c r="Z2534" s="48" t="s">
        <v>939</v>
      </c>
      <c r="AA2534" s="48" t="s">
        <v>939</v>
      </c>
      <c r="AB2534" s="48" t="s">
        <v>939</v>
      </c>
      <c r="AC2534" s="48" t="s">
        <v>939</v>
      </c>
      <c r="AD2534" s="48" t="s">
        <v>939</v>
      </c>
      <c r="AE2534" s="48" t="s">
        <v>939</v>
      </c>
      <c r="AF2534" s="48" t="s">
        <v>939</v>
      </c>
      <c r="AG2534" s="48" t="s">
        <v>939</v>
      </c>
      <c r="AH2534" s="48" t="s">
        <v>939</v>
      </c>
      <c r="AI2534" s="48" t="s">
        <v>939</v>
      </c>
      <c r="AJ2534" s="48" t="s">
        <v>939</v>
      </c>
      <c r="AK2534" s="48" t="s">
        <v>939</v>
      </c>
      <c r="AL2534" s="48" t="s">
        <v>939</v>
      </c>
      <c r="AM2534" s="48" t="s">
        <v>939</v>
      </c>
      <c r="AN2534" s="48" t="s">
        <v>939</v>
      </c>
      <c r="AO2534" s="48" t="s">
        <v>939</v>
      </c>
      <c r="AP2534" s="48" t="s">
        <v>939</v>
      </c>
      <c r="AQ2534" s="48" t="s">
        <v>940</v>
      </c>
      <c r="AR2534" s="48" t="s">
        <v>940</v>
      </c>
      <c r="AS2534" s="48" t="s">
        <v>940</v>
      </c>
      <c r="AT2534" s="48" t="s">
        <v>940</v>
      </c>
      <c r="AU2534" s="48" t="s">
        <v>940</v>
      </c>
      <c r="AV2534" s="48" t="s">
        <v>940</v>
      </c>
      <c r="AW2534" s="48" t="s">
        <v>940</v>
      </c>
      <c r="AX2534" s="48" t="s">
        <v>940</v>
      </c>
      <c r="AY2534" s="48" t="s">
        <v>940</v>
      </c>
      <c r="AZ2534" s="28" t="s">
        <v>940</v>
      </c>
    </row>
    <row r="2535" ht="15.75" customHeight="1">
      <c r="A2535" s="40">
        <v>2281.0</v>
      </c>
      <c r="B2535" s="28" t="s">
        <v>6467</v>
      </c>
      <c r="C2535" s="41"/>
      <c r="D2535" s="42">
        <f t="array" ref="D2535">index(systems,match($A2535,INDEX(systems,0,1),),3)</f>
        <v>-220.452</v>
      </c>
      <c r="E2535" s="42">
        <f t="array" ref="E2535">index(systems,match($A2535,INDEX(systems,0,1),),4)</f>
        <v>523.32</v>
      </c>
      <c r="F2535" s="43" t="str">
        <f>IFERROR(__xludf.DUMMYFUNCTION("let(row, match($B2535&amp;if($C2535&lt;&gt;"""","" [""&amp;$C2535&amp;""]"",""""),index(nebulae,,2),0),join("","",iferror(round(index(nebulae,row,5)/2,3),1),iferror(round(index(nebulae,row,6)/2,3),1),0))"),"1,1,0")</f>
        <v>1,1,0</v>
      </c>
      <c r="G2535" s="44" t="s">
        <v>6468</v>
      </c>
      <c r="H2535" s="45">
        <f t="array" ref="H2535">let(systemId,match(A2535,index(systems,0,1),),refSystemId,match($H$1,index(systems,0,1),),x,index(systems,systemId,3),y,index(systems,systemId,4),refX,index(systems,refSystemId,3),refY,index(systems,refSystemId,4),round(sqrt((x-refX)^2+(y-refY)^2),3))</f>
        <v>567.858</v>
      </c>
      <c r="I2535" s="46" t="s">
        <v>408</v>
      </c>
      <c r="J2535" s="46" t="s">
        <v>408</v>
      </c>
      <c r="K2535" s="46" t="s">
        <v>408</v>
      </c>
      <c r="L2535" s="46" t="s">
        <v>408</v>
      </c>
      <c r="M2535" s="46" t="s">
        <v>408</v>
      </c>
      <c r="N2535" s="28" t="s">
        <v>408</v>
      </c>
      <c r="O2535" s="41"/>
      <c r="P2535" s="48" t="s">
        <v>497</v>
      </c>
      <c r="Q2535" s="48" t="s">
        <v>497</v>
      </c>
      <c r="R2535" s="48" t="s">
        <v>497</v>
      </c>
      <c r="S2535" s="48" t="s">
        <v>418</v>
      </c>
      <c r="T2535" s="48" t="s">
        <v>418</v>
      </c>
      <c r="U2535" s="48" t="s">
        <v>418</v>
      </c>
      <c r="V2535" s="48" t="s">
        <v>418</v>
      </c>
      <c r="W2535" s="48" t="s">
        <v>418</v>
      </c>
      <c r="X2535" s="48" t="s">
        <v>418</v>
      </c>
      <c r="Y2535" s="48" t="s">
        <v>422</v>
      </c>
      <c r="Z2535" s="48" t="s">
        <v>422</v>
      </c>
      <c r="AA2535" s="48" t="s">
        <v>422</v>
      </c>
      <c r="AB2535" s="48" t="s">
        <v>422</v>
      </c>
      <c r="AC2535" s="48" t="s">
        <v>422</v>
      </c>
      <c r="AD2535" s="48" t="s">
        <v>422</v>
      </c>
      <c r="AE2535" s="48" t="s">
        <v>422</v>
      </c>
      <c r="AF2535" s="48" t="s">
        <v>422</v>
      </c>
      <c r="AG2535" s="48" t="s">
        <v>422</v>
      </c>
      <c r="AH2535" s="48" t="s">
        <v>422</v>
      </c>
      <c r="AI2535" s="48" t="s">
        <v>422</v>
      </c>
      <c r="AJ2535" s="48" t="s">
        <v>422</v>
      </c>
      <c r="AK2535" s="48" t="s">
        <v>422</v>
      </c>
      <c r="AL2535" s="48" t="s">
        <v>422</v>
      </c>
      <c r="AM2535" s="48" t="s">
        <v>422</v>
      </c>
      <c r="AN2535" s="48" t="s">
        <v>422</v>
      </c>
      <c r="AO2535" s="48" t="s">
        <v>422</v>
      </c>
      <c r="AP2535" s="48" t="s">
        <v>422</v>
      </c>
      <c r="AQ2535" s="48" t="s">
        <v>422</v>
      </c>
      <c r="AR2535" s="48" t="s">
        <v>422</v>
      </c>
      <c r="AS2535" s="48" t="s">
        <v>422</v>
      </c>
      <c r="AT2535" s="48" t="s">
        <v>422</v>
      </c>
      <c r="AU2535" s="48" t="s">
        <v>422</v>
      </c>
      <c r="AV2535" s="48" t="s">
        <v>422</v>
      </c>
      <c r="AW2535" s="48" t="s">
        <v>422</v>
      </c>
      <c r="AX2535" s="48" t="s">
        <v>422</v>
      </c>
      <c r="AY2535" s="48" t="s">
        <v>422</v>
      </c>
      <c r="AZ2535" s="28" t="s">
        <v>422</v>
      </c>
    </row>
    <row r="2536" ht="15.75" customHeight="1">
      <c r="A2536" s="40">
        <v>2282.0</v>
      </c>
      <c r="B2536" s="28" t="s">
        <v>6469</v>
      </c>
      <c r="C2536" s="41"/>
      <c r="D2536" s="42">
        <f t="array" ref="D2536">index(systems,match($A2536,INDEX(systems,0,1),),3)</f>
        <v>390.616</v>
      </c>
      <c r="E2536" s="42">
        <f t="array" ref="E2536">index(systems,match($A2536,INDEX(systems,0,1),),4)</f>
        <v>-396.529</v>
      </c>
      <c r="F2536" s="43" t="str">
        <f>IFERROR(__xludf.DUMMYFUNCTION("let(row, match($B2536&amp;if($C2536&lt;&gt;"""","" [""&amp;$C2536&amp;""]"",""""),index(nebulae,,2),0),join("","",iferror(round(index(nebulae,row,5)/2,3),1),iferror(round(index(nebulae,row,6)/2,3),1),0))"),"1,1,0")</f>
        <v>1,1,0</v>
      </c>
      <c r="G2536" s="44" t="s">
        <v>6470</v>
      </c>
      <c r="H2536" s="45">
        <f t="array" ref="H2536">let(systemId,match(A2536,index(systems,0,1),),refSystemId,match($H$1,index(systems,0,1),),x,index(systems,systemId,3),y,index(systems,systemId,4),refX,index(systems,refSystemId,3),refY,index(systems,refSystemId,4),round(sqrt((x-refX)^2+(y-refY)^2),3))</f>
        <v>556.611</v>
      </c>
      <c r="I2536" s="28" t="s">
        <v>408</v>
      </c>
      <c r="J2536" s="28" t="s">
        <v>408</v>
      </c>
      <c r="K2536" s="28" t="s">
        <v>408</v>
      </c>
      <c r="L2536" s="28" t="s">
        <v>408</v>
      </c>
      <c r="M2536" s="28" t="s">
        <v>408</v>
      </c>
      <c r="N2536" s="51" t="s">
        <v>408</v>
      </c>
      <c r="O2536" s="41"/>
      <c r="P2536" s="48" t="s">
        <v>952</v>
      </c>
      <c r="Q2536" s="48" t="s">
        <v>952</v>
      </c>
      <c r="R2536" s="48" t="s">
        <v>952</v>
      </c>
      <c r="S2536" s="48" t="s">
        <v>952</v>
      </c>
      <c r="T2536" s="48" t="s">
        <v>952</v>
      </c>
      <c r="U2536" s="48" t="s">
        <v>952</v>
      </c>
      <c r="V2536" s="48" t="s">
        <v>952</v>
      </c>
      <c r="W2536" s="48" t="s">
        <v>952</v>
      </c>
      <c r="X2536" s="48" t="s">
        <v>952</v>
      </c>
      <c r="Y2536" s="48" t="s">
        <v>422</v>
      </c>
      <c r="Z2536" s="48" t="s">
        <v>422</v>
      </c>
      <c r="AA2536" s="48" t="s">
        <v>422</v>
      </c>
      <c r="AB2536" s="48" t="s">
        <v>422</v>
      </c>
      <c r="AC2536" s="48" t="s">
        <v>422</v>
      </c>
      <c r="AD2536" s="48" t="s">
        <v>422</v>
      </c>
      <c r="AE2536" s="48" t="s">
        <v>422</v>
      </c>
      <c r="AF2536" s="48" t="s">
        <v>422</v>
      </c>
      <c r="AG2536" s="48" t="s">
        <v>422</v>
      </c>
      <c r="AH2536" s="48" t="s">
        <v>422</v>
      </c>
      <c r="AI2536" s="48" t="s">
        <v>422</v>
      </c>
      <c r="AJ2536" s="48" t="s">
        <v>422</v>
      </c>
      <c r="AK2536" s="48" t="s">
        <v>422</v>
      </c>
      <c r="AL2536" s="48" t="s">
        <v>422</v>
      </c>
      <c r="AM2536" s="48" t="s">
        <v>422</v>
      </c>
      <c r="AN2536" s="48" t="s">
        <v>422</v>
      </c>
      <c r="AO2536" s="48" t="s">
        <v>422</v>
      </c>
      <c r="AP2536" s="48" t="s">
        <v>422</v>
      </c>
      <c r="AQ2536" s="48" t="s">
        <v>422</v>
      </c>
      <c r="AR2536" s="48" t="s">
        <v>422</v>
      </c>
      <c r="AS2536" s="48" t="s">
        <v>422</v>
      </c>
      <c r="AT2536" s="48" t="s">
        <v>422</v>
      </c>
      <c r="AU2536" s="48" t="s">
        <v>422</v>
      </c>
      <c r="AV2536" s="48" t="s">
        <v>422</v>
      </c>
      <c r="AW2536" s="48" t="s">
        <v>422</v>
      </c>
      <c r="AX2536" s="48" t="s">
        <v>422</v>
      </c>
      <c r="AY2536" s="48" t="s">
        <v>422</v>
      </c>
      <c r="AZ2536" s="28" t="s">
        <v>422</v>
      </c>
    </row>
    <row r="2537" ht="15.75" customHeight="1">
      <c r="A2537" s="40">
        <v>2283.0</v>
      </c>
      <c r="B2537" s="28" t="s">
        <v>6471</v>
      </c>
      <c r="C2537" s="41"/>
      <c r="D2537" s="42">
        <f t="array" ref="D2537">index(systems,match($A2537,INDEX(systems,0,1),),3)</f>
        <v>312.773</v>
      </c>
      <c r="E2537" s="42">
        <f t="array" ref="E2537">index(systems,match($A2537,INDEX(systems,0,1),),4)</f>
        <v>292.303</v>
      </c>
      <c r="F2537" s="43" t="str">
        <f>IFERROR(__xludf.DUMMYFUNCTION("let(row, match($B2537&amp;if($C2537&lt;&gt;"""","" [""&amp;$C2537&amp;""]"",""""),index(nebulae,,2),0),join("","",iferror(round(index(nebulae,row,5)/2,3),1),iferror(round(index(nebulae,row,6)/2,3),1),0))"),"1,1,0")</f>
        <v>1,1,0</v>
      </c>
      <c r="G2537" s="44" t="s">
        <v>6472</v>
      </c>
      <c r="H2537" s="45">
        <f t="array" ref="H2537">let(systemId,match(A2537,index(systems,0,1),),refSystemId,match($H$1,index(systems,0,1),),x,index(systems,systemId,3),y,index(systems,systemId,4),refX,index(systems,refSystemId,3),refY,index(systems,refSystemId,4),round(sqrt((x-refX)^2+(y-refY)^2),3))</f>
        <v>428.098</v>
      </c>
      <c r="I2537" s="41"/>
      <c r="J2537" s="41"/>
      <c r="K2537" s="28" t="s">
        <v>418</v>
      </c>
      <c r="L2537" s="41"/>
      <c r="M2537" s="41"/>
      <c r="N2537" s="28" t="s">
        <v>432</v>
      </c>
      <c r="O2537" s="48" t="s">
        <v>432</v>
      </c>
      <c r="P2537" s="48" t="s">
        <v>432</v>
      </c>
      <c r="Q2537" s="48" t="s">
        <v>432</v>
      </c>
      <c r="R2537" s="48" t="s">
        <v>432</v>
      </c>
      <c r="S2537" s="48" t="s">
        <v>432</v>
      </c>
      <c r="T2537" s="48" t="s">
        <v>432</v>
      </c>
      <c r="U2537" s="48" t="s">
        <v>432</v>
      </c>
      <c r="V2537" s="48" t="s">
        <v>432</v>
      </c>
      <c r="W2537" s="48" t="s">
        <v>432</v>
      </c>
      <c r="X2537" s="48" t="s">
        <v>432</v>
      </c>
      <c r="Y2537" s="48" t="s">
        <v>432</v>
      </c>
      <c r="Z2537" s="48" t="s">
        <v>432</v>
      </c>
      <c r="AA2537" s="48" t="s">
        <v>432</v>
      </c>
      <c r="AB2537" s="48" t="s">
        <v>432</v>
      </c>
      <c r="AC2537" s="48" t="s">
        <v>432</v>
      </c>
      <c r="AD2537" s="48" t="s">
        <v>432</v>
      </c>
      <c r="AE2537" s="48" t="s">
        <v>432</v>
      </c>
      <c r="AF2537" s="48" t="s">
        <v>432</v>
      </c>
      <c r="AG2537" s="48" t="s">
        <v>432</v>
      </c>
      <c r="AH2537" s="48" t="s">
        <v>432</v>
      </c>
      <c r="AI2537" s="48" t="s">
        <v>432</v>
      </c>
      <c r="AJ2537" s="48" t="s">
        <v>432</v>
      </c>
      <c r="AK2537" s="48" t="s">
        <v>432</v>
      </c>
      <c r="AL2537" s="48" t="s">
        <v>432</v>
      </c>
      <c r="AM2537" s="48" t="s">
        <v>432</v>
      </c>
      <c r="AN2537" s="48" t="s">
        <v>432</v>
      </c>
      <c r="AO2537" s="48" t="s">
        <v>432</v>
      </c>
      <c r="AP2537" s="48" t="s">
        <v>432</v>
      </c>
      <c r="AQ2537" s="48" t="s">
        <v>432</v>
      </c>
      <c r="AR2537" s="48" t="s">
        <v>432</v>
      </c>
      <c r="AS2537" s="48" t="s">
        <v>432</v>
      </c>
      <c r="AT2537" s="48" t="s">
        <v>432</v>
      </c>
      <c r="AU2537" s="48" t="s">
        <v>432</v>
      </c>
      <c r="AV2537" s="48" t="s">
        <v>432</v>
      </c>
      <c r="AW2537" s="48" t="s">
        <v>432</v>
      </c>
      <c r="AX2537" s="48" t="s">
        <v>432</v>
      </c>
      <c r="AY2537" s="48" t="s">
        <v>432</v>
      </c>
      <c r="AZ2537" s="28" t="s">
        <v>432</v>
      </c>
    </row>
    <row r="2538" ht="15.75" customHeight="1">
      <c r="A2538" s="40">
        <v>2284.0</v>
      </c>
      <c r="B2538" s="28" t="s">
        <v>6473</v>
      </c>
      <c r="C2538" s="41"/>
      <c r="D2538" s="42">
        <f t="array" ref="D2538">index(systems,match($A2538,INDEX(systems,0,1),),3)</f>
        <v>44.191</v>
      </c>
      <c r="E2538" s="42">
        <f t="array" ref="E2538">index(systems,match($A2538,INDEX(systems,0,1),),4)</f>
        <v>237.516</v>
      </c>
      <c r="F2538" s="43" t="str">
        <f>IFERROR(__xludf.DUMMYFUNCTION("let(row, match($B2538&amp;if($C2538&lt;&gt;"""","" [""&amp;$C2538&amp;""]"",""""),index(nebulae,,2),0),join("","",iferror(round(index(nebulae,row,5)/2,3),1),iferror(round(index(nebulae,row,6)/2,3),1),0))"),"1,1,0")</f>
        <v>1,1,0</v>
      </c>
      <c r="G2538" s="44" t="s">
        <v>6474</v>
      </c>
      <c r="H2538" s="45">
        <f t="array" ref="H2538">let(systemId,match(A2538,index(systems,0,1),),refSystemId,match($H$1,index(systems,0,1),),x,index(systems,systemId,3),y,index(systems,systemId,4),refX,index(systems,refSystemId,3),refY,index(systems,refSystemId,4),round(sqrt((x-refX)^2+(y-refY)^2),3))</f>
        <v>241.592</v>
      </c>
      <c r="I2538" s="46" t="s">
        <v>408</v>
      </c>
      <c r="J2538" s="46" t="s">
        <v>408</v>
      </c>
      <c r="K2538" s="46" t="s">
        <v>408</v>
      </c>
      <c r="L2538" s="46" t="s">
        <v>408</v>
      </c>
      <c r="M2538" s="47" t="s">
        <v>408</v>
      </c>
      <c r="N2538" s="28" t="s">
        <v>408</v>
      </c>
      <c r="O2538" s="41"/>
      <c r="P2538" s="48" t="s">
        <v>910</v>
      </c>
      <c r="Q2538" s="48" t="s">
        <v>910</v>
      </c>
      <c r="R2538" s="48" t="s">
        <v>910</v>
      </c>
      <c r="S2538" s="48" t="s">
        <v>910</v>
      </c>
      <c r="T2538" s="48" t="s">
        <v>910</v>
      </c>
      <c r="U2538" s="48" t="s">
        <v>910</v>
      </c>
      <c r="V2538" s="48" t="s">
        <v>910</v>
      </c>
      <c r="W2538" s="48" t="s">
        <v>910</v>
      </c>
      <c r="X2538" s="48" t="s">
        <v>910</v>
      </c>
      <c r="Y2538" s="48" t="s">
        <v>694</v>
      </c>
      <c r="Z2538" s="48" t="s">
        <v>694</v>
      </c>
      <c r="AA2538" s="48" t="s">
        <v>1181</v>
      </c>
      <c r="AB2538" s="48" t="s">
        <v>1181</v>
      </c>
      <c r="AC2538" s="48" t="s">
        <v>1181</v>
      </c>
      <c r="AD2538" s="48" t="s">
        <v>1181</v>
      </c>
      <c r="AE2538" s="48" t="s">
        <v>1181</v>
      </c>
      <c r="AF2538" s="48" t="s">
        <v>1181</v>
      </c>
      <c r="AG2538" s="48" t="s">
        <v>913</v>
      </c>
      <c r="AH2538" s="48" t="s">
        <v>913</v>
      </c>
      <c r="AI2538" s="48" t="s">
        <v>913</v>
      </c>
      <c r="AJ2538" s="48" t="s">
        <v>913</v>
      </c>
      <c r="AK2538" s="48" t="s">
        <v>913</v>
      </c>
      <c r="AL2538" s="48" t="s">
        <v>913</v>
      </c>
      <c r="AM2538" s="48" t="s">
        <v>913</v>
      </c>
      <c r="AN2538" s="48" t="s">
        <v>697</v>
      </c>
      <c r="AO2538" s="48" t="s">
        <v>697</v>
      </c>
      <c r="AP2538" s="48" t="s">
        <v>697</v>
      </c>
      <c r="AQ2538" s="48" t="s">
        <v>697</v>
      </c>
      <c r="AR2538" s="48" t="s">
        <v>697</v>
      </c>
      <c r="AS2538" s="48" t="s">
        <v>697</v>
      </c>
      <c r="AT2538" s="48" t="s">
        <v>697</v>
      </c>
      <c r="AU2538" s="48" t="s">
        <v>697</v>
      </c>
      <c r="AV2538" s="48" t="s">
        <v>531</v>
      </c>
      <c r="AW2538" s="48" t="s">
        <v>531</v>
      </c>
      <c r="AX2538" s="48" t="s">
        <v>531</v>
      </c>
      <c r="AY2538" s="48" t="s">
        <v>531</v>
      </c>
      <c r="AZ2538" s="28" t="s">
        <v>531</v>
      </c>
    </row>
    <row r="2539" ht="15.75" customHeight="1">
      <c r="A2539" s="40">
        <v>2285.0</v>
      </c>
      <c r="B2539" s="28" t="s">
        <v>6475</v>
      </c>
      <c r="C2539" s="41"/>
      <c r="D2539" s="42">
        <f t="array" ref="D2539">index(systems,match($A2539,INDEX(systems,0,1),),3)</f>
        <v>266.09</v>
      </c>
      <c r="E2539" s="42">
        <f t="array" ref="E2539">index(systems,match($A2539,INDEX(systems,0,1),),4)</f>
        <v>359.232</v>
      </c>
      <c r="F2539" s="43" t="str">
        <f>IFERROR(__xludf.DUMMYFUNCTION("let(row, match($B2539&amp;if($C2539&lt;&gt;"""","" [""&amp;$C2539&amp;""]"",""""),index(nebulae,,2),0),join("","",iferror(round(index(nebulae,row,5)/2,3),1),iferror(round(index(nebulae,row,6)/2,3),1),0))"),"1,1,0")</f>
        <v>1,1,0</v>
      </c>
      <c r="G2539" s="44" t="s">
        <v>6476</v>
      </c>
      <c r="H2539" s="45">
        <f t="array" ref="H2539">let(systemId,match(A2539,index(systems,0,1),),refSystemId,match($H$1,index(systems,0,1),),x,index(systems,systemId,3),y,index(systems,systemId,4),refX,index(systems,refSystemId,3),refY,index(systems,refSystemId,4),round(sqrt((x-refX)^2+(y-refY)^2),3))</f>
        <v>447.048</v>
      </c>
      <c r="I2539" s="28" t="s">
        <v>408</v>
      </c>
      <c r="J2539" s="28" t="s">
        <v>408</v>
      </c>
      <c r="K2539" s="28" t="s">
        <v>408</v>
      </c>
      <c r="L2539" s="48" t="s">
        <v>408</v>
      </c>
      <c r="M2539" s="48" t="s">
        <v>408</v>
      </c>
      <c r="N2539" s="28" t="s">
        <v>408</v>
      </c>
      <c r="O2539" s="41"/>
      <c r="P2539" s="48" t="s">
        <v>960</v>
      </c>
      <c r="Q2539" s="48" t="s">
        <v>960</v>
      </c>
      <c r="R2539" s="48" t="s">
        <v>960</v>
      </c>
      <c r="S2539" s="48" t="s">
        <v>960</v>
      </c>
      <c r="T2539" s="48" t="s">
        <v>960</v>
      </c>
      <c r="U2539" s="48" t="s">
        <v>960</v>
      </c>
      <c r="V2539" s="48" t="s">
        <v>960</v>
      </c>
      <c r="W2539" s="48" t="s">
        <v>960</v>
      </c>
      <c r="X2539" s="48" t="s">
        <v>960</v>
      </c>
      <c r="Y2539" s="48" t="s">
        <v>422</v>
      </c>
      <c r="Z2539" s="48" t="s">
        <v>422</v>
      </c>
      <c r="AA2539" s="48" t="s">
        <v>422</v>
      </c>
      <c r="AB2539" s="48" t="s">
        <v>422</v>
      </c>
      <c r="AC2539" s="48" t="s">
        <v>422</v>
      </c>
      <c r="AD2539" s="48" t="s">
        <v>422</v>
      </c>
      <c r="AE2539" s="48" t="s">
        <v>422</v>
      </c>
      <c r="AF2539" s="48" t="s">
        <v>422</v>
      </c>
      <c r="AG2539" s="48" t="s">
        <v>422</v>
      </c>
      <c r="AH2539" s="48" t="s">
        <v>422</v>
      </c>
      <c r="AI2539" s="48" t="s">
        <v>422</v>
      </c>
      <c r="AJ2539" s="48" t="s">
        <v>422</v>
      </c>
      <c r="AK2539" s="48" t="s">
        <v>422</v>
      </c>
      <c r="AL2539" s="48" t="s">
        <v>422</v>
      </c>
      <c r="AM2539" s="48" t="s">
        <v>422</v>
      </c>
      <c r="AN2539" s="48" t="s">
        <v>422</v>
      </c>
      <c r="AO2539" s="48" t="s">
        <v>422</v>
      </c>
      <c r="AP2539" s="48" t="s">
        <v>422</v>
      </c>
      <c r="AQ2539" s="48" t="s">
        <v>422</v>
      </c>
      <c r="AR2539" s="48" t="s">
        <v>422</v>
      </c>
      <c r="AS2539" s="48" t="s">
        <v>422</v>
      </c>
      <c r="AT2539" s="48" t="s">
        <v>422</v>
      </c>
      <c r="AU2539" s="48" t="s">
        <v>422</v>
      </c>
      <c r="AV2539" s="56" t="s">
        <v>422</v>
      </c>
      <c r="AW2539" s="56" t="s">
        <v>422</v>
      </c>
      <c r="AX2539" s="56" t="s">
        <v>422</v>
      </c>
      <c r="AY2539" s="56" t="s">
        <v>422</v>
      </c>
      <c r="AZ2539" s="28" t="s">
        <v>422</v>
      </c>
    </row>
    <row r="2540" ht="15.75" customHeight="1">
      <c r="A2540" s="40">
        <v>2286.0</v>
      </c>
      <c r="B2540" s="28" t="s">
        <v>6477</v>
      </c>
      <c r="C2540" s="28" t="s">
        <v>6478</v>
      </c>
      <c r="D2540" s="42">
        <f t="array" ref="D2540">index(systems,match($A2540,INDEX(systems,0,1),),3)</f>
        <v>-456.51</v>
      </c>
      <c r="E2540" s="42">
        <f t="array" ref="E2540">index(systems,match($A2540,INDEX(systems,0,1),),4)</f>
        <v>261.635</v>
      </c>
      <c r="F2540" s="43" t="str">
        <f>IFERROR(__xludf.DUMMYFUNCTION("let(row, match($B2540&amp;if($C2540&lt;&gt;"""","" [""&amp;$C2540&amp;""]"",""""),index(nebulae,,2),0),join("","",iferror(round(index(nebulae,row,5)/2,3),1),iferror(round(index(nebulae,row,6)/2,3),1),0))"),"1,1,0")</f>
        <v>1,1,0</v>
      </c>
      <c r="G2540" s="44" t="s">
        <v>6479</v>
      </c>
      <c r="H2540" s="45">
        <f t="array" ref="H2540">let(systemId,match(A2540,index(systems,0,1),),refSystemId,match($H$1,index(systems,0,1),),x,index(systems,systemId,3),y,index(systems,systemId,4),refX,index(systems,refSystemId,3),refY,index(systems,refSystemId,4),round(sqrt((x-refX)^2+(y-refY)^2),3))</f>
        <v>526.169</v>
      </c>
      <c r="I2540" s="28" t="s">
        <v>408</v>
      </c>
      <c r="J2540" s="28" t="s">
        <v>408</v>
      </c>
      <c r="K2540" s="28" t="s">
        <v>408</v>
      </c>
      <c r="L2540" s="28" t="s">
        <v>408</v>
      </c>
      <c r="M2540" s="28" t="s">
        <v>408</v>
      </c>
      <c r="N2540" s="28" t="s">
        <v>408</v>
      </c>
      <c r="O2540" s="41"/>
      <c r="P2540" s="48" t="s">
        <v>477</v>
      </c>
      <c r="Q2540" s="48" t="s">
        <v>477</v>
      </c>
      <c r="R2540" s="48" t="s">
        <v>477</v>
      </c>
      <c r="S2540" s="48" t="s">
        <v>418</v>
      </c>
      <c r="T2540" s="48" t="s">
        <v>418</v>
      </c>
      <c r="U2540" s="48" t="s">
        <v>418</v>
      </c>
      <c r="V2540" s="48" t="s">
        <v>418</v>
      </c>
      <c r="W2540" s="48" t="s">
        <v>418</v>
      </c>
      <c r="X2540" s="48" t="s">
        <v>418</v>
      </c>
      <c r="Y2540" s="48" t="s">
        <v>422</v>
      </c>
      <c r="Z2540" s="48" t="s">
        <v>422</v>
      </c>
      <c r="AA2540" s="48" t="s">
        <v>422</v>
      </c>
      <c r="AB2540" s="48" t="s">
        <v>422</v>
      </c>
      <c r="AC2540" s="48" t="s">
        <v>422</v>
      </c>
      <c r="AD2540" s="48" t="s">
        <v>422</v>
      </c>
      <c r="AE2540" s="48" t="s">
        <v>422</v>
      </c>
      <c r="AF2540" s="48" t="s">
        <v>422</v>
      </c>
      <c r="AG2540" s="48" t="s">
        <v>422</v>
      </c>
      <c r="AH2540" s="48" t="s">
        <v>422</v>
      </c>
      <c r="AI2540" s="48" t="s">
        <v>422</v>
      </c>
      <c r="AJ2540" s="48" t="s">
        <v>422</v>
      </c>
      <c r="AK2540" s="48" t="s">
        <v>422</v>
      </c>
      <c r="AL2540" s="48" t="s">
        <v>422</v>
      </c>
      <c r="AM2540" s="48" t="s">
        <v>422</v>
      </c>
      <c r="AN2540" s="48" t="s">
        <v>422</v>
      </c>
      <c r="AO2540" s="48" t="s">
        <v>422</v>
      </c>
      <c r="AP2540" s="48" t="s">
        <v>422</v>
      </c>
      <c r="AQ2540" s="48" t="s">
        <v>422</v>
      </c>
      <c r="AR2540" s="48" t="s">
        <v>422</v>
      </c>
      <c r="AS2540" s="48" t="s">
        <v>422</v>
      </c>
      <c r="AT2540" s="48" t="s">
        <v>422</v>
      </c>
      <c r="AU2540" s="48" t="s">
        <v>1019</v>
      </c>
      <c r="AV2540" s="48" t="s">
        <v>1019</v>
      </c>
      <c r="AW2540" s="48" t="s">
        <v>1019</v>
      </c>
      <c r="AX2540" s="48" t="s">
        <v>1019</v>
      </c>
      <c r="AY2540" s="48" t="s">
        <v>1019</v>
      </c>
      <c r="AZ2540" s="28" t="s">
        <v>1019</v>
      </c>
    </row>
    <row r="2541" ht="15.75" customHeight="1">
      <c r="A2541" s="40">
        <v>2287.0</v>
      </c>
      <c r="B2541" s="28" t="s">
        <v>6480</v>
      </c>
      <c r="C2541" s="41"/>
      <c r="D2541" s="42">
        <f t="array" ref="D2541">index(systems,match($A2541,INDEX(systems,0,1),),3)</f>
        <v>465.538</v>
      </c>
      <c r="E2541" s="42">
        <f t="array" ref="E2541">index(systems,match($A2541,INDEX(systems,0,1),),4)</f>
        <v>132.818</v>
      </c>
      <c r="F2541" s="43" t="str">
        <f>IFERROR(__xludf.DUMMYFUNCTION("let(row, match($B2541&amp;if($C2541&lt;&gt;"""","" [""&amp;$C2541&amp;""]"",""""),index(nebulae,,2),0),join("","",iferror(round(index(nebulae,row,5)/2,3),1),iferror(round(index(nebulae,row,6)/2,3),1),0))"),"1,1,0")</f>
        <v>1,1,0</v>
      </c>
      <c r="G2541" s="44" t="s">
        <v>6481</v>
      </c>
      <c r="H2541" s="45">
        <f t="array" ref="H2541">let(systemId,match(A2541,index(systems,0,1),),refSystemId,match($H$1,index(systems,0,1),),x,index(systems,systemId,3),y,index(systems,systemId,4),refX,index(systems,refSystemId,3),refY,index(systems,refSystemId,4),round(sqrt((x-refX)^2+(y-refY)^2),3))</f>
        <v>484.114</v>
      </c>
      <c r="I2541" s="53"/>
      <c r="J2541" s="53"/>
      <c r="K2541" s="53"/>
      <c r="L2541" s="53"/>
      <c r="M2541" s="53"/>
      <c r="N2541" s="28" t="s">
        <v>552</v>
      </c>
      <c r="O2541" s="48" t="s">
        <v>552</v>
      </c>
      <c r="P2541" s="48" t="s">
        <v>776</v>
      </c>
      <c r="Q2541" s="48" t="s">
        <v>776</v>
      </c>
      <c r="R2541" s="48" t="s">
        <v>776</v>
      </c>
      <c r="S2541" s="48" t="s">
        <v>776</v>
      </c>
      <c r="T2541" s="48" t="s">
        <v>776</v>
      </c>
      <c r="U2541" s="48" t="s">
        <v>776</v>
      </c>
      <c r="V2541" s="48" t="s">
        <v>776</v>
      </c>
      <c r="W2541" s="48" t="s">
        <v>776</v>
      </c>
      <c r="X2541" s="48" t="s">
        <v>776</v>
      </c>
      <c r="Y2541" s="48" t="s">
        <v>776</v>
      </c>
      <c r="Z2541" s="48" t="s">
        <v>776</v>
      </c>
      <c r="AA2541" s="48" t="s">
        <v>776</v>
      </c>
      <c r="AB2541" s="48" t="s">
        <v>776</v>
      </c>
      <c r="AC2541" s="48" t="s">
        <v>776</v>
      </c>
      <c r="AD2541" s="48" t="s">
        <v>776</v>
      </c>
      <c r="AE2541" s="48" t="s">
        <v>776</v>
      </c>
      <c r="AF2541" s="48" t="s">
        <v>776</v>
      </c>
      <c r="AG2541" s="48" t="s">
        <v>776</v>
      </c>
      <c r="AH2541" s="48" t="s">
        <v>776</v>
      </c>
      <c r="AI2541" s="48" t="s">
        <v>776</v>
      </c>
      <c r="AJ2541" s="48" t="s">
        <v>776</v>
      </c>
      <c r="AK2541" s="48" t="s">
        <v>776</v>
      </c>
      <c r="AL2541" s="48" t="s">
        <v>776</v>
      </c>
      <c r="AM2541" s="48" t="s">
        <v>776</v>
      </c>
      <c r="AN2541" s="48" t="s">
        <v>776</v>
      </c>
      <c r="AO2541" s="48" t="s">
        <v>776</v>
      </c>
      <c r="AP2541" s="48" t="s">
        <v>776</v>
      </c>
      <c r="AQ2541" s="48" t="s">
        <v>776</v>
      </c>
      <c r="AR2541" s="48" t="s">
        <v>776</v>
      </c>
      <c r="AS2541" s="48" t="s">
        <v>776</v>
      </c>
      <c r="AT2541" s="48" t="s">
        <v>777</v>
      </c>
      <c r="AU2541" s="48" t="s">
        <v>777</v>
      </c>
      <c r="AV2541" s="48" t="s">
        <v>777</v>
      </c>
      <c r="AW2541" s="48" t="s">
        <v>777</v>
      </c>
      <c r="AX2541" s="48" t="s">
        <v>777</v>
      </c>
      <c r="AY2541" s="48" t="s">
        <v>777</v>
      </c>
      <c r="AZ2541" s="28" t="s">
        <v>777</v>
      </c>
    </row>
    <row r="2542" ht="15.75" customHeight="1">
      <c r="A2542" s="40">
        <v>2288.0</v>
      </c>
      <c r="B2542" s="28" t="s">
        <v>6482</v>
      </c>
      <c r="C2542" s="41"/>
      <c r="D2542" s="42">
        <f t="array" ref="D2542">index(systems,match($A2542,INDEX(systems,0,1),),3)</f>
        <v>-44.468</v>
      </c>
      <c r="E2542" s="42">
        <f t="array" ref="E2542">index(systems,match($A2542,INDEX(systems,0,1),),4)</f>
        <v>313.247</v>
      </c>
      <c r="F2542" s="43" t="str">
        <f>IFERROR(__xludf.DUMMYFUNCTION("let(row, match($B2542&amp;if($C2542&lt;&gt;"""","" [""&amp;$C2542&amp;""]"",""""),index(nebulae,,2),0),join("","",iferror(round(index(nebulae,row,5)/2,3),1),iferror(round(index(nebulae,row,6)/2,3),1),0))"),"1,1,0")</f>
        <v>1,1,0</v>
      </c>
      <c r="G2542" s="44" t="s">
        <v>6483</v>
      </c>
      <c r="H2542" s="45">
        <f t="array" ref="H2542">let(systemId,match(A2542,index(systems,0,1),),refSystemId,match($H$1,index(systems,0,1),),x,index(systems,systemId,3),y,index(systems,systemId,4),refX,index(systems,refSystemId,3),refY,index(systems,refSystemId,4),round(sqrt((x-refX)^2+(y-refY)^2),3))</f>
        <v>316.388</v>
      </c>
      <c r="I2542" s="46" t="s">
        <v>418</v>
      </c>
      <c r="J2542" s="47" t="s">
        <v>418</v>
      </c>
      <c r="K2542" s="46" t="s">
        <v>418</v>
      </c>
      <c r="L2542" s="46" t="s">
        <v>418</v>
      </c>
      <c r="M2542" s="53"/>
      <c r="N2542" s="28" t="s">
        <v>409</v>
      </c>
      <c r="O2542" s="48" t="s">
        <v>409</v>
      </c>
      <c r="P2542" s="48" t="s">
        <v>409</v>
      </c>
      <c r="Q2542" s="48" t="s">
        <v>409</v>
      </c>
      <c r="R2542" s="48" t="s">
        <v>409</v>
      </c>
      <c r="S2542" s="48" t="s">
        <v>409</v>
      </c>
      <c r="T2542" s="48" t="s">
        <v>409</v>
      </c>
      <c r="U2542" s="48" t="s">
        <v>409</v>
      </c>
      <c r="V2542" s="48" t="s">
        <v>409</v>
      </c>
      <c r="W2542" s="48" t="s">
        <v>409</v>
      </c>
      <c r="X2542" s="48" t="s">
        <v>409</v>
      </c>
      <c r="Y2542" s="48" t="s">
        <v>409</v>
      </c>
      <c r="Z2542" s="48" t="s">
        <v>409</v>
      </c>
      <c r="AA2542" s="48" t="s">
        <v>1617</v>
      </c>
      <c r="AB2542" s="48" t="s">
        <v>1617</v>
      </c>
      <c r="AC2542" s="48" t="s">
        <v>1617</v>
      </c>
      <c r="AD2542" s="48" t="s">
        <v>1617</v>
      </c>
      <c r="AE2542" s="48" t="s">
        <v>1617</v>
      </c>
      <c r="AF2542" s="48" t="s">
        <v>1617</v>
      </c>
      <c r="AG2542" s="48" t="s">
        <v>849</v>
      </c>
      <c r="AH2542" s="48" t="s">
        <v>849</v>
      </c>
      <c r="AI2542" s="48" t="s">
        <v>849</v>
      </c>
      <c r="AJ2542" s="48" t="s">
        <v>849</v>
      </c>
      <c r="AK2542" s="48" t="s">
        <v>849</v>
      </c>
      <c r="AL2542" s="48" t="s">
        <v>849</v>
      </c>
      <c r="AM2542" s="48" t="s">
        <v>849</v>
      </c>
      <c r="AN2542" s="48" t="s">
        <v>849</v>
      </c>
      <c r="AO2542" s="48" t="s">
        <v>849</v>
      </c>
      <c r="AP2542" s="48" t="s">
        <v>849</v>
      </c>
      <c r="AQ2542" s="48" t="s">
        <v>849</v>
      </c>
      <c r="AR2542" s="48" t="s">
        <v>849</v>
      </c>
      <c r="AS2542" s="48" t="s">
        <v>849</v>
      </c>
      <c r="AT2542" s="48" t="s">
        <v>849</v>
      </c>
      <c r="AU2542" s="48" t="s">
        <v>849</v>
      </c>
      <c r="AV2542" s="48" t="s">
        <v>849</v>
      </c>
      <c r="AW2542" s="48" t="s">
        <v>849</v>
      </c>
      <c r="AX2542" s="48" t="s">
        <v>850</v>
      </c>
      <c r="AY2542" s="48" t="s">
        <v>850</v>
      </c>
      <c r="AZ2542" s="51" t="s">
        <v>850</v>
      </c>
    </row>
    <row r="2543" ht="15.75" customHeight="1">
      <c r="A2543" s="40">
        <v>2959.0</v>
      </c>
      <c r="B2543" s="28" t="s">
        <v>6484</v>
      </c>
      <c r="C2543" s="41"/>
      <c r="D2543" s="42">
        <f t="array" ref="D2543">index(systems,match($A2543,INDEX(systems,0,1),),3)</f>
        <v>-2.016</v>
      </c>
      <c r="E2543" s="42">
        <f t="array" ref="E2543">index(systems,match($A2543,INDEX(systems,0,1),),4)</f>
        <v>1749.942</v>
      </c>
      <c r="F2543" s="43" t="str">
        <f>IFERROR(__xludf.DUMMYFUNCTION("let(row, match($B2543&amp;if($C2543&lt;&gt;"""","" [""&amp;$C2543&amp;""]"",""""),index(nebulae,,2),0),join("","",iferror(round(index(nebulae,row,5)/2,3),1),iferror(round(index(nebulae,row,6)/2,3),1),0))"),"1,1,0")</f>
        <v>1,1,0</v>
      </c>
      <c r="G2543" s="44" t="s">
        <v>6485</v>
      </c>
      <c r="H2543" s="45">
        <f t="array" ref="H2543">let(systemId,match(A2543,index(systems,0,1),),refSystemId,match($H$1,index(systems,0,1),),x,index(systems,systemId,3),y,index(systems,systemId,4),refX,index(systems,refSystemId,3),refY,index(systems,refSystemId,4),round(sqrt((x-refX)^2+(y-refY)^2),3))</f>
        <v>1749.943</v>
      </c>
      <c r="I2543" s="41"/>
      <c r="J2543" s="41"/>
      <c r="K2543" s="41"/>
      <c r="L2543" s="41"/>
      <c r="M2543" s="41"/>
      <c r="N2543" s="41"/>
      <c r="O2543" s="41"/>
      <c r="P2543" s="48" t="s">
        <v>408</v>
      </c>
      <c r="Q2543" s="48" t="s">
        <v>408</v>
      </c>
      <c r="R2543" s="48" t="s">
        <v>408</v>
      </c>
      <c r="S2543" s="48" t="s">
        <v>408</v>
      </c>
      <c r="T2543" s="48" t="s">
        <v>408</v>
      </c>
      <c r="U2543" s="48" t="s">
        <v>6486</v>
      </c>
      <c r="V2543" s="48" t="s">
        <v>6486</v>
      </c>
      <c r="W2543" s="48" t="s">
        <v>6486</v>
      </c>
      <c r="X2543" s="48" t="s">
        <v>6486</v>
      </c>
      <c r="Y2543" s="48" t="s">
        <v>6486</v>
      </c>
      <c r="Z2543" s="48" t="s">
        <v>6486</v>
      </c>
      <c r="AA2543" s="48" t="s">
        <v>6486</v>
      </c>
      <c r="AB2543" s="48" t="s">
        <v>6486</v>
      </c>
      <c r="AC2543" s="48" t="s">
        <v>6486</v>
      </c>
      <c r="AD2543" s="48" t="s">
        <v>6486</v>
      </c>
      <c r="AE2543" s="48" t="s">
        <v>6486</v>
      </c>
      <c r="AF2543" s="48" t="s">
        <v>6486</v>
      </c>
      <c r="AG2543" s="48" t="s">
        <v>6486</v>
      </c>
      <c r="AH2543" s="48" t="s">
        <v>6486</v>
      </c>
      <c r="AI2543" s="48" t="s">
        <v>6486</v>
      </c>
      <c r="AJ2543" s="48" t="s">
        <v>6486</v>
      </c>
      <c r="AK2543" s="48" t="s">
        <v>6486</v>
      </c>
      <c r="AL2543" s="48" t="s">
        <v>6486</v>
      </c>
      <c r="AM2543" s="48" t="s">
        <v>6486</v>
      </c>
      <c r="AN2543" s="48" t="s">
        <v>6486</v>
      </c>
      <c r="AO2543" s="28" t="s">
        <v>6486</v>
      </c>
      <c r="AP2543" s="48" t="s">
        <v>6486</v>
      </c>
      <c r="AQ2543" s="52" t="s">
        <v>422</v>
      </c>
      <c r="AR2543" s="48" t="s">
        <v>422</v>
      </c>
      <c r="AS2543" s="48" t="s">
        <v>422</v>
      </c>
      <c r="AT2543" s="28" t="s">
        <v>422</v>
      </c>
      <c r="AU2543" s="41"/>
      <c r="AV2543" s="41"/>
      <c r="AW2543" s="41"/>
      <c r="AX2543" s="41"/>
      <c r="AY2543" s="41"/>
      <c r="AZ2543" s="55"/>
    </row>
    <row r="2544" ht="15.75" customHeight="1">
      <c r="A2544" s="40">
        <v>3088.0</v>
      </c>
      <c r="B2544" s="28" t="s">
        <v>6487</v>
      </c>
      <c r="C2544" s="41"/>
      <c r="D2544" s="42">
        <f t="array" ref="D2544">index(systems,match($A2544,INDEX(systems,0,1),),3)</f>
        <v>802.291</v>
      </c>
      <c r="E2544" s="42">
        <f t="array" ref="E2544">index(systems,match($A2544,INDEX(systems,0,1),),4)</f>
        <v>-161.951</v>
      </c>
      <c r="F2544" s="43" t="str">
        <f>IFERROR(__xludf.DUMMYFUNCTION("let(row, match($B2544&amp;if($C2544&lt;&gt;"""","" [""&amp;$C2544&amp;""]"",""""),index(nebulae,,2),0),join("","",iferror(round(index(nebulae,row,5)/2,3),1),iferror(round(index(nebulae,row,6)/2,3),1),0))"),"1,1,0")</f>
        <v>1,1,0</v>
      </c>
      <c r="G2544" s="44" t="s">
        <v>6488</v>
      </c>
      <c r="H2544" s="45">
        <f t="array" ref="H2544">let(systemId,match(A2544,index(systems,0,1),),refSystemId,match($H$1,index(systems,0,1),),x,index(systems,systemId,3),y,index(systems,systemId,4),refX,index(systems,refSystemId,3),refY,index(systems,refSystemId,4),round(sqrt((x-refX)^2+(y-refY)^2),3))</f>
        <v>818.474</v>
      </c>
      <c r="I2544" s="55"/>
      <c r="J2544" s="55"/>
      <c r="K2544" s="55"/>
      <c r="L2544" s="55"/>
      <c r="M2544" s="55"/>
      <c r="N2544" s="55"/>
      <c r="O2544" s="55"/>
      <c r="P2544" s="48" t="s">
        <v>933</v>
      </c>
      <c r="Q2544" s="48" t="s">
        <v>933</v>
      </c>
      <c r="R2544" s="48" t="s">
        <v>933</v>
      </c>
      <c r="S2544" s="56" t="s">
        <v>422</v>
      </c>
      <c r="T2544" s="56" t="s">
        <v>422</v>
      </c>
      <c r="U2544" s="56" t="s">
        <v>422</v>
      </c>
      <c r="V2544" s="56" t="s">
        <v>422</v>
      </c>
      <c r="W2544" s="56" t="s">
        <v>422</v>
      </c>
      <c r="X2544" s="56" t="s">
        <v>422</v>
      </c>
      <c r="Y2544" s="56" t="s">
        <v>418</v>
      </c>
      <c r="Z2544" s="56" t="s">
        <v>418</v>
      </c>
      <c r="AA2544" s="56" t="s">
        <v>418</v>
      </c>
      <c r="AB2544" s="56" t="s">
        <v>418</v>
      </c>
      <c r="AC2544" s="56" t="s">
        <v>418</v>
      </c>
      <c r="AD2544" s="56" t="s">
        <v>418</v>
      </c>
      <c r="AE2544" s="56" t="s">
        <v>418</v>
      </c>
      <c r="AF2544" s="56" t="s">
        <v>418</v>
      </c>
      <c r="AG2544" s="56" t="s">
        <v>418</v>
      </c>
      <c r="AH2544" s="56" t="s">
        <v>418</v>
      </c>
      <c r="AI2544" s="56" t="s">
        <v>418</v>
      </c>
      <c r="AJ2544" s="56" t="s">
        <v>418</v>
      </c>
      <c r="AK2544" s="56" t="s">
        <v>418</v>
      </c>
      <c r="AL2544" s="56" t="s">
        <v>418</v>
      </c>
      <c r="AM2544" s="56" t="s">
        <v>418</v>
      </c>
      <c r="AN2544" s="56" t="s">
        <v>418</v>
      </c>
      <c r="AO2544" s="56" t="s">
        <v>418</v>
      </c>
      <c r="AP2544" s="56" t="s">
        <v>418</v>
      </c>
      <c r="AQ2544" s="56" t="s">
        <v>418</v>
      </c>
      <c r="AR2544" s="56" t="s">
        <v>418</v>
      </c>
      <c r="AS2544" s="56" t="s">
        <v>418</v>
      </c>
      <c r="AT2544" s="56" t="s">
        <v>418</v>
      </c>
      <c r="AU2544" s="51" t="s">
        <v>418</v>
      </c>
      <c r="AV2544" s="55"/>
      <c r="AW2544" s="55"/>
      <c r="AX2544" s="55"/>
      <c r="AY2544" s="55"/>
      <c r="AZ2544" s="55"/>
    </row>
    <row r="2545" ht="15.75" customHeight="1">
      <c r="A2545" s="40">
        <v>3073.0</v>
      </c>
      <c r="B2545" s="28" t="s">
        <v>6489</v>
      </c>
      <c r="C2545" s="41"/>
      <c r="D2545" s="42">
        <f t="array" ref="D2545">index(systems,match($A2545,INDEX(systems,0,1),),3)</f>
        <v>-972.832</v>
      </c>
      <c r="E2545" s="42">
        <f t="array" ref="E2545">index(systems,match($A2545,INDEX(systems,0,1),),4)</f>
        <v>139.663</v>
      </c>
      <c r="F2545" s="43" t="str">
        <f>IFERROR(__xludf.DUMMYFUNCTION("let(row, match($B2545&amp;if($C2545&lt;&gt;"""","" [""&amp;$C2545&amp;""]"",""""),index(nebulae,,2),0),join("","",iferror(round(index(nebulae,row,5)/2,3),1),iferror(round(index(nebulae,row,6)/2,3),1),0))"),"1,1,0")</f>
        <v>1,1,0</v>
      </c>
      <c r="G2545" s="44" t="s">
        <v>6490</v>
      </c>
      <c r="H2545" s="45">
        <f t="array" ref="H2545">let(systemId,match(A2545,index(systems,0,1),),refSystemId,match($H$1,index(systems,0,1),),x,index(systems,systemId,3),y,index(systems,systemId,4),refX,index(systems,refSystemId,3),refY,index(systems,refSystemId,4),round(sqrt((x-refX)^2+(y-refY)^2),3))</f>
        <v>982.806</v>
      </c>
      <c r="I2545" s="55"/>
      <c r="J2545" s="55"/>
      <c r="K2545" s="55"/>
      <c r="L2545" s="55"/>
      <c r="M2545" s="55"/>
      <c r="N2545" s="55"/>
      <c r="O2545" s="55"/>
      <c r="P2545" s="55"/>
      <c r="Q2545" s="55"/>
      <c r="R2545" s="55"/>
      <c r="S2545" s="55"/>
      <c r="T2545" s="55"/>
      <c r="U2545" s="55"/>
      <c r="V2545" s="55"/>
      <c r="W2545" s="55"/>
      <c r="X2545" s="55"/>
      <c r="Y2545" s="51" t="s">
        <v>3855</v>
      </c>
      <c r="Z2545" s="56" t="s">
        <v>3855</v>
      </c>
      <c r="AA2545" s="56" t="s">
        <v>3855</v>
      </c>
      <c r="AB2545" s="56" t="s">
        <v>3855</v>
      </c>
      <c r="AC2545" s="56" t="s">
        <v>3855</v>
      </c>
      <c r="AD2545" s="56" t="s">
        <v>3855</v>
      </c>
      <c r="AE2545" s="56" t="s">
        <v>3855</v>
      </c>
      <c r="AF2545" s="56" t="s">
        <v>3855</v>
      </c>
      <c r="AG2545" s="56" t="s">
        <v>3855</v>
      </c>
      <c r="AH2545" s="56" t="s">
        <v>3855</v>
      </c>
      <c r="AI2545" s="56" t="s">
        <v>3855</v>
      </c>
      <c r="AJ2545" s="56" t="s">
        <v>3855</v>
      </c>
      <c r="AK2545" s="56" t="s">
        <v>3855</v>
      </c>
      <c r="AL2545" s="56" t="s">
        <v>3855</v>
      </c>
      <c r="AM2545" s="56" t="s">
        <v>3855</v>
      </c>
      <c r="AN2545" s="56" t="s">
        <v>3855</v>
      </c>
      <c r="AO2545" s="56" t="s">
        <v>3855</v>
      </c>
      <c r="AP2545" s="56" t="s">
        <v>3855</v>
      </c>
      <c r="AQ2545" s="56" t="s">
        <v>3855</v>
      </c>
      <c r="AR2545" s="56" t="s">
        <v>3855</v>
      </c>
      <c r="AS2545" s="56" t="s">
        <v>3855</v>
      </c>
      <c r="AT2545" s="51" t="s">
        <v>3855</v>
      </c>
      <c r="AU2545" s="51" t="s">
        <v>3855</v>
      </c>
      <c r="AV2545" s="55"/>
      <c r="AW2545" s="55"/>
      <c r="AX2545" s="55"/>
      <c r="AY2545" s="55"/>
      <c r="AZ2545" s="55"/>
    </row>
    <row r="2546" ht="15.75" customHeight="1">
      <c r="A2546" s="40">
        <v>2289.0</v>
      </c>
      <c r="B2546" s="28" t="s">
        <v>6491</v>
      </c>
      <c r="C2546" s="41"/>
      <c r="D2546" s="42">
        <f t="array" ref="D2546">index(systems,match($A2546,INDEX(systems,0,1),),3)</f>
        <v>-431.463</v>
      </c>
      <c r="E2546" s="42">
        <f t="array" ref="E2546">index(systems,match($A2546,INDEX(systems,0,1),),4)</f>
        <v>-11.298</v>
      </c>
      <c r="F2546" s="43" t="str">
        <f>IFERROR(__xludf.DUMMYFUNCTION("let(row, match($B2546&amp;if($C2546&lt;&gt;"""","" [""&amp;$C2546&amp;""]"",""""),index(nebulae,,2),0),join("","",iferror(round(index(nebulae,row,5)/2,3),1),iferror(round(index(nebulae,row,6)/2,3),1),0))"),"1,1,0")</f>
        <v>1,1,0</v>
      </c>
      <c r="G2546" s="44" t="s">
        <v>6492</v>
      </c>
      <c r="H2546" s="45">
        <f t="array" ref="H2546">let(systemId,match(A2546,index(systems,0,1),),refSystemId,match($H$1,index(systems,0,1),),x,index(systems,systemId,3),y,index(systems,systemId,4),refX,index(systems,refSystemId,3),refY,index(systems,refSystemId,4),round(sqrt((x-refX)^2+(y-refY)^2),3))</f>
        <v>431.611</v>
      </c>
      <c r="I2546" s="51" t="s">
        <v>408</v>
      </c>
      <c r="J2546" s="51" t="s">
        <v>408</v>
      </c>
      <c r="K2546" s="51" t="s">
        <v>408</v>
      </c>
      <c r="L2546" s="51" t="s">
        <v>408</v>
      </c>
      <c r="M2546" s="51" t="s">
        <v>408</v>
      </c>
      <c r="N2546" s="51" t="s">
        <v>408</v>
      </c>
      <c r="O2546" s="41"/>
      <c r="P2546" s="48" t="s">
        <v>949</v>
      </c>
      <c r="Q2546" s="48" t="s">
        <v>949</v>
      </c>
      <c r="R2546" s="48" t="s">
        <v>949</v>
      </c>
      <c r="S2546" s="48" t="s">
        <v>449</v>
      </c>
      <c r="T2546" s="48" t="s">
        <v>449</v>
      </c>
      <c r="U2546" s="48" t="s">
        <v>449</v>
      </c>
      <c r="V2546" s="48" t="s">
        <v>449</v>
      </c>
      <c r="W2546" s="48" t="s">
        <v>449</v>
      </c>
      <c r="X2546" s="48" t="s">
        <v>449</v>
      </c>
      <c r="Y2546" s="48" t="s">
        <v>449</v>
      </c>
      <c r="Z2546" s="48" t="s">
        <v>449</v>
      </c>
      <c r="AA2546" s="48" t="s">
        <v>700</v>
      </c>
      <c r="AB2546" s="48" t="s">
        <v>700</v>
      </c>
      <c r="AC2546" s="48" t="s">
        <v>700</v>
      </c>
      <c r="AD2546" s="48" t="s">
        <v>700</v>
      </c>
      <c r="AE2546" s="48" t="s">
        <v>700</v>
      </c>
      <c r="AF2546" s="48" t="s">
        <v>700</v>
      </c>
      <c r="AG2546" s="48" t="s">
        <v>700</v>
      </c>
      <c r="AH2546" s="48" t="s">
        <v>701</v>
      </c>
      <c r="AI2546" s="48" t="s">
        <v>464</v>
      </c>
      <c r="AJ2546" s="48" t="s">
        <v>464</v>
      </c>
      <c r="AK2546" s="48" t="s">
        <v>464</v>
      </c>
      <c r="AL2546" s="48" t="s">
        <v>464</v>
      </c>
      <c r="AM2546" s="48" t="s">
        <v>464</v>
      </c>
      <c r="AN2546" s="48" t="s">
        <v>464</v>
      </c>
      <c r="AO2546" s="48" t="s">
        <v>464</v>
      </c>
      <c r="AP2546" s="48" t="s">
        <v>464</v>
      </c>
      <c r="AQ2546" s="48" t="s">
        <v>464</v>
      </c>
      <c r="AR2546" s="48" t="s">
        <v>464</v>
      </c>
      <c r="AS2546" s="48" t="s">
        <v>466</v>
      </c>
      <c r="AT2546" s="52" t="s">
        <v>467</v>
      </c>
      <c r="AU2546" s="52" t="s">
        <v>467</v>
      </c>
      <c r="AV2546" s="48" t="s">
        <v>467</v>
      </c>
      <c r="AW2546" s="48" t="s">
        <v>467</v>
      </c>
      <c r="AX2546" s="52" t="s">
        <v>468</v>
      </c>
      <c r="AY2546" s="52" t="s">
        <v>468</v>
      </c>
      <c r="AZ2546" s="49" t="s">
        <v>468</v>
      </c>
    </row>
    <row r="2547" ht="15.75" customHeight="1">
      <c r="A2547" s="40">
        <v>2290.0</v>
      </c>
      <c r="B2547" s="28" t="s">
        <v>6493</v>
      </c>
      <c r="C2547" s="41"/>
      <c r="D2547" s="42">
        <f t="array" ref="D2547">index(systems,match($A2547,INDEX(systems,0,1),),3)</f>
        <v>-529.321</v>
      </c>
      <c r="E2547" s="42">
        <f t="array" ref="E2547">index(systems,match($A2547,INDEX(systems,0,1),),4)</f>
        <v>129.21</v>
      </c>
      <c r="F2547" s="43" t="str">
        <f>IFERROR(__xludf.DUMMYFUNCTION("let(row, match($B2547&amp;if($C2547&lt;&gt;"""","" [""&amp;$C2547&amp;""]"",""""),index(nebulae,,2),0),join("","",iferror(round(index(nebulae,row,5)/2,3),1),iferror(round(index(nebulae,row,6)/2,3),1),0))"),"1,1,0")</f>
        <v>1,1,0</v>
      </c>
      <c r="G2547" s="44" t="s">
        <v>6494</v>
      </c>
      <c r="H2547" s="45">
        <f t="array" ref="H2547">let(systemId,match(A2547,index(systems,0,1),),refSystemId,match($H$1,index(systems,0,1),),x,index(systems,systemId,3),y,index(systems,systemId,4),refX,index(systems,refSystemId,3),refY,index(systems,refSystemId,4),round(sqrt((x-refX)^2+(y-refY)^2),3))</f>
        <v>544.863</v>
      </c>
      <c r="I2547" s="28" t="s">
        <v>408</v>
      </c>
      <c r="J2547" s="28" t="s">
        <v>408</v>
      </c>
      <c r="K2547" s="28" t="s">
        <v>408</v>
      </c>
      <c r="L2547" s="28" t="s">
        <v>408</v>
      </c>
      <c r="M2547" s="28" t="s">
        <v>408</v>
      </c>
      <c r="N2547" s="28" t="s">
        <v>408</v>
      </c>
      <c r="O2547" s="41"/>
      <c r="P2547" s="48" t="s">
        <v>461</v>
      </c>
      <c r="Q2547" s="48" t="s">
        <v>461</v>
      </c>
      <c r="R2547" s="48" t="s">
        <v>461</v>
      </c>
      <c r="S2547" s="48" t="s">
        <v>418</v>
      </c>
      <c r="T2547" s="48" t="s">
        <v>418</v>
      </c>
      <c r="U2547" s="48" t="s">
        <v>418</v>
      </c>
      <c r="V2547" s="48" t="s">
        <v>418</v>
      </c>
      <c r="W2547" s="48" t="s">
        <v>418</v>
      </c>
      <c r="X2547" s="48" t="s">
        <v>418</v>
      </c>
      <c r="Y2547" s="48" t="s">
        <v>422</v>
      </c>
      <c r="Z2547" s="48" t="s">
        <v>422</v>
      </c>
      <c r="AA2547" s="48" t="s">
        <v>422</v>
      </c>
      <c r="AB2547" s="48" t="s">
        <v>422</v>
      </c>
      <c r="AC2547" s="48" t="s">
        <v>422</v>
      </c>
      <c r="AD2547" s="48" t="s">
        <v>422</v>
      </c>
      <c r="AE2547" s="48" t="s">
        <v>422</v>
      </c>
      <c r="AF2547" s="48" t="s">
        <v>422</v>
      </c>
      <c r="AG2547" s="48" t="s">
        <v>422</v>
      </c>
      <c r="AH2547" s="48" t="s">
        <v>422</v>
      </c>
      <c r="AI2547" s="48" t="s">
        <v>422</v>
      </c>
      <c r="AJ2547" s="48" t="s">
        <v>422</v>
      </c>
      <c r="AK2547" s="48" t="s">
        <v>422</v>
      </c>
      <c r="AL2547" s="48" t="s">
        <v>422</v>
      </c>
      <c r="AM2547" s="48" t="s">
        <v>422</v>
      </c>
      <c r="AN2547" s="48" t="s">
        <v>422</v>
      </c>
      <c r="AO2547" s="48" t="s">
        <v>422</v>
      </c>
      <c r="AP2547" s="48" t="s">
        <v>422</v>
      </c>
      <c r="AQ2547" s="48" t="s">
        <v>422</v>
      </c>
      <c r="AR2547" s="48" t="s">
        <v>422</v>
      </c>
      <c r="AS2547" s="48" t="s">
        <v>422</v>
      </c>
      <c r="AT2547" s="48" t="s">
        <v>422</v>
      </c>
      <c r="AU2547" s="48" t="s">
        <v>422</v>
      </c>
      <c r="AV2547" s="48" t="s">
        <v>422</v>
      </c>
      <c r="AW2547" s="48" t="s">
        <v>422</v>
      </c>
      <c r="AX2547" s="48" t="s">
        <v>422</v>
      </c>
      <c r="AY2547" s="48" t="s">
        <v>422</v>
      </c>
      <c r="AZ2547" s="28" t="s">
        <v>422</v>
      </c>
    </row>
    <row r="2548" ht="15.75" customHeight="1">
      <c r="A2548" s="40">
        <v>2291.0</v>
      </c>
      <c r="B2548" s="28" t="s">
        <v>6495</v>
      </c>
      <c r="C2548" s="28" t="s">
        <v>6496</v>
      </c>
      <c r="D2548" s="42">
        <f t="array" ref="D2548">index(systems,match($A2548,INDEX(systems,0,1),),3)</f>
        <v>-10.824</v>
      </c>
      <c r="E2548" s="42">
        <f t="array" ref="E2548">index(systems,match($A2548,INDEX(systems,0,1),),4)</f>
        <v>-416.351</v>
      </c>
      <c r="F2548" s="43" t="str">
        <f>IFERROR(__xludf.DUMMYFUNCTION("let(row, match($B2548&amp;if($C2548&lt;&gt;"""","" [""&amp;$C2548&amp;""]"",""""),index(nebulae,,2),0),join("","",iferror(round(index(nebulae,row,5)/2,3),1),iferror(round(index(nebulae,row,6)/2,3),1),0))"),"1,1,0")</f>
        <v>1,1,0</v>
      </c>
      <c r="G2548" s="44" t="s">
        <v>6497</v>
      </c>
      <c r="H2548" s="45">
        <f t="array" ref="H2548">let(systemId,match(A2548,index(systems,0,1),),refSystemId,match($H$1,index(systems,0,1),),x,index(systems,systemId,3),y,index(systems,systemId,4),refX,index(systems,refSystemId,3),refY,index(systems,refSystemId,4),round(sqrt((x-refX)^2+(y-refY)^2),3))</f>
        <v>416.492</v>
      </c>
      <c r="I2548" s="46" t="s">
        <v>408</v>
      </c>
      <c r="J2548" s="46" t="s">
        <v>408</v>
      </c>
      <c r="K2548" s="46" t="s">
        <v>408</v>
      </c>
      <c r="L2548" s="46" t="s">
        <v>408</v>
      </c>
      <c r="M2548" s="46" t="s">
        <v>408</v>
      </c>
      <c r="N2548" s="28" t="s">
        <v>408</v>
      </c>
      <c r="O2548" s="41"/>
      <c r="P2548" s="48" t="s">
        <v>617</v>
      </c>
      <c r="Q2548" s="48" t="s">
        <v>617</v>
      </c>
      <c r="R2548" s="48" t="s">
        <v>617</v>
      </c>
      <c r="S2548" s="48" t="s">
        <v>617</v>
      </c>
      <c r="T2548" s="48" t="s">
        <v>617</v>
      </c>
      <c r="U2548" s="48" t="s">
        <v>617</v>
      </c>
      <c r="V2548" s="48" t="s">
        <v>617</v>
      </c>
      <c r="W2548" s="48" t="s">
        <v>617</v>
      </c>
      <c r="X2548" s="48" t="s">
        <v>422</v>
      </c>
      <c r="Y2548" s="48" t="s">
        <v>422</v>
      </c>
      <c r="Z2548" s="48" t="s">
        <v>422</v>
      </c>
      <c r="AA2548" s="48" t="s">
        <v>422</v>
      </c>
      <c r="AB2548" s="48" t="s">
        <v>422</v>
      </c>
      <c r="AC2548" s="48" t="s">
        <v>422</v>
      </c>
      <c r="AD2548" s="48" t="s">
        <v>422</v>
      </c>
      <c r="AE2548" s="48" t="s">
        <v>422</v>
      </c>
      <c r="AF2548" s="48" t="s">
        <v>422</v>
      </c>
      <c r="AG2548" s="48" t="s">
        <v>422</v>
      </c>
      <c r="AH2548" s="48" t="s">
        <v>422</v>
      </c>
      <c r="AI2548" s="48" t="s">
        <v>422</v>
      </c>
      <c r="AJ2548" s="48" t="s">
        <v>422</v>
      </c>
      <c r="AK2548" s="48" t="s">
        <v>422</v>
      </c>
      <c r="AL2548" s="48" t="s">
        <v>422</v>
      </c>
      <c r="AM2548" s="48" t="s">
        <v>422</v>
      </c>
      <c r="AN2548" s="48" t="s">
        <v>422</v>
      </c>
      <c r="AO2548" s="48" t="s">
        <v>422</v>
      </c>
      <c r="AP2548" s="48" t="s">
        <v>422</v>
      </c>
      <c r="AQ2548" s="48" t="s">
        <v>422</v>
      </c>
      <c r="AR2548" s="48" t="s">
        <v>422</v>
      </c>
      <c r="AS2548" s="48" t="s">
        <v>422</v>
      </c>
      <c r="AT2548" s="48" t="s">
        <v>422</v>
      </c>
      <c r="AU2548" s="48" t="s">
        <v>422</v>
      </c>
      <c r="AV2548" s="48" t="s">
        <v>1228</v>
      </c>
      <c r="AW2548" s="48" t="s">
        <v>1228</v>
      </c>
      <c r="AX2548" s="48" t="s">
        <v>1228</v>
      </c>
      <c r="AY2548" s="48" t="s">
        <v>1228</v>
      </c>
      <c r="AZ2548" s="28" t="s">
        <v>1228</v>
      </c>
    </row>
    <row r="2549" ht="15.75" customHeight="1">
      <c r="A2549" s="40">
        <v>2292.0</v>
      </c>
      <c r="B2549" s="28" t="s">
        <v>6498</v>
      </c>
      <c r="C2549" s="41"/>
      <c r="D2549" s="42">
        <f t="array" ref="D2549">index(systems,match($A2549,INDEX(systems,0,1),),3)</f>
        <v>4.579</v>
      </c>
      <c r="E2549" s="42">
        <f t="array" ref="E2549">index(systems,match($A2549,INDEX(systems,0,1),),4)</f>
        <v>247.12</v>
      </c>
      <c r="F2549" s="43" t="str">
        <f>IFERROR(__xludf.DUMMYFUNCTION("let(row, match($B2549&amp;if($C2549&lt;&gt;"""","" [""&amp;$C2549&amp;""]"",""""),index(nebulae,,2),0),join("","",iferror(round(index(nebulae,row,5)/2,3),1),iferror(round(index(nebulae,row,6)/2,3),1),0))"),"1,1,0")</f>
        <v>1,1,0</v>
      </c>
      <c r="G2549" s="44" t="s">
        <v>6499</v>
      </c>
      <c r="H2549" s="45">
        <f t="array" ref="H2549">let(systemId,match(A2549,index(systems,0,1),),refSystemId,match($H$1,index(systems,0,1),),x,index(systems,systemId,3),y,index(systems,systemId,4),refX,index(systems,refSystemId,3),refY,index(systems,refSystemId,4),round(sqrt((x-refX)^2+(y-refY)^2),3))</f>
        <v>247.162</v>
      </c>
      <c r="I2549" s="62" t="s">
        <v>408</v>
      </c>
      <c r="J2549" s="62" t="s">
        <v>408</v>
      </c>
      <c r="K2549" s="62" t="s">
        <v>408</v>
      </c>
      <c r="L2549" s="46" t="s">
        <v>408</v>
      </c>
      <c r="M2549" s="53"/>
      <c r="N2549" s="28" t="s">
        <v>692</v>
      </c>
      <c r="O2549" s="48" t="s">
        <v>692</v>
      </c>
      <c r="P2549" s="48" t="s">
        <v>692</v>
      </c>
      <c r="Q2549" s="48" t="s">
        <v>692</v>
      </c>
      <c r="R2549" s="48" t="s">
        <v>692</v>
      </c>
      <c r="S2549" s="48" t="s">
        <v>692</v>
      </c>
      <c r="T2549" s="48" t="s">
        <v>692</v>
      </c>
      <c r="U2549" s="48" t="s">
        <v>692</v>
      </c>
      <c r="V2549" s="48" t="s">
        <v>692</v>
      </c>
      <c r="W2549" s="48" t="s">
        <v>692</v>
      </c>
      <c r="X2549" s="48" t="s">
        <v>943</v>
      </c>
      <c r="Y2549" s="48" t="s">
        <v>422</v>
      </c>
      <c r="Z2549" s="48" t="s">
        <v>422</v>
      </c>
      <c r="AA2549" s="48" t="s">
        <v>422</v>
      </c>
      <c r="AB2549" s="48" t="s">
        <v>422</v>
      </c>
      <c r="AC2549" s="48" t="s">
        <v>422</v>
      </c>
      <c r="AD2549" s="48" t="s">
        <v>422</v>
      </c>
      <c r="AE2549" s="48" t="s">
        <v>422</v>
      </c>
      <c r="AF2549" s="48" t="s">
        <v>422</v>
      </c>
      <c r="AG2549" s="48" t="s">
        <v>422</v>
      </c>
      <c r="AH2549" s="48" t="s">
        <v>422</v>
      </c>
      <c r="AI2549" s="48" t="s">
        <v>422</v>
      </c>
      <c r="AJ2549" s="48" t="s">
        <v>422</v>
      </c>
      <c r="AK2549" s="48" t="s">
        <v>422</v>
      </c>
      <c r="AL2549" s="48" t="s">
        <v>422</v>
      </c>
      <c r="AM2549" s="48" t="s">
        <v>422</v>
      </c>
      <c r="AN2549" s="48" t="s">
        <v>422</v>
      </c>
      <c r="AO2549" s="48" t="s">
        <v>422</v>
      </c>
      <c r="AP2549" s="48" t="s">
        <v>422</v>
      </c>
      <c r="AQ2549" s="48" t="s">
        <v>422</v>
      </c>
      <c r="AR2549" s="48" t="s">
        <v>422</v>
      </c>
      <c r="AS2549" s="48" t="s">
        <v>422</v>
      </c>
      <c r="AT2549" s="48" t="s">
        <v>422</v>
      </c>
      <c r="AU2549" s="48" t="s">
        <v>422</v>
      </c>
      <c r="AV2549" s="48" t="s">
        <v>422</v>
      </c>
      <c r="AW2549" s="48" t="s">
        <v>422</v>
      </c>
      <c r="AX2549" s="48" t="s">
        <v>422</v>
      </c>
      <c r="AY2549" s="48" t="s">
        <v>422</v>
      </c>
      <c r="AZ2549" s="28" t="s">
        <v>422</v>
      </c>
    </row>
    <row r="2550" ht="15.75" customHeight="1">
      <c r="A2550" s="40">
        <v>2293.0</v>
      </c>
      <c r="B2550" s="28" t="s">
        <v>6500</v>
      </c>
      <c r="C2550" s="41"/>
      <c r="D2550" s="42">
        <f t="array" ref="D2550">index(systems,match($A2550,INDEX(systems,0,1),),3)</f>
        <v>63.639</v>
      </c>
      <c r="E2550" s="42">
        <f t="array" ref="E2550">index(systems,match($A2550,INDEX(systems,0,1),),4)</f>
        <v>-207.462</v>
      </c>
      <c r="F2550" s="43" t="str">
        <f>IFERROR(__xludf.DUMMYFUNCTION("let(row, match($B2550&amp;if($C2550&lt;&gt;"""","" [""&amp;$C2550&amp;""]"",""""),index(nebulae,,2),0),join("","",iferror(round(index(nebulae,row,5)/2,3),1),iferror(round(index(nebulae,row,6)/2,3),1),0))"),"1,1,0")</f>
        <v>1,1,0</v>
      </c>
      <c r="G2550" s="44" t="s">
        <v>6501</v>
      </c>
      <c r="H2550" s="45">
        <f t="array" ref="H2550">let(systemId,match(A2550,index(systems,0,1),),refSystemId,match($H$1,index(systems,0,1),),x,index(systems,systemId,3),y,index(systems,systemId,4),refX,index(systems,refSystemId,3),refY,index(systems,refSystemId,4),round(sqrt((x-refX)^2+(y-refY)^2),3))</f>
        <v>217.003</v>
      </c>
      <c r="I2550" s="46" t="s">
        <v>408</v>
      </c>
      <c r="J2550" s="47" t="s">
        <v>408</v>
      </c>
      <c r="K2550" s="47" t="s">
        <v>408</v>
      </c>
      <c r="L2550" s="47" t="s">
        <v>408</v>
      </c>
      <c r="M2550" s="46" t="s">
        <v>408</v>
      </c>
      <c r="N2550" s="28" t="s">
        <v>408</v>
      </c>
      <c r="O2550" s="41"/>
      <c r="P2550" s="48" t="s">
        <v>1650</v>
      </c>
      <c r="Q2550" s="48" t="s">
        <v>1650</v>
      </c>
      <c r="R2550" s="48" t="s">
        <v>1650</v>
      </c>
      <c r="S2550" s="48" t="s">
        <v>1650</v>
      </c>
      <c r="T2550" s="48" t="s">
        <v>1650</v>
      </c>
      <c r="U2550" s="48" t="s">
        <v>1650</v>
      </c>
      <c r="V2550" s="48" t="s">
        <v>1650</v>
      </c>
      <c r="W2550" s="48" t="s">
        <v>1650</v>
      </c>
      <c r="X2550" s="48" t="s">
        <v>1650</v>
      </c>
      <c r="Y2550" s="48" t="s">
        <v>422</v>
      </c>
      <c r="Z2550" s="48" t="s">
        <v>422</v>
      </c>
      <c r="AA2550" s="48" t="s">
        <v>422</v>
      </c>
      <c r="AB2550" s="48" t="s">
        <v>422</v>
      </c>
      <c r="AC2550" s="48" t="s">
        <v>422</v>
      </c>
      <c r="AD2550" s="48" t="s">
        <v>422</v>
      </c>
      <c r="AE2550" s="48" t="s">
        <v>422</v>
      </c>
      <c r="AF2550" s="48" t="s">
        <v>422</v>
      </c>
      <c r="AG2550" s="48" t="s">
        <v>422</v>
      </c>
      <c r="AH2550" s="48" t="s">
        <v>422</v>
      </c>
      <c r="AI2550" s="48" t="s">
        <v>422</v>
      </c>
      <c r="AJ2550" s="48" t="s">
        <v>422</v>
      </c>
      <c r="AK2550" s="48" t="s">
        <v>422</v>
      </c>
      <c r="AL2550" s="48" t="s">
        <v>422</v>
      </c>
      <c r="AM2550" s="48" t="s">
        <v>422</v>
      </c>
      <c r="AN2550" s="48" t="s">
        <v>422</v>
      </c>
      <c r="AO2550" s="48" t="s">
        <v>422</v>
      </c>
      <c r="AP2550" s="48" t="s">
        <v>422</v>
      </c>
      <c r="AQ2550" s="48" t="s">
        <v>422</v>
      </c>
      <c r="AR2550" s="48" t="s">
        <v>422</v>
      </c>
      <c r="AS2550" s="48" t="s">
        <v>422</v>
      </c>
      <c r="AT2550" s="48" t="s">
        <v>422</v>
      </c>
      <c r="AU2550" s="48" t="s">
        <v>422</v>
      </c>
      <c r="AV2550" s="48" t="s">
        <v>422</v>
      </c>
      <c r="AW2550" s="48" t="s">
        <v>422</v>
      </c>
      <c r="AX2550" s="48" t="s">
        <v>422</v>
      </c>
      <c r="AY2550" s="48" t="s">
        <v>422</v>
      </c>
      <c r="AZ2550" s="28" t="s">
        <v>422</v>
      </c>
    </row>
    <row r="2551" ht="15.75" customHeight="1">
      <c r="A2551" s="40">
        <v>2294.0</v>
      </c>
      <c r="B2551" s="28" t="s">
        <v>6502</v>
      </c>
      <c r="C2551" s="41"/>
      <c r="D2551" s="42">
        <f t="array" ref="D2551">index(systems,match($A2551,INDEX(systems,0,1),),3)</f>
        <v>-220.744</v>
      </c>
      <c r="E2551" s="42">
        <f t="array" ref="E2551">index(systems,match($A2551,INDEX(systems,0,1),),4)</f>
        <v>-292.137</v>
      </c>
      <c r="F2551" s="43" t="str">
        <f>IFERROR(__xludf.DUMMYFUNCTION("let(row, match($B2551&amp;if($C2551&lt;&gt;"""","" [""&amp;$C2551&amp;""]"",""""),index(nebulae,,2),0),join("","",iferror(round(index(nebulae,row,5)/2,3),1),iferror(round(index(nebulae,row,6)/2,3),1),0))"),"1,1,0")</f>
        <v>1,1,0</v>
      </c>
      <c r="G2551" s="44" t="s">
        <v>6503</v>
      </c>
      <c r="H2551" s="45">
        <f t="array" ref="H2551">let(systemId,match(A2551,index(systems,0,1),),refSystemId,match($H$1,index(systems,0,1),),x,index(systems,systemId,3),y,index(systems,systemId,4),refX,index(systems,refSystemId,3),refY,index(systems,refSystemId,4),round(sqrt((x-refX)^2+(y-refY)^2),3))</f>
        <v>366.158</v>
      </c>
      <c r="I2551" s="46" t="s">
        <v>408</v>
      </c>
      <c r="J2551" s="47" t="s">
        <v>408</v>
      </c>
      <c r="K2551" s="47" t="s">
        <v>408</v>
      </c>
      <c r="L2551" s="47" t="s">
        <v>408</v>
      </c>
      <c r="M2551" s="47" t="s">
        <v>408</v>
      </c>
      <c r="N2551" s="28" t="s">
        <v>408</v>
      </c>
      <c r="O2551" s="41"/>
      <c r="P2551" s="48" t="s">
        <v>558</v>
      </c>
      <c r="Q2551" s="48" t="s">
        <v>558</v>
      </c>
      <c r="R2551" s="48" t="s">
        <v>558</v>
      </c>
      <c r="S2551" s="48" t="s">
        <v>558</v>
      </c>
      <c r="T2551" s="48" t="s">
        <v>558</v>
      </c>
      <c r="U2551" s="48" t="s">
        <v>558</v>
      </c>
      <c r="V2551" s="48" t="s">
        <v>558</v>
      </c>
      <c r="W2551" s="48" t="s">
        <v>558</v>
      </c>
      <c r="X2551" s="48" t="s">
        <v>558</v>
      </c>
      <c r="Y2551" s="48" t="s">
        <v>560</v>
      </c>
      <c r="Z2551" s="48" t="s">
        <v>560</v>
      </c>
      <c r="AA2551" s="48" t="s">
        <v>560</v>
      </c>
      <c r="AB2551" s="48" t="s">
        <v>560</v>
      </c>
      <c r="AC2551" s="48" t="s">
        <v>560</v>
      </c>
      <c r="AD2551" s="48" t="s">
        <v>560</v>
      </c>
      <c r="AE2551" s="48" t="s">
        <v>560</v>
      </c>
      <c r="AF2551" s="48" t="s">
        <v>560</v>
      </c>
      <c r="AG2551" s="48" t="s">
        <v>560</v>
      </c>
      <c r="AH2551" s="48" t="s">
        <v>560</v>
      </c>
      <c r="AI2551" s="48" t="s">
        <v>560</v>
      </c>
      <c r="AJ2551" s="48" t="s">
        <v>560</v>
      </c>
      <c r="AK2551" s="48" t="s">
        <v>560</v>
      </c>
      <c r="AL2551" s="48" t="s">
        <v>560</v>
      </c>
      <c r="AM2551" s="48" t="s">
        <v>560</v>
      </c>
      <c r="AN2551" s="48" t="s">
        <v>560</v>
      </c>
      <c r="AO2551" s="48" t="s">
        <v>560</v>
      </c>
      <c r="AP2551" s="48" t="s">
        <v>560</v>
      </c>
      <c r="AQ2551" s="48" t="s">
        <v>560</v>
      </c>
      <c r="AR2551" s="48" t="s">
        <v>560</v>
      </c>
      <c r="AS2551" s="48" t="s">
        <v>418</v>
      </c>
      <c r="AT2551" s="48" t="s">
        <v>418</v>
      </c>
      <c r="AU2551" s="48" t="s">
        <v>418</v>
      </c>
      <c r="AV2551" s="48" t="s">
        <v>418</v>
      </c>
      <c r="AW2551" s="48" t="s">
        <v>418</v>
      </c>
      <c r="AX2551" s="52" t="s">
        <v>560</v>
      </c>
      <c r="AY2551" s="52" t="s">
        <v>560</v>
      </c>
      <c r="AZ2551" s="51" t="s">
        <v>560</v>
      </c>
    </row>
    <row r="2552" ht="15.75" customHeight="1">
      <c r="A2552" s="40">
        <v>2295.0</v>
      </c>
      <c r="B2552" s="28" t="s">
        <v>6504</v>
      </c>
      <c r="C2552" s="41"/>
      <c r="D2552" s="42">
        <f t="array" ref="D2552">index(systems,match($A2552,INDEX(systems,0,1),),3)</f>
        <v>-218.199</v>
      </c>
      <c r="E2552" s="42">
        <f t="array" ref="E2552">index(systems,match($A2552,INDEX(systems,0,1),),4)</f>
        <v>-102.703</v>
      </c>
      <c r="F2552" s="43" t="str">
        <f>IFERROR(__xludf.DUMMYFUNCTION("let(row, match($B2552&amp;if($C2552&lt;&gt;"""","" [""&amp;$C2552&amp;""]"",""""),index(nebulae,,2),0),join("","",iferror(round(index(nebulae,row,5)/2,3),1),iferror(round(index(nebulae,row,6)/2,3),1),0))"),"1,1,0")</f>
        <v>1,1,0</v>
      </c>
      <c r="G2552" s="44" t="s">
        <v>6505</v>
      </c>
      <c r="H2552" s="45">
        <f t="array" ref="H2552">let(systemId,match(A2552,index(systems,0,1),),refSystemId,match($H$1,index(systems,0,1),),x,index(systems,systemId,3),y,index(systems,systemId,4),refX,index(systems,refSystemId,3),refY,index(systems,refSystemId,4),round(sqrt((x-refX)^2+(y-refY)^2),3))</f>
        <v>241.161</v>
      </c>
      <c r="I2552" s="28" t="s">
        <v>418</v>
      </c>
      <c r="J2552" s="41"/>
      <c r="K2552" s="41"/>
      <c r="L2552" s="41"/>
      <c r="M2552" s="41"/>
      <c r="N2552" s="28" t="s">
        <v>427</v>
      </c>
      <c r="O2552" s="48" t="s">
        <v>427</v>
      </c>
      <c r="P2552" s="48" t="s">
        <v>427</v>
      </c>
      <c r="Q2552" s="48" t="s">
        <v>427</v>
      </c>
      <c r="R2552" s="48" t="s">
        <v>427</v>
      </c>
      <c r="S2552" s="48" t="s">
        <v>427</v>
      </c>
      <c r="T2552" s="48" t="s">
        <v>427</v>
      </c>
      <c r="U2552" s="48" t="s">
        <v>427</v>
      </c>
      <c r="V2552" s="48" t="s">
        <v>427</v>
      </c>
      <c r="W2552" s="48" t="s">
        <v>427</v>
      </c>
      <c r="X2552" s="48" t="s">
        <v>427</v>
      </c>
      <c r="Y2552" s="48" t="s">
        <v>560</v>
      </c>
      <c r="Z2552" s="48" t="s">
        <v>560</v>
      </c>
      <c r="AA2552" s="48" t="s">
        <v>560</v>
      </c>
      <c r="AB2552" s="48" t="s">
        <v>560</v>
      </c>
      <c r="AC2552" s="48" t="s">
        <v>560</v>
      </c>
      <c r="AD2552" s="48" t="s">
        <v>560</v>
      </c>
      <c r="AE2552" s="48" t="s">
        <v>560</v>
      </c>
      <c r="AF2552" s="48" t="s">
        <v>560</v>
      </c>
      <c r="AG2552" s="48" t="s">
        <v>560</v>
      </c>
      <c r="AH2552" s="48" t="s">
        <v>560</v>
      </c>
      <c r="AI2552" s="48" t="s">
        <v>560</v>
      </c>
      <c r="AJ2552" s="48" t="s">
        <v>560</v>
      </c>
      <c r="AK2552" s="48" t="s">
        <v>560</v>
      </c>
      <c r="AL2552" s="48" t="s">
        <v>560</v>
      </c>
      <c r="AM2552" s="48" t="s">
        <v>560</v>
      </c>
      <c r="AN2552" s="48" t="s">
        <v>560</v>
      </c>
      <c r="AO2552" s="48" t="s">
        <v>560</v>
      </c>
      <c r="AP2552" s="48" t="s">
        <v>483</v>
      </c>
      <c r="AQ2552" s="48" t="s">
        <v>560</v>
      </c>
      <c r="AR2552" s="48" t="s">
        <v>560</v>
      </c>
      <c r="AS2552" s="48" t="s">
        <v>418</v>
      </c>
      <c r="AT2552" s="48" t="s">
        <v>418</v>
      </c>
      <c r="AU2552" s="48" t="s">
        <v>418</v>
      </c>
      <c r="AV2552" s="48" t="s">
        <v>418</v>
      </c>
      <c r="AW2552" s="48" t="s">
        <v>418</v>
      </c>
      <c r="AX2552" s="48" t="s">
        <v>605</v>
      </c>
      <c r="AY2552" s="48" t="s">
        <v>605</v>
      </c>
      <c r="AZ2552" s="28" t="s">
        <v>605</v>
      </c>
    </row>
    <row r="2553" ht="15.75" customHeight="1">
      <c r="A2553" s="40">
        <v>2296.0</v>
      </c>
      <c r="B2553" s="28" t="s">
        <v>6506</v>
      </c>
      <c r="C2553" s="41"/>
      <c r="D2553" s="42">
        <f t="array" ref="D2553">index(systems,match($A2553,INDEX(systems,0,1),),3)</f>
        <v>219.456</v>
      </c>
      <c r="E2553" s="42">
        <f t="array" ref="E2553">index(systems,match($A2553,INDEX(systems,0,1),),4)</f>
        <v>133.331</v>
      </c>
      <c r="F2553" s="43" t="str">
        <f>IFERROR(__xludf.DUMMYFUNCTION("let(row, match($B2553&amp;if($C2553&lt;&gt;"""","" [""&amp;$C2553&amp;""]"",""""),index(nebulae,,2),0),join("","",iferror(round(index(nebulae,row,5)/2,3),1),iferror(round(index(nebulae,row,6)/2,3),1),0))"),"1,1,0")</f>
        <v>1,1,0</v>
      </c>
      <c r="G2553" s="44" t="s">
        <v>6507</v>
      </c>
      <c r="H2553" s="45">
        <f t="array" ref="H2553">let(systemId,match(A2553,index(systems,0,1),),refSystemId,match($H$1,index(systems,0,1),),x,index(systems,systemId,3),y,index(systems,systemId,4),refX,index(systems,refSystemId,3),refY,index(systems,refSystemId,4),round(sqrt((x-refX)^2+(y-refY)^2),3))</f>
        <v>256.784</v>
      </c>
      <c r="I2553" s="41"/>
      <c r="J2553" s="41"/>
      <c r="K2553" s="28" t="s">
        <v>645</v>
      </c>
      <c r="L2553" s="48" t="s">
        <v>646</v>
      </c>
      <c r="M2553" s="48" t="s">
        <v>646</v>
      </c>
      <c r="N2553" s="28" t="s">
        <v>1008</v>
      </c>
      <c r="O2553" s="48" t="s">
        <v>1008</v>
      </c>
      <c r="P2553" s="48" t="s">
        <v>1008</v>
      </c>
      <c r="Q2553" s="48" t="s">
        <v>1008</v>
      </c>
      <c r="R2553" s="48" t="s">
        <v>1008</v>
      </c>
      <c r="S2553" s="48" t="s">
        <v>1008</v>
      </c>
      <c r="T2553" s="48" t="s">
        <v>1008</v>
      </c>
      <c r="U2553" s="48" t="s">
        <v>1008</v>
      </c>
      <c r="V2553" s="48" t="s">
        <v>1008</v>
      </c>
      <c r="W2553" s="48" t="s">
        <v>1008</v>
      </c>
      <c r="X2553" s="48" t="s">
        <v>1008</v>
      </c>
      <c r="Y2553" s="48" t="s">
        <v>1008</v>
      </c>
      <c r="Z2553" s="48" t="s">
        <v>1008</v>
      </c>
      <c r="AA2553" s="48" t="s">
        <v>1008</v>
      </c>
      <c r="AB2553" s="48" t="s">
        <v>1008</v>
      </c>
      <c r="AC2553" s="48" t="s">
        <v>1008</v>
      </c>
      <c r="AD2553" s="48" t="s">
        <v>1008</v>
      </c>
      <c r="AE2553" s="48" t="s">
        <v>1008</v>
      </c>
      <c r="AF2553" s="48" t="s">
        <v>1008</v>
      </c>
      <c r="AG2553" s="48" t="s">
        <v>1008</v>
      </c>
      <c r="AH2553" s="48" t="s">
        <v>1008</v>
      </c>
      <c r="AI2553" s="48" t="s">
        <v>1008</v>
      </c>
      <c r="AJ2553" s="48" t="s">
        <v>1008</v>
      </c>
      <c r="AK2553" s="48" t="s">
        <v>1008</v>
      </c>
      <c r="AL2553" s="48" t="s">
        <v>1008</v>
      </c>
      <c r="AM2553" s="48" t="s">
        <v>1008</v>
      </c>
      <c r="AN2553" s="48" t="s">
        <v>1008</v>
      </c>
      <c r="AO2553" s="48" t="s">
        <v>1008</v>
      </c>
      <c r="AP2553" s="48" t="s">
        <v>1008</v>
      </c>
      <c r="AQ2553" s="48" t="s">
        <v>1210</v>
      </c>
      <c r="AR2553" s="48" t="s">
        <v>1210</v>
      </c>
      <c r="AS2553" s="48" t="s">
        <v>1210</v>
      </c>
      <c r="AT2553" s="48" t="s">
        <v>1210</v>
      </c>
      <c r="AU2553" s="48" t="s">
        <v>1210</v>
      </c>
      <c r="AV2553" s="48" t="s">
        <v>1210</v>
      </c>
      <c r="AW2553" s="48" t="s">
        <v>1210</v>
      </c>
      <c r="AX2553" s="48" t="s">
        <v>1210</v>
      </c>
      <c r="AY2553" s="48" t="s">
        <v>1210</v>
      </c>
      <c r="AZ2553" s="28" t="s">
        <v>1210</v>
      </c>
    </row>
    <row r="2554" ht="15.75" customHeight="1">
      <c r="A2554" s="40">
        <v>2297.0</v>
      </c>
      <c r="B2554" s="28" t="s">
        <v>6508</v>
      </c>
      <c r="C2554" s="28" t="s">
        <v>6509</v>
      </c>
      <c r="D2554" s="42">
        <f t="array" ref="D2554">index(systems,match($A2554,INDEX(systems,0,1),),3)</f>
        <v>53.27</v>
      </c>
      <c r="E2554" s="42">
        <f t="array" ref="E2554">index(systems,match($A2554,INDEX(systems,0,1),),4)</f>
        <v>-328.061</v>
      </c>
      <c r="F2554" s="43" t="str">
        <f>IFERROR(__xludf.DUMMYFUNCTION("let(row, match($B2554&amp;if($C2554&lt;&gt;"""","" [""&amp;$C2554&amp;""]"",""""),index(nebulae,,2),0),join("","",iferror(round(index(nebulae,row,5)/2,3),1),iferror(round(index(nebulae,row,6)/2,3),1),0))"),"1,1,0")</f>
        <v>1,1,0</v>
      </c>
      <c r="G2554" s="44" t="s">
        <v>6510</v>
      </c>
      <c r="H2554" s="45">
        <f t="array" ref="H2554">let(systemId,match(A2554,index(systems,0,1),),refSystemId,match($H$1,index(systems,0,1),),x,index(systems,systemId,3),y,index(systems,systemId,4),refX,index(systems,refSystemId,3),refY,index(systems,refSystemId,4),round(sqrt((x-refX)^2+(y-refY)^2),3))</f>
        <v>332.358</v>
      </c>
      <c r="I2554" s="28" t="s">
        <v>408</v>
      </c>
      <c r="J2554" s="48" t="s">
        <v>408</v>
      </c>
      <c r="K2554" s="48" t="s">
        <v>408</v>
      </c>
      <c r="L2554" s="48" t="s">
        <v>408</v>
      </c>
      <c r="M2554" s="28" t="s">
        <v>408</v>
      </c>
      <c r="N2554" s="28" t="s">
        <v>408</v>
      </c>
      <c r="O2554" s="41"/>
      <c r="P2554" s="48" t="s">
        <v>1566</v>
      </c>
      <c r="Q2554" s="48" t="s">
        <v>1566</v>
      </c>
      <c r="R2554" s="48" t="s">
        <v>1566</v>
      </c>
      <c r="S2554" s="48" t="s">
        <v>1566</v>
      </c>
      <c r="T2554" s="48" t="s">
        <v>1566</v>
      </c>
      <c r="U2554" s="48" t="s">
        <v>1566</v>
      </c>
      <c r="V2554" s="48" t="s">
        <v>1566</v>
      </c>
      <c r="W2554" s="48" t="s">
        <v>1566</v>
      </c>
      <c r="X2554" s="48" t="s">
        <v>422</v>
      </c>
      <c r="Y2554" s="48" t="s">
        <v>422</v>
      </c>
      <c r="Z2554" s="48" t="s">
        <v>422</v>
      </c>
      <c r="AA2554" s="48" t="s">
        <v>422</v>
      </c>
      <c r="AB2554" s="48" t="s">
        <v>422</v>
      </c>
      <c r="AC2554" s="48" t="s">
        <v>422</v>
      </c>
      <c r="AD2554" s="48" t="s">
        <v>422</v>
      </c>
      <c r="AE2554" s="48" t="s">
        <v>422</v>
      </c>
      <c r="AF2554" s="48" t="s">
        <v>422</v>
      </c>
      <c r="AG2554" s="48" t="s">
        <v>422</v>
      </c>
      <c r="AH2554" s="48" t="s">
        <v>422</v>
      </c>
      <c r="AI2554" s="48" t="s">
        <v>422</v>
      </c>
      <c r="AJ2554" s="48" t="s">
        <v>422</v>
      </c>
      <c r="AK2554" s="48" t="s">
        <v>422</v>
      </c>
      <c r="AL2554" s="48" t="s">
        <v>422</v>
      </c>
      <c r="AM2554" s="48" t="s">
        <v>422</v>
      </c>
      <c r="AN2554" s="48" t="s">
        <v>422</v>
      </c>
      <c r="AO2554" s="48" t="s">
        <v>422</v>
      </c>
      <c r="AP2554" s="48" t="s">
        <v>422</v>
      </c>
      <c r="AQ2554" s="48" t="s">
        <v>422</v>
      </c>
      <c r="AR2554" s="48" t="s">
        <v>422</v>
      </c>
      <c r="AS2554" s="48" t="s">
        <v>422</v>
      </c>
      <c r="AT2554" s="48" t="s">
        <v>422</v>
      </c>
      <c r="AU2554" s="48" t="s">
        <v>422</v>
      </c>
      <c r="AV2554" s="48" t="s">
        <v>422</v>
      </c>
      <c r="AW2554" s="48" t="s">
        <v>422</v>
      </c>
      <c r="AX2554" s="48" t="s">
        <v>422</v>
      </c>
      <c r="AY2554" s="48" t="s">
        <v>422</v>
      </c>
      <c r="AZ2554" s="28" t="s">
        <v>422</v>
      </c>
    </row>
    <row r="2555" ht="15.75" customHeight="1">
      <c r="A2555" s="40">
        <v>2298.0</v>
      </c>
      <c r="B2555" s="28" t="s">
        <v>6511</v>
      </c>
      <c r="C2555" s="41"/>
      <c r="D2555" s="42">
        <f t="array" ref="D2555">index(systems,match($A2555,INDEX(systems,0,1),),3)</f>
        <v>160.264</v>
      </c>
      <c r="E2555" s="42">
        <f t="array" ref="E2555">index(systems,match($A2555,INDEX(systems,0,1),),4)</f>
        <v>-323.461</v>
      </c>
      <c r="F2555" s="43" t="str">
        <f>IFERROR(__xludf.DUMMYFUNCTION("let(row, match($B2555&amp;if($C2555&lt;&gt;"""","" [""&amp;$C2555&amp;""]"",""""),index(nebulae,,2),0),join("","",iferror(round(index(nebulae,row,5)/2,3),1),iferror(round(index(nebulae,row,6)/2,3),1),0))"),"1,1,0")</f>
        <v>1,1,0</v>
      </c>
      <c r="G2555" s="44" t="s">
        <v>6512</v>
      </c>
      <c r="H2555" s="45">
        <f t="array" ref="H2555">let(systemId,match(A2555,index(systems,0,1),),refSystemId,match($H$1,index(systems,0,1),),x,index(systems,systemId,3),y,index(systems,systemId,4),refX,index(systems,refSystemId,3),refY,index(systems,refSystemId,4),round(sqrt((x-refX)^2+(y-refY)^2),3))</f>
        <v>360.987</v>
      </c>
      <c r="I2555" s="53"/>
      <c r="J2555" s="53"/>
      <c r="K2555" s="53"/>
      <c r="L2555" s="53"/>
      <c r="M2555" s="46" t="s">
        <v>953</v>
      </c>
      <c r="N2555" s="28" t="s">
        <v>1296</v>
      </c>
      <c r="O2555" s="48" t="s">
        <v>1296</v>
      </c>
      <c r="P2555" s="48" t="s">
        <v>1296</v>
      </c>
      <c r="Q2555" s="48" t="s">
        <v>1296</v>
      </c>
      <c r="R2555" s="48" t="s">
        <v>1296</v>
      </c>
      <c r="S2555" s="48" t="s">
        <v>1296</v>
      </c>
      <c r="T2555" s="48" t="s">
        <v>1296</v>
      </c>
      <c r="U2555" s="48" t="s">
        <v>491</v>
      </c>
      <c r="V2555" s="48" t="s">
        <v>491</v>
      </c>
      <c r="W2555" s="48" t="s">
        <v>491</v>
      </c>
      <c r="X2555" s="48" t="s">
        <v>491</v>
      </c>
      <c r="Y2555" s="48" t="s">
        <v>492</v>
      </c>
      <c r="Z2555" s="48" t="s">
        <v>492</v>
      </c>
      <c r="AA2555" s="48" t="s">
        <v>493</v>
      </c>
      <c r="AB2555" s="48" t="s">
        <v>493</v>
      </c>
      <c r="AC2555" s="48" t="s">
        <v>493</v>
      </c>
      <c r="AD2555" s="48" t="s">
        <v>493</v>
      </c>
      <c r="AE2555" s="48" t="s">
        <v>493</v>
      </c>
      <c r="AF2555" s="48" t="s">
        <v>493</v>
      </c>
      <c r="AG2555" s="48" t="s">
        <v>493</v>
      </c>
      <c r="AH2555" s="48" t="s">
        <v>493</v>
      </c>
      <c r="AI2555" s="48" t="s">
        <v>493</v>
      </c>
      <c r="AJ2555" s="48" t="s">
        <v>493</v>
      </c>
      <c r="AK2555" s="48" t="s">
        <v>493</v>
      </c>
      <c r="AL2555" s="48" t="s">
        <v>493</v>
      </c>
      <c r="AM2555" s="48" t="s">
        <v>493</v>
      </c>
      <c r="AN2555" s="48" t="s">
        <v>493</v>
      </c>
      <c r="AO2555" s="48" t="s">
        <v>492</v>
      </c>
      <c r="AP2555" s="48" t="s">
        <v>492</v>
      </c>
      <c r="AQ2555" s="48" t="s">
        <v>492</v>
      </c>
      <c r="AR2555" s="48" t="s">
        <v>492</v>
      </c>
      <c r="AS2555" s="48" t="s">
        <v>492</v>
      </c>
      <c r="AT2555" s="48" t="s">
        <v>492</v>
      </c>
      <c r="AU2555" s="48" t="s">
        <v>492</v>
      </c>
      <c r="AV2555" s="48" t="s">
        <v>492</v>
      </c>
      <c r="AW2555" s="48" t="s">
        <v>492</v>
      </c>
      <c r="AX2555" s="48" t="s">
        <v>494</v>
      </c>
      <c r="AY2555" s="48" t="s">
        <v>492</v>
      </c>
      <c r="AZ2555" s="28" t="s">
        <v>492</v>
      </c>
    </row>
    <row r="2556" ht="15.75" customHeight="1">
      <c r="A2556" s="40">
        <v>2299.0</v>
      </c>
      <c r="B2556" s="28" t="s">
        <v>6513</v>
      </c>
      <c r="C2556" s="41"/>
      <c r="D2556" s="42">
        <f t="array" ref="D2556">index(systems,match($A2556,INDEX(systems,0,1),),3)</f>
        <v>552.906</v>
      </c>
      <c r="E2556" s="42">
        <f t="array" ref="E2556">index(systems,match($A2556,INDEX(systems,0,1),),4)</f>
        <v>-65.444</v>
      </c>
      <c r="F2556" s="43" t="str">
        <f>IFERROR(__xludf.DUMMYFUNCTION("let(row, match($B2556&amp;if($C2556&lt;&gt;"""","" [""&amp;$C2556&amp;""]"",""""),index(nebulae,,2),0),join("","",iferror(round(index(nebulae,row,5)/2,3),1),iferror(round(index(nebulae,row,6)/2,3),1),0))"),"1,1,0")</f>
        <v>1,1,0</v>
      </c>
      <c r="G2556" s="44" t="s">
        <v>6514</v>
      </c>
      <c r="H2556" s="45">
        <f t="array" ref="H2556">let(systemId,match(A2556,index(systems,0,1),),refSystemId,match($H$1,index(systems,0,1),),x,index(systems,systemId,3),y,index(systems,systemId,4),refX,index(systems,refSystemId,3),refY,index(systems,refSystemId,4),round(sqrt((x-refX)^2+(y-refY)^2),3))</f>
        <v>556.766</v>
      </c>
      <c r="I2556" s="41"/>
      <c r="J2556" s="41"/>
      <c r="K2556" s="41"/>
      <c r="L2556" s="41"/>
      <c r="M2556" s="41"/>
      <c r="N2556" s="28" t="s">
        <v>1074</v>
      </c>
      <c r="O2556" s="48" t="s">
        <v>1074</v>
      </c>
      <c r="P2556" s="48" t="s">
        <v>1074</v>
      </c>
      <c r="Q2556" s="48" t="s">
        <v>1074</v>
      </c>
      <c r="R2556" s="48" t="s">
        <v>1074</v>
      </c>
      <c r="S2556" s="48" t="s">
        <v>1074</v>
      </c>
      <c r="T2556" s="48" t="s">
        <v>1074</v>
      </c>
      <c r="U2556" s="48" t="s">
        <v>1074</v>
      </c>
      <c r="V2556" s="48" t="s">
        <v>1074</v>
      </c>
      <c r="W2556" s="48" t="s">
        <v>1074</v>
      </c>
      <c r="X2556" s="48" t="s">
        <v>1074</v>
      </c>
      <c r="Y2556" s="48" t="s">
        <v>1074</v>
      </c>
      <c r="Z2556" s="48" t="s">
        <v>1074</v>
      </c>
      <c r="AA2556" s="48" t="s">
        <v>1075</v>
      </c>
      <c r="AB2556" s="48" t="s">
        <v>1075</v>
      </c>
      <c r="AC2556" s="48" t="s">
        <v>1075</v>
      </c>
      <c r="AD2556" s="48" t="s">
        <v>1075</v>
      </c>
      <c r="AE2556" s="48" t="s">
        <v>1075</v>
      </c>
      <c r="AF2556" s="48" t="s">
        <v>1075</v>
      </c>
      <c r="AG2556" s="48" t="s">
        <v>1075</v>
      </c>
      <c r="AH2556" s="48" t="s">
        <v>1075</v>
      </c>
      <c r="AI2556" s="48" t="s">
        <v>1075</v>
      </c>
      <c r="AJ2556" s="48" t="s">
        <v>1075</v>
      </c>
      <c r="AK2556" s="48" t="s">
        <v>1075</v>
      </c>
      <c r="AL2556" s="48" t="s">
        <v>1075</v>
      </c>
      <c r="AM2556" s="48" t="s">
        <v>1075</v>
      </c>
      <c r="AN2556" s="48" t="s">
        <v>1075</v>
      </c>
      <c r="AO2556" s="48" t="s">
        <v>1074</v>
      </c>
      <c r="AP2556" s="48" t="s">
        <v>1074</v>
      </c>
      <c r="AQ2556" s="48" t="s">
        <v>1074</v>
      </c>
      <c r="AR2556" s="48" t="s">
        <v>2447</v>
      </c>
      <c r="AS2556" s="48" t="s">
        <v>2447</v>
      </c>
      <c r="AT2556" s="48" t="s">
        <v>2447</v>
      </c>
      <c r="AU2556" s="48" t="s">
        <v>2447</v>
      </c>
      <c r="AV2556" s="48" t="s">
        <v>2447</v>
      </c>
      <c r="AW2556" s="48" t="s">
        <v>2447</v>
      </c>
      <c r="AX2556" s="48" t="s">
        <v>2447</v>
      </c>
      <c r="AY2556" s="48" t="s">
        <v>2447</v>
      </c>
      <c r="AZ2556" s="28" t="s">
        <v>2447</v>
      </c>
    </row>
    <row r="2557" ht="15.75" customHeight="1">
      <c r="A2557" s="40">
        <v>2300.0</v>
      </c>
      <c r="B2557" s="28" t="s">
        <v>6515</v>
      </c>
      <c r="C2557" s="41"/>
      <c r="D2557" s="42">
        <f t="array" ref="D2557">index(systems,match($A2557,INDEX(systems,0,1),),3)</f>
        <v>64.359</v>
      </c>
      <c r="E2557" s="42">
        <f t="array" ref="E2557">index(systems,match($A2557,INDEX(systems,0,1),),4)</f>
        <v>289.985</v>
      </c>
      <c r="F2557" s="43" t="str">
        <f>IFERROR(__xludf.DUMMYFUNCTION("let(row, match($B2557&amp;if($C2557&lt;&gt;"""","" [""&amp;$C2557&amp;""]"",""""),index(nebulae,,2),0),join("","",iferror(round(index(nebulae,row,5)/2,3),1),iferror(round(index(nebulae,row,6)/2,3),1),0))"),"1,1,0")</f>
        <v>1,1,0</v>
      </c>
      <c r="G2557" s="44" t="s">
        <v>6516</v>
      </c>
      <c r="H2557" s="45">
        <f t="array" ref="H2557">let(systemId,match(A2557,index(systems,0,1),),refSystemId,match($H$1,index(systems,0,1),),x,index(systems,systemId,3),y,index(systems,systemId,4),refX,index(systems,refSystemId,3),refY,index(systems,refSystemId,4),round(sqrt((x-refX)^2+(y-refY)^2),3))</f>
        <v>297.041</v>
      </c>
      <c r="I2557" s="60" t="s">
        <v>408</v>
      </c>
      <c r="J2557" s="60" t="s">
        <v>408</v>
      </c>
      <c r="K2557" s="60" t="s">
        <v>408</v>
      </c>
      <c r="L2557" s="53"/>
      <c r="M2557" s="53"/>
      <c r="N2557" s="46" t="s">
        <v>910</v>
      </c>
      <c r="O2557" s="48" t="s">
        <v>910</v>
      </c>
      <c r="P2557" s="48" t="s">
        <v>910</v>
      </c>
      <c r="Q2557" s="48" t="s">
        <v>910</v>
      </c>
      <c r="R2557" s="48" t="s">
        <v>910</v>
      </c>
      <c r="S2557" s="48" t="s">
        <v>910</v>
      </c>
      <c r="T2557" s="48" t="s">
        <v>910</v>
      </c>
      <c r="U2557" s="48" t="s">
        <v>910</v>
      </c>
      <c r="V2557" s="48" t="s">
        <v>910</v>
      </c>
      <c r="W2557" s="48" t="s">
        <v>910</v>
      </c>
      <c r="X2557" s="48" t="s">
        <v>910</v>
      </c>
      <c r="Y2557" s="48" t="s">
        <v>2102</v>
      </c>
      <c r="Z2557" s="48" t="s">
        <v>2102</v>
      </c>
      <c r="AA2557" s="48" t="s">
        <v>1181</v>
      </c>
      <c r="AB2557" s="48" t="s">
        <v>1181</v>
      </c>
      <c r="AC2557" s="48" t="s">
        <v>1181</v>
      </c>
      <c r="AD2557" s="48" t="s">
        <v>1181</v>
      </c>
      <c r="AE2557" s="48" t="s">
        <v>1181</v>
      </c>
      <c r="AF2557" s="48" t="s">
        <v>1181</v>
      </c>
      <c r="AG2557" s="48" t="s">
        <v>913</v>
      </c>
      <c r="AH2557" s="48" t="s">
        <v>913</v>
      </c>
      <c r="AI2557" s="48" t="s">
        <v>913</v>
      </c>
      <c r="AJ2557" s="48" t="s">
        <v>913</v>
      </c>
      <c r="AK2557" s="48" t="s">
        <v>913</v>
      </c>
      <c r="AL2557" s="48" t="s">
        <v>913</v>
      </c>
      <c r="AM2557" s="48" t="s">
        <v>913</v>
      </c>
      <c r="AN2557" s="48" t="s">
        <v>697</v>
      </c>
      <c r="AO2557" s="48" t="s">
        <v>697</v>
      </c>
      <c r="AP2557" s="48" t="s">
        <v>697</v>
      </c>
      <c r="AQ2557" s="48" t="s">
        <v>697</v>
      </c>
      <c r="AR2557" s="48" t="s">
        <v>697</v>
      </c>
      <c r="AS2557" s="48" t="s">
        <v>697</v>
      </c>
      <c r="AT2557" s="48" t="s">
        <v>697</v>
      </c>
      <c r="AU2557" s="48" t="s">
        <v>697</v>
      </c>
      <c r="AV2557" s="48" t="s">
        <v>1259</v>
      </c>
      <c r="AW2557" s="48" t="s">
        <v>1259</v>
      </c>
      <c r="AX2557" s="48" t="s">
        <v>1259</v>
      </c>
      <c r="AY2557" s="48" t="s">
        <v>1259</v>
      </c>
      <c r="AZ2557" s="28" t="s">
        <v>1259</v>
      </c>
    </row>
    <row r="2558" ht="15.75" customHeight="1">
      <c r="A2558" s="40">
        <v>2301.0</v>
      </c>
      <c r="B2558" s="28" t="s">
        <v>6517</v>
      </c>
      <c r="C2558" s="41"/>
      <c r="D2558" s="42">
        <f t="array" ref="D2558">index(systems,match($A2558,INDEX(systems,0,1),),3)</f>
        <v>53.764</v>
      </c>
      <c r="E2558" s="42">
        <f t="array" ref="E2558">index(systems,match($A2558,INDEX(systems,0,1),),4)</f>
        <v>-92.524</v>
      </c>
      <c r="F2558" s="43" t="str">
        <f>IFERROR(__xludf.DUMMYFUNCTION("let(row, match($B2558&amp;if($C2558&lt;&gt;"""","" [""&amp;$C2558&amp;""]"",""""),index(nebulae,,2),0),join("","",iferror(round(index(nebulae,row,5)/2,3),1),iferror(round(index(nebulae,row,6)/2,3),1),0))"),"1,1,0")</f>
        <v>1,1,0</v>
      </c>
      <c r="G2558" s="44" t="s">
        <v>6518</v>
      </c>
      <c r="H2558" s="45">
        <f t="array" ref="H2558">let(systemId,match(A2558,index(systems,0,1),),refSystemId,match($H$1,index(systems,0,1),),x,index(systems,systemId,3),y,index(systems,systemId,4),refX,index(systems,refSystemId,3),refY,index(systems,refSystemId,4),round(sqrt((x-refX)^2+(y-refY)^2),3))</f>
        <v>107.011</v>
      </c>
      <c r="I2558" s="28" t="s">
        <v>408</v>
      </c>
      <c r="J2558" s="41"/>
      <c r="K2558" s="41"/>
      <c r="L2558" s="41"/>
      <c r="M2558" s="28" t="s">
        <v>1268</v>
      </c>
      <c r="N2558" s="28" t="s">
        <v>2009</v>
      </c>
      <c r="O2558" s="48" t="s">
        <v>2009</v>
      </c>
      <c r="P2558" s="48" t="s">
        <v>2009</v>
      </c>
      <c r="Q2558" s="48" t="s">
        <v>2009</v>
      </c>
      <c r="R2558" s="48" t="s">
        <v>2009</v>
      </c>
      <c r="S2558" s="48" t="s">
        <v>2009</v>
      </c>
      <c r="T2558" s="48" t="s">
        <v>2009</v>
      </c>
      <c r="U2558" s="48" t="s">
        <v>2009</v>
      </c>
      <c r="V2558" s="48" t="s">
        <v>2009</v>
      </c>
      <c r="W2558" s="48" t="s">
        <v>2009</v>
      </c>
      <c r="X2558" s="48" t="s">
        <v>2009</v>
      </c>
      <c r="Y2558" s="48" t="s">
        <v>2009</v>
      </c>
      <c r="Z2558" s="48" t="s">
        <v>3131</v>
      </c>
      <c r="AA2558" s="48" t="s">
        <v>3132</v>
      </c>
      <c r="AB2558" s="48" t="s">
        <v>3132</v>
      </c>
      <c r="AC2558" s="48" t="s">
        <v>3132</v>
      </c>
      <c r="AD2558" s="48" t="s">
        <v>3132</v>
      </c>
      <c r="AE2558" s="48" t="s">
        <v>3132</v>
      </c>
      <c r="AF2558" s="48" t="s">
        <v>3132</v>
      </c>
      <c r="AG2558" s="48" t="s">
        <v>3132</v>
      </c>
      <c r="AH2558" s="48" t="s">
        <v>418</v>
      </c>
      <c r="AI2558" s="48" t="s">
        <v>418</v>
      </c>
      <c r="AJ2558" s="48" t="s">
        <v>418</v>
      </c>
      <c r="AK2558" s="48" t="s">
        <v>418</v>
      </c>
      <c r="AL2558" s="48" t="s">
        <v>418</v>
      </c>
      <c r="AM2558" s="48" t="s">
        <v>418</v>
      </c>
      <c r="AN2558" s="48" t="s">
        <v>2381</v>
      </c>
      <c r="AO2558" s="48" t="s">
        <v>2381</v>
      </c>
      <c r="AP2558" s="48" t="s">
        <v>2381</v>
      </c>
      <c r="AQ2558" s="48" t="s">
        <v>819</v>
      </c>
      <c r="AR2558" s="48" t="s">
        <v>2381</v>
      </c>
      <c r="AS2558" s="48" t="s">
        <v>2381</v>
      </c>
      <c r="AT2558" s="48" t="s">
        <v>518</v>
      </c>
      <c r="AU2558" s="48" t="s">
        <v>518</v>
      </c>
      <c r="AV2558" s="48" t="s">
        <v>518</v>
      </c>
      <c r="AW2558" s="48" t="s">
        <v>418</v>
      </c>
      <c r="AX2558" s="48" t="s">
        <v>2009</v>
      </c>
      <c r="AY2558" s="48" t="s">
        <v>2009</v>
      </c>
      <c r="AZ2558" s="28" t="s">
        <v>2009</v>
      </c>
    </row>
    <row r="2559" ht="15.75" customHeight="1">
      <c r="A2559" s="40">
        <v>2302.0</v>
      </c>
      <c r="B2559" s="28" t="s">
        <v>6519</v>
      </c>
      <c r="C2559" s="41"/>
      <c r="D2559" s="42">
        <f t="array" ref="D2559">index(systems,match($A2559,INDEX(systems,0,1),),3)</f>
        <v>-96.168</v>
      </c>
      <c r="E2559" s="42">
        <f t="array" ref="E2559">index(systems,match($A2559,INDEX(systems,0,1),),4)</f>
        <v>-221.868</v>
      </c>
      <c r="F2559" s="43" t="str">
        <f>IFERROR(__xludf.DUMMYFUNCTION("let(row, match($B2559&amp;if($C2559&lt;&gt;"""","" [""&amp;$C2559&amp;""]"",""""),index(nebulae,,2),0),join("","",iferror(round(index(nebulae,row,5)/2,3),1),iferror(round(index(nebulae,row,6)/2,3),1),0))"),"1,1,0")</f>
        <v>1,1,0</v>
      </c>
      <c r="G2559" s="44" t="s">
        <v>6520</v>
      </c>
      <c r="H2559" s="45">
        <f t="array" ref="H2559">let(systemId,match(A2559,index(systems,0,1),),refSystemId,match($H$1,index(systems,0,1),),x,index(systems,systemId,3),y,index(systems,systemId,4),refX,index(systems,refSystemId,3),refY,index(systems,refSystemId,4),round(sqrt((x-refX)^2+(y-refY)^2),3))</f>
        <v>241.813</v>
      </c>
      <c r="I2559" s="28" t="s">
        <v>408</v>
      </c>
      <c r="J2559" s="41"/>
      <c r="K2559" s="41"/>
      <c r="L2559" s="41"/>
      <c r="M2559" s="28" t="s">
        <v>560</v>
      </c>
      <c r="N2559" s="28" t="s">
        <v>1121</v>
      </c>
      <c r="O2559" s="48" t="s">
        <v>1121</v>
      </c>
      <c r="P2559" s="48" t="s">
        <v>1121</v>
      </c>
      <c r="Q2559" s="48" t="s">
        <v>1121</v>
      </c>
      <c r="R2559" s="48" t="s">
        <v>1121</v>
      </c>
      <c r="S2559" s="48" t="s">
        <v>1121</v>
      </c>
      <c r="T2559" s="48" t="s">
        <v>1121</v>
      </c>
      <c r="U2559" s="48" t="s">
        <v>1121</v>
      </c>
      <c r="V2559" s="48" t="s">
        <v>1121</v>
      </c>
      <c r="W2559" s="48" t="s">
        <v>1121</v>
      </c>
      <c r="X2559" s="48" t="s">
        <v>1121</v>
      </c>
      <c r="Y2559" s="48" t="s">
        <v>1046</v>
      </c>
      <c r="Z2559" s="48" t="s">
        <v>1046</v>
      </c>
      <c r="AA2559" s="48" t="s">
        <v>1046</v>
      </c>
      <c r="AB2559" s="48" t="s">
        <v>1046</v>
      </c>
      <c r="AC2559" s="48" t="s">
        <v>1046</v>
      </c>
      <c r="AD2559" s="48" t="s">
        <v>1046</v>
      </c>
      <c r="AE2559" s="48" t="s">
        <v>1046</v>
      </c>
      <c r="AF2559" s="48" t="s">
        <v>1046</v>
      </c>
      <c r="AG2559" s="48" t="s">
        <v>1046</v>
      </c>
      <c r="AH2559" s="48" t="s">
        <v>1046</v>
      </c>
      <c r="AI2559" s="48" t="s">
        <v>1046</v>
      </c>
      <c r="AJ2559" s="48" t="s">
        <v>1046</v>
      </c>
      <c r="AK2559" s="48" t="s">
        <v>1046</v>
      </c>
      <c r="AL2559" s="48" t="s">
        <v>1046</v>
      </c>
      <c r="AM2559" s="48" t="s">
        <v>1046</v>
      </c>
      <c r="AN2559" s="48" t="s">
        <v>1046</v>
      </c>
      <c r="AO2559" s="48" t="s">
        <v>1046</v>
      </c>
      <c r="AP2559" s="48" t="s">
        <v>1046</v>
      </c>
      <c r="AQ2559" s="48" t="s">
        <v>1046</v>
      </c>
      <c r="AR2559" s="48" t="s">
        <v>1046</v>
      </c>
      <c r="AS2559" s="48" t="s">
        <v>1047</v>
      </c>
      <c r="AT2559" s="48" t="s">
        <v>1047</v>
      </c>
      <c r="AU2559" s="48" t="s">
        <v>1048</v>
      </c>
      <c r="AV2559" s="48" t="s">
        <v>1048</v>
      </c>
      <c r="AW2559" s="48" t="s">
        <v>1048</v>
      </c>
      <c r="AX2559" s="48" t="s">
        <v>1049</v>
      </c>
      <c r="AY2559" s="48" t="s">
        <v>1049</v>
      </c>
      <c r="AZ2559" s="51" t="s">
        <v>1049</v>
      </c>
    </row>
    <row r="2560" ht="15.75" customHeight="1">
      <c r="A2560" s="40">
        <v>2303.0</v>
      </c>
      <c r="B2560" s="28" t="s">
        <v>6521</v>
      </c>
      <c r="C2560" s="41"/>
      <c r="D2560" s="42">
        <f t="array" ref="D2560">index(systems,match($A2560,INDEX(systems,0,1),),3)</f>
        <v>40.84</v>
      </c>
      <c r="E2560" s="42">
        <f t="array" ref="E2560">index(systems,match($A2560,INDEX(systems,0,1),),4)</f>
        <v>-21.506</v>
      </c>
      <c r="F2560" s="43" t="str">
        <f>IFERROR(__xludf.DUMMYFUNCTION("let(row, match($B2560&amp;if($C2560&lt;&gt;"""","" [""&amp;$C2560&amp;""]"",""""),index(nebulae,,2),0),join("","",iferror(round(index(nebulae,row,5)/2,3),1),iferror(round(index(nebulae,row,6)/2,3),1),0))"),"1,1,0")</f>
        <v>1,1,0</v>
      </c>
      <c r="G2560" s="44" t="s">
        <v>6522</v>
      </c>
      <c r="H2560" s="85">
        <f t="array" ref="H2560">let(systemId,match(A2560,index(systems,0,1),),refSystemId,match($H$1,index(systems,0,1),),x,index(systems,systemId,3),y,index(systems,systemId,4),refX,index(systems,refSystemId,3),refY,index(systems,refSystemId,4),round(sqrt((x-refX)^2+(y-refY)^2),3))</f>
        <v>46.156</v>
      </c>
      <c r="I2560" s="28" t="s">
        <v>418</v>
      </c>
      <c r="J2560" s="28" t="s">
        <v>508</v>
      </c>
      <c r="K2560" s="28" t="s">
        <v>508</v>
      </c>
      <c r="L2560" s="28" t="s">
        <v>508</v>
      </c>
      <c r="M2560" s="28" t="s">
        <v>508</v>
      </c>
      <c r="N2560" s="28" t="s">
        <v>534</v>
      </c>
      <c r="O2560" s="48" t="s">
        <v>534</v>
      </c>
      <c r="P2560" s="48" t="s">
        <v>534</v>
      </c>
      <c r="Q2560" s="48" t="s">
        <v>534</v>
      </c>
      <c r="R2560" s="48" t="s">
        <v>535</v>
      </c>
      <c r="S2560" s="48" t="s">
        <v>534</v>
      </c>
      <c r="T2560" s="28" t="s">
        <v>534</v>
      </c>
      <c r="U2560" s="48" t="s">
        <v>512</v>
      </c>
      <c r="V2560" s="48" t="s">
        <v>512</v>
      </c>
      <c r="W2560" s="48" t="s">
        <v>512</v>
      </c>
      <c r="X2560" s="48" t="s">
        <v>512</v>
      </c>
      <c r="Y2560" s="48" t="s">
        <v>512</v>
      </c>
      <c r="Z2560" s="48" t="s">
        <v>514</v>
      </c>
      <c r="AA2560" s="48" t="s">
        <v>1892</v>
      </c>
      <c r="AB2560" s="48" t="s">
        <v>1892</v>
      </c>
      <c r="AC2560" s="48" t="s">
        <v>1892</v>
      </c>
      <c r="AD2560" s="48" t="s">
        <v>1892</v>
      </c>
      <c r="AE2560" s="48" t="s">
        <v>1892</v>
      </c>
      <c r="AF2560" s="48" t="s">
        <v>1892</v>
      </c>
      <c r="AG2560" s="48" t="s">
        <v>1892</v>
      </c>
      <c r="AH2560" s="48" t="s">
        <v>418</v>
      </c>
      <c r="AI2560" s="48" t="s">
        <v>418</v>
      </c>
      <c r="AJ2560" s="48" t="s">
        <v>418</v>
      </c>
      <c r="AK2560" s="48" t="s">
        <v>418</v>
      </c>
      <c r="AL2560" s="48" t="s">
        <v>418</v>
      </c>
      <c r="AM2560" s="48" t="s">
        <v>418</v>
      </c>
      <c r="AN2560" s="48" t="s">
        <v>418</v>
      </c>
      <c r="AO2560" s="48" t="s">
        <v>418</v>
      </c>
      <c r="AP2560" s="48" t="s">
        <v>516</v>
      </c>
      <c r="AQ2560" s="48" t="s">
        <v>516</v>
      </c>
      <c r="AR2560" s="48" t="s">
        <v>517</v>
      </c>
      <c r="AS2560" s="48" t="s">
        <v>540</v>
      </c>
      <c r="AT2560" s="48" t="s">
        <v>540</v>
      </c>
      <c r="AU2560" s="48" t="s">
        <v>540</v>
      </c>
      <c r="AV2560" s="52" t="s">
        <v>540</v>
      </c>
      <c r="AW2560" s="48" t="s">
        <v>418</v>
      </c>
      <c r="AX2560" s="48" t="s">
        <v>519</v>
      </c>
      <c r="AY2560" s="48" t="s">
        <v>513</v>
      </c>
      <c r="AZ2560" s="28" t="s">
        <v>513</v>
      </c>
    </row>
    <row r="2561" ht="15.75" customHeight="1">
      <c r="A2561" s="40">
        <v>2304.0</v>
      </c>
      <c r="B2561" s="28" t="s">
        <v>6523</v>
      </c>
      <c r="C2561" s="28" t="s">
        <v>560</v>
      </c>
      <c r="D2561" s="42">
        <f t="array" ref="D2561">index(systems,match($A2561,INDEX(systems,0,1),),3)</f>
        <v>-178.908</v>
      </c>
      <c r="E2561" s="42">
        <f t="array" ref="E2561">index(systems,match($A2561,INDEX(systems,0,1),),4)</f>
        <v>-56.92</v>
      </c>
      <c r="F2561" s="43" t="str">
        <f>IFERROR(__xludf.DUMMYFUNCTION("let(row, match($B2561&amp;if($C2561&lt;&gt;"""","" [""&amp;$C2561&amp;""]"",""""),index(nebulae,,2),0),join("","",iferror(round(index(nebulae,row,5)/2,3),1),iferror(round(index(nebulae,row,6)/2,3),1),0))"),"1,1,0")</f>
        <v>1,1,0</v>
      </c>
      <c r="G2561" s="44" t="s">
        <v>6524</v>
      </c>
      <c r="H2561" s="45">
        <f t="array" ref="H2561">let(systemId,match(A2561,index(systems,0,1),),refSystemId,match($H$1,index(systems,0,1),),x,index(systems,systemId,3),y,index(systems,systemId,4),refX,index(systems,refSystemId,3),refY,index(systems,refSystemId,4),round(sqrt((x-refX)^2+(y-refY)^2),3))</f>
        <v>187.744</v>
      </c>
      <c r="I2561" s="28" t="s">
        <v>418</v>
      </c>
      <c r="J2561" s="41"/>
      <c r="K2561" s="41"/>
      <c r="L2561" s="41"/>
      <c r="M2561" s="28" t="s">
        <v>733</v>
      </c>
      <c r="N2561" s="28" t="s">
        <v>560</v>
      </c>
      <c r="O2561" s="48" t="s">
        <v>560</v>
      </c>
      <c r="P2561" s="48" t="s">
        <v>560</v>
      </c>
      <c r="Q2561" s="48" t="s">
        <v>560</v>
      </c>
      <c r="R2561" s="48" t="s">
        <v>560</v>
      </c>
      <c r="S2561" s="48" t="s">
        <v>560</v>
      </c>
      <c r="T2561" s="48" t="s">
        <v>560</v>
      </c>
      <c r="U2561" s="48" t="s">
        <v>560</v>
      </c>
      <c r="V2561" s="48" t="s">
        <v>560</v>
      </c>
      <c r="W2561" s="48" t="s">
        <v>560</v>
      </c>
      <c r="X2561" s="48" t="s">
        <v>560</v>
      </c>
      <c r="Y2561" s="48" t="s">
        <v>560</v>
      </c>
      <c r="Z2561" s="48" t="s">
        <v>560</v>
      </c>
      <c r="AA2561" s="48" t="s">
        <v>560</v>
      </c>
      <c r="AB2561" s="48" t="s">
        <v>560</v>
      </c>
      <c r="AC2561" s="48" t="s">
        <v>560</v>
      </c>
      <c r="AD2561" s="48" t="s">
        <v>560</v>
      </c>
      <c r="AE2561" s="48" t="s">
        <v>560</v>
      </c>
      <c r="AF2561" s="48" t="s">
        <v>560</v>
      </c>
      <c r="AG2561" s="48" t="s">
        <v>560</v>
      </c>
      <c r="AH2561" s="48" t="s">
        <v>560</v>
      </c>
      <c r="AI2561" s="48" t="s">
        <v>560</v>
      </c>
      <c r="AJ2561" s="48" t="s">
        <v>560</v>
      </c>
      <c r="AK2561" s="48" t="s">
        <v>560</v>
      </c>
      <c r="AL2561" s="48" t="s">
        <v>560</v>
      </c>
      <c r="AM2561" s="48" t="s">
        <v>560</v>
      </c>
      <c r="AN2561" s="48" t="s">
        <v>560</v>
      </c>
      <c r="AO2561" s="48" t="s">
        <v>560</v>
      </c>
      <c r="AP2561" s="48" t="s">
        <v>483</v>
      </c>
      <c r="AQ2561" s="48" t="s">
        <v>560</v>
      </c>
      <c r="AR2561" s="48" t="s">
        <v>560</v>
      </c>
      <c r="AS2561" s="48" t="s">
        <v>418</v>
      </c>
      <c r="AT2561" s="48" t="s">
        <v>418</v>
      </c>
      <c r="AU2561" s="48" t="s">
        <v>418</v>
      </c>
      <c r="AV2561" s="48" t="s">
        <v>486</v>
      </c>
      <c r="AW2561" s="48" t="s">
        <v>486</v>
      </c>
      <c r="AX2561" s="48" t="s">
        <v>605</v>
      </c>
      <c r="AY2561" s="48" t="s">
        <v>605</v>
      </c>
      <c r="AZ2561" s="51" t="s">
        <v>605</v>
      </c>
    </row>
    <row r="2562" ht="15.75" customHeight="1">
      <c r="A2562" s="40">
        <v>2960.0</v>
      </c>
      <c r="B2562" s="28" t="s">
        <v>6523</v>
      </c>
      <c r="C2562" s="28" t="s">
        <v>735</v>
      </c>
      <c r="D2562" s="42">
        <f t="array" ref="D2562">index(systems,match($A2562,INDEX(systems,0,1),),3)</f>
        <v>125.943</v>
      </c>
      <c r="E2562" s="42">
        <f t="array" ref="E2562">index(systems,match($A2562,INDEX(systems,0,1),),4)</f>
        <v>1794.232</v>
      </c>
      <c r="F2562" s="43" t="str">
        <f>IFERROR(__xludf.DUMMYFUNCTION("let(row, match($B2562&amp;if($C2562&lt;&gt;"""","" [""&amp;$C2562&amp;""]"",""""),index(nebulae,,2),0),join("","",iferror(round(index(nebulae,row,5)/2,3),1),iferror(round(index(nebulae,row,6)/2,3),1),0))"),"1,1,0")</f>
        <v>1,1,0</v>
      </c>
      <c r="G2562" s="44" t="s">
        <v>6525</v>
      </c>
      <c r="H2562" s="45">
        <f t="array" ref="H2562">let(systemId,match(A2562,index(systems,0,1),),refSystemId,match($H$1,index(systems,0,1),),x,index(systems,systemId,3),y,index(systems,systemId,4),refX,index(systems,refSystemId,3),refY,index(systems,refSystemId,4),round(sqrt((x-refX)^2+(y-refY)^2),3))</f>
        <v>1798.647</v>
      </c>
      <c r="I2562" s="53"/>
      <c r="J2562" s="53"/>
      <c r="K2562" s="53"/>
      <c r="L2562" s="53"/>
      <c r="M2562" s="53"/>
      <c r="N2562" s="41"/>
      <c r="O2562" s="41"/>
      <c r="P2562" s="48" t="s">
        <v>408</v>
      </c>
      <c r="Q2562" s="48" t="s">
        <v>408</v>
      </c>
      <c r="R2562" s="48" t="s">
        <v>408</v>
      </c>
      <c r="S2562" s="48" t="s">
        <v>408</v>
      </c>
      <c r="T2562" s="48" t="s">
        <v>408</v>
      </c>
      <c r="U2562" s="48" t="s">
        <v>3705</v>
      </c>
      <c r="V2562" s="48" t="s">
        <v>3705</v>
      </c>
      <c r="W2562" s="48" t="s">
        <v>3705</v>
      </c>
      <c r="X2562" s="48" t="s">
        <v>3705</v>
      </c>
      <c r="Y2562" s="48" t="s">
        <v>3705</v>
      </c>
      <c r="Z2562" s="48" t="s">
        <v>3705</v>
      </c>
      <c r="AA2562" s="48" t="s">
        <v>3705</v>
      </c>
      <c r="AB2562" s="48" t="s">
        <v>3705</v>
      </c>
      <c r="AC2562" s="48" t="s">
        <v>3705</v>
      </c>
      <c r="AD2562" s="48" t="s">
        <v>3705</v>
      </c>
      <c r="AE2562" s="48" t="s">
        <v>3705</v>
      </c>
      <c r="AF2562" s="48" t="s">
        <v>3705</v>
      </c>
      <c r="AG2562" s="48" t="s">
        <v>3705</v>
      </c>
      <c r="AH2562" s="48" t="s">
        <v>3705</v>
      </c>
      <c r="AI2562" s="48" t="s">
        <v>3705</v>
      </c>
      <c r="AJ2562" s="48" t="s">
        <v>3705</v>
      </c>
      <c r="AK2562" s="48" t="s">
        <v>3705</v>
      </c>
      <c r="AL2562" s="48" t="s">
        <v>3705</v>
      </c>
      <c r="AM2562" s="48" t="s">
        <v>3705</v>
      </c>
      <c r="AN2562" s="48" t="s">
        <v>3705</v>
      </c>
      <c r="AO2562" s="28" t="s">
        <v>3705</v>
      </c>
      <c r="AP2562" s="48" t="s">
        <v>3705</v>
      </c>
      <c r="AQ2562" s="48" t="s">
        <v>3705</v>
      </c>
      <c r="AR2562" s="52" t="s">
        <v>738</v>
      </c>
      <c r="AS2562" s="52" t="s">
        <v>738</v>
      </c>
      <c r="AT2562" s="49" t="s">
        <v>738</v>
      </c>
      <c r="AU2562" s="54"/>
      <c r="AV2562" s="41"/>
      <c r="AW2562" s="41"/>
      <c r="AX2562" s="41"/>
      <c r="AY2562" s="41"/>
      <c r="AZ2562" s="55"/>
    </row>
    <row r="2563" ht="15.75" customHeight="1">
      <c r="A2563" s="40">
        <v>2305.0</v>
      </c>
      <c r="B2563" s="28" t="s">
        <v>6526</v>
      </c>
      <c r="C2563" s="41"/>
      <c r="D2563" s="42">
        <f t="array" ref="D2563">index(systems,match($A2563,INDEX(systems,0,1),),3)</f>
        <v>563.751</v>
      </c>
      <c r="E2563" s="42">
        <f t="array" ref="E2563">index(systems,match($A2563,INDEX(systems,0,1),),4)</f>
        <v>-118.685</v>
      </c>
      <c r="F2563" s="43" t="str">
        <f>IFERROR(__xludf.DUMMYFUNCTION("let(row, match($B2563&amp;if($C2563&lt;&gt;"""","" [""&amp;$C2563&amp;""]"",""""),index(nebulae,,2),0),join("","",iferror(round(index(nebulae,row,5)/2,3),1),iferror(round(index(nebulae,row,6)/2,3),1),0))"),"1,1,0")</f>
        <v>1,1,0</v>
      </c>
      <c r="G2563" s="44" t="s">
        <v>6527</v>
      </c>
      <c r="H2563" s="45">
        <f t="array" ref="H2563">let(systemId,match(A2563,index(systems,0,1),),refSystemId,match($H$1,index(systems,0,1),),x,index(systems,systemId,3),y,index(systems,systemId,4),refX,index(systems,refSystemId,3),refY,index(systems,refSystemId,4),round(sqrt((x-refX)^2+(y-refY)^2),3))</f>
        <v>576.109</v>
      </c>
      <c r="I2563" s="28" t="s">
        <v>408</v>
      </c>
      <c r="J2563" s="28" t="s">
        <v>408</v>
      </c>
      <c r="K2563" s="28" t="s">
        <v>408</v>
      </c>
      <c r="L2563" s="28" t="s">
        <v>408</v>
      </c>
      <c r="M2563" s="28" t="s">
        <v>408</v>
      </c>
      <c r="N2563" s="28" t="s">
        <v>408</v>
      </c>
      <c r="O2563" s="48" t="s">
        <v>418</v>
      </c>
      <c r="P2563" s="48" t="s">
        <v>597</v>
      </c>
      <c r="Q2563" s="48" t="s">
        <v>597</v>
      </c>
      <c r="R2563" s="48" t="s">
        <v>597</v>
      </c>
      <c r="S2563" s="48" t="s">
        <v>597</v>
      </c>
      <c r="T2563" s="48" t="s">
        <v>597</v>
      </c>
      <c r="U2563" s="48" t="s">
        <v>597</v>
      </c>
      <c r="V2563" s="48" t="s">
        <v>597</v>
      </c>
      <c r="W2563" s="48" t="s">
        <v>597</v>
      </c>
      <c r="X2563" s="48" t="s">
        <v>597</v>
      </c>
      <c r="Y2563" s="48" t="s">
        <v>597</v>
      </c>
      <c r="Z2563" s="48" t="s">
        <v>597</v>
      </c>
      <c r="AA2563" s="48" t="s">
        <v>598</v>
      </c>
      <c r="AB2563" s="48" t="s">
        <v>598</v>
      </c>
      <c r="AC2563" s="48" t="s">
        <v>598</v>
      </c>
      <c r="AD2563" s="48" t="s">
        <v>598</v>
      </c>
      <c r="AE2563" s="48" t="s">
        <v>598</v>
      </c>
      <c r="AF2563" s="48" t="s">
        <v>598</v>
      </c>
      <c r="AG2563" s="48" t="s">
        <v>598</v>
      </c>
      <c r="AH2563" s="48" t="s">
        <v>598</v>
      </c>
      <c r="AI2563" s="48" t="s">
        <v>598</v>
      </c>
      <c r="AJ2563" s="48" t="s">
        <v>598</v>
      </c>
      <c r="AK2563" s="48" t="s">
        <v>598</v>
      </c>
      <c r="AL2563" s="48" t="s">
        <v>598</v>
      </c>
      <c r="AM2563" s="48" t="s">
        <v>598</v>
      </c>
      <c r="AN2563" s="48" t="s">
        <v>598</v>
      </c>
      <c r="AO2563" s="48" t="s">
        <v>597</v>
      </c>
      <c r="AP2563" s="48" t="s">
        <v>597</v>
      </c>
      <c r="AQ2563" s="48" t="s">
        <v>1868</v>
      </c>
      <c r="AR2563" s="48" t="s">
        <v>1868</v>
      </c>
      <c r="AS2563" s="48" t="s">
        <v>1868</v>
      </c>
      <c r="AT2563" s="48" t="s">
        <v>1868</v>
      </c>
      <c r="AU2563" s="48" t="s">
        <v>1868</v>
      </c>
      <c r="AV2563" s="48" t="s">
        <v>599</v>
      </c>
      <c r="AW2563" s="48" t="s">
        <v>599</v>
      </c>
      <c r="AX2563" s="48" t="s">
        <v>599</v>
      </c>
      <c r="AY2563" s="48" t="s">
        <v>599</v>
      </c>
      <c r="AZ2563" s="28" t="s">
        <v>599</v>
      </c>
    </row>
    <row r="2564" ht="15.75" customHeight="1">
      <c r="A2564" s="40">
        <v>2306.0</v>
      </c>
      <c r="B2564" s="28" t="s">
        <v>6528</v>
      </c>
      <c r="C2564" s="41"/>
      <c r="D2564" s="42">
        <f t="array" ref="D2564">index(systems,match($A2564,INDEX(systems,0,1),),3)</f>
        <v>0.242</v>
      </c>
      <c r="E2564" s="42">
        <f t="array" ref="E2564">index(systems,match($A2564,INDEX(systems,0,1),),4)</f>
        <v>-331.187</v>
      </c>
      <c r="F2564" s="43" t="str">
        <f>IFERROR(__xludf.DUMMYFUNCTION("let(row, match($B2564&amp;if($C2564&lt;&gt;"""","" [""&amp;$C2564&amp;""]"",""""),index(nebulae,,2),0),join("","",iferror(round(index(nebulae,row,5)/2,3),1),iferror(round(index(nebulae,row,6)/2,3),1),0))"),"1,1,0")</f>
        <v>1,1,0</v>
      </c>
      <c r="G2564" s="44" t="s">
        <v>6529</v>
      </c>
      <c r="H2564" s="45">
        <f t="array" ref="H2564">let(systemId,match(A2564,index(systems,0,1),),refSystemId,match($H$1,index(systems,0,1),),x,index(systems,systemId,3),y,index(systems,systemId,4),refX,index(systems,refSystemId,3),refY,index(systems,refSystemId,4),round(sqrt((x-refX)^2+(y-refY)^2),3))</f>
        <v>331.187</v>
      </c>
      <c r="I2564" s="46" t="s">
        <v>408</v>
      </c>
      <c r="J2564" s="46" t="s">
        <v>408</v>
      </c>
      <c r="K2564" s="46" t="s">
        <v>408</v>
      </c>
      <c r="L2564" s="46" t="s">
        <v>408</v>
      </c>
      <c r="M2564" s="46" t="s">
        <v>408</v>
      </c>
      <c r="N2564" s="28" t="s">
        <v>408</v>
      </c>
      <c r="O2564" s="41"/>
      <c r="P2564" s="48" t="s">
        <v>1027</v>
      </c>
      <c r="Q2564" s="48" t="s">
        <v>1027</v>
      </c>
      <c r="R2564" s="48" t="s">
        <v>1027</v>
      </c>
      <c r="S2564" s="48" t="s">
        <v>1027</v>
      </c>
      <c r="T2564" s="48" t="s">
        <v>1027</v>
      </c>
      <c r="U2564" s="48" t="s">
        <v>1027</v>
      </c>
      <c r="V2564" s="48" t="s">
        <v>1027</v>
      </c>
      <c r="W2564" s="48" t="s">
        <v>1027</v>
      </c>
      <c r="X2564" s="48" t="s">
        <v>1027</v>
      </c>
      <c r="Y2564" s="48" t="s">
        <v>1028</v>
      </c>
      <c r="Z2564" s="48" t="s">
        <v>1028</v>
      </c>
      <c r="AA2564" s="48" t="s">
        <v>1028</v>
      </c>
      <c r="AB2564" s="48" t="s">
        <v>1028</v>
      </c>
      <c r="AC2564" s="48" t="s">
        <v>1028</v>
      </c>
      <c r="AD2564" s="48" t="s">
        <v>1028</v>
      </c>
      <c r="AE2564" s="48" t="s">
        <v>1028</v>
      </c>
      <c r="AF2564" s="48" t="s">
        <v>1028</v>
      </c>
      <c r="AG2564" s="48" t="s">
        <v>1028</v>
      </c>
      <c r="AH2564" s="48" t="s">
        <v>1028</v>
      </c>
      <c r="AI2564" s="48" t="s">
        <v>1028</v>
      </c>
      <c r="AJ2564" s="48" t="s">
        <v>1028</v>
      </c>
      <c r="AK2564" s="48" t="s">
        <v>1028</v>
      </c>
      <c r="AL2564" s="48" t="s">
        <v>1028</v>
      </c>
      <c r="AM2564" s="48" t="s">
        <v>1028</v>
      </c>
      <c r="AN2564" s="48" t="s">
        <v>1028</v>
      </c>
      <c r="AO2564" s="48" t="s">
        <v>1028</v>
      </c>
      <c r="AP2564" s="48" t="s">
        <v>1028</v>
      </c>
      <c r="AQ2564" s="48" t="s">
        <v>1028</v>
      </c>
      <c r="AR2564" s="48" t="s">
        <v>1028</v>
      </c>
      <c r="AS2564" s="48" t="s">
        <v>1028</v>
      </c>
      <c r="AT2564" s="48" t="s">
        <v>1028</v>
      </c>
      <c r="AU2564" s="48" t="s">
        <v>1028</v>
      </c>
      <c r="AV2564" s="48" t="s">
        <v>1566</v>
      </c>
      <c r="AW2564" s="48" t="s">
        <v>1566</v>
      </c>
      <c r="AX2564" s="48" t="s">
        <v>1566</v>
      </c>
      <c r="AY2564" s="48" t="s">
        <v>1566</v>
      </c>
      <c r="AZ2564" s="51" t="s">
        <v>969</v>
      </c>
    </row>
    <row r="2565" ht="15.75" customHeight="1">
      <c r="A2565" s="40">
        <v>2307.0</v>
      </c>
      <c r="B2565" s="28" t="s">
        <v>6530</v>
      </c>
      <c r="C2565" s="41"/>
      <c r="D2565" s="42">
        <f t="array" ref="D2565">index(systems,match($A2565,INDEX(systems,0,1),),3)</f>
        <v>116.575</v>
      </c>
      <c r="E2565" s="42">
        <f t="array" ref="E2565">index(systems,match($A2565,INDEX(systems,0,1),),4)</f>
        <v>183.226</v>
      </c>
      <c r="F2565" s="43" t="str">
        <f>IFERROR(__xludf.DUMMYFUNCTION("let(row, match($B2565&amp;if($C2565&lt;&gt;"""","" [""&amp;$C2565&amp;""]"",""""),index(nebulae,,2),0),join("","",iferror(round(index(nebulae,row,5)/2,3),1),iferror(round(index(nebulae,row,6)/2,3),1),0))"),"1,1,0")</f>
        <v>1,1,0</v>
      </c>
      <c r="G2565" s="44" t="s">
        <v>6531</v>
      </c>
      <c r="H2565" s="45">
        <f t="array" ref="H2565">let(systemId,match(A2565,index(systems,0,1),),refSystemId,match($H$1,index(systems,0,1),),x,index(systems,systemId,3),y,index(systems,systemId,4),refX,index(systems,refSystemId,3),refY,index(systems,refSystemId,4),round(sqrt((x-refX)^2+(y-refY)^2),3))</f>
        <v>217.167</v>
      </c>
      <c r="I2565" s="53"/>
      <c r="J2565" s="53"/>
      <c r="K2565" s="46" t="s">
        <v>645</v>
      </c>
      <c r="L2565" s="47" t="s">
        <v>646</v>
      </c>
      <c r="M2565" s="47" t="s">
        <v>646</v>
      </c>
      <c r="N2565" s="28" t="s">
        <v>680</v>
      </c>
      <c r="O2565" s="48" t="s">
        <v>680</v>
      </c>
      <c r="P2565" s="48" t="s">
        <v>680</v>
      </c>
      <c r="Q2565" s="48" t="s">
        <v>680</v>
      </c>
      <c r="R2565" s="48" t="s">
        <v>680</v>
      </c>
      <c r="S2565" s="48" t="s">
        <v>680</v>
      </c>
      <c r="T2565" s="48" t="s">
        <v>680</v>
      </c>
      <c r="U2565" s="48" t="s">
        <v>680</v>
      </c>
      <c r="V2565" s="48" t="s">
        <v>680</v>
      </c>
      <c r="W2565" s="48" t="s">
        <v>680</v>
      </c>
      <c r="X2565" s="48" t="s">
        <v>680</v>
      </c>
      <c r="Y2565" s="48" t="s">
        <v>681</v>
      </c>
      <c r="Z2565" s="48" t="s">
        <v>681</v>
      </c>
      <c r="AA2565" s="48" t="s">
        <v>681</v>
      </c>
      <c r="AB2565" s="48" t="s">
        <v>681</v>
      </c>
      <c r="AC2565" s="48" t="s">
        <v>681</v>
      </c>
      <c r="AD2565" s="48" t="s">
        <v>681</v>
      </c>
      <c r="AE2565" s="48" t="s">
        <v>681</v>
      </c>
      <c r="AF2565" s="48" t="s">
        <v>681</v>
      </c>
      <c r="AG2565" s="48" t="s">
        <v>681</v>
      </c>
      <c r="AH2565" s="48" t="s">
        <v>681</v>
      </c>
      <c r="AI2565" s="48" t="s">
        <v>681</v>
      </c>
      <c r="AJ2565" s="48" t="s">
        <v>681</v>
      </c>
      <c r="AK2565" s="48" t="s">
        <v>681</v>
      </c>
      <c r="AL2565" s="48" t="s">
        <v>681</v>
      </c>
      <c r="AM2565" s="48" t="s">
        <v>681</v>
      </c>
      <c r="AN2565" s="48" t="s">
        <v>681</v>
      </c>
      <c r="AO2565" s="48" t="s">
        <v>681</v>
      </c>
      <c r="AP2565" s="48" t="s">
        <v>681</v>
      </c>
      <c r="AQ2565" s="48" t="s">
        <v>681</v>
      </c>
      <c r="AR2565" s="48" t="s">
        <v>681</v>
      </c>
      <c r="AS2565" s="48" t="s">
        <v>681</v>
      </c>
      <c r="AT2565" s="48" t="s">
        <v>681</v>
      </c>
      <c r="AU2565" s="48" t="s">
        <v>681</v>
      </c>
      <c r="AV2565" s="48" t="s">
        <v>681</v>
      </c>
      <c r="AW2565" s="48" t="s">
        <v>681</v>
      </c>
      <c r="AX2565" s="48" t="s">
        <v>681</v>
      </c>
      <c r="AY2565" s="48" t="s">
        <v>681</v>
      </c>
      <c r="AZ2565" s="49" t="s">
        <v>681</v>
      </c>
    </row>
    <row r="2566" ht="15.75" customHeight="1">
      <c r="A2566" s="40">
        <v>2308.0</v>
      </c>
      <c r="B2566" s="28" t="s">
        <v>6532</v>
      </c>
      <c r="C2566" s="41"/>
      <c r="D2566" s="42">
        <f t="array" ref="D2566">index(systems,match($A2566,INDEX(systems,0,1),),3)</f>
        <v>-88.149</v>
      </c>
      <c r="E2566" s="42">
        <f t="array" ref="E2566">index(systems,match($A2566,INDEX(systems,0,1),),4)</f>
        <v>-4.964</v>
      </c>
      <c r="F2566" s="43" t="str">
        <f>IFERROR(__xludf.DUMMYFUNCTION("let(row, match($B2566&amp;if($C2566&lt;&gt;"""","" [""&amp;$C2566&amp;""]"",""""),index(nebulae,,2),0),join("","",iferror(round(index(nebulae,row,5)/2,3),1),iferror(round(index(nebulae,row,6)/2,3),1),0))"),"1,1,0")</f>
        <v>1,1,0</v>
      </c>
      <c r="G2566" s="44" t="s">
        <v>6533</v>
      </c>
      <c r="H2566" s="45">
        <f t="array" ref="H2566">let(systemId,match(A2566,index(systems,0,1),),refSystemId,match($H$1,index(systems,0,1),),x,index(systems,systemId,3),y,index(systems,systemId,4),refX,index(systems,refSystemId,3),refY,index(systems,refSystemId,4),round(sqrt((x-refX)^2+(y-refY)^2),3))</f>
        <v>88.289</v>
      </c>
      <c r="I2566" s="28" t="s">
        <v>418</v>
      </c>
      <c r="J2566" s="48" t="s">
        <v>418</v>
      </c>
      <c r="K2566" s="48" t="s">
        <v>418</v>
      </c>
      <c r="L2566" s="46" t="s">
        <v>418</v>
      </c>
      <c r="M2566" s="46" t="s">
        <v>733</v>
      </c>
      <c r="N2566" s="28" t="s">
        <v>641</v>
      </c>
      <c r="O2566" s="48" t="s">
        <v>641</v>
      </c>
      <c r="P2566" s="48" t="s">
        <v>641</v>
      </c>
      <c r="Q2566" s="48" t="s">
        <v>641</v>
      </c>
      <c r="R2566" s="48" t="s">
        <v>641</v>
      </c>
      <c r="S2566" s="48" t="s">
        <v>641</v>
      </c>
      <c r="T2566" s="48" t="s">
        <v>641</v>
      </c>
      <c r="U2566" s="48" t="s">
        <v>560</v>
      </c>
      <c r="V2566" s="48" t="s">
        <v>560</v>
      </c>
      <c r="W2566" s="48" t="s">
        <v>560</v>
      </c>
      <c r="X2566" s="48" t="s">
        <v>641</v>
      </c>
      <c r="Y2566" s="48" t="s">
        <v>836</v>
      </c>
      <c r="Z2566" s="48" t="s">
        <v>836</v>
      </c>
      <c r="AA2566" s="48" t="s">
        <v>836</v>
      </c>
      <c r="AB2566" s="48" t="s">
        <v>836</v>
      </c>
      <c r="AC2566" s="48" t="s">
        <v>836</v>
      </c>
      <c r="AD2566" s="48" t="s">
        <v>836</v>
      </c>
      <c r="AE2566" s="48" t="s">
        <v>836</v>
      </c>
      <c r="AF2566" s="48" t="s">
        <v>836</v>
      </c>
      <c r="AG2566" s="48" t="s">
        <v>836</v>
      </c>
      <c r="AH2566" s="48" t="s">
        <v>836</v>
      </c>
      <c r="AI2566" s="48" t="s">
        <v>836</v>
      </c>
      <c r="AJ2566" s="48" t="s">
        <v>836</v>
      </c>
      <c r="AK2566" s="48" t="s">
        <v>836</v>
      </c>
      <c r="AL2566" s="48" t="s">
        <v>836</v>
      </c>
      <c r="AM2566" s="48" t="s">
        <v>836</v>
      </c>
      <c r="AN2566" s="48" t="s">
        <v>836</v>
      </c>
      <c r="AO2566" s="48" t="s">
        <v>836</v>
      </c>
      <c r="AP2566" s="48" t="s">
        <v>516</v>
      </c>
      <c r="AQ2566" s="48" t="s">
        <v>516</v>
      </c>
      <c r="AR2566" s="48" t="s">
        <v>517</v>
      </c>
      <c r="AS2566" s="52" t="s">
        <v>746</v>
      </c>
      <c r="AT2566" s="52" t="s">
        <v>746</v>
      </c>
      <c r="AU2566" s="52" t="s">
        <v>746</v>
      </c>
      <c r="AV2566" s="52" t="s">
        <v>746</v>
      </c>
      <c r="AW2566" s="48" t="s">
        <v>418</v>
      </c>
      <c r="AX2566" s="48" t="s">
        <v>605</v>
      </c>
      <c r="AY2566" s="48" t="s">
        <v>605</v>
      </c>
      <c r="AZ2566" s="51" t="s">
        <v>605</v>
      </c>
    </row>
    <row r="2567" ht="15.75" customHeight="1">
      <c r="A2567" s="40">
        <v>2309.0</v>
      </c>
      <c r="B2567" s="28" t="s">
        <v>6534</v>
      </c>
      <c r="C2567" s="41"/>
      <c r="D2567" s="42">
        <f t="array" ref="D2567">index(systems,match($A2567,INDEX(systems,0,1),),3)</f>
        <v>265.117</v>
      </c>
      <c r="E2567" s="42">
        <f t="array" ref="E2567">index(systems,match($A2567,INDEX(systems,0,1),),4)</f>
        <v>263.628</v>
      </c>
      <c r="F2567" s="43" t="str">
        <f>IFERROR(__xludf.DUMMYFUNCTION("let(row, match($B2567&amp;if($C2567&lt;&gt;"""","" [""&amp;$C2567&amp;""]"",""""),index(nebulae,,2),0),join("","",iferror(round(index(nebulae,row,5)/2,3),1),iferror(round(index(nebulae,row,6)/2,3),1),0))"),"1,1,0")</f>
        <v>1,1,0</v>
      </c>
      <c r="G2567" s="44" t="s">
        <v>6535</v>
      </c>
      <c r="H2567" s="45">
        <f t="array" ref="H2567">let(systemId,match(A2567,index(systems,0,1),),refSystemId,match($H$1,index(systems,0,1),),x,index(systems,systemId,3),y,index(systems,systemId,4),refX,index(systems,refSystemId,3),refY,index(systems,refSystemId,4),round(sqrt((x-refX)^2+(y-refY)^2),3))</f>
        <v>373.881</v>
      </c>
      <c r="I2567" s="62" t="s">
        <v>408</v>
      </c>
      <c r="J2567" s="62" t="s">
        <v>408</v>
      </c>
      <c r="K2567" s="62" t="s">
        <v>408</v>
      </c>
      <c r="L2567" s="53"/>
      <c r="M2567" s="53"/>
      <c r="N2567" s="28" t="s">
        <v>1257</v>
      </c>
      <c r="O2567" s="48" t="s">
        <v>1257</v>
      </c>
      <c r="P2567" s="48" t="s">
        <v>1257</v>
      </c>
      <c r="Q2567" s="48" t="s">
        <v>1257</v>
      </c>
      <c r="R2567" s="48" t="s">
        <v>1257</v>
      </c>
      <c r="S2567" s="48" t="s">
        <v>1257</v>
      </c>
      <c r="T2567" s="48" t="s">
        <v>1257</v>
      </c>
      <c r="U2567" s="48" t="s">
        <v>1257</v>
      </c>
      <c r="V2567" s="48" t="s">
        <v>1257</v>
      </c>
      <c r="W2567" s="48" t="s">
        <v>1257</v>
      </c>
      <c r="X2567" s="48" t="s">
        <v>1257</v>
      </c>
      <c r="Y2567" s="48" t="s">
        <v>422</v>
      </c>
      <c r="Z2567" s="48" t="s">
        <v>422</v>
      </c>
      <c r="AA2567" s="48" t="s">
        <v>422</v>
      </c>
      <c r="AB2567" s="48" t="s">
        <v>422</v>
      </c>
      <c r="AC2567" s="48" t="s">
        <v>422</v>
      </c>
      <c r="AD2567" s="48" t="s">
        <v>422</v>
      </c>
      <c r="AE2567" s="48" t="s">
        <v>422</v>
      </c>
      <c r="AF2567" s="48" t="s">
        <v>422</v>
      </c>
      <c r="AG2567" s="48" t="s">
        <v>422</v>
      </c>
      <c r="AH2567" s="48" t="s">
        <v>422</v>
      </c>
      <c r="AI2567" s="48" t="s">
        <v>422</v>
      </c>
      <c r="AJ2567" s="48" t="s">
        <v>422</v>
      </c>
      <c r="AK2567" s="48" t="s">
        <v>422</v>
      </c>
      <c r="AL2567" s="48" t="s">
        <v>422</v>
      </c>
      <c r="AM2567" s="48" t="s">
        <v>422</v>
      </c>
      <c r="AN2567" s="48" t="s">
        <v>422</v>
      </c>
      <c r="AO2567" s="48" t="s">
        <v>422</v>
      </c>
      <c r="AP2567" s="48" t="s">
        <v>422</v>
      </c>
      <c r="AQ2567" s="48" t="s">
        <v>422</v>
      </c>
      <c r="AR2567" s="52" t="s">
        <v>422</v>
      </c>
      <c r="AS2567" s="52" t="s">
        <v>422</v>
      </c>
      <c r="AT2567" s="52" t="s">
        <v>422</v>
      </c>
      <c r="AU2567" s="52" t="s">
        <v>422</v>
      </c>
      <c r="AV2567" s="48" t="s">
        <v>422</v>
      </c>
      <c r="AW2567" s="48" t="s">
        <v>422</v>
      </c>
      <c r="AX2567" s="48" t="s">
        <v>422</v>
      </c>
      <c r="AY2567" s="48" t="s">
        <v>422</v>
      </c>
      <c r="AZ2567" s="28" t="s">
        <v>422</v>
      </c>
    </row>
    <row r="2568" ht="15.75" customHeight="1">
      <c r="A2568" s="40">
        <v>2310.0</v>
      </c>
      <c r="B2568" s="28" t="s">
        <v>6536</v>
      </c>
      <c r="C2568" s="41"/>
      <c r="D2568" s="42">
        <f t="array" ref="D2568">index(systems,match($A2568,INDEX(systems,0,1),),3)</f>
        <v>93.826</v>
      </c>
      <c r="E2568" s="42">
        <f t="array" ref="E2568">index(systems,match($A2568,INDEX(systems,0,1),),4)</f>
        <v>82.416</v>
      </c>
      <c r="F2568" s="43" t="str">
        <f>IFERROR(__xludf.DUMMYFUNCTION("let(row, match($B2568&amp;if($C2568&lt;&gt;"""","" [""&amp;$C2568&amp;""]"",""""),index(nebulae,,2),0),join("","",iferror(round(index(nebulae,row,5)/2,3),1),iferror(round(index(nebulae,row,6)/2,3),1),0))"),"1,1,0")</f>
        <v>1,1,0</v>
      </c>
      <c r="G2568" s="44" t="s">
        <v>6537</v>
      </c>
      <c r="H2568" s="45">
        <f t="array" ref="H2568">let(systemId,match(A2568,index(systems,0,1),),refSystemId,match($H$1,index(systems,0,1),),x,index(systems,systemId,3),y,index(systems,systemId,4),refX,index(systems,refSystemId,3),refY,index(systems,refSystemId,4),round(sqrt((x-refX)^2+(y-refY)^2),3))</f>
        <v>124.883</v>
      </c>
      <c r="I2568" s="53"/>
      <c r="J2568" s="53"/>
      <c r="K2568" s="46" t="s">
        <v>645</v>
      </c>
      <c r="L2568" s="47" t="s">
        <v>646</v>
      </c>
      <c r="M2568" s="47" t="s">
        <v>646</v>
      </c>
      <c r="N2568" s="28" t="s">
        <v>647</v>
      </c>
      <c r="O2568" s="48" t="s">
        <v>647</v>
      </c>
      <c r="P2568" s="48" t="s">
        <v>647</v>
      </c>
      <c r="Q2568" s="48" t="s">
        <v>647</v>
      </c>
      <c r="R2568" s="48" t="s">
        <v>647</v>
      </c>
      <c r="S2568" s="48" t="s">
        <v>647</v>
      </c>
      <c r="T2568" s="48" t="s">
        <v>647</v>
      </c>
      <c r="U2568" s="48" t="s">
        <v>587</v>
      </c>
      <c r="V2568" s="48" t="s">
        <v>587</v>
      </c>
      <c r="W2568" s="48" t="s">
        <v>587</v>
      </c>
      <c r="X2568" s="48" t="s">
        <v>587</v>
      </c>
      <c r="Y2568" s="48" t="s">
        <v>587</v>
      </c>
      <c r="Z2568" s="48" t="s">
        <v>587</v>
      </c>
      <c r="AA2568" s="48" t="s">
        <v>587</v>
      </c>
      <c r="AB2568" s="48" t="s">
        <v>587</v>
      </c>
      <c r="AC2568" s="48" t="s">
        <v>587</v>
      </c>
      <c r="AD2568" s="48" t="s">
        <v>587</v>
      </c>
      <c r="AE2568" s="48" t="s">
        <v>587</v>
      </c>
      <c r="AF2568" s="48" t="s">
        <v>587</v>
      </c>
      <c r="AG2568" s="48" t="s">
        <v>587</v>
      </c>
      <c r="AH2568" s="48" t="s">
        <v>587</v>
      </c>
      <c r="AI2568" s="48" t="s">
        <v>587</v>
      </c>
      <c r="AJ2568" s="48" t="s">
        <v>587</v>
      </c>
      <c r="AK2568" s="48" t="s">
        <v>587</v>
      </c>
      <c r="AL2568" s="48" t="s">
        <v>587</v>
      </c>
      <c r="AM2568" s="48" t="s">
        <v>587</v>
      </c>
      <c r="AN2568" s="48" t="s">
        <v>587</v>
      </c>
      <c r="AO2568" s="48" t="s">
        <v>587</v>
      </c>
      <c r="AP2568" s="48" t="s">
        <v>587</v>
      </c>
      <c r="AQ2568" s="52" t="s">
        <v>587</v>
      </c>
      <c r="AR2568" s="52" t="s">
        <v>587</v>
      </c>
      <c r="AS2568" s="48" t="s">
        <v>648</v>
      </c>
      <c r="AT2568" s="48" t="s">
        <v>648</v>
      </c>
      <c r="AU2568" s="48" t="s">
        <v>648</v>
      </c>
      <c r="AV2568" s="48" t="s">
        <v>648</v>
      </c>
      <c r="AW2568" s="48" t="s">
        <v>649</v>
      </c>
      <c r="AX2568" s="52" t="s">
        <v>587</v>
      </c>
      <c r="AY2568" s="52" t="s">
        <v>587</v>
      </c>
      <c r="AZ2568" s="49" t="s">
        <v>587</v>
      </c>
    </row>
    <row r="2569" ht="15.75" customHeight="1">
      <c r="A2569" s="40">
        <v>2311.0</v>
      </c>
      <c r="B2569" s="28" t="s">
        <v>6538</v>
      </c>
      <c r="C2569" s="41"/>
      <c r="D2569" s="42">
        <f t="array" ref="D2569">index(systems,match($A2569,INDEX(systems,0,1),),3)</f>
        <v>212.478</v>
      </c>
      <c r="E2569" s="42">
        <f t="array" ref="E2569">index(systems,match($A2569,INDEX(systems,0,1),),4)</f>
        <v>248.364</v>
      </c>
      <c r="F2569" s="43" t="str">
        <f>IFERROR(__xludf.DUMMYFUNCTION("let(row, match($B2569&amp;if($C2569&lt;&gt;"""","" [""&amp;$C2569&amp;""]"",""""),index(nebulae,,2),0),join("","",iferror(round(index(nebulae,row,5)/2,3),1),iferror(round(index(nebulae,row,6)/2,3),1),0))"),"1,1,0")</f>
        <v>1,1,0</v>
      </c>
      <c r="G2569" s="44" t="s">
        <v>6539</v>
      </c>
      <c r="H2569" s="45">
        <f t="array" ref="H2569">let(systemId,match(A2569,index(systems,0,1),),refSystemId,match($H$1,index(systems,0,1),),x,index(systems,systemId,3),y,index(systems,systemId,4),refX,index(systems,refSystemId,3),refY,index(systems,refSystemId,4),round(sqrt((x-refX)^2+(y-refY)^2),3))</f>
        <v>326.851</v>
      </c>
      <c r="I2569" s="60" t="s">
        <v>408</v>
      </c>
      <c r="J2569" s="60" t="s">
        <v>408</v>
      </c>
      <c r="K2569" s="60" t="s">
        <v>408</v>
      </c>
      <c r="L2569" s="41"/>
      <c r="M2569" s="41"/>
      <c r="N2569" s="28" t="s">
        <v>1257</v>
      </c>
      <c r="O2569" s="48" t="s">
        <v>1257</v>
      </c>
      <c r="P2569" s="48" t="s">
        <v>1257</v>
      </c>
      <c r="Q2569" s="48" t="s">
        <v>1257</v>
      </c>
      <c r="R2569" s="48" t="s">
        <v>1257</v>
      </c>
      <c r="S2569" s="48" t="s">
        <v>1257</v>
      </c>
      <c r="T2569" s="48" t="s">
        <v>1257</v>
      </c>
      <c r="U2569" s="48" t="s">
        <v>1257</v>
      </c>
      <c r="V2569" s="48" t="s">
        <v>1257</v>
      </c>
      <c r="W2569" s="48" t="s">
        <v>1257</v>
      </c>
      <c r="X2569" s="48" t="s">
        <v>1257</v>
      </c>
      <c r="Y2569" s="48" t="s">
        <v>1257</v>
      </c>
      <c r="Z2569" s="48" t="s">
        <v>1257</v>
      </c>
      <c r="AA2569" s="48" t="s">
        <v>1257</v>
      </c>
      <c r="AB2569" s="48" t="s">
        <v>1257</v>
      </c>
      <c r="AC2569" s="48" t="s">
        <v>1257</v>
      </c>
      <c r="AD2569" s="48" t="s">
        <v>1257</v>
      </c>
      <c r="AE2569" s="48" t="s">
        <v>1257</v>
      </c>
      <c r="AF2569" s="48" t="s">
        <v>1257</v>
      </c>
      <c r="AG2569" s="52" t="s">
        <v>1257</v>
      </c>
      <c r="AH2569" s="48" t="s">
        <v>1257</v>
      </c>
      <c r="AI2569" s="48" t="s">
        <v>1257</v>
      </c>
      <c r="AJ2569" s="48" t="s">
        <v>1257</v>
      </c>
      <c r="AK2569" s="48" t="s">
        <v>1257</v>
      </c>
      <c r="AL2569" s="48" t="s">
        <v>1257</v>
      </c>
      <c r="AM2569" s="48" t="s">
        <v>1257</v>
      </c>
      <c r="AN2569" s="52" t="s">
        <v>1257</v>
      </c>
      <c r="AO2569" s="52" t="s">
        <v>1257</v>
      </c>
      <c r="AP2569" s="48" t="s">
        <v>1257</v>
      </c>
      <c r="AQ2569" s="52" t="s">
        <v>1257</v>
      </c>
      <c r="AR2569" s="52" t="s">
        <v>1257</v>
      </c>
      <c r="AS2569" s="52" t="s">
        <v>1257</v>
      </c>
      <c r="AT2569" s="52" t="s">
        <v>1257</v>
      </c>
      <c r="AU2569" s="52" t="s">
        <v>1257</v>
      </c>
      <c r="AV2569" s="48" t="s">
        <v>1257</v>
      </c>
      <c r="AW2569" s="48" t="s">
        <v>1257</v>
      </c>
      <c r="AX2569" s="48" t="s">
        <v>1257</v>
      </c>
      <c r="AY2569" s="48" t="s">
        <v>1257</v>
      </c>
      <c r="AZ2569" s="28" t="s">
        <v>1257</v>
      </c>
    </row>
    <row r="2570" ht="15.75" customHeight="1">
      <c r="A2570" s="40">
        <v>2312.0</v>
      </c>
      <c r="B2570" s="28" t="s">
        <v>6540</v>
      </c>
      <c r="C2570" s="41"/>
      <c r="D2570" s="42">
        <f t="array" ref="D2570">index(systems,match($A2570,INDEX(systems,0,1),),3)</f>
        <v>46.002</v>
      </c>
      <c r="E2570" s="42">
        <f t="array" ref="E2570">index(systems,match($A2570,INDEX(systems,0,1),),4)</f>
        <v>135.405</v>
      </c>
      <c r="F2570" s="43" t="str">
        <f>IFERROR(__xludf.DUMMYFUNCTION("let(row, match($B2570&amp;if($C2570&lt;&gt;"""","" [""&amp;$C2570&amp;""]"",""""),index(nebulae,,2),0),join("","",iferror(round(index(nebulae,row,5)/2,3),1),iferror(round(index(nebulae,row,6)/2,3),1),0))"),"1,1,0")</f>
        <v>1,1,0</v>
      </c>
      <c r="G2570" s="44" t="s">
        <v>6541</v>
      </c>
      <c r="H2570" s="45">
        <f t="array" ref="H2570">let(systemId,match(A2570,index(systems,0,1),),refSystemId,match($H$1,index(systems,0,1),),x,index(systems,systemId,3),y,index(systems,systemId,4),refX,index(systems,refSystemId,3),refY,index(systems,refSystemId,4),round(sqrt((x-refX)^2+(y-refY)^2),3))</f>
        <v>143.006</v>
      </c>
      <c r="I2570" s="41"/>
      <c r="J2570" s="41"/>
      <c r="K2570" s="28" t="s">
        <v>418</v>
      </c>
      <c r="L2570" s="28" t="s">
        <v>418</v>
      </c>
      <c r="M2570" s="41"/>
      <c r="N2570" s="28" t="s">
        <v>692</v>
      </c>
      <c r="O2570" s="48" t="s">
        <v>692</v>
      </c>
      <c r="P2570" s="48" t="s">
        <v>692</v>
      </c>
      <c r="Q2570" s="48" t="s">
        <v>692</v>
      </c>
      <c r="R2570" s="48" t="s">
        <v>692</v>
      </c>
      <c r="S2570" s="48" t="s">
        <v>692</v>
      </c>
      <c r="T2570" s="48" t="s">
        <v>692</v>
      </c>
      <c r="U2570" s="48" t="s">
        <v>1204</v>
      </c>
      <c r="V2570" s="48" t="s">
        <v>1204</v>
      </c>
      <c r="W2570" s="48" t="s">
        <v>1204</v>
      </c>
      <c r="X2570" s="48" t="s">
        <v>1204</v>
      </c>
      <c r="Y2570" s="48" t="s">
        <v>1205</v>
      </c>
      <c r="Z2570" s="48" t="s">
        <v>1205</v>
      </c>
      <c r="AA2570" s="48" t="s">
        <v>1204</v>
      </c>
      <c r="AB2570" s="48" t="s">
        <v>1204</v>
      </c>
      <c r="AC2570" s="48" t="s">
        <v>1204</v>
      </c>
      <c r="AD2570" s="48" t="s">
        <v>1204</v>
      </c>
      <c r="AE2570" s="48" t="s">
        <v>1204</v>
      </c>
      <c r="AF2570" s="48" t="s">
        <v>1204</v>
      </c>
      <c r="AG2570" s="48" t="s">
        <v>1204</v>
      </c>
      <c r="AH2570" s="48" t="s">
        <v>1204</v>
      </c>
      <c r="AI2570" s="48" t="s">
        <v>1204</v>
      </c>
      <c r="AJ2570" s="48" t="s">
        <v>1204</v>
      </c>
      <c r="AK2570" s="48" t="s">
        <v>1204</v>
      </c>
      <c r="AL2570" s="48" t="s">
        <v>1204</v>
      </c>
      <c r="AM2570" s="48" t="s">
        <v>1204</v>
      </c>
      <c r="AN2570" s="48" t="s">
        <v>1205</v>
      </c>
      <c r="AO2570" s="48" t="s">
        <v>1205</v>
      </c>
      <c r="AP2570" s="48" t="s">
        <v>1205</v>
      </c>
      <c r="AQ2570" s="48" t="s">
        <v>1205</v>
      </c>
      <c r="AR2570" s="48" t="s">
        <v>1205</v>
      </c>
      <c r="AS2570" s="48" t="s">
        <v>1205</v>
      </c>
      <c r="AT2570" s="48" t="s">
        <v>1205</v>
      </c>
      <c r="AU2570" s="48" t="s">
        <v>1205</v>
      </c>
      <c r="AV2570" s="48" t="s">
        <v>1205</v>
      </c>
      <c r="AW2570" s="48" t="s">
        <v>1205</v>
      </c>
      <c r="AX2570" s="48" t="s">
        <v>1205</v>
      </c>
      <c r="AY2570" s="48" t="s">
        <v>1205</v>
      </c>
      <c r="AZ2570" s="28" t="s">
        <v>1205</v>
      </c>
    </row>
    <row r="2571" ht="15.75" customHeight="1">
      <c r="A2571" s="40">
        <v>2313.0</v>
      </c>
      <c r="B2571" s="28" t="s">
        <v>6542</v>
      </c>
      <c r="C2571" s="41"/>
      <c r="D2571" s="42">
        <f t="array" ref="D2571">index(systems,match($A2571,INDEX(systems,0,1),),3)</f>
        <v>79.871</v>
      </c>
      <c r="E2571" s="42">
        <f t="array" ref="E2571">index(systems,match($A2571,INDEX(systems,0,1),),4)</f>
        <v>53.979</v>
      </c>
      <c r="F2571" s="43" t="str">
        <f>IFERROR(__xludf.DUMMYFUNCTION("let(row, match($B2571&amp;if($C2571&lt;&gt;"""","" [""&amp;$C2571&amp;""]"",""""),index(nebulae,,2),0),join("","",iferror(round(index(nebulae,row,5)/2,3),1),iferror(round(index(nebulae,row,6)/2,3),1),0))"),"1,1,0")</f>
        <v>1,1,0</v>
      </c>
      <c r="G2571" s="44" t="s">
        <v>6543</v>
      </c>
      <c r="H2571" s="45">
        <f t="array" ref="H2571">let(systemId,match(A2571,index(systems,0,1),),refSystemId,match($H$1,index(systems,0,1),),x,index(systems,systemId,3),y,index(systems,systemId,4),refX,index(systems,refSystemId,3),refY,index(systems,refSystemId,4),round(sqrt((x-refX)^2+(y-refY)^2),3))</f>
        <v>96.401</v>
      </c>
      <c r="I2571" s="41"/>
      <c r="J2571" s="28" t="s">
        <v>418</v>
      </c>
      <c r="K2571" s="28" t="s">
        <v>418</v>
      </c>
      <c r="L2571" s="41"/>
      <c r="M2571" s="41"/>
      <c r="N2571" s="59" t="s">
        <v>647</v>
      </c>
      <c r="O2571" s="48" t="s">
        <v>647</v>
      </c>
      <c r="P2571" s="48" t="s">
        <v>647</v>
      </c>
      <c r="Q2571" s="48" t="s">
        <v>647</v>
      </c>
      <c r="R2571" s="48" t="s">
        <v>647</v>
      </c>
      <c r="S2571" s="48" t="s">
        <v>647</v>
      </c>
      <c r="T2571" s="48" t="s">
        <v>647</v>
      </c>
      <c r="U2571" s="48" t="s">
        <v>587</v>
      </c>
      <c r="V2571" s="48" t="s">
        <v>587</v>
      </c>
      <c r="W2571" s="48" t="s">
        <v>587</v>
      </c>
      <c r="X2571" s="48" t="s">
        <v>587</v>
      </c>
      <c r="Y2571" s="48" t="s">
        <v>587</v>
      </c>
      <c r="Z2571" s="48" t="s">
        <v>587</v>
      </c>
      <c r="AA2571" s="48" t="s">
        <v>587</v>
      </c>
      <c r="AB2571" s="48" t="s">
        <v>587</v>
      </c>
      <c r="AC2571" s="48" t="s">
        <v>587</v>
      </c>
      <c r="AD2571" s="48" t="s">
        <v>587</v>
      </c>
      <c r="AE2571" s="48" t="s">
        <v>587</v>
      </c>
      <c r="AF2571" s="48" t="s">
        <v>587</v>
      </c>
      <c r="AG2571" s="48" t="s">
        <v>587</v>
      </c>
      <c r="AH2571" s="48" t="s">
        <v>587</v>
      </c>
      <c r="AI2571" s="48" t="s">
        <v>587</v>
      </c>
      <c r="AJ2571" s="48" t="s">
        <v>587</v>
      </c>
      <c r="AK2571" s="48" t="s">
        <v>587</v>
      </c>
      <c r="AL2571" s="48" t="s">
        <v>587</v>
      </c>
      <c r="AM2571" s="48" t="s">
        <v>587</v>
      </c>
      <c r="AN2571" s="48" t="s">
        <v>587</v>
      </c>
      <c r="AO2571" s="48" t="s">
        <v>587</v>
      </c>
      <c r="AP2571" s="48" t="s">
        <v>587</v>
      </c>
      <c r="AQ2571" s="52" t="s">
        <v>587</v>
      </c>
      <c r="AR2571" s="52" t="s">
        <v>587</v>
      </c>
      <c r="AS2571" s="48" t="s">
        <v>648</v>
      </c>
      <c r="AT2571" s="48" t="s">
        <v>648</v>
      </c>
      <c r="AU2571" s="48" t="s">
        <v>648</v>
      </c>
      <c r="AV2571" s="48" t="s">
        <v>648</v>
      </c>
      <c r="AW2571" s="48" t="s">
        <v>649</v>
      </c>
      <c r="AX2571" s="52" t="s">
        <v>587</v>
      </c>
      <c r="AY2571" s="52" t="s">
        <v>587</v>
      </c>
      <c r="AZ2571" s="49" t="s">
        <v>587</v>
      </c>
    </row>
    <row r="2572" ht="15.75" customHeight="1">
      <c r="A2572" s="40">
        <v>2314.0</v>
      </c>
      <c r="B2572" s="28" t="s">
        <v>6544</v>
      </c>
      <c r="C2572" s="41"/>
      <c r="D2572" s="42">
        <f t="array" ref="D2572">index(systems,match($A2572,INDEX(systems,0,1),),3)</f>
        <v>-5.704</v>
      </c>
      <c r="E2572" s="42">
        <f t="array" ref="E2572">index(systems,match($A2572,INDEX(systems,0,1),),4)</f>
        <v>134.377</v>
      </c>
      <c r="F2572" s="43" t="str">
        <f>IFERROR(__xludf.DUMMYFUNCTION("let(row, match($B2572&amp;if($C2572&lt;&gt;"""","" [""&amp;$C2572&amp;""]"",""""),index(nebulae,,2),0),join("","",iferror(round(index(nebulae,row,5)/2,3),1),iferror(round(index(nebulae,row,6)/2,3),1),0))"),"1,1,0")</f>
        <v>1,1,0</v>
      </c>
      <c r="G2572" s="44" t="s">
        <v>6545</v>
      </c>
      <c r="H2572" s="45">
        <f t="array" ref="H2572">let(systemId,match(A2572,index(systems,0,1),),refSystemId,match($H$1,index(systems,0,1),),x,index(systems,systemId,3),y,index(systems,systemId,4),refX,index(systems,refSystemId,3),refY,index(systems,refSystemId,4),round(sqrt((x-refX)^2+(y-refY)^2),3))</f>
        <v>134.498</v>
      </c>
      <c r="I2572" s="28" t="s">
        <v>408</v>
      </c>
      <c r="J2572" s="28" t="s">
        <v>408</v>
      </c>
      <c r="K2572" s="28" t="s">
        <v>408</v>
      </c>
      <c r="L2572" s="48" t="s">
        <v>408</v>
      </c>
      <c r="M2572" s="48" t="s">
        <v>408</v>
      </c>
      <c r="N2572" s="28" t="s">
        <v>408</v>
      </c>
      <c r="O2572" s="41"/>
      <c r="P2572" s="48" t="s">
        <v>525</v>
      </c>
      <c r="Q2572" s="48" t="s">
        <v>525</v>
      </c>
      <c r="R2572" s="48" t="s">
        <v>525</v>
      </c>
      <c r="S2572" s="48" t="s">
        <v>525</v>
      </c>
      <c r="T2572" s="48" t="s">
        <v>525</v>
      </c>
      <c r="U2572" s="48" t="s">
        <v>525</v>
      </c>
      <c r="V2572" s="48" t="s">
        <v>525</v>
      </c>
      <c r="W2572" s="48" t="s">
        <v>525</v>
      </c>
      <c r="X2572" s="48" t="s">
        <v>525</v>
      </c>
      <c r="Y2572" s="48" t="s">
        <v>1321</v>
      </c>
      <c r="Z2572" s="48" t="s">
        <v>526</v>
      </c>
      <c r="AA2572" s="48" t="s">
        <v>527</v>
      </c>
      <c r="AB2572" s="48" t="s">
        <v>1321</v>
      </c>
      <c r="AC2572" s="48" t="s">
        <v>1321</v>
      </c>
      <c r="AD2572" s="48" t="s">
        <v>1321</v>
      </c>
      <c r="AE2572" s="48" t="s">
        <v>1321</v>
      </c>
      <c r="AF2572" s="48" t="s">
        <v>1321</v>
      </c>
      <c r="AG2572" s="48" t="s">
        <v>1321</v>
      </c>
      <c r="AH2572" s="48" t="s">
        <v>1321</v>
      </c>
      <c r="AI2572" s="48" t="s">
        <v>1321</v>
      </c>
      <c r="AJ2572" s="48" t="s">
        <v>1321</v>
      </c>
      <c r="AK2572" s="48" t="s">
        <v>1321</v>
      </c>
      <c r="AL2572" s="48" t="s">
        <v>1321</v>
      </c>
      <c r="AM2572" s="48" t="s">
        <v>1321</v>
      </c>
      <c r="AN2572" s="48" t="s">
        <v>1321</v>
      </c>
      <c r="AO2572" s="48" t="s">
        <v>1321</v>
      </c>
      <c r="AP2572" s="48" t="s">
        <v>1321</v>
      </c>
      <c r="AQ2572" s="48" t="s">
        <v>886</v>
      </c>
      <c r="AR2572" s="48" t="s">
        <v>886</v>
      </c>
      <c r="AS2572" s="48" t="s">
        <v>1205</v>
      </c>
      <c r="AT2572" s="48" t="s">
        <v>1205</v>
      </c>
      <c r="AU2572" s="48" t="s">
        <v>1205</v>
      </c>
      <c r="AV2572" s="48" t="s">
        <v>1205</v>
      </c>
      <c r="AW2572" s="48" t="s">
        <v>1205</v>
      </c>
      <c r="AX2572" s="48" t="s">
        <v>936</v>
      </c>
      <c r="AY2572" s="48" t="s">
        <v>936</v>
      </c>
      <c r="AZ2572" s="28" t="s">
        <v>936</v>
      </c>
    </row>
    <row r="2573" ht="15.75" customHeight="1">
      <c r="A2573" s="40">
        <v>2315.0</v>
      </c>
      <c r="B2573" s="28" t="s">
        <v>6546</v>
      </c>
      <c r="C2573" s="41"/>
      <c r="D2573" s="42">
        <f t="array" ref="D2573">index(systems,match($A2573,INDEX(systems,0,1),),3)</f>
        <v>80.12</v>
      </c>
      <c r="E2573" s="42">
        <f t="array" ref="E2573">index(systems,match($A2573,INDEX(systems,0,1),),4)</f>
        <v>-110.657</v>
      </c>
      <c r="F2573" s="43" t="str">
        <f>IFERROR(__xludf.DUMMYFUNCTION("let(row, match($B2573&amp;if($C2573&lt;&gt;"""","" [""&amp;$C2573&amp;""]"",""""),index(nebulae,,2),0),join("","",iferror(round(index(nebulae,row,5)/2,3),1),iferror(round(index(nebulae,row,6)/2,3),1),0))"),"1,1,0")</f>
        <v>1,1,0</v>
      </c>
      <c r="G2573" s="44" t="s">
        <v>6547</v>
      </c>
      <c r="H2573" s="45">
        <f t="array" ref="H2573">let(systemId,match(A2573,index(systems,0,1),),refSystemId,match($H$1,index(systems,0,1),),x,index(systems,systemId,3),y,index(systems,systemId,4),refX,index(systems,refSystemId,3),refY,index(systems,refSystemId,4),round(sqrt((x-refX)^2+(y-refY)^2),3))</f>
        <v>136.617</v>
      </c>
      <c r="I2573" s="28" t="s">
        <v>408</v>
      </c>
      <c r="J2573" s="28" t="s">
        <v>408</v>
      </c>
      <c r="K2573" s="28" t="s">
        <v>408</v>
      </c>
      <c r="L2573" s="28" t="s">
        <v>408</v>
      </c>
      <c r="M2573" s="28" t="s">
        <v>408</v>
      </c>
      <c r="N2573" s="28" t="s">
        <v>408</v>
      </c>
      <c r="O2573" s="41"/>
      <c r="P2573" s="48" t="s">
        <v>1775</v>
      </c>
      <c r="Q2573" s="48" t="s">
        <v>1775</v>
      </c>
      <c r="R2573" s="48" t="s">
        <v>1775</v>
      </c>
      <c r="S2573" s="48" t="s">
        <v>1775</v>
      </c>
      <c r="T2573" s="48" t="s">
        <v>1775</v>
      </c>
      <c r="U2573" s="48" t="s">
        <v>1775</v>
      </c>
      <c r="V2573" s="48" t="s">
        <v>1775</v>
      </c>
      <c r="W2573" s="48" t="s">
        <v>1775</v>
      </c>
      <c r="X2573" s="48" t="s">
        <v>1775</v>
      </c>
      <c r="Y2573" s="48" t="s">
        <v>1775</v>
      </c>
      <c r="Z2573" s="48" t="s">
        <v>3131</v>
      </c>
      <c r="AA2573" s="48" t="s">
        <v>3132</v>
      </c>
      <c r="AB2573" s="48" t="s">
        <v>3132</v>
      </c>
      <c r="AC2573" s="48" t="s">
        <v>3132</v>
      </c>
      <c r="AD2573" s="48" t="s">
        <v>3132</v>
      </c>
      <c r="AE2573" s="48" t="s">
        <v>3132</v>
      </c>
      <c r="AF2573" s="48" t="s">
        <v>3132</v>
      </c>
      <c r="AG2573" s="48" t="s">
        <v>3132</v>
      </c>
      <c r="AH2573" s="48" t="s">
        <v>418</v>
      </c>
      <c r="AI2573" s="48" t="s">
        <v>418</v>
      </c>
      <c r="AJ2573" s="48" t="s">
        <v>418</v>
      </c>
      <c r="AK2573" s="48" t="s">
        <v>418</v>
      </c>
      <c r="AL2573" s="48" t="s">
        <v>418</v>
      </c>
      <c r="AM2573" s="48" t="s">
        <v>418</v>
      </c>
      <c r="AN2573" s="48" t="s">
        <v>3626</v>
      </c>
      <c r="AO2573" s="48" t="s">
        <v>3626</v>
      </c>
      <c r="AP2573" s="48" t="s">
        <v>3626</v>
      </c>
      <c r="AQ2573" s="48" t="s">
        <v>3626</v>
      </c>
      <c r="AR2573" s="48" t="s">
        <v>3626</v>
      </c>
      <c r="AS2573" s="48" t="s">
        <v>3626</v>
      </c>
      <c r="AT2573" s="48" t="s">
        <v>518</v>
      </c>
      <c r="AU2573" s="48" t="s">
        <v>518</v>
      </c>
      <c r="AV2573" s="48" t="s">
        <v>518</v>
      </c>
      <c r="AW2573" s="48" t="s">
        <v>1773</v>
      </c>
      <c r="AX2573" s="48" t="s">
        <v>1126</v>
      </c>
      <c r="AY2573" s="48" t="s">
        <v>1126</v>
      </c>
      <c r="AZ2573" s="28" t="s">
        <v>1126</v>
      </c>
    </row>
    <row r="2574" ht="15.75" customHeight="1">
      <c r="A2574" s="40">
        <v>2316.0</v>
      </c>
      <c r="B2574" s="28" t="s">
        <v>6548</v>
      </c>
      <c r="C2574" s="41"/>
      <c r="D2574" s="42">
        <f t="array" ref="D2574">index(systems,match($A2574,INDEX(systems,0,1),),3)</f>
        <v>-152.774</v>
      </c>
      <c r="E2574" s="42">
        <f t="array" ref="E2574">index(systems,match($A2574,INDEX(systems,0,1),),4)</f>
        <v>-517.692</v>
      </c>
      <c r="F2574" s="43" t="str">
        <f>IFERROR(__xludf.DUMMYFUNCTION("let(row, match($B2574&amp;if($C2574&lt;&gt;"""","" [""&amp;$C2574&amp;""]"",""""),index(nebulae,,2),0),join("","",iferror(round(index(nebulae,row,5)/2,3),1),iferror(round(index(nebulae,row,6)/2,3),1),0))"),"1,1,0")</f>
        <v>1,1,0</v>
      </c>
      <c r="G2574" s="44" t="s">
        <v>6549</v>
      </c>
      <c r="H2574" s="45">
        <f t="array" ref="H2574">let(systemId,match(A2574,index(systems,0,1),),refSystemId,match($H$1,index(systems,0,1),),x,index(systems,systemId,3),y,index(systems,systemId,4),refX,index(systems,refSystemId,3),refY,index(systems,refSystemId,4),round(sqrt((x-refX)^2+(y-refY)^2),3))</f>
        <v>539.764</v>
      </c>
      <c r="I2574" s="46" t="s">
        <v>408</v>
      </c>
      <c r="J2574" s="46" t="s">
        <v>408</v>
      </c>
      <c r="K2574" s="46" t="s">
        <v>408</v>
      </c>
      <c r="L2574" s="46" t="s">
        <v>408</v>
      </c>
      <c r="M2574" s="46" t="s">
        <v>408</v>
      </c>
      <c r="N2574" s="54"/>
      <c r="O2574" s="54"/>
      <c r="P2574" s="52" t="s">
        <v>575</v>
      </c>
      <c r="Q2574" s="52" t="s">
        <v>575</v>
      </c>
      <c r="R2574" s="52" t="s">
        <v>575</v>
      </c>
      <c r="S2574" s="48" t="s">
        <v>575</v>
      </c>
      <c r="T2574" s="52" t="s">
        <v>575</v>
      </c>
      <c r="U2574" s="52" t="s">
        <v>575</v>
      </c>
      <c r="V2574" s="52" t="s">
        <v>575</v>
      </c>
      <c r="W2574" s="52" t="s">
        <v>575</v>
      </c>
      <c r="X2574" s="52" t="s">
        <v>422</v>
      </c>
      <c r="Y2574" s="52" t="s">
        <v>422</v>
      </c>
      <c r="Z2574" s="52" t="s">
        <v>422</v>
      </c>
      <c r="AA2574" s="52" t="s">
        <v>422</v>
      </c>
      <c r="AB2574" s="52" t="s">
        <v>422</v>
      </c>
      <c r="AC2574" s="52" t="s">
        <v>422</v>
      </c>
      <c r="AD2574" s="52" t="s">
        <v>422</v>
      </c>
      <c r="AE2574" s="52" t="s">
        <v>422</v>
      </c>
      <c r="AF2574" s="52" t="s">
        <v>422</v>
      </c>
      <c r="AG2574" s="52" t="s">
        <v>422</v>
      </c>
      <c r="AH2574" s="52" t="s">
        <v>422</v>
      </c>
      <c r="AI2574" s="52" t="s">
        <v>422</v>
      </c>
      <c r="AJ2574" s="52" t="s">
        <v>422</v>
      </c>
      <c r="AK2574" s="52" t="s">
        <v>422</v>
      </c>
      <c r="AL2574" s="52" t="s">
        <v>422</v>
      </c>
      <c r="AM2574" s="52" t="s">
        <v>422</v>
      </c>
      <c r="AN2574" s="52" t="s">
        <v>422</v>
      </c>
      <c r="AO2574" s="52" t="s">
        <v>422</v>
      </c>
      <c r="AP2574" s="52" t="s">
        <v>422</v>
      </c>
      <c r="AQ2574" s="52" t="s">
        <v>422</v>
      </c>
      <c r="AR2574" s="52" t="s">
        <v>422</v>
      </c>
      <c r="AS2574" s="52" t="s">
        <v>422</v>
      </c>
      <c r="AT2574" s="52" t="s">
        <v>422</v>
      </c>
      <c r="AU2574" s="52" t="s">
        <v>422</v>
      </c>
      <c r="AV2574" s="52" t="s">
        <v>422</v>
      </c>
      <c r="AW2574" s="52" t="s">
        <v>422</v>
      </c>
      <c r="AX2574" s="52" t="s">
        <v>422</v>
      </c>
      <c r="AY2574" s="52" t="s">
        <v>422</v>
      </c>
      <c r="AZ2574" s="28" t="s">
        <v>422</v>
      </c>
    </row>
    <row r="2575" ht="15.75" customHeight="1">
      <c r="A2575" s="40">
        <v>2317.0</v>
      </c>
      <c r="B2575" s="28" t="s">
        <v>6550</v>
      </c>
      <c r="C2575" s="41"/>
      <c r="D2575" s="42">
        <f t="array" ref="D2575">index(systems,match($A2575,INDEX(systems,0,1),),3)</f>
        <v>700.522</v>
      </c>
      <c r="E2575" s="42">
        <f t="array" ref="E2575">index(systems,match($A2575,INDEX(systems,0,1),),4)</f>
        <v>236.5</v>
      </c>
      <c r="F2575" s="43" t="str">
        <f>IFERROR(__xludf.DUMMYFUNCTION("let(row, match($B2575&amp;if($C2575&lt;&gt;"""","" [""&amp;$C2575&amp;""]"",""""),index(nebulae,,2),0),join("","",iferror(round(index(nebulae,row,5)/2,3),1),iferror(round(index(nebulae,row,6)/2,3),1),0))"),"1,1,0")</f>
        <v>1,1,0</v>
      </c>
      <c r="G2575" s="44" t="s">
        <v>6551</v>
      </c>
      <c r="H2575" s="45">
        <f t="array" ref="H2575">let(systemId,match(A2575,index(systems,0,1),),refSystemId,match($H$1,index(systems,0,1),),x,index(systems,systemId,3),y,index(systems,systemId,4),refX,index(systems,refSystemId,3),refY,index(systems,refSystemId,4),round(sqrt((x-refX)^2+(y-refY)^2),3))</f>
        <v>739.367</v>
      </c>
      <c r="I2575" s="53"/>
      <c r="J2575" s="53"/>
      <c r="K2575" s="53"/>
      <c r="L2575" s="53"/>
      <c r="M2575" s="53"/>
      <c r="N2575" s="41"/>
      <c r="O2575" s="41"/>
      <c r="P2575" s="48" t="s">
        <v>840</v>
      </c>
      <c r="Q2575" s="48" t="s">
        <v>840</v>
      </c>
      <c r="R2575" s="48" t="s">
        <v>840</v>
      </c>
      <c r="S2575" s="48" t="s">
        <v>840</v>
      </c>
      <c r="T2575" s="48" t="s">
        <v>840</v>
      </c>
      <c r="U2575" s="48" t="s">
        <v>422</v>
      </c>
      <c r="V2575" s="48" t="s">
        <v>422</v>
      </c>
      <c r="W2575" s="48" t="s">
        <v>422</v>
      </c>
      <c r="X2575" s="48" t="s">
        <v>422</v>
      </c>
      <c r="Y2575" s="48" t="s">
        <v>422</v>
      </c>
      <c r="Z2575" s="48" t="s">
        <v>422</v>
      </c>
      <c r="AA2575" s="48" t="s">
        <v>422</v>
      </c>
      <c r="AB2575" s="48" t="s">
        <v>422</v>
      </c>
      <c r="AC2575" s="48" t="s">
        <v>422</v>
      </c>
      <c r="AD2575" s="48" t="s">
        <v>422</v>
      </c>
      <c r="AE2575" s="48" t="s">
        <v>422</v>
      </c>
      <c r="AF2575" s="48" t="s">
        <v>422</v>
      </c>
      <c r="AG2575" s="48" t="s">
        <v>422</v>
      </c>
      <c r="AH2575" s="48" t="s">
        <v>422</v>
      </c>
      <c r="AI2575" s="48" t="s">
        <v>422</v>
      </c>
      <c r="AJ2575" s="48" t="s">
        <v>422</v>
      </c>
      <c r="AK2575" s="48" t="s">
        <v>422</v>
      </c>
      <c r="AL2575" s="48" t="s">
        <v>422</v>
      </c>
      <c r="AM2575" s="48" t="s">
        <v>422</v>
      </c>
      <c r="AN2575" s="48" t="s">
        <v>422</v>
      </c>
      <c r="AO2575" s="48" t="s">
        <v>422</v>
      </c>
      <c r="AP2575" s="48" t="s">
        <v>422</v>
      </c>
      <c r="AQ2575" s="48" t="s">
        <v>422</v>
      </c>
      <c r="AR2575" s="48" t="s">
        <v>422</v>
      </c>
      <c r="AS2575" s="48" t="s">
        <v>422</v>
      </c>
      <c r="AT2575" s="48" t="s">
        <v>422</v>
      </c>
      <c r="AU2575" s="48" t="s">
        <v>422</v>
      </c>
      <c r="AV2575" s="48" t="s">
        <v>422</v>
      </c>
      <c r="AW2575" s="48" t="s">
        <v>422</v>
      </c>
      <c r="AX2575" s="48" t="s">
        <v>422</v>
      </c>
      <c r="AY2575" s="48" t="s">
        <v>422</v>
      </c>
      <c r="AZ2575" s="50" t="s">
        <v>841</v>
      </c>
    </row>
    <row r="2576" ht="15.75" customHeight="1">
      <c r="A2576" s="40">
        <v>2318.0</v>
      </c>
      <c r="B2576" s="28" t="s">
        <v>6552</v>
      </c>
      <c r="C2576" s="41"/>
      <c r="D2576" s="42">
        <f t="array" ref="D2576">index(systems,match($A2576,INDEX(systems,0,1),),3)</f>
        <v>653.632</v>
      </c>
      <c r="E2576" s="42">
        <f t="array" ref="E2576">index(systems,match($A2576,INDEX(systems,0,1),),4)</f>
        <v>150.624</v>
      </c>
      <c r="F2576" s="43" t="str">
        <f>IFERROR(__xludf.DUMMYFUNCTION("let(row, match($B2576&amp;if($C2576&lt;&gt;"""","" [""&amp;$C2576&amp;""]"",""""),index(nebulae,,2),0),join("","",iferror(round(index(nebulae,row,5)/2,3),1),iferror(round(index(nebulae,row,6)/2,3),1),0))"),"1,1,0")</f>
        <v>1,1,0</v>
      </c>
      <c r="G2576" s="44" t="s">
        <v>6553</v>
      </c>
      <c r="H2576" s="45">
        <f t="array" ref="H2576">let(systemId,match(A2576,index(systems,0,1),),refSystemId,match($H$1,index(systems,0,1),),x,index(systems,systemId,3),y,index(systems,systemId,4),refX,index(systems,refSystemId,3),refY,index(systems,refSystemId,4),round(sqrt((x-refX)^2+(y-refY)^2),3))</f>
        <v>670.763</v>
      </c>
      <c r="I2576" s="28" t="s">
        <v>408</v>
      </c>
      <c r="J2576" s="28" t="s">
        <v>408</v>
      </c>
      <c r="K2576" s="28" t="s">
        <v>408</v>
      </c>
      <c r="L2576" s="28" t="s">
        <v>408</v>
      </c>
      <c r="M2576" s="28" t="s">
        <v>408</v>
      </c>
      <c r="N2576" s="28" t="s">
        <v>408</v>
      </c>
      <c r="O2576" s="41"/>
      <c r="P2576" s="48" t="s">
        <v>548</v>
      </c>
      <c r="Q2576" s="48" t="s">
        <v>548</v>
      </c>
      <c r="R2576" s="48" t="s">
        <v>548</v>
      </c>
      <c r="S2576" s="48" t="s">
        <v>548</v>
      </c>
      <c r="T2576" s="48" t="s">
        <v>548</v>
      </c>
      <c r="U2576" s="48" t="s">
        <v>548</v>
      </c>
      <c r="V2576" s="48" t="s">
        <v>548</v>
      </c>
      <c r="W2576" s="48" t="s">
        <v>548</v>
      </c>
      <c r="X2576" s="48" t="s">
        <v>552</v>
      </c>
      <c r="Y2576" s="48" t="s">
        <v>422</v>
      </c>
      <c r="Z2576" s="48" t="s">
        <v>422</v>
      </c>
      <c r="AA2576" s="48" t="s">
        <v>422</v>
      </c>
      <c r="AB2576" s="48" t="s">
        <v>422</v>
      </c>
      <c r="AC2576" s="48" t="s">
        <v>422</v>
      </c>
      <c r="AD2576" s="48" t="s">
        <v>422</v>
      </c>
      <c r="AE2576" s="48" t="s">
        <v>422</v>
      </c>
      <c r="AF2576" s="48" t="s">
        <v>422</v>
      </c>
      <c r="AG2576" s="48" t="s">
        <v>422</v>
      </c>
      <c r="AH2576" s="48" t="s">
        <v>422</v>
      </c>
      <c r="AI2576" s="48" t="s">
        <v>422</v>
      </c>
      <c r="AJ2576" s="48" t="s">
        <v>422</v>
      </c>
      <c r="AK2576" s="48" t="s">
        <v>422</v>
      </c>
      <c r="AL2576" s="48" t="s">
        <v>422</v>
      </c>
      <c r="AM2576" s="48" t="s">
        <v>422</v>
      </c>
      <c r="AN2576" s="48" t="s">
        <v>422</v>
      </c>
      <c r="AO2576" s="48" t="s">
        <v>422</v>
      </c>
      <c r="AP2576" s="48" t="s">
        <v>422</v>
      </c>
      <c r="AQ2576" s="48" t="s">
        <v>422</v>
      </c>
      <c r="AR2576" s="48" t="s">
        <v>422</v>
      </c>
      <c r="AS2576" s="48" t="s">
        <v>422</v>
      </c>
      <c r="AT2576" s="48" t="s">
        <v>422</v>
      </c>
      <c r="AU2576" s="48" t="s">
        <v>422</v>
      </c>
      <c r="AV2576" s="48" t="s">
        <v>422</v>
      </c>
      <c r="AW2576" s="48" t="s">
        <v>422</v>
      </c>
      <c r="AX2576" s="48" t="s">
        <v>422</v>
      </c>
      <c r="AY2576" s="48" t="s">
        <v>422</v>
      </c>
      <c r="AZ2576" s="50" t="s">
        <v>549</v>
      </c>
    </row>
    <row r="2577" ht="15.75" customHeight="1">
      <c r="A2577" s="40">
        <v>2319.0</v>
      </c>
      <c r="B2577" s="28" t="s">
        <v>6554</v>
      </c>
      <c r="C2577" s="28" t="s">
        <v>6555</v>
      </c>
      <c r="D2577" s="42">
        <f t="array" ref="D2577">index(systems,match($A2577,INDEX(systems,0,1),),3)</f>
        <v>-28.186</v>
      </c>
      <c r="E2577" s="42">
        <f t="array" ref="E2577">index(systems,match($A2577,INDEX(systems,0,1),),4)</f>
        <v>-292.636</v>
      </c>
      <c r="F2577" s="43" t="str">
        <f>IFERROR(__xludf.DUMMYFUNCTION("let(row, match($B2577&amp;if($C2577&lt;&gt;"""","" [""&amp;$C2577&amp;""]"",""""),index(nebulae,,2),0),join("","",iferror(round(index(nebulae,row,5)/2,3),1),iferror(round(index(nebulae,row,6)/2,3),1),0))"),"1,1,0")</f>
        <v>1,1,0</v>
      </c>
      <c r="G2577" s="44" t="s">
        <v>6556</v>
      </c>
      <c r="H2577" s="45">
        <f t="array" ref="H2577">let(systemId,match(A2577,index(systems,0,1),),refSystemId,match($H$1,index(systems,0,1),),x,index(systems,systemId,3),y,index(systems,systemId,4),refX,index(systems,refSystemId,3),refY,index(systems,refSystemId,4),round(sqrt((x-refX)^2+(y-refY)^2),3))</f>
        <v>293.99</v>
      </c>
      <c r="I2577" s="46" t="s">
        <v>418</v>
      </c>
      <c r="J2577" s="53"/>
      <c r="K2577" s="53"/>
      <c r="L2577" s="53"/>
      <c r="M2577" s="46" t="s">
        <v>966</v>
      </c>
      <c r="N2577" s="28" t="s">
        <v>2350</v>
      </c>
      <c r="O2577" s="48" t="s">
        <v>2350</v>
      </c>
      <c r="P2577" s="48" t="s">
        <v>2350</v>
      </c>
      <c r="Q2577" s="48" t="s">
        <v>2350</v>
      </c>
      <c r="R2577" s="48" t="s">
        <v>2350</v>
      </c>
      <c r="S2577" s="48" t="s">
        <v>2350</v>
      </c>
      <c r="T2577" s="48" t="s">
        <v>2350</v>
      </c>
      <c r="U2577" s="48" t="s">
        <v>2350</v>
      </c>
      <c r="V2577" s="48" t="s">
        <v>2350</v>
      </c>
      <c r="W2577" s="48" t="s">
        <v>2350</v>
      </c>
      <c r="X2577" s="48" t="s">
        <v>2350</v>
      </c>
      <c r="Y2577" s="48" t="s">
        <v>1110</v>
      </c>
      <c r="Z2577" s="48" t="s">
        <v>969</v>
      </c>
      <c r="AA2577" s="48" t="s">
        <v>1110</v>
      </c>
      <c r="AB2577" s="48" t="s">
        <v>1110</v>
      </c>
      <c r="AC2577" s="48" t="s">
        <v>1110</v>
      </c>
      <c r="AD2577" s="48" t="s">
        <v>1110</v>
      </c>
      <c r="AE2577" s="48" t="s">
        <v>1110</v>
      </c>
      <c r="AF2577" s="48" t="s">
        <v>1110</v>
      </c>
      <c r="AG2577" s="48" t="s">
        <v>1110</v>
      </c>
      <c r="AH2577" s="48" t="s">
        <v>1110</v>
      </c>
      <c r="AI2577" s="48" t="s">
        <v>1110</v>
      </c>
      <c r="AJ2577" s="48" t="s">
        <v>1110</v>
      </c>
      <c r="AK2577" s="48" t="s">
        <v>1110</v>
      </c>
      <c r="AL2577" s="48" t="s">
        <v>1110</v>
      </c>
      <c r="AM2577" s="48" t="s">
        <v>1110</v>
      </c>
      <c r="AN2577" s="48" t="s">
        <v>1110</v>
      </c>
      <c r="AO2577" s="48" t="s">
        <v>1110</v>
      </c>
      <c r="AP2577" s="48" t="s">
        <v>1110</v>
      </c>
      <c r="AQ2577" s="48" t="s">
        <v>969</v>
      </c>
      <c r="AR2577" s="48" t="s">
        <v>969</v>
      </c>
      <c r="AS2577" s="48" t="s">
        <v>969</v>
      </c>
      <c r="AT2577" s="48" t="s">
        <v>969</v>
      </c>
      <c r="AU2577" s="48" t="s">
        <v>969</v>
      </c>
      <c r="AV2577" s="48" t="s">
        <v>969</v>
      </c>
      <c r="AW2577" s="48" t="s">
        <v>969</v>
      </c>
      <c r="AX2577" s="48" t="s">
        <v>969</v>
      </c>
      <c r="AY2577" s="48" t="s">
        <v>969</v>
      </c>
      <c r="AZ2577" s="28" t="s">
        <v>969</v>
      </c>
    </row>
    <row r="2578" ht="15.75" customHeight="1">
      <c r="A2578" s="40">
        <v>2320.0</v>
      </c>
      <c r="B2578" s="28" t="s">
        <v>6557</v>
      </c>
      <c r="C2578" s="41"/>
      <c r="D2578" s="42">
        <f t="array" ref="D2578">index(systems,match($A2578,INDEX(systems,0,1),),3)</f>
        <v>18.082</v>
      </c>
      <c r="E2578" s="42">
        <f t="array" ref="E2578">index(systems,match($A2578,INDEX(systems,0,1),),4)</f>
        <v>189.692</v>
      </c>
      <c r="F2578" s="43" t="str">
        <f>IFERROR(__xludf.DUMMYFUNCTION("let(row, match($B2578&amp;if($C2578&lt;&gt;"""","" [""&amp;$C2578&amp;""]"",""""),index(nebulae,,2),0),join("","",iferror(round(index(nebulae,row,5)/2,3),1),iferror(round(index(nebulae,row,6)/2,3),1),0))"),"1,1,0")</f>
        <v>1,1,0</v>
      </c>
      <c r="G2578" s="44" t="s">
        <v>6558</v>
      </c>
      <c r="H2578" s="45">
        <f t="array" ref="H2578">let(systemId,match(A2578,index(systems,0,1),),refSystemId,match($H$1,index(systems,0,1),),x,index(systems,systemId,3),y,index(systems,systemId,4),refX,index(systems,refSystemId,3),refY,index(systems,refSystemId,4),round(sqrt((x-refX)^2+(y-refY)^2),3))</f>
        <v>190.552</v>
      </c>
      <c r="I2578" s="46" t="s">
        <v>408</v>
      </c>
      <c r="J2578" s="46" t="s">
        <v>408</v>
      </c>
      <c r="K2578" s="46" t="s">
        <v>408</v>
      </c>
      <c r="L2578" s="46" t="s">
        <v>408</v>
      </c>
      <c r="M2578" s="47" t="s">
        <v>408</v>
      </c>
      <c r="N2578" s="28" t="s">
        <v>408</v>
      </c>
      <c r="O2578" s="41"/>
      <c r="P2578" s="48" t="s">
        <v>692</v>
      </c>
      <c r="Q2578" s="48" t="s">
        <v>692</v>
      </c>
      <c r="R2578" s="48" t="s">
        <v>692</v>
      </c>
      <c r="S2578" s="48" t="s">
        <v>692</v>
      </c>
      <c r="T2578" s="48" t="s">
        <v>692</v>
      </c>
      <c r="U2578" s="48" t="s">
        <v>692</v>
      </c>
      <c r="V2578" s="48" t="s">
        <v>692</v>
      </c>
      <c r="W2578" s="48" t="s">
        <v>692</v>
      </c>
      <c r="X2578" s="48" t="s">
        <v>525</v>
      </c>
      <c r="Y2578" s="48" t="s">
        <v>694</v>
      </c>
      <c r="Z2578" s="48" t="s">
        <v>409</v>
      </c>
      <c r="AA2578" s="48" t="s">
        <v>1957</v>
      </c>
      <c r="AB2578" s="48" t="s">
        <v>1957</v>
      </c>
      <c r="AC2578" s="48" t="s">
        <v>1957</v>
      </c>
      <c r="AD2578" s="48" t="s">
        <v>1957</v>
      </c>
      <c r="AE2578" s="48" t="s">
        <v>1957</v>
      </c>
      <c r="AF2578" s="48" t="s">
        <v>1957</v>
      </c>
      <c r="AG2578" s="48" t="s">
        <v>1204</v>
      </c>
      <c r="AH2578" s="48" t="s">
        <v>1204</v>
      </c>
      <c r="AI2578" s="48" t="s">
        <v>1204</v>
      </c>
      <c r="AJ2578" s="48" t="s">
        <v>1204</v>
      </c>
      <c r="AK2578" s="48" t="s">
        <v>1204</v>
      </c>
      <c r="AL2578" s="48" t="s">
        <v>1204</v>
      </c>
      <c r="AM2578" s="48" t="s">
        <v>1204</v>
      </c>
      <c r="AN2578" s="48" t="s">
        <v>1205</v>
      </c>
      <c r="AO2578" s="48" t="s">
        <v>1205</v>
      </c>
      <c r="AP2578" s="48" t="s">
        <v>1205</v>
      </c>
      <c r="AQ2578" s="48" t="s">
        <v>1205</v>
      </c>
      <c r="AR2578" s="48" t="s">
        <v>1205</v>
      </c>
      <c r="AS2578" s="48" t="s">
        <v>1205</v>
      </c>
      <c r="AT2578" s="48" t="s">
        <v>1205</v>
      </c>
      <c r="AU2578" s="48" t="s">
        <v>1205</v>
      </c>
      <c r="AV2578" s="48" t="s">
        <v>1205</v>
      </c>
      <c r="AW2578" s="48" t="s">
        <v>1205</v>
      </c>
      <c r="AX2578" s="48" t="s">
        <v>1205</v>
      </c>
      <c r="AY2578" s="48" t="s">
        <v>1205</v>
      </c>
      <c r="AZ2578" s="28" t="s">
        <v>1205</v>
      </c>
    </row>
    <row r="2579" ht="15.75" customHeight="1">
      <c r="A2579" s="40">
        <v>2321.0</v>
      </c>
      <c r="B2579" s="28" t="s">
        <v>6559</v>
      </c>
      <c r="C2579" s="41"/>
      <c r="D2579" s="42">
        <f t="array" ref="D2579">index(systems,match($A2579,INDEX(systems,0,1),),3)</f>
        <v>41.613</v>
      </c>
      <c r="E2579" s="42">
        <f t="array" ref="E2579">index(systems,match($A2579,INDEX(systems,0,1),),4)</f>
        <v>87.121</v>
      </c>
      <c r="F2579" s="43" t="str">
        <f>IFERROR(__xludf.DUMMYFUNCTION("let(row, match($B2579&amp;if($C2579&lt;&gt;"""","" [""&amp;$C2579&amp;""]"",""""),index(nebulae,,2),0),join("","",iferror(round(index(nebulae,row,5)/2,3),1),iferror(round(index(nebulae,row,6)/2,3),1),0))"),"1,1,0")</f>
        <v>1,1,0</v>
      </c>
      <c r="G2579" s="44" t="s">
        <v>6560</v>
      </c>
      <c r="H2579" s="45">
        <f t="array" ref="H2579">let(systemId,match(A2579,index(systems,0,1),),refSystemId,match($H$1,index(systems,0,1),),x,index(systems,systemId,3),y,index(systems,systemId,4),refX,index(systems,refSystemId,3),refY,index(systems,refSystemId,4),round(sqrt((x-refX)^2+(y-refY)^2),3))</f>
        <v>96.549</v>
      </c>
      <c r="I2579" s="28" t="s">
        <v>418</v>
      </c>
      <c r="J2579" s="48" t="s">
        <v>418</v>
      </c>
      <c r="K2579" s="28" t="s">
        <v>418</v>
      </c>
      <c r="L2579" s="28" t="s">
        <v>418</v>
      </c>
      <c r="M2579" s="41"/>
      <c r="N2579" s="28" t="s">
        <v>797</v>
      </c>
      <c r="O2579" s="48" t="s">
        <v>797</v>
      </c>
      <c r="P2579" s="48" t="s">
        <v>797</v>
      </c>
      <c r="Q2579" s="48" t="s">
        <v>797</v>
      </c>
      <c r="R2579" s="48" t="s">
        <v>797</v>
      </c>
      <c r="S2579" s="48" t="s">
        <v>797</v>
      </c>
      <c r="T2579" s="48" t="s">
        <v>797</v>
      </c>
      <c r="U2579" s="48" t="s">
        <v>798</v>
      </c>
      <c r="V2579" s="48" t="s">
        <v>798</v>
      </c>
      <c r="W2579" s="48" t="s">
        <v>798</v>
      </c>
      <c r="X2579" s="48" t="s">
        <v>798</v>
      </c>
      <c r="Y2579" s="52" t="s">
        <v>936</v>
      </c>
      <c r="Z2579" s="52" t="s">
        <v>936</v>
      </c>
      <c r="AA2579" s="52" t="s">
        <v>936</v>
      </c>
      <c r="AB2579" s="52" t="s">
        <v>936</v>
      </c>
      <c r="AC2579" s="52" t="s">
        <v>936</v>
      </c>
      <c r="AD2579" s="52" t="s">
        <v>936</v>
      </c>
      <c r="AE2579" s="52" t="s">
        <v>936</v>
      </c>
      <c r="AF2579" s="52" t="s">
        <v>936</v>
      </c>
      <c r="AG2579" s="52" t="s">
        <v>936</v>
      </c>
      <c r="AH2579" s="52" t="s">
        <v>936</v>
      </c>
      <c r="AI2579" s="52" t="s">
        <v>936</v>
      </c>
      <c r="AJ2579" s="52" t="s">
        <v>936</v>
      </c>
      <c r="AK2579" s="52" t="s">
        <v>936</v>
      </c>
      <c r="AL2579" s="52" t="s">
        <v>936</v>
      </c>
      <c r="AM2579" s="52" t="s">
        <v>936</v>
      </c>
      <c r="AN2579" s="52" t="s">
        <v>936</v>
      </c>
      <c r="AO2579" s="52" t="s">
        <v>936</v>
      </c>
      <c r="AP2579" s="52" t="s">
        <v>936</v>
      </c>
      <c r="AQ2579" s="48" t="s">
        <v>719</v>
      </c>
      <c r="AR2579" s="48" t="s">
        <v>719</v>
      </c>
      <c r="AS2579" s="48" t="s">
        <v>648</v>
      </c>
      <c r="AT2579" s="48" t="s">
        <v>648</v>
      </c>
      <c r="AU2579" s="48" t="s">
        <v>648</v>
      </c>
      <c r="AV2579" s="48" t="s">
        <v>648</v>
      </c>
      <c r="AW2579" s="48" t="s">
        <v>418</v>
      </c>
      <c r="AX2579" s="48" t="s">
        <v>936</v>
      </c>
      <c r="AY2579" s="48" t="s">
        <v>936</v>
      </c>
      <c r="AZ2579" s="28" t="s">
        <v>936</v>
      </c>
    </row>
    <row r="2580" ht="15.75" customHeight="1">
      <c r="A2580" s="40">
        <v>2322.0</v>
      </c>
      <c r="B2580" s="28" t="s">
        <v>6561</v>
      </c>
      <c r="C2580" s="41"/>
      <c r="D2580" s="42">
        <f t="array" ref="D2580">index(systems,match($A2580,INDEX(systems,0,1),),3)</f>
        <v>123.799</v>
      </c>
      <c r="E2580" s="42">
        <f t="array" ref="E2580">index(systems,match($A2580,INDEX(systems,0,1),),4)</f>
        <v>-217.7</v>
      </c>
      <c r="F2580" s="43" t="str">
        <f>IFERROR(__xludf.DUMMYFUNCTION("let(row, match($B2580&amp;if($C2580&lt;&gt;"""","" [""&amp;$C2580&amp;""]"",""""),index(nebulae,,2),0),join("","",iferror(round(index(nebulae,row,5)/2,3),1),iferror(round(index(nebulae,row,6)/2,3),1),0))"),"1,1,0")</f>
        <v>1,1,0</v>
      </c>
      <c r="G2580" s="44" t="s">
        <v>6562</v>
      </c>
      <c r="H2580" s="45">
        <f t="array" ref="H2580">let(systemId,match(A2580,index(systems,0,1),),refSystemId,match($H$1,index(systems,0,1),),x,index(systems,systemId,3),y,index(systems,systemId,4),refX,index(systems,refSystemId,3),refY,index(systems,refSystemId,4),round(sqrt((x-refX)^2+(y-refY)^2),3))</f>
        <v>250.439</v>
      </c>
      <c r="I2580" s="46" t="s">
        <v>408</v>
      </c>
      <c r="J2580" s="46" t="s">
        <v>408</v>
      </c>
      <c r="K2580" s="46" t="s">
        <v>408</v>
      </c>
      <c r="L2580" s="46" t="s">
        <v>408</v>
      </c>
      <c r="M2580" s="28" t="s">
        <v>408</v>
      </c>
      <c r="N2580" s="28" t="s">
        <v>408</v>
      </c>
      <c r="O2580" s="41"/>
      <c r="P2580" s="48" t="s">
        <v>614</v>
      </c>
      <c r="Q2580" s="48" t="s">
        <v>614</v>
      </c>
      <c r="R2580" s="48" t="s">
        <v>614</v>
      </c>
      <c r="S2580" s="48" t="s">
        <v>614</v>
      </c>
      <c r="T2580" s="48" t="s">
        <v>614</v>
      </c>
      <c r="U2580" s="48" t="s">
        <v>614</v>
      </c>
      <c r="V2580" s="48" t="s">
        <v>614</v>
      </c>
      <c r="W2580" s="48" t="s">
        <v>614</v>
      </c>
      <c r="X2580" s="48" t="s">
        <v>614</v>
      </c>
      <c r="Y2580" s="48" t="s">
        <v>505</v>
      </c>
      <c r="Z2580" s="48" t="s">
        <v>505</v>
      </c>
      <c r="AA2580" s="48" t="s">
        <v>758</v>
      </c>
      <c r="AB2580" s="48" t="s">
        <v>758</v>
      </c>
      <c r="AC2580" s="48" t="s">
        <v>758</v>
      </c>
      <c r="AD2580" s="48" t="s">
        <v>758</v>
      </c>
      <c r="AE2580" s="48" t="s">
        <v>758</v>
      </c>
      <c r="AF2580" s="48" t="s">
        <v>758</v>
      </c>
      <c r="AG2580" s="48" t="s">
        <v>758</v>
      </c>
      <c r="AH2580" s="48" t="s">
        <v>758</v>
      </c>
      <c r="AI2580" s="48" t="s">
        <v>758</v>
      </c>
      <c r="AJ2580" s="48" t="s">
        <v>758</v>
      </c>
      <c r="AK2580" s="48" t="s">
        <v>758</v>
      </c>
      <c r="AL2580" s="48" t="s">
        <v>758</v>
      </c>
      <c r="AM2580" s="48" t="s">
        <v>758</v>
      </c>
      <c r="AN2580" s="48" t="s">
        <v>758</v>
      </c>
      <c r="AO2580" s="48" t="s">
        <v>505</v>
      </c>
      <c r="AP2580" s="48" t="s">
        <v>505</v>
      </c>
      <c r="AQ2580" s="48" t="s">
        <v>505</v>
      </c>
      <c r="AR2580" s="48" t="s">
        <v>505</v>
      </c>
      <c r="AS2580" s="48" t="s">
        <v>505</v>
      </c>
      <c r="AT2580" s="48" t="s">
        <v>505</v>
      </c>
      <c r="AU2580" s="48" t="s">
        <v>505</v>
      </c>
      <c r="AV2580" s="48" t="s">
        <v>1295</v>
      </c>
      <c r="AW2580" s="48" t="s">
        <v>1295</v>
      </c>
      <c r="AX2580" s="48" t="s">
        <v>1295</v>
      </c>
      <c r="AY2580" s="48" t="s">
        <v>1295</v>
      </c>
      <c r="AZ2580" s="28" t="s">
        <v>1295</v>
      </c>
    </row>
    <row r="2581" ht="15.75" customHeight="1">
      <c r="A2581" s="40">
        <v>2323.0</v>
      </c>
      <c r="B2581" s="28" t="s">
        <v>6563</v>
      </c>
      <c r="C2581" s="41"/>
      <c r="D2581" s="42">
        <f t="array" ref="D2581">index(systems,match($A2581,INDEX(systems,0,1),),3)</f>
        <v>459.842</v>
      </c>
      <c r="E2581" s="42">
        <f t="array" ref="E2581">index(systems,match($A2581,INDEX(systems,0,1),),4)</f>
        <v>-123.343</v>
      </c>
      <c r="F2581" s="43" t="str">
        <f>IFERROR(__xludf.DUMMYFUNCTION("let(row, match($B2581&amp;if($C2581&lt;&gt;"""","" [""&amp;$C2581&amp;""]"",""""),index(nebulae,,2),0),join("","",iferror(round(index(nebulae,row,5)/2,3),1),iferror(round(index(nebulae,row,6)/2,3),1),0))"),"1,1,0")</f>
        <v>1,1,0</v>
      </c>
      <c r="G2581" s="44" t="s">
        <v>6564</v>
      </c>
      <c r="H2581" s="45">
        <f t="array" ref="H2581">let(systemId,match(A2581,index(systems,0,1),),refSystemId,match($H$1,index(systems,0,1),),x,index(systems,systemId,3),y,index(systems,systemId,4),refX,index(systems,refSystemId,3),refY,index(systems,refSystemId,4),round(sqrt((x-refX)^2+(y-refY)^2),3))</f>
        <v>476.097</v>
      </c>
      <c r="I2581" s="28" t="s">
        <v>408</v>
      </c>
      <c r="J2581" s="28" t="s">
        <v>408</v>
      </c>
      <c r="K2581" s="28" t="s">
        <v>408</v>
      </c>
      <c r="L2581" s="46" t="s">
        <v>408</v>
      </c>
      <c r="M2581" s="46" t="s">
        <v>408</v>
      </c>
      <c r="N2581" s="28" t="s">
        <v>408</v>
      </c>
      <c r="O2581" s="41"/>
      <c r="P2581" s="48" t="s">
        <v>666</v>
      </c>
      <c r="Q2581" s="48" t="s">
        <v>666</v>
      </c>
      <c r="R2581" s="48" t="s">
        <v>666</v>
      </c>
      <c r="S2581" s="48" t="s">
        <v>666</v>
      </c>
      <c r="T2581" s="48" t="s">
        <v>666</v>
      </c>
      <c r="U2581" s="48" t="s">
        <v>666</v>
      </c>
      <c r="V2581" s="48" t="s">
        <v>666</v>
      </c>
      <c r="W2581" s="48" t="s">
        <v>666</v>
      </c>
      <c r="X2581" s="48" t="s">
        <v>666</v>
      </c>
      <c r="Y2581" s="48" t="s">
        <v>666</v>
      </c>
      <c r="Z2581" s="48" t="s">
        <v>666</v>
      </c>
      <c r="AA2581" s="48" t="s">
        <v>1024</v>
      </c>
      <c r="AB2581" s="48" t="s">
        <v>1024</v>
      </c>
      <c r="AC2581" s="48" t="s">
        <v>1024</v>
      </c>
      <c r="AD2581" s="48" t="s">
        <v>1024</v>
      </c>
      <c r="AE2581" s="48" t="s">
        <v>1024</v>
      </c>
      <c r="AF2581" s="48" t="s">
        <v>1024</v>
      </c>
      <c r="AG2581" s="48" t="s">
        <v>1024</v>
      </c>
      <c r="AH2581" s="48" t="s">
        <v>1024</v>
      </c>
      <c r="AI2581" s="48" t="s">
        <v>1024</v>
      </c>
      <c r="AJ2581" s="48" t="s">
        <v>1024</v>
      </c>
      <c r="AK2581" s="48" t="s">
        <v>1024</v>
      </c>
      <c r="AL2581" s="48" t="s">
        <v>1024</v>
      </c>
      <c r="AM2581" s="48" t="s">
        <v>1024</v>
      </c>
      <c r="AN2581" s="48" t="s">
        <v>1024</v>
      </c>
      <c r="AO2581" s="48" t="s">
        <v>666</v>
      </c>
      <c r="AP2581" s="48" t="s">
        <v>666</v>
      </c>
      <c r="AQ2581" s="48" t="s">
        <v>666</v>
      </c>
      <c r="AR2581" s="48" t="s">
        <v>666</v>
      </c>
      <c r="AS2581" s="48" t="s">
        <v>666</v>
      </c>
      <c r="AT2581" s="48" t="s">
        <v>666</v>
      </c>
      <c r="AU2581" s="48" t="s">
        <v>666</v>
      </c>
      <c r="AV2581" s="48" t="s">
        <v>666</v>
      </c>
      <c r="AW2581" s="48" t="s">
        <v>666</v>
      </c>
      <c r="AX2581" s="48" t="s">
        <v>666</v>
      </c>
      <c r="AY2581" s="48" t="s">
        <v>666</v>
      </c>
      <c r="AZ2581" s="28" t="s">
        <v>666</v>
      </c>
    </row>
    <row r="2582" ht="15.75" customHeight="1">
      <c r="A2582" s="40">
        <v>2324.0</v>
      </c>
      <c r="B2582" s="28" t="s">
        <v>6565</v>
      </c>
      <c r="C2582" s="41"/>
      <c r="D2582" s="42">
        <f t="array" ref="D2582">index(systems,match($A2582,INDEX(systems,0,1),),3)</f>
        <v>-37.234</v>
      </c>
      <c r="E2582" s="42">
        <f t="array" ref="E2582">index(systems,match($A2582,INDEX(systems,0,1),),4)</f>
        <v>-219.291</v>
      </c>
      <c r="F2582" s="43" t="str">
        <f>IFERROR(__xludf.DUMMYFUNCTION("let(row, match($B2582&amp;if($C2582&lt;&gt;"""","" [""&amp;$C2582&amp;""]"",""""),index(nebulae,,2),0),join("","",iferror(round(index(nebulae,row,5)/2,3),1),iferror(round(index(nebulae,row,6)/2,3),1),0))"),"1,1,0")</f>
        <v>1,1,0</v>
      </c>
      <c r="G2582" s="44" t="s">
        <v>6566</v>
      </c>
      <c r="H2582" s="45">
        <f t="array" ref="H2582">let(systemId,match(A2582,index(systems,0,1),),refSystemId,match($H$1,index(systems,0,1),),x,index(systems,systemId,3),y,index(systems,systemId,4),refX,index(systems,refSystemId,3),refY,index(systems,refSystemId,4),round(sqrt((x-refX)^2+(y-refY)^2),3))</f>
        <v>222.43</v>
      </c>
      <c r="I2582" s="28" t="s">
        <v>408</v>
      </c>
      <c r="J2582" s="41"/>
      <c r="K2582" s="41"/>
      <c r="L2582" s="41"/>
      <c r="M2582" s="28" t="s">
        <v>966</v>
      </c>
      <c r="N2582" s="28" t="s">
        <v>1045</v>
      </c>
      <c r="O2582" s="48" t="s">
        <v>1045</v>
      </c>
      <c r="P2582" s="48" t="s">
        <v>1045</v>
      </c>
      <c r="Q2582" s="48" t="s">
        <v>1045</v>
      </c>
      <c r="R2582" s="48" t="s">
        <v>1045</v>
      </c>
      <c r="S2582" s="48" t="s">
        <v>1045</v>
      </c>
      <c r="T2582" s="48" t="s">
        <v>1045</v>
      </c>
      <c r="U2582" s="48" t="s">
        <v>1046</v>
      </c>
      <c r="V2582" s="48" t="s">
        <v>1046</v>
      </c>
      <c r="W2582" s="48" t="s">
        <v>1046</v>
      </c>
      <c r="X2582" s="48" t="s">
        <v>1045</v>
      </c>
      <c r="Y2582" s="48" t="s">
        <v>560</v>
      </c>
      <c r="Z2582" s="48" t="s">
        <v>560</v>
      </c>
      <c r="AA2582" s="48" t="s">
        <v>560</v>
      </c>
      <c r="AB2582" s="48" t="s">
        <v>560</v>
      </c>
      <c r="AC2582" s="48" t="s">
        <v>560</v>
      </c>
      <c r="AD2582" s="48" t="s">
        <v>560</v>
      </c>
      <c r="AE2582" s="48" t="s">
        <v>560</v>
      </c>
      <c r="AF2582" s="48" t="s">
        <v>560</v>
      </c>
      <c r="AG2582" s="48" t="s">
        <v>560</v>
      </c>
      <c r="AH2582" s="48" t="s">
        <v>560</v>
      </c>
      <c r="AI2582" s="48" t="s">
        <v>560</v>
      </c>
      <c r="AJ2582" s="48" t="s">
        <v>560</v>
      </c>
      <c r="AK2582" s="48" t="s">
        <v>560</v>
      </c>
      <c r="AL2582" s="48" t="s">
        <v>560</v>
      </c>
      <c r="AM2582" s="48" t="s">
        <v>560</v>
      </c>
      <c r="AN2582" s="48" t="s">
        <v>560</v>
      </c>
      <c r="AO2582" s="48" t="s">
        <v>560</v>
      </c>
      <c r="AP2582" s="48" t="s">
        <v>560</v>
      </c>
      <c r="AQ2582" s="48" t="s">
        <v>560</v>
      </c>
      <c r="AR2582" s="48" t="s">
        <v>560</v>
      </c>
      <c r="AS2582" s="48" t="s">
        <v>418</v>
      </c>
      <c r="AT2582" s="48" t="s">
        <v>418</v>
      </c>
      <c r="AU2582" s="48" t="s">
        <v>418</v>
      </c>
      <c r="AV2582" s="48" t="s">
        <v>1045</v>
      </c>
      <c r="AW2582" s="48" t="s">
        <v>1045</v>
      </c>
      <c r="AX2582" s="48" t="s">
        <v>1045</v>
      </c>
      <c r="AY2582" s="48" t="s">
        <v>1045</v>
      </c>
      <c r="AZ2582" s="51" t="s">
        <v>1045</v>
      </c>
    </row>
    <row r="2583" ht="15.75" customHeight="1">
      <c r="A2583" s="40">
        <v>2325.0</v>
      </c>
      <c r="B2583" s="28" t="s">
        <v>6567</v>
      </c>
      <c r="C2583" s="41"/>
      <c r="D2583" s="42">
        <f t="array" ref="D2583">index(systems,match($A2583,INDEX(systems,0,1),),3)</f>
        <v>-7.786</v>
      </c>
      <c r="E2583" s="42">
        <f t="array" ref="E2583">index(systems,match($A2583,INDEX(systems,0,1),),4)</f>
        <v>-134.264</v>
      </c>
      <c r="F2583" s="43" t="str">
        <f>IFERROR(__xludf.DUMMYFUNCTION("let(row, match($B2583&amp;if($C2583&lt;&gt;"""","" [""&amp;$C2583&amp;""]"",""""),index(nebulae,,2),0),join("","",iferror(round(index(nebulae,row,5)/2,3),1),iferror(round(index(nebulae,row,6)/2,3),1),0))"),"1,1,0")</f>
        <v>1,1,0</v>
      </c>
      <c r="G2583" s="44" t="s">
        <v>6568</v>
      </c>
      <c r="H2583" s="45">
        <f t="array" ref="H2583">let(systemId,match(A2583,index(systems,0,1),),refSystemId,match($H$1,index(systems,0,1),),x,index(systems,systemId,3),y,index(systems,systemId,4),refX,index(systems,refSystemId,3),refY,index(systems,refSystemId,4),round(sqrt((x-refX)^2+(y-refY)^2),3))</f>
        <v>134.49</v>
      </c>
      <c r="I2583" s="28" t="s">
        <v>408</v>
      </c>
      <c r="J2583" s="48" t="s">
        <v>408</v>
      </c>
      <c r="K2583" s="48" t="s">
        <v>408</v>
      </c>
      <c r="L2583" s="48" t="s">
        <v>408</v>
      </c>
      <c r="M2583" s="28" t="s">
        <v>408</v>
      </c>
      <c r="N2583" s="28" t="s">
        <v>408</v>
      </c>
      <c r="O2583" s="41"/>
      <c r="P2583" s="48" t="s">
        <v>2004</v>
      </c>
      <c r="Q2583" s="48" t="s">
        <v>2004</v>
      </c>
      <c r="R2583" s="48" t="s">
        <v>2004</v>
      </c>
      <c r="S2583" s="48" t="s">
        <v>2004</v>
      </c>
      <c r="T2583" s="48" t="s">
        <v>2004</v>
      </c>
      <c r="U2583" s="48" t="s">
        <v>560</v>
      </c>
      <c r="V2583" s="48" t="s">
        <v>560</v>
      </c>
      <c r="W2583" s="48" t="s">
        <v>560</v>
      </c>
      <c r="X2583" s="48" t="s">
        <v>560</v>
      </c>
      <c r="Y2583" s="48" t="s">
        <v>422</v>
      </c>
      <c r="Z2583" s="48" t="s">
        <v>422</v>
      </c>
      <c r="AA2583" s="48" t="s">
        <v>422</v>
      </c>
      <c r="AB2583" s="48" t="s">
        <v>422</v>
      </c>
      <c r="AC2583" s="48" t="s">
        <v>422</v>
      </c>
      <c r="AD2583" s="48" t="s">
        <v>422</v>
      </c>
      <c r="AE2583" s="48" t="s">
        <v>422</v>
      </c>
      <c r="AF2583" s="48" t="s">
        <v>422</v>
      </c>
      <c r="AG2583" s="48" t="s">
        <v>422</v>
      </c>
      <c r="AH2583" s="48" t="s">
        <v>422</v>
      </c>
      <c r="AI2583" s="48" t="s">
        <v>422</v>
      </c>
      <c r="AJ2583" s="48" t="s">
        <v>422</v>
      </c>
      <c r="AK2583" s="48" t="s">
        <v>422</v>
      </c>
      <c r="AL2583" s="48" t="s">
        <v>422</v>
      </c>
      <c r="AM2583" s="48" t="s">
        <v>422</v>
      </c>
      <c r="AN2583" s="48" t="s">
        <v>422</v>
      </c>
      <c r="AO2583" s="48" t="s">
        <v>422</v>
      </c>
      <c r="AP2583" s="48" t="s">
        <v>422</v>
      </c>
      <c r="AQ2583" s="48" t="s">
        <v>422</v>
      </c>
      <c r="AR2583" s="48" t="s">
        <v>422</v>
      </c>
      <c r="AS2583" s="48" t="s">
        <v>422</v>
      </c>
      <c r="AT2583" s="52" t="s">
        <v>422</v>
      </c>
      <c r="AU2583" s="52" t="s">
        <v>422</v>
      </c>
      <c r="AV2583" s="52" t="s">
        <v>422</v>
      </c>
      <c r="AW2583" s="52" t="s">
        <v>422</v>
      </c>
      <c r="AX2583" s="52" t="s">
        <v>422</v>
      </c>
      <c r="AY2583" s="52" t="s">
        <v>422</v>
      </c>
      <c r="AZ2583" s="49" t="s">
        <v>422</v>
      </c>
    </row>
    <row r="2584" ht="15.75" customHeight="1">
      <c r="A2584" s="40">
        <v>2326.0</v>
      </c>
      <c r="B2584" s="28" t="s">
        <v>6569</v>
      </c>
      <c r="C2584" s="41"/>
      <c r="D2584" s="42">
        <f t="array" ref="D2584">index(systems,match($A2584,INDEX(systems,0,1),),3)</f>
        <v>-487.844</v>
      </c>
      <c r="E2584" s="42">
        <f t="array" ref="E2584">index(systems,match($A2584,INDEX(systems,0,1),),4)</f>
        <v>237.511</v>
      </c>
      <c r="F2584" s="43" t="str">
        <f>IFERROR(__xludf.DUMMYFUNCTION("let(row, match($B2584&amp;if($C2584&lt;&gt;"""","" [""&amp;$C2584&amp;""]"",""""),index(nebulae,,2),0),join("","",iferror(round(index(nebulae,row,5)/2,3),1),iferror(round(index(nebulae,row,6)/2,3),1),0))"),"1,1,0")</f>
        <v>1,1,0</v>
      </c>
      <c r="G2584" s="44" t="s">
        <v>6570</v>
      </c>
      <c r="H2584" s="45">
        <f t="array" ref="H2584">let(systemId,match(A2584,index(systems,0,1),),refSystemId,match($H$1,index(systems,0,1),),x,index(systems,systemId,3),y,index(systems,systemId,4),refX,index(systems,refSystemId,3),refY,index(systems,refSystemId,4),round(sqrt((x-refX)^2+(y-refY)^2),3))</f>
        <v>542.589</v>
      </c>
      <c r="I2584" s="46" t="s">
        <v>408</v>
      </c>
      <c r="J2584" s="46" t="s">
        <v>408</v>
      </c>
      <c r="K2584" s="46" t="s">
        <v>408</v>
      </c>
      <c r="L2584" s="46" t="s">
        <v>408</v>
      </c>
      <c r="M2584" s="46" t="s">
        <v>408</v>
      </c>
      <c r="N2584" s="28" t="s">
        <v>408</v>
      </c>
      <c r="O2584" s="41"/>
      <c r="P2584" s="48" t="s">
        <v>461</v>
      </c>
      <c r="Q2584" s="48" t="s">
        <v>461</v>
      </c>
      <c r="R2584" s="48" t="s">
        <v>461</v>
      </c>
      <c r="S2584" s="48" t="s">
        <v>418</v>
      </c>
      <c r="T2584" s="48" t="s">
        <v>418</v>
      </c>
      <c r="U2584" s="48" t="s">
        <v>418</v>
      </c>
      <c r="V2584" s="48" t="s">
        <v>418</v>
      </c>
      <c r="W2584" s="48" t="s">
        <v>418</v>
      </c>
      <c r="X2584" s="48" t="s">
        <v>418</v>
      </c>
      <c r="Y2584" s="48" t="s">
        <v>422</v>
      </c>
      <c r="Z2584" s="48" t="s">
        <v>422</v>
      </c>
      <c r="AA2584" s="48" t="s">
        <v>422</v>
      </c>
      <c r="AB2584" s="48" t="s">
        <v>422</v>
      </c>
      <c r="AC2584" s="48" t="s">
        <v>422</v>
      </c>
      <c r="AD2584" s="48" t="s">
        <v>422</v>
      </c>
      <c r="AE2584" s="48" t="s">
        <v>422</v>
      </c>
      <c r="AF2584" s="48" t="s">
        <v>422</v>
      </c>
      <c r="AG2584" s="48" t="s">
        <v>422</v>
      </c>
      <c r="AH2584" s="48" t="s">
        <v>422</v>
      </c>
      <c r="AI2584" s="48" t="s">
        <v>422</v>
      </c>
      <c r="AJ2584" s="48" t="s">
        <v>422</v>
      </c>
      <c r="AK2584" s="48" t="s">
        <v>422</v>
      </c>
      <c r="AL2584" s="48" t="s">
        <v>422</v>
      </c>
      <c r="AM2584" s="48" t="s">
        <v>422</v>
      </c>
      <c r="AN2584" s="48" t="s">
        <v>422</v>
      </c>
      <c r="AO2584" s="48" t="s">
        <v>422</v>
      </c>
      <c r="AP2584" s="48" t="s">
        <v>422</v>
      </c>
      <c r="AQ2584" s="48" t="s">
        <v>422</v>
      </c>
      <c r="AR2584" s="48" t="s">
        <v>422</v>
      </c>
      <c r="AS2584" s="48" t="s">
        <v>422</v>
      </c>
      <c r="AT2584" s="48" t="s">
        <v>422</v>
      </c>
      <c r="AU2584" s="48" t="s">
        <v>422</v>
      </c>
      <c r="AV2584" s="48" t="s">
        <v>422</v>
      </c>
      <c r="AW2584" s="48" t="s">
        <v>422</v>
      </c>
      <c r="AX2584" s="48" t="s">
        <v>422</v>
      </c>
      <c r="AY2584" s="48" t="s">
        <v>422</v>
      </c>
      <c r="AZ2584" s="28" t="s">
        <v>422</v>
      </c>
    </row>
    <row r="2585" ht="15.75" customHeight="1">
      <c r="A2585" s="40">
        <v>2327.0</v>
      </c>
      <c r="B2585" s="28" t="s">
        <v>6571</v>
      </c>
      <c r="C2585" s="41"/>
      <c r="D2585" s="42">
        <f t="array" ref="D2585">index(systems,match($A2585,INDEX(systems,0,1),),3)</f>
        <v>7.152</v>
      </c>
      <c r="E2585" s="42">
        <f t="array" ref="E2585">index(systems,match($A2585,INDEX(systems,0,1),),4)</f>
        <v>-229.662</v>
      </c>
      <c r="F2585" s="43" t="str">
        <f>IFERROR(__xludf.DUMMYFUNCTION("let(row, match($B2585&amp;if($C2585&lt;&gt;"""","" [""&amp;$C2585&amp;""]"",""""),index(nebulae,,2),0),join("","",iferror(round(index(nebulae,row,5)/2,3),1),iferror(round(index(nebulae,row,6)/2,3),1),0))"),"1,1,0")</f>
        <v>1,1,0</v>
      </c>
      <c r="G2585" s="44" t="s">
        <v>6572</v>
      </c>
      <c r="H2585" s="45">
        <f t="array" ref="H2585">let(systemId,match(A2585,index(systems,0,1),),refSystemId,match($H$1,index(systems,0,1),),x,index(systems,systemId,3),y,index(systems,systemId,4),refX,index(systems,refSystemId,3),refY,index(systems,refSystemId,4),round(sqrt((x-refX)^2+(y-refY)^2),3))</f>
        <v>229.773</v>
      </c>
      <c r="I2585" s="28" t="s">
        <v>6573</v>
      </c>
      <c r="J2585" s="48" t="s">
        <v>6573</v>
      </c>
      <c r="K2585" s="48" t="s">
        <v>6573</v>
      </c>
      <c r="L2585" s="48" t="s">
        <v>6573</v>
      </c>
      <c r="M2585" s="28" t="s">
        <v>6573</v>
      </c>
      <c r="N2585" s="28" t="s">
        <v>6574</v>
      </c>
      <c r="O2585" s="48" t="s">
        <v>6574</v>
      </c>
      <c r="P2585" s="48" t="s">
        <v>6574</v>
      </c>
      <c r="Q2585" s="48" t="s">
        <v>6574</v>
      </c>
      <c r="R2585" s="48" t="s">
        <v>6574</v>
      </c>
      <c r="S2585" s="48" t="s">
        <v>6574</v>
      </c>
      <c r="T2585" s="48" t="s">
        <v>6574</v>
      </c>
      <c r="U2585" s="48" t="s">
        <v>6574</v>
      </c>
      <c r="V2585" s="48" t="s">
        <v>6574</v>
      </c>
      <c r="W2585" s="48" t="s">
        <v>6574</v>
      </c>
      <c r="X2585" s="48" t="s">
        <v>6574</v>
      </c>
      <c r="Y2585" s="48" t="s">
        <v>6575</v>
      </c>
      <c r="Z2585" s="48" t="s">
        <v>6575</v>
      </c>
      <c r="AA2585" s="48" t="s">
        <v>6575</v>
      </c>
      <c r="AB2585" s="48" t="s">
        <v>6575</v>
      </c>
      <c r="AC2585" s="48" t="s">
        <v>6575</v>
      </c>
      <c r="AD2585" s="48" t="s">
        <v>6575</v>
      </c>
      <c r="AE2585" s="48" t="s">
        <v>6575</v>
      </c>
      <c r="AF2585" s="48" t="s">
        <v>6575</v>
      </c>
      <c r="AG2585" s="48" t="s">
        <v>6575</v>
      </c>
      <c r="AH2585" s="48" t="s">
        <v>6575</v>
      </c>
      <c r="AI2585" s="48" t="s">
        <v>6575</v>
      </c>
      <c r="AJ2585" s="48" t="s">
        <v>6575</v>
      </c>
      <c r="AK2585" s="48" t="s">
        <v>6575</v>
      </c>
      <c r="AL2585" s="48" t="s">
        <v>6575</v>
      </c>
      <c r="AM2585" s="48" t="s">
        <v>6575</v>
      </c>
      <c r="AN2585" s="48" t="s">
        <v>6575</v>
      </c>
      <c r="AO2585" s="48" t="s">
        <v>6575</v>
      </c>
      <c r="AP2585" s="48" t="s">
        <v>6575</v>
      </c>
      <c r="AQ2585" s="48" t="s">
        <v>6575</v>
      </c>
      <c r="AR2585" s="48" t="s">
        <v>6575</v>
      </c>
      <c r="AS2585" s="48" t="s">
        <v>6575</v>
      </c>
      <c r="AT2585" s="48" t="s">
        <v>6575</v>
      </c>
      <c r="AU2585" s="48" t="s">
        <v>6575</v>
      </c>
      <c r="AV2585" s="48" t="s">
        <v>6574</v>
      </c>
      <c r="AW2585" s="48" t="s">
        <v>6574</v>
      </c>
      <c r="AX2585" s="48" t="s">
        <v>6574</v>
      </c>
      <c r="AY2585" s="48" t="s">
        <v>6574</v>
      </c>
      <c r="AZ2585" s="28" t="s">
        <v>6574</v>
      </c>
    </row>
    <row r="2586" ht="15.75" customHeight="1">
      <c r="A2586" s="40">
        <v>2328.0</v>
      </c>
      <c r="B2586" s="28" t="s">
        <v>6576</v>
      </c>
      <c r="C2586" s="41"/>
      <c r="D2586" s="42">
        <f t="array" ref="D2586">index(systems,match($A2586,INDEX(systems,0,1),),3)</f>
        <v>35.534</v>
      </c>
      <c r="E2586" s="42">
        <f t="array" ref="E2586">index(systems,match($A2586,INDEX(systems,0,1),),4)</f>
        <v>-108.342</v>
      </c>
      <c r="F2586" s="43" t="str">
        <f>IFERROR(__xludf.DUMMYFUNCTION("let(row, match($B2586&amp;if($C2586&lt;&gt;"""","" [""&amp;$C2586&amp;""]"",""""),index(nebulae,,2),0),join("","",iferror(round(index(nebulae,row,5)/2,3),1),iferror(round(index(nebulae,row,6)/2,3),1),0))"),"1,1,0")</f>
        <v>1,1,0</v>
      </c>
      <c r="G2586" s="44" t="s">
        <v>6577</v>
      </c>
      <c r="H2586" s="45">
        <f t="array" ref="H2586">let(systemId,match(A2586,index(systems,0,1),),refSystemId,match($H$1,index(systems,0,1),),x,index(systems,systemId,3),y,index(systems,systemId,4),refX,index(systems,refSystemId,3),refY,index(systems,refSystemId,4),round(sqrt((x-refX)^2+(y-refY)^2),3))</f>
        <v>114.02</v>
      </c>
      <c r="I2586" s="46" t="s">
        <v>408</v>
      </c>
      <c r="J2586" s="47" t="s">
        <v>408</v>
      </c>
      <c r="K2586" s="47" t="s">
        <v>408</v>
      </c>
      <c r="L2586" s="46" t="s">
        <v>408</v>
      </c>
      <c r="M2586" s="46" t="s">
        <v>408</v>
      </c>
      <c r="N2586" s="28" t="s">
        <v>408</v>
      </c>
      <c r="O2586" s="41"/>
      <c r="P2586" s="48" t="s">
        <v>2009</v>
      </c>
      <c r="Q2586" s="48" t="s">
        <v>2009</v>
      </c>
      <c r="R2586" s="48" t="s">
        <v>2009</v>
      </c>
      <c r="S2586" s="48" t="s">
        <v>2009</v>
      </c>
      <c r="T2586" s="48" t="s">
        <v>2009</v>
      </c>
      <c r="U2586" s="48" t="s">
        <v>2009</v>
      </c>
      <c r="V2586" s="48" t="s">
        <v>2009</v>
      </c>
      <c r="W2586" s="48" t="s">
        <v>2009</v>
      </c>
      <c r="X2586" s="48" t="s">
        <v>2009</v>
      </c>
      <c r="Y2586" s="48" t="s">
        <v>422</v>
      </c>
      <c r="Z2586" s="48" t="s">
        <v>422</v>
      </c>
      <c r="AA2586" s="48" t="s">
        <v>422</v>
      </c>
      <c r="AB2586" s="48" t="s">
        <v>422</v>
      </c>
      <c r="AC2586" s="48" t="s">
        <v>422</v>
      </c>
      <c r="AD2586" s="48" t="s">
        <v>422</v>
      </c>
      <c r="AE2586" s="48" t="s">
        <v>422</v>
      </c>
      <c r="AF2586" s="48" t="s">
        <v>422</v>
      </c>
      <c r="AG2586" s="48" t="s">
        <v>422</v>
      </c>
      <c r="AH2586" s="48" t="s">
        <v>422</v>
      </c>
      <c r="AI2586" s="48" t="s">
        <v>422</v>
      </c>
      <c r="AJ2586" s="48" t="s">
        <v>422</v>
      </c>
      <c r="AK2586" s="48" t="s">
        <v>422</v>
      </c>
      <c r="AL2586" s="48" t="s">
        <v>422</v>
      </c>
      <c r="AM2586" s="48" t="s">
        <v>422</v>
      </c>
      <c r="AN2586" s="48" t="s">
        <v>422</v>
      </c>
      <c r="AO2586" s="48" t="s">
        <v>422</v>
      </c>
      <c r="AP2586" s="48" t="s">
        <v>422</v>
      </c>
      <c r="AQ2586" s="48" t="s">
        <v>422</v>
      </c>
      <c r="AR2586" s="48" t="s">
        <v>422</v>
      </c>
      <c r="AS2586" s="48" t="s">
        <v>422</v>
      </c>
      <c r="AT2586" s="48" t="s">
        <v>422</v>
      </c>
      <c r="AU2586" s="48" t="s">
        <v>422</v>
      </c>
      <c r="AV2586" s="48" t="s">
        <v>422</v>
      </c>
      <c r="AW2586" s="48" t="s">
        <v>422</v>
      </c>
      <c r="AX2586" s="48" t="s">
        <v>422</v>
      </c>
      <c r="AY2586" s="48" t="s">
        <v>422</v>
      </c>
      <c r="AZ2586" s="28" t="s">
        <v>422</v>
      </c>
    </row>
    <row r="2587" ht="15.75" customHeight="1">
      <c r="A2587" s="40">
        <v>2329.0</v>
      </c>
      <c r="B2587" s="28" t="s">
        <v>6578</v>
      </c>
      <c r="C2587" s="41"/>
      <c r="D2587" s="42">
        <f t="array" ref="D2587">index(systems,match($A2587,INDEX(systems,0,1),),3)</f>
        <v>-465.196</v>
      </c>
      <c r="E2587" s="42">
        <f t="array" ref="E2587">index(systems,match($A2587,INDEX(systems,0,1),),4)</f>
        <v>183.866</v>
      </c>
      <c r="F2587" s="43" t="str">
        <f>IFERROR(__xludf.DUMMYFUNCTION("let(row, match($B2587&amp;if($C2587&lt;&gt;"""","" [""&amp;$C2587&amp;""]"",""""),index(nebulae,,2),0),join("","",iferror(round(index(nebulae,row,5)/2,3),1),iferror(round(index(nebulae,row,6)/2,3),1),0))"),"1,1,0")</f>
        <v>1,1,0</v>
      </c>
      <c r="G2587" s="44" t="s">
        <v>6579</v>
      </c>
      <c r="H2587" s="45">
        <f t="array" ref="H2587">let(systemId,match(A2587,index(systems,0,1),),refSystemId,match($H$1,index(systems,0,1),),x,index(systems,systemId,3),y,index(systems,systemId,4),refX,index(systems,refSystemId,3),refY,index(systems,refSystemId,4),round(sqrt((x-refX)^2+(y-refY)^2),3))</f>
        <v>500.214</v>
      </c>
      <c r="I2587" s="46" t="s">
        <v>408</v>
      </c>
      <c r="J2587" s="46" t="s">
        <v>408</v>
      </c>
      <c r="K2587" s="46" t="s">
        <v>408</v>
      </c>
      <c r="L2587" s="46" t="s">
        <v>408</v>
      </c>
      <c r="M2587" s="46" t="s">
        <v>408</v>
      </c>
      <c r="N2587" s="28" t="s">
        <v>408</v>
      </c>
      <c r="O2587" s="41"/>
      <c r="P2587" s="48" t="s">
        <v>461</v>
      </c>
      <c r="Q2587" s="48" t="s">
        <v>461</v>
      </c>
      <c r="R2587" s="48" t="s">
        <v>461</v>
      </c>
      <c r="S2587" s="48" t="s">
        <v>418</v>
      </c>
      <c r="T2587" s="48" t="s">
        <v>418</v>
      </c>
      <c r="U2587" s="52" t="s">
        <v>418</v>
      </c>
      <c r="V2587" s="52" t="s">
        <v>418</v>
      </c>
      <c r="W2587" s="52" t="s">
        <v>418</v>
      </c>
      <c r="X2587" s="48" t="s">
        <v>418</v>
      </c>
      <c r="Y2587" s="48" t="s">
        <v>422</v>
      </c>
      <c r="Z2587" s="48" t="s">
        <v>422</v>
      </c>
      <c r="AA2587" s="48" t="s">
        <v>422</v>
      </c>
      <c r="AB2587" s="48" t="s">
        <v>422</v>
      </c>
      <c r="AC2587" s="48" t="s">
        <v>422</v>
      </c>
      <c r="AD2587" s="48" t="s">
        <v>422</v>
      </c>
      <c r="AE2587" s="48" t="s">
        <v>422</v>
      </c>
      <c r="AF2587" s="48" t="s">
        <v>422</v>
      </c>
      <c r="AG2587" s="48" t="s">
        <v>422</v>
      </c>
      <c r="AH2587" s="48" t="s">
        <v>422</v>
      </c>
      <c r="AI2587" s="48" t="s">
        <v>422</v>
      </c>
      <c r="AJ2587" s="48" t="s">
        <v>422</v>
      </c>
      <c r="AK2587" s="48" t="s">
        <v>422</v>
      </c>
      <c r="AL2587" s="48" t="s">
        <v>422</v>
      </c>
      <c r="AM2587" s="48" t="s">
        <v>422</v>
      </c>
      <c r="AN2587" s="48" t="s">
        <v>422</v>
      </c>
      <c r="AO2587" s="48" t="s">
        <v>422</v>
      </c>
      <c r="AP2587" s="48" t="s">
        <v>422</v>
      </c>
      <c r="AQ2587" s="48" t="s">
        <v>422</v>
      </c>
      <c r="AR2587" s="48" t="s">
        <v>422</v>
      </c>
      <c r="AS2587" s="48" t="s">
        <v>422</v>
      </c>
      <c r="AT2587" s="48" t="s">
        <v>422</v>
      </c>
      <c r="AU2587" s="48" t="s">
        <v>422</v>
      </c>
      <c r="AV2587" s="48" t="s">
        <v>422</v>
      </c>
      <c r="AW2587" s="48" t="s">
        <v>422</v>
      </c>
      <c r="AX2587" s="48" t="s">
        <v>422</v>
      </c>
      <c r="AY2587" s="48" t="s">
        <v>422</v>
      </c>
      <c r="AZ2587" s="49" t="s">
        <v>422</v>
      </c>
    </row>
    <row r="2588" ht="15.75" customHeight="1">
      <c r="A2588" s="40">
        <v>2922.0</v>
      </c>
      <c r="B2588" s="28" t="s">
        <v>6580</v>
      </c>
      <c r="C2588" s="41"/>
      <c r="D2588" s="42">
        <f t="array" ref="D2588">index(systems,match($A2588,INDEX(systems,0,1),),3)</f>
        <v>-113.995</v>
      </c>
      <c r="E2588" s="42">
        <f t="array" ref="E2588">index(systems,match($A2588,INDEX(systems,0,1),),4)</f>
        <v>-291.633</v>
      </c>
      <c r="F2588" s="43" t="str">
        <f>IFERROR(__xludf.DUMMYFUNCTION("let(row, match($B2588&amp;if($C2588&lt;&gt;"""","" [""&amp;$C2588&amp;""]"",""""),index(nebulae,,2),0),join("","",iferror(round(index(nebulae,row,5)/2,3),1),iferror(round(index(nebulae,row,6)/2,3),1),0))"),"1,1,0")</f>
        <v>1,1,0</v>
      </c>
      <c r="G2588" s="44" t="s">
        <v>6581</v>
      </c>
      <c r="H2588" s="45">
        <f t="array" ref="H2588">let(systemId,match(A2588,index(systems,0,1),),refSystemId,match($H$1,index(systems,0,1),),x,index(systems,systemId,3),y,index(systems,systemId,4),refX,index(systems,refSystemId,3),refY,index(systems,refSystemId,4),round(sqrt((x-refX)^2+(y-refY)^2),3))</f>
        <v>313.121</v>
      </c>
      <c r="I2588" s="46" t="s">
        <v>408</v>
      </c>
      <c r="J2588" s="46" t="s">
        <v>408</v>
      </c>
      <c r="K2588" s="46" t="s">
        <v>408</v>
      </c>
      <c r="L2588" s="46" t="s">
        <v>408</v>
      </c>
      <c r="M2588" s="66" t="s">
        <v>408</v>
      </c>
      <c r="N2588" s="28" t="s">
        <v>408</v>
      </c>
      <c r="O2588" s="41"/>
      <c r="P2588" s="48" t="s">
        <v>408</v>
      </c>
      <c r="Q2588" s="48" t="s">
        <v>408</v>
      </c>
      <c r="R2588" s="48" t="s">
        <v>408</v>
      </c>
      <c r="S2588" s="48" t="s">
        <v>408</v>
      </c>
      <c r="T2588" s="48" t="s">
        <v>408</v>
      </c>
      <c r="U2588" s="48" t="s">
        <v>408</v>
      </c>
      <c r="V2588" s="48" t="s">
        <v>408</v>
      </c>
      <c r="W2588" s="48" t="s">
        <v>408</v>
      </c>
      <c r="X2588" s="48" t="s">
        <v>408</v>
      </c>
      <c r="Y2588" s="56" t="s">
        <v>560</v>
      </c>
      <c r="Z2588" s="48" t="s">
        <v>560</v>
      </c>
      <c r="AA2588" s="56" t="s">
        <v>560</v>
      </c>
      <c r="AB2588" s="56" t="s">
        <v>560</v>
      </c>
      <c r="AC2588" s="56" t="s">
        <v>560</v>
      </c>
      <c r="AD2588" s="56" t="s">
        <v>560</v>
      </c>
      <c r="AE2588" s="56" t="s">
        <v>560</v>
      </c>
      <c r="AF2588" s="56" t="s">
        <v>560</v>
      </c>
      <c r="AG2588" s="56" t="s">
        <v>560</v>
      </c>
      <c r="AH2588" s="56" t="s">
        <v>560</v>
      </c>
      <c r="AI2588" s="56" t="s">
        <v>560</v>
      </c>
      <c r="AJ2588" s="56" t="s">
        <v>560</v>
      </c>
      <c r="AK2588" s="56" t="s">
        <v>560</v>
      </c>
      <c r="AL2588" s="56" t="s">
        <v>560</v>
      </c>
      <c r="AM2588" s="56" t="s">
        <v>560</v>
      </c>
      <c r="AN2588" s="56" t="s">
        <v>560</v>
      </c>
      <c r="AO2588" s="56" t="s">
        <v>560</v>
      </c>
      <c r="AP2588" s="56" t="s">
        <v>560</v>
      </c>
      <c r="AQ2588" s="56" t="s">
        <v>560</v>
      </c>
      <c r="AR2588" s="56" t="s">
        <v>560</v>
      </c>
      <c r="AS2588" s="56" t="s">
        <v>418</v>
      </c>
      <c r="AT2588" s="56" t="s">
        <v>418</v>
      </c>
      <c r="AU2588" s="52" t="s">
        <v>418</v>
      </c>
      <c r="AV2588" s="56" t="s">
        <v>418</v>
      </c>
      <c r="AW2588" s="56" t="s">
        <v>418</v>
      </c>
      <c r="AX2588" s="56" t="s">
        <v>418</v>
      </c>
      <c r="AY2588" s="56" t="s">
        <v>969</v>
      </c>
      <c r="AZ2588" s="51" t="s">
        <v>969</v>
      </c>
    </row>
    <row r="2589" ht="15.75" customHeight="1">
      <c r="A2589" s="40">
        <v>2330.0</v>
      </c>
      <c r="B2589" s="28" t="s">
        <v>6582</v>
      </c>
      <c r="C2589" s="41"/>
      <c r="D2589" s="42">
        <f t="array" ref="D2589">index(systems,match($A2589,INDEX(systems,0,1),),3)</f>
        <v>-288.274</v>
      </c>
      <c r="E2589" s="42">
        <f t="array" ref="E2589">index(systems,match($A2589,INDEX(systems,0,1),),4)</f>
        <v>43.928</v>
      </c>
      <c r="F2589" s="43" t="str">
        <f>IFERROR(__xludf.DUMMYFUNCTION("let(row, match($B2589&amp;if($C2589&lt;&gt;"""","" [""&amp;$C2589&amp;""]"",""""),index(nebulae,,2),0),join("","",iferror(round(index(nebulae,row,5)/2,3),1),iferror(round(index(nebulae,row,6)/2,3),1),0))"),"1,1,0")</f>
        <v>1,1,0</v>
      </c>
      <c r="G2589" s="44" t="s">
        <v>6583</v>
      </c>
      <c r="H2589" s="45">
        <f t="array" ref="H2589">let(systemId,match(A2589,index(systems,0,1),),refSystemId,match($H$1,index(systems,0,1),),x,index(systems,systemId,3),y,index(systems,systemId,4),refX,index(systems,refSystemId,3),refY,index(systems,refSystemId,4),round(sqrt((x-refX)^2+(y-refY)^2),3))</f>
        <v>291.602</v>
      </c>
      <c r="I2589" s="28" t="s">
        <v>418</v>
      </c>
      <c r="J2589" s="48" t="s">
        <v>418</v>
      </c>
      <c r="K2589" s="48" t="s">
        <v>418</v>
      </c>
      <c r="L2589" s="28" t="s">
        <v>418</v>
      </c>
      <c r="M2589" s="41"/>
      <c r="N2589" s="28" t="s">
        <v>449</v>
      </c>
      <c r="O2589" s="48" t="s">
        <v>449</v>
      </c>
      <c r="P2589" s="48" t="s">
        <v>449</v>
      </c>
      <c r="Q2589" s="48" t="s">
        <v>449</v>
      </c>
      <c r="R2589" s="48" t="s">
        <v>449</v>
      </c>
      <c r="S2589" s="48" t="s">
        <v>449</v>
      </c>
      <c r="T2589" s="48" t="s">
        <v>449</v>
      </c>
      <c r="U2589" s="48" t="s">
        <v>449</v>
      </c>
      <c r="V2589" s="48" t="s">
        <v>449</v>
      </c>
      <c r="W2589" s="48" t="s">
        <v>449</v>
      </c>
      <c r="X2589" s="48" t="s">
        <v>449</v>
      </c>
      <c r="Y2589" s="48" t="s">
        <v>449</v>
      </c>
      <c r="Z2589" s="48" t="s">
        <v>449</v>
      </c>
      <c r="AA2589" s="48" t="s">
        <v>2698</v>
      </c>
      <c r="AB2589" s="48" t="s">
        <v>2698</v>
      </c>
      <c r="AC2589" s="48" t="s">
        <v>2698</v>
      </c>
      <c r="AD2589" s="48" t="s">
        <v>2698</v>
      </c>
      <c r="AE2589" s="48" t="s">
        <v>2698</v>
      </c>
      <c r="AF2589" s="48" t="s">
        <v>2698</v>
      </c>
      <c r="AG2589" s="48" t="s">
        <v>2698</v>
      </c>
      <c r="AH2589" s="48" t="s">
        <v>2699</v>
      </c>
      <c r="AI2589" s="48" t="s">
        <v>452</v>
      </c>
      <c r="AJ2589" s="48" t="s">
        <v>452</v>
      </c>
      <c r="AK2589" s="48" t="s">
        <v>452</v>
      </c>
      <c r="AL2589" s="48" t="s">
        <v>452</v>
      </c>
      <c r="AM2589" s="48" t="s">
        <v>452</v>
      </c>
      <c r="AN2589" s="48" t="s">
        <v>452</v>
      </c>
      <c r="AO2589" s="48" t="s">
        <v>452</v>
      </c>
      <c r="AP2589" s="48" t="s">
        <v>452</v>
      </c>
      <c r="AQ2589" s="48" t="s">
        <v>452</v>
      </c>
      <c r="AR2589" s="48" t="s">
        <v>452</v>
      </c>
      <c r="AS2589" s="48" t="s">
        <v>453</v>
      </c>
      <c r="AT2589" s="48" t="s">
        <v>454</v>
      </c>
      <c r="AU2589" s="48" t="s">
        <v>454</v>
      </c>
      <c r="AV2589" s="48" t="s">
        <v>454</v>
      </c>
      <c r="AW2589" s="48" t="s">
        <v>454</v>
      </c>
      <c r="AX2589" s="52" t="s">
        <v>454</v>
      </c>
      <c r="AY2589" s="52" t="s">
        <v>454</v>
      </c>
      <c r="AZ2589" s="49" t="s">
        <v>455</v>
      </c>
    </row>
    <row r="2590" ht="15.75" customHeight="1">
      <c r="A2590" s="40">
        <v>2331.0</v>
      </c>
      <c r="B2590" s="28" t="s">
        <v>6584</v>
      </c>
      <c r="C2590" s="41"/>
      <c r="D2590" s="42">
        <f t="array" ref="D2590">index(systems,match($A2590,INDEX(systems,0,1),),3)</f>
        <v>-411.234</v>
      </c>
      <c r="E2590" s="42">
        <f t="array" ref="E2590">index(systems,match($A2590,INDEX(systems,0,1),),4)</f>
        <v>-111.752</v>
      </c>
      <c r="F2590" s="43" t="str">
        <f>IFERROR(__xludf.DUMMYFUNCTION("let(row, match($B2590&amp;if($C2590&lt;&gt;"""","" [""&amp;$C2590&amp;""]"",""""),index(nebulae,,2),0),join("","",iferror(round(index(nebulae,row,5)/2,3),1),iferror(round(index(nebulae,row,6)/2,3),1),0))"),"1,1,0")</f>
        <v>1,1,0</v>
      </c>
      <c r="G2590" s="44" t="s">
        <v>6585</v>
      </c>
      <c r="H2590" s="45">
        <f t="array" ref="H2590">let(systemId,match(A2590,index(systems,0,1),),refSystemId,match($H$1,index(systems,0,1),),x,index(systems,systemId,3),y,index(systems,systemId,4),refX,index(systems,refSystemId,3),refY,index(systems,refSystemId,4),round(sqrt((x-refX)^2+(y-refY)^2),3))</f>
        <v>426.148</v>
      </c>
      <c r="I2590" s="41"/>
      <c r="J2590" s="41"/>
      <c r="K2590" s="41"/>
      <c r="L2590" s="41"/>
      <c r="M2590" s="41"/>
      <c r="N2590" s="28" t="s">
        <v>560</v>
      </c>
      <c r="O2590" s="48" t="s">
        <v>560</v>
      </c>
      <c r="P2590" s="48" t="s">
        <v>560</v>
      </c>
      <c r="Q2590" s="48" t="s">
        <v>560</v>
      </c>
      <c r="R2590" s="48" t="s">
        <v>560</v>
      </c>
      <c r="S2590" s="48" t="s">
        <v>560</v>
      </c>
      <c r="T2590" s="48" t="s">
        <v>560</v>
      </c>
      <c r="U2590" s="48" t="s">
        <v>560</v>
      </c>
      <c r="V2590" s="48" t="s">
        <v>560</v>
      </c>
      <c r="W2590" s="48" t="s">
        <v>560</v>
      </c>
      <c r="X2590" s="48" t="s">
        <v>560</v>
      </c>
      <c r="Y2590" s="48" t="s">
        <v>560</v>
      </c>
      <c r="Z2590" s="48" t="s">
        <v>560</v>
      </c>
      <c r="AA2590" s="48" t="s">
        <v>560</v>
      </c>
      <c r="AB2590" s="48" t="s">
        <v>560</v>
      </c>
      <c r="AC2590" s="48" t="s">
        <v>560</v>
      </c>
      <c r="AD2590" s="48" t="s">
        <v>560</v>
      </c>
      <c r="AE2590" s="48" t="s">
        <v>560</v>
      </c>
      <c r="AF2590" s="48" t="s">
        <v>560</v>
      </c>
      <c r="AG2590" s="48" t="s">
        <v>560</v>
      </c>
      <c r="AH2590" s="48" t="s">
        <v>560</v>
      </c>
      <c r="AI2590" s="48" t="s">
        <v>560</v>
      </c>
      <c r="AJ2590" s="48" t="s">
        <v>560</v>
      </c>
      <c r="AK2590" s="48" t="s">
        <v>560</v>
      </c>
      <c r="AL2590" s="48" t="s">
        <v>560</v>
      </c>
      <c r="AM2590" s="48" t="s">
        <v>560</v>
      </c>
      <c r="AN2590" s="48" t="s">
        <v>560</v>
      </c>
      <c r="AO2590" s="48" t="s">
        <v>560</v>
      </c>
      <c r="AP2590" s="48" t="s">
        <v>560</v>
      </c>
      <c r="AQ2590" s="48" t="s">
        <v>560</v>
      </c>
      <c r="AR2590" s="48" t="s">
        <v>560</v>
      </c>
      <c r="AS2590" s="48" t="s">
        <v>418</v>
      </c>
      <c r="AT2590" s="48" t="s">
        <v>418</v>
      </c>
      <c r="AU2590" s="48" t="s">
        <v>418</v>
      </c>
      <c r="AV2590" s="48" t="s">
        <v>418</v>
      </c>
      <c r="AW2590" s="48" t="s">
        <v>418</v>
      </c>
      <c r="AX2590" s="48" t="s">
        <v>418</v>
      </c>
      <c r="AY2590" s="48" t="s">
        <v>418</v>
      </c>
      <c r="AZ2590" s="51" t="s">
        <v>560</v>
      </c>
    </row>
    <row r="2591" ht="15.75" customHeight="1">
      <c r="A2591" s="40">
        <v>2332.0</v>
      </c>
      <c r="B2591" s="28" t="s">
        <v>6586</v>
      </c>
      <c r="C2591" s="41"/>
      <c r="D2591" s="42">
        <f t="array" ref="D2591">index(systems,match($A2591,INDEX(systems,0,1),),3)</f>
        <v>302.435</v>
      </c>
      <c r="E2591" s="42">
        <f t="array" ref="E2591">index(systems,match($A2591,INDEX(systems,0,1),),4)</f>
        <v>238.286</v>
      </c>
      <c r="F2591" s="43" t="str">
        <f>IFERROR(__xludf.DUMMYFUNCTION("let(row, match($B2591&amp;if($C2591&lt;&gt;"""","" [""&amp;$C2591&amp;""]"",""""),index(nebulae,,2),0),join("","",iferror(round(index(nebulae,row,5)/2,3),1),iferror(round(index(nebulae,row,6)/2,3),1),0))"),"1,1,0")</f>
        <v>1,1,0</v>
      </c>
      <c r="G2591" s="44" t="s">
        <v>6587</v>
      </c>
      <c r="H2591" s="45">
        <f t="array" ref="H2591">let(systemId,match(A2591,index(systems,0,1),),refSystemId,match($H$1,index(systems,0,1),),x,index(systems,systemId,3),y,index(systems,systemId,4),refX,index(systems,refSystemId,3),refY,index(systems,refSystemId,4),round(sqrt((x-refX)^2+(y-refY)^2),3))</f>
        <v>385.029</v>
      </c>
      <c r="I2591" s="53"/>
      <c r="J2591" s="53"/>
      <c r="K2591" s="46" t="s">
        <v>418</v>
      </c>
      <c r="L2591" s="53"/>
      <c r="M2591" s="53"/>
      <c r="N2591" s="28" t="s">
        <v>1397</v>
      </c>
      <c r="O2591" s="48" t="s">
        <v>1397</v>
      </c>
      <c r="P2591" s="48" t="s">
        <v>1397</v>
      </c>
      <c r="Q2591" s="48" t="s">
        <v>1397</v>
      </c>
      <c r="R2591" s="48" t="s">
        <v>1397</v>
      </c>
      <c r="S2591" s="48" t="s">
        <v>1397</v>
      </c>
      <c r="T2591" s="48" t="s">
        <v>1397</v>
      </c>
      <c r="U2591" s="48" t="s">
        <v>1397</v>
      </c>
      <c r="V2591" s="48" t="s">
        <v>1397</v>
      </c>
      <c r="W2591" s="48" t="s">
        <v>1397</v>
      </c>
      <c r="X2591" s="48" t="s">
        <v>1397</v>
      </c>
      <c r="Y2591" s="48" t="s">
        <v>1397</v>
      </c>
      <c r="Z2591" s="48" t="s">
        <v>1397</v>
      </c>
      <c r="AA2591" s="48" t="s">
        <v>1397</v>
      </c>
      <c r="AB2591" s="48" t="s">
        <v>1397</v>
      </c>
      <c r="AC2591" s="48" t="s">
        <v>1397</v>
      </c>
      <c r="AD2591" s="48" t="s">
        <v>1397</v>
      </c>
      <c r="AE2591" s="48" t="s">
        <v>1397</v>
      </c>
      <c r="AF2591" s="48" t="s">
        <v>1397</v>
      </c>
      <c r="AG2591" s="48" t="s">
        <v>1397</v>
      </c>
      <c r="AH2591" s="48" t="s">
        <v>1397</v>
      </c>
      <c r="AI2591" s="48" t="s">
        <v>1397</v>
      </c>
      <c r="AJ2591" s="48" t="s">
        <v>1397</v>
      </c>
      <c r="AK2591" s="48" t="s">
        <v>1397</v>
      </c>
      <c r="AL2591" s="48" t="s">
        <v>1397</v>
      </c>
      <c r="AM2591" s="48" t="s">
        <v>1397</v>
      </c>
      <c r="AN2591" s="48" t="s">
        <v>1397</v>
      </c>
      <c r="AO2591" s="48" t="s">
        <v>1397</v>
      </c>
      <c r="AP2591" s="48" t="s">
        <v>1397</v>
      </c>
      <c r="AQ2591" s="48" t="s">
        <v>1400</v>
      </c>
      <c r="AR2591" s="48" t="s">
        <v>1400</v>
      </c>
      <c r="AS2591" s="48" t="s">
        <v>1400</v>
      </c>
      <c r="AT2591" s="48" t="s">
        <v>1400</v>
      </c>
      <c r="AU2591" s="48" t="s">
        <v>1400</v>
      </c>
      <c r="AV2591" s="48" t="s">
        <v>1400</v>
      </c>
      <c r="AW2591" s="48" t="s">
        <v>1400</v>
      </c>
      <c r="AX2591" s="48" t="s">
        <v>1400</v>
      </c>
      <c r="AY2591" s="48" t="s">
        <v>1400</v>
      </c>
      <c r="AZ2591" s="49" t="s">
        <v>1400</v>
      </c>
    </row>
    <row r="2592" ht="15.75" customHeight="1">
      <c r="A2592" s="40">
        <v>2333.0</v>
      </c>
      <c r="B2592" s="28" t="s">
        <v>6588</v>
      </c>
      <c r="C2592" s="41"/>
      <c r="D2592" s="42">
        <f t="array" ref="D2592">index(systems,match($A2592,INDEX(systems,0,1),),3)</f>
        <v>6.456</v>
      </c>
      <c r="E2592" s="42">
        <f t="array" ref="E2592">index(systems,match($A2592,INDEX(systems,0,1),),4)</f>
        <v>-314.937</v>
      </c>
      <c r="F2592" s="43" t="str">
        <f>IFERROR(__xludf.DUMMYFUNCTION("let(row, match($B2592&amp;if($C2592&lt;&gt;"""","" [""&amp;$C2592&amp;""]"",""""),index(nebulae,,2),0),join("","",iferror(round(index(nebulae,row,5)/2,3),1),iferror(round(index(nebulae,row,6)/2,3),1),0))"),"1,1,0")</f>
        <v>1,1,0</v>
      </c>
      <c r="G2592" s="44" t="s">
        <v>6589</v>
      </c>
      <c r="H2592" s="45">
        <f t="array" ref="H2592">let(systemId,match(A2592,index(systems,0,1),),refSystemId,match($H$1,index(systems,0,1),),x,index(systems,systemId,3),y,index(systems,systemId,4),refX,index(systems,refSystemId,3),refY,index(systems,refSystemId,4),round(sqrt((x-refX)^2+(y-refY)^2),3))</f>
        <v>315.003</v>
      </c>
      <c r="I2592" s="28" t="s">
        <v>418</v>
      </c>
      <c r="J2592" s="41"/>
      <c r="K2592" s="41"/>
      <c r="L2592" s="41"/>
      <c r="M2592" s="28" t="s">
        <v>966</v>
      </c>
      <c r="N2592" s="28" t="s">
        <v>1028</v>
      </c>
      <c r="O2592" s="48" t="s">
        <v>1028</v>
      </c>
      <c r="P2592" s="48" t="s">
        <v>1028</v>
      </c>
      <c r="Q2592" s="48" t="s">
        <v>1028</v>
      </c>
      <c r="R2592" s="48" t="s">
        <v>1028</v>
      </c>
      <c r="S2592" s="48" t="s">
        <v>1028</v>
      </c>
      <c r="T2592" s="48" t="s">
        <v>1028</v>
      </c>
      <c r="U2592" s="48" t="s">
        <v>1028</v>
      </c>
      <c r="V2592" s="48" t="s">
        <v>1028</v>
      </c>
      <c r="W2592" s="48" t="s">
        <v>1028</v>
      </c>
      <c r="X2592" s="48" t="s">
        <v>1028</v>
      </c>
      <c r="Y2592" s="48" t="s">
        <v>1551</v>
      </c>
      <c r="Z2592" s="48" t="s">
        <v>1551</v>
      </c>
      <c r="AA2592" s="48" t="s">
        <v>1551</v>
      </c>
      <c r="AB2592" s="48" t="s">
        <v>1551</v>
      </c>
      <c r="AC2592" s="48" t="s">
        <v>1551</v>
      </c>
      <c r="AD2592" s="48" t="s">
        <v>1551</v>
      </c>
      <c r="AE2592" s="48" t="s">
        <v>1551</v>
      </c>
      <c r="AF2592" s="48" t="s">
        <v>1551</v>
      </c>
      <c r="AG2592" s="48" t="s">
        <v>1551</v>
      </c>
      <c r="AH2592" s="48" t="s">
        <v>1551</v>
      </c>
      <c r="AI2592" s="48" t="s">
        <v>1551</v>
      </c>
      <c r="AJ2592" s="48" t="s">
        <v>1551</v>
      </c>
      <c r="AK2592" s="48" t="s">
        <v>1551</v>
      </c>
      <c r="AL2592" s="48" t="s">
        <v>1551</v>
      </c>
      <c r="AM2592" s="48" t="s">
        <v>1551</v>
      </c>
      <c r="AN2592" s="48" t="s">
        <v>1551</v>
      </c>
      <c r="AO2592" s="48" t="s">
        <v>1551</v>
      </c>
      <c r="AP2592" s="48" t="s">
        <v>1551</v>
      </c>
      <c r="AQ2592" s="48" t="s">
        <v>1551</v>
      </c>
      <c r="AR2592" s="48" t="s">
        <v>1551</v>
      </c>
      <c r="AS2592" s="48" t="s">
        <v>1551</v>
      </c>
      <c r="AT2592" s="48" t="s">
        <v>1551</v>
      </c>
      <c r="AU2592" s="48" t="s">
        <v>1551</v>
      </c>
      <c r="AV2592" s="48" t="s">
        <v>1005</v>
      </c>
      <c r="AW2592" s="48" t="s">
        <v>1005</v>
      </c>
      <c r="AX2592" s="48" t="s">
        <v>1005</v>
      </c>
      <c r="AY2592" s="48" t="s">
        <v>1005</v>
      </c>
      <c r="AZ2592" s="28" t="s">
        <v>969</v>
      </c>
    </row>
    <row r="2593" ht="15.75" customHeight="1">
      <c r="A2593" s="40">
        <v>2334.0</v>
      </c>
      <c r="B2593" s="28" t="s">
        <v>6590</v>
      </c>
      <c r="C2593" s="41"/>
      <c r="D2593" s="42">
        <f t="array" ref="D2593">index(systems,match($A2593,INDEX(systems,0,1),),3)</f>
        <v>-103.889</v>
      </c>
      <c r="E2593" s="42">
        <f t="array" ref="E2593">index(systems,match($A2593,INDEX(systems,0,1),),4)</f>
        <v>479.713</v>
      </c>
      <c r="F2593" s="43" t="str">
        <f>IFERROR(__xludf.DUMMYFUNCTION("let(row, match($B2593&amp;if($C2593&lt;&gt;"""","" [""&amp;$C2593&amp;""]"",""""),index(nebulae,,2),0),join("","",iferror(round(index(nebulae,row,5)/2,3),1),iferror(round(index(nebulae,row,6)/2,3),1),0))"),"1,1,0")</f>
        <v>1,1,0</v>
      </c>
      <c r="G2593" s="44" t="s">
        <v>6591</v>
      </c>
      <c r="H2593" s="45">
        <f t="array" ref="H2593">let(systemId,match(A2593,index(systems,0,1),),refSystemId,match($H$1,index(systems,0,1),),x,index(systems,systemId,3),y,index(systems,systemId,4),refX,index(systems,refSystemId,3),refY,index(systems,refSystemId,4),round(sqrt((x-refX)^2+(y-refY)^2),3))</f>
        <v>490.833</v>
      </c>
      <c r="I2593" s="46" t="s">
        <v>408</v>
      </c>
      <c r="J2593" s="46" t="s">
        <v>408</v>
      </c>
      <c r="K2593" s="46" t="s">
        <v>408</v>
      </c>
      <c r="L2593" s="28" t="s">
        <v>408</v>
      </c>
      <c r="M2593" s="28" t="s">
        <v>408</v>
      </c>
      <c r="N2593" s="28" t="s">
        <v>408</v>
      </c>
      <c r="O2593" s="41"/>
      <c r="P2593" s="48" t="s">
        <v>497</v>
      </c>
      <c r="Q2593" s="48" t="s">
        <v>497</v>
      </c>
      <c r="R2593" s="48" t="s">
        <v>497</v>
      </c>
      <c r="S2593" s="48" t="s">
        <v>1700</v>
      </c>
      <c r="T2593" s="48" t="s">
        <v>1700</v>
      </c>
      <c r="U2593" s="48" t="s">
        <v>1700</v>
      </c>
      <c r="V2593" s="48" t="s">
        <v>1700</v>
      </c>
      <c r="W2593" s="48" t="s">
        <v>1700</v>
      </c>
      <c r="X2593" s="48" t="s">
        <v>1700</v>
      </c>
      <c r="Y2593" s="48" t="s">
        <v>1700</v>
      </c>
      <c r="Z2593" s="48" t="s">
        <v>1700</v>
      </c>
      <c r="AA2593" s="48" t="s">
        <v>1700</v>
      </c>
      <c r="AB2593" s="48" t="s">
        <v>849</v>
      </c>
      <c r="AC2593" s="48" t="s">
        <v>849</v>
      </c>
      <c r="AD2593" s="48" t="s">
        <v>849</v>
      </c>
      <c r="AE2593" s="48" t="s">
        <v>849</v>
      </c>
      <c r="AF2593" s="48" t="s">
        <v>849</v>
      </c>
      <c r="AG2593" s="48" t="s">
        <v>849</v>
      </c>
      <c r="AH2593" s="48" t="s">
        <v>849</v>
      </c>
      <c r="AI2593" s="48" t="s">
        <v>849</v>
      </c>
      <c r="AJ2593" s="48" t="s">
        <v>849</v>
      </c>
      <c r="AK2593" s="48" t="s">
        <v>849</v>
      </c>
      <c r="AL2593" s="48" t="s">
        <v>849</v>
      </c>
      <c r="AM2593" s="48" t="s">
        <v>849</v>
      </c>
      <c r="AN2593" s="48" t="s">
        <v>849</v>
      </c>
      <c r="AO2593" s="48" t="s">
        <v>849</v>
      </c>
      <c r="AP2593" s="48" t="s">
        <v>849</v>
      </c>
      <c r="AQ2593" s="48" t="s">
        <v>850</v>
      </c>
      <c r="AR2593" s="48" t="s">
        <v>850</v>
      </c>
      <c r="AS2593" s="48" t="s">
        <v>850</v>
      </c>
      <c r="AT2593" s="48" t="s">
        <v>850</v>
      </c>
      <c r="AU2593" s="48" t="s">
        <v>422</v>
      </c>
      <c r="AV2593" s="48" t="s">
        <v>422</v>
      </c>
      <c r="AW2593" s="48" t="s">
        <v>422</v>
      </c>
      <c r="AX2593" s="48" t="s">
        <v>422</v>
      </c>
      <c r="AY2593" s="48" t="s">
        <v>422</v>
      </c>
      <c r="AZ2593" s="51" t="s">
        <v>1701</v>
      </c>
    </row>
    <row r="2594" ht="15.75" customHeight="1">
      <c r="A2594" s="40">
        <v>2335.0</v>
      </c>
      <c r="B2594" s="28" t="s">
        <v>6592</v>
      </c>
      <c r="C2594" s="41"/>
      <c r="D2594" s="42">
        <f t="array" ref="D2594">index(systems,match($A2594,INDEX(systems,0,1),),3)</f>
        <v>331.765</v>
      </c>
      <c r="E2594" s="42">
        <f t="array" ref="E2594">index(systems,match($A2594,INDEX(systems,0,1),),4)</f>
        <v>330.962</v>
      </c>
      <c r="F2594" s="43" t="str">
        <f>IFERROR(__xludf.DUMMYFUNCTION("let(row, match($B2594&amp;if($C2594&lt;&gt;"""","" [""&amp;$C2594&amp;""]"",""""),index(nebulae,,2),0),join("","",iferror(round(index(nebulae,row,5)/2,3),1),iferror(round(index(nebulae,row,6)/2,3),1),0))"),"1,1,0")</f>
        <v>1,1,0</v>
      </c>
      <c r="G2594" s="44" t="s">
        <v>6593</v>
      </c>
      <c r="H2594" s="45">
        <f t="array" ref="H2594">let(systemId,match(A2594,index(systems,0,1),),refSystemId,match($H$1,index(systems,0,1),),x,index(systems,systemId,3),y,index(systems,systemId,4),refX,index(systems,refSystemId,3),refY,index(systems,refSystemId,4),round(sqrt((x-refX)^2+(y-refY)^2),3))</f>
        <v>468.619</v>
      </c>
      <c r="I2594" s="60" t="s">
        <v>408</v>
      </c>
      <c r="J2594" s="60" t="s">
        <v>408</v>
      </c>
      <c r="K2594" s="60" t="s">
        <v>408</v>
      </c>
      <c r="L2594" s="41"/>
      <c r="M2594" s="41"/>
      <c r="N2594" s="28" t="s">
        <v>571</v>
      </c>
      <c r="O2594" s="48" t="s">
        <v>571</v>
      </c>
      <c r="P2594" s="48" t="s">
        <v>571</v>
      </c>
      <c r="Q2594" s="48" t="s">
        <v>571</v>
      </c>
      <c r="R2594" s="48" t="s">
        <v>571</v>
      </c>
      <c r="S2594" s="48" t="s">
        <v>571</v>
      </c>
      <c r="T2594" s="48" t="s">
        <v>571</v>
      </c>
      <c r="U2594" s="48" t="s">
        <v>571</v>
      </c>
      <c r="V2594" s="48" t="s">
        <v>571</v>
      </c>
      <c r="W2594" s="48" t="s">
        <v>571</v>
      </c>
      <c r="X2594" s="48" t="s">
        <v>422</v>
      </c>
      <c r="Y2594" s="48" t="s">
        <v>422</v>
      </c>
      <c r="Z2594" s="48" t="s">
        <v>422</v>
      </c>
      <c r="AA2594" s="48" t="s">
        <v>422</v>
      </c>
      <c r="AB2594" s="48" t="s">
        <v>422</v>
      </c>
      <c r="AC2594" s="48" t="s">
        <v>422</v>
      </c>
      <c r="AD2594" s="48" t="s">
        <v>422</v>
      </c>
      <c r="AE2594" s="48" t="s">
        <v>422</v>
      </c>
      <c r="AF2594" s="48" t="s">
        <v>422</v>
      </c>
      <c r="AG2594" s="48" t="s">
        <v>422</v>
      </c>
      <c r="AH2594" s="48" t="s">
        <v>422</v>
      </c>
      <c r="AI2594" s="48" t="s">
        <v>422</v>
      </c>
      <c r="AJ2594" s="48" t="s">
        <v>422</v>
      </c>
      <c r="AK2594" s="48" t="s">
        <v>422</v>
      </c>
      <c r="AL2594" s="48" t="s">
        <v>422</v>
      </c>
      <c r="AM2594" s="48" t="s">
        <v>422</v>
      </c>
      <c r="AN2594" s="48" t="s">
        <v>422</v>
      </c>
      <c r="AO2594" s="48" t="s">
        <v>422</v>
      </c>
      <c r="AP2594" s="48" t="s">
        <v>422</v>
      </c>
      <c r="AQ2594" s="48" t="s">
        <v>422</v>
      </c>
      <c r="AR2594" s="48" t="s">
        <v>422</v>
      </c>
      <c r="AS2594" s="48" t="s">
        <v>422</v>
      </c>
      <c r="AT2594" s="48" t="s">
        <v>422</v>
      </c>
      <c r="AU2594" s="48" t="s">
        <v>422</v>
      </c>
      <c r="AV2594" s="48" t="s">
        <v>422</v>
      </c>
      <c r="AW2594" s="48" t="s">
        <v>422</v>
      </c>
      <c r="AX2594" s="48" t="s">
        <v>422</v>
      </c>
      <c r="AY2594" s="48" t="s">
        <v>422</v>
      </c>
      <c r="AZ2594" s="28" t="s">
        <v>422</v>
      </c>
    </row>
    <row r="2595" ht="15.75" customHeight="1">
      <c r="A2595" s="40">
        <v>2336.0</v>
      </c>
      <c r="B2595" s="28" t="s">
        <v>6594</v>
      </c>
      <c r="C2595" s="41"/>
      <c r="D2595" s="42">
        <f t="array" ref="D2595">index(systems,match($A2595,INDEX(systems,0,1),),3)</f>
        <v>-535.337</v>
      </c>
      <c r="E2595" s="42">
        <f t="array" ref="E2595">index(systems,match($A2595,INDEX(systems,0,1),),4)</f>
        <v>314.399</v>
      </c>
      <c r="F2595" s="43" t="str">
        <f>IFERROR(__xludf.DUMMYFUNCTION("let(row, match($B2595&amp;if($C2595&lt;&gt;"""","" [""&amp;$C2595&amp;""]"",""""),index(nebulae,,2),0),join("","",iferror(round(index(nebulae,row,5)/2,3),1),iferror(round(index(nebulae,row,6)/2,3),1),0))"),"1,1,0")</f>
        <v>1,1,0</v>
      </c>
      <c r="G2595" s="44" t="s">
        <v>6595</v>
      </c>
      <c r="H2595" s="45">
        <f t="array" ref="H2595">let(systemId,match(A2595,index(systems,0,1),),refSystemId,match($H$1,index(systems,0,1),),x,index(systems,systemId,3),y,index(systems,systemId,4),refX,index(systems,refSystemId,3),refY,index(systems,refSystemId,4),round(sqrt((x-refX)^2+(y-refY)^2),3))</f>
        <v>620.832</v>
      </c>
      <c r="I2595" s="28" t="s">
        <v>408</v>
      </c>
      <c r="J2595" s="28" t="s">
        <v>408</v>
      </c>
      <c r="K2595" s="28" t="s">
        <v>408</v>
      </c>
      <c r="L2595" s="28" t="s">
        <v>408</v>
      </c>
      <c r="M2595" s="28" t="s">
        <v>408</v>
      </c>
      <c r="N2595" s="49" t="s">
        <v>408</v>
      </c>
      <c r="O2595" s="54"/>
      <c r="P2595" s="52" t="s">
        <v>477</v>
      </c>
      <c r="Q2595" s="48" t="s">
        <v>477</v>
      </c>
      <c r="R2595" s="48" t="s">
        <v>477</v>
      </c>
      <c r="S2595" s="48" t="s">
        <v>418</v>
      </c>
      <c r="T2595" s="52" t="s">
        <v>418</v>
      </c>
      <c r="U2595" s="48" t="s">
        <v>422</v>
      </c>
      <c r="V2595" s="52" t="s">
        <v>422</v>
      </c>
      <c r="W2595" s="52" t="s">
        <v>422</v>
      </c>
      <c r="X2595" s="52" t="s">
        <v>422</v>
      </c>
      <c r="Y2595" s="52" t="s">
        <v>422</v>
      </c>
      <c r="Z2595" s="52" t="s">
        <v>422</v>
      </c>
      <c r="AA2595" s="52" t="s">
        <v>422</v>
      </c>
      <c r="AB2595" s="52" t="s">
        <v>422</v>
      </c>
      <c r="AC2595" s="52" t="s">
        <v>422</v>
      </c>
      <c r="AD2595" s="52" t="s">
        <v>422</v>
      </c>
      <c r="AE2595" s="52" t="s">
        <v>422</v>
      </c>
      <c r="AF2595" s="52" t="s">
        <v>422</v>
      </c>
      <c r="AG2595" s="52" t="s">
        <v>422</v>
      </c>
      <c r="AH2595" s="52" t="s">
        <v>422</v>
      </c>
      <c r="AI2595" s="52" t="s">
        <v>422</v>
      </c>
      <c r="AJ2595" s="52" t="s">
        <v>422</v>
      </c>
      <c r="AK2595" s="52" t="s">
        <v>422</v>
      </c>
      <c r="AL2595" s="52" t="s">
        <v>422</v>
      </c>
      <c r="AM2595" s="52" t="s">
        <v>422</v>
      </c>
      <c r="AN2595" s="52" t="s">
        <v>422</v>
      </c>
      <c r="AO2595" s="52" t="s">
        <v>422</v>
      </c>
      <c r="AP2595" s="52" t="s">
        <v>422</v>
      </c>
      <c r="AQ2595" s="52" t="s">
        <v>422</v>
      </c>
      <c r="AR2595" s="52" t="s">
        <v>422</v>
      </c>
      <c r="AS2595" s="52" t="s">
        <v>422</v>
      </c>
      <c r="AT2595" s="52" t="s">
        <v>422</v>
      </c>
      <c r="AU2595" s="52" t="s">
        <v>422</v>
      </c>
      <c r="AV2595" s="48" t="s">
        <v>422</v>
      </c>
      <c r="AW2595" s="48" t="s">
        <v>422</v>
      </c>
      <c r="AX2595" s="48" t="s">
        <v>422</v>
      </c>
      <c r="AY2595" s="48" t="s">
        <v>422</v>
      </c>
      <c r="AZ2595" s="28" t="s">
        <v>422</v>
      </c>
    </row>
    <row r="2596" ht="15.75" customHeight="1">
      <c r="A2596" s="40">
        <v>2337.0</v>
      </c>
      <c r="B2596" s="28" t="s">
        <v>6596</v>
      </c>
      <c r="C2596" s="41"/>
      <c r="D2596" s="42">
        <f t="array" ref="D2596">index(systems,match($A2596,INDEX(systems,0,1),),3)</f>
        <v>181.454</v>
      </c>
      <c r="E2596" s="42">
        <f t="array" ref="E2596">index(systems,match($A2596,INDEX(systems,0,1),),4)</f>
        <v>185.813</v>
      </c>
      <c r="F2596" s="43" t="str">
        <f>IFERROR(__xludf.DUMMYFUNCTION("let(row, match($B2596&amp;if($C2596&lt;&gt;"""","" [""&amp;$C2596&amp;""]"",""""),index(nebulae,,2),0),join("","",iferror(round(index(nebulae,row,5)/2,3),1),iferror(round(index(nebulae,row,6)/2,3),1),0))"),"1,1,0")</f>
        <v>1,1,0</v>
      </c>
      <c r="G2596" s="44" t="s">
        <v>6597</v>
      </c>
      <c r="H2596" s="45">
        <f t="array" ref="H2596">let(systemId,match(A2596,index(systems,0,1),),refSystemId,match($H$1,index(systems,0,1),),x,index(systems,systemId,3),y,index(systems,systemId,4),refX,index(systems,refSystemId,3),refY,index(systems,refSystemId,4),round(sqrt((x-refX)^2+(y-refY)^2),3))</f>
        <v>259.715</v>
      </c>
      <c r="I2596" s="53"/>
      <c r="J2596" s="53"/>
      <c r="K2596" s="46" t="s">
        <v>418</v>
      </c>
      <c r="L2596" s="53"/>
      <c r="M2596" s="53"/>
      <c r="N2596" s="28" t="s">
        <v>680</v>
      </c>
      <c r="O2596" s="48" t="s">
        <v>680</v>
      </c>
      <c r="P2596" s="48" t="s">
        <v>680</v>
      </c>
      <c r="Q2596" s="48" t="s">
        <v>680</v>
      </c>
      <c r="R2596" s="48" t="s">
        <v>680</v>
      </c>
      <c r="S2596" s="48" t="s">
        <v>680</v>
      </c>
      <c r="T2596" s="48" t="s">
        <v>680</v>
      </c>
      <c r="U2596" s="48" t="s">
        <v>680</v>
      </c>
      <c r="V2596" s="48" t="s">
        <v>680</v>
      </c>
      <c r="W2596" s="48" t="s">
        <v>680</v>
      </c>
      <c r="X2596" s="48" t="s">
        <v>680</v>
      </c>
      <c r="Y2596" s="48" t="s">
        <v>681</v>
      </c>
      <c r="Z2596" s="48" t="s">
        <v>681</v>
      </c>
      <c r="AA2596" s="48" t="s">
        <v>681</v>
      </c>
      <c r="AB2596" s="48" t="s">
        <v>681</v>
      </c>
      <c r="AC2596" s="48" t="s">
        <v>681</v>
      </c>
      <c r="AD2596" s="48" t="s">
        <v>681</v>
      </c>
      <c r="AE2596" s="48" t="s">
        <v>681</v>
      </c>
      <c r="AF2596" s="48" t="s">
        <v>681</v>
      </c>
      <c r="AG2596" s="48" t="s">
        <v>681</v>
      </c>
      <c r="AH2596" s="48" t="s">
        <v>681</v>
      </c>
      <c r="AI2596" s="48" t="s">
        <v>681</v>
      </c>
      <c r="AJ2596" s="48" t="s">
        <v>681</v>
      </c>
      <c r="AK2596" s="48" t="s">
        <v>681</v>
      </c>
      <c r="AL2596" s="48" t="s">
        <v>681</v>
      </c>
      <c r="AM2596" s="48" t="s">
        <v>681</v>
      </c>
      <c r="AN2596" s="48" t="s">
        <v>681</v>
      </c>
      <c r="AO2596" s="48" t="s">
        <v>681</v>
      </c>
      <c r="AP2596" s="48" t="s">
        <v>681</v>
      </c>
      <c r="AQ2596" s="48" t="s">
        <v>681</v>
      </c>
      <c r="AR2596" s="48" t="s">
        <v>681</v>
      </c>
      <c r="AS2596" s="48" t="s">
        <v>681</v>
      </c>
      <c r="AT2596" s="48" t="s">
        <v>681</v>
      </c>
      <c r="AU2596" s="48" t="s">
        <v>681</v>
      </c>
      <c r="AV2596" s="52" t="s">
        <v>681</v>
      </c>
      <c r="AW2596" s="52" t="s">
        <v>681</v>
      </c>
      <c r="AX2596" s="48" t="s">
        <v>681</v>
      </c>
      <c r="AY2596" s="48" t="s">
        <v>681</v>
      </c>
      <c r="AZ2596" s="28" t="s">
        <v>681</v>
      </c>
    </row>
    <row r="2597" ht="15.75" customHeight="1">
      <c r="A2597" s="40">
        <v>2338.0</v>
      </c>
      <c r="B2597" s="28" t="s">
        <v>6598</v>
      </c>
      <c r="C2597" s="41"/>
      <c r="D2597" s="42">
        <f t="array" ref="D2597">index(systems,match($A2597,INDEX(systems,0,1),),3)</f>
        <v>-339.188</v>
      </c>
      <c r="E2597" s="42">
        <f t="array" ref="E2597">index(systems,match($A2597,INDEX(systems,0,1),),4)</f>
        <v>-130.875</v>
      </c>
      <c r="F2597" s="43" t="str">
        <f>IFERROR(__xludf.DUMMYFUNCTION("let(row, match($B2597&amp;if($C2597&lt;&gt;"""","" [""&amp;$C2597&amp;""]"",""""),index(nebulae,,2),0),join("","",iferror(round(index(nebulae,row,5)/2,3),1),iferror(round(index(nebulae,row,6)/2,3),1),0))"),"1,1,0")</f>
        <v>1,1,0</v>
      </c>
      <c r="G2597" s="44" t="s">
        <v>6599</v>
      </c>
      <c r="H2597" s="45">
        <f t="array" ref="H2597">let(systemId,match(A2597,index(systems,0,1),),refSystemId,match($H$1,index(systems,0,1),),x,index(systems,systemId,3),y,index(systems,systemId,4),refX,index(systems,refSystemId,3),refY,index(systems,refSystemId,4),round(sqrt((x-refX)^2+(y-refY)^2),3))</f>
        <v>363.561</v>
      </c>
      <c r="I2597" s="28" t="s">
        <v>408</v>
      </c>
      <c r="J2597" s="28" t="s">
        <v>408</v>
      </c>
      <c r="K2597" s="28" t="s">
        <v>408</v>
      </c>
      <c r="L2597" s="28" t="s">
        <v>408</v>
      </c>
      <c r="M2597" s="28" t="s">
        <v>408</v>
      </c>
      <c r="N2597" s="28" t="s">
        <v>408</v>
      </c>
      <c r="O2597" s="41"/>
      <c r="P2597" s="48" t="s">
        <v>2852</v>
      </c>
      <c r="Q2597" s="48" t="s">
        <v>2852</v>
      </c>
      <c r="R2597" s="48" t="s">
        <v>2852</v>
      </c>
      <c r="S2597" s="48" t="s">
        <v>2852</v>
      </c>
      <c r="T2597" s="48" t="s">
        <v>2852</v>
      </c>
      <c r="U2597" s="48" t="s">
        <v>2852</v>
      </c>
      <c r="V2597" s="48" t="s">
        <v>2852</v>
      </c>
      <c r="W2597" s="48" t="s">
        <v>2852</v>
      </c>
      <c r="X2597" s="48" t="s">
        <v>2852</v>
      </c>
      <c r="Y2597" s="48" t="s">
        <v>2852</v>
      </c>
      <c r="Z2597" s="48" t="s">
        <v>2852</v>
      </c>
      <c r="AA2597" s="48" t="s">
        <v>2852</v>
      </c>
      <c r="AB2597" s="48" t="s">
        <v>2852</v>
      </c>
      <c r="AC2597" s="48" t="s">
        <v>2852</v>
      </c>
      <c r="AD2597" s="48" t="s">
        <v>2852</v>
      </c>
      <c r="AE2597" s="48" t="s">
        <v>2852</v>
      </c>
      <c r="AF2597" s="48" t="s">
        <v>2852</v>
      </c>
      <c r="AG2597" s="48" t="s">
        <v>2852</v>
      </c>
      <c r="AH2597" s="48" t="s">
        <v>2852</v>
      </c>
      <c r="AI2597" s="48" t="s">
        <v>2852</v>
      </c>
      <c r="AJ2597" s="48" t="s">
        <v>2852</v>
      </c>
      <c r="AK2597" s="48" t="s">
        <v>2852</v>
      </c>
      <c r="AL2597" s="48" t="s">
        <v>2852</v>
      </c>
      <c r="AM2597" s="48" t="s">
        <v>2852</v>
      </c>
      <c r="AN2597" s="48" t="s">
        <v>2852</v>
      </c>
      <c r="AO2597" s="48" t="s">
        <v>2852</v>
      </c>
      <c r="AP2597" s="48" t="s">
        <v>2852</v>
      </c>
      <c r="AQ2597" s="48" t="s">
        <v>2852</v>
      </c>
      <c r="AR2597" s="48" t="s">
        <v>879</v>
      </c>
      <c r="AS2597" s="48" t="s">
        <v>879</v>
      </c>
      <c r="AT2597" s="48" t="s">
        <v>879</v>
      </c>
      <c r="AU2597" s="48" t="s">
        <v>879</v>
      </c>
      <c r="AV2597" s="48" t="s">
        <v>879</v>
      </c>
      <c r="AW2597" s="48" t="s">
        <v>879</v>
      </c>
      <c r="AX2597" s="48" t="s">
        <v>487</v>
      </c>
      <c r="AY2597" s="48" t="s">
        <v>487</v>
      </c>
      <c r="AZ2597" s="51" t="s">
        <v>487</v>
      </c>
    </row>
    <row r="2598" ht="15.75" customHeight="1">
      <c r="A2598" s="40">
        <v>2339.0</v>
      </c>
      <c r="B2598" s="28" t="s">
        <v>6600</v>
      </c>
      <c r="C2598" s="41"/>
      <c r="D2598" s="42">
        <f t="array" ref="D2598">index(systems,match($A2598,INDEX(systems,0,1),),3)</f>
        <v>398.857</v>
      </c>
      <c r="E2598" s="42">
        <f t="array" ref="E2598">index(systems,match($A2598,INDEX(systems,0,1),),4)</f>
        <v>-123.714</v>
      </c>
      <c r="F2598" s="43" t="str">
        <f>IFERROR(__xludf.DUMMYFUNCTION("let(row, match($B2598&amp;if($C2598&lt;&gt;"""","" [""&amp;$C2598&amp;""]"",""""),index(nebulae,,2),0),join("","",iferror(round(index(nebulae,row,5)/2,3),1),iferror(round(index(nebulae,row,6)/2,3),1),0))"),"1,1,0")</f>
        <v>1,1,0</v>
      </c>
      <c r="G2598" s="44" t="s">
        <v>6601</v>
      </c>
      <c r="H2598" s="45">
        <f t="array" ref="H2598">let(systemId,match(A2598,index(systems,0,1),),refSystemId,match($H$1,index(systems,0,1),),x,index(systems,systemId,3),y,index(systems,systemId,4),refX,index(systems,refSystemId,3),refY,index(systems,refSystemId,4),round(sqrt((x-refX)^2+(y-refY)^2),3))</f>
        <v>417.603</v>
      </c>
      <c r="I2598" s="28" t="s">
        <v>408</v>
      </c>
      <c r="J2598" s="28" t="s">
        <v>408</v>
      </c>
      <c r="K2598" s="28" t="s">
        <v>408</v>
      </c>
      <c r="L2598" s="48" t="s">
        <v>408</v>
      </c>
      <c r="M2598" s="48" t="s">
        <v>408</v>
      </c>
      <c r="N2598" s="28" t="s">
        <v>408</v>
      </c>
      <c r="O2598" s="41"/>
      <c r="P2598" s="48" t="s">
        <v>666</v>
      </c>
      <c r="Q2598" s="48" t="s">
        <v>666</v>
      </c>
      <c r="R2598" s="48" t="s">
        <v>666</v>
      </c>
      <c r="S2598" s="48" t="s">
        <v>666</v>
      </c>
      <c r="T2598" s="48" t="s">
        <v>666</v>
      </c>
      <c r="U2598" s="48" t="s">
        <v>666</v>
      </c>
      <c r="V2598" s="48" t="s">
        <v>666</v>
      </c>
      <c r="W2598" s="48" t="s">
        <v>666</v>
      </c>
      <c r="X2598" s="48" t="s">
        <v>422</v>
      </c>
      <c r="Y2598" s="48" t="s">
        <v>422</v>
      </c>
      <c r="Z2598" s="48" t="s">
        <v>422</v>
      </c>
      <c r="AA2598" s="48" t="s">
        <v>422</v>
      </c>
      <c r="AB2598" s="48" t="s">
        <v>422</v>
      </c>
      <c r="AC2598" s="48" t="s">
        <v>422</v>
      </c>
      <c r="AD2598" s="48" t="s">
        <v>422</v>
      </c>
      <c r="AE2598" s="48" t="s">
        <v>422</v>
      </c>
      <c r="AF2598" s="48" t="s">
        <v>422</v>
      </c>
      <c r="AG2598" s="48" t="s">
        <v>422</v>
      </c>
      <c r="AH2598" s="48" t="s">
        <v>422</v>
      </c>
      <c r="AI2598" s="48" t="s">
        <v>422</v>
      </c>
      <c r="AJ2598" s="48" t="s">
        <v>422</v>
      </c>
      <c r="AK2598" s="48" t="s">
        <v>422</v>
      </c>
      <c r="AL2598" s="48" t="s">
        <v>422</v>
      </c>
      <c r="AM2598" s="48" t="s">
        <v>422</v>
      </c>
      <c r="AN2598" s="48" t="s">
        <v>422</v>
      </c>
      <c r="AO2598" s="48" t="s">
        <v>422</v>
      </c>
      <c r="AP2598" s="48" t="s">
        <v>422</v>
      </c>
      <c r="AQ2598" s="48" t="s">
        <v>422</v>
      </c>
      <c r="AR2598" s="48" t="s">
        <v>422</v>
      </c>
      <c r="AS2598" s="48" t="s">
        <v>422</v>
      </c>
      <c r="AT2598" s="48" t="s">
        <v>422</v>
      </c>
      <c r="AU2598" s="48" t="s">
        <v>422</v>
      </c>
      <c r="AV2598" s="48" t="s">
        <v>422</v>
      </c>
      <c r="AW2598" s="48" t="s">
        <v>422</v>
      </c>
      <c r="AX2598" s="48" t="s">
        <v>422</v>
      </c>
      <c r="AY2598" s="48" t="s">
        <v>422</v>
      </c>
      <c r="AZ2598" s="28" t="s">
        <v>422</v>
      </c>
    </row>
    <row r="2599" ht="15.75" customHeight="1">
      <c r="A2599" s="40">
        <v>2340.0</v>
      </c>
      <c r="B2599" s="28" t="s">
        <v>6602</v>
      </c>
      <c r="C2599" s="41"/>
      <c r="D2599" s="42">
        <f t="array" ref="D2599">index(systems,match($A2599,INDEX(systems,0,1),),3)</f>
        <v>307.187</v>
      </c>
      <c r="E2599" s="42">
        <f t="array" ref="E2599">index(systems,match($A2599,INDEX(systems,0,1),),4)</f>
        <v>188.339</v>
      </c>
      <c r="F2599" s="43" t="str">
        <f>IFERROR(__xludf.DUMMYFUNCTION("let(row, match($B2599&amp;if($C2599&lt;&gt;"""","" [""&amp;$C2599&amp;""]"",""""),index(nebulae,,2),0),join("","",iferror(round(index(nebulae,row,5)/2,3),1),iferror(round(index(nebulae,row,6)/2,3),1),0))"),"1,1,0")</f>
        <v>1,1,0</v>
      </c>
      <c r="G2599" s="44" t="s">
        <v>6603</v>
      </c>
      <c r="H2599" s="45">
        <f t="array" ref="H2599">let(systemId,match(A2599,index(systems,0,1),),refSystemId,match($H$1,index(systems,0,1),),x,index(systems,systemId,3),y,index(systems,systemId,4),refX,index(systems,refSystemId,3),refY,index(systems,refSystemId,4),round(sqrt((x-refX)^2+(y-refY)^2),3))</f>
        <v>360.327</v>
      </c>
      <c r="I2599" s="53"/>
      <c r="J2599" s="53"/>
      <c r="K2599" s="46" t="s">
        <v>418</v>
      </c>
      <c r="L2599" s="53"/>
      <c r="M2599" s="53"/>
      <c r="N2599" s="28" t="s">
        <v>1397</v>
      </c>
      <c r="O2599" s="48" t="s">
        <v>1397</v>
      </c>
      <c r="P2599" s="48" t="s">
        <v>1397</v>
      </c>
      <c r="Q2599" s="48" t="s">
        <v>1397</v>
      </c>
      <c r="R2599" s="48" t="s">
        <v>1397</v>
      </c>
      <c r="S2599" s="48" t="s">
        <v>1397</v>
      </c>
      <c r="T2599" s="48" t="s">
        <v>1397</v>
      </c>
      <c r="U2599" s="48" t="s">
        <v>1397</v>
      </c>
      <c r="V2599" s="48" t="s">
        <v>1397</v>
      </c>
      <c r="W2599" s="48" t="s">
        <v>1397</v>
      </c>
      <c r="X2599" s="48" t="s">
        <v>1397</v>
      </c>
      <c r="Y2599" s="48" t="s">
        <v>1397</v>
      </c>
      <c r="Z2599" s="48" t="s">
        <v>1397</v>
      </c>
      <c r="AA2599" s="48" t="s">
        <v>1397</v>
      </c>
      <c r="AB2599" s="48" t="s">
        <v>1397</v>
      </c>
      <c r="AC2599" s="48" t="s">
        <v>1397</v>
      </c>
      <c r="AD2599" s="48" t="s">
        <v>1397</v>
      </c>
      <c r="AE2599" s="48" t="s">
        <v>1397</v>
      </c>
      <c r="AF2599" s="48" t="s">
        <v>1397</v>
      </c>
      <c r="AG2599" s="48" t="s">
        <v>1397</v>
      </c>
      <c r="AH2599" s="48" t="s">
        <v>1397</v>
      </c>
      <c r="AI2599" s="48" t="s">
        <v>1397</v>
      </c>
      <c r="AJ2599" s="48" t="s">
        <v>1397</v>
      </c>
      <c r="AK2599" s="48" t="s">
        <v>1397</v>
      </c>
      <c r="AL2599" s="48" t="s">
        <v>1397</v>
      </c>
      <c r="AM2599" s="48" t="s">
        <v>1397</v>
      </c>
      <c r="AN2599" s="48" t="s">
        <v>1397</v>
      </c>
      <c r="AO2599" s="48" t="s">
        <v>1397</v>
      </c>
      <c r="AP2599" s="48" t="s">
        <v>1397</v>
      </c>
      <c r="AQ2599" s="48" t="s">
        <v>1400</v>
      </c>
      <c r="AR2599" s="48" t="s">
        <v>1400</v>
      </c>
      <c r="AS2599" s="48" t="s">
        <v>1400</v>
      </c>
      <c r="AT2599" s="48" t="s">
        <v>1400</v>
      </c>
      <c r="AU2599" s="48" t="s">
        <v>1400</v>
      </c>
      <c r="AV2599" s="48" t="s">
        <v>1400</v>
      </c>
      <c r="AW2599" s="48" t="s">
        <v>1400</v>
      </c>
      <c r="AX2599" s="52" t="s">
        <v>1400</v>
      </c>
      <c r="AY2599" s="52" t="s">
        <v>1400</v>
      </c>
      <c r="AZ2599" s="28" t="s">
        <v>1400</v>
      </c>
    </row>
    <row r="2600" ht="15.75" customHeight="1">
      <c r="A2600" s="40">
        <v>2341.0</v>
      </c>
      <c r="B2600" s="28" t="s">
        <v>6604</v>
      </c>
      <c r="C2600" s="41"/>
      <c r="D2600" s="42">
        <f t="array" ref="D2600">index(systems,match($A2600,INDEX(systems,0,1),),3)</f>
        <v>387.554</v>
      </c>
      <c r="E2600" s="42">
        <f t="array" ref="E2600">index(systems,match($A2600,INDEX(systems,0,1),),4)</f>
        <v>-377.916</v>
      </c>
      <c r="F2600" s="43" t="str">
        <f>IFERROR(__xludf.DUMMYFUNCTION("let(row, match($B2600&amp;if($C2600&lt;&gt;"""","" [""&amp;$C2600&amp;""]"",""""),index(nebulae,,2),0),join("","",iferror(round(index(nebulae,row,5)/2,3),1),iferror(round(index(nebulae,row,6)/2,3),1),0))"),"1,1,0")</f>
        <v>1,1,0</v>
      </c>
      <c r="G2600" s="44" t="s">
        <v>6605</v>
      </c>
      <c r="H2600" s="45">
        <f t="array" ref="H2600">let(systemId,match(A2600,index(systems,0,1),),refSystemId,match($H$1,index(systems,0,1),),x,index(systems,systemId,3),y,index(systems,systemId,4),refX,index(systems,refSystemId,3),refY,index(systems,refSystemId,4),round(sqrt((x-refX)^2+(y-refY)^2),3))</f>
        <v>541.312</v>
      </c>
      <c r="I2600" s="46" t="s">
        <v>408</v>
      </c>
      <c r="J2600" s="46" t="s">
        <v>408</v>
      </c>
      <c r="K2600" s="46" t="s">
        <v>408</v>
      </c>
      <c r="L2600" s="46" t="s">
        <v>408</v>
      </c>
      <c r="M2600" s="46" t="s">
        <v>408</v>
      </c>
      <c r="N2600" s="51" t="s">
        <v>408</v>
      </c>
      <c r="O2600" s="41"/>
      <c r="P2600" s="48" t="s">
        <v>952</v>
      </c>
      <c r="Q2600" s="48" t="s">
        <v>952</v>
      </c>
      <c r="R2600" s="48" t="s">
        <v>952</v>
      </c>
      <c r="S2600" s="48" t="s">
        <v>952</v>
      </c>
      <c r="T2600" s="48" t="s">
        <v>952</v>
      </c>
      <c r="U2600" s="48" t="s">
        <v>952</v>
      </c>
      <c r="V2600" s="48" t="s">
        <v>952</v>
      </c>
      <c r="W2600" s="48" t="s">
        <v>952</v>
      </c>
      <c r="X2600" s="48" t="s">
        <v>422</v>
      </c>
      <c r="Y2600" s="48" t="s">
        <v>422</v>
      </c>
      <c r="Z2600" s="48" t="s">
        <v>422</v>
      </c>
      <c r="AA2600" s="48" t="s">
        <v>422</v>
      </c>
      <c r="AB2600" s="48" t="s">
        <v>422</v>
      </c>
      <c r="AC2600" s="48" t="s">
        <v>422</v>
      </c>
      <c r="AD2600" s="48" t="s">
        <v>422</v>
      </c>
      <c r="AE2600" s="48" t="s">
        <v>422</v>
      </c>
      <c r="AF2600" s="48" t="s">
        <v>422</v>
      </c>
      <c r="AG2600" s="48" t="s">
        <v>422</v>
      </c>
      <c r="AH2600" s="48" t="s">
        <v>422</v>
      </c>
      <c r="AI2600" s="48" t="s">
        <v>422</v>
      </c>
      <c r="AJ2600" s="48" t="s">
        <v>422</v>
      </c>
      <c r="AK2600" s="48" t="s">
        <v>422</v>
      </c>
      <c r="AL2600" s="48" t="s">
        <v>422</v>
      </c>
      <c r="AM2600" s="48" t="s">
        <v>422</v>
      </c>
      <c r="AN2600" s="48" t="s">
        <v>422</v>
      </c>
      <c r="AO2600" s="48" t="s">
        <v>422</v>
      </c>
      <c r="AP2600" s="48" t="s">
        <v>422</v>
      </c>
      <c r="AQ2600" s="48" t="s">
        <v>422</v>
      </c>
      <c r="AR2600" s="48" t="s">
        <v>422</v>
      </c>
      <c r="AS2600" s="48" t="s">
        <v>422</v>
      </c>
      <c r="AT2600" s="48" t="s">
        <v>422</v>
      </c>
      <c r="AU2600" s="48" t="s">
        <v>422</v>
      </c>
      <c r="AV2600" s="48" t="s">
        <v>422</v>
      </c>
      <c r="AW2600" s="48" t="s">
        <v>422</v>
      </c>
      <c r="AX2600" s="48" t="s">
        <v>422</v>
      </c>
      <c r="AY2600" s="48" t="s">
        <v>422</v>
      </c>
      <c r="AZ2600" s="28" t="s">
        <v>422</v>
      </c>
    </row>
    <row r="2601" ht="15.75" customHeight="1">
      <c r="A2601" s="40">
        <v>2342.0</v>
      </c>
      <c r="B2601" s="28" t="s">
        <v>6606</v>
      </c>
      <c r="C2601" s="41"/>
      <c r="D2601" s="42">
        <f t="array" ref="D2601">index(systems,match($A2601,INDEX(systems,0,1),),3)</f>
        <v>-271.591</v>
      </c>
      <c r="E2601" s="42">
        <f t="array" ref="E2601">index(systems,match($A2601,INDEX(systems,0,1),),4)</f>
        <v>-99.305</v>
      </c>
      <c r="F2601" s="43" t="str">
        <f>IFERROR(__xludf.DUMMYFUNCTION("let(row, match($B2601&amp;if($C2601&lt;&gt;"""","" [""&amp;$C2601&amp;""]"",""""),index(nebulae,,2),0),join("","",iferror(round(index(nebulae,row,5)/2,3),1),iferror(round(index(nebulae,row,6)/2,3),1),0))"),"1,1,0")</f>
        <v>1,1,0</v>
      </c>
      <c r="G2601" s="44" t="s">
        <v>6607</v>
      </c>
      <c r="H2601" s="45">
        <f t="array" ref="H2601">let(systemId,match(A2601,index(systems,0,1),),refSystemId,match($H$1,index(systems,0,1),),x,index(systems,systemId,3),y,index(systems,systemId,4),refX,index(systems,refSystemId,3),refY,index(systems,refSystemId,4),round(sqrt((x-refX)^2+(y-refY)^2),3))</f>
        <v>289.177</v>
      </c>
      <c r="I2601" s="46" t="s">
        <v>418</v>
      </c>
      <c r="J2601" s="53"/>
      <c r="K2601" s="53"/>
      <c r="L2601" s="53"/>
      <c r="M2601" s="53"/>
      <c r="N2601" s="28" t="s">
        <v>560</v>
      </c>
      <c r="O2601" s="48" t="s">
        <v>560</v>
      </c>
      <c r="P2601" s="48" t="s">
        <v>560</v>
      </c>
      <c r="Q2601" s="48" t="s">
        <v>560</v>
      </c>
      <c r="R2601" s="48" t="s">
        <v>560</v>
      </c>
      <c r="S2601" s="48" t="s">
        <v>560</v>
      </c>
      <c r="T2601" s="48" t="s">
        <v>560</v>
      </c>
      <c r="U2601" s="48" t="s">
        <v>560</v>
      </c>
      <c r="V2601" s="48" t="s">
        <v>560</v>
      </c>
      <c r="W2601" s="48" t="s">
        <v>560</v>
      </c>
      <c r="X2601" s="48" t="s">
        <v>560</v>
      </c>
      <c r="Y2601" s="48" t="s">
        <v>560</v>
      </c>
      <c r="Z2601" s="48" t="s">
        <v>560</v>
      </c>
      <c r="AA2601" s="48" t="s">
        <v>560</v>
      </c>
      <c r="AB2601" s="48" t="s">
        <v>560</v>
      </c>
      <c r="AC2601" s="48" t="s">
        <v>560</v>
      </c>
      <c r="AD2601" s="48" t="s">
        <v>560</v>
      </c>
      <c r="AE2601" s="48" t="s">
        <v>560</v>
      </c>
      <c r="AF2601" s="48" t="s">
        <v>560</v>
      </c>
      <c r="AG2601" s="48" t="s">
        <v>560</v>
      </c>
      <c r="AH2601" s="48" t="s">
        <v>560</v>
      </c>
      <c r="AI2601" s="48" t="s">
        <v>560</v>
      </c>
      <c r="AJ2601" s="48" t="s">
        <v>560</v>
      </c>
      <c r="AK2601" s="48" t="s">
        <v>560</v>
      </c>
      <c r="AL2601" s="48" t="s">
        <v>560</v>
      </c>
      <c r="AM2601" s="48" t="s">
        <v>560</v>
      </c>
      <c r="AN2601" s="48" t="s">
        <v>560</v>
      </c>
      <c r="AO2601" s="48" t="s">
        <v>560</v>
      </c>
      <c r="AP2601" s="48" t="s">
        <v>560</v>
      </c>
      <c r="AQ2601" s="48" t="s">
        <v>560</v>
      </c>
      <c r="AR2601" s="48" t="s">
        <v>879</v>
      </c>
      <c r="AS2601" s="48" t="s">
        <v>879</v>
      </c>
      <c r="AT2601" s="48" t="s">
        <v>879</v>
      </c>
      <c r="AU2601" s="48" t="s">
        <v>879</v>
      </c>
      <c r="AV2601" s="48" t="s">
        <v>879</v>
      </c>
      <c r="AW2601" s="48" t="s">
        <v>879</v>
      </c>
      <c r="AX2601" s="48" t="s">
        <v>487</v>
      </c>
      <c r="AY2601" s="48" t="s">
        <v>487</v>
      </c>
      <c r="AZ2601" s="51" t="s">
        <v>605</v>
      </c>
    </row>
    <row r="2602" ht="15.75" customHeight="1">
      <c r="A2602" s="40">
        <v>2343.0</v>
      </c>
      <c r="B2602" s="28" t="s">
        <v>6608</v>
      </c>
      <c r="C2602" s="41"/>
      <c r="D2602" s="42">
        <f t="array" ref="D2602">index(systems,match($A2602,INDEX(systems,0,1),),3)</f>
        <v>104.842</v>
      </c>
      <c r="E2602" s="42">
        <f t="array" ref="E2602">index(systems,match($A2602,INDEX(systems,0,1),),4)</f>
        <v>-338.739</v>
      </c>
      <c r="F2602" s="43" t="str">
        <f>IFERROR(__xludf.DUMMYFUNCTION("let(row, match($B2602&amp;if($C2602&lt;&gt;"""","" [""&amp;$C2602&amp;""]"",""""),index(nebulae,,2),0),join("","",iferror(round(index(nebulae,row,5)/2,3),1),iferror(round(index(nebulae,row,6)/2,3),1),0))"),"1,1,0")</f>
        <v>1,1,0</v>
      </c>
      <c r="G2602" s="44" t="s">
        <v>6609</v>
      </c>
      <c r="H2602" s="45">
        <f t="array" ref="H2602">let(systemId,match(A2602,index(systems,0,1),),refSystemId,match($H$1,index(systems,0,1),),x,index(systems,systemId,3),y,index(systems,systemId,4),refX,index(systems,refSystemId,3),refY,index(systems,refSystemId,4),round(sqrt((x-refX)^2+(y-refY)^2),3))</f>
        <v>354.593</v>
      </c>
      <c r="I2602" s="46" t="s">
        <v>408</v>
      </c>
      <c r="J2602" s="46" t="s">
        <v>408</v>
      </c>
      <c r="K2602" s="46" t="s">
        <v>408</v>
      </c>
      <c r="L2602" s="46" t="s">
        <v>408</v>
      </c>
      <c r="M2602" s="46" t="s">
        <v>408</v>
      </c>
      <c r="N2602" s="28" t="s">
        <v>408</v>
      </c>
      <c r="O2602" s="41"/>
      <c r="P2602" s="48" t="s">
        <v>783</v>
      </c>
      <c r="Q2602" s="48" t="s">
        <v>783</v>
      </c>
      <c r="R2602" s="48" t="s">
        <v>783</v>
      </c>
      <c r="S2602" s="48" t="s">
        <v>783</v>
      </c>
      <c r="T2602" s="48" t="s">
        <v>783</v>
      </c>
      <c r="U2602" s="48" t="s">
        <v>783</v>
      </c>
      <c r="V2602" s="48" t="s">
        <v>783</v>
      </c>
      <c r="W2602" s="48" t="s">
        <v>783</v>
      </c>
      <c r="X2602" s="48" t="s">
        <v>783</v>
      </c>
      <c r="Y2602" s="48" t="s">
        <v>422</v>
      </c>
      <c r="Z2602" s="48" t="s">
        <v>422</v>
      </c>
      <c r="AA2602" s="48" t="s">
        <v>422</v>
      </c>
      <c r="AB2602" s="48" t="s">
        <v>422</v>
      </c>
      <c r="AC2602" s="48" t="s">
        <v>422</v>
      </c>
      <c r="AD2602" s="48" t="s">
        <v>422</v>
      </c>
      <c r="AE2602" s="48" t="s">
        <v>422</v>
      </c>
      <c r="AF2602" s="48" t="s">
        <v>422</v>
      </c>
      <c r="AG2602" s="48" t="s">
        <v>422</v>
      </c>
      <c r="AH2602" s="48" t="s">
        <v>422</v>
      </c>
      <c r="AI2602" s="48" t="s">
        <v>422</v>
      </c>
      <c r="AJ2602" s="48" t="s">
        <v>422</v>
      </c>
      <c r="AK2602" s="48" t="s">
        <v>422</v>
      </c>
      <c r="AL2602" s="48" t="s">
        <v>422</v>
      </c>
      <c r="AM2602" s="48" t="s">
        <v>422</v>
      </c>
      <c r="AN2602" s="48" t="s">
        <v>422</v>
      </c>
      <c r="AO2602" s="48" t="s">
        <v>422</v>
      </c>
      <c r="AP2602" s="48" t="s">
        <v>422</v>
      </c>
      <c r="AQ2602" s="48" t="s">
        <v>422</v>
      </c>
      <c r="AR2602" s="48" t="s">
        <v>422</v>
      </c>
      <c r="AS2602" s="48" t="s">
        <v>422</v>
      </c>
      <c r="AT2602" s="48" t="s">
        <v>422</v>
      </c>
      <c r="AU2602" s="48" t="s">
        <v>422</v>
      </c>
      <c r="AV2602" s="52" t="s">
        <v>422</v>
      </c>
      <c r="AW2602" s="52" t="s">
        <v>422</v>
      </c>
      <c r="AX2602" s="52" t="s">
        <v>422</v>
      </c>
      <c r="AY2602" s="52" t="s">
        <v>422</v>
      </c>
      <c r="AZ2602" s="28" t="s">
        <v>422</v>
      </c>
    </row>
    <row r="2603" ht="15.75" customHeight="1">
      <c r="A2603" s="40">
        <v>2344.0</v>
      </c>
      <c r="B2603" s="28" t="s">
        <v>6610</v>
      </c>
      <c r="C2603" s="41"/>
      <c r="D2603" s="42">
        <f t="array" ref="D2603">index(systems,match($A2603,INDEX(systems,0,1),),3)</f>
        <v>382.56</v>
      </c>
      <c r="E2603" s="42">
        <f t="array" ref="E2603">index(systems,match($A2603,INDEX(systems,0,1),),4)</f>
        <v>195.367</v>
      </c>
      <c r="F2603" s="43" t="str">
        <f>IFERROR(__xludf.DUMMYFUNCTION("let(row, match($B2603&amp;if($C2603&lt;&gt;"""","" [""&amp;$C2603&amp;""]"",""""),index(nebulae,,2),0),join("","",iferror(round(index(nebulae,row,5)/2,3),1),iferror(round(index(nebulae,row,6)/2,3),1),0))"),"1,1,0")</f>
        <v>1,1,0</v>
      </c>
      <c r="G2603" s="44" t="s">
        <v>6611</v>
      </c>
      <c r="H2603" s="45">
        <f t="array" ref="H2603">let(systemId,match(A2603,index(systems,0,1),),refSystemId,match($H$1,index(systems,0,1),),x,index(systems,systemId,3),y,index(systems,systemId,4),refX,index(systems,refSystemId,3),refY,index(systems,refSystemId,4),round(sqrt((x-refX)^2+(y-refY)^2),3))</f>
        <v>429.558</v>
      </c>
      <c r="I2603" s="60" t="s">
        <v>408</v>
      </c>
      <c r="J2603" s="60" t="s">
        <v>408</v>
      </c>
      <c r="K2603" s="60" t="s">
        <v>408</v>
      </c>
      <c r="L2603" s="41"/>
      <c r="M2603" s="41"/>
      <c r="N2603" s="59" t="s">
        <v>1397</v>
      </c>
      <c r="O2603" s="48" t="s">
        <v>1397</v>
      </c>
      <c r="P2603" s="48" t="s">
        <v>1397</v>
      </c>
      <c r="Q2603" s="48" t="s">
        <v>1397</v>
      </c>
      <c r="R2603" s="48" t="s">
        <v>1397</v>
      </c>
      <c r="S2603" s="48" t="s">
        <v>1397</v>
      </c>
      <c r="T2603" s="48" t="s">
        <v>1397</v>
      </c>
      <c r="U2603" s="48" t="s">
        <v>1397</v>
      </c>
      <c r="V2603" s="48" t="s">
        <v>1397</v>
      </c>
      <c r="W2603" s="48" t="s">
        <v>1397</v>
      </c>
      <c r="X2603" s="48" t="s">
        <v>1397</v>
      </c>
      <c r="Y2603" s="48" t="s">
        <v>1397</v>
      </c>
      <c r="Z2603" s="48" t="s">
        <v>1397</v>
      </c>
      <c r="AA2603" s="48" t="s">
        <v>1397</v>
      </c>
      <c r="AB2603" s="48" t="s">
        <v>1397</v>
      </c>
      <c r="AC2603" s="48" t="s">
        <v>1397</v>
      </c>
      <c r="AD2603" s="48" t="s">
        <v>1397</v>
      </c>
      <c r="AE2603" s="48" t="s">
        <v>1397</v>
      </c>
      <c r="AF2603" s="48" t="s">
        <v>1397</v>
      </c>
      <c r="AG2603" s="48" t="s">
        <v>1397</v>
      </c>
      <c r="AH2603" s="48" t="s">
        <v>1397</v>
      </c>
      <c r="AI2603" s="48" t="s">
        <v>1397</v>
      </c>
      <c r="AJ2603" s="48" t="s">
        <v>1397</v>
      </c>
      <c r="AK2603" s="48" t="s">
        <v>1397</v>
      </c>
      <c r="AL2603" s="48" t="s">
        <v>1397</v>
      </c>
      <c r="AM2603" s="48" t="s">
        <v>1397</v>
      </c>
      <c r="AN2603" s="48" t="s">
        <v>1397</v>
      </c>
      <c r="AO2603" s="48" t="s">
        <v>1397</v>
      </c>
      <c r="AP2603" s="48" t="s">
        <v>1397</v>
      </c>
      <c r="AQ2603" s="48" t="s">
        <v>1400</v>
      </c>
      <c r="AR2603" s="48" t="s">
        <v>1400</v>
      </c>
      <c r="AS2603" s="48" t="s">
        <v>1400</v>
      </c>
      <c r="AT2603" s="48" t="s">
        <v>1400</v>
      </c>
      <c r="AU2603" s="48" t="s">
        <v>1400</v>
      </c>
      <c r="AV2603" s="48" t="s">
        <v>1400</v>
      </c>
      <c r="AW2603" s="48" t="s">
        <v>1400</v>
      </c>
      <c r="AX2603" s="48" t="s">
        <v>777</v>
      </c>
      <c r="AY2603" s="48" t="s">
        <v>777</v>
      </c>
      <c r="AZ2603" s="28" t="s">
        <v>777</v>
      </c>
    </row>
    <row r="2604" ht="15.75" customHeight="1">
      <c r="A2604" s="40">
        <v>2345.0</v>
      </c>
      <c r="B2604" s="28" t="s">
        <v>6612</v>
      </c>
      <c r="C2604" s="41"/>
      <c r="D2604" s="42">
        <f t="array" ref="D2604">index(systems,match($A2604,INDEX(systems,0,1),),3)</f>
        <v>127.16</v>
      </c>
      <c r="E2604" s="42">
        <f t="array" ref="E2604">index(systems,match($A2604,INDEX(systems,0,1),),4)</f>
        <v>-309.481</v>
      </c>
      <c r="F2604" s="43" t="str">
        <f>IFERROR(__xludf.DUMMYFUNCTION("let(row, match($B2604&amp;if($C2604&lt;&gt;"""","" [""&amp;$C2604&amp;""]"",""""),index(nebulae,,2),0),join("","",iferror(round(index(nebulae,row,5)/2,3),1),iferror(round(index(nebulae,row,6)/2,3),1),0))"),"1,1,0")</f>
        <v>1,1,0</v>
      </c>
      <c r="G2604" s="44" t="s">
        <v>6613</v>
      </c>
      <c r="H2604" s="45">
        <f t="array" ref="H2604">let(systemId,match(A2604,index(systems,0,1),),refSystemId,match($H$1,index(systems,0,1),),x,index(systems,systemId,3),y,index(systems,systemId,4),refX,index(systems,refSystemId,3),refY,index(systems,refSystemId,4),round(sqrt((x-refX)^2+(y-refY)^2),3))</f>
        <v>334.587</v>
      </c>
      <c r="I2604" s="28" t="s">
        <v>408</v>
      </c>
      <c r="J2604" s="28" t="s">
        <v>408</v>
      </c>
      <c r="K2604" s="28" t="s">
        <v>408</v>
      </c>
      <c r="L2604" s="28" t="s">
        <v>408</v>
      </c>
      <c r="M2604" s="28" t="s">
        <v>408</v>
      </c>
      <c r="N2604" s="28" t="s">
        <v>408</v>
      </c>
      <c r="O2604" s="41"/>
      <c r="P2604" s="48" t="s">
        <v>783</v>
      </c>
      <c r="Q2604" s="48" t="s">
        <v>783</v>
      </c>
      <c r="R2604" s="48" t="s">
        <v>783</v>
      </c>
      <c r="S2604" s="48" t="s">
        <v>783</v>
      </c>
      <c r="T2604" s="48" t="s">
        <v>783</v>
      </c>
      <c r="U2604" s="48" t="s">
        <v>783</v>
      </c>
      <c r="V2604" s="48" t="s">
        <v>783</v>
      </c>
      <c r="W2604" s="48" t="s">
        <v>783</v>
      </c>
      <c r="X2604" s="48" t="s">
        <v>491</v>
      </c>
      <c r="Y2604" s="48" t="s">
        <v>492</v>
      </c>
      <c r="Z2604" s="48" t="s">
        <v>492</v>
      </c>
      <c r="AA2604" s="48" t="s">
        <v>493</v>
      </c>
      <c r="AB2604" s="48" t="s">
        <v>493</v>
      </c>
      <c r="AC2604" s="48" t="s">
        <v>493</v>
      </c>
      <c r="AD2604" s="48" t="s">
        <v>493</v>
      </c>
      <c r="AE2604" s="48" t="s">
        <v>493</v>
      </c>
      <c r="AF2604" s="48" t="s">
        <v>493</v>
      </c>
      <c r="AG2604" s="48" t="s">
        <v>493</v>
      </c>
      <c r="AH2604" s="48" t="s">
        <v>493</v>
      </c>
      <c r="AI2604" s="48" t="s">
        <v>493</v>
      </c>
      <c r="AJ2604" s="48" t="s">
        <v>493</v>
      </c>
      <c r="AK2604" s="48" t="s">
        <v>493</v>
      </c>
      <c r="AL2604" s="48" t="s">
        <v>493</v>
      </c>
      <c r="AM2604" s="48" t="s">
        <v>493</v>
      </c>
      <c r="AN2604" s="48" t="s">
        <v>493</v>
      </c>
      <c r="AO2604" s="48" t="s">
        <v>492</v>
      </c>
      <c r="AP2604" s="48" t="s">
        <v>492</v>
      </c>
      <c r="AQ2604" s="48" t="s">
        <v>492</v>
      </c>
      <c r="AR2604" s="48" t="s">
        <v>492</v>
      </c>
      <c r="AS2604" s="48" t="s">
        <v>492</v>
      </c>
      <c r="AT2604" s="48" t="s">
        <v>492</v>
      </c>
      <c r="AU2604" s="48" t="s">
        <v>492</v>
      </c>
      <c r="AV2604" s="48" t="s">
        <v>492</v>
      </c>
      <c r="AW2604" s="48" t="s">
        <v>492</v>
      </c>
      <c r="AX2604" s="48" t="s">
        <v>6614</v>
      </c>
      <c r="AY2604" s="48" t="s">
        <v>492</v>
      </c>
      <c r="AZ2604" s="28" t="s">
        <v>492</v>
      </c>
    </row>
    <row r="2605" ht="15.75" customHeight="1">
      <c r="A2605" s="40">
        <v>2346.0</v>
      </c>
      <c r="B2605" s="28" t="s">
        <v>6615</v>
      </c>
      <c r="C2605" s="41"/>
      <c r="D2605" s="42">
        <f t="array" ref="D2605">index(systems,match($A2605,INDEX(systems,0,1),),3)</f>
        <v>-2.562</v>
      </c>
      <c r="E2605" s="42">
        <f t="array" ref="E2605">index(systems,match($A2605,INDEX(systems,0,1),),4)</f>
        <v>-7.86</v>
      </c>
      <c r="F2605" s="43" t="str">
        <f>IFERROR(__xludf.DUMMYFUNCTION("let(row, match($B2605&amp;if($C2605&lt;&gt;"""","" [""&amp;$C2605&amp;""]"",""""),index(nebulae,,2),0),join("","",iferror(round(index(nebulae,row,5)/2,3),1),iferror(round(index(nebulae,row,6)/2,3),1),0))"),"1,1,0")</f>
        <v>1,1,0</v>
      </c>
      <c r="G2605" s="44" t="s">
        <v>6616</v>
      </c>
      <c r="H2605" s="63">
        <f t="array" ref="H2605">let(systemId,match(A2605,index(systems,0,1),),refSystemId,match($H$1,index(systems,0,1),),x,index(systems,systemId,3),y,index(systems,systemId,4),refX,index(systems,refSystemId,3),refY,index(systems,refSystemId,4),round(sqrt((x-refX)^2+(y-refY)^2),3))</f>
        <v>8.267</v>
      </c>
      <c r="I2605" s="46" t="s">
        <v>1275</v>
      </c>
      <c r="J2605" s="46" t="s">
        <v>508</v>
      </c>
      <c r="K2605" s="46" t="s">
        <v>508</v>
      </c>
      <c r="L2605" s="46" t="s">
        <v>508</v>
      </c>
      <c r="M2605" s="46" t="s">
        <v>508</v>
      </c>
      <c r="N2605" s="28" t="s">
        <v>1276</v>
      </c>
      <c r="O2605" s="48" t="s">
        <v>1276</v>
      </c>
      <c r="P2605" s="48" t="s">
        <v>1276</v>
      </c>
      <c r="Q2605" s="48" t="s">
        <v>1276</v>
      </c>
      <c r="R2605" s="48" t="s">
        <v>1277</v>
      </c>
      <c r="S2605" s="48" t="s">
        <v>1276</v>
      </c>
      <c r="T2605" s="28" t="s">
        <v>1276</v>
      </c>
      <c r="U2605" s="48" t="s">
        <v>560</v>
      </c>
      <c r="V2605" s="48" t="s">
        <v>560</v>
      </c>
      <c r="W2605" s="48" t="s">
        <v>560</v>
      </c>
      <c r="X2605" s="48" t="s">
        <v>519</v>
      </c>
      <c r="Y2605" s="48" t="s">
        <v>519</v>
      </c>
      <c r="Z2605" s="48" t="s">
        <v>514</v>
      </c>
      <c r="AA2605" s="48" t="s">
        <v>1892</v>
      </c>
      <c r="AB2605" s="48" t="s">
        <v>1892</v>
      </c>
      <c r="AC2605" s="48" t="s">
        <v>1892</v>
      </c>
      <c r="AD2605" s="48" t="s">
        <v>1892</v>
      </c>
      <c r="AE2605" s="48" t="s">
        <v>1892</v>
      </c>
      <c r="AF2605" s="48" t="s">
        <v>1892</v>
      </c>
      <c r="AG2605" s="48" t="s">
        <v>1892</v>
      </c>
      <c r="AH2605" s="48" t="s">
        <v>418</v>
      </c>
      <c r="AI2605" s="48" t="s">
        <v>6617</v>
      </c>
      <c r="AJ2605" s="48" t="s">
        <v>560</v>
      </c>
      <c r="AK2605" s="48" t="s">
        <v>560</v>
      </c>
      <c r="AL2605" s="48" t="s">
        <v>560</v>
      </c>
      <c r="AM2605" s="48" t="s">
        <v>560</v>
      </c>
      <c r="AN2605" s="48" t="s">
        <v>560</v>
      </c>
      <c r="AO2605" s="48" t="s">
        <v>3384</v>
      </c>
      <c r="AP2605" s="48" t="s">
        <v>3384</v>
      </c>
      <c r="AQ2605" s="48" t="s">
        <v>516</v>
      </c>
      <c r="AR2605" s="48" t="s">
        <v>517</v>
      </c>
      <c r="AS2605" s="48" t="s">
        <v>930</v>
      </c>
      <c r="AT2605" s="48" t="s">
        <v>930</v>
      </c>
      <c r="AU2605" s="48" t="s">
        <v>930</v>
      </c>
      <c r="AV2605" s="48" t="s">
        <v>930</v>
      </c>
      <c r="AW2605" s="48" t="s">
        <v>930</v>
      </c>
      <c r="AX2605" s="48" t="s">
        <v>931</v>
      </c>
      <c r="AY2605" s="48" t="s">
        <v>931</v>
      </c>
      <c r="AZ2605" s="51" t="s">
        <v>933</v>
      </c>
    </row>
    <row r="2606" ht="15.75" customHeight="1">
      <c r="A2606" s="40">
        <v>2347.0</v>
      </c>
      <c r="B2606" s="28" t="s">
        <v>6618</v>
      </c>
      <c r="C2606" s="41"/>
      <c r="D2606" s="42">
        <f t="array" ref="D2606">index(systems,match($A2606,INDEX(systems,0,1),),3)</f>
        <v>37.294</v>
      </c>
      <c r="E2606" s="42">
        <f t="array" ref="E2606">index(systems,match($A2606,INDEX(systems,0,1),),4)</f>
        <v>435.924</v>
      </c>
      <c r="F2606" s="43" t="str">
        <f>IFERROR(__xludf.DUMMYFUNCTION("let(row, match($B2606&amp;if($C2606&lt;&gt;"""","" [""&amp;$C2606&amp;""]"",""""),index(nebulae,,2),0),join("","",iferror(round(index(nebulae,row,5)/2,3),1),iferror(round(index(nebulae,row,6)/2,3),1),0))"),"1,1,0")</f>
        <v>1,1,0</v>
      </c>
      <c r="G2606" s="44" t="s">
        <v>6619</v>
      </c>
      <c r="H2606" s="45">
        <f t="array" ref="H2606">let(systemId,match(A2606,index(systems,0,1),),refSystemId,match($H$1,index(systems,0,1),),x,index(systems,systemId,3),y,index(systems,systemId,4),refX,index(systems,refSystemId,3),refY,index(systems,refSystemId,4),round(sqrt((x-refX)^2+(y-refY)^2),3))</f>
        <v>437.516</v>
      </c>
      <c r="I2606" s="53"/>
      <c r="J2606" s="46" t="s">
        <v>3728</v>
      </c>
      <c r="K2606" s="46" t="s">
        <v>3728</v>
      </c>
      <c r="L2606" s="46" t="s">
        <v>3729</v>
      </c>
      <c r="M2606" s="46" t="s">
        <v>3729</v>
      </c>
      <c r="N2606" s="28" t="s">
        <v>846</v>
      </c>
      <c r="O2606" s="48" t="s">
        <v>846</v>
      </c>
      <c r="P2606" s="48" t="s">
        <v>846</v>
      </c>
      <c r="Q2606" s="48" t="s">
        <v>846</v>
      </c>
      <c r="R2606" s="48" t="s">
        <v>846</v>
      </c>
      <c r="S2606" s="48" t="s">
        <v>846</v>
      </c>
      <c r="T2606" s="48" t="s">
        <v>846</v>
      </c>
      <c r="U2606" s="48" t="s">
        <v>846</v>
      </c>
      <c r="V2606" s="48" t="s">
        <v>846</v>
      </c>
      <c r="W2606" s="48" t="s">
        <v>846</v>
      </c>
      <c r="X2606" s="48" t="s">
        <v>846</v>
      </c>
      <c r="Y2606" s="48" t="s">
        <v>847</v>
      </c>
      <c r="Z2606" s="48" t="s">
        <v>847</v>
      </c>
      <c r="AA2606" s="48" t="s">
        <v>848</v>
      </c>
      <c r="AB2606" s="48" t="s">
        <v>848</v>
      </c>
      <c r="AC2606" s="48" t="s">
        <v>849</v>
      </c>
      <c r="AD2606" s="48" t="s">
        <v>849</v>
      </c>
      <c r="AE2606" s="48" t="s">
        <v>849</v>
      </c>
      <c r="AF2606" s="48" t="s">
        <v>849</v>
      </c>
      <c r="AG2606" s="48" t="s">
        <v>849</v>
      </c>
      <c r="AH2606" s="48" t="s">
        <v>849</v>
      </c>
      <c r="AI2606" s="48" t="s">
        <v>849</v>
      </c>
      <c r="AJ2606" s="48" t="s">
        <v>849</v>
      </c>
      <c r="AK2606" s="48" t="s">
        <v>849</v>
      </c>
      <c r="AL2606" s="48" t="s">
        <v>849</v>
      </c>
      <c r="AM2606" s="48" t="s">
        <v>849</v>
      </c>
      <c r="AN2606" s="48" t="s">
        <v>849</v>
      </c>
      <c r="AO2606" s="48" t="s">
        <v>849</v>
      </c>
      <c r="AP2606" s="48" t="s">
        <v>849</v>
      </c>
      <c r="AQ2606" s="48" t="s">
        <v>850</v>
      </c>
      <c r="AR2606" s="48" t="s">
        <v>850</v>
      </c>
      <c r="AS2606" s="52" t="s">
        <v>850</v>
      </c>
      <c r="AT2606" s="52" t="s">
        <v>850</v>
      </c>
      <c r="AU2606" s="52" t="s">
        <v>850</v>
      </c>
      <c r="AV2606" s="52" t="s">
        <v>851</v>
      </c>
      <c r="AW2606" s="52" t="s">
        <v>851</v>
      </c>
      <c r="AX2606" s="52" t="s">
        <v>851</v>
      </c>
      <c r="AY2606" s="52" t="s">
        <v>851</v>
      </c>
      <c r="AZ2606" s="49" t="s">
        <v>851</v>
      </c>
    </row>
    <row r="2607" ht="15.75" customHeight="1">
      <c r="A2607" s="40">
        <v>2348.0</v>
      </c>
      <c r="B2607" s="28" t="s">
        <v>6620</v>
      </c>
      <c r="C2607" s="41"/>
      <c r="D2607" s="42">
        <f t="array" ref="D2607">index(systems,match($A2607,INDEX(systems,0,1),),3)</f>
        <v>22.742</v>
      </c>
      <c r="E2607" s="42">
        <f t="array" ref="E2607">index(systems,match($A2607,INDEX(systems,0,1),),4)</f>
        <v>251.468</v>
      </c>
      <c r="F2607" s="43" t="str">
        <f>IFERROR(__xludf.DUMMYFUNCTION("let(row, match($B2607&amp;if($C2607&lt;&gt;"""","" [""&amp;$C2607&amp;""]"",""""),index(nebulae,,2),0),join("","",iferror(round(index(nebulae,row,5)/2,3),1),iferror(round(index(nebulae,row,6)/2,3),1),0))"),"1,1,0")</f>
        <v>1,1,0</v>
      </c>
      <c r="G2607" s="44" t="s">
        <v>6621</v>
      </c>
      <c r="H2607" s="45">
        <f t="array" ref="H2607">let(systemId,match(A2607,index(systems,0,1),),refSystemId,match($H$1,index(systems,0,1),),x,index(systems,systemId,3),y,index(systems,systemId,4),refX,index(systems,refSystemId,3),refY,index(systems,refSystemId,4),round(sqrt((x-refX)^2+(y-refY)^2),3))</f>
        <v>252.494</v>
      </c>
      <c r="I2607" s="53"/>
      <c r="J2607" s="53"/>
      <c r="K2607" s="46" t="s">
        <v>690</v>
      </c>
      <c r="L2607" s="46" t="s">
        <v>690</v>
      </c>
      <c r="M2607" s="47" t="s">
        <v>691</v>
      </c>
      <c r="N2607" s="28" t="s">
        <v>692</v>
      </c>
      <c r="O2607" s="48" t="s">
        <v>692</v>
      </c>
      <c r="P2607" s="48" t="s">
        <v>692</v>
      </c>
      <c r="Q2607" s="48" t="s">
        <v>692</v>
      </c>
      <c r="R2607" s="48" t="s">
        <v>692</v>
      </c>
      <c r="S2607" s="48" t="s">
        <v>692</v>
      </c>
      <c r="T2607" s="48" t="s">
        <v>692</v>
      </c>
      <c r="U2607" s="48" t="s">
        <v>692</v>
      </c>
      <c r="V2607" s="48" t="s">
        <v>692</v>
      </c>
      <c r="W2607" s="48" t="s">
        <v>692</v>
      </c>
      <c r="X2607" s="48" t="s">
        <v>943</v>
      </c>
      <c r="Y2607" s="48" t="s">
        <v>694</v>
      </c>
      <c r="Z2607" s="48" t="s">
        <v>694</v>
      </c>
      <c r="AA2607" s="48" t="s">
        <v>6622</v>
      </c>
      <c r="AB2607" s="48" t="s">
        <v>6622</v>
      </c>
      <c r="AC2607" s="48" t="s">
        <v>6622</v>
      </c>
      <c r="AD2607" s="48" t="s">
        <v>6622</v>
      </c>
      <c r="AE2607" s="48" t="s">
        <v>6622</v>
      </c>
      <c r="AF2607" s="48" t="s">
        <v>6622</v>
      </c>
      <c r="AG2607" s="48" t="s">
        <v>849</v>
      </c>
      <c r="AH2607" s="48" t="s">
        <v>849</v>
      </c>
      <c r="AI2607" s="48" t="s">
        <v>849</v>
      </c>
      <c r="AJ2607" s="48" t="s">
        <v>849</v>
      </c>
      <c r="AK2607" s="48" t="s">
        <v>849</v>
      </c>
      <c r="AL2607" s="48" t="s">
        <v>849</v>
      </c>
      <c r="AM2607" s="48" t="s">
        <v>849</v>
      </c>
      <c r="AN2607" s="48" t="s">
        <v>697</v>
      </c>
      <c r="AO2607" s="48" t="s">
        <v>697</v>
      </c>
      <c r="AP2607" s="48" t="s">
        <v>697</v>
      </c>
      <c r="AQ2607" s="48" t="s">
        <v>697</v>
      </c>
      <c r="AR2607" s="48" t="s">
        <v>697</v>
      </c>
      <c r="AS2607" s="48" t="s">
        <v>697</v>
      </c>
      <c r="AT2607" s="48" t="s">
        <v>697</v>
      </c>
      <c r="AU2607" s="48" t="s">
        <v>697</v>
      </c>
      <c r="AV2607" s="48" t="s">
        <v>6623</v>
      </c>
      <c r="AW2607" s="48" t="s">
        <v>6623</v>
      </c>
      <c r="AX2607" s="48" t="s">
        <v>6623</v>
      </c>
      <c r="AY2607" s="48" t="s">
        <v>6623</v>
      </c>
      <c r="AZ2607" s="28" t="s">
        <v>6623</v>
      </c>
    </row>
    <row r="2608" ht="15.75" customHeight="1">
      <c r="A2608" s="40">
        <v>2349.0</v>
      </c>
      <c r="B2608" s="28" t="s">
        <v>6624</v>
      </c>
      <c r="C2608" s="41"/>
      <c r="D2608" s="42">
        <f t="array" ref="D2608">index(systems,match($A2608,INDEX(systems,0,1),),3)</f>
        <v>220.523</v>
      </c>
      <c r="E2608" s="42">
        <f t="array" ref="E2608">index(systems,match($A2608,INDEX(systems,0,1),),4)</f>
        <v>-191.965</v>
      </c>
      <c r="F2608" s="43" t="str">
        <f>IFERROR(__xludf.DUMMYFUNCTION("let(row, match($B2608&amp;if($C2608&lt;&gt;"""","" [""&amp;$C2608&amp;""]"",""""),index(nebulae,,2),0),join("","",iferror(round(index(nebulae,row,5)/2,3),1),iferror(round(index(nebulae,row,6)/2,3),1),0))"),"1,1,0")</f>
        <v>1,1,0</v>
      </c>
      <c r="G2608" s="44" t="s">
        <v>6625</v>
      </c>
      <c r="H2608" s="45">
        <f t="array" ref="H2608">let(systemId,match(A2608,index(systems,0,1),),refSystemId,match($H$1,index(systems,0,1),),x,index(systems,systemId,3),y,index(systems,systemId,4),refX,index(systems,refSystemId,3),refY,index(systems,refSystemId,4),round(sqrt((x-refX)^2+(y-refY)^2),3))</f>
        <v>292.371</v>
      </c>
      <c r="I2608" s="28" t="s">
        <v>408</v>
      </c>
      <c r="J2608" s="28" t="s">
        <v>408</v>
      </c>
      <c r="K2608" s="48" t="s">
        <v>408</v>
      </c>
      <c r="L2608" s="48" t="s">
        <v>408</v>
      </c>
      <c r="M2608" s="48" t="s">
        <v>408</v>
      </c>
      <c r="N2608" s="28" t="s">
        <v>408</v>
      </c>
      <c r="O2608" s="41"/>
      <c r="P2608" s="48" t="s">
        <v>656</v>
      </c>
      <c r="Q2608" s="48" t="s">
        <v>656</v>
      </c>
      <c r="R2608" s="48" t="s">
        <v>656</v>
      </c>
      <c r="S2608" s="48" t="s">
        <v>656</v>
      </c>
      <c r="T2608" s="48" t="s">
        <v>656</v>
      </c>
      <c r="U2608" s="48" t="s">
        <v>422</v>
      </c>
      <c r="V2608" s="48" t="s">
        <v>422</v>
      </c>
      <c r="W2608" s="48" t="s">
        <v>422</v>
      </c>
      <c r="X2608" s="48" t="s">
        <v>422</v>
      </c>
      <c r="Y2608" s="48" t="s">
        <v>422</v>
      </c>
      <c r="Z2608" s="48" t="s">
        <v>422</v>
      </c>
      <c r="AA2608" s="48" t="s">
        <v>422</v>
      </c>
      <c r="AB2608" s="48" t="s">
        <v>422</v>
      </c>
      <c r="AC2608" s="48" t="s">
        <v>422</v>
      </c>
      <c r="AD2608" s="48" t="s">
        <v>422</v>
      </c>
      <c r="AE2608" s="48" t="s">
        <v>422</v>
      </c>
      <c r="AF2608" s="48" t="s">
        <v>422</v>
      </c>
      <c r="AG2608" s="48" t="s">
        <v>422</v>
      </c>
      <c r="AH2608" s="48" t="s">
        <v>422</v>
      </c>
      <c r="AI2608" s="48" t="s">
        <v>422</v>
      </c>
      <c r="AJ2608" s="48" t="s">
        <v>422</v>
      </c>
      <c r="AK2608" s="48" t="s">
        <v>422</v>
      </c>
      <c r="AL2608" s="48" t="s">
        <v>422</v>
      </c>
      <c r="AM2608" s="48" t="s">
        <v>422</v>
      </c>
      <c r="AN2608" s="48" t="s">
        <v>422</v>
      </c>
      <c r="AO2608" s="48" t="s">
        <v>422</v>
      </c>
      <c r="AP2608" s="48" t="s">
        <v>422</v>
      </c>
      <c r="AQ2608" s="48" t="s">
        <v>422</v>
      </c>
      <c r="AR2608" s="48" t="s">
        <v>422</v>
      </c>
      <c r="AS2608" s="48" t="s">
        <v>422</v>
      </c>
      <c r="AT2608" s="48" t="s">
        <v>422</v>
      </c>
      <c r="AU2608" s="48" t="s">
        <v>422</v>
      </c>
      <c r="AV2608" s="48" t="s">
        <v>422</v>
      </c>
      <c r="AW2608" s="48" t="s">
        <v>422</v>
      </c>
      <c r="AX2608" s="48" t="s">
        <v>422</v>
      </c>
      <c r="AY2608" s="48" t="s">
        <v>422</v>
      </c>
      <c r="AZ2608" s="28" t="s">
        <v>422</v>
      </c>
    </row>
    <row r="2609" ht="15.75" customHeight="1">
      <c r="A2609" s="40">
        <v>2350.0</v>
      </c>
      <c r="B2609" s="28" t="s">
        <v>6626</v>
      </c>
      <c r="C2609" s="41"/>
      <c r="D2609" s="42">
        <f t="array" ref="D2609">index(systems,match($A2609,INDEX(systems,0,1),),3)</f>
        <v>93.311</v>
      </c>
      <c r="E2609" s="42">
        <f t="array" ref="E2609">index(systems,match($A2609,INDEX(systems,0,1),),4)</f>
        <v>26.833</v>
      </c>
      <c r="F2609" s="43" t="str">
        <f>IFERROR(__xludf.DUMMYFUNCTION("let(row, match($B2609&amp;if($C2609&lt;&gt;"""","" [""&amp;$C2609&amp;""]"",""""),index(nebulae,,2),0),join("","",iferror(round(index(nebulae,row,5)/2,3),1),iferror(round(index(nebulae,row,6)/2,3),1),0))"),"1,1,0")</f>
        <v>1,1,0</v>
      </c>
      <c r="G2609" s="44" t="s">
        <v>6627</v>
      </c>
      <c r="H2609" s="45">
        <f t="array" ref="H2609">let(systemId,match(A2609,index(systems,0,1),),refSystemId,match($H$1,index(systems,0,1),),x,index(systems,systemId,3),y,index(systems,systemId,4),refX,index(systems,refSystemId,3),refY,index(systems,refSystemId,4),round(sqrt((x-refX)^2+(y-refY)^2),3))</f>
        <v>97.092</v>
      </c>
      <c r="I2609" s="53"/>
      <c r="J2609" s="46" t="s">
        <v>418</v>
      </c>
      <c r="K2609" s="46" t="s">
        <v>418</v>
      </c>
      <c r="L2609" s="53"/>
      <c r="M2609" s="53"/>
      <c r="N2609" s="28" t="s">
        <v>647</v>
      </c>
      <c r="O2609" s="48" t="s">
        <v>647</v>
      </c>
      <c r="P2609" s="48" t="s">
        <v>647</v>
      </c>
      <c r="Q2609" s="48" t="s">
        <v>647</v>
      </c>
      <c r="R2609" s="48" t="s">
        <v>647</v>
      </c>
      <c r="S2609" s="48" t="s">
        <v>647</v>
      </c>
      <c r="T2609" s="48" t="s">
        <v>647</v>
      </c>
      <c r="U2609" s="48" t="s">
        <v>1079</v>
      </c>
      <c r="V2609" s="48" t="s">
        <v>1079</v>
      </c>
      <c r="W2609" s="48" t="s">
        <v>1079</v>
      </c>
      <c r="X2609" s="48" t="s">
        <v>587</v>
      </c>
      <c r="Y2609" s="48" t="s">
        <v>587</v>
      </c>
      <c r="Z2609" s="48" t="s">
        <v>587</v>
      </c>
      <c r="AA2609" s="48" t="s">
        <v>1065</v>
      </c>
      <c r="AB2609" s="48" t="s">
        <v>1065</v>
      </c>
      <c r="AC2609" s="48" t="s">
        <v>1065</v>
      </c>
      <c r="AD2609" s="48" t="s">
        <v>1065</v>
      </c>
      <c r="AE2609" s="48" t="s">
        <v>1065</v>
      </c>
      <c r="AF2609" s="48" t="s">
        <v>1065</v>
      </c>
      <c r="AG2609" s="48" t="s">
        <v>1065</v>
      </c>
      <c r="AH2609" s="48" t="s">
        <v>1065</v>
      </c>
      <c r="AI2609" s="48" t="s">
        <v>1065</v>
      </c>
      <c r="AJ2609" s="48" t="s">
        <v>1065</v>
      </c>
      <c r="AK2609" s="48" t="s">
        <v>1065</v>
      </c>
      <c r="AL2609" s="48" t="s">
        <v>1065</v>
      </c>
      <c r="AM2609" s="48" t="s">
        <v>1065</v>
      </c>
      <c r="AN2609" s="48" t="s">
        <v>1065</v>
      </c>
      <c r="AO2609" s="48" t="s">
        <v>1064</v>
      </c>
      <c r="AP2609" s="48" t="s">
        <v>1064</v>
      </c>
      <c r="AQ2609" s="48" t="s">
        <v>1064</v>
      </c>
      <c r="AR2609" s="52" t="s">
        <v>1064</v>
      </c>
      <c r="AS2609" s="52" t="s">
        <v>586</v>
      </c>
      <c r="AT2609" s="52" t="s">
        <v>586</v>
      </c>
      <c r="AU2609" s="52" t="s">
        <v>586</v>
      </c>
      <c r="AV2609" s="48" t="s">
        <v>586</v>
      </c>
      <c r="AW2609" s="48" t="s">
        <v>418</v>
      </c>
      <c r="AX2609" s="52" t="s">
        <v>587</v>
      </c>
      <c r="AY2609" s="52" t="s">
        <v>587</v>
      </c>
      <c r="AZ2609" s="49" t="s">
        <v>587</v>
      </c>
    </row>
    <row r="2610" ht="15.75" customHeight="1">
      <c r="A2610" s="40">
        <v>2351.0</v>
      </c>
      <c r="B2610" s="28" t="s">
        <v>6628</v>
      </c>
      <c r="C2610" s="41"/>
      <c r="D2610" s="42">
        <f t="array" ref="D2610">index(systems,match($A2610,INDEX(systems,0,1),),3)</f>
        <v>529.901</v>
      </c>
      <c r="E2610" s="42">
        <f t="array" ref="E2610">index(systems,match($A2610,INDEX(systems,0,1),),4)</f>
        <v>-191.038</v>
      </c>
      <c r="F2610" s="43" t="str">
        <f>IFERROR(__xludf.DUMMYFUNCTION("let(row, match($B2610&amp;if($C2610&lt;&gt;"""","" [""&amp;$C2610&amp;""]"",""""),index(nebulae,,2),0),join("","",iferror(round(index(nebulae,row,5)/2,3),1),iferror(round(index(nebulae,row,6)/2,3),1),0))"),"1,1,0")</f>
        <v>1,1,0</v>
      </c>
      <c r="G2610" s="44" t="s">
        <v>6629</v>
      </c>
      <c r="H2610" s="45">
        <f t="array" ref="H2610">let(systemId,match(A2610,index(systems,0,1),),refSystemId,match($H$1,index(systems,0,1),),x,index(systems,systemId,3),y,index(systems,systemId,4),refX,index(systems,refSystemId,3),refY,index(systems,refSystemId,4),round(sqrt((x-refX)^2+(y-refY)^2),3))</f>
        <v>563.286</v>
      </c>
      <c r="I2610" s="28" t="s">
        <v>408</v>
      </c>
      <c r="J2610" s="28" t="s">
        <v>408</v>
      </c>
      <c r="K2610" s="28" t="s">
        <v>408</v>
      </c>
      <c r="L2610" s="28" t="s">
        <v>408</v>
      </c>
      <c r="M2610" s="28" t="s">
        <v>408</v>
      </c>
      <c r="N2610" s="28" t="s">
        <v>408</v>
      </c>
      <c r="O2610" s="41"/>
      <c r="P2610" s="48" t="s">
        <v>597</v>
      </c>
      <c r="Q2610" s="48" t="s">
        <v>597</v>
      </c>
      <c r="R2610" s="48" t="s">
        <v>597</v>
      </c>
      <c r="S2610" s="48" t="s">
        <v>597</v>
      </c>
      <c r="T2610" s="48" t="s">
        <v>597</v>
      </c>
      <c r="U2610" s="48" t="s">
        <v>597</v>
      </c>
      <c r="V2610" s="48" t="s">
        <v>597</v>
      </c>
      <c r="W2610" s="48" t="s">
        <v>597</v>
      </c>
      <c r="X2610" s="48" t="s">
        <v>597</v>
      </c>
      <c r="Y2610" s="48" t="s">
        <v>597</v>
      </c>
      <c r="Z2610" s="48" t="s">
        <v>597</v>
      </c>
      <c r="AA2610" s="48" t="s">
        <v>598</v>
      </c>
      <c r="AB2610" s="48" t="s">
        <v>598</v>
      </c>
      <c r="AC2610" s="48" t="s">
        <v>598</v>
      </c>
      <c r="AD2610" s="48" t="s">
        <v>598</v>
      </c>
      <c r="AE2610" s="48" t="s">
        <v>598</v>
      </c>
      <c r="AF2610" s="48" t="s">
        <v>598</v>
      </c>
      <c r="AG2610" s="48" t="s">
        <v>598</v>
      </c>
      <c r="AH2610" s="48" t="s">
        <v>598</v>
      </c>
      <c r="AI2610" s="48" t="s">
        <v>598</v>
      </c>
      <c r="AJ2610" s="48" t="s">
        <v>598</v>
      </c>
      <c r="AK2610" s="48" t="s">
        <v>598</v>
      </c>
      <c r="AL2610" s="48" t="s">
        <v>598</v>
      </c>
      <c r="AM2610" s="48" t="s">
        <v>598</v>
      </c>
      <c r="AN2610" s="48" t="s">
        <v>598</v>
      </c>
      <c r="AO2610" s="48" t="s">
        <v>597</v>
      </c>
      <c r="AP2610" s="48" t="s">
        <v>597</v>
      </c>
      <c r="AQ2610" s="48" t="s">
        <v>1868</v>
      </c>
      <c r="AR2610" s="48" t="s">
        <v>1868</v>
      </c>
      <c r="AS2610" s="48" t="s">
        <v>1868</v>
      </c>
      <c r="AT2610" s="48" t="s">
        <v>1868</v>
      </c>
      <c r="AU2610" s="48" t="s">
        <v>1868</v>
      </c>
      <c r="AV2610" s="48" t="s">
        <v>1868</v>
      </c>
      <c r="AW2610" s="48" t="s">
        <v>1868</v>
      </c>
      <c r="AX2610" s="48" t="s">
        <v>1868</v>
      </c>
      <c r="AY2610" s="48" t="s">
        <v>1868</v>
      </c>
      <c r="AZ2610" s="28" t="s">
        <v>1868</v>
      </c>
    </row>
    <row r="2611" ht="15.75" customHeight="1">
      <c r="A2611" s="40">
        <v>2352.0</v>
      </c>
      <c r="B2611" s="28" t="s">
        <v>6630</v>
      </c>
      <c r="C2611" s="41"/>
      <c r="D2611" s="42">
        <f t="array" ref="D2611">index(systems,match($A2611,INDEX(systems,0,1),),3)</f>
        <v>-83.83</v>
      </c>
      <c r="E2611" s="42">
        <f t="array" ref="E2611">index(systems,match($A2611,INDEX(systems,0,1),),4)</f>
        <v>545.678</v>
      </c>
      <c r="F2611" s="43" t="str">
        <f>IFERROR(__xludf.DUMMYFUNCTION("let(row, match($B2611&amp;if($C2611&lt;&gt;"""","" [""&amp;$C2611&amp;""]"",""""),index(nebulae,,2),0),join("","",iferror(round(index(nebulae,row,5)/2,3),1),iferror(round(index(nebulae,row,6)/2,3),1),0))"),"1,1,0")</f>
        <v>1,1,0</v>
      </c>
      <c r="G2611" s="44" t="s">
        <v>6631</v>
      </c>
      <c r="H2611" s="45">
        <f t="array" ref="H2611">let(systemId,match(A2611,index(systems,0,1),),refSystemId,match($H$1,index(systems,0,1),),x,index(systems,systemId,3),y,index(systems,systemId,4),refX,index(systems,refSystemId,3),refY,index(systems,refSystemId,4),round(sqrt((x-refX)^2+(y-refY)^2),3))</f>
        <v>552.08</v>
      </c>
      <c r="I2611" s="46" t="s">
        <v>408</v>
      </c>
      <c r="J2611" s="46" t="s">
        <v>408</v>
      </c>
      <c r="K2611" s="46" t="s">
        <v>408</v>
      </c>
      <c r="L2611" s="46" t="s">
        <v>408</v>
      </c>
      <c r="M2611" s="46" t="s">
        <v>408</v>
      </c>
      <c r="N2611" s="28" t="s">
        <v>408</v>
      </c>
      <c r="O2611" s="41"/>
      <c r="P2611" s="48" t="s">
        <v>497</v>
      </c>
      <c r="Q2611" s="48" t="s">
        <v>497</v>
      </c>
      <c r="R2611" s="48" t="s">
        <v>497</v>
      </c>
      <c r="S2611" s="48" t="s">
        <v>418</v>
      </c>
      <c r="T2611" s="48" t="s">
        <v>418</v>
      </c>
      <c r="U2611" s="48" t="s">
        <v>422</v>
      </c>
      <c r="V2611" s="48" t="s">
        <v>422</v>
      </c>
      <c r="W2611" s="48" t="s">
        <v>422</v>
      </c>
      <c r="X2611" s="48" t="s">
        <v>422</v>
      </c>
      <c r="Y2611" s="48" t="s">
        <v>422</v>
      </c>
      <c r="Z2611" s="48" t="s">
        <v>422</v>
      </c>
      <c r="AA2611" s="48" t="s">
        <v>422</v>
      </c>
      <c r="AB2611" s="48" t="s">
        <v>422</v>
      </c>
      <c r="AC2611" s="48" t="s">
        <v>422</v>
      </c>
      <c r="AD2611" s="48" t="s">
        <v>422</v>
      </c>
      <c r="AE2611" s="48" t="s">
        <v>422</v>
      </c>
      <c r="AF2611" s="48" t="s">
        <v>422</v>
      </c>
      <c r="AG2611" s="48" t="s">
        <v>422</v>
      </c>
      <c r="AH2611" s="48" t="s">
        <v>422</v>
      </c>
      <c r="AI2611" s="48" t="s">
        <v>422</v>
      </c>
      <c r="AJ2611" s="48" t="s">
        <v>422</v>
      </c>
      <c r="AK2611" s="48" t="s">
        <v>422</v>
      </c>
      <c r="AL2611" s="48" t="s">
        <v>422</v>
      </c>
      <c r="AM2611" s="48" t="s">
        <v>422</v>
      </c>
      <c r="AN2611" s="48" t="s">
        <v>422</v>
      </c>
      <c r="AO2611" s="48" t="s">
        <v>422</v>
      </c>
      <c r="AP2611" s="48" t="s">
        <v>422</v>
      </c>
      <c r="AQ2611" s="48" t="s">
        <v>422</v>
      </c>
      <c r="AR2611" s="48" t="s">
        <v>422</v>
      </c>
      <c r="AS2611" s="48" t="s">
        <v>422</v>
      </c>
      <c r="AT2611" s="48" t="s">
        <v>422</v>
      </c>
      <c r="AU2611" s="48" t="s">
        <v>422</v>
      </c>
      <c r="AV2611" s="48" t="s">
        <v>422</v>
      </c>
      <c r="AW2611" s="48" t="s">
        <v>422</v>
      </c>
      <c r="AX2611" s="48" t="s">
        <v>422</v>
      </c>
      <c r="AY2611" s="48" t="s">
        <v>422</v>
      </c>
      <c r="AZ2611" s="49" t="s">
        <v>422</v>
      </c>
    </row>
    <row r="2612" ht="15.75" customHeight="1">
      <c r="A2612" s="40">
        <v>2353.0</v>
      </c>
      <c r="B2612" s="28" t="s">
        <v>6632</v>
      </c>
      <c r="C2612" s="41"/>
      <c r="D2612" s="42">
        <f t="array" ref="D2612">index(systems,match($A2612,INDEX(systems,0,1),),3)</f>
        <v>-41.634</v>
      </c>
      <c r="E2612" s="42">
        <f t="array" ref="E2612">index(systems,match($A2612,INDEX(systems,0,1),),4)</f>
        <v>322.555</v>
      </c>
      <c r="F2612" s="43" t="str">
        <f>IFERROR(__xludf.DUMMYFUNCTION("let(row, match($B2612&amp;if($C2612&lt;&gt;"""","" [""&amp;$C2612&amp;""]"",""""),index(nebulae,,2),0),join("","",iferror(round(index(nebulae,row,5)/2,3),1),iferror(round(index(nebulae,row,6)/2,3),1),0))"),"1,1,0")</f>
        <v>1,1,0</v>
      </c>
      <c r="G2612" s="44" t="s">
        <v>6633</v>
      </c>
      <c r="H2612" s="45">
        <f t="array" ref="H2612">let(systemId,match(A2612,index(systems,0,1),),refSystemId,match($H$1,index(systems,0,1),),x,index(systems,systemId,3),y,index(systems,systemId,4),refX,index(systems,refSystemId,3),refY,index(systems,refSystemId,4),round(sqrt((x-refX)^2+(y-refY)^2),3))</f>
        <v>325.231</v>
      </c>
      <c r="I2612" s="46" t="s">
        <v>408</v>
      </c>
      <c r="J2612" s="46" t="s">
        <v>408</v>
      </c>
      <c r="K2612" s="46" t="s">
        <v>408</v>
      </c>
      <c r="L2612" s="46" t="s">
        <v>408</v>
      </c>
      <c r="M2612" s="47" t="s">
        <v>408</v>
      </c>
      <c r="N2612" s="28" t="s">
        <v>408</v>
      </c>
      <c r="O2612" s="41"/>
      <c r="P2612" s="48" t="s">
        <v>409</v>
      </c>
      <c r="Q2612" s="48" t="s">
        <v>409</v>
      </c>
      <c r="R2612" s="48" t="s">
        <v>409</v>
      </c>
      <c r="S2612" s="48" t="s">
        <v>409</v>
      </c>
      <c r="T2612" s="48" t="s">
        <v>409</v>
      </c>
      <c r="U2612" s="48" t="s">
        <v>409</v>
      </c>
      <c r="V2612" s="48" t="s">
        <v>409</v>
      </c>
      <c r="W2612" s="48" t="s">
        <v>409</v>
      </c>
      <c r="X2612" s="48" t="s">
        <v>409</v>
      </c>
      <c r="Y2612" s="48" t="s">
        <v>846</v>
      </c>
      <c r="Z2612" s="48" t="s">
        <v>409</v>
      </c>
      <c r="AA2612" s="48" t="s">
        <v>1494</v>
      </c>
      <c r="AB2612" s="48" t="s">
        <v>1494</v>
      </c>
      <c r="AC2612" s="48" t="s">
        <v>1494</v>
      </c>
      <c r="AD2612" s="48" t="s">
        <v>1494</v>
      </c>
      <c r="AE2612" s="48" t="s">
        <v>1494</v>
      </c>
      <c r="AF2612" s="48" t="s">
        <v>849</v>
      </c>
      <c r="AG2612" s="48" t="s">
        <v>849</v>
      </c>
      <c r="AH2612" s="48" t="s">
        <v>849</v>
      </c>
      <c r="AI2612" s="48" t="s">
        <v>849</v>
      </c>
      <c r="AJ2612" s="48" t="s">
        <v>849</v>
      </c>
      <c r="AK2612" s="48" t="s">
        <v>849</v>
      </c>
      <c r="AL2612" s="48" t="s">
        <v>849</v>
      </c>
      <c r="AM2612" s="48" t="s">
        <v>849</v>
      </c>
      <c r="AN2612" s="48" t="s">
        <v>849</v>
      </c>
      <c r="AO2612" s="48" t="s">
        <v>849</v>
      </c>
      <c r="AP2612" s="48" t="s">
        <v>849</v>
      </c>
      <c r="AQ2612" s="48" t="s">
        <v>849</v>
      </c>
      <c r="AR2612" s="48" t="s">
        <v>849</v>
      </c>
      <c r="AS2612" s="48" t="s">
        <v>849</v>
      </c>
      <c r="AT2612" s="48" t="s">
        <v>849</v>
      </c>
      <c r="AU2612" s="48" t="s">
        <v>849</v>
      </c>
      <c r="AV2612" s="48" t="s">
        <v>849</v>
      </c>
      <c r="AW2612" s="48" t="s">
        <v>849</v>
      </c>
      <c r="AX2612" s="48" t="s">
        <v>850</v>
      </c>
      <c r="AY2612" s="48" t="s">
        <v>850</v>
      </c>
      <c r="AZ2612" s="28" t="s">
        <v>850</v>
      </c>
    </row>
    <row r="2613" ht="15.75" customHeight="1">
      <c r="A2613" s="40">
        <v>2354.0</v>
      </c>
      <c r="B2613" s="28" t="s">
        <v>6634</v>
      </c>
      <c r="C2613" s="41"/>
      <c r="D2613" s="42">
        <f t="array" ref="D2613">index(systems,match($A2613,INDEX(systems,0,1),),3)</f>
        <v>-31.803</v>
      </c>
      <c r="E2613" s="42">
        <f t="array" ref="E2613">index(systems,match($A2613,INDEX(systems,0,1),),4)</f>
        <v>55.527</v>
      </c>
      <c r="F2613" s="43" t="str">
        <f>IFERROR(__xludf.DUMMYFUNCTION("let(row, match($B2613&amp;if($C2613&lt;&gt;"""","" [""&amp;$C2613&amp;""]"",""""),index(nebulae,,2),0),join("","",iferror(round(index(nebulae,row,5)/2,3),1),iferror(round(index(nebulae,row,6)/2,3),1),0))"),"1,1,0")</f>
        <v>1,1,0</v>
      </c>
      <c r="G2613" s="44" t="s">
        <v>6635</v>
      </c>
      <c r="H2613" s="45">
        <f t="array" ref="H2613">let(systemId,match(A2613,index(systems,0,1),),refSystemId,match($H$1,index(systems,0,1),),x,index(systems,systemId,3),y,index(systems,systemId,4),refX,index(systems,refSystemId,3),refY,index(systems,refSystemId,4),round(sqrt((x-refX)^2+(y-refY)^2),3))</f>
        <v>63.99</v>
      </c>
      <c r="I2613" s="46" t="s">
        <v>418</v>
      </c>
      <c r="J2613" s="53"/>
      <c r="K2613" s="46" t="s">
        <v>523</v>
      </c>
      <c r="L2613" s="46" t="s">
        <v>523</v>
      </c>
      <c r="M2613" s="47" t="s">
        <v>524</v>
      </c>
      <c r="N2613" s="28" t="s">
        <v>641</v>
      </c>
      <c r="O2613" s="48" t="s">
        <v>641</v>
      </c>
      <c r="P2613" s="48" t="s">
        <v>641</v>
      </c>
      <c r="Q2613" s="48" t="s">
        <v>641</v>
      </c>
      <c r="R2613" s="48" t="s">
        <v>641</v>
      </c>
      <c r="S2613" s="48" t="s">
        <v>641</v>
      </c>
      <c r="T2613" s="48" t="s">
        <v>641</v>
      </c>
      <c r="U2613" s="52" t="s">
        <v>641</v>
      </c>
      <c r="V2613" s="52" t="s">
        <v>641</v>
      </c>
      <c r="W2613" s="48" t="s">
        <v>641</v>
      </c>
      <c r="X2613" s="52" t="s">
        <v>641</v>
      </c>
      <c r="Y2613" s="48" t="s">
        <v>641</v>
      </c>
      <c r="Z2613" s="48" t="s">
        <v>886</v>
      </c>
      <c r="AA2613" s="48" t="s">
        <v>886</v>
      </c>
      <c r="AB2613" s="48" t="s">
        <v>886</v>
      </c>
      <c r="AC2613" s="48" t="s">
        <v>886</v>
      </c>
      <c r="AD2613" s="48" t="s">
        <v>886</v>
      </c>
      <c r="AE2613" s="48" t="s">
        <v>886</v>
      </c>
      <c r="AF2613" s="48" t="s">
        <v>886</v>
      </c>
      <c r="AG2613" s="48" t="s">
        <v>886</v>
      </c>
      <c r="AH2613" s="48" t="s">
        <v>886</v>
      </c>
      <c r="AI2613" s="48" t="s">
        <v>886</v>
      </c>
      <c r="AJ2613" s="48" t="s">
        <v>886</v>
      </c>
      <c r="AK2613" s="48" t="s">
        <v>886</v>
      </c>
      <c r="AL2613" s="48" t="s">
        <v>886</v>
      </c>
      <c r="AM2613" s="48" t="s">
        <v>886</v>
      </c>
      <c r="AN2613" s="48" t="s">
        <v>886</v>
      </c>
      <c r="AO2613" s="48" t="s">
        <v>886</v>
      </c>
      <c r="AP2613" s="48" t="s">
        <v>886</v>
      </c>
      <c r="AQ2613" s="48" t="s">
        <v>516</v>
      </c>
      <c r="AR2613" s="48" t="s">
        <v>517</v>
      </c>
      <c r="AS2613" s="52" t="s">
        <v>833</v>
      </c>
      <c r="AT2613" s="52" t="s">
        <v>833</v>
      </c>
      <c r="AU2613" s="52" t="s">
        <v>833</v>
      </c>
      <c r="AV2613" s="52" t="s">
        <v>833</v>
      </c>
      <c r="AW2613" s="48" t="s">
        <v>418</v>
      </c>
      <c r="AX2613" s="48" t="s">
        <v>417</v>
      </c>
      <c r="AY2613" s="48" t="s">
        <v>417</v>
      </c>
      <c r="AZ2613" s="51" t="s">
        <v>418</v>
      </c>
    </row>
    <row r="2614" ht="15.75" customHeight="1">
      <c r="A2614" s="40">
        <v>2355.0</v>
      </c>
      <c r="B2614" s="28" t="s">
        <v>6636</v>
      </c>
      <c r="C2614" s="41"/>
      <c r="D2614" s="42">
        <f t="array" ref="D2614">index(systems,match($A2614,INDEX(systems,0,1),),3)</f>
        <v>-158.204</v>
      </c>
      <c r="E2614" s="42">
        <f t="array" ref="E2614">index(systems,match($A2614,INDEX(systems,0,1),),4)</f>
        <v>-307.697</v>
      </c>
      <c r="F2614" s="43" t="str">
        <f>IFERROR(__xludf.DUMMYFUNCTION("let(row, match($B2614&amp;if($C2614&lt;&gt;"""","" [""&amp;$C2614&amp;""]"",""""),index(nebulae,,2),0),join("","",iferror(round(index(nebulae,row,5)/2,3),1),iferror(round(index(nebulae,row,6)/2,3),1),0))"),"1,1,0")</f>
        <v>1,1,0</v>
      </c>
      <c r="G2614" s="44" t="s">
        <v>6637</v>
      </c>
      <c r="H2614" s="45">
        <f t="array" ref="H2614">let(systemId,match(A2614,index(systems,0,1),),refSystemId,match($H$1,index(systems,0,1),),x,index(systems,systemId,3),y,index(systems,systemId,4),refX,index(systems,refSystemId,3),refY,index(systems,refSystemId,4),round(sqrt((x-refX)^2+(y-refY)^2),3))</f>
        <v>345.985</v>
      </c>
      <c r="I2614" s="28" t="s">
        <v>408</v>
      </c>
      <c r="J2614" s="48" t="s">
        <v>408</v>
      </c>
      <c r="K2614" s="48" t="s">
        <v>408</v>
      </c>
      <c r="L2614" s="47" t="s">
        <v>408</v>
      </c>
      <c r="M2614" s="46" t="s">
        <v>408</v>
      </c>
      <c r="N2614" s="28" t="s">
        <v>408</v>
      </c>
      <c r="O2614" s="41"/>
      <c r="P2614" s="48" t="s">
        <v>560</v>
      </c>
      <c r="Q2614" s="48" t="s">
        <v>560</v>
      </c>
      <c r="R2614" s="48" t="s">
        <v>560</v>
      </c>
      <c r="S2614" s="48" t="s">
        <v>560</v>
      </c>
      <c r="T2614" s="48" t="s">
        <v>560</v>
      </c>
      <c r="U2614" s="48" t="s">
        <v>560</v>
      </c>
      <c r="V2614" s="48" t="s">
        <v>560</v>
      </c>
      <c r="W2614" s="48" t="s">
        <v>560</v>
      </c>
      <c r="X2614" s="48" t="s">
        <v>560</v>
      </c>
      <c r="Y2614" s="48" t="s">
        <v>560</v>
      </c>
      <c r="Z2614" s="48" t="s">
        <v>560</v>
      </c>
      <c r="AA2614" s="48" t="s">
        <v>560</v>
      </c>
      <c r="AB2614" s="48" t="s">
        <v>560</v>
      </c>
      <c r="AC2614" s="48" t="s">
        <v>560</v>
      </c>
      <c r="AD2614" s="48" t="s">
        <v>560</v>
      </c>
      <c r="AE2614" s="48" t="s">
        <v>560</v>
      </c>
      <c r="AF2614" s="48" t="s">
        <v>560</v>
      </c>
      <c r="AG2614" s="48" t="s">
        <v>560</v>
      </c>
      <c r="AH2614" s="48" t="s">
        <v>560</v>
      </c>
      <c r="AI2614" s="48" t="s">
        <v>560</v>
      </c>
      <c r="AJ2614" s="48" t="s">
        <v>560</v>
      </c>
      <c r="AK2614" s="48" t="s">
        <v>560</v>
      </c>
      <c r="AL2614" s="48" t="s">
        <v>560</v>
      </c>
      <c r="AM2614" s="48" t="s">
        <v>560</v>
      </c>
      <c r="AN2614" s="48" t="s">
        <v>560</v>
      </c>
      <c r="AO2614" s="48" t="s">
        <v>560</v>
      </c>
      <c r="AP2614" s="48" t="s">
        <v>560</v>
      </c>
      <c r="AQ2614" s="48" t="s">
        <v>560</v>
      </c>
      <c r="AR2614" s="48" t="s">
        <v>560</v>
      </c>
      <c r="AS2614" s="48" t="s">
        <v>418</v>
      </c>
      <c r="AT2614" s="48" t="s">
        <v>418</v>
      </c>
      <c r="AU2614" s="48" t="s">
        <v>418</v>
      </c>
      <c r="AV2614" s="48" t="s">
        <v>418</v>
      </c>
      <c r="AW2614" s="48" t="s">
        <v>418</v>
      </c>
      <c r="AX2614" s="48" t="s">
        <v>418</v>
      </c>
      <c r="AY2614" s="48" t="s">
        <v>969</v>
      </c>
      <c r="AZ2614" s="28" t="s">
        <v>969</v>
      </c>
    </row>
    <row r="2615" ht="15.75" customHeight="1">
      <c r="A2615" s="40">
        <v>2356.0</v>
      </c>
      <c r="B2615" s="28" t="s">
        <v>6638</v>
      </c>
      <c r="C2615" s="41"/>
      <c r="D2615" s="42">
        <f t="array" ref="D2615">index(systems,match($A2615,INDEX(systems,0,1),),3)</f>
        <v>-57.009</v>
      </c>
      <c r="E2615" s="42">
        <f t="array" ref="E2615">index(systems,match($A2615,INDEX(systems,0,1),),4)</f>
        <v>51.376</v>
      </c>
      <c r="F2615" s="43" t="str">
        <f>IFERROR(__xludf.DUMMYFUNCTION("let(row, match($B2615&amp;if($C2615&lt;&gt;"""","" [""&amp;$C2615&amp;""]"",""""),index(nebulae,,2),0),join("","",iferror(round(index(nebulae,row,5)/2,3),1),iferror(round(index(nebulae,row,6)/2,3),1),0))"),"1,1,0")</f>
        <v>1,1,0</v>
      </c>
      <c r="G2615" s="44" t="s">
        <v>6639</v>
      </c>
      <c r="H2615" s="45">
        <f t="array" ref="H2615">let(systemId,match(A2615,index(systems,0,1),),refSystemId,match($H$1,index(systems,0,1),),x,index(systems,systemId,3),y,index(systems,systemId,4),refX,index(systems,refSystemId,3),refY,index(systems,refSystemId,4),round(sqrt((x-refX)^2+(y-refY)^2),3))</f>
        <v>76.743</v>
      </c>
      <c r="I2615" s="46" t="s">
        <v>418</v>
      </c>
      <c r="J2615" s="46" t="s">
        <v>6640</v>
      </c>
      <c r="K2615" s="46" t="s">
        <v>6640</v>
      </c>
      <c r="L2615" s="28" t="s">
        <v>6640</v>
      </c>
      <c r="M2615" s="48" t="s">
        <v>6641</v>
      </c>
      <c r="N2615" s="28" t="s">
        <v>6642</v>
      </c>
      <c r="O2615" s="48" t="s">
        <v>6642</v>
      </c>
      <c r="P2615" s="48" t="s">
        <v>6642</v>
      </c>
      <c r="Q2615" s="48" t="s">
        <v>6642</v>
      </c>
      <c r="R2615" s="48" t="s">
        <v>6642</v>
      </c>
      <c r="S2615" s="48" t="s">
        <v>6642</v>
      </c>
      <c r="T2615" s="48" t="s">
        <v>6642</v>
      </c>
      <c r="U2615" s="48" t="s">
        <v>6642</v>
      </c>
      <c r="V2615" s="48" t="s">
        <v>6642</v>
      </c>
      <c r="W2615" s="48" t="s">
        <v>6642</v>
      </c>
      <c r="X2615" s="48" t="s">
        <v>6642</v>
      </c>
      <c r="Y2615" s="48" t="s">
        <v>6642</v>
      </c>
      <c r="Z2615" s="48" t="s">
        <v>6642</v>
      </c>
      <c r="AA2615" s="48" t="s">
        <v>6643</v>
      </c>
      <c r="AB2615" s="48" t="s">
        <v>6643</v>
      </c>
      <c r="AC2615" s="48" t="s">
        <v>6643</v>
      </c>
      <c r="AD2615" s="48" t="s">
        <v>6643</v>
      </c>
      <c r="AE2615" s="48" t="s">
        <v>6643</v>
      </c>
      <c r="AF2615" s="48" t="s">
        <v>6643</v>
      </c>
      <c r="AG2615" s="48" t="s">
        <v>6643</v>
      </c>
      <c r="AH2615" s="48" t="s">
        <v>6644</v>
      </c>
      <c r="AI2615" s="48" t="s">
        <v>6645</v>
      </c>
      <c r="AJ2615" s="48" t="s">
        <v>6645</v>
      </c>
      <c r="AK2615" s="48" t="s">
        <v>6645</v>
      </c>
      <c r="AL2615" s="48" t="s">
        <v>6645</v>
      </c>
      <c r="AM2615" s="48" t="s">
        <v>6645</v>
      </c>
      <c r="AN2615" s="48" t="s">
        <v>6645</v>
      </c>
      <c r="AO2615" s="48" t="s">
        <v>6645</v>
      </c>
      <c r="AP2615" s="48" t="s">
        <v>6645</v>
      </c>
      <c r="AQ2615" s="48" t="s">
        <v>6645</v>
      </c>
      <c r="AR2615" s="48" t="s">
        <v>6645</v>
      </c>
      <c r="AS2615" s="48" t="s">
        <v>6646</v>
      </c>
      <c r="AT2615" s="48" t="s">
        <v>6646</v>
      </c>
      <c r="AU2615" s="48" t="s">
        <v>6646</v>
      </c>
      <c r="AV2615" s="48" t="s">
        <v>6646</v>
      </c>
      <c r="AW2615" s="48" t="s">
        <v>417</v>
      </c>
      <c r="AX2615" s="48" t="s">
        <v>417</v>
      </c>
      <c r="AY2615" s="48" t="s">
        <v>605</v>
      </c>
      <c r="AZ2615" s="51" t="s">
        <v>3203</v>
      </c>
    </row>
    <row r="2616" ht="15.75" customHeight="1">
      <c r="A2616" s="40">
        <v>2357.0</v>
      </c>
      <c r="B2616" s="28" t="s">
        <v>6647</v>
      </c>
      <c r="C2616" s="41"/>
      <c r="D2616" s="42">
        <f t="array" ref="D2616">index(systems,match($A2616,INDEX(systems,0,1),),3)</f>
        <v>325.957</v>
      </c>
      <c r="E2616" s="42">
        <f t="array" ref="E2616">index(systems,match($A2616,INDEX(systems,0,1),),4)</f>
        <v>393.123</v>
      </c>
      <c r="F2616" s="43" t="str">
        <f>IFERROR(__xludf.DUMMYFUNCTION("let(row, match($B2616&amp;if($C2616&lt;&gt;"""","" [""&amp;$C2616&amp;""]"",""""),index(nebulae,,2),0),join("","",iferror(round(index(nebulae,row,5)/2,3),1),iferror(round(index(nebulae,row,6)/2,3),1),0))"),"1,1,0")</f>
        <v>1,1,0</v>
      </c>
      <c r="G2616" s="44" t="s">
        <v>6648</v>
      </c>
      <c r="H2616" s="45">
        <f t="array" ref="H2616">let(systemId,match(A2616,index(systems,0,1),),refSystemId,match($H$1,index(systems,0,1),),x,index(systems,systemId,3),y,index(systems,systemId,4),refX,index(systems,refSystemId,3),refY,index(systems,refSystemId,4),round(sqrt((x-refX)^2+(y-refY)^2),3))</f>
        <v>510.68</v>
      </c>
      <c r="I2616" s="62" t="s">
        <v>408</v>
      </c>
      <c r="J2616" s="62" t="s">
        <v>408</v>
      </c>
      <c r="K2616" s="62" t="s">
        <v>408</v>
      </c>
      <c r="L2616" s="53"/>
      <c r="M2616" s="53"/>
      <c r="N2616" s="49" t="s">
        <v>571</v>
      </c>
      <c r="O2616" s="52" t="s">
        <v>571</v>
      </c>
      <c r="P2616" s="52" t="s">
        <v>571</v>
      </c>
      <c r="Q2616" s="52" t="s">
        <v>571</v>
      </c>
      <c r="R2616" s="52" t="s">
        <v>571</v>
      </c>
      <c r="S2616" s="48" t="s">
        <v>571</v>
      </c>
      <c r="T2616" s="52" t="s">
        <v>571</v>
      </c>
      <c r="U2616" s="52" t="s">
        <v>571</v>
      </c>
      <c r="V2616" s="52" t="s">
        <v>571</v>
      </c>
      <c r="W2616" s="48" t="s">
        <v>571</v>
      </c>
      <c r="X2616" s="52" t="s">
        <v>571</v>
      </c>
      <c r="Y2616" s="48" t="s">
        <v>572</v>
      </c>
      <c r="Z2616" s="48" t="s">
        <v>572</v>
      </c>
      <c r="AA2616" s="48" t="s">
        <v>572</v>
      </c>
      <c r="AB2616" s="48" t="s">
        <v>572</v>
      </c>
      <c r="AC2616" s="48" t="s">
        <v>572</v>
      </c>
      <c r="AD2616" s="48" t="s">
        <v>572</v>
      </c>
      <c r="AE2616" s="48" t="s">
        <v>572</v>
      </c>
      <c r="AF2616" s="48" t="s">
        <v>572</v>
      </c>
      <c r="AG2616" s="48" t="s">
        <v>572</v>
      </c>
      <c r="AH2616" s="48" t="s">
        <v>572</v>
      </c>
      <c r="AI2616" s="48" t="s">
        <v>572</v>
      </c>
      <c r="AJ2616" s="48" t="s">
        <v>572</v>
      </c>
      <c r="AK2616" s="48" t="s">
        <v>572</v>
      </c>
      <c r="AL2616" s="48" t="s">
        <v>572</v>
      </c>
      <c r="AM2616" s="48" t="s">
        <v>572</v>
      </c>
      <c r="AN2616" s="48" t="s">
        <v>572</v>
      </c>
      <c r="AO2616" s="48" t="s">
        <v>572</v>
      </c>
      <c r="AP2616" s="48" t="s">
        <v>572</v>
      </c>
      <c r="AQ2616" s="48" t="s">
        <v>572</v>
      </c>
      <c r="AR2616" s="48" t="s">
        <v>572</v>
      </c>
      <c r="AS2616" s="48" t="s">
        <v>572</v>
      </c>
      <c r="AT2616" s="48" t="s">
        <v>572</v>
      </c>
      <c r="AU2616" s="48" t="s">
        <v>572</v>
      </c>
      <c r="AV2616" s="48" t="s">
        <v>572</v>
      </c>
      <c r="AW2616" s="48" t="s">
        <v>572</v>
      </c>
      <c r="AX2616" s="48" t="s">
        <v>572</v>
      </c>
      <c r="AY2616" s="48" t="s">
        <v>572</v>
      </c>
      <c r="AZ2616" s="28" t="s">
        <v>572</v>
      </c>
    </row>
    <row r="2617" ht="15.75" customHeight="1">
      <c r="A2617" s="40">
        <v>2358.0</v>
      </c>
      <c r="B2617" s="28" t="s">
        <v>6649</v>
      </c>
      <c r="C2617" s="41"/>
      <c r="D2617" s="42">
        <f t="array" ref="D2617">index(systems,match($A2617,INDEX(systems,0,1),),3)</f>
        <v>-475.363</v>
      </c>
      <c r="E2617" s="42">
        <f t="array" ref="E2617">index(systems,match($A2617,INDEX(systems,0,1),),4)</f>
        <v>216.569</v>
      </c>
      <c r="F2617" s="43" t="str">
        <f>IFERROR(__xludf.DUMMYFUNCTION("let(row, match($B2617&amp;if($C2617&lt;&gt;"""","" [""&amp;$C2617&amp;""]"",""""),index(nebulae,,2),0),join("","",iferror(round(index(nebulae,row,5)/2,3),1),iferror(round(index(nebulae,row,6)/2,3),1),0))"),"1,1,0")</f>
        <v>1,1,0</v>
      </c>
      <c r="G2617" s="44" t="s">
        <v>6650</v>
      </c>
      <c r="H2617" s="45">
        <f t="array" ref="H2617">let(systemId,match(A2617,index(systems,0,1),),refSystemId,match($H$1,index(systems,0,1),),x,index(systems,systemId,3),y,index(systems,systemId,4),refX,index(systems,refSystemId,3),refY,index(systems,refSystemId,4),round(sqrt((x-refX)^2+(y-refY)^2),3))</f>
        <v>522.372</v>
      </c>
      <c r="I2617" s="53"/>
      <c r="J2617" s="53"/>
      <c r="K2617" s="53"/>
      <c r="L2617" s="53"/>
      <c r="M2617" s="53"/>
      <c r="N2617" s="28" t="s">
        <v>461</v>
      </c>
      <c r="O2617" s="48" t="s">
        <v>461</v>
      </c>
      <c r="P2617" s="48" t="s">
        <v>461</v>
      </c>
      <c r="Q2617" s="48" t="s">
        <v>461</v>
      </c>
      <c r="R2617" s="48" t="s">
        <v>461</v>
      </c>
      <c r="S2617" s="48" t="s">
        <v>418</v>
      </c>
      <c r="T2617" s="48" t="s">
        <v>418</v>
      </c>
      <c r="U2617" s="48" t="s">
        <v>418</v>
      </c>
      <c r="V2617" s="48" t="s">
        <v>418</v>
      </c>
      <c r="W2617" s="48" t="s">
        <v>418</v>
      </c>
      <c r="X2617" s="48" t="s">
        <v>422</v>
      </c>
      <c r="Y2617" s="48" t="s">
        <v>418</v>
      </c>
      <c r="Z2617" s="48" t="s">
        <v>418</v>
      </c>
      <c r="AA2617" s="48" t="s">
        <v>418</v>
      </c>
      <c r="AB2617" s="48" t="s">
        <v>473</v>
      </c>
      <c r="AC2617" s="48" t="s">
        <v>473</v>
      </c>
      <c r="AD2617" s="48" t="s">
        <v>473</v>
      </c>
      <c r="AE2617" s="48" t="s">
        <v>473</v>
      </c>
      <c r="AF2617" s="48" t="s">
        <v>473</v>
      </c>
      <c r="AG2617" s="48" t="s">
        <v>473</v>
      </c>
      <c r="AH2617" s="48" t="s">
        <v>473</v>
      </c>
      <c r="AI2617" s="48" t="s">
        <v>473</v>
      </c>
      <c r="AJ2617" s="48" t="s">
        <v>473</v>
      </c>
      <c r="AK2617" s="48" t="s">
        <v>473</v>
      </c>
      <c r="AL2617" s="48" t="s">
        <v>473</v>
      </c>
      <c r="AM2617" s="48" t="s">
        <v>473</v>
      </c>
      <c r="AN2617" s="48" t="s">
        <v>473</v>
      </c>
      <c r="AO2617" s="48" t="s">
        <v>473</v>
      </c>
      <c r="AP2617" s="48" t="s">
        <v>473</v>
      </c>
      <c r="AQ2617" s="48" t="s">
        <v>473</v>
      </c>
      <c r="AR2617" s="48" t="s">
        <v>473</v>
      </c>
      <c r="AS2617" s="48" t="s">
        <v>473</v>
      </c>
      <c r="AT2617" s="48" t="s">
        <v>473</v>
      </c>
      <c r="AU2617" s="48" t="s">
        <v>473</v>
      </c>
      <c r="AV2617" s="48" t="s">
        <v>418</v>
      </c>
      <c r="AW2617" s="48" t="s">
        <v>418</v>
      </c>
      <c r="AX2617" s="48" t="s">
        <v>418</v>
      </c>
      <c r="AY2617" s="48" t="s">
        <v>418</v>
      </c>
      <c r="AZ2617" s="49" t="s">
        <v>418</v>
      </c>
    </row>
    <row r="2618" ht="15.75" customHeight="1">
      <c r="A2618" s="40">
        <v>2359.0</v>
      </c>
      <c r="B2618" s="28" t="s">
        <v>6651</v>
      </c>
      <c r="C2618" s="41"/>
      <c r="D2618" s="42">
        <f t="array" ref="D2618">index(systems,match($A2618,INDEX(systems,0,1),),3)</f>
        <v>58.154</v>
      </c>
      <c r="E2618" s="42">
        <f t="array" ref="E2618">index(systems,match($A2618,INDEX(systems,0,1),),4)</f>
        <v>-52.26</v>
      </c>
      <c r="F2618" s="43" t="str">
        <f>IFERROR(__xludf.DUMMYFUNCTION("let(row, match($B2618&amp;if($C2618&lt;&gt;"""","" [""&amp;$C2618&amp;""]"",""""),index(nebulae,,2),0),join("","",iferror(round(index(nebulae,row,5)/2,3),1),iferror(round(index(nebulae,row,6)/2,3),1),0))"),"1,1,0")</f>
        <v>1,1,0</v>
      </c>
      <c r="G2618" s="44" t="s">
        <v>6652</v>
      </c>
      <c r="H2618" s="45">
        <f t="array" ref="H2618">let(systemId,match(A2618,index(systems,0,1),),refSystemId,match($H$1,index(systems,0,1),),x,index(systems,systemId,3),y,index(systems,systemId,4),refX,index(systems,refSystemId,3),refY,index(systems,refSystemId,4),round(sqrt((x-refX)^2+(y-refY)^2),3))</f>
        <v>78.186</v>
      </c>
      <c r="I2618" s="53"/>
      <c r="J2618" s="53"/>
      <c r="K2618" s="53"/>
      <c r="L2618" s="53"/>
      <c r="M2618" s="46" t="s">
        <v>807</v>
      </c>
      <c r="N2618" s="28" t="s">
        <v>512</v>
      </c>
      <c r="O2618" s="48" t="s">
        <v>512</v>
      </c>
      <c r="P2618" s="48" t="s">
        <v>512</v>
      </c>
      <c r="Q2618" s="48" t="s">
        <v>512</v>
      </c>
      <c r="R2618" s="48" t="s">
        <v>510</v>
      </c>
      <c r="S2618" s="48" t="s">
        <v>512</v>
      </c>
      <c r="T2618" s="48" t="s">
        <v>541</v>
      </c>
      <c r="U2618" s="48" t="s">
        <v>520</v>
      </c>
      <c r="V2618" s="48" t="s">
        <v>520</v>
      </c>
      <c r="W2618" s="48" t="s">
        <v>520</v>
      </c>
      <c r="X2618" s="48" t="s">
        <v>520</v>
      </c>
      <c r="Y2618" s="48" t="s">
        <v>520</v>
      </c>
      <c r="Z2618" s="48" t="s">
        <v>537</v>
      </c>
      <c r="AA2618" s="48" t="s">
        <v>538</v>
      </c>
      <c r="AB2618" s="48" t="s">
        <v>538</v>
      </c>
      <c r="AC2618" s="48" t="s">
        <v>538</v>
      </c>
      <c r="AD2618" s="48" t="s">
        <v>538</v>
      </c>
      <c r="AE2618" s="48" t="s">
        <v>538</v>
      </c>
      <c r="AF2618" s="48" t="s">
        <v>538</v>
      </c>
      <c r="AG2618" s="48" t="s">
        <v>538</v>
      </c>
      <c r="AH2618" s="48" t="s">
        <v>808</v>
      </c>
      <c r="AI2618" s="48" t="s">
        <v>808</v>
      </c>
      <c r="AJ2618" s="48" t="s">
        <v>808</v>
      </c>
      <c r="AK2618" s="48" t="s">
        <v>808</v>
      </c>
      <c r="AL2618" s="48" t="s">
        <v>808</v>
      </c>
      <c r="AM2618" s="48" t="s">
        <v>808</v>
      </c>
      <c r="AN2618" s="48" t="s">
        <v>808</v>
      </c>
      <c r="AO2618" s="48" t="s">
        <v>502</v>
      </c>
      <c r="AP2618" s="48" t="s">
        <v>502</v>
      </c>
      <c r="AQ2618" s="48" t="s">
        <v>516</v>
      </c>
      <c r="AR2618" s="48" t="s">
        <v>517</v>
      </c>
      <c r="AS2618" s="48" t="s">
        <v>518</v>
      </c>
      <c r="AT2618" s="48" t="s">
        <v>518</v>
      </c>
      <c r="AU2618" s="48" t="s">
        <v>518</v>
      </c>
      <c r="AV2618" s="48" t="s">
        <v>518</v>
      </c>
      <c r="AW2618" s="48" t="s">
        <v>418</v>
      </c>
      <c r="AX2618" s="48" t="s">
        <v>536</v>
      </c>
      <c r="AY2618" s="48" t="s">
        <v>767</v>
      </c>
      <c r="AZ2618" s="28" t="s">
        <v>767</v>
      </c>
    </row>
    <row r="2619" ht="15.75" customHeight="1">
      <c r="A2619" s="40">
        <v>3081.0</v>
      </c>
      <c r="B2619" s="28" t="s">
        <v>6653</v>
      </c>
      <c r="C2619" s="28" t="s">
        <v>6654</v>
      </c>
      <c r="D2619" s="42">
        <f t="array" ref="D2619">index(systems,match($A2619,INDEX(systems,0,1),),3)</f>
        <v>852.93</v>
      </c>
      <c r="E2619" s="42">
        <f t="array" ref="E2619">index(systems,match($A2619,INDEX(systems,0,1),),4)</f>
        <v>538.756</v>
      </c>
      <c r="F2619" s="43" t="str">
        <f>IFERROR(__xludf.DUMMYFUNCTION("let(row, match($B2619&amp;if($C2619&lt;&gt;"""","" [""&amp;$C2619&amp;""]"",""""),index(nebulae,,2),0),join("","",iferror(round(index(nebulae,row,5)/2,3),1),iferror(round(index(nebulae,row,6)/2,3),1),0))"),"1,1,0")</f>
        <v>1,1,0</v>
      </c>
      <c r="G2619" s="44" t="s">
        <v>6655</v>
      </c>
      <c r="H2619" s="45">
        <f t="array" ref="H2619">let(systemId,match(A2619,index(systems,0,1),),refSystemId,match($H$1,index(systems,0,1),),x,index(systems,systemId,3),y,index(systems,systemId,4),refX,index(systems,refSystemId,3),refY,index(systems,refSystemId,4),round(sqrt((x-refX)^2+(y-refY)^2),3))</f>
        <v>1008.835</v>
      </c>
      <c r="I2619" s="55"/>
      <c r="J2619" s="55"/>
      <c r="K2619" s="55"/>
      <c r="L2619" s="55"/>
      <c r="M2619" s="55"/>
      <c r="N2619" s="55"/>
      <c r="O2619" s="55"/>
      <c r="P2619" s="56" t="s">
        <v>408</v>
      </c>
      <c r="Q2619" s="56" t="s">
        <v>408</v>
      </c>
      <c r="R2619" s="56" t="s">
        <v>408</v>
      </c>
      <c r="S2619" s="56" t="s">
        <v>408</v>
      </c>
      <c r="T2619" s="56" t="s">
        <v>408</v>
      </c>
      <c r="U2619" s="56" t="s">
        <v>408</v>
      </c>
      <c r="V2619" s="56" t="s">
        <v>408</v>
      </c>
      <c r="W2619" s="56" t="s">
        <v>408</v>
      </c>
      <c r="X2619" s="56" t="s">
        <v>408</v>
      </c>
      <c r="Y2619" s="56" t="s">
        <v>408</v>
      </c>
      <c r="Z2619" s="56" t="s">
        <v>408</v>
      </c>
      <c r="AA2619" s="56" t="s">
        <v>408</v>
      </c>
      <c r="AB2619" s="56" t="s">
        <v>408</v>
      </c>
      <c r="AC2619" s="56" t="s">
        <v>408</v>
      </c>
      <c r="AD2619" s="56" t="s">
        <v>408</v>
      </c>
      <c r="AE2619" s="56" t="s">
        <v>408</v>
      </c>
      <c r="AF2619" s="56" t="s">
        <v>408</v>
      </c>
      <c r="AG2619" s="56" t="s">
        <v>408</v>
      </c>
      <c r="AH2619" s="56" t="s">
        <v>408</v>
      </c>
      <c r="AI2619" s="56" t="s">
        <v>408</v>
      </c>
      <c r="AJ2619" s="56" t="s">
        <v>408</v>
      </c>
      <c r="AK2619" s="56" t="s">
        <v>408</v>
      </c>
      <c r="AL2619" s="56" t="s">
        <v>408</v>
      </c>
      <c r="AM2619" s="56" t="s">
        <v>408</v>
      </c>
      <c r="AN2619" s="56" t="s">
        <v>408</v>
      </c>
      <c r="AO2619" s="56" t="s">
        <v>408</v>
      </c>
      <c r="AP2619" s="56" t="s">
        <v>408</v>
      </c>
      <c r="AQ2619" s="56" t="s">
        <v>408</v>
      </c>
      <c r="AR2619" s="56" t="s">
        <v>3912</v>
      </c>
      <c r="AS2619" s="56" t="s">
        <v>3912</v>
      </c>
      <c r="AT2619" s="56" t="s">
        <v>3912</v>
      </c>
      <c r="AU2619" s="51" t="s">
        <v>3912</v>
      </c>
      <c r="AV2619" s="55"/>
      <c r="AW2619" s="55"/>
      <c r="AX2619" s="55"/>
      <c r="AY2619" s="55"/>
      <c r="AZ2619" s="55"/>
    </row>
    <row r="2620" ht="15.75" customHeight="1">
      <c r="A2620" s="40">
        <v>3083.0</v>
      </c>
      <c r="B2620" s="28" t="s">
        <v>6656</v>
      </c>
      <c r="C2620" s="28" t="s">
        <v>6657</v>
      </c>
      <c r="D2620" s="42">
        <f t="array" ref="D2620">index(systems,match($A2620,INDEX(systems,0,1),),3)</f>
        <v>801.741</v>
      </c>
      <c r="E2620" s="42">
        <f t="array" ref="E2620">index(systems,match($A2620,INDEX(systems,0,1),),4)</f>
        <v>326.974</v>
      </c>
      <c r="F2620" s="43" t="str">
        <f>IFERROR(__xludf.DUMMYFUNCTION("let(row, match($B2620&amp;if($C2620&lt;&gt;"""","" [""&amp;$C2620&amp;""]"",""""),index(nebulae,,2),0),join("","",iferror(round(index(nebulae,row,5)/2,3),1),iferror(round(index(nebulae,row,6)/2,3),1),0))"),"1,1,0")</f>
        <v>1,1,0</v>
      </c>
      <c r="G2620" s="44" t="s">
        <v>6658</v>
      </c>
      <c r="H2620" s="45">
        <f t="array" ref="H2620">let(systemId,match(A2620,index(systems,0,1),),refSystemId,match($H$1,index(systems,0,1),),x,index(systems,systemId,3),y,index(systems,systemId,4),refX,index(systems,refSystemId,3),refY,index(systems,refSystemId,4),round(sqrt((x-refX)^2+(y-refY)^2),3))</f>
        <v>865.853</v>
      </c>
      <c r="I2620" s="55"/>
      <c r="J2620" s="55"/>
      <c r="K2620" s="55"/>
      <c r="L2620" s="55"/>
      <c r="M2620" s="55"/>
      <c r="N2620" s="55"/>
      <c r="O2620" s="55"/>
      <c r="P2620" s="48" t="s">
        <v>933</v>
      </c>
      <c r="Q2620" s="48" t="s">
        <v>933</v>
      </c>
      <c r="R2620" s="48" t="s">
        <v>933</v>
      </c>
      <c r="S2620" s="56" t="s">
        <v>422</v>
      </c>
      <c r="T2620" s="56" t="s">
        <v>422</v>
      </c>
      <c r="U2620" s="56" t="s">
        <v>422</v>
      </c>
      <c r="V2620" s="56" t="s">
        <v>422</v>
      </c>
      <c r="W2620" s="56" t="s">
        <v>422</v>
      </c>
      <c r="X2620" s="56" t="s">
        <v>422</v>
      </c>
      <c r="Y2620" s="56" t="s">
        <v>3912</v>
      </c>
      <c r="Z2620" s="56" t="s">
        <v>3912</v>
      </c>
      <c r="AA2620" s="56" t="s">
        <v>3912</v>
      </c>
      <c r="AB2620" s="56" t="s">
        <v>3912</v>
      </c>
      <c r="AC2620" s="56" t="s">
        <v>3912</v>
      </c>
      <c r="AD2620" s="56" t="s">
        <v>3912</v>
      </c>
      <c r="AE2620" s="56" t="s">
        <v>3912</v>
      </c>
      <c r="AF2620" s="56" t="s">
        <v>3912</v>
      </c>
      <c r="AG2620" s="56" t="s">
        <v>3912</v>
      </c>
      <c r="AH2620" s="56" t="s">
        <v>3912</v>
      </c>
      <c r="AI2620" s="56" t="s">
        <v>3912</v>
      </c>
      <c r="AJ2620" s="56" t="s">
        <v>3912</v>
      </c>
      <c r="AK2620" s="56" t="s">
        <v>3912</v>
      </c>
      <c r="AL2620" s="56" t="s">
        <v>3912</v>
      </c>
      <c r="AM2620" s="56" t="s">
        <v>3912</v>
      </c>
      <c r="AN2620" s="56" t="s">
        <v>3912</v>
      </c>
      <c r="AO2620" s="56" t="s">
        <v>3912</v>
      </c>
      <c r="AP2620" s="56" t="s">
        <v>3912</v>
      </c>
      <c r="AQ2620" s="56" t="s">
        <v>3912</v>
      </c>
      <c r="AR2620" s="56" t="s">
        <v>3912</v>
      </c>
      <c r="AS2620" s="56" t="s">
        <v>3912</v>
      </c>
      <c r="AT2620" s="56" t="s">
        <v>3912</v>
      </c>
      <c r="AU2620" s="51" t="s">
        <v>3912</v>
      </c>
      <c r="AV2620" s="55"/>
      <c r="AW2620" s="55"/>
      <c r="AX2620" s="55"/>
      <c r="AY2620" s="55"/>
      <c r="AZ2620" s="55"/>
    </row>
    <row r="2621" ht="15.75" customHeight="1">
      <c r="A2621" s="40">
        <v>2360.0</v>
      </c>
      <c r="B2621" s="28" t="s">
        <v>6659</v>
      </c>
      <c r="C2621" s="41"/>
      <c r="D2621" s="42">
        <f t="array" ref="D2621">index(systems,match($A2621,INDEX(systems,0,1),),3)</f>
        <v>51.693</v>
      </c>
      <c r="E2621" s="42">
        <f t="array" ref="E2621">index(systems,match($A2621,INDEX(systems,0,1),),4)</f>
        <v>-7.025</v>
      </c>
      <c r="F2621" s="43" t="str">
        <f>IFERROR(__xludf.DUMMYFUNCTION("let(row, match($B2621&amp;if($C2621&lt;&gt;"""","" [""&amp;$C2621&amp;""]"",""""),index(nebulae,,2),0),join("","",iferror(round(index(nebulae,row,5)/2,3),1),iferror(round(index(nebulae,row,6)/2,3),1),0))"),"1,1,0")</f>
        <v>1,1,0</v>
      </c>
      <c r="G2621" s="44" t="s">
        <v>6660</v>
      </c>
      <c r="H2621" s="83">
        <f t="array" ref="H2621">let(systemId,match(A2621,index(systems,0,1),),refSystemId,match($H$1,index(systems,0,1),),x,index(systems,systemId,3),y,index(systems,systemId,4),refX,index(systems,refSystemId,3),refY,index(systems,refSystemId,4),round(sqrt((x-refX)^2+(y-refY)^2),3))</f>
        <v>52.168</v>
      </c>
      <c r="I2621" s="46" t="s">
        <v>408</v>
      </c>
      <c r="J2621" s="46" t="s">
        <v>418</v>
      </c>
      <c r="K2621" s="46" t="s">
        <v>418</v>
      </c>
      <c r="L2621" s="53"/>
      <c r="M2621" s="46" t="s">
        <v>508</v>
      </c>
      <c r="N2621" s="28" t="s">
        <v>534</v>
      </c>
      <c r="O2621" s="48" t="s">
        <v>534</v>
      </c>
      <c r="P2621" s="48" t="s">
        <v>534</v>
      </c>
      <c r="Q2621" s="48" t="s">
        <v>534</v>
      </c>
      <c r="R2621" s="48" t="s">
        <v>535</v>
      </c>
      <c r="S2621" s="48" t="s">
        <v>534</v>
      </c>
      <c r="T2621" s="28" t="s">
        <v>534</v>
      </c>
      <c r="U2621" s="48" t="s">
        <v>512</v>
      </c>
      <c r="V2621" s="48" t="s">
        <v>512</v>
      </c>
      <c r="W2621" s="48" t="s">
        <v>512</v>
      </c>
      <c r="X2621" s="48" t="s">
        <v>512</v>
      </c>
      <c r="Y2621" s="48" t="s">
        <v>512</v>
      </c>
      <c r="Z2621" s="48" t="s">
        <v>514</v>
      </c>
      <c r="AA2621" s="48" t="s">
        <v>1892</v>
      </c>
      <c r="AB2621" s="48" t="s">
        <v>1892</v>
      </c>
      <c r="AC2621" s="48" t="s">
        <v>1892</v>
      </c>
      <c r="AD2621" s="48" t="s">
        <v>1892</v>
      </c>
      <c r="AE2621" s="48" t="s">
        <v>1892</v>
      </c>
      <c r="AF2621" s="48" t="s">
        <v>1892</v>
      </c>
      <c r="AG2621" s="48" t="s">
        <v>1892</v>
      </c>
      <c r="AH2621" s="48" t="s">
        <v>6661</v>
      </c>
      <c r="AI2621" s="48" t="s">
        <v>6661</v>
      </c>
      <c r="AJ2621" s="48" t="s">
        <v>6661</v>
      </c>
      <c r="AK2621" s="48" t="s">
        <v>6661</v>
      </c>
      <c r="AL2621" s="48" t="s">
        <v>6661</v>
      </c>
      <c r="AM2621" s="48" t="s">
        <v>6661</v>
      </c>
      <c r="AN2621" s="48" t="s">
        <v>6661</v>
      </c>
      <c r="AO2621" s="48" t="s">
        <v>584</v>
      </c>
      <c r="AP2621" s="48" t="s">
        <v>584</v>
      </c>
      <c r="AQ2621" s="48" t="s">
        <v>516</v>
      </c>
      <c r="AR2621" s="48" t="s">
        <v>517</v>
      </c>
      <c r="AS2621" s="52" t="s">
        <v>586</v>
      </c>
      <c r="AT2621" s="52" t="s">
        <v>586</v>
      </c>
      <c r="AU2621" s="52" t="s">
        <v>586</v>
      </c>
      <c r="AV2621" s="52" t="s">
        <v>586</v>
      </c>
      <c r="AW2621" s="48" t="s">
        <v>418</v>
      </c>
      <c r="AX2621" s="48" t="s">
        <v>929</v>
      </c>
      <c r="AY2621" s="48" t="s">
        <v>929</v>
      </c>
      <c r="AZ2621" s="28" t="s">
        <v>929</v>
      </c>
    </row>
    <row r="2622" ht="15.75" customHeight="1">
      <c r="A2622" s="40">
        <v>2361.0</v>
      </c>
      <c r="B2622" s="28" t="s">
        <v>6662</v>
      </c>
      <c r="C2622" s="41"/>
      <c r="D2622" s="42">
        <f t="array" ref="D2622">index(systems,match($A2622,INDEX(systems,0,1),),3)</f>
        <v>126.499</v>
      </c>
      <c r="E2622" s="42">
        <f t="array" ref="E2622">index(systems,match($A2622,INDEX(systems,0,1),),4)</f>
        <v>-432.67</v>
      </c>
      <c r="F2622" s="43" t="str">
        <f>IFERROR(__xludf.DUMMYFUNCTION("let(row, match($B2622&amp;if($C2622&lt;&gt;"""","" [""&amp;$C2622&amp;""]"",""""),index(nebulae,,2),0),join("","",iferror(round(index(nebulae,row,5)/2,3),1),iferror(round(index(nebulae,row,6)/2,3),1),0))"),"1,1,0")</f>
        <v>1,1,0</v>
      </c>
      <c r="G2622" s="44" t="s">
        <v>6663</v>
      </c>
      <c r="H2622" s="45">
        <f t="array" ref="H2622">let(systemId,match(A2622,index(systems,0,1),),refSystemId,match($H$1,index(systems,0,1),),x,index(systems,systemId,3),y,index(systems,systemId,4),refX,index(systems,refSystemId,3),refY,index(systems,refSystemId,4),round(sqrt((x-refX)^2+(y-refY)^2),3))</f>
        <v>450.783</v>
      </c>
      <c r="I2622" s="46" t="s">
        <v>408</v>
      </c>
      <c r="J2622" s="46" t="s">
        <v>408</v>
      </c>
      <c r="K2622" s="46" t="s">
        <v>408</v>
      </c>
      <c r="L2622" s="28" t="s">
        <v>408</v>
      </c>
      <c r="M2622" s="28" t="s">
        <v>408</v>
      </c>
      <c r="N2622" s="28" t="s">
        <v>408</v>
      </c>
      <c r="O2622" s="41"/>
      <c r="P2622" s="48" t="s">
        <v>1846</v>
      </c>
      <c r="Q2622" s="51" t="s">
        <v>1846</v>
      </c>
      <c r="R2622" s="48" t="s">
        <v>1846</v>
      </c>
      <c r="S2622" s="48" t="s">
        <v>1846</v>
      </c>
      <c r="T2622" s="51" t="s">
        <v>1846</v>
      </c>
      <c r="U2622" s="41"/>
      <c r="V2622" s="51" t="s">
        <v>1847</v>
      </c>
      <c r="W2622" s="48" t="s">
        <v>1847</v>
      </c>
      <c r="X2622" s="51" t="s">
        <v>418</v>
      </c>
      <c r="Y2622" s="51" t="s">
        <v>629</v>
      </c>
      <c r="Z2622" s="48" t="s">
        <v>422</v>
      </c>
      <c r="AA2622" s="48" t="s">
        <v>422</v>
      </c>
      <c r="AB2622" s="48" t="s">
        <v>422</v>
      </c>
      <c r="AC2622" s="48" t="s">
        <v>422</v>
      </c>
      <c r="AD2622" s="48" t="s">
        <v>422</v>
      </c>
      <c r="AE2622" s="48" t="s">
        <v>422</v>
      </c>
      <c r="AF2622" s="48" t="s">
        <v>422</v>
      </c>
      <c r="AG2622" s="48" t="s">
        <v>422</v>
      </c>
      <c r="AH2622" s="48" t="s">
        <v>422</v>
      </c>
      <c r="AI2622" s="48" t="s">
        <v>422</v>
      </c>
      <c r="AJ2622" s="48" t="s">
        <v>422</v>
      </c>
      <c r="AK2622" s="48" t="s">
        <v>422</v>
      </c>
      <c r="AL2622" s="48" t="s">
        <v>422</v>
      </c>
      <c r="AM2622" s="48" t="s">
        <v>422</v>
      </c>
      <c r="AN2622" s="48" t="s">
        <v>422</v>
      </c>
      <c r="AO2622" s="48" t="s">
        <v>422</v>
      </c>
      <c r="AP2622" s="48" t="s">
        <v>422</v>
      </c>
      <c r="AQ2622" s="48" t="s">
        <v>422</v>
      </c>
      <c r="AR2622" s="48" t="s">
        <v>422</v>
      </c>
      <c r="AS2622" s="48" t="s">
        <v>422</v>
      </c>
      <c r="AT2622" s="48" t="s">
        <v>422</v>
      </c>
      <c r="AU2622" s="48" t="s">
        <v>422</v>
      </c>
      <c r="AV2622" s="48" t="s">
        <v>422</v>
      </c>
      <c r="AW2622" s="48" t="s">
        <v>422</v>
      </c>
      <c r="AX2622" s="48" t="s">
        <v>422</v>
      </c>
      <c r="AY2622" s="48" t="s">
        <v>422</v>
      </c>
      <c r="AZ2622" s="28" t="s">
        <v>418</v>
      </c>
    </row>
    <row r="2623" ht="15.75" customHeight="1">
      <c r="A2623" s="40">
        <v>2362.0</v>
      </c>
      <c r="B2623" s="28" t="s">
        <v>6664</v>
      </c>
      <c r="C2623" s="41"/>
      <c r="D2623" s="42">
        <f t="array" ref="D2623">index(systems,match($A2623,INDEX(systems,0,1),),3)</f>
        <v>178.352</v>
      </c>
      <c r="E2623" s="42">
        <f t="array" ref="E2623">index(systems,match($A2623,INDEX(systems,0,1),),4)</f>
        <v>-129.79</v>
      </c>
      <c r="F2623" s="43" t="str">
        <f>IFERROR(__xludf.DUMMYFUNCTION("let(row, match($B2623&amp;if($C2623&lt;&gt;"""","" [""&amp;$C2623&amp;""]"",""""),index(nebulae,,2),0),join("","",iferror(round(index(nebulae,row,5)/2,3),1),iferror(round(index(nebulae,row,6)/2,3),1),0))"),"1,1,0")</f>
        <v>1,1,0</v>
      </c>
      <c r="G2623" s="44" t="s">
        <v>6665</v>
      </c>
      <c r="H2623" s="45">
        <f t="array" ref="H2623">let(systemId,match(A2623,index(systems,0,1),),refSystemId,match($H$1,index(systems,0,1),),x,index(systems,systemId,3),y,index(systems,systemId,4),refX,index(systems,refSystemId,3),refY,index(systems,refSystemId,4),round(sqrt((x-refX)^2+(y-refY)^2),3))</f>
        <v>220.579</v>
      </c>
      <c r="I2623" s="28" t="s">
        <v>418</v>
      </c>
      <c r="J2623" s="28" t="s">
        <v>418</v>
      </c>
      <c r="K2623" s="41"/>
      <c r="L2623" s="53"/>
      <c r="M2623" s="46" t="s">
        <v>500</v>
      </c>
      <c r="N2623" s="28" t="s">
        <v>656</v>
      </c>
      <c r="O2623" s="48" t="s">
        <v>656</v>
      </c>
      <c r="P2623" s="48" t="s">
        <v>656</v>
      </c>
      <c r="Q2623" s="48" t="s">
        <v>656</v>
      </c>
      <c r="R2623" s="48" t="s">
        <v>656</v>
      </c>
      <c r="S2623" s="48" t="s">
        <v>656</v>
      </c>
      <c r="T2623" s="48" t="s">
        <v>656</v>
      </c>
      <c r="U2623" s="48" t="s">
        <v>502</v>
      </c>
      <c r="V2623" s="48" t="s">
        <v>502</v>
      </c>
      <c r="W2623" s="48" t="s">
        <v>502</v>
      </c>
      <c r="X2623" s="48" t="s">
        <v>656</v>
      </c>
      <c r="Y2623" s="48" t="s">
        <v>1035</v>
      </c>
      <c r="Z2623" s="48" t="s">
        <v>1035</v>
      </c>
      <c r="AA2623" s="48" t="s">
        <v>1036</v>
      </c>
      <c r="AB2623" s="48" t="s">
        <v>1036</v>
      </c>
      <c r="AC2623" s="48" t="s">
        <v>1036</v>
      </c>
      <c r="AD2623" s="48" t="s">
        <v>1036</v>
      </c>
      <c r="AE2623" s="48" t="s">
        <v>1036</v>
      </c>
      <c r="AF2623" s="48" t="s">
        <v>1036</v>
      </c>
      <c r="AG2623" s="48" t="s">
        <v>1036</v>
      </c>
      <c r="AH2623" s="48" t="s">
        <v>1036</v>
      </c>
      <c r="AI2623" s="48" t="s">
        <v>1036</v>
      </c>
      <c r="AJ2623" s="48" t="s">
        <v>1036</v>
      </c>
      <c r="AK2623" s="48" t="s">
        <v>1036</v>
      </c>
      <c r="AL2623" s="48" t="s">
        <v>1036</v>
      </c>
      <c r="AM2623" s="48" t="s">
        <v>1036</v>
      </c>
      <c r="AN2623" s="48" t="s">
        <v>1036</v>
      </c>
      <c r="AO2623" s="48" t="s">
        <v>1035</v>
      </c>
      <c r="AP2623" s="48" t="s">
        <v>1035</v>
      </c>
      <c r="AQ2623" s="48" t="s">
        <v>1035</v>
      </c>
      <c r="AR2623" s="48" t="s">
        <v>1035</v>
      </c>
      <c r="AS2623" s="48" t="s">
        <v>1035</v>
      </c>
      <c r="AT2623" s="48" t="s">
        <v>1035</v>
      </c>
      <c r="AU2623" s="48" t="s">
        <v>1035</v>
      </c>
      <c r="AV2623" s="48" t="s">
        <v>1035</v>
      </c>
      <c r="AW2623" s="48" t="s">
        <v>1035</v>
      </c>
      <c r="AX2623" s="48" t="s">
        <v>1035</v>
      </c>
      <c r="AY2623" s="48" t="s">
        <v>1035</v>
      </c>
      <c r="AZ2623" s="28" t="s">
        <v>1035</v>
      </c>
    </row>
    <row r="2624" ht="15.75" customHeight="1">
      <c r="A2624" s="40">
        <v>2363.0</v>
      </c>
      <c r="B2624" s="28" t="s">
        <v>6666</v>
      </c>
      <c r="C2624" s="41"/>
      <c r="D2624" s="42">
        <f t="array" ref="D2624">index(systems,match($A2624,INDEX(systems,0,1),),3)</f>
        <v>-253.345</v>
      </c>
      <c r="E2624" s="42">
        <f t="array" ref="E2624">index(systems,match($A2624,INDEX(systems,0,1),),4)</f>
        <v>110.841</v>
      </c>
      <c r="F2624" s="43" t="str">
        <f>IFERROR(__xludf.DUMMYFUNCTION("let(row, match($B2624&amp;if($C2624&lt;&gt;"""","" [""&amp;$C2624&amp;""]"",""""),index(nebulae,,2),0),join("","",iferror(round(index(nebulae,row,5)/2,3),1),iferror(round(index(nebulae,row,6)/2,3),1),0))"),"1,1,0")</f>
        <v>1,1,0</v>
      </c>
      <c r="G2624" s="44" t="s">
        <v>6667</v>
      </c>
      <c r="H2624" s="45">
        <f t="array" ref="H2624">let(systemId,match(A2624,index(systems,0,1),),refSystemId,match($H$1,index(systems,0,1),),x,index(systems,systemId,3),y,index(systems,systemId,4),refX,index(systems,refSystemId,3),refY,index(systems,refSystemId,4),round(sqrt((x-refX)^2+(y-refY)^2),3))</f>
        <v>276.531</v>
      </c>
      <c r="I2624" s="41"/>
      <c r="J2624" s="41"/>
      <c r="K2624" s="41"/>
      <c r="L2624" s="28" t="s">
        <v>863</v>
      </c>
      <c r="M2624" s="48" t="s">
        <v>712</v>
      </c>
      <c r="N2624" s="28" t="s">
        <v>449</v>
      </c>
      <c r="O2624" s="48" t="s">
        <v>449</v>
      </c>
      <c r="P2624" s="48" t="s">
        <v>449</v>
      </c>
      <c r="Q2624" s="48" t="s">
        <v>449</v>
      </c>
      <c r="R2624" s="48" t="s">
        <v>449</v>
      </c>
      <c r="S2624" s="48" t="s">
        <v>449</v>
      </c>
      <c r="T2624" s="48" t="s">
        <v>449</v>
      </c>
      <c r="U2624" s="48" t="s">
        <v>449</v>
      </c>
      <c r="V2624" s="48" t="s">
        <v>449</v>
      </c>
      <c r="W2624" s="48" t="s">
        <v>449</v>
      </c>
      <c r="X2624" s="48" t="s">
        <v>449</v>
      </c>
      <c r="Y2624" s="48" t="s">
        <v>449</v>
      </c>
      <c r="Z2624" s="48" t="s">
        <v>449</v>
      </c>
      <c r="AA2624" s="48" t="s">
        <v>1505</v>
      </c>
      <c r="AB2624" s="48" t="s">
        <v>1505</v>
      </c>
      <c r="AC2624" s="48" t="s">
        <v>1505</v>
      </c>
      <c r="AD2624" s="48" t="s">
        <v>1505</v>
      </c>
      <c r="AE2624" s="48" t="s">
        <v>1505</v>
      </c>
      <c r="AF2624" s="48" t="s">
        <v>1505</v>
      </c>
      <c r="AG2624" s="48" t="s">
        <v>1505</v>
      </c>
      <c r="AH2624" s="48" t="s">
        <v>1506</v>
      </c>
      <c r="AI2624" s="48" t="s">
        <v>452</v>
      </c>
      <c r="AJ2624" s="48" t="s">
        <v>452</v>
      </c>
      <c r="AK2624" s="48" t="s">
        <v>452</v>
      </c>
      <c r="AL2624" s="48" t="s">
        <v>452</v>
      </c>
      <c r="AM2624" s="48" t="s">
        <v>452</v>
      </c>
      <c r="AN2624" s="48" t="s">
        <v>452</v>
      </c>
      <c r="AO2624" s="48" t="s">
        <v>452</v>
      </c>
      <c r="AP2624" s="48" t="s">
        <v>452</v>
      </c>
      <c r="AQ2624" s="48" t="s">
        <v>2062</v>
      </c>
      <c r="AR2624" s="48" t="s">
        <v>2062</v>
      </c>
      <c r="AS2624" s="48" t="s">
        <v>2063</v>
      </c>
      <c r="AT2624" s="48" t="s">
        <v>454</v>
      </c>
      <c r="AU2624" s="48" t="s">
        <v>454</v>
      </c>
      <c r="AV2624" s="52" t="s">
        <v>454</v>
      </c>
      <c r="AW2624" s="52" t="s">
        <v>454</v>
      </c>
      <c r="AX2624" s="48" t="s">
        <v>605</v>
      </c>
      <c r="AY2624" s="48" t="s">
        <v>605</v>
      </c>
      <c r="AZ2624" s="28" t="s">
        <v>605</v>
      </c>
    </row>
    <row r="2625" ht="15.75" customHeight="1">
      <c r="A2625" s="40">
        <v>2364.0</v>
      </c>
      <c r="B2625" s="28" t="s">
        <v>6668</v>
      </c>
      <c r="C2625" s="41"/>
      <c r="D2625" s="42">
        <f t="array" ref="D2625">index(systems,match($A2625,INDEX(systems,0,1),),3)</f>
        <v>207.446</v>
      </c>
      <c r="E2625" s="42">
        <f t="array" ref="E2625">index(systems,match($A2625,INDEX(systems,0,1),),4)</f>
        <v>-208.281</v>
      </c>
      <c r="F2625" s="43" t="str">
        <f>IFERROR(__xludf.DUMMYFUNCTION("let(row, match($B2625&amp;if($C2625&lt;&gt;"""","" [""&amp;$C2625&amp;""]"",""""),index(nebulae,,2),0),join("","",iferror(round(index(nebulae,row,5)/2,3),1),iferror(round(index(nebulae,row,6)/2,3),1),0))"),"1,1,0")</f>
        <v>1,1,0</v>
      </c>
      <c r="G2625" s="44" t="s">
        <v>6669</v>
      </c>
      <c r="H2625" s="45">
        <f t="array" ref="H2625">let(systemId,match(A2625,index(systems,0,1),),refSystemId,match($H$1,index(systems,0,1),),x,index(systems,systemId,3),y,index(systems,systemId,4),refX,index(systems,refSystemId,3),refY,index(systems,refSystemId,4),round(sqrt((x-refX)^2+(y-refY)^2),3))</f>
        <v>293.964</v>
      </c>
      <c r="I2625" s="28" t="s">
        <v>408</v>
      </c>
      <c r="J2625" s="28" t="s">
        <v>408</v>
      </c>
      <c r="K2625" s="48" t="s">
        <v>408</v>
      </c>
      <c r="L2625" s="48" t="s">
        <v>408</v>
      </c>
      <c r="M2625" s="48" t="s">
        <v>408</v>
      </c>
      <c r="N2625" s="28" t="s">
        <v>408</v>
      </c>
      <c r="O2625" s="41"/>
      <c r="P2625" s="48" t="s">
        <v>656</v>
      </c>
      <c r="Q2625" s="48" t="s">
        <v>656</v>
      </c>
      <c r="R2625" s="48" t="s">
        <v>656</v>
      </c>
      <c r="S2625" s="48" t="s">
        <v>656</v>
      </c>
      <c r="T2625" s="48" t="s">
        <v>656</v>
      </c>
      <c r="U2625" s="48" t="s">
        <v>656</v>
      </c>
      <c r="V2625" s="48" t="s">
        <v>656</v>
      </c>
      <c r="W2625" s="48" t="s">
        <v>656</v>
      </c>
      <c r="X2625" s="48" t="s">
        <v>656</v>
      </c>
      <c r="Y2625" s="48" t="s">
        <v>422</v>
      </c>
      <c r="Z2625" s="48" t="s">
        <v>422</v>
      </c>
      <c r="AA2625" s="48" t="s">
        <v>422</v>
      </c>
      <c r="AB2625" s="48" t="s">
        <v>422</v>
      </c>
      <c r="AC2625" s="48" t="s">
        <v>422</v>
      </c>
      <c r="AD2625" s="48" t="s">
        <v>422</v>
      </c>
      <c r="AE2625" s="48" t="s">
        <v>422</v>
      </c>
      <c r="AF2625" s="48" t="s">
        <v>422</v>
      </c>
      <c r="AG2625" s="48" t="s">
        <v>422</v>
      </c>
      <c r="AH2625" s="48" t="s">
        <v>422</v>
      </c>
      <c r="AI2625" s="48" t="s">
        <v>422</v>
      </c>
      <c r="AJ2625" s="48" t="s">
        <v>422</v>
      </c>
      <c r="AK2625" s="48" t="s">
        <v>422</v>
      </c>
      <c r="AL2625" s="48" t="s">
        <v>422</v>
      </c>
      <c r="AM2625" s="48" t="s">
        <v>422</v>
      </c>
      <c r="AN2625" s="48" t="s">
        <v>422</v>
      </c>
      <c r="AO2625" s="48" t="s">
        <v>422</v>
      </c>
      <c r="AP2625" s="48" t="s">
        <v>422</v>
      </c>
      <c r="AQ2625" s="48" t="s">
        <v>422</v>
      </c>
      <c r="AR2625" s="48" t="s">
        <v>422</v>
      </c>
      <c r="AS2625" s="48" t="s">
        <v>422</v>
      </c>
      <c r="AT2625" s="48" t="s">
        <v>422</v>
      </c>
      <c r="AU2625" s="48" t="s">
        <v>422</v>
      </c>
      <c r="AV2625" s="48" t="s">
        <v>422</v>
      </c>
      <c r="AW2625" s="48" t="s">
        <v>422</v>
      </c>
      <c r="AX2625" s="48" t="s">
        <v>422</v>
      </c>
      <c r="AY2625" s="48" t="s">
        <v>422</v>
      </c>
      <c r="AZ2625" s="28" t="s">
        <v>422</v>
      </c>
    </row>
    <row r="2626" ht="15.75" customHeight="1">
      <c r="A2626" s="40">
        <v>2365.0</v>
      </c>
      <c r="B2626" s="28" t="s">
        <v>6670</v>
      </c>
      <c r="C2626" s="41"/>
      <c r="D2626" s="42">
        <f t="array" ref="D2626">index(systems,match($A2626,INDEX(systems,0,1),),3)</f>
        <v>21.039</v>
      </c>
      <c r="E2626" s="42">
        <f t="array" ref="E2626">index(systems,match($A2626,INDEX(systems,0,1),),4)</f>
        <v>-101.422</v>
      </c>
      <c r="F2626" s="43" t="str">
        <f>IFERROR(__xludf.DUMMYFUNCTION("let(row, match($B2626&amp;if($C2626&lt;&gt;"""","" [""&amp;$C2626&amp;""]"",""""),index(nebulae,,2),0),join("","",iferror(round(index(nebulae,row,5)/2,3),1),iferror(round(index(nebulae,row,6)/2,3),1),0))"),"1,1,0")</f>
        <v>1,1,0</v>
      </c>
      <c r="G2626" s="44" t="s">
        <v>6671</v>
      </c>
      <c r="H2626" s="45">
        <f t="array" ref="H2626">let(systemId,match(A2626,index(systems,0,1),),refSystemId,match($H$1,index(systems,0,1),),x,index(systems,systemId,3),y,index(systems,systemId,4),refX,index(systems,refSystemId,3),refY,index(systems,refSystemId,4),round(sqrt((x-refX)^2+(y-refY)^2),3))</f>
        <v>103.581</v>
      </c>
      <c r="I2626" s="46" t="s">
        <v>408</v>
      </c>
      <c r="J2626" s="47" t="s">
        <v>408</v>
      </c>
      <c r="K2626" s="47" t="s">
        <v>408</v>
      </c>
      <c r="L2626" s="47" t="s">
        <v>408</v>
      </c>
      <c r="M2626" s="46" t="s">
        <v>408</v>
      </c>
      <c r="N2626" s="28" t="s">
        <v>408</v>
      </c>
      <c r="O2626" s="41"/>
      <c r="P2626" s="48" t="s">
        <v>541</v>
      </c>
      <c r="Q2626" s="48" t="s">
        <v>541</v>
      </c>
      <c r="R2626" s="48" t="s">
        <v>541</v>
      </c>
      <c r="S2626" s="48" t="s">
        <v>541</v>
      </c>
      <c r="T2626" s="48" t="s">
        <v>513</v>
      </c>
      <c r="U2626" s="48" t="s">
        <v>762</v>
      </c>
      <c r="V2626" s="48" t="s">
        <v>762</v>
      </c>
      <c r="W2626" s="48" t="s">
        <v>762</v>
      </c>
      <c r="X2626" s="48" t="s">
        <v>762</v>
      </c>
      <c r="Y2626" s="48" t="s">
        <v>422</v>
      </c>
      <c r="Z2626" s="48" t="s">
        <v>422</v>
      </c>
      <c r="AA2626" s="48" t="s">
        <v>422</v>
      </c>
      <c r="AB2626" s="48" t="s">
        <v>422</v>
      </c>
      <c r="AC2626" s="48" t="s">
        <v>422</v>
      </c>
      <c r="AD2626" s="48" t="s">
        <v>422</v>
      </c>
      <c r="AE2626" s="48" t="s">
        <v>422</v>
      </c>
      <c r="AF2626" s="48" t="s">
        <v>422</v>
      </c>
      <c r="AG2626" s="48" t="s">
        <v>422</v>
      </c>
      <c r="AH2626" s="48" t="s">
        <v>422</v>
      </c>
      <c r="AI2626" s="48" t="s">
        <v>422</v>
      </c>
      <c r="AJ2626" s="48" t="s">
        <v>422</v>
      </c>
      <c r="AK2626" s="48" t="s">
        <v>422</v>
      </c>
      <c r="AL2626" s="48" t="s">
        <v>422</v>
      </c>
      <c r="AM2626" s="48" t="s">
        <v>422</v>
      </c>
      <c r="AN2626" s="48" t="s">
        <v>422</v>
      </c>
      <c r="AO2626" s="48" t="s">
        <v>422</v>
      </c>
      <c r="AP2626" s="48" t="s">
        <v>422</v>
      </c>
      <c r="AQ2626" s="48" t="s">
        <v>422</v>
      </c>
      <c r="AR2626" s="48" t="s">
        <v>422</v>
      </c>
      <c r="AS2626" s="48" t="s">
        <v>422</v>
      </c>
      <c r="AT2626" s="48" t="s">
        <v>422</v>
      </c>
      <c r="AU2626" s="48" t="s">
        <v>422</v>
      </c>
      <c r="AV2626" s="48" t="s">
        <v>422</v>
      </c>
      <c r="AW2626" s="48" t="s">
        <v>422</v>
      </c>
      <c r="AX2626" s="48" t="s">
        <v>422</v>
      </c>
      <c r="AY2626" s="48" t="s">
        <v>422</v>
      </c>
      <c r="AZ2626" s="28" t="s">
        <v>422</v>
      </c>
    </row>
    <row r="2627" ht="15.75" customHeight="1">
      <c r="A2627" s="40">
        <v>2366.0</v>
      </c>
      <c r="B2627" s="28" t="s">
        <v>6672</v>
      </c>
      <c r="C2627" s="41"/>
      <c r="D2627" s="42">
        <f t="array" ref="D2627">index(systems,match($A2627,INDEX(systems,0,1),),3)</f>
        <v>-343.952</v>
      </c>
      <c r="E2627" s="42">
        <f t="array" ref="E2627">index(systems,match($A2627,INDEX(systems,0,1),),4)</f>
        <v>476.788</v>
      </c>
      <c r="F2627" s="43" t="str">
        <f>IFERROR(__xludf.DUMMYFUNCTION("let(row, match($B2627&amp;if($C2627&lt;&gt;"""","" [""&amp;$C2627&amp;""]"",""""),index(nebulae,,2),0),join("","",iferror(round(index(nebulae,row,5)/2,3),1),iferror(round(index(nebulae,row,6)/2,3),1),0))"),"1,1,0")</f>
        <v>1,1,0</v>
      </c>
      <c r="G2627" s="44" t="s">
        <v>6673</v>
      </c>
      <c r="H2627" s="45">
        <f t="array" ref="H2627">let(systemId,match(A2627,index(systems,0,1),),refSystemId,match($H$1,index(systems,0,1),),x,index(systems,systemId,3),y,index(systems,systemId,4),refX,index(systems,refSystemId,3),refY,index(systems,refSystemId,4),round(sqrt((x-refX)^2+(y-refY)^2),3))</f>
        <v>587.903</v>
      </c>
      <c r="I2627" s="28" t="s">
        <v>408</v>
      </c>
      <c r="J2627" s="28" t="s">
        <v>408</v>
      </c>
      <c r="K2627" s="28" t="s">
        <v>408</v>
      </c>
      <c r="L2627" s="28" t="s">
        <v>408</v>
      </c>
      <c r="M2627" s="28" t="s">
        <v>408</v>
      </c>
      <c r="N2627" s="28" t="s">
        <v>408</v>
      </c>
      <c r="O2627" s="41"/>
      <c r="P2627" s="48" t="s">
        <v>497</v>
      </c>
      <c r="Q2627" s="48" t="s">
        <v>497</v>
      </c>
      <c r="R2627" s="48" t="s">
        <v>497</v>
      </c>
      <c r="S2627" s="48" t="s">
        <v>418</v>
      </c>
      <c r="T2627" s="48" t="s">
        <v>418</v>
      </c>
      <c r="U2627" s="48" t="s">
        <v>422</v>
      </c>
      <c r="V2627" s="48" t="s">
        <v>422</v>
      </c>
      <c r="W2627" s="48" t="s">
        <v>422</v>
      </c>
      <c r="X2627" s="48" t="s">
        <v>422</v>
      </c>
      <c r="Y2627" s="48" t="s">
        <v>422</v>
      </c>
      <c r="Z2627" s="48" t="s">
        <v>422</v>
      </c>
      <c r="AA2627" s="48" t="s">
        <v>422</v>
      </c>
      <c r="AB2627" s="48" t="s">
        <v>422</v>
      </c>
      <c r="AC2627" s="48" t="s">
        <v>422</v>
      </c>
      <c r="AD2627" s="48" t="s">
        <v>422</v>
      </c>
      <c r="AE2627" s="48" t="s">
        <v>422</v>
      </c>
      <c r="AF2627" s="48" t="s">
        <v>422</v>
      </c>
      <c r="AG2627" s="48" t="s">
        <v>422</v>
      </c>
      <c r="AH2627" s="48" t="s">
        <v>422</v>
      </c>
      <c r="AI2627" s="48" t="s">
        <v>422</v>
      </c>
      <c r="AJ2627" s="48" t="s">
        <v>422</v>
      </c>
      <c r="AK2627" s="48" t="s">
        <v>422</v>
      </c>
      <c r="AL2627" s="48" t="s">
        <v>422</v>
      </c>
      <c r="AM2627" s="48" t="s">
        <v>422</v>
      </c>
      <c r="AN2627" s="48" t="s">
        <v>422</v>
      </c>
      <c r="AO2627" s="48" t="s">
        <v>422</v>
      </c>
      <c r="AP2627" s="48" t="s">
        <v>422</v>
      </c>
      <c r="AQ2627" s="48" t="s">
        <v>422</v>
      </c>
      <c r="AR2627" s="48" t="s">
        <v>422</v>
      </c>
      <c r="AS2627" s="48" t="s">
        <v>422</v>
      </c>
      <c r="AT2627" s="48" t="s">
        <v>422</v>
      </c>
      <c r="AU2627" s="48" t="s">
        <v>422</v>
      </c>
      <c r="AV2627" s="48" t="s">
        <v>422</v>
      </c>
      <c r="AW2627" s="48" t="s">
        <v>422</v>
      </c>
      <c r="AX2627" s="48" t="s">
        <v>422</v>
      </c>
      <c r="AY2627" s="48" t="s">
        <v>422</v>
      </c>
      <c r="AZ2627" s="28" t="s">
        <v>422</v>
      </c>
    </row>
    <row r="2628" ht="15.75" customHeight="1">
      <c r="A2628" s="40">
        <v>2367.0</v>
      </c>
      <c r="B2628" s="28" t="s">
        <v>6674</v>
      </c>
      <c r="C2628" s="41"/>
      <c r="D2628" s="42">
        <f t="array" ref="D2628">index(systems,match($A2628,INDEX(systems,0,1),),3)</f>
        <v>493.977</v>
      </c>
      <c r="E2628" s="42">
        <f t="array" ref="E2628">index(systems,match($A2628,INDEX(systems,0,1),),4)</f>
        <v>-235.248</v>
      </c>
      <c r="F2628" s="43" t="str">
        <f>IFERROR(__xludf.DUMMYFUNCTION("let(row, match($B2628&amp;if($C2628&lt;&gt;"""","" [""&amp;$C2628&amp;""]"",""""),index(nebulae,,2),0),join("","",iferror(round(index(nebulae,row,5)/2,3),1),iferror(round(index(nebulae,row,6)/2,3),1),0))"),"1,1,0")</f>
        <v>1,1,0</v>
      </c>
      <c r="G2628" s="44" t="s">
        <v>6675</v>
      </c>
      <c r="H2628" s="45">
        <f t="array" ref="H2628">let(systemId,match(A2628,index(systems,0,1),),refSystemId,match($H$1,index(systems,0,1),),x,index(systems,systemId,3),y,index(systems,systemId,4),refX,index(systems,refSystemId,3),refY,index(systems,refSystemId,4),round(sqrt((x-refX)^2+(y-refY)^2),3))</f>
        <v>547.133</v>
      </c>
      <c r="I2628" s="53"/>
      <c r="J2628" s="53"/>
      <c r="K2628" s="53"/>
      <c r="L2628" s="53"/>
      <c r="M2628" s="53"/>
      <c r="N2628" s="28" t="s">
        <v>597</v>
      </c>
      <c r="O2628" s="48" t="s">
        <v>597</v>
      </c>
      <c r="P2628" s="48" t="s">
        <v>597</v>
      </c>
      <c r="Q2628" s="48" t="s">
        <v>597</v>
      </c>
      <c r="R2628" s="48" t="s">
        <v>597</v>
      </c>
      <c r="S2628" s="48" t="s">
        <v>597</v>
      </c>
      <c r="T2628" s="48" t="s">
        <v>597</v>
      </c>
      <c r="U2628" s="48" t="s">
        <v>597</v>
      </c>
      <c r="V2628" s="48" t="s">
        <v>597</v>
      </c>
      <c r="W2628" s="48" t="s">
        <v>597</v>
      </c>
      <c r="X2628" s="48" t="s">
        <v>597</v>
      </c>
      <c r="Y2628" s="48" t="s">
        <v>597</v>
      </c>
      <c r="Z2628" s="48" t="s">
        <v>597</v>
      </c>
      <c r="AA2628" s="48" t="s">
        <v>598</v>
      </c>
      <c r="AB2628" s="48" t="s">
        <v>598</v>
      </c>
      <c r="AC2628" s="48" t="s">
        <v>598</v>
      </c>
      <c r="AD2628" s="48" t="s">
        <v>598</v>
      </c>
      <c r="AE2628" s="48" t="s">
        <v>598</v>
      </c>
      <c r="AF2628" s="48" t="s">
        <v>598</v>
      </c>
      <c r="AG2628" s="48" t="s">
        <v>598</v>
      </c>
      <c r="AH2628" s="48" t="s">
        <v>598</v>
      </c>
      <c r="AI2628" s="48" t="s">
        <v>598</v>
      </c>
      <c r="AJ2628" s="48" t="s">
        <v>598</v>
      </c>
      <c r="AK2628" s="48" t="s">
        <v>598</v>
      </c>
      <c r="AL2628" s="48" t="s">
        <v>598</v>
      </c>
      <c r="AM2628" s="48" t="s">
        <v>598</v>
      </c>
      <c r="AN2628" s="48" t="s">
        <v>598</v>
      </c>
      <c r="AO2628" s="48" t="s">
        <v>597</v>
      </c>
      <c r="AP2628" s="48" t="s">
        <v>597</v>
      </c>
      <c r="AQ2628" s="48" t="s">
        <v>1868</v>
      </c>
      <c r="AR2628" s="48" t="s">
        <v>1868</v>
      </c>
      <c r="AS2628" s="48" t="s">
        <v>1868</v>
      </c>
      <c r="AT2628" s="48" t="s">
        <v>1868</v>
      </c>
      <c r="AU2628" s="48" t="s">
        <v>1868</v>
      </c>
      <c r="AV2628" s="48" t="s">
        <v>599</v>
      </c>
      <c r="AW2628" s="48" t="s">
        <v>599</v>
      </c>
      <c r="AX2628" s="48" t="s">
        <v>599</v>
      </c>
      <c r="AY2628" s="48" t="s">
        <v>599</v>
      </c>
      <c r="AZ2628" s="28" t="s">
        <v>599</v>
      </c>
    </row>
    <row r="2629" ht="15.75" customHeight="1">
      <c r="A2629" s="40">
        <v>2368.0</v>
      </c>
      <c r="B2629" s="28" t="s">
        <v>6676</v>
      </c>
      <c r="C2629" s="41"/>
      <c r="D2629" s="42">
        <f t="array" ref="D2629">index(systems,match($A2629,INDEX(systems,0,1),),3)</f>
        <v>287.179</v>
      </c>
      <c r="E2629" s="42">
        <f t="array" ref="E2629">index(systems,match($A2629,INDEX(systems,0,1),),4)</f>
        <v>-65.186</v>
      </c>
      <c r="F2629" s="43" t="str">
        <f>IFERROR(__xludf.DUMMYFUNCTION("let(row, match($B2629&amp;if($C2629&lt;&gt;"""","" [""&amp;$C2629&amp;""]"",""""),index(nebulae,,2),0),join("","",iferror(round(index(nebulae,row,5)/2,3),1),iferror(round(index(nebulae,row,6)/2,3),1),0))"),"1,1,0")</f>
        <v>1,1,0</v>
      </c>
      <c r="G2629" s="44" t="s">
        <v>6677</v>
      </c>
      <c r="H2629" s="45">
        <f t="array" ref="H2629">let(systemId,match(A2629,index(systems,0,1),),refSystemId,match($H$1,index(systems,0,1),),x,index(systems,systemId,3),y,index(systems,systemId,4),refX,index(systems,refSystemId,3),refY,index(systems,refSystemId,4),round(sqrt((x-refX)^2+(y-refY)^2),3))</f>
        <v>294.484</v>
      </c>
      <c r="I2629" s="53"/>
      <c r="J2629" s="46" t="s">
        <v>418</v>
      </c>
      <c r="K2629" s="53"/>
      <c r="L2629" s="53"/>
      <c r="M2629" s="53"/>
      <c r="N2629" s="28" t="s">
        <v>1574</v>
      </c>
      <c r="O2629" s="48" t="s">
        <v>1574</v>
      </c>
      <c r="P2629" s="48" t="s">
        <v>1574</v>
      </c>
      <c r="Q2629" s="48" t="s">
        <v>1574</v>
      </c>
      <c r="R2629" s="48" t="s">
        <v>1574</v>
      </c>
      <c r="S2629" s="48" t="s">
        <v>1574</v>
      </c>
      <c r="T2629" s="48" t="s">
        <v>1574</v>
      </c>
      <c r="U2629" s="48" t="s">
        <v>1574</v>
      </c>
      <c r="V2629" s="48" t="s">
        <v>1574</v>
      </c>
      <c r="W2629" s="48" t="s">
        <v>1574</v>
      </c>
      <c r="X2629" s="48" t="s">
        <v>1574</v>
      </c>
      <c r="Y2629" s="48" t="s">
        <v>1575</v>
      </c>
      <c r="Z2629" s="48" t="s">
        <v>1575</v>
      </c>
      <c r="AA2629" s="48" t="s">
        <v>1576</v>
      </c>
      <c r="AB2629" s="48" t="s">
        <v>1576</v>
      </c>
      <c r="AC2629" s="48" t="s">
        <v>1576</v>
      </c>
      <c r="AD2629" s="48" t="s">
        <v>1576</v>
      </c>
      <c r="AE2629" s="48" t="s">
        <v>1576</v>
      </c>
      <c r="AF2629" s="48" t="s">
        <v>1576</v>
      </c>
      <c r="AG2629" s="48" t="s">
        <v>1576</v>
      </c>
      <c r="AH2629" s="48" t="s">
        <v>1576</v>
      </c>
      <c r="AI2629" s="48" t="s">
        <v>1576</v>
      </c>
      <c r="AJ2629" s="48" t="s">
        <v>1576</v>
      </c>
      <c r="AK2629" s="48" t="s">
        <v>1576</v>
      </c>
      <c r="AL2629" s="48" t="s">
        <v>1576</v>
      </c>
      <c r="AM2629" s="48" t="s">
        <v>1576</v>
      </c>
      <c r="AN2629" s="48" t="s">
        <v>1576</v>
      </c>
      <c r="AO2629" s="48" t="s">
        <v>1575</v>
      </c>
      <c r="AP2629" s="48" t="s">
        <v>1575</v>
      </c>
      <c r="AQ2629" s="48" t="s">
        <v>1575</v>
      </c>
      <c r="AR2629" s="48" t="s">
        <v>1575</v>
      </c>
      <c r="AS2629" s="52" t="s">
        <v>1575</v>
      </c>
      <c r="AT2629" s="52" t="s">
        <v>1575</v>
      </c>
      <c r="AU2629" s="52" t="s">
        <v>1575</v>
      </c>
      <c r="AV2629" s="52" t="s">
        <v>1575</v>
      </c>
      <c r="AW2629" s="48" t="s">
        <v>1575</v>
      </c>
      <c r="AX2629" s="48" t="s">
        <v>1575</v>
      </c>
      <c r="AY2629" s="48" t="s">
        <v>1575</v>
      </c>
      <c r="AZ2629" s="28" t="s">
        <v>1575</v>
      </c>
    </row>
    <row r="2630" ht="15.75" customHeight="1">
      <c r="A2630" s="40">
        <v>2369.0</v>
      </c>
      <c r="B2630" s="28" t="s">
        <v>6678</v>
      </c>
      <c r="C2630" s="41"/>
      <c r="D2630" s="42">
        <f t="array" ref="D2630">index(systems,match($A2630,INDEX(systems,0,1),),3)</f>
        <v>-188.224</v>
      </c>
      <c r="E2630" s="42">
        <f t="array" ref="E2630">index(systems,match($A2630,INDEX(systems,0,1),),4)</f>
        <v>46.219</v>
      </c>
      <c r="F2630" s="43" t="str">
        <f>IFERROR(__xludf.DUMMYFUNCTION("let(row, match($B2630&amp;if($C2630&lt;&gt;"""","" [""&amp;$C2630&amp;""]"",""""),index(nebulae,,2),0),join("","",iferror(round(index(nebulae,row,5)/2,3),1),iferror(round(index(nebulae,row,6)/2,3),1),0))"),"1,1,0")</f>
        <v>1,1,0</v>
      </c>
      <c r="G2630" s="44" t="s">
        <v>6679</v>
      </c>
      <c r="H2630" s="45">
        <f t="array" ref="H2630">let(systemId,match(A2630,index(systems,0,1),),refSystemId,match($H$1,index(systems,0,1),),x,index(systems,systemId,3),y,index(systems,systemId,4),refX,index(systems,refSystemId,3),refY,index(systems,refSystemId,4),round(sqrt((x-refX)^2+(y-refY)^2),3))</f>
        <v>193.816</v>
      </c>
      <c r="I2630" s="46" t="s">
        <v>418</v>
      </c>
      <c r="J2630" s="47" t="s">
        <v>418</v>
      </c>
      <c r="K2630" s="47" t="s">
        <v>418</v>
      </c>
      <c r="L2630" s="46" t="s">
        <v>418</v>
      </c>
      <c r="M2630" s="53"/>
      <c r="N2630" s="28" t="s">
        <v>671</v>
      </c>
      <c r="O2630" s="48" t="s">
        <v>671</v>
      </c>
      <c r="P2630" s="48" t="s">
        <v>671</v>
      </c>
      <c r="Q2630" s="48" t="s">
        <v>671</v>
      </c>
      <c r="R2630" s="48" t="s">
        <v>671</v>
      </c>
      <c r="S2630" s="48" t="s">
        <v>671</v>
      </c>
      <c r="T2630" s="48" t="s">
        <v>671</v>
      </c>
      <c r="U2630" s="48" t="s">
        <v>671</v>
      </c>
      <c r="V2630" s="48" t="s">
        <v>671</v>
      </c>
      <c r="W2630" s="48" t="s">
        <v>671</v>
      </c>
      <c r="X2630" s="48" t="s">
        <v>671</v>
      </c>
      <c r="Y2630" s="48" t="s">
        <v>480</v>
      </c>
      <c r="Z2630" s="48" t="s">
        <v>480</v>
      </c>
      <c r="AA2630" s="48" t="s">
        <v>6680</v>
      </c>
      <c r="AB2630" s="48" t="s">
        <v>6680</v>
      </c>
      <c r="AC2630" s="48" t="s">
        <v>6680</v>
      </c>
      <c r="AD2630" s="48" t="s">
        <v>6680</v>
      </c>
      <c r="AE2630" s="48" t="s">
        <v>6680</v>
      </c>
      <c r="AF2630" s="48" t="s">
        <v>6680</v>
      </c>
      <c r="AG2630" s="48" t="s">
        <v>6680</v>
      </c>
      <c r="AH2630" s="48" t="s">
        <v>6681</v>
      </c>
      <c r="AI2630" s="48" t="s">
        <v>1201</v>
      </c>
      <c r="AJ2630" s="48" t="s">
        <v>1201</v>
      </c>
      <c r="AK2630" s="48" t="s">
        <v>1201</v>
      </c>
      <c r="AL2630" s="48" t="s">
        <v>1201</v>
      </c>
      <c r="AM2630" s="48" t="s">
        <v>1201</v>
      </c>
      <c r="AN2630" s="48" t="s">
        <v>1201</v>
      </c>
      <c r="AO2630" s="48" t="s">
        <v>1201</v>
      </c>
      <c r="AP2630" s="48" t="s">
        <v>1201</v>
      </c>
      <c r="AQ2630" s="48" t="s">
        <v>1201</v>
      </c>
      <c r="AR2630" s="48" t="s">
        <v>1201</v>
      </c>
      <c r="AS2630" s="48" t="s">
        <v>1201</v>
      </c>
      <c r="AT2630" s="48" t="s">
        <v>455</v>
      </c>
      <c r="AU2630" s="48" t="s">
        <v>455</v>
      </c>
      <c r="AV2630" s="48" t="s">
        <v>455</v>
      </c>
      <c r="AW2630" s="48" t="s">
        <v>455</v>
      </c>
      <c r="AX2630" s="48" t="s">
        <v>605</v>
      </c>
      <c r="AY2630" s="48" t="s">
        <v>605</v>
      </c>
      <c r="AZ2630" s="28" t="s">
        <v>605</v>
      </c>
    </row>
    <row r="2631" ht="15.75" customHeight="1">
      <c r="A2631" s="40">
        <v>2370.0</v>
      </c>
      <c r="B2631" s="28" t="s">
        <v>6682</v>
      </c>
      <c r="C2631" s="28" t="s">
        <v>6683</v>
      </c>
      <c r="D2631" s="42">
        <f t="array" ref="D2631">index(systems,match($A2631,INDEX(systems,0,1),),3)</f>
        <v>0</v>
      </c>
      <c r="E2631" s="42">
        <f t="array" ref="E2631">index(systems,match($A2631,INDEX(systems,0,1),),4)</f>
        <v>0</v>
      </c>
      <c r="F2631" s="43" t="str">
        <f>IFERROR(__xludf.DUMMYFUNCTION("let(row, match($B2631&amp;if($C2631&lt;&gt;"""","" [""&amp;$C2631&amp;""]"",""""),index(nebulae,,2),0),join("","",iferror(round(index(nebulae,row,5)/2,3),1),iferror(round(index(nebulae,row,6)/2,3),1),0))"),"1,1,0")</f>
        <v>1,1,0</v>
      </c>
      <c r="G2631" s="44" t="s">
        <v>6684</v>
      </c>
      <c r="H2631" s="63">
        <f t="array" ref="H2631">let(systemId,match(A2631,index(systems,0,1),),refSystemId,match($H$1,index(systems,0,1),),x,index(systems,systemId,3),y,index(systems,systemId,4),refX,index(systems,refSystemId,3),refY,index(systems,refSystemId,4),round(sqrt((x-refX)^2+(y-refY)^2),3))</f>
        <v>0</v>
      </c>
      <c r="I2631" s="46" t="s">
        <v>6685</v>
      </c>
      <c r="J2631" s="46" t="s">
        <v>6686</v>
      </c>
      <c r="K2631" s="46" t="s">
        <v>6686</v>
      </c>
      <c r="L2631" s="46" t="s">
        <v>6686</v>
      </c>
      <c r="M2631" s="46" t="s">
        <v>6686</v>
      </c>
      <c r="N2631" s="28" t="s">
        <v>6687</v>
      </c>
      <c r="O2631" s="48" t="s">
        <v>6687</v>
      </c>
      <c r="P2631" s="48" t="s">
        <v>6687</v>
      </c>
      <c r="Q2631" s="48" t="s">
        <v>6687</v>
      </c>
      <c r="R2631" s="48" t="s">
        <v>6688</v>
      </c>
      <c r="S2631" s="48" t="s">
        <v>6687</v>
      </c>
      <c r="T2631" s="28" t="s">
        <v>6687</v>
      </c>
      <c r="U2631" s="48" t="s">
        <v>6689</v>
      </c>
      <c r="V2631" s="48" t="s">
        <v>6689</v>
      </c>
      <c r="W2631" s="48" t="s">
        <v>6689</v>
      </c>
      <c r="X2631" s="48" t="s">
        <v>6689</v>
      </c>
      <c r="Y2631" s="48" t="s">
        <v>6689</v>
      </c>
      <c r="Z2631" s="48" t="s">
        <v>6689</v>
      </c>
      <c r="AA2631" s="48" t="s">
        <v>6689</v>
      </c>
      <c r="AB2631" s="48" t="s">
        <v>6689</v>
      </c>
      <c r="AC2631" s="48" t="s">
        <v>6689</v>
      </c>
      <c r="AD2631" s="48" t="s">
        <v>6689</v>
      </c>
      <c r="AE2631" s="48" t="s">
        <v>6689</v>
      </c>
      <c r="AF2631" s="48" t="s">
        <v>6689</v>
      </c>
      <c r="AG2631" s="48" t="s">
        <v>6689</v>
      </c>
      <c r="AH2631" s="48" t="s">
        <v>6689</v>
      </c>
      <c r="AI2631" s="48" t="s">
        <v>6690</v>
      </c>
      <c r="AJ2631" s="48" t="s">
        <v>6690</v>
      </c>
      <c r="AK2631" s="48" t="s">
        <v>6690</v>
      </c>
      <c r="AL2631" s="48" t="s">
        <v>6690</v>
      </c>
      <c r="AM2631" s="48" t="s">
        <v>6690</v>
      </c>
      <c r="AN2631" s="48" t="s">
        <v>6690</v>
      </c>
      <c r="AO2631" s="48" t="s">
        <v>6690</v>
      </c>
      <c r="AP2631" s="48" t="s">
        <v>6690</v>
      </c>
      <c r="AQ2631" s="48" t="s">
        <v>6690</v>
      </c>
      <c r="AR2631" s="48" t="s">
        <v>6691</v>
      </c>
      <c r="AS2631" s="48" t="s">
        <v>6692</v>
      </c>
      <c r="AT2631" s="48" t="s">
        <v>6692</v>
      </c>
      <c r="AU2631" s="48" t="s">
        <v>6692</v>
      </c>
      <c r="AV2631" s="48" t="s">
        <v>6692</v>
      </c>
      <c r="AW2631" s="48" t="s">
        <v>6693</v>
      </c>
      <c r="AX2631" s="48" t="s">
        <v>6693</v>
      </c>
      <c r="AY2631" s="48" t="s">
        <v>6693</v>
      </c>
      <c r="AZ2631" s="28" t="s">
        <v>6694</v>
      </c>
    </row>
    <row r="2632" ht="15.75" customHeight="1">
      <c r="A2632" s="40">
        <v>2371.0</v>
      </c>
      <c r="B2632" s="28" t="s">
        <v>6695</v>
      </c>
      <c r="C2632" s="28" t="s">
        <v>6696</v>
      </c>
      <c r="D2632" s="42">
        <f t="array" ref="D2632">index(systems,match($A2632,INDEX(systems,0,1),),3)</f>
        <v>-122.316</v>
      </c>
      <c r="E2632" s="42">
        <f t="array" ref="E2632">index(systems,match($A2632,INDEX(systems,0,1),),4)</f>
        <v>-7.025</v>
      </c>
      <c r="F2632" s="43" t="str">
        <f>IFERROR(__xludf.DUMMYFUNCTION("let(row, match($B2632&amp;if($C2632&lt;&gt;"""","" [""&amp;$C2632&amp;""]"",""""),index(nebulae,,2),0),join("","",iferror(round(index(nebulae,row,5)/2,3),1),iferror(round(index(nebulae,row,6)/2,3),1),0))"),"1,1,0")</f>
        <v>1,1,0</v>
      </c>
      <c r="G2632" s="44" t="s">
        <v>6697</v>
      </c>
      <c r="H2632" s="45">
        <f t="array" ref="H2632">let(systemId,match(A2632,index(systems,0,1),),refSystemId,match($H$1,index(systems,0,1),),x,index(systems,systemId,3),y,index(systems,systemId,4),refX,index(systems,refSystemId,3),refY,index(systems,refSystemId,4),round(sqrt((x-refX)^2+(y-refY)^2),3))</f>
        <v>122.518</v>
      </c>
      <c r="I2632" s="28" t="s">
        <v>418</v>
      </c>
      <c r="J2632" s="48" t="s">
        <v>418</v>
      </c>
      <c r="K2632" s="48" t="s">
        <v>418</v>
      </c>
      <c r="L2632" s="28" t="s">
        <v>418</v>
      </c>
      <c r="M2632" s="28" t="s">
        <v>733</v>
      </c>
      <c r="N2632" s="28" t="s">
        <v>560</v>
      </c>
      <c r="O2632" s="48" t="s">
        <v>560</v>
      </c>
      <c r="P2632" s="48" t="s">
        <v>560</v>
      </c>
      <c r="Q2632" s="48" t="s">
        <v>560</v>
      </c>
      <c r="R2632" s="48" t="s">
        <v>560</v>
      </c>
      <c r="S2632" s="48" t="s">
        <v>560</v>
      </c>
      <c r="T2632" s="48" t="s">
        <v>560</v>
      </c>
      <c r="U2632" s="48" t="s">
        <v>812</v>
      </c>
      <c r="V2632" s="48" t="s">
        <v>812</v>
      </c>
      <c r="W2632" s="48" t="s">
        <v>812</v>
      </c>
      <c r="X2632" s="48" t="s">
        <v>812</v>
      </c>
      <c r="Y2632" s="48" t="s">
        <v>812</v>
      </c>
      <c r="Z2632" s="48" t="s">
        <v>812</v>
      </c>
      <c r="AA2632" s="48" t="s">
        <v>813</v>
      </c>
      <c r="AB2632" s="48" t="s">
        <v>813</v>
      </c>
      <c r="AC2632" s="48" t="s">
        <v>813</v>
      </c>
      <c r="AD2632" s="48" t="s">
        <v>813</v>
      </c>
      <c r="AE2632" s="48" t="s">
        <v>813</v>
      </c>
      <c r="AF2632" s="48" t="s">
        <v>813</v>
      </c>
      <c r="AG2632" s="48" t="s">
        <v>813</v>
      </c>
      <c r="AH2632" s="48" t="s">
        <v>814</v>
      </c>
      <c r="AI2632" s="48" t="s">
        <v>529</v>
      </c>
      <c r="AJ2632" s="48" t="s">
        <v>529</v>
      </c>
      <c r="AK2632" s="48" t="s">
        <v>529</v>
      </c>
      <c r="AL2632" s="48" t="s">
        <v>529</v>
      </c>
      <c r="AM2632" s="48" t="s">
        <v>529</v>
      </c>
      <c r="AN2632" s="48" t="s">
        <v>529</v>
      </c>
      <c r="AO2632" s="48" t="s">
        <v>529</v>
      </c>
      <c r="AP2632" s="48" t="s">
        <v>529</v>
      </c>
      <c r="AQ2632" s="48" t="s">
        <v>529</v>
      </c>
      <c r="AR2632" s="48" t="s">
        <v>529</v>
      </c>
      <c r="AS2632" s="48" t="s">
        <v>484</v>
      </c>
      <c r="AT2632" s="48" t="s">
        <v>485</v>
      </c>
      <c r="AU2632" s="48" t="s">
        <v>485</v>
      </c>
      <c r="AV2632" s="52" t="s">
        <v>486</v>
      </c>
      <c r="AW2632" s="52" t="s">
        <v>486</v>
      </c>
      <c r="AX2632" s="48" t="s">
        <v>605</v>
      </c>
      <c r="AY2632" s="48" t="s">
        <v>605</v>
      </c>
      <c r="AZ2632" s="28" t="s">
        <v>605</v>
      </c>
    </row>
    <row r="2633" ht="15.75" customHeight="1">
      <c r="A2633" s="40">
        <v>2372.0</v>
      </c>
      <c r="B2633" s="28" t="s">
        <v>6698</v>
      </c>
      <c r="C2633" s="41"/>
      <c r="D2633" s="42">
        <f t="array" ref="D2633">index(systems,match($A2633,INDEX(systems,0,1),),3)</f>
        <v>-485.084</v>
      </c>
      <c r="E2633" s="42">
        <f t="array" ref="E2633">index(systems,match($A2633,INDEX(systems,0,1),),4)</f>
        <v>166.129</v>
      </c>
      <c r="F2633" s="43" t="str">
        <f>IFERROR(__xludf.DUMMYFUNCTION("let(row, match($B2633&amp;if($C2633&lt;&gt;"""","" [""&amp;$C2633&amp;""]"",""""),index(nebulae,,2),0),join("","",iferror(round(index(nebulae,row,5)/2,3),1),iferror(round(index(nebulae,row,6)/2,3),1),0))"),"1,1,0")</f>
        <v>1,1,0</v>
      </c>
      <c r="G2633" s="44" t="s">
        <v>6699</v>
      </c>
      <c r="H2633" s="45">
        <f t="array" ref="H2633">let(systemId,match(A2633,index(systems,0,1),),refSystemId,match($H$1,index(systems,0,1),),x,index(systems,systemId,3),y,index(systems,systemId,4),refX,index(systems,refSystemId,3),refY,index(systems,refSystemId,4),round(sqrt((x-refX)^2+(y-refY)^2),3))</f>
        <v>512.743</v>
      </c>
      <c r="I2633" s="46" t="s">
        <v>408</v>
      </c>
      <c r="J2633" s="46" t="s">
        <v>408</v>
      </c>
      <c r="K2633" s="46" t="s">
        <v>408</v>
      </c>
      <c r="L2633" s="28" t="s">
        <v>408</v>
      </c>
      <c r="M2633" s="46" t="s">
        <v>408</v>
      </c>
      <c r="N2633" s="28" t="s">
        <v>408</v>
      </c>
      <c r="O2633" s="41"/>
      <c r="P2633" s="48" t="s">
        <v>461</v>
      </c>
      <c r="Q2633" s="48" t="s">
        <v>461</v>
      </c>
      <c r="R2633" s="48" t="s">
        <v>461</v>
      </c>
      <c r="S2633" s="48" t="s">
        <v>418</v>
      </c>
      <c r="T2633" s="48" t="s">
        <v>418</v>
      </c>
      <c r="U2633" s="48" t="s">
        <v>422</v>
      </c>
      <c r="V2633" s="48" t="s">
        <v>422</v>
      </c>
      <c r="W2633" s="48" t="s">
        <v>422</v>
      </c>
      <c r="X2633" s="48" t="s">
        <v>422</v>
      </c>
      <c r="Y2633" s="48" t="s">
        <v>422</v>
      </c>
      <c r="Z2633" s="48" t="s">
        <v>422</v>
      </c>
      <c r="AA2633" s="48" t="s">
        <v>422</v>
      </c>
      <c r="AB2633" s="48" t="s">
        <v>422</v>
      </c>
      <c r="AC2633" s="48" t="s">
        <v>422</v>
      </c>
      <c r="AD2633" s="48" t="s">
        <v>422</v>
      </c>
      <c r="AE2633" s="48" t="s">
        <v>422</v>
      </c>
      <c r="AF2633" s="48" t="s">
        <v>422</v>
      </c>
      <c r="AG2633" s="48" t="s">
        <v>422</v>
      </c>
      <c r="AH2633" s="48" t="s">
        <v>422</v>
      </c>
      <c r="AI2633" s="48" t="s">
        <v>422</v>
      </c>
      <c r="AJ2633" s="48" t="s">
        <v>422</v>
      </c>
      <c r="AK2633" s="48" t="s">
        <v>422</v>
      </c>
      <c r="AL2633" s="48" t="s">
        <v>422</v>
      </c>
      <c r="AM2633" s="48" t="s">
        <v>422</v>
      </c>
      <c r="AN2633" s="48" t="s">
        <v>422</v>
      </c>
      <c r="AO2633" s="48" t="s">
        <v>422</v>
      </c>
      <c r="AP2633" s="48" t="s">
        <v>422</v>
      </c>
      <c r="AQ2633" s="48" t="s">
        <v>422</v>
      </c>
      <c r="AR2633" s="48" t="s">
        <v>422</v>
      </c>
      <c r="AS2633" s="48" t="s">
        <v>422</v>
      </c>
      <c r="AT2633" s="48" t="s">
        <v>422</v>
      </c>
      <c r="AU2633" s="48" t="s">
        <v>422</v>
      </c>
      <c r="AV2633" s="48" t="s">
        <v>422</v>
      </c>
      <c r="AW2633" s="48" t="s">
        <v>422</v>
      </c>
      <c r="AX2633" s="48" t="s">
        <v>422</v>
      </c>
      <c r="AY2633" s="48" t="s">
        <v>422</v>
      </c>
      <c r="AZ2633" s="28" t="s">
        <v>422</v>
      </c>
    </row>
    <row r="2634" ht="15.75" customHeight="1">
      <c r="A2634" s="40">
        <v>2373.0</v>
      </c>
      <c r="B2634" s="28" t="s">
        <v>6700</v>
      </c>
      <c r="C2634" s="41"/>
      <c r="D2634" s="42">
        <f t="array" ref="D2634">index(systems,match($A2634,INDEX(systems,0,1),),3)</f>
        <v>-159.482</v>
      </c>
      <c r="E2634" s="42">
        <f t="array" ref="E2634">index(systems,match($A2634,INDEX(systems,0,1),),4)</f>
        <v>425.693</v>
      </c>
      <c r="F2634" s="43" t="str">
        <f>IFERROR(__xludf.DUMMYFUNCTION("let(row, match($B2634&amp;if($C2634&lt;&gt;"""","" [""&amp;$C2634&amp;""]"",""""),index(nebulae,,2),0),join("","",iferror(round(index(nebulae,row,5)/2,3),1),iferror(round(index(nebulae,row,6)/2,3),1),0))"),"1,1,0")</f>
        <v>1,1,0</v>
      </c>
      <c r="G2634" s="44" t="s">
        <v>6701</v>
      </c>
      <c r="H2634" s="45">
        <f t="array" ref="H2634">let(systemId,match(A2634,index(systems,0,1),),refSystemId,match($H$1,index(systems,0,1),),x,index(systems,systemId,3),y,index(systems,systemId,4),refX,index(systems,refSystemId,3),refY,index(systems,refSystemId,4),round(sqrt((x-refX)^2+(y-refY)^2),3))</f>
        <v>454.587</v>
      </c>
      <c r="I2634" s="28" t="s">
        <v>408</v>
      </c>
      <c r="J2634" s="28" t="s">
        <v>408</v>
      </c>
      <c r="K2634" s="28" t="s">
        <v>408</v>
      </c>
      <c r="L2634" s="28" t="s">
        <v>408</v>
      </c>
      <c r="M2634" s="28" t="s">
        <v>408</v>
      </c>
      <c r="N2634" s="28" t="s">
        <v>497</v>
      </c>
      <c r="O2634" s="48" t="s">
        <v>497</v>
      </c>
      <c r="P2634" s="48" t="s">
        <v>497</v>
      </c>
      <c r="Q2634" s="48" t="s">
        <v>497</v>
      </c>
      <c r="R2634" s="48" t="s">
        <v>497</v>
      </c>
      <c r="S2634" s="48" t="s">
        <v>902</v>
      </c>
      <c r="T2634" s="48" t="s">
        <v>902</v>
      </c>
      <c r="U2634" s="48" t="s">
        <v>902</v>
      </c>
      <c r="V2634" s="48" t="s">
        <v>902</v>
      </c>
      <c r="W2634" s="48" t="s">
        <v>902</v>
      </c>
      <c r="X2634" s="48" t="s">
        <v>902</v>
      </c>
      <c r="Y2634" s="52" t="s">
        <v>902</v>
      </c>
      <c r="Z2634" s="52" t="s">
        <v>902</v>
      </c>
      <c r="AA2634" s="52" t="s">
        <v>1117</v>
      </c>
      <c r="AB2634" s="52" t="s">
        <v>1117</v>
      </c>
      <c r="AC2634" s="52" t="s">
        <v>1117</v>
      </c>
      <c r="AD2634" s="52" t="s">
        <v>417</v>
      </c>
      <c r="AE2634" s="52" t="s">
        <v>417</v>
      </c>
      <c r="AF2634" s="52" t="s">
        <v>1117</v>
      </c>
      <c r="AG2634" s="52" t="s">
        <v>417</v>
      </c>
      <c r="AH2634" s="52" t="s">
        <v>417</v>
      </c>
      <c r="AI2634" s="52" t="s">
        <v>417</v>
      </c>
      <c r="AJ2634" s="52" t="s">
        <v>417</v>
      </c>
      <c r="AK2634" s="52" t="s">
        <v>417</v>
      </c>
      <c r="AL2634" s="52" t="s">
        <v>417</v>
      </c>
      <c r="AM2634" s="52" t="s">
        <v>417</v>
      </c>
      <c r="AN2634" s="52" t="s">
        <v>417</v>
      </c>
      <c r="AO2634" s="52" t="s">
        <v>417</v>
      </c>
      <c r="AP2634" s="52" t="s">
        <v>417</v>
      </c>
      <c r="AQ2634" s="52" t="s">
        <v>417</v>
      </c>
      <c r="AR2634" s="48" t="s">
        <v>417</v>
      </c>
      <c r="AS2634" s="48" t="s">
        <v>417</v>
      </c>
      <c r="AT2634" s="48" t="s">
        <v>417</v>
      </c>
      <c r="AU2634" s="48" t="s">
        <v>417</v>
      </c>
      <c r="AV2634" s="48" t="s">
        <v>417</v>
      </c>
      <c r="AW2634" s="48" t="s">
        <v>417</v>
      </c>
      <c r="AX2634" s="48" t="s">
        <v>417</v>
      </c>
      <c r="AY2634" s="48" t="s">
        <v>850</v>
      </c>
      <c r="AZ2634" s="51" t="s">
        <v>850</v>
      </c>
    </row>
    <row r="2635" ht="15.75" customHeight="1">
      <c r="A2635" s="40">
        <v>2374.0</v>
      </c>
      <c r="B2635" s="28" t="s">
        <v>6702</v>
      </c>
      <c r="C2635" s="41"/>
      <c r="D2635" s="42">
        <f t="array" ref="D2635">index(systems,match($A2635,INDEX(systems,0,1),),3)</f>
        <v>-421.047</v>
      </c>
      <c r="E2635" s="42">
        <f t="array" ref="E2635">index(systems,match($A2635,INDEX(systems,0,1),),4)</f>
        <v>-36.494</v>
      </c>
      <c r="F2635" s="43" t="str">
        <f>IFERROR(__xludf.DUMMYFUNCTION("let(row, match($B2635&amp;if($C2635&lt;&gt;"""","" [""&amp;$C2635&amp;""]"",""""),index(nebulae,,2),0),join("","",iferror(round(index(nebulae,row,5)/2,3),1),iferror(round(index(nebulae,row,6)/2,3),1),0))"),"1,1,0")</f>
        <v>1,1,0</v>
      </c>
      <c r="G2635" s="44" t="s">
        <v>6703</v>
      </c>
      <c r="H2635" s="45">
        <f t="array" ref="H2635">let(systemId,match(A2635,index(systems,0,1),),refSystemId,match($H$1,index(systems,0,1),),x,index(systems,systemId,3),y,index(systems,systemId,4),refX,index(systems,refSystemId,3),refY,index(systems,refSystemId,4),round(sqrt((x-refX)^2+(y-refY)^2),3))</f>
        <v>422.626</v>
      </c>
      <c r="I2635" s="41"/>
      <c r="J2635" s="41"/>
      <c r="K2635" s="41"/>
      <c r="L2635" s="41"/>
      <c r="M2635" s="41"/>
      <c r="N2635" s="28" t="s">
        <v>449</v>
      </c>
      <c r="O2635" s="48" t="s">
        <v>449</v>
      </c>
      <c r="P2635" s="48" t="s">
        <v>449</v>
      </c>
      <c r="Q2635" s="48" t="s">
        <v>449</v>
      </c>
      <c r="R2635" s="48" t="s">
        <v>449</v>
      </c>
      <c r="S2635" s="48" t="s">
        <v>449</v>
      </c>
      <c r="T2635" s="48" t="s">
        <v>449</v>
      </c>
      <c r="U2635" s="48" t="s">
        <v>449</v>
      </c>
      <c r="V2635" s="48" t="s">
        <v>449</v>
      </c>
      <c r="W2635" s="48" t="s">
        <v>449</v>
      </c>
      <c r="X2635" s="48" t="s">
        <v>449</v>
      </c>
      <c r="Y2635" s="48" t="s">
        <v>449</v>
      </c>
      <c r="Z2635" s="48" t="s">
        <v>449</v>
      </c>
      <c r="AA2635" s="48" t="s">
        <v>700</v>
      </c>
      <c r="AB2635" s="48" t="s">
        <v>700</v>
      </c>
      <c r="AC2635" s="48" t="s">
        <v>700</v>
      </c>
      <c r="AD2635" s="48" t="s">
        <v>700</v>
      </c>
      <c r="AE2635" s="48" t="s">
        <v>700</v>
      </c>
      <c r="AF2635" s="48" t="s">
        <v>700</v>
      </c>
      <c r="AG2635" s="48" t="s">
        <v>700</v>
      </c>
      <c r="AH2635" s="48" t="s">
        <v>701</v>
      </c>
      <c r="AI2635" s="48" t="s">
        <v>464</v>
      </c>
      <c r="AJ2635" s="48" t="s">
        <v>464</v>
      </c>
      <c r="AK2635" s="48" t="s">
        <v>464</v>
      </c>
      <c r="AL2635" s="48" t="s">
        <v>464</v>
      </c>
      <c r="AM2635" s="48" t="s">
        <v>464</v>
      </c>
      <c r="AN2635" s="48" t="s">
        <v>464</v>
      </c>
      <c r="AO2635" s="48" t="s">
        <v>464</v>
      </c>
      <c r="AP2635" s="48" t="s">
        <v>464</v>
      </c>
      <c r="AQ2635" s="48" t="s">
        <v>464</v>
      </c>
      <c r="AR2635" s="48" t="s">
        <v>464</v>
      </c>
      <c r="AS2635" s="48" t="s">
        <v>466</v>
      </c>
      <c r="AT2635" s="48" t="s">
        <v>467</v>
      </c>
      <c r="AU2635" s="48" t="s">
        <v>467</v>
      </c>
      <c r="AV2635" s="52" t="s">
        <v>418</v>
      </c>
      <c r="AW2635" s="52" t="s">
        <v>418</v>
      </c>
      <c r="AX2635" s="48" t="s">
        <v>418</v>
      </c>
      <c r="AY2635" s="48" t="s">
        <v>418</v>
      </c>
      <c r="AZ2635" s="49" t="s">
        <v>418</v>
      </c>
    </row>
    <row r="2636" ht="15.75" customHeight="1">
      <c r="A2636" s="40">
        <v>2375.0</v>
      </c>
      <c r="B2636" s="28" t="s">
        <v>6704</v>
      </c>
      <c r="C2636" s="41"/>
      <c r="D2636" s="42">
        <f t="array" ref="D2636">index(systems,match($A2636,INDEX(systems,0,1),),3)</f>
        <v>327.758</v>
      </c>
      <c r="E2636" s="42">
        <f t="array" ref="E2636">index(systems,match($A2636,INDEX(systems,0,1),),4)</f>
        <v>-299.672</v>
      </c>
      <c r="F2636" s="43" t="str">
        <f>IFERROR(__xludf.DUMMYFUNCTION("let(row, match($B2636&amp;if($C2636&lt;&gt;"""","" [""&amp;$C2636&amp;""]"",""""),index(nebulae,,2),0),join("","",iferror(round(index(nebulae,row,5)/2,3),1),iferror(round(index(nebulae,row,6)/2,3),1),0))"),"1,1,0")</f>
        <v>1,1,0</v>
      </c>
      <c r="G2636" s="44" t="s">
        <v>6705</v>
      </c>
      <c r="H2636" s="45">
        <f t="array" ref="H2636">let(systemId,match(A2636,index(systems,0,1),),refSystemId,match($H$1,index(systems,0,1),),x,index(systems,systemId,3),y,index(systems,systemId,4),refX,index(systems,refSystemId,3),refY,index(systems,refSystemId,4),round(sqrt((x-refX)^2+(y-refY)^2),3))</f>
        <v>444.104</v>
      </c>
      <c r="I2636" s="47" t="s">
        <v>408</v>
      </c>
      <c r="J2636" s="47" t="s">
        <v>408</v>
      </c>
      <c r="K2636" s="53"/>
      <c r="L2636" s="53"/>
      <c r="M2636" s="53"/>
      <c r="N2636" s="28" t="s">
        <v>1241</v>
      </c>
      <c r="O2636" s="48" t="s">
        <v>1241</v>
      </c>
      <c r="P2636" s="48" t="s">
        <v>1241</v>
      </c>
      <c r="Q2636" s="48" t="s">
        <v>1241</v>
      </c>
      <c r="R2636" s="48" t="s">
        <v>1241</v>
      </c>
      <c r="S2636" s="48" t="s">
        <v>1241</v>
      </c>
      <c r="T2636" s="48" t="s">
        <v>1241</v>
      </c>
      <c r="U2636" s="48" t="s">
        <v>1241</v>
      </c>
      <c r="V2636" s="48" t="s">
        <v>1241</v>
      </c>
      <c r="W2636" s="48" t="s">
        <v>1241</v>
      </c>
      <c r="X2636" s="48" t="s">
        <v>1241</v>
      </c>
      <c r="Y2636" s="48" t="s">
        <v>1242</v>
      </c>
      <c r="Z2636" s="48" t="s">
        <v>1242</v>
      </c>
      <c r="AA2636" s="48" t="s">
        <v>1243</v>
      </c>
      <c r="AB2636" s="48" t="s">
        <v>1243</v>
      </c>
      <c r="AC2636" s="48" t="s">
        <v>1243</v>
      </c>
      <c r="AD2636" s="48" t="s">
        <v>1243</v>
      </c>
      <c r="AE2636" s="48" t="s">
        <v>1243</v>
      </c>
      <c r="AF2636" s="48" t="s">
        <v>1243</v>
      </c>
      <c r="AG2636" s="48" t="s">
        <v>1243</v>
      </c>
      <c r="AH2636" s="48" t="s">
        <v>1243</v>
      </c>
      <c r="AI2636" s="48" t="s">
        <v>1243</v>
      </c>
      <c r="AJ2636" s="48" t="s">
        <v>1243</v>
      </c>
      <c r="AK2636" s="48" t="s">
        <v>1243</v>
      </c>
      <c r="AL2636" s="48" t="s">
        <v>1243</v>
      </c>
      <c r="AM2636" s="48" t="s">
        <v>1243</v>
      </c>
      <c r="AN2636" s="48" t="s">
        <v>1243</v>
      </c>
      <c r="AO2636" s="48" t="s">
        <v>1242</v>
      </c>
      <c r="AP2636" s="48" t="s">
        <v>1242</v>
      </c>
      <c r="AQ2636" s="48" t="s">
        <v>1242</v>
      </c>
      <c r="AR2636" s="48" t="s">
        <v>955</v>
      </c>
      <c r="AS2636" s="48" t="s">
        <v>955</v>
      </c>
      <c r="AT2636" s="48" t="s">
        <v>955</v>
      </c>
      <c r="AU2636" s="48" t="s">
        <v>955</v>
      </c>
      <c r="AV2636" s="52" t="s">
        <v>955</v>
      </c>
      <c r="AW2636" s="52" t="s">
        <v>955</v>
      </c>
      <c r="AX2636" s="52" t="s">
        <v>955</v>
      </c>
      <c r="AY2636" s="52" t="s">
        <v>955</v>
      </c>
      <c r="AZ2636" s="49" t="s">
        <v>955</v>
      </c>
    </row>
    <row r="2637" ht="15.75" customHeight="1">
      <c r="A2637" s="40">
        <v>2376.0</v>
      </c>
      <c r="B2637" s="28" t="s">
        <v>6706</v>
      </c>
      <c r="C2637" s="41"/>
      <c r="D2637" s="42">
        <f t="array" ref="D2637">index(systems,match($A2637,INDEX(systems,0,1),),3)</f>
        <v>-102.591</v>
      </c>
      <c r="E2637" s="42">
        <f t="array" ref="E2637">index(systems,match($A2637,INDEX(systems,0,1),),4)</f>
        <v>-131.87</v>
      </c>
      <c r="F2637" s="43" t="str">
        <f>IFERROR(__xludf.DUMMYFUNCTION("let(row, match($B2637&amp;if($C2637&lt;&gt;"""","" [""&amp;$C2637&amp;""]"",""""),index(nebulae,,2),0),join("","",iferror(round(index(nebulae,row,5)/2,3),1),iferror(round(index(nebulae,row,6)/2,3),1),0))"),"1,1,0")</f>
        <v>1,1,0</v>
      </c>
      <c r="G2637" s="44" t="s">
        <v>6707</v>
      </c>
      <c r="H2637" s="45">
        <f t="array" ref="H2637">let(systemId,match(A2637,index(systems,0,1),),refSystemId,match($H$1,index(systems,0,1),),x,index(systems,systemId,3),y,index(systems,systemId,4),refX,index(systems,refSystemId,3),refY,index(systems,refSystemId,4),round(sqrt((x-refX)^2+(y-refY)^2),3))</f>
        <v>167.077</v>
      </c>
      <c r="I2637" s="46" t="s">
        <v>418</v>
      </c>
      <c r="J2637" s="53"/>
      <c r="K2637" s="53"/>
      <c r="L2637" s="53"/>
      <c r="M2637" s="46" t="s">
        <v>560</v>
      </c>
      <c r="N2637" s="28" t="s">
        <v>1121</v>
      </c>
      <c r="O2637" s="48" t="s">
        <v>1121</v>
      </c>
      <c r="P2637" s="48" t="s">
        <v>1121</v>
      </c>
      <c r="Q2637" s="48" t="s">
        <v>1121</v>
      </c>
      <c r="R2637" s="48" t="s">
        <v>1121</v>
      </c>
      <c r="S2637" s="48" t="s">
        <v>1121</v>
      </c>
      <c r="T2637" s="48" t="s">
        <v>1121</v>
      </c>
      <c r="U2637" s="48" t="s">
        <v>1121</v>
      </c>
      <c r="V2637" s="48" t="s">
        <v>1121</v>
      </c>
      <c r="W2637" s="48" t="s">
        <v>1121</v>
      </c>
      <c r="X2637" s="48" t="s">
        <v>1121</v>
      </c>
      <c r="Y2637" s="48" t="s">
        <v>2908</v>
      </c>
      <c r="Z2637" s="48" t="s">
        <v>2908</v>
      </c>
      <c r="AA2637" s="48" t="s">
        <v>2908</v>
      </c>
      <c r="AB2637" s="48" t="s">
        <v>2908</v>
      </c>
      <c r="AC2637" s="48" t="s">
        <v>2908</v>
      </c>
      <c r="AD2637" s="48" t="s">
        <v>2908</v>
      </c>
      <c r="AE2637" s="48" t="s">
        <v>2908</v>
      </c>
      <c r="AF2637" s="48" t="s">
        <v>2908</v>
      </c>
      <c r="AG2637" s="48" t="s">
        <v>2908</v>
      </c>
      <c r="AH2637" s="48" t="s">
        <v>2908</v>
      </c>
      <c r="AI2637" s="48" t="s">
        <v>2908</v>
      </c>
      <c r="AJ2637" s="48" t="s">
        <v>2908</v>
      </c>
      <c r="AK2637" s="48" t="s">
        <v>2908</v>
      </c>
      <c r="AL2637" s="48" t="s">
        <v>2908</v>
      </c>
      <c r="AM2637" s="48" t="s">
        <v>2908</v>
      </c>
      <c r="AN2637" s="48" t="s">
        <v>2908</v>
      </c>
      <c r="AO2637" s="48" t="s">
        <v>2908</v>
      </c>
      <c r="AP2637" s="48" t="s">
        <v>2908</v>
      </c>
      <c r="AQ2637" s="48" t="s">
        <v>2908</v>
      </c>
      <c r="AR2637" s="48" t="s">
        <v>2908</v>
      </c>
      <c r="AS2637" s="48" t="s">
        <v>2909</v>
      </c>
      <c r="AT2637" s="48" t="s">
        <v>2909</v>
      </c>
      <c r="AU2637" s="48" t="s">
        <v>2909</v>
      </c>
      <c r="AV2637" s="48" t="s">
        <v>418</v>
      </c>
      <c r="AW2637" s="48" t="s">
        <v>418</v>
      </c>
      <c r="AX2637" s="48" t="s">
        <v>1049</v>
      </c>
      <c r="AY2637" s="48" t="s">
        <v>1049</v>
      </c>
      <c r="AZ2637" s="51" t="s">
        <v>1049</v>
      </c>
    </row>
    <row r="2638" ht="15.75" customHeight="1">
      <c r="A2638" s="40">
        <v>2377.0</v>
      </c>
      <c r="B2638" s="28" t="s">
        <v>6708</v>
      </c>
      <c r="C2638" s="41"/>
      <c r="D2638" s="42">
        <f t="array" ref="D2638">index(systems,match($A2638,INDEX(systems,0,1),),3)</f>
        <v>673.16</v>
      </c>
      <c r="E2638" s="42">
        <f t="array" ref="E2638">index(systems,match($A2638,INDEX(systems,0,1),),4)</f>
        <v>124.829</v>
      </c>
      <c r="F2638" s="43" t="str">
        <f>IFERROR(__xludf.DUMMYFUNCTION("let(row, match($B2638&amp;if($C2638&lt;&gt;"""","" [""&amp;$C2638&amp;""]"",""""),index(nebulae,,2),0),join("","",iferror(round(index(nebulae,row,5)/2,3),1),iferror(round(index(nebulae,row,6)/2,3),1),0))"),"1,1,0")</f>
        <v>1,1,0</v>
      </c>
      <c r="G2638" s="44" t="s">
        <v>6709</v>
      </c>
      <c r="H2638" s="45">
        <f t="array" ref="H2638">let(systemId,match(A2638,index(systems,0,1),),refSystemId,match($H$1,index(systems,0,1),),x,index(systems,systemId,3),y,index(systems,systemId,4),refX,index(systems,refSystemId,3),refY,index(systems,refSystemId,4),round(sqrt((x-refX)^2+(y-refY)^2),3))</f>
        <v>684.636</v>
      </c>
      <c r="I2638" s="41"/>
      <c r="J2638" s="41"/>
      <c r="K2638" s="41"/>
      <c r="L2638" s="41"/>
      <c r="M2638" s="41"/>
      <c r="N2638" s="41"/>
      <c r="O2638" s="41"/>
      <c r="P2638" s="48" t="s">
        <v>548</v>
      </c>
      <c r="Q2638" s="48" t="s">
        <v>548</v>
      </c>
      <c r="R2638" s="48" t="s">
        <v>548</v>
      </c>
      <c r="S2638" s="48" t="s">
        <v>548</v>
      </c>
      <c r="T2638" s="48" t="s">
        <v>548</v>
      </c>
      <c r="U2638" s="48" t="s">
        <v>548</v>
      </c>
      <c r="V2638" s="48" t="s">
        <v>548</v>
      </c>
      <c r="W2638" s="48" t="s">
        <v>548</v>
      </c>
      <c r="X2638" s="48" t="s">
        <v>422</v>
      </c>
      <c r="Y2638" s="48" t="s">
        <v>422</v>
      </c>
      <c r="Z2638" s="48" t="s">
        <v>422</v>
      </c>
      <c r="AA2638" s="48" t="s">
        <v>422</v>
      </c>
      <c r="AB2638" s="48" t="s">
        <v>422</v>
      </c>
      <c r="AC2638" s="48" t="s">
        <v>422</v>
      </c>
      <c r="AD2638" s="48" t="s">
        <v>422</v>
      </c>
      <c r="AE2638" s="48" t="s">
        <v>422</v>
      </c>
      <c r="AF2638" s="48" t="s">
        <v>422</v>
      </c>
      <c r="AG2638" s="48" t="s">
        <v>422</v>
      </c>
      <c r="AH2638" s="48" t="s">
        <v>422</v>
      </c>
      <c r="AI2638" s="48" t="s">
        <v>422</v>
      </c>
      <c r="AJ2638" s="48" t="s">
        <v>422</v>
      </c>
      <c r="AK2638" s="48" t="s">
        <v>422</v>
      </c>
      <c r="AL2638" s="48" t="s">
        <v>422</v>
      </c>
      <c r="AM2638" s="48" t="s">
        <v>422</v>
      </c>
      <c r="AN2638" s="48" t="s">
        <v>422</v>
      </c>
      <c r="AO2638" s="48" t="s">
        <v>422</v>
      </c>
      <c r="AP2638" s="48" t="s">
        <v>422</v>
      </c>
      <c r="AQ2638" s="48" t="s">
        <v>422</v>
      </c>
      <c r="AR2638" s="48" t="s">
        <v>422</v>
      </c>
      <c r="AS2638" s="48" t="s">
        <v>422</v>
      </c>
      <c r="AT2638" s="48" t="s">
        <v>422</v>
      </c>
      <c r="AU2638" s="48" t="s">
        <v>422</v>
      </c>
      <c r="AV2638" s="48" t="s">
        <v>422</v>
      </c>
      <c r="AW2638" s="48" t="s">
        <v>422</v>
      </c>
      <c r="AX2638" s="48" t="s">
        <v>422</v>
      </c>
      <c r="AY2638" s="48" t="s">
        <v>422</v>
      </c>
      <c r="AZ2638" s="50" t="s">
        <v>549</v>
      </c>
    </row>
    <row r="2639" ht="15.75" customHeight="1">
      <c r="A2639" s="40">
        <v>2378.0</v>
      </c>
      <c r="B2639" s="28" t="s">
        <v>6710</v>
      </c>
      <c r="C2639" s="41"/>
      <c r="D2639" s="42">
        <f t="array" ref="D2639">index(systems,match($A2639,INDEX(systems,0,1),),3)</f>
        <v>717.094</v>
      </c>
      <c r="E2639" s="42">
        <f t="array" ref="E2639">index(systems,match($A2639,INDEX(systems,0,1),),4)</f>
        <v>183.094</v>
      </c>
      <c r="F2639" s="43" t="str">
        <f>IFERROR(__xludf.DUMMYFUNCTION("let(row, match($B2639&amp;if($C2639&lt;&gt;"""","" [""&amp;$C2639&amp;""]"",""""),index(nebulae,,2),0),join("","",iferror(round(index(nebulae,row,5)/2,3),1),iferror(round(index(nebulae,row,6)/2,3),1),0))"),"1,1,0")</f>
        <v>1,1,0</v>
      </c>
      <c r="G2639" s="44" t="s">
        <v>6711</v>
      </c>
      <c r="H2639" s="45">
        <f t="array" ref="H2639">let(systemId,match(A2639,index(systems,0,1),),refSystemId,match($H$1,index(systems,0,1),),x,index(systems,systemId,3),y,index(systems,systemId,4),refX,index(systems,refSystemId,3),refY,index(systems,refSystemId,4),round(sqrt((x-refX)^2+(y-refY)^2),3))</f>
        <v>740.099</v>
      </c>
      <c r="I2639" s="53"/>
      <c r="J2639" s="53"/>
      <c r="K2639" s="53"/>
      <c r="L2639" s="53"/>
      <c r="M2639" s="53"/>
      <c r="N2639" s="41"/>
      <c r="O2639" s="41"/>
      <c r="P2639" s="48" t="s">
        <v>840</v>
      </c>
      <c r="Q2639" s="48" t="s">
        <v>840</v>
      </c>
      <c r="R2639" s="48" t="s">
        <v>840</v>
      </c>
      <c r="S2639" s="48" t="s">
        <v>840</v>
      </c>
      <c r="T2639" s="48" t="s">
        <v>840</v>
      </c>
      <c r="U2639" s="48" t="s">
        <v>422</v>
      </c>
      <c r="V2639" s="48" t="s">
        <v>422</v>
      </c>
      <c r="W2639" s="48" t="s">
        <v>422</v>
      </c>
      <c r="X2639" s="48" t="s">
        <v>422</v>
      </c>
      <c r="Y2639" s="52" t="s">
        <v>422</v>
      </c>
      <c r="Z2639" s="48" t="s">
        <v>422</v>
      </c>
      <c r="AA2639" s="48" t="s">
        <v>422</v>
      </c>
      <c r="AB2639" s="48" t="s">
        <v>422</v>
      </c>
      <c r="AC2639" s="48" t="s">
        <v>422</v>
      </c>
      <c r="AD2639" s="48" t="s">
        <v>422</v>
      </c>
      <c r="AE2639" s="48" t="s">
        <v>422</v>
      </c>
      <c r="AF2639" s="48" t="s">
        <v>422</v>
      </c>
      <c r="AG2639" s="48" t="s">
        <v>422</v>
      </c>
      <c r="AH2639" s="48" t="s">
        <v>422</v>
      </c>
      <c r="AI2639" s="48" t="s">
        <v>422</v>
      </c>
      <c r="AJ2639" s="48" t="s">
        <v>422</v>
      </c>
      <c r="AK2639" s="48" t="s">
        <v>422</v>
      </c>
      <c r="AL2639" s="48" t="s">
        <v>422</v>
      </c>
      <c r="AM2639" s="48" t="s">
        <v>422</v>
      </c>
      <c r="AN2639" s="48" t="s">
        <v>422</v>
      </c>
      <c r="AO2639" s="48" t="s">
        <v>422</v>
      </c>
      <c r="AP2639" s="48" t="s">
        <v>422</v>
      </c>
      <c r="AQ2639" s="48" t="s">
        <v>422</v>
      </c>
      <c r="AR2639" s="48" t="s">
        <v>422</v>
      </c>
      <c r="AS2639" s="48" t="s">
        <v>422</v>
      </c>
      <c r="AT2639" s="48" t="s">
        <v>422</v>
      </c>
      <c r="AU2639" s="48" t="s">
        <v>422</v>
      </c>
      <c r="AV2639" s="48" t="s">
        <v>422</v>
      </c>
      <c r="AW2639" s="48" t="s">
        <v>422</v>
      </c>
      <c r="AX2639" s="48" t="s">
        <v>422</v>
      </c>
      <c r="AY2639" s="48" t="s">
        <v>422</v>
      </c>
      <c r="AZ2639" s="50" t="s">
        <v>841</v>
      </c>
    </row>
    <row r="2640" ht="15.75" customHeight="1">
      <c r="A2640" s="40">
        <v>2379.0</v>
      </c>
      <c r="B2640" s="28" t="s">
        <v>6712</v>
      </c>
      <c r="C2640" s="41"/>
      <c r="D2640" s="42">
        <f t="array" ref="D2640">index(systems,match($A2640,INDEX(systems,0,1),),3)</f>
        <v>-65.144</v>
      </c>
      <c r="E2640" s="42">
        <f t="array" ref="E2640">index(systems,match($A2640,INDEX(systems,0,1),),4)</f>
        <v>-122.852</v>
      </c>
      <c r="F2640" s="43" t="str">
        <f>IFERROR(__xludf.DUMMYFUNCTION("let(row, match($B2640&amp;if($C2640&lt;&gt;"""","" [""&amp;$C2640&amp;""]"",""""),index(nebulae,,2),0),join("","",iferror(round(index(nebulae,row,5)/2,3),1),iferror(round(index(nebulae,row,6)/2,3),1),0))"),"1,1,0")</f>
        <v>1,1,0</v>
      </c>
      <c r="G2640" s="44" t="s">
        <v>6713</v>
      </c>
      <c r="H2640" s="45">
        <f t="array" ref="H2640">let(systemId,match(A2640,index(systems,0,1),),refSystemId,match($H$1,index(systems,0,1),),x,index(systems,systemId,3),y,index(systems,systemId,4),refX,index(systems,refSystemId,3),refY,index(systems,refSystemId,4),round(sqrt((x-refX)^2+(y-refY)^2),3))</f>
        <v>139.055</v>
      </c>
      <c r="I2640" s="46" t="s">
        <v>418</v>
      </c>
      <c r="J2640" s="53"/>
      <c r="K2640" s="53"/>
      <c r="L2640" s="53"/>
      <c r="M2640" s="46" t="s">
        <v>560</v>
      </c>
      <c r="N2640" s="28" t="s">
        <v>1121</v>
      </c>
      <c r="O2640" s="48" t="s">
        <v>1121</v>
      </c>
      <c r="P2640" s="48" t="s">
        <v>1121</v>
      </c>
      <c r="Q2640" s="48" t="s">
        <v>1121</v>
      </c>
      <c r="R2640" s="48" t="s">
        <v>1121</v>
      </c>
      <c r="S2640" s="48" t="s">
        <v>1121</v>
      </c>
      <c r="T2640" s="48" t="s">
        <v>1121</v>
      </c>
      <c r="U2640" s="48" t="s">
        <v>1121</v>
      </c>
      <c r="V2640" s="48" t="s">
        <v>1121</v>
      </c>
      <c r="W2640" s="48" t="s">
        <v>1121</v>
      </c>
      <c r="X2640" s="48" t="s">
        <v>1121</v>
      </c>
      <c r="Y2640" s="48" t="s">
        <v>560</v>
      </c>
      <c r="Z2640" s="48" t="s">
        <v>560</v>
      </c>
      <c r="AA2640" s="48" t="s">
        <v>560</v>
      </c>
      <c r="AB2640" s="48" t="s">
        <v>560</v>
      </c>
      <c r="AC2640" s="48" t="s">
        <v>560</v>
      </c>
      <c r="AD2640" s="48" t="s">
        <v>560</v>
      </c>
      <c r="AE2640" s="48" t="s">
        <v>560</v>
      </c>
      <c r="AF2640" s="48" t="s">
        <v>560</v>
      </c>
      <c r="AG2640" s="48" t="s">
        <v>560</v>
      </c>
      <c r="AH2640" s="48" t="s">
        <v>560</v>
      </c>
      <c r="AI2640" s="48" t="s">
        <v>560</v>
      </c>
      <c r="AJ2640" s="48" t="s">
        <v>560</v>
      </c>
      <c r="AK2640" s="48" t="s">
        <v>560</v>
      </c>
      <c r="AL2640" s="48" t="s">
        <v>560</v>
      </c>
      <c r="AM2640" s="48" t="s">
        <v>560</v>
      </c>
      <c r="AN2640" s="48" t="s">
        <v>560</v>
      </c>
      <c r="AO2640" s="48" t="s">
        <v>560</v>
      </c>
      <c r="AP2640" s="48" t="s">
        <v>560</v>
      </c>
      <c r="AQ2640" s="48" t="s">
        <v>560</v>
      </c>
      <c r="AR2640" s="48" t="s">
        <v>560</v>
      </c>
      <c r="AS2640" s="48" t="s">
        <v>418</v>
      </c>
      <c r="AT2640" s="48" t="s">
        <v>418</v>
      </c>
      <c r="AU2640" s="48" t="s">
        <v>418</v>
      </c>
      <c r="AV2640" s="48" t="s">
        <v>418</v>
      </c>
      <c r="AW2640" s="48" t="s">
        <v>418</v>
      </c>
      <c r="AX2640" s="48" t="s">
        <v>1049</v>
      </c>
      <c r="AY2640" s="48" t="s">
        <v>1049</v>
      </c>
      <c r="AZ2640" s="51" t="s">
        <v>1049</v>
      </c>
    </row>
    <row r="2641" ht="15.75" customHeight="1">
      <c r="A2641" s="40">
        <v>2380.0</v>
      </c>
      <c r="B2641" s="28" t="s">
        <v>6714</v>
      </c>
      <c r="C2641" s="41"/>
      <c r="D2641" s="42">
        <f t="array" ref="D2641">index(systems,match($A2641,INDEX(systems,0,1),),3)</f>
        <v>377.396</v>
      </c>
      <c r="E2641" s="42">
        <f t="array" ref="E2641">index(systems,match($A2641,INDEX(systems,0,1),),4)</f>
        <v>279.121</v>
      </c>
      <c r="F2641" s="43" t="str">
        <f>IFERROR(__xludf.DUMMYFUNCTION("let(row, match($B2641&amp;if($C2641&lt;&gt;"""","" [""&amp;$C2641&amp;""]"",""""),index(nebulae,,2),0),join("","",iferror(round(index(nebulae,row,5)/2,3),1),iferror(round(index(nebulae,row,6)/2,3),1),0))"),"1,1,0")</f>
        <v>1,1,0</v>
      </c>
      <c r="G2641" s="44" t="s">
        <v>6715</v>
      </c>
      <c r="H2641" s="45">
        <f t="array" ref="H2641">let(systemId,match(A2641,index(systems,0,1),),refSystemId,match($H$1,index(systems,0,1),),x,index(systems,systemId,3),y,index(systems,systemId,4),refX,index(systems,refSystemId,3),refY,index(systems,refSystemId,4),round(sqrt((x-refX)^2+(y-refY)^2),3))</f>
        <v>469.4</v>
      </c>
      <c r="I2641" s="28" t="s">
        <v>408</v>
      </c>
      <c r="J2641" s="28" t="s">
        <v>408</v>
      </c>
      <c r="K2641" s="28" t="s">
        <v>408</v>
      </c>
      <c r="L2641" s="48" t="s">
        <v>408</v>
      </c>
      <c r="M2641" s="48" t="s">
        <v>408</v>
      </c>
      <c r="N2641" s="28" t="s">
        <v>408</v>
      </c>
      <c r="O2641" s="41"/>
      <c r="P2641" s="48" t="s">
        <v>432</v>
      </c>
      <c r="Q2641" s="48" t="s">
        <v>432</v>
      </c>
      <c r="R2641" s="48" t="s">
        <v>432</v>
      </c>
      <c r="S2641" s="48" t="s">
        <v>432</v>
      </c>
      <c r="T2641" s="48" t="s">
        <v>432</v>
      </c>
      <c r="U2641" s="48" t="s">
        <v>432</v>
      </c>
      <c r="V2641" s="48" t="s">
        <v>432</v>
      </c>
      <c r="W2641" s="48" t="s">
        <v>432</v>
      </c>
      <c r="X2641" s="48" t="s">
        <v>432</v>
      </c>
      <c r="Y2641" s="48" t="s">
        <v>432</v>
      </c>
      <c r="Z2641" s="48" t="s">
        <v>432</v>
      </c>
      <c r="AA2641" s="48" t="s">
        <v>432</v>
      </c>
      <c r="AB2641" s="48" t="s">
        <v>432</v>
      </c>
      <c r="AC2641" s="48" t="s">
        <v>432</v>
      </c>
      <c r="AD2641" s="48" t="s">
        <v>432</v>
      </c>
      <c r="AE2641" s="48" t="s">
        <v>432</v>
      </c>
      <c r="AF2641" s="48" t="s">
        <v>432</v>
      </c>
      <c r="AG2641" s="48" t="s">
        <v>432</v>
      </c>
      <c r="AH2641" s="48" t="s">
        <v>432</v>
      </c>
      <c r="AI2641" s="48" t="s">
        <v>432</v>
      </c>
      <c r="AJ2641" s="48" t="s">
        <v>432</v>
      </c>
      <c r="AK2641" s="48" t="s">
        <v>432</v>
      </c>
      <c r="AL2641" s="48" t="s">
        <v>432</v>
      </c>
      <c r="AM2641" s="48" t="s">
        <v>432</v>
      </c>
      <c r="AN2641" s="48" t="s">
        <v>432</v>
      </c>
      <c r="AO2641" s="48" t="s">
        <v>432</v>
      </c>
      <c r="AP2641" s="48" t="s">
        <v>432</v>
      </c>
      <c r="AQ2641" s="48" t="s">
        <v>432</v>
      </c>
      <c r="AR2641" s="48" t="s">
        <v>432</v>
      </c>
      <c r="AS2641" s="48" t="s">
        <v>432</v>
      </c>
      <c r="AT2641" s="48" t="s">
        <v>432</v>
      </c>
      <c r="AU2641" s="48" t="s">
        <v>432</v>
      </c>
      <c r="AV2641" s="48" t="s">
        <v>432</v>
      </c>
      <c r="AW2641" s="48" t="s">
        <v>432</v>
      </c>
      <c r="AX2641" s="48" t="s">
        <v>432</v>
      </c>
      <c r="AY2641" s="48" t="s">
        <v>432</v>
      </c>
      <c r="AZ2641" s="28" t="s">
        <v>432</v>
      </c>
    </row>
    <row r="2642" ht="15.75" customHeight="1">
      <c r="A2642" s="40">
        <v>2381.0</v>
      </c>
      <c r="B2642" s="28" t="s">
        <v>6716</v>
      </c>
      <c r="C2642" s="41"/>
      <c r="D2642" s="42">
        <f t="array" ref="D2642">index(systems,match($A2642,INDEX(systems,0,1),),3)</f>
        <v>87.097</v>
      </c>
      <c r="E2642" s="42">
        <f t="array" ref="E2642">index(systems,match($A2642,INDEX(systems,0,1),),4)</f>
        <v>317.151</v>
      </c>
      <c r="F2642" s="43" t="str">
        <f>IFERROR(__xludf.DUMMYFUNCTION("let(row, match($B2642&amp;if($C2642&lt;&gt;"""","" [""&amp;$C2642&amp;""]"",""""),index(nebulae,,2),0),join("","",iferror(round(index(nebulae,row,5)/2,3),1),iferror(round(index(nebulae,row,6)/2,3),1),0))"),"1,1,0")</f>
        <v>1,1,0</v>
      </c>
      <c r="G2642" s="44" t="s">
        <v>6717</v>
      </c>
      <c r="H2642" s="45">
        <f t="array" ref="H2642">let(systemId,match(A2642,index(systems,0,1),),refSystemId,match($H$1,index(systems,0,1),),x,index(systems,systemId,3),y,index(systems,systemId,4),refX,index(systems,refSystemId,3),refY,index(systems,refSystemId,4),round(sqrt((x-refX)^2+(y-refY)^2),3))</f>
        <v>328.893</v>
      </c>
      <c r="I2642" s="46" t="s">
        <v>408</v>
      </c>
      <c r="J2642" s="46" t="s">
        <v>408</v>
      </c>
      <c r="K2642" s="46" t="s">
        <v>408</v>
      </c>
      <c r="L2642" s="47" t="s">
        <v>408</v>
      </c>
      <c r="M2642" s="48" t="s">
        <v>408</v>
      </c>
      <c r="N2642" s="28" t="s">
        <v>408</v>
      </c>
      <c r="O2642" s="41"/>
      <c r="P2642" s="48" t="s">
        <v>910</v>
      </c>
      <c r="Q2642" s="48" t="s">
        <v>910</v>
      </c>
      <c r="R2642" s="48" t="s">
        <v>910</v>
      </c>
      <c r="S2642" s="48" t="s">
        <v>910</v>
      </c>
      <c r="T2642" s="48" t="s">
        <v>910</v>
      </c>
      <c r="U2642" s="48" t="s">
        <v>910</v>
      </c>
      <c r="V2642" s="48" t="s">
        <v>910</v>
      </c>
      <c r="W2642" s="48" t="s">
        <v>910</v>
      </c>
      <c r="X2642" s="48" t="s">
        <v>910</v>
      </c>
      <c r="Y2642" s="48" t="s">
        <v>2102</v>
      </c>
      <c r="Z2642" s="48" t="s">
        <v>2102</v>
      </c>
      <c r="AA2642" s="48" t="s">
        <v>1181</v>
      </c>
      <c r="AB2642" s="48" t="s">
        <v>1181</v>
      </c>
      <c r="AC2642" s="48" t="s">
        <v>1181</v>
      </c>
      <c r="AD2642" s="48" t="s">
        <v>1181</v>
      </c>
      <c r="AE2642" s="48" t="s">
        <v>1181</v>
      </c>
      <c r="AF2642" s="48" t="s">
        <v>913</v>
      </c>
      <c r="AG2642" s="48" t="s">
        <v>913</v>
      </c>
      <c r="AH2642" s="48" t="s">
        <v>913</v>
      </c>
      <c r="AI2642" s="48" t="s">
        <v>913</v>
      </c>
      <c r="AJ2642" s="48" t="s">
        <v>913</v>
      </c>
      <c r="AK2642" s="48" t="s">
        <v>913</v>
      </c>
      <c r="AL2642" s="48" t="s">
        <v>913</v>
      </c>
      <c r="AM2642" s="48" t="s">
        <v>913</v>
      </c>
      <c r="AN2642" s="48" t="s">
        <v>697</v>
      </c>
      <c r="AO2642" s="48" t="s">
        <v>697</v>
      </c>
      <c r="AP2642" s="48" t="s">
        <v>697</v>
      </c>
      <c r="AQ2642" s="48" t="s">
        <v>697</v>
      </c>
      <c r="AR2642" s="48" t="s">
        <v>697</v>
      </c>
      <c r="AS2642" s="48" t="s">
        <v>697</v>
      </c>
      <c r="AT2642" s="48" t="s">
        <v>697</v>
      </c>
      <c r="AU2642" s="48" t="s">
        <v>697</v>
      </c>
      <c r="AV2642" s="48" t="s">
        <v>1259</v>
      </c>
      <c r="AW2642" s="48" t="s">
        <v>1259</v>
      </c>
      <c r="AX2642" s="48" t="s">
        <v>1259</v>
      </c>
      <c r="AY2642" s="48" t="s">
        <v>1259</v>
      </c>
      <c r="AZ2642" s="28" t="s">
        <v>1259</v>
      </c>
    </row>
    <row r="2643" ht="15.75" customHeight="1">
      <c r="A2643" s="40">
        <v>2382.0</v>
      </c>
      <c r="B2643" s="28" t="s">
        <v>6718</v>
      </c>
      <c r="C2643" s="41"/>
      <c r="D2643" s="42">
        <f t="array" ref="D2643">index(systems,match($A2643,INDEX(systems,0,1),),3)</f>
        <v>343.786</v>
      </c>
      <c r="E2643" s="42">
        <f t="array" ref="E2643">index(systems,match($A2643,INDEX(systems,0,1),),4)</f>
        <v>-188.267</v>
      </c>
      <c r="F2643" s="43" t="str">
        <f>IFERROR(__xludf.DUMMYFUNCTION("let(row, match($B2643&amp;if($C2643&lt;&gt;"""","" [""&amp;$C2643&amp;""]"",""""),index(nebulae,,2),0),join("","",iferror(round(index(nebulae,row,5)/2,3),1),iferror(round(index(nebulae,row,6)/2,3),1),0))"),"1,1,0")</f>
        <v>1,1,0</v>
      </c>
      <c r="G2643" s="44" t="s">
        <v>6719</v>
      </c>
      <c r="H2643" s="45">
        <f t="array" ref="H2643">let(systemId,match(A2643,index(systems,0,1),),refSystemId,match($H$1,index(systems,0,1),),x,index(systems,systemId,3),y,index(systems,systemId,4),refX,index(systems,refSystemId,3),refY,index(systems,refSystemId,4),round(sqrt((x-refX)^2+(y-refY)^2),3))</f>
        <v>391.961</v>
      </c>
      <c r="I2643" s="41"/>
      <c r="J2643" s="28" t="s">
        <v>418</v>
      </c>
      <c r="K2643" s="41"/>
      <c r="L2643" s="41"/>
      <c r="M2643" s="41"/>
      <c r="N2643" s="28" t="s">
        <v>905</v>
      </c>
      <c r="O2643" s="48" t="s">
        <v>905</v>
      </c>
      <c r="P2643" s="48" t="s">
        <v>905</v>
      </c>
      <c r="Q2643" s="48" t="s">
        <v>905</v>
      </c>
      <c r="R2643" s="48" t="s">
        <v>905</v>
      </c>
      <c r="S2643" s="48" t="s">
        <v>905</v>
      </c>
      <c r="T2643" s="48" t="s">
        <v>905</v>
      </c>
      <c r="U2643" s="48" t="s">
        <v>905</v>
      </c>
      <c r="V2643" s="48" t="s">
        <v>905</v>
      </c>
      <c r="W2643" s="48" t="s">
        <v>905</v>
      </c>
      <c r="X2643" s="48" t="s">
        <v>905</v>
      </c>
      <c r="Y2643" s="48" t="s">
        <v>906</v>
      </c>
      <c r="Z2643" s="48" t="s">
        <v>906</v>
      </c>
      <c r="AA2643" s="48" t="s">
        <v>907</v>
      </c>
      <c r="AB2643" s="48" t="s">
        <v>907</v>
      </c>
      <c r="AC2643" s="48" t="s">
        <v>907</v>
      </c>
      <c r="AD2643" s="48" t="s">
        <v>907</v>
      </c>
      <c r="AE2643" s="48" t="s">
        <v>907</v>
      </c>
      <c r="AF2643" s="48" t="s">
        <v>907</v>
      </c>
      <c r="AG2643" s="48" t="s">
        <v>907</v>
      </c>
      <c r="AH2643" s="48" t="s">
        <v>907</v>
      </c>
      <c r="AI2643" s="48" t="s">
        <v>907</v>
      </c>
      <c r="AJ2643" s="48" t="s">
        <v>907</v>
      </c>
      <c r="AK2643" s="48" t="s">
        <v>907</v>
      </c>
      <c r="AL2643" s="48" t="s">
        <v>907</v>
      </c>
      <c r="AM2643" s="48" t="s">
        <v>907</v>
      </c>
      <c r="AN2643" s="48" t="s">
        <v>907</v>
      </c>
      <c r="AO2643" s="48" t="s">
        <v>906</v>
      </c>
      <c r="AP2643" s="48" t="s">
        <v>906</v>
      </c>
      <c r="AQ2643" s="48" t="s">
        <v>906</v>
      </c>
      <c r="AR2643" s="48" t="s">
        <v>906</v>
      </c>
      <c r="AS2643" s="48" t="s">
        <v>906</v>
      </c>
      <c r="AT2643" s="48" t="s">
        <v>906</v>
      </c>
      <c r="AU2643" s="48" t="s">
        <v>906</v>
      </c>
      <c r="AV2643" s="52" t="s">
        <v>906</v>
      </c>
      <c r="AW2643" s="52" t="s">
        <v>906</v>
      </c>
      <c r="AX2643" s="52" t="s">
        <v>906</v>
      </c>
      <c r="AY2643" s="52" t="s">
        <v>906</v>
      </c>
      <c r="AZ2643" s="49" t="s">
        <v>906</v>
      </c>
    </row>
    <row r="2644" ht="15.75" customHeight="1">
      <c r="A2644" s="40">
        <v>2383.0</v>
      </c>
      <c r="B2644" s="28" t="s">
        <v>6720</v>
      </c>
      <c r="C2644" s="41"/>
      <c r="D2644" s="42">
        <f t="array" ref="D2644">index(systems,match($A2644,INDEX(systems,0,1),),3)</f>
        <v>-219.536</v>
      </c>
      <c r="E2644" s="42">
        <f t="array" ref="E2644">index(systems,match($A2644,INDEX(systems,0,1),),4)</f>
        <v>-207.587</v>
      </c>
      <c r="F2644" s="43" t="str">
        <f>IFERROR(__xludf.DUMMYFUNCTION("let(row, match($B2644&amp;if($C2644&lt;&gt;"""","" [""&amp;$C2644&amp;""]"",""""),index(nebulae,,2),0),join("","",iferror(round(index(nebulae,row,5)/2,3),1),iferror(round(index(nebulae,row,6)/2,3),1),0))"),"1,1,0")</f>
        <v>1,1,0</v>
      </c>
      <c r="G2644" s="44" t="s">
        <v>6721</v>
      </c>
      <c r="H2644" s="45">
        <f t="array" ref="H2644">let(systemId,match(A2644,index(systems,0,1),),refSystemId,match($H$1,index(systems,0,1),),x,index(systems,systemId,3),y,index(systems,systemId,4),refX,index(systems,refSystemId,3),refY,index(systems,refSystemId,4),round(sqrt((x-refX)^2+(y-refY)^2),3))</f>
        <v>302.14</v>
      </c>
      <c r="I2644" s="28" t="s">
        <v>408</v>
      </c>
      <c r="J2644" s="48" t="s">
        <v>408</v>
      </c>
      <c r="K2644" s="48" t="s">
        <v>408</v>
      </c>
      <c r="L2644" s="47" t="s">
        <v>408</v>
      </c>
      <c r="M2644" s="47" t="s">
        <v>408</v>
      </c>
      <c r="N2644" s="28" t="s">
        <v>408</v>
      </c>
      <c r="O2644" s="41"/>
      <c r="P2644" s="48" t="s">
        <v>558</v>
      </c>
      <c r="Q2644" s="48" t="s">
        <v>558</v>
      </c>
      <c r="R2644" s="48" t="s">
        <v>558</v>
      </c>
      <c r="S2644" s="48" t="s">
        <v>558</v>
      </c>
      <c r="T2644" s="48" t="s">
        <v>558</v>
      </c>
      <c r="U2644" s="48" t="s">
        <v>558</v>
      </c>
      <c r="V2644" s="48" t="s">
        <v>558</v>
      </c>
      <c r="W2644" s="48" t="s">
        <v>558</v>
      </c>
      <c r="X2644" s="48" t="s">
        <v>558</v>
      </c>
      <c r="Y2644" s="48" t="s">
        <v>422</v>
      </c>
      <c r="Z2644" s="48" t="s">
        <v>422</v>
      </c>
      <c r="AA2644" s="48" t="s">
        <v>422</v>
      </c>
      <c r="AB2644" s="48" t="s">
        <v>422</v>
      </c>
      <c r="AC2644" s="48" t="s">
        <v>422</v>
      </c>
      <c r="AD2644" s="48" t="s">
        <v>422</v>
      </c>
      <c r="AE2644" s="48" t="s">
        <v>422</v>
      </c>
      <c r="AF2644" s="48" t="s">
        <v>422</v>
      </c>
      <c r="AG2644" s="48" t="s">
        <v>422</v>
      </c>
      <c r="AH2644" s="48" t="s">
        <v>422</v>
      </c>
      <c r="AI2644" s="48" t="s">
        <v>422</v>
      </c>
      <c r="AJ2644" s="48" t="s">
        <v>422</v>
      </c>
      <c r="AK2644" s="48" t="s">
        <v>422</v>
      </c>
      <c r="AL2644" s="48" t="s">
        <v>422</v>
      </c>
      <c r="AM2644" s="48" t="s">
        <v>422</v>
      </c>
      <c r="AN2644" s="48" t="s">
        <v>422</v>
      </c>
      <c r="AO2644" s="48" t="s">
        <v>422</v>
      </c>
      <c r="AP2644" s="48" t="s">
        <v>422</v>
      </c>
      <c r="AQ2644" s="48" t="s">
        <v>422</v>
      </c>
      <c r="AR2644" s="48" t="s">
        <v>422</v>
      </c>
      <c r="AS2644" s="48" t="s">
        <v>422</v>
      </c>
      <c r="AT2644" s="48" t="s">
        <v>422</v>
      </c>
      <c r="AU2644" s="48" t="s">
        <v>422</v>
      </c>
      <c r="AV2644" s="48" t="s">
        <v>422</v>
      </c>
      <c r="AW2644" s="52" t="s">
        <v>422</v>
      </c>
      <c r="AX2644" s="52" t="s">
        <v>422</v>
      </c>
      <c r="AY2644" s="52" t="s">
        <v>422</v>
      </c>
      <c r="AZ2644" s="51" t="s">
        <v>422</v>
      </c>
    </row>
    <row r="2645" ht="15.75" customHeight="1">
      <c r="A2645" s="40">
        <v>2384.0</v>
      </c>
      <c r="B2645" s="28" t="s">
        <v>6722</v>
      </c>
      <c r="C2645" s="41"/>
      <c r="D2645" s="42">
        <f t="array" ref="D2645">index(systems,match($A2645,INDEX(systems,0,1),),3)</f>
        <v>5.522</v>
      </c>
      <c r="E2645" s="42">
        <f t="array" ref="E2645">index(systems,match($A2645,INDEX(systems,0,1),),4)</f>
        <v>-489.476</v>
      </c>
      <c r="F2645" s="43" t="str">
        <f>IFERROR(__xludf.DUMMYFUNCTION("let(row, match($B2645&amp;if($C2645&lt;&gt;"""","" [""&amp;$C2645&amp;""]"",""""),index(nebulae,,2),0),join("","",iferror(round(index(nebulae,row,5)/2,3),1),iferror(round(index(nebulae,row,6)/2,3),1),0))"),"1,1,0")</f>
        <v>1,1,0</v>
      </c>
      <c r="G2645" s="44" t="s">
        <v>6723</v>
      </c>
      <c r="H2645" s="45">
        <f t="array" ref="H2645">let(systemId,match(A2645,index(systems,0,1),),refSystemId,match($H$1,index(systems,0,1),),x,index(systems,systemId,3),y,index(systems,systemId,4),refX,index(systems,refSystemId,3),refY,index(systems,refSystemId,4),round(sqrt((x-refX)^2+(y-refY)^2),3))</f>
        <v>489.507</v>
      </c>
      <c r="I2645" s="28" t="s">
        <v>408</v>
      </c>
      <c r="J2645" s="28" t="s">
        <v>408</v>
      </c>
      <c r="K2645" s="28" t="s">
        <v>408</v>
      </c>
      <c r="L2645" s="28" t="s">
        <v>408</v>
      </c>
      <c r="M2645" s="28" t="s">
        <v>408</v>
      </c>
      <c r="N2645" s="28" t="s">
        <v>408</v>
      </c>
      <c r="O2645" s="41"/>
      <c r="P2645" s="48" t="s">
        <v>418</v>
      </c>
      <c r="Q2645" s="48" t="s">
        <v>418</v>
      </c>
      <c r="R2645" s="48" t="s">
        <v>418</v>
      </c>
      <c r="S2645" s="48" t="s">
        <v>418</v>
      </c>
      <c r="T2645" s="48" t="s">
        <v>418</v>
      </c>
      <c r="U2645" s="48" t="s">
        <v>418</v>
      </c>
      <c r="V2645" s="48" t="s">
        <v>418</v>
      </c>
      <c r="W2645" s="48" t="s">
        <v>418</v>
      </c>
      <c r="X2645" s="48" t="s">
        <v>418</v>
      </c>
      <c r="Y2645" s="48" t="s">
        <v>418</v>
      </c>
      <c r="Z2645" s="48" t="s">
        <v>418</v>
      </c>
      <c r="AA2645" s="48" t="s">
        <v>418</v>
      </c>
      <c r="AB2645" s="48" t="s">
        <v>418</v>
      </c>
      <c r="AC2645" s="48" t="s">
        <v>418</v>
      </c>
      <c r="AD2645" s="48" t="s">
        <v>418</v>
      </c>
      <c r="AE2645" s="48" t="s">
        <v>418</v>
      </c>
      <c r="AF2645" s="48" t="s">
        <v>418</v>
      </c>
      <c r="AG2645" s="48" t="s">
        <v>418</v>
      </c>
      <c r="AH2645" s="48" t="s">
        <v>418</v>
      </c>
      <c r="AI2645" s="48" t="s">
        <v>2482</v>
      </c>
      <c r="AJ2645" s="48" t="s">
        <v>2482</v>
      </c>
      <c r="AK2645" s="48" t="s">
        <v>2482</v>
      </c>
      <c r="AL2645" s="48" t="s">
        <v>2482</v>
      </c>
      <c r="AM2645" s="48" t="s">
        <v>2482</v>
      </c>
      <c r="AN2645" s="48" t="s">
        <v>2482</v>
      </c>
      <c r="AO2645" s="48" t="s">
        <v>2483</v>
      </c>
      <c r="AP2645" s="48" t="s">
        <v>2483</v>
      </c>
      <c r="AQ2645" s="48" t="s">
        <v>2483</v>
      </c>
      <c r="AR2645" s="48" t="s">
        <v>2483</v>
      </c>
      <c r="AS2645" s="48" t="s">
        <v>2483</v>
      </c>
      <c r="AT2645" s="48" t="s">
        <v>2483</v>
      </c>
      <c r="AU2645" s="48" t="s">
        <v>2483</v>
      </c>
      <c r="AV2645" s="48" t="s">
        <v>2483</v>
      </c>
      <c r="AW2645" s="48" t="s">
        <v>2483</v>
      </c>
      <c r="AX2645" s="48" t="s">
        <v>2483</v>
      </c>
      <c r="AY2645" s="48" t="s">
        <v>2483</v>
      </c>
      <c r="AZ2645" s="28" t="s">
        <v>2483</v>
      </c>
    </row>
    <row r="2646" ht="15.75" customHeight="1">
      <c r="A2646" s="40">
        <v>2385.0</v>
      </c>
      <c r="B2646" s="28" t="s">
        <v>6724</v>
      </c>
      <c r="C2646" s="41"/>
      <c r="D2646" s="42">
        <f t="array" ref="D2646">index(systems,match($A2646,INDEX(systems,0,1),),3)</f>
        <v>92.538</v>
      </c>
      <c r="E2646" s="42">
        <f t="array" ref="E2646">index(systems,match($A2646,INDEX(systems,0,1),),4)</f>
        <v>-237.625</v>
      </c>
      <c r="F2646" s="43" t="str">
        <f>IFERROR(__xludf.DUMMYFUNCTION("let(row, match($B2646&amp;if($C2646&lt;&gt;"""","" [""&amp;$C2646&amp;""]"",""""),index(nebulae,,2),0),join("","",iferror(round(index(nebulae,row,5)/2,3),1),iferror(round(index(nebulae,row,6)/2,3),1),0))"),"1,1,0")</f>
        <v>1,1,0</v>
      </c>
      <c r="G2646" s="44" t="s">
        <v>6725</v>
      </c>
      <c r="H2646" s="45">
        <f t="array" ref="H2646">let(systemId,match(A2646,index(systems,0,1),),refSystemId,match($H$1,index(systems,0,1),),x,index(systems,systemId,3),y,index(systems,systemId,4),refX,index(systems,refSystemId,3),refY,index(systems,refSystemId,4),round(sqrt((x-refX)^2+(y-refY)^2),3))</f>
        <v>255.008</v>
      </c>
      <c r="I2646" s="41"/>
      <c r="J2646" s="41"/>
      <c r="K2646" s="41"/>
      <c r="L2646" s="41"/>
      <c r="M2646" s="28" t="s">
        <v>756</v>
      </c>
      <c r="N2646" s="28" t="s">
        <v>986</v>
      </c>
      <c r="O2646" s="48" t="s">
        <v>986</v>
      </c>
      <c r="P2646" s="48" t="s">
        <v>986</v>
      </c>
      <c r="Q2646" s="48" t="s">
        <v>986</v>
      </c>
      <c r="R2646" s="48" t="s">
        <v>986</v>
      </c>
      <c r="S2646" s="48" t="s">
        <v>986</v>
      </c>
      <c r="T2646" s="48" t="s">
        <v>986</v>
      </c>
      <c r="U2646" s="48" t="s">
        <v>986</v>
      </c>
      <c r="V2646" s="48" t="s">
        <v>986</v>
      </c>
      <c r="W2646" s="48" t="s">
        <v>986</v>
      </c>
      <c r="X2646" s="48" t="s">
        <v>986</v>
      </c>
      <c r="Y2646" s="48" t="s">
        <v>5310</v>
      </c>
      <c r="Z2646" s="48" t="s">
        <v>505</v>
      </c>
      <c r="AA2646" s="48" t="s">
        <v>758</v>
      </c>
      <c r="AB2646" s="48" t="s">
        <v>758</v>
      </c>
      <c r="AC2646" s="48" t="s">
        <v>758</v>
      </c>
      <c r="AD2646" s="48" t="s">
        <v>758</v>
      </c>
      <c r="AE2646" s="48" t="s">
        <v>758</v>
      </c>
      <c r="AF2646" s="48" t="s">
        <v>758</v>
      </c>
      <c r="AG2646" s="48" t="s">
        <v>758</v>
      </c>
      <c r="AH2646" s="48" t="s">
        <v>758</v>
      </c>
      <c r="AI2646" s="48" t="s">
        <v>758</v>
      </c>
      <c r="AJ2646" s="48" t="s">
        <v>758</v>
      </c>
      <c r="AK2646" s="48" t="s">
        <v>758</v>
      </c>
      <c r="AL2646" s="48" t="s">
        <v>758</v>
      </c>
      <c r="AM2646" s="48" t="s">
        <v>758</v>
      </c>
      <c r="AN2646" s="48" t="s">
        <v>758</v>
      </c>
      <c r="AO2646" s="48" t="s">
        <v>505</v>
      </c>
      <c r="AP2646" s="48" t="s">
        <v>505</v>
      </c>
      <c r="AQ2646" s="48" t="s">
        <v>2606</v>
      </c>
      <c r="AR2646" s="48" t="s">
        <v>2606</v>
      </c>
      <c r="AS2646" s="48" t="s">
        <v>505</v>
      </c>
      <c r="AT2646" s="48" t="s">
        <v>505</v>
      </c>
      <c r="AU2646" s="48" t="s">
        <v>505</v>
      </c>
      <c r="AV2646" s="48" t="s">
        <v>1295</v>
      </c>
      <c r="AW2646" s="48" t="s">
        <v>1295</v>
      </c>
      <c r="AX2646" s="48" t="s">
        <v>614</v>
      </c>
      <c r="AY2646" s="48" t="s">
        <v>614</v>
      </c>
      <c r="AZ2646" s="28" t="s">
        <v>614</v>
      </c>
    </row>
    <row r="2647" ht="15.75" customHeight="1">
      <c r="A2647" s="40">
        <v>2386.0</v>
      </c>
      <c r="B2647" s="28" t="s">
        <v>6726</v>
      </c>
      <c r="C2647" s="41"/>
      <c r="D2647" s="42">
        <f t="array" ref="D2647">index(systems,match($A2647,INDEX(systems,0,1),),3)</f>
        <v>-222.808</v>
      </c>
      <c r="E2647" s="42">
        <f t="array" ref="E2647">index(systems,match($A2647,INDEX(systems,0,1),),4)</f>
        <v>-117.546</v>
      </c>
      <c r="F2647" s="43" t="str">
        <f>IFERROR(__xludf.DUMMYFUNCTION("let(row, match($B2647&amp;if($C2647&lt;&gt;"""","" [""&amp;$C2647&amp;""]"",""""),index(nebulae,,2),0),join("","",iferror(round(index(nebulae,row,5)/2,3),1),iferror(round(index(nebulae,row,6)/2,3),1),0))"),"1,1,0")</f>
        <v>1,1,0</v>
      </c>
      <c r="G2647" s="44" t="s">
        <v>6727</v>
      </c>
      <c r="H2647" s="45">
        <f t="array" ref="H2647">let(systemId,match(A2647,index(systems,0,1),),refSystemId,match($H$1,index(systems,0,1),),x,index(systems,systemId,3),y,index(systems,systemId,4),refX,index(systems,refSystemId,3),refY,index(systems,refSystemId,4),round(sqrt((x-refX)^2+(y-refY)^2),3))</f>
        <v>251.914</v>
      </c>
      <c r="I2647" s="28" t="s">
        <v>408</v>
      </c>
      <c r="J2647" s="48" t="s">
        <v>408</v>
      </c>
      <c r="K2647" s="48" t="s">
        <v>408</v>
      </c>
      <c r="L2647" s="28" t="s">
        <v>408</v>
      </c>
      <c r="M2647" s="48" t="s">
        <v>408</v>
      </c>
      <c r="N2647" s="28" t="s">
        <v>408</v>
      </c>
      <c r="O2647" s="41"/>
      <c r="P2647" s="48" t="s">
        <v>427</v>
      </c>
      <c r="Q2647" s="48" t="s">
        <v>427</v>
      </c>
      <c r="R2647" s="48" t="s">
        <v>427</v>
      </c>
      <c r="S2647" s="48" t="s">
        <v>427</v>
      </c>
      <c r="T2647" s="48" t="s">
        <v>427</v>
      </c>
      <c r="U2647" s="48" t="s">
        <v>427</v>
      </c>
      <c r="V2647" s="48" t="s">
        <v>427</v>
      </c>
      <c r="W2647" s="48" t="s">
        <v>427</v>
      </c>
      <c r="X2647" s="48" t="s">
        <v>422</v>
      </c>
      <c r="Y2647" s="48" t="s">
        <v>422</v>
      </c>
      <c r="Z2647" s="48" t="s">
        <v>422</v>
      </c>
      <c r="AA2647" s="48" t="s">
        <v>422</v>
      </c>
      <c r="AB2647" s="48" t="s">
        <v>422</v>
      </c>
      <c r="AC2647" s="48" t="s">
        <v>422</v>
      </c>
      <c r="AD2647" s="48" t="s">
        <v>422</v>
      </c>
      <c r="AE2647" s="48" t="s">
        <v>422</v>
      </c>
      <c r="AF2647" s="48" t="s">
        <v>422</v>
      </c>
      <c r="AG2647" s="48" t="s">
        <v>422</v>
      </c>
      <c r="AH2647" s="48" t="s">
        <v>422</v>
      </c>
      <c r="AI2647" s="48" t="s">
        <v>422</v>
      </c>
      <c r="AJ2647" s="48" t="s">
        <v>422</v>
      </c>
      <c r="AK2647" s="48" t="s">
        <v>422</v>
      </c>
      <c r="AL2647" s="48" t="s">
        <v>422</v>
      </c>
      <c r="AM2647" s="48" t="s">
        <v>422</v>
      </c>
      <c r="AN2647" s="48" t="s">
        <v>422</v>
      </c>
      <c r="AO2647" s="48" t="s">
        <v>422</v>
      </c>
      <c r="AP2647" s="48" t="s">
        <v>422</v>
      </c>
      <c r="AQ2647" s="48" t="s">
        <v>422</v>
      </c>
      <c r="AR2647" s="48" t="s">
        <v>422</v>
      </c>
      <c r="AS2647" s="48" t="s">
        <v>422</v>
      </c>
      <c r="AT2647" s="48" t="s">
        <v>422</v>
      </c>
      <c r="AU2647" s="48" t="s">
        <v>422</v>
      </c>
      <c r="AV2647" s="48" t="s">
        <v>422</v>
      </c>
      <c r="AW2647" s="48" t="s">
        <v>422</v>
      </c>
      <c r="AX2647" s="48" t="s">
        <v>422</v>
      </c>
      <c r="AY2647" s="48" t="s">
        <v>422</v>
      </c>
      <c r="AZ2647" s="28" t="s">
        <v>422</v>
      </c>
    </row>
    <row r="2648" ht="15.75" customHeight="1">
      <c r="A2648" s="40">
        <v>2387.0</v>
      </c>
      <c r="B2648" s="28" t="s">
        <v>6728</v>
      </c>
      <c r="C2648" s="41"/>
      <c r="D2648" s="42">
        <f t="array" ref="D2648">index(systems,match($A2648,INDEX(systems,0,1),),3)</f>
        <v>59.178</v>
      </c>
      <c r="E2648" s="42">
        <f t="array" ref="E2648">index(systems,match($A2648,INDEX(systems,0,1),),4)</f>
        <v>344.53</v>
      </c>
      <c r="F2648" s="43" t="str">
        <f>IFERROR(__xludf.DUMMYFUNCTION("let(row, match($B2648&amp;if($C2648&lt;&gt;"""","" [""&amp;$C2648&amp;""]"",""""),index(nebulae,,2),0),join("","",iferror(round(index(nebulae,row,5)/2,3),1),iferror(round(index(nebulae,row,6)/2,3),1),0))"),"1,1,0")</f>
        <v>1,1,0</v>
      </c>
      <c r="G2648" s="44" t="s">
        <v>6729</v>
      </c>
      <c r="H2648" s="45">
        <f t="array" ref="H2648">let(systemId,match(A2648,index(systems,0,1),),refSystemId,match($H$1,index(systems,0,1),),x,index(systems,systemId,3),y,index(systems,systemId,4),refX,index(systems,refSystemId,3),refY,index(systems,refSystemId,4),round(sqrt((x-refX)^2+(y-refY)^2),3))</f>
        <v>349.575</v>
      </c>
      <c r="I2648" s="46" t="s">
        <v>408</v>
      </c>
      <c r="J2648" s="46" t="s">
        <v>408</v>
      </c>
      <c r="K2648" s="46" t="s">
        <v>408</v>
      </c>
      <c r="L2648" s="48" t="s">
        <v>408</v>
      </c>
      <c r="M2648" s="48" t="s">
        <v>408</v>
      </c>
      <c r="N2648" s="28" t="s">
        <v>408</v>
      </c>
      <c r="O2648" s="41"/>
      <c r="P2648" s="48" t="s">
        <v>846</v>
      </c>
      <c r="Q2648" s="48" t="s">
        <v>846</v>
      </c>
      <c r="R2648" s="48" t="s">
        <v>846</v>
      </c>
      <c r="S2648" s="48" t="s">
        <v>846</v>
      </c>
      <c r="T2648" s="48" t="s">
        <v>846</v>
      </c>
      <c r="U2648" s="48" t="s">
        <v>846</v>
      </c>
      <c r="V2648" s="48" t="s">
        <v>846</v>
      </c>
      <c r="W2648" s="48" t="s">
        <v>846</v>
      </c>
      <c r="X2648" s="48" t="s">
        <v>846</v>
      </c>
      <c r="Y2648" s="48" t="s">
        <v>846</v>
      </c>
      <c r="Z2648" s="48" t="s">
        <v>846</v>
      </c>
      <c r="AA2648" s="48" t="s">
        <v>1494</v>
      </c>
      <c r="AB2648" s="48" t="s">
        <v>1494</v>
      </c>
      <c r="AC2648" s="48" t="s">
        <v>1494</v>
      </c>
      <c r="AD2648" s="48" t="s">
        <v>1494</v>
      </c>
      <c r="AE2648" s="48" t="s">
        <v>1494</v>
      </c>
      <c r="AF2648" s="48" t="s">
        <v>913</v>
      </c>
      <c r="AG2648" s="48" t="s">
        <v>913</v>
      </c>
      <c r="AH2648" s="48" t="s">
        <v>913</v>
      </c>
      <c r="AI2648" s="48" t="s">
        <v>913</v>
      </c>
      <c r="AJ2648" s="48" t="s">
        <v>913</v>
      </c>
      <c r="AK2648" s="48" t="s">
        <v>913</v>
      </c>
      <c r="AL2648" s="48" t="s">
        <v>913</v>
      </c>
      <c r="AM2648" s="48" t="s">
        <v>913</v>
      </c>
      <c r="AN2648" s="48" t="s">
        <v>697</v>
      </c>
      <c r="AO2648" s="48" t="s">
        <v>697</v>
      </c>
      <c r="AP2648" s="48" t="s">
        <v>697</v>
      </c>
      <c r="AQ2648" s="48" t="s">
        <v>697</v>
      </c>
      <c r="AR2648" s="48" t="s">
        <v>697</v>
      </c>
      <c r="AS2648" s="48" t="s">
        <v>697</v>
      </c>
      <c r="AT2648" s="48" t="s">
        <v>697</v>
      </c>
      <c r="AU2648" s="48" t="s">
        <v>697</v>
      </c>
      <c r="AV2648" s="48" t="s">
        <v>1259</v>
      </c>
      <c r="AW2648" s="48" t="s">
        <v>1259</v>
      </c>
      <c r="AX2648" s="48" t="s">
        <v>1259</v>
      </c>
      <c r="AY2648" s="48" t="s">
        <v>1259</v>
      </c>
      <c r="AZ2648" s="28" t="s">
        <v>1259</v>
      </c>
    </row>
    <row r="2649" ht="15.75" customHeight="1">
      <c r="A2649" s="40">
        <v>2924.0</v>
      </c>
      <c r="B2649" s="28" t="s">
        <v>6730</v>
      </c>
      <c r="C2649" s="41"/>
      <c r="D2649" s="42">
        <f t="array" ref="D2649">index(systems,match($A2649,INDEX(systems,0,1),),3)</f>
        <v>221</v>
      </c>
      <c r="E2649" s="42">
        <f t="array" ref="E2649">index(systems,match($A2649,INDEX(systems,0,1),),4)</f>
        <v>-429.072</v>
      </c>
      <c r="F2649" s="43" t="str">
        <f>IFERROR(__xludf.DUMMYFUNCTION("let(row, match($B2649&amp;if($C2649&lt;&gt;"""","" [""&amp;$C2649&amp;""]"",""""),index(nebulae,,2),0),join("","",iferror(round(index(nebulae,row,5)/2,3),1),iferror(round(index(nebulae,row,6)/2,3),1),0))"),"1,1,0")</f>
        <v>1,1,0</v>
      </c>
      <c r="G2649" s="44" t="s">
        <v>6731</v>
      </c>
      <c r="H2649" s="45">
        <f t="array" ref="H2649">let(systemId,match(A2649,index(systems,0,1),),refSystemId,match($H$1,index(systems,0,1),),x,index(systems,systemId,3),y,index(systems,systemId,4),refX,index(systems,refSystemId,3),refY,index(systems,refSystemId,4),round(sqrt((x-refX)^2+(y-refY)^2),3))</f>
        <v>482.642</v>
      </c>
      <c r="I2649" s="28" t="s">
        <v>408</v>
      </c>
      <c r="J2649" s="28" t="s">
        <v>408</v>
      </c>
      <c r="K2649" s="28" t="s">
        <v>408</v>
      </c>
      <c r="L2649" s="28" t="s">
        <v>408</v>
      </c>
      <c r="M2649" s="28" t="s">
        <v>408</v>
      </c>
      <c r="N2649" s="51" t="s">
        <v>408</v>
      </c>
      <c r="O2649" s="41"/>
      <c r="P2649" s="48" t="s">
        <v>408</v>
      </c>
      <c r="Q2649" s="48" t="s">
        <v>408</v>
      </c>
      <c r="R2649" s="48" t="s">
        <v>408</v>
      </c>
      <c r="S2649" s="48" t="s">
        <v>408</v>
      </c>
      <c r="T2649" s="48" t="s">
        <v>408</v>
      </c>
      <c r="U2649" s="48" t="s">
        <v>408</v>
      </c>
      <c r="V2649" s="48" t="s">
        <v>408</v>
      </c>
      <c r="W2649" s="48" t="s">
        <v>408</v>
      </c>
      <c r="X2649" s="48" t="s">
        <v>408</v>
      </c>
      <c r="Y2649" s="48" t="s">
        <v>408</v>
      </c>
      <c r="Z2649" s="48" t="s">
        <v>418</v>
      </c>
      <c r="AA2649" s="48" t="s">
        <v>630</v>
      </c>
      <c r="AB2649" s="48" t="s">
        <v>630</v>
      </c>
      <c r="AC2649" s="48" t="s">
        <v>630</v>
      </c>
      <c r="AD2649" s="48" t="s">
        <v>630</v>
      </c>
      <c r="AE2649" s="48" t="s">
        <v>630</v>
      </c>
      <c r="AF2649" s="48" t="s">
        <v>630</v>
      </c>
      <c r="AG2649" s="48" t="s">
        <v>630</v>
      </c>
      <c r="AH2649" s="48" t="s">
        <v>630</v>
      </c>
      <c r="AI2649" s="48" t="s">
        <v>630</v>
      </c>
      <c r="AJ2649" s="48" t="s">
        <v>630</v>
      </c>
      <c r="AK2649" s="48" t="s">
        <v>630</v>
      </c>
      <c r="AL2649" s="48" t="s">
        <v>630</v>
      </c>
      <c r="AM2649" s="48" t="s">
        <v>630</v>
      </c>
      <c r="AN2649" s="48" t="s">
        <v>630</v>
      </c>
      <c r="AO2649" s="48" t="s">
        <v>630</v>
      </c>
      <c r="AP2649" s="48" t="s">
        <v>630</v>
      </c>
      <c r="AQ2649" s="48" t="s">
        <v>953</v>
      </c>
      <c r="AR2649" s="48" t="s">
        <v>953</v>
      </c>
      <c r="AS2649" s="48" t="s">
        <v>953</v>
      </c>
      <c r="AT2649" s="48" t="s">
        <v>953</v>
      </c>
      <c r="AU2649" s="48" t="s">
        <v>953</v>
      </c>
      <c r="AV2649" s="56" t="s">
        <v>418</v>
      </c>
      <c r="AW2649" s="56" t="s">
        <v>418</v>
      </c>
      <c r="AX2649" s="56" t="s">
        <v>418</v>
      </c>
      <c r="AY2649" s="56" t="s">
        <v>418</v>
      </c>
      <c r="AZ2649" s="51" t="s">
        <v>418</v>
      </c>
    </row>
    <row r="2650" ht="15.75" customHeight="1">
      <c r="A2650" s="40">
        <v>2388.0</v>
      </c>
      <c r="B2650" s="28" t="s">
        <v>6732</v>
      </c>
      <c r="C2650" s="41"/>
      <c r="D2650" s="42">
        <f t="array" ref="D2650">index(systems,match($A2650,INDEX(systems,0,1),),3)</f>
        <v>65.648</v>
      </c>
      <c r="E2650" s="42">
        <f t="array" ref="E2650">index(systems,match($A2650,INDEX(systems,0,1),),4)</f>
        <v>-100.649</v>
      </c>
      <c r="F2650" s="43" t="str">
        <f>IFERROR(__xludf.DUMMYFUNCTION("let(row, match($B2650&amp;if($C2650&lt;&gt;"""","" [""&amp;$C2650&amp;""]"",""""),index(nebulae,,2),0),join("","",iferror(round(index(nebulae,row,5)/2,3),1),iferror(round(index(nebulae,row,6)/2,3),1),0))"),"1,1,0")</f>
        <v>1,1,0</v>
      </c>
      <c r="G2650" s="44" t="s">
        <v>6733</v>
      </c>
      <c r="H2650" s="45">
        <f t="array" ref="H2650">let(systemId,match(A2650,index(systems,0,1),),refSystemId,match($H$1,index(systems,0,1),),x,index(systems,systemId,3),y,index(systems,systemId,4),refX,index(systems,refSystemId,3),refY,index(systems,refSystemId,4),round(sqrt((x-refX)^2+(y-refY)^2),3))</f>
        <v>120.166</v>
      </c>
      <c r="I2650" s="53"/>
      <c r="J2650" s="53"/>
      <c r="K2650" s="53"/>
      <c r="L2650" s="53"/>
      <c r="M2650" s="46" t="s">
        <v>1268</v>
      </c>
      <c r="N2650" s="28" t="s">
        <v>2009</v>
      </c>
      <c r="O2650" s="48" t="s">
        <v>2009</v>
      </c>
      <c r="P2650" s="48" t="s">
        <v>2009</v>
      </c>
      <c r="Q2650" s="48" t="s">
        <v>2009</v>
      </c>
      <c r="R2650" s="48" t="s">
        <v>2009</v>
      </c>
      <c r="S2650" s="48" t="s">
        <v>2009</v>
      </c>
      <c r="T2650" s="48" t="s">
        <v>2009</v>
      </c>
      <c r="U2650" s="48" t="s">
        <v>2009</v>
      </c>
      <c r="V2650" s="48" t="s">
        <v>2009</v>
      </c>
      <c r="W2650" s="48" t="s">
        <v>2009</v>
      </c>
      <c r="X2650" s="48" t="s">
        <v>2009</v>
      </c>
      <c r="Y2650" s="48" t="s">
        <v>2009</v>
      </c>
      <c r="Z2650" s="48" t="s">
        <v>3131</v>
      </c>
      <c r="AA2650" s="48" t="s">
        <v>3132</v>
      </c>
      <c r="AB2650" s="48" t="s">
        <v>3132</v>
      </c>
      <c r="AC2650" s="48" t="s">
        <v>3132</v>
      </c>
      <c r="AD2650" s="48" t="s">
        <v>3132</v>
      </c>
      <c r="AE2650" s="48" t="s">
        <v>3132</v>
      </c>
      <c r="AF2650" s="48" t="s">
        <v>3132</v>
      </c>
      <c r="AG2650" s="48" t="s">
        <v>3132</v>
      </c>
      <c r="AH2650" s="48" t="s">
        <v>418</v>
      </c>
      <c r="AI2650" s="48" t="s">
        <v>418</v>
      </c>
      <c r="AJ2650" s="48" t="s">
        <v>418</v>
      </c>
      <c r="AK2650" s="48" t="s">
        <v>418</v>
      </c>
      <c r="AL2650" s="48" t="s">
        <v>418</v>
      </c>
      <c r="AM2650" s="48" t="s">
        <v>418</v>
      </c>
      <c r="AN2650" s="48" t="s">
        <v>2381</v>
      </c>
      <c r="AO2650" s="48" t="s">
        <v>2381</v>
      </c>
      <c r="AP2650" s="48" t="s">
        <v>2381</v>
      </c>
      <c r="AQ2650" s="48" t="s">
        <v>2381</v>
      </c>
      <c r="AR2650" s="48" t="s">
        <v>2381</v>
      </c>
      <c r="AS2650" s="48" t="s">
        <v>2381</v>
      </c>
      <c r="AT2650" s="48" t="s">
        <v>518</v>
      </c>
      <c r="AU2650" s="48" t="s">
        <v>518</v>
      </c>
      <c r="AV2650" s="48" t="s">
        <v>518</v>
      </c>
      <c r="AW2650" s="48" t="s">
        <v>765</v>
      </c>
      <c r="AX2650" s="48" t="s">
        <v>2009</v>
      </c>
      <c r="AY2650" s="48" t="s">
        <v>2009</v>
      </c>
      <c r="AZ2650" s="28" t="s">
        <v>2009</v>
      </c>
    </row>
    <row r="2651" ht="15.75" customHeight="1">
      <c r="A2651" s="40">
        <v>3060.0</v>
      </c>
      <c r="B2651" s="28" t="s">
        <v>6734</v>
      </c>
      <c r="C2651" s="41"/>
      <c r="D2651" s="42">
        <f t="array" ref="D2651">index(systems,match($A2651,INDEX(systems,0,1),),3)</f>
        <v>-582.627</v>
      </c>
      <c r="E2651" s="42">
        <f t="array" ref="E2651">index(systems,match($A2651,INDEX(systems,0,1),),4)</f>
        <v>-365.812</v>
      </c>
      <c r="F2651" s="43" t="str">
        <f>IFERROR(__xludf.DUMMYFUNCTION("let(row, match($B2651&amp;if($C2651&lt;&gt;"""","" [""&amp;$C2651&amp;""]"",""""),index(nebulae,,2),0),join("","",iferror(round(index(nebulae,row,5)/2,3),1),iferror(round(index(nebulae,row,6)/2,3),1),0))"),"1,1,0")</f>
        <v>1,1,0</v>
      </c>
      <c r="G2651" s="44" t="s">
        <v>6735</v>
      </c>
      <c r="H2651" s="45">
        <f t="array" ref="H2651">let(systemId,match(A2651,index(systems,0,1),),refSystemId,match($H$1,index(systems,0,1),),x,index(systems,systemId,3),y,index(systems,systemId,4),refX,index(systems,refSystemId,3),refY,index(systems,refSystemId,4),round(sqrt((x-refX)^2+(y-refY)^2),3))</f>
        <v>687.948</v>
      </c>
      <c r="I2651" s="55"/>
      <c r="J2651" s="55"/>
      <c r="K2651" s="55"/>
      <c r="L2651" s="55"/>
      <c r="M2651" s="55"/>
      <c r="N2651" s="55"/>
      <c r="O2651" s="55"/>
      <c r="P2651" s="56" t="s">
        <v>408</v>
      </c>
      <c r="Q2651" s="56" t="s">
        <v>408</v>
      </c>
      <c r="R2651" s="56" t="s">
        <v>408</v>
      </c>
      <c r="S2651" s="56" t="s">
        <v>408</v>
      </c>
      <c r="T2651" s="56" t="s">
        <v>418</v>
      </c>
      <c r="U2651" s="56" t="s">
        <v>418</v>
      </c>
      <c r="V2651" s="56" t="s">
        <v>418</v>
      </c>
      <c r="W2651" s="56" t="s">
        <v>418</v>
      </c>
      <c r="X2651" s="56" t="s">
        <v>418</v>
      </c>
      <c r="Y2651" s="56" t="s">
        <v>418</v>
      </c>
      <c r="Z2651" s="56" t="s">
        <v>418</v>
      </c>
      <c r="AA2651" s="56" t="s">
        <v>418</v>
      </c>
      <c r="AB2651" s="56" t="s">
        <v>418</v>
      </c>
      <c r="AC2651" s="56" t="s">
        <v>418</v>
      </c>
      <c r="AD2651" s="56" t="s">
        <v>418</v>
      </c>
      <c r="AE2651" s="56" t="s">
        <v>418</v>
      </c>
      <c r="AF2651" s="56" t="s">
        <v>418</v>
      </c>
      <c r="AG2651" s="56" t="s">
        <v>418</v>
      </c>
      <c r="AH2651" s="56" t="s">
        <v>418</v>
      </c>
      <c r="AI2651" s="56" t="s">
        <v>418</v>
      </c>
      <c r="AJ2651" s="56" t="s">
        <v>418</v>
      </c>
      <c r="AK2651" s="56" t="s">
        <v>418</v>
      </c>
      <c r="AL2651" s="56" t="s">
        <v>418</v>
      </c>
      <c r="AM2651" s="56" t="s">
        <v>418</v>
      </c>
      <c r="AN2651" s="56" t="s">
        <v>418</v>
      </c>
      <c r="AO2651" s="56" t="s">
        <v>418</v>
      </c>
      <c r="AP2651" s="56" t="s">
        <v>418</v>
      </c>
      <c r="AQ2651" s="56" t="s">
        <v>418</v>
      </c>
      <c r="AR2651" s="56" t="s">
        <v>418</v>
      </c>
      <c r="AS2651" s="56" t="s">
        <v>418</v>
      </c>
      <c r="AT2651" s="56" t="s">
        <v>418</v>
      </c>
      <c r="AU2651" s="51" t="s">
        <v>418</v>
      </c>
      <c r="AV2651" s="55"/>
      <c r="AW2651" s="55"/>
      <c r="AX2651" s="55"/>
      <c r="AY2651" s="55"/>
      <c r="AZ2651" s="55"/>
    </row>
    <row r="2652" ht="15.75" customHeight="1">
      <c r="A2652" s="40">
        <v>2389.0</v>
      </c>
      <c r="B2652" s="28" t="s">
        <v>6736</v>
      </c>
      <c r="C2652" s="41"/>
      <c r="D2652" s="42">
        <f t="array" ref="D2652">index(systems,match($A2652,INDEX(systems,0,1),),3)</f>
        <v>510.01</v>
      </c>
      <c r="E2652" s="42">
        <f t="array" ref="E2652">index(systems,match($A2652,INDEX(systems,0,1),),4)</f>
        <v>-110.128</v>
      </c>
      <c r="F2652" s="43" t="str">
        <f>IFERROR(__xludf.DUMMYFUNCTION("let(row, match($B2652&amp;if($C2652&lt;&gt;"""","" [""&amp;$C2652&amp;""]"",""""),index(nebulae,,2),0),join("","",iferror(round(index(nebulae,row,5)/2,3),1),iferror(round(index(nebulae,row,6)/2,3),1),0))"),"1,1,0")</f>
        <v>1,1,0</v>
      </c>
      <c r="G2652" s="44" t="s">
        <v>6737</v>
      </c>
      <c r="H2652" s="45">
        <f t="array" ref="H2652">let(systemId,match(A2652,index(systems,0,1),),refSystemId,match($H$1,index(systems,0,1),),x,index(systems,systemId,3),y,index(systems,systemId,4),refX,index(systems,refSystemId,3),refY,index(systems,refSystemId,4),round(sqrt((x-refX)^2+(y-refY)^2),3))</f>
        <v>521.765</v>
      </c>
      <c r="I2652" s="41"/>
      <c r="J2652" s="41"/>
      <c r="K2652" s="41"/>
      <c r="L2652" s="41"/>
      <c r="M2652" s="41"/>
      <c r="N2652" s="28" t="s">
        <v>408</v>
      </c>
      <c r="O2652" s="41"/>
      <c r="P2652" s="48" t="s">
        <v>597</v>
      </c>
      <c r="Q2652" s="48" t="s">
        <v>597</v>
      </c>
      <c r="R2652" s="48" t="s">
        <v>597</v>
      </c>
      <c r="S2652" s="48" t="s">
        <v>597</v>
      </c>
      <c r="T2652" s="48" t="s">
        <v>597</v>
      </c>
      <c r="U2652" s="48" t="s">
        <v>597</v>
      </c>
      <c r="V2652" s="48" t="s">
        <v>597</v>
      </c>
      <c r="W2652" s="48" t="s">
        <v>597</v>
      </c>
      <c r="X2652" s="48" t="s">
        <v>422</v>
      </c>
      <c r="Y2652" s="48" t="s">
        <v>422</v>
      </c>
      <c r="Z2652" s="48" t="s">
        <v>422</v>
      </c>
      <c r="AA2652" s="48" t="s">
        <v>422</v>
      </c>
      <c r="AB2652" s="48" t="s">
        <v>422</v>
      </c>
      <c r="AC2652" s="48" t="s">
        <v>422</v>
      </c>
      <c r="AD2652" s="48" t="s">
        <v>422</v>
      </c>
      <c r="AE2652" s="48" t="s">
        <v>422</v>
      </c>
      <c r="AF2652" s="48" t="s">
        <v>422</v>
      </c>
      <c r="AG2652" s="48" t="s">
        <v>422</v>
      </c>
      <c r="AH2652" s="48" t="s">
        <v>422</v>
      </c>
      <c r="AI2652" s="48" t="s">
        <v>422</v>
      </c>
      <c r="AJ2652" s="48" t="s">
        <v>422</v>
      </c>
      <c r="AK2652" s="48" t="s">
        <v>422</v>
      </c>
      <c r="AL2652" s="48" t="s">
        <v>422</v>
      </c>
      <c r="AM2652" s="48" t="s">
        <v>422</v>
      </c>
      <c r="AN2652" s="48" t="s">
        <v>422</v>
      </c>
      <c r="AO2652" s="48" t="s">
        <v>422</v>
      </c>
      <c r="AP2652" s="48" t="s">
        <v>422</v>
      </c>
      <c r="AQ2652" s="48" t="s">
        <v>422</v>
      </c>
      <c r="AR2652" s="48" t="s">
        <v>422</v>
      </c>
      <c r="AS2652" s="48" t="s">
        <v>422</v>
      </c>
      <c r="AT2652" s="48" t="s">
        <v>422</v>
      </c>
      <c r="AU2652" s="48" t="s">
        <v>422</v>
      </c>
      <c r="AV2652" s="48" t="s">
        <v>422</v>
      </c>
      <c r="AW2652" s="48" t="s">
        <v>422</v>
      </c>
      <c r="AX2652" s="48" t="s">
        <v>422</v>
      </c>
      <c r="AY2652" s="48" t="s">
        <v>422</v>
      </c>
      <c r="AZ2652" s="28" t="s">
        <v>422</v>
      </c>
    </row>
    <row r="2653" ht="15.75" customHeight="1">
      <c r="A2653" s="40">
        <v>2390.0</v>
      </c>
      <c r="B2653" s="28" t="s">
        <v>6738</v>
      </c>
      <c r="C2653" s="41"/>
      <c r="D2653" s="42">
        <f t="array" ref="D2653">index(systems,match($A2653,INDEX(systems,0,1),),3)</f>
        <v>-74.86</v>
      </c>
      <c r="E2653" s="42">
        <f t="array" ref="E2653">index(systems,match($A2653,INDEX(systems,0,1),),4)</f>
        <v>-87.658</v>
      </c>
      <c r="F2653" s="43" t="str">
        <f>IFERROR(__xludf.DUMMYFUNCTION("let(row, match($B2653&amp;if($C2653&lt;&gt;"""","" [""&amp;$C2653&amp;""]"",""""),index(nebulae,,2),0),join("","",iferror(round(index(nebulae,row,5)/2,3),1),iferror(round(index(nebulae,row,6)/2,3),1),0))"),"1,1,0")</f>
        <v>1,1,0</v>
      </c>
      <c r="G2653" s="44" t="s">
        <v>6739</v>
      </c>
      <c r="H2653" s="45">
        <f t="array" ref="H2653">let(systemId,match(A2653,index(systems,0,1),),refSystemId,match($H$1,index(systems,0,1),),x,index(systems,systemId,3),y,index(systems,systemId,4),refX,index(systems,refSystemId,3),refY,index(systems,refSystemId,4),round(sqrt((x-refX)^2+(y-refY)^2),3))</f>
        <v>115.273</v>
      </c>
      <c r="I2653" s="28" t="s">
        <v>408</v>
      </c>
      <c r="J2653" s="48" t="s">
        <v>408</v>
      </c>
      <c r="K2653" s="48" t="s">
        <v>408</v>
      </c>
      <c r="L2653" s="48" t="s">
        <v>408</v>
      </c>
      <c r="M2653" s="28" t="s">
        <v>408</v>
      </c>
      <c r="N2653" s="28" t="s">
        <v>408</v>
      </c>
      <c r="O2653" s="41"/>
      <c r="P2653" s="48" t="s">
        <v>427</v>
      </c>
      <c r="Q2653" s="48" t="s">
        <v>427</v>
      </c>
      <c r="R2653" s="48" t="s">
        <v>427</v>
      </c>
      <c r="S2653" s="48" t="s">
        <v>427</v>
      </c>
      <c r="T2653" s="48" t="s">
        <v>427</v>
      </c>
      <c r="U2653" s="48" t="s">
        <v>427</v>
      </c>
      <c r="V2653" s="48" t="s">
        <v>427</v>
      </c>
      <c r="W2653" s="48" t="s">
        <v>427</v>
      </c>
      <c r="X2653" s="48" t="s">
        <v>427</v>
      </c>
      <c r="Y2653" s="48" t="s">
        <v>422</v>
      </c>
      <c r="Z2653" s="48" t="s">
        <v>422</v>
      </c>
      <c r="AA2653" s="48" t="s">
        <v>422</v>
      </c>
      <c r="AB2653" s="48" t="s">
        <v>422</v>
      </c>
      <c r="AC2653" s="48" t="s">
        <v>422</v>
      </c>
      <c r="AD2653" s="48" t="s">
        <v>422</v>
      </c>
      <c r="AE2653" s="48" t="s">
        <v>422</v>
      </c>
      <c r="AF2653" s="48" t="s">
        <v>422</v>
      </c>
      <c r="AG2653" s="48" t="s">
        <v>422</v>
      </c>
      <c r="AH2653" s="48" t="s">
        <v>422</v>
      </c>
      <c r="AI2653" s="48" t="s">
        <v>422</v>
      </c>
      <c r="AJ2653" s="48" t="s">
        <v>422</v>
      </c>
      <c r="AK2653" s="48" t="s">
        <v>422</v>
      </c>
      <c r="AL2653" s="48" t="s">
        <v>422</v>
      </c>
      <c r="AM2653" s="48" t="s">
        <v>422</v>
      </c>
      <c r="AN2653" s="48" t="s">
        <v>422</v>
      </c>
      <c r="AO2653" s="48" t="s">
        <v>422</v>
      </c>
      <c r="AP2653" s="48" t="s">
        <v>422</v>
      </c>
      <c r="AQ2653" s="48" t="s">
        <v>422</v>
      </c>
      <c r="AR2653" s="48" t="s">
        <v>422</v>
      </c>
      <c r="AS2653" s="48" t="s">
        <v>422</v>
      </c>
      <c r="AT2653" s="48" t="s">
        <v>422</v>
      </c>
      <c r="AU2653" s="48" t="s">
        <v>422</v>
      </c>
      <c r="AV2653" s="48" t="s">
        <v>422</v>
      </c>
      <c r="AW2653" s="48" t="s">
        <v>422</v>
      </c>
      <c r="AX2653" s="48" t="s">
        <v>422</v>
      </c>
      <c r="AY2653" s="48" t="s">
        <v>422</v>
      </c>
      <c r="AZ2653" s="28" t="s">
        <v>422</v>
      </c>
    </row>
    <row r="2654" ht="15.75" customHeight="1">
      <c r="A2654" s="40">
        <v>2391.0</v>
      </c>
      <c r="B2654" s="28" t="s">
        <v>6740</v>
      </c>
      <c r="C2654" s="41"/>
      <c r="D2654" s="42">
        <f t="array" ref="D2654">index(systems,match($A2654,INDEX(systems,0,1),),3)</f>
        <v>109.619</v>
      </c>
      <c r="E2654" s="42">
        <f t="array" ref="E2654">index(systems,match($A2654,INDEX(systems,0,1),),4)</f>
        <v>-214.379</v>
      </c>
      <c r="F2654" s="43" t="str">
        <f>IFERROR(__xludf.DUMMYFUNCTION("let(row, match($B2654&amp;if($C2654&lt;&gt;"""","" [""&amp;$C2654&amp;""]"",""""),index(nebulae,,2),0),join("","",iferror(round(index(nebulae,row,5)/2,3),1),iferror(round(index(nebulae,row,6)/2,3),1),0))"),"1,1,0")</f>
        <v>1,1,0</v>
      </c>
      <c r="G2654" s="44" t="s">
        <v>6741</v>
      </c>
      <c r="H2654" s="45">
        <f t="array" ref="H2654">let(systemId,match(A2654,index(systems,0,1),),refSystemId,match($H$1,index(systems,0,1),),x,index(systems,systemId,3),y,index(systems,systemId,4),refX,index(systems,refSystemId,3),refY,index(systems,refSystemId,4),round(sqrt((x-refX)^2+(y-refY)^2),3))</f>
        <v>240.779</v>
      </c>
      <c r="I2654" s="46" t="s">
        <v>6742</v>
      </c>
      <c r="J2654" s="47" t="s">
        <v>6742</v>
      </c>
      <c r="K2654" s="47" t="s">
        <v>6742</v>
      </c>
      <c r="L2654" s="47" t="s">
        <v>6742</v>
      </c>
      <c r="M2654" s="46" t="s">
        <v>6742</v>
      </c>
      <c r="N2654" s="28" t="s">
        <v>6743</v>
      </c>
      <c r="O2654" s="48" t="s">
        <v>6743</v>
      </c>
      <c r="P2654" s="48" t="s">
        <v>6743</v>
      </c>
      <c r="Q2654" s="48" t="s">
        <v>6743</v>
      </c>
      <c r="R2654" s="48" t="s">
        <v>6743</v>
      </c>
      <c r="S2654" s="48" t="s">
        <v>6743</v>
      </c>
      <c r="T2654" s="48" t="s">
        <v>6743</v>
      </c>
      <c r="U2654" s="48" t="s">
        <v>6743</v>
      </c>
      <c r="V2654" s="48" t="s">
        <v>6743</v>
      </c>
      <c r="W2654" s="48" t="s">
        <v>6743</v>
      </c>
      <c r="X2654" s="48" t="s">
        <v>6743</v>
      </c>
      <c r="Y2654" s="48" t="s">
        <v>6743</v>
      </c>
      <c r="Z2654" s="48" t="s">
        <v>6744</v>
      </c>
      <c r="AA2654" s="48" t="s">
        <v>6744</v>
      </c>
      <c r="AB2654" s="48" t="s">
        <v>6744</v>
      </c>
      <c r="AC2654" s="48" t="s">
        <v>6744</v>
      </c>
      <c r="AD2654" s="48" t="s">
        <v>6744</v>
      </c>
      <c r="AE2654" s="48" t="s">
        <v>6744</v>
      </c>
      <c r="AF2654" s="48" t="s">
        <v>6744</v>
      </c>
      <c r="AG2654" s="48" t="s">
        <v>6744</v>
      </c>
      <c r="AH2654" s="48" t="s">
        <v>6744</v>
      </c>
      <c r="AI2654" s="48" t="s">
        <v>6744</v>
      </c>
      <c r="AJ2654" s="48" t="s">
        <v>6744</v>
      </c>
      <c r="AK2654" s="48" t="s">
        <v>6744</v>
      </c>
      <c r="AL2654" s="48" t="s">
        <v>6744</v>
      </c>
      <c r="AM2654" s="48" t="s">
        <v>6744</v>
      </c>
      <c r="AN2654" s="48" t="s">
        <v>6743</v>
      </c>
      <c r="AO2654" s="48" t="s">
        <v>6743</v>
      </c>
      <c r="AP2654" s="48" t="s">
        <v>6743</v>
      </c>
      <c r="AQ2654" s="48" t="s">
        <v>6743</v>
      </c>
      <c r="AR2654" s="48" t="s">
        <v>6743</v>
      </c>
      <c r="AS2654" s="48" t="s">
        <v>6743</v>
      </c>
      <c r="AT2654" s="48" t="s">
        <v>6743</v>
      </c>
      <c r="AU2654" s="48" t="s">
        <v>6743</v>
      </c>
      <c r="AV2654" s="48" t="s">
        <v>6743</v>
      </c>
      <c r="AW2654" s="48" t="s">
        <v>6743</v>
      </c>
      <c r="AX2654" s="48" t="s">
        <v>6743</v>
      </c>
      <c r="AY2654" s="48" t="s">
        <v>6743</v>
      </c>
      <c r="AZ2654" s="28" t="s">
        <v>6743</v>
      </c>
    </row>
    <row r="2655" ht="15.75" customHeight="1">
      <c r="A2655" s="40">
        <v>3030.0</v>
      </c>
      <c r="B2655" s="28" t="s">
        <v>6745</v>
      </c>
      <c r="C2655" s="41"/>
      <c r="D2655" s="42">
        <f t="array" ref="D2655">index(systems,match($A2655,INDEX(systems,0,1),),3)</f>
        <v>-467.418</v>
      </c>
      <c r="E2655" s="42">
        <f t="array" ref="E2655">index(systems,match($A2655,INDEX(systems,0,1),),4)</f>
        <v>1066.007</v>
      </c>
      <c r="F2655" s="43" t="str">
        <f>IFERROR(__xludf.DUMMYFUNCTION("let(row, match($B2655&amp;if($C2655&lt;&gt;"""","" [""&amp;$C2655&amp;""]"",""""),index(nebulae,,2),0),join("","",iferror(round(index(nebulae,row,5)/2,3),1),iferror(round(index(nebulae,row,6)/2,3),1),0))"),"1,1,0")</f>
        <v>1,1,0</v>
      </c>
      <c r="G2655" s="44" t="s">
        <v>6746</v>
      </c>
      <c r="H2655" s="45">
        <f t="array" ref="H2655">let(systemId,match(A2655,index(systems,0,1),),refSystemId,match($H$1,index(systems,0,1),),x,index(systems,systemId,3),y,index(systems,systemId,4),refX,index(systems,refSystemId,3),refY,index(systems,refSystemId,4),round(sqrt((x-refX)^2+(y-refY)^2),3))</f>
        <v>1163.98</v>
      </c>
      <c r="I2655" s="55"/>
      <c r="J2655" s="55"/>
      <c r="K2655" s="55"/>
      <c r="L2655" s="55"/>
      <c r="M2655" s="55"/>
      <c r="N2655" s="55"/>
      <c r="O2655" s="55"/>
      <c r="P2655" s="56" t="s">
        <v>418</v>
      </c>
      <c r="Q2655" s="56" t="s">
        <v>418</v>
      </c>
      <c r="R2655" s="56" t="s">
        <v>418</v>
      </c>
      <c r="S2655" s="56" t="s">
        <v>418</v>
      </c>
      <c r="T2655" s="56" t="s">
        <v>418</v>
      </c>
      <c r="U2655" s="56" t="s">
        <v>418</v>
      </c>
      <c r="V2655" s="56" t="s">
        <v>418</v>
      </c>
      <c r="W2655" s="56" t="s">
        <v>418</v>
      </c>
      <c r="X2655" s="56" t="s">
        <v>418</v>
      </c>
      <c r="Y2655" s="56" t="s">
        <v>418</v>
      </c>
      <c r="Z2655" s="56" t="s">
        <v>418</v>
      </c>
      <c r="AA2655" s="56" t="s">
        <v>418</v>
      </c>
      <c r="AB2655" s="52" t="s">
        <v>417</v>
      </c>
      <c r="AC2655" s="52" t="s">
        <v>417</v>
      </c>
      <c r="AD2655" s="52" t="s">
        <v>417</v>
      </c>
      <c r="AE2655" s="52" t="s">
        <v>417</v>
      </c>
      <c r="AF2655" s="52" t="s">
        <v>417</v>
      </c>
      <c r="AG2655" s="52" t="s">
        <v>417</v>
      </c>
      <c r="AH2655" s="52" t="s">
        <v>417</v>
      </c>
      <c r="AI2655" s="52" t="s">
        <v>417</v>
      </c>
      <c r="AJ2655" s="52" t="s">
        <v>417</v>
      </c>
      <c r="AK2655" s="52" t="s">
        <v>417</v>
      </c>
      <c r="AL2655" s="52" t="s">
        <v>417</v>
      </c>
      <c r="AM2655" s="52" t="s">
        <v>417</v>
      </c>
      <c r="AN2655" s="52" t="s">
        <v>417</v>
      </c>
      <c r="AO2655" s="49" t="s">
        <v>417</v>
      </c>
      <c r="AP2655" s="52" t="s">
        <v>417</v>
      </c>
      <c r="AQ2655" s="56" t="s">
        <v>422</v>
      </c>
      <c r="AR2655" s="56" t="s">
        <v>422</v>
      </c>
      <c r="AS2655" s="56" t="s">
        <v>422</v>
      </c>
      <c r="AT2655" s="56" t="s">
        <v>422</v>
      </c>
      <c r="AU2655" s="51" t="s">
        <v>422</v>
      </c>
      <c r="AV2655" s="55"/>
      <c r="AW2655" s="55"/>
      <c r="AX2655" s="55"/>
      <c r="AY2655" s="55"/>
      <c r="AZ2655" s="55"/>
    </row>
    <row r="2656" ht="15.75" customHeight="1">
      <c r="A2656" s="40">
        <v>2392.0</v>
      </c>
      <c r="B2656" s="28" t="s">
        <v>6747</v>
      </c>
      <c r="C2656" s="41"/>
      <c r="D2656" s="42">
        <f t="array" ref="D2656">index(systems,match($A2656,INDEX(systems,0,1),),3)</f>
        <v>-13.447</v>
      </c>
      <c r="E2656" s="42">
        <f t="array" ref="E2656">index(systems,match($A2656,INDEX(systems,0,1),),4)</f>
        <v>400.874</v>
      </c>
      <c r="F2656" s="43" t="str">
        <f>IFERROR(__xludf.DUMMYFUNCTION("let(row, match($B2656&amp;if($C2656&lt;&gt;"""","" [""&amp;$C2656&amp;""]"",""""),index(nebulae,,2),0),join("","",iferror(round(index(nebulae,row,5)/2,3),1),iferror(round(index(nebulae,row,6)/2,3),1),0))"),"1,1,0")</f>
        <v>1,1,0</v>
      </c>
      <c r="G2656" s="44" t="s">
        <v>6748</v>
      </c>
      <c r="H2656" s="45">
        <f t="array" ref="H2656">let(systemId,match(A2656,index(systems,0,1),),refSystemId,match($H$1,index(systems,0,1),),x,index(systems,systemId,3),y,index(systems,systemId,4),refX,index(systems,refSystemId,3),refY,index(systems,refSystemId,4),round(sqrt((x-refX)^2+(y-refY)^2),3))</f>
        <v>401.099</v>
      </c>
      <c r="I2656" s="60" t="s">
        <v>408</v>
      </c>
      <c r="J2656" s="60" t="s">
        <v>408</v>
      </c>
      <c r="K2656" s="60" t="s">
        <v>408</v>
      </c>
      <c r="L2656" s="53"/>
      <c r="M2656" s="53"/>
      <c r="N2656" s="28" t="s">
        <v>846</v>
      </c>
      <c r="O2656" s="48" t="s">
        <v>846</v>
      </c>
      <c r="P2656" s="48" t="s">
        <v>846</v>
      </c>
      <c r="Q2656" s="48" t="s">
        <v>846</v>
      </c>
      <c r="R2656" s="48" t="s">
        <v>846</v>
      </c>
      <c r="S2656" s="48" t="s">
        <v>846</v>
      </c>
      <c r="T2656" s="48" t="s">
        <v>846</v>
      </c>
      <c r="U2656" s="48" t="s">
        <v>846</v>
      </c>
      <c r="V2656" s="48" t="s">
        <v>846</v>
      </c>
      <c r="W2656" s="48" t="s">
        <v>846</v>
      </c>
      <c r="X2656" s="48" t="s">
        <v>846</v>
      </c>
      <c r="Y2656" s="48" t="s">
        <v>847</v>
      </c>
      <c r="Z2656" s="48" t="s">
        <v>847</v>
      </c>
      <c r="AA2656" s="48" t="s">
        <v>848</v>
      </c>
      <c r="AB2656" s="48" t="s">
        <v>848</v>
      </c>
      <c r="AC2656" s="48" t="s">
        <v>849</v>
      </c>
      <c r="AD2656" s="48" t="s">
        <v>849</v>
      </c>
      <c r="AE2656" s="48" t="s">
        <v>849</v>
      </c>
      <c r="AF2656" s="48" t="s">
        <v>849</v>
      </c>
      <c r="AG2656" s="48" t="s">
        <v>849</v>
      </c>
      <c r="AH2656" s="48" t="s">
        <v>849</v>
      </c>
      <c r="AI2656" s="48" t="s">
        <v>849</v>
      </c>
      <c r="AJ2656" s="48" t="s">
        <v>849</v>
      </c>
      <c r="AK2656" s="48" t="s">
        <v>849</v>
      </c>
      <c r="AL2656" s="48" t="s">
        <v>849</v>
      </c>
      <c r="AM2656" s="48" t="s">
        <v>849</v>
      </c>
      <c r="AN2656" s="48" t="s">
        <v>849</v>
      </c>
      <c r="AO2656" s="48" t="s">
        <v>849</v>
      </c>
      <c r="AP2656" s="48" t="s">
        <v>849</v>
      </c>
      <c r="AQ2656" s="48" t="s">
        <v>850</v>
      </c>
      <c r="AR2656" s="48" t="s">
        <v>850</v>
      </c>
      <c r="AS2656" s="48" t="s">
        <v>850</v>
      </c>
      <c r="AT2656" s="48" t="s">
        <v>850</v>
      </c>
      <c r="AU2656" s="48" t="s">
        <v>850</v>
      </c>
      <c r="AV2656" s="52" t="s">
        <v>851</v>
      </c>
      <c r="AW2656" s="52" t="s">
        <v>851</v>
      </c>
      <c r="AX2656" s="52" t="s">
        <v>851</v>
      </c>
      <c r="AY2656" s="52" t="s">
        <v>850</v>
      </c>
      <c r="AZ2656" s="28" t="s">
        <v>850</v>
      </c>
    </row>
    <row r="2657" ht="15.75" customHeight="1">
      <c r="A2657" s="40">
        <v>2393.0</v>
      </c>
      <c r="B2657" s="28" t="s">
        <v>6749</v>
      </c>
      <c r="C2657" s="41"/>
      <c r="D2657" s="42">
        <f t="array" ref="D2657">index(systems,match($A2657,INDEX(systems,0,1),),3)</f>
        <v>89.951</v>
      </c>
      <c r="E2657" s="42">
        <f t="array" ref="E2657">index(systems,match($A2657,INDEX(systems,0,1),),4)</f>
        <v>-241.987</v>
      </c>
      <c r="F2657" s="43" t="str">
        <f>IFERROR(__xludf.DUMMYFUNCTION("let(row, match($B2657&amp;if($C2657&lt;&gt;"""","" [""&amp;$C2657&amp;""]"",""""),index(nebulae,,2),0),join("","",iferror(round(index(nebulae,row,5)/2,3),1),iferror(round(index(nebulae,row,6)/2,3),1),0))"),"1,1,0")</f>
        <v>1,1,0</v>
      </c>
      <c r="G2657" s="44" t="s">
        <v>6750</v>
      </c>
      <c r="H2657" s="45">
        <f t="array" ref="H2657">let(systemId,match(A2657,index(systems,0,1),),refSystemId,match($H$1,index(systems,0,1),),x,index(systems,systemId,3),y,index(systems,systemId,4),refX,index(systems,refSystemId,3),refY,index(systems,refSystemId,4),round(sqrt((x-refX)^2+(y-refY)^2),3))</f>
        <v>258.164</v>
      </c>
      <c r="I2657" s="41"/>
      <c r="J2657" s="41"/>
      <c r="K2657" s="41"/>
      <c r="L2657" s="41"/>
      <c r="M2657" s="28" t="s">
        <v>756</v>
      </c>
      <c r="N2657" s="28" t="s">
        <v>986</v>
      </c>
      <c r="O2657" s="48" t="s">
        <v>986</v>
      </c>
      <c r="P2657" s="48" t="s">
        <v>986</v>
      </c>
      <c r="Q2657" s="48" t="s">
        <v>986</v>
      </c>
      <c r="R2657" s="48" t="s">
        <v>986</v>
      </c>
      <c r="S2657" s="48" t="s">
        <v>986</v>
      </c>
      <c r="T2657" s="48" t="s">
        <v>986</v>
      </c>
      <c r="U2657" s="48" t="s">
        <v>986</v>
      </c>
      <c r="V2657" s="48" t="s">
        <v>986</v>
      </c>
      <c r="W2657" s="48" t="s">
        <v>986</v>
      </c>
      <c r="X2657" s="48" t="s">
        <v>986</v>
      </c>
      <c r="Y2657" s="48" t="s">
        <v>614</v>
      </c>
      <c r="Z2657" s="48" t="s">
        <v>987</v>
      </c>
      <c r="AA2657" s="48" t="s">
        <v>987</v>
      </c>
      <c r="AB2657" s="48" t="s">
        <v>987</v>
      </c>
      <c r="AC2657" s="48" t="s">
        <v>987</v>
      </c>
      <c r="AD2657" s="48" t="s">
        <v>987</v>
      </c>
      <c r="AE2657" s="48" t="s">
        <v>987</v>
      </c>
      <c r="AF2657" s="48" t="s">
        <v>987</v>
      </c>
      <c r="AG2657" s="48" t="s">
        <v>987</v>
      </c>
      <c r="AH2657" s="48" t="s">
        <v>987</v>
      </c>
      <c r="AI2657" s="48" t="s">
        <v>987</v>
      </c>
      <c r="AJ2657" s="48" t="s">
        <v>987</v>
      </c>
      <c r="AK2657" s="48" t="s">
        <v>987</v>
      </c>
      <c r="AL2657" s="48" t="s">
        <v>987</v>
      </c>
      <c r="AM2657" s="48" t="s">
        <v>987</v>
      </c>
      <c r="AN2657" s="48" t="s">
        <v>614</v>
      </c>
      <c r="AO2657" s="48" t="s">
        <v>614</v>
      </c>
      <c r="AP2657" s="48" t="s">
        <v>614</v>
      </c>
      <c r="AQ2657" s="48" t="s">
        <v>614</v>
      </c>
      <c r="AR2657" s="48" t="s">
        <v>614</v>
      </c>
      <c r="AS2657" s="48" t="s">
        <v>614</v>
      </c>
      <c r="AT2657" s="48" t="s">
        <v>614</v>
      </c>
      <c r="AU2657" s="48" t="s">
        <v>614</v>
      </c>
      <c r="AV2657" s="52" t="s">
        <v>614</v>
      </c>
      <c r="AW2657" s="52" t="s">
        <v>614</v>
      </c>
      <c r="AX2657" s="52" t="s">
        <v>614</v>
      </c>
      <c r="AY2657" s="52" t="s">
        <v>614</v>
      </c>
      <c r="AZ2657" s="28" t="s">
        <v>614</v>
      </c>
    </row>
    <row r="2658" ht="15.75" customHeight="1">
      <c r="A2658" s="40">
        <v>2394.0</v>
      </c>
      <c r="B2658" s="28" t="s">
        <v>6751</v>
      </c>
      <c r="C2658" s="41"/>
      <c r="D2658" s="42">
        <f t="array" ref="D2658">index(systems,match($A2658,INDEX(systems,0,1),),3)</f>
        <v>433.485</v>
      </c>
      <c r="E2658" s="42">
        <f t="array" ref="E2658">index(systems,match($A2658,INDEX(systems,0,1),),4)</f>
        <v>-31.328</v>
      </c>
      <c r="F2658" s="43" t="str">
        <f>IFERROR(__xludf.DUMMYFUNCTION("let(row, match($B2658&amp;if($C2658&lt;&gt;"""","" [""&amp;$C2658&amp;""]"",""""),index(nebulae,,2),0),join("","",iferror(round(index(nebulae,row,5)/2,3),1),iferror(round(index(nebulae,row,6)/2,3),1),0))"),"1,1,0")</f>
        <v>1,1,0</v>
      </c>
      <c r="G2658" s="44" t="s">
        <v>6752</v>
      </c>
      <c r="H2658" s="45">
        <f t="array" ref="H2658">let(systemId,match(A2658,index(systems,0,1),),refSystemId,match($H$1,index(systems,0,1),),x,index(systems,systemId,3),y,index(systems,systemId,4),refX,index(systems,refSystemId,3),refY,index(systems,refSystemId,4),round(sqrt((x-refX)^2+(y-refY)^2),3))</f>
        <v>434.616</v>
      </c>
      <c r="I2658" s="53"/>
      <c r="J2658" s="53"/>
      <c r="K2658" s="53"/>
      <c r="L2658" s="53"/>
      <c r="M2658" s="53"/>
      <c r="N2658" s="28" t="s">
        <v>1032</v>
      </c>
      <c r="O2658" s="48" t="s">
        <v>1032</v>
      </c>
      <c r="P2658" s="48" t="s">
        <v>1032</v>
      </c>
      <c r="Q2658" s="48" t="s">
        <v>1032</v>
      </c>
      <c r="R2658" s="48" t="s">
        <v>1032</v>
      </c>
      <c r="S2658" s="48" t="s">
        <v>1032</v>
      </c>
      <c r="T2658" s="48" t="s">
        <v>1032</v>
      </c>
      <c r="U2658" s="48" t="s">
        <v>1032</v>
      </c>
      <c r="V2658" s="48" t="s">
        <v>1032</v>
      </c>
      <c r="W2658" s="48" t="s">
        <v>1032</v>
      </c>
      <c r="X2658" s="48" t="s">
        <v>1032</v>
      </c>
      <c r="Y2658" s="48" t="s">
        <v>1032</v>
      </c>
      <c r="Z2658" s="48" t="s">
        <v>1032</v>
      </c>
      <c r="AA2658" s="48" t="s">
        <v>2155</v>
      </c>
      <c r="AB2658" s="48" t="s">
        <v>2155</v>
      </c>
      <c r="AC2658" s="48" t="s">
        <v>2155</v>
      </c>
      <c r="AD2658" s="48" t="s">
        <v>2155</v>
      </c>
      <c r="AE2658" s="48" t="s">
        <v>2155</v>
      </c>
      <c r="AF2658" s="48" t="s">
        <v>2155</v>
      </c>
      <c r="AG2658" s="48" t="s">
        <v>2155</v>
      </c>
      <c r="AH2658" s="48" t="s">
        <v>2155</v>
      </c>
      <c r="AI2658" s="48" t="s">
        <v>2155</v>
      </c>
      <c r="AJ2658" s="48" t="s">
        <v>2155</v>
      </c>
      <c r="AK2658" s="48" t="s">
        <v>2155</v>
      </c>
      <c r="AL2658" s="48" t="s">
        <v>2155</v>
      </c>
      <c r="AM2658" s="48" t="s">
        <v>2155</v>
      </c>
      <c r="AN2658" s="48" t="s">
        <v>2155</v>
      </c>
      <c r="AO2658" s="48" t="s">
        <v>1032</v>
      </c>
      <c r="AP2658" s="48" t="s">
        <v>1032</v>
      </c>
      <c r="AQ2658" s="48" t="s">
        <v>1032</v>
      </c>
      <c r="AR2658" s="48" t="s">
        <v>1032</v>
      </c>
      <c r="AS2658" s="48" t="s">
        <v>1032</v>
      </c>
      <c r="AT2658" s="48" t="s">
        <v>1032</v>
      </c>
      <c r="AU2658" s="48" t="s">
        <v>1032</v>
      </c>
      <c r="AV2658" s="48" t="s">
        <v>1032</v>
      </c>
      <c r="AW2658" s="48" t="s">
        <v>1032</v>
      </c>
      <c r="AX2658" s="48" t="s">
        <v>625</v>
      </c>
      <c r="AY2658" s="48" t="s">
        <v>625</v>
      </c>
      <c r="AZ2658" s="28" t="s">
        <v>1032</v>
      </c>
    </row>
    <row r="2659" ht="15.75" customHeight="1">
      <c r="A2659" s="40">
        <v>2395.0</v>
      </c>
      <c r="B2659" s="28" t="s">
        <v>6753</v>
      </c>
      <c r="C2659" s="41"/>
      <c r="D2659" s="42">
        <f t="array" ref="D2659">index(systems,match($A2659,INDEX(systems,0,1),),3)</f>
        <v>105.799</v>
      </c>
      <c r="E2659" s="42">
        <f t="array" ref="E2659">index(systems,match($A2659,INDEX(systems,0,1),),4)</f>
        <v>-178.032</v>
      </c>
      <c r="F2659" s="43" t="str">
        <f>IFERROR(__xludf.DUMMYFUNCTION("let(row, match($B2659&amp;if($C2659&lt;&gt;"""","" [""&amp;$C2659&amp;""]"",""""),index(nebulae,,2),0),join("","",iferror(round(index(nebulae,row,5)/2,3),1),iferror(round(index(nebulae,row,6)/2,3),1),0))"),"1,1,0")</f>
        <v>1,1,0</v>
      </c>
      <c r="G2659" s="44" t="s">
        <v>6754</v>
      </c>
      <c r="H2659" s="45">
        <f t="array" ref="H2659">let(systemId,match(A2659,index(systems,0,1),),refSystemId,match($H$1,index(systems,0,1),),x,index(systems,systemId,3),y,index(systems,systemId,4),refX,index(systems,refSystemId,3),refY,index(systems,refSystemId,4),round(sqrt((x-refX)^2+(y-refY)^2),3))</f>
        <v>207.096</v>
      </c>
      <c r="I2659" s="28" t="s">
        <v>408</v>
      </c>
      <c r="J2659" s="28" t="s">
        <v>408</v>
      </c>
      <c r="K2659" s="28" t="s">
        <v>408</v>
      </c>
      <c r="L2659" s="28" t="s">
        <v>408</v>
      </c>
      <c r="M2659" s="28" t="s">
        <v>408</v>
      </c>
      <c r="N2659" s="28" t="s">
        <v>408</v>
      </c>
      <c r="O2659" s="41"/>
      <c r="P2659" s="48" t="s">
        <v>1184</v>
      </c>
      <c r="Q2659" s="48" t="s">
        <v>1184</v>
      </c>
      <c r="R2659" s="48" t="s">
        <v>1184</v>
      </c>
      <c r="S2659" s="48" t="s">
        <v>1184</v>
      </c>
      <c r="T2659" s="48" t="s">
        <v>1184</v>
      </c>
      <c r="U2659" s="48" t="s">
        <v>1184</v>
      </c>
      <c r="V2659" s="48" t="s">
        <v>1184</v>
      </c>
      <c r="W2659" s="48" t="s">
        <v>1184</v>
      </c>
      <c r="X2659" s="48" t="s">
        <v>1184</v>
      </c>
      <c r="Y2659" s="48" t="s">
        <v>422</v>
      </c>
      <c r="Z2659" s="48" t="s">
        <v>422</v>
      </c>
      <c r="AA2659" s="48" t="s">
        <v>422</v>
      </c>
      <c r="AB2659" s="48" t="s">
        <v>422</v>
      </c>
      <c r="AC2659" s="48" t="s">
        <v>422</v>
      </c>
      <c r="AD2659" s="48" t="s">
        <v>422</v>
      </c>
      <c r="AE2659" s="48" t="s">
        <v>422</v>
      </c>
      <c r="AF2659" s="48" t="s">
        <v>422</v>
      </c>
      <c r="AG2659" s="48" t="s">
        <v>422</v>
      </c>
      <c r="AH2659" s="48" t="s">
        <v>422</v>
      </c>
      <c r="AI2659" s="48" t="s">
        <v>422</v>
      </c>
      <c r="AJ2659" s="48" t="s">
        <v>422</v>
      </c>
      <c r="AK2659" s="48" t="s">
        <v>422</v>
      </c>
      <c r="AL2659" s="48" t="s">
        <v>422</v>
      </c>
      <c r="AM2659" s="48" t="s">
        <v>422</v>
      </c>
      <c r="AN2659" s="48" t="s">
        <v>422</v>
      </c>
      <c r="AO2659" s="48" t="s">
        <v>422</v>
      </c>
      <c r="AP2659" s="48" t="s">
        <v>422</v>
      </c>
      <c r="AQ2659" s="48" t="s">
        <v>422</v>
      </c>
      <c r="AR2659" s="48" t="s">
        <v>422</v>
      </c>
      <c r="AS2659" s="48" t="s">
        <v>422</v>
      </c>
      <c r="AT2659" s="48" t="s">
        <v>422</v>
      </c>
      <c r="AU2659" s="48" t="s">
        <v>422</v>
      </c>
      <c r="AV2659" s="48" t="s">
        <v>422</v>
      </c>
      <c r="AW2659" s="48" t="s">
        <v>422</v>
      </c>
      <c r="AX2659" s="48" t="s">
        <v>422</v>
      </c>
      <c r="AY2659" s="48" t="s">
        <v>422</v>
      </c>
      <c r="AZ2659" s="28" t="s">
        <v>422</v>
      </c>
    </row>
    <row r="2660" ht="15.75" customHeight="1">
      <c r="A2660" s="40">
        <v>2877.0</v>
      </c>
      <c r="B2660" s="28" t="s">
        <v>6755</v>
      </c>
      <c r="C2660" s="41"/>
      <c r="D2660" s="42">
        <f t="array" ref="D2660">index(systems,match($A2660,INDEX(systems,0,1),),3)</f>
        <v>-422.995</v>
      </c>
      <c r="E2660" s="42">
        <f t="array" ref="E2660">index(systems,match($A2660,INDEX(systems,0,1),),4)</f>
        <v>-306.538</v>
      </c>
      <c r="F2660" s="43" t="str">
        <f>IFERROR(__xludf.DUMMYFUNCTION("let(row, match($B2660&amp;if($C2660&lt;&gt;"""","" [""&amp;$C2660&amp;""]"",""""),index(nebulae,,2),0),join("","",iferror(round(index(nebulae,row,5)/2,3),1),iferror(round(index(nebulae,row,6)/2,3),1),0))"),"1,1,0")</f>
        <v>1,1,0</v>
      </c>
      <c r="G2660" s="44" t="s">
        <v>6756</v>
      </c>
      <c r="H2660" s="45">
        <f t="array" ref="H2660">let(systemId,match(A2660,index(systems,0,1),),refSystemId,match($H$1,index(systems,0,1),),x,index(systems,systemId,3),y,index(systems,systemId,4),refX,index(systems,refSystemId,3),refY,index(systems,refSystemId,4),round(sqrt((x-refX)^2+(y-refY)^2),3))</f>
        <v>522.389</v>
      </c>
      <c r="I2660" s="51" t="s">
        <v>408</v>
      </c>
      <c r="J2660" s="51" t="s">
        <v>408</v>
      </c>
      <c r="K2660" s="51" t="s">
        <v>408</v>
      </c>
      <c r="L2660" s="51" t="s">
        <v>408</v>
      </c>
      <c r="M2660" s="51" t="s">
        <v>408</v>
      </c>
      <c r="N2660" s="51" t="s">
        <v>408</v>
      </c>
      <c r="O2660" s="55"/>
      <c r="P2660" s="48" t="s">
        <v>408</v>
      </c>
      <c r="Q2660" s="48" t="s">
        <v>408</v>
      </c>
      <c r="R2660" s="48" t="s">
        <v>408</v>
      </c>
      <c r="S2660" s="48" t="s">
        <v>408</v>
      </c>
      <c r="T2660" s="48" t="s">
        <v>408</v>
      </c>
      <c r="U2660" s="48" t="s">
        <v>408</v>
      </c>
      <c r="V2660" s="48" t="s">
        <v>408</v>
      </c>
      <c r="W2660" s="48" t="s">
        <v>408</v>
      </c>
      <c r="X2660" s="48" t="s">
        <v>408</v>
      </c>
      <c r="Y2660" s="48" t="s">
        <v>579</v>
      </c>
      <c r="Z2660" s="48" t="s">
        <v>579</v>
      </c>
      <c r="AA2660" s="48" t="s">
        <v>579</v>
      </c>
      <c r="AB2660" s="48" t="s">
        <v>579</v>
      </c>
      <c r="AC2660" s="48" t="s">
        <v>579</v>
      </c>
      <c r="AD2660" s="48" t="s">
        <v>579</v>
      </c>
      <c r="AE2660" s="48" t="s">
        <v>579</v>
      </c>
      <c r="AF2660" s="48" t="s">
        <v>579</v>
      </c>
      <c r="AG2660" s="48" t="s">
        <v>579</v>
      </c>
      <c r="AH2660" s="48" t="s">
        <v>579</v>
      </c>
      <c r="AI2660" s="48" t="s">
        <v>579</v>
      </c>
      <c r="AJ2660" s="48" t="s">
        <v>579</v>
      </c>
      <c r="AK2660" s="48" t="s">
        <v>579</v>
      </c>
      <c r="AL2660" s="48" t="s">
        <v>579</v>
      </c>
      <c r="AM2660" s="48" t="s">
        <v>579</v>
      </c>
      <c r="AN2660" s="48" t="s">
        <v>579</v>
      </c>
      <c r="AO2660" s="48" t="s">
        <v>579</v>
      </c>
      <c r="AP2660" s="48" t="s">
        <v>579</v>
      </c>
      <c r="AQ2660" s="48" t="s">
        <v>579</v>
      </c>
      <c r="AR2660" s="48" t="s">
        <v>579</v>
      </c>
      <c r="AS2660" s="48" t="s">
        <v>579</v>
      </c>
      <c r="AT2660" s="48" t="s">
        <v>579</v>
      </c>
      <c r="AU2660" s="48" t="s">
        <v>579</v>
      </c>
      <c r="AV2660" s="56" t="s">
        <v>579</v>
      </c>
      <c r="AW2660" s="56" t="s">
        <v>579</v>
      </c>
      <c r="AX2660" s="56" t="s">
        <v>579</v>
      </c>
      <c r="AY2660" s="56" t="s">
        <v>579</v>
      </c>
      <c r="AZ2660" s="51" t="s">
        <v>579</v>
      </c>
    </row>
    <row r="2661" ht="15.75" customHeight="1">
      <c r="A2661" s="40">
        <v>2396.0</v>
      </c>
      <c r="B2661" s="28" t="s">
        <v>6757</v>
      </c>
      <c r="C2661" s="41"/>
      <c r="D2661" s="42">
        <f t="array" ref="D2661">index(systems,match($A2661,INDEX(systems,0,1),),3)</f>
        <v>-413.821</v>
      </c>
      <c r="E2661" s="42">
        <f t="array" ref="E2661">index(systems,match($A2661,INDEX(systems,0,1),),4)</f>
        <v>110.846</v>
      </c>
      <c r="F2661" s="43" t="str">
        <f>IFERROR(__xludf.DUMMYFUNCTION("let(row, match($B2661&amp;if($C2661&lt;&gt;"""","" [""&amp;$C2661&amp;""]"",""""),index(nebulae,,2),0),join("","",iferror(round(index(nebulae,row,5)/2,3),1),iferror(round(index(nebulae,row,6)/2,3),1),0))"),"1,1,0")</f>
        <v>1,1,0</v>
      </c>
      <c r="G2661" s="44" t="s">
        <v>6758</v>
      </c>
      <c r="H2661" s="45">
        <f t="array" ref="H2661">let(systemId,match(A2661,index(systems,0,1),),refSystemId,match($H$1,index(systems,0,1),),x,index(systems,systemId,3),y,index(systems,systemId,4),refX,index(systems,refSystemId,3),refY,index(systems,refSystemId,4),round(sqrt((x-refX)^2+(y-refY)^2),3))</f>
        <v>428.409</v>
      </c>
      <c r="I2661" s="46" t="s">
        <v>408</v>
      </c>
      <c r="J2661" s="46" t="s">
        <v>408</v>
      </c>
      <c r="K2661" s="46" t="s">
        <v>408</v>
      </c>
      <c r="L2661" s="46" t="s">
        <v>408</v>
      </c>
      <c r="M2661" s="46" t="s">
        <v>408</v>
      </c>
      <c r="N2661" s="28" t="s">
        <v>408</v>
      </c>
      <c r="O2661" s="41"/>
      <c r="P2661" s="48" t="s">
        <v>461</v>
      </c>
      <c r="Q2661" s="48" t="s">
        <v>461</v>
      </c>
      <c r="R2661" s="48" t="s">
        <v>461</v>
      </c>
      <c r="S2661" s="48" t="s">
        <v>449</v>
      </c>
      <c r="T2661" s="48" t="s">
        <v>449</v>
      </c>
      <c r="U2661" s="48" t="s">
        <v>449</v>
      </c>
      <c r="V2661" s="48" t="s">
        <v>449</v>
      </c>
      <c r="W2661" s="48" t="s">
        <v>449</v>
      </c>
      <c r="X2661" s="48" t="s">
        <v>449</v>
      </c>
      <c r="Y2661" s="48" t="s">
        <v>449</v>
      </c>
      <c r="Z2661" s="48" t="s">
        <v>449</v>
      </c>
      <c r="AA2661" s="48" t="s">
        <v>462</v>
      </c>
      <c r="AB2661" s="48" t="s">
        <v>462</v>
      </c>
      <c r="AC2661" s="48" t="s">
        <v>462</v>
      </c>
      <c r="AD2661" s="48" t="s">
        <v>462</v>
      </c>
      <c r="AE2661" s="48" t="s">
        <v>462</v>
      </c>
      <c r="AF2661" s="48" t="s">
        <v>462</v>
      </c>
      <c r="AG2661" s="48" t="s">
        <v>462</v>
      </c>
      <c r="AH2661" s="48" t="s">
        <v>463</v>
      </c>
      <c r="AI2661" s="48" t="s">
        <v>464</v>
      </c>
      <c r="AJ2661" s="48" t="s">
        <v>464</v>
      </c>
      <c r="AK2661" s="48" t="s">
        <v>464</v>
      </c>
      <c r="AL2661" s="48" t="s">
        <v>464</v>
      </c>
      <c r="AM2661" s="48" t="s">
        <v>464</v>
      </c>
      <c r="AN2661" s="48" t="s">
        <v>464</v>
      </c>
      <c r="AO2661" s="48" t="s">
        <v>464</v>
      </c>
      <c r="AP2661" s="48" t="s">
        <v>464</v>
      </c>
      <c r="AQ2661" s="48" t="s">
        <v>464</v>
      </c>
      <c r="AR2661" s="48" t="s">
        <v>464</v>
      </c>
      <c r="AS2661" s="48" t="s">
        <v>466</v>
      </c>
      <c r="AT2661" s="52" t="s">
        <v>467</v>
      </c>
      <c r="AU2661" s="52" t="s">
        <v>467</v>
      </c>
      <c r="AV2661" s="48" t="s">
        <v>467</v>
      </c>
      <c r="AW2661" s="48" t="s">
        <v>467</v>
      </c>
      <c r="AX2661" s="52" t="s">
        <v>468</v>
      </c>
      <c r="AY2661" s="52" t="s">
        <v>468</v>
      </c>
      <c r="AZ2661" s="49" t="s">
        <v>468</v>
      </c>
    </row>
    <row r="2662" ht="15.75" customHeight="1">
      <c r="A2662" s="40">
        <v>2397.0</v>
      </c>
      <c r="B2662" s="28" t="s">
        <v>6759</v>
      </c>
      <c r="C2662" s="41"/>
      <c r="D2662" s="42">
        <f t="array" ref="D2662">index(systems,match($A2662,INDEX(systems,0,1),),3)</f>
        <v>-392.711</v>
      </c>
      <c r="E2662" s="42">
        <f t="array" ref="E2662">index(systems,match($A2662,INDEX(systems,0,1),),4)</f>
        <v>-23.049</v>
      </c>
      <c r="F2662" s="43" t="str">
        <f>IFERROR(__xludf.DUMMYFUNCTION("let(row, match($B2662&amp;if($C2662&lt;&gt;"""","" [""&amp;$C2662&amp;""]"",""""),index(nebulae,,2),0),join("","",iferror(round(index(nebulae,row,5)/2,3),1),iferror(round(index(nebulae,row,6)/2,3),1),0))"),"1,1,0")</f>
        <v>1,1,0</v>
      </c>
      <c r="G2662" s="44" t="s">
        <v>6760</v>
      </c>
      <c r="H2662" s="45">
        <f t="array" ref="H2662">let(systemId,match(A2662,index(systems,0,1),),refSystemId,match($H$1,index(systems,0,1),),x,index(systems,systemId,3),y,index(systems,systemId,4),refX,index(systems,refSystemId,3),refY,index(systems,refSystemId,4),round(sqrt((x-refX)^2+(y-refY)^2),3))</f>
        <v>393.387</v>
      </c>
      <c r="I2662" s="28" t="s">
        <v>408</v>
      </c>
      <c r="J2662" s="28" t="s">
        <v>408</v>
      </c>
      <c r="K2662" s="28" t="s">
        <v>408</v>
      </c>
      <c r="L2662" s="28" t="s">
        <v>408</v>
      </c>
      <c r="M2662" s="28" t="s">
        <v>408</v>
      </c>
      <c r="N2662" s="28" t="s">
        <v>408</v>
      </c>
      <c r="O2662" s="41"/>
      <c r="P2662" s="48" t="s">
        <v>449</v>
      </c>
      <c r="Q2662" s="48" t="s">
        <v>449</v>
      </c>
      <c r="R2662" s="48" t="s">
        <v>449</v>
      </c>
      <c r="S2662" s="48" t="s">
        <v>449</v>
      </c>
      <c r="T2662" s="48" t="s">
        <v>449</v>
      </c>
      <c r="U2662" s="48" t="s">
        <v>449</v>
      </c>
      <c r="V2662" s="48" t="s">
        <v>449</v>
      </c>
      <c r="W2662" s="48" t="s">
        <v>449</v>
      </c>
      <c r="X2662" s="48" t="s">
        <v>449</v>
      </c>
      <c r="Y2662" s="48" t="s">
        <v>449</v>
      </c>
      <c r="Z2662" s="48" t="s">
        <v>449</v>
      </c>
      <c r="AA2662" s="48" t="s">
        <v>700</v>
      </c>
      <c r="AB2662" s="48" t="s">
        <v>700</v>
      </c>
      <c r="AC2662" s="48" t="s">
        <v>700</v>
      </c>
      <c r="AD2662" s="48" t="s">
        <v>700</v>
      </c>
      <c r="AE2662" s="48" t="s">
        <v>700</v>
      </c>
      <c r="AF2662" s="48" t="s">
        <v>700</v>
      </c>
      <c r="AG2662" s="48" t="s">
        <v>700</v>
      </c>
      <c r="AH2662" s="48" t="s">
        <v>701</v>
      </c>
      <c r="AI2662" s="48" t="s">
        <v>464</v>
      </c>
      <c r="AJ2662" s="48" t="s">
        <v>464</v>
      </c>
      <c r="AK2662" s="48" t="s">
        <v>464</v>
      </c>
      <c r="AL2662" s="48" t="s">
        <v>464</v>
      </c>
      <c r="AM2662" s="48" t="s">
        <v>464</v>
      </c>
      <c r="AN2662" s="48" t="s">
        <v>464</v>
      </c>
      <c r="AO2662" s="48" t="s">
        <v>464</v>
      </c>
      <c r="AP2662" s="48" t="s">
        <v>464</v>
      </c>
      <c r="AQ2662" s="48" t="s">
        <v>464</v>
      </c>
      <c r="AR2662" s="48" t="s">
        <v>464</v>
      </c>
      <c r="AS2662" s="48" t="s">
        <v>466</v>
      </c>
      <c r="AT2662" s="52" t="s">
        <v>467</v>
      </c>
      <c r="AU2662" s="52" t="s">
        <v>467</v>
      </c>
      <c r="AV2662" s="48" t="s">
        <v>467</v>
      </c>
      <c r="AW2662" s="48" t="s">
        <v>467</v>
      </c>
      <c r="AX2662" s="52" t="s">
        <v>468</v>
      </c>
      <c r="AY2662" s="52" t="s">
        <v>468</v>
      </c>
      <c r="AZ2662" s="49" t="s">
        <v>468</v>
      </c>
    </row>
    <row r="2663" ht="15.75" customHeight="1">
      <c r="A2663" s="40">
        <v>2398.0</v>
      </c>
      <c r="B2663" s="28" t="s">
        <v>6761</v>
      </c>
      <c r="C2663" s="41"/>
      <c r="D2663" s="42">
        <f t="array" ref="D2663">index(systems,match($A2663,INDEX(systems,0,1),),3)</f>
        <v>14.464</v>
      </c>
      <c r="E2663" s="42">
        <f t="array" ref="E2663">index(systems,match($A2663,INDEX(systems,0,1),),4)</f>
        <v>315.833</v>
      </c>
      <c r="F2663" s="43" t="str">
        <f>IFERROR(__xludf.DUMMYFUNCTION("let(row, match($B2663&amp;if($C2663&lt;&gt;"""","" [""&amp;$C2663&amp;""]"",""""),index(nebulae,,2),0),join("","",iferror(round(index(nebulae,row,5)/2,3),1),iferror(round(index(nebulae,row,6)/2,3),1),0))"),"1,1,0")</f>
        <v>1,1,0</v>
      </c>
      <c r="G2663" s="44" t="s">
        <v>6762</v>
      </c>
      <c r="H2663" s="45">
        <f t="array" ref="H2663">let(systemId,match(A2663,index(systems,0,1),),refSystemId,match($H$1,index(systems,0,1),),x,index(systems,systemId,3),y,index(systems,systemId,4),refX,index(systems,refSystemId,3),refY,index(systems,refSystemId,4),round(sqrt((x-refX)^2+(y-refY)^2),3))</f>
        <v>316.164</v>
      </c>
      <c r="I2663" s="62" t="s">
        <v>408</v>
      </c>
      <c r="J2663" s="62" t="s">
        <v>408</v>
      </c>
      <c r="K2663" s="62" t="s">
        <v>408</v>
      </c>
      <c r="L2663" s="46" t="s">
        <v>408</v>
      </c>
      <c r="M2663" s="53"/>
      <c r="N2663" s="28" t="s">
        <v>409</v>
      </c>
      <c r="O2663" s="48" t="s">
        <v>409</v>
      </c>
      <c r="P2663" s="48" t="s">
        <v>409</v>
      </c>
      <c r="Q2663" s="48" t="s">
        <v>409</v>
      </c>
      <c r="R2663" s="48" t="s">
        <v>409</v>
      </c>
      <c r="S2663" s="48" t="s">
        <v>409</v>
      </c>
      <c r="T2663" s="48" t="s">
        <v>409</v>
      </c>
      <c r="U2663" s="48" t="s">
        <v>846</v>
      </c>
      <c r="V2663" s="48" t="s">
        <v>846</v>
      </c>
      <c r="W2663" s="48" t="s">
        <v>846</v>
      </c>
      <c r="X2663" s="48" t="s">
        <v>846</v>
      </c>
      <c r="Y2663" s="48" t="s">
        <v>846</v>
      </c>
      <c r="Z2663" s="48" t="s">
        <v>409</v>
      </c>
      <c r="AA2663" s="48" t="s">
        <v>1494</v>
      </c>
      <c r="AB2663" s="48" t="s">
        <v>1494</v>
      </c>
      <c r="AC2663" s="48" t="s">
        <v>1494</v>
      </c>
      <c r="AD2663" s="48" t="s">
        <v>1494</v>
      </c>
      <c r="AE2663" s="48" t="s">
        <v>1494</v>
      </c>
      <c r="AF2663" s="48" t="s">
        <v>849</v>
      </c>
      <c r="AG2663" s="48" t="s">
        <v>849</v>
      </c>
      <c r="AH2663" s="48" t="s">
        <v>849</v>
      </c>
      <c r="AI2663" s="48" t="s">
        <v>849</v>
      </c>
      <c r="AJ2663" s="48" t="s">
        <v>849</v>
      </c>
      <c r="AK2663" s="48" t="s">
        <v>849</v>
      </c>
      <c r="AL2663" s="48" t="s">
        <v>849</v>
      </c>
      <c r="AM2663" s="48" t="s">
        <v>849</v>
      </c>
      <c r="AN2663" s="48" t="s">
        <v>850</v>
      </c>
      <c r="AO2663" s="48" t="s">
        <v>697</v>
      </c>
      <c r="AP2663" s="48" t="s">
        <v>697</v>
      </c>
      <c r="AQ2663" s="48" t="s">
        <v>697</v>
      </c>
      <c r="AR2663" s="48" t="s">
        <v>697</v>
      </c>
      <c r="AS2663" s="48" t="s">
        <v>697</v>
      </c>
      <c r="AT2663" s="48" t="s">
        <v>697</v>
      </c>
      <c r="AU2663" s="48" t="s">
        <v>697</v>
      </c>
      <c r="AV2663" s="48" t="s">
        <v>1259</v>
      </c>
      <c r="AW2663" s="48" t="s">
        <v>1259</v>
      </c>
      <c r="AX2663" s="48" t="s">
        <v>1259</v>
      </c>
      <c r="AY2663" s="48" t="s">
        <v>1259</v>
      </c>
      <c r="AZ2663" s="49" t="s">
        <v>1259</v>
      </c>
    </row>
    <row r="2664" ht="15.75" customHeight="1">
      <c r="A2664" s="40">
        <v>2399.0</v>
      </c>
      <c r="B2664" s="28" t="s">
        <v>6763</v>
      </c>
      <c r="C2664" s="41"/>
      <c r="D2664" s="42">
        <f t="array" ref="D2664">index(systems,match($A2664,INDEX(systems,0,1),),3)</f>
        <v>218.158</v>
      </c>
      <c r="E2664" s="42">
        <f t="array" ref="E2664">index(systems,match($A2664,INDEX(systems,0,1),),4)</f>
        <v>393.156</v>
      </c>
      <c r="F2664" s="43" t="str">
        <f>IFERROR(__xludf.DUMMYFUNCTION("let(row, match($B2664&amp;if($C2664&lt;&gt;"""","" [""&amp;$C2664&amp;""]"",""""),index(nebulae,,2),0),join("","",iferror(round(index(nebulae,row,5)/2,3),1),iferror(round(index(nebulae,row,6)/2,3),1),0))"),"1,1,0")</f>
        <v>1,1,0</v>
      </c>
      <c r="G2664" s="44" t="s">
        <v>6764</v>
      </c>
      <c r="H2664" s="45">
        <f t="array" ref="H2664">let(systemId,match(A2664,index(systems,0,1),),refSystemId,match($H$1,index(systems,0,1),),x,index(systems,systemId,3),y,index(systems,systemId,4),refX,index(systems,refSystemId,3),refY,index(systems,refSystemId,4),round(sqrt((x-refX)^2+(y-refY)^2),3))</f>
        <v>449.627</v>
      </c>
      <c r="I2664" s="28" t="s">
        <v>408</v>
      </c>
      <c r="J2664" s="28" t="s">
        <v>408</v>
      </c>
      <c r="K2664" s="28" t="s">
        <v>408</v>
      </c>
      <c r="L2664" s="48" t="s">
        <v>408</v>
      </c>
      <c r="M2664" s="48" t="s">
        <v>408</v>
      </c>
      <c r="N2664" s="28" t="s">
        <v>408</v>
      </c>
      <c r="O2664" s="41"/>
      <c r="P2664" s="48" t="s">
        <v>960</v>
      </c>
      <c r="Q2664" s="48" t="s">
        <v>960</v>
      </c>
      <c r="R2664" s="48" t="s">
        <v>960</v>
      </c>
      <c r="S2664" s="48" t="s">
        <v>960</v>
      </c>
      <c r="T2664" s="48" t="s">
        <v>960</v>
      </c>
      <c r="U2664" s="48" t="s">
        <v>960</v>
      </c>
      <c r="V2664" s="48" t="s">
        <v>960</v>
      </c>
      <c r="W2664" s="48" t="s">
        <v>960</v>
      </c>
      <c r="X2664" s="48" t="s">
        <v>960</v>
      </c>
      <c r="Y2664" s="48" t="s">
        <v>960</v>
      </c>
      <c r="Z2664" s="48" t="s">
        <v>960</v>
      </c>
      <c r="AA2664" s="48" t="s">
        <v>960</v>
      </c>
      <c r="AB2664" s="48" t="s">
        <v>960</v>
      </c>
      <c r="AC2664" s="48" t="s">
        <v>730</v>
      </c>
      <c r="AD2664" s="48" t="s">
        <v>730</v>
      </c>
      <c r="AE2664" s="48" t="s">
        <v>730</v>
      </c>
      <c r="AF2664" s="48" t="s">
        <v>730</v>
      </c>
      <c r="AG2664" s="48" t="s">
        <v>730</v>
      </c>
      <c r="AH2664" s="48" t="s">
        <v>730</v>
      </c>
      <c r="AI2664" s="48" t="s">
        <v>730</v>
      </c>
      <c r="AJ2664" s="48" t="s">
        <v>730</v>
      </c>
      <c r="AK2664" s="48" t="s">
        <v>730</v>
      </c>
      <c r="AL2664" s="48" t="s">
        <v>730</v>
      </c>
      <c r="AM2664" s="48" t="s">
        <v>731</v>
      </c>
      <c r="AN2664" s="48" t="s">
        <v>960</v>
      </c>
      <c r="AO2664" s="48" t="s">
        <v>960</v>
      </c>
      <c r="AP2664" s="48" t="s">
        <v>960</v>
      </c>
      <c r="AQ2664" s="48" t="s">
        <v>960</v>
      </c>
      <c r="AR2664" s="48" t="s">
        <v>960</v>
      </c>
      <c r="AS2664" s="48" t="s">
        <v>960</v>
      </c>
      <c r="AT2664" s="48" t="s">
        <v>960</v>
      </c>
      <c r="AU2664" s="48" t="s">
        <v>960</v>
      </c>
      <c r="AV2664" s="48" t="s">
        <v>960</v>
      </c>
      <c r="AW2664" s="48" t="s">
        <v>960</v>
      </c>
      <c r="AX2664" s="48" t="s">
        <v>960</v>
      </c>
      <c r="AY2664" s="48" t="s">
        <v>960</v>
      </c>
      <c r="AZ2664" s="28" t="s">
        <v>960</v>
      </c>
    </row>
    <row r="2665" ht="15.75" customHeight="1">
      <c r="A2665" s="40">
        <v>3089.0</v>
      </c>
      <c r="B2665" s="28" t="s">
        <v>6765</v>
      </c>
      <c r="C2665" s="28" t="s">
        <v>6766</v>
      </c>
      <c r="D2665" s="42">
        <f t="array" ref="D2665">index(systems,match($A2665,INDEX(systems,0,1),),3)</f>
        <v>1871.129</v>
      </c>
      <c r="E2665" s="42">
        <f t="array" ref="E2665">index(systems,match($A2665,INDEX(systems,0,1),),4)</f>
        <v>-672.867</v>
      </c>
      <c r="F2665" s="43" t="str">
        <f>IFERROR(__xludf.DUMMYFUNCTION("let(row, match($B2665&amp;if($C2665&lt;&gt;"""","" [""&amp;$C2665&amp;""]"",""""),index(nebulae,,2),0),join("","",iferror(round(index(nebulae,row,5)/2,3),1),iferror(round(index(nebulae,row,6)/2,3),1),0))"),"1,1,0")</f>
        <v>1,1,0</v>
      </c>
      <c r="G2665" s="44" t="s">
        <v>6767</v>
      </c>
      <c r="H2665" s="45">
        <f t="array" ref="H2665">let(systemId,match(A2665,index(systems,0,1),),refSystemId,match($H$1,index(systems,0,1),),x,index(systems,systemId,3),y,index(systems,systemId,4),refX,index(systems,refSystemId,3),refY,index(systems,refSystemId,4),round(sqrt((x-refX)^2+(y-refY)^2),3))</f>
        <v>1988.435</v>
      </c>
      <c r="I2665" s="55"/>
      <c r="J2665" s="55"/>
      <c r="K2665" s="55"/>
      <c r="L2665" s="55"/>
      <c r="M2665" s="55"/>
      <c r="N2665" s="55"/>
      <c r="O2665" s="55"/>
      <c r="P2665" s="56" t="s">
        <v>408</v>
      </c>
      <c r="Q2665" s="56" t="s">
        <v>408</v>
      </c>
      <c r="R2665" s="56" t="s">
        <v>408</v>
      </c>
      <c r="S2665" s="56" t="s">
        <v>408</v>
      </c>
      <c r="T2665" s="56" t="s">
        <v>408</v>
      </c>
      <c r="U2665" s="56" t="s">
        <v>408</v>
      </c>
      <c r="V2665" s="56" t="s">
        <v>408</v>
      </c>
      <c r="W2665" s="56" t="s">
        <v>408</v>
      </c>
      <c r="X2665" s="56" t="s">
        <v>408</v>
      </c>
      <c r="Y2665" s="55"/>
      <c r="Z2665" s="41"/>
      <c r="AA2665" s="55"/>
      <c r="AB2665" s="55"/>
      <c r="AC2665" s="55"/>
      <c r="AD2665" s="55"/>
      <c r="AE2665" s="55"/>
      <c r="AF2665" s="55"/>
      <c r="AG2665" s="55"/>
      <c r="AH2665" s="55"/>
      <c r="AI2665" s="55"/>
      <c r="AJ2665" s="55"/>
      <c r="AK2665" s="55"/>
      <c r="AL2665" s="55"/>
      <c r="AM2665" s="55"/>
      <c r="AN2665" s="55"/>
      <c r="AO2665" s="55"/>
      <c r="AP2665" s="55"/>
      <c r="AQ2665" s="55"/>
      <c r="AR2665" s="55"/>
      <c r="AS2665" s="55"/>
      <c r="AT2665" s="55"/>
      <c r="AU2665" s="51" t="s">
        <v>418</v>
      </c>
      <c r="AV2665" s="55"/>
      <c r="AW2665" s="55"/>
      <c r="AX2665" s="55"/>
      <c r="AY2665" s="55"/>
      <c r="AZ2665" s="55"/>
    </row>
    <row r="2666" ht="15.75" customHeight="1">
      <c r="A2666" s="40">
        <v>3123.0</v>
      </c>
      <c r="B2666" s="28" t="s">
        <v>6765</v>
      </c>
      <c r="C2666" s="28" t="s">
        <v>6768</v>
      </c>
      <c r="D2666" s="42">
        <f t="array" ref="D2666">index(systems,match($A2666,INDEX(systems,0,1),),3)</f>
        <v>528.249</v>
      </c>
      <c r="E2666" s="42">
        <f t="array" ref="E2666">index(systems,match($A2666,INDEX(systems,0,1),),4)</f>
        <v>-1890.273</v>
      </c>
      <c r="F2666" s="43" t="str">
        <f>IFERROR(__xludf.DUMMYFUNCTION("let(row, match($B2666&amp;if($C2666&lt;&gt;"""","" [""&amp;$C2666&amp;""]"",""""),index(nebulae,,2),0),join("","",iferror(round(index(nebulae,row,5)/2,3),1),iferror(round(index(nebulae,row,6)/2,3),1),0))"),"1,1,0")</f>
        <v>1,1,0</v>
      </c>
      <c r="G2666" s="44" t="s">
        <v>6769</v>
      </c>
      <c r="H2666" s="45">
        <f t="array" ref="H2666">let(systemId,match(A2666,index(systems,0,1),),refSystemId,match($H$1,index(systems,0,1),),x,index(systems,systemId,3),y,index(systems,systemId,4),refX,index(systems,refSystemId,3),refY,index(systems,refSystemId,4),round(sqrt((x-refX)^2+(y-refY)^2),3))</f>
        <v>1962.697</v>
      </c>
      <c r="I2666" s="55"/>
      <c r="J2666" s="55"/>
      <c r="K2666" s="55"/>
      <c r="L2666" s="55"/>
      <c r="M2666" s="55"/>
      <c r="N2666" s="55"/>
      <c r="O2666" s="55"/>
      <c r="P2666" s="56" t="s">
        <v>408</v>
      </c>
      <c r="Q2666" s="56" t="s">
        <v>408</v>
      </c>
      <c r="R2666" s="56" t="s">
        <v>408</v>
      </c>
      <c r="S2666" s="56" t="s">
        <v>408</v>
      </c>
      <c r="T2666" s="56" t="s">
        <v>408</v>
      </c>
      <c r="U2666" s="56" t="s">
        <v>408</v>
      </c>
      <c r="V2666" s="56" t="s">
        <v>408</v>
      </c>
      <c r="W2666" s="56" t="s">
        <v>408</v>
      </c>
      <c r="X2666" s="56" t="s">
        <v>408</v>
      </c>
      <c r="Y2666" s="55"/>
      <c r="Z2666" s="41"/>
      <c r="AA2666" s="55"/>
      <c r="AB2666" s="55"/>
      <c r="AC2666" s="55"/>
      <c r="AD2666" s="55"/>
      <c r="AE2666" s="55"/>
      <c r="AF2666" s="55"/>
      <c r="AG2666" s="55"/>
      <c r="AH2666" s="55"/>
      <c r="AI2666" s="55"/>
      <c r="AJ2666" s="55"/>
      <c r="AK2666" s="55"/>
      <c r="AL2666" s="55"/>
      <c r="AM2666" s="55"/>
      <c r="AN2666" s="55"/>
      <c r="AO2666" s="55"/>
      <c r="AP2666" s="55"/>
      <c r="AQ2666" s="55"/>
      <c r="AR2666" s="55"/>
      <c r="AS2666" s="55"/>
      <c r="AT2666" s="55"/>
      <c r="AU2666" s="51" t="s">
        <v>418</v>
      </c>
      <c r="AV2666" s="55"/>
      <c r="AW2666" s="55"/>
      <c r="AX2666" s="55"/>
      <c r="AY2666" s="55"/>
      <c r="AZ2666" s="55"/>
    </row>
    <row r="2667" ht="15.75" customHeight="1">
      <c r="A2667" s="40">
        <v>3090.0</v>
      </c>
      <c r="B2667" s="28" t="s">
        <v>6770</v>
      </c>
      <c r="C2667" s="41"/>
      <c r="D2667" s="42">
        <f t="array" ref="D2667">index(systems,match($A2667,INDEX(systems,0,1),),3)</f>
        <v>1937.373</v>
      </c>
      <c r="E2667" s="42">
        <f t="array" ref="E2667">index(systems,match($A2667,INDEX(systems,0,1),),4)</f>
        <v>-172.023</v>
      </c>
      <c r="F2667" s="43" t="str">
        <f>IFERROR(__xludf.DUMMYFUNCTION("let(row, match($B2667&amp;if($C2667&lt;&gt;"""","" [""&amp;$C2667&amp;""]"",""""),index(nebulae,,2),0),join("","",iferror(round(index(nebulae,row,5)/2,3),1),iferror(round(index(nebulae,row,6)/2,3),1),0))"),"1,1,0")</f>
        <v>1,1,0</v>
      </c>
      <c r="G2667" s="44" t="s">
        <v>6771</v>
      </c>
      <c r="H2667" s="45">
        <f t="array" ref="H2667">let(systemId,match(A2667,index(systems,0,1),),refSystemId,match($H$1,index(systems,0,1),),x,index(systems,systemId,3),y,index(systems,systemId,4),refX,index(systems,refSystemId,3),refY,index(systems,refSystemId,4),round(sqrt((x-refX)^2+(y-refY)^2),3))</f>
        <v>1944.995</v>
      </c>
      <c r="I2667" s="55"/>
      <c r="J2667" s="55"/>
      <c r="K2667" s="55"/>
      <c r="L2667" s="55"/>
      <c r="M2667" s="55"/>
      <c r="N2667" s="55"/>
      <c r="O2667" s="55"/>
      <c r="P2667" s="56" t="s">
        <v>408</v>
      </c>
      <c r="Q2667" s="56" t="s">
        <v>408</v>
      </c>
      <c r="R2667" s="56" t="s">
        <v>408</v>
      </c>
      <c r="S2667" s="56" t="s">
        <v>408</v>
      </c>
      <c r="T2667" s="56" t="s">
        <v>408</v>
      </c>
      <c r="U2667" s="56" t="s">
        <v>408</v>
      </c>
      <c r="V2667" s="56" t="s">
        <v>408</v>
      </c>
      <c r="W2667" s="56" t="s">
        <v>408</v>
      </c>
      <c r="X2667" s="56" t="s">
        <v>408</v>
      </c>
      <c r="Y2667" s="55"/>
      <c r="Z2667" s="41"/>
      <c r="AA2667" s="55"/>
      <c r="AB2667" s="55"/>
      <c r="AC2667" s="55"/>
      <c r="AD2667" s="55"/>
      <c r="AE2667" s="55"/>
      <c r="AF2667" s="55"/>
      <c r="AG2667" s="55"/>
      <c r="AH2667" s="55"/>
      <c r="AI2667" s="55"/>
      <c r="AJ2667" s="55"/>
      <c r="AK2667" s="55"/>
      <c r="AL2667" s="55"/>
      <c r="AM2667" s="55"/>
      <c r="AN2667" s="55"/>
      <c r="AO2667" s="55"/>
      <c r="AP2667" s="55"/>
      <c r="AQ2667" s="55"/>
      <c r="AR2667" s="55"/>
      <c r="AS2667" s="55"/>
      <c r="AT2667" s="55"/>
      <c r="AU2667" s="51" t="s">
        <v>418</v>
      </c>
      <c r="AV2667" s="55"/>
      <c r="AW2667" s="55"/>
      <c r="AX2667" s="55"/>
      <c r="AY2667" s="55"/>
      <c r="AZ2667" s="55"/>
    </row>
    <row r="2668" ht="15.75" customHeight="1">
      <c r="A2668" s="40">
        <v>3091.0</v>
      </c>
      <c r="B2668" s="28" t="s">
        <v>6772</v>
      </c>
      <c r="C2668" s="41"/>
      <c r="D2668" s="42">
        <f t="array" ref="D2668">index(systems,match($A2668,INDEX(systems,0,1),),3)</f>
        <v>803.804</v>
      </c>
      <c r="E2668" s="42">
        <f t="array" ref="E2668">index(systems,match($A2668,INDEX(systems,0,1),),4)</f>
        <v>-592.682</v>
      </c>
      <c r="F2668" s="43" t="str">
        <f>IFERROR(__xludf.DUMMYFUNCTION("let(row, match($B2668&amp;if($C2668&lt;&gt;"""","" [""&amp;$C2668&amp;""]"",""""),index(nebulae,,2),0),join("","",iferror(round(index(nebulae,row,5)/2,3),1),iferror(round(index(nebulae,row,6)/2,3),1),0))"),"1,1,0")</f>
        <v>1,1,0</v>
      </c>
      <c r="G2668" s="44" t="s">
        <v>6773</v>
      </c>
      <c r="H2668" s="45">
        <f t="array" ref="H2668">let(systemId,match(A2668,index(systems,0,1),),refSystemId,match($H$1,index(systems,0,1),),x,index(systems,systemId,3),y,index(systems,systemId,4),refX,index(systems,refSystemId,3),refY,index(systems,refSystemId,4),round(sqrt((x-refX)^2+(y-refY)^2),3))</f>
        <v>998.686</v>
      </c>
      <c r="I2668" s="55"/>
      <c r="J2668" s="55"/>
      <c r="K2668" s="55"/>
      <c r="L2668" s="55"/>
      <c r="M2668" s="55"/>
      <c r="N2668" s="55"/>
      <c r="O2668" s="55"/>
      <c r="P2668" s="56" t="s">
        <v>408</v>
      </c>
      <c r="Q2668" s="56" t="s">
        <v>408</v>
      </c>
      <c r="R2668" s="56" t="s">
        <v>408</v>
      </c>
      <c r="S2668" s="56" t="s">
        <v>408</v>
      </c>
      <c r="T2668" s="56" t="s">
        <v>408</v>
      </c>
      <c r="U2668" s="56" t="s">
        <v>408</v>
      </c>
      <c r="V2668" s="56" t="s">
        <v>408</v>
      </c>
      <c r="W2668" s="56" t="s">
        <v>408</v>
      </c>
      <c r="X2668" s="56" t="s">
        <v>408</v>
      </c>
      <c r="Y2668" s="55"/>
      <c r="Z2668" s="41"/>
      <c r="AA2668" s="55"/>
      <c r="AB2668" s="55"/>
      <c r="AC2668" s="55"/>
      <c r="AD2668" s="55"/>
      <c r="AE2668" s="55"/>
      <c r="AF2668" s="55"/>
      <c r="AG2668" s="55"/>
      <c r="AH2668" s="55"/>
      <c r="AI2668" s="55"/>
      <c r="AJ2668" s="55"/>
      <c r="AK2668" s="55"/>
      <c r="AL2668" s="55"/>
      <c r="AM2668" s="55"/>
      <c r="AN2668" s="55"/>
      <c r="AO2668" s="55"/>
      <c r="AP2668" s="55"/>
      <c r="AQ2668" s="55"/>
      <c r="AR2668" s="55"/>
      <c r="AS2668" s="55"/>
      <c r="AT2668" s="55"/>
      <c r="AU2668" s="51" t="s">
        <v>418</v>
      </c>
      <c r="AV2668" s="55"/>
      <c r="AW2668" s="55"/>
      <c r="AX2668" s="55"/>
      <c r="AY2668" s="55"/>
      <c r="AZ2668" s="55"/>
    </row>
    <row r="2669" ht="15.75" customHeight="1">
      <c r="A2669" s="40">
        <v>3124.0</v>
      </c>
      <c r="B2669" s="28" t="s">
        <v>6774</v>
      </c>
      <c r="C2669" s="41"/>
      <c r="D2669" s="42">
        <f t="array" ref="D2669">index(systems,match($A2669,INDEX(systems,0,1),),3)</f>
        <v>61.5</v>
      </c>
      <c r="E2669" s="42">
        <f t="array" ref="E2669">index(systems,match($A2669,INDEX(systems,0,1),),4)</f>
        <v>-1374.51</v>
      </c>
      <c r="F2669" s="43" t="str">
        <f>IFERROR(__xludf.DUMMYFUNCTION("let(row, match($B2669&amp;if($C2669&lt;&gt;"""","" [""&amp;$C2669&amp;""]"",""""),index(nebulae,,2),0),join("","",iferror(round(index(nebulae,row,5)/2,3),1),iferror(round(index(nebulae,row,6)/2,3),1),0))"),"1,1,0")</f>
        <v>1,1,0</v>
      </c>
      <c r="G2669" s="44" t="s">
        <v>6775</v>
      </c>
      <c r="H2669" s="45">
        <f t="array" ref="H2669">let(systemId,match(A2669,index(systems,0,1),),refSystemId,match($H$1,index(systems,0,1),),x,index(systems,systemId,3),y,index(systems,systemId,4),refX,index(systems,refSystemId,3),refY,index(systems,refSystemId,4),round(sqrt((x-refX)^2+(y-refY)^2),3))</f>
        <v>1375.885</v>
      </c>
      <c r="I2669" s="55"/>
      <c r="J2669" s="55"/>
      <c r="K2669" s="55"/>
      <c r="L2669" s="55"/>
      <c r="M2669" s="55"/>
      <c r="N2669" s="55"/>
      <c r="O2669" s="55"/>
      <c r="P2669" s="56" t="s">
        <v>408</v>
      </c>
      <c r="Q2669" s="56" t="s">
        <v>408</v>
      </c>
      <c r="R2669" s="56" t="s">
        <v>408</v>
      </c>
      <c r="S2669" s="56" t="s">
        <v>408</v>
      </c>
      <c r="T2669" s="56" t="s">
        <v>408</v>
      </c>
      <c r="U2669" s="56" t="s">
        <v>408</v>
      </c>
      <c r="V2669" s="56" t="s">
        <v>408</v>
      </c>
      <c r="W2669" s="56" t="s">
        <v>408</v>
      </c>
      <c r="X2669" s="56" t="s">
        <v>408</v>
      </c>
      <c r="Y2669" s="55"/>
      <c r="Z2669" s="41"/>
      <c r="AA2669" s="55"/>
      <c r="AB2669" s="55"/>
      <c r="AC2669" s="55"/>
      <c r="AD2669" s="55"/>
      <c r="AE2669" s="55"/>
      <c r="AF2669" s="55"/>
      <c r="AG2669" s="55"/>
      <c r="AH2669" s="55"/>
      <c r="AI2669" s="55"/>
      <c r="AJ2669" s="55"/>
      <c r="AK2669" s="55"/>
      <c r="AL2669" s="55"/>
      <c r="AM2669" s="55"/>
      <c r="AN2669" s="55"/>
      <c r="AO2669" s="55"/>
      <c r="AP2669" s="55"/>
      <c r="AQ2669" s="55"/>
      <c r="AR2669" s="55"/>
      <c r="AS2669" s="55"/>
      <c r="AT2669" s="55"/>
      <c r="AU2669" s="51" t="s">
        <v>418</v>
      </c>
      <c r="AV2669" s="55"/>
      <c r="AW2669" s="55"/>
      <c r="AX2669" s="55"/>
      <c r="AY2669" s="55"/>
      <c r="AZ2669" s="55"/>
    </row>
    <row r="2670" ht="15.75" customHeight="1">
      <c r="A2670" s="40">
        <v>3061.0</v>
      </c>
      <c r="B2670" s="28" t="s">
        <v>6776</v>
      </c>
      <c r="C2670" s="41"/>
      <c r="D2670" s="42">
        <f t="array" ref="D2670">index(systems,match($A2670,INDEX(systems,0,1),),3)</f>
        <v>-1022.697</v>
      </c>
      <c r="E2670" s="42">
        <f t="array" ref="E2670">index(systems,match($A2670,INDEX(systems,0,1),),4)</f>
        <v>-449.467</v>
      </c>
      <c r="F2670" s="43" t="str">
        <f>IFERROR(__xludf.DUMMYFUNCTION("let(row, match($B2670&amp;if($C2670&lt;&gt;"""","" [""&amp;$C2670&amp;""]"",""""),index(nebulae,,2),0),join("","",iferror(round(index(nebulae,row,5)/2,3),1),iferror(round(index(nebulae,row,6)/2,3),1),0))"),"1,1,0")</f>
        <v>1,1,0</v>
      </c>
      <c r="G2670" s="44" t="s">
        <v>6777</v>
      </c>
      <c r="H2670" s="45">
        <f t="array" ref="H2670">let(systemId,match(A2670,index(systems,0,1),),refSystemId,match($H$1,index(systems,0,1),),x,index(systems,systemId,3),y,index(systems,systemId,4),refX,index(systems,refSystemId,3),refY,index(systems,refSystemId,4),round(sqrt((x-refX)^2+(y-refY)^2),3))</f>
        <v>1117.108</v>
      </c>
      <c r="I2670" s="55"/>
      <c r="J2670" s="55"/>
      <c r="K2670" s="55"/>
      <c r="L2670" s="55"/>
      <c r="M2670" s="55"/>
      <c r="N2670" s="55"/>
      <c r="O2670" s="55"/>
      <c r="P2670" s="56" t="s">
        <v>408</v>
      </c>
      <c r="Q2670" s="56" t="s">
        <v>408</v>
      </c>
      <c r="R2670" s="56" t="s">
        <v>408</v>
      </c>
      <c r="S2670" s="56" t="s">
        <v>408</v>
      </c>
      <c r="T2670" s="56" t="s">
        <v>408</v>
      </c>
      <c r="U2670" s="56" t="s">
        <v>408</v>
      </c>
      <c r="V2670" s="56" t="s">
        <v>408</v>
      </c>
      <c r="W2670" s="56" t="s">
        <v>408</v>
      </c>
      <c r="X2670" s="56" t="s">
        <v>408</v>
      </c>
      <c r="Y2670" s="55"/>
      <c r="Z2670" s="41"/>
      <c r="AA2670" s="55"/>
      <c r="AB2670" s="55"/>
      <c r="AC2670" s="55"/>
      <c r="AD2670" s="55"/>
      <c r="AE2670" s="55"/>
      <c r="AF2670" s="55"/>
      <c r="AG2670" s="55"/>
      <c r="AH2670" s="55"/>
      <c r="AI2670" s="55"/>
      <c r="AJ2670" s="55"/>
      <c r="AK2670" s="55"/>
      <c r="AL2670" s="55"/>
      <c r="AM2670" s="55"/>
      <c r="AN2670" s="55"/>
      <c r="AO2670" s="55"/>
      <c r="AP2670" s="55"/>
      <c r="AQ2670" s="55"/>
      <c r="AR2670" s="55"/>
      <c r="AS2670" s="55"/>
      <c r="AT2670" s="55"/>
      <c r="AU2670" s="51" t="s">
        <v>418</v>
      </c>
      <c r="AV2670" s="55"/>
      <c r="AW2670" s="55"/>
      <c r="AX2670" s="55"/>
      <c r="AY2670" s="55"/>
      <c r="AZ2670" s="55"/>
    </row>
    <row r="2671" ht="15.75" customHeight="1">
      <c r="A2671" s="40">
        <v>3125.0</v>
      </c>
      <c r="B2671" s="28" t="s">
        <v>6778</v>
      </c>
      <c r="C2671" s="41"/>
      <c r="D2671" s="42">
        <f t="array" ref="D2671">index(systems,match($A2671,INDEX(systems,0,1),),3)</f>
        <v>-104.805</v>
      </c>
      <c r="E2671" s="42">
        <f t="array" ref="E2671">index(systems,match($A2671,INDEX(systems,0,1),),4)</f>
        <v>-1724.985</v>
      </c>
      <c r="F2671" s="43" t="str">
        <f>IFERROR(__xludf.DUMMYFUNCTION("let(row, match($B2671&amp;if($C2671&lt;&gt;"""","" [""&amp;$C2671&amp;""]"",""""),index(nebulae,,2),0),join("","",iferror(round(index(nebulae,row,5)/2,3),1),iferror(round(index(nebulae,row,6)/2,3),1),0))"),"1,1,0")</f>
        <v>1,1,0</v>
      </c>
      <c r="G2671" s="44" t="s">
        <v>6779</v>
      </c>
      <c r="H2671" s="45">
        <f t="array" ref="H2671">let(systemId,match(A2671,index(systems,0,1),),refSystemId,match($H$1,index(systems,0,1),),x,index(systems,systemId,3),y,index(systems,systemId,4),refX,index(systems,refSystemId,3),refY,index(systems,refSystemId,4),round(sqrt((x-refX)^2+(y-refY)^2),3))</f>
        <v>1728.166</v>
      </c>
      <c r="I2671" s="55"/>
      <c r="J2671" s="55"/>
      <c r="K2671" s="55"/>
      <c r="L2671" s="55"/>
      <c r="M2671" s="55"/>
      <c r="N2671" s="55"/>
      <c r="O2671" s="55"/>
      <c r="P2671" s="56" t="s">
        <v>408</v>
      </c>
      <c r="Q2671" s="56" t="s">
        <v>408</v>
      </c>
      <c r="R2671" s="56" t="s">
        <v>408</v>
      </c>
      <c r="S2671" s="56" t="s">
        <v>408</v>
      </c>
      <c r="T2671" s="56" t="s">
        <v>408</v>
      </c>
      <c r="U2671" s="56" t="s">
        <v>408</v>
      </c>
      <c r="V2671" s="56" t="s">
        <v>408</v>
      </c>
      <c r="W2671" s="56" t="s">
        <v>408</v>
      </c>
      <c r="X2671" s="56" t="s">
        <v>408</v>
      </c>
      <c r="Y2671" s="55"/>
      <c r="Z2671" s="41"/>
      <c r="AA2671" s="55"/>
      <c r="AB2671" s="55"/>
      <c r="AC2671" s="55"/>
      <c r="AD2671" s="55"/>
      <c r="AE2671" s="55"/>
      <c r="AF2671" s="55"/>
      <c r="AG2671" s="55"/>
      <c r="AH2671" s="55"/>
      <c r="AI2671" s="55"/>
      <c r="AJ2671" s="55"/>
      <c r="AK2671" s="55"/>
      <c r="AL2671" s="55"/>
      <c r="AM2671" s="55"/>
      <c r="AN2671" s="55"/>
      <c r="AO2671" s="55"/>
      <c r="AP2671" s="55"/>
      <c r="AQ2671" s="55"/>
      <c r="AR2671" s="55"/>
      <c r="AS2671" s="55"/>
      <c r="AT2671" s="55"/>
      <c r="AU2671" s="51" t="s">
        <v>418</v>
      </c>
      <c r="AV2671" s="55"/>
      <c r="AW2671" s="55"/>
      <c r="AX2671" s="55"/>
      <c r="AY2671" s="55"/>
      <c r="AZ2671" s="55"/>
    </row>
    <row r="2672" ht="15.75" customHeight="1">
      <c r="A2672" s="40">
        <v>3031.0</v>
      </c>
      <c r="B2672" s="28" t="s">
        <v>6780</v>
      </c>
      <c r="C2672" s="41"/>
      <c r="D2672" s="42">
        <f t="array" ref="D2672">index(systems,match($A2672,INDEX(systems,0,1),),3)</f>
        <v>750.508</v>
      </c>
      <c r="E2672" s="42">
        <f t="array" ref="E2672">index(systems,match($A2672,INDEX(systems,0,1),),4)</f>
        <v>1390.518</v>
      </c>
      <c r="F2672" s="43" t="str">
        <f>IFERROR(__xludf.DUMMYFUNCTION("let(row, match($B2672&amp;if($C2672&lt;&gt;"""","" [""&amp;$C2672&amp;""]"",""""),index(nebulae,,2),0),join("","",iferror(round(index(nebulae,row,5)/2,3),1),iferror(round(index(nebulae,row,6)/2,3),1),0))"),"1,1,0")</f>
        <v>1,1,0</v>
      </c>
      <c r="G2672" s="44" t="s">
        <v>6781</v>
      </c>
      <c r="H2672" s="45">
        <f t="array" ref="H2672">let(systemId,match(A2672,index(systems,0,1),),refSystemId,match($H$1,index(systems,0,1),),x,index(systems,systemId,3),y,index(systems,systemId,4),refX,index(systems,refSystemId,3),refY,index(systems,refSystemId,4),round(sqrt((x-refX)^2+(y-refY)^2),3))</f>
        <v>1580.127</v>
      </c>
      <c r="I2672" s="55"/>
      <c r="J2672" s="55"/>
      <c r="K2672" s="55"/>
      <c r="L2672" s="55"/>
      <c r="M2672" s="55"/>
      <c r="N2672" s="55"/>
      <c r="O2672" s="55"/>
      <c r="P2672" s="56" t="s">
        <v>408</v>
      </c>
      <c r="Q2672" s="56" t="s">
        <v>408</v>
      </c>
      <c r="R2672" s="56" t="s">
        <v>408</v>
      </c>
      <c r="S2672" s="56" t="s">
        <v>408</v>
      </c>
      <c r="T2672" s="56" t="s">
        <v>408</v>
      </c>
      <c r="U2672" s="56" t="s">
        <v>408</v>
      </c>
      <c r="V2672" s="56" t="s">
        <v>408</v>
      </c>
      <c r="W2672" s="56" t="s">
        <v>408</v>
      </c>
      <c r="X2672" s="56" t="s">
        <v>408</v>
      </c>
      <c r="Y2672" s="55"/>
      <c r="Z2672" s="41"/>
      <c r="AA2672" s="55"/>
      <c r="AB2672" s="55"/>
      <c r="AC2672" s="55"/>
      <c r="AD2672" s="55"/>
      <c r="AE2672" s="55"/>
      <c r="AF2672" s="55"/>
      <c r="AG2672" s="55"/>
      <c r="AH2672" s="55"/>
      <c r="AI2672" s="55"/>
      <c r="AJ2672" s="55"/>
      <c r="AK2672" s="55"/>
      <c r="AL2672" s="55"/>
      <c r="AM2672" s="55"/>
      <c r="AN2672" s="55"/>
      <c r="AO2672" s="55"/>
      <c r="AP2672" s="55"/>
      <c r="AQ2672" s="55"/>
      <c r="AR2672" s="55"/>
      <c r="AS2672" s="55"/>
      <c r="AT2672" s="55"/>
      <c r="AU2672" s="51" t="s">
        <v>418</v>
      </c>
      <c r="AV2672" s="55"/>
      <c r="AW2672" s="55"/>
      <c r="AX2672" s="55"/>
      <c r="AY2672" s="55"/>
      <c r="AZ2672" s="55"/>
    </row>
    <row r="2673" ht="15.75" customHeight="1">
      <c r="A2673" s="40">
        <v>3092.0</v>
      </c>
      <c r="B2673" s="28" t="s">
        <v>6782</v>
      </c>
      <c r="C2673" s="41"/>
      <c r="D2673" s="42">
        <f t="array" ref="D2673">index(systems,match($A2673,INDEX(systems,0,1),),3)</f>
        <v>1311.726</v>
      </c>
      <c r="E2673" s="42">
        <f t="array" ref="E2673">index(systems,match($A2673,INDEX(systems,0,1),),4)</f>
        <v>-570.293</v>
      </c>
      <c r="F2673" s="43" t="str">
        <f>IFERROR(__xludf.DUMMYFUNCTION("let(row, match($B2673&amp;if($C2673&lt;&gt;"""","" [""&amp;$C2673&amp;""]"",""""),index(nebulae,,2),0),join("","",iferror(round(index(nebulae,row,5)/2,3),1),iferror(round(index(nebulae,row,6)/2,3),1),0))"),"1,1,0")</f>
        <v>1,1,0</v>
      </c>
      <c r="G2673" s="44" t="s">
        <v>6783</v>
      </c>
      <c r="H2673" s="45">
        <f t="array" ref="H2673">let(systemId,match(A2673,index(systems,0,1),),refSystemId,match($H$1,index(systems,0,1),),x,index(systems,systemId,3),y,index(systems,systemId,4),refX,index(systems,refSystemId,3),refY,index(systems,refSystemId,4),round(sqrt((x-refX)^2+(y-refY)^2),3))</f>
        <v>1430.335</v>
      </c>
      <c r="I2673" s="55"/>
      <c r="J2673" s="55"/>
      <c r="K2673" s="55"/>
      <c r="L2673" s="55"/>
      <c r="M2673" s="55"/>
      <c r="N2673" s="55"/>
      <c r="O2673" s="55"/>
      <c r="P2673" s="56" t="s">
        <v>408</v>
      </c>
      <c r="Q2673" s="56" t="s">
        <v>408</v>
      </c>
      <c r="R2673" s="56" t="s">
        <v>408</v>
      </c>
      <c r="S2673" s="56" t="s">
        <v>408</v>
      </c>
      <c r="T2673" s="56" t="s">
        <v>408</v>
      </c>
      <c r="U2673" s="56" t="s">
        <v>408</v>
      </c>
      <c r="V2673" s="56" t="s">
        <v>408</v>
      </c>
      <c r="W2673" s="56" t="s">
        <v>408</v>
      </c>
      <c r="X2673" s="56" t="s">
        <v>408</v>
      </c>
      <c r="Y2673" s="55"/>
      <c r="Z2673" s="41"/>
      <c r="AA2673" s="55"/>
      <c r="AB2673" s="55"/>
      <c r="AC2673" s="55"/>
      <c r="AD2673" s="55"/>
      <c r="AE2673" s="55"/>
      <c r="AF2673" s="55"/>
      <c r="AG2673" s="55"/>
      <c r="AH2673" s="55"/>
      <c r="AI2673" s="55"/>
      <c r="AJ2673" s="55"/>
      <c r="AK2673" s="55"/>
      <c r="AL2673" s="55"/>
      <c r="AM2673" s="55"/>
      <c r="AN2673" s="55"/>
      <c r="AO2673" s="55"/>
      <c r="AP2673" s="55"/>
      <c r="AQ2673" s="55"/>
      <c r="AR2673" s="55"/>
      <c r="AS2673" s="55"/>
      <c r="AT2673" s="55"/>
      <c r="AU2673" s="51" t="s">
        <v>418</v>
      </c>
      <c r="AV2673" s="55"/>
      <c r="AW2673" s="55"/>
      <c r="AX2673" s="55"/>
      <c r="AY2673" s="55"/>
      <c r="AZ2673" s="55"/>
    </row>
    <row r="2674" ht="15.75" customHeight="1">
      <c r="A2674" s="40">
        <v>3032.0</v>
      </c>
      <c r="B2674" s="28" t="s">
        <v>6784</v>
      </c>
      <c r="C2674" s="41"/>
      <c r="D2674" s="42">
        <f t="array" ref="D2674">index(systems,match($A2674,INDEX(systems,0,1),),3)</f>
        <v>115.721</v>
      </c>
      <c r="E2674" s="42">
        <f t="array" ref="E2674">index(systems,match($A2674,INDEX(systems,0,1),),4)</f>
        <v>1304.581</v>
      </c>
      <c r="F2674" s="43" t="str">
        <f>IFERROR(__xludf.DUMMYFUNCTION("let(row, match($B2674&amp;if($C2674&lt;&gt;"""","" [""&amp;$C2674&amp;""]"",""""),index(nebulae,,2),0),join("","",iferror(round(index(nebulae,row,5)/2,3),1),iferror(round(index(nebulae,row,6)/2,3),1),0))"),"1,1,0")</f>
        <v>1,1,0</v>
      </c>
      <c r="G2674" s="44" t="s">
        <v>6785</v>
      </c>
      <c r="H2674" s="45">
        <f t="array" ref="H2674">let(systemId,match(A2674,index(systems,0,1),),refSystemId,match($H$1,index(systems,0,1),),x,index(systems,systemId,3),y,index(systems,systemId,4),refX,index(systems,refSystemId,3),refY,index(systems,refSystemId,4),round(sqrt((x-refX)^2+(y-refY)^2),3))</f>
        <v>1309.703</v>
      </c>
      <c r="I2674" s="55"/>
      <c r="J2674" s="55"/>
      <c r="K2674" s="55"/>
      <c r="L2674" s="55"/>
      <c r="M2674" s="55"/>
      <c r="N2674" s="55"/>
      <c r="O2674" s="55"/>
      <c r="P2674" s="56" t="s">
        <v>408</v>
      </c>
      <c r="Q2674" s="56" t="s">
        <v>408</v>
      </c>
      <c r="R2674" s="56" t="s">
        <v>408</v>
      </c>
      <c r="S2674" s="56" t="s">
        <v>408</v>
      </c>
      <c r="T2674" s="56" t="s">
        <v>408</v>
      </c>
      <c r="U2674" s="56" t="s">
        <v>408</v>
      </c>
      <c r="V2674" s="56" t="s">
        <v>408</v>
      </c>
      <c r="W2674" s="56" t="s">
        <v>408</v>
      </c>
      <c r="X2674" s="56" t="s">
        <v>408</v>
      </c>
      <c r="Y2674" s="55"/>
      <c r="Z2674" s="41"/>
      <c r="AA2674" s="55"/>
      <c r="AB2674" s="55"/>
      <c r="AC2674" s="55"/>
      <c r="AD2674" s="55"/>
      <c r="AE2674" s="55"/>
      <c r="AF2674" s="55"/>
      <c r="AG2674" s="55"/>
      <c r="AH2674" s="55"/>
      <c r="AI2674" s="55"/>
      <c r="AJ2674" s="55"/>
      <c r="AK2674" s="55"/>
      <c r="AL2674" s="55"/>
      <c r="AM2674" s="55"/>
      <c r="AN2674" s="55"/>
      <c r="AO2674" s="55"/>
      <c r="AP2674" s="55"/>
      <c r="AQ2674" s="55"/>
      <c r="AR2674" s="55"/>
      <c r="AS2674" s="55"/>
      <c r="AT2674" s="55"/>
      <c r="AU2674" s="51" t="s">
        <v>418</v>
      </c>
      <c r="AV2674" s="55"/>
      <c r="AW2674" s="55"/>
      <c r="AX2674" s="55"/>
      <c r="AY2674" s="55"/>
      <c r="AZ2674" s="55"/>
    </row>
    <row r="2675" ht="15.75" customHeight="1">
      <c r="A2675" s="40">
        <v>3033.0</v>
      </c>
      <c r="B2675" s="28" t="s">
        <v>6786</v>
      </c>
      <c r="C2675" s="41"/>
      <c r="D2675" s="42">
        <f t="array" ref="D2675">index(systems,match($A2675,INDEX(systems,0,1),),3)</f>
        <v>-399.096</v>
      </c>
      <c r="E2675" s="42">
        <f t="array" ref="E2675">index(systems,match($A2675,INDEX(systems,0,1),),4)</f>
        <v>1520.532</v>
      </c>
      <c r="F2675" s="43" t="str">
        <f>IFERROR(__xludf.DUMMYFUNCTION("let(row, match($B2675&amp;if($C2675&lt;&gt;"""","" [""&amp;$C2675&amp;""]"",""""),index(nebulae,,2),0),join("","",iferror(round(index(nebulae,row,5)/2,3),1),iferror(round(index(nebulae,row,6)/2,3),1),0))"),"1,1,0")</f>
        <v>1,1,0</v>
      </c>
      <c r="G2675" s="44" t="s">
        <v>6787</v>
      </c>
      <c r="H2675" s="45">
        <f t="array" ref="H2675">let(systemId,match(A2675,index(systems,0,1),),refSystemId,match($H$1,index(systems,0,1),),x,index(systems,systemId,3),y,index(systems,systemId,4),refX,index(systems,refSystemId,3),refY,index(systems,refSystemId,4),round(sqrt((x-refX)^2+(y-refY)^2),3))</f>
        <v>1572.035</v>
      </c>
      <c r="I2675" s="55"/>
      <c r="J2675" s="55"/>
      <c r="K2675" s="55"/>
      <c r="L2675" s="55"/>
      <c r="M2675" s="55"/>
      <c r="N2675" s="55"/>
      <c r="O2675" s="55"/>
      <c r="P2675" s="56" t="s">
        <v>408</v>
      </c>
      <c r="Q2675" s="56" t="s">
        <v>408</v>
      </c>
      <c r="R2675" s="56" t="s">
        <v>408</v>
      </c>
      <c r="S2675" s="56" t="s">
        <v>408</v>
      </c>
      <c r="T2675" s="56" t="s">
        <v>408</v>
      </c>
      <c r="U2675" s="56" t="s">
        <v>408</v>
      </c>
      <c r="V2675" s="56" t="s">
        <v>408</v>
      </c>
      <c r="W2675" s="56" t="s">
        <v>408</v>
      </c>
      <c r="X2675" s="56" t="s">
        <v>408</v>
      </c>
      <c r="Y2675" s="55"/>
      <c r="Z2675" s="41"/>
      <c r="AA2675" s="55"/>
      <c r="AB2675" s="55"/>
      <c r="AC2675" s="55"/>
      <c r="AD2675" s="55"/>
      <c r="AE2675" s="55"/>
      <c r="AF2675" s="55"/>
      <c r="AG2675" s="55"/>
      <c r="AH2675" s="55"/>
      <c r="AI2675" s="55"/>
      <c r="AJ2675" s="55"/>
      <c r="AK2675" s="55"/>
      <c r="AL2675" s="55"/>
      <c r="AM2675" s="55"/>
      <c r="AN2675" s="55"/>
      <c r="AO2675" s="55"/>
      <c r="AP2675" s="55"/>
      <c r="AQ2675" s="55"/>
      <c r="AR2675" s="55"/>
      <c r="AS2675" s="55"/>
      <c r="AT2675" s="55"/>
      <c r="AU2675" s="51" t="s">
        <v>418</v>
      </c>
      <c r="AV2675" s="55"/>
      <c r="AW2675" s="55"/>
      <c r="AX2675" s="55"/>
      <c r="AY2675" s="55"/>
      <c r="AZ2675" s="55"/>
    </row>
    <row r="2676" ht="15.75" customHeight="1">
      <c r="A2676" s="40">
        <v>2401.0</v>
      </c>
      <c r="B2676" s="28" t="s">
        <v>6788</v>
      </c>
      <c r="C2676" s="28" t="s">
        <v>6789</v>
      </c>
      <c r="D2676" s="42">
        <f t="array" ref="D2676">index(systems,match($A2676,INDEX(systems,0,1),),3)</f>
        <v>-83.244</v>
      </c>
      <c r="E2676" s="42">
        <f t="array" ref="E2676">index(systems,match($A2676,INDEX(systems,0,1),),4)</f>
        <v>432.154</v>
      </c>
      <c r="F2676" s="43" t="str">
        <f>IFERROR(__xludf.DUMMYFUNCTION("let(row, match($B2676&amp;if($C2676&lt;&gt;"""","" [""&amp;$C2676&amp;""]"",""""),index(nebulae,,2),0),join("","",iferror(round(index(nebulae,row,5)/2,3),1),iferror(round(index(nebulae,row,6)/2,3),1),0))"),"1,1,0")</f>
        <v>1,1,0</v>
      </c>
      <c r="G2676" s="44" t="s">
        <v>6790</v>
      </c>
      <c r="H2676" s="45">
        <f t="array" ref="H2676">let(systemId,match(A2676,index(systems,0,1),),refSystemId,match($H$1,index(systems,0,1),),x,index(systems,systemId,3),y,index(systems,systemId,4),refX,index(systems,refSystemId,3),refY,index(systems,refSystemId,4),round(sqrt((x-refX)^2+(y-refY)^2),3))</f>
        <v>440.098</v>
      </c>
      <c r="I2676" s="41"/>
      <c r="J2676" s="41"/>
      <c r="K2676" s="41"/>
      <c r="L2676" s="28" t="s">
        <v>1116</v>
      </c>
      <c r="M2676" s="48" t="s">
        <v>1116</v>
      </c>
      <c r="N2676" s="28" t="s">
        <v>497</v>
      </c>
      <c r="O2676" s="48" t="s">
        <v>497</v>
      </c>
      <c r="P2676" s="48" t="s">
        <v>497</v>
      </c>
      <c r="Q2676" s="48" t="s">
        <v>497</v>
      </c>
      <c r="R2676" s="48" t="s">
        <v>497</v>
      </c>
      <c r="S2676" s="48" t="s">
        <v>418</v>
      </c>
      <c r="T2676" s="48" t="s">
        <v>418</v>
      </c>
      <c r="U2676" s="48" t="s">
        <v>418</v>
      </c>
      <c r="V2676" s="48" t="s">
        <v>418</v>
      </c>
      <c r="W2676" s="48" t="s">
        <v>418</v>
      </c>
      <c r="X2676" s="48" t="s">
        <v>418</v>
      </c>
      <c r="Y2676" s="48" t="s">
        <v>418</v>
      </c>
      <c r="Z2676" s="48" t="s">
        <v>418</v>
      </c>
      <c r="AA2676" s="48" t="s">
        <v>418</v>
      </c>
      <c r="AB2676" s="48" t="s">
        <v>849</v>
      </c>
      <c r="AC2676" s="48" t="s">
        <v>849</v>
      </c>
      <c r="AD2676" s="48" t="s">
        <v>849</v>
      </c>
      <c r="AE2676" s="48" t="s">
        <v>849</v>
      </c>
      <c r="AF2676" s="48" t="s">
        <v>849</v>
      </c>
      <c r="AG2676" s="48" t="s">
        <v>849</v>
      </c>
      <c r="AH2676" s="48" t="s">
        <v>849</v>
      </c>
      <c r="AI2676" s="48" t="s">
        <v>849</v>
      </c>
      <c r="AJ2676" s="48" t="s">
        <v>849</v>
      </c>
      <c r="AK2676" s="48" t="s">
        <v>849</v>
      </c>
      <c r="AL2676" s="48" t="s">
        <v>849</v>
      </c>
      <c r="AM2676" s="48" t="s">
        <v>849</v>
      </c>
      <c r="AN2676" s="48" t="s">
        <v>849</v>
      </c>
      <c r="AO2676" s="48" t="s">
        <v>849</v>
      </c>
      <c r="AP2676" s="48" t="s">
        <v>849</v>
      </c>
      <c r="AQ2676" s="48" t="s">
        <v>850</v>
      </c>
      <c r="AR2676" s="48" t="s">
        <v>850</v>
      </c>
      <c r="AS2676" s="48" t="s">
        <v>418</v>
      </c>
      <c r="AT2676" s="48" t="s">
        <v>418</v>
      </c>
      <c r="AU2676" s="48" t="s">
        <v>418</v>
      </c>
      <c r="AV2676" s="48" t="s">
        <v>418</v>
      </c>
      <c r="AW2676" s="48" t="s">
        <v>418</v>
      </c>
      <c r="AX2676" s="48" t="s">
        <v>418</v>
      </c>
      <c r="AY2676" s="48" t="s">
        <v>418</v>
      </c>
      <c r="AZ2676" s="28" t="s">
        <v>418</v>
      </c>
    </row>
    <row r="2677" ht="15.75" customHeight="1">
      <c r="A2677" s="40">
        <v>2400.0</v>
      </c>
      <c r="B2677" s="28" t="s">
        <v>6791</v>
      </c>
      <c r="C2677" s="41"/>
      <c r="D2677" s="42">
        <f t="array" ref="D2677">index(systems,match($A2677,INDEX(systems,0,1),),3)</f>
        <v>-335.144</v>
      </c>
      <c r="E2677" s="42">
        <f t="array" ref="E2677">index(systems,match($A2677,INDEX(systems,0,1),),4)</f>
        <v>112.576</v>
      </c>
      <c r="F2677" s="43" t="str">
        <f>IFERROR(__xludf.DUMMYFUNCTION("let(row, match($B2677&amp;if($C2677&lt;&gt;"""","" [""&amp;$C2677&amp;""]"",""""),index(nebulae,,2),0),join("","",iferror(round(index(nebulae,row,5)/2,3),1),iferror(round(index(nebulae,row,6)/2,3),1),0))"),"1,1,0")</f>
        <v>1,1,0</v>
      </c>
      <c r="G2677" s="44" t="s">
        <v>6792</v>
      </c>
      <c r="H2677" s="45">
        <f t="array" ref="H2677">let(systemId,match(A2677,index(systems,0,1),),refSystemId,match($H$1,index(systems,0,1),),x,index(systems,systemId,3),y,index(systems,systemId,4),refX,index(systems,refSystemId,3),refY,index(systems,refSystemId,4),round(sqrt((x-refX)^2+(y-refY)^2),3))</f>
        <v>353.546</v>
      </c>
      <c r="I2677" s="46" t="s">
        <v>408</v>
      </c>
      <c r="J2677" s="46" t="s">
        <v>408</v>
      </c>
      <c r="K2677" s="46" t="s">
        <v>408</v>
      </c>
      <c r="L2677" s="46" t="s">
        <v>408</v>
      </c>
      <c r="M2677" s="46" t="s">
        <v>408</v>
      </c>
      <c r="N2677" s="28" t="s">
        <v>408</v>
      </c>
      <c r="O2677" s="41"/>
      <c r="P2677" s="48" t="s">
        <v>449</v>
      </c>
      <c r="Q2677" s="48" t="s">
        <v>449</v>
      </c>
      <c r="R2677" s="48" t="s">
        <v>449</v>
      </c>
      <c r="S2677" s="48" t="s">
        <v>449</v>
      </c>
      <c r="T2677" s="48" t="s">
        <v>449</v>
      </c>
      <c r="U2677" s="48" t="s">
        <v>449</v>
      </c>
      <c r="V2677" s="48" t="s">
        <v>449</v>
      </c>
      <c r="W2677" s="48" t="s">
        <v>449</v>
      </c>
      <c r="X2677" s="48" t="s">
        <v>449</v>
      </c>
      <c r="Y2677" s="48" t="s">
        <v>422</v>
      </c>
      <c r="Z2677" s="48" t="s">
        <v>422</v>
      </c>
      <c r="AA2677" s="48" t="s">
        <v>422</v>
      </c>
      <c r="AB2677" s="48" t="s">
        <v>422</v>
      </c>
      <c r="AC2677" s="48" t="s">
        <v>422</v>
      </c>
      <c r="AD2677" s="48" t="s">
        <v>422</v>
      </c>
      <c r="AE2677" s="48" t="s">
        <v>422</v>
      </c>
      <c r="AF2677" s="48" t="s">
        <v>422</v>
      </c>
      <c r="AG2677" s="48" t="s">
        <v>422</v>
      </c>
      <c r="AH2677" s="48" t="s">
        <v>422</v>
      </c>
      <c r="AI2677" s="48" t="s">
        <v>422</v>
      </c>
      <c r="AJ2677" s="48" t="s">
        <v>422</v>
      </c>
      <c r="AK2677" s="48" t="s">
        <v>422</v>
      </c>
      <c r="AL2677" s="48" t="s">
        <v>422</v>
      </c>
      <c r="AM2677" s="48" t="s">
        <v>422</v>
      </c>
      <c r="AN2677" s="48" t="s">
        <v>422</v>
      </c>
      <c r="AO2677" s="48" t="s">
        <v>422</v>
      </c>
      <c r="AP2677" s="48" t="s">
        <v>422</v>
      </c>
      <c r="AQ2677" s="48" t="s">
        <v>422</v>
      </c>
      <c r="AR2677" s="48" t="s">
        <v>422</v>
      </c>
      <c r="AS2677" s="52" t="s">
        <v>422</v>
      </c>
      <c r="AT2677" s="52" t="s">
        <v>422</v>
      </c>
      <c r="AU2677" s="52" t="s">
        <v>422</v>
      </c>
      <c r="AV2677" s="52" t="s">
        <v>422</v>
      </c>
      <c r="AW2677" s="48" t="s">
        <v>422</v>
      </c>
      <c r="AX2677" s="48" t="s">
        <v>422</v>
      </c>
      <c r="AY2677" s="48" t="s">
        <v>422</v>
      </c>
      <c r="AZ2677" s="28" t="s">
        <v>422</v>
      </c>
    </row>
    <row r="2678" ht="15.75" customHeight="1">
      <c r="A2678" s="40">
        <v>2402.0</v>
      </c>
      <c r="B2678" s="28" t="s">
        <v>6793</v>
      </c>
      <c r="C2678" s="41"/>
      <c r="D2678" s="42">
        <f t="array" ref="D2678">index(systems,match($A2678,INDEX(systems,0,1),),3)</f>
        <v>-373.714</v>
      </c>
      <c r="E2678" s="42">
        <f t="array" ref="E2678">index(systems,match($A2678,INDEX(systems,0,1),),4)</f>
        <v>-37.188</v>
      </c>
      <c r="F2678" s="43" t="str">
        <f>IFERROR(__xludf.DUMMYFUNCTION("let(row, match($B2678&amp;if($C2678&lt;&gt;"""","" [""&amp;$C2678&amp;""]"",""""),index(nebulae,,2),0),join("","",iferror(round(index(nebulae,row,5)/2,3),1),iferror(round(index(nebulae,row,6)/2,3),1),0))"),"1,1,0")</f>
        <v>1,1,0</v>
      </c>
      <c r="G2678" s="44" t="s">
        <v>6794</v>
      </c>
      <c r="H2678" s="45">
        <f t="array" ref="H2678">let(systemId,match(A2678,index(systems,0,1),),refSystemId,match($H$1,index(systems,0,1),),x,index(systems,systemId,3),y,index(systems,systemId,4),refX,index(systems,refSystemId,3),refY,index(systems,refSystemId,4),round(sqrt((x-refX)^2+(y-refY)^2),3))</f>
        <v>375.56</v>
      </c>
      <c r="I2678" s="28" t="s">
        <v>408</v>
      </c>
      <c r="J2678" s="28" t="s">
        <v>408</v>
      </c>
      <c r="K2678" s="28" t="s">
        <v>408</v>
      </c>
      <c r="L2678" s="28" t="s">
        <v>408</v>
      </c>
      <c r="M2678" s="28" t="s">
        <v>408</v>
      </c>
      <c r="N2678" s="28" t="s">
        <v>408</v>
      </c>
      <c r="O2678" s="41"/>
      <c r="P2678" s="48" t="s">
        <v>449</v>
      </c>
      <c r="Q2678" s="48" t="s">
        <v>449</v>
      </c>
      <c r="R2678" s="48" t="s">
        <v>449</v>
      </c>
      <c r="S2678" s="48" t="s">
        <v>449</v>
      </c>
      <c r="T2678" s="48" t="s">
        <v>449</v>
      </c>
      <c r="U2678" s="48" t="s">
        <v>449</v>
      </c>
      <c r="V2678" s="48" t="s">
        <v>449</v>
      </c>
      <c r="W2678" s="48" t="s">
        <v>449</v>
      </c>
      <c r="X2678" s="48" t="s">
        <v>449</v>
      </c>
      <c r="Y2678" s="48" t="s">
        <v>422</v>
      </c>
      <c r="Z2678" s="48" t="s">
        <v>422</v>
      </c>
      <c r="AA2678" s="48" t="s">
        <v>422</v>
      </c>
      <c r="AB2678" s="48" t="s">
        <v>422</v>
      </c>
      <c r="AC2678" s="48" t="s">
        <v>422</v>
      </c>
      <c r="AD2678" s="48" t="s">
        <v>422</v>
      </c>
      <c r="AE2678" s="48" t="s">
        <v>422</v>
      </c>
      <c r="AF2678" s="48" t="s">
        <v>422</v>
      </c>
      <c r="AG2678" s="48" t="s">
        <v>422</v>
      </c>
      <c r="AH2678" s="48" t="s">
        <v>422</v>
      </c>
      <c r="AI2678" s="48" t="s">
        <v>422</v>
      </c>
      <c r="AJ2678" s="48" t="s">
        <v>422</v>
      </c>
      <c r="AK2678" s="48" t="s">
        <v>422</v>
      </c>
      <c r="AL2678" s="48" t="s">
        <v>422</v>
      </c>
      <c r="AM2678" s="48" t="s">
        <v>422</v>
      </c>
      <c r="AN2678" s="48" t="s">
        <v>422</v>
      </c>
      <c r="AO2678" s="48" t="s">
        <v>422</v>
      </c>
      <c r="AP2678" s="48" t="s">
        <v>422</v>
      </c>
      <c r="AQ2678" s="48" t="s">
        <v>422</v>
      </c>
      <c r="AR2678" s="48" t="s">
        <v>422</v>
      </c>
      <c r="AS2678" s="48" t="s">
        <v>422</v>
      </c>
      <c r="AT2678" s="48" t="s">
        <v>422</v>
      </c>
      <c r="AU2678" s="48" t="s">
        <v>422</v>
      </c>
      <c r="AV2678" s="48" t="s">
        <v>422</v>
      </c>
      <c r="AW2678" s="48" t="s">
        <v>422</v>
      </c>
      <c r="AX2678" s="48" t="s">
        <v>422</v>
      </c>
      <c r="AY2678" s="48" t="s">
        <v>422</v>
      </c>
      <c r="AZ2678" s="51" t="s">
        <v>422</v>
      </c>
    </row>
    <row r="2679" ht="15.75" customHeight="1">
      <c r="A2679" s="40">
        <v>2403.0</v>
      </c>
      <c r="B2679" s="28" t="s">
        <v>6795</v>
      </c>
      <c r="C2679" s="41"/>
      <c r="D2679" s="42">
        <f t="array" ref="D2679">index(systems,match($A2679,INDEX(systems,0,1),),3)</f>
        <v>291.563</v>
      </c>
      <c r="E2679" s="42">
        <f t="array" ref="E2679">index(systems,match($A2679,INDEX(systems,0,1),),4)</f>
        <v>-141.977</v>
      </c>
      <c r="F2679" s="43" t="str">
        <f>IFERROR(__xludf.DUMMYFUNCTION("let(row, match($B2679&amp;if($C2679&lt;&gt;"""","" [""&amp;$C2679&amp;""]"",""""),index(nebulae,,2),0),join("","",iferror(round(index(nebulae,row,5)/2,3),1),iferror(round(index(nebulae,row,6)/2,3),1),0))"),"1,1,0")</f>
        <v>1,1,0</v>
      </c>
      <c r="G2679" s="44" t="s">
        <v>6796</v>
      </c>
      <c r="H2679" s="45">
        <f t="array" ref="H2679">let(systemId,match(A2679,index(systems,0,1),),refSystemId,match($H$1,index(systems,0,1),),x,index(systems,systemId,3),y,index(systems,systemId,4),refX,index(systems,refSystemId,3),refY,index(systems,refSystemId,4),round(sqrt((x-refX)^2+(y-refY)^2),3))</f>
        <v>324.294</v>
      </c>
      <c r="I2679" s="28" t="s">
        <v>408</v>
      </c>
      <c r="J2679" s="28" t="s">
        <v>408</v>
      </c>
      <c r="K2679" s="41"/>
      <c r="L2679" s="41"/>
      <c r="M2679" s="41"/>
      <c r="N2679" s="28" t="s">
        <v>1168</v>
      </c>
      <c r="O2679" s="48" t="s">
        <v>1168</v>
      </c>
      <c r="P2679" s="48" t="s">
        <v>1168</v>
      </c>
      <c r="Q2679" s="48" t="s">
        <v>1168</v>
      </c>
      <c r="R2679" s="48" t="s">
        <v>1168</v>
      </c>
      <c r="S2679" s="48" t="s">
        <v>1168</v>
      </c>
      <c r="T2679" s="48" t="s">
        <v>1168</v>
      </c>
      <c r="U2679" s="48" t="s">
        <v>1168</v>
      </c>
      <c r="V2679" s="48" t="s">
        <v>1168</v>
      </c>
      <c r="W2679" s="48" t="s">
        <v>1168</v>
      </c>
      <c r="X2679" s="48" t="s">
        <v>1168</v>
      </c>
      <c r="Y2679" s="48" t="s">
        <v>1195</v>
      </c>
      <c r="Z2679" s="48" t="s">
        <v>1195</v>
      </c>
      <c r="AA2679" s="48" t="s">
        <v>1196</v>
      </c>
      <c r="AB2679" s="48" t="s">
        <v>1196</v>
      </c>
      <c r="AC2679" s="48" t="s">
        <v>1196</v>
      </c>
      <c r="AD2679" s="48" t="s">
        <v>1196</v>
      </c>
      <c r="AE2679" s="48" t="s">
        <v>1196</v>
      </c>
      <c r="AF2679" s="48" t="s">
        <v>1196</v>
      </c>
      <c r="AG2679" s="48" t="s">
        <v>1196</v>
      </c>
      <c r="AH2679" s="48" t="s">
        <v>1196</v>
      </c>
      <c r="AI2679" s="48" t="s">
        <v>1196</v>
      </c>
      <c r="AJ2679" s="48" t="s">
        <v>1196</v>
      </c>
      <c r="AK2679" s="48" t="s">
        <v>1196</v>
      </c>
      <c r="AL2679" s="48" t="s">
        <v>1196</v>
      </c>
      <c r="AM2679" s="48" t="s">
        <v>1196</v>
      </c>
      <c r="AN2679" s="48" t="s">
        <v>1196</v>
      </c>
      <c r="AO2679" s="48" t="s">
        <v>1195</v>
      </c>
      <c r="AP2679" s="48" t="s">
        <v>1195</v>
      </c>
      <c r="AQ2679" s="48" t="s">
        <v>1195</v>
      </c>
      <c r="AR2679" s="48" t="s">
        <v>1195</v>
      </c>
      <c r="AS2679" s="48" t="s">
        <v>1195</v>
      </c>
      <c r="AT2679" s="48" t="s">
        <v>1195</v>
      </c>
      <c r="AU2679" s="48" t="s">
        <v>1195</v>
      </c>
      <c r="AV2679" s="48" t="s">
        <v>1195</v>
      </c>
      <c r="AW2679" s="48" t="s">
        <v>1195</v>
      </c>
      <c r="AX2679" s="48" t="s">
        <v>1195</v>
      </c>
      <c r="AY2679" s="48" t="s">
        <v>1195</v>
      </c>
      <c r="AZ2679" s="28" t="s">
        <v>1195</v>
      </c>
    </row>
    <row r="2680" ht="15.75" customHeight="1">
      <c r="A2680" s="40">
        <v>2404.0</v>
      </c>
      <c r="B2680" s="28" t="s">
        <v>6797</v>
      </c>
      <c r="C2680" s="41"/>
      <c r="D2680" s="42">
        <f t="array" ref="D2680">index(systems,match($A2680,INDEX(systems,0,1),),3)</f>
        <v>-105.763</v>
      </c>
      <c r="E2680" s="42">
        <f t="array" ref="E2680">index(systems,match($A2680,INDEX(systems,0,1),),4)</f>
        <v>422.332</v>
      </c>
      <c r="F2680" s="43" t="str">
        <f>IFERROR(__xludf.DUMMYFUNCTION("let(row, match($B2680&amp;if($C2680&lt;&gt;"""","" [""&amp;$C2680&amp;""]"",""""),index(nebulae,,2),0),join("","",iferror(round(index(nebulae,row,5)/2,3),1),iferror(round(index(nebulae,row,6)/2,3),1),0))"),"1,1,0")</f>
        <v>1,1,0</v>
      </c>
      <c r="G2680" s="44" t="s">
        <v>6798</v>
      </c>
      <c r="H2680" s="45">
        <f t="array" ref="H2680">let(systemId,match(A2680,index(systems,0,1),),refSystemId,match($H$1,index(systems,0,1),),x,index(systems,systemId,3),y,index(systems,systemId,4),refX,index(systems,refSystemId,3),refY,index(systems,refSystemId,4),round(sqrt((x-refX)^2+(y-refY)^2),3))</f>
        <v>435.374</v>
      </c>
      <c r="I2680" s="41"/>
      <c r="J2680" s="41"/>
      <c r="K2680" s="41"/>
      <c r="L2680" s="28" t="s">
        <v>1116</v>
      </c>
      <c r="M2680" s="48" t="s">
        <v>1116</v>
      </c>
      <c r="N2680" s="28" t="s">
        <v>497</v>
      </c>
      <c r="O2680" s="48" t="s">
        <v>497</v>
      </c>
      <c r="P2680" s="48" t="s">
        <v>497</v>
      </c>
      <c r="Q2680" s="48" t="s">
        <v>497</v>
      </c>
      <c r="R2680" s="48" t="s">
        <v>497</v>
      </c>
      <c r="S2680" s="48" t="s">
        <v>902</v>
      </c>
      <c r="T2680" s="48" t="s">
        <v>902</v>
      </c>
      <c r="U2680" s="48" t="s">
        <v>902</v>
      </c>
      <c r="V2680" s="48" t="s">
        <v>902</v>
      </c>
      <c r="W2680" s="48" t="s">
        <v>902</v>
      </c>
      <c r="X2680" s="48" t="s">
        <v>902</v>
      </c>
      <c r="Y2680" s="48" t="s">
        <v>902</v>
      </c>
      <c r="Z2680" s="48" t="s">
        <v>902</v>
      </c>
      <c r="AA2680" s="48" t="s">
        <v>1117</v>
      </c>
      <c r="AB2680" s="48" t="s">
        <v>1117</v>
      </c>
      <c r="AC2680" s="48" t="s">
        <v>417</v>
      </c>
      <c r="AD2680" s="48" t="s">
        <v>417</v>
      </c>
      <c r="AE2680" s="48" t="s">
        <v>417</v>
      </c>
      <c r="AF2680" s="48" t="s">
        <v>417</v>
      </c>
      <c r="AG2680" s="48" t="s">
        <v>417</v>
      </c>
      <c r="AH2680" s="48" t="s">
        <v>417</v>
      </c>
      <c r="AI2680" s="48" t="s">
        <v>417</v>
      </c>
      <c r="AJ2680" s="48" t="s">
        <v>417</v>
      </c>
      <c r="AK2680" s="48" t="s">
        <v>417</v>
      </c>
      <c r="AL2680" s="48" t="s">
        <v>417</v>
      </c>
      <c r="AM2680" s="48" t="s">
        <v>417</v>
      </c>
      <c r="AN2680" s="48" t="s">
        <v>417</v>
      </c>
      <c r="AO2680" s="48" t="s">
        <v>849</v>
      </c>
      <c r="AP2680" s="48" t="s">
        <v>849</v>
      </c>
      <c r="AQ2680" s="48" t="s">
        <v>850</v>
      </c>
      <c r="AR2680" s="48" t="s">
        <v>850</v>
      </c>
      <c r="AS2680" s="48" t="s">
        <v>850</v>
      </c>
      <c r="AT2680" s="48" t="s">
        <v>850</v>
      </c>
      <c r="AU2680" s="48" t="s">
        <v>850</v>
      </c>
      <c r="AV2680" s="48" t="s">
        <v>850</v>
      </c>
      <c r="AW2680" s="48" t="s">
        <v>850</v>
      </c>
      <c r="AX2680" s="48" t="s">
        <v>850</v>
      </c>
      <c r="AY2680" s="48" t="s">
        <v>850</v>
      </c>
      <c r="AZ2680" s="51" t="s">
        <v>850</v>
      </c>
    </row>
    <row r="2681" ht="15.75" customHeight="1">
      <c r="A2681" s="40">
        <v>2406.0</v>
      </c>
      <c r="B2681" s="28" t="s">
        <v>6799</v>
      </c>
      <c r="C2681" s="41"/>
      <c r="D2681" s="42">
        <f t="array" ref="D2681">index(systems,match($A2681,INDEX(systems,0,1),),3)</f>
        <v>159.739</v>
      </c>
      <c r="E2681" s="42">
        <f t="array" ref="E2681">index(systems,match($A2681,INDEX(systems,0,1),),4)</f>
        <v>-200.359</v>
      </c>
      <c r="F2681" s="43" t="str">
        <f>IFERROR(__xludf.DUMMYFUNCTION("let(row, match($B2681&amp;if($C2681&lt;&gt;"""","" [""&amp;$C2681&amp;""]"",""""),index(nebulae,,2),0),join("","",iferror(round(index(nebulae,row,5)/2,3),1),iferror(round(index(nebulae,row,6)/2,3),1),0))"),"1,1,0")</f>
        <v>1,1,0</v>
      </c>
      <c r="G2681" s="44" t="s">
        <v>6800</v>
      </c>
      <c r="H2681" s="45">
        <f t="array" ref="H2681">let(systemId,match(A2681,index(systems,0,1),),refSystemId,match($H$1,index(systems,0,1),),x,index(systems,systemId,3),y,index(systems,systemId,4),refX,index(systems,refSystemId,3),refY,index(systems,refSystemId,4),round(sqrt((x-refX)^2+(y-refY)^2),3))</f>
        <v>256.243</v>
      </c>
      <c r="I2681" s="53"/>
      <c r="J2681" s="46" t="s">
        <v>418</v>
      </c>
      <c r="K2681" s="53"/>
      <c r="L2681" s="53"/>
      <c r="M2681" s="46" t="s">
        <v>756</v>
      </c>
      <c r="N2681" s="28" t="s">
        <v>614</v>
      </c>
      <c r="O2681" s="48" t="s">
        <v>614</v>
      </c>
      <c r="P2681" s="48" t="s">
        <v>614</v>
      </c>
      <c r="Q2681" s="48" t="s">
        <v>614</v>
      </c>
      <c r="R2681" s="48" t="s">
        <v>614</v>
      </c>
      <c r="S2681" s="48" t="s">
        <v>614</v>
      </c>
      <c r="T2681" s="48" t="s">
        <v>614</v>
      </c>
      <c r="U2681" s="48" t="s">
        <v>614</v>
      </c>
      <c r="V2681" s="48" t="s">
        <v>614</v>
      </c>
      <c r="W2681" s="48" t="s">
        <v>614</v>
      </c>
      <c r="X2681" s="48" t="s">
        <v>757</v>
      </c>
      <c r="Y2681" s="48" t="s">
        <v>505</v>
      </c>
      <c r="Z2681" s="48" t="s">
        <v>505</v>
      </c>
      <c r="AA2681" s="48" t="s">
        <v>758</v>
      </c>
      <c r="AB2681" s="48" t="s">
        <v>758</v>
      </c>
      <c r="AC2681" s="48" t="s">
        <v>758</v>
      </c>
      <c r="AD2681" s="48" t="s">
        <v>758</v>
      </c>
      <c r="AE2681" s="48" t="s">
        <v>758</v>
      </c>
      <c r="AF2681" s="48" t="s">
        <v>758</v>
      </c>
      <c r="AG2681" s="48" t="s">
        <v>758</v>
      </c>
      <c r="AH2681" s="48" t="s">
        <v>758</v>
      </c>
      <c r="AI2681" s="48" t="s">
        <v>758</v>
      </c>
      <c r="AJ2681" s="48" t="s">
        <v>758</v>
      </c>
      <c r="AK2681" s="48" t="s">
        <v>758</v>
      </c>
      <c r="AL2681" s="48" t="s">
        <v>758</v>
      </c>
      <c r="AM2681" s="48" t="s">
        <v>758</v>
      </c>
      <c r="AN2681" s="48" t="s">
        <v>758</v>
      </c>
      <c r="AO2681" s="48" t="s">
        <v>505</v>
      </c>
      <c r="AP2681" s="48" t="s">
        <v>505</v>
      </c>
      <c r="AQ2681" s="48" t="s">
        <v>505</v>
      </c>
      <c r="AR2681" s="48" t="s">
        <v>505</v>
      </c>
      <c r="AS2681" s="48" t="s">
        <v>505</v>
      </c>
      <c r="AT2681" s="48" t="s">
        <v>505</v>
      </c>
      <c r="AU2681" s="48" t="s">
        <v>505</v>
      </c>
      <c r="AV2681" s="48" t="s">
        <v>505</v>
      </c>
      <c r="AW2681" s="48" t="s">
        <v>505</v>
      </c>
      <c r="AX2681" s="48" t="s">
        <v>505</v>
      </c>
      <c r="AY2681" s="48" t="s">
        <v>505</v>
      </c>
      <c r="AZ2681" s="28" t="s">
        <v>505</v>
      </c>
    </row>
    <row r="2682" ht="15.75" customHeight="1">
      <c r="A2682" s="40">
        <v>2405.0</v>
      </c>
      <c r="B2682" s="28" t="s">
        <v>6801</v>
      </c>
      <c r="C2682" s="41"/>
      <c r="D2682" s="42">
        <f t="array" ref="D2682">index(systems,match($A2682,INDEX(systems,0,1),),3)</f>
        <v>522.154</v>
      </c>
      <c r="E2682" s="42">
        <f t="array" ref="E2682">index(systems,match($A2682,INDEX(systems,0,1),),4)</f>
        <v>-96.982</v>
      </c>
      <c r="F2682" s="43" t="str">
        <f>IFERROR(__xludf.DUMMYFUNCTION("let(row, match($B2682&amp;if($C2682&lt;&gt;"""","" [""&amp;$C2682&amp;""]"",""""),index(nebulae,,2),0),join("","",iferror(round(index(nebulae,row,5)/2,3),1),iferror(round(index(nebulae,row,6)/2,3),1),0))"),"1,1,0")</f>
        <v>1,1,0</v>
      </c>
      <c r="G2682" s="44" t="s">
        <v>6802</v>
      </c>
      <c r="H2682" s="45">
        <f t="array" ref="H2682">let(systemId,match(A2682,index(systems,0,1),),refSystemId,match($H$1,index(systems,0,1),),x,index(systems,systemId,3),y,index(systems,systemId,4),refX,index(systems,refSystemId,3),refY,index(systems,refSystemId,4),round(sqrt((x-refX)^2+(y-refY)^2),3))</f>
        <v>531.084</v>
      </c>
      <c r="I2682" s="53"/>
      <c r="J2682" s="53"/>
      <c r="K2682" s="53"/>
      <c r="L2682" s="53"/>
      <c r="M2682" s="53"/>
      <c r="N2682" s="28" t="s">
        <v>1074</v>
      </c>
      <c r="O2682" s="48" t="s">
        <v>1074</v>
      </c>
      <c r="P2682" s="48" t="s">
        <v>1074</v>
      </c>
      <c r="Q2682" s="48" t="s">
        <v>1074</v>
      </c>
      <c r="R2682" s="48" t="s">
        <v>1074</v>
      </c>
      <c r="S2682" s="48" t="s">
        <v>1074</v>
      </c>
      <c r="T2682" s="48" t="s">
        <v>1074</v>
      </c>
      <c r="U2682" s="48" t="s">
        <v>1074</v>
      </c>
      <c r="V2682" s="48" t="s">
        <v>1074</v>
      </c>
      <c r="W2682" s="48" t="s">
        <v>1074</v>
      </c>
      <c r="X2682" s="48" t="s">
        <v>1074</v>
      </c>
      <c r="Y2682" s="48" t="s">
        <v>1074</v>
      </c>
      <c r="Z2682" s="48" t="s">
        <v>1074</v>
      </c>
      <c r="AA2682" s="48" t="s">
        <v>1075</v>
      </c>
      <c r="AB2682" s="48" t="s">
        <v>1075</v>
      </c>
      <c r="AC2682" s="48" t="s">
        <v>1075</v>
      </c>
      <c r="AD2682" s="48" t="s">
        <v>1075</v>
      </c>
      <c r="AE2682" s="48" t="s">
        <v>1075</v>
      </c>
      <c r="AF2682" s="48" t="s">
        <v>1075</v>
      </c>
      <c r="AG2682" s="48" t="s">
        <v>1075</v>
      </c>
      <c r="AH2682" s="48" t="s">
        <v>1075</v>
      </c>
      <c r="AI2682" s="48" t="s">
        <v>1075</v>
      </c>
      <c r="AJ2682" s="48" t="s">
        <v>1075</v>
      </c>
      <c r="AK2682" s="48" t="s">
        <v>1075</v>
      </c>
      <c r="AL2682" s="48" t="s">
        <v>1075</v>
      </c>
      <c r="AM2682" s="48" t="s">
        <v>1075</v>
      </c>
      <c r="AN2682" s="48" t="s">
        <v>1075</v>
      </c>
      <c r="AO2682" s="48" t="s">
        <v>1074</v>
      </c>
      <c r="AP2682" s="48" t="s">
        <v>1074</v>
      </c>
      <c r="AQ2682" s="48" t="s">
        <v>1074</v>
      </c>
      <c r="AR2682" s="48" t="s">
        <v>2447</v>
      </c>
      <c r="AS2682" s="48" t="s">
        <v>2447</v>
      </c>
      <c r="AT2682" s="48" t="s">
        <v>2447</v>
      </c>
      <c r="AU2682" s="48" t="s">
        <v>2447</v>
      </c>
      <c r="AV2682" s="48" t="s">
        <v>2447</v>
      </c>
      <c r="AW2682" s="48" t="s">
        <v>2447</v>
      </c>
      <c r="AX2682" s="48" t="s">
        <v>2447</v>
      </c>
      <c r="AY2682" s="48" t="s">
        <v>2447</v>
      </c>
      <c r="AZ2682" s="28" t="s">
        <v>2447</v>
      </c>
    </row>
    <row r="2683" ht="15.75" customHeight="1">
      <c r="A2683" s="40">
        <v>2407.0</v>
      </c>
      <c r="B2683" s="28" t="s">
        <v>6803</v>
      </c>
      <c r="C2683" s="41"/>
      <c r="D2683" s="42">
        <f t="array" ref="D2683">index(systems,match($A2683,INDEX(systems,0,1),),3)</f>
        <v>-300.271</v>
      </c>
      <c r="E2683" s="42">
        <f t="array" ref="E2683">index(systems,match($A2683,INDEX(systems,0,1),),4)</f>
        <v>105.711</v>
      </c>
      <c r="F2683" s="43" t="str">
        <f>IFERROR(__xludf.DUMMYFUNCTION("let(row, match($B2683&amp;if($C2683&lt;&gt;"""","" [""&amp;$C2683&amp;""]"",""""),index(nebulae,,2),0),join("","",iferror(round(index(nebulae,row,5)/2,3),1),iferror(round(index(nebulae,row,6)/2,3),1),0))"),"1,1,0")</f>
        <v>1,1,0</v>
      </c>
      <c r="G2683" s="44" t="s">
        <v>6804</v>
      </c>
      <c r="H2683" s="45">
        <f t="array" ref="H2683">let(systemId,match(A2683,index(systems,0,1),),refSystemId,match($H$1,index(systems,0,1),),x,index(systems,systemId,3),y,index(systems,systemId,4),refX,index(systems,refSystemId,3),refY,index(systems,refSystemId,4),round(sqrt((x-refX)^2+(y-refY)^2),3))</f>
        <v>318.335</v>
      </c>
      <c r="I2683" s="28" t="s">
        <v>408</v>
      </c>
      <c r="J2683" s="28" t="s">
        <v>408</v>
      </c>
      <c r="K2683" s="28" t="s">
        <v>408</v>
      </c>
      <c r="L2683" s="28" t="s">
        <v>408</v>
      </c>
      <c r="M2683" s="48" t="s">
        <v>408</v>
      </c>
      <c r="N2683" s="28" t="s">
        <v>408</v>
      </c>
      <c r="O2683" s="41"/>
      <c r="P2683" s="48" t="s">
        <v>449</v>
      </c>
      <c r="Q2683" s="48" t="s">
        <v>449</v>
      </c>
      <c r="R2683" s="48" t="s">
        <v>449</v>
      </c>
      <c r="S2683" s="48" t="s">
        <v>449</v>
      </c>
      <c r="T2683" s="48" t="s">
        <v>449</v>
      </c>
      <c r="U2683" s="48" t="s">
        <v>449</v>
      </c>
      <c r="V2683" s="48" t="s">
        <v>449</v>
      </c>
      <c r="W2683" s="48" t="s">
        <v>449</v>
      </c>
      <c r="X2683" s="48" t="s">
        <v>422</v>
      </c>
      <c r="Y2683" s="48" t="s">
        <v>422</v>
      </c>
      <c r="Z2683" s="48" t="s">
        <v>422</v>
      </c>
      <c r="AA2683" s="48" t="s">
        <v>422</v>
      </c>
      <c r="AB2683" s="48" t="s">
        <v>422</v>
      </c>
      <c r="AC2683" s="48" t="s">
        <v>422</v>
      </c>
      <c r="AD2683" s="48" t="s">
        <v>422</v>
      </c>
      <c r="AE2683" s="48" t="s">
        <v>422</v>
      </c>
      <c r="AF2683" s="48" t="s">
        <v>422</v>
      </c>
      <c r="AG2683" s="48" t="s">
        <v>422</v>
      </c>
      <c r="AH2683" s="48" t="s">
        <v>422</v>
      </c>
      <c r="AI2683" s="48" t="s">
        <v>422</v>
      </c>
      <c r="AJ2683" s="48" t="s">
        <v>422</v>
      </c>
      <c r="AK2683" s="48" t="s">
        <v>422</v>
      </c>
      <c r="AL2683" s="48" t="s">
        <v>422</v>
      </c>
      <c r="AM2683" s="48" t="s">
        <v>422</v>
      </c>
      <c r="AN2683" s="48" t="s">
        <v>422</v>
      </c>
      <c r="AO2683" s="48" t="s">
        <v>422</v>
      </c>
      <c r="AP2683" s="48" t="s">
        <v>422</v>
      </c>
      <c r="AQ2683" s="48" t="s">
        <v>422</v>
      </c>
      <c r="AR2683" s="48" t="s">
        <v>422</v>
      </c>
      <c r="AS2683" s="48" t="s">
        <v>422</v>
      </c>
      <c r="AT2683" s="48" t="s">
        <v>422</v>
      </c>
      <c r="AU2683" s="48" t="s">
        <v>422</v>
      </c>
      <c r="AV2683" s="48" t="s">
        <v>422</v>
      </c>
      <c r="AW2683" s="48" t="s">
        <v>422</v>
      </c>
      <c r="AX2683" s="48" t="s">
        <v>422</v>
      </c>
      <c r="AY2683" s="48" t="s">
        <v>422</v>
      </c>
      <c r="AZ2683" s="28" t="s">
        <v>422</v>
      </c>
    </row>
    <row r="2684" ht="15.75" customHeight="1">
      <c r="A2684" s="40">
        <v>2408.0</v>
      </c>
      <c r="B2684" s="28" t="s">
        <v>6805</v>
      </c>
      <c r="C2684" s="41"/>
      <c r="D2684" s="42">
        <f t="array" ref="D2684">index(systems,match($A2684,INDEX(systems,0,1),),3)</f>
        <v>-191.544</v>
      </c>
      <c r="E2684" s="42">
        <f t="array" ref="E2684">index(systems,match($A2684,INDEX(systems,0,1),),4)</f>
        <v>-70.907</v>
      </c>
      <c r="F2684" s="43" t="str">
        <f>IFERROR(__xludf.DUMMYFUNCTION("let(row, match($B2684&amp;if($C2684&lt;&gt;"""","" [""&amp;$C2684&amp;""]"",""""),index(nebulae,,2),0),join("","",iferror(round(index(nebulae,row,5)/2,3),1),iferror(round(index(nebulae,row,6)/2,3),1),0))"),"1,1,0")</f>
        <v>1,1,0</v>
      </c>
      <c r="G2684" s="44" t="s">
        <v>6806</v>
      </c>
      <c r="H2684" s="45">
        <f t="array" ref="H2684">let(systemId,match(A2684,index(systems,0,1),),refSystemId,match($H$1,index(systems,0,1),),x,index(systems,systemId,3),y,index(systems,systemId,4),refX,index(systems,refSystemId,3),refY,index(systems,refSystemId,4),round(sqrt((x-refX)^2+(y-refY)^2),3))</f>
        <v>204.247</v>
      </c>
      <c r="I2684" s="46" t="s">
        <v>418</v>
      </c>
      <c r="J2684" s="53"/>
      <c r="K2684" s="53"/>
      <c r="L2684" s="53"/>
      <c r="M2684" s="53"/>
      <c r="N2684" s="28" t="s">
        <v>560</v>
      </c>
      <c r="O2684" s="48" t="s">
        <v>560</v>
      </c>
      <c r="P2684" s="48" t="s">
        <v>560</v>
      </c>
      <c r="Q2684" s="48" t="s">
        <v>560</v>
      </c>
      <c r="R2684" s="48" t="s">
        <v>560</v>
      </c>
      <c r="S2684" s="48" t="s">
        <v>560</v>
      </c>
      <c r="T2684" s="48" t="s">
        <v>560</v>
      </c>
      <c r="U2684" s="48" t="s">
        <v>560</v>
      </c>
      <c r="V2684" s="48" t="s">
        <v>560</v>
      </c>
      <c r="W2684" s="48" t="s">
        <v>560</v>
      </c>
      <c r="X2684" s="48" t="s">
        <v>560</v>
      </c>
      <c r="Y2684" s="48" t="s">
        <v>560</v>
      </c>
      <c r="Z2684" s="48" t="s">
        <v>560</v>
      </c>
      <c r="AA2684" s="48" t="s">
        <v>560</v>
      </c>
      <c r="AB2684" s="48" t="s">
        <v>560</v>
      </c>
      <c r="AC2684" s="48" t="s">
        <v>560</v>
      </c>
      <c r="AD2684" s="48" t="s">
        <v>560</v>
      </c>
      <c r="AE2684" s="48" t="s">
        <v>560</v>
      </c>
      <c r="AF2684" s="48" t="s">
        <v>560</v>
      </c>
      <c r="AG2684" s="48" t="s">
        <v>560</v>
      </c>
      <c r="AH2684" s="48" t="s">
        <v>560</v>
      </c>
      <c r="AI2684" s="48" t="s">
        <v>560</v>
      </c>
      <c r="AJ2684" s="48" t="s">
        <v>560</v>
      </c>
      <c r="AK2684" s="48" t="s">
        <v>560</v>
      </c>
      <c r="AL2684" s="48" t="s">
        <v>560</v>
      </c>
      <c r="AM2684" s="48" t="s">
        <v>560</v>
      </c>
      <c r="AN2684" s="48" t="s">
        <v>560</v>
      </c>
      <c r="AO2684" s="48" t="s">
        <v>560</v>
      </c>
      <c r="AP2684" s="48" t="s">
        <v>560</v>
      </c>
      <c r="AQ2684" s="48" t="s">
        <v>560</v>
      </c>
      <c r="AR2684" s="48" t="s">
        <v>560</v>
      </c>
      <c r="AS2684" s="48" t="s">
        <v>418</v>
      </c>
      <c r="AT2684" s="48" t="s">
        <v>418</v>
      </c>
      <c r="AU2684" s="48" t="s">
        <v>418</v>
      </c>
      <c r="AV2684" s="48" t="s">
        <v>418</v>
      </c>
      <c r="AW2684" s="48" t="s">
        <v>418</v>
      </c>
      <c r="AX2684" s="48" t="s">
        <v>605</v>
      </c>
      <c r="AY2684" s="48" t="s">
        <v>605</v>
      </c>
      <c r="AZ2684" s="28" t="s">
        <v>605</v>
      </c>
    </row>
    <row r="2685" ht="15.75" customHeight="1">
      <c r="A2685" s="40">
        <v>2409.0</v>
      </c>
      <c r="B2685" s="28" t="s">
        <v>6807</v>
      </c>
      <c r="C2685" s="41"/>
      <c r="D2685" s="42">
        <f t="array" ref="D2685">index(systems,match($A2685,INDEX(systems,0,1),),3)</f>
        <v>524.213</v>
      </c>
      <c r="E2685" s="42">
        <f t="array" ref="E2685">index(systems,match($A2685,INDEX(systems,0,1),),4)</f>
        <v>53.723</v>
      </c>
      <c r="F2685" s="43" t="str">
        <f>IFERROR(__xludf.DUMMYFUNCTION("let(row, match($B2685&amp;if($C2685&lt;&gt;"""","" [""&amp;$C2685&amp;""]"",""""),index(nebulae,,2),0),join("","",iferror(round(index(nebulae,row,5)/2,3),1),iferror(round(index(nebulae,row,6)/2,3),1),0))"),"1,1,0")</f>
        <v>1,1,0</v>
      </c>
      <c r="G2685" s="44" t="s">
        <v>6808</v>
      </c>
      <c r="H2685" s="45">
        <f t="array" ref="H2685">let(systemId,match(A2685,index(systems,0,1),),refSystemId,match($H$1,index(systems,0,1),),x,index(systems,systemId,3),y,index(systems,systemId,4),refX,index(systems,refSystemId,3),refY,index(systems,refSystemId,4),round(sqrt((x-refX)^2+(y-refY)^2),3))</f>
        <v>526.959</v>
      </c>
      <c r="I2685" s="54"/>
      <c r="J2685" s="54"/>
      <c r="K2685" s="54"/>
      <c r="L2685" s="54"/>
      <c r="M2685" s="54"/>
      <c r="N2685" s="49" t="s">
        <v>442</v>
      </c>
      <c r="O2685" s="52" t="s">
        <v>442</v>
      </c>
      <c r="P2685" s="52" t="s">
        <v>442</v>
      </c>
      <c r="Q2685" s="52" t="s">
        <v>442</v>
      </c>
      <c r="R2685" s="52" t="s">
        <v>442</v>
      </c>
      <c r="S2685" s="48" t="s">
        <v>442</v>
      </c>
      <c r="T2685" s="52" t="s">
        <v>442</v>
      </c>
      <c r="U2685" s="52" t="s">
        <v>443</v>
      </c>
      <c r="V2685" s="52" t="s">
        <v>443</v>
      </c>
      <c r="W2685" s="52" t="s">
        <v>443</v>
      </c>
      <c r="X2685" s="52" t="s">
        <v>443</v>
      </c>
      <c r="Y2685" s="52" t="s">
        <v>444</v>
      </c>
      <c r="Z2685" s="52" t="s">
        <v>444</v>
      </c>
      <c r="AA2685" s="52" t="s">
        <v>445</v>
      </c>
      <c r="AB2685" s="52" t="s">
        <v>445</v>
      </c>
      <c r="AC2685" s="52" t="s">
        <v>445</v>
      </c>
      <c r="AD2685" s="52" t="s">
        <v>445</v>
      </c>
      <c r="AE2685" s="52" t="s">
        <v>445</v>
      </c>
      <c r="AF2685" s="52" t="s">
        <v>445</v>
      </c>
      <c r="AG2685" s="52" t="s">
        <v>445</v>
      </c>
      <c r="AH2685" s="52" t="s">
        <v>445</v>
      </c>
      <c r="AI2685" s="52" t="s">
        <v>445</v>
      </c>
      <c r="AJ2685" s="52" t="s">
        <v>445</v>
      </c>
      <c r="AK2685" s="52" t="s">
        <v>445</v>
      </c>
      <c r="AL2685" s="52" t="s">
        <v>445</v>
      </c>
      <c r="AM2685" s="52" t="s">
        <v>445</v>
      </c>
      <c r="AN2685" s="52" t="s">
        <v>445</v>
      </c>
      <c r="AO2685" s="52" t="s">
        <v>444</v>
      </c>
      <c r="AP2685" s="52" t="s">
        <v>444</v>
      </c>
      <c r="AQ2685" s="52" t="s">
        <v>444</v>
      </c>
      <c r="AR2685" s="52" t="s">
        <v>446</v>
      </c>
      <c r="AS2685" s="52" t="s">
        <v>446</v>
      </c>
      <c r="AT2685" s="52" t="s">
        <v>446</v>
      </c>
      <c r="AU2685" s="52" t="s">
        <v>446</v>
      </c>
      <c r="AV2685" s="52" t="s">
        <v>446</v>
      </c>
      <c r="AW2685" s="52" t="s">
        <v>446</v>
      </c>
      <c r="AX2685" s="48" t="s">
        <v>777</v>
      </c>
      <c r="AY2685" s="48" t="s">
        <v>777</v>
      </c>
      <c r="AZ2685" s="28" t="s">
        <v>777</v>
      </c>
    </row>
    <row r="2686" ht="15.75" customHeight="1">
      <c r="A2686" s="40">
        <v>2410.0</v>
      </c>
      <c r="B2686" s="28" t="s">
        <v>6809</v>
      </c>
      <c r="C2686" s="41"/>
      <c r="D2686" s="42">
        <f t="array" ref="D2686">index(systems,match($A2686,INDEX(systems,0,1),),3)</f>
        <v>63.834</v>
      </c>
      <c r="E2686" s="42">
        <f t="array" ref="E2686">index(systems,match($A2686,INDEX(systems,0,1),),4)</f>
        <v>248.625</v>
      </c>
      <c r="F2686" s="43" t="str">
        <f>IFERROR(__xludf.DUMMYFUNCTION("let(row, match($B2686&amp;if($C2686&lt;&gt;"""","" [""&amp;$C2686&amp;""]"",""""),index(nebulae,,2),0),join("","",iferror(round(index(nebulae,row,5)/2,3),1),iferror(round(index(nebulae,row,6)/2,3),1),0))"),"1,1,0")</f>
        <v>1,1,0</v>
      </c>
      <c r="G2686" s="44" t="s">
        <v>6810</v>
      </c>
      <c r="H2686" s="45">
        <f t="array" ref="H2686">let(systemId,match(A2686,index(systems,0,1),),refSystemId,match($H$1,index(systems,0,1),),x,index(systems,systemId,3),y,index(systems,systemId,4),refX,index(systems,refSystemId,3),refY,index(systems,refSystemId,4),round(sqrt((x-refX)^2+(y-refY)^2),3))</f>
        <v>256.689</v>
      </c>
      <c r="I2686" s="46" t="s">
        <v>408</v>
      </c>
      <c r="J2686" s="46" t="s">
        <v>408</v>
      </c>
      <c r="K2686" s="46" t="s">
        <v>408</v>
      </c>
      <c r="L2686" s="47" t="s">
        <v>408</v>
      </c>
      <c r="M2686" s="47" t="s">
        <v>408</v>
      </c>
      <c r="N2686" s="28" t="s">
        <v>408</v>
      </c>
      <c r="O2686" s="41"/>
      <c r="P2686" s="48" t="s">
        <v>910</v>
      </c>
      <c r="Q2686" s="48" t="s">
        <v>910</v>
      </c>
      <c r="R2686" s="48" t="s">
        <v>910</v>
      </c>
      <c r="S2686" s="48" t="s">
        <v>910</v>
      </c>
      <c r="T2686" s="48" t="s">
        <v>910</v>
      </c>
      <c r="U2686" s="48" t="s">
        <v>910</v>
      </c>
      <c r="V2686" s="48" t="s">
        <v>910</v>
      </c>
      <c r="W2686" s="48" t="s">
        <v>910</v>
      </c>
      <c r="X2686" s="48" t="s">
        <v>910</v>
      </c>
      <c r="Y2686" s="48" t="s">
        <v>2102</v>
      </c>
      <c r="Z2686" s="48" t="s">
        <v>2102</v>
      </c>
      <c r="AA2686" s="48" t="s">
        <v>1204</v>
      </c>
      <c r="AB2686" s="48" t="s">
        <v>1204</v>
      </c>
      <c r="AC2686" s="48" t="s">
        <v>1204</v>
      </c>
      <c r="AD2686" s="48" t="s">
        <v>1204</v>
      </c>
      <c r="AE2686" s="48" t="s">
        <v>1204</v>
      </c>
      <c r="AF2686" s="48" t="s">
        <v>1204</v>
      </c>
      <c r="AG2686" s="48" t="s">
        <v>913</v>
      </c>
      <c r="AH2686" s="48" t="s">
        <v>913</v>
      </c>
      <c r="AI2686" s="48" t="s">
        <v>913</v>
      </c>
      <c r="AJ2686" s="48" t="s">
        <v>913</v>
      </c>
      <c r="AK2686" s="48" t="s">
        <v>913</v>
      </c>
      <c r="AL2686" s="48" t="s">
        <v>913</v>
      </c>
      <c r="AM2686" s="48" t="s">
        <v>913</v>
      </c>
      <c r="AN2686" s="48" t="s">
        <v>697</v>
      </c>
      <c r="AO2686" s="48" t="s">
        <v>697</v>
      </c>
      <c r="AP2686" s="48" t="s">
        <v>697</v>
      </c>
      <c r="AQ2686" s="48" t="s">
        <v>697</v>
      </c>
      <c r="AR2686" s="48" t="s">
        <v>697</v>
      </c>
      <c r="AS2686" s="48" t="s">
        <v>697</v>
      </c>
      <c r="AT2686" s="48" t="s">
        <v>697</v>
      </c>
      <c r="AU2686" s="48" t="s">
        <v>697</v>
      </c>
      <c r="AV2686" s="48" t="s">
        <v>531</v>
      </c>
      <c r="AW2686" s="48" t="s">
        <v>531</v>
      </c>
      <c r="AX2686" s="48" t="s">
        <v>531</v>
      </c>
      <c r="AY2686" s="48" t="s">
        <v>531</v>
      </c>
      <c r="AZ2686" s="28" t="s">
        <v>531</v>
      </c>
    </row>
    <row r="2687" ht="15.75" customHeight="1">
      <c r="A2687" s="40">
        <v>2411.0</v>
      </c>
      <c r="B2687" s="28" t="s">
        <v>6811</v>
      </c>
      <c r="C2687" s="28" t="s">
        <v>6812</v>
      </c>
      <c r="D2687" s="42">
        <f t="array" ref="D2687">index(systems,match($A2687,INDEX(systems,0,1),),3)</f>
        <v>266.755</v>
      </c>
      <c r="E2687" s="42">
        <f t="array" ref="E2687">index(systems,match($A2687,INDEX(systems,0,1),),4)</f>
        <v>-404.334</v>
      </c>
      <c r="F2687" s="43" t="str">
        <f>IFERROR(__xludf.DUMMYFUNCTION("let(row, match($B2687&amp;if($C2687&lt;&gt;"""","" [""&amp;$C2687&amp;""]"",""""),index(nebulae,,2),0),join("","",iferror(round(index(nebulae,row,5)/2,3),1),iferror(round(index(nebulae,row,6)/2,3),1),0))"),"1,1,0")</f>
        <v>1,1,0</v>
      </c>
      <c r="G2687" s="44" t="s">
        <v>6813</v>
      </c>
      <c r="H2687" s="45">
        <f t="array" ref="H2687">let(systemId,match(A2687,index(systems,0,1),),refSystemId,match($H$1,index(systems,0,1),),x,index(systems,systemId,3),y,index(systems,systemId,4),refX,index(systems,refSystemId,3),refY,index(systems,refSystemId,4),round(sqrt((x-refX)^2+(y-refY)^2),3))</f>
        <v>484.401</v>
      </c>
      <c r="I2687" s="41"/>
      <c r="J2687" s="41"/>
      <c r="K2687" s="41"/>
      <c r="L2687" s="41"/>
      <c r="M2687" s="41"/>
      <c r="N2687" s="70" t="s">
        <v>953</v>
      </c>
      <c r="O2687" s="48" t="s">
        <v>953</v>
      </c>
      <c r="P2687" s="48" t="s">
        <v>954</v>
      </c>
      <c r="Q2687" s="48" t="s">
        <v>954</v>
      </c>
      <c r="R2687" s="48" t="s">
        <v>954</v>
      </c>
      <c r="S2687" s="48" t="s">
        <v>954</v>
      </c>
      <c r="T2687" s="48" t="s">
        <v>954</v>
      </c>
      <c r="U2687" s="48" t="s">
        <v>954</v>
      </c>
      <c r="V2687" s="48" t="s">
        <v>954</v>
      </c>
      <c r="W2687" s="48" t="s">
        <v>954</v>
      </c>
      <c r="X2687" s="48" t="s">
        <v>954</v>
      </c>
      <c r="Y2687" s="48" t="s">
        <v>954</v>
      </c>
      <c r="Z2687" s="48" t="s">
        <v>954</v>
      </c>
      <c r="AA2687" s="48" t="s">
        <v>954</v>
      </c>
      <c r="AB2687" s="48" t="s">
        <v>954</v>
      </c>
      <c r="AC2687" s="48" t="s">
        <v>954</v>
      </c>
      <c r="AD2687" s="48" t="s">
        <v>954</v>
      </c>
      <c r="AE2687" s="48" t="s">
        <v>954</v>
      </c>
      <c r="AF2687" s="48" t="s">
        <v>954</v>
      </c>
      <c r="AG2687" s="48" t="s">
        <v>954</v>
      </c>
      <c r="AH2687" s="48" t="s">
        <v>954</v>
      </c>
      <c r="AI2687" s="48" t="s">
        <v>954</v>
      </c>
      <c r="AJ2687" s="48" t="s">
        <v>954</v>
      </c>
      <c r="AK2687" s="48" t="s">
        <v>954</v>
      </c>
      <c r="AL2687" s="48" t="s">
        <v>954</v>
      </c>
      <c r="AM2687" s="48" t="s">
        <v>954</v>
      </c>
      <c r="AN2687" s="48" t="s">
        <v>954</v>
      </c>
      <c r="AO2687" s="48" t="s">
        <v>954</v>
      </c>
      <c r="AP2687" s="48" t="s">
        <v>954</v>
      </c>
      <c r="AQ2687" s="48" t="s">
        <v>953</v>
      </c>
      <c r="AR2687" s="48" t="s">
        <v>953</v>
      </c>
      <c r="AS2687" s="48" t="s">
        <v>953</v>
      </c>
      <c r="AT2687" s="48" t="s">
        <v>953</v>
      </c>
      <c r="AU2687" s="48" t="s">
        <v>953</v>
      </c>
      <c r="AV2687" s="48" t="s">
        <v>418</v>
      </c>
      <c r="AW2687" s="48" t="s">
        <v>418</v>
      </c>
      <c r="AX2687" s="48" t="s">
        <v>418</v>
      </c>
      <c r="AY2687" s="48" t="s">
        <v>418</v>
      </c>
      <c r="AZ2687" s="51" t="s">
        <v>418</v>
      </c>
    </row>
    <row r="2688" ht="15.75" customHeight="1">
      <c r="A2688" s="40">
        <v>2412.0</v>
      </c>
      <c r="B2688" s="28" t="s">
        <v>6814</v>
      </c>
      <c r="C2688" s="28" t="s">
        <v>560</v>
      </c>
      <c r="D2688" s="42">
        <f t="array" ref="D2688">index(systems,match($A2688,INDEX(systems,0,1),),3)</f>
        <v>-341.976</v>
      </c>
      <c r="E2688" s="42">
        <f t="array" ref="E2688">index(systems,match($A2688,INDEX(systems,0,1),),4)</f>
        <v>-294.981</v>
      </c>
      <c r="F2688" s="43" t="str">
        <f>IFERROR(__xludf.DUMMYFUNCTION("let(row, match($B2688&amp;if($C2688&lt;&gt;"""","" [""&amp;$C2688&amp;""]"",""""),index(nebulae,,2),0),join("","",iferror(round(index(nebulae,row,5)/2,3),1),iferror(round(index(nebulae,row,6)/2,3),1),0))"),"1,1,0")</f>
        <v>1,1,0</v>
      </c>
      <c r="G2688" s="44" t="s">
        <v>6815</v>
      </c>
      <c r="H2688" s="45">
        <f t="array" ref="H2688">let(systemId,match(A2688,index(systems,0,1),),refSystemId,match($H$1,index(systems,0,1),),x,index(systems,systemId,3),y,index(systems,systemId,4),refX,index(systems,refSystemId,3),refY,index(systems,refSystemId,4),round(sqrt((x-refX)^2+(y-refY)^2),3))</f>
        <v>451.621</v>
      </c>
      <c r="I2688" s="46" t="s">
        <v>408</v>
      </c>
      <c r="J2688" s="46" t="s">
        <v>408</v>
      </c>
      <c r="K2688" s="46" t="s">
        <v>408</v>
      </c>
      <c r="L2688" s="46" t="s">
        <v>408</v>
      </c>
      <c r="M2688" s="28" t="s">
        <v>408</v>
      </c>
      <c r="N2688" s="28" t="s">
        <v>408</v>
      </c>
      <c r="O2688" s="41"/>
      <c r="P2688" s="48" t="s">
        <v>1281</v>
      </c>
      <c r="Q2688" s="48" t="s">
        <v>1281</v>
      </c>
      <c r="R2688" s="48" t="s">
        <v>1281</v>
      </c>
      <c r="S2688" s="48" t="s">
        <v>1281</v>
      </c>
      <c r="T2688" s="48" t="s">
        <v>1281</v>
      </c>
      <c r="U2688" s="48" t="s">
        <v>1281</v>
      </c>
      <c r="V2688" s="48" t="s">
        <v>1281</v>
      </c>
      <c r="W2688" s="48" t="s">
        <v>1281</v>
      </c>
      <c r="X2688" s="48" t="s">
        <v>1281</v>
      </c>
      <c r="Y2688" s="48" t="s">
        <v>422</v>
      </c>
      <c r="Z2688" s="48" t="s">
        <v>422</v>
      </c>
      <c r="AA2688" s="48" t="s">
        <v>422</v>
      </c>
      <c r="AB2688" s="48" t="s">
        <v>422</v>
      </c>
      <c r="AC2688" s="48" t="s">
        <v>422</v>
      </c>
      <c r="AD2688" s="48" t="s">
        <v>422</v>
      </c>
      <c r="AE2688" s="48" t="s">
        <v>422</v>
      </c>
      <c r="AF2688" s="48" t="s">
        <v>422</v>
      </c>
      <c r="AG2688" s="48" t="s">
        <v>422</v>
      </c>
      <c r="AH2688" s="48" t="s">
        <v>422</v>
      </c>
      <c r="AI2688" s="48" t="s">
        <v>422</v>
      </c>
      <c r="AJ2688" s="48" t="s">
        <v>422</v>
      </c>
      <c r="AK2688" s="48" t="s">
        <v>422</v>
      </c>
      <c r="AL2688" s="48" t="s">
        <v>422</v>
      </c>
      <c r="AM2688" s="48" t="s">
        <v>422</v>
      </c>
      <c r="AN2688" s="48" t="s">
        <v>422</v>
      </c>
      <c r="AO2688" s="48" t="s">
        <v>422</v>
      </c>
      <c r="AP2688" s="48" t="s">
        <v>422</v>
      </c>
      <c r="AQ2688" s="48" t="s">
        <v>422</v>
      </c>
      <c r="AR2688" s="48" t="s">
        <v>422</v>
      </c>
      <c r="AS2688" s="48" t="s">
        <v>422</v>
      </c>
      <c r="AT2688" s="48" t="s">
        <v>422</v>
      </c>
      <c r="AU2688" s="48" t="s">
        <v>422</v>
      </c>
      <c r="AV2688" s="48" t="s">
        <v>422</v>
      </c>
      <c r="AW2688" s="48" t="s">
        <v>422</v>
      </c>
      <c r="AX2688" s="48" t="s">
        <v>422</v>
      </c>
      <c r="AY2688" s="48" t="s">
        <v>422</v>
      </c>
      <c r="AZ2688" s="28" t="s">
        <v>422</v>
      </c>
    </row>
    <row r="2689" ht="15.75" customHeight="1">
      <c r="A2689" s="40">
        <v>3004.0</v>
      </c>
      <c r="B2689" s="28" t="s">
        <v>6814</v>
      </c>
      <c r="C2689" s="28" t="s">
        <v>1824</v>
      </c>
      <c r="D2689" s="42">
        <f t="array" ref="D2689">index(systems,match($A2689,INDEX(systems,0,1),),3)</f>
        <v>-806.973</v>
      </c>
      <c r="E2689" s="42">
        <f t="array" ref="E2689">index(systems,match($A2689,INDEX(systems,0,1),),4)</f>
        <v>951.612</v>
      </c>
      <c r="F2689" s="43" t="str">
        <f>IFERROR(__xludf.DUMMYFUNCTION("let(row, match($B2689&amp;if($C2689&lt;&gt;"""","" [""&amp;$C2689&amp;""]"",""""),index(nebulae,,2),0),join("","",iferror(round(index(nebulae,row,5)/2,3),1),iferror(round(index(nebulae,row,6)/2,3),1),0))"),"1,1,0")</f>
        <v>1,1,0</v>
      </c>
      <c r="G2689" s="44" t="s">
        <v>6816</v>
      </c>
      <c r="H2689" s="45">
        <f t="array" ref="H2689">let(systemId,match(A2689,index(systems,0,1),),refSystemId,match($H$1,index(systems,0,1),),x,index(systems,systemId,3),y,index(systems,systemId,4),refX,index(systems,refSystemId,3),refY,index(systems,refSystemId,4),round(sqrt((x-refX)^2+(y-refY)^2),3))</f>
        <v>1247.706</v>
      </c>
      <c r="I2689" s="55"/>
      <c r="J2689" s="55"/>
      <c r="K2689" s="55"/>
      <c r="L2689" s="55"/>
      <c r="M2689" s="55"/>
      <c r="N2689" s="55"/>
      <c r="O2689" s="55"/>
      <c r="P2689" s="56" t="s">
        <v>408</v>
      </c>
      <c r="Q2689" s="56" t="s">
        <v>408</v>
      </c>
      <c r="R2689" s="56" t="s">
        <v>408</v>
      </c>
      <c r="S2689" s="56" t="s">
        <v>408</v>
      </c>
      <c r="T2689" s="56" t="s">
        <v>408</v>
      </c>
      <c r="U2689" s="56" t="s">
        <v>408</v>
      </c>
      <c r="V2689" s="56" t="s">
        <v>408</v>
      </c>
      <c r="W2689" s="56" t="s">
        <v>408</v>
      </c>
      <c r="X2689" s="56" t="s">
        <v>408</v>
      </c>
      <c r="Y2689" s="56" t="s">
        <v>5547</v>
      </c>
      <c r="Z2689" s="56" t="s">
        <v>5547</v>
      </c>
      <c r="AA2689" s="56" t="s">
        <v>5547</v>
      </c>
      <c r="AB2689" s="56" t="s">
        <v>5547</v>
      </c>
      <c r="AC2689" s="56" t="s">
        <v>5547</v>
      </c>
      <c r="AD2689" s="56" t="s">
        <v>5547</v>
      </c>
      <c r="AE2689" s="56" t="s">
        <v>5547</v>
      </c>
      <c r="AF2689" s="56" t="s">
        <v>5547</v>
      </c>
      <c r="AG2689" s="56" t="s">
        <v>5547</v>
      </c>
      <c r="AH2689" s="56" t="s">
        <v>5547</v>
      </c>
      <c r="AI2689" s="56" t="s">
        <v>5547</v>
      </c>
      <c r="AJ2689" s="56" t="s">
        <v>5547</v>
      </c>
      <c r="AK2689" s="56" t="s">
        <v>5547</v>
      </c>
      <c r="AL2689" s="56" t="s">
        <v>5547</v>
      </c>
      <c r="AM2689" s="56" t="s">
        <v>5547</v>
      </c>
      <c r="AN2689" s="56" t="s">
        <v>5547</v>
      </c>
      <c r="AO2689" s="56" t="s">
        <v>5547</v>
      </c>
      <c r="AP2689" s="56" t="s">
        <v>5547</v>
      </c>
      <c r="AQ2689" s="56" t="s">
        <v>5547</v>
      </c>
      <c r="AR2689" s="56" t="s">
        <v>5547</v>
      </c>
      <c r="AS2689" s="56" t="s">
        <v>5547</v>
      </c>
      <c r="AT2689" s="56" t="s">
        <v>5547</v>
      </c>
      <c r="AU2689" s="56" t="s">
        <v>5547</v>
      </c>
      <c r="AV2689" s="56" t="s">
        <v>5547</v>
      </c>
      <c r="AW2689" s="51" t="s">
        <v>5547</v>
      </c>
      <c r="AX2689" s="56" t="s">
        <v>1083</v>
      </c>
      <c r="AY2689" s="56" t="s">
        <v>1083</v>
      </c>
      <c r="AZ2689" s="56" t="s">
        <v>1083</v>
      </c>
    </row>
    <row r="2690" ht="15.75" customHeight="1">
      <c r="A2690" s="40">
        <v>2413.0</v>
      </c>
      <c r="B2690" s="28" t="s">
        <v>6817</v>
      </c>
      <c r="C2690" s="41"/>
      <c r="D2690" s="42">
        <f t="array" ref="D2690">index(systems,match($A2690,INDEX(systems,0,1),),3)</f>
        <v>-119.184</v>
      </c>
      <c r="E2690" s="42">
        <f t="array" ref="E2690">index(systems,match($A2690,INDEX(systems,0,1),),4)</f>
        <v>-51.936</v>
      </c>
      <c r="F2690" s="43" t="str">
        <f>IFERROR(__xludf.DUMMYFUNCTION("let(row, match($B2690&amp;if($C2690&lt;&gt;"""","" [""&amp;$C2690&amp;""]"",""""),index(nebulae,,2),0),join("","",iferror(round(index(nebulae,row,5)/2,3),1),iferror(round(index(nebulae,row,6)/2,3),1),0))"),"1,1,0")</f>
        <v>1,1,0</v>
      </c>
      <c r="G2690" s="44" t="s">
        <v>6818</v>
      </c>
      <c r="H2690" s="45">
        <f t="array" ref="H2690">let(systemId,match(A2690,index(systems,0,1),),refSystemId,match($H$1,index(systems,0,1),),x,index(systems,systemId,3),y,index(systems,systemId,4),refX,index(systems,refSystemId,3),refY,index(systems,refSystemId,4),round(sqrt((x-refX)^2+(y-refY)^2),3))</f>
        <v>130.008</v>
      </c>
      <c r="I2690" s="46" t="s">
        <v>6819</v>
      </c>
      <c r="J2690" s="47" t="s">
        <v>6820</v>
      </c>
      <c r="K2690" s="47" t="s">
        <v>6820</v>
      </c>
      <c r="L2690" s="47" t="s">
        <v>6820</v>
      </c>
      <c r="M2690" s="46" t="s">
        <v>6820</v>
      </c>
      <c r="N2690" s="28" t="s">
        <v>6820</v>
      </c>
      <c r="O2690" s="48" t="s">
        <v>6820</v>
      </c>
      <c r="P2690" s="48" t="s">
        <v>6820</v>
      </c>
      <c r="Q2690" s="48" t="s">
        <v>6820</v>
      </c>
      <c r="R2690" s="48" t="s">
        <v>6820</v>
      </c>
      <c r="S2690" s="48" t="s">
        <v>6820</v>
      </c>
      <c r="T2690" s="48" t="s">
        <v>6820</v>
      </c>
      <c r="U2690" s="48" t="s">
        <v>6820</v>
      </c>
      <c r="V2690" s="48" t="s">
        <v>6820</v>
      </c>
      <c r="W2690" s="48" t="s">
        <v>6821</v>
      </c>
      <c r="X2690" s="48" t="s">
        <v>602</v>
      </c>
      <c r="Y2690" s="48" t="s">
        <v>6822</v>
      </c>
      <c r="Z2690" s="48" t="s">
        <v>6822</v>
      </c>
      <c r="AA2690" s="48" t="s">
        <v>6822</v>
      </c>
      <c r="AB2690" s="48" t="s">
        <v>6822</v>
      </c>
      <c r="AC2690" s="48" t="s">
        <v>6822</v>
      </c>
      <c r="AD2690" s="48" t="s">
        <v>6822</v>
      </c>
      <c r="AE2690" s="48" t="s">
        <v>6822</v>
      </c>
      <c r="AF2690" s="48" t="s">
        <v>6822</v>
      </c>
      <c r="AG2690" s="48" t="s">
        <v>6822</v>
      </c>
      <c r="AH2690" s="48" t="s">
        <v>6822</v>
      </c>
      <c r="AI2690" s="48" t="s">
        <v>6822</v>
      </c>
      <c r="AJ2690" s="48" t="s">
        <v>6822</v>
      </c>
      <c r="AK2690" s="48" t="s">
        <v>6822</v>
      </c>
      <c r="AL2690" s="48" t="s">
        <v>6822</v>
      </c>
      <c r="AM2690" s="48" t="s">
        <v>6822</v>
      </c>
      <c r="AN2690" s="48" t="s">
        <v>6822</v>
      </c>
      <c r="AO2690" s="48" t="s">
        <v>6822</v>
      </c>
      <c r="AP2690" s="48" t="s">
        <v>6822</v>
      </c>
      <c r="AQ2690" s="48" t="s">
        <v>516</v>
      </c>
      <c r="AR2690" s="48" t="s">
        <v>517</v>
      </c>
      <c r="AS2690" s="52" t="s">
        <v>746</v>
      </c>
      <c r="AT2690" s="48" t="s">
        <v>428</v>
      </c>
      <c r="AU2690" s="48" t="s">
        <v>428</v>
      </c>
      <c r="AV2690" s="52" t="s">
        <v>428</v>
      </c>
      <c r="AW2690" s="48" t="s">
        <v>418</v>
      </c>
      <c r="AX2690" s="48" t="s">
        <v>605</v>
      </c>
      <c r="AY2690" s="48" t="s">
        <v>605</v>
      </c>
      <c r="AZ2690" s="51" t="s">
        <v>6823</v>
      </c>
    </row>
    <row r="2691" ht="15.75" customHeight="1">
      <c r="A2691" s="40">
        <v>2414.0</v>
      </c>
      <c r="B2691" s="28" t="s">
        <v>6824</v>
      </c>
      <c r="C2691" s="41"/>
      <c r="D2691" s="42">
        <f t="array" ref="D2691">index(systems,match($A2691,INDEX(systems,0,1),),3)</f>
        <v>-424.175</v>
      </c>
      <c r="E2691" s="42">
        <f t="array" ref="E2691">index(systems,match($A2691,INDEX(systems,0,1),),4)</f>
        <v>179.243</v>
      </c>
      <c r="F2691" s="43" t="str">
        <f>IFERROR(__xludf.DUMMYFUNCTION("let(row, match($B2691&amp;if($C2691&lt;&gt;"""","" [""&amp;$C2691&amp;""]"",""""),index(nebulae,,2),0),join("","",iferror(round(index(nebulae,row,5)/2,3),1),iferror(round(index(nebulae,row,6)/2,3),1),0))"),"1,1,0")</f>
        <v>1,1,0</v>
      </c>
      <c r="G2691" s="44" t="s">
        <v>6825</v>
      </c>
      <c r="H2691" s="45">
        <f t="array" ref="H2691">let(systemId,match(A2691,index(systems,0,1),),refSystemId,match($H$1,index(systems,0,1),),x,index(systems,systemId,3),y,index(systems,systemId,4),refX,index(systems,refSystemId,3),refY,index(systems,refSystemId,4),round(sqrt((x-refX)^2+(y-refY)^2),3))</f>
        <v>460.492</v>
      </c>
      <c r="I2691" s="53"/>
      <c r="J2691" s="53"/>
      <c r="K2691" s="53"/>
      <c r="L2691" s="53"/>
      <c r="M2691" s="53"/>
      <c r="N2691" s="28" t="s">
        <v>461</v>
      </c>
      <c r="O2691" s="48" t="s">
        <v>461</v>
      </c>
      <c r="P2691" s="48" t="s">
        <v>461</v>
      </c>
      <c r="Q2691" s="48" t="s">
        <v>461</v>
      </c>
      <c r="R2691" s="48" t="s">
        <v>461</v>
      </c>
      <c r="S2691" s="48" t="s">
        <v>449</v>
      </c>
      <c r="T2691" s="48" t="s">
        <v>449</v>
      </c>
      <c r="U2691" s="48" t="s">
        <v>449</v>
      </c>
      <c r="V2691" s="48" t="s">
        <v>449</v>
      </c>
      <c r="W2691" s="48" t="s">
        <v>449</v>
      </c>
      <c r="X2691" s="48" t="s">
        <v>449</v>
      </c>
      <c r="Y2691" s="48" t="s">
        <v>422</v>
      </c>
      <c r="Z2691" s="48" t="s">
        <v>422</v>
      </c>
      <c r="AA2691" s="48" t="s">
        <v>422</v>
      </c>
      <c r="AB2691" s="48" t="s">
        <v>422</v>
      </c>
      <c r="AC2691" s="48" t="s">
        <v>422</v>
      </c>
      <c r="AD2691" s="48" t="s">
        <v>422</v>
      </c>
      <c r="AE2691" s="48" t="s">
        <v>422</v>
      </c>
      <c r="AF2691" s="48" t="s">
        <v>422</v>
      </c>
      <c r="AG2691" s="48" t="s">
        <v>422</v>
      </c>
      <c r="AH2691" s="48" t="s">
        <v>422</v>
      </c>
      <c r="AI2691" s="48" t="s">
        <v>422</v>
      </c>
      <c r="AJ2691" s="48" t="s">
        <v>422</v>
      </c>
      <c r="AK2691" s="48" t="s">
        <v>422</v>
      </c>
      <c r="AL2691" s="48" t="s">
        <v>422</v>
      </c>
      <c r="AM2691" s="48" t="s">
        <v>422</v>
      </c>
      <c r="AN2691" s="48" t="s">
        <v>422</v>
      </c>
      <c r="AO2691" s="48" t="s">
        <v>422</v>
      </c>
      <c r="AP2691" s="48" t="s">
        <v>422</v>
      </c>
      <c r="AQ2691" s="48" t="s">
        <v>422</v>
      </c>
      <c r="AR2691" s="48" t="s">
        <v>422</v>
      </c>
      <c r="AS2691" s="48" t="s">
        <v>422</v>
      </c>
      <c r="AT2691" s="48" t="s">
        <v>422</v>
      </c>
      <c r="AU2691" s="48" t="s">
        <v>422</v>
      </c>
      <c r="AV2691" s="48" t="s">
        <v>422</v>
      </c>
      <c r="AW2691" s="48" t="s">
        <v>422</v>
      </c>
      <c r="AX2691" s="48" t="s">
        <v>422</v>
      </c>
      <c r="AY2691" s="48" t="s">
        <v>422</v>
      </c>
      <c r="AZ2691" s="28" t="s">
        <v>422</v>
      </c>
    </row>
    <row r="2692" ht="15.75" customHeight="1">
      <c r="A2692" s="40">
        <v>2415.0</v>
      </c>
      <c r="B2692" s="28" t="s">
        <v>6826</v>
      </c>
      <c r="C2692" s="41"/>
      <c r="D2692" s="42">
        <f t="array" ref="D2692">index(systems,match($A2692,INDEX(systems,0,1),),3)</f>
        <v>187.313</v>
      </c>
      <c r="E2692" s="42">
        <f t="array" ref="E2692">index(systems,match($A2692,INDEX(systems,0,1),),4)</f>
        <v>-168.296</v>
      </c>
      <c r="F2692" s="43" t="str">
        <f>IFERROR(__xludf.DUMMYFUNCTION("let(row, match($B2692&amp;if($C2692&lt;&gt;"""","" [""&amp;$C2692&amp;""]"",""""),index(nebulae,,2),0),join("","",iferror(round(index(nebulae,row,5)/2,3),1),iferror(round(index(nebulae,row,6)/2,3),1),0))"),"1,1,0")</f>
        <v>1,1,0</v>
      </c>
      <c r="G2692" s="44" t="s">
        <v>6827</v>
      </c>
      <c r="H2692" s="45">
        <f t="array" ref="H2692">let(systemId,match(A2692,index(systems,0,1),),refSystemId,match($H$1,index(systems,0,1),),x,index(systems,systemId,3),y,index(systems,systemId,4),refX,index(systems,refSystemId,3),refY,index(systems,refSystemId,4),round(sqrt((x-refX)^2+(y-refY)^2),3))</f>
        <v>251.813</v>
      </c>
      <c r="I2692" s="46" t="s">
        <v>408</v>
      </c>
      <c r="J2692" s="46" t="s">
        <v>408</v>
      </c>
      <c r="K2692" s="47" t="s">
        <v>408</v>
      </c>
      <c r="L2692" s="47" t="s">
        <v>408</v>
      </c>
      <c r="M2692" s="46" t="s">
        <v>408</v>
      </c>
      <c r="N2692" s="28" t="s">
        <v>408</v>
      </c>
      <c r="O2692" s="41"/>
      <c r="P2692" s="48" t="s">
        <v>656</v>
      </c>
      <c r="Q2692" s="48" t="s">
        <v>656</v>
      </c>
      <c r="R2692" s="48" t="s">
        <v>656</v>
      </c>
      <c r="S2692" s="48" t="s">
        <v>656</v>
      </c>
      <c r="T2692" s="48" t="s">
        <v>656</v>
      </c>
      <c r="U2692" s="48" t="s">
        <v>656</v>
      </c>
      <c r="V2692" s="48" t="s">
        <v>656</v>
      </c>
      <c r="W2692" s="48" t="s">
        <v>656</v>
      </c>
      <c r="X2692" s="48" t="s">
        <v>656</v>
      </c>
      <c r="Y2692" s="48" t="s">
        <v>422</v>
      </c>
      <c r="Z2692" s="48" t="s">
        <v>422</v>
      </c>
      <c r="AA2692" s="48" t="s">
        <v>422</v>
      </c>
      <c r="AB2692" s="48" t="s">
        <v>422</v>
      </c>
      <c r="AC2692" s="48" t="s">
        <v>422</v>
      </c>
      <c r="AD2692" s="48" t="s">
        <v>422</v>
      </c>
      <c r="AE2692" s="48" t="s">
        <v>422</v>
      </c>
      <c r="AF2692" s="48" t="s">
        <v>422</v>
      </c>
      <c r="AG2692" s="48" t="s">
        <v>422</v>
      </c>
      <c r="AH2692" s="48" t="s">
        <v>422</v>
      </c>
      <c r="AI2692" s="48" t="s">
        <v>422</v>
      </c>
      <c r="AJ2692" s="48" t="s">
        <v>422</v>
      </c>
      <c r="AK2692" s="48" t="s">
        <v>422</v>
      </c>
      <c r="AL2692" s="48" t="s">
        <v>422</v>
      </c>
      <c r="AM2692" s="48" t="s">
        <v>422</v>
      </c>
      <c r="AN2692" s="48" t="s">
        <v>422</v>
      </c>
      <c r="AO2692" s="48" t="s">
        <v>422</v>
      </c>
      <c r="AP2692" s="48" t="s">
        <v>422</v>
      </c>
      <c r="AQ2692" s="48" t="s">
        <v>422</v>
      </c>
      <c r="AR2692" s="48" t="s">
        <v>422</v>
      </c>
      <c r="AS2692" s="48" t="s">
        <v>422</v>
      </c>
      <c r="AT2692" s="48" t="s">
        <v>422</v>
      </c>
      <c r="AU2692" s="48" t="s">
        <v>422</v>
      </c>
      <c r="AV2692" s="48" t="s">
        <v>422</v>
      </c>
      <c r="AW2692" s="48" t="s">
        <v>422</v>
      </c>
      <c r="AX2692" s="48" t="s">
        <v>422</v>
      </c>
      <c r="AY2692" s="48" t="s">
        <v>422</v>
      </c>
      <c r="AZ2692" s="49" t="s">
        <v>422</v>
      </c>
    </row>
    <row r="2693" ht="15.75" customHeight="1">
      <c r="A2693" s="40">
        <v>2416.0</v>
      </c>
      <c r="B2693" s="28" t="s">
        <v>6828</v>
      </c>
      <c r="C2693" s="28" t="s">
        <v>6829</v>
      </c>
      <c r="D2693" s="42">
        <f t="array" ref="D2693">index(systems,match($A2693,INDEX(systems,0,1),),3)</f>
        <v>-99.116</v>
      </c>
      <c r="E2693" s="42">
        <f t="array" ref="E2693">index(systems,match($A2693,INDEX(systems,0,1),),4)</f>
        <v>309.722</v>
      </c>
      <c r="F2693" s="43" t="str">
        <f>IFERROR(__xludf.DUMMYFUNCTION("let(row, match($B2693&amp;if($C2693&lt;&gt;"""","" [""&amp;$C2693&amp;""]"",""""),index(nebulae,,2),0),join("","",iferror(round(index(nebulae,row,5)/2,3),1),iferror(round(index(nebulae,row,6)/2,3),1),0))"),"1,1,0")</f>
        <v>1,1,0</v>
      </c>
      <c r="G2693" s="44" t="s">
        <v>6830</v>
      </c>
      <c r="H2693" s="45">
        <f t="array" ref="H2693">let(systemId,match(A2693,index(systems,0,1),),refSystemId,match($H$1,index(systems,0,1),),x,index(systems,systemId,3),y,index(systems,systemId,4),refX,index(systems,refSystemId,3),refY,index(systems,refSystemId,4),round(sqrt((x-refX)^2+(y-refY)^2),3))</f>
        <v>325.195</v>
      </c>
      <c r="I2693" s="28" t="s">
        <v>408</v>
      </c>
      <c r="J2693" s="28" t="s">
        <v>408</v>
      </c>
      <c r="K2693" s="28" t="s">
        <v>408</v>
      </c>
      <c r="L2693" s="28" t="s">
        <v>408</v>
      </c>
      <c r="M2693" s="48" t="s">
        <v>408</v>
      </c>
      <c r="N2693" s="28" t="s">
        <v>408</v>
      </c>
      <c r="O2693" s="41"/>
      <c r="P2693" s="48" t="s">
        <v>409</v>
      </c>
      <c r="Q2693" s="48" t="s">
        <v>409</v>
      </c>
      <c r="R2693" s="48" t="s">
        <v>409</v>
      </c>
      <c r="S2693" s="48" t="s">
        <v>409</v>
      </c>
      <c r="T2693" s="48" t="s">
        <v>409</v>
      </c>
      <c r="U2693" s="48" t="s">
        <v>409</v>
      </c>
      <c r="V2693" s="48" t="s">
        <v>409</v>
      </c>
      <c r="W2693" s="48" t="s">
        <v>409</v>
      </c>
      <c r="X2693" s="48" t="s">
        <v>409</v>
      </c>
      <c r="Y2693" s="48" t="s">
        <v>422</v>
      </c>
      <c r="Z2693" s="48" t="s">
        <v>422</v>
      </c>
      <c r="AA2693" s="48" t="s">
        <v>422</v>
      </c>
      <c r="AB2693" s="48" t="s">
        <v>422</v>
      </c>
      <c r="AC2693" s="48" t="s">
        <v>422</v>
      </c>
      <c r="AD2693" s="48" t="s">
        <v>422</v>
      </c>
      <c r="AE2693" s="48" t="s">
        <v>422</v>
      </c>
      <c r="AF2693" s="48" t="s">
        <v>422</v>
      </c>
      <c r="AG2693" s="48" t="s">
        <v>422</v>
      </c>
      <c r="AH2693" s="48" t="s">
        <v>422</v>
      </c>
      <c r="AI2693" s="48" t="s">
        <v>422</v>
      </c>
      <c r="AJ2693" s="48" t="s">
        <v>422</v>
      </c>
      <c r="AK2693" s="48" t="s">
        <v>422</v>
      </c>
      <c r="AL2693" s="48" t="s">
        <v>422</v>
      </c>
      <c r="AM2693" s="48" t="s">
        <v>422</v>
      </c>
      <c r="AN2693" s="48" t="s">
        <v>422</v>
      </c>
      <c r="AO2693" s="48" t="s">
        <v>422</v>
      </c>
      <c r="AP2693" s="48" t="s">
        <v>422</v>
      </c>
      <c r="AQ2693" s="48" t="s">
        <v>422</v>
      </c>
      <c r="AR2693" s="48" t="s">
        <v>422</v>
      </c>
      <c r="AS2693" s="48" t="s">
        <v>422</v>
      </c>
      <c r="AT2693" s="48" t="s">
        <v>422</v>
      </c>
      <c r="AU2693" s="48" t="s">
        <v>422</v>
      </c>
      <c r="AV2693" s="48" t="s">
        <v>422</v>
      </c>
      <c r="AW2693" s="48" t="s">
        <v>422</v>
      </c>
      <c r="AX2693" s="48" t="s">
        <v>422</v>
      </c>
      <c r="AY2693" s="48" t="s">
        <v>422</v>
      </c>
      <c r="AZ2693" s="49" t="s">
        <v>418</v>
      </c>
    </row>
    <row r="2694" ht="15.75" customHeight="1">
      <c r="A2694" s="40">
        <v>2417.0</v>
      </c>
      <c r="B2694" s="28" t="s">
        <v>6831</v>
      </c>
      <c r="C2694" s="41"/>
      <c r="D2694" s="42">
        <f t="array" ref="D2694">index(systems,match($A2694,INDEX(systems,0,1),),3)</f>
        <v>-312.328</v>
      </c>
      <c r="E2694" s="42">
        <f t="array" ref="E2694">index(systems,match($A2694,INDEX(systems,0,1),),4)</f>
        <v>201.061</v>
      </c>
      <c r="F2694" s="43" t="str">
        <f>IFERROR(__xludf.DUMMYFUNCTION("let(row, match($B2694&amp;if($C2694&lt;&gt;"""","" [""&amp;$C2694&amp;""]"",""""),index(nebulae,,2),0),join("","",iferror(round(index(nebulae,row,5)/2,3),1),iferror(round(index(nebulae,row,6)/2,3),1),0))"),"1,1,0")</f>
        <v>1,1,0</v>
      </c>
      <c r="G2694" s="44" t="s">
        <v>6832</v>
      </c>
      <c r="H2694" s="45">
        <f t="array" ref="H2694">let(systemId,match(A2694,index(systems,0,1),),refSystemId,match($H$1,index(systems,0,1),),x,index(systems,systemId,3),y,index(systems,systemId,4),refX,index(systems,refSystemId,3),refY,index(systems,refSystemId,4),round(sqrt((x-refX)^2+(y-refY)^2),3))</f>
        <v>371.449</v>
      </c>
      <c r="I2694" s="28" t="s">
        <v>408</v>
      </c>
      <c r="J2694" s="28" t="s">
        <v>408</v>
      </c>
      <c r="K2694" s="28" t="s">
        <v>408</v>
      </c>
      <c r="L2694" s="28" t="s">
        <v>408</v>
      </c>
      <c r="M2694" s="28" t="s">
        <v>408</v>
      </c>
      <c r="N2694" s="28" t="s">
        <v>408</v>
      </c>
      <c r="O2694" s="41"/>
      <c r="P2694" s="48" t="s">
        <v>435</v>
      </c>
      <c r="Q2694" s="48" t="s">
        <v>435</v>
      </c>
      <c r="R2694" s="48" t="s">
        <v>435</v>
      </c>
      <c r="S2694" s="48" t="s">
        <v>435</v>
      </c>
      <c r="T2694" s="48" t="s">
        <v>435</v>
      </c>
      <c r="U2694" s="48" t="s">
        <v>435</v>
      </c>
      <c r="V2694" s="48" t="s">
        <v>435</v>
      </c>
      <c r="W2694" s="48" t="s">
        <v>435</v>
      </c>
      <c r="X2694" s="48" t="s">
        <v>435</v>
      </c>
      <c r="Y2694" s="48" t="s">
        <v>435</v>
      </c>
      <c r="Z2694" s="48" t="s">
        <v>435</v>
      </c>
      <c r="AA2694" s="48" t="s">
        <v>450</v>
      </c>
      <c r="AB2694" s="48" t="s">
        <v>450</v>
      </c>
      <c r="AC2694" s="48" t="s">
        <v>450</v>
      </c>
      <c r="AD2694" s="48" t="s">
        <v>450</v>
      </c>
      <c r="AE2694" s="48" t="s">
        <v>450</v>
      </c>
      <c r="AF2694" s="48" t="s">
        <v>450</v>
      </c>
      <c r="AG2694" s="48" t="s">
        <v>450</v>
      </c>
      <c r="AH2694" s="48" t="s">
        <v>451</v>
      </c>
      <c r="AI2694" s="48" t="s">
        <v>438</v>
      </c>
      <c r="AJ2694" s="48" t="s">
        <v>438</v>
      </c>
      <c r="AK2694" s="48" t="s">
        <v>438</v>
      </c>
      <c r="AL2694" s="48" t="s">
        <v>438</v>
      </c>
      <c r="AM2694" s="48" t="s">
        <v>438</v>
      </c>
      <c r="AN2694" s="48" t="s">
        <v>438</v>
      </c>
      <c r="AO2694" s="48" t="s">
        <v>438</v>
      </c>
      <c r="AP2694" s="48" t="s">
        <v>438</v>
      </c>
      <c r="AQ2694" s="48" t="s">
        <v>438</v>
      </c>
      <c r="AR2694" s="48" t="s">
        <v>438</v>
      </c>
      <c r="AS2694" s="48" t="s">
        <v>438</v>
      </c>
      <c r="AT2694" s="48" t="s">
        <v>439</v>
      </c>
      <c r="AU2694" s="48" t="s">
        <v>439</v>
      </c>
      <c r="AV2694" s="48" t="s">
        <v>439</v>
      </c>
      <c r="AW2694" s="48" t="s">
        <v>439</v>
      </c>
      <c r="AX2694" s="48" t="s">
        <v>439</v>
      </c>
      <c r="AY2694" s="48" t="s">
        <v>439</v>
      </c>
      <c r="AZ2694" s="49" t="s">
        <v>439</v>
      </c>
    </row>
    <row r="2695" ht="15.75" customHeight="1">
      <c r="A2695" s="40">
        <v>2418.0</v>
      </c>
      <c r="B2695" s="28" t="s">
        <v>6833</v>
      </c>
      <c r="C2695" s="41"/>
      <c r="D2695" s="42">
        <f t="array" ref="D2695">index(systems,match($A2695,INDEX(systems,0,1),),3)</f>
        <v>-348.505</v>
      </c>
      <c r="E2695" s="42">
        <f t="array" ref="E2695">index(systems,match($A2695,INDEX(systems,0,1),),4)</f>
        <v>-201.446</v>
      </c>
      <c r="F2695" s="43" t="str">
        <f>IFERROR(__xludf.DUMMYFUNCTION("let(row, match($B2695&amp;if($C2695&lt;&gt;"""","" [""&amp;$C2695&amp;""]"",""""),index(nebulae,,2),0),join("","",iferror(round(index(nebulae,row,5)/2,3),1),iferror(round(index(nebulae,row,6)/2,3),1),0))"),"1,1,0")</f>
        <v>1,1,0</v>
      </c>
      <c r="G2695" s="44" t="s">
        <v>6834</v>
      </c>
      <c r="H2695" s="45">
        <f t="array" ref="H2695">let(systemId,match(A2695,index(systems,0,1),),refSystemId,match($H$1,index(systems,0,1),),x,index(systems,systemId,3),y,index(systems,systemId,4),refX,index(systems,refSystemId,3),refY,index(systems,refSystemId,4),round(sqrt((x-refX)^2+(y-refY)^2),3))</f>
        <v>402.537</v>
      </c>
      <c r="I2695" s="28" t="s">
        <v>408</v>
      </c>
      <c r="J2695" s="28" t="s">
        <v>408</v>
      </c>
      <c r="K2695" s="28" t="s">
        <v>408</v>
      </c>
      <c r="L2695" s="28" t="s">
        <v>408</v>
      </c>
      <c r="M2695" s="28" t="s">
        <v>408</v>
      </c>
      <c r="N2695" s="28" t="s">
        <v>408</v>
      </c>
      <c r="O2695" s="48" t="s">
        <v>418</v>
      </c>
      <c r="P2695" s="48" t="s">
        <v>560</v>
      </c>
      <c r="Q2695" s="48" t="s">
        <v>560</v>
      </c>
      <c r="R2695" s="48" t="s">
        <v>560</v>
      </c>
      <c r="S2695" s="48" t="s">
        <v>560</v>
      </c>
      <c r="T2695" s="48" t="s">
        <v>560</v>
      </c>
      <c r="U2695" s="48" t="s">
        <v>560</v>
      </c>
      <c r="V2695" s="48" t="s">
        <v>560</v>
      </c>
      <c r="W2695" s="48" t="s">
        <v>560</v>
      </c>
      <c r="X2695" s="48" t="s">
        <v>560</v>
      </c>
      <c r="Y2695" s="48" t="s">
        <v>560</v>
      </c>
      <c r="Z2695" s="48" t="s">
        <v>560</v>
      </c>
      <c r="AA2695" s="48" t="s">
        <v>560</v>
      </c>
      <c r="AB2695" s="48" t="s">
        <v>560</v>
      </c>
      <c r="AC2695" s="48" t="s">
        <v>560</v>
      </c>
      <c r="AD2695" s="48" t="s">
        <v>560</v>
      </c>
      <c r="AE2695" s="48" t="s">
        <v>560</v>
      </c>
      <c r="AF2695" s="48" t="s">
        <v>560</v>
      </c>
      <c r="AG2695" s="48" t="s">
        <v>560</v>
      </c>
      <c r="AH2695" s="48" t="s">
        <v>560</v>
      </c>
      <c r="AI2695" s="48" t="s">
        <v>560</v>
      </c>
      <c r="AJ2695" s="48" t="s">
        <v>560</v>
      </c>
      <c r="AK2695" s="48" t="s">
        <v>560</v>
      </c>
      <c r="AL2695" s="48" t="s">
        <v>560</v>
      </c>
      <c r="AM2695" s="48" t="s">
        <v>560</v>
      </c>
      <c r="AN2695" s="48" t="s">
        <v>560</v>
      </c>
      <c r="AO2695" s="48" t="s">
        <v>560</v>
      </c>
      <c r="AP2695" s="48" t="s">
        <v>560</v>
      </c>
      <c r="AQ2695" s="48" t="s">
        <v>560</v>
      </c>
      <c r="AR2695" s="48" t="s">
        <v>560</v>
      </c>
      <c r="AS2695" s="48" t="s">
        <v>418</v>
      </c>
      <c r="AT2695" s="48" t="s">
        <v>418</v>
      </c>
      <c r="AU2695" s="48" t="s">
        <v>418</v>
      </c>
      <c r="AV2695" s="48" t="s">
        <v>418</v>
      </c>
      <c r="AW2695" s="48" t="s">
        <v>418</v>
      </c>
      <c r="AX2695" s="48" t="s">
        <v>560</v>
      </c>
      <c r="AY2695" s="48" t="s">
        <v>560</v>
      </c>
      <c r="AZ2695" s="51" t="s">
        <v>560</v>
      </c>
    </row>
    <row r="2696" ht="15.75" customHeight="1">
      <c r="A2696" s="40">
        <v>3005.0</v>
      </c>
      <c r="B2696" s="28" t="s">
        <v>6835</v>
      </c>
      <c r="C2696" s="41"/>
      <c r="D2696" s="42">
        <f t="array" ref="D2696">index(systems,match($A2696,INDEX(systems,0,1),),3)</f>
        <v>-651.703</v>
      </c>
      <c r="E2696" s="42">
        <f t="array" ref="E2696">index(systems,match($A2696,INDEX(systems,0,1),),4)</f>
        <v>735.939</v>
      </c>
      <c r="F2696" s="43" t="str">
        <f>IFERROR(__xludf.DUMMYFUNCTION("let(row, match($B2696&amp;if($C2696&lt;&gt;"""","" [""&amp;$C2696&amp;""]"",""""),index(nebulae,,2),0),join("","",iferror(round(index(nebulae,row,5)/2,3),1),iferror(round(index(nebulae,row,6)/2,3),1),0))"),"1,1,0")</f>
        <v>1,1,0</v>
      </c>
      <c r="G2696" s="44" t="s">
        <v>6836</v>
      </c>
      <c r="H2696" s="45">
        <f t="array" ref="H2696">let(systemId,match(A2696,index(systems,0,1),),refSystemId,match($H$1,index(systems,0,1),),x,index(systems,systemId,3),y,index(systems,systemId,4),refX,index(systems,refSystemId,3),refY,index(systems,refSystemId,4),round(sqrt((x-refX)^2+(y-refY)^2),3))</f>
        <v>983.017</v>
      </c>
      <c r="I2696" s="55"/>
      <c r="J2696" s="55"/>
      <c r="K2696" s="55"/>
      <c r="L2696" s="55"/>
      <c r="M2696" s="55"/>
      <c r="N2696" s="55"/>
      <c r="O2696" s="55"/>
      <c r="P2696" s="56" t="s">
        <v>408</v>
      </c>
      <c r="Q2696" s="56" t="s">
        <v>408</v>
      </c>
      <c r="R2696" s="56" t="s">
        <v>408</v>
      </c>
      <c r="S2696" s="56" t="s">
        <v>408</v>
      </c>
      <c r="T2696" s="56" t="s">
        <v>408</v>
      </c>
      <c r="U2696" s="56" t="s">
        <v>408</v>
      </c>
      <c r="V2696" s="56" t="s">
        <v>408</v>
      </c>
      <c r="W2696" s="56" t="s">
        <v>408</v>
      </c>
      <c r="X2696" s="56" t="s">
        <v>408</v>
      </c>
      <c r="Y2696" s="56" t="s">
        <v>3370</v>
      </c>
      <c r="Z2696" s="56" t="s">
        <v>3370</v>
      </c>
      <c r="AA2696" s="56" t="s">
        <v>3370</v>
      </c>
      <c r="AB2696" s="56" t="s">
        <v>3370</v>
      </c>
      <c r="AC2696" s="56" t="s">
        <v>3370</v>
      </c>
      <c r="AD2696" s="56" t="s">
        <v>3370</v>
      </c>
      <c r="AE2696" s="56" t="s">
        <v>3370</v>
      </c>
      <c r="AF2696" s="56" t="s">
        <v>3370</v>
      </c>
      <c r="AG2696" s="56" t="s">
        <v>3370</v>
      </c>
      <c r="AH2696" s="56" t="s">
        <v>3370</v>
      </c>
      <c r="AI2696" s="56" t="s">
        <v>3370</v>
      </c>
      <c r="AJ2696" s="56" t="s">
        <v>3370</v>
      </c>
      <c r="AK2696" s="56" t="s">
        <v>3370</v>
      </c>
      <c r="AL2696" s="56" t="s">
        <v>3370</v>
      </c>
      <c r="AM2696" s="56" t="s">
        <v>3370</v>
      </c>
      <c r="AN2696" s="56" t="s">
        <v>3370</v>
      </c>
      <c r="AO2696" s="56" t="s">
        <v>3370</v>
      </c>
      <c r="AP2696" s="56" t="s">
        <v>3370</v>
      </c>
      <c r="AQ2696" s="56" t="s">
        <v>3370</v>
      </c>
      <c r="AR2696" s="56" t="s">
        <v>3370</v>
      </c>
      <c r="AS2696" s="56" t="s">
        <v>3370</v>
      </c>
      <c r="AT2696" s="56" t="s">
        <v>3370</v>
      </c>
      <c r="AU2696" s="56" t="s">
        <v>3370</v>
      </c>
      <c r="AV2696" s="56" t="s">
        <v>3370</v>
      </c>
      <c r="AW2696" s="51" t="s">
        <v>3370</v>
      </c>
      <c r="AX2696" s="56" t="s">
        <v>1083</v>
      </c>
      <c r="AY2696" s="56" t="s">
        <v>1083</v>
      </c>
      <c r="AZ2696" s="56" t="s">
        <v>1083</v>
      </c>
    </row>
    <row r="2697" ht="15.75" customHeight="1">
      <c r="A2697" s="40">
        <v>2961.0</v>
      </c>
      <c r="B2697" s="28" t="s">
        <v>6837</v>
      </c>
      <c r="C2697" s="41"/>
      <c r="D2697" s="42">
        <f t="array" ref="D2697">index(systems,match($A2697,INDEX(systems,0,1),),3)</f>
        <v>32.3</v>
      </c>
      <c r="E2697" s="42">
        <f t="array" ref="E2697">index(systems,match($A2697,INDEX(systems,0,1),),4)</f>
        <v>1767.809</v>
      </c>
      <c r="F2697" s="43" t="str">
        <f>IFERROR(__xludf.DUMMYFUNCTION("let(row, match($B2697&amp;if($C2697&lt;&gt;"""","" [""&amp;$C2697&amp;""]"",""""),index(nebulae,,2),0),join("","",iferror(round(index(nebulae,row,5)/2,3),1),iferror(round(index(nebulae,row,6)/2,3),1),0))"),"1,1,0")</f>
        <v>1,1,0</v>
      </c>
      <c r="G2697" s="44" t="s">
        <v>6838</v>
      </c>
      <c r="H2697" s="45">
        <f t="array" ref="H2697">let(systemId,match(A2697,index(systems,0,1),),refSystemId,match($H$1,index(systems,0,1),),x,index(systems,systemId,3),y,index(systems,systemId,4),refX,index(systems,refSystemId,3),refY,index(systems,refSystemId,4),round(sqrt((x-refX)^2+(y-refY)^2),3))</f>
        <v>1768.104</v>
      </c>
      <c r="I2697" s="41"/>
      <c r="J2697" s="41"/>
      <c r="K2697" s="41"/>
      <c r="L2697" s="41"/>
      <c r="M2697" s="41"/>
      <c r="N2697" s="41"/>
      <c r="O2697" s="41"/>
      <c r="P2697" s="48" t="s">
        <v>408</v>
      </c>
      <c r="Q2697" s="48" t="s">
        <v>408</v>
      </c>
      <c r="R2697" s="48" t="s">
        <v>408</v>
      </c>
      <c r="S2697" s="48" t="s">
        <v>408</v>
      </c>
      <c r="T2697" s="48" t="s">
        <v>408</v>
      </c>
      <c r="U2697" s="52" t="s">
        <v>6839</v>
      </c>
      <c r="V2697" s="52" t="s">
        <v>6839</v>
      </c>
      <c r="W2697" s="52" t="s">
        <v>6839</v>
      </c>
      <c r="X2697" s="52" t="s">
        <v>6839</v>
      </c>
      <c r="Y2697" s="52" t="s">
        <v>6839</v>
      </c>
      <c r="Z2697" s="52" t="s">
        <v>6839</v>
      </c>
      <c r="AA2697" s="52" t="s">
        <v>6839</v>
      </c>
      <c r="AB2697" s="52" t="s">
        <v>6839</v>
      </c>
      <c r="AC2697" s="52" t="s">
        <v>6839</v>
      </c>
      <c r="AD2697" s="52" t="s">
        <v>6839</v>
      </c>
      <c r="AE2697" s="52" t="s">
        <v>6839</v>
      </c>
      <c r="AF2697" s="52" t="s">
        <v>6839</v>
      </c>
      <c r="AG2697" s="52" t="s">
        <v>6839</v>
      </c>
      <c r="AH2697" s="52" t="s">
        <v>6839</v>
      </c>
      <c r="AI2697" s="52" t="s">
        <v>6839</v>
      </c>
      <c r="AJ2697" s="52" t="s">
        <v>6839</v>
      </c>
      <c r="AK2697" s="52" t="s">
        <v>6839</v>
      </c>
      <c r="AL2697" s="52" t="s">
        <v>6839</v>
      </c>
      <c r="AM2697" s="52" t="s">
        <v>6839</v>
      </c>
      <c r="AN2697" s="52" t="s">
        <v>6839</v>
      </c>
      <c r="AO2697" s="49" t="s">
        <v>6839</v>
      </c>
      <c r="AP2697" s="52" t="s">
        <v>6839</v>
      </c>
      <c r="AQ2697" s="52" t="s">
        <v>6839</v>
      </c>
      <c r="AR2697" s="52" t="s">
        <v>6839</v>
      </c>
      <c r="AS2697" s="52" t="s">
        <v>6839</v>
      </c>
      <c r="AT2697" s="49" t="s">
        <v>6839</v>
      </c>
      <c r="AU2697" s="54"/>
      <c r="AV2697" s="41"/>
      <c r="AW2697" s="41"/>
      <c r="AX2697" s="41"/>
      <c r="AY2697" s="41"/>
      <c r="AZ2697" s="54"/>
    </row>
    <row r="2698" ht="15.75" customHeight="1">
      <c r="A2698" s="40">
        <v>2419.0</v>
      </c>
      <c r="B2698" s="28" t="s">
        <v>6840</v>
      </c>
      <c r="C2698" s="41"/>
      <c r="D2698" s="42">
        <f t="array" ref="D2698">index(systems,match($A2698,INDEX(systems,0,1),),3)</f>
        <v>-335.026</v>
      </c>
      <c r="E2698" s="42">
        <f t="array" ref="E2698">index(systems,match($A2698,INDEX(systems,0,1),),4)</f>
        <v>302.912</v>
      </c>
      <c r="F2698" s="43" t="str">
        <f>IFERROR(__xludf.DUMMYFUNCTION("let(row, match($B2698&amp;if($C2698&lt;&gt;"""","" [""&amp;$C2698&amp;""]"",""""),index(nebulae,,2),0),join("","",iferror(round(index(nebulae,row,5)/2,3),1),iferror(round(index(nebulae,row,6)/2,3),1),0))"),"1,1,0")</f>
        <v>1,1,0</v>
      </c>
      <c r="G2698" s="44" t="s">
        <v>6841</v>
      </c>
      <c r="H2698" s="45">
        <f t="array" ref="H2698">let(systemId,match(A2698,index(systems,0,1),),refSystemId,match($H$1,index(systems,0,1),),x,index(systems,systemId,3),y,index(systems,systemId,4),refX,index(systems,refSystemId,3),refY,index(systems,refSystemId,4),round(sqrt((x-refX)^2+(y-refY)^2),3))</f>
        <v>451.661</v>
      </c>
      <c r="I2698" s="46" t="s">
        <v>408</v>
      </c>
      <c r="J2698" s="46" t="s">
        <v>408</v>
      </c>
      <c r="K2698" s="28" t="s">
        <v>408</v>
      </c>
      <c r="L2698" s="28" t="s">
        <v>408</v>
      </c>
      <c r="M2698" s="28" t="s">
        <v>408</v>
      </c>
      <c r="N2698" s="28" t="s">
        <v>408</v>
      </c>
      <c r="O2698" s="41"/>
      <c r="P2698" s="48" t="s">
        <v>435</v>
      </c>
      <c r="Q2698" s="48" t="s">
        <v>435</v>
      </c>
      <c r="R2698" s="48" t="s">
        <v>435</v>
      </c>
      <c r="S2698" s="48" t="s">
        <v>435</v>
      </c>
      <c r="T2698" s="48" t="s">
        <v>435</v>
      </c>
      <c r="U2698" s="48" t="s">
        <v>435</v>
      </c>
      <c r="V2698" s="48" t="s">
        <v>435</v>
      </c>
      <c r="W2698" s="48" t="s">
        <v>435</v>
      </c>
      <c r="X2698" s="48" t="s">
        <v>435</v>
      </c>
      <c r="Y2698" s="48" t="s">
        <v>435</v>
      </c>
      <c r="Z2698" s="48" t="s">
        <v>435</v>
      </c>
      <c r="AA2698" s="48" t="s">
        <v>1485</v>
      </c>
      <c r="AB2698" s="48" t="s">
        <v>1485</v>
      </c>
      <c r="AC2698" s="48" t="s">
        <v>1485</v>
      </c>
      <c r="AD2698" s="48" t="s">
        <v>1485</v>
      </c>
      <c r="AE2698" s="48" t="s">
        <v>1485</v>
      </c>
      <c r="AF2698" s="48" t="s">
        <v>1485</v>
      </c>
      <c r="AG2698" s="48" t="s">
        <v>1485</v>
      </c>
      <c r="AH2698" s="48" t="s">
        <v>1486</v>
      </c>
      <c r="AI2698" s="48" t="s">
        <v>592</v>
      </c>
      <c r="AJ2698" s="48" t="s">
        <v>592</v>
      </c>
      <c r="AK2698" s="48" t="s">
        <v>592</v>
      </c>
      <c r="AL2698" s="48" t="s">
        <v>592</v>
      </c>
      <c r="AM2698" s="48" t="s">
        <v>592</v>
      </c>
      <c r="AN2698" s="48" t="s">
        <v>592</v>
      </c>
      <c r="AO2698" s="48" t="s">
        <v>592</v>
      </c>
      <c r="AP2698" s="48" t="s">
        <v>592</v>
      </c>
      <c r="AQ2698" s="48" t="s">
        <v>592</v>
      </c>
      <c r="AR2698" s="48" t="s">
        <v>592</v>
      </c>
      <c r="AS2698" s="48" t="s">
        <v>592</v>
      </c>
      <c r="AT2698" s="48" t="s">
        <v>593</v>
      </c>
      <c r="AU2698" s="48" t="s">
        <v>593</v>
      </c>
      <c r="AV2698" s="48" t="s">
        <v>593</v>
      </c>
      <c r="AW2698" s="48" t="s">
        <v>594</v>
      </c>
      <c r="AX2698" s="48" t="s">
        <v>594</v>
      </c>
      <c r="AY2698" s="48" t="s">
        <v>594</v>
      </c>
      <c r="AZ2698" s="51" t="s">
        <v>594</v>
      </c>
    </row>
    <row r="2699" ht="15.75" customHeight="1">
      <c r="A2699" s="40">
        <v>2420.0</v>
      </c>
      <c r="B2699" s="28" t="s">
        <v>6842</v>
      </c>
      <c r="C2699" s="41"/>
      <c r="D2699" s="42">
        <f t="array" ref="D2699">index(systems,match($A2699,INDEX(systems,0,1),),3)</f>
        <v>526.273</v>
      </c>
      <c r="E2699" s="42">
        <f t="array" ref="E2699">index(systems,match($A2699,INDEX(systems,0,1),),4)</f>
        <v>38.988</v>
      </c>
      <c r="F2699" s="43" t="str">
        <f>IFERROR(__xludf.DUMMYFUNCTION("let(row, match($B2699&amp;if($C2699&lt;&gt;"""","" [""&amp;$C2699&amp;""]"",""""),index(nebulae,,2),0),join("","",iferror(round(index(nebulae,row,5)/2,3),1),iferror(round(index(nebulae,row,6)/2,3),1),0))"),"1,1,0")</f>
        <v>1,1,0</v>
      </c>
      <c r="G2699" s="44" t="s">
        <v>6843</v>
      </c>
      <c r="H2699" s="45">
        <f t="array" ref="H2699">let(systemId,match(A2699,index(systems,0,1),),refSystemId,match($H$1,index(systems,0,1),),x,index(systems,systemId,3),y,index(systems,systemId,4),refX,index(systems,refSystemId,3),refY,index(systems,refSystemId,4),round(sqrt((x-refX)^2+(y-refY)^2),3))</f>
        <v>527.715</v>
      </c>
      <c r="I2699" s="46" t="s">
        <v>408</v>
      </c>
      <c r="J2699" s="46" t="s">
        <v>408</v>
      </c>
      <c r="K2699" s="46" t="s">
        <v>408</v>
      </c>
      <c r="L2699" s="46" t="s">
        <v>408</v>
      </c>
      <c r="M2699" s="46" t="s">
        <v>408</v>
      </c>
      <c r="N2699" s="28" t="s">
        <v>408</v>
      </c>
      <c r="O2699" s="41"/>
      <c r="P2699" s="52" t="s">
        <v>442</v>
      </c>
      <c r="Q2699" s="52" t="s">
        <v>442</v>
      </c>
      <c r="R2699" s="52" t="s">
        <v>442</v>
      </c>
      <c r="S2699" s="52" t="s">
        <v>442</v>
      </c>
      <c r="T2699" s="52" t="s">
        <v>442</v>
      </c>
      <c r="U2699" s="48" t="s">
        <v>920</v>
      </c>
      <c r="V2699" s="48" t="s">
        <v>621</v>
      </c>
      <c r="W2699" s="48" t="s">
        <v>621</v>
      </c>
      <c r="X2699" s="48" t="s">
        <v>621</v>
      </c>
      <c r="Y2699" s="48" t="s">
        <v>622</v>
      </c>
      <c r="Z2699" s="48" t="s">
        <v>622</v>
      </c>
      <c r="AA2699" s="48" t="s">
        <v>623</v>
      </c>
      <c r="AB2699" s="48" t="s">
        <v>623</v>
      </c>
      <c r="AC2699" s="48" t="s">
        <v>623</v>
      </c>
      <c r="AD2699" s="48" t="s">
        <v>623</v>
      </c>
      <c r="AE2699" s="48" t="s">
        <v>623</v>
      </c>
      <c r="AF2699" s="48" t="s">
        <v>623</v>
      </c>
      <c r="AG2699" s="48" t="s">
        <v>623</v>
      </c>
      <c r="AH2699" s="48" t="s">
        <v>623</v>
      </c>
      <c r="AI2699" s="48" t="s">
        <v>623</v>
      </c>
      <c r="AJ2699" s="48" t="s">
        <v>623</v>
      </c>
      <c r="AK2699" s="48" t="s">
        <v>623</v>
      </c>
      <c r="AL2699" s="48" t="s">
        <v>623</v>
      </c>
      <c r="AM2699" s="48" t="s">
        <v>623</v>
      </c>
      <c r="AN2699" s="48" t="s">
        <v>623</v>
      </c>
      <c r="AO2699" s="48" t="s">
        <v>622</v>
      </c>
      <c r="AP2699" s="48" t="s">
        <v>622</v>
      </c>
      <c r="AQ2699" s="48" t="s">
        <v>622</v>
      </c>
      <c r="AR2699" s="48" t="s">
        <v>921</v>
      </c>
      <c r="AS2699" s="48" t="s">
        <v>921</v>
      </c>
      <c r="AT2699" s="48" t="s">
        <v>921</v>
      </c>
      <c r="AU2699" s="48" t="s">
        <v>921</v>
      </c>
      <c r="AV2699" s="48" t="s">
        <v>921</v>
      </c>
      <c r="AW2699" s="48" t="s">
        <v>921</v>
      </c>
      <c r="AX2699" s="48" t="s">
        <v>921</v>
      </c>
      <c r="AY2699" s="48" t="s">
        <v>921</v>
      </c>
      <c r="AZ2699" s="28" t="s">
        <v>921</v>
      </c>
    </row>
    <row r="2700" ht="15.75" customHeight="1">
      <c r="A2700" s="40">
        <v>2962.0</v>
      </c>
      <c r="B2700" s="28" t="s">
        <v>6844</v>
      </c>
      <c r="C2700" s="41"/>
      <c r="D2700" s="42">
        <f t="array" ref="D2700">index(systems,match($A2700,INDEX(systems,0,1),),3)</f>
        <v>10.796</v>
      </c>
      <c r="E2700" s="42">
        <f t="array" ref="E2700">index(systems,match($A2700,INDEX(systems,0,1),),4)</f>
        <v>1880.658</v>
      </c>
      <c r="F2700" s="43" t="str">
        <f>IFERROR(__xludf.DUMMYFUNCTION("let(row, match($B2700&amp;if($C2700&lt;&gt;"""","" [""&amp;$C2700&amp;""]"",""""),index(nebulae,,2),0),join("","",iferror(round(index(nebulae,row,5)/2,3),1),iferror(round(index(nebulae,row,6)/2,3),1),0))"),"1,1,0")</f>
        <v>1,1,0</v>
      </c>
      <c r="G2700" s="44" t="s">
        <v>6845</v>
      </c>
      <c r="H2700" s="45">
        <f t="array" ref="H2700">let(systemId,match(A2700,index(systems,0,1),),refSystemId,match($H$1,index(systems,0,1),),x,index(systems,systemId,3),y,index(systems,systemId,4),refX,index(systems,refSystemId,3),refY,index(systems,refSystemId,4),round(sqrt((x-refX)^2+(y-refY)^2),3))</f>
        <v>1880.689</v>
      </c>
      <c r="I2700" s="41"/>
      <c r="J2700" s="41"/>
      <c r="K2700" s="41"/>
      <c r="L2700" s="41"/>
      <c r="M2700" s="41"/>
      <c r="N2700" s="41"/>
      <c r="O2700" s="41"/>
      <c r="P2700" s="48" t="s">
        <v>408</v>
      </c>
      <c r="Q2700" s="48" t="s">
        <v>408</v>
      </c>
      <c r="R2700" s="48" t="s">
        <v>408</v>
      </c>
      <c r="S2700" s="48" t="s">
        <v>408</v>
      </c>
      <c r="T2700" s="48" t="s">
        <v>408</v>
      </c>
      <c r="U2700" s="48" t="s">
        <v>408</v>
      </c>
      <c r="V2700" s="41"/>
      <c r="W2700" s="41"/>
      <c r="X2700" s="52" t="s">
        <v>735</v>
      </c>
      <c r="Y2700" s="52" t="s">
        <v>735</v>
      </c>
      <c r="Z2700" s="48" t="s">
        <v>735</v>
      </c>
      <c r="AA2700" s="52" t="s">
        <v>735</v>
      </c>
      <c r="AB2700" s="52" t="s">
        <v>735</v>
      </c>
      <c r="AC2700" s="52" t="s">
        <v>735</v>
      </c>
      <c r="AD2700" s="52" t="s">
        <v>735</v>
      </c>
      <c r="AE2700" s="52" t="s">
        <v>735</v>
      </c>
      <c r="AF2700" s="52" t="s">
        <v>735</v>
      </c>
      <c r="AG2700" s="52" t="s">
        <v>735</v>
      </c>
      <c r="AH2700" s="52" t="s">
        <v>735</v>
      </c>
      <c r="AI2700" s="52" t="s">
        <v>735</v>
      </c>
      <c r="AJ2700" s="52" t="s">
        <v>735</v>
      </c>
      <c r="AK2700" s="52" t="s">
        <v>735</v>
      </c>
      <c r="AL2700" s="52" t="s">
        <v>735</v>
      </c>
      <c r="AM2700" s="52" t="s">
        <v>735</v>
      </c>
      <c r="AN2700" s="52" t="s">
        <v>735</v>
      </c>
      <c r="AO2700" s="49" t="s">
        <v>735</v>
      </c>
      <c r="AP2700" s="52" t="s">
        <v>735</v>
      </c>
      <c r="AQ2700" s="48" t="s">
        <v>735</v>
      </c>
      <c r="AR2700" s="48" t="s">
        <v>735</v>
      </c>
      <c r="AS2700" s="48" t="s">
        <v>735</v>
      </c>
      <c r="AT2700" s="28" t="s">
        <v>735</v>
      </c>
      <c r="AU2700" s="41"/>
      <c r="AV2700" s="41"/>
      <c r="AW2700" s="41"/>
      <c r="AX2700" s="41"/>
      <c r="AY2700" s="41"/>
      <c r="AZ2700" s="55"/>
    </row>
    <row r="2701" ht="15.75" customHeight="1">
      <c r="A2701" s="40">
        <v>2421.0</v>
      </c>
      <c r="B2701" s="28" t="s">
        <v>6846</v>
      </c>
      <c r="C2701" s="41"/>
      <c r="D2701" s="42">
        <f t="array" ref="D2701">index(systems,match($A2701,INDEX(systems,0,1),),3)</f>
        <v>235.996</v>
      </c>
      <c r="E2701" s="42">
        <f t="array" ref="E2701">index(systems,match($A2701,INDEX(systems,0,1),),4)</f>
        <v>-90.521</v>
      </c>
      <c r="F2701" s="43" t="str">
        <f>IFERROR(__xludf.DUMMYFUNCTION("let(row, match($B2701&amp;if($C2701&lt;&gt;"""","" [""&amp;$C2701&amp;""]"",""""),index(nebulae,,2),0),join("","",iferror(round(index(nebulae,row,5)/2,3),1),iferror(round(index(nebulae,row,6)/2,3),1),0))"),"1,1,0")</f>
        <v>1,1,0</v>
      </c>
      <c r="G2701" s="44" t="s">
        <v>6847</v>
      </c>
      <c r="H2701" s="45">
        <f t="array" ref="H2701">let(systemId,match(A2701,index(systems,0,1),),refSystemId,match($H$1,index(systems,0,1),),x,index(systems,systemId,3),y,index(systems,systemId,4),refX,index(systems,refSystemId,3),refY,index(systems,refSystemId,4),round(sqrt((x-refX)^2+(y-refY)^2),3))</f>
        <v>252.761</v>
      </c>
      <c r="I2701" s="41"/>
      <c r="J2701" s="28" t="s">
        <v>418</v>
      </c>
      <c r="K2701" s="41"/>
      <c r="L2701" s="41"/>
      <c r="M2701" s="41"/>
      <c r="N2701" s="28" t="s">
        <v>1168</v>
      </c>
      <c r="O2701" s="48" t="s">
        <v>1168</v>
      </c>
      <c r="P2701" s="48" t="s">
        <v>1168</v>
      </c>
      <c r="Q2701" s="48" t="s">
        <v>1168</v>
      </c>
      <c r="R2701" s="48" t="s">
        <v>1168</v>
      </c>
      <c r="S2701" s="48" t="s">
        <v>1168</v>
      </c>
      <c r="T2701" s="48" t="s">
        <v>1168</v>
      </c>
      <c r="U2701" s="48" t="s">
        <v>1168</v>
      </c>
      <c r="V2701" s="48" t="s">
        <v>1168</v>
      </c>
      <c r="W2701" s="48" t="s">
        <v>1168</v>
      </c>
      <c r="X2701" s="48" t="s">
        <v>1168</v>
      </c>
      <c r="Y2701" s="48" t="s">
        <v>1195</v>
      </c>
      <c r="Z2701" s="48" t="s">
        <v>1195</v>
      </c>
      <c r="AA2701" s="48" t="s">
        <v>1196</v>
      </c>
      <c r="AB2701" s="48" t="s">
        <v>1196</v>
      </c>
      <c r="AC2701" s="48" t="s">
        <v>1196</v>
      </c>
      <c r="AD2701" s="48" t="s">
        <v>1196</v>
      </c>
      <c r="AE2701" s="48" t="s">
        <v>1196</v>
      </c>
      <c r="AF2701" s="48" t="s">
        <v>1196</v>
      </c>
      <c r="AG2701" s="48" t="s">
        <v>1196</v>
      </c>
      <c r="AH2701" s="48" t="s">
        <v>1196</v>
      </c>
      <c r="AI2701" s="48" t="s">
        <v>1196</v>
      </c>
      <c r="AJ2701" s="48" t="s">
        <v>1196</v>
      </c>
      <c r="AK2701" s="48" t="s">
        <v>1196</v>
      </c>
      <c r="AL2701" s="48" t="s">
        <v>1196</v>
      </c>
      <c r="AM2701" s="48" t="s">
        <v>1196</v>
      </c>
      <c r="AN2701" s="48" t="s">
        <v>1196</v>
      </c>
      <c r="AO2701" s="48" t="s">
        <v>1195</v>
      </c>
      <c r="AP2701" s="48" t="s">
        <v>1195</v>
      </c>
      <c r="AQ2701" s="48" t="s">
        <v>1195</v>
      </c>
      <c r="AR2701" s="48" t="s">
        <v>1195</v>
      </c>
      <c r="AS2701" s="48" t="s">
        <v>1195</v>
      </c>
      <c r="AT2701" s="48" t="s">
        <v>1195</v>
      </c>
      <c r="AU2701" s="48" t="s">
        <v>1195</v>
      </c>
      <c r="AV2701" s="48" t="s">
        <v>1195</v>
      </c>
      <c r="AW2701" s="48" t="s">
        <v>1195</v>
      </c>
      <c r="AX2701" s="48" t="s">
        <v>1195</v>
      </c>
      <c r="AY2701" s="48" t="s">
        <v>1195</v>
      </c>
      <c r="AZ2701" s="28" t="s">
        <v>1195</v>
      </c>
    </row>
    <row r="2702" ht="15.75" customHeight="1">
      <c r="A2702" s="40">
        <v>2422.0</v>
      </c>
      <c r="B2702" s="28" t="s">
        <v>6848</v>
      </c>
      <c r="C2702" s="41"/>
      <c r="D2702" s="42">
        <f t="array" ref="D2702">index(systems,match($A2702,INDEX(systems,0,1),),3)</f>
        <v>254.095</v>
      </c>
      <c r="E2702" s="42">
        <f t="array" ref="E2702">index(systems,match($A2702,INDEX(systems,0,1),),4)</f>
        <v>-75.782</v>
      </c>
      <c r="F2702" s="43" t="str">
        <f>IFERROR(__xludf.DUMMYFUNCTION("let(row, match($B2702&amp;if($C2702&lt;&gt;"""","" [""&amp;$C2702&amp;""]"",""""),index(nebulae,,2),0),join("","",iferror(round(index(nebulae,row,5)/2,3),1),iferror(round(index(nebulae,row,6)/2,3),1),0))"),"1,1,0")</f>
        <v>1,1,0</v>
      </c>
      <c r="G2702" s="44" t="s">
        <v>6849</v>
      </c>
      <c r="H2702" s="45">
        <f t="array" ref="H2702">let(systemId,match(A2702,index(systems,0,1),),refSystemId,match($H$1,index(systems,0,1),),x,index(systems,systemId,3),y,index(systems,systemId,4),refX,index(systems,refSystemId,3),refY,index(systems,refSystemId,4),round(sqrt((x-refX)^2+(y-refY)^2),3))</f>
        <v>265.155</v>
      </c>
      <c r="I2702" s="53"/>
      <c r="J2702" s="46" t="s">
        <v>500</v>
      </c>
      <c r="K2702" s="53"/>
      <c r="L2702" s="41"/>
      <c r="M2702" s="41"/>
      <c r="N2702" s="28" t="s">
        <v>1574</v>
      </c>
      <c r="O2702" s="48" t="s">
        <v>1574</v>
      </c>
      <c r="P2702" s="48" t="s">
        <v>1574</v>
      </c>
      <c r="Q2702" s="48" t="s">
        <v>1574</v>
      </c>
      <c r="R2702" s="48" t="s">
        <v>1574</v>
      </c>
      <c r="S2702" s="48" t="s">
        <v>1574</v>
      </c>
      <c r="T2702" s="48" t="s">
        <v>1574</v>
      </c>
      <c r="U2702" s="47" t="s">
        <v>1574</v>
      </c>
      <c r="V2702" s="48" t="s">
        <v>1574</v>
      </c>
      <c r="W2702" s="48" t="s">
        <v>1574</v>
      </c>
      <c r="X2702" s="47" t="s">
        <v>1574</v>
      </c>
      <c r="Y2702" s="47" t="s">
        <v>1575</v>
      </c>
      <c r="Z2702" s="47" t="s">
        <v>1575</v>
      </c>
      <c r="AA2702" s="47" t="s">
        <v>1576</v>
      </c>
      <c r="AB2702" s="47" t="s">
        <v>1576</v>
      </c>
      <c r="AC2702" s="47" t="s">
        <v>1576</v>
      </c>
      <c r="AD2702" s="47" t="s">
        <v>1576</v>
      </c>
      <c r="AE2702" s="47" t="s">
        <v>1576</v>
      </c>
      <c r="AF2702" s="47" t="s">
        <v>1576</v>
      </c>
      <c r="AG2702" s="47" t="s">
        <v>1576</v>
      </c>
      <c r="AH2702" s="47" t="s">
        <v>1576</v>
      </c>
      <c r="AI2702" s="47" t="s">
        <v>1576</v>
      </c>
      <c r="AJ2702" s="47" t="s">
        <v>1576</v>
      </c>
      <c r="AK2702" s="47" t="s">
        <v>1576</v>
      </c>
      <c r="AL2702" s="47" t="s">
        <v>1576</v>
      </c>
      <c r="AM2702" s="47" t="s">
        <v>1576</v>
      </c>
      <c r="AN2702" s="47" t="s">
        <v>1576</v>
      </c>
      <c r="AO2702" s="47" t="s">
        <v>1575</v>
      </c>
      <c r="AP2702" s="47" t="s">
        <v>1575</v>
      </c>
      <c r="AQ2702" s="47" t="s">
        <v>1575</v>
      </c>
      <c r="AR2702" s="47" t="s">
        <v>1575</v>
      </c>
      <c r="AS2702" s="47" t="s">
        <v>1575</v>
      </c>
      <c r="AT2702" s="47" t="s">
        <v>1575</v>
      </c>
      <c r="AU2702" s="47" t="s">
        <v>1575</v>
      </c>
      <c r="AV2702" s="47" t="s">
        <v>1575</v>
      </c>
      <c r="AW2702" s="47" t="s">
        <v>1575</v>
      </c>
      <c r="AX2702" s="47" t="s">
        <v>1575</v>
      </c>
      <c r="AY2702" s="47" t="s">
        <v>1575</v>
      </c>
      <c r="AZ2702" s="28" t="s">
        <v>1575</v>
      </c>
    </row>
    <row r="2703" ht="15.75" customHeight="1">
      <c r="A2703" s="40">
        <v>2423.0</v>
      </c>
      <c r="B2703" s="28" t="s">
        <v>6850</v>
      </c>
      <c r="C2703" s="41"/>
      <c r="D2703" s="42">
        <f t="array" ref="D2703">index(systems,match($A2703,INDEX(systems,0,1),),3)</f>
        <v>370.763</v>
      </c>
      <c r="E2703" s="42">
        <f t="array" ref="E2703">index(systems,match($A2703,INDEX(systems,0,1),),4)</f>
        <v>-45.768</v>
      </c>
      <c r="F2703" s="43" t="str">
        <f>IFERROR(__xludf.DUMMYFUNCTION("let(row, match($B2703&amp;if($C2703&lt;&gt;"""","" [""&amp;$C2703&amp;""]"",""""),index(nebulae,,2),0),join("","",iferror(round(index(nebulae,row,5)/2,3),1),iferror(round(index(nebulae,row,6)/2,3),1),0))"),"1,1,0")</f>
        <v>1,1,0</v>
      </c>
      <c r="G2703" s="44" t="s">
        <v>6851</v>
      </c>
      <c r="H2703" s="45">
        <f t="array" ref="H2703">let(systemId,match(A2703,index(systems,0,1),),refSystemId,match($H$1,index(systems,0,1),),x,index(systems,systemId,3),y,index(systems,systemId,4),refX,index(systems,refSystemId,3),refY,index(systems,refSystemId,4),round(sqrt((x-refX)^2+(y-refY)^2),3))</f>
        <v>373.577</v>
      </c>
      <c r="I2703" s="28" t="s">
        <v>408</v>
      </c>
      <c r="J2703" s="28" t="s">
        <v>408</v>
      </c>
      <c r="K2703" s="48" t="s">
        <v>408</v>
      </c>
      <c r="L2703" s="48" t="s">
        <v>408</v>
      </c>
      <c r="M2703" s="48" t="s">
        <v>408</v>
      </c>
      <c r="N2703" s="28" t="s">
        <v>408</v>
      </c>
      <c r="O2703" s="41"/>
      <c r="P2703" s="48" t="s">
        <v>1032</v>
      </c>
      <c r="Q2703" s="48" t="s">
        <v>1032</v>
      </c>
      <c r="R2703" s="48" t="s">
        <v>1032</v>
      </c>
      <c r="S2703" s="48" t="s">
        <v>1032</v>
      </c>
      <c r="T2703" s="48" t="s">
        <v>1032</v>
      </c>
      <c r="U2703" s="48" t="s">
        <v>1032</v>
      </c>
      <c r="V2703" s="48" t="s">
        <v>1032</v>
      </c>
      <c r="W2703" s="48" t="s">
        <v>1032</v>
      </c>
      <c r="X2703" s="48" t="s">
        <v>1032</v>
      </c>
      <c r="Y2703" s="48" t="s">
        <v>422</v>
      </c>
      <c r="Z2703" s="48" t="s">
        <v>422</v>
      </c>
      <c r="AA2703" s="48" t="s">
        <v>422</v>
      </c>
      <c r="AB2703" s="48" t="s">
        <v>422</v>
      </c>
      <c r="AC2703" s="48" t="s">
        <v>422</v>
      </c>
      <c r="AD2703" s="48" t="s">
        <v>422</v>
      </c>
      <c r="AE2703" s="48" t="s">
        <v>422</v>
      </c>
      <c r="AF2703" s="48" t="s">
        <v>422</v>
      </c>
      <c r="AG2703" s="48" t="s">
        <v>422</v>
      </c>
      <c r="AH2703" s="48" t="s">
        <v>422</v>
      </c>
      <c r="AI2703" s="48" t="s">
        <v>422</v>
      </c>
      <c r="AJ2703" s="48" t="s">
        <v>422</v>
      </c>
      <c r="AK2703" s="48" t="s">
        <v>422</v>
      </c>
      <c r="AL2703" s="48" t="s">
        <v>422</v>
      </c>
      <c r="AM2703" s="48" t="s">
        <v>422</v>
      </c>
      <c r="AN2703" s="48" t="s">
        <v>422</v>
      </c>
      <c r="AO2703" s="48" t="s">
        <v>422</v>
      </c>
      <c r="AP2703" s="48" t="s">
        <v>422</v>
      </c>
      <c r="AQ2703" s="48" t="s">
        <v>422</v>
      </c>
      <c r="AR2703" s="48" t="s">
        <v>422</v>
      </c>
      <c r="AS2703" s="48" t="s">
        <v>422</v>
      </c>
      <c r="AT2703" s="48" t="s">
        <v>422</v>
      </c>
      <c r="AU2703" s="48" t="s">
        <v>422</v>
      </c>
      <c r="AV2703" s="48" t="s">
        <v>422</v>
      </c>
      <c r="AW2703" s="48" t="s">
        <v>422</v>
      </c>
      <c r="AX2703" s="48" t="s">
        <v>422</v>
      </c>
      <c r="AY2703" s="48" t="s">
        <v>422</v>
      </c>
      <c r="AZ2703" s="28" t="s">
        <v>422</v>
      </c>
    </row>
    <row r="2704" ht="15.75" customHeight="1">
      <c r="A2704" s="40">
        <v>2424.0</v>
      </c>
      <c r="B2704" s="28" t="s">
        <v>6852</v>
      </c>
      <c r="C2704" s="41"/>
      <c r="D2704" s="42">
        <f t="array" ref="D2704">index(systems,match($A2704,INDEX(systems,0,1),),3)</f>
        <v>416.942</v>
      </c>
      <c r="E2704" s="42">
        <f t="array" ref="E2704">index(systems,match($A2704,INDEX(systems,0,1),),4)</f>
        <v>68.708</v>
      </c>
      <c r="F2704" s="43" t="str">
        <f>IFERROR(__xludf.DUMMYFUNCTION("let(row, match($B2704&amp;if($C2704&lt;&gt;"""","" [""&amp;$C2704&amp;""]"",""""),index(nebulae,,2),0),join("","",iferror(round(index(nebulae,row,5)/2,3),1),iferror(round(index(nebulae,row,6)/2,3),1),0))"),"1,1,0")</f>
        <v>1,1,0</v>
      </c>
      <c r="G2704" s="44" t="s">
        <v>6853</v>
      </c>
      <c r="H2704" s="45">
        <f t="array" ref="H2704">let(systemId,match(A2704,index(systems,0,1),),refSystemId,match($H$1,index(systems,0,1),),x,index(systems,systemId,3),y,index(systems,systemId,4),refX,index(systems,refSystemId,3),refY,index(systems,refSystemId,4),round(sqrt((x-refX)^2+(y-refY)^2),3))</f>
        <v>422.565</v>
      </c>
      <c r="I2704" s="41"/>
      <c r="J2704" s="41"/>
      <c r="K2704" s="41"/>
      <c r="L2704" s="41"/>
      <c r="M2704" s="41"/>
      <c r="N2704" s="28" t="s">
        <v>620</v>
      </c>
      <c r="O2704" s="48" t="s">
        <v>620</v>
      </c>
      <c r="P2704" s="48" t="s">
        <v>620</v>
      </c>
      <c r="Q2704" s="48" t="s">
        <v>620</v>
      </c>
      <c r="R2704" s="48" t="s">
        <v>620</v>
      </c>
      <c r="S2704" s="48" t="s">
        <v>620</v>
      </c>
      <c r="T2704" s="48" t="s">
        <v>620</v>
      </c>
      <c r="U2704" s="48" t="s">
        <v>620</v>
      </c>
      <c r="V2704" s="48" t="s">
        <v>620</v>
      </c>
      <c r="W2704" s="48" t="s">
        <v>620</v>
      </c>
      <c r="X2704" s="48" t="s">
        <v>620</v>
      </c>
      <c r="Y2704" s="48" t="s">
        <v>1070</v>
      </c>
      <c r="Z2704" s="48" t="s">
        <v>1070</v>
      </c>
      <c r="AA2704" s="48" t="s">
        <v>1071</v>
      </c>
      <c r="AB2704" s="48" t="s">
        <v>1071</v>
      </c>
      <c r="AC2704" s="48" t="s">
        <v>1071</v>
      </c>
      <c r="AD2704" s="48" t="s">
        <v>1071</v>
      </c>
      <c r="AE2704" s="48" t="s">
        <v>1071</v>
      </c>
      <c r="AF2704" s="48" t="s">
        <v>1071</v>
      </c>
      <c r="AG2704" s="48" t="s">
        <v>1071</v>
      </c>
      <c r="AH2704" s="48" t="s">
        <v>1071</v>
      </c>
      <c r="AI2704" s="48" t="s">
        <v>1071</v>
      </c>
      <c r="AJ2704" s="48" t="s">
        <v>1071</v>
      </c>
      <c r="AK2704" s="48" t="s">
        <v>1071</v>
      </c>
      <c r="AL2704" s="48" t="s">
        <v>1071</v>
      </c>
      <c r="AM2704" s="48" t="s">
        <v>1071</v>
      </c>
      <c r="AN2704" s="48" t="s">
        <v>1071</v>
      </c>
      <c r="AO2704" s="48" t="s">
        <v>1070</v>
      </c>
      <c r="AP2704" s="48" t="s">
        <v>1070</v>
      </c>
      <c r="AQ2704" s="48" t="s">
        <v>1070</v>
      </c>
      <c r="AR2704" s="48" t="s">
        <v>1070</v>
      </c>
      <c r="AS2704" s="48" t="s">
        <v>1070</v>
      </c>
      <c r="AT2704" s="48" t="s">
        <v>1070</v>
      </c>
      <c r="AU2704" s="48" t="s">
        <v>1070</v>
      </c>
      <c r="AV2704" s="48" t="s">
        <v>940</v>
      </c>
      <c r="AW2704" s="48" t="s">
        <v>940</v>
      </c>
      <c r="AX2704" s="48" t="s">
        <v>625</v>
      </c>
      <c r="AY2704" s="48" t="s">
        <v>625</v>
      </c>
      <c r="AZ2704" s="49" t="s">
        <v>625</v>
      </c>
    </row>
    <row r="2705" ht="15.75" customHeight="1">
      <c r="A2705" s="40">
        <v>2425.0</v>
      </c>
      <c r="B2705" s="28" t="s">
        <v>6854</v>
      </c>
      <c r="C2705" s="41"/>
      <c r="D2705" s="42">
        <f t="array" ref="D2705">index(systems,match($A2705,INDEX(systems,0,1),),3)</f>
        <v>42.128</v>
      </c>
      <c r="E2705" s="42">
        <f t="array" ref="E2705">index(systems,match($A2705,INDEX(systems,0,1),),4)</f>
        <v>-97.499</v>
      </c>
      <c r="F2705" s="43" t="str">
        <f>IFERROR(__xludf.DUMMYFUNCTION("let(row, match($B2705&amp;if($C2705&lt;&gt;"""","" [""&amp;$C2705&amp;""]"",""""),index(nebulae,,2),0),join("","",iferror(round(index(nebulae,row,5)/2,3),1),iferror(round(index(nebulae,row,6)/2,3),1),0))"),"1,1,0")</f>
        <v>1,1,0</v>
      </c>
      <c r="G2705" s="44" t="s">
        <v>6855</v>
      </c>
      <c r="H2705" s="45">
        <f t="array" ref="H2705">let(systemId,match(A2705,index(systems,0,1),),refSystemId,match($H$1,index(systems,0,1),),x,index(systems,systemId,3),y,index(systems,systemId,4),refX,index(systems,refSystemId,3),refY,index(systems,refSystemId,4),round(sqrt((x-refX)^2+(y-refY)^2),3))</f>
        <v>106.211</v>
      </c>
      <c r="I2705" s="28" t="s">
        <v>418</v>
      </c>
      <c r="J2705" s="41"/>
      <c r="K2705" s="41"/>
      <c r="L2705" s="28" t="s">
        <v>418</v>
      </c>
      <c r="M2705" s="28" t="s">
        <v>1268</v>
      </c>
      <c r="N2705" s="28" t="s">
        <v>2009</v>
      </c>
      <c r="O2705" s="48" t="s">
        <v>2009</v>
      </c>
      <c r="P2705" s="48" t="s">
        <v>2009</v>
      </c>
      <c r="Q2705" s="48" t="s">
        <v>2009</v>
      </c>
      <c r="R2705" s="48" t="s">
        <v>2009</v>
      </c>
      <c r="S2705" s="48" t="s">
        <v>2009</v>
      </c>
      <c r="T2705" s="48" t="s">
        <v>2009</v>
      </c>
      <c r="U2705" s="48" t="s">
        <v>2009</v>
      </c>
      <c r="V2705" s="48" t="s">
        <v>2009</v>
      </c>
      <c r="W2705" s="48" t="s">
        <v>2009</v>
      </c>
      <c r="X2705" s="48" t="s">
        <v>2009</v>
      </c>
      <c r="Y2705" s="48" t="s">
        <v>2009</v>
      </c>
      <c r="Z2705" s="48" t="s">
        <v>3131</v>
      </c>
      <c r="AA2705" s="48" t="s">
        <v>3132</v>
      </c>
      <c r="AB2705" s="48" t="s">
        <v>3132</v>
      </c>
      <c r="AC2705" s="48" t="s">
        <v>3132</v>
      </c>
      <c r="AD2705" s="48" t="s">
        <v>3132</v>
      </c>
      <c r="AE2705" s="48" t="s">
        <v>3132</v>
      </c>
      <c r="AF2705" s="48" t="s">
        <v>3132</v>
      </c>
      <c r="AG2705" s="48" t="s">
        <v>3132</v>
      </c>
      <c r="AH2705" s="48" t="s">
        <v>6856</v>
      </c>
      <c r="AI2705" s="48" t="s">
        <v>6856</v>
      </c>
      <c r="AJ2705" s="48" t="s">
        <v>6856</v>
      </c>
      <c r="AK2705" s="48" t="s">
        <v>6856</v>
      </c>
      <c r="AL2705" s="48" t="s">
        <v>6856</v>
      </c>
      <c r="AM2705" s="48" t="s">
        <v>6856</v>
      </c>
      <c r="AN2705" s="48" t="s">
        <v>3246</v>
      </c>
      <c r="AO2705" s="48" t="s">
        <v>2381</v>
      </c>
      <c r="AP2705" s="48" t="s">
        <v>2381</v>
      </c>
      <c r="AQ2705" s="48" t="s">
        <v>819</v>
      </c>
      <c r="AR2705" s="48" t="s">
        <v>2381</v>
      </c>
      <c r="AS2705" s="48" t="s">
        <v>2381</v>
      </c>
      <c r="AT2705" s="48" t="s">
        <v>518</v>
      </c>
      <c r="AU2705" s="48" t="s">
        <v>518</v>
      </c>
      <c r="AV2705" s="48" t="s">
        <v>518</v>
      </c>
      <c r="AW2705" s="48" t="s">
        <v>765</v>
      </c>
      <c r="AX2705" s="48" t="s">
        <v>2009</v>
      </c>
      <c r="AY2705" s="48" t="s">
        <v>2009</v>
      </c>
      <c r="AZ2705" s="28" t="s">
        <v>2009</v>
      </c>
    </row>
    <row r="2706" ht="15.75" customHeight="1">
      <c r="A2706" s="40">
        <v>2426.0</v>
      </c>
      <c r="B2706" s="28" t="s">
        <v>6857</v>
      </c>
      <c r="C2706" s="41"/>
      <c r="D2706" s="42">
        <f t="array" ref="D2706">index(systems,match($A2706,INDEX(systems,0,1),),3)</f>
        <v>-503.419</v>
      </c>
      <c r="E2706" s="42">
        <f t="array" ref="E2706">index(systems,match($A2706,INDEX(systems,0,1),),4)</f>
        <v>328.205</v>
      </c>
      <c r="F2706" s="43" t="str">
        <f>IFERROR(__xludf.DUMMYFUNCTION("let(row, match($B2706&amp;if($C2706&lt;&gt;"""","" [""&amp;$C2706&amp;""]"",""""),index(nebulae,,2),0),join("","",iferror(round(index(nebulae,row,5)/2,3),1),iferror(round(index(nebulae,row,6)/2,3),1),0))"),"1,1,0")</f>
        <v>1,1,0</v>
      </c>
      <c r="G2706" s="44" t="s">
        <v>6858</v>
      </c>
      <c r="H2706" s="45">
        <f t="array" ref="H2706">let(systemId,match(A2706,index(systems,0,1),),refSystemId,match($H$1,index(systems,0,1),),x,index(systems,systemId,3),y,index(systems,systemId,4),refX,index(systems,refSystemId,3),refY,index(systems,refSystemId,4),round(sqrt((x-refX)^2+(y-refY)^2),3))</f>
        <v>600.957</v>
      </c>
      <c r="I2706" s="28" t="s">
        <v>408</v>
      </c>
      <c r="J2706" s="28" t="s">
        <v>408</v>
      </c>
      <c r="K2706" s="28" t="s">
        <v>408</v>
      </c>
      <c r="L2706" s="28" t="s">
        <v>408</v>
      </c>
      <c r="M2706" s="28" t="s">
        <v>408</v>
      </c>
      <c r="N2706" s="28" t="s">
        <v>408</v>
      </c>
      <c r="O2706" s="41"/>
      <c r="P2706" s="48" t="s">
        <v>477</v>
      </c>
      <c r="Q2706" s="48" t="s">
        <v>477</v>
      </c>
      <c r="R2706" s="48" t="s">
        <v>477</v>
      </c>
      <c r="S2706" s="48" t="s">
        <v>418</v>
      </c>
      <c r="T2706" s="48" t="s">
        <v>418</v>
      </c>
      <c r="U2706" s="48" t="s">
        <v>422</v>
      </c>
      <c r="V2706" s="48" t="s">
        <v>422</v>
      </c>
      <c r="W2706" s="48" t="s">
        <v>422</v>
      </c>
      <c r="X2706" s="48" t="s">
        <v>422</v>
      </c>
      <c r="Y2706" s="48" t="s">
        <v>422</v>
      </c>
      <c r="Z2706" s="48" t="s">
        <v>422</v>
      </c>
      <c r="AA2706" s="48" t="s">
        <v>422</v>
      </c>
      <c r="AB2706" s="48" t="s">
        <v>422</v>
      </c>
      <c r="AC2706" s="48" t="s">
        <v>422</v>
      </c>
      <c r="AD2706" s="48" t="s">
        <v>422</v>
      </c>
      <c r="AE2706" s="48" t="s">
        <v>422</v>
      </c>
      <c r="AF2706" s="48" t="s">
        <v>422</v>
      </c>
      <c r="AG2706" s="48" t="s">
        <v>422</v>
      </c>
      <c r="AH2706" s="48" t="s">
        <v>422</v>
      </c>
      <c r="AI2706" s="48" t="s">
        <v>422</v>
      </c>
      <c r="AJ2706" s="48" t="s">
        <v>422</v>
      </c>
      <c r="AK2706" s="48" t="s">
        <v>422</v>
      </c>
      <c r="AL2706" s="48" t="s">
        <v>422</v>
      </c>
      <c r="AM2706" s="48" t="s">
        <v>422</v>
      </c>
      <c r="AN2706" s="48" t="s">
        <v>422</v>
      </c>
      <c r="AO2706" s="48" t="s">
        <v>422</v>
      </c>
      <c r="AP2706" s="48" t="s">
        <v>422</v>
      </c>
      <c r="AQ2706" s="48" t="s">
        <v>422</v>
      </c>
      <c r="AR2706" s="48" t="s">
        <v>422</v>
      </c>
      <c r="AS2706" s="48" t="s">
        <v>422</v>
      </c>
      <c r="AT2706" s="48" t="s">
        <v>422</v>
      </c>
      <c r="AU2706" s="48" t="s">
        <v>422</v>
      </c>
      <c r="AV2706" s="48" t="s">
        <v>422</v>
      </c>
      <c r="AW2706" s="48" t="s">
        <v>422</v>
      </c>
      <c r="AX2706" s="48" t="s">
        <v>422</v>
      </c>
      <c r="AY2706" s="48" t="s">
        <v>422</v>
      </c>
      <c r="AZ2706" s="28" t="s">
        <v>422</v>
      </c>
    </row>
    <row r="2707" ht="15.75" customHeight="1">
      <c r="A2707" s="40">
        <v>2427.0</v>
      </c>
      <c r="B2707" s="28" t="s">
        <v>6859</v>
      </c>
      <c r="C2707" s="41"/>
      <c r="D2707" s="42">
        <f t="array" ref="D2707">index(systems,match($A2707,INDEX(systems,0,1),),3)</f>
        <v>25.844</v>
      </c>
      <c r="E2707" s="42">
        <f t="array" ref="E2707">index(systems,match($A2707,INDEX(systems,0,1),),4)</f>
        <v>25.543</v>
      </c>
      <c r="F2707" s="43" t="str">
        <f>IFERROR(__xludf.DUMMYFUNCTION("let(row, match($B2707&amp;if($C2707&lt;&gt;"""","" [""&amp;$C2707&amp;""]"",""""),index(nebulae,,2),0),join("","",iferror(round(index(nebulae,row,5)/2,3),1),iferror(round(index(nebulae,row,6)/2,3),1),0))"),"1,1,0")</f>
        <v>1,1,0</v>
      </c>
      <c r="G2707" s="44" t="s">
        <v>6860</v>
      </c>
      <c r="H2707" s="110">
        <f t="array" ref="H2707">let(systemId,match(A2707,index(systems,0,1),),refSystemId,match($H$1,index(systems,0,1),),x,index(systems,systemId,3),y,index(systems,systemId,4),refX,index(systems,refSystemId,3),refY,index(systems,refSystemId,4),round(sqrt((x-refX)^2+(y-refY)^2),3))</f>
        <v>36.337</v>
      </c>
      <c r="I2707" s="46" t="s">
        <v>418</v>
      </c>
      <c r="J2707" s="46" t="s">
        <v>418</v>
      </c>
      <c r="K2707" s="46" t="s">
        <v>418</v>
      </c>
      <c r="L2707" s="46" t="s">
        <v>508</v>
      </c>
      <c r="M2707" s="47" t="s">
        <v>508</v>
      </c>
      <c r="N2707" s="28" t="s">
        <v>925</v>
      </c>
      <c r="O2707" s="48" t="s">
        <v>925</v>
      </c>
      <c r="P2707" s="48" t="s">
        <v>925</v>
      </c>
      <c r="Q2707" s="48" t="s">
        <v>925</v>
      </c>
      <c r="R2707" s="48" t="s">
        <v>926</v>
      </c>
      <c r="S2707" s="48" t="s">
        <v>925</v>
      </c>
      <c r="T2707" s="28" t="s">
        <v>925</v>
      </c>
      <c r="U2707" s="48" t="s">
        <v>927</v>
      </c>
      <c r="V2707" s="48" t="s">
        <v>927</v>
      </c>
      <c r="W2707" s="48" t="s">
        <v>928</v>
      </c>
      <c r="X2707" s="48" t="s">
        <v>928</v>
      </c>
      <c r="Y2707" s="48" t="s">
        <v>929</v>
      </c>
      <c r="Z2707" s="48" t="s">
        <v>929</v>
      </c>
      <c r="AA2707" s="48" t="s">
        <v>929</v>
      </c>
      <c r="AB2707" s="48" t="s">
        <v>929</v>
      </c>
      <c r="AC2707" s="48" t="s">
        <v>929</v>
      </c>
      <c r="AD2707" s="48" t="s">
        <v>929</v>
      </c>
      <c r="AE2707" s="48" t="s">
        <v>929</v>
      </c>
      <c r="AF2707" s="48" t="s">
        <v>929</v>
      </c>
      <c r="AG2707" s="48" t="s">
        <v>929</v>
      </c>
      <c r="AH2707" s="48" t="s">
        <v>929</v>
      </c>
      <c r="AI2707" s="48" t="s">
        <v>929</v>
      </c>
      <c r="AJ2707" s="48" t="s">
        <v>929</v>
      </c>
      <c r="AK2707" s="48" t="s">
        <v>929</v>
      </c>
      <c r="AL2707" s="48" t="s">
        <v>929</v>
      </c>
      <c r="AM2707" s="48" t="s">
        <v>929</v>
      </c>
      <c r="AN2707" s="48" t="s">
        <v>929</v>
      </c>
      <c r="AO2707" s="48" t="s">
        <v>929</v>
      </c>
      <c r="AP2707" s="48" t="s">
        <v>929</v>
      </c>
      <c r="AQ2707" s="48" t="s">
        <v>516</v>
      </c>
      <c r="AR2707" s="48" t="s">
        <v>517</v>
      </c>
      <c r="AS2707" s="52" t="s">
        <v>648</v>
      </c>
      <c r="AT2707" s="52" t="s">
        <v>648</v>
      </c>
      <c r="AU2707" s="52" t="s">
        <v>648</v>
      </c>
      <c r="AV2707" s="48" t="s">
        <v>648</v>
      </c>
      <c r="AW2707" s="48" t="s">
        <v>418</v>
      </c>
      <c r="AX2707" s="48" t="s">
        <v>932</v>
      </c>
      <c r="AY2707" s="48" t="s">
        <v>932</v>
      </c>
      <c r="AZ2707" s="28" t="s">
        <v>932</v>
      </c>
    </row>
    <row r="2708" ht="15.75" customHeight="1">
      <c r="A2708" s="40">
        <v>3034.0</v>
      </c>
      <c r="B2708" s="28" t="s">
        <v>6861</v>
      </c>
      <c r="C2708" s="41"/>
      <c r="D2708" s="42">
        <f t="array" ref="D2708">index(systems,match($A2708,INDEX(systems,0,1),),3)</f>
        <v>245.026</v>
      </c>
      <c r="E2708" s="42">
        <f t="array" ref="E2708">index(systems,match($A2708,INDEX(systems,0,1),),4)</f>
        <v>947.691</v>
      </c>
      <c r="F2708" s="43" t="str">
        <f>IFERROR(__xludf.DUMMYFUNCTION("let(row, match($B2708&amp;if($C2708&lt;&gt;"""","" [""&amp;$C2708&amp;""]"",""""),index(nebulae,,2),0),join("","",iferror(round(index(nebulae,row,5)/2,3),1),iferror(round(index(nebulae,row,6)/2,3),1),0))"),"1,1,0")</f>
        <v>1,1,0</v>
      </c>
      <c r="G2708" s="44" t="s">
        <v>6862</v>
      </c>
      <c r="H2708" s="45">
        <f t="array" ref="H2708">let(systemId,match(A2708,index(systems,0,1),),refSystemId,match($H$1,index(systems,0,1),),x,index(systems,systemId,3),y,index(systems,systemId,4),refX,index(systems,refSystemId,3),refY,index(systems,refSystemId,4),round(sqrt((x-refX)^2+(y-refY)^2),3))</f>
        <v>978.854</v>
      </c>
      <c r="I2708" s="55"/>
      <c r="J2708" s="55"/>
      <c r="K2708" s="55"/>
      <c r="L2708" s="55"/>
      <c r="M2708" s="55"/>
      <c r="N2708" s="55"/>
      <c r="O2708" s="55"/>
      <c r="P2708" s="56" t="s">
        <v>408</v>
      </c>
      <c r="Q2708" s="56" t="s">
        <v>408</v>
      </c>
      <c r="R2708" s="56" t="s">
        <v>408</v>
      </c>
      <c r="S2708" s="56" t="s">
        <v>408</v>
      </c>
      <c r="T2708" s="56" t="s">
        <v>408</v>
      </c>
      <c r="U2708" s="56" t="s">
        <v>408</v>
      </c>
      <c r="V2708" s="56" t="s">
        <v>408</v>
      </c>
      <c r="W2708" s="56" t="s">
        <v>408</v>
      </c>
      <c r="X2708" s="56" t="s">
        <v>408</v>
      </c>
      <c r="Y2708" s="56" t="s">
        <v>408</v>
      </c>
      <c r="Z2708" s="56" t="s">
        <v>408</v>
      </c>
      <c r="AA2708" s="56" t="s">
        <v>408</v>
      </c>
      <c r="AB2708" s="52" t="s">
        <v>730</v>
      </c>
      <c r="AC2708" s="52" t="s">
        <v>730</v>
      </c>
      <c r="AD2708" s="52" t="s">
        <v>730</v>
      </c>
      <c r="AE2708" s="52" t="s">
        <v>730</v>
      </c>
      <c r="AF2708" s="52" t="s">
        <v>730</v>
      </c>
      <c r="AG2708" s="52" t="s">
        <v>730</v>
      </c>
      <c r="AH2708" s="52" t="s">
        <v>730</v>
      </c>
      <c r="AI2708" s="52" t="s">
        <v>730</v>
      </c>
      <c r="AJ2708" s="52" t="s">
        <v>730</v>
      </c>
      <c r="AK2708" s="52" t="s">
        <v>730</v>
      </c>
      <c r="AL2708" s="52" t="s">
        <v>730</v>
      </c>
      <c r="AM2708" s="52" t="s">
        <v>730</v>
      </c>
      <c r="AN2708" s="52" t="s">
        <v>1316</v>
      </c>
      <c r="AO2708" s="49" t="s">
        <v>1316</v>
      </c>
      <c r="AP2708" s="52" t="s">
        <v>1316</v>
      </c>
      <c r="AQ2708" s="52" t="s">
        <v>1316</v>
      </c>
      <c r="AR2708" s="54"/>
      <c r="AS2708" s="54"/>
      <c r="AT2708" s="52" t="s">
        <v>735</v>
      </c>
      <c r="AU2708" s="49" t="s">
        <v>418</v>
      </c>
      <c r="AV2708" s="55"/>
      <c r="AW2708" s="55"/>
      <c r="AX2708" s="55"/>
      <c r="AY2708" s="55"/>
      <c r="AZ2708" s="55"/>
    </row>
    <row r="2709" ht="15.75" customHeight="1">
      <c r="A2709" s="40">
        <v>2428.0</v>
      </c>
      <c r="B2709" s="28" t="s">
        <v>6863</v>
      </c>
      <c r="C2709" s="41"/>
      <c r="D2709" s="42">
        <f t="array" ref="D2709">index(systems,match($A2709,INDEX(systems,0,1),),3)</f>
        <v>-83.471</v>
      </c>
      <c r="E2709" s="42">
        <f t="array" ref="E2709">index(systems,match($A2709,INDEX(systems,0,1),),4)</f>
        <v>292.084</v>
      </c>
      <c r="F2709" s="43" t="str">
        <f>IFERROR(__xludf.DUMMYFUNCTION("let(row, match($B2709&amp;if($C2709&lt;&gt;"""","" [""&amp;$C2709&amp;""]"",""""),index(nebulae,,2),0),join("","",iferror(round(index(nebulae,row,5)/2,3),1),iferror(round(index(nebulae,row,6)/2,3),1),0))"),"1,1,0")</f>
        <v>1,1,0</v>
      </c>
      <c r="G2709" s="44" t="s">
        <v>6864</v>
      </c>
      <c r="H2709" s="45">
        <f t="array" ref="H2709">let(systemId,match(A2709,index(systems,0,1),),refSystemId,match($H$1,index(systems,0,1),),x,index(systems,systemId,3),y,index(systems,systemId,4),refX,index(systems,refSystemId,3),refY,index(systems,refSystemId,4),round(sqrt((x-refX)^2+(y-refY)^2),3))</f>
        <v>303.777</v>
      </c>
      <c r="I2709" s="28" t="s">
        <v>408</v>
      </c>
      <c r="J2709" s="28" t="s">
        <v>408</v>
      </c>
      <c r="K2709" s="28" t="s">
        <v>408</v>
      </c>
      <c r="L2709" s="28" t="s">
        <v>408</v>
      </c>
      <c r="M2709" s="48" t="s">
        <v>408</v>
      </c>
      <c r="N2709" s="28" t="s">
        <v>408</v>
      </c>
      <c r="O2709" s="41"/>
      <c r="P2709" s="48" t="s">
        <v>409</v>
      </c>
      <c r="Q2709" s="48" t="s">
        <v>409</v>
      </c>
      <c r="R2709" s="48" t="s">
        <v>409</v>
      </c>
      <c r="S2709" s="48" t="s">
        <v>409</v>
      </c>
      <c r="T2709" s="48" t="s">
        <v>409</v>
      </c>
      <c r="U2709" s="48" t="s">
        <v>409</v>
      </c>
      <c r="V2709" s="48" t="s">
        <v>409</v>
      </c>
      <c r="W2709" s="48" t="s">
        <v>409</v>
      </c>
      <c r="X2709" s="48" t="s">
        <v>409</v>
      </c>
      <c r="Y2709" s="48" t="s">
        <v>409</v>
      </c>
      <c r="Z2709" s="48" t="s">
        <v>409</v>
      </c>
      <c r="AA2709" s="48" t="s">
        <v>410</v>
      </c>
      <c r="AB2709" s="48" t="s">
        <v>410</v>
      </c>
      <c r="AC2709" s="48" t="s">
        <v>410</v>
      </c>
      <c r="AD2709" s="48" t="s">
        <v>410</v>
      </c>
      <c r="AE2709" s="48" t="s">
        <v>410</v>
      </c>
      <c r="AF2709" s="48" t="s">
        <v>417</v>
      </c>
      <c r="AG2709" s="48" t="s">
        <v>417</v>
      </c>
      <c r="AH2709" s="48" t="s">
        <v>417</v>
      </c>
      <c r="AI2709" s="48" t="s">
        <v>417</v>
      </c>
      <c r="AJ2709" s="48" t="s">
        <v>417</v>
      </c>
      <c r="AK2709" s="48" t="s">
        <v>417</v>
      </c>
      <c r="AL2709" s="48" t="s">
        <v>417</v>
      </c>
      <c r="AM2709" s="48" t="s">
        <v>417</v>
      </c>
      <c r="AN2709" s="48" t="s">
        <v>417</v>
      </c>
      <c r="AO2709" s="48" t="s">
        <v>3937</v>
      </c>
      <c r="AP2709" s="48" t="s">
        <v>3937</v>
      </c>
      <c r="AQ2709" s="48" t="s">
        <v>3937</v>
      </c>
      <c r="AR2709" s="48" t="s">
        <v>3937</v>
      </c>
      <c r="AS2709" s="48" t="s">
        <v>3937</v>
      </c>
      <c r="AT2709" s="48" t="s">
        <v>3937</v>
      </c>
      <c r="AU2709" s="48" t="s">
        <v>3937</v>
      </c>
      <c r="AV2709" s="48" t="s">
        <v>3937</v>
      </c>
      <c r="AW2709" s="48" t="s">
        <v>3937</v>
      </c>
      <c r="AX2709" s="48" t="s">
        <v>3937</v>
      </c>
      <c r="AY2709" s="48" t="s">
        <v>3937</v>
      </c>
      <c r="AZ2709" s="51" t="s">
        <v>3937</v>
      </c>
    </row>
    <row r="2710" ht="15.75" customHeight="1">
      <c r="A2710" s="40">
        <v>2878.0</v>
      </c>
      <c r="B2710" s="28" t="s">
        <v>6865</v>
      </c>
      <c r="C2710" s="41"/>
      <c r="D2710" s="42">
        <f t="array" ref="D2710">index(systems,match($A2710,INDEX(systems,0,1),),3)</f>
        <v>-405.187</v>
      </c>
      <c r="E2710" s="42">
        <f t="array" ref="E2710">index(systems,match($A2710,INDEX(systems,0,1),),4)</f>
        <v>-317.311</v>
      </c>
      <c r="F2710" s="43" t="str">
        <f>IFERROR(__xludf.DUMMYFUNCTION("let(row, match($B2710&amp;if($C2710&lt;&gt;"""","" [""&amp;$C2710&amp;""]"",""""),index(nebulae,,2),0),join("","",iferror(round(index(nebulae,row,5)/2,3),1),iferror(round(index(nebulae,row,6)/2,3),1),0))"),"1,1,0")</f>
        <v>1,1,0</v>
      </c>
      <c r="G2710" s="44" t="s">
        <v>6866</v>
      </c>
      <c r="H2710" s="45">
        <f t="array" ref="H2710">let(systemId,match(A2710,index(systems,0,1),),refSystemId,match($H$1,index(systems,0,1),),x,index(systems,systemId,3),y,index(systems,systemId,4),refX,index(systems,refSystemId,3),refY,index(systems,refSystemId,4),round(sqrt((x-refX)^2+(y-refY)^2),3))</f>
        <v>514.648</v>
      </c>
      <c r="I2710" s="51" t="s">
        <v>408</v>
      </c>
      <c r="J2710" s="51" t="s">
        <v>408</v>
      </c>
      <c r="K2710" s="51" t="s">
        <v>408</v>
      </c>
      <c r="L2710" s="51" t="s">
        <v>408</v>
      </c>
      <c r="M2710" s="51" t="s">
        <v>408</v>
      </c>
      <c r="N2710" s="51" t="s">
        <v>408</v>
      </c>
      <c r="O2710" s="55"/>
      <c r="P2710" s="48" t="s">
        <v>408</v>
      </c>
      <c r="Q2710" s="48" t="s">
        <v>408</v>
      </c>
      <c r="R2710" s="48" t="s">
        <v>408</v>
      </c>
      <c r="S2710" s="48" t="s">
        <v>408</v>
      </c>
      <c r="T2710" s="48" t="s">
        <v>408</v>
      </c>
      <c r="U2710" s="48" t="s">
        <v>408</v>
      </c>
      <c r="V2710" s="48" t="s">
        <v>408</v>
      </c>
      <c r="W2710" s="48" t="s">
        <v>408</v>
      </c>
      <c r="X2710" s="48" t="s">
        <v>408</v>
      </c>
      <c r="Y2710" s="48" t="s">
        <v>579</v>
      </c>
      <c r="Z2710" s="48" t="s">
        <v>579</v>
      </c>
      <c r="AA2710" s="48" t="s">
        <v>579</v>
      </c>
      <c r="AB2710" s="48" t="s">
        <v>579</v>
      </c>
      <c r="AC2710" s="48" t="s">
        <v>579</v>
      </c>
      <c r="AD2710" s="48" t="s">
        <v>579</v>
      </c>
      <c r="AE2710" s="48" t="s">
        <v>579</v>
      </c>
      <c r="AF2710" s="48" t="s">
        <v>579</v>
      </c>
      <c r="AG2710" s="48" t="s">
        <v>579</v>
      </c>
      <c r="AH2710" s="48" t="s">
        <v>579</v>
      </c>
      <c r="AI2710" s="48" t="s">
        <v>579</v>
      </c>
      <c r="AJ2710" s="48" t="s">
        <v>579</v>
      </c>
      <c r="AK2710" s="48" t="s">
        <v>579</v>
      </c>
      <c r="AL2710" s="48" t="s">
        <v>579</v>
      </c>
      <c r="AM2710" s="48" t="s">
        <v>579</v>
      </c>
      <c r="AN2710" s="48" t="s">
        <v>579</v>
      </c>
      <c r="AO2710" s="48" t="s">
        <v>579</v>
      </c>
      <c r="AP2710" s="48" t="s">
        <v>579</v>
      </c>
      <c r="AQ2710" s="48" t="s">
        <v>579</v>
      </c>
      <c r="AR2710" s="48" t="s">
        <v>579</v>
      </c>
      <c r="AS2710" s="48" t="s">
        <v>579</v>
      </c>
      <c r="AT2710" s="48" t="s">
        <v>579</v>
      </c>
      <c r="AU2710" s="48" t="s">
        <v>579</v>
      </c>
      <c r="AV2710" s="56" t="s">
        <v>579</v>
      </c>
      <c r="AW2710" s="56" t="s">
        <v>579</v>
      </c>
      <c r="AX2710" s="56" t="s">
        <v>579</v>
      </c>
      <c r="AY2710" s="56" t="s">
        <v>579</v>
      </c>
      <c r="AZ2710" s="51" t="s">
        <v>579</v>
      </c>
    </row>
    <row r="2711" ht="15.75" customHeight="1">
      <c r="A2711" s="40">
        <v>2429.0</v>
      </c>
      <c r="B2711" s="28" t="s">
        <v>6867</v>
      </c>
      <c r="C2711" s="41"/>
      <c r="D2711" s="42">
        <f t="array" ref="D2711">index(systems,match($A2711,INDEX(systems,0,1),),3)</f>
        <v>419.529</v>
      </c>
      <c r="E2711" s="42">
        <f t="array" ref="E2711">index(systems,match($A2711,INDEX(systems,0,1),),4)</f>
        <v>246.551</v>
      </c>
      <c r="F2711" s="43" t="str">
        <f>IFERROR(__xludf.DUMMYFUNCTION("let(row, match($B2711&amp;if($C2711&lt;&gt;"""","" [""&amp;$C2711&amp;""]"",""""),index(nebulae,,2),0),join("","",iferror(round(index(nebulae,row,5)/2,3),1),iferror(round(index(nebulae,row,6)/2,3),1),0))"),"1,1,0")</f>
        <v>1,1,0</v>
      </c>
      <c r="G2711" s="44" t="s">
        <v>6868</v>
      </c>
      <c r="H2711" s="45">
        <f t="array" ref="H2711">let(systemId,match(A2711,index(systems,0,1),),refSystemId,match($H$1,index(systems,0,1),),x,index(systems,systemId,3),y,index(systems,systemId,4),refX,index(systems,refSystemId,3),refY,index(systems,refSystemId,4),round(sqrt((x-refX)^2+(y-refY)^2),3))</f>
        <v>486.613</v>
      </c>
      <c r="I2711" s="53"/>
      <c r="J2711" s="53"/>
      <c r="K2711" s="53"/>
      <c r="L2711" s="53"/>
      <c r="M2711" s="53"/>
      <c r="N2711" s="28" t="s">
        <v>1397</v>
      </c>
      <c r="O2711" s="48" t="s">
        <v>1397</v>
      </c>
      <c r="P2711" s="48" t="s">
        <v>1397</v>
      </c>
      <c r="Q2711" s="48" t="s">
        <v>1397</v>
      </c>
      <c r="R2711" s="48" t="s">
        <v>1397</v>
      </c>
      <c r="S2711" s="48" t="s">
        <v>1397</v>
      </c>
      <c r="T2711" s="48" t="s">
        <v>1397</v>
      </c>
      <c r="U2711" s="48" t="s">
        <v>1397</v>
      </c>
      <c r="V2711" s="48" t="s">
        <v>1397</v>
      </c>
      <c r="W2711" s="48" t="s">
        <v>1397</v>
      </c>
      <c r="X2711" s="48" t="s">
        <v>1397</v>
      </c>
      <c r="Y2711" s="48" t="s">
        <v>1398</v>
      </c>
      <c r="Z2711" s="48" t="s">
        <v>1398</v>
      </c>
      <c r="AA2711" s="48" t="s">
        <v>1398</v>
      </c>
      <c r="AB2711" s="48" t="s">
        <v>1398</v>
      </c>
      <c r="AC2711" s="48" t="s">
        <v>1398</v>
      </c>
      <c r="AD2711" s="48" t="s">
        <v>1398</v>
      </c>
      <c r="AE2711" s="48" t="s">
        <v>1398</v>
      </c>
      <c r="AF2711" s="48" t="s">
        <v>1398</v>
      </c>
      <c r="AG2711" s="48" t="s">
        <v>1398</v>
      </c>
      <c r="AH2711" s="48" t="s">
        <v>1398</v>
      </c>
      <c r="AI2711" s="48" t="s">
        <v>1398</v>
      </c>
      <c r="AJ2711" s="48" t="s">
        <v>1398</v>
      </c>
      <c r="AK2711" s="48" t="s">
        <v>1398</v>
      </c>
      <c r="AL2711" s="48" t="s">
        <v>1398</v>
      </c>
      <c r="AM2711" s="48" t="s">
        <v>1398</v>
      </c>
      <c r="AN2711" s="48" t="s">
        <v>1398</v>
      </c>
      <c r="AO2711" s="48" t="s">
        <v>1398</v>
      </c>
      <c r="AP2711" s="48" t="s">
        <v>1398</v>
      </c>
      <c r="AQ2711" s="48" t="s">
        <v>1399</v>
      </c>
      <c r="AR2711" s="48" t="s">
        <v>1399</v>
      </c>
      <c r="AS2711" s="48" t="s">
        <v>1399</v>
      </c>
      <c r="AT2711" s="48" t="s">
        <v>1399</v>
      </c>
      <c r="AU2711" s="48" t="s">
        <v>1399</v>
      </c>
      <c r="AV2711" s="48" t="s">
        <v>777</v>
      </c>
      <c r="AW2711" s="48" t="s">
        <v>777</v>
      </c>
      <c r="AX2711" s="48" t="s">
        <v>777</v>
      </c>
      <c r="AY2711" s="48" t="s">
        <v>777</v>
      </c>
      <c r="AZ2711" s="28" t="s">
        <v>777</v>
      </c>
    </row>
    <row r="2712" ht="15.75" customHeight="1">
      <c r="A2712" s="40">
        <v>2430.0</v>
      </c>
      <c r="B2712" s="28" t="s">
        <v>6869</v>
      </c>
      <c r="C2712" s="28" t="s">
        <v>6870</v>
      </c>
      <c r="D2712" s="42">
        <f t="array" ref="D2712">index(systems,match($A2712,INDEX(systems,0,1),),3)</f>
        <v>-29.214</v>
      </c>
      <c r="E2712" s="42">
        <f t="array" ref="E2712">index(systems,match($A2712,INDEX(systems,0,1),),4)</f>
        <v>256.116</v>
      </c>
      <c r="F2712" s="43" t="str">
        <f>IFERROR(__xludf.DUMMYFUNCTION("let(row, match($B2712&amp;if($C2712&lt;&gt;"""","" [""&amp;$C2712&amp;""]"",""""),index(nebulae,,2),0),join("","",iferror(round(index(nebulae,row,5)/2,3),1),iferror(round(index(nebulae,row,6)/2,3),1),0))"),"1,1,0")</f>
        <v>1,1,0</v>
      </c>
      <c r="G2712" s="44" t="s">
        <v>6871</v>
      </c>
      <c r="H2712" s="45">
        <f t="array" ref="H2712">let(systemId,match(A2712,index(systems,0,1),),refSystemId,match($H$1,index(systems,0,1),),x,index(systems,systemId,3),y,index(systems,systemId,4),refX,index(systems,refSystemId,3),refY,index(systems,refSystemId,4),round(sqrt((x-refX)^2+(y-refY)^2),3))</f>
        <v>257.777</v>
      </c>
      <c r="I2712" s="28" t="s">
        <v>690</v>
      </c>
      <c r="J2712" s="48" t="s">
        <v>690</v>
      </c>
      <c r="K2712" s="28" t="s">
        <v>690</v>
      </c>
      <c r="L2712" s="28" t="s">
        <v>690</v>
      </c>
      <c r="M2712" s="48" t="s">
        <v>691</v>
      </c>
      <c r="N2712" s="28" t="s">
        <v>409</v>
      </c>
      <c r="O2712" s="48" t="s">
        <v>409</v>
      </c>
      <c r="P2712" s="48" t="s">
        <v>409</v>
      </c>
      <c r="Q2712" s="48" t="s">
        <v>409</v>
      </c>
      <c r="R2712" s="48" t="s">
        <v>409</v>
      </c>
      <c r="S2712" s="48" t="s">
        <v>409</v>
      </c>
      <c r="T2712" s="48" t="s">
        <v>409</v>
      </c>
      <c r="U2712" s="48" t="s">
        <v>409</v>
      </c>
      <c r="V2712" s="48" t="s">
        <v>409</v>
      </c>
      <c r="W2712" s="48" t="s">
        <v>409</v>
      </c>
      <c r="X2712" s="48" t="s">
        <v>409</v>
      </c>
      <c r="Y2712" s="48" t="s">
        <v>409</v>
      </c>
      <c r="Z2712" s="48" t="s">
        <v>409</v>
      </c>
      <c r="AA2712" s="48" t="s">
        <v>410</v>
      </c>
      <c r="AB2712" s="48" t="s">
        <v>410</v>
      </c>
      <c r="AC2712" s="48" t="s">
        <v>410</v>
      </c>
      <c r="AD2712" s="48" t="s">
        <v>410</v>
      </c>
      <c r="AE2712" s="48" t="s">
        <v>410</v>
      </c>
      <c r="AF2712" s="48" t="s">
        <v>410</v>
      </c>
      <c r="AG2712" s="48" t="s">
        <v>849</v>
      </c>
      <c r="AH2712" s="48" t="s">
        <v>849</v>
      </c>
      <c r="AI2712" s="48" t="s">
        <v>849</v>
      </c>
      <c r="AJ2712" s="48" t="s">
        <v>849</v>
      </c>
      <c r="AK2712" s="48" t="s">
        <v>849</v>
      </c>
      <c r="AL2712" s="48" t="s">
        <v>849</v>
      </c>
      <c r="AM2712" s="48" t="s">
        <v>849</v>
      </c>
      <c r="AN2712" s="48" t="s">
        <v>849</v>
      </c>
      <c r="AO2712" s="48" t="s">
        <v>849</v>
      </c>
      <c r="AP2712" s="48" t="s">
        <v>849</v>
      </c>
      <c r="AQ2712" s="48" t="s">
        <v>849</v>
      </c>
      <c r="AR2712" s="48" t="s">
        <v>849</v>
      </c>
      <c r="AS2712" s="48" t="s">
        <v>849</v>
      </c>
      <c r="AT2712" s="48" t="s">
        <v>849</v>
      </c>
      <c r="AU2712" s="48" t="s">
        <v>849</v>
      </c>
      <c r="AV2712" s="48" t="s">
        <v>849</v>
      </c>
      <c r="AW2712" s="48" t="s">
        <v>849</v>
      </c>
      <c r="AX2712" s="48" t="s">
        <v>417</v>
      </c>
      <c r="AY2712" s="48" t="s">
        <v>850</v>
      </c>
      <c r="AZ2712" s="51" t="s">
        <v>850</v>
      </c>
    </row>
    <row r="2713" ht="15.75" customHeight="1">
      <c r="A2713" s="40">
        <v>2431.0</v>
      </c>
      <c r="B2713" s="28" t="s">
        <v>6872</v>
      </c>
      <c r="C2713" s="41"/>
      <c r="D2713" s="42">
        <f t="array" ref="D2713">index(systems,match($A2713,INDEX(systems,0,1),),3)</f>
        <v>48.334</v>
      </c>
      <c r="E2713" s="42">
        <f t="array" ref="E2713">index(systems,match($A2713,INDEX(systems,0,1),),4)</f>
        <v>184.257</v>
      </c>
      <c r="F2713" s="43" t="str">
        <f>IFERROR(__xludf.DUMMYFUNCTION("let(row, match($B2713&amp;if($C2713&lt;&gt;"""","" [""&amp;$C2713&amp;""]"",""""),index(nebulae,,2),0),join("","",iferror(round(index(nebulae,row,5)/2,3),1),iferror(round(index(nebulae,row,6)/2,3),1),0))"),"1,1,0")</f>
        <v>1,1,0</v>
      </c>
      <c r="G2713" s="44" t="s">
        <v>6873</v>
      </c>
      <c r="H2713" s="45">
        <f t="array" ref="H2713">let(systemId,match(A2713,index(systems,0,1),),refSystemId,match($H$1,index(systems,0,1),),x,index(systems,systemId,3),y,index(systems,systemId,4),refX,index(systems,refSystemId,3),refY,index(systems,refSystemId,4),round(sqrt((x-refX)^2+(y-refY)^2),3))</f>
        <v>190.491</v>
      </c>
      <c r="I2713" s="41"/>
      <c r="J2713" s="41"/>
      <c r="K2713" s="28" t="s">
        <v>418</v>
      </c>
      <c r="L2713" s="28" t="s">
        <v>418</v>
      </c>
      <c r="M2713" s="41"/>
      <c r="N2713" s="28" t="s">
        <v>1204</v>
      </c>
      <c r="O2713" s="48" t="s">
        <v>1204</v>
      </c>
      <c r="P2713" s="48" t="s">
        <v>1204</v>
      </c>
      <c r="Q2713" s="48" t="s">
        <v>1204</v>
      </c>
      <c r="R2713" s="48" t="s">
        <v>1204</v>
      </c>
      <c r="S2713" s="48" t="s">
        <v>1204</v>
      </c>
      <c r="T2713" s="48" t="s">
        <v>1204</v>
      </c>
      <c r="U2713" s="48" t="s">
        <v>692</v>
      </c>
      <c r="V2713" s="48" t="s">
        <v>692</v>
      </c>
      <c r="W2713" s="48" t="s">
        <v>692</v>
      </c>
      <c r="X2713" s="48" t="s">
        <v>1204</v>
      </c>
      <c r="Y2713" s="48" t="s">
        <v>1205</v>
      </c>
      <c r="Z2713" s="48" t="s">
        <v>1205</v>
      </c>
      <c r="AA2713" s="48" t="s">
        <v>1957</v>
      </c>
      <c r="AB2713" s="48" t="s">
        <v>1957</v>
      </c>
      <c r="AC2713" s="48" t="s">
        <v>1957</v>
      </c>
      <c r="AD2713" s="48" t="s">
        <v>1957</v>
      </c>
      <c r="AE2713" s="48" t="s">
        <v>1957</v>
      </c>
      <c r="AF2713" s="48" t="s">
        <v>1957</v>
      </c>
      <c r="AG2713" s="48" t="s">
        <v>1204</v>
      </c>
      <c r="AH2713" s="48" t="s">
        <v>1204</v>
      </c>
      <c r="AI2713" s="48" t="s">
        <v>1204</v>
      </c>
      <c r="AJ2713" s="48" t="s">
        <v>1204</v>
      </c>
      <c r="AK2713" s="48" t="s">
        <v>1204</v>
      </c>
      <c r="AL2713" s="48" t="s">
        <v>1204</v>
      </c>
      <c r="AM2713" s="48" t="s">
        <v>1204</v>
      </c>
      <c r="AN2713" s="48" t="s">
        <v>1205</v>
      </c>
      <c r="AO2713" s="48" t="s">
        <v>1205</v>
      </c>
      <c r="AP2713" s="48" t="s">
        <v>1205</v>
      </c>
      <c r="AQ2713" s="48" t="s">
        <v>1205</v>
      </c>
      <c r="AR2713" s="48" t="s">
        <v>1205</v>
      </c>
      <c r="AS2713" s="48" t="s">
        <v>1205</v>
      </c>
      <c r="AT2713" s="48" t="s">
        <v>1205</v>
      </c>
      <c r="AU2713" s="48" t="s">
        <v>1205</v>
      </c>
      <c r="AV2713" s="48" t="s">
        <v>1205</v>
      </c>
      <c r="AW2713" s="48" t="s">
        <v>1205</v>
      </c>
      <c r="AX2713" s="48" t="s">
        <v>1205</v>
      </c>
      <c r="AY2713" s="48" t="s">
        <v>1205</v>
      </c>
      <c r="AZ2713" s="28" t="s">
        <v>1205</v>
      </c>
    </row>
    <row r="2714" ht="15.75" customHeight="1">
      <c r="A2714" s="40">
        <v>2432.0</v>
      </c>
      <c r="B2714" s="28" t="s">
        <v>6874</v>
      </c>
      <c r="C2714" s="41"/>
      <c r="D2714" s="42">
        <f t="array" ref="D2714">index(systems,match($A2714,INDEX(systems,0,1),),3)</f>
        <v>413.067</v>
      </c>
      <c r="E2714" s="42">
        <f t="array" ref="E2714">index(systems,match($A2714,INDEX(systems,0,1),),4)</f>
        <v>-31.071</v>
      </c>
      <c r="F2714" s="43" t="str">
        <f>IFERROR(__xludf.DUMMYFUNCTION("let(row, match($B2714&amp;if($C2714&lt;&gt;"""","" [""&amp;$C2714&amp;""]"",""""),index(nebulae,,2),0),join("","",iferror(round(index(nebulae,row,5)/2,3),1),iferror(round(index(nebulae,row,6)/2,3),1),0))"),"1,1,0")</f>
        <v>1,1,0</v>
      </c>
      <c r="G2714" s="44" t="s">
        <v>6875</v>
      </c>
      <c r="H2714" s="45">
        <f t="array" ref="H2714">let(systemId,match(A2714,index(systems,0,1),),refSystemId,match($H$1,index(systems,0,1),),x,index(systems,systemId,3),y,index(systems,systemId,4),refX,index(systems,refSystemId,3),refY,index(systems,refSystemId,4),round(sqrt((x-refX)^2+(y-refY)^2),3))</f>
        <v>414.234</v>
      </c>
      <c r="I2714" s="53"/>
      <c r="J2714" s="53"/>
      <c r="K2714" s="46" t="s">
        <v>418</v>
      </c>
      <c r="L2714" s="53"/>
      <c r="M2714" s="53"/>
      <c r="N2714" s="28" t="s">
        <v>1032</v>
      </c>
      <c r="O2714" s="48" t="s">
        <v>1032</v>
      </c>
      <c r="P2714" s="48" t="s">
        <v>1032</v>
      </c>
      <c r="Q2714" s="48" t="s">
        <v>1032</v>
      </c>
      <c r="R2714" s="48" t="s">
        <v>1032</v>
      </c>
      <c r="S2714" s="48" t="s">
        <v>1032</v>
      </c>
      <c r="T2714" s="48" t="s">
        <v>1032</v>
      </c>
      <c r="U2714" s="48" t="s">
        <v>1032</v>
      </c>
      <c r="V2714" s="48" t="s">
        <v>1032</v>
      </c>
      <c r="W2714" s="48" t="s">
        <v>1032</v>
      </c>
      <c r="X2714" s="48" t="s">
        <v>1032</v>
      </c>
      <c r="Y2714" s="48" t="s">
        <v>1032</v>
      </c>
      <c r="Z2714" s="48" t="s">
        <v>1032</v>
      </c>
      <c r="AA2714" s="48" t="s">
        <v>2155</v>
      </c>
      <c r="AB2714" s="48" t="s">
        <v>2155</v>
      </c>
      <c r="AC2714" s="48" t="s">
        <v>2155</v>
      </c>
      <c r="AD2714" s="48" t="s">
        <v>2155</v>
      </c>
      <c r="AE2714" s="48" t="s">
        <v>2155</v>
      </c>
      <c r="AF2714" s="48" t="s">
        <v>2155</v>
      </c>
      <c r="AG2714" s="48" t="s">
        <v>2155</v>
      </c>
      <c r="AH2714" s="48" t="s">
        <v>2155</v>
      </c>
      <c r="AI2714" s="48" t="s">
        <v>2155</v>
      </c>
      <c r="AJ2714" s="48" t="s">
        <v>2155</v>
      </c>
      <c r="AK2714" s="48" t="s">
        <v>2155</v>
      </c>
      <c r="AL2714" s="48" t="s">
        <v>2155</v>
      </c>
      <c r="AM2714" s="48" t="s">
        <v>2155</v>
      </c>
      <c r="AN2714" s="48" t="s">
        <v>2155</v>
      </c>
      <c r="AO2714" s="48" t="s">
        <v>1032</v>
      </c>
      <c r="AP2714" s="48" t="s">
        <v>1032</v>
      </c>
      <c r="AQ2714" s="48" t="s">
        <v>1032</v>
      </c>
      <c r="AR2714" s="48" t="s">
        <v>1032</v>
      </c>
      <c r="AS2714" s="48" t="s">
        <v>1032</v>
      </c>
      <c r="AT2714" s="48" t="s">
        <v>1032</v>
      </c>
      <c r="AU2714" s="48" t="s">
        <v>1032</v>
      </c>
      <c r="AV2714" s="48" t="s">
        <v>1032</v>
      </c>
      <c r="AW2714" s="48" t="s">
        <v>1032</v>
      </c>
      <c r="AX2714" s="48" t="s">
        <v>625</v>
      </c>
      <c r="AY2714" s="48" t="s">
        <v>625</v>
      </c>
      <c r="AZ2714" s="28" t="s">
        <v>1032</v>
      </c>
    </row>
    <row r="2715" ht="15.75" customHeight="1">
      <c r="A2715" s="40">
        <v>2433.0</v>
      </c>
      <c r="B2715" s="28" t="s">
        <v>6876</v>
      </c>
      <c r="C2715" s="41"/>
      <c r="D2715" s="42">
        <f t="array" ref="D2715">index(systems,match($A2715,INDEX(systems,0,1),),3)</f>
        <v>-44.468</v>
      </c>
      <c r="E2715" s="42">
        <f t="array" ref="E2715">index(systems,match($A2715,INDEX(systems,0,1),),4)</f>
        <v>26.058</v>
      </c>
      <c r="F2715" s="43" t="str">
        <f>IFERROR(__xludf.DUMMYFUNCTION("let(row, match($B2715&amp;if($C2715&lt;&gt;"""","" [""&amp;$C2715&amp;""]"",""""),index(nebulae,,2),0),join("","",iferror(round(index(nebulae,row,5)/2,3),1),iferror(round(index(nebulae,row,6)/2,3),1),0))"),"1,1,0")</f>
        <v>1,1,0</v>
      </c>
      <c r="G2715" s="44" t="s">
        <v>6877</v>
      </c>
      <c r="H2715" s="111">
        <f t="array" ref="H2715">let(systemId,match(A2715,index(systems,0,1),),refSystemId,match($H$1,index(systems,0,1),),x,index(systems,systemId,3),y,index(systems,systemId,4),refX,index(systems,refSystemId,3),refY,index(systems,refSystemId,4),round(sqrt((x-refX)^2+(y-refY)^2),3))</f>
        <v>51.54</v>
      </c>
      <c r="I2715" s="28" t="s">
        <v>418</v>
      </c>
      <c r="J2715" s="28" t="s">
        <v>418</v>
      </c>
      <c r="K2715" s="28" t="s">
        <v>418</v>
      </c>
      <c r="L2715" s="28" t="s">
        <v>508</v>
      </c>
      <c r="M2715" s="48" t="s">
        <v>508</v>
      </c>
      <c r="N2715" s="28" t="s">
        <v>639</v>
      </c>
      <c r="O2715" s="48" t="s">
        <v>639</v>
      </c>
      <c r="P2715" s="48" t="s">
        <v>639</v>
      </c>
      <c r="Q2715" s="48" t="s">
        <v>639</v>
      </c>
      <c r="R2715" s="48" t="s">
        <v>640</v>
      </c>
      <c r="S2715" s="48" t="s">
        <v>639</v>
      </c>
      <c r="T2715" s="48" t="s">
        <v>641</v>
      </c>
      <c r="U2715" s="48" t="s">
        <v>641</v>
      </c>
      <c r="V2715" s="48" t="s">
        <v>641</v>
      </c>
      <c r="W2715" s="48" t="s">
        <v>641</v>
      </c>
      <c r="X2715" s="48" t="s">
        <v>641</v>
      </c>
      <c r="Y2715" s="48" t="s">
        <v>641</v>
      </c>
      <c r="Z2715" s="48" t="s">
        <v>641</v>
      </c>
      <c r="AA2715" s="48" t="s">
        <v>813</v>
      </c>
      <c r="AB2715" s="48" t="s">
        <v>813</v>
      </c>
      <c r="AC2715" s="48" t="s">
        <v>813</v>
      </c>
      <c r="AD2715" s="48" t="s">
        <v>813</v>
      </c>
      <c r="AE2715" s="48" t="s">
        <v>813</v>
      </c>
      <c r="AF2715" s="48" t="s">
        <v>813</v>
      </c>
      <c r="AG2715" s="48" t="s">
        <v>813</v>
      </c>
      <c r="AH2715" s="48" t="s">
        <v>814</v>
      </c>
      <c r="AI2715" s="48" t="s">
        <v>529</v>
      </c>
      <c r="AJ2715" s="48" t="s">
        <v>529</v>
      </c>
      <c r="AK2715" s="48" t="s">
        <v>529</v>
      </c>
      <c r="AL2715" s="48" t="s">
        <v>529</v>
      </c>
      <c r="AM2715" s="48" t="s">
        <v>529</v>
      </c>
      <c r="AN2715" s="48" t="s">
        <v>529</v>
      </c>
      <c r="AO2715" s="48" t="s">
        <v>529</v>
      </c>
      <c r="AP2715" s="48" t="s">
        <v>560</v>
      </c>
      <c r="AQ2715" s="48" t="s">
        <v>516</v>
      </c>
      <c r="AR2715" s="48" t="s">
        <v>517</v>
      </c>
      <c r="AS2715" s="52" t="s">
        <v>746</v>
      </c>
      <c r="AT2715" s="52" t="s">
        <v>746</v>
      </c>
      <c r="AU2715" s="52" t="s">
        <v>746</v>
      </c>
      <c r="AV2715" s="52" t="s">
        <v>746</v>
      </c>
      <c r="AW2715" s="48" t="s">
        <v>417</v>
      </c>
      <c r="AX2715" s="48" t="s">
        <v>417</v>
      </c>
      <c r="AY2715" s="48" t="s">
        <v>931</v>
      </c>
      <c r="AZ2715" s="51" t="s">
        <v>418</v>
      </c>
    </row>
    <row r="2716" ht="15.75" customHeight="1">
      <c r="A2716" s="40">
        <v>2434.0</v>
      </c>
      <c r="B2716" s="28" t="s">
        <v>6878</v>
      </c>
      <c r="C2716" s="41"/>
      <c r="D2716" s="42">
        <f t="array" ref="D2716">index(systems,match($A2716,INDEX(systems,0,1),),3)</f>
        <v>533.347</v>
      </c>
      <c r="E2716" s="42">
        <f t="array" ref="E2716">index(systems,match($A2716,INDEX(systems,0,1),),4)</f>
        <v>-141.269</v>
      </c>
      <c r="F2716" s="43" t="str">
        <f>IFERROR(__xludf.DUMMYFUNCTION("let(row, match($B2716&amp;if($C2716&lt;&gt;"""","" [""&amp;$C2716&amp;""]"",""""),index(nebulae,,2),0),join("","",iferror(round(index(nebulae,row,5)/2,3),1),iferror(round(index(nebulae,row,6)/2,3),1),0))"),"1,1,0")</f>
        <v>1,1,0</v>
      </c>
      <c r="G2716" s="44" t="s">
        <v>6879</v>
      </c>
      <c r="H2716" s="45">
        <f t="array" ref="H2716">let(systemId,match(A2716,index(systems,0,1),),refSystemId,match($H$1,index(systems,0,1),),x,index(systems,systemId,3),y,index(systems,systemId,4),refX,index(systems,refSystemId,3),refY,index(systems,refSystemId,4),round(sqrt((x-refX)^2+(y-refY)^2),3))</f>
        <v>551.739</v>
      </c>
      <c r="I2716" s="28" t="s">
        <v>408</v>
      </c>
      <c r="J2716" s="28" t="s">
        <v>408</v>
      </c>
      <c r="K2716" s="28" t="s">
        <v>408</v>
      </c>
      <c r="L2716" s="28" t="s">
        <v>408</v>
      </c>
      <c r="M2716" s="28" t="s">
        <v>408</v>
      </c>
      <c r="N2716" s="28" t="s">
        <v>408</v>
      </c>
      <c r="O2716" s="41"/>
      <c r="P2716" s="52" t="s">
        <v>597</v>
      </c>
      <c r="Q2716" s="52" t="s">
        <v>597</v>
      </c>
      <c r="R2716" s="52" t="s">
        <v>597</v>
      </c>
      <c r="S2716" s="52" t="s">
        <v>597</v>
      </c>
      <c r="T2716" s="52" t="s">
        <v>597</v>
      </c>
      <c r="U2716" s="48" t="s">
        <v>422</v>
      </c>
      <c r="V2716" s="48" t="s">
        <v>422</v>
      </c>
      <c r="W2716" s="48" t="s">
        <v>422</v>
      </c>
      <c r="X2716" s="48" t="s">
        <v>422</v>
      </c>
      <c r="Y2716" s="48" t="s">
        <v>422</v>
      </c>
      <c r="Z2716" s="48" t="s">
        <v>422</v>
      </c>
      <c r="AA2716" s="48" t="s">
        <v>422</v>
      </c>
      <c r="AB2716" s="48" t="s">
        <v>422</v>
      </c>
      <c r="AC2716" s="48" t="s">
        <v>422</v>
      </c>
      <c r="AD2716" s="48" t="s">
        <v>422</v>
      </c>
      <c r="AE2716" s="48" t="s">
        <v>422</v>
      </c>
      <c r="AF2716" s="48" t="s">
        <v>422</v>
      </c>
      <c r="AG2716" s="48" t="s">
        <v>422</v>
      </c>
      <c r="AH2716" s="48" t="s">
        <v>422</v>
      </c>
      <c r="AI2716" s="48" t="s">
        <v>422</v>
      </c>
      <c r="AJ2716" s="48" t="s">
        <v>422</v>
      </c>
      <c r="AK2716" s="48" t="s">
        <v>422</v>
      </c>
      <c r="AL2716" s="48" t="s">
        <v>422</v>
      </c>
      <c r="AM2716" s="48" t="s">
        <v>422</v>
      </c>
      <c r="AN2716" s="48" t="s">
        <v>422</v>
      </c>
      <c r="AO2716" s="48" t="s">
        <v>422</v>
      </c>
      <c r="AP2716" s="48" t="s">
        <v>422</v>
      </c>
      <c r="AQ2716" s="48" t="s">
        <v>422</v>
      </c>
      <c r="AR2716" s="48" t="s">
        <v>422</v>
      </c>
      <c r="AS2716" s="48" t="s">
        <v>422</v>
      </c>
      <c r="AT2716" s="48" t="s">
        <v>422</v>
      </c>
      <c r="AU2716" s="48" t="s">
        <v>422</v>
      </c>
      <c r="AV2716" s="48" t="s">
        <v>422</v>
      </c>
      <c r="AW2716" s="48" t="s">
        <v>422</v>
      </c>
      <c r="AX2716" s="48" t="s">
        <v>422</v>
      </c>
      <c r="AY2716" s="48" t="s">
        <v>422</v>
      </c>
      <c r="AZ2716" s="28" t="s">
        <v>422</v>
      </c>
    </row>
    <row r="2717" ht="15.75" customHeight="1">
      <c r="A2717" s="40">
        <v>2435.0</v>
      </c>
      <c r="B2717" s="28" t="s">
        <v>6880</v>
      </c>
      <c r="C2717" s="41"/>
      <c r="D2717" s="42">
        <f t="array" ref="D2717">index(systems,match($A2717,INDEX(systems,0,1),),3)</f>
        <v>-116.865</v>
      </c>
      <c r="E2717" s="42">
        <f t="array" ref="E2717">index(systems,match($A2717,INDEX(systems,0,1),),4)</f>
        <v>209.591</v>
      </c>
      <c r="F2717" s="43" t="str">
        <f>IFERROR(__xludf.DUMMYFUNCTION("let(row, match($B2717&amp;if($C2717&lt;&gt;"""","" [""&amp;$C2717&amp;""]"",""""),index(nebulae,,2),0),join("","",iferror(round(index(nebulae,row,5)/2,3),1),iferror(round(index(nebulae,row,6)/2,3),1),0))"),"1,1,0")</f>
        <v>1,1,0</v>
      </c>
      <c r="G2717" s="44" t="s">
        <v>6881</v>
      </c>
      <c r="H2717" s="45">
        <f t="array" ref="H2717">let(systemId,match(A2717,index(systems,0,1),),refSystemId,match($H$1,index(systems,0,1),),x,index(systems,systemId,3),y,index(systems,systemId,4),refX,index(systems,refSystemId,3),refY,index(systems,refSystemId,4),round(sqrt((x-refX)^2+(y-refY)^2),3))</f>
        <v>239.97</v>
      </c>
      <c r="I2717" s="46" t="s">
        <v>418</v>
      </c>
      <c r="J2717" s="47" t="s">
        <v>418</v>
      </c>
      <c r="K2717" s="47" t="s">
        <v>418</v>
      </c>
      <c r="L2717" s="46" t="s">
        <v>418</v>
      </c>
      <c r="M2717" s="53"/>
      <c r="N2717" s="28" t="s">
        <v>864</v>
      </c>
      <c r="O2717" s="48" t="s">
        <v>864</v>
      </c>
      <c r="P2717" s="48" t="s">
        <v>864</v>
      </c>
      <c r="Q2717" s="48" t="s">
        <v>864</v>
      </c>
      <c r="R2717" s="48" t="s">
        <v>864</v>
      </c>
      <c r="S2717" s="48" t="s">
        <v>864</v>
      </c>
      <c r="T2717" s="48" t="s">
        <v>864</v>
      </c>
      <c r="U2717" s="48" t="s">
        <v>864</v>
      </c>
      <c r="V2717" s="48" t="s">
        <v>864</v>
      </c>
      <c r="W2717" s="48" t="s">
        <v>864</v>
      </c>
      <c r="X2717" s="48" t="s">
        <v>864</v>
      </c>
      <c r="Y2717" s="48" t="s">
        <v>864</v>
      </c>
      <c r="Z2717" s="48" t="s">
        <v>864</v>
      </c>
      <c r="AA2717" s="48" t="s">
        <v>1160</v>
      </c>
      <c r="AB2717" s="48" t="s">
        <v>1160</v>
      </c>
      <c r="AC2717" s="48" t="s">
        <v>1160</v>
      </c>
      <c r="AD2717" s="48" t="s">
        <v>1160</v>
      </c>
      <c r="AE2717" s="48" t="s">
        <v>1160</v>
      </c>
      <c r="AF2717" s="48" t="s">
        <v>1160</v>
      </c>
      <c r="AG2717" s="48" t="s">
        <v>1160</v>
      </c>
      <c r="AH2717" s="48" t="s">
        <v>1161</v>
      </c>
      <c r="AI2717" s="48" t="s">
        <v>789</v>
      </c>
      <c r="AJ2717" s="48" t="s">
        <v>789</v>
      </c>
      <c r="AK2717" s="48" t="s">
        <v>789</v>
      </c>
      <c r="AL2717" s="48" t="s">
        <v>789</v>
      </c>
      <c r="AM2717" s="48" t="s">
        <v>789</v>
      </c>
      <c r="AN2717" s="48" t="s">
        <v>789</v>
      </c>
      <c r="AO2717" s="48" t="s">
        <v>789</v>
      </c>
      <c r="AP2717" s="48" t="s">
        <v>789</v>
      </c>
      <c r="AQ2717" s="48" t="s">
        <v>1835</v>
      </c>
      <c r="AR2717" s="48" t="s">
        <v>1835</v>
      </c>
      <c r="AS2717" s="48" t="s">
        <v>789</v>
      </c>
      <c r="AT2717" s="48" t="s">
        <v>530</v>
      </c>
      <c r="AU2717" s="48" t="s">
        <v>530</v>
      </c>
      <c r="AV2717" s="48" t="s">
        <v>415</v>
      </c>
      <c r="AW2717" s="48" t="s">
        <v>415</v>
      </c>
      <c r="AX2717" s="52" t="s">
        <v>415</v>
      </c>
      <c r="AY2717" s="52" t="s">
        <v>415</v>
      </c>
      <c r="AZ2717" s="51" t="s">
        <v>415</v>
      </c>
    </row>
    <row r="2718" ht="15.75" customHeight="1">
      <c r="A2718" s="40">
        <v>2436.0</v>
      </c>
      <c r="B2718" s="28" t="s">
        <v>6882</v>
      </c>
      <c r="C2718" s="41"/>
      <c r="D2718" s="42">
        <f t="array" ref="D2718">index(systems,match($A2718,INDEX(systems,0,1),),3)</f>
        <v>37.988</v>
      </c>
      <c r="E2718" s="42">
        <f t="array" ref="E2718">index(systems,match($A2718,INDEX(systems,0,1),),4)</f>
        <v>-289.225</v>
      </c>
      <c r="F2718" s="43" t="str">
        <f>IFERROR(__xludf.DUMMYFUNCTION("let(row, match($B2718&amp;if($C2718&lt;&gt;"""","" [""&amp;$C2718&amp;""]"",""""),index(nebulae,,2),0),join("","",iferror(round(index(nebulae,row,5)/2,3),1),iferror(round(index(nebulae,row,6)/2,3),1),0))"),"1,1,0")</f>
        <v>1,1,0</v>
      </c>
      <c r="G2718" s="44" t="s">
        <v>6883</v>
      </c>
      <c r="H2718" s="45">
        <f t="array" ref="H2718">let(systemId,match(A2718,index(systems,0,1),),refSystemId,match($H$1,index(systems,0,1),),x,index(systems,systemId,3),y,index(systems,systemId,4),refX,index(systems,refSystemId,3),refY,index(systems,refSystemId,4),round(sqrt((x-refX)^2+(y-refY)^2),3))</f>
        <v>291.709</v>
      </c>
      <c r="I2718" s="46" t="s">
        <v>408</v>
      </c>
      <c r="J2718" s="47" t="s">
        <v>408</v>
      </c>
      <c r="K2718" s="47" t="s">
        <v>408</v>
      </c>
      <c r="L2718" s="47" t="s">
        <v>408</v>
      </c>
      <c r="M2718" s="46" t="s">
        <v>408</v>
      </c>
      <c r="N2718" s="28" t="s">
        <v>408</v>
      </c>
      <c r="O2718" s="41"/>
      <c r="P2718" s="48" t="s">
        <v>1551</v>
      </c>
      <c r="Q2718" s="48" t="s">
        <v>1551</v>
      </c>
      <c r="R2718" s="48" t="s">
        <v>1551</v>
      </c>
      <c r="S2718" s="48" t="s">
        <v>1551</v>
      </c>
      <c r="T2718" s="48" t="s">
        <v>1551</v>
      </c>
      <c r="U2718" s="48" t="s">
        <v>1551</v>
      </c>
      <c r="V2718" s="48" t="s">
        <v>1551</v>
      </c>
      <c r="W2718" s="48" t="s">
        <v>1551</v>
      </c>
      <c r="X2718" s="48" t="s">
        <v>1551</v>
      </c>
      <c r="Y2718" s="48" t="s">
        <v>422</v>
      </c>
      <c r="Z2718" s="48" t="s">
        <v>422</v>
      </c>
      <c r="AA2718" s="48" t="s">
        <v>422</v>
      </c>
      <c r="AB2718" s="48" t="s">
        <v>422</v>
      </c>
      <c r="AC2718" s="48" t="s">
        <v>422</v>
      </c>
      <c r="AD2718" s="48" t="s">
        <v>422</v>
      </c>
      <c r="AE2718" s="48" t="s">
        <v>422</v>
      </c>
      <c r="AF2718" s="48" t="s">
        <v>422</v>
      </c>
      <c r="AG2718" s="48" t="s">
        <v>422</v>
      </c>
      <c r="AH2718" s="48" t="s">
        <v>422</v>
      </c>
      <c r="AI2718" s="48" t="s">
        <v>422</v>
      </c>
      <c r="AJ2718" s="48" t="s">
        <v>422</v>
      </c>
      <c r="AK2718" s="48" t="s">
        <v>422</v>
      </c>
      <c r="AL2718" s="48" t="s">
        <v>422</v>
      </c>
      <c r="AM2718" s="48" t="s">
        <v>422</v>
      </c>
      <c r="AN2718" s="48" t="s">
        <v>422</v>
      </c>
      <c r="AO2718" s="48" t="s">
        <v>422</v>
      </c>
      <c r="AP2718" s="48" t="s">
        <v>422</v>
      </c>
      <c r="AQ2718" s="48" t="s">
        <v>422</v>
      </c>
      <c r="AR2718" s="48" t="s">
        <v>422</v>
      </c>
      <c r="AS2718" s="48" t="s">
        <v>422</v>
      </c>
      <c r="AT2718" s="48" t="s">
        <v>422</v>
      </c>
      <c r="AU2718" s="48" t="s">
        <v>422</v>
      </c>
      <c r="AV2718" s="48" t="s">
        <v>422</v>
      </c>
      <c r="AW2718" s="48" t="s">
        <v>422</v>
      </c>
      <c r="AX2718" s="48" t="s">
        <v>422</v>
      </c>
      <c r="AY2718" s="48" t="s">
        <v>422</v>
      </c>
      <c r="AZ2718" s="51" t="s">
        <v>422</v>
      </c>
    </row>
    <row r="2719" ht="15.75" customHeight="1">
      <c r="A2719" s="40">
        <v>2437.0</v>
      </c>
      <c r="B2719" s="28" t="s">
        <v>6884</v>
      </c>
      <c r="C2719" s="41"/>
      <c r="D2719" s="42">
        <f t="array" ref="D2719">index(systems,match($A2719,INDEX(systems,0,1),),3)</f>
        <v>325.182</v>
      </c>
      <c r="E2719" s="42">
        <f t="array" ref="E2719">index(systems,match($A2719,INDEX(systems,0,1),),4)</f>
        <v>28.904</v>
      </c>
      <c r="F2719" s="43" t="str">
        <f>IFERROR(__xludf.DUMMYFUNCTION("let(row, match($B2719&amp;if($C2719&lt;&gt;"""","" [""&amp;$C2719&amp;""]"",""""),index(nebulae,,2),0),join("","",iferror(round(index(nebulae,row,5)/2,3),1),iferror(round(index(nebulae,row,6)/2,3),1),0))"),"1,1,0")</f>
        <v>1,1,0</v>
      </c>
      <c r="G2719" s="44" t="s">
        <v>6885</v>
      </c>
      <c r="H2719" s="45">
        <f t="array" ref="H2719">let(systemId,match(A2719,index(systems,0,1),),refSystemId,match($H$1,index(systems,0,1),),x,index(systems,systemId,3),y,index(systems,systemId,4),refX,index(systems,refSystemId,3),refY,index(systems,refSystemId,4),round(sqrt((x-refX)^2+(y-refY)^2),3))</f>
        <v>326.464</v>
      </c>
      <c r="I2719" s="41"/>
      <c r="J2719" s="28" t="s">
        <v>418</v>
      </c>
      <c r="K2719" s="28" t="s">
        <v>418</v>
      </c>
      <c r="L2719" s="41"/>
      <c r="M2719" s="41"/>
      <c r="N2719" s="28" t="s">
        <v>2050</v>
      </c>
      <c r="O2719" s="48" t="s">
        <v>2050</v>
      </c>
      <c r="P2719" s="48" t="s">
        <v>2050</v>
      </c>
      <c r="Q2719" s="48" t="s">
        <v>2050</v>
      </c>
      <c r="R2719" s="48" t="s">
        <v>2050</v>
      </c>
      <c r="S2719" s="48" t="s">
        <v>2050</v>
      </c>
      <c r="T2719" s="48" t="s">
        <v>2050</v>
      </c>
      <c r="U2719" s="52" t="s">
        <v>442</v>
      </c>
      <c r="V2719" s="52" t="s">
        <v>442</v>
      </c>
      <c r="W2719" s="52" t="s">
        <v>442</v>
      </c>
      <c r="X2719" s="48" t="s">
        <v>442</v>
      </c>
      <c r="Y2719" s="48" t="s">
        <v>1829</v>
      </c>
      <c r="Z2719" s="48" t="s">
        <v>1829</v>
      </c>
      <c r="AA2719" s="48" t="s">
        <v>1830</v>
      </c>
      <c r="AB2719" s="48" t="s">
        <v>1830</v>
      </c>
      <c r="AC2719" s="48" t="s">
        <v>1830</v>
      </c>
      <c r="AD2719" s="48" t="s">
        <v>1830</v>
      </c>
      <c r="AE2719" s="48" t="s">
        <v>1830</v>
      </c>
      <c r="AF2719" s="48" t="s">
        <v>1830</v>
      </c>
      <c r="AG2719" s="48" t="s">
        <v>1830</v>
      </c>
      <c r="AH2719" s="48" t="s">
        <v>1830</v>
      </c>
      <c r="AI2719" s="48" t="s">
        <v>1830</v>
      </c>
      <c r="AJ2719" s="48" t="s">
        <v>1830</v>
      </c>
      <c r="AK2719" s="48" t="s">
        <v>1830</v>
      </c>
      <c r="AL2719" s="48" t="s">
        <v>1830</v>
      </c>
      <c r="AM2719" s="48" t="s">
        <v>1830</v>
      </c>
      <c r="AN2719" s="48" t="s">
        <v>1830</v>
      </c>
      <c r="AO2719" s="48" t="s">
        <v>1829</v>
      </c>
      <c r="AP2719" s="48" t="s">
        <v>1829</v>
      </c>
      <c r="AQ2719" s="48" t="s">
        <v>1829</v>
      </c>
      <c r="AR2719" s="48" t="s">
        <v>1829</v>
      </c>
      <c r="AS2719" s="48" t="s">
        <v>622</v>
      </c>
      <c r="AT2719" s="48" t="s">
        <v>622</v>
      </c>
      <c r="AU2719" s="48" t="s">
        <v>622</v>
      </c>
      <c r="AV2719" s="48" t="s">
        <v>1470</v>
      </c>
      <c r="AW2719" s="48" t="s">
        <v>1470</v>
      </c>
      <c r="AX2719" s="48" t="s">
        <v>1470</v>
      </c>
      <c r="AY2719" s="48" t="s">
        <v>1470</v>
      </c>
      <c r="AZ2719" s="51" t="s">
        <v>1885</v>
      </c>
    </row>
    <row r="2720" ht="15.75" customHeight="1">
      <c r="A2720" s="40">
        <v>2438.0</v>
      </c>
      <c r="B2720" s="28" t="s">
        <v>6886</v>
      </c>
      <c r="C2720" s="41"/>
      <c r="D2720" s="42">
        <f t="array" ref="D2720">index(systems,match($A2720,INDEX(systems,0,1),),3)</f>
        <v>274.508</v>
      </c>
      <c r="E2720" s="42">
        <f t="array" ref="E2720">index(systems,match($A2720,INDEX(systems,0,1),),4)</f>
        <v>208.433</v>
      </c>
      <c r="F2720" s="43" t="str">
        <f>IFERROR(__xludf.DUMMYFUNCTION("let(row, match($B2720&amp;if($C2720&lt;&gt;"""","" [""&amp;$C2720&amp;""]"",""""),index(nebulae,,2),0),join("","",iferror(round(index(nebulae,row,5)/2,3),1),iferror(round(index(nebulae,row,6)/2,3),1),0))"),"1,1,0")</f>
        <v>1,1,0</v>
      </c>
      <c r="G2720" s="44" t="s">
        <v>6887</v>
      </c>
      <c r="H2720" s="45">
        <f t="array" ref="H2720">let(systemId,match(A2720,index(systems,0,1),),refSystemId,match($H$1,index(systems,0,1),),x,index(systems,systemId,3),y,index(systems,systemId,4),refX,index(systems,refSystemId,3),refY,index(systems,refSystemId,4),round(sqrt((x-refX)^2+(y-refY)^2),3))</f>
        <v>344.672</v>
      </c>
      <c r="I2720" s="60" t="s">
        <v>408</v>
      </c>
      <c r="J2720" s="60" t="s">
        <v>408</v>
      </c>
      <c r="K2720" s="60" t="s">
        <v>408</v>
      </c>
      <c r="L2720" s="41"/>
      <c r="M2720" s="41"/>
      <c r="N2720" s="28" t="s">
        <v>652</v>
      </c>
      <c r="O2720" s="48" t="s">
        <v>652</v>
      </c>
      <c r="P2720" s="48" t="s">
        <v>652</v>
      </c>
      <c r="Q2720" s="48" t="s">
        <v>652</v>
      </c>
      <c r="R2720" s="48" t="s">
        <v>652</v>
      </c>
      <c r="S2720" s="48" t="s">
        <v>652</v>
      </c>
      <c r="T2720" s="48" t="s">
        <v>652</v>
      </c>
      <c r="U2720" s="48" t="s">
        <v>652</v>
      </c>
      <c r="V2720" s="48" t="s">
        <v>652</v>
      </c>
      <c r="W2720" s="48" t="s">
        <v>652</v>
      </c>
      <c r="X2720" s="48" t="s">
        <v>652</v>
      </c>
      <c r="Y2720" s="48" t="s">
        <v>422</v>
      </c>
      <c r="Z2720" s="48" t="s">
        <v>422</v>
      </c>
      <c r="AA2720" s="48" t="s">
        <v>422</v>
      </c>
      <c r="AB2720" s="48" t="s">
        <v>422</v>
      </c>
      <c r="AC2720" s="48" t="s">
        <v>422</v>
      </c>
      <c r="AD2720" s="48" t="s">
        <v>422</v>
      </c>
      <c r="AE2720" s="48" t="s">
        <v>422</v>
      </c>
      <c r="AF2720" s="48" t="s">
        <v>422</v>
      </c>
      <c r="AG2720" s="48" t="s">
        <v>422</v>
      </c>
      <c r="AH2720" s="48" t="s">
        <v>422</v>
      </c>
      <c r="AI2720" s="48" t="s">
        <v>422</v>
      </c>
      <c r="AJ2720" s="48" t="s">
        <v>422</v>
      </c>
      <c r="AK2720" s="48" t="s">
        <v>422</v>
      </c>
      <c r="AL2720" s="48" t="s">
        <v>422</v>
      </c>
      <c r="AM2720" s="48" t="s">
        <v>422</v>
      </c>
      <c r="AN2720" s="48" t="s">
        <v>422</v>
      </c>
      <c r="AO2720" s="48" t="s">
        <v>422</v>
      </c>
      <c r="AP2720" s="48" t="s">
        <v>422</v>
      </c>
      <c r="AQ2720" s="48" t="s">
        <v>422</v>
      </c>
      <c r="AR2720" s="48" t="s">
        <v>422</v>
      </c>
      <c r="AS2720" s="48" t="s">
        <v>422</v>
      </c>
      <c r="AT2720" s="48" t="s">
        <v>422</v>
      </c>
      <c r="AU2720" s="48" t="s">
        <v>422</v>
      </c>
      <c r="AV2720" s="48" t="s">
        <v>422</v>
      </c>
      <c r="AW2720" s="48" t="s">
        <v>422</v>
      </c>
      <c r="AX2720" s="48" t="s">
        <v>422</v>
      </c>
      <c r="AY2720" s="48" t="s">
        <v>422</v>
      </c>
      <c r="AZ2720" s="28" t="s">
        <v>422</v>
      </c>
    </row>
    <row r="2721" ht="15.75" customHeight="1">
      <c r="A2721" s="40">
        <v>2439.0</v>
      </c>
      <c r="B2721" s="28" t="s">
        <v>6888</v>
      </c>
      <c r="C2721" s="41"/>
      <c r="D2721" s="42">
        <f t="array" ref="D2721">index(systems,match($A2721,INDEX(systems,0,1),),3)</f>
        <v>61.128</v>
      </c>
      <c r="E2721" s="42">
        <f t="array" ref="E2721">index(systems,match($A2721,INDEX(systems,0,1),),4)</f>
        <v>-400.763</v>
      </c>
      <c r="F2721" s="43" t="str">
        <f>IFERROR(__xludf.DUMMYFUNCTION("let(row, match($B2721&amp;if($C2721&lt;&gt;"""","" [""&amp;$C2721&amp;""]"",""""),index(nebulae,,2),0),join("","",iferror(round(index(nebulae,row,5)/2,3),1),iferror(round(index(nebulae,row,6)/2,3),1),0))"),"1,1,0")</f>
        <v>1,1,0</v>
      </c>
      <c r="G2721" s="44" t="s">
        <v>6889</v>
      </c>
      <c r="H2721" s="45">
        <f t="array" ref="H2721">let(systemId,match(A2721,index(systems,0,1),),refSystemId,match($H$1,index(systems,0,1),),x,index(systems,systemId,3),y,index(systems,systemId,4),refX,index(systems,refSystemId,3),refY,index(systems,refSystemId,4),round(sqrt((x-refX)^2+(y-refY)^2),3))</f>
        <v>405.398</v>
      </c>
      <c r="I2721" s="41"/>
      <c r="J2721" s="41"/>
      <c r="K2721" s="41"/>
      <c r="L2721" s="41"/>
      <c r="M2721" s="28" t="s">
        <v>418</v>
      </c>
      <c r="N2721" s="28" t="s">
        <v>1296</v>
      </c>
      <c r="O2721" s="48" t="s">
        <v>1296</v>
      </c>
      <c r="P2721" s="48" t="s">
        <v>617</v>
      </c>
      <c r="Q2721" s="48" t="s">
        <v>617</v>
      </c>
      <c r="R2721" s="48" t="s">
        <v>617</v>
      </c>
      <c r="S2721" s="48" t="s">
        <v>617</v>
      </c>
      <c r="T2721" s="48" t="s">
        <v>617</v>
      </c>
      <c r="U2721" s="48" t="s">
        <v>422</v>
      </c>
      <c r="V2721" s="48" t="s">
        <v>422</v>
      </c>
      <c r="W2721" s="48" t="s">
        <v>422</v>
      </c>
      <c r="X2721" s="48" t="s">
        <v>422</v>
      </c>
      <c r="Y2721" s="48" t="s">
        <v>422</v>
      </c>
      <c r="Z2721" s="48" t="s">
        <v>422</v>
      </c>
      <c r="AA2721" s="48" t="s">
        <v>422</v>
      </c>
      <c r="AB2721" s="48" t="s">
        <v>422</v>
      </c>
      <c r="AC2721" s="48" t="s">
        <v>422</v>
      </c>
      <c r="AD2721" s="48" t="s">
        <v>422</v>
      </c>
      <c r="AE2721" s="48" t="s">
        <v>422</v>
      </c>
      <c r="AF2721" s="48" t="s">
        <v>422</v>
      </c>
      <c r="AG2721" s="48" t="s">
        <v>422</v>
      </c>
      <c r="AH2721" s="48" t="s">
        <v>422</v>
      </c>
      <c r="AI2721" s="48" t="s">
        <v>422</v>
      </c>
      <c r="AJ2721" s="48" t="s">
        <v>422</v>
      </c>
      <c r="AK2721" s="48" t="s">
        <v>422</v>
      </c>
      <c r="AL2721" s="48" t="s">
        <v>422</v>
      </c>
      <c r="AM2721" s="48" t="s">
        <v>422</v>
      </c>
      <c r="AN2721" s="48" t="s">
        <v>422</v>
      </c>
      <c r="AO2721" s="48" t="s">
        <v>422</v>
      </c>
      <c r="AP2721" s="48" t="s">
        <v>422</v>
      </c>
      <c r="AQ2721" s="48" t="s">
        <v>422</v>
      </c>
      <c r="AR2721" s="48" t="s">
        <v>422</v>
      </c>
      <c r="AS2721" s="48" t="s">
        <v>422</v>
      </c>
      <c r="AT2721" s="48" t="s">
        <v>422</v>
      </c>
      <c r="AU2721" s="48" t="s">
        <v>422</v>
      </c>
      <c r="AV2721" s="48" t="s">
        <v>422</v>
      </c>
      <c r="AW2721" s="48" t="s">
        <v>422</v>
      </c>
      <c r="AX2721" s="48" t="s">
        <v>422</v>
      </c>
      <c r="AY2721" s="48" t="s">
        <v>422</v>
      </c>
      <c r="AZ2721" s="49" t="s">
        <v>422</v>
      </c>
    </row>
    <row r="2722" ht="15.75" customHeight="1">
      <c r="A2722" s="40">
        <v>2440.0</v>
      </c>
      <c r="B2722" s="28" t="s">
        <v>6890</v>
      </c>
      <c r="C2722" s="41"/>
      <c r="D2722" s="42">
        <f t="array" ref="D2722">index(systems,match($A2722,INDEX(systems,0,1),),3)</f>
        <v>-91.252</v>
      </c>
      <c r="E2722" s="42">
        <f t="array" ref="E2722">index(systems,match($A2722,INDEX(systems,0,1),),4)</f>
        <v>197.371</v>
      </c>
      <c r="F2722" s="43" t="str">
        <f>IFERROR(__xludf.DUMMYFUNCTION("let(row, match($B2722&amp;if($C2722&lt;&gt;"""","" [""&amp;$C2722&amp;""]"",""""),index(nebulae,,2),0),join("","",iferror(round(index(nebulae,row,5)/2,3),1),iferror(round(index(nebulae,row,6)/2,3),1),0))"),"1,1,0")</f>
        <v>1,1,0</v>
      </c>
      <c r="G2722" s="44" t="s">
        <v>6891</v>
      </c>
      <c r="H2722" s="45">
        <f t="array" ref="H2722">let(systemId,match(A2722,index(systems,0,1),),refSystemId,match($H$1,index(systems,0,1),),x,index(systems,systemId,3),y,index(systems,systemId,4),refX,index(systems,refSystemId,3),refY,index(systems,refSystemId,4),round(sqrt((x-refX)^2+(y-refY)^2),3))</f>
        <v>217.445</v>
      </c>
      <c r="I2722" s="53"/>
      <c r="J2722" s="53"/>
      <c r="K2722" s="53"/>
      <c r="L2722" s="46" t="s">
        <v>690</v>
      </c>
      <c r="M2722" s="48" t="s">
        <v>733</v>
      </c>
      <c r="N2722" s="28" t="s">
        <v>864</v>
      </c>
      <c r="O2722" s="48" t="s">
        <v>864</v>
      </c>
      <c r="P2722" s="48" t="s">
        <v>864</v>
      </c>
      <c r="Q2722" s="48" t="s">
        <v>864</v>
      </c>
      <c r="R2722" s="48" t="s">
        <v>864</v>
      </c>
      <c r="S2722" s="48" t="s">
        <v>864</v>
      </c>
      <c r="T2722" s="48" t="s">
        <v>864</v>
      </c>
      <c r="U2722" s="48" t="s">
        <v>864</v>
      </c>
      <c r="V2722" s="48" t="s">
        <v>864</v>
      </c>
      <c r="W2722" s="48" t="s">
        <v>864</v>
      </c>
      <c r="X2722" s="48" t="s">
        <v>864</v>
      </c>
      <c r="Y2722" s="48" t="s">
        <v>864</v>
      </c>
      <c r="Z2722" s="48" t="s">
        <v>864</v>
      </c>
      <c r="AA2722" s="48" t="s">
        <v>1160</v>
      </c>
      <c r="AB2722" s="48" t="s">
        <v>1160</v>
      </c>
      <c r="AC2722" s="48" t="s">
        <v>1160</v>
      </c>
      <c r="AD2722" s="48" t="s">
        <v>1160</v>
      </c>
      <c r="AE2722" s="48" t="s">
        <v>1160</v>
      </c>
      <c r="AF2722" s="48" t="s">
        <v>1160</v>
      </c>
      <c r="AG2722" s="48" t="s">
        <v>1160</v>
      </c>
      <c r="AH2722" s="48" t="s">
        <v>1161</v>
      </c>
      <c r="AI2722" s="48" t="s">
        <v>1139</v>
      </c>
      <c r="AJ2722" s="48" t="s">
        <v>1139</v>
      </c>
      <c r="AK2722" s="48" t="s">
        <v>1139</v>
      </c>
      <c r="AL2722" s="48" t="s">
        <v>1139</v>
      </c>
      <c r="AM2722" s="48" t="s">
        <v>1139</v>
      </c>
      <c r="AN2722" s="48" t="s">
        <v>1139</v>
      </c>
      <c r="AO2722" s="48" t="s">
        <v>414</v>
      </c>
      <c r="AP2722" s="48" t="s">
        <v>414</v>
      </c>
      <c r="AQ2722" s="48" t="s">
        <v>1140</v>
      </c>
      <c r="AR2722" s="48" t="s">
        <v>1140</v>
      </c>
      <c r="AS2722" s="48" t="s">
        <v>414</v>
      </c>
      <c r="AT2722" s="48" t="s">
        <v>415</v>
      </c>
      <c r="AU2722" s="48" t="s">
        <v>415</v>
      </c>
      <c r="AV2722" s="48" t="s">
        <v>849</v>
      </c>
      <c r="AW2722" s="48" t="s">
        <v>849</v>
      </c>
      <c r="AX2722" s="48" t="s">
        <v>415</v>
      </c>
      <c r="AY2722" s="48" t="s">
        <v>415</v>
      </c>
      <c r="AZ2722" s="51" t="s">
        <v>415</v>
      </c>
    </row>
    <row r="2723" ht="15.75" customHeight="1">
      <c r="A2723" s="40">
        <v>2441.0</v>
      </c>
      <c r="B2723" s="28" t="s">
        <v>6892</v>
      </c>
      <c r="C2723" s="41"/>
      <c r="D2723" s="42">
        <f t="array" ref="D2723">index(systems,match($A2723,INDEX(systems,0,1),),3)</f>
        <v>52.199</v>
      </c>
      <c r="E2723" s="42">
        <f t="array" ref="E2723">index(systems,match($A2723,INDEX(systems,0,1),),4)</f>
        <v>420.521</v>
      </c>
      <c r="F2723" s="43" t="str">
        <f>IFERROR(__xludf.DUMMYFUNCTION("let(row, match($B2723&amp;if($C2723&lt;&gt;"""","" [""&amp;$C2723&amp;""]"",""""),index(nebulae,,2),0),join("","",iferror(round(index(nebulae,row,5)/2,3),1),iferror(round(index(nebulae,row,6)/2,3),1),0))"),"1,1,0")</f>
        <v>1,1,0</v>
      </c>
      <c r="G2723" s="44" t="s">
        <v>6893</v>
      </c>
      <c r="H2723" s="45">
        <f t="array" ref="H2723">let(systemId,match(A2723,index(systems,0,1),),refSystemId,match($H$1,index(systems,0,1),),x,index(systems,systemId,3),y,index(systems,systemId,4),refX,index(systems,refSystemId,3),refY,index(systems,refSystemId,4),round(sqrt((x-refX)^2+(y-refY)^2),3))</f>
        <v>423.748</v>
      </c>
      <c r="I2723" s="28" t="s">
        <v>408</v>
      </c>
      <c r="J2723" s="28" t="s">
        <v>408</v>
      </c>
      <c r="K2723" s="28" t="s">
        <v>408</v>
      </c>
      <c r="L2723" s="47" t="s">
        <v>408</v>
      </c>
      <c r="M2723" s="47" t="s">
        <v>408</v>
      </c>
      <c r="N2723" s="28" t="s">
        <v>408</v>
      </c>
      <c r="O2723" s="41"/>
      <c r="P2723" s="48" t="s">
        <v>846</v>
      </c>
      <c r="Q2723" s="48" t="s">
        <v>846</v>
      </c>
      <c r="R2723" s="48" t="s">
        <v>846</v>
      </c>
      <c r="S2723" s="48" t="s">
        <v>846</v>
      </c>
      <c r="T2723" s="48" t="s">
        <v>846</v>
      </c>
      <c r="U2723" s="48" t="s">
        <v>846</v>
      </c>
      <c r="V2723" s="48" t="s">
        <v>846</v>
      </c>
      <c r="W2723" s="48" t="s">
        <v>846</v>
      </c>
      <c r="X2723" s="48" t="s">
        <v>846</v>
      </c>
      <c r="Y2723" s="48" t="s">
        <v>846</v>
      </c>
      <c r="Z2723" s="48" t="s">
        <v>846</v>
      </c>
      <c r="AA2723" s="48" t="s">
        <v>848</v>
      </c>
      <c r="AB2723" s="48" t="s">
        <v>848</v>
      </c>
      <c r="AC2723" s="48" t="s">
        <v>848</v>
      </c>
      <c r="AD2723" s="48" t="s">
        <v>913</v>
      </c>
      <c r="AE2723" s="48" t="s">
        <v>913</v>
      </c>
      <c r="AF2723" s="48" t="s">
        <v>913</v>
      </c>
      <c r="AG2723" s="48" t="s">
        <v>913</v>
      </c>
      <c r="AH2723" s="48" t="s">
        <v>913</v>
      </c>
      <c r="AI2723" s="48" t="s">
        <v>913</v>
      </c>
      <c r="AJ2723" s="48" t="s">
        <v>913</v>
      </c>
      <c r="AK2723" s="48" t="s">
        <v>913</v>
      </c>
      <c r="AL2723" s="48" t="s">
        <v>913</v>
      </c>
      <c r="AM2723" s="48" t="s">
        <v>913</v>
      </c>
      <c r="AN2723" s="48" t="s">
        <v>697</v>
      </c>
      <c r="AO2723" s="48" t="s">
        <v>697</v>
      </c>
      <c r="AP2723" s="48" t="s">
        <v>697</v>
      </c>
      <c r="AQ2723" s="48" t="s">
        <v>697</v>
      </c>
      <c r="AR2723" s="48" t="s">
        <v>697</v>
      </c>
      <c r="AS2723" s="48" t="s">
        <v>697</v>
      </c>
      <c r="AT2723" s="48" t="s">
        <v>697</v>
      </c>
      <c r="AU2723" s="48" t="s">
        <v>697</v>
      </c>
      <c r="AV2723" s="48" t="s">
        <v>851</v>
      </c>
      <c r="AW2723" s="52" t="s">
        <v>851</v>
      </c>
      <c r="AX2723" s="52" t="s">
        <v>851</v>
      </c>
      <c r="AY2723" s="52" t="s">
        <v>851</v>
      </c>
      <c r="AZ2723" s="49" t="s">
        <v>851</v>
      </c>
    </row>
    <row r="2724" ht="15.75" customHeight="1">
      <c r="A2724" s="40">
        <v>2442.0</v>
      </c>
      <c r="B2724" s="28" t="s">
        <v>6894</v>
      </c>
      <c r="C2724" s="41"/>
      <c r="D2724" s="42">
        <f t="array" ref="D2724">index(systems,match($A2724,INDEX(systems,0,1),),3)</f>
        <v>305.011</v>
      </c>
      <c r="E2724" s="42">
        <f t="array" ref="E2724">index(systems,match($A2724,INDEX(systems,0,1),),4)</f>
        <v>-185.691</v>
      </c>
      <c r="F2724" s="43" t="str">
        <f>IFERROR(__xludf.DUMMYFUNCTION("let(row, match($B2724&amp;if($C2724&lt;&gt;"""","" [""&amp;$C2724&amp;""]"",""""),index(nebulae,,2),0),join("","",iferror(round(index(nebulae,row,5)/2,3),1),iferror(round(index(nebulae,row,6)/2,3),1),0))"),"1,1,0")</f>
        <v>1,1,0</v>
      </c>
      <c r="G2724" s="44" t="s">
        <v>6895</v>
      </c>
      <c r="H2724" s="45">
        <f t="array" ref="H2724">let(systemId,match(A2724,index(systems,0,1),),refSystemId,match($H$1,index(systems,0,1),),x,index(systems,systemId,3),y,index(systems,systemId,4),refX,index(systems,refSystemId,3),refY,index(systems,refSystemId,4),round(sqrt((x-refX)^2+(y-refY)^2),3))</f>
        <v>357.089</v>
      </c>
      <c r="I2724" s="41"/>
      <c r="J2724" s="28" t="s">
        <v>418</v>
      </c>
      <c r="K2724" s="41"/>
      <c r="L2724" s="41"/>
      <c r="M2724" s="41"/>
      <c r="N2724" s="28" t="s">
        <v>905</v>
      </c>
      <c r="O2724" s="48" t="s">
        <v>905</v>
      </c>
      <c r="P2724" s="48" t="s">
        <v>905</v>
      </c>
      <c r="Q2724" s="48" t="s">
        <v>905</v>
      </c>
      <c r="R2724" s="48" t="s">
        <v>905</v>
      </c>
      <c r="S2724" s="48" t="s">
        <v>905</v>
      </c>
      <c r="T2724" s="48" t="s">
        <v>905</v>
      </c>
      <c r="U2724" s="48" t="s">
        <v>905</v>
      </c>
      <c r="V2724" s="48" t="s">
        <v>905</v>
      </c>
      <c r="W2724" s="48" t="s">
        <v>905</v>
      </c>
      <c r="X2724" s="48" t="s">
        <v>905</v>
      </c>
      <c r="Y2724" s="48" t="s">
        <v>906</v>
      </c>
      <c r="Z2724" s="48" t="s">
        <v>906</v>
      </c>
      <c r="AA2724" s="48" t="s">
        <v>907</v>
      </c>
      <c r="AB2724" s="48" t="s">
        <v>907</v>
      </c>
      <c r="AC2724" s="48" t="s">
        <v>907</v>
      </c>
      <c r="AD2724" s="48" t="s">
        <v>907</v>
      </c>
      <c r="AE2724" s="48" t="s">
        <v>907</v>
      </c>
      <c r="AF2724" s="48" t="s">
        <v>907</v>
      </c>
      <c r="AG2724" s="48" t="s">
        <v>907</v>
      </c>
      <c r="AH2724" s="48" t="s">
        <v>907</v>
      </c>
      <c r="AI2724" s="48" t="s">
        <v>907</v>
      </c>
      <c r="AJ2724" s="48" t="s">
        <v>907</v>
      </c>
      <c r="AK2724" s="48" t="s">
        <v>907</v>
      </c>
      <c r="AL2724" s="48" t="s">
        <v>907</v>
      </c>
      <c r="AM2724" s="48" t="s">
        <v>907</v>
      </c>
      <c r="AN2724" s="48" t="s">
        <v>907</v>
      </c>
      <c r="AO2724" s="48" t="s">
        <v>906</v>
      </c>
      <c r="AP2724" s="48" t="s">
        <v>906</v>
      </c>
      <c r="AQ2724" s="48" t="s">
        <v>906</v>
      </c>
      <c r="AR2724" s="48" t="s">
        <v>906</v>
      </c>
      <c r="AS2724" s="48" t="s">
        <v>906</v>
      </c>
      <c r="AT2724" s="48" t="s">
        <v>906</v>
      </c>
      <c r="AU2724" s="48" t="s">
        <v>906</v>
      </c>
      <c r="AV2724" s="52" t="s">
        <v>906</v>
      </c>
      <c r="AW2724" s="52" t="s">
        <v>906</v>
      </c>
      <c r="AX2724" s="52" t="s">
        <v>906</v>
      </c>
      <c r="AY2724" s="52" t="s">
        <v>906</v>
      </c>
      <c r="AZ2724" s="49" t="s">
        <v>906</v>
      </c>
    </row>
    <row r="2725" ht="15.75" customHeight="1">
      <c r="A2725" s="40">
        <v>2443.0</v>
      </c>
      <c r="B2725" s="28" t="s">
        <v>6896</v>
      </c>
      <c r="C2725" s="41"/>
      <c r="D2725" s="42">
        <f t="array" ref="D2725">index(systems,match($A2725,INDEX(systems,0,1),),3)</f>
        <v>90.726</v>
      </c>
      <c r="E2725" s="42">
        <f t="array" ref="E2725">index(systems,match($A2725,INDEX(systems,0,1),),4)</f>
        <v>123.766</v>
      </c>
      <c r="F2725" s="43" t="str">
        <f>IFERROR(__xludf.DUMMYFUNCTION("let(row, match($B2725&amp;if($C2725&lt;&gt;"""","" [""&amp;$C2725&amp;""]"",""""),index(nebulae,,2),0),join("","",iferror(round(index(nebulae,row,5)/2,3),1),iferror(round(index(nebulae,row,6)/2,3),1),0))"),"1,1,0")</f>
        <v>1,1,0</v>
      </c>
      <c r="G2725" s="44" t="s">
        <v>6897</v>
      </c>
      <c r="H2725" s="45">
        <f t="array" ref="H2725">let(systemId,match(A2725,index(systems,0,1),),refSystemId,match($H$1,index(systems,0,1),),x,index(systems,systemId,3),y,index(systems,systemId,4),refX,index(systems,refSystemId,3),refY,index(systems,refSystemId,4),round(sqrt((x-refX)^2+(y-refY)^2),3))</f>
        <v>153.458</v>
      </c>
      <c r="I2725" s="41"/>
      <c r="J2725" s="41"/>
      <c r="K2725" s="28" t="s">
        <v>418</v>
      </c>
      <c r="L2725" s="41"/>
      <c r="M2725" s="41"/>
      <c r="N2725" s="28" t="s">
        <v>680</v>
      </c>
      <c r="O2725" s="48" t="s">
        <v>680</v>
      </c>
      <c r="P2725" s="48" t="s">
        <v>680</v>
      </c>
      <c r="Q2725" s="48" t="s">
        <v>680</v>
      </c>
      <c r="R2725" s="48" t="s">
        <v>680</v>
      </c>
      <c r="S2725" s="48" t="s">
        <v>680</v>
      </c>
      <c r="T2725" s="48" t="s">
        <v>680</v>
      </c>
      <c r="U2725" s="48" t="s">
        <v>680</v>
      </c>
      <c r="V2725" s="48" t="s">
        <v>680</v>
      </c>
      <c r="W2725" s="48" t="s">
        <v>680</v>
      </c>
      <c r="X2725" s="48" t="s">
        <v>680</v>
      </c>
      <c r="Y2725" s="48" t="s">
        <v>681</v>
      </c>
      <c r="Z2725" s="48" t="s">
        <v>681</v>
      </c>
      <c r="AA2725" s="48" t="s">
        <v>681</v>
      </c>
      <c r="AB2725" s="48" t="s">
        <v>681</v>
      </c>
      <c r="AC2725" s="48" t="s">
        <v>681</v>
      </c>
      <c r="AD2725" s="48" t="s">
        <v>681</v>
      </c>
      <c r="AE2725" s="48" t="s">
        <v>681</v>
      </c>
      <c r="AF2725" s="48" t="s">
        <v>681</v>
      </c>
      <c r="AG2725" s="48" t="s">
        <v>681</v>
      </c>
      <c r="AH2725" s="48" t="s">
        <v>681</v>
      </c>
      <c r="AI2725" s="48" t="s">
        <v>681</v>
      </c>
      <c r="AJ2725" s="48" t="s">
        <v>681</v>
      </c>
      <c r="AK2725" s="48" t="s">
        <v>681</v>
      </c>
      <c r="AL2725" s="48" t="s">
        <v>681</v>
      </c>
      <c r="AM2725" s="48" t="s">
        <v>681</v>
      </c>
      <c r="AN2725" s="48" t="s">
        <v>681</v>
      </c>
      <c r="AO2725" s="48" t="s">
        <v>681</v>
      </c>
      <c r="AP2725" s="48" t="s">
        <v>681</v>
      </c>
      <c r="AQ2725" s="48" t="s">
        <v>681</v>
      </c>
      <c r="AR2725" s="48" t="s">
        <v>681</v>
      </c>
      <c r="AS2725" s="48" t="s">
        <v>681</v>
      </c>
      <c r="AT2725" s="48" t="s">
        <v>681</v>
      </c>
      <c r="AU2725" s="48" t="s">
        <v>681</v>
      </c>
      <c r="AV2725" s="48" t="s">
        <v>681</v>
      </c>
      <c r="AW2725" s="48" t="s">
        <v>681</v>
      </c>
      <c r="AX2725" s="48" t="s">
        <v>681</v>
      </c>
      <c r="AY2725" s="48" t="s">
        <v>681</v>
      </c>
      <c r="AZ2725" s="28" t="s">
        <v>681</v>
      </c>
    </row>
    <row r="2726" ht="15.75" customHeight="1">
      <c r="A2726" s="40">
        <v>2444.0</v>
      </c>
      <c r="B2726" s="28" t="s">
        <v>6898</v>
      </c>
      <c r="C2726" s="41"/>
      <c r="D2726" s="42">
        <f t="array" ref="D2726">index(systems,match($A2726,INDEX(systems,0,1),),3)</f>
        <v>15.763</v>
      </c>
      <c r="E2726" s="42">
        <f t="array" ref="E2726">index(systems,match($A2726,INDEX(systems,0,1),),4)</f>
        <v>-113.995</v>
      </c>
      <c r="F2726" s="43" t="str">
        <f>IFERROR(__xludf.DUMMYFUNCTION("let(row, match($B2726&amp;if($C2726&lt;&gt;"""","" [""&amp;$C2726&amp;""]"",""""),index(nebulae,,2),0),join("","",iferror(round(index(nebulae,row,5)/2,3),1),iferror(round(index(nebulae,row,6)/2,3),1),0))"),"1,1,0")</f>
        <v>1,1,0</v>
      </c>
      <c r="G2726" s="44" t="s">
        <v>6899</v>
      </c>
      <c r="H2726" s="45">
        <f t="array" ref="H2726">let(systemId,match(A2726,index(systems,0,1),),refSystemId,match($H$1,index(systems,0,1),),x,index(systems,systemId,3),y,index(systems,systemId,4),refX,index(systems,refSystemId,3),refY,index(systems,refSystemId,4),round(sqrt((x-refX)^2+(y-refY)^2),3))</f>
        <v>115.08</v>
      </c>
      <c r="I2726" s="46" t="s">
        <v>418</v>
      </c>
      <c r="J2726" s="47" t="s">
        <v>418</v>
      </c>
      <c r="K2726" s="47" t="s">
        <v>418</v>
      </c>
      <c r="L2726" s="46" t="s">
        <v>418</v>
      </c>
      <c r="M2726" s="46" t="s">
        <v>1268</v>
      </c>
      <c r="N2726" s="28" t="s">
        <v>2009</v>
      </c>
      <c r="O2726" s="48" t="s">
        <v>2009</v>
      </c>
      <c r="P2726" s="48" t="s">
        <v>2009</v>
      </c>
      <c r="Q2726" s="48" t="s">
        <v>2009</v>
      </c>
      <c r="R2726" s="48" t="s">
        <v>2009</v>
      </c>
      <c r="S2726" s="48" t="s">
        <v>2009</v>
      </c>
      <c r="T2726" s="48" t="s">
        <v>2009</v>
      </c>
      <c r="U2726" s="48" t="s">
        <v>2009</v>
      </c>
      <c r="V2726" s="48" t="s">
        <v>2009</v>
      </c>
      <c r="W2726" s="48" t="s">
        <v>2009</v>
      </c>
      <c r="X2726" s="48" t="s">
        <v>542</v>
      </c>
      <c r="Y2726" s="48" t="s">
        <v>1287</v>
      </c>
      <c r="Z2726" s="48" t="s">
        <v>1287</v>
      </c>
      <c r="AA2726" s="48" t="s">
        <v>1287</v>
      </c>
      <c r="AB2726" s="48" t="s">
        <v>1287</v>
      </c>
      <c r="AC2726" s="48" t="s">
        <v>1287</v>
      </c>
      <c r="AD2726" s="48" t="s">
        <v>1287</v>
      </c>
      <c r="AE2726" s="48" t="s">
        <v>1287</v>
      </c>
      <c r="AF2726" s="48" t="s">
        <v>1287</v>
      </c>
      <c r="AG2726" s="48" t="s">
        <v>1287</v>
      </c>
      <c r="AH2726" s="48" t="s">
        <v>1287</v>
      </c>
      <c r="AI2726" s="48" t="s">
        <v>1287</v>
      </c>
      <c r="AJ2726" s="48" t="s">
        <v>1287</v>
      </c>
      <c r="AK2726" s="48" t="s">
        <v>1287</v>
      </c>
      <c r="AL2726" s="48" t="s">
        <v>1287</v>
      </c>
      <c r="AM2726" s="48" t="s">
        <v>1287</v>
      </c>
      <c r="AN2726" s="48" t="s">
        <v>1287</v>
      </c>
      <c r="AO2726" s="48" t="s">
        <v>1287</v>
      </c>
      <c r="AP2726" s="48" t="s">
        <v>1287</v>
      </c>
      <c r="AQ2726" s="48" t="s">
        <v>1287</v>
      </c>
      <c r="AR2726" s="48" t="s">
        <v>1287</v>
      </c>
      <c r="AS2726" s="48" t="s">
        <v>4451</v>
      </c>
      <c r="AT2726" s="48" t="s">
        <v>766</v>
      </c>
      <c r="AU2726" s="48" t="s">
        <v>766</v>
      </c>
      <c r="AV2726" s="48" t="s">
        <v>766</v>
      </c>
      <c r="AW2726" s="48" t="s">
        <v>418</v>
      </c>
      <c r="AX2726" s="52" t="s">
        <v>2004</v>
      </c>
      <c r="AY2726" s="52" t="s">
        <v>2004</v>
      </c>
      <c r="AZ2726" s="49" t="s">
        <v>2004</v>
      </c>
    </row>
    <row r="2727" ht="15.75" customHeight="1">
      <c r="A2727" s="40">
        <v>2445.0</v>
      </c>
      <c r="B2727" s="28" t="s">
        <v>6900</v>
      </c>
      <c r="C2727" s="41"/>
      <c r="D2727" s="42">
        <f t="array" ref="D2727">index(systems,match($A2727,INDEX(systems,0,1),),3)</f>
        <v>-298.045</v>
      </c>
      <c r="E2727" s="42">
        <f t="array" ref="E2727">index(systems,match($A2727,INDEX(systems,0,1),),4)</f>
        <v>433.058</v>
      </c>
      <c r="F2727" s="43" t="str">
        <f>IFERROR(__xludf.DUMMYFUNCTION("let(row, match($B2727&amp;if($C2727&lt;&gt;"""","" [""&amp;$C2727&amp;""]"",""""),index(nebulae,,2),0),join("","",iferror(round(index(nebulae,row,5)/2,3),1),iferror(round(index(nebulae,row,6)/2,3),1),0))"),"1,1,0")</f>
        <v>1,1,0</v>
      </c>
      <c r="G2727" s="44" t="s">
        <v>6901</v>
      </c>
      <c r="H2727" s="45">
        <f t="array" ref="H2727">let(systemId,match(A2727,index(systems,0,1),),refSystemId,match($H$1,index(systems,0,1),),x,index(systems,systemId,3),y,index(systems,systemId,4),refX,index(systems,refSystemId,3),refY,index(systems,refSystemId,4),round(sqrt((x-refX)^2+(y-refY)^2),3))</f>
        <v>525.709</v>
      </c>
      <c r="I2727" s="53"/>
      <c r="J2727" s="53"/>
      <c r="K2727" s="53"/>
      <c r="L2727" s="53"/>
      <c r="M2727" s="53"/>
      <c r="N2727" s="28" t="s">
        <v>497</v>
      </c>
      <c r="O2727" s="48" t="s">
        <v>497</v>
      </c>
      <c r="P2727" s="48" t="s">
        <v>497</v>
      </c>
      <c r="Q2727" s="48" t="s">
        <v>497</v>
      </c>
      <c r="R2727" s="48" t="s">
        <v>497</v>
      </c>
      <c r="S2727" s="48" t="s">
        <v>418</v>
      </c>
      <c r="T2727" s="48" t="s">
        <v>418</v>
      </c>
      <c r="U2727" s="48" t="s">
        <v>418</v>
      </c>
      <c r="V2727" s="48" t="s">
        <v>418</v>
      </c>
      <c r="W2727" s="48" t="s">
        <v>418</v>
      </c>
      <c r="X2727" s="48" t="s">
        <v>422</v>
      </c>
      <c r="Y2727" s="48" t="s">
        <v>422</v>
      </c>
      <c r="Z2727" s="48" t="s">
        <v>422</v>
      </c>
      <c r="AA2727" s="48" t="s">
        <v>422</v>
      </c>
      <c r="AB2727" s="48" t="s">
        <v>422</v>
      </c>
      <c r="AC2727" s="48" t="s">
        <v>422</v>
      </c>
      <c r="AD2727" s="48" t="s">
        <v>422</v>
      </c>
      <c r="AE2727" s="48" t="s">
        <v>422</v>
      </c>
      <c r="AF2727" s="48" t="s">
        <v>422</v>
      </c>
      <c r="AG2727" s="48" t="s">
        <v>422</v>
      </c>
      <c r="AH2727" s="48" t="s">
        <v>422</v>
      </c>
      <c r="AI2727" s="48" t="s">
        <v>422</v>
      </c>
      <c r="AJ2727" s="48" t="s">
        <v>422</v>
      </c>
      <c r="AK2727" s="48" t="s">
        <v>422</v>
      </c>
      <c r="AL2727" s="48" t="s">
        <v>422</v>
      </c>
      <c r="AM2727" s="48" t="s">
        <v>422</v>
      </c>
      <c r="AN2727" s="48" t="s">
        <v>422</v>
      </c>
      <c r="AO2727" s="48" t="s">
        <v>422</v>
      </c>
      <c r="AP2727" s="48" t="s">
        <v>422</v>
      </c>
      <c r="AQ2727" s="48" t="s">
        <v>422</v>
      </c>
      <c r="AR2727" s="48" t="s">
        <v>422</v>
      </c>
      <c r="AS2727" s="48" t="s">
        <v>422</v>
      </c>
      <c r="AT2727" s="48" t="s">
        <v>422</v>
      </c>
      <c r="AU2727" s="48" t="s">
        <v>422</v>
      </c>
      <c r="AV2727" s="48" t="s">
        <v>422</v>
      </c>
      <c r="AW2727" s="48" t="s">
        <v>422</v>
      </c>
      <c r="AX2727" s="48" t="s">
        <v>422</v>
      </c>
      <c r="AY2727" s="48" t="s">
        <v>422</v>
      </c>
      <c r="AZ2727" s="51" t="s">
        <v>422</v>
      </c>
    </row>
    <row r="2728" ht="15.75" customHeight="1">
      <c r="A2728" s="40">
        <v>2446.0</v>
      </c>
      <c r="B2728" s="28" t="s">
        <v>6902</v>
      </c>
      <c r="C2728" s="41"/>
      <c r="D2728" s="42">
        <f t="array" ref="D2728">index(systems,match($A2728,INDEX(systems,0,1),),3)</f>
        <v>-62.052</v>
      </c>
      <c r="E2728" s="42">
        <f t="array" ref="E2728">index(systems,match($A2728,INDEX(systems,0,1),),4)</f>
        <v>338.584</v>
      </c>
      <c r="F2728" s="43" t="str">
        <f>IFERROR(__xludf.DUMMYFUNCTION("let(row, match($B2728&amp;if($C2728&lt;&gt;"""","" [""&amp;$C2728&amp;""]"",""""),index(nebulae,,2),0),join("","",iferror(round(index(nebulae,row,5)/2,3),1),iferror(round(index(nebulae,row,6)/2,3),1),0))"),"1,1,0")</f>
        <v>1,1,0</v>
      </c>
      <c r="G2728" s="44" t="s">
        <v>6903</v>
      </c>
      <c r="H2728" s="45">
        <f t="array" ref="H2728">let(systemId,match(A2728,index(systems,0,1),),refSystemId,match($H$1,index(systems,0,1),),x,index(systems,systemId,3),y,index(systems,systemId,4),refX,index(systems,refSystemId,3),refY,index(systems,refSystemId,4),round(sqrt((x-refX)^2+(y-refY)^2),3))</f>
        <v>344.223</v>
      </c>
      <c r="I2728" s="28" t="s">
        <v>408</v>
      </c>
      <c r="J2728" s="28" t="s">
        <v>408</v>
      </c>
      <c r="K2728" s="28" t="s">
        <v>408</v>
      </c>
      <c r="L2728" s="28" t="s">
        <v>408</v>
      </c>
      <c r="M2728" s="48" t="s">
        <v>408</v>
      </c>
      <c r="N2728" s="28" t="s">
        <v>408</v>
      </c>
      <c r="O2728" s="41"/>
      <c r="P2728" s="48" t="s">
        <v>409</v>
      </c>
      <c r="Q2728" s="48" t="s">
        <v>409</v>
      </c>
      <c r="R2728" s="48" t="s">
        <v>409</v>
      </c>
      <c r="S2728" s="48" t="s">
        <v>409</v>
      </c>
      <c r="T2728" s="48" t="s">
        <v>409</v>
      </c>
      <c r="U2728" s="48" t="s">
        <v>409</v>
      </c>
      <c r="V2728" s="48" t="s">
        <v>409</v>
      </c>
      <c r="W2728" s="48" t="s">
        <v>409</v>
      </c>
      <c r="X2728" s="48" t="s">
        <v>409</v>
      </c>
      <c r="Y2728" s="48" t="s">
        <v>409</v>
      </c>
      <c r="Z2728" s="48" t="s">
        <v>409</v>
      </c>
      <c r="AA2728" s="48" t="s">
        <v>976</v>
      </c>
      <c r="AB2728" s="48" t="s">
        <v>1617</v>
      </c>
      <c r="AC2728" s="48" t="s">
        <v>1617</v>
      </c>
      <c r="AD2728" s="48" t="s">
        <v>1617</v>
      </c>
      <c r="AE2728" s="48" t="s">
        <v>1617</v>
      </c>
      <c r="AF2728" s="48" t="s">
        <v>849</v>
      </c>
      <c r="AG2728" s="48" t="s">
        <v>849</v>
      </c>
      <c r="AH2728" s="48" t="s">
        <v>849</v>
      </c>
      <c r="AI2728" s="48" t="s">
        <v>849</v>
      </c>
      <c r="AJ2728" s="48" t="s">
        <v>849</v>
      </c>
      <c r="AK2728" s="48" t="s">
        <v>849</v>
      </c>
      <c r="AL2728" s="48" t="s">
        <v>849</v>
      </c>
      <c r="AM2728" s="48" t="s">
        <v>849</v>
      </c>
      <c r="AN2728" s="48" t="s">
        <v>849</v>
      </c>
      <c r="AO2728" s="48" t="s">
        <v>849</v>
      </c>
      <c r="AP2728" s="48" t="s">
        <v>849</v>
      </c>
      <c r="AQ2728" s="48" t="s">
        <v>849</v>
      </c>
      <c r="AR2728" s="48" t="s">
        <v>849</v>
      </c>
      <c r="AS2728" s="48" t="s">
        <v>849</v>
      </c>
      <c r="AT2728" s="48" t="s">
        <v>849</v>
      </c>
      <c r="AU2728" s="48" t="s">
        <v>849</v>
      </c>
      <c r="AV2728" s="48" t="s">
        <v>849</v>
      </c>
      <c r="AW2728" s="48" t="s">
        <v>849</v>
      </c>
      <c r="AX2728" s="48" t="s">
        <v>850</v>
      </c>
      <c r="AY2728" s="48" t="s">
        <v>850</v>
      </c>
      <c r="AZ2728" s="51" t="s">
        <v>850</v>
      </c>
    </row>
    <row r="2729" ht="15.75" customHeight="1">
      <c r="A2729" s="40">
        <v>2447.0</v>
      </c>
      <c r="B2729" s="28" t="s">
        <v>6904</v>
      </c>
      <c r="C2729" s="41"/>
      <c r="D2729" s="42">
        <f t="array" ref="D2729">index(systems,match($A2729,INDEX(systems,0,1),),3)</f>
        <v>17.311</v>
      </c>
      <c r="E2729" s="42">
        <f t="array" ref="E2729">index(systems,match($A2729,INDEX(systems,0,1),),4)</f>
        <v>411.468</v>
      </c>
      <c r="F2729" s="43" t="str">
        <f>IFERROR(__xludf.DUMMYFUNCTION("let(row, match($B2729&amp;if($C2729&lt;&gt;"""","" [""&amp;$C2729&amp;""]"",""""),index(nebulae,,2),0),join("","",iferror(round(index(nebulae,row,5)/2,3),1),iferror(round(index(nebulae,row,6)/2,3),1),0))"),"1,1,0")</f>
        <v>1,1,0</v>
      </c>
      <c r="G2729" s="44" t="s">
        <v>6905</v>
      </c>
      <c r="H2729" s="45">
        <f t="array" ref="H2729">let(systemId,match(A2729,index(systems,0,1),),refSystemId,match($H$1,index(systems,0,1),),x,index(systems,systemId,3),y,index(systems,systemId,4),refX,index(systems,refSystemId,3),refY,index(systems,refSystemId,4),round(sqrt((x-refX)^2+(y-refY)^2),3))</f>
        <v>411.832</v>
      </c>
      <c r="I2729" s="53"/>
      <c r="J2729" s="46" t="s">
        <v>3728</v>
      </c>
      <c r="K2729" s="46" t="s">
        <v>3728</v>
      </c>
      <c r="L2729" s="46" t="s">
        <v>3729</v>
      </c>
      <c r="M2729" s="46" t="s">
        <v>3729</v>
      </c>
      <c r="N2729" s="28" t="s">
        <v>846</v>
      </c>
      <c r="O2729" s="48" t="s">
        <v>846</v>
      </c>
      <c r="P2729" s="48" t="s">
        <v>846</v>
      </c>
      <c r="Q2729" s="48" t="s">
        <v>846</v>
      </c>
      <c r="R2729" s="48" t="s">
        <v>846</v>
      </c>
      <c r="S2729" s="48" t="s">
        <v>846</v>
      </c>
      <c r="T2729" s="48" t="s">
        <v>846</v>
      </c>
      <c r="U2729" s="48" t="s">
        <v>846</v>
      </c>
      <c r="V2729" s="48" t="s">
        <v>846</v>
      </c>
      <c r="W2729" s="48" t="s">
        <v>846</v>
      </c>
      <c r="X2729" s="48" t="s">
        <v>846</v>
      </c>
      <c r="Y2729" s="48" t="s">
        <v>847</v>
      </c>
      <c r="Z2729" s="48" t="s">
        <v>847</v>
      </c>
      <c r="AA2729" s="48" t="s">
        <v>848</v>
      </c>
      <c r="AB2729" s="48" t="s">
        <v>848</v>
      </c>
      <c r="AC2729" s="48" t="s">
        <v>849</v>
      </c>
      <c r="AD2729" s="48" t="s">
        <v>849</v>
      </c>
      <c r="AE2729" s="48" t="s">
        <v>849</v>
      </c>
      <c r="AF2729" s="48" t="s">
        <v>849</v>
      </c>
      <c r="AG2729" s="48" t="s">
        <v>849</v>
      </c>
      <c r="AH2729" s="48" t="s">
        <v>849</v>
      </c>
      <c r="AI2729" s="48" t="s">
        <v>849</v>
      </c>
      <c r="AJ2729" s="48" t="s">
        <v>849</v>
      </c>
      <c r="AK2729" s="48" t="s">
        <v>849</v>
      </c>
      <c r="AL2729" s="48" t="s">
        <v>849</v>
      </c>
      <c r="AM2729" s="48" t="s">
        <v>849</v>
      </c>
      <c r="AN2729" s="48" t="s">
        <v>849</v>
      </c>
      <c r="AO2729" s="48" t="s">
        <v>849</v>
      </c>
      <c r="AP2729" s="48" t="s">
        <v>849</v>
      </c>
      <c r="AQ2729" s="48" t="s">
        <v>850</v>
      </c>
      <c r="AR2729" s="48" t="s">
        <v>850</v>
      </c>
      <c r="AS2729" s="48" t="s">
        <v>850</v>
      </c>
      <c r="AT2729" s="48" t="s">
        <v>850</v>
      </c>
      <c r="AU2729" s="48" t="s">
        <v>850</v>
      </c>
      <c r="AV2729" s="52" t="s">
        <v>851</v>
      </c>
      <c r="AW2729" s="52" t="s">
        <v>851</v>
      </c>
      <c r="AX2729" s="52" t="s">
        <v>851</v>
      </c>
      <c r="AY2729" s="52" t="s">
        <v>851</v>
      </c>
      <c r="AZ2729" s="49" t="s">
        <v>851</v>
      </c>
    </row>
    <row r="2730" ht="15.75" customHeight="1">
      <c r="A2730" s="40">
        <v>2448.0</v>
      </c>
      <c r="B2730" s="28" t="s">
        <v>6906</v>
      </c>
      <c r="C2730" s="41"/>
      <c r="D2730" s="42">
        <f t="array" ref="D2730">index(systems,match($A2730,INDEX(systems,0,1),),3)</f>
        <v>341.208</v>
      </c>
      <c r="E2730" s="42">
        <f t="array" ref="E2730">index(systems,match($A2730,INDEX(systems,0,1),),4)</f>
        <v>184.257</v>
      </c>
      <c r="F2730" s="43" t="str">
        <f>IFERROR(__xludf.DUMMYFUNCTION("let(row, match($B2730&amp;if($C2730&lt;&gt;"""","" [""&amp;$C2730&amp;""]"",""""),index(nebulae,,2),0),join("","",iferror(round(index(nebulae,row,5)/2,3),1),iferror(round(index(nebulae,row,6)/2,3),1),0))"),"1,1,0")</f>
        <v>1,1,0</v>
      </c>
      <c r="G2730" s="44" t="s">
        <v>6907</v>
      </c>
      <c r="H2730" s="45">
        <f t="array" ref="H2730">let(systemId,match(A2730,index(systems,0,1),),refSystemId,match($H$1,index(systems,0,1),),x,index(systems,systemId,3),y,index(systems,systemId,4),refX,index(systems,refSystemId,3),refY,index(systems,refSystemId,4),round(sqrt((x-refX)^2+(y-refY)^2),3))</f>
        <v>387.78</v>
      </c>
      <c r="I2730" s="53"/>
      <c r="J2730" s="46" t="s">
        <v>645</v>
      </c>
      <c r="K2730" s="46" t="s">
        <v>645</v>
      </c>
      <c r="L2730" s="47" t="s">
        <v>646</v>
      </c>
      <c r="M2730" s="47" t="s">
        <v>646</v>
      </c>
      <c r="N2730" s="28" t="s">
        <v>1397</v>
      </c>
      <c r="O2730" s="48" t="s">
        <v>1397</v>
      </c>
      <c r="P2730" s="48" t="s">
        <v>1397</v>
      </c>
      <c r="Q2730" s="48" t="s">
        <v>1397</v>
      </c>
      <c r="R2730" s="48" t="s">
        <v>1397</v>
      </c>
      <c r="S2730" s="48" t="s">
        <v>1397</v>
      </c>
      <c r="T2730" s="48" t="s">
        <v>1397</v>
      </c>
      <c r="U2730" s="48" t="s">
        <v>1397</v>
      </c>
      <c r="V2730" s="48" t="s">
        <v>1397</v>
      </c>
      <c r="W2730" s="48" t="s">
        <v>1397</v>
      </c>
      <c r="X2730" s="48" t="s">
        <v>1397</v>
      </c>
      <c r="Y2730" s="48" t="s">
        <v>1397</v>
      </c>
      <c r="Z2730" s="48" t="s">
        <v>1397</v>
      </c>
      <c r="AA2730" s="48" t="s">
        <v>1397</v>
      </c>
      <c r="AB2730" s="48" t="s">
        <v>1397</v>
      </c>
      <c r="AC2730" s="48" t="s">
        <v>1397</v>
      </c>
      <c r="AD2730" s="48" t="s">
        <v>1397</v>
      </c>
      <c r="AE2730" s="48" t="s">
        <v>1397</v>
      </c>
      <c r="AF2730" s="48" t="s">
        <v>1397</v>
      </c>
      <c r="AG2730" s="48" t="s">
        <v>1397</v>
      </c>
      <c r="AH2730" s="48" t="s">
        <v>1397</v>
      </c>
      <c r="AI2730" s="48" t="s">
        <v>1397</v>
      </c>
      <c r="AJ2730" s="48" t="s">
        <v>1397</v>
      </c>
      <c r="AK2730" s="48" t="s">
        <v>1397</v>
      </c>
      <c r="AL2730" s="48" t="s">
        <v>1397</v>
      </c>
      <c r="AM2730" s="48" t="s">
        <v>1397</v>
      </c>
      <c r="AN2730" s="48" t="s">
        <v>1397</v>
      </c>
      <c r="AO2730" s="48" t="s">
        <v>1397</v>
      </c>
      <c r="AP2730" s="48" t="s">
        <v>1397</v>
      </c>
      <c r="AQ2730" s="48" t="s">
        <v>1400</v>
      </c>
      <c r="AR2730" s="48" t="s">
        <v>1400</v>
      </c>
      <c r="AS2730" s="48" t="s">
        <v>1400</v>
      </c>
      <c r="AT2730" s="48" t="s">
        <v>1400</v>
      </c>
      <c r="AU2730" s="48" t="s">
        <v>1400</v>
      </c>
      <c r="AV2730" s="48" t="s">
        <v>1400</v>
      </c>
      <c r="AW2730" s="48" t="s">
        <v>1400</v>
      </c>
      <c r="AX2730" s="48" t="s">
        <v>1400</v>
      </c>
      <c r="AY2730" s="48" t="s">
        <v>1400</v>
      </c>
      <c r="AZ2730" s="28" t="s">
        <v>1400</v>
      </c>
    </row>
    <row r="2731" ht="15.75" customHeight="1">
      <c r="A2731" s="40">
        <v>2449.0</v>
      </c>
      <c r="B2731" s="28" t="s">
        <v>6908</v>
      </c>
      <c r="C2731" s="41"/>
      <c r="D2731" s="42">
        <f t="array" ref="D2731">index(systems,match($A2731,INDEX(systems,0,1),),3)</f>
        <v>-131.829</v>
      </c>
      <c r="E2731" s="42">
        <f t="array" ref="E2731">index(systems,match($A2731,INDEX(systems,0,1),),4)</f>
        <v>110.841</v>
      </c>
      <c r="F2731" s="43" t="str">
        <f>IFERROR(__xludf.DUMMYFUNCTION("let(row, match($B2731&amp;if($C2731&lt;&gt;"""","" [""&amp;$C2731&amp;""]"",""""),index(nebulae,,2),0),join("","",iferror(round(index(nebulae,row,5)/2,3),1),iferror(round(index(nebulae,row,6)/2,3),1),0))"),"1,1,0")</f>
        <v>1,1,0</v>
      </c>
      <c r="G2731" s="44" t="s">
        <v>6909</v>
      </c>
      <c r="H2731" s="45">
        <f t="array" ref="H2731">let(systemId,match(A2731,index(systems,0,1),),refSystemId,match($H$1,index(systems,0,1),),x,index(systems,systemId,3),y,index(systems,systemId,4),refX,index(systems,refSystemId,3),refY,index(systems,refSystemId,4),round(sqrt((x-refX)^2+(y-refY)^2),3))</f>
        <v>172.234</v>
      </c>
      <c r="I2731" s="53"/>
      <c r="J2731" s="53"/>
      <c r="K2731" s="53"/>
      <c r="L2731" s="28" t="s">
        <v>418</v>
      </c>
      <c r="M2731" s="41"/>
      <c r="N2731" s="28" t="s">
        <v>864</v>
      </c>
      <c r="O2731" s="48" t="s">
        <v>864</v>
      </c>
      <c r="P2731" s="48" t="s">
        <v>864</v>
      </c>
      <c r="Q2731" s="48" t="s">
        <v>864</v>
      </c>
      <c r="R2731" s="48" t="s">
        <v>864</v>
      </c>
      <c r="S2731" s="48" t="s">
        <v>864</v>
      </c>
      <c r="T2731" s="48" t="s">
        <v>864</v>
      </c>
      <c r="U2731" s="48" t="s">
        <v>864</v>
      </c>
      <c r="V2731" s="48" t="s">
        <v>864</v>
      </c>
      <c r="W2731" s="48" t="s">
        <v>864</v>
      </c>
      <c r="X2731" s="48" t="s">
        <v>864</v>
      </c>
      <c r="Y2731" s="48" t="s">
        <v>864</v>
      </c>
      <c r="Z2731" s="48" t="s">
        <v>864</v>
      </c>
      <c r="AA2731" s="48" t="s">
        <v>1137</v>
      </c>
      <c r="AB2731" s="48" t="s">
        <v>1137</v>
      </c>
      <c r="AC2731" s="48" t="s">
        <v>1137</v>
      </c>
      <c r="AD2731" s="48" t="s">
        <v>1137</v>
      </c>
      <c r="AE2731" s="48" t="s">
        <v>1137</v>
      </c>
      <c r="AF2731" s="48" t="s">
        <v>1137</v>
      </c>
      <c r="AG2731" s="48" t="s">
        <v>1137</v>
      </c>
      <c r="AH2731" s="48" t="s">
        <v>1138</v>
      </c>
      <c r="AI2731" s="48" t="s">
        <v>789</v>
      </c>
      <c r="AJ2731" s="48" t="s">
        <v>789</v>
      </c>
      <c r="AK2731" s="48" t="s">
        <v>789</v>
      </c>
      <c r="AL2731" s="48" t="s">
        <v>789</v>
      </c>
      <c r="AM2731" s="48" t="s">
        <v>789</v>
      </c>
      <c r="AN2731" s="48" t="s">
        <v>789</v>
      </c>
      <c r="AO2731" s="52" t="s">
        <v>789</v>
      </c>
      <c r="AP2731" s="52" t="s">
        <v>789</v>
      </c>
      <c r="AQ2731" s="52" t="s">
        <v>789</v>
      </c>
      <c r="AR2731" s="52" t="s">
        <v>789</v>
      </c>
      <c r="AS2731" s="52" t="s">
        <v>789</v>
      </c>
      <c r="AT2731" s="48" t="s">
        <v>530</v>
      </c>
      <c r="AU2731" s="48" t="s">
        <v>530</v>
      </c>
      <c r="AV2731" s="48" t="s">
        <v>530</v>
      </c>
      <c r="AW2731" s="48" t="s">
        <v>530</v>
      </c>
      <c r="AX2731" s="48" t="s">
        <v>530</v>
      </c>
      <c r="AY2731" s="48" t="s">
        <v>530</v>
      </c>
      <c r="AZ2731" s="28" t="s">
        <v>530</v>
      </c>
    </row>
    <row r="2732" ht="15.75" customHeight="1">
      <c r="A2732" s="40">
        <v>2450.0</v>
      </c>
      <c r="B2732" s="28" t="s">
        <v>6910</v>
      </c>
      <c r="C2732" s="41"/>
      <c r="D2732" s="42">
        <f t="array" ref="D2732">index(systems,match($A2732,INDEX(systems,0,1),),3)</f>
        <v>302.362</v>
      </c>
      <c r="E2732" s="42">
        <f t="array" ref="E2732">index(systems,match($A2732,INDEX(systems,0,1),),4)</f>
        <v>34.924</v>
      </c>
      <c r="F2732" s="43" t="str">
        <f>IFERROR(__xludf.DUMMYFUNCTION("let(row, match($B2732&amp;if($C2732&lt;&gt;"""","" [""&amp;$C2732&amp;""]"",""""),index(nebulae,,2),0),join("","",iferror(round(index(nebulae,row,5)/2,3),1),iferror(round(index(nebulae,row,6)/2,3),1),0))"),"1,1,0")</f>
        <v>1,1,0</v>
      </c>
      <c r="G2732" s="44" t="s">
        <v>6911</v>
      </c>
      <c r="H2732" s="45">
        <f t="array" ref="H2732">let(systemId,match(A2732,index(systems,0,1),),refSystemId,match($H$1,index(systems,0,1),),x,index(systems,systemId,3),y,index(systems,systemId,4),refX,index(systems,refSystemId,3),refY,index(systems,refSystemId,4),round(sqrt((x-refX)^2+(y-refY)^2),3))</f>
        <v>304.372</v>
      </c>
      <c r="I2732" s="46" t="s">
        <v>408</v>
      </c>
      <c r="J2732" s="46" t="s">
        <v>408</v>
      </c>
      <c r="K2732" s="46" t="s">
        <v>408</v>
      </c>
      <c r="L2732" s="47" t="s">
        <v>408</v>
      </c>
      <c r="M2732" s="47" t="s">
        <v>408</v>
      </c>
      <c r="N2732" s="28" t="s">
        <v>408</v>
      </c>
      <c r="O2732" s="41"/>
      <c r="P2732" s="52" t="s">
        <v>854</v>
      </c>
      <c r="Q2732" s="52" t="s">
        <v>854</v>
      </c>
      <c r="R2732" s="52" t="s">
        <v>854</v>
      </c>
      <c r="S2732" s="52" t="s">
        <v>854</v>
      </c>
      <c r="T2732" s="52" t="s">
        <v>854</v>
      </c>
      <c r="U2732" s="48" t="s">
        <v>2051</v>
      </c>
      <c r="V2732" s="48" t="s">
        <v>1469</v>
      </c>
      <c r="W2732" s="48" t="s">
        <v>1469</v>
      </c>
      <c r="X2732" s="48" t="s">
        <v>855</v>
      </c>
      <c r="Y2732" s="48" t="s">
        <v>422</v>
      </c>
      <c r="Z2732" s="48" t="s">
        <v>422</v>
      </c>
      <c r="AA2732" s="48" t="s">
        <v>422</v>
      </c>
      <c r="AB2732" s="48" t="s">
        <v>422</v>
      </c>
      <c r="AC2732" s="48" t="s">
        <v>422</v>
      </c>
      <c r="AD2732" s="48" t="s">
        <v>422</v>
      </c>
      <c r="AE2732" s="48" t="s">
        <v>422</v>
      </c>
      <c r="AF2732" s="48" t="s">
        <v>422</v>
      </c>
      <c r="AG2732" s="48" t="s">
        <v>422</v>
      </c>
      <c r="AH2732" s="48" t="s">
        <v>422</v>
      </c>
      <c r="AI2732" s="48" t="s">
        <v>422</v>
      </c>
      <c r="AJ2732" s="48" t="s">
        <v>422</v>
      </c>
      <c r="AK2732" s="48" t="s">
        <v>422</v>
      </c>
      <c r="AL2732" s="48" t="s">
        <v>422</v>
      </c>
      <c r="AM2732" s="48" t="s">
        <v>422</v>
      </c>
      <c r="AN2732" s="48" t="s">
        <v>422</v>
      </c>
      <c r="AO2732" s="48" t="s">
        <v>422</v>
      </c>
      <c r="AP2732" s="48" t="s">
        <v>422</v>
      </c>
      <c r="AQ2732" s="48" t="s">
        <v>422</v>
      </c>
      <c r="AR2732" s="48" t="s">
        <v>422</v>
      </c>
      <c r="AS2732" s="48" t="s">
        <v>422</v>
      </c>
      <c r="AT2732" s="48" t="s">
        <v>422</v>
      </c>
      <c r="AU2732" s="48" t="s">
        <v>422</v>
      </c>
      <c r="AV2732" s="48" t="s">
        <v>422</v>
      </c>
      <c r="AW2732" s="48" t="s">
        <v>422</v>
      </c>
      <c r="AX2732" s="48" t="s">
        <v>422</v>
      </c>
      <c r="AY2732" s="48" t="s">
        <v>422</v>
      </c>
      <c r="AZ2732" s="28" t="s">
        <v>422</v>
      </c>
    </row>
    <row r="2733" ht="15.75" customHeight="1">
      <c r="A2733" s="40">
        <v>2451.0</v>
      </c>
      <c r="B2733" s="28" t="s">
        <v>6912</v>
      </c>
      <c r="C2733" s="41"/>
      <c r="D2733" s="42">
        <f t="array" ref="D2733">index(systems,match($A2733,INDEX(systems,0,1),),3)</f>
        <v>-359.802</v>
      </c>
      <c r="E2733" s="42">
        <f t="array" ref="E2733">index(systems,match($A2733,INDEX(systems,0,1),),4)</f>
        <v>329.018</v>
      </c>
      <c r="F2733" s="43" t="str">
        <f>IFERROR(__xludf.DUMMYFUNCTION("let(row, match($B2733&amp;if($C2733&lt;&gt;"""","" [""&amp;$C2733&amp;""]"",""""),index(nebulae,,2),0),join("","",iferror(round(index(nebulae,row,5)/2,3),1),iferror(round(index(nebulae,row,6)/2,3),1),0))"),"1,1,0")</f>
        <v>1,1,0</v>
      </c>
      <c r="G2733" s="44" t="s">
        <v>6913</v>
      </c>
      <c r="H2733" s="45">
        <f t="array" ref="H2733">let(systemId,match(A2733,index(systems,0,1),),refSystemId,match($H$1,index(systems,0,1),),x,index(systems,systemId,3),y,index(systems,systemId,4),refX,index(systems,refSystemId,3),refY,index(systems,refSystemId,4),round(sqrt((x-refX)^2+(y-refY)^2),3))</f>
        <v>487.555</v>
      </c>
      <c r="I2733" s="46" t="s">
        <v>408</v>
      </c>
      <c r="J2733" s="46" t="s">
        <v>408</v>
      </c>
      <c r="K2733" s="28" t="s">
        <v>408</v>
      </c>
      <c r="L2733" s="28" t="s">
        <v>408</v>
      </c>
      <c r="M2733" s="28" t="s">
        <v>408</v>
      </c>
      <c r="N2733" s="28" t="s">
        <v>408</v>
      </c>
      <c r="O2733" s="41"/>
      <c r="P2733" s="48" t="s">
        <v>435</v>
      </c>
      <c r="Q2733" s="48" t="s">
        <v>435</v>
      </c>
      <c r="R2733" s="48" t="s">
        <v>435</v>
      </c>
      <c r="S2733" s="48" t="s">
        <v>435</v>
      </c>
      <c r="T2733" s="48" t="s">
        <v>435</v>
      </c>
      <c r="U2733" s="48" t="s">
        <v>435</v>
      </c>
      <c r="V2733" s="48" t="s">
        <v>435</v>
      </c>
      <c r="W2733" s="48" t="s">
        <v>435</v>
      </c>
      <c r="X2733" s="48" t="s">
        <v>435</v>
      </c>
      <c r="Y2733" s="48" t="s">
        <v>435</v>
      </c>
      <c r="Z2733" s="48" t="s">
        <v>435</v>
      </c>
      <c r="AA2733" s="48" t="s">
        <v>1213</v>
      </c>
      <c r="AB2733" s="48" t="s">
        <v>1213</v>
      </c>
      <c r="AC2733" s="48" t="s">
        <v>1213</v>
      </c>
      <c r="AD2733" s="48" t="s">
        <v>1213</v>
      </c>
      <c r="AE2733" s="48" t="s">
        <v>1213</v>
      </c>
      <c r="AF2733" s="48" t="s">
        <v>1213</v>
      </c>
      <c r="AG2733" s="48" t="s">
        <v>1213</v>
      </c>
      <c r="AH2733" s="48" t="s">
        <v>1214</v>
      </c>
      <c r="AI2733" s="48" t="s">
        <v>592</v>
      </c>
      <c r="AJ2733" s="48" t="s">
        <v>592</v>
      </c>
      <c r="AK2733" s="48" t="s">
        <v>592</v>
      </c>
      <c r="AL2733" s="48" t="s">
        <v>592</v>
      </c>
      <c r="AM2733" s="48" t="s">
        <v>592</v>
      </c>
      <c r="AN2733" s="48" t="s">
        <v>592</v>
      </c>
      <c r="AO2733" s="48" t="s">
        <v>592</v>
      </c>
      <c r="AP2733" s="48" t="s">
        <v>592</v>
      </c>
      <c r="AQ2733" s="48" t="s">
        <v>592</v>
      </c>
      <c r="AR2733" s="48" t="s">
        <v>592</v>
      </c>
      <c r="AS2733" s="48" t="s">
        <v>592</v>
      </c>
      <c r="AT2733" s="48" t="s">
        <v>593</v>
      </c>
      <c r="AU2733" s="48" t="s">
        <v>593</v>
      </c>
      <c r="AV2733" s="48" t="s">
        <v>593</v>
      </c>
      <c r="AW2733" s="48" t="s">
        <v>594</v>
      </c>
      <c r="AX2733" s="48" t="s">
        <v>594</v>
      </c>
      <c r="AY2733" s="48" t="s">
        <v>594</v>
      </c>
      <c r="AZ2733" s="51" t="s">
        <v>1019</v>
      </c>
    </row>
    <row r="2734" ht="15.75" customHeight="1">
      <c r="A2734" s="40">
        <v>2452.0</v>
      </c>
      <c r="B2734" s="28" t="s">
        <v>6914</v>
      </c>
      <c r="C2734" s="41"/>
      <c r="D2734" s="42">
        <f t="array" ref="D2734">index(systems,match($A2734,INDEX(systems,0,1),),3)</f>
        <v>-373.832</v>
      </c>
      <c r="E2734" s="42">
        <f t="array" ref="E2734">index(systems,match($A2734,INDEX(systems,0,1),),4)</f>
        <v>312.721</v>
      </c>
      <c r="F2734" s="43" t="str">
        <f>IFERROR(__xludf.DUMMYFUNCTION("let(row, match($B2734&amp;if($C2734&lt;&gt;"""","" [""&amp;$C2734&amp;""]"",""""),index(nebulae,,2),0),join("","",iferror(round(index(nebulae,row,5)/2,3),1),iferror(round(index(nebulae,row,6)/2,3),1),0))"),"1,1,0")</f>
        <v>1,1,0</v>
      </c>
      <c r="G2734" s="44" t="s">
        <v>6915</v>
      </c>
      <c r="H2734" s="45">
        <f t="array" ref="H2734">let(systemId,match(A2734,index(systems,0,1),),refSystemId,match($H$1,index(systems,0,1),),x,index(systems,systemId,3),y,index(systems,systemId,4),refX,index(systems,refSystemId,3),refY,index(systems,refSystemId,4),round(sqrt((x-refX)^2+(y-refY)^2),3))</f>
        <v>487.386</v>
      </c>
      <c r="I2734" s="46" t="s">
        <v>408</v>
      </c>
      <c r="J2734" s="46" t="s">
        <v>408</v>
      </c>
      <c r="K2734" s="46" t="s">
        <v>408</v>
      </c>
      <c r="L2734" s="28" t="s">
        <v>408</v>
      </c>
      <c r="M2734" s="28" t="s">
        <v>408</v>
      </c>
      <c r="N2734" s="28" t="s">
        <v>408</v>
      </c>
      <c r="O2734" s="41"/>
      <c r="P2734" s="48" t="s">
        <v>435</v>
      </c>
      <c r="Q2734" s="48" t="s">
        <v>435</v>
      </c>
      <c r="R2734" s="48" t="s">
        <v>435</v>
      </c>
      <c r="S2734" s="48" t="s">
        <v>435</v>
      </c>
      <c r="T2734" s="48" t="s">
        <v>435</v>
      </c>
      <c r="U2734" s="48" t="s">
        <v>422</v>
      </c>
      <c r="V2734" s="48" t="s">
        <v>422</v>
      </c>
      <c r="W2734" s="48" t="s">
        <v>422</v>
      </c>
      <c r="X2734" s="48" t="s">
        <v>422</v>
      </c>
      <c r="Y2734" s="48" t="s">
        <v>422</v>
      </c>
      <c r="Z2734" s="48" t="s">
        <v>422</v>
      </c>
      <c r="AA2734" s="48" t="s">
        <v>422</v>
      </c>
      <c r="AB2734" s="48" t="s">
        <v>422</v>
      </c>
      <c r="AC2734" s="48" t="s">
        <v>422</v>
      </c>
      <c r="AD2734" s="48" t="s">
        <v>422</v>
      </c>
      <c r="AE2734" s="48" t="s">
        <v>422</v>
      </c>
      <c r="AF2734" s="48" t="s">
        <v>422</v>
      </c>
      <c r="AG2734" s="48" t="s">
        <v>422</v>
      </c>
      <c r="AH2734" s="48" t="s">
        <v>422</v>
      </c>
      <c r="AI2734" s="48" t="s">
        <v>422</v>
      </c>
      <c r="AJ2734" s="48" t="s">
        <v>422</v>
      </c>
      <c r="AK2734" s="48" t="s">
        <v>422</v>
      </c>
      <c r="AL2734" s="48" t="s">
        <v>422</v>
      </c>
      <c r="AM2734" s="48" t="s">
        <v>422</v>
      </c>
      <c r="AN2734" s="48" t="s">
        <v>422</v>
      </c>
      <c r="AO2734" s="48" t="s">
        <v>422</v>
      </c>
      <c r="AP2734" s="48" t="s">
        <v>422</v>
      </c>
      <c r="AQ2734" s="48" t="s">
        <v>422</v>
      </c>
      <c r="AR2734" s="48" t="s">
        <v>422</v>
      </c>
      <c r="AS2734" s="48" t="s">
        <v>422</v>
      </c>
      <c r="AT2734" s="48" t="s">
        <v>422</v>
      </c>
      <c r="AU2734" s="48" t="s">
        <v>422</v>
      </c>
      <c r="AV2734" s="48" t="s">
        <v>422</v>
      </c>
      <c r="AW2734" s="48" t="s">
        <v>422</v>
      </c>
      <c r="AX2734" s="48" t="s">
        <v>422</v>
      </c>
      <c r="AY2734" s="48" t="s">
        <v>422</v>
      </c>
      <c r="AZ2734" s="28" t="s">
        <v>422</v>
      </c>
    </row>
    <row r="2735" ht="15.75" customHeight="1">
      <c r="A2735" s="40">
        <v>2453.0</v>
      </c>
      <c r="B2735" s="28" t="s">
        <v>6916</v>
      </c>
      <c r="C2735" s="41"/>
      <c r="D2735" s="42">
        <f t="array" ref="D2735">index(systems,match($A2735,INDEX(systems,0,1),),3)</f>
        <v>423.147</v>
      </c>
      <c r="E2735" s="42">
        <f t="array" ref="E2735">index(systems,match($A2735,INDEX(systems,0,1),),4)</f>
        <v>3.056</v>
      </c>
      <c r="F2735" s="43" t="str">
        <f>IFERROR(__xludf.DUMMYFUNCTION("let(row, match($B2735&amp;if($C2735&lt;&gt;"""","" [""&amp;$C2735&amp;""]"",""""),index(nebulae,,2),0),join("","",iferror(round(index(nebulae,row,5)/2,3),1),iferror(round(index(nebulae,row,6)/2,3),1),0))"),"1,1,0")</f>
        <v>1,1,0</v>
      </c>
      <c r="G2735" s="44" t="s">
        <v>6917</v>
      </c>
      <c r="H2735" s="45">
        <f t="array" ref="H2735">let(systemId,match(A2735,index(systems,0,1),),refSystemId,match($H$1,index(systems,0,1),),x,index(systems,systemId,3),y,index(systems,systemId,4),refX,index(systems,refSystemId,3),refY,index(systems,refSystemId,4),round(sqrt((x-refX)^2+(y-refY)^2),3))</f>
        <v>423.158</v>
      </c>
      <c r="I2735" s="41"/>
      <c r="J2735" s="41"/>
      <c r="K2735" s="41"/>
      <c r="L2735" s="41"/>
      <c r="M2735" s="41"/>
      <c r="N2735" s="28" t="s">
        <v>620</v>
      </c>
      <c r="O2735" s="48" t="s">
        <v>620</v>
      </c>
      <c r="P2735" s="48" t="s">
        <v>620</v>
      </c>
      <c r="Q2735" s="48" t="s">
        <v>620</v>
      </c>
      <c r="R2735" s="48" t="s">
        <v>620</v>
      </c>
      <c r="S2735" s="48" t="s">
        <v>620</v>
      </c>
      <c r="T2735" s="48" t="s">
        <v>620</v>
      </c>
      <c r="U2735" s="48" t="s">
        <v>1581</v>
      </c>
      <c r="V2735" s="48" t="s">
        <v>1581</v>
      </c>
      <c r="W2735" s="48" t="s">
        <v>1581</v>
      </c>
      <c r="X2735" s="52" t="s">
        <v>1581</v>
      </c>
      <c r="Y2735" s="52" t="s">
        <v>1582</v>
      </c>
      <c r="Z2735" s="52" t="s">
        <v>1582</v>
      </c>
      <c r="AA2735" s="52" t="s">
        <v>1583</v>
      </c>
      <c r="AB2735" s="52" t="s">
        <v>1583</v>
      </c>
      <c r="AC2735" s="52" t="s">
        <v>1583</v>
      </c>
      <c r="AD2735" s="52" t="s">
        <v>1583</v>
      </c>
      <c r="AE2735" s="52" t="s">
        <v>1583</v>
      </c>
      <c r="AF2735" s="52" t="s">
        <v>1583</v>
      </c>
      <c r="AG2735" s="52" t="s">
        <v>1583</v>
      </c>
      <c r="AH2735" s="52" t="s">
        <v>1583</v>
      </c>
      <c r="AI2735" s="52" t="s">
        <v>1583</v>
      </c>
      <c r="AJ2735" s="52" t="s">
        <v>1583</v>
      </c>
      <c r="AK2735" s="52" t="s">
        <v>1583</v>
      </c>
      <c r="AL2735" s="52" t="s">
        <v>1583</v>
      </c>
      <c r="AM2735" s="52" t="s">
        <v>1583</v>
      </c>
      <c r="AN2735" s="52" t="s">
        <v>1583</v>
      </c>
      <c r="AO2735" s="52" t="s">
        <v>1582</v>
      </c>
      <c r="AP2735" s="52" t="s">
        <v>1582</v>
      </c>
      <c r="AQ2735" s="52" t="s">
        <v>1582</v>
      </c>
      <c r="AR2735" s="52" t="s">
        <v>1582</v>
      </c>
      <c r="AS2735" s="52" t="s">
        <v>1582</v>
      </c>
      <c r="AT2735" s="52" t="s">
        <v>1582</v>
      </c>
      <c r="AU2735" s="52" t="s">
        <v>1582</v>
      </c>
      <c r="AV2735" s="48" t="s">
        <v>1584</v>
      </c>
      <c r="AW2735" s="48" t="s">
        <v>624</v>
      </c>
      <c r="AX2735" s="48" t="s">
        <v>1585</v>
      </c>
      <c r="AY2735" s="48" t="s">
        <v>1585</v>
      </c>
      <c r="AZ2735" s="28" t="s">
        <v>1585</v>
      </c>
    </row>
    <row r="2736" ht="15.75" customHeight="1">
      <c r="A2736" s="40">
        <v>2454.0</v>
      </c>
      <c r="B2736" s="28" t="s">
        <v>6918</v>
      </c>
      <c r="C2736" s="41"/>
      <c r="D2736" s="42">
        <f t="array" ref="D2736">index(systems,match($A2736,INDEX(systems,0,1),),3)</f>
        <v>363.43</v>
      </c>
      <c r="E2736" s="42">
        <f t="array" ref="E2736">index(systems,match($A2736,INDEX(systems,0,1),),4)</f>
        <v>-114.526</v>
      </c>
      <c r="F2736" s="43" t="str">
        <f>IFERROR(__xludf.DUMMYFUNCTION("let(row, match($B2736&amp;if($C2736&lt;&gt;"""","" [""&amp;$C2736&amp;""]"",""""),index(nebulae,,2),0),join("","",iferror(round(index(nebulae,row,5)/2,3),1),iferror(round(index(nebulae,row,6)/2,3),1),0))"),"1,1,0")</f>
        <v>1,1,0</v>
      </c>
      <c r="G2736" s="44" t="s">
        <v>6919</v>
      </c>
      <c r="H2736" s="45">
        <f t="array" ref="H2736">let(systemId,match(A2736,index(systems,0,1),),refSystemId,match($H$1,index(systems,0,1),),x,index(systems,systemId,3),y,index(systems,systemId,4),refX,index(systems,refSystemId,3),refY,index(systems,refSystemId,4),round(sqrt((x-refX)^2+(y-refY)^2),3))</f>
        <v>381.048</v>
      </c>
      <c r="I2736" s="53"/>
      <c r="J2736" s="46" t="s">
        <v>418</v>
      </c>
      <c r="K2736" s="53"/>
      <c r="L2736" s="53"/>
      <c r="M2736" s="53"/>
      <c r="N2736" s="28" t="s">
        <v>666</v>
      </c>
      <c r="O2736" s="48" t="s">
        <v>666</v>
      </c>
      <c r="P2736" s="48" t="s">
        <v>666</v>
      </c>
      <c r="Q2736" s="48" t="s">
        <v>666</v>
      </c>
      <c r="R2736" s="48" t="s">
        <v>666</v>
      </c>
      <c r="S2736" s="48" t="s">
        <v>666</v>
      </c>
      <c r="T2736" s="48" t="s">
        <v>666</v>
      </c>
      <c r="U2736" s="48" t="s">
        <v>666</v>
      </c>
      <c r="V2736" s="48" t="s">
        <v>666</v>
      </c>
      <c r="W2736" s="48" t="s">
        <v>666</v>
      </c>
      <c r="X2736" s="48" t="s">
        <v>666</v>
      </c>
      <c r="Y2736" s="48" t="s">
        <v>666</v>
      </c>
      <c r="Z2736" s="48" t="s">
        <v>666</v>
      </c>
      <c r="AA2736" s="48" t="s">
        <v>1024</v>
      </c>
      <c r="AB2736" s="48" t="s">
        <v>1024</v>
      </c>
      <c r="AC2736" s="48" t="s">
        <v>1024</v>
      </c>
      <c r="AD2736" s="48" t="s">
        <v>1024</v>
      </c>
      <c r="AE2736" s="48" t="s">
        <v>1024</v>
      </c>
      <c r="AF2736" s="48" t="s">
        <v>1024</v>
      </c>
      <c r="AG2736" s="48" t="s">
        <v>1024</v>
      </c>
      <c r="AH2736" s="48" t="s">
        <v>1024</v>
      </c>
      <c r="AI2736" s="48" t="s">
        <v>1024</v>
      </c>
      <c r="AJ2736" s="48" t="s">
        <v>1024</v>
      </c>
      <c r="AK2736" s="48" t="s">
        <v>1024</v>
      </c>
      <c r="AL2736" s="48" t="s">
        <v>1024</v>
      </c>
      <c r="AM2736" s="48" t="s">
        <v>1024</v>
      </c>
      <c r="AN2736" s="48" t="s">
        <v>1024</v>
      </c>
      <c r="AO2736" s="48" t="s">
        <v>666</v>
      </c>
      <c r="AP2736" s="48" t="s">
        <v>666</v>
      </c>
      <c r="AQ2736" s="48" t="s">
        <v>666</v>
      </c>
      <c r="AR2736" s="48" t="s">
        <v>666</v>
      </c>
      <c r="AS2736" s="48" t="s">
        <v>666</v>
      </c>
      <c r="AT2736" s="48" t="s">
        <v>666</v>
      </c>
      <c r="AU2736" s="48" t="s">
        <v>666</v>
      </c>
      <c r="AV2736" s="48" t="s">
        <v>666</v>
      </c>
      <c r="AW2736" s="48" t="s">
        <v>666</v>
      </c>
      <c r="AX2736" s="48" t="s">
        <v>666</v>
      </c>
      <c r="AY2736" s="48" t="s">
        <v>666</v>
      </c>
      <c r="AZ2736" s="49" t="s">
        <v>666</v>
      </c>
    </row>
    <row r="2737" ht="15.75" customHeight="1">
      <c r="A2737" s="40">
        <v>2455.0</v>
      </c>
      <c r="B2737" s="28" t="s">
        <v>6920</v>
      </c>
      <c r="C2737" s="41"/>
      <c r="D2737" s="42">
        <f t="array" ref="D2737">index(systems,match($A2737,INDEX(systems,0,1),),3)</f>
        <v>-38.521</v>
      </c>
      <c r="E2737" s="42">
        <f t="array" ref="E2737">index(systems,match($A2737,INDEX(systems,0,1),),4)</f>
        <v>147.812</v>
      </c>
      <c r="F2737" s="43" t="str">
        <f>IFERROR(__xludf.DUMMYFUNCTION("let(row, match($B2737&amp;if($C2737&lt;&gt;"""","" [""&amp;$C2737&amp;""]"",""""),index(nebulae,,2),0),join("","",iferror(round(index(nebulae,row,5)/2,3),1),iferror(round(index(nebulae,row,6)/2,3),1),0))"),"1,1,0")</f>
        <v>1,1,0</v>
      </c>
      <c r="G2737" s="44" t="s">
        <v>6921</v>
      </c>
      <c r="H2737" s="45">
        <f t="array" ref="H2737">let(systemId,match(A2737,index(systems,0,1),),refSystemId,match($H$1,index(systems,0,1),),x,index(systems,systemId,3),y,index(systems,systemId,4),refX,index(systems,refSystemId,3),refY,index(systems,refSystemId,4),round(sqrt((x-refX)^2+(y-refY)^2),3))</f>
        <v>152.749</v>
      </c>
      <c r="I2737" s="41"/>
      <c r="J2737" s="41"/>
      <c r="K2737" s="28" t="s">
        <v>523</v>
      </c>
      <c r="L2737" s="28" t="s">
        <v>523</v>
      </c>
      <c r="M2737" s="48" t="s">
        <v>524</v>
      </c>
      <c r="N2737" s="28" t="s">
        <v>525</v>
      </c>
      <c r="O2737" s="48" t="s">
        <v>525</v>
      </c>
      <c r="P2737" s="48" t="s">
        <v>525</v>
      </c>
      <c r="Q2737" s="48" t="s">
        <v>525</v>
      </c>
      <c r="R2737" s="48" t="s">
        <v>525</v>
      </c>
      <c r="S2737" s="48" t="s">
        <v>525</v>
      </c>
      <c r="T2737" s="48" t="s">
        <v>525</v>
      </c>
      <c r="U2737" s="48" t="s">
        <v>525</v>
      </c>
      <c r="V2737" s="48" t="s">
        <v>525</v>
      </c>
      <c r="W2737" s="48" t="s">
        <v>525</v>
      </c>
      <c r="X2737" s="48" t="s">
        <v>525</v>
      </c>
      <c r="Y2737" s="48" t="s">
        <v>526</v>
      </c>
      <c r="Z2737" s="48" t="s">
        <v>526</v>
      </c>
      <c r="AA2737" s="48" t="s">
        <v>527</v>
      </c>
      <c r="AB2737" s="48" t="s">
        <v>527</v>
      </c>
      <c r="AC2737" s="48" t="s">
        <v>527</v>
      </c>
      <c r="AD2737" s="48" t="s">
        <v>527</v>
      </c>
      <c r="AE2737" s="48" t="s">
        <v>527</v>
      </c>
      <c r="AF2737" s="48" t="s">
        <v>527</v>
      </c>
      <c r="AG2737" s="48" t="s">
        <v>527</v>
      </c>
      <c r="AH2737" s="48" t="s">
        <v>528</v>
      </c>
      <c r="AI2737" s="48" t="s">
        <v>529</v>
      </c>
      <c r="AJ2737" s="48" t="s">
        <v>529</v>
      </c>
      <c r="AK2737" s="48" t="s">
        <v>529</v>
      </c>
      <c r="AL2737" s="48" t="s">
        <v>529</v>
      </c>
      <c r="AM2737" s="48" t="s">
        <v>529</v>
      </c>
      <c r="AN2737" s="48" t="s">
        <v>529</v>
      </c>
      <c r="AO2737" s="48" t="s">
        <v>529</v>
      </c>
      <c r="AP2737" s="48" t="s">
        <v>529</v>
      </c>
      <c r="AQ2737" s="48" t="s">
        <v>1338</v>
      </c>
      <c r="AR2737" s="48" t="s">
        <v>1338</v>
      </c>
      <c r="AS2737" s="48" t="s">
        <v>414</v>
      </c>
      <c r="AT2737" s="48" t="s">
        <v>415</v>
      </c>
      <c r="AU2737" s="48" t="s">
        <v>415</v>
      </c>
      <c r="AV2737" s="48" t="s">
        <v>530</v>
      </c>
      <c r="AW2737" s="48" t="s">
        <v>530</v>
      </c>
      <c r="AX2737" s="48" t="s">
        <v>417</v>
      </c>
      <c r="AY2737" s="48" t="s">
        <v>417</v>
      </c>
      <c r="AZ2737" s="49" t="s">
        <v>418</v>
      </c>
    </row>
    <row r="2738" ht="15.75" customHeight="1">
      <c r="A2738" s="40">
        <v>2456.0</v>
      </c>
      <c r="B2738" s="28" t="s">
        <v>6922</v>
      </c>
      <c r="C2738" s="41"/>
      <c r="D2738" s="42">
        <f t="array" ref="D2738">index(systems,match($A2738,INDEX(systems,0,1),),3)</f>
        <v>486.738</v>
      </c>
      <c r="E2738" s="42">
        <f t="array" ref="E2738">index(systems,match($A2738,INDEX(systems,0,1),),4)</f>
        <v>-95.693</v>
      </c>
      <c r="F2738" s="43" t="str">
        <f>IFERROR(__xludf.DUMMYFUNCTION("let(row, match($B2738&amp;if($C2738&lt;&gt;"""","" [""&amp;$C2738&amp;""]"",""""),index(nebulae,,2),0),join("","",iferror(round(index(nebulae,row,5)/2,3),1),iferror(round(index(nebulae,row,6)/2,3),1),0))"),"1,1,0")</f>
        <v>1,1,0</v>
      </c>
      <c r="G2738" s="44" t="s">
        <v>6923</v>
      </c>
      <c r="H2738" s="45">
        <f t="array" ref="H2738">let(systemId,match(A2738,index(systems,0,1),),refSystemId,match($H$1,index(systems,0,1),),x,index(systems,systemId,3),y,index(systems,systemId,4),refX,index(systems,refSystemId,3),refY,index(systems,refSystemId,4),round(sqrt((x-refX)^2+(y-refY)^2),3))</f>
        <v>496.055</v>
      </c>
      <c r="I2738" s="41"/>
      <c r="J2738" s="41"/>
      <c r="K2738" s="41"/>
      <c r="L2738" s="41"/>
      <c r="M2738" s="41"/>
      <c r="N2738" s="28" t="s">
        <v>1074</v>
      </c>
      <c r="O2738" s="48" t="s">
        <v>1074</v>
      </c>
      <c r="P2738" s="48" t="s">
        <v>1074</v>
      </c>
      <c r="Q2738" s="48" t="s">
        <v>1074</v>
      </c>
      <c r="R2738" s="48" t="s">
        <v>1074</v>
      </c>
      <c r="S2738" s="48" t="s">
        <v>1074</v>
      </c>
      <c r="T2738" s="48" t="s">
        <v>1074</v>
      </c>
      <c r="U2738" s="48" t="s">
        <v>1074</v>
      </c>
      <c r="V2738" s="48" t="s">
        <v>1074</v>
      </c>
      <c r="W2738" s="48" t="s">
        <v>1074</v>
      </c>
      <c r="X2738" s="48" t="s">
        <v>1074</v>
      </c>
      <c r="Y2738" s="48" t="s">
        <v>1074</v>
      </c>
      <c r="Z2738" s="48" t="s">
        <v>1074</v>
      </c>
      <c r="AA2738" s="48" t="s">
        <v>1075</v>
      </c>
      <c r="AB2738" s="48" t="s">
        <v>1075</v>
      </c>
      <c r="AC2738" s="48" t="s">
        <v>1075</v>
      </c>
      <c r="AD2738" s="48" t="s">
        <v>1075</v>
      </c>
      <c r="AE2738" s="48" t="s">
        <v>1075</v>
      </c>
      <c r="AF2738" s="48" t="s">
        <v>1075</v>
      </c>
      <c r="AG2738" s="48" t="s">
        <v>1075</v>
      </c>
      <c r="AH2738" s="48" t="s">
        <v>1075</v>
      </c>
      <c r="AI2738" s="48" t="s">
        <v>1075</v>
      </c>
      <c r="AJ2738" s="48" t="s">
        <v>1075</v>
      </c>
      <c r="AK2738" s="48" t="s">
        <v>1075</v>
      </c>
      <c r="AL2738" s="48" t="s">
        <v>1075</v>
      </c>
      <c r="AM2738" s="48" t="s">
        <v>1075</v>
      </c>
      <c r="AN2738" s="48" t="s">
        <v>1075</v>
      </c>
      <c r="AO2738" s="48" t="s">
        <v>1074</v>
      </c>
      <c r="AP2738" s="48" t="s">
        <v>1074</v>
      </c>
      <c r="AQ2738" s="48" t="s">
        <v>1074</v>
      </c>
      <c r="AR2738" s="48" t="s">
        <v>2447</v>
      </c>
      <c r="AS2738" s="48" t="s">
        <v>2447</v>
      </c>
      <c r="AT2738" s="48" t="s">
        <v>2447</v>
      </c>
      <c r="AU2738" s="48" t="s">
        <v>2447</v>
      </c>
      <c r="AV2738" s="48" t="s">
        <v>2447</v>
      </c>
      <c r="AW2738" s="48" t="s">
        <v>2447</v>
      </c>
      <c r="AX2738" s="48" t="s">
        <v>2447</v>
      </c>
      <c r="AY2738" s="48" t="s">
        <v>2447</v>
      </c>
      <c r="AZ2738" s="49" t="s">
        <v>2447</v>
      </c>
    </row>
    <row r="2739" ht="15.75" customHeight="1">
      <c r="A2739" s="40">
        <v>2457.0</v>
      </c>
      <c r="B2739" s="28" t="s">
        <v>6924</v>
      </c>
      <c r="C2739" s="41"/>
      <c r="D2739" s="42">
        <f t="array" ref="D2739">index(systems,match($A2739,INDEX(systems,0,1),),3)</f>
        <v>-446.895</v>
      </c>
      <c r="E2739" s="42">
        <f t="array" ref="E2739">index(systems,match($A2739,INDEX(systems,0,1),),4)</f>
        <v>251.381</v>
      </c>
      <c r="F2739" s="43" t="str">
        <f>IFERROR(__xludf.DUMMYFUNCTION("let(row, match($B2739&amp;if($C2739&lt;&gt;"""","" [""&amp;$C2739&amp;""]"",""""),index(nebulae,,2),0),join("","",iferror(round(index(nebulae,row,5)/2,3),1),iferror(round(index(nebulae,row,6)/2,3),1),0))"),"1,1,0")</f>
        <v>1,1,0</v>
      </c>
      <c r="G2739" s="44" t="s">
        <v>6925</v>
      </c>
      <c r="H2739" s="45">
        <f t="array" ref="H2739">let(systemId,match(A2739,index(systems,0,1),),refSystemId,match($H$1,index(systems,0,1),),x,index(systems,systemId,3),y,index(systems,systemId,4),refX,index(systems,refSystemId,3),refY,index(systems,refSystemId,4),round(sqrt((x-refX)^2+(y-refY)^2),3))</f>
        <v>512.745</v>
      </c>
      <c r="I2739" s="53"/>
      <c r="J2739" s="53"/>
      <c r="K2739" s="53"/>
      <c r="L2739" s="53"/>
      <c r="M2739" s="41"/>
      <c r="N2739" s="28" t="s">
        <v>477</v>
      </c>
      <c r="O2739" s="48" t="s">
        <v>477</v>
      </c>
      <c r="P2739" s="48" t="s">
        <v>477</v>
      </c>
      <c r="Q2739" s="48" t="s">
        <v>477</v>
      </c>
      <c r="R2739" s="48" t="s">
        <v>477</v>
      </c>
      <c r="S2739" s="48" t="s">
        <v>418</v>
      </c>
      <c r="T2739" s="48" t="s">
        <v>418</v>
      </c>
      <c r="U2739" s="48" t="s">
        <v>418</v>
      </c>
      <c r="V2739" s="48" t="s">
        <v>418</v>
      </c>
      <c r="W2739" s="48" t="s">
        <v>418</v>
      </c>
      <c r="X2739" s="48" t="s">
        <v>422</v>
      </c>
      <c r="Y2739" s="48" t="s">
        <v>422</v>
      </c>
      <c r="Z2739" s="48" t="s">
        <v>422</v>
      </c>
      <c r="AA2739" s="48" t="s">
        <v>422</v>
      </c>
      <c r="AB2739" s="48" t="s">
        <v>422</v>
      </c>
      <c r="AC2739" s="48" t="s">
        <v>422</v>
      </c>
      <c r="AD2739" s="48" t="s">
        <v>422</v>
      </c>
      <c r="AE2739" s="48" t="s">
        <v>422</v>
      </c>
      <c r="AF2739" s="48" t="s">
        <v>422</v>
      </c>
      <c r="AG2739" s="48" t="s">
        <v>422</v>
      </c>
      <c r="AH2739" s="48" t="s">
        <v>422</v>
      </c>
      <c r="AI2739" s="48" t="s">
        <v>422</v>
      </c>
      <c r="AJ2739" s="48" t="s">
        <v>422</v>
      </c>
      <c r="AK2739" s="48" t="s">
        <v>422</v>
      </c>
      <c r="AL2739" s="48" t="s">
        <v>422</v>
      </c>
      <c r="AM2739" s="48" t="s">
        <v>422</v>
      </c>
      <c r="AN2739" s="48" t="s">
        <v>422</v>
      </c>
      <c r="AO2739" s="48" t="s">
        <v>422</v>
      </c>
      <c r="AP2739" s="48" t="s">
        <v>422</v>
      </c>
      <c r="AQ2739" s="48" t="s">
        <v>422</v>
      </c>
      <c r="AR2739" s="48" t="s">
        <v>422</v>
      </c>
      <c r="AS2739" s="48" t="s">
        <v>422</v>
      </c>
      <c r="AT2739" s="48" t="s">
        <v>422</v>
      </c>
      <c r="AU2739" s="48" t="s">
        <v>422</v>
      </c>
      <c r="AV2739" s="48" t="s">
        <v>422</v>
      </c>
      <c r="AW2739" s="48" t="s">
        <v>422</v>
      </c>
      <c r="AX2739" s="48" t="s">
        <v>422</v>
      </c>
      <c r="AY2739" s="48" t="s">
        <v>422</v>
      </c>
      <c r="AZ2739" s="28" t="s">
        <v>422</v>
      </c>
    </row>
    <row r="2740" ht="15.75" customHeight="1">
      <c r="A2740" s="40">
        <v>2458.0</v>
      </c>
      <c r="B2740" s="28" t="s">
        <v>6926</v>
      </c>
      <c r="C2740" s="41"/>
      <c r="D2740" s="42">
        <f t="array" ref="D2740">index(systems,match($A2740,INDEX(systems,0,1),),3)</f>
        <v>-57.92</v>
      </c>
      <c r="E2740" s="42">
        <f t="array" ref="E2740">index(systems,match($A2740,INDEX(systems,0,1),),4)</f>
        <v>39.147</v>
      </c>
      <c r="F2740" s="43" t="str">
        <f>IFERROR(__xludf.DUMMYFUNCTION("let(row, match($B2740&amp;if($C2740&lt;&gt;"""","" [""&amp;$C2740&amp;""]"",""""),index(nebulae,,2),0),join("","",iferror(round(index(nebulae,row,5)/2,3),1),iferror(round(index(nebulae,row,6)/2,3),1),0))"),"1,1,0")</f>
        <v>1,1,0</v>
      </c>
      <c r="G2740" s="44" t="s">
        <v>6927</v>
      </c>
      <c r="H2740" s="45">
        <f t="array" ref="H2740">let(systemId,match(A2740,index(systems,0,1),),refSystemId,match($H$1,index(systems,0,1),),x,index(systems,systemId,3),y,index(systems,systemId,4),refX,index(systems,refSystemId,3),refY,index(systems,refSystemId,4),round(sqrt((x-refX)^2+(y-refY)^2),3))</f>
        <v>69.909</v>
      </c>
      <c r="I2740" s="28" t="s">
        <v>418</v>
      </c>
      <c r="J2740" s="28" t="s">
        <v>418</v>
      </c>
      <c r="K2740" s="28" t="s">
        <v>523</v>
      </c>
      <c r="L2740" s="28" t="s">
        <v>523</v>
      </c>
      <c r="M2740" s="48" t="s">
        <v>524</v>
      </c>
      <c r="N2740" s="28" t="s">
        <v>641</v>
      </c>
      <c r="O2740" s="48" t="s">
        <v>641</v>
      </c>
      <c r="P2740" s="52" t="s">
        <v>641</v>
      </c>
      <c r="Q2740" s="52" t="s">
        <v>641</v>
      </c>
      <c r="R2740" s="52" t="s">
        <v>640</v>
      </c>
      <c r="S2740" s="52" t="s">
        <v>641</v>
      </c>
      <c r="T2740" s="52" t="s">
        <v>641</v>
      </c>
      <c r="U2740" s="48" t="s">
        <v>641</v>
      </c>
      <c r="V2740" s="48" t="s">
        <v>641</v>
      </c>
      <c r="W2740" s="48" t="s">
        <v>641</v>
      </c>
      <c r="X2740" s="48" t="s">
        <v>641</v>
      </c>
      <c r="Y2740" s="48" t="s">
        <v>641</v>
      </c>
      <c r="Z2740" s="48" t="s">
        <v>641</v>
      </c>
      <c r="AA2740" s="48" t="s">
        <v>813</v>
      </c>
      <c r="AB2740" s="48" t="s">
        <v>813</v>
      </c>
      <c r="AC2740" s="48" t="s">
        <v>813</v>
      </c>
      <c r="AD2740" s="48" t="s">
        <v>813</v>
      </c>
      <c r="AE2740" s="48" t="s">
        <v>813</v>
      </c>
      <c r="AF2740" s="48" t="s">
        <v>813</v>
      </c>
      <c r="AG2740" s="48" t="s">
        <v>813</v>
      </c>
      <c r="AH2740" s="48" t="s">
        <v>814</v>
      </c>
      <c r="AI2740" s="48" t="s">
        <v>529</v>
      </c>
      <c r="AJ2740" s="48" t="s">
        <v>529</v>
      </c>
      <c r="AK2740" s="48" t="s">
        <v>529</v>
      </c>
      <c r="AL2740" s="48" t="s">
        <v>529</v>
      </c>
      <c r="AM2740" s="48" t="s">
        <v>529</v>
      </c>
      <c r="AN2740" s="48" t="s">
        <v>529</v>
      </c>
      <c r="AO2740" s="48" t="s">
        <v>529</v>
      </c>
      <c r="AP2740" s="48" t="s">
        <v>529</v>
      </c>
      <c r="AQ2740" s="48" t="s">
        <v>529</v>
      </c>
      <c r="AR2740" s="48" t="s">
        <v>529</v>
      </c>
      <c r="AS2740" s="52" t="s">
        <v>746</v>
      </c>
      <c r="AT2740" s="52" t="s">
        <v>746</v>
      </c>
      <c r="AU2740" s="52" t="s">
        <v>746</v>
      </c>
      <c r="AV2740" s="52" t="s">
        <v>746</v>
      </c>
      <c r="AW2740" s="48" t="s">
        <v>418</v>
      </c>
      <c r="AX2740" s="48" t="s">
        <v>751</v>
      </c>
      <c r="AY2740" s="48" t="s">
        <v>751</v>
      </c>
      <c r="AZ2740" s="51" t="s">
        <v>752</v>
      </c>
    </row>
    <row r="2741" ht="15.75" customHeight="1">
      <c r="A2741" s="40">
        <v>2459.0</v>
      </c>
      <c r="B2741" s="28" t="s">
        <v>6928</v>
      </c>
      <c r="C2741" s="41"/>
      <c r="D2741" s="42">
        <f t="array" ref="D2741">index(systems,match($A2741,INDEX(systems,0,1),),3)</f>
        <v>-185.24</v>
      </c>
      <c r="E2741" s="42">
        <f t="array" ref="E2741">index(systems,match($A2741,INDEX(systems,0,1),),4)</f>
        <v>576.382</v>
      </c>
      <c r="F2741" s="43" t="str">
        <f>IFERROR(__xludf.DUMMYFUNCTION("let(row, match($B2741&amp;if($C2741&lt;&gt;"""","" [""&amp;$C2741&amp;""]"",""""),index(nebulae,,2),0),join("","",iferror(round(index(nebulae,row,5)/2,3),1),iferror(round(index(nebulae,row,6)/2,3),1),0))"),"1,1,0")</f>
        <v>1,1,0</v>
      </c>
      <c r="G2741" s="44" t="s">
        <v>6929</v>
      </c>
      <c r="H2741" s="45">
        <f t="array" ref="H2741">let(systemId,match(A2741,index(systems,0,1),),refSystemId,match($H$1,index(systems,0,1),),x,index(systems,systemId,3),y,index(systems,systemId,4),refX,index(systems,refSystemId,3),refY,index(systems,refSystemId,4),round(sqrt((x-refX)^2+(y-refY)^2),3))</f>
        <v>605.417</v>
      </c>
      <c r="I2741" s="41"/>
      <c r="J2741" s="41"/>
      <c r="K2741" s="41"/>
      <c r="L2741" s="41"/>
      <c r="M2741" s="41"/>
      <c r="N2741" s="41"/>
      <c r="O2741" s="41"/>
      <c r="P2741" s="48" t="s">
        <v>497</v>
      </c>
      <c r="Q2741" s="48" t="s">
        <v>497</v>
      </c>
      <c r="R2741" s="48" t="s">
        <v>497</v>
      </c>
      <c r="S2741" s="48" t="s">
        <v>418</v>
      </c>
      <c r="T2741" s="48" t="s">
        <v>418</v>
      </c>
      <c r="U2741" s="48" t="s">
        <v>422</v>
      </c>
      <c r="V2741" s="48" t="s">
        <v>422</v>
      </c>
      <c r="W2741" s="48" t="s">
        <v>422</v>
      </c>
      <c r="X2741" s="48" t="s">
        <v>422</v>
      </c>
      <c r="Y2741" s="48" t="s">
        <v>2173</v>
      </c>
      <c r="Z2741" s="48" t="s">
        <v>2173</v>
      </c>
      <c r="AA2741" s="48" t="s">
        <v>2173</v>
      </c>
      <c r="AB2741" s="48" t="s">
        <v>2173</v>
      </c>
      <c r="AC2741" s="48" t="s">
        <v>2173</v>
      </c>
      <c r="AD2741" s="48" t="s">
        <v>2173</v>
      </c>
      <c r="AE2741" s="48" t="s">
        <v>2173</v>
      </c>
      <c r="AF2741" s="48" t="s">
        <v>2173</v>
      </c>
      <c r="AG2741" s="48" t="s">
        <v>2173</v>
      </c>
      <c r="AH2741" s="48" t="s">
        <v>2173</v>
      </c>
      <c r="AI2741" s="48" t="s">
        <v>2173</v>
      </c>
      <c r="AJ2741" s="48" t="s">
        <v>2173</v>
      </c>
      <c r="AK2741" s="48" t="s">
        <v>2173</v>
      </c>
      <c r="AL2741" s="48" t="s">
        <v>2173</v>
      </c>
      <c r="AM2741" s="48" t="s">
        <v>2173</v>
      </c>
      <c r="AN2741" s="48" t="s">
        <v>2173</v>
      </c>
      <c r="AO2741" s="48" t="s">
        <v>2173</v>
      </c>
      <c r="AP2741" s="48" t="s">
        <v>2173</v>
      </c>
      <c r="AQ2741" s="48" t="s">
        <v>2173</v>
      </c>
      <c r="AR2741" s="48" t="s">
        <v>2173</v>
      </c>
      <c r="AS2741" s="48" t="s">
        <v>2173</v>
      </c>
      <c r="AT2741" s="48" t="s">
        <v>2173</v>
      </c>
      <c r="AU2741" s="48" t="s">
        <v>2173</v>
      </c>
      <c r="AV2741" s="48" t="s">
        <v>2173</v>
      </c>
      <c r="AW2741" s="48" t="s">
        <v>2173</v>
      </c>
      <c r="AX2741" s="48" t="s">
        <v>2173</v>
      </c>
      <c r="AY2741" s="48" t="s">
        <v>2173</v>
      </c>
      <c r="AZ2741" s="48" t="s">
        <v>2173</v>
      </c>
    </row>
    <row r="2742" ht="15.75" customHeight="1">
      <c r="A2742" s="40">
        <v>2460.0</v>
      </c>
      <c r="B2742" s="28" t="s">
        <v>6930</v>
      </c>
      <c r="C2742" s="41"/>
      <c r="D2742" s="42">
        <f t="array" ref="D2742">index(systems,match($A2742,INDEX(systems,0,1),),3)</f>
        <v>-232.294</v>
      </c>
      <c r="E2742" s="42">
        <f t="array" ref="E2742">index(systems,match($A2742,INDEX(systems,0,1),),4)</f>
        <v>-63.077</v>
      </c>
      <c r="F2742" s="43" t="str">
        <f>IFERROR(__xludf.DUMMYFUNCTION("let(row, match($B2742&amp;if($C2742&lt;&gt;"""","" [""&amp;$C2742&amp;""]"",""""),index(nebulae,,2),0),join("","",iferror(round(index(nebulae,row,5)/2,3),1),iferror(round(index(nebulae,row,6)/2,3),1),0))"),"1,1,0")</f>
        <v>1,1,0</v>
      </c>
      <c r="G2742" s="44" t="s">
        <v>6931</v>
      </c>
      <c r="H2742" s="45">
        <f t="array" ref="H2742">let(systemId,match(A2742,index(systems,0,1),),refSystemId,match($H$1,index(systems,0,1),),x,index(systems,systemId,3),y,index(systems,systemId,4),refX,index(systems,refSystemId,3),refY,index(systems,refSystemId,4),round(sqrt((x-refX)^2+(y-refY)^2),3))</f>
        <v>240.706</v>
      </c>
      <c r="I2742" s="28" t="s">
        <v>408</v>
      </c>
      <c r="J2742" s="48" t="s">
        <v>408</v>
      </c>
      <c r="K2742" s="48" t="s">
        <v>408</v>
      </c>
      <c r="L2742" s="47" t="s">
        <v>408</v>
      </c>
      <c r="M2742" s="47" t="s">
        <v>408</v>
      </c>
      <c r="N2742" s="28" t="s">
        <v>408</v>
      </c>
      <c r="O2742" s="41"/>
      <c r="P2742" s="48" t="s">
        <v>560</v>
      </c>
      <c r="Q2742" s="48" t="s">
        <v>560</v>
      </c>
      <c r="R2742" s="48" t="s">
        <v>560</v>
      </c>
      <c r="S2742" s="48" t="s">
        <v>560</v>
      </c>
      <c r="T2742" s="48" t="s">
        <v>560</v>
      </c>
      <c r="U2742" s="48" t="s">
        <v>560</v>
      </c>
      <c r="V2742" s="48" t="s">
        <v>560</v>
      </c>
      <c r="W2742" s="48" t="s">
        <v>560</v>
      </c>
      <c r="X2742" s="48" t="s">
        <v>422</v>
      </c>
      <c r="Y2742" s="48" t="s">
        <v>422</v>
      </c>
      <c r="Z2742" s="48" t="s">
        <v>422</v>
      </c>
      <c r="AA2742" s="48" t="s">
        <v>422</v>
      </c>
      <c r="AB2742" s="48" t="s">
        <v>422</v>
      </c>
      <c r="AC2742" s="48" t="s">
        <v>422</v>
      </c>
      <c r="AD2742" s="48" t="s">
        <v>422</v>
      </c>
      <c r="AE2742" s="48" t="s">
        <v>422</v>
      </c>
      <c r="AF2742" s="48" t="s">
        <v>422</v>
      </c>
      <c r="AG2742" s="48" t="s">
        <v>422</v>
      </c>
      <c r="AH2742" s="48" t="s">
        <v>422</v>
      </c>
      <c r="AI2742" s="48" t="s">
        <v>422</v>
      </c>
      <c r="AJ2742" s="48" t="s">
        <v>422</v>
      </c>
      <c r="AK2742" s="48" t="s">
        <v>422</v>
      </c>
      <c r="AL2742" s="48" t="s">
        <v>422</v>
      </c>
      <c r="AM2742" s="48" t="s">
        <v>422</v>
      </c>
      <c r="AN2742" s="48" t="s">
        <v>422</v>
      </c>
      <c r="AO2742" s="48" t="s">
        <v>422</v>
      </c>
      <c r="AP2742" s="48" t="s">
        <v>422</v>
      </c>
      <c r="AQ2742" s="48" t="s">
        <v>422</v>
      </c>
      <c r="AR2742" s="48" t="s">
        <v>422</v>
      </c>
      <c r="AS2742" s="48" t="s">
        <v>422</v>
      </c>
      <c r="AT2742" s="48" t="s">
        <v>422</v>
      </c>
      <c r="AU2742" s="48" t="s">
        <v>422</v>
      </c>
      <c r="AV2742" s="48" t="s">
        <v>422</v>
      </c>
      <c r="AW2742" s="48" t="s">
        <v>422</v>
      </c>
      <c r="AX2742" s="52" t="s">
        <v>422</v>
      </c>
      <c r="AY2742" s="52" t="s">
        <v>422</v>
      </c>
      <c r="AZ2742" s="51" t="s">
        <v>422</v>
      </c>
    </row>
    <row r="2743" ht="15.75" customHeight="1">
      <c r="A2743" s="40">
        <v>2461.0</v>
      </c>
      <c r="B2743" s="28" t="s">
        <v>6932</v>
      </c>
      <c r="C2743" s="41"/>
      <c r="D2743" s="42">
        <f t="array" ref="D2743">index(systems,match($A2743,INDEX(systems,0,1),),3)</f>
        <v>-182.307</v>
      </c>
      <c r="E2743" s="42">
        <f t="array" ref="E2743">index(systems,match($A2743,INDEX(systems,0,1),),4)</f>
        <v>-84.029</v>
      </c>
      <c r="F2743" s="43" t="str">
        <f>IFERROR(__xludf.DUMMYFUNCTION("let(row, match($B2743&amp;if($C2743&lt;&gt;"""","" [""&amp;$C2743&amp;""]"",""""),index(nebulae,,2),0),join("","",iferror(round(index(nebulae,row,5)/2,3),1),iferror(round(index(nebulae,row,6)/2,3),1),0))"),"1,1,0")</f>
        <v>1,1,0</v>
      </c>
      <c r="G2743" s="44" t="s">
        <v>6933</v>
      </c>
      <c r="H2743" s="45">
        <f t="array" ref="H2743">let(systemId,match(A2743,index(systems,0,1),),refSystemId,match($H$1,index(systems,0,1),),x,index(systems,systemId,3),y,index(systems,systemId,4),refX,index(systems,refSystemId,3),refY,index(systems,refSystemId,4),round(sqrt((x-refX)^2+(y-refY)^2),3))</f>
        <v>200.74</v>
      </c>
      <c r="I2743" s="46" t="s">
        <v>408</v>
      </c>
      <c r="J2743" s="47" t="s">
        <v>408</v>
      </c>
      <c r="K2743" s="47" t="s">
        <v>408</v>
      </c>
      <c r="L2743" s="47" t="s">
        <v>408</v>
      </c>
      <c r="M2743" s="48" t="s">
        <v>408</v>
      </c>
      <c r="N2743" s="28" t="s">
        <v>408</v>
      </c>
      <c r="O2743" s="41"/>
      <c r="P2743" s="48" t="s">
        <v>560</v>
      </c>
      <c r="Q2743" s="48" t="s">
        <v>560</v>
      </c>
      <c r="R2743" s="48" t="s">
        <v>560</v>
      </c>
      <c r="S2743" s="48" t="s">
        <v>560</v>
      </c>
      <c r="T2743" s="48" t="s">
        <v>560</v>
      </c>
      <c r="U2743" s="48" t="s">
        <v>560</v>
      </c>
      <c r="V2743" s="48" t="s">
        <v>560</v>
      </c>
      <c r="W2743" s="48" t="s">
        <v>560</v>
      </c>
      <c r="X2743" s="48" t="s">
        <v>422</v>
      </c>
      <c r="Y2743" s="48" t="s">
        <v>422</v>
      </c>
      <c r="Z2743" s="48" t="s">
        <v>422</v>
      </c>
      <c r="AA2743" s="48" t="s">
        <v>422</v>
      </c>
      <c r="AB2743" s="48" t="s">
        <v>422</v>
      </c>
      <c r="AC2743" s="48" t="s">
        <v>422</v>
      </c>
      <c r="AD2743" s="48" t="s">
        <v>422</v>
      </c>
      <c r="AE2743" s="48" t="s">
        <v>422</v>
      </c>
      <c r="AF2743" s="48" t="s">
        <v>422</v>
      </c>
      <c r="AG2743" s="48" t="s">
        <v>422</v>
      </c>
      <c r="AH2743" s="48" t="s">
        <v>422</v>
      </c>
      <c r="AI2743" s="48" t="s">
        <v>422</v>
      </c>
      <c r="AJ2743" s="48" t="s">
        <v>422</v>
      </c>
      <c r="AK2743" s="48" t="s">
        <v>422</v>
      </c>
      <c r="AL2743" s="48" t="s">
        <v>422</v>
      </c>
      <c r="AM2743" s="48" t="s">
        <v>422</v>
      </c>
      <c r="AN2743" s="48" t="s">
        <v>422</v>
      </c>
      <c r="AO2743" s="48" t="s">
        <v>422</v>
      </c>
      <c r="AP2743" s="48" t="s">
        <v>422</v>
      </c>
      <c r="AQ2743" s="48" t="s">
        <v>422</v>
      </c>
      <c r="AR2743" s="48" t="s">
        <v>422</v>
      </c>
      <c r="AS2743" s="48" t="s">
        <v>422</v>
      </c>
      <c r="AT2743" s="48" t="s">
        <v>422</v>
      </c>
      <c r="AU2743" s="48" t="s">
        <v>422</v>
      </c>
      <c r="AV2743" s="48" t="s">
        <v>422</v>
      </c>
      <c r="AW2743" s="48" t="s">
        <v>422</v>
      </c>
      <c r="AX2743" s="48" t="s">
        <v>422</v>
      </c>
      <c r="AY2743" s="48" t="s">
        <v>422</v>
      </c>
      <c r="AZ2743" s="28" t="s">
        <v>422</v>
      </c>
    </row>
    <row r="2744" ht="15.75" customHeight="1">
      <c r="A2744" s="40">
        <v>3093.0</v>
      </c>
      <c r="B2744" s="28" t="s">
        <v>6934</v>
      </c>
      <c r="C2744" s="28" t="s">
        <v>6935</v>
      </c>
      <c r="D2744" s="42">
        <f t="array" ref="D2744">index(systems,match($A2744,INDEX(systems,0,1),),3)</f>
        <v>617.691</v>
      </c>
      <c r="E2744" s="42">
        <f t="array" ref="E2744">index(systems,match($A2744,INDEX(systems,0,1),),4)</f>
        <v>-308.884</v>
      </c>
      <c r="F2744" s="43" t="str">
        <f>IFERROR(__xludf.DUMMYFUNCTION("let(row, match($B2744&amp;if($C2744&lt;&gt;"""","" [""&amp;$C2744&amp;""]"",""""),index(nebulae,,2),0),join("","",iferror(round(index(nebulae,row,5)/2,3),1),iferror(round(index(nebulae,row,6)/2,3),1),0))"),"1,1,0")</f>
        <v>1,1,0</v>
      </c>
      <c r="G2744" s="44" t="s">
        <v>6936</v>
      </c>
      <c r="H2744" s="45">
        <f t="array" ref="H2744">let(systemId,match(A2744,index(systems,0,1),),refSystemId,match($H$1,index(systems,0,1),),x,index(systems,systemId,3),y,index(systems,systemId,4),refX,index(systems,refSystemId,3),refY,index(systems,refSystemId,4),round(sqrt((x-refX)^2+(y-refY)^2),3))</f>
        <v>690.617</v>
      </c>
      <c r="I2744" s="51" t="s">
        <v>408</v>
      </c>
      <c r="J2744" s="51" t="s">
        <v>408</v>
      </c>
      <c r="K2744" s="51" t="s">
        <v>408</v>
      </c>
      <c r="L2744" s="51" t="s">
        <v>408</v>
      </c>
      <c r="M2744" s="51" t="s">
        <v>408</v>
      </c>
      <c r="N2744" s="51" t="s">
        <v>408</v>
      </c>
      <c r="O2744" s="55"/>
      <c r="P2744" s="56" t="s">
        <v>408</v>
      </c>
      <c r="Q2744" s="56" t="s">
        <v>408</v>
      </c>
      <c r="R2744" s="56" t="s">
        <v>408</v>
      </c>
      <c r="S2744" s="56" t="s">
        <v>408</v>
      </c>
      <c r="T2744" s="56" t="s">
        <v>408</v>
      </c>
      <c r="U2744" s="56" t="s">
        <v>408</v>
      </c>
      <c r="V2744" s="56" t="s">
        <v>408</v>
      </c>
      <c r="W2744" s="56" t="s">
        <v>408</v>
      </c>
      <c r="X2744" s="56" t="s">
        <v>408</v>
      </c>
      <c r="Y2744" s="55"/>
      <c r="Z2744" s="41"/>
      <c r="AA2744" s="55"/>
      <c r="AB2744" s="55"/>
      <c r="AC2744" s="55"/>
      <c r="AD2744" s="55"/>
      <c r="AE2744" s="55"/>
      <c r="AF2744" s="55"/>
      <c r="AG2744" s="55"/>
      <c r="AH2744" s="55"/>
      <c r="AI2744" s="55"/>
      <c r="AJ2744" s="55"/>
      <c r="AK2744" s="55"/>
      <c r="AL2744" s="55"/>
      <c r="AM2744" s="55"/>
      <c r="AN2744" s="55"/>
      <c r="AO2744" s="55"/>
      <c r="AP2744" s="55"/>
      <c r="AQ2744" s="55"/>
      <c r="AR2744" s="55"/>
      <c r="AS2744" s="55"/>
      <c r="AT2744" s="55"/>
      <c r="AU2744" s="51" t="s">
        <v>418</v>
      </c>
      <c r="AV2744" s="55"/>
      <c r="AW2744" s="55"/>
      <c r="AX2744" s="55"/>
      <c r="AY2744" s="55"/>
      <c r="AZ2744" s="55"/>
    </row>
    <row r="2745" ht="15.75" customHeight="1">
      <c r="A2745" s="40">
        <v>2462.0</v>
      </c>
      <c r="B2745" s="28" t="s">
        <v>6937</v>
      </c>
      <c r="C2745" s="41"/>
      <c r="D2745" s="42">
        <f t="array" ref="D2745">index(systems,match($A2745,INDEX(systems,0,1),),3)</f>
        <v>407.56</v>
      </c>
      <c r="E2745" s="42">
        <f t="array" ref="E2745">index(systems,match($A2745,INDEX(systems,0,1),),4)</f>
        <v>233.095</v>
      </c>
      <c r="F2745" s="43" t="str">
        <f>IFERROR(__xludf.DUMMYFUNCTION("let(row, match($B2745&amp;if($C2745&lt;&gt;"""","" [""&amp;$C2745&amp;""]"",""""),index(nebulae,,2),0),join("","",iferror(round(index(nebulae,row,5)/2,3),1),iferror(round(index(nebulae,row,6)/2,3),1),0))"),"1,1,0")</f>
        <v>1,1,0</v>
      </c>
      <c r="G2745" s="44" t="s">
        <v>6938</v>
      </c>
      <c r="H2745" s="45">
        <f t="array" ref="H2745">let(systemId,match(A2745,index(systems,0,1),),refSystemId,match($H$1,index(systems,0,1),),x,index(systems,systemId,3),y,index(systems,systemId,4),refX,index(systems,refSystemId,3),refY,index(systems,refSystemId,4),round(sqrt((x-refX)^2+(y-refY)^2),3))</f>
        <v>469.509</v>
      </c>
      <c r="I2745" s="53"/>
      <c r="J2745" s="53"/>
      <c r="K2745" s="53"/>
      <c r="L2745" s="53"/>
      <c r="M2745" s="53"/>
      <c r="N2745" s="28" t="s">
        <v>552</v>
      </c>
      <c r="O2745" s="48" t="s">
        <v>1397</v>
      </c>
      <c r="P2745" s="48" t="s">
        <v>1397</v>
      </c>
      <c r="Q2745" s="48" t="s">
        <v>1397</v>
      </c>
      <c r="R2745" s="48" t="s">
        <v>1397</v>
      </c>
      <c r="S2745" s="48" t="s">
        <v>1397</v>
      </c>
      <c r="T2745" s="48" t="s">
        <v>1397</v>
      </c>
      <c r="U2745" s="48" t="s">
        <v>1397</v>
      </c>
      <c r="V2745" s="48" t="s">
        <v>1397</v>
      </c>
      <c r="W2745" s="48" t="s">
        <v>1397</v>
      </c>
      <c r="X2745" s="48" t="s">
        <v>1397</v>
      </c>
      <c r="Y2745" s="48" t="s">
        <v>6939</v>
      </c>
      <c r="Z2745" s="48" t="s">
        <v>6939</v>
      </c>
      <c r="AA2745" s="48" t="s">
        <v>6939</v>
      </c>
      <c r="AB2745" s="48" t="s">
        <v>6939</v>
      </c>
      <c r="AC2745" s="48" t="s">
        <v>6939</v>
      </c>
      <c r="AD2745" s="48" t="s">
        <v>6939</v>
      </c>
      <c r="AE2745" s="48" t="s">
        <v>6939</v>
      </c>
      <c r="AF2745" s="48" t="s">
        <v>6939</v>
      </c>
      <c r="AG2745" s="48" t="s">
        <v>6939</v>
      </c>
      <c r="AH2745" s="48" t="s">
        <v>6939</v>
      </c>
      <c r="AI2745" s="48" t="s">
        <v>6939</v>
      </c>
      <c r="AJ2745" s="48" t="s">
        <v>6939</v>
      </c>
      <c r="AK2745" s="48" t="s">
        <v>6939</v>
      </c>
      <c r="AL2745" s="48" t="s">
        <v>6939</v>
      </c>
      <c r="AM2745" s="48" t="s">
        <v>6939</v>
      </c>
      <c r="AN2745" s="48" t="s">
        <v>6939</v>
      </c>
      <c r="AO2745" s="48" t="s">
        <v>6939</v>
      </c>
      <c r="AP2745" s="48" t="s">
        <v>6939</v>
      </c>
      <c r="AQ2745" s="48" t="s">
        <v>6940</v>
      </c>
      <c r="AR2745" s="48" t="s">
        <v>6940</v>
      </c>
      <c r="AS2745" s="48" t="s">
        <v>6940</v>
      </c>
      <c r="AT2745" s="48" t="s">
        <v>6940</v>
      </c>
      <c r="AU2745" s="48" t="s">
        <v>6940</v>
      </c>
      <c r="AV2745" s="52" t="s">
        <v>777</v>
      </c>
      <c r="AW2745" s="48" t="s">
        <v>777</v>
      </c>
      <c r="AX2745" s="48" t="s">
        <v>777</v>
      </c>
      <c r="AY2745" s="48" t="s">
        <v>777</v>
      </c>
      <c r="AZ2745" s="28" t="s">
        <v>777</v>
      </c>
    </row>
    <row r="2746" ht="15.75" customHeight="1">
      <c r="A2746" s="40">
        <v>2463.0</v>
      </c>
      <c r="B2746" s="28" t="s">
        <v>6941</v>
      </c>
      <c r="C2746" s="28" t="s">
        <v>6942</v>
      </c>
      <c r="D2746" s="42">
        <f t="array" ref="D2746">index(systems,match($A2746,INDEX(systems,0,1),),3)</f>
        <v>-33.118</v>
      </c>
      <c r="E2746" s="42">
        <f t="array" ref="E2746">index(systems,match($A2746,INDEX(systems,0,1),),4)</f>
        <v>-28.321</v>
      </c>
      <c r="F2746" s="43" t="str">
        <f>IFERROR(__xludf.DUMMYFUNCTION("let(row, match($B2746&amp;if($C2746&lt;&gt;"""","" [""&amp;$C2746&amp;""]"",""""),index(nebulae,,2),0),join("","",iferror(round(index(nebulae,row,5)/2,3),1),iferror(round(index(nebulae,row,6)/2,3),1),0))"),"1,1,0")</f>
        <v>1,1,0</v>
      </c>
      <c r="G2746" s="44" t="s">
        <v>6943</v>
      </c>
      <c r="H2746" s="73">
        <f t="array" ref="H2746">let(systemId,match(A2746,index(systems,0,1),),refSystemId,match($H$1,index(systems,0,1),),x,index(systems,systemId,3),y,index(systems,systemId,4),refX,index(systems,refSystemId,3),refY,index(systems,refSystemId,4),round(sqrt((x-refX)^2+(y-refY)^2),3))</f>
        <v>43.576</v>
      </c>
      <c r="I2746" s="28" t="s">
        <v>408</v>
      </c>
      <c r="J2746" s="48" t="s">
        <v>408</v>
      </c>
      <c r="K2746" s="28" t="s">
        <v>408</v>
      </c>
      <c r="L2746" s="46" t="s">
        <v>408</v>
      </c>
      <c r="M2746" s="46" t="s">
        <v>508</v>
      </c>
      <c r="N2746" s="59" t="s">
        <v>6944</v>
      </c>
      <c r="O2746" s="48" t="s">
        <v>6944</v>
      </c>
      <c r="P2746" s="48" t="s">
        <v>6944</v>
      </c>
      <c r="Q2746" s="48" t="s">
        <v>6944</v>
      </c>
      <c r="R2746" s="48" t="s">
        <v>6945</v>
      </c>
      <c r="S2746" s="48" t="s">
        <v>6944</v>
      </c>
      <c r="T2746" s="48" t="s">
        <v>560</v>
      </c>
      <c r="U2746" s="48" t="s">
        <v>560</v>
      </c>
      <c r="V2746" s="48" t="s">
        <v>560</v>
      </c>
      <c r="W2746" s="48" t="s">
        <v>422</v>
      </c>
      <c r="X2746" s="48" t="s">
        <v>422</v>
      </c>
      <c r="Y2746" s="48" t="s">
        <v>422</v>
      </c>
      <c r="Z2746" s="48" t="s">
        <v>422</v>
      </c>
      <c r="AA2746" s="48" t="s">
        <v>422</v>
      </c>
      <c r="AB2746" s="48" t="s">
        <v>422</v>
      </c>
      <c r="AC2746" s="48" t="s">
        <v>422</v>
      </c>
      <c r="AD2746" s="48" t="s">
        <v>422</v>
      </c>
      <c r="AE2746" s="48" t="s">
        <v>422</v>
      </c>
      <c r="AF2746" s="48" t="s">
        <v>422</v>
      </c>
      <c r="AG2746" s="48" t="s">
        <v>422</v>
      </c>
      <c r="AH2746" s="48" t="s">
        <v>422</v>
      </c>
      <c r="AI2746" s="48" t="s">
        <v>422</v>
      </c>
      <c r="AJ2746" s="48" t="s">
        <v>422</v>
      </c>
      <c r="AK2746" s="48" t="s">
        <v>422</v>
      </c>
      <c r="AL2746" s="48" t="s">
        <v>422</v>
      </c>
      <c r="AM2746" s="48" t="s">
        <v>422</v>
      </c>
      <c r="AN2746" s="48" t="s">
        <v>422</v>
      </c>
      <c r="AO2746" s="48" t="s">
        <v>422</v>
      </c>
      <c r="AP2746" s="48" t="s">
        <v>422</v>
      </c>
      <c r="AQ2746" s="48" t="s">
        <v>422</v>
      </c>
      <c r="AR2746" s="48" t="s">
        <v>422</v>
      </c>
      <c r="AS2746" s="48" t="s">
        <v>422</v>
      </c>
      <c r="AT2746" s="48" t="s">
        <v>422</v>
      </c>
      <c r="AU2746" s="46" t="s">
        <v>3912</v>
      </c>
      <c r="AV2746" s="41"/>
      <c r="AW2746" s="41"/>
      <c r="AX2746" s="41"/>
      <c r="AY2746" s="41"/>
      <c r="AZ2746" s="55"/>
    </row>
    <row r="2747" ht="15.75" customHeight="1">
      <c r="A2747" s="40">
        <v>3074.0</v>
      </c>
      <c r="B2747" s="28" t="s">
        <v>6946</v>
      </c>
      <c r="C2747" s="41"/>
      <c r="D2747" s="42">
        <f t="array" ref="D2747">index(systems,match($A2747,INDEX(systems,0,1),),3)</f>
        <v>-995.551</v>
      </c>
      <c r="E2747" s="42">
        <f t="array" ref="E2747">index(systems,match($A2747,INDEX(systems,0,1),),4)</f>
        <v>174.925</v>
      </c>
      <c r="F2747" s="43" t="str">
        <f>IFERROR(__xludf.DUMMYFUNCTION("let(row, match($B2747&amp;if($C2747&lt;&gt;"""","" [""&amp;$C2747&amp;""]"",""""),index(nebulae,,2),0),join("","",iferror(round(index(nebulae,row,5)/2,3),1),iferror(round(index(nebulae,row,6)/2,3),1),0))"),"1,1,0")</f>
        <v>1,1,0</v>
      </c>
      <c r="G2747" s="44" t="s">
        <v>6947</v>
      </c>
      <c r="H2747" s="45">
        <f t="array" ref="H2747">let(systemId,match(A2747,index(systems,0,1),),refSystemId,match($H$1,index(systems,0,1),),x,index(systems,systemId,3),y,index(systems,systemId,4),refX,index(systems,refSystemId,3),refY,index(systems,refSystemId,4),round(sqrt((x-refX)^2+(y-refY)^2),3))</f>
        <v>1010.802</v>
      </c>
      <c r="I2747" s="55"/>
      <c r="J2747" s="55"/>
      <c r="K2747" s="55"/>
      <c r="L2747" s="55"/>
      <c r="M2747" s="55"/>
      <c r="N2747" s="55"/>
      <c r="O2747" s="55"/>
      <c r="P2747" s="55"/>
      <c r="Q2747" s="55"/>
      <c r="R2747" s="55"/>
      <c r="S2747" s="55"/>
      <c r="T2747" s="55"/>
      <c r="U2747" s="55"/>
      <c r="V2747" s="55"/>
      <c r="W2747" s="55"/>
      <c r="X2747" s="55"/>
      <c r="Y2747" s="55"/>
      <c r="Z2747" s="56" t="s">
        <v>3855</v>
      </c>
      <c r="AA2747" s="55"/>
      <c r="AB2747" s="55"/>
      <c r="AC2747" s="55"/>
      <c r="AD2747" s="55"/>
      <c r="AE2747" s="55"/>
      <c r="AF2747" s="55"/>
      <c r="AG2747" s="55"/>
      <c r="AH2747" s="55"/>
      <c r="AI2747" s="55"/>
      <c r="AJ2747" s="55"/>
      <c r="AK2747" s="55"/>
      <c r="AL2747" s="55"/>
      <c r="AM2747" s="55"/>
      <c r="AN2747" s="55"/>
      <c r="AO2747" s="55"/>
      <c r="AP2747" s="55"/>
      <c r="AQ2747" s="55"/>
      <c r="AR2747" s="55"/>
      <c r="AS2747" s="55"/>
      <c r="AT2747" s="55"/>
      <c r="AU2747" s="51" t="s">
        <v>3855</v>
      </c>
      <c r="AV2747" s="55"/>
      <c r="AW2747" s="55"/>
      <c r="AX2747" s="55"/>
      <c r="AY2747" s="55"/>
      <c r="AZ2747" s="54"/>
    </row>
    <row r="2748" ht="15.75" customHeight="1">
      <c r="A2748" s="40">
        <v>2464.0</v>
      </c>
      <c r="B2748" s="28" t="s">
        <v>6948</v>
      </c>
      <c r="C2748" s="41"/>
      <c r="D2748" s="42">
        <f t="array" ref="D2748">index(systems,match($A2748,INDEX(systems,0,1),),3)</f>
        <v>88.919</v>
      </c>
      <c r="E2748" s="42">
        <f t="array" ref="E2748">index(systems,match($A2748,INDEX(systems,0,1),),4)</f>
        <v>-207.395</v>
      </c>
      <c r="F2748" s="43" t="str">
        <f>IFERROR(__xludf.DUMMYFUNCTION("let(row, match($B2748&amp;if($C2748&lt;&gt;"""","" [""&amp;$C2748&amp;""]"",""""),index(nebulae,,2),0),join("","",iferror(round(index(nebulae,row,5)/2,3),1),iferror(round(index(nebulae,row,6)/2,3),1),0))"),"1,1,0")</f>
        <v>1,1,0</v>
      </c>
      <c r="G2748" s="44" t="s">
        <v>6949</v>
      </c>
      <c r="H2748" s="45">
        <f t="array" ref="H2748">let(systemId,match(A2748,index(systems,0,1),),refSystemId,match($H$1,index(systems,0,1),),x,index(systems,systemId,3),y,index(systems,systemId,4),refX,index(systems,refSystemId,3),refY,index(systems,refSystemId,4),round(sqrt((x-refX)^2+(y-refY)^2),3))</f>
        <v>225.653</v>
      </c>
      <c r="I2748" s="41"/>
      <c r="J2748" s="41"/>
      <c r="K2748" s="41"/>
      <c r="L2748" s="41"/>
      <c r="M2748" s="28" t="s">
        <v>756</v>
      </c>
      <c r="N2748" s="28" t="s">
        <v>1217</v>
      </c>
      <c r="O2748" s="48" t="s">
        <v>1217</v>
      </c>
      <c r="P2748" s="48" t="s">
        <v>1217</v>
      </c>
      <c r="Q2748" s="48" t="s">
        <v>1217</v>
      </c>
      <c r="R2748" s="48" t="s">
        <v>1217</v>
      </c>
      <c r="S2748" s="48" t="s">
        <v>1217</v>
      </c>
      <c r="T2748" s="48" t="s">
        <v>1217</v>
      </c>
      <c r="U2748" s="48" t="s">
        <v>1217</v>
      </c>
      <c r="V2748" s="48" t="s">
        <v>1217</v>
      </c>
      <c r="W2748" s="48" t="s">
        <v>1217</v>
      </c>
      <c r="X2748" s="48" t="s">
        <v>1217</v>
      </c>
      <c r="Y2748" s="48" t="s">
        <v>1217</v>
      </c>
      <c r="Z2748" s="48" t="s">
        <v>1218</v>
      </c>
      <c r="AA2748" s="48" t="s">
        <v>1218</v>
      </c>
      <c r="AB2748" s="48" t="s">
        <v>1218</v>
      </c>
      <c r="AC2748" s="48" t="s">
        <v>1218</v>
      </c>
      <c r="AD2748" s="48" t="s">
        <v>1218</v>
      </c>
      <c r="AE2748" s="48" t="s">
        <v>1218</v>
      </c>
      <c r="AF2748" s="48" t="s">
        <v>1218</v>
      </c>
      <c r="AG2748" s="48" t="s">
        <v>1218</v>
      </c>
      <c r="AH2748" s="48" t="s">
        <v>1218</v>
      </c>
      <c r="AI2748" s="48" t="s">
        <v>1218</v>
      </c>
      <c r="AJ2748" s="48" t="s">
        <v>1218</v>
      </c>
      <c r="AK2748" s="48" t="s">
        <v>1218</v>
      </c>
      <c r="AL2748" s="48" t="s">
        <v>1218</v>
      </c>
      <c r="AM2748" s="48" t="s">
        <v>1218</v>
      </c>
      <c r="AN2748" s="48" t="s">
        <v>1217</v>
      </c>
      <c r="AO2748" s="48" t="s">
        <v>1217</v>
      </c>
      <c r="AP2748" s="48" t="s">
        <v>1217</v>
      </c>
      <c r="AQ2748" s="48" t="s">
        <v>1217</v>
      </c>
      <c r="AR2748" s="48" t="s">
        <v>1217</v>
      </c>
      <c r="AS2748" s="48" t="s">
        <v>1217</v>
      </c>
      <c r="AT2748" s="48" t="s">
        <v>1217</v>
      </c>
      <c r="AU2748" s="48" t="s">
        <v>1217</v>
      </c>
      <c r="AV2748" s="48" t="s">
        <v>1217</v>
      </c>
      <c r="AW2748" s="48" t="s">
        <v>1217</v>
      </c>
      <c r="AX2748" s="48" t="s">
        <v>1217</v>
      </c>
      <c r="AY2748" s="48" t="s">
        <v>1217</v>
      </c>
      <c r="AZ2748" s="28" t="s">
        <v>1217</v>
      </c>
    </row>
    <row r="2749" ht="15.75" customHeight="1">
      <c r="A2749" s="40">
        <v>2465.0</v>
      </c>
      <c r="B2749" s="28" t="s">
        <v>6950</v>
      </c>
      <c r="C2749" s="41"/>
      <c r="D2749" s="42">
        <f t="array" ref="D2749">index(systems,match($A2749,INDEX(systems,0,1),),3)</f>
        <v>-365.048</v>
      </c>
      <c r="E2749" s="42">
        <f t="array" ref="E2749">index(systems,match($A2749,INDEX(systems,0,1),),4)</f>
        <v>273.441</v>
      </c>
      <c r="F2749" s="43" t="str">
        <f>IFERROR(__xludf.DUMMYFUNCTION("let(row, match($B2749&amp;if($C2749&lt;&gt;"""","" [""&amp;$C2749&amp;""]"",""""),index(nebulae,,2),0),join("","",iferror(round(index(nebulae,row,5)/2,3),1),iferror(round(index(nebulae,row,6)/2,3),1),0))"),"1,1,0")</f>
        <v>1,1,0</v>
      </c>
      <c r="G2749" s="44" t="s">
        <v>6951</v>
      </c>
      <c r="H2749" s="45">
        <f t="array" ref="H2749">let(systemId,match(A2749,index(systems,0,1),),refSystemId,match($H$1,index(systems,0,1),),x,index(systems,systemId,3),y,index(systems,systemId,4),refX,index(systems,refSystemId,3),refY,index(systems,refSystemId,4),round(sqrt((x-refX)^2+(y-refY)^2),3))</f>
        <v>456.103</v>
      </c>
      <c r="I2749" s="53"/>
      <c r="J2749" s="53"/>
      <c r="K2749" s="41"/>
      <c r="L2749" s="41"/>
      <c r="M2749" s="41"/>
      <c r="N2749" s="28" t="s">
        <v>435</v>
      </c>
      <c r="O2749" s="48" t="s">
        <v>435</v>
      </c>
      <c r="P2749" s="48" t="s">
        <v>435</v>
      </c>
      <c r="Q2749" s="48" t="s">
        <v>435</v>
      </c>
      <c r="R2749" s="48" t="s">
        <v>435</v>
      </c>
      <c r="S2749" s="48" t="s">
        <v>435</v>
      </c>
      <c r="T2749" s="48" t="s">
        <v>435</v>
      </c>
      <c r="U2749" s="48" t="s">
        <v>435</v>
      </c>
      <c r="V2749" s="48" t="s">
        <v>435</v>
      </c>
      <c r="W2749" s="48" t="s">
        <v>435</v>
      </c>
      <c r="X2749" s="48" t="s">
        <v>435</v>
      </c>
      <c r="Y2749" s="48" t="s">
        <v>435</v>
      </c>
      <c r="Z2749" s="48" t="s">
        <v>435</v>
      </c>
      <c r="AA2749" s="48" t="s">
        <v>1485</v>
      </c>
      <c r="AB2749" s="48" t="s">
        <v>1485</v>
      </c>
      <c r="AC2749" s="48" t="s">
        <v>1485</v>
      </c>
      <c r="AD2749" s="48" t="s">
        <v>1485</v>
      </c>
      <c r="AE2749" s="48" t="s">
        <v>1485</v>
      </c>
      <c r="AF2749" s="48" t="s">
        <v>1485</v>
      </c>
      <c r="AG2749" s="48" t="s">
        <v>1485</v>
      </c>
      <c r="AH2749" s="48" t="s">
        <v>1486</v>
      </c>
      <c r="AI2749" s="48" t="s">
        <v>592</v>
      </c>
      <c r="AJ2749" s="48" t="s">
        <v>592</v>
      </c>
      <c r="AK2749" s="48" t="s">
        <v>592</v>
      </c>
      <c r="AL2749" s="48" t="s">
        <v>592</v>
      </c>
      <c r="AM2749" s="48" t="s">
        <v>592</v>
      </c>
      <c r="AN2749" s="48" t="s">
        <v>592</v>
      </c>
      <c r="AO2749" s="48" t="s">
        <v>592</v>
      </c>
      <c r="AP2749" s="48" t="s">
        <v>592</v>
      </c>
      <c r="AQ2749" s="48" t="s">
        <v>592</v>
      </c>
      <c r="AR2749" s="48" t="s">
        <v>592</v>
      </c>
      <c r="AS2749" s="52" t="s">
        <v>592</v>
      </c>
      <c r="AT2749" s="48" t="s">
        <v>593</v>
      </c>
      <c r="AU2749" s="48" t="s">
        <v>593</v>
      </c>
      <c r="AV2749" s="48" t="s">
        <v>593</v>
      </c>
      <c r="AW2749" s="48" t="s">
        <v>594</v>
      </c>
      <c r="AX2749" s="48" t="s">
        <v>594</v>
      </c>
      <c r="AY2749" s="48" t="s">
        <v>594</v>
      </c>
      <c r="AZ2749" s="28" t="s">
        <v>4413</v>
      </c>
    </row>
    <row r="2750" ht="15.75" customHeight="1">
      <c r="A2750" s="40">
        <v>2466.0</v>
      </c>
      <c r="B2750" s="28" t="s">
        <v>6952</v>
      </c>
      <c r="C2750" s="28" t="s">
        <v>6953</v>
      </c>
      <c r="D2750" s="42">
        <f t="array" ref="D2750">index(systems,match($A2750,INDEX(systems,0,1),),3)</f>
        <v>366.201</v>
      </c>
      <c r="E2750" s="42">
        <f t="array" ref="E2750">index(systems,match($A2750,INDEX(systems,0,1),),4)</f>
        <v>301.521</v>
      </c>
      <c r="F2750" s="43" t="str">
        <f>IFERROR(__xludf.DUMMYFUNCTION("let(row, match($B2750&amp;if($C2750&lt;&gt;"""","" [""&amp;$C2750&amp;""]"",""""),index(nebulae,,2),0),join("","",iferror(round(index(nebulae,row,5)/2,3),1),iferror(round(index(nebulae,row,6)/2,3),1),0))"),"1,1,0")</f>
        <v>1,1,0</v>
      </c>
      <c r="G2750" s="44" t="s">
        <v>6954</v>
      </c>
      <c r="H2750" s="45">
        <f t="array" ref="H2750">let(systemId,match(A2750,index(systems,0,1),),refSystemId,match($H$1,index(systems,0,1),),x,index(systems,systemId,3),y,index(systems,systemId,4),refX,index(systems,refSystemId,3),refY,index(systems,refSystemId,4),round(sqrt((x-refX)^2+(y-refY)^2),3))</f>
        <v>474.361</v>
      </c>
      <c r="I2750" s="60" t="s">
        <v>408</v>
      </c>
      <c r="J2750" s="60" t="s">
        <v>408</v>
      </c>
      <c r="K2750" s="60" t="s">
        <v>408</v>
      </c>
      <c r="L2750" s="41"/>
      <c r="M2750" s="41"/>
      <c r="N2750" s="28" t="s">
        <v>432</v>
      </c>
      <c r="O2750" s="48" t="s">
        <v>432</v>
      </c>
      <c r="P2750" s="52" t="s">
        <v>432</v>
      </c>
      <c r="Q2750" s="52" t="s">
        <v>432</v>
      </c>
      <c r="R2750" s="52" t="s">
        <v>432</v>
      </c>
      <c r="S2750" s="52" t="s">
        <v>432</v>
      </c>
      <c r="T2750" s="52" t="s">
        <v>432</v>
      </c>
      <c r="U2750" s="48" t="s">
        <v>432</v>
      </c>
      <c r="V2750" s="48" t="s">
        <v>432</v>
      </c>
      <c r="W2750" s="48" t="s">
        <v>432</v>
      </c>
      <c r="X2750" s="48" t="s">
        <v>432</v>
      </c>
      <c r="Y2750" s="48" t="s">
        <v>422</v>
      </c>
      <c r="Z2750" s="48" t="s">
        <v>422</v>
      </c>
      <c r="AA2750" s="48" t="s">
        <v>422</v>
      </c>
      <c r="AB2750" s="48" t="s">
        <v>422</v>
      </c>
      <c r="AC2750" s="48" t="s">
        <v>422</v>
      </c>
      <c r="AD2750" s="48" t="s">
        <v>422</v>
      </c>
      <c r="AE2750" s="48" t="s">
        <v>422</v>
      </c>
      <c r="AF2750" s="48" t="s">
        <v>422</v>
      </c>
      <c r="AG2750" s="48" t="s">
        <v>422</v>
      </c>
      <c r="AH2750" s="48" t="s">
        <v>422</v>
      </c>
      <c r="AI2750" s="48" t="s">
        <v>422</v>
      </c>
      <c r="AJ2750" s="48" t="s">
        <v>422</v>
      </c>
      <c r="AK2750" s="48" t="s">
        <v>422</v>
      </c>
      <c r="AL2750" s="48" t="s">
        <v>422</v>
      </c>
      <c r="AM2750" s="48" t="s">
        <v>422</v>
      </c>
      <c r="AN2750" s="48" t="s">
        <v>422</v>
      </c>
      <c r="AO2750" s="48" t="s">
        <v>422</v>
      </c>
      <c r="AP2750" s="48" t="s">
        <v>422</v>
      </c>
      <c r="AQ2750" s="48" t="s">
        <v>422</v>
      </c>
      <c r="AR2750" s="48" t="s">
        <v>422</v>
      </c>
      <c r="AS2750" s="48" t="s">
        <v>422</v>
      </c>
      <c r="AT2750" s="48" t="s">
        <v>422</v>
      </c>
      <c r="AU2750" s="48" t="s">
        <v>422</v>
      </c>
      <c r="AV2750" s="48" t="s">
        <v>432</v>
      </c>
      <c r="AW2750" s="48" t="s">
        <v>432</v>
      </c>
      <c r="AX2750" s="48" t="s">
        <v>432</v>
      </c>
      <c r="AY2750" s="48" t="s">
        <v>432</v>
      </c>
      <c r="AZ2750" s="28" t="s">
        <v>432</v>
      </c>
    </row>
    <row r="2751" ht="15.75" customHeight="1">
      <c r="A2751" s="40">
        <v>2467.0</v>
      </c>
      <c r="B2751" s="28" t="s">
        <v>6955</v>
      </c>
      <c r="C2751" s="41"/>
      <c r="D2751" s="42">
        <f t="array" ref="D2751">index(systems,match($A2751,INDEX(systems,0,1),),3)</f>
        <v>199.811</v>
      </c>
      <c r="E2751" s="42">
        <f t="array" ref="E2751">index(systems,match($A2751,INDEX(systems,0,1),),4)</f>
        <v>-123.844</v>
      </c>
      <c r="F2751" s="43" t="str">
        <f>IFERROR(__xludf.DUMMYFUNCTION("let(row, match($B2751&amp;if($C2751&lt;&gt;"""","" [""&amp;$C2751&amp;""]"",""""),index(nebulae,,2),0),join("","",iferror(round(index(nebulae,row,5)/2,3),1),iferror(round(index(nebulae,row,6)/2,3),1),0))"),"1,1,0")</f>
        <v>1,1,0</v>
      </c>
      <c r="G2751" s="44" t="s">
        <v>6956</v>
      </c>
      <c r="H2751" s="45">
        <f t="array" ref="H2751">let(systemId,match(A2751,index(systems,0,1),),refSystemId,match($H$1,index(systems,0,1),),x,index(systems,systemId,3),y,index(systems,systemId,4),refX,index(systems,refSystemId,3),refY,index(systems,refSystemId,4),round(sqrt((x-refX)^2+(y-refY)^2),3))</f>
        <v>235.078</v>
      </c>
      <c r="I2751" s="53"/>
      <c r="J2751" s="46" t="s">
        <v>418</v>
      </c>
      <c r="K2751" s="53"/>
      <c r="L2751" s="53"/>
      <c r="M2751" s="46" t="s">
        <v>500</v>
      </c>
      <c r="N2751" s="28" t="s">
        <v>1168</v>
      </c>
      <c r="O2751" s="48" t="s">
        <v>1168</v>
      </c>
      <c r="P2751" s="48" t="s">
        <v>1168</v>
      </c>
      <c r="Q2751" s="48" t="s">
        <v>1168</v>
      </c>
      <c r="R2751" s="48" t="s">
        <v>1168</v>
      </c>
      <c r="S2751" s="48" t="s">
        <v>1168</v>
      </c>
      <c r="T2751" s="48" t="s">
        <v>1168</v>
      </c>
      <c r="U2751" s="48" t="s">
        <v>1168</v>
      </c>
      <c r="V2751" s="48" t="s">
        <v>1168</v>
      </c>
      <c r="W2751" s="48" t="s">
        <v>1168</v>
      </c>
      <c r="X2751" s="48" t="s">
        <v>1168</v>
      </c>
      <c r="Y2751" s="48" t="s">
        <v>1195</v>
      </c>
      <c r="Z2751" s="48" t="s">
        <v>1195</v>
      </c>
      <c r="AA2751" s="48" t="s">
        <v>1196</v>
      </c>
      <c r="AB2751" s="48" t="s">
        <v>1196</v>
      </c>
      <c r="AC2751" s="48" t="s">
        <v>1196</v>
      </c>
      <c r="AD2751" s="48" t="s">
        <v>1196</v>
      </c>
      <c r="AE2751" s="48" t="s">
        <v>1196</v>
      </c>
      <c r="AF2751" s="48" t="s">
        <v>1196</v>
      </c>
      <c r="AG2751" s="48" t="s">
        <v>1196</v>
      </c>
      <c r="AH2751" s="48" t="s">
        <v>1196</v>
      </c>
      <c r="AI2751" s="48" t="s">
        <v>1196</v>
      </c>
      <c r="AJ2751" s="48" t="s">
        <v>1196</v>
      </c>
      <c r="AK2751" s="48" t="s">
        <v>1196</v>
      </c>
      <c r="AL2751" s="48" t="s">
        <v>1196</v>
      </c>
      <c r="AM2751" s="48" t="s">
        <v>1196</v>
      </c>
      <c r="AN2751" s="48" t="s">
        <v>1036</v>
      </c>
      <c r="AO2751" s="48" t="s">
        <v>1035</v>
      </c>
      <c r="AP2751" s="48" t="s">
        <v>1035</v>
      </c>
      <c r="AQ2751" s="48" t="s">
        <v>1035</v>
      </c>
      <c r="AR2751" s="48" t="s">
        <v>1035</v>
      </c>
      <c r="AS2751" s="48" t="s">
        <v>1035</v>
      </c>
      <c r="AT2751" s="48" t="s">
        <v>1035</v>
      </c>
      <c r="AU2751" s="48" t="s">
        <v>1035</v>
      </c>
      <c r="AV2751" s="48" t="s">
        <v>1035</v>
      </c>
      <c r="AW2751" s="48" t="s">
        <v>1035</v>
      </c>
      <c r="AX2751" s="48" t="s">
        <v>1035</v>
      </c>
      <c r="AY2751" s="48" t="s">
        <v>1035</v>
      </c>
      <c r="AZ2751" s="28" t="s">
        <v>1035</v>
      </c>
    </row>
    <row r="2752" ht="15.75" customHeight="1">
      <c r="A2752" s="40">
        <v>2468.0</v>
      </c>
      <c r="B2752" s="28" t="s">
        <v>6957</v>
      </c>
      <c r="C2752" s="41"/>
      <c r="D2752" s="42">
        <f t="array" ref="D2752">index(systems,match($A2752,INDEX(systems,0,1),),3)</f>
        <v>29.067</v>
      </c>
      <c r="E2752" s="42">
        <f t="array" ref="E2752">index(systems,match($A2752,INDEX(systems,0,1),),4)</f>
        <v>130.195</v>
      </c>
      <c r="F2752" s="43" t="str">
        <f>IFERROR(__xludf.DUMMYFUNCTION("let(row, match($B2752&amp;if($C2752&lt;&gt;"""","" [""&amp;$C2752&amp;""]"",""""),index(nebulae,,2),0),join("","",iferror(round(index(nebulae,row,5)/2,3),1),iferror(round(index(nebulae,row,6)/2,3),1),0))"),"1,1,0")</f>
        <v>1,1,0</v>
      </c>
      <c r="G2752" s="44" t="s">
        <v>6958</v>
      </c>
      <c r="H2752" s="45">
        <f t="array" ref="H2752">let(systemId,match(A2752,index(systems,0,1),),refSystemId,match($H$1,index(systems,0,1),),x,index(systems,systemId,3),y,index(systems,systemId,4),refX,index(systems,refSystemId,3),refY,index(systems,refSystemId,4),round(sqrt((x-refX)^2+(y-refY)^2),3))</f>
        <v>133.4</v>
      </c>
      <c r="I2752" s="62" t="s">
        <v>408</v>
      </c>
      <c r="J2752" s="62" t="s">
        <v>408</v>
      </c>
      <c r="K2752" s="62" t="s">
        <v>408</v>
      </c>
      <c r="L2752" s="46" t="s">
        <v>408</v>
      </c>
      <c r="M2752" s="53"/>
      <c r="N2752" s="28" t="s">
        <v>525</v>
      </c>
      <c r="O2752" s="48" t="s">
        <v>525</v>
      </c>
      <c r="P2752" s="48" t="s">
        <v>525</v>
      </c>
      <c r="Q2752" s="48" t="s">
        <v>525</v>
      </c>
      <c r="R2752" s="48" t="s">
        <v>525</v>
      </c>
      <c r="S2752" s="48" t="s">
        <v>525</v>
      </c>
      <c r="T2752" s="48" t="s">
        <v>525</v>
      </c>
      <c r="U2752" s="48" t="s">
        <v>1204</v>
      </c>
      <c r="V2752" s="48" t="s">
        <v>1204</v>
      </c>
      <c r="W2752" s="48" t="s">
        <v>1204</v>
      </c>
      <c r="X2752" s="48" t="s">
        <v>422</v>
      </c>
      <c r="Y2752" s="48" t="s">
        <v>422</v>
      </c>
      <c r="Z2752" s="48" t="s">
        <v>422</v>
      </c>
      <c r="AA2752" s="48" t="s">
        <v>422</v>
      </c>
      <c r="AB2752" s="48" t="s">
        <v>422</v>
      </c>
      <c r="AC2752" s="48" t="s">
        <v>422</v>
      </c>
      <c r="AD2752" s="48" t="s">
        <v>422</v>
      </c>
      <c r="AE2752" s="48" t="s">
        <v>422</v>
      </c>
      <c r="AF2752" s="48" t="s">
        <v>422</v>
      </c>
      <c r="AG2752" s="48" t="s">
        <v>422</v>
      </c>
      <c r="AH2752" s="48" t="s">
        <v>422</v>
      </c>
      <c r="AI2752" s="48" t="s">
        <v>422</v>
      </c>
      <c r="AJ2752" s="48" t="s">
        <v>422</v>
      </c>
      <c r="AK2752" s="48" t="s">
        <v>422</v>
      </c>
      <c r="AL2752" s="48" t="s">
        <v>422</v>
      </c>
      <c r="AM2752" s="48" t="s">
        <v>422</v>
      </c>
      <c r="AN2752" s="48" t="s">
        <v>422</v>
      </c>
      <c r="AO2752" s="48" t="s">
        <v>422</v>
      </c>
      <c r="AP2752" s="48" t="s">
        <v>422</v>
      </c>
      <c r="AQ2752" s="48" t="s">
        <v>422</v>
      </c>
      <c r="AR2752" s="48" t="s">
        <v>422</v>
      </c>
      <c r="AS2752" s="48" t="s">
        <v>422</v>
      </c>
      <c r="AT2752" s="48" t="s">
        <v>422</v>
      </c>
      <c r="AU2752" s="48" t="s">
        <v>422</v>
      </c>
      <c r="AV2752" s="48" t="s">
        <v>422</v>
      </c>
      <c r="AW2752" s="48" t="s">
        <v>422</v>
      </c>
      <c r="AX2752" s="48" t="s">
        <v>422</v>
      </c>
      <c r="AY2752" s="48" t="s">
        <v>422</v>
      </c>
      <c r="AZ2752" s="28" t="s">
        <v>422</v>
      </c>
    </row>
    <row r="2753" ht="15.75" customHeight="1">
      <c r="A2753" s="40">
        <v>2469.0</v>
      </c>
      <c r="B2753" s="28" t="s">
        <v>6959</v>
      </c>
      <c r="C2753" s="41"/>
      <c r="D2753" s="42">
        <f t="array" ref="D2753">index(systems,match($A2753,INDEX(systems,0,1),),3)</f>
        <v>-34.132</v>
      </c>
      <c r="E2753" s="42">
        <f t="array" ref="E2753">index(systems,match($A2753,INDEX(systems,0,1),),4)</f>
        <v>-34.688</v>
      </c>
      <c r="F2753" s="43" t="str">
        <f>IFERROR(__xludf.DUMMYFUNCTION("let(row, match($B2753&amp;if($C2753&lt;&gt;"""","" [""&amp;$C2753&amp;""]"",""""),index(nebulae,,2),0),join("","",iferror(round(index(nebulae,row,5)/2,3),1),iferror(round(index(nebulae,row,6)/2,3),1),0))"),"1,1,0")</f>
        <v>1,1,0</v>
      </c>
      <c r="G2753" s="44" t="s">
        <v>6960</v>
      </c>
      <c r="H2753" s="77">
        <f t="array" ref="H2753">let(systemId,match(A2753,index(systems,0,1),),refSystemId,match($H$1,index(systems,0,1),),x,index(systems,systemId,3),y,index(systems,systemId,4),refX,index(systems,refSystemId,3),refY,index(systems,refSystemId,4),round(sqrt((x-refX)^2+(y-refY)^2),3))</f>
        <v>48.665</v>
      </c>
      <c r="I2753" s="46" t="s">
        <v>418</v>
      </c>
      <c r="J2753" s="53"/>
      <c r="K2753" s="41"/>
      <c r="L2753" s="28" t="s">
        <v>508</v>
      </c>
      <c r="M2753" s="28" t="s">
        <v>508</v>
      </c>
      <c r="N2753" s="28" t="s">
        <v>639</v>
      </c>
      <c r="O2753" s="48" t="s">
        <v>639</v>
      </c>
      <c r="P2753" s="48" t="s">
        <v>639</v>
      </c>
      <c r="Q2753" s="48" t="s">
        <v>639</v>
      </c>
      <c r="R2753" s="48" t="s">
        <v>640</v>
      </c>
      <c r="S2753" s="48" t="s">
        <v>639</v>
      </c>
      <c r="T2753" s="48" t="s">
        <v>560</v>
      </c>
      <c r="U2753" s="48" t="s">
        <v>560</v>
      </c>
      <c r="V2753" s="48" t="s">
        <v>560</v>
      </c>
      <c r="W2753" s="48" t="s">
        <v>560</v>
      </c>
      <c r="X2753" s="48" t="s">
        <v>560</v>
      </c>
      <c r="Y2753" s="48" t="s">
        <v>560</v>
      </c>
      <c r="Z2753" s="48" t="s">
        <v>514</v>
      </c>
      <c r="AA2753" s="48" t="s">
        <v>515</v>
      </c>
      <c r="AB2753" s="48" t="s">
        <v>515</v>
      </c>
      <c r="AC2753" s="48" t="s">
        <v>515</v>
      </c>
      <c r="AD2753" s="48" t="s">
        <v>515</v>
      </c>
      <c r="AE2753" s="48" t="s">
        <v>515</v>
      </c>
      <c r="AF2753" s="48" t="s">
        <v>515</v>
      </c>
      <c r="AG2753" s="48" t="s">
        <v>515</v>
      </c>
      <c r="AH2753" s="48" t="s">
        <v>560</v>
      </c>
      <c r="AI2753" s="48" t="s">
        <v>560</v>
      </c>
      <c r="AJ2753" s="48" t="s">
        <v>560</v>
      </c>
      <c r="AK2753" s="48" t="s">
        <v>560</v>
      </c>
      <c r="AL2753" s="48" t="s">
        <v>560</v>
      </c>
      <c r="AM2753" s="48" t="s">
        <v>560</v>
      </c>
      <c r="AN2753" s="48" t="s">
        <v>560</v>
      </c>
      <c r="AO2753" s="48" t="s">
        <v>560</v>
      </c>
      <c r="AP2753" s="48" t="s">
        <v>560</v>
      </c>
      <c r="AQ2753" s="48" t="s">
        <v>516</v>
      </c>
      <c r="AR2753" s="48" t="s">
        <v>517</v>
      </c>
      <c r="AS2753" s="48" t="s">
        <v>428</v>
      </c>
      <c r="AT2753" s="48" t="s">
        <v>428</v>
      </c>
      <c r="AU2753" s="48" t="s">
        <v>428</v>
      </c>
      <c r="AV2753" s="48" t="s">
        <v>428</v>
      </c>
      <c r="AW2753" s="48" t="s">
        <v>418</v>
      </c>
      <c r="AX2753" s="48" t="s">
        <v>1335</v>
      </c>
      <c r="AY2753" s="48" t="s">
        <v>931</v>
      </c>
      <c r="AZ2753" s="28" t="s">
        <v>1335</v>
      </c>
    </row>
    <row r="2754" ht="15.75" customHeight="1">
      <c r="A2754" s="40">
        <v>2470.0</v>
      </c>
      <c r="B2754" s="28" t="s">
        <v>6961</v>
      </c>
      <c r="C2754" s="41"/>
      <c r="D2754" s="42">
        <f t="array" ref="D2754">index(systems,match($A2754,INDEX(systems,0,1),),3)</f>
        <v>0.767</v>
      </c>
      <c r="E2754" s="42">
        <f t="array" ref="E2754">index(systems,match($A2754,INDEX(systems,0,1),),4)</f>
        <v>-66.743</v>
      </c>
      <c r="F2754" s="43" t="str">
        <f>IFERROR(__xludf.DUMMYFUNCTION("let(row, match($B2754&amp;if($C2754&lt;&gt;"""","" [""&amp;$C2754&amp;""]"",""""),index(nebulae,,2),0),join("","",iferror(round(index(nebulae,row,5)/2,3),1),iferror(round(index(nebulae,row,6)/2,3),1),0))"),"1,1,0")</f>
        <v>1,1,0</v>
      </c>
      <c r="G2754" s="44" t="s">
        <v>6962</v>
      </c>
      <c r="H2754" s="45">
        <f t="array" ref="H2754">let(systemId,match(A2754,index(systems,0,1),),refSystemId,match($H$1,index(systems,0,1),),x,index(systems,systemId,3),y,index(systems,systemId,4),refX,index(systems,refSystemId,3),refY,index(systems,refSystemId,4),round(sqrt((x-refX)^2+(y-refY)^2),3))</f>
        <v>66.747</v>
      </c>
      <c r="I2754" s="46" t="s">
        <v>418</v>
      </c>
      <c r="J2754" s="53"/>
      <c r="K2754" s="53"/>
      <c r="L2754" s="53"/>
      <c r="M2754" s="46" t="s">
        <v>418</v>
      </c>
      <c r="N2754" s="28" t="s">
        <v>509</v>
      </c>
      <c r="O2754" s="48" t="s">
        <v>509</v>
      </c>
      <c r="P2754" s="48" t="s">
        <v>509</v>
      </c>
      <c r="Q2754" s="48" t="s">
        <v>509</v>
      </c>
      <c r="R2754" s="48" t="s">
        <v>510</v>
      </c>
      <c r="S2754" s="48" t="s">
        <v>509</v>
      </c>
      <c r="T2754" s="28" t="s">
        <v>511</v>
      </c>
      <c r="U2754" s="48" t="s">
        <v>513</v>
      </c>
      <c r="V2754" s="48" t="s">
        <v>513</v>
      </c>
      <c r="W2754" s="48" t="s">
        <v>513</v>
      </c>
      <c r="X2754" s="48" t="s">
        <v>513</v>
      </c>
      <c r="Y2754" s="48" t="s">
        <v>542</v>
      </c>
      <c r="Z2754" s="48" t="s">
        <v>763</v>
      </c>
      <c r="AA2754" s="48" t="s">
        <v>764</v>
      </c>
      <c r="AB2754" s="48" t="s">
        <v>764</v>
      </c>
      <c r="AC2754" s="48" t="s">
        <v>764</v>
      </c>
      <c r="AD2754" s="48" t="s">
        <v>764</v>
      </c>
      <c r="AE2754" s="48" t="s">
        <v>764</v>
      </c>
      <c r="AF2754" s="48" t="s">
        <v>764</v>
      </c>
      <c r="AG2754" s="48" t="s">
        <v>764</v>
      </c>
      <c r="AH2754" s="48" t="s">
        <v>6304</v>
      </c>
      <c r="AI2754" s="48" t="s">
        <v>6304</v>
      </c>
      <c r="AJ2754" s="48" t="s">
        <v>6304</v>
      </c>
      <c r="AK2754" s="48" t="s">
        <v>6304</v>
      </c>
      <c r="AL2754" s="48" t="s">
        <v>6304</v>
      </c>
      <c r="AM2754" s="48" t="s">
        <v>6304</v>
      </c>
      <c r="AN2754" s="48" t="s">
        <v>6304</v>
      </c>
      <c r="AO2754" s="48" t="s">
        <v>6304</v>
      </c>
      <c r="AP2754" s="48" t="s">
        <v>516</v>
      </c>
      <c r="AQ2754" s="48" t="s">
        <v>516</v>
      </c>
      <c r="AR2754" s="48" t="s">
        <v>517</v>
      </c>
      <c r="AS2754" s="52" t="s">
        <v>766</v>
      </c>
      <c r="AT2754" s="52" t="s">
        <v>766</v>
      </c>
      <c r="AU2754" s="52" t="s">
        <v>766</v>
      </c>
      <c r="AV2754" s="52" t="s">
        <v>766</v>
      </c>
      <c r="AW2754" s="48" t="s">
        <v>418</v>
      </c>
      <c r="AX2754" s="48" t="s">
        <v>512</v>
      </c>
      <c r="AY2754" s="48" t="s">
        <v>512</v>
      </c>
      <c r="AZ2754" s="28" t="s">
        <v>512</v>
      </c>
    </row>
    <row r="2755" ht="15.75" customHeight="1">
      <c r="A2755" s="40">
        <v>2471.0</v>
      </c>
      <c r="B2755" s="28" t="s">
        <v>6963</v>
      </c>
      <c r="C2755" s="41"/>
      <c r="D2755" s="42">
        <f t="array" ref="D2755">index(systems,match($A2755,INDEX(systems,0,1),),3)</f>
        <v>146.776</v>
      </c>
      <c r="E2755" s="42">
        <f t="array" ref="E2755">index(systems,match($A2755,INDEX(systems,0,1),),4)</f>
        <v>3.931</v>
      </c>
      <c r="F2755" s="43" t="str">
        <f>IFERROR(__xludf.DUMMYFUNCTION("let(row, match($B2755&amp;if($C2755&lt;&gt;"""","" [""&amp;$C2755&amp;""]"",""""),index(nebulae,,2),0),join("","",iferror(round(index(nebulae,row,5)/2,3),1),iferror(round(index(nebulae,row,6)/2,3),1),0))"),"1,1,0")</f>
        <v>1,1,0</v>
      </c>
      <c r="G2755" s="44" t="s">
        <v>6964</v>
      </c>
      <c r="H2755" s="45">
        <f t="array" ref="H2755">let(systemId,match(A2755,index(systems,0,1),),refSystemId,match($H$1,index(systems,0,1),),x,index(systems,systemId,3),y,index(systems,systemId,4),refX,index(systems,refSystemId,3),refY,index(systems,refSystemId,4),round(sqrt((x-refX)^2+(y-refY)^2),3))</f>
        <v>146.829</v>
      </c>
      <c r="I2755" s="46" t="s">
        <v>408</v>
      </c>
      <c r="J2755" s="46" t="s">
        <v>408</v>
      </c>
      <c r="K2755" s="46" t="s">
        <v>408</v>
      </c>
      <c r="L2755" s="47" t="s">
        <v>408</v>
      </c>
      <c r="M2755" s="47" t="s">
        <v>408</v>
      </c>
      <c r="N2755" s="28" t="s">
        <v>408</v>
      </c>
      <c r="O2755" s="41"/>
      <c r="P2755" s="48" t="s">
        <v>582</v>
      </c>
      <c r="Q2755" s="48" t="s">
        <v>582</v>
      </c>
      <c r="R2755" s="48" t="s">
        <v>582</v>
      </c>
      <c r="S2755" s="48" t="s">
        <v>582</v>
      </c>
      <c r="T2755" s="48" t="s">
        <v>582</v>
      </c>
      <c r="U2755" s="48" t="s">
        <v>422</v>
      </c>
      <c r="V2755" s="48" t="s">
        <v>422</v>
      </c>
      <c r="W2755" s="48" t="s">
        <v>422</v>
      </c>
      <c r="X2755" s="48" t="s">
        <v>422</v>
      </c>
      <c r="Y2755" s="48" t="s">
        <v>422</v>
      </c>
      <c r="Z2755" s="48" t="s">
        <v>422</v>
      </c>
      <c r="AA2755" s="48" t="s">
        <v>422</v>
      </c>
      <c r="AB2755" s="48" t="s">
        <v>422</v>
      </c>
      <c r="AC2755" s="48" t="s">
        <v>422</v>
      </c>
      <c r="AD2755" s="48" t="s">
        <v>422</v>
      </c>
      <c r="AE2755" s="48" t="s">
        <v>422</v>
      </c>
      <c r="AF2755" s="48" t="s">
        <v>422</v>
      </c>
      <c r="AG2755" s="48" t="s">
        <v>422</v>
      </c>
      <c r="AH2755" s="48" t="s">
        <v>422</v>
      </c>
      <c r="AI2755" s="48" t="s">
        <v>422</v>
      </c>
      <c r="AJ2755" s="48" t="s">
        <v>422</v>
      </c>
      <c r="AK2755" s="48" t="s">
        <v>422</v>
      </c>
      <c r="AL2755" s="48" t="s">
        <v>422</v>
      </c>
      <c r="AM2755" s="48" t="s">
        <v>422</v>
      </c>
      <c r="AN2755" s="48" t="s">
        <v>422</v>
      </c>
      <c r="AO2755" s="48" t="s">
        <v>422</v>
      </c>
      <c r="AP2755" s="48" t="s">
        <v>422</v>
      </c>
      <c r="AQ2755" s="48" t="s">
        <v>422</v>
      </c>
      <c r="AR2755" s="48" t="s">
        <v>422</v>
      </c>
      <c r="AS2755" s="48" t="s">
        <v>422</v>
      </c>
      <c r="AT2755" s="48" t="s">
        <v>422</v>
      </c>
      <c r="AU2755" s="48" t="s">
        <v>422</v>
      </c>
      <c r="AV2755" s="48" t="s">
        <v>422</v>
      </c>
      <c r="AW2755" s="48" t="s">
        <v>422</v>
      </c>
      <c r="AX2755" s="48" t="s">
        <v>422</v>
      </c>
      <c r="AY2755" s="48" t="s">
        <v>422</v>
      </c>
      <c r="AZ2755" s="28" t="s">
        <v>422</v>
      </c>
    </row>
    <row r="2756" ht="15.75" customHeight="1">
      <c r="A2756" s="40">
        <v>2472.0</v>
      </c>
      <c r="B2756" s="28" t="s">
        <v>6965</v>
      </c>
      <c r="C2756" s="41"/>
      <c r="D2756" s="42">
        <f t="array" ref="D2756">index(systems,match($A2756,INDEX(systems,0,1),),3)</f>
        <v>119.675</v>
      </c>
      <c r="E2756" s="42">
        <f t="array" ref="E2756">index(systems,match($A2756,INDEX(systems,0,1),),4)</f>
        <v>-267.063</v>
      </c>
      <c r="F2756" s="43" t="str">
        <f>IFERROR(__xludf.DUMMYFUNCTION("let(row, match($B2756&amp;if($C2756&lt;&gt;"""","" [""&amp;$C2756&amp;""]"",""""),index(nebulae,,2),0),join("","",iferror(round(index(nebulae,row,5)/2,3),1),iferror(round(index(nebulae,row,6)/2,3),1),0))"),"1,1,0")</f>
        <v>1,1,0</v>
      </c>
      <c r="G2756" s="44" t="s">
        <v>6966</v>
      </c>
      <c r="H2756" s="45">
        <f t="array" ref="H2756">let(systemId,match(A2756,index(systems,0,1),),refSystemId,match($H$1,index(systems,0,1),),x,index(systems,systemId,3),y,index(systems,systemId,4),refX,index(systems,refSystemId,3),refY,index(systems,refSystemId,4),round(sqrt((x-refX)^2+(y-refY)^2),3))</f>
        <v>292.651</v>
      </c>
      <c r="I2756" s="53"/>
      <c r="J2756" s="53"/>
      <c r="K2756" s="53"/>
      <c r="L2756" s="53"/>
      <c r="M2756" s="46" t="s">
        <v>756</v>
      </c>
      <c r="N2756" s="28" t="s">
        <v>1709</v>
      </c>
      <c r="O2756" s="48" t="s">
        <v>1709</v>
      </c>
      <c r="P2756" s="48" t="s">
        <v>1709</v>
      </c>
      <c r="Q2756" s="48" t="s">
        <v>1709</v>
      </c>
      <c r="R2756" s="48" t="s">
        <v>1709</v>
      </c>
      <c r="S2756" s="48" t="s">
        <v>1709</v>
      </c>
      <c r="T2756" s="48" t="s">
        <v>1709</v>
      </c>
      <c r="U2756" s="52" t="s">
        <v>1709</v>
      </c>
      <c r="V2756" s="52" t="s">
        <v>1709</v>
      </c>
      <c r="W2756" s="52" t="s">
        <v>1709</v>
      </c>
      <c r="X2756" s="52" t="s">
        <v>1709</v>
      </c>
      <c r="Y2756" s="52" t="s">
        <v>986</v>
      </c>
      <c r="Z2756" s="52" t="s">
        <v>6967</v>
      </c>
      <c r="AA2756" s="52" t="s">
        <v>6967</v>
      </c>
      <c r="AB2756" s="52" t="s">
        <v>987</v>
      </c>
      <c r="AC2756" s="52" t="s">
        <v>987</v>
      </c>
      <c r="AD2756" s="52" t="s">
        <v>987</v>
      </c>
      <c r="AE2756" s="52" t="s">
        <v>987</v>
      </c>
      <c r="AF2756" s="52" t="s">
        <v>987</v>
      </c>
      <c r="AG2756" s="52" t="s">
        <v>987</v>
      </c>
      <c r="AH2756" s="52" t="s">
        <v>987</v>
      </c>
      <c r="AI2756" s="52" t="s">
        <v>987</v>
      </c>
      <c r="AJ2756" s="52" t="s">
        <v>987</v>
      </c>
      <c r="AK2756" s="52" t="s">
        <v>987</v>
      </c>
      <c r="AL2756" s="52" t="s">
        <v>987</v>
      </c>
      <c r="AM2756" s="52" t="s">
        <v>987</v>
      </c>
      <c r="AN2756" s="52" t="s">
        <v>614</v>
      </c>
      <c r="AO2756" s="52" t="s">
        <v>986</v>
      </c>
      <c r="AP2756" s="52" t="s">
        <v>986</v>
      </c>
      <c r="AQ2756" s="52" t="s">
        <v>986</v>
      </c>
      <c r="AR2756" s="52" t="s">
        <v>986</v>
      </c>
      <c r="AS2756" s="52" t="s">
        <v>986</v>
      </c>
      <c r="AT2756" s="52" t="s">
        <v>986</v>
      </c>
      <c r="AU2756" s="52" t="s">
        <v>986</v>
      </c>
      <c r="AV2756" s="48" t="s">
        <v>986</v>
      </c>
      <c r="AW2756" s="48" t="s">
        <v>986</v>
      </c>
      <c r="AX2756" s="48" t="s">
        <v>1296</v>
      </c>
      <c r="AY2756" s="48" t="s">
        <v>1296</v>
      </c>
      <c r="AZ2756" s="28" t="s">
        <v>1296</v>
      </c>
    </row>
    <row r="2757" ht="15.75" customHeight="1">
      <c r="A2757" s="40">
        <v>2473.0</v>
      </c>
      <c r="B2757" s="28" t="s">
        <v>6968</v>
      </c>
      <c r="C2757" s="41"/>
      <c r="D2757" s="42">
        <f t="array" ref="D2757">index(systems,match($A2757,INDEX(systems,0,1),),3)</f>
        <v>276.059</v>
      </c>
      <c r="E2757" s="42">
        <f t="array" ref="E2757">index(systems,match($A2757,INDEX(systems,0,1),),4)</f>
        <v>41.83</v>
      </c>
      <c r="F2757" s="43" t="str">
        <f>IFERROR(__xludf.DUMMYFUNCTION("let(row, match($B2757&amp;if($C2757&lt;&gt;"""","" [""&amp;$C2757&amp;""]"",""""),index(nebulae,,2),0),join("","",iferror(round(index(nebulae,row,5)/2,3),1),iferror(round(index(nebulae,row,6)/2,3),1),0))"),"1,1,0")</f>
        <v>1,1,0</v>
      </c>
      <c r="G2757" s="44" t="s">
        <v>6969</v>
      </c>
      <c r="H2757" s="45">
        <f t="array" ref="H2757">let(systemId,match(A2757,index(systems,0,1),),refSystemId,match($H$1,index(systems,0,1),),x,index(systems,systemId,3),y,index(systems,systemId,4),refX,index(systems,refSystemId,3),refY,index(systems,refSystemId,4),round(sqrt((x-refX)^2+(y-refY)^2),3))</f>
        <v>279.21</v>
      </c>
      <c r="I2757" s="54"/>
      <c r="J2757" s="49" t="s">
        <v>418</v>
      </c>
      <c r="K2757" s="49" t="s">
        <v>418</v>
      </c>
      <c r="L2757" s="54"/>
      <c r="M2757" s="54"/>
      <c r="N2757" s="49" t="s">
        <v>854</v>
      </c>
      <c r="O2757" s="52" t="s">
        <v>854</v>
      </c>
      <c r="P2757" s="52" t="s">
        <v>854</v>
      </c>
      <c r="Q2757" s="52" t="s">
        <v>854</v>
      </c>
      <c r="R2757" s="52" t="s">
        <v>854</v>
      </c>
      <c r="S2757" s="48" t="s">
        <v>854</v>
      </c>
      <c r="T2757" s="52" t="s">
        <v>854</v>
      </c>
      <c r="U2757" s="52" t="s">
        <v>1469</v>
      </c>
      <c r="V2757" s="52" t="s">
        <v>1469</v>
      </c>
      <c r="W2757" s="48" t="s">
        <v>1469</v>
      </c>
      <c r="X2757" s="52" t="s">
        <v>855</v>
      </c>
      <c r="Y2757" s="48" t="s">
        <v>1470</v>
      </c>
      <c r="Z2757" s="48" t="s">
        <v>1470</v>
      </c>
      <c r="AA2757" s="48" t="s">
        <v>1471</v>
      </c>
      <c r="AB2757" s="48" t="s">
        <v>1471</v>
      </c>
      <c r="AC2757" s="48" t="s">
        <v>1471</v>
      </c>
      <c r="AD2757" s="48" t="s">
        <v>1471</v>
      </c>
      <c r="AE2757" s="48" t="s">
        <v>1471</v>
      </c>
      <c r="AF2757" s="48" t="s">
        <v>1471</v>
      </c>
      <c r="AG2757" s="48" t="s">
        <v>1471</v>
      </c>
      <c r="AH2757" s="48" t="s">
        <v>1471</v>
      </c>
      <c r="AI2757" s="48" t="s">
        <v>1471</v>
      </c>
      <c r="AJ2757" s="48" t="s">
        <v>1471</v>
      </c>
      <c r="AK2757" s="48" t="s">
        <v>1471</v>
      </c>
      <c r="AL2757" s="48" t="s">
        <v>1471</v>
      </c>
      <c r="AM2757" s="48" t="s">
        <v>1471</v>
      </c>
      <c r="AN2757" s="48" t="s">
        <v>1471</v>
      </c>
      <c r="AO2757" s="48" t="s">
        <v>1470</v>
      </c>
      <c r="AP2757" s="48" t="s">
        <v>1470</v>
      </c>
      <c r="AQ2757" s="48" t="s">
        <v>1470</v>
      </c>
      <c r="AR2757" s="48" t="s">
        <v>1470</v>
      </c>
      <c r="AS2757" s="48" t="s">
        <v>1470</v>
      </c>
      <c r="AT2757" s="48" t="s">
        <v>1470</v>
      </c>
      <c r="AU2757" s="48" t="s">
        <v>1470</v>
      </c>
      <c r="AV2757" s="52" t="s">
        <v>1470</v>
      </c>
      <c r="AW2757" s="52" t="s">
        <v>1470</v>
      </c>
      <c r="AX2757" s="52" t="s">
        <v>1641</v>
      </c>
      <c r="AY2757" s="52" t="s">
        <v>1641</v>
      </c>
      <c r="AZ2757" s="49" t="s">
        <v>1641</v>
      </c>
    </row>
    <row r="2758" ht="15.75" customHeight="1">
      <c r="A2758" s="40">
        <v>2474.0</v>
      </c>
      <c r="B2758" s="28" t="s">
        <v>6970</v>
      </c>
      <c r="C2758" s="41"/>
      <c r="D2758" s="42">
        <f t="array" ref="D2758">index(systems,match($A2758,INDEX(systems,0,1),),3)</f>
        <v>-15.391</v>
      </c>
      <c r="E2758" s="42">
        <f t="array" ref="E2758">index(systems,match($A2758,INDEX(systems,0,1),),4)</f>
        <v>314.863</v>
      </c>
      <c r="F2758" s="43" t="str">
        <f>IFERROR(__xludf.DUMMYFUNCTION("let(row, match($B2758&amp;if($C2758&lt;&gt;"""","" [""&amp;$C2758&amp;""]"",""""),index(nebulae,,2),0),join("","",iferror(round(index(nebulae,row,5)/2,3),1),iferror(round(index(nebulae,row,6)/2,3),1),0))"),"1,1,0")</f>
        <v>1,1,0</v>
      </c>
      <c r="G2758" s="44" t="s">
        <v>6971</v>
      </c>
      <c r="H2758" s="45">
        <f t="array" ref="H2758">let(systemId,match(A2758,index(systems,0,1),),refSystemId,match($H$1,index(systems,0,1),),x,index(systems,systemId,3),y,index(systems,systemId,4),refX,index(systems,refSystemId,3),refY,index(systems,refSystemId,4),round(sqrt((x-refX)^2+(y-refY)^2),3))</f>
        <v>315.239</v>
      </c>
      <c r="I2758" s="28" t="s">
        <v>1178</v>
      </c>
      <c r="J2758" s="48" t="s">
        <v>1178</v>
      </c>
      <c r="K2758" s="28" t="s">
        <v>1178</v>
      </c>
      <c r="L2758" s="28" t="s">
        <v>1178</v>
      </c>
      <c r="M2758" s="48" t="s">
        <v>6972</v>
      </c>
      <c r="N2758" s="28" t="s">
        <v>6973</v>
      </c>
      <c r="O2758" s="48" t="s">
        <v>6973</v>
      </c>
      <c r="P2758" s="48" t="s">
        <v>6973</v>
      </c>
      <c r="Q2758" s="48" t="s">
        <v>6973</v>
      </c>
      <c r="R2758" s="48" t="s">
        <v>6973</v>
      </c>
      <c r="S2758" s="48" t="s">
        <v>6973</v>
      </c>
      <c r="T2758" s="48" t="s">
        <v>6973</v>
      </c>
      <c r="U2758" s="48" t="s">
        <v>6973</v>
      </c>
      <c r="V2758" s="48" t="s">
        <v>6973</v>
      </c>
      <c r="W2758" s="48" t="s">
        <v>6973</v>
      </c>
      <c r="X2758" s="48" t="s">
        <v>6973</v>
      </c>
      <c r="Y2758" s="48" t="s">
        <v>6973</v>
      </c>
      <c r="Z2758" s="48" t="s">
        <v>6973</v>
      </c>
      <c r="AA2758" s="48" t="s">
        <v>6974</v>
      </c>
      <c r="AB2758" s="48" t="s">
        <v>6974</v>
      </c>
      <c r="AC2758" s="48" t="s">
        <v>6974</v>
      </c>
      <c r="AD2758" s="48" t="s">
        <v>6974</v>
      </c>
      <c r="AE2758" s="48" t="s">
        <v>6974</v>
      </c>
      <c r="AF2758" s="48" t="s">
        <v>6974</v>
      </c>
      <c r="AG2758" s="48" t="s">
        <v>849</v>
      </c>
      <c r="AH2758" s="48" t="s">
        <v>849</v>
      </c>
      <c r="AI2758" s="48" t="s">
        <v>849</v>
      </c>
      <c r="AJ2758" s="48" t="s">
        <v>849</v>
      </c>
      <c r="AK2758" s="48" t="s">
        <v>849</v>
      </c>
      <c r="AL2758" s="48" t="s">
        <v>849</v>
      </c>
      <c r="AM2758" s="48" t="s">
        <v>849</v>
      </c>
      <c r="AN2758" s="48" t="s">
        <v>849</v>
      </c>
      <c r="AO2758" s="48" t="s">
        <v>6975</v>
      </c>
      <c r="AP2758" s="48" t="s">
        <v>6975</v>
      </c>
      <c r="AQ2758" s="48" t="s">
        <v>849</v>
      </c>
      <c r="AR2758" s="48" t="s">
        <v>849</v>
      </c>
      <c r="AS2758" s="48" t="s">
        <v>6975</v>
      </c>
      <c r="AT2758" s="48" t="s">
        <v>6975</v>
      </c>
      <c r="AU2758" s="48" t="s">
        <v>6975</v>
      </c>
      <c r="AV2758" s="48" t="s">
        <v>6975</v>
      </c>
      <c r="AW2758" s="48" t="s">
        <v>6975</v>
      </c>
      <c r="AX2758" s="48" t="s">
        <v>850</v>
      </c>
      <c r="AY2758" s="48" t="s">
        <v>850</v>
      </c>
      <c r="AZ2758" s="28" t="s">
        <v>850</v>
      </c>
    </row>
    <row r="2759" ht="15.75" customHeight="1">
      <c r="A2759" s="40">
        <v>2475.0</v>
      </c>
      <c r="B2759" s="28" t="s">
        <v>6976</v>
      </c>
      <c r="C2759" s="41"/>
      <c r="D2759" s="42">
        <f t="array" ref="D2759">index(systems,match($A2759,INDEX(systems,0,1),),3)</f>
        <v>-268.942</v>
      </c>
      <c r="E2759" s="42">
        <f t="array" ref="E2759">index(systems,match($A2759,INDEX(systems,0,1),),4)</f>
        <v>-83.292</v>
      </c>
      <c r="F2759" s="43" t="str">
        <f>IFERROR(__xludf.DUMMYFUNCTION("let(row, match($B2759&amp;if($C2759&lt;&gt;"""","" [""&amp;$C2759&amp;""]"",""""),index(nebulae,,2),0),join("","",iferror(round(index(nebulae,row,5)/2,3),1),iferror(round(index(nebulae,row,6)/2,3),1),0))"),"1,1,0")</f>
        <v>1,1,0</v>
      </c>
      <c r="G2759" s="44" t="s">
        <v>6977</v>
      </c>
      <c r="H2759" s="45">
        <f t="array" ref="H2759">let(systemId,match(A2759,index(systems,0,1),),refSystemId,match($H$1,index(systems,0,1),),x,index(systems,systemId,3),y,index(systems,systemId,4),refX,index(systems,refSystemId,3),refY,index(systems,refSystemId,4),round(sqrt((x-refX)^2+(y-refY)^2),3))</f>
        <v>281.545</v>
      </c>
      <c r="I2759" s="28" t="s">
        <v>408</v>
      </c>
      <c r="J2759" s="48" t="s">
        <v>408</v>
      </c>
      <c r="K2759" s="48" t="s">
        <v>408</v>
      </c>
      <c r="L2759" s="48" t="s">
        <v>408</v>
      </c>
      <c r="M2759" s="41"/>
      <c r="N2759" s="28" t="s">
        <v>560</v>
      </c>
      <c r="O2759" s="48" t="s">
        <v>560</v>
      </c>
      <c r="P2759" s="48" t="s">
        <v>560</v>
      </c>
      <c r="Q2759" s="48" t="s">
        <v>560</v>
      </c>
      <c r="R2759" s="48" t="s">
        <v>560</v>
      </c>
      <c r="S2759" s="48" t="s">
        <v>560</v>
      </c>
      <c r="T2759" s="48" t="s">
        <v>560</v>
      </c>
      <c r="U2759" s="48" t="s">
        <v>560</v>
      </c>
      <c r="V2759" s="48" t="s">
        <v>560</v>
      </c>
      <c r="W2759" s="48" t="s">
        <v>560</v>
      </c>
      <c r="X2759" s="48" t="s">
        <v>560</v>
      </c>
      <c r="Y2759" s="48" t="s">
        <v>6978</v>
      </c>
      <c r="Z2759" s="48" t="s">
        <v>6978</v>
      </c>
      <c r="AA2759" s="48" t="s">
        <v>6978</v>
      </c>
      <c r="AB2759" s="48" t="s">
        <v>6978</v>
      </c>
      <c r="AC2759" s="48" t="s">
        <v>6978</v>
      </c>
      <c r="AD2759" s="48" t="s">
        <v>6978</v>
      </c>
      <c r="AE2759" s="48" t="s">
        <v>6978</v>
      </c>
      <c r="AF2759" s="48" t="s">
        <v>6978</v>
      </c>
      <c r="AG2759" s="48" t="s">
        <v>6978</v>
      </c>
      <c r="AH2759" s="48" t="s">
        <v>6978</v>
      </c>
      <c r="AI2759" s="48" t="s">
        <v>6978</v>
      </c>
      <c r="AJ2759" s="48" t="s">
        <v>6978</v>
      </c>
      <c r="AK2759" s="48" t="s">
        <v>6978</v>
      </c>
      <c r="AL2759" s="48" t="s">
        <v>6978</v>
      </c>
      <c r="AM2759" s="48" t="s">
        <v>6978</v>
      </c>
      <c r="AN2759" s="48" t="s">
        <v>6978</v>
      </c>
      <c r="AO2759" s="48" t="s">
        <v>6978</v>
      </c>
      <c r="AP2759" s="48" t="s">
        <v>6978</v>
      </c>
      <c r="AQ2759" s="48" t="s">
        <v>6979</v>
      </c>
      <c r="AR2759" s="48" t="s">
        <v>6980</v>
      </c>
      <c r="AS2759" s="48" t="s">
        <v>6980</v>
      </c>
      <c r="AT2759" s="48" t="s">
        <v>6980</v>
      </c>
      <c r="AU2759" s="48" t="s">
        <v>6980</v>
      </c>
      <c r="AV2759" s="48" t="s">
        <v>6980</v>
      </c>
      <c r="AW2759" s="48" t="s">
        <v>6980</v>
      </c>
      <c r="AX2759" s="48" t="s">
        <v>6981</v>
      </c>
      <c r="AY2759" s="48" t="s">
        <v>6981</v>
      </c>
      <c r="AZ2759" s="51" t="s">
        <v>6981</v>
      </c>
    </row>
    <row r="2760" ht="15.75" customHeight="1">
      <c r="A2760" s="40">
        <v>2963.0</v>
      </c>
      <c r="B2760" s="28" t="s">
        <v>6982</v>
      </c>
      <c r="C2760" s="41"/>
      <c r="D2760" s="42">
        <f t="array" ref="D2760">index(systems,match($A2760,INDEX(systems,0,1),),3)</f>
        <v>-2.003</v>
      </c>
      <c r="E2760" s="42">
        <f t="array" ref="E2760">index(systems,match($A2760,INDEX(systems,0,1),),4)</f>
        <v>1856.994</v>
      </c>
      <c r="F2760" s="43" t="str">
        <f>IFERROR(__xludf.DUMMYFUNCTION("let(row, match($B2760&amp;if($C2760&lt;&gt;"""","" [""&amp;$C2760&amp;""]"",""""),index(nebulae,,2),0),join("","",iferror(round(index(nebulae,row,5)/2,3),1),iferror(round(index(nebulae,row,6)/2,3),1),0))"),"1,1,0")</f>
        <v>1,1,0</v>
      </c>
      <c r="G2760" s="44" t="s">
        <v>6983</v>
      </c>
      <c r="H2760" s="45">
        <f t="array" ref="H2760">let(systemId,match(A2760,index(systems,0,1),),refSystemId,match($H$1,index(systems,0,1),),x,index(systems,systemId,3),y,index(systems,systemId,4),refX,index(systems,refSystemId,3),refY,index(systems,refSystemId,4),round(sqrt((x-refX)^2+(y-refY)^2),3))</f>
        <v>1856.995</v>
      </c>
      <c r="I2760" s="53"/>
      <c r="J2760" s="53"/>
      <c r="K2760" s="53"/>
      <c r="L2760" s="53"/>
      <c r="M2760" s="53"/>
      <c r="N2760" s="41"/>
      <c r="O2760" s="41"/>
      <c r="P2760" s="48" t="s">
        <v>408</v>
      </c>
      <c r="Q2760" s="48" t="s">
        <v>408</v>
      </c>
      <c r="R2760" s="48" t="s">
        <v>408</v>
      </c>
      <c r="S2760" s="48" t="s">
        <v>408</v>
      </c>
      <c r="T2760" s="48" t="s">
        <v>408</v>
      </c>
      <c r="U2760" s="48" t="s">
        <v>4288</v>
      </c>
      <c r="V2760" s="48" t="s">
        <v>4288</v>
      </c>
      <c r="W2760" s="48" t="s">
        <v>4288</v>
      </c>
      <c r="X2760" s="48" t="s">
        <v>4288</v>
      </c>
      <c r="Y2760" s="48" t="s">
        <v>4288</v>
      </c>
      <c r="Z2760" s="48" t="s">
        <v>4288</v>
      </c>
      <c r="AA2760" s="48" t="s">
        <v>4288</v>
      </c>
      <c r="AB2760" s="48" t="s">
        <v>4288</v>
      </c>
      <c r="AC2760" s="48" t="s">
        <v>4288</v>
      </c>
      <c r="AD2760" s="48" t="s">
        <v>4288</v>
      </c>
      <c r="AE2760" s="48" t="s">
        <v>4288</v>
      </c>
      <c r="AF2760" s="48" t="s">
        <v>4288</v>
      </c>
      <c r="AG2760" s="48" t="s">
        <v>4288</v>
      </c>
      <c r="AH2760" s="48" t="s">
        <v>4288</v>
      </c>
      <c r="AI2760" s="48" t="s">
        <v>4288</v>
      </c>
      <c r="AJ2760" s="48" t="s">
        <v>4288</v>
      </c>
      <c r="AK2760" s="48" t="s">
        <v>4288</v>
      </c>
      <c r="AL2760" s="48" t="s">
        <v>4288</v>
      </c>
      <c r="AM2760" s="48" t="s">
        <v>4288</v>
      </c>
      <c r="AN2760" s="48" t="s">
        <v>4288</v>
      </c>
      <c r="AO2760" s="28" t="s">
        <v>4288</v>
      </c>
      <c r="AP2760" s="48" t="s">
        <v>4288</v>
      </c>
      <c r="AQ2760" s="48" t="s">
        <v>735</v>
      </c>
      <c r="AR2760" s="48" t="s">
        <v>735</v>
      </c>
      <c r="AS2760" s="48" t="s">
        <v>735</v>
      </c>
      <c r="AT2760" s="28" t="s">
        <v>735</v>
      </c>
      <c r="AU2760" s="41"/>
      <c r="AV2760" s="41"/>
      <c r="AW2760" s="41"/>
      <c r="AX2760" s="41"/>
      <c r="AY2760" s="41"/>
      <c r="AZ2760" s="55"/>
    </row>
    <row r="2761" ht="15.75" customHeight="1">
      <c r="A2761" s="40">
        <v>2476.0</v>
      </c>
      <c r="B2761" s="28" t="s">
        <v>6984</v>
      </c>
      <c r="C2761" s="41"/>
      <c r="D2761" s="42">
        <f t="array" ref="D2761">index(systems,match($A2761,INDEX(systems,0,1),),3)</f>
        <v>167.499</v>
      </c>
      <c r="E2761" s="42">
        <f t="array" ref="E2761">index(systems,match($A2761,INDEX(systems,0,1),),4)</f>
        <v>164.51</v>
      </c>
      <c r="F2761" s="43" t="str">
        <f>IFERROR(__xludf.DUMMYFUNCTION("let(row, match($B2761&amp;if($C2761&lt;&gt;"""","" [""&amp;$C2761&amp;""]"",""""),index(nebulae,,2),0),join("","",iferror(round(index(nebulae,row,5)/2,3),1),iferror(round(index(nebulae,row,6)/2,3),1),0))"),"1,1,0")</f>
        <v>1,1,0</v>
      </c>
      <c r="G2761" s="44" t="s">
        <v>6985</v>
      </c>
      <c r="H2761" s="45">
        <f t="array" ref="H2761">let(systemId,match(A2761,index(systems,0,1),),refSystemId,match($H$1,index(systems,0,1),),x,index(systems,systemId,3),y,index(systems,systemId,4),refX,index(systems,refSystemId,3),refY,index(systems,refSystemId,4),round(sqrt((x-refX)^2+(y-refY)^2),3))</f>
        <v>234.775</v>
      </c>
      <c r="I2761" s="41"/>
      <c r="J2761" s="41"/>
      <c r="K2761" s="28" t="s">
        <v>418</v>
      </c>
      <c r="L2761" s="41"/>
      <c r="M2761" s="41"/>
      <c r="N2761" s="28" t="s">
        <v>680</v>
      </c>
      <c r="O2761" s="48" t="s">
        <v>680</v>
      </c>
      <c r="P2761" s="48" t="s">
        <v>680</v>
      </c>
      <c r="Q2761" s="48" t="s">
        <v>680</v>
      </c>
      <c r="R2761" s="48" t="s">
        <v>680</v>
      </c>
      <c r="S2761" s="48" t="s">
        <v>680</v>
      </c>
      <c r="T2761" s="48" t="s">
        <v>680</v>
      </c>
      <c r="U2761" s="48" t="s">
        <v>680</v>
      </c>
      <c r="V2761" s="48" t="s">
        <v>680</v>
      </c>
      <c r="W2761" s="48" t="s">
        <v>680</v>
      </c>
      <c r="X2761" s="48" t="s">
        <v>680</v>
      </c>
      <c r="Y2761" s="48" t="s">
        <v>681</v>
      </c>
      <c r="Z2761" s="48" t="s">
        <v>681</v>
      </c>
      <c r="AA2761" s="48" t="s">
        <v>681</v>
      </c>
      <c r="AB2761" s="48" t="s">
        <v>681</v>
      </c>
      <c r="AC2761" s="48" t="s">
        <v>681</v>
      </c>
      <c r="AD2761" s="48" t="s">
        <v>681</v>
      </c>
      <c r="AE2761" s="48" t="s">
        <v>681</v>
      </c>
      <c r="AF2761" s="48" t="s">
        <v>681</v>
      </c>
      <c r="AG2761" s="48" t="s">
        <v>681</v>
      </c>
      <c r="AH2761" s="48" t="s">
        <v>681</v>
      </c>
      <c r="AI2761" s="48" t="s">
        <v>681</v>
      </c>
      <c r="AJ2761" s="48" t="s">
        <v>681</v>
      </c>
      <c r="AK2761" s="48" t="s">
        <v>681</v>
      </c>
      <c r="AL2761" s="48" t="s">
        <v>681</v>
      </c>
      <c r="AM2761" s="48" t="s">
        <v>681</v>
      </c>
      <c r="AN2761" s="48" t="s">
        <v>681</v>
      </c>
      <c r="AO2761" s="48" t="s">
        <v>681</v>
      </c>
      <c r="AP2761" s="48" t="s">
        <v>681</v>
      </c>
      <c r="AQ2761" s="48" t="s">
        <v>681</v>
      </c>
      <c r="AR2761" s="48" t="s">
        <v>681</v>
      </c>
      <c r="AS2761" s="48" t="s">
        <v>681</v>
      </c>
      <c r="AT2761" s="48" t="s">
        <v>681</v>
      </c>
      <c r="AU2761" s="48" t="s">
        <v>681</v>
      </c>
      <c r="AV2761" s="48" t="s">
        <v>681</v>
      </c>
      <c r="AW2761" s="48" t="s">
        <v>681</v>
      </c>
      <c r="AX2761" s="48" t="s">
        <v>681</v>
      </c>
      <c r="AY2761" s="48" t="s">
        <v>681</v>
      </c>
      <c r="AZ2761" s="28" t="s">
        <v>681</v>
      </c>
    </row>
    <row r="2762" ht="15.75" customHeight="1">
      <c r="A2762" s="40">
        <v>2477.0</v>
      </c>
      <c r="B2762" s="28" t="s">
        <v>6986</v>
      </c>
      <c r="C2762" s="28" t="s">
        <v>6987</v>
      </c>
      <c r="D2762" s="42">
        <f t="array" ref="D2762">index(systems,match($A2762,INDEX(systems,0,1),),3)</f>
        <v>429.611</v>
      </c>
      <c r="E2762" s="42">
        <f t="array" ref="E2762">index(systems,match($A2762,INDEX(systems,0,1),),4)</f>
        <v>93.527</v>
      </c>
      <c r="F2762" s="43" t="str">
        <f>IFERROR(__xludf.DUMMYFUNCTION("let(row, match($B2762&amp;if($C2762&lt;&gt;"""","" [""&amp;$C2762&amp;""]"",""""),index(nebulae,,2),0),join("","",iferror(round(index(nebulae,row,5)/2,3),1),iferror(round(index(nebulae,row,6)/2,3),1),0))"),"1,1,0")</f>
        <v>1,1,0</v>
      </c>
      <c r="G2762" s="44" t="s">
        <v>6988</v>
      </c>
      <c r="H2762" s="45">
        <f t="array" ref="H2762">let(systemId,match(A2762,index(systems,0,1),),refSystemId,match($H$1,index(systems,0,1),),x,index(systems,systemId,3),y,index(systems,systemId,4),refX,index(systems,refSystemId,3),refY,index(systems,refSystemId,4),round(sqrt((x-refX)^2+(y-refY)^2),3))</f>
        <v>439.674</v>
      </c>
      <c r="I2762" s="28" t="s">
        <v>408</v>
      </c>
      <c r="J2762" s="28" t="s">
        <v>408</v>
      </c>
      <c r="K2762" s="28" t="s">
        <v>408</v>
      </c>
      <c r="L2762" s="28" t="s">
        <v>408</v>
      </c>
      <c r="M2762" s="28" t="s">
        <v>408</v>
      </c>
      <c r="N2762" s="59" t="s">
        <v>620</v>
      </c>
      <c r="O2762" s="48" t="s">
        <v>620</v>
      </c>
      <c r="P2762" s="48" t="s">
        <v>620</v>
      </c>
      <c r="Q2762" s="48" t="s">
        <v>620</v>
      </c>
      <c r="R2762" s="48" t="s">
        <v>620</v>
      </c>
      <c r="S2762" s="48" t="s">
        <v>620</v>
      </c>
      <c r="T2762" s="48" t="s">
        <v>620</v>
      </c>
      <c r="U2762" s="48" t="s">
        <v>620</v>
      </c>
      <c r="V2762" s="48" t="s">
        <v>620</v>
      </c>
      <c r="W2762" s="48" t="s">
        <v>620</v>
      </c>
      <c r="X2762" s="48" t="s">
        <v>6989</v>
      </c>
      <c r="Y2762" s="48" t="s">
        <v>1070</v>
      </c>
      <c r="Z2762" s="48" t="s">
        <v>1070</v>
      </c>
      <c r="AA2762" s="48" t="s">
        <v>1071</v>
      </c>
      <c r="AB2762" s="48" t="s">
        <v>1071</v>
      </c>
      <c r="AC2762" s="48" t="s">
        <v>1071</v>
      </c>
      <c r="AD2762" s="48" t="s">
        <v>1071</v>
      </c>
      <c r="AE2762" s="48" t="s">
        <v>1071</v>
      </c>
      <c r="AF2762" s="48" t="s">
        <v>1071</v>
      </c>
      <c r="AG2762" s="48" t="s">
        <v>1071</v>
      </c>
      <c r="AH2762" s="48" t="s">
        <v>1071</v>
      </c>
      <c r="AI2762" s="48" t="s">
        <v>1071</v>
      </c>
      <c r="AJ2762" s="48" t="s">
        <v>1071</v>
      </c>
      <c r="AK2762" s="48" t="s">
        <v>1071</v>
      </c>
      <c r="AL2762" s="48" t="s">
        <v>1071</v>
      </c>
      <c r="AM2762" s="48" t="s">
        <v>1071</v>
      </c>
      <c r="AN2762" s="48" t="s">
        <v>1071</v>
      </c>
      <c r="AO2762" s="48" t="s">
        <v>1070</v>
      </c>
      <c r="AP2762" s="48" t="s">
        <v>1070</v>
      </c>
      <c r="AQ2762" s="48" t="s">
        <v>1070</v>
      </c>
      <c r="AR2762" s="48" t="s">
        <v>1070</v>
      </c>
      <c r="AS2762" s="48" t="s">
        <v>6990</v>
      </c>
      <c r="AT2762" s="48" t="s">
        <v>6990</v>
      </c>
      <c r="AU2762" s="48" t="s">
        <v>6990</v>
      </c>
      <c r="AV2762" s="48" t="s">
        <v>940</v>
      </c>
      <c r="AW2762" s="48" t="s">
        <v>940</v>
      </c>
      <c r="AX2762" s="48" t="s">
        <v>6991</v>
      </c>
      <c r="AY2762" s="48" t="s">
        <v>6991</v>
      </c>
      <c r="AZ2762" s="28" t="s">
        <v>6991</v>
      </c>
    </row>
    <row r="2763" ht="15.75" customHeight="1">
      <c r="A2763" s="40">
        <v>2478.0</v>
      </c>
      <c r="B2763" s="28" t="s">
        <v>6992</v>
      </c>
      <c r="C2763" s="28" t="s">
        <v>6993</v>
      </c>
      <c r="D2763" s="42">
        <f t="array" ref="D2763">index(systems,match($A2763,INDEX(systems,0,1),),3)</f>
        <v>158.383</v>
      </c>
      <c r="E2763" s="42">
        <f t="array" ref="E2763">index(systems,match($A2763,INDEX(systems,0,1),),4)</f>
        <v>106.747</v>
      </c>
      <c r="F2763" s="43" t="str">
        <f>IFERROR(__xludf.DUMMYFUNCTION("let(row, match($B2763&amp;if($C2763&lt;&gt;"""","" [""&amp;$C2763&amp;""]"",""""),index(nebulae,,2),0),join("","",iferror(round(index(nebulae,row,5)/2,3),1),iferror(round(index(nebulae,row,6)/2,3),1),0))"),"1,1,0")</f>
        <v>1,1,0</v>
      </c>
      <c r="G2763" s="44" t="s">
        <v>6994</v>
      </c>
      <c r="H2763" s="45">
        <f t="array" ref="H2763">let(systemId,match(A2763,index(systems,0,1),),refSystemId,match($H$1,index(systems,0,1),),x,index(systems,systemId,3),y,index(systems,systemId,4),refX,index(systems,refSystemId,3),refY,index(systems,refSystemId,4),round(sqrt((x-refX)^2+(y-refY)^2),3))</f>
        <v>190.998</v>
      </c>
      <c r="I2763" s="28" t="s">
        <v>408</v>
      </c>
      <c r="J2763" s="28" t="s">
        <v>408</v>
      </c>
      <c r="K2763" s="28" t="s">
        <v>408</v>
      </c>
      <c r="L2763" s="48" t="s">
        <v>408</v>
      </c>
      <c r="M2763" s="48" t="s">
        <v>408</v>
      </c>
      <c r="N2763" s="28" t="s">
        <v>408</v>
      </c>
      <c r="O2763" s="41"/>
      <c r="P2763" s="48" t="s">
        <v>773</v>
      </c>
      <c r="Q2763" s="48" t="s">
        <v>773</v>
      </c>
      <c r="R2763" s="48" t="s">
        <v>773</v>
      </c>
      <c r="S2763" s="48" t="s">
        <v>773</v>
      </c>
      <c r="T2763" s="48" t="s">
        <v>773</v>
      </c>
      <c r="U2763" s="48" t="s">
        <v>773</v>
      </c>
      <c r="V2763" s="48" t="s">
        <v>773</v>
      </c>
      <c r="W2763" s="48" t="s">
        <v>422</v>
      </c>
      <c r="X2763" s="48" t="s">
        <v>422</v>
      </c>
      <c r="Y2763" s="48" t="s">
        <v>422</v>
      </c>
      <c r="Z2763" s="48" t="s">
        <v>422</v>
      </c>
      <c r="AA2763" s="48" t="s">
        <v>422</v>
      </c>
      <c r="AB2763" s="48" t="s">
        <v>422</v>
      </c>
      <c r="AC2763" s="48" t="s">
        <v>422</v>
      </c>
      <c r="AD2763" s="48" t="s">
        <v>422</v>
      </c>
      <c r="AE2763" s="48" t="s">
        <v>422</v>
      </c>
      <c r="AF2763" s="48" t="s">
        <v>422</v>
      </c>
      <c r="AG2763" s="48" t="s">
        <v>422</v>
      </c>
      <c r="AH2763" s="48" t="s">
        <v>422</v>
      </c>
      <c r="AI2763" s="48" t="s">
        <v>422</v>
      </c>
      <c r="AJ2763" s="48" t="s">
        <v>422</v>
      </c>
      <c r="AK2763" s="48" t="s">
        <v>422</v>
      </c>
      <c r="AL2763" s="48" t="s">
        <v>422</v>
      </c>
      <c r="AM2763" s="48" t="s">
        <v>422</v>
      </c>
      <c r="AN2763" s="48" t="s">
        <v>422</v>
      </c>
      <c r="AO2763" s="48" t="s">
        <v>422</v>
      </c>
      <c r="AP2763" s="48" t="s">
        <v>422</v>
      </c>
      <c r="AQ2763" s="48" t="s">
        <v>422</v>
      </c>
      <c r="AR2763" s="48" t="s">
        <v>422</v>
      </c>
      <c r="AS2763" s="48" t="s">
        <v>422</v>
      </c>
      <c r="AT2763" s="48" t="s">
        <v>422</v>
      </c>
      <c r="AU2763" s="48" t="s">
        <v>931</v>
      </c>
      <c r="AV2763" s="48" t="s">
        <v>931</v>
      </c>
      <c r="AW2763" s="48" t="s">
        <v>931</v>
      </c>
      <c r="AX2763" s="48" t="s">
        <v>931</v>
      </c>
      <c r="AY2763" s="48" t="s">
        <v>931</v>
      </c>
      <c r="AZ2763" s="55"/>
    </row>
    <row r="2764" ht="15.75" customHeight="1">
      <c r="A2764" s="40">
        <v>2479.0</v>
      </c>
      <c r="B2764" s="28" t="s">
        <v>6995</v>
      </c>
      <c r="C2764" s="41"/>
      <c r="D2764" s="42">
        <f t="array" ref="D2764">index(systems,match($A2764,INDEX(systems,0,1),),3)</f>
        <v>589.347</v>
      </c>
      <c r="E2764" s="42">
        <f t="array" ref="E2764">index(systems,match($A2764,INDEX(systems,0,1),),4)</f>
        <v>-21.506</v>
      </c>
      <c r="F2764" s="43" t="str">
        <f>IFERROR(__xludf.DUMMYFUNCTION("let(row, match($B2764&amp;if($C2764&lt;&gt;"""","" [""&amp;$C2764&amp;""]"",""""),index(nebulae,,2),0),join("","",iferror(round(index(nebulae,row,5)/2,3),1),iferror(round(index(nebulae,row,6)/2,3),1),0))"),"1,1,0")</f>
        <v>1,1,0</v>
      </c>
      <c r="G2764" s="44" t="s">
        <v>6996</v>
      </c>
      <c r="H2764" s="45">
        <f t="array" ref="H2764">let(systemId,match(A2764,index(systems,0,1),),refSystemId,match($H$1,index(systems,0,1),),x,index(systems,systemId,3),y,index(systems,systemId,4),refX,index(systems,refSystemId,3),refY,index(systems,refSystemId,4),round(sqrt((x-refX)^2+(y-refY)^2),3))</f>
        <v>589.739</v>
      </c>
      <c r="I2764" s="54"/>
      <c r="J2764" s="54"/>
      <c r="K2764" s="54"/>
      <c r="L2764" s="54"/>
      <c r="M2764" s="54"/>
      <c r="N2764" s="49" t="s">
        <v>442</v>
      </c>
      <c r="O2764" s="52" t="s">
        <v>442</v>
      </c>
      <c r="P2764" s="52" t="s">
        <v>442</v>
      </c>
      <c r="Q2764" s="52" t="s">
        <v>442</v>
      </c>
      <c r="R2764" s="52" t="s">
        <v>442</v>
      </c>
      <c r="S2764" s="48" t="s">
        <v>442</v>
      </c>
      <c r="T2764" s="52" t="s">
        <v>442</v>
      </c>
      <c r="U2764" s="52" t="s">
        <v>443</v>
      </c>
      <c r="V2764" s="52" t="s">
        <v>443</v>
      </c>
      <c r="W2764" s="52" t="s">
        <v>443</v>
      </c>
      <c r="X2764" s="52" t="s">
        <v>443</v>
      </c>
      <c r="Y2764" s="52" t="s">
        <v>444</v>
      </c>
      <c r="Z2764" s="52" t="s">
        <v>444</v>
      </c>
      <c r="AA2764" s="52" t="s">
        <v>445</v>
      </c>
      <c r="AB2764" s="52" t="s">
        <v>445</v>
      </c>
      <c r="AC2764" s="52" t="s">
        <v>445</v>
      </c>
      <c r="AD2764" s="52" t="s">
        <v>445</v>
      </c>
      <c r="AE2764" s="52" t="s">
        <v>445</v>
      </c>
      <c r="AF2764" s="52" t="s">
        <v>445</v>
      </c>
      <c r="AG2764" s="52" t="s">
        <v>445</v>
      </c>
      <c r="AH2764" s="52" t="s">
        <v>445</v>
      </c>
      <c r="AI2764" s="52" t="s">
        <v>445</v>
      </c>
      <c r="AJ2764" s="52" t="s">
        <v>445</v>
      </c>
      <c r="AK2764" s="52" t="s">
        <v>445</v>
      </c>
      <c r="AL2764" s="52" t="s">
        <v>445</v>
      </c>
      <c r="AM2764" s="52" t="s">
        <v>445</v>
      </c>
      <c r="AN2764" s="52" t="s">
        <v>445</v>
      </c>
      <c r="AO2764" s="52" t="s">
        <v>444</v>
      </c>
      <c r="AP2764" s="52" t="s">
        <v>444</v>
      </c>
      <c r="AQ2764" s="52" t="s">
        <v>444</v>
      </c>
      <c r="AR2764" s="52" t="s">
        <v>446</v>
      </c>
      <c r="AS2764" s="52" t="s">
        <v>446</v>
      </c>
      <c r="AT2764" s="52" t="s">
        <v>446</v>
      </c>
      <c r="AU2764" s="52" t="s">
        <v>446</v>
      </c>
      <c r="AV2764" s="52" t="s">
        <v>446</v>
      </c>
      <c r="AW2764" s="52" t="s">
        <v>446</v>
      </c>
      <c r="AX2764" s="52" t="s">
        <v>446</v>
      </c>
      <c r="AY2764" s="52" t="s">
        <v>446</v>
      </c>
      <c r="AZ2764" s="49" t="s">
        <v>446</v>
      </c>
    </row>
    <row r="2765" ht="15.75" customHeight="1">
      <c r="A2765" s="40">
        <v>2480.0</v>
      </c>
      <c r="B2765" s="28" t="s">
        <v>6997</v>
      </c>
      <c r="C2765" s="41"/>
      <c r="D2765" s="42">
        <f t="array" ref="D2765">index(systems,match($A2765,INDEX(systems,0,1),),3)</f>
        <v>-307.363</v>
      </c>
      <c r="E2765" s="42">
        <f t="array" ref="E2765">index(systems,match($A2765,INDEX(systems,0,1),),4)</f>
        <v>271.885</v>
      </c>
      <c r="F2765" s="43" t="str">
        <f>IFERROR(__xludf.DUMMYFUNCTION("let(row, match($B2765&amp;if($C2765&lt;&gt;"""","" [""&amp;$C2765&amp;""]"",""""),index(nebulae,,2),0),join("","",iferror(round(index(nebulae,row,5)/2,3),1),iferror(round(index(nebulae,row,6)/2,3),1),0))"),"1,1,0")</f>
        <v>1,1,0</v>
      </c>
      <c r="G2765" s="44" t="s">
        <v>6998</v>
      </c>
      <c r="H2765" s="45">
        <f t="array" ref="H2765">let(systemId,match(A2765,index(systems,0,1),),refSystemId,match($H$1,index(systems,0,1),),x,index(systems,systemId,3),y,index(systems,systemId,4),refX,index(systems,refSystemId,3),refY,index(systems,refSystemId,4),round(sqrt((x-refX)^2+(y-refY)^2),3))</f>
        <v>410.358</v>
      </c>
      <c r="I2765" s="46" t="s">
        <v>408</v>
      </c>
      <c r="J2765" s="46" t="s">
        <v>408</v>
      </c>
      <c r="K2765" s="28" t="s">
        <v>408</v>
      </c>
      <c r="L2765" s="28" t="s">
        <v>408</v>
      </c>
      <c r="M2765" s="41"/>
      <c r="N2765" s="28" t="s">
        <v>435</v>
      </c>
      <c r="O2765" s="48" t="s">
        <v>435</v>
      </c>
      <c r="P2765" s="48" t="s">
        <v>435</v>
      </c>
      <c r="Q2765" s="48" t="s">
        <v>435</v>
      </c>
      <c r="R2765" s="48" t="s">
        <v>435</v>
      </c>
      <c r="S2765" s="48" t="s">
        <v>435</v>
      </c>
      <c r="T2765" s="48" t="s">
        <v>435</v>
      </c>
      <c r="U2765" s="48" t="s">
        <v>435</v>
      </c>
      <c r="V2765" s="48" t="s">
        <v>435</v>
      </c>
      <c r="W2765" s="48" t="s">
        <v>435</v>
      </c>
      <c r="X2765" s="48" t="s">
        <v>435</v>
      </c>
      <c r="Y2765" s="48" t="s">
        <v>435</v>
      </c>
      <c r="Z2765" s="48" t="s">
        <v>435</v>
      </c>
      <c r="AA2765" s="48" t="s">
        <v>1485</v>
      </c>
      <c r="AB2765" s="48" t="s">
        <v>1485</v>
      </c>
      <c r="AC2765" s="48" t="s">
        <v>1485</v>
      </c>
      <c r="AD2765" s="48" t="s">
        <v>1485</v>
      </c>
      <c r="AE2765" s="48" t="s">
        <v>1485</v>
      </c>
      <c r="AF2765" s="48" t="s">
        <v>1485</v>
      </c>
      <c r="AG2765" s="48" t="s">
        <v>1485</v>
      </c>
      <c r="AH2765" s="48" t="s">
        <v>1486</v>
      </c>
      <c r="AI2765" s="48" t="s">
        <v>438</v>
      </c>
      <c r="AJ2765" s="48" t="s">
        <v>438</v>
      </c>
      <c r="AK2765" s="48" t="s">
        <v>438</v>
      </c>
      <c r="AL2765" s="48" t="s">
        <v>438</v>
      </c>
      <c r="AM2765" s="48" t="s">
        <v>438</v>
      </c>
      <c r="AN2765" s="48" t="s">
        <v>438</v>
      </c>
      <c r="AO2765" s="52" t="s">
        <v>438</v>
      </c>
      <c r="AP2765" s="52" t="s">
        <v>438</v>
      </c>
      <c r="AQ2765" s="48" t="s">
        <v>438</v>
      </c>
      <c r="AR2765" s="48" t="s">
        <v>438</v>
      </c>
      <c r="AS2765" s="48" t="s">
        <v>438</v>
      </c>
      <c r="AT2765" s="48" t="s">
        <v>439</v>
      </c>
      <c r="AU2765" s="48" t="s">
        <v>439</v>
      </c>
      <c r="AV2765" s="48" t="s">
        <v>439</v>
      </c>
      <c r="AW2765" s="48" t="s">
        <v>439</v>
      </c>
      <c r="AX2765" s="52" t="s">
        <v>439</v>
      </c>
      <c r="AY2765" s="52" t="s">
        <v>439</v>
      </c>
      <c r="AZ2765" s="49" t="s">
        <v>439</v>
      </c>
    </row>
    <row r="2766" ht="15.75" customHeight="1">
      <c r="A2766" s="40">
        <v>2481.0</v>
      </c>
      <c r="B2766" s="28" t="s">
        <v>6999</v>
      </c>
      <c r="C2766" s="41"/>
      <c r="D2766" s="42">
        <f t="array" ref="D2766">index(systems,match($A2766,INDEX(systems,0,1),),3)</f>
        <v>90.211</v>
      </c>
      <c r="E2766" s="42">
        <f t="array" ref="E2766">index(systems,match($A2766,INDEX(systems,0,1),),4)</f>
        <v>232.338</v>
      </c>
      <c r="F2766" s="43" t="str">
        <f>IFERROR(__xludf.DUMMYFUNCTION("let(row, match($B2766&amp;if($C2766&lt;&gt;"""","" [""&amp;$C2766&amp;""]"",""""),index(nebulae,,2),0),join("","",iferror(round(index(nebulae,row,5)/2,3),1),iferror(round(index(nebulae,row,6)/2,3),1),0))"),"1,1,0")</f>
        <v>1,1,0</v>
      </c>
      <c r="G2766" s="44" t="s">
        <v>7000</v>
      </c>
      <c r="H2766" s="45">
        <f t="array" ref="H2766">let(systemId,match(A2766,index(systems,0,1),),refSystemId,match($H$1,index(systems,0,1),),x,index(systems,systemId,3),y,index(systems,systemId,4),refX,index(systems,refSystemId,3),refY,index(systems,refSystemId,4),round(sqrt((x-refX)^2+(y-refY)^2),3))</f>
        <v>249.237</v>
      </c>
      <c r="I2766" s="41"/>
      <c r="J2766" s="41"/>
      <c r="K2766" s="28" t="s">
        <v>418</v>
      </c>
      <c r="L2766" s="41"/>
      <c r="M2766" s="41"/>
      <c r="N2766" s="28" t="s">
        <v>1482</v>
      </c>
      <c r="O2766" s="48" t="s">
        <v>1482</v>
      </c>
      <c r="P2766" s="48" t="s">
        <v>1482</v>
      </c>
      <c r="Q2766" s="48" t="s">
        <v>1482</v>
      </c>
      <c r="R2766" s="48" t="s">
        <v>1482</v>
      </c>
      <c r="S2766" s="48" t="s">
        <v>1482</v>
      </c>
      <c r="T2766" s="48" t="s">
        <v>1482</v>
      </c>
      <c r="U2766" s="48" t="s">
        <v>1482</v>
      </c>
      <c r="V2766" s="48" t="s">
        <v>1482</v>
      </c>
      <c r="W2766" s="48" t="s">
        <v>1482</v>
      </c>
      <c r="X2766" s="48" t="s">
        <v>1482</v>
      </c>
      <c r="Y2766" s="48" t="s">
        <v>1482</v>
      </c>
      <c r="Z2766" s="48" t="s">
        <v>1482</v>
      </c>
      <c r="AA2766" s="48" t="s">
        <v>1482</v>
      </c>
      <c r="AB2766" s="52" t="s">
        <v>1482</v>
      </c>
      <c r="AC2766" s="52" t="s">
        <v>1482</v>
      </c>
      <c r="AD2766" s="52" t="s">
        <v>1482</v>
      </c>
      <c r="AE2766" s="52" t="s">
        <v>1482</v>
      </c>
      <c r="AF2766" s="52" t="s">
        <v>1482</v>
      </c>
      <c r="AG2766" s="52" t="s">
        <v>1482</v>
      </c>
      <c r="AH2766" s="52" t="s">
        <v>1482</v>
      </c>
      <c r="AI2766" s="52" t="s">
        <v>1482</v>
      </c>
      <c r="AJ2766" s="52" t="s">
        <v>1482</v>
      </c>
      <c r="AK2766" s="52" t="s">
        <v>1482</v>
      </c>
      <c r="AL2766" s="52" t="s">
        <v>1482</v>
      </c>
      <c r="AM2766" s="52" t="s">
        <v>1482</v>
      </c>
      <c r="AN2766" s="52" t="s">
        <v>1482</v>
      </c>
      <c r="AO2766" s="52" t="s">
        <v>1482</v>
      </c>
      <c r="AP2766" s="52" t="s">
        <v>1482</v>
      </c>
      <c r="AQ2766" s="48" t="s">
        <v>1482</v>
      </c>
      <c r="AR2766" s="48" t="s">
        <v>1482</v>
      </c>
      <c r="AS2766" s="48" t="s">
        <v>1482</v>
      </c>
      <c r="AT2766" s="48" t="s">
        <v>1482</v>
      </c>
      <c r="AU2766" s="48" t="s">
        <v>1482</v>
      </c>
      <c r="AV2766" s="48" t="s">
        <v>1482</v>
      </c>
      <c r="AW2766" s="48" t="s">
        <v>1482</v>
      </c>
      <c r="AX2766" s="48" t="s">
        <v>1482</v>
      </c>
      <c r="AY2766" s="48" t="s">
        <v>1482</v>
      </c>
      <c r="AZ2766" s="28" t="s">
        <v>1482</v>
      </c>
    </row>
    <row r="2767" ht="15.75" customHeight="1">
      <c r="A2767" s="40">
        <v>2482.0</v>
      </c>
      <c r="B2767" s="28" t="s">
        <v>7001</v>
      </c>
      <c r="C2767" s="41"/>
      <c r="D2767" s="42">
        <f t="array" ref="D2767">index(systems,match($A2767,INDEX(systems,0,1),),3)</f>
        <v>-140.651</v>
      </c>
      <c r="E2767" s="42">
        <f t="array" ref="E2767">index(systems,match($A2767,INDEX(systems,0,1),),4)</f>
        <v>-64.669</v>
      </c>
      <c r="F2767" s="43" t="str">
        <f>IFERROR(__xludf.DUMMYFUNCTION("let(row, match($B2767&amp;if($C2767&lt;&gt;"""","" [""&amp;$C2767&amp;""]"",""""),index(nebulae,,2),0),join("","",iferror(round(index(nebulae,row,5)/2,3),1),iferror(round(index(nebulae,row,6)/2,3),1),0))"),"1,1,0")</f>
        <v>1,1,0</v>
      </c>
      <c r="G2767" s="44" t="s">
        <v>7002</v>
      </c>
      <c r="H2767" s="45">
        <f t="array" ref="H2767">let(systemId,match(A2767,index(systems,0,1),),refSystemId,match($H$1,index(systems,0,1),),x,index(systems,systemId,3),y,index(systems,systemId,4),refX,index(systems,refSystemId,3),refY,index(systems,refSystemId,4),round(sqrt((x-refX)^2+(y-refY)^2),3))</f>
        <v>154.806</v>
      </c>
      <c r="I2767" s="46" t="s">
        <v>408</v>
      </c>
      <c r="J2767" s="53"/>
      <c r="K2767" s="53"/>
      <c r="L2767" s="53"/>
      <c r="M2767" s="46" t="s">
        <v>560</v>
      </c>
      <c r="N2767" s="28" t="s">
        <v>602</v>
      </c>
      <c r="O2767" s="48" t="s">
        <v>602</v>
      </c>
      <c r="P2767" s="48" t="s">
        <v>602</v>
      </c>
      <c r="Q2767" s="48" t="s">
        <v>602</v>
      </c>
      <c r="R2767" s="48" t="s">
        <v>602</v>
      </c>
      <c r="S2767" s="48" t="s">
        <v>602</v>
      </c>
      <c r="T2767" s="48" t="s">
        <v>602</v>
      </c>
      <c r="U2767" s="48" t="s">
        <v>602</v>
      </c>
      <c r="V2767" s="48" t="s">
        <v>602</v>
      </c>
      <c r="W2767" s="48" t="s">
        <v>602</v>
      </c>
      <c r="X2767" s="48" t="s">
        <v>602</v>
      </c>
      <c r="Y2767" s="48" t="s">
        <v>560</v>
      </c>
      <c r="Z2767" s="48" t="s">
        <v>560</v>
      </c>
      <c r="AA2767" s="48" t="s">
        <v>560</v>
      </c>
      <c r="AB2767" s="48" t="s">
        <v>560</v>
      </c>
      <c r="AC2767" s="48" t="s">
        <v>560</v>
      </c>
      <c r="AD2767" s="48" t="s">
        <v>560</v>
      </c>
      <c r="AE2767" s="48" t="s">
        <v>560</v>
      </c>
      <c r="AF2767" s="48" t="s">
        <v>560</v>
      </c>
      <c r="AG2767" s="48" t="s">
        <v>560</v>
      </c>
      <c r="AH2767" s="48" t="s">
        <v>560</v>
      </c>
      <c r="AI2767" s="48" t="s">
        <v>560</v>
      </c>
      <c r="AJ2767" s="48" t="s">
        <v>560</v>
      </c>
      <c r="AK2767" s="48" t="s">
        <v>560</v>
      </c>
      <c r="AL2767" s="48" t="s">
        <v>560</v>
      </c>
      <c r="AM2767" s="48" t="s">
        <v>560</v>
      </c>
      <c r="AN2767" s="48" t="s">
        <v>560</v>
      </c>
      <c r="AO2767" s="48" t="s">
        <v>560</v>
      </c>
      <c r="AP2767" s="48" t="s">
        <v>560</v>
      </c>
      <c r="AQ2767" s="48" t="s">
        <v>560</v>
      </c>
      <c r="AR2767" s="48" t="s">
        <v>560</v>
      </c>
      <c r="AS2767" s="52" t="s">
        <v>418</v>
      </c>
      <c r="AT2767" s="52" t="s">
        <v>418</v>
      </c>
      <c r="AU2767" s="52" t="s">
        <v>418</v>
      </c>
      <c r="AV2767" s="52" t="s">
        <v>946</v>
      </c>
      <c r="AW2767" s="48" t="s">
        <v>946</v>
      </c>
      <c r="AX2767" s="48" t="s">
        <v>605</v>
      </c>
      <c r="AY2767" s="48" t="s">
        <v>605</v>
      </c>
      <c r="AZ2767" s="51" t="s">
        <v>605</v>
      </c>
    </row>
    <row r="2768" ht="15.75" customHeight="1">
      <c r="A2768" s="40">
        <v>2483.0</v>
      </c>
      <c r="B2768" s="28" t="s">
        <v>7003</v>
      </c>
      <c r="C2768" s="41"/>
      <c r="D2768" s="42">
        <f t="array" ref="D2768">index(systems,match($A2768,INDEX(systems,0,1),),3)</f>
        <v>-106.755</v>
      </c>
      <c r="E2768" s="42">
        <f t="array" ref="E2768">index(systems,match($A2768,INDEX(systems,0,1),),4)</f>
        <v>-52.519</v>
      </c>
      <c r="F2768" s="43" t="str">
        <f>IFERROR(__xludf.DUMMYFUNCTION("let(row, match($B2768&amp;if($C2768&lt;&gt;"""","" [""&amp;$C2768&amp;""]"",""""),index(nebulae,,2),0),join("","",iferror(round(index(nebulae,row,5)/2,3),1),iferror(round(index(nebulae,row,6)/2,3),1),0))"),"1,1,0")</f>
        <v>1,1,0</v>
      </c>
      <c r="G2768" s="44" t="s">
        <v>7004</v>
      </c>
      <c r="H2768" s="45">
        <f t="array" ref="H2768">let(systemId,match(A2768,index(systems,0,1),),refSystemId,match($H$1,index(systems,0,1),),x,index(systems,systemId,3),y,index(systems,systemId,4),refX,index(systems,refSystemId,3),refY,index(systems,refSystemId,4),round(sqrt((x-refX)^2+(y-refY)^2),3))</f>
        <v>118.974</v>
      </c>
      <c r="I2768" s="28" t="s">
        <v>604</v>
      </c>
      <c r="J2768" s="48" t="s">
        <v>602</v>
      </c>
      <c r="K2768" s="48" t="s">
        <v>602</v>
      </c>
      <c r="L2768" s="48" t="s">
        <v>602</v>
      </c>
      <c r="M2768" s="28" t="s">
        <v>602</v>
      </c>
      <c r="N2768" s="28" t="s">
        <v>602</v>
      </c>
      <c r="O2768" s="48" t="s">
        <v>602</v>
      </c>
      <c r="P2768" s="48" t="s">
        <v>602</v>
      </c>
      <c r="Q2768" s="48" t="s">
        <v>602</v>
      </c>
      <c r="R2768" s="48" t="s">
        <v>602</v>
      </c>
      <c r="S2768" s="48" t="s">
        <v>602</v>
      </c>
      <c r="T2768" s="48" t="s">
        <v>602</v>
      </c>
      <c r="U2768" s="48" t="s">
        <v>602</v>
      </c>
      <c r="V2768" s="48" t="s">
        <v>602</v>
      </c>
      <c r="W2768" s="48" t="s">
        <v>602</v>
      </c>
      <c r="X2768" s="48" t="s">
        <v>602</v>
      </c>
      <c r="Y2768" s="48" t="s">
        <v>603</v>
      </c>
      <c r="Z2768" s="48" t="s">
        <v>603</v>
      </c>
      <c r="AA2768" s="48" t="s">
        <v>603</v>
      </c>
      <c r="AB2768" s="48" t="s">
        <v>603</v>
      </c>
      <c r="AC2768" s="48" t="s">
        <v>603</v>
      </c>
      <c r="AD2768" s="48" t="s">
        <v>603</v>
      </c>
      <c r="AE2768" s="48" t="s">
        <v>603</v>
      </c>
      <c r="AF2768" s="48" t="s">
        <v>603</v>
      </c>
      <c r="AG2768" s="48" t="s">
        <v>603</v>
      </c>
      <c r="AH2768" s="48" t="s">
        <v>603</v>
      </c>
      <c r="AI2768" s="48" t="s">
        <v>603</v>
      </c>
      <c r="AJ2768" s="48" t="s">
        <v>603</v>
      </c>
      <c r="AK2768" s="48" t="s">
        <v>603</v>
      </c>
      <c r="AL2768" s="48" t="s">
        <v>603</v>
      </c>
      <c r="AM2768" s="48" t="s">
        <v>603</v>
      </c>
      <c r="AN2768" s="48" t="s">
        <v>603</v>
      </c>
      <c r="AO2768" s="48" t="s">
        <v>603</v>
      </c>
      <c r="AP2768" s="48" t="s">
        <v>603</v>
      </c>
      <c r="AQ2768" s="48" t="s">
        <v>603</v>
      </c>
      <c r="AR2768" s="48" t="s">
        <v>603</v>
      </c>
      <c r="AS2768" s="48" t="s">
        <v>604</v>
      </c>
      <c r="AT2768" s="52" t="s">
        <v>428</v>
      </c>
      <c r="AU2768" s="52" t="s">
        <v>428</v>
      </c>
      <c r="AV2768" s="52" t="s">
        <v>428</v>
      </c>
      <c r="AW2768" s="48" t="s">
        <v>418</v>
      </c>
      <c r="AX2768" s="48" t="s">
        <v>605</v>
      </c>
      <c r="AY2768" s="48" t="s">
        <v>605</v>
      </c>
      <c r="AZ2768" s="51" t="s">
        <v>429</v>
      </c>
    </row>
    <row r="2769" ht="15.75" customHeight="1">
      <c r="A2769" s="40">
        <v>2484.0</v>
      </c>
      <c r="B2769" s="28" t="s">
        <v>7005</v>
      </c>
      <c r="C2769" s="41"/>
      <c r="D2769" s="42">
        <f t="array" ref="D2769">index(systems,match($A2769,INDEX(systems,0,1),),3)</f>
        <v>122.004</v>
      </c>
      <c r="E2769" s="42">
        <f t="array" ref="E2769">index(systems,match($A2769,INDEX(systems,0,1),),4)</f>
        <v>57.341</v>
      </c>
      <c r="F2769" s="43" t="str">
        <f>IFERROR(__xludf.DUMMYFUNCTION("let(row, match($B2769&amp;if($C2769&lt;&gt;"""","" [""&amp;$C2769&amp;""]"",""""),index(nebulae,,2),0),join("","",iferror(round(index(nebulae,row,5)/2,3),1),iferror(round(index(nebulae,row,6)/2,3),1),0))"),"1,1,0")</f>
        <v>1,1,0</v>
      </c>
      <c r="G2769" s="44" t="s">
        <v>7006</v>
      </c>
      <c r="H2769" s="45">
        <f t="array" ref="H2769">let(systemId,match(A2769,index(systems,0,1),),refSystemId,match($H$1,index(systems,0,1),),x,index(systems,systemId,3),y,index(systems,systemId,4),refX,index(systems,refSystemId,3),refY,index(systems,refSystemId,4),round(sqrt((x-refX)^2+(y-refY)^2),3))</f>
        <v>134.807</v>
      </c>
      <c r="I2769" s="53"/>
      <c r="J2769" s="53"/>
      <c r="K2769" s="46" t="s">
        <v>418</v>
      </c>
      <c r="L2769" s="41"/>
      <c r="M2769" s="41"/>
      <c r="N2769" s="28" t="s">
        <v>876</v>
      </c>
      <c r="O2769" s="48" t="s">
        <v>876</v>
      </c>
      <c r="P2769" s="48" t="s">
        <v>876</v>
      </c>
      <c r="Q2769" s="48" t="s">
        <v>876</v>
      </c>
      <c r="R2769" s="48" t="s">
        <v>876</v>
      </c>
      <c r="S2769" s="48" t="s">
        <v>876</v>
      </c>
      <c r="T2769" s="48" t="s">
        <v>876</v>
      </c>
      <c r="U2769" s="48" t="s">
        <v>876</v>
      </c>
      <c r="V2769" s="48" t="s">
        <v>876</v>
      </c>
      <c r="W2769" s="48" t="s">
        <v>876</v>
      </c>
      <c r="X2769" s="48" t="s">
        <v>876</v>
      </c>
      <c r="Y2769" s="48" t="s">
        <v>876</v>
      </c>
      <c r="Z2769" s="48" t="s">
        <v>876</v>
      </c>
      <c r="AA2769" s="48" t="s">
        <v>876</v>
      </c>
      <c r="AB2769" s="48" t="s">
        <v>876</v>
      </c>
      <c r="AC2769" s="48" t="s">
        <v>876</v>
      </c>
      <c r="AD2769" s="48" t="s">
        <v>876</v>
      </c>
      <c r="AE2769" s="48" t="s">
        <v>876</v>
      </c>
      <c r="AF2769" s="48" t="s">
        <v>876</v>
      </c>
      <c r="AG2769" s="48" t="s">
        <v>876</v>
      </c>
      <c r="AH2769" s="48" t="s">
        <v>876</v>
      </c>
      <c r="AI2769" s="48" t="s">
        <v>876</v>
      </c>
      <c r="AJ2769" s="48" t="s">
        <v>876</v>
      </c>
      <c r="AK2769" s="48" t="s">
        <v>876</v>
      </c>
      <c r="AL2769" s="48" t="s">
        <v>876</v>
      </c>
      <c r="AM2769" s="48" t="s">
        <v>876</v>
      </c>
      <c r="AN2769" s="48" t="s">
        <v>876</v>
      </c>
      <c r="AO2769" s="48" t="s">
        <v>876</v>
      </c>
      <c r="AP2769" s="48" t="s">
        <v>876</v>
      </c>
      <c r="AQ2769" s="48" t="s">
        <v>876</v>
      </c>
      <c r="AR2769" s="48" t="s">
        <v>876</v>
      </c>
      <c r="AS2769" s="48" t="s">
        <v>876</v>
      </c>
      <c r="AT2769" s="48" t="s">
        <v>876</v>
      </c>
      <c r="AU2769" s="48" t="s">
        <v>876</v>
      </c>
      <c r="AV2769" s="48" t="s">
        <v>876</v>
      </c>
      <c r="AW2769" s="48" t="s">
        <v>876</v>
      </c>
      <c r="AX2769" s="48" t="s">
        <v>876</v>
      </c>
      <c r="AY2769" s="48" t="s">
        <v>876</v>
      </c>
      <c r="AZ2769" s="28" t="s">
        <v>876</v>
      </c>
    </row>
    <row r="2770" ht="15.75" customHeight="1">
      <c r="A2770" s="40">
        <v>3062.0</v>
      </c>
      <c r="B2770" s="28" t="s">
        <v>7007</v>
      </c>
      <c r="C2770" s="41"/>
      <c r="D2770" s="42">
        <f t="array" ref="D2770">index(systems,match($A2770,INDEX(systems,0,1),),3)</f>
        <v>-1550.813</v>
      </c>
      <c r="E2770" s="42">
        <f t="array" ref="E2770">index(systems,match($A2770,INDEX(systems,0,1),),4)</f>
        <v>-513.952</v>
      </c>
      <c r="F2770" s="43" t="str">
        <f>IFERROR(__xludf.DUMMYFUNCTION("let(row, match($B2770&amp;if($C2770&lt;&gt;"""","" [""&amp;$C2770&amp;""]"",""""),index(nebulae,,2),0),join("","",iferror(round(index(nebulae,row,5)/2,3),1),iferror(round(index(nebulae,row,6)/2,3),1),0))"),"1,1,0")</f>
        <v>1,1,0</v>
      </c>
      <c r="G2770" s="44" t="s">
        <v>7008</v>
      </c>
      <c r="H2770" s="45">
        <f t="array" ref="H2770">let(systemId,match(A2770,index(systems,0,1),),refSystemId,match($H$1,index(systems,0,1),),x,index(systems,systemId,3),y,index(systems,systemId,4),refX,index(systems,refSystemId,3),refY,index(systems,refSystemId,4),round(sqrt((x-refX)^2+(y-refY)^2),3))</f>
        <v>1633.759</v>
      </c>
      <c r="I2770" s="55"/>
      <c r="J2770" s="55"/>
      <c r="K2770" s="55"/>
      <c r="L2770" s="55"/>
      <c r="M2770" s="55"/>
      <c r="N2770" s="55"/>
      <c r="O2770" s="55"/>
      <c r="P2770" s="56" t="s">
        <v>408</v>
      </c>
      <c r="Q2770" s="56" t="s">
        <v>408</v>
      </c>
      <c r="R2770" s="56" t="s">
        <v>408</v>
      </c>
      <c r="S2770" s="56" t="s">
        <v>408</v>
      </c>
      <c r="T2770" s="56" t="s">
        <v>408</v>
      </c>
      <c r="U2770" s="56" t="s">
        <v>408</v>
      </c>
      <c r="V2770" s="56" t="s">
        <v>408</v>
      </c>
      <c r="W2770" s="56" t="s">
        <v>408</v>
      </c>
      <c r="X2770" s="56" t="s">
        <v>408</v>
      </c>
      <c r="Y2770" s="55"/>
      <c r="Z2770" s="41"/>
      <c r="AA2770" s="55"/>
      <c r="AB2770" s="55"/>
      <c r="AC2770" s="55"/>
      <c r="AD2770" s="55"/>
      <c r="AE2770" s="55"/>
      <c r="AF2770" s="55"/>
      <c r="AG2770" s="55"/>
      <c r="AH2770" s="55"/>
      <c r="AI2770" s="55"/>
      <c r="AJ2770" s="55"/>
      <c r="AK2770" s="55"/>
      <c r="AL2770" s="55"/>
      <c r="AM2770" s="55"/>
      <c r="AN2770" s="55"/>
      <c r="AO2770" s="55"/>
      <c r="AP2770" s="55"/>
      <c r="AQ2770" s="55"/>
      <c r="AR2770" s="55"/>
      <c r="AS2770" s="55"/>
      <c r="AT2770" s="55"/>
      <c r="AU2770" s="51" t="s">
        <v>418</v>
      </c>
      <c r="AV2770" s="55"/>
      <c r="AW2770" s="55"/>
      <c r="AX2770" s="55"/>
      <c r="AY2770" s="55"/>
      <c r="AZ2770" s="55"/>
    </row>
    <row r="2771" ht="15.75" customHeight="1">
      <c r="A2771" s="40">
        <v>2485.0</v>
      </c>
      <c r="B2771" s="28" t="s">
        <v>7009</v>
      </c>
      <c r="C2771" s="41"/>
      <c r="D2771" s="42">
        <f t="array" ref="D2771">index(systems,match($A2771,INDEX(systems,0,1),),3)</f>
        <v>488.941</v>
      </c>
      <c r="E2771" s="42">
        <f t="array" ref="E2771">index(systems,match($A2771,INDEX(systems,0,1),),4)</f>
        <v>0.494</v>
      </c>
      <c r="F2771" s="43" t="str">
        <f>IFERROR(__xludf.DUMMYFUNCTION("let(row, match($B2771&amp;if($C2771&lt;&gt;"""","" [""&amp;$C2771&amp;""]"",""""),index(nebulae,,2),0),join("","",iferror(round(index(nebulae,row,5)/2,3),1),iferror(round(index(nebulae,row,6)/2,3),1),0))"),"1,1,0")</f>
        <v>1,1,0</v>
      </c>
      <c r="G2771" s="44" t="s">
        <v>7010</v>
      </c>
      <c r="H2771" s="45">
        <f t="array" ref="H2771">let(systemId,match(A2771,index(systems,0,1),),refSystemId,match($H$1,index(systems,0,1),),x,index(systems,systemId,3),y,index(systems,systemId,4),refX,index(systems,refSystemId,3),refY,index(systems,refSystemId,4),round(sqrt((x-refX)^2+(y-refY)^2),3))</f>
        <v>488.941</v>
      </c>
      <c r="I2771" s="46" t="s">
        <v>408</v>
      </c>
      <c r="J2771" s="46" t="s">
        <v>408</v>
      </c>
      <c r="K2771" s="46" t="s">
        <v>408</v>
      </c>
      <c r="L2771" s="46" t="s">
        <v>408</v>
      </c>
      <c r="M2771" s="46" t="s">
        <v>408</v>
      </c>
      <c r="N2771" s="28" t="s">
        <v>408</v>
      </c>
      <c r="O2771" s="41"/>
      <c r="P2771" s="48" t="s">
        <v>620</v>
      </c>
      <c r="Q2771" s="48" t="s">
        <v>620</v>
      </c>
      <c r="R2771" s="48" t="s">
        <v>620</v>
      </c>
      <c r="S2771" s="48" t="s">
        <v>620</v>
      </c>
      <c r="T2771" s="48" t="s">
        <v>620</v>
      </c>
      <c r="U2771" s="48" t="s">
        <v>920</v>
      </c>
      <c r="V2771" s="48" t="s">
        <v>1581</v>
      </c>
      <c r="W2771" s="48" t="s">
        <v>1581</v>
      </c>
      <c r="X2771" s="48" t="s">
        <v>1581</v>
      </c>
      <c r="Y2771" s="48" t="s">
        <v>422</v>
      </c>
      <c r="Z2771" s="48" t="s">
        <v>422</v>
      </c>
      <c r="AA2771" s="48" t="s">
        <v>422</v>
      </c>
      <c r="AB2771" s="48" t="s">
        <v>422</v>
      </c>
      <c r="AC2771" s="48" t="s">
        <v>422</v>
      </c>
      <c r="AD2771" s="48" t="s">
        <v>422</v>
      </c>
      <c r="AE2771" s="48" t="s">
        <v>422</v>
      </c>
      <c r="AF2771" s="48" t="s">
        <v>422</v>
      </c>
      <c r="AG2771" s="48" t="s">
        <v>422</v>
      </c>
      <c r="AH2771" s="48" t="s">
        <v>422</v>
      </c>
      <c r="AI2771" s="48" t="s">
        <v>422</v>
      </c>
      <c r="AJ2771" s="48" t="s">
        <v>422</v>
      </c>
      <c r="AK2771" s="48" t="s">
        <v>422</v>
      </c>
      <c r="AL2771" s="48" t="s">
        <v>422</v>
      </c>
      <c r="AM2771" s="48" t="s">
        <v>422</v>
      </c>
      <c r="AN2771" s="48" t="s">
        <v>422</v>
      </c>
      <c r="AO2771" s="48" t="s">
        <v>422</v>
      </c>
      <c r="AP2771" s="48" t="s">
        <v>422</v>
      </c>
      <c r="AQ2771" s="48" t="s">
        <v>422</v>
      </c>
      <c r="AR2771" s="48" t="s">
        <v>422</v>
      </c>
      <c r="AS2771" s="48" t="s">
        <v>422</v>
      </c>
      <c r="AT2771" s="48" t="s">
        <v>422</v>
      </c>
      <c r="AU2771" s="48" t="s">
        <v>422</v>
      </c>
      <c r="AV2771" s="48" t="s">
        <v>422</v>
      </c>
      <c r="AW2771" s="48" t="s">
        <v>422</v>
      </c>
      <c r="AX2771" s="48" t="s">
        <v>422</v>
      </c>
      <c r="AY2771" s="48" t="s">
        <v>422</v>
      </c>
      <c r="AZ2771" s="28" t="s">
        <v>422</v>
      </c>
    </row>
    <row r="2772" ht="15.75" customHeight="1">
      <c r="A2772" s="40">
        <v>2486.0</v>
      </c>
      <c r="B2772" s="28" t="s">
        <v>7011</v>
      </c>
      <c r="C2772" s="41"/>
      <c r="D2772" s="42">
        <f t="array" ref="D2772">index(systems,match($A2772,INDEX(systems,0,1),),3)</f>
        <v>101.311</v>
      </c>
      <c r="E2772" s="42">
        <f t="array" ref="E2772">index(systems,match($A2772,INDEX(systems,0,1),),4)</f>
        <v>-252.886</v>
      </c>
      <c r="F2772" s="43" t="str">
        <f>IFERROR(__xludf.DUMMYFUNCTION("let(row, match($B2772&amp;if($C2772&lt;&gt;"""","" [""&amp;$C2772&amp;""]"",""""),index(nebulae,,2),0),join("","",iferror(round(index(nebulae,row,5)/2,3),1),iferror(round(index(nebulae,row,6)/2,3),1),0))"),"1,1,0")</f>
        <v>1,1,0</v>
      </c>
      <c r="G2772" s="44" t="s">
        <v>7012</v>
      </c>
      <c r="H2772" s="45">
        <f t="array" ref="H2772">let(systemId,match(A2772,index(systems,0,1),),refSystemId,match($H$1,index(systems,0,1),),x,index(systems,systemId,3),y,index(systems,systemId,4),refX,index(systems,refSystemId,3),refY,index(systems,refSystemId,4),round(sqrt((x-refX)^2+(y-refY)^2),3))</f>
        <v>272.425</v>
      </c>
      <c r="I2772" s="46" t="s">
        <v>408</v>
      </c>
      <c r="J2772" s="46" t="s">
        <v>408</v>
      </c>
      <c r="K2772" s="46" t="s">
        <v>408</v>
      </c>
      <c r="L2772" s="46" t="s">
        <v>408</v>
      </c>
      <c r="M2772" s="46" t="s">
        <v>408</v>
      </c>
      <c r="N2772" s="28" t="s">
        <v>408</v>
      </c>
      <c r="O2772" s="41"/>
      <c r="P2772" s="48" t="s">
        <v>986</v>
      </c>
      <c r="Q2772" s="48" t="s">
        <v>986</v>
      </c>
      <c r="R2772" s="48" t="s">
        <v>986</v>
      </c>
      <c r="S2772" s="48" t="s">
        <v>986</v>
      </c>
      <c r="T2772" s="48" t="s">
        <v>986</v>
      </c>
      <c r="U2772" s="48" t="s">
        <v>986</v>
      </c>
      <c r="V2772" s="48" t="s">
        <v>986</v>
      </c>
      <c r="W2772" s="48" t="s">
        <v>986</v>
      </c>
      <c r="X2772" s="48" t="s">
        <v>986</v>
      </c>
      <c r="Y2772" s="48" t="s">
        <v>614</v>
      </c>
      <c r="Z2772" s="48" t="s">
        <v>987</v>
      </c>
      <c r="AA2772" s="48" t="s">
        <v>987</v>
      </c>
      <c r="AB2772" s="48" t="s">
        <v>987</v>
      </c>
      <c r="AC2772" s="48" t="s">
        <v>987</v>
      </c>
      <c r="AD2772" s="48" t="s">
        <v>987</v>
      </c>
      <c r="AE2772" s="48" t="s">
        <v>987</v>
      </c>
      <c r="AF2772" s="48" t="s">
        <v>987</v>
      </c>
      <c r="AG2772" s="48" t="s">
        <v>987</v>
      </c>
      <c r="AH2772" s="48" t="s">
        <v>987</v>
      </c>
      <c r="AI2772" s="48" t="s">
        <v>987</v>
      </c>
      <c r="AJ2772" s="48" t="s">
        <v>987</v>
      </c>
      <c r="AK2772" s="48" t="s">
        <v>987</v>
      </c>
      <c r="AL2772" s="48" t="s">
        <v>987</v>
      </c>
      <c r="AM2772" s="48" t="s">
        <v>987</v>
      </c>
      <c r="AN2772" s="48" t="s">
        <v>614</v>
      </c>
      <c r="AO2772" s="48" t="s">
        <v>614</v>
      </c>
      <c r="AP2772" s="48" t="s">
        <v>614</v>
      </c>
      <c r="AQ2772" s="48" t="s">
        <v>614</v>
      </c>
      <c r="AR2772" s="48" t="s">
        <v>614</v>
      </c>
      <c r="AS2772" s="48" t="s">
        <v>614</v>
      </c>
      <c r="AT2772" s="48" t="s">
        <v>614</v>
      </c>
      <c r="AU2772" s="48" t="s">
        <v>614</v>
      </c>
      <c r="AV2772" s="48" t="s">
        <v>614</v>
      </c>
      <c r="AW2772" s="48" t="s">
        <v>614</v>
      </c>
      <c r="AX2772" s="48" t="s">
        <v>614</v>
      </c>
      <c r="AY2772" s="48" t="s">
        <v>614</v>
      </c>
      <c r="AZ2772" s="28" t="s">
        <v>614</v>
      </c>
    </row>
    <row r="2773" ht="15.75" customHeight="1">
      <c r="A2773" s="40">
        <v>2487.0</v>
      </c>
      <c r="B2773" s="28" t="s">
        <v>7013</v>
      </c>
      <c r="C2773" s="41"/>
      <c r="D2773" s="42">
        <f t="array" ref="D2773">index(systems,match($A2773,INDEX(systems,0,1),),3)</f>
        <v>651.509</v>
      </c>
      <c r="E2773" s="42">
        <f t="array" ref="E2773">index(systems,match($A2773,INDEX(systems,0,1),),4)</f>
        <v>229.542</v>
      </c>
      <c r="F2773" s="43" t="str">
        <f>IFERROR(__xludf.DUMMYFUNCTION("let(row, match($B2773&amp;if($C2773&lt;&gt;"""","" [""&amp;$C2773&amp;""]"",""""),index(nebulae,,2),0),join("","",iferror(round(index(nebulae,row,5)/2,3),1),iferror(round(index(nebulae,row,6)/2,3),1),0))"),"1,1,0")</f>
        <v>1,1,0</v>
      </c>
      <c r="G2773" s="44" t="s">
        <v>7014</v>
      </c>
      <c r="H2773" s="45">
        <f t="array" ref="H2773">let(systemId,match(A2773,index(systems,0,1),),refSystemId,match($H$1,index(systems,0,1),),x,index(systems,systemId,3),y,index(systems,systemId,4),refX,index(systems,refSystemId,3),refY,index(systems,refSystemId,4),round(sqrt((x-refX)^2+(y-refY)^2),3))</f>
        <v>690.763</v>
      </c>
      <c r="I2773" s="41"/>
      <c r="J2773" s="41"/>
      <c r="K2773" s="41"/>
      <c r="L2773" s="41"/>
      <c r="M2773" s="41"/>
      <c r="N2773" s="41"/>
      <c r="O2773" s="41"/>
      <c r="P2773" s="48" t="s">
        <v>421</v>
      </c>
      <c r="Q2773" s="48" t="s">
        <v>421</v>
      </c>
      <c r="R2773" s="48" t="s">
        <v>421</v>
      </c>
      <c r="S2773" s="48" t="s">
        <v>421</v>
      </c>
      <c r="T2773" s="48" t="s">
        <v>421</v>
      </c>
      <c r="U2773" s="48" t="s">
        <v>421</v>
      </c>
      <c r="V2773" s="48" t="s">
        <v>421</v>
      </c>
      <c r="W2773" s="48" t="s">
        <v>421</v>
      </c>
      <c r="X2773" s="48" t="s">
        <v>422</v>
      </c>
      <c r="Y2773" s="48" t="s">
        <v>422</v>
      </c>
      <c r="Z2773" s="48" t="s">
        <v>422</v>
      </c>
      <c r="AA2773" s="48" t="s">
        <v>422</v>
      </c>
      <c r="AB2773" s="48" t="s">
        <v>422</v>
      </c>
      <c r="AC2773" s="48" t="s">
        <v>422</v>
      </c>
      <c r="AD2773" s="48" t="s">
        <v>422</v>
      </c>
      <c r="AE2773" s="48" t="s">
        <v>422</v>
      </c>
      <c r="AF2773" s="48" t="s">
        <v>422</v>
      </c>
      <c r="AG2773" s="48" t="s">
        <v>422</v>
      </c>
      <c r="AH2773" s="48" t="s">
        <v>422</v>
      </c>
      <c r="AI2773" s="48" t="s">
        <v>422</v>
      </c>
      <c r="AJ2773" s="48" t="s">
        <v>422</v>
      </c>
      <c r="AK2773" s="48" t="s">
        <v>422</v>
      </c>
      <c r="AL2773" s="48" t="s">
        <v>422</v>
      </c>
      <c r="AM2773" s="48" t="s">
        <v>422</v>
      </c>
      <c r="AN2773" s="48" t="s">
        <v>422</v>
      </c>
      <c r="AO2773" s="48" t="s">
        <v>422</v>
      </c>
      <c r="AP2773" s="48" t="s">
        <v>422</v>
      </c>
      <c r="AQ2773" s="48" t="s">
        <v>422</v>
      </c>
      <c r="AR2773" s="48" t="s">
        <v>422</v>
      </c>
      <c r="AS2773" s="48" t="s">
        <v>422</v>
      </c>
      <c r="AT2773" s="48" t="s">
        <v>422</v>
      </c>
      <c r="AU2773" s="48" t="s">
        <v>422</v>
      </c>
      <c r="AV2773" s="48" t="s">
        <v>422</v>
      </c>
      <c r="AW2773" s="48" t="s">
        <v>422</v>
      </c>
      <c r="AX2773" s="48" t="s">
        <v>422</v>
      </c>
      <c r="AY2773" s="48" t="s">
        <v>422</v>
      </c>
      <c r="AZ2773" s="50" t="s">
        <v>423</v>
      </c>
    </row>
    <row r="2774" ht="15.75" customHeight="1">
      <c r="A2774" s="40">
        <v>2488.0</v>
      </c>
      <c r="B2774" s="28" t="s">
        <v>7015</v>
      </c>
      <c r="C2774" s="41"/>
      <c r="D2774" s="42">
        <f t="array" ref="D2774">index(systems,match($A2774,INDEX(systems,0,1),),3)</f>
        <v>-260.579</v>
      </c>
      <c r="E2774" s="42">
        <f t="array" ref="E2774">index(systems,match($A2774,INDEX(systems,0,1),),4)</f>
        <v>-212.549</v>
      </c>
      <c r="F2774" s="43" t="str">
        <f>IFERROR(__xludf.DUMMYFUNCTION("let(row, match($B2774&amp;if($C2774&lt;&gt;"""","" [""&amp;$C2774&amp;""]"",""""),index(nebulae,,2),0),join("","",iferror(round(index(nebulae,row,5)/2,3),1),iferror(round(index(nebulae,row,6)/2,3),1),0))"),"1,1,0")</f>
        <v>1,1,0</v>
      </c>
      <c r="G2774" s="44" t="s">
        <v>7016</v>
      </c>
      <c r="H2774" s="45">
        <f t="array" ref="H2774">let(systemId,match(A2774,index(systems,0,1),),refSystemId,match($H$1,index(systems,0,1),),x,index(systems,systemId,3),y,index(systems,systemId,4),refX,index(systems,refSystemId,3),refY,index(systems,refSystemId,4),round(sqrt((x-refX)^2+(y-refY)^2),3))</f>
        <v>336.271</v>
      </c>
      <c r="I2774" s="28" t="s">
        <v>408</v>
      </c>
      <c r="J2774" s="41"/>
      <c r="K2774" s="41"/>
      <c r="L2774" s="41"/>
      <c r="M2774" s="41"/>
      <c r="N2774" s="28" t="s">
        <v>558</v>
      </c>
      <c r="O2774" s="48" t="s">
        <v>558</v>
      </c>
      <c r="P2774" s="48" t="s">
        <v>560</v>
      </c>
      <c r="Q2774" s="48" t="s">
        <v>560</v>
      </c>
      <c r="R2774" s="48" t="s">
        <v>560</v>
      </c>
      <c r="S2774" s="48" t="s">
        <v>560</v>
      </c>
      <c r="T2774" s="48" t="s">
        <v>560</v>
      </c>
      <c r="U2774" s="48" t="s">
        <v>560</v>
      </c>
      <c r="V2774" s="48" t="s">
        <v>560</v>
      </c>
      <c r="W2774" s="48" t="s">
        <v>560</v>
      </c>
      <c r="X2774" s="48" t="s">
        <v>560</v>
      </c>
      <c r="Y2774" s="48" t="s">
        <v>560</v>
      </c>
      <c r="Z2774" s="48" t="s">
        <v>560</v>
      </c>
      <c r="AA2774" s="48" t="s">
        <v>560</v>
      </c>
      <c r="AB2774" s="48" t="s">
        <v>560</v>
      </c>
      <c r="AC2774" s="48" t="s">
        <v>560</v>
      </c>
      <c r="AD2774" s="48" t="s">
        <v>560</v>
      </c>
      <c r="AE2774" s="48" t="s">
        <v>560</v>
      </c>
      <c r="AF2774" s="48" t="s">
        <v>560</v>
      </c>
      <c r="AG2774" s="48" t="s">
        <v>560</v>
      </c>
      <c r="AH2774" s="48" t="s">
        <v>560</v>
      </c>
      <c r="AI2774" s="48" t="s">
        <v>560</v>
      </c>
      <c r="AJ2774" s="48" t="s">
        <v>560</v>
      </c>
      <c r="AK2774" s="48" t="s">
        <v>560</v>
      </c>
      <c r="AL2774" s="48" t="s">
        <v>560</v>
      </c>
      <c r="AM2774" s="48" t="s">
        <v>560</v>
      </c>
      <c r="AN2774" s="48" t="s">
        <v>560</v>
      </c>
      <c r="AO2774" s="48" t="s">
        <v>560</v>
      </c>
      <c r="AP2774" s="48" t="s">
        <v>560</v>
      </c>
      <c r="AQ2774" s="48" t="s">
        <v>560</v>
      </c>
      <c r="AR2774" s="48" t="s">
        <v>560</v>
      </c>
      <c r="AS2774" s="48" t="s">
        <v>418</v>
      </c>
      <c r="AT2774" s="48" t="s">
        <v>418</v>
      </c>
      <c r="AU2774" s="48" t="s">
        <v>418</v>
      </c>
      <c r="AV2774" s="48" t="s">
        <v>418</v>
      </c>
      <c r="AW2774" s="48" t="s">
        <v>418</v>
      </c>
      <c r="AX2774" s="48" t="s">
        <v>418</v>
      </c>
      <c r="AY2774" s="48" t="s">
        <v>418</v>
      </c>
      <c r="AZ2774" s="51" t="s">
        <v>560</v>
      </c>
    </row>
    <row r="2775" ht="15.75" customHeight="1">
      <c r="A2775" s="40">
        <v>2489.0</v>
      </c>
      <c r="B2775" s="28" t="s">
        <v>7017</v>
      </c>
      <c r="C2775" s="41"/>
      <c r="D2775" s="42">
        <f t="array" ref="D2775">index(systems,match($A2775,INDEX(systems,0,1),),3)</f>
        <v>-293.693</v>
      </c>
      <c r="E2775" s="42">
        <f t="array" ref="E2775">index(systems,match($A2775,INDEX(systems,0,1),),4)</f>
        <v>186.333</v>
      </c>
      <c r="F2775" s="43" t="str">
        <f>IFERROR(__xludf.DUMMYFUNCTION("let(row, match($B2775&amp;if($C2775&lt;&gt;"""","" [""&amp;$C2775&amp;""]"",""""),index(nebulae,,2),0),join("","",iferror(round(index(nebulae,row,5)/2,3),1),iferror(round(index(nebulae,row,6)/2,3),1),0))"),"1,1,0")</f>
        <v>1,1,0</v>
      </c>
      <c r="G2775" s="44" t="s">
        <v>7018</v>
      </c>
      <c r="H2775" s="45">
        <f t="array" ref="H2775">let(systemId,match(A2775,index(systems,0,1),),refSystemId,match($H$1,index(systems,0,1),),x,index(systems,systemId,3),y,index(systems,systemId,4),refX,index(systems,refSystemId,3),refY,index(systems,refSystemId,4),round(sqrt((x-refX)^2+(y-refY)^2),3))</f>
        <v>347.815</v>
      </c>
      <c r="I2775" s="28" t="s">
        <v>408</v>
      </c>
      <c r="J2775" s="28" t="s">
        <v>408</v>
      </c>
      <c r="K2775" s="28" t="s">
        <v>408</v>
      </c>
      <c r="L2775" s="28" t="s">
        <v>408</v>
      </c>
      <c r="M2775" s="48" t="s">
        <v>408</v>
      </c>
      <c r="N2775" s="28" t="s">
        <v>408</v>
      </c>
      <c r="O2775" s="41"/>
      <c r="P2775" s="48" t="s">
        <v>449</v>
      </c>
      <c r="Q2775" s="48" t="s">
        <v>449</v>
      </c>
      <c r="R2775" s="48" t="s">
        <v>449</v>
      </c>
      <c r="S2775" s="48" t="s">
        <v>449</v>
      </c>
      <c r="T2775" s="48" t="s">
        <v>449</v>
      </c>
      <c r="U2775" s="48" t="s">
        <v>449</v>
      </c>
      <c r="V2775" s="48" t="s">
        <v>449</v>
      </c>
      <c r="W2775" s="48" t="s">
        <v>449</v>
      </c>
      <c r="X2775" s="48" t="s">
        <v>449</v>
      </c>
      <c r="Y2775" s="48" t="s">
        <v>449</v>
      </c>
      <c r="Z2775" s="48" t="s">
        <v>449</v>
      </c>
      <c r="AA2775" s="48" t="s">
        <v>450</v>
      </c>
      <c r="AB2775" s="48" t="s">
        <v>450</v>
      </c>
      <c r="AC2775" s="48" t="s">
        <v>450</v>
      </c>
      <c r="AD2775" s="48" t="s">
        <v>450</v>
      </c>
      <c r="AE2775" s="48" t="s">
        <v>450</v>
      </c>
      <c r="AF2775" s="48" t="s">
        <v>450</v>
      </c>
      <c r="AG2775" s="48" t="s">
        <v>450</v>
      </c>
      <c r="AH2775" s="48" t="s">
        <v>451</v>
      </c>
      <c r="AI2775" s="48" t="s">
        <v>452</v>
      </c>
      <c r="AJ2775" s="48" t="s">
        <v>452</v>
      </c>
      <c r="AK2775" s="48" t="s">
        <v>452</v>
      </c>
      <c r="AL2775" s="48" t="s">
        <v>452</v>
      </c>
      <c r="AM2775" s="48" t="s">
        <v>452</v>
      </c>
      <c r="AN2775" s="48" t="s">
        <v>452</v>
      </c>
      <c r="AO2775" s="48" t="s">
        <v>452</v>
      </c>
      <c r="AP2775" s="48" t="s">
        <v>452</v>
      </c>
      <c r="AQ2775" s="48" t="s">
        <v>452</v>
      </c>
      <c r="AR2775" s="48" t="s">
        <v>452</v>
      </c>
      <c r="AS2775" s="48" t="s">
        <v>453</v>
      </c>
      <c r="AT2775" s="48" t="s">
        <v>454</v>
      </c>
      <c r="AU2775" s="48" t="s">
        <v>454</v>
      </c>
      <c r="AV2775" s="52" t="s">
        <v>454</v>
      </c>
      <c r="AW2775" s="52" t="s">
        <v>454</v>
      </c>
      <c r="AX2775" s="52" t="s">
        <v>454</v>
      </c>
      <c r="AY2775" s="52" t="s">
        <v>454</v>
      </c>
      <c r="AZ2775" s="49" t="s">
        <v>455</v>
      </c>
    </row>
    <row r="2776" ht="15.75" customHeight="1">
      <c r="A2776" s="40">
        <v>2490.0</v>
      </c>
      <c r="B2776" s="28" t="s">
        <v>7019</v>
      </c>
      <c r="C2776" s="41"/>
      <c r="D2776" s="42">
        <f t="array" ref="D2776">index(systems,match($A2776,INDEX(systems,0,1),),3)</f>
        <v>-59.948</v>
      </c>
      <c r="E2776" s="42">
        <f t="array" ref="E2776">index(systems,match($A2776,INDEX(systems,0,1),),4)</f>
        <v>505.527</v>
      </c>
      <c r="F2776" s="43" t="str">
        <f>IFERROR(__xludf.DUMMYFUNCTION("let(row, match($B2776&amp;if($C2776&lt;&gt;"""","" [""&amp;$C2776&amp;""]"",""""),index(nebulae,,2),0),join("","",iferror(round(index(nebulae,row,5)/2,3),1),iferror(round(index(nebulae,row,6)/2,3),1),0))"),"1,1,0")</f>
        <v>1,1,0</v>
      </c>
      <c r="G2776" s="44" t="s">
        <v>7020</v>
      </c>
      <c r="H2776" s="45">
        <f t="array" ref="H2776">let(systemId,match(A2776,index(systems,0,1),),refSystemId,match($H$1,index(systems,0,1),),x,index(systems,systemId,3),y,index(systems,systemId,4),refX,index(systems,refSystemId,3),refY,index(systems,refSystemId,4),round(sqrt((x-refX)^2+(y-refY)^2),3))</f>
        <v>509.069</v>
      </c>
      <c r="I2776" s="41"/>
      <c r="J2776" s="41"/>
      <c r="K2776" s="41"/>
      <c r="L2776" s="41"/>
      <c r="M2776" s="41"/>
      <c r="N2776" s="28" t="s">
        <v>497</v>
      </c>
      <c r="O2776" s="48" t="s">
        <v>497</v>
      </c>
      <c r="P2776" s="48" t="s">
        <v>497</v>
      </c>
      <c r="Q2776" s="48" t="s">
        <v>497</v>
      </c>
      <c r="R2776" s="48" t="s">
        <v>497</v>
      </c>
      <c r="S2776" s="48" t="s">
        <v>418</v>
      </c>
      <c r="T2776" s="48" t="s">
        <v>418</v>
      </c>
      <c r="U2776" s="48" t="s">
        <v>418</v>
      </c>
      <c r="V2776" s="48" t="s">
        <v>418</v>
      </c>
      <c r="W2776" s="48" t="s">
        <v>418</v>
      </c>
      <c r="X2776" s="48" t="s">
        <v>422</v>
      </c>
      <c r="Y2776" s="48" t="s">
        <v>422</v>
      </c>
      <c r="Z2776" s="48" t="s">
        <v>422</v>
      </c>
      <c r="AA2776" s="48" t="s">
        <v>422</v>
      </c>
      <c r="AB2776" s="48" t="s">
        <v>422</v>
      </c>
      <c r="AC2776" s="48" t="s">
        <v>422</v>
      </c>
      <c r="AD2776" s="48" t="s">
        <v>422</v>
      </c>
      <c r="AE2776" s="48" t="s">
        <v>422</v>
      </c>
      <c r="AF2776" s="48" t="s">
        <v>422</v>
      </c>
      <c r="AG2776" s="48" t="s">
        <v>422</v>
      </c>
      <c r="AH2776" s="48" t="s">
        <v>422</v>
      </c>
      <c r="AI2776" s="48" t="s">
        <v>422</v>
      </c>
      <c r="AJ2776" s="48" t="s">
        <v>422</v>
      </c>
      <c r="AK2776" s="48" t="s">
        <v>422</v>
      </c>
      <c r="AL2776" s="48" t="s">
        <v>422</v>
      </c>
      <c r="AM2776" s="48" t="s">
        <v>422</v>
      </c>
      <c r="AN2776" s="48" t="s">
        <v>422</v>
      </c>
      <c r="AO2776" s="48" t="s">
        <v>422</v>
      </c>
      <c r="AP2776" s="48" t="s">
        <v>422</v>
      </c>
      <c r="AQ2776" s="48" t="s">
        <v>422</v>
      </c>
      <c r="AR2776" s="48" t="s">
        <v>422</v>
      </c>
      <c r="AS2776" s="48" t="s">
        <v>422</v>
      </c>
      <c r="AT2776" s="48" t="s">
        <v>422</v>
      </c>
      <c r="AU2776" s="48" t="s">
        <v>422</v>
      </c>
      <c r="AV2776" s="48" t="s">
        <v>422</v>
      </c>
      <c r="AW2776" s="48" t="s">
        <v>422</v>
      </c>
      <c r="AX2776" s="48" t="s">
        <v>422</v>
      </c>
      <c r="AY2776" s="48" t="s">
        <v>422</v>
      </c>
      <c r="AZ2776" s="28" t="s">
        <v>422</v>
      </c>
    </row>
    <row r="2777" ht="15.75" customHeight="1">
      <c r="A2777" s="40">
        <v>2491.0</v>
      </c>
      <c r="B2777" s="28" t="s">
        <v>7021</v>
      </c>
      <c r="C2777" s="41"/>
      <c r="D2777" s="42">
        <f t="array" ref="D2777">index(systems,match($A2777,INDEX(systems,0,1),),3)</f>
        <v>126.138</v>
      </c>
      <c r="E2777" s="42">
        <f t="array" ref="E2777">index(systems,match($A2777,INDEX(systems,0,1),),4)</f>
        <v>251.468</v>
      </c>
      <c r="F2777" s="43" t="str">
        <f>IFERROR(__xludf.DUMMYFUNCTION("let(row, match($B2777&amp;if($C2777&lt;&gt;"""","" [""&amp;$C2777&amp;""]"",""""),index(nebulae,,2),0),join("","",iferror(round(index(nebulae,row,5)/2,3),1),iferror(round(index(nebulae,row,6)/2,3),1),0))"),"1,1,0")</f>
        <v>1,1,0</v>
      </c>
      <c r="G2777" s="44" t="s">
        <v>7022</v>
      </c>
      <c r="H2777" s="45">
        <f t="array" ref="H2777">let(systemId,match(A2777,index(systems,0,1),),refSystemId,match($H$1,index(systems,0,1),),x,index(systems,systemId,3),y,index(systems,systemId,4),refX,index(systems,refSystemId,3),refY,index(systems,refSystemId,4),round(sqrt((x-refX)^2+(y-refY)^2),3))</f>
        <v>281.331</v>
      </c>
      <c r="I2777" s="55"/>
      <c r="J2777" s="55"/>
      <c r="K2777" s="51" t="s">
        <v>418</v>
      </c>
      <c r="L2777" s="55"/>
      <c r="M2777" s="55"/>
      <c r="N2777" s="51" t="s">
        <v>1257</v>
      </c>
      <c r="O2777" s="56" t="s">
        <v>1257</v>
      </c>
      <c r="P2777" s="48" t="s">
        <v>1257</v>
      </c>
      <c r="Q2777" s="48" t="s">
        <v>1257</v>
      </c>
      <c r="R2777" s="48" t="s">
        <v>1257</v>
      </c>
      <c r="S2777" s="48" t="s">
        <v>1257</v>
      </c>
      <c r="T2777" s="48" t="s">
        <v>1257</v>
      </c>
      <c r="U2777" s="48" t="s">
        <v>1257</v>
      </c>
      <c r="V2777" s="48" t="s">
        <v>1257</v>
      </c>
      <c r="W2777" s="48" t="s">
        <v>1257</v>
      </c>
      <c r="X2777" s="48" t="s">
        <v>1257</v>
      </c>
      <c r="Y2777" s="48" t="s">
        <v>1257</v>
      </c>
      <c r="Z2777" s="48" t="s">
        <v>1257</v>
      </c>
      <c r="AA2777" s="48" t="s">
        <v>1257</v>
      </c>
      <c r="AB2777" s="48" t="s">
        <v>1257</v>
      </c>
      <c r="AC2777" s="48" t="s">
        <v>1257</v>
      </c>
      <c r="AD2777" s="48" t="s">
        <v>1257</v>
      </c>
      <c r="AE2777" s="48" t="s">
        <v>1257</v>
      </c>
      <c r="AF2777" s="48" t="s">
        <v>1257</v>
      </c>
      <c r="AG2777" s="48" t="s">
        <v>730</v>
      </c>
      <c r="AH2777" s="48" t="s">
        <v>730</v>
      </c>
      <c r="AI2777" s="48" t="s">
        <v>730</v>
      </c>
      <c r="AJ2777" s="48" t="s">
        <v>1257</v>
      </c>
      <c r="AK2777" s="48" t="s">
        <v>1257</v>
      </c>
      <c r="AL2777" s="48" t="s">
        <v>1257</v>
      </c>
      <c r="AM2777" s="48" t="s">
        <v>1257</v>
      </c>
      <c r="AN2777" s="48" t="s">
        <v>1258</v>
      </c>
      <c r="AO2777" s="48" t="s">
        <v>1258</v>
      </c>
      <c r="AP2777" s="48" t="s">
        <v>1258</v>
      </c>
      <c r="AQ2777" s="48" t="s">
        <v>1258</v>
      </c>
      <c r="AR2777" s="48" t="s">
        <v>1258</v>
      </c>
      <c r="AS2777" s="48" t="s">
        <v>1258</v>
      </c>
      <c r="AT2777" s="48" t="s">
        <v>1258</v>
      </c>
      <c r="AU2777" s="48" t="s">
        <v>1258</v>
      </c>
      <c r="AV2777" s="48" t="s">
        <v>1258</v>
      </c>
      <c r="AW2777" s="48" t="s">
        <v>1258</v>
      </c>
      <c r="AX2777" s="48" t="s">
        <v>1258</v>
      </c>
      <c r="AY2777" s="48" t="s">
        <v>1258</v>
      </c>
      <c r="AZ2777" s="28" t="s">
        <v>1258</v>
      </c>
    </row>
    <row r="2778" ht="15.75" customHeight="1">
      <c r="A2778" s="40">
        <v>2492.0</v>
      </c>
      <c r="B2778" s="28" t="s">
        <v>7023</v>
      </c>
      <c r="C2778" s="41"/>
      <c r="D2778" s="42">
        <f t="array" ref="D2778">index(systems,match($A2778,INDEX(systems,0,1),),3)</f>
        <v>317.42</v>
      </c>
      <c r="E2778" s="42">
        <f t="array" ref="E2778">index(systems,match($A2778,INDEX(systems,0,1),),4)</f>
        <v>-0.046</v>
      </c>
      <c r="F2778" s="43" t="str">
        <f>IFERROR(__xludf.DUMMYFUNCTION("let(row, match($B2778&amp;if($C2778&lt;&gt;"""","" [""&amp;$C2778&amp;""]"",""""),index(nebulae,,2),0),join("","",iferror(round(index(nebulae,row,5)/2,3),1),iferror(round(index(nebulae,row,6)/2,3),1),0))"),"1,1,0")</f>
        <v>1,1,0</v>
      </c>
      <c r="G2778" s="44" t="s">
        <v>7024</v>
      </c>
      <c r="H2778" s="45">
        <f t="array" ref="H2778">let(systemId,match(A2778,index(systems,0,1),),refSystemId,match($H$1,index(systems,0,1),),x,index(systems,systemId,3),y,index(systems,systemId,4),refX,index(systems,refSystemId,3),refY,index(systems,refSystemId,4),round(sqrt((x-refX)^2+(y-refY)^2),3))</f>
        <v>317.42</v>
      </c>
      <c r="I2778" s="53"/>
      <c r="J2778" s="46" t="s">
        <v>418</v>
      </c>
      <c r="K2778" s="53"/>
      <c r="L2778" s="53"/>
      <c r="M2778" s="53"/>
      <c r="N2778" s="28" t="s">
        <v>2050</v>
      </c>
      <c r="O2778" s="48" t="s">
        <v>2050</v>
      </c>
      <c r="P2778" s="48" t="s">
        <v>2050</v>
      </c>
      <c r="Q2778" s="48" t="s">
        <v>2050</v>
      </c>
      <c r="R2778" s="48" t="s">
        <v>2050</v>
      </c>
      <c r="S2778" s="48" t="s">
        <v>2050</v>
      </c>
      <c r="T2778" s="48" t="s">
        <v>2050</v>
      </c>
      <c r="U2778" s="52" t="s">
        <v>855</v>
      </c>
      <c r="V2778" s="52" t="s">
        <v>855</v>
      </c>
      <c r="W2778" s="48" t="s">
        <v>855</v>
      </c>
      <c r="X2778" s="48" t="s">
        <v>856</v>
      </c>
      <c r="Y2778" s="48" t="s">
        <v>857</v>
      </c>
      <c r="Z2778" s="48" t="s">
        <v>857</v>
      </c>
      <c r="AA2778" s="48" t="s">
        <v>858</v>
      </c>
      <c r="AB2778" s="48" t="s">
        <v>858</v>
      </c>
      <c r="AC2778" s="48" t="s">
        <v>858</v>
      </c>
      <c r="AD2778" s="48" t="s">
        <v>858</v>
      </c>
      <c r="AE2778" s="48" t="s">
        <v>858</v>
      </c>
      <c r="AF2778" s="48" t="s">
        <v>858</v>
      </c>
      <c r="AG2778" s="48" t="s">
        <v>858</v>
      </c>
      <c r="AH2778" s="48" t="s">
        <v>858</v>
      </c>
      <c r="AI2778" s="48" t="s">
        <v>858</v>
      </c>
      <c r="AJ2778" s="48" t="s">
        <v>858</v>
      </c>
      <c r="AK2778" s="48" t="s">
        <v>858</v>
      </c>
      <c r="AL2778" s="48" t="s">
        <v>858</v>
      </c>
      <c r="AM2778" s="48" t="s">
        <v>858</v>
      </c>
      <c r="AN2778" s="48" t="s">
        <v>858</v>
      </c>
      <c r="AO2778" s="48" t="s">
        <v>857</v>
      </c>
      <c r="AP2778" s="48" t="s">
        <v>857</v>
      </c>
      <c r="AQ2778" s="48" t="s">
        <v>857</v>
      </c>
      <c r="AR2778" s="48" t="s">
        <v>857</v>
      </c>
      <c r="AS2778" s="48" t="s">
        <v>857</v>
      </c>
      <c r="AT2778" s="48" t="s">
        <v>857</v>
      </c>
      <c r="AU2778" s="48" t="s">
        <v>857</v>
      </c>
      <c r="AV2778" s="52" t="s">
        <v>857</v>
      </c>
      <c r="AW2778" s="52" t="s">
        <v>857</v>
      </c>
      <c r="AX2778" s="52" t="s">
        <v>857</v>
      </c>
      <c r="AY2778" s="52" t="s">
        <v>857</v>
      </c>
      <c r="AZ2778" s="49" t="s">
        <v>857</v>
      </c>
    </row>
    <row r="2779" ht="15.75" customHeight="1">
      <c r="A2779" s="40">
        <v>2493.0</v>
      </c>
      <c r="B2779" s="28" t="s">
        <v>7025</v>
      </c>
      <c r="C2779" s="41"/>
      <c r="D2779" s="42">
        <f t="array" ref="D2779">index(systems,match($A2779,INDEX(systems,0,1),),3)</f>
        <v>266.755</v>
      </c>
      <c r="E2779" s="42">
        <f t="array" ref="E2779">index(systems,match($A2779,INDEX(systems,0,1),),4)</f>
        <v>429.083</v>
      </c>
      <c r="F2779" s="43" t="str">
        <f>IFERROR(__xludf.DUMMYFUNCTION("let(row, match($B2779&amp;if($C2779&lt;&gt;"""","" [""&amp;$C2779&amp;""]"",""""),index(nebulae,,2),0),join("","",iferror(round(index(nebulae,row,5)/2,3),1),iferror(round(index(nebulae,row,6)/2,3),1),0))"),"1,1,0")</f>
        <v>1,1,0</v>
      </c>
      <c r="G2779" s="44" t="s">
        <v>7026</v>
      </c>
      <c r="H2779" s="45">
        <f t="array" ref="H2779">let(systemId,match(A2779,index(systems,0,1),),refSystemId,match($H$1,index(systems,0,1),),x,index(systems,systemId,3),y,index(systems,systemId,4),refX,index(systems,refSystemId,3),refY,index(systems,refSystemId,4),round(sqrt((x-refX)^2+(y-refY)^2),3))</f>
        <v>505.243</v>
      </c>
      <c r="I2779" s="46" t="s">
        <v>408</v>
      </c>
      <c r="J2779" s="46" t="s">
        <v>408</v>
      </c>
      <c r="K2779" s="46" t="s">
        <v>408</v>
      </c>
      <c r="L2779" s="47" t="s">
        <v>408</v>
      </c>
      <c r="M2779" s="48" t="s">
        <v>408</v>
      </c>
      <c r="N2779" s="28" t="s">
        <v>408</v>
      </c>
      <c r="O2779" s="41"/>
      <c r="P2779" s="48" t="s">
        <v>960</v>
      </c>
      <c r="Q2779" s="48" t="s">
        <v>960</v>
      </c>
      <c r="R2779" s="48" t="s">
        <v>960</v>
      </c>
      <c r="S2779" s="48" t="s">
        <v>960</v>
      </c>
      <c r="T2779" s="48" t="s">
        <v>960</v>
      </c>
      <c r="U2779" s="48" t="s">
        <v>960</v>
      </c>
      <c r="V2779" s="48" t="s">
        <v>960</v>
      </c>
      <c r="W2779" s="48" t="s">
        <v>960</v>
      </c>
      <c r="X2779" s="48" t="s">
        <v>960</v>
      </c>
      <c r="Y2779" s="48" t="s">
        <v>960</v>
      </c>
      <c r="Z2779" s="48" t="s">
        <v>960</v>
      </c>
      <c r="AA2779" s="48" t="s">
        <v>960</v>
      </c>
      <c r="AB2779" s="48" t="s">
        <v>960</v>
      </c>
      <c r="AC2779" s="48" t="s">
        <v>730</v>
      </c>
      <c r="AD2779" s="48" t="s">
        <v>730</v>
      </c>
      <c r="AE2779" s="48" t="s">
        <v>730</v>
      </c>
      <c r="AF2779" s="48" t="s">
        <v>730</v>
      </c>
      <c r="AG2779" s="48" t="s">
        <v>1462</v>
      </c>
      <c r="AH2779" s="48" t="s">
        <v>1462</v>
      </c>
      <c r="AI2779" s="48" t="s">
        <v>1462</v>
      </c>
      <c r="AJ2779" s="48" t="s">
        <v>1462</v>
      </c>
      <c r="AK2779" s="48" t="s">
        <v>731</v>
      </c>
      <c r="AL2779" s="48" t="s">
        <v>731</v>
      </c>
      <c r="AM2779" s="48" t="s">
        <v>731</v>
      </c>
      <c r="AN2779" s="48" t="s">
        <v>960</v>
      </c>
      <c r="AO2779" s="48" t="s">
        <v>960</v>
      </c>
      <c r="AP2779" s="48" t="s">
        <v>960</v>
      </c>
      <c r="AQ2779" s="48" t="s">
        <v>960</v>
      </c>
      <c r="AR2779" s="48" t="s">
        <v>960</v>
      </c>
      <c r="AS2779" s="48" t="s">
        <v>960</v>
      </c>
      <c r="AT2779" s="48" t="s">
        <v>960</v>
      </c>
      <c r="AU2779" s="48" t="s">
        <v>960</v>
      </c>
      <c r="AV2779" s="48" t="s">
        <v>418</v>
      </c>
      <c r="AW2779" s="48" t="s">
        <v>418</v>
      </c>
      <c r="AX2779" s="48" t="s">
        <v>418</v>
      </c>
      <c r="AY2779" s="48" t="s">
        <v>418</v>
      </c>
      <c r="AZ2779" s="51" t="s">
        <v>418</v>
      </c>
    </row>
    <row r="2780" ht="15.75" customHeight="1">
      <c r="A2780" s="40">
        <v>2494.0</v>
      </c>
      <c r="B2780" s="28" t="s">
        <v>7027</v>
      </c>
      <c r="C2780" s="28" t="s">
        <v>7028</v>
      </c>
      <c r="D2780" s="42">
        <f t="array" ref="D2780">index(systems,match($A2780,INDEX(systems,0,1),),3)</f>
        <v>-229.505</v>
      </c>
      <c r="E2780" s="42">
        <f t="array" ref="E2780">index(systems,match($A2780,INDEX(systems,0,1),),4)</f>
        <v>-399.334</v>
      </c>
      <c r="F2780" s="43" t="str">
        <f>IFERROR(__xludf.DUMMYFUNCTION("let(row, match($B2780&amp;if($C2780&lt;&gt;"""","" [""&amp;$C2780&amp;""]"",""""),index(nebulae,,2),0),join("","",iferror(round(index(nebulae,row,5)/2,3),1),iferror(round(index(nebulae,row,6)/2,3),1),0))"),"1,1,0")</f>
        <v>1,1,0</v>
      </c>
      <c r="G2780" s="44" t="s">
        <v>7029</v>
      </c>
      <c r="H2780" s="45">
        <f t="array" ref="H2780">let(systemId,match(A2780,index(systems,0,1),),refSystemId,match($H$1,index(systems,0,1),),x,index(systems,systemId,3),y,index(systems,systemId,4),refX,index(systems,refSystemId,3),refY,index(systems,refSystemId,4),round(sqrt((x-refX)^2+(y-refY)^2),3))</f>
        <v>460.587</v>
      </c>
      <c r="I2780" s="46" t="s">
        <v>408</v>
      </c>
      <c r="J2780" s="46" t="s">
        <v>408</v>
      </c>
      <c r="K2780" s="46" t="s">
        <v>408</v>
      </c>
      <c r="L2780" s="28" t="s">
        <v>408</v>
      </c>
      <c r="M2780" s="28" t="s">
        <v>408</v>
      </c>
      <c r="N2780" s="28" t="s">
        <v>576</v>
      </c>
      <c r="O2780" s="48" t="s">
        <v>576</v>
      </c>
      <c r="P2780" s="48" t="s">
        <v>609</v>
      </c>
      <c r="Q2780" s="48" t="s">
        <v>609</v>
      </c>
      <c r="R2780" s="48" t="s">
        <v>609</v>
      </c>
      <c r="S2780" s="48" t="s">
        <v>609</v>
      </c>
      <c r="T2780" s="48" t="s">
        <v>609</v>
      </c>
      <c r="U2780" s="48" t="s">
        <v>609</v>
      </c>
      <c r="V2780" s="48" t="s">
        <v>609</v>
      </c>
      <c r="W2780" s="48" t="s">
        <v>609</v>
      </c>
      <c r="X2780" s="48" t="s">
        <v>576</v>
      </c>
      <c r="Y2780" s="48" t="s">
        <v>576</v>
      </c>
      <c r="Z2780" s="48" t="s">
        <v>576</v>
      </c>
      <c r="AA2780" s="48" t="s">
        <v>576</v>
      </c>
      <c r="AB2780" s="48" t="s">
        <v>576</v>
      </c>
      <c r="AC2780" s="48" t="s">
        <v>576</v>
      </c>
      <c r="AD2780" s="48" t="s">
        <v>576</v>
      </c>
      <c r="AE2780" s="48" t="s">
        <v>576</v>
      </c>
      <c r="AF2780" s="48" t="s">
        <v>576</v>
      </c>
      <c r="AG2780" s="48" t="s">
        <v>576</v>
      </c>
      <c r="AH2780" s="48" t="s">
        <v>576</v>
      </c>
      <c r="AI2780" s="48" t="s">
        <v>576</v>
      </c>
      <c r="AJ2780" s="48" t="s">
        <v>576</v>
      </c>
      <c r="AK2780" s="48" t="s">
        <v>576</v>
      </c>
      <c r="AL2780" s="48" t="s">
        <v>576</v>
      </c>
      <c r="AM2780" s="48" t="s">
        <v>576</v>
      </c>
      <c r="AN2780" s="48" t="s">
        <v>576</v>
      </c>
      <c r="AO2780" s="48" t="s">
        <v>576</v>
      </c>
      <c r="AP2780" s="48" t="s">
        <v>576</v>
      </c>
      <c r="AQ2780" s="48" t="s">
        <v>576</v>
      </c>
      <c r="AR2780" s="48" t="s">
        <v>576</v>
      </c>
      <c r="AS2780" s="48" t="s">
        <v>576</v>
      </c>
      <c r="AT2780" s="48" t="s">
        <v>576</v>
      </c>
      <c r="AU2780" s="48" t="s">
        <v>576</v>
      </c>
      <c r="AV2780" s="48" t="s">
        <v>576</v>
      </c>
      <c r="AW2780" s="48" t="s">
        <v>576</v>
      </c>
      <c r="AX2780" s="48" t="s">
        <v>576</v>
      </c>
      <c r="AY2780" s="48" t="s">
        <v>576</v>
      </c>
      <c r="AZ2780" s="49" t="s">
        <v>576</v>
      </c>
    </row>
    <row r="2781" ht="15.75" customHeight="1">
      <c r="A2781" s="40">
        <v>3163.0</v>
      </c>
      <c r="B2781" s="28" t="s">
        <v>7030</v>
      </c>
      <c r="C2781" s="41"/>
      <c r="D2781" s="42">
        <f t="array" ref="D2781">index(systems,match($A2781,INDEX(systems,0,1),),3)</f>
        <v>116.886</v>
      </c>
      <c r="E2781" s="42">
        <f t="array" ref="E2781">index(systems,match($A2781,INDEX(systems,0,1),),4)</f>
        <v>-512.456</v>
      </c>
      <c r="F2781" s="43" t="str">
        <f>IFERROR(__xludf.DUMMYFUNCTION("let(row, match($B2781&amp;if($C2781&lt;&gt;"""","" [""&amp;$C2781&amp;""]"",""""),index(nebulae,,2),0),join("","",iferror(round(index(nebulae,row,5)/2,3),1),iferror(round(index(nebulae,row,6)/2,3),1),0))"),"1,1,0")</f>
        <v>1,1,0</v>
      </c>
      <c r="G2781" s="44" t="s">
        <v>7031</v>
      </c>
      <c r="H2781" s="45">
        <f t="array" ref="H2781">let(systemId,match(A2781,index(systems,0,1),),refSystemId,match($H$1,index(systems,0,1),),x,index(systems,systemId,3),y,index(systems,systemId,4),refX,index(systems,refSystemId,3),refY,index(systems,refSystemId,4),round(sqrt((x-refX)^2+(y-refY)^2),3))</f>
        <v>525.617</v>
      </c>
      <c r="I2781" s="56" t="s">
        <v>408</v>
      </c>
      <c r="J2781" s="56" t="s">
        <v>408</v>
      </c>
      <c r="K2781" s="56" t="s">
        <v>408</v>
      </c>
      <c r="L2781" s="56" t="s">
        <v>408</v>
      </c>
      <c r="M2781" s="56" t="s">
        <v>408</v>
      </c>
      <c r="N2781" s="56" t="s">
        <v>408</v>
      </c>
      <c r="O2781" s="55"/>
      <c r="P2781" s="56" t="s">
        <v>408</v>
      </c>
      <c r="Q2781" s="51" t="s">
        <v>408</v>
      </c>
      <c r="R2781" s="56" t="s">
        <v>408</v>
      </c>
      <c r="S2781" s="56" t="s">
        <v>408</v>
      </c>
      <c r="T2781" s="51" t="s">
        <v>408</v>
      </c>
      <c r="U2781" s="56" t="s">
        <v>408</v>
      </c>
      <c r="V2781" s="51" t="s">
        <v>408</v>
      </c>
      <c r="W2781" s="56" t="s">
        <v>408</v>
      </c>
      <c r="X2781" s="51" t="s">
        <v>408</v>
      </c>
      <c r="Y2781" s="51" t="s">
        <v>418</v>
      </c>
      <c r="Z2781" s="48" t="s">
        <v>422</v>
      </c>
      <c r="AA2781" s="56" t="s">
        <v>422</v>
      </c>
      <c r="AB2781" s="56" t="s">
        <v>422</v>
      </c>
      <c r="AC2781" s="56" t="s">
        <v>422</v>
      </c>
      <c r="AD2781" s="56" t="s">
        <v>422</v>
      </c>
      <c r="AE2781" s="56" t="s">
        <v>422</v>
      </c>
      <c r="AF2781" s="56" t="s">
        <v>422</v>
      </c>
      <c r="AG2781" s="56" t="s">
        <v>422</v>
      </c>
      <c r="AH2781" s="56" t="s">
        <v>422</v>
      </c>
      <c r="AI2781" s="56" t="s">
        <v>422</v>
      </c>
      <c r="AJ2781" s="56" t="s">
        <v>422</v>
      </c>
      <c r="AK2781" s="56" t="s">
        <v>422</v>
      </c>
      <c r="AL2781" s="56" t="s">
        <v>422</v>
      </c>
      <c r="AM2781" s="56" t="s">
        <v>422</v>
      </c>
      <c r="AN2781" s="56" t="s">
        <v>422</v>
      </c>
      <c r="AO2781" s="56" t="s">
        <v>422</v>
      </c>
      <c r="AP2781" s="56" t="s">
        <v>422</v>
      </c>
      <c r="AQ2781" s="56" t="s">
        <v>422</v>
      </c>
      <c r="AR2781" s="56" t="s">
        <v>422</v>
      </c>
      <c r="AS2781" s="56" t="s">
        <v>422</v>
      </c>
      <c r="AT2781" s="56" t="s">
        <v>422</v>
      </c>
      <c r="AU2781" s="56" t="s">
        <v>422</v>
      </c>
      <c r="AV2781" s="56" t="s">
        <v>422</v>
      </c>
      <c r="AW2781" s="56" t="s">
        <v>422</v>
      </c>
      <c r="AX2781" s="56" t="s">
        <v>422</v>
      </c>
      <c r="AY2781" s="56" t="s">
        <v>422</v>
      </c>
      <c r="AZ2781" s="28" t="s">
        <v>422</v>
      </c>
    </row>
    <row r="2782" ht="15.75" customHeight="1">
      <c r="A2782" s="40">
        <v>2964.0</v>
      </c>
      <c r="B2782" s="28" t="s">
        <v>7032</v>
      </c>
      <c r="C2782" s="41"/>
      <c r="D2782" s="42">
        <f t="array" ref="D2782">index(systems,match($A2782,INDEX(systems,0,1),),3)</f>
        <v>85.61</v>
      </c>
      <c r="E2782" s="42">
        <f t="array" ref="E2782">index(systems,match($A2782,INDEX(systems,0,1),),4)</f>
        <v>1811.916</v>
      </c>
      <c r="F2782" s="43" t="str">
        <f>IFERROR(__xludf.DUMMYFUNCTION("let(row, match($B2782&amp;if($C2782&lt;&gt;"""","" [""&amp;$C2782&amp;""]"",""""),index(nebulae,,2),0),join("","",iferror(round(index(nebulae,row,5)/2,3),1),iferror(round(index(nebulae,row,6)/2,3),1),0))"),"1,1,0")</f>
        <v>1,1,0</v>
      </c>
      <c r="G2782" s="44" t="s">
        <v>7033</v>
      </c>
      <c r="H2782" s="45">
        <f t="array" ref="H2782">let(systemId,match(A2782,index(systems,0,1),),refSystemId,match($H$1,index(systems,0,1),),x,index(systems,systemId,3),y,index(systems,systemId,4),refX,index(systems,refSystemId,3),refY,index(systems,refSystemId,4),round(sqrt((x-refX)^2+(y-refY)^2),3))</f>
        <v>1813.937</v>
      </c>
      <c r="I2782" s="53"/>
      <c r="J2782" s="53"/>
      <c r="K2782" s="53"/>
      <c r="L2782" s="53"/>
      <c r="M2782" s="53"/>
      <c r="N2782" s="41"/>
      <c r="O2782" s="41"/>
      <c r="P2782" s="48" t="s">
        <v>408</v>
      </c>
      <c r="Q2782" s="48" t="s">
        <v>408</v>
      </c>
      <c r="R2782" s="48" t="s">
        <v>408</v>
      </c>
      <c r="S2782" s="48" t="s">
        <v>408</v>
      </c>
      <c r="T2782" s="48" t="s">
        <v>408</v>
      </c>
      <c r="U2782" s="48" t="s">
        <v>735</v>
      </c>
      <c r="V2782" s="48" t="s">
        <v>735</v>
      </c>
      <c r="W2782" s="48" t="s">
        <v>735</v>
      </c>
      <c r="X2782" s="48" t="s">
        <v>735</v>
      </c>
      <c r="Y2782" s="48" t="s">
        <v>735</v>
      </c>
      <c r="Z2782" s="48" t="s">
        <v>735</v>
      </c>
      <c r="AA2782" s="48" t="s">
        <v>735</v>
      </c>
      <c r="AB2782" s="48" t="s">
        <v>735</v>
      </c>
      <c r="AC2782" s="48" t="s">
        <v>735</v>
      </c>
      <c r="AD2782" s="48" t="s">
        <v>735</v>
      </c>
      <c r="AE2782" s="48" t="s">
        <v>735</v>
      </c>
      <c r="AF2782" s="48" t="s">
        <v>735</v>
      </c>
      <c r="AG2782" s="48" t="s">
        <v>735</v>
      </c>
      <c r="AH2782" s="48" t="s">
        <v>735</v>
      </c>
      <c r="AI2782" s="48" t="s">
        <v>735</v>
      </c>
      <c r="AJ2782" s="48" t="s">
        <v>735</v>
      </c>
      <c r="AK2782" s="48" t="s">
        <v>735</v>
      </c>
      <c r="AL2782" s="48" t="s">
        <v>735</v>
      </c>
      <c r="AM2782" s="48" t="s">
        <v>735</v>
      </c>
      <c r="AN2782" s="52" t="s">
        <v>735</v>
      </c>
      <c r="AO2782" s="49" t="s">
        <v>735</v>
      </c>
      <c r="AP2782" s="52" t="s">
        <v>735</v>
      </c>
      <c r="AQ2782" s="48" t="s">
        <v>735</v>
      </c>
      <c r="AR2782" s="41"/>
      <c r="AS2782" s="54"/>
      <c r="AT2782" s="49" t="s">
        <v>738</v>
      </c>
      <c r="AU2782" s="54"/>
      <c r="AV2782" s="41"/>
      <c r="AW2782" s="41"/>
      <c r="AX2782" s="41"/>
      <c r="AY2782" s="41"/>
      <c r="AZ2782" s="55"/>
    </row>
    <row r="2783" ht="15.75" customHeight="1">
      <c r="A2783" s="40">
        <v>2495.0</v>
      </c>
      <c r="B2783" s="28" t="s">
        <v>7034</v>
      </c>
      <c r="C2783" s="41"/>
      <c r="D2783" s="42">
        <f t="array" ref="D2783">index(systems,match($A2783,INDEX(systems,0,1),),3)</f>
        <v>371.449</v>
      </c>
      <c r="E2783" s="42">
        <f t="array" ref="E2783">index(systems,match($A2783,INDEX(systems,0,1),),4)</f>
        <v>-190.348</v>
      </c>
      <c r="F2783" s="43" t="str">
        <f>IFERROR(__xludf.DUMMYFUNCTION("let(row, match($B2783&amp;if($C2783&lt;&gt;"""","" [""&amp;$C2783&amp;""]"",""""),index(nebulae,,2),0),join("","",iferror(round(index(nebulae,row,5)/2,3),1),iferror(round(index(nebulae,row,6)/2,3),1),0))"),"1,1,0")</f>
        <v>1,1,0</v>
      </c>
      <c r="G2783" s="44" t="s">
        <v>7035</v>
      </c>
      <c r="H2783" s="45">
        <f t="array" ref="H2783">let(systemId,match(A2783,index(systems,0,1),),refSystemId,match($H$1,index(systems,0,1),),x,index(systems,systemId,3),y,index(systems,systemId,4),refX,index(systems,refSystemId,3),refY,index(systems,refSystemId,4),round(sqrt((x-refX)^2+(y-refY)^2),3))</f>
        <v>417.381</v>
      </c>
      <c r="I2783" s="41"/>
      <c r="J2783" s="41"/>
      <c r="K2783" s="41"/>
      <c r="L2783" s="41"/>
      <c r="M2783" s="41"/>
      <c r="N2783" s="28" t="s">
        <v>905</v>
      </c>
      <c r="O2783" s="48" t="s">
        <v>905</v>
      </c>
      <c r="P2783" s="48" t="s">
        <v>905</v>
      </c>
      <c r="Q2783" s="48" t="s">
        <v>905</v>
      </c>
      <c r="R2783" s="48" t="s">
        <v>905</v>
      </c>
      <c r="S2783" s="48" t="s">
        <v>905</v>
      </c>
      <c r="T2783" s="48" t="s">
        <v>905</v>
      </c>
      <c r="U2783" s="48" t="s">
        <v>905</v>
      </c>
      <c r="V2783" s="48" t="s">
        <v>905</v>
      </c>
      <c r="W2783" s="48" t="s">
        <v>905</v>
      </c>
      <c r="X2783" s="48" t="s">
        <v>905</v>
      </c>
      <c r="Y2783" s="48" t="s">
        <v>906</v>
      </c>
      <c r="Z2783" s="48" t="s">
        <v>906</v>
      </c>
      <c r="AA2783" s="48" t="s">
        <v>907</v>
      </c>
      <c r="AB2783" s="48" t="s">
        <v>907</v>
      </c>
      <c r="AC2783" s="48" t="s">
        <v>907</v>
      </c>
      <c r="AD2783" s="48" t="s">
        <v>907</v>
      </c>
      <c r="AE2783" s="48" t="s">
        <v>907</v>
      </c>
      <c r="AF2783" s="48" t="s">
        <v>907</v>
      </c>
      <c r="AG2783" s="48" t="s">
        <v>907</v>
      </c>
      <c r="AH2783" s="48" t="s">
        <v>907</v>
      </c>
      <c r="AI2783" s="48" t="s">
        <v>907</v>
      </c>
      <c r="AJ2783" s="48" t="s">
        <v>907</v>
      </c>
      <c r="AK2783" s="48" t="s">
        <v>907</v>
      </c>
      <c r="AL2783" s="48" t="s">
        <v>907</v>
      </c>
      <c r="AM2783" s="48" t="s">
        <v>907</v>
      </c>
      <c r="AN2783" s="48" t="s">
        <v>907</v>
      </c>
      <c r="AO2783" s="48" t="s">
        <v>906</v>
      </c>
      <c r="AP2783" s="48" t="s">
        <v>906</v>
      </c>
      <c r="AQ2783" s="48" t="s">
        <v>906</v>
      </c>
      <c r="AR2783" s="48" t="s">
        <v>906</v>
      </c>
      <c r="AS2783" s="48" t="s">
        <v>906</v>
      </c>
      <c r="AT2783" s="48" t="s">
        <v>906</v>
      </c>
      <c r="AU2783" s="48" t="s">
        <v>906</v>
      </c>
      <c r="AV2783" s="52" t="s">
        <v>906</v>
      </c>
      <c r="AW2783" s="52" t="s">
        <v>906</v>
      </c>
      <c r="AX2783" s="52" t="s">
        <v>906</v>
      </c>
      <c r="AY2783" s="52" t="s">
        <v>906</v>
      </c>
      <c r="AZ2783" s="49" t="s">
        <v>906</v>
      </c>
    </row>
    <row r="2784" ht="15.75" customHeight="1">
      <c r="A2784" s="40">
        <v>2496.0</v>
      </c>
      <c r="B2784" s="28" t="s">
        <v>7036</v>
      </c>
      <c r="C2784" s="41"/>
      <c r="D2784" s="42">
        <f t="array" ref="D2784">index(systems,match($A2784,INDEX(systems,0,1),),3)</f>
        <v>-475.174</v>
      </c>
      <c r="E2784" s="42">
        <f t="array" ref="E2784">index(systems,match($A2784,INDEX(systems,0,1),),4)</f>
        <v>-7.043</v>
      </c>
      <c r="F2784" s="43" t="str">
        <f>IFERROR(__xludf.DUMMYFUNCTION("let(row, match($B2784&amp;if($C2784&lt;&gt;"""","" [""&amp;$C2784&amp;""]"",""""),index(nebulae,,2),0),join("","",iferror(round(index(nebulae,row,5)/2,3),1),iferror(round(index(nebulae,row,6)/2,3),1),0))"),"1,1,0")</f>
        <v>1,1,0</v>
      </c>
      <c r="G2784" s="44" t="s">
        <v>7037</v>
      </c>
      <c r="H2784" s="45">
        <f t="array" ref="H2784">let(systemId,match(A2784,index(systems,0,1),),refSystemId,match($H$1,index(systems,0,1),),x,index(systems,systemId,3),y,index(systems,systemId,4),refX,index(systems,refSystemId,3),refY,index(systems,refSystemId,4),round(sqrt((x-refX)^2+(y-refY)^2),3))</f>
        <v>475.226</v>
      </c>
      <c r="I2784" s="46" t="s">
        <v>408</v>
      </c>
      <c r="J2784" s="46" t="s">
        <v>408</v>
      </c>
      <c r="K2784" s="46" t="s">
        <v>408</v>
      </c>
      <c r="L2784" s="46" t="s">
        <v>408</v>
      </c>
      <c r="M2784" s="46" t="s">
        <v>408</v>
      </c>
      <c r="N2784" s="28" t="s">
        <v>408</v>
      </c>
      <c r="O2784" s="41"/>
      <c r="P2784" s="48" t="s">
        <v>949</v>
      </c>
      <c r="Q2784" s="48" t="s">
        <v>949</v>
      </c>
      <c r="R2784" s="48" t="s">
        <v>949</v>
      </c>
      <c r="S2784" s="48" t="s">
        <v>418</v>
      </c>
      <c r="T2784" s="48" t="s">
        <v>418</v>
      </c>
      <c r="U2784" s="48" t="s">
        <v>418</v>
      </c>
      <c r="V2784" s="48" t="s">
        <v>418</v>
      </c>
      <c r="W2784" s="48" t="s">
        <v>418</v>
      </c>
      <c r="X2784" s="48" t="s">
        <v>422</v>
      </c>
      <c r="Y2784" s="48" t="s">
        <v>422</v>
      </c>
      <c r="Z2784" s="48" t="s">
        <v>422</v>
      </c>
      <c r="AA2784" s="48" t="s">
        <v>422</v>
      </c>
      <c r="AB2784" s="48" t="s">
        <v>422</v>
      </c>
      <c r="AC2784" s="48" t="s">
        <v>422</v>
      </c>
      <c r="AD2784" s="48" t="s">
        <v>422</v>
      </c>
      <c r="AE2784" s="48" t="s">
        <v>422</v>
      </c>
      <c r="AF2784" s="48" t="s">
        <v>422</v>
      </c>
      <c r="AG2784" s="48" t="s">
        <v>422</v>
      </c>
      <c r="AH2784" s="48" t="s">
        <v>422</v>
      </c>
      <c r="AI2784" s="48" t="s">
        <v>422</v>
      </c>
      <c r="AJ2784" s="48" t="s">
        <v>422</v>
      </c>
      <c r="AK2784" s="48" t="s">
        <v>422</v>
      </c>
      <c r="AL2784" s="48" t="s">
        <v>422</v>
      </c>
      <c r="AM2784" s="48" t="s">
        <v>422</v>
      </c>
      <c r="AN2784" s="48" t="s">
        <v>422</v>
      </c>
      <c r="AO2784" s="48" t="s">
        <v>422</v>
      </c>
      <c r="AP2784" s="48" t="s">
        <v>422</v>
      </c>
      <c r="AQ2784" s="48" t="s">
        <v>422</v>
      </c>
      <c r="AR2784" s="48" t="s">
        <v>422</v>
      </c>
      <c r="AS2784" s="48" t="s">
        <v>422</v>
      </c>
      <c r="AT2784" s="48" t="s">
        <v>422</v>
      </c>
      <c r="AU2784" s="48" t="s">
        <v>422</v>
      </c>
      <c r="AV2784" s="48" t="s">
        <v>422</v>
      </c>
      <c r="AW2784" s="48" t="s">
        <v>422</v>
      </c>
      <c r="AX2784" s="48" t="s">
        <v>422</v>
      </c>
      <c r="AY2784" s="48" t="s">
        <v>422</v>
      </c>
      <c r="AZ2784" s="28" t="s">
        <v>422</v>
      </c>
    </row>
    <row r="2785" ht="15.75" customHeight="1">
      <c r="A2785" s="40">
        <v>2497.0</v>
      </c>
      <c r="B2785" s="28" t="s">
        <v>7038</v>
      </c>
      <c r="C2785" s="41"/>
      <c r="D2785" s="42">
        <f t="array" ref="D2785">index(systems,match($A2785,INDEX(systems,0,1),),3)</f>
        <v>204.459</v>
      </c>
      <c r="E2785" s="42">
        <f t="array" ref="E2785">index(systems,match($A2785,INDEX(systems,0,1),),4)</f>
        <v>155.048</v>
      </c>
      <c r="F2785" s="43" t="str">
        <f>IFERROR(__xludf.DUMMYFUNCTION("let(row, match($B2785&amp;if($C2785&lt;&gt;"""","" [""&amp;$C2785&amp;""]"",""""),index(nebulae,,2),0),join("","",iferror(round(index(nebulae,row,5)/2,3),1),iferror(round(index(nebulae,row,6)/2,3),1),0))"),"1,1,0")</f>
        <v>1,1,0</v>
      </c>
      <c r="G2785" s="44" t="s">
        <v>7039</v>
      </c>
      <c r="H2785" s="45">
        <f t="array" ref="H2785">let(systemId,match(A2785,index(systems,0,1),),refSystemId,match($H$1,index(systems,0,1),),x,index(systems,systemId,3),y,index(systems,systemId,4),refX,index(systems,refSystemId,3),refY,index(systems,refSystemId,4),round(sqrt((x-refX)^2+(y-refY)^2),3))</f>
        <v>256.6</v>
      </c>
      <c r="I2785" s="41"/>
      <c r="J2785" s="41"/>
      <c r="K2785" s="28" t="s">
        <v>418</v>
      </c>
      <c r="L2785" s="41"/>
      <c r="M2785" s="41"/>
      <c r="N2785" s="28" t="s">
        <v>680</v>
      </c>
      <c r="O2785" s="48" t="s">
        <v>680</v>
      </c>
      <c r="P2785" s="48" t="s">
        <v>680</v>
      </c>
      <c r="Q2785" s="48" t="s">
        <v>680</v>
      </c>
      <c r="R2785" s="48" t="s">
        <v>680</v>
      </c>
      <c r="S2785" s="48" t="s">
        <v>680</v>
      </c>
      <c r="T2785" s="48" t="s">
        <v>680</v>
      </c>
      <c r="U2785" s="48" t="s">
        <v>680</v>
      </c>
      <c r="V2785" s="48" t="s">
        <v>680</v>
      </c>
      <c r="W2785" s="48" t="s">
        <v>680</v>
      </c>
      <c r="X2785" s="48" t="s">
        <v>680</v>
      </c>
      <c r="Y2785" s="48" t="s">
        <v>681</v>
      </c>
      <c r="Z2785" s="48" t="s">
        <v>681</v>
      </c>
      <c r="AA2785" s="48" t="s">
        <v>681</v>
      </c>
      <c r="AB2785" s="48" t="s">
        <v>681</v>
      </c>
      <c r="AC2785" s="48" t="s">
        <v>681</v>
      </c>
      <c r="AD2785" s="48" t="s">
        <v>681</v>
      </c>
      <c r="AE2785" s="48" t="s">
        <v>681</v>
      </c>
      <c r="AF2785" s="48" t="s">
        <v>681</v>
      </c>
      <c r="AG2785" s="48" t="s">
        <v>681</v>
      </c>
      <c r="AH2785" s="48" t="s">
        <v>681</v>
      </c>
      <c r="AI2785" s="48" t="s">
        <v>681</v>
      </c>
      <c r="AJ2785" s="48" t="s">
        <v>681</v>
      </c>
      <c r="AK2785" s="48" t="s">
        <v>681</v>
      </c>
      <c r="AL2785" s="48" t="s">
        <v>681</v>
      </c>
      <c r="AM2785" s="48" t="s">
        <v>681</v>
      </c>
      <c r="AN2785" s="48" t="s">
        <v>681</v>
      </c>
      <c r="AO2785" s="48" t="s">
        <v>681</v>
      </c>
      <c r="AP2785" s="48" t="s">
        <v>681</v>
      </c>
      <c r="AQ2785" s="48" t="s">
        <v>681</v>
      </c>
      <c r="AR2785" s="48" t="s">
        <v>681</v>
      </c>
      <c r="AS2785" s="48" t="s">
        <v>681</v>
      </c>
      <c r="AT2785" s="48" t="s">
        <v>681</v>
      </c>
      <c r="AU2785" s="48" t="s">
        <v>681</v>
      </c>
      <c r="AV2785" s="48" t="s">
        <v>681</v>
      </c>
      <c r="AW2785" s="48" t="s">
        <v>681</v>
      </c>
      <c r="AX2785" s="48" t="s">
        <v>681</v>
      </c>
      <c r="AY2785" s="48" t="s">
        <v>681</v>
      </c>
      <c r="AZ2785" s="28" t="s">
        <v>681</v>
      </c>
    </row>
    <row r="2786" ht="15.75" customHeight="1">
      <c r="A2786" s="40">
        <v>2498.0</v>
      </c>
      <c r="B2786" s="28" t="s">
        <v>7040</v>
      </c>
      <c r="C2786" s="28" t="s">
        <v>7041</v>
      </c>
      <c r="D2786" s="42">
        <f t="array" ref="D2786">index(systems,match($A2786,INDEX(systems,0,1),),3)</f>
        <v>-12.415</v>
      </c>
      <c r="E2786" s="42">
        <f t="array" ref="E2786">index(systems,match($A2786,INDEX(systems,0,1),),4)</f>
        <v>3.055</v>
      </c>
      <c r="F2786" s="43" t="str">
        <f>IFERROR(__xludf.DUMMYFUNCTION("let(row, match($B2786&amp;if($C2786&lt;&gt;"""","" [""&amp;$C2786&amp;""]"",""""),index(nebulae,,2),0),join("","",iferror(round(index(nebulae,row,5)/2,3),1),iferror(round(index(nebulae,row,6)/2,3),1),0))"),"1,1,0")</f>
        <v>1,1,0</v>
      </c>
      <c r="G2786" s="44" t="s">
        <v>7042</v>
      </c>
      <c r="H2786" s="63">
        <f t="array" ref="H2786">let(systemId,match(A2786,index(systems,0,1),),refSystemId,match($H$1,index(systems,0,1),),x,index(systems,systemId,3),y,index(systems,systemId,4),refX,index(systems,refSystemId,3),refY,index(systems,refSystemId,4),round(sqrt((x-refX)^2+(y-refY)^2),3))</f>
        <v>12.785</v>
      </c>
      <c r="I2786" s="46" t="s">
        <v>1275</v>
      </c>
      <c r="J2786" s="46" t="s">
        <v>508</v>
      </c>
      <c r="K2786" s="46" t="s">
        <v>508</v>
      </c>
      <c r="L2786" s="46" t="s">
        <v>508</v>
      </c>
      <c r="M2786" s="47" t="s">
        <v>508</v>
      </c>
      <c r="N2786" s="28" t="s">
        <v>1276</v>
      </c>
      <c r="O2786" s="48" t="s">
        <v>1276</v>
      </c>
      <c r="P2786" s="48" t="s">
        <v>1276</v>
      </c>
      <c r="Q2786" s="48" t="s">
        <v>1276</v>
      </c>
      <c r="R2786" s="48" t="s">
        <v>1277</v>
      </c>
      <c r="S2786" s="48" t="s">
        <v>1276</v>
      </c>
      <c r="T2786" s="28" t="s">
        <v>1276</v>
      </c>
      <c r="U2786" s="48" t="s">
        <v>641</v>
      </c>
      <c r="V2786" s="48" t="s">
        <v>641</v>
      </c>
      <c r="W2786" s="48" t="s">
        <v>641</v>
      </c>
      <c r="X2786" s="48" t="s">
        <v>641</v>
      </c>
      <c r="Y2786" s="48" t="s">
        <v>641</v>
      </c>
      <c r="Z2786" s="48" t="s">
        <v>641</v>
      </c>
      <c r="AA2786" s="48" t="s">
        <v>831</v>
      </c>
      <c r="AB2786" s="48" t="s">
        <v>831</v>
      </c>
      <c r="AC2786" s="48" t="s">
        <v>831</v>
      </c>
      <c r="AD2786" s="48" t="s">
        <v>831</v>
      </c>
      <c r="AE2786" s="48" t="s">
        <v>831</v>
      </c>
      <c r="AF2786" s="48" t="s">
        <v>831</v>
      </c>
      <c r="AG2786" s="48" t="s">
        <v>831</v>
      </c>
      <c r="AH2786" s="48" t="s">
        <v>832</v>
      </c>
      <c r="AI2786" s="48" t="s">
        <v>529</v>
      </c>
      <c r="AJ2786" s="48" t="s">
        <v>529</v>
      </c>
      <c r="AK2786" s="48" t="s">
        <v>529</v>
      </c>
      <c r="AL2786" s="48" t="s">
        <v>529</v>
      </c>
      <c r="AM2786" s="48" t="s">
        <v>529</v>
      </c>
      <c r="AN2786" s="48" t="s">
        <v>529</v>
      </c>
      <c r="AO2786" s="48" t="s">
        <v>529</v>
      </c>
      <c r="AP2786" s="48" t="s">
        <v>516</v>
      </c>
      <c r="AQ2786" s="48" t="s">
        <v>516</v>
      </c>
      <c r="AR2786" s="48" t="s">
        <v>517</v>
      </c>
      <c r="AS2786" s="48" t="s">
        <v>930</v>
      </c>
      <c r="AT2786" s="48" t="s">
        <v>930</v>
      </c>
      <c r="AU2786" s="48" t="s">
        <v>930</v>
      </c>
      <c r="AV2786" s="48" t="s">
        <v>930</v>
      </c>
      <c r="AW2786" s="48" t="s">
        <v>930</v>
      </c>
      <c r="AX2786" s="48" t="s">
        <v>931</v>
      </c>
      <c r="AY2786" s="48" t="s">
        <v>931</v>
      </c>
      <c r="AZ2786" s="51" t="s">
        <v>933</v>
      </c>
    </row>
    <row r="2787" ht="15.75" customHeight="1">
      <c r="A2787" s="40">
        <v>2499.0</v>
      </c>
      <c r="B2787" s="28" t="s">
        <v>7043</v>
      </c>
      <c r="C2787" s="41"/>
      <c r="D2787" s="42">
        <f t="array" ref="D2787">index(systems,match($A2787,INDEX(systems,0,1),),3)</f>
        <v>706.701</v>
      </c>
      <c r="E2787" s="42">
        <f t="array" ref="E2787">index(systems,match($A2787,INDEX(systems,0,1),),4)</f>
        <v>290.871</v>
      </c>
      <c r="F2787" s="43" t="str">
        <f>IFERROR(__xludf.DUMMYFUNCTION("let(row, match($B2787&amp;if($C2787&lt;&gt;"""","" [""&amp;$C2787&amp;""]"",""""),index(nebulae,,2),0),join("","",iferror(round(index(nebulae,row,5)/2,3),1),iferror(round(index(nebulae,row,6)/2,3),1),0))"),"1,1,0")</f>
        <v>1,1,0</v>
      </c>
      <c r="G2787" s="44" t="s">
        <v>7044</v>
      </c>
      <c r="H2787" s="45">
        <f t="array" ref="H2787">let(systemId,match(A2787,index(systems,0,1),),refSystemId,match($H$1,index(systems,0,1),),x,index(systems,systemId,3),y,index(systems,systemId,4),refX,index(systems,refSystemId,3),refY,index(systems,refSystemId,4),round(sqrt((x-refX)^2+(y-refY)^2),3))</f>
        <v>764.22</v>
      </c>
      <c r="I2787" s="41"/>
      <c r="J2787" s="41"/>
      <c r="K2787" s="41"/>
      <c r="L2787" s="41"/>
      <c r="M2787" s="41"/>
      <c r="N2787" s="41"/>
      <c r="O2787" s="41"/>
      <c r="P2787" s="48" t="s">
        <v>421</v>
      </c>
      <c r="Q2787" s="48" t="s">
        <v>421</v>
      </c>
      <c r="R2787" s="48" t="s">
        <v>421</v>
      </c>
      <c r="S2787" s="48" t="s">
        <v>421</v>
      </c>
      <c r="T2787" s="48" t="s">
        <v>421</v>
      </c>
      <c r="U2787" s="48" t="s">
        <v>422</v>
      </c>
      <c r="V2787" s="48" t="s">
        <v>422</v>
      </c>
      <c r="W2787" s="48" t="s">
        <v>422</v>
      </c>
      <c r="X2787" s="48" t="s">
        <v>422</v>
      </c>
      <c r="Y2787" s="48" t="s">
        <v>422</v>
      </c>
      <c r="Z2787" s="48" t="s">
        <v>422</v>
      </c>
      <c r="AA2787" s="48" t="s">
        <v>422</v>
      </c>
      <c r="AB2787" s="48" t="s">
        <v>422</v>
      </c>
      <c r="AC2787" s="48" t="s">
        <v>422</v>
      </c>
      <c r="AD2787" s="48" t="s">
        <v>422</v>
      </c>
      <c r="AE2787" s="48" t="s">
        <v>422</v>
      </c>
      <c r="AF2787" s="48" t="s">
        <v>422</v>
      </c>
      <c r="AG2787" s="48" t="s">
        <v>422</v>
      </c>
      <c r="AH2787" s="48" t="s">
        <v>422</v>
      </c>
      <c r="AI2787" s="48" t="s">
        <v>422</v>
      </c>
      <c r="AJ2787" s="48" t="s">
        <v>422</v>
      </c>
      <c r="AK2787" s="48" t="s">
        <v>422</v>
      </c>
      <c r="AL2787" s="48" t="s">
        <v>422</v>
      </c>
      <c r="AM2787" s="48" t="s">
        <v>422</v>
      </c>
      <c r="AN2787" s="48" t="s">
        <v>422</v>
      </c>
      <c r="AO2787" s="48" t="s">
        <v>422</v>
      </c>
      <c r="AP2787" s="48" t="s">
        <v>422</v>
      </c>
      <c r="AQ2787" s="48" t="s">
        <v>422</v>
      </c>
      <c r="AR2787" s="48" t="s">
        <v>422</v>
      </c>
      <c r="AS2787" s="48" t="s">
        <v>422</v>
      </c>
      <c r="AT2787" s="48" t="s">
        <v>422</v>
      </c>
      <c r="AU2787" s="48" t="s">
        <v>422</v>
      </c>
      <c r="AV2787" s="48" t="s">
        <v>422</v>
      </c>
      <c r="AW2787" s="48" t="s">
        <v>422</v>
      </c>
      <c r="AX2787" s="48" t="s">
        <v>422</v>
      </c>
      <c r="AY2787" s="48" t="s">
        <v>422</v>
      </c>
      <c r="AZ2787" s="50" t="s">
        <v>423</v>
      </c>
    </row>
    <row r="2788" ht="15.75" customHeight="1">
      <c r="A2788" s="40">
        <v>2500.0</v>
      </c>
      <c r="B2788" s="28" t="s">
        <v>7045</v>
      </c>
      <c r="C2788" s="41"/>
      <c r="D2788" s="42">
        <f t="array" ref="D2788">index(systems,match($A2788,INDEX(systems,0,1),),3)</f>
        <v>191.381</v>
      </c>
      <c r="E2788" s="42">
        <f t="array" ref="E2788">index(systems,match($A2788,INDEX(systems,0,1),),4)</f>
        <v>-391.003</v>
      </c>
      <c r="F2788" s="43" t="str">
        <f>IFERROR(__xludf.DUMMYFUNCTION("let(row, match($B2788&amp;if($C2788&lt;&gt;"""","" [""&amp;$C2788&amp;""]"",""""),index(nebulae,,2),0),join("","",iferror(round(index(nebulae,row,5)/2,3),1),iferror(round(index(nebulae,row,6)/2,3),1),0))"),"1,1,0")</f>
        <v>1,1,0</v>
      </c>
      <c r="G2788" s="44" t="s">
        <v>7046</v>
      </c>
      <c r="H2788" s="45">
        <f t="array" ref="H2788">let(systemId,match(A2788,index(systems,0,1),),refSystemId,match($H$1,index(systems,0,1),),x,index(systems,systemId,3),y,index(systems,systemId,4),refX,index(systems,refSystemId,3),refY,index(systems,refSystemId,4),round(sqrt((x-refX)^2+(y-refY)^2),3))</f>
        <v>435.328</v>
      </c>
      <c r="I2788" s="28" t="s">
        <v>7047</v>
      </c>
      <c r="J2788" s="48" t="s">
        <v>7048</v>
      </c>
      <c r="K2788" s="48" t="s">
        <v>7048</v>
      </c>
      <c r="L2788" s="28" t="s">
        <v>7049</v>
      </c>
      <c r="M2788" s="28" t="s">
        <v>7049</v>
      </c>
      <c r="N2788" s="28" t="s">
        <v>7050</v>
      </c>
      <c r="O2788" s="48" t="s">
        <v>7050</v>
      </c>
      <c r="P2788" s="48" t="s">
        <v>7050</v>
      </c>
      <c r="Q2788" s="48" t="s">
        <v>7050</v>
      </c>
      <c r="R2788" s="48" t="s">
        <v>7050</v>
      </c>
      <c r="S2788" s="48" t="s">
        <v>7050</v>
      </c>
      <c r="T2788" s="48" t="s">
        <v>7051</v>
      </c>
      <c r="U2788" s="48" t="s">
        <v>7051</v>
      </c>
      <c r="V2788" s="48" t="s">
        <v>7051</v>
      </c>
      <c r="W2788" s="48" t="s">
        <v>7051</v>
      </c>
      <c r="X2788" s="48" t="s">
        <v>7051</v>
      </c>
      <c r="Y2788" s="48" t="s">
        <v>7051</v>
      </c>
      <c r="Z2788" s="48" t="s">
        <v>7051</v>
      </c>
      <c r="AA2788" s="48" t="s">
        <v>7051</v>
      </c>
      <c r="AB2788" s="48" t="s">
        <v>7051</v>
      </c>
      <c r="AC2788" s="48" t="s">
        <v>7051</v>
      </c>
      <c r="AD2788" s="48" t="s">
        <v>7051</v>
      </c>
      <c r="AE2788" s="48" t="s">
        <v>7051</v>
      </c>
      <c r="AF2788" s="48" t="s">
        <v>7051</v>
      </c>
      <c r="AG2788" s="48" t="s">
        <v>7051</v>
      </c>
      <c r="AH2788" s="48" t="s">
        <v>7051</v>
      </c>
      <c r="AI2788" s="48" t="s">
        <v>7051</v>
      </c>
      <c r="AJ2788" s="48" t="s">
        <v>7051</v>
      </c>
      <c r="AK2788" s="48" t="s">
        <v>7051</v>
      </c>
      <c r="AL2788" s="48" t="s">
        <v>7051</v>
      </c>
      <c r="AM2788" s="48" t="s">
        <v>7051</v>
      </c>
      <c r="AN2788" s="48" t="s">
        <v>7051</v>
      </c>
      <c r="AO2788" s="48" t="s">
        <v>7051</v>
      </c>
      <c r="AP2788" s="48" t="s">
        <v>7051</v>
      </c>
      <c r="AQ2788" s="48" t="s">
        <v>7050</v>
      </c>
      <c r="AR2788" s="48" t="s">
        <v>7050</v>
      </c>
      <c r="AS2788" s="48" t="s">
        <v>7050</v>
      </c>
      <c r="AT2788" s="48" t="s">
        <v>7050</v>
      </c>
      <c r="AU2788" s="48" t="s">
        <v>7050</v>
      </c>
      <c r="AV2788" s="48" t="s">
        <v>7050</v>
      </c>
      <c r="AW2788" s="48" t="s">
        <v>7050</v>
      </c>
      <c r="AX2788" s="48" t="s">
        <v>7050</v>
      </c>
      <c r="AY2788" s="48" t="s">
        <v>7050</v>
      </c>
      <c r="AZ2788" s="28" t="s">
        <v>7050</v>
      </c>
    </row>
    <row r="2789" ht="15.75" customHeight="1">
      <c r="A2789" s="40">
        <v>2501.0</v>
      </c>
      <c r="B2789" s="28" t="s">
        <v>7052</v>
      </c>
      <c r="C2789" s="41"/>
      <c r="D2789" s="42">
        <f t="array" ref="D2789">index(systems,match($A2789,INDEX(systems,0,1),),3)</f>
        <v>135.703</v>
      </c>
      <c r="E2789" s="42">
        <f t="array" ref="E2789">index(systems,match($A2789,INDEX(systems,0,1),),4)</f>
        <v>-55.877</v>
      </c>
      <c r="F2789" s="43" t="str">
        <f>IFERROR(__xludf.DUMMYFUNCTION("let(row, match($B2789&amp;if($C2789&lt;&gt;"""","" [""&amp;$C2789&amp;""]"",""""),index(nebulae,,2),0),join("","",iferror(round(index(nebulae,row,5)/2,3),1),iferror(round(index(nebulae,row,6)/2,3),1),0))"),"1,1,0")</f>
        <v>1,1,0</v>
      </c>
      <c r="G2789" s="44" t="s">
        <v>7053</v>
      </c>
      <c r="H2789" s="45">
        <f t="array" ref="H2789">let(systemId,match(A2789,index(systems,0,1),),refSystemId,match($H$1,index(systems,0,1),),x,index(systems,systemId,3),y,index(systems,systemId,4),refX,index(systems,refSystemId,3),refY,index(systems,refSystemId,4),round(sqrt((x-refX)^2+(y-refY)^2),3))</f>
        <v>146.757</v>
      </c>
      <c r="I2789" s="41"/>
      <c r="J2789" s="28" t="s">
        <v>418</v>
      </c>
      <c r="K2789" s="41"/>
      <c r="L2789" s="41"/>
      <c r="M2789" s="28" t="s">
        <v>500</v>
      </c>
      <c r="N2789" s="28" t="s">
        <v>555</v>
      </c>
      <c r="O2789" s="48" t="s">
        <v>555</v>
      </c>
      <c r="P2789" s="48" t="s">
        <v>555</v>
      </c>
      <c r="Q2789" s="48" t="s">
        <v>555</v>
      </c>
      <c r="R2789" s="48" t="s">
        <v>555</v>
      </c>
      <c r="S2789" s="48" t="s">
        <v>555</v>
      </c>
      <c r="T2789" s="48" t="s">
        <v>555</v>
      </c>
      <c r="U2789" s="48" t="s">
        <v>555</v>
      </c>
      <c r="V2789" s="48" t="s">
        <v>555</v>
      </c>
      <c r="W2789" s="48" t="s">
        <v>555</v>
      </c>
      <c r="X2789" s="48" t="s">
        <v>555</v>
      </c>
      <c r="Y2789" s="48" t="s">
        <v>992</v>
      </c>
      <c r="Z2789" s="48" t="s">
        <v>992</v>
      </c>
      <c r="AA2789" s="48" t="s">
        <v>993</v>
      </c>
      <c r="AB2789" s="48" t="s">
        <v>993</v>
      </c>
      <c r="AC2789" s="48" t="s">
        <v>993</v>
      </c>
      <c r="AD2789" s="48" t="s">
        <v>993</v>
      </c>
      <c r="AE2789" s="48" t="s">
        <v>993</v>
      </c>
      <c r="AF2789" s="48" t="s">
        <v>993</v>
      </c>
      <c r="AG2789" s="48" t="s">
        <v>993</v>
      </c>
      <c r="AH2789" s="48" t="s">
        <v>993</v>
      </c>
      <c r="AI2789" s="48" t="s">
        <v>993</v>
      </c>
      <c r="AJ2789" s="48" t="s">
        <v>993</v>
      </c>
      <c r="AK2789" s="48" t="s">
        <v>993</v>
      </c>
      <c r="AL2789" s="48" t="s">
        <v>993</v>
      </c>
      <c r="AM2789" s="48" t="s">
        <v>993</v>
      </c>
      <c r="AN2789" s="48" t="s">
        <v>993</v>
      </c>
      <c r="AO2789" s="48" t="s">
        <v>992</v>
      </c>
      <c r="AP2789" s="48" t="s">
        <v>992</v>
      </c>
      <c r="AQ2789" s="48" t="s">
        <v>992</v>
      </c>
      <c r="AR2789" s="48" t="s">
        <v>992</v>
      </c>
      <c r="AS2789" s="48" t="s">
        <v>992</v>
      </c>
      <c r="AT2789" s="48" t="s">
        <v>992</v>
      </c>
      <c r="AU2789" s="48" t="s">
        <v>992</v>
      </c>
      <c r="AV2789" s="48" t="s">
        <v>1352</v>
      </c>
      <c r="AW2789" s="48" t="s">
        <v>1352</v>
      </c>
      <c r="AX2789" s="48" t="s">
        <v>1352</v>
      </c>
      <c r="AY2789" s="48" t="s">
        <v>1352</v>
      </c>
      <c r="AZ2789" s="49" t="s">
        <v>1352</v>
      </c>
    </row>
    <row r="2790" ht="15.75" customHeight="1">
      <c r="A2790" s="40">
        <v>2502.0</v>
      </c>
      <c r="B2790" s="28" t="s">
        <v>7054</v>
      </c>
      <c r="C2790" s="41"/>
      <c r="D2790" s="42">
        <f t="array" ref="D2790">index(systems,match($A2790,INDEX(systems,0,1),),3)</f>
        <v>198.383</v>
      </c>
      <c r="E2790" s="42">
        <f t="array" ref="E2790">index(systems,match($A2790,INDEX(systems,0,1),),4)</f>
        <v>-295.672</v>
      </c>
      <c r="F2790" s="43" t="str">
        <f>IFERROR(__xludf.DUMMYFUNCTION("let(row, match($B2790&amp;if($C2790&lt;&gt;"""","" [""&amp;$C2790&amp;""]"",""""),index(nebulae,,2),0),join("","",iferror(round(index(nebulae,row,5)/2,3),1),iferror(round(index(nebulae,row,6)/2,3),1),0))"),"1,1,0")</f>
        <v>1,1,0</v>
      </c>
      <c r="G2790" s="44" t="s">
        <v>7055</v>
      </c>
      <c r="H2790" s="45">
        <f t="array" ref="H2790">let(systemId,match(A2790,index(systems,0,1),),refSystemId,match($H$1,index(systems,0,1),),x,index(systems,systemId,3),y,index(systems,systemId,4),refX,index(systems,refSystemId,3),refY,index(systems,refSystemId,4),round(sqrt((x-refX)^2+(y-refY)^2),3))</f>
        <v>356.059</v>
      </c>
      <c r="I2790" s="48" t="s">
        <v>408</v>
      </c>
      <c r="J2790" s="48" t="s">
        <v>408</v>
      </c>
      <c r="K2790" s="41"/>
      <c r="L2790" s="41"/>
      <c r="M2790" s="28" t="s">
        <v>500</v>
      </c>
      <c r="N2790" s="28" t="s">
        <v>1013</v>
      </c>
      <c r="O2790" s="48" t="s">
        <v>7056</v>
      </c>
      <c r="P2790" s="48" t="s">
        <v>7056</v>
      </c>
      <c r="Q2790" s="48" t="s">
        <v>7056</v>
      </c>
      <c r="R2790" s="48" t="s">
        <v>7056</v>
      </c>
      <c r="S2790" s="48" t="s">
        <v>7057</v>
      </c>
      <c r="T2790" s="48" t="s">
        <v>7057</v>
      </c>
      <c r="U2790" s="48" t="s">
        <v>7057</v>
      </c>
      <c r="V2790" s="48" t="s">
        <v>7058</v>
      </c>
      <c r="W2790" s="48" t="s">
        <v>7058</v>
      </c>
      <c r="X2790" s="48" t="s">
        <v>7058</v>
      </c>
      <c r="Y2790" s="48" t="s">
        <v>7059</v>
      </c>
      <c r="Z2790" s="48" t="s">
        <v>7059</v>
      </c>
      <c r="AA2790" s="48" t="s">
        <v>7060</v>
      </c>
      <c r="AB2790" s="48" t="s">
        <v>7060</v>
      </c>
      <c r="AC2790" s="48" t="s">
        <v>7060</v>
      </c>
      <c r="AD2790" s="48" t="s">
        <v>7060</v>
      </c>
      <c r="AE2790" s="48" t="s">
        <v>7060</v>
      </c>
      <c r="AF2790" s="48" t="s">
        <v>7060</v>
      </c>
      <c r="AG2790" s="48" t="s">
        <v>7060</v>
      </c>
      <c r="AH2790" s="48" t="s">
        <v>7060</v>
      </c>
      <c r="AI2790" s="48" t="s">
        <v>7060</v>
      </c>
      <c r="AJ2790" s="48" t="s">
        <v>7060</v>
      </c>
      <c r="AK2790" s="48" t="s">
        <v>7060</v>
      </c>
      <c r="AL2790" s="48" t="s">
        <v>7060</v>
      </c>
      <c r="AM2790" s="48" t="s">
        <v>7060</v>
      </c>
      <c r="AN2790" s="48" t="s">
        <v>7060</v>
      </c>
      <c r="AO2790" s="48" t="s">
        <v>7059</v>
      </c>
      <c r="AP2790" s="48" t="s">
        <v>7059</v>
      </c>
      <c r="AQ2790" s="48" t="s">
        <v>7059</v>
      </c>
      <c r="AR2790" s="48" t="s">
        <v>7059</v>
      </c>
      <c r="AS2790" s="48" t="s">
        <v>7059</v>
      </c>
      <c r="AT2790" s="48" t="s">
        <v>7059</v>
      </c>
      <c r="AU2790" s="48" t="s">
        <v>7059</v>
      </c>
      <c r="AV2790" s="48" t="s">
        <v>7059</v>
      </c>
      <c r="AW2790" s="48" t="s">
        <v>7059</v>
      </c>
      <c r="AX2790" s="48" t="s">
        <v>617</v>
      </c>
      <c r="AY2790" s="48" t="s">
        <v>7061</v>
      </c>
      <c r="AZ2790" s="28" t="s">
        <v>7061</v>
      </c>
    </row>
    <row r="2791" ht="15.75" customHeight="1">
      <c r="A2791" s="40">
        <v>2503.0</v>
      </c>
      <c r="B2791" s="28" t="s">
        <v>7062</v>
      </c>
      <c r="C2791" s="41"/>
      <c r="D2791" s="42">
        <f t="array" ref="D2791">index(systems,match($A2791,INDEX(systems,0,1),),3)</f>
        <v>182.503</v>
      </c>
      <c r="E2791" s="42">
        <f t="array" ref="E2791">index(systems,match($A2791,INDEX(systems,0,1),),4)</f>
        <v>-262.427</v>
      </c>
      <c r="F2791" s="43" t="str">
        <f>IFERROR(__xludf.DUMMYFUNCTION("let(row, match($B2791&amp;if($C2791&lt;&gt;"""","" [""&amp;$C2791&amp;""]"",""""),index(nebulae,,2),0),join("","",iferror(round(index(nebulae,row,5)/2,3),1),iferror(round(index(nebulae,row,6)/2,3),1),0))"),"1,1,0")</f>
        <v>1,1,0</v>
      </c>
      <c r="G2791" s="44" t="s">
        <v>7063</v>
      </c>
      <c r="H2791" s="45">
        <f t="array" ref="H2791">let(systemId,match(A2791,index(systems,0,1),),refSystemId,match($H$1,index(systems,0,1),),x,index(systems,systemId,3),y,index(systems,systemId,4),refX,index(systems,refSystemId,3),refY,index(systems,refSystemId,4),round(sqrt((x-refX)^2+(y-refY)^2),3))</f>
        <v>319.649</v>
      </c>
      <c r="I2791" s="28" t="s">
        <v>408</v>
      </c>
      <c r="J2791" s="28" t="s">
        <v>408</v>
      </c>
      <c r="K2791" s="28" t="s">
        <v>408</v>
      </c>
      <c r="L2791" s="28" t="s">
        <v>408</v>
      </c>
      <c r="M2791" s="28" t="s">
        <v>408</v>
      </c>
      <c r="N2791" s="28" t="s">
        <v>408</v>
      </c>
      <c r="O2791" s="41"/>
      <c r="P2791" s="48" t="s">
        <v>491</v>
      </c>
      <c r="Q2791" s="48" t="s">
        <v>491</v>
      </c>
      <c r="R2791" s="48" t="s">
        <v>491</v>
      </c>
      <c r="S2791" s="48" t="s">
        <v>491</v>
      </c>
      <c r="T2791" s="48" t="s">
        <v>491</v>
      </c>
      <c r="U2791" s="48" t="s">
        <v>491</v>
      </c>
      <c r="V2791" s="48" t="s">
        <v>491</v>
      </c>
      <c r="W2791" s="48" t="s">
        <v>491</v>
      </c>
      <c r="X2791" s="48" t="s">
        <v>491</v>
      </c>
      <c r="Y2791" s="48" t="s">
        <v>422</v>
      </c>
      <c r="Z2791" s="48" t="s">
        <v>422</v>
      </c>
      <c r="AA2791" s="48" t="s">
        <v>422</v>
      </c>
      <c r="AB2791" s="48" t="s">
        <v>422</v>
      </c>
      <c r="AC2791" s="48" t="s">
        <v>422</v>
      </c>
      <c r="AD2791" s="48" t="s">
        <v>422</v>
      </c>
      <c r="AE2791" s="48" t="s">
        <v>422</v>
      </c>
      <c r="AF2791" s="48" t="s">
        <v>422</v>
      </c>
      <c r="AG2791" s="48" t="s">
        <v>422</v>
      </c>
      <c r="AH2791" s="48" t="s">
        <v>422</v>
      </c>
      <c r="AI2791" s="48" t="s">
        <v>422</v>
      </c>
      <c r="AJ2791" s="48" t="s">
        <v>422</v>
      </c>
      <c r="AK2791" s="48" t="s">
        <v>422</v>
      </c>
      <c r="AL2791" s="48" t="s">
        <v>422</v>
      </c>
      <c r="AM2791" s="48" t="s">
        <v>422</v>
      </c>
      <c r="AN2791" s="48" t="s">
        <v>422</v>
      </c>
      <c r="AO2791" s="48" t="s">
        <v>422</v>
      </c>
      <c r="AP2791" s="48" t="s">
        <v>422</v>
      </c>
      <c r="AQ2791" s="48" t="s">
        <v>422</v>
      </c>
      <c r="AR2791" s="48" t="s">
        <v>422</v>
      </c>
      <c r="AS2791" s="48" t="s">
        <v>422</v>
      </c>
      <c r="AT2791" s="48" t="s">
        <v>422</v>
      </c>
      <c r="AU2791" s="48" t="s">
        <v>422</v>
      </c>
      <c r="AV2791" s="48" t="s">
        <v>422</v>
      </c>
      <c r="AW2791" s="48" t="s">
        <v>422</v>
      </c>
      <c r="AX2791" s="48" t="s">
        <v>422</v>
      </c>
      <c r="AY2791" s="48" t="s">
        <v>422</v>
      </c>
      <c r="AZ2791" s="28" t="s">
        <v>422</v>
      </c>
    </row>
    <row r="2792" ht="15.75" customHeight="1">
      <c r="A2792" s="40">
        <v>2504.0</v>
      </c>
      <c r="B2792" s="28" t="s">
        <v>7064</v>
      </c>
      <c r="C2792" s="41"/>
      <c r="D2792" s="42">
        <f t="array" ref="D2792">index(systems,match($A2792,INDEX(systems,0,1),),3)</f>
        <v>-300.928</v>
      </c>
      <c r="E2792" s="42">
        <f t="array" ref="E2792">index(systems,match($A2792,INDEX(systems,0,1),),4)</f>
        <v>-147.627</v>
      </c>
      <c r="F2792" s="43" t="str">
        <f>IFERROR(__xludf.DUMMYFUNCTION("let(row, match($B2792&amp;if($C2792&lt;&gt;"""","" [""&amp;$C2792&amp;""]"",""""),index(nebulae,,2),0),join("","",iferror(round(index(nebulae,row,5)/2,3),1),iferror(round(index(nebulae,row,6)/2,3),1),0))"),"1,1,0")</f>
        <v>1,1,0</v>
      </c>
      <c r="G2792" s="44" t="s">
        <v>7065</v>
      </c>
      <c r="H2792" s="45">
        <f t="array" ref="H2792">let(systemId,match(A2792,index(systems,0,1),),refSystemId,match($H$1,index(systems,0,1),),x,index(systems,systemId,3),y,index(systems,systemId,4),refX,index(systems,refSystemId,3),refY,index(systems,refSystemId,4),round(sqrt((x-refX)^2+(y-refY)^2),3))</f>
        <v>335.189</v>
      </c>
      <c r="I2792" s="46" t="s">
        <v>408</v>
      </c>
      <c r="J2792" s="46" t="s">
        <v>408</v>
      </c>
      <c r="K2792" s="46" t="s">
        <v>408</v>
      </c>
      <c r="L2792" s="46" t="s">
        <v>408</v>
      </c>
      <c r="M2792" s="46" t="s">
        <v>408</v>
      </c>
      <c r="N2792" s="28" t="s">
        <v>408</v>
      </c>
      <c r="O2792" s="41"/>
      <c r="P2792" s="48" t="s">
        <v>560</v>
      </c>
      <c r="Q2792" s="48" t="s">
        <v>560</v>
      </c>
      <c r="R2792" s="48" t="s">
        <v>560</v>
      </c>
      <c r="S2792" s="48" t="s">
        <v>560</v>
      </c>
      <c r="T2792" s="48" t="s">
        <v>560</v>
      </c>
      <c r="U2792" s="48" t="s">
        <v>560</v>
      </c>
      <c r="V2792" s="48" t="s">
        <v>560</v>
      </c>
      <c r="W2792" s="48" t="s">
        <v>560</v>
      </c>
      <c r="X2792" s="48" t="s">
        <v>560</v>
      </c>
      <c r="Y2792" s="48" t="s">
        <v>560</v>
      </c>
      <c r="Z2792" s="48" t="s">
        <v>560</v>
      </c>
      <c r="AA2792" s="48" t="s">
        <v>560</v>
      </c>
      <c r="AB2792" s="48" t="s">
        <v>560</v>
      </c>
      <c r="AC2792" s="48" t="s">
        <v>560</v>
      </c>
      <c r="AD2792" s="48" t="s">
        <v>560</v>
      </c>
      <c r="AE2792" s="48" t="s">
        <v>560</v>
      </c>
      <c r="AF2792" s="48" t="s">
        <v>560</v>
      </c>
      <c r="AG2792" s="48" t="s">
        <v>560</v>
      </c>
      <c r="AH2792" s="48" t="s">
        <v>560</v>
      </c>
      <c r="AI2792" s="48" t="s">
        <v>560</v>
      </c>
      <c r="AJ2792" s="48" t="s">
        <v>560</v>
      </c>
      <c r="AK2792" s="48" t="s">
        <v>560</v>
      </c>
      <c r="AL2792" s="48" t="s">
        <v>560</v>
      </c>
      <c r="AM2792" s="48" t="s">
        <v>560</v>
      </c>
      <c r="AN2792" s="48" t="s">
        <v>560</v>
      </c>
      <c r="AO2792" s="48" t="s">
        <v>560</v>
      </c>
      <c r="AP2792" s="48" t="s">
        <v>560</v>
      </c>
      <c r="AQ2792" s="48" t="s">
        <v>560</v>
      </c>
      <c r="AR2792" s="48" t="s">
        <v>560</v>
      </c>
      <c r="AS2792" s="48" t="s">
        <v>418</v>
      </c>
      <c r="AT2792" s="48" t="s">
        <v>418</v>
      </c>
      <c r="AU2792" s="48" t="s">
        <v>418</v>
      </c>
      <c r="AV2792" s="48" t="s">
        <v>418</v>
      </c>
      <c r="AW2792" s="48" t="s">
        <v>418</v>
      </c>
      <c r="AX2792" s="48" t="s">
        <v>560</v>
      </c>
      <c r="AY2792" s="48" t="s">
        <v>560</v>
      </c>
      <c r="AZ2792" s="51" t="s">
        <v>560</v>
      </c>
    </row>
    <row r="2793" ht="15.75" customHeight="1">
      <c r="A2793" s="40">
        <v>2505.0</v>
      </c>
      <c r="B2793" s="28" t="s">
        <v>7066</v>
      </c>
      <c r="C2793" s="41"/>
      <c r="D2793" s="42">
        <f t="array" ref="D2793">index(systems,match($A2793,INDEX(systems,0,1),),3)</f>
        <v>-231.593</v>
      </c>
      <c r="E2793" s="42">
        <f t="array" ref="E2793">index(systems,match($A2793,INDEX(systems,0,1),),4)</f>
        <v>-424.618</v>
      </c>
      <c r="F2793" s="43" t="str">
        <f>IFERROR(__xludf.DUMMYFUNCTION("let(row, match($B2793&amp;if($C2793&lt;&gt;"""","" [""&amp;$C2793&amp;""]"",""""),index(nebulae,,2),0),join("","",iferror(round(index(nebulae,row,5)/2,3),1),iferror(round(index(nebulae,row,6)/2,3),1),0))"),"1,1,0")</f>
        <v>1,1,0</v>
      </c>
      <c r="G2793" s="44" t="s">
        <v>7067</v>
      </c>
      <c r="H2793" s="45">
        <f t="array" ref="H2793">let(systemId,match(A2793,index(systems,0,1),),refSystemId,match($H$1,index(systems,0,1),),x,index(systems,systemId,3),y,index(systems,systemId,4),refX,index(systems,refSystemId,3),refY,index(systems,refSystemId,4),round(sqrt((x-refX)^2+(y-refY)^2),3))</f>
        <v>483.669</v>
      </c>
      <c r="I2793" s="46" t="s">
        <v>408</v>
      </c>
      <c r="J2793" s="46" t="s">
        <v>408</v>
      </c>
      <c r="K2793" s="46" t="s">
        <v>408</v>
      </c>
      <c r="L2793" s="46" t="s">
        <v>408</v>
      </c>
      <c r="M2793" s="46" t="s">
        <v>408</v>
      </c>
      <c r="N2793" s="28" t="s">
        <v>408</v>
      </c>
      <c r="O2793" s="48" t="s">
        <v>576</v>
      </c>
      <c r="P2793" s="48" t="s">
        <v>1927</v>
      </c>
      <c r="Q2793" s="48" t="s">
        <v>1927</v>
      </c>
      <c r="R2793" s="48" t="s">
        <v>1927</v>
      </c>
      <c r="S2793" s="48" t="s">
        <v>1927</v>
      </c>
      <c r="T2793" s="48" t="s">
        <v>1927</v>
      </c>
      <c r="U2793" s="48" t="s">
        <v>1927</v>
      </c>
      <c r="V2793" s="48" t="s">
        <v>1927</v>
      </c>
      <c r="W2793" s="48" t="s">
        <v>1927</v>
      </c>
      <c r="X2793" s="48" t="s">
        <v>576</v>
      </c>
      <c r="Y2793" s="48" t="s">
        <v>576</v>
      </c>
      <c r="Z2793" s="48" t="s">
        <v>576</v>
      </c>
      <c r="AA2793" s="48" t="s">
        <v>576</v>
      </c>
      <c r="AB2793" s="48" t="s">
        <v>576</v>
      </c>
      <c r="AC2793" s="48" t="s">
        <v>576</v>
      </c>
      <c r="AD2793" s="48" t="s">
        <v>576</v>
      </c>
      <c r="AE2793" s="48" t="s">
        <v>576</v>
      </c>
      <c r="AF2793" s="48" t="s">
        <v>576</v>
      </c>
      <c r="AG2793" s="48" t="s">
        <v>576</v>
      </c>
      <c r="AH2793" s="48" t="s">
        <v>576</v>
      </c>
      <c r="AI2793" s="48" t="s">
        <v>576</v>
      </c>
      <c r="AJ2793" s="48" t="s">
        <v>576</v>
      </c>
      <c r="AK2793" s="48" t="s">
        <v>576</v>
      </c>
      <c r="AL2793" s="48" t="s">
        <v>576</v>
      </c>
      <c r="AM2793" s="48" t="s">
        <v>576</v>
      </c>
      <c r="AN2793" s="48" t="s">
        <v>576</v>
      </c>
      <c r="AO2793" s="48" t="s">
        <v>576</v>
      </c>
      <c r="AP2793" s="48" t="s">
        <v>576</v>
      </c>
      <c r="AQ2793" s="48" t="s">
        <v>576</v>
      </c>
      <c r="AR2793" s="48" t="s">
        <v>576</v>
      </c>
      <c r="AS2793" s="48" t="s">
        <v>576</v>
      </c>
      <c r="AT2793" s="48" t="s">
        <v>576</v>
      </c>
      <c r="AU2793" s="48" t="s">
        <v>576</v>
      </c>
      <c r="AV2793" s="48" t="s">
        <v>576</v>
      </c>
      <c r="AW2793" s="48" t="s">
        <v>576</v>
      </c>
      <c r="AX2793" s="48" t="s">
        <v>576</v>
      </c>
      <c r="AY2793" s="48" t="s">
        <v>576</v>
      </c>
      <c r="AZ2793" s="28" t="s">
        <v>576</v>
      </c>
    </row>
    <row r="2794" ht="15.75" customHeight="1">
      <c r="A2794" s="40">
        <v>2506.0</v>
      </c>
      <c r="B2794" s="28" t="s">
        <v>7068</v>
      </c>
      <c r="C2794" s="41"/>
      <c r="D2794" s="42">
        <f t="array" ref="D2794">index(systems,match($A2794,INDEX(systems,0,1),),3)</f>
        <v>139.32</v>
      </c>
      <c r="E2794" s="42">
        <f t="array" ref="E2794">index(systems,match($A2794,INDEX(systems,0,1),),4)</f>
        <v>-105.01</v>
      </c>
      <c r="F2794" s="43" t="str">
        <f>IFERROR(__xludf.DUMMYFUNCTION("let(row, match($B2794&amp;if($C2794&lt;&gt;"""","" [""&amp;$C2794&amp;""]"",""""),index(nebulae,,2),0),join("","",iferror(round(index(nebulae,row,5)/2,3),1),iferror(round(index(nebulae,row,6)/2,3),1),0))"),"1,1,0")</f>
        <v>1,1,0</v>
      </c>
      <c r="G2794" s="44" t="s">
        <v>7069</v>
      </c>
      <c r="H2794" s="45">
        <f t="array" ref="H2794">let(systemId,match(A2794,index(systems,0,1),),refSystemId,match($H$1,index(systems,0,1),),x,index(systems,systemId,3),y,index(systems,systemId,4),refX,index(systems,refSystemId,3),refY,index(systems,refSystemId,4),round(sqrt((x-refX)^2+(y-refY)^2),3))</f>
        <v>174.462</v>
      </c>
      <c r="I2794" s="41"/>
      <c r="J2794" s="28" t="s">
        <v>418</v>
      </c>
      <c r="K2794" s="41"/>
      <c r="L2794" s="41"/>
      <c r="M2794" s="28" t="s">
        <v>1268</v>
      </c>
      <c r="N2794" s="28" t="s">
        <v>501</v>
      </c>
      <c r="O2794" s="48" t="s">
        <v>501</v>
      </c>
      <c r="P2794" s="48" t="s">
        <v>501</v>
      </c>
      <c r="Q2794" s="48" t="s">
        <v>501</v>
      </c>
      <c r="R2794" s="48" t="s">
        <v>501</v>
      </c>
      <c r="S2794" s="48" t="s">
        <v>501</v>
      </c>
      <c r="T2794" s="48" t="s">
        <v>501</v>
      </c>
      <c r="U2794" s="48" t="s">
        <v>501</v>
      </c>
      <c r="V2794" s="48" t="s">
        <v>501</v>
      </c>
      <c r="W2794" s="48" t="s">
        <v>502</v>
      </c>
      <c r="X2794" s="48" t="s">
        <v>502</v>
      </c>
      <c r="Y2794" s="48" t="s">
        <v>1035</v>
      </c>
      <c r="Z2794" s="48" t="s">
        <v>1035</v>
      </c>
      <c r="AA2794" s="48" t="s">
        <v>1036</v>
      </c>
      <c r="AB2794" s="48" t="s">
        <v>1036</v>
      </c>
      <c r="AC2794" s="48" t="s">
        <v>1036</v>
      </c>
      <c r="AD2794" s="48" t="s">
        <v>1036</v>
      </c>
      <c r="AE2794" s="48" t="s">
        <v>1036</v>
      </c>
      <c r="AF2794" s="48" t="s">
        <v>1036</v>
      </c>
      <c r="AG2794" s="48" t="s">
        <v>1036</v>
      </c>
      <c r="AH2794" s="48" t="s">
        <v>1036</v>
      </c>
      <c r="AI2794" s="48" t="s">
        <v>1036</v>
      </c>
      <c r="AJ2794" s="48" t="s">
        <v>1036</v>
      </c>
      <c r="AK2794" s="48" t="s">
        <v>1036</v>
      </c>
      <c r="AL2794" s="48" t="s">
        <v>1036</v>
      </c>
      <c r="AM2794" s="48" t="s">
        <v>1036</v>
      </c>
      <c r="AN2794" s="48" t="s">
        <v>1036</v>
      </c>
      <c r="AO2794" s="48" t="s">
        <v>1035</v>
      </c>
      <c r="AP2794" s="48" t="s">
        <v>1035</v>
      </c>
      <c r="AQ2794" s="48" t="s">
        <v>1035</v>
      </c>
      <c r="AR2794" s="48" t="s">
        <v>1035</v>
      </c>
      <c r="AS2794" s="48" t="s">
        <v>1035</v>
      </c>
      <c r="AT2794" s="48" t="s">
        <v>1035</v>
      </c>
      <c r="AU2794" s="48" t="s">
        <v>1035</v>
      </c>
      <c r="AV2794" s="48" t="s">
        <v>505</v>
      </c>
      <c r="AW2794" s="48" t="s">
        <v>505</v>
      </c>
      <c r="AX2794" s="48" t="s">
        <v>505</v>
      </c>
      <c r="AY2794" s="48" t="s">
        <v>505</v>
      </c>
      <c r="AZ2794" s="28" t="s">
        <v>505</v>
      </c>
    </row>
    <row r="2795" ht="15.75" customHeight="1">
      <c r="A2795" s="40">
        <v>2507.0</v>
      </c>
      <c r="B2795" s="28" t="s">
        <v>7070</v>
      </c>
      <c r="C2795" s="41"/>
      <c r="D2795" s="42">
        <f t="array" ref="D2795">index(systems,match($A2795,INDEX(systems,0,1),),3)</f>
        <v>124.79</v>
      </c>
      <c r="E2795" s="42">
        <f t="array" ref="E2795">index(systems,match($A2795,INDEX(systems,0,1),),4)</f>
        <v>-63.402</v>
      </c>
      <c r="F2795" s="43" t="str">
        <f>IFERROR(__xludf.DUMMYFUNCTION("let(row, match($B2795&amp;if($C2795&lt;&gt;"""","" [""&amp;$C2795&amp;""]"",""""),index(nebulae,,2),0),join("","",iferror(round(index(nebulae,row,5)/2,3),1),iferror(round(index(nebulae,row,6)/2,3),1),0))"),"1,1,0")</f>
        <v>1,1,0</v>
      </c>
      <c r="G2795" s="44" t="s">
        <v>7071</v>
      </c>
      <c r="H2795" s="45">
        <f t="array" ref="H2795">let(systemId,match(A2795,index(systems,0,1),),refSystemId,match($H$1,index(systems,0,1),),x,index(systems,systemId,3),y,index(systems,systemId,4),refX,index(systems,refSystemId,3),refY,index(systems,refSystemId,4),round(sqrt((x-refX)^2+(y-refY)^2),3))</f>
        <v>139.973</v>
      </c>
      <c r="I2795" s="46" t="s">
        <v>408</v>
      </c>
      <c r="J2795" s="46" t="s">
        <v>408</v>
      </c>
      <c r="K2795" s="46" t="s">
        <v>408</v>
      </c>
      <c r="L2795" s="46" t="s">
        <v>408</v>
      </c>
      <c r="M2795" s="46" t="s">
        <v>408</v>
      </c>
      <c r="N2795" s="46" t="s">
        <v>408</v>
      </c>
      <c r="O2795" s="53"/>
      <c r="P2795" s="48" t="s">
        <v>502</v>
      </c>
      <c r="Q2795" s="48" t="s">
        <v>502</v>
      </c>
      <c r="R2795" s="48" t="s">
        <v>502</v>
      </c>
      <c r="S2795" s="48" t="s">
        <v>502</v>
      </c>
      <c r="T2795" s="48" t="s">
        <v>502</v>
      </c>
      <c r="U2795" s="48" t="s">
        <v>422</v>
      </c>
      <c r="V2795" s="48" t="s">
        <v>422</v>
      </c>
      <c r="W2795" s="48" t="s">
        <v>422</v>
      </c>
      <c r="X2795" s="48" t="s">
        <v>422</v>
      </c>
      <c r="Y2795" s="48" t="s">
        <v>422</v>
      </c>
      <c r="Z2795" s="48" t="s">
        <v>422</v>
      </c>
      <c r="AA2795" s="48" t="s">
        <v>422</v>
      </c>
      <c r="AB2795" s="48" t="s">
        <v>422</v>
      </c>
      <c r="AC2795" s="48" t="s">
        <v>422</v>
      </c>
      <c r="AD2795" s="48" t="s">
        <v>422</v>
      </c>
      <c r="AE2795" s="48" t="s">
        <v>422</v>
      </c>
      <c r="AF2795" s="48" t="s">
        <v>422</v>
      </c>
      <c r="AG2795" s="48" t="s">
        <v>422</v>
      </c>
      <c r="AH2795" s="48" t="s">
        <v>422</v>
      </c>
      <c r="AI2795" s="48" t="s">
        <v>422</v>
      </c>
      <c r="AJ2795" s="48" t="s">
        <v>422</v>
      </c>
      <c r="AK2795" s="48" t="s">
        <v>422</v>
      </c>
      <c r="AL2795" s="48" t="s">
        <v>422</v>
      </c>
      <c r="AM2795" s="48" t="s">
        <v>422</v>
      </c>
      <c r="AN2795" s="48" t="s">
        <v>422</v>
      </c>
      <c r="AO2795" s="48" t="s">
        <v>422</v>
      </c>
      <c r="AP2795" s="48" t="s">
        <v>422</v>
      </c>
      <c r="AQ2795" s="48" t="s">
        <v>422</v>
      </c>
      <c r="AR2795" s="48" t="s">
        <v>422</v>
      </c>
      <c r="AS2795" s="48" t="s">
        <v>422</v>
      </c>
      <c r="AT2795" s="48" t="s">
        <v>422</v>
      </c>
      <c r="AU2795" s="48" t="s">
        <v>422</v>
      </c>
      <c r="AV2795" s="48" t="s">
        <v>422</v>
      </c>
      <c r="AW2795" s="48" t="s">
        <v>422</v>
      </c>
      <c r="AX2795" s="48" t="s">
        <v>422</v>
      </c>
      <c r="AY2795" s="48" t="s">
        <v>422</v>
      </c>
      <c r="AZ2795" s="28" t="s">
        <v>422</v>
      </c>
    </row>
    <row r="2796" ht="15.75" customHeight="1">
      <c r="A2796" s="40">
        <v>2508.0</v>
      </c>
      <c r="B2796" s="28" t="s">
        <v>7072</v>
      </c>
      <c r="C2796" s="41"/>
      <c r="D2796" s="42">
        <f t="array" ref="D2796">index(systems,match($A2796,INDEX(systems,0,1),),3)</f>
        <v>310.184</v>
      </c>
      <c r="E2796" s="42">
        <f t="array" ref="E2796">index(systems,match($A2796,INDEX(systems,0,1),),4)</f>
        <v>-279.75</v>
      </c>
      <c r="F2796" s="43" t="str">
        <f>IFERROR(__xludf.DUMMYFUNCTION("let(row, match($B2796&amp;if($C2796&lt;&gt;"""","" [""&amp;$C2796&amp;""]"",""""),index(nebulae,,2),0),join("","",iferror(round(index(nebulae,row,5)/2,3),1),iferror(round(index(nebulae,row,6)/2,3),1),0))"),"1,1,0")</f>
        <v>1,1,0</v>
      </c>
      <c r="G2796" s="44" t="s">
        <v>7073</v>
      </c>
      <c r="H2796" s="45">
        <f t="array" ref="H2796">let(systemId,match(A2796,index(systems,0,1),),refSystemId,match($H$1,index(systems,0,1),),x,index(systems,systemId,3),y,index(systems,systemId,4),refX,index(systems,refSystemId,3),refY,index(systems,refSystemId,4),round(sqrt((x-refX)^2+(y-refY)^2),3))</f>
        <v>417.701</v>
      </c>
      <c r="I2796" s="47" t="s">
        <v>408</v>
      </c>
      <c r="J2796" s="47" t="s">
        <v>408</v>
      </c>
      <c r="K2796" s="53"/>
      <c r="L2796" s="53"/>
      <c r="M2796" s="53"/>
      <c r="N2796" s="49" t="s">
        <v>1241</v>
      </c>
      <c r="O2796" s="52" t="s">
        <v>1241</v>
      </c>
      <c r="P2796" s="52" t="s">
        <v>1241</v>
      </c>
      <c r="Q2796" s="52" t="s">
        <v>1241</v>
      </c>
      <c r="R2796" s="52" t="s">
        <v>1241</v>
      </c>
      <c r="S2796" s="48" t="s">
        <v>1241</v>
      </c>
      <c r="T2796" s="52" t="s">
        <v>1241</v>
      </c>
      <c r="U2796" s="52" t="s">
        <v>1241</v>
      </c>
      <c r="V2796" s="52" t="s">
        <v>1241</v>
      </c>
      <c r="W2796" s="52" t="s">
        <v>1241</v>
      </c>
      <c r="X2796" s="52" t="s">
        <v>1241</v>
      </c>
      <c r="Y2796" s="52" t="s">
        <v>1242</v>
      </c>
      <c r="Z2796" s="52" t="s">
        <v>1242</v>
      </c>
      <c r="AA2796" s="52" t="s">
        <v>1243</v>
      </c>
      <c r="AB2796" s="52" t="s">
        <v>1243</v>
      </c>
      <c r="AC2796" s="52" t="s">
        <v>1243</v>
      </c>
      <c r="AD2796" s="52" t="s">
        <v>1243</v>
      </c>
      <c r="AE2796" s="52" t="s">
        <v>1243</v>
      </c>
      <c r="AF2796" s="52" t="s">
        <v>1243</v>
      </c>
      <c r="AG2796" s="52" t="s">
        <v>1243</v>
      </c>
      <c r="AH2796" s="52" t="s">
        <v>1243</v>
      </c>
      <c r="AI2796" s="52" t="s">
        <v>1243</v>
      </c>
      <c r="AJ2796" s="52" t="s">
        <v>1243</v>
      </c>
      <c r="AK2796" s="52" t="s">
        <v>1243</v>
      </c>
      <c r="AL2796" s="52" t="s">
        <v>1243</v>
      </c>
      <c r="AM2796" s="52" t="s">
        <v>1243</v>
      </c>
      <c r="AN2796" s="52" t="s">
        <v>1243</v>
      </c>
      <c r="AO2796" s="52" t="s">
        <v>1242</v>
      </c>
      <c r="AP2796" s="52" t="s">
        <v>1242</v>
      </c>
      <c r="AQ2796" s="52" t="s">
        <v>1242</v>
      </c>
      <c r="AR2796" s="52" t="s">
        <v>955</v>
      </c>
      <c r="AS2796" s="52" t="s">
        <v>955</v>
      </c>
      <c r="AT2796" s="52" t="s">
        <v>955</v>
      </c>
      <c r="AU2796" s="52" t="s">
        <v>955</v>
      </c>
      <c r="AV2796" s="52" t="s">
        <v>955</v>
      </c>
      <c r="AW2796" s="52" t="s">
        <v>955</v>
      </c>
      <c r="AX2796" s="52" t="s">
        <v>955</v>
      </c>
      <c r="AY2796" s="52" t="s">
        <v>955</v>
      </c>
      <c r="AZ2796" s="49" t="s">
        <v>955</v>
      </c>
    </row>
    <row r="2797" ht="15.75" customHeight="1">
      <c r="A2797" s="40">
        <v>2509.0</v>
      </c>
      <c r="B2797" s="28" t="s">
        <v>7074</v>
      </c>
      <c r="C2797" s="28" t="s">
        <v>7075</v>
      </c>
      <c r="D2797" s="42">
        <f t="array" ref="D2797">index(systems,match($A2797,INDEX(systems,0,1),),3)</f>
        <v>537.142</v>
      </c>
      <c r="E2797" s="42">
        <f t="array" ref="E2797">index(systems,match($A2797,INDEX(systems,0,1),),4)</f>
        <v>98.175</v>
      </c>
      <c r="F2797" s="43" t="str">
        <f>IFERROR(__xludf.DUMMYFUNCTION("let(row, match($B2797&amp;if($C2797&lt;&gt;"""","" [""&amp;$C2797&amp;""]"",""""),index(nebulae,,2),0),join("","",iferror(round(index(nebulae,row,5)/2,3),1),iferror(round(index(nebulae,row,6)/2,3),1),0))"),"1,1,0")</f>
        <v>1,1,0</v>
      </c>
      <c r="G2797" s="44" t="s">
        <v>7076</v>
      </c>
      <c r="H2797" s="45">
        <f t="array" ref="H2797">let(systemId,match(A2797,index(systems,0,1),),refSystemId,match($H$1,index(systems,0,1),),x,index(systems,systemId,3),y,index(systems,systemId,4),refX,index(systems,refSystemId,3),refY,index(systems,refSystemId,4),round(sqrt((x-refX)^2+(y-refY)^2),3))</f>
        <v>546.04</v>
      </c>
      <c r="I2797" s="41"/>
      <c r="J2797" s="41"/>
      <c r="K2797" s="41"/>
      <c r="L2797" s="41"/>
      <c r="M2797" s="41"/>
      <c r="N2797" s="28" t="s">
        <v>552</v>
      </c>
      <c r="O2797" s="48" t="s">
        <v>552</v>
      </c>
      <c r="P2797" s="48" t="s">
        <v>776</v>
      </c>
      <c r="Q2797" s="48" t="s">
        <v>776</v>
      </c>
      <c r="R2797" s="48" t="s">
        <v>776</v>
      </c>
      <c r="S2797" s="48" t="s">
        <v>776</v>
      </c>
      <c r="T2797" s="48" t="s">
        <v>776</v>
      </c>
      <c r="U2797" s="48" t="s">
        <v>776</v>
      </c>
      <c r="V2797" s="48" t="s">
        <v>776</v>
      </c>
      <c r="W2797" s="48" t="s">
        <v>776</v>
      </c>
      <c r="X2797" s="48" t="s">
        <v>776</v>
      </c>
      <c r="Y2797" s="48" t="s">
        <v>776</v>
      </c>
      <c r="Z2797" s="48" t="s">
        <v>776</v>
      </c>
      <c r="AA2797" s="48" t="s">
        <v>776</v>
      </c>
      <c r="AB2797" s="48" t="s">
        <v>776</v>
      </c>
      <c r="AC2797" s="48" t="s">
        <v>776</v>
      </c>
      <c r="AD2797" s="48" t="s">
        <v>776</v>
      </c>
      <c r="AE2797" s="48" t="s">
        <v>776</v>
      </c>
      <c r="AF2797" s="48" t="s">
        <v>776</v>
      </c>
      <c r="AG2797" s="48" t="s">
        <v>776</v>
      </c>
      <c r="AH2797" s="48" t="s">
        <v>776</v>
      </c>
      <c r="AI2797" s="48" t="s">
        <v>776</v>
      </c>
      <c r="AJ2797" s="48" t="s">
        <v>776</v>
      </c>
      <c r="AK2797" s="48" t="s">
        <v>776</v>
      </c>
      <c r="AL2797" s="48" t="s">
        <v>776</v>
      </c>
      <c r="AM2797" s="48" t="s">
        <v>776</v>
      </c>
      <c r="AN2797" s="48" t="s">
        <v>776</v>
      </c>
      <c r="AO2797" s="48" t="s">
        <v>776</v>
      </c>
      <c r="AP2797" s="48" t="s">
        <v>776</v>
      </c>
      <c r="AQ2797" s="48" t="s">
        <v>776</v>
      </c>
      <c r="AR2797" s="48" t="s">
        <v>776</v>
      </c>
      <c r="AS2797" s="48" t="s">
        <v>776</v>
      </c>
      <c r="AT2797" s="48" t="s">
        <v>777</v>
      </c>
      <c r="AU2797" s="48" t="s">
        <v>777</v>
      </c>
      <c r="AV2797" s="48" t="s">
        <v>777</v>
      </c>
      <c r="AW2797" s="48" t="s">
        <v>777</v>
      </c>
      <c r="AX2797" s="48" t="s">
        <v>777</v>
      </c>
      <c r="AY2797" s="48" t="s">
        <v>777</v>
      </c>
      <c r="AZ2797" s="28" t="s">
        <v>777</v>
      </c>
    </row>
    <row r="2798" ht="15.75" customHeight="1">
      <c r="A2798" s="40">
        <v>2510.0</v>
      </c>
      <c r="B2798" s="28" t="s">
        <v>7077</v>
      </c>
      <c r="C2798" s="41"/>
      <c r="D2798" s="42">
        <f t="array" ref="D2798">index(systems,match($A2798,INDEX(systems,0,1),),3)</f>
        <v>-243.532</v>
      </c>
      <c r="E2798" s="42">
        <f t="array" ref="E2798">index(systems,match($A2798,INDEX(systems,0,1),),4)</f>
        <v>-310.772</v>
      </c>
      <c r="F2798" s="43" t="str">
        <f>IFERROR(__xludf.DUMMYFUNCTION("let(row, match($B2798&amp;if($C2798&lt;&gt;"""","" [""&amp;$C2798&amp;""]"",""""),index(nebulae,,2),0),join("","",iferror(round(index(nebulae,row,5)/2,3),1),iferror(round(index(nebulae,row,6)/2,3),1),0))"),"1,1,0")</f>
        <v>1,1,0</v>
      </c>
      <c r="G2798" s="44" t="s">
        <v>7078</v>
      </c>
      <c r="H2798" s="45">
        <f t="array" ref="H2798">let(systemId,match(A2798,index(systems,0,1),),refSystemId,match($H$1,index(systems,0,1),),x,index(systems,systemId,3),y,index(systems,systemId,4),refX,index(systems,refSystemId,3),refY,index(systems,refSystemId,4),round(sqrt((x-refX)^2+(y-refY)^2),3))</f>
        <v>394.825</v>
      </c>
      <c r="I2798" s="46" t="s">
        <v>408</v>
      </c>
      <c r="J2798" s="53"/>
      <c r="K2798" s="53"/>
      <c r="L2798" s="41"/>
      <c r="M2798" s="41"/>
      <c r="N2798" s="28" t="s">
        <v>558</v>
      </c>
      <c r="O2798" s="48" t="s">
        <v>558</v>
      </c>
      <c r="P2798" s="48" t="s">
        <v>558</v>
      </c>
      <c r="Q2798" s="48" t="s">
        <v>558</v>
      </c>
      <c r="R2798" s="48" t="s">
        <v>558</v>
      </c>
      <c r="S2798" s="48" t="s">
        <v>558</v>
      </c>
      <c r="T2798" s="48" t="s">
        <v>558</v>
      </c>
      <c r="U2798" s="48" t="s">
        <v>558</v>
      </c>
      <c r="V2798" s="48" t="s">
        <v>558</v>
      </c>
      <c r="W2798" s="48" t="s">
        <v>558</v>
      </c>
      <c r="X2798" s="48" t="s">
        <v>560</v>
      </c>
      <c r="Y2798" s="48" t="s">
        <v>560</v>
      </c>
      <c r="Z2798" s="48" t="s">
        <v>560</v>
      </c>
      <c r="AA2798" s="48" t="s">
        <v>560</v>
      </c>
      <c r="AB2798" s="48" t="s">
        <v>560</v>
      </c>
      <c r="AC2798" s="48" t="s">
        <v>560</v>
      </c>
      <c r="AD2798" s="48" t="s">
        <v>560</v>
      </c>
      <c r="AE2798" s="48" t="s">
        <v>560</v>
      </c>
      <c r="AF2798" s="48" t="s">
        <v>560</v>
      </c>
      <c r="AG2798" s="48" t="s">
        <v>560</v>
      </c>
      <c r="AH2798" s="48" t="s">
        <v>560</v>
      </c>
      <c r="AI2798" s="48" t="s">
        <v>560</v>
      </c>
      <c r="AJ2798" s="48" t="s">
        <v>560</v>
      </c>
      <c r="AK2798" s="48" t="s">
        <v>560</v>
      </c>
      <c r="AL2798" s="48" t="s">
        <v>560</v>
      </c>
      <c r="AM2798" s="48" t="s">
        <v>560</v>
      </c>
      <c r="AN2798" s="48" t="s">
        <v>560</v>
      </c>
      <c r="AO2798" s="48" t="s">
        <v>560</v>
      </c>
      <c r="AP2798" s="48" t="s">
        <v>560</v>
      </c>
      <c r="AQ2798" s="48" t="s">
        <v>560</v>
      </c>
      <c r="AR2798" s="48" t="s">
        <v>560</v>
      </c>
      <c r="AS2798" s="48" t="s">
        <v>418</v>
      </c>
      <c r="AT2798" s="48" t="s">
        <v>418</v>
      </c>
      <c r="AU2798" s="48" t="s">
        <v>418</v>
      </c>
      <c r="AV2798" s="52" t="s">
        <v>1280</v>
      </c>
      <c r="AW2798" s="52" t="s">
        <v>1280</v>
      </c>
      <c r="AX2798" s="48" t="s">
        <v>1281</v>
      </c>
      <c r="AY2798" s="48" t="s">
        <v>576</v>
      </c>
      <c r="AZ2798" s="51" t="s">
        <v>1281</v>
      </c>
    </row>
    <row r="2799" ht="15.75" customHeight="1">
      <c r="A2799" s="40">
        <v>2511.0</v>
      </c>
      <c r="B2799" s="28" t="s">
        <v>7079</v>
      </c>
      <c r="C2799" s="28" t="s">
        <v>7080</v>
      </c>
      <c r="D2799" s="42">
        <f t="array" ref="D2799">index(systems,match($A2799,INDEX(systems,0,1),),3)</f>
        <v>43.942</v>
      </c>
      <c r="E2799" s="42">
        <f t="array" ref="E2799">index(systems,match($A2799,INDEX(systems,0,1),),4)</f>
        <v>40.273</v>
      </c>
      <c r="F2799" s="43" t="str">
        <f>IFERROR(__xludf.DUMMYFUNCTION("let(row, match($B2799&amp;if($C2799&lt;&gt;"""","" [""&amp;$C2799&amp;""]"",""""),index(nebulae,,2),0),join("","",iferror(round(index(nebulae,row,5)/2,3),1),iferror(round(index(nebulae,row,6)/2,3),1),0))"),"1,1,0")</f>
        <v>1,1,0</v>
      </c>
      <c r="G2799" s="44" t="s">
        <v>7081</v>
      </c>
      <c r="H2799" s="112">
        <f t="array" ref="H2799">let(systemId,match(A2799,index(systems,0,1),),refSystemId,match($H$1,index(systems,0,1),),x,index(systems,systemId,3),y,index(systems,systemId,4),refX,index(systems,refSystemId,3),refY,index(systems,refSystemId,4),round(sqrt((x-refX)^2+(y-refY)^2),3))</f>
        <v>59.605</v>
      </c>
      <c r="I2799" s="46" t="s">
        <v>418</v>
      </c>
      <c r="J2799" s="46" t="s">
        <v>645</v>
      </c>
      <c r="K2799" s="46" t="s">
        <v>645</v>
      </c>
      <c r="L2799" s="46" t="s">
        <v>508</v>
      </c>
      <c r="M2799" s="48" t="s">
        <v>508</v>
      </c>
      <c r="N2799" s="28" t="s">
        <v>925</v>
      </c>
      <c r="O2799" s="48" t="s">
        <v>925</v>
      </c>
      <c r="P2799" s="48" t="s">
        <v>925</v>
      </c>
      <c r="Q2799" s="48" t="s">
        <v>925</v>
      </c>
      <c r="R2799" s="48" t="s">
        <v>926</v>
      </c>
      <c r="S2799" s="48" t="s">
        <v>647</v>
      </c>
      <c r="T2799" s="48" t="s">
        <v>647</v>
      </c>
      <c r="U2799" s="48" t="s">
        <v>587</v>
      </c>
      <c r="V2799" s="48" t="s">
        <v>587</v>
      </c>
      <c r="W2799" s="48" t="s">
        <v>587</v>
      </c>
      <c r="X2799" s="48" t="s">
        <v>928</v>
      </c>
      <c r="Y2799" s="48" t="s">
        <v>929</v>
      </c>
      <c r="Z2799" s="48" t="s">
        <v>929</v>
      </c>
      <c r="AA2799" s="48" t="s">
        <v>929</v>
      </c>
      <c r="AB2799" s="48" t="s">
        <v>929</v>
      </c>
      <c r="AC2799" s="48" t="s">
        <v>929</v>
      </c>
      <c r="AD2799" s="48" t="s">
        <v>929</v>
      </c>
      <c r="AE2799" s="48" t="s">
        <v>929</v>
      </c>
      <c r="AF2799" s="48" t="s">
        <v>929</v>
      </c>
      <c r="AG2799" s="48" t="s">
        <v>929</v>
      </c>
      <c r="AH2799" s="48" t="s">
        <v>929</v>
      </c>
      <c r="AI2799" s="48" t="s">
        <v>929</v>
      </c>
      <c r="AJ2799" s="48" t="s">
        <v>929</v>
      </c>
      <c r="AK2799" s="48" t="s">
        <v>929</v>
      </c>
      <c r="AL2799" s="48" t="s">
        <v>929</v>
      </c>
      <c r="AM2799" s="48" t="s">
        <v>929</v>
      </c>
      <c r="AN2799" s="48" t="s">
        <v>929</v>
      </c>
      <c r="AO2799" s="48" t="s">
        <v>929</v>
      </c>
      <c r="AP2799" s="48" t="s">
        <v>929</v>
      </c>
      <c r="AQ2799" s="48" t="s">
        <v>516</v>
      </c>
      <c r="AR2799" s="48" t="s">
        <v>517</v>
      </c>
      <c r="AS2799" s="48" t="s">
        <v>648</v>
      </c>
      <c r="AT2799" s="48" t="s">
        <v>648</v>
      </c>
      <c r="AU2799" s="48" t="s">
        <v>648</v>
      </c>
      <c r="AV2799" s="48" t="s">
        <v>648</v>
      </c>
      <c r="AW2799" s="48" t="s">
        <v>649</v>
      </c>
      <c r="AX2799" s="48" t="s">
        <v>929</v>
      </c>
      <c r="AY2799" s="48" t="s">
        <v>929</v>
      </c>
      <c r="AZ2799" s="28" t="s">
        <v>929</v>
      </c>
    </row>
    <row r="2800" ht="15.75" customHeight="1">
      <c r="A2800" s="40">
        <v>2512.0</v>
      </c>
      <c r="B2800" s="28" t="s">
        <v>7082</v>
      </c>
      <c r="C2800" s="41"/>
      <c r="D2800" s="42">
        <f t="array" ref="D2800">index(systems,match($A2800,INDEX(systems,0,1),),3)</f>
        <v>-270.897</v>
      </c>
      <c r="E2800" s="42">
        <f t="array" ref="E2800">index(systems,match($A2800,INDEX(systems,0,1),),4)</f>
        <v>-266.564</v>
      </c>
      <c r="F2800" s="43" t="str">
        <f>IFERROR(__xludf.DUMMYFUNCTION("let(row, match($B2800&amp;if($C2800&lt;&gt;"""","" [""&amp;$C2800&amp;""]"",""""),index(nebulae,,2),0),join("","",iferror(round(index(nebulae,row,5)/2,3),1),iferror(round(index(nebulae,row,6)/2,3),1),0))"),"1,1,0")</f>
        <v>1,1,0</v>
      </c>
      <c r="G2800" s="44" t="s">
        <v>7083</v>
      </c>
      <c r="H2800" s="45">
        <f t="array" ref="H2800">let(systemId,match(A2800,index(systems,0,1),),refSystemId,match($H$1,index(systems,0,1),),x,index(systems,systemId,3),y,index(systems,systemId,4),refX,index(systems,refSystemId,3),refY,index(systems,refSystemId,4),round(sqrt((x-refX)^2+(y-refY)^2),3))</f>
        <v>380.055</v>
      </c>
      <c r="I2800" s="28" t="s">
        <v>408</v>
      </c>
      <c r="J2800" s="48" t="s">
        <v>408</v>
      </c>
      <c r="K2800" s="48" t="s">
        <v>408</v>
      </c>
      <c r="L2800" s="48" t="s">
        <v>408</v>
      </c>
      <c r="M2800" s="48" t="s">
        <v>408</v>
      </c>
      <c r="N2800" s="28" t="s">
        <v>408</v>
      </c>
      <c r="O2800" s="41"/>
      <c r="P2800" s="48" t="s">
        <v>1281</v>
      </c>
      <c r="Q2800" s="48" t="s">
        <v>1281</v>
      </c>
      <c r="R2800" s="48" t="s">
        <v>1281</v>
      </c>
      <c r="S2800" s="48" t="s">
        <v>1281</v>
      </c>
      <c r="T2800" s="48" t="s">
        <v>1281</v>
      </c>
      <c r="U2800" s="48" t="s">
        <v>1281</v>
      </c>
      <c r="V2800" s="48" t="s">
        <v>1281</v>
      </c>
      <c r="W2800" s="48" t="s">
        <v>1281</v>
      </c>
      <c r="X2800" s="48" t="s">
        <v>1281</v>
      </c>
      <c r="Y2800" s="48" t="s">
        <v>1281</v>
      </c>
      <c r="Z2800" s="48" t="s">
        <v>1281</v>
      </c>
      <c r="AA2800" s="48" t="s">
        <v>1281</v>
      </c>
      <c r="AB2800" s="48" t="s">
        <v>1281</v>
      </c>
      <c r="AC2800" s="48" t="s">
        <v>1281</v>
      </c>
      <c r="AD2800" s="48" t="s">
        <v>1281</v>
      </c>
      <c r="AE2800" s="48" t="s">
        <v>1281</v>
      </c>
      <c r="AF2800" s="48" t="s">
        <v>1281</v>
      </c>
      <c r="AG2800" s="48" t="s">
        <v>1281</v>
      </c>
      <c r="AH2800" s="48" t="s">
        <v>1281</v>
      </c>
      <c r="AI2800" s="48" t="s">
        <v>1281</v>
      </c>
      <c r="AJ2800" s="48" t="s">
        <v>1281</v>
      </c>
      <c r="AK2800" s="48" t="s">
        <v>1281</v>
      </c>
      <c r="AL2800" s="48" t="s">
        <v>1281</v>
      </c>
      <c r="AM2800" s="48" t="s">
        <v>1281</v>
      </c>
      <c r="AN2800" s="48" t="s">
        <v>1281</v>
      </c>
      <c r="AO2800" s="48" t="s">
        <v>1281</v>
      </c>
      <c r="AP2800" s="48" t="s">
        <v>1281</v>
      </c>
      <c r="AQ2800" s="48" t="s">
        <v>1280</v>
      </c>
      <c r="AR2800" s="48" t="s">
        <v>1280</v>
      </c>
      <c r="AS2800" s="48" t="s">
        <v>1280</v>
      </c>
      <c r="AT2800" s="48" t="s">
        <v>1280</v>
      </c>
      <c r="AU2800" s="48" t="s">
        <v>1280</v>
      </c>
      <c r="AV2800" s="48" t="s">
        <v>1280</v>
      </c>
      <c r="AW2800" s="48" t="s">
        <v>1280</v>
      </c>
      <c r="AX2800" s="48" t="s">
        <v>1281</v>
      </c>
      <c r="AY2800" s="48" t="s">
        <v>1281</v>
      </c>
      <c r="AZ2800" s="28" t="s">
        <v>1281</v>
      </c>
    </row>
    <row r="2801" ht="15.75" customHeight="1">
      <c r="A2801" s="40">
        <v>2513.0</v>
      </c>
      <c r="B2801" s="28" t="s">
        <v>7084</v>
      </c>
      <c r="C2801" s="41"/>
      <c r="D2801" s="42">
        <f t="array" ref="D2801">index(systems,match($A2801,INDEX(systems,0,1),),3)</f>
        <v>127.695</v>
      </c>
      <c r="E2801" s="42">
        <f t="array" ref="E2801">index(systems,match($A2801,INDEX(systems,0,1),),4)</f>
        <v>-272.02</v>
      </c>
      <c r="F2801" s="43" t="str">
        <f>IFERROR(__xludf.DUMMYFUNCTION("let(row, match($B2801&amp;if($C2801&lt;&gt;"""","" [""&amp;$C2801&amp;""]"",""""),index(nebulae,,2),0),join("","",iferror(round(index(nebulae,row,5)/2,3),1),iferror(round(index(nebulae,row,6)/2,3),1),0))"),"1,1,0")</f>
        <v>1,1,0</v>
      </c>
      <c r="G2801" s="44" t="s">
        <v>7085</v>
      </c>
      <c r="H2801" s="45">
        <f t="array" ref="H2801">let(systemId,match(A2801,index(systems,0,1),),refSystemId,match($H$1,index(systems,0,1),),x,index(systems,systemId,3),y,index(systems,systemId,4),refX,index(systems,refSystemId,3),refY,index(systems,refSystemId,4),round(sqrt((x-refX)^2+(y-refY)^2),3))</f>
        <v>300.501</v>
      </c>
      <c r="I2801" s="53"/>
      <c r="J2801" s="53"/>
      <c r="K2801" s="53"/>
      <c r="L2801" s="53"/>
      <c r="M2801" s="46" t="s">
        <v>756</v>
      </c>
      <c r="N2801" s="28" t="s">
        <v>1709</v>
      </c>
      <c r="O2801" s="48" t="s">
        <v>1709</v>
      </c>
      <c r="P2801" s="48" t="s">
        <v>1709</v>
      </c>
      <c r="Q2801" s="48" t="s">
        <v>1709</v>
      </c>
      <c r="R2801" s="48" t="s">
        <v>1709</v>
      </c>
      <c r="S2801" s="48" t="s">
        <v>1709</v>
      </c>
      <c r="T2801" s="48" t="s">
        <v>1709</v>
      </c>
      <c r="U2801" s="48" t="s">
        <v>1709</v>
      </c>
      <c r="V2801" s="48" t="s">
        <v>1709</v>
      </c>
      <c r="W2801" s="48" t="s">
        <v>1709</v>
      </c>
      <c r="X2801" s="48" t="s">
        <v>1709</v>
      </c>
      <c r="Y2801" s="48" t="s">
        <v>986</v>
      </c>
      <c r="Z2801" s="48" t="s">
        <v>6967</v>
      </c>
      <c r="AA2801" s="48" t="s">
        <v>6967</v>
      </c>
      <c r="AB2801" s="48" t="s">
        <v>987</v>
      </c>
      <c r="AC2801" s="48" t="s">
        <v>987</v>
      </c>
      <c r="AD2801" s="48" t="s">
        <v>987</v>
      </c>
      <c r="AE2801" s="48" t="s">
        <v>987</v>
      </c>
      <c r="AF2801" s="48" t="s">
        <v>987</v>
      </c>
      <c r="AG2801" s="48" t="s">
        <v>987</v>
      </c>
      <c r="AH2801" s="48" t="s">
        <v>987</v>
      </c>
      <c r="AI2801" s="48" t="s">
        <v>987</v>
      </c>
      <c r="AJ2801" s="48" t="s">
        <v>987</v>
      </c>
      <c r="AK2801" s="48" t="s">
        <v>987</v>
      </c>
      <c r="AL2801" s="48" t="s">
        <v>987</v>
      </c>
      <c r="AM2801" s="48" t="s">
        <v>987</v>
      </c>
      <c r="AN2801" s="48" t="s">
        <v>614</v>
      </c>
      <c r="AO2801" s="48" t="s">
        <v>986</v>
      </c>
      <c r="AP2801" s="48" t="s">
        <v>986</v>
      </c>
      <c r="AQ2801" s="48" t="s">
        <v>986</v>
      </c>
      <c r="AR2801" s="48" t="s">
        <v>986</v>
      </c>
      <c r="AS2801" s="48" t="s">
        <v>986</v>
      </c>
      <c r="AT2801" s="48" t="s">
        <v>986</v>
      </c>
      <c r="AU2801" s="48" t="s">
        <v>986</v>
      </c>
      <c r="AV2801" s="48" t="s">
        <v>986</v>
      </c>
      <c r="AW2801" s="48" t="s">
        <v>986</v>
      </c>
      <c r="AX2801" s="48" t="s">
        <v>1296</v>
      </c>
      <c r="AY2801" s="48" t="s">
        <v>1296</v>
      </c>
      <c r="AZ2801" s="28" t="s">
        <v>1296</v>
      </c>
    </row>
    <row r="2802" ht="15.75" customHeight="1">
      <c r="A2802" s="40">
        <v>2514.0</v>
      </c>
      <c r="B2802" s="28" t="s">
        <v>7086</v>
      </c>
      <c r="C2802" s="41"/>
      <c r="D2802" s="42">
        <f t="array" ref="D2802">index(systems,match($A2802,INDEX(systems,0,1),),3)</f>
        <v>-65.304</v>
      </c>
      <c r="E2802" s="42">
        <f t="array" ref="E2802">index(systems,match($A2802,INDEX(systems,0,1),),4)</f>
        <v>-311.897</v>
      </c>
      <c r="F2802" s="43" t="str">
        <f>IFERROR(__xludf.DUMMYFUNCTION("let(row, match($B2802&amp;if($C2802&lt;&gt;"""","" [""&amp;$C2802&amp;""]"",""""),index(nebulae,,2),0),join("","",iferror(round(index(nebulae,row,5)/2,3),1),iferror(round(index(nebulae,row,6)/2,3),1),0))"),"1,1,0")</f>
        <v>1,1,0</v>
      </c>
      <c r="G2802" s="44" t="s">
        <v>7087</v>
      </c>
      <c r="H2802" s="45">
        <f t="array" ref="H2802">let(systemId,match(A2802,index(systems,0,1),),refSystemId,match($H$1,index(systems,0,1),),x,index(systems,systemId,3),y,index(systems,systemId,4),refX,index(systems,refSystemId,3),refY,index(systems,refSystemId,4),round(sqrt((x-refX)^2+(y-refY)^2),3))</f>
        <v>318.66</v>
      </c>
      <c r="I2802" s="28" t="s">
        <v>408</v>
      </c>
      <c r="J2802" s="48" t="s">
        <v>408</v>
      </c>
      <c r="K2802" s="48" t="s">
        <v>408</v>
      </c>
      <c r="L2802" s="48" t="s">
        <v>408</v>
      </c>
      <c r="M2802" s="28" t="s">
        <v>408</v>
      </c>
      <c r="N2802" s="28" t="s">
        <v>408</v>
      </c>
      <c r="O2802" s="41"/>
      <c r="P2802" s="48" t="s">
        <v>1105</v>
      </c>
      <c r="Q2802" s="48" t="s">
        <v>1105</v>
      </c>
      <c r="R2802" s="48" t="s">
        <v>1105</v>
      </c>
      <c r="S2802" s="48" t="s">
        <v>1105</v>
      </c>
      <c r="T2802" s="48" t="s">
        <v>1105</v>
      </c>
      <c r="U2802" s="48" t="s">
        <v>1110</v>
      </c>
      <c r="V2802" s="48" t="s">
        <v>1110</v>
      </c>
      <c r="W2802" s="48" t="s">
        <v>1110</v>
      </c>
      <c r="X2802" s="48" t="s">
        <v>1110</v>
      </c>
      <c r="Y2802" s="48" t="s">
        <v>422</v>
      </c>
      <c r="Z2802" s="48" t="s">
        <v>422</v>
      </c>
      <c r="AA2802" s="48" t="s">
        <v>422</v>
      </c>
      <c r="AB2802" s="48" t="s">
        <v>422</v>
      </c>
      <c r="AC2802" s="48" t="s">
        <v>422</v>
      </c>
      <c r="AD2802" s="48" t="s">
        <v>422</v>
      </c>
      <c r="AE2802" s="48" t="s">
        <v>422</v>
      </c>
      <c r="AF2802" s="48" t="s">
        <v>422</v>
      </c>
      <c r="AG2802" s="48" t="s">
        <v>422</v>
      </c>
      <c r="AH2802" s="48" t="s">
        <v>422</v>
      </c>
      <c r="AI2802" s="48" t="s">
        <v>422</v>
      </c>
      <c r="AJ2802" s="48" t="s">
        <v>422</v>
      </c>
      <c r="AK2802" s="48" t="s">
        <v>422</v>
      </c>
      <c r="AL2802" s="48" t="s">
        <v>422</v>
      </c>
      <c r="AM2802" s="48" t="s">
        <v>422</v>
      </c>
      <c r="AN2802" s="48" t="s">
        <v>422</v>
      </c>
      <c r="AO2802" s="48" t="s">
        <v>422</v>
      </c>
      <c r="AP2802" s="48" t="s">
        <v>422</v>
      </c>
      <c r="AQ2802" s="48" t="s">
        <v>422</v>
      </c>
      <c r="AR2802" s="48" t="s">
        <v>422</v>
      </c>
      <c r="AS2802" s="48" t="s">
        <v>422</v>
      </c>
      <c r="AT2802" s="48" t="s">
        <v>422</v>
      </c>
      <c r="AU2802" s="48" t="s">
        <v>422</v>
      </c>
      <c r="AV2802" s="48" t="s">
        <v>422</v>
      </c>
      <c r="AW2802" s="48" t="s">
        <v>422</v>
      </c>
      <c r="AX2802" s="48" t="s">
        <v>422</v>
      </c>
      <c r="AY2802" s="48" t="s">
        <v>422</v>
      </c>
      <c r="AZ2802" s="28" t="s">
        <v>422</v>
      </c>
    </row>
    <row r="2803" ht="15.75" customHeight="1">
      <c r="A2803" s="40">
        <v>2515.0</v>
      </c>
      <c r="B2803" s="28" t="s">
        <v>7088</v>
      </c>
      <c r="C2803" s="41"/>
      <c r="D2803" s="42">
        <f t="array" ref="D2803">index(systems,match($A2803,INDEX(systems,0,1),),3)</f>
        <v>185.1</v>
      </c>
      <c r="E2803" s="42">
        <f t="array" ref="E2803">index(systems,match($A2803,INDEX(systems,0,1),),4)</f>
        <v>307.824</v>
      </c>
      <c r="F2803" s="43" t="str">
        <f>IFERROR(__xludf.DUMMYFUNCTION("let(row, match($B2803&amp;if($C2803&lt;&gt;"""","" [""&amp;$C2803&amp;""]"",""""),index(nebulae,,2),0),join("","",iferror(round(index(nebulae,row,5)/2,3),1),iferror(round(index(nebulae,row,6)/2,3),1),0))"),"1,1,0")</f>
        <v>1,1,0</v>
      </c>
      <c r="G2803" s="44" t="s">
        <v>7089</v>
      </c>
      <c r="H2803" s="45">
        <f t="array" ref="H2803">let(systemId,match(A2803,index(systems,0,1),),refSystemId,match($H$1,index(systems,0,1),),x,index(systems,systemId,3),y,index(systems,systemId,4),refX,index(systems,refSystemId,3),refY,index(systems,refSystemId,4),round(sqrt((x-refX)^2+(y-refY)^2),3))</f>
        <v>359.19</v>
      </c>
      <c r="I2803" s="62" t="s">
        <v>408</v>
      </c>
      <c r="J2803" s="60" t="s">
        <v>408</v>
      </c>
      <c r="K2803" s="60" t="s">
        <v>408</v>
      </c>
      <c r="L2803" s="41"/>
      <c r="M2803" s="41"/>
      <c r="N2803" s="28" t="s">
        <v>1257</v>
      </c>
      <c r="O2803" s="48" t="s">
        <v>1257</v>
      </c>
      <c r="P2803" s="48" t="s">
        <v>1257</v>
      </c>
      <c r="Q2803" s="48" t="s">
        <v>1257</v>
      </c>
      <c r="R2803" s="48" t="s">
        <v>1257</v>
      </c>
      <c r="S2803" s="48" t="s">
        <v>1257</v>
      </c>
      <c r="T2803" s="48" t="s">
        <v>1257</v>
      </c>
      <c r="U2803" s="48" t="s">
        <v>1257</v>
      </c>
      <c r="V2803" s="48" t="s">
        <v>1257</v>
      </c>
      <c r="W2803" s="48" t="s">
        <v>1257</v>
      </c>
      <c r="X2803" s="48" t="s">
        <v>1257</v>
      </c>
      <c r="Y2803" s="48" t="s">
        <v>1257</v>
      </c>
      <c r="Z2803" s="48" t="s">
        <v>1257</v>
      </c>
      <c r="AA2803" s="48" t="s">
        <v>1257</v>
      </c>
      <c r="AB2803" s="48" t="s">
        <v>1257</v>
      </c>
      <c r="AC2803" s="48" t="s">
        <v>1257</v>
      </c>
      <c r="AD2803" s="48" t="s">
        <v>1257</v>
      </c>
      <c r="AE2803" s="48" t="s">
        <v>1257</v>
      </c>
      <c r="AF2803" s="48" t="s">
        <v>1257</v>
      </c>
      <c r="AG2803" s="48" t="s">
        <v>1462</v>
      </c>
      <c r="AH2803" s="48" t="s">
        <v>1462</v>
      </c>
      <c r="AI2803" s="48" t="s">
        <v>1462</v>
      </c>
      <c r="AJ2803" s="48" t="s">
        <v>1257</v>
      </c>
      <c r="AK2803" s="48" t="s">
        <v>1257</v>
      </c>
      <c r="AL2803" s="48" t="s">
        <v>1257</v>
      </c>
      <c r="AM2803" s="48" t="s">
        <v>1257</v>
      </c>
      <c r="AN2803" s="48" t="s">
        <v>1258</v>
      </c>
      <c r="AO2803" s="48" t="s">
        <v>1258</v>
      </c>
      <c r="AP2803" s="48" t="s">
        <v>1258</v>
      </c>
      <c r="AQ2803" s="48" t="s">
        <v>1258</v>
      </c>
      <c r="AR2803" s="48" t="s">
        <v>1258</v>
      </c>
      <c r="AS2803" s="48" t="s">
        <v>1258</v>
      </c>
      <c r="AT2803" s="48" t="s">
        <v>1258</v>
      </c>
      <c r="AU2803" s="48" t="s">
        <v>1258</v>
      </c>
      <c r="AV2803" s="48" t="s">
        <v>1258</v>
      </c>
      <c r="AW2803" s="48" t="s">
        <v>1258</v>
      </c>
      <c r="AX2803" s="48" t="s">
        <v>1258</v>
      </c>
      <c r="AY2803" s="48" t="s">
        <v>1258</v>
      </c>
      <c r="AZ2803" s="28" t="s">
        <v>1258</v>
      </c>
    </row>
    <row r="2804" ht="15.75" customHeight="1">
      <c r="A2804" s="40">
        <v>2516.0</v>
      </c>
      <c r="B2804" s="28" t="s">
        <v>7090</v>
      </c>
      <c r="C2804" s="41"/>
      <c r="D2804" s="42">
        <f t="array" ref="D2804">index(systems,match($A2804,INDEX(systems,0,1),),3)</f>
        <v>349.732</v>
      </c>
      <c r="E2804" s="42">
        <f t="array" ref="E2804">index(systems,match($A2804,INDEX(systems,0,1),),4)</f>
        <v>-302.25</v>
      </c>
      <c r="F2804" s="43" t="str">
        <f>IFERROR(__xludf.DUMMYFUNCTION("let(row, match($B2804&amp;if($C2804&lt;&gt;"""","" [""&amp;$C2804&amp;""]"",""""),index(nebulae,,2),0),join("","",iferror(round(index(nebulae,row,5)/2,3),1),iferror(round(index(nebulae,row,6)/2,3),1),0))"),"1,1,0")</f>
        <v>1,1,0</v>
      </c>
      <c r="G2804" s="44" t="s">
        <v>7091</v>
      </c>
      <c r="H2804" s="45">
        <f t="array" ref="H2804">let(systemId,match(A2804,index(systems,0,1),),refSystemId,match($H$1,index(systems,0,1),),x,index(systems,systemId,3),y,index(systems,systemId,4),refX,index(systems,refSystemId,3),refY,index(systems,refSystemId,4),round(sqrt((x-refX)^2+(y-refY)^2),3))</f>
        <v>462.242</v>
      </c>
      <c r="I2804" s="53"/>
      <c r="J2804" s="53"/>
      <c r="K2804" s="53"/>
      <c r="L2804" s="46" t="s">
        <v>500</v>
      </c>
      <c r="M2804" s="53"/>
      <c r="N2804" s="28" t="s">
        <v>953</v>
      </c>
      <c r="O2804" s="48" t="s">
        <v>1241</v>
      </c>
      <c r="P2804" s="48" t="s">
        <v>1241</v>
      </c>
      <c r="Q2804" s="48" t="s">
        <v>1241</v>
      </c>
      <c r="R2804" s="48" t="s">
        <v>1241</v>
      </c>
      <c r="S2804" s="48" t="s">
        <v>1241</v>
      </c>
      <c r="T2804" s="48" t="s">
        <v>1241</v>
      </c>
      <c r="U2804" s="48" t="s">
        <v>1241</v>
      </c>
      <c r="V2804" s="48" t="s">
        <v>1241</v>
      </c>
      <c r="W2804" s="48" t="s">
        <v>1241</v>
      </c>
      <c r="X2804" s="48" t="s">
        <v>1241</v>
      </c>
      <c r="Y2804" s="48" t="s">
        <v>1242</v>
      </c>
      <c r="Z2804" s="48" t="s">
        <v>1242</v>
      </c>
      <c r="AA2804" s="48" t="s">
        <v>1243</v>
      </c>
      <c r="AB2804" s="48" t="s">
        <v>1243</v>
      </c>
      <c r="AC2804" s="48" t="s">
        <v>1243</v>
      </c>
      <c r="AD2804" s="48" t="s">
        <v>1243</v>
      </c>
      <c r="AE2804" s="48" t="s">
        <v>1243</v>
      </c>
      <c r="AF2804" s="48" t="s">
        <v>1243</v>
      </c>
      <c r="AG2804" s="48" t="s">
        <v>1243</v>
      </c>
      <c r="AH2804" s="48" t="s">
        <v>1243</v>
      </c>
      <c r="AI2804" s="48" t="s">
        <v>1243</v>
      </c>
      <c r="AJ2804" s="48" t="s">
        <v>1243</v>
      </c>
      <c r="AK2804" s="48" t="s">
        <v>1243</v>
      </c>
      <c r="AL2804" s="48" t="s">
        <v>1243</v>
      </c>
      <c r="AM2804" s="48" t="s">
        <v>1243</v>
      </c>
      <c r="AN2804" s="48" t="s">
        <v>1243</v>
      </c>
      <c r="AO2804" s="48" t="s">
        <v>1242</v>
      </c>
      <c r="AP2804" s="48" t="s">
        <v>1242</v>
      </c>
      <c r="AQ2804" s="48" t="s">
        <v>1242</v>
      </c>
      <c r="AR2804" s="52" t="s">
        <v>662</v>
      </c>
      <c r="AS2804" s="52" t="s">
        <v>662</v>
      </c>
      <c r="AT2804" s="52" t="s">
        <v>662</v>
      </c>
      <c r="AU2804" s="52" t="s">
        <v>662</v>
      </c>
      <c r="AV2804" s="52" t="s">
        <v>662</v>
      </c>
      <c r="AW2804" s="52" t="s">
        <v>662</v>
      </c>
      <c r="AX2804" s="52" t="s">
        <v>662</v>
      </c>
      <c r="AY2804" s="52" t="s">
        <v>662</v>
      </c>
      <c r="AZ2804" s="28" t="s">
        <v>662</v>
      </c>
    </row>
    <row r="2805" ht="15.75" customHeight="1">
      <c r="A2805" s="40">
        <v>2517.0</v>
      </c>
      <c r="B2805" s="28" t="s">
        <v>7092</v>
      </c>
      <c r="C2805" s="41"/>
      <c r="D2805" s="42">
        <f t="array" ref="D2805">index(systems,match($A2805,INDEX(systems,0,1),),3)</f>
        <v>22.495</v>
      </c>
      <c r="E2805" s="42">
        <f t="array" ref="E2805">index(systems,match($A2805,INDEX(systems,0,1),),4)</f>
        <v>-33.623</v>
      </c>
      <c r="F2805" s="43" t="str">
        <f>IFERROR(__xludf.DUMMYFUNCTION("let(row, match($B2805&amp;if($C2805&lt;&gt;"""","" [""&amp;$C2805&amp;""]"",""""),index(nebulae,,2),0),join("","",iferror(round(index(nebulae,row,5)/2,3),1),iferror(round(index(nebulae,row,6)/2,3),1),0))"),"1,1,0")</f>
        <v>1,1,0</v>
      </c>
      <c r="G2805" s="44" t="s">
        <v>7093</v>
      </c>
      <c r="H2805" s="97">
        <f t="array" ref="H2805">let(systemId,match(A2805,index(systems,0,1),),refSystemId,match($H$1,index(systems,0,1),),x,index(systems,systemId,3),y,index(systems,systemId,4),refX,index(systems,refSystemId,3),refY,index(systems,refSystemId,4),round(sqrt((x-refX)^2+(y-refY)^2),3))</f>
        <v>40.454</v>
      </c>
      <c r="I2805" s="46" t="s">
        <v>418</v>
      </c>
      <c r="J2805" s="47" t="s">
        <v>418</v>
      </c>
      <c r="K2805" s="46" t="s">
        <v>418</v>
      </c>
      <c r="L2805" s="46" t="s">
        <v>508</v>
      </c>
      <c r="M2805" s="46" t="s">
        <v>508</v>
      </c>
      <c r="N2805" s="28" t="s">
        <v>7094</v>
      </c>
      <c r="O2805" s="48" t="s">
        <v>7094</v>
      </c>
      <c r="P2805" s="48" t="s">
        <v>7094</v>
      </c>
      <c r="Q2805" s="48" t="s">
        <v>7094</v>
      </c>
      <c r="R2805" s="48" t="s">
        <v>7095</v>
      </c>
      <c r="S2805" s="48" t="s">
        <v>7094</v>
      </c>
      <c r="T2805" s="48" t="s">
        <v>519</v>
      </c>
      <c r="U2805" s="48" t="s">
        <v>541</v>
      </c>
      <c r="V2805" s="48" t="s">
        <v>541</v>
      </c>
      <c r="W2805" s="48" t="s">
        <v>541</v>
      </c>
      <c r="X2805" s="48" t="s">
        <v>541</v>
      </c>
      <c r="Y2805" s="48" t="s">
        <v>513</v>
      </c>
      <c r="Z2805" s="48" t="s">
        <v>514</v>
      </c>
      <c r="AA2805" s="48" t="s">
        <v>7096</v>
      </c>
      <c r="AB2805" s="48" t="s">
        <v>7096</v>
      </c>
      <c r="AC2805" s="48" t="s">
        <v>7096</v>
      </c>
      <c r="AD2805" s="48" t="s">
        <v>7096</v>
      </c>
      <c r="AE2805" s="48" t="s">
        <v>7096</v>
      </c>
      <c r="AF2805" s="48" t="s">
        <v>7096</v>
      </c>
      <c r="AG2805" s="48" t="s">
        <v>7096</v>
      </c>
      <c r="AH2805" s="48" t="s">
        <v>7097</v>
      </c>
      <c r="AI2805" s="48" t="s">
        <v>7097</v>
      </c>
      <c r="AJ2805" s="48" t="s">
        <v>7097</v>
      </c>
      <c r="AK2805" s="48" t="s">
        <v>7097</v>
      </c>
      <c r="AL2805" s="48" t="s">
        <v>7097</v>
      </c>
      <c r="AM2805" s="48" t="s">
        <v>7097</v>
      </c>
      <c r="AN2805" s="48" t="s">
        <v>7097</v>
      </c>
      <c r="AO2805" s="48" t="s">
        <v>7097</v>
      </c>
      <c r="AP2805" s="48" t="s">
        <v>516</v>
      </c>
      <c r="AQ2805" s="48" t="s">
        <v>516</v>
      </c>
      <c r="AR2805" s="48" t="s">
        <v>517</v>
      </c>
      <c r="AS2805" s="48" t="s">
        <v>930</v>
      </c>
      <c r="AT2805" s="48" t="s">
        <v>930</v>
      </c>
      <c r="AU2805" s="48" t="s">
        <v>930</v>
      </c>
      <c r="AV2805" s="52" t="s">
        <v>930</v>
      </c>
      <c r="AW2805" s="52" t="s">
        <v>930</v>
      </c>
      <c r="AX2805" s="48" t="s">
        <v>931</v>
      </c>
      <c r="AY2805" s="48" t="s">
        <v>520</v>
      </c>
      <c r="AZ2805" s="28" t="s">
        <v>520</v>
      </c>
    </row>
    <row r="2806" ht="15.75" customHeight="1">
      <c r="A2806" s="40">
        <v>2518.0</v>
      </c>
      <c r="B2806" s="28" t="s">
        <v>7098</v>
      </c>
      <c r="C2806" s="41"/>
      <c r="D2806" s="42">
        <f t="array" ref="D2806">index(systems,match($A2806,INDEX(systems,0,1),),3)</f>
        <v>-203.192</v>
      </c>
      <c r="E2806" s="42">
        <f t="array" ref="E2806">index(systems,match($A2806,INDEX(systems,0,1),),4)</f>
        <v>144.71</v>
      </c>
      <c r="F2806" s="43" t="str">
        <f>IFERROR(__xludf.DUMMYFUNCTION("let(row, match($B2806&amp;if($C2806&lt;&gt;"""","" [""&amp;$C2806&amp;""]"",""""),index(nebulae,,2),0),join("","",iferror(round(index(nebulae,row,5)/2,3),1),iferror(round(index(nebulae,row,6)/2,3),1),0))"),"1,1,0")</f>
        <v>1,1,0</v>
      </c>
      <c r="G2806" s="44" t="s">
        <v>7099</v>
      </c>
      <c r="H2806" s="45">
        <f t="array" ref="H2806">let(systemId,match(A2806,index(systems,0,1),),refSystemId,match($H$1,index(systems,0,1),),x,index(systems,systemId,3),y,index(systems,systemId,4),refX,index(systems,refSystemId,3),refY,index(systems,refSystemId,4),round(sqrt((x-refX)^2+(y-refY)^2),3))</f>
        <v>249.455</v>
      </c>
      <c r="I2806" s="41"/>
      <c r="J2806" s="41"/>
      <c r="K2806" s="41"/>
      <c r="L2806" s="28" t="s">
        <v>863</v>
      </c>
      <c r="M2806" s="48" t="s">
        <v>712</v>
      </c>
      <c r="N2806" s="28" t="s">
        <v>864</v>
      </c>
      <c r="O2806" s="48" t="s">
        <v>864</v>
      </c>
      <c r="P2806" s="48" t="s">
        <v>864</v>
      </c>
      <c r="Q2806" s="48" t="s">
        <v>864</v>
      </c>
      <c r="R2806" s="48" t="s">
        <v>864</v>
      </c>
      <c r="S2806" s="48" t="s">
        <v>864</v>
      </c>
      <c r="T2806" s="48" t="s">
        <v>864</v>
      </c>
      <c r="U2806" s="48" t="s">
        <v>864</v>
      </c>
      <c r="V2806" s="48" t="s">
        <v>864</v>
      </c>
      <c r="W2806" s="48" t="s">
        <v>864</v>
      </c>
      <c r="X2806" s="48" t="s">
        <v>864</v>
      </c>
      <c r="Y2806" s="48" t="s">
        <v>864</v>
      </c>
      <c r="Z2806" s="48" t="s">
        <v>864</v>
      </c>
      <c r="AA2806" s="48" t="s">
        <v>865</v>
      </c>
      <c r="AB2806" s="48" t="s">
        <v>865</v>
      </c>
      <c r="AC2806" s="48" t="s">
        <v>865</v>
      </c>
      <c r="AD2806" s="48" t="s">
        <v>865</v>
      </c>
      <c r="AE2806" s="48" t="s">
        <v>865</v>
      </c>
      <c r="AF2806" s="48" t="s">
        <v>865</v>
      </c>
      <c r="AG2806" s="48" t="s">
        <v>865</v>
      </c>
      <c r="AH2806" s="48" t="s">
        <v>866</v>
      </c>
      <c r="AI2806" s="48" t="s">
        <v>789</v>
      </c>
      <c r="AJ2806" s="48" t="s">
        <v>789</v>
      </c>
      <c r="AK2806" s="48" t="s">
        <v>789</v>
      </c>
      <c r="AL2806" s="48" t="s">
        <v>789</v>
      </c>
      <c r="AM2806" s="48" t="s">
        <v>789</v>
      </c>
      <c r="AN2806" s="48" t="s">
        <v>789</v>
      </c>
      <c r="AO2806" s="48" t="s">
        <v>789</v>
      </c>
      <c r="AP2806" s="48" t="s">
        <v>789</v>
      </c>
      <c r="AQ2806" s="48" t="s">
        <v>789</v>
      </c>
      <c r="AR2806" s="48" t="s">
        <v>789</v>
      </c>
      <c r="AS2806" s="48" t="s">
        <v>789</v>
      </c>
      <c r="AT2806" s="48" t="s">
        <v>530</v>
      </c>
      <c r="AU2806" s="48" t="s">
        <v>530</v>
      </c>
      <c r="AV2806" s="48" t="s">
        <v>530</v>
      </c>
      <c r="AW2806" s="48" t="s">
        <v>530</v>
      </c>
      <c r="AX2806" s="48" t="s">
        <v>530</v>
      </c>
      <c r="AY2806" s="48" t="s">
        <v>530</v>
      </c>
      <c r="AZ2806" s="51" t="s">
        <v>530</v>
      </c>
    </row>
    <row r="2807" ht="15.75" customHeight="1">
      <c r="A2807" s="40">
        <v>2519.0</v>
      </c>
      <c r="B2807" s="28" t="s">
        <v>7100</v>
      </c>
      <c r="C2807" s="41"/>
      <c r="D2807" s="42">
        <f t="array" ref="D2807">index(systems,match($A2807,INDEX(systems,0,1),),3)</f>
        <v>96.589</v>
      </c>
      <c r="E2807" s="42">
        <f t="array" ref="E2807">index(systems,match($A2807,INDEX(systems,0,1),),4)</f>
        <v>-292.245</v>
      </c>
      <c r="F2807" s="43" t="str">
        <f>IFERROR(__xludf.DUMMYFUNCTION("let(row, match($B2807&amp;if($C2807&lt;&gt;"""","" [""&amp;$C2807&amp;""]"",""""),index(nebulae,,2),0),join("","",iferror(round(index(nebulae,row,5)/2,3),1),iferror(round(index(nebulae,row,6)/2,3),1),0))"),"1,1,0")</f>
        <v>1,1,0</v>
      </c>
      <c r="G2807" s="44" t="s">
        <v>7101</v>
      </c>
      <c r="H2807" s="45">
        <f t="array" ref="H2807">let(systemId,match(A2807,index(systems,0,1),),refSystemId,match($H$1,index(systems,0,1),),x,index(systems,systemId,3),y,index(systems,systemId,4),refX,index(systems,refSystemId,3),refY,index(systems,refSystemId,4),round(sqrt((x-refX)^2+(y-refY)^2),3))</f>
        <v>307.793</v>
      </c>
      <c r="I2807" s="46" t="s">
        <v>408</v>
      </c>
      <c r="J2807" s="46" t="s">
        <v>408</v>
      </c>
      <c r="K2807" s="46" t="s">
        <v>408</v>
      </c>
      <c r="L2807" s="46" t="s">
        <v>408</v>
      </c>
      <c r="M2807" s="46" t="s">
        <v>408</v>
      </c>
      <c r="N2807" s="28" t="s">
        <v>408</v>
      </c>
      <c r="O2807" s="41"/>
      <c r="P2807" s="48" t="s">
        <v>1475</v>
      </c>
      <c r="Q2807" s="48" t="s">
        <v>1475</v>
      </c>
      <c r="R2807" s="48" t="s">
        <v>1475</v>
      </c>
      <c r="S2807" s="48" t="s">
        <v>1475</v>
      </c>
      <c r="T2807" s="48" t="s">
        <v>1475</v>
      </c>
      <c r="U2807" s="48" t="s">
        <v>1475</v>
      </c>
      <c r="V2807" s="48" t="s">
        <v>1475</v>
      </c>
      <c r="W2807" s="48" t="s">
        <v>1475</v>
      </c>
      <c r="X2807" s="48" t="s">
        <v>1475</v>
      </c>
      <c r="Y2807" s="48" t="s">
        <v>422</v>
      </c>
      <c r="Z2807" s="48" t="s">
        <v>422</v>
      </c>
      <c r="AA2807" s="48" t="s">
        <v>422</v>
      </c>
      <c r="AB2807" s="48" t="s">
        <v>422</v>
      </c>
      <c r="AC2807" s="48" t="s">
        <v>422</v>
      </c>
      <c r="AD2807" s="48" t="s">
        <v>422</v>
      </c>
      <c r="AE2807" s="48" t="s">
        <v>422</v>
      </c>
      <c r="AF2807" s="48" t="s">
        <v>422</v>
      </c>
      <c r="AG2807" s="48" t="s">
        <v>422</v>
      </c>
      <c r="AH2807" s="48" t="s">
        <v>422</v>
      </c>
      <c r="AI2807" s="48" t="s">
        <v>422</v>
      </c>
      <c r="AJ2807" s="48" t="s">
        <v>422</v>
      </c>
      <c r="AK2807" s="48" t="s">
        <v>422</v>
      </c>
      <c r="AL2807" s="48" t="s">
        <v>422</v>
      </c>
      <c r="AM2807" s="48" t="s">
        <v>422</v>
      </c>
      <c r="AN2807" s="48" t="s">
        <v>422</v>
      </c>
      <c r="AO2807" s="48" t="s">
        <v>422</v>
      </c>
      <c r="AP2807" s="48" t="s">
        <v>422</v>
      </c>
      <c r="AQ2807" s="48" t="s">
        <v>422</v>
      </c>
      <c r="AR2807" s="48" t="s">
        <v>422</v>
      </c>
      <c r="AS2807" s="48" t="s">
        <v>422</v>
      </c>
      <c r="AT2807" s="48" t="s">
        <v>422</v>
      </c>
      <c r="AU2807" s="48" t="s">
        <v>422</v>
      </c>
      <c r="AV2807" s="48" t="s">
        <v>422</v>
      </c>
      <c r="AW2807" s="48" t="s">
        <v>422</v>
      </c>
      <c r="AX2807" s="48" t="s">
        <v>422</v>
      </c>
      <c r="AY2807" s="48" t="s">
        <v>422</v>
      </c>
      <c r="AZ2807" s="28" t="s">
        <v>422</v>
      </c>
    </row>
    <row r="2808" ht="15.75" customHeight="1">
      <c r="A2808" s="40">
        <v>2520.0</v>
      </c>
      <c r="B2808" s="28" t="s">
        <v>7102</v>
      </c>
      <c r="C2808" s="41"/>
      <c r="D2808" s="42">
        <f t="array" ref="D2808">index(systems,match($A2808,INDEX(systems,0,1),),3)</f>
        <v>-125.748</v>
      </c>
      <c r="E2808" s="42">
        <f t="array" ref="E2808">index(systems,match($A2808,INDEX(systems,0,1),),4)</f>
        <v>-475.26</v>
      </c>
      <c r="F2808" s="43" t="str">
        <f>IFERROR(__xludf.DUMMYFUNCTION("let(row, match($B2808&amp;if($C2808&lt;&gt;"""","" [""&amp;$C2808&amp;""]"",""""),index(nebulae,,2),0),join("","",iferror(round(index(nebulae,row,5)/2,3),1),iferror(round(index(nebulae,row,6)/2,3),1),0))"),"1,1,0")</f>
        <v>1,1,0</v>
      </c>
      <c r="G2808" s="44" t="s">
        <v>7103</v>
      </c>
      <c r="H2808" s="45">
        <f t="array" ref="H2808">let(systemId,match(A2808,index(systems,0,1),),refSystemId,match($H$1,index(systems,0,1),),x,index(systems,systemId,3),y,index(systems,systemId,4),refX,index(systems,refSystemId,3),refY,index(systems,refSystemId,4),round(sqrt((x-refX)^2+(y-refY)^2),3))</f>
        <v>491.614</v>
      </c>
      <c r="I2808" s="46" t="s">
        <v>408</v>
      </c>
      <c r="J2808" s="46" t="s">
        <v>408</v>
      </c>
      <c r="K2808" s="46" t="s">
        <v>408</v>
      </c>
      <c r="L2808" s="46" t="s">
        <v>408</v>
      </c>
      <c r="M2808" s="46" t="s">
        <v>408</v>
      </c>
      <c r="N2808" s="49" t="s">
        <v>576</v>
      </c>
      <c r="O2808" s="52" t="s">
        <v>576</v>
      </c>
      <c r="P2808" s="52" t="s">
        <v>609</v>
      </c>
      <c r="Q2808" s="52" t="s">
        <v>609</v>
      </c>
      <c r="R2808" s="52" t="s">
        <v>609</v>
      </c>
      <c r="S2808" s="48" t="s">
        <v>609</v>
      </c>
      <c r="T2808" s="52" t="s">
        <v>609</v>
      </c>
      <c r="U2808" s="52" t="s">
        <v>609</v>
      </c>
      <c r="V2808" s="52" t="s">
        <v>609</v>
      </c>
      <c r="W2808" s="48" t="s">
        <v>609</v>
      </c>
      <c r="X2808" s="52" t="s">
        <v>422</v>
      </c>
      <c r="Y2808" s="48" t="s">
        <v>422</v>
      </c>
      <c r="Z2808" s="48" t="s">
        <v>422</v>
      </c>
      <c r="AA2808" s="48" t="s">
        <v>422</v>
      </c>
      <c r="AB2808" s="48" t="s">
        <v>422</v>
      </c>
      <c r="AC2808" s="48" t="s">
        <v>422</v>
      </c>
      <c r="AD2808" s="48" t="s">
        <v>422</v>
      </c>
      <c r="AE2808" s="48" t="s">
        <v>422</v>
      </c>
      <c r="AF2808" s="48" t="s">
        <v>422</v>
      </c>
      <c r="AG2808" s="48" t="s">
        <v>422</v>
      </c>
      <c r="AH2808" s="48" t="s">
        <v>422</v>
      </c>
      <c r="AI2808" s="48" t="s">
        <v>422</v>
      </c>
      <c r="AJ2808" s="48" t="s">
        <v>422</v>
      </c>
      <c r="AK2808" s="48" t="s">
        <v>422</v>
      </c>
      <c r="AL2808" s="48" t="s">
        <v>422</v>
      </c>
      <c r="AM2808" s="48" t="s">
        <v>422</v>
      </c>
      <c r="AN2808" s="48" t="s">
        <v>422</v>
      </c>
      <c r="AO2808" s="48" t="s">
        <v>422</v>
      </c>
      <c r="AP2808" s="48" t="s">
        <v>422</v>
      </c>
      <c r="AQ2808" s="48" t="s">
        <v>422</v>
      </c>
      <c r="AR2808" s="48" t="s">
        <v>422</v>
      </c>
      <c r="AS2808" s="48" t="s">
        <v>422</v>
      </c>
      <c r="AT2808" s="48" t="s">
        <v>422</v>
      </c>
      <c r="AU2808" s="48" t="s">
        <v>422</v>
      </c>
      <c r="AV2808" s="48" t="s">
        <v>422</v>
      </c>
      <c r="AW2808" s="48" t="s">
        <v>422</v>
      </c>
      <c r="AX2808" s="48" t="s">
        <v>422</v>
      </c>
      <c r="AY2808" s="48" t="s">
        <v>422</v>
      </c>
      <c r="AZ2808" s="28" t="s">
        <v>422</v>
      </c>
    </row>
    <row r="2809" ht="15.75" customHeight="1">
      <c r="A2809" s="40">
        <v>2521.0</v>
      </c>
      <c r="B2809" s="28" t="s">
        <v>7104</v>
      </c>
      <c r="C2809" s="41"/>
      <c r="D2809" s="42">
        <f t="array" ref="D2809">index(systems,match($A2809,INDEX(systems,0,1),),3)</f>
        <v>110.627</v>
      </c>
      <c r="E2809" s="42">
        <f t="array" ref="E2809">index(systems,match($A2809,INDEX(systems,0,1),),4)</f>
        <v>-272.516</v>
      </c>
      <c r="F2809" s="43" t="str">
        <f>IFERROR(__xludf.DUMMYFUNCTION("let(row, match($B2809&amp;if($C2809&lt;&gt;"""","" [""&amp;$C2809&amp;""]"",""""),index(nebulae,,2),0),join("","",iferror(round(index(nebulae,row,5)/2,3),1),iferror(round(index(nebulae,row,6)/2,3),1),0))"),"1,1,0")</f>
        <v>1,1,0</v>
      </c>
      <c r="G2809" s="44" t="s">
        <v>7105</v>
      </c>
      <c r="H2809" s="45">
        <f t="array" ref="H2809">let(systemId,match(A2809,index(systems,0,1),),refSystemId,match($H$1,index(systems,0,1),),x,index(systems,systemId,3),y,index(systems,systemId,4),refX,index(systems,refSystemId,3),refY,index(systems,refSystemId,4),round(sqrt((x-refX)^2+(y-refY)^2),3))</f>
        <v>294.114</v>
      </c>
      <c r="I2809" s="41"/>
      <c r="J2809" s="41"/>
      <c r="K2809" s="41"/>
      <c r="L2809" s="41"/>
      <c r="M2809" s="28" t="s">
        <v>756</v>
      </c>
      <c r="N2809" s="28" t="s">
        <v>1709</v>
      </c>
      <c r="O2809" s="48" t="s">
        <v>1709</v>
      </c>
      <c r="P2809" s="52" t="s">
        <v>1709</v>
      </c>
      <c r="Q2809" s="52" t="s">
        <v>1709</v>
      </c>
      <c r="R2809" s="52" t="s">
        <v>1709</v>
      </c>
      <c r="S2809" s="52" t="s">
        <v>1709</v>
      </c>
      <c r="T2809" s="52" t="s">
        <v>1709</v>
      </c>
      <c r="U2809" s="48" t="s">
        <v>1709</v>
      </c>
      <c r="V2809" s="48" t="s">
        <v>1709</v>
      </c>
      <c r="W2809" s="48" t="s">
        <v>1709</v>
      </c>
      <c r="X2809" s="48" t="s">
        <v>1709</v>
      </c>
      <c r="Y2809" s="48" t="s">
        <v>986</v>
      </c>
      <c r="Z2809" s="48" t="s">
        <v>6967</v>
      </c>
      <c r="AA2809" s="48" t="s">
        <v>6967</v>
      </c>
      <c r="AB2809" s="48" t="s">
        <v>987</v>
      </c>
      <c r="AC2809" s="48" t="s">
        <v>987</v>
      </c>
      <c r="AD2809" s="48" t="s">
        <v>987</v>
      </c>
      <c r="AE2809" s="48" t="s">
        <v>987</v>
      </c>
      <c r="AF2809" s="48" t="s">
        <v>987</v>
      </c>
      <c r="AG2809" s="48" t="s">
        <v>987</v>
      </c>
      <c r="AH2809" s="48" t="s">
        <v>987</v>
      </c>
      <c r="AI2809" s="48" t="s">
        <v>987</v>
      </c>
      <c r="AJ2809" s="48" t="s">
        <v>987</v>
      </c>
      <c r="AK2809" s="48" t="s">
        <v>987</v>
      </c>
      <c r="AL2809" s="48" t="s">
        <v>987</v>
      </c>
      <c r="AM2809" s="48" t="s">
        <v>987</v>
      </c>
      <c r="AN2809" s="48" t="s">
        <v>614</v>
      </c>
      <c r="AO2809" s="48" t="s">
        <v>986</v>
      </c>
      <c r="AP2809" s="48" t="s">
        <v>986</v>
      </c>
      <c r="AQ2809" s="48" t="s">
        <v>986</v>
      </c>
      <c r="AR2809" s="48" t="s">
        <v>986</v>
      </c>
      <c r="AS2809" s="48" t="s">
        <v>986</v>
      </c>
      <c r="AT2809" s="48" t="s">
        <v>986</v>
      </c>
      <c r="AU2809" s="48" t="s">
        <v>986</v>
      </c>
      <c r="AV2809" s="48" t="s">
        <v>986</v>
      </c>
      <c r="AW2809" s="48" t="s">
        <v>986</v>
      </c>
      <c r="AX2809" s="48" t="s">
        <v>1028</v>
      </c>
      <c r="AY2809" s="48" t="s">
        <v>1028</v>
      </c>
      <c r="AZ2809" s="28" t="s">
        <v>1028</v>
      </c>
    </row>
    <row r="2810" ht="15.75" customHeight="1">
      <c r="A2810" s="40">
        <v>2522.0</v>
      </c>
      <c r="B2810" s="28" t="s">
        <v>7106</v>
      </c>
      <c r="C2810" s="41"/>
      <c r="D2810" s="42">
        <f t="array" ref="D2810">index(systems,match($A2810,INDEX(systems,0,1),),3)</f>
        <v>417.94</v>
      </c>
      <c r="E2810" s="42">
        <f t="array" ref="E2810">index(systems,match($A2810,INDEX(systems,0,1),),4)</f>
        <v>-119.056</v>
      </c>
      <c r="F2810" s="43" t="str">
        <f>IFERROR(__xludf.DUMMYFUNCTION("let(row, match($B2810&amp;if($C2810&lt;&gt;"""","" [""&amp;$C2810&amp;""]"",""""),index(nebulae,,2),0),join("","",iferror(round(index(nebulae,row,5)/2,3),1),iferror(round(index(nebulae,row,6)/2,3),1),0))"),"1,1,0")</f>
        <v>1,1,0</v>
      </c>
      <c r="G2810" s="44" t="s">
        <v>7107</v>
      </c>
      <c r="H2810" s="45">
        <f t="array" ref="H2810">let(systemId,match(A2810,index(systems,0,1),),refSystemId,match($H$1,index(systems,0,1),),x,index(systems,systemId,3),y,index(systems,systemId,4),refX,index(systems,refSystemId,3),refY,index(systems,refSystemId,4),round(sqrt((x-refX)^2+(y-refY)^2),3))</f>
        <v>434.567</v>
      </c>
      <c r="I2810" s="28" t="s">
        <v>408</v>
      </c>
      <c r="J2810" s="28" t="s">
        <v>408</v>
      </c>
      <c r="K2810" s="28" t="s">
        <v>408</v>
      </c>
      <c r="L2810" s="28" t="s">
        <v>408</v>
      </c>
      <c r="M2810" s="28" t="s">
        <v>408</v>
      </c>
      <c r="N2810" s="28" t="s">
        <v>408</v>
      </c>
      <c r="O2810" s="41"/>
      <c r="P2810" s="48" t="s">
        <v>666</v>
      </c>
      <c r="Q2810" s="48" t="s">
        <v>666</v>
      </c>
      <c r="R2810" s="48" t="s">
        <v>666</v>
      </c>
      <c r="S2810" s="48" t="s">
        <v>666</v>
      </c>
      <c r="T2810" s="48" t="s">
        <v>666</v>
      </c>
      <c r="U2810" s="48" t="s">
        <v>666</v>
      </c>
      <c r="V2810" s="48" t="s">
        <v>666</v>
      </c>
      <c r="W2810" s="48" t="s">
        <v>666</v>
      </c>
      <c r="X2810" s="48" t="s">
        <v>666</v>
      </c>
      <c r="Y2810" s="48" t="s">
        <v>422</v>
      </c>
      <c r="Z2810" s="48" t="s">
        <v>422</v>
      </c>
      <c r="AA2810" s="48" t="s">
        <v>422</v>
      </c>
      <c r="AB2810" s="48" t="s">
        <v>422</v>
      </c>
      <c r="AC2810" s="48" t="s">
        <v>422</v>
      </c>
      <c r="AD2810" s="48" t="s">
        <v>422</v>
      </c>
      <c r="AE2810" s="48" t="s">
        <v>422</v>
      </c>
      <c r="AF2810" s="48" t="s">
        <v>422</v>
      </c>
      <c r="AG2810" s="48" t="s">
        <v>422</v>
      </c>
      <c r="AH2810" s="48" t="s">
        <v>422</v>
      </c>
      <c r="AI2810" s="48" t="s">
        <v>422</v>
      </c>
      <c r="AJ2810" s="48" t="s">
        <v>422</v>
      </c>
      <c r="AK2810" s="48" t="s">
        <v>422</v>
      </c>
      <c r="AL2810" s="48" t="s">
        <v>422</v>
      </c>
      <c r="AM2810" s="48" t="s">
        <v>422</v>
      </c>
      <c r="AN2810" s="48" t="s">
        <v>422</v>
      </c>
      <c r="AO2810" s="48" t="s">
        <v>422</v>
      </c>
      <c r="AP2810" s="48" t="s">
        <v>422</v>
      </c>
      <c r="AQ2810" s="48" t="s">
        <v>422</v>
      </c>
      <c r="AR2810" s="48" t="s">
        <v>422</v>
      </c>
      <c r="AS2810" s="48" t="s">
        <v>422</v>
      </c>
      <c r="AT2810" s="52" t="s">
        <v>422</v>
      </c>
      <c r="AU2810" s="52" t="s">
        <v>422</v>
      </c>
      <c r="AV2810" s="48" t="s">
        <v>422</v>
      </c>
      <c r="AW2810" s="48" t="s">
        <v>422</v>
      </c>
      <c r="AX2810" s="52" t="s">
        <v>422</v>
      </c>
      <c r="AY2810" s="52" t="s">
        <v>422</v>
      </c>
      <c r="AZ2810" s="28" t="s">
        <v>422</v>
      </c>
    </row>
    <row r="2811" ht="15.75" customHeight="1">
      <c r="A2811" s="40">
        <v>2523.0</v>
      </c>
      <c r="B2811" s="28" t="s">
        <v>7108</v>
      </c>
      <c r="C2811" s="41"/>
      <c r="D2811" s="42">
        <f t="array" ref="D2811">index(systems,match($A2811,INDEX(systems,0,1),),3)</f>
        <v>-413.621</v>
      </c>
      <c r="E2811" s="42">
        <f t="array" ref="E2811">index(systems,match($A2811,INDEX(systems,0,1),),4)</f>
        <v>-13.999</v>
      </c>
      <c r="F2811" s="43" t="str">
        <f>IFERROR(__xludf.DUMMYFUNCTION("let(row, match($B2811&amp;if($C2811&lt;&gt;"""","" [""&amp;$C2811&amp;""]"",""""),index(nebulae,,2),0),join("","",iferror(round(index(nebulae,row,5)/2,3),1),iferror(round(index(nebulae,row,6)/2,3),1),0))"),"1,1,0")</f>
        <v>1,1,0</v>
      </c>
      <c r="G2811" s="44" t="s">
        <v>7109</v>
      </c>
      <c r="H2811" s="45">
        <f t="array" ref="H2811">let(systemId,match(A2811,index(systems,0,1),),refSystemId,match($H$1,index(systems,0,1),),x,index(systems,systemId,3),y,index(systems,systemId,4),refX,index(systems,refSystemId,3),refY,index(systems,refSystemId,4),round(sqrt((x-refX)^2+(y-refY)^2),3))</f>
        <v>413.858</v>
      </c>
      <c r="I2811" s="46" t="s">
        <v>408</v>
      </c>
      <c r="J2811" s="46" t="s">
        <v>408</v>
      </c>
      <c r="K2811" s="46" t="s">
        <v>408</v>
      </c>
      <c r="L2811" s="46" t="s">
        <v>408</v>
      </c>
      <c r="M2811" s="28" t="s">
        <v>408</v>
      </c>
      <c r="N2811" s="28" t="s">
        <v>408</v>
      </c>
      <c r="O2811" s="41"/>
      <c r="P2811" s="48" t="s">
        <v>449</v>
      </c>
      <c r="Q2811" s="48" t="s">
        <v>449</v>
      </c>
      <c r="R2811" s="48" t="s">
        <v>449</v>
      </c>
      <c r="S2811" s="48" t="s">
        <v>449</v>
      </c>
      <c r="T2811" s="48" t="s">
        <v>449</v>
      </c>
      <c r="U2811" s="48" t="s">
        <v>449</v>
      </c>
      <c r="V2811" s="48" t="s">
        <v>449</v>
      </c>
      <c r="W2811" s="48" t="s">
        <v>449</v>
      </c>
      <c r="X2811" s="48" t="s">
        <v>449</v>
      </c>
      <c r="Y2811" s="48" t="s">
        <v>449</v>
      </c>
      <c r="Z2811" s="48" t="s">
        <v>449</v>
      </c>
      <c r="AA2811" s="48" t="s">
        <v>700</v>
      </c>
      <c r="AB2811" s="48" t="s">
        <v>700</v>
      </c>
      <c r="AC2811" s="48" t="s">
        <v>700</v>
      </c>
      <c r="AD2811" s="48" t="s">
        <v>700</v>
      </c>
      <c r="AE2811" s="48" t="s">
        <v>700</v>
      </c>
      <c r="AF2811" s="48" t="s">
        <v>700</v>
      </c>
      <c r="AG2811" s="48" t="s">
        <v>700</v>
      </c>
      <c r="AH2811" s="48" t="s">
        <v>701</v>
      </c>
      <c r="AI2811" s="48" t="s">
        <v>464</v>
      </c>
      <c r="AJ2811" s="48" t="s">
        <v>464</v>
      </c>
      <c r="AK2811" s="48" t="s">
        <v>464</v>
      </c>
      <c r="AL2811" s="48" t="s">
        <v>464</v>
      </c>
      <c r="AM2811" s="48" t="s">
        <v>464</v>
      </c>
      <c r="AN2811" s="48" t="s">
        <v>464</v>
      </c>
      <c r="AO2811" s="48" t="s">
        <v>464</v>
      </c>
      <c r="AP2811" s="48" t="s">
        <v>464</v>
      </c>
      <c r="AQ2811" s="48" t="s">
        <v>464</v>
      </c>
      <c r="AR2811" s="48" t="s">
        <v>464</v>
      </c>
      <c r="AS2811" s="48" t="s">
        <v>466</v>
      </c>
      <c r="AT2811" s="52" t="s">
        <v>467</v>
      </c>
      <c r="AU2811" s="52" t="s">
        <v>467</v>
      </c>
      <c r="AV2811" s="52" t="s">
        <v>467</v>
      </c>
      <c r="AW2811" s="48" t="s">
        <v>467</v>
      </c>
      <c r="AX2811" s="52" t="s">
        <v>468</v>
      </c>
      <c r="AY2811" s="52" t="s">
        <v>468</v>
      </c>
      <c r="AZ2811" s="49" t="s">
        <v>468</v>
      </c>
    </row>
    <row r="2812" ht="15.75" customHeight="1">
      <c r="A2812" s="40">
        <v>2879.0</v>
      </c>
      <c r="B2812" s="28" t="s">
        <v>7110</v>
      </c>
      <c r="C2812" s="41"/>
      <c r="D2812" s="42">
        <f t="array" ref="D2812">index(systems,match($A2812,INDEX(systems,0,1),),3)</f>
        <v>-442.842</v>
      </c>
      <c r="E2812" s="42">
        <f t="array" ref="E2812">index(systems,match($A2812,INDEX(systems,0,1),),4)</f>
        <v>-90.961</v>
      </c>
      <c r="F2812" s="43" t="str">
        <f>IFERROR(__xludf.DUMMYFUNCTION("let(row, match($B2812&amp;if($C2812&lt;&gt;"""","" [""&amp;$C2812&amp;""]"",""""),index(nebulae,,2),0),join("","",iferror(round(index(nebulae,row,5)/2,3),1),iferror(round(index(nebulae,row,6)/2,3),1),0))"),"1,1,0")</f>
        <v>1,1,0</v>
      </c>
      <c r="G2812" s="44" t="s">
        <v>7111</v>
      </c>
      <c r="H2812" s="45">
        <f t="array" ref="H2812">let(systemId,match(A2812,index(systems,0,1),),refSystemId,match($H$1,index(systems,0,1),),x,index(systems,systemId,3),y,index(systems,systemId,4),refX,index(systems,refSystemId,3),refY,index(systems,refSystemId,4),round(sqrt((x-refX)^2+(y-refY)^2),3))</f>
        <v>452.087</v>
      </c>
      <c r="I2812" s="51" t="s">
        <v>408</v>
      </c>
      <c r="J2812" s="51" t="s">
        <v>408</v>
      </c>
      <c r="K2812" s="51" t="s">
        <v>408</v>
      </c>
      <c r="L2812" s="51" t="s">
        <v>408</v>
      </c>
      <c r="M2812" s="51" t="s">
        <v>408</v>
      </c>
      <c r="N2812" s="51" t="s">
        <v>408</v>
      </c>
      <c r="O2812" s="55"/>
      <c r="P2812" s="48" t="s">
        <v>408</v>
      </c>
      <c r="Q2812" s="48" t="s">
        <v>408</v>
      </c>
      <c r="R2812" s="48" t="s">
        <v>408</v>
      </c>
      <c r="S2812" s="48" t="s">
        <v>408</v>
      </c>
      <c r="T2812" s="48" t="s">
        <v>408</v>
      </c>
      <c r="U2812" s="48" t="s">
        <v>408</v>
      </c>
      <c r="V2812" s="48" t="s">
        <v>408</v>
      </c>
      <c r="W2812" s="48" t="s">
        <v>408</v>
      </c>
      <c r="X2812" s="48" t="s">
        <v>408</v>
      </c>
      <c r="Y2812" s="48" t="s">
        <v>2625</v>
      </c>
      <c r="Z2812" s="48" t="s">
        <v>2625</v>
      </c>
      <c r="AA2812" s="48" t="s">
        <v>2625</v>
      </c>
      <c r="AB2812" s="48" t="s">
        <v>2625</v>
      </c>
      <c r="AC2812" s="48" t="s">
        <v>2625</v>
      </c>
      <c r="AD2812" s="48" t="s">
        <v>2625</v>
      </c>
      <c r="AE2812" s="48" t="s">
        <v>2625</v>
      </c>
      <c r="AF2812" s="48" t="s">
        <v>2625</v>
      </c>
      <c r="AG2812" s="48" t="s">
        <v>2625</v>
      </c>
      <c r="AH2812" s="48" t="s">
        <v>2625</v>
      </c>
      <c r="AI2812" s="48" t="s">
        <v>2625</v>
      </c>
      <c r="AJ2812" s="48" t="s">
        <v>2625</v>
      </c>
      <c r="AK2812" s="48" t="s">
        <v>2625</v>
      </c>
      <c r="AL2812" s="48" t="s">
        <v>2625</v>
      </c>
      <c r="AM2812" s="48" t="s">
        <v>2625</v>
      </c>
      <c r="AN2812" s="48" t="s">
        <v>2625</v>
      </c>
      <c r="AO2812" s="48" t="s">
        <v>2625</v>
      </c>
      <c r="AP2812" s="48" t="s">
        <v>2625</v>
      </c>
      <c r="AQ2812" s="48" t="s">
        <v>2625</v>
      </c>
      <c r="AR2812" s="48" t="s">
        <v>2625</v>
      </c>
      <c r="AS2812" s="48" t="s">
        <v>418</v>
      </c>
      <c r="AT2812" s="48" t="s">
        <v>418</v>
      </c>
      <c r="AU2812" s="48" t="s">
        <v>418</v>
      </c>
      <c r="AV2812" s="56" t="s">
        <v>418</v>
      </c>
      <c r="AW2812" s="56" t="s">
        <v>418</v>
      </c>
      <c r="AX2812" s="56" t="s">
        <v>418</v>
      </c>
      <c r="AY2812" s="56" t="s">
        <v>418</v>
      </c>
      <c r="AZ2812" s="51" t="s">
        <v>418</v>
      </c>
    </row>
    <row r="2813" ht="15.75" customHeight="1">
      <c r="A2813" s="40">
        <v>3075.0</v>
      </c>
      <c r="B2813" s="28" t="s">
        <v>7112</v>
      </c>
      <c r="C2813" s="41"/>
      <c r="D2813" s="42">
        <f t="array" ref="D2813">index(systems,match($A2813,INDEX(systems,0,1),),3)</f>
        <v>-958.097</v>
      </c>
      <c r="E2813" s="42">
        <f t="array" ref="E2813">index(systems,match($A2813,INDEX(systems,0,1),),4)</f>
        <v>167.247</v>
      </c>
      <c r="F2813" s="43" t="str">
        <f>IFERROR(__xludf.DUMMYFUNCTION("let(row, match($B2813&amp;if($C2813&lt;&gt;"""","" [""&amp;$C2813&amp;""]"",""""),index(nebulae,,2),0),join("","",iferror(round(index(nebulae,row,5)/2,3),1),iferror(round(index(nebulae,row,6)/2,3),1),0))"),"1,1,0")</f>
        <v>1,1,0</v>
      </c>
      <c r="G2813" s="44" t="s">
        <v>7113</v>
      </c>
      <c r="H2813" s="45">
        <f t="array" ref="H2813">let(systemId,match(A2813,index(systems,0,1),),refSystemId,match($H$1,index(systems,0,1),),x,index(systems,systemId,3),y,index(systems,systemId,4),refX,index(systems,refSystemId,3),refY,index(systems,refSystemId,4),round(sqrt((x-refX)^2+(y-refY)^2),3))</f>
        <v>972.585</v>
      </c>
      <c r="I2813" s="51" t="s">
        <v>7114</v>
      </c>
      <c r="J2813" s="56" t="s">
        <v>7114</v>
      </c>
      <c r="K2813" s="56" t="s">
        <v>7114</v>
      </c>
      <c r="L2813" s="56" t="s">
        <v>7114</v>
      </c>
      <c r="M2813" s="56" t="s">
        <v>7114</v>
      </c>
      <c r="N2813" s="56" t="s">
        <v>7114</v>
      </c>
      <c r="O2813" s="56" t="s">
        <v>7114</v>
      </c>
      <c r="P2813" s="56" t="s">
        <v>7114</v>
      </c>
      <c r="Q2813" s="56" t="s">
        <v>7114</v>
      </c>
      <c r="R2813" s="56" t="s">
        <v>7114</v>
      </c>
      <c r="S2813" s="56" t="s">
        <v>7114</v>
      </c>
      <c r="T2813" s="56" t="s">
        <v>7114</v>
      </c>
      <c r="U2813" s="56" t="s">
        <v>7114</v>
      </c>
      <c r="V2813" s="56" t="s">
        <v>7114</v>
      </c>
      <c r="W2813" s="56" t="s">
        <v>7114</v>
      </c>
      <c r="X2813" s="56" t="s">
        <v>7114</v>
      </c>
      <c r="Y2813" s="56" t="s">
        <v>7114</v>
      </c>
      <c r="Z2813" s="56" t="s">
        <v>7114</v>
      </c>
      <c r="AA2813" s="56" t="s">
        <v>7114</v>
      </c>
      <c r="AB2813" s="56" t="s">
        <v>7114</v>
      </c>
      <c r="AC2813" s="56" t="s">
        <v>7114</v>
      </c>
      <c r="AD2813" s="56" t="s">
        <v>7114</v>
      </c>
      <c r="AE2813" s="56" t="s">
        <v>7114</v>
      </c>
      <c r="AF2813" s="56" t="s">
        <v>7114</v>
      </c>
      <c r="AG2813" s="56" t="s">
        <v>7114</v>
      </c>
      <c r="AH2813" s="56" t="s">
        <v>7114</v>
      </c>
      <c r="AI2813" s="56" t="s">
        <v>7114</v>
      </c>
      <c r="AJ2813" s="56" t="s">
        <v>7114</v>
      </c>
      <c r="AK2813" s="56" t="s">
        <v>7114</v>
      </c>
      <c r="AL2813" s="56" t="s">
        <v>7114</v>
      </c>
      <c r="AM2813" s="56" t="s">
        <v>7114</v>
      </c>
      <c r="AN2813" s="56" t="s">
        <v>7114</v>
      </c>
      <c r="AO2813" s="56" t="s">
        <v>7114</v>
      </c>
      <c r="AP2813" s="56" t="s">
        <v>7114</v>
      </c>
      <c r="AQ2813" s="56" t="s">
        <v>7114</v>
      </c>
      <c r="AR2813" s="56" t="s">
        <v>7114</v>
      </c>
      <c r="AS2813" s="56" t="s">
        <v>7114</v>
      </c>
      <c r="AT2813" s="51" t="s">
        <v>7114</v>
      </c>
      <c r="AU2813" s="51" t="s">
        <v>7114</v>
      </c>
      <c r="AV2813" s="55"/>
      <c r="AW2813" s="55"/>
      <c r="AX2813" s="55"/>
      <c r="AY2813" s="55"/>
      <c r="AZ2813" s="55"/>
    </row>
    <row r="2814" ht="15.75" customHeight="1">
      <c r="A2814" s="40">
        <v>2524.0</v>
      </c>
      <c r="B2814" s="28" t="s">
        <v>7115</v>
      </c>
      <c r="C2814" s="28" t="s">
        <v>7116</v>
      </c>
      <c r="D2814" s="42">
        <f t="array" ref="D2814">index(systems,match($A2814,INDEX(systems,0,1),),3)</f>
        <v>24.526</v>
      </c>
      <c r="E2814" s="42">
        <f t="array" ref="E2814">index(systems,match($A2814,INDEX(systems,0,1),),4)</f>
        <v>-415.047</v>
      </c>
      <c r="F2814" s="43" t="str">
        <f>IFERROR(__xludf.DUMMYFUNCTION("let(row, match($B2814&amp;if($C2814&lt;&gt;"""","" [""&amp;$C2814&amp;""]"",""""),index(nebulae,,2),0),join("","",iferror(round(index(nebulae,row,5)/2,3),1),iferror(round(index(nebulae,row,6)/2,3),1),0))"),"1,1,0")</f>
        <v>1,1,0</v>
      </c>
      <c r="G2814" s="44" t="s">
        <v>7117</v>
      </c>
      <c r="H2814" s="45">
        <f t="array" ref="H2814">let(systemId,match(A2814,index(systems,0,1),),refSystemId,match($H$1,index(systems,0,1),),x,index(systems,systemId,3),y,index(systems,systemId,4),refX,index(systems,refSystemId,3),refY,index(systems,refSystemId,4),round(sqrt((x-refX)^2+(y-refY)^2),3))</f>
        <v>415.771</v>
      </c>
      <c r="I2814" s="46" t="s">
        <v>408</v>
      </c>
      <c r="J2814" s="46" t="s">
        <v>408</v>
      </c>
      <c r="K2814" s="46" t="s">
        <v>408</v>
      </c>
      <c r="L2814" s="46" t="s">
        <v>408</v>
      </c>
      <c r="M2814" s="46" t="s">
        <v>408</v>
      </c>
      <c r="N2814" s="28" t="s">
        <v>408</v>
      </c>
      <c r="O2814" s="41"/>
      <c r="P2814" s="48" t="s">
        <v>617</v>
      </c>
      <c r="Q2814" s="48" t="s">
        <v>617</v>
      </c>
      <c r="R2814" s="48" t="s">
        <v>617</v>
      </c>
      <c r="S2814" s="48" t="s">
        <v>617</v>
      </c>
      <c r="T2814" s="48" t="s">
        <v>1846</v>
      </c>
      <c r="U2814" s="48" t="s">
        <v>1846</v>
      </c>
      <c r="V2814" s="48" t="s">
        <v>1846</v>
      </c>
      <c r="W2814" s="48" t="s">
        <v>1846</v>
      </c>
      <c r="X2814" s="48" t="s">
        <v>1846</v>
      </c>
      <c r="Y2814" s="48" t="s">
        <v>422</v>
      </c>
      <c r="Z2814" s="48" t="s">
        <v>422</v>
      </c>
      <c r="AA2814" s="48" t="s">
        <v>422</v>
      </c>
      <c r="AB2814" s="48" t="s">
        <v>422</v>
      </c>
      <c r="AC2814" s="48" t="s">
        <v>422</v>
      </c>
      <c r="AD2814" s="48" t="s">
        <v>422</v>
      </c>
      <c r="AE2814" s="48" t="s">
        <v>422</v>
      </c>
      <c r="AF2814" s="48" t="s">
        <v>422</v>
      </c>
      <c r="AG2814" s="48" t="s">
        <v>422</v>
      </c>
      <c r="AH2814" s="48" t="s">
        <v>422</v>
      </c>
      <c r="AI2814" s="48" t="s">
        <v>422</v>
      </c>
      <c r="AJ2814" s="48" t="s">
        <v>422</v>
      </c>
      <c r="AK2814" s="48" t="s">
        <v>422</v>
      </c>
      <c r="AL2814" s="48" t="s">
        <v>422</v>
      </c>
      <c r="AM2814" s="48" t="s">
        <v>422</v>
      </c>
      <c r="AN2814" s="48" t="s">
        <v>422</v>
      </c>
      <c r="AO2814" s="48" t="s">
        <v>422</v>
      </c>
      <c r="AP2814" s="48" t="s">
        <v>422</v>
      </c>
      <c r="AQ2814" s="48" t="s">
        <v>422</v>
      </c>
      <c r="AR2814" s="48" t="s">
        <v>422</v>
      </c>
      <c r="AS2814" s="48" t="s">
        <v>422</v>
      </c>
      <c r="AT2814" s="48" t="s">
        <v>422</v>
      </c>
      <c r="AU2814" s="48" t="s">
        <v>422</v>
      </c>
      <c r="AV2814" s="48" t="s">
        <v>2636</v>
      </c>
      <c r="AW2814" s="48" t="s">
        <v>2636</v>
      </c>
      <c r="AX2814" s="48" t="s">
        <v>2636</v>
      </c>
      <c r="AY2814" s="48" t="s">
        <v>2636</v>
      </c>
      <c r="AZ2814" s="28" t="s">
        <v>2636</v>
      </c>
    </row>
    <row r="2815" ht="15.75" customHeight="1">
      <c r="A2815" s="40">
        <v>2525.0</v>
      </c>
      <c r="B2815" s="28" t="s">
        <v>7118</v>
      </c>
      <c r="C2815" s="41"/>
      <c r="D2815" s="42">
        <f t="array" ref="D2815">index(systems,match($A2815,INDEX(systems,0,1),),3)</f>
        <v>-8.548</v>
      </c>
      <c r="E2815" s="42">
        <f t="array" ref="E2815">index(systems,match($A2815,INDEX(systems,0,1),),4)</f>
        <v>292.048</v>
      </c>
      <c r="F2815" s="43" t="str">
        <f>IFERROR(__xludf.DUMMYFUNCTION("let(row, match($B2815&amp;if($C2815&lt;&gt;"""","" [""&amp;$C2815&amp;""]"",""""),index(nebulae,,2),0),join("","",iferror(round(index(nebulae,row,5)/2,3),1),iferror(round(index(nebulae,row,6)/2,3),1),0))"),"1,1,0")</f>
        <v>1,1,0</v>
      </c>
      <c r="G2815" s="44" t="s">
        <v>7119</v>
      </c>
      <c r="H2815" s="45">
        <f t="array" ref="H2815">let(systemId,match(A2815,index(systems,0,1),),refSystemId,match($H$1,index(systems,0,1),),x,index(systems,systemId,3),y,index(systems,systemId,4),refX,index(systems,refSystemId,3),refY,index(systems,refSystemId,4),round(sqrt((x-refX)^2+(y-refY)^2),3))</f>
        <v>292.173</v>
      </c>
      <c r="I2815" s="28" t="s">
        <v>408</v>
      </c>
      <c r="J2815" s="28" t="s">
        <v>408</v>
      </c>
      <c r="K2815" s="28" t="s">
        <v>408</v>
      </c>
      <c r="L2815" s="28" t="s">
        <v>408</v>
      </c>
      <c r="M2815" s="48" t="s">
        <v>408</v>
      </c>
      <c r="N2815" s="28" t="s">
        <v>408</v>
      </c>
      <c r="O2815" s="41"/>
      <c r="P2815" s="48" t="s">
        <v>409</v>
      </c>
      <c r="Q2815" s="48" t="s">
        <v>409</v>
      </c>
      <c r="R2815" s="48" t="s">
        <v>409</v>
      </c>
      <c r="S2815" s="48" t="s">
        <v>409</v>
      </c>
      <c r="T2815" s="48" t="s">
        <v>409</v>
      </c>
      <c r="U2815" s="48" t="s">
        <v>409</v>
      </c>
      <c r="V2815" s="48" t="s">
        <v>409</v>
      </c>
      <c r="W2815" s="48" t="s">
        <v>409</v>
      </c>
      <c r="X2815" s="48" t="s">
        <v>409</v>
      </c>
      <c r="Y2815" s="48" t="s">
        <v>846</v>
      </c>
      <c r="Z2815" s="48" t="s">
        <v>846</v>
      </c>
      <c r="AA2815" s="48" t="s">
        <v>695</v>
      </c>
      <c r="AB2815" s="48" t="s">
        <v>695</v>
      </c>
      <c r="AC2815" s="48" t="s">
        <v>695</v>
      </c>
      <c r="AD2815" s="48" t="s">
        <v>695</v>
      </c>
      <c r="AE2815" s="48" t="s">
        <v>695</v>
      </c>
      <c r="AF2815" s="48" t="s">
        <v>695</v>
      </c>
      <c r="AG2815" s="48" t="s">
        <v>849</v>
      </c>
      <c r="AH2815" s="48" t="s">
        <v>849</v>
      </c>
      <c r="AI2815" s="48" t="s">
        <v>849</v>
      </c>
      <c r="AJ2815" s="48" t="s">
        <v>849</v>
      </c>
      <c r="AK2815" s="48" t="s">
        <v>849</v>
      </c>
      <c r="AL2815" s="48" t="s">
        <v>849</v>
      </c>
      <c r="AM2815" s="48" t="s">
        <v>849</v>
      </c>
      <c r="AN2815" s="48" t="s">
        <v>849</v>
      </c>
      <c r="AO2815" s="48" t="s">
        <v>849</v>
      </c>
      <c r="AP2815" s="48" t="s">
        <v>849</v>
      </c>
      <c r="AQ2815" s="48" t="s">
        <v>849</v>
      </c>
      <c r="AR2815" s="48" t="s">
        <v>849</v>
      </c>
      <c r="AS2815" s="48" t="s">
        <v>849</v>
      </c>
      <c r="AT2815" s="48" t="s">
        <v>849</v>
      </c>
      <c r="AU2815" s="48" t="s">
        <v>849</v>
      </c>
      <c r="AV2815" s="48" t="s">
        <v>849</v>
      </c>
      <c r="AW2815" s="48" t="s">
        <v>849</v>
      </c>
      <c r="AX2815" s="48" t="s">
        <v>850</v>
      </c>
      <c r="AY2815" s="48" t="s">
        <v>850</v>
      </c>
      <c r="AZ2815" s="49" t="s">
        <v>850</v>
      </c>
    </row>
    <row r="2816" ht="15.75" customHeight="1">
      <c r="A2816" s="40">
        <v>2526.0</v>
      </c>
      <c r="B2816" s="28" t="s">
        <v>7120</v>
      </c>
      <c r="C2816" s="41"/>
      <c r="D2816" s="42">
        <f t="array" ref="D2816">index(systems,match($A2816,INDEX(systems,0,1),),3)</f>
        <v>-212.999</v>
      </c>
      <c r="E2816" s="42">
        <f t="array" ref="E2816">index(systems,match($A2816,INDEX(systems,0,1),),4)</f>
        <v>151.773</v>
      </c>
      <c r="F2816" s="43" t="str">
        <f>IFERROR(__xludf.DUMMYFUNCTION("let(row, match($B2816&amp;if($C2816&lt;&gt;"""","" [""&amp;$C2816&amp;""]"",""""),index(nebulae,,2),0),join("","",iferror(round(index(nebulae,row,5)/2,3),1),iferror(round(index(nebulae,row,6)/2,3),1),0))"),"1,1,0")</f>
        <v>1,1,0</v>
      </c>
      <c r="G2816" s="44" t="s">
        <v>7121</v>
      </c>
      <c r="H2816" s="45">
        <f t="array" ref="H2816">let(systemId,match(A2816,index(systems,0,1),),refSystemId,match($H$1,index(systems,0,1),),x,index(systems,systemId,3),y,index(systems,systemId,4),refX,index(systems,refSystemId,3),refY,index(systems,refSystemId,4),round(sqrt((x-refX)^2+(y-refY)^2),3))</f>
        <v>261.541</v>
      </c>
      <c r="I2816" s="41"/>
      <c r="J2816" s="41"/>
      <c r="K2816" s="41"/>
      <c r="L2816" s="28" t="s">
        <v>863</v>
      </c>
      <c r="M2816" s="48" t="s">
        <v>712</v>
      </c>
      <c r="N2816" s="28" t="s">
        <v>7122</v>
      </c>
      <c r="O2816" s="48" t="s">
        <v>7122</v>
      </c>
      <c r="P2816" s="48" t="s">
        <v>7122</v>
      </c>
      <c r="Q2816" s="48" t="s">
        <v>7122</v>
      </c>
      <c r="R2816" s="48" t="s">
        <v>7122</v>
      </c>
      <c r="S2816" s="48" t="s">
        <v>7122</v>
      </c>
      <c r="T2816" s="48" t="s">
        <v>7122</v>
      </c>
      <c r="U2816" s="48" t="s">
        <v>7122</v>
      </c>
      <c r="V2816" s="48" t="s">
        <v>7122</v>
      </c>
      <c r="W2816" s="48" t="s">
        <v>7122</v>
      </c>
      <c r="X2816" s="48" t="s">
        <v>7122</v>
      </c>
      <c r="Y2816" s="48" t="s">
        <v>7122</v>
      </c>
      <c r="Z2816" s="48" t="s">
        <v>7122</v>
      </c>
      <c r="AA2816" s="48" t="s">
        <v>7123</v>
      </c>
      <c r="AB2816" s="48" t="s">
        <v>7123</v>
      </c>
      <c r="AC2816" s="48" t="s">
        <v>7123</v>
      </c>
      <c r="AD2816" s="48" t="s">
        <v>7123</v>
      </c>
      <c r="AE2816" s="48" t="s">
        <v>7123</v>
      </c>
      <c r="AF2816" s="48" t="s">
        <v>7123</v>
      </c>
      <c r="AG2816" s="48" t="s">
        <v>7123</v>
      </c>
      <c r="AH2816" s="48" t="s">
        <v>7124</v>
      </c>
      <c r="AI2816" s="48" t="s">
        <v>7125</v>
      </c>
      <c r="AJ2816" s="48" t="s">
        <v>7125</v>
      </c>
      <c r="AK2816" s="48" t="s">
        <v>7125</v>
      </c>
      <c r="AL2816" s="48" t="s">
        <v>7125</v>
      </c>
      <c r="AM2816" s="48" t="s">
        <v>7125</v>
      </c>
      <c r="AN2816" s="48" t="s">
        <v>7125</v>
      </c>
      <c r="AO2816" s="48" t="s">
        <v>516</v>
      </c>
      <c r="AP2816" s="48" t="s">
        <v>516</v>
      </c>
      <c r="AQ2816" s="48" t="s">
        <v>7125</v>
      </c>
      <c r="AR2816" s="48" t="s">
        <v>7125</v>
      </c>
      <c r="AS2816" s="48" t="s">
        <v>7125</v>
      </c>
      <c r="AT2816" s="48" t="s">
        <v>7126</v>
      </c>
      <c r="AU2816" s="48" t="s">
        <v>7126</v>
      </c>
      <c r="AV2816" s="48" t="s">
        <v>7126</v>
      </c>
      <c r="AW2816" s="48" t="s">
        <v>7126</v>
      </c>
      <c r="AX2816" s="48" t="s">
        <v>7126</v>
      </c>
      <c r="AY2816" s="48" t="s">
        <v>7126</v>
      </c>
      <c r="AZ2816" s="51" t="s">
        <v>7126</v>
      </c>
    </row>
    <row r="2817" ht="15.75" customHeight="1">
      <c r="A2817" s="40">
        <v>3104.0</v>
      </c>
      <c r="B2817" s="28" t="s">
        <v>7127</v>
      </c>
      <c r="C2817" s="41"/>
      <c r="D2817" s="42">
        <f t="array" ref="D2817">index(systems,match($A2817,INDEX(systems,0,1),),3)</f>
        <v>950.14</v>
      </c>
      <c r="E2817" s="42">
        <f t="array" ref="E2817">index(systems,match($A2817,INDEX(systems,0,1),),4)</f>
        <v>195.785</v>
      </c>
      <c r="F2817" s="43" t="str">
        <f>IFERROR(__xludf.DUMMYFUNCTION("let(row, match($B2817&amp;if($C2817&lt;&gt;"""","" [""&amp;$C2817&amp;""]"",""""),index(nebulae,,2),0),join("","",iferror(round(index(nebulae,row,5)/2,3),1),iferror(round(index(nebulae,row,6)/2,3),1),0))"),"1,1,0")</f>
        <v>1,1,0</v>
      </c>
      <c r="G2817" s="44" t="s">
        <v>7128</v>
      </c>
      <c r="H2817" s="45">
        <f t="array" ref="H2817">let(systemId,match(A2817,index(systems,0,1),),refSystemId,match($H$1,index(systems,0,1),),x,index(systems,systemId,3),y,index(systems,systemId,4),refX,index(systems,refSystemId,3),refY,index(systems,refSystemId,4),round(sqrt((x-refX)^2+(y-refY)^2),3))</f>
        <v>970.102</v>
      </c>
      <c r="I2817" s="55"/>
      <c r="J2817" s="55"/>
      <c r="K2817" s="55"/>
      <c r="L2817" s="55"/>
      <c r="M2817" s="55"/>
      <c r="N2817" s="55"/>
      <c r="O2817" s="55"/>
      <c r="P2817" s="55"/>
      <c r="Q2817" s="56" t="s">
        <v>1061</v>
      </c>
      <c r="R2817" s="56" t="s">
        <v>1061</v>
      </c>
      <c r="S2817" s="56" t="s">
        <v>1061</v>
      </c>
      <c r="T2817" s="56" t="s">
        <v>1061</v>
      </c>
      <c r="U2817" s="56" t="s">
        <v>1061</v>
      </c>
      <c r="V2817" s="56" t="s">
        <v>1061</v>
      </c>
      <c r="W2817" s="56" t="s">
        <v>1061</v>
      </c>
      <c r="X2817" s="56" t="s">
        <v>1061</v>
      </c>
      <c r="Y2817" s="56" t="s">
        <v>1061</v>
      </c>
      <c r="Z2817" s="56" t="s">
        <v>1061</v>
      </c>
      <c r="AA2817" s="56" t="s">
        <v>1061</v>
      </c>
      <c r="AB2817" s="56" t="s">
        <v>1061</v>
      </c>
      <c r="AC2817" s="56" t="s">
        <v>1061</v>
      </c>
      <c r="AD2817" s="56" t="s">
        <v>1061</v>
      </c>
      <c r="AE2817" s="56" t="s">
        <v>1061</v>
      </c>
      <c r="AF2817" s="56" t="s">
        <v>1061</v>
      </c>
      <c r="AG2817" s="56" t="s">
        <v>1061</v>
      </c>
      <c r="AH2817" s="56" t="s">
        <v>1061</v>
      </c>
      <c r="AI2817" s="56" t="s">
        <v>1061</v>
      </c>
      <c r="AJ2817" s="56" t="s">
        <v>1061</v>
      </c>
      <c r="AK2817" s="56" t="s">
        <v>1061</v>
      </c>
      <c r="AL2817" s="56" t="s">
        <v>1061</v>
      </c>
      <c r="AM2817" s="56" t="s">
        <v>1061</v>
      </c>
      <c r="AN2817" s="56" t="s">
        <v>1061</v>
      </c>
      <c r="AO2817" s="56" t="s">
        <v>1061</v>
      </c>
      <c r="AP2817" s="56" t="s">
        <v>1061</v>
      </c>
      <c r="AQ2817" s="56" t="s">
        <v>1061</v>
      </c>
      <c r="AR2817" s="56" t="s">
        <v>1061</v>
      </c>
      <c r="AS2817" s="56" t="s">
        <v>1061</v>
      </c>
      <c r="AT2817" s="56" t="s">
        <v>1061</v>
      </c>
      <c r="AU2817" s="51" t="s">
        <v>1061</v>
      </c>
      <c r="AV2817" s="55"/>
      <c r="AW2817" s="55"/>
      <c r="AX2817" s="55"/>
      <c r="AY2817" s="55"/>
      <c r="AZ2817" s="55"/>
    </row>
    <row r="2818" ht="15.75" customHeight="1">
      <c r="A2818" s="40">
        <v>2527.0</v>
      </c>
      <c r="B2818" s="28" t="s">
        <v>7129</v>
      </c>
      <c r="C2818" s="41"/>
      <c r="D2818" s="42">
        <f t="array" ref="D2818">index(systems,match($A2818,INDEX(systems,0,1),),3)</f>
        <v>775.431</v>
      </c>
      <c r="E2818" s="42">
        <f t="array" ref="E2818">index(systems,match($A2818,INDEX(systems,0,1),),4)</f>
        <v>181.301</v>
      </c>
      <c r="F2818" s="43" t="str">
        <f>IFERROR(__xludf.DUMMYFUNCTION("let(row, match($B2818&amp;if($C2818&lt;&gt;"""","" [""&amp;$C2818&amp;""]"",""""),index(nebulae,,2),0),join("","",iferror(round(index(nebulae,row,5)/2,3),1),iferror(round(index(nebulae,row,6)/2,3),1),0))"),"1,1,0")</f>
        <v>1,1,0</v>
      </c>
      <c r="G2818" s="44" t="s">
        <v>7130</v>
      </c>
      <c r="H2818" s="45">
        <f t="array" ref="H2818">let(systemId,match(A2818,index(systems,0,1),),refSystemId,match($H$1,index(systems,0,1),),x,index(systems,systemId,3),y,index(systems,systemId,4),refX,index(systems,refSystemId,3),refY,index(systems,refSystemId,4),round(sqrt((x-refX)^2+(y-refY)^2),3))</f>
        <v>796.344</v>
      </c>
      <c r="I2818" s="41"/>
      <c r="J2818" s="41"/>
      <c r="K2818" s="41"/>
      <c r="L2818" s="41"/>
      <c r="M2818" s="41"/>
      <c r="N2818" s="41"/>
      <c r="O2818" s="41"/>
      <c r="P2818" s="48" t="s">
        <v>840</v>
      </c>
      <c r="Q2818" s="48" t="s">
        <v>840</v>
      </c>
      <c r="R2818" s="48" t="s">
        <v>840</v>
      </c>
      <c r="S2818" s="48" t="s">
        <v>840</v>
      </c>
      <c r="T2818" s="48" t="s">
        <v>840</v>
      </c>
      <c r="U2818" s="48" t="s">
        <v>422</v>
      </c>
      <c r="V2818" s="48" t="s">
        <v>422</v>
      </c>
      <c r="W2818" s="48" t="s">
        <v>422</v>
      </c>
      <c r="X2818" s="48" t="s">
        <v>422</v>
      </c>
      <c r="Y2818" s="48" t="s">
        <v>422</v>
      </c>
      <c r="Z2818" s="48" t="s">
        <v>422</v>
      </c>
      <c r="AA2818" s="48" t="s">
        <v>422</v>
      </c>
      <c r="AB2818" s="48" t="s">
        <v>422</v>
      </c>
      <c r="AC2818" s="48" t="s">
        <v>422</v>
      </c>
      <c r="AD2818" s="48" t="s">
        <v>422</v>
      </c>
      <c r="AE2818" s="48" t="s">
        <v>422</v>
      </c>
      <c r="AF2818" s="48" t="s">
        <v>422</v>
      </c>
      <c r="AG2818" s="48" t="s">
        <v>422</v>
      </c>
      <c r="AH2818" s="48" t="s">
        <v>422</v>
      </c>
      <c r="AI2818" s="48" t="s">
        <v>422</v>
      </c>
      <c r="AJ2818" s="48" t="s">
        <v>422</v>
      </c>
      <c r="AK2818" s="48" t="s">
        <v>422</v>
      </c>
      <c r="AL2818" s="48" t="s">
        <v>422</v>
      </c>
      <c r="AM2818" s="48" t="s">
        <v>422</v>
      </c>
      <c r="AN2818" s="48" t="s">
        <v>422</v>
      </c>
      <c r="AO2818" s="48" t="s">
        <v>422</v>
      </c>
      <c r="AP2818" s="48" t="s">
        <v>422</v>
      </c>
      <c r="AQ2818" s="48" t="s">
        <v>422</v>
      </c>
      <c r="AR2818" s="48" t="s">
        <v>422</v>
      </c>
      <c r="AS2818" s="48" t="s">
        <v>422</v>
      </c>
      <c r="AT2818" s="48" t="s">
        <v>422</v>
      </c>
      <c r="AU2818" s="48" t="s">
        <v>422</v>
      </c>
      <c r="AV2818" s="48" t="s">
        <v>422</v>
      </c>
      <c r="AW2818" s="48" t="s">
        <v>422</v>
      </c>
      <c r="AX2818" s="48" t="s">
        <v>422</v>
      </c>
      <c r="AY2818" s="48" t="s">
        <v>422</v>
      </c>
      <c r="AZ2818" s="50" t="s">
        <v>841</v>
      </c>
    </row>
    <row r="2819" ht="15.75" customHeight="1">
      <c r="A2819" s="40">
        <v>2528.0</v>
      </c>
      <c r="B2819" s="28" t="s">
        <v>7131</v>
      </c>
      <c r="C2819" s="41"/>
      <c r="D2819" s="42">
        <f t="array" ref="D2819">index(systems,match($A2819,INDEX(systems,0,1),),3)</f>
        <v>-33.606</v>
      </c>
      <c r="E2819" s="42">
        <f t="array" ref="E2819">index(systems,match($A2819,INDEX(systems,0,1),),4)</f>
        <v>407.079</v>
      </c>
      <c r="F2819" s="43" t="str">
        <f>IFERROR(__xludf.DUMMYFUNCTION("let(row, match($B2819&amp;if($C2819&lt;&gt;"""","" [""&amp;$C2819&amp;""]"",""""),index(nebulae,,2),0),join("","",iferror(round(index(nebulae,row,5)/2,3),1),iferror(round(index(nebulae,row,6)/2,3),1),0))"),"1,1,0")</f>
        <v>1,1,0</v>
      </c>
      <c r="G2819" s="44" t="s">
        <v>7132</v>
      </c>
      <c r="H2819" s="45">
        <f t="array" ref="H2819">let(systemId,match(A2819,index(systems,0,1),),refSystemId,match($H$1,index(systems,0,1),),x,index(systems,systemId,3),y,index(systems,systemId,4),refX,index(systems,refSystemId,3),refY,index(systems,refSystemId,4),round(sqrt((x-refX)^2+(y-refY)^2),3))</f>
        <v>408.464</v>
      </c>
      <c r="I2819" s="60" t="s">
        <v>408</v>
      </c>
      <c r="J2819" s="60" t="s">
        <v>408</v>
      </c>
      <c r="K2819" s="60" t="s">
        <v>408</v>
      </c>
      <c r="L2819" s="41"/>
      <c r="M2819" s="41"/>
      <c r="N2819" s="28" t="s">
        <v>902</v>
      </c>
      <c r="O2819" s="48" t="s">
        <v>902</v>
      </c>
      <c r="P2819" s="48" t="s">
        <v>902</v>
      </c>
      <c r="Q2819" s="48" t="s">
        <v>902</v>
      </c>
      <c r="R2819" s="48" t="s">
        <v>902</v>
      </c>
      <c r="S2819" s="48" t="s">
        <v>902</v>
      </c>
      <c r="T2819" s="48" t="s">
        <v>902</v>
      </c>
      <c r="U2819" s="48" t="s">
        <v>846</v>
      </c>
      <c r="V2819" s="48" t="s">
        <v>846</v>
      </c>
      <c r="W2819" s="48" t="s">
        <v>846</v>
      </c>
      <c r="X2819" s="48" t="s">
        <v>846</v>
      </c>
      <c r="Y2819" s="48" t="s">
        <v>847</v>
      </c>
      <c r="Z2819" s="48" t="s">
        <v>847</v>
      </c>
      <c r="AA2819" s="48" t="s">
        <v>848</v>
      </c>
      <c r="AB2819" s="48" t="s">
        <v>848</v>
      </c>
      <c r="AC2819" s="48" t="s">
        <v>849</v>
      </c>
      <c r="AD2819" s="48" t="s">
        <v>849</v>
      </c>
      <c r="AE2819" s="48" t="s">
        <v>849</v>
      </c>
      <c r="AF2819" s="48" t="s">
        <v>849</v>
      </c>
      <c r="AG2819" s="48" t="s">
        <v>849</v>
      </c>
      <c r="AH2819" s="48" t="s">
        <v>849</v>
      </c>
      <c r="AI2819" s="48" t="s">
        <v>849</v>
      </c>
      <c r="AJ2819" s="48" t="s">
        <v>849</v>
      </c>
      <c r="AK2819" s="48" t="s">
        <v>849</v>
      </c>
      <c r="AL2819" s="48" t="s">
        <v>849</v>
      </c>
      <c r="AM2819" s="48" t="s">
        <v>849</v>
      </c>
      <c r="AN2819" s="48" t="s">
        <v>849</v>
      </c>
      <c r="AO2819" s="48" t="s">
        <v>849</v>
      </c>
      <c r="AP2819" s="48" t="s">
        <v>849</v>
      </c>
      <c r="AQ2819" s="48" t="s">
        <v>850</v>
      </c>
      <c r="AR2819" s="48" t="s">
        <v>850</v>
      </c>
      <c r="AS2819" s="48" t="s">
        <v>850</v>
      </c>
      <c r="AT2819" s="48" t="s">
        <v>850</v>
      </c>
      <c r="AU2819" s="48" t="s">
        <v>850</v>
      </c>
      <c r="AV2819" s="48" t="s">
        <v>850</v>
      </c>
      <c r="AW2819" s="48" t="s">
        <v>850</v>
      </c>
      <c r="AX2819" s="48" t="s">
        <v>850</v>
      </c>
      <c r="AY2819" s="48" t="s">
        <v>850</v>
      </c>
      <c r="AZ2819" s="51" t="s">
        <v>850</v>
      </c>
    </row>
    <row r="2820" ht="15.75" customHeight="1">
      <c r="A2820" s="40">
        <v>3063.0</v>
      </c>
      <c r="B2820" s="28" t="s">
        <v>7133</v>
      </c>
      <c r="C2820" s="41"/>
      <c r="D2820" s="42">
        <f t="array" ref="D2820">index(systems,match($A2820,INDEX(systems,0,1),),3)</f>
        <v>-936.001</v>
      </c>
      <c r="E2820" s="42">
        <f t="array" ref="E2820">index(systems,match($A2820,INDEX(systems,0,1),),4)</f>
        <v>297.243</v>
      </c>
      <c r="F2820" s="43" t="str">
        <f>IFERROR(__xludf.DUMMYFUNCTION("let(row, match($B2820&amp;if($C2820&lt;&gt;"""","" [""&amp;$C2820&amp;""]"",""""),index(nebulae,,2),0),join("","",iferror(round(index(nebulae,row,5)/2,3),1),iferror(round(index(nebulae,row,6)/2,3),1),0))"),"1,1,0")</f>
        <v>1,1,0</v>
      </c>
      <c r="G2820" s="44" t="s">
        <v>7134</v>
      </c>
      <c r="H2820" s="45">
        <f t="array" ref="H2820">let(systemId,match(A2820,index(systems,0,1),),refSystemId,match($H$1,index(systems,0,1),),x,index(systems,systemId,3),y,index(systems,systemId,4),refX,index(systems,refSystemId,3),refY,index(systems,refSystemId,4),round(sqrt((x-refX)^2+(y-refY)^2),3))</f>
        <v>982.065</v>
      </c>
      <c r="I2820" s="55"/>
      <c r="J2820" s="55"/>
      <c r="K2820" s="55"/>
      <c r="L2820" s="55"/>
      <c r="M2820" s="55"/>
      <c r="N2820" s="55"/>
      <c r="O2820" s="55"/>
      <c r="P2820" s="56" t="s">
        <v>408</v>
      </c>
      <c r="Q2820" s="56" t="s">
        <v>408</v>
      </c>
      <c r="R2820" s="56" t="s">
        <v>408</v>
      </c>
      <c r="S2820" s="56" t="s">
        <v>408</v>
      </c>
      <c r="T2820" s="56" t="s">
        <v>408</v>
      </c>
      <c r="U2820" s="56" t="s">
        <v>408</v>
      </c>
      <c r="V2820" s="56" t="s">
        <v>408</v>
      </c>
      <c r="W2820" s="56" t="s">
        <v>408</v>
      </c>
      <c r="X2820" s="56" t="s">
        <v>408</v>
      </c>
      <c r="Y2820" s="55"/>
      <c r="Z2820" s="41"/>
      <c r="AA2820" s="55"/>
      <c r="AB2820" s="55"/>
      <c r="AC2820" s="55"/>
      <c r="AD2820" s="55"/>
      <c r="AE2820" s="55"/>
      <c r="AF2820" s="55"/>
      <c r="AG2820" s="55"/>
      <c r="AH2820" s="55"/>
      <c r="AI2820" s="55"/>
      <c r="AJ2820" s="55"/>
      <c r="AK2820" s="55"/>
      <c r="AL2820" s="55"/>
      <c r="AM2820" s="55"/>
      <c r="AN2820" s="55"/>
      <c r="AO2820" s="55"/>
      <c r="AP2820" s="55"/>
      <c r="AQ2820" s="55"/>
      <c r="AR2820" s="55"/>
      <c r="AS2820" s="55"/>
      <c r="AT2820" s="55"/>
      <c r="AU2820" s="51" t="s">
        <v>418</v>
      </c>
      <c r="AV2820" s="55"/>
      <c r="AW2820" s="55"/>
      <c r="AX2820" s="55"/>
      <c r="AY2820" s="55"/>
      <c r="AZ2820" s="55"/>
    </row>
    <row r="2821" ht="15.75" customHeight="1">
      <c r="A2821" s="40">
        <v>2925.0</v>
      </c>
      <c r="B2821" s="28" t="s">
        <v>7135</v>
      </c>
      <c r="C2821" s="41"/>
      <c r="D2821" s="42">
        <f t="array" ref="D2821">index(systems,match($A2821,INDEX(systems,0,1),),3)</f>
        <v>-82.209</v>
      </c>
      <c r="E2821" s="42">
        <f t="array" ref="E2821">index(systems,match($A2821,INDEX(systems,0,1),),4)</f>
        <v>500.412</v>
      </c>
      <c r="F2821" s="43" t="str">
        <f>IFERROR(__xludf.DUMMYFUNCTION("let(row, match($B2821&amp;if($C2821&lt;&gt;"""","" [""&amp;$C2821&amp;""]"",""""),index(nebulae,,2),0),join("","",iferror(round(index(nebulae,row,5)/2,3),1),iferror(round(index(nebulae,row,6)/2,3),1),0))"),"1,1,0")</f>
        <v>1,1,0</v>
      </c>
      <c r="G2821" s="44" t="s">
        <v>7136</v>
      </c>
      <c r="H2821" s="45">
        <f t="array" ref="H2821">let(systemId,match(A2821,index(systems,0,1),),refSystemId,match($H$1,index(systems,0,1),),x,index(systems,systemId,3),y,index(systems,systemId,4),refX,index(systems,refSystemId,3),refY,index(systems,refSystemId,4),round(sqrt((x-refX)^2+(y-refY)^2),3))</f>
        <v>507.12</v>
      </c>
      <c r="I2821" s="28" t="s">
        <v>408</v>
      </c>
      <c r="J2821" s="28" t="s">
        <v>408</v>
      </c>
      <c r="K2821" s="28" t="s">
        <v>408</v>
      </c>
      <c r="L2821" s="28" t="s">
        <v>408</v>
      </c>
      <c r="M2821" s="28" t="s">
        <v>408</v>
      </c>
      <c r="N2821" s="28" t="s">
        <v>408</v>
      </c>
      <c r="O2821" s="41"/>
      <c r="P2821" s="48" t="s">
        <v>408</v>
      </c>
      <c r="Q2821" s="48" t="s">
        <v>408</v>
      </c>
      <c r="R2821" s="48" t="s">
        <v>408</v>
      </c>
      <c r="S2821" s="48" t="s">
        <v>408</v>
      </c>
      <c r="T2821" s="48" t="s">
        <v>408</v>
      </c>
      <c r="U2821" s="48" t="s">
        <v>408</v>
      </c>
      <c r="V2821" s="48" t="s">
        <v>408</v>
      </c>
      <c r="W2821" s="48" t="s">
        <v>408</v>
      </c>
      <c r="X2821" s="48" t="s">
        <v>408</v>
      </c>
      <c r="Y2821" s="56" t="s">
        <v>1700</v>
      </c>
      <c r="Z2821" s="56" t="s">
        <v>1700</v>
      </c>
      <c r="AA2821" s="56" t="s">
        <v>1700</v>
      </c>
      <c r="AB2821" s="56" t="s">
        <v>849</v>
      </c>
      <c r="AC2821" s="56" t="s">
        <v>849</v>
      </c>
      <c r="AD2821" s="56" t="s">
        <v>849</v>
      </c>
      <c r="AE2821" s="56" t="s">
        <v>849</v>
      </c>
      <c r="AF2821" s="56" t="s">
        <v>849</v>
      </c>
      <c r="AG2821" s="56" t="s">
        <v>849</v>
      </c>
      <c r="AH2821" s="56" t="s">
        <v>849</v>
      </c>
      <c r="AI2821" s="56" t="s">
        <v>849</v>
      </c>
      <c r="AJ2821" s="56" t="s">
        <v>849</v>
      </c>
      <c r="AK2821" s="56" t="s">
        <v>849</v>
      </c>
      <c r="AL2821" s="56" t="s">
        <v>849</v>
      </c>
      <c r="AM2821" s="56" t="s">
        <v>849</v>
      </c>
      <c r="AN2821" s="56" t="s">
        <v>849</v>
      </c>
      <c r="AO2821" s="56" t="s">
        <v>849</v>
      </c>
      <c r="AP2821" s="56" t="s">
        <v>849</v>
      </c>
      <c r="AQ2821" s="56" t="s">
        <v>850</v>
      </c>
      <c r="AR2821" s="56" t="s">
        <v>850</v>
      </c>
      <c r="AS2821" s="56" t="s">
        <v>850</v>
      </c>
      <c r="AT2821" s="56" t="s">
        <v>418</v>
      </c>
      <c r="AU2821" s="48" t="s">
        <v>2436</v>
      </c>
      <c r="AV2821" s="56" t="s">
        <v>2436</v>
      </c>
      <c r="AW2821" s="56" t="s">
        <v>2436</v>
      </c>
      <c r="AX2821" s="56" t="s">
        <v>2436</v>
      </c>
      <c r="AY2821" s="56" t="s">
        <v>2436</v>
      </c>
      <c r="AZ2821" s="51" t="s">
        <v>2436</v>
      </c>
    </row>
    <row r="2822" ht="15.75" customHeight="1">
      <c r="A2822" s="40">
        <v>3094.0</v>
      </c>
      <c r="B2822" s="28" t="s">
        <v>7137</v>
      </c>
      <c r="C2822" s="41"/>
      <c r="D2822" s="42">
        <f t="array" ref="D2822">index(systems,match($A2822,INDEX(systems,0,1),),3)</f>
        <v>640.87</v>
      </c>
      <c r="E2822" s="42">
        <f t="array" ref="E2822">index(systems,match($A2822,INDEX(systems,0,1),),4)</f>
        <v>-617.09</v>
      </c>
      <c r="F2822" s="43" t="str">
        <f>IFERROR(__xludf.DUMMYFUNCTION("let(row, match($B2822&amp;if($C2822&lt;&gt;"""","" [""&amp;$C2822&amp;""]"",""""),index(nebulae,,2),0),join("","",iferror(round(index(nebulae,row,5)/2,3),1),iferror(round(index(nebulae,row,6)/2,3),1),0))"),"1,1,0")</f>
        <v>1,1,0</v>
      </c>
      <c r="G2822" s="44" t="s">
        <v>7138</v>
      </c>
      <c r="H2822" s="45">
        <f t="array" ref="H2822">let(systemId,match(A2822,index(systems,0,1),),refSystemId,match($H$1,index(systems,0,1),),x,index(systems,systemId,3),y,index(systems,systemId,4),refX,index(systems,refSystemId,3),refY,index(systems,refSystemId,4),round(sqrt((x-refX)^2+(y-refY)^2),3))</f>
        <v>889.671</v>
      </c>
      <c r="I2822" s="55"/>
      <c r="J2822" s="55"/>
      <c r="K2822" s="55"/>
      <c r="L2822" s="55"/>
      <c r="M2822" s="55"/>
      <c r="N2822" s="55"/>
      <c r="O2822" s="55"/>
      <c r="P2822" s="56" t="s">
        <v>408</v>
      </c>
      <c r="Q2822" s="56" t="s">
        <v>408</v>
      </c>
      <c r="R2822" s="56" t="s">
        <v>408</v>
      </c>
      <c r="S2822" s="56" t="s">
        <v>408</v>
      </c>
      <c r="T2822" s="56" t="s">
        <v>408</v>
      </c>
      <c r="U2822" s="56" t="s">
        <v>408</v>
      </c>
      <c r="V2822" s="56" t="s">
        <v>408</v>
      </c>
      <c r="W2822" s="56" t="s">
        <v>408</v>
      </c>
      <c r="X2822" s="56" t="s">
        <v>408</v>
      </c>
      <c r="Y2822" s="55"/>
      <c r="Z2822" s="41"/>
      <c r="AA2822" s="55"/>
      <c r="AB2822" s="55"/>
      <c r="AC2822" s="55"/>
      <c r="AD2822" s="55"/>
      <c r="AE2822" s="55"/>
      <c r="AF2822" s="55"/>
      <c r="AG2822" s="55"/>
      <c r="AH2822" s="55"/>
      <c r="AI2822" s="55"/>
      <c r="AJ2822" s="55"/>
      <c r="AK2822" s="55"/>
      <c r="AL2822" s="55"/>
      <c r="AM2822" s="55"/>
      <c r="AN2822" s="55"/>
      <c r="AO2822" s="55"/>
      <c r="AP2822" s="55"/>
      <c r="AQ2822" s="55"/>
      <c r="AR2822" s="55"/>
      <c r="AS2822" s="55"/>
      <c r="AT2822" s="55"/>
      <c r="AU2822" s="51" t="s">
        <v>418</v>
      </c>
      <c r="AV2822" s="55"/>
      <c r="AW2822" s="55"/>
      <c r="AX2822" s="55"/>
      <c r="AY2822" s="55"/>
      <c r="AZ2822" s="55"/>
    </row>
    <row r="2823" ht="15.75" customHeight="1">
      <c r="A2823" s="40">
        <v>2529.0</v>
      </c>
      <c r="B2823" s="28" t="s">
        <v>7139</v>
      </c>
      <c r="C2823" s="41"/>
      <c r="D2823" s="42">
        <f t="array" ref="D2823">index(systems,match($A2823,INDEX(systems,0,1),),3)</f>
        <v>-215.382</v>
      </c>
      <c r="E2823" s="42">
        <f t="array" ref="E2823">index(systems,match($A2823,INDEX(systems,0,1),),4)</f>
        <v>-58.208</v>
      </c>
      <c r="F2823" s="43" t="str">
        <f>IFERROR(__xludf.DUMMYFUNCTION("let(row, match($B2823&amp;if($C2823&lt;&gt;"""","" [""&amp;$C2823&amp;""]"",""""),index(nebulae,,2),0),join("","",iferror(round(index(nebulae,row,5)/2,3),1),iferror(round(index(nebulae,row,6)/2,3),1),0))"),"1,1,0")</f>
        <v>1,1,0</v>
      </c>
      <c r="G2823" s="44" t="s">
        <v>7140</v>
      </c>
      <c r="H2823" s="45">
        <f t="array" ref="H2823">let(systemId,match(A2823,index(systems,0,1),),refSystemId,match($H$1,index(systems,0,1),),x,index(systems,systemId,3),y,index(systems,systemId,4),refX,index(systems,refSystemId,3),refY,index(systems,refSystemId,4),round(sqrt((x-refX)^2+(y-refY)^2),3))</f>
        <v>223.109</v>
      </c>
      <c r="I2823" s="28" t="s">
        <v>418</v>
      </c>
      <c r="J2823" s="41"/>
      <c r="K2823" s="41"/>
      <c r="L2823" s="41"/>
      <c r="M2823" s="41"/>
      <c r="N2823" s="28" t="s">
        <v>560</v>
      </c>
      <c r="O2823" s="48" t="s">
        <v>560</v>
      </c>
      <c r="P2823" s="48" t="s">
        <v>560</v>
      </c>
      <c r="Q2823" s="48" t="s">
        <v>560</v>
      </c>
      <c r="R2823" s="48" t="s">
        <v>560</v>
      </c>
      <c r="S2823" s="48" t="s">
        <v>560</v>
      </c>
      <c r="T2823" s="48" t="s">
        <v>560</v>
      </c>
      <c r="U2823" s="48" t="s">
        <v>560</v>
      </c>
      <c r="V2823" s="48" t="s">
        <v>560</v>
      </c>
      <c r="W2823" s="48" t="s">
        <v>560</v>
      </c>
      <c r="X2823" s="48" t="s">
        <v>560</v>
      </c>
      <c r="Y2823" s="48" t="s">
        <v>560</v>
      </c>
      <c r="Z2823" s="48" t="s">
        <v>560</v>
      </c>
      <c r="AA2823" s="48" t="s">
        <v>560</v>
      </c>
      <c r="AB2823" s="48" t="s">
        <v>560</v>
      </c>
      <c r="AC2823" s="48" t="s">
        <v>560</v>
      </c>
      <c r="AD2823" s="48" t="s">
        <v>560</v>
      </c>
      <c r="AE2823" s="48" t="s">
        <v>560</v>
      </c>
      <c r="AF2823" s="48" t="s">
        <v>560</v>
      </c>
      <c r="AG2823" s="48" t="s">
        <v>560</v>
      </c>
      <c r="AH2823" s="48" t="s">
        <v>560</v>
      </c>
      <c r="AI2823" s="48" t="s">
        <v>560</v>
      </c>
      <c r="AJ2823" s="48" t="s">
        <v>560</v>
      </c>
      <c r="AK2823" s="48" t="s">
        <v>560</v>
      </c>
      <c r="AL2823" s="48" t="s">
        <v>560</v>
      </c>
      <c r="AM2823" s="48" t="s">
        <v>560</v>
      </c>
      <c r="AN2823" s="48" t="s">
        <v>560</v>
      </c>
      <c r="AO2823" s="48" t="s">
        <v>560</v>
      </c>
      <c r="AP2823" s="48" t="s">
        <v>483</v>
      </c>
      <c r="AQ2823" s="48" t="s">
        <v>560</v>
      </c>
      <c r="AR2823" s="48" t="s">
        <v>560</v>
      </c>
      <c r="AS2823" s="48" t="s">
        <v>418</v>
      </c>
      <c r="AT2823" s="48" t="s">
        <v>418</v>
      </c>
      <c r="AU2823" s="48" t="s">
        <v>418</v>
      </c>
      <c r="AV2823" s="48" t="s">
        <v>486</v>
      </c>
      <c r="AW2823" s="48" t="s">
        <v>486</v>
      </c>
      <c r="AX2823" s="48" t="s">
        <v>605</v>
      </c>
      <c r="AY2823" s="48" t="s">
        <v>605</v>
      </c>
      <c r="AZ2823" s="51" t="s">
        <v>605</v>
      </c>
    </row>
    <row r="2824" ht="15.75" customHeight="1">
      <c r="A2824" s="40">
        <v>2530.0</v>
      </c>
      <c r="B2824" s="28" t="s">
        <v>7141</v>
      </c>
      <c r="C2824" s="41"/>
      <c r="D2824" s="42">
        <f t="array" ref="D2824">index(systems,match($A2824,INDEX(systems,0,1),),3)</f>
        <v>74.182</v>
      </c>
      <c r="E2824" s="42">
        <f t="array" ref="E2824">index(systems,match($A2824,INDEX(systems,0,1),),4)</f>
        <v>304.712</v>
      </c>
      <c r="F2824" s="43" t="str">
        <f>IFERROR(__xludf.DUMMYFUNCTION("let(row, match($B2824&amp;if($C2824&lt;&gt;"""","" [""&amp;$C2824&amp;""]"",""""),index(nebulae,,2),0),join("","",iferror(round(index(nebulae,row,5)/2,3),1),iferror(round(index(nebulae,row,6)/2,3),1),0))"),"1,1,0")</f>
        <v>1,1,0</v>
      </c>
      <c r="G2824" s="44" t="s">
        <v>7142</v>
      </c>
      <c r="H2824" s="45">
        <f t="array" ref="H2824">let(systemId,match(A2824,index(systems,0,1),),refSystemId,match($H$1,index(systems,0,1),),x,index(systems,systemId,3),y,index(systems,systemId,4),refX,index(systems,refSystemId,3),refY,index(systems,refSystemId,4),round(sqrt((x-refX)^2+(y-refY)^2),3))</f>
        <v>313.612</v>
      </c>
      <c r="I2824" s="62" t="s">
        <v>408</v>
      </c>
      <c r="J2824" s="62" t="s">
        <v>408</v>
      </c>
      <c r="K2824" s="62" t="s">
        <v>408</v>
      </c>
      <c r="L2824" s="53"/>
      <c r="M2824" s="41"/>
      <c r="N2824" s="28" t="s">
        <v>910</v>
      </c>
      <c r="O2824" s="48" t="s">
        <v>910</v>
      </c>
      <c r="P2824" s="48" t="s">
        <v>910</v>
      </c>
      <c r="Q2824" s="48" t="s">
        <v>910</v>
      </c>
      <c r="R2824" s="48" t="s">
        <v>910</v>
      </c>
      <c r="S2824" s="48" t="s">
        <v>910</v>
      </c>
      <c r="T2824" s="48" t="s">
        <v>910</v>
      </c>
      <c r="U2824" s="48" t="s">
        <v>910</v>
      </c>
      <c r="V2824" s="48" t="s">
        <v>910</v>
      </c>
      <c r="W2824" s="48" t="s">
        <v>910</v>
      </c>
      <c r="X2824" s="48" t="s">
        <v>910</v>
      </c>
      <c r="Y2824" s="48" t="s">
        <v>2102</v>
      </c>
      <c r="Z2824" s="48" t="s">
        <v>2102</v>
      </c>
      <c r="AA2824" s="48" t="s">
        <v>1181</v>
      </c>
      <c r="AB2824" s="48" t="s">
        <v>1181</v>
      </c>
      <c r="AC2824" s="48" t="s">
        <v>1181</v>
      </c>
      <c r="AD2824" s="48" t="s">
        <v>1181</v>
      </c>
      <c r="AE2824" s="48" t="s">
        <v>1181</v>
      </c>
      <c r="AF2824" s="48" t="s">
        <v>1181</v>
      </c>
      <c r="AG2824" s="48" t="s">
        <v>913</v>
      </c>
      <c r="AH2824" s="48" t="s">
        <v>913</v>
      </c>
      <c r="AI2824" s="48" t="s">
        <v>913</v>
      </c>
      <c r="AJ2824" s="48" t="s">
        <v>913</v>
      </c>
      <c r="AK2824" s="48" t="s">
        <v>913</v>
      </c>
      <c r="AL2824" s="48" t="s">
        <v>913</v>
      </c>
      <c r="AM2824" s="48" t="s">
        <v>913</v>
      </c>
      <c r="AN2824" s="48" t="s">
        <v>697</v>
      </c>
      <c r="AO2824" s="48" t="s">
        <v>697</v>
      </c>
      <c r="AP2824" s="48" t="s">
        <v>697</v>
      </c>
      <c r="AQ2824" s="48" t="s">
        <v>697</v>
      </c>
      <c r="AR2824" s="48" t="s">
        <v>697</v>
      </c>
      <c r="AS2824" s="48" t="s">
        <v>697</v>
      </c>
      <c r="AT2824" s="48" t="s">
        <v>697</v>
      </c>
      <c r="AU2824" s="48" t="s">
        <v>697</v>
      </c>
      <c r="AV2824" s="48" t="s">
        <v>1259</v>
      </c>
      <c r="AW2824" s="52" t="s">
        <v>1259</v>
      </c>
      <c r="AX2824" s="52" t="s">
        <v>1259</v>
      </c>
      <c r="AY2824" s="52" t="s">
        <v>1259</v>
      </c>
      <c r="AZ2824" s="28" t="s">
        <v>1259</v>
      </c>
    </row>
    <row r="2825" ht="15.75" customHeight="1">
      <c r="A2825" s="40">
        <v>2531.0</v>
      </c>
      <c r="B2825" s="28" t="s">
        <v>7143</v>
      </c>
      <c r="C2825" s="41"/>
      <c r="D2825" s="42">
        <f t="array" ref="D2825">index(systems,match($A2825,INDEX(systems,0,1),),3)</f>
        <v>290.849</v>
      </c>
      <c r="E2825" s="42">
        <f t="array" ref="E2825">index(systems,match($A2825,INDEX(systems,0,1),),4)</f>
        <v>79.919</v>
      </c>
      <c r="F2825" s="43" t="str">
        <f>IFERROR(__xludf.DUMMYFUNCTION("let(row, match($B2825&amp;if($C2825&lt;&gt;"""","" [""&amp;$C2825&amp;""]"",""""),index(nebulae,,2),0),join("","",iferror(round(index(nebulae,row,5)/2,3),1),iferror(round(index(nebulae,row,6)/2,3),1),0))"),"1,1,0")</f>
        <v>1,1,0</v>
      </c>
      <c r="G2825" s="44" t="s">
        <v>7144</v>
      </c>
      <c r="H2825" s="45">
        <f t="array" ref="H2825">let(systemId,match(A2825,index(systems,0,1),),refSystemId,match($H$1,index(systems,0,1),),x,index(systems,systemId,3),y,index(systems,systemId,4),refX,index(systems,refSystemId,3),refY,index(systems,refSystemId,4),round(sqrt((x-refX)^2+(y-refY)^2),3))</f>
        <v>301.629</v>
      </c>
      <c r="I2825" s="41"/>
      <c r="J2825" s="41"/>
      <c r="K2825" s="28" t="s">
        <v>418</v>
      </c>
      <c r="L2825" s="41"/>
      <c r="M2825" s="41"/>
      <c r="N2825" s="28" t="s">
        <v>1008</v>
      </c>
      <c r="O2825" s="48" t="s">
        <v>1008</v>
      </c>
      <c r="P2825" s="48" t="s">
        <v>1008</v>
      </c>
      <c r="Q2825" s="48" t="s">
        <v>1008</v>
      </c>
      <c r="R2825" s="48" t="s">
        <v>1008</v>
      </c>
      <c r="S2825" s="48" t="s">
        <v>1008</v>
      </c>
      <c r="T2825" s="48" t="s">
        <v>1008</v>
      </c>
      <c r="U2825" s="48" t="s">
        <v>1008</v>
      </c>
      <c r="V2825" s="48" t="s">
        <v>1008</v>
      </c>
      <c r="W2825" s="48" t="s">
        <v>1008</v>
      </c>
      <c r="X2825" s="48" t="s">
        <v>1008</v>
      </c>
      <c r="Y2825" s="48" t="s">
        <v>1008</v>
      </c>
      <c r="Z2825" s="48" t="s">
        <v>1008</v>
      </c>
      <c r="AA2825" s="48" t="s">
        <v>1008</v>
      </c>
      <c r="AB2825" s="48" t="s">
        <v>1008</v>
      </c>
      <c r="AC2825" s="48" t="s">
        <v>1008</v>
      </c>
      <c r="AD2825" s="48" t="s">
        <v>1008</v>
      </c>
      <c r="AE2825" s="48" t="s">
        <v>1008</v>
      </c>
      <c r="AF2825" s="48" t="s">
        <v>1008</v>
      </c>
      <c r="AG2825" s="48" t="s">
        <v>1008</v>
      </c>
      <c r="AH2825" s="48" t="s">
        <v>1008</v>
      </c>
      <c r="AI2825" s="48" t="s">
        <v>1008</v>
      </c>
      <c r="AJ2825" s="48" t="s">
        <v>1008</v>
      </c>
      <c r="AK2825" s="48" t="s">
        <v>1008</v>
      </c>
      <c r="AL2825" s="48" t="s">
        <v>1008</v>
      </c>
      <c r="AM2825" s="48" t="s">
        <v>1008</v>
      </c>
      <c r="AN2825" s="48" t="s">
        <v>1008</v>
      </c>
      <c r="AO2825" s="48" t="s">
        <v>1008</v>
      </c>
      <c r="AP2825" s="48" t="s">
        <v>1008</v>
      </c>
      <c r="AQ2825" s="48" t="s">
        <v>1210</v>
      </c>
      <c r="AR2825" s="48" t="s">
        <v>1210</v>
      </c>
      <c r="AS2825" s="48" t="s">
        <v>1210</v>
      </c>
      <c r="AT2825" s="48" t="s">
        <v>1210</v>
      </c>
      <c r="AU2825" s="48" t="s">
        <v>1210</v>
      </c>
      <c r="AV2825" s="52" t="s">
        <v>2882</v>
      </c>
      <c r="AW2825" s="52" t="s">
        <v>2882</v>
      </c>
      <c r="AX2825" s="52" t="s">
        <v>1210</v>
      </c>
      <c r="AY2825" s="52" t="s">
        <v>1210</v>
      </c>
      <c r="AZ2825" s="28" t="s">
        <v>1210</v>
      </c>
    </row>
    <row r="2826" ht="15.75" customHeight="1">
      <c r="A2826" s="40">
        <v>3035.0</v>
      </c>
      <c r="B2826" s="28" t="s">
        <v>7145</v>
      </c>
      <c r="C2826" s="41"/>
      <c r="D2826" s="42">
        <f t="array" ref="D2826">index(systems,match($A2826,INDEX(systems,0,1),),3)</f>
        <v>223.325</v>
      </c>
      <c r="E2826" s="42">
        <f t="array" ref="E2826">index(systems,match($A2826,INDEX(systems,0,1),),4)</f>
        <v>472.133</v>
      </c>
      <c r="F2826" s="43" t="str">
        <f>IFERROR(__xludf.DUMMYFUNCTION("let(row, match($B2826&amp;if($C2826&lt;&gt;"""","" [""&amp;$C2826&amp;""]"",""""),index(nebulae,,2),0),join("","",iferror(round(index(nebulae,row,5)/2,3),1),iferror(round(index(nebulae,row,6)/2,3),1),0))"),"1,1,0")</f>
        <v>1,1,0</v>
      </c>
      <c r="G2826" s="44" t="s">
        <v>7146</v>
      </c>
      <c r="H2826" s="45">
        <f t="array" ref="H2826">let(systemId,match(A2826,index(systems,0,1),),refSystemId,match($H$1,index(systems,0,1),),x,index(systems,systemId,3),y,index(systems,systemId,4),refX,index(systems,refSystemId,3),refY,index(systems,refSystemId,4),round(sqrt((x-refX)^2+(y-refY)^2),3))</f>
        <v>522.287</v>
      </c>
      <c r="I2826" s="51" t="s">
        <v>408</v>
      </c>
      <c r="J2826" s="51" t="s">
        <v>408</v>
      </c>
      <c r="K2826" s="51" t="s">
        <v>408</v>
      </c>
      <c r="L2826" s="55"/>
      <c r="M2826" s="55"/>
      <c r="N2826" s="55"/>
      <c r="O2826" s="55"/>
      <c r="P2826" s="56" t="s">
        <v>408</v>
      </c>
      <c r="Q2826" s="56" t="s">
        <v>408</v>
      </c>
      <c r="R2826" s="56" t="s">
        <v>408</v>
      </c>
      <c r="S2826" s="56" t="s">
        <v>408</v>
      </c>
      <c r="T2826" s="56" t="s">
        <v>408</v>
      </c>
      <c r="U2826" s="56" t="s">
        <v>408</v>
      </c>
      <c r="V2826" s="56" t="s">
        <v>408</v>
      </c>
      <c r="W2826" s="56" t="s">
        <v>408</v>
      </c>
      <c r="X2826" s="56" t="s">
        <v>408</v>
      </c>
      <c r="Y2826" s="55"/>
      <c r="Z2826" s="41"/>
      <c r="AA2826" s="55"/>
      <c r="AB2826" s="55"/>
      <c r="AC2826" s="55"/>
      <c r="AD2826" s="55"/>
      <c r="AE2826" s="55"/>
      <c r="AF2826" s="55"/>
      <c r="AG2826" s="55"/>
      <c r="AH2826" s="55"/>
      <c r="AI2826" s="55"/>
      <c r="AJ2826" s="55"/>
      <c r="AK2826" s="55"/>
      <c r="AL2826" s="55"/>
      <c r="AM2826" s="55"/>
      <c r="AN2826" s="55"/>
      <c r="AO2826" s="55"/>
      <c r="AP2826" s="55"/>
      <c r="AQ2826" s="55"/>
      <c r="AR2826" s="55"/>
      <c r="AS2826" s="55"/>
      <c r="AT2826" s="55"/>
      <c r="AU2826" s="51" t="s">
        <v>418</v>
      </c>
      <c r="AV2826" s="55"/>
      <c r="AW2826" s="55"/>
      <c r="AX2826" s="55"/>
      <c r="AY2826" s="55"/>
      <c r="AZ2826" s="55"/>
    </row>
    <row r="2827" ht="15.75" customHeight="1">
      <c r="A2827" s="40">
        <v>2532.0</v>
      </c>
      <c r="B2827" s="28" t="s">
        <v>7147</v>
      </c>
      <c r="C2827" s="41"/>
      <c r="D2827" s="42">
        <f t="array" ref="D2827">index(systems,match($A2827,INDEX(systems,0,1),),3)</f>
        <v>576.165</v>
      </c>
      <c r="E2827" s="42">
        <f t="array" ref="E2827">index(systems,match($A2827,INDEX(systems,0,1),),4)</f>
        <v>-7.54</v>
      </c>
      <c r="F2827" s="43" t="str">
        <f>IFERROR(__xludf.DUMMYFUNCTION("let(row, match($B2827&amp;if($C2827&lt;&gt;"""","" [""&amp;$C2827&amp;""]"",""""),index(nebulae,,2),0),join("","",iferror(round(index(nebulae,row,5)/2,3),1),iferror(round(index(nebulae,row,6)/2,3),1),0))"),"1,1,0")</f>
        <v>1,1,0</v>
      </c>
      <c r="G2827" s="44" t="s">
        <v>7148</v>
      </c>
      <c r="H2827" s="45">
        <f t="array" ref="H2827">let(systemId,match(A2827,index(systems,0,1),),refSystemId,match($H$1,index(systems,0,1),),x,index(systems,systemId,3),y,index(systems,systemId,4),refX,index(systems,refSystemId,3),refY,index(systems,refSystemId,4),round(sqrt((x-refX)^2+(y-refY)^2),3))</f>
        <v>576.214</v>
      </c>
      <c r="I2827" s="54"/>
      <c r="J2827" s="54"/>
      <c r="K2827" s="54"/>
      <c r="L2827" s="54"/>
      <c r="M2827" s="54"/>
      <c r="N2827" s="49" t="s">
        <v>442</v>
      </c>
      <c r="O2827" s="52" t="s">
        <v>442</v>
      </c>
      <c r="P2827" s="52" t="s">
        <v>442</v>
      </c>
      <c r="Q2827" s="52" t="s">
        <v>442</v>
      </c>
      <c r="R2827" s="52" t="s">
        <v>442</v>
      </c>
      <c r="S2827" s="48" t="s">
        <v>442</v>
      </c>
      <c r="T2827" s="52" t="s">
        <v>442</v>
      </c>
      <c r="U2827" s="52" t="s">
        <v>443</v>
      </c>
      <c r="V2827" s="52" t="s">
        <v>443</v>
      </c>
      <c r="W2827" s="52" t="s">
        <v>443</v>
      </c>
      <c r="X2827" s="52" t="s">
        <v>443</v>
      </c>
      <c r="Y2827" s="52" t="s">
        <v>444</v>
      </c>
      <c r="Z2827" s="52" t="s">
        <v>444</v>
      </c>
      <c r="AA2827" s="52" t="s">
        <v>445</v>
      </c>
      <c r="AB2827" s="52" t="s">
        <v>445</v>
      </c>
      <c r="AC2827" s="52" t="s">
        <v>445</v>
      </c>
      <c r="AD2827" s="52" t="s">
        <v>445</v>
      </c>
      <c r="AE2827" s="52" t="s">
        <v>445</v>
      </c>
      <c r="AF2827" s="52" t="s">
        <v>445</v>
      </c>
      <c r="AG2827" s="52" t="s">
        <v>445</v>
      </c>
      <c r="AH2827" s="52" t="s">
        <v>445</v>
      </c>
      <c r="AI2827" s="52" t="s">
        <v>445</v>
      </c>
      <c r="AJ2827" s="52" t="s">
        <v>445</v>
      </c>
      <c r="AK2827" s="52" t="s">
        <v>445</v>
      </c>
      <c r="AL2827" s="52" t="s">
        <v>445</v>
      </c>
      <c r="AM2827" s="52" t="s">
        <v>445</v>
      </c>
      <c r="AN2827" s="52" t="s">
        <v>445</v>
      </c>
      <c r="AO2827" s="52" t="s">
        <v>444</v>
      </c>
      <c r="AP2827" s="52" t="s">
        <v>444</v>
      </c>
      <c r="AQ2827" s="52" t="s">
        <v>444</v>
      </c>
      <c r="AR2827" s="52" t="s">
        <v>446</v>
      </c>
      <c r="AS2827" s="52" t="s">
        <v>446</v>
      </c>
      <c r="AT2827" s="52" t="s">
        <v>446</v>
      </c>
      <c r="AU2827" s="52" t="s">
        <v>446</v>
      </c>
      <c r="AV2827" s="52" t="s">
        <v>446</v>
      </c>
      <c r="AW2827" s="52" t="s">
        <v>446</v>
      </c>
      <c r="AX2827" s="52" t="s">
        <v>446</v>
      </c>
      <c r="AY2827" s="52" t="s">
        <v>446</v>
      </c>
      <c r="AZ2827" s="49" t="s">
        <v>446</v>
      </c>
    </row>
    <row r="2828" ht="15.75" customHeight="1">
      <c r="A2828" s="40">
        <v>2533.0</v>
      </c>
      <c r="B2828" s="28" t="s">
        <v>7149</v>
      </c>
      <c r="C2828" s="41"/>
      <c r="D2828" s="42">
        <f t="array" ref="D2828">index(systems,match($A2828,INDEX(systems,0,1),),3)</f>
        <v>346.63</v>
      </c>
      <c r="E2828" s="42">
        <f t="array" ref="E2828">index(systems,match($A2828,INDEX(systems,0,1),),4)</f>
        <v>286.365</v>
      </c>
      <c r="F2828" s="43" t="str">
        <f>IFERROR(__xludf.DUMMYFUNCTION("let(row, match($B2828&amp;if($C2828&lt;&gt;"""","" [""&amp;$C2828&amp;""]"",""""),index(nebulae,,2),0),join("","",iferror(round(index(nebulae,row,5)/2,3),1),iferror(round(index(nebulae,row,6)/2,3),1),0))"),"1,1,0")</f>
        <v>1,1,0</v>
      </c>
      <c r="G2828" s="44" t="s">
        <v>7150</v>
      </c>
      <c r="H2828" s="45">
        <f t="array" ref="H2828">let(systemId,match(A2828,index(systems,0,1),),refSystemId,match($H$1,index(systems,0,1),),x,index(systems,systemId,3),y,index(systems,systemId,4),refX,index(systems,refSystemId,3),refY,index(systems,refSystemId,4),round(sqrt((x-refX)^2+(y-refY)^2),3))</f>
        <v>449.619</v>
      </c>
      <c r="I2828" s="41"/>
      <c r="J2828" s="41"/>
      <c r="K2828" s="28" t="s">
        <v>418</v>
      </c>
      <c r="L2828" s="41"/>
      <c r="M2828" s="41"/>
      <c r="N2828" s="28" t="s">
        <v>432</v>
      </c>
      <c r="O2828" s="48" t="s">
        <v>432</v>
      </c>
      <c r="P2828" s="48" t="s">
        <v>432</v>
      </c>
      <c r="Q2828" s="48" t="s">
        <v>432</v>
      </c>
      <c r="R2828" s="48" t="s">
        <v>432</v>
      </c>
      <c r="S2828" s="48" t="s">
        <v>432</v>
      </c>
      <c r="T2828" s="48" t="s">
        <v>432</v>
      </c>
      <c r="U2828" s="48" t="s">
        <v>432</v>
      </c>
      <c r="V2828" s="48" t="s">
        <v>432</v>
      </c>
      <c r="W2828" s="48" t="s">
        <v>432</v>
      </c>
      <c r="X2828" s="48" t="s">
        <v>432</v>
      </c>
      <c r="Y2828" s="48" t="s">
        <v>432</v>
      </c>
      <c r="Z2828" s="48" t="s">
        <v>432</v>
      </c>
      <c r="AA2828" s="48" t="s">
        <v>432</v>
      </c>
      <c r="AB2828" s="48" t="s">
        <v>432</v>
      </c>
      <c r="AC2828" s="48" t="s">
        <v>432</v>
      </c>
      <c r="AD2828" s="48" t="s">
        <v>432</v>
      </c>
      <c r="AE2828" s="48" t="s">
        <v>432</v>
      </c>
      <c r="AF2828" s="48" t="s">
        <v>432</v>
      </c>
      <c r="AG2828" s="48" t="s">
        <v>432</v>
      </c>
      <c r="AH2828" s="48" t="s">
        <v>432</v>
      </c>
      <c r="AI2828" s="48" t="s">
        <v>432</v>
      </c>
      <c r="AJ2828" s="48" t="s">
        <v>432</v>
      </c>
      <c r="AK2828" s="48" t="s">
        <v>432</v>
      </c>
      <c r="AL2828" s="48" t="s">
        <v>432</v>
      </c>
      <c r="AM2828" s="48" t="s">
        <v>432</v>
      </c>
      <c r="AN2828" s="48" t="s">
        <v>432</v>
      </c>
      <c r="AO2828" s="48" t="s">
        <v>432</v>
      </c>
      <c r="AP2828" s="48" t="s">
        <v>432</v>
      </c>
      <c r="AQ2828" s="48" t="s">
        <v>432</v>
      </c>
      <c r="AR2828" s="48" t="s">
        <v>432</v>
      </c>
      <c r="AS2828" s="48" t="s">
        <v>432</v>
      </c>
      <c r="AT2828" s="48" t="s">
        <v>432</v>
      </c>
      <c r="AU2828" s="48" t="s">
        <v>432</v>
      </c>
      <c r="AV2828" s="48" t="s">
        <v>432</v>
      </c>
      <c r="AW2828" s="48" t="s">
        <v>432</v>
      </c>
      <c r="AX2828" s="48" t="s">
        <v>432</v>
      </c>
      <c r="AY2828" s="48" t="s">
        <v>432</v>
      </c>
      <c r="AZ2828" s="28" t="s">
        <v>432</v>
      </c>
    </row>
    <row r="2829" ht="15.75" customHeight="1">
      <c r="A2829" s="40">
        <v>2534.0</v>
      </c>
      <c r="B2829" s="28" t="s">
        <v>7151</v>
      </c>
      <c r="C2829" s="41"/>
      <c r="D2829" s="42">
        <f t="array" ref="D2829">index(systems,match($A2829,INDEX(systems,0,1),),3)</f>
        <v>-246.437</v>
      </c>
      <c r="E2829" s="42">
        <f t="array" ref="E2829">index(systems,match($A2829,INDEX(systems,0,1),),4)</f>
        <v>-152.841</v>
      </c>
      <c r="F2829" s="43" t="str">
        <f>IFERROR(__xludf.DUMMYFUNCTION("let(row, match($B2829&amp;if($C2829&lt;&gt;"""","" [""&amp;$C2829&amp;""]"",""""),index(nebulae,,2),0),join("","",iferror(round(index(nebulae,row,5)/2,3),1),iferror(round(index(nebulae,row,6)/2,3),1),0))"),"1,1,0")</f>
        <v>1,1,0</v>
      </c>
      <c r="G2829" s="44" t="s">
        <v>7152</v>
      </c>
      <c r="H2829" s="45">
        <f t="array" ref="H2829">let(systemId,match(A2829,index(systems,0,1),),refSystemId,match($H$1,index(systems,0,1),),x,index(systems,systemId,3),y,index(systems,systemId,4),refX,index(systems,refSystemId,3),refY,index(systems,refSystemId,4),round(sqrt((x-refX)^2+(y-refY)^2),3))</f>
        <v>289.985</v>
      </c>
      <c r="I2829" s="46" t="s">
        <v>408</v>
      </c>
      <c r="J2829" s="47" t="s">
        <v>408</v>
      </c>
      <c r="K2829" s="47" t="s">
        <v>408</v>
      </c>
      <c r="L2829" s="47" t="s">
        <v>408</v>
      </c>
      <c r="M2829" s="47" t="s">
        <v>408</v>
      </c>
      <c r="N2829" s="28" t="s">
        <v>408</v>
      </c>
      <c r="O2829" s="41"/>
      <c r="P2829" s="48" t="s">
        <v>427</v>
      </c>
      <c r="Q2829" s="48" t="s">
        <v>427</v>
      </c>
      <c r="R2829" s="48" t="s">
        <v>427</v>
      </c>
      <c r="S2829" s="48" t="s">
        <v>427</v>
      </c>
      <c r="T2829" s="48" t="s">
        <v>427</v>
      </c>
      <c r="U2829" s="48" t="s">
        <v>427</v>
      </c>
      <c r="V2829" s="48" t="s">
        <v>427</v>
      </c>
      <c r="W2829" s="48" t="s">
        <v>427</v>
      </c>
      <c r="X2829" s="48" t="s">
        <v>422</v>
      </c>
      <c r="Y2829" s="48" t="s">
        <v>422</v>
      </c>
      <c r="Z2829" s="48" t="s">
        <v>422</v>
      </c>
      <c r="AA2829" s="48" t="s">
        <v>422</v>
      </c>
      <c r="AB2829" s="48" t="s">
        <v>422</v>
      </c>
      <c r="AC2829" s="48" t="s">
        <v>422</v>
      </c>
      <c r="AD2829" s="48" t="s">
        <v>422</v>
      </c>
      <c r="AE2829" s="48" t="s">
        <v>422</v>
      </c>
      <c r="AF2829" s="48" t="s">
        <v>422</v>
      </c>
      <c r="AG2829" s="48" t="s">
        <v>422</v>
      </c>
      <c r="AH2829" s="48" t="s">
        <v>422</v>
      </c>
      <c r="AI2829" s="48" t="s">
        <v>422</v>
      </c>
      <c r="AJ2829" s="48" t="s">
        <v>422</v>
      </c>
      <c r="AK2829" s="48" t="s">
        <v>422</v>
      </c>
      <c r="AL2829" s="48" t="s">
        <v>422</v>
      </c>
      <c r="AM2829" s="48" t="s">
        <v>422</v>
      </c>
      <c r="AN2829" s="48" t="s">
        <v>422</v>
      </c>
      <c r="AO2829" s="48" t="s">
        <v>422</v>
      </c>
      <c r="AP2829" s="48" t="s">
        <v>422</v>
      </c>
      <c r="AQ2829" s="48" t="s">
        <v>422</v>
      </c>
      <c r="AR2829" s="48" t="s">
        <v>422</v>
      </c>
      <c r="AS2829" s="52" t="s">
        <v>422</v>
      </c>
      <c r="AT2829" s="48" t="s">
        <v>422</v>
      </c>
      <c r="AU2829" s="48" t="s">
        <v>422</v>
      </c>
      <c r="AV2829" s="48" t="s">
        <v>422</v>
      </c>
      <c r="AW2829" s="48" t="s">
        <v>422</v>
      </c>
      <c r="AX2829" s="48" t="s">
        <v>422</v>
      </c>
      <c r="AY2829" s="48" t="s">
        <v>422</v>
      </c>
      <c r="AZ2829" s="51" t="s">
        <v>422</v>
      </c>
    </row>
    <row r="2830" ht="15.75" customHeight="1">
      <c r="A2830" s="40">
        <v>2535.0</v>
      </c>
      <c r="B2830" s="28" t="s">
        <v>7153</v>
      </c>
      <c r="C2830" s="41"/>
      <c r="D2830" s="42">
        <f t="array" ref="D2830">index(systems,match($A2830,INDEX(systems,0,1),),3)</f>
        <v>-23.526</v>
      </c>
      <c r="E2830" s="42">
        <f t="array" ref="E2830">index(systems,match($A2830,INDEX(systems,0,1),),4)</f>
        <v>7.961</v>
      </c>
      <c r="F2830" s="43" t="str">
        <f>IFERROR(__xludf.DUMMYFUNCTION("let(row, match($B2830&amp;if($C2830&lt;&gt;"""","" [""&amp;$C2830&amp;""]"",""""),index(nebulae,,2),0),join("","",iferror(round(index(nebulae,row,5)/2,3),1),iferror(round(index(nebulae,row,6)/2,3),1),0))"),"1,1,0")</f>
        <v>1,1,0</v>
      </c>
      <c r="G2830" s="44" t="s">
        <v>7154</v>
      </c>
      <c r="H2830" s="63">
        <f t="array" ref="H2830">let(systemId,match(A2830,index(systems,0,1),),refSystemId,match($H$1,index(systems,0,1),),x,index(systems,systemId,3),y,index(systems,systemId,4),refX,index(systems,refSystemId,3),refY,index(systems,refSystemId,4),round(sqrt((x-refX)^2+(y-refY)^2),3))</f>
        <v>24.836</v>
      </c>
      <c r="I2830" s="46" t="s">
        <v>1275</v>
      </c>
      <c r="J2830" s="46" t="s">
        <v>508</v>
      </c>
      <c r="K2830" s="46" t="s">
        <v>508</v>
      </c>
      <c r="L2830" s="46" t="s">
        <v>508</v>
      </c>
      <c r="M2830" s="47" t="s">
        <v>508</v>
      </c>
      <c r="N2830" s="28" t="s">
        <v>1276</v>
      </c>
      <c r="O2830" s="48" t="s">
        <v>1276</v>
      </c>
      <c r="P2830" s="48" t="s">
        <v>1276</v>
      </c>
      <c r="Q2830" s="48" t="s">
        <v>1276</v>
      </c>
      <c r="R2830" s="48" t="s">
        <v>1277</v>
      </c>
      <c r="S2830" s="48" t="s">
        <v>1276</v>
      </c>
      <c r="T2830" s="28" t="s">
        <v>1276</v>
      </c>
      <c r="U2830" s="48" t="s">
        <v>641</v>
      </c>
      <c r="V2830" s="48" t="s">
        <v>641</v>
      </c>
      <c r="W2830" s="48" t="s">
        <v>641</v>
      </c>
      <c r="X2830" s="48" t="s">
        <v>641</v>
      </c>
      <c r="Y2830" s="48" t="s">
        <v>641</v>
      </c>
      <c r="Z2830" s="48" t="s">
        <v>641</v>
      </c>
      <c r="AA2830" s="48" t="s">
        <v>744</v>
      </c>
      <c r="AB2830" s="48" t="s">
        <v>744</v>
      </c>
      <c r="AC2830" s="48" t="s">
        <v>744</v>
      </c>
      <c r="AD2830" s="48" t="s">
        <v>744</v>
      </c>
      <c r="AE2830" s="48" t="s">
        <v>744</v>
      </c>
      <c r="AF2830" s="48" t="s">
        <v>744</v>
      </c>
      <c r="AG2830" s="48" t="s">
        <v>744</v>
      </c>
      <c r="AH2830" s="48" t="s">
        <v>745</v>
      </c>
      <c r="AI2830" s="48" t="s">
        <v>529</v>
      </c>
      <c r="AJ2830" s="48" t="s">
        <v>529</v>
      </c>
      <c r="AK2830" s="48" t="s">
        <v>529</v>
      </c>
      <c r="AL2830" s="48" t="s">
        <v>529</v>
      </c>
      <c r="AM2830" s="48" t="s">
        <v>529</v>
      </c>
      <c r="AN2830" s="48" t="s">
        <v>529</v>
      </c>
      <c r="AO2830" s="48" t="s">
        <v>529</v>
      </c>
      <c r="AP2830" s="48" t="s">
        <v>516</v>
      </c>
      <c r="AQ2830" s="48" t="s">
        <v>516</v>
      </c>
      <c r="AR2830" s="48" t="s">
        <v>517</v>
      </c>
      <c r="AS2830" s="48" t="s">
        <v>930</v>
      </c>
      <c r="AT2830" s="48" t="s">
        <v>930</v>
      </c>
      <c r="AU2830" s="48" t="s">
        <v>930</v>
      </c>
      <c r="AV2830" s="48" t="s">
        <v>930</v>
      </c>
      <c r="AW2830" s="48" t="s">
        <v>930</v>
      </c>
      <c r="AX2830" s="48" t="s">
        <v>931</v>
      </c>
      <c r="AY2830" s="48" t="s">
        <v>417</v>
      </c>
      <c r="AZ2830" s="51" t="s">
        <v>933</v>
      </c>
    </row>
    <row r="2831" ht="15.75" customHeight="1">
      <c r="A2831" s="40">
        <v>3006.0</v>
      </c>
      <c r="B2831" s="28" t="s">
        <v>7155</v>
      </c>
      <c r="C2831" s="41"/>
      <c r="D2831" s="42">
        <f t="array" ref="D2831">index(systems,match($A2831,INDEX(systems,0,1),),3)</f>
        <v>-774.43</v>
      </c>
      <c r="E2831" s="42">
        <f t="array" ref="E2831">index(systems,match($A2831,INDEX(systems,0,1),),4)</f>
        <v>666.562</v>
      </c>
      <c r="F2831" s="43" t="str">
        <f>IFERROR(__xludf.DUMMYFUNCTION("let(row, match($B2831&amp;if($C2831&lt;&gt;"""","" [""&amp;$C2831&amp;""]"",""""),index(nebulae,,2),0),join("","",iferror(round(index(nebulae,row,5)/2,3),1),iferror(round(index(nebulae,row,6)/2,3),1),0))"),"1,1,0")</f>
        <v>1,1,0</v>
      </c>
      <c r="G2831" s="44" t="s">
        <v>7156</v>
      </c>
      <c r="H2831" s="45">
        <f t="array" ref="H2831">let(systemId,match(A2831,index(systems,0,1),),refSystemId,match($H$1,index(systems,0,1),),x,index(systems,systemId,3),y,index(systems,systemId,4),refX,index(systems,refSystemId,3),refY,index(systems,refSystemId,4),round(sqrt((x-refX)^2+(y-refY)^2),3))</f>
        <v>1021.786</v>
      </c>
      <c r="I2831" s="55"/>
      <c r="J2831" s="55"/>
      <c r="K2831" s="55"/>
      <c r="L2831" s="55"/>
      <c r="M2831" s="55"/>
      <c r="N2831" s="55"/>
      <c r="O2831" s="55"/>
      <c r="P2831" s="56" t="s">
        <v>408</v>
      </c>
      <c r="Q2831" s="56" t="s">
        <v>408</v>
      </c>
      <c r="R2831" s="56" t="s">
        <v>408</v>
      </c>
      <c r="S2831" s="56" t="s">
        <v>408</v>
      </c>
      <c r="T2831" s="56" t="s">
        <v>408</v>
      </c>
      <c r="U2831" s="56" t="s">
        <v>408</v>
      </c>
      <c r="V2831" s="56" t="s">
        <v>408</v>
      </c>
      <c r="W2831" s="56" t="s">
        <v>408</v>
      </c>
      <c r="X2831" s="56" t="s">
        <v>408</v>
      </c>
      <c r="Y2831" s="56" t="s">
        <v>3270</v>
      </c>
      <c r="Z2831" s="56" t="s">
        <v>3270</v>
      </c>
      <c r="AA2831" s="56" t="s">
        <v>3270</v>
      </c>
      <c r="AB2831" s="56" t="s">
        <v>3270</v>
      </c>
      <c r="AC2831" s="56" t="s">
        <v>3270</v>
      </c>
      <c r="AD2831" s="56" t="s">
        <v>3270</v>
      </c>
      <c r="AE2831" s="56" t="s">
        <v>3270</v>
      </c>
      <c r="AF2831" s="56" t="s">
        <v>3270</v>
      </c>
      <c r="AG2831" s="56" t="s">
        <v>3270</v>
      </c>
      <c r="AH2831" s="56" t="s">
        <v>3270</v>
      </c>
      <c r="AI2831" s="56" t="s">
        <v>3270</v>
      </c>
      <c r="AJ2831" s="56" t="s">
        <v>3270</v>
      </c>
      <c r="AK2831" s="56" t="s">
        <v>3270</v>
      </c>
      <c r="AL2831" s="56" t="s">
        <v>3270</v>
      </c>
      <c r="AM2831" s="56" t="s">
        <v>3270</v>
      </c>
      <c r="AN2831" s="56" t="s">
        <v>3270</v>
      </c>
      <c r="AO2831" s="56" t="s">
        <v>3270</v>
      </c>
      <c r="AP2831" s="56" t="s">
        <v>3270</v>
      </c>
      <c r="AQ2831" s="56" t="s">
        <v>3270</v>
      </c>
      <c r="AR2831" s="56" t="s">
        <v>3270</v>
      </c>
      <c r="AS2831" s="56" t="s">
        <v>3270</v>
      </c>
      <c r="AT2831" s="56" t="s">
        <v>3270</v>
      </c>
      <c r="AU2831" s="56" t="s">
        <v>3270</v>
      </c>
      <c r="AV2831" s="56" t="s">
        <v>3270</v>
      </c>
      <c r="AW2831" s="51" t="s">
        <v>3270</v>
      </c>
      <c r="AX2831" s="56" t="s">
        <v>1083</v>
      </c>
      <c r="AY2831" s="56" t="s">
        <v>1083</v>
      </c>
      <c r="AZ2831" s="56" t="s">
        <v>1083</v>
      </c>
    </row>
    <row r="2832" ht="15.75" customHeight="1">
      <c r="A2832" s="40">
        <v>2536.0</v>
      </c>
      <c r="B2832" s="28" t="s">
        <v>7157</v>
      </c>
      <c r="C2832" s="41"/>
      <c r="D2832" s="42">
        <f t="array" ref="D2832">index(systems,match($A2832,INDEX(systems,0,1),),3)</f>
        <v>-322.077</v>
      </c>
      <c r="E2832" s="42">
        <f t="array" ref="E2832">index(systems,match($A2832,INDEX(systems,0,1),),4)</f>
        <v>-378.003</v>
      </c>
      <c r="F2832" s="43" t="str">
        <f>IFERROR(__xludf.DUMMYFUNCTION("let(row, match($B2832&amp;if($C2832&lt;&gt;"""","" [""&amp;$C2832&amp;""]"",""""),index(nebulae,,2),0),join("","",iferror(round(index(nebulae,row,5)/2,3),1),iferror(round(index(nebulae,row,6)/2,3),1),0))"),"1,1,0")</f>
        <v>1,1,0</v>
      </c>
      <c r="G2832" s="44" t="s">
        <v>7158</v>
      </c>
      <c r="H2832" s="45">
        <f t="array" ref="H2832">let(systemId,match(A2832,index(systems,0,1),),refSystemId,match($H$1,index(systems,0,1),),x,index(systems,systemId,3),y,index(systems,systemId,4),refX,index(systems,refSystemId,3),refY,index(systems,refSystemId,4),round(sqrt((x-refX)^2+(y-refY)^2),3))</f>
        <v>496.608</v>
      </c>
      <c r="I2832" s="46" t="s">
        <v>408</v>
      </c>
      <c r="J2832" s="28" t="s">
        <v>408</v>
      </c>
      <c r="K2832" s="46" t="s">
        <v>408</v>
      </c>
      <c r="L2832" s="46" t="s">
        <v>408</v>
      </c>
      <c r="M2832" s="46" t="s">
        <v>408</v>
      </c>
      <c r="N2832" s="28" t="s">
        <v>408</v>
      </c>
      <c r="O2832" s="41"/>
      <c r="P2832" s="48" t="s">
        <v>1927</v>
      </c>
      <c r="Q2832" s="48" t="s">
        <v>1927</v>
      </c>
      <c r="R2832" s="48" t="s">
        <v>1927</v>
      </c>
      <c r="S2832" s="48" t="s">
        <v>1927</v>
      </c>
      <c r="T2832" s="48" t="s">
        <v>1927</v>
      </c>
      <c r="U2832" s="48" t="s">
        <v>1927</v>
      </c>
      <c r="V2832" s="48" t="s">
        <v>1927</v>
      </c>
      <c r="W2832" s="48" t="s">
        <v>1927</v>
      </c>
      <c r="X2832" s="48" t="s">
        <v>576</v>
      </c>
      <c r="Y2832" s="48" t="s">
        <v>576</v>
      </c>
      <c r="Z2832" s="48" t="s">
        <v>576</v>
      </c>
      <c r="AA2832" s="48" t="s">
        <v>576</v>
      </c>
      <c r="AB2832" s="48" t="s">
        <v>576</v>
      </c>
      <c r="AC2832" s="48" t="s">
        <v>576</v>
      </c>
      <c r="AD2832" s="48" t="s">
        <v>576</v>
      </c>
      <c r="AE2832" s="48" t="s">
        <v>576</v>
      </c>
      <c r="AF2832" s="48" t="s">
        <v>576</v>
      </c>
      <c r="AG2832" s="48" t="s">
        <v>576</v>
      </c>
      <c r="AH2832" s="48" t="s">
        <v>576</v>
      </c>
      <c r="AI2832" s="48" t="s">
        <v>576</v>
      </c>
      <c r="AJ2832" s="48" t="s">
        <v>576</v>
      </c>
      <c r="AK2832" s="48" t="s">
        <v>576</v>
      </c>
      <c r="AL2832" s="48" t="s">
        <v>576</v>
      </c>
      <c r="AM2832" s="48" t="s">
        <v>576</v>
      </c>
      <c r="AN2832" s="48" t="s">
        <v>576</v>
      </c>
      <c r="AO2832" s="48" t="s">
        <v>576</v>
      </c>
      <c r="AP2832" s="48" t="s">
        <v>576</v>
      </c>
      <c r="AQ2832" s="48" t="s">
        <v>576</v>
      </c>
      <c r="AR2832" s="48" t="s">
        <v>576</v>
      </c>
      <c r="AS2832" s="48" t="s">
        <v>576</v>
      </c>
      <c r="AT2832" s="48" t="s">
        <v>576</v>
      </c>
      <c r="AU2832" s="48" t="s">
        <v>576</v>
      </c>
      <c r="AV2832" s="48" t="s">
        <v>418</v>
      </c>
      <c r="AW2832" s="48" t="s">
        <v>418</v>
      </c>
      <c r="AX2832" s="48" t="s">
        <v>418</v>
      </c>
      <c r="AY2832" s="48" t="s">
        <v>418</v>
      </c>
      <c r="AZ2832" s="51" t="s">
        <v>418</v>
      </c>
    </row>
    <row r="2833" ht="15.75" customHeight="1">
      <c r="A2833" s="40">
        <v>2537.0</v>
      </c>
      <c r="B2833" s="28" t="s">
        <v>7159</v>
      </c>
      <c r="C2833" s="41"/>
      <c r="D2833" s="42">
        <f t="array" ref="D2833">index(systems,match($A2833,INDEX(systems,0,1),),3)</f>
        <v>-196.264</v>
      </c>
      <c r="E2833" s="42">
        <f t="array" ref="E2833">index(systems,match($A2833,INDEX(systems,0,1),),4)</f>
        <v>117.823</v>
      </c>
      <c r="F2833" s="43" t="str">
        <f>IFERROR(__xludf.DUMMYFUNCTION("let(row, match($B2833&amp;if($C2833&lt;&gt;"""","" [""&amp;$C2833&amp;""]"",""""),index(nebulae,,2),0),join("","",iferror(round(index(nebulae,row,5)/2,3),1),iferror(round(index(nebulae,row,6)/2,3),1),0))"),"1,1,0")</f>
        <v>1,1,0</v>
      </c>
      <c r="G2833" s="44" t="s">
        <v>7160</v>
      </c>
      <c r="H2833" s="45">
        <f t="array" ref="H2833">let(systemId,match(A2833,index(systems,0,1),),refSystemId,match($H$1,index(systems,0,1),),x,index(systems,systemId,3),y,index(systems,systemId,4),refX,index(systems,refSystemId,3),refY,index(systems,refSystemId,4),round(sqrt((x-refX)^2+(y-refY)^2),3))</f>
        <v>228.914</v>
      </c>
      <c r="I2833" s="46" t="s">
        <v>408</v>
      </c>
      <c r="J2833" s="46" t="s">
        <v>408</v>
      </c>
      <c r="K2833" s="46" t="s">
        <v>408</v>
      </c>
      <c r="L2833" s="46" t="s">
        <v>408</v>
      </c>
      <c r="M2833" s="47" t="s">
        <v>408</v>
      </c>
      <c r="N2833" s="28" t="s">
        <v>408</v>
      </c>
      <c r="O2833" s="41"/>
      <c r="P2833" s="48" t="s">
        <v>671</v>
      </c>
      <c r="Q2833" s="48" t="s">
        <v>671</v>
      </c>
      <c r="R2833" s="48" t="s">
        <v>671</v>
      </c>
      <c r="S2833" s="48" t="s">
        <v>671</v>
      </c>
      <c r="T2833" s="48" t="s">
        <v>671</v>
      </c>
      <c r="U2833" s="48" t="s">
        <v>671</v>
      </c>
      <c r="V2833" s="48" t="s">
        <v>671</v>
      </c>
      <c r="W2833" s="48" t="s">
        <v>671</v>
      </c>
      <c r="X2833" s="48" t="s">
        <v>671</v>
      </c>
      <c r="Y2833" s="48" t="s">
        <v>480</v>
      </c>
      <c r="Z2833" s="48" t="s">
        <v>480</v>
      </c>
      <c r="AA2833" s="48" t="s">
        <v>1685</v>
      </c>
      <c r="AB2833" s="48" t="s">
        <v>1685</v>
      </c>
      <c r="AC2833" s="48" t="s">
        <v>1685</v>
      </c>
      <c r="AD2833" s="48" t="s">
        <v>1685</v>
      </c>
      <c r="AE2833" s="48" t="s">
        <v>1685</v>
      </c>
      <c r="AF2833" s="48" t="s">
        <v>1685</v>
      </c>
      <c r="AG2833" s="48" t="s">
        <v>1685</v>
      </c>
      <c r="AH2833" s="48" t="s">
        <v>1686</v>
      </c>
      <c r="AI2833" s="48" t="s">
        <v>1201</v>
      </c>
      <c r="AJ2833" s="48" t="s">
        <v>1201</v>
      </c>
      <c r="AK2833" s="48" t="s">
        <v>1201</v>
      </c>
      <c r="AL2833" s="48" t="s">
        <v>1201</v>
      </c>
      <c r="AM2833" s="48" t="s">
        <v>1201</v>
      </c>
      <c r="AN2833" s="48" t="s">
        <v>1201</v>
      </c>
      <c r="AO2833" s="48" t="s">
        <v>1201</v>
      </c>
      <c r="AP2833" s="48" t="s">
        <v>1201</v>
      </c>
      <c r="AQ2833" s="48" t="s">
        <v>2769</v>
      </c>
      <c r="AR2833" s="48" t="s">
        <v>2769</v>
      </c>
      <c r="AS2833" s="48" t="s">
        <v>2769</v>
      </c>
      <c r="AT2833" s="48" t="s">
        <v>455</v>
      </c>
      <c r="AU2833" s="48" t="s">
        <v>455</v>
      </c>
      <c r="AV2833" s="48" t="s">
        <v>455</v>
      </c>
      <c r="AW2833" s="48" t="s">
        <v>455</v>
      </c>
      <c r="AX2833" s="48" t="s">
        <v>605</v>
      </c>
      <c r="AY2833" s="48" t="s">
        <v>605</v>
      </c>
      <c r="AZ2833" s="51" t="s">
        <v>605</v>
      </c>
    </row>
    <row r="2834" ht="15.75" customHeight="1">
      <c r="A2834" s="40">
        <v>2538.0</v>
      </c>
      <c r="B2834" s="28" t="s">
        <v>7161</v>
      </c>
      <c r="C2834" s="41"/>
      <c r="D2834" s="42">
        <f t="array" ref="D2834">index(systems,match($A2834,INDEX(systems,0,1),),3)</f>
        <v>93.055</v>
      </c>
      <c r="E2834" s="42">
        <f t="array" ref="E2834">index(systems,match($A2834,INDEX(systems,0,1),),4)</f>
        <v>455.16</v>
      </c>
      <c r="F2834" s="43" t="str">
        <f>IFERROR(__xludf.DUMMYFUNCTION("let(row, match($B2834&amp;if($C2834&lt;&gt;"""","" [""&amp;$C2834&amp;""]"",""""),index(nebulae,,2),0),join("","",iferror(round(index(nebulae,row,5)/2,3),1),iferror(round(index(nebulae,row,6)/2,3),1),0))"),"1,1,0")</f>
        <v>1,1,0</v>
      </c>
      <c r="G2834" s="44" t="s">
        <v>7162</v>
      </c>
      <c r="H2834" s="45">
        <f t="array" ref="H2834">let(systemId,match(A2834,index(systems,0,1),),refSystemId,match($H$1,index(systems,0,1),),x,index(systems,systemId,3),y,index(systems,systemId,4),refX,index(systems,refSystemId,3),refY,index(systems,refSystemId,4),round(sqrt((x-refX)^2+(y-refY)^2),3))</f>
        <v>464.575</v>
      </c>
      <c r="I2834" s="53"/>
      <c r="J2834" s="46" t="s">
        <v>3728</v>
      </c>
      <c r="K2834" s="46" t="s">
        <v>3728</v>
      </c>
      <c r="L2834" s="46" t="s">
        <v>3729</v>
      </c>
      <c r="M2834" s="46" t="s">
        <v>3729</v>
      </c>
      <c r="N2834" s="28" t="s">
        <v>2355</v>
      </c>
      <c r="O2834" s="48" t="s">
        <v>2355</v>
      </c>
      <c r="P2834" s="48" t="s">
        <v>2355</v>
      </c>
      <c r="Q2834" s="48" t="s">
        <v>2355</v>
      </c>
      <c r="R2834" s="48" t="s">
        <v>2355</v>
      </c>
      <c r="S2834" s="48" t="s">
        <v>2355</v>
      </c>
      <c r="T2834" s="48" t="s">
        <v>2355</v>
      </c>
      <c r="U2834" s="48" t="s">
        <v>2355</v>
      </c>
      <c r="V2834" s="48" t="s">
        <v>2355</v>
      </c>
      <c r="W2834" s="48" t="s">
        <v>2355</v>
      </c>
      <c r="X2834" s="48" t="s">
        <v>2355</v>
      </c>
      <c r="Y2834" s="48" t="s">
        <v>847</v>
      </c>
      <c r="Z2834" s="48" t="s">
        <v>847</v>
      </c>
      <c r="AA2834" s="48" t="s">
        <v>848</v>
      </c>
      <c r="AB2834" s="48" t="s">
        <v>848</v>
      </c>
      <c r="AC2834" s="48" t="s">
        <v>913</v>
      </c>
      <c r="AD2834" s="48" t="s">
        <v>913</v>
      </c>
      <c r="AE2834" s="48" t="s">
        <v>913</v>
      </c>
      <c r="AF2834" s="48" t="s">
        <v>913</v>
      </c>
      <c r="AG2834" s="48" t="s">
        <v>913</v>
      </c>
      <c r="AH2834" s="48" t="s">
        <v>913</v>
      </c>
      <c r="AI2834" s="48" t="s">
        <v>913</v>
      </c>
      <c r="AJ2834" s="48" t="s">
        <v>913</v>
      </c>
      <c r="AK2834" s="48" t="s">
        <v>913</v>
      </c>
      <c r="AL2834" s="48" t="s">
        <v>913</v>
      </c>
      <c r="AM2834" s="48" t="s">
        <v>913</v>
      </c>
      <c r="AN2834" s="48" t="s">
        <v>697</v>
      </c>
      <c r="AO2834" s="48" t="s">
        <v>697</v>
      </c>
      <c r="AP2834" s="48" t="s">
        <v>697</v>
      </c>
      <c r="AQ2834" s="48" t="s">
        <v>697</v>
      </c>
      <c r="AR2834" s="48" t="s">
        <v>697</v>
      </c>
      <c r="AS2834" s="48" t="s">
        <v>697</v>
      </c>
      <c r="AT2834" s="48" t="s">
        <v>697</v>
      </c>
      <c r="AU2834" s="48" t="s">
        <v>697</v>
      </c>
      <c r="AV2834" s="48" t="s">
        <v>851</v>
      </c>
      <c r="AW2834" s="52" t="s">
        <v>851</v>
      </c>
      <c r="AX2834" s="52" t="s">
        <v>851</v>
      </c>
      <c r="AY2834" s="52" t="s">
        <v>851</v>
      </c>
      <c r="AZ2834" s="49" t="s">
        <v>851</v>
      </c>
    </row>
    <row r="2835" ht="15.75" customHeight="1">
      <c r="A2835" s="40">
        <v>2539.0</v>
      </c>
      <c r="B2835" s="28" t="s">
        <v>7163</v>
      </c>
      <c r="C2835" s="41"/>
      <c r="D2835" s="42">
        <f t="array" ref="D2835">index(systems,match($A2835,INDEX(systems,0,1),),3)</f>
        <v>-17.846</v>
      </c>
      <c r="E2835" s="42">
        <f t="array" ref="E2835">index(systems,match($A2835,INDEX(systems,0,1),),4)</f>
        <v>259.733</v>
      </c>
      <c r="F2835" s="43" t="str">
        <f>IFERROR(__xludf.DUMMYFUNCTION("let(row, match($B2835&amp;if($C2835&lt;&gt;"""","" [""&amp;$C2835&amp;""]"",""""),index(nebulae,,2),0),join("","",iferror(round(index(nebulae,row,5)/2,3),1),iferror(round(index(nebulae,row,6)/2,3),1),0))"),"1,1,0")</f>
        <v>1,1,0</v>
      </c>
      <c r="G2835" s="44" t="s">
        <v>7164</v>
      </c>
      <c r="H2835" s="45">
        <f t="array" ref="H2835">let(systemId,match(A2835,index(systems,0,1),),refSystemId,match($H$1,index(systems,0,1),),x,index(systems,systemId,3),y,index(systems,systemId,4),refX,index(systems,refSystemId,3),refY,index(systems,refSystemId,4),round(sqrt((x-refX)^2+(y-refY)^2),3))</f>
        <v>260.345</v>
      </c>
      <c r="I2835" s="41"/>
      <c r="J2835" s="41"/>
      <c r="K2835" s="28" t="s">
        <v>690</v>
      </c>
      <c r="L2835" s="28" t="s">
        <v>690</v>
      </c>
      <c r="M2835" s="48" t="s">
        <v>691</v>
      </c>
      <c r="N2835" s="28" t="s">
        <v>409</v>
      </c>
      <c r="O2835" s="48" t="s">
        <v>409</v>
      </c>
      <c r="P2835" s="48" t="s">
        <v>409</v>
      </c>
      <c r="Q2835" s="48" t="s">
        <v>409</v>
      </c>
      <c r="R2835" s="48" t="s">
        <v>409</v>
      </c>
      <c r="S2835" s="48" t="s">
        <v>409</v>
      </c>
      <c r="T2835" s="48" t="s">
        <v>409</v>
      </c>
      <c r="U2835" s="48" t="s">
        <v>409</v>
      </c>
      <c r="V2835" s="48" t="s">
        <v>409</v>
      </c>
      <c r="W2835" s="48" t="s">
        <v>409</v>
      </c>
      <c r="X2835" s="48" t="s">
        <v>409</v>
      </c>
      <c r="Y2835" s="48" t="s">
        <v>694</v>
      </c>
      <c r="Z2835" s="48" t="s">
        <v>694</v>
      </c>
      <c r="AA2835" s="48" t="s">
        <v>695</v>
      </c>
      <c r="AB2835" s="48" t="s">
        <v>695</v>
      </c>
      <c r="AC2835" s="48" t="s">
        <v>695</v>
      </c>
      <c r="AD2835" s="48" t="s">
        <v>695</v>
      </c>
      <c r="AE2835" s="48" t="s">
        <v>695</v>
      </c>
      <c r="AF2835" s="48" t="s">
        <v>695</v>
      </c>
      <c r="AG2835" s="48" t="s">
        <v>849</v>
      </c>
      <c r="AH2835" s="48" t="s">
        <v>849</v>
      </c>
      <c r="AI2835" s="48" t="s">
        <v>849</v>
      </c>
      <c r="AJ2835" s="48" t="s">
        <v>849</v>
      </c>
      <c r="AK2835" s="48" t="s">
        <v>849</v>
      </c>
      <c r="AL2835" s="48" t="s">
        <v>849</v>
      </c>
      <c r="AM2835" s="48" t="s">
        <v>849</v>
      </c>
      <c r="AN2835" s="48" t="s">
        <v>849</v>
      </c>
      <c r="AO2835" s="48" t="s">
        <v>849</v>
      </c>
      <c r="AP2835" s="48" t="s">
        <v>849</v>
      </c>
      <c r="AQ2835" s="48" t="s">
        <v>849</v>
      </c>
      <c r="AR2835" s="48" t="s">
        <v>849</v>
      </c>
      <c r="AS2835" s="48" t="s">
        <v>849</v>
      </c>
      <c r="AT2835" s="48" t="s">
        <v>849</v>
      </c>
      <c r="AU2835" s="48" t="s">
        <v>849</v>
      </c>
      <c r="AV2835" s="48" t="s">
        <v>849</v>
      </c>
      <c r="AW2835" s="48" t="s">
        <v>849</v>
      </c>
      <c r="AX2835" s="48" t="s">
        <v>531</v>
      </c>
      <c r="AY2835" s="48" t="s">
        <v>531</v>
      </c>
      <c r="AZ2835" s="28" t="s">
        <v>531</v>
      </c>
    </row>
    <row r="2836" ht="15.75" customHeight="1">
      <c r="A2836" s="40">
        <v>2540.0</v>
      </c>
      <c r="B2836" s="28" t="s">
        <v>7165</v>
      </c>
      <c r="C2836" s="41"/>
      <c r="D2836" s="42">
        <f t="array" ref="D2836">index(systems,match($A2836,INDEX(systems,0,1),),3)</f>
        <v>-74.491</v>
      </c>
      <c r="E2836" s="42">
        <f t="array" ref="E2836">index(systems,match($A2836,INDEX(systems,0,1),),4)</f>
        <v>-382.137</v>
      </c>
      <c r="F2836" s="43" t="str">
        <f>IFERROR(__xludf.DUMMYFUNCTION("let(row, match($B2836&amp;if($C2836&lt;&gt;"""","" [""&amp;$C2836&amp;""]"",""""),index(nebulae,,2),0),join("","",iferror(round(index(nebulae,row,5)/2,3),1),iferror(round(index(nebulae,row,6)/2,3),1),0))"),"1,1,0")</f>
        <v>1,1,0</v>
      </c>
      <c r="G2836" s="44" t="s">
        <v>7166</v>
      </c>
      <c r="H2836" s="45">
        <f t="array" ref="H2836">let(systemId,match(A2836,index(systems,0,1),),refSystemId,match($H$1,index(systems,0,1),),x,index(systems,systemId,3),y,index(systems,systemId,4),refX,index(systems,refSystemId,3),refY,index(systems,refSystemId,4),round(sqrt((x-refX)^2+(y-refY)^2),3))</f>
        <v>389.33</v>
      </c>
      <c r="I2836" s="28" t="s">
        <v>408</v>
      </c>
      <c r="J2836" s="48" t="s">
        <v>408</v>
      </c>
      <c r="K2836" s="48" t="s">
        <v>408</v>
      </c>
      <c r="L2836" s="48" t="s">
        <v>408</v>
      </c>
      <c r="M2836" s="28" t="s">
        <v>408</v>
      </c>
      <c r="N2836" s="28" t="s">
        <v>576</v>
      </c>
      <c r="O2836" s="48" t="s">
        <v>1110</v>
      </c>
      <c r="P2836" s="48" t="s">
        <v>1110</v>
      </c>
      <c r="Q2836" s="48" t="s">
        <v>1110</v>
      </c>
      <c r="R2836" s="48" t="s">
        <v>1110</v>
      </c>
      <c r="S2836" s="48" t="s">
        <v>1110</v>
      </c>
      <c r="T2836" s="48" t="s">
        <v>1110</v>
      </c>
      <c r="U2836" s="48" t="s">
        <v>1110</v>
      </c>
      <c r="V2836" s="48" t="s">
        <v>1110</v>
      </c>
      <c r="W2836" s="48" t="s">
        <v>1110</v>
      </c>
      <c r="X2836" s="48" t="s">
        <v>1110</v>
      </c>
      <c r="Y2836" s="48" t="s">
        <v>560</v>
      </c>
      <c r="Z2836" s="48" t="s">
        <v>560</v>
      </c>
      <c r="AA2836" s="48" t="s">
        <v>560</v>
      </c>
      <c r="AB2836" s="48" t="s">
        <v>560</v>
      </c>
      <c r="AC2836" s="48" t="s">
        <v>560</v>
      </c>
      <c r="AD2836" s="48" t="s">
        <v>560</v>
      </c>
      <c r="AE2836" s="48" t="s">
        <v>560</v>
      </c>
      <c r="AF2836" s="48" t="s">
        <v>560</v>
      </c>
      <c r="AG2836" s="48" t="s">
        <v>560</v>
      </c>
      <c r="AH2836" s="48" t="s">
        <v>560</v>
      </c>
      <c r="AI2836" s="48" t="s">
        <v>560</v>
      </c>
      <c r="AJ2836" s="48" t="s">
        <v>560</v>
      </c>
      <c r="AK2836" s="48" t="s">
        <v>560</v>
      </c>
      <c r="AL2836" s="48" t="s">
        <v>560</v>
      </c>
      <c r="AM2836" s="48" t="s">
        <v>560</v>
      </c>
      <c r="AN2836" s="48" t="s">
        <v>560</v>
      </c>
      <c r="AO2836" s="48" t="s">
        <v>560</v>
      </c>
      <c r="AP2836" s="48" t="s">
        <v>560</v>
      </c>
      <c r="AQ2836" s="48" t="s">
        <v>560</v>
      </c>
      <c r="AR2836" s="48" t="s">
        <v>560</v>
      </c>
      <c r="AS2836" s="48" t="s">
        <v>418</v>
      </c>
      <c r="AT2836" s="48" t="s">
        <v>418</v>
      </c>
      <c r="AU2836" s="48" t="s">
        <v>418</v>
      </c>
      <c r="AV2836" s="48" t="s">
        <v>576</v>
      </c>
      <c r="AW2836" s="48" t="s">
        <v>576</v>
      </c>
      <c r="AX2836" s="48" t="s">
        <v>576</v>
      </c>
      <c r="AY2836" s="48" t="s">
        <v>576</v>
      </c>
      <c r="AZ2836" s="51" t="s">
        <v>576</v>
      </c>
    </row>
    <row r="2837" ht="15.75" customHeight="1">
      <c r="A2837" s="40">
        <v>2541.0</v>
      </c>
      <c r="B2837" s="28" t="s">
        <v>7167</v>
      </c>
      <c r="C2837" s="41"/>
      <c r="D2837" s="42">
        <f t="array" ref="D2837">index(systems,match($A2837,INDEX(systems,0,1),),3)</f>
        <v>98.679</v>
      </c>
      <c r="E2837" s="42">
        <f t="array" ref="E2837">index(systems,match($A2837,INDEX(systems,0,1),),4)</f>
        <v>-83.789</v>
      </c>
      <c r="F2837" s="43" t="str">
        <f>IFERROR(__xludf.DUMMYFUNCTION("let(row, match($B2837&amp;if($C2837&lt;&gt;"""","" [""&amp;$C2837&amp;""]"",""""),index(nebulae,,2),0),join("","",iferror(round(index(nebulae,row,5)/2,3),1),iferror(round(index(nebulae,row,6)/2,3),1),0))"),"1,1,0")</f>
        <v>1,1,0</v>
      </c>
      <c r="G2837" s="44" t="s">
        <v>7168</v>
      </c>
      <c r="H2837" s="45">
        <f t="array" ref="H2837">let(systemId,match(A2837,index(systems,0,1),),refSystemId,match($H$1,index(systems,0,1),),x,index(systems,systemId,3),y,index(systems,systemId,4),refX,index(systems,refSystemId,3),refY,index(systems,refSystemId,4),round(sqrt((x-refX)^2+(y-refY)^2),3))</f>
        <v>129.453</v>
      </c>
      <c r="I2837" s="28" t="s">
        <v>408</v>
      </c>
      <c r="J2837" s="28" t="s">
        <v>408</v>
      </c>
      <c r="K2837" s="28" t="s">
        <v>408</v>
      </c>
      <c r="L2837" s="28" t="s">
        <v>408</v>
      </c>
      <c r="M2837" s="28" t="s">
        <v>408</v>
      </c>
      <c r="N2837" s="28" t="s">
        <v>408</v>
      </c>
      <c r="O2837" s="41"/>
      <c r="P2837" s="48" t="s">
        <v>1058</v>
      </c>
      <c r="Q2837" s="48" t="s">
        <v>1058</v>
      </c>
      <c r="R2837" s="48" t="s">
        <v>1058</v>
      </c>
      <c r="S2837" s="48" t="s">
        <v>1058</v>
      </c>
      <c r="T2837" s="48" t="s">
        <v>1058</v>
      </c>
      <c r="U2837" s="48" t="s">
        <v>1058</v>
      </c>
      <c r="V2837" s="48" t="s">
        <v>1058</v>
      </c>
      <c r="W2837" s="48" t="s">
        <v>1058</v>
      </c>
      <c r="X2837" s="48" t="s">
        <v>1058</v>
      </c>
      <c r="Y2837" s="48" t="s">
        <v>422</v>
      </c>
      <c r="Z2837" s="48" t="s">
        <v>422</v>
      </c>
      <c r="AA2837" s="48" t="s">
        <v>422</v>
      </c>
      <c r="AB2837" s="52" t="s">
        <v>422</v>
      </c>
      <c r="AC2837" s="52" t="s">
        <v>422</v>
      </c>
      <c r="AD2837" s="52" t="s">
        <v>422</v>
      </c>
      <c r="AE2837" s="52" t="s">
        <v>422</v>
      </c>
      <c r="AF2837" s="52" t="s">
        <v>422</v>
      </c>
      <c r="AG2837" s="52" t="s">
        <v>422</v>
      </c>
      <c r="AH2837" s="52" t="s">
        <v>422</v>
      </c>
      <c r="AI2837" s="52" t="s">
        <v>422</v>
      </c>
      <c r="AJ2837" s="52" t="s">
        <v>422</v>
      </c>
      <c r="AK2837" s="52" t="s">
        <v>422</v>
      </c>
      <c r="AL2837" s="52" t="s">
        <v>422</v>
      </c>
      <c r="AM2837" s="52" t="s">
        <v>422</v>
      </c>
      <c r="AN2837" s="52" t="s">
        <v>422</v>
      </c>
      <c r="AO2837" s="52" t="s">
        <v>422</v>
      </c>
      <c r="AP2837" s="52" t="s">
        <v>422</v>
      </c>
      <c r="AQ2837" s="48" t="s">
        <v>422</v>
      </c>
      <c r="AR2837" s="48" t="s">
        <v>422</v>
      </c>
      <c r="AS2837" s="48" t="s">
        <v>422</v>
      </c>
      <c r="AT2837" s="48" t="s">
        <v>422</v>
      </c>
      <c r="AU2837" s="48" t="s">
        <v>422</v>
      </c>
      <c r="AV2837" s="48" t="s">
        <v>422</v>
      </c>
      <c r="AW2837" s="48" t="s">
        <v>422</v>
      </c>
      <c r="AX2837" s="48" t="s">
        <v>422</v>
      </c>
      <c r="AY2837" s="48" t="s">
        <v>422</v>
      </c>
      <c r="AZ2837" s="28" t="s">
        <v>422</v>
      </c>
    </row>
    <row r="2838" ht="15.75" customHeight="1">
      <c r="A2838" s="40">
        <v>2542.0</v>
      </c>
      <c r="B2838" s="28" t="s">
        <v>7169</v>
      </c>
      <c r="C2838" s="28" t="s">
        <v>560</v>
      </c>
      <c r="D2838" s="42">
        <f t="array" ref="D2838">index(systems,match($A2838,INDEX(systems,0,1),),3)</f>
        <v>-123.801</v>
      </c>
      <c r="E2838" s="42">
        <f t="array" ref="E2838">index(systems,match($A2838,INDEX(systems,0,1),),4)</f>
        <v>-147.432</v>
      </c>
      <c r="F2838" s="43" t="str">
        <f>IFERROR(__xludf.DUMMYFUNCTION("let(row, match($B2838&amp;if($C2838&lt;&gt;"""","" [""&amp;$C2838&amp;""]"",""""),index(nebulae,,2),0),join("","",iferror(round(index(nebulae,row,5)/2,3),1),iferror(round(index(nebulae,row,6)/2,3),1),0))"),"1,1,0")</f>
        <v>1,1,0</v>
      </c>
      <c r="G2838" s="44" t="s">
        <v>7170</v>
      </c>
      <c r="H2838" s="45">
        <f t="array" ref="H2838">let(systemId,match(A2838,index(systems,0,1),),refSystemId,match($H$1,index(systems,0,1),),x,index(systems,systemId,3),y,index(systems,systemId,4),refX,index(systems,refSystemId,3),refY,index(systems,refSystemId,4),round(sqrt((x-refX)^2+(y-refY)^2),3))</f>
        <v>192.517</v>
      </c>
      <c r="I2838" s="28" t="s">
        <v>418</v>
      </c>
      <c r="J2838" s="41"/>
      <c r="K2838" s="41"/>
      <c r="L2838" s="41"/>
      <c r="M2838" s="28" t="s">
        <v>560</v>
      </c>
      <c r="N2838" s="28" t="s">
        <v>558</v>
      </c>
      <c r="O2838" s="48" t="s">
        <v>558</v>
      </c>
      <c r="P2838" s="52" t="s">
        <v>558</v>
      </c>
      <c r="Q2838" s="52" t="s">
        <v>558</v>
      </c>
      <c r="R2838" s="52" t="s">
        <v>558</v>
      </c>
      <c r="S2838" s="52" t="s">
        <v>558</v>
      </c>
      <c r="T2838" s="52" t="s">
        <v>558</v>
      </c>
      <c r="U2838" s="48" t="s">
        <v>558</v>
      </c>
      <c r="V2838" s="48" t="s">
        <v>558</v>
      </c>
      <c r="W2838" s="48" t="s">
        <v>558</v>
      </c>
      <c r="X2838" s="48" t="s">
        <v>558</v>
      </c>
      <c r="Y2838" s="48" t="s">
        <v>558</v>
      </c>
      <c r="Z2838" s="48" t="s">
        <v>558</v>
      </c>
      <c r="AA2838" s="48" t="s">
        <v>558</v>
      </c>
      <c r="AB2838" s="48" t="s">
        <v>558</v>
      </c>
      <c r="AC2838" s="48" t="s">
        <v>558</v>
      </c>
      <c r="AD2838" s="48" t="s">
        <v>558</v>
      </c>
      <c r="AE2838" s="48" t="s">
        <v>558</v>
      </c>
      <c r="AF2838" s="48" t="s">
        <v>558</v>
      </c>
      <c r="AG2838" s="48" t="s">
        <v>558</v>
      </c>
      <c r="AH2838" s="48" t="s">
        <v>558</v>
      </c>
      <c r="AI2838" s="48" t="s">
        <v>558</v>
      </c>
      <c r="AJ2838" s="48" t="s">
        <v>558</v>
      </c>
      <c r="AK2838" s="48" t="s">
        <v>558</v>
      </c>
      <c r="AL2838" s="48" t="s">
        <v>558</v>
      </c>
      <c r="AM2838" s="48" t="s">
        <v>558</v>
      </c>
      <c r="AN2838" s="48" t="s">
        <v>558</v>
      </c>
      <c r="AO2838" s="48" t="s">
        <v>558</v>
      </c>
      <c r="AP2838" s="48" t="s">
        <v>558</v>
      </c>
      <c r="AQ2838" s="48" t="s">
        <v>558</v>
      </c>
      <c r="AR2838" s="48" t="s">
        <v>676</v>
      </c>
      <c r="AS2838" s="48" t="s">
        <v>676</v>
      </c>
      <c r="AT2838" s="48" t="s">
        <v>676</v>
      </c>
      <c r="AU2838" s="48" t="s">
        <v>677</v>
      </c>
      <c r="AV2838" s="48" t="s">
        <v>677</v>
      </c>
      <c r="AW2838" s="48" t="s">
        <v>677</v>
      </c>
      <c r="AX2838" s="48" t="s">
        <v>677</v>
      </c>
      <c r="AY2838" s="48" t="s">
        <v>560</v>
      </c>
      <c r="AZ2838" s="51" t="s">
        <v>560</v>
      </c>
    </row>
    <row r="2839" ht="15.75" customHeight="1">
      <c r="A2839" s="40">
        <v>2965.0</v>
      </c>
      <c r="B2839" s="28" t="s">
        <v>7169</v>
      </c>
      <c r="C2839" s="28" t="s">
        <v>735</v>
      </c>
      <c r="D2839" s="42">
        <f t="array" ref="D2839">index(systems,match($A2839,INDEX(systems,0,1),),3)</f>
        <v>89.514</v>
      </c>
      <c r="E2839" s="42">
        <f t="array" ref="E2839">index(systems,match($A2839,INDEX(systems,0,1),),4)</f>
        <v>1876.731</v>
      </c>
      <c r="F2839" s="43" t="str">
        <f>IFERROR(__xludf.DUMMYFUNCTION("let(row, match($B2839&amp;if($C2839&lt;&gt;"""","" [""&amp;$C2839&amp;""]"",""""),index(nebulae,,2),0),join("","",iferror(round(index(nebulae,row,5)/2,3),1),iferror(round(index(nebulae,row,6)/2,3),1),0))"),"1,1,0")</f>
        <v>1,1,0</v>
      </c>
      <c r="G2839" s="44" t="s">
        <v>7171</v>
      </c>
      <c r="H2839" s="45">
        <f t="array" ref="H2839">let(systemId,match(A2839,index(systems,0,1),),refSystemId,match($H$1,index(systems,0,1),),x,index(systems,systemId,3),y,index(systems,systemId,4),refX,index(systems,refSystemId,3),refY,index(systems,refSystemId,4),round(sqrt((x-refX)^2+(y-refY)^2),3))</f>
        <v>1878.865</v>
      </c>
      <c r="I2839" s="41"/>
      <c r="J2839" s="41"/>
      <c r="K2839" s="41"/>
      <c r="L2839" s="41"/>
      <c r="M2839" s="41"/>
      <c r="N2839" s="41"/>
      <c r="O2839" s="41"/>
      <c r="P2839" s="48" t="s">
        <v>408</v>
      </c>
      <c r="Q2839" s="48" t="s">
        <v>408</v>
      </c>
      <c r="R2839" s="48" t="s">
        <v>408</v>
      </c>
      <c r="S2839" s="48" t="s">
        <v>408</v>
      </c>
      <c r="T2839" s="48" t="s">
        <v>408</v>
      </c>
      <c r="U2839" s="48" t="s">
        <v>408</v>
      </c>
      <c r="V2839" s="41"/>
      <c r="W2839" s="41"/>
      <c r="X2839" s="52" t="s">
        <v>735</v>
      </c>
      <c r="Y2839" s="52" t="s">
        <v>735</v>
      </c>
      <c r="Z2839" s="48" t="s">
        <v>735</v>
      </c>
      <c r="AA2839" s="52" t="s">
        <v>735</v>
      </c>
      <c r="AB2839" s="52" t="s">
        <v>735</v>
      </c>
      <c r="AC2839" s="52" t="s">
        <v>735</v>
      </c>
      <c r="AD2839" s="52" t="s">
        <v>735</v>
      </c>
      <c r="AE2839" s="52" t="s">
        <v>735</v>
      </c>
      <c r="AF2839" s="52" t="s">
        <v>735</v>
      </c>
      <c r="AG2839" s="52" t="s">
        <v>735</v>
      </c>
      <c r="AH2839" s="52" t="s">
        <v>735</v>
      </c>
      <c r="AI2839" s="52" t="s">
        <v>735</v>
      </c>
      <c r="AJ2839" s="52" t="s">
        <v>735</v>
      </c>
      <c r="AK2839" s="52" t="s">
        <v>735</v>
      </c>
      <c r="AL2839" s="52" t="s">
        <v>735</v>
      </c>
      <c r="AM2839" s="52" t="s">
        <v>735</v>
      </c>
      <c r="AN2839" s="52" t="s">
        <v>735</v>
      </c>
      <c r="AO2839" s="49" t="s">
        <v>735</v>
      </c>
      <c r="AP2839" s="52" t="s">
        <v>735</v>
      </c>
      <c r="AQ2839" s="48" t="s">
        <v>735</v>
      </c>
      <c r="AR2839" s="48" t="s">
        <v>735</v>
      </c>
      <c r="AS2839" s="48" t="s">
        <v>735</v>
      </c>
      <c r="AT2839" s="28" t="s">
        <v>735</v>
      </c>
      <c r="AU2839" s="41"/>
      <c r="AV2839" s="41"/>
      <c r="AW2839" s="41"/>
      <c r="AX2839" s="41"/>
      <c r="AY2839" s="41"/>
      <c r="AZ2839" s="55"/>
    </row>
    <row r="2840" ht="15.75" customHeight="1">
      <c r="A2840" s="40">
        <v>3164.0</v>
      </c>
      <c r="B2840" s="28" t="s">
        <v>7172</v>
      </c>
      <c r="C2840" s="28" t="s">
        <v>7173</v>
      </c>
      <c r="D2840" s="42">
        <f t="array" ref="D2840">index(systems,match($A2840,INDEX(systems,0,1),),3)</f>
        <v>75.876</v>
      </c>
      <c r="E2840" s="42">
        <f t="array" ref="E2840">index(systems,match($A2840,INDEX(systems,0,1),),4)</f>
        <v>-505.977</v>
      </c>
      <c r="F2840" s="43" t="str">
        <f>IFERROR(__xludf.DUMMYFUNCTION("let(row, match($B2840&amp;if($C2840&lt;&gt;"""","" [""&amp;$C2840&amp;""]"",""""),index(nebulae,,2),0),join("","",iferror(round(index(nebulae,row,5)/2,3),1),iferror(round(index(nebulae,row,6)/2,3),1),0))"),"1,1,0")</f>
        <v>1,1,0</v>
      </c>
      <c r="G2840" s="44" t="s">
        <v>7174</v>
      </c>
      <c r="H2840" s="45">
        <f t="array" ref="H2840">let(systemId,match(A2840,index(systems,0,1),),refSystemId,match($H$1,index(systems,0,1),),x,index(systems,systemId,3),y,index(systems,systemId,4),refX,index(systems,refSystemId,3),refY,index(systems,refSystemId,4),round(sqrt((x-refX)^2+(y-refY)^2),3))</f>
        <v>511.635</v>
      </c>
      <c r="I2840" s="55"/>
      <c r="J2840" s="55"/>
      <c r="K2840" s="55"/>
      <c r="L2840" s="55"/>
      <c r="M2840" s="55"/>
      <c r="N2840" s="55"/>
      <c r="O2840" s="55"/>
      <c r="P2840" s="56" t="s">
        <v>408</v>
      </c>
      <c r="Q2840" s="51" t="s">
        <v>418</v>
      </c>
      <c r="R2840" s="56" t="s">
        <v>418</v>
      </c>
      <c r="S2840" s="56" t="s">
        <v>418</v>
      </c>
      <c r="T2840" s="51" t="s">
        <v>418</v>
      </c>
      <c r="U2840" s="55"/>
      <c r="V2840" s="51" t="s">
        <v>422</v>
      </c>
      <c r="W2840" s="56" t="s">
        <v>422</v>
      </c>
      <c r="X2840" s="51" t="s">
        <v>422</v>
      </c>
      <c r="Y2840" s="51" t="s">
        <v>418</v>
      </c>
      <c r="Z2840" s="48" t="s">
        <v>422</v>
      </c>
      <c r="AA2840" s="56" t="s">
        <v>422</v>
      </c>
      <c r="AB2840" s="56" t="s">
        <v>422</v>
      </c>
      <c r="AC2840" s="56" t="s">
        <v>422</v>
      </c>
      <c r="AD2840" s="56" t="s">
        <v>422</v>
      </c>
      <c r="AE2840" s="56" t="s">
        <v>422</v>
      </c>
      <c r="AF2840" s="56" t="s">
        <v>422</v>
      </c>
      <c r="AG2840" s="56" t="s">
        <v>422</v>
      </c>
      <c r="AH2840" s="56" t="s">
        <v>422</v>
      </c>
      <c r="AI2840" s="56" t="s">
        <v>422</v>
      </c>
      <c r="AJ2840" s="56" t="s">
        <v>422</v>
      </c>
      <c r="AK2840" s="56" t="s">
        <v>422</v>
      </c>
      <c r="AL2840" s="56" t="s">
        <v>422</v>
      </c>
      <c r="AM2840" s="56" t="s">
        <v>422</v>
      </c>
      <c r="AN2840" s="56" t="s">
        <v>422</v>
      </c>
      <c r="AO2840" s="56" t="s">
        <v>422</v>
      </c>
      <c r="AP2840" s="56" t="s">
        <v>422</v>
      </c>
      <c r="AQ2840" s="56" t="s">
        <v>422</v>
      </c>
      <c r="AR2840" s="56" t="s">
        <v>422</v>
      </c>
      <c r="AS2840" s="56" t="s">
        <v>422</v>
      </c>
      <c r="AT2840" s="56" t="s">
        <v>422</v>
      </c>
      <c r="AU2840" s="56" t="s">
        <v>422</v>
      </c>
      <c r="AV2840" s="56" t="s">
        <v>422</v>
      </c>
      <c r="AW2840" s="56" t="s">
        <v>422</v>
      </c>
      <c r="AX2840" s="56" t="s">
        <v>422</v>
      </c>
      <c r="AY2840" s="56" t="s">
        <v>422</v>
      </c>
      <c r="AZ2840" s="28" t="s">
        <v>422</v>
      </c>
    </row>
    <row r="2841" ht="15.75" customHeight="1">
      <c r="A2841" s="40">
        <v>2543.0</v>
      </c>
      <c r="B2841" s="28" t="s">
        <v>7175</v>
      </c>
      <c r="C2841" s="41"/>
      <c r="D2841" s="42">
        <f t="array" ref="D2841">index(systems,match($A2841,INDEX(systems,0,1),),3)</f>
        <v>354.133</v>
      </c>
      <c r="E2841" s="42">
        <f t="array" ref="E2841">index(systems,match($A2841,INDEX(systems,0,1),),4)</f>
        <v>195.635</v>
      </c>
      <c r="F2841" s="43" t="str">
        <f>IFERROR(__xludf.DUMMYFUNCTION("let(row, match($B2841&amp;if($C2841&lt;&gt;"""","" [""&amp;$C2841&amp;""]"",""""),index(nebulae,,2),0),join("","",iferror(round(index(nebulae,row,5)/2,3),1),iferror(round(index(nebulae,row,6)/2,3),1),0))"),"1,1,0")</f>
        <v>1,1,0</v>
      </c>
      <c r="G2841" s="44" t="s">
        <v>7176</v>
      </c>
      <c r="H2841" s="45">
        <f t="array" ref="H2841">let(systemId,match(A2841,index(systems,0,1),),refSystemId,match($H$1,index(systems,0,1),),x,index(systems,systemId,3),y,index(systems,systemId,4),refX,index(systems,refSystemId,3),refY,index(systems,refSystemId,4),round(sqrt((x-refX)^2+(y-refY)^2),3))</f>
        <v>404.578</v>
      </c>
      <c r="I2841" s="53"/>
      <c r="J2841" s="53"/>
      <c r="K2841" s="46" t="s">
        <v>418</v>
      </c>
      <c r="L2841" s="53"/>
      <c r="M2841" s="53"/>
      <c r="N2841" s="28" t="s">
        <v>1397</v>
      </c>
      <c r="O2841" s="48" t="s">
        <v>1397</v>
      </c>
      <c r="P2841" s="48" t="s">
        <v>1397</v>
      </c>
      <c r="Q2841" s="48" t="s">
        <v>1397</v>
      </c>
      <c r="R2841" s="48" t="s">
        <v>1397</v>
      </c>
      <c r="S2841" s="48" t="s">
        <v>1397</v>
      </c>
      <c r="T2841" s="48" t="s">
        <v>1397</v>
      </c>
      <c r="U2841" s="48" t="s">
        <v>1397</v>
      </c>
      <c r="V2841" s="48" t="s">
        <v>1397</v>
      </c>
      <c r="W2841" s="48" t="s">
        <v>1397</v>
      </c>
      <c r="X2841" s="48" t="s">
        <v>1397</v>
      </c>
      <c r="Y2841" s="48" t="s">
        <v>1397</v>
      </c>
      <c r="Z2841" s="48" t="s">
        <v>1397</v>
      </c>
      <c r="AA2841" s="48" t="s">
        <v>1397</v>
      </c>
      <c r="AB2841" s="48" t="s">
        <v>1397</v>
      </c>
      <c r="AC2841" s="48" t="s">
        <v>1397</v>
      </c>
      <c r="AD2841" s="48" t="s">
        <v>1397</v>
      </c>
      <c r="AE2841" s="48" t="s">
        <v>1397</v>
      </c>
      <c r="AF2841" s="48" t="s">
        <v>1397</v>
      </c>
      <c r="AG2841" s="48" t="s">
        <v>1397</v>
      </c>
      <c r="AH2841" s="48" t="s">
        <v>1397</v>
      </c>
      <c r="AI2841" s="48" t="s">
        <v>1397</v>
      </c>
      <c r="AJ2841" s="48" t="s">
        <v>1397</v>
      </c>
      <c r="AK2841" s="48" t="s">
        <v>1397</v>
      </c>
      <c r="AL2841" s="48" t="s">
        <v>1397</v>
      </c>
      <c r="AM2841" s="48" t="s">
        <v>1397</v>
      </c>
      <c r="AN2841" s="48" t="s">
        <v>1397</v>
      </c>
      <c r="AO2841" s="48" t="s">
        <v>1397</v>
      </c>
      <c r="AP2841" s="48" t="s">
        <v>1397</v>
      </c>
      <c r="AQ2841" s="48" t="s">
        <v>1400</v>
      </c>
      <c r="AR2841" s="48" t="s">
        <v>1400</v>
      </c>
      <c r="AS2841" s="48" t="s">
        <v>1400</v>
      </c>
      <c r="AT2841" s="48" t="s">
        <v>1400</v>
      </c>
      <c r="AU2841" s="48" t="s">
        <v>1400</v>
      </c>
      <c r="AV2841" s="48" t="s">
        <v>1400</v>
      </c>
      <c r="AW2841" s="48" t="s">
        <v>1400</v>
      </c>
      <c r="AX2841" s="48" t="s">
        <v>1400</v>
      </c>
      <c r="AY2841" s="48" t="s">
        <v>1400</v>
      </c>
      <c r="AZ2841" s="28" t="s">
        <v>1400</v>
      </c>
    </row>
    <row r="2842" ht="15.75" customHeight="1">
      <c r="A2842" s="40">
        <v>2544.0</v>
      </c>
      <c r="B2842" s="28" t="s">
        <v>7177</v>
      </c>
      <c r="C2842" s="41"/>
      <c r="D2842" s="42">
        <f t="array" ref="D2842">index(systems,match($A2842,INDEX(systems,0,1),),3)</f>
        <v>74.697</v>
      </c>
      <c r="E2842" s="42">
        <f t="array" ref="E2842">index(systems,match($A2842,INDEX(systems,0,1),),4)</f>
        <v>-29.514</v>
      </c>
      <c r="F2842" s="43" t="str">
        <f>IFERROR(__xludf.DUMMYFUNCTION("let(row, match($B2842&amp;if($C2842&lt;&gt;"""","" [""&amp;$C2842&amp;""]"",""""),index(nebulae,,2),0),join("","",iferror(round(index(nebulae,row,5)/2,3),1),iferror(round(index(nebulae,row,6)/2,3),1),0))"),"1,1,0")</f>
        <v>1,1,0</v>
      </c>
      <c r="G2842" s="44" t="s">
        <v>7178</v>
      </c>
      <c r="H2842" s="45">
        <f t="array" ref="H2842">let(systemId,match(A2842,index(systems,0,1),),refSystemId,match($H$1,index(systems,0,1),),x,index(systems,systemId,3),y,index(systems,systemId,4),refX,index(systems,refSystemId,3),refY,index(systems,refSystemId,4),round(sqrt((x-refX)^2+(y-refY)^2),3))</f>
        <v>80.316</v>
      </c>
      <c r="I2842" s="41"/>
      <c r="J2842" s="28" t="s">
        <v>418</v>
      </c>
      <c r="K2842" s="28" t="s">
        <v>418</v>
      </c>
      <c r="L2842" s="41"/>
      <c r="M2842" s="28" t="s">
        <v>508</v>
      </c>
      <c r="N2842" s="28" t="s">
        <v>534</v>
      </c>
      <c r="O2842" s="48" t="s">
        <v>534</v>
      </c>
      <c r="P2842" s="48" t="s">
        <v>534</v>
      </c>
      <c r="Q2842" s="48" t="s">
        <v>534</v>
      </c>
      <c r="R2842" s="48" t="s">
        <v>535</v>
      </c>
      <c r="S2842" s="48" t="s">
        <v>534</v>
      </c>
      <c r="T2842" s="28" t="s">
        <v>534</v>
      </c>
      <c r="U2842" s="48" t="s">
        <v>536</v>
      </c>
      <c r="V2842" s="48" t="s">
        <v>536</v>
      </c>
      <c r="W2842" s="48" t="s">
        <v>536</v>
      </c>
      <c r="X2842" s="48" t="s">
        <v>536</v>
      </c>
      <c r="Y2842" s="48" t="s">
        <v>520</v>
      </c>
      <c r="Z2842" s="48" t="s">
        <v>537</v>
      </c>
      <c r="AA2842" s="48" t="s">
        <v>538</v>
      </c>
      <c r="AB2842" s="48" t="s">
        <v>538</v>
      </c>
      <c r="AC2842" s="48" t="s">
        <v>538</v>
      </c>
      <c r="AD2842" s="48" t="s">
        <v>538</v>
      </c>
      <c r="AE2842" s="48" t="s">
        <v>538</v>
      </c>
      <c r="AF2842" s="48" t="s">
        <v>538</v>
      </c>
      <c r="AG2842" s="48" t="s">
        <v>538</v>
      </c>
      <c r="AH2842" s="48" t="s">
        <v>539</v>
      </c>
      <c r="AI2842" s="48" t="s">
        <v>539</v>
      </c>
      <c r="AJ2842" s="48" t="s">
        <v>539</v>
      </c>
      <c r="AK2842" s="48" t="s">
        <v>539</v>
      </c>
      <c r="AL2842" s="48" t="s">
        <v>539</v>
      </c>
      <c r="AM2842" s="48" t="s">
        <v>539</v>
      </c>
      <c r="AN2842" s="48" t="s">
        <v>539</v>
      </c>
      <c r="AO2842" s="48" t="s">
        <v>502</v>
      </c>
      <c r="AP2842" s="48" t="s">
        <v>502</v>
      </c>
      <c r="AQ2842" s="48" t="s">
        <v>516</v>
      </c>
      <c r="AR2842" s="48" t="s">
        <v>517</v>
      </c>
      <c r="AS2842" s="48" t="s">
        <v>540</v>
      </c>
      <c r="AT2842" s="48" t="s">
        <v>540</v>
      </c>
      <c r="AU2842" s="48" t="s">
        <v>540</v>
      </c>
      <c r="AV2842" s="52" t="s">
        <v>540</v>
      </c>
      <c r="AW2842" s="48" t="s">
        <v>1064</v>
      </c>
      <c r="AX2842" s="48" t="s">
        <v>541</v>
      </c>
      <c r="AY2842" s="48" t="s">
        <v>542</v>
      </c>
      <c r="AZ2842" s="28" t="s">
        <v>542</v>
      </c>
    </row>
    <row r="2843" ht="15.75" customHeight="1">
      <c r="A2843" s="40">
        <v>2545.0</v>
      </c>
      <c r="B2843" s="28" t="s">
        <v>7179</v>
      </c>
      <c r="C2843" s="41"/>
      <c r="D2843" s="42">
        <f t="array" ref="D2843">index(systems,match($A2843,INDEX(systems,0,1),),3)</f>
        <v>102.838</v>
      </c>
      <c r="E2843" s="42">
        <f t="array" ref="E2843">index(systems,match($A2843,INDEX(systems,0,1),),4)</f>
        <v>-42.217</v>
      </c>
      <c r="F2843" s="43" t="str">
        <f>IFERROR(__xludf.DUMMYFUNCTION("let(row, match($B2843&amp;if($C2843&lt;&gt;"""","" [""&amp;$C2843&amp;""]"",""""),index(nebulae,,2),0),join("","",iferror(round(index(nebulae,row,5)/2,3),1),iferror(round(index(nebulae,row,6)/2,3),1),0))"),"1,1,0")</f>
        <v>1,1,0</v>
      </c>
      <c r="G2843" s="44" t="s">
        <v>7180</v>
      </c>
      <c r="H2843" s="45">
        <f t="array" ref="H2843">let(systemId,match(A2843,index(systems,0,1),),refSystemId,match($H$1,index(systems,0,1),),x,index(systems,systemId,3),y,index(systems,systemId,4),refX,index(systems,refSystemId,3),refY,index(systems,refSystemId,4),round(sqrt((x-refX)^2+(y-refY)^2),3))</f>
        <v>111.166</v>
      </c>
      <c r="I2843" s="28" t="s">
        <v>7181</v>
      </c>
      <c r="J2843" s="48" t="s">
        <v>7181</v>
      </c>
      <c r="K2843" s="48" t="s">
        <v>7181</v>
      </c>
      <c r="L2843" s="48" t="s">
        <v>7181</v>
      </c>
      <c r="M2843" s="28" t="s">
        <v>7181</v>
      </c>
      <c r="N2843" s="28" t="s">
        <v>7182</v>
      </c>
      <c r="O2843" s="48" t="s">
        <v>7182</v>
      </c>
      <c r="P2843" s="48" t="s">
        <v>7182</v>
      </c>
      <c r="Q2843" s="48" t="s">
        <v>7182</v>
      </c>
      <c r="R2843" s="48" t="s">
        <v>7182</v>
      </c>
      <c r="S2843" s="48" t="s">
        <v>7182</v>
      </c>
      <c r="T2843" s="48" t="s">
        <v>7183</v>
      </c>
      <c r="U2843" s="48" t="s">
        <v>7184</v>
      </c>
      <c r="V2843" s="48" t="s">
        <v>7184</v>
      </c>
      <c r="W2843" s="48" t="s">
        <v>7184</v>
      </c>
      <c r="X2843" s="48" t="s">
        <v>7184</v>
      </c>
      <c r="Y2843" s="48" t="s">
        <v>7184</v>
      </c>
      <c r="Z2843" s="48" t="s">
        <v>7185</v>
      </c>
      <c r="AA2843" s="48" t="s">
        <v>538</v>
      </c>
      <c r="AB2843" s="48" t="s">
        <v>538</v>
      </c>
      <c r="AC2843" s="48" t="s">
        <v>538</v>
      </c>
      <c r="AD2843" s="48" t="s">
        <v>538</v>
      </c>
      <c r="AE2843" s="48" t="s">
        <v>538</v>
      </c>
      <c r="AF2843" s="48" t="s">
        <v>538</v>
      </c>
      <c r="AG2843" s="48" t="s">
        <v>538</v>
      </c>
      <c r="AH2843" s="48" t="s">
        <v>808</v>
      </c>
      <c r="AI2843" s="48" t="s">
        <v>808</v>
      </c>
      <c r="AJ2843" s="48" t="s">
        <v>808</v>
      </c>
      <c r="AK2843" s="48" t="s">
        <v>808</v>
      </c>
      <c r="AL2843" s="48" t="s">
        <v>808</v>
      </c>
      <c r="AM2843" s="48" t="s">
        <v>808</v>
      </c>
      <c r="AN2843" s="48" t="s">
        <v>808</v>
      </c>
      <c r="AO2843" s="48" t="s">
        <v>781</v>
      </c>
      <c r="AP2843" s="48" t="s">
        <v>781</v>
      </c>
      <c r="AQ2843" s="48" t="s">
        <v>516</v>
      </c>
      <c r="AR2843" s="48" t="s">
        <v>517</v>
      </c>
      <c r="AS2843" s="48" t="s">
        <v>7186</v>
      </c>
      <c r="AT2843" s="48" t="s">
        <v>7186</v>
      </c>
      <c r="AU2843" s="48" t="s">
        <v>7186</v>
      </c>
      <c r="AV2843" s="48" t="s">
        <v>7186</v>
      </c>
      <c r="AW2843" s="48" t="s">
        <v>503</v>
      </c>
      <c r="AX2843" s="48" t="s">
        <v>7184</v>
      </c>
      <c r="AY2843" s="48" t="s">
        <v>7187</v>
      </c>
      <c r="AZ2843" s="28" t="s">
        <v>7187</v>
      </c>
    </row>
    <row r="2844" ht="15.75" customHeight="1">
      <c r="A2844" s="40">
        <v>2546.0</v>
      </c>
      <c r="B2844" s="28" t="s">
        <v>7188</v>
      </c>
      <c r="C2844" s="41"/>
      <c r="D2844" s="42">
        <f t="array" ref="D2844">index(systems,match($A2844,INDEX(systems,0,1),),3)</f>
        <v>-333.734</v>
      </c>
      <c r="E2844" s="42">
        <f t="array" ref="E2844">index(systems,match($A2844,INDEX(systems,0,1),),4)</f>
        <v>-59.235</v>
      </c>
      <c r="F2844" s="43" t="str">
        <f>IFERROR(__xludf.DUMMYFUNCTION("let(row, match($B2844&amp;if($C2844&lt;&gt;"""","" [""&amp;$C2844&amp;""]"",""""),index(nebulae,,2),0),join("","",iferror(round(index(nebulae,row,5)/2,3),1),iferror(round(index(nebulae,row,6)/2,3),1),0))"),"1,1,0")</f>
        <v>1,1,0</v>
      </c>
      <c r="G2844" s="44" t="s">
        <v>7189</v>
      </c>
      <c r="H2844" s="45">
        <f t="array" ref="H2844">let(systemId,match(A2844,index(systems,0,1),),refSystemId,match($H$1,index(systems,0,1),),x,index(systems,systemId,3),y,index(systems,systemId,4),refX,index(systems,refSystemId,3),refY,index(systems,refSystemId,4),round(sqrt((x-refX)^2+(y-refY)^2),3))</f>
        <v>338.95</v>
      </c>
      <c r="I2844" s="28" t="s">
        <v>408</v>
      </c>
      <c r="J2844" s="28" t="s">
        <v>408</v>
      </c>
      <c r="K2844" s="28" t="s">
        <v>408</v>
      </c>
      <c r="L2844" s="28" t="s">
        <v>408</v>
      </c>
      <c r="M2844" s="28" t="s">
        <v>408</v>
      </c>
      <c r="N2844" s="28" t="s">
        <v>408</v>
      </c>
      <c r="O2844" s="41"/>
      <c r="P2844" s="48" t="s">
        <v>449</v>
      </c>
      <c r="Q2844" s="48" t="s">
        <v>449</v>
      </c>
      <c r="R2844" s="48" t="s">
        <v>449</v>
      </c>
      <c r="S2844" s="48" t="s">
        <v>449</v>
      </c>
      <c r="T2844" s="48" t="s">
        <v>449</v>
      </c>
      <c r="U2844" s="48" t="s">
        <v>449</v>
      </c>
      <c r="V2844" s="48" t="s">
        <v>449</v>
      </c>
      <c r="W2844" s="48" t="s">
        <v>449</v>
      </c>
      <c r="X2844" s="48" t="s">
        <v>449</v>
      </c>
      <c r="Y2844" s="48" t="s">
        <v>449</v>
      </c>
      <c r="Z2844" s="48" t="s">
        <v>480</v>
      </c>
      <c r="AA2844" s="48" t="s">
        <v>481</v>
      </c>
      <c r="AB2844" s="48" t="s">
        <v>481</v>
      </c>
      <c r="AC2844" s="48" t="s">
        <v>481</v>
      </c>
      <c r="AD2844" s="48" t="s">
        <v>481</v>
      </c>
      <c r="AE2844" s="48" t="s">
        <v>481</v>
      </c>
      <c r="AF2844" s="48" t="s">
        <v>481</v>
      </c>
      <c r="AG2844" s="48" t="s">
        <v>481</v>
      </c>
      <c r="AH2844" s="48" t="s">
        <v>482</v>
      </c>
      <c r="AI2844" s="48" t="s">
        <v>483</v>
      </c>
      <c r="AJ2844" s="48" t="s">
        <v>483</v>
      </c>
      <c r="AK2844" s="48" t="s">
        <v>483</v>
      </c>
      <c r="AL2844" s="48" t="s">
        <v>483</v>
      </c>
      <c r="AM2844" s="48" t="s">
        <v>483</v>
      </c>
      <c r="AN2844" s="48" t="s">
        <v>483</v>
      </c>
      <c r="AO2844" s="48" t="s">
        <v>483</v>
      </c>
      <c r="AP2844" s="48" t="s">
        <v>560</v>
      </c>
      <c r="AQ2844" s="48" t="s">
        <v>560</v>
      </c>
      <c r="AR2844" s="48" t="s">
        <v>484</v>
      </c>
      <c r="AS2844" s="48" t="s">
        <v>484</v>
      </c>
      <c r="AT2844" s="48" t="s">
        <v>485</v>
      </c>
      <c r="AU2844" s="48" t="s">
        <v>485</v>
      </c>
      <c r="AV2844" s="52" t="s">
        <v>486</v>
      </c>
      <c r="AW2844" s="52" t="s">
        <v>486</v>
      </c>
      <c r="AX2844" s="48" t="s">
        <v>487</v>
      </c>
      <c r="AY2844" s="48" t="s">
        <v>487</v>
      </c>
      <c r="AZ2844" s="51" t="s">
        <v>487</v>
      </c>
    </row>
    <row r="2845" ht="15.75" customHeight="1">
      <c r="A2845" s="40">
        <v>2547.0</v>
      </c>
      <c r="B2845" s="28" t="s">
        <v>7190</v>
      </c>
      <c r="C2845" s="41"/>
      <c r="D2845" s="42">
        <f t="array" ref="D2845">index(systems,match($A2845,INDEX(systems,0,1),),3)</f>
        <v>-446.638</v>
      </c>
      <c r="E2845" s="42">
        <f t="array" ref="E2845">index(systems,match($A2845,INDEX(systems,0,1),),4)</f>
        <v>154.763</v>
      </c>
      <c r="F2845" s="43" t="str">
        <f>IFERROR(__xludf.DUMMYFUNCTION("let(row, match($B2845&amp;if($C2845&lt;&gt;"""","" [""&amp;$C2845&amp;""]"",""""),index(nebulae,,2),0),join("","",iferror(round(index(nebulae,row,5)/2,3),1),iferror(round(index(nebulae,row,6)/2,3),1),0))"),"1,1,0")</f>
        <v>1,1,0</v>
      </c>
      <c r="G2845" s="44" t="s">
        <v>7191</v>
      </c>
      <c r="H2845" s="45">
        <f t="array" ref="H2845">let(systemId,match(A2845,index(systems,0,1),),refSystemId,match($H$1,index(systems,0,1),),x,index(systems,systemId,3),y,index(systems,systemId,4),refX,index(systems,refSystemId,3),refY,index(systems,refSystemId,4),round(sqrt((x-refX)^2+(y-refY)^2),3))</f>
        <v>472.691</v>
      </c>
      <c r="I2845" s="53"/>
      <c r="J2845" s="53"/>
      <c r="K2845" s="53"/>
      <c r="L2845" s="53"/>
      <c r="M2845" s="53"/>
      <c r="N2845" s="28" t="s">
        <v>7192</v>
      </c>
      <c r="O2845" s="48" t="s">
        <v>7192</v>
      </c>
      <c r="P2845" s="48" t="s">
        <v>7192</v>
      </c>
      <c r="Q2845" s="48" t="s">
        <v>7192</v>
      </c>
      <c r="R2845" s="48" t="s">
        <v>7192</v>
      </c>
      <c r="S2845" s="48" t="s">
        <v>449</v>
      </c>
      <c r="T2845" s="48" t="s">
        <v>449</v>
      </c>
      <c r="U2845" s="48" t="s">
        <v>449</v>
      </c>
      <c r="V2845" s="48" t="s">
        <v>449</v>
      </c>
      <c r="W2845" s="48" t="s">
        <v>449</v>
      </c>
      <c r="X2845" s="48" t="s">
        <v>449</v>
      </c>
      <c r="Y2845" s="48" t="s">
        <v>449</v>
      </c>
      <c r="Z2845" s="48" t="s">
        <v>449</v>
      </c>
      <c r="AA2845" s="48" t="s">
        <v>684</v>
      </c>
      <c r="AB2845" s="48" t="s">
        <v>684</v>
      </c>
      <c r="AC2845" s="48" t="s">
        <v>684</v>
      </c>
      <c r="AD2845" s="48" t="s">
        <v>684</v>
      </c>
      <c r="AE2845" s="48" t="s">
        <v>684</v>
      </c>
      <c r="AF2845" s="48" t="s">
        <v>684</v>
      </c>
      <c r="AG2845" s="48" t="s">
        <v>684</v>
      </c>
      <c r="AH2845" s="48" t="s">
        <v>685</v>
      </c>
      <c r="AI2845" s="48" t="s">
        <v>7193</v>
      </c>
      <c r="AJ2845" s="48" t="s">
        <v>7193</v>
      </c>
      <c r="AK2845" s="48" t="s">
        <v>7193</v>
      </c>
      <c r="AL2845" s="48" t="s">
        <v>7193</v>
      </c>
      <c r="AM2845" s="48" t="s">
        <v>7193</v>
      </c>
      <c r="AN2845" s="48" t="s">
        <v>7193</v>
      </c>
      <c r="AO2845" s="48" t="s">
        <v>7193</v>
      </c>
      <c r="AP2845" s="48" t="s">
        <v>7193</v>
      </c>
      <c r="AQ2845" s="48" t="s">
        <v>7193</v>
      </c>
      <c r="AR2845" s="48" t="s">
        <v>7193</v>
      </c>
      <c r="AS2845" s="48" t="s">
        <v>7194</v>
      </c>
      <c r="AT2845" s="52" t="s">
        <v>7195</v>
      </c>
      <c r="AU2845" s="52" t="s">
        <v>7195</v>
      </c>
      <c r="AV2845" s="52" t="s">
        <v>7195</v>
      </c>
      <c r="AW2845" s="52" t="s">
        <v>7195</v>
      </c>
      <c r="AX2845" s="52" t="s">
        <v>7195</v>
      </c>
      <c r="AY2845" s="52" t="s">
        <v>474</v>
      </c>
      <c r="AZ2845" s="49" t="s">
        <v>474</v>
      </c>
    </row>
    <row r="2846" ht="15.75" customHeight="1">
      <c r="A2846" s="40">
        <v>2548.0</v>
      </c>
      <c r="B2846" s="28" t="s">
        <v>7196</v>
      </c>
      <c r="C2846" s="41"/>
      <c r="D2846" s="42">
        <f t="array" ref="D2846">index(systems,match($A2846,INDEX(systems,0,1),),3)</f>
        <v>-261.075</v>
      </c>
      <c r="E2846" s="42">
        <f t="array" ref="E2846">index(systems,match($A2846,INDEX(systems,0,1),),4)</f>
        <v>297.219</v>
      </c>
      <c r="F2846" s="43" t="str">
        <f>IFERROR(__xludf.DUMMYFUNCTION("let(row, match($B2846&amp;if($C2846&lt;&gt;"""","" [""&amp;$C2846&amp;""]"",""""),index(nebulae,,2),0),join("","",iferror(round(index(nebulae,row,5)/2,3),1),iferror(round(index(nebulae,row,6)/2,3),1),0))"),"1,1,0")</f>
        <v>1,1,0</v>
      </c>
      <c r="G2846" s="44" t="s">
        <v>7197</v>
      </c>
      <c r="H2846" s="45">
        <f t="array" ref="H2846">let(systemId,match(A2846,index(systems,0,1),),refSystemId,match($H$1,index(systems,0,1),),x,index(systems,systemId,3),y,index(systems,systemId,4),refX,index(systems,refSystemId,3),refY,index(systems,refSystemId,4),round(sqrt((x-refX)^2+(y-refY)^2),3))</f>
        <v>395.6</v>
      </c>
      <c r="I2846" s="28" t="s">
        <v>408</v>
      </c>
      <c r="J2846" s="28" t="s">
        <v>408</v>
      </c>
      <c r="K2846" s="28" t="s">
        <v>408</v>
      </c>
      <c r="L2846" s="28" t="s">
        <v>408</v>
      </c>
      <c r="M2846" s="41"/>
      <c r="N2846" s="28" t="s">
        <v>435</v>
      </c>
      <c r="O2846" s="48" t="s">
        <v>435</v>
      </c>
      <c r="P2846" s="48" t="s">
        <v>435</v>
      </c>
      <c r="Q2846" s="48" t="s">
        <v>435</v>
      </c>
      <c r="R2846" s="48" t="s">
        <v>435</v>
      </c>
      <c r="S2846" s="48" t="s">
        <v>435</v>
      </c>
      <c r="T2846" s="48" t="s">
        <v>435</v>
      </c>
      <c r="U2846" s="48" t="s">
        <v>435</v>
      </c>
      <c r="V2846" s="48" t="s">
        <v>435</v>
      </c>
      <c r="W2846" s="48" t="s">
        <v>435</v>
      </c>
      <c r="X2846" s="48" t="s">
        <v>435</v>
      </c>
      <c r="Y2846" s="48" t="s">
        <v>435</v>
      </c>
      <c r="Z2846" s="48" t="s">
        <v>435</v>
      </c>
      <c r="AA2846" s="48" t="s">
        <v>590</v>
      </c>
      <c r="AB2846" s="48" t="s">
        <v>590</v>
      </c>
      <c r="AC2846" s="48" t="s">
        <v>590</v>
      </c>
      <c r="AD2846" s="48" t="s">
        <v>590</v>
      </c>
      <c r="AE2846" s="48" t="s">
        <v>590</v>
      </c>
      <c r="AF2846" s="48" t="s">
        <v>590</v>
      </c>
      <c r="AG2846" s="48" t="s">
        <v>590</v>
      </c>
      <c r="AH2846" s="48" t="s">
        <v>591</v>
      </c>
      <c r="AI2846" s="48" t="s">
        <v>438</v>
      </c>
      <c r="AJ2846" s="48" t="s">
        <v>438</v>
      </c>
      <c r="AK2846" s="48" t="s">
        <v>438</v>
      </c>
      <c r="AL2846" s="48" t="s">
        <v>438</v>
      </c>
      <c r="AM2846" s="48" t="s">
        <v>438</v>
      </c>
      <c r="AN2846" s="48" t="s">
        <v>438</v>
      </c>
      <c r="AO2846" s="48" t="s">
        <v>438</v>
      </c>
      <c r="AP2846" s="48" t="s">
        <v>438</v>
      </c>
      <c r="AQ2846" s="48" t="s">
        <v>438</v>
      </c>
      <c r="AR2846" s="48" t="s">
        <v>438</v>
      </c>
      <c r="AS2846" s="48" t="s">
        <v>438</v>
      </c>
      <c r="AT2846" s="48" t="s">
        <v>439</v>
      </c>
      <c r="AU2846" s="48" t="s">
        <v>439</v>
      </c>
      <c r="AV2846" s="52" t="s">
        <v>439</v>
      </c>
      <c r="AW2846" s="52" t="s">
        <v>439</v>
      </c>
      <c r="AX2846" s="52" t="s">
        <v>439</v>
      </c>
      <c r="AY2846" s="52" t="s">
        <v>439</v>
      </c>
      <c r="AZ2846" s="49" t="s">
        <v>439</v>
      </c>
    </row>
    <row r="2847" ht="15.75" customHeight="1">
      <c r="A2847" s="40">
        <v>2549.0</v>
      </c>
      <c r="B2847" s="28" t="s">
        <v>7198</v>
      </c>
      <c r="C2847" s="41"/>
      <c r="D2847" s="42">
        <f t="array" ref="D2847">index(systems,match($A2847,INDEX(systems,0,1),),3)</f>
        <v>-198.246</v>
      </c>
      <c r="E2847" s="42">
        <f t="array" ref="E2847">index(systems,match($A2847,INDEX(systems,0,1),),4)</f>
        <v>246.04</v>
      </c>
      <c r="F2847" s="43" t="str">
        <f>IFERROR(__xludf.DUMMYFUNCTION("let(row, match($B2847&amp;if($C2847&lt;&gt;"""","" [""&amp;$C2847&amp;""]"",""""),index(nebulae,,2),0),join("","",iferror(round(index(nebulae,row,5)/2,3),1),iferror(round(index(nebulae,row,6)/2,3),1),0))"),"1,1,0")</f>
        <v>1,1,0</v>
      </c>
      <c r="G2847" s="44" t="s">
        <v>7199</v>
      </c>
      <c r="H2847" s="45">
        <f t="array" ref="H2847">let(systemId,match(A2847,index(systems,0,1),),refSystemId,match($H$1,index(systems,0,1),),x,index(systems,systemId,3),y,index(systems,systemId,4),refX,index(systems,refSystemId,3),refY,index(systems,refSystemId,4),round(sqrt((x-refX)^2+(y-refY)^2),3))</f>
        <v>315.97</v>
      </c>
      <c r="I2847" s="28" t="s">
        <v>408</v>
      </c>
      <c r="J2847" s="28" t="s">
        <v>408</v>
      </c>
      <c r="K2847" s="28" t="s">
        <v>408</v>
      </c>
      <c r="L2847" s="28" t="s">
        <v>408</v>
      </c>
      <c r="M2847" s="48" t="s">
        <v>408</v>
      </c>
      <c r="N2847" s="28" t="s">
        <v>408</v>
      </c>
      <c r="O2847" s="41"/>
      <c r="P2847" s="48" t="s">
        <v>435</v>
      </c>
      <c r="Q2847" s="48" t="s">
        <v>435</v>
      </c>
      <c r="R2847" s="48" t="s">
        <v>435</v>
      </c>
      <c r="S2847" s="48" t="s">
        <v>435</v>
      </c>
      <c r="T2847" s="48" t="s">
        <v>435</v>
      </c>
      <c r="U2847" s="48" t="s">
        <v>435</v>
      </c>
      <c r="V2847" s="48" t="s">
        <v>435</v>
      </c>
      <c r="W2847" s="48" t="s">
        <v>435</v>
      </c>
      <c r="X2847" s="48" t="s">
        <v>435</v>
      </c>
      <c r="Y2847" s="48" t="s">
        <v>435</v>
      </c>
      <c r="Z2847" s="48" t="s">
        <v>435</v>
      </c>
      <c r="AA2847" s="48" t="s">
        <v>1678</v>
      </c>
      <c r="AB2847" s="48" t="s">
        <v>1678</v>
      </c>
      <c r="AC2847" s="48" t="s">
        <v>1678</v>
      </c>
      <c r="AD2847" s="48" t="s">
        <v>1678</v>
      </c>
      <c r="AE2847" s="48" t="s">
        <v>1678</v>
      </c>
      <c r="AF2847" s="48" t="s">
        <v>1678</v>
      </c>
      <c r="AG2847" s="48" t="s">
        <v>1678</v>
      </c>
      <c r="AH2847" s="48" t="s">
        <v>1679</v>
      </c>
      <c r="AI2847" s="48" t="s">
        <v>438</v>
      </c>
      <c r="AJ2847" s="48" t="s">
        <v>438</v>
      </c>
      <c r="AK2847" s="48" t="s">
        <v>438</v>
      </c>
      <c r="AL2847" s="48" t="s">
        <v>438</v>
      </c>
      <c r="AM2847" s="48" t="s">
        <v>438</v>
      </c>
      <c r="AN2847" s="48" t="s">
        <v>438</v>
      </c>
      <c r="AO2847" s="48" t="s">
        <v>438</v>
      </c>
      <c r="AP2847" s="48" t="s">
        <v>438</v>
      </c>
      <c r="AQ2847" s="48" t="s">
        <v>438</v>
      </c>
      <c r="AR2847" s="48" t="s">
        <v>438</v>
      </c>
      <c r="AS2847" s="48" t="s">
        <v>438</v>
      </c>
      <c r="AT2847" s="48" t="s">
        <v>439</v>
      </c>
      <c r="AU2847" s="48" t="s">
        <v>439</v>
      </c>
      <c r="AV2847" s="48" t="s">
        <v>439</v>
      </c>
      <c r="AW2847" s="48" t="s">
        <v>439</v>
      </c>
      <c r="AX2847" s="48" t="s">
        <v>417</v>
      </c>
      <c r="AY2847" s="48" t="s">
        <v>417</v>
      </c>
      <c r="AZ2847" s="49" t="s">
        <v>418</v>
      </c>
    </row>
    <row r="2848" ht="15.75" customHeight="1">
      <c r="A2848" s="40">
        <v>2550.0</v>
      </c>
      <c r="B2848" s="28" t="s">
        <v>7200</v>
      </c>
      <c r="C2848" s="41"/>
      <c r="D2848" s="42">
        <f t="array" ref="D2848">index(systems,match($A2848,INDEX(systems,0,1),),3)</f>
        <v>70.577</v>
      </c>
      <c r="E2848" s="42">
        <f t="array" ref="E2848">index(systems,match($A2848,INDEX(systems,0,1),),4)</f>
        <v>273.723</v>
      </c>
      <c r="F2848" s="43" t="str">
        <f>IFERROR(__xludf.DUMMYFUNCTION("let(row, match($B2848&amp;if($C2848&lt;&gt;"""","" [""&amp;$C2848&amp;""]"",""""),index(nebulae,,2),0),join("","",iferror(round(index(nebulae,row,5)/2,3),1),iferror(round(index(nebulae,row,6)/2,3),1),0))"),"1,1,0")</f>
        <v>1,1,0</v>
      </c>
      <c r="G2848" s="44" t="s">
        <v>7201</v>
      </c>
      <c r="H2848" s="45">
        <f t="array" ref="H2848">let(systemId,match(A2848,index(systems,0,1),),refSystemId,match($H$1,index(systems,0,1),),x,index(systems,systemId,3),y,index(systems,systemId,4),refX,index(systems,refSystemId,3),refY,index(systems,refSystemId,4),round(sqrt((x-refX)^2+(y-refY)^2),3))</f>
        <v>282.675</v>
      </c>
      <c r="I2848" s="53"/>
      <c r="J2848" s="53"/>
      <c r="K2848" s="46" t="s">
        <v>418</v>
      </c>
      <c r="L2848" s="53"/>
      <c r="M2848" s="53"/>
      <c r="N2848" s="28" t="s">
        <v>7202</v>
      </c>
      <c r="O2848" s="48" t="s">
        <v>7202</v>
      </c>
      <c r="P2848" s="48" t="s">
        <v>7202</v>
      </c>
      <c r="Q2848" s="48" t="s">
        <v>7202</v>
      </c>
      <c r="R2848" s="48" t="s">
        <v>7202</v>
      </c>
      <c r="S2848" s="48" t="s">
        <v>7202</v>
      </c>
      <c r="T2848" s="48" t="s">
        <v>7202</v>
      </c>
      <c r="U2848" s="48" t="s">
        <v>7202</v>
      </c>
      <c r="V2848" s="48" t="s">
        <v>7202</v>
      </c>
      <c r="W2848" s="48" t="s">
        <v>7202</v>
      </c>
      <c r="X2848" s="48" t="s">
        <v>7202</v>
      </c>
      <c r="Y2848" s="48" t="s">
        <v>2102</v>
      </c>
      <c r="Z2848" s="48" t="s">
        <v>2102</v>
      </c>
      <c r="AA2848" s="48" t="s">
        <v>1181</v>
      </c>
      <c r="AB2848" s="48" t="s">
        <v>1181</v>
      </c>
      <c r="AC2848" s="48" t="s">
        <v>1181</v>
      </c>
      <c r="AD2848" s="48" t="s">
        <v>1181</v>
      </c>
      <c r="AE2848" s="48" t="s">
        <v>1181</v>
      </c>
      <c r="AF2848" s="48" t="s">
        <v>1181</v>
      </c>
      <c r="AG2848" s="48" t="s">
        <v>913</v>
      </c>
      <c r="AH2848" s="48" t="s">
        <v>913</v>
      </c>
      <c r="AI2848" s="48" t="s">
        <v>913</v>
      </c>
      <c r="AJ2848" s="48" t="s">
        <v>913</v>
      </c>
      <c r="AK2848" s="48" t="s">
        <v>913</v>
      </c>
      <c r="AL2848" s="48" t="s">
        <v>913</v>
      </c>
      <c r="AM2848" s="48" t="s">
        <v>913</v>
      </c>
      <c r="AN2848" s="48" t="s">
        <v>697</v>
      </c>
      <c r="AO2848" s="48" t="s">
        <v>697</v>
      </c>
      <c r="AP2848" s="48" t="s">
        <v>697</v>
      </c>
      <c r="AQ2848" s="48" t="s">
        <v>697</v>
      </c>
      <c r="AR2848" s="48" t="s">
        <v>697</v>
      </c>
      <c r="AS2848" s="48" t="s">
        <v>697</v>
      </c>
      <c r="AT2848" s="48" t="s">
        <v>697</v>
      </c>
      <c r="AU2848" s="48" t="s">
        <v>697</v>
      </c>
      <c r="AV2848" s="52" t="s">
        <v>1259</v>
      </c>
      <c r="AW2848" s="48" t="s">
        <v>1259</v>
      </c>
      <c r="AX2848" s="48" t="s">
        <v>1259</v>
      </c>
      <c r="AY2848" s="48" t="s">
        <v>1259</v>
      </c>
      <c r="AZ2848" s="49" t="s">
        <v>1259</v>
      </c>
    </row>
    <row r="2849" ht="15.75" customHeight="1">
      <c r="A2849" s="40">
        <v>2551.0</v>
      </c>
      <c r="B2849" s="28" t="s">
        <v>7203</v>
      </c>
      <c r="C2849" s="28" t="s">
        <v>7204</v>
      </c>
      <c r="D2849" s="42">
        <f t="array" ref="D2849">index(systems,match($A2849,INDEX(systems,0,1),),3)</f>
        <v>-98.381</v>
      </c>
      <c r="E2849" s="42">
        <f t="array" ref="E2849">index(systems,match($A2849,INDEX(systems,0,1),),4)</f>
        <v>-243.791</v>
      </c>
      <c r="F2849" s="43" t="str">
        <f>IFERROR(__xludf.DUMMYFUNCTION("let(row, match($B2849&amp;if($C2849&lt;&gt;"""","" [""&amp;$C2849&amp;""]"",""""),index(nebulae,,2),0),join("","",iferror(round(index(nebulae,row,5)/2,3),1),iferror(round(index(nebulae,row,6)/2,3),1),0))"),"1,1,0")</f>
        <v>1,1,0</v>
      </c>
      <c r="G2849" s="44" t="s">
        <v>7205</v>
      </c>
      <c r="H2849" s="45">
        <f t="array" ref="H2849">let(systemId,match(A2849,index(systems,0,1),),refSystemId,match($H$1,index(systems,0,1),),x,index(systems,systemId,3),y,index(systems,systemId,4),refX,index(systems,refSystemId,3),refY,index(systems,refSystemId,4),round(sqrt((x-refX)^2+(y-refY)^2),3))</f>
        <v>262.893</v>
      </c>
      <c r="I2849" s="28" t="s">
        <v>408</v>
      </c>
      <c r="J2849" s="41"/>
      <c r="K2849" s="41"/>
      <c r="L2849" s="41"/>
      <c r="M2849" s="28" t="s">
        <v>560</v>
      </c>
      <c r="N2849" s="28" t="s">
        <v>560</v>
      </c>
      <c r="O2849" s="48" t="s">
        <v>560</v>
      </c>
      <c r="P2849" s="48" t="s">
        <v>560</v>
      </c>
      <c r="Q2849" s="48" t="s">
        <v>560</v>
      </c>
      <c r="R2849" s="48" t="s">
        <v>560</v>
      </c>
      <c r="S2849" s="48" t="s">
        <v>560</v>
      </c>
      <c r="T2849" s="48" t="s">
        <v>560</v>
      </c>
      <c r="U2849" s="48" t="s">
        <v>560</v>
      </c>
      <c r="V2849" s="48" t="s">
        <v>560</v>
      </c>
      <c r="W2849" s="48" t="s">
        <v>560</v>
      </c>
      <c r="X2849" s="48" t="s">
        <v>422</v>
      </c>
      <c r="Y2849" s="48" t="s">
        <v>422</v>
      </c>
      <c r="Z2849" s="48" t="s">
        <v>422</v>
      </c>
      <c r="AA2849" s="48" t="s">
        <v>422</v>
      </c>
      <c r="AB2849" s="48" t="s">
        <v>422</v>
      </c>
      <c r="AC2849" s="48" t="s">
        <v>422</v>
      </c>
      <c r="AD2849" s="48" t="s">
        <v>422</v>
      </c>
      <c r="AE2849" s="48" t="s">
        <v>422</v>
      </c>
      <c r="AF2849" s="48" t="s">
        <v>422</v>
      </c>
      <c r="AG2849" s="48" t="s">
        <v>422</v>
      </c>
      <c r="AH2849" s="48" t="s">
        <v>422</v>
      </c>
      <c r="AI2849" s="48" t="s">
        <v>422</v>
      </c>
      <c r="AJ2849" s="48" t="s">
        <v>422</v>
      </c>
      <c r="AK2849" s="48" t="s">
        <v>422</v>
      </c>
      <c r="AL2849" s="48" t="s">
        <v>422</v>
      </c>
      <c r="AM2849" s="48" t="s">
        <v>422</v>
      </c>
      <c r="AN2849" s="48" t="s">
        <v>422</v>
      </c>
      <c r="AO2849" s="48" t="s">
        <v>422</v>
      </c>
      <c r="AP2849" s="48" t="s">
        <v>422</v>
      </c>
      <c r="AQ2849" s="48" t="s">
        <v>422</v>
      </c>
      <c r="AR2849" s="48" t="s">
        <v>422</v>
      </c>
      <c r="AS2849" s="48" t="s">
        <v>422</v>
      </c>
      <c r="AT2849" s="48" t="s">
        <v>422</v>
      </c>
      <c r="AU2849" s="48" t="s">
        <v>422</v>
      </c>
      <c r="AV2849" s="48" t="s">
        <v>422</v>
      </c>
      <c r="AW2849" s="48" t="s">
        <v>422</v>
      </c>
      <c r="AX2849" s="48" t="s">
        <v>422</v>
      </c>
      <c r="AY2849" s="48" t="s">
        <v>422</v>
      </c>
      <c r="AZ2849" s="51" t="s">
        <v>1049</v>
      </c>
    </row>
    <row r="2850" ht="15.75" customHeight="1">
      <c r="A2850" s="40">
        <v>2552.0</v>
      </c>
      <c r="B2850" s="28" t="s">
        <v>7206</v>
      </c>
      <c r="C2850" s="41"/>
      <c r="D2850" s="42">
        <f t="array" ref="D2850">index(systems,match($A2850,INDEX(systems,0,1),),3)</f>
        <v>339.017</v>
      </c>
      <c r="E2850" s="42">
        <f t="array" ref="E2850">index(systems,match($A2850,INDEX(systems,0,1),),4)</f>
        <v>-389.933</v>
      </c>
      <c r="F2850" s="43" t="str">
        <f>IFERROR(__xludf.DUMMYFUNCTION("let(row, match($B2850&amp;if($C2850&lt;&gt;"""","" [""&amp;$C2850&amp;""]"",""""),index(nebulae,,2),0),join("","",iferror(round(index(nebulae,row,5)/2,3),1),iferror(round(index(nebulae,row,6)/2,3),1),0))"),"1,1,0")</f>
        <v>1,1,0</v>
      </c>
      <c r="G2850" s="44" t="s">
        <v>7207</v>
      </c>
      <c r="H2850" s="45">
        <f t="array" ref="H2850">let(systemId,match(A2850,index(systems,0,1),),refSystemId,match($H$1,index(systems,0,1),),x,index(systems,systemId,3),y,index(systems,systemId,4),refX,index(systems,refSystemId,3),refY,index(systems,refSystemId,4),round(sqrt((x-refX)^2+(y-refY)^2),3))</f>
        <v>516.701</v>
      </c>
      <c r="I2850" s="46" t="s">
        <v>408</v>
      </c>
      <c r="J2850" s="46" t="s">
        <v>408</v>
      </c>
      <c r="K2850" s="46" t="s">
        <v>408</v>
      </c>
      <c r="L2850" s="28" t="s">
        <v>408</v>
      </c>
      <c r="M2850" s="28" t="s">
        <v>408</v>
      </c>
      <c r="N2850" s="51" t="s">
        <v>408</v>
      </c>
      <c r="O2850" s="41"/>
      <c r="P2850" s="48" t="s">
        <v>954</v>
      </c>
      <c r="Q2850" s="48" t="s">
        <v>954</v>
      </c>
      <c r="R2850" s="48" t="s">
        <v>954</v>
      </c>
      <c r="S2850" s="48" t="s">
        <v>954</v>
      </c>
      <c r="T2850" s="48" t="s">
        <v>954</v>
      </c>
      <c r="U2850" s="48" t="s">
        <v>954</v>
      </c>
      <c r="V2850" s="48" t="s">
        <v>954</v>
      </c>
      <c r="W2850" s="48" t="s">
        <v>954</v>
      </c>
      <c r="X2850" s="48" t="s">
        <v>422</v>
      </c>
      <c r="Y2850" s="48" t="s">
        <v>422</v>
      </c>
      <c r="Z2850" s="48" t="s">
        <v>422</v>
      </c>
      <c r="AA2850" s="48" t="s">
        <v>422</v>
      </c>
      <c r="AB2850" s="48" t="s">
        <v>422</v>
      </c>
      <c r="AC2850" s="48" t="s">
        <v>422</v>
      </c>
      <c r="AD2850" s="48" t="s">
        <v>422</v>
      </c>
      <c r="AE2850" s="48" t="s">
        <v>422</v>
      </c>
      <c r="AF2850" s="48" t="s">
        <v>422</v>
      </c>
      <c r="AG2850" s="48" t="s">
        <v>422</v>
      </c>
      <c r="AH2850" s="48" t="s">
        <v>422</v>
      </c>
      <c r="AI2850" s="48" t="s">
        <v>422</v>
      </c>
      <c r="AJ2850" s="48" t="s">
        <v>422</v>
      </c>
      <c r="AK2850" s="48" t="s">
        <v>422</v>
      </c>
      <c r="AL2850" s="48" t="s">
        <v>422</v>
      </c>
      <c r="AM2850" s="48" t="s">
        <v>422</v>
      </c>
      <c r="AN2850" s="48" t="s">
        <v>422</v>
      </c>
      <c r="AO2850" s="48" t="s">
        <v>422</v>
      </c>
      <c r="AP2850" s="48" t="s">
        <v>422</v>
      </c>
      <c r="AQ2850" s="48" t="s">
        <v>422</v>
      </c>
      <c r="AR2850" s="48" t="s">
        <v>422</v>
      </c>
      <c r="AS2850" s="48" t="s">
        <v>422</v>
      </c>
      <c r="AT2850" s="48" t="s">
        <v>422</v>
      </c>
      <c r="AU2850" s="48" t="s">
        <v>422</v>
      </c>
      <c r="AV2850" s="48" t="s">
        <v>422</v>
      </c>
      <c r="AW2850" s="48" t="s">
        <v>422</v>
      </c>
      <c r="AX2850" s="48" t="s">
        <v>422</v>
      </c>
      <c r="AY2850" s="48" t="s">
        <v>422</v>
      </c>
      <c r="AZ2850" s="28" t="s">
        <v>422</v>
      </c>
    </row>
    <row r="2851" ht="15.75" customHeight="1">
      <c r="A2851" s="40">
        <v>2553.0</v>
      </c>
      <c r="B2851" s="28" t="s">
        <v>7208</v>
      </c>
      <c r="C2851" s="41"/>
      <c r="D2851" s="42">
        <f t="array" ref="D2851">index(systems,match($A2851,INDEX(systems,0,1),),3)</f>
        <v>385.115</v>
      </c>
      <c r="E2851" s="42">
        <f t="array" ref="E2851">index(systems,match($A2851,INDEX(systems,0,1),),4)</f>
        <v>-257.922</v>
      </c>
      <c r="F2851" s="43" t="str">
        <f>IFERROR(__xludf.DUMMYFUNCTION("let(row, match($B2851&amp;if($C2851&lt;&gt;"""","" [""&amp;$C2851&amp;""]"",""""),index(nebulae,,2),0),join("","",iferror(round(index(nebulae,row,5)/2,3),1),iferror(round(index(nebulae,row,6)/2,3),1),0))"),"1,1,0")</f>
        <v>1,1,0</v>
      </c>
      <c r="G2851" s="44" t="s">
        <v>7209</v>
      </c>
      <c r="H2851" s="45">
        <f t="array" ref="H2851">let(systemId,match(A2851,index(systems,0,1),),refSystemId,match($H$1,index(systems,0,1),),x,index(systems,systemId,3),y,index(systems,systemId,4),refX,index(systems,refSystemId,3),refY,index(systems,refSystemId,4),round(sqrt((x-refX)^2+(y-refY)^2),3))</f>
        <v>463.505</v>
      </c>
      <c r="I2851" s="28" t="s">
        <v>408</v>
      </c>
      <c r="J2851" s="28" t="s">
        <v>408</v>
      </c>
      <c r="K2851" s="48" t="s">
        <v>408</v>
      </c>
      <c r="L2851" s="48" t="s">
        <v>408</v>
      </c>
      <c r="M2851" s="28" t="s">
        <v>408</v>
      </c>
      <c r="N2851" s="28" t="s">
        <v>408</v>
      </c>
      <c r="O2851" s="41"/>
      <c r="P2851" s="48" t="s">
        <v>1241</v>
      </c>
      <c r="Q2851" s="48" t="s">
        <v>1241</v>
      </c>
      <c r="R2851" s="48" t="s">
        <v>1241</v>
      </c>
      <c r="S2851" s="48" t="s">
        <v>1241</v>
      </c>
      <c r="T2851" s="48" t="s">
        <v>1241</v>
      </c>
      <c r="U2851" s="48" t="s">
        <v>1241</v>
      </c>
      <c r="V2851" s="48" t="s">
        <v>1241</v>
      </c>
      <c r="W2851" s="48" t="s">
        <v>1241</v>
      </c>
      <c r="X2851" s="48" t="s">
        <v>1241</v>
      </c>
      <c r="Y2851" s="48" t="s">
        <v>422</v>
      </c>
      <c r="Z2851" s="48" t="s">
        <v>422</v>
      </c>
      <c r="AA2851" s="48" t="s">
        <v>422</v>
      </c>
      <c r="AB2851" s="48" t="s">
        <v>422</v>
      </c>
      <c r="AC2851" s="48" t="s">
        <v>422</v>
      </c>
      <c r="AD2851" s="48" t="s">
        <v>422</v>
      </c>
      <c r="AE2851" s="48" t="s">
        <v>422</v>
      </c>
      <c r="AF2851" s="48" t="s">
        <v>422</v>
      </c>
      <c r="AG2851" s="48" t="s">
        <v>422</v>
      </c>
      <c r="AH2851" s="48" t="s">
        <v>422</v>
      </c>
      <c r="AI2851" s="48" t="s">
        <v>422</v>
      </c>
      <c r="AJ2851" s="48" t="s">
        <v>422</v>
      </c>
      <c r="AK2851" s="48" t="s">
        <v>422</v>
      </c>
      <c r="AL2851" s="48" t="s">
        <v>422</v>
      </c>
      <c r="AM2851" s="48" t="s">
        <v>422</v>
      </c>
      <c r="AN2851" s="48" t="s">
        <v>422</v>
      </c>
      <c r="AO2851" s="48" t="s">
        <v>422</v>
      </c>
      <c r="AP2851" s="48" t="s">
        <v>422</v>
      </c>
      <c r="AQ2851" s="48" t="s">
        <v>422</v>
      </c>
      <c r="AR2851" s="48" t="s">
        <v>422</v>
      </c>
      <c r="AS2851" s="48" t="s">
        <v>422</v>
      </c>
      <c r="AT2851" s="48" t="s">
        <v>422</v>
      </c>
      <c r="AU2851" s="48" t="s">
        <v>422</v>
      </c>
      <c r="AV2851" s="48" t="s">
        <v>422</v>
      </c>
      <c r="AW2851" s="48" t="s">
        <v>422</v>
      </c>
      <c r="AX2851" s="48" t="s">
        <v>422</v>
      </c>
      <c r="AY2851" s="48" t="s">
        <v>422</v>
      </c>
      <c r="AZ2851" s="28" t="s">
        <v>422</v>
      </c>
    </row>
    <row r="2852" ht="15.75" customHeight="1">
      <c r="A2852" s="40">
        <v>2554.0</v>
      </c>
      <c r="B2852" s="28" t="s">
        <v>7210</v>
      </c>
      <c r="C2852" s="41"/>
      <c r="D2852" s="42">
        <f t="array" ref="D2852">index(systems,match($A2852,INDEX(systems,0,1),),3)</f>
        <v>-306.073</v>
      </c>
      <c r="E2852" s="42">
        <f t="array" ref="E2852">index(systems,match($A2852,INDEX(systems,0,1),),4)</f>
        <v>162.799</v>
      </c>
      <c r="F2852" s="43" t="str">
        <f>IFERROR(__xludf.DUMMYFUNCTION("let(row, match($B2852&amp;if($C2852&lt;&gt;"""","" [""&amp;$C2852&amp;""]"",""""),index(nebulae,,2),0),join("","",iferror(round(index(nebulae,row,5)/2,3),1),iferror(round(index(nebulae,row,6)/2,3),1),0))"),"1,1,0")</f>
        <v>1,1,0</v>
      </c>
      <c r="G2852" s="44" t="s">
        <v>7211</v>
      </c>
      <c r="H2852" s="45">
        <f t="array" ref="H2852">let(systemId,match(A2852,index(systems,0,1),),refSystemId,match($H$1,index(systems,0,1),),x,index(systems,systemId,3),y,index(systems,systemId,4),refX,index(systems,refSystemId,3),refY,index(systems,refSystemId,4),round(sqrt((x-refX)^2+(y-refY)^2),3))</f>
        <v>346.676</v>
      </c>
      <c r="I2852" s="46" t="s">
        <v>408</v>
      </c>
      <c r="J2852" s="46" t="s">
        <v>408</v>
      </c>
      <c r="K2852" s="46" t="s">
        <v>408</v>
      </c>
      <c r="L2852" s="28" t="s">
        <v>408</v>
      </c>
      <c r="M2852" s="41"/>
      <c r="N2852" s="28" t="s">
        <v>449</v>
      </c>
      <c r="O2852" s="48" t="s">
        <v>449</v>
      </c>
      <c r="P2852" s="48" t="s">
        <v>449</v>
      </c>
      <c r="Q2852" s="48" t="s">
        <v>449</v>
      </c>
      <c r="R2852" s="48" t="s">
        <v>449</v>
      </c>
      <c r="S2852" s="48" t="s">
        <v>449</v>
      </c>
      <c r="T2852" s="48" t="s">
        <v>449</v>
      </c>
      <c r="U2852" s="48" t="s">
        <v>449</v>
      </c>
      <c r="V2852" s="48" t="s">
        <v>449</v>
      </c>
      <c r="W2852" s="48" t="s">
        <v>449</v>
      </c>
      <c r="X2852" s="48" t="s">
        <v>449</v>
      </c>
      <c r="Y2852" s="48" t="s">
        <v>449</v>
      </c>
      <c r="Z2852" s="48" t="s">
        <v>449</v>
      </c>
      <c r="AA2852" s="48" t="s">
        <v>450</v>
      </c>
      <c r="AB2852" s="48" t="s">
        <v>450</v>
      </c>
      <c r="AC2852" s="48" t="s">
        <v>450</v>
      </c>
      <c r="AD2852" s="48" t="s">
        <v>450</v>
      </c>
      <c r="AE2852" s="48" t="s">
        <v>450</v>
      </c>
      <c r="AF2852" s="48" t="s">
        <v>450</v>
      </c>
      <c r="AG2852" s="48" t="s">
        <v>450</v>
      </c>
      <c r="AH2852" s="48" t="s">
        <v>451</v>
      </c>
      <c r="AI2852" s="48" t="s">
        <v>452</v>
      </c>
      <c r="AJ2852" s="48" t="s">
        <v>452</v>
      </c>
      <c r="AK2852" s="48" t="s">
        <v>452</v>
      </c>
      <c r="AL2852" s="48" t="s">
        <v>452</v>
      </c>
      <c r="AM2852" s="48" t="s">
        <v>452</v>
      </c>
      <c r="AN2852" s="48" t="s">
        <v>452</v>
      </c>
      <c r="AO2852" s="48" t="s">
        <v>452</v>
      </c>
      <c r="AP2852" s="48" t="s">
        <v>452</v>
      </c>
      <c r="AQ2852" s="48" t="s">
        <v>452</v>
      </c>
      <c r="AR2852" s="48" t="s">
        <v>452</v>
      </c>
      <c r="AS2852" s="48" t="s">
        <v>453</v>
      </c>
      <c r="AT2852" s="48" t="s">
        <v>454</v>
      </c>
      <c r="AU2852" s="48" t="s">
        <v>454</v>
      </c>
      <c r="AV2852" s="52" t="s">
        <v>454</v>
      </c>
      <c r="AW2852" s="52" t="s">
        <v>454</v>
      </c>
      <c r="AX2852" s="48" t="s">
        <v>454</v>
      </c>
      <c r="AY2852" s="48" t="s">
        <v>454</v>
      </c>
      <c r="AZ2852" s="49" t="s">
        <v>455</v>
      </c>
    </row>
    <row r="2853" ht="15.75" customHeight="1">
      <c r="A2853" s="40">
        <v>2555.0</v>
      </c>
      <c r="B2853" s="28" t="s">
        <v>7212</v>
      </c>
      <c r="C2853" s="41"/>
      <c r="D2853" s="42">
        <f t="array" ref="D2853">index(systems,match($A2853,INDEX(systems,0,1),),3)</f>
        <v>315.617</v>
      </c>
      <c r="E2853" s="42">
        <f t="array" ref="E2853">index(systems,match($A2853,INDEX(systems,0,1),),4)</f>
        <v>46.219</v>
      </c>
      <c r="F2853" s="43" t="str">
        <f>IFERROR(__xludf.DUMMYFUNCTION("let(row, match($B2853&amp;if($C2853&lt;&gt;"""","" [""&amp;$C2853&amp;""]"",""""),index(nebulae,,2),0),join("","",iferror(round(index(nebulae,row,5)/2,3),1),iferror(round(index(nebulae,row,6)/2,3),1),0))"),"1,1,0")</f>
        <v>1,1,0</v>
      </c>
      <c r="G2853" s="44" t="s">
        <v>7213</v>
      </c>
      <c r="H2853" s="45">
        <f t="array" ref="H2853">let(systemId,match(A2853,index(systems,0,1),),refSystemId,match($H$1,index(systems,0,1),),x,index(systems,systemId,3),y,index(systems,systemId,4),refX,index(systems,refSystemId,3),refY,index(systems,refSystemId,4),round(sqrt((x-refX)^2+(y-refY)^2),3))</f>
        <v>318.983</v>
      </c>
      <c r="I2853" s="41"/>
      <c r="J2853" s="28" t="s">
        <v>418</v>
      </c>
      <c r="K2853" s="28" t="s">
        <v>418</v>
      </c>
      <c r="L2853" s="41"/>
      <c r="M2853" s="41"/>
      <c r="N2853" s="28" t="s">
        <v>2050</v>
      </c>
      <c r="O2853" s="48" t="s">
        <v>2050</v>
      </c>
      <c r="P2853" s="48" t="s">
        <v>2050</v>
      </c>
      <c r="Q2853" s="48" t="s">
        <v>2050</v>
      </c>
      <c r="R2853" s="48" t="s">
        <v>2050</v>
      </c>
      <c r="S2853" s="48" t="s">
        <v>2050</v>
      </c>
      <c r="T2853" s="48" t="s">
        <v>2050</v>
      </c>
      <c r="U2853" s="52" t="s">
        <v>1469</v>
      </c>
      <c r="V2853" s="52" t="s">
        <v>1469</v>
      </c>
      <c r="W2853" s="48" t="s">
        <v>1469</v>
      </c>
      <c r="X2853" s="52" t="s">
        <v>855</v>
      </c>
      <c r="Y2853" s="48" t="s">
        <v>1470</v>
      </c>
      <c r="Z2853" s="48" t="s">
        <v>1470</v>
      </c>
      <c r="AA2853" s="48" t="s">
        <v>1471</v>
      </c>
      <c r="AB2853" s="48" t="s">
        <v>1471</v>
      </c>
      <c r="AC2853" s="48" t="s">
        <v>1471</v>
      </c>
      <c r="AD2853" s="48" t="s">
        <v>1471</v>
      </c>
      <c r="AE2853" s="48" t="s">
        <v>1471</v>
      </c>
      <c r="AF2853" s="48" t="s">
        <v>1471</v>
      </c>
      <c r="AG2853" s="48" t="s">
        <v>1471</v>
      </c>
      <c r="AH2853" s="48" t="s">
        <v>1471</v>
      </c>
      <c r="AI2853" s="48" t="s">
        <v>1471</v>
      </c>
      <c r="AJ2853" s="48" t="s">
        <v>1471</v>
      </c>
      <c r="AK2853" s="48" t="s">
        <v>1471</v>
      </c>
      <c r="AL2853" s="48" t="s">
        <v>1471</v>
      </c>
      <c r="AM2853" s="48" t="s">
        <v>1471</v>
      </c>
      <c r="AN2853" s="48" t="s">
        <v>1471</v>
      </c>
      <c r="AO2853" s="48" t="s">
        <v>1470</v>
      </c>
      <c r="AP2853" s="48" t="s">
        <v>1470</v>
      </c>
      <c r="AQ2853" s="48" t="s">
        <v>1470</v>
      </c>
      <c r="AR2853" s="48" t="s">
        <v>1470</v>
      </c>
      <c r="AS2853" s="48" t="s">
        <v>1470</v>
      </c>
      <c r="AT2853" s="48" t="s">
        <v>1470</v>
      </c>
      <c r="AU2853" s="48" t="s">
        <v>1470</v>
      </c>
      <c r="AV2853" s="48" t="s">
        <v>1470</v>
      </c>
      <c r="AW2853" s="48" t="s">
        <v>1470</v>
      </c>
      <c r="AX2853" s="48" t="s">
        <v>1641</v>
      </c>
      <c r="AY2853" s="48" t="s">
        <v>1641</v>
      </c>
      <c r="AZ2853" s="28" t="s">
        <v>1641</v>
      </c>
    </row>
    <row r="2854" ht="15.75" customHeight="1">
      <c r="A2854" s="40">
        <v>2556.0</v>
      </c>
      <c r="B2854" s="28" t="s">
        <v>7214</v>
      </c>
      <c r="C2854" s="41"/>
      <c r="D2854" s="42">
        <f t="array" ref="D2854">index(systems,match($A2854,INDEX(systems,0,1),),3)</f>
        <v>213.768</v>
      </c>
      <c r="E2854" s="42">
        <f t="array" ref="E2854">index(systems,match($A2854,INDEX(systems,0,1),),4)</f>
        <v>-90.261</v>
      </c>
      <c r="F2854" s="43" t="str">
        <f>IFERROR(__xludf.DUMMYFUNCTION("let(row, match($B2854&amp;if($C2854&lt;&gt;"""","" [""&amp;$C2854&amp;""]"",""""),index(nebulae,,2),0),join("","",iferror(round(index(nebulae,row,5)/2,3),1),iferror(round(index(nebulae,row,6)/2,3),1),0))"),"1,1,0")</f>
        <v>1,1,0</v>
      </c>
      <c r="G2854" s="44" t="s">
        <v>7215</v>
      </c>
      <c r="H2854" s="45">
        <f t="array" ref="H2854">let(systemId,match(A2854,index(systems,0,1),),refSystemId,match($H$1,index(systems,0,1),),x,index(systems,systemId,3),y,index(systems,systemId,4),refX,index(systems,refSystemId,3),refY,index(systems,refSystemId,4),round(sqrt((x-refX)^2+(y-refY)^2),3))</f>
        <v>232.043</v>
      </c>
      <c r="I2854" s="41"/>
      <c r="J2854" s="28" t="s">
        <v>418</v>
      </c>
      <c r="K2854" s="41"/>
      <c r="L2854" s="41"/>
      <c r="M2854" s="41"/>
      <c r="N2854" s="28" t="s">
        <v>555</v>
      </c>
      <c r="O2854" s="48" t="s">
        <v>555</v>
      </c>
      <c r="P2854" s="48" t="s">
        <v>555</v>
      </c>
      <c r="Q2854" s="48" t="s">
        <v>555</v>
      </c>
      <c r="R2854" s="48" t="s">
        <v>555</v>
      </c>
      <c r="S2854" s="48" t="s">
        <v>555</v>
      </c>
      <c r="T2854" s="48" t="s">
        <v>555</v>
      </c>
      <c r="U2854" s="48" t="s">
        <v>555</v>
      </c>
      <c r="V2854" s="48" t="s">
        <v>555</v>
      </c>
      <c r="W2854" s="48" t="s">
        <v>555</v>
      </c>
      <c r="X2854" s="48" t="s">
        <v>555</v>
      </c>
      <c r="Y2854" s="48" t="s">
        <v>992</v>
      </c>
      <c r="Z2854" s="48" t="s">
        <v>992</v>
      </c>
      <c r="AA2854" s="48" t="s">
        <v>993</v>
      </c>
      <c r="AB2854" s="48" t="s">
        <v>993</v>
      </c>
      <c r="AC2854" s="48" t="s">
        <v>993</v>
      </c>
      <c r="AD2854" s="48" t="s">
        <v>993</v>
      </c>
      <c r="AE2854" s="48" t="s">
        <v>993</v>
      </c>
      <c r="AF2854" s="48" t="s">
        <v>993</v>
      </c>
      <c r="AG2854" s="48" t="s">
        <v>993</v>
      </c>
      <c r="AH2854" s="48" t="s">
        <v>993</v>
      </c>
      <c r="AI2854" s="48" t="s">
        <v>993</v>
      </c>
      <c r="AJ2854" s="48" t="s">
        <v>993</v>
      </c>
      <c r="AK2854" s="48" t="s">
        <v>993</v>
      </c>
      <c r="AL2854" s="48" t="s">
        <v>993</v>
      </c>
      <c r="AM2854" s="48" t="s">
        <v>993</v>
      </c>
      <c r="AN2854" s="48" t="s">
        <v>993</v>
      </c>
      <c r="AO2854" s="48" t="s">
        <v>992</v>
      </c>
      <c r="AP2854" s="48" t="s">
        <v>992</v>
      </c>
      <c r="AQ2854" s="48" t="s">
        <v>992</v>
      </c>
      <c r="AR2854" s="48" t="s">
        <v>992</v>
      </c>
      <c r="AS2854" s="48" t="s">
        <v>992</v>
      </c>
      <c r="AT2854" s="48" t="s">
        <v>992</v>
      </c>
      <c r="AU2854" s="48" t="s">
        <v>992</v>
      </c>
      <c r="AV2854" s="48" t="s">
        <v>994</v>
      </c>
      <c r="AW2854" s="48" t="s">
        <v>994</v>
      </c>
      <c r="AX2854" s="48" t="s">
        <v>994</v>
      </c>
      <c r="AY2854" s="48" t="s">
        <v>994</v>
      </c>
      <c r="AZ2854" s="28" t="s">
        <v>994</v>
      </c>
    </row>
    <row r="2855" ht="15.75" customHeight="1">
      <c r="A2855" s="40">
        <v>3076.0</v>
      </c>
      <c r="B2855" s="28" t="s">
        <v>7216</v>
      </c>
      <c r="C2855" s="41"/>
      <c r="D2855" s="42">
        <f t="array" ref="D2855">index(systems,match($A2855,INDEX(systems,0,1),),3)</f>
        <v>-1037.368</v>
      </c>
      <c r="E2855" s="42">
        <f t="array" ref="E2855">index(systems,match($A2855,INDEX(systems,0,1),),4)</f>
        <v>129.592</v>
      </c>
      <c r="F2855" s="43" t="str">
        <f>IFERROR(__xludf.DUMMYFUNCTION("let(row, match($B2855&amp;if($C2855&lt;&gt;"""","" [""&amp;$C2855&amp;""]"",""""),index(nebulae,,2),0),join("","",iferror(round(index(nebulae,row,5)/2,3),1),iferror(round(index(nebulae,row,6)/2,3),1),0))"),"1,1,0")</f>
        <v>1,1,0</v>
      </c>
      <c r="G2855" s="44" t="s">
        <v>7217</v>
      </c>
      <c r="H2855" s="45">
        <f t="array" ref="H2855">let(systemId,match(A2855,index(systems,0,1),),refSystemId,match($H$1,index(systems,0,1),),x,index(systems,systemId,3),y,index(systems,systemId,4),refX,index(systems,refSystemId,3),refY,index(systems,refSystemId,4),round(sqrt((x-refX)^2+(y-refY)^2),3))</f>
        <v>1045.431</v>
      </c>
      <c r="I2855" s="55"/>
      <c r="J2855" s="55"/>
      <c r="K2855" s="55"/>
      <c r="L2855" s="55"/>
      <c r="M2855" s="55"/>
      <c r="N2855" s="55"/>
      <c r="O2855" s="55"/>
      <c r="P2855" s="55"/>
      <c r="Q2855" s="55"/>
      <c r="R2855" s="55"/>
      <c r="S2855" s="55"/>
      <c r="T2855" s="55"/>
      <c r="U2855" s="55"/>
      <c r="V2855" s="55"/>
      <c r="W2855" s="55"/>
      <c r="X2855" s="55"/>
      <c r="Y2855" s="55"/>
      <c r="Z2855" s="56" t="s">
        <v>3855</v>
      </c>
      <c r="AA2855" s="55"/>
      <c r="AB2855" s="55"/>
      <c r="AC2855" s="55"/>
      <c r="AD2855" s="55"/>
      <c r="AE2855" s="55"/>
      <c r="AF2855" s="55"/>
      <c r="AG2855" s="55"/>
      <c r="AH2855" s="55"/>
      <c r="AI2855" s="55"/>
      <c r="AJ2855" s="55"/>
      <c r="AK2855" s="55"/>
      <c r="AL2855" s="55"/>
      <c r="AM2855" s="55"/>
      <c r="AN2855" s="55"/>
      <c r="AO2855" s="55"/>
      <c r="AP2855" s="55"/>
      <c r="AQ2855" s="55"/>
      <c r="AR2855" s="55"/>
      <c r="AS2855" s="55"/>
      <c r="AT2855" s="55"/>
      <c r="AU2855" s="51" t="s">
        <v>3855</v>
      </c>
      <c r="AV2855" s="55"/>
      <c r="AW2855" s="55"/>
      <c r="AX2855" s="55"/>
      <c r="AY2855" s="55"/>
      <c r="AZ2855" s="54"/>
    </row>
    <row r="2856" ht="15.75" customHeight="1">
      <c r="A2856" s="40">
        <v>2557.0</v>
      </c>
      <c r="B2856" s="28" t="s">
        <v>7218</v>
      </c>
      <c r="C2856" s="41"/>
      <c r="D2856" s="42">
        <f t="array" ref="D2856">index(systems,match($A2856,INDEX(systems,0,1),),3)</f>
        <v>41.613</v>
      </c>
      <c r="E2856" s="42">
        <f t="array" ref="E2856">index(systems,match($A2856,INDEX(systems,0,1),),4)</f>
        <v>221.742</v>
      </c>
      <c r="F2856" s="43" t="str">
        <f>IFERROR(__xludf.DUMMYFUNCTION("let(row, match($B2856&amp;if($C2856&lt;&gt;"""","" [""&amp;$C2856&amp;""]"",""""),index(nebulae,,2),0),join("","",iferror(round(index(nebulae,row,5)/2,3),1),iferror(round(index(nebulae,row,6)/2,3),1),0))"),"1,1,0")</f>
        <v>1,1,0</v>
      </c>
      <c r="G2856" s="44" t="s">
        <v>7219</v>
      </c>
      <c r="H2856" s="45">
        <f t="array" ref="H2856">let(systemId,match(A2856,index(systems,0,1),),refSystemId,match($H$1,index(systems,0,1),),x,index(systems,systemId,3),y,index(systems,systemId,4),refX,index(systems,refSystemId,3),refY,index(systems,refSystemId,4),round(sqrt((x-refX)^2+(y-refY)^2),3))</f>
        <v>225.613</v>
      </c>
      <c r="I2856" s="41"/>
      <c r="J2856" s="41"/>
      <c r="K2856" s="28" t="s">
        <v>418</v>
      </c>
      <c r="L2856" s="28" t="s">
        <v>418</v>
      </c>
      <c r="M2856" s="41"/>
      <c r="N2856" s="28" t="s">
        <v>910</v>
      </c>
      <c r="O2856" s="48" t="s">
        <v>910</v>
      </c>
      <c r="P2856" s="48" t="s">
        <v>910</v>
      </c>
      <c r="Q2856" s="48" t="s">
        <v>910</v>
      </c>
      <c r="R2856" s="48" t="s">
        <v>910</v>
      </c>
      <c r="S2856" s="48" t="s">
        <v>910</v>
      </c>
      <c r="T2856" s="48" t="s">
        <v>910</v>
      </c>
      <c r="U2856" s="48" t="s">
        <v>910</v>
      </c>
      <c r="V2856" s="48" t="s">
        <v>910</v>
      </c>
      <c r="W2856" s="48" t="s">
        <v>910</v>
      </c>
      <c r="X2856" s="48" t="s">
        <v>910</v>
      </c>
      <c r="Y2856" s="48" t="s">
        <v>694</v>
      </c>
      <c r="Z2856" s="48" t="s">
        <v>694</v>
      </c>
      <c r="AA2856" s="48" t="s">
        <v>1181</v>
      </c>
      <c r="AB2856" s="48" t="s">
        <v>1181</v>
      </c>
      <c r="AC2856" s="48" t="s">
        <v>1181</v>
      </c>
      <c r="AD2856" s="48" t="s">
        <v>1181</v>
      </c>
      <c r="AE2856" s="48" t="s">
        <v>1181</v>
      </c>
      <c r="AF2856" s="48" t="s">
        <v>1181</v>
      </c>
      <c r="AG2856" s="48" t="s">
        <v>913</v>
      </c>
      <c r="AH2856" s="48" t="s">
        <v>913</v>
      </c>
      <c r="AI2856" s="48" t="s">
        <v>913</v>
      </c>
      <c r="AJ2856" s="48" t="s">
        <v>913</v>
      </c>
      <c r="AK2856" s="48" t="s">
        <v>913</v>
      </c>
      <c r="AL2856" s="48" t="s">
        <v>913</v>
      </c>
      <c r="AM2856" s="48" t="s">
        <v>913</v>
      </c>
      <c r="AN2856" s="48" t="s">
        <v>697</v>
      </c>
      <c r="AO2856" s="48" t="s">
        <v>697</v>
      </c>
      <c r="AP2856" s="48" t="s">
        <v>697</v>
      </c>
      <c r="AQ2856" s="48" t="s">
        <v>697</v>
      </c>
      <c r="AR2856" s="48" t="s">
        <v>697</v>
      </c>
      <c r="AS2856" s="48" t="s">
        <v>697</v>
      </c>
      <c r="AT2856" s="48" t="s">
        <v>697</v>
      </c>
      <c r="AU2856" s="48" t="s">
        <v>697</v>
      </c>
      <c r="AV2856" s="48" t="s">
        <v>531</v>
      </c>
      <c r="AW2856" s="48" t="s">
        <v>531</v>
      </c>
      <c r="AX2856" s="48" t="s">
        <v>531</v>
      </c>
      <c r="AY2856" s="48" t="s">
        <v>531</v>
      </c>
      <c r="AZ2856" s="28" t="s">
        <v>531</v>
      </c>
    </row>
    <row r="2857" ht="15.75" customHeight="1">
      <c r="A2857" s="40">
        <v>2558.0</v>
      </c>
      <c r="B2857" s="28" t="s">
        <v>7220</v>
      </c>
      <c r="C2857" s="41"/>
      <c r="D2857" s="42">
        <f t="array" ref="D2857">index(systems,match($A2857,INDEX(systems,0,1),),3)</f>
        <v>224.362</v>
      </c>
      <c r="E2857" s="42">
        <f t="array" ref="E2857">index(systems,match($A2857,INDEX(systems,0,1),),4)</f>
        <v>153.501</v>
      </c>
      <c r="F2857" s="43" t="str">
        <f>IFERROR(__xludf.DUMMYFUNCTION("let(row, match($B2857&amp;if($C2857&lt;&gt;"""","" [""&amp;$C2857&amp;""]"",""""),index(nebulae,,2),0),join("","",iferror(round(index(nebulae,row,5)/2,3),1),iferror(round(index(nebulae,row,6)/2,3),1),0))"),"1,1,0")</f>
        <v>1,1,0</v>
      </c>
      <c r="G2857" s="44" t="s">
        <v>7221</v>
      </c>
      <c r="H2857" s="45">
        <f t="array" ref="H2857">let(systemId,match(A2857,index(systems,0,1),),refSystemId,match($H$1,index(systems,0,1),),x,index(systems,systemId,3),y,index(systems,systemId,4),refX,index(systems,refSystemId,3),refY,index(systems,refSystemId,4),round(sqrt((x-refX)^2+(y-refY)^2),3))</f>
        <v>271.847</v>
      </c>
      <c r="I2857" s="41"/>
      <c r="J2857" s="41"/>
      <c r="K2857" s="28" t="s">
        <v>418</v>
      </c>
      <c r="L2857" s="41"/>
      <c r="M2857" s="41"/>
      <c r="N2857" s="28" t="s">
        <v>652</v>
      </c>
      <c r="O2857" s="48" t="s">
        <v>652</v>
      </c>
      <c r="P2857" s="48" t="s">
        <v>652</v>
      </c>
      <c r="Q2857" s="48" t="s">
        <v>652</v>
      </c>
      <c r="R2857" s="48" t="s">
        <v>652</v>
      </c>
      <c r="S2857" s="48" t="s">
        <v>652</v>
      </c>
      <c r="T2857" s="48" t="s">
        <v>652</v>
      </c>
      <c r="U2857" s="48" t="s">
        <v>652</v>
      </c>
      <c r="V2857" s="48" t="s">
        <v>652</v>
      </c>
      <c r="W2857" s="48" t="s">
        <v>652</v>
      </c>
      <c r="X2857" s="48" t="s">
        <v>652</v>
      </c>
      <c r="Y2857" s="48" t="s">
        <v>652</v>
      </c>
      <c r="Z2857" s="48" t="s">
        <v>652</v>
      </c>
      <c r="AA2857" s="48" t="s">
        <v>652</v>
      </c>
      <c r="AB2857" s="48" t="s">
        <v>652</v>
      </c>
      <c r="AC2857" s="48" t="s">
        <v>652</v>
      </c>
      <c r="AD2857" s="48" t="s">
        <v>652</v>
      </c>
      <c r="AE2857" s="48" t="s">
        <v>652</v>
      </c>
      <c r="AF2857" s="48" t="s">
        <v>652</v>
      </c>
      <c r="AG2857" s="48" t="s">
        <v>652</v>
      </c>
      <c r="AH2857" s="48" t="s">
        <v>652</v>
      </c>
      <c r="AI2857" s="48" t="s">
        <v>652</v>
      </c>
      <c r="AJ2857" s="48" t="s">
        <v>652</v>
      </c>
      <c r="AK2857" s="48" t="s">
        <v>652</v>
      </c>
      <c r="AL2857" s="48" t="s">
        <v>652</v>
      </c>
      <c r="AM2857" s="48" t="s">
        <v>652</v>
      </c>
      <c r="AN2857" s="48" t="s">
        <v>652</v>
      </c>
      <c r="AO2857" s="48" t="s">
        <v>652</v>
      </c>
      <c r="AP2857" s="48" t="s">
        <v>652</v>
      </c>
      <c r="AQ2857" s="48" t="s">
        <v>653</v>
      </c>
      <c r="AR2857" s="48" t="s">
        <v>653</v>
      </c>
      <c r="AS2857" s="48" t="s">
        <v>653</v>
      </c>
      <c r="AT2857" s="52" t="s">
        <v>653</v>
      </c>
      <c r="AU2857" s="52" t="s">
        <v>653</v>
      </c>
      <c r="AV2857" s="52" t="s">
        <v>653</v>
      </c>
      <c r="AW2857" s="52" t="s">
        <v>653</v>
      </c>
      <c r="AX2857" s="52" t="s">
        <v>653</v>
      </c>
      <c r="AY2857" s="52" t="s">
        <v>653</v>
      </c>
      <c r="AZ2857" s="28" t="s">
        <v>653</v>
      </c>
    </row>
    <row r="2858" ht="15.75" customHeight="1">
      <c r="A2858" s="40">
        <v>2559.0</v>
      </c>
      <c r="B2858" s="28" t="s">
        <v>7222</v>
      </c>
      <c r="C2858" s="41"/>
      <c r="D2858" s="42">
        <f t="array" ref="D2858">index(systems,match($A2858,INDEX(systems,0,1),),3)</f>
        <v>-196.45</v>
      </c>
      <c r="E2858" s="42">
        <f t="array" ref="E2858">index(systems,match($A2858,INDEX(systems,0,1),),4)</f>
        <v>-48.902</v>
      </c>
      <c r="F2858" s="43" t="str">
        <f>IFERROR(__xludf.DUMMYFUNCTION("let(row, match($B2858&amp;if($C2858&lt;&gt;"""","" [""&amp;$C2858&amp;""]"",""""),index(nebulae,,2),0),join("","",iferror(round(index(nebulae,row,5)/2,3),1),iferror(round(index(nebulae,row,6)/2,3),1),0))"),"1,1,0")</f>
        <v>1,1,0</v>
      </c>
      <c r="G2858" s="44" t="s">
        <v>7223</v>
      </c>
      <c r="H2858" s="45">
        <f t="array" ref="H2858">let(systemId,match(A2858,index(systems,0,1),),refSystemId,match($H$1,index(systems,0,1),),x,index(systems,systemId,3),y,index(systems,systemId,4),refX,index(systems,refSystemId,3),refY,index(systems,refSystemId,4),round(sqrt((x-refX)^2+(y-refY)^2),3))</f>
        <v>202.445</v>
      </c>
      <c r="I2858" s="28" t="s">
        <v>418</v>
      </c>
      <c r="J2858" s="48" t="s">
        <v>418</v>
      </c>
      <c r="K2858" s="48" t="s">
        <v>418</v>
      </c>
      <c r="L2858" s="28" t="s">
        <v>418</v>
      </c>
      <c r="M2858" s="41"/>
      <c r="N2858" s="28" t="s">
        <v>560</v>
      </c>
      <c r="O2858" s="48" t="s">
        <v>560</v>
      </c>
      <c r="P2858" s="48" t="s">
        <v>560</v>
      </c>
      <c r="Q2858" s="48" t="s">
        <v>560</v>
      </c>
      <c r="R2858" s="48" t="s">
        <v>560</v>
      </c>
      <c r="S2858" s="48" t="s">
        <v>560</v>
      </c>
      <c r="T2858" s="48" t="s">
        <v>560</v>
      </c>
      <c r="U2858" s="48" t="s">
        <v>560</v>
      </c>
      <c r="V2858" s="48" t="s">
        <v>560</v>
      </c>
      <c r="W2858" s="48" t="s">
        <v>560</v>
      </c>
      <c r="X2858" s="48" t="s">
        <v>560</v>
      </c>
      <c r="Y2858" s="48" t="s">
        <v>560</v>
      </c>
      <c r="Z2858" s="48" t="s">
        <v>560</v>
      </c>
      <c r="AA2858" s="48" t="s">
        <v>560</v>
      </c>
      <c r="AB2858" s="48" t="s">
        <v>560</v>
      </c>
      <c r="AC2858" s="48" t="s">
        <v>560</v>
      </c>
      <c r="AD2858" s="48" t="s">
        <v>560</v>
      </c>
      <c r="AE2858" s="48" t="s">
        <v>560</v>
      </c>
      <c r="AF2858" s="48" t="s">
        <v>560</v>
      </c>
      <c r="AG2858" s="48" t="s">
        <v>560</v>
      </c>
      <c r="AH2858" s="48" t="s">
        <v>560</v>
      </c>
      <c r="AI2858" s="48" t="s">
        <v>560</v>
      </c>
      <c r="AJ2858" s="48" t="s">
        <v>560</v>
      </c>
      <c r="AK2858" s="48" t="s">
        <v>560</v>
      </c>
      <c r="AL2858" s="48" t="s">
        <v>560</v>
      </c>
      <c r="AM2858" s="48" t="s">
        <v>560</v>
      </c>
      <c r="AN2858" s="48" t="s">
        <v>560</v>
      </c>
      <c r="AO2858" s="48" t="s">
        <v>560</v>
      </c>
      <c r="AP2858" s="48" t="s">
        <v>483</v>
      </c>
      <c r="AQ2858" s="48" t="s">
        <v>560</v>
      </c>
      <c r="AR2858" s="48" t="s">
        <v>560</v>
      </c>
      <c r="AS2858" s="48" t="s">
        <v>418</v>
      </c>
      <c r="AT2858" s="48" t="s">
        <v>418</v>
      </c>
      <c r="AU2858" s="48" t="s">
        <v>418</v>
      </c>
      <c r="AV2858" s="48" t="s">
        <v>486</v>
      </c>
      <c r="AW2858" s="48" t="s">
        <v>486</v>
      </c>
      <c r="AX2858" s="48" t="s">
        <v>605</v>
      </c>
      <c r="AY2858" s="48" t="s">
        <v>605</v>
      </c>
      <c r="AZ2858" s="51" t="s">
        <v>605</v>
      </c>
    </row>
    <row r="2859" ht="15.75" customHeight="1">
      <c r="A2859" s="40">
        <v>2560.0</v>
      </c>
      <c r="B2859" s="28" t="s">
        <v>7224</v>
      </c>
      <c r="C2859" s="41"/>
      <c r="D2859" s="42">
        <f t="array" ref="D2859">index(systems,match($A2859,INDEX(systems,0,1),),3)</f>
        <v>-292.893</v>
      </c>
      <c r="E2859" s="42">
        <f t="array" ref="E2859">index(systems,match($A2859,INDEX(systems,0,1),),4)</f>
        <v>-263.992</v>
      </c>
      <c r="F2859" s="43" t="str">
        <f>IFERROR(__xludf.DUMMYFUNCTION("let(row, match($B2859&amp;if($C2859&lt;&gt;"""","" [""&amp;$C2859&amp;""]"",""""),index(nebulae,,2),0),join("","",iferror(round(index(nebulae,row,5)/2,3),1),iferror(round(index(nebulae,row,6)/2,3),1),0))"),"1,1,0")</f>
        <v>1,1,0</v>
      </c>
      <c r="G2859" s="44" t="s">
        <v>7225</v>
      </c>
      <c r="H2859" s="45">
        <f t="array" ref="H2859">let(systemId,match(A2859,index(systems,0,1),),refSystemId,match($H$1,index(systems,0,1),),x,index(systems,systemId,3),y,index(systems,systemId,4),refX,index(systems,refSystemId,3),refY,index(systems,refSystemId,4),round(sqrt((x-refX)^2+(y-refY)^2),3))</f>
        <v>394.307</v>
      </c>
      <c r="I2859" s="28" t="s">
        <v>408</v>
      </c>
      <c r="J2859" s="41"/>
      <c r="K2859" s="41"/>
      <c r="L2859" s="41"/>
      <c r="M2859" s="41"/>
      <c r="N2859" s="28" t="s">
        <v>558</v>
      </c>
      <c r="O2859" s="48" t="s">
        <v>558</v>
      </c>
      <c r="P2859" s="48" t="s">
        <v>1281</v>
      </c>
      <c r="Q2859" s="48" t="s">
        <v>1281</v>
      </c>
      <c r="R2859" s="48" t="s">
        <v>1281</v>
      </c>
      <c r="S2859" s="48" t="s">
        <v>1281</v>
      </c>
      <c r="T2859" s="48" t="s">
        <v>1281</v>
      </c>
      <c r="U2859" s="48" t="s">
        <v>1281</v>
      </c>
      <c r="V2859" s="48" t="s">
        <v>1281</v>
      </c>
      <c r="W2859" s="48" t="s">
        <v>1281</v>
      </c>
      <c r="X2859" s="48" t="s">
        <v>1281</v>
      </c>
      <c r="Y2859" s="48" t="s">
        <v>1281</v>
      </c>
      <c r="Z2859" s="48" t="s">
        <v>1281</v>
      </c>
      <c r="AA2859" s="48" t="s">
        <v>1281</v>
      </c>
      <c r="AB2859" s="48" t="s">
        <v>1281</v>
      </c>
      <c r="AC2859" s="48" t="s">
        <v>1281</v>
      </c>
      <c r="AD2859" s="48" t="s">
        <v>1281</v>
      </c>
      <c r="AE2859" s="48" t="s">
        <v>1281</v>
      </c>
      <c r="AF2859" s="48" t="s">
        <v>1281</v>
      </c>
      <c r="AG2859" s="48" t="s">
        <v>1281</v>
      </c>
      <c r="AH2859" s="48" t="s">
        <v>1281</v>
      </c>
      <c r="AI2859" s="48" t="s">
        <v>1281</v>
      </c>
      <c r="AJ2859" s="48" t="s">
        <v>1281</v>
      </c>
      <c r="AK2859" s="48" t="s">
        <v>1281</v>
      </c>
      <c r="AL2859" s="48" t="s">
        <v>1281</v>
      </c>
      <c r="AM2859" s="48" t="s">
        <v>1281</v>
      </c>
      <c r="AN2859" s="48" t="s">
        <v>1281</v>
      </c>
      <c r="AO2859" s="48" t="s">
        <v>1281</v>
      </c>
      <c r="AP2859" s="48" t="s">
        <v>1281</v>
      </c>
      <c r="AQ2859" s="48" t="s">
        <v>1280</v>
      </c>
      <c r="AR2859" s="48" t="s">
        <v>1280</v>
      </c>
      <c r="AS2859" s="48" t="s">
        <v>1280</v>
      </c>
      <c r="AT2859" s="48" t="s">
        <v>1280</v>
      </c>
      <c r="AU2859" s="48" t="s">
        <v>1280</v>
      </c>
      <c r="AV2859" s="48" t="s">
        <v>1280</v>
      </c>
      <c r="AW2859" s="48" t="s">
        <v>1280</v>
      </c>
      <c r="AX2859" s="48" t="s">
        <v>1281</v>
      </c>
      <c r="AY2859" s="48" t="s">
        <v>1281</v>
      </c>
      <c r="AZ2859" s="28" t="s">
        <v>1281</v>
      </c>
    </row>
    <row r="2860" ht="15.75" customHeight="1">
      <c r="A2860" s="40">
        <v>2561.0</v>
      </c>
      <c r="B2860" s="28" t="s">
        <v>7226</v>
      </c>
      <c r="C2860" s="41"/>
      <c r="D2860" s="42">
        <f t="array" ref="D2860">index(systems,match($A2860,INDEX(systems,0,1),),3)</f>
        <v>94.821</v>
      </c>
      <c r="E2860" s="42">
        <f t="array" ref="E2860">index(systems,match($A2860,INDEX(systems,0,1),),4)</f>
        <v>178.989</v>
      </c>
      <c r="F2860" s="43" t="str">
        <f>IFERROR(__xludf.DUMMYFUNCTION("let(row, match($B2860&amp;if($C2860&lt;&gt;"""","" [""&amp;$C2860&amp;""]"",""""),index(nebulae,,2),0),join("","",iferror(round(index(nebulae,row,5)/2,3),1),iferror(round(index(nebulae,row,6)/2,3),1),0))"),"1,1,0")</f>
        <v>1,1,0</v>
      </c>
      <c r="G2860" s="44" t="s">
        <v>7227</v>
      </c>
      <c r="H2860" s="45">
        <f t="array" ref="H2860">let(systemId,match(A2860,index(systems,0,1),),refSystemId,match($H$1,index(systems,0,1),),x,index(systems,systemId,3),y,index(systems,systemId,4),refX,index(systems,refSystemId,3),refY,index(systems,refSystemId,4),round(sqrt((x-refX)^2+(y-refY)^2),3))</f>
        <v>202.554</v>
      </c>
      <c r="I2860" s="41"/>
      <c r="J2860" s="41"/>
      <c r="K2860" s="28" t="s">
        <v>418</v>
      </c>
      <c r="L2860" s="41"/>
      <c r="M2860" s="41"/>
      <c r="N2860" s="28" t="s">
        <v>680</v>
      </c>
      <c r="O2860" s="48" t="s">
        <v>680</v>
      </c>
      <c r="P2860" s="48" t="s">
        <v>680</v>
      </c>
      <c r="Q2860" s="48" t="s">
        <v>680</v>
      </c>
      <c r="R2860" s="48" t="s">
        <v>680</v>
      </c>
      <c r="S2860" s="48" t="s">
        <v>680</v>
      </c>
      <c r="T2860" s="48" t="s">
        <v>680</v>
      </c>
      <c r="U2860" s="48" t="s">
        <v>680</v>
      </c>
      <c r="V2860" s="48" t="s">
        <v>680</v>
      </c>
      <c r="W2860" s="48" t="s">
        <v>680</v>
      </c>
      <c r="X2860" s="48" t="s">
        <v>680</v>
      </c>
      <c r="Y2860" s="52" t="s">
        <v>681</v>
      </c>
      <c r="Z2860" s="52" t="s">
        <v>681</v>
      </c>
      <c r="AA2860" s="52" t="s">
        <v>681</v>
      </c>
      <c r="AB2860" s="52" t="s">
        <v>681</v>
      </c>
      <c r="AC2860" s="52" t="s">
        <v>681</v>
      </c>
      <c r="AD2860" s="52" t="s">
        <v>681</v>
      </c>
      <c r="AE2860" s="52" t="s">
        <v>681</v>
      </c>
      <c r="AF2860" s="52" t="s">
        <v>681</v>
      </c>
      <c r="AG2860" s="52" t="s">
        <v>681</v>
      </c>
      <c r="AH2860" s="52" t="s">
        <v>681</v>
      </c>
      <c r="AI2860" s="52" t="s">
        <v>681</v>
      </c>
      <c r="AJ2860" s="52" t="s">
        <v>681</v>
      </c>
      <c r="AK2860" s="52" t="s">
        <v>681</v>
      </c>
      <c r="AL2860" s="52" t="s">
        <v>681</v>
      </c>
      <c r="AM2860" s="52" t="s">
        <v>681</v>
      </c>
      <c r="AN2860" s="52" t="s">
        <v>681</v>
      </c>
      <c r="AO2860" s="52" t="s">
        <v>681</v>
      </c>
      <c r="AP2860" s="52" t="s">
        <v>681</v>
      </c>
      <c r="AQ2860" s="52" t="s">
        <v>681</v>
      </c>
      <c r="AR2860" s="52" t="s">
        <v>681</v>
      </c>
      <c r="AS2860" s="52" t="s">
        <v>681</v>
      </c>
      <c r="AT2860" s="52" t="s">
        <v>681</v>
      </c>
      <c r="AU2860" s="52" t="s">
        <v>681</v>
      </c>
      <c r="AV2860" s="48" t="s">
        <v>681</v>
      </c>
      <c r="AW2860" s="48" t="s">
        <v>681</v>
      </c>
      <c r="AX2860" s="48" t="s">
        <v>681</v>
      </c>
      <c r="AY2860" s="48" t="s">
        <v>681</v>
      </c>
      <c r="AZ2860" s="49" t="s">
        <v>681</v>
      </c>
    </row>
    <row r="2861" ht="15.75" customHeight="1">
      <c r="A2861" s="40">
        <v>2966.0</v>
      </c>
      <c r="B2861" s="28" t="s">
        <v>7228</v>
      </c>
      <c r="C2861" s="41"/>
      <c r="D2861" s="42">
        <f t="array" ref="D2861">index(systems,match($A2861,INDEX(systems,0,1),),3)</f>
        <v>108.093</v>
      </c>
      <c r="E2861" s="42">
        <f t="array" ref="E2861">index(systems,match($A2861,INDEX(systems,0,1),),4)</f>
        <v>1728.42</v>
      </c>
      <c r="F2861" s="43" t="str">
        <f>IFERROR(__xludf.DUMMYFUNCTION("let(row, match($B2861&amp;if($C2861&lt;&gt;"""","" [""&amp;$C2861&amp;""]"",""""),index(nebulae,,2),0),join("","",iferror(round(index(nebulae,row,5)/2,3),1),iferror(round(index(nebulae,row,6)/2,3),1),0))"),"1,1,0")</f>
        <v>1,1,0</v>
      </c>
      <c r="G2861" s="44" t="s">
        <v>7229</v>
      </c>
      <c r="H2861" s="45">
        <f t="array" ref="H2861">let(systemId,match(A2861,index(systems,0,1),),refSystemId,match($H$1,index(systems,0,1),),x,index(systems,systemId,3),y,index(systems,systemId,4),refX,index(systems,refSystemId,3),refY,index(systems,refSystemId,4),round(sqrt((x-refX)^2+(y-refY)^2),3))</f>
        <v>1731.797</v>
      </c>
      <c r="I2861" s="41"/>
      <c r="J2861" s="41"/>
      <c r="K2861" s="41"/>
      <c r="L2861" s="41"/>
      <c r="M2861" s="41"/>
      <c r="N2861" s="41"/>
      <c r="O2861" s="41"/>
      <c r="P2861" s="48" t="s">
        <v>408</v>
      </c>
      <c r="Q2861" s="48" t="s">
        <v>408</v>
      </c>
      <c r="R2861" s="48" t="s">
        <v>408</v>
      </c>
      <c r="S2861" s="48" t="s">
        <v>408</v>
      </c>
      <c r="T2861" s="48" t="s">
        <v>408</v>
      </c>
      <c r="U2861" s="48" t="s">
        <v>408</v>
      </c>
      <c r="V2861" s="48" t="s">
        <v>408</v>
      </c>
      <c r="W2861" s="48" t="s">
        <v>408</v>
      </c>
      <c r="X2861" s="52" t="s">
        <v>735</v>
      </c>
      <c r="Y2861" s="52" t="s">
        <v>735</v>
      </c>
      <c r="Z2861" s="48" t="s">
        <v>735</v>
      </c>
      <c r="AA2861" s="52" t="s">
        <v>735</v>
      </c>
      <c r="AB2861" s="52" t="s">
        <v>735</v>
      </c>
      <c r="AC2861" s="52" t="s">
        <v>735</v>
      </c>
      <c r="AD2861" s="52" t="s">
        <v>735</v>
      </c>
      <c r="AE2861" s="52" t="s">
        <v>735</v>
      </c>
      <c r="AF2861" s="52" t="s">
        <v>735</v>
      </c>
      <c r="AG2861" s="52" t="s">
        <v>735</v>
      </c>
      <c r="AH2861" s="52" t="s">
        <v>735</v>
      </c>
      <c r="AI2861" s="52" t="s">
        <v>735</v>
      </c>
      <c r="AJ2861" s="52" t="s">
        <v>735</v>
      </c>
      <c r="AK2861" s="52" t="s">
        <v>735</v>
      </c>
      <c r="AL2861" s="52" t="s">
        <v>735</v>
      </c>
      <c r="AM2861" s="52" t="s">
        <v>735</v>
      </c>
      <c r="AN2861" s="52" t="s">
        <v>735</v>
      </c>
      <c r="AO2861" s="49" t="s">
        <v>735</v>
      </c>
      <c r="AP2861" s="52" t="s">
        <v>735</v>
      </c>
      <c r="AQ2861" s="48" t="s">
        <v>735</v>
      </c>
      <c r="AR2861" s="48" t="s">
        <v>7230</v>
      </c>
      <c r="AS2861" s="48" t="s">
        <v>7230</v>
      </c>
      <c r="AT2861" s="28" t="s">
        <v>7230</v>
      </c>
      <c r="AU2861" s="41"/>
      <c r="AV2861" s="41"/>
      <c r="AW2861" s="41"/>
      <c r="AX2861" s="41"/>
      <c r="AY2861" s="41"/>
      <c r="AZ2861" s="55"/>
    </row>
    <row r="2862" ht="15.75" customHeight="1">
      <c r="A2862" s="40">
        <v>2562.0</v>
      </c>
      <c r="B2862" s="28" t="s">
        <v>7231</v>
      </c>
      <c r="C2862" s="41"/>
      <c r="D2862" s="42">
        <f t="array" ref="D2862">index(systems,match($A2862,INDEX(systems,0,1),),3)</f>
        <v>-115.773</v>
      </c>
      <c r="E2862" s="42">
        <f t="array" ref="E2862">index(systems,match($A2862,INDEX(systems,0,1),),4)</f>
        <v>431.382</v>
      </c>
      <c r="F2862" s="43" t="str">
        <f>IFERROR(__xludf.DUMMYFUNCTION("let(row, match($B2862&amp;if($C2862&lt;&gt;"""","" [""&amp;$C2862&amp;""]"",""""),index(nebulae,,2),0),join("","",iferror(round(index(nebulae,row,5)/2,3),1),iferror(round(index(nebulae,row,6)/2,3),1),0))"),"1,1,0")</f>
        <v>1,1,0</v>
      </c>
      <c r="G2862" s="44" t="s">
        <v>7232</v>
      </c>
      <c r="H2862" s="45">
        <f t="array" ref="H2862">let(systemId,match(A2862,index(systems,0,1),),refSystemId,match($H$1,index(systems,0,1),),x,index(systems,systemId,3),y,index(systems,systemId,4),refX,index(systems,refSystemId,3),refY,index(systems,refSystemId,4),round(sqrt((x-refX)^2+(y-refY)^2),3))</f>
        <v>446.647</v>
      </c>
      <c r="I2862" s="41"/>
      <c r="J2862" s="41"/>
      <c r="K2862" s="41"/>
      <c r="L2862" s="28" t="s">
        <v>1116</v>
      </c>
      <c r="M2862" s="48" t="s">
        <v>1116</v>
      </c>
      <c r="N2862" s="28" t="s">
        <v>497</v>
      </c>
      <c r="O2862" s="48" t="s">
        <v>497</v>
      </c>
      <c r="P2862" s="48" t="s">
        <v>497</v>
      </c>
      <c r="Q2862" s="48" t="s">
        <v>497</v>
      </c>
      <c r="R2862" s="48" t="s">
        <v>497</v>
      </c>
      <c r="S2862" s="48" t="s">
        <v>902</v>
      </c>
      <c r="T2862" s="48" t="s">
        <v>902</v>
      </c>
      <c r="U2862" s="48" t="s">
        <v>902</v>
      </c>
      <c r="V2862" s="48" t="s">
        <v>902</v>
      </c>
      <c r="W2862" s="48" t="s">
        <v>902</v>
      </c>
      <c r="X2862" s="48" t="s">
        <v>902</v>
      </c>
      <c r="Y2862" s="48" t="s">
        <v>902</v>
      </c>
      <c r="Z2862" s="48" t="s">
        <v>902</v>
      </c>
      <c r="AA2862" s="48" t="s">
        <v>1117</v>
      </c>
      <c r="AB2862" s="48" t="s">
        <v>1117</v>
      </c>
      <c r="AC2862" s="48" t="s">
        <v>417</v>
      </c>
      <c r="AD2862" s="48" t="s">
        <v>417</v>
      </c>
      <c r="AE2862" s="48" t="s">
        <v>417</v>
      </c>
      <c r="AF2862" s="48" t="s">
        <v>417</v>
      </c>
      <c r="AG2862" s="48" t="s">
        <v>417</v>
      </c>
      <c r="AH2862" s="48" t="s">
        <v>417</v>
      </c>
      <c r="AI2862" s="48" t="s">
        <v>417</v>
      </c>
      <c r="AJ2862" s="48" t="s">
        <v>417</v>
      </c>
      <c r="AK2862" s="48" t="s">
        <v>417</v>
      </c>
      <c r="AL2862" s="48" t="s">
        <v>417</v>
      </c>
      <c r="AM2862" s="48" t="s">
        <v>417</v>
      </c>
      <c r="AN2862" s="48" t="s">
        <v>417</v>
      </c>
      <c r="AO2862" s="48" t="s">
        <v>417</v>
      </c>
      <c r="AP2862" s="48" t="s">
        <v>417</v>
      </c>
      <c r="AQ2862" s="48" t="s">
        <v>850</v>
      </c>
      <c r="AR2862" s="48" t="s">
        <v>850</v>
      </c>
      <c r="AS2862" s="48" t="s">
        <v>850</v>
      </c>
      <c r="AT2862" s="48" t="s">
        <v>850</v>
      </c>
      <c r="AU2862" s="48" t="s">
        <v>850</v>
      </c>
      <c r="AV2862" s="48" t="s">
        <v>850</v>
      </c>
      <c r="AW2862" s="48" t="s">
        <v>850</v>
      </c>
      <c r="AX2862" s="48" t="s">
        <v>850</v>
      </c>
      <c r="AY2862" s="48" t="s">
        <v>850</v>
      </c>
      <c r="AZ2862" s="51" t="s">
        <v>850</v>
      </c>
    </row>
    <row r="2863" ht="15.75" customHeight="1">
      <c r="A2863" s="40">
        <v>3007.0</v>
      </c>
      <c r="B2863" s="28" t="s">
        <v>7233</v>
      </c>
      <c r="C2863" s="41"/>
      <c r="D2863" s="42">
        <f t="array" ref="D2863">index(systems,match($A2863,INDEX(systems,0,1),),3)</f>
        <v>-664.713</v>
      </c>
      <c r="E2863" s="42">
        <f t="array" ref="E2863">index(systems,match($A2863,INDEX(systems,0,1),),4)</f>
        <v>780.279</v>
      </c>
      <c r="F2863" s="43" t="str">
        <f>IFERROR(__xludf.DUMMYFUNCTION("let(row, match($B2863&amp;if($C2863&lt;&gt;"""","" [""&amp;$C2863&amp;""]"",""""),index(nebulae,,2),0),join("","",iferror(round(index(nebulae,row,5)/2,3),1),iferror(round(index(nebulae,row,6)/2,3),1),0))"),"1,1,0")</f>
        <v>1,1,0</v>
      </c>
      <c r="G2863" s="44" t="s">
        <v>7234</v>
      </c>
      <c r="H2863" s="45">
        <f t="array" ref="H2863">let(systemId,match(A2863,index(systems,0,1),),refSystemId,match($H$1,index(systems,0,1),),x,index(systems,systemId,3),y,index(systems,systemId,4),refX,index(systems,refSystemId,3),refY,index(systems,refSystemId,4),round(sqrt((x-refX)^2+(y-refY)^2),3))</f>
        <v>1025.026</v>
      </c>
      <c r="I2863" s="55"/>
      <c r="J2863" s="55"/>
      <c r="K2863" s="55"/>
      <c r="L2863" s="55"/>
      <c r="M2863" s="55"/>
      <c r="N2863" s="55"/>
      <c r="O2863" s="55"/>
      <c r="P2863" s="56" t="s">
        <v>408</v>
      </c>
      <c r="Q2863" s="56" t="s">
        <v>408</v>
      </c>
      <c r="R2863" s="56" t="s">
        <v>408</v>
      </c>
      <c r="S2863" s="56" t="s">
        <v>408</v>
      </c>
      <c r="T2863" s="56" t="s">
        <v>408</v>
      </c>
      <c r="U2863" s="56" t="s">
        <v>408</v>
      </c>
      <c r="V2863" s="56" t="s">
        <v>408</v>
      </c>
      <c r="W2863" s="56" t="s">
        <v>408</v>
      </c>
      <c r="X2863" s="56" t="s">
        <v>408</v>
      </c>
      <c r="Y2863" s="56" t="s">
        <v>3370</v>
      </c>
      <c r="Z2863" s="56" t="s">
        <v>3370</v>
      </c>
      <c r="AA2863" s="56" t="s">
        <v>3370</v>
      </c>
      <c r="AB2863" s="56" t="s">
        <v>3370</v>
      </c>
      <c r="AC2863" s="56" t="s">
        <v>3370</v>
      </c>
      <c r="AD2863" s="56" t="s">
        <v>3370</v>
      </c>
      <c r="AE2863" s="56" t="s">
        <v>3370</v>
      </c>
      <c r="AF2863" s="56" t="s">
        <v>3370</v>
      </c>
      <c r="AG2863" s="56" t="s">
        <v>3370</v>
      </c>
      <c r="AH2863" s="56" t="s">
        <v>3370</v>
      </c>
      <c r="AI2863" s="56" t="s">
        <v>3370</v>
      </c>
      <c r="AJ2863" s="56" t="s">
        <v>3370</v>
      </c>
      <c r="AK2863" s="56" t="s">
        <v>3370</v>
      </c>
      <c r="AL2863" s="56" t="s">
        <v>3370</v>
      </c>
      <c r="AM2863" s="56" t="s">
        <v>3370</v>
      </c>
      <c r="AN2863" s="56" t="s">
        <v>3370</v>
      </c>
      <c r="AO2863" s="56" t="s">
        <v>3370</v>
      </c>
      <c r="AP2863" s="56" t="s">
        <v>3370</v>
      </c>
      <c r="AQ2863" s="56" t="s">
        <v>3370</v>
      </c>
      <c r="AR2863" s="56" t="s">
        <v>3370</v>
      </c>
      <c r="AS2863" s="56" t="s">
        <v>3370</v>
      </c>
      <c r="AT2863" s="56" t="s">
        <v>3370</v>
      </c>
      <c r="AU2863" s="56" t="s">
        <v>3370</v>
      </c>
      <c r="AV2863" s="56" t="s">
        <v>3370</v>
      </c>
      <c r="AW2863" s="51" t="s">
        <v>3370</v>
      </c>
      <c r="AX2863" s="56" t="s">
        <v>1083</v>
      </c>
      <c r="AY2863" s="56" t="s">
        <v>1083</v>
      </c>
      <c r="AZ2863" s="56" t="s">
        <v>1083</v>
      </c>
    </row>
    <row r="2864" ht="15.75" customHeight="1">
      <c r="A2864" s="40">
        <v>2563.0</v>
      </c>
      <c r="B2864" s="28" t="s">
        <v>7235</v>
      </c>
      <c r="C2864" s="41"/>
      <c r="D2864" s="42">
        <f t="array" ref="D2864">index(systems,match($A2864,INDEX(systems,0,1),),3)</f>
        <v>-50.931</v>
      </c>
      <c r="E2864" s="42">
        <f t="array" ref="E2864">index(systems,match($A2864,INDEX(systems,0,1),),4)</f>
        <v>222.258</v>
      </c>
      <c r="F2864" s="43" t="str">
        <f>IFERROR(__xludf.DUMMYFUNCTION("let(row, match($B2864&amp;if($C2864&lt;&gt;"""","" [""&amp;$C2864&amp;""]"",""""),index(nebulae,,2),0),join("","",iferror(round(index(nebulae,row,5)/2,3),1),iferror(round(index(nebulae,row,6)/2,3),1),0))"),"1,1,0")</f>
        <v>1,1,0</v>
      </c>
      <c r="G2864" s="44" t="s">
        <v>7236</v>
      </c>
      <c r="H2864" s="45">
        <f t="array" ref="H2864">let(systemId,match(A2864,index(systems,0,1),),refSystemId,match($H$1,index(systems,0,1),),x,index(systems,systemId,3),y,index(systems,systemId,4),refX,index(systems,refSystemId,3),refY,index(systems,refSystemId,4),round(sqrt((x-refX)^2+(y-refY)^2),3))</f>
        <v>228.019</v>
      </c>
      <c r="I2864" s="41"/>
      <c r="J2864" s="41"/>
      <c r="K2864" s="28" t="s">
        <v>690</v>
      </c>
      <c r="L2864" s="28" t="s">
        <v>690</v>
      </c>
      <c r="M2864" s="48" t="s">
        <v>691</v>
      </c>
      <c r="N2864" s="28" t="s">
        <v>692</v>
      </c>
      <c r="O2864" s="48" t="s">
        <v>692</v>
      </c>
      <c r="P2864" s="48" t="s">
        <v>692</v>
      </c>
      <c r="Q2864" s="48" t="s">
        <v>692</v>
      </c>
      <c r="R2864" s="48" t="s">
        <v>692</v>
      </c>
      <c r="S2864" s="48" t="s">
        <v>692</v>
      </c>
      <c r="T2864" s="48" t="s">
        <v>692</v>
      </c>
      <c r="U2864" s="48" t="s">
        <v>692</v>
      </c>
      <c r="V2864" s="48" t="s">
        <v>692</v>
      </c>
      <c r="W2864" s="48" t="s">
        <v>692</v>
      </c>
      <c r="X2864" s="48" t="s">
        <v>943</v>
      </c>
      <c r="Y2864" s="48" t="s">
        <v>409</v>
      </c>
      <c r="Z2864" s="48" t="s">
        <v>409</v>
      </c>
      <c r="AA2864" s="48" t="s">
        <v>1717</v>
      </c>
      <c r="AB2864" s="48" t="s">
        <v>1717</v>
      </c>
      <c r="AC2864" s="48" t="s">
        <v>1717</v>
      </c>
      <c r="AD2864" s="48" t="s">
        <v>1717</v>
      </c>
      <c r="AE2864" s="48" t="s">
        <v>1717</v>
      </c>
      <c r="AF2864" s="48" t="s">
        <v>1717</v>
      </c>
      <c r="AG2864" s="48" t="s">
        <v>1718</v>
      </c>
      <c r="AH2864" s="48" t="s">
        <v>1719</v>
      </c>
      <c r="AI2864" s="48" t="s">
        <v>1139</v>
      </c>
      <c r="AJ2864" s="48" t="s">
        <v>1139</v>
      </c>
      <c r="AK2864" s="48" t="s">
        <v>1139</v>
      </c>
      <c r="AL2864" s="48" t="s">
        <v>1139</v>
      </c>
      <c r="AM2864" s="48" t="s">
        <v>1139</v>
      </c>
      <c r="AN2864" s="48" t="s">
        <v>1139</v>
      </c>
      <c r="AO2864" s="48" t="s">
        <v>414</v>
      </c>
      <c r="AP2864" s="48" t="s">
        <v>414</v>
      </c>
      <c r="AQ2864" s="48" t="s">
        <v>849</v>
      </c>
      <c r="AR2864" s="48" t="s">
        <v>849</v>
      </c>
      <c r="AS2864" s="48" t="s">
        <v>849</v>
      </c>
      <c r="AT2864" s="48" t="s">
        <v>849</v>
      </c>
      <c r="AU2864" s="48" t="s">
        <v>849</v>
      </c>
      <c r="AV2864" s="48" t="s">
        <v>849</v>
      </c>
      <c r="AW2864" s="48" t="s">
        <v>849</v>
      </c>
      <c r="AX2864" s="48" t="s">
        <v>417</v>
      </c>
      <c r="AY2864" s="48" t="s">
        <v>417</v>
      </c>
      <c r="AZ2864" s="49" t="s">
        <v>690</v>
      </c>
    </row>
    <row r="2865" ht="15.75" customHeight="1">
      <c r="A2865" s="40">
        <v>2564.0</v>
      </c>
      <c r="B2865" s="28" t="s">
        <v>7237</v>
      </c>
      <c r="C2865" s="41"/>
      <c r="D2865" s="42">
        <f t="array" ref="D2865">index(systems,match($A2865,INDEX(systems,0,1),),3)</f>
        <v>-171.248</v>
      </c>
      <c r="E2865" s="42">
        <f t="array" ref="E2865">index(systems,match($A2865,INDEX(systems,0,1),),4)</f>
        <v>-141.356</v>
      </c>
      <c r="F2865" s="43" t="str">
        <f>IFERROR(__xludf.DUMMYFUNCTION("let(row, match($B2865&amp;if($C2865&lt;&gt;"""","" [""&amp;$C2865&amp;""]"",""""),index(nebulae,,2),0),join("","",iferror(round(index(nebulae,row,5)/2,3),1),iferror(round(index(nebulae,row,6)/2,3),1),0))"),"1,1,0")</f>
        <v>1,1,0</v>
      </c>
      <c r="G2865" s="44" t="s">
        <v>7238</v>
      </c>
      <c r="H2865" s="45">
        <f t="array" ref="H2865">let(systemId,match(A2865,index(systems,0,1),),refSystemId,match($H$1,index(systems,0,1),),x,index(systems,systemId,3),y,index(systems,systemId,4),refX,index(systems,refSystemId,3),refY,index(systems,refSystemId,4),round(sqrt((x-refX)^2+(y-refY)^2),3))</f>
        <v>222.053</v>
      </c>
      <c r="I2865" s="46" t="s">
        <v>426</v>
      </c>
      <c r="J2865" s="47" t="s">
        <v>427</v>
      </c>
      <c r="K2865" s="47" t="s">
        <v>427</v>
      </c>
      <c r="L2865" s="47" t="s">
        <v>427</v>
      </c>
      <c r="M2865" s="46" t="s">
        <v>427</v>
      </c>
      <c r="N2865" s="28" t="s">
        <v>427</v>
      </c>
      <c r="O2865" s="48" t="s">
        <v>427</v>
      </c>
      <c r="P2865" s="48" t="s">
        <v>427</v>
      </c>
      <c r="Q2865" s="48" t="s">
        <v>427</v>
      </c>
      <c r="R2865" s="48" t="s">
        <v>427</v>
      </c>
      <c r="S2865" s="48" t="s">
        <v>427</v>
      </c>
      <c r="T2865" s="48" t="s">
        <v>427</v>
      </c>
      <c r="U2865" s="48" t="s">
        <v>427</v>
      </c>
      <c r="V2865" s="48" t="s">
        <v>427</v>
      </c>
      <c r="W2865" s="48" t="s">
        <v>427</v>
      </c>
      <c r="X2865" s="48" t="s">
        <v>427</v>
      </c>
      <c r="Y2865" s="48" t="s">
        <v>427</v>
      </c>
      <c r="Z2865" s="48" t="s">
        <v>427</v>
      </c>
      <c r="AA2865" s="48" t="s">
        <v>427</v>
      </c>
      <c r="AB2865" s="48" t="s">
        <v>427</v>
      </c>
      <c r="AC2865" s="48" t="s">
        <v>427</v>
      </c>
      <c r="AD2865" s="48" t="s">
        <v>427</v>
      </c>
      <c r="AE2865" s="48" t="s">
        <v>427</v>
      </c>
      <c r="AF2865" s="48" t="s">
        <v>427</v>
      </c>
      <c r="AG2865" s="48" t="s">
        <v>427</v>
      </c>
      <c r="AH2865" s="48" t="s">
        <v>427</v>
      </c>
      <c r="AI2865" s="48" t="s">
        <v>427</v>
      </c>
      <c r="AJ2865" s="48" t="s">
        <v>427</v>
      </c>
      <c r="AK2865" s="48" t="s">
        <v>427</v>
      </c>
      <c r="AL2865" s="48" t="s">
        <v>427</v>
      </c>
      <c r="AM2865" s="48" t="s">
        <v>427</v>
      </c>
      <c r="AN2865" s="48" t="s">
        <v>427</v>
      </c>
      <c r="AO2865" s="48" t="s">
        <v>427</v>
      </c>
      <c r="AP2865" s="48" t="s">
        <v>427</v>
      </c>
      <c r="AQ2865" s="48" t="s">
        <v>427</v>
      </c>
      <c r="AR2865" s="48" t="s">
        <v>426</v>
      </c>
      <c r="AS2865" s="48" t="s">
        <v>426</v>
      </c>
      <c r="AT2865" s="48" t="s">
        <v>946</v>
      </c>
      <c r="AU2865" s="48" t="s">
        <v>946</v>
      </c>
      <c r="AV2865" s="48" t="s">
        <v>946</v>
      </c>
      <c r="AW2865" s="48" t="s">
        <v>946</v>
      </c>
      <c r="AX2865" s="48" t="s">
        <v>605</v>
      </c>
      <c r="AY2865" s="48" t="s">
        <v>605</v>
      </c>
      <c r="AZ2865" s="51" t="s">
        <v>560</v>
      </c>
    </row>
    <row r="2866" ht="15.75" customHeight="1">
      <c r="A2866" s="40">
        <v>2565.0</v>
      </c>
      <c r="B2866" s="28" t="s">
        <v>7239</v>
      </c>
      <c r="C2866" s="41"/>
      <c r="D2866" s="42">
        <f t="array" ref="D2866">index(systems,match($A2866,INDEX(systems,0,1),),3)</f>
        <v>-231.688</v>
      </c>
      <c r="E2866" s="42">
        <f t="array" ref="E2866">index(systems,match($A2866,INDEX(systems,0,1),),4)</f>
        <v>544.393</v>
      </c>
      <c r="F2866" s="43" t="str">
        <f>IFERROR(__xludf.DUMMYFUNCTION("let(row, match($B2866&amp;if($C2866&lt;&gt;"""","" [""&amp;$C2866&amp;""]"",""""),index(nebulae,,2),0),join("","",iferror(round(index(nebulae,row,5)/2,3),1),iferror(round(index(nebulae,row,6)/2,3),1),0))"),"1,1,0")</f>
        <v>1,1,0</v>
      </c>
      <c r="G2866" s="44" t="s">
        <v>7240</v>
      </c>
      <c r="H2866" s="45">
        <f t="array" ref="H2866">let(systemId,match(A2866,index(systems,0,1),),refSystemId,match($H$1,index(systems,0,1),),x,index(systems,systemId,3),y,index(systems,systemId,4),refX,index(systems,refSystemId,3),refY,index(systems,refSystemId,4),round(sqrt((x-refX)^2+(y-refY)^2),3))</f>
        <v>591.644</v>
      </c>
      <c r="I2866" s="28" t="s">
        <v>408</v>
      </c>
      <c r="J2866" s="28" t="s">
        <v>408</v>
      </c>
      <c r="K2866" s="28" t="s">
        <v>408</v>
      </c>
      <c r="L2866" s="28" t="s">
        <v>408</v>
      </c>
      <c r="M2866" s="28" t="s">
        <v>408</v>
      </c>
      <c r="N2866" s="28" t="s">
        <v>408</v>
      </c>
      <c r="O2866" s="41"/>
      <c r="P2866" s="48" t="s">
        <v>497</v>
      </c>
      <c r="Q2866" s="48" t="s">
        <v>497</v>
      </c>
      <c r="R2866" s="48" t="s">
        <v>497</v>
      </c>
      <c r="S2866" s="48" t="s">
        <v>418</v>
      </c>
      <c r="T2866" s="48" t="s">
        <v>418</v>
      </c>
      <c r="U2866" s="48" t="s">
        <v>418</v>
      </c>
      <c r="V2866" s="48" t="s">
        <v>418</v>
      </c>
      <c r="W2866" s="48" t="s">
        <v>418</v>
      </c>
      <c r="X2866" s="48" t="s">
        <v>422</v>
      </c>
      <c r="Y2866" s="48" t="s">
        <v>422</v>
      </c>
      <c r="Z2866" s="48" t="s">
        <v>422</v>
      </c>
      <c r="AA2866" s="48" t="s">
        <v>422</v>
      </c>
      <c r="AB2866" s="48" t="s">
        <v>422</v>
      </c>
      <c r="AC2866" s="48" t="s">
        <v>422</v>
      </c>
      <c r="AD2866" s="48" t="s">
        <v>422</v>
      </c>
      <c r="AE2866" s="48" t="s">
        <v>422</v>
      </c>
      <c r="AF2866" s="48" t="s">
        <v>422</v>
      </c>
      <c r="AG2866" s="48" t="s">
        <v>422</v>
      </c>
      <c r="AH2866" s="48" t="s">
        <v>422</v>
      </c>
      <c r="AI2866" s="48" t="s">
        <v>422</v>
      </c>
      <c r="AJ2866" s="48" t="s">
        <v>422</v>
      </c>
      <c r="AK2866" s="48" t="s">
        <v>422</v>
      </c>
      <c r="AL2866" s="48" t="s">
        <v>422</v>
      </c>
      <c r="AM2866" s="48" t="s">
        <v>422</v>
      </c>
      <c r="AN2866" s="48" t="s">
        <v>422</v>
      </c>
      <c r="AO2866" s="48" t="s">
        <v>422</v>
      </c>
      <c r="AP2866" s="48" t="s">
        <v>422</v>
      </c>
      <c r="AQ2866" s="48" t="s">
        <v>422</v>
      </c>
      <c r="AR2866" s="48" t="s">
        <v>422</v>
      </c>
      <c r="AS2866" s="48" t="s">
        <v>422</v>
      </c>
      <c r="AT2866" s="48" t="s">
        <v>422</v>
      </c>
      <c r="AU2866" s="48" t="s">
        <v>422</v>
      </c>
      <c r="AV2866" s="48" t="s">
        <v>422</v>
      </c>
      <c r="AW2866" s="48" t="s">
        <v>422</v>
      </c>
      <c r="AX2866" s="48" t="s">
        <v>422</v>
      </c>
      <c r="AY2866" s="48" t="s">
        <v>422</v>
      </c>
      <c r="AZ2866" s="28" t="s">
        <v>422</v>
      </c>
    </row>
    <row r="2867" ht="15.75" customHeight="1">
      <c r="A2867" s="40">
        <v>2566.0</v>
      </c>
      <c r="B2867" s="28" t="s">
        <v>7241</v>
      </c>
      <c r="C2867" s="41"/>
      <c r="D2867" s="42">
        <f t="array" ref="D2867">index(systems,match($A2867,INDEX(systems,0,1),),3)</f>
        <v>-438.578</v>
      </c>
      <c r="E2867" s="42">
        <f t="array" ref="E2867">index(systems,match($A2867,INDEX(systems,0,1),),4)</f>
        <v>379.833</v>
      </c>
      <c r="F2867" s="43" t="str">
        <f>IFERROR(__xludf.DUMMYFUNCTION("let(row, match($B2867&amp;if($C2867&lt;&gt;"""","" [""&amp;$C2867&amp;""]"",""""),index(nebulae,,2),0),join("","",iferror(round(index(nebulae,row,5)/2,3),1),iferror(round(index(nebulae,row,6)/2,3),1),0))"),"1,1,0")</f>
        <v>1,1,0</v>
      </c>
      <c r="G2867" s="44" t="s">
        <v>7242</v>
      </c>
      <c r="H2867" s="45">
        <f t="array" ref="H2867">let(systemId,match(A2867,index(systems,0,1),),refSystemId,match($H$1,index(systems,0,1),),x,index(systems,systemId,3),y,index(systems,systemId,4),refX,index(systems,refSystemId,3),refY,index(systems,refSystemId,4),round(sqrt((x-refX)^2+(y-refY)^2),3))</f>
        <v>580.193</v>
      </c>
      <c r="I2867" s="46" t="s">
        <v>408</v>
      </c>
      <c r="J2867" s="46" t="s">
        <v>408</v>
      </c>
      <c r="K2867" s="46" t="s">
        <v>408</v>
      </c>
      <c r="L2867" s="46" t="s">
        <v>408</v>
      </c>
      <c r="M2867" s="46" t="s">
        <v>408</v>
      </c>
      <c r="N2867" s="28" t="s">
        <v>408</v>
      </c>
      <c r="O2867" s="41"/>
      <c r="P2867" s="48" t="s">
        <v>477</v>
      </c>
      <c r="Q2867" s="48" t="s">
        <v>477</v>
      </c>
      <c r="R2867" s="48" t="s">
        <v>477</v>
      </c>
      <c r="S2867" s="48" t="s">
        <v>418</v>
      </c>
      <c r="T2867" s="48" t="s">
        <v>418</v>
      </c>
      <c r="U2867" s="48" t="s">
        <v>422</v>
      </c>
      <c r="V2867" s="48" t="s">
        <v>422</v>
      </c>
      <c r="W2867" s="48" t="s">
        <v>422</v>
      </c>
      <c r="X2867" s="48" t="s">
        <v>422</v>
      </c>
      <c r="Y2867" s="48" t="s">
        <v>422</v>
      </c>
      <c r="Z2867" s="48" t="s">
        <v>422</v>
      </c>
      <c r="AA2867" s="48" t="s">
        <v>422</v>
      </c>
      <c r="AB2867" s="48" t="s">
        <v>422</v>
      </c>
      <c r="AC2867" s="48" t="s">
        <v>422</v>
      </c>
      <c r="AD2867" s="48" t="s">
        <v>422</v>
      </c>
      <c r="AE2867" s="48" t="s">
        <v>422</v>
      </c>
      <c r="AF2867" s="48" t="s">
        <v>422</v>
      </c>
      <c r="AG2867" s="48" t="s">
        <v>422</v>
      </c>
      <c r="AH2867" s="48" t="s">
        <v>422</v>
      </c>
      <c r="AI2867" s="48" t="s">
        <v>422</v>
      </c>
      <c r="AJ2867" s="48" t="s">
        <v>422</v>
      </c>
      <c r="AK2867" s="48" t="s">
        <v>422</v>
      </c>
      <c r="AL2867" s="48" t="s">
        <v>422</v>
      </c>
      <c r="AM2867" s="48" t="s">
        <v>422</v>
      </c>
      <c r="AN2867" s="48" t="s">
        <v>422</v>
      </c>
      <c r="AO2867" s="48" t="s">
        <v>422</v>
      </c>
      <c r="AP2867" s="48" t="s">
        <v>422</v>
      </c>
      <c r="AQ2867" s="48" t="s">
        <v>422</v>
      </c>
      <c r="AR2867" s="48" t="s">
        <v>422</v>
      </c>
      <c r="AS2867" s="48" t="s">
        <v>422</v>
      </c>
      <c r="AT2867" s="48" t="s">
        <v>422</v>
      </c>
      <c r="AU2867" s="48" t="s">
        <v>422</v>
      </c>
      <c r="AV2867" s="48" t="s">
        <v>422</v>
      </c>
      <c r="AW2867" s="48" t="s">
        <v>422</v>
      </c>
      <c r="AX2867" s="48" t="s">
        <v>422</v>
      </c>
      <c r="AY2867" s="48" t="s">
        <v>422</v>
      </c>
      <c r="AZ2867" s="28" t="s">
        <v>422</v>
      </c>
    </row>
    <row r="2868" ht="15.75" customHeight="1">
      <c r="A2868" s="40">
        <v>2567.0</v>
      </c>
      <c r="B2868" s="28" t="s">
        <v>7243</v>
      </c>
      <c r="C2868" s="41"/>
      <c r="D2868" s="42">
        <f t="array" ref="D2868">index(systems,match($A2868,INDEX(systems,0,1),),3)</f>
        <v>-380.518</v>
      </c>
      <c r="E2868" s="42">
        <f t="array" ref="E2868">index(systems,match($A2868,INDEX(systems,0,1),),4)</f>
        <v>-158.529</v>
      </c>
      <c r="F2868" s="43" t="str">
        <f>IFERROR(__xludf.DUMMYFUNCTION("let(row, match($B2868&amp;if($C2868&lt;&gt;"""","" [""&amp;$C2868&amp;""]"",""""),index(nebulae,,2),0),join("","",iferror(round(index(nebulae,row,5)/2,3),1),iferror(round(index(nebulae,row,6)/2,3),1),0))"),"1,1,0")</f>
        <v>1,1,0</v>
      </c>
      <c r="G2868" s="44" t="s">
        <v>7244</v>
      </c>
      <c r="H2868" s="45">
        <f t="array" ref="H2868">let(systemId,match(A2868,index(systems,0,1),),refSystemId,match($H$1,index(systems,0,1),),x,index(systems,systemId,3),y,index(systems,systemId,4),refX,index(systems,refSystemId,3),refY,index(systems,refSystemId,4),round(sqrt((x-refX)^2+(y-refY)^2),3))</f>
        <v>412.22</v>
      </c>
      <c r="I2868" s="46" t="s">
        <v>408</v>
      </c>
      <c r="J2868" s="46" t="s">
        <v>408</v>
      </c>
      <c r="K2868" s="46" t="s">
        <v>408</v>
      </c>
      <c r="L2868" s="46" t="s">
        <v>408</v>
      </c>
      <c r="M2868" s="46" t="s">
        <v>408</v>
      </c>
      <c r="N2868" s="28" t="s">
        <v>408</v>
      </c>
      <c r="O2868" s="41"/>
      <c r="P2868" s="48" t="s">
        <v>560</v>
      </c>
      <c r="Q2868" s="48" t="s">
        <v>560</v>
      </c>
      <c r="R2868" s="48" t="s">
        <v>560</v>
      </c>
      <c r="S2868" s="48" t="s">
        <v>560</v>
      </c>
      <c r="T2868" s="48" t="s">
        <v>560</v>
      </c>
      <c r="U2868" s="48" t="s">
        <v>560</v>
      </c>
      <c r="V2868" s="48" t="s">
        <v>560</v>
      </c>
      <c r="W2868" s="48" t="s">
        <v>560</v>
      </c>
      <c r="X2868" s="48" t="s">
        <v>560</v>
      </c>
      <c r="Y2868" s="48" t="s">
        <v>560</v>
      </c>
      <c r="Z2868" s="48" t="s">
        <v>560</v>
      </c>
      <c r="AA2868" s="48" t="s">
        <v>560</v>
      </c>
      <c r="AB2868" s="48" t="s">
        <v>560</v>
      </c>
      <c r="AC2868" s="48" t="s">
        <v>560</v>
      </c>
      <c r="AD2868" s="48" t="s">
        <v>560</v>
      </c>
      <c r="AE2868" s="48" t="s">
        <v>560</v>
      </c>
      <c r="AF2868" s="48" t="s">
        <v>560</v>
      </c>
      <c r="AG2868" s="48" t="s">
        <v>560</v>
      </c>
      <c r="AH2868" s="48" t="s">
        <v>560</v>
      </c>
      <c r="AI2868" s="48" t="s">
        <v>560</v>
      </c>
      <c r="AJ2868" s="48" t="s">
        <v>560</v>
      </c>
      <c r="AK2868" s="48" t="s">
        <v>560</v>
      </c>
      <c r="AL2868" s="48" t="s">
        <v>560</v>
      </c>
      <c r="AM2868" s="48" t="s">
        <v>560</v>
      </c>
      <c r="AN2868" s="48" t="s">
        <v>560</v>
      </c>
      <c r="AO2868" s="48" t="s">
        <v>560</v>
      </c>
      <c r="AP2868" s="48" t="s">
        <v>560</v>
      </c>
      <c r="AQ2868" s="48" t="s">
        <v>560</v>
      </c>
      <c r="AR2868" s="48" t="s">
        <v>560</v>
      </c>
      <c r="AS2868" s="48" t="s">
        <v>418</v>
      </c>
      <c r="AT2868" s="48" t="s">
        <v>418</v>
      </c>
      <c r="AU2868" s="48" t="s">
        <v>418</v>
      </c>
      <c r="AV2868" s="48" t="s">
        <v>879</v>
      </c>
      <c r="AW2868" s="48" t="s">
        <v>879</v>
      </c>
      <c r="AX2868" s="48" t="s">
        <v>487</v>
      </c>
      <c r="AY2868" s="48" t="s">
        <v>487</v>
      </c>
      <c r="AZ2868" s="49" t="s">
        <v>487</v>
      </c>
    </row>
    <row r="2869" ht="15.75" customHeight="1">
      <c r="A2869" s="40">
        <v>2568.0</v>
      </c>
      <c r="B2869" s="28" t="s">
        <v>7245</v>
      </c>
      <c r="C2869" s="41"/>
      <c r="D2869" s="42">
        <f t="array" ref="D2869">index(systems,match($A2869,INDEX(systems,0,1),),3)</f>
        <v>289.51</v>
      </c>
      <c r="E2869" s="42">
        <f t="array" ref="E2869">index(systems,match($A2869,INDEX(systems,0,1),),4)</f>
        <v>-130.88</v>
      </c>
      <c r="F2869" s="43" t="str">
        <f>IFERROR(__xludf.DUMMYFUNCTION("let(row, match($B2869&amp;if($C2869&lt;&gt;"""","" [""&amp;$C2869&amp;""]"",""""),index(nebulae,,2),0),join("","",iferror(round(index(nebulae,row,5)/2,3),1),iferror(round(index(nebulae,row,6)/2,3),1),0))"),"1,1,0")</f>
        <v>1,1,0</v>
      </c>
      <c r="G2869" s="44" t="s">
        <v>7246</v>
      </c>
      <c r="H2869" s="45">
        <f t="array" ref="H2869">let(systemId,match(A2869,index(systems,0,1),),refSystemId,match($H$1,index(systems,0,1),),x,index(systems,systemId,3),y,index(systems,systemId,4),refX,index(systems,refSystemId,3),refY,index(systems,refSystemId,4),round(sqrt((x-refX)^2+(y-refY)^2),3))</f>
        <v>317.719</v>
      </c>
      <c r="I2869" s="53"/>
      <c r="J2869" s="46" t="s">
        <v>500</v>
      </c>
      <c r="K2869" s="47" t="s">
        <v>500</v>
      </c>
      <c r="L2869" s="47" t="s">
        <v>500</v>
      </c>
      <c r="M2869" s="47" t="s">
        <v>500</v>
      </c>
      <c r="N2869" s="28" t="s">
        <v>1168</v>
      </c>
      <c r="O2869" s="48" t="s">
        <v>1168</v>
      </c>
      <c r="P2869" s="48" t="s">
        <v>1168</v>
      </c>
      <c r="Q2869" s="48" t="s">
        <v>1168</v>
      </c>
      <c r="R2869" s="48" t="s">
        <v>1168</v>
      </c>
      <c r="S2869" s="48" t="s">
        <v>1168</v>
      </c>
      <c r="T2869" s="48" t="s">
        <v>1168</v>
      </c>
      <c r="U2869" s="48" t="s">
        <v>1168</v>
      </c>
      <c r="V2869" s="48" t="s">
        <v>1168</v>
      </c>
      <c r="W2869" s="48" t="s">
        <v>1168</v>
      </c>
      <c r="X2869" s="48" t="s">
        <v>1168</v>
      </c>
      <c r="Y2869" s="48" t="s">
        <v>1195</v>
      </c>
      <c r="Z2869" s="48" t="s">
        <v>1195</v>
      </c>
      <c r="AA2869" s="48" t="s">
        <v>1196</v>
      </c>
      <c r="AB2869" s="48" t="s">
        <v>1196</v>
      </c>
      <c r="AC2869" s="48" t="s">
        <v>1196</v>
      </c>
      <c r="AD2869" s="48" t="s">
        <v>1196</v>
      </c>
      <c r="AE2869" s="48" t="s">
        <v>1196</v>
      </c>
      <c r="AF2869" s="48" t="s">
        <v>1196</v>
      </c>
      <c r="AG2869" s="48" t="s">
        <v>1196</v>
      </c>
      <c r="AH2869" s="48" t="s">
        <v>1196</v>
      </c>
      <c r="AI2869" s="48" t="s">
        <v>1196</v>
      </c>
      <c r="AJ2869" s="48" t="s">
        <v>1196</v>
      </c>
      <c r="AK2869" s="48" t="s">
        <v>1196</v>
      </c>
      <c r="AL2869" s="48" t="s">
        <v>1196</v>
      </c>
      <c r="AM2869" s="48" t="s">
        <v>1196</v>
      </c>
      <c r="AN2869" s="48" t="s">
        <v>1196</v>
      </c>
      <c r="AO2869" s="48" t="s">
        <v>1195</v>
      </c>
      <c r="AP2869" s="48" t="s">
        <v>1195</v>
      </c>
      <c r="AQ2869" s="48" t="s">
        <v>1195</v>
      </c>
      <c r="AR2869" s="48" t="s">
        <v>1195</v>
      </c>
      <c r="AS2869" s="48" t="s">
        <v>1195</v>
      </c>
      <c r="AT2869" s="48" t="s">
        <v>1195</v>
      </c>
      <c r="AU2869" s="48" t="s">
        <v>1195</v>
      </c>
      <c r="AV2869" s="48" t="s">
        <v>1195</v>
      </c>
      <c r="AW2869" s="48" t="s">
        <v>1195</v>
      </c>
      <c r="AX2869" s="48" t="s">
        <v>1195</v>
      </c>
      <c r="AY2869" s="48" t="s">
        <v>1195</v>
      </c>
      <c r="AZ2869" s="28" t="s">
        <v>1195</v>
      </c>
    </row>
    <row r="2870" ht="15.75" customHeight="1">
      <c r="A2870" s="40">
        <v>2569.0</v>
      </c>
      <c r="B2870" s="28" t="s">
        <v>7247</v>
      </c>
      <c r="C2870" s="41"/>
      <c r="D2870" s="42">
        <f t="array" ref="D2870">index(systems,match($A2870,INDEX(systems,0,1),),3)</f>
        <v>664.715</v>
      </c>
      <c r="E2870" s="42">
        <f t="array" ref="E2870">index(systems,match($A2870,INDEX(systems,0,1),),4)</f>
        <v>-233.487</v>
      </c>
      <c r="F2870" s="43" t="str">
        <f>IFERROR(__xludf.DUMMYFUNCTION("let(row, match($B2870&amp;if($C2870&lt;&gt;"""","" [""&amp;$C2870&amp;""]"",""""),index(nebulae,,2),0),join("","",iferror(round(index(nebulae,row,5)/2,3),1),iferror(round(index(nebulae,row,6)/2,3),1),0))"),"1,1,0")</f>
        <v>1,1,0</v>
      </c>
      <c r="G2870" s="44" t="s">
        <v>7248</v>
      </c>
      <c r="H2870" s="45">
        <f t="array" ref="H2870">let(systemId,match(A2870,index(systems,0,1),),refSystemId,match($H$1,index(systems,0,1),),x,index(systems,systemId,3),y,index(systems,systemId,4),refX,index(systems,refSystemId,3),refY,index(systems,refSystemId,4),round(sqrt((x-refX)^2+(y-refY)^2),3))</f>
        <v>704.53</v>
      </c>
      <c r="I2870" s="41"/>
      <c r="J2870" s="41"/>
      <c r="K2870" s="41"/>
      <c r="L2870" s="41"/>
      <c r="M2870" s="41"/>
      <c r="N2870" s="41"/>
      <c r="O2870" s="48" t="s">
        <v>418</v>
      </c>
      <c r="P2870" s="48" t="s">
        <v>7249</v>
      </c>
      <c r="Q2870" s="48" t="s">
        <v>7249</v>
      </c>
      <c r="R2870" s="48" t="s">
        <v>7249</v>
      </c>
      <c r="S2870" s="48" t="s">
        <v>7249</v>
      </c>
      <c r="T2870" s="48" t="s">
        <v>7249</v>
      </c>
      <c r="U2870" s="48" t="s">
        <v>7249</v>
      </c>
      <c r="V2870" s="48" t="s">
        <v>7249</v>
      </c>
      <c r="W2870" s="48" t="s">
        <v>7249</v>
      </c>
      <c r="X2870" s="48" t="s">
        <v>7249</v>
      </c>
      <c r="Y2870" s="48" t="s">
        <v>7249</v>
      </c>
      <c r="Z2870" s="48" t="s">
        <v>7249</v>
      </c>
      <c r="AA2870" s="48" t="s">
        <v>7249</v>
      </c>
      <c r="AB2870" s="48" t="s">
        <v>7249</v>
      </c>
      <c r="AC2870" s="48" t="s">
        <v>7249</v>
      </c>
      <c r="AD2870" s="48" t="s">
        <v>7249</v>
      </c>
      <c r="AE2870" s="48" t="s">
        <v>7249</v>
      </c>
      <c r="AF2870" s="48" t="s">
        <v>7249</v>
      </c>
      <c r="AG2870" s="48" t="s">
        <v>7249</v>
      </c>
      <c r="AH2870" s="48" t="s">
        <v>7249</v>
      </c>
      <c r="AI2870" s="48" t="s">
        <v>7249</v>
      </c>
      <c r="AJ2870" s="48" t="s">
        <v>7249</v>
      </c>
      <c r="AK2870" s="48" t="s">
        <v>7249</v>
      </c>
      <c r="AL2870" s="48" t="s">
        <v>7249</v>
      </c>
      <c r="AM2870" s="48" t="s">
        <v>7249</v>
      </c>
      <c r="AN2870" s="48" t="s">
        <v>7249</v>
      </c>
      <c r="AO2870" s="48" t="s">
        <v>7249</v>
      </c>
      <c r="AP2870" s="48" t="s">
        <v>7249</v>
      </c>
      <c r="AQ2870" s="48" t="s">
        <v>7249</v>
      </c>
      <c r="AR2870" s="48" t="s">
        <v>7249</v>
      </c>
      <c r="AS2870" s="48" t="s">
        <v>7249</v>
      </c>
      <c r="AT2870" s="48" t="s">
        <v>7249</v>
      </c>
      <c r="AU2870" s="48" t="s">
        <v>7249</v>
      </c>
      <c r="AV2870" s="48" t="s">
        <v>7249</v>
      </c>
      <c r="AW2870" s="48" t="s">
        <v>7249</v>
      </c>
      <c r="AX2870" s="48" t="s">
        <v>7249</v>
      </c>
      <c r="AY2870" s="48" t="s">
        <v>7249</v>
      </c>
      <c r="AZ2870" s="28" t="s">
        <v>7249</v>
      </c>
    </row>
    <row r="2871" ht="15.75" customHeight="1">
      <c r="A2871" s="40">
        <v>2570.0</v>
      </c>
      <c r="B2871" s="28" t="s">
        <v>7250</v>
      </c>
      <c r="C2871" s="41"/>
      <c r="D2871" s="42">
        <f t="array" ref="D2871">index(systems,match($A2871,INDEX(systems,0,1),),3)</f>
        <v>567.997</v>
      </c>
      <c r="E2871" s="42">
        <f t="array" ref="E2871">index(systems,match($A2871,INDEX(systems,0,1),),4)</f>
        <v>92.895</v>
      </c>
      <c r="F2871" s="43" t="str">
        <f>IFERROR(__xludf.DUMMYFUNCTION("let(row, match($B2871&amp;if($C2871&lt;&gt;"""","" [""&amp;$C2871&amp;""]"",""""),index(nebulae,,2),0),join("","",iferror(round(index(nebulae,row,5)/2,3),1),iferror(round(index(nebulae,row,6)/2,3),1),0))"),"1,1,0")</f>
        <v>1,1,0</v>
      </c>
      <c r="G2871" s="44" t="s">
        <v>7251</v>
      </c>
      <c r="H2871" s="45">
        <f t="array" ref="H2871">let(systemId,match(A2871,index(systems,0,1),),refSystemId,match($H$1,index(systems,0,1),),x,index(systems,systemId,3),y,index(systems,systemId,4),refX,index(systems,refSystemId,3),refY,index(systems,refSystemId,4),round(sqrt((x-refX)^2+(y-refY)^2),3))</f>
        <v>575.543</v>
      </c>
      <c r="I2871" s="46" t="s">
        <v>408</v>
      </c>
      <c r="J2871" s="46" t="s">
        <v>408</v>
      </c>
      <c r="K2871" s="28" t="s">
        <v>408</v>
      </c>
      <c r="L2871" s="28" t="s">
        <v>408</v>
      </c>
      <c r="M2871" s="28" t="s">
        <v>408</v>
      </c>
      <c r="N2871" s="28" t="s">
        <v>408</v>
      </c>
      <c r="O2871" s="41"/>
      <c r="P2871" s="48" t="s">
        <v>776</v>
      </c>
      <c r="Q2871" s="48" t="s">
        <v>776</v>
      </c>
      <c r="R2871" s="48" t="s">
        <v>776</v>
      </c>
      <c r="S2871" s="48" t="s">
        <v>776</v>
      </c>
      <c r="T2871" s="48" t="s">
        <v>776</v>
      </c>
      <c r="U2871" s="48" t="s">
        <v>776</v>
      </c>
      <c r="V2871" s="48" t="s">
        <v>776</v>
      </c>
      <c r="W2871" s="48" t="s">
        <v>776</v>
      </c>
      <c r="X2871" s="48" t="s">
        <v>776</v>
      </c>
      <c r="Y2871" s="48" t="s">
        <v>422</v>
      </c>
      <c r="Z2871" s="48" t="s">
        <v>422</v>
      </c>
      <c r="AA2871" s="48" t="s">
        <v>422</v>
      </c>
      <c r="AB2871" s="48" t="s">
        <v>422</v>
      </c>
      <c r="AC2871" s="48" t="s">
        <v>422</v>
      </c>
      <c r="AD2871" s="48" t="s">
        <v>422</v>
      </c>
      <c r="AE2871" s="48" t="s">
        <v>422</v>
      </c>
      <c r="AF2871" s="48" t="s">
        <v>422</v>
      </c>
      <c r="AG2871" s="48" t="s">
        <v>422</v>
      </c>
      <c r="AH2871" s="48" t="s">
        <v>422</v>
      </c>
      <c r="AI2871" s="48" t="s">
        <v>422</v>
      </c>
      <c r="AJ2871" s="48" t="s">
        <v>422</v>
      </c>
      <c r="AK2871" s="48" t="s">
        <v>422</v>
      </c>
      <c r="AL2871" s="48" t="s">
        <v>422</v>
      </c>
      <c r="AM2871" s="48" t="s">
        <v>422</v>
      </c>
      <c r="AN2871" s="48" t="s">
        <v>422</v>
      </c>
      <c r="AO2871" s="48" t="s">
        <v>422</v>
      </c>
      <c r="AP2871" s="48" t="s">
        <v>422</v>
      </c>
      <c r="AQ2871" s="48" t="s">
        <v>422</v>
      </c>
      <c r="AR2871" s="48" t="s">
        <v>422</v>
      </c>
      <c r="AS2871" s="48" t="s">
        <v>422</v>
      </c>
      <c r="AT2871" s="48" t="s">
        <v>422</v>
      </c>
      <c r="AU2871" s="48" t="s">
        <v>422</v>
      </c>
      <c r="AV2871" s="48" t="s">
        <v>422</v>
      </c>
      <c r="AW2871" s="48" t="s">
        <v>422</v>
      </c>
      <c r="AX2871" s="48" t="s">
        <v>422</v>
      </c>
      <c r="AY2871" s="48" t="s">
        <v>422</v>
      </c>
      <c r="AZ2871" s="28" t="s">
        <v>422</v>
      </c>
    </row>
    <row r="2872" ht="15.75" customHeight="1">
      <c r="A2872" s="40">
        <v>2571.0</v>
      </c>
      <c r="B2872" s="28" t="s">
        <v>7252</v>
      </c>
      <c r="C2872" s="41"/>
      <c r="D2872" s="42">
        <f t="array" ref="D2872">index(systems,match($A2872,INDEX(systems,0,1),),3)</f>
        <v>664.937</v>
      </c>
      <c r="E2872" s="42">
        <f t="array" ref="E2872">index(systems,match($A2872,INDEX(systems,0,1),),4)</f>
        <v>171.242</v>
      </c>
      <c r="F2872" s="43" t="str">
        <f>IFERROR(__xludf.DUMMYFUNCTION("let(row, match($B2872&amp;if($C2872&lt;&gt;"""","" [""&amp;$C2872&amp;""]"",""""),index(nebulae,,2),0),join("","",iferror(round(index(nebulae,row,5)/2,3),1),iferror(round(index(nebulae,row,6)/2,3),1),0))"),"1,1,0")</f>
        <v>1,1,0</v>
      </c>
      <c r="G2872" s="44" t="s">
        <v>7253</v>
      </c>
      <c r="H2872" s="45">
        <f t="array" ref="H2872">let(systemId,match(A2872,index(systems,0,1),),refSystemId,match($H$1,index(systems,0,1),),x,index(systems,systemId,3),y,index(systems,systemId,4),refX,index(systems,refSystemId,3),refY,index(systems,refSystemId,4),round(sqrt((x-refX)^2+(y-refY)^2),3))</f>
        <v>686.633</v>
      </c>
      <c r="I2872" s="41"/>
      <c r="J2872" s="41"/>
      <c r="K2872" s="41"/>
      <c r="L2872" s="41"/>
      <c r="M2872" s="41"/>
      <c r="N2872" s="41"/>
      <c r="O2872" s="41"/>
      <c r="P2872" s="48" t="s">
        <v>548</v>
      </c>
      <c r="Q2872" s="48" t="s">
        <v>548</v>
      </c>
      <c r="R2872" s="48" t="s">
        <v>548</v>
      </c>
      <c r="S2872" s="48" t="s">
        <v>548</v>
      </c>
      <c r="T2872" s="48" t="s">
        <v>548</v>
      </c>
      <c r="U2872" s="48" t="s">
        <v>422</v>
      </c>
      <c r="V2872" s="48" t="s">
        <v>422</v>
      </c>
      <c r="W2872" s="48" t="s">
        <v>422</v>
      </c>
      <c r="X2872" s="48" t="s">
        <v>422</v>
      </c>
      <c r="Y2872" s="48" t="s">
        <v>422</v>
      </c>
      <c r="Z2872" s="48" t="s">
        <v>422</v>
      </c>
      <c r="AA2872" s="48" t="s">
        <v>422</v>
      </c>
      <c r="AB2872" s="48" t="s">
        <v>422</v>
      </c>
      <c r="AC2872" s="48" t="s">
        <v>422</v>
      </c>
      <c r="AD2872" s="48" t="s">
        <v>422</v>
      </c>
      <c r="AE2872" s="48" t="s">
        <v>422</v>
      </c>
      <c r="AF2872" s="48" t="s">
        <v>422</v>
      </c>
      <c r="AG2872" s="48" t="s">
        <v>422</v>
      </c>
      <c r="AH2872" s="48" t="s">
        <v>422</v>
      </c>
      <c r="AI2872" s="48" t="s">
        <v>422</v>
      </c>
      <c r="AJ2872" s="48" t="s">
        <v>422</v>
      </c>
      <c r="AK2872" s="48" t="s">
        <v>422</v>
      </c>
      <c r="AL2872" s="48" t="s">
        <v>422</v>
      </c>
      <c r="AM2872" s="48" t="s">
        <v>422</v>
      </c>
      <c r="AN2872" s="48" t="s">
        <v>422</v>
      </c>
      <c r="AO2872" s="48" t="s">
        <v>422</v>
      </c>
      <c r="AP2872" s="48" t="s">
        <v>422</v>
      </c>
      <c r="AQ2872" s="48" t="s">
        <v>422</v>
      </c>
      <c r="AR2872" s="48" t="s">
        <v>422</v>
      </c>
      <c r="AS2872" s="48" t="s">
        <v>422</v>
      </c>
      <c r="AT2872" s="48" t="s">
        <v>422</v>
      </c>
      <c r="AU2872" s="48" t="s">
        <v>422</v>
      </c>
      <c r="AV2872" s="48" t="s">
        <v>422</v>
      </c>
      <c r="AW2872" s="48" t="s">
        <v>422</v>
      </c>
      <c r="AX2872" s="48" t="s">
        <v>422</v>
      </c>
      <c r="AY2872" s="48" t="s">
        <v>422</v>
      </c>
      <c r="AZ2872" s="50" t="s">
        <v>549</v>
      </c>
    </row>
    <row r="2873" ht="15.75" customHeight="1">
      <c r="A2873" s="40">
        <v>2572.0</v>
      </c>
      <c r="B2873" s="28" t="s">
        <v>7254</v>
      </c>
      <c r="C2873" s="41"/>
      <c r="D2873" s="42">
        <f t="array" ref="D2873">index(systems,match($A2873,INDEX(systems,0,1),),3)</f>
        <v>430.696</v>
      </c>
      <c r="E2873" s="42">
        <f t="array" ref="E2873">index(systems,match($A2873,INDEX(systems,0,1),),4)</f>
        <v>265.006</v>
      </c>
      <c r="F2873" s="43" t="str">
        <f>IFERROR(__xludf.DUMMYFUNCTION("let(row, match($B2873&amp;if($C2873&lt;&gt;"""","" [""&amp;$C2873&amp;""]"",""""),index(nebulae,,2),0),join("","",iferror(round(index(nebulae,row,5)/2,3),1),iferror(round(index(nebulae,row,6)/2,3),1),0))"),"1,1,0")</f>
        <v>1,1,0</v>
      </c>
      <c r="G2873" s="44" t="s">
        <v>7255</v>
      </c>
      <c r="H2873" s="45">
        <f t="array" ref="H2873">let(systemId,match(A2873,index(systems,0,1),),refSystemId,match($H$1,index(systems,0,1),),x,index(systems,systemId,3),y,index(systems,systemId,4),refX,index(systems,refSystemId,3),refY,index(systems,refSystemId,4),round(sqrt((x-refX)^2+(y-refY)^2),3))</f>
        <v>505.695</v>
      </c>
      <c r="I2873" s="41"/>
      <c r="J2873" s="41"/>
      <c r="K2873" s="41"/>
      <c r="L2873" s="41"/>
      <c r="M2873" s="41"/>
      <c r="N2873" s="28" t="s">
        <v>1397</v>
      </c>
      <c r="O2873" s="48" t="s">
        <v>1397</v>
      </c>
      <c r="P2873" s="48" t="s">
        <v>1397</v>
      </c>
      <c r="Q2873" s="48" t="s">
        <v>1397</v>
      </c>
      <c r="R2873" s="48" t="s">
        <v>1397</v>
      </c>
      <c r="S2873" s="48" t="s">
        <v>1397</v>
      </c>
      <c r="T2873" s="48" t="s">
        <v>1397</v>
      </c>
      <c r="U2873" s="48" t="s">
        <v>1397</v>
      </c>
      <c r="V2873" s="48" t="s">
        <v>1397</v>
      </c>
      <c r="W2873" s="48" t="s">
        <v>1397</v>
      </c>
      <c r="X2873" s="48" t="s">
        <v>422</v>
      </c>
      <c r="Y2873" s="48" t="s">
        <v>422</v>
      </c>
      <c r="Z2873" s="48" t="s">
        <v>422</v>
      </c>
      <c r="AA2873" s="48" t="s">
        <v>422</v>
      </c>
      <c r="AB2873" s="48" t="s">
        <v>422</v>
      </c>
      <c r="AC2873" s="48" t="s">
        <v>422</v>
      </c>
      <c r="AD2873" s="48" t="s">
        <v>422</v>
      </c>
      <c r="AE2873" s="48" t="s">
        <v>422</v>
      </c>
      <c r="AF2873" s="48" t="s">
        <v>422</v>
      </c>
      <c r="AG2873" s="48" t="s">
        <v>422</v>
      </c>
      <c r="AH2873" s="48" t="s">
        <v>422</v>
      </c>
      <c r="AI2873" s="48" t="s">
        <v>422</v>
      </c>
      <c r="AJ2873" s="48" t="s">
        <v>422</v>
      </c>
      <c r="AK2873" s="48" t="s">
        <v>422</v>
      </c>
      <c r="AL2873" s="48" t="s">
        <v>422</v>
      </c>
      <c r="AM2873" s="48" t="s">
        <v>422</v>
      </c>
      <c r="AN2873" s="48" t="s">
        <v>422</v>
      </c>
      <c r="AO2873" s="48" t="s">
        <v>422</v>
      </c>
      <c r="AP2873" s="48" t="s">
        <v>422</v>
      </c>
      <c r="AQ2873" s="48" t="s">
        <v>422</v>
      </c>
      <c r="AR2873" s="48" t="s">
        <v>422</v>
      </c>
      <c r="AS2873" s="48" t="s">
        <v>422</v>
      </c>
      <c r="AT2873" s="48" t="s">
        <v>422</v>
      </c>
      <c r="AU2873" s="48" t="s">
        <v>422</v>
      </c>
      <c r="AV2873" s="48" t="s">
        <v>422</v>
      </c>
      <c r="AW2873" s="48" t="s">
        <v>422</v>
      </c>
      <c r="AX2873" s="48" t="s">
        <v>422</v>
      </c>
      <c r="AY2873" s="48" t="s">
        <v>422</v>
      </c>
      <c r="AZ2873" s="28" t="s">
        <v>422</v>
      </c>
    </row>
    <row r="2874" ht="15.75" customHeight="1">
      <c r="A2874" s="40">
        <v>2573.0</v>
      </c>
      <c r="B2874" s="28" t="s">
        <v>7256</v>
      </c>
      <c r="C2874" s="41"/>
      <c r="D2874" s="42">
        <f t="array" ref="D2874">index(systems,match($A2874,INDEX(systems,0,1),),3)</f>
        <v>36.998</v>
      </c>
      <c r="E2874" s="42">
        <f t="array" ref="E2874">index(systems,match($A2874,INDEX(systems,0,1),),4)</f>
        <v>426.239</v>
      </c>
      <c r="F2874" s="43" t="str">
        <f>IFERROR(__xludf.DUMMYFUNCTION("let(row, match($B2874&amp;if($C2874&lt;&gt;"""","" [""&amp;$C2874&amp;""]"",""""),index(nebulae,,2),0),join("","",iferror(round(index(nebulae,row,5)/2,3),1),iferror(round(index(nebulae,row,6)/2,3),1),0))"),"1,1,0")</f>
        <v>1,1,0</v>
      </c>
      <c r="G2874" s="44" t="s">
        <v>7257</v>
      </c>
      <c r="H2874" s="45">
        <f t="array" ref="H2874">let(systemId,match(A2874,index(systems,0,1),),refSystemId,match($H$1,index(systems,0,1),),x,index(systems,systemId,3),y,index(systems,systemId,4),refX,index(systems,refSystemId,3),refY,index(systems,refSystemId,4),round(sqrt((x-refX)^2+(y-refY)^2),3))</f>
        <v>427.842</v>
      </c>
      <c r="I2874" s="46" t="s">
        <v>408</v>
      </c>
      <c r="J2874" s="46" t="s">
        <v>408</v>
      </c>
      <c r="K2874" s="46" t="s">
        <v>408</v>
      </c>
      <c r="L2874" s="47" t="s">
        <v>408</v>
      </c>
      <c r="M2874" s="47" t="s">
        <v>408</v>
      </c>
      <c r="N2874" s="28" t="s">
        <v>408</v>
      </c>
      <c r="O2874" s="41"/>
      <c r="P2874" s="48" t="s">
        <v>846</v>
      </c>
      <c r="Q2874" s="48" t="s">
        <v>846</v>
      </c>
      <c r="R2874" s="48" t="s">
        <v>846</v>
      </c>
      <c r="S2874" s="48" t="s">
        <v>846</v>
      </c>
      <c r="T2874" s="48" t="s">
        <v>846</v>
      </c>
      <c r="U2874" s="48" t="s">
        <v>846</v>
      </c>
      <c r="V2874" s="48" t="s">
        <v>422</v>
      </c>
      <c r="W2874" s="48" t="s">
        <v>422</v>
      </c>
      <c r="X2874" s="48" t="s">
        <v>422</v>
      </c>
      <c r="Y2874" s="48" t="s">
        <v>422</v>
      </c>
      <c r="Z2874" s="48" t="s">
        <v>422</v>
      </c>
      <c r="AA2874" s="48" t="s">
        <v>422</v>
      </c>
      <c r="AB2874" s="48" t="s">
        <v>422</v>
      </c>
      <c r="AC2874" s="48" t="s">
        <v>422</v>
      </c>
      <c r="AD2874" s="48" t="s">
        <v>422</v>
      </c>
      <c r="AE2874" s="48" t="s">
        <v>422</v>
      </c>
      <c r="AF2874" s="48" t="s">
        <v>422</v>
      </c>
      <c r="AG2874" s="48" t="s">
        <v>422</v>
      </c>
      <c r="AH2874" s="48" t="s">
        <v>422</v>
      </c>
      <c r="AI2874" s="48" t="s">
        <v>422</v>
      </c>
      <c r="AJ2874" s="48" t="s">
        <v>422</v>
      </c>
      <c r="AK2874" s="48" t="s">
        <v>422</v>
      </c>
      <c r="AL2874" s="48" t="s">
        <v>422</v>
      </c>
      <c r="AM2874" s="48" t="s">
        <v>422</v>
      </c>
      <c r="AN2874" s="48" t="s">
        <v>422</v>
      </c>
      <c r="AO2874" s="48" t="s">
        <v>422</v>
      </c>
      <c r="AP2874" s="48" t="s">
        <v>422</v>
      </c>
      <c r="AQ2874" s="48" t="s">
        <v>422</v>
      </c>
      <c r="AR2874" s="48" t="s">
        <v>422</v>
      </c>
      <c r="AS2874" s="48" t="s">
        <v>422</v>
      </c>
      <c r="AT2874" s="48" t="s">
        <v>422</v>
      </c>
      <c r="AU2874" s="48" t="s">
        <v>422</v>
      </c>
      <c r="AV2874" s="48" t="s">
        <v>422</v>
      </c>
      <c r="AW2874" s="48" t="s">
        <v>422</v>
      </c>
      <c r="AX2874" s="52" t="s">
        <v>422</v>
      </c>
      <c r="AY2874" s="52" t="s">
        <v>422</v>
      </c>
      <c r="AZ2874" s="28" t="s">
        <v>422</v>
      </c>
    </row>
    <row r="2875" ht="15.75" customHeight="1">
      <c r="A2875" s="40">
        <v>2574.0</v>
      </c>
      <c r="B2875" s="28" t="s">
        <v>7258</v>
      </c>
      <c r="C2875" s="41"/>
      <c r="D2875" s="42">
        <f t="array" ref="D2875">index(systems,match($A2875,INDEX(systems,0,1),),3)</f>
        <v>69.265</v>
      </c>
      <c r="E2875" s="42">
        <f t="array" ref="E2875">index(systems,match($A2875,INDEX(systems,0,1),),4)</f>
        <v>7.961</v>
      </c>
      <c r="F2875" s="43" t="str">
        <f>IFERROR(__xludf.DUMMYFUNCTION("let(row, match($B2875&amp;if($C2875&lt;&gt;"""","" [""&amp;$C2875&amp;""]"",""""),index(nebulae,,2),0),join("","",iferror(round(index(nebulae,row,5)/2,3),1),iferror(round(index(nebulae,row,6)/2,3),1),0))"),"1,1,0")</f>
        <v>1,1,0</v>
      </c>
      <c r="G2875" s="44" t="s">
        <v>7259</v>
      </c>
      <c r="H2875" s="45">
        <f t="array" ref="H2875">let(systemId,match(A2875,index(systems,0,1),),refSystemId,match($H$1,index(systems,0,1),),x,index(systems,systemId,3),y,index(systems,systemId,4),refX,index(systems,refSystemId,3),refY,index(systems,refSystemId,4),round(sqrt((x-refX)^2+(y-refY)^2),3))</f>
        <v>69.721</v>
      </c>
      <c r="I2875" s="41"/>
      <c r="J2875" s="28" t="s">
        <v>508</v>
      </c>
      <c r="K2875" s="28" t="s">
        <v>508</v>
      </c>
      <c r="L2875" s="48" t="s">
        <v>508</v>
      </c>
      <c r="M2875" s="48" t="s">
        <v>508</v>
      </c>
      <c r="N2875" s="28" t="s">
        <v>534</v>
      </c>
      <c r="O2875" s="48" t="s">
        <v>534</v>
      </c>
      <c r="P2875" s="48" t="s">
        <v>534</v>
      </c>
      <c r="Q2875" s="48" t="s">
        <v>534</v>
      </c>
      <c r="R2875" s="48" t="s">
        <v>535</v>
      </c>
      <c r="S2875" s="48" t="s">
        <v>582</v>
      </c>
      <c r="T2875" s="48" t="s">
        <v>582</v>
      </c>
      <c r="U2875" s="48" t="s">
        <v>1079</v>
      </c>
      <c r="V2875" s="48" t="s">
        <v>1079</v>
      </c>
      <c r="W2875" s="48" t="s">
        <v>1079</v>
      </c>
      <c r="X2875" s="48" t="s">
        <v>7260</v>
      </c>
      <c r="Y2875" s="48" t="s">
        <v>584</v>
      </c>
      <c r="Z2875" s="48" t="s">
        <v>584</v>
      </c>
      <c r="AA2875" s="48" t="s">
        <v>539</v>
      </c>
      <c r="AB2875" s="48" t="s">
        <v>539</v>
      </c>
      <c r="AC2875" s="48" t="s">
        <v>539</v>
      </c>
      <c r="AD2875" s="48" t="s">
        <v>539</v>
      </c>
      <c r="AE2875" s="48" t="s">
        <v>539</v>
      </c>
      <c r="AF2875" s="48" t="s">
        <v>539</v>
      </c>
      <c r="AG2875" s="48" t="s">
        <v>539</v>
      </c>
      <c r="AH2875" s="48" t="s">
        <v>539</v>
      </c>
      <c r="AI2875" s="48" t="s">
        <v>539</v>
      </c>
      <c r="AJ2875" s="48" t="s">
        <v>539</v>
      </c>
      <c r="AK2875" s="48" t="s">
        <v>539</v>
      </c>
      <c r="AL2875" s="48" t="s">
        <v>539</v>
      </c>
      <c r="AM2875" s="48" t="s">
        <v>539</v>
      </c>
      <c r="AN2875" s="48" t="s">
        <v>539</v>
      </c>
      <c r="AO2875" s="48" t="s">
        <v>584</v>
      </c>
      <c r="AP2875" s="48" t="s">
        <v>584</v>
      </c>
      <c r="AQ2875" s="48" t="s">
        <v>516</v>
      </c>
      <c r="AR2875" s="48" t="s">
        <v>517</v>
      </c>
      <c r="AS2875" s="48" t="s">
        <v>586</v>
      </c>
      <c r="AT2875" s="48" t="s">
        <v>586</v>
      </c>
      <c r="AU2875" s="48" t="s">
        <v>586</v>
      </c>
      <c r="AV2875" s="48" t="s">
        <v>586</v>
      </c>
      <c r="AW2875" s="48" t="s">
        <v>418</v>
      </c>
      <c r="AX2875" s="52" t="s">
        <v>587</v>
      </c>
      <c r="AY2875" s="52" t="s">
        <v>587</v>
      </c>
      <c r="AZ2875" s="49" t="s">
        <v>587</v>
      </c>
    </row>
    <row r="2876" ht="15.75" customHeight="1">
      <c r="A2876" s="40">
        <v>2967.0</v>
      </c>
      <c r="B2876" s="28" t="s">
        <v>7261</v>
      </c>
      <c r="C2876" s="41"/>
      <c r="D2876" s="42">
        <f t="array" ref="D2876">index(systems,match($A2876,INDEX(systems,0,1),),3)</f>
        <v>124.79</v>
      </c>
      <c r="E2876" s="42">
        <f t="array" ref="E2876">index(systems,match($A2876,INDEX(systems,0,1),),4)</f>
        <v>1757.882</v>
      </c>
      <c r="F2876" s="43" t="str">
        <f>IFERROR(__xludf.DUMMYFUNCTION("let(row, match($B2876&amp;if($C2876&lt;&gt;"""","" [""&amp;$C2876&amp;""]"",""""),index(nebulae,,2),0),join("","",iferror(round(index(nebulae,row,5)/2,3),1),iferror(round(index(nebulae,row,6)/2,3),1),0))"),"1,1,0")</f>
        <v>1,1,0</v>
      </c>
      <c r="G2876" s="44" t="s">
        <v>7262</v>
      </c>
      <c r="H2876" s="45">
        <f t="array" ref="H2876">let(systemId,match(A2876,index(systems,0,1),),refSystemId,match($H$1,index(systems,0,1),),x,index(systems,systemId,3),y,index(systems,systemId,4),refX,index(systems,refSystemId,3),refY,index(systems,refSystemId,4),round(sqrt((x-refX)^2+(y-refY)^2),3))</f>
        <v>1762.306</v>
      </c>
      <c r="I2876" s="53"/>
      <c r="J2876" s="53"/>
      <c r="K2876" s="53"/>
      <c r="L2876" s="53"/>
      <c r="M2876" s="53"/>
      <c r="N2876" s="41"/>
      <c r="O2876" s="41"/>
      <c r="P2876" s="48" t="s">
        <v>408</v>
      </c>
      <c r="Q2876" s="48" t="s">
        <v>408</v>
      </c>
      <c r="R2876" s="48" t="s">
        <v>408</v>
      </c>
      <c r="S2876" s="48" t="s">
        <v>408</v>
      </c>
      <c r="T2876" s="48" t="s">
        <v>408</v>
      </c>
      <c r="U2876" s="48" t="s">
        <v>408</v>
      </c>
      <c r="V2876" s="41"/>
      <c r="W2876" s="41"/>
      <c r="X2876" s="41"/>
      <c r="Y2876" s="52" t="s">
        <v>735</v>
      </c>
      <c r="Z2876" s="48" t="s">
        <v>735</v>
      </c>
      <c r="AA2876" s="52" t="s">
        <v>735</v>
      </c>
      <c r="AB2876" s="52" t="s">
        <v>735</v>
      </c>
      <c r="AC2876" s="52" t="s">
        <v>735</v>
      </c>
      <c r="AD2876" s="52" t="s">
        <v>735</v>
      </c>
      <c r="AE2876" s="52" t="s">
        <v>735</v>
      </c>
      <c r="AF2876" s="52" t="s">
        <v>735</v>
      </c>
      <c r="AG2876" s="52" t="s">
        <v>735</v>
      </c>
      <c r="AH2876" s="52" t="s">
        <v>735</v>
      </c>
      <c r="AI2876" s="52" t="s">
        <v>735</v>
      </c>
      <c r="AJ2876" s="52" t="s">
        <v>735</v>
      </c>
      <c r="AK2876" s="52" t="s">
        <v>735</v>
      </c>
      <c r="AL2876" s="52" t="s">
        <v>735</v>
      </c>
      <c r="AM2876" s="52" t="s">
        <v>735</v>
      </c>
      <c r="AN2876" s="52" t="s">
        <v>849</v>
      </c>
      <c r="AO2876" s="49" t="s">
        <v>849</v>
      </c>
      <c r="AP2876" s="48" t="s">
        <v>735</v>
      </c>
      <c r="AQ2876" s="52" t="s">
        <v>422</v>
      </c>
      <c r="AR2876" s="48" t="s">
        <v>422</v>
      </c>
      <c r="AS2876" s="48" t="s">
        <v>422</v>
      </c>
      <c r="AT2876" s="28" t="s">
        <v>422</v>
      </c>
      <c r="AU2876" s="41"/>
      <c r="AV2876" s="41"/>
      <c r="AW2876" s="41"/>
      <c r="AX2876" s="41"/>
      <c r="AY2876" s="41"/>
      <c r="AZ2876" s="55"/>
    </row>
    <row r="2877" ht="15.75" customHeight="1">
      <c r="A2877" s="40">
        <v>3036.0</v>
      </c>
      <c r="B2877" s="28" t="s">
        <v>7263</v>
      </c>
      <c r="C2877" s="41"/>
      <c r="D2877" s="42">
        <f t="array" ref="D2877">index(systems,match($A2877,INDEX(systems,0,1),),3)</f>
        <v>293.32</v>
      </c>
      <c r="E2877" s="42">
        <f t="array" ref="E2877">index(systems,match($A2877,INDEX(systems,0,1),),4)</f>
        <v>669.005</v>
      </c>
      <c r="F2877" s="43" t="str">
        <f>IFERROR(__xludf.DUMMYFUNCTION("let(row, match($B2877&amp;if($C2877&lt;&gt;"""","" [""&amp;$C2877&amp;""]"",""""),index(nebulae,,2),0),join("","",iferror(round(index(nebulae,row,5)/2,3),1),iferror(round(index(nebulae,row,6)/2,3),1),0))"),"1,1,0")</f>
        <v>1,1,0</v>
      </c>
      <c r="G2877" s="44" t="s">
        <v>7264</v>
      </c>
      <c r="H2877" s="45">
        <f t="array" ref="H2877">let(systemId,match(A2877,index(systems,0,1),),refSystemId,match($H$1,index(systems,0,1),),x,index(systems,systemId,3),y,index(systems,systemId,4),refX,index(systems,refSystemId,3),refY,index(systems,refSystemId,4),round(sqrt((x-refX)^2+(y-refY)^2),3))</f>
        <v>730.482</v>
      </c>
      <c r="I2877" s="55"/>
      <c r="J2877" s="55"/>
      <c r="K2877" s="55"/>
      <c r="L2877" s="55"/>
      <c r="M2877" s="55"/>
      <c r="N2877" s="55"/>
      <c r="O2877" s="55"/>
      <c r="P2877" s="56" t="s">
        <v>408</v>
      </c>
      <c r="Q2877" s="56" t="s">
        <v>408</v>
      </c>
      <c r="R2877" s="56" t="s">
        <v>408</v>
      </c>
      <c r="S2877" s="56" t="s">
        <v>408</v>
      </c>
      <c r="T2877" s="56" t="s">
        <v>408</v>
      </c>
      <c r="U2877" s="56" t="s">
        <v>408</v>
      </c>
      <c r="V2877" s="56" t="s">
        <v>408</v>
      </c>
      <c r="W2877" s="56" t="s">
        <v>408</v>
      </c>
      <c r="X2877" s="56" t="s">
        <v>408</v>
      </c>
      <c r="Y2877" s="56" t="s">
        <v>408</v>
      </c>
      <c r="Z2877" s="56" t="s">
        <v>408</v>
      </c>
      <c r="AA2877" s="56" t="s">
        <v>408</v>
      </c>
      <c r="AB2877" s="52" t="s">
        <v>730</v>
      </c>
      <c r="AC2877" s="52" t="s">
        <v>730</v>
      </c>
      <c r="AD2877" s="52" t="s">
        <v>730</v>
      </c>
      <c r="AE2877" s="52" t="s">
        <v>730</v>
      </c>
      <c r="AF2877" s="52" t="s">
        <v>730</v>
      </c>
      <c r="AG2877" s="52" t="s">
        <v>730</v>
      </c>
      <c r="AH2877" s="52" t="s">
        <v>730</v>
      </c>
      <c r="AI2877" s="52" t="s">
        <v>730</v>
      </c>
      <c r="AJ2877" s="52" t="s">
        <v>730</v>
      </c>
      <c r="AK2877" s="52" t="s">
        <v>730</v>
      </c>
      <c r="AL2877" s="52" t="s">
        <v>730</v>
      </c>
      <c r="AM2877" s="52" t="s">
        <v>730</v>
      </c>
      <c r="AN2877" s="52" t="s">
        <v>418</v>
      </c>
      <c r="AO2877" s="49" t="s">
        <v>418</v>
      </c>
      <c r="AP2877" s="52" t="s">
        <v>418</v>
      </c>
      <c r="AQ2877" s="52" t="s">
        <v>418</v>
      </c>
      <c r="AR2877" s="52" t="s">
        <v>418</v>
      </c>
      <c r="AS2877" s="52" t="s">
        <v>418</v>
      </c>
      <c r="AT2877" s="52" t="s">
        <v>418</v>
      </c>
      <c r="AU2877" s="49" t="s">
        <v>418</v>
      </c>
      <c r="AV2877" s="55"/>
      <c r="AW2877" s="55"/>
      <c r="AX2877" s="55"/>
      <c r="AY2877" s="55"/>
      <c r="AZ2877" s="55"/>
    </row>
    <row r="2878" ht="15.75" customHeight="1">
      <c r="A2878" s="40">
        <v>3037.0</v>
      </c>
      <c r="B2878" s="28" t="s">
        <v>7265</v>
      </c>
      <c r="C2878" s="41"/>
      <c r="D2878" s="42">
        <f t="array" ref="D2878">index(systems,match($A2878,INDEX(systems,0,1),),3)</f>
        <v>-169.004</v>
      </c>
      <c r="E2878" s="42">
        <f t="array" ref="E2878">index(systems,match($A2878,INDEX(systems,0,1),),4)</f>
        <v>612.206</v>
      </c>
      <c r="F2878" s="43" t="str">
        <f>IFERROR(__xludf.DUMMYFUNCTION("let(row, match($B2878&amp;if($C2878&lt;&gt;"""","" [""&amp;$C2878&amp;""]"",""""),index(nebulae,,2),0),join("","",iferror(round(index(nebulae,row,5)/2,3),1),iferror(round(index(nebulae,row,6)/2,3),1),0))"),"1,1,0")</f>
        <v>1,1,0</v>
      </c>
      <c r="G2878" s="44" t="s">
        <v>7266</v>
      </c>
      <c r="H2878" s="45">
        <f t="array" ref="H2878">let(systemId,match(A2878,index(systems,0,1),),refSystemId,match($H$1,index(systems,0,1),),x,index(systems,systemId,3),y,index(systems,systemId,4),refX,index(systems,refSystemId,3),refY,index(systems,refSystemId,4),round(sqrt((x-refX)^2+(y-refY)^2),3))</f>
        <v>635.105</v>
      </c>
      <c r="I2878" s="55"/>
      <c r="J2878" s="55"/>
      <c r="K2878" s="55"/>
      <c r="L2878" s="55"/>
      <c r="M2878" s="55"/>
      <c r="N2878" s="55"/>
      <c r="O2878" s="55"/>
      <c r="P2878" s="56" t="s">
        <v>408</v>
      </c>
      <c r="Q2878" s="56" t="s">
        <v>408</v>
      </c>
      <c r="R2878" s="56" t="s">
        <v>408</v>
      </c>
      <c r="S2878" s="56" t="s">
        <v>408</v>
      </c>
      <c r="T2878" s="56" t="s">
        <v>408</v>
      </c>
      <c r="U2878" s="56" t="s">
        <v>408</v>
      </c>
      <c r="V2878" s="56" t="s">
        <v>408</v>
      </c>
      <c r="W2878" s="56" t="s">
        <v>408</v>
      </c>
      <c r="X2878" s="56" t="s">
        <v>408</v>
      </c>
      <c r="Y2878" s="56" t="s">
        <v>408</v>
      </c>
      <c r="Z2878" s="56" t="s">
        <v>408</v>
      </c>
      <c r="AA2878" s="56" t="s">
        <v>408</v>
      </c>
      <c r="AB2878" s="52" t="s">
        <v>417</v>
      </c>
      <c r="AC2878" s="52" t="s">
        <v>417</v>
      </c>
      <c r="AD2878" s="52" t="s">
        <v>417</v>
      </c>
      <c r="AE2878" s="52" t="s">
        <v>417</v>
      </c>
      <c r="AF2878" s="52" t="s">
        <v>417</v>
      </c>
      <c r="AG2878" s="52" t="s">
        <v>417</v>
      </c>
      <c r="AH2878" s="52" t="s">
        <v>417</v>
      </c>
      <c r="AI2878" s="52" t="s">
        <v>417</v>
      </c>
      <c r="AJ2878" s="52" t="s">
        <v>417</v>
      </c>
      <c r="AK2878" s="52" t="s">
        <v>417</v>
      </c>
      <c r="AL2878" s="52" t="s">
        <v>417</v>
      </c>
      <c r="AM2878" s="52" t="s">
        <v>417</v>
      </c>
      <c r="AN2878" s="52" t="s">
        <v>417</v>
      </c>
      <c r="AO2878" s="49" t="s">
        <v>417</v>
      </c>
      <c r="AP2878" s="52" t="s">
        <v>417</v>
      </c>
      <c r="AQ2878" s="56" t="s">
        <v>422</v>
      </c>
      <c r="AR2878" s="56" t="s">
        <v>422</v>
      </c>
      <c r="AS2878" s="56" t="s">
        <v>422</v>
      </c>
      <c r="AT2878" s="56" t="s">
        <v>422</v>
      </c>
      <c r="AU2878" s="51" t="s">
        <v>422</v>
      </c>
      <c r="AV2878" s="55"/>
      <c r="AW2878" s="55"/>
      <c r="AX2878" s="55"/>
      <c r="AY2878" s="55"/>
      <c r="AZ2878" s="55"/>
    </row>
    <row r="2879" ht="15.75" customHeight="1">
      <c r="A2879" s="40">
        <v>3038.0</v>
      </c>
      <c r="B2879" s="28" t="s">
        <v>7267</v>
      </c>
      <c r="C2879" s="41"/>
      <c r="D2879" s="42">
        <f t="array" ref="D2879">index(systems,match($A2879,INDEX(systems,0,1),),3)</f>
        <v>-112.41</v>
      </c>
      <c r="E2879" s="42">
        <f t="array" ref="E2879">index(systems,match($A2879,INDEX(systems,0,1),),4)</f>
        <v>885.647</v>
      </c>
      <c r="F2879" s="43" t="str">
        <f>IFERROR(__xludf.DUMMYFUNCTION("let(row, match($B2879&amp;if($C2879&lt;&gt;"""","" [""&amp;$C2879&amp;""]"",""""),index(nebulae,,2),0),join("","",iferror(round(index(nebulae,row,5)/2,3),1),iferror(round(index(nebulae,row,6)/2,3),1),0))"),"1,1,0")</f>
        <v>1,1,0</v>
      </c>
      <c r="G2879" s="44" t="s">
        <v>7268</v>
      </c>
      <c r="H2879" s="45">
        <f t="array" ref="H2879">let(systemId,match(A2879,index(systems,0,1),),refSystemId,match($H$1,index(systems,0,1),),x,index(systems,systemId,3),y,index(systems,systemId,4),refX,index(systems,refSystemId,3),refY,index(systems,refSystemId,4),round(sqrt((x-refX)^2+(y-refY)^2),3))</f>
        <v>892.752</v>
      </c>
      <c r="I2879" s="55"/>
      <c r="J2879" s="55"/>
      <c r="K2879" s="55"/>
      <c r="L2879" s="55"/>
      <c r="M2879" s="55"/>
      <c r="N2879" s="55"/>
      <c r="O2879" s="55"/>
      <c r="P2879" s="56" t="s">
        <v>408</v>
      </c>
      <c r="Q2879" s="56" t="s">
        <v>408</v>
      </c>
      <c r="R2879" s="56" t="s">
        <v>408</v>
      </c>
      <c r="S2879" s="56" t="s">
        <v>408</v>
      </c>
      <c r="T2879" s="56" t="s">
        <v>408</v>
      </c>
      <c r="U2879" s="56" t="s">
        <v>408</v>
      </c>
      <c r="V2879" s="56" t="s">
        <v>408</v>
      </c>
      <c r="W2879" s="56" t="s">
        <v>408</v>
      </c>
      <c r="X2879" s="56" t="s">
        <v>408</v>
      </c>
      <c r="Y2879" s="56" t="s">
        <v>408</v>
      </c>
      <c r="Z2879" s="56" t="s">
        <v>408</v>
      </c>
      <c r="AA2879" s="56" t="s">
        <v>408</v>
      </c>
      <c r="AB2879" s="52" t="s">
        <v>849</v>
      </c>
      <c r="AC2879" s="52" t="s">
        <v>849</v>
      </c>
      <c r="AD2879" s="52" t="s">
        <v>849</v>
      </c>
      <c r="AE2879" s="52" t="s">
        <v>849</v>
      </c>
      <c r="AF2879" s="52" t="s">
        <v>849</v>
      </c>
      <c r="AG2879" s="52" t="s">
        <v>849</v>
      </c>
      <c r="AH2879" s="52" t="s">
        <v>849</v>
      </c>
      <c r="AI2879" s="52" t="s">
        <v>849</v>
      </c>
      <c r="AJ2879" s="52" t="s">
        <v>849</v>
      </c>
      <c r="AK2879" s="52" t="s">
        <v>849</v>
      </c>
      <c r="AL2879" s="52" t="s">
        <v>849</v>
      </c>
      <c r="AM2879" s="52" t="s">
        <v>849</v>
      </c>
      <c r="AN2879" s="52" t="s">
        <v>849</v>
      </c>
      <c r="AO2879" s="49" t="s">
        <v>849</v>
      </c>
      <c r="AP2879" s="52" t="s">
        <v>849</v>
      </c>
      <c r="AQ2879" s="56" t="s">
        <v>422</v>
      </c>
      <c r="AR2879" s="56" t="s">
        <v>422</v>
      </c>
      <c r="AS2879" s="56" t="s">
        <v>422</v>
      </c>
      <c r="AT2879" s="56" t="s">
        <v>422</v>
      </c>
      <c r="AU2879" s="51" t="s">
        <v>422</v>
      </c>
      <c r="AV2879" s="55"/>
      <c r="AW2879" s="55"/>
      <c r="AX2879" s="55"/>
      <c r="AY2879" s="55"/>
      <c r="AZ2879" s="55"/>
    </row>
    <row r="2880" ht="15.75" customHeight="1">
      <c r="A2880" s="40">
        <v>3039.0</v>
      </c>
      <c r="B2880" s="28" t="s">
        <v>7269</v>
      </c>
      <c r="C2880" s="41"/>
      <c r="D2880" s="42">
        <f t="array" ref="D2880">index(systems,match($A2880,INDEX(systems,0,1),),3)</f>
        <v>-115.441</v>
      </c>
      <c r="E2880" s="42">
        <f t="array" ref="E2880">index(systems,match($A2880,INDEX(systems,0,1),),4)</f>
        <v>1037.657</v>
      </c>
      <c r="F2880" s="43" t="str">
        <f>IFERROR(__xludf.DUMMYFUNCTION("let(row, match($B2880&amp;if($C2880&lt;&gt;"""","" [""&amp;$C2880&amp;""]"",""""),index(nebulae,,2),0),join("","",iferror(round(index(nebulae,row,5)/2,3),1),iferror(round(index(nebulae,row,6)/2,3),1),0))"),"1,1,0")</f>
        <v>1,1,0</v>
      </c>
      <c r="G2880" s="44" t="s">
        <v>7270</v>
      </c>
      <c r="H2880" s="45">
        <f t="array" ref="H2880">let(systemId,match(A2880,index(systems,0,1),),refSystemId,match($H$1,index(systems,0,1),),x,index(systems,systemId,3),y,index(systems,systemId,4),refX,index(systems,refSystemId,3),refY,index(systems,refSystemId,4),round(sqrt((x-refX)^2+(y-refY)^2),3))</f>
        <v>1044.059</v>
      </c>
      <c r="I2880" s="55"/>
      <c r="J2880" s="55"/>
      <c r="K2880" s="55"/>
      <c r="L2880" s="55"/>
      <c r="M2880" s="55"/>
      <c r="N2880" s="55"/>
      <c r="O2880" s="55"/>
      <c r="P2880" s="56" t="s">
        <v>408</v>
      </c>
      <c r="Q2880" s="56" t="s">
        <v>408</v>
      </c>
      <c r="R2880" s="56" t="s">
        <v>408</v>
      </c>
      <c r="S2880" s="56" t="s">
        <v>408</v>
      </c>
      <c r="T2880" s="56" t="s">
        <v>408</v>
      </c>
      <c r="U2880" s="56" t="s">
        <v>408</v>
      </c>
      <c r="V2880" s="56" t="s">
        <v>408</v>
      </c>
      <c r="W2880" s="56" t="s">
        <v>408</v>
      </c>
      <c r="X2880" s="56" t="s">
        <v>408</v>
      </c>
      <c r="Y2880" s="56" t="s">
        <v>408</v>
      </c>
      <c r="Z2880" s="56" t="s">
        <v>408</v>
      </c>
      <c r="AA2880" s="56" t="s">
        <v>408</v>
      </c>
      <c r="AB2880" s="52" t="s">
        <v>849</v>
      </c>
      <c r="AC2880" s="52" t="s">
        <v>849</v>
      </c>
      <c r="AD2880" s="52" t="s">
        <v>849</v>
      </c>
      <c r="AE2880" s="52" t="s">
        <v>849</v>
      </c>
      <c r="AF2880" s="52" t="s">
        <v>849</v>
      </c>
      <c r="AG2880" s="52" t="s">
        <v>849</v>
      </c>
      <c r="AH2880" s="52" t="s">
        <v>849</v>
      </c>
      <c r="AI2880" s="52" t="s">
        <v>849</v>
      </c>
      <c r="AJ2880" s="52" t="s">
        <v>849</v>
      </c>
      <c r="AK2880" s="52" t="s">
        <v>849</v>
      </c>
      <c r="AL2880" s="52" t="s">
        <v>849</v>
      </c>
      <c r="AM2880" s="52" t="s">
        <v>849</v>
      </c>
      <c r="AN2880" s="52" t="s">
        <v>849</v>
      </c>
      <c r="AO2880" s="49" t="s">
        <v>849</v>
      </c>
      <c r="AP2880" s="52" t="s">
        <v>849</v>
      </c>
      <c r="AQ2880" s="56" t="s">
        <v>422</v>
      </c>
      <c r="AR2880" s="56" t="s">
        <v>422</v>
      </c>
      <c r="AS2880" s="56" t="s">
        <v>422</v>
      </c>
      <c r="AT2880" s="56" t="s">
        <v>422</v>
      </c>
      <c r="AU2880" s="51" t="s">
        <v>422</v>
      </c>
      <c r="AV2880" s="55"/>
      <c r="AW2880" s="55"/>
      <c r="AX2880" s="55"/>
      <c r="AY2880" s="55"/>
      <c r="AZ2880" s="55"/>
    </row>
    <row r="2881" ht="15.75" customHeight="1">
      <c r="A2881" s="40">
        <v>2575.0</v>
      </c>
      <c r="B2881" s="28" t="s">
        <v>7271</v>
      </c>
      <c r="C2881" s="41"/>
      <c r="D2881" s="42">
        <f t="array" ref="D2881">index(systems,match($A2881,INDEX(systems,0,1),),3)</f>
        <v>-434.348</v>
      </c>
      <c r="E2881" s="42">
        <f t="array" ref="E2881">index(systems,match($A2881,INDEX(systems,0,1),),4)</f>
        <v>-191.899</v>
      </c>
      <c r="F2881" s="43" t="str">
        <f>IFERROR(__xludf.DUMMYFUNCTION("let(row, match($B2881&amp;if($C2881&lt;&gt;"""","" [""&amp;$C2881&amp;""]"",""""),index(nebulae,,2),0),join("","",iferror(round(index(nebulae,row,5)/2,3),1),iferror(round(index(nebulae,row,6)/2,3),1),0))"),"1,1,0")</f>
        <v>1,1,0</v>
      </c>
      <c r="G2881" s="44" t="s">
        <v>7272</v>
      </c>
      <c r="H2881" s="45">
        <f t="array" ref="H2881">let(systemId,match(A2881,index(systems,0,1),),refSystemId,match($H$1,index(systems,0,1),),x,index(systems,systemId,3),y,index(systems,systemId,4),refX,index(systems,refSystemId,3),refY,index(systems,refSystemId,4),round(sqrt((x-refX)^2+(y-refY)^2),3))</f>
        <v>474.851</v>
      </c>
      <c r="I2881" s="41"/>
      <c r="J2881" s="41"/>
      <c r="K2881" s="41"/>
      <c r="L2881" s="41"/>
      <c r="M2881" s="41"/>
      <c r="N2881" s="41"/>
      <c r="O2881" s="48" t="s">
        <v>6146</v>
      </c>
      <c r="P2881" s="48" t="s">
        <v>6146</v>
      </c>
      <c r="Q2881" s="48" t="s">
        <v>6146</v>
      </c>
      <c r="R2881" s="48" t="s">
        <v>6146</v>
      </c>
      <c r="S2881" s="48" t="s">
        <v>6146</v>
      </c>
      <c r="T2881" s="48" t="s">
        <v>6146</v>
      </c>
      <c r="U2881" s="48" t="s">
        <v>6146</v>
      </c>
      <c r="V2881" s="48" t="s">
        <v>6146</v>
      </c>
      <c r="W2881" s="48" t="s">
        <v>6146</v>
      </c>
      <c r="X2881" s="48" t="s">
        <v>6146</v>
      </c>
      <c r="Y2881" s="48" t="s">
        <v>6146</v>
      </c>
      <c r="Z2881" s="48" t="s">
        <v>6146</v>
      </c>
      <c r="AA2881" s="48" t="s">
        <v>6146</v>
      </c>
      <c r="AB2881" s="48" t="s">
        <v>6146</v>
      </c>
      <c r="AC2881" s="48" t="s">
        <v>6146</v>
      </c>
      <c r="AD2881" s="48" t="s">
        <v>6146</v>
      </c>
      <c r="AE2881" s="48" t="s">
        <v>6146</v>
      </c>
      <c r="AF2881" s="48" t="s">
        <v>6146</v>
      </c>
      <c r="AG2881" s="48" t="s">
        <v>6146</v>
      </c>
      <c r="AH2881" s="48" t="s">
        <v>6146</v>
      </c>
      <c r="AI2881" s="48" t="s">
        <v>6146</v>
      </c>
      <c r="AJ2881" s="48" t="s">
        <v>6146</v>
      </c>
      <c r="AK2881" s="48" t="s">
        <v>6146</v>
      </c>
      <c r="AL2881" s="48" t="s">
        <v>6146</v>
      </c>
      <c r="AM2881" s="48" t="s">
        <v>6146</v>
      </c>
      <c r="AN2881" s="48" t="s">
        <v>579</v>
      </c>
      <c r="AO2881" s="48" t="s">
        <v>6147</v>
      </c>
      <c r="AP2881" s="48" t="s">
        <v>6147</v>
      </c>
      <c r="AQ2881" s="48" t="s">
        <v>6147</v>
      </c>
      <c r="AR2881" s="48" t="s">
        <v>6147</v>
      </c>
      <c r="AS2881" s="48" t="s">
        <v>6147</v>
      </c>
      <c r="AT2881" s="48" t="s">
        <v>6147</v>
      </c>
      <c r="AU2881" s="48" t="s">
        <v>6147</v>
      </c>
      <c r="AV2881" s="52" t="s">
        <v>6147</v>
      </c>
      <c r="AW2881" s="52" t="s">
        <v>6147</v>
      </c>
      <c r="AX2881" s="48" t="s">
        <v>6147</v>
      </c>
      <c r="AY2881" s="48" t="s">
        <v>579</v>
      </c>
      <c r="AZ2881" s="28" t="s">
        <v>579</v>
      </c>
    </row>
    <row r="2882" ht="15.75" customHeight="1">
      <c r="A2882" s="40">
        <v>2576.0</v>
      </c>
      <c r="B2882" s="28" t="s">
        <v>7273</v>
      </c>
      <c r="C2882" s="41"/>
      <c r="D2882" s="42">
        <f t="array" ref="D2882">index(systems,match($A2882,INDEX(systems,0,1),),3)</f>
        <v>358.271</v>
      </c>
      <c r="E2882" s="42">
        <f t="array" ref="E2882">index(systems,match($A2882,INDEX(systems,0,1),),4)</f>
        <v>-318.857</v>
      </c>
      <c r="F2882" s="43" t="str">
        <f>IFERROR(__xludf.DUMMYFUNCTION("let(row, match($B2882&amp;if($C2882&lt;&gt;"""","" [""&amp;$C2882&amp;""]"",""""),index(nebulae,,2),0),join("","",iferror(round(index(nebulae,row,5)/2,3),1),iferror(round(index(nebulae,row,6)/2,3),1),0))"),"1,1,0")</f>
        <v>1,1,0</v>
      </c>
      <c r="G2882" s="44" t="s">
        <v>7274</v>
      </c>
      <c r="H2882" s="45">
        <f t="array" ref="H2882">let(systemId,match(A2882,index(systems,0,1),),refSystemId,match($H$1,index(systems,0,1),),x,index(systems,systemId,3),y,index(systems,systemId,4),refX,index(systems,refSystemId,3),refY,index(systems,refSystemId,4),round(sqrt((x-refX)^2+(y-refY)^2),3))</f>
        <v>479.612</v>
      </c>
      <c r="I2882" s="46" t="s">
        <v>408</v>
      </c>
      <c r="J2882" s="46" t="s">
        <v>408</v>
      </c>
      <c r="K2882" s="46" t="s">
        <v>408</v>
      </c>
      <c r="L2882" s="46" t="s">
        <v>408</v>
      </c>
      <c r="M2882" s="46" t="s">
        <v>408</v>
      </c>
      <c r="N2882" s="28" t="s">
        <v>953</v>
      </c>
      <c r="O2882" s="48" t="s">
        <v>1241</v>
      </c>
      <c r="P2882" s="48" t="s">
        <v>1241</v>
      </c>
      <c r="Q2882" s="48" t="s">
        <v>1241</v>
      </c>
      <c r="R2882" s="48" t="s">
        <v>1241</v>
      </c>
      <c r="S2882" s="48" t="s">
        <v>1241</v>
      </c>
      <c r="T2882" s="48" t="s">
        <v>1241</v>
      </c>
      <c r="U2882" s="48" t="s">
        <v>1241</v>
      </c>
      <c r="V2882" s="48" t="s">
        <v>1241</v>
      </c>
      <c r="W2882" s="48" t="s">
        <v>1241</v>
      </c>
      <c r="X2882" s="48" t="s">
        <v>1241</v>
      </c>
      <c r="Y2882" s="48" t="s">
        <v>422</v>
      </c>
      <c r="Z2882" s="48" t="s">
        <v>422</v>
      </c>
      <c r="AA2882" s="48" t="s">
        <v>422</v>
      </c>
      <c r="AB2882" s="48" t="s">
        <v>422</v>
      </c>
      <c r="AC2882" s="48" t="s">
        <v>422</v>
      </c>
      <c r="AD2882" s="48" t="s">
        <v>422</v>
      </c>
      <c r="AE2882" s="48" t="s">
        <v>422</v>
      </c>
      <c r="AF2882" s="48" t="s">
        <v>422</v>
      </c>
      <c r="AG2882" s="48" t="s">
        <v>422</v>
      </c>
      <c r="AH2882" s="48" t="s">
        <v>422</v>
      </c>
      <c r="AI2882" s="48" t="s">
        <v>422</v>
      </c>
      <c r="AJ2882" s="48" t="s">
        <v>422</v>
      </c>
      <c r="AK2882" s="48" t="s">
        <v>422</v>
      </c>
      <c r="AL2882" s="48" t="s">
        <v>422</v>
      </c>
      <c r="AM2882" s="48" t="s">
        <v>422</v>
      </c>
      <c r="AN2882" s="48" t="s">
        <v>422</v>
      </c>
      <c r="AO2882" s="48" t="s">
        <v>422</v>
      </c>
      <c r="AP2882" s="48" t="s">
        <v>422</v>
      </c>
      <c r="AQ2882" s="48" t="s">
        <v>422</v>
      </c>
      <c r="AR2882" s="48" t="s">
        <v>422</v>
      </c>
      <c r="AS2882" s="48" t="s">
        <v>422</v>
      </c>
      <c r="AT2882" s="48" t="s">
        <v>422</v>
      </c>
      <c r="AU2882" s="48" t="s">
        <v>422</v>
      </c>
      <c r="AV2882" s="48" t="s">
        <v>422</v>
      </c>
      <c r="AW2882" s="48" t="s">
        <v>422</v>
      </c>
      <c r="AX2882" s="48" t="s">
        <v>422</v>
      </c>
      <c r="AY2882" s="48" t="s">
        <v>422</v>
      </c>
      <c r="AZ2882" s="28" t="s">
        <v>422</v>
      </c>
    </row>
    <row r="2883" ht="15.75" customHeight="1">
      <c r="A2883" s="40">
        <v>2577.0</v>
      </c>
      <c r="B2883" s="28" t="s">
        <v>7275</v>
      </c>
      <c r="C2883" s="28" t="s">
        <v>7276</v>
      </c>
      <c r="D2883" s="42">
        <f t="array" ref="D2883">index(systems,match($A2883,INDEX(systems,0,1),),3)</f>
        <v>-111.711</v>
      </c>
      <c r="E2883" s="42">
        <f t="array" ref="E2883">index(systems,match($A2883,INDEX(systems,0,1),),4)</f>
        <v>405.264</v>
      </c>
      <c r="F2883" s="43" t="str">
        <f>IFERROR(__xludf.DUMMYFUNCTION("let(row, match($B2883&amp;if($C2883&lt;&gt;"""","" [""&amp;$C2883&amp;""]"",""""),index(nebulae,,2),0),join("","",iferror(round(index(nebulae,row,5)/2,3),1),iferror(round(index(nebulae,row,6)/2,3),1),0))"),"1,1,0")</f>
        <v>1,1,0</v>
      </c>
      <c r="G2883" s="44" t="s">
        <v>7277</v>
      </c>
      <c r="H2883" s="45">
        <f t="array" ref="H2883">let(systemId,match(A2883,index(systems,0,1),),refSystemId,match($H$1,index(systems,0,1),),x,index(systems,systemId,3),y,index(systems,systemId,4),refX,index(systems,refSystemId,3),refY,index(systems,refSystemId,4),round(sqrt((x-refX)^2+(y-refY)^2),3))</f>
        <v>420.379</v>
      </c>
      <c r="I2883" s="53"/>
      <c r="J2883" s="53"/>
      <c r="K2883" s="53"/>
      <c r="L2883" s="46" t="s">
        <v>1116</v>
      </c>
      <c r="M2883" s="47" t="s">
        <v>1116</v>
      </c>
      <c r="N2883" s="28" t="s">
        <v>497</v>
      </c>
      <c r="O2883" s="48" t="s">
        <v>497</v>
      </c>
      <c r="P2883" s="48" t="s">
        <v>497</v>
      </c>
      <c r="Q2883" s="48" t="s">
        <v>497</v>
      </c>
      <c r="R2883" s="48" t="s">
        <v>497</v>
      </c>
      <c r="S2883" s="48" t="s">
        <v>902</v>
      </c>
      <c r="T2883" s="48" t="s">
        <v>902</v>
      </c>
      <c r="U2883" s="48" t="s">
        <v>902</v>
      </c>
      <c r="V2883" s="48" t="s">
        <v>902</v>
      </c>
      <c r="W2883" s="48" t="s">
        <v>902</v>
      </c>
      <c r="X2883" s="48" t="s">
        <v>902</v>
      </c>
      <c r="Y2883" s="48" t="s">
        <v>902</v>
      </c>
      <c r="Z2883" s="48" t="s">
        <v>902</v>
      </c>
      <c r="AA2883" s="48" t="s">
        <v>1117</v>
      </c>
      <c r="AB2883" s="48" t="s">
        <v>1117</v>
      </c>
      <c r="AC2883" s="48" t="s">
        <v>417</v>
      </c>
      <c r="AD2883" s="48" t="s">
        <v>417</v>
      </c>
      <c r="AE2883" s="48" t="s">
        <v>417</v>
      </c>
      <c r="AF2883" s="48" t="s">
        <v>417</v>
      </c>
      <c r="AG2883" s="48" t="s">
        <v>417</v>
      </c>
      <c r="AH2883" s="48" t="s">
        <v>417</v>
      </c>
      <c r="AI2883" s="48" t="s">
        <v>417</v>
      </c>
      <c r="AJ2883" s="48" t="s">
        <v>417</v>
      </c>
      <c r="AK2883" s="48" t="s">
        <v>417</v>
      </c>
      <c r="AL2883" s="48" t="s">
        <v>417</v>
      </c>
      <c r="AM2883" s="48" t="s">
        <v>417</v>
      </c>
      <c r="AN2883" s="48" t="s">
        <v>417</v>
      </c>
      <c r="AO2883" s="48" t="s">
        <v>417</v>
      </c>
      <c r="AP2883" s="48" t="s">
        <v>417</v>
      </c>
      <c r="AQ2883" s="48" t="s">
        <v>417</v>
      </c>
      <c r="AR2883" s="48" t="s">
        <v>417</v>
      </c>
      <c r="AS2883" s="48" t="s">
        <v>417</v>
      </c>
      <c r="AT2883" s="48" t="s">
        <v>417</v>
      </c>
      <c r="AU2883" s="48" t="s">
        <v>417</v>
      </c>
      <c r="AV2883" s="52" t="s">
        <v>850</v>
      </c>
      <c r="AW2883" s="52" t="s">
        <v>850</v>
      </c>
      <c r="AX2883" s="48" t="s">
        <v>850</v>
      </c>
      <c r="AY2883" s="48" t="s">
        <v>850</v>
      </c>
      <c r="AZ2883" s="28" t="s">
        <v>850</v>
      </c>
    </row>
    <row r="2884" ht="15.75" customHeight="1">
      <c r="A2884" s="40">
        <v>2578.0</v>
      </c>
      <c r="B2884" s="28" t="s">
        <v>7278</v>
      </c>
      <c r="C2884" s="28" t="s">
        <v>7279</v>
      </c>
      <c r="D2884" s="42">
        <f t="array" ref="D2884">index(systems,match($A2884,INDEX(systems,0,1),),3)</f>
        <v>-113.976</v>
      </c>
      <c r="E2884" s="42">
        <f t="array" ref="E2884">index(systems,match($A2884,INDEX(systems,0,1),),4)</f>
        <v>386.942</v>
      </c>
      <c r="F2884" s="43" t="str">
        <f>IFERROR(__xludf.DUMMYFUNCTION("let(row, match($B2884&amp;if($C2884&lt;&gt;"""","" [""&amp;$C2884&amp;""]"",""""),index(nebulae,,2),0),join("","",iferror(round(index(nebulae,row,5)/2,3),1),iferror(round(index(nebulae,row,6)/2,3),1),0))"),"1,1,0")</f>
        <v>1,1,0</v>
      </c>
      <c r="G2884" s="44" t="s">
        <v>7280</v>
      </c>
      <c r="H2884" s="45">
        <f t="array" ref="H2884">let(systemId,match(A2884,index(systems,0,1),),refSystemId,match($H$1,index(systems,0,1),),x,index(systems,systemId,3),y,index(systems,systemId,4),refX,index(systems,refSystemId,3),refY,index(systems,refSystemId,4),round(sqrt((x-refX)^2+(y-refY)^2),3))</f>
        <v>403.379</v>
      </c>
      <c r="I2884" s="41"/>
      <c r="J2884" s="41"/>
      <c r="K2884" s="41"/>
      <c r="L2884" s="41"/>
      <c r="M2884" s="41"/>
      <c r="N2884" s="28" t="s">
        <v>7281</v>
      </c>
      <c r="O2884" s="48" t="s">
        <v>7281</v>
      </c>
      <c r="P2884" s="48" t="s">
        <v>7281</v>
      </c>
      <c r="Q2884" s="48" t="s">
        <v>7281</v>
      </c>
      <c r="R2884" s="48" t="s">
        <v>7281</v>
      </c>
      <c r="S2884" s="48" t="s">
        <v>7281</v>
      </c>
      <c r="T2884" s="48" t="s">
        <v>7281</v>
      </c>
      <c r="U2884" s="48" t="s">
        <v>7281</v>
      </c>
      <c r="V2884" s="48" t="s">
        <v>7281</v>
      </c>
      <c r="W2884" s="48" t="s">
        <v>7281</v>
      </c>
      <c r="X2884" s="48" t="s">
        <v>7281</v>
      </c>
      <c r="Y2884" s="48" t="s">
        <v>7281</v>
      </c>
      <c r="Z2884" s="48" t="s">
        <v>7281</v>
      </c>
      <c r="AA2884" s="48" t="s">
        <v>976</v>
      </c>
      <c r="AB2884" s="48" t="s">
        <v>976</v>
      </c>
      <c r="AC2884" s="48" t="s">
        <v>417</v>
      </c>
      <c r="AD2884" s="48" t="s">
        <v>417</v>
      </c>
      <c r="AE2884" s="48" t="s">
        <v>417</v>
      </c>
      <c r="AF2884" s="48" t="s">
        <v>417</v>
      </c>
      <c r="AG2884" s="48" t="s">
        <v>417</v>
      </c>
      <c r="AH2884" s="48" t="s">
        <v>1102</v>
      </c>
      <c r="AI2884" s="48" t="s">
        <v>1102</v>
      </c>
      <c r="AJ2884" s="48" t="s">
        <v>1102</v>
      </c>
      <c r="AK2884" s="48" t="s">
        <v>1102</v>
      </c>
      <c r="AL2884" s="48" t="s">
        <v>1102</v>
      </c>
      <c r="AM2884" s="48" t="s">
        <v>1102</v>
      </c>
      <c r="AN2884" s="48" t="s">
        <v>417</v>
      </c>
      <c r="AO2884" s="48" t="s">
        <v>417</v>
      </c>
      <c r="AP2884" s="48" t="s">
        <v>417</v>
      </c>
      <c r="AQ2884" s="48" t="s">
        <v>417</v>
      </c>
      <c r="AR2884" s="48" t="s">
        <v>417</v>
      </c>
      <c r="AS2884" s="48" t="s">
        <v>417</v>
      </c>
      <c r="AT2884" s="48" t="s">
        <v>417</v>
      </c>
      <c r="AU2884" s="48" t="s">
        <v>417</v>
      </c>
      <c r="AV2884" s="48" t="s">
        <v>850</v>
      </c>
      <c r="AW2884" s="48" t="s">
        <v>850</v>
      </c>
      <c r="AX2884" s="48" t="s">
        <v>850</v>
      </c>
      <c r="AY2884" s="48" t="s">
        <v>850</v>
      </c>
      <c r="AZ2884" s="51" t="s">
        <v>850</v>
      </c>
    </row>
    <row r="2885" ht="15.75" customHeight="1">
      <c r="A2885" s="40">
        <v>3040.0</v>
      </c>
      <c r="B2885" s="28" t="s">
        <v>7282</v>
      </c>
      <c r="C2885" s="41"/>
      <c r="D2885" s="42">
        <f t="array" ref="D2885">index(systems,match($A2885,INDEX(systems,0,1),),3)</f>
        <v>109.262</v>
      </c>
      <c r="E2885" s="42">
        <f t="array" ref="E2885">index(systems,match($A2885,INDEX(systems,0,1),),4)</f>
        <v>920.57</v>
      </c>
      <c r="F2885" s="43" t="str">
        <f>IFERROR(__xludf.DUMMYFUNCTION("let(row, match($B2885&amp;if($C2885&lt;&gt;"""","" [""&amp;$C2885&amp;""]"",""""),index(nebulae,,2),0),join("","",iferror(round(index(nebulae,row,5)/2,3),1),iferror(round(index(nebulae,row,6)/2,3),1),0))"),"1,1,0")</f>
        <v>1,1,0</v>
      </c>
      <c r="G2885" s="44" t="s">
        <v>7283</v>
      </c>
      <c r="H2885" s="45">
        <f t="array" ref="H2885">let(systemId,match(A2885,index(systems,0,1),),refSystemId,match($H$1,index(systems,0,1),),x,index(systems,systemId,3),y,index(systems,systemId,4),refX,index(systems,refSystemId,3),refY,index(systems,refSystemId,4),round(sqrt((x-refX)^2+(y-refY)^2),3))</f>
        <v>927.031</v>
      </c>
      <c r="I2885" s="55"/>
      <c r="J2885" s="55"/>
      <c r="K2885" s="55"/>
      <c r="L2885" s="55"/>
      <c r="M2885" s="55"/>
      <c r="N2885" s="55"/>
      <c r="O2885" s="55"/>
      <c r="P2885" s="56" t="s">
        <v>408</v>
      </c>
      <c r="Q2885" s="56" t="s">
        <v>408</v>
      </c>
      <c r="R2885" s="56" t="s">
        <v>408</v>
      </c>
      <c r="S2885" s="56" t="s">
        <v>408</v>
      </c>
      <c r="T2885" s="56" t="s">
        <v>408</v>
      </c>
      <c r="U2885" s="56" t="s">
        <v>408</v>
      </c>
      <c r="V2885" s="56" t="s">
        <v>408</v>
      </c>
      <c r="W2885" s="56" t="s">
        <v>408</v>
      </c>
      <c r="X2885" s="56" t="s">
        <v>408</v>
      </c>
      <c r="Y2885" s="56" t="s">
        <v>408</v>
      </c>
      <c r="Z2885" s="56" t="s">
        <v>408</v>
      </c>
      <c r="AA2885" s="56" t="s">
        <v>408</v>
      </c>
      <c r="AB2885" s="52" t="s">
        <v>913</v>
      </c>
      <c r="AC2885" s="52" t="s">
        <v>913</v>
      </c>
      <c r="AD2885" s="52" t="s">
        <v>913</v>
      </c>
      <c r="AE2885" s="52" t="s">
        <v>913</v>
      </c>
      <c r="AF2885" s="52" t="s">
        <v>913</v>
      </c>
      <c r="AG2885" s="52" t="s">
        <v>913</v>
      </c>
      <c r="AH2885" s="52" t="s">
        <v>913</v>
      </c>
      <c r="AI2885" s="52" t="s">
        <v>913</v>
      </c>
      <c r="AJ2885" s="52" t="s">
        <v>913</v>
      </c>
      <c r="AK2885" s="52" t="s">
        <v>913</v>
      </c>
      <c r="AL2885" s="52" t="s">
        <v>913</v>
      </c>
      <c r="AM2885" s="52" t="s">
        <v>913</v>
      </c>
      <c r="AN2885" s="52" t="s">
        <v>913</v>
      </c>
      <c r="AO2885" s="49" t="s">
        <v>913</v>
      </c>
      <c r="AP2885" s="54"/>
      <c r="AQ2885" s="56" t="s">
        <v>422</v>
      </c>
      <c r="AR2885" s="56" t="s">
        <v>422</v>
      </c>
      <c r="AS2885" s="56" t="s">
        <v>422</v>
      </c>
      <c r="AT2885" s="56" t="s">
        <v>422</v>
      </c>
      <c r="AU2885" s="51" t="s">
        <v>422</v>
      </c>
      <c r="AV2885" s="55"/>
      <c r="AW2885" s="55"/>
      <c r="AX2885" s="55"/>
      <c r="AY2885" s="55"/>
      <c r="AZ2885" s="55"/>
    </row>
    <row r="2886" ht="15.75" customHeight="1">
      <c r="A2886" s="40">
        <v>2579.0</v>
      </c>
      <c r="B2886" s="28" t="s">
        <v>7284</v>
      </c>
      <c r="C2886" s="41"/>
      <c r="D2886" s="42">
        <f t="array" ref="D2886">index(systems,match($A2886,INDEX(systems,0,1),),3)</f>
        <v>-251.263</v>
      </c>
      <c r="E2886" s="42">
        <f t="array" ref="E2886">index(systems,match($A2886,INDEX(systems,0,1),),4)</f>
        <v>-55.107</v>
      </c>
      <c r="F2886" s="43" t="str">
        <f>IFERROR(__xludf.DUMMYFUNCTION("let(row, match($B2886&amp;if($C2886&lt;&gt;"""","" [""&amp;$C2886&amp;""]"",""""),index(nebulae,,2),0),join("","",iferror(round(index(nebulae,row,5)/2,3),1),iferror(round(index(nebulae,row,6)/2,3),1),0))"),"1,1,0")</f>
        <v>1,1,0</v>
      </c>
      <c r="G2886" s="44" t="s">
        <v>7285</v>
      </c>
      <c r="H2886" s="45">
        <f t="array" ref="H2886">let(systemId,match(A2886,index(systems,0,1),),refSystemId,match($H$1,index(systems,0,1),),x,index(systems,systemId,3),y,index(systems,systemId,4),refX,index(systems,refSystemId,3),refY,index(systems,refSystemId,4),round(sqrt((x-refX)^2+(y-refY)^2),3))</f>
        <v>257.235</v>
      </c>
      <c r="I2886" s="46" t="s">
        <v>418</v>
      </c>
      <c r="J2886" s="47" t="s">
        <v>418</v>
      </c>
      <c r="K2886" s="47" t="s">
        <v>418</v>
      </c>
      <c r="L2886" s="47" t="s">
        <v>418</v>
      </c>
      <c r="M2886" s="53"/>
      <c r="N2886" s="28" t="s">
        <v>560</v>
      </c>
      <c r="O2886" s="48" t="s">
        <v>560</v>
      </c>
      <c r="P2886" s="48" t="s">
        <v>560</v>
      </c>
      <c r="Q2886" s="48" t="s">
        <v>560</v>
      </c>
      <c r="R2886" s="48" t="s">
        <v>560</v>
      </c>
      <c r="S2886" s="48" t="s">
        <v>560</v>
      </c>
      <c r="T2886" s="48" t="s">
        <v>560</v>
      </c>
      <c r="U2886" s="48" t="s">
        <v>560</v>
      </c>
      <c r="V2886" s="48" t="s">
        <v>560</v>
      </c>
      <c r="W2886" s="48" t="s">
        <v>560</v>
      </c>
      <c r="X2886" s="48" t="s">
        <v>560</v>
      </c>
      <c r="Y2886" s="48" t="s">
        <v>560</v>
      </c>
      <c r="Z2886" s="48" t="s">
        <v>560</v>
      </c>
      <c r="AA2886" s="48" t="s">
        <v>560</v>
      </c>
      <c r="AB2886" s="48" t="s">
        <v>560</v>
      </c>
      <c r="AC2886" s="48" t="s">
        <v>560</v>
      </c>
      <c r="AD2886" s="48" t="s">
        <v>560</v>
      </c>
      <c r="AE2886" s="48" t="s">
        <v>560</v>
      </c>
      <c r="AF2886" s="48" t="s">
        <v>560</v>
      </c>
      <c r="AG2886" s="48" t="s">
        <v>560</v>
      </c>
      <c r="AH2886" s="48" t="s">
        <v>560</v>
      </c>
      <c r="AI2886" s="48" t="s">
        <v>560</v>
      </c>
      <c r="AJ2886" s="48" t="s">
        <v>560</v>
      </c>
      <c r="AK2886" s="48" t="s">
        <v>560</v>
      </c>
      <c r="AL2886" s="48" t="s">
        <v>560</v>
      </c>
      <c r="AM2886" s="48" t="s">
        <v>560</v>
      </c>
      <c r="AN2886" s="48" t="s">
        <v>560</v>
      </c>
      <c r="AO2886" s="48" t="s">
        <v>560</v>
      </c>
      <c r="AP2886" s="48" t="s">
        <v>560</v>
      </c>
      <c r="AQ2886" s="48" t="s">
        <v>560</v>
      </c>
      <c r="AR2886" s="48" t="s">
        <v>560</v>
      </c>
      <c r="AS2886" s="48" t="s">
        <v>418</v>
      </c>
      <c r="AT2886" s="48" t="s">
        <v>418</v>
      </c>
      <c r="AU2886" s="48" t="s">
        <v>418</v>
      </c>
      <c r="AV2886" s="48" t="s">
        <v>486</v>
      </c>
      <c r="AW2886" s="48" t="s">
        <v>486</v>
      </c>
      <c r="AX2886" s="48" t="s">
        <v>605</v>
      </c>
      <c r="AY2886" s="48" t="s">
        <v>605</v>
      </c>
      <c r="AZ2886" s="51" t="s">
        <v>487</v>
      </c>
    </row>
    <row r="2887" ht="15.75" customHeight="1">
      <c r="A2887" s="40">
        <v>2580.0</v>
      </c>
      <c r="B2887" s="28" t="s">
        <v>7286</v>
      </c>
      <c r="C2887" s="41"/>
      <c r="D2887" s="42">
        <f t="array" ref="D2887">index(systems,match($A2887,INDEX(systems,0,1),),3)</f>
        <v>-131.829</v>
      </c>
      <c r="E2887" s="42">
        <f t="array" ref="E2887">index(systems,match($A2887,INDEX(systems,0,1),),4)</f>
        <v>58.113</v>
      </c>
      <c r="F2887" s="43" t="str">
        <f>IFERROR(__xludf.DUMMYFUNCTION("let(row, match($B2887&amp;if($C2887&lt;&gt;"""","" [""&amp;$C2887&amp;""]"",""""),index(nebulae,,2),0),join("","",iferror(round(index(nebulae,row,5)/2,3),1),iferror(round(index(nebulae,row,6)/2,3),1),0))"),"1,1,0")</f>
        <v>1,1,0</v>
      </c>
      <c r="G2887" s="44" t="s">
        <v>7287</v>
      </c>
      <c r="H2887" s="45">
        <f t="array" ref="H2887">let(systemId,match(A2887,index(systems,0,1),),refSystemId,match($H$1,index(systems,0,1),),x,index(systems,systemId,3),y,index(systems,systemId,4),refX,index(systems,refSystemId,3),refY,index(systems,refSystemId,4),round(sqrt((x-refX)^2+(y-refY)^2),3))</f>
        <v>144.069</v>
      </c>
      <c r="I2887" s="46" t="s">
        <v>418</v>
      </c>
      <c r="J2887" s="53"/>
      <c r="K2887" s="53"/>
      <c r="L2887" s="46" t="s">
        <v>523</v>
      </c>
      <c r="M2887" s="47" t="s">
        <v>733</v>
      </c>
      <c r="N2887" s="28" t="s">
        <v>671</v>
      </c>
      <c r="O2887" s="48" t="s">
        <v>671</v>
      </c>
      <c r="P2887" s="48" t="s">
        <v>671</v>
      </c>
      <c r="Q2887" s="48" t="s">
        <v>671</v>
      </c>
      <c r="R2887" s="48" t="s">
        <v>671</v>
      </c>
      <c r="S2887" s="48" t="s">
        <v>671</v>
      </c>
      <c r="T2887" s="48" t="s">
        <v>671</v>
      </c>
      <c r="U2887" s="48" t="s">
        <v>671</v>
      </c>
      <c r="V2887" s="48" t="s">
        <v>671</v>
      </c>
      <c r="W2887" s="48" t="s">
        <v>671</v>
      </c>
      <c r="X2887" s="48" t="s">
        <v>671</v>
      </c>
      <c r="Y2887" s="48" t="s">
        <v>480</v>
      </c>
      <c r="Z2887" s="48" t="s">
        <v>480</v>
      </c>
      <c r="AA2887" s="48" t="s">
        <v>1187</v>
      </c>
      <c r="AB2887" s="48" t="s">
        <v>1187</v>
      </c>
      <c r="AC2887" s="48" t="s">
        <v>1187</v>
      </c>
      <c r="AD2887" s="48" t="s">
        <v>1187</v>
      </c>
      <c r="AE2887" s="48" t="s">
        <v>1187</v>
      </c>
      <c r="AF2887" s="48" t="s">
        <v>1187</v>
      </c>
      <c r="AG2887" s="48" t="s">
        <v>1187</v>
      </c>
      <c r="AH2887" s="48" t="s">
        <v>1188</v>
      </c>
      <c r="AI2887" s="48" t="s">
        <v>1201</v>
      </c>
      <c r="AJ2887" s="48" t="s">
        <v>1201</v>
      </c>
      <c r="AK2887" s="48" t="s">
        <v>1201</v>
      </c>
      <c r="AL2887" s="48" t="s">
        <v>1201</v>
      </c>
      <c r="AM2887" s="48" t="s">
        <v>1201</v>
      </c>
      <c r="AN2887" s="48" t="s">
        <v>1201</v>
      </c>
      <c r="AO2887" s="48" t="s">
        <v>1201</v>
      </c>
      <c r="AP2887" s="48" t="s">
        <v>1201</v>
      </c>
      <c r="AQ2887" s="48" t="s">
        <v>1201</v>
      </c>
      <c r="AR2887" s="48" t="s">
        <v>1201</v>
      </c>
      <c r="AS2887" s="48" t="s">
        <v>1201</v>
      </c>
      <c r="AT2887" s="48" t="s">
        <v>455</v>
      </c>
      <c r="AU2887" s="48" t="s">
        <v>455</v>
      </c>
      <c r="AV2887" s="48" t="s">
        <v>455</v>
      </c>
      <c r="AW2887" s="48" t="s">
        <v>455</v>
      </c>
      <c r="AX2887" s="48" t="s">
        <v>530</v>
      </c>
      <c r="AY2887" s="48" t="s">
        <v>530</v>
      </c>
      <c r="AZ2887" s="28" t="s">
        <v>530</v>
      </c>
    </row>
    <row r="2888" ht="15.75" customHeight="1">
      <c r="A2888" s="40">
        <v>2581.0</v>
      </c>
      <c r="B2888" s="28" t="s">
        <v>7288</v>
      </c>
      <c r="C2888" s="41"/>
      <c r="D2888" s="42">
        <f t="array" ref="D2888">index(systems,match($A2888,INDEX(systems,0,1),),3)</f>
        <v>-310.742</v>
      </c>
      <c r="E2888" s="42">
        <f t="array" ref="E2888">index(systems,match($A2888,INDEX(systems,0,1),),4)</f>
        <v>342.974</v>
      </c>
      <c r="F2888" s="43" t="str">
        <f>IFERROR(__xludf.DUMMYFUNCTION("let(row, match($B2888&amp;if($C2888&lt;&gt;"""","" [""&amp;$C2888&amp;""]"",""""),index(nebulae,,2),0),join("","",iferror(round(index(nebulae,row,5)/2,3),1),iferror(round(index(nebulae,row,6)/2,3),1),0))"),"1,1,0")</f>
        <v>1,1,0</v>
      </c>
      <c r="G2888" s="44" t="s">
        <v>7289</v>
      </c>
      <c r="H2888" s="45">
        <f t="array" ref="H2888">let(systemId,match(A2888,index(systems,0,1),),refSystemId,match($H$1,index(systems,0,1),),x,index(systems,systemId,3),y,index(systems,systemId,4),refX,index(systems,refSystemId,3),refY,index(systems,refSystemId,4),round(sqrt((x-refX)^2+(y-refY)^2),3))</f>
        <v>462.809</v>
      </c>
      <c r="I2888" s="28" t="s">
        <v>408</v>
      </c>
      <c r="J2888" s="28" t="s">
        <v>408</v>
      </c>
      <c r="K2888" s="28" t="s">
        <v>408</v>
      </c>
      <c r="L2888" s="28" t="s">
        <v>408</v>
      </c>
      <c r="M2888" s="28" t="s">
        <v>408</v>
      </c>
      <c r="N2888" s="28" t="s">
        <v>408</v>
      </c>
      <c r="O2888" s="41"/>
      <c r="P2888" s="48" t="s">
        <v>497</v>
      </c>
      <c r="Q2888" s="48" t="s">
        <v>497</v>
      </c>
      <c r="R2888" s="48" t="s">
        <v>497</v>
      </c>
      <c r="S2888" s="48" t="s">
        <v>435</v>
      </c>
      <c r="T2888" s="48" t="s">
        <v>435</v>
      </c>
      <c r="U2888" s="48" t="s">
        <v>435</v>
      </c>
      <c r="V2888" s="48" t="s">
        <v>435</v>
      </c>
      <c r="W2888" s="48" t="s">
        <v>435</v>
      </c>
      <c r="X2888" s="48" t="s">
        <v>435</v>
      </c>
      <c r="Y2888" s="48" t="s">
        <v>435</v>
      </c>
      <c r="Z2888" s="48" t="s">
        <v>435</v>
      </c>
      <c r="AA2888" s="48" t="s">
        <v>1213</v>
      </c>
      <c r="AB2888" s="48" t="s">
        <v>1213</v>
      </c>
      <c r="AC2888" s="48" t="s">
        <v>1213</v>
      </c>
      <c r="AD2888" s="48" t="s">
        <v>1213</v>
      </c>
      <c r="AE2888" s="48" t="s">
        <v>1213</v>
      </c>
      <c r="AF2888" s="48" t="s">
        <v>1213</v>
      </c>
      <c r="AG2888" s="48" t="s">
        <v>1213</v>
      </c>
      <c r="AH2888" s="48" t="s">
        <v>1214</v>
      </c>
      <c r="AI2888" s="48" t="s">
        <v>592</v>
      </c>
      <c r="AJ2888" s="48" t="s">
        <v>592</v>
      </c>
      <c r="AK2888" s="48" t="s">
        <v>592</v>
      </c>
      <c r="AL2888" s="48" t="s">
        <v>592</v>
      </c>
      <c r="AM2888" s="48" t="s">
        <v>592</v>
      </c>
      <c r="AN2888" s="48" t="s">
        <v>592</v>
      </c>
      <c r="AO2888" s="48" t="s">
        <v>592</v>
      </c>
      <c r="AP2888" s="48" t="s">
        <v>592</v>
      </c>
      <c r="AQ2888" s="48" t="s">
        <v>1052</v>
      </c>
      <c r="AR2888" s="48" t="s">
        <v>1052</v>
      </c>
      <c r="AS2888" s="48" t="s">
        <v>1052</v>
      </c>
      <c r="AT2888" s="48" t="s">
        <v>593</v>
      </c>
      <c r="AU2888" s="48" t="s">
        <v>593</v>
      </c>
      <c r="AV2888" s="48" t="s">
        <v>593</v>
      </c>
      <c r="AW2888" s="48" t="s">
        <v>594</v>
      </c>
      <c r="AX2888" s="48" t="s">
        <v>594</v>
      </c>
      <c r="AY2888" s="48" t="s">
        <v>594</v>
      </c>
      <c r="AZ2888" s="51" t="s">
        <v>594</v>
      </c>
    </row>
    <row r="2889" ht="15.75" customHeight="1">
      <c r="A2889" s="40">
        <v>2582.0</v>
      </c>
      <c r="B2889" s="28" t="s">
        <v>7290</v>
      </c>
      <c r="C2889" s="41"/>
      <c r="D2889" s="42">
        <f t="array" ref="D2889">index(systems,match($A2889,INDEX(systems,0,1),),3)</f>
        <v>525.909</v>
      </c>
      <c r="E2889" s="42">
        <f t="array" ref="E2889">index(systems,match($A2889,INDEX(systems,0,1),),4)</f>
        <v>266.217</v>
      </c>
      <c r="F2889" s="43" t="str">
        <f>IFERROR(__xludf.DUMMYFUNCTION("let(row, match($B2889&amp;if($C2889&lt;&gt;"""","" [""&amp;$C2889&amp;""]"",""""),index(nebulae,,2),0),join("","",iferror(round(index(nebulae,row,5)/2,3),1),iferror(round(index(nebulae,row,6)/2,3),1),0))"),"1,1,0")</f>
        <v>1,1,0</v>
      </c>
      <c r="G2889" s="44" t="s">
        <v>7291</v>
      </c>
      <c r="H2889" s="45">
        <f t="array" ref="H2889">let(systemId,match(A2889,index(systems,0,1),),refSystemId,match($H$1,index(systems,0,1),),x,index(systems,systemId,3),y,index(systems,systemId,4),refX,index(systems,refSystemId,3),refY,index(systems,refSystemId,4),round(sqrt((x-refX)^2+(y-refY)^2),3))</f>
        <v>589.45</v>
      </c>
      <c r="I2889" s="46" t="s">
        <v>408</v>
      </c>
      <c r="J2889" s="46" t="s">
        <v>408</v>
      </c>
      <c r="K2889" s="46" t="s">
        <v>408</v>
      </c>
      <c r="L2889" s="46" t="s">
        <v>408</v>
      </c>
      <c r="M2889" s="46" t="s">
        <v>408</v>
      </c>
      <c r="N2889" s="28" t="s">
        <v>408</v>
      </c>
      <c r="O2889" s="41"/>
      <c r="P2889" s="48" t="s">
        <v>1557</v>
      </c>
      <c r="Q2889" s="48" t="s">
        <v>1557</v>
      </c>
      <c r="R2889" s="48" t="s">
        <v>1557</v>
      </c>
      <c r="S2889" s="48" t="s">
        <v>1557</v>
      </c>
      <c r="T2889" s="48" t="s">
        <v>1557</v>
      </c>
      <c r="U2889" s="48" t="s">
        <v>1557</v>
      </c>
      <c r="V2889" s="48" t="s">
        <v>1557</v>
      </c>
      <c r="W2889" s="48" t="s">
        <v>1557</v>
      </c>
      <c r="X2889" s="48" t="s">
        <v>422</v>
      </c>
      <c r="Y2889" s="48" t="s">
        <v>422</v>
      </c>
      <c r="Z2889" s="48" t="s">
        <v>422</v>
      </c>
      <c r="AA2889" s="48" t="s">
        <v>422</v>
      </c>
      <c r="AB2889" s="48" t="s">
        <v>422</v>
      </c>
      <c r="AC2889" s="48" t="s">
        <v>422</v>
      </c>
      <c r="AD2889" s="48" t="s">
        <v>422</v>
      </c>
      <c r="AE2889" s="48" t="s">
        <v>422</v>
      </c>
      <c r="AF2889" s="48" t="s">
        <v>422</v>
      </c>
      <c r="AG2889" s="48" t="s">
        <v>422</v>
      </c>
      <c r="AH2889" s="48" t="s">
        <v>422</v>
      </c>
      <c r="AI2889" s="48" t="s">
        <v>422</v>
      </c>
      <c r="AJ2889" s="48" t="s">
        <v>422</v>
      </c>
      <c r="AK2889" s="48" t="s">
        <v>422</v>
      </c>
      <c r="AL2889" s="48" t="s">
        <v>422</v>
      </c>
      <c r="AM2889" s="48" t="s">
        <v>422</v>
      </c>
      <c r="AN2889" s="48" t="s">
        <v>422</v>
      </c>
      <c r="AO2889" s="48" t="s">
        <v>422</v>
      </c>
      <c r="AP2889" s="48" t="s">
        <v>422</v>
      </c>
      <c r="AQ2889" s="48" t="s">
        <v>422</v>
      </c>
      <c r="AR2889" s="48" t="s">
        <v>422</v>
      </c>
      <c r="AS2889" s="48" t="s">
        <v>422</v>
      </c>
      <c r="AT2889" s="48" t="s">
        <v>422</v>
      </c>
      <c r="AU2889" s="48" t="s">
        <v>422</v>
      </c>
      <c r="AV2889" s="48" t="s">
        <v>422</v>
      </c>
      <c r="AW2889" s="48" t="s">
        <v>422</v>
      </c>
      <c r="AX2889" s="48" t="s">
        <v>422</v>
      </c>
      <c r="AY2889" s="48" t="s">
        <v>422</v>
      </c>
      <c r="AZ2889" s="50" t="s">
        <v>1558</v>
      </c>
    </row>
    <row r="2890" ht="15.75" customHeight="1">
      <c r="A2890" s="40">
        <v>2583.0</v>
      </c>
      <c r="B2890" s="28" t="s">
        <v>7292</v>
      </c>
      <c r="C2890" s="41"/>
      <c r="D2890" s="42">
        <f t="array" ref="D2890">index(systems,match($A2890,INDEX(systems,0,1),),3)</f>
        <v>-350.486</v>
      </c>
      <c r="E2890" s="42">
        <f t="array" ref="E2890">index(systems,match($A2890,INDEX(systems,0,1),),4)</f>
        <v>189.435</v>
      </c>
      <c r="F2890" s="43" t="str">
        <f>IFERROR(__xludf.DUMMYFUNCTION("let(row, match($B2890&amp;if($C2890&lt;&gt;"""","" [""&amp;$C2890&amp;""]"",""""),index(nebulae,,2),0),join("","",iferror(round(index(nebulae,row,5)/2,3),1),iferror(round(index(nebulae,row,6)/2,3),1),0))"),"1,1,0")</f>
        <v>1,1,0</v>
      </c>
      <c r="G2890" s="44" t="s">
        <v>7293</v>
      </c>
      <c r="H2890" s="45">
        <f t="array" ref="H2890">let(systemId,match(A2890,index(systems,0,1),),refSystemId,match($H$1,index(systems,0,1),),x,index(systems,systemId,3),y,index(systems,systemId,4),refX,index(systems,refSystemId,3),refY,index(systems,refSystemId,4),round(sqrt((x-refX)^2+(y-refY)^2),3))</f>
        <v>398.404</v>
      </c>
      <c r="I2890" s="28" t="s">
        <v>408</v>
      </c>
      <c r="J2890" s="28" t="s">
        <v>408</v>
      </c>
      <c r="K2890" s="28" t="s">
        <v>408</v>
      </c>
      <c r="L2890" s="28" t="s">
        <v>408</v>
      </c>
      <c r="M2890" s="28" t="s">
        <v>408</v>
      </c>
      <c r="N2890" s="28" t="s">
        <v>408</v>
      </c>
      <c r="O2890" s="41"/>
      <c r="P2890" s="48" t="s">
        <v>449</v>
      </c>
      <c r="Q2890" s="48" t="s">
        <v>449</v>
      </c>
      <c r="R2890" s="48" t="s">
        <v>449</v>
      </c>
      <c r="S2890" s="48" t="s">
        <v>449</v>
      </c>
      <c r="T2890" s="48" t="s">
        <v>449</v>
      </c>
      <c r="U2890" s="48" t="s">
        <v>449</v>
      </c>
      <c r="V2890" s="48" t="s">
        <v>449</v>
      </c>
      <c r="W2890" s="48" t="s">
        <v>449</v>
      </c>
      <c r="X2890" s="48" t="s">
        <v>449</v>
      </c>
      <c r="Y2890" s="48" t="s">
        <v>449</v>
      </c>
      <c r="Z2890" s="48" t="s">
        <v>449</v>
      </c>
      <c r="AA2890" s="48" t="s">
        <v>684</v>
      </c>
      <c r="AB2890" s="48" t="s">
        <v>684</v>
      </c>
      <c r="AC2890" s="48" t="s">
        <v>684</v>
      </c>
      <c r="AD2890" s="48" t="s">
        <v>684</v>
      </c>
      <c r="AE2890" s="48" t="s">
        <v>684</v>
      </c>
      <c r="AF2890" s="48" t="s">
        <v>684</v>
      </c>
      <c r="AG2890" s="48" t="s">
        <v>684</v>
      </c>
      <c r="AH2890" s="48" t="s">
        <v>685</v>
      </c>
      <c r="AI2890" s="48" t="s">
        <v>452</v>
      </c>
      <c r="AJ2890" s="48" t="s">
        <v>452</v>
      </c>
      <c r="AK2890" s="48" t="s">
        <v>452</v>
      </c>
      <c r="AL2890" s="48" t="s">
        <v>452</v>
      </c>
      <c r="AM2890" s="48" t="s">
        <v>452</v>
      </c>
      <c r="AN2890" s="48" t="s">
        <v>452</v>
      </c>
      <c r="AO2890" s="48" t="s">
        <v>452</v>
      </c>
      <c r="AP2890" s="48" t="s">
        <v>452</v>
      </c>
      <c r="AQ2890" s="48" t="s">
        <v>452</v>
      </c>
      <c r="AR2890" s="48" t="s">
        <v>452</v>
      </c>
      <c r="AS2890" s="48" t="s">
        <v>453</v>
      </c>
      <c r="AT2890" s="48" t="s">
        <v>454</v>
      </c>
      <c r="AU2890" s="48" t="s">
        <v>454</v>
      </c>
      <c r="AV2890" s="48" t="s">
        <v>454</v>
      </c>
      <c r="AW2890" s="48" t="s">
        <v>454</v>
      </c>
      <c r="AX2890" s="48" t="s">
        <v>454</v>
      </c>
      <c r="AY2890" s="48" t="s">
        <v>454</v>
      </c>
      <c r="AZ2890" s="49" t="s">
        <v>455</v>
      </c>
    </row>
    <row r="2891" ht="15.75" customHeight="1">
      <c r="A2891" s="40">
        <v>2584.0</v>
      </c>
      <c r="B2891" s="28" t="s">
        <v>7294</v>
      </c>
      <c r="C2891" s="41"/>
      <c r="D2891" s="42">
        <f t="array" ref="D2891">index(systems,match($A2891,INDEX(systems,0,1),),3)</f>
        <v>571.729</v>
      </c>
      <c r="E2891" s="42">
        <f t="array" ref="E2891">index(systems,match($A2891,INDEX(systems,0,1),),4)</f>
        <v>131.737</v>
      </c>
      <c r="F2891" s="43" t="str">
        <f>IFERROR(__xludf.DUMMYFUNCTION("let(row, match($B2891&amp;if($C2891&lt;&gt;"""","" [""&amp;$C2891&amp;""]"",""""),index(nebulae,,2),0),join("","",iferror(round(index(nebulae,row,5)/2,3),1),iferror(round(index(nebulae,row,6)/2,3),1),0))"),"1,1,0")</f>
        <v>1,1,0</v>
      </c>
      <c r="G2891" s="44" t="s">
        <v>7295</v>
      </c>
      <c r="H2891" s="45">
        <f t="array" ref="H2891">let(systemId,match(A2891,index(systems,0,1),),refSystemId,match($H$1,index(systems,0,1),),x,index(systems,systemId,3),y,index(systems,systemId,4),refX,index(systems,refSystemId,3),refY,index(systems,refSystemId,4),round(sqrt((x-refX)^2+(y-refY)^2),3))</f>
        <v>586.71</v>
      </c>
      <c r="I2891" s="46" t="s">
        <v>408</v>
      </c>
      <c r="J2891" s="46" t="s">
        <v>408</v>
      </c>
      <c r="K2891" s="46" t="s">
        <v>408</v>
      </c>
      <c r="L2891" s="46" t="s">
        <v>408</v>
      </c>
      <c r="M2891" s="46" t="s">
        <v>408</v>
      </c>
      <c r="N2891" s="28" t="s">
        <v>408</v>
      </c>
      <c r="O2891" s="41"/>
      <c r="P2891" s="48" t="s">
        <v>1423</v>
      </c>
      <c r="Q2891" s="48" t="s">
        <v>1423</v>
      </c>
      <c r="R2891" s="48" t="s">
        <v>1423</v>
      </c>
      <c r="S2891" s="48" t="s">
        <v>1423</v>
      </c>
      <c r="T2891" s="48" t="s">
        <v>1423</v>
      </c>
      <c r="U2891" s="48" t="s">
        <v>1423</v>
      </c>
      <c r="V2891" s="48" t="s">
        <v>1423</v>
      </c>
      <c r="W2891" s="48" t="s">
        <v>1423</v>
      </c>
      <c r="X2891" s="48" t="s">
        <v>1423</v>
      </c>
      <c r="Y2891" s="48" t="s">
        <v>1423</v>
      </c>
      <c r="Z2891" s="48" t="s">
        <v>1423</v>
      </c>
      <c r="AA2891" s="48" t="s">
        <v>1423</v>
      </c>
      <c r="AB2891" s="48" t="s">
        <v>1423</v>
      </c>
      <c r="AC2891" s="48" t="s">
        <v>1423</v>
      </c>
      <c r="AD2891" s="48" t="s">
        <v>1423</v>
      </c>
      <c r="AE2891" s="48" t="s">
        <v>1423</v>
      </c>
      <c r="AF2891" s="48" t="s">
        <v>1423</v>
      </c>
      <c r="AG2891" s="48" t="s">
        <v>1423</v>
      </c>
      <c r="AH2891" s="48" t="s">
        <v>1423</v>
      </c>
      <c r="AI2891" s="48" t="s">
        <v>1423</v>
      </c>
      <c r="AJ2891" s="48" t="s">
        <v>1423</v>
      </c>
      <c r="AK2891" s="48" t="s">
        <v>1423</v>
      </c>
      <c r="AL2891" s="48" t="s">
        <v>1423</v>
      </c>
      <c r="AM2891" s="48" t="s">
        <v>1423</v>
      </c>
      <c r="AN2891" s="48" t="s">
        <v>1423</v>
      </c>
      <c r="AO2891" s="48" t="s">
        <v>1423</v>
      </c>
      <c r="AP2891" s="48" t="s">
        <v>1423</v>
      </c>
      <c r="AQ2891" s="48" t="s">
        <v>1423</v>
      </c>
      <c r="AR2891" s="48" t="s">
        <v>1423</v>
      </c>
      <c r="AS2891" s="48" t="s">
        <v>1423</v>
      </c>
      <c r="AT2891" s="48" t="s">
        <v>418</v>
      </c>
      <c r="AU2891" s="48" t="s">
        <v>418</v>
      </c>
      <c r="AV2891" s="48" t="s">
        <v>418</v>
      </c>
      <c r="AW2891" s="48" t="s">
        <v>418</v>
      </c>
      <c r="AX2891" s="48" t="s">
        <v>418</v>
      </c>
      <c r="AY2891" s="48" t="s">
        <v>418</v>
      </c>
      <c r="AZ2891" s="67" t="s">
        <v>3068</v>
      </c>
    </row>
    <row r="2892" ht="15.75" customHeight="1">
      <c r="A2892" s="40">
        <v>2585.0</v>
      </c>
      <c r="B2892" s="28" t="s">
        <v>7296</v>
      </c>
      <c r="C2892" s="41"/>
      <c r="D2892" s="42">
        <f t="array" ref="D2892">index(systems,match($A2892,INDEX(systems,0,1),),3)</f>
        <v>-226.98</v>
      </c>
      <c r="E2892" s="42">
        <f t="array" ref="E2892">index(systems,match($A2892,INDEX(systems,0,1),),4)</f>
        <v>-172.21</v>
      </c>
      <c r="F2892" s="43" t="str">
        <f>IFERROR(__xludf.DUMMYFUNCTION("let(row, match($B2892&amp;if($C2892&lt;&gt;"""","" [""&amp;$C2892&amp;""]"",""""),index(nebulae,,2),0),join("","",iferror(round(index(nebulae,row,5)/2,3),1),iferror(round(index(nebulae,row,6)/2,3),1),0))"),"1,1,0")</f>
        <v>1,1,0</v>
      </c>
      <c r="G2892" s="44" t="s">
        <v>7297</v>
      </c>
      <c r="H2892" s="45">
        <f t="array" ref="H2892">let(systemId,match(A2892,index(systems,0,1),),refSystemId,match($H$1,index(systems,0,1),),x,index(systems,systemId,3),y,index(systems,systemId,4),refX,index(systems,refSystemId,3),refY,index(systems,refSystemId,4),round(sqrt((x-refX)^2+(y-refY)^2),3))</f>
        <v>284.914</v>
      </c>
      <c r="I2892" s="46" t="s">
        <v>418</v>
      </c>
      <c r="J2892" s="53"/>
      <c r="K2892" s="53"/>
      <c r="L2892" s="53"/>
      <c r="M2892" s="53"/>
      <c r="N2892" s="28" t="s">
        <v>427</v>
      </c>
      <c r="O2892" s="48" t="s">
        <v>427</v>
      </c>
      <c r="P2892" s="48" t="s">
        <v>427</v>
      </c>
      <c r="Q2892" s="48" t="s">
        <v>427</v>
      </c>
      <c r="R2892" s="48" t="s">
        <v>427</v>
      </c>
      <c r="S2892" s="48" t="s">
        <v>427</v>
      </c>
      <c r="T2892" s="48" t="s">
        <v>427</v>
      </c>
      <c r="U2892" s="48" t="s">
        <v>427</v>
      </c>
      <c r="V2892" s="48" t="s">
        <v>427</v>
      </c>
      <c r="W2892" s="48" t="s">
        <v>427</v>
      </c>
      <c r="X2892" s="48" t="s">
        <v>427</v>
      </c>
      <c r="Y2892" s="48" t="s">
        <v>560</v>
      </c>
      <c r="Z2892" s="48" t="s">
        <v>560</v>
      </c>
      <c r="AA2892" s="48" t="s">
        <v>560</v>
      </c>
      <c r="AB2892" s="48" t="s">
        <v>560</v>
      </c>
      <c r="AC2892" s="48" t="s">
        <v>560</v>
      </c>
      <c r="AD2892" s="48" t="s">
        <v>560</v>
      </c>
      <c r="AE2892" s="48" t="s">
        <v>560</v>
      </c>
      <c r="AF2892" s="48" t="s">
        <v>560</v>
      </c>
      <c r="AG2892" s="48" t="s">
        <v>560</v>
      </c>
      <c r="AH2892" s="48" t="s">
        <v>560</v>
      </c>
      <c r="AI2892" s="48" t="s">
        <v>560</v>
      </c>
      <c r="AJ2892" s="48" t="s">
        <v>560</v>
      </c>
      <c r="AK2892" s="48" t="s">
        <v>560</v>
      </c>
      <c r="AL2892" s="48" t="s">
        <v>560</v>
      </c>
      <c r="AM2892" s="48" t="s">
        <v>560</v>
      </c>
      <c r="AN2892" s="48" t="s">
        <v>560</v>
      </c>
      <c r="AO2892" s="48" t="s">
        <v>560</v>
      </c>
      <c r="AP2892" s="48" t="s">
        <v>560</v>
      </c>
      <c r="AQ2892" s="48" t="s">
        <v>560</v>
      </c>
      <c r="AR2892" s="48" t="s">
        <v>560</v>
      </c>
      <c r="AS2892" s="48" t="s">
        <v>418</v>
      </c>
      <c r="AT2892" s="48" t="s">
        <v>418</v>
      </c>
      <c r="AU2892" s="48" t="s">
        <v>418</v>
      </c>
      <c r="AV2892" s="48" t="s">
        <v>677</v>
      </c>
      <c r="AW2892" s="48" t="s">
        <v>677</v>
      </c>
      <c r="AX2892" s="48" t="s">
        <v>677</v>
      </c>
      <c r="AY2892" s="48" t="s">
        <v>560</v>
      </c>
      <c r="AZ2892" s="28" t="s">
        <v>560</v>
      </c>
    </row>
    <row r="2893" ht="15.75" customHeight="1">
      <c r="A2893" s="40">
        <v>3041.0</v>
      </c>
      <c r="B2893" s="28" t="s">
        <v>7298</v>
      </c>
      <c r="C2893" s="41"/>
      <c r="D2893" s="42">
        <f t="array" ref="D2893">index(systems,match($A2893,INDEX(systems,0,1),),3)</f>
        <v>-248.762</v>
      </c>
      <c r="E2893" s="42">
        <f t="array" ref="E2893">index(systems,match($A2893,INDEX(systems,0,1),),4)</f>
        <v>761.402</v>
      </c>
      <c r="F2893" s="43" t="str">
        <f>IFERROR(__xludf.DUMMYFUNCTION("let(row, match($B2893&amp;if($C2893&lt;&gt;"""","" [""&amp;$C2893&amp;""]"",""""),index(nebulae,,2),0),join("","",iferror(round(index(nebulae,row,5)/2,3),1),iferror(round(index(nebulae,row,6)/2,3),1),0))"),"1,1,0")</f>
        <v>1,1,0</v>
      </c>
      <c r="G2893" s="44" t="s">
        <v>7299</v>
      </c>
      <c r="H2893" s="45">
        <f t="array" ref="H2893">let(systemId,match(A2893,index(systems,0,1),),refSystemId,match($H$1,index(systems,0,1),),x,index(systems,systemId,3),y,index(systems,systemId,4),refX,index(systems,refSystemId,3),refY,index(systems,refSystemId,4),round(sqrt((x-refX)^2+(y-refY)^2),3))</f>
        <v>801.009</v>
      </c>
      <c r="I2893" s="55"/>
      <c r="J2893" s="55"/>
      <c r="K2893" s="55"/>
      <c r="L2893" s="55"/>
      <c r="M2893" s="55"/>
      <c r="N2893" s="55"/>
      <c r="O2893" s="55"/>
      <c r="P2893" s="56" t="s">
        <v>408</v>
      </c>
      <c r="Q2893" s="56" t="s">
        <v>408</v>
      </c>
      <c r="R2893" s="56" t="s">
        <v>408</v>
      </c>
      <c r="S2893" s="56" t="s">
        <v>408</v>
      </c>
      <c r="T2893" s="56" t="s">
        <v>408</v>
      </c>
      <c r="U2893" s="56" t="s">
        <v>408</v>
      </c>
      <c r="V2893" s="56" t="s">
        <v>408</v>
      </c>
      <c r="W2893" s="56" t="s">
        <v>408</v>
      </c>
      <c r="X2893" s="56" t="s">
        <v>408</v>
      </c>
      <c r="Y2893" s="56" t="s">
        <v>408</v>
      </c>
      <c r="Z2893" s="56" t="s">
        <v>408</v>
      </c>
      <c r="AA2893" s="56" t="s">
        <v>408</v>
      </c>
      <c r="AB2893" s="52" t="s">
        <v>417</v>
      </c>
      <c r="AC2893" s="52" t="s">
        <v>417</v>
      </c>
      <c r="AD2893" s="52" t="s">
        <v>417</v>
      </c>
      <c r="AE2893" s="52" t="s">
        <v>417</v>
      </c>
      <c r="AF2893" s="52" t="s">
        <v>417</v>
      </c>
      <c r="AG2893" s="52" t="s">
        <v>417</v>
      </c>
      <c r="AH2893" s="52" t="s">
        <v>417</v>
      </c>
      <c r="AI2893" s="52" t="s">
        <v>417</v>
      </c>
      <c r="AJ2893" s="52" t="s">
        <v>417</v>
      </c>
      <c r="AK2893" s="52" t="s">
        <v>417</v>
      </c>
      <c r="AL2893" s="52" t="s">
        <v>417</v>
      </c>
      <c r="AM2893" s="52" t="s">
        <v>417</v>
      </c>
      <c r="AN2893" s="52" t="s">
        <v>417</v>
      </c>
      <c r="AO2893" s="49" t="s">
        <v>417</v>
      </c>
      <c r="AP2893" s="52" t="s">
        <v>417</v>
      </c>
      <c r="AQ2893" s="52" t="s">
        <v>417</v>
      </c>
      <c r="AR2893" s="52" t="s">
        <v>735</v>
      </c>
      <c r="AS2893" s="52" t="s">
        <v>735</v>
      </c>
      <c r="AT2893" s="52" t="s">
        <v>735</v>
      </c>
      <c r="AU2893" s="49" t="s">
        <v>418</v>
      </c>
      <c r="AV2893" s="55"/>
      <c r="AW2893" s="55"/>
      <c r="AX2893" s="55"/>
      <c r="AY2893" s="55"/>
      <c r="AZ2893" s="54"/>
    </row>
    <row r="2894" ht="15.75" customHeight="1">
      <c r="A2894" s="40">
        <v>2586.0</v>
      </c>
      <c r="B2894" s="28" t="s">
        <v>7300</v>
      </c>
      <c r="C2894" s="41"/>
      <c r="D2894" s="42">
        <f t="array" ref="D2894">index(systems,match($A2894,INDEX(systems,0,1),),3)</f>
        <v>199.553</v>
      </c>
      <c r="E2894" s="42">
        <f t="array" ref="E2894">index(systems,match($A2894,INDEX(systems,0,1),),4)</f>
        <v>52.938</v>
      </c>
      <c r="F2894" s="43" t="str">
        <f>IFERROR(__xludf.DUMMYFUNCTION("let(row, match($B2894&amp;if($C2894&lt;&gt;"""","" [""&amp;$C2894&amp;""]"",""""),index(nebulae,,2),0),join("","",iferror(round(index(nebulae,row,5)/2,3),1),iferror(round(index(nebulae,row,6)/2,3),1),0))"),"1,1,0")</f>
        <v>1,1,0</v>
      </c>
      <c r="G2894" s="44" t="s">
        <v>7301</v>
      </c>
      <c r="H2894" s="45">
        <f t="array" ref="H2894">let(systemId,match(A2894,index(systems,0,1),),refSystemId,match($H$1,index(systems,0,1),),x,index(systems,systemId,3),y,index(systems,systemId,4),refX,index(systems,refSystemId,3),refY,index(systems,refSystemId,4),round(sqrt((x-refX)^2+(y-refY)^2),3))</f>
        <v>206.455</v>
      </c>
      <c r="I2894" s="53"/>
      <c r="J2894" s="53"/>
      <c r="K2894" s="46" t="s">
        <v>418</v>
      </c>
      <c r="L2894" s="53"/>
      <c r="M2894" s="53"/>
      <c r="N2894" s="28" t="s">
        <v>856</v>
      </c>
      <c r="O2894" s="48" t="s">
        <v>856</v>
      </c>
      <c r="P2894" s="48" t="s">
        <v>856</v>
      </c>
      <c r="Q2894" s="48" t="s">
        <v>856</v>
      </c>
      <c r="R2894" s="48" t="s">
        <v>856</v>
      </c>
      <c r="S2894" s="48" t="s">
        <v>856</v>
      </c>
      <c r="T2894" s="48" t="s">
        <v>856</v>
      </c>
      <c r="U2894" s="48" t="s">
        <v>773</v>
      </c>
      <c r="V2894" s="48" t="s">
        <v>773</v>
      </c>
      <c r="W2894" s="48" t="s">
        <v>773</v>
      </c>
      <c r="X2894" s="48" t="s">
        <v>773</v>
      </c>
      <c r="Y2894" s="48" t="s">
        <v>773</v>
      </c>
      <c r="Z2894" s="48" t="s">
        <v>773</v>
      </c>
      <c r="AA2894" s="48" t="s">
        <v>773</v>
      </c>
      <c r="AB2894" s="48" t="s">
        <v>773</v>
      </c>
      <c r="AC2894" s="48" t="s">
        <v>773</v>
      </c>
      <c r="AD2894" s="48" t="s">
        <v>773</v>
      </c>
      <c r="AE2894" s="48" t="s">
        <v>773</v>
      </c>
      <c r="AF2894" s="48" t="s">
        <v>773</v>
      </c>
      <c r="AG2894" s="48" t="s">
        <v>773</v>
      </c>
      <c r="AH2894" s="48" t="s">
        <v>773</v>
      </c>
      <c r="AI2894" s="48" t="s">
        <v>773</v>
      </c>
      <c r="AJ2894" s="48" t="s">
        <v>773</v>
      </c>
      <c r="AK2894" s="48" t="s">
        <v>773</v>
      </c>
      <c r="AL2894" s="48" t="s">
        <v>773</v>
      </c>
      <c r="AM2894" s="48" t="s">
        <v>773</v>
      </c>
      <c r="AN2894" s="48" t="s">
        <v>773</v>
      </c>
      <c r="AO2894" s="48" t="s">
        <v>773</v>
      </c>
      <c r="AP2894" s="48" t="s">
        <v>773</v>
      </c>
      <c r="AQ2894" s="48" t="s">
        <v>773</v>
      </c>
      <c r="AR2894" s="52" t="s">
        <v>773</v>
      </c>
      <c r="AS2894" s="52" t="s">
        <v>773</v>
      </c>
      <c r="AT2894" s="52" t="s">
        <v>773</v>
      </c>
      <c r="AU2894" s="52" t="s">
        <v>773</v>
      </c>
      <c r="AV2894" s="52" t="s">
        <v>773</v>
      </c>
      <c r="AW2894" s="52" t="s">
        <v>773</v>
      </c>
      <c r="AX2894" s="52" t="s">
        <v>773</v>
      </c>
      <c r="AY2894" s="52" t="s">
        <v>773</v>
      </c>
      <c r="AZ2894" s="28" t="s">
        <v>773</v>
      </c>
    </row>
    <row r="2895" ht="15.75" customHeight="1">
      <c r="A2895" s="40">
        <v>2587.0</v>
      </c>
      <c r="B2895" s="28" t="s">
        <v>7302</v>
      </c>
      <c r="C2895" s="41"/>
      <c r="D2895" s="42">
        <f t="array" ref="D2895">index(systems,match($A2895,INDEX(systems,0,1),),3)</f>
        <v>33.585</v>
      </c>
      <c r="E2895" s="42">
        <f t="array" ref="E2895">index(systems,match($A2895,INDEX(systems,0,1),),4)</f>
        <v>171.08</v>
      </c>
      <c r="F2895" s="43" t="str">
        <f>IFERROR(__xludf.DUMMYFUNCTION("let(row, match($B2895&amp;if($C2895&lt;&gt;"""","" [""&amp;$C2895&amp;""]"",""""),index(nebulae,,2),0),join("","",iferror(round(index(nebulae,row,5)/2,3),1),iferror(round(index(nebulae,row,6)/2,3),1),0))"),"1,1,0")</f>
        <v>1,1,0</v>
      </c>
      <c r="G2895" s="44" t="s">
        <v>7303</v>
      </c>
      <c r="H2895" s="45">
        <f t="array" ref="H2895">let(systemId,match(A2895,index(systems,0,1),),refSystemId,match($H$1,index(systems,0,1),),x,index(systems,systemId,3),y,index(systems,systemId,4),refX,index(systems,refSystemId,3),refY,index(systems,refSystemId,4),round(sqrt((x-refX)^2+(y-refY)^2),3))</f>
        <v>174.345</v>
      </c>
      <c r="I2895" s="46" t="s">
        <v>408</v>
      </c>
      <c r="J2895" s="46" t="s">
        <v>408</v>
      </c>
      <c r="K2895" s="46" t="s">
        <v>408</v>
      </c>
      <c r="L2895" s="46" t="s">
        <v>408</v>
      </c>
      <c r="M2895" s="47" t="s">
        <v>408</v>
      </c>
      <c r="N2895" s="28" t="s">
        <v>408</v>
      </c>
      <c r="O2895" s="41"/>
      <c r="P2895" s="48" t="s">
        <v>692</v>
      </c>
      <c r="Q2895" s="48" t="s">
        <v>692</v>
      </c>
      <c r="R2895" s="48" t="s">
        <v>692</v>
      </c>
      <c r="S2895" s="48" t="s">
        <v>692</v>
      </c>
      <c r="T2895" s="48" t="s">
        <v>1204</v>
      </c>
      <c r="U2895" s="48" t="s">
        <v>1204</v>
      </c>
      <c r="V2895" s="48" t="s">
        <v>1204</v>
      </c>
      <c r="W2895" s="48" t="s">
        <v>1204</v>
      </c>
      <c r="X2895" s="48" t="s">
        <v>1204</v>
      </c>
      <c r="Y2895" s="48" t="s">
        <v>1205</v>
      </c>
      <c r="Z2895" s="48" t="s">
        <v>1205</v>
      </c>
      <c r="AA2895" s="48" t="s">
        <v>1957</v>
      </c>
      <c r="AB2895" s="48" t="s">
        <v>1957</v>
      </c>
      <c r="AC2895" s="48" t="s">
        <v>1957</v>
      </c>
      <c r="AD2895" s="48" t="s">
        <v>1957</v>
      </c>
      <c r="AE2895" s="48" t="s">
        <v>1957</v>
      </c>
      <c r="AF2895" s="48" t="s">
        <v>1957</v>
      </c>
      <c r="AG2895" s="48" t="s">
        <v>1204</v>
      </c>
      <c r="AH2895" s="48" t="s">
        <v>1204</v>
      </c>
      <c r="AI2895" s="48" t="s">
        <v>1204</v>
      </c>
      <c r="AJ2895" s="48" t="s">
        <v>1204</v>
      </c>
      <c r="AK2895" s="48" t="s">
        <v>1204</v>
      </c>
      <c r="AL2895" s="48" t="s">
        <v>1204</v>
      </c>
      <c r="AM2895" s="48" t="s">
        <v>1204</v>
      </c>
      <c r="AN2895" s="48" t="s">
        <v>1205</v>
      </c>
      <c r="AO2895" s="48" t="s">
        <v>1205</v>
      </c>
      <c r="AP2895" s="48" t="s">
        <v>1205</v>
      </c>
      <c r="AQ2895" s="48" t="s">
        <v>1205</v>
      </c>
      <c r="AR2895" s="48" t="s">
        <v>1205</v>
      </c>
      <c r="AS2895" s="48" t="s">
        <v>1205</v>
      </c>
      <c r="AT2895" s="48" t="s">
        <v>1205</v>
      </c>
      <c r="AU2895" s="48" t="s">
        <v>1205</v>
      </c>
      <c r="AV2895" s="48" t="s">
        <v>1205</v>
      </c>
      <c r="AW2895" s="48" t="s">
        <v>1205</v>
      </c>
      <c r="AX2895" s="48" t="s">
        <v>1205</v>
      </c>
      <c r="AY2895" s="48" t="s">
        <v>1205</v>
      </c>
      <c r="AZ2895" s="28" t="s">
        <v>1205</v>
      </c>
    </row>
    <row r="2896" ht="15.75" customHeight="1">
      <c r="A2896" s="40">
        <v>2588.0</v>
      </c>
      <c r="B2896" s="28" t="s">
        <v>7304</v>
      </c>
      <c r="C2896" s="28" t="s">
        <v>7305</v>
      </c>
      <c r="D2896" s="42">
        <f t="array" ref="D2896">index(systems,match($A2896,INDEX(systems,0,1),),3)</f>
        <v>72.64</v>
      </c>
      <c r="E2896" s="42">
        <f t="array" ref="E2896">index(systems,match($A2896,INDEX(systems,0,1),),4)</f>
        <v>405.242</v>
      </c>
      <c r="F2896" s="43" t="str">
        <f>IFERROR(__xludf.DUMMYFUNCTION("let(row, match($B2896&amp;if($C2896&lt;&gt;"""","" [""&amp;$C2896&amp;""]"",""""),index(nebulae,,2),0),join("","",iferror(round(index(nebulae,row,5)/2,3),1),iferror(round(index(nebulae,row,6)/2,3),1),0))"),"1,1,0")</f>
        <v>1,1,0</v>
      </c>
      <c r="G2896" s="44" t="s">
        <v>7306</v>
      </c>
      <c r="H2896" s="45">
        <f t="array" ref="H2896">let(systemId,match(A2896,index(systems,0,1),),refSystemId,match($H$1,index(systems,0,1),),x,index(systems,systemId,3),y,index(systems,systemId,4),refX,index(systems,refSystemId,3),refY,index(systems,refSystemId,4),round(sqrt((x-refX)^2+(y-refY)^2),3))</f>
        <v>411.701</v>
      </c>
      <c r="I2896" s="41"/>
      <c r="J2896" s="28" t="s">
        <v>3728</v>
      </c>
      <c r="K2896" s="28" t="s">
        <v>3728</v>
      </c>
      <c r="L2896" s="28" t="s">
        <v>3729</v>
      </c>
      <c r="M2896" s="28" t="s">
        <v>3729</v>
      </c>
      <c r="N2896" s="28" t="s">
        <v>7307</v>
      </c>
      <c r="O2896" s="48" t="s">
        <v>7307</v>
      </c>
      <c r="P2896" s="48" t="s">
        <v>7307</v>
      </c>
      <c r="Q2896" s="48" t="s">
        <v>7307</v>
      </c>
      <c r="R2896" s="48" t="s">
        <v>7307</v>
      </c>
      <c r="S2896" s="48" t="s">
        <v>7307</v>
      </c>
      <c r="T2896" s="48" t="s">
        <v>7307</v>
      </c>
      <c r="U2896" s="48" t="s">
        <v>7307</v>
      </c>
      <c r="V2896" s="48" t="s">
        <v>7307</v>
      </c>
      <c r="W2896" s="48" t="s">
        <v>7307</v>
      </c>
      <c r="X2896" s="48" t="s">
        <v>7307</v>
      </c>
      <c r="Y2896" s="48" t="s">
        <v>7307</v>
      </c>
      <c r="Z2896" s="48" t="s">
        <v>7307</v>
      </c>
      <c r="AA2896" s="48" t="s">
        <v>848</v>
      </c>
      <c r="AB2896" s="48" t="s">
        <v>848</v>
      </c>
      <c r="AC2896" s="48" t="s">
        <v>848</v>
      </c>
      <c r="AD2896" s="48" t="s">
        <v>913</v>
      </c>
      <c r="AE2896" s="48" t="s">
        <v>913</v>
      </c>
      <c r="AF2896" s="48" t="s">
        <v>913</v>
      </c>
      <c r="AG2896" s="48" t="s">
        <v>913</v>
      </c>
      <c r="AH2896" s="48" t="s">
        <v>913</v>
      </c>
      <c r="AI2896" s="48" t="s">
        <v>913</v>
      </c>
      <c r="AJ2896" s="48" t="s">
        <v>913</v>
      </c>
      <c r="AK2896" s="48" t="s">
        <v>913</v>
      </c>
      <c r="AL2896" s="48" t="s">
        <v>913</v>
      </c>
      <c r="AM2896" s="48" t="s">
        <v>913</v>
      </c>
      <c r="AN2896" s="48" t="s">
        <v>697</v>
      </c>
      <c r="AO2896" s="48" t="s">
        <v>1316</v>
      </c>
      <c r="AP2896" s="48" t="s">
        <v>1316</v>
      </c>
      <c r="AQ2896" s="48" t="s">
        <v>1316</v>
      </c>
      <c r="AR2896" s="48" t="s">
        <v>1316</v>
      </c>
      <c r="AS2896" s="48" t="s">
        <v>1316</v>
      </c>
      <c r="AT2896" s="48" t="s">
        <v>1316</v>
      </c>
      <c r="AU2896" s="48" t="s">
        <v>1316</v>
      </c>
      <c r="AV2896" s="48" t="s">
        <v>922</v>
      </c>
      <c r="AW2896" s="48" t="s">
        <v>851</v>
      </c>
      <c r="AX2896" s="48" t="s">
        <v>851</v>
      </c>
      <c r="AY2896" s="48" t="s">
        <v>851</v>
      </c>
      <c r="AZ2896" s="28" t="s">
        <v>851</v>
      </c>
    </row>
    <row r="2897" ht="15.75" customHeight="1">
      <c r="A2897" s="40">
        <v>3139.0</v>
      </c>
      <c r="B2897" s="28" t="s">
        <v>7304</v>
      </c>
      <c r="C2897" s="28" t="s">
        <v>741</v>
      </c>
      <c r="D2897" s="42">
        <f t="array" ref="D2897">index(systems,match($A2897,INDEX(systems,0,1),),3)</f>
        <v>576.243</v>
      </c>
      <c r="E2897" s="42">
        <f t="array" ref="E2897">index(systems,match($A2897,INDEX(systems,0,1),),4)</f>
        <v>526.348</v>
      </c>
      <c r="F2897" s="43" t="str">
        <f>IFERROR(__xludf.DUMMYFUNCTION("let(row, match($B2897&amp;if($C2897&lt;&gt;"""","" [""&amp;$C2897&amp;""]"",""""),index(nebulae,,2),0),join("","",iferror(round(index(nebulae,row,5)/2,3),1),iferror(round(index(nebulae,row,6)/2,3),1),0))"),"1,1,0")</f>
        <v>1,1,0</v>
      </c>
      <c r="G2897" s="44" t="s">
        <v>7308</v>
      </c>
      <c r="H2897" s="45">
        <f t="array" ref="H2897">let(systemId,match(A2897,index(systems,0,1),),refSystemId,match($H$1,index(systems,0,1),),x,index(systems,systemId,3),y,index(systems,systemId,4),refX,index(systems,refSystemId,3),refY,index(systems,refSystemId,4),round(sqrt((x-refX)^2+(y-refY)^2),3))</f>
        <v>780.447</v>
      </c>
      <c r="I2897" s="51" t="s">
        <v>408</v>
      </c>
      <c r="J2897" s="51" t="s">
        <v>408</v>
      </c>
      <c r="K2897" s="51" t="s">
        <v>408</v>
      </c>
      <c r="L2897" s="51" t="s">
        <v>408</v>
      </c>
      <c r="M2897" s="51" t="s">
        <v>408</v>
      </c>
      <c r="N2897" s="55"/>
      <c r="O2897" s="56" t="s">
        <v>741</v>
      </c>
      <c r="P2897" s="56" t="s">
        <v>741</v>
      </c>
      <c r="Q2897" s="56" t="s">
        <v>741</v>
      </c>
      <c r="R2897" s="56" t="s">
        <v>741</v>
      </c>
      <c r="S2897" s="56" t="s">
        <v>741</v>
      </c>
      <c r="T2897" s="56" t="s">
        <v>741</v>
      </c>
      <c r="U2897" s="56" t="s">
        <v>741</v>
      </c>
      <c r="V2897" s="56" t="s">
        <v>741</v>
      </c>
      <c r="W2897" s="56" t="s">
        <v>741</v>
      </c>
      <c r="X2897" s="56" t="s">
        <v>741</v>
      </c>
      <c r="Y2897" s="56" t="s">
        <v>741</v>
      </c>
      <c r="Z2897" s="56" t="s">
        <v>741</v>
      </c>
      <c r="AA2897" s="56" t="s">
        <v>741</v>
      </c>
      <c r="AB2897" s="56" t="s">
        <v>741</v>
      </c>
      <c r="AC2897" s="56" t="s">
        <v>741</v>
      </c>
      <c r="AD2897" s="56" t="s">
        <v>741</v>
      </c>
      <c r="AE2897" s="56" t="s">
        <v>741</v>
      </c>
      <c r="AF2897" s="56" t="s">
        <v>741</v>
      </c>
      <c r="AG2897" s="56" t="s">
        <v>741</v>
      </c>
      <c r="AH2897" s="56" t="s">
        <v>741</v>
      </c>
      <c r="AI2897" s="56" t="s">
        <v>741</v>
      </c>
      <c r="AJ2897" s="56" t="s">
        <v>741</v>
      </c>
      <c r="AK2897" s="56" t="s">
        <v>741</v>
      </c>
      <c r="AL2897" s="56" t="s">
        <v>741</v>
      </c>
      <c r="AM2897" s="56" t="s">
        <v>741</v>
      </c>
      <c r="AN2897" s="56" t="s">
        <v>741</v>
      </c>
      <c r="AO2897" s="51" t="s">
        <v>741</v>
      </c>
      <c r="AP2897" s="56" t="s">
        <v>741</v>
      </c>
      <c r="AQ2897" s="56" t="s">
        <v>741</v>
      </c>
      <c r="AR2897" s="56" t="s">
        <v>741</v>
      </c>
      <c r="AS2897" s="56" t="s">
        <v>741</v>
      </c>
      <c r="AT2897" s="56" t="s">
        <v>741</v>
      </c>
      <c r="AU2897" s="56" t="s">
        <v>741</v>
      </c>
      <c r="AV2897" s="56" t="s">
        <v>741</v>
      </c>
      <c r="AW2897" s="56" t="s">
        <v>741</v>
      </c>
      <c r="AX2897" s="56" t="s">
        <v>741</v>
      </c>
      <c r="AY2897" s="56" t="s">
        <v>741</v>
      </c>
      <c r="AZ2897" s="51" t="s">
        <v>741</v>
      </c>
    </row>
    <row r="2898" ht="15.75" customHeight="1">
      <c r="A2898" s="40">
        <v>2589.0</v>
      </c>
      <c r="B2898" s="28" t="s">
        <v>7309</v>
      </c>
      <c r="C2898" s="41"/>
      <c r="D2898" s="42">
        <f t="array" ref="D2898">index(systems,match($A2898,INDEX(systems,0,1),),3)</f>
        <v>-424.256</v>
      </c>
      <c r="E2898" s="42">
        <f t="array" ref="E2898">index(systems,match($A2898,INDEX(systems,0,1),),4)</f>
        <v>-187.77</v>
      </c>
      <c r="F2898" s="43" t="str">
        <f>IFERROR(__xludf.DUMMYFUNCTION("let(row, match($B2898&amp;if($C2898&lt;&gt;"""","" [""&amp;$C2898&amp;""]"",""""),index(nebulae,,2),0),join("","",iferror(round(index(nebulae,row,5)/2,3),1),iferror(round(index(nebulae,row,6)/2,3),1),0))"),"1,1,0")</f>
        <v>1,1,0</v>
      </c>
      <c r="G2898" s="44" t="s">
        <v>7310</v>
      </c>
      <c r="H2898" s="45">
        <f t="array" ref="H2898">let(systemId,match(A2898,index(systems,0,1),),refSystemId,match($H$1,index(systems,0,1),),x,index(systems,systemId,3),y,index(systems,systemId,4),refX,index(systems,refSystemId,3),refY,index(systems,refSystemId,4),round(sqrt((x-refX)^2+(y-refY)^2),3))</f>
        <v>463.951</v>
      </c>
      <c r="I2898" s="53"/>
      <c r="J2898" s="53"/>
      <c r="K2898" s="53"/>
      <c r="L2898" s="53"/>
      <c r="M2898" s="53"/>
      <c r="N2898" s="28" t="s">
        <v>6146</v>
      </c>
      <c r="O2898" s="48" t="s">
        <v>6146</v>
      </c>
      <c r="P2898" s="48" t="s">
        <v>6146</v>
      </c>
      <c r="Q2898" s="48" t="s">
        <v>6146</v>
      </c>
      <c r="R2898" s="48" t="s">
        <v>6146</v>
      </c>
      <c r="S2898" s="48" t="s">
        <v>6146</v>
      </c>
      <c r="T2898" s="48" t="s">
        <v>6146</v>
      </c>
      <c r="U2898" s="48" t="s">
        <v>6146</v>
      </c>
      <c r="V2898" s="48" t="s">
        <v>6146</v>
      </c>
      <c r="W2898" s="48" t="s">
        <v>6146</v>
      </c>
      <c r="X2898" s="48" t="s">
        <v>6146</v>
      </c>
      <c r="Y2898" s="48" t="s">
        <v>6146</v>
      </c>
      <c r="Z2898" s="48" t="s">
        <v>6146</v>
      </c>
      <c r="AA2898" s="48" t="s">
        <v>6146</v>
      </c>
      <c r="AB2898" s="48" t="s">
        <v>6146</v>
      </c>
      <c r="AC2898" s="48" t="s">
        <v>6146</v>
      </c>
      <c r="AD2898" s="48" t="s">
        <v>6146</v>
      </c>
      <c r="AE2898" s="48" t="s">
        <v>6146</v>
      </c>
      <c r="AF2898" s="48" t="s">
        <v>6146</v>
      </c>
      <c r="AG2898" s="48" t="s">
        <v>6146</v>
      </c>
      <c r="AH2898" s="48" t="s">
        <v>6146</v>
      </c>
      <c r="AI2898" s="48" t="s">
        <v>6146</v>
      </c>
      <c r="AJ2898" s="48" t="s">
        <v>6146</v>
      </c>
      <c r="AK2898" s="48" t="s">
        <v>6146</v>
      </c>
      <c r="AL2898" s="48" t="s">
        <v>6146</v>
      </c>
      <c r="AM2898" s="48" t="s">
        <v>6146</v>
      </c>
      <c r="AN2898" s="48" t="s">
        <v>579</v>
      </c>
      <c r="AO2898" s="48" t="s">
        <v>6147</v>
      </c>
      <c r="AP2898" s="48" t="s">
        <v>6147</v>
      </c>
      <c r="AQ2898" s="48" t="s">
        <v>6147</v>
      </c>
      <c r="AR2898" s="48" t="s">
        <v>6147</v>
      </c>
      <c r="AS2898" s="48" t="s">
        <v>6147</v>
      </c>
      <c r="AT2898" s="52" t="s">
        <v>6147</v>
      </c>
      <c r="AU2898" s="52" t="s">
        <v>6147</v>
      </c>
      <c r="AV2898" s="52" t="s">
        <v>6147</v>
      </c>
      <c r="AW2898" s="52" t="s">
        <v>6147</v>
      </c>
      <c r="AX2898" s="56" t="s">
        <v>6147</v>
      </c>
      <c r="AY2898" s="56" t="s">
        <v>579</v>
      </c>
      <c r="AZ2898" s="51" t="s">
        <v>579</v>
      </c>
    </row>
    <row r="2899" ht="15.75" customHeight="1">
      <c r="A2899" s="40">
        <v>2590.0</v>
      </c>
      <c r="B2899" s="28" t="s">
        <v>7311</v>
      </c>
      <c r="C2899" s="41"/>
      <c r="D2899" s="42">
        <f t="array" ref="D2899">index(systems,match($A2899,INDEX(systems,0,1),),3)</f>
        <v>78.315</v>
      </c>
      <c r="E2899" s="42">
        <f t="array" ref="E2899">index(systems,match($A2899,INDEX(systems,0,1),),4)</f>
        <v>-159.326</v>
      </c>
      <c r="F2899" s="43" t="str">
        <f>IFERROR(__xludf.DUMMYFUNCTION("let(row, match($B2899&amp;if($C2899&lt;&gt;"""","" [""&amp;$C2899&amp;""]"",""""),index(nebulae,,2),0),join("","",iferror(round(index(nebulae,row,5)/2,3),1),iferror(round(index(nebulae,row,6)/2,3),1),0))"),"1,1,0")</f>
        <v>1,1,0</v>
      </c>
      <c r="G2899" s="44" t="s">
        <v>7312</v>
      </c>
      <c r="H2899" s="45">
        <f t="array" ref="H2899">let(systemId,match(A2899,index(systems,0,1),),refSystemId,match($H$1,index(systems,0,1),),x,index(systems,systemId,3),y,index(systems,systemId,4),refX,index(systems,refSystemId,3),refY,index(systems,refSystemId,4),round(sqrt((x-refX)^2+(y-refY)^2),3))</f>
        <v>177.533</v>
      </c>
      <c r="I2899" s="53"/>
      <c r="J2899" s="53"/>
      <c r="K2899" s="53"/>
      <c r="L2899" s="53"/>
      <c r="M2899" s="46" t="s">
        <v>1268</v>
      </c>
      <c r="N2899" s="59" t="s">
        <v>1126</v>
      </c>
      <c r="O2899" s="48" t="s">
        <v>1126</v>
      </c>
      <c r="P2899" s="48" t="s">
        <v>1126</v>
      </c>
      <c r="Q2899" s="48" t="s">
        <v>1126</v>
      </c>
      <c r="R2899" s="48" t="s">
        <v>1126</v>
      </c>
      <c r="S2899" s="48" t="s">
        <v>1126</v>
      </c>
      <c r="T2899" s="48" t="s">
        <v>1126</v>
      </c>
      <c r="U2899" s="48" t="s">
        <v>1126</v>
      </c>
      <c r="V2899" s="48" t="s">
        <v>1126</v>
      </c>
      <c r="W2899" s="48" t="s">
        <v>1126</v>
      </c>
      <c r="X2899" s="48" t="s">
        <v>1126</v>
      </c>
      <c r="Y2899" s="48" t="s">
        <v>501</v>
      </c>
      <c r="Z2899" s="48" t="s">
        <v>1770</v>
      </c>
      <c r="AA2899" s="48" t="s">
        <v>1771</v>
      </c>
      <c r="AB2899" s="48" t="s">
        <v>1771</v>
      </c>
      <c r="AC2899" s="48" t="s">
        <v>1771</v>
      </c>
      <c r="AD2899" s="48" t="s">
        <v>1771</v>
      </c>
      <c r="AE2899" s="48" t="s">
        <v>1771</v>
      </c>
      <c r="AF2899" s="48" t="s">
        <v>1771</v>
      </c>
      <c r="AG2899" s="48" t="s">
        <v>1771</v>
      </c>
      <c r="AH2899" s="48" t="s">
        <v>1772</v>
      </c>
      <c r="AI2899" s="48" t="s">
        <v>1772</v>
      </c>
      <c r="AJ2899" s="48" t="s">
        <v>1772</v>
      </c>
      <c r="AK2899" s="48" t="s">
        <v>1772</v>
      </c>
      <c r="AL2899" s="48" t="s">
        <v>1772</v>
      </c>
      <c r="AM2899" s="48" t="s">
        <v>1772</v>
      </c>
      <c r="AN2899" s="48" t="s">
        <v>3625</v>
      </c>
      <c r="AO2899" s="48" t="s">
        <v>3625</v>
      </c>
      <c r="AP2899" s="48" t="s">
        <v>3625</v>
      </c>
      <c r="AQ2899" s="48" t="s">
        <v>3625</v>
      </c>
      <c r="AR2899" s="48" t="s">
        <v>3625</v>
      </c>
      <c r="AS2899" s="48" t="s">
        <v>3625</v>
      </c>
      <c r="AT2899" s="48" t="s">
        <v>545</v>
      </c>
      <c r="AU2899" s="48" t="s">
        <v>545</v>
      </c>
      <c r="AV2899" s="48" t="s">
        <v>818</v>
      </c>
      <c r="AW2899" s="48" t="s">
        <v>3626</v>
      </c>
      <c r="AX2899" s="48" t="s">
        <v>501</v>
      </c>
      <c r="AY2899" s="48" t="s">
        <v>501</v>
      </c>
      <c r="AZ2899" s="28" t="s">
        <v>501</v>
      </c>
    </row>
    <row r="2900" ht="15.75" customHeight="1">
      <c r="A2900" s="40">
        <v>2591.0</v>
      </c>
      <c r="B2900" s="28" t="s">
        <v>7313</v>
      </c>
      <c r="C2900" s="41"/>
      <c r="D2900" s="42">
        <f t="array" ref="D2900">index(systems,match($A2900,INDEX(systems,0,1),),3)</f>
        <v>-159.788</v>
      </c>
      <c r="E2900" s="42">
        <f t="array" ref="E2900">index(systems,match($A2900,INDEX(systems,0,1),),4)</f>
        <v>-458.649</v>
      </c>
      <c r="F2900" s="43" t="str">
        <f>IFERROR(__xludf.DUMMYFUNCTION("let(row, match($B2900&amp;if($C2900&lt;&gt;"""","" [""&amp;$C2900&amp;""]"",""""),index(nebulae,,2),0),join("","",iferror(round(index(nebulae,row,5)/2,3),1),iferror(round(index(nebulae,row,6)/2,3),1),0))"),"1,1,0")</f>
        <v>1,1,0</v>
      </c>
      <c r="G2900" s="44" t="s">
        <v>7314</v>
      </c>
      <c r="H2900" s="45">
        <f t="array" ref="H2900">let(systemId,match(A2900,index(systems,0,1),),refSystemId,match($H$1,index(systems,0,1),),x,index(systems,systemId,3),y,index(systems,systemId,4),refX,index(systems,refSystemId,3),refY,index(systems,refSystemId,4),round(sqrt((x-refX)^2+(y-refY)^2),3))</f>
        <v>485.686</v>
      </c>
      <c r="I2900" s="46" t="s">
        <v>408</v>
      </c>
      <c r="J2900" s="46" t="s">
        <v>408</v>
      </c>
      <c r="K2900" s="46" t="s">
        <v>408</v>
      </c>
      <c r="L2900" s="46" t="s">
        <v>408</v>
      </c>
      <c r="M2900" s="46" t="s">
        <v>408</v>
      </c>
      <c r="N2900" s="28" t="s">
        <v>408</v>
      </c>
      <c r="O2900" s="41"/>
      <c r="P2900" s="48" t="s">
        <v>575</v>
      </c>
      <c r="Q2900" s="48" t="s">
        <v>575</v>
      </c>
      <c r="R2900" s="48" t="s">
        <v>575</v>
      </c>
      <c r="S2900" s="48" t="s">
        <v>575</v>
      </c>
      <c r="T2900" s="48" t="s">
        <v>575</v>
      </c>
      <c r="U2900" s="48" t="s">
        <v>575</v>
      </c>
      <c r="V2900" s="48" t="s">
        <v>575</v>
      </c>
      <c r="W2900" s="48" t="s">
        <v>575</v>
      </c>
      <c r="X2900" s="48" t="s">
        <v>576</v>
      </c>
      <c r="Y2900" s="48" t="s">
        <v>576</v>
      </c>
      <c r="Z2900" s="48" t="s">
        <v>576</v>
      </c>
      <c r="AA2900" s="48" t="s">
        <v>576</v>
      </c>
      <c r="AB2900" s="48" t="s">
        <v>576</v>
      </c>
      <c r="AC2900" s="48" t="s">
        <v>576</v>
      </c>
      <c r="AD2900" s="48" t="s">
        <v>576</v>
      </c>
      <c r="AE2900" s="48" t="s">
        <v>576</v>
      </c>
      <c r="AF2900" s="48" t="s">
        <v>576</v>
      </c>
      <c r="AG2900" s="48" t="s">
        <v>576</v>
      </c>
      <c r="AH2900" s="48" t="s">
        <v>576</v>
      </c>
      <c r="AI2900" s="48" t="s">
        <v>576</v>
      </c>
      <c r="AJ2900" s="48" t="s">
        <v>576</v>
      </c>
      <c r="AK2900" s="48" t="s">
        <v>576</v>
      </c>
      <c r="AL2900" s="48" t="s">
        <v>576</v>
      </c>
      <c r="AM2900" s="48" t="s">
        <v>576</v>
      </c>
      <c r="AN2900" s="48" t="s">
        <v>576</v>
      </c>
      <c r="AO2900" s="48" t="s">
        <v>576</v>
      </c>
      <c r="AP2900" s="48" t="s">
        <v>576</v>
      </c>
      <c r="AQ2900" s="48" t="s">
        <v>576</v>
      </c>
      <c r="AR2900" s="48" t="s">
        <v>576</v>
      </c>
      <c r="AS2900" s="52" t="s">
        <v>576</v>
      </c>
      <c r="AT2900" s="52" t="s">
        <v>576</v>
      </c>
      <c r="AU2900" s="52" t="s">
        <v>576</v>
      </c>
      <c r="AV2900" s="52" t="s">
        <v>576</v>
      </c>
      <c r="AW2900" s="48" t="s">
        <v>576</v>
      </c>
      <c r="AX2900" s="48" t="s">
        <v>576</v>
      </c>
      <c r="AY2900" s="48" t="s">
        <v>576</v>
      </c>
      <c r="AZ2900" s="28" t="s">
        <v>576</v>
      </c>
    </row>
    <row r="2901" ht="15.75" customHeight="1">
      <c r="A2901" s="40">
        <v>2593.0</v>
      </c>
      <c r="B2901" s="28" t="s">
        <v>7315</v>
      </c>
      <c r="C2901" s="41"/>
      <c r="D2901" s="42">
        <f t="array" ref="D2901">index(systems,match($A2901,INDEX(systems,0,1),),3)</f>
        <v>-353.152</v>
      </c>
      <c r="E2901" s="42">
        <f t="array" ref="E2901">index(systems,match($A2901,INDEX(systems,0,1),),4)</f>
        <v>301.61</v>
      </c>
      <c r="F2901" s="43" t="str">
        <f>IFERROR(__xludf.DUMMYFUNCTION("let(row, match($B2901&amp;if($C2901&lt;&gt;"""","" [""&amp;$C2901&amp;""]"",""""),index(nebulae,,2),0),join("","",iferror(round(index(nebulae,row,5)/2,3),1),iferror(round(index(nebulae,row,6)/2,3),1),0))"),"1,1,0")</f>
        <v>1,1,0</v>
      </c>
      <c r="G2901" s="44" t="s">
        <v>7316</v>
      </c>
      <c r="H2901" s="45">
        <f t="array" ref="H2901">let(systemId,match(A2901,index(systems,0,1),),refSystemId,match($H$1,index(systems,0,1),),x,index(systems,systemId,3),y,index(systems,systemId,4),refX,index(systems,refSystemId,3),refY,index(systems,refSystemId,4),round(sqrt((x-refX)^2+(y-refY)^2),3))</f>
        <v>464.419</v>
      </c>
      <c r="I2901" s="53"/>
      <c r="J2901" s="53"/>
      <c r="K2901" s="41"/>
      <c r="L2901" s="41"/>
      <c r="M2901" s="41"/>
      <c r="N2901" s="28" t="s">
        <v>435</v>
      </c>
      <c r="O2901" s="48" t="s">
        <v>435</v>
      </c>
      <c r="P2901" s="48" t="s">
        <v>435</v>
      </c>
      <c r="Q2901" s="48" t="s">
        <v>435</v>
      </c>
      <c r="R2901" s="48" t="s">
        <v>435</v>
      </c>
      <c r="S2901" s="48" t="s">
        <v>435</v>
      </c>
      <c r="T2901" s="48" t="s">
        <v>435</v>
      </c>
      <c r="U2901" s="48" t="s">
        <v>435</v>
      </c>
      <c r="V2901" s="48" t="s">
        <v>435</v>
      </c>
      <c r="W2901" s="48" t="s">
        <v>435</v>
      </c>
      <c r="X2901" s="48" t="s">
        <v>435</v>
      </c>
      <c r="Y2901" s="48" t="s">
        <v>435</v>
      </c>
      <c r="Z2901" s="48" t="s">
        <v>435</v>
      </c>
      <c r="AA2901" s="48" t="s">
        <v>7317</v>
      </c>
      <c r="AB2901" s="48" t="s">
        <v>7317</v>
      </c>
      <c r="AC2901" s="48" t="s">
        <v>7317</v>
      </c>
      <c r="AD2901" s="48" t="s">
        <v>7317</v>
      </c>
      <c r="AE2901" s="48" t="s">
        <v>7317</v>
      </c>
      <c r="AF2901" s="48" t="s">
        <v>7317</v>
      </c>
      <c r="AG2901" s="48" t="s">
        <v>7317</v>
      </c>
      <c r="AH2901" s="48" t="s">
        <v>7318</v>
      </c>
      <c r="AI2901" s="48" t="s">
        <v>592</v>
      </c>
      <c r="AJ2901" s="48" t="s">
        <v>592</v>
      </c>
      <c r="AK2901" s="48" t="s">
        <v>592</v>
      </c>
      <c r="AL2901" s="48" t="s">
        <v>592</v>
      </c>
      <c r="AM2901" s="48" t="s">
        <v>592</v>
      </c>
      <c r="AN2901" s="48" t="s">
        <v>592</v>
      </c>
      <c r="AO2901" s="48" t="s">
        <v>592</v>
      </c>
      <c r="AP2901" s="48" t="s">
        <v>592</v>
      </c>
      <c r="AQ2901" s="48" t="s">
        <v>592</v>
      </c>
      <c r="AR2901" s="48" t="s">
        <v>592</v>
      </c>
      <c r="AS2901" s="52" t="s">
        <v>592</v>
      </c>
      <c r="AT2901" s="48" t="s">
        <v>593</v>
      </c>
      <c r="AU2901" s="48" t="s">
        <v>593</v>
      </c>
      <c r="AV2901" s="48" t="s">
        <v>593</v>
      </c>
      <c r="AW2901" s="48" t="s">
        <v>594</v>
      </c>
      <c r="AX2901" s="52" t="s">
        <v>594</v>
      </c>
      <c r="AY2901" s="52" t="s">
        <v>1019</v>
      </c>
      <c r="AZ2901" s="28" t="s">
        <v>1019</v>
      </c>
    </row>
    <row r="2902" ht="15.75" customHeight="1">
      <c r="A2902" s="40">
        <v>2594.0</v>
      </c>
      <c r="B2902" s="28" t="s">
        <v>7319</v>
      </c>
      <c r="C2902" s="41"/>
      <c r="D2902" s="42">
        <f t="array" ref="D2902">index(systems,match($A2902,INDEX(systems,0,1),),3)</f>
        <v>-243.235</v>
      </c>
      <c r="E2902" s="42">
        <f t="array" ref="E2902">index(systems,match($A2902,INDEX(systems,0,1),),4)</f>
        <v>206.489</v>
      </c>
      <c r="F2902" s="43" t="str">
        <f>IFERROR(__xludf.DUMMYFUNCTION("let(row, match($B2902&amp;if($C2902&lt;&gt;"""","" [""&amp;$C2902&amp;""]"",""""),index(nebulae,,2),0),join("","",iferror(round(index(nebulae,row,5)/2,3),1),iferror(round(index(nebulae,row,6)/2,3),1),0))"),"1,1,0")</f>
        <v>1,1,0</v>
      </c>
      <c r="G2902" s="44" t="s">
        <v>7320</v>
      </c>
      <c r="H2902" s="45">
        <f t="array" ref="H2902">let(systemId,match(A2902,index(systems,0,1),),refSystemId,match($H$1,index(systems,0,1),),x,index(systems,systemId,3),y,index(systems,systemId,4),refX,index(systems,refSystemId,3),refY,index(systems,refSystemId,4),round(sqrt((x-refX)^2+(y-refY)^2),3))</f>
        <v>319.063</v>
      </c>
      <c r="I2902" s="41"/>
      <c r="J2902" s="41"/>
      <c r="K2902" s="41"/>
      <c r="L2902" s="28" t="s">
        <v>863</v>
      </c>
      <c r="M2902" s="48" t="s">
        <v>712</v>
      </c>
      <c r="N2902" s="28" t="s">
        <v>435</v>
      </c>
      <c r="O2902" s="48" t="s">
        <v>435</v>
      </c>
      <c r="P2902" s="48" t="s">
        <v>435</v>
      </c>
      <c r="Q2902" s="48" t="s">
        <v>435</v>
      </c>
      <c r="R2902" s="48" t="s">
        <v>435</v>
      </c>
      <c r="S2902" s="48" t="s">
        <v>435</v>
      </c>
      <c r="T2902" s="48" t="s">
        <v>435</v>
      </c>
      <c r="U2902" s="48" t="s">
        <v>435</v>
      </c>
      <c r="V2902" s="48" t="s">
        <v>435</v>
      </c>
      <c r="W2902" s="48" t="s">
        <v>435</v>
      </c>
      <c r="X2902" s="48" t="s">
        <v>435</v>
      </c>
      <c r="Y2902" s="48" t="s">
        <v>435</v>
      </c>
      <c r="Z2902" s="48" t="s">
        <v>435</v>
      </c>
      <c r="AA2902" s="48" t="s">
        <v>1678</v>
      </c>
      <c r="AB2902" s="48" t="s">
        <v>1678</v>
      </c>
      <c r="AC2902" s="48" t="s">
        <v>1678</v>
      </c>
      <c r="AD2902" s="48" t="s">
        <v>1678</v>
      </c>
      <c r="AE2902" s="48" t="s">
        <v>1678</v>
      </c>
      <c r="AF2902" s="48" t="s">
        <v>1678</v>
      </c>
      <c r="AG2902" s="48" t="s">
        <v>1678</v>
      </c>
      <c r="AH2902" s="48" t="s">
        <v>1679</v>
      </c>
      <c r="AI2902" s="48" t="s">
        <v>438</v>
      </c>
      <c r="AJ2902" s="48" t="s">
        <v>438</v>
      </c>
      <c r="AK2902" s="48" t="s">
        <v>438</v>
      </c>
      <c r="AL2902" s="48" t="s">
        <v>438</v>
      </c>
      <c r="AM2902" s="48" t="s">
        <v>438</v>
      </c>
      <c r="AN2902" s="48" t="s">
        <v>438</v>
      </c>
      <c r="AO2902" s="48" t="s">
        <v>438</v>
      </c>
      <c r="AP2902" s="48" t="s">
        <v>438</v>
      </c>
      <c r="AQ2902" s="48" t="s">
        <v>438</v>
      </c>
      <c r="AR2902" s="48" t="s">
        <v>438</v>
      </c>
      <c r="AS2902" s="48" t="s">
        <v>438</v>
      </c>
      <c r="AT2902" s="48" t="s">
        <v>439</v>
      </c>
      <c r="AU2902" s="48" t="s">
        <v>439</v>
      </c>
      <c r="AV2902" s="48" t="s">
        <v>439</v>
      </c>
      <c r="AW2902" s="48" t="s">
        <v>439</v>
      </c>
      <c r="AX2902" s="48" t="s">
        <v>439</v>
      </c>
      <c r="AY2902" s="48" t="s">
        <v>439</v>
      </c>
      <c r="AZ2902" s="49" t="s">
        <v>439</v>
      </c>
    </row>
    <row r="2903" ht="15.75" customHeight="1">
      <c r="A2903" s="40">
        <v>2595.0</v>
      </c>
      <c r="B2903" s="28" t="s">
        <v>7321</v>
      </c>
      <c r="C2903" s="41"/>
      <c r="D2903" s="42">
        <f t="array" ref="D2903">index(systems,match($A2903,INDEX(systems,0,1),),3)</f>
        <v>93.311</v>
      </c>
      <c r="E2903" s="42">
        <f t="array" ref="E2903">index(systems,match($A2903,INDEX(systems,0,1),),4)</f>
        <v>-155.163</v>
      </c>
      <c r="F2903" s="43" t="str">
        <f>IFERROR(__xludf.DUMMYFUNCTION("let(row, match($B2903&amp;if($C2903&lt;&gt;"""","" [""&amp;$C2903&amp;""]"",""""),index(nebulae,,2),0),join("","",iferror(round(index(nebulae,row,5)/2,3),1),iferror(round(index(nebulae,row,6)/2,3),1),0))"),"1,1,0")</f>
        <v>1,1,0</v>
      </c>
      <c r="G2903" s="44" t="s">
        <v>7322</v>
      </c>
      <c r="H2903" s="45">
        <f t="array" ref="H2903">let(systemId,match(A2903,index(systems,0,1),),refSystemId,match($H$1,index(systems,0,1),),x,index(systems,systemId,3),y,index(systems,systemId,4),refX,index(systems,refSystemId,3),refY,index(systems,refSystemId,4),round(sqrt((x-refX)^2+(y-refY)^2),3))</f>
        <v>181.059</v>
      </c>
      <c r="I2903" s="53"/>
      <c r="J2903" s="53"/>
      <c r="K2903" s="53"/>
      <c r="L2903" s="53"/>
      <c r="M2903" s="46" t="s">
        <v>1268</v>
      </c>
      <c r="N2903" s="28" t="s">
        <v>1126</v>
      </c>
      <c r="O2903" s="48" t="s">
        <v>1126</v>
      </c>
      <c r="P2903" s="48" t="s">
        <v>1126</v>
      </c>
      <c r="Q2903" s="48" t="s">
        <v>1126</v>
      </c>
      <c r="R2903" s="48" t="s">
        <v>1126</v>
      </c>
      <c r="S2903" s="48" t="s">
        <v>1126</v>
      </c>
      <c r="T2903" s="48" t="s">
        <v>1126</v>
      </c>
      <c r="U2903" s="48" t="s">
        <v>1126</v>
      </c>
      <c r="V2903" s="48" t="s">
        <v>1126</v>
      </c>
      <c r="W2903" s="48" t="s">
        <v>1126</v>
      </c>
      <c r="X2903" s="48" t="s">
        <v>1126</v>
      </c>
      <c r="Y2903" s="48" t="s">
        <v>501</v>
      </c>
      <c r="Z2903" s="48" t="s">
        <v>1770</v>
      </c>
      <c r="AA2903" s="48" t="s">
        <v>1771</v>
      </c>
      <c r="AB2903" s="48" t="s">
        <v>1771</v>
      </c>
      <c r="AC2903" s="48" t="s">
        <v>1771</v>
      </c>
      <c r="AD2903" s="48" t="s">
        <v>1771</v>
      </c>
      <c r="AE2903" s="48" t="s">
        <v>1771</v>
      </c>
      <c r="AF2903" s="48" t="s">
        <v>1771</v>
      </c>
      <c r="AG2903" s="48" t="s">
        <v>1771</v>
      </c>
      <c r="AH2903" s="48" t="s">
        <v>1772</v>
      </c>
      <c r="AI2903" s="48" t="s">
        <v>1772</v>
      </c>
      <c r="AJ2903" s="48" t="s">
        <v>1772</v>
      </c>
      <c r="AK2903" s="48" t="s">
        <v>1772</v>
      </c>
      <c r="AL2903" s="48" t="s">
        <v>1772</v>
      </c>
      <c r="AM2903" s="48" t="s">
        <v>1772</v>
      </c>
      <c r="AN2903" s="48" t="s">
        <v>3625</v>
      </c>
      <c r="AO2903" s="48" t="s">
        <v>3625</v>
      </c>
      <c r="AP2903" s="48" t="s">
        <v>3625</v>
      </c>
      <c r="AQ2903" s="48" t="s">
        <v>3625</v>
      </c>
      <c r="AR2903" s="48" t="s">
        <v>3625</v>
      </c>
      <c r="AS2903" s="48" t="s">
        <v>3625</v>
      </c>
      <c r="AT2903" s="48" t="s">
        <v>545</v>
      </c>
      <c r="AU2903" s="48" t="s">
        <v>545</v>
      </c>
      <c r="AV2903" s="48" t="s">
        <v>818</v>
      </c>
      <c r="AW2903" s="48" t="s">
        <v>3626</v>
      </c>
      <c r="AX2903" s="48" t="s">
        <v>501</v>
      </c>
      <c r="AY2903" s="48" t="s">
        <v>501</v>
      </c>
      <c r="AZ2903" s="28" t="s">
        <v>501</v>
      </c>
    </row>
    <row r="2904" ht="15.75" customHeight="1">
      <c r="A2904" s="40">
        <v>2596.0</v>
      </c>
      <c r="B2904" s="28" t="s">
        <v>7323</v>
      </c>
      <c r="C2904" s="41"/>
      <c r="D2904" s="42">
        <f t="array" ref="D2904">index(systems,match($A2904,INDEX(systems,0,1),),3)</f>
        <v>51.95</v>
      </c>
      <c r="E2904" s="42">
        <f t="array" ref="E2904">index(systems,match($A2904,INDEX(systems,0,1),),4)</f>
        <v>-108.578</v>
      </c>
      <c r="F2904" s="43" t="str">
        <f>IFERROR(__xludf.DUMMYFUNCTION("let(row, match($B2904&amp;if($C2904&lt;&gt;"""","" [""&amp;$C2904&amp;""]"",""""),index(nebulae,,2),0),join("","",iferror(round(index(nebulae,row,5)/2,3),1),iferror(round(index(nebulae,row,6)/2,3),1),0))"),"1,1,0")</f>
        <v>1,1,0</v>
      </c>
      <c r="G2904" s="44" t="s">
        <v>7324</v>
      </c>
      <c r="H2904" s="45">
        <f t="array" ref="H2904">let(systemId,match(A2904,index(systems,0,1),),refSystemId,match($H$1,index(systems,0,1),),x,index(systems,systemId,3),y,index(systems,systemId,4),refX,index(systems,refSystemId,3),refY,index(systems,refSystemId,4),round(sqrt((x-refX)^2+(y-refY)^2),3))</f>
        <v>120.366</v>
      </c>
      <c r="I2904" s="46" t="s">
        <v>408</v>
      </c>
      <c r="J2904" s="47" t="s">
        <v>408</v>
      </c>
      <c r="K2904" s="47" t="s">
        <v>408</v>
      </c>
      <c r="L2904" s="46" t="s">
        <v>408</v>
      </c>
      <c r="M2904" s="46" t="s">
        <v>1268</v>
      </c>
      <c r="N2904" s="28" t="s">
        <v>2009</v>
      </c>
      <c r="O2904" s="48" t="s">
        <v>2009</v>
      </c>
      <c r="P2904" s="48" t="s">
        <v>2009</v>
      </c>
      <c r="Q2904" s="48" t="s">
        <v>2009</v>
      </c>
      <c r="R2904" s="48" t="s">
        <v>2009</v>
      </c>
      <c r="S2904" s="48" t="s">
        <v>2009</v>
      </c>
      <c r="T2904" s="48" t="s">
        <v>2009</v>
      </c>
      <c r="U2904" s="48" t="s">
        <v>2009</v>
      </c>
      <c r="V2904" s="48" t="s">
        <v>2009</v>
      </c>
      <c r="W2904" s="48" t="s">
        <v>2009</v>
      </c>
      <c r="X2904" s="48" t="s">
        <v>2009</v>
      </c>
      <c r="Y2904" s="48" t="s">
        <v>2009</v>
      </c>
      <c r="Z2904" s="48" t="s">
        <v>3131</v>
      </c>
      <c r="AA2904" s="48" t="s">
        <v>3132</v>
      </c>
      <c r="AB2904" s="48" t="s">
        <v>3132</v>
      </c>
      <c r="AC2904" s="48" t="s">
        <v>3132</v>
      </c>
      <c r="AD2904" s="48" t="s">
        <v>3132</v>
      </c>
      <c r="AE2904" s="48" t="s">
        <v>3132</v>
      </c>
      <c r="AF2904" s="48" t="s">
        <v>3132</v>
      </c>
      <c r="AG2904" s="48" t="s">
        <v>3132</v>
      </c>
      <c r="AH2904" s="48" t="s">
        <v>418</v>
      </c>
      <c r="AI2904" s="48" t="s">
        <v>418</v>
      </c>
      <c r="AJ2904" s="48" t="s">
        <v>418</v>
      </c>
      <c r="AK2904" s="48" t="s">
        <v>418</v>
      </c>
      <c r="AL2904" s="48" t="s">
        <v>418</v>
      </c>
      <c r="AM2904" s="48" t="s">
        <v>418</v>
      </c>
      <c r="AN2904" s="48" t="s">
        <v>2381</v>
      </c>
      <c r="AO2904" s="48" t="s">
        <v>2381</v>
      </c>
      <c r="AP2904" s="48" t="s">
        <v>2381</v>
      </c>
      <c r="AQ2904" s="48" t="s">
        <v>819</v>
      </c>
      <c r="AR2904" s="48" t="s">
        <v>2381</v>
      </c>
      <c r="AS2904" s="52" t="s">
        <v>2381</v>
      </c>
      <c r="AT2904" s="52" t="s">
        <v>518</v>
      </c>
      <c r="AU2904" s="52" t="s">
        <v>518</v>
      </c>
      <c r="AV2904" s="52" t="s">
        <v>518</v>
      </c>
      <c r="AW2904" s="52" t="s">
        <v>765</v>
      </c>
      <c r="AX2904" s="48" t="s">
        <v>2009</v>
      </c>
      <c r="AY2904" s="52" t="s">
        <v>2009</v>
      </c>
      <c r="AZ2904" s="28" t="s">
        <v>2009</v>
      </c>
    </row>
    <row r="2905" ht="15.75" customHeight="1">
      <c r="A2905" s="40">
        <v>2597.0</v>
      </c>
      <c r="B2905" s="28" t="s">
        <v>7325</v>
      </c>
      <c r="C2905" s="41"/>
      <c r="D2905" s="42">
        <f t="array" ref="D2905">index(systems,match($A2905,INDEX(systems,0,1),),3)</f>
        <v>20.153</v>
      </c>
      <c r="E2905" s="42">
        <f t="array" ref="E2905">index(systems,match($A2905,INDEX(systems,0,1),),4)</f>
        <v>119.374</v>
      </c>
      <c r="F2905" s="43" t="str">
        <f>IFERROR(__xludf.DUMMYFUNCTION("let(row, match($B2905&amp;if($C2905&lt;&gt;"""","" [""&amp;$C2905&amp;""]"",""""),index(nebulae,,2),0),join("","",iferror(round(index(nebulae,row,5)/2,3),1),iferror(round(index(nebulae,row,6)/2,3),1),0))"),"1,1,0")</f>
        <v>1,1,0</v>
      </c>
      <c r="G2905" s="44" t="s">
        <v>7326</v>
      </c>
      <c r="H2905" s="45">
        <f t="array" ref="H2905">let(systemId,match(A2905,index(systems,0,1),),refSystemId,match($H$1,index(systems,0,1),),x,index(systems,systemId,3),y,index(systems,systemId,4),refX,index(systems,refSystemId,3),refY,index(systems,refSystemId,4),round(sqrt((x-refX)^2+(y-refY)^2),3))</f>
        <v>121.063</v>
      </c>
      <c r="I2905" s="53"/>
      <c r="J2905" s="53"/>
      <c r="K2905" s="46" t="s">
        <v>418</v>
      </c>
      <c r="L2905" s="46" t="s">
        <v>418</v>
      </c>
      <c r="M2905" s="53"/>
      <c r="N2905" s="28" t="s">
        <v>525</v>
      </c>
      <c r="O2905" s="48" t="s">
        <v>525</v>
      </c>
      <c r="P2905" s="48" t="s">
        <v>525</v>
      </c>
      <c r="Q2905" s="48" t="s">
        <v>525</v>
      </c>
      <c r="R2905" s="48" t="s">
        <v>525</v>
      </c>
      <c r="S2905" s="48" t="s">
        <v>525</v>
      </c>
      <c r="T2905" s="48" t="s">
        <v>525</v>
      </c>
      <c r="U2905" s="48" t="s">
        <v>798</v>
      </c>
      <c r="V2905" s="48" t="s">
        <v>798</v>
      </c>
      <c r="W2905" s="48" t="s">
        <v>798</v>
      </c>
      <c r="X2905" s="48" t="s">
        <v>798</v>
      </c>
      <c r="Y2905" s="48" t="s">
        <v>1321</v>
      </c>
      <c r="Z2905" s="48" t="s">
        <v>1321</v>
      </c>
      <c r="AA2905" s="48" t="s">
        <v>1321</v>
      </c>
      <c r="AB2905" s="48" t="s">
        <v>1321</v>
      </c>
      <c r="AC2905" s="48" t="s">
        <v>1321</v>
      </c>
      <c r="AD2905" s="48" t="s">
        <v>1321</v>
      </c>
      <c r="AE2905" s="48" t="s">
        <v>1321</v>
      </c>
      <c r="AF2905" s="48" t="s">
        <v>1321</v>
      </c>
      <c r="AG2905" s="48" t="s">
        <v>1321</v>
      </c>
      <c r="AH2905" s="48" t="s">
        <v>1321</v>
      </c>
      <c r="AI2905" s="48" t="s">
        <v>1321</v>
      </c>
      <c r="AJ2905" s="48" t="s">
        <v>1321</v>
      </c>
      <c r="AK2905" s="48" t="s">
        <v>1321</v>
      </c>
      <c r="AL2905" s="48" t="s">
        <v>1321</v>
      </c>
      <c r="AM2905" s="48" t="s">
        <v>1321</v>
      </c>
      <c r="AN2905" s="48" t="s">
        <v>1321</v>
      </c>
      <c r="AO2905" s="48" t="s">
        <v>1321</v>
      </c>
      <c r="AP2905" s="48" t="s">
        <v>1321</v>
      </c>
      <c r="AQ2905" s="48" t="s">
        <v>886</v>
      </c>
      <c r="AR2905" s="48" t="s">
        <v>886</v>
      </c>
      <c r="AS2905" s="52" t="s">
        <v>894</v>
      </c>
      <c r="AT2905" s="52" t="s">
        <v>894</v>
      </c>
      <c r="AU2905" s="52" t="s">
        <v>894</v>
      </c>
      <c r="AV2905" s="52" t="s">
        <v>894</v>
      </c>
      <c r="AW2905" s="48" t="s">
        <v>418</v>
      </c>
      <c r="AX2905" s="48" t="s">
        <v>936</v>
      </c>
      <c r="AY2905" s="48" t="s">
        <v>936</v>
      </c>
      <c r="AZ2905" s="28" t="s">
        <v>936</v>
      </c>
    </row>
    <row r="2906" ht="15.75" customHeight="1">
      <c r="A2906" s="40">
        <v>2592.0</v>
      </c>
      <c r="B2906" s="28" t="s">
        <v>7327</v>
      </c>
      <c r="C2906" s="28" t="s">
        <v>7328</v>
      </c>
      <c r="D2906" s="42">
        <f t="array" ref="D2906">index(systems,match($A2906,INDEX(systems,0,1),),3)</f>
        <v>447.964</v>
      </c>
      <c r="E2906" s="42">
        <f t="array" ref="E2906">index(systems,match($A2906,INDEX(systems,0,1),),4)</f>
        <v>-44.769</v>
      </c>
      <c r="F2906" s="43" t="str">
        <f>IFERROR(__xludf.DUMMYFUNCTION("let(row, match($B2906&amp;if($C2906&lt;&gt;"""","" [""&amp;$C2906&amp;""]"",""""),index(nebulae,,2),0),join("","",iferror(round(index(nebulae,row,5)/2,3),1),iferror(round(index(nebulae,row,6)/2,3),1),0))"),"1,1,0")</f>
        <v>1,1,0</v>
      </c>
      <c r="G2906" s="44" t="s">
        <v>7329</v>
      </c>
      <c r="H2906" s="45">
        <f t="array" ref="H2906">let(systemId,match(A2906,index(systems,0,1),),refSystemId,match($H$1,index(systems,0,1),),x,index(systems,systemId,3),y,index(systems,systemId,4),refX,index(systems,refSystemId,3),refY,index(systems,refSystemId,4),round(sqrt((x-refX)^2+(y-refY)^2),3))</f>
        <v>450.196</v>
      </c>
      <c r="I2906" s="41"/>
      <c r="J2906" s="41"/>
      <c r="K2906" s="41"/>
      <c r="L2906" s="41"/>
      <c r="M2906" s="41"/>
      <c r="N2906" s="28" t="s">
        <v>1032</v>
      </c>
      <c r="O2906" s="48" t="s">
        <v>1032</v>
      </c>
      <c r="P2906" s="48" t="s">
        <v>1032</v>
      </c>
      <c r="Q2906" s="48" t="s">
        <v>1032</v>
      </c>
      <c r="R2906" s="48" t="s">
        <v>1032</v>
      </c>
      <c r="S2906" s="48" t="s">
        <v>1032</v>
      </c>
      <c r="T2906" s="48" t="s">
        <v>1032</v>
      </c>
      <c r="U2906" s="48" t="s">
        <v>1032</v>
      </c>
      <c r="V2906" s="48" t="s">
        <v>1032</v>
      </c>
      <c r="W2906" s="48" t="s">
        <v>1032</v>
      </c>
      <c r="X2906" s="48" t="s">
        <v>1032</v>
      </c>
      <c r="Y2906" s="48" t="s">
        <v>1032</v>
      </c>
      <c r="Z2906" s="48" t="s">
        <v>1032</v>
      </c>
      <c r="AA2906" s="48" t="s">
        <v>2155</v>
      </c>
      <c r="AB2906" s="48" t="s">
        <v>2155</v>
      </c>
      <c r="AC2906" s="48" t="s">
        <v>2155</v>
      </c>
      <c r="AD2906" s="48" t="s">
        <v>2155</v>
      </c>
      <c r="AE2906" s="48" t="s">
        <v>2155</v>
      </c>
      <c r="AF2906" s="48" t="s">
        <v>2155</v>
      </c>
      <c r="AG2906" s="48" t="s">
        <v>2155</v>
      </c>
      <c r="AH2906" s="48" t="s">
        <v>2155</v>
      </c>
      <c r="AI2906" s="48" t="s">
        <v>2155</v>
      </c>
      <c r="AJ2906" s="48" t="s">
        <v>2155</v>
      </c>
      <c r="AK2906" s="48" t="s">
        <v>2155</v>
      </c>
      <c r="AL2906" s="48" t="s">
        <v>2155</v>
      </c>
      <c r="AM2906" s="48" t="s">
        <v>2155</v>
      </c>
      <c r="AN2906" s="48" t="s">
        <v>2155</v>
      </c>
      <c r="AO2906" s="48" t="s">
        <v>1032</v>
      </c>
      <c r="AP2906" s="48" t="s">
        <v>1032</v>
      </c>
      <c r="AQ2906" s="48" t="s">
        <v>1032</v>
      </c>
      <c r="AR2906" s="48" t="s">
        <v>1032</v>
      </c>
      <c r="AS2906" s="48" t="s">
        <v>1032</v>
      </c>
      <c r="AT2906" s="48" t="s">
        <v>1032</v>
      </c>
      <c r="AU2906" s="48" t="s">
        <v>1032</v>
      </c>
      <c r="AV2906" s="48" t="s">
        <v>1032</v>
      </c>
      <c r="AW2906" s="48" t="s">
        <v>1032</v>
      </c>
      <c r="AX2906" s="48" t="s">
        <v>625</v>
      </c>
      <c r="AY2906" s="48" t="s">
        <v>625</v>
      </c>
      <c r="AZ2906" s="49" t="s">
        <v>1032</v>
      </c>
    </row>
    <row r="2907" ht="15.75" customHeight="1">
      <c r="A2907" s="40">
        <v>2598.0</v>
      </c>
      <c r="B2907" s="28" t="s">
        <v>7330</v>
      </c>
      <c r="C2907" s="41"/>
      <c r="D2907" s="42">
        <f t="array" ref="D2907">index(systems,match($A2907,INDEX(systems,0,1),),3)</f>
        <v>-235.214</v>
      </c>
      <c r="E2907" s="42">
        <f t="array" ref="E2907">index(systems,match($A2907,INDEX(systems,0,1),),4)</f>
        <v>-185.686</v>
      </c>
      <c r="F2907" s="43" t="str">
        <f>IFERROR(__xludf.DUMMYFUNCTION("let(row, match($B2907&amp;if($C2907&lt;&gt;"""","" [""&amp;$C2907&amp;""]"",""""),index(nebulae,,2),0),join("","",iferror(round(index(nebulae,row,5)/2,3),1),iferror(round(index(nebulae,row,6)/2,3),1),0))"),"1,1,0")</f>
        <v>1,1,0</v>
      </c>
      <c r="G2907" s="44" t="s">
        <v>7331</v>
      </c>
      <c r="H2907" s="45">
        <f t="array" ref="H2907">let(systemId,match(A2907,index(systems,0,1),),refSystemId,match($H$1,index(systems,0,1),),x,index(systems,systemId,3),y,index(systems,systemId,4),refX,index(systems,refSystemId,3),refY,index(systems,refSystemId,4),round(sqrt((x-refX)^2+(y-refY)^2),3))</f>
        <v>299.675</v>
      </c>
      <c r="I2907" s="28" t="s">
        <v>408</v>
      </c>
      <c r="J2907" s="48" t="s">
        <v>408</v>
      </c>
      <c r="K2907" s="48" t="s">
        <v>408</v>
      </c>
      <c r="L2907" s="48" t="s">
        <v>408</v>
      </c>
      <c r="M2907" s="48" t="s">
        <v>408</v>
      </c>
      <c r="N2907" s="28" t="s">
        <v>408</v>
      </c>
      <c r="O2907" s="41"/>
      <c r="P2907" s="48" t="s">
        <v>558</v>
      </c>
      <c r="Q2907" s="48" t="s">
        <v>558</v>
      </c>
      <c r="R2907" s="48" t="s">
        <v>558</v>
      </c>
      <c r="S2907" s="48" t="s">
        <v>558</v>
      </c>
      <c r="T2907" s="48" t="s">
        <v>558</v>
      </c>
      <c r="U2907" s="48" t="s">
        <v>558</v>
      </c>
      <c r="V2907" s="48" t="s">
        <v>558</v>
      </c>
      <c r="W2907" s="48" t="s">
        <v>558</v>
      </c>
      <c r="X2907" s="48" t="s">
        <v>558</v>
      </c>
      <c r="Y2907" s="48" t="s">
        <v>560</v>
      </c>
      <c r="Z2907" s="48" t="s">
        <v>560</v>
      </c>
      <c r="AA2907" s="48" t="s">
        <v>560</v>
      </c>
      <c r="AB2907" s="48" t="s">
        <v>560</v>
      </c>
      <c r="AC2907" s="48" t="s">
        <v>560</v>
      </c>
      <c r="AD2907" s="48" t="s">
        <v>560</v>
      </c>
      <c r="AE2907" s="48" t="s">
        <v>560</v>
      </c>
      <c r="AF2907" s="48" t="s">
        <v>560</v>
      </c>
      <c r="AG2907" s="48" t="s">
        <v>560</v>
      </c>
      <c r="AH2907" s="48" t="s">
        <v>560</v>
      </c>
      <c r="AI2907" s="48" t="s">
        <v>560</v>
      </c>
      <c r="AJ2907" s="48" t="s">
        <v>560</v>
      </c>
      <c r="AK2907" s="48" t="s">
        <v>560</v>
      </c>
      <c r="AL2907" s="48" t="s">
        <v>560</v>
      </c>
      <c r="AM2907" s="48" t="s">
        <v>560</v>
      </c>
      <c r="AN2907" s="48" t="s">
        <v>560</v>
      </c>
      <c r="AO2907" s="48" t="s">
        <v>560</v>
      </c>
      <c r="AP2907" s="48" t="s">
        <v>560</v>
      </c>
      <c r="AQ2907" s="48" t="s">
        <v>560</v>
      </c>
      <c r="AR2907" s="48" t="s">
        <v>560</v>
      </c>
      <c r="AS2907" s="48" t="s">
        <v>418</v>
      </c>
      <c r="AT2907" s="48" t="s">
        <v>418</v>
      </c>
      <c r="AU2907" s="48" t="s">
        <v>418</v>
      </c>
      <c r="AV2907" s="48" t="s">
        <v>677</v>
      </c>
      <c r="AW2907" s="48" t="s">
        <v>677</v>
      </c>
      <c r="AX2907" s="48" t="s">
        <v>677</v>
      </c>
      <c r="AY2907" s="48" t="s">
        <v>1086</v>
      </c>
      <c r="AZ2907" s="51" t="s">
        <v>1086</v>
      </c>
    </row>
    <row r="2908" ht="15.75" customHeight="1">
      <c r="A2908" s="40">
        <v>2599.0</v>
      </c>
      <c r="B2908" s="28" t="s">
        <v>7332</v>
      </c>
      <c r="C2908" s="41"/>
      <c r="D2908" s="42">
        <f t="array" ref="D2908">index(systems,match($A2908,INDEX(systems,0,1),),3)</f>
        <v>113.043</v>
      </c>
      <c r="E2908" s="42">
        <f t="array" ref="E2908">index(systems,match($A2908,INDEX(systems,0,1),),4)</f>
        <v>290.88</v>
      </c>
      <c r="F2908" s="43" t="str">
        <f>IFERROR(__xludf.DUMMYFUNCTION("let(row, match($B2908&amp;if($C2908&lt;&gt;"""","" [""&amp;$C2908&amp;""]"",""""),index(nebulae,,2),0),join("","",iferror(round(index(nebulae,row,5)/2,3),1),iferror(round(index(nebulae,row,6)/2,3),1),0))"),"1,1,0")</f>
        <v>1,1,0</v>
      </c>
      <c r="G2908" s="44" t="s">
        <v>7333</v>
      </c>
      <c r="H2908" s="45">
        <f t="array" ref="H2908">let(systemId,match(A2908,index(systems,0,1),),refSystemId,match($H$1,index(systems,0,1),),x,index(systems,systemId,3),y,index(systems,systemId,4),refX,index(systems,refSystemId,3),refY,index(systems,refSystemId,4),round(sqrt((x-refX)^2+(y-refY)^2),3))</f>
        <v>312.074</v>
      </c>
      <c r="I2908" s="62" t="s">
        <v>408</v>
      </c>
      <c r="J2908" s="62" t="s">
        <v>408</v>
      </c>
      <c r="K2908" s="62" t="s">
        <v>408</v>
      </c>
      <c r="L2908" s="53"/>
      <c r="M2908" s="53"/>
      <c r="N2908" s="28" t="s">
        <v>1257</v>
      </c>
      <c r="O2908" s="48" t="s">
        <v>1257</v>
      </c>
      <c r="P2908" s="48" t="s">
        <v>1257</v>
      </c>
      <c r="Q2908" s="48" t="s">
        <v>1257</v>
      </c>
      <c r="R2908" s="48" t="s">
        <v>1257</v>
      </c>
      <c r="S2908" s="48" t="s">
        <v>1257</v>
      </c>
      <c r="T2908" s="48" t="s">
        <v>1257</v>
      </c>
      <c r="U2908" s="48" t="s">
        <v>1257</v>
      </c>
      <c r="V2908" s="48" t="s">
        <v>1257</v>
      </c>
      <c r="W2908" s="48" t="s">
        <v>1257</v>
      </c>
      <c r="X2908" s="48" t="s">
        <v>1257</v>
      </c>
      <c r="Y2908" s="48" t="s">
        <v>422</v>
      </c>
      <c r="Z2908" s="48" t="s">
        <v>422</v>
      </c>
      <c r="AA2908" s="48" t="s">
        <v>422</v>
      </c>
      <c r="AB2908" s="48" t="s">
        <v>422</v>
      </c>
      <c r="AC2908" s="48" t="s">
        <v>422</v>
      </c>
      <c r="AD2908" s="48" t="s">
        <v>422</v>
      </c>
      <c r="AE2908" s="48" t="s">
        <v>422</v>
      </c>
      <c r="AF2908" s="48" t="s">
        <v>422</v>
      </c>
      <c r="AG2908" s="48" t="s">
        <v>422</v>
      </c>
      <c r="AH2908" s="48" t="s">
        <v>422</v>
      </c>
      <c r="AI2908" s="48" t="s">
        <v>422</v>
      </c>
      <c r="AJ2908" s="48" t="s">
        <v>422</v>
      </c>
      <c r="AK2908" s="48" t="s">
        <v>422</v>
      </c>
      <c r="AL2908" s="48" t="s">
        <v>422</v>
      </c>
      <c r="AM2908" s="48" t="s">
        <v>422</v>
      </c>
      <c r="AN2908" s="48" t="s">
        <v>422</v>
      </c>
      <c r="AO2908" s="48" t="s">
        <v>422</v>
      </c>
      <c r="AP2908" s="48" t="s">
        <v>422</v>
      </c>
      <c r="AQ2908" s="48" t="s">
        <v>422</v>
      </c>
      <c r="AR2908" s="48" t="s">
        <v>422</v>
      </c>
      <c r="AS2908" s="48" t="s">
        <v>422</v>
      </c>
      <c r="AT2908" s="48" t="s">
        <v>422</v>
      </c>
      <c r="AU2908" s="48" t="s">
        <v>422</v>
      </c>
      <c r="AV2908" s="48" t="s">
        <v>422</v>
      </c>
      <c r="AW2908" s="48" t="s">
        <v>422</v>
      </c>
      <c r="AX2908" s="48" t="s">
        <v>422</v>
      </c>
      <c r="AY2908" s="48" t="s">
        <v>422</v>
      </c>
      <c r="AZ2908" s="28" t="s">
        <v>422</v>
      </c>
    </row>
    <row r="2909" ht="15.75" customHeight="1">
      <c r="A2909" s="40">
        <v>2600.0</v>
      </c>
      <c r="B2909" s="28" t="s">
        <v>7334</v>
      </c>
      <c r="C2909" s="41"/>
      <c r="D2909" s="42">
        <f t="array" ref="D2909">index(systems,match($A2909,INDEX(systems,0,1),),3)</f>
        <v>-4.431</v>
      </c>
      <c r="E2909" s="42">
        <f t="array" ref="E2909">index(systems,match($A2909,INDEX(systems,0,1),),4)</f>
        <v>210.42</v>
      </c>
      <c r="F2909" s="43" t="str">
        <f>IFERROR(__xludf.DUMMYFUNCTION("let(row, match($B2909&amp;if($C2909&lt;&gt;"""","" [""&amp;$C2909&amp;""]"",""""),index(nebulae,,2),0),join("","",iferror(round(index(nebulae,row,5)/2,3),1),iferror(round(index(nebulae,row,6)/2,3),1),0))"),"1,1,0")</f>
        <v>1,1,0</v>
      </c>
      <c r="G2909" s="44" t="s">
        <v>7335</v>
      </c>
      <c r="H2909" s="45">
        <f t="array" ref="H2909">let(systemId,match(A2909,index(systems,0,1),),refSystemId,match($H$1,index(systems,0,1),),x,index(systems,systemId,3),y,index(systems,systemId,4),refX,index(systems,refSystemId,3),refY,index(systems,refSystemId,4),round(sqrt((x-refX)^2+(y-refY)^2),3))</f>
        <v>210.467</v>
      </c>
      <c r="I2909" s="60" t="s">
        <v>408</v>
      </c>
      <c r="J2909" s="60" t="s">
        <v>408</v>
      </c>
      <c r="K2909" s="60" t="s">
        <v>408</v>
      </c>
      <c r="L2909" s="28" t="s">
        <v>408</v>
      </c>
      <c r="M2909" s="41"/>
      <c r="N2909" s="28" t="s">
        <v>692</v>
      </c>
      <c r="O2909" s="48" t="s">
        <v>692</v>
      </c>
      <c r="P2909" s="48" t="s">
        <v>692</v>
      </c>
      <c r="Q2909" s="48" t="s">
        <v>692</v>
      </c>
      <c r="R2909" s="48" t="s">
        <v>692</v>
      </c>
      <c r="S2909" s="48" t="s">
        <v>692</v>
      </c>
      <c r="T2909" s="48" t="s">
        <v>692</v>
      </c>
      <c r="U2909" s="48" t="s">
        <v>692</v>
      </c>
      <c r="V2909" s="48" t="s">
        <v>692</v>
      </c>
      <c r="W2909" s="48" t="s">
        <v>692</v>
      </c>
      <c r="X2909" s="48" t="s">
        <v>693</v>
      </c>
      <c r="Y2909" s="48" t="s">
        <v>694</v>
      </c>
      <c r="Z2909" s="48" t="s">
        <v>694</v>
      </c>
      <c r="AA2909" s="48" t="s">
        <v>695</v>
      </c>
      <c r="AB2909" s="48" t="s">
        <v>695</v>
      </c>
      <c r="AC2909" s="48" t="s">
        <v>695</v>
      </c>
      <c r="AD2909" s="48" t="s">
        <v>695</v>
      </c>
      <c r="AE2909" s="48" t="s">
        <v>695</v>
      </c>
      <c r="AF2909" s="48" t="s">
        <v>695</v>
      </c>
      <c r="AG2909" s="48" t="s">
        <v>696</v>
      </c>
      <c r="AH2909" s="48" t="s">
        <v>696</v>
      </c>
      <c r="AI2909" s="48" t="s">
        <v>696</v>
      </c>
      <c r="AJ2909" s="48" t="s">
        <v>696</v>
      </c>
      <c r="AK2909" s="48" t="s">
        <v>696</v>
      </c>
      <c r="AL2909" s="48" t="s">
        <v>696</v>
      </c>
      <c r="AM2909" s="48" t="s">
        <v>696</v>
      </c>
      <c r="AN2909" s="48" t="s">
        <v>696</v>
      </c>
      <c r="AO2909" s="48" t="s">
        <v>696</v>
      </c>
      <c r="AP2909" s="48" t="s">
        <v>516</v>
      </c>
      <c r="AQ2909" s="48" t="s">
        <v>697</v>
      </c>
      <c r="AR2909" s="48" t="s">
        <v>697</v>
      </c>
      <c r="AS2909" s="48" t="s">
        <v>697</v>
      </c>
      <c r="AT2909" s="48" t="s">
        <v>697</v>
      </c>
      <c r="AU2909" s="48" t="s">
        <v>1316</v>
      </c>
      <c r="AV2909" s="48" t="s">
        <v>2939</v>
      </c>
      <c r="AW2909" s="48" t="s">
        <v>2939</v>
      </c>
      <c r="AX2909" s="48" t="s">
        <v>531</v>
      </c>
      <c r="AY2909" s="48" t="s">
        <v>531</v>
      </c>
      <c r="AZ2909" s="28" t="s">
        <v>531</v>
      </c>
    </row>
    <row r="2910" ht="15.75" customHeight="1">
      <c r="A2910" s="40">
        <v>2601.0</v>
      </c>
      <c r="B2910" s="28" t="s">
        <v>7336</v>
      </c>
      <c r="C2910" s="41"/>
      <c r="D2910" s="42">
        <f t="array" ref="D2910">index(systems,match($A2910,INDEX(systems,0,1),),3)</f>
        <v>21.186</v>
      </c>
      <c r="E2910" s="42">
        <f t="array" ref="E2910">index(systems,match($A2910,INDEX(systems,0,1),),4)</f>
        <v>-367.858</v>
      </c>
      <c r="F2910" s="43" t="str">
        <f>IFERROR(__xludf.DUMMYFUNCTION("let(row, match($B2910&amp;if($C2910&lt;&gt;"""","" [""&amp;$C2910&amp;""]"",""""),index(nebulae,,2),0),join("","",iferror(round(index(nebulae,row,5)/2,3),1),iferror(round(index(nebulae,row,6)/2,3),1),0))"),"1,1,0")</f>
        <v>1,1,0</v>
      </c>
      <c r="G2910" s="44" t="s">
        <v>7337</v>
      </c>
      <c r="H2910" s="45">
        <f t="array" ref="H2910">let(systemId,match(A2910,index(systems,0,1),),refSystemId,match($H$1,index(systems,0,1),),x,index(systems,systemId,3),y,index(systems,systemId,4),refX,index(systems,refSystemId,3),refY,index(systems,refSystemId,4),round(sqrt((x-refX)^2+(y-refY)^2),3))</f>
        <v>368.468</v>
      </c>
      <c r="I2910" s="46" t="s">
        <v>408</v>
      </c>
      <c r="J2910" s="46" t="s">
        <v>408</v>
      </c>
      <c r="K2910" s="46" t="s">
        <v>408</v>
      </c>
      <c r="L2910" s="46" t="s">
        <v>408</v>
      </c>
      <c r="M2910" s="46" t="s">
        <v>408</v>
      </c>
      <c r="N2910" s="28" t="s">
        <v>408</v>
      </c>
      <c r="O2910" s="41"/>
      <c r="P2910" s="48" t="s">
        <v>1005</v>
      </c>
      <c r="Q2910" s="48" t="s">
        <v>1005</v>
      </c>
      <c r="R2910" s="48" t="s">
        <v>1005</v>
      </c>
      <c r="S2910" s="48" t="s">
        <v>1005</v>
      </c>
      <c r="T2910" s="48" t="s">
        <v>1005</v>
      </c>
      <c r="U2910" s="48" t="s">
        <v>1005</v>
      </c>
      <c r="V2910" s="48" t="s">
        <v>1005</v>
      </c>
      <c r="W2910" s="48" t="s">
        <v>1005</v>
      </c>
      <c r="X2910" s="48" t="s">
        <v>1005</v>
      </c>
      <c r="Y2910" s="48" t="s">
        <v>617</v>
      </c>
      <c r="Z2910" s="48" t="s">
        <v>617</v>
      </c>
      <c r="AA2910" s="48" t="s">
        <v>617</v>
      </c>
      <c r="AB2910" s="48" t="s">
        <v>617</v>
      </c>
      <c r="AC2910" s="48" t="s">
        <v>617</v>
      </c>
      <c r="AD2910" s="48" t="s">
        <v>617</v>
      </c>
      <c r="AE2910" s="48" t="s">
        <v>617</v>
      </c>
      <c r="AF2910" s="48" t="s">
        <v>617</v>
      </c>
      <c r="AG2910" s="48" t="s">
        <v>617</v>
      </c>
      <c r="AH2910" s="48" t="s">
        <v>617</v>
      </c>
      <c r="AI2910" s="48" t="s">
        <v>617</v>
      </c>
      <c r="AJ2910" s="48" t="s">
        <v>617</v>
      </c>
      <c r="AK2910" s="48" t="s">
        <v>617</v>
      </c>
      <c r="AL2910" s="48" t="s">
        <v>617</v>
      </c>
      <c r="AM2910" s="48" t="s">
        <v>617</v>
      </c>
      <c r="AN2910" s="48" t="s">
        <v>2772</v>
      </c>
      <c r="AO2910" s="48" t="s">
        <v>2772</v>
      </c>
      <c r="AP2910" s="48" t="s">
        <v>2772</v>
      </c>
      <c r="AQ2910" s="48" t="s">
        <v>2772</v>
      </c>
      <c r="AR2910" s="48" t="s">
        <v>2772</v>
      </c>
      <c r="AS2910" s="48" t="s">
        <v>2772</v>
      </c>
      <c r="AT2910" s="48" t="s">
        <v>2772</v>
      </c>
      <c r="AU2910" s="48" t="s">
        <v>2772</v>
      </c>
      <c r="AV2910" s="48" t="s">
        <v>2772</v>
      </c>
      <c r="AW2910" s="48" t="s">
        <v>2772</v>
      </c>
      <c r="AX2910" s="48" t="s">
        <v>2772</v>
      </c>
      <c r="AY2910" s="48" t="s">
        <v>2772</v>
      </c>
      <c r="AZ2910" s="51" t="s">
        <v>2772</v>
      </c>
    </row>
    <row r="2911" ht="15.75" customHeight="1">
      <c r="A2911" s="40">
        <v>2602.0</v>
      </c>
      <c r="B2911" s="28" t="s">
        <v>7338</v>
      </c>
      <c r="C2911" s="41"/>
      <c r="D2911" s="42">
        <f t="array" ref="D2911">index(systems,match($A2911,INDEX(systems,0,1),),3)</f>
        <v>-160.572</v>
      </c>
      <c r="E2911" s="42">
        <f t="array" ref="E2911">index(systems,match($A2911,INDEX(systems,0,1),),4)</f>
        <v>96.887</v>
      </c>
      <c r="F2911" s="43" t="str">
        <f>IFERROR(__xludf.DUMMYFUNCTION("let(row, match($B2911&amp;if($C2911&lt;&gt;"""","" [""&amp;$C2911&amp;""]"",""""),index(nebulae,,2),0),join("","",iferror(round(index(nebulae,row,5)/2,3),1),iferror(round(index(nebulae,row,6)/2,3),1),0))"),"1,1,0")</f>
        <v>1,1,0</v>
      </c>
      <c r="G2911" s="44" t="s">
        <v>7339</v>
      </c>
      <c r="H2911" s="45">
        <f t="array" ref="H2911">let(systemId,match(A2911,index(systems,0,1),),refSystemId,match($H$1,index(systems,0,1),),x,index(systems,systemId,3),y,index(systems,systemId,4),refX,index(systems,refSystemId,3),refY,index(systems,refSystemId,4),round(sqrt((x-refX)^2+(y-refY)^2),3))</f>
        <v>187.538</v>
      </c>
      <c r="I2911" s="41"/>
      <c r="J2911" s="41"/>
      <c r="K2911" s="41"/>
      <c r="L2911" s="28" t="s">
        <v>863</v>
      </c>
      <c r="M2911" s="48" t="s">
        <v>712</v>
      </c>
      <c r="N2911" s="28" t="s">
        <v>671</v>
      </c>
      <c r="O2911" s="48" t="s">
        <v>671</v>
      </c>
      <c r="P2911" s="48" t="s">
        <v>671</v>
      </c>
      <c r="Q2911" s="48" t="s">
        <v>671</v>
      </c>
      <c r="R2911" s="48" t="s">
        <v>671</v>
      </c>
      <c r="S2911" s="48" t="s">
        <v>671</v>
      </c>
      <c r="T2911" s="48" t="s">
        <v>671</v>
      </c>
      <c r="U2911" s="48" t="s">
        <v>671</v>
      </c>
      <c r="V2911" s="48" t="s">
        <v>671</v>
      </c>
      <c r="W2911" s="48" t="s">
        <v>671</v>
      </c>
      <c r="X2911" s="48" t="s">
        <v>671</v>
      </c>
      <c r="Y2911" s="48" t="s">
        <v>480</v>
      </c>
      <c r="Z2911" s="48" t="s">
        <v>480</v>
      </c>
      <c r="AA2911" s="48" t="s">
        <v>1137</v>
      </c>
      <c r="AB2911" s="48" t="s">
        <v>1137</v>
      </c>
      <c r="AC2911" s="48" t="s">
        <v>1137</v>
      </c>
      <c r="AD2911" s="48" t="s">
        <v>1137</v>
      </c>
      <c r="AE2911" s="48" t="s">
        <v>1137</v>
      </c>
      <c r="AF2911" s="48" t="s">
        <v>1137</v>
      </c>
      <c r="AG2911" s="48" t="s">
        <v>1137</v>
      </c>
      <c r="AH2911" s="48" t="s">
        <v>1138</v>
      </c>
      <c r="AI2911" s="48" t="s">
        <v>1201</v>
      </c>
      <c r="AJ2911" s="48" t="s">
        <v>1201</v>
      </c>
      <c r="AK2911" s="48" t="s">
        <v>1201</v>
      </c>
      <c r="AL2911" s="48" t="s">
        <v>1201</v>
      </c>
      <c r="AM2911" s="48" t="s">
        <v>1201</v>
      </c>
      <c r="AN2911" s="48" t="s">
        <v>1201</v>
      </c>
      <c r="AO2911" s="48" t="s">
        <v>1201</v>
      </c>
      <c r="AP2911" s="48" t="s">
        <v>1201</v>
      </c>
      <c r="AQ2911" s="48" t="s">
        <v>1201</v>
      </c>
      <c r="AR2911" s="48" t="s">
        <v>1201</v>
      </c>
      <c r="AS2911" s="48" t="s">
        <v>1201</v>
      </c>
      <c r="AT2911" s="48" t="s">
        <v>455</v>
      </c>
      <c r="AU2911" s="48" t="s">
        <v>455</v>
      </c>
      <c r="AV2911" s="48" t="s">
        <v>455</v>
      </c>
      <c r="AW2911" s="48" t="s">
        <v>455</v>
      </c>
      <c r="AX2911" s="48" t="s">
        <v>530</v>
      </c>
      <c r="AY2911" s="48" t="s">
        <v>530</v>
      </c>
      <c r="AZ2911" s="28" t="s">
        <v>530</v>
      </c>
    </row>
    <row r="2912" ht="15.75" customHeight="1">
      <c r="A2912" s="40">
        <v>2603.0</v>
      </c>
      <c r="B2912" s="28" t="s">
        <v>7340</v>
      </c>
      <c r="C2912" s="41"/>
      <c r="D2912" s="42">
        <f t="array" ref="D2912">index(systems,match($A2912,INDEX(systems,0,1),),3)</f>
        <v>303.886</v>
      </c>
      <c r="E2912" s="42">
        <f t="array" ref="E2912">index(systems,match($A2912,INDEX(systems,0,1),),4)</f>
        <v>25.228</v>
      </c>
      <c r="F2912" s="43" t="str">
        <f>IFERROR(__xludf.DUMMYFUNCTION("let(row, match($B2912&amp;if($C2912&lt;&gt;"""","" [""&amp;$C2912&amp;""]"",""""),index(nebulae,,2),0),join("","",iferror(round(index(nebulae,row,5)/2,3),1),iferror(round(index(nebulae,row,6)/2,3),1),0))"),"1,1,0")</f>
        <v>1,1,0</v>
      </c>
      <c r="G2912" s="44" t="s">
        <v>7341</v>
      </c>
      <c r="H2912" s="45">
        <f t="array" ref="H2912">let(systemId,match(A2912,index(systems,0,1),),refSystemId,match($H$1,index(systems,0,1),),x,index(systems,systemId,3),y,index(systems,systemId,4),refX,index(systems,refSystemId,3),refY,index(systems,refSystemId,4),round(sqrt((x-refX)^2+(y-refY)^2),3))</f>
        <v>304.931</v>
      </c>
      <c r="I2912" s="28" t="s">
        <v>408</v>
      </c>
      <c r="J2912" s="28" t="s">
        <v>408</v>
      </c>
      <c r="K2912" s="28" t="s">
        <v>408</v>
      </c>
      <c r="L2912" s="48" t="s">
        <v>408</v>
      </c>
      <c r="M2912" s="48" t="s">
        <v>408</v>
      </c>
      <c r="N2912" s="28" t="s">
        <v>408</v>
      </c>
      <c r="O2912" s="41"/>
      <c r="P2912" s="52" t="s">
        <v>854</v>
      </c>
      <c r="Q2912" s="52" t="s">
        <v>854</v>
      </c>
      <c r="R2912" s="52" t="s">
        <v>854</v>
      </c>
      <c r="S2912" s="52" t="s">
        <v>854</v>
      </c>
      <c r="T2912" s="52" t="s">
        <v>854</v>
      </c>
      <c r="U2912" s="48" t="s">
        <v>2051</v>
      </c>
      <c r="V2912" s="48" t="s">
        <v>1469</v>
      </c>
      <c r="W2912" s="48" t="s">
        <v>1469</v>
      </c>
      <c r="X2912" s="48" t="s">
        <v>855</v>
      </c>
      <c r="Y2912" s="48" t="s">
        <v>422</v>
      </c>
      <c r="Z2912" s="48" t="s">
        <v>422</v>
      </c>
      <c r="AA2912" s="48" t="s">
        <v>422</v>
      </c>
      <c r="AB2912" s="48" t="s">
        <v>422</v>
      </c>
      <c r="AC2912" s="48" t="s">
        <v>422</v>
      </c>
      <c r="AD2912" s="48" t="s">
        <v>422</v>
      </c>
      <c r="AE2912" s="48" t="s">
        <v>422</v>
      </c>
      <c r="AF2912" s="48" t="s">
        <v>422</v>
      </c>
      <c r="AG2912" s="48" t="s">
        <v>422</v>
      </c>
      <c r="AH2912" s="48" t="s">
        <v>422</v>
      </c>
      <c r="AI2912" s="48" t="s">
        <v>422</v>
      </c>
      <c r="AJ2912" s="48" t="s">
        <v>422</v>
      </c>
      <c r="AK2912" s="48" t="s">
        <v>422</v>
      </c>
      <c r="AL2912" s="48" t="s">
        <v>422</v>
      </c>
      <c r="AM2912" s="48" t="s">
        <v>422</v>
      </c>
      <c r="AN2912" s="48" t="s">
        <v>422</v>
      </c>
      <c r="AO2912" s="48" t="s">
        <v>422</v>
      </c>
      <c r="AP2912" s="48" t="s">
        <v>422</v>
      </c>
      <c r="AQ2912" s="48" t="s">
        <v>422</v>
      </c>
      <c r="AR2912" s="48" t="s">
        <v>422</v>
      </c>
      <c r="AS2912" s="48" t="s">
        <v>422</v>
      </c>
      <c r="AT2912" s="48" t="s">
        <v>422</v>
      </c>
      <c r="AU2912" s="48" t="s">
        <v>422</v>
      </c>
      <c r="AV2912" s="52" t="s">
        <v>422</v>
      </c>
      <c r="AW2912" s="52" t="s">
        <v>422</v>
      </c>
      <c r="AX2912" s="52" t="s">
        <v>422</v>
      </c>
      <c r="AY2912" s="52" t="s">
        <v>422</v>
      </c>
      <c r="AZ2912" s="49" t="s">
        <v>422</v>
      </c>
    </row>
    <row r="2913" ht="15.75" customHeight="1">
      <c r="A2913" s="40">
        <v>2604.0</v>
      </c>
      <c r="B2913" s="28" t="s">
        <v>7342</v>
      </c>
      <c r="C2913" s="41"/>
      <c r="D2913" s="42">
        <f t="array" ref="D2913">index(systems,match($A2913,INDEX(systems,0,1),),3)</f>
        <v>160.034</v>
      </c>
      <c r="E2913" s="42">
        <f t="array" ref="E2913">index(systems,match($A2913,INDEX(systems,0,1),),4)</f>
        <v>-190.205</v>
      </c>
      <c r="F2913" s="43" t="str">
        <f>IFERROR(__xludf.DUMMYFUNCTION("let(row, match($B2913&amp;if($C2913&lt;&gt;"""","" [""&amp;$C2913&amp;""]"",""""),index(nebulae,,2),0),join("","",iferror(round(index(nebulae,row,5)/2,3),1),iferror(round(index(nebulae,row,6)/2,3),1),0))"),"1,1,0")</f>
        <v>1,1,0</v>
      </c>
      <c r="G2913" s="44" t="s">
        <v>7343</v>
      </c>
      <c r="H2913" s="45">
        <f t="array" ref="H2913">let(systemId,match(A2913,index(systems,0,1),),refSystemId,match($H$1,index(systems,0,1),),x,index(systems,systemId,3),y,index(systems,systemId,4),refX,index(systems,refSystemId,3),refY,index(systems,refSystemId,4),round(sqrt((x-refX)^2+(y-refY)^2),3))</f>
        <v>248.574</v>
      </c>
      <c r="I2913" s="46" t="s">
        <v>408</v>
      </c>
      <c r="J2913" s="46" t="s">
        <v>408</v>
      </c>
      <c r="K2913" s="47" t="s">
        <v>408</v>
      </c>
      <c r="L2913" s="47" t="s">
        <v>408</v>
      </c>
      <c r="M2913" s="46" t="s">
        <v>408</v>
      </c>
      <c r="N2913" s="28" t="s">
        <v>408</v>
      </c>
      <c r="O2913" s="41"/>
      <c r="P2913" s="48" t="s">
        <v>656</v>
      </c>
      <c r="Q2913" s="48" t="s">
        <v>656</v>
      </c>
      <c r="R2913" s="48" t="s">
        <v>656</v>
      </c>
      <c r="S2913" s="48" t="s">
        <v>656</v>
      </c>
      <c r="T2913" s="48" t="s">
        <v>656</v>
      </c>
      <c r="U2913" s="48" t="s">
        <v>656</v>
      </c>
      <c r="V2913" s="48" t="s">
        <v>656</v>
      </c>
      <c r="W2913" s="48" t="s">
        <v>656</v>
      </c>
      <c r="X2913" s="48" t="s">
        <v>422</v>
      </c>
      <c r="Y2913" s="48" t="s">
        <v>422</v>
      </c>
      <c r="Z2913" s="48" t="s">
        <v>422</v>
      </c>
      <c r="AA2913" s="48" t="s">
        <v>422</v>
      </c>
      <c r="AB2913" s="48" t="s">
        <v>422</v>
      </c>
      <c r="AC2913" s="48" t="s">
        <v>422</v>
      </c>
      <c r="AD2913" s="48" t="s">
        <v>422</v>
      </c>
      <c r="AE2913" s="48" t="s">
        <v>422</v>
      </c>
      <c r="AF2913" s="48" t="s">
        <v>422</v>
      </c>
      <c r="AG2913" s="48" t="s">
        <v>422</v>
      </c>
      <c r="AH2913" s="48" t="s">
        <v>422</v>
      </c>
      <c r="AI2913" s="48" t="s">
        <v>422</v>
      </c>
      <c r="AJ2913" s="48" t="s">
        <v>422</v>
      </c>
      <c r="AK2913" s="48" t="s">
        <v>422</v>
      </c>
      <c r="AL2913" s="48" t="s">
        <v>422</v>
      </c>
      <c r="AM2913" s="48" t="s">
        <v>422</v>
      </c>
      <c r="AN2913" s="48" t="s">
        <v>422</v>
      </c>
      <c r="AO2913" s="48" t="s">
        <v>422</v>
      </c>
      <c r="AP2913" s="48" t="s">
        <v>422</v>
      </c>
      <c r="AQ2913" s="48" t="s">
        <v>422</v>
      </c>
      <c r="AR2913" s="48" t="s">
        <v>422</v>
      </c>
      <c r="AS2913" s="48" t="s">
        <v>422</v>
      </c>
      <c r="AT2913" s="48" t="s">
        <v>422</v>
      </c>
      <c r="AU2913" s="48" t="s">
        <v>422</v>
      </c>
      <c r="AV2913" s="48" t="s">
        <v>422</v>
      </c>
      <c r="AW2913" s="48" t="s">
        <v>422</v>
      </c>
      <c r="AX2913" s="48" t="s">
        <v>422</v>
      </c>
      <c r="AY2913" s="48" t="s">
        <v>422</v>
      </c>
      <c r="AZ2913" s="28" t="s">
        <v>422</v>
      </c>
    </row>
    <row r="2914" ht="15.75" customHeight="1">
      <c r="A2914" s="40">
        <v>2605.0</v>
      </c>
      <c r="B2914" s="28" t="s">
        <v>7344</v>
      </c>
      <c r="C2914" s="41"/>
      <c r="D2914" s="42">
        <f t="array" ref="D2914">index(systems,match($A2914,INDEX(systems,0,1),),3)</f>
        <v>-317.217</v>
      </c>
      <c r="E2914" s="42">
        <f t="array" ref="E2914">index(systems,match($A2914,INDEX(systems,0,1),),4)</f>
        <v>-221.731</v>
      </c>
      <c r="F2914" s="43" t="str">
        <f>IFERROR(__xludf.DUMMYFUNCTION("let(row, match($B2914&amp;if($C2914&lt;&gt;"""","" [""&amp;$C2914&amp;""]"",""""),index(nebulae,,2),0),join("","",iferror(round(index(nebulae,row,5)/2,3),1),iferror(round(index(nebulae,row,6)/2,3),1),0))"),"1,1,0")</f>
        <v>1,1,0</v>
      </c>
      <c r="G2914" s="44" t="s">
        <v>7345</v>
      </c>
      <c r="H2914" s="45">
        <f t="array" ref="H2914">let(systemId,match(A2914,index(systems,0,1),),refSystemId,match($H$1,index(systems,0,1),),x,index(systems,systemId,3),y,index(systems,systemId,4),refX,index(systems,refSystemId,3),refY,index(systems,refSystemId,4),round(sqrt((x-refX)^2+(y-refY)^2),3))</f>
        <v>387.029</v>
      </c>
      <c r="I2914" s="28" t="s">
        <v>408</v>
      </c>
      <c r="J2914" s="28" t="s">
        <v>408</v>
      </c>
      <c r="K2914" s="28" t="s">
        <v>408</v>
      </c>
      <c r="L2914" s="28" t="s">
        <v>408</v>
      </c>
      <c r="M2914" s="28" t="s">
        <v>408</v>
      </c>
      <c r="N2914" s="28" t="s">
        <v>408</v>
      </c>
      <c r="O2914" s="41"/>
      <c r="P2914" s="48" t="s">
        <v>560</v>
      </c>
      <c r="Q2914" s="48" t="s">
        <v>560</v>
      </c>
      <c r="R2914" s="48" t="s">
        <v>560</v>
      </c>
      <c r="S2914" s="48" t="s">
        <v>560</v>
      </c>
      <c r="T2914" s="48" t="s">
        <v>560</v>
      </c>
      <c r="U2914" s="48" t="s">
        <v>560</v>
      </c>
      <c r="V2914" s="48" t="s">
        <v>560</v>
      </c>
      <c r="W2914" s="48" t="s">
        <v>560</v>
      </c>
      <c r="X2914" s="48" t="s">
        <v>560</v>
      </c>
      <c r="Y2914" s="48" t="s">
        <v>422</v>
      </c>
      <c r="Z2914" s="48" t="s">
        <v>422</v>
      </c>
      <c r="AA2914" s="48" t="s">
        <v>422</v>
      </c>
      <c r="AB2914" s="48" t="s">
        <v>422</v>
      </c>
      <c r="AC2914" s="48" t="s">
        <v>422</v>
      </c>
      <c r="AD2914" s="48" t="s">
        <v>422</v>
      </c>
      <c r="AE2914" s="48" t="s">
        <v>422</v>
      </c>
      <c r="AF2914" s="48" t="s">
        <v>422</v>
      </c>
      <c r="AG2914" s="48" t="s">
        <v>422</v>
      </c>
      <c r="AH2914" s="48" t="s">
        <v>422</v>
      </c>
      <c r="AI2914" s="48" t="s">
        <v>422</v>
      </c>
      <c r="AJ2914" s="48" t="s">
        <v>422</v>
      </c>
      <c r="AK2914" s="48" t="s">
        <v>422</v>
      </c>
      <c r="AL2914" s="48" t="s">
        <v>422</v>
      </c>
      <c r="AM2914" s="48" t="s">
        <v>422</v>
      </c>
      <c r="AN2914" s="48" t="s">
        <v>422</v>
      </c>
      <c r="AO2914" s="48" t="s">
        <v>422</v>
      </c>
      <c r="AP2914" s="48" t="s">
        <v>422</v>
      </c>
      <c r="AQ2914" s="48" t="s">
        <v>422</v>
      </c>
      <c r="AR2914" s="48" t="s">
        <v>422</v>
      </c>
      <c r="AS2914" s="48" t="s">
        <v>422</v>
      </c>
      <c r="AT2914" s="48" t="s">
        <v>422</v>
      </c>
      <c r="AU2914" s="48" t="s">
        <v>422</v>
      </c>
      <c r="AV2914" s="48" t="s">
        <v>422</v>
      </c>
      <c r="AW2914" s="48" t="s">
        <v>422</v>
      </c>
      <c r="AX2914" s="48" t="s">
        <v>422</v>
      </c>
      <c r="AY2914" s="48" t="s">
        <v>422</v>
      </c>
      <c r="AZ2914" s="28" t="s">
        <v>422</v>
      </c>
    </row>
    <row r="2915" ht="15.75" customHeight="1">
      <c r="A2915" s="40">
        <v>2606.0</v>
      </c>
      <c r="B2915" s="28" t="s">
        <v>7346</v>
      </c>
      <c r="C2915" s="41"/>
      <c r="D2915" s="42">
        <f t="array" ref="D2915">index(systems,match($A2915,INDEX(systems,0,1),),3)</f>
        <v>152.752</v>
      </c>
      <c r="E2915" s="42">
        <f t="array" ref="E2915">index(systems,match($A2915,INDEX(systems,0,1),),4)</f>
        <v>400.905</v>
      </c>
      <c r="F2915" s="43" t="str">
        <f>IFERROR(__xludf.DUMMYFUNCTION("let(row, match($B2915&amp;if($C2915&lt;&gt;"""","" [""&amp;$C2915&amp;""]"",""""),index(nebulae,,2),0),join("","",iferror(round(index(nebulae,row,5)/2,3),1),iferror(round(index(nebulae,row,6)/2,3),1),0))"),"1,1,0")</f>
        <v>1,1,0</v>
      </c>
      <c r="G2915" s="44" t="s">
        <v>7347</v>
      </c>
      <c r="H2915" s="45">
        <f t="array" ref="H2915">let(systemId,match(A2915,index(systems,0,1),),refSystemId,match($H$1,index(systems,0,1),),x,index(systems,systemId,3),y,index(systems,systemId,4),refX,index(systems,refSystemId,3),refY,index(systems,refSystemId,4),round(sqrt((x-refX)^2+(y-refY)^2),3))</f>
        <v>429.02</v>
      </c>
      <c r="I2915" s="46" t="s">
        <v>408</v>
      </c>
      <c r="J2915" s="46" t="s">
        <v>408</v>
      </c>
      <c r="K2915" s="46" t="s">
        <v>408</v>
      </c>
      <c r="L2915" s="47" t="s">
        <v>408</v>
      </c>
      <c r="M2915" s="47" t="s">
        <v>408</v>
      </c>
      <c r="N2915" s="28" t="s">
        <v>408</v>
      </c>
      <c r="O2915" s="41"/>
      <c r="P2915" s="48" t="s">
        <v>728</v>
      </c>
      <c r="Q2915" s="48" t="s">
        <v>728</v>
      </c>
      <c r="R2915" s="48" t="s">
        <v>728</v>
      </c>
      <c r="S2915" s="48" t="s">
        <v>728</v>
      </c>
      <c r="T2915" s="48" t="s">
        <v>728</v>
      </c>
      <c r="U2915" s="48" t="s">
        <v>728</v>
      </c>
      <c r="V2915" s="48" t="s">
        <v>728</v>
      </c>
      <c r="W2915" s="48" t="s">
        <v>728</v>
      </c>
      <c r="X2915" s="48" t="s">
        <v>728</v>
      </c>
      <c r="Y2915" s="48" t="s">
        <v>872</v>
      </c>
      <c r="Z2915" s="48" t="s">
        <v>872</v>
      </c>
      <c r="AA2915" s="48" t="s">
        <v>872</v>
      </c>
      <c r="AB2915" s="48" t="s">
        <v>872</v>
      </c>
      <c r="AC2915" s="48" t="s">
        <v>730</v>
      </c>
      <c r="AD2915" s="48" t="s">
        <v>730</v>
      </c>
      <c r="AE2915" s="48" t="s">
        <v>730</v>
      </c>
      <c r="AF2915" s="48" t="s">
        <v>730</v>
      </c>
      <c r="AG2915" s="48" t="s">
        <v>730</v>
      </c>
      <c r="AH2915" s="48" t="s">
        <v>730</v>
      </c>
      <c r="AI2915" s="48" t="s">
        <v>730</v>
      </c>
      <c r="AJ2915" s="48" t="s">
        <v>730</v>
      </c>
      <c r="AK2915" s="48" t="s">
        <v>731</v>
      </c>
      <c r="AL2915" s="48" t="s">
        <v>731</v>
      </c>
      <c r="AM2915" s="48" t="s">
        <v>731</v>
      </c>
      <c r="AN2915" s="48" t="s">
        <v>872</v>
      </c>
      <c r="AO2915" s="48" t="s">
        <v>872</v>
      </c>
      <c r="AP2915" s="48" t="s">
        <v>872</v>
      </c>
      <c r="AQ2915" s="48" t="s">
        <v>872</v>
      </c>
      <c r="AR2915" s="48" t="s">
        <v>872</v>
      </c>
      <c r="AS2915" s="48" t="s">
        <v>872</v>
      </c>
      <c r="AT2915" s="48" t="s">
        <v>872</v>
      </c>
      <c r="AU2915" s="48" t="s">
        <v>872</v>
      </c>
      <c r="AV2915" s="48" t="s">
        <v>872</v>
      </c>
      <c r="AW2915" s="48" t="s">
        <v>872</v>
      </c>
      <c r="AX2915" s="52" t="s">
        <v>872</v>
      </c>
      <c r="AY2915" s="52" t="s">
        <v>872</v>
      </c>
      <c r="AZ2915" s="49" t="s">
        <v>872</v>
      </c>
    </row>
    <row r="2916" ht="15.75" customHeight="1">
      <c r="A2916" s="40">
        <v>2607.0</v>
      </c>
      <c r="B2916" s="28" t="s">
        <v>7348</v>
      </c>
      <c r="C2916" s="41"/>
      <c r="D2916" s="42">
        <f t="array" ref="D2916">index(systems,match($A2916,INDEX(systems,0,1),),3)</f>
        <v>258.234</v>
      </c>
      <c r="E2916" s="42">
        <f t="array" ref="E2916">index(systems,match($A2916,INDEX(systems,0,1),),4)</f>
        <v>308.429</v>
      </c>
      <c r="F2916" s="43" t="str">
        <f>IFERROR(__xludf.DUMMYFUNCTION("let(row, match($B2916&amp;if($C2916&lt;&gt;"""","" [""&amp;$C2916&amp;""]"",""""),index(nebulae,,2),0),join("","",iferror(round(index(nebulae,row,5)/2,3),1),iferror(round(index(nebulae,row,6)/2,3),1),0))"),"1,1,0")</f>
        <v>1,1,0</v>
      </c>
      <c r="G2916" s="44" t="s">
        <v>7349</v>
      </c>
      <c r="H2916" s="45">
        <f t="array" ref="H2916">let(systemId,match(A2916,index(systems,0,1),),refSystemId,match($H$1,index(systems,0,1),),x,index(systems,systemId,3),y,index(systems,systemId,4),refX,index(systems,refSystemId,3),refY,index(systems,refSystemId,4),round(sqrt((x-refX)^2+(y-refY)^2),3))</f>
        <v>402.26</v>
      </c>
      <c r="I2916" s="62" t="s">
        <v>408</v>
      </c>
      <c r="J2916" s="62" t="s">
        <v>408</v>
      </c>
      <c r="K2916" s="62" t="s">
        <v>408</v>
      </c>
      <c r="L2916" s="41"/>
      <c r="M2916" s="41"/>
      <c r="N2916" s="28" t="s">
        <v>1257</v>
      </c>
      <c r="O2916" s="48" t="s">
        <v>1257</v>
      </c>
      <c r="P2916" s="48" t="s">
        <v>1257</v>
      </c>
      <c r="Q2916" s="48" t="s">
        <v>1257</v>
      </c>
      <c r="R2916" s="48" t="s">
        <v>1257</v>
      </c>
      <c r="S2916" s="48" t="s">
        <v>1257</v>
      </c>
      <c r="T2916" s="48" t="s">
        <v>1257</v>
      </c>
      <c r="U2916" s="48" t="s">
        <v>1257</v>
      </c>
      <c r="V2916" s="48" t="s">
        <v>1257</v>
      </c>
      <c r="W2916" s="48" t="s">
        <v>1257</v>
      </c>
      <c r="X2916" s="48" t="s">
        <v>1257</v>
      </c>
      <c r="Y2916" s="48" t="s">
        <v>1257</v>
      </c>
      <c r="Z2916" s="48" t="s">
        <v>1257</v>
      </c>
      <c r="AA2916" s="48" t="s">
        <v>1257</v>
      </c>
      <c r="AB2916" s="48" t="s">
        <v>1257</v>
      </c>
      <c r="AC2916" s="48" t="s">
        <v>1257</v>
      </c>
      <c r="AD2916" s="48" t="s">
        <v>1257</v>
      </c>
      <c r="AE2916" s="48" t="s">
        <v>1257</v>
      </c>
      <c r="AF2916" s="48" t="s">
        <v>1257</v>
      </c>
      <c r="AG2916" s="48" t="s">
        <v>1257</v>
      </c>
      <c r="AH2916" s="48" t="s">
        <v>1257</v>
      </c>
      <c r="AI2916" s="48" t="s">
        <v>1257</v>
      </c>
      <c r="AJ2916" s="48" t="s">
        <v>1257</v>
      </c>
      <c r="AK2916" s="48" t="s">
        <v>1257</v>
      </c>
      <c r="AL2916" s="48" t="s">
        <v>1257</v>
      </c>
      <c r="AM2916" s="48" t="s">
        <v>1257</v>
      </c>
      <c r="AN2916" s="48" t="s">
        <v>1257</v>
      </c>
      <c r="AO2916" s="48" t="s">
        <v>1257</v>
      </c>
      <c r="AP2916" s="48" t="s">
        <v>1257</v>
      </c>
      <c r="AQ2916" s="48" t="s">
        <v>1257</v>
      </c>
      <c r="AR2916" s="48" t="s">
        <v>1257</v>
      </c>
      <c r="AS2916" s="48" t="s">
        <v>1257</v>
      </c>
      <c r="AT2916" s="48" t="s">
        <v>1257</v>
      </c>
      <c r="AU2916" s="48" t="s">
        <v>1257</v>
      </c>
      <c r="AV2916" s="48" t="s">
        <v>1257</v>
      </c>
      <c r="AW2916" s="48" t="s">
        <v>1257</v>
      </c>
      <c r="AX2916" s="48" t="s">
        <v>1257</v>
      </c>
      <c r="AY2916" s="48" t="s">
        <v>1257</v>
      </c>
      <c r="AZ2916" s="28" t="s">
        <v>1257</v>
      </c>
    </row>
    <row r="2917" ht="15.75" customHeight="1">
      <c r="A2917" s="40">
        <v>2608.0</v>
      </c>
      <c r="B2917" s="28" t="s">
        <v>7350</v>
      </c>
      <c r="C2917" s="41"/>
      <c r="D2917" s="42">
        <f t="array" ref="D2917">index(systems,match($A2917,INDEX(systems,0,1),),3)</f>
        <v>-108.349</v>
      </c>
      <c r="E2917" s="42">
        <f t="array" ref="E2917">index(systems,match($A2917,INDEX(systems,0,1),),4)</f>
        <v>365.246</v>
      </c>
      <c r="F2917" s="43" t="str">
        <f>IFERROR(__xludf.DUMMYFUNCTION("let(row, match($B2917&amp;if($C2917&lt;&gt;"""","" [""&amp;$C2917&amp;""]"",""""),index(nebulae,,2),0),join("","",iferror(round(index(nebulae,row,5)/2,3),1),iferror(round(index(nebulae,row,6)/2,3),1),0))"),"1,1,0")</f>
        <v>1,1,0</v>
      </c>
      <c r="G2917" s="44" t="s">
        <v>7351</v>
      </c>
      <c r="H2917" s="45">
        <f t="array" ref="H2917">let(systemId,match(A2917,index(systems,0,1),),refSystemId,match($H$1,index(systems,0,1),),x,index(systems,systemId,3),y,index(systems,systemId,4),refX,index(systems,refSystemId,3),refY,index(systems,refSystemId,4),round(sqrt((x-refX)^2+(y-refY)^2),3))</f>
        <v>380.978</v>
      </c>
      <c r="I2917" s="28" t="s">
        <v>408</v>
      </c>
      <c r="J2917" s="28" t="s">
        <v>408</v>
      </c>
      <c r="K2917" s="28" t="s">
        <v>408</v>
      </c>
      <c r="L2917" s="28" t="s">
        <v>408</v>
      </c>
      <c r="M2917" s="28" t="s">
        <v>408</v>
      </c>
      <c r="N2917" s="28" t="s">
        <v>408</v>
      </c>
      <c r="O2917" s="41"/>
      <c r="P2917" s="48" t="s">
        <v>902</v>
      </c>
      <c r="Q2917" s="48" t="s">
        <v>902</v>
      </c>
      <c r="R2917" s="48" t="s">
        <v>902</v>
      </c>
      <c r="S2917" s="48" t="s">
        <v>902</v>
      </c>
      <c r="T2917" s="48" t="s">
        <v>902</v>
      </c>
      <c r="U2917" s="48" t="s">
        <v>902</v>
      </c>
      <c r="V2917" s="48" t="s">
        <v>902</v>
      </c>
      <c r="W2917" s="48" t="s">
        <v>902</v>
      </c>
      <c r="X2917" s="48" t="s">
        <v>902</v>
      </c>
      <c r="Y2917" s="48" t="s">
        <v>902</v>
      </c>
      <c r="Z2917" s="48" t="s">
        <v>902</v>
      </c>
      <c r="AA2917" s="48" t="s">
        <v>976</v>
      </c>
      <c r="AB2917" s="48" t="s">
        <v>976</v>
      </c>
      <c r="AC2917" s="48" t="s">
        <v>976</v>
      </c>
      <c r="AD2917" s="48" t="s">
        <v>417</v>
      </c>
      <c r="AE2917" s="48" t="s">
        <v>417</v>
      </c>
      <c r="AF2917" s="48" t="s">
        <v>976</v>
      </c>
      <c r="AG2917" s="48" t="s">
        <v>1102</v>
      </c>
      <c r="AH2917" s="48" t="s">
        <v>1102</v>
      </c>
      <c r="AI2917" s="48" t="s">
        <v>1102</v>
      </c>
      <c r="AJ2917" s="48" t="s">
        <v>1102</v>
      </c>
      <c r="AK2917" s="48" t="s">
        <v>1102</v>
      </c>
      <c r="AL2917" s="48" t="s">
        <v>1102</v>
      </c>
      <c r="AM2917" s="48" t="s">
        <v>1102</v>
      </c>
      <c r="AN2917" s="48" t="s">
        <v>417</v>
      </c>
      <c r="AO2917" s="48" t="s">
        <v>1316</v>
      </c>
      <c r="AP2917" s="48" t="s">
        <v>1316</v>
      </c>
      <c r="AQ2917" s="48" t="s">
        <v>1316</v>
      </c>
      <c r="AR2917" s="48" t="s">
        <v>1316</v>
      </c>
      <c r="AS2917" s="48" t="s">
        <v>1316</v>
      </c>
      <c r="AT2917" s="48" t="s">
        <v>1316</v>
      </c>
      <c r="AU2917" s="48" t="s">
        <v>1316</v>
      </c>
      <c r="AV2917" s="48" t="s">
        <v>922</v>
      </c>
      <c r="AW2917" s="48" t="s">
        <v>417</v>
      </c>
      <c r="AX2917" s="48" t="s">
        <v>417</v>
      </c>
      <c r="AY2917" s="48" t="s">
        <v>1697</v>
      </c>
      <c r="AZ2917" s="51" t="s">
        <v>1697</v>
      </c>
    </row>
    <row r="2918" ht="15.75" customHeight="1">
      <c r="A2918" s="40">
        <v>2609.0</v>
      </c>
      <c r="B2918" s="28" t="s">
        <v>7352</v>
      </c>
      <c r="C2918" s="41"/>
      <c r="D2918" s="42">
        <f t="array" ref="D2918">index(systems,match($A2918,INDEX(systems,0,1),),3)</f>
        <v>89.951</v>
      </c>
      <c r="E2918" s="42">
        <f t="array" ref="E2918">index(systems,match($A2918,INDEX(systems,0,1),),4)</f>
        <v>-20.467</v>
      </c>
      <c r="F2918" s="43" t="str">
        <f>IFERROR(__xludf.DUMMYFUNCTION("let(row, match($B2918&amp;if($C2918&lt;&gt;"""","" [""&amp;$C2918&amp;""]"",""""),index(nebulae,,2),0),join("","",iferror(round(index(nebulae,row,5)/2,3),1),iferror(round(index(nebulae,row,6)/2,3),1),0))"),"1,1,0")</f>
        <v>1,1,0</v>
      </c>
      <c r="G2918" s="44" t="s">
        <v>7353</v>
      </c>
      <c r="H2918" s="45">
        <f t="array" ref="H2918">let(systemId,match(A2918,index(systems,0,1),),refSystemId,match($H$1,index(systems,0,1),),x,index(systems,systemId,3),y,index(systems,systemId,4),refX,index(systems,refSystemId,3),refY,index(systems,refSystemId,4),round(sqrt((x-refX)^2+(y-refY)^2),3))</f>
        <v>92.25</v>
      </c>
      <c r="I2918" s="46" t="s">
        <v>807</v>
      </c>
      <c r="J2918" s="46" t="s">
        <v>807</v>
      </c>
      <c r="K2918" s="46" t="s">
        <v>807</v>
      </c>
      <c r="L2918" s="47" t="s">
        <v>807</v>
      </c>
      <c r="M2918" s="46" t="s">
        <v>807</v>
      </c>
      <c r="N2918" s="28" t="s">
        <v>534</v>
      </c>
      <c r="O2918" s="48" t="s">
        <v>534</v>
      </c>
      <c r="P2918" s="48" t="s">
        <v>534</v>
      </c>
      <c r="Q2918" s="48" t="s">
        <v>534</v>
      </c>
      <c r="R2918" s="48" t="s">
        <v>535</v>
      </c>
      <c r="S2918" s="48" t="s">
        <v>534</v>
      </c>
      <c r="T2918" s="28" t="s">
        <v>534</v>
      </c>
      <c r="U2918" s="48" t="s">
        <v>1079</v>
      </c>
      <c r="V2918" s="48" t="s">
        <v>1079</v>
      </c>
      <c r="W2918" s="48" t="s">
        <v>1079</v>
      </c>
      <c r="X2918" s="48" t="s">
        <v>536</v>
      </c>
      <c r="Y2918" s="48" t="s">
        <v>520</v>
      </c>
      <c r="Z2918" s="48" t="s">
        <v>537</v>
      </c>
      <c r="AA2918" s="48" t="s">
        <v>538</v>
      </c>
      <c r="AB2918" s="48" t="s">
        <v>538</v>
      </c>
      <c r="AC2918" s="48" t="s">
        <v>538</v>
      </c>
      <c r="AD2918" s="48" t="s">
        <v>538</v>
      </c>
      <c r="AE2918" s="48" t="s">
        <v>538</v>
      </c>
      <c r="AF2918" s="48" t="s">
        <v>538</v>
      </c>
      <c r="AG2918" s="48" t="s">
        <v>538</v>
      </c>
      <c r="AH2918" s="48" t="s">
        <v>539</v>
      </c>
      <c r="AI2918" s="48" t="s">
        <v>539</v>
      </c>
      <c r="AJ2918" s="48" t="s">
        <v>539</v>
      </c>
      <c r="AK2918" s="48" t="s">
        <v>539</v>
      </c>
      <c r="AL2918" s="48" t="s">
        <v>539</v>
      </c>
      <c r="AM2918" s="48" t="s">
        <v>539</v>
      </c>
      <c r="AN2918" s="48" t="s">
        <v>539</v>
      </c>
      <c r="AO2918" s="48" t="s">
        <v>584</v>
      </c>
      <c r="AP2918" s="48" t="s">
        <v>584</v>
      </c>
      <c r="AQ2918" s="48" t="s">
        <v>516</v>
      </c>
      <c r="AR2918" s="48" t="s">
        <v>517</v>
      </c>
      <c r="AS2918" s="48" t="s">
        <v>540</v>
      </c>
      <c r="AT2918" s="48" t="s">
        <v>540</v>
      </c>
      <c r="AU2918" s="48" t="s">
        <v>540</v>
      </c>
      <c r="AV2918" s="48" t="s">
        <v>540</v>
      </c>
      <c r="AW2918" s="48" t="s">
        <v>418</v>
      </c>
      <c r="AX2918" s="48" t="s">
        <v>1064</v>
      </c>
      <c r="AY2918" s="48" t="s">
        <v>1064</v>
      </c>
      <c r="AZ2918" s="28" t="s">
        <v>1064</v>
      </c>
    </row>
    <row r="2919" ht="15.75" customHeight="1">
      <c r="A2919" s="40">
        <v>2610.0</v>
      </c>
      <c r="B2919" s="28" t="s">
        <v>7354</v>
      </c>
      <c r="C2919" s="41"/>
      <c r="D2919" s="42">
        <f t="array" ref="D2919">index(systems,match($A2919,INDEX(systems,0,1),),3)</f>
        <v>-294.391</v>
      </c>
      <c r="E2919" s="42">
        <f t="array" ref="E2919">index(systems,match($A2919,INDEX(systems,0,1),),4)</f>
        <v>-16.812</v>
      </c>
      <c r="F2919" s="43" t="str">
        <f>IFERROR(__xludf.DUMMYFUNCTION("let(row, match($B2919&amp;if($C2919&lt;&gt;"""","" [""&amp;$C2919&amp;""]"",""""),index(nebulae,,2),0),join("","",iferror(round(index(nebulae,row,5)/2,3),1),iferror(round(index(nebulae,row,6)/2,3),1),0))"),"1,1,0")</f>
        <v>1,1,0</v>
      </c>
      <c r="G2919" s="44" t="s">
        <v>7355</v>
      </c>
      <c r="H2919" s="45">
        <f t="array" ref="H2919">let(systemId,match(A2919,index(systems,0,1),),refSystemId,match($H$1,index(systems,0,1),),x,index(systems,systemId,3),y,index(systems,systemId,4),refX,index(systems,refSystemId,3),refY,index(systems,refSystemId,4),round(sqrt((x-refX)^2+(y-refY)^2),3))</f>
        <v>294.871</v>
      </c>
      <c r="I2919" s="28" t="s">
        <v>408</v>
      </c>
      <c r="J2919" s="48" t="s">
        <v>408</v>
      </c>
      <c r="K2919" s="48" t="s">
        <v>408</v>
      </c>
      <c r="L2919" s="28" t="s">
        <v>408</v>
      </c>
      <c r="M2919" s="48" t="s">
        <v>408</v>
      </c>
      <c r="N2919" s="28" t="s">
        <v>408</v>
      </c>
      <c r="O2919" s="41"/>
      <c r="P2919" s="48" t="s">
        <v>560</v>
      </c>
      <c r="Q2919" s="48" t="s">
        <v>560</v>
      </c>
      <c r="R2919" s="48" t="s">
        <v>560</v>
      </c>
      <c r="S2919" s="48" t="s">
        <v>560</v>
      </c>
      <c r="T2919" s="48" t="s">
        <v>560</v>
      </c>
      <c r="U2919" s="52" t="s">
        <v>449</v>
      </c>
      <c r="V2919" s="48" t="s">
        <v>449</v>
      </c>
      <c r="W2919" s="48" t="s">
        <v>449</v>
      </c>
      <c r="X2919" s="52" t="s">
        <v>422</v>
      </c>
      <c r="Y2919" s="52" t="s">
        <v>422</v>
      </c>
      <c r="Z2919" s="52" t="s">
        <v>422</v>
      </c>
      <c r="AA2919" s="52" t="s">
        <v>422</v>
      </c>
      <c r="AB2919" s="52" t="s">
        <v>422</v>
      </c>
      <c r="AC2919" s="52" t="s">
        <v>422</v>
      </c>
      <c r="AD2919" s="52" t="s">
        <v>422</v>
      </c>
      <c r="AE2919" s="52" t="s">
        <v>422</v>
      </c>
      <c r="AF2919" s="52" t="s">
        <v>422</v>
      </c>
      <c r="AG2919" s="52" t="s">
        <v>422</v>
      </c>
      <c r="AH2919" s="52" t="s">
        <v>422</v>
      </c>
      <c r="AI2919" s="52" t="s">
        <v>422</v>
      </c>
      <c r="AJ2919" s="52" t="s">
        <v>422</v>
      </c>
      <c r="AK2919" s="52" t="s">
        <v>422</v>
      </c>
      <c r="AL2919" s="52" t="s">
        <v>422</v>
      </c>
      <c r="AM2919" s="52" t="s">
        <v>422</v>
      </c>
      <c r="AN2919" s="52" t="s">
        <v>422</v>
      </c>
      <c r="AO2919" s="52" t="s">
        <v>422</v>
      </c>
      <c r="AP2919" s="52" t="s">
        <v>422</v>
      </c>
      <c r="AQ2919" s="48" t="s">
        <v>422</v>
      </c>
      <c r="AR2919" s="48" t="s">
        <v>422</v>
      </c>
      <c r="AS2919" s="48" t="s">
        <v>422</v>
      </c>
      <c r="AT2919" s="48" t="s">
        <v>422</v>
      </c>
      <c r="AU2919" s="52" t="s">
        <v>422</v>
      </c>
      <c r="AV2919" s="48" t="s">
        <v>422</v>
      </c>
      <c r="AW2919" s="48" t="s">
        <v>422</v>
      </c>
      <c r="AX2919" s="48" t="s">
        <v>422</v>
      </c>
      <c r="AY2919" s="48" t="s">
        <v>422</v>
      </c>
      <c r="AZ2919" s="51" t="s">
        <v>422</v>
      </c>
    </row>
    <row r="2920" ht="15.75" customHeight="1">
      <c r="A2920" s="40">
        <v>2611.0</v>
      </c>
      <c r="B2920" s="28" t="s">
        <v>7356</v>
      </c>
      <c r="C2920" s="41"/>
      <c r="D2920" s="42">
        <f t="array" ref="D2920">index(systems,match($A2920,INDEX(systems,0,1),),3)</f>
        <v>115.752</v>
      </c>
      <c r="E2920" s="42">
        <f t="array" ref="E2920">index(systems,match($A2920,INDEX(systems,0,1),),4)</f>
        <v>-446.465</v>
      </c>
      <c r="F2920" s="43" t="str">
        <f>IFERROR(__xludf.DUMMYFUNCTION("let(row, match($B2920&amp;if($C2920&lt;&gt;"""","" [""&amp;$C2920&amp;""]"",""""),index(nebulae,,2),0),join("","",iferror(round(index(nebulae,row,5)/2,3),1),iferror(round(index(nebulae,row,6)/2,3),1),0))"),"1,1,0")</f>
        <v>1,1,0</v>
      </c>
      <c r="G2920" s="44" t="s">
        <v>7357</v>
      </c>
      <c r="H2920" s="45">
        <f t="array" ref="H2920">let(systemId,match(A2920,index(systems,0,1),),refSystemId,match($H$1,index(systems,0,1),),x,index(systems,systemId,3),y,index(systems,systemId,4),refX,index(systems,refSystemId,3),refY,index(systems,refSystemId,4),round(sqrt((x-refX)^2+(y-refY)^2),3))</f>
        <v>461.226</v>
      </c>
      <c r="I2920" s="47" t="s">
        <v>408</v>
      </c>
      <c r="J2920" s="47" t="s">
        <v>408</v>
      </c>
      <c r="K2920" s="47" t="s">
        <v>408</v>
      </c>
      <c r="L2920" s="47" t="s">
        <v>408</v>
      </c>
      <c r="M2920" s="47" t="s">
        <v>408</v>
      </c>
      <c r="N2920" s="48" t="s">
        <v>408</v>
      </c>
      <c r="O2920" s="41"/>
      <c r="P2920" s="48" t="s">
        <v>1846</v>
      </c>
      <c r="Q2920" s="51" t="s">
        <v>1846</v>
      </c>
      <c r="R2920" s="48" t="s">
        <v>1846</v>
      </c>
      <c r="S2920" s="48" t="s">
        <v>1846</v>
      </c>
      <c r="T2920" s="51" t="s">
        <v>1846</v>
      </c>
      <c r="U2920" s="41"/>
      <c r="V2920" s="51" t="s">
        <v>1847</v>
      </c>
      <c r="W2920" s="48" t="s">
        <v>1847</v>
      </c>
      <c r="X2920" s="51" t="s">
        <v>418</v>
      </c>
      <c r="Y2920" s="51" t="s">
        <v>629</v>
      </c>
      <c r="Z2920" s="48" t="s">
        <v>422</v>
      </c>
      <c r="AA2920" s="48" t="s">
        <v>422</v>
      </c>
      <c r="AB2920" s="48" t="s">
        <v>422</v>
      </c>
      <c r="AC2920" s="48" t="s">
        <v>422</v>
      </c>
      <c r="AD2920" s="48" t="s">
        <v>422</v>
      </c>
      <c r="AE2920" s="48" t="s">
        <v>422</v>
      </c>
      <c r="AF2920" s="48" t="s">
        <v>422</v>
      </c>
      <c r="AG2920" s="48" t="s">
        <v>422</v>
      </c>
      <c r="AH2920" s="48" t="s">
        <v>422</v>
      </c>
      <c r="AI2920" s="48" t="s">
        <v>422</v>
      </c>
      <c r="AJ2920" s="48" t="s">
        <v>422</v>
      </c>
      <c r="AK2920" s="48" t="s">
        <v>422</v>
      </c>
      <c r="AL2920" s="48" t="s">
        <v>422</v>
      </c>
      <c r="AM2920" s="48" t="s">
        <v>422</v>
      </c>
      <c r="AN2920" s="48" t="s">
        <v>422</v>
      </c>
      <c r="AO2920" s="48" t="s">
        <v>422</v>
      </c>
      <c r="AP2920" s="48" t="s">
        <v>422</v>
      </c>
      <c r="AQ2920" s="48" t="s">
        <v>422</v>
      </c>
      <c r="AR2920" s="48" t="s">
        <v>422</v>
      </c>
      <c r="AS2920" s="48" t="s">
        <v>422</v>
      </c>
      <c r="AT2920" s="48" t="s">
        <v>422</v>
      </c>
      <c r="AU2920" s="48" t="s">
        <v>422</v>
      </c>
      <c r="AV2920" s="48" t="s">
        <v>422</v>
      </c>
      <c r="AW2920" s="48" t="s">
        <v>422</v>
      </c>
      <c r="AX2920" s="48" t="s">
        <v>422</v>
      </c>
      <c r="AY2920" s="48" t="s">
        <v>422</v>
      </c>
      <c r="AZ2920" s="51" t="s">
        <v>418</v>
      </c>
    </row>
    <row r="2921" ht="15.75" customHeight="1">
      <c r="A2921" s="40">
        <v>2926.0</v>
      </c>
      <c r="B2921" s="28" t="s">
        <v>7358</v>
      </c>
      <c r="C2921" s="41"/>
      <c r="D2921" s="42">
        <f t="array" ref="D2921">index(systems,match($A2921,INDEX(systems,0,1),),3)</f>
        <v>428.546</v>
      </c>
      <c r="E2921" s="42">
        <f t="array" ref="E2921">index(systems,match($A2921,INDEX(systems,0,1),),4)</f>
        <v>-488.368</v>
      </c>
      <c r="F2921" s="43" t="str">
        <f>IFERROR(__xludf.DUMMYFUNCTION("let(row, match($B2921&amp;if($C2921&lt;&gt;"""","" [""&amp;$C2921&amp;""]"",""""),index(nebulae,,2),0),join("","",iferror(round(index(nebulae,row,5)/2,3),1),iferror(round(index(nebulae,row,6)/2,3),1),0))"),"1,1,0")</f>
        <v>1,1,0</v>
      </c>
      <c r="G2921" s="44" t="s">
        <v>7359</v>
      </c>
      <c r="H2921" s="45">
        <f t="array" ref="H2921">let(systemId,match(A2921,index(systems,0,1),),refSystemId,match($H$1,index(systems,0,1),),x,index(systems,systemId,3),y,index(systems,systemId,4),refX,index(systems,refSystemId,3),refY,index(systems,refSystemId,4),round(sqrt((x-refX)^2+(y-refY)^2),3))</f>
        <v>649.735</v>
      </c>
      <c r="I2921" s="56" t="s">
        <v>408</v>
      </c>
      <c r="J2921" s="56" t="s">
        <v>408</v>
      </c>
      <c r="K2921" s="56" t="s">
        <v>408</v>
      </c>
      <c r="L2921" s="56" t="s">
        <v>408</v>
      </c>
      <c r="M2921" s="56" t="s">
        <v>408</v>
      </c>
      <c r="N2921" s="56" t="s">
        <v>408</v>
      </c>
      <c r="O2921" s="41"/>
      <c r="P2921" s="48" t="s">
        <v>408</v>
      </c>
      <c r="Q2921" s="48" t="s">
        <v>408</v>
      </c>
      <c r="R2921" s="48" t="s">
        <v>408</v>
      </c>
      <c r="S2921" s="48" t="s">
        <v>408</v>
      </c>
      <c r="T2921" s="48" t="s">
        <v>408</v>
      </c>
      <c r="U2921" s="48" t="s">
        <v>408</v>
      </c>
      <c r="V2921" s="48" t="s">
        <v>408</v>
      </c>
      <c r="W2921" s="48" t="s">
        <v>408</v>
      </c>
      <c r="X2921" s="48" t="s">
        <v>408</v>
      </c>
      <c r="Y2921" s="56" t="s">
        <v>408</v>
      </c>
      <c r="Z2921" s="41"/>
      <c r="AA2921" s="56" t="s">
        <v>953</v>
      </c>
      <c r="AB2921" s="56" t="s">
        <v>953</v>
      </c>
      <c r="AC2921" s="56" t="s">
        <v>953</v>
      </c>
      <c r="AD2921" s="56" t="s">
        <v>953</v>
      </c>
      <c r="AE2921" s="56" t="s">
        <v>953</v>
      </c>
      <c r="AF2921" s="56" t="s">
        <v>953</v>
      </c>
      <c r="AG2921" s="56" t="s">
        <v>953</v>
      </c>
      <c r="AH2921" s="56" t="s">
        <v>953</v>
      </c>
      <c r="AI2921" s="56" t="s">
        <v>953</v>
      </c>
      <c r="AJ2921" s="56" t="s">
        <v>953</v>
      </c>
      <c r="AK2921" s="56" t="s">
        <v>953</v>
      </c>
      <c r="AL2921" s="56" t="s">
        <v>953</v>
      </c>
      <c r="AM2921" s="56" t="s">
        <v>953</v>
      </c>
      <c r="AN2921" s="56" t="s">
        <v>953</v>
      </c>
      <c r="AO2921" s="56" t="s">
        <v>418</v>
      </c>
      <c r="AP2921" s="56" t="s">
        <v>418</v>
      </c>
      <c r="AQ2921" s="56" t="s">
        <v>418</v>
      </c>
      <c r="AR2921" s="56" t="s">
        <v>418</v>
      </c>
      <c r="AS2921" s="56" t="s">
        <v>418</v>
      </c>
      <c r="AT2921" s="56" t="s">
        <v>418</v>
      </c>
      <c r="AU2921" s="48" t="s">
        <v>418</v>
      </c>
      <c r="AV2921" s="56" t="s">
        <v>722</v>
      </c>
      <c r="AW2921" s="56" t="s">
        <v>722</v>
      </c>
      <c r="AX2921" s="56" t="s">
        <v>722</v>
      </c>
      <c r="AY2921" s="56" t="s">
        <v>722</v>
      </c>
      <c r="AZ2921" s="51" t="s">
        <v>722</v>
      </c>
    </row>
    <row r="2922" ht="15.75" customHeight="1">
      <c r="A2922" s="40">
        <v>2612.0</v>
      </c>
      <c r="B2922" s="28" t="s">
        <v>7360</v>
      </c>
      <c r="C2922" s="41"/>
      <c r="D2922" s="42">
        <f t="array" ref="D2922">index(systems,match($A2922,INDEX(systems,0,1),),3)</f>
        <v>-383.648</v>
      </c>
      <c r="E2922" s="42">
        <f t="array" ref="E2922">index(systems,match($A2922,INDEX(systems,0,1),),4)</f>
        <v>412.593</v>
      </c>
      <c r="F2922" s="43" t="str">
        <f>IFERROR(__xludf.DUMMYFUNCTION("let(row, match($B2922&amp;if($C2922&lt;&gt;"""","" [""&amp;$C2922&amp;""]"",""""),index(nebulae,,2),0),join("","",iferror(round(index(nebulae,row,5)/2,3),1),iferror(round(index(nebulae,row,6)/2,3),1),0))"),"1,1,0")</f>
        <v>1,1,0</v>
      </c>
      <c r="G2922" s="44" t="s">
        <v>7361</v>
      </c>
      <c r="H2922" s="45">
        <f t="array" ref="H2922">let(systemId,match(A2922,index(systems,0,1),),refSystemId,match($H$1,index(systems,0,1),),x,index(systems,systemId,3),y,index(systems,systemId,4),refX,index(systems,refSystemId,3),refY,index(systems,refSystemId,4),round(sqrt((x-refX)^2+(y-refY)^2),3))</f>
        <v>563.399</v>
      </c>
      <c r="I2922" s="46" t="s">
        <v>408</v>
      </c>
      <c r="J2922" s="46" t="s">
        <v>408</v>
      </c>
      <c r="K2922" s="46" t="s">
        <v>408</v>
      </c>
      <c r="L2922" s="46" t="s">
        <v>408</v>
      </c>
      <c r="M2922" s="46" t="s">
        <v>408</v>
      </c>
      <c r="N2922" s="49" t="s">
        <v>408</v>
      </c>
      <c r="O2922" s="54"/>
      <c r="P2922" s="52" t="s">
        <v>497</v>
      </c>
      <c r="Q2922" s="52" t="s">
        <v>497</v>
      </c>
      <c r="R2922" s="52" t="s">
        <v>497</v>
      </c>
      <c r="S2922" s="48" t="s">
        <v>418</v>
      </c>
      <c r="T2922" s="52" t="s">
        <v>418</v>
      </c>
      <c r="U2922" s="52" t="s">
        <v>418</v>
      </c>
      <c r="V2922" s="52" t="s">
        <v>418</v>
      </c>
      <c r="W2922" s="48" t="s">
        <v>418</v>
      </c>
      <c r="X2922" s="52" t="s">
        <v>418</v>
      </c>
      <c r="Y2922" s="48" t="s">
        <v>422</v>
      </c>
      <c r="Z2922" s="48" t="s">
        <v>422</v>
      </c>
      <c r="AA2922" s="48" t="s">
        <v>422</v>
      </c>
      <c r="AB2922" s="48" t="s">
        <v>422</v>
      </c>
      <c r="AC2922" s="48" t="s">
        <v>422</v>
      </c>
      <c r="AD2922" s="48" t="s">
        <v>422</v>
      </c>
      <c r="AE2922" s="48" t="s">
        <v>422</v>
      </c>
      <c r="AF2922" s="48" t="s">
        <v>422</v>
      </c>
      <c r="AG2922" s="48" t="s">
        <v>422</v>
      </c>
      <c r="AH2922" s="48" t="s">
        <v>422</v>
      </c>
      <c r="AI2922" s="48" t="s">
        <v>422</v>
      </c>
      <c r="AJ2922" s="48" t="s">
        <v>422</v>
      </c>
      <c r="AK2922" s="48" t="s">
        <v>422</v>
      </c>
      <c r="AL2922" s="48" t="s">
        <v>422</v>
      </c>
      <c r="AM2922" s="48" t="s">
        <v>422</v>
      </c>
      <c r="AN2922" s="48" t="s">
        <v>422</v>
      </c>
      <c r="AO2922" s="48" t="s">
        <v>422</v>
      </c>
      <c r="AP2922" s="48" t="s">
        <v>422</v>
      </c>
      <c r="AQ2922" s="48" t="s">
        <v>422</v>
      </c>
      <c r="AR2922" s="48" t="s">
        <v>422</v>
      </c>
      <c r="AS2922" s="48" t="s">
        <v>422</v>
      </c>
      <c r="AT2922" s="48" t="s">
        <v>422</v>
      </c>
      <c r="AU2922" s="48" t="s">
        <v>422</v>
      </c>
      <c r="AV2922" s="48" t="s">
        <v>422</v>
      </c>
      <c r="AW2922" s="48" t="s">
        <v>422</v>
      </c>
      <c r="AX2922" s="48" t="s">
        <v>422</v>
      </c>
      <c r="AY2922" s="48" t="s">
        <v>422</v>
      </c>
      <c r="AZ2922" s="28" t="s">
        <v>422</v>
      </c>
    </row>
    <row r="2923" ht="15.75" customHeight="1">
      <c r="A2923" s="40">
        <v>2613.0</v>
      </c>
      <c r="B2923" s="28" t="s">
        <v>7362</v>
      </c>
      <c r="C2923" s="41"/>
      <c r="D2923" s="42">
        <f t="array" ref="D2923">index(systems,match($A2923,INDEX(systems,0,1),),3)</f>
        <v>316.132</v>
      </c>
      <c r="E2923" s="42">
        <f t="array" ref="E2923">index(systems,match($A2923,INDEX(systems,0,1),),4)</f>
        <v>69.75</v>
      </c>
      <c r="F2923" s="43" t="str">
        <f>IFERROR(__xludf.DUMMYFUNCTION("let(row, match($B2923&amp;if($C2923&lt;&gt;"""","" [""&amp;$C2923&amp;""]"",""""),index(nebulae,,2),0),join("","",iferror(round(index(nebulae,row,5)/2,3),1),iferror(round(index(nebulae,row,6)/2,3),1),0))"),"1,1,0")</f>
        <v>1,1,0</v>
      </c>
      <c r="G2923" s="44" t="s">
        <v>7363</v>
      </c>
      <c r="H2923" s="45">
        <f t="array" ref="H2923">let(systemId,match(A2923,index(systems,0,1),),refSystemId,match($H$1,index(systems,0,1),),x,index(systems,systemId,3),y,index(systems,systemId,4),refX,index(systems,refSystemId,3),refY,index(systems,refSystemId,4),round(sqrt((x-refX)^2+(y-refY)^2),3))</f>
        <v>323.735</v>
      </c>
      <c r="I2923" s="53"/>
      <c r="J2923" s="53"/>
      <c r="K2923" s="46" t="s">
        <v>418</v>
      </c>
      <c r="L2923" s="53"/>
      <c r="M2923" s="53"/>
      <c r="N2923" s="28" t="s">
        <v>939</v>
      </c>
      <c r="O2923" s="48" t="s">
        <v>939</v>
      </c>
      <c r="P2923" s="48" t="s">
        <v>939</v>
      </c>
      <c r="Q2923" s="48" t="s">
        <v>939</v>
      </c>
      <c r="R2923" s="48" t="s">
        <v>939</v>
      </c>
      <c r="S2923" s="48" t="s">
        <v>939</v>
      </c>
      <c r="T2923" s="48" t="s">
        <v>939</v>
      </c>
      <c r="U2923" s="48" t="s">
        <v>1469</v>
      </c>
      <c r="V2923" s="48" t="s">
        <v>1469</v>
      </c>
      <c r="W2923" s="48" t="s">
        <v>1469</v>
      </c>
      <c r="X2923" s="48" t="s">
        <v>855</v>
      </c>
      <c r="Y2923" s="48" t="s">
        <v>1470</v>
      </c>
      <c r="Z2923" s="48" t="s">
        <v>1470</v>
      </c>
      <c r="AA2923" s="48" t="s">
        <v>1471</v>
      </c>
      <c r="AB2923" s="48" t="s">
        <v>1471</v>
      </c>
      <c r="AC2923" s="48" t="s">
        <v>1471</v>
      </c>
      <c r="AD2923" s="48" t="s">
        <v>1471</v>
      </c>
      <c r="AE2923" s="48" t="s">
        <v>1471</v>
      </c>
      <c r="AF2923" s="48" t="s">
        <v>1471</v>
      </c>
      <c r="AG2923" s="48" t="s">
        <v>1471</v>
      </c>
      <c r="AH2923" s="48" t="s">
        <v>1471</v>
      </c>
      <c r="AI2923" s="48" t="s">
        <v>1471</v>
      </c>
      <c r="AJ2923" s="48" t="s">
        <v>1471</v>
      </c>
      <c r="AK2923" s="48" t="s">
        <v>1471</v>
      </c>
      <c r="AL2923" s="48" t="s">
        <v>1471</v>
      </c>
      <c r="AM2923" s="48" t="s">
        <v>1471</v>
      </c>
      <c r="AN2923" s="48" t="s">
        <v>1471</v>
      </c>
      <c r="AO2923" s="48" t="s">
        <v>1470</v>
      </c>
      <c r="AP2923" s="48" t="s">
        <v>1470</v>
      </c>
      <c r="AQ2923" s="48" t="s">
        <v>1470</v>
      </c>
      <c r="AR2923" s="48" t="s">
        <v>1470</v>
      </c>
      <c r="AS2923" s="48" t="s">
        <v>1470</v>
      </c>
      <c r="AT2923" s="48" t="s">
        <v>1470</v>
      </c>
      <c r="AU2923" s="48" t="s">
        <v>1470</v>
      </c>
      <c r="AV2923" s="48" t="s">
        <v>1885</v>
      </c>
      <c r="AW2923" s="48" t="s">
        <v>1885</v>
      </c>
      <c r="AX2923" s="48" t="s">
        <v>1641</v>
      </c>
      <c r="AY2923" s="48" t="s">
        <v>1641</v>
      </c>
      <c r="AZ2923" s="28" t="s">
        <v>1641</v>
      </c>
    </row>
    <row r="2924" ht="15.75" customHeight="1">
      <c r="A2924" s="40">
        <v>2614.0</v>
      </c>
      <c r="B2924" s="28" t="s">
        <v>7364</v>
      </c>
      <c r="C2924" s="41"/>
      <c r="D2924" s="42">
        <f t="array" ref="D2924">index(systems,match($A2924,INDEX(systems,0,1),),3)</f>
        <v>-14.044</v>
      </c>
      <c r="E2924" s="42">
        <f t="array" ref="E2924">index(systems,match($A2924,INDEX(systems,0,1),),4)</f>
        <v>207.934</v>
      </c>
      <c r="F2924" s="43" t="str">
        <f>IFERROR(__xludf.DUMMYFUNCTION("let(row, match($B2924&amp;if($C2924&lt;&gt;"""","" [""&amp;$C2924&amp;""]"",""""),index(nebulae,,2),0),join("","",iferror(round(index(nebulae,row,5)/2,3),1),iferror(round(index(nebulae,row,6)/2,3),1),0))"),"1,1,0")</f>
        <v>1,1,0</v>
      </c>
      <c r="G2924" s="44" t="s">
        <v>7365</v>
      </c>
      <c r="H2924" s="45">
        <f t="array" ref="H2924">let(systemId,match(A2924,index(systems,0,1),),refSystemId,match($H$1,index(systems,0,1),),x,index(systems,systemId,3),y,index(systems,systemId,4),refX,index(systems,refSystemId,3),refY,index(systems,refSystemId,4),round(sqrt((x-refX)^2+(y-refY)^2),3))</f>
        <v>208.408</v>
      </c>
      <c r="I2924" s="28" t="s">
        <v>408</v>
      </c>
      <c r="J2924" s="28" t="s">
        <v>408</v>
      </c>
      <c r="K2924" s="59" t="s">
        <v>408</v>
      </c>
      <c r="L2924" s="28" t="s">
        <v>408</v>
      </c>
      <c r="M2924" s="48" t="s">
        <v>408</v>
      </c>
      <c r="N2924" s="28" t="s">
        <v>408</v>
      </c>
      <c r="O2924" s="41"/>
      <c r="P2924" s="48" t="s">
        <v>692</v>
      </c>
      <c r="Q2924" s="48" t="s">
        <v>692</v>
      </c>
      <c r="R2924" s="48" t="s">
        <v>692</v>
      </c>
      <c r="S2924" s="48" t="s">
        <v>692</v>
      </c>
      <c r="T2924" s="48" t="s">
        <v>692</v>
      </c>
      <c r="U2924" s="48" t="s">
        <v>692</v>
      </c>
      <c r="V2924" s="48" t="s">
        <v>692</v>
      </c>
      <c r="W2924" s="48" t="s">
        <v>692</v>
      </c>
      <c r="X2924" s="48" t="s">
        <v>943</v>
      </c>
      <c r="Y2924" s="48" t="s">
        <v>694</v>
      </c>
      <c r="Z2924" s="48" t="s">
        <v>409</v>
      </c>
      <c r="AA2924" s="48" t="s">
        <v>695</v>
      </c>
      <c r="AB2924" s="48" t="s">
        <v>695</v>
      </c>
      <c r="AC2924" s="48" t="s">
        <v>695</v>
      </c>
      <c r="AD2924" s="48" t="s">
        <v>695</v>
      </c>
      <c r="AE2924" s="48" t="s">
        <v>695</v>
      </c>
      <c r="AF2924" s="48" t="s">
        <v>695</v>
      </c>
      <c r="AG2924" s="48" t="s">
        <v>696</v>
      </c>
      <c r="AH2924" s="48" t="s">
        <v>696</v>
      </c>
      <c r="AI2924" s="48" t="s">
        <v>696</v>
      </c>
      <c r="AJ2924" s="48" t="s">
        <v>696</v>
      </c>
      <c r="AK2924" s="48" t="s">
        <v>696</v>
      </c>
      <c r="AL2924" s="48" t="s">
        <v>696</v>
      </c>
      <c r="AM2924" s="48" t="s">
        <v>696</v>
      </c>
      <c r="AN2924" s="48" t="s">
        <v>696</v>
      </c>
      <c r="AO2924" s="48" t="s">
        <v>696</v>
      </c>
      <c r="AP2924" s="48" t="s">
        <v>696</v>
      </c>
      <c r="AQ2924" s="48" t="s">
        <v>697</v>
      </c>
      <c r="AR2924" s="48" t="s">
        <v>697</v>
      </c>
      <c r="AS2924" s="48" t="s">
        <v>697</v>
      </c>
      <c r="AT2924" s="48" t="s">
        <v>697</v>
      </c>
      <c r="AU2924" s="48" t="s">
        <v>697</v>
      </c>
      <c r="AV2924" s="48" t="s">
        <v>531</v>
      </c>
      <c r="AW2924" s="48" t="s">
        <v>531</v>
      </c>
      <c r="AX2924" s="48" t="s">
        <v>531</v>
      </c>
      <c r="AY2924" s="48" t="s">
        <v>531</v>
      </c>
      <c r="AZ2924" s="28" t="s">
        <v>531</v>
      </c>
    </row>
    <row r="2925" ht="15.75" customHeight="1">
      <c r="A2925" s="40">
        <v>2615.0</v>
      </c>
      <c r="B2925" s="28" t="s">
        <v>7366</v>
      </c>
      <c r="C2925" s="41"/>
      <c r="D2925" s="42">
        <f t="array" ref="D2925">index(systems,match($A2925,INDEX(systems,0,1),),3)</f>
        <v>557.628</v>
      </c>
      <c r="E2925" s="42">
        <f t="array" ref="E2925">index(systems,match($A2925,INDEX(systems,0,1),),4)</f>
        <v>107.976</v>
      </c>
      <c r="F2925" s="43" t="str">
        <f>IFERROR(__xludf.DUMMYFUNCTION("let(row, match($B2925&amp;if($C2925&lt;&gt;"""","" [""&amp;$C2925&amp;""]"",""""),index(nebulae,,2),0),join("","",iferror(round(index(nebulae,row,5)/2,3),1),iferror(round(index(nebulae,row,6)/2,3),1),0))"),"1,1,0")</f>
        <v>1,1,0</v>
      </c>
      <c r="G2925" s="44" t="s">
        <v>7367</v>
      </c>
      <c r="H2925" s="45">
        <f t="array" ref="H2925">let(systemId,match(A2925,index(systems,0,1),),refSystemId,match($H$1,index(systems,0,1),),x,index(systems,systemId,3),y,index(systems,systemId,4),refX,index(systems,refSystemId,3),refY,index(systems,refSystemId,4),round(sqrt((x-refX)^2+(y-refY)^2),3))</f>
        <v>567.986</v>
      </c>
      <c r="I2925" s="28" t="s">
        <v>408</v>
      </c>
      <c r="J2925" s="28" t="s">
        <v>408</v>
      </c>
      <c r="K2925" s="28" t="s">
        <v>408</v>
      </c>
      <c r="L2925" s="28" t="s">
        <v>408</v>
      </c>
      <c r="M2925" s="28" t="s">
        <v>408</v>
      </c>
      <c r="N2925" s="28" t="s">
        <v>408</v>
      </c>
      <c r="O2925" s="41"/>
      <c r="P2925" s="48" t="s">
        <v>776</v>
      </c>
      <c r="Q2925" s="48" t="s">
        <v>776</v>
      </c>
      <c r="R2925" s="48" t="s">
        <v>776</v>
      </c>
      <c r="S2925" s="48" t="s">
        <v>776</v>
      </c>
      <c r="T2925" s="48" t="s">
        <v>776</v>
      </c>
      <c r="U2925" s="48" t="s">
        <v>776</v>
      </c>
      <c r="V2925" s="48" t="s">
        <v>776</v>
      </c>
      <c r="W2925" s="48" t="s">
        <v>776</v>
      </c>
      <c r="X2925" s="48" t="s">
        <v>776</v>
      </c>
      <c r="Y2925" s="48" t="s">
        <v>422</v>
      </c>
      <c r="Z2925" s="48" t="s">
        <v>422</v>
      </c>
      <c r="AA2925" s="48" t="s">
        <v>422</v>
      </c>
      <c r="AB2925" s="48" t="s">
        <v>422</v>
      </c>
      <c r="AC2925" s="48" t="s">
        <v>422</v>
      </c>
      <c r="AD2925" s="48" t="s">
        <v>422</v>
      </c>
      <c r="AE2925" s="48" t="s">
        <v>422</v>
      </c>
      <c r="AF2925" s="48" t="s">
        <v>422</v>
      </c>
      <c r="AG2925" s="48" t="s">
        <v>422</v>
      </c>
      <c r="AH2925" s="48" t="s">
        <v>422</v>
      </c>
      <c r="AI2925" s="48" t="s">
        <v>422</v>
      </c>
      <c r="AJ2925" s="48" t="s">
        <v>422</v>
      </c>
      <c r="AK2925" s="48" t="s">
        <v>422</v>
      </c>
      <c r="AL2925" s="48" t="s">
        <v>422</v>
      </c>
      <c r="AM2925" s="48" t="s">
        <v>422</v>
      </c>
      <c r="AN2925" s="48" t="s">
        <v>422</v>
      </c>
      <c r="AO2925" s="48" t="s">
        <v>422</v>
      </c>
      <c r="AP2925" s="48" t="s">
        <v>422</v>
      </c>
      <c r="AQ2925" s="48" t="s">
        <v>422</v>
      </c>
      <c r="AR2925" s="48" t="s">
        <v>422</v>
      </c>
      <c r="AS2925" s="48" t="s">
        <v>422</v>
      </c>
      <c r="AT2925" s="48" t="s">
        <v>422</v>
      </c>
      <c r="AU2925" s="48" t="s">
        <v>422</v>
      </c>
      <c r="AV2925" s="48" t="s">
        <v>422</v>
      </c>
      <c r="AW2925" s="48" t="s">
        <v>422</v>
      </c>
      <c r="AX2925" s="48" t="s">
        <v>422</v>
      </c>
      <c r="AY2925" s="48" t="s">
        <v>422</v>
      </c>
      <c r="AZ2925" s="28" t="s">
        <v>422</v>
      </c>
    </row>
    <row r="2926" ht="15.75" customHeight="1">
      <c r="A2926" s="40">
        <v>2616.0</v>
      </c>
      <c r="B2926" s="28" t="s">
        <v>7368</v>
      </c>
      <c r="C2926" s="41"/>
      <c r="D2926" s="42">
        <f t="array" ref="D2926">index(systems,match($A2926,INDEX(systems,0,1),),3)</f>
        <v>-139.065</v>
      </c>
      <c r="E2926" s="42">
        <f t="array" ref="E2926">index(systems,match($A2926,INDEX(systems,0,1),),4)</f>
        <v>-12.459</v>
      </c>
      <c r="F2926" s="43" t="str">
        <f>IFERROR(__xludf.DUMMYFUNCTION("let(row, match($B2926&amp;if($C2926&lt;&gt;"""","" [""&amp;$C2926&amp;""]"",""""),index(nebulae,,2),0),join("","",iferror(round(index(nebulae,row,5)/2,3),1),iferror(round(index(nebulae,row,6)/2,3),1),0))"),"1,1,0")</f>
        <v>1,1,0</v>
      </c>
      <c r="G2926" s="44" t="s">
        <v>7369</v>
      </c>
      <c r="H2926" s="45">
        <f t="array" ref="H2926">let(systemId,match(A2926,index(systems,0,1),),refSystemId,match($H$1,index(systems,0,1),),x,index(systems,systemId,3),y,index(systems,systemId,4),refX,index(systems,refSystemId,3),refY,index(systems,refSystemId,4),round(sqrt((x-refX)^2+(y-refY)^2),3))</f>
        <v>139.622</v>
      </c>
      <c r="I2926" s="46" t="s">
        <v>418</v>
      </c>
      <c r="J2926" s="47" t="s">
        <v>418</v>
      </c>
      <c r="K2926" s="47" t="s">
        <v>418</v>
      </c>
      <c r="L2926" s="46" t="s">
        <v>418</v>
      </c>
      <c r="M2926" s="46" t="s">
        <v>733</v>
      </c>
      <c r="N2926" s="28" t="s">
        <v>560</v>
      </c>
      <c r="O2926" s="48" t="s">
        <v>560</v>
      </c>
      <c r="P2926" s="48" t="s">
        <v>560</v>
      </c>
      <c r="Q2926" s="48" t="s">
        <v>560</v>
      </c>
      <c r="R2926" s="48" t="s">
        <v>560</v>
      </c>
      <c r="S2926" s="48" t="s">
        <v>560</v>
      </c>
      <c r="T2926" s="48" t="s">
        <v>560</v>
      </c>
      <c r="U2926" s="48" t="s">
        <v>812</v>
      </c>
      <c r="V2926" s="48" t="s">
        <v>812</v>
      </c>
      <c r="W2926" s="48" t="s">
        <v>812</v>
      </c>
      <c r="X2926" s="48" t="s">
        <v>812</v>
      </c>
      <c r="Y2926" s="48" t="s">
        <v>560</v>
      </c>
      <c r="Z2926" s="48" t="s">
        <v>560</v>
      </c>
      <c r="AA2926" s="48" t="s">
        <v>560</v>
      </c>
      <c r="AB2926" s="48" t="s">
        <v>560</v>
      </c>
      <c r="AC2926" s="48" t="s">
        <v>560</v>
      </c>
      <c r="AD2926" s="48" t="s">
        <v>560</v>
      </c>
      <c r="AE2926" s="48" t="s">
        <v>560</v>
      </c>
      <c r="AF2926" s="48" t="s">
        <v>560</v>
      </c>
      <c r="AG2926" s="48" t="s">
        <v>560</v>
      </c>
      <c r="AH2926" s="48" t="s">
        <v>560</v>
      </c>
      <c r="AI2926" s="48" t="s">
        <v>560</v>
      </c>
      <c r="AJ2926" s="48" t="s">
        <v>560</v>
      </c>
      <c r="AK2926" s="48" t="s">
        <v>560</v>
      </c>
      <c r="AL2926" s="48" t="s">
        <v>560</v>
      </c>
      <c r="AM2926" s="48" t="s">
        <v>560</v>
      </c>
      <c r="AN2926" s="48" t="s">
        <v>560</v>
      </c>
      <c r="AO2926" s="48" t="s">
        <v>560</v>
      </c>
      <c r="AP2926" s="48" t="s">
        <v>560</v>
      </c>
      <c r="AQ2926" s="48" t="s">
        <v>560</v>
      </c>
      <c r="AR2926" s="48" t="s">
        <v>560</v>
      </c>
      <c r="AS2926" s="48" t="s">
        <v>418</v>
      </c>
      <c r="AT2926" s="48" t="s">
        <v>418</v>
      </c>
      <c r="AU2926" s="48" t="s">
        <v>418</v>
      </c>
      <c r="AV2926" s="52" t="s">
        <v>946</v>
      </c>
      <c r="AW2926" s="52" t="s">
        <v>946</v>
      </c>
      <c r="AX2926" s="48" t="s">
        <v>605</v>
      </c>
      <c r="AY2926" s="48" t="s">
        <v>605</v>
      </c>
      <c r="AZ2926" s="51" t="s">
        <v>605</v>
      </c>
    </row>
    <row r="2927" ht="15.75" customHeight="1">
      <c r="A2927" s="40">
        <v>2617.0</v>
      </c>
      <c r="B2927" s="28" t="s">
        <v>7370</v>
      </c>
      <c r="C2927" s="41"/>
      <c r="D2927" s="42">
        <f t="array" ref="D2927">index(systems,match($A2927,INDEX(systems,0,1),),3)</f>
        <v>-282.64</v>
      </c>
      <c r="E2927" s="42">
        <f t="array" ref="E2927">index(systems,match($A2927,INDEX(systems,0,1),),4)</f>
        <v>85.277</v>
      </c>
      <c r="F2927" s="43" t="str">
        <f>IFERROR(__xludf.DUMMYFUNCTION("let(row, match($B2927&amp;if($C2927&lt;&gt;"""","" [""&amp;$C2927&amp;""]"",""""),index(nebulae,,2),0),join("","",iferror(round(index(nebulae,row,5)/2,3),1),iferror(round(index(nebulae,row,6)/2,3),1),0))"),"1,1,0")</f>
        <v>1,1,0</v>
      </c>
      <c r="G2927" s="44" t="s">
        <v>7371</v>
      </c>
      <c r="H2927" s="45">
        <f t="array" ref="H2927">let(systemId,match(A2927,index(systems,0,1),),refSystemId,match($H$1,index(systems,0,1),),x,index(systems,systemId,3),y,index(systems,systemId,4),refX,index(systems,refSystemId,3),refY,index(systems,refSystemId,4),round(sqrt((x-refX)^2+(y-refY)^2),3))</f>
        <v>295.225</v>
      </c>
      <c r="I2927" s="28" t="s">
        <v>408</v>
      </c>
      <c r="J2927" s="28" t="s">
        <v>408</v>
      </c>
      <c r="K2927" s="28" t="s">
        <v>408</v>
      </c>
      <c r="L2927" s="28" t="s">
        <v>408</v>
      </c>
      <c r="M2927" s="48" t="s">
        <v>408</v>
      </c>
      <c r="N2927" s="28" t="s">
        <v>408</v>
      </c>
      <c r="O2927" s="41"/>
      <c r="P2927" s="48" t="s">
        <v>449</v>
      </c>
      <c r="Q2927" s="48" t="s">
        <v>449</v>
      </c>
      <c r="R2927" s="48" t="s">
        <v>449</v>
      </c>
      <c r="S2927" s="48" t="s">
        <v>449</v>
      </c>
      <c r="T2927" s="48" t="s">
        <v>449</v>
      </c>
      <c r="U2927" s="48" t="s">
        <v>449</v>
      </c>
      <c r="V2927" s="48" t="s">
        <v>449</v>
      </c>
      <c r="W2927" s="48" t="s">
        <v>449</v>
      </c>
      <c r="X2927" s="48" t="s">
        <v>449</v>
      </c>
      <c r="Y2927" s="48" t="s">
        <v>422</v>
      </c>
      <c r="Z2927" s="48" t="s">
        <v>422</v>
      </c>
      <c r="AA2927" s="48" t="s">
        <v>422</v>
      </c>
      <c r="AB2927" s="48" t="s">
        <v>422</v>
      </c>
      <c r="AC2927" s="48" t="s">
        <v>422</v>
      </c>
      <c r="AD2927" s="48" t="s">
        <v>422</v>
      </c>
      <c r="AE2927" s="48" t="s">
        <v>422</v>
      </c>
      <c r="AF2927" s="48" t="s">
        <v>422</v>
      </c>
      <c r="AG2927" s="48" t="s">
        <v>422</v>
      </c>
      <c r="AH2927" s="48" t="s">
        <v>422</v>
      </c>
      <c r="AI2927" s="48" t="s">
        <v>422</v>
      </c>
      <c r="AJ2927" s="48" t="s">
        <v>422</v>
      </c>
      <c r="AK2927" s="48" t="s">
        <v>422</v>
      </c>
      <c r="AL2927" s="48" t="s">
        <v>422</v>
      </c>
      <c r="AM2927" s="48" t="s">
        <v>422</v>
      </c>
      <c r="AN2927" s="48" t="s">
        <v>422</v>
      </c>
      <c r="AO2927" s="48" t="s">
        <v>422</v>
      </c>
      <c r="AP2927" s="48" t="s">
        <v>422</v>
      </c>
      <c r="AQ2927" s="48" t="s">
        <v>422</v>
      </c>
      <c r="AR2927" s="48" t="s">
        <v>422</v>
      </c>
      <c r="AS2927" s="48" t="s">
        <v>422</v>
      </c>
      <c r="AT2927" s="48" t="s">
        <v>422</v>
      </c>
      <c r="AU2927" s="48" t="s">
        <v>422</v>
      </c>
      <c r="AV2927" s="48" t="s">
        <v>422</v>
      </c>
      <c r="AW2927" s="48" t="s">
        <v>422</v>
      </c>
      <c r="AX2927" s="48" t="s">
        <v>422</v>
      </c>
      <c r="AY2927" s="48" t="s">
        <v>422</v>
      </c>
      <c r="AZ2927" s="28" t="s">
        <v>422</v>
      </c>
    </row>
    <row r="2928" ht="15.75" customHeight="1">
      <c r="A2928" s="40">
        <v>2618.0</v>
      </c>
      <c r="B2928" s="28" t="s">
        <v>7372</v>
      </c>
      <c r="C2928" s="41"/>
      <c r="D2928" s="42">
        <f t="array" ref="D2928">index(systems,match($A2928,INDEX(systems,0,1),),3)</f>
        <v>126.566</v>
      </c>
      <c r="E2928" s="42">
        <f t="array" ref="E2928">index(systems,match($A2928,INDEX(systems,0,1),),4)</f>
        <v>-74.405</v>
      </c>
      <c r="F2928" s="43" t="str">
        <f>IFERROR(__xludf.DUMMYFUNCTION("let(row, match($B2928&amp;if($C2928&lt;&gt;"""","" [""&amp;$C2928&amp;""]"",""""),index(nebulae,,2),0),join("","",iferror(round(index(nebulae,row,5)/2,3),1),iferror(round(index(nebulae,row,6)/2,3),1),0))"),"1,1,0")</f>
        <v>1,1,0</v>
      </c>
      <c r="G2928" s="44" t="s">
        <v>7373</v>
      </c>
      <c r="H2928" s="45">
        <f t="array" ref="H2928">let(systemId,match(A2928,index(systems,0,1),),refSystemId,match($H$1,index(systems,0,1),),x,index(systems,systemId,3),y,index(systems,systemId,4),refX,index(systems,refSystemId,3),refY,index(systems,refSystemId,4),round(sqrt((x-refX)^2+(y-refY)^2),3))</f>
        <v>146.816</v>
      </c>
      <c r="I2928" s="47" t="s">
        <v>408</v>
      </c>
      <c r="J2928" s="47" t="s">
        <v>408</v>
      </c>
      <c r="K2928" s="47" t="s">
        <v>408</v>
      </c>
      <c r="L2928" s="41"/>
      <c r="M2928" s="28" t="s">
        <v>500</v>
      </c>
      <c r="N2928" s="28" t="s">
        <v>502</v>
      </c>
      <c r="O2928" s="48" t="s">
        <v>502</v>
      </c>
      <c r="P2928" s="48" t="s">
        <v>502</v>
      </c>
      <c r="Q2928" s="48" t="s">
        <v>502</v>
      </c>
      <c r="R2928" s="48" t="s">
        <v>502</v>
      </c>
      <c r="S2928" s="48" t="s">
        <v>502</v>
      </c>
      <c r="T2928" s="48" t="s">
        <v>502</v>
      </c>
      <c r="U2928" s="48" t="s">
        <v>1058</v>
      </c>
      <c r="V2928" s="48" t="s">
        <v>1058</v>
      </c>
      <c r="W2928" s="48" t="s">
        <v>502</v>
      </c>
      <c r="X2928" s="48" t="s">
        <v>502</v>
      </c>
      <c r="Y2928" s="48" t="s">
        <v>503</v>
      </c>
      <c r="Z2928" s="48" t="s">
        <v>503</v>
      </c>
      <c r="AA2928" s="48" t="s">
        <v>504</v>
      </c>
      <c r="AB2928" s="48" t="s">
        <v>504</v>
      </c>
      <c r="AC2928" s="48" t="s">
        <v>504</v>
      </c>
      <c r="AD2928" s="48" t="s">
        <v>504</v>
      </c>
      <c r="AE2928" s="48" t="s">
        <v>504</v>
      </c>
      <c r="AF2928" s="48" t="s">
        <v>504</v>
      </c>
      <c r="AG2928" s="48" t="s">
        <v>504</v>
      </c>
      <c r="AH2928" s="48" t="s">
        <v>504</v>
      </c>
      <c r="AI2928" s="48" t="s">
        <v>504</v>
      </c>
      <c r="AJ2928" s="48" t="s">
        <v>504</v>
      </c>
      <c r="AK2928" s="48" t="s">
        <v>504</v>
      </c>
      <c r="AL2928" s="48" t="s">
        <v>504</v>
      </c>
      <c r="AM2928" s="48" t="s">
        <v>504</v>
      </c>
      <c r="AN2928" s="48" t="s">
        <v>504</v>
      </c>
      <c r="AO2928" s="48" t="s">
        <v>503</v>
      </c>
      <c r="AP2928" s="48" t="s">
        <v>503</v>
      </c>
      <c r="AQ2928" s="48" t="s">
        <v>503</v>
      </c>
      <c r="AR2928" s="48" t="s">
        <v>503</v>
      </c>
      <c r="AS2928" s="48" t="s">
        <v>503</v>
      </c>
      <c r="AT2928" s="48" t="s">
        <v>503</v>
      </c>
      <c r="AU2928" s="48" t="s">
        <v>503</v>
      </c>
      <c r="AV2928" s="48" t="s">
        <v>503</v>
      </c>
      <c r="AW2928" s="48" t="s">
        <v>503</v>
      </c>
      <c r="AX2928" s="48" t="s">
        <v>505</v>
      </c>
      <c r="AY2928" s="48" t="s">
        <v>505</v>
      </c>
      <c r="AZ2928" s="51" t="s">
        <v>505</v>
      </c>
    </row>
    <row r="2929" ht="15.75" customHeight="1">
      <c r="A2929" s="40">
        <v>2619.0</v>
      </c>
      <c r="B2929" s="28" t="s">
        <v>7374</v>
      </c>
      <c r="C2929" s="41"/>
      <c r="D2929" s="42">
        <f t="array" ref="D2929">index(systems,match($A2929,INDEX(systems,0,1),),3)</f>
        <v>35.922</v>
      </c>
      <c r="E2929" s="42">
        <f t="array" ref="E2929">index(systems,match($A2929,INDEX(systems,0,1),),4)</f>
        <v>-139.402</v>
      </c>
      <c r="F2929" s="43" t="str">
        <f>IFERROR(__xludf.DUMMYFUNCTION("let(row, match($B2929&amp;if($C2929&lt;&gt;"""","" [""&amp;$C2929&amp;""]"",""""),index(nebulae,,2),0),join("","",iferror(round(index(nebulae,row,5)/2,3),1),iferror(round(index(nebulae,row,6)/2,3),1),0))"),"1,1,0")</f>
        <v>1,1,0</v>
      </c>
      <c r="G2929" s="44" t="s">
        <v>7375</v>
      </c>
      <c r="H2929" s="45">
        <f t="array" ref="H2929">let(systemId,match(A2929,index(systems,0,1),),refSystemId,match($H$1,index(systems,0,1),),x,index(systems,systemId,3),y,index(systems,systemId,4),refX,index(systems,refSystemId,3),refY,index(systems,refSystemId,4),round(sqrt((x-refX)^2+(y-refY)^2),3))</f>
        <v>143.956</v>
      </c>
      <c r="I2929" s="28" t="s">
        <v>418</v>
      </c>
      <c r="J2929" s="41"/>
      <c r="K2929" s="41"/>
      <c r="L2929" s="41"/>
      <c r="M2929" s="28" t="s">
        <v>1268</v>
      </c>
      <c r="N2929" s="28" t="s">
        <v>545</v>
      </c>
      <c r="O2929" s="48" t="s">
        <v>545</v>
      </c>
      <c r="P2929" s="48" t="s">
        <v>545</v>
      </c>
      <c r="Q2929" s="48" t="s">
        <v>545</v>
      </c>
      <c r="R2929" s="48" t="s">
        <v>545</v>
      </c>
      <c r="S2929" s="48" t="s">
        <v>545</v>
      </c>
      <c r="T2929" s="48" t="s">
        <v>545</v>
      </c>
      <c r="U2929" s="48" t="s">
        <v>545</v>
      </c>
      <c r="V2929" s="48" t="s">
        <v>545</v>
      </c>
      <c r="W2929" s="48" t="s">
        <v>545</v>
      </c>
      <c r="X2929" s="48" t="s">
        <v>545</v>
      </c>
      <c r="Y2929" s="48" t="s">
        <v>545</v>
      </c>
      <c r="Z2929" s="48" t="s">
        <v>2005</v>
      </c>
      <c r="AA2929" s="48" t="s">
        <v>2006</v>
      </c>
      <c r="AB2929" s="48" t="s">
        <v>2006</v>
      </c>
      <c r="AC2929" s="48" t="s">
        <v>2006</v>
      </c>
      <c r="AD2929" s="48" t="s">
        <v>2006</v>
      </c>
      <c r="AE2929" s="48" t="s">
        <v>2006</v>
      </c>
      <c r="AF2929" s="48" t="s">
        <v>2006</v>
      </c>
      <c r="AG2929" s="48" t="s">
        <v>2006</v>
      </c>
      <c r="AH2929" s="48" t="s">
        <v>1772</v>
      </c>
      <c r="AI2929" s="48" t="s">
        <v>1772</v>
      </c>
      <c r="AJ2929" s="48" t="s">
        <v>1772</v>
      </c>
      <c r="AK2929" s="48" t="s">
        <v>1772</v>
      </c>
      <c r="AL2929" s="48" t="s">
        <v>1772</v>
      </c>
      <c r="AM2929" s="48" t="s">
        <v>1772</v>
      </c>
      <c r="AN2929" s="48" t="s">
        <v>1773</v>
      </c>
      <c r="AO2929" s="48" t="s">
        <v>1773</v>
      </c>
      <c r="AP2929" s="48" t="s">
        <v>1773</v>
      </c>
      <c r="AQ2929" s="48" t="s">
        <v>1773</v>
      </c>
      <c r="AR2929" s="48" t="s">
        <v>1773</v>
      </c>
      <c r="AS2929" s="48" t="s">
        <v>1773</v>
      </c>
      <c r="AT2929" s="48" t="s">
        <v>1058</v>
      </c>
      <c r="AU2929" s="48" t="s">
        <v>1058</v>
      </c>
      <c r="AV2929" s="48" t="s">
        <v>819</v>
      </c>
      <c r="AW2929" s="48" t="s">
        <v>1774</v>
      </c>
      <c r="AX2929" s="48" t="s">
        <v>1775</v>
      </c>
      <c r="AY2929" s="48" t="s">
        <v>1775</v>
      </c>
      <c r="AZ2929" s="49" t="s">
        <v>1775</v>
      </c>
    </row>
    <row r="2930" ht="15.75" customHeight="1">
      <c r="A2930" s="40">
        <v>2620.0</v>
      </c>
      <c r="B2930" s="28" t="s">
        <v>7376</v>
      </c>
      <c r="C2930" s="41"/>
      <c r="D2930" s="42">
        <f t="array" ref="D2930">index(systems,match($A2930,INDEX(systems,0,1),),3)</f>
        <v>-31.407</v>
      </c>
      <c r="E2930" s="42">
        <f t="array" ref="E2930">index(systems,match($A2930,INDEX(systems,0,1),),4)</f>
        <v>-306.171</v>
      </c>
      <c r="F2930" s="43" t="str">
        <f>IFERROR(__xludf.DUMMYFUNCTION("let(row, match($B2930&amp;if($C2930&lt;&gt;"""","" [""&amp;$C2930&amp;""]"",""""),index(nebulae,,2),0),join("","",iferror(round(index(nebulae,row,5)/2,3),1),iferror(round(index(nebulae,row,6)/2,3),1),0))"),"1,1,0")</f>
        <v>1,1,0</v>
      </c>
      <c r="G2930" s="44" t="s">
        <v>7377</v>
      </c>
      <c r="H2930" s="45">
        <f t="array" ref="H2930">let(systemId,match(A2930,index(systems,0,1),),refSystemId,match($H$1,index(systems,0,1),),x,index(systems,systemId,3),y,index(systems,systemId,4),refX,index(systems,refSystemId,3),refY,index(systems,refSystemId,4),round(sqrt((x-refX)^2+(y-refY)^2),3))</f>
        <v>307.778</v>
      </c>
      <c r="I2930" s="28" t="s">
        <v>408</v>
      </c>
      <c r="J2930" s="48" t="s">
        <v>408</v>
      </c>
      <c r="K2930" s="48" t="s">
        <v>408</v>
      </c>
      <c r="L2930" s="48" t="s">
        <v>408</v>
      </c>
      <c r="M2930" s="28" t="s">
        <v>408</v>
      </c>
      <c r="N2930" s="28" t="s">
        <v>408</v>
      </c>
      <c r="O2930" s="41"/>
      <c r="P2930" s="48" t="s">
        <v>2350</v>
      </c>
      <c r="Q2930" s="48" t="s">
        <v>2350</v>
      </c>
      <c r="R2930" s="48" t="s">
        <v>2350</v>
      </c>
      <c r="S2930" s="48" t="s">
        <v>2350</v>
      </c>
      <c r="T2930" s="48" t="s">
        <v>2350</v>
      </c>
      <c r="U2930" s="48" t="s">
        <v>2350</v>
      </c>
      <c r="V2930" s="48" t="s">
        <v>2350</v>
      </c>
      <c r="W2930" s="48" t="s">
        <v>2350</v>
      </c>
      <c r="X2930" s="48" t="s">
        <v>2350</v>
      </c>
      <c r="Y2930" s="48" t="s">
        <v>422</v>
      </c>
      <c r="Z2930" s="48" t="s">
        <v>422</v>
      </c>
      <c r="AA2930" s="48" t="s">
        <v>422</v>
      </c>
      <c r="AB2930" s="48" t="s">
        <v>422</v>
      </c>
      <c r="AC2930" s="48" t="s">
        <v>422</v>
      </c>
      <c r="AD2930" s="48" t="s">
        <v>422</v>
      </c>
      <c r="AE2930" s="48" t="s">
        <v>422</v>
      </c>
      <c r="AF2930" s="48" t="s">
        <v>422</v>
      </c>
      <c r="AG2930" s="48" t="s">
        <v>422</v>
      </c>
      <c r="AH2930" s="48" t="s">
        <v>422</v>
      </c>
      <c r="AI2930" s="48" t="s">
        <v>422</v>
      </c>
      <c r="AJ2930" s="48" t="s">
        <v>422</v>
      </c>
      <c r="AK2930" s="48" t="s">
        <v>422</v>
      </c>
      <c r="AL2930" s="48" t="s">
        <v>422</v>
      </c>
      <c r="AM2930" s="48" t="s">
        <v>422</v>
      </c>
      <c r="AN2930" s="48" t="s">
        <v>422</v>
      </c>
      <c r="AO2930" s="48" t="s">
        <v>422</v>
      </c>
      <c r="AP2930" s="48" t="s">
        <v>422</v>
      </c>
      <c r="AQ2930" s="48" t="s">
        <v>422</v>
      </c>
      <c r="AR2930" s="48" t="s">
        <v>422</v>
      </c>
      <c r="AS2930" s="48" t="s">
        <v>422</v>
      </c>
      <c r="AT2930" s="48" t="s">
        <v>422</v>
      </c>
      <c r="AU2930" s="48" t="s">
        <v>422</v>
      </c>
      <c r="AV2930" s="48" t="s">
        <v>422</v>
      </c>
      <c r="AW2930" s="48" t="s">
        <v>422</v>
      </c>
      <c r="AX2930" s="48" t="s">
        <v>422</v>
      </c>
      <c r="AY2930" s="48" t="s">
        <v>422</v>
      </c>
      <c r="AZ2930" s="51" t="s">
        <v>422</v>
      </c>
    </row>
    <row r="2931" ht="15.75" customHeight="1">
      <c r="A2931" s="40">
        <v>2621.0</v>
      </c>
      <c r="B2931" s="28" t="s">
        <v>7378</v>
      </c>
      <c r="C2931" s="41"/>
      <c r="D2931" s="42">
        <f t="array" ref="D2931">index(systems,match($A2931,INDEX(systems,0,1),),3)</f>
        <v>194.568</v>
      </c>
      <c r="E2931" s="42">
        <f t="array" ref="E2931">index(systems,match($A2931,INDEX(systems,0,1),),4)</f>
        <v>275.084</v>
      </c>
      <c r="F2931" s="43" t="str">
        <f>IFERROR(__xludf.DUMMYFUNCTION("let(row, match($B2931&amp;if($C2931&lt;&gt;"""","" [""&amp;$C2931&amp;""]"",""""),index(nebulae,,2),0),join("","",iferror(round(index(nebulae,row,5)/2,3),1),iferror(round(index(nebulae,row,6)/2,3),1),0))"),"1,1,0")</f>
        <v>1,1,0</v>
      </c>
      <c r="G2931" s="44" t="s">
        <v>7379</v>
      </c>
      <c r="H2931" s="45">
        <f t="array" ref="H2931">let(systemId,match(A2931,index(systems,0,1),),refSystemId,match($H$1,index(systems,0,1),),x,index(systems,systemId,3),y,index(systems,systemId,4),refX,index(systems,refSystemId,3),refY,index(systems,refSystemId,4),round(sqrt((x-refX)^2+(y-refY)^2),3))</f>
        <v>336.939</v>
      </c>
      <c r="I2931" s="62" t="s">
        <v>408</v>
      </c>
      <c r="J2931" s="62" t="s">
        <v>408</v>
      </c>
      <c r="K2931" s="60" t="s">
        <v>408</v>
      </c>
      <c r="L2931" s="41"/>
      <c r="M2931" s="41"/>
      <c r="N2931" s="28" t="s">
        <v>1257</v>
      </c>
      <c r="O2931" s="48" t="s">
        <v>1257</v>
      </c>
      <c r="P2931" s="48" t="s">
        <v>1257</v>
      </c>
      <c r="Q2931" s="48" t="s">
        <v>1257</v>
      </c>
      <c r="R2931" s="48" t="s">
        <v>1257</v>
      </c>
      <c r="S2931" s="48" t="s">
        <v>1257</v>
      </c>
      <c r="T2931" s="48" t="s">
        <v>1257</v>
      </c>
      <c r="U2931" s="48" t="s">
        <v>1257</v>
      </c>
      <c r="V2931" s="48" t="s">
        <v>1257</v>
      </c>
      <c r="W2931" s="48" t="s">
        <v>1257</v>
      </c>
      <c r="X2931" s="48" t="s">
        <v>1257</v>
      </c>
      <c r="Y2931" s="48" t="s">
        <v>422</v>
      </c>
      <c r="Z2931" s="48" t="s">
        <v>422</v>
      </c>
      <c r="AA2931" s="48" t="s">
        <v>422</v>
      </c>
      <c r="AB2931" s="48" t="s">
        <v>422</v>
      </c>
      <c r="AC2931" s="48" t="s">
        <v>422</v>
      </c>
      <c r="AD2931" s="48" t="s">
        <v>422</v>
      </c>
      <c r="AE2931" s="48" t="s">
        <v>422</v>
      </c>
      <c r="AF2931" s="48" t="s">
        <v>422</v>
      </c>
      <c r="AG2931" s="48" t="s">
        <v>422</v>
      </c>
      <c r="AH2931" s="48" t="s">
        <v>422</v>
      </c>
      <c r="AI2931" s="48" t="s">
        <v>422</v>
      </c>
      <c r="AJ2931" s="48" t="s">
        <v>422</v>
      </c>
      <c r="AK2931" s="48" t="s">
        <v>422</v>
      </c>
      <c r="AL2931" s="48" t="s">
        <v>422</v>
      </c>
      <c r="AM2931" s="48" t="s">
        <v>422</v>
      </c>
      <c r="AN2931" s="48" t="s">
        <v>422</v>
      </c>
      <c r="AO2931" s="48" t="s">
        <v>422</v>
      </c>
      <c r="AP2931" s="48" t="s">
        <v>422</v>
      </c>
      <c r="AQ2931" s="48" t="s">
        <v>422</v>
      </c>
      <c r="AR2931" s="48" t="s">
        <v>422</v>
      </c>
      <c r="AS2931" s="48" t="s">
        <v>422</v>
      </c>
      <c r="AT2931" s="48" t="s">
        <v>422</v>
      </c>
      <c r="AU2931" s="48" t="s">
        <v>422</v>
      </c>
      <c r="AV2931" s="48" t="s">
        <v>422</v>
      </c>
      <c r="AW2931" s="48" t="s">
        <v>422</v>
      </c>
      <c r="AX2931" s="48" t="s">
        <v>422</v>
      </c>
      <c r="AY2931" s="48" t="s">
        <v>422</v>
      </c>
      <c r="AZ2931" s="28" t="s">
        <v>422</v>
      </c>
    </row>
    <row r="2932" ht="15.75" customHeight="1">
      <c r="A2932" s="40">
        <v>2622.0</v>
      </c>
      <c r="B2932" s="28" t="s">
        <v>7380</v>
      </c>
      <c r="C2932" s="41"/>
      <c r="D2932" s="42">
        <f t="array" ref="D2932">index(systems,match($A2932,INDEX(systems,0,1),),3)</f>
        <v>562.016</v>
      </c>
      <c r="E2932" s="42">
        <f t="array" ref="E2932">index(systems,match($A2932,INDEX(systems,0,1),),4)</f>
        <v>230.608</v>
      </c>
      <c r="F2932" s="43" t="str">
        <f>IFERROR(__xludf.DUMMYFUNCTION("let(row, match($B2932&amp;if($C2932&lt;&gt;"""","" [""&amp;$C2932&amp;""]"",""""),index(nebulae,,2),0),join("","",iferror(round(index(nebulae,row,5)/2,3),1),iferror(round(index(nebulae,row,6)/2,3),1),0))"),"1,1,0")</f>
        <v>1,1,0</v>
      </c>
      <c r="G2932" s="44" t="s">
        <v>7381</v>
      </c>
      <c r="H2932" s="45">
        <f t="array" ref="H2932">let(systemId,match(A2932,index(systems,0,1),),refSystemId,match($H$1,index(systems,0,1),),x,index(systems,systemId,3),y,index(systems,systemId,4),refX,index(systems,refSystemId,3),refY,index(systems,refSystemId,4),round(sqrt((x-refX)^2+(y-refY)^2),3))</f>
        <v>607.488</v>
      </c>
      <c r="I2932" s="28" t="s">
        <v>408</v>
      </c>
      <c r="J2932" s="28" t="s">
        <v>408</v>
      </c>
      <c r="K2932" s="28" t="s">
        <v>408</v>
      </c>
      <c r="L2932" s="28" t="s">
        <v>408</v>
      </c>
      <c r="M2932" s="28" t="s">
        <v>408</v>
      </c>
      <c r="N2932" s="28" t="s">
        <v>408</v>
      </c>
      <c r="O2932" s="41"/>
      <c r="P2932" s="48" t="s">
        <v>1557</v>
      </c>
      <c r="Q2932" s="48" t="s">
        <v>1557</v>
      </c>
      <c r="R2932" s="48" t="s">
        <v>1557</v>
      </c>
      <c r="S2932" s="48" t="s">
        <v>1557</v>
      </c>
      <c r="T2932" s="48" t="s">
        <v>1557</v>
      </c>
      <c r="U2932" s="48" t="s">
        <v>1557</v>
      </c>
      <c r="V2932" s="48" t="s">
        <v>1557</v>
      </c>
      <c r="W2932" s="48" t="s">
        <v>1557</v>
      </c>
      <c r="X2932" s="48" t="s">
        <v>422</v>
      </c>
      <c r="Y2932" s="48" t="s">
        <v>422</v>
      </c>
      <c r="Z2932" s="48" t="s">
        <v>422</v>
      </c>
      <c r="AA2932" s="48" t="s">
        <v>422</v>
      </c>
      <c r="AB2932" s="48" t="s">
        <v>422</v>
      </c>
      <c r="AC2932" s="48" t="s">
        <v>422</v>
      </c>
      <c r="AD2932" s="48" t="s">
        <v>422</v>
      </c>
      <c r="AE2932" s="48" t="s">
        <v>422</v>
      </c>
      <c r="AF2932" s="48" t="s">
        <v>422</v>
      </c>
      <c r="AG2932" s="48" t="s">
        <v>422</v>
      </c>
      <c r="AH2932" s="48" t="s">
        <v>422</v>
      </c>
      <c r="AI2932" s="48" t="s">
        <v>422</v>
      </c>
      <c r="AJ2932" s="48" t="s">
        <v>422</v>
      </c>
      <c r="AK2932" s="48" t="s">
        <v>422</v>
      </c>
      <c r="AL2932" s="48" t="s">
        <v>422</v>
      </c>
      <c r="AM2932" s="48" t="s">
        <v>422</v>
      </c>
      <c r="AN2932" s="48" t="s">
        <v>422</v>
      </c>
      <c r="AO2932" s="48" t="s">
        <v>422</v>
      </c>
      <c r="AP2932" s="48" t="s">
        <v>422</v>
      </c>
      <c r="AQ2932" s="48" t="s">
        <v>422</v>
      </c>
      <c r="AR2932" s="48" t="s">
        <v>422</v>
      </c>
      <c r="AS2932" s="48" t="s">
        <v>422</v>
      </c>
      <c r="AT2932" s="48" t="s">
        <v>422</v>
      </c>
      <c r="AU2932" s="48" t="s">
        <v>422</v>
      </c>
      <c r="AV2932" s="48" t="s">
        <v>422</v>
      </c>
      <c r="AW2932" s="48" t="s">
        <v>422</v>
      </c>
      <c r="AX2932" s="48" t="s">
        <v>422</v>
      </c>
      <c r="AY2932" s="48" t="s">
        <v>422</v>
      </c>
      <c r="AZ2932" s="50" t="s">
        <v>1558</v>
      </c>
    </row>
    <row r="2933" ht="15.75" customHeight="1">
      <c r="A2933" s="40">
        <v>2623.0</v>
      </c>
      <c r="B2933" s="28" t="s">
        <v>7382</v>
      </c>
      <c r="C2933" s="41"/>
      <c r="D2933" s="42">
        <f t="array" ref="D2933">index(systems,match($A2933,INDEX(systems,0,1),),3)</f>
        <v>582.383</v>
      </c>
      <c r="E2933" s="42">
        <f t="array" ref="E2933">index(systems,match($A2933,INDEX(systems,0,1),),4)</f>
        <v>-207.234</v>
      </c>
      <c r="F2933" s="43" t="str">
        <f>IFERROR(__xludf.DUMMYFUNCTION("let(row, match($B2933&amp;if($C2933&lt;&gt;"""","" [""&amp;$C2933&amp;""]"",""""),index(nebulae,,2),0),join("","",iferror(round(index(nebulae,row,5)/2,3),1),iferror(round(index(nebulae,row,6)/2,3),1),0))"),"1,1,0")</f>
        <v>1,1,0</v>
      </c>
      <c r="G2933" s="44" t="s">
        <v>7383</v>
      </c>
      <c r="H2933" s="45">
        <f t="array" ref="H2933">let(systemId,match(A2933,index(systems,0,1),),refSystemId,match($H$1,index(systems,0,1),),x,index(systems,systemId,3),y,index(systems,systemId,4),refX,index(systems,refSystemId,3),refY,index(systems,refSystemId,4),round(sqrt((x-refX)^2+(y-refY)^2),3))</f>
        <v>618.155</v>
      </c>
      <c r="I2933" s="46" t="s">
        <v>408</v>
      </c>
      <c r="J2933" s="46" t="s">
        <v>408</v>
      </c>
      <c r="K2933" s="46" t="s">
        <v>408</v>
      </c>
      <c r="L2933" s="46" t="s">
        <v>408</v>
      </c>
      <c r="M2933" s="46" t="s">
        <v>408</v>
      </c>
      <c r="N2933" s="28" t="s">
        <v>408</v>
      </c>
      <c r="O2933" s="41"/>
      <c r="P2933" s="48" t="s">
        <v>597</v>
      </c>
      <c r="Q2933" s="48" t="s">
        <v>597</v>
      </c>
      <c r="R2933" s="48" t="s">
        <v>597</v>
      </c>
      <c r="S2933" s="48" t="s">
        <v>597</v>
      </c>
      <c r="T2933" s="48" t="s">
        <v>597</v>
      </c>
      <c r="U2933" s="48" t="s">
        <v>422</v>
      </c>
      <c r="V2933" s="48" t="s">
        <v>422</v>
      </c>
      <c r="W2933" s="48" t="s">
        <v>422</v>
      </c>
      <c r="X2933" s="48" t="s">
        <v>422</v>
      </c>
      <c r="Y2933" s="48" t="s">
        <v>422</v>
      </c>
      <c r="Z2933" s="48" t="s">
        <v>422</v>
      </c>
      <c r="AA2933" s="48" t="s">
        <v>422</v>
      </c>
      <c r="AB2933" s="48" t="s">
        <v>422</v>
      </c>
      <c r="AC2933" s="48" t="s">
        <v>422</v>
      </c>
      <c r="AD2933" s="48" t="s">
        <v>422</v>
      </c>
      <c r="AE2933" s="48" t="s">
        <v>422</v>
      </c>
      <c r="AF2933" s="48" t="s">
        <v>422</v>
      </c>
      <c r="AG2933" s="48" t="s">
        <v>422</v>
      </c>
      <c r="AH2933" s="48" t="s">
        <v>422</v>
      </c>
      <c r="AI2933" s="48" t="s">
        <v>422</v>
      </c>
      <c r="AJ2933" s="48" t="s">
        <v>422</v>
      </c>
      <c r="AK2933" s="48" t="s">
        <v>422</v>
      </c>
      <c r="AL2933" s="48" t="s">
        <v>422</v>
      </c>
      <c r="AM2933" s="48" t="s">
        <v>422</v>
      </c>
      <c r="AN2933" s="48" t="s">
        <v>422</v>
      </c>
      <c r="AO2933" s="48" t="s">
        <v>422</v>
      </c>
      <c r="AP2933" s="48" t="s">
        <v>422</v>
      </c>
      <c r="AQ2933" s="48" t="s">
        <v>422</v>
      </c>
      <c r="AR2933" s="48" t="s">
        <v>422</v>
      </c>
      <c r="AS2933" s="48" t="s">
        <v>422</v>
      </c>
      <c r="AT2933" s="48" t="s">
        <v>422</v>
      </c>
      <c r="AU2933" s="48" t="s">
        <v>422</v>
      </c>
      <c r="AV2933" s="48" t="s">
        <v>422</v>
      </c>
      <c r="AW2933" s="48" t="s">
        <v>422</v>
      </c>
      <c r="AX2933" s="48" t="s">
        <v>422</v>
      </c>
      <c r="AY2933" s="48" t="s">
        <v>422</v>
      </c>
      <c r="AZ2933" s="28" t="s">
        <v>422</v>
      </c>
    </row>
    <row r="2934" ht="15.75" customHeight="1">
      <c r="A2934" s="40">
        <v>2624.0</v>
      </c>
      <c r="B2934" s="28" t="s">
        <v>7384</v>
      </c>
      <c r="C2934" s="41"/>
      <c r="D2934" s="42">
        <f t="array" ref="D2934">index(systems,match($A2934,INDEX(systems,0,1),),3)</f>
        <v>413.325</v>
      </c>
      <c r="E2934" s="42">
        <f t="array" ref="E2934">index(systems,match($A2934,INDEX(systems,0,1),),4)</f>
        <v>-17.623</v>
      </c>
      <c r="F2934" s="43" t="str">
        <f>IFERROR(__xludf.DUMMYFUNCTION("let(row, match($B2934&amp;if($C2934&lt;&gt;"""","" [""&amp;$C2934&amp;""]"",""""),index(nebulae,,2),0),join("","",iferror(round(index(nebulae,row,5)/2,3),1),iferror(round(index(nebulae,row,6)/2,3),1),0))"),"1,1,0")</f>
        <v>1,1,0</v>
      </c>
      <c r="G2934" s="44" t="s">
        <v>7385</v>
      </c>
      <c r="H2934" s="45">
        <f t="array" ref="H2934">let(systemId,match(A2934,index(systems,0,1),),refSystemId,match($H$1,index(systems,0,1),),x,index(systems,systemId,3),y,index(systems,systemId,4),refX,index(systems,refSystemId,3),refY,index(systems,refSystemId,4),round(sqrt((x-refX)^2+(y-refY)^2),3))</f>
        <v>413.701</v>
      </c>
      <c r="I2934" s="53"/>
      <c r="J2934" s="53"/>
      <c r="K2934" s="46" t="s">
        <v>418</v>
      </c>
      <c r="L2934" s="41"/>
      <c r="M2934" s="41"/>
      <c r="N2934" s="28" t="s">
        <v>1032</v>
      </c>
      <c r="O2934" s="48" t="s">
        <v>1032</v>
      </c>
      <c r="P2934" s="48" t="s">
        <v>1032</v>
      </c>
      <c r="Q2934" s="48" t="s">
        <v>1032</v>
      </c>
      <c r="R2934" s="48" t="s">
        <v>1032</v>
      </c>
      <c r="S2934" s="48" t="s">
        <v>1032</v>
      </c>
      <c r="T2934" s="48" t="s">
        <v>1032</v>
      </c>
      <c r="U2934" s="48" t="s">
        <v>1032</v>
      </c>
      <c r="V2934" s="48" t="s">
        <v>1032</v>
      </c>
      <c r="W2934" s="48" t="s">
        <v>1032</v>
      </c>
      <c r="X2934" s="48" t="s">
        <v>1032</v>
      </c>
      <c r="Y2934" s="48" t="s">
        <v>1032</v>
      </c>
      <c r="Z2934" s="48" t="s">
        <v>1032</v>
      </c>
      <c r="AA2934" s="48" t="s">
        <v>2155</v>
      </c>
      <c r="AB2934" s="48" t="s">
        <v>2155</v>
      </c>
      <c r="AC2934" s="48" t="s">
        <v>2155</v>
      </c>
      <c r="AD2934" s="48" t="s">
        <v>2155</v>
      </c>
      <c r="AE2934" s="48" t="s">
        <v>2155</v>
      </c>
      <c r="AF2934" s="48" t="s">
        <v>2155</v>
      </c>
      <c r="AG2934" s="48" t="s">
        <v>2155</v>
      </c>
      <c r="AH2934" s="48" t="s">
        <v>2155</v>
      </c>
      <c r="AI2934" s="48" t="s">
        <v>2155</v>
      </c>
      <c r="AJ2934" s="48" t="s">
        <v>2155</v>
      </c>
      <c r="AK2934" s="48" t="s">
        <v>2155</v>
      </c>
      <c r="AL2934" s="48" t="s">
        <v>2155</v>
      </c>
      <c r="AM2934" s="48" t="s">
        <v>2155</v>
      </c>
      <c r="AN2934" s="48" t="s">
        <v>2155</v>
      </c>
      <c r="AO2934" s="48" t="s">
        <v>1032</v>
      </c>
      <c r="AP2934" s="48" t="s">
        <v>1032</v>
      </c>
      <c r="AQ2934" s="48" t="s">
        <v>1032</v>
      </c>
      <c r="AR2934" s="48" t="s">
        <v>1032</v>
      </c>
      <c r="AS2934" s="48" t="s">
        <v>1032</v>
      </c>
      <c r="AT2934" s="48" t="s">
        <v>1032</v>
      </c>
      <c r="AU2934" s="48" t="s">
        <v>1032</v>
      </c>
      <c r="AV2934" s="48" t="s">
        <v>1032</v>
      </c>
      <c r="AW2934" s="48" t="s">
        <v>1032</v>
      </c>
      <c r="AX2934" s="48" t="s">
        <v>1032</v>
      </c>
      <c r="AY2934" s="48" t="s">
        <v>1032</v>
      </c>
      <c r="AZ2934" s="28" t="s">
        <v>1032</v>
      </c>
    </row>
    <row r="2935" ht="15.75" customHeight="1">
      <c r="A2935" s="40">
        <v>2625.0</v>
      </c>
      <c r="B2935" s="28" t="s">
        <v>7386</v>
      </c>
      <c r="C2935" s="41"/>
      <c r="D2935" s="42">
        <f t="array" ref="D2935">index(systems,match($A2935,INDEX(systems,0,1),),3)</f>
        <v>124.332</v>
      </c>
      <c r="E2935" s="42">
        <f t="array" ref="E2935">index(systems,match($A2935,INDEX(systems,0,1),),4)</f>
        <v>-419.083</v>
      </c>
      <c r="F2935" s="43" t="str">
        <f>IFERROR(__xludf.DUMMYFUNCTION("let(row, match($B2935&amp;if($C2935&lt;&gt;"""","" [""&amp;$C2935&amp;""]"",""""),index(nebulae,,2),0),join("","",iferror(round(index(nebulae,row,5)/2,3),1),iferror(round(index(nebulae,row,6)/2,3),1),0))"),"1,1,0")</f>
        <v>1,1,0</v>
      </c>
      <c r="G2935" s="44" t="s">
        <v>7387</v>
      </c>
      <c r="H2935" s="45">
        <f t="array" ref="H2935">let(systemId,match(A2935,index(systems,0,1),),refSystemId,match($H$1,index(systems,0,1),),x,index(systems,systemId,3),y,index(systems,systemId,4),refX,index(systems,refSystemId,3),refY,index(systems,refSystemId,4),round(sqrt((x-refX)^2+(y-refY)^2),3))</f>
        <v>437.137</v>
      </c>
      <c r="I2935" s="46" t="s">
        <v>408</v>
      </c>
      <c r="J2935" s="46" t="s">
        <v>408</v>
      </c>
      <c r="K2935" s="46" t="s">
        <v>408</v>
      </c>
      <c r="L2935" s="46" t="s">
        <v>408</v>
      </c>
      <c r="M2935" s="46" t="s">
        <v>408</v>
      </c>
      <c r="N2935" s="28" t="s">
        <v>408</v>
      </c>
      <c r="O2935" s="41"/>
      <c r="P2935" s="48" t="s">
        <v>1846</v>
      </c>
      <c r="Q2935" s="51" t="s">
        <v>1846</v>
      </c>
      <c r="R2935" s="48" t="s">
        <v>1846</v>
      </c>
      <c r="S2935" s="48" t="s">
        <v>1846</v>
      </c>
      <c r="T2935" s="51" t="s">
        <v>1846</v>
      </c>
      <c r="U2935" s="41"/>
      <c r="V2935" s="51" t="s">
        <v>1847</v>
      </c>
      <c r="W2935" s="48" t="s">
        <v>1847</v>
      </c>
      <c r="X2935" s="51" t="s">
        <v>1847</v>
      </c>
      <c r="Y2935" s="51" t="s">
        <v>629</v>
      </c>
      <c r="Z2935" s="48" t="s">
        <v>422</v>
      </c>
      <c r="AA2935" s="48" t="s">
        <v>422</v>
      </c>
      <c r="AB2935" s="48" t="s">
        <v>422</v>
      </c>
      <c r="AC2935" s="48" t="s">
        <v>422</v>
      </c>
      <c r="AD2935" s="48" t="s">
        <v>422</v>
      </c>
      <c r="AE2935" s="48" t="s">
        <v>422</v>
      </c>
      <c r="AF2935" s="48" t="s">
        <v>422</v>
      </c>
      <c r="AG2935" s="48" t="s">
        <v>422</v>
      </c>
      <c r="AH2935" s="48" t="s">
        <v>422</v>
      </c>
      <c r="AI2935" s="48" t="s">
        <v>422</v>
      </c>
      <c r="AJ2935" s="48" t="s">
        <v>422</v>
      </c>
      <c r="AK2935" s="48" t="s">
        <v>422</v>
      </c>
      <c r="AL2935" s="48" t="s">
        <v>422</v>
      </c>
      <c r="AM2935" s="48" t="s">
        <v>422</v>
      </c>
      <c r="AN2935" s="48" t="s">
        <v>422</v>
      </c>
      <c r="AO2935" s="48" t="s">
        <v>422</v>
      </c>
      <c r="AP2935" s="48" t="s">
        <v>422</v>
      </c>
      <c r="AQ2935" s="48" t="s">
        <v>422</v>
      </c>
      <c r="AR2935" s="48" t="s">
        <v>422</v>
      </c>
      <c r="AS2935" s="48" t="s">
        <v>422</v>
      </c>
      <c r="AT2935" s="48" t="s">
        <v>422</v>
      </c>
      <c r="AU2935" s="48" t="s">
        <v>422</v>
      </c>
      <c r="AV2935" s="48" t="s">
        <v>422</v>
      </c>
      <c r="AW2935" s="48" t="s">
        <v>422</v>
      </c>
      <c r="AX2935" s="48" t="s">
        <v>422</v>
      </c>
      <c r="AY2935" s="48" t="s">
        <v>422</v>
      </c>
      <c r="AZ2935" s="28" t="s">
        <v>422</v>
      </c>
    </row>
    <row r="2936" ht="15.75" customHeight="1">
      <c r="A2936" s="40">
        <v>2626.0</v>
      </c>
      <c r="B2936" s="28" t="s">
        <v>7388</v>
      </c>
      <c r="C2936" s="41"/>
      <c r="D2936" s="42">
        <f t="array" ref="D2936">index(systems,match($A2936,INDEX(systems,0,1),),3)</f>
        <v>123.809</v>
      </c>
      <c r="E2936" s="42">
        <f t="array" ref="E2936">index(systems,match($A2936,INDEX(systems,0,1),),4)</f>
        <v>106.452</v>
      </c>
      <c r="F2936" s="43" t="str">
        <f>IFERROR(__xludf.DUMMYFUNCTION("let(row, match($B2936&amp;if($C2936&lt;&gt;"""","" [""&amp;$C2936&amp;""]"",""""),index(nebulae,,2),0),join("","",iferror(round(index(nebulae,row,5)/2,3),1),iferror(round(index(nebulae,row,6)/2,3),1),0))"),"1,1,0")</f>
        <v>1,1,0</v>
      </c>
      <c r="G2936" s="44" t="s">
        <v>7389</v>
      </c>
      <c r="H2936" s="45">
        <f t="array" ref="H2936">let(systemId,match(A2936,index(systems,0,1),),refSystemId,match($H$1,index(systems,0,1),),x,index(systems,systemId,3),y,index(systems,systemId,4),refX,index(systems,refSystemId,3),refY,index(systems,refSystemId,4),round(sqrt((x-refX)^2+(y-refY)^2),3))</f>
        <v>163.281</v>
      </c>
      <c r="I2936" s="41"/>
      <c r="J2936" s="41"/>
      <c r="K2936" s="28" t="s">
        <v>645</v>
      </c>
      <c r="L2936" s="47" t="s">
        <v>646</v>
      </c>
      <c r="M2936" s="47" t="s">
        <v>646</v>
      </c>
      <c r="N2936" s="28" t="s">
        <v>876</v>
      </c>
      <c r="O2936" s="48" t="s">
        <v>876</v>
      </c>
      <c r="P2936" s="48" t="s">
        <v>876</v>
      </c>
      <c r="Q2936" s="48" t="s">
        <v>876</v>
      </c>
      <c r="R2936" s="48" t="s">
        <v>876</v>
      </c>
      <c r="S2936" s="48" t="s">
        <v>876</v>
      </c>
      <c r="T2936" s="48" t="s">
        <v>876</v>
      </c>
      <c r="U2936" s="48" t="s">
        <v>876</v>
      </c>
      <c r="V2936" s="48" t="s">
        <v>876</v>
      </c>
      <c r="W2936" s="48" t="s">
        <v>876</v>
      </c>
      <c r="X2936" s="48" t="s">
        <v>876</v>
      </c>
      <c r="Y2936" s="48" t="s">
        <v>876</v>
      </c>
      <c r="Z2936" s="48" t="s">
        <v>876</v>
      </c>
      <c r="AA2936" s="48" t="s">
        <v>876</v>
      </c>
      <c r="AB2936" s="48" t="s">
        <v>876</v>
      </c>
      <c r="AC2936" s="48" t="s">
        <v>876</v>
      </c>
      <c r="AD2936" s="48" t="s">
        <v>876</v>
      </c>
      <c r="AE2936" s="48" t="s">
        <v>876</v>
      </c>
      <c r="AF2936" s="48" t="s">
        <v>876</v>
      </c>
      <c r="AG2936" s="48" t="s">
        <v>876</v>
      </c>
      <c r="AH2936" s="48" t="s">
        <v>876</v>
      </c>
      <c r="AI2936" s="48" t="s">
        <v>876</v>
      </c>
      <c r="AJ2936" s="48" t="s">
        <v>876</v>
      </c>
      <c r="AK2936" s="48" t="s">
        <v>876</v>
      </c>
      <c r="AL2936" s="48" t="s">
        <v>876</v>
      </c>
      <c r="AM2936" s="48" t="s">
        <v>876</v>
      </c>
      <c r="AN2936" s="48" t="s">
        <v>876</v>
      </c>
      <c r="AO2936" s="48" t="s">
        <v>876</v>
      </c>
      <c r="AP2936" s="48" t="s">
        <v>876</v>
      </c>
      <c r="AQ2936" s="48" t="s">
        <v>876</v>
      </c>
      <c r="AR2936" s="48" t="s">
        <v>876</v>
      </c>
      <c r="AS2936" s="48" t="s">
        <v>876</v>
      </c>
      <c r="AT2936" s="48" t="s">
        <v>876</v>
      </c>
      <c r="AU2936" s="48" t="s">
        <v>876</v>
      </c>
      <c r="AV2936" s="48" t="s">
        <v>876</v>
      </c>
      <c r="AW2936" s="48" t="s">
        <v>876</v>
      </c>
      <c r="AX2936" s="52" t="s">
        <v>876</v>
      </c>
      <c r="AY2936" s="52" t="s">
        <v>876</v>
      </c>
      <c r="AZ2936" s="28" t="s">
        <v>876</v>
      </c>
    </row>
    <row r="2937" ht="15.75" customHeight="1">
      <c r="A2937" s="40">
        <v>2627.0</v>
      </c>
      <c r="B2937" s="28" t="s">
        <v>7390</v>
      </c>
      <c r="C2937" s="41"/>
      <c r="D2937" s="42">
        <f t="array" ref="D2937">index(systems,match($A2937,INDEX(systems,0,1),),3)</f>
        <v>-129.747</v>
      </c>
      <c r="E2937" s="42">
        <f t="array" ref="E2937">index(systems,match($A2937,INDEX(systems,0,1),),4)</f>
        <v>-361.421</v>
      </c>
      <c r="F2937" s="43" t="str">
        <f>IFERROR(__xludf.DUMMYFUNCTION("let(row, match($B2937&amp;if($C2937&lt;&gt;"""","" [""&amp;$C2937&amp;""]"",""""),index(nebulae,,2),0),join("","",iferror(round(index(nebulae,row,5)/2,3),1),iferror(round(index(nebulae,row,6)/2,3),1),0))"),"1,1,0")</f>
        <v>1,1,0</v>
      </c>
      <c r="G2937" s="44" t="s">
        <v>7391</v>
      </c>
      <c r="H2937" s="45">
        <f t="array" ref="H2937">let(systemId,match(A2937,index(systems,0,1),),refSystemId,match($H$1,index(systems,0,1),),x,index(systems,systemId,3),y,index(systems,systemId,4),refX,index(systems,refSystemId,3),refY,index(systems,refSystemId,4),round(sqrt((x-refX)^2+(y-refY)^2),3))</f>
        <v>384.004</v>
      </c>
      <c r="I2937" s="28" t="s">
        <v>408</v>
      </c>
      <c r="J2937" s="28" t="s">
        <v>408</v>
      </c>
      <c r="K2937" s="28" t="s">
        <v>408</v>
      </c>
      <c r="L2937" s="28" t="s">
        <v>408</v>
      </c>
      <c r="M2937" s="28" t="s">
        <v>408</v>
      </c>
      <c r="N2937" s="28" t="s">
        <v>576</v>
      </c>
      <c r="O2937" s="48" t="s">
        <v>1110</v>
      </c>
      <c r="P2937" s="48" t="s">
        <v>560</v>
      </c>
      <c r="Q2937" s="48" t="s">
        <v>560</v>
      </c>
      <c r="R2937" s="48" t="s">
        <v>560</v>
      </c>
      <c r="S2937" s="48" t="s">
        <v>560</v>
      </c>
      <c r="T2937" s="48" t="s">
        <v>560</v>
      </c>
      <c r="U2937" s="48" t="s">
        <v>560</v>
      </c>
      <c r="V2937" s="48" t="s">
        <v>560</v>
      </c>
      <c r="W2937" s="48" t="s">
        <v>560</v>
      </c>
      <c r="X2937" s="48" t="s">
        <v>560</v>
      </c>
      <c r="Y2937" s="48" t="s">
        <v>560</v>
      </c>
      <c r="Z2937" s="48" t="s">
        <v>560</v>
      </c>
      <c r="AA2937" s="48" t="s">
        <v>560</v>
      </c>
      <c r="AB2937" s="48" t="s">
        <v>560</v>
      </c>
      <c r="AC2937" s="48" t="s">
        <v>560</v>
      </c>
      <c r="AD2937" s="48" t="s">
        <v>560</v>
      </c>
      <c r="AE2937" s="48" t="s">
        <v>560</v>
      </c>
      <c r="AF2937" s="48" t="s">
        <v>560</v>
      </c>
      <c r="AG2937" s="48" t="s">
        <v>560</v>
      </c>
      <c r="AH2937" s="48" t="s">
        <v>560</v>
      </c>
      <c r="AI2937" s="48" t="s">
        <v>560</v>
      </c>
      <c r="AJ2937" s="48" t="s">
        <v>560</v>
      </c>
      <c r="AK2937" s="48" t="s">
        <v>560</v>
      </c>
      <c r="AL2937" s="48" t="s">
        <v>560</v>
      </c>
      <c r="AM2937" s="48" t="s">
        <v>560</v>
      </c>
      <c r="AN2937" s="48" t="s">
        <v>560</v>
      </c>
      <c r="AO2937" s="48" t="s">
        <v>560</v>
      </c>
      <c r="AP2937" s="48" t="s">
        <v>560</v>
      </c>
      <c r="AQ2937" s="48" t="s">
        <v>560</v>
      </c>
      <c r="AR2937" s="48" t="s">
        <v>560</v>
      </c>
      <c r="AS2937" s="48" t="s">
        <v>418</v>
      </c>
      <c r="AT2937" s="48" t="s">
        <v>418</v>
      </c>
      <c r="AU2937" s="48" t="s">
        <v>418</v>
      </c>
      <c r="AV2937" s="48" t="s">
        <v>969</v>
      </c>
      <c r="AW2937" s="48" t="s">
        <v>969</v>
      </c>
      <c r="AX2937" s="48" t="s">
        <v>969</v>
      </c>
      <c r="AY2937" s="48" t="s">
        <v>969</v>
      </c>
      <c r="AZ2937" s="28" t="s">
        <v>969</v>
      </c>
    </row>
    <row r="2938" ht="15.75" customHeight="1">
      <c r="A2938" s="40">
        <v>2628.0</v>
      </c>
      <c r="B2938" s="28" t="s">
        <v>7392</v>
      </c>
      <c r="C2938" s="41"/>
      <c r="D2938" s="42">
        <f t="array" ref="D2938">index(systems,match($A2938,INDEX(systems,0,1),),3)</f>
        <v>113.556</v>
      </c>
      <c r="E2938" s="42">
        <f t="array" ref="E2938">index(systems,match($A2938,INDEX(systems,0,1),),4)</f>
        <v>-116.101</v>
      </c>
      <c r="F2938" s="43" t="str">
        <f>IFERROR(__xludf.DUMMYFUNCTION("let(row, match($B2938&amp;if($C2938&lt;&gt;"""","" [""&amp;$C2938&amp;""]"",""""),index(nebulae,,2),0),join("","",iferror(round(index(nebulae,row,5)/2,3),1),iferror(round(index(nebulae,row,6)/2,3),1),0))"),"1,1,0")</f>
        <v>1,1,0</v>
      </c>
      <c r="G2938" s="44" t="s">
        <v>7393</v>
      </c>
      <c r="H2938" s="45">
        <f t="array" ref="H2938">let(systemId,match(A2938,index(systems,0,1),),refSystemId,match($H$1,index(systems,0,1),),x,index(systems,systemId,3),y,index(systems,systemId,4),refX,index(systems,refSystemId,3),refY,index(systems,refSystemId,4),round(sqrt((x-refX)^2+(y-refY)^2),3))</f>
        <v>162.402</v>
      </c>
      <c r="I2938" s="28" t="s">
        <v>408</v>
      </c>
      <c r="J2938" s="28" t="s">
        <v>408</v>
      </c>
      <c r="K2938" s="28" t="s">
        <v>408</v>
      </c>
      <c r="L2938" s="28" t="s">
        <v>408</v>
      </c>
      <c r="M2938" s="28" t="s">
        <v>408</v>
      </c>
      <c r="N2938" s="28" t="s">
        <v>408</v>
      </c>
      <c r="O2938" s="41"/>
      <c r="P2938" s="48" t="s">
        <v>501</v>
      </c>
      <c r="Q2938" s="48" t="s">
        <v>501</v>
      </c>
      <c r="R2938" s="48" t="s">
        <v>501</v>
      </c>
      <c r="S2938" s="48" t="s">
        <v>501</v>
      </c>
      <c r="T2938" s="52" t="s">
        <v>501</v>
      </c>
      <c r="U2938" s="52" t="s">
        <v>501</v>
      </c>
      <c r="V2938" s="48" t="s">
        <v>501</v>
      </c>
      <c r="W2938" s="48" t="s">
        <v>501</v>
      </c>
      <c r="X2938" s="48" t="s">
        <v>422</v>
      </c>
      <c r="Y2938" s="48" t="s">
        <v>422</v>
      </c>
      <c r="Z2938" s="48" t="s">
        <v>422</v>
      </c>
      <c r="AA2938" s="48" t="s">
        <v>422</v>
      </c>
      <c r="AB2938" s="48" t="s">
        <v>422</v>
      </c>
      <c r="AC2938" s="48" t="s">
        <v>422</v>
      </c>
      <c r="AD2938" s="48" t="s">
        <v>422</v>
      </c>
      <c r="AE2938" s="48" t="s">
        <v>422</v>
      </c>
      <c r="AF2938" s="48" t="s">
        <v>422</v>
      </c>
      <c r="AG2938" s="48" t="s">
        <v>422</v>
      </c>
      <c r="AH2938" s="48" t="s">
        <v>422</v>
      </c>
      <c r="AI2938" s="48" t="s">
        <v>422</v>
      </c>
      <c r="AJ2938" s="48" t="s">
        <v>422</v>
      </c>
      <c r="AK2938" s="48" t="s">
        <v>422</v>
      </c>
      <c r="AL2938" s="48" t="s">
        <v>422</v>
      </c>
      <c r="AM2938" s="48" t="s">
        <v>422</v>
      </c>
      <c r="AN2938" s="48" t="s">
        <v>422</v>
      </c>
      <c r="AO2938" s="48" t="s">
        <v>422</v>
      </c>
      <c r="AP2938" s="48" t="s">
        <v>422</v>
      </c>
      <c r="AQ2938" s="48" t="s">
        <v>422</v>
      </c>
      <c r="AR2938" s="48" t="s">
        <v>422</v>
      </c>
      <c r="AS2938" s="48" t="s">
        <v>422</v>
      </c>
      <c r="AT2938" s="48" t="s">
        <v>422</v>
      </c>
      <c r="AU2938" s="48" t="s">
        <v>422</v>
      </c>
      <c r="AV2938" s="48" t="s">
        <v>422</v>
      </c>
      <c r="AW2938" s="48" t="s">
        <v>422</v>
      </c>
      <c r="AX2938" s="48" t="s">
        <v>422</v>
      </c>
      <c r="AY2938" s="48" t="s">
        <v>422</v>
      </c>
      <c r="AZ2938" s="28" t="s">
        <v>422</v>
      </c>
    </row>
    <row r="2939" ht="15.75" customHeight="1">
      <c r="A2939" s="40">
        <v>3064.0</v>
      </c>
      <c r="B2939" s="28" t="s">
        <v>7394</v>
      </c>
      <c r="C2939" s="41"/>
      <c r="D2939" s="42">
        <f t="array" ref="D2939">index(systems,match($A2939,INDEX(systems,0,1),),3)</f>
        <v>-896.324</v>
      </c>
      <c r="E2939" s="42">
        <f t="array" ref="E2939">index(systems,match($A2939,INDEX(systems,0,1),),4)</f>
        <v>34.81</v>
      </c>
      <c r="F2939" s="43" t="str">
        <f>IFERROR(__xludf.DUMMYFUNCTION("let(row, match($B2939&amp;if($C2939&lt;&gt;"""","" [""&amp;$C2939&amp;""]"",""""),index(nebulae,,2),0),join("","",iferror(round(index(nebulae,row,5)/2,3),1),iferror(round(index(nebulae,row,6)/2,3),1),0))"),"1,1,0")</f>
        <v>1,1,0</v>
      </c>
      <c r="G2939" s="44" t="s">
        <v>7395</v>
      </c>
      <c r="H2939" s="45">
        <f t="array" ref="H2939">let(systemId,match(A2939,index(systems,0,1),),refSystemId,match($H$1,index(systems,0,1),),x,index(systems,systemId,3),y,index(systems,systemId,4),refX,index(systems,refSystemId,3),refY,index(systems,refSystemId,4),round(sqrt((x-refX)^2+(y-refY)^2),3))</f>
        <v>897</v>
      </c>
      <c r="I2939" s="55"/>
      <c r="J2939" s="55"/>
      <c r="K2939" s="55"/>
      <c r="L2939" s="55"/>
      <c r="M2939" s="55"/>
      <c r="N2939" s="55"/>
      <c r="O2939" s="55"/>
      <c r="P2939" s="56" t="s">
        <v>408</v>
      </c>
      <c r="Q2939" s="56" t="s">
        <v>408</v>
      </c>
      <c r="R2939" s="56" t="s">
        <v>408</v>
      </c>
      <c r="S2939" s="56" t="s">
        <v>408</v>
      </c>
      <c r="T2939" s="56" t="s">
        <v>408</v>
      </c>
      <c r="U2939" s="56" t="s">
        <v>418</v>
      </c>
      <c r="V2939" s="56" t="s">
        <v>418</v>
      </c>
      <c r="W2939" s="56" t="s">
        <v>418</v>
      </c>
      <c r="X2939" s="56" t="s">
        <v>418</v>
      </c>
      <c r="Y2939" s="56" t="s">
        <v>418</v>
      </c>
      <c r="Z2939" s="56" t="s">
        <v>418</v>
      </c>
      <c r="AA2939" s="56" t="s">
        <v>418</v>
      </c>
      <c r="AB2939" s="56" t="s">
        <v>418</v>
      </c>
      <c r="AC2939" s="56" t="s">
        <v>418</v>
      </c>
      <c r="AD2939" s="56" t="s">
        <v>418</v>
      </c>
      <c r="AE2939" s="56" t="s">
        <v>418</v>
      </c>
      <c r="AF2939" s="56" t="s">
        <v>418</v>
      </c>
      <c r="AG2939" s="56" t="s">
        <v>418</v>
      </c>
      <c r="AH2939" s="56" t="s">
        <v>418</v>
      </c>
      <c r="AI2939" s="56" t="s">
        <v>418</v>
      </c>
      <c r="AJ2939" s="56" t="s">
        <v>418</v>
      </c>
      <c r="AK2939" s="56" t="s">
        <v>418</v>
      </c>
      <c r="AL2939" s="56" t="s">
        <v>418</v>
      </c>
      <c r="AM2939" s="56" t="s">
        <v>418</v>
      </c>
      <c r="AN2939" s="56" t="s">
        <v>418</v>
      </c>
      <c r="AO2939" s="56" t="s">
        <v>418</v>
      </c>
      <c r="AP2939" s="56" t="s">
        <v>418</v>
      </c>
      <c r="AQ2939" s="56" t="s">
        <v>418</v>
      </c>
      <c r="AR2939" s="56" t="s">
        <v>418</v>
      </c>
      <c r="AS2939" s="56" t="s">
        <v>418</v>
      </c>
      <c r="AT2939" s="56" t="s">
        <v>418</v>
      </c>
      <c r="AU2939" s="51" t="s">
        <v>418</v>
      </c>
      <c r="AV2939" s="55"/>
      <c r="AW2939" s="55"/>
      <c r="AX2939" s="55"/>
      <c r="AY2939" s="55"/>
      <c r="AZ2939" s="55"/>
    </row>
    <row r="2940" ht="15.75" customHeight="1">
      <c r="A2940" s="40">
        <v>2629.0</v>
      </c>
      <c r="B2940" s="28" t="s">
        <v>7396</v>
      </c>
      <c r="C2940" s="41"/>
      <c r="D2940" s="42">
        <f t="array" ref="D2940">index(systems,match($A2940,INDEX(systems,0,1),),3)</f>
        <v>224.628</v>
      </c>
      <c r="E2940" s="42">
        <f t="array" ref="E2940">index(systems,match($A2940,INDEX(systems,0,1),),4)</f>
        <v>287.396</v>
      </c>
      <c r="F2940" s="43" t="str">
        <f>IFERROR(__xludf.DUMMYFUNCTION("let(row, match($B2940&amp;if($C2940&lt;&gt;"""","" [""&amp;$C2940&amp;""]"",""""),index(nebulae,,2),0),join("","",iferror(round(index(nebulae,row,5)/2,3),1),iferror(round(index(nebulae,row,6)/2,3),1),0))"),"1,1,0")</f>
        <v>1,1,0</v>
      </c>
      <c r="G2940" s="44" t="s">
        <v>7397</v>
      </c>
      <c r="H2940" s="45">
        <f t="array" ref="H2940">let(systemId,match(A2940,index(systems,0,1),),refSystemId,match($H$1,index(systems,0,1),),x,index(systems,systemId,3),y,index(systems,systemId,4),refX,index(systems,refSystemId,3),refY,index(systems,refSystemId,4),round(sqrt((x-refX)^2+(y-refY)^2),3))</f>
        <v>364.766</v>
      </c>
      <c r="I2940" s="41"/>
      <c r="J2940" s="41"/>
      <c r="K2940" s="28" t="s">
        <v>418</v>
      </c>
      <c r="L2940" s="41"/>
      <c r="M2940" s="41"/>
      <c r="N2940" s="28" t="s">
        <v>1257</v>
      </c>
      <c r="O2940" s="48" t="s">
        <v>1257</v>
      </c>
      <c r="P2940" s="48" t="s">
        <v>1257</v>
      </c>
      <c r="Q2940" s="48" t="s">
        <v>1257</v>
      </c>
      <c r="R2940" s="48" t="s">
        <v>1257</v>
      </c>
      <c r="S2940" s="48" t="s">
        <v>1257</v>
      </c>
      <c r="T2940" s="48" t="s">
        <v>1257</v>
      </c>
      <c r="U2940" s="48" t="s">
        <v>1257</v>
      </c>
      <c r="V2940" s="48" t="s">
        <v>1257</v>
      </c>
      <c r="W2940" s="48" t="s">
        <v>1257</v>
      </c>
      <c r="X2940" s="48" t="s">
        <v>1257</v>
      </c>
      <c r="Y2940" s="48" t="s">
        <v>1257</v>
      </c>
      <c r="Z2940" s="48" t="s">
        <v>1257</v>
      </c>
      <c r="AA2940" s="48" t="s">
        <v>1257</v>
      </c>
      <c r="AB2940" s="48" t="s">
        <v>1257</v>
      </c>
      <c r="AC2940" s="48" t="s">
        <v>1257</v>
      </c>
      <c r="AD2940" s="48" t="s">
        <v>1257</v>
      </c>
      <c r="AE2940" s="48" t="s">
        <v>1257</v>
      </c>
      <c r="AF2940" s="48" t="s">
        <v>1257</v>
      </c>
      <c r="AG2940" s="48" t="s">
        <v>1257</v>
      </c>
      <c r="AH2940" s="48" t="s">
        <v>1257</v>
      </c>
      <c r="AI2940" s="48" t="s">
        <v>1257</v>
      </c>
      <c r="AJ2940" s="48" t="s">
        <v>1257</v>
      </c>
      <c r="AK2940" s="48" t="s">
        <v>1257</v>
      </c>
      <c r="AL2940" s="48" t="s">
        <v>1257</v>
      </c>
      <c r="AM2940" s="48" t="s">
        <v>1257</v>
      </c>
      <c r="AN2940" s="48" t="s">
        <v>1257</v>
      </c>
      <c r="AO2940" s="48" t="s">
        <v>1257</v>
      </c>
      <c r="AP2940" s="48" t="s">
        <v>1257</v>
      </c>
      <c r="AQ2940" s="48" t="s">
        <v>1257</v>
      </c>
      <c r="AR2940" s="48" t="s">
        <v>1257</v>
      </c>
      <c r="AS2940" s="48" t="s">
        <v>1257</v>
      </c>
      <c r="AT2940" s="48" t="s">
        <v>1257</v>
      </c>
      <c r="AU2940" s="48" t="s">
        <v>1257</v>
      </c>
      <c r="AV2940" s="48" t="s">
        <v>1257</v>
      </c>
      <c r="AW2940" s="48" t="s">
        <v>1257</v>
      </c>
      <c r="AX2940" s="48" t="s">
        <v>1257</v>
      </c>
      <c r="AY2940" s="48" t="s">
        <v>1257</v>
      </c>
      <c r="AZ2940" s="28" t="s">
        <v>1257</v>
      </c>
    </row>
    <row r="2941" ht="15.75" customHeight="1">
      <c r="A2941" s="40">
        <v>2630.0</v>
      </c>
      <c r="B2941" s="28" t="s">
        <v>7398</v>
      </c>
      <c r="C2941" s="41"/>
      <c r="D2941" s="42">
        <f t="array" ref="D2941">index(systems,match($A2941,INDEX(systems,0,1),),3)</f>
        <v>369.847</v>
      </c>
      <c r="E2941" s="42">
        <f t="array" ref="E2941">index(systems,match($A2941,INDEX(systems,0,1),),4)</f>
        <v>-77.834</v>
      </c>
      <c r="F2941" s="43" t="str">
        <f>IFERROR(__xludf.DUMMYFUNCTION("let(row, match($B2941&amp;if($C2941&lt;&gt;"""","" [""&amp;$C2941&amp;""]"",""""),index(nebulae,,2),0),join("","",iferror(round(index(nebulae,row,5)/2,3),1),iferror(round(index(nebulae,row,6)/2,3),1),0))"),"1,1,0")</f>
        <v>1,1,0</v>
      </c>
      <c r="G2941" s="44" t="s">
        <v>7399</v>
      </c>
      <c r="H2941" s="45">
        <f t="array" ref="H2941">let(systemId,match(A2941,index(systems,0,1),),refSystemId,match($H$1,index(systems,0,1),),x,index(systems,systemId,3),y,index(systems,systemId,4),refX,index(systems,refSystemId,3),refY,index(systems,refSystemId,4),round(sqrt((x-refX)^2+(y-refY)^2),3))</f>
        <v>377.948</v>
      </c>
      <c r="I2941" s="28" t="s">
        <v>408</v>
      </c>
      <c r="J2941" s="28" t="s">
        <v>408</v>
      </c>
      <c r="K2941" s="48" t="s">
        <v>408</v>
      </c>
      <c r="L2941" s="48" t="s">
        <v>408</v>
      </c>
      <c r="M2941" s="48" t="s">
        <v>408</v>
      </c>
      <c r="N2941" s="28" t="s">
        <v>408</v>
      </c>
      <c r="O2941" s="41"/>
      <c r="P2941" s="48" t="s">
        <v>1168</v>
      </c>
      <c r="Q2941" s="48" t="s">
        <v>1168</v>
      </c>
      <c r="R2941" s="48" t="s">
        <v>1168</v>
      </c>
      <c r="S2941" s="48" t="s">
        <v>1168</v>
      </c>
      <c r="T2941" s="48" t="s">
        <v>1168</v>
      </c>
      <c r="U2941" s="48" t="s">
        <v>1168</v>
      </c>
      <c r="V2941" s="48" t="s">
        <v>1168</v>
      </c>
      <c r="W2941" s="48" t="s">
        <v>1168</v>
      </c>
      <c r="X2941" s="48" t="s">
        <v>1168</v>
      </c>
      <c r="Y2941" s="48" t="s">
        <v>422</v>
      </c>
      <c r="Z2941" s="48" t="s">
        <v>422</v>
      </c>
      <c r="AA2941" s="48" t="s">
        <v>422</v>
      </c>
      <c r="AB2941" s="48" t="s">
        <v>422</v>
      </c>
      <c r="AC2941" s="48" t="s">
        <v>422</v>
      </c>
      <c r="AD2941" s="48" t="s">
        <v>422</v>
      </c>
      <c r="AE2941" s="48" t="s">
        <v>422</v>
      </c>
      <c r="AF2941" s="48" t="s">
        <v>422</v>
      </c>
      <c r="AG2941" s="48" t="s">
        <v>422</v>
      </c>
      <c r="AH2941" s="48" t="s">
        <v>422</v>
      </c>
      <c r="AI2941" s="48" t="s">
        <v>422</v>
      </c>
      <c r="AJ2941" s="48" t="s">
        <v>422</v>
      </c>
      <c r="AK2941" s="48" t="s">
        <v>422</v>
      </c>
      <c r="AL2941" s="48" t="s">
        <v>422</v>
      </c>
      <c r="AM2941" s="48" t="s">
        <v>422</v>
      </c>
      <c r="AN2941" s="48" t="s">
        <v>422</v>
      </c>
      <c r="AO2941" s="48" t="s">
        <v>422</v>
      </c>
      <c r="AP2941" s="48" t="s">
        <v>422</v>
      </c>
      <c r="AQ2941" s="48" t="s">
        <v>422</v>
      </c>
      <c r="AR2941" s="48" t="s">
        <v>422</v>
      </c>
      <c r="AS2941" s="48" t="s">
        <v>422</v>
      </c>
      <c r="AT2941" s="48" t="s">
        <v>422</v>
      </c>
      <c r="AU2941" s="48" t="s">
        <v>422</v>
      </c>
      <c r="AV2941" s="48" t="s">
        <v>422</v>
      </c>
      <c r="AW2941" s="52" t="s">
        <v>422</v>
      </c>
      <c r="AX2941" s="52" t="s">
        <v>422</v>
      </c>
      <c r="AY2941" s="52" t="s">
        <v>422</v>
      </c>
      <c r="AZ2941" s="28" t="s">
        <v>422</v>
      </c>
    </row>
    <row r="2942" ht="15.75" customHeight="1">
      <c r="A2942" s="40">
        <v>2631.0</v>
      </c>
      <c r="B2942" s="28" t="s">
        <v>7400</v>
      </c>
      <c r="C2942" s="28" t="s">
        <v>7401</v>
      </c>
      <c r="D2942" s="42">
        <f t="array" ref="D2942">index(systems,match($A2942,INDEX(systems,0,1),),3)</f>
        <v>43.559</v>
      </c>
      <c r="E2942" s="42">
        <f t="array" ref="E2942">index(systems,match($A2942,INDEX(systems,0,1),),4)</f>
        <v>-421.61</v>
      </c>
      <c r="F2942" s="43" t="str">
        <f>IFERROR(__xludf.DUMMYFUNCTION("let(row, match($B2942&amp;if($C2942&lt;&gt;"""","" [""&amp;$C2942&amp;""]"",""""),index(nebulae,,2),0),join("","",iferror(round(index(nebulae,row,5)/2,3),1),iferror(round(index(nebulae,row,6)/2,3),1),0))"),"1,1,0")</f>
        <v>1,1,0</v>
      </c>
      <c r="G2942" s="44" t="s">
        <v>7402</v>
      </c>
      <c r="H2942" s="45">
        <f t="array" ref="H2942">let(systemId,match(A2942,index(systems,0,1),),refSystemId,match($H$1,index(systems,0,1),),x,index(systems,systemId,3),y,index(systems,systemId,4),refX,index(systems,refSystemId,3),refY,index(systems,refSystemId,4),round(sqrt((x-refX)^2+(y-refY)^2),3))</f>
        <v>423.854</v>
      </c>
      <c r="I2942" s="46" t="s">
        <v>408</v>
      </c>
      <c r="J2942" s="46" t="s">
        <v>408</v>
      </c>
      <c r="K2942" s="46" t="s">
        <v>408</v>
      </c>
      <c r="L2942" s="46" t="s">
        <v>408</v>
      </c>
      <c r="M2942" s="46" t="s">
        <v>408</v>
      </c>
      <c r="N2942" s="28" t="s">
        <v>408</v>
      </c>
      <c r="O2942" s="41"/>
      <c r="P2942" s="48" t="s">
        <v>617</v>
      </c>
      <c r="Q2942" s="48" t="s">
        <v>617</v>
      </c>
      <c r="R2942" s="48" t="s">
        <v>617</v>
      </c>
      <c r="S2942" s="48" t="s">
        <v>617</v>
      </c>
      <c r="T2942" s="48" t="s">
        <v>617</v>
      </c>
      <c r="U2942" s="48" t="s">
        <v>1846</v>
      </c>
      <c r="V2942" s="48" t="s">
        <v>1846</v>
      </c>
      <c r="W2942" s="48" t="s">
        <v>1846</v>
      </c>
      <c r="X2942" s="48" t="s">
        <v>422</v>
      </c>
      <c r="Y2942" s="48" t="s">
        <v>422</v>
      </c>
      <c r="Z2942" s="48" t="s">
        <v>422</v>
      </c>
      <c r="AA2942" s="48" t="s">
        <v>422</v>
      </c>
      <c r="AB2942" s="48" t="s">
        <v>422</v>
      </c>
      <c r="AC2942" s="48" t="s">
        <v>422</v>
      </c>
      <c r="AD2942" s="48" t="s">
        <v>422</v>
      </c>
      <c r="AE2942" s="48" t="s">
        <v>422</v>
      </c>
      <c r="AF2942" s="48" t="s">
        <v>422</v>
      </c>
      <c r="AG2942" s="48" t="s">
        <v>422</v>
      </c>
      <c r="AH2942" s="48" t="s">
        <v>422</v>
      </c>
      <c r="AI2942" s="48" t="s">
        <v>422</v>
      </c>
      <c r="AJ2942" s="48" t="s">
        <v>422</v>
      </c>
      <c r="AK2942" s="48" t="s">
        <v>422</v>
      </c>
      <c r="AL2942" s="48" t="s">
        <v>422</v>
      </c>
      <c r="AM2942" s="48" t="s">
        <v>422</v>
      </c>
      <c r="AN2942" s="48" t="s">
        <v>422</v>
      </c>
      <c r="AO2942" s="48" t="s">
        <v>422</v>
      </c>
      <c r="AP2942" s="48" t="s">
        <v>422</v>
      </c>
      <c r="AQ2942" s="48" t="s">
        <v>422</v>
      </c>
      <c r="AR2942" s="48" t="s">
        <v>422</v>
      </c>
      <c r="AS2942" s="48" t="s">
        <v>422</v>
      </c>
      <c r="AT2942" s="48" t="s">
        <v>422</v>
      </c>
      <c r="AU2942" s="48" t="s">
        <v>422</v>
      </c>
      <c r="AV2942" s="48" t="s">
        <v>422</v>
      </c>
      <c r="AW2942" s="48" t="s">
        <v>422</v>
      </c>
      <c r="AX2942" s="48" t="s">
        <v>422</v>
      </c>
      <c r="AY2942" s="48" t="s">
        <v>422</v>
      </c>
      <c r="AZ2942" s="28" t="s">
        <v>422</v>
      </c>
    </row>
    <row r="2943" ht="15.75" customHeight="1">
      <c r="A2943" s="40">
        <v>2632.0</v>
      </c>
      <c r="B2943" s="28" t="s">
        <v>7403</v>
      </c>
      <c r="C2943" s="41"/>
      <c r="D2943" s="42">
        <f t="array" ref="D2943">index(systems,match($A2943,INDEX(systems,0,1),),3)</f>
        <v>-46.273</v>
      </c>
      <c r="E2943" s="42">
        <f t="array" ref="E2943">index(systems,match($A2943,INDEX(systems,0,1),),4)</f>
        <v>69.75</v>
      </c>
      <c r="F2943" s="43" t="str">
        <f>IFERROR(__xludf.DUMMYFUNCTION("let(row, match($B2943&amp;if($C2943&lt;&gt;"""","" [""&amp;$C2943&amp;""]"",""""),index(nebulae,,2),0),join("","",iferror(round(index(nebulae,row,5)/2,3),1),iferror(round(index(nebulae,row,6)/2,3),1),0))"),"1,1,0")</f>
        <v>1,1,0</v>
      </c>
      <c r="G2943" s="44" t="s">
        <v>7404</v>
      </c>
      <c r="H2943" s="45">
        <f t="array" ref="H2943">let(systemId,match(A2943,index(systems,0,1),),refSystemId,match($H$1,index(systems,0,1),),x,index(systems,systemId,3),y,index(systems,systemId,4),refX,index(systems,refSystemId,3),refY,index(systems,refSystemId,4),round(sqrt((x-refX)^2+(y-refY)^2),3))</f>
        <v>83.703</v>
      </c>
      <c r="I2943" s="46" t="s">
        <v>418</v>
      </c>
      <c r="J2943" s="53"/>
      <c r="K2943" s="46" t="s">
        <v>523</v>
      </c>
      <c r="L2943" s="46" t="s">
        <v>523</v>
      </c>
      <c r="M2943" s="47" t="s">
        <v>524</v>
      </c>
      <c r="N2943" s="28" t="s">
        <v>641</v>
      </c>
      <c r="O2943" s="48" t="s">
        <v>641</v>
      </c>
      <c r="P2943" s="48" t="s">
        <v>641</v>
      </c>
      <c r="Q2943" s="48" t="s">
        <v>641</v>
      </c>
      <c r="R2943" s="48" t="s">
        <v>641</v>
      </c>
      <c r="S2943" s="48" t="s">
        <v>641</v>
      </c>
      <c r="T2943" s="48" t="s">
        <v>641</v>
      </c>
      <c r="U2943" s="48" t="s">
        <v>641</v>
      </c>
      <c r="V2943" s="48" t="s">
        <v>641</v>
      </c>
      <c r="W2943" s="48" t="s">
        <v>641</v>
      </c>
      <c r="X2943" s="48" t="s">
        <v>641</v>
      </c>
      <c r="Y2943" s="48" t="s">
        <v>641</v>
      </c>
      <c r="Z2943" s="48" t="s">
        <v>641</v>
      </c>
      <c r="AA2943" s="48" t="s">
        <v>831</v>
      </c>
      <c r="AB2943" s="48" t="s">
        <v>831</v>
      </c>
      <c r="AC2943" s="48" t="s">
        <v>831</v>
      </c>
      <c r="AD2943" s="48" t="s">
        <v>831</v>
      </c>
      <c r="AE2943" s="48" t="s">
        <v>831</v>
      </c>
      <c r="AF2943" s="48" t="s">
        <v>831</v>
      </c>
      <c r="AG2943" s="48" t="s">
        <v>831</v>
      </c>
      <c r="AH2943" s="48" t="s">
        <v>832</v>
      </c>
      <c r="AI2943" s="48" t="s">
        <v>529</v>
      </c>
      <c r="AJ2943" s="48" t="s">
        <v>529</v>
      </c>
      <c r="AK2943" s="48" t="s">
        <v>529</v>
      </c>
      <c r="AL2943" s="48" t="s">
        <v>529</v>
      </c>
      <c r="AM2943" s="48" t="s">
        <v>529</v>
      </c>
      <c r="AN2943" s="48" t="s">
        <v>529</v>
      </c>
      <c r="AO2943" s="48" t="s">
        <v>529</v>
      </c>
      <c r="AP2943" s="48" t="s">
        <v>529</v>
      </c>
      <c r="AQ2943" s="48" t="s">
        <v>529</v>
      </c>
      <c r="AR2943" s="48" t="s">
        <v>529</v>
      </c>
      <c r="AS2943" s="52" t="s">
        <v>833</v>
      </c>
      <c r="AT2943" s="52" t="s">
        <v>833</v>
      </c>
      <c r="AU2943" s="52" t="s">
        <v>833</v>
      </c>
      <c r="AV2943" s="52" t="s">
        <v>833</v>
      </c>
      <c r="AW2943" s="48" t="s">
        <v>418</v>
      </c>
      <c r="AX2943" s="48" t="s">
        <v>417</v>
      </c>
      <c r="AY2943" s="48" t="s">
        <v>417</v>
      </c>
      <c r="AZ2943" s="28" t="s">
        <v>418</v>
      </c>
    </row>
    <row r="2944" ht="15.75" customHeight="1">
      <c r="A2944" s="40">
        <v>2633.0</v>
      </c>
      <c r="B2944" s="28" t="s">
        <v>7405</v>
      </c>
      <c r="C2944" s="41"/>
      <c r="D2944" s="42">
        <f t="array" ref="D2944">index(systems,match($A2944,INDEX(systems,0,1),),3)</f>
        <v>-0.006</v>
      </c>
      <c r="E2944" s="42">
        <f t="array" ref="E2944">index(systems,match($A2944,INDEX(systems,0,1),),4)</f>
        <v>364.943</v>
      </c>
      <c r="F2944" s="43" t="str">
        <f>IFERROR(__xludf.DUMMYFUNCTION("let(row, match($B2944&amp;if($C2944&lt;&gt;"""","" [""&amp;$C2944&amp;""]"",""""),index(nebulae,,2),0),join("","",iferror(round(index(nebulae,row,5)/2,3),1),iferror(round(index(nebulae,row,6)/2,3),1),0))"),"1,1,0")</f>
        <v>1,1,0</v>
      </c>
      <c r="G2944" s="44" t="s">
        <v>7406</v>
      </c>
      <c r="H2944" s="45">
        <f t="array" ref="H2944">let(systemId,match(A2944,index(systems,0,1),),refSystemId,match($H$1,index(systems,0,1),),x,index(systems,systemId,3),y,index(systems,systemId,4),refX,index(systems,refSystemId,3),refY,index(systems,refSystemId,4),round(sqrt((x-refX)^2+(y-refY)^2),3))</f>
        <v>364.943</v>
      </c>
      <c r="I2944" s="60" t="s">
        <v>408</v>
      </c>
      <c r="J2944" s="60" t="s">
        <v>408</v>
      </c>
      <c r="K2944" s="60" t="s">
        <v>408</v>
      </c>
      <c r="L2944" s="41"/>
      <c r="M2944" s="41"/>
      <c r="N2944" s="28" t="s">
        <v>409</v>
      </c>
      <c r="O2944" s="48" t="s">
        <v>409</v>
      </c>
      <c r="P2944" s="48" t="s">
        <v>409</v>
      </c>
      <c r="Q2944" s="48" t="s">
        <v>409</v>
      </c>
      <c r="R2944" s="48" t="s">
        <v>409</v>
      </c>
      <c r="S2944" s="48" t="s">
        <v>409</v>
      </c>
      <c r="T2944" s="48" t="s">
        <v>409</v>
      </c>
      <c r="U2944" s="48" t="s">
        <v>846</v>
      </c>
      <c r="V2944" s="48" t="s">
        <v>846</v>
      </c>
      <c r="W2944" s="48" t="s">
        <v>846</v>
      </c>
      <c r="X2944" s="48" t="s">
        <v>846</v>
      </c>
      <c r="Y2944" s="48" t="s">
        <v>846</v>
      </c>
      <c r="Z2944" s="48" t="s">
        <v>902</v>
      </c>
      <c r="AA2944" s="48" t="s">
        <v>848</v>
      </c>
      <c r="AB2944" s="48" t="s">
        <v>848</v>
      </c>
      <c r="AC2944" s="48" t="s">
        <v>848</v>
      </c>
      <c r="AD2944" s="48" t="s">
        <v>848</v>
      </c>
      <c r="AE2944" s="48" t="s">
        <v>848</v>
      </c>
      <c r="AF2944" s="48" t="s">
        <v>849</v>
      </c>
      <c r="AG2944" s="48" t="s">
        <v>849</v>
      </c>
      <c r="AH2944" s="48" t="s">
        <v>849</v>
      </c>
      <c r="AI2944" s="48" t="s">
        <v>849</v>
      </c>
      <c r="AJ2944" s="48" t="s">
        <v>849</v>
      </c>
      <c r="AK2944" s="48" t="s">
        <v>849</v>
      </c>
      <c r="AL2944" s="48" t="s">
        <v>849</v>
      </c>
      <c r="AM2944" s="48" t="s">
        <v>849</v>
      </c>
      <c r="AN2944" s="48" t="s">
        <v>849</v>
      </c>
      <c r="AO2944" s="48" t="s">
        <v>849</v>
      </c>
      <c r="AP2944" s="48" t="s">
        <v>849</v>
      </c>
      <c r="AQ2944" s="48" t="s">
        <v>849</v>
      </c>
      <c r="AR2944" s="48" t="s">
        <v>849</v>
      </c>
      <c r="AS2944" s="48" t="s">
        <v>849</v>
      </c>
      <c r="AT2944" s="48" t="s">
        <v>849</v>
      </c>
      <c r="AU2944" s="48" t="s">
        <v>849</v>
      </c>
      <c r="AV2944" s="48" t="s">
        <v>849</v>
      </c>
      <c r="AW2944" s="48" t="s">
        <v>849</v>
      </c>
      <c r="AX2944" s="48" t="s">
        <v>851</v>
      </c>
      <c r="AY2944" s="48" t="s">
        <v>850</v>
      </c>
      <c r="AZ2944" s="28" t="s">
        <v>850</v>
      </c>
    </row>
    <row r="2945" ht="15.75" customHeight="1">
      <c r="A2945" s="40">
        <v>2634.0</v>
      </c>
      <c r="B2945" s="28" t="s">
        <v>7407</v>
      </c>
      <c r="C2945" s="41"/>
      <c r="D2945" s="42">
        <f t="array" ref="D2945">index(systems,match($A2945,INDEX(systems,0,1),),3)</f>
        <v>-219.448</v>
      </c>
      <c r="E2945" s="42">
        <f t="array" ref="E2945">index(systems,match($A2945,INDEX(systems,0,1),),4)</f>
        <v>192.276</v>
      </c>
      <c r="F2945" s="43" t="str">
        <f>IFERROR(__xludf.DUMMYFUNCTION("let(row, match($B2945&amp;if($C2945&lt;&gt;"""","" [""&amp;$C2945&amp;""]"",""""),index(nebulae,,2),0),join("","",iferror(round(index(nebulae,row,5)/2,3),1),iferror(round(index(nebulae,row,6)/2,3),1),0))"),"1,1,0")</f>
        <v>1,1,0</v>
      </c>
      <c r="G2945" s="44" t="s">
        <v>7408</v>
      </c>
      <c r="H2945" s="45">
        <f t="array" ref="H2945">let(systemId,match(A2945,index(systems,0,1),),refSystemId,match($H$1,index(systems,0,1),),x,index(systems,systemId,3),y,index(systems,systemId,4),refX,index(systems,refSystemId,3),refY,index(systems,refSystemId,4),round(sqrt((x-refX)^2+(y-refY)^2),3))</f>
        <v>291.766</v>
      </c>
      <c r="I2945" s="46" t="s">
        <v>408</v>
      </c>
      <c r="J2945" s="46" t="s">
        <v>408</v>
      </c>
      <c r="K2945" s="46" t="s">
        <v>408</v>
      </c>
      <c r="L2945" s="46" t="s">
        <v>408</v>
      </c>
      <c r="M2945" s="47" t="s">
        <v>408</v>
      </c>
      <c r="N2945" s="28" t="s">
        <v>408</v>
      </c>
      <c r="O2945" s="48" t="s">
        <v>435</v>
      </c>
      <c r="P2945" s="48" t="s">
        <v>435</v>
      </c>
      <c r="Q2945" s="48" t="s">
        <v>435</v>
      </c>
      <c r="R2945" s="48" t="s">
        <v>435</v>
      </c>
      <c r="S2945" s="48" t="s">
        <v>435</v>
      </c>
      <c r="T2945" s="48" t="s">
        <v>435</v>
      </c>
      <c r="U2945" s="48" t="s">
        <v>435</v>
      </c>
      <c r="V2945" s="48" t="s">
        <v>435</v>
      </c>
      <c r="W2945" s="48" t="s">
        <v>435</v>
      </c>
      <c r="X2945" s="48" t="s">
        <v>435</v>
      </c>
      <c r="Y2945" s="48" t="s">
        <v>435</v>
      </c>
      <c r="Z2945" s="48" t="s">
        <v>435</v>
      </c>
      <c r="AA2945" s="48" t="s">
        <v>3422</v>
      </c>
      <c r="AB2945" s="48" t="s">
        <v>3422</v>
      </c>
      <c r="AC2945" s="48" t="s">
        <v>3422</v>
      </c>
      <c r="AD2945" s="48" t="s">
        <v>3422</v>
      </c>
      <c r="AE2945" s="48" t="s">
        <v>3422</v>
      </c>
      <c r="AF2945" s="48" t="s">
        <v>3422</v>
      </c>
      <c r="AG2945" s="48" t="s">
        <v>3422</v>
      </c>
      <c r="AH2945" s="48" t="s">
        <v>3423</v>
      </c>
      <c r="AI2945" s="48" t="s">
        <v>438</v>
      </c>
      <c r="AJ2945" s="48" t="s">
        <v>438</v>
      </c>
      <c r="AK2945" s="48" t="s">
        <v>438</v>
      </c>
      <c r="AL2945" s="48" t="s">
        <v>438</v>
      </c>
      <c r="AM2945" s="48" t="s">
        <v>438</v>
      </c>
      <c r="AN2945" s="48" t="s">
        <v>438</v>
      </c>
      <c r="AO2945" s="48" t="s">
        <v>438</v>
      </c>
      <c r="AP2945" s="48" t="s">
        <v>438</v>
      </c>
      <c r="AQ2945" s="48" t="s">
        <v>438</v>
      </c>
      <c r="AR2945" s="48" t="s">
        <v>438</v>
      </c>
      <c r="AS2945" s="48" t="s">
        <v>438</v>
      </c>
      <c r="AT2945" s="48" t="s">
        <v>439</v>
      </c>
      <c r="AU2945" s="48" t="s">
        <v>439</v>
      </c>
      <c r="AV2945" s="48" t="s">
        <v>439</v>
      </c>
      <c r="AW2945" s="48" t="s">
        <v>439</v>
      </c>
      <c r="AX2945" s="48" t="s">
        <v>417</v>
      </c>
      <c r="AY2945" s="52" t="s">
        <v>439</v>
      </c>
      <c r="AZ2945" s="49" t="s">
        <v>439</v>
      </c>
    </row>
    <row r="2946" ht="15.75" customHeight="1">
      <c r="A2946" s="40">
        <v>2927.0</v>
      </c>
      <c r="B2946" s="28" t="s">
        <v>7409</v>
      </c>
      <c r="C2946" s="41"/>
      <c r="D2946" s="42">
        <f t="array" ref="D2946">index(systems,match($A2946,INDEX(systems,0,1),),3)</f>
        <v>-15.223</v>
      </c>
      <c r="E2946" s="42">
        <f t="array" ref="E2946">index(systems,match($A2946,INDEX(systems,0,1),),4)</f>
        <v>-471.837</v>
      </c>
      <c r="F2946" s="43" t="str">
        <f>IFERROR(__xludf.DUMMYFUNCTION("let(row, match($B2946&amp;if($C2946&lt;&gt;"""","" [""&amp;$C2946&amp;""]"",""""),index(nebulae,,2),0),join("","",iferror(round(index(nebulae,row,5)/2,3),1),iferror(round(index(nebulae,row,6)/2,3),1),0))"),"1,1,0")</f>
        <v>1,1,0</v>
      </c>
      <c r="G2946" s="44" t="s">
        <v>7410</v>
      </c>
      <c r="H2946" s="45">
        <f t="array" ref="H2946">let(systemId,match(A2946,index(systems,0,1),),refSystemId,match($H$1,index(systems,0,1),),x,index(systems,systemId,3),y,index(systems,systemId,4),refX,index(systems,refSystemId,3),refY,index(systems,refSystemId,4),round(sqrt((x-refX)^2+(y-refY)^2),3))</f>
        <v>472.083</v>
      </c>
      <c r="I2946" s="28" t="s">
        <v>408</v>
      </c>
      <c r="J2946" s="28" t="s">
        <v>408</v>
      </c>
      <c r="K2946" s="28" t="s">
        <v>408</v>
      </c>
      <c r="L2946" s="28" t="s">
        <v>408</v>
      </c>
      <c r="M2946" s="28" t="s">
        <v>408</v>
      </c>
      <c r="N2946" s="28" t="s">
        <v>408</v>
      </c>
      <c r="O2946" s="41"/>
      <c r="P2946" s="48" t="s">
        <v>408</v>
      </c>
      <c r="Q2946" s="48" t="s">
        <v>408</v>
      </c>
      <c r="R2946" s="48" t="s">
        <v>408</v>
      </c>
      <c r="S2946" s="48" t="s">
        <v>408</v>
      </c>
      <c r="T2946" s="48" t="s">
        <v>408</v>
      </c>
      <c r="U2946" s="48" t="s">
        <v>408</v>
      </c>
      <c r="V2946" s="48" t="s">
        <v>408</v>
      </c>
      <c r="W2946" s="48" t="s">
        <v>408</v>
      </c>
      <c r="X2946" s="48" t="s">
        <v>408</v>
      </c>
      <c r="Y2946" s="48" t="s">
        <v>408</v>
      </c>
      <c r="Z2946" s="56" t="s">
        <v>408</v>
      </c>
      <c r="AA2946" s="48" t="s">
        <v>408</v>
      </c>
      <c r="AB2946" s="48" t="s">
        <v>408</v>
      </c>
      <c r="AC2946" s="48" t="s">
        <v>408</v>
      </c>
      <c r="AD2946" s="48" t="s">
        <v>408</v>
      </c>
      <c r="AE2946" s="48" t="s">
        <v>408</v>
      </c>
      <c r="AF2946" s="48" t="s">
        <v>408</v>
      </c>
      <c r="AG2946" s="48" t="s">
        <v>408</v>
      </c>
      <c r="AH2946" s="48" t="s">
        <v>408</v>
      </c>
      <c r="AI2946" s="41"/>
      <c r="AJ2946" s="41"/>
      <c r="AK2946" s="41"/>
      <c r="AL2946" s="41"/>
      <c r="AM2946" s="41"/>
      <c r="AN2946" s="48" t="s">
        <v>2482</v>
      </c>
      <c r="AO2946" s="48" t="s">
        <v>2483</v>
      </c>
      <c r="AP2946" s="48" t="s">
        <v>2483</v>
      </c>
      <c r="AQ2946" s="48" t="s">
        <v>2483</v>
      </c>
      <c r="AR2946" s="48" t="s">
        <v>2483</v>
      </c>
      <c r="AS2946" s="48" t="s">
        <v>2483</v>
      </c>
      <c r="AT2946" s="48" t="s">
        <v>2483</v>
      </c>
      <c r="AU2946" s="48" t="s">
        <v>2483</v>
      </c>
      <c r="AV2946" s="56" t="s">
        <v>422</v>
      </c>
      <c r="AW2946" s="56" t="s">
        <v>422</v>
      </c>
      <c r="AX2946" s="56" t="s">
        <v>422</v>
      </c>
      <c r="AY2946" s="56" t="s">
        <v>422</v>
      </c>
      <c r="AZ2946" s="28" t="s">
        <v>422</v>
      </c>
    </row>
    <row r="2947" ht="15.75" customHeight="1">
      <c r="A2947" s="40">
        <v>2635.0</v>
      </c>
      <c r="B2947" s="28" t="s">
        <v>7411</v>
      </c>
      <c r="C2947" s="41"/>
      <c r="D2947" s="42">
        <f t="array" ref="D2947">index(systems,match($A2947,INDEX(systems,0,1),),3)</f>
        <v>75.828</v>
      </c>
      <c r="E2947" s="42">
        <f t="array" ref="E2947">index(systems,match($A2947,INDEX(systems,0,1),),4)</f>
        <v>-263.872</v>
      </c>
      <c r="F2947" s="43" t="str">
        <f>IFERROR(__xludf.DUMMYFUNCTION("let(row, match($B2947&amp;if($C2947&lt;&gt;"""","" [""&amp;$C2947&amp;""]"",""""),index(nebulae,,2),0),join("","",iferror(round(index(nebulae,row,5)/2,3),1),iferror(round(index(nebulae,row,6)/2,3),1),0))"),"1,1,0")</f>
        <v>1,1,0</v>
      </c>
      <c r="G2947" s="44" t="s">
        <v>7412</v>
      </c>
      <c r="H2947" s="45">
        <f t="array" ref="H2947">let(systemId,match(A2947,index(systems,0,1),),refSystemId,match($H$1,index(systems,0,1),),x,index(systems,systemId,3),y,index(systems,systemId,4),refX,index(systems,refSystemId,3),refY,index(systems,refSystemId,4),round(sqrt((x-refX)^2+(y-refY)^2),3))</f>
        <v>274.551</v>
      </c>
      <c r="I2947" s="41"/>
      <c r="J2947" s="41"/>
      <c r="K2947" s="41"/>
      <c r="L2947" s="41"/>
      <c r="M2947" s="28" t="s">
        <v>756</v>
      </c>
      <c r="N2947" s="28" t="s">
        <v>986</v>
      </c>
      <c r="O2947" s="48" t="s">
        <v>986</v>
      </c>
      <c r="P2947" s="48" t="s">
        <v>986</v>
      </c>
      <c r="Q2947" s="48" t="s">
        <v>986</v>
      </c>
      <c r="R2947" s="48" t="s">
        <v>986</v>
      </c>
      <c r="S2947" s="48" t="s">
        <v>986</v>
      </c>
      <c r="T2947" s="48" t="s">
        <v>986</v>
      </c>
      <c r="U2947" s="48" t="s">
        <v>986</v>
      </c>
      <c r="V2947" s="48" t="s">
        <v>986</v>
      </c>
      <c r="W2947" s="48" t="s">
        <v>986</v>
      </c>
      <c r="X2947" s="48" t="s">
        <v>986</v>
      </c>
      <c r="Y2947" s="48" t="s">
        <v>492</v>
      </c>
      <c r="Z2947" s="48" t="s">
        <v>492</v>
      </c>
      <c r="AA2947" s="48" t="s">
        <v>493</v>
      </c>
      <c r="AB2947" s="48" t="s">
        <v>493</v>
      </c>
      <c r="AC2947" s="48" t="s">
        <v>493</v>
      </c>
      <c r="AD2947" s="48" t="s">
        <v>493</v>
      </c>
      <c r="AE2947" s="48" t="s">
        <v>493</v>
      </c>
      <c r="AF2947" s="48" t="s">
        <v>493</v>
      </c>
      <c r="AG2947" s="48" t="s">
        <v>493</v>
      </c>
      <c r="AH2947" s="48" t="s">
        <v>493</v>
      </c>
      <c r="AI2947" s="48" t="s">
        <v>493</v>
      </c>
      <c r="AJ2947" s="48" t="s">
        <v>493</v>
      </c>
      <c r="AK2947" s="48" t="s">
        <v>493</v>
      </c>
      <c r="AL2947" s="48" t="s">
        <v>493</v>
      </c>
      <c r="AM2947" s="48" t="s">
        <v>493</v>
      </c>
      <c r="AN2947" s="48" t="s">
        <v>493</v>
      </c>
      <c r="AO2947" s="48" t="s">
        <v>492</v>
      </c>
      <c r="AP2947" s="48" t="s">
        <v>492</v>
      </c>
      <c r="AQ2947" s="48" t="s">
        <v>492</v>
      </c>
      <c r="AR2947" s="48" t="s">
        <v>492</v>
      </c>
      <c r="AS2947" s="48" t="s">
        <v>492</v>
      </c>
      <c r="AT2947" s="48" t="s">
        <v>492</v>
      </c>
      <c r="AU2947" s="48" t="s">
        <v>492</v>
      </c>
      <c r="AV2947" s="48" t="s">
        <v>1028</v>
      </c>
      <c r="AW2947" s="48" t="s">
        <v>1028</v>
      </c>
      <c r="AX2947" s="48" t="s">
        <v>1028</v>
      </c>
      <c r="AY2947" s="48" t="s">
        <v>1028</v>
      </c>
      <c r="AZ2947" s="28" t="s">
        <v>1028</v>
      </c>
    </row>
    <row r="2948" ht="15.75" customHeight="1">
      <c r="A2948" s="40">
        <v>2636.0</v>
      </c>
      <c r="B2948" s="28" t="s">
        <v>7413</v>
      </c>
      <c r="C2948" s="41"/>
      <c r="D2948" s="42">
        <f t="array" ref="D2948">index(systems,match($A2948,INDEX(systems,0,1),),3)</f>
        <v>429.351</v>
      </c>
      <c r="E2948" s="42">
        <f t="array" ref="E2948">index(systems,match($A2948,INDEX(systems,0,1),),4)</f>
        <v>18.825</v>
      </c>
      <c r="F2948" s="43" t="str">
        <f>IFERROR(__xludf.DUMMYFUNCTION("let(row, match($B2948&amp;if($C2948&lt;&gt;"""","" [""&amp;$C2948&amp;""]"",""""),index(nebulae,,2),0),join("","",iferror(round(index(nebulae,row,5)/2,3),1),iferror(round(index(nebulae,row,6)/2,3),1),0))"),"1,1,0")</f>
        <v>1,1,0</v>
      </c>
      <c r="G2948" s="44" t="s">
        <v>7414</v>
      </c>
      <c r="H2948" s="45">
        <f t="array" ref="H2948">let(systemId,match(A2948,index(systems,0,1),),refSystemId,match($H$1,index(systems,0,1),),x,index(systems,systemId,3),y,index(systems,systemId,4),refX,index(systems,refSystemId,3),refY,index(systems,refSystemId,4),round(sqrt((x-refX)^2+(y-refY)^2),3))</f>
        <v>429.763</v>
      </c>
      <c r="I2948" s="41"/>
      <c r="J2948" s="41"/>
      <c r="K2948" s="41"/>
      <c r="L2948" s="41"/>
      <c r="M2948" s="41"/>
      <c r="N2948" s="28" t="s">
        <v>620</v>
      </c>
      <c r="O2948" s="48" t="s">
        <v>620</v>
      </c>
      <c r="P2948" s="48" t="s">
        <v>620</v>
      </c>
      <c r="Q2948" s="48" t="s">
        <v>620</v>
      </c>
      <c r="R2948" s="48" t="s">
        <v>620</v>
      </c>
      <c r="S2948" s="48" t="s">
        <v>620</v>
      </c>
      <c r="T2948" s="48" t="s">
        <v>620</v>
      </c>
      <c r="U2948" s="48" t="s">
        <v>1581</v>
      </c>
      <c r="V2948" s="48" t="s">
        <v>1581</v>
      </c>
      <c r="W2948" s="48" t="s">
        <v>1581</v>
      </c>
      <c r="X2948" s="52" t="s">
        <v>1581</v>
      </c>
      <c r="Y2948" s="52" t="s">
        <v>1582</v>
      </c>
      <c r="Z2948" s="52" t="s">
        <v>1582</v>
      </c>
      <c r="AA2948" s="52" t="s">
        <v>1583</v>
      </c>
      <c r="AB2948" s="52" t="s">
        <v>1583</v>
      </c>
      <c r="AC2948" s="52" t="s">
        <v>1583</v>
      </c>
      <c r="AD2948" s="52" t="s">
        <v>1583</v>
      </c>
      <c r="AE2948" s="52" t="s">
        <v>1583</v>
      </c>
      <c r="AF2948" s="52" t="s">
        <v>1583</v>
      </c>
      <c r="AG2948" s="52" t="s">
        <v>1583</v>
      </c>
      <c r="AH2948" s="52" t="s">
        <v>1583</v>
      </c>
      <c r="AI2948" s="52" t="s">
        <v>1583</v>
      </c>
      <c r="AJ2948" s="52" t="s">
        <v>1583</v>
      </c>
      <c r="AK2948" s="52" t="s">
        <v>1583</v>
      </c>
      <c r="AL2948" s="52" t="s">
        <v>1583</v>
      </c>
      <c r="AM2948" s="52" t="s">
        <v>1583</v>
      </c>
      <c r="AN2948" s="52" t="s">
        <v>1583</v>
      </c>
      <c r="AO2948" s="52" t="s">
        <v>1582</v>
      </c>
      <c r="AP2948" s="52" t="s">
        <v>1582</v>
      </c>
      <c r="AQ2948" s="52" t="s">
        <v>1582</v>
      </c>
      <c r="AR2948" s="52" t="s">
        <v>1582</v>
      </c>
      <c r="AS2948" s="52" t="s">
        <v>1582</v>
      </c>
      <c r="AT2948" s="52" t="s">
        <v>1582</v>
      </c>
      <c r="AU2948" s="52" t="s">
        <v>1582</v>
      </c>
      <c r="AV2948" s="48" t="s">
        <v>1584</v>
      </c>
      <c r="AW2948" s="48" t="s">
        <v>624</v>
      </c>
      <c r="AX2948" s="48" t="s">
        <v>1585</v>
      </c>
      <c r="AY2948" s="48" t="s">
        <v>1585</v>
      </c>
      <c r="AZ2948" s="28" t="s">
        <v>1585</v>
      </c>
    </row>
    <row r="2949" ht="15.75" customHeight="1">
      <c r="A2949" s="40">
        <v>2637.0</v>
      </c>
      <c r="B2949" s="28" t="s">
        <v>7415</v>
      </c>
      <c r="C2949" s="41"/>
      <c r="D2949" s="42">
        <f t="array" ref="D2949">index(systems,match($A2949,INDEX(systems,0,1),),3)</f>
        <v>-417.777</v>
      </c>
      <c r="E2949" s="42">
        <f t="array" ref="E2949">index(systems,match($A2949,INDEX(systems,0,1),),4)</f>
        <v>69.492</v>
      </c>
      <c r="F2949" s="43" t="str">
        <f>IFERROR(__xludf.DUMMYFUNCTION("let(row, match($B2949&amp;if($C2949&lt;&gt;"""","" [""&amp;$C2949&amp;""]"",""""),index(nebulae,,2),0),join("","",iferror(round(index(nebulae,row,5)/2,3),1),iferror(round(index(nebulae,row,6)/2,3),1),0))"),"1,1,0")</f>
        <v>1,1,0</v>
      </c>
      <c r="G2949" s="44" t="s">
        <v>7416</v>
      </c>
      <c r="H2949" s="45">
        <f t="array" ref="H2949">let(systemId,match(A2949,index(systems,0,1),),refSystemId,match($H$1,index(systems,0,1),),x,index(systems,systemId,3),y,index(systems,systemId,4),refX,index(systems,refSystemId,3),refY,index(systems,refSystemId,4),round(sqrt((x-refX)^2+(y-refY)^2),3))</f>
        <v>423.517</v>
      </c>
      <c r="I2949" s="53"/>
      <c r="J2949" s="41"/>
      <c r="K2949" s="41"/>
      <c r="L2949" s="41"/>
      <c r="M2949" s="53"/>
      <c r="N2949" s="28" t="s">
        <v>461</v>
      </c>
      <c r="O2949" s="48" t="s">
        <v>461</v>
      </c>
      <c r="P2949" s="48" t="s">
        <v>461</v>
      </c>
      <c r="Q2949" s="48" t="s">
        <v>461</v>
      </c>
      <c r="R2949" s="48" t="s">
        <v>461</v>
      </c>
      <c r="S2949" s="48" t="s">
        <v>449</v>
      </c>
      <c r="T2949" s="48" t="s">
        <v>449</v>
      </c>
      <c r="U2949" s="48" t="s">
        <v>449</v>
      </c>
      <c r="V2949" s="48" t="s">
        <v>449</v>
      </c>
      <c r="W2949" s="48" t="s">
        <v>449</v>
      </c>
      <c r="X2949" s="48" t="s">
        <v>449</v>
      </c>
      <c r="Y2949" s="48" t="s">
        <v>449</v>
      </c>
      <c r="Z2949" s="48" t="s">
        <v>449</v>
      </c>
      <c r="AA2949" s="48" t="s">
        <v>462</v>
      </c>
      <c r="AB2949" s="48" t="s">
        <v>462</v>
      </c>
      <c r="AC2949" s="48" t="s">
        <v>462</v>
      </c>
      <c r="AD2949" s="48" t="s">
        <v>462</v>
      </c>
      <c r="AE2949" s="48" t="s">
        <v>462</v>
      </c>
      <c r="AF2949" s="48" t="s">
        <v>462</v>
      </c>
      <c r="AG2949" s="48" t="s">
        <v>462</v>
      </c>
      <c r="AH2949" s="48" t="s">
        <v>463</v>
      </c>
      <c r="AI2949" s="48" t="s">
        <v>464</v>
      </c>
      <c r="AJ2949" s="48" t="s">
        <v>464</v>
      </c>
      <c r="AK2949" s="48" t="s">
        <v>464</v>
      </c>
      <c r="AL2949" s="48" t="s">
        <v>464</v>
      </c>
      <c r="AM2949" s="48" t="s">
        <v>464</v>
      </c>
      <c r="AN2949" s="48" t="s">
        <v>464</v>
      </c>
      <c r="AO2949" s="48" t="s">
        <v>464</v>
      </c>
      <c r="AP2949" s="48" t="s">
        <v>464</v>
      </c>
      <c r="AQ2949" s="48" t="s">
        <v>465</v>
      </c>
      <c r="AR2949" s="48" t="s">
        <v>465</v>
      </c>
      <c r="AS2949" s="48" t="s">
        <v>466</v>
      </c>
      <c r="AT2949" s="52" t="s">
        <v>467</v>
      </c>
      <c r="AU2949" s="52" t="s">
        <v>467</v>
      </c>
      <c r="AV2949" s="48" t="s">
        <v>467</v>
      </c>
      <c r="AW2949" s="48" t="s">
        <v>467</v>
      </c>
      <c r="AX2949" s="52" t="s">
        <v>468</v>
      </c>
      <c r="AY2949" s="52" t="s">
        <v>468</v>
      </c>
      <c r="AZ2949" s="49" t="s">
        <v>468</v>
      </c>
    </row>
    <row r="2950" ht="15.75" customHeight="1">
      <c r="A2950" s="40">
        <v>2638.0</v>
      </c>
      <c r="B2950" s="28" t="s">
        <v>7417</v>
      </c>
      <c r="C2950" s="41"/>
      <c r="D2950" s="42">
        <f t="array" ref="D2950">index(systems,match($A2950,INDEX(systems,0,1),),3)</f>
        <v>23.514</v>
      </c>
      <c r="E2950" s="42">
        <f t="array" ref="E2950">index(systems,match($A2950,INDEX(systems,0,1),),4)</f>
        <v>236.473</v>
      </c>
      <c r="F2950" s="43" t="str">
        <f>IFERROR(__xludf.DUMMYFUNCTION("let(row, match($B2950&amp;if($C2950&lt;&gt;"""","" [""&amp;$C2950&amp;""]"",""""),index(nebulae,,2),0),join("","",iferror(round(index(nebulae,row,5)/2,3),1),iferror(round(index(nebulae,row,6)/2,3),1),0))"),"1,1,0")</f>
        <v>1,1,0</v>
      </c>
      <c r="G2950" s="44" t="s">
        <v>7418</v>
      </c>
      <c r="H2950" s="45">
        <f t="array" ref="H2950">let(systemId,match(A2950,index(systems,0,1),),refSystemId,match($H$1,index(systems,0,1),),x,index(systems,systemId,3),y,index(systems,systemId,4),refX,index(systems,refSystemId,3),refY,index(systems,refSystemId,4),round(sqrt((x-refX)^2+(y-refY)^2),3))</f>
        <v>237.639</v>
      </c>
      <c r="I2950" s="41"/>
      <c r="J2950" s="41"/>
      <c r="K2950" s="28" t="s">
        <v>690</v>
      </c>
      <c r="L2950" s="28" t="s">
        <v>690</v>
      </c>
      <c r="M2950" s="41"/>
      <c r="N2950" s="28" t="s">
        <v>910</v>
      </c>
      <c r="O2950" s="48" t="s">
        <v>910</v>
      </c>
      <c r="P2950" s="48" t="s">
        <v>910</v>
      </c>
      <c r="Q2950" s="48" t="s">
        <v>910</v>
      </c>
      <c r="R2950" s="48" t="s">
        <v>910</v>
      </c>
      <c r="S2950" s="48" t="s">
        <v>910</v>
      </c>
      <c r="T2950" s="48" t="s">
        <v>910</v>
      </c>
      <c r="U2950" s="48" t="s">
        <v>910</v>
      </c>
      <c r="V2950" s="48" t="s">
        <v>692</v>
      </c>
      <c r="W2950" s="48" t="s">
        <v>692</v>
      </c>
      <c r="X2950" s="48" t="s">
        <v>943</v>
      </c>
      <c r="Y2950" s="48" t="s">
        <v>694</v>
      </c>
      <c r="Z2950" s="48" t="s">
        <v>409</v>
      </c>
      <c r="AA2950" s="48" t="s">
        <v>695</v>
      </c>
      <c r="AB2950" s="48" t="s">
        <v>695</v>
      </c>
      <c r="AC2950" s="48" t="s">
        <v>695</v>
      </c>
      <c r="AD2950" s="48" t="s">
        <v>695</v>
      </c>
      <c r="AE2950" s="48" t="s">
        <v>695</v>
      </c>
      <c r="AF2950" s="48" t="s">
        <v>695</v>
      </c>
      <c r="AG2950" s="48" t="s">
        <v>913</v>
      </c>
      <c r="AH2950" s="48" t="s">
        <v>913</v>
      </c>
      <c r="AI2950" s="48" t="s">
        <v>913</v>
      </c>
      <c r="AJ2950" s="48" t="s">
        <v>913</v>
      </c>
      <c r="AK2950" s="48" t="s">
        <v>913</v>
      </c>
      <c r="AL2950" s="48" t="s">
        <v>913</v>
      </c>
      <c r="AM2950" s="48" t="s">
        <v>913</v>
      </c>
      <c r="AN2950" s="48" t="s">
        <v>697</v>
      </c>
      <c r="AO2950" s="48" t="s">
        <v>697</v>
      </c>
      <c r="AP2950" s="48" t="s">
        <v>697</v>
      </c>
      <c r="AQ2950" s="48" t="s">
        <v>697</v>
      </c>
      <c r="AR2950" s="48" t="s">
        <v>697</v>
      </c>
      <c r="AS2950" s="48" t="s">
        <v>697</v>
      </c>
      <c r="AT2950" s="48" t="s">
        <v>697</v>
      </c>
      <c r="AU2950" s="48" t="s">
        <v>697</v>
      </c>
      <c r="AV2950" s="48" t="s">
        <v>531</v>
      </c>
      <c r="AW2950" s="48" t="s">
        <v>531</v>
      </c>
      <c r="AX2950" s="48" t="s">
        <v>531</v>
      </c>
      <c r="AY2950" s="48" t="s">
        <v>531</v>
      </c>
      <c r="AZ2950" s="28" t="s">
        <v>531</v>
      </c>
    </row>
    <row r="2951" ht="15.75" customHeight="1">
      <c r="A2951" s="40">
        <v>2639.0</v>
      </c>
      <c r="B2951" s="28" t="s">
        <v>7419</v>
      </c>
      <c r="C2951" s="41"/>
      <c r="D2951" s="42">
        <f t="array" ref="D2951">index(systems,match($A2951,INDEX(systems,0,1),),3)</f>
        <v>-213.996</v>
      </c>
      <c r="E2951" s="42">
        <f t="array" ref="E2951">index(systems,match($A2951,INDEX(systems,0,1),),4)</f>
        <v>56.825</v>
      </c>
      <c r="F2951" s="43" t="str">
        <f>IFERROR(__xludf.DUMMYFUNCTION("let(row, match($B2951&amp;if($C2951&lt;&gt;"""","" [""&amp;$C2951&amp;""]"",""""),index(nebulae,,2),0),join("","",iferror(round(index(nebulae,row,5)/2,3),1),iferror(round(index(nebulae,row,6)/2,3),1),0))"),"1,1,0")</f>
        <v>1,1,0</v>
      </c>
      <c r="G2951" s="44" t="s">
        <v>7420</v>
      </c>
      <c r="H2951" s="45">
        <f t="array" ref="H2951">let(systemId,match(A2951,index(systems,0,1),),refSystemId,match($H$1,index(systems,0,1),),x,index(systems,systemId,3),y,index(systems,systemId,4),refX,index(systems,refSystemId,3),refY,index(systems,refSystemId,4),round(sqrt((x-refX)^2+(y-refY)^2),3))</f>
        <v>221.412</v>
      </c>
      <c r="I2951" s="46" t="s">
        <v>418</v>
      </c>
      <c r="J2951" s="47" t="s">
        <v>418</v>
      </c>
      <c r="K2951" s="47" t="s">
        <v>418</v>
      </c>
      <c r="L2951" s="46" t="s">
        <v>418</v>
      </c>
      <c r="M2951" s="53"/>
      <c r="N2951" s="28" t="s">
        <v>671</v>
      </c>
      <c r="O2951" s="48" t="s">
        <v>671</v>
      </c>
      <c r="P2951" s="48" t="s">
        <v>671</v>
      </c>
      <c r="Q2951" s="48" t="s">
        <v>671</v>
      </c>
      <c r="R2951" s="48" t="s">
        <v>671</v>
      </c>
      <c r="S2951" s="48" t="s">
        <v>671</v>
      </c>
      <c r="T2951" s="48" t="s">
        <v>671</v>
      </c>
      <c r="U2951" s="48" t="s">
        <v>671</v>
      </c>
      <c r="V2951" s="48" t="s">
        <v>671</v>
      </c>
      <c r="W2951" s="48" t="s">
        <v>671</v>
      </c>
      <c r="X2951" s="48" t="s">
        <v>671</v>
      </c>
      <c r="Y2951" s="48" t="s">
        <v>480</v>
      </c>
      <c r="Z2951" s="48" t="s">
        <v>480</v>
      </c>
      <c r="AA2951" s="48" t="s">
        <v>1685</v>
      </c>
      <c r="AB2951" s="48" t="s">
        <v>1685</v>
      </c>
      <c r="AC2951" s="48" t="s">
        <v>1685</v>
      </c>
      <c r="AD2951" s="48" t="s">
        <v>1685</v>
      </c>
      <c r="AE2951" s="48" t="s">
        <v>1685</v>
      </c>
      <c r="AF2951" s="48" t="s">
        <v>1685</v>
      </c>
      <c r="AG2951" s="48" t="s">
        <v>1685</v>
      </c>
      <c r="AH2951" s="48" t="s">
        <v>1686</v>
      </c>
      <c r="AI2951" s="48" t="s">
        <v>1201</v>
      </c>
      <c r="AJ2951" s="48" t="s">
        <v>1201</v>
      </c>
      <c r="AK2951" s="48" t="s">
        <v>1201</v>
      </c>
      <c r="AL2951" s="48" t="s">
        <v>1201</v>
      </c>
      <c r="AM2951" s="48" t="s">
        <v>1201</v>
      </c>
      <c r="AN2951" s="48" t="s">
        <v>1201</v>
      </c>
      <c r="AO2951" s="48" t="s">
        <v>1201</v>
      </c>
      <c r="AP2951" s="48" t="s">
        <v>1201</v>
      </c>
      <c r="AQ2951" s="48" t="s">
        <v>2769</v>
      </c>
      <c r="AR2951" s="48" t="s">
        <v>2769</v>
      </c>
      <c r="AS2951" s="48" t="s">
        <v>2769</v>
      </c>
      <c r="AT2951" s="48" t="s">
        <v>455</v>
      </c>
      <c r="AU2951" s="48" t="s">
        <v>455</v>
      </c>
      <c r="AV2951" s="48" t="s">
        <v>455</v>
      </c>
      <c r="AW2951" s="48" t="s">
        <v>455</v>
      </c>
      <c r="AX2951" s="48" t="s">
        <v>605</v>
      </c>
      <c r="AY2951" s="48" t="s">
        <v>605</v>
      </c>
      <c r="AZ2951" s="28" t="s">
        <v>605</v>
      </c>
    </row>
    <row r="2952" ht="15.75" customHeight="1">
      <c r="A2952" s="40">
        <v>2640.0</v>
      </c>
      <c r="B2952" s="28" t="s">
        <v>7421</v>
      </c>
      <c r="C2952" s="41"/>
      <c r="D2952" s="42">
        <f t="array" ref="D2952">index(systems,match($A2952,INDEX(systems,0,1),),3)</f>
        <v>118.997</v>
      </c>
      <c r="E2952" s="42">
        <f t="array" ref="E2952">index(systems,match($A2952,INDEX(systems,0,1),),4)</f>
        <v>158.047</v>
      </c>
      <c r="F2952" s="43" t="str">
        <f>IFERROR(__xludf.DUMMYFUNCTION("let(row, match($B2952&amp;if($C2952&lt;&gt;"""","" [""&amp;$C2952&amp;""]"",""""),index(nebulae,,2),0),join("","",iferror(round(index(nebulae,row,5)/2,3),1),iferror(round(index(nebulae,row,6)/2,3),1),0))"),"1,1,0")</f>
        <v>1,1,0</v>
      </c>
      <c r="G2952" s="44" t="s">
        <v>7422</v>
      </c>
      <c r="H2952" s="45">
        <f t="array" ref="H2952">let(systemId,match(A2952,index(systems,0,1),),refSystemId,match($H$1,index(systems,0,1),),x,index(systems,systemId,3),y,index(systems,systemId,4),refX,index(systems,refSystemId,3),refY,index(systems,refSystemId,4),round(sqrt((x-refX)^2+(y-refY)^2),3))</f>
        <v>197.836</v>
      </c>
      <c r="I2952" s="60" t="s">
        <v>408</v>
      </c>
      <c r="J2952" s="60" t="s">
        <v>408</v>
      </c>
      <c r="K2952" s="60" t="s">
        <v>408</v>
      </c>
      <c r="L2952" s="48" t="s">
        <v>408</v>
      </c>
      <c r="M2952" s="48" t="s">
        <v>408</v>
      </c>
      <c r="N2952" s="59" t="s">
        <v>408</v>
      </c>
      <c r="O2952" s="48" t="s">
        <v>680</v>
      </c>
      <c r="P2952" s="48" t="s">
        <v>680</v>
      </c>
      <c r="Q2952" s="48" t="s">
        <v>680</v>
      </c>
      <c r="R2952" s="48" t="s">
        <v>680</v>
      </c>
      <c r="S2952" s="48" t="s">
        <v>680</v>
      </c>
      <c r="T2952" s="48" t="s">
        <v>680</v>
      </c>
      <c r="U2952" s="48" t="s">
        <v>680</v>
      </c>
      <c r="V2952" s="48" t="s">
        <v>680</v>
      </c>
      <c r="W2952" s="48" t="s">
        <v>422</v>
      </c>
      <c r="X2952" s="48" t="s">
        <v>422</v>
      </c>
      <c r="Y2952" s="48" t="s">
        <v>422</v>
      </c>
      <c r="Z2952" s="48" t="s">
        <v>422</v>
      </c>
      <c r="AA2952" s="48" t="s">
        <v>422</v>
      </c>
      <c r="AB2952" s="48" t="s">
        <v>422</v>
      </c>
      <c r="AC2952" s="48" t="s">
        <v>422</v>
      </c>
      <c r="AD2952" s="48" t="s">
        <v>422</v>
      </c>
      <c r="AE2952" s="48" t="s">
        <v>422</v>
      </c>
      <c r="AF2952" s="48" t="s">
        <v>422</v>
      </c>
      <c r="AG2952" s="48" t="s">
        <v>422</v>
      </c>
      <c r="AH2952" s="48" t="s">
        <v>422</v>
      </c>
      <c r="AI2952" s="48" t="s">
        <v>422</v>
      </c>
      <c r="AJ2952" s="48" t="s">
        <v>422</v>
      </c>
      <c r="AK2952" s="48" t="s">
        <v>422</v>
      </c>
      <c r="AL2952" s="48" t="s">
        <v>422</v>
      </c>
      <c r="AM2952" s="48" t="s">
        <v>422</v>
      </c>
      <c r="AN2952" s="48" t="s">
        <v>422</v>
      </c>
      <c r="AO2952" s="48" t="s">
        <v>422</v>
      </c>
      <c r="AP2952" s="48" t="s">
        <v>422</v>
      </c>
      <c r="AQ2952" s="48" t="s">
        <v>422</v>
      </c>
      <c r="AR2952" s="48" t="s">
        <v>422</v>
      </c>
      <c r="AS2952" s="48" t="s">
        <v>422</v>
      </c>
      <c r="AT2952" s="48" t="s">
        <v>422</v>
      </c>
      <c r="AU2952" s="48" t="s">
        <v>422</v>
      </c>
      <c r="AV2952" s="48" t="s">
        <v>422</v>
      </c>
      <c r="AW2952" s="48" t="s">
        <v>422</v>
      </c>
      <c r="AX2952" s="48" t="s">
        <v>422</v>
      </c>
      <c r="AY2952" s="48" t="s">
        <v>422</v>
      </c>
      <c r="AZ2952" s="28" t="s">
        <v>422</v>
      </c>
    </row>
    <row r="2953" ht="15.75" customHeight="1">
      <c r="A2953" s="40">
        <v>2641.0</v>
      </c>
      <c r="B2953" s="28" t="s">
        <v>7423</v>
      </c>
      <c r="C2953" s="41"/>
      <c r="D2953" s="42">
        <f t="array" ref="D2953">index(systems,match($A2953,INDEX(systems,0,1),),3)</f>
        <v>466.311</v>
      </c>
      <c r="E2953" s="42">
        <f t="array" ref="E2953">index(systems,match($A2953,INDEX(systems,0,1),),4)</f>
        <v>-286.49</v>
      </c>
      <c r="F2953" s="43" t="str">
        <f>IFERROR(__xludf.DUMMYFUNCTION("let(row, match($B2953&amp;if($C2953&lt;&gt;"""","" [""&amp;$C2953&amp;""]"",""""),index(nebulae,,2),0),join("","",iferror(round(index(nebulae,row,5)/2,3),1),iferror(round(index(nebulae,row,6)/2,3),1),0))"),"1,1,0")</f>
        <v>1,1,0</v>
      </c>
      <c r="G2953" s="44" t="s">
        <v>7424</v>
      </c>
      <c r="H2953" s="45">
        <f t="array" ref="H2953">let(systemId,match(A2953,index(systems,0,1),),refSystemId,match($H$1,index(systems,0,1),),x,index(systems,systemId,3),y,index(systems,systemId,4),refX,index(systems,refSystemId,3),refY,index(systems,refSystemId,4),round(sqrt((x-refX)^2+(y-refY)^2),3))</f>
        <v>547.286</v>
      </c>
      <c r="I2953" s="53"/>
      <c r="J2953" s="53"/>
      <c r="K2953" s="53"/>
      <c r="L2953" s="53"/>
      <c r="M2953" s="53"/>
      <c r="N2953" s="28" t="s">
        <v>659</v>
      </c>
      <c r="O2953" s="48" t="s">
        <v>659</v>
      </c>
      <c r="P2953" s="48" t="s">
        <v>659</v>
      </c>
      <c r="Q2953" s="48" t="s">
        <v>659</v>
      </c>
      <c r="R2953" s="48" t="s">
        <v>659</v>
      </c>
      <c r="S2953" s="48" t="s">
        <v>659</v>
      </c>
      <c r="T2953" s="48" t="s">
        <v>659</v>
      </c>
      <c r="U2953" s="48" t="s">
        <v>659</v>
      </c>
      <c r="V2953" s="48" t="s">
        <v>659</v>
      </c>
      <c r="W2953" s="48" t="s">
        <v>659</v>
      </c>
      <c r="X2953" s="48" t="s">
        <v>659</v>
      </c>
      <c r="Y2953" s="48" t="s">
        <v>660</v>
      </c>
      <c r="Z2953" s="48" t="s">
        <v>660</v>
      </c>
      <c r="AA2953" s="48" t="s">
        <v>661</v>
      </c>
      <c r="AB2953" s="48" t="s">
        <v>661</v>
      </c>
      <c r="AC2953" s="48" t="s">
        <v>661</v>
      </c>
      <c r="AD2953" s="48" t="s">
        <v>661</v>
      </c>
      <c r="AE2953" s="48" t="s">
        <v>661</v>
      </c>
      <c r="AF2953" s="48" t="s">
        <v>661</v>
      </c>
      <c r="AG2953" s="48" t="s">
        <v>661</v>
      </c>
      <c r="AH2953" s="48" t="s">
        <v>661</v>
      </c>
      <c r="AI2953" s="48" t="s">
        <v>661</v>
      </c>
      <c r="AJ2953" s="48" t="s">
        <v>661</v>
      </c>
      <c r="AK2953" s="48" t="s">
        <v>661</v>
      </c>
      <c r="AL2953" s="48" t="s">
        <v>661</v>
      </c>
      <c r="AM2953" s="48" t="s">
        <v>661</v>
      </c>
      <c r="AN2953" s="48" t="s">
        <v>661</v>
      </c>
      <c r="AO2953" s="48" t="s">
        <v>660</v>
      </c>
      <c r="AP2953" s="48" t="s">
        <v>660</v>
      </c>
      <c r="AQ2953" s="48" t="s">
        <v>1221</v>
      </c>
      <c r="AR2953" s="48" t="s">
        <v>1222</v>
      </c>
      <c r="AS2953" s="52" t="s">
        <v>662</v>
      </c>
      <c r="AT2953" s="48" t="s">
        <v>418</v>
      </c>
      <c r="AU2953" s="48" t="s">
        <v>418</v>
      </c>
      <c r="AV2953" s="48" t="s">
        <v>418</v>
      </c>
      <c r="AW2953" s="48" t="s">
        <v>418</v>
      </c>
      <c r="AX2953" s="48" t="s">
        <v>418</v>
      </c>
      <c r="AY2953" s="48" t="s">
        <v>418</v>
      </c>
      <c r="AZ2953" s="51" t="s">
        <v>418</v>
      </c>
    </row>
    <row r="2954" ht="15.75" customHeight="1">
      <c r="A2954" s="40">
        <v>2642.0</v>
      </c>
      <c r="B2954" s="28" t="s">
        <v>7425</v>
      </c>
      <c r="C2954" s="28" t="s">
        <v>7426</v>
      </c>
      <c r="D2954" s="42">
        <f t="array" ref="D2954">index(systems,match($A2954,INDEX(systems,0,1),),3)</f>
        <v>-128.468</v>
      </c>
      <c r="E2954" s="42">
        <f t="array" ref="E2954">index(systems,match($A2954,INDEX(systems,0,1),),4)</f>
        <v>160.226</v>
      </c>
      <c r="F2954" s="43" t="str">
        <f>IFERROR(__xludf.DUMMYFUNCTION("let(row, match($B2954&amp;if($C2954&lt;&gt;"""","" [""&amp;$C2954&amp;""]"",""""),index(nebulae,,2),0),join("","",iferror(round(index(nebulae,row,5)/2,3),1),iferror(round(index(nebulae,row,6)/2,3),1),0))"),"1,1,0")</f>
        <v>1,1,0</v>
      </c>
      <c r="G2954" s="44" t="s">
        <v>7427</v>
      </c>
      <c r="H2954" s="45">
        <f t="array" ref="H2954">let(systemId,match(A2954,index(systems,0,1),),refSystemId,match($H$1,index(systems,0,1),),x,index(systems,systemId,3),y,index(systems,systemId,4),refX,index(systems,refSystemId,3),refY,index(systems,refSystemId,4),round(sqrt((x-refX)^2+(y-refY)^2),3))</f>
        <v>205.369</v>
      </c>
      <c r="I2954" s="46" t="s">
        <v>408</v>
      </c>
      <c r="J2954" s="46" t="s">
        <v>408</v>
      </c>
      <c r="K2954" s="28" t="s">
        <v>408</v>
      </c>
      <c r="L2954" s="28" t="s">
        <v>408</v>
      </c>
      <c r="M2954" s="48" t="s">
        <v>408</v>
      </c>
      <c r="N2954" s="28" t="s">
        <v>408</v>
      </c>
      <c r="O2954" s="41"/>
      <c r="P2954" s="48" t="s">
        <v>864</v>
      </c>
      <c r="Q2954" s="48" t="s">
        <v>864</v>
      </c>
      <c r="R2954" s="48" t="s">
        <v>864</v>
      </c>
      <c r="S2954" s="48" t="s">
        <v>864</v>
      </c>
      <c r="T2954" s="48" t="s">
        <v>864</v>
      </c>
      <c r="U2954" s="48" t="s">
        <v>864</v>
      </c>
      <c r="V2954" s="48" t="s">
        <v>864</v>
      </c>
      <c r="W2954" s="48" t="s">
        <v>864</v>
      </c>
      <c r="X2954" s="48" t="s">
        <v>864</v>
      </c>
      <c r="Y2954" s="48" t="s">
        <v>864</v>
      </c>
      <c r="Z2954" s="48" t="s">
        <v>864</v>
      </c>
      <c r="AA2954" s="48" t="s">
        <v>1137</v>
      </c>
      <c r="AB2954" s="48" t="s">
        <v>1137</v>
      </c>
      <c r="AC2954" s="48" t="s">
        <v>1137</v>
      </c>
      <c r="AD2954" s="48" t="s">
        <v>1137</v>
      </c>
      <c r="AE2954" s="48" t="s">
        <v>1137</v>
      </c>
      <c r="AF2954" s="48" t="s">
        <v>1137</v>
      </c>
      <c r="AG2954" s="48" t="s">
        <v>1137</v>
      </c>
      <c r="AH2954" s="48" t="s">
        <v>1138</v>
      </c>
      <c r="AI2954" s="48" t="s">
        <v>789</v>
      </c>
      <c r="AJ2954" s="48" t="s">
        <v>789</v>
      </c>
      <c r="AK2954" s="48" t="s">
        <v>789</v>
      </c>
      <c r="AL2954" s="48" t="s">
        <v>789</v>
      </c>
      <c r="AM2954" s="48" t="s">
        <v>789</v>
      </c>
      <c r="AN2954" s="48" t="s">
        <v>789</v>
      </c>
      <c r="AO2954" s="48" t="s">
        <v>789</v>
      </c>
      <c r="AP2954" s="48" t="s">
        <v>789</v>
      </c>
      <c r="AQ2954" s="48" t="s">
        <v>1835</v>
      </c>
      <c r="AR2954" s="48" t="s">
        <v>1835</v>
      </c>
      <c r="AS2954" s="48" t="s">
        <v>789</v>
      </c>
      <c r="AT2954" s="48" t="s">
        <v>530</v>
      </c>
      <c r="AU2954" s="48" t="s">
        <v>530</v>
      </c>
      <c r="AV2954" s="48" t="s">
        <v>530</v>
      </c>
      <c r="AW2954" s="48" t="s">
        <v>530</v>
      </c>
      <c r="AX2954" s="48" t="s">
        <v>530</v>
      </c>
      <c r="AY2954" s="48" t="s">
        <v>530</v>
      </c>
      <c r="AZ2954" s="51" t="s">
        <v>530</v>
      </c>
    </row>
    <row r="2955" ht="15.75" customHeight="1">
      <c r="A2955" s="40">
        <v>2643.0</v>
      </c>
      <c r="B2955" s="28" t="s">
        <v>7428</v>
      </c>
      <c r="C2955" s="41"/>
      <c r="D2955" s="42">
        <f t="array" ref="D2955">index(systems,match($A2955,INDEX(systems,0,1),),3)</f>
        <v>-141.443</v>
      </c>
      <c r="E2955" s="42">
        <f t="array" ref="E2955">index(systems,match($A2955,INDEX(systems,0,1),),4)</f>
        <v>-351.905</v>
      </c>
      <c r="F2955" s="43" t="str">
        <f>IFERROR(__xludf.DUMMYFUNCTION("let(row, match($B2955&amp;if($C2955&lt;&gt;"""","" [""&amp;$C2955&amp;""]"",""""),index(nebulae,,2),0),join("","",iferror(round(index(nebulae,row,5)/2,3),1),iferror(round(index(nebulae,row,6)/2,3),1),0))"),"1,1,0")</f>
        <v>1,1,0</v>
      </c>
      <c r="G2955" s="44" t="s">
        <v>7429</v>
      </c>
      <c r="H2955" s="45">
        <f t="array" ref="H2955">let(systemId,match(A2955,index(systems,0,1),),refSystemId,match($H$1,index(systems,0,1),),x,index(systems,systemId,3),y,index(systems,systemId,4),refX,index(systems,refSystemId,3),refY,index(systems,refSystemId,4),round(sqrt((x-refX)^2+(y-refY)^2),3))</f>
        <v>379.267</v>
      </c>
      <c r="I2955" s="46" t="s">
        <v>408</v>
      </c>
      <c r="J2955" s="46" t="s">
        <v>408</v>
      </c>
      <c r="K2955" s="46" t="s">
        <v>408</v>
      </c>
      <c r="L2955" s="46" t="s">
        <v>408</v>
      </c>
      <c r="M2955" s="46" t="s">
        <v>408</v>
      </c>
      <c r="N2955" s="28" t="s">
        <v>576</v>
      </c>
      <c r="O2955" s="48" t="s">
        <v>1110</v>
      </c>
      <c r="P2955" s="48" t="s">
        <v>560</v>
      </c>
      <c r="Q2955" s="48" t="s">
        <v>560</v>
      </c>
      <c r="R2955" s="48" t="s">
        <v>560</v>
      </c>
      <c r="S2955" s="48" t="s">
        <v>560</v>
      </c>
      <c r="T2955" s="48" t="s">
        <v>560</v>
      </c>
      <c r="U2955" s="48" t="s">
        <v>560</v>
      </c>
      <c r="V2955" s="48" t="s">
        <v>560</v>
      </c>
      <c r="W2955" s="48" t="s">
        <v>560</v>
      </c>
      <c r="X2955" s="48" t="s">
        <v>560</v>
      </c>
      <c r="Y2955" s="48" t="s">
        <v>560</v>
      </c>
      <c r="Z2955" s="48" t="s">
        <v>560</v>
      </c>
      <c r="AA2955" s="48" t="s">
        <v>560</v>
      </c>
      <c r="AB2955" s="48" t="s">
        <v>560</v>
      </c>
      <c r="AC2955" s="48" t="s">
        <v>560</v>
      </c>
      <c r="AD2955" s="48" t="s">
        <v>560</v>
      </c>
      <c r="AE2955" s="48" t="s">
        <v>560</v>
      </c>
      <c r="AF2955" s="48" t="s">
        <v>560</v>
      </c>
      <c r="AG2955" s="48" t="s">
        <v>560</v>
      </c>
      <c r="AH2955" s="48" t="s">
        <v>560</v>
      </c>
      <c r="AI2955" s="48" t="s">
        <v>560</v>
      </c>
      <c r="AJ2955" s="48" t="s">
        <v>560</v>
      </c>
      <c r="AK2955" s="48" t="s">
        <v>560</v>
      </c>
      <c r="AL2955" s="48" t="s">
        <v>560</v>
      </c>
      <c r="AM2955" s="48" t="s">
        <v>560</v>
      </c>
      <c r="AN2955" s="48" t="s">
        <v>560</v>
      </c>
      <c r="AO2955" s="48" t="s">
        <v>560</v>
      </c>
      <c r="AP2955" s="48" t="s">
        <v>560</v>
      </c>
      <c r="AQ2955" s="48" t="s">
        <v>560</v>
      </c>
      <c r="AR2955" s="48" t="s">
        <v>560</v>
      </c>
      <c r="AS2955" s="48" t="s">
        <v>418</v>
      </c>
      <c r="AT2955" s="48" t="s">
        <v>418</v>
      </c>
      <c r="AU2955" s="48" t="s">
        <v>418</v>
      </c>
      <c r="AV2955" s="48" t="s">
        <v>969</v>
      </c>
      <c r="AW2955" s="48" t="s">
        <v>969</v>
      </c>
      <c r="AX2955" s="48" t="s">
        <v>969</v>
      </c>
      <c r="AY2955" s="48" t="s">
        <v>969</v>
      </c>
      <c r="AZ2955" s="51" t="s">
        <v>969</v>
      </c>
    </row>
    <row r="2956" ht="15.75" customHeight="1">
      <c r="A2956" s="40">
        <v>2644.0</v>
      </c>
      <c r="B2956" s="28" t="s">
        <v>7430</v>
      </c>
      <c r="C2956" s="41"/>
      <c r="D2956" s="42">
        <f t="array" ref="D2956">index(systems,match($A2956,INDEX(systems,0,1),),3)</f>
        <v>-414.699</v>
      </c>
      <c r="E2956" s="42">
        <f t="array" ref="E2956">index(systems,match($A2956,INDEX(systems,0,1),),4)</f>
        <v>239.659</v>
      </c>
      <c r="F2956" s="43" t="str">
        <f>IFERROR(__xludf.DUMMYFUNCTION("let(row, match($B2956&amp;if($C2956&lt;&gt;"""","" [""&amp;$C2956&amp;""]"",""""),index(nebulae,,2),0),join("","",iferror(round(index(nebulae,row,5)/2,3),1),iferror(round(index(nebulae,row,6)/2,3),1),0))"),"1,1,0")</f>
        <v>1,1,0</v>
      </c>
      <c r="G2956" s="44" t="s">
        <v>7431</v>
      </c>
      <c r="H2956" s="45">
        <f t="array" ref="H2956">let(systemId,match(A2956,index(systems,0,1),),refSystemId,match($H$1,index(systems,0,1),),x,index(systems,systemId,3),y,index(systems,systemId,4),refX,index(systems,refSystemId,3),refY,index(systems,refSystemId,4),round(sqrt((x-refX)^2+(y-refY)^2),3))</f>
        <v>478.969</v>
      </c>
      <c r="I2956" s="28" t="s">
        <v>408</v>
      </c>
      <c r="J2956" s="28" t="s">
        <v>408</v>
      </c>
      <c r="K2956" s="28" t="s">
        <v>408</v>
      </c>
      <c r="L2956" s="28" t="s">
        <v>408</v>
      </c>
      <c r="M2956" s="28" t="s">
        <v>408</v>
      </c>
      <c r="N2956" s="28" t="s">
        <v>408</v>
      </c>
      <c r="O2956" s="41"/>
      <c r="P2956" s="48" t="s">
        <v>477</v>
      </c>
      <c r="Q2956" s="48" t="s">
        <v>477</v>
      </c>
      <c r="R2956" s="48" t="s">
        <v>477</v>
      </c>
      <c r="S2956" s="48" t="s">
        <v>449</v>
      </c>
      <c r="T2956" s="48" t="s">
        <v>449</v>
      </c>
      <c r="U2956" s="48" t="s">
        <v>449</v>
      </c>
      <c r="V2956" s="48" t="s">
        <v>449</v>
      </c>
      <c r="W2956" s="48" t="s">
        <v>449</v>
      </c>
      <c r="X2956" s="48" t="s">
        <v>449</v>
      </c>
      <c r="Y2956" s="48" t="s">
        <v>422</v>
      </c>
      <c r="Z2956" s="48" t="s">
        <v>422</v>
      </c>
      <c r="AA2956" s="48" t="s">
        <v>422</v>
      </c>
      <c r="AB2956" s="48" t="s">
        <v>422</v>
      </c>
      <c r="AC2956" s="48" t="s">
        <v>422</v>
      </c>
      <c r="AD2956" s="48" t="s">
        <v>422</v>
      </c>
      <c r="AE2956" s="48" t="s">
        <v>422</v>
      </c>
      <c r="AF2956" s="48" t="s">
        <v>422</v>
      </c>
      <c r="AG2956" s="48" t="s">
        <v>422</v>
      </c>
      <c r="AH2956" s="48" t="s">
        <v>422</v>
      </c>
      <c r="AI2956" s="48" t="s">
        <v>422</v>
      </c>
      <c r="AJ2956" s="48" t="s">
        <v>422</v>
      </c>
      <c r="AK2956" s="48" t="s">
        <v>422</v>
      </c>
      <c r="AL2956" s="48" t="s">
        <v>422</v>
      </c>
      <c r="AM2956" s="48" t="s">
        <v>422</v>
      </c>
      <c r="AN2956" s="48" t="s">
        <v>422</v>
      </c>
      <c r="AO2956" s="48" t="s">
        <v>422</v>
      </c>
      <c r="AP2956" s="48" t="s">
        <v>422</v>
      </c>
      <c r="AQ2956" s="48" t="s">
        <v>422</v>
      </c>
      <c r="AR2956" s="48" t="s">
        <v>422</v>
      </c>
      <c r="AS2956" s="48" t="s">
        <v>422</v>
      </c>
      <c r="AT2956" s="48" t="s">
        <v>422</v>
      </c>
      <c r="AU2956" s="48" t="s">
        <v>422</v>
      </c>
      <c r="AV2956" s="48" t="s">
        <v>422</v>
      </c>
      <c r="AW2956" s="48" t="s">
        <v>422</v>
      </c>
      <c r="AX2956" s="48" t="s">
        <v>422</v>
      </c>
      <c r="AY2956" s="48" t="s">
        <v>422</v>
      </c>
      <c r="AZ2956" s="28" t="s">
        <v>422</v>
      </c>
    </row>
    <row r="2957" ht="15.75" customHeight="1">
      <c r="A2957" s="40">
        <v>2645.0</v>
      </c>
      <c r="B2957" s="28" t="s">
        <v>7432</v>
      </c>
      <c r="C2957" s="41"/>
      <c r="D2957" s="42">
        <f t="array" ref="D2957">index(systems,match($A2957,INDEX(systems,0,1),),3)</f>
        <v>588.776</v>
      </c>
      <c r="E2957" s="42">
        <f t="array" ref="E2957">index(systems,match($A2957,INDEX(systems,0,1),),4)</f>
        <v>93.273</v>
      </c>
      <c r="F2957" s="43" t="str">
        <f>IFERROR(__xludf.DUMMYFUNCTION("let(row, match($B2957&amp;if($C2957&lt;&gt;"""","" [""&amp;$C2957&amp;""]"",""""),index(nebulae,,2),0),join("","",iferror(round(index(nebulae,row,5)/2,3),1),iferror(round(index(nebulae,row,6)/2,3),1),0))"),"1,1,0")</f>
        <v>1,1,0</v>
      </c>
      <c r="G2957" s="44" t="s">
        <v>7433</v>
      </c>
      <c r="H2957" s="45">
        <f t="array" ref="H2957">let(systemId,match(A2957,index(systems,0,1),),refSystemId,match($H$1,index(systems,0,1),),x,index(systems,systemId,3),y,index(systems,systemId,4),refX,index(systems,refSystemId,3),refY,index(systems,refSystemId,4),round(sqrt((x-refX)^2+(y-refY)^2),3))</f>
        <v>596.118</v>
      </c>
      <c r="I2957" s="53"/>
      <c r="J2957" s="53"/>
      <c r="K2957" s="53"/>
      <c r="L2957" s="53"/>
      <c r="M2957" s="53"/>
      <c r="N2957" s="28" t="s">
        <v>552</v>
      </c>
      <c r="O2957" s="48" t="s">
        <v>552</v>
      </c>
      <c r="P2957" s="48" t="s">
        <v>1423</v>
      </c>
      <c r="Q2957" s="48" t="s">
        <v>1423</v>
      </c>
      <c r="R2957" s="48" t="s">
        <v>1423</v>
      </c>
      <c r="S2957" s="48" t="s">
        <v>1423</v>
      </c>
      <c r="T2957" s="48" t="s">
        <v>1423</v>
      </c>
      <c r="U2957" s="48" t="s">
        <v>1423</v>
      </c>
      <c r="V2957" s="48" t="s">
        <v>1423</v>
      </c>
      <c r="W2957" s="48" t="s">
        <v>1423</v>
      </c>
      <c r="X2957" s="48" t="s">
        <v>1423</v>
      </c>
      <c r="Y2957" s="48" t="s">
        <v>1423</v>
      </c>
      <c r="Z2957" s="48" t="s">
        <v>1423</v>
      </c>
      <c r="AA2957" s="48" t="s">
        <v>1423</v>
      </c>
      <c r="AB2957" s="48" t="s">
        <v>1423</v>
      </c>
      <c r="AC2957" s="48" t="s">
        <v>1423</v>
      </c>
      <c r="AD2957" s="48" t="s">
        <v>1423</v>
      </c>
      <c r="AE2957" s="48" t="s">
        <v>1423</v>
      </c>
      <c r="AF2957" s="48" t="s">
        <v>1423</v>
      </c>
      <c r="AG2957" s="48" t="s">
        <v>1423</v>
      </c>
      <c r="AH2957" s="48" t="s">
        <v>1423</v>
      </c>
      <c r="AI2957" s="48" t="s">
        <v>1423</v>
      </c>
      <c r="AJ2957" s="48" t="s">
        <v>1423</v>
      </c>
      <c r="AK2957" s="48" t="s">
        <v>1423</v>
      </c>
      <c r="AL2957" s="48" t="s">
        <v>1423</v>
      </c>
      <c r="AM2957" s="48" t="s">
        <v>1423</v>
      </c>
      <c r="AN2957" s="48" t="s">
        <v>1423</v>
      </c>
      <c r="AO2957" s="48" t="s">
        <v>1423</v>
      </c>
      <c r="AP2957" s="48" t="s">
        <v>1423</v>
      </c>
      <c r="AQ2957" s="48" t="s">
        <v>1423</v>
      </c>
      <c r="AR2957" s="48" t="s">
        <v>1423</v>
      </c>
      <c r="AS2957" s="48" t="s">
        <v>1423</v>
      </c>
      <c r="AT2957" s="48" t="s">
        <v>418</v>
      </c>
      <c r="AU2957" s="48" t="s">
        <v>418</v>
      </c>
      <c r="AV2957" s="48" t="s">
        <v>418</v>
      </c>
      <c r="AW2957" s="48" t="s">
        <v>418</v>
      </c>
      <c r="AX2957" s="48" t="s">
        <v>418</v>
      </c>
      <c r="AY2957" s="48" t="s">
        <v>418</v>
      </c>
      <c r="AZ2957" s="67" t="s">
        <v>3068</v>
      </c>
    </row>
    <row r="2958" ht="15.75" customHeight="1">
      <c r="A2958" s="40">
        <v>2646.0</v>
      </c>
      <c r="B2958" s="28" t="s">
        <v>7434</v>
      </c>
      <c r="C2958" s="41"/>
      <c r="D2958" s="42">
        <f t="array" ref="D2958">index(systems,match($A2958,INDEX(systems,0,1),),3)</f>
        <v>98.85</v>
      </c>
      <c r="E2958" s="42">
        <f t="array" ref="E2958">index(systems,match($A2958,INDEX(systems,0,1),),4)</f>
        <v>-371.583</v>
      </c>
      <c r="F2958" s="43" t="str">
        <f>IFERROR(__xludf.DUMMYFUNCTION("let(row, match($B2958&amp;if($C2958&lt;&gt;"""","" [""&amp;$C2958&amp;""]"",""""),index(nebulae,,2),0),join("","",iferror(round(index(nebulae,row,5)/2,3),1),iferror(round(index(nebulae,row,6)/2,3),1),0))"),"1,1,0")</f>
        <v>1,1,0</v>
      </c>
      <c r="G2958" s="44" t="s">
        <v>7435</v>
      </c>
      <c r="H2958" s="45">
        <f t="array" ref="H2958">let(systemId,match(A2958,index(systems,0,1),),refSystemId,match($H$1,index(systems,0,1),),x,index(systems,systemId,3),y,index(systems,systemId,4),refX,index(systems,refSystemId,3),refY,index(systems,refSystemId,4),round(sqrt((x-refX)^2+(y-refY)^2),3))</f>
        <v>384.506</v>
      </c>
      <c r="I2958" s="46" t="s">
        <v>408</v>
      </c>
      <c r="J2958" s="28" t="s">
        <v>408</v>
      </c>
      <c r="K2958" s="46" t="s">
        <v>408</v>
      </c>
      <c r="L2958" s="46" t="s">
        <v>408</v>
      </c>
      <c r="M2958" s="46" t="s">
        <v>408</v>
      </c>
      <c r="N2958" s="28" t="s">
        <v>408</v>
      </c>
      <c r="O2958" s="41"/>
      <c r="P2958" s="48" t="s">
        <v>1566</v>
      </c>
      <c r="Q2958" s="48" t="s">
        <v>1566</v>
      </c>
      <c r="R2958" s="48" t="s">
        <v>1566</v>
      </c>
      <c r="S2958" s="48" t="s">
        <v>1566</v>
      </c>
      <c r="T2958" s="48" t="s">
        <v>1566</v>
      </c>
      <c r="U2958" s="48" t="s">
        <v>422</v>
      </c>
      <c r="V2958" s="48" t="s">
        <v>422</v>
      </c>
      <c r="W2958" s="48" t="s">
        <v>422</v>
      </c>
      <c r="X2958" s="48" t="s">
        <v>422</v>
      </c>
      <c r="Y2958" s="48" t="s">
        <v>422</v>
      </c>
      <c r="Z2958" s="48" t="s">
        <v>422</v>
      </c>
      <c r="AA2958" s="48" t="s">
        <v>422</v>
      </c>
      <c r="AB2958" s="48" t="s">
        <v>422</v>
      </c>
      <c r="AC2958" s="48" t="s">
        <v>422</v>
      </c>
      <c r="AD2958" s="48" t="s">
        <v>422</v>
      </c>
      <c r="AE2958" s="48" t="s">
        <v>422</v>
      </c>
      <c r="AF2958" s="48" t="s">
        <v>422</v>
      </c>
      <c r="AG2958" s="48" t="s">
        <v>422</v>
      </c>
      <c r="AH2958" s="48" t="s">
        <v>422</v>
      </c>
      <c r="AI2958" s="48" t="s">
        <v>422</v>
      </c>
      <c r="AJ2958" s="48" t="s">
        <v>422</v>
      </c>
      <c r="AK2958" s="48" t="s">
        <v>422</v>
      </c>
      <c r="AL2958" s="48" t="s">
        <v>422</v>
      </c>
      <c r="AM2958" s="48" t="s">
        <v>422</v>
      </c>
      <c r="AN2958" s="48" t="s">
        <v>422</v>
      </c>
      <c r="AO2958" s="48" t="s">
        <v>422</v>
      </c>
      <c r="AP2958" s="48" t="s">
        <v>422</v>
      </c>
      <c r="AQ2958" s="48" t="s">
        <v>422</v>
      </c>
      <c r="AR2958" s="48" t="s">
        <v>422</v>
      </c>
      <c r="AS2958" s="48" t="s">
        <v>422</v>
      </c>
      <c r="AT2958" s="48" t="s">
        <v>422</v>
      </c>
      <c r="AU2958" s="48" t="s">
        <v>422</v>
      </c>
      <c r="AV2958" s="48" t="s">
        <v>422</v>
      </c>
      <c r="AW2958" s="48" t="s">
        <v>422</v>
      </c>
      <c r="AX2958" s="48" t="s">
        <v>422</v>
      </c>
      <c r="AY2958" s="48" t="s">
        <v>422</v>
      </c>
      <c r="AZ2958" s="28" t="s">
        <v>422</v>
      </c>
    </row>
    <row r="2959" ht="15.75" customHeight="1">
      <c r="A2959" s="40">
        <v>2647.0</v>
      </c>
      <c r="B2959" s="28" t="s">
        <v>7436</v>
      </c>
      <c r="C2959" s="41"/>
      <c r="D2959" s="42">
        <f t="array" ref="D2959">index(systems,match($A2959,INDEX(systems,0,1),),3)</f>
        <v>397.814</v>
      </c>
      <c r="E2959" s="42">
        <f t="array" ref="E2959">index(systems,match($A2959,INDEX(systems,0,1),),4)</f>
        <v>141.609</v>
      </c>
      <c r="F2959" s="43" t="str">
        <f>IFERROR(__xludf.DUMMYFUNCTION("let(row, match($B2959&amp;if($C2959&lt;&gt;"""","" [""&amp;$C2959&amp;""]"",""""),index(nebulae,,2),0),join("","",iferror(round(index(nebulae,row,5)/2,3),1),iferror(round(index(nebulae,row,6)/2,3),1),0))"),"1,1,0")</f>
        <v>1,1,0</v>
      </c>
      <c r="G2959" s="44" t="s">
        <v>7437</v>
      </c>
      <c r="H2959" s="45">
        <f t="array" ref="H2959">let(systemId,match(A2959,index(systems,0,1),),refSystemId,match($H$1,index(systems,0,1),),x,index(systems,systemId,3),y,index(systems,systemId,4),refX,index(systems,refSystemId,3),refY,index(systems,refSystemId,4),round(sqrt((x-refX)^2+(y-refY)^2),3))</f>
        <v>422.267</v>
      </c>
      <c r="I2959" s="60" t="s">
        <v>408</v>
      </c>
      <c r="J2959" s="60" t="s">
        <v>408</v>
      </c>
      <c r="K2959" s="60" t="s">
        <v>408</v>
      </c>
      <c r="L2959" s="41"/>
      <c r="M2959" s="41"/>
      <c r="N2959" s="28" t="s">
        <v>552</v>
      </c>
      <c r="O2959" s="48" t="s">
        <v>939</v>
      </c>
      <c r="P2959" s="48" t="s">
        <v>939</v>
      </c>
      <c r="Q2959" s="48" t="s">
        <v>939</v>
      </c>
      <c r="R2959" s="48" t="s">
        <v>939</v>
      </c>
      <c r="S2959" s="48" t="s">
        <v>939</v>
      </c>
      <c r="T2959" s="48" t="s">
        <v>939</v>
      </c>
      <c r="U2959" s="48" t="s">
        <v>939</v>
      </c>
      <c r="V2959" s="48" t="s">
        <v>939</v>
      </c>
      <c r="W2959" s="48" t="s">
        <v>939</v>
      </c>
      <c r="X2959" s="48" t="s">
        <v>939</v>
      </c>
      <c r="Y2959" s="48" t="s">
        <v>939</v>
      </c>
      <c r="Z2959" s="48" t="s">
        <v>939</v>
      </c>
      <c r="AA2959" s="48" t="s">
        <v>939</v>
      </c>
      <c r="AB2959" s="48" t="s">
        <v>939</v>
      </c>
      <c r="AC2959" s="48" t="s">
        <v>939</v>
      </c>
      <c r="AD2959" s="48" t="s">
        <v>939</v>
      </c>
      <c r="AE2959" s="48" t="s">
        <v>939</v>
      </c>
      <c r="AF2959" s="48" t="s">
        <v>939</v>
      </c>
      <c r="AG2959" s="48" t="s">
        <v>939</v>
      </c>
      <c r="AH2959" s="48" t="s">
        <v>939</v>
      </c>
      <c r="AI2959" s="48" t="s">
        <v>939</v>
      </c>
      <c r="AJ2959" s="48" t="s">
        <v>939</v>
      </c>
      <c r="AK2959" s="48" t="s">
        <v>939</v>
      </c>
      <c r="AL2959" s="48" t="s">
        <v>939</v>
      </c>
      <c r="AM2959" s="48" t="s">
        <v>939</v>
      </c>
      <c r="AN2959" s="48" t="s">
        <v>939</v>
      </c>
      <c r="AO2959" s="48" t="s">
        <v>939</v>
      </c>
      <c r="AP2959" s="48" t="s">
        <v>939</v>
      </c>
      <c r="AQ2959" s="48" t="s">
        <v>776</v>
      </c>
      <c r="AR2959" s="48" t="s">
        <v>776</v>
      </c>
      <c r="AS2959" s="48" t="s">
        <v>776</v>
      </c>
      <c r="AT2959" s="48" t="s">
        <v>777</v>
      </c>
      <c r="AU2959" s="48" t="s">
        <v>777</v>
      </c>
      <c r="AV2959" s="48" t="s">
        <v>940</v>
      </c>
      <c r="AW2959" s="48" t="s">
        <v>940</v>
      </c>
      <c r="AX2959" s="48" t="s">
        <v>940</v>
      </c>
      <c r="AY2959" s="48" t="s">
        <v>940</v>
      </c>
      <c r="AZ2959" s="28" t="s">
        <v>940</v>
      </c>
    </row>
    <row r="2960" ht="15.75" customHeight="1">
      <c r="A2960" s="40">
        <v>3015.0</v>
      </c>
      <c r="B2960" s="28" t="s">
        <v>7438</v>
      </c>
      <c r="C2960" s="41"/>
      <c r="D2960" s="42">
        <f t="array" ref="D2960">index(systems,match($A2960,INDEX(systems,0,1),),3)</f>
        <v>-452.993</v>
      </c>
      <c r="E2960" s="42">
        <f t="array" ref="E2960">index(systems,match($A2960,INDEX(systems,0,1),),4)</f>
        <v>-154.193</v>
      </c>
      <c r="F2960" s="43" t="str">
        <f>IFERROR(__xludf.DUMMYFUNCTION("let(row, match($B2960&amp;if($C2960&lt;&gt;"""","" [""&amp;$C2960&amp;""]"",""""),index(nebulae,,2),0),join("","",iferror(round(index(nebulae,row,5)/2,3),1),iferror(round(index(nebulae,row,6)/2,3),1),0))"),"1,1,0")</f>
        <v>1,1,0</v>
      </c>
      <c r="G2960" s="44" t="s">
        <v>7439</v>
      </c>
      <c r="H2960" s="45">
        <f t="array" ref="H2960">let(systemId,match(A2960,index(systems,0,1),),refSystemId,match($H$1,index(systems,0,1),),x,index(systems,systemId,3),y,index(systems,systemId,4),refX,index(systems,refSystemId,3),refY,index(systems,refSystemId,4),round(sqrt((x-refX)^2+(y-refY)^2),3))</f>
        <v>478.517</v>
      </c>
      <c r="I2960" s="55"/>
      <c r="J2960" s="55"/>
      <c r="K2960" s="55"/>
      <c r="L2960" s="55"/>
      <c r="M2960" s="55"/>
      <c r="N2960" s="55"/>
      <c r="O2960" s="55"/>
      <c r="P2960" s="56" t="s">
        <v>408</v>
      </c>
      <c r="Q2960" s="56" t="s">
        <v>408</v>
      </c>
      <c r="R2960" s="56" t="s">
        <v>408</v>
      </c>
      <c r="S2960" s="56" t="s">
        <v>408</v>
      </c>
      <c r="T2960" s="56" t="s">
        <v>408</v>
      </c>
      <c r="U2960" s="56" t="s">
        <v>408</v>
      </c>
      <c r="V2960" s="56" t="s">
        <v>408</v>
      </c>
      <c r="W2960" s="56" t="s">
        <v>408</v>
      </c>
      <c r="X2960" s="56" t="s">
        <v>408</v>
      </c>
      <c r="Y2960" s="56" t="s">
        <v>408</v>
      </c>
      <c r="Z2960" s="56" t="s">
        <v>408</v>
      </c>
      <c r="AA2960" s="56" t="s">
        <v>408</v>
      </c>
      <c r="AB2960" s="56" t="s">
        <v>408</v>
      </c>
      <c r="AC2960" s="56" t="s">
        <v>408</v>
      </c>
      <c r="AD2960" s="56" t="s">
        <v>408</v>
      </c>
      <c r="AE2960" s="56" t="s">
        <v>408</v>
      </c>
      <c r="AF2960" s="56" t="s">
        <v>408</v>
      </c>
      <c r="AG2960" s="56" t="s">
        <v>408</v>
      </c>
      <c r="AH2960" s="56" t="s">
        <v>408</v>
      </c>
      <c r="AI2960" s="56" t="s">
        <v>408</v>
      </c>
      <c r="AJ2960" s="56" t="s">
        <v>408</v>
      </c>
      <c r="AK2960" s="56" t="s">
        <v>408</v>
      </c>
      <c r="AL2960" s="56" t="s">
        <v>408</v>
      </c>
      <c r="AM2960" s="56" t="s">
        <v>408</v>
      </c>
      <c r="AN2960" s="56" t="s">
        <v>408</v>
      </c>
      <c r="AO2960" s="56" t="s">
        <v>579</v>
      </c>
      <c r="AP2960" s="56" t="s">
        <v>579</v>
      </c>
      <c r="AQ2960" s="56" t="s">
        <v>579</v>
      </c>
      <c r="AR2960" s="56" t="s">
        <v>579</v>
      </c>
      <c r="AS2960" s="56" t="s">
        <v>579</v>
      </c>
      <c r="AT2960" s="56" t="s">
        <v>579</v>
      </c>
      <c r="AU2960" s="56" t="s">
        <v>579</v>
      </c>
      <c r="AV2960" s="56" t="s">
        <v>579</v>
      </c>
      <c r="AW2960" s="56" t="s">
        <v>579</v>
      </c>
      <c r="AX2960" s="56" t="s">
        <v>579</v>
      </c>
      <c r="AY2960" s="56" t="s">
        <v>579</v>
      </c>
      <c r="AZ2960" s="51" t="s">
        <v>579</v>
      </c>
    </row>
    <row r="2961" ht="15.75" customHeight="1">
      <c r="A2961" s="40">
        <v>2648.0</v>
      </c>
      <c r="B2961" s="28" t="s">
        <v>7440</v>
      </c>
      <c r="C2961" s="41"/>
      <c r="D2961" s="42">
        <f t="array" ref="D2961">index(systems,match($A2961,INDEX(systems,0,1),),3)</f>
        <v>113.805</v>
      </c>
      <c r="E2961" s="42">
        <f t="array" ref="E2961">index(systems,match($A2961,INDEX(systems,0,1),),4)</f>
        <v>-86.807</v>
      </c>
      <c r="F2961" s="43" t="str">
        <f>IFERROR(__xludf.DUMMYFUNCTION("let(row, match($B2961&amp;if($C2961&lt;&gt;"""","" [""&amp;$C2961&amp;""]"",""""),index(nebulae,,2),0),join("","",iferror(round(index(nebulae,row,5)/2,3),1),iferror(round(index(nebulae,row,6)/2,3),1),0))"),"1,1,0")</f>
        <v>1,1,0</v>
      </c>
      <c r="G2961" s="44" t="s">
        <v>7441</v>
      </c>
      <c r="H2961" s="45">
        <f t="array" ref="H2961">let(systemId,match(A2961,index(systems,0,1),),refSystemId,match($H$1,index(systems,0,1),),x,index(systems,systemId,3),y,index(systems,systemId,4),refX,index(systems,refSystemId,3),refY,index(systems,refSystemId,4),round(sqrt((x-refX)^2+(y-refY)^2),3))</f>
        <v>143.133</v>
      </c>
      <c r="I2961" s="53"/>
      <c r="J2961" s="53"/>
      <c r="K2961" s="53"/>
      <c r="L2961" s="53"/>
      <c r="M2961" s="46" t="s">
        <v>1268</v>
      </c>
      <c r="N2961" s="28" t="s">
        <v>1058</v>
      </c>
      <c r="O2961" s="48" t="s">
        <v>1058</v>
      </c>
      <c r="P2961" s="48" t="s">
        <v>1058</v>
      </c>
      <c r="Q2961" s="48" t="s">
        <v>1058</v>
      </c>
      <c r="R2961" s="48" t="s">
        <v>1058</v>
      </c>
      <c r="S2961" s="48" t="s">
        <v>1058</v>
      </c>
      <c r="T2961" s="48" t="s">
        <v>1058</v>
      </c>
      <c r="U2961" s="48" t="s">
        <v>1058</v>
      </c>
      <c r="V2961" s="48" t="s">
        <v>1058</v>
      </c>
      <c r="W2961" s="48" t="s">
        <v>502</v>
      </c>
      <c r="X2961" s="48" t="s">
        <v>502</v>
      </c>
      <c r="Y2961" s="48" t="s">
        <v>503</v>
      </c>
      <c r="Z2961" s="48" t="s">
        <v>503</v>
      </c>
      <c r="AA2961" s="48" t="s">
        <v>504</v>
      </c>
      <c r="AB2961" s="48" t="s">
        <v>504</v>
      </c>
      <c r="AC2961" s="48" t="s">
        <v>504</v>
      </c>
      <c r="AD2961" s="48" t="s">
        <v>504</v>
      </c>
      <c r="AE2961" s="48" t="s">
        <v>504</v>
      </c>
      <c r="AF2961" s="48" t="s">
        <v>504</v>
      </c>
      <c r="AG2961" s="48" t="s">
        <v>504</v>
      </c>
      <c r="AH2961" s="48" t="s">
        <v>504</v>
      </c>
      <c r="AI2961" s="48" t="s">
        <v>504</v>
      </c>
      <c r="AJ2961" s="48" t="s">
        <v>504</v>
      </c>
      <c r="AK2961" s="48" t="s">
        <v>504</v>
      </c>
      <c r="AL2961" s="48" t="s">
        <v>504</v>
      </c>
      <c r="AM2961" s="48" t="s">
        <v>504</v>
      </c>
      <c r="AN2961" s="48" t="s">
        <v>504</v>
      </c>
      <c r="AO2961" s="48" t="s">
        <v>503</v>
      </c>
      <c r="AP2961" s="48" t="s">
        <v>503</v>
      </c>
      <c r="AQ2961" s="48" t="s">
        <v>503</v>
      </c>
      <c r="AR2961" s="52" t="s">
        <v>503</v>
      </c>
      <c r="AS2961" s="52" t="s">
        <v>503</v>
      </c>
      <c r="AT2961" s="52" t="s">
        <v>503</v>
      </c>
      <c r="AU2961" s="52" t="s">
        <v>503</v>
      </c>
      <c r="AV2961" s="52" t="s">
        <v>503</v>
      </c>
      <c r="AW2961" s="52" t="s">
        <v>503</v>
      </c>
      <c r="AX2961" s="52" t="s">
        <v>505</v>
      </c>
      <c r="AY2961" s="52" t="s">
        <v>505</v>
      </c>
      <c r="AZ2961" s="28" t="s">
        <v>505</v>
      </c>
    </row>
    <row r="2962" ht="15.75" customHeight="1">
      <c r="A2962" s="40">
        <v>2649.0</v>
      </c>
      <c r="B2962" s="28" t="s">
        <v>7442</v>
      </c>
      <c r="C2962" s="41"/>
      <c r="D2962" s="42">
        <f t="array" ref="D2962">index(systems,match($A2962,INDEX(systems,0,1),),3)</f>
        <v>-329.572</v>
      </c>
      <c r="E2962" s="42">
        <f t="array" ref="E2962">index(systems,match($A2962,INDEX(systems,0,1),),4)</f>
        <v>-178.153</v>
      </c>
      <c r="F2962" s="43" t="str">
        <f>IFERROR(__xludf.DUMMYFUNCTION("let(row, match($B2962&amp;if($C2962&lt;&gt;"""","" [""&amp;$C2962&amp;""]"",""""),index(nebulae,,2),0),join("","",iferror(round(index(nebulae,row,5)/2,3),1),iferror(round(index(nebulae,row,6)/2,3),1),0))"),"1,1,0")</f>
        <v>1,1,0</v>
      </c>
      <c r="G2962" s="44" t="s">
        <v>7443</v>
      </c>
      <c r="H2962" s="45">
        <f t="array" ref="H2962">let(systemId,match(A2962,index(systems,0,1),),refSystemId,match($H$1,index(systems,0,1),),x,index(systems,systemId,3),y,index(systems,systemId,4),refX,index(systems,refSystemId,3),refY,index(systems,refSystemId,4),round(sqrt((x-refX)^2+(y-refY)^2),3))</f>
        <v>374.641</v>
      </c>
      <c r="I2962" s="46" t="s">
        <v>408</v>
      </c>
      <c r="J2962" s="46" t="s">
        <v>408</v>
      </c>
      <c r="K2962" s="46" t="s">
        <v>408</v>
      </c>
      <c r="L2962" s="46" t="s">
        <v>408</v>
      </c>
      <c r="M2962" s="46" t="s">
        <v>408</v>
      </c>
      <c r="N2962" s="59" t="s">
        <v>408</v>
      </c>
      <c r="O2962" s="41"/>
      <c r="P2962" s="48" t="s">
        <v>560</v>
      </c>
      <c r="Q2962" s="48" t="s">
        <v>560</v>
      </c>
      <c r="R2962" s="48" t="s">
        <v>560</v>
      </c>
      <c r="S2962" s="48" t="s">
        <v>560</v>
      </c>
      <c r="T2962" s="48" t="s">
        <v>560</v>
      </c>
      <c r="U2962" s="48" t="s">
        <v>560</v>
      </c>
      <c r="V2962" s="48" t="s">
        <v>560</v>
      </c>
      <c r="W2962" s="48" t="s">
        <v>560</v>
      </c>
      <c r="X2962" s="48" t="s">
        <v>560</v>
      </c>
      <c r="Y2962" s="48" t="s">
        <v>560</v>
      </c>
      <c r="Z2962" s="48" t="s">
        <v>560</v>
      </c>
      <c r="AA2962" s="48" t="s">
        <v>560</v>
      </c>
      <c r="AB2962" s="48" t="s">
        <v>560</v>
      </c>
      <c r="AC2962" s="48" t="s">
        <v>560</v>
      </c>
      <c r="AD2962" s="48" t="s">
        <v>560</v>
      </c>
      <c r="AE2962" s="48" t="s">
        <v>560</v>
      </c>
      <c r="AF2962" s="48" t="s">
        <v>560</v>
      </c>
      <c r="AG2962" s="48" t="s">
        <v>560</v>
      </c>
      <c r="AH2962" s="48" t="s">
        <v>560</v>
      </c>
      <c r="AI2962" s="48" t="s">
        <v>560</v>
      </c>
      <c r="AJ2962" s="48" t="s">
        <v>560</v>
      </c>
      <c r="AK2962" s="48" t="s">
        <v>560</v>
      </c>
      <c r="AL2962" s="48" t="s">
        <v>560</v>
      </c>
      <c r="AM2962" s="48" t="s">
        <v>560</v>
      </c>
      <c r="AN2962" s="48" t="s">
        <v>560</v>
      </c>
      <c r="AO2962" s="48" t="s">
        <v>560</v>
      </c>
      <c r="AP2962" s="48" t="s">
        <v>560</v>
      </c>
      <c r="AQ2962" s="48" t="s">
        <v>560</v>
      </c>
      <c r="AR2962" s="48" t="s">
        <v>560</v>
      </c>
      <c r="AS2962" s="48" t="s">
        <v>418</v>
      </c>
      <c r="AT2962" s="48" t="s">
        <v>418</v>
      </c>
      <c r="AU2962" s="48" t="s">
        <v>418</v>
      </c>
      <c r="AV2962" s="48" t="s">
        <v>418</v>
      </c>
      <c r="AW2962" s="48" t="s">
        <v>418</v>
      </c>
      <c r="AX2962" s="48" t="s">
        <v>560</v>
      </c>
      <c r="AY2962" s="48" t="s">
        <v>560</v>
      </c>
      <c r="AZ2962" s="51" t="s">
        <v>560</v>
      </c>
    </row>
    <row r="2963" ht="15.75" customHeight="1">
      <c r="A2963" s="40">
        <v>2650.0</v>
      </c>
      <c r="B2963" s="28" t="s">
        <v>7444</v>
      </c>
      <c r="C2963" s="28" t="s">
        <v>7445</v>
      </c>
      <c r="D2963" s="42">
        <f t="array" ref="D2963">index(systems,match($A2963,INDEX(systems,0,1),),3)</f>
        <v>-556.328</v>
      </c>
      <c r="E2963" s="42">
        <f t="array" ref="E2963">index(systems,match($A2963,INDEX(systems,0,1),),4)</f>
        <v>200.497</v>
      </c>
      <c r="F2963" s="43" t="str">
        <f>IFERROR(__xludf.DUMMYFUNCTION("let(row, match($B2963&amp;if($C2963&lt;&gt;"""","" [""&amp;$C2963&amp;""]"",""""),index(nebulae,,2),0),join("","",iferror(round(index(nebulae,row,5)/2,3),1),iferror(round(index(nebulae,row,6)/2,3),1),0))"),"1,1,0")</f>
        <v>1,1,0</v>
      </c>
      <c r="G2963" s="44" t="s">
        <v>7446</v>
      </c>
      <c r="H2963" s="45">
        <f t="array" ref="H2963">let(systemId,match(A2963,index(systems,0,1),),refSystemId,match($H$1,index(systems,0,1),),x,index(systems,systemId,3),y,index(systems,systemId,4),refX,index(systems,refSystemId,3),refY,index(systems,refSystemId,4),round(sqrt((x-refX)^2+(y-refY)^2),3))</f>
        <v>591.354</v>
      </c>
      <c r="I2963" s="41"/>
      <c r="J2963" s="41"/>
      <c r="K2963" s="41"/>
      <c r="L2963" s="41"/>
      <c r="M2963" s="41"/>
      <c r="N2963" s="41"/>
      <c r="O2963" s="41"/>
      <c r="P2963" s="48" t="s">
        <v>461</v>
      </c>
      <c r="Q2963" s="48" t="s">
        <v>461</v>
      </c>
      <c r="R2963" s="48" t="s">
        <v>461</v>
      </c>
      <c r="S2963" s="48" t="s">
        <v>418</v>
      </c>
      <c r="T2963" s="48" t="s">
        <v>418</v>
      </c>
      <c r="U2963" s="48" t="s">
        <v>418</v>
      </c>
      <c r="V2963" s="48" t="s">
        <v>418</v>
      </c>
      <c r="W2963" s="48" t="s">
        <v>418</v>
      </c>
      <c r="X2963" s="48" t="s">
        <v>418</v>
      </c>
      <c r="Y2963" s="48" t="s">
        <v>422</v>
      </c>
      <c r="Z2963" s="48" t="s">
        <v>422</v>
      </c>
      <c r="AA2963" s="48" t="s">
        <v>422</v>
      </c>
      <c r="AB2963" s="48" t="s">
        <v>422</v>
      </c>
      <c r="AC2963" s="48" t="s">
        <v>422</v>
      </c>
      <c r="AD2963" s="48" t="s">
        <v>422</v>
      </c>
      <c r="AE2963" s="48" t="s">
        <v>422</v>
      </c>
      <c r="AF2963" s="48" t="s">
        <v>422</v>
      </c>
      <c r="AG2963" s="48" t="s">
        <v>422</v>
      </c>
      <c r="AH2963" s="48" t="s">
        <v>422</v>
      </c>
      <c r="AI2963" s="48" t="s">
        <v>422</v>
      </c>
      <c r="AJ2963" s="48" t="s">
        <v>422</v>
      </c>
      <c r="AK2963" s="48" t="s">
        <v>422</v>
      </c>
      <c r="AL2963" s="48" t="s">
        <v>422</v>
      </c>
      <c r="AM2963" s="48" t="s">
        <v>422</v>
      </c>
      <c r="AN2963" s="48" t="s">
        <v>422</v>
      </c>
      <c r="AO2963" s="48" t="s">
        <v>422</v>
      </c>
      <c r="AP2963" s="48" t="s">
        <v>422</v>
      </c>
      <c r="AQ2963" s="48" t="s">
        <v>422</v>
      </c>
      <c r="AR2963" s="48" t="s">
        <v>422</v>
      </c>
      <c r="AS2963" s="48" t="s">
        <v>422</v>
      </c>
      <c r="AT2963" s="48" t="s">
        <v>422</v>
      </c>
      <c r="AU2963" s="48" t="s">
        <v>422</v>
      </c>
      <c r="AV2963" s="48" t="s">
        <v>422</v>
      </c>
      <c r="AW2963" s="48" t="s">
        <v>422</v>
      </c>
      <c r="AX2963" s="48" t="s">
        <v>422</v>
      </c>
      <c r="AY2963" s="48" t="s">
        <v>422</v>
      </c>
      <c r="AZ2963" s="28" t="s">
        <v>422</v>
      </c>
    </row>
    <row r="2964" ht="15.75" customHeight="1">
      <c r="A2964" s="40">
        <v>2651.0</v>
      </c>
      <c r="B2964" s="28" t="s">
        <v>7447</v>
      </c>
      <c r="C2964" s="41"/>
      <c r="D2964" s="42">
        <f t="array" ref="D2964">index(systems,match($A2964,INDEX(systems,0,1),),3)</f>
        <v>-384.098</v>
      </c>
      <c r="E2964" s="42">
        <f t="array" ref="E2964">index(systems,match($A2964,INDEX(systems,0,1),),4)</f>
        <v>39.902</v>
      </c>
      <c r="F2964" s="43" t="str">
        <f>IFERROR(__xludf.DUMMYFUNCTION("let(row, match($B2964&amp;if($C2964&lt;&gt;"""","" [""&amp;$C2964&amp;""]"",""""),index(nebulae,,2),0),join("","",iferror(round(index(nebulae,row,5)/2,3),1),iferror(round(index(nebulae,row,6)/2,3),1),0))"),"1,1,0")</f>
        <v>1,1,0</v>
      </c>
      <c r="G2964" s="44" t="s">
        <v>7448</v>
      </c>
      <c r="H2964" s="45">
        <f t="array" ref="H2964">let(systemId,match(A2964,index(systems,0,1),),refSystemId,match($H$1,index(systems,0,1),),x,index(systems,systemId,3),y,index(systems,systemId,4),refX,index(systems,refSystemId,3),refY,index(systems,refSystemId,4),round(sqrt((x-refX)^2+(y-refY)^2),3))</f>
        <v>386.165</v>
      </c>
      <c r="I2964" s="53"/>
      <c r="J2964" s="53"/>
      <c r="K2964" s="53"/>
      <c r="L2964" s="53"/>
      <c r="M2964" s="53"/>
      <c r="N2964" s="28" t="s">
        <v>560</v>
      </c>
      <c r="O2964" s="48" t="s">
        <v>560</v>
      </c>
      <c r="P2964" s="48" t="s">
        <v>560</v>
      </c>
      <c r="Q2964" s="48" t="s">
        <v>560</v>
      </c>
      <c r="R2964" s="48" t="s">
        <v>560</v>
      </c>
      <c r="S2964" s="48" t="s">
        <v>560</v>
      </c>
      <c r="T2964" s="48" t="s">
        <v>560</v>
      </c>
      <c r="U2964" s="48" t="s">
        <v>449</v>
      </c>
      <c r="V2964" s="48" t="s">
        <v>449</v>
      </c>
      <c r="W2964" s="48" t="s">
        <v>449</v>
      </c>
      <c r="X2964" s="48" t="s">
        <v>449</v>
      </c>
      <c r="Y2964" s="48" t="s">
        <v>449</v>
      </c>
      <c r="Z2964" s="48" t="s">
        <v>449</v>
      </c>
      <c r="AA2964" s="48" t="s">
        <v>700</v>
      </c>
      <c r="AB2964" s="48" t="s">
        <v>700</v>
      </c>
      <c r="AC2964" s="48" t="s">
        <v>700</v>
      </c>
      <c r="AD2964" s="48" t="s">
        <v>700</v>
      </c>
      <c r="AE2964" s="48" t="s">
        <v>700</v>
      </c>
      <c r="AF2964" s="48" t="s">
        <v>700</v>
      </c>
      <c r="AG2964" s="48" t="s">
        <v>700</v>
      </c>
      <c r="AH2964" s="48" t="s">
        <v>701</v>
      </c>
      <c r="AI2964" s="48" t="s">
        <v>452</v>
      </c>
      <c r="AJ2964" s="48" t="s">
        <v>452</v>
      </c>
      <c r="AK2964" s="48" t="s">
        <v>452</v>
      </c>
      <c r="AL2964" s="48" t="s">
        <v>452</v>
      </c>
      <c r="AM2964" s="48" t="s">
        <v>452</v>
      </c>
      <c r="AN2964" s="48" t="s">
        <v>452</v>
      </c>
      <c r="AO2964" s="48" t="s">
        <v>452</v>
      </c>
      <c r="AP2964" s="48" t="s">
        <v>452</v>
      </c>
      <c r="AQ2964" s="48" t="s">
        <v>452</v>
      </c>
      <c r="AR2964" s="48" t="s">
        <v>452</v>
      </c>
      <c r="AS2964" s="48" t="s">
        <v>453</v>
      </c>
      <c r="AT2964" s="48" t="s">
        <v>454</v>
      </c>
      <c r="AU2964" s="48" t="s">
        <v>454</v>
      </c>
      <c r="AV2964" s="48" t="s">
        <v>454</v>
      </c>
      <c r="AW2964" s="48" t="s">
        <v>454</v>
      </c>
      <c r="AX2964" s="52" t="s">
        <v>454</v>
      </c>
      <c r="AY2964" s="52" t="s">
        <v>454</v>
      </c>
      <c r="AZ2964" s="49" t="s">
        <v>455</v>
      </c>
    </row>
    <row r="2965" ht="15.75" customHeight="1">
      <c r="A2965" s="40">
        <v>2652.0</v>
      </c>
      <c r="B2965" s="28" t="s">
        <v>7449</v>
      </c>
      <c r="C2965" s="41"/>
      <c r="D2965" s="42">
        <f t="array" ref="D2965">index(systems,match($A2965,INDEX(systems,0,1),),3)</f>
        <v>188.947</v>
      </c>
      <c r="E2965" s="42">
        <f t="array" ref="E2965">index(systems,match($A2965,INDEX(systems,0,1),),4)</f>
        <v>132.044</v>
      </c>
      <c r="F2965" s="43" t="str">
        <f>IFERROR(__xludf.DUMMYFUNCTION("let(row, match($B2965&amp;if($C2965&lt;&gt;"""","" [""&amp;$C2965&amp;""]"",""""),index(nebulae,,2),0),join("","",iferror(round(index(nebulae,row,5)/2,3),1),iferror(round(index(nebulae,row,6)/2,3),1),0))"),"1,1,0")</f>
        <v>1,1,0</v>
      </c>
      <c r="G2965" s="44" t="s">
        <v>7450</v>
      </c>
      <c r="H2965" s="45">
        <f t="array" ref="H2965">let(systemId,match(A2965,index(systems,0,1),),refSystemId,match($H$1,index(systems,0,1),),x,index(systems,systemId,3),y,index(systems,systemId,4),refX,index(systems,refSystemId,3),refY,index(systems,refSystemId,4),round(sqrt((x-refX)^2+(y-refY)^2),3))</f>
        <v>230.514</v>
      </c>
      <c r="I2965" s="53"/>
      <c r="J2965" s="53"/>
      <c r="K2965" s="46" t="s">
        <v>645</v>
      </c>
      <c r="L2965" s="47" t="s">
        <v>646</v>
      </c>
      <c r="M2965" s="47" t="s">
        <v>646</v>
      </c>
      <c r="N2965" s="49" t="s">
        <v>680</v>
      </c>
      <c r="O2965" s="52" t="s">
        <v>680</v>
      </c>
      <c r="P2965" s="52" t="s">
        <v>680</v>
      </c>
      <c r="Q2965" s="52" t="s">
        <v>680</v>
      </c>
      <c r="R2965" s="52" t="s">
        <v>680</v>
      </c>
      <c r="S2965" s="48" t="s">
        <v>680</v>
      </c>
      <c r="T2965" s="52" t="s">
        <v>680</v>
      </c>
      <c r="U2965" s="48" t="s">
        <v>680</v>
      </c>
      <c r="V2965" s="48" t="s">
        <v>680</v>
      </c>
      <c r="W2965" s="48" t="s">
        <v>680</v>
      </c>
      <c r="X2965" s="48" t="s">
        <v>680</v>
      </c>
      <c r="Y2965" s="48" t="s">
        <v>681</v>
      </c>
      <c r="Z2965" s="48" t="s">
        <v>681</v>
      </c>
      <c r="AA2965" s="48" t="s">
        <v>681</v>
      </c>
      <c r="AB2965" s="48" t="s">
        <v>681</v>
      </c>
      <c r="AC2965" s="48" t="s">
        <v>681</v>
      </c>
      <c r="AD2965" s="48" t="s">
        <v>681</v>
      </c>
      <c r="AE2965" s="48" t="s">
        <v>681</v>
      </c>
      <c r="AF2965" s="48" t="s">
        <v>681</v>
      </c>
      <c r="AG2965" s="48" t="s">
        <v>681</v>
      </c>
      <c r="AH2965" s="48" t="s">
        <v>681</v>
      </c>
      <c r="AI2965" s="48" t="s">
        <v>681</v>
      </c>
      <c r="AJ2965" s="48" t="s">
        <v>681</v>
      </c>
      <c r="AK2965" s="48" t="s">
        <v>681</v>
      </c>
      <c r="AL2965" s="48" t="s">
        <v>681</v>
      </c>
      <c r="AM2965" s="48" t="s">
        <v>681</v>
      </c>
      <c r="AN2965" s="48" t="s">
        <v>681</v>
      </c>
      <c r="AO2965" s="48" t="s">
        <v>681</v>
      </c>
      <c r="AP2965" s="48" t="s">
        <v>681</v>
      </c>
      <c r="AQ2965" s="48" t="s">
        <v>681</v>
      </c>
      <c r="AR2965" s="48" t="s">
        <v>681</v>
      </c>
      <c r="AS2965" s="48" t="s">
        <v>681</v>
      </c>
      <c r="AT2965" s="48" t="s">
        <v>681</v>
      </c>
      <c r="AU2965" s="48" t="s">
        <v>681</v>
      </c>
      <c r="AV2965" s="52" t="s">
        <v>681</v>
      </c>
      <c r="AW2965" s="52" t="s">
        <v>681</v>
      </c>
      <c r="AX2965" s="48" t="s">
        <v>681</v>
      </c>
      <c r="AY2965" s="52" t="s">
        <v>681</v>
      </c>
      <c r="AZ2965" s="28" t="s">
        <v>681</v>
      </c>
    </row>
    <row r="2966" ht="15.75" customHeight="1">
      <c r="A2966" s="40">
        <v>2653.0</v>
      </c>
      <c r="B2966" s="28" t="s">
        <v>7451</v>
      </c>
      <c r="C2966" s="41"/>
      <c r="D2966" s="42">
        <f t="array" ref="D2966">index(systems,match($A2966,INDEX(systems,0,1),),3)</f>
        <v>589.489</v>
      </c>
      <c r="E2966" s="42">
        <f t="array" ref="E2966">index(systems,match($A2966,INDEX(systems,0,1),),4)</f>
        <v>-166.238</v>
      </c>
      <c r="F2966" s="43" t="str">
        <f>IFERROR(__xludf.DUMMYFUNCTION("let(row, match($B2966&amp;if($C2966&lt;&gt;"""","" [""&amp;$C2966&amp;""]"",""""),index(nebulae,,2),0),join("","",iferror(round(index(nebulae,row,5)/2,3),1),iferror(round(index(nebulae,row,6)/2,3),1),0))"),"1,1,0")</f>
        <v>1,1,0</v>
      </c>
      <c r="G2966" s="44" t="s">
        <v>7452</v>
      </c>
      <c r="H2966" s="45">
        <f t="array" ref="H2966">let(systemId,match(A2966,index(systems,0,1),),refSystemId,match($H$1,index(systems,0,1),),x,index(systems,systemId,3),y,index(systems,systemId,4),refX,index(systems,refSystemId,3),refY,index(systems,refSystemId,4),round(sqrt((x-refX)^2+(y-refY)^2),3))</f>
        <v>612.48</v>
      </c>
      <c r="I2966" s="28" t="s">
        <v>408</v>
      </c>
      <c r="J2966" s="28" t="s">
        <v>408</v>
      </c>
      <c r="K2966" s="28" t="s">
        <v>408</v>
      </c>
      <c r="L2966" s="28" t="s">
        <v>408</v>
      </c>
      <c r="M2966" s="28" t="s">
        <v>408</v>
      </c>
      <c r="N2966" s="28" t="s">
        <v>408</v>
      </c>
      <c r="O2966" s="41"/>
      <c r="P2966" s="48" t="s">
        <v>597</v>
      </c>
      <c r="Q2966" s="48" t="s">
        <v>597</v>
      </c>
      <c r="R2966" s="48" t="s">
        <v>597</v>
      </c>
      <c r="S2966" s="48" t="s">
        <v>597</v>
      </c>
      <c r="T2966" s="48" t="s">
        <v>597</v>
      </c>
      <c r="U2966" s="48" t="s">
        <v>597</v>
      </c>
      <c r="V2966" s="48" t="s">
        <v>597</v>
      </c>
      <c r="W2966" s="48" t="s">
        <v>597</v>
      </c>
      <c r="X2966" s="48" t="s">
        <v>597</v>
      </c>
      <c r="Y2966" s="48" t="s">
        <v>422</v>
      </c>
      <c r="Z2966" s="48" t="s">
        <v>422</v>
      </c>
      <c r="AA2966" s="48" t="s">
        <v>422</v>
      </c>
      <c r="AB2966" s="48" t="s">
        <v>422</v>
      </c>
      <c r="AC2966" s="48" t="s">
        <v>422</v>
      </c>
      <c r="AD2966" s="48" t="s">
        <v>422</v>
      </c>
      <c r="AE2966" s="48" t="s">
        <v>422</v>
      </c>
      <c r="AF2966" s="48" t="s">
        <v>422</v>
      </c>
      <c r="AG2966" s="48" t="s">
        <v>422</v>
      </c>
      <c r="AH2966" s="48" t="s">
        <v>422</v>
      </c>
      <c r="AI2966" s="48" t="s">
        <v>422</v>
      </c>
      <c r="AJ2966" s="48" t="s">
        <v>422</v>
      </c>
      <c r="AK2966" s="48" t="s">
        <v>422</v>
      </c>
      <c r="AL2966" s="48" t="s">
        <v>422</v>
      </c>
      <c r="AM2966" s="48" t="s">
        <v>422</v>
      </c>
      <c r="AN2966" s="48" t="s">
        <v>422</v>
      </c>
      <c r="AO2966" s="48" t="s">
        <v>422</v>
      </c>
      <c r="AP2966" s="48" t="s">
        <v>422</v>
      </c>
      <c r="AQ2966" s="48" t="s">
        <v>422</v>
      </c>
      <c r="AR2966" s="48" t="s">
        <v>422</v>
      </c>
      <c r="AS2966" s="48" t="s">
        <v>422</v>
      </c>
      <c r="AT2966" s="48" t="s">
        <v>422</v>
      </c>
      <c r="AU2966" s="48" t="s">
        <v>422</v>
      </c>
      <c r="AV2966" s="48" t="s">
        <v>422</v>
      </c>
      <c r="AW2966" s="48" t="s">
        <v>422</v>
      </c>
      <c r="AX2966" s="48" t="s">
        <v>422</v>
      </c>
      <c r="AY2966" s="48" t="s">
        <v>422</v>
      </c>
      <c r="AZ2966" s="28" t="s">
        <v>422</v>
      </c>
    </row>
    <row r="2967" ht="15.75" customHeight="1">
      <c r="A2967" s="40">
        <v>2654.0</v>
      </c>
      <c r="B2967" s="28" t="s">
        <v>7453</v>
      </c>
      <c r="C2967" s="28" t="s">
        <v>7454</v>
      </c>
      <c r="D2967" s="42">
        <f t="array" ref="D2967">index(systems,match($A2967,INDEX(systems,0,1),),3)</f>
        <v>-32.831</v>
      </c>
      <c r="E2967" s="42">
        <f t="array" ref="E2967">index(systems,match($A2967,INDEX(systems,0,1),),4)</f>
        <v>-41.666</v>
      </c>
      <c r="F2967" s="43" t="str">
        <f>IFERROR(__xludf.DUMMYFUNCTION("let(row, match($B2967&amp;if($C2967&lt;&gt;"""","" [""&amp;$C2967&amp;""]"",""""),index(nebulae,,2),0),join("","",iferror(round(index(nebulae,row,5)/2,3),1),iferror(round(index(nebulae,row,6)/2,3),1),0))"),"1,1,0")</f>
        <v>1,1,0</v>
      </c>
      <c r="G2967" s="44" t="s">
        <v>7455</v>
      </c>
      <c r="H2967" s="91">
        <f t="array" ref="H2967">let(systemId,match(A2967,index(systems,0,1),),refSystemId,match($H$1,index(systems,0,1),),x,index(systems,systemId,3),y,index(systems,systemId,4),refX,index(systems,refSystemId,3),refY,index(systems,refSystemId,4),round(sqrt((x-refX)^2+(y-refY)^2),3))</f>
        <v>53.046</v>
      </c>
      <c r="I2967" s="28" t="s">
        <v>418</v>
      </c>
      <c r="J2967" s="41"/>
      <c r="K2967" s="41"/>
      <c r="L2967" s="28" t="s">
        <v>508</v>
      </c>
      <c r="M2967" s="28" t="s">
        <v>560</v>
      </c>
      <c r="N2967" s="28" t="s">
        <v>509</v>
      </c>
      <c r="O2967" s="48" t="s">
        <v>509</v>
      </c>
      <c r="P2967" s="48" t="s">
        <v>509</v>
      </c>
      <c r="Q2967" s="48" t="s">
        <v>509</v>
      </c>
      <c r="R2967" s="48" t="s">
        <v>510</v>
      </c>
      <c r="S2967" s="48" t="s">
        <v>509</v>
      </c>
      <c r="T2967" s="48" t="s">
        <v>560</v>
      </c>
      <c r="U2967" s="48" t="s">
        <v>560</v>
      </c>
      <c r="V2967" s="48" t="s">
        <v>560</v>
      </c>
      <c r="W2967" s="48" t="s">
        <v>560</v>
      </c>
      <c r="X2967" s="48" t="s">
        <v>560</v>
      </c>
      <c r="Y2967" s="48" t="s">
        <v>560</v>
      </c>
      <c r="Z2967" s="48" t="s">
        <v>514</v>
      </c>
      <c r="AA2967" s="48" t="s">
        <v>515</v>
      </c>
      <c r="AB2967" s="48" t="s">
        <v>515</v>
      </c>
      <c r="AC2967" s="48" t="s">
        <v>515</v>
      </c>
      <c r="AD2967" s="48" t="s">
        <v>515</v>
      </c>
      <c r="AE2967" s="48" t="s">
        <v>515</v>
      </c>
      <c r="AF2967" s="48" t="s">
        <v>515</v>
      </c>
      <c r="AG2967" s="48" t="s">
        <v>515</v>
      </c>
      <c r="AH2967" s="48" t="s">
        <v>560</v>
      </c>
      <c r="AI2967" s="48" t="s">
        <v>560</v>
      </c>
      <c r="AJ2967" s="48" t="s">
        <v>560</v>
      </c>
      <c r="AK2967" s="48" t="s">
        <v>560</v>
      </c>
      <c r="AL2967" s="48" t="s">
        <v>560</v>
      </c>
      <c r="AM2967" s="48" t="s">
        <v>560</v>
      </c>
      <c r="AN2967" s="48" t="s">
        <v>560</v>
      </c>
      <c r="AO2967" s="48" t="s">
        <v>560</v>
      </c>
      <c r="AP2967" s="48" t="s">
        <v>560</v>
      </c>
      <c r="AQ2967" s="48" t="s">
        <v>516</v>
      </c>
      <c r="AR2967" s="48" t="s">
        <v>517</v>
      </c>
      <c r="AS2967" s="48" t="s">
        <v>428</v>
      </c>
      <c r="AT2967" s="48" t="s">
        <v>428</v>
      </c>
      <c r="AU2967" s="48" t="s">
        <v>428</v>
      </c>
      <c r="AV2967" s="48" t="s">
        <v>428</v>
      </c>
      <c r="AW2967" s="48" t="s">
        <v>418</v>
      </c>
      <c r="AX2967" s="48" t="s">
        <v>1335</v>
      </c>
      <c r="AY2967" s="48" t="s">
        <v>931</v>
      </c>
      <c r="AZ2967" s="28" t="s">
        <v>1335</v>
      </c>
    </row>
    <row r="2968" ht="15.75" customHeight="1">
      <c r="A2968" s="40">
        <v>2655.0</v>
      </c>
      <c r="B2968" s="28" t="s">
        <v>7456</v>
      </c>
      <c r="C2968" s="41"/>
      <c r="D2968" s="42">
        <f t="array" ref="D2968">index(systems,match($A2968,INDEX(systems,0,1),),3)</f>
        <v>477.69</v>
      </c>
      <c r="E2968" s="42">
        <f t="array" ref="E2968">index(systems,match($A2968,INDEX(systems,0,1),),4)</f>
        <v>-66.217</v>
      </c>
      <c r="F2968" s="43" t="str">
        <f>IFERROR(__xludf.DUMMYFUNCTION("let(row, match($B2968&amp;if($C2968&lt;&gt;"""","" [""&amp;$C2968&amp;""]"",""""),index(nebulae,,2),0),join("","",iferror(round(index(nebulae,row,5)/2,3),1),iferror(round(index(nebulae,row,6)/2,3),1),0))"),"1,1,0")</f>
        <v>1,1,0</v>
      </c>
      <c r="G2968" s="44" t="s">
        <v>7457</v>
      </c>
      <c r="H2968" s="45">
        <f t="array" ref="H2968">let(systemId,match(A2968,index(systems,0,1),),refSystemId,match($H$1,index(systems,0,1),),x,index(systems,systemId,3),y,index(systems,systemId,4),refX,index(systems,refSystemId,3),refY,index(systems,refSystemId,4),round(sqrt((x-refX)^2+(y-refY)^2),3))</f>
        <v>482.258</v>
      </c>
      <c r="I2968" s="41"/>
      <c r="J2968" s="41"/>
      <c r="K2968" s="41"/>
      <c r="L2968" s="41"/>
      <c r="M2968" s="41"/>
      <c r="N2968" s="28" t="s">
        <v>1074</v>
      </c>
      <c r="O2968" s="48" t="s">
        <v>1074</v>
      </c>
      <c r="P2968" s="48" t="s">
        <v>1074</v>
      </c>
      <c r="Q2968" s="48" t="s">
        <v>1074</v>
      </c>
      <c r="R2968" s="48" t="s">
        <v>1074</v>
      </c>
      <c r="S2968" s="48" t="s">
        <v>1074</v>
      </c>
      <c r="T2968" s="48" t="s">
        <v>1074</v>
      </c>
      <c r="U2968" s="48" t="s">
        <v>1074</v>
      </c>
      <c r="V2968" s="48" t="s">
        <v>1074</v>
      </c>
      <c r="W2968" s="48" t="s">
        <v>1074</v>
      </c>
      <c r="X2968" s="48" t="s">
        <v>1074</v>
      </c>
      <c r="Y2968" s="48" t="s">
        <v>1074</v>
      </c>
      <c r="Z2968" s="48" t="s">
        <v>1074</v>
      </c>
      <c r="AA2968" s="48" t="s">
        <v>1075</v>
      </c>
      <c r="AB2968" s="48" t="s">
        <v>1075</v>
      </c>
      <c r="AC2968" s="48" t="s">
        <v>1075</v>
      </c>
      <c r="AD2968" s="48" t="s">
        <v>1075</v>
      </c>
      <c r="AE2968" s="48" t="s">
        <v>1075</v>
      </c>
      <c r="AF2968" s="48" t="s">
        <v>1075</v>
      </c>
      <c r="AG2968" s="48" t="s">
        <v>1075</v>
      </c>
      <c r="AH2968" s="48" t="s">
        <v>1075</v>
      </c>
      <c r="AI2968" s="48" t="s">
        <v>1075</v>
      </c>
      <c r="AJ2968" s="48" t="s">
        <v>1075</v>
      </c>
      <c r="AK2968" s="48" t="s">
        <v>1075</v>
      </c>
      <c r="AL2968" s="48" t="s">
        <v>1075</v>
      </c>
      <c r="AM2968" s="48" t="s">
        <v>1075</v>
      </c>
      <c r="AN2968" s="48" t="s">
        <v>1075</v>
      </c>
      <c r="AO2968" s="48" t="s">
        <v>1074</v>
      </c>
      <c r="AP2968" s="48" t="s">
        <v>1074</v>
      </c>
      <c r="AQ2968" s="48" t="s">
        <v>1074</v>
      </c>
      <c r="AR2968" s="48" t="s">
        <v>2447</v>
      </c>
      <c r="AS2968" s="48" t="s">
        <v>2447</v>
      </c>
      <c r="AT2968" s="48" t="s">
        <v>2447</v>
      </c>
      <c r="AU2968" s="48" t="s">
        <v>2447</v>
      </c>
      <c r="AV2968" s="48" t="s">
        <v>2447</v>
      </c>
      <c r="AW2968" s="48" t="s">
        <v>2447</v>
      </c>
      <c r="AX2968" s="48" t="s">
        <v>2447</v>
      </c>
      <c r="AY2968" s="48" t="s">
        <v>2447</v>
      </c>
      <c r="AZ2968" s="28" t="s">
        <v>2447</v>
      </c>
    </row>
    <row r="2969" ht="15.75" customHeight="1">
      <c r="A2969" s="40">
        <v>2656.0</v>
      </c>
      <c r="B2969" s="28" t="s">
        <v>7458</v>
      </c>
      <c r="C2969" s="41"/>
      <c r="D2969" s="42">
        <f t="array" ref="D2969">index(systems,match($A2969,INDEX(systems,0,1),),3)</f>
        <v>159.223</v>
      </c>
      <c r="E2969" s="42">
        <f t="array" ref="E2969">index(systems,match($A2969,INDEX(systems,0,1),),4)</f>
        <v>141.093</v>
      </c>
      <c r="F2969" s="43" t="str">
        <f>IFERROR(__xludf.DUMMYFUNCTION("let(row, match($B2969&amp;if($C2969&lt;&gt;"""","" [""&amp;$C2969&amp;""]"",""""),index(nebulae,,2),0),join("","",iferror(round(index(nebulae,row,5)/2,3),1),iferror(round(index(nebulae,row,6)/2,3),1),0))"),"1,1,0")</f>
        <v>1,1,0</v>
      </c>
      <c r="G2969" s="44" t="s">
        <v>7459</v>
      </c>
      <c r="H2969" s="45">
        <f t="array" ref="H2969">let(systemId,match(A2969,index(systems,0,1),),refSystemId,match($H$1,index(systems,0,1),),x,index(systems,systemId,3),y,index(systems,systemId,4),refX,index(systems,refSystemId,3),refY,index(systems,refSystemId,4),round(sqrt((x-refX)^2+(y-refY)^2),3))</f>
        <v>212.742</v>
      </c>
      <c r="I2969" s="41"/>
      <c r="J2969" s="41"/>
      <c r="K2969" s="28" t="s">
        <v>645</v>
      </c>
      <c r="L2969" s="48" t="s">
        <v>646</v>
      </c>
      <c r="M2969" s="48" t="s">
        <v>646</v>
      </c>
      <c r="N2969" s="28" t="s">
        <v>680</v>
      </c>
      <c r="O2969" s="48" t="s">
        <v>680</v>
      </c>
      <c r="P2969" s="48" t="s">
        <v>680</v>
      </c>
      <c r="Q2969" s="48" t="s">
        <v>680</v>
      </c>
      <c r="R2969" s="48" t="s">
        <v>680</v>
      </c>
      <c r="S2969" s="48" t="s">
        <v>680</v>
      </c>
      <c r="T2969" s="48" t="s">
        <v>680</v>
      </c>
      <c r="U2969" s="48" t="s">
        <v>680</v>
      </c>
      <c r="V2969" s="48" t="s">
        <v>680</v>
      </c>
      <c r="W2969" s="48" t="s">
        <v>680</v>
      </c>
      <c r="X2969" s="48" t="s">
        <v>680</v>
      </c>
      <c r="Y2969" s="48" t="s">
        <v>681</v>
      </c>
      <c r="Z2969" s="48" t="s">
        <v>681</v>
      </c>
      <c r="AA2969" s="48" t="s">
        <v>681</v>
      </c>
      <c r="AB2969" s="48" t="s">
        <v>681</v>
      </c>
      <c r="AC2969" s="48" t="s">
        <v>681</v>
      </c>
      <c r="AD2969" s="48" t="s">
        <v>681</v>
      </c>
      <c r="AE2969" s="48" t="s">
        <v>681</v>
      </c>
      <c r="AF2969" s="48" t="s">
        <v>681</v>
      </c>
      <c r="AG2969" s="48" t="s">
        <v>681</v>
      </c>
      <c r="AH2969" s="48" t="s">
        <v>681</v>
      </c>
      <c r="AI2969" s="48" t="s">
        <v>681</v>
      </c>
      <c r="AJ2969" s="48" t="s">
        <v>681</v>
      </c>
      <c r="AK2969" s="48" t="s">
        <v>681</v>
      </c>
      <c r="AL2969" s="48" t="s">
        <v>681</v>
      </c>
      <c r="AM2969" s="48" t="s">
        <v>681</v>
      </c>
      <c r="AN2969" s="48" t="s">
        <v>681</v>
      </c>
      <c r="AO2969" s="48" t="s">
        <v>681</v>
      </c>
      <c r="AP2969" s="48" t="s">
        <v>681</v>
      </c>
      <c r="AQ2969" s="48" t="s">
        <v>681</v>
      </c>
      <c r="AR2969" s="48" t="s">
        <v>681</v>
      </c>
      <c r="AS2969" s="48" t="s">
        <v>681</v>
      </c>
      <c r="AT2969" s="48" t="s">
        <v>681</v>
      </c>
      <c r="AU2969" s="48" t="s">
        <v>681</v>
      </c>
      <c r="AV2969" s="48" t="s">
        <v>681</v>
      </c>
      <c r="AW2969" s="48" t="s">
        <v>681</v>
      </c>
      <c r="AX2969" s="48" t="s">
        <v>681</v>
      </c>
      <c r="AY2969" s="48" t="s">
        <v>681</v>
      </c>
      <c r="AZ2969" s="28" t="s">
        <v>681</v>
      </c>
    </row>
    <row r="2970" ht="15.75" customHeight="1">
      <c r="A2970" s="40">
        <v>2657.0</v>
      </c>
      <c r="B2970" s="28" t="s">
        <v>7460</v>
      </c>
      <c r="C2970" s="41"/>
      <c r="D2970" s="42">
        <f t="array" ref="D2970">index(systems,match($A2970,INDEX(systems,0,1),),3)</f>
        <v>613.999</v>
      </c>
      <c r="E2970" s="42">
        <f t="array" ref="E2970">index(systems,match($A2970,INDEX(systems,0,1),),4)</f>
        <v>267.841</v>
      </c>
      <c r="F2970" s="43" t="str">
        <f>IFERROR(__xludf.DUMMYFUNCTION("let(row, match($B2970&amp;if($C2970&lt;&gt;"""","" [""&amp;$C2970&amp;""]"",""""),index(nebulae,,2),0),join("","",iferror(round(index(nebulae,row,5)/2,3),1),iferror(round(index(nebulae,row,6)/2,3),1),0))"),"1,1,0")</f>
        <v>1,1,0</v>
      </c>
      <c r="G2970" s="44" t="s">
        <v>7461</v>
      </c>
      <c r="H2970" s="45">
        <f t="array" ref="H2970">let(systemId,match(A2970,index(systems,0,1),),refSystemId,match($H$1,index(systems,0,1),),x,index(systems,systemId,3),y,index(systems,systemId,4),refX,index(systems,refSystemId,3),refY,index(systems,refSystemId,4),round(sqrt((x-refX)^2+(y-refY)^2),3))</f>
        <v>669.876</v>
      </c>
      <c r="I2970" s="28" t="s">
        <v>408</v>
      </c>
      <c r="J2970" s="28" t="s">
        <v>408</v>
      </c>
      <c r="K2970" s="28" t="s">
        <v>408</v>
      </c>
      <c r="L2970" s="28" t="s">
        <v>408</v>
      </c>
      <c r="M2970" s="28" t="s">
        <v>408</v>
      </c>
      <c r="N2970" s="28" t="s">
        <v>408</v>
      </c>
      <c r="O2970" s="41"/>
      <c r="P2970" s="48" t="s">
        <v>421</v>
      </c>
      <c r="Q2970" s="48" t="s">
        <v>421</v>
      </c>
      <c r="R2970" s="48" t="s">
        <v>421</v>
      </c>
      <c r="S2970" s="48" t="s">
        <v>421</v>
      </c>
      <c r="T2970" s="48" t="s">
        <v>421</v>
      </c>
      <c r="U2970" s="48" t="s">
        <v>421</v>
      </c>
      <c r="V2970" s="48" t="s">
        <v>421</v>
      </c>
      <c r="W2970" s="48" t="s">
        <v>421</v>
      </c>
      <c r="X2970" s="48" t="s">
        <v>418</v>
      </c>
      <c r="Y2970" s="48" t="s">
        <v>422</v>
      </c>
      <c r="Z2970" s="48" t="s">
        <v>422</v>
      </c>
      <c r="AA2970" s="48" t="s">
        <v>422</v>
      </c>
      <c r="AB2970" s="48" t="s">
        <v>422</v>
      </c>
      <c r="AC2970" s="48" t="s">
        <v>422</v>
      </c>
      <c r="AD2970" s="48" t="s">
        <v>422</v>
      </c>
      <c r="AE2970" s="48" t="s">
        <v>422</v>
      </c>
      <c r="AF2970" s="48" t="s">
        <v>422</v>
      </c>
      <c r="AG2970" s="48" t="s">
        <v>422</v>
      </c>
      <c r="AH2970" s="48" t="s">
        <v>422</v>
      </c>
      <c r="AI2970" s="48" t="s">
        <v>422</v>
      </c>
      <c r="AJ2970" s="48" t="s">
        <v>422</v>
      </c>
      <c r="AK2970" s="48" t="s">
        <v>422</v>
      </c>
      <c r="AL2970" s="48" t="s">
        <v>422</v>
      </c>
      <c r="AM2970" s="48" t="s">
        <v>422</v>
      </c>
      <c r="AN2970" s="48" t="s">
        <v>422</v>
      </c>
      <c r="AO2970" s="48" t="s">
        <v>422</v>
      </c>
      <c r="AP2970" s="48" t="s">
        <v>422</v>
      </c>
      <c r="AQ2970" s="48" t="s">
        <v>422</v>
      </c>
      <c r="AR2970" s="48" t="s">
        <v>422</v>
      </c>
      <c r="AS2970" s="48" t="s">
        <v>422</v>
      </c>
      <c r="AT2970" s="48" t="s">
        <v>422</v>
      </c>
      <c r="AU2970" s="48" t="s">
        <v>422</v>
      </c>
      <c r="AV2970" s="48" t="s">
        <v>422</v>
      </c>
      <c r="AW2970" s="48" t="s">
        <v>422</v>
      </c>
      <c r="AX2970" s="48" t="s">
        <v>422</v>
      </c>
      <c r="AY2970" s="48" t="s">
        <v>422</v>
      </c>
      <c r="AZ2970" s="50" t="s">
        <v>423</v>
      </c>
    </row>
    <row r="2971" ht="15.75" customHeight="1">
      <c r="A2971" s="40">
        <v>2658.0</v>
      </c>
      <c r="B2971" s="28" t="s">
        <v>7462</v>
      </c>
      <c r="C2971" s="41"/>
      <c r="D2971" s="42">
        <f t="array" ref="D2971">index(systems,match($A2971,INDEX(systems,0,1),),3)</f>
        <v>-167.474</v>
      </c>
      <c r="E2971" s="42">
        <f t="array" ref="E2971">index(systems,match($A2971,INDEX(systems,0,1),),4)</f>
        <v>548.318</v>
      </c>
      <c r="F2971" s="43" t="str">
        <f>IFERROR(__xludf.DUMMYFUNCTION("let(row, match($B2971&amp;if($C2971&lt;&gt;"""","" [""&amp;$C2971&amp;""]"",""""),index(nebulae,,2),0),join("","",iferror(round(index(nebulae,row,5)/2,3),1),iferror(round(index(nebulae,row,6)/2,3),1),0))"),"1,1,0")</f>
        <v>1,1,0</v>
      </c>
      <c r="G2971" s="44" t="s">
        <v>7463</v>
      </c>
      <c r="H2971" s="45">
        <f t="array" ref="H2971">let(systemId,match(A2971,index(systems,0,1),),refSystemId,match($H$1,index(systems,0,1),),x,index(systems,systemId,3),y,index(systems,systemId,4),refX,index(systems,refSystemId,3),refY,index(systems,refSystemId,4),round(sqrt((x-refX)^2+(y-refY)^2),3))</f>
        <v>573.324</v>
      </c>
      <c r="I2971" s="46" t="s">
        <v>408</v>
      </c>
      <c r="J2971" s="46" t="s">
        <v>408</v>
      </c>
      <c r="K2971" s="46" t="s">
        <v>408</v>
      </c>
      <c r="L2971" s="46" t="s">
        <v>408</v>
      </c>
      <c r="M2971" s="46" t="s">
        <v>408</v>
      </c>
      <c r="N2971" s="28" t="s">
        <v>408</v>
      </c>
      <c r="O2971" s="41"/>
      <c r="P2971" s="48" t="s">
        <v>497</v>
      </c>
      <c r="Q2971" s="48" t="s">
        <v>497</v>
      </c>
      <c r="R2971" s="48" t="s">
        <v>497</v>
      </c>
      <c r="S2971" s="48" t="s">
        <v>418</v>
      </c>
      <c r="T2971" s="48" t="s">
        <v>418</v>
      </c>
      <c r="U2971" s="48" t="s">
        <v>418</v>
      </c>
      <c r="V2971" s="48" t="s">
        <v>418</v>
      </c>
      <c r="W2971" s="48" t="s">
        <v>418</v>
      </c>
      <c r="X2971" s="48" t="s">
        <v>418</v>
      </c>
      <c r="Y2971" s="48" t="s">
        <v>2173</v>
      </c>
      <c r="Z2971" s="48" t="s">
        <v>2173</v>
      </c>
      <c r="AA2971" s="48" t="s">
        <v>2173</v>
      </c>
      <c r="AB2971" s="48" t="s">
        <v>2173</v>
      </c>
      <c r="AC2971" s="48" t="s">
        <v>2173</v>
      </c>
      <c r="AD2971" s="48" t="s">
        <v>2173</v>
      </c>
      <c r="AE2971" s="48" t="s">
        <v>2173</v>
      </c>
      <c r="AF2971" s="48" t="s">
        <v>2173</v>
      </c>
      <c r="AG2971" s="48" t="s">
        <v>2173</v>
      </c>
      <c r="AH2971" s="48" t="s">
        <v>2173</v>
      </c>
      <c r="AI2971" s="48" t="s">
        <v>2173</v>
      </c>
      <c r="AJ2971" s="48" t="s">
        <v>2173</v>
      </c>
      <c r="AK2971" s="48" t="s">
        <v>2173</v>
      </c>
      <c r="AL2971" s="48" t="s">
        <v>2173</v>
      </c>
      <c r="AM2971" s="48" t="s">
        <v>2173</v>
      </c>
      <c r="AN2971" s="48" t="s">
        <v>2173</v>
      </c>
      <c r="AO2971" s="48" t="s">
        <v>2173</v>
      </c>
      <c r="AP2971" s="48" t="s">
        <v>2173</v>
      </c>
      <c r="AQ2971" s="48" t="s">
        <v>2173</v>
      </c>
      <c r="AR2971" s="48" t="s">
        <v>2173</v>
      </c>
      <c r="AS2971" s="48" t="s">
        <v>2173</v>
      </c>
      <c r="AT2971" s="52" t="s">
        <v>2173</v>
      </c>
      <c r="AU2971" s="52" t="s">
        <v>2173</v>
      </c>
      <c r="AV2971" s="48" t="s">
        <v>2173</v>
      </c>
      <c r="AW2971" s="48" t="s">
        <v>2173</v>
      </c>
      <c r="AX2971" s="48" t="s">
        <v>2173</v>
      </c>
      <c r="AY2971" s="48" t="s">
        <v>2173</v>
      </c>
      <c r="AZ2971" s="48" t="s">
        <v>2173</v>
      </c>
    </row>
    <row r="2972" ht="15.75" customHeight="1">
      <c r="A2972" s="40">
        <v>2659.0</v>
      </c>
      <c r="B2972" s="28" t="s">
        <v>7464</v>
      </c>
      <c r="C2972" s="41"/>
      <c r="D2972" s="42">
        <f t="array" ref="D2972">index(systems,match($A2972,INDEX(systems,0,1),),3)</f>
        <v>-48.342</v>
      </c>
      <c r="E2972" s="42">
        <f t="array" ref="E2972">index(systems,match($A2972,INDEX(systems,0,1),),4)</f>
        <v>-163.191</v>
      </c>
      <c r="F2972" s="43" t="str">
        <f>IFERROR(__xludf.DUMMYFUNCTION("let(row, match($B2972&amp;if($C2972&lt;&gt;"""","" [""&amp;$C2972&amp;""]"",""""),index(nebulae,,2),0),join("","",iferror(round(index(nebulae,row,5)/2,3),1),iferror(round(index(nebulae,row,6)/2,3),1),0))"),"1,1,0")</f>
        <v>1,1,0</v>
      </c>
      <c r="G2972" s="44" t="s">
        <v>7465</v>
      </c>
      <c r="H2972" s="45">
        <f t="array" ref="H2972">let(systemId,match(A2972,index(systems,0,1),),refSystemId,match($H$1,index(systems,0,1),),x,index(systems,systemId,3),y,index(systems,systemId,4),refX,index(systems,refSystemId,3),refY,index(systems,refSystemId,4),round(sqrt((x-refX)^2+(y-refY)^2),3))</f>
        <v>170.201</v>
      </c>
      <c r="I2972" s="46" t="s">
        <v>2529</v>
      </c>
      <c r="J2972" s="53"/>
      <c r="K2972" s="53"/>
      <c r="L2972" s="53"/>
      <c r="M2972" s="46" t="s">
        <v>755</v>
      </c>
      <c r="N2972" s="28" t="s">
        <v>1675</v>
      </c>
      <c r="O2972" s="48" t="s">
        <v>1675</v>
      </c>
      <c r="P2972" s="48" t="s">
        <v>1675</v>
      </c>
      <c r="Q2972" s="48" t="s">
        <v>1675</v>
      </c>
      <c r="R2972" s="48" t="s">
        <v>1675</v>
      </c>
      <c r="S2972" s="48" t="s">
        <v>1675</v>
      </c>
      <c r="T2972" s="48" t="s">
        <v>1675</v>
      </c>
      <c r="U2972" s="48" t="s">
        <v>2046</v>
      </c>
      <c r="V2972" s="48" t="s">
        <v>2046</v>
      </c>
      <c r="W2972" s="48" t="s">
        <v>2046</v>
      </c>
      <c r="X2972" s="48" t="s">
        <v>2046</v>
      </c>
      <c r="Y2972" s="48" t="s">
        <v>2046</v>
      </c>
      <c r="Z2972" s="48" t="s">
        <v>2046</v>
      </c>
      <c r="AA2972" s="48" t="s">
        <v>2046</v>
      </c>
      <c r="AB2972" s="48" t="s">
        <v>2046</v>
      </c>
      <c r="AC2972" s="48" t="s">
        <v>2046</v>
      </c>
      <c r="AD2972" s="48" t="s">
        <v>2046</v>
      </c>
      <c r="AE2972" s="48" t="s">
        <v>2046</v>
      </c>
      <c r="AF2972" s="48" t="s">
        <v>2046</v>
      </c>
      <c r="AG2972" s="48" t="s">
        <v>2046</v>
      </c>
      <c r="AH2972" s="48" t="s">
        <v>2046</v>
      </c>
      <c r="AI2972" s="48" t="s">
        <v>2046</v>
      </c>
      <c r="AJ2972" s="48" t="s">
        <v>2046</v>
      </c>
      <c r="AK2972" s="48" t="s">
        <v>2046</v>
      </c>
      <c r="AL2972" s="48" t="s">
        <v>2046</v>
      </c>
      <c r="AM2972" s="48" t="s">
        <v>2046</v>
      </c>
      <c r="AN2972" s="48" t="s">
        <v>2046</v>
      </c>
      <c r="AO2972" s="48" t="s">
        <v>2046</v>
      </c>
      <c r="AP2972" s="48" t="s">
        <v>2046</v>
      </c>
      <c r="AQ2972" s="48" t="s">
        <v>2046</v>
      </c>
      <c r="AR2972" s="48" t="s">
        <v>2046</v>
      </c>
      <c r="AS2972" s="48" t="s">
        <v>2047</v>
      </c>
      <c r="AT2972" s="48" t="s">
        <v>1047</v>
      </c>
      <c r="AU2972" s="48" t="s">
        <v>1048</v>
      </c>
      <c r="AV2972" s="48" t="s">
        <v>1048</v>
      </c>
      <c r="AW2972" s="48" t="s">
        <v>1048</v>
      </c>
      <c r="AX2972" s="48" t="s">
        <v>1049</v>
      </c>
      <c r="AY2972" s="48" t="s">
        <v>1049</v>
      </c>
      <c r="AZ2972" s="49" t="s">
        <v>1049</v>
      </c>
    </row>
    <row r="2973" ht="15.75" customHeight="1">
      <c r="A2973" s="40">
        <v>2660.0</v>
      </c>
      <c r="B2973" s="28" t="s">
        <v>7466</v>
      </c>
      <c r="C2973" s="41"/>
      <c r="D2973" s="42">
        <f t="array" ref="D2973">index(systems,match($A2973,INDEX(systems,0,1),),3)</f>
        <v>-72.637</v>
      </c>
      <c r="E2973" s="42">
        <f t="array" ref="E2973">index(systems,match($A2973,INDEX(systems,0,1),),4)</f>
        <v>351.506</v>
      </c>
      <c r="F2973" s="43" t="str">
        <f>IFERROR(__xludf.DUMMYFUNCTION("let(row, match($B2973&amp;if($C2973&lt;&gt;"""","" [""&amp;$C2973&amp;""]"",""""),index(nebulae,,2),0),join("","",iferror(round(index(nebulae,row,5)/2,3),1),iferror(round(index(nebulae,row,6)/2,3),1),0))"),"1,1,0")</f>
        <v>1,1,0</v>
      </c>
      <c r="G2973" s="44" t="s">
        <v>7467</v>
      </c>
      <c r="H2973" s="45">
        <f t="array" ref="H2973">let(systemId,match(A2973,index(systems,0,1),),refSystemId,match($H$1,index(systems,0,1),),x,index(systems,systemId,3),y,index(systems,systemId,4),refX,index(systems,refSystemId,3),refY,index(systems,refSystemId,4),round(sqrt((x-refX)^2+(y-refY)^2),3))</f>
        <v>358.933</v>
      </c>
      <c r="I2973" s="53"/>
      <c r="J2973" s="53"/>
      <c r="K2973" s="53"/>
      <c r="L2973" s="53"/>
      <c r="M2973" s="53"/>
      <c r="N2973" s="28" t="s">
        <v>902</v>
      </c>
      <c r="O2973" s="48" t="s">
        <v>902</v>
      </c>
      <c r="P2973" s="48" t="s">
        <v>902</v>
      </c>
      <c r="Q2973" s="48" t="s">
        <v>902</v>
      </c>
      <c r="R2973" s="48" t="s">
        <v>902</v>
      </c>
      <c r="S2973" s="48" t="s">
        <v>902</v>
      </c>
      <c r="T2973" s="48" t="s">
        <v>902</v>
      </c>
      <c r="U2973" s="48" t="s">
        <v>902</v>
      </c>
      <c r="V2973" s="48" t="s">
        <v>902</v>
      </c>
      <c r="W2973" s="48" t="s">
        <v>902</v>
      </c>
      <c r="X2973" s="48" t="s">
        <v>902</v>
      </c>
      <c r="Y2973" s="48" t="s">
        <v>902</v>
      </c>
      <c r="Z2973" s="48" t="s">
        <v>902</v>
      </c>
      <c r="AA2973" s="48" t="s">
        <v>976</v>
      </c>
      <c r="AB2973" s="48" t="s">
        <v>976</v>
      </c>
      <c r="AC2973" s="48" t="s">
        <v>976</v>
      </c>
      <c r="AD2973" s="48" t="s">
        <v>976</v>
      </c>
      <c r="AE2973" s="48" t="s">
        <v>849</v>
      </c>
      <c r="AF2973" s="48" t="s">
        <v>849</v>
      </c>
      <c r="AG2973" s="48" t="s">
        <v>849</v>
      </c>
      <c r="AH2973" s="48" t="s">
        <v>849</v>
      </c>
      <c r="AI2973" s="48" t="s">
        <v>849</v>
      </c>
      <c r="AJ2973" s="48" t="s">
        <v>849</v>
      </c>
      <c r="AK2973" s="48" t="s">
        <v>849</v>
      </c>
      <c r="AL2973" s="48" t="s">
        <v>849</v>
      </c>
      <c r="AM2973" s="48" t="s">
        <v>849</v>
      </c>
      <c r="AN2973" s="48" t="s">
        <v>849</v>
      </c>
      <c r="AO2973" s="48" t="s">
        <v>417</v>
      </c>
      <c r="AP2973" s="48" t="s">
        <v>417</v>
      </c>
      <c r="AQ2973" s="48" t="s">
        <v>422</v>
      </c>
      <c r="AR2973" s="48" t="s">
        <v>422</v>
      </c>
      <c r="AS2973" s="48" t="s">
        <v>422</v>
      </c>
      <c r="AT2973" s="48" t="s">
        <v>422</v>
      </c>
      <c r="AU2973" s="48" t="s">
        <v>422</v>
      </c>
      <c r="AV2973" s="48" t="s">
        <v>422</v>
      </c>
      <c r="AW2973" s="48" t="s">
        <v>422</v>
      </c>
      <c r="AX2973" s="48" t="s">
        <v>422</v>
      </c>
      <c r="AY2973" s="48" t="s">
        <v>422</v>
      </c>
      <c r="AZ2973" s="28" t="s">
        <v>422</v>
      </c>
    </row>
    <row r="2974" ht="15.75" customHeight="1">
      <c r="A2974" s="40">
        <v>2661.0</v>
      </c>
      <c r="B2974" s="28" t="s">
        <v>7468</v>
      </c>
      <c r="C2974" s="41"/>
      <c r="D2974" s="42">
        <f t="array" ref="D2974">index(systems,match($A2974,INDEX(systems,0,1),),3)</f>
        <v>74.174</v>
      </c>
      <c r="E2974" s="42">
        <f t="array" ref="E2974">index(systems,match($A2974,INDEX(systems,0,1),),4)</f>
        <v>-354.976</v>
      </c>
      <c r="F2974" s="43" t="str">
        <f>IFERROR(__xludf.DUMMYFUNCTION("let(row, match($B2974&amp;if($C2974&lt;&gt;"""","" [""&amp;$C2974&amp;""]"",""""),index(nebulae,,2),0),join("","",iferror(round(index(nebulae,row,5)/2,3),1),iferror(round(index(nebulae,row,6)/2,3),1),0))"),"1,1,0")</f>
        <v>1,1,0</v>
      </c>
      <c r="G2974" s="44" t="s">
        <v>7469</v>
      </c>
      <c r="H2974" s="45">
        <f t="array" ref="H2974">let(systemId,match(A2974,index(systems,0,1),),refSystemId,match($H$1,index(systems,0,1),),x,index(systems,systemId,3),y,index(systems,systemId,4),refX,index(systems,refSystemId,3),refY,index(systems,refSystemId,4),round(sqrt((x-refX)^2+(y-refY)^2),3))</f>
        <v>362.643</v>
      </c>
      <c r="I2974" s="28" t="s">
        <v>408</v>
      </c>
      <c r="J2974" s="28" t="s">
        <v>408</v>
      </c>
      <c r="K2974" s="28" t="s">
        <v>408</v>
      </c>
      <c r="L2974" s="28" t="s">
        <v>408</v>
      </c>
      <c r="M2974" s="28" t="s">
        <v>408</v>
      </c>
      <c r="N2974" s="28" t="s">
        <v>408</v>
      </c>
      <c r="O2974" s="41"/>
      <c r="P2974" s="48" t="s">
        <v>1566</v>
      </c>
      <c r="Q2974" s="48" t="s">
        <v>1566</v>
      </c>
      <c r="R2974" s="48" t="s">
        <v>1566</v>
      </c>
      <c r="S2974" s="48" t="s">
        <v>1566</v>
      </c>
      <c r="T2974" s="48" t="s">
        <v>1566</v>
      </c>
      <c r="U2974" s="48" t="s">
        <v>1566</v>
      </c>
      <c r="V2974" s="48" t="s">
        <v>1566</v>
      </c>
      <c r="W2974" s="48" t="s">
        <v>1566</v>
      </c>
      <c r="X2974" s="48" t="s">
        <v>1566</v>
      </c>
      <c r="Y2974" s="48" t="s">
        <v>1846</v>
      </c>
      <c r="Z2974" s="48" t="s">
        <v>1846</v>
      </c>
      <c r="AA2974" s="48" t="s">
        <v>1846</v>
      </c>
      <c r="AB2974" s="48" t="s">
        <v>1846</v>
      </c>
      <c r="AC2974" s="48" t="s">
        <v>1846</v>
      </c>
      <c r="AD2974" s="48" t="s">
        <v>1846</v>
      </c>
      <c r="AE2974" s="48" t="s">
        <v>1846</v>
      </c>
      <c r="AF2974" s="48" t="s">
        <v>1846</v>
      </c>
      <c r="AG2974" s="48" t="s">
        <v>1846</v>
      </c>
      <c r="AH2974" s="48" t="s">
        <v>1846</v>
      </c>
      <c r="AI2974" s="48" t="s">
        <v>1846</v>
      </c>
      <c r="AJ2974" s="48" t="s">
        <v>1846</v>
      </c>
      <c r="AK2974" s="48" t="s">
        <v>1846</v>
      </c>
      <c r="AL2974" s="48" t="s">
        <v>1846</v>
      </c>
      <c r="AM2974" s="48" t="s">
        <v>1846</v>
      </c>
      <c r="AN2974" s="48" t="s">
        <v>2120</v>
      </c>
      <c r="AO2974" s="48" t="s">
        <v>2120</v>
      </c>
      <c r="AP2974" s="48" t="s">
        <v>2120</v>
      </c>
      <c r="AQ2974" s="48" t="s">
        <v>2120</v>
      </c>
      <c r="AR2974" s="48" t="s">
        <v>2120</v>
      </c>
      <c r="AS2974" s="48" t="s">
        <v>2120</v>
      </c>
      <c r="AT2974" s="48" t="s">
        <v>2120</v>
      </c>
      <c r="AU2974" s="48" t="s">
        <v>2120</v>
      </c>
      <c r="AV2974" s="48" t="s">
        <v>2120</v>
      </c>
      <c r="AW2974" s="48" t="s">
        <v>2120</v>
      </c>
      <c r="AX2974" s="48" t="s">
        <v>2120</v>
      </c>
      <c r="AY2974" s="48" t="s">
        <v>2120</v>
      </c>
      <c r="AZ2974" s="28" t="s">
        <v>2120</v>
      </c>
    </row>
    <row r="2975" ht="15.75" customHeight="1">
      <c r="A2975" s="40">
        <v>2662.0</v>
      </c>
      <c r="B2975" s="28" t="s">
        <v>7470</v>
      </c>
      <c r="C2975" s="41"/>
      <c r="D2975" s="42">
        <f t="array" ref="D2975">index(systems,match($A2975,INDEX(systems,0,1),),3)</f>
        <v>-236.652</v>
      </c>
      <c r="E2975" s="42">
        <f t="array" ref="E2975">index(systems,match($A2975,INDEX(systems,0,1),),4)</f>
        <v>467.498</v>
      </c>
      <c r="F2975" s="43" t="str">
        <f>IFERROR(__xludf.DUMMYFUNCTION("let(row, match($B2975&amp;if($C2975&lt;&gt;"""","" [""&amp;$C2975&amp;""]"",""""),index(nebulae,,2),0),join("","",iferror(round(index(nebulae,row,5)/2,3),1),iferror(round(index(nebulae,row,6)/2,3),1),0))"),"1,1,0")</f>
        <v>1,1,0</v>
      </c>
      <c r="G2975" s="44" t="s">
        <v>7471</v>
      </c>
      <c r="H2975" s="45">
        <f t="array" ref="H2975">let(systemId,match(A2975,index(systems,0,1),),refSystemId,match($H$1,index(systems,0,1),),x,index(systems,systemId,3),y,index(systems,systemId,4),refX,index(systems,refSystemId,3),refY,index(systems,refSystemId,4),round(sqrt((x-refX)^2+(y-refY)^2),3))</f>
        <v>523.983</v>
      </c>
      <c r="I2975" s="28" t="s">
        <v>408</v>
      </c>
      <c r="J2975" s="28" t="s">
        <v>408</v>
      </c>
      <c r="K2975" s="28" t="s">
        <v>408</v>
      </c>
      <c r="L2975" s="28" t="s">
        <v>408</v>
      </c>
      <c r="M2975" s="28" t="s">
        <v>408</v>
      </c>
      <c r="N2975" s="28" t="s">
        <v>408</v>
      </c>
      <c r="O2975" s="41"/>
      <c r="P2975" s="48" t="s">
        <v>497</v>
      </c>
      <c r="Q2975" s="48" t="s">
        <v>497</v>
      </c>
      <c r="R2975" s="48" t="s">
        <v>497</v>
      </c>
      <c r="S2975" s="48" t="s">
        <v>418</v>
      </c>
      <c r="T2975" s="48" t="s">
        <v>418</v>
      </c>
      <c r="U2975" s="48" t="s">
        <v>418</v>
      </c>
      <c r="V2975" s="48" t="s">
        <v>418</v>
      </c>
      <c r="W2975" s="48" t="s">
        <v>418</v>
      </c>
      <c r="X2975" s="48" t="s">
        <v>418</v>
      </c>
      <c r="Y2975" s="48" t="s">
        <v>422</v>
      </c>
      <c r="Z2975" s="48" t="s">
        <v>422</v>
      </c>
      <c r="AA2975" s="48" t="s">
        <v>422</v>
      </c>
      <c r="AB2975" s="48" t="s">
        <v>422</v>
      </c>
      <c r="AC2975" s="48" t="s">
        <v>422</v>
      </c>
      <c r="AD2975" s="48" t="s">
        <v>422</v>
      </c>
      <c r="AE2975" s="48" t="s">
        <v>422</v>
      </c>
      <c r="AF2975" s="48" t="s">
        <v>422</v>
      </c>
      <c r="AG2975" s="48" t="s">
        <v>422</v>
      </c>
      <c r="AH2975" s="48" t="s">
        <v>422</v>
      </c>
      <c r="AI2975" s="48" t="s">
        <v>422</v>
      </c>
      <c r="AJ2975" s="48" t="s">
        <v>422</v>
      </c>
      <c r="AK2975" s="48" t="s">
        <v>422</v>
      </c>
      <c r="AL2975" s="48" t="s">
        <v>422</v>
      </c>
      <c r="AM2975" s="48" t="s">
        <v>422</v>
      </c>
      <c r="AN2975" s="48" t="s">
        <v>422</v>
      </c>
      <c r="AO2975" s="48" t="s">
        <v>422</v>
      </c>
      <c r="AP2975" s="48" t="s">
        <v>422</v>
      </c>
      <c r="AQ2975" s="48" t="s">
        <v>422</v>
      </c>
      <c r="AR2975" s="48" t="s">
        <v>422</v>
      </c>
      <c r="AS2975" s="48" t="s">
        <v>422</v>
      </c>
      <c r="AT2975" s="48" t="s">
        <v>422</v>
      </c>
      <c r="AU2975" s="48" t="s">
        <v>422</v>
      </c>
      <c r="AV2975" s="52" t="s">
        <v>422</v>
      </c>
      <c r="AW2975" s="52" t="s">
        <v>422</v>
      </c>
      <c r="AX2975" s="52" t="s">
        <v>422</v>
      </c>
      <c r="AY2975" s="52" t="s">
        <v>422</v>
      </c>
      <c r="AZ2975" s="51" t="s">
        <v>422</v>
      </c>
    </row>
    <row r="2976" ht="15.75" customHeight="1">
      <c r="A2976" s="40">
        <v>2663.0</v>
      </c>
      <c r="B2976" s="28" t="s">
        <v>7472</v>
      </c>
      <c r="C2976" s="41"/>
      <c r="D2976" s="42">
        <f t="array" ref="D2976">index(systems,match($A2976,INDEX(systems,0,1),),3)</f>
        <v>-266.421</v>
      </c>
      <c r="E2976" s="42">
        <f t="array" ref="E2976">index(systems,match($A2976,INDEX(systems,0,1),),4)</f>
        <v>480.201</v>
      </c>
      <c r="F2976" s="43" t="str">
        <f>IFERROR(__xludf.DUMMYFUNCTION("let(row, match($B2976&amp;if($C2976&lt;&gt;"""","" [""&amp;$C2976&amp;""]"",""""),index(nebulae,,2),0),join("","",iferror(round(index(nebulae,row,5)/2,3),1),iferror(round(index(nebulae,row,6)/2,3),1),0))"),"1,1,0")</f>
        <v>1,1,0</v>
      </c>
      <c r="G2976" s="44" t="s">
        <v>7473</v>
      </c>
      <c r="H2976" s="45">
        <f t="array" ref="H2976">let(systemId,match(A2976,index(systems,0,1),),refSystemId,match($H$1,index(systems,0,1),),x,index(systems,systemId,3),y,index(systems,systemId,4),refX,index(systems,refSystemId,3),refY,index(systems,refSystemId,4),round(sqrt((x-refX)^2+(y-refY)^2),3))</f>
        <v>549.157</v>
      </c>
      <c r="I2976" s="28" t="s">
        <v>408</v>
      </c>
      <c r="J2976" s="28" t="s">
        <v>408</v>
      </c>
      <c r="K2976" s="28" t="s">
        <v>408</v>
      </c>
      <c r="L2976" s="28" t="s">
        <v>408</v>
      </c>
      <c r="M2976" s="28" t="s">
        <v>408</v>
      </c>
      <c r="N2976" s="28" t="s">
        <v>408</v>
      </c>
      <c r="O2976" s="41"/>
      <c r="P2976" s="48" t="s">
        <v>497</v>
      </c>
      <c r="Q2976" s="48" t="s">
        <v>497</v>
      </c>
      <c r="R2976" s="48" t="s">
        <v>497</v>
      </c>
      <c r="S2976" s="48" t="s">
        <v>418</v>
      </c>
      <c r="T2976" s="48" t="s">
        <v>418</v>
      </c>
      <c r="U2976" s="48" t="s">
        <v>418</v>
      </c>
      <c r="V2976" s="48" t="s">
        <v>418</v>
      </c>
      <c r="W2976" s="48" t="s">
        <v>418</v>
      </c>
      <c r="X2976" s="48" t="s">
        <v>422</v>
      </c>
      <c r="Y2976" s="48" t="s">
        <v>422</v>
      </c>
      <c r="Z2976" s="48" t="s">
        <v>422</v>
      </c>
      <c r="AA2976" s="48" t="s">
        <v>422</v>
      </c>
      <c r="AB2976" s="48" t="s">
        <v>422</v>
      </c>
      <c r="AC2976" s="48" t="s">
        <v>422</v>
      </c>
      <c r="AD2976" s="48" t="s">
        <v>422</v>
      </c>
      <c r="AE2976" s="48" t="s">
        <v>422</v>
      </c>
      <c r="AF2976" s="48" t="s">
        <v>422</v>
      </c>
      <c r="AG2976" s="48" t="s">
        <v>422</v>
      </c>
      <c r="AH2976" s="48" t="s">
        <v>422</v>
      </c>
      <c r="AI2976" s="48" t="s">
        <v>422</v>
      </c>
      <c r="AJ2976" s="48" t="s">
        <v>422</v>
      </c>
      <c r="AK2976" s="48" t="s">
        <v>422</v>
      </c>
      <c r="AL2976" s="48" t="s">
        <v>422</v>
      </c>
      <c r="AM2976" s="48" t="s">
        <v>422</v>
      </c>
      <c r="AN2976" s="48" t="s">
        <v>422</v>
      </c>
      <c r="AO2976" s="48" t="s">
        <v>422</v>
      </c>
      <c r="AP2976" s="48" t="s">
        <v>422</v>
      </c>
      <c r="AQ2976" s="48" t="s">
        <v>422</v>
      </c>
      <c r="AR2976" s="48" t="s">
        <v>422</v>
      </c>
      <c r="AS2976" s="48" t="s">
        <v>422</v>
      </c>
      <c r="AT2976" s="48" t="s">
        <v>422</v>
      </c>
      <c r="AU2976" s="48" t="s">
        <v>422</v>
      </c>
      <c r="AV2976" s="48" t="s">
        <v>422</v>
      </c>
      <c r="AW2976" s="48" t="s">
        <v>422</v>
      </c>
      <c r="AX2976" s="48" t="s">
        <v>422</v>
      </c>
      <c r="AY2976" s="48" t="s">
        <v>422</v>
      </c>
      <c r="AZ2976" s="51" t="s">
        <v>422</v>
      </c>
    </row>
    <row r="2977" ht="15.75" customHeight="1">
      <c r="A2977" s="40">
        <v>2664.0</v>
      </c>
      <c r="B2977" s="28" t="s">
        <v>7474</v>
      </c>
      <c r="C2977" s="41"/>
      <c r="D2977" s="42">
        <f t="array" ref="D2977">index(systems,match($A2977,INDEX(systems,0,1),),3)</f>
        <v>496.82</v>
      </c>
      <c r="E2977" s="42">
        <f t="array" ref="E2977">index(systems,match($A2977,INDEX(systems,0,1),),4)</f>
        <v>-162.1</v>
      </c>
      <c r="F2977" s="43" t="str">
        <f>IFERROR(__xludf.DUMMYFUNCTION("let(row, match($B2977&amp;if($C2977&lt;&gt;"""","" [""&amp;$C2977&amp;""]"",""""),index(nebulae,,2),0),join("","",iferror(round(index(nebulae,row,5)/2,3),1),iferror(round(index(nebulae,row,6)/2,3),1),0))"),"1,1,0")</f>
        <v>1,1,0</v>
      </c>
      <c r="G2977" s="44" t="s">
        <v>7475</v>
      </c>
      <c r="H2977" s="45">
        <f t="array" ref="H2977">let(systemId,match(A2977,index(systems,0,1),),refSystemId,match($H$1,index(systems,0,1),),x,index(systems,systemId,3),y,index(systems,systemId,4),refX,index(systems,refSystemId,3),refY,index(systems,refSystemId,4),round(sqrt((x-refX)^2+(y-refY)^2),3))</f>
        <v>522.596</v>
      </c>
      <c r="I2977" s="41"/>
      <c r="J2977" s="41"/>
      <c r="K2977" s="41"/>
      <c r="L2977" s="41"/>
      <c r="M2977" s="41"/>
      <c r="N2977" s="28" t="s">
        <v>597</v>
      </c>
      <c r="O2977" s="48" t="s">
        <v>597</v>
      </c>
      <c r="P2977" s="48" t="s">
        <v>597</v>
      </c>
      <c r="Q2977" s="48" t="s">
        <v>597</v>
      </c>
      <c r="R2977" s="48" t="s">
        <v>597</v>
      </c>
      <c r="S2977" s="48" t="s">
        <v>597</v>
      </c>
      <c r="T2977" s="48" t="s">
        <v>597</v>
      </c>
      <c r="U2977" s="48" t="s">
        <v>597</v>
      </c>
      <c r="V2977" s="48" t="s">
        <v>597</v>
      </c>
      <c r="W2977" s="48" t="s">
        <v>597</v>
      </c>
      <c r="X2977" s="48" t="s">
        <v>597</v>
      </c>
      <c r="Y2977" s="48" t="s">
        <v>597</v>
      </c>
      <c r="Z2977" s="48" t="s">
        <v>597</v>
      </c>
      <c r="AA2977" s="48" t="s">
        <v>598</v>
      </c>
      <c r="AB2977" s="48" t="s">
        <v>598</v>
      </c>
      <c r="AC2977" s="48" t="s">
        <v>598</v>
      </c>
      <c r="AD2977" s="48" t="s">
        <v>598</v>
      </c>
      <c r="AE2977" s="48" t="s">
        <v>598</v>
      </c>
      <c r="AF2977" s="48" t="s">
        <v>598</v>
      </c>
      <c r="AG2977" s="48" t="s">
        <v>598</v>
      </c>
      <c r="AH2977" s="48" t="s">
        <v>598</v>
      </c>
      <c r="AI2977" s="48" t="s">
        <v>598</v>
      </c>
      <c r="AJ2977" s="48" t="s">
        <v>598</v>
      </c>
      <c r="AK2977" s="48" t="s">
        <v>598</v>
      </c>
      <c r="AL2977" s="48" t="s">
        <v>598</v>
      </c>
      <c r="AM2977" s="48" t="s">
        <v>598</v>
      </c>
      <c r="AN2977" s="48" t="s">
        <v>598</v>
      </c>
      <c r="AO2977" s="48" t="s">
        <v>597</v>
      </c>
      <c r="AP2977" s="48" t="s">
        <v>597</v>
      </c>
      <c r="AQ2977" s="48" t="s">
        <v>1868</v>
      </c>
      <c r="AR2977" s="48" t="s">
        <v>1868</v>
      </c>
      <c r="AS2977" s="48" t="s">
        <v>1868</v>
      </c>
      <c r="AT2977" s="48" t="s">
        <v>1868</v>
      </c>
      <c r="AU2977" s="48" t="s">
        <v>1868</v>
      </c>
      <c r="AV2977" s="48" t="s">
        <v>599</v>
      </c>
      <c r="AW2977" s="48" t="s">
        <v>599</v>
      </c>
      <c r="AX2977" s="48" t="s">
        <v>599</v>
      </c>
      <c r="AY2977" s="48" t="s">
        <v>599</v>
      </c>
      <c r="AZ2977" s="28" t="s">
        <v>599</v>
      </c>
    </row>
    <row r="2978" ht="15.75" customHeight="1">
      <c r="A2978" s="40">
        <v>2665.0</v>
      </c>
      <c r="B2978" s="28" t="s">
        <v>7476</v>
      </c>
      <c r="C2978" s="41"/>
      <c r="D2978" s="42">
        <f t="array" ref="D2978">index(systems,match($A2978,INDEX(systems,0,1),),3)</f>
        <v>247.7</v>
      </c>
      <c r="E2978" s="42">
        <f t="array" ref="E2978">index(systems,match($A2978,INDEX(systems,0,1),),4)</f>
        <v>-137</v>
      </c>
      <c r="F2978" s="43" t="str">
        <f>IFERROR(__xludf.DUMMYFUNCTION("let(row, match($B2978&amp;if($C2978&lt;&gt;"""","" [""&amp;$C2978&amp;""]"",""""),index(nebulae,,2),0),join("","",iferror(round(index(nebulae,row,5)/2,3),1),iferror(round(index(nebulae,row,6)/2,3),1),0))"),"1,1,0")</f>
        <v>1,1,0</v>
      </c>
      <c r="G2978" s="44" t="s">
        <v>7477</v>
      </c>
      <c r="H2978" s="45">
        <f t="array" ref="H2978">let(systemId,match(A2978,index(systems,0,1),),refSystemId,match($H$1,index(systems,0,1),),x,index(systems,systemId,3),y,index(systems,systemId,4),refX,index(systems,refSystemId,3),refY,index(systems,refSystemId,4),round(sqrt((x-refX)^2+(y-refY)^2),3))</f>
        <v>283.062</v>
      </c>
      <c r="I2978" s="28" t="s">
        <v>408</v>
      </c>
      <c r="J2978" s="28" t="s">
        <v>408</v>
      </c>
      <c r="K2978" s="48" t="s">
        <v>408</v>
      </c>
      <c r="L2978" s="48" t="s">
        <v>408</v>
      </c>
      <c r="M2978" s="48" t="s">
        <v>408</v>
      </c>
      <c r="N2978" s="28" t="s">
        <v>408</v>
      </c>
      <c r="O2978" s="41"/>
      <c r="P2978" s="48" t="s">
        <v>1168</v>
      </c>
      <c r="Q2978" s="48" t="s">
        <v>1168</v>
      </c>
      <c r="R2978" s="48" t="s">
        <v>1168</v>
      </c>
      <c r="S2978" s="48" t="s">
        <v>1168</v>
      </c>
      <c r="T2978" s="48" t="s">
        <v>1168</v>
      </c>
      <c r="U2978" s="48" t="s">
        <v>1168</v>
      </c>
      <c r="V2978" s="48" t="s">
        <v>1168</v>
      </c>
      <c r="W2978" s="48" t="s">
        <v>1168</v>
      </c>
      <c r="X2978" s="48" t="s">
        <v>422</v>
      </c>
      <c r="Y2978" s="48" t="s">
        <v>422</v>
      </c>
      <c r="Z2978" s="48" t="s">
        <v>422</v>
      </c>
      <c r="AA2978" s="48" t="s">
        <v>422</v>
      </c>
      <c r="AB2978" s="48" t="s">
        <v>422</v>
      </c>
      <c r="AC2978" s="48" t="s">
        <v>422</v>
      </c>
      <c r="AD2978" s="48" t="s">
        <v>422</v>
      </c>
      <c r="AE2978" s="48" t="s">
        <v>422</v>
      </c>
      <c r="AF2978" s="48" t="s">
        <v>422</v>
      </c>
      <c r="AG2978" s="48" t="s">
        <v>422</v>
      </c>
      <c r="AH2978" s="48" t="s">
        <v>422</v>
      </c>
      <c r="AI2978" s="48" t="s">
        <v>422</v>
      </c>
      <c r="AJ2978" s="48" t="s">
        <v>422</v>
      </c>
      <c r="AK2978" s="48" t="s">
        <v>422</v>
      </c>
      <c r="AL2978" s="48" t="s">
        <v>422</v>
      </c>
      <c r="AM2978" s="48" t="s">
        <v>422</v>
      </c>
      <c r="AN2978" s="48" t="s">
        <v>422</v>
      </c>
      <c r="AO2978" s="48" t="s">
        <v>422</v>
      </c>
      <c r="AP2978" s="48" t="s">
        <v>422</v>
      </c>
      <c r="AQ2978" s="48" t="s">
        <v>422</v>
      </c>
      <c r="AR2978" s="48" t="s">
        <v>422</v>
      </c>
      <c r="AS2978" s="48" t="s">
        <v>422</v>
      </c>
      <c r="AT2978" s="48" t="s">
        <v>422</v>
      </c>
      <c r="AU2978" s="48" t="s">
        <v>422</v>
      </c>
      <c r="AV2978" s="48" t="s">
        <v>422</v>
      </c>
      <c r="AW2978" s="48" t="s">
        <v>422</v>
      </c>
      <c r="AX2978" s="48" t="s">
        <v>422</v>
      </c>
      <c r="AY2978" s="48" t="s">
        <v>422</v>
      </c>
      <c r="AZ2978" s="28" t="s">
        <v>422</v>
      </c>
    </row>
    <row r="2979" ht="15.75" customHeight="1">
      <c r="A2979" s="40">
        <v>2666.0</v>
      </c>
      <c r="B2979" s="28" t="s">
        <v>7478</v>
      </c>
      <c r="C2979" s="41"/>
      <c r="D2979" s="42">
        <f t="array" ref="D2979">index(systems,match($A2979,INDEX(systems,0,1),),3)</f>
        <v>-116.071</v>
      </c>
      <c r="E2979" s="42">
        <f t="array" ref="E2979">index(systems,match($A2979,INDEX(systems,0,1),),4)</f>
        <v>124.024</v>
      </c>
      <c r="F2979" s="43" t="str">
        <f>IFERROR(__xludf.DUMMYFUNCTION("let(row, match($B2979&amp;if($C2979&lt;&gt;"""","" [""&amp;$C2979&amp;""]"",""""),index(nebulae,,2),0),join("","",iferror(round(index(nebulae,row,5)/2,3),1),iferror(round(index(nebulae,row,6)/2,3),1),0))"),"1,1,0")</f>
        <v>1,1,0</v>
      </c>
      <c r="G2979" s="44" t="s">
        <v>7479</v>
      </c>
      <c r="H2979" s="45">
        <f t="array" ref="H2979">let(systemId,match(A2979,index(systems,0,1),),refSystemId,match($H$1,index(systems,0,1),),x,index(systems,systemId,3),y,index(systems,systemId,4),refX,index(systems,refSystemId,3),refY,index(systems,refSystemId,4),round(sqrt((x-refX)^2+(y-refY)^2),3))</f>
        <v>169.866</v>
      </c>
      <c r="I2979" s="41"/>
      <c r="J2979" s="41"/>
      <c r="K2979" s="41"/>
      <c r="L2979" s="28" t="s">
        <v>418</v>
      </c>
      <c r="M2979" s="41"/>
      <c r="N2979" s="28" t="s">
        <v>864</v>
      </c>
      <c r="O2979" s="48" t="s">
        <v>864</v>
      </c>
      <c r="P2979" s="48" t="s">
        <v>864</v>
      </c>
      <c r="Q2979" s="48" t="s">
        <v>864</v>
      </c>
      <c r="R2979" s="48" t="s">
        <v>864</v>
      </c>
      <c r="S2979" s="48" t="s">
        <v>864</v>
      </c>
      <c r="T2979" s="48" t="s">
        <v>864</v>
      </c>
      <c r="U2979" s="48" t="s">
        <v>864</v>
      </c>
      <c r="V2979" s="48" t="s">
        <v>864</v>
      </c>
      <c r="W2979" s="48" t="s">
        <v>864</v>
      </c>
      <c r="X2979" s="48" t="s">
        <v>864</v>
      </c>
      <c r="Y2979" s="48" t="s">
        <v>864</v>
      </c>
      <c r="Z2979" s="48" t="s">
        <v>864</v>
      </c>
      <c r="AA2979" s="48" t="s">
        <v>1137</v>
      </c>
      <c r="AB2979" s="48" t="s">
        <v>1137</v>
      </c>
      <c r="AC2979" s="48" t="s">
        <v>1137</v>
      </c>
      <c r="AD2979" s="48" t="s">
        <v>1137</v>
      </c>
      <c r="AE2979" s="48" t="s">
        <v>1137</v>
      </c>
      <c r="AF2979" s="48" t="s">
        <v>1137</v>
      </c>
      <c r="AG2979" s="48" t="s">
        <v>1137</v>
      </c>
      <c r="AH2979" s="48" t="s">
        <v>1138</v>
      </c>
      <c r="AI2979" s="48" t="s">
        <v>789</v>
      </c>
      <c r="AJ2979" s="48" t="s">
        <v>789</v>
      </c>
      <c r="AK2979" s="48" t="s">
        <v>789</v>
      </c>
      <c r="AL2979" s="48" t="s">
        <v>789</v>
      </c>
      <c r="AM2979" s="48" t="s">
        <v>789</v>
      </c>
      <c r="AN2979" s="48" t="s">
        <v>789</v>
      </c>
      <c r="AO2979" s="48" t="s">
        <v>789</v>
      </c>
      <c r="AP2979" s="48" t="s">
        <v>789</v>
      </c>
      <c r="AQ2979" s="48" t="s">
        <v>1835</v>
      </c>
      <c r="AR2979" s="48" t="s">
        <v>1835</v>
      </c>
      <c r="AS2979" s="48" t="s">
        <v>789</v>
      </c>
      <c r="AT2979" s="48" t="s">
        <v>530</v>
      </c>
      <c r="AU2979" s="48" t="s">
        <v>530</v>
      </c>
      <c r="AV2979" s="48" t="s">
        <v>530</v>
      </c>
      <c r="AW2979" s="48" t="s">
        <v>530</v>
      </c>
      <c r="AX2979" s="48" t="s">
        <v>530</v>
      </c>
      <c r="AY2979" s="48" t="s">
        <v>530</v>
      </c>
      <c r="AZ2979" s="28" t="s">
        <v>530</v>
      </c>
    </row>
    <row r="2980" ht="15.75" customHeight="1">
      <c r="A2980" s="40">
        <v>2667.0</v>
      </c>
      <c r="B2980" s="28" t="s">
        <v>7480</v>
      </c>
      <c r="C2980" s="41"/>
      <c r="D2980" s="42">
        <f t="array" ref="D2980">index(systems,match($A2980,INDEX(systems,0,1),),3)</f>
        <v>-3.63</v>
      </c>
      <c r="E2980" s="42">
        <f t="array" ref="E2980">index(systems,match($A2980,INDEX(systems,0,1),),4)</f>
        <v>106.615</v>
      </c>
      <c r="F2980" s="43" t="str">
        <f>IFERROR(__xludf.DUMMYFUNCTION("let(row, match($B2980&amp;if($C2980&lt;&gt;"""","" [""&amp;$C2980&amp;""]"",""""),index(nebulae,,2),0),join("","",iferror(round(index(nebulae,row,5)/2,3),1),iferror(round(index(nebulae,row,6)/2,3),1),0))"),"1,1,0")</f>
        <v>1,1,0</v>
      </c>
      <c r="G2980" s="44" t="s">
        <v>7481</v>
      </c>
      <c r="H2980" s="45">
        <f t="array" ref="H2980">let(systemId,match(A2980,index(systems,0,1),),refSystemId,match($H$1,index(systems,0,1),),x,index(systems,systemId,3),y,index(systems,systemId,4),refX,index(systems,refSystemId,3),refY,index(systems,refSystemId,4),round(sqrt((x-refX)^2+(y-refY)^2),3))</f>
        <v>106.677</v>
      </c>
      <c r="I2980" s="41"/>
      <c r="J2980" s="41"/>
      <c r="K2980" s="28" t="s">
        <v>418</v>
      </c>
      <c r="L2980" s="28" t="s">
        <v>418</v>
      </c>
      <c r="M2980" s="53"/>
      <c r="N2980" s="28" t="s">
        <v>525</v>
      </c>
      <c r="O2980" s="48" t="s">
        <v>525</v>
      </c>
      <c r="P2980" s="48" t="s">
        <v>525</v>
      </c>
      <c r="Q2980" s="48" t="s">
        <v>525</v>
      </c>
      <c r="R2980" s="48" t="s">
        <v>525</v>
      </c>
      <c r="S2980" s="48" t="s">
        <v>525</v>
      </c>
      <c r="T2980" s="48" t="s">
        <v>525</v>
      </c>
      <c r="U2980" s="48" t="s">
        <v>798</v>
      </c>
      <c r="V2980" s="48" t="s">
        <v>798</v>
      </c>
      <c r="W2980" s="48" t="s">
        <v>798</v>
      </c>
      <c r="X2980" s="48" t="s">
        <v>525</v>
      </c>
      <c r="Y2980" s="48" t="s">
        <v>7482</v>
      </c>
      <c r="Z2980" s="48" t="s">
        <v>7482</v>
      </c>
      <c r="AA2980" s="48" t="s">
        <v>7482</v>
      </c>
      <c r="AB2980" s="48" t="s">
        <v>7482</v>
      </c>
      <c r="AC2980" s="48" t="s">
        <v>7482</v>
      </c>
      <c r="AD2980" s="48" t="s">
        <v>7482</v>
      </c>
      <c r="AE2980" s="48" t="s">
        <v>7482</v>
      </c>
      <c r="AF2980" s="48" t="s">
        <v>7482</v>
      </c>
      <c r="AG2980" s="48" t="s">
        <v>7482</v>
      </c>
      <c r="AH2980" s="48" t="s">
        <v>7482</v>
      </c>
      <c r="AI2980" s="48" t="s">
        <v>7482</v>
      </c>
      <c r="AJ2980" s="48" t="s">
        <v>7482</v>
      </c>
      <c r="AK2980" s="48" t="s">
        <v>7482</v>
      </c>
      <c r="AL2980" s="48" t="s">
        <v>7482</v>
      </c>
      <c r="AM2980" s="48" t="s">
        <v>7482</v>
      </c>
      <c r="AN2980" s="48" t="s">
        <v>7482</v>
      </c>
      <c r="AO2980" s="48" t="s">
        <v>7482</v>
      </c>
      <c r="AP2980" s="48" t="s">
        <v>7482</v>
      </c>
      <c r="AQ2980" s="48" t="s">
        <v>517</v>
      </c>
      <c r="AR2980" s="48" t="s">
        <v>517</v>
      </c>
      <c r="AS2980" s="52" t="s">
        <v>7483</v>
      </c>
      <c r="AT2980" s="52" t="s">
        <v>7483</v>
      </c>
      <c r="AU2980" s="52" t="s">
        <v>7483</v>
      </c>
      <c r="AV2980" s="52" t="s">
        <v>7483</v>
      </c>
      <c r="AW2980" s="48" t="s">
        <v>2675</v>
      </c>
      <c r="AX2980" s="48" t="s">
        <v>7484</v>
      </c>
      <c r="AY2980" s="48" t="s">
        <v>7484</v>
      </c>
      <c r="AZ2980" s="28" t="s">
        <v>7485</v>
      </c>
    </row>
    <row r="2981" ht="15.75" customHeight="1">
      <c r="A2981" s="40">
        <v>2668.0</v>
      </c>
      <c r="B2981" s="28" t="s">
        <v>7486</v>
      </c>
      <c r="C2981" s="41"/>
      <c r="D2981" s="42">
        <f t="array" ref="D2981">index(systems,match($A2981,INDEX(systems,0,1),),3)</f>
        <v>69.256</v>
      </c>
      <c r="E2981" s="42">
        <f t="array" ref="E2981">index(systems,match($A2981,INDEX(systems,0,1),),4)</f>
        <v>-278.659</v>
      </c>
      <c r="F2981" s="43" t="str">
        <f>IFERROR(__xludf.DUMMYFUNCTION("let(row, match($B2981&amp;if($C2981&lt;&gt;"""","" [""&amp;$C2981&amp;""]"",""""),index(nebulae,,2),0),join("","",iferror(round(index(nebulae,row,5)/2,3),1),iferror(round(index(nebulae,row,6)/2,3),1),0))"),"1,1,0")</f>
        <v>1,1,0</v>
      </c>
      <c r="G2981" s="44" t="s">
        <v>7487</v>
      </c>
      <c r="H2981" s="45">
        <f t="array" ref="H2981">let(systemId,match(A2981,index(systems,0,1),),refSystemId,match($H$1,index(systems,0,1),),x,index(systems,systemId,3),y,index(systems,systemId,4),refX,index(systems,refSystemId,3),refY,index(systems,refSystemId,4),round(sqrt((x-refX)^2+(y-refY)^2),3))</f>
        <v>287.136</v>
      </c>
      <c r="I2981" s="28" t="s">
        <v>408</v>
      </c>
      <c r="J2981" s="28" t="s">
        <v>408</v>
      </c>
      <c r="K2981" s="28" t="s">
        <v>408</v>
      </c>
      <c r="L2981" s="28" t="s">
        <v>408</v>
      </c>
      <c r="M2981" s="28" t="s">
        <v>408</v>
      </c>
      <c r="N2981" s="28" t="s">
        <v>408</v>
      </c>
      <c r="O2981" s="41"/>
      <c r="P2981" s="48" t="s">
        <v>1551</v>
      </c>
      <c r="Q2981" s="48" t="s">
        <v>1551</v>
      </c>
      <c r="R2981" s="48" t="s">
        <v>1551</v>
      </c>
      <c r="S2981" s="48" t="s">
        <v>1551</v>
      </c>
      <c r="T2981" s="48" t="s">
        <v>1551</v>
      </c>
      <c r="U2981" s="48" t="s">
        <v>1551</v>
      </c>
      <c r="V2981" s="48" t="s">
        <v>1551</v>
      </c>
      <c r="W2981" s="48" t="s">
        <v>1551</v>
      </c>
      <c r="X2981" s="48" t="s">
        <v>1551</v>
      </c>
      <c r="Y2981" s="48" t="s">
        <v>492</v>
      </c>
      <c r="Z2981" s="48" t="s">
        <v>492</v>
      </c>
      <c r="AA2981" s="48" t="s">
        <v>493</v>
      </c>
      <c r="AB2981" s="48" t="s">
        <v>493</v>
      </c>
      <c r="AC2981" s="48" t="s">
        <v>493</v>
      </c>
      <c r="AD2981" s="48" t="s">
        <v>493</v>
      </c>
      <c r="AE2981" s="48" t="s">
        <v>493</v>
      </c>
      <c r="AF2981" s="48" t="s">
        <v>493</v>
      </c>
      <c r="AG2981" s="48" t="s">
        <v>493</v>
      </c>
      <c r="AH2981" s="48" t="s">
        <v>493</v>
      </c>
      <c r="AI2981" s="48" t="s">
        <v>493</v>
      </c>
      <c r="AJ2981" s="48" t="s">
        <v>493</v>
      </c>
      <c r="AK2981" s="48" t="s">
        <v>493</v>
      </c>
      <c r="AL2981" s="48" t="s">
        <v>493</v>
      </c>
      <c r="AM2981" s="48" t="s">
        <v>493</v>
      </c>
      <c r="AN2981" s="48" t="s">
        <v>493</v>
      </c>
      <c r="AO2981" s="48" t="s">
        <v>492</v>
      </c>
      <c r="AP2981" s="48" t="s">
        <v>492</v>
      </c>
      <c r="AQ2981" s="48" t="s">
        <v>492</v>
      </c>
      <c r="AR2981" s="48" t="s">
        <v>492</v>
      </c>
      <c r="AS2981" s="48" t="s">
        <v>492</v>
      </c>
      <c r="AT2981" s="48" t="s">
        <v>492</v>
      </c>
      <c r="AU2981" s="48" t="s">
        <v>492</v>
      </c>
      <c r="AV2981" s="48" t="s">
        <v>1028</v>
      </c>
      <c r="AW2981" s="48" t="s">
        <v>1028</v>
      </c>
      <c r="AX2981" s="48" t="s">
        <v>1028</v>
      </c>
      <c r="AY2981" s="48" t="s">
        <v>1028</v>
      </c>
      <c r="AZ2981" s="28" t="s">
        <v>1028</v>
      </c>
    </row>
    <row r="2982" ht="15.75" customHeight="1">
      <c r="A2982" s="40">
        <v>2669.0</v>
      </c>
      <c r="B2982" s="28" t="s">
        <v>7488</v>
      </c>
      <c r="C2982" s="41"/>
      <c r="D2982" s="42">
        <f t="array" ref="D2982">index(systems,match($A2982,INDEX(systems,0,1),),3)</f>
        <v>-396.071</v>
      </c>
      <c r="E2982" s="42">
        <f t="array" ref="E2982">index(systems,match($A2982,INDEX(systems,0,1),),4)</f>
        <v>83.964</v>
      </c>
      <c r="F2982" s="43" t="str">
        <f>IFERROR(__xludf.DUMMYFUNCTION("let(row, match($B2982&amp;if($C2982&lt;&gt;"""","" [""&amp;$C2982&amp;""]"",""""),index(nebulae,,2),0),join("","",iferror(round(index(nebulae,row,5)/2,3),1),iferror(round(index(nebulae,row,6)/2,3),1),0))"),"1,1,0")</f>
        <v>1,1,0</v>
      </c>
      <c r="G2982" s="44" t="s">
        <v>7489</v>
      </c>
      <c r="H2982" s="45">
        <f t="array" ref="H2982">let(systemId,match(A2982,index(systems,0,1),),refSystemId,match($H$1,index(systems,0,1),),x,index(systems,systemId,3),y,index(systems,systemId,4),refX,index(systems,refSystemId,3),refY,index(systems,refSystemId,4),round(sqrt((x-refX)^2+(y-refY)^2),3))</f>
        <v>404.873</v>
      </c>
      <c r="I2982" s="41"/>
      <c r="J2982" s="41"/>
      <c r="K2982" s="41"/>
      <c r="L2982" s="41"/>
      <c r="M2982" s="41"/>
      <c r="N2982" s="28" t="s">
        <v>449</v>
      </c>
      <c r="O2982" s="48" t="s">
        <v>449</v>
      </c>
      <c r="P2982" s="48" t="s">
        <v>449</v>
      </c>
      <c r="Q2982" s="48" t="s">
        <v>449</v>
      </c>
      <c r="R2982" s="48" t="s">
        <v>449</v>
      </c>
      <c r="S2982" s="48" t="s">
        <v>449</v>
      </c>
      <c r="T2982" s="48" t="s">
        <v>449</v>
      </c>
      <c r="U2982" s="48" t="s">
        <v>449</v>
      </c>
      <c r="V2982" s="48" t="s">
        <v>449</v>
      </c>
      <c r="W2982" s="48" t="s">
        <v>449</v>
      </c>
      <c r="X2982" s="52" t="s">
        <v>449</v>
      </c>
      <c r="Y2982" s="52" t="s">
        <v>449</v>
      </c>
      <c r="Z2982" s="52" t="s">
        <v>449</v>
      </c>
      <c r="AA2982" s="52" t="s">
        <v>7490</v>
      </c>
      <c r="AB2982" s="52" t="s">
        <v>7490</v>
      </c>
      <c r="AC2982" s="52" t="s">
        <v>7490</v>
      </c>
      <c r="AD2982" s="52" t="s">
        <v>7490</v>
      </c>
      <c r="AE2982" s="52" t="s">
        <v>7490</v>
      </c>
      <c r="AF2982" s="52" t="s">
        <v>7490</v>
      </c>
      <c r="AG2982" s="52" t="s">
        <v>7490</v>
      </c>
      <c r="AH2982" s="52" t="s">
        <v>7491</v>
      </c>
      <c r="AI2982" s="52" t="s">
        <v>452</v>
      </c>
      <c r="AJ2982" s="52" t="s">
        <v>452</v>
      </c>
      <c r="AK2982" s="52" t="s">
        <v>452</v>
      </c>
      <c r="AL2982" s="52" t="s">
        <v>452</v>
      </c>
      <c r="AM2982" s="52" t="s">
        <v>452</v>
      </c>
      <c r="AN2982" s="52" t="s">
        <v>452</v>
      </c>
      <c r="AO2982" s="52" t="s">
        <v>452</v>
      </c>
      <c r="AP2982" s="48" t="s">
        <v>452</v>
      </c>
      <c r="AQ2982" s="48" t="s">
        <v>565</v>
      </c>
      <c r="AR2982" s="52" t="s">
        <v>565</v>
      </c>
      <c r="AS2982" s="52" t="s">
        <v>453</v>
      </c>
      <c r="AT2982" s="52" t="s">
        <v>454</v>
      </c>
      <c r="AU2982" s="52" t="s">
        <v>454</v>
      </c>
      <c r="AV2982" s="52" t="s">
        <v>454</v>
      </c>
      <c r="AW2982" s="52" t="s">
        <v>454</v>
      </c>
      <c r="AX2982" s="52" t="s">
        <v>454</v>
      </c>
      <c r="AY2982" s="52" t="s">
        <v>454</v>
      </c>
      <c r="AZ2982" s="49" t="s">
        <v>455</v>
      </c>
    </row>
    <row r="2983" ht="15.75" customHeight="1">
      <c r="A2983" s="40">
        <v>2670.0</v>
      </c>
      <c r="B2983" s="28" t="s">
        <v>7492</v>
      </c>
      <c r="C2983" s="41"/>
      <c r="D2983" s="42">
        <f t="array" ref="D2983">index(systems,match($A2983,INDEX(systems,0,1),),3)</f>
        <v>-315.896</v>
      </c>
      <c r="E2983" s="42">
        <f t="array" ref="E2983">index(systems,match($A2983,INDEX(systems,0,1),),4)</f>
        <v>125.842</v>
      </c>
      <c r="F2983" s="43" t="str">
        <f>IFERROR(__xludf.DUMMYFUNCTION("let(row, match($B2983&amp;if($C2983&lt;&gt;"""","" [""&amp;$C2983&amp;""]"",""""),index(nebulae,,2),0),join("","",iferror(round(index(nebulae,row,5)/2,3),1),iferror(round(index(nebulae,row,6)/2,3),1),0))"),"1,1,0")</f>
        <v>1,1,0</v>
      </c>
      <c r="G2983" s="44" t="s">
        <v>7493</v>
      </c>
      <c r="H2983" s="45">
        <f t="array" ref="H2983">let(systemId,match(A2983,index(systems,0,1),),refSystemId,match($H$1,index(systems,0,1),),x,index(systems,systemId,3),y,index(systems,systemId,4),refX,index(systems,refSystemId,3),refY,index(systems,refSystemId,4),round(sqrt((x-refX)^2+(y-refY)^2),3))</f>
        <v>340.039</v>
      </c>
      <c r="I2983" s="28" t="s">
        <v>408</v>
      </c>
      <c r="J2983" s="28" t="s">
        <v>408</v>
      </c>
      <c r="K2983" s="28" t="s">
        <v>408</v>
      </c>
      <c r="L2983" s="28" t="s">
        <v>408</v>
      </c>
      <c r="M2983" s="28" t="s">
        <v>408</v>
      </c>
      <c r="N2983" s="28" t="s">
        <v>408</v>
      </c>
      <c r="O2983" s="41"/>
      <c r="P2983" s="48" t="s">
        <v>449</v>
      </c>
      <c r="Q2983" s="48" t="s">
        <v>449</v>
      </c>
      <c r="R2983" s="48" t="s">
        <v>449</v>
      </c>
      <c r="S2983" s="48" t="s">
        <v>449</v>
      </c>
      <c r="T2983" s="48" t="s">
        <v>449</v>
      </c>
      <c r="U2983" s="48" t="s">
        <v>449</v>
      </c>
      <c r="V2983" s="48" t="s">
        <v>449</v>
      </c>
      <c r="W2983" s="48" t="s">
        <v>449</v>
      </c>
      <c r="X2983" s="48" t="s">
        <v>449</v>
      </c>
      <c r="Y2983" s="48" t="s">
        <v>449</v>
      </c>
      <c r="Z2983" s="48" t="s">
        <v>449</v>
      </c>
      <c r="AA2983" s="48" t="s">
        <v>450</v>
      </c>
      <c r="AB2983" s="48" t="s">
        <v>450</v>
      </c>
      <c r="AC2983" s="48" t="s">
        <v>450</v>
      </c>
      <c r="AD2983" s="48" t="s">
        <v>450</v>
      </c>
      <c r="AE2983" s="48" t="s">
        <v>450</v>
      </c>
      <c r="AF2983" s="48" t="s">
        <v>450</v>
      </c>
      <c r="AG2983" s="48" t="s">
        <v>450</v>
      </c>
      <c r="AH2983" s="48" t="s">
        <v>451</v>
      </c>
      <c r="AI2983" s="48" t="s">
        <v>452</v>
      </c>
      <c r="AJ2983" s="48" t="s">
        <v>452</v>
      </c>
      <c r="AK2983" s="48" t="s">
        <v>452</v>
      </c>
      <c r="AL2983" s="48" t="s">
        <v>452</v>
      </c>
      <c r="AM2983" s="48" t="s">
        <v>452</v>
      </c>
      <c r="AN2983" s="48" t="s">
        <v>452</v>
      </c>
      <c r="AO2983" s="48" t="s">
        <v>452</v>
      </c>
      <c r="AP2983" s="48" t="s">
        <v>452</v>
      </c>
      <c r="AQ2983" s="48" t="s">
        <v>452</v>
      </c>
      <c r="AR2983" s="48" t="s">
        <v>452</v>
      </c>
      <c r="AS2983" s="48" t="s">
        <v>453</v>
      </c>
      <c r="AT2983" s="48" t="s">
        <v>454</v>
      </c>
      <c r="AU2983" s="48" t="s">
        <v>454</v>
      </c>
      <c r="AV2983" s="52" t="s">
        <v>454</v>
      </c>
      <c r="AW2983" s="52" t="s">
        <v>454</v>
      </c>
      <c r="AX2983" s="52" t="s">
        <v>454</v>
      </c>
      <c r="AY2983" s="52" t="s">
        <v>454</v>
      </c>
      <c r="AZ2983" s="49" t="s">
        <v>455</v>
      </c>
    </row>
    <row r="2984" ht="15.75" customHeight="1">
      <c r="A2984" s="40">
        <v>2671.0</v>
      </c>
      <c r="B2984" s="28" t="s">
        <v>7494</v>
      </c>
      <c r="C2984" s="41"/>
      <c r="D2984" s="42">
        <f t="array" ref="D2984">index(systems,match($A2984,INDEX(systems,0,1),),3)</f>
        <v>3.354</v>
      </c>
      <c r="E2984" s="42">
        <f t="array" ref="E2984">index(systems,match($A2984,INDEX(systems,0,1),),4)</f>
        <v>-123.346</v>
      </c>
      <c r="F2984" s="43" t="str">
        <f>IFERROR(__xludf.DUMMYFUNCTION("let(row, match($B2984&amp;if($C2984&lt;&gt;"""","" [""&amp;$C2984&amp;""]"",""""),index(nebulae,,2),0),join("","",iferror(round(index(nebulae,row,5)/2,3),1),iferror(round(index(nebulae,row,6)/2,3),1),0))"),"1,1,0")</f>
        <v>1,1,0</v>
      </c>
      <c r="G2984" s="44" t="s">
        <v>7495</v>
      </c>
      <c r="H2984" s="45">
        <f t="array" ref="H2984">let(systemId,match(A2984,index(systems,0,1),),refSystemId,match($H$1,index(systems,0,1),),x,index(systems,systemId,3),y,index(systems,systemId,4),refX,index(systems,refSystemId,3),refY,index(systems,refSystemId,4),round(sqrt((x-refX)^2+(y-refY)^2),3))</f>
        <v>123.392</v>
      </c>
      <c r="I2984" s="46" t="s">
        <v>418</v>
      </c>
      <c r="J2984" s="53"/>
      <c r="K2984" s="53"/>
      <c r="L2984" s="53"/>
      <c r="M2984" s="46" t="s">
        <v>1268</v>
      </c>
      <c r="N2984" s="28" t="s">
        <v>2009</v>
      </c>
      <c r="O2984" s="48" t="s">
        <v>2009</v>
      </c>
      <c r="P2984" s="48" t="s">
        <v>2009</v>
      </c>
      <c r="Q2984" s="48" t="s">
        <v>2009</v>
      </c>
      <c r="R2984" s="48" t="s">
        <v>2009</v>
      </c>
      <c r="S2984" s="48" t="s">
        <v>2009</v>
      </c>
      <c r="T2984" s="48" t="s">
        <v>2009</v>
      </c>
      <c r="U2984" s="48" t="s">
        <v>2009</v>
      </c>
      <c r="V2984" s="48" t="s">
        <v>2009</v>
      </c>
      <c r="W2984" s="48" t="s">
        <v>2009</v>
      </c>
      <c r="X2984" s="48" t="s">
        <v>542</v>
      </c>
      <c r="Y2984" s="48" t="s">
        <v>5608</v>
      </c>
      <c r="Z2984" s="48" t="s">
        <v>5608</v>
      </c>
      <c r="AA2984" s="48" t="s">
        <v>5608</v>
      </c>
      <c r="AB2984" s="48" t="s">
        <v>5608</v>
      </c>
      <c r="AC2984" s="48" t="s">
        <v>5608</v>
      </c>
      <c r="AD2984" s="48" t="s">
        <v>5608</v>
      </c>
      <c r="AE2984" s="48" t="s">
        <v>5608</v>
      </c>
      <c r="AF2984" s="48" t="s">
        <v>5608</v>
      </c>
      <c r="AG2984" s="48" t="s">
        <v>5608</v>
      </c>
      <c r="AH2984" s="48" t="s">
        <v>5608</v>
      </c>
      <c r="AI2984" s="48" t="s">
        <v>5608</v>
      </c>
      <c r="AJ2984" s="48" t="s">
        <v>5608</v>
      </c>
      <c r="AK2984" s="48" t="s">
        <v>5608</v>
      </c>
      <c r="AL2984" s="48" t="s">
        <v>5608</v>
      </c>
      <c r="AM2984" s="48" t="s">
        <v>5608</v>
      </c>
      <c r="AN2984" s="48" t="s">
        <v>5608</v>
      </c>
      <c r="AO2984" s="48" t="s">
        <v>5608</v>
      </c>
      <c r="AP2984" s="48" t="s">
        <v>5608</v>
      </c>
      <c r="AQ2984" s="48" t="s">
        <v>5608</v>
      </c>
      <c r="AR2984" s="48" t="s">
        <v>5608</v>
      </c>
      <c r="AS2984" s="52" t="s">
        <v>4451</v>
      </c>
      <c r="AT2984" s="52" t="s">
        <v>418</v>
      </c>
      <c r="AU2984" s="52" t="s">
        <v>418</v>
      </c>
      <c r="AV2984" s="52" t="s">
        <v>1048</v>
      </c>
      <c r="AW2984" s="48" t="s">
        <v>1048</v>
      </c>
      <c r="AX2984" s="48" t="s">
        <v>1049</v>
      </c>
      <c r="AY2984" s="48" t="s">
        <v>1049</v>
      </c>
      <c r="AZ2984" s="28" t="s">
        <v>1049</v>
      </c>
    </row>
    <row r="2985" ht="15.75" customHeight="1">
      <c r="A2985" s="40">
        <v>2672.0</v>
      </c>
      <c r="B2985" s="28" t="s">
        <v>7496</v>
      </c>
      <c r="C2985" s="41"/>
      <c r="D2985" s="42">
        <f t="array" ref="D2985">index(systems,match($A2985,INDEX(systems,0,1),),3)</f>
        <v>349.99</v>
      </c>
      <c r="E2985" s="42">
        <f t="array" ref="E2985">index(systems,match($A2985,INDEX(systems,0,1),),4)</f>
        <v>12.619</v>
      </c>
      <c r="F2985" s="43" t="str">
        <f>IFERROR(__xludf.DUMMYFUNCTION("let(row, match($B2985&amp;if($C2985&lt;&gt;"""","" [""&amp;$C2985&amp;""]"",""""),index(nebulae,,2),0),join("","",iferror(round(index(nebulae,row,5)/2,3),1),iferror(round(index(nebulae,row,6)/2,3),1),0))"),"1,1,0")</f>
        <v>1,1,0</v>
      </c>
      <c r="G2985" s="44" t="s">
        <v>7497</v>
      </c>
      <c r="H2985" s="45">
        <f t="array" ref="H2985">let(systemId,match(A2985,index(systems,0,1),),refSystemId,match($H$1,index(systems,0,1),),x,index(systems,systemId,3),y,index(systems,systemId,4),refX,index(systems,refSystemId,3),refY,index(systems,refSystemId,4),round(sqrt((x-refX)^2+(y-refY)^2),3))</f>
        <v>350.217</v>
      </c>
      <c r="I2985" s="53"/>
      <c r="J2985" s="46" t="s">
        <v>418</v>
      </c>
      <c r="K2985" s="46" t="s">
        <v>418</v>
      </c>
      <c r="L2985" s="53"/>
      <c r="M2985" s="53"/>
      <c r="N2985" s="28" t="s">
        <v>2050</v>
      </c>
      <c r="O2985" s="48" t="s">
        <v>2050</v>
      </c>
      <c r="P2985" s="48" t="s">
        <v>2050</v>
      </c>
      <c r="Q2985" s="48" t="s">
        <v>2050</v>
      </c>
      <c r="R2985" s="48" t="s">
        <v>2050</v>
      </c>
      <c r="S2985" s="48" t="s">
        <v>2050</v>
      </c>
      <c r="T2985" s="48" t="s">
        <v>2050</v>
      </c>
      <c r="U2985" s="52" t="s">
        <v>1581</v>
      </c>
      <c r="V2985" s="52" t="s">
        <v>1581</v>
      </c>
      <c r="W2985" s="52" t="s">
        <v>1581</v>
      </c>
      <c r="X2985" s="52" t="s">
        <v>1581</v>
      </c>
      <c r="Y2985" s="52" t="s">
        <v>1582</v>
      </c>
      <c r="Z2985" s="52" t="s">
        <v>1582</v>
      </c>
      <c r="AA2985" s="52" t="s">
        <v>1583</v>
      </c>
      <c r="AB2985" s="52" t="s">
        <v>1583</v>
      </c>
      <c r="AC2985" s="52" t="s">
        <v>1583</v>
      </c>
      <c r="AD2985" s="52" t="s">
        <v>1583</v>
      </c>
      <c r="AE2985" s="52" t="s">
        <v>1583</v>
      </c>
      <c r="AF2985" s="52" t="s">
        <v>1583</v>
      </c>
      <c r="AG2985" s="52" t="s">
        <v>1583</v>
      </c>
      <c r="AH2985" s="52" t="s">
        <v>1583</v>
      </c>
      <c r="AI2985" s="52" t="s">
        <v>1583</v>
      </c>
      <c r="AJ2985" s="52" t="s">
        <v>1583</v>
      </c>
      <c r="AK2985" s="52" t="s">
        <v>1583</v>
      </c>
      <c r="AL2985" s="52" t="s">
        <v>1583</v>
      </c>
      <c r="AM2985" s="52" t="s">
        <v>1583</v>
      </c>
      <c r="AN2985" s="52" t="s">
        <v>1583</v>
      </c>
      <c r="AO2985" s="52" t="s">
        <v>1582</v>
      </c>
      <c r="AP2985" s="52" t="s">
        <v>1582</v>
      </c>
      <c r="AQ2985" s="52" t="s">
        <v>1582</v>
      </c>
      <c r="AR2985" s="52" t="s">
        <v>1582</v>
      </c>
      <c r="AS2985" s="52" t="s">
        <v>1582</v>
      </c>
      <c r="AT2985" s="52" t="s">
        <v>1582</v>
      </c>
      <c r="AU2985" s="52" t="s">
        <v>1582</v>
      </c>
      <c r="AV2985" s="48" t="s">
        <v>1470</v>
      </c>
      <c r="AW2985" s="48" t="s">
        <v>1470</v>
      </c>
      <c r="AX2985" s="48" t="s">
        <v>1470</v>
      </c>
      <c r="AY2985" s="48" t="s">
        <v>1470</v>
      </c>
      <c r="AZ2985" s="28" t="s">
        <v>1470</v>
      </c>
    </row>
    <row r="2986" ht="15.75" customHeight="1">
      <c r="A2986" s="40">
        <v>2673.0</v>
      </c>
      <c r="B2986" s="28" t="s">
        <v>7498</v>
      </c>
      <c r="C2986" s="41"/>
      <c r="D2986" s="42">
        <f t="array" ref="D2986">index(systems,match($A2986,INDEX(systems,0,1),),3)</f>
        <v>372.737</v>
      </c>
      <c r="E2986" s="42">
        <f t="array" ref="E2986">index(systems,match($A2986,INDEX(systems,0,1),),4)</f>
        <v>-330.694</v>
      </c>
      <c r="F2986" s="43" t="str">
        <f>IFERROR(__xludf.DUMMYFUNCTION("let(row, match($B2986&amp;if($C2986&lt;&gt;"""","" [""&amp;$C2986&amp;""]"",""""),index(nebulae,,2),0),join("","",iferror(round(index(nebulae,row,5)/2,3),1),iferror(round(index(nebulae,row,6)/2,3),1),0))"),"1,1,0")</f>
        <v>1,1,0</v>
      </c>
      <c r="G2986" s="44" t="s">
        <v>7499</v>
      </c>
      <c r="H2986" s="45">
        <f t="array" ref="H2986">let(systemId,match(A2986,index(systems,0,1),),refSystemId,match($H$1,index(systems,0,1),),x,index(systems,systemId,3),y,index(systems,systemId,4),refX,index(systems,refSystemId,3),refY,index(systems,refSystemId,4),round(sqrt((x-refX)^2+(y-refY)^2),3))</f>
        <v>498.288</v>
      </c>
      <c r="I2986" s="41"/>
      <c r="J2986" s="41"/>
      <c r="K2986" s="41"/>
      <c r="L2986" s="41"/>
      <c r="M2986" s="41"/>
      <c r="N2986" s="28" t="s">
        <v>953</v>
      </c>
      <c r="O2986" s="48" t="s">
        <v>1241</v>
      </c>
      <c r="P2986" s="48" t="s">
        <v>1241</v>
      </c>
      <c r="Q2986" s="48" t="s">
        <v>1241</v>
      </c>
      <c r="R2986" s="56" t="s">
        <v>1241</v>
      </c>
      <c r="S2986" s="56" t="s">
        <v>1241</v>
      </c>
      <c r="T2986" s="48" t="s">
        <v>1241</v>
      </c>
      <c r="U2986" s="48" t="s">
        <v>1241</v>
      </c>
      <c r="V2986" s="48" t="s">
        <v>1241</v>
      </c>
      <c r="W2986" s="48" t="s">
        <v>1241</v>
      </c>
      <c r="X2986" s="48" t="s">
        <v>1241</v>
      </c>
      <c r="Y2986" s="48" t="s">
        <v>1242</v>
      </c>
      <c r="Z2986" s="48" t="s">
        <v>1242</v>
      </c>
      <c r="AA2986" s="48" t="s">
        <v>1243</v>
      </c>
      <c r="AB2986" s="48" t="s">
        <v>1243</v>
      </c>
      <c r="AC2986" s="48" t="s">
        <v>1243</v>
      </c>
      <c r="AD2986" s="48" t="s">
        <v>1243</v>
      </c>
      <c r="AE2986" s="48" t="s">
        <v>1243</v>
      </c>
      <c r="AF2986" s="48" t="s">
        <v>1243</v>
      </c>
      <c r="AG2986" s="48" t="s">
        <v>1243</v>
      </c>
      <c r="AH2986" s="48" t="s">
        <v>1243</v>
      </c>
      <c r="AI2986" s="48" t="s">
        <v>1243</v>
      </c>
      <c r="AJ2986" s="48" t="s">
        <v>1243</v>
      </c>
      <c r="AK2986" s="48" t="s">
        <v>1243</v>
      </c>
      <c r="AL2986" s="48" t="s">
        <v>1243</v>
      </c>
      <c r="AM2986" s="48" t="s">
        <v>1243</v>
      </c>
      <c r="AN2986" s="48" t="s">
        <v>1243</v>
      </c>
      <c r="AO2986" s="48" t="s">
        <v>1242</v>
      </c>
      <c r="AP2986" s="48" t="s">
        <v>1242</v>
      </c>
      <c r="AQ2986" s="48" t="s">
        <v>1242</v>
      </c>
      <c r="AR2986" s="48" t="s">
        <v>955</v>
      </c>
      <c r="AS2986" s="48" t="s">
        <v>955</v>
      </c>
      <c r="AT2986" s="48" t="s">
        <v>955</v>
      </c>
      <c r="AU2986" s="48" t="s">
        <v>955</v>
      </c>
      <c r="AV2986" s="48" t="s">
        <v>418</v>
      </c>
      <c r="AW2986" s="48" t="s">
        <v>418</v>
      </c>
      <c r="AX2986" s="48" t="s">
        <v>418</v>
      </c>
      <c r="AY2986" s="48" t="s">
        <v>418</v>
      </c>
      <c r="AZ2986" s="51" t="s">
        <v>418</v>
      </c>
    </row>
    <row r="2987" ht="15.75" customHeight="1">
      <c r="A2987" s="40">
        <v>2674.0</v>
      </c>
      <c r="B2987" s="28" t="s">
        <v>7500</v>
      </c>
      <c r="C2987" s="41"/>
      <c r="D2987" s="42">
        <f t="array" ref="D2987">index(systems,match($A2987,INDEX(systems,0,1),),3)</f>
        <v>517.115</v>
      </c>
      <c r="E2987" s="42">
        <f t="array" ref="E2987">index(systems,match($A2987,INDEX(systems,0,1),),4)</f>
        <v>-6.375</v>
      </c>
      <c r="F2987" s="43" t="str">
        <f>IFERROR(__xludf.DUMMYFUNCTION("let(row, match($B2987&amp;if($C2987&lt;&gt;"""","" [""&amp;$C2987&amp;""]"",""""),index(nebulae,,2),0),join("","",iferror(round(index(nebulae,row,5)/2,3),1),iferror(round(index(nebulae,row,6)/2,3),1),0))"),"1,1,0")</f>
        <v>1,1,0</v>
      </c>
      <c r="G2987" s="44" t="s">
        <v>7501</v>
      </c>
      <c r="H2987" s="45">
        <f t="array" ref="H2987">let(systemId,match(A2987,index(systems,0,1),),refSystemId,match($H$1,index(systems,0,1),),x,index(systems,systemId,3),y,index(systems,systemId,4),refX,index(systems,refSystemId,3),refY,index(systems,refSystemId,4),round(sqrt((x-refX)^2+(y-refY)^2),3))</f>
        <v>517.154</v>
      </c>
      <c r="I2987" s="46" t="s">
        <v>408</v>
      </c>
      <c r="J2987" s="46" t="s">
        <v>408</v>
      </c>
      <c r="K2987" s="46" t="s">
        <v>408</v>
      </c>
      <c r="L2987" s="46" t="s">
        <v>408</v>
      </c>
      <c r="M2987" s="46" t="s">
        <v>408</v>
      </c>
      <c r="N2987" s="28" t="s">
        <v>408</v>
      </c>
      <c r="O2987" s="41"/>
      <c r="P2987" s="52" t="s">
        <v>442</v>
      </c>
      <c r="Q2987" s="52" t="s">
        <v>442</v>
      </c>
      <c r="R2987" s="52" t="s">
        <v>442</v>
      </c>
      <c r="S2987" s="52" t="s">
        <v>442</v>
      </c>
      <c r="T2987" s="52" t="s">
        <v>442</v>
      </c>
      <c r="U2987" s="48" t="s">
        <v>920</v>
      </c>
      <c r="V2987" s="48" t="s">
        <v>621</v>
      </c>
      <c r="W2987" s="48" t="s">
        <v>621</v>
      </c>
      <c r="X2987" s="48" t="s">
        <v>621</v>
      </c>
      <c r="Y2987" s="48" t="s">
        <v>422</v>
      </c>
      <c r="Z2987" s="48" t="s">
        <v>422</v>
      </c>
      <c r="AA2987" s="48" t="s">
        <v>422</v>
      </c>
      <c r="AB2987" s="48" t="s">
        <v>422</v>
      </c>
      <c r="AC2987" s="48" t="s">
        <v>422</v>
      </c>
      <c r="AD2987" s="48" t="s">
        <v>422</v>
      </c>
      <c r="AE2987" s="48" t="s">
        <v>422</v>
      </c>
      <c r="AF2987" s="48" t="s">
        <v>422</v>
      </c>
      <c r="AG2987" s="48" t="s">
        <v>422</v>
      </c>
      <c r="AH2987" s="48" t="s">
        <v>422</v>
      </c>
      <c r="AI2987" s="48" t="s">
        <v>422</v>
      </c>
      <c r="AJ2987" s="48" t="s">
        <v>422</v>
      </c>
      <c r="AK2987" s="48" t="s">
        <v>422</v>
      </c>
      <c r="AL2987" s="48" t="s">
        <v>422</v>
      </c>
      <c r="AM2987" s="48" t="s">
        <v>422</v>
      </c>
      <c r="AN2987" s="48" t="s">
        <v>422</v>
      </c>
      <c r="AO2987" s="48" t="s">
        <v>422</v>
      </c>
      <c r="AP2987" s="48" t="s">
        <v>422</v>
      </c>
      <c r="AQ2987" s="48" t="s">
        <v>422</v>
      </c>
      <c r="AR2987" s="48" t="s">
        <v>422</v>
      </c>
      <c r="AS2987" s="48" t="s">
        <v>422</v>
      </c>
      <c r="AT2987" s="48" t="s">
        <v>422</v>
      </c>
      <c r="AU2987" s="48" t="s">
        <v>422</v>
      </c>
      <c r="AV2987" s="52" t="s">
        <v>422</v>
      </c>
      <c r="AW2987" s="52" t="s">
        <v>422</v>
      </c>
      <c r="AX2987" s="48" t="s">
        <v>422</v>
      </c>
      <c r="AY2987" s="48" t="s">
        <v>422</v>
      </c>
      <c r="AZ2987" s="28" t="s">
        <v>422</v>
      </c>
    </row>
    <row r="2988" ht="15.75" customHeight="1">
      <c r="A2988" s="40">
        <v>2675.0</v>
      </c>
      <c r="B2988" s="28" t="s">
        <v>7502</v>
      </c>
      <c r="C2988" s="41"/>
      <c r="D2988" s="42">
        <f t="array" ref="D2988">index(systems,match($A2988,INDEX(systems,0,1),),3)</f>
        <v>417.33</v>
      </c>
      <c r="E2988" s="42">
        <f t="array" ref="E2988">index(systems,match($A2988,INDEX(systems,0,1),),4)</f>
        <v>-163.871</v>
      </c>
      <c r="F2988" s="43" t="str">
        <f>IFERROR(__xludf.DUMMYFUNCTION("let(row, match($B2988&amp;if($C2988&lt;&gt;"""","" [""&amp;$C2988&amp;""]"",""""),index(nebulae,,2),0),join("","",iferror(round(index(nebulae,row,5)/2,3),1),iferror(round(index(nebulae,row,6)/2,3),1),0))"),"1,1,0")</f>
        <v>1,1,0</v>
      </c>
      <c r="G2988" s="44" t="s">
        <v>7503</v>
      </c>
      <c r="H2988" s="45">
        <f t="array" ref="H2988">let(systemId,match(A2988,index(systems,0,1),),refSystemId,match($H$1,index(systems,0,1),),x,index(systems,systemId,3),y,index(systems,systemId,4),refX,index(systems,refSystemId,3),refY,index(systems,refSystemId,4),round(sqrt((x-refX)^2+(y-refY)^2),3))</f>
        <v>448.35</v>
      </c>
      <c r="I2988" s="28" t="s">
        <v>408</v>
      </c>
      <c r="J2988" s="28" t="s">
        <v>408</v>
      </c>
      <c r="K2988" s="28" t="s">
        <v>408</v>
      </c>
      <c r="L2988" s="28" t="s">
        <v>408</v>
      </c>
      <c r="M2988" s="28" t="s">
        <v>408</v>
      </c>
      <c r="N2988" s="28" t="s">
        <v>408</v>
      </c>
      <c r="O2988" s="41"/>
      <c r="P2988" s="48" t="s">
        <v>666</v>
      </c>
      <c r="Q2988" s="48" t="s">
        <v>666</v>
      </c>
      <c r="R2988" s="56" t="s">
        <v>666</v>
      </c>
      <c r="S2988" s="56" t="s">
        <v>666</v>
      </c>
      <c r="T2988" s="48" t="s">
        <v>666</v>
      </c>
      <c r="U2988" s="48" t="s">
        <v>666</v>
      </c>
      <c r="V2988" s="48" t="s">
        <v>666</v>
      </c>
      <c r="W2988" s="48" t="s">
        <v>666</v>
      </c>
      <c r="X2988" s="48" t="s">
        <v>666</v>
      </c>
      <c r="Y2988" s="48" t="s">
        <v>422</v>
      </c>
      <c r="Z2988" s="48" t="s">
        <v>422</v>
      </c>
      <c r="AA2988" s="48" t="s">
        <v>422</v>
      </c>
      <c r="AB2988" s="48" t="s">
        <v>422</v>
      </c>
      <c r="AC2988" s="48" t="s">
        <v>422</v>
      </c>
      <c r="AD2988" s="48" t="s">
        <v>422</v>
      </c>
      <c r="AE2988" s="48" t="s">
        <v>422</v>
      </c>
      <c r="AF2988" s="48" t="s">
        <v>422</v>
      </c>
      <c r="AG2988" s="48" t="s">
        <v>422</v>
      </c>
      <c r="AH2988" s="48" t="s">
        <v>422</v>
      </c>
      <c r="AI2988" s="48" t="s">
        <v>422</v>
      </c>
      <c r="AJ2988" s="48" t="s">
        <v>422</v>
      </c>
      <c r="AK2988" s="48" t="s">
        <v>422</v>
      </c>
      <c r="AL2988" s="48" t="s">
        <v>422</v>
      </c>
      <c r="AM2988" s="48" t="s">
        <v>422</v>
      </c>
      <c r="AN2988" s="48" t="s">
        <v>422</v>
      </c>
      <c r="AO2988" s="48" t="s">
        <v>422</v>
      </c>
      <c r="AP2988" s="48" t="s">
        <v>422</v>
      </c>
      <c r="AQ2988" s="48" t="s">
        <v>422</v>
      </c>
      <c r="AR2988" s="48" t="s">
        <v>422</v>
      </c>
      <c r="AS2988" s="48" t="s">
        <v>422</v>
      </c>
      <c r="AT2988" s="48" t="s">
        <v>422</v>
      </c>
      <c r="AU2988" s="48" t="s">
        <v>422</v>
      </c>
      <c r="AV2988" s="48" t="s">
        <v>422</v>
      </c>
      <c r="AW2988" s="48" t="s">
        <v>422</v>
      </c>
      <c r="AX2988" s="48" t="s">
        <v>422</v>
      </c>
      <c r="AY2988" s="48" t="s">
        <v>422</v>
      </c>
      <c r="AZ2988" s="28" t="s">
        <v>422</v>
      </c>
    </row>
    <row r="2989" ht="15.75" customHeight="1">
      <c r="A2989" s="40">
        <v>2676.0</v>
      </c>
      <c r="B2989" s="28" t="s">
        <v>7504</v>
      </c>
      <c r="C2989" s="41"/>
      <c r="D2989" s="42">
        <f t="array" ref="D2989">index(systems,match($A2989,INDEX(systems,0,1),),3)</f>
        <v>100.547</v>
      </c>
      <c r="E2989" s="42">
        <f t="array" ref="E2989">index(systems,match($A2989,INDEX(systems,0,1),),4)</f>
        <v>-303.042</v>
      </c>
      <c r="F2989" s="43" t="str">
        <f>IFERROR(__xludf.DUMMYFUNCTION("let(row, match($B2989&amp;if($C2989&lt;&gt;"""","" [""&amp;$C2989&amp;""]"",""""),index(nebulae,,2),0),join("","",iferror(round(index(nebulae,row,5)/2,3),1),iferror(round(index(nebulae,row,6)/2,3),1),0))"),"1,1,0")</f>
        <v>1,1,0</v>
      </c>
      <c r="G2989" s="44" t="s">
        <v>7505</v>
      </c>
      <c r="H2989" s="45">
        <f t="array" ref="H2989">let(systemId,match(A2989,index(systems,0,1),),refSystemId,match($H$1,index(systems,0,1),),x,index(systems,systemId,3),y,index(systems,systemId,4),refX,index(systems,refSystemId,3),refY,index(systems,refSystemId,4),round(sqrt((x-refX)^2+(y-refY)^2),3))</f>
        <v>319.287</v>
      </c>
      <c r="I2989" s="53"/>
      <c r="J2989" s="53"/>
      <c r="K2989" s="53"/>
      <c r="L2989" s="53"/>
      <c r="M2989" s="46" t="s">
        <v>418</v>
      </c>
      <c r="N2989" s="28" t="s">
        <v>1475</v>
      </c>
      <c r="O2989" s="48" t="s">
        <v>1475</v>
      </c>
      <c r="P2989" s="48" t="s">
        <v>1475</v>
      </c>
      <c r="Q2989" s="48" t="s">
        <v>1475</v>
      </c>
      <c r="R2989" s="56" t="s">
        <v>1475</v>
      </c>
      <c r="S2989" s="56" t="s">
        <v>1475</v>
      </c>
      <c r="T2989" s="48" t="s">
        <v>1475</v>
      </c>
      <c r="U2989" s="48" t="s">
        <v>1475</v>
      </c>
      <c r="V2989" s="48" t="s">
        <v>1475</v>
      </c>
      <c r="W2989" s="48" t="s">
        <v>1475</v>
      </c>
      <c r="X2989" s="48" t="s">
        <v>1475</v>
      </c>
      <c r="Y2989" s="48" t="s">
        <v>492</v>
      </c>
      <c r="Z2989" s="48" t="s">
        <v>492</v>
      </c>
      <c r="AA2989" s="48" t="s">
        <v>493</v>
      </c>
      <c r="AB2989" s="48" t="s">
        <v>493</v>
      </c>
      <c r="AC2989" s="48" t="s">
        <v>493</v>
      </c>
      <c r="AD2989" s="48" t="s">
        <v>493</v>
      </c>
      <c r="AE2989" s="48" t="s">
        <v>493</v>
      </c>
      <c r="AF2989" s="48" t="s">
        <v>493</v>
      </c>
      <c r="AG2989" s="48" t="s">
        <v>493</v>
      </c>
      <c r="AH2989" s="48" t="s">
        <v>493</v>
      </c>
      <c r="AI2989" s="48" t="s">
        <v>493</v>
      </c>
      <c r="AJ2989" s="48" t="s">
        <v>493</v>
      </c>
      <c r="AK2989" s="48" t="s">
        <v>493</v>
      </c>
      <c r="AL2989" s="48" t="s">
        <v>493</v>
      </c>
      <c r="AM2989" s="48" t="s">
        <v>493</v>
      </c>
      <c r="AN2989" s="48" t="s">
        <v>493</v>
      </c>
      <c r="AO2989" s="48" t="s">
        <v>492</v>
      </c>
      <c r="AP2989" s="48" t="s">
        <v>492</v>
      </c>
      <c r="AQ2989" s="48" t="s">
        <v>492</v>
      </c>
      <c r="AR2989" s="48" t="s">
        <v>492</v>
      </c>
      <c r="AS2989" s="48" t="s">
        <v>492</v>
      </c>
      <c r="AT2989" s="48" t="s">
        <v>492</v>
      </c>
      <c r="AU2989" s="48" t="s">
        <v>492</v>
      </c>
      <c r="AV2989" s="52" t="s">
        <v>422</v>
      </c>
      <c r="AW2989" s="52" t="s">
        <v>422</v>
      </c>
      <c r="AX2989" s="48" t="s">
        <v>422</v>
      </c>
      <c r="AY2989" s="48" t="s">
        <v>422</v>
      </c>
      <c r="AZ2989" s="28" t="s">
        <v>422</v>
      </c>
    </row>
    <row r="2990" ht="15.75" customHeight="1">
      <c r="A2990" s="40">
        <v>2677.0</v>
      </c>
      <c r="B2990" s="28" t="s">
        <v>7506</v>
      </c>
      <c r="C2990" s="41"/>
      <c r="D2990" s="42">
        <f t="array" ref="D2990">index(systems,match($A2990,INDEX(systems,0,1),),3)</f>
        <v>-361.675</v>
      </c>
      <c r="E2990" s="42">
        <f t="array" ref="E2990">index(systems,match($A2990,INDEX(systems,0,1),),4)</f>
        <v>162.296</v>
      </c>
      <c r="F2990" s="43" t="str">
        <f>IFERROR(__xludf.DUMMYFUNCTION("let(row, match($B2990&amp;if($C2990&lt;&gt;"""","" [""&amp;$C2990&amp;""]"",""""),index(nebulae,,2),0),join("","",iferror(round(index(nebulae,row,5)/2,3),1),iferror(round(index(nebulae,row,6)/2,3),1),0))"),"1,1,0")</f>
        <v>1,1,0</v>
      </c>
      <c r="G2990" s="44" t="s">
        <v>7507</v>
      </c>
      <c r="H2990" s="45">
        <f t="array" ref="H2990">let(systemId,match(A2990,index(systems,0,1),),refSystemId,match($H$1,index(systems,0,1),),x,index(systems,systemId,3),y,index(systems,systemId,4),refX,index(systems,refSystemId,3),refY,index(systems,refSystemId,4),round(sqrt((x-refX)^2+(y-refY)^2),3))</f>
        <v>396.42</v>
      </c>
      <c r="I2990" s="41"/>
      <c r="J2990" s="41"/>
      <c r="K2990" s="41"/>
      <c r="L2990" s="41"/>
      <c r="M2990" s="41"/>
      <c r="N2990" s="28" t="s">
        <v>449</v>
      </c>
      <c r="O2990" s="48" t="s">
        <v>449</v>
      </c>
      <c r="P2990" s="48" t="s">
        <v>449</v>
      </c>
      <c r="Q2990" s="48" t="s">
        <v>449</v>
      </c>
      <c r="R2990" s="56" t="s">
        <v>449</v>
      </c>
      <c r="S2990" s="56" t="s">
        <v>449</v>
      </c>
      <c r="T2990" s="48" t="s">
        <v>449</v>
      </c>
      <c r="U2990" s="48" t="s">
        <v>449</v>
      </c>
      <c r="V2990" s="48" t="s">
        <v>449</v>
      </c>
      <c r="W2990" s="48" t="s">
        <v>449</v>
      </c>
      <c r="X2990" s="48" t="s">
        <v>449</v>
      </c>
      <c r="Y2990" s="48" t="s">
        <v>449</v>
      </c>
      <c r="Z2990" s="48" t="s">
        <v>449</v>
      </c>
      <c r="AA2990" s="48" t="s">
        <v>450</v>
      </c>
      <c r="AB2990" s="48" t="s">
        <v>450</v>
      </c>
      <c r="AC2990" s="48" t="s">
        <v>450</v>
      </c>
      <c r="AD2990" s="48" t="s">
        <v>450</v>
      </c>
      <c r="AE2990" s="48" t="s">
        <v>450</v>
      </c>
      <c r="AF2990" s="48" t="s">
        <v>450</v>
      </c>
      <c r="AG2990" s="48" t="s">
        <v>450</v>
      </c>
      <c r="AH2990" s="48" t="s">
        <v>451</v>
      </c>
      <c r="AI2990" s="48" t="s">
        <v>452</v>
      </c>
      <c r="AJ2990" s="48" t="s">
        <v>452</v>
      </c>
      <c r="AK2990" s="48" t="s">
        <v>452</v>
      </c>
      <c r="AL2990" s="48" t="s">
        <v>452</v>
      </c>
      <c r="AM2990" s="48" t="s">
        <v>452</v>
      </c>
      <c r="AN2990" s="48" t="s">
        <v>452</v>
      </c>
      <c r="AO2990" s="48" t="s">
        <v>452</v>
      </c>
      <c r="AP2990" s="48" t="s">
        <v>452</v>
      </c>
      <c r="AQ2990" s="48" t="s">
        <v>686</v>
      </c>
      <c r="AR2990" s="48" t="s">
        <v>686</v>
      </c>
      <c r="AS2990" s="48" t="s">
        <v>687</v>
      </c>
      <c r="AT2990" s="48" t="s">
        <v>454</v>
      </c>
      <c r="AU2990" s="48" t="s">
        <v>454</v>
      </c>
      <c r="AV2990" s="52" t="s">
        <v>454</v>
      </c>
      <c r="AW2990" s="52" t="s">
        <v>454</v>
      </c>
      <c r="AX2990" s="48" t="s">
        <v>454</v>
      </c>
      <c r="AY2990" s="48" t="s">
        <v>454</v>
      </c>
      <c r="AZ2990" s="49" t="s">
        <v>455</v>
      </c>
    </row>
    <row r="2991" ht="15.75" customHeight="1">
      <c r="A2991" s="40">
        <v>2678.0</v>
      </c>
      <c r="B2991" s="28" t="s">
        <v>7508</v>
      </c>
      <c r="C2991" s="41"/>
      <c r="D2991" s="42">
        <f t="array" ref="D2991">index(systems,match($A2991,INDEX(systems,0,1),),3)</f>
        <v>206.934</v>
      </c>
      <c r="E2991" s="42">
        <f t="array" ref="E2991">index(systems,match($A2991,INDEX(systems,0,1),),4)</f>
        <v>-81.726</v>
      </c>
      <c r="F2991" s="43" t="str">
        <f>IFERROR(__xludf.DUMMYFUNCTION("let(row, match($B2991&amp;if($C2991&lt;&gt;"""","" [""&amp;$C2991&amp;""]"",""""),index(nebulae,,2),0),join("","",iferror(round(index(nebulae,row,5)/2,3),1),iferror(round(index(nebulae,row,6)/2,3),1),0))"),"1,1,0")</f>
        <v>1,1,0</v>
      </c>
      <c r="G2991" s="44" t="s">
        <v>7509</v>
      </c>
      <c r="H2991" s="45">
        <f t="array" ref="H2991">let(systemId,match(A2991,index(systems,0,1),),refSystemId,match($H$1,index(systems,0,1),),x,index(systems,systemId,3),y,index(systems,systemId,4),refX,index(systems,refSystemId,3),refY,index(systems,refSystemId,4),round(sqrt((x-refX)^2+(y-refY)^2),3))</f>
        <v>222.488</v>
      </c>
      <c r="I2991" s="46" t="s">
        <v>408</v>
      </c>
      <c r="J2991" s="46" t="s">
        <v>408</v>
      </c>
      <c r="K2991" s="47" t="s">
        <v>408</v>
      </c>
      <c r="L2991" s="47" t="s">
        <v>408</v>
      </c>
      <c r="M2991" s="47" t="s">
        <v>408</v>
      </c>
      <c r="N2991" s="28" t="s">
        <v>408</v>
      </c>
      <c r="O2991" s="41"/>
      <c r="P2991" s="48" t="s">
        <v>555</v>
      </c>
      <c r="Q2991" s="48" t="s">
        <v>555</v>
      </c>
      <c r="R2991" s="48" t="s">
        <v>555</v>
      </c>
      <c r="S2991" s="48" t="s">
        <v>555</v>
      </c>
      <c r="T2991" s="48" t="s">
        <v>555</v>
      </c>
      <c r="U2991" s="48" t="s">
        <v>422</v>
      </c>
      <c r="V2991" s="48" t="s">
        <v>422</v>
      </c>
      <c r="W2991" s="48" t="s">
        <v>422</v>
      </c>
      <c r="X2991" s="48" t="s">
        <v>422</v>
      </c>
      <c r="Y2991" s="48" t="s">
        <v>422</v>
      </c>
      <c r="Z2991" s="48" t="s">
        <v>422</v>
      </c>
      <c r="AA2991" s="48" t="s">
        <v>422</v>
      </c>
      <c r="AB2991" s="48" t="s">
        <v>422</v>
      </c>
      <c r="AC2991" s="48" t="s">
        <v>422</v>
      </c>
      <c r="AD2991" s="48" t="s">
        <v>422</v>
      </c>
      <c r="AE2991" s="48" t="s">
        <v>422</v>
      </c>
      <c r="AF2991" s="48" t="s">
        <v>422</v>
      </c>
      <c r="AG2991" s="48" t="s">
        <v>422</v>
      </c>
      <c r="AH2991" s="48" t="s">
        <v>422</v>
      </c>
      <c r="AI2991" s="48" t="s">
        <v>422</v>
      </c>
      <c r="AJ2991" s="48" t="s">
        <v>422</v>
      </c>
      <c r="AK2991" s="48" t="s">
        <v>422</v>
      </c>
      <c r="AL2991" s="48" t="s">
        <v>422</v>
      </c>
      <c r="AM2991" s="48" t="s">
        <v>422</v>
      </c>
      <c r="AN2991" s="48" t="s">
        <v>422</v>
      </c>
      <c r="AO2991" s="48" t="s">
        <v>422</v>
      </c>
      <c r="AP2991" s="48" t="s">
        <v>422</v>
      </c>
      <c r="AQ2991" s="48" t="s">
        <v>422</v>
      </c>
      <c r="AR2991" s="52" t="s">
        <v>422</v>
      </c>
      <c r="AS2991" s="52" t="s">
        <v>422</v>
      </c>
      <c r="AT2991" s="52" t="s">
        <v>422</v>
      </c>
      <c r="AU2991" s="52" t="s">
        <v>422</v>
      </c>
      <c r="AV2991" s="52" t="s">
        <v>422</v>
      </c>
      <c r="AW2991" s="52" t="s">
        <v>422</v>
      </c>
      <c r="AX2991" s="52" t="s">
        <v>422</v>
      </c>
      <c r="AY2991" s="52" t="s">
        <v>422</v>
      </c>
      <c r="AZ2991" s="28" t="s">
        <v>422</v>
      </c>
    </row>
    <row r="2992" ht="15.75" customHeight="1">
      <c r="A2992" s="40">
        <v>2679.0</v>
      </c>
      <c r="B2992" s="28" t="s">
        <v>7510</v>
      </c>
      <c r="C2992" s="41"/>
      <c r="D2992" s="42">
        <f t="array" ref="D2992">index(systems,match($A2992,INDEX(systems,0,1),),3)</f>
        <v>66.689</v>
      </c>
      <c r="E2992" s="42">
        <f t="array" ref="E2992">index(systems,match($A2992,INDEX(systems,0,1),),4)</f>
        <v>-214.831</v>
      </c>
      <c r="F2992" s="43" t="str">
        <f>IFERROR(__xludf.DUMMYFUNCTION("let(row, match($B2992&amp;if($C2992&lt;&gt;"""","" [""&amp;$C2992&amp;""]"",""""),index(nebulae,,2),0),join("","",iferror(round(index(nebulae,row,5)/2,3),1),iferror(round(index(nebulae,row,6)/2,3),1),0))"),"1,1,0")</f>
        <v>1,1,0</v>
      </c>
      <c r="G2992" s="44" t="s">
        <v>7511</v>
      </c>
      <c r="H2992" s="45">
        <f t="array" ref="H2992">let(systemId,match(A2992,index(systems,0,1),),refSystemId,match($H$1,index(systems,0,1),),x,index(systems,systemId,3),y,index(systems,systemId,4),refX,index(systems,refSystemId,3),refY,index(systems,refSystemId,4),round(sqrt((x-refX)^2+(y-refY)^2),3))</f>
        <v>224.944</v>
      </c>
      <c r="I2992" s="41"/>
      <c r="J2992" s="41"/>
      <c r="K2992" s="41"/>
      <c r="L2992" s="41"/>
      <c r="M2992" s="28" t="s">
        <v>756</v>
      </c>
      <c r="N2992" s="59" t="s">
        <v>1650</v>
      </c>
      <c r="O2992" s="48" t="s">
        <v>1650</v>
      </c>
      <c r="P2992" s="48" t="s">
        <v>1650</v>
      </c>
      <c r="Q2992" s="48" t="s">
        <v>1650</v>
      </c>
      <c r="R2992" s="48" t="s">
        <v>1650</v>
      </c>
      <c r="S2992" s="48" t="s">
        <v>1650</v>
      </c>
      <c r="T2992" s="48" t="s">
        <v>1650</v>
      </c>
      <c r="U2992" s="48" t="s">
        <v>1650</v>
      </c>
      <c r="V2992" s="48" t="s">
        <v>1650</v>
      </c>
      <c r="W2992" s="48" t="s">
        <v>1650</v>
      </c>
      <c r="X2992" s="48" t="s">
        <v>1650</v>
      </c>
      <c r="Y2992" s="48" t="s">
        <v>1650</v>
      </c>
      <c r="Z2992" s="48" t="s">
        <v>1838</v>
      </c>
      <c r="AA2992" s="48" t="s">
        <v>1838</v>
      </c>
      <c r="AB2992" s="48" t="s">
        <v>1838</v>
      </c>
      <c r="AC2992" s="48" t="s">
        <v>1838</v>
      </c>
      <c r="AD2992" s="48" t="s">
        <v>1838</v>
      </c>
      <c r="AE2992" s="48" t="s">
        <v>1838</v>
      </c>
      <c r="AF2992" s="48" t="s">
        <v>1838</v>
      </c>
      <c r="AG2992" s="48" t="s">
        <v>1838</v>
      </c>
      <c r="AH2992" s="48" t="s">
        <v>1838</v>
      </c>
      <c r="AI2992" s="48" t="s">
        <v>1838</v>
      </c>
      <c r="AJ2992" s="48" t="s">
        <v>1838</v>
      </c>
      <c r="AK2992" s="48" t="s">
        <v>1838</v>
      </c>
      <c r="AL2992" s="48" t="s">
        <v>1838</v>
      </c>
      <c r="AM2992" s="48" t="s">
        <v>1838</v>
      </c>
      <c r="AN2992" s="48" t="s">
        <v>1650</v>
      </c>
      <c r="AO2992" s="48" t="s">
        <v>1650</v>
      </c>
      <c r="AP2992" s="48" t="s">
        <v>1650</v>
      </c>
      <c r="AQ2992" s="48" t="s">
        <v>1650</v>
      </c>
      <c r="AR2992" s="48" t="s">
        <v>1650</v>
      </c>
      <c r="AS2992" s="48" t="s">
        <v>1650</v>
      </c>
      <c r="AT2992" s="48" t="s">
        <v>1650</v>
      </c>
      <c r="AU2992" s="48" t="s">
        <v>1650</v>
      </c>
      <c r="AV2992" s="48" t="s">
        <v>1650</v>
      </c>
      <c r="AW2992" s="48" t="s">
        <v>1650</v>
      </c>
      <c r="AX2992" s="48" t="s">
        <v>1650</v>
      </c>
      <c r="AY2992" s="48" t="s">
        <v>1650</v>
      </c>
      <c r="AZ2992" s="28" t="s">
        <v>1650</v>
      </c>
    </row>
    <row r="2993" ht="15.75" customHeight="1">
      <c r="A2993" s="40">
        <v>2680.0</v>
      </c>
      <c r="B2993" s="28" t="s">
        <v>7512</v>
      </c>
      <c r="C2993" s="41"/>
      <c r="D2993" s="42">
        <f t="array" ref="D2993">index(systems,match($A2993,INDEX(systems,0,1),),3)</f>
        <v>-465.254</v>
      </c>
      <c r="E2993" s="42">
        <f t="array" ref="E2993">index(systems,match($A2993,INDEX(systems,0,1),),4)</f>
        <v>80.087</v>
      </c>
      <c r="F2993" s="43" t="str">
        <f>IFERROR(__xludf.DUMMYFUNCTION("let(row, match($B2993&amp;if($C2993&lt;&gt;"""","" [""&amp;$C2993&amp;""]"",""""),index(nebulae,,2),0),join("","",iferror(round(index(nebulae,row,5)/2,3),1),iferror(round(index(nebulae,row,6)/2,3),1),0))"),"1,1,0")</f>
        <v>1,1,0</v>
      </c>
      <c r="G2993" s="44" t="s">
        <v>7513</v>
      </c>
      <c r="H2993" s="45">
        <f t="array" ref="H2993">let(systemId,match(A2993,index(systems,0,1),),refSystemId,match($H$1,index(systems,0,1),),x,index(systems,systemId,3),y,index(systems,systemId,4),refX,index(systems,refSystemId,3),refY,index(systems,refSystemId,4),round(sqrt((x-refX)^2+(y-refY)^2),3))</f>
        <v>472.097</v>
      </c>
      <c r="I2993" s="53"/>
      <c r="J2993" s="53"/>
      <c r="K2993" s="53"/>
      <c r="L2993" s="53"/>
      <c r="M2993" s="53"/>
      <c r="N2993" s="28" t="s">
        <v>461</v>
      </c>
      <c r="O2993" s="48" t="s">
        <v>461</v>
      </c>
      <c r="P2993" s="48" t="s">
        <v>461</v>
      </c>
      <c r="Q2993" s="48" t="s">
        <v>461</v>
      </c>
      <c r="R2993" s="48" t="s">
        <v>461</v>
      </c>
      <c r="S2993" s="48" t="s">
        <v>449</v>
      </c>
      <c r="T2993" s="48" t="s">
        <v>449</v>
      </c>
      <c r="U2993" s="56" t="s">
        <v>449</v>
      </c>
      <c r="V2993" s="48" t="s">
        <v>449</v>
      </c>
      <c r="W2993" s="48" t="s">
        <v>449</v>
      </c>
      <c r="X2993" s="48" t="s">
        <v>449</v>
      </c>
      <c r="Y2993" s="48" t="s">
        <v>449</v>
      </c>
      <c r="Z2993" s="48" t="s">
        <v>449</v>
      </c>
      <c r="AA2993" s="48" t="s">
        <v>462</v>
      </c>
      <c r="AB2993" s="48" t="s">
        <v>462</v>
      </c>
      <c r="AC2993" s="48" t="s">
        <v>462</v>
      </c>
      <c r="AD2993" s="48" t="s">
        <v>462</v>
      </c>
      <c r="AE2993" s="48" t="s">
        <v>462</v>
      </c>
      <c r="AF2993" s="48" t="s">
        <v>462</v>
      </c>
      <c r="AG2993" s="48" t="s">
        <v>462</v>
      </c>
      <c r="AH2993" s="48" t="s">
        <v>463</v>
      </c>
      <c r="AI2993" s="48" t="s">
        <v>464</v>
      </c>
      <c r="AJ2993" s="48" t="s">
        <v>464</v>
      </c>
      <c r="AK2993" s="48" t="s">
        <v>464</v>
      </c>
      <c r="AL2993" s="48" t="s">
        <v>464</v>
      </c>
      <c r="AM2993" s="48" t="s">
        <v>464</v>
      </c>
      <c r="AN2993" s="48" t="s">
        <v>464</v>
      </c>
      <c r="AO2993" s="48" t="s">
        <v>464</v>
      </c>
      <c r="AP2993" s="48" t="s">
        <v>464</v>
      </c>
      <c r="AQ2993" s="48" t="s">
        <v>464</v>
      </c>
      <c r="AR2993" s="48" t="s">
        <v>464</v>
      </c>
      <c r="AS2993" s="48" t="s">
        <v>466</v>
      </c>
      <c r="AT2993" s="52" t="s">
        <v>467</v>
      </c>
      <c r="AU2993" s="52" t="s">
        <v>467</v>
      </c>
      <c r="AV2993" s="48" t="s">
        <v>467</v>
      </c>
      <c r="AW2993" s="48" t="s">
        <v>467</v>
      </c>
      <c r="AX2993" s="52" t="s">
        <v>467</v>
      </c>
      <c r="AY2993" s="52" t="s">
        <v>474</v>
      </c>
      <c r="AZ2993" s="49" t="s">
        <v>474</v>
      </c>
    </row>
    <row r="2994" ht="15.75" customHeight="1">
      <c r="A2994" s="40">
        <v>2681.0</v>
      </c>
      <c r="B2994" s="28" t="s">
        <v>7514</v>
      </c>
      <c r="C2994" s="41"/>
      <c r="D2994" s="42">
        <f t="array" ref="D2994">index(systems,match($A2994,INDEX(systems,0,1),),3)</f>
        <v>531.454</v>
      </c>
      <c r="E2994" s="42">
        <f t="array" ref="E2994">index(systems,match($A2994,INDEX(systems,0,1),),4)</f>
        <v>-20.722</v>
      </c>
      <c r="F2994" s="43" t="str">
        <f>IFERROR(__xludf.DUMMYFUNCTION("let(row, match($B2994&amp;if($C2994&lt;&gt;"""","" [""&amp;$C2994&amp;""]"",""""),index(nebulae,,2),0),join("","",iferror(round(index(nebulae,row,5)/2,3),1),iferror(round(index(nebulae,row,6)/2,3),1),0))"),"1,1,0")</f>
        <v>1,1,0</v>
      </c>
      <c r="G2994" s="44" t="s">
        <v>7515</v>
      </c>
      <c r="H2994" s="45">
        <f t="array" ref="H2994">let(systemId,match(A2994,index(systems,0,1),),refSystemId,match($H$1,index(systems,0,1),),x,index(systems,systemId,3),y,index(systems,systemId,4),refX,index(systems,refSystemId,3),refY,index(systems,refSystemId,4),round(sqrt((x-refX)^2+(y-refY)^2),3))</f>
        <v>531.858</v>
      </c>
      <c r="I2994" s="54"/>
      <c r="J2994" s="54"/>
      <c r="K2994" s="54"/>
      <c r="L2994" s="54"/>
      <c r="M2994" s="54"/>
      <c r="N2994" s="49" t="s">
        <v>442</v>
      </c>
      <c r="O2994" s="52" t="s">
        <v>442</v>
      </c>
      <c r="P2994" s="52" t="s">
        <v>442</v>
      </c>
      <c r="Q2994" s="52" t="s">
        <v>442</v>
      </c>
      <c r="R2994" s="52" t="s">
        <v>442</v>
      </c>
      <c r="S2994" s="48" t="s">
        <v>442</v>
      </c>
      <c r="T2994" s="52" t="s">
        <v>442</v>
      </c>
      <c r="U2994" s="52" t="s">
        <v>621</v>
      </c>
      <c r="V2994" s="52" t="s">
        <v>621</v>
      </c>
      <c r="W2994" s="52" t="s">
        <v>621</v>
      </c>
      <c r="X2994" s="52" t="s">
        <v>621</v>
      </c>
      <c r="Y2994" s="52" t="s">
        <v>622</v>
      </c>
      <c r="Z2994" s="52" t="s">
        <v>622</v>
      </c>
      <c r="AA2994" s="52" t="s">
        <v>623</v>
      </c>
      <c r="AB2994" s="52" t="s">
        <v>623</v>
      </c>
      <c r="AC2994" s="52" t="s">
        <v>623</v>
      </c>
      <c r="AD2994" s="52" t="s">
        <v>623</v>
      </c>
      <c r="AE2994" s="52" t="s">
        <v>623</v>
      </c>
      <c r="AF2994" s="52" t="s">
        <v>623</v>
      </c>
      <c r="AG2994" s="52" t="s">
        <v>623</v>
      </c>
      <c r="AH2994" s="52" t="s">
        <v>623</v>
      </c>
      <c r="AI2994" s="52" t="s">
        <v>623</v>
      </c>
      <c r="AJ2994" s="52" t="s">
        <v>623</v>
      </c>
      <c r="AK2994" s="52" t="s">
        <v>623</v>
      </c>
      <c r="AL2994" s="52" t="s">
        <v>623</v>
      </c>
      <c r="AM2994" s="52" t="s">
        <v>623</v>
      </c>
      <c r="AN2994" s="52" t="s">
        <v>623</v>
      </c>
      <c r="AO2994" s="52" t="s">
        <v>622</v>
      </c>
      <c r="AP2994" s="52" t="s">
        <v>622</v>
      </c>
      <c r="AQ2994" s="52" t="s">
        <v>622</v>
      </c>
      <c r="AR2994" s="48" t="s">
        <v>921</v>
      </c>
      <c r="AS2994" s="48" t="s">
        <v>921</v>
      </c>
      <c r="AT2994" s="48" t="s">
        <v>921</v>
      </c>
      <c r="AU2994" s="48" t="s">
        <v>921</v>
      </c>
      <c r="AV2994" s="48" t="s">
        <v>921</v>
      </c>
      <c r="AW2994" s="48" t="s">
        <v>921</v>
      </c>
      <c r="AX2994" s="48" t="s">
        <v>921</v>
      </c>
      <c r="AY2994" s="48" t="s">
        <v>921</v>
      </c>
      <c r="AZ2994" s="28" t="s">
        <v>921</v>
      </c>
    </row>
    <row r="2995" ht="15.75" customHeight="1">
      <c r="A2995" s="40">
        <v>2682.0</v>
      </c>
      <c r="B2995" s="28" t="s">
        <v>7516</v>
      </c>
      <c r="C2995" s="41"/>
      <c r="D2995" s="42">
        <f t="array" ref="D2995">index(systems,match($A2995,INDEX(systems,0,1),),3)</f>
        <v>448.997</v>
      </c>
      <c r="E2995" s="42">
        <f t="array" ref="E2995">index(systems,match($A2995,INDEX(systems,0,1),),4)</f>
        <v>-69.844</v>
      </c>
      <c r="F2995" s="43" t="str">
        <f>IFERROR(__xludf.DUMMYFUNCTION("let(row, match($B2995&amp;if($C2995&lt;&gt;"""","" [""&amp;$C2995&amp;""]"",""""),index(nebulae,,2),0),join("","",iferror(round(index(nebulae,row,5)/2,3),1),iferror(round(index(nebulae,row,6)/2,3),1),0))"),"1,1,0")</f>
        <v>1,1,0</v>
      </c>
      <c r="G2995" s="44" t="s">
        <v>7517</v>
      </c>
      <c r="H2995" s="45">
        <f t="array" ref="H2995">let(systemId,match(A2995,index(systems,0,1),),refSystemId,match($H$1,index(systems,0,1),),x,index(systems,systemId,3),y,index(systems,systemId,4),refX,index(systems,refSystemId,3),refY,index(systems,refSystemId,4),round(sqrt((x-refX)^2+(y-refY)^2),3))</f>
        <v>454.397</v>
      </c>
      <c r="I2995" s="41"/>
      <c r="J2995" s="41"/>
      <c r="K2995" s="41"/>
      <c r="L2995" s="41"/>
      <c r="M2995" s="41"/>
      <c r="N2995" s="28" t="s">
        <v>1032</v>
      </c>
      <c r="O2995" s="48" t="s">
        <v>1032</v>
      </c>
      <c r="P2995" s="48" t="s">
        <v>1032</v>
      </c>
      <c r="Q2995" s="48" t="s">
        <v>1032</v>
      </c>
      <c r="R2995" s="56" t="s">
        <v>1032</v>
      </c>
      <c r="S2995" s="56" t="s">
        <v>1032</v>
      </c>
      <c r="T2995" s="48" t="s">
        <v>1032</v>
      </c>
      <c r="U2995" s="48" t="s">
        <v>1032</v>
      </c>
      <c r="V2995" s="48" t="s">
        <v>1032</v>
      </c>
      <c r="W2995" s="48" t="s">
        <v>1032</v>
      </c>
      <c r="X2995" s="48" t="s">
        <v>1032</v>
      </c>
      <c r="Y2995" s="48" t="s">
        <v>1032</v>
      </c>
      <c r="Z2995" s="48" t="s">
        <v>1032</v>
      </c>
      <c r="AA2995" s="48" t="s">
        <v>2155</v>
      </c>
      <c r="AB2995" s="48" t="s">
        <v>2155</v>
      </c>
      <c r="AC2995" s="48" t="s">
        <v>2155</v>
      </c>
      <c r="AD2995" s="48" t="s">
        <v>2155</v>
      </c>
      <c r="AE2995" s="48" t="s">
        <v>2155</v>
      </c>
      <c r="AF2995" s="48" t="s">
        <v>2155</v>
      </c>
      <c r="AG2995" s="48" t="s">
        <v>2155</v>
      </c>
      <c r="AH2995" s="48" t="s">
        <v>2155</v>
      </c>
      <c r="AI2995" s="48" t="s">
        <v>2155</v>
      </c>
      <c r="AJ2995" s="48" t="s">
        <v>2155</v>
      </c>
      <c r="AK2995" s="48" t="s">
        <v>2155</v>
      </c>
      <c r="AL2995" s="48" t="s">
        <v>2155</v>
      </c>
      <c r="AM2995" s="48" t="s">
        <v>2155</v>
      </c>
      <c r="AN2995" s="48" t="s">
        <v>2155</v>
      </c>
      <c r="AO2995" s="48" t="s">
        <v>1032</v>
      </c>
      <c r="AP2995" s="48" t="s">
        <v>1032</v>
      </c>
      <c r="AQ2995" s="48" t="s">
        <v>1032</v>
      </c>
      <c r="AR2995" s="48" t="s">
        <v>1032</v>
      </c>
      <c r="AS2995" s="48" t="s">
        <v>1032</v>
      </c>
      <c r="AT2995" s="48" t="s">
        <v>1032</v>
      </c>
      <c r="AU2995" s="48" t="s">
        <v>1032</v>
      </c>
      <c r="AV2995" s="48" t="s">
        <v>1032</v>
      </c>
      <c r="AW2995" s="48" t="s">
        <v>1032</v>
      </c>
      <c r="AX2995" s="48" t="s">
        <v>1032</v>
      </c>
      <c r="AY2995" s="48" t="s">
        <v>1032</v>
      </c>
      <c r="AZ2995" s="28" t="s">
        <v>1032</v>
      </c>
    </row>
    <row r="2996" ht="15.75" customHeight="1">
      <c r="A2996" s="40">
        <v>2683.0</v>
      </c>
      <c r="B2996" s="28" t="s">
        <v>7518</v>
      </c>
      <c r="C2996" s="41"/>
      <c r="D2996" s="42">
        <f t="array" ref="D2996">index(systems,match($A2996,INDEX(systems,0,1),),3)</f>
        <v>-263.03</v>
      </c>
      <c r="E2996" s="42">
        <f t="array" ref="E2996">index(systems,match($A2996,INDEX(systems,0,1),),4)</f>
        <v>-116.427</v>
      </c>
      <c r="F2996" s="43" t="str">
        <f>IFERROR(__xludf.DUMMYFUNCTION("let(row, match($B2996&amp;if($C2996&lt;&gt;"""","" [""&amp;$C2996&amp;""]"",""""),index(nebulae,,2),0),join("","",iferror(round(index(nebulae,row,5)/2,3),1),iferror(round(index(nebulae,row,6)/2,3),1),0))"),"1,1,0")</f>
        <v>1,1,0</v>
      </c>
      <c r="G2996" s="44" t="s">
        <v>7519</v>
      </c>
      <c r="H2996" s="45">
        <f t="array" ref="H2996">let(systemId,match(A2996,index(systems,0,1),),refSystemId,match($H$1,index(systems,0,1),),x,index(systems,systemId,3),y,index(systems,systemId,4),refX,index(systems,refSystemId,3),refY,index(systems,refSystemId,4),round(sqrt((x-refX)^2+(y-refY)^2),3))</f>
        <v>287.646</v>
      </c>
      <c r="I2996" s="28" t="s">
        <v>408</v>
      </c>
      <c r="J2996" s="48" t="s">
        <v>408</v>
      </c>
      <c r="K2996" s="48" t="s">
        <v>408</v>
      </c>
      <c r="L2996" s="28" t="s">
        <v>408</v>
      </c>
      <c r="M2996" s="48" t="s">
        <v>408</v>
      </c>
      <c r="N2996" s="28" t="s">
        <v>408</v>
      </c>
      <c r="O2996" s="41"/>
      <c r="P2996" s="48" t="s">
        <v>725</v>
      </c>
      <c r="Q2996" s="48" t="s">
        <v>725</v>
      </c>
      <c r="R2996" s="48" t="s">
        <v>725</v>
      </c>
      <c r="S2996" s="48" t="s">
        <v>725</v>
      </c>
      <c r="T2996" s="48" t="s">
        <v>725</v>
      </c>
      <c r="U2996" s="48" t="s">
        <v>725</v>
      </c>
      <c r="V2996" s="48" t="s">
        <v>725</v>
      </c>
      <c r="W2996" s="48" t="s">
        <v>725</v>
      </c>
      <c r="X2996" s="48" t="s">
        <v>422</v>
      </c>
      <c r="Y2996" s="48" t="s">
        <v>422</v>
      </c>
      <c r="Z2996" s="48" t="s">
        <v>422</v>
      </c>
      <c r="AA2996" s="48" t="s">
        <v>422</v>
      </c>
      <c r="AB2996" s="48" t="s">
        <v>422</v>
      </c>
      <c r="AC2996" s="48" t="s">
        <v>422</v>
      </c>
      <c r="AD2996" s="48" t="s">
        <v>422</v>
      </c>
      <c r="AE2996" s="48" t="s">
        <v>422</v>
      </c>
      <c r="AF2996" s="48" t="s">
        <v>422</v>
      </c>
      <c r="AG2996" s="48" t="s">
        <v>422</v>
      </c>
      <c r="AH2996" s="48" t="s">
        <v>422</v>
      </c>
      <c r="AI2996" s="48" t="s">
        <v>422</v>
      </c>
      <c r="AJ2996" s="48" t="s">
        <v>422</v>
      </c>
      <c r="AK2996" s="48" t="s">
        <v>422</v>
      </c>
      <c r="AL2996" s="48" t="s">
        <v>422</v>
      </c>
      <c r="AM2996" s="48" t="s">
        <v>422</v>
      </c>
      <c r="AN2996" s="48" t="s">
        <v>422</v>
      </c>
      <c r="AO2996" s="48" t="s">
        <v>422</v>
      </c>
      <c r="AP2996" s="48" t="s">
        <v>422</v>
      </c>
      <c r="AQ2996" s="48" t="s">
        <v>422</v>
      </c>
      <c r="AR2996" s="48" t="s">
        <v>422</v>
      </c>
      <c r="AS2996" s="48" t="s">
        <v>422</v>
      </c>
      <c r="AT2996" s="48" t="s">
        <v>422</v>
      </c>
      <c r="AU2996" s="48" t="s">
        <v>422</v>
      </c>
      <c r="AV2996" s="48" t="s">
        <v>422</v>
      </c>
      <c r="AW2996" s="48" t="s">
        <v>422</v>
      </c>
      <c r="AX2996" s="48" t="s">
        <v>422</v>
      </c>
      <c r="AY2996" s="48" t="s">
        <v>422</v>
      </c>
      <c r="AZ2996" s="51" t="s">
        <v>422</v>
      </c>
    </row>
    <row r="2997" ht="15.75" customHeight="1">
      <c r="A2997" s="40">
        <v>2684.0</v>
      </c>
      <c r="B2997" s="28" t="s">
        <v>7520</v>
      </c>
      <c r="C2997" s="41"/>
      <c r="D2997" s="42">
        <f t="array" ref="D2997">index(systems,match($A2997,INDEX(systems,0,1),),3)</f>
        <v>92.884</v>
      </c>
      <c r="E2997" s="42">
        <f t="array" ref="E2997">index(systems,match($A2997,INDEX(systems,0,1),),4)</f>
        <v>-347.978</v>
      </c>
      <c r="F2997" s="43" t="str">
        <f>IFERROR(__xludf.DUMMYFUNCTION("let(row, match($B2997&amp;if($C2997&lt;&gt;"""","" [""&amp;$C2997&amp;""]"",""""),index(nebulae,,2),0),join("","",iferror(round(index(nebulae,row,5)/2,3),1),iferror(round(index(nebulae,row,6)/2,3),1),0))"),"1,1,0")</f>
        <v>1,1,0</v>
      </c>
      <c r="G2997" s="44" t="s">
        <v>7521</v>
      </c>
      <c r="H2997" s="45">
        <f t="array" ref="H2997">let(systemId,match(A2997,index(systems,0,1),),refSystemId,match($H$1,index(systems,0,1),),x,index(systems,systemId,3),y,index(systems,systemId,4),refX,index(systems,refSystemId,3),refY,index(systems,refSystemId,4),round(sqrt((x-refX)^2+(y-refY)^2),3))</f>
        <v>360.161</v>
      </c>
      <c r="I2997" s="28" t="s">
        <v>408</v>
      </c>
      <c r="J2997" s="28" t="s">
        <v>408</v>
      </c>
      <c r="K2997" s="28" t="s">
        <v>408</v>
      </c>
      <c r="L2997" s="28" t="s">
        <v>408</v>
      </c>
      <c r="M2997" s="28" t="s">
        <v>408</v>
      </c>
      <c r="N2997" s="28" t="s">
        <v>408</v>
      </c>
      <c r="O2997" s="41"/>
      <c r="P2997" s="48" t="s">
        <v>783</v>
      </c>
      <c r="Q2997" s="48" t="s">
        <v>783</v>
      </c>
      <c r="R2997" s="48" t="s">
        <v>783</v>
      </c>
      <c r="S2997" s="48" t="s">
        <v>783</v>
      </c>
      <c r="T2997" s="48" t="s">
        <v>783</v>
      </c>
      <c r="U2997" s="48" t="s">
        <v>783</v>
      </c>
      <c r="V2997" s="48" t="s">
        <v>783</v>
      </c>
      <c r="W2997" s="48" t="s">
        <v>783</v>
      </c>
      <c r="X2997" s="48" t="s">
        <v>783</v>
      </c>
      <c r="Y2997" s="48" t="s">
        <v>783</v>
      </c>
      <c r="Z2997" s="48" t="s">
        <v>783</v>
      </c>
      <c r="AA2997" s="48" t="s">
        <v>783</v>
      </c>
      <c r="AB2997" s="48" t="s">
        <v>783</v>
      </c>
      <c r="AC2997" s="48" t="s">
        <v>783</v>
      </c>
      <c r="AD2997" s="48" t="s">
        <v>783</v>
      </c>
      <c r="AE2997" s="48" t="s">
        <v>783</v>
      </c>
      <c r="AF2997" s="48" t="s">
        <v>783</v>
      </c>
      <c r="AG2997" s="48" t="s">
        <v>783</v>
      </c>
      <c r="AH2997" s="48" t="s">
        <v>783</v>
      </c>
      <c r="AI2997" s="48" t="s">
        <v>783</v>
      </c>
      <c r="AJ2997" s="48" t="s">
        <v>783</v>
      </c>
      <c r="AK2997" s="48" t="s">
        <v>783</v>
      </c>
      <c r="AL2997" s="48" t="s">
        <v>783</v>
      </c>
      <c r="AM2997" s="48" t="s">
        <v>783</v>
      </c>
      <c r="AN2997" s="48" t="s">
        <v>2390</v>
      </c>
      <c r="AO2997" s="48" t="s">
        <v>7522</v>
      </c>
      <c r="AP2997" s="48" t="s">
        <v>7522</v>
      </c>
      <c r="AQ2997" s="48" t="s">
        <v>7522</v>
      </c>
      <c r="AR2997" s="48" t="s">
        <v>7522</v>
      </c>
      <c r="AS2997" s="48" t="s">
        <v>7522</v>
      </c>
      <c r="AT2997" s="48" t="s">
        <v>7522</v>
      </c>
      <c r="AU2997" s="48" t="s">
        <v>7522</v>
      </c>
      <c r="AV2997" s="48" t="s">
        <v>492</v>
      </c>
      <c r="AW2997" s="48" t="s">
        <v>492</v>
      </c>
      <c r="AX2997" s="48" t="s">
        <v>7523</v>
      </c>
      <c r="AY2997" s="48" t="s">
        <v>7523</v>
      </c>
      <c r="AZ2997" s="28" t="s">
        <v>7523</v>
      </c>
    </row>
    <row r="2998" ht="15.75" customHeight="1">
      <c r="A2998" s="40">
        <v>2685.0</v>
      </c>
      <c r="B2998" s="28" t="s">
        <v>7524</v>
      </c>
      <c r="C2998" s="41"/>
      <c r="D2998" s="42">
        <f t="array" ref="D2998">index(systems,match($A2998,INDEX(systems,0,1),),3)</f>
        <v>280.268</v>
      </c>
      <c r="E2998" s="42">
        <f t="array" ref="E2998">index(systems,match($A2998,INDEX(systems,0,1),),4)</f>
        <v>-342.097</v>
      </c>
      <c r="F2998" s="43" t="str">
        <f>IFERROR(__xludf.DUMMYFUNCTION("let(row, match($B2998&amp;if($C2998&lt;&gt;"""","" [""&amp;$C2998&amp;""]"",""""),index(nebulae,,2),0),join("","",iferror(round(index(nebulae,row,5)/2,3),1),iferror(round(index(nebulae,row,6)/2,3),1),0))"),"1,1,0")</f>
        <v>1,1,0</v>
      </c>
      <c r="G2998" s="44" t="s">
        <v>7525</v>
      </c>
      <c r="H2998" s="45">
        <f t="array" ref="H2998">let(systemId,match(A2998,index(systems,0,1),),refSystemId,match($H$1,index(systems,0,1),),x,index(systems,systemId,3),y,index(systems,systemId,4),refX,index(systems,refSystemId,3),refY,index(systems,refSystemId,4),round(sqrt((x-refX)^2+(y-refY)^2),3))</f>
        <v>442.245</v>
      </c>
      <c r="I2998" s="53"/>
      <c r="J2998" s="53"/>
      <c r="K2998" s="53"/>
      <c r="L2998" s="53"/>
      <c r="M2998" s="53"/>
      <c r="N2998" s="28" t="s">
        <v>953</v>
      </c>
      <c r="O2998" s="48" t="s">
        <v>1013</v>
      </c>
      <c r="P2998" s="48" t="s">
        <v>1013</v>
      </c>
      <c r="Q2998" s="48" t="s">
        <v>1013</v>
      </c>
      <c r="R2998" s="48" t="s">
        <v>1013</v>
      </c>
      <c r="S2998" s="48" t="s">
        <v>1013</v>
      </c>
      <c r="T2998" s="48" t="s">
        <v>1013</v>
      </c>
      <c r="U2998" s="48" t="s">
        <v>1013</v>
      </c>
      <c r="V2998" s="48" t="s">
        <v>1013</v>
      </c>
      <c r="W2998" s="48" t="s">
        <v>1013</v>
      </c>
      <c r="X2998" s="48" t="s">
        <v>1013</v>
      </c>
      <c r="Y2998" s="48" t="s">
        <v>422</v>
      </c>
      <c r="Z2998" s="48" t="s">
        <v>422</v>
      </c>
      <c r="AA2998" s="48" t="s">
        <v>422</v>
      </c>
      <c r="AB2998" s="48" t="s">
        <v>422</v>
      </c>
      <c r="AC2998" s="48" t="s">
        <v>422</v>
      </c>
      <c r="AD2998" s="48" t="s">
        <v>422</v>
      </c>
      <c r="AE2998" s="48" t="s">
        <v>422</v>
      </c>
      <c r="AF2998" s="48" t="s">
        <v>422</v>
      </c>
      <c r="AG2998" s="48" t="s">
        <v>422</v>
      </c>
      <c r="AH2998" s="48" t="s">
        <v>422</v>
      </c>
      <c r="AI2998" s="48" t="s">
        <v>422</v>
      </c>
      <c r="AJ2998" s="48" t="s">
        <v>422</v>
      </c>
      <c r="AK2998" s="48" t="s">
        <v>422</v>
      </c>
      <c r="AL2998" s="48" t="s">
        <v>422</v>
      </c>
      <c r="AM2998" s="48" t="s">
        <v>422</v>
      </c>
      <c r="AN2998" s="48" t="s">
        <v>422</v>
      </c>
      <c r="AO2998" s="48" t="s">
        <v>422</v>
      </c>
      <c r="AP2998" s="48" t="s">
        <v>422</v>
      </c>
      <c r="AQ2998" s="48" t="s">
        <v>422</v>
      </c>
      <c r="AR2998" s="48" t="s">
        <v>422</v>
      </c>
      <c r="AS2998" s="48" t="s">
        <v>422</v>
      </c>
      <c r="AT2998" s="48" t="s">
        <v>422</v>
      </c>
      <c r="AU2998" s="48" t="s">
        <v>422</v>
      </c>
      <c r="AV2998" s="48" t="s">
        <v>422</v>
      </c>
      <c r="AW2998" s="48" t="s">
        <v>422</v>
      </c>
      <c r="AX2998" s="48" t="s">
        <v>422</v>
      </c>
      <c r="AY2998" s="48" t="s">
        <v>422</v>
      </c>
      <c r="AZ2998" s="28" t="s">
        <v>422</v>
      </c>
    </row>
    <row r="2999" ht="15.75" customHeight="1">
      <c r="A2999" s="40">
        <v>2686.0</v>
      </c>
      <c r="B2999" s="28" t="s">
        <v>7526</v>
      </c>
      <c r="C2999" s="41"/>
      <c r="D2999" s="42">
        <f t="array" ref="D2999">index(systems,match($A2999,INDEX(systems,0,1),),3)</f>
        <v>-354.452</v>
      </c>
      <c r="E2999" s="42">
        <f t="array" ref="E2999">index(systems,match($A2999,INDEX(systems,0,1),),4)</f>
        <v>146.518</v>
      </c>
      <c r="F2999" s="43" t="str">
        <f>IFERROR(__xludf.DUMMYFUNCTION("let(row, match($B2999&amp;if($C2999&lt;&gt;"""","" [""&amp;$C2999&amp;""]"",""""),index(nebulae,,2),0),join("","",iferror(round(index(nebulae,row,5)/2,3),1),iferror(round(index(nebulae,row,6)/2,3),1),0))"),"1,1,0")</f>
        <v>1,1,0</v>
      </c>
      <c r="G2999" s="44" t="s">
        <v>7527</v>
      </c>
      <c r="H2999" s="45">
        <f t="array" ref="H2999">let(systemId,match(A2999,index(systems,0,1),),refSystemId,match($H$1,index(systems,0,1),),x,index(systems,systemId,3),y,index(systems,systemId,4),refX,index(systems,refSystemId,3),refY,index(systems,refSystemId,4),round(sqrt((x-refX)^2+(y-refY)^2),3))</f>
        <v>383.541</v>
      </c>
      <c r="I2999" s="46" t="s">
        <v>408</v>
      </c>
      <c r="J2999" s="46" t="s">
        <v>408</v>
      </c>
      <c r="K2999" s="46" t="s">
        <v>408</v>
      </c>
      <c r="L2999" s="46" t="s">
        <v>408</v>
      </c>
      <c r="M2999" s="46" t="s">
        <v>408</v>
      </c>
      <c r="N2999" s="28" t="s">
        <v>408</v>
      </c>
      <c r="O2999" s="41"/>
      <c r="P2999" s="48" t="s">
        <v>449</v>
      </c>
      <c r="Q2999" s="48" t="s">
        <v>449</v>
      </c>
      <c r="R2999" s="48" t="s">
        <v>449</v>
      </c>
      <c r="S2999" s="48" t="s">
        <v>449</v>
      </c>
      <c r="T2999" s="48" t="s">
        <v>449</v>
      </c>
      <c r="U2999" s="48" t="s">
        <v>449</v>
      </c>
      <c r="V2999" s="48" t="s">
        <v>449</v>
      </c>
      <c r="W2999" s="48" t="s">
        <v>449</v>
      </c>
      <c r="X2999" s="48" t="s">
        <v>449</v>
      </c>
      <c r="Y2999" s="48" t="s">
        <v>449</v>
      </c>
      <c r="Z2999" s="48" t="s">
        <v>449</v>
      </c>
      <c r="AA2999" s="48" t="s">
        <v>450</v>
      </c>
      <c r="AB2999" s="48" t="s">
        <v>450</v>
      </c>
      <c r="AC2999" s="48" t="s">
        <v>450</v>
      </c>
      <c r="AD2999" s="48" t="s">
        <v>450</v>
      </c>
      <c r="AE2999" s="48" t="s">
        <v>450</v>
      </c>
      <c r="AF2999" s="48" t="s">
        <v>450</v>
      </c>
      <c r="AG2999" s="48" t="s">
        <v>450</v>
      </c>
      <c r="AH2999" s="48" t="s">
        <v>451</v>
      </c>
      <c r="AI2999" s="48" t="s">
        <v>452</v>
      </c>
      <c r="AJ2999" s="48" t="s">
        <v>452</v>
      </c>
      <c r="AK2999" s="48" t="s">
        <v>452</v>
      </c>
      <c r="AL2999" s="48" t="s">
        <v>452</v>
      </c>
      <c r="AM2999" s="48" t="s">
        <v>452</v>
      </c>
      <c r="AN2999" s="48" t="s">
        <v>452</v>
      </c>
      <c r="AO2999" s="48" t="s">
        <v>452</v>
      </c>
      <c r="AP2999" s="48" t="s">
        <v>452</v>
      </c>
      <c r="AQ2999" s="48" t="s">
        <v>686</v>
      </c>
      <c r="AR2999" s="48" t="s">
        <v>686</v>
      </c>
      <c r="AS2999" s="48" t="s">
        <v>687</v>
      </c>
      <c r="AT2999" s="48" t="s">
        <v>454</v>
      </c>
      <c r="AU2999" s="48" t="s">
        <v>454</v>
      </c>
      <c r="AV2999" s="52" t="s">
        <v>454</v>
      </c>
      <c r="AW2999" s="52" t="s">
        <v>454</v>
      </c>
      <c r="AX2999" s="48" t="s">
        <v>454</v>
      </c>
      <c r="AY2999" s="48" t="s">
        <v>454</v>
      </c>
      <c r="AZ2999" s="49" t="s">
        <v>455</v>
      </c>
    </row>
    <row r="3000" ht="15.75" customHeight="1">
      <c r="A3000" s="40">
        <v>2687.0</v>
      </c>
      <c r="B3000" s="28" t="s">
        <v>7528</v>
      </c>
      <c r="C3000" s="41"/>
      <c r="D3000" s="42">
        <f t="array" ref="D3000">index(systems,match($A3000,INDEX(systems,0,1),),3)</f>
        <v>-128.955</v>
      </c>
      <c r="E3000" s="42">
        <f t="array" ref="E3000">index(systems,match($A3000,INDEX(systems,0,1),),4)</f>
        <v>-259.53</v>
      </c>
      <c r="F3000" s="43" t="str">
        <f>IFERROR(__xludf.DUMMYFUNCTION("let(row, match($B3000&amp;if($C3000&lt;&gt;"""","" [""&amp;$C3000&amp;""]"",""""),index(nebulae,,2),0),join("","",iferror(round(index(nebulae,row,5)/2,3),1),iferror(round(index(nebulae,row,6)/2,3),1),0))"),"1,1,0")</f>
        <v>1,1,0</v>
      </c>
      <c r="G3000" s="44" t="s">
        <v>7529</v>
      </c>
      <c r="H3000" s="45">
        <f t="array" ref="H3000">let(systemId,match(A3000,index(systems,0,1),),refSystemId,match($H$1,index(systems,0,1),),x,index(systems,systemId,3),y,index(systems,systemId,4),refX,index(systems,refSystemId,3),refY,index(systems,refSystemId,4),round(sqrt((x-refX)^2+(y-refY)^2),3))</f>
        <v>289.802</v>
      </c>
      <c r="I3000" s="46" t="s">
        <v>408</v>
      </c>
      <c r="J3000" s="53"/>
      <c r="K3000" s="53"/>
      <c r="L3000" s="53"/>
      <c r="M3000" s="46" t="s">
        <v>560</v>
      </c>
      <c r="N3000" s="28" t="s">
        <v>560</v>
      </c>
      <c r="O3000" s="48" t="s">
        <v>560</v>
      </c>
      <c r="P3000" s="48" t="s">
        <v>560</v>
      </c>
      <c r="Q3000" s="48" t="s">
        <v>560</v>
      </c>
      <c r="R3000" s="48" t="s">
        <v>560</v>
      </c>
      <c r="S3000" s="48" t="s">
        <v>560</v>
      </c>
      <c r="T3000" s="48" t="s">
        <v>560</v>
      </c>
      <c r="U3000" s="48" t="s">
        <v>560</v>
      </c>
      <c r="V3000" s="48" t="s">
        <v>560</v>
      </c>
      <c r="W3000" s="48" t="s">
        <v>560</v>
      </c>
      <c r="X3000" s="48" t="s">
        <v>560</v>
      </c>
      <c r="Y3000" s="48" t="s">
        <v>560</v>
      </c>
      <c r="Z3000" s="48" t="s">
        <v>560</v>
      </c>
      <c r="AA3000" s="48" t="s">
        <v>560</v>
      </c>
      <c r="AB3000" s="48" t="s">
        <v>560</v>
      </c>
      <c r="AC3000" s="48" t="s">
        <v>560</v>
      </c>
      <c r="AD3000" s="48" t="s">
        <v>560</v>
      </c>
      <c r="AE3000" s="48" t="s">
        <v>560</v>
      </c>
      <c r="AF3000" s="48" t="s">
        <v>560</v>
      </c>
      <c r="AG3000" s="48" t="s">
        <v>560</v>
      </c>
      <c r="AH3000" s="48" t="s">
        <v>560</v>
      </c>
      <c r="AI3000" s="48" t="s">
        <v>560</v>
      </c>
      <c r="AJ3000" s="48" t="s">
        <v>560</v>
      </c>
      <c r="AK3000" s="48" t="s">
        <v>560</v>
      </c>
      <c r="AL3000" s="48" t="s">
        <v>560</v>
      </c>
      <c r="AM3000" s="48" t="s">
        <v>560</v>
      </c>
      <c r="AN3000" s="48" t="s">
        <v>560</v>
      </c>
      <c r="AO3000" s="48" t="s">
        <v>560</v>
      </c>
      <c r="AP3000" s="48" t="s">
        <v>560</v>
      </c>
      <c r="AQ3000" s="48" t="s">
        <v>560</v>
      </c>
      <c r="AR3000" s="48" t="s">
        <v>560</v>
      </c>
      <c r="AS3000" s="48" t="s">
        <v>418</v>
      </c>
      <c r="AT3000" s="48" t="s">
        <v>418</v>
      </c>
      <c r="AU3000" s="48" t="s">
        <v>418</v>
      </c>
      <c r="AV3000" s="52" t="s">
        <v>418</v>
      </c>
      <c r="AW3000" s="52" t="s">
        <v>418</v>
      </c>
      <c r="AX3000" s="52" t="s">
        <v>418</v>
      </c>
      <c r="AY3000" s="52" t="s">
        <v>418</v>
      </c>
      <c r="AZ3000" s="28" t="s">
        <v>969</v>
      </c>
    </row>
    <row r="3001" ht="15.75" customHeight="1">
      <c r="A3001" s="40">
        <v>2688.0</v>
      </c>
      <c r="B3001" s="28" t="s">
        <v>7530</v>
      </c>
      <c r="C3001" s="41"/>
      <c r="D3001" s="42">
        <f t="array" ref="D3001">index(systems,match($A3001,INDEX(systems,0,1),),3)</f>
        <v>-87.642</v>
      </c>
      <c r="E3001" s="42">
        <f t="array" ref="E3001">index(systems,match($A3001,INDEX(systems,0,1),),4)</f>
        <v>-348.532</v>
      </c>
      <c r="F3001" s="43" t="str">
        <f>IFERROR(__xludf.DUMMYFUNCTION("let(row, match($B3001&amp;if($C3001&lt;&gt;"""","" [""&amp;$C3001&amp;""]"",""""),index(nebulae,,2),0),join("","",iferror(round(index(nebulae,row,5)/2,3),1),iferror(round(index(nebulae,row,6)/2,3),1),0))"),"1,1,0")</f>
        <v>1,1,0</v>
      </c>
      <c r="G3001" s="44" t="s">
        <v>7531</v>
      </c>
      <c r="H3001" s="45">
        <f t="array" ref="H3001">let(systemId,match(A3001,index(systems,0,1),),refSystemId,match($H$1,index(systems,0,1),),x,index(systems,systemId,3),y,index(systems,systemId,4),refX,index(systems,refSystemId,3),refY,index(systems,refSystemId,4),round(sqrt((x-refX)^2+(y-refY)^2),3))</f>
        <v>359.382</v>
      </c>
      <c r="I3001" s="28" t="s">
        <v>408</v>
      </c>
      <c r="J3001" s="28" t="s">
        <v>408</v>
      </c>
      <c r="K3001" s="28" t="s">
        <v>408</v>
      </c>
      <c r="L3001" s="28" t="s">
        <v>408</v>
      </c>
      <c r="M3001" s="28" t="s">
        <v>408</v>
      </c>
      <c r="N3001" s="28" t="s">
        <v>408</v>
      </c>
      <c r="O3001" s="41"/>
      <c r="P3001" s="48" t="s">
        <v>1105</v>
      </c>
      <c r="Q3001" s="48" t="s">
        <v>1105</v>
      </c>
      <c r="R3001" s="48" t="s">
        <v>1105</v>
      </c>
      <c r="S3001" s="48" t="s">
        <v>1105</v>
      </c>
      <c r="T3001" s="48" t="s">
        <v>1105</v>
      </c>
      <c r="U3001" s="48" t="s">
        <v>1110</v>
      </c>
      <c r="V3001" s="48" t="s">
        <v>1110</v>
      </c>
      <c r="W3001" s="48" t="s">
        <v>1110</v>
      </c>
      <c r="X3001" s="48" t="s">
        <v>1110</v>
      </c>
      <c r="Y3001" s="48" t="s">
        <v>1110</v>
      </c>
      <c r="Z3001" s="48" t="s">
        <v>969</v>
      </c>
      <c r="AA3001" s="48" t="s">
        <v>1110</v>
      </c>
      <c r="AB3001" s="48" t="s">
        <v>1110</v>
      </c>
      <c r="AC3001" s="48" t="s">
        <v>1110</v>
      </c>
      <c r="AD3001" s="48" t="s">
        <v>1110</v>
      </c>
      <c r="AE3001" s="48" t="s">
        <v>1110</v>
      </c>
      <c r="AF3001" s="48" t="s">
        <v>1110</v>
      </c>
      <c r="AG3001" s="48" t="s">
        <v>1110</v>
      </c>
      <c r="AH3001" s="48" t="s">
        <v>1110</v>
      </c>
      <c r="AI3001" s="48" t="s">
        <v>1110</v>
      </c>
      <c r="AJ3001" s="48" t="s">
        <v>1110</v>
      </c>
      <c r="AK3001" s="48" t="s">
        <v>1110</v>
      </c>
      <c r="AL3001" s="48" t="s">
        <v>1110</v>
      </c>
      <c r="AM3001" s="48" t="s">
        <v>1110</v>
      </c>
      <c r="AN3001" s="48" t="s">
        <v>1110</v>
      </c>
      <c r="AO3001" s="48" t="s">
        <v>1110</v>
      </c>
      <c r="AP3001" s="48" t="s">
        <v>1110</v>
      </c>
      <c r="AQ3001" s="48" t="s">
        <v>969</v>
      </c>
      <c r="AR3001" s="48" t="s">
        <v>969</v>
      </c>
      <c r="AS3001" s="48" t="s">
        <v>969</v>
      </c>
      <c r="AT3001" s="48" t="s">
        <v>969</v>
      </c>
      <c r="AU3001" s="48" t="s">
        <v>969</v>
      </c>
      <c r="AV3001" s="48" t="s">
        <v>969</v>
      </c>
      <c r="AW3001" s="48" t="s">
        <v>969</v>
      </c>
      <c r="AX3001" s="48" t="s">
        <v>969</v>
      </c>
      <c r="AY3001" s="48" t="s">
        <v>969</v>
      </c>
      <c r="AZ3001" s="51" t="s">
        <v>969</v>
      </c>
    </row>
    <row r="3002" ht="15.75" customHeight="1">
      <c r="A3002" s="40">
        <v>2689.0</v>
      </c>
      <c r="B3002" s="28" t="s">
        <v>7532</v>
      </c>
      <c r="C3002" s="41"/>
      <c r="D3002" s="42">
        <f t="array" ref="D3002">index(systems,match($A3002,INDEX(systems,0,1),),3)</f>
        <v>-437.338</v>
      </c>
      <c r="E3002" s="42">
        <f t="array" ref="E3002">index(systems,match($A3002,INDEX(systems,0,1),),4)</f>
        <v>345.102</v>
      </c>
      <c r="F3002" s="43" t="str">
        <f>IFERROR(__xludf.DUMMYFUNCTION("let(row, match($B3002&amp;if($C3002&lt;&gt;"""","" [""&amp;$C3002&amp;""]"",""""),index(nebulae,,2),0),join("","",iferror(round(index(nebulae,row,5)/2,3),1),iferror(round(index(nebulae,row,6)/2,3),1),0))"),"1,1,0")</f>
        <v>1,1,0</v>
      </c>
      <c r="G3002" s="44" t="s">
        <v>7533</v>
      </c>
      <c r="H3002" s="45">
        <f t="array" ref="H3002">let(systemId,match(A3002,index(systems,0,1),),refSystemId,match($H$1,index(systems,0,1),),x,index(systems,systemId,3),y,index(systems,systemId,4),refX,index(systems,refSystemId,3),refY,index(systems,refSystemId,4),round(sqrt((x-refX)^2+(y-refY)^2),3))</f>
        <v>557.1</v>
      </c>
      <c r="I3002" s="46" t="s">
        <v>408</v>
      </c>
      <c r="J3002" s="46" t="s">
        <v>408</v>
      </c>
      <c r="K3002" s="46" t="s">
        <v>408</v>
      </c>
      <c r="L3002" s="46" t="s">
        <v>408</v>
      </c>
      <c r="M3002" s="46" t="s">
        <v>408</v>
      </c>
      <c r="N3002" s="28" t="s">
        <v>408</v>
      </c>
      <c r="O3002" s="41"/>
      <c r="P3002" s="48" t="s">
        <v>477</v>
      </c>
      <c r="Q3002" s="48" t="s">
        <v>477</v>
      </c>
      <c r="R3002" s="48" t="s">
        <v>477</v>
      </c>
      <c r="S3002" s="48" t="s">
        <v>2684</v>
      </c>
      <c r="T3002" s="48" t="s">
        <v>2684</v>
      </c>
      <c r="U3002" s="48" t="s">
        <v>418</v>
      </c>
      <c r="V3002" s="48" t="s">
        <v>418</v>
      </c>
      <c r="W3002" s="48" t="s">
        <v>418</v>
      </c>
      <c r="X3002" s="48" t="s">
        <v>418</v>
      </c>
      <c r="Y3002" s="48" t="s">
        <v>422</v>
      </c>
      <c r="Z3002" s="48" t="s">
        <v>422</v>
      </c>
      <c r="AA3002" s="48" t="s">
        <v>422</v>
      </c>
      <c r="AB3002" s="48" t="s">
        <v>422</v>
      </c>
      <c r="AC3002" s="48" t="s">
        <v>422</v>
      </c>
      <c r="AD3002" s="48" t="s">
        <v>422</v>
      </c>
      <c r="AE3002" s="48" t="s">
        <v>422</v>
      </c>
      <c r="AF3002" s="48" t="s">
        <v>422</v>
      </c>
      <c r="AG3002" s="48" t="s">
        <v>422</v>
      </c>
      <c r="AH3002" s="48" t="s">
        <v>422</v>
      </c>
      <c r="AI3002" s="48" t="s">
        <v>422</v>
      </c>
      <c r="AJ3002" s="48" t="s">
        <v>422</v>
      </c>
      <c r="AK3002" s="48" t="s">
        <v>422</v>
      </c>
      <c r="AL3002" s="48" t="s">
        <v>422</v>
      </c>
      <c r="AM3002" s="48" t="s">
        <v>422</v>
      </c>
      <c r="AN3002" s="48" t="s">
        <v>422</v>
      </c>
      <c r="AO3002" s="48" t="s">
        <v>422</v>
      </c>
      <c r="AP3002" s="48" t="s">
        <v>422</v>
      </c>
      <c r="AQ3002" s="48" t="s">
        <v>422</v>
      </c>
      <c r="AR3002" s="48" t="s">
        <v>422</v>
      </c>
      <c r="AS3002" s="48" t="s">
        <v>422</v>
      </c>
      <c r="AT3002" s="48" t="s">
        <v>422</v>
      </c>
      <c r="AU3002" s="48" t="s">
        <v>422</v>
      </c>
      <c r="AV3002" s="48" t="s">
        <v>422</v>
      </c>
      <c r="AW3002" s="48" t="s">
        <v>422</v>
      </c>
      <c r="AX3002" s="48" t="s">
        <v>422</v>
      </c>
      <c r="AY3002" s="48" t="s">
        <v>422</v>
      </c>
      <c r="AZ3002" s="28" t="s">
        <v>422</v>
      </c>
    </row>
    <row r="3003" ht="15.75" customHeight="1">
      <c r="A3003" s="40">
        <v>2690.0</v>
      </c>
      <c r="B3003" s="28" t="s">
        <v>7534</v>
      </c>
      <c r="C3003" s="41"/>
      <c r="D3003" s="42">
        <f t="array" ref="D3003">index(systems,match($A3003,INDEX(systems,0,1),),3)</f>
        <v>-100.411</v>
      </c>
      <c r="E3003" s="42">
        <f t="array" ref="E3003">index(systems,match($A3003,INDEX(systems,0,1),),4)</f>
        <v>26.388</v>
      </c>
      <c r="F3003" s="43" t="str">
        <f>IFERROR(__xludf.DUMMYFUNCTION("let(row, match($B3003&amp;if($C3003&lt;&gt;"""","" [""&amp;$C3003&amp;""]"",""""),index(nebulae,,2),0),join("","",iferror(round(index(nebulae,row,5)/2,3),1),iferror(round(index(nebulae,row,6)/2,3),1),0))"),"1,1,0")</f>
        <v>1,1,0</v>
      </c>
      <c r="G3003" s="44" t="s">
        <v>7535</v>
      </c>
      <c r="H3003" s="45">
        <f t="array" ref="H3003">let(systemId,match(A3003,index(systems,0,1),),refSystemId,match($H$1,index(systems,0,1),),x,index(systems,systemId,3),y,index(systems,systemId,4),refX,index(systems,refSystemId,3),refY,index(systems,refSystemId,4),round(sqrt((x-refX)^2+(y-refY)^2),3))</f>
        <v>103.82</v>
      </c>
      <c r="I3003" s="46" t="s">
        <v>408</v>
      </c>
      <c r="J3003" s="47" t="s">
        <v>408</v>
      </c>
      <c r="K3003" s="47" t="s">
        <v>408</v>
      </c>
      <c r="L3003" s="46" t="s">
        <v>408</v>
      </c>
      <c r="M3003" s="47" t="s">
        <v>408</v>
      </c>
      <c r="N3003" s="28" t="s">
        <v>408</v>
      </c>
      <c r="O3003" s="41"/>
      <c r="P3003" s="48" t="s">
        <v>641</v>
      </c>
      <c r="Q3003" s="48" t="s">
        <v>641</v>
      </c>
      <c r="R3003" s="48" t="s">
        <v>641</v>
      </c>
      <c r="S3003" s="48" t="s">
        <v>641</v>
      </c>
      <c r="T3003" s="48" t="s">
        <v>641</v>
      </c>
      <c r="U3003" s="48" t="s">
        <v>641</v>
      </c>
      <c r="V3003" s="48" t="s">
        <v>641</v>
      </c>
      <c r="W3003" s="48" t="s">
        <v>641</v>
      </c>
      <c r="X3003" s="48" t="s">
        <v>641</v>
      </c>
      <c r="Y3003" s="48" t="s">
        <v>641</v>
      </c>
      <c r="Z3003" s="48" t="s">
        <v>641</v>
      </c>
      <c r="AA3003" s="48" t="s">
        <v>813</v>
      </c>
      <c r="AB3003" s="48" t="s">
        <v>813</v>
      </c>
      <c r="AC3003" s="48" t="s">
        <v>813</v>
      </c>
      <c r="AD3003" s="48" t="s">
        <v>813</v>
      </c>
      <c r="AE3003" s="48" t="s">
        <v>813</v>
      </c>
      <c r="AF3003" s="48" t="s">
        <v>813</v>
      </c>
      <c r="AG3003" s="48" t="s">
        <v>813</v>
      </c>
      <c r="AH3003" s="48" t="s">
        <v>814</v>
      </c>
      <c r="AI3003" s="48" t="s">
        <v>529</v>
      </c>
      <c r="AJ3003" s="48" t="s">
        <v>529</v>
      </c>
      <c r="AK3003" s="48" t="s">
        <v>529</v>
      </c>
      <c r="AL3003" s="48" t="s">
        <v>529</v>
      </c>
      <c r="AM3003" s="48" t="s">
        <v>529</v>
      </c>
      <c r="AN3003" s="48" t="s">
        <v>529</v>
      </c>
      <c r="AO3003" s="48" t="s">
        <v>529</v>
      </c>
      <c r="AP3003" s="48" t="s">
        <v>529</v>
      </c>
      <c r="AQ3003" s="48" t="s">
        <v>529</v>
      </c>
      <c r="AR3003" s="48" t="s">
        <v>529</v>
      </c>
      <c r="AS3003" s="52" t="s">
        <v>746</v>
      </c>
      <c r="AT3003" s="52" t="s">
        <v>746</v>
      </c>
      <c r="AU3003" s="52" t="s">
        <v>746</v>
      </c>
      <c r="AV3003" s="52" t="s">
        <v>746</v>
      </c>
      <c r="AW3003" s="48" t="s">
        <v>418</v>
      </c>
      <c r="AX3003" s="48" t="s">
        <v>530</v>
      </c>
      <c r="AY3003" s="48" t="s">
        <v>530</v>
      </c>
      <c r="AZ3003" s="28" t="s">
        <v>530</v>
      </c>
    </row>
    <row r="3004" ht="15.75" customHeight="1">
      <c r="A3004" s="40">
        <v>2691.0</v>
      </c>
      <c r="B3004" s="28" t="s">
        <v>7536</v>
      </c>
      <c r="C3004" s="41"/>
      <c r="D3004" s="42">
        <f t="array" ref="D3004">index(systems,match($A3004,INDEX(systems,0,1),),3)</f>
        <v>516.133</v>
      </c>
      <c r="E3004" s="42">
        <f t="array" ref="E3004">index(systems,match($A3004,INDEX(systems,0,1),),4)</f>
        <v>186.162</v>
      </c>
      <c r="F3004" s="43" t="str">
        <f>IFERROR(__xludf.DUMMYFUNCTION("let(row, match($B3004&amp;if($C3004&lt;&gt;"""","" [""&amp;$C3004&amp;""]"",""""),index(nebulae,,2),0),join("","",iferror(round(index(nebulae,row,5)/2,3),1),iferror(round(index(nebulae,row,6)/2,3),1),0))"),"1,1,0")</f>
        <v>1,1,0</v>
      </c>
      <c r="G3004" s="44" t="s">
        <v>7537</v>
      </c>
      <c r="H3004" s="45">
        <f t="array" ref="H3004">let(systemId,match(A3004,index(systems,0,1),),refSystemId,match($H$1,index(systems,0,1),),x,index(systems,systemId,3),y,index(systems,systemId,4),refX,index(systems,refSystemId,3),refY,index(systems,refSystemId,4),round(sqrt((x-refX)^2+(y-refY)^2),3))</f>
        <v>548.68</v>
      </c>
      <c r="I3004" s="28" t="s">
        <v>408</v>
      </c>
      <c r="J3004" s="28" t="s">
        <v>408</v>
      </c>
      <c r="K3004" s="28" t="s">
        <v>408</v>
      </c>
      <c r="L3004" s="28" t="s">
        <v>408</v>
      </c>
      <c r="M3004" s="28" t="s">
        <v>408</v>
      </c>
      <c r="N3004" s="28" t="s">
        <v>408</v>
      </c>
      <c r="O3004" s="41"/>
      <c r="P3004" s="48" t="s">
        <v>2846</v>
      </c>
      <c r="Q3004" s="48" t="s">
        <v>2846</v>
      </c>
      <c r="R3004" s="48" t="s">
        <v>2846</v>
      </c>
      <c r="S3004" s="48" t="s">
        <v>2846</v>
      </c>
      <c r="T3004" s="48" t="s">
        <v>2846</v>
      </c>
      <c r="U3004" s="48" t="s">
        <v>2846</v>
      </c>
      <c r="V3004" s="48" t="s">
        <v>2846</v>
      </c>
      <c r="W3004" s="48" t="s">
        <v>2846</v>
      </c>
      <c r="X3004" s="48" t="s">
        <v>2846</v>
      </c>
      <c r="Y3004" s="48" t="s">
        <v>422</v>
      </c>
      <c r="Z3004" s="48" t="s">
        <v>422</v>
      </c>
      <c r="AA3004" s="48" t="s">
        <v>422</v>
      </c>
      <c r="AB3004" s="48" t="s">
        <v>422</v>
      </c>
      <c r="AC3004" s="48" t="s">
        <v>422</v>
      </c>
      <c r="AD3004" s="48" t="s">
        <v>422</v>
      </c>
      <c r="AE3004" s="48" t="s">
        <v>422</v>
      </c>
      <c r="AF3004" s="48" t="s">
        <v>422</v>
      </c>
      <c r="AG3004" s="48" t="s">
        <v>422</v>
      </c>
      <c r="AH3004" s="48" t="s">
        <v>422</v>
      </c>
      <c r="AI3004" s="48" t="s">
        <v>422</v>
      </c>
      <c r="AJ3004" s="48" t="s">
        <v>422</v>
      </c>
      <c r="AK3004" s="48" t="s">
        <v>422</v>
      </c>
      <c r="AL3004" s="48" t="s">
        <v>422</v>
      </c>
      <c r="AM3004" s="48" t="s">
        <v>422</v>
      </c>
      <c r="AN3004" s="48" t="s">
        <v>422</v>
      </c>
      <c r="AO3004" s="48" t="s">
        <v>422</v>
      </c>
      <c r="AP3004" s="48" t="s">
        <v>422</v>
      </c>
      <c r="AQ3004" s="48" t="s">
        <v>422</v>
      </c>
      <c r="AR3004" s="48" t="s">
        <v>422</v>
      </c>
      <c r="AS3004" s="48" t="s">
        <v>422</v>
      </c>
      <c r="AT3004" s="48" t="s">
        <v>422</v>
      </c>
      <c r="AU3004" s="48" t="s">
        <v>422</v>
      </c>
      <c r="AV3004" s="48" t="s">
        <v>422</v>
      </c>
      <c r="AW3004" s="52" t="s">
        <v>422</v>
      </c>
      <c r="AX3004" s="52" t="s">
        <v>422</v>
      </c>
      <c r="AY3004" s="52" t="s">
        <v>422</v>
      </c>
      <c r="AZ3004" s="28" t="s">
        <v>422</v>
      </c>
    </row>
    <row r="3005" ht="15.75" customHeight="1">
      <c r="A3005" s="40">
        <v>2968.0</v>
      </c>
      <c r="B3005" s="28" t="s">
        <v>7538</v>
      </c>
      <c r="C3005" s="41"/>
      <c r="D3005" s="42">
        <f t="array" ref="D3005">index(systems,match($A3005,INDEX(systems,0,1),),3)</f>
        <v>7.675</v>
      </c>
      <c r="E3005" s="42">
        <f t="array" ref="E3005">index(systems,match($A3005,INDEX(systems,0,1),),4)</f>
        <v>1912.177</v>
      </c>
      <c r="F3005" s="43" t="str">
        <f>IFERROR(__xludf.DUMMYFUNCTION("let(row, match($B3005&amp;if($C3005&lt;&gt;"""","" [""&amp;$C3005&amp;""]"",""""),index(nebulae,,2),0),join("","",iferror(round(index(nebulae,row,5)/2,3),1),iferror(round(index(nebulae,row,6)/2,3),1),0))"),"1,1,0")</f>
        <v>1,1,0</v>
      </c>
      <c r="G3005" s="44" t="s">
        <v>7539</v>
      </c>
      <c r="H3005" s="45">
        <f t="array" ref="H3005">let(systemId,match(A3005,index(systems,0,1),),refSystemId,match($H$1,index(systems,0,1),),x,index(systems,systemId,3),y,index(systems,systemId,4),refX,index(systems,refSystemId,3),refY,index(systems,refSystemId,4),round(sqrt((x-refX)^2+(y-refY)^2),3))</f>
        <v>1912.192</v>
      </c>
      <c r="I3005" s="41"/>
      <c r="J3005" s="41"/>
      <c r="K3005" s="41"/>
      <c r="L3005" s="41"/>
      <c r="M3005" s="41"/>
      <c r="N3005" s="41"/>
      <c r="O3005" s="41"/>
      <c r="P3005" s="48" t="s">
        <v>408</v>
      </c>
      <c r="Q3005" s="48" t="s">
        <v>408</v>
      </c>
      <c r="R3005" s="48" t="s">
        <v>408</v>
      </c>
      <c r="S3005" s="48" t="s">
        <v>408</v>
      </c>
      <c r="T3005" s="48" t="s">
        <v>408</v>
      </c>
      <c r="U3005" s="48" t="s">
        <v>735</v>
      </c>
      <c r="V3005" s="48" t="s">
        <v>735</v>
      </c>
      <c r="W3005" s="48" t="s">
        <v>735</v>
      </c>
      <c r="X3005" s="48" t="s">
        <v>735</v>
      </c>
      <c r="Y3005" s="48" t="s">
        <v>735</v>
      </c>
      <c r="Z3005" s="48" t="s">
        <v>735</v>
      </c>
      <c r="AA3005" s="48" t="s">
        <v>735</v>
      </c>
      <c r="AB3005" s="48" t="s">
        <v>735</v>
      </c>
      <c r="AC3005" s="48" t="s">
        <v>735</v>
      </c>
      <c r="AD3005" s="48" t="s">
        <v>735</v>
      </c>
      <c r="AE3005" s="48" t="s">
        <v>735</v>
      </c>
      <c r="AF3005" s="48" t="s">
        <v>735</v>
      </c>
      <c r="AG3005" s="48" t="s">
        <v>735</v>
      </c>
      <c r="AH3005" s="48" t="s">
        <v>735</v>
      </c>
      <c r="AI3005" s="52" t="s">
        <v>735</v>
      </c>
      <c r="AJ3005" s="52" t="s">
        <v>735</v>
      </c>
      <c r="AK3005" s="52" t="s">
        <v>735</v>
      </c>
      <c r="AL3005" s="52" t="s">
        <v>735</v>
      </c>
      <c r="AM3005" s="52" t="s">
        <v>735</v>
      </c>
      <c r="AN3005" s="52" t="s">
        <v>1316</v>
      </c>
      <c r="AO3005" s="49" t="s">
        <v>1316</v>
      </c>
      <c r="AP3005" s="48" t="s">
        <v>1316</v>
      </c>
      <c r="AQ3005" s="52" t="s">
        <v>422</v>
      </c>
      <c r="AR3005" s="52" t="s">
        <v>422</v>
      </c>
      <c r="AS3005" s="52" t="s">
        <v>422</v>
      </c>
      <c r="AT3005" s="49" t="s">
        <v>422</v>
      </c>
      <c r="AU3005" s="41"/>
      <c r="AV3005" s="41"/>
      <c r="AW3005" s="41"/>
      <c r="AX3005" s="41"/>
      <c r="AY3005" s="41"/>
      <c r="AZ3005" s="55"/>
    </row>
    <row r="3006" ht="15.75" customHeight="1">
      <c r="A3006" s="40">
        <v>2692.0</v>
      </c>
      <c r="B3006" s="28" t="s">
        <v>7540</v>
      </c>
      <c r="C3006" s="41"/>
      <c r="D3006" s="42">
        <f t="array" ref="D3006">index(systems,match($A3006,INDEX(systems,0,1),),3)</f>
        <v>116.313</v>
      </c>
      <c r="E3006" s="42">
        <f t="array" ref="E3006">index(systems,match($A3006,INDEX(systems,0,1),),4)</f>
        <v>-159.506</v>
      </c>
      <c r="F3006" s="43" t="str">
        <f>IFERROR(__xludf.DUMMYFUNCTION("let(row, match($B3006&amp;if($C3006&lt;&gt;"""","" [""&amp;$C3006&amp;""]"",""""),index(nebulae,,2),0),join("","",iferror(round(index(nebulae,row,5)/2,3),1),iferror(round(index(nebulae,row,6)/2,3),1),0))"),"1,1,0")</f>
        <v>1,1,0</v>
      </c>
      <c r="G3006" s="44" t="s">
        <v>7541</v>
      </c>
      <c r="H3006" s="45">
        <f t="array" ref="H3006">let(systemId,match(A3006,index(systems,0,1),),refSystemId,match($H$1,index(systems,0,1),),x,index(systems,systemId,3),y,index(systems,systemId,4),refX,index(systems,refSystemId,3),refY,index(systems,refSystemId,4),round(sqrt((x-refX)^2+(y-refY)^2),3))</f>
        <v>197.41</v>
      </c>
      <c r="I3006" s="28" t="s">
        <v>408</v>
      </c>
      <c r="J3006" s="28" t="s">
        <v>408</v>
      </c>
      <c r="K3006" s="28" t="s">
        <v>408</v>
      </c>
      <c r="L3006" s="28" t="s">
        <v>408</v>
      </c>
      <c r="M3006" s="28" t="s">
        <v>408</v>
      </c>
      <c r="N3006" s="28" t="s">
        <v>408</v>
      </c>
      <c r="O3006" s="41"/>
      <c r="P3006" s="48" t="s">
        <v>1734</v>
      </c>
      <c r="Q3006" s="48" t="s">
        <v>1734</v>
      </c>
      <c r="R3006" s="48" t="s">
        <v>1734</v>
      </c>
      <c r="S3006" s="48" t="s">
        <v>1734</v>
      </c>
      <c r="T3006" s="48" t="s">
        <v>1734</v>
      </c>
      <c r="U3006" s="48" t="s">
        <v>1734</v>
      </c>
      <c r="V3006" s="48" t="s">
        <v>1734</v>
      </c>
      <c r="W3006" s="48" t="s">
        <v>1734</v>
      </c>
      <c r="X3006" s="48" t="s">
        <v>757</v>
      </c>
      <c r="Y3006" s="48" t="s">
        <v>422</v>
      </c>
      <c r="Z3006" s="48" t="s">
        <v>422</v>
      </c>
      <c r="AA3006" s="48" t="s">
        <v>422</v>
      </c>
      <c r="AB3006" s="48" t="s">
        <v>422</v>
      </c>
      <c r="AC3006" s="48" t="s">
        <v>422</v>
      </c>
      <c r="AD3006" s="48" t="s">
        <v>422</v>
      </c>
      <c r="AE3006" s="48" t="s">
        <v>422</v>
      </c>
      <c r="AF3006" s="48" t="s">
        <v>422</v>
      </c>
      <c r="AG3006" s="48" t="s">
        <v>422</v>
      </c>
      <c r="AH3006" s="48" t="s">
        <v>422</v>
      </c>
      <c r="AI3006" s="48" t="s">
        <v>422</v>
      </c>
      <c r="AJ3006" s="48" t="s">
        <v>422</v>
      </c>
      <c r="AK3006" s="48" t="s">
        <v>422</v>
      </c>
      <c r="AL3006" s="48" t="s">
        <v>422</v>
      </c>
      <c r="AM3006" s="48" t="s">
        <v>422</v>
      </c>
      <c r="AN3006" s="48" t="s">
        <v>422</v>
      </c>
      <c r="AO3006" s="48" t="s">
        <v>422</v>
      </c>
      <c r="AP3006" s="48" t="s">
        <v>422</v>
      </c>
      <c r="AQ3006" s="48" t="s">
        <v>422</v>
      </c>
      <c r="AR3006" s="48" t="s">
        <v>422</v>
      </c>
      <c r="AS3006" s="48" t="s">
        <v>422</v>
      </c>
      <c r="AT3006" s="48" t="s">
        <v>422</v>
      </c>
      <c r="AU3006" s="48" t="s">
        <v>422</v>
      </c>
      <c r="AV3006" s="48" t="s">
        <v>422</v>
      </c>
      <c r="AW3006" s="48" t="s">
        <v>422</v>
      </c>
      <c r="AX3006" s="48" t="s">
        <v>422</v>
      </c>
      <c r="AY3006" s="48" t="s">
        <v>422</v>
      </c>
      <c r="AZ3006" s="28" t="s">
        <v>422</v>
      </c>
    </row>
    <row r="3007" ht="15.75" customHeight="1">
      <c r="A3007" s="40">
        <v>2693.0</v>
      </c>
      <c r="B3007" s="28" t="s">
        <v>7542</v>
      </c>
      <c r="C3007" s="41"/>
      <c r="D3007" s="42">
        <f t="array" ref="D3007">index(systems,match($A3007,INDEX(systems,0,1),),3)</f>
        <v>61.258</v>
      </c>
      <c r="E3007" s="42">
        <f t="array" ref="E3007">index(systems,match($A3007,INDEX(systems,0,1),),4)</f>
        <v>370.634</v>
      </c>
      <c r="F3007" s="43" t="str">
        <f>IFERROR(__xludf.DUMMYFUNCTION("let(row, match($B3007&amp;if($C3007&lt;&gt;"""","" [""&amp;$C3007&amp;""]"",""""),index(nebulae,,2),0),join("","",iferror(round(index(nebulae,row,5)/2,3),1),iferror(round(index(nebulae,row,6)/2,3),1),0))"),"1,1,0")</f>
        <v>1,1,0</v>
      </c>
      <c r="G3007" s="44" t="s">
        <v>7543</v>
      </c>
      <c r="H3007" s="45">
        <f t="array" ref="H3007">let(systemId,match(A3007,index(systems,0,1),),refSystemId,match($H$1,index(systems,0,1),),x,index(systems,systemId,3),y,index(systems,systemId,4),refX,index(systems,refSystemId,3),refY,index(systems,refSystemId,4),round(sqrt((x-refX)^2+(y-refY)^2),3))</f>
        <v>375.662</v>
      </c>
      <c r="I3007" s="41"/>
      <c r="J3007" s="28" t="s">
        <v>3728</v>
      </c>
      <c r="K3007" s="28" t="s">
        <v>3728</v>
      </c>
      <c r="L3007" s="28" t="s">
        <v>3729</v>
      </c>
      <c r="M3007" s="28" t="s">
        <v>3729</v>
      </c>
      <c r="N3007" s="28" t="s">
        <v>846</v>
      </c>
      <c r="O3007" s="48" t="s">
        <v>846</v>
      </c>
      <c r="P3007" s="48" t="s">
        <v>846</v>
      </c>
      <c r="Q3007" s="48" t="s">
        <v>846</v>
      </c>
      <c r="R3007" s="48" t="s">
        <v>846</v>
      </c>
      <c r="S3007" s="48" t="s">
        <v>846</v>
      </c>
      <c r="T3007" s="48" t="s">
        <v>846</v>
      </c>
      <c r="U3007" s="48" t="s">
        <v>846</v>
      </c>
      <c r="V3007" s="48" t="s">
        <v>846</v>
      </c>
      <c r="W3007" s="48" t="s">
        <v>846</v>
      </c>
      <c r="X3007" s="48" t="s">
        <v>846</v>
      </c>
      <c r="Y3007" s="48" t="s">
        <v>846</v>
      </c>
      <c r="Z3007" s="48" t="s">
        <v>846</v>
      </c>
      <c r="AA3007" s="48" t="s">
        <v>848</v>
      </c>
      <c r="AB3007" s="48" t="s">
        <v>848</v>
      </c>
      <c r="AC3007" s="48" t="s">
        <v>848</v>
      </c>
      <c r="AD3007" s="48" t="s">
        <v>848</v>
      </c>
      <c r="AE3007" s="48" t="s">
        <v>848</v>
      </c>
      <c r="AF3007" s="48" t="s">
        <v>913</v>
      </c>
      <c r="AG3007" s="48" t="s">
        <v>913</v>
      </c>
      <c r="AH3007" s="48" t="s">
        <v>913</v>
      </c>
      <c r="AI3007" s="48" t="s">
        <v>913</v>
      </c>
      <c r="AJ3007" s="48" t="s">
        <v>913</v>
      </c>
      <c r="AK3007" s="48" t="s">
        <v>913</v>
      </c>
      <c r="AL3007" s="48" t="s">
        <v>913</v>
      </c>
      <c r="AM3007" s="48" t="s">
        <v>913</v>
      </c>
      <c r="AN3007" s="48" t="s">
        <v>697</v>
      </c>
      <c r="AO3007" s="48" t="s">
        <v>697</v>
      </c>
      <c r="AP3007" s="48" t="s">
        <v>697</v>
      </c>
      <c r="AQ3007" s="48" t="s">
        <v>697</v>
      </c>
      <c r="AR3007" s="48" t="s">
        <v>697</v>
      </c>
      <c r="AS3007" s="48" t="s">
        <v>697</v>
      </c>
      <c r="AT3007" s="48" t="s">
        <v>697</v>
      </c>
      <c r="AU3007" s="48" t="s">
        <v>697</v>
      </c>
      <c r="AV3007" s="48" t="s">
        <v>851</v>
      </c>
      <c r="AW3007" s="52" t="s">
        <v>851</v>
      </c>
      <c r="AX3007" s="52" t="s">
        <v>851</v>
      </c>
      <c r="AY3007" s="52" t="s">
        <v>851</v>
      </c>
      <c r="AZ3007" s="49" t="s">
        <v>851</v>
      </c>
    </row>
    <row r="3008" ht="15.75" customHeight="1">
      <c r="A3008" s="40">
        <v>2694.0</v>
      </c>
      <c r="B3008" s="28" t="s">
        <v>7544</v>
      </c>
      <c r="C3008" s="41"/>
      <c r="D3008" s="42">
        <f t="array" ref="D3008">index(systems,match($A3008,INDEX(systems,0,1),),3)</f>
        <v>199.038</v>
      </c>
      <c r="E3008" s="42">
        <f t="array" ref="E3008">index(systems,match($A3008,INDEX(systems,0,1),),4)</f>
        <v>400.102</v>
      </c>
      <c r="F3008" s="43" t="str">
        <f>IFERROR(__xludf.DUMMYFUNCTION("let(row, match($B3008&amp;if($C3008&lt;&gt;"""","" [""&amp;$C3008&amp;""]"",""""),index(nebulae,,2),0),join("","",iferror(round(index(nebulae,row,5)/2,3),1),iferror(round(index(nebulae,row,6)/2,3),1),0))"),"1,1,0")</f>
        <v>1,1,0</v>
      </c>
      <c r="G3008" s="44" t="s">
        <v>7545</v>
      </c>
      <c r="H3008" s="45">
        <f t="array" ref="H3008">let(systemId,match(A3008,index(systems,0,1),),refSystemId,match($H$1,index(systems,0,1),),x,index(systems,systemId,3),y,index(systems,systemId,4),refX,index(systems,refSystemId,3),refY,index(systems,refSystemId,4),round(sqrt((x-refX)^2+(y-refY)^2),3))</f>
        <v>446.876</v>
      </c>
      <c r="I3008" s="60" t="s">
        <v>408</v>
      </c>
      <c r="J3008" s="60" t="s">
        <v>408</v>
      </c>
      <c r="K3008" s="60" t="s">
        <v>408</v>
      </c>
      <c r="L3008" s="53"/>
      <c r="M3008" s="53"/>
      <c r="N3008" s="28" t="s">
        <v>960</v>
      </c>
      <c r="O3008" s="48" t="s">
        <v>960</v>
      </c>
      <c r="P3008" s="48" t="s">
        <v>960</v>
      </c>
      <c r="Q3008" s="48" t="s">
        <v>960</v>
      </c>
      <c r="R3008" s="48" t="s">
        <v>960</v>
      </c>
      <c r="S3008" s="48" t="s">
        <v>960</v>
      </c>
      <c r="T3008" s="48" t="s">
        <v>960</v>
      </c>
      <c r="U3008" s="48" t="s">
        <v>960</v>
      </c>
      <c r="V3008" s="48" t="s">
        <v>960</v>
      </c>
      <c r="W3008" s="48" t="s">
        <v>960</v>
      </c>
      <c r="X3008" s="48" t="s">
        <v>960</v>
      </c>
      <c r="Y3008" s="48" t="s">
        <v>960</v>
      </c>
      <c r="Z3008" s="48" t="s">
        <v>960</v>
      </c>
      <c r="AA3008" s="48" t="s">
        <v>960</v>
      </c>
      <c r="AB3008" s="48" t="s">
        <v>960</v>
      </c>
      <c r="AC3008" s="48" t="s">
        <v>730</v>
      </c>
      <c r="AD3008" s="48" t="s">
        <v>730</v>
      </c>
      <c r="AE3008" s="48" t="s">
        <v>730</v>
      </c>
      <c r="AF3008" s="48" t="s">
        <v>730</v>
      </c>
      <c r="AG3008" s="48" t="s">
        <v>730</v>
      </c>
      <c r="AH3008" s="48" t="s">
        <v>730</v>
      </c>
      <c r="AI3008" s="48" t="s">
        <v>730</v>
      </c>
      <c r="AJ3008" s="48" t="s">
        <v>730</v>
      </c>
      <c r="AK3008" s="48" t="s">
        <v>731</v>
      </c>
      <c r="AL3008" s="48" t="s">
        <v>731</v>
      </c>
      <c r="AM3008" s="48" t="s">
        <v>731</v>
      </c>
      <c r="AN3008" s="48" t="s">
        <v>960</v>
      </c>
      <c r="AO3008" s="48" t="s">
        <v>960</v>
      </c>
      <c r="AP3008" s="48" t="s">
        <v>960</v>
      </c>
      <c r="AQ3008" s="48" t="s">
        <v>960</v>
      </c>
      <c r="AR3008" s="48" t="s">
        <v>960</v>
      </c>
      <c r="AS3008" s="48" t="s">
        <v>960</v>
      </c>
      <c r="AT3008" s="48" t="s">
        <v>960</v>
      </c>
      <c r="AU3008" s="48" t="s">
        <v>960</v>
      </c>
      <c r="AV3008" s="48" t="s">
        <v>960</v>
      </c>
      <c r="AW3008" s="48" t="s">
        <v>960</v>
      </c>
      <c r="AX3008" s="48" t="s">
        <v>960</v>
      </c>
      <c r="AY3008" s="48" t="s">
        <v>960</v>
      </c>
      <c r="AZ3008" s="28" t="s">
        <v>960</v>
      </c>
    </row>
    <row r="3009" ht="15.75" customHeight="1">
      <c r="A3009" s="40">
        <v>2695.0</v>
      </c>
      <c r="B3009" s="28" t="s">
        <v>7546</v>
      </c>
      <c r="C3009" s="41"/>
      <c r="D3009" s="42">
        <f t="array" ref="D3009">index(systems,match($A3009,INDEX(systems,0,1),),3)</f>
        <v>-53.623</v>
      </c>
      <c r="E3009" s="42">
        <f t="array" ref="E3009">index(systems,match($A3009,INDEX(systems,0,1),),4)</f>
        <v>-389.078</v>
      </c>
      <c r="F3009" s="43" t="str">
        <f>IFERROR(__xludf.DUMMYFUNCTION("let(row, match($B3009&amp;if($C3009&lt;&gt;"""","" [""&amp;$C3009&amp;""]"",""""),index(nebulae,,2),0),join("","",iferror(round(index(nebulae,row,5)/2,3),1),iferror(round(index(nebulae,row,6)/2,3),1),0))"),"1,1,0")</f>
        <v>1,1,0</v>
      </c>
      <c r="G3009" s="44" t="s">
        <v>7547</v>
      </c>
      <c r="H3009" s="45">
        <f t="array" ref="H3009">let(systemId,match(A3009,index(systems,0,1),),refSystemId,match($H$1,index(systems,0,1),),x,index(systems,systemId,3),y,index(systems,systemId,4),refX,index(systems,refSystemId,3),refY,index(systems,refSystemId,4),round(sqrt((x-refX)^2+(y-refY)^2),3))</f>
        <v>392.756</v>
      </c>
      <c r="I3009" s="28" t="s">
        <v>408</v>
      </c>
      <c r="J3009" s="28" t="s">
        <v>408</v>
      </c>
      <c r="K3009" s="28" t="s">
        <v>408</v>
      </c>
      <c r="L3009" s="28" t="s">
        <v>408</v>
      </c>
      <c r="M3009" s="28" t="s">
        <v>408</v>
      </c>
      <c r="N3009" s="28" t="s">
        <v>408</v>
      </c>
      <c r="O3009" s="41"/>
      <c r="P3009" s="48" t="s">
        <v>1105</v>
      </c>
      <c r="Q3009" s="48" t="s">
        <v>1105</v>
      </c>
      <c r="R3009" s="48" t="s">
        <v>1105</v>
      </c>
      <c r="S3009" s="48" t="s">
        <v>1105</v>
      </c>
      <c r="T3009" s="48" t="s">
        <v>1105</v>
      </c>
      <c r="U3009" s="48" t="s">
        <v>1105</v>
      </c>
      <c r="V3009" s="48" t="s">
        <v>1105</v>
      </c>
      <c r="W3009" s="48" t="s">
        <v>1105</v>
      </c>
      <c r="X3009" s="48" t="s">
        <v>1110</v>
      </c>
      <c r="Y3009" s="48" t="s">
        <v>422</v>
      </c>
      <c r="Z3009" s="48" t="s">
        <v>422</v>
      </c>
      <c r="AA3009" s="48" t="s">
        <v>422</v>
      </c>
      <c r="AB3009" s="48" t="s">
        <v>422</v>
      </c>
      <c r="AC3009" s="48" t="s">
        <v>422</v>
      </c>
      <c r="AD3009" s="48" t="s">
        <v>422</v>
      </c>
      <c r="AE3009" s="48" t="s">
        <v>422</v>
      </c>
      <c r="AF3009" s="48" t="s">
        <v>422</v>
      </c>
      <c r="AG3009" s="48" t="s">
        <v>422</v>
      </c>
      <c r="AH3009" s="48" t="s">
        <v>422</v>
      </c>
      <c r="AI3009" s="48" t="s">
        <v>422</v>
      </c>
      <c r="AJ3009" s="48" t="s">
        <v>422</v>
      </c>
      <c r="AK3009" s="48" t="s">
        <v>422</v>
      </c>
      <c r="AL3009" s="48" t="s">
        <v>422</v>
      </c>
      <c r="AM3009" s="48" t="s">
        <v>422</v>
      </c>
      <c r="AN3009" s="48" t="s">
        <v>422</v>
      </c>
      <c r="AO3009" s="48" t="s">
        <v>422</v>
      </c>
      <c r="AP3009" s="48" t="s">
        <v>422</v>
      </c>
      <c r="AQ3009" s="48" t="s">
        <v>422</v>
      </c>
      <c r="AR3009" s="48" t="s">
        <v>422</v>
      </c>
      <c r="AS3009" s="48" t="s">
        <v>422</v>
      </c>
      <c r="AT3009" s="48" t="s">
        <v>422</v>
      </c>
      <c r="AU3009" s="48" t="s">
        <v>422</v>
      </c>
      <c r="AV3009" s="48" t="s">
        <v>422</v>
      </c>
      <c r="AW3009" s="48" t="s">
        <v>422</v>
      </c>
      <c r="AX3009" s="48" t="s">
        <v>422</v>
      </c>
      <c r="AY3009" s="48" t="s">
        <v>422</v>
      </c>
      <c r="AZ3009" s="51" t="s">
        <v>422</v>
      </c>
    </row>
    <row r="3010" ht="15.75" customHeight="1">
      <c r="A3010" s="40">
        <v>2696.0</v>
      </c>
      <c r="B3010" s="28" t="s">
        <v>7548</v>
      </c>
      <c r="C3010" s="41"/>
      <c r="D3010" s="42">
        <f t="array" ref="D3010">index(systems,match($A3010,INDEX(systems,0,1),),3)</f>
        <v>-569.837</v>
      </c>
      <c r="E3010" s="42">
        <f t="array" ref="E3010">index(systems,match($A3010,INDEX(systems,0,1),),4)</f>
        <v>177.964</v>
      </c>
      <c r="F3010" s="43" t="str">
        <f>IFERROR(__xludf.DUMMYFUNCTION("let(row, match($B3010&amp;if($C3010&lt;&gt;"""","" [""&amp;$C3010&amp;""]"",""""),index(nebulae,,2),0),join("","",iferror(round(index(nebulae,row,5)/2,3),1),iferror(round(index(nebulae,row,6)/2,3),1),0))"),"1,1,0")</f>
        <v>1,1,0</v>
      </c>
      <c r="G3010" s="44" t="s">
        <v>7549</v>
      </c>
      <c r="H3010" s="45">
        <f t="array" ref="H3010">let(systemId,match(A3010,index(systems,0,1),),refSystemId,match($H$1,index(systems,0,1),),x,index(systems,systemId,3),y,index(systems,systemId,4),refX,index(systems,refSystemId,3),refY,index(systems,refSystemId,4),round(sqrt((x-refX)^2+(y-refY)^2),3))</f>
        <v>596.98</v>
      </c>
      <c r="I3010" s="53"/>
      <c r="J3010" s="53"/>
      <c r="K3010" s="53"/>
      <c r="L3010" s="53"/>
      <c r="M3010" s="53"/>
      <c r="N3010" s="41"/>
      <c r="O3010" s="41"/>
      <c r="P3010" s="48" t="s">
        <v>461</v>
      </c>
      <c r="Q3010" s="48" t="s">
        <v>461</v>
      </c>
      <c r="R3010" s="48" t="s">
        <v>461</v>
      </c>
      <c r="S3010" s="48" t="s">
        <v>418</v>
      </c>
      <c r="T3010" s="48" t="s">
        <v>418</v>
      </c>
      <c r="U3010" s="48" t="s">
        <v>418</v>
      </c>
      <c r="V3010" s="48" t="s">
        <v>418</v>
      </c>
      <c r="W3010" s="48" t="s">
        <v>418</v>
      </c>
      <c r="X3010" s="48" t="s">
        <v>422</v>
      </c>
      <c r="Y3010" s="48" t="s">
        <v>422</v>
      </c>
      <c r="Z3010" s="48" t="s">
        <v>422</v>
      </c>
      <c r="AA3010" s="48" t="s">
        <v>422</v>
      </c>
      <c r="AB3010" s="48" t="s">
        <v>422</v>
      </c>
      <c r="AC3010" s="48" t="s">
        <v>422</v>
      </c>
      <c r="AD3010" s="48" t="s">
        <v>422</v>
      </c>
      <c r="AE3010" s="48" t="s">
        <v>422</v>
      </c>
      <c r="AF3010" s="48" t="s">
        <v>422</v>
      </c>
      <c r="AG3010" s="48" t="s">
        <v>422</v>
      </c>
      <c r="AH3010" s="48" t="s">
        <v>422</v>
      </c>
      <c r="AI3010" s="48" t="s">
        <v>422</v>
      </c>
      <c r="AJ3010" s="48" t="s">
        <v>422</v>
      </c>
      <c r="AK3010" s="48" t="s">
        <v>422</v>
      </c>
      <c r="AL3010" s="48" t="s">
        <v>422</v>
      </c>
      <c r="AM3010" s="48" t="s">
        <v>422</v>
      </c>
      <c r="AN3010" s="48" t="s">
        <v>422</v>
      </c>
      <c r="AO3010" s="48" t="s">
        <v>422</v>
      </c>
      <c r="AP3010" s="48" t="s">
        <v>422</v>
      </c>
      <c r="AQ3010" s="48" t="s">
        <v>422</v>
      </c>
      <c r="AR3010" s="48" t="s">
        <v>422</v>
      </c>
      <c r="AS3010" s="48" t="s">
        <v>422</v>
      </c>
      <c r="AT3010" s="48" t="s">
        <v>422</v>
      </c>
      <c r="AU3010" s="48" t="s">
        <v>422</v>
      </c>
      <c r="AV3010" s="48" t="s">
        <v>422</v>
      </c>
      <c r="AW3010" s="48" t="s">
        <v>422</v>
      </c>
      <c r="AX3010" s="48" t="s">
        <v>422</v>
      </c>
      <c r="AY3010" s="48" t="s">
        <v>422</v>
      </c>
      <c r="AZ3010" s="28" t="s">
        <v>422</v>
      </c>
    </row>
    <row r="3011" ht="15.75" customHeight="1">
      <c r="A3011" s="40">
        <v>2697.0</v>
      </c>
      <c r="B3011" s="28" t="s">
        <v>7550</v>
      </c>
      <c r="C3011" s="41"/>
      <c r="D3011" s="42">
        <f t="array" ref="D3011">index(systems,match($A3011,INDEX(systems,0,1),),3)</f>
        <v>-368.922</v>
      </c>
      <c r="E3011" s="42">
        <f t="array" ref="E3011">index(systems,match($A3011,INDEX(systems,0,1),),4)</f>
        <v>176.253</v>
      </c>
      <c r="F3011" s="43" t="str">
        <f>IFERROR(__xludf.DUMMYFUNCTION("let(row, match($B3011&amp;if($C3011&lt;&gt;"""","" [""&amp;$C3011&amp;""]"",""""),index(nebulae,,2),0),join("","",iferror(round(index(nebulae,row,5)/2,3),1),iferror(round(index(nebulae,row,6)/2,3),1),0))"),"1,1,0")</f>
        <v>1,1,0</v>
      </c>
      <c r="G3011" s="44" t="s">
        <v>7551</v>
      </c>
      <c r="H3011" s="45">
        <f t="array" ref="H3011">let(systemId,match(A3011,index(systems,0,1),),refSystemId,match($H$1,index(systems,0,1),),x,index(systems,systemId,3),y,index(systems,systemId,4),refX,index(systems,refSystemId,3),refY,index(systems,refSystemId,4),round(sqrt((x-refX)^2+(y-refY)^2),3))</f>
        <v>408.863</v>
      </c>
      <c r="I3011" s="46" t="s">
        <v>408</v>
      </c>
      <c r="J3011" s="46" t="s">
        <v>408</v>
      </c>
      <c r="K3011" s="46" t="s">
        <v>408</v>
      </c>
      <c r="L3011" s="46" t="s">
        <v>408</v>
      </c>
      <c r="M3011" s="46" t="s">
        <v>408</v>
      </c>
      <c r="N3011" s="28" t="s">
        <v>408</v>
      </c>
      <c r="O3011" s="41"/>
      <c r="P3011" s="48" t="s">
        <v>449</v>
      </c>
      <c r="Q3011" s="48" t="s">
        <v>449</v>
      </c>
      <c r="R3011" s="48" t="s">
        <v>449</v>
      </c>
      <c r="S3011" s="48" t="s">
        <v>449</v>
      </c>
      <c r="T3011" s="48" t="s">
        <v>449</v>
      </c>
      <c r="U3011" s="48" t="s">
        <v>449</v>
      </c>
      <c r="V3011" s="48" t="s">
        <v>449</v>
      </c>
      <c r="W3011" s="48" t="s">
        <v>449</v>
      </c>
      <c r="X3011" s="48" t="s">
        <v>449</v>
      </c>
      <c r="Y3011" s="48" t="s">
        <v>449</v>
      </c>
      <c r="Z3011" s="48" t="s">
        <v>449</v>
      </c>
      <c r="AA3011" s="48" t="s">
        <v>684</v>
      </c>
      <c r="AB3011" s="48" t="s">
        <v>684</v>
      </c>
      <c r="AC3011" s="48" t="s">
        <v>684</v>
      </c>
      <c r="AD3011" s="48" t="s">
        <v>684</v>
      </c>
      <c r="AE3011" s="48" t="s">
        <v>684</v>
      </c>
      <c r="AF3011" s="48" t="s">
        <v>684</v>
      </c>
      <c r="AG3011" s="48" t="s">
        <v>684</v>
      </c>
      <c r="AH3011" s="48" t="s">
        <v>685</v>
      </c>
      <c r="AI3011" s="48" t="s">
        <v>452</v>
      </c>
      <c r="AJ3011" s="48" t="s">
        <v>452</v>
      </c>
      <c r="AK3011" s="48" t="s">
        <v>452</v>
      </c>
      <c r="AL3011" s="48" t="s">
        <v>452</v>
      </c>
      <c r="AM3011" s="48" t="s">
        <v>452</v>
      </c>
      <c r="AN3011" s="48" t="s">
        <v>452</v>
      </c>
      <c r="AO3011" s="48" t="s">
        <v>452</v>
      </c>
      <c r="AP3011" s="48" t="s">
        <v>452</v>
      </c>
      <c r="AQ3011" s="48" t="s">
        <v>686</v>
      </c>
      <c r="AR3011" s="48" t="s">
        <v>686</v>
      </c>
      <c r="AS3011" s="48" t="s">
        <v>687</v>
      </c>
      <c r="AT3011" s="48" t="s">
        <v>454</v>
      </c>
      <c r="AU3011" s="48" t="s">
        <v>454</v>
      </c>
      <c r="AV3011" s="48" t="s">
        <v>454</v>
      </c>
      <c r="AW3011" s="48" t="s">
        <v>454</v>
      </c>
      <c r="AX3011" s="48" t="s">
        <v>454</v>
      </c>
      <c r="AY3011" s="48" t="s">
        <v>454</v>
      </c>
      <c r="AZ3011" s="49" t="s">
        <v>455</v>
      </c>
    </row>
    <row r="3012" ht="15.75" customHeight="1">
      <c r="A3012" s="40">
        <v>3008.0</v>
      </c>
      <c r="B3012" s="28" t="s">
        <v>7552</v>
      </c>
      <c r="C3012" s="41"/>
      <c r="D3012" s="42">
        <f t="array" ref="D3012">index(systems,match($A3012,INDEX(systems,0,1),),3)</f>
        <v>-811.278</v>
      </c>
      <c r="E3012" s="42">
        <f t="array" ref="E3012">index(systems,match($A3012,INDEX(systems,0,1),),4)</f>
        <v>740.338</v>
      </c>
      <c r="F3012" s="43" t="str">
        <f>IFERROR(__xludf.DUMMYFUNCTION("let(row, match($B3012&amp;if($C3012&lt;&gt;"""","" [""&amp;$C3012&amp;""]"",""""),index(nebulae,,2),0),join("","",iferror(round(index(nebulae,row,5)/2,3),1),iferror(round(index(nebulae,row,6)/2,3),1),0))"),"1,1,0")</f>
        <v>1,1,0</v>
      </c>
      <c r="G3012" s="44" t="s">
        <v>7553</v>
      </c>
      <c r="H3012" s="45">
        <f t="array" ref="H3012">let(systemId,match(A3012,index(systems,0,1),),refSystemId,match($H$1,index(systems,0,1),),x,index(systems,systemId,3),y,index(systems,systemId,4),refX,index(systems,refSystemId,3),refY,index(systems,refSystemId,4),round(sqrt((x-refX)^2+(y-refY)^2),3))</f>
        <v>1098.304</v>
      </c>
      <c r="I3012" s="55"/>
      <c r="J3012" s="55"/>
      <c r="K3012" s="55"/>
      <c r="L3012" s="55"/>
      <c r="M3012" s="55"/>
      <c r="N3012" s="55"/>
      <c r="O3012" s="55"/>
      <c r="P3012" s="56" t="s">
        <v>408</v>
      </c>
      <c r="Q3012" s="56" t="s">
        <v>408</v>
      </c>
      <c r="R3012" s="56" t="s">
        <v>408</v>
      </c>
      <c r="S3012" s="56" t="s">
        <v>408</v>
      </c>
      <c r="T3012" s="56" t="s">
        <v>408</v>
      </c>
      <c r="U3012" s="56" t="s">
        <v>408</v>
      </c>
      <c r="V3012" s="56" t="s">
        <v>408</v>
      </c>
      <c r="W3012" s="56" t="s">
        <v>408</v>
      </c>
      <c r="X3012" s="56" t="s">
        <v>408</v>
      </c>
      <c r="Y3012" s="56" t="s">
        <v>1082</v>
      </c>
      <c r="Z3012" s="56" t="s">
        <v>1082</v>
      </c>
      <c r="AA3012" s="56" t="s">
        <v>1082</v>
      </c>
      <c r="AB3012" s="56" t="s">
        <v>1082</v>
      </c>
      <c r="AC3012" s="56" t="s">
        <v>1082</v>
      </c>
      <c r="AD3012" s="56" t="s">
        <v>1082</v>
      </c>
      <c r="AE3012" s="56" t="s">
        <v>1082</v>
      </c>
      <c r="AF3012" s="56" t="s">
        <v>1082</v>
      </c>
      <c r="AG3012" s="56" t="s">
        <v>1082</v>
      </c>
      <c r="AH3012" s="56" t="s">
        <v>1082</v>
      </c>
      <c r="AI3012" s="56" t="s">
        <v>1082</v>
      </c>
      <c r="AJ3012" s="56" t="s">
        <v>1082</v>
      </c>
      <c r="AK3012" s="56" t="s">
        <v>1082</v>
      </c>
      <c r="AL3012" s="56" t="s">
        <v>1082</v>
      </c>
      <c r="AM3012" s="56" t="s">
        <v>1082</v>
      </c>
      <c r="AN3012" s="56" t="s">
        <v>1082</v>
      </c>
      <c r="AO3012" s="56" t="s">
        <v>1082</v>
      </c>
      <c r="AP3012" s="56" t="s">
        <v>1082</v>
      </c>
      <c r="AQ3012" s="56" t="s">
        <v>1082</v>
      </c>
      <c r="AR3012" s="56" t="s">
        <v>1082</v>
      </c>
      <c r="AS3012" s="56" t="s">
        <v>1082</v>
      </c>
      <c r="AT3012" s="56" t="s">
        <v>1082</v>
      </c>
      <c r="AU3012" s="56" t="s">
        <v>1082</v>
      </c>
      <c r="AV3012" s="56" t="s">
        <v>1082</v>
      </c>
      <c r="AW3012" s="51" t="s">
        <v>1082</v>
      </c>
      <c r="AX3012" s="56" t="s">
        <v>1083</v>
      </c>
      <c r="AY3012" s="56" t="s">
        <v>1083</v>
      </c>
      <c r="AZ3012" s="56" t="s">
        <v>1083</v>
      </c>
    </row>
    <row r="3013" ht="15.75" customHeight="1">
      <c r="A3013" s="40">
        <v>2698.0</v>
      </c>
      <c r="B3013" s="28" t="s">
        <v>7554</v>
      </c>
      <c r="C3013" s="41"/>
      <c r="D3013" s="42">
        <f t="array" ref="D3013">index(systems,match($A3013,INDEX(systems,0,1),),3)</f>
        <v>-292.617</v>
      </c>
      <c r="E3013" s="42">
        <f t="array" ref="E3013">index(systems,match($A3013,INDEX(systems,0,1),),4)</f>
        <v>-390.095</v>
      </c>
      <c r="F3013" s="43" t="str">
        <f>IFERROR(__xludf.DUMMYFUNCTION("let(row, match($B3013&amp;if($C3013&lt;&gt;"""","" [""&amp;$C3013&amp;""]"",""""),index(nebulae,,2),0),join("","",iferror(round(index(nebulae,row,5)/2,3),1),iferror(round(index(nebulae,row,6)/2,3),1),0))"),"1,1,0")</f>
        <v>1,1,0</v>
      </c>
      <c r="G3013" s="44" t="s">
        <v>7555</v>
      </c>
      <c r="H3013" s="45">
        <f t="array" ref="H3013">let(systemId,match(A3013,index(systems,0,1),),refSystemId,match($H$1,index(systems,0,1),),x,index(systems,systemId,3),y,index(systems,systemId,4),refX,index(systems,refSystemId,3),refY,index(systems,refSystemId,4),round(sqrt((x-refX)^2+(y-refY)^2),3))</f>
        <v>487.646</v>
      </c>
      <c r="I3013" s="46" t="s">
        <v>408</v>
      </c>
      <c r="J3013" s="46" t="s">
        <v>408</v>
      </c>
      <c r="K3013" s="46" t="s">
        <v>408</v>
      </c>
      <c r="L3013" s="46" t="s">
        <v>408</v>
      </c>
      <c r="M3013" s="46" t="s">
        <v>408</v>
      </c>
      <c r="N3013" s="28" t="s">
        <v>408</v>
      </c>
      <c r="O3013" s="41"/>
      <c r="P3013" s="48" t="s">
        <v>1927</v>
      </c>
      <c r="Q3013" s="48" t="s">
        <v>1927</v>
      </c>
      <c r="R3013" s="48" t="s">
        <v>1927</v>
      </c>
      <c r="S3013" s="48" t="s">
        <v>1927</v>
      </c>
      <c r="T3013" s="48" t="s">
        <v>1927</v>
      </c>
      <c r="U3013" s="48" t="s">
        <v>1927</v>
      </c>
      <c r="V3013" s="48" t="s">
        <v>1927</v>
      </c>
      <c r="W3013" s="48" t="s">
        <v>1927</v>
      </c>
      <c r="X3013" s="48" t="s">
        <v>576</v>
      </c>
      <c r="Y3013" s="48" t="s">
        <v>422</v>
      </c>
      <c r="Z3013" s="41"/>
      <c r="AA3013" s="48" t="s">
        <v>576</v>
      </c>
      <c r="AB3013" s="48" t="s">
        <v>576</v>
      </c>
      <c r="AC3013" s="48" t="s">
        <v>576</v>
      </c>
      <c r="AD3013" s="48" t="s">
        <v>576</v>
      </c>
      <c r="AE3013" s="48" t="s">
        <v>576</v>
      </c>
      <c r="AF3013" s="48" t="s">
        <v>576</v>
      </c>
      <c r="AG3013" s="48" t="s">
        <v>576</v>
      </c>
      <c r="AH3013" s="48" t="s">
        <v>576</v>
      </c>
      <c r="AI3013" s="48" t="s">
        <v>576</v>
      </c>
      <c r="AJ3013" s="48" t="s">
        <v>576</v>
      </c>
      <c r="AK3013" s="48" t="s">
        <v>576</v>
      </c>
      <c r="AL3013" s="48" t="s">
        <v>576</v>
      </c>
      <c r="AM3013" s="48" t="s">
        <v>576</v>
      </c>
      <c r="AN3013" s="48" t="s">
        <v>576</v>
      </c>
      <c r="AO3013" s="48" t="s">
        <v>576</v>
      </c>
      <c r="AP3013" s="48" t="s">
        <v>576</v>
      </c>
      <c r="AQ3013" s="48" t="s">
        <v>576</v>
      </c>
      <c r="AR3013" s="48" t="s">
        <v>576</v>
      </c>
      <c r="AS3013" s="48" t="s">
        <v>576</v>
      </c>
      <c r="AT3013" s="48" t="s">
        <v>576</v>
      </c>
      <c r="AU3013" s="48" t="s">
        <v>576</v>
      </c>
      <c r="AV3013" s="48" t="s">
        <v>418</v>
      </c>
      <c r="AW3013" s="48" t="s">
        <v>418</v>
      </c>
      <c r="AX3013" s="48" t="s">
        <v>418</v>
      </c>
      <c r="AY3013" s="48" t="s">
        <v>418</v>
      </c>
      <c r="AZ3013" s="51" t="s">
        <v>418</v>
      </c>
    </row>
    <row r="3014" ht="15.75" customHeight="1">
      <c r="A3014" s="40">
        <v>2699.0</v>
      </c>
      <c r="B3014" s="28" t="s">
        <v>7556</v>
      </c>
      <c r="C3014" s="41"/>
      <c r="D3014" s="42">
        <f t="array" ref="D3014">index(systems,match($A3014,INDEX(systems,0,1),),3)</f>
        <v>598.877</v>
      </c>
      <c r="E3014" s="42">
        <f t="array" ref="E3014">index(systems,match($A3014,INDEX(systems,0,1),),4)</f>
        <v>195.744</v>
      </c>
      <c r="F3014" s="43" t="str">
        <f>IFERROR(__xludf.DUMMYFUNCTION("let(row, match($B3014&amp;if($C3014&lt;&gt;"""","" [""&amp;$C3014&amp;""]"",""""),index(nebulae,,2),0),join("","",iferror(round(index(nebulae,row,5)/2,3),1),iferror(round(index(nebulae,row,6)/2,3),1),0))"),"1,1,0")</f>
        <v>1,1,0</v>
      </c>
      <c r="G3014" s="44" t="s">
        <v>7557</v>
      </c>
      <c r="H3014" s="45">
        <f t="array" ref="H3014">let(systemId,match(A3014,index(systems,0,1),),refSystemId,match($H$1,index(systems,0,1),),x,index(systems,systemId,3),y,index(systems,systemId,4),refX,index(systems,refSystemId,3),refY,index(systems,refSystemId,4),round(sqrt((x-refX)^2+(y-refY)^2),3))</f>
        <v>630.055</v>
      </c>
      <c r="I3014" s="28" t="s">
        <v>408</v>
      </c>
      <c r="J3014" s="28" t="s">
        <v>408</v>
      </c>
      <c r="K3014" s="28" t="s">
        <v>408</v>
      </c>
      <c r="L3014" s="28" t="s">
        <v>408</v>
      </c>
      <c r="M3014" s="28" t="s">
        <v>408</v>
      </c>
      <c r="N3014" s="28" t="s">
        <v>408</v>
      </c>
      <c r="O3014" s="41"/>
      <c r="P3014" s="48" t="s">
        <v>548</v>
      </c>
      <c r="Q3014" s="48" t="s">
        <v>548</v>
      </c>
      <c r="R3014" s="48" t="s">
        <v>548</v>
      </c>
      <c r="S3014" s="48" t="s">
        <v>548</v>
      </c>
      <c r="T3014" s="48" t="s">
        <v>548</v>
      </c>
      <c r="U3014" s="48" t="s">
        <v>548</v>
      </c>
      <c r="V3014" s="48" t="s">
        <v>548</v>
      </c>
      <c r="W3014" s="48" t="s">
        <v>548</v>
      </c>
      <c r="X3014" s="48" t="s">
        <v>552</v>
      </c>
      <c r="Y3014" s="48" t="s">
        <v>422</v>
      </c>
      <c r="Z3014" s="48" t="s">
        <v>422</v>
      </c>
      <c r="AA3014" s="48" t="s">
        <v>422</v>
      </c>
      <c r="AB3014" s="48" t="s">
        <v>422</v>
      </c>
      <c r="AC3014" s="48" t="s">
        <v>422</v>
      </c>
      <c r="AD3014" s="48" t="s">
        <v>422</v>
      </c>
      <c r="AE3014" s="48" t="s">
        <v>422</v>
      </c>
      <c r="AF3014" s="48" t="s">
        <v>422</v>
      </c>
      <c r="AG3014" s="48" t="s">
        <v>422</v>
      </c>
      <c r="AH3014" s="48" t="s">
        <v>422</v>
      </c>
      <c r="AI3014" s="48" t="s">
        <v>422</v>
      </c>
      <c r="AJ3014" s="48" t="s">
        <v>422</v>
      </c>
      <c r="AK3014" s="48" t="s">
        <v>422</v>
      </c>
      <c r="AL3014" s="48" t="s">
        <v>422</v>
      </c>
      <c r="AM3014" s="48" t="s">
        <v>422</v>
      </c>
      <c r="AN3014" s="48" t="s">
        <v>422</v>
      </c>
      <c r="AO3014" s="48" t="s">
        <v>422</v>
      </c>
      <c r="AP3014" s="48" t="s">
        <v>422</v>
      </c>
      <c r="AQ3014" s="48" t="s">
        <v>422</v>
      </c>
      <c r="AR3014" s="48" t="s">
        <v>422</v>
      </c>
      <c r="AS3014" s="48" t="s">
        <v>422</v>
      </c>
      <c r="AT3014" s="48" t="s">
        <v>422</v>
      </c>
      <c r="AU3014" s="48" t="s">
        <v>422</v>
      </c>
      <c r="AV3014" s="48" t="s">
        <v>422</v>
      </c>
      <c r="AW3014" s="48" t="s">
        <v>422</v>
      </c>
      <c r="AX3014" s="48" t="s">
        <v>422</v>
      </c>
      <c r="AY3014" s="48" t="s">
        <v>422</v>
      </c>
      <c r="AZ3014" s="50" t="s">
        <v>549</v>
      </c>
    </row>
    <row r="3015" ht="15.75" customHeight="1">
      <c r="A3015" s="40">
        <v>2700.0</v>
      </c>
      <c r="B3015" s="28" t="s">
        <v>7558</v>
      </c>
      <c r="C3015" s="41"/>
      <c r="D3015" s="42">
        <f t="array" ref="D3015">index(systems,match($A3015,INDEX(systems,0,1),),3)</f>
        <v>-24.041</v>
      </c>
      <c r="E3015" s="42">
        <f t="array" ref="E3015">index(systems,match($A3015,INDEX(systems,0,1),),4)</f>
        <v>291.788</v>
      </c>
      <c r="F3015" s="43" t="str">
        <f>IFERROR(__xludf.DUMMYFUNCTION("let(row, match($B3015&amp;if($C3015&lt;&gt;"""","" [""&amp;$C3015&amp;""]"",""""),index(nebulae,,2),0),join("","",iferror(round(index(nebulae,row,5)/2,3),1),iferror(round(index(nebulae,row,6)/2,3),1),0))"),"1,1,0")</f>
        <v>1,1,0</v>
      </c>
      <c r="G3015" s="44" t="s">
        <v>7559</v>
      </c>
      <c r="H3015" s="45">
        <f t="array" ref="H3015">let(systemId,match(A3015,index(systems,0,1),),refSystemId,match($H$1,index(systems,0,1),),x,index(systems,systemId,3),y,index(systems,systemId,4),refX,index(systems,refSystemId,3),refY,index(systems,refSystemId,4),round(sqrt((x-refX)^2+(y-refY)^2),3))</f>
        <v>292.777</v>
      </c>
      <c r="I3015" s="53"/>
      <c r="J3015" s="53"/>
      <c r="K3015" s="46" t="s">
        <v>690</v>
      </c>
      <c r="L3015" s="46" t="s">
        <v>690</v>
      </c>
      <c r="M3015" s="47" t="s">
        <v>691</v>
      </c>
      <c r="N3015" s="28" t="s">
        <v>409</v>
      </c>
      <c r="O3015" s="48" t="s">
        <v>409</v>
      </c>
      <c r="P3015" s="48" t="s">
        <v>409</v>
      </c>
      <c r="Q3015" s="48" t="s">
        <v>409</v>
      </c>
      <c r="R3015" s="48" t="s">
        <v>409</v>
      </c>
      <c r="S3015" s="48" t="s">
        <v>409</v>
      </c>
      <c r="T3015" s="48" t="s">
        <v>409</v>
      </c>
      <c r="U3015" s="48" t="s">
        <v>409</v>
      </c>
      <c r="V3015" s="48" t="s">
        <v>409</v>
      </c>
      <c r="W3015" s="48" t="s">
        <v>409</v>
      </c>
      <c r="X3015" s="48" t="s">
        <v>409</v>
      </c>
      <c r="Y3015" s="48" t="s">
        <v>846</v>
      </c>
      <c r="Z3015" s="48" t="s">
        <v>409</v>
      </c>
      <c r="AA3015" s="48" t="s">
        <v>695</v>
      </c>
      <c r="AB3015" s="48" t="s">
        <v>695</v>
      </c>
      <c r="AC3015" s="48" t="s">
        <v>695</v>
      </c>
      <c r="AD3015" s="48" t="s">
        <v>695</v>
      </c>
      <c r="AE3015" s="48" t="s">
        <v>695</v>
      </c>
      <c r="AF3015" s="48" t="s">
        <v>695</v>
      </c>
      <c r="AG3015" s="48" t="s">
        <v>849</v>
      </c>
      <c r="AH3015" s="48" t="s">
        <v>849</v>
      </c>
      <c r="AI3015" s="48" t="s">
        <v>849</v>
      </c>
      <c r="AJ3015" s="48" t="s">
        <v>849</v>
      </c>
      <c r="AK3015" s="48" t="s">
        <v>849</v>
      </c>
      <c r="AL3015" s="48" t="s">
        <v>849</v>
      </c>
      <c r="AM3015" s="48" t="s">
        <v>849</v>
      </c>
      <c r="AN3015" s="48" t="s">
        <v>849</v>
      </c>
      <c r="AO3015" s="48" t="s">
        <v>849</v>
      </c>
      <c r="AP3015" s="48" t="s">
        <v>849</v>
      </c>
      <c r="AQ3015" s="48" t="s">
        <v>849</v>
      </c>
      <c r="AR3015" s="48" t="s">
        <v>849</v>
      </c>
      <c r="AS3015" s="48" t="s">
        <v>849</v>
      </c>
      <c r="AT3015" s="48" t="s">
        <v>849</v>
      </c>
      <c r="AU3015" s="48" t="s">
        <v>849</v>
      </c>
      <c r="AV3015" s="48" t="s">
        <v>849</v>
      </c>
      <c r="AW3015" s="48" t="s">
        <v>849</v>
      </c>
      <c r="AX3015" s="48" t="s">
        <v>850</v>
      </c>
      <c r="AY3015" s="48" t="s">
        <v>850</v>
      </c>
      <c r="AZ3015" s="51" t="s">
        <v>850</v>
      </c>
    </row>
    <row r="3016" ht="15.75" customHeight="1">
      <c r="A3016" s="40">
        <v>2701.0</v>
      </c>
      <c r="B3016" s="28" t="s">
        <v>7560</v>
      </c>
      <c r="C3016" s="41"/>
      <c r="D3016" s="42">
        <f t="array" ref="D3016">index(systems,match($A3016,INDEX(systems,0,1),),3)</f>
        <v>648.966</v>
      </c>
      <c r="E3016" s="42">
        <f t="array" ref="E3016">index(systems,match($A3016,INDEX(systems,0,1),),4)</f>
        <v>115.771</v>
      </c>
      <c r="F3016" s="43" t="str">
        <f>IFERROR(__xludf.DUMMYFUNCTION("let(row, match($B3016&amp;if($C3016&lt;&gt;"""","" [""&amp;$C3016&amp;""]"",""""),index(nebulae,,2),0),join("","",iferror(round(index(nebulae,row,5)/2,3),1),iferror(round(index(nebulae,row,6)/2,3),1),0))"),"1,1,0")</f>
        <v>1,1,0</v>
      </c>
      <c r="G3016" s="44" t="s">
        <v>7561</v>
      </c>
      <c r="H3016" s="45">
        <f t="array" ref="H3016">let(systemId,match(A3016,index(systems,0,1),),refSystemId,match($H$1,index(systems,0,1),),x,index(systems,systemId,3),y,index(systems,systemId,4),refX,index(systems,refSystemId,3),refY,index(systems,refSystemId,4),round(sqrt((x-refX)^2+(y-refY)^2),3))</f>
        <v>659.211</v>
      </c>
      <c r="I3016" s="28" t="s">
        <v>408</v>
      </c>
      <c r="J3016" s="28" t="s">
        <v>408</v>
      </c>
      <c r="K3016" s="28" t="s">
        <v>408</v>
      </c>
      <c r="L3016" s="28" t="s">
        <v>408</v>
      </c>
      <c r="M3016" s="28" t="s">
        <v>408</v>
      </c>
      <c r="N3016" s="28" t="s">
        <v>408</v>
      </c>
      <c r="O3016" s="41"/>
      <c r="P3016" s="48" t="s">
        <v>548</v>
      </c>
      <c r="Q3016" s="48" t="s">
        <v>548</v>
      </c>
      <c r="R3016" s="48" t="s">
        <v>548</v>
      </c>
      <c r="S3016" s="48" t="s">
        <v>548</v>
      </c>
      <c r="T3016" s="48" t="s">
        <v>548</v>
      </c>
      <c r="U3016" s="48" t="s">
        <v>548</v>
      </c>
      <c r="V3016" s="48" t="s">
        <v>548</v>
      </c>
      <c r="W3016" s="48" t="s">
        <v>548</v>
      </c>
      <c r="X3016" s="48" t="s">
        <v>552</v>
      </c>
      <c r="Y3016" s="48" t="s">
        <v>422</v>
      </c>
      <c r="Z3016" s="48" t="s">
        <v>422</v>
      </c>
      <c r="AA3016" s="48" t="s">
        <v>422</v>
      </c>
      <c r="AB3016" s="48" t="s">
        <v>422</v>
      </c>
      <c r="AC3016" s="48" t="s">
        <v>422</v>
      </c>
      <c r="AD3016" s="48" t="s">
        <v>422</v>
      </c>
      <c r="AE3016" s="48" t="s">
        <v>422</v>
      </c>
      <c r="AF3016" s="48" t="s">
        <v>422</v>
      </c>
      <c r="AG3016" s="48" t="s">
        <v>422</v>
      </c>
      <c r="AH3016" s="48" t="s">
        <v>422</v>
      </c>
      <c r="AI3016" s="48" t="s">
        <v>422</v>
      </c>
      <c r="AJ3016" s="48" t="s">
        <v>422</v>
      </c>
      <c r="AK3016" s="48" t="s">
        <v>422</v>
      </c>
      <c r="AL3016" s="48" t="s">
        <v>422</v>
      </c>
      <c r="AM3016" s="48" t="s">
        <v>422</v>
      </c>
      <c r="AN3016" s="48" t="s">
        <v>422</v>
      </c>
      <c r="AO3016" s="48" t="s">
        <v>422</v>
      </c>
      <c r="AP3016" s="48" t="s">
        <v>422</v>
      </c>
      <c r="AQ3016" s="48" t="s">
        <v>422</v>
      </c>
      <c r="AR3016" s="48" t="s">
        <v>422</v>
      </c>
      <c r="AS3016" s="48" t="s">
        <v>422</v>
      </c>
      <c r="AT3016" s="48" t="s">
        <v>422</v>
      </c>
      <c r="AU3016" s="48" t="s">
        <v>422</v>
      </c>
      <c r="AV3016" s="48" t="s">
        <v>422</v>
      </c>
      <c r="AW3016" s="48" t="s">
        <v>422</v>
      </c>
      <c r="AX3016" s="48" t="s">
        <v>422</v>
      </c>
      <c r="AY3016" s="48" t="s">
        <v>422</v>
      </c>
      <c r="AZ3016" s="50" t="s">
        <v>549</v>
      </c>
    </row>
    <row r="3017" ht="15.75" customHeight="1">
      <c r="A3017" s="40">
        <v>2702.0</v>
      </c>
      <c r="B3017" s="28" t="s">
        <v>7562</v>
      </c>
      <c r="C3017" s="41"/>
      <c r="D3017" s="42">
        <f t="array" ref="D3017">index(systems,match($A3017,INDEX(systems,0,1),),3)</f>
        <v>24.296</v>
      </c>
      <c r="E3017" s="42">
        <f t="array" ref="E3017">index(systems,match($A3017,INDEX(systems,0,1),),4)</f>
        <v>303.682</v>
      </c>
      <c r="F3017" s="43" t="str">
        <f>IFERROR(__xludf.DUMMYFUNCTION("let(row, match($B3017&amp;if($C3017&lt;&gt;"""","" [""&amp;$C3017&amp;""]"",""""),index(nebulae,,2),0),join("","",iferror(round(index(nebulae,row,5)/2,3),1),iferror(round(index(nebulae,row,6)/2,3),1),0))"),"1,1,0")</f>
        <v>1,1,0</v>
      </c>
      <c r="G3017" s="44" t="s">
        <v>7563</v>
      </c>
      <c r="H3017" s="45">
        <f t="array" ref="H3017">let(systemId,match(A3017,index(systems,0,1),),refSystemId,match($H$1,index(systems,0,1),),x,index(systems,systemId,3),y,index(systems,systemId,4),refX,index(systems,refSystemId,3),refY,index(systems,refSystemId,4),round(sqrt((x-refX)^2+(y-refY)^2),3))</f>
        <v>304.652</v>
      </c>
      <c r="I3017" s="53"/>
      <c r="J3017" s="53"/>
      <c r="K3017" s="46" t="s">
        <v>418</v>
      </c>
      <c r="L3017" s="46" t="s">
        <v>418</v>
      </c>
      <c r="M3017" s="53"/>
      <c r="N3017" s="28" t="s">
        <v>409</v>
      </c>
      <c r="O3017" s="48" t="s">
        <v>409</v>
      </c>
      <c r="P3017" s="48" t="s">
        <v>409</v>
      </c>
      <c r="Q3017" s="48" t="s">
        <v>409</v>
      </c>
      <c r="R3017" s="48" t="s">
        <v>409</v>
      </c>
      <c r="S3017" s="48" t="s">
        <v>409</v>
      </c>
      <c r="T3017" s="48" t="s">
        <v>409</v>
      </c>
      <c r="U3017" s="48" t="s">
        <v>846</v>
      </c>
      <c r="V3017" s="48" t="s">
        <v>846</v>
      </c>
      <c r="W3017" s="48" t="s">
        <v>846</v>
      </c>
      <c r="X3017" s="48" t="s">
        <v>846</v>
      </c>
      <c r="Y3017" s="48" t="s">
        <v>846</v>
      </c>
      <c r="Z3017" s="48" t="s">
        <v>846</v>
      </c>
      <c r="AA3017" s="48" t="s">
        <v>1494</v>
      </c>
      <c r="AB3017" s="48" t="s">
        <v>1494</v>
      </c>
      <c r="AC3017" s="48" t="s">
        <v>1494</v>
      </c>
      <c r="AD3017" s="48" t="s">
        <v>1494</v>
      </c>
      <c r="AE3017" s="48" t="s">
        <v>1494</v>
      </c>
      <c r="AF3017" s="48" t="s">
        <v>1494</v>
      </c>
      <c r="AG3017" s="48" t="s">
        <v>849</v>
      </c>
      <c r="AH3017" s="48" t="s">
        <v>849</v>
      </c>
      <c r="AI3017" s="48" t="s">
        <v>849</v>
      </c>
      <c r="AJ3017" s="48" t="s">
        <v>849</v>
      </c>
      <c r="AK3017" s="48" t="s">
        <v>849</v>
      </c>
      <c r="AL3017" s="48" t="s">
        <v>849</v>
      </c>
      <c r="AM3017" s="48" t="s">
        <v>849</v>
      </c>
      <c r="AN3017" s="48" t="s">
        <v>850</v>
      </c>
      <c r="AO3017" s="48" t="s">
        <v>697</v>
      </c>
      <c r="AP3017" s="48" t="s">
        <v>697</v>
      </c>
      <c r="AQ3017" s="48" t="s">
        <v>697</v>
      </c>
      <c r="AR3017" s="48" t="s">
        <v>697</v>
      </c>
      <c r="AS3017" s="48" t="s">
        <v>697</v>
      </c>
      <c r="AT3017" s="48" t="s">
        <v>697</v>
      </c>
      <c r="AU3017" s="48" t="s">
        <v>697</v>
      </c>
      <c r="AV3017" s="52" t="s">
        <v>1259</v>
      </c>
      <c r="AW3017" s="52" t="s">
        <v>1259</v>
      </c>
      <c r="AX3017" s="48" t="s">
        <v>1259</v>
      </c>
      <c r="AY3017" s="48" t="s">
        <v>1259</v>
      </c>
      <c r="AZ3017" s="28" t="s">
        <v>1259</v>
      </c>
    </row>
    <row r="3018" ht="15.75" customHeight="1">
      <c r="A3018" s="40">
        <v>2703.0</v>
      </c>
      <c r="B3018" s="28" t="s">
        <v>7564</v>
      </c>
      <c r="C3018" s="41"/>
      <c r="D3018" s="42">
        <f t="array" ref="D3018">index(systems,match($A3018,INDEX(systems,0,1),),3)</f>
        <v>-485.097</v>
      </c>
      <c r="E3018" s="42">
        <f t="array" ref="E3018">index(systems,match($A3018,INDEX(systems,0,1),),4)</f>
        <v>81.772</v>
      </c>
      <c r="F3018" s="43" t="str">
        <f>IFERROR(__xludf.DUMMYFUNCTION("let(row, match($B3018&amp;if($C3018&lt;&gt;"""","" [""&amp;$C3018&amp;""]"",""""),index(nebulae,,2),0),join("","",iferror(round(index(nebulae,row,5)/2,3),1),iferror(round(index(nebulae,row,6)/2,3),1),0))"),"1,1,0")</f>
        <v>1,1,0</v>
      </c>
      <c r="G3018" s="44" t="s">
        <v>7565</v>
      </c>
      <c r="H3018" s="45">
        <f t="array" ref="H3018">let(systemId,match(A3018,index(systems,0,1),),refSystemId,match($H$1,index(systems,0,1),),x,index(systems,systemId,3),y,index(systems,systemId,4),refX,index(systems,refSystemId,3),refY,index(systems,refSystemId,4),round(sqrt((x-refX)^2+(y-refY)^2),3))</f>
        <v>491.941</v>
      </c>
      <c r="I3018" s="28" t="s">
        <v>408</v>
      </c>
      <c r="J3018" s="28" t="s">
        <v>408</v>
      </c>
      <c r="K3018" s="28" t="s">
        <v>408</v>
      </c>
      <c r="L3018" s="28" t="s">
        <v>408</v>
      </c>
      <c r="M3018" s="28" t="s">
        <v>408</v>
      </c>
      <c r="N3018" s="28" t="s">
        <v>408</v>
      </c>
      <c r="O3018" s="41"/>
      <c r="P3018" s="48" t="s">
        <v>461</v>
      </c>
      <c r="Q3018" s="48" t="s">
        <v>461</v>
      </c>
      <c r="R3018" s="48" t="s">
        <v>461</v>
      </c>
      <c r="S3018" s="48" t="s">
        <v>418</v>
      </c>
      <c r="T3018" s="48" t="s">
        <v>418</v>
      </c>
      <c r="U3018" s="48" t="s">
        <v>422</v>
      </c>
      <c r="V3018" s="48" t="s">
        <v>422</v>
      </c>
      <c r="W3018" s="48" t="s">
        <v>422</v>
      </c>
      <c r="X3018" s="48" t="s">
        <v>422</v>
      </c>
      <c r="Y3018" s="48" t="s">
        <v>422</v>
      </c>
      <c r="Z3018" s="48" t="s">
        <v>422</v>
      </c>
      <c r="AA3018" s="48" t="s">
        <v>422</v>
      </c>
      <c r="AB3018" s="48" t="s">
        <v>422</v>
      </c>
      <c r="AC3018" s="48" t="s">
        <v>422</v>
      </c>
      <c r="AD3018" s="48" t="s">
        <v>422</v>
      </c>
      <c r="AE3018" s="48" t="s">
        <v>422</v>
      </c>
      <c r="AF3018" s="48" t="s">
        <v>422</v>
      </c>
      <c r="AG3018" s="48" t="s">
        <v>422</v>
      </c>
      <c r="AH3018" s="48" t="s">
        <v>422</v>
      </c>
      <c r="AI3018" s="48" t="s">
        <v>422</v>
      </c>
      <c r="AJ3018" s="48" t="s">
        <v>422</v>
      </c>
      <c r="AK3018" s="48" t="s">
        <v>422</v>
      </c>
      <c r="AL3018" s="48" t="s">
        <v>422</v>
      </c>
      <c r="AM3018" s="48" t="s">
        <v>422</v>
      </c>
      <c r="AN3018" s="48" t="s">
        <v>422</v>
      </c>
      <c r="AO3018" s="48" t="s">
        <v>422</v>
      </c>
      <c r="AP3018" s="48" t="s">
        <v>422</v>
      </c>
      <c r="AQ3018" s="48" t="s">
        <v>422</v>
      </c>
      <c r="AR3018" s="48" t="s">
        <v>422</v>
      </c>
      <c r="AS3018" s="48" t="s">
        <v>422</v>
      </c>
      <c r="AT3018" s="48" t="s">
        <v>422</v>
      </c>
      <c r="AU3018" s="48" t="s">
        <v>422</v>
      </c>
      <c r="AV3018" s="48" t="s">
        <v>422</v>
      </c>
      <c r="AW3018" s="48" t="s">
        <v>422</v>
      </c>
      <c r="AX3018" s="48" t="s">
        <v>422</v>
      </c>
      <c r="AY3018" s="48" t="s">
        <v>422</v>
      </c>
      <c r="AZ3018" s="28" t="s">
        <v>422</v>
      </c>
    </row>
    <row r="3019" ht="15.75" customHeight="1">
      <c r="A3019" s="40">
        <v>2704.0</v>
      </c>
      <c r="B3019" s="28" t="s">
        <v>7566</v>
      </c>
      <c r="C3019" s="41"/>
      <c r="D3019" s="42">
        <f t="array" ref="D3019">index(systems,match($A3019,INDEX(systems,0,1),),3)</f>
        <v>-235.009</v>
      </c>
      <c r="E3019" s="42">
        <f t="array" ref="E3019">index(systems,match($A3019,INDEX(systems,0,1),),4)</f>
        <v>180.125</v>
      </c>
      <c r="F3019" s="43" t="str">
        <f>IFERROR(__xludf.DUMMYFUNCTION("let(row, match($B3019&amp;if($C3019&lt;&gt;"""","" [""&amp;$C3019&amp;""]"",""""),index(nebulae,,2),0),join("","",iferror(round(index(nebulae,row,5)/2,3),1),iferror(round(index(nebulae,row,6)/2,3),1),0))"),"1,1,0")</f>
        <v>1,1,0</v>
      </c>
      <c r="G3019" s="44" t="s">
        <v>7567</v>
      </c>
      <c r="H3019" s="45">
        <f t="array" ref="H3019">let(systemId,match(A3019,index(systems,0,1),),refSystemId,match($H$1,index(systems,0,1),),x,index(systems,systemId,3),y,index(systems,systemId,4),refX,index(systems,refSystemId,3),refY,index(systems,refSystemId,4),round(sqrt((x-refX)^2+(y-refY)^2),3))</f>
        <v>296.098</v>
      </c>
      <c r="I3019" s="53"/>
      <c r="J3019" s="53"/>
      <c r="K3019" s="53"/>
      <c r="L3019" s="46" t="s">
        <v>863</v>
      </c>
      <c r="M3019" s="47" t="s">
        <v>712</v>
      </c>
      <c r="N3019" s="28" t="s">
        <v>435</v>
      </c>
      <c r="O3019" s="48" t="s">
        <v>435</v>
      </c>
      <c r="P3019" s="48" t="s">
        <v>435</v>
      </c>
      <c r="Q3019" s="48" t="s">
        <v>435</v>
      </c>
      <c r="R3019" s="48" t="s">
        <v>435</v>
      </c>
      <c r="S3019" s="48" t="s">
        <v>435</v>
      </c>
      <c r="T3019" s="48" t="s">
        <v>435</v>
      </c>
      <c r="U3019" s="48" t="s">
        <v>435</v>
      </c>
      <c r="V3019" s="48" t="s">
        <v>435</v>
      </c>
      <c r="W3019" s="48" t="s">
        <v>435</v>
      </c>
      <c r="X3019" s="48" t="s">
        <v>435</v>
      </c>
      <c r="Y3019" s="48" t="s">
        <v>435</v>
      </c>
      <c r="Z3019" s="48" t="s">
        <v>435</v>
      </c>
      <c r="AA3019" s="48" t="s">
        <v>3422</v>
      </c>
      <c r="AB3019" s="48" t="s">
        <v>3422</v>
      </c>
      <c r="AC3019" s="48" t="s">
        <v>3422</v>
      </c>
      <c r="AD3019" s="48" t="s">
        <v>3422</v>
      </c>
      <c r="AE3019" s="48" t="s">
        <v>3422</v>
      </c>
      <c r="AF3019" s="48" t="s">
        <v>3422</v>
      </c>
      <c r="AG3019" s="48" t="s">
        <v>3422</v>
      </c>
      <c r="AH3019" s="48" t="s">
        <v>3423</v>
      </c>
      <c r="AI3019" s="48" t="s">
        <v>438</v>
      </c>
      <c r="AJ3019" s="48" t="s">
        <v>438</v>
      </c>
      <c r="AK3019" s="48" t="s">
        <v>438</v>
      </c>
      <c r="AL3019" s="48" t="s">
        <v>438</v>
      </c>
      <c r="AM3019" s="48" t="s">
        <v>438</v>
      </c>
      <c r="AN3019" s="48" t="s">
        <v>438</v>
      </c>
      <c r="AO3019" s="48" t="s">
        <v>438</v>
      </c>
      <c r="AP3019" s="48" t="s">
        <v>438</v>
      </c>
      <c r="AQ3019" s="48" t="s">
        <v>438</v>
      </c>
      <c r="AR3019" s="48" t="s">
        <v>438</v>
      </c>
      <c r="AS3019" s="48" t="s">
        <v>438</v>
      </c>
      <c r="AT3019" s="48" t="s">
        <v>439</v>
      </c>
      <c r="AU3019" s="48" t="s">
        <v>439</v>
      </c>
      <c r="AV3019" s="48" t="s">
        <v>439</v>
      </c>
      <c r="AW3019" s="48" t="s">
        <v>439</v>
      </c>
      <c r="AX3019" s="48" t="s">
        <v>439</v>
      </c>
      <c r="AY3019" s="48" t="s">
        <v>439</v>
      </c>
      <c r="AZ3019" s="49" t="s">
        <v>439</v>
      </c>
    </row>
    <row r="3020" ht="15.75" customHeight="1">
      <c r="A3020" s="40">
        <v>2705.0</v>
      </c>
      <c r="B3020" s="28" t="s">
        <v>7568</v>
      </c>
      <c r="C3020" s="41"/>
      <c r="D3020" s="42">
        <f t="array" ref="D3020">index(systems,match($A3020,INDEX(systems,0,1),),3)</f>
        <v>-198.534</v>
      </c>
      <c r="E3020" s="42">
        <f t="array" ref="E3020">index(systems,match($A3020,INDEX(systems,0,1),),4)</f>
        <v>-255.666</v>
      </c>
      <c r="F3020" s="43" t="str">
        <f>IFERROR(__xludf.DUMMYFUNCTION("let(row, match($B3020&amp;if($C3020&lt;&gt;"""","" [""&amp;$C3020&amp;""]"",""""),index(nebulae,,2),0),join("","",iferror(round(index(nebulae,row,5)/2,3),1),iferror(round(index(nebulae,row,6)/2,3),1),0))"),"1,1,0")</f>
        <v>1,1,0</v>
      </c>
      <c r="G3020" s="44" t="s">
        <v>7569</v>
      </c>
      <c r="H3020" s="45">
        <f t="array" ref="H3020">let(systemId,match(A3020,index(systems,0,1),),refSystemId,match($H$1,index(systems,0,1),),x,index(systems,systemId,3),y,index(systems,systemId,4),refX,index(systems,refSystemId,3),refY,index(systems,refSystemId,4),round(sqrt((x-refX)^2+(y-refY)^2),3))</f>
        <v>323.699</v>
      </c>
      <c r="I3020" s="46" t="s">
        <v>408</v>
      </c>
      <c r="J3020" s="53"/>
      <c r="K3020" s="53"/>
      <c r="L3020" s="53"/>
      <c r="M3020" s="53"/>
      <c r="N3020" s="28" t="s">
        <v>558</v>
      </c>
      <c r="O3020" s="48" t="s">
        <v>558</v>
      </c>
      <c r="P3020" s="48" t="s">
        <v>2433</v>
      </c>
      <c r="Q3020" s="48" t="s">
        <v>2433</v>
      </c>
      <c r="R3020" s="48" t="s">
        <v>2433</v>
      </c>
      <c r="S3020" s="48" t="s">
        <v>2433</v>
      </c>
      <c r="T3020" s="48" t="s">
        <v>2433</v>
      </c>
      <c r="U3020" s="48" t="s">
        <v>2433</v>
      </c>
      <c r="V3020" s="48" t="s">
        <v>2433</v>
      </c>
      <c r="W3020" s="48" t="s">
        <v>2433</v>
      </c>
      <c r="X3020" s="48" t="s">
        <v>2433</v>
      </c>
      <c r="Y3020" s="48" t="s">
        <v>2433</v>
      </c>
      <c r="Z3020" s="48" t="s">
        <v>2433</v>
      </c>
      <c r="AA3020" s="48" t="s">
        <v>2433</v>
      </c>
      <c r="AB3020" s="48" t="s">
        <v>2433</v>
      </c>
      <c r="AC3020" s="48" t="s">
        <v>2433</v>
      </c>
      <c r="AD3020" s="48" t="s">
        <v>2433</v>
      </c>
      <c r="AE3020" s="48" t="s">
        <v>2433</v>
      </c>
      <c r="AF3020" s="48" t="s">
        <v>2433</v>
      </c>
      <c r="AG3020" s="48" t="s">
        <v>2433</v>
      </c>
      <c r="AH3020" s="48" t="s">
        <v>2433</v>
      </c>
      <c r="AI3020" s="48" t="s">
        <v>2433</v>
      </c>
      <c r="AJ3020" s="48" t="s">
        <v>2433</v>
      </c>
      <c r="AK3020" s="48" t="s">
        <v>2433</v>
      </c>
      <c r="AL3020" s="48" t="s">
        <v>2433</v>
      </c>
      <c r="AM3020" s="48" t="s">
        <v>2433</v>
      </c>
      <c r="AN3020" s="48" t="s">
        <v>2433</v>
      </c>
      <c r="AO3020" s="48" t="s">
        <v>2433</v>
      </c>
      <c r="AP3020" s="48" t="s">
        <v>2433</v>
      </c>
      <c r="AQ3020" s="48" t="s">
        <v>2433</v>
      </c>
      <c r="AR3020" s="48" t="s">
        <v>2433</v>
      </c>
      <c r="AS3020" s="48" t="s">
        <v>2655</v>
      </c>
      <c r="AT3020" s="48" t="s">
        <v>2655</v>
      </c>
      <c r="AU3020" s="48" t="s">
        <v>2655</v>
      </c>
      <c r="AV3020" s="48" t="s">
        <v>677</v>
      </c>
      <c r="AW3020" s="48" t="s">
        <v>677</v>
      </c>
      <c r="AX3020" s="48" t="s">
        <v>677</v>
      </c>
      <c r="AY3020" s="48" t="s">
        <v>1086</v>
      </c>
      <c r="AZ3020" s="49" t="s">
        <v>1086</v>
      </c>
    </row>
    <row r="3021" ht="15.75" customHeight="1">
      <c r="A3021" s="40">
        <v>2706.0</v>
      </c>
      <c r="B3021" s="28" t="s">
        <v>7570</v>
      </c>
      <c r="C3021" s="41"/>
      <c r="D3021" s="42">
        <f t="array" ref="D3021">index(systems,match($A3021,INDEX(systems,0,1),),3)</f>
        <v>-66.708</v>
      </c>
      <c r="E3021" s="42">
        <f t="array" ref="E3021">index(systems,match($A3021,INDEX(systems,0,1),),4)</f>
        <v>320.486</v>
      </c>
      <c r="F3021" s="43" t="str">
        <f>IFERROR(__xludf.DUMMYFUNCTION("let(row, match($B3021&amp;if($C3021&lt;&gt;"""","" [""&amp;$C3021&amp;""]"",""""),index(nebulae,,2),0),join("","",iferror(round(index(nebulae,row,5)/2,3),1),iferror(round(index(nebulae,row,6)/2,3),1),0))"),"1,1,0")</f>
        <v>1,1,0</v>
      </c>
      <c r="G3021" s="44" t="s">
        <v>7571</v>
      </c>
      <c r="H3021" s="45">
        <f t="array" ref="H3021">let(systemId,match(A3021,index(systems,0,1),),refSystemId,match($H$1,index(systems,0,1),),x,index(systems,systemId,3),y,index(systems,systemId,4),refX,index(systems,refSystemId,3),refY,index(systems,refSystemId,4),round(sqrt((x-refX)^2+(y-refY)^2),3))</f>
        <v>327.355</v>
      </c>
      <c r="I3021" s="46" t="s">
        <v>408</v>
      </c>
      <c r="J3021" s="46" t="s">
        <v>408</v>
      </c>
      <c r="K3021" s="46" t="s">
        <v>408</v>
      </c>
      <c r="L3021" s="46" t="s">
        <v>408</v>
      </c>
      <c r="M3021" s="47" t="s">
        <v>408</v>
      </c>
      <c r="N3021" s="28" t="s">
        <v>408</v>
      </c>
      <c r="O3021" s="41"/>
      <c r="P3021" s="48" t="s">
        <v>409</v>
      </c>
      <c r="Q3021" s="48" t="s">
        <v>409</v>
      </c>
      <c r="R3021" s="48" t="s">
        <v>409</v>
      </c>
      <c r="S3021" s="48" t="s">
        <v>409</v>
      </c>
      <c r="T3021" s="48" t="s">
        <v>409</v>
      </c>
      <c r="U3021" s="48" t="s">
        <v>409</v>
      </c>
      <c r="V3021" s="48" t="s">
        <v>409</v>
      </c>
      <c r="W3021" s="48" t="s">
        <v>409</v>
      </c>
      <c r="X3021" s="48" t="s">
        <v>409</v>
      </c>
      <c r="Y3021" s="48" t="s">
        <v>409</v>
      </c>
      <c r="Z3021" s="48" t="s">
        <v>409</v>
      </c>
      <c r="AA3021" s="48" t="s">
        <v>1617</v>
      </c>
      <c r="AB3021" s="48" t="s">
        <v>1617</v>
      </c>
      <c r="AC3021" s="48" t="s">
        <v>1617</v>
      </c>
      <c r="AD3021" s="48" t="s">
        <v>1617</v>
      </c>
      <c r="AE3021" s="48" t="s">
        <v>1617</v>
      </c>
      <c r="AF3021" s="48" t="s">
        <v>849</v>
      </c>
      <c r="AG3021" s="48" t="s">
        <v>849</v>
      </c>
      <c r="AH3021" s="48" t="s">
        <v>849</v>
      </c>
      <c r="AI3021" s="48" t="s">
        <v>849</v>
      </c>
      <c r="AJ3021" s="48" t="s">
        <v>849</v>
      </c>
      <c r="AK3021" s="48" t="s">
        <v>849</v>
      </c>
      <c r="AL3021" s="48" t="s">
        <v>849</v>
      </c>
      <c r="AM3021" s="48" t="s">
        <v>849</v>
      </c>
      <c r="AN3021" s="48" t="s">
        <v>849</v>
      </c>
      <c r="AO3021" s="48" t="s">
        <v>849</v>
      </c>
      <c r="AP3021" s="48" t="s">
        <v>849</v>
      </c>
      <c r="AQ3021" s="48" t="s">
        <v>849</v>
      </c>
      <c r="AR3021" s="48" t="s">
        <v>849</v>
      </c>
      <c r="AS3021" s="48" t="s">
        <v>849</v>
      </c>
      <c r="AT3021" s="48" t="s">
        <v>849</v>
      </c>
      <c r="AU3021" s="48" t="s">
        <v>849</v>
      </c>
      <c r="AV3021" s="48" t="s">
        <v>849</v>
      </c>
      <c r="AW3021" s="48" t="s">
        <v>849</v>
      </c>
      <c r="AX3021" s="48" t="s">
        <v>850</v>
      </c>
      <c r="AY3021" s="48" t="s">
        <v>850</v>
      </c>
      <c r="AZ3021" s="51" t="s">
        <v>850</v>
      </c>
    </row>
    <row r="3022" ht="15.75" customHeight="1">
      <c r="A3022" s="40">
        <v>2707.0</v>
      </c>
      <c r="B3022" s="28" t="s">
        <v>7572</v>
      </c>
      <c r="C3022" s="41"/>
      <c r="D3022" s="42">
        <f t="array" ref="D3022">index(systems,match($A3022,INDEX(systems,0,1),),3)</f>
        <v>-241.637</v>
      </c>
      <c r="E3022" s="42">
        <f t="array" ref="E3022">index(systems,match($A3022,INDEX(systems,0,1),),4)</f>
        <v>416.975</v>
      </c>
      <c r="F3022" s="43" t="str">
        <f>IFERROR(__xludf.DUMMYFUNCTION("let(row, match($B3022&amp;if($C3022&lt;&gt;"""","" [""&amp;$C3022&amp;""]"",""""),index(nebulae,,2),0),join("","",iferror(round(index(nebulae,row,5)/2,3),1),iferror(round(index(nebulae,row,6)/2,3),1),0))"),"1,1,0")</f>
        <v>1,1,0</v>
      </c>
      <c r="G3022" s="44" t="s">
        <v>7573</v>
      </c>
      <c r="H3022" s="45">
        <f t="array" ref="H3022">let(systemId,match(A3022,index(systems,0,1),),refSystemId,match($H$1,index(systems,0,1),),x,index(systems,systemId,3),y,index(systems,systemId,4),refX,index(systems,refSystemId,3),refY,index(systems,refSystemId,4),round(sqrt((x-refX)^2+(y-refY)^2),3))</f>
        <v>481.93</v>
      </c>
      <c r="I3022" s="53"/>
      <c r="J3022" s="53"/>
      <c r="K3022" s="53"/>
      <c r="L3022" s="53"/>
      <c r="M3022" s="53"/>
      <c r="N3022" s="28" t="s">
        <v>497</v>
      </c>
      <c r="O3022" s="48" t="s">
        <v>497</v>
      </c>
      <c r="P3022" s="48" t="s">
        <v>497</v>
      </c>
      <c r="Q3022" s="48" t="s">
        <v>497</v>
      </c>
      <c r="R3022" s="48" t="s">
        <v>497</v>
      </c>
      <c r="S3022" s="48" t="s">
        <v>435</v>
      </c>
      <c r="T3022" s="48" t="s">
        <v>435</v>
      </c>
      <c r="U3022" s="48" t="s">
        <v>435</v>
      </c>
      <c r="V3022" s="48" t="s">
        <v>435</v>
      </c>
      <c r="W3022" s="48" t="s">
        <v>435</v>
      </c>
      <c r="X3022" s="48" t="s">
        <v>422</v>
      </c>
      <c r="Y3022" s="48" t="s">
        <v>422</v>
      </c>
      <c r="Z3022" s="48" t="s">
        <v>422</v>
      </c>
      <c r="AA3022" s="48" t="s">
        <v>422</v>
      </c>
      <c r="AB3022" s="48" t="s">
        <v>422</v>
      </c>
      <c r="AC3022" s="48" t="s">
        <v>422</v>
      </c>
      <c r="AD3022" s="48" t="s">
        <v>422</v>
      </c>
      <c r="AE3022" s="48" t="s">
        <v>422</v>
      </c>
      <c r="AF3022" s="48" t="s">
        <v>422</v>
      </c>
      <c r="AG3022" s="48" t="s">
        <v>422</v>
      </c>
      <c r="AH3022" s="48" t="s">
        <v>422</v>
      </c>
      <c r="AI3022" s="48" t="s">
        <v>422</v>
      </c>
      <c r="AJ3022" s="48" t="s">
        <v>422</v>
      </c>
      <c r="AK3022" s="48" t="s">
        <v>422</v>
      </c>
      <c r="AL3022" s="48" t="s">
        <v>422</v>
      </c>
      <c r="AM3022" s="48" t="s">
        <v>422</v>
      </c>
      <c r="AN3022" s="48" t="s">
        <v>422</v>
      </c>
      <c r="AO3022" s="48" t="s">
        <v>422</v>
      </c>
      <c r="AP3022" s="48" t="s">
        <v>422</v>
      </c>
      <c r="AQ3022" s="48" t="s">
        <v>422</v>
      </c>
      <c r="AR3022" s="48" t="s">
        <v>422</v>
      </c>
      <c r="AS3022" s="48" t="s">
        <v>422</v>
      </c>
      <c r="AT3022" s="48" t="s">
        <v>422</v>
      </c>
      <c r="AU3022" s="48" t="s">
        <v>422</v>
      </c>
      <c r="AV3022" s="48" t="s">
        <v>422</v>
      </c>
      <c r="AW3022" s="48" t="s">
        <v>422</v>
      </c>
      <c r="AX3022" s="48" t="s">
        <v>422</v>
      </c>
      <c r="AY3022" s="48" t="s">
        <v>422</v>
      </c>
      <c r="AZ3022" s="51" t="s">
        <v>422</v>
      </c>
    </row>
    <row r="3023" ht="15.75" customHeight="1">
      <c r="A3023" s="40">
        <v>2708.0</v>
      </c>
      <c r="B3023" s="28" t="s">
        <v>7574</v>
      </c>
      <c r="C3023" s="41"/>
      <c r="D3023" s="42">
        <f t="array" ref="D3023">index(systems,match($A3023,INDEX(systems,0,1),),3)</f>
        <v>99.128</v>
      </c>
      <c r="E3023" s="42">
        <f t="array" ref="E3023">index(systems,match($A3023,INDEX(systems,0,1),),4)</f>
        <v>91.397</v>
      </c>
      <c r="F3023" s="43" t="str">
        <f>IFERROR(__xludf.DUMMYFUNCTION("let(row, match($B3023&amp;if($C3023&lt;&gt;"""","" [""&amp;$C3023&amp;""]"",""""),index(nebulae,,2),0),join("","",iferror(round(index(nebulae,row,5)/2,3),1),iferror(round(index(nebulae,row,6)/2,3),1),0))"),"1,1,0")</f>
        <v>1,1,0</v>
      </c>
      <c r="G3023" s="44" t="s">
        <v>7575</v>
      </c>
      <c r="H3023" s="45">
        <f t="array" ref="H3023">let(systemId,match(A3023,index(systems,0,1),),refSystemId,match($H$1,index(systems,0,1),),x,index(systems,systemId,3),y,index(systems,systemId,4),refX,index(systems,refSystemId,3),refY,index(systems,refSystemId,4),round(sqrt((x-refX)^2+(y-refY)^2),3))</f>
        <v>134.832</v>
      </c>
      <c r="I3023" s="53"/>
      <c r="J3023" s="53"/>
      <c r="K3023" s="46" t="s">
        <v>645</v>
      </c>
      <c r="L3023" s="47" t="s">
        <v>646</v>
      </c>
      <c r="M3023" s="47" t="s">
        <v>646</v>
      </c>
      <c r="N3023" s="28" t="s">
        <v>876</v>
      </c>
      <c r="O3023" s="48" t="s">
        <v>876</v>
      </c>
      <c r="P3023" s="48" t="s">
        <v>876</v>
      </c>
      <c r="Q3023" s="48" t="s">
        <v>876</v>
      </c>
      <c r="R3023" s="48" t="s">
        <v>876</v>
      </c>
      <c r="S3023" s="48" t="s">
        <v>876</v>
      </c>
      <c r="T3023" s="48" t="s">
        <v>876</v>
      </c>
      <c r="U3023" s="48" t="s">
        <v>876</v>
      </c>
      <c r="V3023" s="48" t="s">
        <v>876</v>
      </c>
      <c r="W3023" s="48" t="s">
        <v>876</v>
      </c>
      <c r="X3023" s="48" t="s">
        <v>876</v>
      </c>
      <c r="Y3023" s="48" t="s">
        <v>876</v>
      </c>
      <c r="Z3023" s="48" t="s">
        <v>876</v>
      </c>
      <c r="AA3023" s="48" t="s">
        <v>876</v>
      </c>
      <c r="AB3023" s="48" t="s">
        <v>876</v>
      </c>
      <c r="AC3023" s="48" t="s">
        <v>876</v>
      </c>
      <c r="AD3023" s="48" t="s">
        <v>876</v>
      </c>
      <c r="AE3023" s="48" t="s">
        <v>876</v>
      </c>
      <c r="AF3023" s="48" t="s">
        <v>876</v>
      </c>
      <c r="AG3023" s="48" t="s">
        <v>876</v>
      </c>
      <c r="AH3023" s="48" t="s">
        <v>876</v>
      </c>
      <c r="AI3023" s="48" t="s">
        <v>876</v>
      </c>
      <c r="AJ3023" s="48" t="s">
        <v>876</v>
      </c>
      <c r="AK3023" s="48" t="s">
        <v>876</v>
      </c>
      <c r="AL3023" s="48" t="s">
        <v>876</v>
      </c>
      <c r="AM3023" s="48" t="s">
        <v>876</v>
      </c>
      <c r="AN3023" s="48" t="s">
        <v>876</v>
      </c>
      <c r="AO3023" s="48" t="s">
        <v>876</v>
      </c>
      <c r="AP3023" s="48" t="s">
        <v>876</v>
      </c>
      <c r="AQ3023" s="48" t="s">
        <v>876</v>
      </c>
      <c r="AR3023" s="48" t="s">
        <v>876</v>
      </c>
      <c r="AS3023" s="48" t="s">
        <v>876</v>
      </c>
      <c r="AT3023" s="48" t="s">
        <v>876</v>
      </c>
      <c r="AU3023" s="48" t="s">
        <v>876</v>
      </c>
      <c r="AV3023" s="48" t="s">
        <v>876</v>
      </c>
      <c r="AW3023" s="48" t="s">
        <v>876</v>
      </c>
      <c r="AX3023" s="48" t="s">
        <v>876</v>
      </c>
      <c r="AY3023" s="48" t="s">
        <v>876</v>
      </c>
      <c r="AZ3023" s="28" t="s">
        <v>876</v>
      </c>
    </row>
    <row r="3024" ht="15.75" customHeight="1">
      <c r="A3024" s="40">
        <v>2709.0</v>
      </c>
      <c r="B3024" s="28" t="s">
        <v>7576</v>
      </c>
      <c r="C3024" s="41"/>
      <c r="D3024" s="42">
        <f t="array" ref="D3024">index(systems,match($A3024,INDEX(systems,0,1),),3)</f>
        <v>408.143</v>
      </c>
      <c r="E3024" s="42">
        <f t="array" ref="E3024">index(systems,match($A3024,INDEX(systems,0,1),),4)</f>
        <v>-178.452</v>
      </c>
      <c r="F3024" s="43" t="str">
        <f>IFERROR(__xludf.DUMMYFUNCTION("let(row, match($B3024&amp;if($C3024&lt;&gt;"""","" [""&amp;$C3024&amp;""]"",""""),index(nebulae,,2),0),join("","",iferror(round(index(nebulae,row,5)/2,3),1),iferror(round(index(nebulae,row,6)/2,3),1),0))"),"1,1,0")</f>
        <v>1,1,0</v>
      </c>
      <c r="G3024" s="44" t="s">
        <v>7577</v>
      </c>
      <c r="H3024" s="45">
        <f t="array" ref="H3024">let(systemId,match(A3024,index(systems,0,1),),refSystemId,match($H$1,index(systems,0,1),),x,index(systems,systemId,3),y,index(systems,systemId,4),refX,index(systems,refSystemId,3),refY,index(systems,refSystemId,4),round(sqrt((x-refX)^2+(y-refY)^2),3))</f>
        <v>445.45</v>
      </c>
      <c r="I3024" s="28" t="s">
        <v>408</v>
      </c>
      <c r="J3024" s="28" t="s">
        <v>408</v>
      </c>
      <c r="K3024" s="48" t="s">
        <v>408</v>
      </c>
      <c r="L3024" s="48" t="s">
        <v>408</v>
      </c>
      <c r="M3024" s="48" t="s">
        <v>408</v>
      </c>
      <c r="N3024" s="28" t="s">
        <v>408</v>
      </c>
      <c r="O3024" s="41"/>
      <c r="P3024" s="48" t="s">
        <v>597</v>
      </c>
      <c r="Q3024" s="48" t="s">
        <v>597</v>
      </c>
      <c r="R3024" s="48" t="s">
        <v>597</v>
      </c>
      <c r="S3024" s="48" t="s">
        <v>597</v>
      </c>
      <c r="T3024" s="48" t="s">
        <v>597</v>
      </c>
      <c r="U3024" s="48" t="s">
        <v>597</v>
      </c>
      <c r="V3024" s="48" t="s">
        <v>597</v>
      </c>
      <c r="W3024" s="48" t="s">
        <v>597</v>
      </c>
      <c r="X3024" s="48" t="s">
        <v>597</v>
      </c>
      <c r="Y3024" s="48" t="s">
        <v>597</v>
      </c>
      <c r="Z3024" s="48" t="s">
        <v>597</v>
      </c>
      <c r="AA3024" s="48" t="s">
        <v>598</v>
      </c>
      <c r="AB3024" s="48" t="s">
        <v>598</v>
      </c>
      <c r="AC3024" s="48" t="s">
        <v>598</v>
      </c>
      <c r="AD3024" s="48" t="s">
        <v>598</v>
      </c>
      <c r="AE3024" s="48" t="s">
        <v>598</v>
      </c>
      <c r="AF3024" s="48" t="s">
        <v>598</v>
      </c>
      <c r="AG3024" s="48" t="s">
        <v>598</v>
      </c>
      <c r="AH3024" s="48" t="s">
        <v>598</v>
      </c>
      <c r="AI3024" s="56" t="s">
        <v>598</v>
      </c>
      <c r="AJ3024" s="56" t="s">
        <v>598</v>
      </c>
      <c r="AK3024" s="56" t="s">
        <v>598</v>
      </c>
      <c r="AL3024" s="56" t="s">
        <v>598</v>
      </c>
      <c r="AM3024" s="56" t="s">
        <v>598</v>
      </c>
      <c r="AN3024" s="48" t="s">
        <v>598</v>
      </c>
      <c r="AO3024" s="48" t="s">
        <v>597</v>
      </c>
      <c r="AP3024" s="48" t="s">
        <v>597</v>
      </c>
      <c r="AQ3024" s="48" t="s">
        <v>597</v>
      </c>
      <c r="AR3024" s="48" t="s">
        <v>599</v>
      </c>
      <c r="AS3024" s="48" t="s">
        <v>599</v>
      </c>
      <c r="AT3024" s="52" t="s">
        <v>599</v>
      </c>
      <c r="AU3024" s="52" t="s">
        <v>599</v>
      </c>
      <c r="AV3024" s="48" t="s">
        <v>599</v>
      </c>
      <c r="AW3024" s="48" t="s">
        <v>599</v>
      </c>
      <c r="AX3024" s="48" t="s">
        <v>599</v>
      </c>
      <c r="AY3024" s="48" t="s">
        <v>599</v>
      </c>
      <c r="AZ3024" s="28" t="s">
        <v>599</v>
      </c>
    </row>
    <row r="3025" ht="15.75" customHeight="1">
      <c r="A3025" s="40">
        <v>2710.0</v>
      </c>
      <c r="B3025" s="28" t="s">
        <v>7578</v>
      </c>
      <c r="C3025" s="41"/>
      <c r="D3025" s="42">
        <f t="array" ref="D3025">index(systems,match($A3025,INDEX(systems,0,1),),3)</f>
        <v>732.502</v>
      </c>
      <c r="E3025" s="42">
        <f t="array" ref="E3025">index(systems,match($A3025,INDEX(systems,0,1),),4)</f>
        <v>165.029</v>
      </c>
      <c r="F3025" s="43" t="str">
        <f>IFERROR(__xludf.DUMMYFUNCTION("let(row, match($B3025&amp;if($C3025&lt;&gt;"""","" [""&amp;$C3025&amp;""]"",""""),index(nebulae,,2),0),join("","",iferror(round(index(nebulae,row,5)/2,3),1),iferror(round(index(nebulae,row,6)/2,3),1),0))"),"1,1,0")</f>
        <v>1,1,0</v>
      </c>
      <c r="G3025" s="44" t="s">
        <v>7579</v>
      </c>
      <c r="H3025" s="45">
        <f t="array" ref="H3025">let(systemId,match(A3025,index(systems,0,1),),refSystemId,match($H$1,index(systems,0,1),),x,index(systems,systemId,3),y,index(systems,systemId,4),refX,index(systems,refSystemId,3),refY,index(systems,refSystemId,4),round(sqrt((x-refX)^2+(y-refY)^2),3))</f>
        <v>750.862</v>
      </c>
      <c r="I3025" s="41"/>
      <c r="J3025" s="41"/>
      <c r="K3025" s="41"/>
      <c r="L3025" s="41"/>
      <c r="M3025" s="41"/>
      <c r="N3025" s="41"/>
      <c r="O3025" s="41"/>
      <c r="P3025" s="48" t="s">
        <v>840</v>
      </c>
      <c r="Q3025" s="48" t="s">
        <v>840</v>
      </c>
      <c r="R3025" s="48" t="s">
        <v>840</v>
      </c>
      <c r="S3025" s="48" t="s">
        <v>840</v>
      </c>
      <c r="T3025" s="48" t="s">
        <v>840</v>
      </c>
      <c r="U3025" s="48" t="s">
        <v>840</v>
      </c>
      <c r="V3025" s="48" t="s">
        <v>840</v>
      </c>
      <c r="W3025" s="48" t="s">
        <v>840</v>
      </c>
      <c r="X3025" s="48" t="s">
        <v>422</v>
      </c>
      <c r="Y3025" s="48" t="s">
        <v>422</v>
      </c>
      <c r="Z3025" s="48" t="s">
        <v>422</v>
      </c>
      <c r="AA3025" s="48" t="s">
        <v>422</v>
      </c>
      <c r="AB3025" s="48" t="s">
        <v>422</v>
      </c>
      <c r="AC3025" s="48" t="s">
        <v>422</v>
      </c>
      <c r="AD3025" s="48" t="s">
        <v>422</v>
      </c>
      <c r="AE3025" s="48" t="s">
        <v>422</v>
      </c>
      <c r="AF3025" s="48" t="s">
        <v>422</v>
      </c>
      <c r="AG3025" s="48" t="s">
        <v>422</v>
      </c>
      <c r="AH3025" s="48" t="s">
        <v>422</v>
      </c>
      <c r="AI3025" s="48" t="s">
        <v>422</v>
      </c>
      <c r="AJ3025" s="48" t="s">
        <v>422</v>
      </c>
      <c r="AK3025" s="48" t="s">
        <v>422</v>
      </c>
      <c r="AL3025" s="48" t="s">
        <v>422</v>
      </c>
      <c r="AM3025" s="48" t="s">
        <v>422</v>
      </c>
      <c r="AN3025" s="48" t="s">
        <v>422</v>
      </c>
      <c r="AO3025" s="48" t="s">
        <v>422</v>
      </c>
      <c r="AP3025" s="48" t="s">
        <v>422</v>
      </c>
      <c r="AQ3025" s="48" t="s">
        <v>422</v>
      </c>
      <c r="AR3025" s="48" t="s">
        <v>422</v>
      </c>
      <c r="AS3025" s="48" t="s">
        <v>422</v>
      </c>
      <c r="AT3025" s="48" t="s">
        <v>422</v>
      </c>
      <c r="AU3025" s="48" t="s">
        <v>422</v>
      </c>
      <c r="AV3025" s="48" t="s">
        <v>422</v>
      </c>
      <c r="AW3025" s="48" t="s">
        <v>422</v>
      </c>
      <c r="AX3025" s="48" t="s">
        <v>422</v>
      </c>
      <c r="AY3025" s="48" t="s">
        <v>422</v>
      </c>
      <c r="AZ3025" s="50" t="s">
        <v>841</v>
      </c>
    </row>
    <row r="3026" ht="15.75" customHeight="1">
      <c r="A3026" s="40">
        <v>2711.0</v>
      </c>
      <c r="B3026" s="28" t="s">
        <v>7580</v>
      </c>
      <c r="C3026" s="41"/>
      <c r="D3026" s="42">
        <f t="array" ref="D3026">index(systems,match($A3026,INDEX(systems,0,1),),3)</f>
        <v>426.507</v>
      </c>
      <c r="E3026" s="42">
        <f t="array" ref="E3026">index(systems,match($A3026,INDEX(systems,0,1),),4)</f>
        <v>-187.968</v>
      </c>
      <c r="F3026" s="43" t="str">
        <f>IFERROR(__xludf.DUMMYFUNCTION("let(row, match($B3026&amp;if($C3026&lt;&gt;"""","" [""&amp;$C3026&amp;""]"",""""),index(nebulae,,2),0),join("","",iferror(round(index(nebulae,row,5)/2,3),1),iferror(round(index(nebulae,row,6)/2,3),1),0))"),"1,1,0")</f>
        <v>1,1,0</v>
      </c>
      <c r="G3026" s="44" t="s">
        <v>7581</v>
      </c>
      <c r="H3026" s="45">
        <f t="array" ref="H3026">let(systemId,match(A3026,index(systems,0,1),),refSystemId,match($H$1,index(systems,0,1),),x,index(systems,systemId,3),y,index(systems,systemId,4),refX,index(systems,refSystemId,3),refY,index(systems,refSystemId,4),round(sqrt((x-refX)^2+(y-refY)^2),3))</f>
        <v>466.09</v>
      </c>
      <c r="I3026" s="41"/>
      <c r="J3026" s="41"/>
      <c r="K3026" s="41"/>
      <c r="L3026" s="41"/>
      <c r="M3026" s="41"/>
      <c r="N3026" s="28" t="s">
        <v>597</v>
      </c>
      <c r="O3026" s="48" t="s">
        <v>597</v>
      </c>
      <c r="P3026" s="48" t="s">
        <v>597</v>
      </c>
      <c r="Q3026" s="48" t="s">
        <v>597</v>
      </c>
      <c r="R3026" s="48" t="s">
        <v>597</v>
      </c>
      <c r="S3026" s="48" t="s">
        <v>597</v>
      </c>
      <c r="T3026" s="48" t="s">
        <v>597</v>
      </c>
      <c r="U3026" s="48" t="s">
        <v>597</v>
      </c>
      <c r="V3026" s="48" t="s">
        <v>597</v>
      </c>
      <c r="W3026" s="48" t="s">
        <v>597</v>
      </c>
      <c r="X3026" s="48" t="s">
        <v>597</v>
      </c>
      <c r="Y3026" s="48" t="s">
        <v>597</v>
      </c>
      <c r="Z3026" s="48" t="s">
        <v>597</v>
      </c>
      <c r="AA3026" s="48" t="s">
        <v>598</v>
      </c>
      <c r="AB3026" s="48" t="s">
        <v>598</v>
      </c>
      <c r="AC3026" s="48" t="s">
        <v>598</v>
      </c>
      <c r="AD3026" s="48" t="s">
        <v>598</v>
      </c>
      <c r="AE3026" s="48" t="s">
        <v>598</v>
      </c>
      <c r="AF3026" s="48" t="s">
        <v>598</v>
      </c>
      <c r="AG3026" s="48" t="s">
        <v>598</v>
      </c>
      <c r="AH3026" s="48" t="s">
        <v>598</v>
      </c>
      <c r="AI3026" s="48" t="s">
        <v>598</v>
      </c>
      <c r="AJ3026" s="48" t="s">
        <v>598</v>
      </c>
      <c r="AK3026" s="48" t="s">
        <v>598</v>
      </c>
      <c r="AL3026" s="48" t="s">
        <v>598</v>
      </c>
      <c r="AM3026" s="48" t="s">
        <v>598</v>
      </c>
      <c r="AN3026" s="48" t="s">
        <v>598</v>
      </c>
      <c r="AO3026" s="48" t="s">
        <v>597</v>
      </c>
      <c r="AP3026" s="48" t="s">
        <v>597</v>
      </c>
      <c r="AQ3026" s="48" t="s">
        <v>597</v>
      </c>
      <c r="AR3026" s="48" t="s">
        <v>599</v>
      </c>
      <c r="AS3026" s="48" t="s">
        <v>599</v>
      </c>
      <c r="AT3026" s="52" t="s">
        <v>599</v>
      </c>
      <c r="AU3026" s="52" t="s">
        <v>599</v>
      </c>
      <c r="AV3026" s="48" t="s">
        <v>599</v>
      </c>
      <c r="AW3026" s="48" t="s">
        <v>599</v>
      </c>
      <c r="AX3026" s="48" t="s">
        <v>599</v>
      </c>
      <c r="AY3026" s="48" t="s">
        <v>599</v>
      </c>
      <c r="AZ3026" s="28" t="s">
        <v>599</v>
      </c>
    </row>
    <row r="3027" ht="15.75" customHeight="1">
      <c r="A3027" s="40">
        <v>2712.0</v>
      </c>
      <c r="B3027" s="28" t="s">
        <v>7582</v>
      </c>
      <c r="C3027" s="41"/>
      <c r="D3027" s="42">
        <f t="array" ref="D3027">index(systems,match($A3027,INDEX(systems,0,1),),3)</f>
        <v>621.953</v>
      </c>
      <c r="E3027" s="42">
        <f t="array" ref="E3027">index(systems,match($A3027,INDEX(systems,0,1),),4)</f>
        <v>109.627</v>
      </c>
      <c r="F3027" s="43" t="str">
        <f>IFERROR(__xludf.DUMMYFUNCTION("let(row, match($B3027&amp;if($C3027&lt;&gt;"""","" [""&amp;$C3027&amp;""]"",""""),index(nebulae,,2),0),join("","",iferror(round(index(nebulae,row,5)/2,3),1),iferror(round(index(nebulae,row,6)/2,3),1),0))"),"1,1,0")</f>
        <v>1,1,0</v>
      </c>
      <c r="G3027" s="44" t="s">
        <v>7583</v>
      </c>
      <c r="H3027" s="45">
        <f t="array" ref="H3027">let(systemId,match(A3027,index(systems,0,1),),refSystemId,match($H$1,index(systems,0,1),),x,index(systems,systemId,3),y,index(systems,systemId,4),refX,index(systems,refSystemId,3),refY,index(systems,refSystemId,4),round(sqrt((x-refX)^2+(y-refY)^2),3))</f>
        <v>631.541</v>
      </c>
      <c r="I3027" s="46" t="s">
        <v>408</v>
      </c>
      <c r="J3027" s="46" t="s">
        <v>408</v>
      </c>
      <c r="K3027" s="28" t="s">
        <v>408</v>
      </c>
      <c r="L3027" s="28" t="s">
        <v>408</v>
      </c>
      <c r="M3027" s="28" t="s">
        <v>408</v>
      </c>
      <c r="N3027" s="28" t="s">
        <v>408</v>
      </c>
      <c r="O3027" s="41"/>
      <c r="P3027" s="48" t="s">
        <v>1423</v>
      </c>
      <c r="Q3027" s="48" t="s">
        <v>1423</v>
      </c>
      <c r="R3027" s="48" t="s">
        <v>1423</v>
      </c>
      <c r="S3027" s="48" t="s">
        <v>1423</v>
      </c>
      <c r="T3027" s="48" t="s">
        <v>1423</v>
      </c>
      <c r="U3027" s="48" t="s">
        <v>1423</v>
      </c>
      <c r="V3027" s="48" t="s">
        <v>1423</v>
      </c>
      <c r="W3027" s="48" t="s">
        <v>1423</v>
      </c>
      <c r="X3027" s="48" t="s">
        <v>1423</v>
      </c>
      <c r="Y3027" s="48" t="s">
        <v>422</v>
      </c>
      <c r="Z3027" s="48" t="s">
        <v>422</v>
      </c>
      <c r="AA3027" s="48" t="s">
        <v>422</v>
      </c>
      <c r="AB3027" s="48" t="s">
        <v>422</v>
      </c>
      <c r="AC3027" s="48" t="s">
        <v>422</v>
      </c>
      <c r="AD3027" s="48" t="s">
        <v>422</v>
      </c>
      <c r="AE3027" s="48" t="s">
        <v>422</v>
      </c>
      <c r="AF3027" s="48" t="s">
        <v>422</v>
      </c>
      <c r="AG3027" s="48" t="s">
        <v>422</v>
      </c>
      <c r="AH3027" s="48" t="s">
        <v>422</v>
      </c>
      <c r="AI3027" s="48" t="s">
        <v>422</v>
      </c>
      <c r="AJ3027" s="48" t="s">
        <v>422</v>
      </c>
      <c r="AK3027" s="48" t="s">
        <v>422</v>
      </c>
      <c r="AL3027" s="48" t="s">
        <v>422</v>
      </c>
      <c r="AM3027" s="48" t="s">
        <v>422</v>
      </c>
      <c r="AN3027" s="48" t="s">
        <v>422</v>
      </c>
      <c r="AO3027" s="48" t="s">
        <v>422</v>
      </c>
      <c r="AP3027" s="48" t="s">
        <v>422</v>
      </c>
      <c r="AQ3027" s="48" t="s">
        <v>422</v>
      </c>
      <c r="AR3027" s="48" t="s">
        <v>422</v>
      </c>
      <c r="AS3027" s="48" t="s">
        <v>422</v>
      </c>
      <c r="AT3027" s="48" t="s">
        <v>422</v>
      </c>
      <c r="AU3027" s="48" t="s">
        <v>422</v>
      </c>
      <c r="AV3027" s="48" t="s">
        <v>422</v>
      </c>
      <c r="AW3027" s="48" t="s">
        <v>422</v>
      </c>
      <c r="AX3027" s="48" t="s">
        <v>422</v>
      </c>
      <c r="AY3027" s="48" t="s">
        <v>422</v>
      </c>
      <c r="AZ3027" s="28" t="s">
        <v>422</v>
      </c>
    </row>
    <row r="3028" ht="15.75" customHeight="1">
      <c r="A3028" s="40">
        <v>2713.0</v>
      </c>
      <c r="B3028" s="28" t="s">
        <v>7584</v>
      </c>
      <c r="C3028" s="41"/>
      <c r="D3028" s="42">
        <f t="array" ref="D3028">index(systems,match($A3028,INDEX(systems,0,1),),3)</f>
        <v>345.848</v>
      </c>
      <c r="E3028" s="42">
        <f t="array" ref="E3028">index(systems,match($A3028,INDEX(systems,0,1),),4)</f>
        <v>129.747</v>
      </c>
      <c r="F3028" s="43" t="str">
        <f>IFERROR(__xludf.DUMMYFUNCTION("let(row, match($B3028&amp;if($C3028&lt;&gt;"""","" [""&amp;$C3028&amp;""]"",""""),index(nebulae,,2),0),join("","",iferror(round(index(nebulae,row,5)/2,3),1),iferror(round(index(nebulae,row,6)/2,3),1),0))"),"1,1,0")</f>
        <v>1,1,0</v>
      </c>
      <c r="G3028" s="44" t="s">
        <v>7585</v>
      </c>
      <c r="H3028" s="45">
        <f t="array" ref="H3028">let(systemId,match(A3028,index(systems,0,1),),refSystemId,match($H$1,index(systems,0,1),),x,index(systems,systemId,3),y,index(systems,systemId,4),refX,index(systems,refSystemId,3),refY,index(systems,refSystemId,4),round(sqrt((x-refX)^2+(y-refY)^2),3))</f>
        <v>369.385</v>
      </c>
      <c r="I3028" s="28" t="s">
        <v>408</v>
      </c>
      <c r="J3028" s="28" t="s">
        <v>408</v>
      </c>
      <c r="K3028" s="28" t="s">
        <v>408</v>
      </c>
      <c r="L3028" s="48" t="s">
        <v>408</v>
      </c>
      <c r="M3028" s="48" t="s">
        <v>408</v>
      </c>
      <c r="N3028" s="28" t="s">
        <v>408</v>
      </c>
      <c r="O3028" s="41"/>
      <c r="P3028" s="48" t="s">
        <v>939</v>
      </c>
      <c r="Q3028" s="48" t="s">
        <v>939</v>
      </c>
      <c r="R3028" s="48" t="s">
        <v>939</v>
      </c>
      <c r="S3028" s="48" t="s">
        <v>939</v>
      </c>
      <c r="T3028" s="48" t="s">
        <v>939</v>
      </c>
      <c r="U3028" s="48" t="s">
        <v>939</v>
      </c>
      <c r="V3028" s="48" t="s">
        <v>939</v>
      </c>
      <c r="W3028" s="48" t="s">
        <v>939</v>
      </c>
      <c r="X3028" s="48" t="s">
        <v>939</v>
      </c>
      <c r="Y3028" s="48" t="s">
        <v>939</v>
      </c>
      <c r="Z3028" s="48" t="s">
        <v>939</v>
      </c>
      <c r="AA3028" s="48" t="s">
        <v>939</v>
      </c>
      <c r="AB3028" s="48" t="s">
        <v>939</v>
      </c>
      <c r="AC3028" s="48" t="s">
        <v>939</v>
      </c>
      <c r="AD3028" s="48" t="s">
        <v>939</v>
      </c>
      <c r="AE3028" s="48" t="s">
        <v>939</v>
      </c>
      <c r="AF3028" s="48" t="s">
        <v>939</v>
      </c>
      <c r="AG3028" s="48" t="s">
        <v>939</v>
      </c>
      <c r="AH3028" s="48" t="s">
        <v>939</v>
      </c>
      <c r="AI3028" s="48" t="s">
        <v>939</v>
      </c>
      <c r="AJ3028" s="48" t="s">
        <v>939</v>
      </c>
      <c r="AK3028" s="48" t="s">
        <v>939</v>
      </c>
      <c r="AL3028" s="48" t="s">
        <v>939</v>
      </c>
      <c r="AM3028" s="48" t="s">
        <v>939</v>
      </c>
      <c r="AN3028" s="48" t="s">
        <v>939</v>
      </c>
      <c r="AO3028" s="48" t="s">
        <v>939</v>
      </c>
      <c r="AP3028" s="48" t="s">
        <v>939</v>
      </c>
      <c r="AQ3028" s="48" t="s">
        <v>940</v>
      </c>
      <c r="AR3028" s="48" t="s">
        <v>940</v>
      </c>
      <c r="AS3028" s="48" t="s">
        <v>940</v>
      </c>
      <c r="AT3028" s="48" t="s">
        <v>940</v>
      </c>
      <c r="AU3028" s="48" t="s">
        <v>940</v>
      </c>
      <c r="AV3028" s="48" t="s">
        <v>940</v>
      </c>
      <c r="AW3028" s="48" t="s">
        <v>940</v>
      </c>
      <c r="AX3028" s="48" t="s">
        <v>940</v>
      </c>
      <c r="AY3028" s="48" t="s">
        <v>940</v>
      </c>
      <c r="AZ3028" s="49" t="s">
        <v>940</v>
      </c>
    </row>
    <row r="3029" ht="15.75" customHeight="1">
      <c r="A3029" s="40">
        <v>2714.0</v>
      </c>
      <c r="B3029" s="28" t="s">
        <v>7586</v>
      </c>
      <c r="C3029" s="41"/>
      <c r="D3029" s="42">
        <f t="array" ref="D3029">index(systems,match($A3029,INDEX(systems,0,1),),3)</f>
        <v>-131.829</v>
      </c>
      <c r="E3029" s="42">
        <f t="array" ref="E3029">index(systems,match($A3029,INDEX(systems,0,1),),4)</f>
        <v>358.739</v>
      </c>
      <c r="F3029" s="43" t="str">
        <f>IFERROR(__xludf.DUMMYFUNCTION("let(row, match($B3029&amp;if($C3029&lt;&gt;"""","" [""&amp;$C3029&amp;""]"",""""),index(nebulae,,2),0),join("","",iferror(round(index(nebulae,row,5)/2,3),1),iferror(round(index(nebulae,row,6)/2,3),1),0))"),"1,1,0")</f>
        <v>1,1,0</v>
      </c>
      <c r="G3029" s="44" t="s">
        <v>7587</v>
      </c>
      <c r="H3029" s="45">
        <f t="array" ref="H3029">let(systemId,match(A3029,index(systems,0,1),),refSystemId,match($H$1,index(systems,0,1),),x,index(systems,systemId,3),y,index(systems,systemId,4),refX,index(systems,refSystemId,3),refY,index(systems,refSystemId,4),round(sqrt((x-refX)^2+(y-refY)^2),3))</f>
        <v>382.194</v>
      </c>
      <c r="I3029" s="53"/>
      <c r="J3029" s="53"/>
      <c r="K3029" s="53"/>
      <c r="L3029" s="53"/>
      <c r="M3029" s="53"/>
      <c r="N3029" s="28" t="s">
        <v>902</v>
      </c>
      <c r="O3029" s="48" t="s">
        <v>902</v>
      </c>
      <c r="P3029" s="48" t="s">
        <v>902</v>
      </c>
      <c r="Q3029" s="48" t="s">
        <v>902</v>
      </c>
      <c r="R3029" s="48" t="s">
        <v>902</v>
      </c>
      <c r="S3029" s="48" t="s">
        <v>902</v>
      </c>
      <c r="T3029" s="48" t="s">
        <v>902</v>
      </c>
      <c r="U3029" s="48" t="s">
        <v>902</v>
      </c>
      <c r="V3029" s="48" t="s">
        <v>902</v>
      </c>
      <c r="W3029" s="48" t="s">
        <v>902</v>
      </c>
      <c r="X3029" s="48" t="s">
        <v>902</v>
      </c>
      <c r="Y3029" s="48" t="s">
        <v>902</v>
      </c>
      <c r="Z3029" s="48" t="s">
        <v>902</v>
      </c>
      <c r="AA3029" s="48" t="s">
        <v>976</v>
      </c>
      <c r="AB3029" s="48" t="s">
        <v>976</v>
      </c>
      <c r="AC3029" s="48" t="s">
        <v>976</v>
      </c>
      <c r="AD3029" s="48" t="s">
        <v>976</v>
      </c>
      <c r="AE3029" s="48" t="s">
        <v>417</v>
      </c>
      <c r="AF3029" s="48" t="s">
        <v>417</v>
      </c>
      <c r="AG3029" s="48" t="s">
        <v>1102</v>
      </c>
      <c r="AH3029" s="48" t="s">
        <v>1102</v>
      </c>
      <c r="AI3029" s="56" t="s">
        <v>1102</v>
      </c>
      <c r="AJ3029" s="56" t="s">
        <v>1102</v>
      </c>
      <c r="AK3029" s="56" t="s">
        <v>1102</v>
      </c>
      <c r="AL3029" s="56" t="s">
        <v>1102</v>
      </c>
      <c r="AM3029" s="56" t="s">
        <v>1102</v>
      </c>
      <c r="AN3029" s="48" t="s">
        <v>417</v>
      </c>
      <c r="AO3029" s="48" t="s">
        <v>417</v>
      </c>
      <c r="AP3029" s="48" t="s">
        <v>417</v>
      </c>
      <c r="AQ3029" s="48" t="s">
        <v>417</v>
      </c>
      <c r="AR3029" s="48" t="s">
        <v>417</v>
      </c>
      <c r="AS3029" s="48" t="s">
        <v>417</v>
      </c>
      <c r="AT3029" s="48" t="s">
        <v>417</v>
      </c>
      <c r="AU3029" s="48" t="s">
        <v>417</v>
      </c>
      <c r="AV3029" s="48" t="s">
        <v>417</v>
      </c>
      <c r="AW3029" s="48" t="s">
        <v>417</v>
      </c>
      <c r="AX3029" s="48" t="s">
        <v>417</v>
      </c>
      <c r="AY3029" s="48" t="s">
        <v>1697</v>
      </c>
      <c r="AZ3029" s="51" t="s">
        <v>1697</v>
      </c>
    </row>
    <row r="3030" ht="15.75" customHeight="1">
      <c r="A3030" s="40">
        <v>2715.0</v>
      </c>
      <c r="B3030" s="28" t="s">
        <v>7588</v>
      </c>
      <c r="C3030" s="41"/>
      <c r="D3030" s="42">
        <f t="array" ref="D3030">index(systems,match($A3030,INDEX(systems,0,1),),3)</f>
        <v>-38.274</v>
      </c>
      <c r="E3030" s="42">
        <f t="array" ref="E3030">index(systems,match($A3030,INDEX(systems,0,1),),4)</f>
        <v>-267.852</v>
      </c>
      <c r="F3030" s="43" t="str">
        <f>IFERROR(__xludf.DUMMYFUNCTION("let(row, match($B3030&amp;if($C3030&lt;&gt;"""","" [""&amp;$C3030&amp;""]"",""""),index(nebulae,,2),0),join("","",iferror(round(index(nebulae,row,5)/2,3),1),iferror(round(index(nebulae,row,6)/2,3),1),0))"),"1,1,0")</f>
        <v>1,1,0</v>
      </c>
      <c r="G3030" s="44" t="s">
        <v>7589</v>
      </c>
      <c r="H3030" s="45">
        <f t="array" ref="H3030">let(systemId,match(A3030,index(systems,0,1),),refSystemId,match($H$1,index(systems,0,1),),x,index(systems,systemId,3),y,index(systems,systemId,4),refX,index(systems,refSystemId,3),refY,index(systems,refSystemId,4),round(sqrt((x-refX)^2+(y-refY)^2),3))</f>
        <v>270.573</v>
      </c>
      <c r="I3030" s="28" t="s">
        <v>408</v>
      </c>
      <c r="J3030" s="48" t="s">
        <v>408</v>
      </c>
      <c r="K3030" s="48" t="s">
        <v>408</v>
      </c>
      <c r="L3030" s="48" t="s">
        <v>408</v>
      </c>
      <c r="M3030" s="28" t="s">
        <v>408</v>
      </c>
      <c r="N3030" s="28" t="s">
        <v>408</v>
      </c>
      <c r="O3030" s="41"/>
      <c r="P3030" s="48" t="s">
        <v>968</v>
      </c>
      <c r="Q3030" s="48" t="s">
        <v>968</v>
      </c>
      <c r="R3030" s="48" t="s">
        <v>968</v>
      </c>
      <c r="S3030" s="48" t="s">
        <v>968</v>
      </c>
      <c r="T3030" s="48" t="s">
        <v>968</v>
      </c>
      <c r="U3030" s="48" t="s">
        <v>968</v>
      </c>
      <c r="V3030" s="48" t="s">
        <v>968</v>
      </c>
      <c r="W3030" s="48" t="s">
        <v>968</v>
      </c>
      <c r="X3030" s="48" t="s">
        <v>968</v>
      </c>
      <c r="Y3030" s="48" t="s">
        <v>560</v>
      </c>
      <c r="Z3030" s="48" t="s">
        <v>560</v>
      </c>
      <c r="AA3030" s="48" t="s">
        <v>560</v>
      </c>
      <c r="AB3030" s="48" t="s">
        <v>560</v>
      </c>
      <c r="AC3030" s="48" t="s">
        <v>560</v>
      </c>
      <c r="AD3030" s="48" t="s">
        <v>560</v>
      </c>
      <c r="AE3030" s="48" t="s">
        <v>560</v>
      </c>
      <c r="AF3030" s="48" t="s">
        <v>560</v>
      </c>
      <c r="AG3030" s="48" t="s">
        <v>560</v>
      </c>
      <c r="AH3030" s="48" t="s">
        <v>560</v>
      </c>
      <c r="AI3030" s="48" t="s">
        <v>560</v>
      </c>
      <c r="AJ3030" s="48" t="s">
        <v>560</v>
      </c>
      <c r="AK3030" s="48" t="s">
        <v>560</v>
      </c>
      <c r="AL3030" s="48" t="s">
        <v>560</v>
      </c>
      <c r="AM3030" s="48" t="s">
        <v>560</v>
      </c>
      <c r="AN3030" s="48" t="s">
        <v>560</v>
      </c>
      <c r="AO3030" s="48" t="s">
        <v>560</v>
      </c>
      <c r="AP3030" s="48" t="s">
        <v>560</v>
      </c>
      <c r="AQ3030" s="48" t="s">
        <v>560</v>
      </c>
      <c r="AR3030" s="48" t="s">
        <v>560</v>
      </c>
      <c r="AS3030" s="48" t="s">
        <v>418</v>
      </c>
      <c r="AT3030" s="48" t="s">
        <v>418</v>
      </c>
      <c r="AU3030" s="48" t="s">
        <v>418</v>
      </c>
      <c r="AV3030" s="52" t="s">
        <v>969</v>
      </c>
      <c r="AW3030" s="52" t="s">
        <v>969</v>
      </c>
      <c r="AX3030" s="48" t="s">
        <v>968</v>
      </c>
      <c r="AY3030" s="48" t="s">
        <v>968</v>
      </c>
      <c r="AZ3030" s="51" t="s">
        <v>969</v>
      </c>
    </row>
    <row r="3031" ht="15.75" customHeight="1">
      <c r="A3031" s="40">
        <v>2716.0</v>
      </c>
      <c r="B3031" s="28" t="s">
        <v>7590</v>
      </c>
      <c r="C3031" s="41"/>
      <c r="D3031" s="42">
        <f t="array" ref="D3031">index(systems,match($A3031,INDEX(systems,0,1),),3)</f>
        <v>-198.832</v>
      </c>
      <c r="E3031" s="42">
        <f t="array" ref="E3031">index(systems,match($A3031,INDEX(systems,0,1),),4)</f>
        <v>-193.619</v>
      </c>
      <c r="F3031" s="43" t="str">
        <f>IFERROR(__xludf.DUMMYFUNCTION("let(row, match($B3031&amp;if($C3031&lt;&gt;"""","" [""&amp;$C3031&amp;""]"",""""),index(nebulae,,2),0),join("","",iferror(round(index(nebulae,row,5)/2,3),1),iferror(round(index(nebulae,row,6)/2,3),1),0))"),"1,1,0")</f>
        <v>1,1,0</v>
      </c>
      <c r="G3031" s="44" t="s">
        <v>7591</v>
      </c>
      <c r="H3031" s="45">
        <f t="array" ref="H3031">let(systemId,match(A3031,index(systems,0,1),),refSystemId,match($H$1,index(systems,0,1),),x,index(systems,systemId,3),y,index(systems,systemId,4),refX,index(systems,refSystemId,3),refY,index(systems,refSystemId,4),round(sqrt((x-refX)^2+(y-refY)^2),3))</f>
        <v>277.529</v>
      </c>
      <c r="I3031" s="28" t="s">
        <v>676</v>
      </c>
      <c r="J3031" s="48" t="s">
        <v>558</v>
      </c>
      <c r="K3031" s="48" t="s">
        <v>558</v>
      </c>
      <c r="L3031" s="48" t="s">
        <v>558</v>
      </c>
      <c r="M3031" s="48" t="s">
        <v>558</v>
      </c>
      <c r="N3031" s="28" t="s">
        <v>558</v>
      </c>
      <c r="O3031" s="48" t="s">
        <v>558</v>
      </c>
      <c r="P3031" s="48" t="s">
        <v>558</v>
      </c>
      <c r="Q3031" s="48" t="s">
        <v>558</v>
      </c>
      <c r="R3031" s="48" t="s">
        <v>558</v>
      </c>
      <c r="S3031" s="48" t="s">
        <v>558</v>
      </c>
      <c r="T3031" s="48" t="s">
        <v>558</v>
      </c>
      <c r="U3031" s="48" t="s">
        <v>558</v>
      </c>
      <c r="V3031" s="48" t="s">
        <v>558</v>
      </c>
      <c r="W3031" s="48" t="s">
        <v>558</v>
      </c>
      <c r="X3031" s="48" t="s">
        <v>558</v>
      </c>
      <c r="Y3031" s="48" t="s">
        <v>558</v>
      </c>
      <c r="Z3031" s="48" t="s">
        <v>558</v>
      </c>
      <c r="AA3031" s="48" t="s">
        <v>558</v>
      </c>
      <c r="AB3031" s="48" t="s">
        <v>558</v>
      </c>
      <c r="AC3031" s="48" t="s">
        <v>558</v>
      </c>
      <c r="AD3031" s="48" t="s">
        <v>558</v>
      </c>
      <c r="AE3031" s="48" t="s">
        <v>558</v>
      </c>
      <c r="AF3031" s="48" t="s">
        <v>558</v>
      </c>
      <c r="AG3031" s="48" t="s">
        <v>558</v>
      </c>
      <c r="AH3031" s="48" t="s">
        <v>558</v>
      </c>
      <c r="AI3031" s="48" t="s">
        <v>558</v>
      </c>
      <c r="AJ3031" s="48" t="s">
        <v>558</v>
      </c>
      <c r="AK3031" s="48" t="s">
        <v>558</v>
      </c>
      <c r="AL3031" s="48" t="s">
        <v>558</v>
      </c>
      <c r="AM3031" s="48" t="s">
        <v>558</v>
      </c>
      <c r="AN3031" s="48" t="s">
        <v>558</v>
      </c>
      <c r="AO3031" s="48" t="s">
        <v>558</v>
      </c>
      <c r="AP3031" s="48" t="s">
        <v>558</v>
      </c>
      <c r="AQ3031" s="48" t="s">
        <v>558</v>
      </c>
      <c r="AR3031" s="48" t="s">
        <v>676</v>
      </c>
      <c r="AS3031" s="48" t="s">
        <v>676</v>
      </c>
      <c r="AT3031" s="48" t="s">
        <v>676</v>
      </c>
      <c r="AU3031" s="48" t="s">
        <v>677</v>
      </c>
      <c r="AV3031" s="48" t="s">
        <v>677</v>
      </c>
      <c r="AW3031" s="48" t="s">
        <v>677</v>
      </c>
      <c r="AX3031" s="48" t="s">
        <v>677</v>
      </c>
      <c r="AY3031" s="48" t="s">
        <v>1086</v>
      </c>
      <c r="AZ3031" s="51" t="s">
        <v>1086</v>
      </c>
    </row>
    <row r="3032" ht="15.75" customHeight="1">
      <c r="A3032" s="40">
        <v>2717.0</v>
      </c>
      <c r="B3032" s="28" t="s">
        <v>7592</v>
      </c>
      <c r="C3032" s="41"/>
      <c r="D3032" s="42">
        <f t="array" ref="D3032">index(systems,match($A3032,INDEX(systems,0,1),),3)</f>
        <v>84.412</v>
      </c>
      <c r="E3032" s="42">
        <f t="array" ref="E3032">index(systems,match($A3032,INDEX(systems,0,1),),4)</f>
        <v>-303.15</v>
      </c>
      <c r="F3032" s="43" t="str">
        <f>IFERROR(__xludf.DUMMYFUNCTION("let(row, match($B3032&amp;if($C3032&lt;&gt;"""","" [""&amp;$C3032&amp;""]"",""""),index(nebulae,,2),0),join("","",iferror(round(index(nebulae,row,5)/2,3),1),iferror(round(index(nebulae,row,6)/2,3),1),0))"),"1,1,0")</f>
        <v>1,1,0</v>
      </c>
      <c r="G3032" s="44" t="s">
        <v>7593</v>
      </c>
      <c r="H3032" s="45">
        <f t="array" ref="H3032">let(systemId,match(A3032,index(systems,0,1),),refSystemId,match($H$1,index(systems,0,1),),x,index(systems,systemId,3),y,index(systems,systemId,4),refX,index(systems,refSystemId,3),refY,index(systems,refSystemId,4),round(sqrt((x-refX)^2+(y-refY)^2),3))</f>
        <v>314.683</v>
      </c>
      <c r="I3032" s="28" t="s">
        <v>408</v>
      </c>
      <c r="J3032" s="28" t="s">
        <v>408</v>
      </c>
      <c r="K3032" s="28" t="s">
        <v>408</v>
      </c>
      <c r="L3032" s="28" t="s">
        <v>408</v>
      </c>
      <c r="M3032" s="28" t="s">
        <v>408</v>
      </c>
      <c r="N3032" s="28" t="s">
        <v>408</v>
      </c>
      <c r="O3032" s="41"/>
      <c r="P3032" s="48" t="s">
        <v>1475</v>
      </c>
      <c r="Q3032" s="48" t="s">
        <v>1475</v>
      </c>
      <c r="R3032" s="48" t="s">
        <v>1475</v>
      </c>
      <c r="S3032" s="48" t="s">
        <v>1475</v>
      </c>
      <c r="T3032" s="48" t="s">
        <v>1475</v>
      </c>
      <c r="U3032" s="48" t="s">
        <v>1475</v>
      </c>
      <c r="V3032" s="48" t="s">
        <v>1475</v>
      </c>
      <c r="W3032" s="48" t="s">
        <v>1475</v>
      </c>
      <c r="X3032" s="48" t="s">
        <v>1475</v>
      </c>
      <c r="Y3032" s="48" t="s">
        <v>422</v>
      </c>
      <c r="Z3032" s="48" t="s">
        <v>422</v>
      </c>
      <c r="AA3032" s="48" t="s">
        <v>422</v>
      </c>
      <c r="AB3032" s="48" t="s">
        <v>422</v>
      </c>
      <c r="AC3032" s="48" t="s">
        <v>422</v>
      </c>
      <c r="AD3032" s="48" t="s">
        <v>422</v>
      </c>
      <c r="AE3032" s="48" t="s">
        <v>422</v>
      </c>
      <c r="AF3032" s="48" t="s">
        <v>422</v>
      </c>
      <c r="AG3032" s="48" t="s">
        <v>422</v>
      </c>
      <c r="AH3032" s="48" t="s">
        <v>422</v>
      </c>
      <c r="AI3032" s="48" t="s">
        <v>422</v>
      </c>
      <c r="AJ3032" s="48" t="s">
        <v>422</v>
      </c>
      <c r="AK3032" s="48" t="s">
        <v>422</v>
      </c>
      <c r="AL3032" s="48" t="s">
        <v>422</v>
      </c>
      <c r="AM3032" s="48" t="s">
        <v>422</v>
      </c>
      <c r="AN3032" s="48" t="s">
        <v>422</v>
      </c>
      <c r="AO3032" s="48" t="s">
        <v>422</v>
      </c>
      <c r="AP3032" s="48" t="s">
        <v>422</v>
      </c>
      <c r="AQ3032" s="48" t="s">
        <v>422</v>
      </c>
      <c r="AR3032" s="48" t="s">
        <v>422</v>
      </c>
      <c r="AS3032" s="48" t="s">
        <v>422</v>
      </c>
      <c r="AT3032" s="48" t="s">
        <v>422</v>
      </c>
      <c r="AU3032" s="48" t="s">
        <v>422</v>
      </c>
      <c r="AV3032" s="48" t="s">
        <v>422</v>
      </c>
      <c r="AW3032" s="48" t="s">
        <v>422</v>
      </c>
      <c r="AX3032" s="48" t="s">
        <v>422</v>
      </c>
      <c r="AY3032" s="48" t="s">
        <v>422</v>
      </c>
      <c r="AZ3032" s="49" t="s">
        <v>422</v>
      </c>
    </row>
    <row r="3033" ht="15.75" customHeight="1">
      <c r="A3033" s="40">
        <v>2718.0</v>
      </c>
      <c r="B3033" s="28" t="s">
        <v>7594</v>
      </c>
      <c r="C3033" s="41"/>
      <c r="D3033" s="42">
        <f t="array" ref="D3033">index(systems,match($A3033,INDEX(systems,0,1),),3)</f>
        <v>238.316</v>
      </c>
      <c r="E3033" s="42">
        <f t="array" ref="E3033">index(systems,match($A3033,INDEX(systems,0,1),),4)</f>
        <v>69.227</v>
      </c>
      <c r="F3033" s="43" t="str">
        <f>IFERROR(__xludf.DUMMYFUNCTION("let(row, match($B3033&amp;if($C3033&lt;&gt;"""","" [""&amp;$C3033&amp;""]"",""""),index(nebulae,,2),0),join("","",iferror(round(index(nebulae,row,5)/2,3),1),iferror(round(index(nebulae,row,6)/2,3),1),0))"),"1,1,0")</f>
        <v>1,1,0</v>
      </c>
      <c r="G3033" s="44" t="s">
        <v>7595</v>
      </c>
      <c r="H3033" s="45">
        <f t="array" ref="H3033">let(systemId,match(A3033,index(systems,0,1),),refSystemId,match($H$1,index(systems,0,1),),x,index(systems,systemId,3),y,index(systems,systemId,4),refX,index(systems,refSystemId,3),refY,index(systems,refSystemId,4),round(sqrt((x-refX)^2+(y-refY)^2),3))</f>
        <v>248.167</v>
      </c>
      <c r="I3033" s="46" t="s">
        <v>408</v>
      </c>
      <c r="J3033" s="46" t="s">
        <v>408</v>
      </c>
      <c r="K3033" s="46" t="s">
        <v>408</v>
      </c>
      <c r="L3033" s="48" t="s">
        <v>408</v>
      </c>
      <c r="M3033" s="48" t="s">
        <v>408</v>
      </c>
      <c r="N3033" s="28" t="s">
        <v>408</v>
      </c>
      <c r="O3033" s="41"/>
      <c r="P3033" s="48" t="s">
        <v>1008</v>
      </c>
      <c r="Q3033" s="48" t="s">
        <v>1008</v>
      </c>
      <c r="R3033" s="48" t="s">
        <v>1008</v>
      </c>
      <c r="S3033" s="48" t="s">
        <v>1008</v>
      </c>
      <c r="T3033" s="48" t="s">
        <v>1008</v>
      </c>
      <c r="U3033" s="48" t="s">
        <v>1008</v>
      </c>
      <c r="V3033" s="48" t="s">
        <v>1008</v>
      </c>
      <c r="W3033" s="48" t="s">
        <v>1008</v>
      </c>
      <c r="X3033" s="48" t="s">
        <v>1008</v>
      </c>
      <c r="Y3033" s="48" t="s">
        <v>1589</v>
      </c>
      <c r="Z3033" s="48" t="s">
        <v>1008</v>
      </c>
      <c r="AA3033" s="48" t="s">
        <v>1008</v>
      </c>
      <c r="AB3033" s="48" t="s">
        <v>1008</v>
      </c>
      <c r="AC3033" s="48" t="s">
        <v>1008</v>
      </c>
      <c r="AD3033" s="48" t="s">
        <v>1008</v>
      </c>
      <c r="AE3033" s="48" t="s">
        <v>1008</v>
      </c>
      <c r="AF3033" s="48" t="s">
        <v>1008</v>
      </c>
      <c r="AG3033" s="48" t="s">
        <v>1008</v>
      </c>
      <c r="AH3033" s="48" t="s">
        <v>1008</v>
      </c>
      <c r="AI3033" s="48" t="s">
        <v>1008</v>
      </c>
      <c r="AJ3033" s="48" t="s">
        <v>1008</v>
      </c>
      <c r="AK3033" s="48" t="s">
        <v>1008</v>
      </c>
      <c r="AL3033" s="48" t="s">
        <v>1008</v>
      </c>
      <c r="AM3033" s="48" t="s">
        <v>1008</v>
      </c>
      <c r="AN3033" s="48" t="s">
        <v>1008</v>
      </c>
      <c r="AO3033" s="48" t="s">
        <v>1008</v>
      </c>
      <c r="AP3033" s="48" t="s">
        <v>1008</v>
      </c>
      <c r="AQ3033" s="48" t="s">
        <v>1210</v>
      </c>
      <c r="AR3033" s="48" t="s">
        <v>1210</v>
      </c>
      <c r="AS3033" s="48" t="s">
        <v>1210</v>
      </c>
      <c r="AT3033" s="48" t="s">
        <v>1210</v>
      </c>
      <c r="AU3033" s="48" t="s">
        <v>1210</v>
      </c>
      <c r="AV3033" s="48" t="s">
        <v>2882</v>
      </c>
      <c r="AW3033" s="48" t="s">
        <v>2882</v>
      </c>
      <c r="AX3033" s="48" t="s">
        <v>1210</v>
      </c>
      <c r="AY3033" s="48" t="s">
        <v>1210</v>
      </c>
      <c r="AZ3033" s="28" t="s">
        <v>1210</v>
      </c>
    </row>
    <row r="3034" ht="15.75" customHeight="1">
      <c r="A3034" s="40">
        <v>2719.0</v>
      </c>
      <c r="B3034" s="28" t="s">
        <v>7596</v>
      </c>
      <c r="C3034" s="41"/>
      <c r="D3034" s="42">
        <f t="array" ref="D3034">index(systems,match($A3034,INDEX(systems,0,1),),3)</f>
        <v>175.25</v>
      </c>
      <c r="E3034" s="42">
        <f t="array" ref="E3034">index(systems,match($A3034,INDEX(systems,0,1),),4)</f>
        <v>-231.186</v>
      </c>
      <c r="F3034" s="43" t="str">
        <f>IFERROR(__xludf.DUMMYFUNCTION("let(row, match($B3034&amp;if($C3034&lt;&gt;"""","" [""&amp;$C3034&amp;""]"",""""),index(nebulae,,2),0),join("","",iferror(round(index(nebulae,row,5)/2,3),1),iferror(round(index(nebulae,row,6)/2,3),1),0))"),"1,1,0")</f>
        <v>1,1,0</v>
      </c>
      <c r="G3034" s="44" t="s">
        <v>7597</v>
      </c>
      <c r="H3034" s="45">
        <f t="array" ref="H3034">let(systemId,match(A3034,index(systems,0,1),),refSystemId,match($H$1,index(systems,0,1),),x,index(systems,systemId,3),y,index(systems,systemId,4),refX,index(systems,refSystemId,3),refY,index(systems,refSystemId,4),round(sqrt((x-refX)^2+(y-refY)^2),3))</f>
        <v>290.103</v>
      </c>
      <c r="I3034" s="53"/>
      <c r="J3034" s="46" t="s">
        <v>418</v>
      </c>
      <c r="K3034" s="53"/>
      <c r="L3034" s="53"/>
      <c r="M3034" s="46" t="s">
        <v>500</v>
      </c>
      <c r="N3034" s="28" t="s">
        <v>491</v>
      </c>
      <c r="O3034" s="48" t="s">
        <v>491</v>
      </c>
      <c r="P3034" s="48" t="s">
        <v>491</v>
      </c>
      <c r="Q3034" s="48" t="s">
        <v>491</v>
      </c>
      <c r="R3034" s="48" t="s">
        <v>491</v>
      </c>
      <c r="S3034" s="48" t="s">
        <v>491</v>
      </c>
      <c r="T3034" s="48" t="s">
        <v>491</v>
      </c>
      <c r="U3034" s="48" t="s">
        <v>656</v>
      </c>
      <c r="V3034" s="48" t="s">
        <v>656</v>
      </c>
      <c r="W3034" s="48" t="s">
        <v>656</v>
      </c>
      <c r="X3034" s="48" t="s">
        <v>656</v>
      </c>
      <c r="Y3034" s="48" t="s">
        <v>1035</v>
      </c>
      <c r="Z3034" s="48" t="s">
        <v>1035</v>
      </c>
      <c r="AA3034" s="48" t="s">
        <v>1036</v>
      </c>
      <c r="AB3034" s="48" t="s">
        <v>1036</v>
      </c>
      <c r="AC3034" s="48" t="s">
        <v>1036</v>
      </c>
      <c r="AD3034" s="48" t="s">
        <v>1036</v>
      </c>
      <c r="AE3034" s="48" t="s">
        <v>1036</v>
      </c>
      <c r="AF3034" s="48" t="s">
        <v>1036</v>
      </c>
      <c r="AG3034" s="48" t="s">
        <v>1036</v>
      </c>
      <c r="AH3034" s="48" t="s">
        <v>1036</v>
      </c>
      <c r="AI3034" s="48" t="s">
        <v>1036</v>
      </c>
      <c r="AJ3034" s="48" t="s">
        <v>1036</v>
      </c>
      <c r="AK3034" s="48" t="s">
        <v>1036</v>
      </c>
      <c r="AL3034" s="48" t="s">
        <v>1036</v>
      </c>
      <c r="AM3034" s="48" t="s">
        <v>1036</v>
      </c>
      <c r="AN3034" s="48" t="s">
        <v>1036</v>
      </c>
      <c r="AO3034" s="48" t="s">
        <v>1035</v>
      </c>
      <c r="AP3034" s="48" t="s">
        <v>1035</v>
      </c>
      <c r="AQ3034" s="48" t="s">
        <v>1035</v>
      </c>
      <c r="AR3034" s="48" t="s">
        <v>1035</v>
      </c>
      <c r="AS3034" s="48" t="s">
        <v>1035</v>
      </c>
      <c r="AT3034" s="52" t="s">
        <v>1035</v>
      </c>
      <c r="AU3034" s="52" t="s">
        <v>1035</v>
      </c>
      <c r="AV3034" s="48" t="s">
        <v>1297</v>
      </c>
      <c r="AW3034" s="48" t="s">
        <v>1297</v>
      </c>
      <c r="AX3034" s="48" t="s">
        <v>2066</v>
      </c>
      <c r="AY3034" s="48" t="s">
        <v>1297</v>
      </c>
      <c r="AZ3034" s="49" t="s">
        <v>1297</v>
      </c>
    </row>
    <row r="3035" ht="15.75" customHeight="1">
      <c r="A3035" s="40">
        <v>2720.0</v>
      </c>
      <c r="B3035" s="28" t="s">
        <v>7598</v>
      </c>
      <c r="C3035" s="41"/>
      <c r="D3035" s="42">
        <f t="array" ref="D3035">index(systems,match($A3035,INDEX(systems,0,1),),3)</f>
        <v>72.103</v>
      </c>
      <c r="E3035" s="42">
        <f t="array" ref="E3035">index(systems,match($A3035,INDEX(systems,0,1),),4)</f>
        <v>-408.2</v>
      </c>
      <c r="F3035" s="43" t="str">
        <f>IFERROR(__xludf.DUMMYFUNCTION("let(row, match($B3035&amp;if($C3035&lt;&gt;"""","" [""&amp;$C3035&amp;""]"",""""),index(nebulae,,2),0),join("","",iferror(round(index(nebulae,row,5)/2,3),1),iferror(round(index(nebulae,row,6)/2,3),1),0))"),"1,1,0")</f>
        <v>1,1,0</v>
      </c>
      <c r="G3035" s="44" t="s">
        <v>7599</v>
      </c>
      <c r="H3035" s="45">
        <f t="array" ref="H3035">let(systemId,match(A3035,index(systems,0,1),),refSystemId,match($H$1,index(systems,0,1),),x,index(systems,systemId,3),y,index(systems,systemId,4),refX,index(systems,refSystemId,3),refY,index(systems,refSystemId,4),round(sqrt((x-refX)^2+(y-refY)^2),3))</f>
        <v>414.519</v>
      </c>
      <c r="I3035" s="46" t="s">
        <v>408</v>
      </c>
      <c r="J3035" s="46" t="s">
        <v>408</v>
      </c>
      <c r="K3035" s="46" t="s">
        <v>408</v>
      </c>
      <c r="L3035" s="46" t="s">
        <v>408</v>
      </c>
      <c r="M3035" s="46" t="s">
        <v>408</v>
      </c>
      <c r="N3035" s="28" t="s">
        <v>408</v>
      </c>
      <c r="O3035" s="48" t="s">
        <v>418</v>
      </c>
      <c r="P3035" s="48" t="s">
        <v>1846</v>
      </c>
      <c r="Q3035" s="48" t="s">
        <v>1846</v>
      </c>
      <c r="R3035" s="48" t="s">
        <v>1846</v>
      </c>
      <c r="S3035" s="48" t="s">
        <v>1846</v>
      </c>
      <c r="T3035" s="48" t="s">
        <v>1847</v>
      </c>
      <c r="U3035" s="48" t="s">
        <v>1847</v>
      </c>
      <c r="V3035" s="48" t="s">
        <v>1847</v>
      </c>
      <c r="W3035" s="48" t="s">
        <v>1847</v>
      </c>
      <c r="X3035" s="48" t="s">
        <v>1847</v>
      </c>
      <c r="Y3035" s="48" t="s">
        <v>1847</v>
      </c>
      <c r="Z3035" s="48" t="s">
        <v>1847</v>
      </c>
      <c r="AA3035" s="48" t="s">
        <v>1847</v>
      </c>
      <c r="AB3035" s="48" t="s">
        <v>1847</v>
      </c>
      <c r="AC3035" s="48" t="s">
        <v>1847</v>
      </c>
      <c r="AD3035" s="48" t="s">
        <v>1847</v>
      </c>
      <c r="AE3035" s="48" t="s">
        <v>1847</v>
      </c>
      <c r="AF3035" s="48" t="s">
        <v>1847</v>
      </c>
      <c r="AG3035" s="48" t="s">
        <v>1847</v>
      </c>
      <c r="AH3035" s="48" t="s">
        <v>1847</v>
      </c>
      <c r="AI3035" s="48" t="s">
        <v>1847</v>
      </c>
      <c r="AJ3035" s="48" t="s">
        <v>1847</v>
      </c>
      <c r="AK3035" s="48" t="s">
        <v>1847</v>
      </c>
      <c r="AL3035" s="48" t="s">
        <v>1847</v>
      </c>
      <c r="AM3035" s="48" t="s">
        <v>1847</v>
      </c>
      <c r="AN3035" s="48" t="s">
        <v>2636</v>
      </c>
      <c r="AO3035" s="48" t="s">
        <v>2636</v>
      </c>
      <c r="AP3035" s="48" t="s">
        <v>2636</v>
      </c>
      <c r="AQ3035" s="48" t="s">
        <v>2636</v>
      </c>
      <c r="AR3035" s="48" t="s">
        <v>2636</v>
      </c>
      <c r="AS3035" s="48" t="s">
        <v>2636</v>
      </c>
      <c r="AT3035" s="48" t="s">
        <v>2636</v>
      </c>
      <c r="AU3035" s="48" t="s">
        <v>2636</v>
      </c>
      <c r="AV3035" s="48" t="s">
        <v>2636</v>
      </c>
      <c r="AW3035" s="48" t="s">
        <v>2636</v>
      </c>
      <c r="AX3035" s="48" t="s">
        <v>2636</v>
      </c>
      <c r="AY3035" s="48" t="s">
        <v>2636</v>
      </c>
      <c r="AZ3035" s="28" t="s">
        <v>2636</v>
      </c>
    </row>
    <row r="3036" ht="15.75" customHeight="1">
      <c r="A3036" s="40">
        <v>3042.0</v>
      </c>
      <c r="B3036" s="28" t="s">
        <v>7600</v>
      </c>
      <c r="C3036" s="41"/>
      <c r="D3036" s="42">
        <f t="array" ref="D3036">index(systems,match($A3036,INDEX(systems,0,1),),3)</f>
        <v>-299.568</v>
      </c>
      <c r="E3036" s="42">
        <f t="array" ref="E3036">index(systems,match($A3036,INDEX(systems,0,1),),4)</f>
        <v>694.859</v>
      </c>
      <c r="F3036" s="43" t="str">
        <f>IFERROR(__xludf.DUMMYFUNCTION("let(row, match($B3036&amp;if($C3036&lt;&gt;"""","" [""&amp;$C3036&amp;""]"",""""),index(nebulae,,2),0),join("","",iferror(round(index(nebulae,row,5)/2,3),1),iferror(round(index(nebulae,row,6)/2,3),1),0))"),"1,1,0")</f>
        <v>1,1,0</v>
      </c>
      <c r="G3036" s="44" t="s">
        <v>7601</v>
      </c>
      <c r="H3036" s="45">
        <f t="array" ref="H3036">let(systemId,match(A3036,index(systems,0,1),),refSystemId,match($H$1,index(systems,0,1),),x,index(systems,systemId,3),y,index(systems,systemId,4),refX,index(systems,refSystemId,3),refY,index(systems,refSystemId,4),round(sqrt((x-refX)^2+(y-refY)^2),3))</f>
        <v>756.684</v>
      </c>
      <c r="I3036" s="55"/>
      <c r="J3036" s="55"/>
      <c r="K3036" s="55"/>
      <c r="L3036" s="55"/>
      <c r="M3036" s="55"/>
      <c r="N3036" s="55"/>
      <c r="O3036" s="55"/>
      <c r="P3036" s="56" t="s">
        <v>408</v>
      </c>
      <c r="Q3036" s="56" t="s">
        <v>408</v>
      </c>
      <c r="R3036" s="56" t="s">
        <v>408</v>
      </c>
      <c r="S3036" s="56" t="s">
        <v>408</v>
      </c>
      <c r="T3036" s="56" t="s">
        <v>408</v>
      </c>
      <c r="U3036" s="56" t="s">
        <v>408</v>
      </c>
      <c r="V3036" s="56" t="s">
        <v>408</v>
      </c>
      <c r="W3036" s="56" t="s">
        <v>408</v>
      </c>
      <c r="X3036" s="56" t="s">
        <v>408</v>
      </c>
      <c r="Y3036" s="56" t="s">
        <v>408</v>
      </c>
      <c r="Z3036" s="56" t="s">
        <v>408</v>
      </c>
      <c r="AA3036" s="56" t="s">
        <v>408</v>
      </c>
      <c r="AB3036" s="52" t="s">
        <v>1102</v>
      </c>
      <c r="AC3036" s="52" t="s">
        <v>1102</v>
      </c>
      <c r="AD3036" s="52" t="s">
        <v>1102</v>
      </c>
      <c r="AE3036" s="52" t="s">
        <v>1102</v>
      </c>
      <c r="AF3036" s="52" t="s">
        <v>1102</v>
      </c>
      <c r="AG3036" s="52" t="s">
        <v>1102</v>
      </c>
      <c r="AH3036" s="52" t="s">
        <v>1102</v>
      </c>
      <c r="AI3036" s="52" t="s">
        <v>1102</v>
      </c>
      <c r="AJ3036" s="52" t="s">
        <v>1102</v>
      </c>
      <c r="AK3036" s="52" t="s">
        <v>1102</v>
      </c>
      <c r="AL3036" s="52" t="s">
        <v>1102</v>
      </c>
      <c r="AM3036" s="52" t="s">
        <v>1102</v>
      </c>
      <c r="AN3036" s="52" t="s">
        <v>1102</v>
      </c>
      <c r="AO3036" s="49" t="s">
        <v>1102</v>
      </c>
      <c r="AP3036" s="52" t="s">
        <v>1102</v>
      </c>
      <c r="AQ3036" s="56" t="s">
        <v>422</v>
      </c>
      <c r="AR3036" s="56" t="s">
        <v>422</v>
      </c>
      <c r="AS3036" s="56" t="s">
        <v>422</v>
      </c>
      <c r="AT3036" s="56" t="s">
        <v>422</v>
      </c>
      <c r="AU3036" s="51" t="s">
        <v>422</v>
      </c>
      <c r="AV3036" s="55"/>
      <c r="AW3036" s="55"/>
      <c r="AX3036" s="55"/>
      <c r="AY3036" s="55"/>
      <c r="AZ3036" s="55"/>
    </row>
    <row r="3037" ht="15.75" customHeight="1">
      <c r="A3037" s="40">
        <v>2721.0</v>
      </c>
      <c r="B3037" s="28" t="s">
        <v>7602</v>
      </c>
      <c r="C3037" s="41"/>
      <c r="D3037" s="42">
        <f t="array" ref="D3037">index(systems,match($A3037,INDEX(systems,0,1),),3)</f>
        <v>120.192</v>
      </c>
      <c r="E3037" s="42">
        <f t="array" ref="E3037">index(systems,match($A3037,INDEX(systems,0,1),),4)</f>
        <v>-257.747</v>
      </c>
      <c r="F3037" s="43" t="str">
        <f>IFERROR(__xludf.DUMMYFUNCTION("let(row, match($B3037&amp;if($C3037&lt;&gt;"""","" [""&amp;$C3037&amp;""]"",""""),index(nebulae,,2),0),join("","",iferror(round(index(nebulae,row,5)/2,3),1),iferror(round(index(nebulae,row,6)/2,3),1),0))"),"1,1,0")</f>
        <v>1,1,0</v>
      </c>
      <c r="G3037" s="44" t="s">
        <v>7603</v>
      </c>
      <c r="H3037" s="45">
        <f t="array" ref="H3037">let(systemId,match(A3037,index(systems,0,1),),refSystemId,match($H$1,index(systems,0,1),),x,index(systems,systemId,3),y,index(systems,systemId,4),refX,index(systems,refSystemId,3),refY,index(systems,refSystemId,4),round(sqrt((x-refX)^2+(y-refY)^2),3))</f>
        <v>284.393</v>
      </c>
      <c r="I3037" s="41"/>
      <c r="J3037" s="41"/>
      <c r="K3037" s="41"/>
      <c r="L3037" s="41"/>
      <c r="M3037" s="28" t="s">
        <v>756</v>
      </c>
      <c r="N3037" s="28" t="s">
        <v>1709</v>
      </c>
      <c r="O3037" s="48" t="s">
        <v>1709</v>
      </c>
      <c r="P3037" s="48" t="s">
        <v>1709</v>
      </c>
      <c r="Q3037" s="48" t="s">
        <v>1709</v>
      </c>
      <c r="R3037" s="48" t="s">
        <v>1709</v>
      </c>
      <c r="S3037" s="48" t="s">
        <v>1709</v>
      </c>
      <c r="T3037" s="48" t="s">
        <v>1709</v>
      </c>
      <c r="U3037" s="48" t="s">
        <v>1709</v>
      </c>
      <c r="V3037" s="48" t="s">
        <v>1709</v>
      </c>
      <c r="W3037" s="48" t="s">
        <v>1709</v>
      </c>
      <c r="X3037" s="48" t="s">
        <v>1709</v>
      </c>
      <c r="Y3037" s="48" t="s">
        <v>986</v>
      </c>
      <c r="Z3037" s="48" t="s">
        <v>6967</v>
      </c>
      <c r="AA3037" s="48" t="s">
        <v>6967</v>
      </c>
      <c r="AB3037" s="48" t="s">
        <v>987</v>
      </c>
      <c r="AC3037" s="48" t="s">
        <v>987</v>
      </c>
      <c r="AD3037" s="48" t="s">
        <v>987</v>
      </c>
      <c r="AE3037" s="48" t="s">
        <v>987</v>
      </c>
      <c r="AF3037" s="48" t="s">
        <v>987</v>
      </c>
      <c r="AG3037" s="48" t="s">
        <v>987</v>
      </c>
      <c r="AH3037" s="48" t="s">
        <v>987</v>
      </c>
      <c r="AI3037" s="48" t="s">
        <v>987</v>
      </c>
      <c r="AJ3037" s="48" t="s">
        <v>987</v>
      </c>
      <c r="AK3037" s="48" t="s">
        <v>987</v>
      </c>
      <c r="AL3037" s="48" t="s">
        <v>987</v>
      </c>
      <c r="AM3037" s="48" t="s">
        <v>987</v>
      </c>
      <c r="AN3037" s="48" t="s">
        <v>614</v>
      </c>
      <c r="AO3037" s="48" t="s">
        <v>986</v>
      </c>
      <c r="AP3037" s="48" t="s">
        <v>986</v>
      </c>
      <c r="AQ3037" s="48" t="s">
        <v>986</v>
      </c>
      <c r="AR3037" s="48" t="s">
        <v>986</v>
      </c>
      <c r="AS3037" s="48" t="s">
        <v>986</v>
      </c>
      <c r="AT3037" s="48" t="s">
        <v>986</v>
      </c>
      <c r="AU3037" s="48" t="s">
        <v>986</v>
      </c>
      <c r="AV3037" s="48" t="s">
        <v>986</v>
      </c>
      <c r="AW3037" s="48" t="s">
        <v>986</v>
      </c>
      <c r="AX3037" s="48" t="s">
        <v>1296</v>
      </c>
      <c r="AY3037" s="48" t="s">
        <v>1296</v>
      </c>
      <c r="AZ3037" s="28" t="s">
        <v>1296</v>
      </c>
    </row>
    <row r="3038" ht="15.75" customHeight="1">
      <c r="A3038" s="40">
        <v>2722.0</v>
      </c>
      <c r="B3038" s="28" t="s">
        <v>7604</v>
      </c>
      <c r="C3038" s="41"/>
      <c r="D3038" s="42">
        <f t="array" ref="D3038">index(systems,match($A3038,INDEX(systems,0,1),),3)</f>
        <v>298.034</v>
      </c>
      <c r="E3038" s="42">
        <f t="array" ref="E3038">index(systems,match($A3038,INDEX(systems,0,1),),4)</f>
        <v>-328.317</v>
      </c>
      <c r="F3038" s="43" t="str">
        <f>IFERROR(__xludf.DUMMYFUNCTION("let(row, match($B3038&amp;if($C3038&lt;&gt;"""","" [""&amp;$C3038&amp;""]"",""""),index(nebulae,,2),0),join("","",iferror(round(index(nebulae,row,5)/2,3),1),iferror(round(index(nebulae,row,6)/2,3),1),0))"),"1,1,0")</f>
        <v>1,1,0</v>
      </c>
      <c r="G3038" s="44" t="s">
        <v>7605</v>
      </c>
      <c r="H3038" s="45">
        <f t="array" ref="H3038">let(systemId,match(A3038,index(systems,0,1),),refSystemId,match($H$1,index(systems,0,1),),x,index(systems,systemId,3),y,index(systems,systemId,4),refX,index(systems,refSystemId,3),refY,index(systems,refSystemId,4),round(sqrt((x-refX)^2+(y-refY)^2),3))</f>
        <v>443.414</v>
      </c>
      <c r="I3038" s="53"/>
      <c r="J3038" s="53"/>
      <c r="K3038" s="53"/>
      <c r="L3038" s="53"/>
      <c r="M3038" s="53"/>
      <c r="N3038" s="28" t="s">
        <v>953</v>
      </c>
      <c r="O3038" s="48" t="s">
        <v>1013</v>
      </c>
      <c r="P3038" s="48" t="s">
        <v>1013</v>
      </c>
      <c r="Q3038" s="48" t="s">
        <v>1013</v>
      </c>
      <c r="R3038" s="48" t="s">
        <v>1013</v>
      </c>
      <c r="S3038" s="48" t="s">
        <v>1013</v>
      </c>
      <c r="T3038" s="48" t="s">
        <v>1013</v>
      </c>
      <c r="U3038" s="48" t="s">
        <v>1013</v>
      </c>
      <c r="V3038" s="48" t="s">
        <v>1013</v>
      </c>
      <c r="W3038" s="48" t="s">
        <v>1013</v>
      </c>
      <c r="X3038" s="48" t="s">
        <v>1013</v>
      </c>
      <c r="Y3038" s="48" t="s">
        <v>1014</v>
      </c>
      <c r="Z3038" s="48" t="s">
        <v>1014</v>
      </c>
      <c r="AA3038" s="48" t="s">
        <v>1015</v>
      </c>
      <c r="AB3038" s="48" t="s">
        <v>1015</v>
      </c>
      <c r="AC3038" s="48" t="s">
        <v>1015</v>
      </c>
      <c r="AD3038" s="48" t="s">
        <v>1015</v>
      </c>
      <c r="AE3038" s="48" t="s">
        <v>1015</v>
      </c>
      <c r="AF3038" s="48" t="s">
        <v>1015</v>
      </c>
      <c r="AG3038" s="48" t="s">
        <v>1015</v>
      </c>
      <c r="AH3038" s="48" t="s">
        <v>1015</v>
      </c>
      <c r="AI3038" s="48" t="s">
        <v>1015</v>
      </c>
      <c r="AJ3038" s="48" t="s">
        <v>1015</v>
      </c>
      <c r="AK3038" s="48" t="s">
        <v>1015</v>
      </c>
      <c r="AL3038" s="48" t="s">
        <v>1015</v>
      </c>
      <c r="AM3038" s="48" t="s">
        <v>1015</v>
      </c>
      <c r="AN3038" s="48" t="s">
        <v>1015</v>
      </c>
      <c r="AO3038" s="48" t="s">
        <v>1014</v>
      </c>
      <c r="AP3038" s="48" t="s">
        <v>1014</v>
      </c>
      <c r="AQ3038" s="48" t="s">
        <v>4779</v>
      </c>
      <c r="AR3038" s="48" t="s">
        <v>955</v>
      </c>
      <c r="AS3038" s="48" t="s">
        <v>955</v>
      </c>
      <c r="AT3038" s="48" t="s">
        <v>955</v>
      </c>
      <c r="AU3038" s="48" t="s">
        <v>955</v>
      </c>
      <c r="AV3038" s="48" t="s">
        <v>955</v>
      </c>
      <c r="AW3038" s="48" t="s">
        <v>955</v>
      </c>
      <c r="AX3038" s="48" t="s">
        <v>955</v>
      </c>
      <c r="AY3038" s="48" t="s">
        <v>955</v>
      </c>
      <c r="AZ3038" s="28" t="s">
        <v>955</v>
      </c>
    </row>
    <row r="3039" ht="15.75" customHeight="1">
      <c r="A3039" s="40">
        <v>2723.0</v>
      </c>
      <c r="B3039" s="28" t="s">
        <v>7606</v>
      </c>
      <c r="C3039" s="41"/>
      <c r="D3039" s="42">
        <f t="array" ref="D3039">index(systems,match($A3039,INDEX(systems,0,1),),3)</f>
        <v>-194.159</v>
      </c>
      <c r="E3039" s="42">
        <f t="array" ref="E3039">index(systems,match($A3039,INDEX(systems,0,1),),4)</f>
        <v>195.28</v>
      </c>
      <c r="F3039" s="43" t="str">
        <f>IFERROR(__xludf.DUMMYFUNCTION("let(row, match($B3039&amp;if($C3039&lt;&gt;"""","" [""&amp;$C3039&amp;""]"",""""),index(nebulae,,2),0),join("","",iferror(round(index(nebulae,row,5)/2,3),1),iferror(round(index(nebulae,row,6)/2,3),1),0))"),"1,1,0")</f>
        <v>1,1,0</v>
      </c>
      <c r="G3039" s="44" t="s">
        <v>7607</v>
      </c>
      <c r="H3039" s="45">
        <f t="array" ref="H3039">let(systemId,match(A3039,index(systems,0,1),),refSystemId,match($H$1,index(systems,0,1),),x,index(systems,systemId,3),y,index(systems,systemId,4),refX,index(systems,refSystemId,3),refY,index(systems,refSystemId,4),round(sqrt((x-refX)^2+(y-refY)^2),3))</f>
        <v>275.376</v>
      </c>
      <c r="I3039" s="28" t="s">
        <v>408</v>
      </c>
      <c r="J3039" s="28" t="s">
        <v>408</v>
      </c>
      <c r="K3039" s="28" t="s">
        <v>408</v>
      </c>
      <c r="L3039" s="28" t="s">
        <v>408</v>
      </c>
      <c r="M3039" s="48" t="s">
        <v>408</v>
      </c>
      <c r="N3039" s="28" t="s">
        <v>408</v>
      </c>
      <c r="O3039" s="41"/>
      <c r="P3039" s="52" t="s">
        <v>864</v>
      </c>
      <c r="Q3039" s="52" t="s">
        <v>864</v>
      </c>
      <c r="R3039" s="52" t="s">
        <v>864</v>
      </c>
      <c r="S3039" s="52" t="s">
        <v>864</v>
      </c>
      <c r="T3039" s="52" t="s">
        <v>864</v>
      </c>
      <c r="U3039" s="48" t="s">
        <v>864</v>
      </c>
      <c r="V3039" s="48" t="s">
        <v>864</v>
      </c>
      <c r="W3039" s="48" t="s">
        <v>864</v>
      </c>
      <c r="X3039" s="48" t="s">
        <v>422</v>
      </c>
      <c r="Y3039" s="48" t="s">
        <v>422</v>
      </c>
      <c r="Z3039" s="48" t="s">
        <v>422</v>
      </c>
      <c r="AA3039" s="48" t="s">
        <v>422</v>
      </c>
      <c r="AB3039" s="48" t="s">
        <v>422</v>
      </c>
      <c r="AC3039" s="48" t="s">
        <v>422</v>
      </c>
      <c r="AD3039" s="48" t="s">
        <v>422</v>
      </c>
      <c r="AE3039" s="48" t="s">
        <v>422</v>
      </c>
      <c r="AF3039" s="48" t="s">
        <v>422</v>
      </c>
      <c r="AG3039" s="48" t="s">
        <v>422</v>
      </c>
      <c r="AH3039" s="48" t="s">
        <v>422</v>
      </c>
      <c r="AI3039" s="48" t="s">
        <v>422</v>
      </c>
      <c r="AJ3039" s="48" t="s">
        <v>422</v>
      </c>
      <c r="AK3039" s="48" t="s">
        <v>422</v>
      </c>
      <c r="AL3039" s="48" t="s">
        <v>422</v>
      </c>
      <c r="AM3039" s="48" t="s">
        <v>422</v>
      </c>
      <c r="AN3039" s="48" t="s">
        <v>422</v>
      </c>
      <c r="AO3039" s="48" t="s">
        <v>422</v>
      </c>
      <c r="AP3039" s="48" t="s">
        <v>422</v>
      </c>
      <c r="AQ3039" s="48" t="s">
        <v>422</v>
      </c>
      <c r="AR3039" s="48" t="s">
        <v>422</v>
      </c>
      <c r="AS3039" s="48" t="s">
        <v>422</v>
      </c>
      <c r="AT3039" s="48" t="s">
        <v>422</v>
      </c>
      <c r="AU3039" s="48" t="s">
        <v>422</v>
      </c>
      <c r="AV3039" s="48" t="s">
        <v>422</v>
      </c>
      <c r="AW3039" s="48" t="s">
        <v>422</v>
      </c>
      <c r="AX3039" s="48" t="s">
        <v>422</v>
      </c>
      <c r="AY3039" s="48" t="s">
        <v>422</v>
      </c>
      <c r="AZ3039" s="51" t="s">
        <v>422</v>
      </c>
    </row>
    <row r="3040" ht="15.75" customHeight="1">
      <c r="A3040" s="40">
        <v>2724.0</v>
      </c>
      <c r="B3040" s="28" t="s">
        <v>7608</v>
      </c>
      <c r="C3040" s="41"/>
      <c r="D3040" s="42">
        <f t="array" ref="D3040">index(systems,match($A3040,INDEX(systems,0,1),),3)</f>
        <v>-19.908</v>
      </c>
      <c r="E3040" s="42">
        <f t="array" ref="E3040">index(systems,match($A3040,INDEX(systems,0,1),),4)</f>
        <v>-54.593</v>
      </c>
      <c r="F3040" s="43" t="str">
        <f>IFERROR(__xludf.DUMMYFUNCTION("let(row, match($B3040&amp;if($C3040&lt;&gt;"""","" [""&amp;$C3040&amp;""]"",""""),index(nebulae,,2),0),join("","",iferror(round(index(nebulae,row,5)/2,3),1),iferror(round(index(nebulae,row,6)/2,3),1),0))"),"1,1,0")</f>
        <v>1,1,0</v>
      </c>
      <c r="G3040" s="44" t="s">
        <v>7609</v>
      </c>
      <c r="H3040" s="88">
        <f t="array" ref="H3040">let(systemId,match(A3040,index(systems,0,1),),refSystemId,match($H$1,index(systems,0,1),),x,index(systems,systemId,3),y,index(systems,systemId,4),refX,index(systems,refSystemId,3),refY,index(systems,refSystemId,4),round(sqrt((x-refX)^2+(y-refY)^2),3))</f>
        <v>58.11</v>
      </c>
      <c r="I3040" s="28" t="s">
        <v>418</v>
      </c>
      <c r="J3040" s="28" t="s">
        <v>560</v>
      </c>
      <c r="K3040" s="48" t="s">
        <v>560</v>
      </c>
      <c r="L3040" s="48" t="s">
        <v>560</v>
      </c>
      <c r="M3040" s="28" t="s">
        <v>560</v>
      </c>
      <c r="N3040" s="28" t="s">
        <v>509</v>
      </c>
      <c r="O3040" s="48" t="s">
        <v>509</v>
      </c>
      <c r="P3040" s="48" t="s">
        <v>509</v>
      </c>
      <c r="Q3040" s="48" t="s">
        <v>509</v>
      </c>
      <c r="R3040" s="48" t="s">
        <v>510</v>
      </c>
      <c r="S3040" s="48" t="s">
        <v>560</v>
      </c>
      <c r="T3040" s="48" t="s">
        <v>560</v>
      </c>
      <c r="U3040" s="48" t="s">
        <v>513</v>
      </c>
      <c r="V3040" s="48" t="s">
        <v>513</v>
      </c>
      <c r="W3040" s="48" t="s">
        <v>513</v>
      </c>
      <c r="X3040" s="48" t="s">
        <v>513</v>
      </c>
      <c r="Y3040" s="48" t="s">
        <v>560</v>
      </c>
      <c r="Z3040" s="48" t="s">
        <v>514</v>
      </c>
      <c r="AA3040" s="48" t="s">
        <v>515</v>
      </c>
      <c r="AB3040" s="48" t="s">
        <v>515</v>
      </c>
      <c r="AC3040" s="48" t="s">
        <v>515</v>
      </c>
      <c r="AD3040" s="48" t="s">
        <v>515</v>
      </c>
      <c r="AE3040" s="48" t="s">
        <v>515</v>
      </c>
      <c r="AF3040" s="48" t="s">
        <v>515</v>
      </c>
      <c r="AG3040" s="48" t="s">
        <v>515</v>
      </c>
      <c r="AH3040" s="48" t="s">
        <v>560</v>
      </c>
      <c r="AI3040" s="48" t="s">
        <v>560</v>
      </c>
      <c r="AJ3040" s="48" t="s">
        <v>560</v>
      </c>
      <c r="AK3040" s="48" t="s">
        <v>560</v>
      </c>
      <c r="AL3040" s="48" t="s">
        <v>560</v>
      </c>
      <c r="AM3040" s="48" t="s">
        <v>560</v>
      </c>
      <c r="AN3040" s="48" t="s">
        <v>560</v>
      </c>
      <c r="AO3040" s="48" t="s">
        <v>560</v>
      </c>
      <c r="AP3040" s="48" t="s">
        <v>560</v>
      </c>
      <c r="AQ3040" s="48" t="s">
        <v>516</v>
      </c>
      <c r="AR3040" s="48" t="s">
        <v>517</v>
      </c>
      <c r="AS3040" s="52" t="s">
        <v>766</v>
      </c>
      <c r="AT3040" s="52" t="s">
        <v>766</v>
      </c>
      <c r="AU3040" s="52" t="s">
        <v>766</v>
      </c>
      <c r="AV3040" s="48" t="s">
        <v>766</v>
      </c>
      <c r="AW3040" s="48" t="s">
        <v>1606</v>
      </c>
      <c r="AX3040" s="48" t="s">
        <v>1335</v>
      </c>
      <c r="AY3040" s="48" t="s">
        <v>931</v>
      </c>
      <c r="AZ3040" s="28" t="s">
        <v>1335</v>
      </c>
    </row>
    <row r="3041" ht="15.75" customHeight="1">
      <c r="A3041" s="40">
        <v>2725.0</v>
      </c>
      <c r="B3041" s="28" t="s">
        <v>7610</v>
      </c>
      <c r="C3041" s="41"/>
      <c r="D3041" s="42">
        <f t="array" ref="D3041">index(systems,match($A3041,INDEX(systems,0,1),),3)</f>
        <v>-155.32</v>
      </c>
      <c r="E3041" s="42">
        <f t="array" ref="E3041">index(systems,match($A3041,INDEX(systems,0,1),),4)</f>
        <v>-103.721</v>
      </c>
      <c r="F3041" s="43" t="str">
        <f>IFERROR(__xludf.DUMMYFUNCTION("let(row, match($B3041&amp;if($C3041&lt;&gt;"""","" [""&amp;$C3041&amp;""]"",""""),index(nebulae,,2),0),join("","",iferror(round(index(nebulae,row,5)/2,3),1),iferror(round(index(nebulae,row,6)/2,3),1),0))"),"1,1,0")</f>
        <v>1,1,0</v>
      </c>
      <c r="G3041" s="44" t="s">
        <v>7611</v>
      </c>
      <c r="H3041" s="45">
        <f t="array" ref="H3041">let(systemId,match(A3041,index(systems,0,1),),refSystemId,match($H$1,index(systems,0,1),),x,index(systems,systemId,3),y,index(systems,systemId,4),refX,index(systems,refSystemId,3),refY,index(systems,refSystemId,4),round(sqrt((x-refX)^2+(y-refY)^2),3))</f>
        <v>186.768</v>
      </c>
      <c r="I3041" s="28" t="s">
        <v>426</v>
      </c>
      <c r="J3041" s="48" t="s">
        <v>427</v>
      </c>
      <c r="K3041" s="48" t="s">
        <v>427</v>
      </c>
      <c r="L3041" s="48" t="s">
        <v>427</v>
      </c>
      <c r="M3041" s="28" t="s">
        <v>427</v>
      </c>
      <c r="N3041" s="28" t="s">
        <v>427</v>
      </c>
      <c r="O3041" s="48" t="s">
        <v>427</v>
      </c>
      <c r="P3041" s="48" t="s">
        <v>427</v>
      </c>
      <c r="Q3041" s="48" t="s">
        <v>427</v>
      </c>
      <c r="R3041" s="48" t="s">
        <v>427</v>
      </c>
      <c r="S3041" s="48" t="s">
        <v>427</v>
      </c>
      <c r="T3041" s="48" t="s">
        <v>427</v>
      </c>
      <c r="U3041" s="48" t="s">
        <v>427</v>
      </c>
      <c r="V3041" s="48" t="s">
        <v>427</v>
      </c>
      <c r="W3041" s="48" t="s">
        <v>427</v>
      </c>
      <c r="X3041" s="48" t="s">
        <v>427</v>
      </c>
      <c r="Y3041" s="48" t="s">
        <v>427</v>
      </c>
      <c r="Z3041" s="48" t="s">
        <v>427</v>
      </c>
      <c r="AA3041" s="48" t="s">
        <v>427</v>
      </c>
      <c r="AB3041" s="52" t="s">
        <v>427</v>
      </c>
      <c r="AC3041" s="52" t="s">
        <v>427</v>
      </c>
      <c r="AD3041" s="52" t="s">
        <v>427</v>
      </c>
      <c r="AE3041" s="52" t="s">
        <v>427</v>
      </c>
      <c r="AF3041" s="52" t="s">
        <v>427</v>
      </c>
      <c r="AG3041" s="52" t="s">
        <v>427</v>
      </c>
      <c r="AH3041" s="52" t="s">
        <v>427</v>
      </c>
      <c r="AI3041" s="52" t="s">
        <v>427</v>
      </c>
      <c r="AJ3041" s="52" t="s">
        <v>427</v>
      </c>
      <c r="AK3041" s="52" t="s">
        <v>427</v>
      </c>
      <c r="AL3041" s="52" t="s">
        <v>427</v>
      </c>
      <c r="AM3041" s="52" t="s">
        <v>427</v>
      </c>
      <c r="AN3041" s="52" t="s">
        <v>427</v>
      </c>
      <c r="AO3041" s="52" t="s">
        <v>427</v>
      </c>
      <c r="AP3041" s="52" t="s">
        <v>427</v>
      </c>
      <c r="AQ3041" s="52" t="s">
        <v>427</v>
      </c>
      <c r="AR3041" s="52" t="s">
        <v>426</v>
      </c>
      <c r="AS3041" s="52" t="s">
        <v>426</v>
      </c>
      <c r="AT3041" s="52" t="s">
        <v>946</v>
      </c>
      <c r="AU3041" s="52" t="s">
        <v>946</v>
      </c>
      <c r="AV3041" s="48" t="s">
        <v>946</v>
      </c>
      <c r="AW3041" s="48" t="s">
        <v>946</v>
      </c>
      <c r="AX3041" s="48" t="s">
        <v>605</v>
      </c>
      <c r="AY3041" s="48" t="s">
        <v>605</v>
      </c>
      <c r="AZ3041" s="51" t="s">
        <v>605</v>
      </c>
    </row>
    <row r="3042" ht="15.75" customHeight="1">
      <c r="A3042" s="40">
        <v>2726.0</v>
      </c>
      <c r="B3042" s="28" t="s">
        <v>7612</v>
      </c>
      <c r="C3042" s="41"/>
      <c r="D3042" s="42">
        <f t="array" ref="D3042">index(systems,match($A3042,INDEX(systems,0,1),),3)</f>
        <v>-118.449</v>
      </c>
      <c r="E3042" s="42">
        <f t="array" ref="E3042">index(systems,match($A3042,INDEX(systems,0,1),),4)</f>
        <v>-336.048</v>
      </c>
      <c r="F3042" s="43" t="str">
        <f>IFERROR(__xludf.DUMMYFUNCTION("let(row, match($B3042&amp;if($C3042&lt;&gt;"""","" [""&amp;$C3042&amp;""]"",""""),index(nebulae,,2),0),join("","",iferror(round(index(nebulae,row,5)/2,3),1),iferror(round(index(nebulae,row,6)/2,3),1),0))"),"1,1,0")</f>
        <v>1,1,0</v>
      </c>
      <c r="G3042" s="44" t="s">
        <v>7613</v>
      </c>
      <c r="H3042" s="45">
        <f t="array" ref="H3042">let(systemId,match(A3042,index(systems,0,1),),refSystemId,match($H$1,index(systems,0,1),),x,index(systems,systemId,3),y,index(systems,systemId,4),refX,index(systems,refSystemId,3),refY,index(systems,refSystemId,4),round(sqrt((x-refX)^2+(y-refY)^2),3))</f>
        <v>356.312</v>
      </c>
      <c r="I3042" s="47" t="s">
        <v>408</v>
      </c>
      <c r="J3042" s="53"/>
      <c r="K3042" s="53"/>
      <c r="L3042" s="53"/>
      <c r="M3042" s="46" t="s">
        <v>560</v>
      </c>
      <c r="N3042" s="28" t="s">
        <v>1110</v>
      </c>
      <c r="O3042" s="48" t="s">
        <v>1110</v>
      </c>
      <c r="P3042" s="48" t="s">
        <v>1110</v>
      </c>
      <c r="Q3042" s="48" t="s">
        <v>1110</v>
      </c>
      <c r="R3042" s="48" t="s">
        <v>1110</v>
      </c>
      <c r="S3042" s="48" t="s">
        <v>1110</v>
      </c>
      <c r="T3042" s="48" t="s">
        <v>1110</v>
      </c>
      <c r="U3042" s="48" t="s">
        <v>1110</v>
      </c>
      <c r="V3042" s="48" t="s">
        <v>1110</v>
      </c>
      <c r="W3042" s="48" t="s">
        <v>1110</v>
      </c>
      <c r="X3042" s="48" t="s">
        <v>560</v>
      </c>
      <c r="Y3042" s="48" t="s">
        <v>560</v>
      </c>
      <c r="Z3042" s="48" t="s">
        <v>560</v>
      </c>
      <c r="AA3042" s="48" t="s">
        <v>560</v>
      </c>
      <c r="AB3042" s="48" t="s">
        <v>560</v>
      </c>
      <c r="AC3042" s="48" t="s">
        <v>560</v>
      </c>
      <c r="AD3042" s="48" t="s">
        <v>560</v>
      </c>
      <c r="AE3042" s="48" t="s">
        <v>560</v>
      </c>
      <c r="AF3042" s="48" t="s">
        <v>560</v>
      </c>
      <c r="AG3042" s="48" t="s">
        <v>560</v>
      </c>
      <c r="AH3042" s="48" t="s">
        <v>560</v>
      </c>
      <c r="AI3042" s="48" t="s">
        <v>560</v>
      </c>
      <c r="AJ3042" s="48" t="s">
        <v>560</v>
      </c>
      <c r="AK3042" s="48" t="s">
        <v>560</v>
      </c>
      <c r="AL3042" s="48" t="s">
        <v>560</v>
      </c>
      <c r="AM3042" s="48" t="s">
        <v>560</v>
      </c>
      <c r="AN3042" s="48" t="s">
        <v>560</v>
      </c>
      <c r="AO3042" s="48" t="s">
        <v>560</v>
      </c>
      <c r="AP3042" s="48" t="s">
        <v>560</v>
      </c>
      <c r="AQ3042" s="48" t="s">
        <v>560</v>
      </c>
      <c r="AR3042" s="48" t="s">
        <v>560</v>
      </c>
      <c r="AS3042" s="48" t="s">
        <v>418</v>
      </c>
      <c r="AT3042" s="48" t="s">
        <v>418</v>
      </c>
      <c r="AU3042" s="48" t="s">
        <v>418</v>
      </c>
      <c r="AV3042" s="48" t="s">
        <v>969</v>
      </c>
      <c r="AW3042" s="48" t="s">
        <v>969</v>
      </c>
      <c r="AX3042" s="48" t="s">
        <v>969</v>
      </c>
      <c r="AY3042" s="48" t="s">
        <v>969</v>
      </c>
      <c r="AZ3042" s="51" t="s">
        <v>969</v>
      </c>
    </row>
    <row r="3043" ht="15.75" customHeight="1">
      <c r="A3043" s="40">
        <v>2727.0</v>
      </c>
      <c r="B3043" s="28" t="s">
        <v>7614</v>
      </c>
      <c r="C3043" s="41"/>
      <c r="D3043" s="42">
        <f t="array" ref="D3043">index(systems,match($A3043,INDEX(systems,0,1),),3)</f>
        <v>317.42</v>
      </c>
      <c r="E3043" s="42">
        <f t="array" ref="E3043">index(systems,match($A3043,INDEX(systems,0,1),),4)</f>
        <v>14.949</v>
      </c>
      <c r="F3043" s="43" t="str">
        <f>IFERROR(__xludf.DUMMYFUNCTION("let(row, match($B3043&amp;if($C3043&lt;&gt;"""","" [""&amp;$C3043&amp;""]"",""""),index(nebulae,,2),0),join("","",iferror(round(index(nebulae,row,5)/2,3),1),iferror(round(index(nebulae,row,6)/2,3),1),0))"),"1,1,0")</f>
        <v>1,1,0</v>
      </c>
      <c r="G3043" s="44" t="s">
        <v>7615</v>
      </c>
      <c r="H3043" s="45">
        <f t="array" ref="H3043">let(systemId,match(A3043,index(systems,0,1),),refSystemId,match($H$1,index(systems,0,1),),x,index(systems,systemId,3),y,index(systems,systemId,4),refX,index(systems,refSystemId,3),refY,index(systems,refSystemId,4),round(sqrt((x-refX)^2+(y-refY)^2),3))</f>
        <v>317.772</v>
      </c>
      <c r="I3043" s="53"/>
      <c r="J3043" s="46" t="s">
        <v>418</v>
      </c>
      <c r="K3043" s="46" t="s">
        <v>418</v>
      </c>
      <c r="L3043" s="53"/>
      <c r="M3043" s="53"/>
      <c r="N3043" s="28" t="s">
        <v>2050</v>
      </c>
      <c r="O3043" s="48" t="s">
        <v>2050</v>
      </c>
      <c r="P3043" s="48" t="s">
        <v>2050</v>
      </c>
      <c r="Q3043" s="48" t="s">
        <v>2050</v>
      </c>
      <c r="R3043" s="48" t="s">
        <v>2050</v>
      </c>
      <c r="S3043" s="48" t="s">
        <v>2050</v>
      </c>
      <c r="T3043" s="48" t="s">
        <v>2050</v>
      </c>
      <c r="U3043" s="52" t="s">
        <v>442</v>
      </c>
      <c r="V3043" s="52" t="s">
        <v>442</v>
      </c>
      <c r="W3043" s="52" t="s">
        <v>442</v>
      </c>
      <c r="X3043" s="48" t="s">
        <v>442</v>
      </c>
      <c r="Y3043" s="48" t="s">
        <v>1829</v>
      </c>
      <c r="Z3043" s="48" t="s">
        <v>1829</v>
      </c>
      <c r="AA3043" s="48" t="s">
        <v>1830</v>
      </c>
      <c r="AB3043" s="48" t="s">
        <v>1830</v>
      </c>
      <c r="AC3043" s="48" t="s">
        <v>1830</v>
      </c>
      <c r="AD3043" s="48" t="s">
        <v>1830</v>
      </c>
      <c r="AE3043" s="48" t="s">
        <v>1830</v>
      </c>
      <c r="AF3043" s="48" t="s">
        <v>1830</v>
      </c>
      <c r="AG3043" s="48" t="s">
        <v>1830</v>
      </c>
      <c r="AH3043" s="48" t="s">
        <v>1830</v>
      </c>
      <c r="AI3043" s="48" t="s">
        <v>1830</v>
      </c>
      <c r="AJ3043" s="48" t="s">
        <v>1830</v>
      </c>
      <c r="AK3043" s="48" t="s">
        <v>1830</v>
      </c>
      <c r="AL3043" s="48" t="s">
        <v>1830</v>
      </c>
      <c r="AM3043" s="48" t="s">
        <v>1830</v>
      </c>
      <c r="AN3043" s="48" t="s">
        <v>1830</v>
      </c>
      <c r="AO3043" s="48" t="s">
        <v>1829</v>
      </c>
      <c r="AP3043" s="48" t="s">
        <v>1829</v>
      </c>
      <c r="AQ3043" s="48" t="s">
        <v>1829</v>
      </c>
      <c r="AR3043" s="48" t="s">
        <v>1829</v>
      </c>
      <c r="AS3043" s="48" t="s">
        <v>622</v>
      </c>
      <c r="AT3043" s="48" t="s">
        <v>622</v>
      </c>
      <c r="AU3043" s="48" t="s">
        <v>622</v>
      </c>
      <c r="AV3043" s="48" t="s">
        <v>1470</v>
      </c>
      <c r="AW3043" s="48" t="s">
        <v>1470</v>
      </c>
      <c r="AX3043" s="48" t="s">
        <v>1470</v>
      </c>
      <c r="AY3043" s="48" t="s">
        <v>1470</v>
      </c>
      <c r="AZ3043" s="28" t="s">
        <v>1470</v>
      </c>
    </row>
    <row r="3044" ht="15.75" customHeight="1">
      <c r="A3044" s="40">
        <v>2728.0</v>
      </c>
      <c r="B3044" s="28" t="s">
        <v>7616</v>
      </c>
      <c r="C3044" s="41"/>
      <c r="D3044" s="42">
        <f t="array" ref="D3044">index(systems,match($A3044,INDEX(systems,0,1),),3)</f>
        <v>279.421</v>
      </c>
      <c r="E3044" s="42">
        <f t="array" ref="E3044">index(systems,match($A3044,INDEX(systems,0,1),),4)</f>
        <v>-179.941</v>
      </c>
      <c r="F3044" s="43" t="str">
        <f>IFERROR(__xludf.DUMMYFUNCTION("let(row, match($B3044&amp;if($C3044&lt;&gt;"""","" [""&amp;$C3044&amp;""]"",""""),index(nebulae,,2),0),join("","",iferror(round(index(nebulae,row,5)/2,3),1),iferror(round(index(nebulae,row,6)/2,3),1),0))"),"1,1,0")</f>
        <v>1,1,0</v>
      </c>
      <c r="G3044" s="44" t="s">
        <v>7617</v>
      </c>
      <c r="H3044" s="45">
        <f t="array" ref="H3044">let(systemId,match(A3044,index(systems,0,1),),refSystemId,match($H$1,index(systems,0,1),),x,index(systems,systemId,3),y,index(systems,systemId,4),refX,index(systems,refSystemId,3),refY,index(systems,refSystemId,4),round(sqrt((x-refX)^2+(y-refY)^2),3))</f>
        <v>332.347</v>
      </c>
      <c r="I3044" s="41"/>
      <c r="J3044" s="28" t="s">
        <v>418</v>
      </c>
      <c r="K3044" s="41"/>
      <c r="L3044" s="41"/>
      <c r="M3044" s="41"/>
      <c r="N3044" s="28" t="s">
        <v>905</v>
      </c>
      <c r="O3044" s="48" t="s">
        <v>905</v>
      </c>
      <c r="P3044" s="48" t="s">
        <v>905</v>
      </c>
      <c r="Q3044" s="48" t="s">
        <v>905</v>
      </c>
      <c r="R3044" s="48" t="s">
        <v>905</v>
      </c>
      <c r="S3044" s="48" t="s">
        <v>905</v>
      </c>
      <c r="T3044" s="48" t="s">
        <v>905</v>
      </c>
      <c r="U3044" s="56" t="s">
        <v>905</v>
      </c>
      <c r="V3044" s="48" t="s">
        <v>905</v>
      </c>
      <c r="W3044" s="48" t="s">
        <v>905</v>
      </c>
      <c r="X3044" s="48" t="s">
        <v>905</v>
      </c>
      <c r="Y3044" s="48" t="s">
        <v>906</v>
      </c>
      <c r="Z3044" s="48" t="s">
        <v>906</v>
      </c>
      <c r="AA3044" s="48" t="s">
        <v>907</v>
      </c>
      <c r="AB3044" s="48" t="s">
        <v>907</v>
      </c>
      <c r="AC3044" s="48" t="s">
        <v>907</v>
      </c>
      <c r="AD3044" s="48" t="s">
        <v>907</v>
      </c>
      <c r="AE3044" s="48" t="s">
        <v>907</v>
      </c>
      <c r="AF3044" s="48" t="s">
        <v>907</v>
      </c>
      <c r="AG3044" s="48" t="s">
        <v>907</v>
      </c>
      <c r="AH3044" s="48" t="s">
        <v>907</v>
      </c>
      <c r="AI3044" s="48" t="s">
        <v>907</v>
      </c>
      <c r="AJ3044" s="48" t="s">
        <v>907</v>
      </c>
      <c r="AK3044" s="48" t="s">
        <v>907</v>
      </c>
      <c r="AL3044" s="48" t="s">
        <v>907</v>
      </c>
      <c r="AM3044" s="48" t="s">
        <v>907</v>
      </c>
      <c r="AN3044" s="48" t="s">
        <v>907</v>
      </c>
      <c r="AO3044" s="48" t="s">
        <v>906</v>
      </c>
      <c r="AP3044" s="48" t="s">
        <v>906</v>
      </c>
      <c r="AQ3044" s="48" t="s">
        <v>906</v>
      </c>
      <c r="AR3044" s="48" t="s">
        <v>906</v>
      </c>
      <c r="AS3044" s="48" t="s">
        <v>906</v>
      </c>
      <c r="AT3044" s="48" t="s">
        <v>906</v>
      </c>
      <c r="AU3044" s="48" t="s">
        <v>906</v>
      </c>
      <c r="AV3044" s="52" t="s">
        <v>906</v>
      </c>
      <c r="AW3044" s="52" t="s">
        <v>906</v>
      </c>
      <c r="AX3044" s="52" t="s">
        <v>906</v>
      </c>
      <c r="AY3044" s="52" t="s">
        <v>906</v>
      </c>
      <c r="AZ3044" s="49" t="s">
        <v>906</v>
      </c>
    </row>
    <row r="3045" ht="15.75" customHeight="1">
      <c r="A3045" s="40">
        <v>2729.0</v>
      </c>
      <c r="B3045" s="28" t="s">
        <v>7618</v>
      </c>
      <c r="C3045" s="41"/>
      <c r="D3045" s="42">
        <f t="array" ref="D3045">index(systems,match($A3045,INDEX(systems,0,1),),3)</f>
        <v>141.124</v>
      </c>
      <c r="E3045" s="42">
        <f t="array" ref="E3045">index(systems,match($A3045,INDEX(systems,0,1),),4)</f>
        <v>-22.791</v>
      </c>
      <c r="F3045" s="43" t="str">
        <f>IFERROR(__xludf.DUMMYFUNCTION("let(row, match($B3045&amp;if($C3045&lt;&gt;"""","" [""&amp;$C3045&amp;""]"",""""),index(nebulae,,2),0),join("","",iferror(round(index(nebulae,row,5)/2,3),1),iferror(round(index(nebulae,row,6)/2,3),1),0))"),"1,1,0")</f>
        <v>1,1,0</v>
      </c>
      <c r="G3045" s="44" t="s">
        <v>7619</v>
      </c>
      <c r="H3045" s="45">
        <f t="array" ref="H3045">let(systemId,match(A3045,index(systems,0,1),),refSystemId,match($H$1,index(systems,0,1),),x,index(systems,systemId,3),y,index(systems,systemId,4),refX,index(systems,refSystemId,3),refY,index(systems,refSystemId,4),round(sqrt((x-refX)^2+(y-refY)^2),3))</f>
        <v>142.952</v>
      </c>
      <c r="I3045" s="46" t="s">
        <v>408</v>
      </c>
      <c r="J3045" s="46" t="s">
        <v>408</v>
      </c>
      <c r="K3045" s="46" t="s">
        <v>408</v>
      </c>
      <c r="L3045" s="47" t="s">
        <v>408</v>
      </c>
      <c r="M3045" s="46" t="s">
        <v>408</v>
      </c>
      <c r="N3045" s="28" t="s">
        <v>408</v>
      </c>
      <c r="O3045" s="41"/>
      <c r="P3045" s="48" t="s">
        <v>555</v>
      </c>
      <c r="Q3045" s="48" t="s">
        <v>555</v>
      </c>
      <c r="R3045" s="48" t="s">
        <v>555</v>
      </c>
      <c r="S3045" s="48" t="s">
        <v>555</v>
      </c>
      <c r="T3045" s="48" t="s">
        <v>555</v>
      </c>
      <c r="U3045" s="48" t="s">
        <v>555</v>
      </c>
      <c r="V3045" s="48" t="s">
        <v>555</v>
      </c>
      <c r="W3045" s="48" t="s">
        <v>555</v>
      </c>
      <c r="X3045" s="48" t="s">
        <v>422</v>
      </c>
      <c r="Y3045" s="48" t="s">
        <v>422</v>
      </c>
      <c r="Z3045" s="48" t="s">
        <v>422</v>
      </c>
      <c r="AA3045" s="48" t="s">
        <v>422</v>
      </c>
      <c r="AB3045" s="48" t="s">
        <v>422</v>
      </c>
      <c r="AC3045" s="48" t="s">
        <v>422</v>
      </c>
      <c r="AD3045" s="48" t="s">
        <v>422</v>
      </c>
      <c r="AE3045" s="48" t="s">
        <v>422</v>
      </c>
      <c r="AF3045" s="48" t="s">
        <v>422</v>
      </c>
      <c r="AG3045" s="48" t="s">
        <v>422</v>
      </c>
      <c r="AH3045" s="48" t="s">
        <v>422</v>
      </c>
      <c r="AI3045" s="48" t="s">
        <v>422</v>
      </c>
      <c r="AJ3045" s="48" t="s">
        <v>422</v>
      </c>
      <c r="AK3045" s="48" t="s">
        <v>422</v>
      </c>
      <c r="AL3045" s="48" t="s">
        <v>422</v>
      </c>
      <c r="AM3045" s="48" t="s">
        <v>422</v>
      </c>
      <c r="AN3045" s="48" t="s">
        <v>422</v>
      </c>
      <c r="AO3045" s="48" t="s">
        <v>422</v>
      </c>
      <c r="AP3045" s="48" t="s">
        <v>422</v>
      </c>
      <c r="AQ3045" s="48" t="s">
        <v>422</v>
      </c>
      <c r="AR3045" s="48" t="s">
        <v>422</v>
      </c>
      <c r="AS3045" s="48" t="s">
        <v>422</v>
      </c>
      <c r="AT3045" s="48" t="s">
        <v>422</v>
      </c>
      <c r="AU3045" s="48" t="s">
        <v>422</v>
      </c>
      <c r="AV3045" s="48" t="s">
        <v>422</v>
      </c>
      <c r="AW3045" s="48" t="s">
        <v>422</v>
      </c>
      <c r="AX3045" s="48" t="s">
        <v>422</v>
      </c>
      <c r="AY3045" s="48" t="s">
        <v>422</v>
      </c>
      <c r="AZ3045" s="28" t="s">
        <v>422</v>
      </c>
    </row>
    <row r="3046" ht="15.75" customHeight="1">
      <c r="A3046" s="40">
        <v>2730.0</v>
      </c>
      <c r="B3046" s="28" t="s">
        <v>7620</v>
      </c>
      <c r="C3046" s="41"/>
      <c r="D3046" s="42">
        <f t="array" ref="D3046">index(systems,match($A3046,INDEX(systems,0,1),),3)</f>
        <v>-489.177</v>
      </c>
      <c r="E3046" s="42">
        <f t="array" ref="E3046">index(systems,match($A3046,INDEX(systems,0,1),),4)</f>
        <v>183.055</v>
      </c>
      <c r="F3046" s="43" t="str">
        <f>IFERROR(__xludf.DUMMYFUNCTION("let(row, match($B3046&amp;if($C3046&lt;&gt;"""","" [""&amp;$C3046&amp;""]"",""""),index(nebulae,,2),0),join("","",iferror(round(index(nebulae,row,5)/2,3),1),iferror(round(index(nebulae,row,6)/2,3),1),0))"),"1,1,0")</f>
        <v>1,1,0</v>
      </c>
      <c r="G3046" s="44" t="s">
        <v>7621</v>
      </c>
      <c r="H3046" s="45">
        <f t="array" ref="H3046">let(systemId,match(A3046,index(systems,0,1),),refSystemId,match($H$1,index(systems,0,1),),x,index(systems,systemId,3),y,index(systems,systemId,4),refX,index(systems,refSystemId,3),refY,index(systems,refSystemId,4),round(sqrt((x-refX)^2+(y-refY)^2),3))</f>
        <v>522.306</v>
      </c>
      <c r="I3046" s="28" t="s">
        <v>408</v>
      </c>
      <c r="J3046" s="28" t="s">
        <v>408</v>
      </c>
      <c r="K3046" s="28" t="s">
        <v>408</v>
      </c>
      <c r="L3046" s="28" t="s">
        <v>408</v>
      </c>
      <c r="M3046" s="28" t="s">
        <v>408</v>
      </c>
      <c r="N3046" s="28" t="s">
        <v>408</v>
      </c>
      <c r="O3046" s="41"/>
      <c r="P3046" s="48" t="s">
        <v>461</v>
      </c>
      <c r="Q3046" s="48" t="s">
        <v>461</v>
      </c>
      <c r="R3046" s="48" t="s">
        <v>461</v>
      </c>
      <c r="S3046" s="48" t="s">
        <v>418</v>
      </c>
      <c r="T3046" s="48" t="s">
        <v>418</v>
      </c>
      <c r="U3046" s="48" t="s">
        <v>418</v>
      </c>
      <c r="V3046" s="48" t="s">
        <v>418</v>
      </c>
      <c r="W3046" s="48" t="s">
        <v>418</v>
      </c>
      <c r="X3046" s="48" t="s">
        <v>418</v>
      </c>
      <c r="Y3046" s="48" t="s">
        <v>418</v>
      </c>
      <c r="Z3046" s="48" t="s">
        <v>418</v>
      </c>
      <c r="AA3046" s="48" t="s">
        <v>418</v>
      </c>
      <c r="AB3046" s="48" t="s">
        <v>473</v>
      </c>
      <c r="AC3046" s="48" t="s">
        <v>473</v>
      </c>
      <c r="AD3046" s="48" t="s">
        <v>473</v>
      </c>
      <c r="AE3046" s="48" t="s">
        <v>473</v>
      </c>
      <c r="AF3046" s="48" t="s">
        <v>473</v>
      </c>
      <c r="AG3046" s="48" t="s">
        <v>473</v>
      </c>
      <c r="AH3046" s="48" t="s">
        <v>473</v>
      </c>
      <c r="AI3046" s="48" t="s">
        <v>473</v>
      </c>
      <c r="AJ3046" s="48" t="s">
        <v>473</v>
      </c>
      <c r="AK3046" s="48" t="s">
        <v>473</v>
      </c>
      <c r="AL3046" s="48" t="s">
        <v>473</v>
      </c>
      <c r="AM3046" s="48" t="s">
        <v>473</v>
      </c>
      <c r="AN3046" s="48" t="s">
        <v>473</v>
      </c>
      <c r="AO3046" s="48" t="s">
        <v>473</v>
      </c>
      <c r="AP3046" s="48" t="s">
        <v>473</v>
      </c>
      <c r="AQ3046" s="48" t="s">
        <v>473</v>
      </c>
      <c r="AR3046" s="48" t="s">
        <v>473</v>
      </c>
      <c r="AS3046" s="48" t="s">
        <v>473</v>
      </c>
      <c r="AT3046" s="48" t="s">
        <v>473</v>
      </c>
      <c r="AU3046" s="48" t="s">
        <v>473</v>
      </c>
      <c r="AV3046" s="48" t="s">
        <v>473</v>
      </c>
      <c r="AW3046" s="48" t="s">
        <v>473</v>
      </c>
      <c r="AX3046" s="48" t="s">
        <v>473</v>
      </c>
      <c r="AY3046" s="48" t="s">
        <v>474</v>
      </c>
      <c r="AZ3046" s="28" t="s">
        <v>474</v>
      </c>
    </row>
    <row r="3047" ht="15.75" customHeight="1">
      <c r="A3047" s="40">
        <v>3043.0</v>
      </c>
      <c r="B3047" s="28" t="s">
        <v>7622</v>
      </c>
      <c r="C3047" s="28" t="s">
        <v>7623</v>
      </c>
      <c r="D3047" s="42">
        <f t="array" ref="D3047">index(systems,match($A3047,INDEX(systems,0,1),),3)</f>
        <v>-742.558</v>
      </c>
      <c r="E3047" s="42">
        <f t="array" ref="E3047">index(systems,match($A3047,INDEX(systems,0,1),),4)</f>
        <v>1349.207</v>
      </c>
      <c r="F3047" s="43" t="str">
        <f>IFERROR(__xludf.DUMMYFUNCTION("let(row, match($B3047&amp;if($C3047&lt;&gt;"""","" [""&amp;$C3047&amp;""]"",""""),index(nebulae,,2),0),join("","",iferror(round(index(nebulae,row,5)/2,3),1),iferror(round(index(nebulae,row,6)/2,3),1),0))"),"1,1,0")</f>
        <v>1,1,0</v>
      </c>
      <c r="G3047" s="44" t="s">
        <v>7624</v>
      </c>
      <c r="H3047" s="45">
        <f t="array" ref="H3047">let(systemId,match(A3047,index(systems,0,1),),refSystemId,match($H$1,index(systems,0,1),),x,index(systems,systemId,3),y,index(systems,systemId,4),refX,index(systems,refSystemId,3),refY,index(systems,refSystemId,4),round(sqrt((x-refX)^2+(y-refY)^2),3))</f>
        <v>1540.049</v>
      </c>
      <c r="I3047" s="56" t="s">
        <v>408</v>
      </c>
      <c r="J3047" s="56" t="s">
        <v>408</v>
      </c>
      <c r="K3047" s="56" t="s">
        <v>408</v>
      </c>
      <c r="L3047" s="56" t="s">
        <v>408</v>
      </c>
      <c r="M3047" s="56" t="s">
        <v>408</v>
      </c>
      <c r="N3047" s="56" t="s">
        <v>408</v>
      </c>
      <c r="O3047" s="56" t="s">
        <v>408</v>
      </c>
      <c r="P3047" s="56" t="s">
        <v>408</v>
      </c>
      <c r="Q3047" s="56" t="s">
        <v>408</v>
      </c>
      <c r="R3047" s="56" t="s">
        <v>408</v>
      </c>
      <c r="S3047" s="56" t="s">
        <v>408</v>
      </c>
      <c r="T3047" s="56" t="s">
        <v>408</v>
      </c>
      <c r="U3047" s="56" t="s">
        <v>408</v>
      </c>
      <c r="V3047" s="56" t="s">
        <v>408</v>
      </c>
      <c r="W3047" s="56" t="s">
        <v>408</v>
      </c>
      <c r="X3047" s="56" t="s">
        <v>418</v>
      </c>
      <c r="Y3047" s="56" t="s">
        <v>418</v>
      </c>
      <c r="Z3047" s="56" t="s">
        <v>418</v>
      </c>
      <c r="AA3047" s="56" t="s">
        <v>418</v>
      </c>
      <c r="AB3047" s="56" t="s">
        <v>418</v>
      </c>
      <c r="AC3047" s="56" t="s">
        <v>418</v>
      </c>
      <c r="AD3047" s="56" t="s">
        <v>418</v>
      </c>
      <c r="AE3047" s="56" t="s">
        <v>418</v>
      </c>
      <c r="AF3047" s="56" t="s">
        <v>418</v>
      </c>
      <c r="AG3047" s="56" t="s">
        <v>418</v>
      </c>
      <c r="AH3047" s="56" t="s">
        <v>418</v>
      </c>
      <c r="AI3047" s="56" t="s">
        <v>418</v>
      </c>
      <c r="AJ3047" s="56" t="s">
        <v>418</v>
      </c>
      <c r="AK3047" s="56" t="s">
        <v>418</v>
      </c>
      <c r="AL3047" s="56" t="s">
        <v>418</v>
      </c>
      <c r="AM3047" s="56" t="s">
        <v>418</v>
      </c>
      <c r="AN3047" s="56" t="s">
        <v>516</v>
      </c>
      <c r="AO3047" s="56" t="s">
        <v>516</v>
      </c>
      <c r="AP3047" s="56" t="s">
        <v>516</v>
      </c>
      <c r="AQ3047" s="56" t="s">
        <v>3146</v>
      </c>
      <c r="AR3047" s="56" t="s">
        <v>3146</v>
      </c>
      <c r="AS3047" s="56" t="s">
        <v>418</v>
      </c>
      <c r="AT3047" s="56" t="s">
        <v>418</v>
      </c>
      <c r="AU3047" s="51" t="s">
        <v>418</v>
      </c>
      <c r="AV3047" s="55"/>
      <c r="AW3047" s="55"/>
      <c r="AX3047" s="55"/>
      <c r="AY3047" s="55"/>
      <c r="AZ3047" s="55"/>
    </row>
    <row r="3048" ht="15.75" customHeight="1">
      <c r="A3048" s="40">
        <v>2731.0</v>
      </c>
      <c r="B3048" s="28" t="s">
        <v>7625</v>
      </c>
      <c r="C3048" s="41"/>
      <c r="D3048" s="42">
        <f t="array" ref="D3048">index(systems,match($A3048,INDEX(systems,0,1),),3)</f>
        <v>5.94</v>
      </c>
      <c r="E3048" s="42">
        <f t="array" ref="E3048">index(systems,match($A3048,INDEX(systems,0,1),),4)</f>
        <v>-140.692</v>
      </c>
      <c r="F3048" s="43" t="str">
        <f>IFERROR(__xludf.DUMMYFUNCTION("let(row, match($B3048&amp;if($C3048&lt;&gt;"""","" [""&amp;$C3048&amp;""]"",""""),index(nebulae,,2),0),join("","",iferror(round(index(nebulae,row,5)/2,3),1),iferror(round(index(nebulae,row,6)/2,3),1),0))"),"1,1,0")</f>
        <v>1,1,0</v>
      </c>
      <c r="G3048" s="44" t="s">
        <v>7626</v>
      </c>
      <c r="H3048" s="45">
        <f t="array" ref="H3048">let(systemId,match(A3048,index(systems,0,1),),refSystemId,match($H$1,index(systems,0,1),),x,index(systems,systemId,3),y,index(systems,systemId,4),refX,index(systems,refSystemId,3),refY,index(systems,refSystemId,4),round(sqrt((x-refX)^2+(y-refY)^2),3))</f>
        <v>140.817</v>
      </c>
      <c r="I3048" s="46" t="s">
        <v>418</v>
      </c>
      <c r="J3048" s="53"/>
      <c r="K3048" s="53"/>
      <c r="L3048" s="53"/>
      <c r="M3048" s="46" t="s">
        <v>1268</v>
      </c>
      <c r="N3048" s="28" t="s">
        <v>2004</v>
      </c>
      <c r="O3048" s="48" t="s">
        <v>2004</v>
      </c>
      <c r="P3048" s="48" t="s">
        <v>2004</v>
      </c>
      <c r="Q3048" s="48" t="s">
        <v>2004</v>
      </c>
      <c r="R3048" s="48" t="s">
        <v>2004</v>
      </c>
      <c r="S3048" s="48" t="s">
        <v>2004</v>
      </c>
      <c r="T3048" s="48" t="s">
        <v>2004</v>
      </c>
      <c r="U3048" s="48" t="s">
        <v>560</v>
      </c>
      <c r="V3048" s="48" t="s">
        <v>560</v>
      </c>
      <c r="W3048" s="48" t="s">
        <v>560</v>
      </c>
      <c r="X3048" s="48" t="s">
        <v>2004</v>
      </c>
      <c r="Y3048" s="48" t="s">
        <v>1126</v>
      </c>
      <c r="Z3048" s="48" t="s">
        <v>2005</v>
      </c>
      <c r="AA3048" s="48" t="s">
        <v>2006</v>
      </c>
      <c r="AB3048" s="48" t="s">
        <v>2006</v>
      </c>
      <c r="AC3048" s="48" t="s">
        <v>2006</v>
      </c>
      <c r="AD3048" s="48" t="s">
        <v>2006</v>
      </c>
      <c r="AE3048" s="48" t="s">
        <v>2006</v>
      </c>
      <c r="AF3048" s="48" t="s">
        <v>2006</v>
      </c>
      <c r="AG3048" s="48" t="s">
        <v>2006</v>
      </c>
      <c r="AH3048" s="48" t="s">
        <v>2007</v>
      </c>
      <c r="AI3048" s="48" t="s">
        <v>2007</v>
      </c>
      <c r="AJ3048" s="48" t="s">
        <v>2007</v>
      </c>
      <c r="AK3048" s="48" t="s">
        <v>2007</v>
      </c>
      <c r="AL3048" s="48" t="s">
        <v>2007</v>
      </c>
      <c r="AM3048" s="48" t="s">
        <v>2007</v>
      </c>
      <c r="AN3048" s="48" t="s">
        <v>2008</v>
      </c>
      <c r="AO3048" s="48" t="s">
        <v>2008</v>
      </c>
      <c r="AP3048" s="48" t="s">
        <v>2008</v>
      </c>
      <c r="AQ3048" s="48" t="s">
        <v>2008</v>
      </c>
      <c r="AR3048" s="48" t="s">
        <v>2008</v>
      </c>
      <c r="AS3048" s="48" t="s">
        <v>2008</v>
      </c>
      <c r="AT3048" s="48" t="s">
        <v>2009</v>
      </c>
      <c r="AU3048" s="48" t="s">
        <v>2009</v>
      </c>
      <c r="AV3048" s="48" t="s">
        <v>765</v>
      </c>
      <c r="AW3048" s="48" t="s">
        <v>818</v>
      </c>
      <c r="AX3048" s="48" t="s">
        <v>545</v>
      </c>
      <c r="AY3048" s="48" t="s">
        <v>545</v>
      </c>
      <c r="AZ3048" s="28" t="s">
        <v>545</v>
      </c>
    </row>
    <row r="3049" ht="15.75" customHeight="1">
      <c r="A3049" s="40">
        <v>2732.0</v>
      </c>
      <c r="B3049" s="28" t="s">
        <v>7627</v>
      </c>
      <c r="C3049" s="41"/>
      <c r="D3049" s="42">
        <f t="array" ref="D3049">index(systems,match($A3049,INDEX(systems,0,1),),3)</f>
        <v>98.735</v>
      </c>
      <c r="E3049" s="42">
        <f t="array" ref="E3049">index(systems,match($A3049,INDEX(systems,0,1),),4)</f>
        <v>-276.675</v>
      </c>
      <c r="F3049" s="43" t="str">
        <f>IFERROR(__xludf.DUMMYFUNCTION("let(row, match($B3049&amp;if($C3049&lt;&gt;"""","" [""&amp;$C3049&amp;""]"",""""),index(nebulae,,2),0),join("","",iferror(round(index(nebulae,row,5)/2,3),1),iferror(round(index(nebulae,row,6)/2,3),1),0))"),"1,1,0")</f>
        <v>1,1,0</v>
      </c>
      <c r="G3049" s="44" t="s">
        <v>7628</v>
      </c>
      <c r="H3049" s="45">
        <f t="array" ref="H3049">let(systemId,match(A3049,index(systems,0,1),),refSystemId,match($H$1,index(systems,0,1),),x,index(systems,systemId,3),y,index(systems,systemId,4),refX,index(systems,refSystemId,3),refY,index(systems,refSystemId,4),round(sqrt((x-refX)^2+(y-refY)^2),3))</f>
        <v>293.765</v>
      </c>
      <c r="I3049" s="46" t="s">
        <v>408</v>
      </c>
      <c r="J3049" s="46" t="s">
        <v>408</v>
      </c>
      <c r="K3049" s="46" t="s">
        <v>408</v>
      </c>
      <c r="L3049" s="28" t="s">
        <v>408</v>
      </c>
      <c r="M3049" s="28" t="s">
        <v>408</v>
      </c>
      <c r="N3049" s="28" t="s">
        <v>408</v>
      </c>
      <c r="O3049" s="41"/>
      <c r="P3049" s="48" t="s">
        <v>1709</v>
      </c>
      <c r="Q3049" s="48" t="s">
        <v>1709</v>
      </c>
      <c r="R3049" s="48" t="s">
        <v>1709</v>
      </c>
      <c r="S3049" s="48" t="s">
        <v>1709</v>
      </c>
      <c r="T3049" s="48" t="s">
        <v>1709</v>
      </c>
      <c r="U3049" s="48" t="s">
        <v>1709</v>
      </c>
      <c r="V3049" s="48" t="s">
        <v>1709</v>
      </c>
      <c r="W3049" s="48" t="s">
        <v>1709</v>
      </c>
      <c r="X3049" s="48" t="s">
        <v>1709</v>
      </c>
      <c r="Y3049" s="48" t="s">
        <v>492</v>
      </c>
      <c r="Z3049" s="48" t="s">
        <v>492</v>
      </c>
      <c r="AA3049" s="48" t="s">
        <v>493</v>
      </c>
      <c r="AB3049" s="48" t="s">
        <v>493</v>
      </c>
      <c r="AC3049" s="48" t="s">
        <v>493</v>
      </c>
      <c r="AD3049" s="48" t="s">
        <v>493</v>
      </c>
      <c r="AE3049" s="48" t="s">
        <v>493</v>
      </c>
      <c r="AF3049" s="48" t="s">
        <v>493</v>
      </c>
      <c r="AG3049" s="48" t="s">
        <v>493</v>
      </c>
      <c r="AH3049" s="48" t="s">
        <v>493</v>
      </c>
      <c r="AI3049" s="48" t="s">
        <v>493</v>
      </c>
      <c r="AJ3049" s="48" t="s">
        <v>493</v>
      </c>
      <c r="AK3049" s="48" t="s">
        <v>493</v>
      </c>
      <c r="AL3049" s="48" t="s">
        <v>493</v>
      </c>
      <c r="AM3049" s="48" t="s">
        <v>493</v>
      </c>
      <c r="AN3049" s="48" t="s">
        <v>493</v>
      </c>
      <c r="AO3049" s="48" t="s">
        <v>492</v>
      </c>
      <c r="AP3049" s="48" t="s">
        <v>492</v>
      </c>
      <c r="AQ3049" s="48" t="s">
        <v>492</v>
      </c>
      <c r="AR3049" s="48" t="s">
        <v>492</v>
      </c>
      <c r="AS3049" s="48" t="s">
        <v>492</v>
      </c>
      <c r="AT3049" s="48" t="s">
        <v>492</v>
      </c>
      <c r="AU3049" s="48" t="s">
        <v>492</v>
      </c>
      <c r="AV3049" s="48" t="s">
        <v>492</v>
      </c>
      <c r="AW3049" s="48" t="s">
        <v>492</v>
      </c>
      <c r="AX3049" s="48" t="s">
        <v>1028</v>
      </c>
      <c r="AY3049" s="48" t="s">
        <v>1028</v>
      </c>
      <c r="AZ3049" s="28" t="s">
        <v>1028</v>
      </c>
    </row>
    <row r="3050" ht="15.75" customHeight="1">
      <c r="A3050" s="40">
        <v>2733.0</v>
      </c>
      <c r="B3050" s="28" t="s">
        <v>7629</v>
      </c>
      <c r="C3050" s="41"/>
      <c r="D3050" s="42">
        <f t="array" ref="D3050">index(systems,match($A3050,INDEX(systems,0,1),),3)</f>
        <v>472.222</v>
      </c>
      <c r="E3050" s="42">
        <f t="array" ref="E3050">index(systems,match($A3050,INDEX(systems,0,1),),4)</f>
        <v>-85.391</v>
      </c>
      <c r="F3050" s="43" t="str">
        <f>IFERROR(__xludf.DUMMYFUNCTION("let(row, match($B3050&amp;if($C3050&lt;&gt;"""","" [""&amp;$C3050&amp;""]"",""""),index(nebulae,,2),0),join("","",iferror(round(index(nebulae,row,5)/2,3),1),iferror(round(index(nebulae,row,6)/2,3),1),0))"),"1,1,0")</f>
        <v>1,1,0</v>
      </c>
      <c r="G3050" s="44" t="s">
        <v>7630</v>
      </c>
      <c r="H3050" s="45">
        <f t="array" ref="H3050">let(systemId,match(A3050,index(systems,0,1),),refSystemId,match($H$1,index(systems,0,1),),x,index(systems,systemId,3),y,index(systems,systemId,4),refX,index(systems,refSystemId,3),refY,index(systems,refSystemId,4),round(sqrt((x-refX)^2+(y-refY)^2),3))</f>
        <v>479.88</v>
      </c>
      <c r="I3050" s="46" t="s">
        <v>408</v>
      </c>
      <c r="J3050" s="46" t="s">
        <v>408</v>
      </c>
      <c r="K3050" s="46" t="s">
        <v>408</v>
      </c>
      <c r="L3050" s="46" t="s">
        <v>408</v>
      </c>
      <c r="M3050" s="46" t="s">
        <v>408</v>
      </c>
      <c r="N3050" s="28" t="s">
        <v>408</v>
      </c>
      <c r="O3050" s="41"/>
      <c r="P3050" s="48" t="s">
        <v>666</v>
      </c>
      <c r="Q3050" s="48" t="s">
        <v>666</v>
      </c>
      <c r="R3050" s="48" t="s">
        <v>666</v>
      </c>
      <c r="S3050" s="48" t="s">
        <v>666</v>
      </c>
      <c r="T3050" s="48" t="s">
        <v>666</v>
      </c>
      <c r="U3050" s="48" t="s">
        <v>666</v>
      </c>
      <c r="V3050" s="48" t="s">
        <v>666</v>
      </c>
      <c r="W3050" s="48" t="s">
        <v>666</v>
      </c>
      <c r="X3050" s="48" t="s">
        <v>666</v>
      </c>
      <c r="Y3050" s="48" t="s">
        <v>422</v>
      </c>
      <c r="Z3050" s="48" t="s">
        <v>422</v>
      </c>
      <c r="AA3050" s="48" t="s">
        <v>422</v>
      </c>
      <c r="AB3050" s="48" t="s">
        <v>422</v>
      </c>
      <c r="AC3050" s="48" t="s">
        <v>422</v>
      </c>
      <c r="AD3050" s="48" t="s">
        <v>422</v>
      </c>
      <c r="AE3050" s="48" t="s">
        <v>422</v>
      </c>
      <c r="AF3050" s="48" t="s">
        <v>422</v>
      </c>
      <c r="AG3050" s="48" t="s">
        <v>422</v>
      </c>
      <c r="AH3050" s="48" t="s">
        <v>422</v>
      </c>
      <c r="AI3050" s="48" t="s">
        <v>422</v>
      </c>
      <c r="AJ3050" s="48" t="s">
        <v>422</v>
      </c>
      <c r="AK3050" s="48" t="s">
        <v>422</v>
      </c>
      <c r="AL3050" s="48" t="s">
        <v>422</v>
      </c>
      <c r="AM3050" s="48" t="s">
        <v>422</v>
      </c>
      <c r="AN3050" s="48" t="s">
        <v>422</v>
      </c>
      <c r="AO3050" s="48" t="s">
        <v>422</v>
      </c>
      <c r="AP3050" s="48" t="s">
        <v>422</v>
      </c>
      <c r="AQ3050" s="48" t="s">
        <v>422</v>
      </c>
      <c r="AR3050" s="48" t="s">
        <v>422</v>
      </c>
      <c r="AS3050" s="48" t="s">
        <v>422</v>
      </c>
      <c r="AT3050" s="48" t="s">
        <v>422</v>
      </c>
      <c r="AU3050" s="48" t="s">
        <v>422</v>
      </c>
      <c r="AV3050" s="48" t="s">
        <v>422</v>
      </c>
      <c r="AW3050" s="48" t="s">
        <v>422</v>
      </c>
      <c r="AX3050" s="48" t="s">
        <v>422</v>
      </c>
      <c r="AY3050" s="48" t="s">
        <v>422</v>
      </c>
      <c r="AZ3050" s="28" t="s">
        <v>422</v>
      </c>
    </row>
    <row r="3051" ht="15.75" customHeight="1">
      <c r="A3051" s="40">
        <v>2734.0</v>
      </c>
      <c r="B3051" s="28" t="s">
        <v>7631</v>
      </c>
      <c r="C3051" s="41"/>
      <c r="D3051" s="42">
        <f t="array" ref="D3051">index(systems,match($A3051,INDEX(systems,0,1),),3)</f>
        <v>371.449</v>
      </c>
      <c r="E3051" s="42">
        <f t="array" ref="E3051">index(systems,match($A3051,INDEX(systems,0,1),),4)</f>
        <v>-162.597</v>
      </c>
      <c r="F3051" s="43" t="str">
        <f>IFERROR(__xludf.DUMMYFUNCTION("let(row, match($B3051&amp;if($C3051&lt;&gt;"""","" [""&amp;$C3051&amp;""]"",""""),index(nebulae,,2),0),join("","",iferror(round(index(nebulae,row,5)/2,3),1),iferror(round(index(nebulae,row,6)/2,3),1),0))"),"1,1,0")</f>
        <v>1,1,0</v>
      </c>
      <c r="G3051" s="44" t="s">
        <v>7632</v>
      </c>
      <c r="H3051" s="45">
        <f t="array" ref="H3051">let(systemId,match(A3051,index(systems,0,1),),refSystemId,match($H$1,index(systems,0,1),),x,index(systems,systemId,3),y,index(systems,systemId,4),refX,index(systems,refSystemId,3),refY,index(systems,refSystemId,4),round(sqrt((x-refX)^2+(y-refY)^2),3))</f>
        <v>405.478</v>
      </c>
      <c r="I3051" s="53"/>
      <c r="J3051" s="46" t="s">
        <v>418</v>
      </c>
      <c r="K3051" s="53"/>
      <c r="L3051" s="53"/>
      <c r="M3051" s="53"/>
      <c r="N3051" s="28" t="s">
        <v>666</v>
      </c>
      <c r="O3051" s="48" t="s">
        <v>666</v>
      </c>
      <c r="P3051" s="48" t="s">
        <v>666</v>
      </c>
      <c r="Q3051" s="48" t="s">
        <v>666</v>
      </c>
      <c r="R3051" s="48" t="s">
        <v>666</v>
      </c>
      <c r="S3051" s="48" t="s">
        <v>666</v>
      </c>
      <c r="T3051" s="48" t="s">
        <v>666</v>
      </c>
      <c r="U3051" s="48" t="s">
        <v>666</v>
      </c>
      <c r="V3051" s="48" t="s">
        <v>666</v>
      </c>
      <c r="W3051" s="48" t="s">
        <v>666</v>
      </c>
      <c r="X3051" s="48" t="s">
        <v>666</v>
      </c>
      <c r="Y3051" s="48" t="s">
        <v>666</v>
      </c>
      <c r="Z3051" s="48" t="s">
        <v>666</v>
      </c>
      <c r="AA3051" s="48" t="s">
        <v>1024</v>
      </c>
      <c r="AB3051" s="48" t="s">
        <v>1024</v>
      </c>
      <c r="AC3051" s="48" t="s">
        <v>1024</v>
      </c>
      <c r="AD3051" s="48" t="s">
        <v>1024</v>
      </c>
      <c r="AE3051" s="48" t="s">
        <v>1024</v>
      </c>
      <c r="AF3051" s="48" t="s">
        <v>1024</v>
      </c>
      <c r="AG3051" s="48" t="s">
        <v>1024</v>
      </c>
      <c r="AH3051" s="48" t="s">
        <v>1024</v>
      </c>
      <c r="AI3051" s="48" t="s">
        <v>1024</v>
      </c>
      <c r="AJ3051" s="48" t="s">
        <v>1024</v>
      </c>
      <c r="AK3051" s="48" t="s">
        <v>1024</v>
      </c>
      <c r="AL3051" s="48" t="s">
        <v>1024</v>
      </c>
      <c r="AM3051" s="48" t="s">
        <v>1024</v>
      </c>
      <c r="AN3051" s="48" t="s">
        <v>1024</v>
      </c>
      <c r="AO3051" s="48" t="s">
        <v>666</v>
      </c>
      <c r="AP3051" s="48" t="s">
        <v>666</v>
      </c>
      <c r="AQ3051" s="48" t="s">
        <v>666</v>
      </c>
      <c r="AR3051" s="48" t="s">
        <v>666</v>
      </c>
      <c r="AS3051" s="48" t="s">
        <v>666</v>
      </c>
      <c r="AT3051" s="48" t="s">
        <v>666</v>
      </c>
      <c r="AU3051" s="48" t="s">
        <v>666</v>
      </c>
      <c r="AV3051" s="48" t="s">
        <v>666</v>
      </c>
      <c r="AW3051" s="48" t="s">
        <v>666</v>
      </c>
      <c r="AX3051" s="48" t="s">
        <v>666</v>
      </c>
      <c r="AY3051" s="48" t="s">
        <v>666</v>
      </c>
      <c r="AZ3051" s="28" t="s">
        <v>666</v>
      </c>
    </row>
    <row r="3052" ht="15.75" customHeight="1">
      <c r="A3052" s="40">
        <v>2735.0</v>
      </c>
      <c r="B3052" s="28" t="s">
        <v>7633</v>
      </c>
      <c r="C3052" s="41"/>
      <c r="D3052" s="42">
        <f t="array" ref="D3052">index(systems,match($A3052,INDEX(systems,0,1),),3)</f>
        <v>107.785</v>
      </c>
      <c r="E3052" s="42">
        <f t="array" ref="E3052">index(systems,match($A3052,INDEX(systems,0,1),),4)</f>
        <v>-225.435</v>
      </c>
      <c r="F3052" s="43" t="str">
        <f>IFERROR(__xludf.DUMMYFUNCTION("let(row, match($B3052&amp;if($C3052&lt;&gt;"""","" [""&amp;$C3052&amp;""]"",""""),index(nebulae,,2),0),join("","",iferror(round(index(nebulae,row,5)/2,3),1),iferror(round(index(nebulae,row,6)/2,3),1),0))"),"1,1,0")</f>
        <v>1,1,0</v>
      </c>
      <c r="G3052" s="44" t="s">
        <v>7634</v>
      </c>
      <c r="H3052" s="45">
        <f t="array" ref="H3052">let(systemId,match(A3052,index(systems,0,1),),refSystemId,match($H$1,index(systems,0,1),),x,index(systems,systemId,3),y,index(systems,systemId,4),refX,index(systems,refSystemId,3),refY,index(systems,refSystemId,4),round(sqrt((x-refX)^2+(y-refY)^2),3))</f>
        <v>249.877</v>
      </c>
      <c r="I3052" s="41"/>
      <c r="J3052" s="41"/>
      <c r="K3052" s="41"/>
      <c r="L3052" s="41"/>
      <c r="M3052" s="28" t="s">
        <v>756</v>
      </c>
      <c r="N3052" s="28" t="s">
        <v>1294</v>
      </c>
      <c r="O3052" s="48" t="s">
        <v>1294</v>
      </c>
      <c r="P3052" s="48" t="s">
        <v>1294</v>
      </c>
      <c r="Q3052" s="48" t="s">
        <v>1294</v>
      </c>
      <c r="R3052" s="48" t="s">
        <v>1294</v>
      </c>
      <c r="S3052" s="48" t="s">
        <v>1294</v>
      </c>
      <c r="T3052" s="48" t="s">
        <v>1294</v>
      </c>
      <c r="U3052" s="48" t="s">
        <v>1294</v>
      </c>
      <c r="V3052" s="48" t="s">
        <v>1294</v>
      </c>
      <c r="W3052" s="48" t="s">
        <v>490</v>
      </c>
      <c r="X3052" s="48" t="s">
        <v>490</v>
      </c>
      <c r="Y3052" s="48" t="s">
        <v>505</v>
      </c>
      <c r="Z3052" s="48" t="s">
        <v>505</v>
      </c>
      <c r="AA3052" s="48" t="s">
        <v>758</v>
      </c>
      <c r="AB3052" s="48" t="s">
        <v>758</v>
      </c>
      <c r="AC3052" s="48" t="s">
        <v>758</v>
      </c>
      <c r="AD3052" s="48" t="s">
        <v>758</v>
      </c>
      <c r="AE3052" s="48" t="s">
        <v>758</v>
      </c>
      <c r="AF3052" s="48" t="s">
        <v>758</v>
      </c>
      <c r="AG3052" s="48" t="s">
        <v>758</v>
      </c>
      <c r="AH3052" s="48" t="s">
        <v>758</v>
      </c>
      <c r="AI3052" s="48" t="s">
        <v>758</v>
      </c>
      <c r="AJ3052" s="48" t="s">
        <v>758</v>
      </c>
      <c r="AK3052" s="48" t="s">
        <v>758</v>
      </c>
      <c r="AL3052" s="48" t="s">
        <v>758</v>
      </c>
      <c r="AM3052" s="48" t="s">
        <v>758</v>
      </c>
      <c r="AN3052" s="48" t="s">
        <v>758</v>
      </c>
      <c r="AO3052" s="48" t="s">
        <v>505</v>
      </c>
      <c r="AP3052" s="48" t="s">
        <v>505</v>
      </c>
      <c r="AQ3052" s="48" t="s">
        <v>505</v>
      </c>
      <c r="AR3052" s="56" t="s">
        <v>505</v>
      </c>
      <c r="AS3052" s="56" t="s">
        <v>505</v>
      </c>
      <c r="AT3052" s="48" t="s">
        <v>505</v>
      </c>
      <c r="AU3052" s="48" t="s">
        <v>505</v>
      </c>
      <c r="AV3052" s="56" t="s">
        <v>1295</v>
      </c>
      <c r="AW3052" s="56" t="s">
        <v>1295</v>
      </c>
      <c r="AX3052" s="56" t="s">
        <v>986</v>
      </c>
      <c r="AY3052" s="56" t="s">
        <v>986</v>
      </c>
      <c r="AZ3052" s="51" t="s">
        <v>986</v>
      </c>
    </row>
    <row r="3053" ht="15.75" customHeight="1">
      <c r="A3053" s="40">
        <v>2736.0</v>
      </c>
      <c r="B3053" s="28" t="s">
        <v>7635</v>
      </c>
      <c r="C3053" s="41"/>
      <c r="D3053" s="42">
        <f t="array" ref="D3053">index(systems,match($A3053,INDEX(systems,0,1),),3)</f>
        <v>63.844</v>
      </c>
      <c r="E3053" s="42">
        <f t="array" ref="E3053">index(systems,match($A3053,INDEX(systems,0,1),),4)</f>
        <v>-119.184</v>
      </c>
      <c r="F3053" s="43" t="str">
        <f>IFERROR(__xludf.DUMMYFUNCTION("let(row, match($B3053&amp;if($C3053&lt;&gt;"""","" [""&amp;$C3053&amp;""]"",""""),index(nebulae,,2),0),join("","",iferror(round(index(nebulae,row,5)/2,3),1),iferror(round(index(nebulae,row,6)/2,3),1),0))"),"1,1,0")</f>
        <v>1,1,0</v>
      </c>
      <c r="G3053" s="44" t="s">
        <v>7636</v>
      </c>
      <c r="H3053" s="45">
        <f t="array" ref="H3053">let(systemId,match(A3053,index(systems,0,1),),refSystemId,match($H$1,index(systems,0,1),),x,index(systems,systemId,3),y,index(systems,systemId,4),refX,index(systems,refSystemId,3),refY,index(systems,refSystemId,4),round(sqrt((x-refX)^2+(y-refY)^2),3))</f>
        <v>135.207</v>
      </c>
      <c r="I3053" s="41"/>
      <c r="J3053" s="28" t="s">
        <v>755</v>
      </c>
      <c r="K3053" s="48" t="s">
        <v>1268</v>
      </c>
      <c r="L3053" s="47" t="s">
        <v>1268</v>
      </c>
      <c r="M3053" s="46" t="s">
        <v>1268</v>
      </c>
      <c r="N3053" s="28" t="s">
        <v>1775</v>
      </c>
      <c r="O3053" s="48" t="s">
        <v>1775</v>
      </c>
      <c r="P3053" s="48" t="s">
        <v>1775</v>
      </c>
      <c r="Q3053" s="48" t="s">
        <v>1775</v>
      </c>
      <c r="R3053" s="48" t="s">
        <v>1775</v>
      </c>
      <c r="S3053" s="48" t="s">
        <v>1775</v>
      </c>
      <c r="T3053" s="48" t="s">
        <v>1775</v>
      </c>
      <c r="U3053" s="48" t="s">
        <v>1775</v>
      </c>
      <c r="V3053" s="48" t="s">
        <v>1775</v>
      </c>
      <c r="W3053" s="48" t="s">
        <v>1775</v>
      </c>
      <c r="X3053" s="48" t="s">
        <v>1775</v>
      </c>
      <c r="Y3053" s="48" t="s">
        <v>1775</v>
      </c>
      <c r="Z3053" s="48" t="s">
        <v>3131</v>
      </c>
      <c r="AA3053" s="48" t="s">
        <v>3132</v>
      </c>
      <c r="AB3053" s="48" t="s">
        <v>3132</v>
      </c>
      <c r="AC3053" s="48" t="s">
        <v>3132</v>
      </c>
      <c r="AD3053" s="48" t="s">
        <v>3132</v>
      </c>
      <c r="AE3053" s="48" t="s">
        <v>3132</v>
      </c>
      <c r="AF3053" s="48" t="s">
        <v>3132</v>
      </c>
      <c r="AG3053" s="48" t="s">
        <v>3132</v>
      </c>
      <c r="AH3053" s="48" t="s">
        <v>418</v>
      </c>
      <c r="AI3053" s="48" t="s">
        <v>418</v>
      </c>
      <c r="AJ3053" s="48" t="s">
        <v>418</v>
      </c>
      <c r="AK3053" s="48" t="s">
        <v>418</v>
      </c>
      <c r="AL3053" s="48" t="s">
        <v>418</v>
      </c>
      <c r="AM3053" s="48" t="s">
        <v>418</v>
      </c>
      <c r="AN3053" s="48" t="s">
        <v>3626</v>
      </c>
      <c r="AO3053" s="48" t="s">
        <v>3626</v>
      </c>
      <c r="AP3053" s="48" t="s">
        <v>3626</v>
      </c>
      <c r="AQ3053" s="48" t="s">
        <v>516</v>
      </c>
      <c r="AR3053" s="48" t="s">
        <v>3626</v>
      </c>
      <c r="AS3053" s="56" t="s">
        <v>3626</v>
      </c>
      <c r="AT3053" s="48" t="s">
        <v>518</v>
      </c>
      <c r="AU3053" s="48" t="s">
        <v>518</v>
      </c>
      <c r="AV3053" s="48" t="s">
        <v>518</v>
      </c>
      <c r="AW3053" s="48" t="s">
        <v>1773</v>
      </c>
      <c r="AX3053" s="48" t="s">
        <v>1126</v>
      </c>
      <c r="AY3053" s="48" t="s">
        <v>1126</v>
      </c>
      <c r="AZ3053" s="28" t="s">
        <v>1126</v>
      </c>
    </row>
    <row r="3054" ht="15.75" customHeight="1">
      <c r="A3054" s="40">
        <v>2737.0</v>
      </c>
      <c r="B3054" s="28" t="s">
        <v>7637</v>
      </c>
      <c r="C3054" s="41"/>
      <c r="D3054" s="42">
        <f t="array" ref="D3054">index(systems,match($A3054,INDEX(systems,0,1),),3)</f>
        <v>-19.402</v>
      </c>
      <c r="E3054" s="42">
        <f t="array" ref="E3054">index(systems,match($A3054,INDEX(systems,0,1),),4)</f>
        <v>300.325</v>
      </c>
      <c r="F3054" s="43" t="str">
        <f>IFERROR(__xludf.DUMMYFUNCTION("let(row, match($B3054&amp;if($C3054&lt;&gt;"""","" [""&amp;$C3054&amp;""]"",""""),index(nebulae,,2),0),join("","",iferror(round(index(nebulae,row,5)/2,3),1),iferror(round(index(nebulae,row,6)/2,3),1),0))"),"1,1,0")</f>
        <v>1,1,0</v>
      </c>
      <c r="G3054" s="44" t="s">
        <v>7638</v>
      </c>
      <c r="H3054" s="45">
        <f t="array" ref="H3054">let(systemId,match(A3054,index(systems,0,1),),refSystemId,match($H$1,index(systems,0,1),),x,index(systems,systemId,3),y,index(systems,systemId,4),refX,index(systems,refSystemId,3),refY,index(systems,refSystemId,4),round(sqrt((x-refX)^2+(y-refY)^2),3))</f>
        <v>300.951</v>
      </c>
      <c r="I3054" s="28" t="s">
        <v>408</v>
      </c>
      <c r="J3054" s="28" t="s">
        <v>408</v>
      </c>
      <c r="K3054" s="28" t="s">
        <v>408</v>
      </c>
      <c r="L3054" s="46" t="s">
        <v>408</v>
      </c>
      <c r="M3054" s="47" t="s">
        <v>408</v>
      </c>
      <c r="N3054" s="28" t="s">
        <v>408</v>
      </c>
      <c r="O3054" s="41"/>
      <c r="P3054" s="48" t="s">
        <v>409</v>
      </c>
      <c r="Q3054" s="48" t="s">
        <v>409</v>
      </c>
      <c r="R3054" s="48" t="s">
        <v>409</v>
      </c>
      <c r="S3054" s="48" t="s">
        <v>409</v>
      </c>
      <c r="T3054" s="48" t="s">
        <v>409</v>
      </c>
      <c r="U3054" s="48" t="s">
        <v>409</v>
      </c>
      <c r="V3054" s="48" t="s">
        <v>409</v>
      </c>
      <c r="W3054" s="48" t="s">
        <v>409</v>
      </c>
      <c r="X3054" s="48" t="s">
        <v>409</v>
      </c>
      <c r="Y3054" s="48" t="s">
        <v>846</v>
      </c>
      <c r="Z3054" s="48" t="s">
        <v>409</v>
      </c>
      <c r="AA3054" s="48" t="s">
        <v>1494</v>
      </c>
      <c r="AB3054" s="48" t="s">
        <v>1494</v>
      </c>
      <c r="AC3054" s="48" t="s">
        <v>1494</v>
      </c>
      <c r="AD3054" s="48" t="s">
        <v>1494</v>
      </c>
      <c r="AE3054" s="48" t="s">
        <v>1494</v>
      </c>
      <c r="AF3054" s="48" t="s">
        <v>1494</v>
      </c>
      <c r="AG3054" s="48" t="s">
        <v>849</v>
      </c>
      <c r="AH3054" s="48" t="s">
        <v>849</v>
      </c>
      <c r="AI3054" s="48" t="s">
        <v>849</v>
      </c>
      <c r="AJ3054" s="48" t="s">
        <v>849</v>
      </c>
      <c r="AK3054" s="48" t="s">
        <v>849</v>
      </c>
      <c r="AL3054" s="48" t="s">
        <v>849</v>
      </c>
      <c r="AM3054" s="48" t="s">
        <v>849</v>
      </c>
      <c r="AN3054" s="48" t="s">
        <v>849</v>
      </c>
      <c r="AO3054" s="48" t="s">
        <v>849</v>
      </c>
      <c r="AP3054" s="48" t="s">
        <v>849</v>
      </c>
      <c r="AQ3054" s="48" t="s">
        <v>6975</v>
      </c>
      <c r="AR3054" s="48" t="s">
        <v>6975</v>
      </c>
      <c r="AS3054" s="48" t="s">
        <v>849</v>
      </c>
      <c r="AT3054" s="48" t="s">
        <v>849</v>
      </c>
      <c r="AU3054" s="48" t="s">
        <v>849</v>
      </c>
      <c r="AV3054" s="56" t="s">
        <v>849</v>
      </c>
      <c r="AW3054" s="56" t="s">
        <v>849</v>
      </c>
      <c r="AX3054" s="56" t="s">
        <v>850</v>
      </c>
      <c r="AY3054" s="56" t="s">
        <v>850</v>
      </c>
      <c r="AZ3054" s="51" t="s">
        <v>850</v>
      </c>
    </row>
    <row r="3055" ht="15.75" customHeight="1">
      <c r="A3055" s="40">
        <v>2738.0</v>
      </c>
      <c r="B3055" s="28" t="s">
        <v>7639</v>
      </c>
      <c r="C3055" s="41"/>
      <c r="D3055" s="42">
        <f t="array" ref="D3055">index(systems,match($A3055,INDEX(systems,0,1),),3)</f>
        <v>317.42</v>
      </c>
      <c r="E3055" s="42">
        <f t="array" ref="E3055">index(systems,match($A3055,INDEX(systems,0,1),),4)</f>
        <v>-307.107</v>
      </c>
      <c r="F3055" s="43" t="str">
        <f>IFERROR(__xludf.DUMMYFUNCTION("let(row, match($B3055&amp;if($C3055&lt;&gt;"""","" [""&amp;$C3055&amp;""]"",""""),index(nebulae,,2),0),join("","",iferror(round(index(nebulae,row,5)/2,3),1),iferror(round(index(nebulae,row,6)/2,3),1),0))"),"1,1,0")</f>
        <v>1,1,0</v>
      </c>
      <c r="G3055" s="44" t="s">
        <v>7640</v>
      </c>
      <c r="H3055" s="45">
        <f t="array" ref="H3055">let(systemId,match(A3055,index(systems,0,1),),refSystemId,match($H$1,index(systems,0,1),),x,index(systems,systemId,3),y,index(systems,systemId,4),refX,index(systems,refSystemId,3),refY,index(systems,refSystemId,4),round(sqrt((x-refX)^2+(y-refY)^2),3))</f>
        <v>441.667</v>
      </c>
      <c r="I3055" s="47" t="s">
        <v>408</v>
      </c>
      <c r="J3055" s="47" t="s">
        <v>408</v>
      </c>
      <c r="K3055" s="53"/>
      <c r="L3055" s="53"/>
      <c r="M3055" s="53"/>
      <c r="N3055" s="28" t="s">
        <v>953</v>
      </c>
      <c r="O3055" s="48" t="s">
        <v>1013</v>
      </c>
      <c r="P3055" s="48" t="s">
        <v>1013</v>
      </c>
      <c r="Q3055" s="48" t="s">
        <v>1013</v>
      </c>
      <c r="R3055" s="48" t="s">
        <v>1013</v>
      </c>
      <c r="S3055" s="48" t="s">
        <v>1013</v>
      </c>
      <c r="T3055" s="48" t="s">
        <v>1013</v>
      </c>
      <c r="U3055" s="48" t="s">
        <v>1013</v>
      </c>
      <c r="V3055" s="48" t="s">
        <v>1013</v>
      </c>
      <c r="W3055" s="48" t="s">
        <v>1013</v>
      </c>
      <c r="X3055" s="48" t="s">
        <v>1013</v>
      </c>
      <c r="Y3055" s="52" t="s">
        <v>1014</v>
      </c>
      <c r="Z3055" s="48" t="s">
        <v>1014</v>
      </c>
      <c r="AA3055" s="48" t="s">
        <v>1015</v>
      </c>
      <c r="AB3055" s="48" t="s">
        <v>1015</v>
      </c>
      <c r="AC3055" s="48" t="s">
        <v>1015</v>
      </c>
      <c r="AD3055" s="48" t="s">
        <v>1015</v>
      </c>
      <c r="AE3055" s="48" t="s">
        <v>1015</v>
      </c>
      <c r="AF3055" s="48" t="s">
        <v>1015</v>
      </c>
      <c r="AG3055" s="48" t="s">
        <v>1015</v>
      </c>
      <c r="AH3055" s="48" t="s">
        <v>1015</v>
      </c>
      <c r="AI3055" s="48" t="s">
        <v>1015</v>
      </c>
      <c r="AJ3055" s="48" t="s">
        <v>1015</v>
      </c>
      <c r="AK3055" s="48" t="s">
        <v>1015</v>
      </c>
      <c r="AL3055" s="48" t="s">
        <v>1015</v>
      </c>
      <c r="AM3055" s="48" t="s">
        <v>1015</v>
      </c>
      <c r="AN3055" s="48" t="s">
        <v>1015</v>
      </c>
      <c r="AO3055" s="48" t="s">
        <v>1014</v>
      </c>
      <c r="AP3055" s="48" t="s">
        <v>1014</v>
      </c>
      <c r="AQ3055" s="48" t="s">
        <v>1014</v>
      </c>
      <c r="AR3055" s="48" t="s">
        <v>955</v>
      </c>
      <c r="AS3055" s="48" t="s">
        <v>955</v>
      </c>
      <c r="AT3055" s="48" t="s">
        <v>955</v>
      </c>
      <c r="AU3055" s="48" t="s">
        <v>955</v>
      </c>
      <c r="AV3055" s="48" t="s">
        <v>955</v>
      </c>
      <c r="AW3055" s="48" t="s">
        <v>955</v>
      </c>
      <c r="AX3055" s="48" t="s">
        <v>955</v>
      </c>
      <c r="AY3055" s="48" t="s">
        <v>955</v>
      </c>
      <c r="AZ3055" s="28" t="s">
        <v>955</v>
      </c>
    </row>
    <row r="3056" ht="15.75" customHeight="1">
      <c r="A3056" s="40">
        <v>2739.0</v>
      </c>
      <c r="B3056" s="28" t="s">
        <v>7641</v>
      </c>
      <c r="C3056" s="41"/>
      <c r="D3056" s="42">
        <f t="array" ref="D3056">index(systems,match($A3056,INDEX(systems,0,1),),3)</f>
        <v>377.137</v>
      </c>
      <c r="E3056" s="42">
        <f t="array" ref="E3056">index(systems,match($A3056,INDEX(systems,0,1),),4)</f>
        <v>134.115</v>
      </c>
      <c r="F3056" s="43" t="str">
        <f>IFERROR(__xludf.DUMMYFUNCTION("let(row, match($B3056&amp;if($C3056&lt;&gt;"""","" [""&amp;$C3056&amp;""]"",""""),index(nebulae,,2),0),join("","",iferror(round(index(nebulae,row,5)/2,3),1),iferror(round(index(nebulae,row,6)/2,3),1),0))"),"1,1,0")</f>
        <v>1,1,0</v>
      </c>
      <c r="G3056" s="44" t="s">
        <v>7642</v>
      </c>
      <c r="H3056" s="45">
        <f t="array" ref="H3056">let(systemId,match(A3056,index(systems,0,1),),refSystemId,match($H$1,index(systems,0,1),),x,index(systems,systemId,3),y,index(systems,systemId,4),refX,index(systems,refSystemId,3),refY,index(systems,refSystemId,4),round(sqrt((x-refX)^2+(y-refY)^2),3))</f>
        <v>400.274</v>
      </c>
      <c r="I3056" s="53"/>
      <c r="J3056" s="53"/>
      <c r="K3056" s="46" t="s">
        <v>418</v>
      </c>
      <c r="L3056" s="53"/>
      <c r="M3056" s="53"/>
      <c r="N3056" s="28" t="s">
        <v>552</v>
      </c>
      <c r="O3056" s="48" t="s">
        <v>939</v>
      </c>
      <c r="P3056" s="48" t="s">
        <v>939</v>
      </c>
      <c r="Q3056" s="48" t="s">
        <v>939</v>
      </c>
      <c r="R3056" s="48" t="s">
        <v>939</v>
      </c>
      <c r="S3056" s="48" t="s">
        <v>939</v>
      </c>
      <c r="T3056" s="48" t="s">
        <v>939</v>
      </c>
      <c r="U3056" s="48" t="s">
        <v>939</v>
      </c>
      <c r="V3056" s="48" t="s">
        <v>939</v>
      </c>
      <c r="W3056" s="48" t="s">
        <v>939</v>
      </c>
      <c r="X3056" s="48" t="s">
        <v>939</v>
      </c>
      <c r="Y3056" s="48" t="s">
        <v>939</v>
      </c>
      <c r="Z3056" s="48" t="s">
        <v>939</v>
      </c>
      <c r="AA3056" s="48" t="s">
        <v>939</v>
      </c>
      <c r="AB3056" s="48" t="s">
        <v>939</v>
      </c>
      <c r="AC3056" s="48" t="s">
        <v>939</v>
      </c>
      <c r="AD3056" s="48" t="s">
        <v>939</v>
      </c>
      <c r="AE3056" s="48" t="s">
        <v>939</v>
      </c>
      <c r="AF3056" s="48" t="s">
        <v>939</v>
      </c>
      <c r="AG3056" s="48" t="s">
        <v>939</v>
      </c>
      <c r="AH3056" s="48" t="s">
        <v>939</v>
      </c>
      <c r="AI3056" s="48" t="s">
        <v>939</v>
      </c>
      <c r="AJ3056" s="48" t="s">
        <v>939</v>
      </c>
      <c r="AK3056" s="48" t="s">
        <v>939</v>
      </c>
      <c r="AL3056" s="48" t="s">
        <v>939</v>
      </c>
      <c r="AM3056" s="48" t="s">
        <v>939</v>
      </c>
      <c r="AN3056" s="48" t="s">
        <v>939</v>
      </c>
      <c r="AO3056" s="48" t="s">
        <v>939</v>
      </c>
      <c r="AP3056" s="48" t="s">
        <v>939</v>
      </c>
      <c r="AQ3056" s="48" t="s">
        <v>776</v>
      </c>
      <c r="AR3056" s="52" t="s">
        <v>776</v>
      </c>
      <c r="AS3056" s="52" t="s">
        <v>776</v>
      </c>
      <c r="AT3056" s="52" t="s">
        <v>777</v>
      </c>
      <c r="AU3056" s="52" t="s">
        <v>777</v>
      </c>
      <c r="AV3056" s="56" t="s">
        <v>940</v>
      </c>
      <c r="AW3056" s="56" t="s">
        <v>940</v>
      </c>
      <c r="AX3056" s="56" t="s">
        <v>940</v>
      </c>
      <c r="AY3056" s="56" t="s">
        <v>940</v>
      </c>
      <c r="AZ3056" s="51" t="s">
        <v>940</v>
      </c>
    </row>
    <row r="3057" ht="15.75" customHeight="1">
      <c r="A3057" s="40">
        <v>2740.0</v>
      </c>
      <c r="B3057" s="28" t="s">
        <v>7643</v>
      </c>
      <c r="C3057" s="41"/>
      <c r="D3057" s="42">
        <f t="array" ref="D3057">index(systems,match($A3057,INDEX(systems,0,1),),3)</f>
        <v>-244.905</v>
      </c>
      <c r="E3057" s="42">
        <f t="array" ref="E3057">index(systems,match($A3057,INDEX(systems,0,1),),4)</f>
        <v>-519.158</v>
      </c>
      <c r="F3057" s="43" t="str">
        <f>IFERROR(__xludf.DUMMYFUNCTION("let(row, match($B3057&amp;if($C3057&lt;&gt;"""","" [""&amp;$C3057&amp;""]"",""""),index(nebulae,,2),0),join("","",iferror(round(index(nebulae,row,5)/2,3),1),iferror(round(index(nebulae,row,6)/2,3),1),0))"),"1,1,0")</f>
        <v>1,1,0</v>
      </c>
      <c r="G3057" s="44" t="s">
        <v>7644</v>
      </c>
      <c r="H3057" s="45">
        <f t="array" ref="H3057">let(systemId,match(A3057,index(systems,0,1),),refSystemId,match($H$1,index(systems,0,1),),x,index(systems,systemId,3),y,index(systems,systemId,4),refX,index(systems,refSystemId,3),refY,index(systems,refSystemId,4),round(sqrt((x-refX)^2+(y-refY)^2),3))</f>
        <v>574.024</v>
      </c>
      <c r="I3057" s="46" t="s">
        <v>408</v>
      </c>
      <c r="J3057" s="46" t="s">
        <v>408</v>
      </c>
      <c r="K3057" s="46" t="s">
        <v>408</v>
      </c>
      <c r="L3057" s="46" t="s">
        <v>408</v>
      </c>
      <c r="M3057" s="28" t="s">
        <v>408</v>
      </c>
      <c r="N3057" s="41"/>
      <c r="O3057" s="41"/>
      <c r="P3057" s="48" t="s">
        <v>1927</v>
      </c>
      <c r="Q3057" s="48" t="s">
        <v>1927</v>
      </c>
      <c r="R3057" s="48" t="s">
        <v>1927</v>
      </c>
      <c r="S3057" s="48" t="s">
        <v>1927</v>
      </c>
      <c r="T3057" s="48" t="s">
        <v>1927</v>
      </c>
      <c r="U3057" s="48" t="s">
        <v>1927</v>
      </c>
      <c r="V3057" s="48" t="s">
        <v>1927</v>
      </c>
      <c r="W3057" s="48" t="s">
        <v>1927</v>
      </c>
      <c r="X3057" s="48" t="s">
        <v>576</v>
      </c>
      <c r="Y3057" s="48" t="s">
        <v>422</v>
      </c>
      <c r="Z3057" s="41"/>
      <c r="AA3057" s="48" t="s">
        <v>576</v>
      </c>
      <c r="AB3057" s="48" t="s">
        <v>576</v>
      </c>
      <c r="AC3057" s="48" t="s">
        <v>576</v>
      </c>
      <c r="AD3057" s="48" t="s">
        <v>576</v>
      </c>
      <c r="AE3057" s="48" t="s">
        <v>576</v>
      </c>
      <c r="AF3057" s="48" t="s">
        <v>576</v>
      </c>
      <c r="AG3057" s="48" t="s">
        <v>576</v>
      </c>
      <c r="AH3057" s="48" t="s">
        <v>576</v>
      </c>
      <c r="AI3057" s="48" t="s">
        <v>576</v>
      </c>
      <c r="AJ3057" s="48" t="s">
        <v>576</v>
      </c>
      <c r="AK3057" s="48" t="s">
        <v>576</v>
      </c>
      <c r="AL3057" s="48" t="s">
        <v>576</v>
      </c>
      <c r="AM3057" s="48" t="s">
        <v>576</v>
      </c>
      <c r="AN3057" s="48" t="s">
        <v>576</v>
      </c>
      <c r="AO3057" s="48" t="s">
        <v>576</v>
      </c>
      <c r="AP3057" s="48" t="s">
        <v>576</v>
      </c>
      <c r="AQ3057" s="48" t="s">
        <v>576</v>
      </c>
      <c r="AR3057" s="48" t="s">
        <v>576</v>
      </c>
      <c r="AS3057" s="56" t="s">
        <v>576</v>
      </c>
      <c r="AT3057" s="48" t="s">
        <v>576</v>
      </c>
      <c r="AU3057" s="48" t="s">
        <v>576</v>
      </c>
      <c r="AV3057" s="48" t="s">
        <v>422</v>
      </c>
      <c r="AW3057" s="48" t="s">
        <v>422</v>
      </c>
      <c r="AX3057" s="48" t="s">
        <v>422</v>
      </c>
      <c r="AY3057" s="48" t="s">
        <v>422</v>
      </c>
      <c r="AZ3057" s="28" t="s">
        <v>422</v>
      </c>
    </row>
    <row r="3058" ht="15.75" customHeight="1">
      <c r="A3058" s="40">
        <v>2741.0</v>
      </c>
      <c r="B3058" s="28" t="s">
        <v>7645</v>
      </c>
      <c r="C3058" s="41"/>
      <c r="D3058" s="42">
        <f t="array" ref="D3058">index(systems,match($A3058,INDEX(systems,0,1),),3)</f>
        <v>125.018</v>
      </c>
      <c r="E3058" s="42">
        <f t="array" ref="E3058">index(systems,match($A3058,INDEX(systems,0,1),),4)</f>
        <v>-343.96</v>
      </c>
      <c r="F3058" s="43" t="str">
        <f>IFERROR(__xludf.DUMMYFUNCTION("let(row, match($B3058&amp;if($C3058&lt;&gt;"""","" [""&amp;$C3058&amp;""]"",""""),index(nebulae,,2),0),join("","",iferror(round(index(nebulae,row,5)/2,3),1),iferror(round(index(nebulae,row,6)/2,3),1),0))"),"1,1,0")</f>
        <v>1,1,0</v>
      </c>
      <c r="G3058" s="44" t="s">
        <v>7646</v>
      </c>
      <c r="H3058" s="45">
        <f t="array" ref="H3058">let(systemId,match(A3058,index(systems,0,1),),refSystemId,match($H$1,index(systems,0,1),),x,index(systems,systemId,3),y,index(systems,systemId,4),refX,index(systems,refSystemId,3),refY,index(systems,refSystemId,4),round(sqrt((x-refX)^2+(y-refY)^2),3))</f>
        <v>365.975</v>
      </c>
      <c r="I3058" s="46" t="s">
        <v>408</v>
      </c>
      <c r="J3058" s="46" t="s">
        <v>408</v>
      </c>
      <c r="K3058" s="46" t="s">
        <v>408</v>
      </c>
      <c r="L3058" s="46" t="s">
        <v>408</v>
      </c>
      <c r="M3058" s="46" t="s">
        <v>408</v>
      </c>
      <c r="N3058" s="28" t="s">
        <v>408</v>
      </c>
      <c r="O3058" s="41"/>
      <c r="P3058" s="48" t="s">
        <v>783</v>
      </c>
      <c r="Q3058" s="48" t="s">
        <v>783</v>
      </c>
      <c r="R3058" s="48" t="s">
        <v>783</v>
      </c>
      <c r="S3058" s="48" t="s">
        <v>783</v>
      </c>
      <c r="T3058" s="48" t="s">
        <v>783</v>
      </c>
      <c r="U3058" s="48" t="s">
        <v>783</v>
      </c>
      <c r="V3058" s="48" t="s">
        <v>783</v>
      </c>
      <c r="W3058" s="48" t="s">
        <v>783</v>
      </c>
      <c r="X3058" s="48" t="s">
        <v>783</v>
      </c>
      <c r="Y3058" s="48" t="s">
        <v>422</v>
      </c>
      <c r="Z3058" s="48" t="s">
        <v>422</v>
      </c>
      <c r="AA3058" s="48" t="s">
        <v>422</v>
      </c>
      <c r="AB3058" s="48" t="s">
        <v>422</v>
      </c>
      <c r="AC3058" s="48" t="s">
        <v>422</v>
      </c>
      <c r="AD3058" s="48" t="s">
        <v>422</v>
      </c>
      <c r="AE3058" s="48" t="s">
        <v>422</v>
      </c>
      <c r="AF3058" s="48" t="s">
        <v>422</v>
      </c>
      <c r="AG3058" s="48" t="s">
        <v>422</v>
      </c>
      <c r="AH3058" s="48" t="s">
        <v>422</v>
      </c>
      <c r="AI3058" s="48" t="s">
        <v>422</v>
      </c>
      <c r="AJ3058" s="48" t="s">
        <v>422</v>
      </c>
      <c r="AK3058" s="48" t="s">
        <v>422</v>
      </c>
      <c r="AL3058" s="48" t="s">
        <v>422</v>
      </c>
      <c r="AM3058" s="48" t="s">
        <v>422</v>
      </c>
      <c r="AN3058" s="48" t="s">
        <v>422</v>
      </c>
      <c r="AO3058" s="48" t="s">
        <v>422</v>
      </c>
      <c r="AP3058" s="48" t="s">
        <v>422</v>
      </c>
      <c r="AQ3058" s="48" t="s">
        <v>422</v>
      </c>
      <c r="AR3058" s="48" t="s">
        <v>422</v>
      </c>
      <c r="AS3058" s="48" t="s">
        <v>422</v>
      </c>
      <c r="AT3058" s="48" t="s">
        <v>422</v>
      </c>
      <c r="AU3058" s="48" t="s">
        <v>422</v>
      </c>
      <c r="AV3058" s="48" t="s">
        <v>422</v>
      </c>
      <c r="AW3058" s="48" t="s">
        <v>422</v>
      </c>
      <c r="AX3058" s="48" t="s">
        <v>422</v>
      </c>
      <c r="AY3058" s="48" t="s">
        <v>422</v>
      </c>
      <c r="AZ3058" s="28" t="s">
        <v>422</v>
      </c>
    </row>
    <row r="3059" ht="15.75" customHeight="1">
      <c r="A3059" s="40">
        <v>2742.0</v>
      </c>
      <c r="B3059" s="28" t="s">
        <v>7647</v>
      </c>
      <c r="C3059" s="41"/>
      <c r="D3059" s="42">
        <f t="array" ref="D3059">index(systems,match($A3059,INDEX(systems,0,1),),3)</f>
        <v>177.429</v>
      </c>
      <c r="E3059" s="42">
        <f t="array" ref="E3059">index(systems,match($A3059,INDEX(systems,0,1),),4)</f>
        <v>-249.212</v>
      </c>
      <c r="F3059" s="43" t="str">
        <f>IFERROR(__xludf.DUMMYFUNCTION("let(row, match($B3059&amp;if($C3059&lt;&gt;"""","" [""&amp;$C3059&amp;""]"",""""),index(nebulae,,2),0),join("","",iferror(round(index(nebulae,row,5)/2,3),1),iferror(round(index(nebulae,row,6)/2,3),1),0))"),"1,1,0")</f>
        <v>1,1,0</v>
      </c>
      <c r="G3059" s="44" t="s">
        <v>7648</v>
      </c>
      <c r="H3059" s="45">
        <f t="array" ref="H3059">let(systemId,match(A3059,index(systems,0,1),),refSystemId,match($H$1,index(systems,0,1),),x,index(systems,systemId,3),y,index(systems,systemId,4),refX,index(systems,refSystemId,3),refY,index(systems,refSystemId,4),round(sqrt((x-refX)^2+(y-refY)^2),3))</f>
        <v>305.921</v>
      </c>
      <c r="I3059" s="46" t="s">
        <v>408</v>
      </c>
      <c r="J3059" s="46" t="s">
        <v>408</v>
      </c>
      <c r="K3059" s="47" t="s">
        <v>408</v>
      </c>
      <c r="L3059" s="47" t="s">
        <v>408</v>
      </c>
      <c r="M3059" s="46" t="s">
        <v>408</v>
      </c>
      <c r="N3059" s="46" t="s">
        <v>408</v>
      </c>
      <c r="O3059" s="53"/>
      <c r="P3059" s="48" t="s">
        <v>491</v>
      </c>
      <c r="Q3059" s="48" t="s">
        <v>491</v>
      </c>
      <c r="R3059" s="48" t="s">
        <v>491</v>
      </c>
      <c r="S3059" s="48" t="s">
        <v>491</v>
      </c>
      <c r="T3059" s="48" t="s">
        <v>491</v>
      </c>
      <c r="U3059" s="48" t="s">
        <v>422</v>
      </c>
      <c r="V3059" s="56" t="s">
        <v>422</v>
      </c>
      <c r="W3059" s="56" t="s">
        <v>422</v>
      </c>
      <c r="X3059" s="56" t="s">
        <v>422</v>
      </c>
      <c r="Y3059" s="52" t="s">
        <v>422</v>
      </c>
      <c r="Z3059" s="52" t="s">
        <v>422</v>
      </c>
      <c r="AA3059" s="52" t="s">
        <v>422</v>
      </c>
      <c r="AB3059" s="52" t="s">
        <v>422</v>
      </c>
      <c r="AC3059" s="52" t="s">
        <v>422</v>
      </c>
      <c r="AD3059" s="52" t="s">
        <v>422</v>
      </c>
      <c r="AE3059" s="52" t="s">
        <v>422</v>
      </c>
      <c r="AF3059" s="52" t="s">
        <v>422</v>
      </c>
      <c r="AG3059" s="52" t="s">
        <v>422</v>
      </c>
      <c r="AH3059" s="52" t="s">
        <v>422</v>
      </c>
      <c r="AI3059" s="52" t="s">
        <v>422</v>
      </c>
      <c r="AJ3059" s="52" t="s">
        <v>422</v>
      </c>
      <c r="AK3059" s="52" t="s">
        <v>422</v>
      </c>
      <c r="AL3059" s="52" t="s">
        <v>422</v>
      </c>
      <c r="AM3059" s="52" t="s">
        <v>422</v>
      </c>
      <c r="AN3059" s="52" t="s">
        <v>422</v>
      </c>
      <c r="AO3059" s="52" t="s">
        <v>422</v>
      </c>
      <c r="AP3059" s="52" t="s">
        <v>422</v>
      </c>
      <c r="AQ3059" s="52" t="s">
        <v>422</v>
      </c>
      <c r="AR3059" s="52" t="s">
        <v>422</v>
      </c>
      <c r="AS3059" s="52" t="s">
        <v>422</v>
      </c>
      <c r="AT3059" s="52" t="s">
        <v>422</v>
      </c>
      <c r="AU3059" s="52" t="s">
        <v>422</v>
      </c>
      <c r="AV3059" s="48" t="s">
        <v>422</v>
      </c>
      <c r="AW3059" s="48" t="s">
        <v>422</v>
      </c>
      <c r="AX3059" s="48" t="s">
        <v>422</v>
      </c>
      <c r="AY3059" s="48" t="s">
        <v>422</v>
      </c>
      <c r="AZ3059" s="28" t="s">
        <v>422</v>
      </c>
    </row>
    <row r="3060" ht="15.75" customHeight="1">
      <c r="A3060" s="40">
        <v>2743.0</v>
      </c>
      <c r="B3060" s="28" t="s">
        <v>7649</v>
      </c>
      <c r="C3060" s="41"/>
      <c r="D3060" s="42">
        <f t="array" ref="D3060">index(systems,match($A3060,INDEX(systems,0,1),),3)</f>
        <v>429.601</v>
      </c>
      <c r="E3060" s="42">
        <f t="array" ref="E3060">index(systems,match($A3060,INDEX(systems,0,1),),4)</f>
        <v>-92.846</v>
      </c>
      <c r="F3060" s="43" t="str">
        <f>IFERROR(__xludf.DUMMYFUNCTION("let(row, match($B3060&amp;if($C3060&lt;&gt;"""","" [""&amp;$C3060&amp;""]"",""""),index(nebulae,,2),0),join("","",iferror(round(index(nebulae,row,5)/2,3),1),iferror(round(index(nebulae,row,6)/2,3),1),0))"),"1,1,0")</f>
        <v>1,1,0</v>
      </c>
      <c r="G3060" s="44" t="s">
        <v>7650</v>
      </c>
      <c r="H3060" s="45">
        <f t="array" ref="H3060">let(systemId,match(A3060,index(systems,0,1),),refSystemId,match($H$1,index(systems,0,1),),x,index(systems,systemId,3),y,index(systems,systemId,4),refX,index(systems,refSystemId,3),refY,index(systems,refSystemId,4),round(sqrt((x-refX)^2+(y-refY)^2),3))</f>
        <v>439.52</v>
      </c>
      <c r="I3060" s="28" t="s">
        <v>408</v>
      </c>
      <c r="J3060" s="28" t="s">
        <v>408</v>
      </c>
      <c r="K3060" s="28" t="s">
        <v>408</v>
      </c>
      <c r="L3060" s="28" t="s">
        <v>408</v>
      </c>
      <c r="M3060" s="28" t="s">
        <v>408</v>
      </c>
      <c r="N3060" s="28" t="s">
        <v>408</v>
      </c>
      <c r="O3060" s="41"/>
      <c r="P3060" s="48" t="s">
        <v>666</v>
      </c>
      <c r="Q3060" s="48" t="s">
        <v>666</v>
      </c>
      <c r="R3060" s="48" t="s">
        <v>666</v>
      </c>
      <c r="S3060" s="48" t="s">
        <v>666</v>
      </c>
      <c r="T3060" s="48" t="s">
        <v>666</v>
      </c>
      <c r="U3060" s="48" t="s">
        <v>666</v>
      </c>
      <c r="V3060" s="48" t="s">
        <v>666</v>
      </c>
      <c r="W3060" s="48" t="s">
        <v>666</v>
      </c>
      <c r="X3060" s="48" t="s">
        <v>666</v>
      </c>
      <c r="Y3060" s="48" t="s">
        <v>666</v>
      </c>
      <c r="Z3060" s="48" t="s">
        <v>666</v>
      </c>
      <c r="AA3060" s="48" t="s">
        <v>1024</v>
      </c>
      <c r="AB3060" s="48" t="s">
        <v>1024</v>
      </c>
      <c r="AC3060" s="48" t="s">
        <v>1024</v>
      </c>
      <c r="AD3060" s="48" t="s">
        <v>1024</v>
      </c>
      <c r="AE3060" s="48" t="s">
        <v>1024</v>
      </c>
      <c r="AF3060" s="48" t="s">
        <v>1024</v>
      </c>
      <c r="AG3060" s="48" t="s">
        <v>1024</v>
      </c>
      <c r="AH3060" s="48" t="s">
        <v>1024</v>
      </c>
      <c r="AI3060" s="48" t="s">
        <v>1024</v>
      </c>
      <c r="AJ3060" s="48" t="s">
        <v>1024</v>
      </c>
      <c r="AK3060" s="48" t="s">
        <v>1024</v>
      </c>
      <c r="AL3060" s="48" t="s">
        <v>1024</v>
      </c>
      <c r="AM3060" s="48" t="s">
        <v>1024</v>
      </c>
      <c r="AN3060" s="48" t="s">
        <v>1024</v>
      </c>
      <c r="AO3060" s="48" t="s">
        <v>666</v>
      </c>
      <c r="AP3060" s="48" t="s">
        <v>666</v>
      </c>
      <c r="AQ3060" s="48" t="s">
        <v>666</v>
      </c>
      <c r="AR3060" s="56" t="s">
        <v>666</v>
      </c>
      <c r="AS3060" s="56" t="s">
        <v>666</v>
      </c>
      <c r="AT3060" s="48" t="s">
        <v>666</v>
      </c>
      <c r="AU3060" s="48" t="s">
        <v>666</v>
      </c>
      <c r="AV3060" s="56" t="s">
        <v>666</v>
      </c>
      <c r="AW3060" s="56" t="s">
        <v>666</v>
      </c>
      <c r="AX3060" s="56" t="s">
        <v>666</v>
      </c>
      <c r="AY3060" s="56" t="s">
        <v>666</v>
      </c>
      <c r="AZ3060" s="28" t="s">
        <v>666</v>
      </c>
    </row>
    <row r="3061" ht="15.75" customHeight="1">
      <c r="A3061" s="40">
        <v>2744.0</v>
      </c>
      <c r="B3061" s="28" t="s">
        <v>7651</v>
      </c>
      <c r="C3061" s="41"/>
      <c r="D3061" s="42">
        <f t="array" ref="D3061">index(systems,match($A3061,INDEX(systems,0,1),),3)</f>
        <v>73.944</v>
      </c>
      <c r="E3061" s="42">
        <f t="array" ref="E3061">index(systems,match($A3061,INDEX(systems,0,1),),4)</f>
        <v>-417.248</v>
      </c>
      <c r="F3061" s="43" t="str">
        <f>IFERROR(__xludf.DUMMYFUNCTION("let(row, match($B3061&amp;if($C3061&lt;&gt;"""","" [""&amp;$C3061&amp;""]"",""""),index(nebulae,,2),0),join("","",iferror(round(index(nebulae,row,5)/2,3),1),iferror(round(index(nebulae,row,6)/2,3),1),0))"),"1,1,0")</f>
        <v>1,1,0</v>
      </c>
      <c r="G3061" s="44" t="s">
        <v>7652</v>
      </c>
      <c r="H3061" s="45">
        <f t="array" ref="H3061">let(systemId,match(A3061,index(systems,0,1),),refSystemId,match($H$1,index(systems,0,1),),x,index(systems,systemId,3),y,index(systems,systemId,4),refX,index(systems,refSystemId,3),refY,index(systems,refSystemId,4),round(sqrt((x-refX)^2+(y-refY)^2),3))</f>
        <v>423.749</v>
      </c>
      <c r="I3061" s="28" t="s">
        <v>408</v>
      </c>
      <c r="J3061" s="28" t="s">
        <v>408</v>
      </c>
      <c r="K3061" s="28" t="s">
        <v>408</v>
      </c>
      <c r="L3061" s="28" t="s">
        <v>408</v>
      </c>
      <c r="M3061" s="28" t="s">
        <v>408</v>
      </c>
      <c r="N3061" s="28" t="s">
        <v>408</v>
      </c>
      <c r="O3061" s="41"/>
      <c r="P3061" s="48" t="s">
        <v>1846</v>
      </c>
      <c r="Q3061" s="51" t="s">
        <v>1846</v>
      </c>
      <c r="R3061" s="48" t="s">
        <v>1846</v>
      </c>
      <c r="S3061" s="48" t="s">
        <v>1846</v>
      </c>
      <c r="T3061" s="51" t="s">
        <v>1846</v>
      </c>
      <c r="U3061" s="41"/>
      <c r="V3061" s="51" t="s">
        <v>422</v>
      </c>
      <c r="W3061" s="48" t="s">
        <v>422</v>
      </c>
      <c r="X3061" s="51" t="s">
        <v>422</v>
      </c>
      <c r="Y3061" s="51" t="s">
        <v>629</v>
      </c>
      <c r="Z3061" s="48" t="s">
        <v>422</v>
      </c>
      <c r="AA3061" s="48" t="s">
        <v>422</v>
      </c>
      <c r="AB3061" s="48" t="s">
        <v>422</v>
      </c>
      <c r="AC3061" s="48" t="s">
        <v>422</v>
      </c>
      <c r="AD3061" s="48" t="s">
        <v>422</v>
      </c>
      <c r="AE3061" s="48" t="s">
        <v>422</v>
      </c>
      <c r="AF3061" s="48" t="s">
        <v>422</v>
      </c>
      <c r="AG3061" s="48" t="s">
        <v>422</v>
      </c>
      <c r="AH3061" s="48" t="s">
        <v>422</v>
      </c>
      <c r="AI3061" s="48" t="s">
        <v>422</v>
      </c>
      <c r="AJ3061" s="48" t="s">
        <v>422</v>
      </c>
      <c r="AK3061" s="48" t="s">
        <v>422</v>
      </c>
      <c r="AL3061" s="48" t="s">
        <v>422</v>
      </c>
      <c r="AM3061" s="48" t="s">
        <v>422</v>
      </c>
      <c r="AN3061" s="48" t="s">
        <v>422</v>
      </c>
      <c r="AO3061" s="48" t="s">
        <v>422</v>
      </c>
      <c r="AP3061" s="48" t="s">
        <v>422</v>
      </c>
      <c r="AQ3061" s="48" t="s">
        <v>422</v>
      </c>
      <c r="AR3061" s="48" t="s">
        <v>422</v>
      </c>
      <c r="AS3061" s="48" t="s">
        <v>422</v>
      </c>
      <c r="AT3061" s="48" t="s">
        <v>422</v>
      </c>
      <c r="AU3061" s="48" t="s">
        <v>422</v>
      </c>
      <c r="AV3061" s="56" t="s">
        <v>422</v>
      </c>
      <c r="AW3061" s="56" t="s">
        <v>422</v>
      </c>
      <c r="AX3061" s="56" t="s">
        <v>422</v>
      </c>
      <c r="AY3061" s="56" t="s">
        <v>422</v>
      </c>
      <c r="AZ3061" s="28" t="s">
        <v>422</v>
      </c>
    </row>
    <row r="3062" ht="15.75" customHeight="1">
      <c r="A3062" s="40">
        <v>2745.0</v>
      </c>
      <c r="B3062" s="28" t="s">
        <v>7653</v>
      </c>
      <c r="C3062" s="41"/>
      <c r="D3062" s="42">
        <f t="array" ref="D3062">index(systems,match($A3062,INDEX(systems,0,1),),3)</f>
        <v>237.267</v>
      </c>
      <c r="E3062" s="42">
        <f t="array" ref="E3062">index(systems,match($A3062,INDEX(systems,0,1),),4)</f>
        <v>-344.033</v>
      </c>
      <c r="F3062" s="43" t="str">
        <f>IFERROR(__xludf.DUMMYFUNCTION("let(row, match($B3062&amp;if($C3062&lt;&gt;"""","" [""&amp;$C3062&amp;""]"",""""),index(nebulae,,2),0),join("","",iferror(round(index(nebulae,row,5)/2,3),1),iferror(round(index(nebulae,row,6)/2,3),1),0))"),"1,1,0")</f>
        <v>1,1,0</v>
      </c>
      <c r="G3062" s="44" t="s">
        <v>7654</v>
      </c>
      <c r="H3062" s="45">
        <f t="array" ref="H3062">let(systemId,match(A3062,index(systems,0,1),),refSystemId,match($H$1,index(systems,0,1),),x,index(systems,systemId,3),y,index(systems,systemId,4),refX,index(systems,refSystemId,3),refY,index(systems,refSystemId,4),round(sqrt((x-refX)^2+(y-refY)^2),3))</f>
        <v>417.917</v>
      </c>
      <c r="I3062" s="41"/>
      <c r="J3062" s="41"/>
      <c r="K3062" s="41"/>
      <c r="L3062" s="41"/>
      <c r="M3062" s="41"/>
      <c r="N3062" s="28" t="s">
        <v>953</v>
      </c>
      <c r="O3062" s="48" t="s">
        <v>1013</v>
      </c>
      <c r="P3062" s="48" t="s">
        <v>1013</v>
      </c>
      <c r="Q3062" s="48" t="s">
        <v>1013</v>
      </c>
      <c r="R3062" s="48" t="s">
        <v>1013</v>
      </c>
      <c r="S3062" s="48" t="s">
        <v>1013</v>
      </c>
      <c r="T3062" s="48" t="s">
        <v>1013</v>
      </c>
      <c r="U3062" s="48" t="s">
        <v>1013</v>
      </c>
      <c r="V3062" s="48" t="s">
        <v>1013</v>
      </c>
      <c r="W3062" s="48" t="s">
        <v>1013</v>
      </c>
      <c r="X3062" s="48" t="s">
        <v>1013</v>
      </c>
      <c r="Y3062" s="48" t="s">
        <v>422</v>
      </c>
      <c r="Z3062" s="48" t="s">
        <v>422</v>
      </c>
      <c r="AA3062" s="48" t="s">
        <v>422</v>
      </c>
      <c r="AB3062" s="48" t="s">
        <v>422</v>
      </c>
      <c r="AC3062" s="48" t="s">
        <v>422</v>
      </c>
      <c r="AD3062" s="48" t="s">
        <v>422</v>
      </c>
      <c r="AE3062" s="48" t="s">
        <v>422</v>
      </c>
      <c r="AF3062" s="48" t="s">
        <v>422</v>
      </c>
      <c r="AG3062" s="48" t="s">
        <v>422</v>
      </c>
      <c r="AH3062" s="48" t="s">
        <v>422</v>
      </c>
      <c r="AI3062" s="48" t="s">
        <v>422</v>
      </c>
      <c r="AJ3062" s="48" t="s">
        <v>422</v>
      </c>
      <c r="AK3062" s="48" t="s">
        <v>422</v>
      </c>
      <c r="AL3062" s="48" t="s">
        <v>422</v>
      </c>
      <c r="AM3062" s="48" t="s">
        <v>422</v>
      </c>
      <c r="AN3062" s="48" t="s">
        <v>422</v>
      </c>
      <c r="AO3062" s="48" t="s">
        <v>422</v>
      </c>
      <c r="AP3062" s="48" t="s">
        <v>422</v>
      </c>
      <c r="AQ3062" s="48" t="s">
        <v>422</v>
      </c>
      <c r="AR3062" s="48" t="s">
        <v>422</v>
      </c>
      <c r="AS3062" s="48" t="s">
        <v>422</v>
      </c>
      <c r="AT3062" s="48" t="s">
        <v>422</v>
      </c>
      <c r="AU3062" s="48" t="s">
        <v>422</v>
      </c>
      <c r="AV3062" s="56" t="s">
        <v>422</v>
      </c>
      <c r="AW3062" s="56" t="s">
        <v>422</v>
      </c>
      <c r="AX3062" s="56" t="s">
        <v>422</v>
      </c>
      <c r="AY3062" s="56" t="s">
        <v>422</v>
      </c>
      <c r="AZ3062" s="28" t="s">
        <v>422</v>
      </c>
    </row>
    <row r="3063" ht="15.75" customHeight="1">
      <c r="A3063" s="40">
        <v>2746.0</v>
      </c>
      <c r="B3063" s="28" t="s">
        <v>7655</v>
      </c>
      <c r="C3063" s="28" t="s">
        <v>7656</v>
      </c>
      <c r="D3063" s="42">
        <f t="array" ref="D3063">index(systems,match($A3063,INDEX(systems,0,1),),3)</f>
        <v>248.407</v>
      </c>
      <c r="E3063" s="42">
        <f t="array" ref="E3063">index(systems,match($A3063,INDEX(systems,0,1),),4)</f>
        <v>-230.887</v>
      </c>
      <c r="F3063" s="43" t="str">
        <f>IFERROR(__xludf.DUMMYFUNCTION("let(row, match($B3063&amp;if($C3063&lt;&gt;"""","" [""&amp;$C3063&amp;""]"",""""),index(nebulae,,2),0),join("","",iferror(round(index(nebulae,row,5)/2,3),1),iferror(round(index(nebulae,row,6)/2,3),1),0))"),"1,1,0")</f>
        <v>1,1,0</v>
      </c>
      <c r="G3063" s="44" t="s">
        <v>7657</v>
      </c>
      <c r="H3063" s="45">
        <f t="array" ref="H3063">let(systemId,match(A3063,index(systems,0,1),),refSystemId,match($H$1,index(systems,0,1),),x,index(systems,systemId,3),y,index(systems,systemId,4),refX,index(systems,refSystemId,3),refY,index(systems,refSystemId,4),round(sqrt((x-refX)^2+(y-refY)^2),3))</f>
        <v>339.138</v>
      </c>
      <c r="I3063" s="41"/>
      <c r="J3063" s="28" t="s">
        <v>418</v>
      </c>
      <c r="K3063" s="41"/>
      <c r="L3063" s="41"/>
      <c r="M3063" s="41"/>
      <c r="N3063" s="28" t="s">
        <v>491</v>
      </c>
      <c r="O3063" s="48" t="s">
        <v>491</v>
      </c>
      <c r="P3063" s="48" t="s">
        <v>491</v>
      </c>
      <c r="Q3063" s="48" t="s">
        <v>491</v>
      </c>
      <c r="R3063" s="48" t="s">
        <v>491</v>
      </c>
      <c r="S3063" s="48" t="s">
        <v>491</v>
      </c>
      <c r="T3063" s="48" t="s">
        <v>491</v>
      </c>
      <c r="U3063" s="48" t="s">
        <v>1013</v>
      </c>
      <c r="V3063" s="48" t="s">
        <v>1013</v>
      </c>
      <c r="W3063" s="48" t="s">
        <v>1013</v>
      </c>
      <c r="X3063" s="48" t="s">
        <v>1013</v>
      </c>
      <c r="Y3063" s="48" t="s">
        <v>1669</v>
      </c>
      <c r="Z3063" s="48" t="s">
        <v>1669</v>
      </c>
      <c r="AA3063" s="48" t="s">
        <v>1670</v>
      </c>
      <c r="AB3063" s="48" t="s">
        <v>1670</v>
      </c>
      <c r="AC3063" s="48" t="s">
        <v>1670</v>
      </c>
      <c r="AD3063" s="48" t="s">
        <v>1670</v>
      </c>
      <c r="AE3063" s="48" t="s">
        <v>1670</v>
      </c>
      <c r="AF3063" s="48" t="s">
        <v>1670</v>
      </c>
      <c r="AG3063" s="48" t="s">
        <v>1670</v>
      </c>
      <c r="AH3063" s="48" t="s">
        <v>1670</v>
      </c>
      <c r="AI3063" s="48" t="s">
        <v>1670</v>
      </c>
      <c r="AJ3063" s="48" t="s">
        <v>1670</v>
      </c>
      <c r="AK3063" s="48" t="s">
        <v>1670</v>
      </c>
      <c r="AL3063" s="48" t="s">
        <v>1670</v>
      </c>
      <c r="AM3063" s="48" t="s">
        <v>1670</v>
      </c>
      <c r="AN3063" s="48" t="s">
        <v>1670</v>
      </c>
      <c r="AO3063" s="48" t="s">
        <v>1669</v>
      </c>
      <c r="AP3063" s="48" t="s">
        <v>1669</v>
      </c>
      <c r="AQ3063" s="48" t="s">
        <v>1669</v>
      </c>
      <c r="AR3063" s="48" t="s">
        <v>1669</v>
      </c>
      <c r="AS3063" s="48" t="s">
        <v>1669</v>
      </c>
      <c r="AT3063" s="48" t="s">
        <v>1669</v>
      </c>
      <c r="AU3063" s="48" t="s">
        <v>1669</v>
      </c>
      <c r="AV3063" s="48" t="s">
        <v>1669</v>
      </c>
      <c r="AW3063" s="48" t="s">
        <v>1669</v>
      </c>
      <c r="AX3063" s="48" t="s">
        <v>1327</v>
      </c>
      <c r="AY3063" s="48" t="s">
        <v>1327</v>
      </c>
      <c r="AZ3063" s="28" t="s">
        <v>1327</v>
      </c>
    </row>
    <row r="3064" ht="15.75" customHeight="1">
      <c r="A3064" s="40">
        <v>2747.0</v>
      </c>
      <c r="B3064" s="28" t="s">
        <v>7658</v>
      </c>
      <c r="C3064" s="41"/>
      <c r="D3064" s="42">
        <f t="array" ref="D3064">index(systems,match($A3064,INDEX(systems,0,1),),3)</f>
        <v>-5.436</v>
      </c>
      <c r="E3064" s="42">
        <f t="array" ref="E3064">index(systems,match($A3064,INDEX(systems,0,1),),4)</f>
        <v>-276.084</v>
      </c>
      <c r="F3064" s="43" t="str">
        <f>IFERROR(__xludf.DUMMYFUNCTION("let(row, match($B3064&amp;if($C3064&lt;&gt;"""","" [""&amp;$C3064&amp;""]"",""""),index(nebulae,,2),0),join("","",iferror(round(index(nebulae,row,5)/2,3),1),iferror(round(index(nebulae,row,6)/2,3),1),0))"),"1,1,0")</f>
        <v>1,1,0</v>
      </c>
      <c r="G3064" s="44" t="s">
        <v>7659</v>
      </c>
      <c r="H3064" s="45">
        <f t="array" ref="H3064">let(systemId,match(A3064,index(systems,0,1),),refSystemId,match($H$1,index(systems,0,1),),x,index(systems,systemId,3),y,index(systems,systemId,4),refX,index(systems,refSystemId,3),refY,index(systems,refSystemId,4),round(sqrt((x-refX)^2+(y-refY)^2),3))</f>
        <v>276.138</v>
      </c>
      <c r="I3064" s="28" t="s">
        <v>418</v>
      </c>
      <c r="J3064" s="41"/>
      <c r="K3064" s="41"/>
      <c r="L3064" s="41"/>
      <c r="M3064" s="28" t="s">
        <v>966</v>
      </c>
      <c r="N3064" s="28" t="s">
        <v>967</v>
      </c>
      <c r="O3064" s="48" t="s">
        <v>967</v>
      </c>
      <c r="P3064" s="48" t="s">
        <v>967</v>
      </c>
      <c r="Q3064" s="48" t="s">
        <v>967</v>
      </c>
      <c r="R3064" s="48" t="s">
        <v>967</v>
      </c>
      <c r="S3064" s="48" t="s">
        <v>967</v>
      </c>
      <c r="T3064" s="48" t="s">
        <v>967</v>
      </c>
      <c r="U3064" s="48" t="s">
        <v>967</v>
      </c>
      <c r="V3064" s="48" t="s">
        <v>967</v>
      </c>
      <c r="W3064" s="48" t="s">
        <v>967</v>
      </c>
      <c r="X3064" s="48" t="s">
        <v>967</v>
      </c>
      <c r="Y3064" s="48" t="s">
        <v>968</v>
      </c>
      <c r="Z3064" s="48" t="s">
        <v>968</v>
      </c>
      <c r="AA3064" s="48" t="s">
        <v>968</v>
      </c>
      <c r="AB3064" s="48" t="s">
        <v>968</v>
      </c>
      <c r="AC3064" s="48" t="s">
        <v>968</v>
      </c>
      <c r="AD3064" s="48" t="s">
        <v>968</v>
      </c>
      <c r="AE3064" s="48" t="s">
        <v>968</v>
      </c>
      <c r="AF3064" s="48" t="s">
        <v>968</v>
      </c>
      <c r="AG3064" s="48" t="s">
        <v>968</v>
      </c>
      <c r="AH3064" s="48" t="s">
        <v>968</v>
      </c>
      <c r="AI3064" s="48" t="s">
        <v>968</v>
      </c>
      <c r="AJ3064" s="48" t="s">
        <v>968</v>
      </c>
      <c r="AK3064" s="48" t="s">
        <v>968</v>
      </c>
      <c r="AL3064" s="48" t="s">
        <v>968</v>
      </c>
      <c r="AM3064" s="48" t="s">
        <v>968</v>
      </c>
      <c r="AN3064" s="48" t="s">
        <v>968</v>
      </c>
      <c r="AO3064" s="48" t="s">
        <v>968</v>
      </c>
      <c r="AP3064" s="48" t="s">
        <v>968</v>
      </c>
      <c r="AQ3064" s="48" t="s">
        <v>968</v>
      </c>
      <c r="AR3064" s="48" t="s">
        <v>968</v>
      </c>
      <c r="AS3064" s="56" t="s">
        <v>968</v>
      </c>
      <c r="AT3064" s="48" t="s">
        <v>968</v>
      </c>
      <c r="AU3064" s="48" t="s">
        <v>968</v>
      </c>
      <c r="AV3064" s="48" t="s">
        <v>967</v>
      </c>
      <c r="AW3064" s="48" t="s">
        <v>967</v>
      </c>
      <c r="AX3064" s="48" t="s">
        <v>967</v>
      </c>
      <c r="AY3064" s="48" t="s">
        <v>967</v>
      </c>
      <c r="AZ3064" s="51" t="s">
        <v>969</v>
      </c>
    </row>
    <row r="3065" ht="15.75" customHeight="1">
      <c r="A3065" s="40">
        <v>2748.0</v>
      </c>
      <c r="B3065" s="28" t="s">
        <v>7660</v>
      </c>
      <c r="C3065" s="41"/>
      <c r="D3065" s="42">
        <f t="array" ref="D3065">index(systems,match($A3065,INDEX(systems,0,1),),3)</f>
        <v>-207.554</v>
      </c>
      <c r="E3065" s="42">
        <f t="array" ref="E3065">index(systems,match($A3065,INDEX(systems,0,1),),4)</f>
        <v>170.044</v>
      </c>
      <c r="F3065" s="43" t="str">
        <f>IFERROR(__xludf.DUMMYFUNCTION("let(row, match($B3065&amp;if($C3065&lt;&gt;"""","" [""&amp;$C3065&amp;""]"",""""),index(nebulae,,2),0),join("","",iferror(round(index(nebulae,row,5)/2,3),1),iferror(round(index(nebulae,row,6)/2,3),1),0))"),"1,1,0")</f>
        <v>1,1,0</v>
      </c>
      <c r="G3065" s="44" t="s">
        <v>7661</v>
      </c>
      <c r="H3065" s="45">
        <f t="array" ref="H3065">let(systemId,match(A3065,index(systems,0,1),),refSystemId,match($H$1,index(systems,0,1),),x,index(systems,systemId,3),y,index(systems,systemId,4),refX,index(systems,refSystemId,3),refY,index(systems,refSystemId,4),round(sqrt((x-refX)^2+(y-refY)^2),3))</f>
        <v>268.316</v>
      </c>
      <c r="I3065" s="53"/>
      <c r="J3065" s="53"/>
      <c r="K3065" s="53"/>
      <c r="L3065" s="46" t="s">
        <v>863</v>
      </c>
      <c r="M3065" s="47" t="s">
        <v>712</v>
      </c>
      <c r="N3065" s="28" t="s">
        <v>864</v>
      </c>
      <c r="O3065" s="48" t="s">
        <v>864</v>
      </c>
      <c r="P3065" s="48" t="s">
        <v>864</v>
      </c>
      <c r="Q3065" s="48" t="s">
        <v>864</v>
      </c>
      <c r="R3065" s="48" t="s">
        <v>864</v>
      </c>
      <c r="S3065" s="48" t="s">
        <v>864</v>
      </c>
      <c r="T3065" s="48" t="s">
        <v>864</v>
      </c>
      <c r="U3065" s="48" t="s">
        <v>864</v>
      </c>
      <c r="V3065" s="48" t="s">
        <v>864</v>
      </c>
      <c r="W3065" s="48" t="s">
        <v>864</v>
      </c>
      <c r="X3065" s="48" t="s">
        <v>864</v>
      </c>
      <c r="Y3065" s="48" t="s">
        <v>864</v>
      </c>
      <c r="Z3065" s="48" t="s">
        <v>864</v>
      </c>
      <c r="AA3065" s="48" t="s">
        <v>865</v>
      </c>
      <c r="AB3065" s="48" t="s">
        <v>865</v>
      </c>
      <c r="AC3065" s="48" t="s">
        <v>865</v>
      </c>
      <c r="AD3065" s="48" t="s">
        <v>865</v>
      </c>
      <c r="AE3065" s="48" t="s">
        <v>865</v>
      </c>
      <c r="AF3065" s="48" t="s">
        <v>865</v>
      </c>
      <c r="AG3065" s="48" t="s">
        <v>865</v>
      </c>
      <c r="AH3065" s="48" t="s">
        <v>866</v>
      </c>
      <c r="AI3065" s="48" t="s">
        <v>789</v>
      </c>
      <c r="AJ3065" s="48" t="s">
        <v>789</v>
      </c>
      <c r="AK3065" s="48" t="s">
        <v>789</v>
      </c>
      <c r="AL3065" s="48" t="s">
        <v>789</v>
      </c>
      <c r="AM3065" s="48" t="s">
        <v>789</v>
      </c>
      <c r="AN3065" s="48" t="s">
        <v>789</v>
      </c>
      <c r="AO3065" s="48" t="s">
        <v>789</v>
      </c>
      <c r="AP3065" s="48" t="s">
        <v>789</v>
      </c>
      <c r="AQ3065" s="48" t="s">
        <v>789</v>
      </c>
      <c r="AR3065" s="56" t="s">
        <v>789</v>
      </c>
      <c r="AS3065" s="56" t="s">
        <v>789</v>
      </c>
      <c r="AT3065" s="48" t="s">
        <v>530</v>
      </c>
      <c r="AU3065" s="48" t="s">
        <v>530</v>
      </c>
      <c r="AV3065" s="56" t="s">
        <v>530</v>
      </c>
      <c r="AW3065" s="56" t="s">
        <v>530</v>
      </c>
      <c r="AX3065" s="56" t="s">
        <v>417</v>
      </c>
      <c r="AY3065" s="56" t="s">
        <v>417</v>
      </c>
      <c r="AZ3065" s="51" t="s">
        <v>530</v>
      </c>
    </row>
    <row r="3066" ht="15.75" customHeight="1">
      <c r="A3066" s="40">
        <v>2749.0</v>
      </c>
      <c r="B3066" s="28" t="s">
        <v>7662</v>
      </c>
      <c r="C3066" s="41"/>
      <c r="D3066" s="42">
        <f t="array" ref="D3066">index(systems,match($A3066,INDEX(systems,0,1),),3)</f>
        <v>235.565</v>
      </c>
      <c r="E3066" s="42">
        <f t="array" ref="E3066">index(systems,match($A3066,INDEX(systems,0,1),),4)</f>
        <v>107.666</v>
      </c>
      <c r="F3066" s="43" t="str">
        <f>IFERROR(__xludf.DUMMYFUNCTION("let(row, match($B3066&amp;if($C3066&lt;&gt;"""","" [""&amp;$C3066&amp;""]"",""""),index(nebulae,,2),0),join("","",iferror(round(index(nebulae,row,5)/2,3),1),iferror(round(index(nebulae,row,6)/2,3),1),0))"),"1,1,0")</f>
        <v>1,1,0</v>
      </c>
      <c r="G3066" s="44" t="s">
        <v>7663</v>
      </c>
      <c r="H3066" s="45">
        <f t="array" ref="H3066">let(systemId,match(A3066,index(systems,0,1),),refSystemId,match($H$1,index(systems,0,1),),x,index(systems,systemId,3),y,index(systems,systemId,4),refX,index(systems,refSystemId,3),refY,index(systems,refSystemId,4),round(sqrt((x-refX)^2+(y-refY)^2),3))</f>
        <v>259.004</v>
      </c>
      <c r="I3066" s="28" t="s">
        <v>408</v>
      </c>
      <c r="J3066" s="28" t="s">
        <v>408</v>
      </c>
      <c r="K3066" s="28" t="s">
        <v>408</v>
      </c>
      <c r="L3066" s="48" t="s">
        <v>408</v>
      </c>
      <c r="M3066" s="48" t="s">
        <v>408</v>
      </c>
      <c r="N3066" s="28" t="s">
        <v>408</v>
      </c>
      <c r="O3066" s="41"/>
      <c r="P3066" s="48" t="s">
        <v>1008</v>
      </c>
      <c r="Q3066" s="48" t="s">
        <v>1008</v>
      </c>
      <c r="R3066" s="48" t="s">
        <v>1008</v>
      </c>
      <c r="S3066" s="48" t="s">
        <v>1008</v>
      </c>
      <c r="T3066" s="48" t="s">
        <v>1008</v>
      </c>
      <c r="U3066" s="48" t="s">
        <v>1008</v>
      </c>
      <c r="V3066" s="48" t="s">
        <v>1008</v>
      </c>
      <c r="W3066" s="48" t="s">
        <v>1008</v>
      </c>
      <c r="X3066" s="48" t="s">
        <v>1008</v>
      </c>
      <c r="Y3066" s="48" t="s">
        <v>422</v>
      </c>
      <c r="Z3066" s="48" t="s">
        <v>422</v>
      </c>
      <c r="AA3066" s="48" t="s">
        <v>422</v>
      </c>
      <c r="AB3066" s="48" t="s">
        <v>422</v>
      </c>
      <c r="AC3066" s="48" t="s">
        <v>422</v>
      </c>
      <c r="AD3066" s="48" t="s">
        <v>422</v>
      </c>
      <c r="AE3066" s="48" t="s">
        <v>422</v>
      </c>
      <c r="AF3066" s="48" t="s">
        <v>422</v>
      </c>
      <c r="AG3066" s="48" t="s">
        <v>422</v>
      </c>
      <c r="AH3066" s="48" t="s">
        <v>422</v>
      </c>
      <c r="AI3066" s="48" t="s">
        <v>422</v>
      </c>
      <c r="AJ3066" s="48" t="s">
        <v>422</v>
      </c>
      <c r="AK3066" s="48" t="s">
        <v>422</v>
      </c>
      <c r="AL3066" s="48" t="s">
        <v>422</v>
      </c>
      <c r="AM3066" s="48" t="s">
        <v>422</v>
      </c>
      <c r="AN3066" s="48" t="s">
        <v>422</v>
      </c>
      <c r="AO3066" s="48" t="s">
        <v>422</v>
      </c>
      <c r="AP3066" s="48" t="s">
        <v>422</v>
      </c>
      <c r="AQ3066" s="48" t="s">
        <v>422</v>
      </c>
      <c r="AR3066" s="48" t="s">
        <v>422</v>
      </c>
      <c r="AS3066" s="48" t="s">
        <v>422</v>
      </c>
      <c r="AT3066" s="48" t="s">
        <v>422</v>
      </c>
      <c r="AU3066" s="48" t="s">
        <v>422</v>
      </c>
      <c r="AV3066" s="56" t="s">
        <v>422</v>
      </c>
      <c r="AW3066" s="56" t="s">
        <v>422</v>
      </c>
      <c r="AX3066" s="56" t="s">
        <v>422</v>
      </c>
      <c r="AY3066" s="56" t="s">
        <v>422</v>
      </c>
      <c r="AZ3066" s="28" t="s">
        <v>422</v>
      </c>
    </row>
    <row r="3067" ht="15.75" customHeight="1">
      <c r="A3067" s="40">
        <v>2750.0</v>
      </c>
      <c r="B3067" s="28" t="s">
        <v>7664</v>
      </c>
      <c r="C3067" s="41"/>
      <c r="D3067" s="42">
        <f t="array" ref="D3067">index(systems,match($A3067,INDEX(systems,0,1),),3)</f>
        <v>-304.487</v>
      </c>
      <c r="E3067" s="42">
        <f t="array" ref="E3067">index(systems,match($A3067,INDEX(systems,0,1),),4)</f>
        <v>-210.471</v>
      </c>
      <c r="F3067" s="43" t="str">
        <f>IFERROR(__xludf.DUMMYFUNCTION("let(row, match($B3067&amp;if($C3067&lt;&gt;"""","" [""&amp;$C3067&amp;""]"",""""),index(nebulae,,2),0),join("","",iferror(round(index(nebulae,row,5)/2,3),1),iferror(round(index(nebulae,row,6)/2,3),1),0))"),"1,1,0")</f>
        <v>1,1,0</v>
      </c>
      <c r="G3067" s="44" t="s">
        <v>7665</v>
      </c>
      <c r="H3067" s="45">
        <f t="array" ref="H3067">let(systemId,match(A3067,index(systems,0,1),),refSystemId,match($H$1,index(systems,0,1),),x,index(systems,systemId,3),y,index(systems,systemId,4),refX,index(systems,refSystemId,3),refY,index(systems,refSystemId,4),round(sqrt((x-refX)^2+(y-refY)^2),3))</f>
        <v>370.149</v>
      </c>
      <c r="I3067" s="41"/>
      <c r="J3067" s="41"/>
      <c r="K3067" s="41"/>
      <c r="L3067" s="41"/>
      <c r="M3067" s="41"/>
      <c r="N3067" s="28" t="s">
        <v>558</v>
      </c>
      <c r="O3067" s="48" t="s">
        <v>558</v>
      </c>
      <c r="P3067" s="48" t="s">
        <v>560</v>
      </c>
      <c r="Q3067" s="48" t="s">
        <v>560</v>
      </c>
      <c r="R3067" s="48" t="s">
        <v>560</v>
      </c>
      <c r="S3067" s="48" t="s">
        <v>560</v>
      </c>
      <c r="T3067" s="48" t="s">
        <v>560</v>
      </c>
      <c r="U3067" s="48" t="s">
        <v>560</v>
      </c>
      <c r="V3067" s="56" t="s">
        <v>560</v>
      </c>
      <c r="W3067" s="56" t="s">
        <v>560</v>
      </c>
      <c r="X3067" s="56" t="s">
        <v>560</v>
      </c>
      <c r="Y3067" s="48" t="s">
        <v>560</v>
      </c>
      <c r="Z3067" s="48" t="s">
        <v>560</v>
      </c>
      <c r="AA3067" s="48" t="s">
        <v>560</v>
      </c>
      <c r="AB3067" s="48" t="s">
        <v>560</v>
      </c>
      <c r="AC3067" s="48" t="s">
        <v>560</v>
      </c>
      <c r="AD3067" s="48" t="s">
        <v>560</v>
      </c>
      <c r="AE3067" s="48" t="s">
        <v>560</v>
      </c>
      <c r="AF3067" s="48" t="s">
        <v>560</v>
      </c>
      <c r="AG3067" s="48" t="s">
        <v>560</v>
      </c>
      <c r="AH3067" s="48" t="s">
        <v>560</v>
      </c>
      <c r="AI3067" s="48" t="s">
        <v>560</v>
      </c>
      <c r="AJ3067" s="48" t="s">
        <v>560</v>
      </c>
      <c r="AK3067" s="48" t="s">
        <v>560</v>
      </c>
      <c r="AL3067" s="48" t="s">
        <v>560</v>
      </c>
      <c r="AM3067" s="48" t="s">
        <v>560</v>
      </c>
      <c r="AN3067" s="48" t="s">
        <v>560</v>
      </c>
      <c r="AO3067" s="48" t="s">
        <v>560</v>
      </c>
      <c r="AP3067" s="48" t="s">
        <v>560</v>
      </c>
      <c r="AQ3067" s="48" t="s">
        <v>560</v>
      </c>
      <c r="AR3067" s="48" t="s">
        <v>560</v>
      </c>
      <c r="AS3067" s="48" t="s">
        <v>418</v>
      </c>
      <c r="AT3067" s="48" t="s">
        <v>418</v>
      </c>
      <c r="AU3067" s="48" t="s">
        <v>418</v>
      </c>
      <c r="AV3067" s="56" t="s">
        <v>418</v>
      </c>
      <c r="AW3067" s="56" t="s">
        <v>418</v>
      </c>
      <c r="AX3067" s="56" t="s">
        <v>1281</v>
      </c>
      <c r="AY3067" s="56" t="s">
        <v>1281</v>
      </c>
      <c r="AZ3067" s="51" t="s">
        <v>1281</v>
      </c>
    </row>
    <row r="3068" ht="15.75" customHeight="1">
      <c r="A3068" s="40">
        <v>2751.0</v>
      </c>
      <c r="B3068" s="28" t="s">
        <v>7666</v>
      </c>
      <c r="C3068" s="41"/>
      <c r="D3068" s="42">
        <f t="array" ref="D3068">index(systems,match($A3068,INDEX(systems,0,1),),3)</f>
        <v>125.246</v>
      </c>
      <c r="E3068" s="42">
        <f t="array" ref="E3068">index(systems,match($A3068,INDEX(systems,0,1),),4)</f>
        <v>-103.713</v>
      </c>
      <c r="F3068" s="43" t="str">
        <f>IFERROR(__xludf.DUMMYFUNCTION("let(row, match($B3068&amp;if($C3068&lt;&gt;"""","" [""&amp;$C3068&amp;""]"",""""),index(nebulae,,2),0),join("","",iferror(round(index(nebulae,row,5)/2,3),1),iferror(round(index(nebulae,row,6)/2,3),1),0))"),"1,1,0")</f>
        <v>1,1,0</v>
      </c>
      <c r="G3068" s="44" t="s">
        <v>7667</v>
      </c>
      <c r="H3068" s="45">
        <f t="array" ref="H3068">let(systemId,match(A3068,index(systems,0,1),),refSystemId,match($H$1,index(systems,0,1),),x,index(systems,systemId,3),y,index(systems,systemId,4),refX,index(systems,refSystemId,3),refY,index(systems,refSystemId,4),round(sqrt((x-refX)^2+(y-refY)^2),3))</f>
        <v>162.613</v>
      </c>
      <c r="I3068" s="46" t="s">
        <v>408</v>
      </c>
      <c r="J3068" s="46" t="s">
        <v>408</v>
      </c>
      <c r="K3068" s="46" t="s">
        <v>408</v>
      </c>
      <c r="L3068" s="46" t="s">
        <v>408</v>
      </c>
      <c r="M3068" s="46" t="s">
        <v>408</v>
      </c>
      <c r="N3068" s="49" t="s">
        <v>408</v>
      </c>
      <c r="O3068" s="54"/>
      <c r="P3068" s="52" t="s">
        <v>1058</v>
      </c>
      <c r="Q3068" s="52" t="s">
        <v>1058</v>
      </c>
      <c r="R3068" s="52" t="s">
        <v>1058</v>
      </c>
      <c r="S3068" s="48" t="s">
        <v>1058</v>
      </c>
      <c r="T3068" s="52" t="s">
        <v>1058</v>
      </c>
      <c r="U3068" s="52" t="s">
        <v>1058</v>
      </c>
      <c r="V3068" s="56" t="s">
        <v>1058</v>
      </c>
      <c r="W3068" s="56" t="s">
        <v>502</v>
      </c>
      <c r="X3068" s="52" t="s">
        <v>502</v>
      </c>
      <c r="Y3068" s="52" t="s">
        <v>422</v>
      </c>
      <c r="Z3068" s="52" t="s">
        <v>422</v>
      </c>
      <c r="AA3068" s="52" t="s">
        <v>422</v>
      </c>
      <c r="AB3068" s="52" t="s">
        <v>422</v>
      </c>
      <c r="AC3068" s="52" t="s">
        <v>422</v>
      </c>
      <c r="AD3068" s="52" t="s">
        <v>422</v>
      </c>
      <c r="AE3068" s="52" t="s">
        <v>422</v>
      </c>
      <c r="AF3068" s="52" t="s">
        <v>422</v>
      </c>
      <c r="AG3068" s="52" t="s">
        <v>422</v>
      </c>
      <c r="AH3068" s="52" t="s">
        <v>422</v>
      </c>
      <c r="AI3068" s="52" t="s">
        <v>422</v>
      </c>
      <c r="AJ3068" s="52" t="s">
        <v>422</v>
      </c>
      <c r="AK3068" s="52" t="s">
        <v>422</v>
      </c>
      <c r="AL3068" s="52" t="s">
        <v>422</v>
      </c>
      <c r="AM3068" s="52" t="s">
        <v>422</v>
      </c>
      <c r="AN3068" s="52" t="s">
        <v>422</v>
      </c>
      <c r="AO3068" s="52" t="s">
        <v>422</v>
      </c>
      <c r="AP3068" s="52" t="s">
        <v>422</v>
      </c>
      <c r="AQ3068" s="52" t="s">
        <v>422</v>
      </c>
      <c r="AR3068" s="52" t="s">
        <v>422</v>
      </c>
      <c r="AS3068" s="52" t="s">
        <v>422</v>
      </c>
      <c r="AT3068" s="52" t="s">
        <v>422</v>
      </c>
      <c r="AU3068" s="52" t="s">
        <v>422</v>
      </c>
      <c r="AV3068" s="56" t="s">
        <v>422</v>
      </c>
      <c r="AW3068" s="56" t="s">
        <v>422</v>
      </c>
      <c r="AX3068" s="56" t="s">
        <v>422</v>
      </c>
      <c r="AY3068" s="56" t="s">
        <v>422</v>
      </c>
      <c r="AZ3068" s="28" t="s">
        <v>422</v>
      </c>
    </row>
    <row r="3069" ht="15.75" customHeight="1">
      <c r="A3069" s="40">
        <v>2752.0</v>
      </c>
      <c r="B3069" s="28" t="s">
        <v>7668</v>
      </c>
      <c r="C3069" s="41"/>
      <c r="D3069" s="42">
        <f t="array" ref="D3069">index(systems,match($A3069,INDEX(systems,0,1),),3)</f>
        <v>527.319</v>
      </c>
      <c r="E3069" s="42">
        <f t="array" ref="E3069">index(systems,match($A3069,INDEX(systems,0,1),),4)</f>
        <v>-164.48</v>
      </c>
      <c r="F3069" s="43" t="str">
        <f>IFERROR(__xludf.DUMMYFUNCTION("let(row, match($B3069&amp;if($C3069&lt;&gt;"""","" [""&amp;$C3069&amp;""]"",""""),index(nebulae,,2),0),join("","",iferror(round(index(nebulae,row,5)/2,3),1),iferror(round(index(nebulae,row,6)/2,3),1),0))"),"1,1,0")</f>
        <v>1,1,0</v>
      </c>
      <c r="G3069" s="44" t="s">
        <v>7669</v>
      </c>
      <c r="H3069" s="45">
        <f t="array" ref="H3069">let(systemId,match(A3069,index(systems,0,1),),refSystemId,match($H$1,index(systems,0,1),),x,index(systems,systemId,3),y,index(systems,systemId,4),refX,index(systems,refSystemId,3),refY,index(systems,refSystemId,4),round(sqrt((x-refX)^2+(y-refY)^2),3))</f>
        <v>552.376</v>
      </c>
      <c r="I3069" s="41"/>
      <c r="J3069" s="41"/>
      <c r="K3069" s="41"/>
      <c r="L3069" s="53"/>
      <c r="M3069" s="53"/>
      <c r="N3069" s="28" t="s">
        <v>597</v>
      </c>
      <c r="O3069" s="48" t="s">
        <v>597</v>
      </c>
      <c r="P3069" s="48" t="s">
        <v>597</v>
      </c>
      <c r="Q3069" s="48" t="s">
        <v>597</v>
      </c>
      <c r="R3069" s="48" t="s">
        <v>597</v>
      </c>
      <c r="S3069" s="48" t="s">
        <v>597</v>
      </c>
      <c r="T3069" s="48" t="s">
        <v>597</v>
      </c>
      <c r="U3069" s="48" t="s">
        <v>597</v>
      </c>
      <c r="V3069" s="48" t="s">
        <v>597</v>
      </c>
      <c r="W3069" s="48" t="s">
        <v>597</v>
      </c>
      <c r="X3069" s="48" t="s">
        <v>597</v>
      </c>
      <c r="Y3069" s="48" t="s">
        <v>597</v>
      </c>
      <c r="Z3069" s="48" t="s">
        <v>597</v>
      </c>
      <c r="AA3069" s="48" t="s">
        <v>598</v>
      </c>
      <c r="AB3069" s="48" t="s">
        <v>598</v>
      </c>
      <c r="AC3069" s="48" t="s">
        <v>598</v>
      </c>
      <c r="AD3069" s="48" t="s">
        <v>598</v>
      </c>
      <c r="AE3069" s="48" t="s">
        <v>598</v>
      </c>
      <c r="AF3069" s="48" t="s">
        <v>598</v>
      </c>
      <c r="AG3069" s="48" t="s">
        <v>598</v>
      </c>
      <c r="AH3069" s="48" t="s">
        <v>598</v>
      </c>
      <c r="AI3069" s="48" t="s">
        <v>598</v>
      </c>
      <c r="AJ3069" s="48" t="s">
        <v>598</v>
      </c>
      <c r="AK3069" s="48" t="s">
        <v>598</v>
      </c>
      <c r="AL3069" s="48" t="s">
        <v>598</v>
      </c>
      <c r="AM3069" s="48" t="s">
        <v>598</v>
      </c>
      <c r="AN3069" s="48" t="s">
        <v>598</v>
      </c>
      <c r="AO3069" s="48" t="s">
        <v>597</v>
      </c>
      <c r="AP3069" s="48" t="s">
        <v>597</v>
      </c>
      <c r="AQ3069" s="48" t="s">
        <v>1868</v>
      </c>
      <c r="AR3069" s="56" t="s">
        <v>1868</v>
      </c>
      <c r="AS3069" s="56" t="s">
        <v>1868</v>
      </c>
      <c r="AT3069" s="48" t="s">
        <v>1868</v>
      </c>
      <c r="AU3069" s="48" t="s">
        <v>1868</v>
      </c>
      <c r="AV3069" s="56" t="s">
        <v>1868</v>
      </c>
      <c r="AW3069" s="56" t="s">
        <v>1868</v>
      </c>
      <c r="AX3069" s="56" t="s">
        <v>1868</v>
      </c>
      <c r="AY3069" s="56" t="s">
        <v>1868</v>
      </c>
      <c r="AZ3069" s="51" t="s">
        <v>1868</v>
      </c>
    </row>
    <row r="3070" ht="15.75" customHeight="1">
      <c r="A3070" s="40">
        <v>2753.0</v>
      </c>
      <c r="B3070" s="28" t="s">
        <v>7670</v>
      </c>
      <c r="C3070" s="41"/>
      <c r="D3070" s="42">
        <f t="array" ref="D3070">index(systems,match($A3070,INDEX(systems,0,1),),3)</f>
        <v>-30.512</v>
      </c>
      <c r="E3070" s="42">
        <f t="array" ref="E3070">index(systems,match($A3070,INDEX(systems,0,1),),4)</f>
        <v>264.911</v>
      </c>
      <c r="F3070" s="43" t="str">
        <f>IFERROR(__xludf.DUMMYFUNCTION("let(row, match($B3070&amp;if($C3070&lt;&gt;"""","" [""&amp;$C3070&amp;""]"",""""),index(nebulae,,2),0),join("","",iferror(round(index(nebulae,row,5)/2,3),1),iferror(round(index(nebulae,row,6)/2,3),1),0))"),"1,1,0")</f>
        <v>1,1,0</v>
      </c>
      <c r="G3070" s="44" t="s">
        <v>7671</v>
      </c>
      <c r="H3070" s="45">
        <f t="array" ref="H3070">let(systemId,match(A3070,index(systems,0,1),),refSystemId,match($H$1,index(systems,0,1),),x,index(systems,systemId,3),y,index(systems,systemId,4),refX,index(systems,refSystemId,3),refY,index(systems,refSystemId,4),round(sqrt((x-refX)^2+(y-refY)^2),3))</f>
        <v>266.662</v>
      </c>
      <c r="I3070" s="28" t="s">
        <v>408</v>
      </c>
      <c r="J3070" s="28" t="s">
        <v>408</v>
      </c>
      <c r="K3070" s="28" t="s">
        <v>408</v>
      </c>
      <c r="L3070" s="28" t="s">
        <v>408</v>
      </c>
      <c r="M3070" s="48" t="s">
        <v>408</v>
      </c>
      <c r="N3070" s="28" t="s">
        <v>408</v>
      </c>
      <c r="O3070" s="41"/>
      <c r="P3070" s="48" t="s">
        <v>409</v>
      </c>
      <c r="Q3070" s="48" t="s">
        <v>409</v>
      </c>
      <c r="R3070" s="48" t="s">
        <v>409</v>
      </c>
      <c r="S3070" s="48" t="s">
        <v>409</v>
      </c>
      <c r="T3070" s="48" t="s">
        <v>409</v>
      </c>
      <c r="U3070" s="48" t="s">
        <v>409</v>
      </c>
      <c r="V3070" s="48" t="s">
        <v>409</v>
      </c>
      <c r="W3070" s="56" t="s">
        <v>409</v>
      </c>
      <c r="X3070" s="48" t="s">
        <v>409</v>
      </c>
      <c r="Y3070" s="48" t="s">
        <v>694</v>
      </c>
      <c r="Z3070" s="48" t="s">
        <v>409</v>
      </c>
      <c r="AA3070" s="48" t="s">
        <v>695</v>
      </c>
      <c r="AB3070" s="48" t="s">
        <v>695</v>
      </c>
      <c r="AC3070" s="48" t="s">
        <v>695</v>
      </c>
      <c r="AD3070" s="48" t="s">
        <v>695</v>
      </c>
      <c r="AE3070" s="48" t="s">
        <v>695</v>
      </c>
      <c r="AF3070" s="48" t="s">
        <v>695</v>
      </c>
      <c r="AG3070" s="48" t="s">
        <v>849</v>
      </c>
      <c r="AH3070" s="48" t="s">
        <v>849</v>
      </c>
      <c r="AI3070" s="48" t="s">
        <v>849</v>
      </c>
      <c r="AJ3070" s="48" t="s">
        <v>849</v>
      </c>
      <c r="AK3070" s="48" t="s">
        <v>849</v>
      </c>
      <c r="AL3070" s="48" t="s">
        <v>849</v>
      </c>
      <c r="AM3070" s="48" t="s">
        <v>849</v>
      </c>
      <c r="AN3070" s="48" t="s">
        <v>849</v>
      </c>
      <c r="AO3070" s="48" t="s">
        <v>849</v>
      </c>
      <c r="AP3070" s="48" t="s">
        <v>849</v>
      </c>
      <c r="AQ3070" s="48" t="s">
        <v>849</v>
      </c>
      <c r="AR3070" s="48" t="s">
        <v>849</v>
      </c>
      <c r="AS3070" s="48" t="s">
        <v>849</v>
      </c>
      <c r="AT3070" s="48" t="s">
        <v>849</v>
      </c>
      <c r="AU3070" s="48" t="s">
        <v>849</v>
      </c>
      <c r="AV3070" s="56" t="s">
        <v>849</v>
      </c>
      <c r="AW3070" s="56" t="s">
        <v>849</v>
      </c>
      <c r="AX3070" s="56" t="s">
        <v>417</v>
      </c>
      <c r="AY3070" s="56" t="s">
        <v>850</v>
      </c>
      <c r="AZ3070" s="51" t="s">
        <v>850</v>
      </c>
    </row>
    <row r="3071" ht="15.75" customHeight="1">
      <c r="A3071" s="40">
        <v>3165.0</v>
      </c>
      <c r="B3071" s="28" t="s">
        <v>7672</v>
      </c>
      <c r="C3071" s="28" t="s">
        <v>7673</v>
      </c>
      <c r="D3071" s="42">
        <f t="array" ref="D3071">index(systems,match($A3071,INDEX(systems,0,1),),3)</f>
        <v>196.373</v>
      </c>
      <c r="E3071" s="42">
        <f t="array" ref="E3071">index(systems,match($A3071,INDEX(systems,0,1),),4)</f>
        <v>-497.192</v>
      </c>
      <c r="F3071" s="43" t="str">
        <f>IFERROR(__xludf.DUMMYFUNCTION("let(row, match($B3071&amp;if($C3071&lt;&gt;"""","" [""&amp;$C3071&amp;""]"",""""),index(nebulae,,2),0),join("","",iferror(round(index(nebulae,row,5)/2,3),1),iferror(round(index(nebulae,row,6)/2,3),1),0))"),"1,1,0")</f>
        <v>1,1,0</v>
      </c>
      <c r="G3071" s="44" t="s">
        <v>7674</v>
      </c>
      <c r="H3071" s="45">
        <f t="array" ref="H3071">let(systemId,match(A3071,index(systems,0,1),),refSystemId,match($H$1,index(systems,0,1),),x,index(systems,systemId,3),y,index(systems,systemId,4),refX,index(systems,refSystemId,3),refY,index(systems,refSystemId,4),round(sqrt((x-refX)^2+(y-refY)^2),3))</f>
        <v>534.567</v>
      </c>
      <c r="I3071" s="56" t="s">
        <v>408</v>
      </c>
      <c r="J3071" s="56" t="s">
        <v>408</v>
      </c>
      <c r="K3071" s="56" t="s">
        <v>408</v>
      </c>
      <c r="L3071" s="56" t="s">
        <v>408</v>
      </c>
      <c r="M3071" s="56" t="s">
        <v>408</v>
      </c>
      <c r="N3071" s="56" t="s">
        <v>408</v>
      </c>
      <c r="O3071" s="55"/>
      <c r="P3071" s="56" t="s">
        <v>408</v>
      </c>
      <c r="Q3071" s="51" t="s">
        <v>418</v>
      </c>
      <c r="R3071" s="55"/>
      <c r="S3071" s="55"/>
      <c r="T3071" s="51" t="s">
        <v>422</v>
      </c>
      <c r="U3071" s="55"/>
      <c r="V3071" s="51" t="s">
        <v>418</v>
      </c>
      <c r="W3071" s="56" t="s">
        <v>418</v>
      </c>
      <c r="X3071" s="51" t="s">
        <v>418</v>
      </c>
      <c r="Y3071" s="51" t="s">
        <v>418</v>
      </c>
      <c r="Z3071" s="48" t="s">
        <v>422</v>
      </c>
      <c r="AA3071" s="56" t="s">
        <v>422</v>
      </c>
      <c r="AB3071" s="56" t="s">
        <v>422</v>
      </c>
      <c r="AC3071" s="56" t="s">
        <v>422</v>
      </c>
      <c r="AD3071" s="56" t="s">
        <v>422</v>
      </c>
      <c r="AE3071" s="56" t="s">
        <v>422</v>
      </c>
      <c r="AF3071" s="56" t="s">
        <v>422</v>
      </c>
      <c r="AG3071" s="56" t="s">
        <v>422</v>
      </c>
      <c r="AH3071" s="56" t="s">
        <v>422</v>
      </c>
      <c r="AI3071" s="56" t="s">
        <v>422</v>
      </c>
      <c r="AJ3071" s="56" t="s">
        <v>422</v>
      </c>
      <c r="AK3071" s="56" t="s">
        <v>422</v>
      </c>
      <c r="AL3071" s="56" t="s">
        <v>422</v>
      </c>
      <c r="AM3071" s="56" t="s">
        <v>422</v>
      </c>
      <c r="AN3071" s="56" t="s">
        <v>422</v>
      </c>
      <c r="AO3071" s="56" t="s">
        <v>422</v>
      </c>
      <c r="AP3071" s="56" t="s">
        <v>422</v>
      </c>
      <c r="AQ3071" s="56" t="s">
        <v>422</v>
      </c>
      <c r="AR3071" s="56" t="s">
        <v>422</v>
      </c>
      <c r="AS3071" s="56" t="s">
        <v>422</v>
      </c>
      <c r="AT3071" s="56" t="s">
        <v>422</v>
      </c>
      <c r="AU3071" s="56" t="s">
        <v>422</v>
      </c>
      <c r="AV3071" s="56" t="s">
        <v>422</v>
      </c>
      <c r="AW3071" s="56" t="s">
        <v>422</v>
      </c>
      <c r="AX3071" s="56" t="s">
        <v>422</v>
      </c>
      <c r="AY3071" s="56" t="s">
        <v>422</v>
      </c>
      <c r="AZ3071" s="28" t="s">
        <v>422</v>
      </c>
    </row>
    <row r="3072" ht="15.75" customHeight="1">
      <c r="A3072" s="40">
        <v>2754.0</v>
      </c>
      <c r="B3072" s="28" t="s">
        <v>7675</v>
      </c>
      <c r="C3072" s="41"/>
      <c r="D3072" s="42">
        <f t="array" ref="D3072">index(systems,match($A3072,INDEX(systems,0,1),),3)</f>
        <v>-106.267</v>
      </c>
      <c r="E3072" s="42">
        <f t="array" ref="E3072">index(systems,match($A3072,INDEX(systems,0,1),),4)</f>
        <v>106.457</v>
      </c>
      <c r="F3072" s="43" t="str">
        <f>IFERROR(__xludf.DUMMYFUNCTION("let(row, match($B3072&amp;if($C3072&lt;&gt;"""","" [""&amp;$C3072&amp;""]"",""""),index(nebulae,,2),0),join("","",iferror(round(index(nebulae,row,5)/2,3),1),iferror(round(index(nebulae,row,6)/2,3),1),0))"),"1,1,0")</f>
        <v>1,1,0</v>
      </c>
      <c r="G3072" s="44" t="s">
        <v>7676</v>
      </c>
      <c r="H3072" s="45">
        <f t="array" ref="H3072">let(systemId,match(A3072,index(systems,0,1),),refSystemId,match($H$1,index(systems,0,1),),x,index(systems,systemId,3),y,index(systems,systemId,4),refX,index(systems,refSystemId,3),refY,index(systems,refSystemId,4),round(sqrt((x-refX)^2+(y-refY)^2),3))</f>
        <v>150.419</v>
      </c>
      <c r="I3072" s="28" t="s">
        <v>408</v>
      </c>
      <c r="J3072" s="28" t="s">
        <v>408</v>
      </c>
      <c r="K3072" s="28" t="s">
        <v>408</v>
      </c>
      <c r="L3072" s="28" t="s">
        <v>408</v>
      </c>
      <c r="M3072" s="48" t="s">
        <v>408</v>
      </c>
      <c r="N3072" s="28" t="s">
        <v>408</v>
      </c>
      <c r="O3072" s="41"/>
      <c r="P3072" s="48" t="s">
        <v>526</v>
      </c>
      <c r="Q3072" s="48" t="s">
        <v>526</v>
      </c>
      <c r="R3072" s="48" t="s">
        <v>526</v>
      </c>
      <c r="S3072" s="48" t="s">
        <v>526</v>
      </c>
      <c r="T3072" s="48" t="s">
        <v>526</v>
      </c>
      <c r="U3072" s="48" t="s">
        <v>526</v>
      </c>
      <c r="V3072" s="56" t="s">
        <v>526</v>
      </c>
      <c r="W3072" s="56" t="s">
        <v>526</v>
      </c>
      <c r="X3072" s="56" t="s">
        <v>526</v>
      </c>
      <c r="Y3072" s="48" t="s">
        <v>526</v>
      </c>
      <c r="Z3072" s="48" t="s">
        <v>526</v>
      </c>
      <c r="AA3072" s="48" t="s">
        <v>2163</v>
      </c>
      <c r="AB3072" s="48" t="s">
        <v>2163</v>
      </c>
      <c r="AC3072" s="48" t="s">
        <v>2163</v>
      </c>
      <c r="AD3072" s="48" t="s">
        <v>2163</v>
      </c>
      <c r="AE3072" s="48" t="s">
        <v>2163</v>
      </c>
      <c r="AF3072" s="48" t="s">
        <v>2163</v>
      </c>
      <c r="AG3072" s="48" t="s">
        <v>2163</v>
      </c>
      <c r="AH3072" s="48" t="s">
        <v>2164</v>
      </c>
      <c r="AI3072" s="48" t="s">
        <v>828</v>
      </c>
      <c r="AJ3072" s="48" t="s">
        <v>828</v>
      </c>
      <c r="AK3072" s="48" t="s">
        <v>828</v>
      </c>
      <c r="AL3072" s="48" t="s">
        <v>828</v>
      </c>
      <c r="AM3072" s="48" t="s">
        <v>828</v>
      </c>
      <c r="AN3072" s="48" t="s">
        <v>828</v>
      </c>
      <c r="AO3072" s="48" t="s">
        <v>828</v>
      </c>
      <c r="AP3072" s="48" t="s">
        <v>828</v>
      </c>
      <c r="AQ3072" s="48" t="s">
        <v>828</v>
      </c>
      <c r="AR3072" s="48" t="s">
        <v>828</v>
      </c>
      <c r="AS3072" s="48" t="s">
        <v>789</v>
      </c>
      <c r="AT3072" s="48" t="s">
        <v>530</v>
      </c>
      <c r="AU3072" s="48" t="s">
        <v>530</v>
      </c>
      <c r="AV3072" s="56" t="s">
        <v>530</v>
      </c>
      <c r="AW3072" s="56" t="s">
        <v>530</v>
      </c>
      <c r="AX3072" s="56" t="s">
        <v>530</v>
      </c>
      <c r="AY3072" s="56" t="s">
        <v>530</v>
      </c>
      <c r="AZ3072" s="28" t="s">
        <v>530</v>
      </c>
    </row>
    <row r="3073" ht="15.75" customHeight="1">
      <c r="A3073" s="40">
        <v>2755.0</v>
      </c>
      <c r="B3073" s="28" t="s">
        <v>7677</v>
      </c>
      <c r="C3073" s="41"/>
      <c r="D3073" s="42">
        <f t="array" ref="D3073">index(systems,match($A3073,INDEX(systems,0,1),),3)</f>
        <v>-217.633</v>
      </c>
      <c r="E3073" s="42">
        <f t="array" ref="E3073">index(systems,match($A3073,INDEX(systems,0,1),),4)</f>
        <v>-440.009</v>
      </c>
      <c r="F3073" s="43" t="str">
        <f>IFERROR(__xludf.DUMMYFUNCTION("let(row, match($B3073&amp;if($C3073&lt;&gt;"""","" [""&amp;$C3073&amp;""]"",""""),index(nebulae,,2),0),join("","",iferror(round(index(nebulae,row,5)/2,3),1),iferror(round(index(nebulae,row,6)/2,3),1),0))"),"1,1,0")</f>
        <v>1,1,0</v>
      </c>
      <c r="G3073" s="44" t="s">
        <v>7678</v>
      </c>
      <c r="H3073" s="45">
        <f t="array" ref="H3073">let(systemId,match(A3073,index(systems,0,1),),refSystemId,match($H$1,index(systems,0,1),),x,index(systems,systemId,3),y,index(systems,systemId,4),refX,index(systems,refSystemId,3),refY,index(systems,refSystemId,4),round(sqrt((x-refX)^2+(y-refY)^2),3))</f>
        <v>490.889</v>
      </c>
      <c r="I3073" s="46" t="s">
        <v>408</v>
      </c>
      <c r="J3073" s="46" t="s">
        <v>408</v>
      </c>
      <c r="K3073" s="46" t="s">
        <v>408</v>
      </c>
      <c r="L3073" s="46" t="s">
        <v>408</v>
      </c>
      <c r="M3073" s="46" t="s">
        <v>408</v>
      </c>
      <c r="N3073" s="28" t="s">
        <v>576</v>
      </c>
      <c r="O3073" s="48" t="s">
        <v>576</v>
      </c>
      <c r="P3073" s="48" t="s">
        <v>609</v>
      </c>
      <c r="Q3073" s="48" t="s">
        <v>609</v>
      </c>
      <c r="R3073" s="48" t="s">
        <v>609</v>
      </c>
      <c r="S3073" s="48" t="s">
        <v>609</v>
      </c>
      <c r="T3073" s="48" t="s">
        <v>609</v>
      </c>
      <c r="U3073" s="48" t="s">
        <v>609</v>
      </c>
      <c r="V3073" s="56" t="s">
        <v>609</v>
      </c>
      <c r="W3073" s="56" t="s">
        <v>609</v>
      </c>
      <c r="X3073" s="56" t="s">
        <v>576</v>
      </c>
      <c r="Y3073" s="48" t="s">
        <v>422</v>
      </c>
      <c r="Z3073" s="41"/>
      <c r="AA3073" s="48" t="s">
        <v>576</v>
      </c>
      <c r="AB3073" s="48" t="s">
        <v>576</v>
      </c>
      <c r="AC3073" s="48" t="s">
        <v>576</v>
      </c>
      <c r="AD3073" s="48" t="s">
        <v>576</v>
      </c>
      <c r="AE3073" s="48" t="s">
        <v>576</v>
      </c>
      <c r="AF3073" s="48" t="s">
        <v>576</v>
      </c>
      <c r="AG3073" s="48" t="s">
        <v>576</v>
      </c>
      <c r="AH3073" s="48" t="s">
        <v>576</v>
      </c>
      <c r="AI3073" s="48" t="s">
        <v>576</v>
      </c>
      <c r="AJ3073" s="48" t="s">
        <v>576</v>
      </c>
      <c r="AK3073" s="48" t="s">
        <v>576</v>
      </c>
      <c r="AL3073" s="48" t="s">
        <v>576</v>
      </c>
      <c r="AM3073" s="48" t="s">
        <v>576</v>
      </c>
      <c r="AN3073" s="48" t="s">
        <v>576</v>
      </c>
      <c r="AO3073" s="48" t="s">
        <v>576</v>
      </c>
      <c r="AP3073" s="48" t="s">
        <v>576</v>
      </c>
      <c r="AQ3073" s="48" t="s">
        <v>576</v>
      </c>
      <c r="AR3073" s="48" t="s">
        <v>576</v>
      </c>
      <c r="AS3073" s="56" t="s">
        <v>576</v>
      </c>
      <c r="AT3073" s="48" t="s">
        <v>576</v>
      </c>
      <c r="AU3073" s="48" t="s">
        <v>576</v>
      </c>
      <c r="AV3073" s="56" t="s">
        <v>576</v>
      </c>
      <c r="AW3073" s="56" t="s">
        <v>576</v>
      </c>
      <c r="AX3073" s="56" t="s">
        <v>576</v>
      </c>
      <c r="AY3073" s="56" t="s">
        <v>576</v>
      </c>
      <c r="AZ3073" s="51" t="s">
        <v>576</v>
      </c>
    </row>
    <row r="3074" ht="15.75" customHeight="1">
      <c r="A3074" s="40">
        <v>2756.0</v>
      </c>
      <c r="B3074" s="28" t="s">
        <v>7679</v>
      </c>
      <c r="C3074" s="41"/>
      <c r="D3074" s="42">
        <f t="array" ref="D3074">index(systems,match($A3074,INDEX(systems,0,1),),3)</f>
        <v>-212.21</v>
      </c>
      <c r="E3074" s="42">
        <f t="array" ref="E3074">index(systems,match($A3074,INDEX(systems,0,1),),4)</f>
        <v>-273.508</v>
      </c>
      <c r="F3074" s="43" t="str">
        <f>IFERROR(__xludf.DUMMYFUNCTION("let(row, match($B3074&amp;if($C3074&lt;&gt;"""","" [""&amp;$C3074&amp;""]"",""""),index(nebulae,,2),0),join("","",iferror(round(index(nebulae,row,5)/2,3),1),iferror(round(index(nebulae,row,6)/2,3),1),0))"),"1,1,0")</f>
        <v>1,1,0</v>
      </c>
      <c r="G3074" s="44" t="s">
        <v>7680</v>
      </c>
      <c r="H3074" s="45">
        <f t="array" ref="H3074">let(systemId,match(A3074,index(systems,0,1),),refSystemId,match($H$1,index(systems,0,1),),x,index(systems,systemId,3),y,index(systems,systemId,4),refX,index(systems,refSystemId,3),refY,index(systems,refSystemId,4),round(sqrt((x-refX)^2+(y-refY)^2),3))</f>
        <v>346.179</v>
      </c>
      <c r="I3074" s="28" t="s">
        <v>418</v>
      </c>
      <c r="J3074" s="41"/>
      <c r="K3074" s="41"/>
      <c r="L3074" s="41"/>
      <c r="M3074" s="41"/>
      <c r="N3074" s="28" t="s">
        <v>558</v>
      </c>
      <c r="O3074" s="48" t="s">
        <v>558</v>
      </c>
      <c r="P3074" s="48" t="s">
        <v>558</v>
      </c>
      <c r="Q3074" s="48" t="s">
        <v>558</v>
      </c>
      <c r="R3074" s="48" t="s">
        <v>558</v>
      </c>
      <c r="S3074" s="48" t="s">
        <v>558</v>
      </c>
      <c r="T3074" s="48" t="s">
        <v>558</v>
      </c>
      <c r="U3074" s="48" t="s">
        <v>558</v>
      </c>
      <c r="V3074" s="48" t="s">
        <v>558</v>
      </c>
      <c r="W3074" s="48" t="s">
        <v>558</v>
      </c>
      <c r="X3074" s="48" t="s">
        <v>558</v>
      </c>
      <c r="Y3074" s="48" t="s">
        <v>560</v>
      </c>
      <c r="Z3074" s="48" t="s">
        <v>560</v>
      </c>
      <c r="AA3074" s="48" t="s">
        <v>560</v>
      </c>
      <c r="AB3074" s="48" t="s">
        <v>560</v>
      </c>
      <c r="AC3074" s="48" t="s">
        <v>560</v>
      </c>
      <c r="AD3074" s="48" t="s">
        <v>560</v>
      </c>
      <c r="AE3074" s="48" t="s">
        <v>560</v>
      </c>
      <c r="AF3074" s="48" t="s">
        <v>560</v>
      </c>
      <c r="AG3074" s="48" t="s">
        <v>560</v>
      </c>
      <c r="AH3074" s="48" t="s">
        <v>560</v>
      </c>
      <c r="AI3074" s="48" t="s">
        <v>560</v>
      </c>
      <c r="AJ3074" s="48" t="s">
        <v>560</v>
      </c>
      <c r="AK3074" s="48" t="s">
        <v>560</v>
      </c>
      <c r="AL3074" s="48" t="s">
        <v>560</v>
      </c>
      <c r="AM3074" s="48" t="s">
        <v>560</v>
      </c>
      <c r="AN3074" s="48" t="s">
        <v>560</v>
      </c>
      <c r="AO3074" s="48" t="s">
        <v>560</v>
      </c>
      <c r="AP3074" s="48" t="s">
        <v>560</v>
      </c>
      <c r="AQ3074" s="48" t="s">
        <v>560</v>
      </c>
      <c r="AR3074" s="48" t="s">
        <v>560</v>
      </c>
      <c r="AS3074" s="48" t="s">
        <v>418</v>
      </c>
      <c r="AT3074" s="48" t="s">
        <v>418</v>
      </c>
      <c r="AU3074" s="48" t="s">
        <v>418</v>
      </c>
      <c r="AV3074" s="48" t="s">
        <v>418</v>
      </c>
      <c r="AW3074" s="48" t="s">
        <v>418</v>
      </c>
      <c r="AX3074" s="48" t="s">
        <v>418</v>
      </c>
      <c r="AY3074" s="48" t="s">
        <v>418</v>
      </c>
      <c r="AZ3074" s="51" t="s">
        <v>560</v>
      </c>
    </row>
    <row r="3075" ht="15.75" customHeight="1">
      <c r="A3075" s="40">
        <v>2757.0</v>
      </c>
      <c r="B3075" s="28" t="s">
        <v>7681</v>
      </c>
      <c r="C3075" s="41"/>
      <c r="D3075" s="42">
        <f t="array" ref="D3075">index(systems,match($A3075,INDEX(systems,0,1),),3)</f>
        <v>328.284</v>
      </c>
      <c r="E3075" s="42">
        <f t="array" ref="E3075">index(systems,match($A3075,INDEX(systems,0,1),),4)</f>
        <v>-74.494</v>
      </c>
      <c r="F3075" s="43" t="str">
        <f>IFERROR(__xludf.DUMMYFUNCTION("let(row, match($B3075&amp;if($C3075&lt;&gt;"""","" [""&amp;$C3075&amp;""]"",""""),index(nebulae,,2),0),join("","",iferror(round(index(nebulae,row,5)/2,3),1),iferror(round(index(nebulae,row,6)/2,3),1),0))"),"1,1,0")</f>
        <v>1,1,0</v>
      </c>
      <c r="G3075" s="44" t="s">
        <v>7682</v>
      </c>
      <c r="H3075" s="45">
        <f t="array" ref="H3075">let(systemId,match(A3075,index(systems,0,1),),refSystemId,match($H$1,index(systems,0,1),),x,index(systems,systemId,3),y,index(systems,systemId,4),refX,index(systems,refSystemId,3),refY,index(systems,refSystemId,4),round(sqrt((x-refX)^2+(y-refY)^2),3))</f>
        <v>336.63</v>
      </c>
      <c r="I3075" s="53"/>
      <c r="J3075" s="46" t="s">
        <v>418</v>
      </c>
      <c r="K3075" s="53"/>
      <c r="L3075" s="53"/>
      <c r="M3075" s="53"/>
      <c r="N3075" s="28" t="s">
        <v>1574</v>
      </c>
      <c r="O3075" s="48" t="s">
        <v>1574</v>
      </c>
      <c r="P3075" s="48" t="s">
        <v>1574</v>
      </c>
      <c r="Q3075" s="48" t="s">
        <v>1574</v>
      </c>
      <c r="R3075" s="48" t="s">
        <v>1574</v>
      </c>
      <c r="S3075" s="48" t="s">
        <v>1574</v>
      </c>
      <c r="T3075" s="48" t="s">
        <v>1574</v>
      </c>
      <c r="U3075" s="48" t="s">
        <v>1574</v>
      </c>
      <c r="V3075" s="48" t="s">
        <v>1574</v>
      </c>
      <c r="W3075" s="48" t="s">
        <v>1574</v>
      </c>
      <c r="X3075" s="48" t="s">
        <v>1574</v>
      </c>
      <c r="Y3075" s="48" t="s">
        <v>1575</v>
      </c>
      <c r="Z3075" s="48" t="s">
        <v>1575</v>
      </c>
      <c r="AA3075" s="48" t="s">
        <v>1576</v>
      </c>
      <c r="AB3075" s="48" t="s">
        <v>1576</v>
      </c>
      <c r="AC3075" s="48" t="s">
        <v>1576</v>
      </c>
      <c r="AD3075" s="48" t="s">
        <v>1576</v>
      </c>
      <c r="AE3075" s="48" t="s">
        <v>1576</v>
      </c>
      <c r="AF3075" s="48" t="s">
        <v>1576</v>
      </c>
      <c r="AG3075" s="48" t="s">
        <v>1576</v>
      </c>
      <c r="AH3075" s="48" t="s">
        <v>1576</v>
      </c>
      <c r="AI3075" s="48" t="s">
        <v>1576</v>
      </c>
      <c r="AJ3075" s="48" t="s">
        <v>1576</v>
      </c>
      <c r="AK3075" s="48" t="s">
        <v>1576</v>
      </c>
      <c r="AL3075" s="48" t="s">
        <v>1576</v>
      </c>
      <c r="AM3075" s="48" t="s">
        <v>1576</v>
      </c>
      <c r="AN3075" s="48" t="s">
        <v>1576</v>
      </c>
      <c r="AO3075" s="48" t="s">
        <v>1575</v>
      </c>
      <c r="AP3075" s="48" t="s">
        <v>1575</v>
      </c>
      <c r="AQ3075" s="48" t="s">
        <v>1575</v>
      </c>
      <c r="AR3075" s="56" t="s">
        <v>1575</v>
      </c>
      <c r="AS3075" s="56" t="s">
        <v>1575</v>
      </c>
      <c r="AT3075" s="52" t="s">
        <v>1575</v>
      </c>
      <c r="AU3075" s="52" t="s">
        <v>1575</v>
      </c>
      <c r="AV3075" s="56" t="s">
        <v>1575</v>
      </c>
      <c r="AW3075" s="56" t="s">
        <v>1575</v>
      </c>
      <c r="AX3075" s="56" t="s">
        <v>1575</v>
      </c>
      <c r="AY3075" s="56" t="s">
        <v>2332</v>
      </c>
      <c r="AZ3075" s="28" t="s">
        <v>1575</v>
      </c>
    </row>
    <row r="3076" ht="15.75" customHeight="1">
      <c r="A3076" s="40">
        <v>2758.0</v>
      </c>
      <c r="B3076" s="28" t="s">
        <v>7683</v>
      </c>
      <c r="C3076" s="41"/>
      <c r="D3076" s="42">
        <f t="array" ref="D3076">index(systems,match($A3076,INDEX(systems,0,1),),3)</f>
        <v>-333.734</v>
      </c>
      <c r="E3076" s="42">
        <f t="array" ref="E3076">index(systems,match($A3076,INDEX(systems,0,1),),4)</f>
        <v>345.303</v>
      </c>
      <c r="F3076" s="43" t="str">
        <f>IFERROR(__xludf.DUMMYFUNCTION("let(row, match($B3076&amp;if($C3076&lt;&gt;"""","" [""&amp;$C3076&amp;""]"",""""),index(nebulae,,2),0),join("","",iferror(round(index(nebulae,row,5)/2,3),1),iferror(round(index(nebulae,row,6)/2,3),1),0))"),"1,1,0")</f>
        <v>1,1,0</v>
      </c>
      <c r="G3076" s="44" t="s">
        <v>7684</v>
      </c>
      <c r="H3076" s="45">
        <f t="array" ref="H3076">let(systemId,match(A3076,index(systems,0,1),),refSystemId,match($H$1,index(systems,0,1),),x,index(systems,systemId,3),y,index(systems,systemId,4),refX,index(systems,refSystemId,3),refY,index(systems,refSystemId,4),round(sqrt((x-refX)^2+(y-refY)^2),3))</f>
        <v>480.221</v>
      </c>
      <c r="I3076" s="46" t="s">
        <v>408</v>
      </c>
      <c r="J3076" s="46" t="s">
        <v>408</v>
      </c>
      <c r="K3076" s="28" t="s">
        <v>408</v>
      </c>
      <c r="L3076" s="28" t="s">
        <v>408</v>
      </c>
      <c r="M3076" s="28" t="s">
        <v>408</v>
      </c>
      <c r="N3076" s="28" t="s">
        <v>408</v>
      </c>
      <c r="O3076" s="41"/>
      <c r="P3076" s="48" t="s">
        <v>477</v>
      </c>
      <c r="Q3076" s="48" t="s">
        <v>477</v>
      </c>
      <c r="R3076" s="48" t="s">
        <v>477</v>
      </c>
      <c r="S3076" s="48" t="s">
        <v>435</v>
      </c>
      <c r="T3076" s="48" t="s">
        <v>435</v>
      </c>
      <c r="U3076" s="48" t="s">
        <v>435</v>
      </c>
      <c r="V3076" s="48" t="s">
        <v>435</v>
      </c>
      <c r="W3076" s="48" t="s">
        <v>435</v>
      </c>
      <c r="X3076" s="48" t="s">
        <v>435</v>
      </c>
      <c r="Y3076" s="48" t="s">
        <v>435</v>
      </c>
      <c r="Z3076" s="48" t="s">
        <v>435</v>
      </c>
      <c r="AA3076" s="48" t="s">
        <v>1213</v>
      </c>
      <c r="AB3076" s="48" t="s">
        <v>1213</v>
      </c>
      <c r="AC3076" s="48" t="s">
        <v>1213</v>
      </c>
      <c r="AD3076" s="48" t="s">
        <v>1213</v>
      </c>
      <c r="AE3076" s="48" t="s">
        <v>1213</v>
      </c>
      <c r="AF3076" s="48" t="s">
        <v>1213</v>
      </c>
      <c r="AG3076" s="48" t="s">
        <v>1213</v>
      </c>
      <c r="AH3076" s="48" t="s">
        <v>1214</v>
      </c>
      <c r="AI3076" s="48" t="s">
        <v>417</v>
      </c>
      <c r="AJ3076" s="48" t="s">
        <v>592</v>
      </c>
      <c r="AK3076" s="48" t="s">
        <v>592</v>
      </c>
      <c r="AL3076" s="48" t="s">
        <v>592</v>
      </c>
      <c r="AM3076" s="48" t="s">
        <v>592</v>
      </c>
      <c r="AN3076" s="48" t="s">
        <v>592</v>
      </c>
      <c r="AO3076" s="48" t="s">
        <v>592</v>
      </c>
      <c r="AP3076" s="48" t="s">
        <v>592</v>
      </c>
      <c r="AQ3076" s="48" t="s">
        <v>1052</v>
      </c>
      <c r="AR3076" s="48" t="s">
        <v>1052</v>
      </c>
      <c r="AS3076" s="48" t="s">
        <v>1052</v>
      </c>
      <c r="AT3076" s="48" t="s">
        <v>593</v>
      </c>
      <c r="AU3076" s="48" t="s">
        <v>593</v>
      </c>
      <c r="AV3076" s="56" t="s">
        <v>593</v>
      </c>
      <c r="AW3076" s="56" t="s">
        <v>594</v>
      </c>
      <c r="AX3076" s="56" t="s">
        <v>594</v>
      </c>
      <c r="AY3076" s="56" t="s">
        <v>594</v>
      </c>
      <c r="AZ3076" s="51" t="s">
        <v>594</v>
      </c>
    </row>
    <row r="3077" ht="15.75" customHeight="1">
      <c r="A3077" s="40">
        <v>2759.0</v>
      </c>
      <c r="B3077" s="28" t="s">
        <v>7685</v>
      </c>
      <c r="C3077" s="41"/>
      <c r="D3077" s="42">
        <f t="array" ref="D3077">index(systems,match($A3077,INDEX(systems,0,1),),3)</f>
        <v>-439.196</v>
      </c>
      <c r="E3077" s="42">
        <f t="array" ref="E3077">index(systems,match($A3077,INDEX(systems,0,1),),4)</f>
        <v>143.157</v>
      </c>
      <c r="F3077" s="43" t="str">
        <f>IFERROR(__xludf.DUMMYFUNCTION("let(row, match($B3077&amp;if($C3077&lt;&gt;"""","" [""&amp;$C3077&amp;""]"",""""),index(nebulae,,2),0),join("","",iferror(round(index(nebulae,row,5)/2,3),1),iferror(round(index(nebulae,row,6)/2,3),1),0))"),"1,1,0")</f>
        <v>1,1,0</v>
      </c>
      <c r="G3077" s="44" t="s">
        <v>7686</v>
      </c>
      <c r="H3077" s="45">
        <f t="array" ref="H3077">let(systemId,match(A3077,index(systems,0,1),),refSystemId,match($H$1,index(systems,0,1),),x,index(systems,systemId,3),y,index(systems,systemId,4),refX,index(systems,refSystemId,3),refY,index(systems,refSystemId,4),round(sqrt((x-refX)^2+(y-refY)^2),3))</f>
        <v>461.938</v>
      </c>
      <c r="I3077" s="28" t="s">
        <v>408</v>
      </c>
      <c r="J3077" s="28" t="s">
        <v>408</v>
      </c>
      <c r="K3077" s="28" t="s">
        <v>408</v>
      </c>
      <c r="L3077" s="28" t="s">
        <v>408</v>
      </c>
      <c r="M3077" s="28" t="s">
        <v>408</v>
      </c>
      <c r="N3077" s="28" t="s">
        <v>408</v>
      </c>
      <c r="O3077" s="41"/>
      <c r="P3077" s="48" t="s">
        <v>461</v>
      </c>
      <c r="Q3077" s="48" t="s">
        <v>461</v>
      </c>
      <c r="R3077" s="48" t="s">
        <v>461</v>
      </c>
      <c r="S3077" s="48" t="s">
        <v>449</v>
      </c>
      <c r="T3077" s="48" t="s">
        <v>449</v>
      </c>
      <c r="U3077" s="48" t="s">
        <v>449</v>
      </c>
      <c r="V3077" s="48" t="s">
        <v>449</v>
      </c>
      <c r="W3077" s="48" t="s">
        <v>449</v>
      </c>
      <c r="X3077" s="48" t="s">
        <v>449</v>
      </c>
      <c r="Y3077" s="48" t="s">
        <v>449</v>
      </c>
      <c r="Z3077" s="48" t="s">
        <v>449</v>
      </c>
      <c r="AA3077" s="48" t="s">
        <v>684</v>
      </c>
      <c r="AB3077" s="48" t="s">
        <v>684</v>
      </c>
      <c r="AC3077" s="48" t="s">
        <v>684</v>
      </c>
      <c r="AD3077" s="48" t="s">
        <v>684</v>
      </c>
      <c r="AE3077" s="48" t="s">
        <v>684</v>
      </c>
      <c r="AF3077" s="48" t="s">
        <v>684</v>
      </c>
      <c r="AG3077" s="48" t="s">
        <v>684</v>
      </c>
      <c r="AH3077" s="48" t="s">
        <v>685</v>
      </c>
      <c r="AI3077" s="48" t="s">
        <v>464</v>
      </c>
      <c r="AJ3077" s="48" t="s">
        <v>464</v>
      </c>
      <c r="AK3077" s="48" t="s">
        <v>464</v>
      </c>
      <c r="AL3077" s="48" t="s">
        <v>464</v>
      </c>
      <c r="AM3077" s="48" t="s">
        <v>464</v>
      </c>
      <c r="AN3077" s="48" t="s">
        <v>464</v>
      </c>
      <c r="AO3077" s="48" t="s">
        <v>464</v>
      </c>
      <c r="AP3077" s="48" t="s">
        <v>464</v>
      </c>
      <c r="AQ3077" s="48" t="s">
        <v>464</v>
      </c>
      <c r="AR3077" s="48" t="s">
        <v>464</v>
      </c>
      <c r="AS3077" s="48" t="s">
        <v>466</v>
      </c>
      <c r="AT3077" s="52" t="s">
        <v>467</v>
      </c>
      <c r="AU3077" s="52" t="s">
        <v>467</v>
      </c>
      <c r="AV3077" s="52" t="s">
        <v>467</v>
      </c>
      <c r="AW3077" s="52" t="s">
        <v>467</v>
      </c>
      <c r="AX3077" s="52" t="s">
        <v>467</v>
      </c>
      <c r="AY3077" s="52" t="s">
        <v>474</v>
      </c>
      <c r="AZ3077" s="49" t="s">
        <v>474</v>
      </c>
    </row>
    <row r="3078" ht="15.75" customHeight="1">
      <c r="A3078" s="40">
        <v>2760.0</v>
      </c>
      <c r="B3078" s="28" t="s">
        <v>7687</v>
      </c>
      <c r="C3078" s="41"/>
      <c r="D3078" s="42">
        <f t="array" ref="D3078">index(systems,match($A3078,INDEX(systems,0,1),),3)</f>
        <v>-349.225</v>
      </c>
      <c r="E3078" s="42">
        <f t="array" ref="E3078">index(systems,match($A3078,INDEX(systems,0,1),),4)</f>
        <v>442.365</v>
      </c>
      <c r="F3078" s="43" t="str">
        <f>IFERROR(__xludf.DUMMYFUNCTION("let(row, match($B3078&amp;if($C3078&lt;&gt;"""","" [""&amp;$C3078&amp;""]"",""""),index(nebulae,,2),0),join("","",iferror(round(index(nebulae,row,5)/2,3),1),iferror(round(index(nebulae,row,6)/2,3),1),0))"),"1,1,0")</f>
        <v>1,1,0</v>
      </c>
      <c r="G3078" s="44" t="s">
        <v>7688</v>
      </c>
      <c r="H3078" s="45">
        <f t="array" ref="H3078">let(systemId,match(A3078,index(systems,0,1),),refSystemId,match($H$1,index(systems,0,1),),x,index(systems,systemId,3),y,index(systems,systemId,4),refX,index(systems,refSystemId,3),refY,index(systems,refSystemId,4),round(sqrt((x-refX)^2+(y-refY)^2),3))</f>
        <v>563.6</v>
      </c>
      <c r="I3078" s="46" t="s">
        <v>408</v>
      </c>
      <c r="J3078" s="46" t="s">
        <v>408</v>
      </c>
      <c r="K3078" s="46" t="s">
        <v>408</v>
      </c>
      <c r="L3078" s="46" t="s">
        <v>408</v>
      </c>
      <c r="M3078" s="46" t="s">
        <v>408</v>
      </c>
      <c r="N3078" s="28" t="s">
        <v>408</v>
      </c>
      <c r="O3078" s="41"/>
      <c r="P3078" s="48" t="s">
        <v>497</v>
      </c>
      <c r="Q3078" s="48" t="s">
        <v>497</v>
      </c>
      <c r="R3078" s="48" t="s">
        <v>497</v>
      </c>
      <c r="S3078" s="48" t="s">
        <v>418</v>
      </c>
      <c r="T3078" s="48" t="s">
        <v>418</v>
      </c>
      <c r="U3078" s="48" t="s">
        <v>418</v>
      </c>
      <c r="V3078" s="48" t="s">
        <v>418</v>
      </c>
      <c r="W3078" s="48" t="s">
        <v>418</v>
      </c>
      <c r="X3078" s="48" t="s">
        <v>418</v>
      </c>
      <c r="Y3078" s="48" t="s">
        <v>422</v>
      </c>
      <c r="Z3078" s="48" t="s">
        <v>422</v>
      </c>
      <c r="AA3078" s="48" t="s">
        <v>422</v>
      </c>
      <c r="AB3078" s="48" t="s">
        <v>422</v>
      </c>
      <c r="AC3078" s="48" t="s">
        <v>422</v>
      </c>
      <c r="AD3078" s="48" t="s">
        <v>422</v>
      </c>
      <c r="AE3078" s="48" t="s">
        <v>422</v>
      </c>
      <c r="AF3078" s="48" t="s">
        <v>422</v>
      </c>
      <c r="AG3078" s="48" t="s">
        <v>422</v>
      </c>
      <c r="AH3078" s="48" t="s">
        <v>422</v>
      </c>
      <c r="AI3078" s="48" t="s">
        <v>422</v>
      </c>
      <c r="AJ3078" s="48" t="s">
        <v>422</v>
      </c>
      <c r="AK3078" s="48" t="s">
        <v>422</v>
      </c>
      <c r="AL3078" s="48" t="s">
        <v>422</v>
      </c>
      <c r="AM3078" s="48" t="s">
        <v>422</v>
      </c>
      <c r="AN3078" s="48" t="s">
        <v>422</v>
      </c>
      <c r="AO3078" s="48" t="s">
        <v>422</v>
      </c>
      <c r="AP3078" s="48" t="s">
        <v>422</v>
      </c>
      <c r="AQ3078" s="48" t="s">
        <v>422</v>
      </c>
      <c r="AR3078" s="48" t="s">
        <v>422</v>
      </c>
      <c r="AS3078" s="52" t="s">
        <v>422</v>
      </c>
      <c r="AT3078" s="52" t="s">
        <v>422</v>
      </c>
      <c r="AU3078" s="52" t="s">
        <v>422</v>
      </c>
      <c r="AV3078" s="56" t="s">
        <v>422</v>
      </c>
      <c r="AW3078" s="56" t="s">
        <v>422</v>
      </c>
      <c r="AX3078" s="56" t="s">
        <v>422</v>
      </c>
      <c r="AY3078" s="56" t="s">
        <v>422</v>
      </c>
      <c r="AZ3078" s="49" t="s">
        <v>422</v>
      </c>
    </row>
    <row r="3079" ht="15.75" customHeight="1">
      <c r="A3079" s="40">
        <v>2761.0</v>
      </c>
      <c r="B3079" s="28" t="s">
        <v>7689</v>
      </c>
      <c r="C3079" s="41"/>
      <c r="D3079" s="42">
        <f t="array" ref="D3079">index(systems,match($A3079,INDEX(systems,0,1),),3)</f>
        <v>-277.142</v>
      </c>
      <c r="E3079" s="42">
        <f t="array" ref="E3079">index(systems,match($A3079,INDEX(systems,0,1),),4)</f>
        <v>274.992</v>
      </c>
      <c r="F3079" s="43" t="str">
        <f>IFERROR(__xludf.DUMMYFUNCTION("let(row, match($B3079&amp;if($C3079&lt;&gt;"""","" [""&amp;$C3079&amp;""]"",""""),index(nebulae,,2),0),join("","",iferror(round(index(nebulae,row,5)/2,3),1),iferror(round(index(nebulae,row,6)/2,3),1),0))"),"1,1,0")</f>
        <v>1,1,0</v>
      </c>
      <c r="G3079" s="44" t="s">
        <v>7690</v>
      </c>
      <c r="H3079" s="45">
        <f t="array" ref="H3079">let(systemId,match(A3079,index(systems,0,1),),refSystemId,match($H$1,index(systems,0,1),),x,index(systems,systemId,3),y,index(systems,systemId,4),refX,index(systems,refSystemId,3),refY,index(systems,refSystemId,4),round(sqrt((x-refX)^2+(y-refY)^2),3))</f>
        <v>390.421</v>
      </c>
      <c r="I3079" s="46" t="s">
        <v>408</v>
      </c>
      <c r="J3079" s="46" t="s">
        <v>408</v>
      </c>
      <c r="K3079" s="46" t="s">
        <v>408</v>
      </c>
      <c r="L3079" s="46" t="s">
        <v>408</v>
      </c>
      <c r="M3079" s="48" t="s">
        <v>408</v>
      </c>
      <c r="N3079" s="28" t="s">
        <v>408</v>
      </c>
      <c r="O3079" s="41"/>
      <c r="P3079" s="48" t="s">
        <v>435</v>
      </c>
      <c r="Q3079" s="48" t="s">
        <v>435</v>
      </c>
      <c r="R3079" s="48" t="s">
        <v>435</v>
      </c>
      <c r="S3079" s="48" t="s">
        <v>435</v>
      </c>
      <c r="T3079" s="48" t="s">
        <v>435</v>
      </c>
      <c r="U3079" s="48" t="s">
        <v>435</v>
      </c>
      <c r="V3079" s="56" t="s">
        <v>435</v>
      </c>
      <c r="W3079" s="56" t="s">
        <v>435</v>
      </c>
      <c r="X3079" s="48" t="s">
        <v>435</v>
      </c>
      <c r="Y3079" s="48" t="s">
        <v>435</v>
      </c>
      <c r="Z3079" s="48" t="s">
        <v>435</v>
      </c>
      <c r="AA3079" s="48" t="s">
        <v>436</v>
      </c>
      <c r="AB3079" s="48" t="s">
        <v>436</v>
      </c>
      <c r="AC3079" s="48" t="s">
        <v>436</v>
      </c>
      <c r="AD3079" s="48" t="s">
        <v>436</v>
      </c>
      <c r="AE3079" s="48" t="s">
        <v>436</v>
      </c>
      <c r="AF3079" s="48" t="s">
        <v>436</v>
      </c>
      <c r="AG3079" s="48" t="s">
        <v>436</v>
      </c>
      <c r="AH3079" s="48" t="s">
        <v>437</v>
      </c>
      <c r="AI3079" s="48" t="s">
        <v>438</v>
      </c>
      <c r="AJ3079" s="48" t="s">
        <v>438</v>
      </c>
      <c r="AK3079" s="48" t="s">
        <v>438</v>
      </c>
      <c r="AL3079" s="48" t="s">
        <v>438</v>
      </c>
      <c r="AM3079" s="48" t="s">
        <v>438</v>
      </c>
      <c r="AN3079" s="48" t="s">
        <v>438</v>
      </c>
      <c r="AO3079" s="48" t="s">
        <v>438</v>
      </c>
      <c r="AP3079" s="48" t="s">
        <v>438</v>
      </c>
      <c r="AQ3079" s="48" t="s">
        <v>438</v>
      </c>
      <c r="AR3079" s="48" t="s">
        <v>438</v>
      </c>
      <c r="AS3079" s="52" t="s">
        <v>438</v>
      </c>
      <c r="AT3079" s="52" t="s">
        <v>439</v>
      </c>
      <c r="AU3079" s="52" t="s">
        <v>439</v>
      </c>
      <c r="AV3079" s="52" t="s">
        <v>439</v>
      </c>
      <c r="AW3079" s="48" t="s">
        <v>439</v>
      </c>
      <c r="AX3079" s="52" t="s">
        <v>439</v>
      </c>
      <c r="AY3079" s="52" t="s">
        <v>439</v>
      </c>
      <c r="AZ3079" s="49" t="s">
        <v>439</v>
      </c>
    </row>
    <row r="3080" ht="15.75" customHeight="1">
      <c r="A3080" s="40">
        <v>2762.0</v>
      </c>
      <c r="B3080" s="28" t="s">
        <v>7691</v>
      </c>
      <c r="C3080" s="41"/>
      <c r="D3080" s="42">
        <f t="array" ref="D3080">index(systems,match($A3080,INDEX(systems,0,1),),3)</f>
        <v>537.395</v>
      </c>
      <c r="E3080" s="42">
        <f t="array" ref="E3080">index(systems,match($A3080,INDEX(systems,0,1),),4)</f>
        <v>23.472</v>
      </c>
      <c r="F3080" s="43" t="str">
        <f>IFERROR(__xludf.DUMMYFUNCTION("let(row, match($B3080&amp;if($C3080&lt;&gt;"""","" [""&amp;$C3080&amp;""]"",""""),index(nebulae,,2),0),join("","",iferror(round(index(nebulae,row,5)/2,3),1),iferror(round(index(nebulae,row,6)/2,3),1),0))"),"1,1,0")</f>
        <v>1,1,0</v>
      </c>
      <c r="G3080" s="44" t="s">
        <v>7692</v>
      </c>
      <c r="H3080" s="45">
        <f t="array" ref="H3080">let(systemId,match(A3080,index(systems,0,1),),refSystemId,match($H$1,index(systems,0,1),),x,index(systems,systemId,3),y,index(systems,systemId,4),refX,index(systems,refSystemId,3),refY,index(systems,refSystemId,4),round(sqrt((x-refX)^2+(y-refY)^2),3))</f>
        <v>537.907</v>
      </c>
      <c r="I3080" s="54"/>
      <c r="J3080" s="54"/>
      <c r="K3080" s="54"/>
      <c r="L3080" s="54"/>
      <c r="M3080" s="54"/>
      <c r="N3080" s="49" t="s">
        <v>442</v>
      </c>
      <c r="O3080" s="52" t="s">
        <v>442</v>
      </c>
      <c r="P3080" s="52" t="s">
        <v>442</v>
      </c>
      <c r="Q3080" s="52" t="s">
        <v>442</v>
      </c>
      <c r="R3080" s="52" t="s">
        <v>442</v>
      </c>
      <c r="S3080" s="48" t="s">
        <v>442</v>
      </c>
      <c r="T3080" s="52" t="s">
        <v>442</v>
      </c>
      <c r="U3080" s="52" t="s">
        <v>621</v>
      </c>
      <c r="V3080" s="52" t="s">
        <v>621</v>
      </c>
      <c r="W3080" s="52" t="s">
        <v>621</v>
      </c>
      <c r="X3080" s="52" t="s">
        <v>621</v>
      </c>
      <c r="Y3080" s="52" t="s">
        <v>622</v>
      </c>
      <c r="Z3080" s="52" t="s">
        <v>622</v>
      </c>
      <c r="AA3080" s="52" t="s">
        <v>623</v>
      </c>
      <c r="AB3080" s="52" t="s">
        <v>623</v>
      </c>
      <c r="AC3080" s="52" t="s">
        <v>623</v>
      </c>
      <c r="AD3080" s="52" t="s">
        <v>623</v>
      </c>
      <c r="AE3080" s="52" t="s">
        <v>623</v>
      </c>
      <c r="AF3080" s="52" t="s">
        <v>623</v>
      </c>
      <c r="AG3080" s="52" t="s">
        <v>623</v>
      </c>
      <c r="AH3080" s="52" t="s">
        <v>623</v>
      </c>
      <c r="AI3080" s="52" t="s">
        <v>623</v>
      </c>
      <c r="AJ3080" s="52" t="s">
        <v>623</v>
      </c>
      <c r="AK3080" s="52" t="s">
        <v>623</v>
      </c>
      <c r="AL3080" s="52" t="s">
        <v>623</v>
      </c>
      <c r="AM3080" s="52" t="s">
        <v>623</v>
      </c>
      <c r="AN3080" s="52" t="s">
        <v>623</v>
      </c>
      <c r="AO3080" s="52" t="s">
        <v>622</v>
      </c>
      <c r="AP3080" s="52" t="s">
        <v>622</v>
      </c>
      <c r="AQ3080" s="52" t="s">
        <v>622</v>
      </c>
      <c r="AR3080" s="56" t="s">
        <v>921</v>
      </c>
      <c r="AS3080" s="56" t="s">
        <v>921</v>
      </c>
      <c r="AT3080" s="52" t="s">
        <v>921</v>
      </c>
      <c r="AU3080" s="52" t="s">
        <v>921</v>
      </c>
      <c r="AV3080" s="56" t="s">
        <v>921</v>
      </c>
      <c r="AW3080" s="56" t="s">
        <v>921</v>
      </c>
      <c r="AX3080" s="56" t="s">
        <v>921</v>
      </c>
      <c r="AY3080" s="56" t="s">
        <v>921</v>
      </c>
      <c r="AZ3080" s="51" t="s">
        <v>921</v>
      </c>
    </row>
    <row r="3081" ht="15.75" customHeight="1">
      <c r="A3081" s="40">
        <v>2763.0</v>
      </c>
      <c r="B3081" s="28" t="s">
        <v>7693</v>
      </c>
      <c r="C3081" s="41"/>
      <c r="D3081" s="42">
        <f t="array" ref="D3081">index(systems,match($A3081,INDEX(systems,0,1),),3)</f>
        <v>-75.224</v>
      </c>
      <c r="E3081" s="42">
        <f t="array" ref="E3081">index(systems,match($A3081,INDEX(systems,0,1),),4)</f>
        <v>-10.9</v>
      </c>
      <c r="F3081" s="43" t="str">
        <f>IFERROR(__xludf.DUMMYFUNCTION("let(row, match($B3081&amp;if($C3081&lt;&gt;"""","" [""&amp;$C3081&amp;""]"",""""),index(nebulae,,2),0),join("","",iferror(round(index(nebulae,row,5)/2,3),1),iferror(round(index(nebulae,row,6)/2,3),1),0))"),"1,1,0")</f>
        <v>1,1,0</v>
      </c>
      <c r="G3081" s="44" t="s">
        <v>7694</v>
      </c>
      <c r="H3081" s="45">
        <f t="array" ref="H3081">let(systemId,match(A3081,index(systems,0,1),),refSystemId,match($H$1,index(systems,0,1),),x,index(systems,systemId,3),y,index(systems,systemId,4),refX,index(systems,refSystemId,3),refY,index(systems,refSystemId,4),round(sqrt((x-refX)^2+(y-refY)^2),3))</f>
        <v>76.01</v>
      </c>
      <c r="I3081" s="46" t="s">
        <v>418</v>
      </c>
      <c r="J3081" s="46" t="s">
        <v>418</v>
      </c>
      <c r="K3081" s="47" t="s">
        <v>418</v>
      </c>
      <c r="L3081" s="46" t="s">
        <v>418</v>
      </c>
      <c r="M3081" s="46" t="s">
        <v>560</v>
      </c>
      <c r="N3081" s="28" t="s">
        <v>560</v>
      </c>
      <c r="O3081" s="48" t="s">
        <v>560</v>
      </c>
      <c r="P3081" s="48" t="s">
        <v>560</v>
      </c>
      <c r="Q3081" s="48" t="s">
        <v>560</v>
      </c>
      <c r="R3081" s="48" t="s">
        <v>640</v>
      </c>
      <c r="S3081" s="48" t="s">
        <v>639</v>
      </c>
      <c r="T3081" s="48" t="s">
        <v>560</v>
      </c>
      <c r="U3081" s="48" t="s">
        <v>560</v>
      </c>
      <c r="V3081" s="48" t="s">
        <v>560</v>
      </c>
      <c r="W3081" s="48" t="s">
        <v>560</v>
      </c>
      <c r="X3081" s="48" t="s">
        <v>560</v>
      </c>
      <c r="Y3081" s="48" t="s">
        <v>560</v>
      </c>
      <c r="Z3081" s="48" t="s">
        <v>560</v>
      </c>
      <c r="AA3081" s="48" t="s">
        <v>560</v>
      </c>
      <c r="AB3081" s="48" t="s">
        <v>560</v>
      </c>
      <c r="AC3081" s="48" t="s">
        <v>560</v>
      </c>
      <c r="AD3081" s="48" t="s">
        <v>560</v>
      </c>
      <c r="AE3081" s="48" t="s">
        <v>560</v>
      </c>
      <c r="AF3081" s="48" t="s">
        <v>560</v>
      </c>
      <c r="AG3081" s="48" t="s">
        <v>560</v>
      </c>
      <c r="AH3081" s="48" t="s">
        <v>560</v>
      </c>
      <c r="AI3081" s="48" t="s">
        <v>560</v>
      </c>
      <c r="AJ3081" s="48" t="s">
        <v>560</v>
      </c>
      <c r="AK3081" s="48" t="s">
        <v>560</v>
      </c>
      <c r="AL3081" s="48" t="s">
        <v>560</v>
      </c>
      <c r="AM3081" s="48" t="s">
        <v>560</v>
      </c>
      <c r="AN3081" s="48" t="s">
        <v>560</v>
      </c>
      <c r="AO3081" s="48" t="s">
        <v>560</v>
      </c>
      <c r="AP3081" s="48" t="s">
        <v>560</v>
      </c>
      <c r="AQ3081" s="48" t="s">
        <v>516</v>
      </c>
      <c r="AR3081" s="48" t="s">
        <v>517</v>
      </c>
      <c r="AS3081" s="52" t="s">
        <v>746</v>
      </c>
      <c r="AT3081" s="52" t="s">
        <v>746</v>
      </c>
      <c r="AU3081" s="52" t="s">
        <v>746</v>
      </c>
      <c r="AV3081" s="48" t="s">
        <v>746</v>
      </c>
      <c r="AW3081" s="48" t="s">
        <v>822</v>
      </c>
      <c r="AX3081" s="48" t="s">
        <v>605</v>
      </c>
      <c r="AY3081" s="48" t="s">
        <v>605</v>
      </c>
      <c r="AZ3081" s="51" t="s">
        <v>605</v>
      </c>
    </row>
    <row r="3082" ht="15.75" customHeight="1">
      <c r="A3082" s="40">
        <v>2764.0</v>
      </c>
      <c r="B3082" s="28" t="s">
        <v>7695</v>
      </c>
      <c r="C3082" s="41"/>
      <c r="D3082" s="42">
        <f t="array" ref="D3082">index(systems,match($A3082,INDEX(systems,0,1),),3)</f>
        <v>-465.853</v>
      </c>
      <c r="E3082" s="42">
        <f t="array" ref="E3082">index(systems,match($A3082,INDEX(systems,0,1),),4)</f>
        <v>130.314</v>
      </c>
      <c r="F3082" s="43" t="str">
        <f>IFERROR(__xludf.DUMMYFUNCTION("let(row, match($B3082&amp;if($C3082&lt;&gt;"""","" [""&amp;$C3082&amp;""]"",""""),index(nebulae,,2),0),join("","",iferror(round(index(nebulae,row,5)/2,3),1),iferror(round(index(nebulae,row,6)/2,3),1),0))"),"1,1,0")</f>
        <v>1,1,0</v>
      </c>
      <c r="G3082" s="44" t="s">
        <v>7696</v>
      </c>
      <c r="H3082" s="45">
        <f t="array" ref="H3082">let(systemId,match(A3082,index(systems,0,1),),refSystemId,match($H$1,index(systems,0,1),),x,index(systems,systemId,3),y,index(systems,systemId,4),refX,index(systems,refSystemId,3),refY,index(systems,refSystemId,4),round(sqrt((x-refX)^2+(y-refY)^2),3))</f>
        <v>483.736</v>
      </c>
      <c r="I3082" s="53"/>
      <c r="J3082" s="53"/>
      <c r="K3082" s="53"/>
      <c r="L3082" s="53"/>
      <c r="M3082" s="53"/>
      <c r="N3082" s="28" t="s">
        <v>461</v>
      </c>
      <c r="O3082" s="48" t="s">
        <v>461</v>
      </c>
      <c r="P3082" s="48" t="s">
        <v>461</v>
      </c>
      <c r="Q3082" s="48" t="s">
        <v>461</v>
      </c>
      <c r="R3082" s="48" t="s">
        <v>461</v>
      </c>
      <c r="S3082" s="48" t="s">
        <v>418</v>
      </c>
      <c r="T3082" s="48" t="s">
        <v>418</v>
      </c>
      <c r="U3082" s="48" t="s">
        <v>418</v>
      </c>
      <c r="V3082" s="56" t="s">
        <v>418</v>
      </c>
      <c r="W3082" s="56" t="s">
        <v>418</v>
      </c>
      <c r="X3082" s="56" t="s">
        <v>418</v>
      </c>
      <c r="Y3082" s="48" t="s">
        <v>422</v>
      </c>
      <c r="Z3082" s="48" t="s">
        <v>422</v>
      </c>
      <c r="AA3082" s="48" t="s">
        <v>422</v>
      </c>
      <c r="AB3082" s="48" t="s">
        <v>422</v>
      </c>
      <c r="AC3082" s="48" t="s">
        <v>422</v>
      </c>
      <c r="AD3082" s="48" t="s">
        <v>422</v>
      </c>
      <c r="AE3082" s="48" t="s">
        <v>422</v>
      </c>
      <c r="AF3082" s="48" t="s">
        <v>422</v>
      </c>
      <c r="AG3082" s="48" t="s">
        <v>422</v>
      </c>
      <c r="AH3082" s="48" t="s">
        <v>422</v>
      </c>
      <c r="AI3082" s="48" t="s">
        <v>422</v>
      </c>
      <c r="AJ3082" s="48" t="s">
        <v>422</v>
      </c>
      <c r="AK3082" s="48" t="s">
        <v>422</v>
      </c>
      <c r="AL3082" s="48" t="s">
        <v>422</v>
      </c>
      <c r="AM3082" s="48" t="s">
        <v>422</v>
      </c>
      <c r="AN3082" s="48" t="s">
        <v>422</v>
      </c>
      <c r="AO3082" s="48" t="s">
        <v>422</v>
      </c>
      <c r="AP3082" s="48" t="s">
        <v>422</v>
      </c>
      <c r="AQ3082" s="48" t="s">
        <v>422</v>
      </c>
      <c r="AR3082" s="48" t="s">
        <v>422</v>
      </c>
      <c r="AS3082" s="48" t="s">
        <v>422</v>
      </c>
      <c r="AT3082" s="48" t="s">
        <v>422</v>
      </c>
      <c r="AU3082" s="48" t="s">
        <v>422</v>
      </c>
      <c r="AV3082" s="48" t="s">
        <v>422</v>
      </c>
      <c r="AW3082" s="48" t="s">
        <v>422</v>
      </c>
      <c r="AX3082" s="48" t="s">
        <v>422</v>
      </c>
      <c r="AY3082" s="48" t="s">
        <v>422</v>
      </c>
      <c r="AZ3082" s="28" t="s">
        <v>422</v>
      </c>
    </row>
    <row r="3083" ht="15.75" customHeight="1">
      <c r="A3083" s="40">
        <v>3172.0</v>
      </c>
      <c r="B3083" s="28" t="s">
        <v>7697</v>
      </c>
      <c r="C3083" s="41"/>
      <c r="D3083" s="42">
        <f t="array" ref="D3083">index(systems,match($A3083,INDEX(systems,0,1),),3)</f>
        <v>-747.634</v>
      </c>
      <c r="E3083" s="42">
        <f t="array" ref="E3083">index(systems,match($A3083,INDEX(systems,0,1),),4)</f>
        <v>1085.037</v>
      </c>
      <c r="F3083" s="43" t="str">
        <f>IFERROR(__xludf.DUMMYFUNCTION("let(row, match($B3083&amp;if($C3083&lt;&gt;"""","" [""&amp;$C3083&amp;""]"",""""),index(nebulae,,2),0),join("","",iferror(round(index(nebulae,row,5)/2,3),1),iferror(round(index(nebulae,row,6)/2,3),1),0))"),"1,1,0")</f>
        <v>1,1,0</v>
      </c>
      <c r="G3083" s="44" t="s">
        <v>7698</v>
      </c>
      <c r="H3083" s="45">
        <f t="array" ref="H3083">let(systemId,match(A3083,index(systems,0,1),),refSystemId,match($H$1,index(systems,0,1),),x,index(systems,systemId,3),y,index(systems,systemId,4),refX,index(systems,refSystemId,3),refY,index(systems,refSystemId,4),round(sqrt((x-refX)^2+(y-refY)^2),3))</f>
        <v>1317.673</v>
      </c>
      <c r="I3083" s="51" t="s">
        <v>408</v>
      </c>
      <c r="J3083" s="51" t="s">
        <v>408</v>
      </c>
      <c r="K3083" s="51" t="s">
        <v>408</v>
      </c>
      <c r="L3083" s="51" t="s">
        <v>408</v>
      </c>
      <c r="M3083" s="51" t="s">
        <v>408</v>
      </c>
      <c r="N3083" s="51" t="s">
        <v>408</v>
      </c>
      <c r="O3083" s="51" t="s">
        <v>408</v>
      </c>
      <c r="P3083" s="51" t="s">
        <v>408</v>
      </c>
      <c r="Q3083" s="51" t="s">
        <v>408</v>
      </c>
      <c r="R3083" s="51" t="s">
        <v>408</v>
      </c>
      <c r="S3083" s="51" t="s">
        <v>408</v>
      </c>
      <c r="T3083" s="51" t="s">
        <v>408</v>
      </c>
      <c r="U3083" s="51" t="s">
        <v>408</v>
      </c>
      <c r="V3083" s="51" t="s">
        <v>408</v>
      </c>
      <c r="W3083" s="51" t="s">
        <v>408</v>
      </c>
      <c r="X3083" s="51" t="s">
        <v>408</v>
      </c>
      <c r="Y3083" s="51" t="s">
        <v>408</v>
      </c>
      <c r="Z3083" s="51" t="s">
        <v>408</v>
      </c>
      <c r="AA3083" s="51" t="s">
        <v>408</v>
      </c>
      <c r="AB3083" s="51" t="s">
        <v>408</v>
      </c>
      <c r="AC3083" s="51" t="s">
        <v>408</v>
      </c>
      <c r="AD3083" s="51" t="s">
        <v>408</v>
      </c>
      <c r="AE3083" s="51" t="s">
        <v>408</v>
      </c>
      <c r="AF3083" s="51" t="s">
        <v>408</v>
      </c>
      <c r="AG3083" s="51" t="s">
        <v>408</v>
      </c>
      <c r="AH3083" s="51" t="s">
        <v>408</v>
      </c>
      <c r="AI3083" s="51" t="s">
        <v>408</v>
      </c>
      <c r="AJ3083" s="51" t="s">
        <v>408</v>
      </c>
      <c r="AK3083" s="51" t="s">
        <v>408</v>
      </c>
      <c r="AL3083" s="51" t="s">
        <v>408</v>
      </c>
      <c r="AM3083" s="51" t="s">
        <v>408</v>
      </c>
      <c r="AN3083" s="51" t="s">
        <v>408</v>
      </c>
      <c r="AO3083" s="51" t="s">
        <v>408</v>
      </c>
      <c r="AP3083" s="51" t="s">
        <v>408</v>
      </c>
      <c r="AQ3083" s="51" t="s">
        <v>408</v>
      </c>
      <c r="AR3083" s="51" t="s">
        <v>408</v>
      </c>
      <c r="AS3083" s="51" t="s">
        <v>408</v>
      </c>
      <c r="AT3083" s="51" t="s">
        <v>408</v>
      </c>
      <c r="AU3083" s="51" t="s">
        <v>408</v>
      </c>
      <c r="AV3083" s="51" t="s">
        <v>1154</v>
      </c>
      <c r="AW3083" s="51" t="s">
        <v>1154</v>
      </c>
      <c r="AX3083" s="56" t="s">
        <v>1083</v>
      </c>
      <c r="AY3083" s="56" t="s">
        <v>1083</v>
      </c>
      <c r="AZ3083" s="56" t="s">
        <v>1083</v>
      </c>
    </row>
    <row r="3084" ht="15.75" customHeight="1">
      <c r="A3084" s="40">
        <v>2765.0</v>
      </c>
      <c r="B3084" s="28" t="s">
        <v>7699</v>
      </c>
      <c r="C3084" s="41"/>
      <c r="D3084" s="42">
        <f t="array" ref="D3084">index(systems,match($A3084,INDEX(systems,0,1),),3)</f>
        <v>-299.333</v>
      </c>
      <c r="E3084" s="42">
        <f t="array" ref="E3084">index(systems,match($A3084,INDEX(systems,0,1),),4)</f>
        <v>350.462</v>
      </c>
      <c r="F3084" s="43" t="str">
        <f>IFERROR(__xludf.DUMMYFUNCTION("let(row, match($B3084&amp;if($C3084&lt;&gt;"""","" [""&amp;$C3084&amp;""]"",""""),index(nebulae,,2),0),join("","",iferror(round(index(nebulae,row,5)/2,3),1),iferror(round(index(nebulae,row,6)/2,3),1),0))"),"1,1,0")</f>
        <v>1,1,0</v>
      </c>
      <c r="G3084" s="44" t="s">
        <v>7700</v>
      </c>
      <c r="H3084" s="45">
        <f t="array" ref="H3084">let(systemId,match(A3084,index(systems,0,1),),refSystemId,match($H$1,index(systems,0,1),),x,index(systems,systemId,3),y,index(systems,systemId,4),refX,index(systems,refSystemId,3),refY,index(systems,refSystemId,4),round(sqrt((x-refX)^2+(y-refY)^2),3))</f>
        <v>460.895</v>
      </c>
      <c r="I3084" s="53"/>
      <c r="J3084" s="53"/>
      <c r="K3084" s="53"/>
      <c r="L3084" s="53"/>
      <c r="M3084" s="53"/>
      <c r="N3084" s="28" t="s">
        <v>497</v>
      </c>
      <c r="O3084" s="48" t="s">
        <v>497</v>
      </c>
      <c r="P3084" s="48" t="s">
        <v>497</v>
      </c>
      <c r="Q3084" s="48" t="s">
        <v>497</v>
      </c>
      <c r="R3084" s="48" t="s">
        <v>497</v>
      </c>
      <c r="S3084" s="48" t="s">
        <v>435</v>
      </c>
      <c r="T3084" s="48" t="s">
        <v>435</v>
      </c>
      <c r="U3084" s="48" t="s">
        <v>435</v>
      </c>
      <c r="V3084" s="48" t="s">
        <v>435</v>
      </c>
      <c r="W3084" s="48" t="s">
        <v>435</v>
      </c>
      <c r="X3084" s="48" t="s">
        <v>435</v>
      </c>
      <c r="Y3084" s="48" t="s">
        <v>435</v>
      </c>
      <c r="Z3084" s="48" t="s">
        <v>435</v>
      </c>
      <c r="AA3084" s="48" t="s">
        <v>1213</v>
      </c>
      <c r="AB3084" s="48" t="s">
        <v>1213</v>
      </c>
      <c r="AC3084" s="48" t="s">
        <v>1213</v>
      </c>
      <c r="AD3084" s="48" t="s">
        <v>1213</v>
      </c>
      <c r="AE3084" s="48" t="s">
        <v>1213</v>
      </c>
      <c r="AF3084" s="48" t="s">
        <v>1213</v>
      </c>
      <c r="AG3084" s="48" t="s">
        <v>1213</v>
      </c>
      <c r="AH3084" s="48" t="s">
        <v>1214</v>
      </c>
      <c r="AI3084" s="48" t="s">
        <v>592</v>
      </c>
      <c r="AJ3084" s="48" t="s">
        <v>592</v>
      </c>
      <c r="AK3084" s="48" t="s">
        <v>592</v>
      </c>
      <c r="AL3084" s="48" t="s">
        <v>592</v>
      </c>
      <c r="AM3084" s="48" t="s">
        <v>592</v>
      </c>
      <c r="AN3084" s="48" t="s">
        <v>592</v>
      </c>
      <c r="AO3084" s="48" t="s">
        <v>592</v>
      </c>
      <c r="AP3084" s="48" t="s">
        <v>592</v>
      </c>
      <c r="AQ3084" s="48" t="s">
        <v>1052</v>
      </c>
      <c r="AR3084" s="48" t="s">
        <v>1052</v>
      </c>
      <c r="AS3084" s="48" t="s">
        <v>1052</v>
      </c>
      <c r="AT3084" s="48" t="s">
        <v>593</v>
      </c>
      <c r="AU3084" s="48" t="s">
        <v>593</v>
      </c>
      <c r="AV3084" s="56" t="s">
        <v>593</v>
      </c>
      <c r="AW3084" s="56" t="s">
        <v>594</v>
      </c>
      <c r="AX3084" s="56" t="s">
        <v>594</v>
      </c>
      <c r="AY3084" s="56" t="s">
        <v>594</v>
      </c>
      <c r="AZ3084" s="51" t="s">
        <v>594</v>
      </c>
    </row>
    <row r="3085" ht="15.75" customHeight="1">
      <c r="A3085" s="40">
        <v>2766.0</v>
      </c>
      <c r="B3085" s="28" t="s">
        <v>7701</v>
      </c>
      <c r="C3085" s="41"/>
      <c r="D3085" s="42">
        <f t="array" ref="D3085">index(systems,match($A3085,INDEX(systems,0,1),),3)</f>
        <v>-158.698</v>
      </c>
      <c r="E3085" s="42">
        <f t="array" ref="E3085">index(systems,match($A3085,INDEX(systems,0,1),),4)</f>
        <v>-296.795</v>
      </c>
      <c r="F3085" s="43" t="str">
        <f>IFERROR(__xludf.DUMMYFUNCTION("let(row, match($B3085&amp;if($C3085&lt;&gt;"""","" [""&amp;$C3085&amp;""]"",""""),index(nebulae,,2),0),join("","",iferror(round(index(nebulae,row,5)/2,3),1),iferror(round(index(nebulae,row,6)/2,3),1),0))"),"1,1,0")</f>
        <v>1,1,0</v>
      </c>
      <c r="G3085" s="44" t="s">
        <v>7702</v>
      </c>
      <c r="H3085" s="45">
        <f t="array" ref="H3085">let(systemId,match(A3085,index(systems,0,1),),refSystemId,match($H$1,index(systems,0,1),),x,index(systems,systemId,3),y,index(systems,systemId,4),refX,index(systems,refSystemId,3),refY,index(systems,refSystemId,4),round(sqrt((x-refX)^2+(y-refY)^2),3))</f>
        <v>336.56</v>
      </c>
      <c r="I3085" s="28" t="s">
        <v>408</v>
      </c>
      <c r="J3085" s="48" t="s">
        <v>408</v>
      </c>
      <c r="K3085" s="48" t="s">
        <v>408</v>
      </c>
      <c r="L3085" s="48" t="s">
        <v>408</v>
      </c>
      <c r="M3085" s="28" t="s">
        <v>408</v>
      </c>
      <c r="N3085" s="28" t="s">
        <v>408</v>
      </c>
      <c r="O3085" s="41"/>
      <c r="P3085" s="48" t="s">
        <v>560</v>
      </c>
      <c r="Q3085" s="48" t="s">
        <v>560</v>
      </c>
      <c r="R3085" s="48" t="s">
        <v>560</v>
      </c>
      <c r="S3085" s="48" t="s">
        <v>560</v>
      </c>
      <c r="T3085" s="48" t="s">
        <v>560</v>
      </c>
      <c r="U3085" s="48" t="s">
        <v>560</v>
      </c>
      <c r="V3085" s="48" t="s">
        <v>560</v>
      </c>
      <c r="W3085" s="48" t="s">
        <v>560</v>
      </c>
      <c r="X3085" s="48" t="s">
        <v>560</v>
      </c>
      <c r="Y3085" s="48" t="s">
        <v>560</v>
      </c>
      <c r="Z3085" s="48" t="s">
        <v>560</v>
      </c>
      <c r="AA3085" s="48" t="s">
        <v>560</v>
      </c>
      <c r="AB3085" s="48" t="s">
        <v>560</v>
      </c>
      <c r="AC3085" s="48" t="s">
        <v>560</v>
      </c>
      <c r="AD3085" s="48" t="s">
        <v>560</v>
      </c>
      <c r="AE3085" s="48" t="s">
        <v>560</v>
      </c>
      <c r="AF3085" s="48" t="s">
        <v>560</v>
      </c>
      <c r="AG3085" s="48" t="s">
        <v>560</v>
      </c>
      <c r="AH3085" s="48" t="s">
        <v>560</v>
      </c>
      <c r="AI3085" s="48" t="s">
        <v>560</v>
      </c>
      <c r="AJ3085" s="48" t="s">
        <v>560</v>
      </c>
      <c r="AK3085" s="48" t="s">
        <v>560</v>
      </c>
      <c r="AL3085" s="48" t="s">
        <v>560</v>
      </c>
      <c r="AM3085" s="48" t="s">
        <v>560</v>
      </c>
      <c r="AN3085" s="48" t="s">
        <v>560</v>
      </c>
      <c r="AO3085" s="48" t="s">
        <v>560</v>
      </c>
      <c r="AP3085" s="48" t="s">
        <v>560</v>
      </c>
      <c r="AQ3085" s="48" t="s">
        <v>560</v>
      </c>
      <c r="AR3085" s="48" t="s">
        <v>560</v>
      </c>
      <c r="AS3085" s="48" t="s">
        <v>418</v>
      </c>
      <c r="AT3085" s="48" t="s">
        <v>418</v>
      </c>
      <c r="AU3085" s="48" t="s">
        <v>418</v>
      </c>
      <c r="AV3085" s="48" t="s">
        <v>418</v>
      </c>
      <c r="AW3085" s="48" t="s">
        <v>418</v>
      </c>
      <c r="AX3085" s="48" t="s">
        <v>418</v>
      </c>
      <c r="AY3085" s="48" t="s">
        <v>418</v>
      </c>
      <c r="AZ3085" s="51" t="s">
        <v>969</v>
      </c>
    </row>
    <row r="3086" ht="15.75" customHeight="1">
      <c r="A3086" s="40">
        <v>3009.0</v>
      </c>
      <c r="B3086" s="28" t="s">
        <v>7703</v>
      </c>
      <c r="C3086" s="41"/>
      <c r="D3086" s="42">
        <f t="array" ref="D3086">index(systems,match($A3086,INDEX(systems,0,1),),3)</f>
        <v>-846.922</v>
      </c>
      <c r="E3086" s="42">
        <f t="array" ref="E3086">index(systems,match($A3086,INDEX(systems,0,1),),4)</f>
        <v>945.11</v>
      </c>
      <c r="F3086" s="43" t="str">
        <f>IFERROR(__xludf.DUMMYFUNCTION("let(row, match($B3086&amp;if($C3086&lt;&gt;"""","" [""&amp;$C3086&amp;""]"",""""),index(nebulae,,2),0),join("","",iferror(round(index(nebulae,row,5)/2,3),1),iferror(round(index(nebulae,row,6)/2,3),1),0))"),"1,1,0")</f>
        <v>1,1,0</v>
      </c>
      <c r="G3086" s="44" t="s">
        <v>7704</v>
      </c>
      <c r="H3086" s="45">
        <f t="array" ref="H3086">let(systemId,match(A3086,index(systems,0,1),),refSystemId,match($H$1,index(systems,0,1),),x,index(systems,systemId,3),y,index(systems,systemId,4),refX,index(systems,refSystemId,3),refY,index(systems,refSystemId,4),round(sqrt((x-refX)^2+(y-refY)^2),3))</f>
        <v>1269.059</v>
      </c>
      <c r="I3086" s="55"/>
      <c r="J3086" s="55"/>
      <c r="K3086" s="55"/>
      <c r="L3086" s="55"/>
      <c r="M3086" s="55"/>
      <c r="N3086" s="55"/>
      <c r="O3086" s="55"/>
      <c r="P3086" s="56" t="s">
        <v>408</v>
      </c>
      <c r="Q3086" s="56" t="s">
        <v>408</v>
      </c>
      <c r="R3086" s="56" t="s">
        <v>408</v>
      </c>
      <c r="S3086" s="56" t="s">
        <v>408</v>
      </c>
      <c r="T3086" s="56" t="s">
        <v>408</v>
      </c>
      <c r="U3086" s="56" t="s">
        <v>408</v>
      </c>
      <c r="V3086" s="56" t="s">
        <v>408</v>
      </c>
      <c r="W3086" s="56" t="s">
        <v>408</v>
      </c>
      <c r="X3086" s="56" t="s">
        <v>408</v>
      </c>
      <c r="Y3086" s="56" t="s">
        <v>5547</v>
      </c>
      <c r="Z3086" s="56" t="s">
        <v>5547</v>
      </c>
      <c r="AA3086" s="56" t="s">
        <v>5547</v>
      </c>
      <c r="AB3086" s="56" t="s">
        <v>5547</v>
      </c>
      <c r="AC3086" s="56" t="s">
        <v>5547</v>
      </c>
      <c r="AD3086" s="56" t="s">
        <v>5547</v>
      </c>
      <c r="AE3086" s="56" t="s">
        <v>5547</v>
      </c>
      <c r="AF3086" s="56" t="s">
        <v>5547</v>
      </c>
      <c r="AG3086" s="56" t="s">
        <v>5547</v>
      </c>
      <c r="AH3086" s="56" t="s">
        <v>5547</v>
      </c>
      <c r="AI3086" s="56" t="s">
        <v>5547</v>
      </c>
      <c r="AJ3086" s="56" t="s">
        <v>5547</v>
      </c>
      <c r="AK3086" s="56" t="s">
        <v>5547</v>
      </c>
      <c r="AL3086" s="56" t="s">
        <v>5547</v>
      </c>
      <c r="AM3086" s="56" t="s">
        <v>5547</v>
      </c>
      <c r="AN3086" s="56" t="s">
        <v>5547</v>
      </c>
      <c r="AO3086" s="56" t="s">
        <v>5547</v>
      </c>
      <c r="AP3086" s="56" t="s">
        <v>5547</v>
      </c>
      <c r="AQ3086" s="56" t="s">
        <v>5547</v>
      </c>
      <c r="AR3086" s="56" t="s">
        <v>5547</v>
      </c>
      <c r="AS3086" s="56" t="s">
        <v>5547</v>
      </c>
      <c r="AT3086" s="56" t="s">
        <v>5547</v>
      </c>
      <c r="AU3086" s="56" t="s">
        <v>5547</v>
      </c>
      <c r="AV3086" s="56" t="s">
        <v>5547</v>
      </c>
      <c r="AW3086" s="51" t="s">
        <v>5547</v>
      </c>
      <c r="AX3086" s="56" t="s">
        <v>1083</v>
      </c>
      <c r="AY3086" s="56" t="s">
        <v>1083</v>
      </c>
      <c r="AZ3086" s="56" t="s">
        <v>1083</v>
      </c>
    </row>
    <row r="3087" ht="15.75" customHeight="1">
      <c r="A3087" s="40">
        <v>2767.0</v>
      </c>
      <c r="B3087" s="28" t="s">
        <v>7705</v>
      </c>
      <c r="C3087" s="41"/>
      <c r="D3087" s="42">
        <f t="array" ref="D3087">index(systems,match($A3087,INDEX(systems,0,1),),3)</f>
        <v>424.202</v>
      </c>
      <c r="E3087" s="42">
        <f t="array" ref="E3087">index(systems,match($A3087,INDEX(systems,0,1),),4)</f>
        <v>105.465</v>
      </c>
      <c r="F3087" s="43" t="str">
        <f>IFERROR(__xludf.DUMMYFUNCTION("let(row, match($B3087&amp;if($C3087&lt;&gt;"""","" [""&amp;$C3087&amp;""]"",""""),index(nebulae,,2),0),join("","",iferror(round(index(nebulae,row,5)/2,3),1),iferror(round(index(nebulae,row,6)/2,3),1),0))"),"1,1,0")</f>
        <v>1,1,0</v>
      </c>
      <c r="G3087" s="44" t="s">
        <v>7706</v>
      </c>
      <c r="H3087" s="45">
        <f t="array" ref="H3087">let(systemId,match(A3087,index(systems,0,1),),refSystemId,match($H$1,index(systems,0,1),),x,index(systems,systemId,3),y,index(systems,systemId,4),refX,index(systems,refSystemId,3),refY,index(systems,refSystemId,4),round(sqrt((x-refX)^2+(y-refY)^2),3))</f>
        <v>437.116</v>
      </c>
      <c r="I3087" s="46" t="s">
        <v>408</v>
      </c>
      <c r="J3087" s="46" t="s">
        <v>408</v>
      </c>
      <c r="K3087" s="46" t="s">
        <v>408</v>
      </c>
      <c r="L3087" s="46" t="s">
        <v>408</v>
      </c>
      <c r="M3087" s="46" t="s">
        <v>408</v>
      </c>
      <c r="N3087" s="28" t="s">
        <v>408</v>
      </c>
      <c r="O3087" s="41"/>
      <c r="P3087" s="48" t="s">
        <v>939</v>
      </c>
      <c r="Q3087" s="48" t="s">
        <v>939</v>
      </c>
      <c r="R3087" s="48" t="s">
        <v>939</v>
      </c>
      <c r="S3087" s="48" t="s">
        <v>939</v>
      </c>
      <c r="T3087" s="48" t="s">
        <v>939</v>
      </c>
      <c r="U3087" s="48" t="s">
        <v>939</v>
      </c>
      <c r="V3087" s="48" t="s">
        <v>939</v>
      </c>
      <c r="W3087" s="48" t="s">
        <v>939</v>
      </c>
      <c r="X3087" s="48" t="s">
        <v>620</v>
      </c>
      <c r="Y3087" s="48" t="s">
        <v>422</v>
      </c>
      <c r="Z3087" s="48" t="s">
        <v>422</v>
      </c>
      <c r="AA3087" s="48" t="s">
        <v>422</v>
      </c>
      <c r="AB3087" s="48" t="s">
        <v>422</v>
      </c>
      <c r="AC3087" s="48" t="s">
        <v>422</v>
      </c>
      <c r="AD3087" s="48" t="s">
        <v>422</v>
      </c>
      <c r="AE3087" s="48" t="s">
        <v>422</v>
      </c>
      <c r="AF3087" s="48" t="s">
        <v>422</v>
      </c>
      <c r="AG3087" s="48" t="s">
        <v>422</v>
      </c>
      <c r="AH3087" s="48" t="s">
        <v>422</v>
      </c>
      <c r="AI3087" s="48" t="s">
        <v>422</v>
      </c>
      <c r="AJ3087" s="48" t="s">
        <v>422</v>
      </c>
      <c r="AK3087" s="48" t="s">
        <v>422</v>
      </c>
      <c r="AL3087" s="48" t="s">
        <v>422</v>
      </c>
      <c r="AM3087" s="48" t="s">
        <v>422</v>
      </c>
      <c r="AN3087" s="48" t="s">
        <v>422</v>
      </c>
      <c r="AO3087" s="48" t="s">
        <v>422</v>
      </c>
      <c r="AP3087" s="48" t="s">
        <v>422</v>
      </c>
      <c r="AQ3087" s="48" t="s">
        <v>422</v>
      </c>
      <c r="AR3087" s="48" t="s">
        <v>422</v>
      </c>
      <c r="AS3087" s="48" t="s">
        <v>422</v>
      </c>
      <c r="AT3087" s="48" t="s">
        <v>422</v>
      </c>
      <c r="AU3087" s="48" t="s">
        <v>422</v>
      </c>
      <c r="AV3087" s="56" t="s">
        <v>422</v>
      </c>
      <c r="AW3087" s="56" t="s">
        <v>422</v>
      </c>
      <c r="AX3087" s="56" t="s">
        <v>422</v>
      </c>
      <c r="AY3087" s="56" t="s">
        <v>422</v>
      </c>
      <c r="AZ3087" s="28" t="s">
        <v>422</v>
      </c>
    </row>
    <row r="3088" ht="15.75" customHeight="1">
      <c r="A3088" s="40">
        <v>2768.0</v>
      </c>
      <c r="B3088" s="28" t="s">
        <v>7707</v>
      </c>
      <c r="C3088" s="41"/>
      <c r="D3088" s="42">
        <f t="array" ref="D3088">index(systems,match($A3088,INDEX(systems,0,1),),3)</f>
        <v>751.776</v>
      </c>
      <c r="E3088" s="42">
        <f t="array" ref="E3088">index(systems,match($A3088,INDEX(systems,0,1),),4)</f>
        <v>167.106</v>
      </c>
      <c r="F3088" s="43" t="str">
        <f>IFERROR(__xludf.DUMMYFUNCTION("let(row, match($B3088&amp;if($C3088&lt;&gt;"""","" [""&amp;$C3088&amp;""]"",""""),index(nebulae,,2),0),join("","",iferror(round(index(nebulae,row,5)/2,3),1),iferror(round(index(nebulae,row,6)/2,3),1),0))"),"1,1,0")</f>
        <v>1,1,0</v>
      </c>
      <c r="G3088" s="44" t="s">
        <v>7708</v>
      </c>
      <c r="H3088" s="45">
        <f t="array" ref="H3088">let(systemId,match(A3088,index(systems,0,1),),refSystemId,match($H$1,index(systems,0,1),),x,index(systems,systemId,3),y,index(systems,systemId,4),refX,index(systems,refSystemId,3),refY,index(systems,refSystemId,4),round(sqrt((x-refX)^2+(y-refY)^2),3))</f>
        <v>770.124</v>
      </c>
      <c r="I3088" s="53"/>
      <c r="J3088" s="53"/>
      <c r="K3088" s="53"/>
      <c r="L3088" s="53"/>
      <c r="M3088" s="53"/>
      <c r="N3088" s="41"/>
      <c r="O3088" s="41"/>
      <c r="P3088" s="48" t="s">
        <v>840</v>
      </c>
      <c r="Q3088" s="48" t="s">
        <v>840</v>
      </c>
      <c r="R3088" s="48" t="s">
        <v>840</v>
      </c>
      <c r="S3088" s="48" t="s">
        <v>840</v>
      </c>
      <c r="T3088" s="48" t="s">
        <v>840</v>
      </c>
      <c r="U3088" s="48" t="s">
        <v>422</v>
      </c>
      <c r="V3088" s="48" t="s">
        <v>422</v>
      </c>
      <c r="W3088" s="48" t="s">
        <v>422</v>
      </c>
      <c r="X3088" s="48" t="s">
        <v>422</v>
      </c>
      <c r="Y3088" s="48" t="s">
        <v>422</v>
      </c>
      <c r="Z3088" s="48" t="s">
        <v>422</v>
      </c>
      <c r="AA3088" s="48" t="s">
        <v>422</v>
      </c>
      <c r="AB3088" s="48" t="s">
        <v>422</v>
      </c>
      <c r="AC3088" s="48" t="s">
        <v>422</v>
      </c>
      <c r="AD3088" s="48" t="s">
        <v>422</v>
      </c>
      <c r="AE3088" s="48" t="s">
        <v>422</v>
      </c>
      <c r="AF3088" s="48" t="s">
        <v>422</v>
      </c>
      <c r="AG3088" s="48" t="s">
        <v>422</v>
      </c>
      <c r="AH3088" s="48" t="s">
        <v>422</v>
      </c>
      <c r="AI3088" s="48" t="s">
        <v>422</v>
      </c>
      <c r="AJ3088" s="48" t="s">
        <v>422</v>
      </c>
      <c r="AK3088" s="48" t="s">
        <v>422</v>
      </c>
      <c r="AL3088" s="48" t="s">
        <v>422</v>
      </c>
      <c r="AM3088" s="48" t="s">
        <v>422</v>
      </c>
      <c r="AN3088" s="48" t="s">
        <v>422</v>
      </c>
      <c r="AO3088" s="48" t="s">
        <v>422</v>
      </c>
      <c r="AP3088" s="48" t="s">
        <v>422</v>
      </c>
      <c r="AQ3088" s="48" t="s">
        <v>422</v>
      </c>
      <c r="AR3088" s="48" t="s">
        <v>422</v>
      </c>
      <c r="AS3088" s="48" t="s">
        <v>422</v>
      </c>
      <c r="AT3088" s="48" t="s">
        <v>422</v>
      </c>
      <c r="AU3088" s="48" t="s">
        <v>422</v>
      </c>
      <c r="AV3088" s="56" t="s">
        <v>422</v>
      </c>
      <c r="AW3088" s="56" t="s">
        <v>422</v>
      </c>
      <c r="AX3088" s="56" t="s">
        <v>422</v>
      </c>
      <c r="AY3088" s="56" t="s">
        <v>422</v>
      </c>
      <c r="AZ3088" s="50" t="s">
        <v>841</v>
      </c>
    </row>
    <row r="3089" ht="15.75" customHeight="1">
      <c r="A3089" s="40">
        <v>2769.0</v>
      </c>
      <c r="B3089" s="28" t="s">
        <v>7709</v>
      </c>
      <c r="C3089" s="41"/>
      <c r="D3089" s="42">
        <f t="array" ref="D3089">index(systems,match($A3089,INDEX(systems,0,1),),3)</f>
        <v>147.08</v>
      </c>
      <c r="E3089" s="42">
        <f t="array" ref="E3089">index(systems,match($A3089,INDEX(systems,0,1),),4)</f>
        <v>337.282</v>
      </c>
      <c r="F3089" s="43" t="str">
        <f>IFERROR(__xludf.DUMMYFUNCTION("let(row, match($B3089&amp;if($C3089&lt;&gt;"""","" [""&amp;$C3089&amp;""]"",""""),index(nebulae,,2),0),join("","",iferror(round(index(nebulae,row,5)/2,3),1),iferror(round(index(nebulae,row,6)/2,3),1),0))"),"1,1,0")</f>
        <v>1,1,0</v>
      </c>
      <c r="G3089" s="44" t="s">
        <v>7710</v>
      </c>
      <c r="H3089" s="45">
        <f t="array" ref="H3089">let(systemId,match(A3089,index(systems,0,1),),refSystemId,match($H$1,index(systems,0,1),),x,index(systems,systemId,3),y,index(systems,systemId,4),refX,index(systems,refSystemId,3),refY,index(systems,refSystemId,4),round(sqrt((x-refX)^2+(y-refY)^2),3))</f>
        <v>367.956</v>
      </c>
      <c r="I3089" s="60" t="s">
        <v>408</v>
      </c>
      <c r="J3089" s="60" t="s">
        <v>408</v>
      </c>
      <c r="K3089" s="60" t="s">
        <v>408</v>
      </c>
      <c r="L3089" s="41"/>
      <c r="M3089" s="41"/>
      <c r="N3089" s="28" t="s">
        <v>1257</v>
      </c>
      <c r="O3089" s="48" t="s">
        <v>1257</v>
      </c>
      <c r="P3089" s="48" t="s">
        <v>1257</v>
      </c>
      <c r="Q3089" s="48" t="s">
        <v>1257</v>
      </c>
      <c r="R3089" s="48" t="s">
        <v>1257</v>
      </c>
      <c r="S3089" s="48" t="s">
        <v>1257</v>
      </c>
      <c r="T3089" s="48" t="s">
        <v>1257</v>
      </c>
      <c r="U3089" s="48" t="s">
        <v>1257</v>
      </c>
      <c r="V3089" s="56" t="s">
        <v>1257</v>
      </c>
      <c r="W3089" s="56" t="s">
        <v>1257</v>
      </c>
      <c r="X3089" s="48" t="s">
        <v>1257</v>
      </c>
      <c r="Y3089" s="48" t="s">
        <v>1257</v>
      </c>
      <c r="Z3089" s="48" t="s">
        <v>1257</v>
      </c>
      <c r="AA3089" s="48" t="s">
        <v>1257</v>
      </c>
      <c r="AB3089" s="48" t="s">
        <v>1257</v>
      </c>
      <c r="AC3089" s="48" t="s">
        <v>1257</v>
      </c>
      <c r="AD3089" s="48" t="s">
        <v>1257</v>
      </c>
      <c r="AE3089" s="48" t="s">
        <v>1257</v>
      </c>
      <c r="AF3089" s="48" t="s">
        <v>1257</v>
      </c>
      <c r="AG3089" s="48" t="s">
        <v>1257</v>
      </c>
      <c r="AH3089" s="48" t="s">
        <v>1257</v>
      </c>
      <c r="AI3089" s="48" t="s">
        <v>1257</v>
      </c>
      <c r="AJ3089" s="48" t="s">
        <v>1257</v>
      </c>
      <c r="AK3089" s="48" t="s">
        <v>1257</v>
      </c>
      <c r="AL3089" s="48" t="s">
        <v>1257</v>
      </c>
      <c r="AM3089" s="48" t="s">
        <v>1257</v>
      </c>
      <c r="AN3089" s="48" t="s">
        <v>872</v>
      </c>
      <c r="AO3089" s="48" t="s">
        <v>872</v>
      </c>
      <c r="AP3089" s="48" t="s">
        <v>872</v>
      </c>
      <c r="AQ3089" s="48" t="s">
        <v>872</v>
      </c>
      <c r="AR3089" s="48" t="s">
        <v>872</v>
      </c>
      <c r="AS3089" s="48" t="s">
        <v>872</v>
      </c>
      <c r="AT3089" s="48" t="s">
        <v>872</v>
      </c>
      <c r="AU3089" s="48" t="s">
        <v>872</v>
      </c>
      <c r="AV3089" s="56" t="s">
        <v>872</v>
      </c>
      <c r="AW3089" s="56" t="s">
        <v>872</v>
      </c>
      <c r="AX3089" s="52" t="s">
        <v>872</v>
      </c>
      <c r="AY3089" s="52" t="s">
        <v>872</v>
      </c>
      <c r="AZ3089" s="49" t="s">
        <v>872</v>
      </c>
    </row>
    <row r="3090" ht="15.75" customHeight="1">
      <c r="A3090" s="40">
        <v>3044.0</v>
      </c>
      <c r="B3090" s="28" t="s">
        <v>7711</v>
      </c>
      <c r="C3090" s="41"/>
      <c r="D3090" s="42">
        <f t="array" ref="D3090">index(systems,match($A3090,INDEX(systems,0,1),),3)</f>
        <v>-103.853</v>
      </c>
      <c r="E3090" s="42">
        <f t="array" ref="E3090">index(systems,match($A3090,INDEX(systems,0,1),),4)</f>
        <v>683.813</v>
      </c>
      <c r="F3090" s="43" t="str">
        <f>IFERROR(__xludf.DUMMYFUNCTION("let(row, match($B3090&amp;if($C3090&lt;&gt;"""","" [""&amp;$C3090&amp;""]"",""""),index(nebulae,,2),0),join("","",iferror(round(index(nebulae,row,5)/2,3),1),iferror(round(index(nebulae,row,6)/2,3),1),0))"),"1,1,0")</f>
        <v>1,1,0</v>
      </c>
      <c r="G3090" s="44" t="s">
        <v>7712</v>
      </c>
      <c r="H3090" s="45">
        <f t="array" ref="H3090">let(systemId,match(A3090,index(systems,0,1),),refSystemId,match($H$1,index(systems,0,1),),x,index(systems,systemId,3),y,index(systems,systemId,4),refX,index(systems,refSystemId,3),refY,index(systems,refSystemId,4),round(sqrt((x-refX)^2+(y-refY)^2),3))</f>
        <v>691.654</v>
      </c>
      <c r="I3090" s="55"/>
      <c r="J3090" s="55"/>
      <c r="K3090" s="55"/>
      <c r="L3090" s="55"/>
      <c r="M3090" s="55"/>
      <c r="N3090" s="55"/>
      <c r="O3090" s="55"/>
      <c r="P3090" s="56" t="s">
        <v>408</v>
      </c>
      <c r="Q3090" s="56" t="s">
        <v>408</v>
      </c>
      <c r="R3090" s="56" t="s">
        <v>408</v>
      </c>
      <c r="S3090" s="56" t="s">
        <v>408</v>
      </c>
      <c r="T3090" s="56" t="s">
        <v>408</v>
      </c>
      <c r="U3090" s="56" t="s">
        <v>408</v>
      </c>
      <c r="V3090" s="56" t="s">
        <v>408</v>
      </c>
      <c r="W3090" s="56" t="s">
        <v>408</v>
      </c>
      <c r="X3090" s="56" t="s">
        <v>408</v>
      </c>
      <c r="Y3090" s="56" t="s">
        <v>408</v>
      </c>
      <c r="Z3090" s="56" t="s">
        <v>408</v>
      </c>
      <c r="AA3090" s="56" t="s">
        <v>408</v>
      </c>
      <c r="AB3090" s="52" t="s">
        <v>849</v>
      </c>
      <c r="AC3090" s="52" t="s">
        <v>849</v>
      </c>
      <c r="AD3090" s="52" t="s">
        <v>849</v>
      </c>
      <c r="AE3090" s="52" t="s">
        <v>849</v>
      </c>
      <c r="AF3090" s="52" t="s">
        <v>849</v>
      </c>
      <c r="AG3090" s="52" t="s">
        <v>849</v>
      </c>
      <c r="AH3090" s="52" t="s">
        <v>849</v>
      </c>
      <c r="AI3090" s="52" t="s">
        <v>849</v>
      </c>
      <c r="AJ3090" s="52" t="s">
        <v>849</v>
      </c>
      <c r="AK3090" s="52" t="s">
        <v>849</v>
      </c>
      <c r="AL3090" s="52" t="s">
        <v>849</v>
      </c>
      <c r="AM3090" s="52" t="s">
        <v>849</v>
      </c>
      <c r="AN3090" s="52" t="s">
        <v>849</v>
      </c>
      <c r="AO3090" s="49" t="s">
        <v>849</v>
      </c>
      <c r="AP3090" s="52" t="s">
        <v>849</v>
      </c>
      <c r="AQ3090" s="56" t="s">
        <v>422</v>
      </c>
      <c r="AR3090" s="56" t="s">
        <v>422</v>
      </c>
      <c r="AS3090" s="56" t="s">
        <v>422</v>
      </c>
      <c r="AT3090" s="56" t="s">
        <v>422</v>
      </c>
      <c r="AU3090" s="51" t="s">
        <v>422</v>
      </c>
      <c r="AV3090" s="55"/>
      <c r="AW3090" s="55"/>
      <c r="AX3090" s="55"/>
      <c r="AY3090" s="55"/>
      <c r="AZ3090" s="55"/>
    </row>
    <row r="3091" ht="15.75" customHeight="1">
      <c r="A3091" s="40">
        <v>2770.0</v>
      </c>
      <c r="B3091" s="28" t="s">
        <v>7713</v>
      </c>
      <c r="C3091" s="41"/>
      <c r="D3091" s="42">
        <f t="array" ref="D3091">index(systems,match($A3091,INDEX(systems,0,1),),3)</f>
        <v>-298.848</v>
      </c>
      <c r="E3091" s="42">
        <f t="array" ref="E3091">index(systems,match($A3091,INDEX(systems,0,1),),4)</f>
        <v>-156.645</v>
      </c>
      <c r="F3091" s="43" t="str">
        <f>IFERROR(__xludf.DUMMYFUNCTION("let(row, match($B3091&amp;if($C3091&lt;&gt;"""","" [""&amp;$C3091&amp;""]"",""""),index(nebulae,,2),0),join("","",iferror(round(index(nebulae,row,5)/2,3),1),iferror(round(index(nebulae,row,6)/2,3),1),0))"),"1,1,0")</f>
        <v>1,1,0</v>
      </c>
      <c r="G3091" s="44" t="s">
        <v>7714</v>
      </c>
      <c r="H3091" s="45">
        <f t="array" ref="H3091">let(systemId,match(A3091,index(systems,0,1),),refSystemId,match($H$1,index(systems,0,1),),x,index(systems,systemId,3),y,index(systems,systemId,4),refX,index(systems,refSystemId,3),refY,index(systems,refSystemId,4),round(sqrt((x-refX)^2+(y-refY)^2),3))</f>
        <v>337.413</v>
      </c>
      <c r="I3091" s="28" t="s">
        <v>408</v>
      </c>
      <c r="J3091" s="28" t="s">
        <v>408</v>
      </c>
      <c r="K3091" s="28" t="s">
        <v>408</v>
      </c>
      <c r="L3091" s="28" t="s">
        <v>408</v>
      </c>
      <c r="M3091" s="28" t="s">
        <v>408</v>
      </c>
      <c r="N3091" s="28" t="s">
        <v>408</v>
      </c>
      <c r="O3091" s="41"/>
      <c r="P3091" s="48" t="s">
        <v>560</v>
      </c>
      <c r="Q3091" s="48" t="s">
        <v>560</v>
      </c>
      <c r="R3091" s="48" t="s">
        <v>560</v>
      </c>
      <c r="S3091" s="48" t="s">
        <v>560</v>
      </c>
      <c r="T3091" s="48" t="s">
        <v>560</v>
      </c>
      <c r="U3091" s="48" t="s">
        <v>560</v>
      </c>
      <c r="V3091" s="48" t="s">
        <v>560</v>
      </c>
      <c r="W3091" s="48" t="s">
        <v>560</v>
      </c>
      <c r="X3091" s="48" t="s">
        <v>560</v>
      </c>
      <c r="Y3091" s="48" t="s">
        <v>560</v>
      </c>
      <c r="Z3091" s="48" t="s">
        <v>560</v>
      </c>
      <c r="AA3091" s="48" t="s">
        <v>560</v>
      </c>
      <c r="AB3091" s="48" t="s">
        <v>560</v>
      </c>
      <c r="AC3091" s="48" t="s">
        <v>560</v>
      </c>
      <c r="AD3091" s="48" t="s">
        <v>560</v>
      </c>
      <c r="AE3091" s="48" t="s">
        <v>560</v>
      </c>
      <c r="AF3091" s="48" t="s">
        <v>560</v>
      </c>
      <c r="AG3091" s="48" t="s">
        <v>560</v>
      </c>
      <c r="AH3091" s="48" t="s">
        <v>560</v>
      </c>
      <c r="AI3091" s="48" t="s">
        <v>560</v>
      </c>
      <c r="AJ3091" s="48" t="s">
        <v>560</v>
      </c>
      <c r="AK3091" s="48" t="s">
        <v>560</v>
      </c>
      <c r="AL3091" s="48" t="s">
        <v>560</v>
      </c>
      <c r="AM3091" s="48" t="s">
        <v>560</v>
      </c>
      <c r="AN3091" s="48" t="s">
        <v>560</v>
      </c>
      <c r="AO3091" s="48" t="s">
        <v>560</v>
      </c>
      <c r="AP3091" s="48" t="s">
        <v>560</v>
      </c>
      <c r="AQ3091" s="48" t="s">
        <v>560</v>
      </c>
      <c r="AR3091" s="48" t="s">
        <v>560</v>
      </c>
      <c r="AS3091" s="48" t="s">
        <v>418</v>
      </c>
      <c r="AT3091" s="48" t="s">
        <v>418</v>
      </c>
      <c r="AU3091" s="48" t="s">
        <v>418</v>
      </c>
      <c r="AV3091" s="56" t="s">
        <v>418</v>
      </c>
      <c r="AW3091" s="56" t="s">
        <v>418</v>
      </c>
      <c r="AX3091" s="56" t="s">
        <v>560</v>
      </c>
      <c r="AY3091" s="56" t="s">
        <v>560</v>
      </c>
      <c r="AZ3091" s="51" t="s">
        <v>560</v>
      </c>
    </row>
    <row r="3092" ht="15.75" customHeight="1">
      <c r="A3092" s="40">
        <v>2771.0</v>
      </c>
      <c r="B3092" s="28" t="s">
        <v>7715</v>
      </c>
      <c r="C3092" s="41"/>
      <c r="D3092" s="42">
        <f t="array" ref="D3092">index(systems,match($A3092,INDEX(systems,0,1),),3)</f>
        <v>266.75</v>
      </c>
      <c r="E3092" s="42">
        <f t="array" ref="E3092">index(systems,match($A3092,INDEX(systems,0,1),),4)</f>
        <v>414</v>
      </c>
      <c r="F3092" s="43" t="str">
        <f>IFERROR(__xludf.DUMMYFUNCTION("let(row, match($B3092&amp;if($C3092&lt;&gt;"""","" [""&amp;$C3092&amp;""]"",""""),index(nebulae,,2),0),join("","",iferror(round(index(nebulae,row,5)/2,3),1),iferror(round(index(nebulae,row,6)/2,3),1),0))"),"1,1,0")</f>
        <v>1,1,0</v>
      </c>
      <c r="G3092" s="44" t="s">
        <v>7716</v>
      </c>
      <c r="H3092" s="45">
        <f t="array" ref="H3092">let(systemId,match(A3092,index(systems,0,1),),refSystemId,match($H$1,index(systems,0,1),),x,index(systems,systemId,3),y,index(systems,systemId,4),refX,index(systems,refSystemId,3),refY,index(systems,refSystemId,4),round(sqrt((x-refX)^2+(y-refY)^2),3))</f>
        <v>492.495</v>
      </c>
      <c r="I3092" s="46" t="s">
        <v>408</v>
      </c>
      <c r="J3092" s="46" t="s">
        <v>408</v>
      </c>
      <c r="K3092" s="46" t="s">
        <v>408</v>
      </c>
      <c r="L3092" s="47" t="s">
        <v>408</v>
      </c>
      <c r="M3092" s="47" t="s">
        <v>408</v>
      </c>
      <c r="N3092" s="28" t="s">
        <v>408</v>
      </c>
      <c r="O3092" s="41"/>
      <c r="P3092" s="48" t="s">
        <v>960</v>
      </c>
      <c r="Q3092" s="48" t="s">
        <v>960</v>
      </c>
      <c r="R3092" s="48" t="s">
        <v>960</v>
      </c>
      <c r="S3092" s="48" t="s">
        <v>960</v>
      </c>
      <c r="T3092" s="48" t="s">
        <v>960</v>
      </c>
      <c r="U3092" s="48" t="s">
        <v>960</v>
      </c>
      <c r="V3092" s="48" t="s">
        <v>960</v>
      </c>
      <c r="W3092" s="48" t="s">
        <v>960</v>
      </c>
      <c r="X3092" s="48" t="s">
        <v>960</v>
      </c>
      <c r="Y3092" s="48" t="s">
        <v>422</v>
      </c>
      <c r="Z3092" s="48" t="s">
        <v>422</v>
      </c>
      <c r="AA3092" s="48" t="s">
        <v>422</v>
      </c>
      <c r="AB3092" s="48" t="s">
        <v>422</v>
      </c>
      <c r="AC3092" s="48" t="s">
        <v>422</v>
      </c>
      <c r="AD3092" s="48" t="s">
        <v>422</v>
      </c>
      <c r="AE3092" s="48" t="s">
        <v>422</v>
      </c>
      <c r="AF3092" s="48" t="s">
        <v>422</v>
      </c>
      <c r="AG3092" s="48" t="s">
        <v>422</v>
      </c>
      <c r="AH3092" s="48" t="s">
        <v>422</v>
      </c>
      <c r="AI3092" s="48" t="s">
        <v>422</v>
      </c>
      <c r="AJ3092" s="48" t="s">
        <v>422</v>
      </c>
      <c r="AK3092" s="48" t="s">
        <v>422</v>
      </c>
      <c r="AL3092" s="48" t="s">
        <v>422</v>
      </c>
      <c r="AM3092" s="48" t="s">
        <v>422</v>
      </c>
      <c r="AN3092" s="48" t="s">
        <v>422</v>
      </c>
      <c r="AO3092" s="48" t="s">
        <v>422</v>
      </c>
      <c r="AP3092" s="48" t="s">
        <v>422</v>
      </c>
      <c r="AQ3092" s="48" t="s">
        <v>422</v>
      </c>
      <c r="AR3092" s="56" t="s">
        <v>422</v>
      </c>
      <c r="AS3092" s="56" t="s">
        <v>422</v>
      </c>
      <c r="AT3092" s="48" t="s">
        <v>422</v>
      </c>
      <c r="AU3092" s="48" t="s">
        <v>422</v>
      </c>
      <c r="AV3092" s="56" t="s">
        <v>422</v>
      </c>
      <c r="AW3092" s="56" t="s">
        <v>422</v>
      </c>
      <c r="AX3092" s="56" t="s">
        <v>422</v>
      </c>
      <c r="AY3092" s="56" t="s">
        <v>422</v>
      </c>
      <c r="AZ3092" s="28" t="s">
        <v>422</v>
      </c>
    </row>
    <row r="3093" ht="15.75" customHeight="1">
      <c r="A3093" s="40">
        <v>2772.0</v>
      </c>
      <c r="B3093" s="28" t="s">
        <v>7717</v>
      </c>
      <c r="C3093" s="41"/>
      <c r="D3093" s="42">
        <f t="array" ref="D3093">index(systems,match($A3093,INDEX(systems,0,1),),3)</f>
        <v>503.68</v>
      </c>
      <c r="E3093" s="42">
        <f t="array" ref="E3093">index(systems,match($A3093,INDEX(systems,0,1),),4)</f>
        <v>23.77</v>
      </c>
      <c r="F3093" s="43" t="str">
        <f>IFERROR(__xludf.DUMMYFUNCTION("let(row, match($B3093&amp;if($C3093&lt;&gt;"""","" [""&amp;$C3093&amp;""]"",""""),index(nebulae,,2),0),join("","",iferror(round(index(nebulae,row,5)/2,3),1),iferror(round(index(nebulae,row,6)/2,3),1),0))"),"1,1,0")</f>
        <v>1,1,0</v>
      </c>
      <c r="G3093" s="44" t="s">
        <v>7718</v>
      </c>
      <c r="H3093" s="45">
        <f t="array" ref="H3093">let(systemId,match(A3093,index(systems,0,1),),refSystemId,match($H$1,index(systems,0,1),),x,index(systems,systemId,3),y,index(systems,systemId,4),refX,index(systems,refSystemId,3),refY,index(systems,refSystemId,4),round(sqrt((x-refX)^2+(y-refY)^2),3))</f>
        <v>504.241</v>
      </c>
      <c r="I3093" s="53"/>
      <c r="J3093" s="53"/>
      <c r="K3093" s="53"/>
      <c r="L3093" s="53"/>
      <c r="M3093" s="53"/>
      <c r="N3093" s="28" t="s">
        <v>620</v>
      </c>
      <c r="O3093" s="48" t="s">
        <v>7719</v>
      </c>
      <c r="P3093" s="48" t="s">
        <v>7719</v>
      </c>
      <c r="Q3093" s="48" t="s">
        <v>7719</v>
      </c>
      <c r="R3093" s="48" t="s">
        <v>7719</v>
      </c>
      <c r="S3093" s="48" t="s">
        <v>7719</v>
      </c>
      <c r="T3093" s="48" t="s">
        <v>7719</v>
      </c>
      <c r="U3093" s="48" t="s">
        <v>7720</v>
      </c>
      <c r="V3093" s="56" t="s">
        <v>7720</v>
      </c>
      <c r="W3093" s="56" t="s">
        <v>7720</v>
      </c>
      <c r="X3093" s="48" t="s">
        <v>7720</v>
      </c>
      <c r="Y3093" s="48" t="s">
        <v>7721</v>
      </c>
      <c r="Z3093" s="48" t="s">
        <v>7721</v>
      </c>
      <c r="AA3093" s="48" t="s">
        <v>7722</v>
      </c>
      <c r="AB3093" s="48" t="s">
        <v>7722</v>
      </c>
      <c r="AC3093" s="48" t="s">
        <v>7722</v>
      </c>
      <c r="AD3093" s="48" t="s">
        <v>7722</v>
      </c>
      <c r="AE3093" s="48" t="s">
        <v>7722</v>
      </c>
      <c r="AF3093" s="48" t="s">
        <v>7722</v>
      </c>
      <c r="AG3093" s="48" t="s">
        <v>7722</v>
      </c>
      <c r="AH3093" s="48" t="s">
        <v>7722</v>
      </c>
      <c r="AI3093" s="48" t="s">
        <v>7722</v>
      </c>
      <c r="AJ3093" s="48" t="s">
        <v>7722</v>
      </c>
      <c r="AK3093" s="48" t="s">
        <v>7722</v>
      </c>
      <c r="AL3093" s="48" t="s">
        <v>7722</v>
      </c>
      <c r="AM3093" s="48" t="s">
        <v>7722</v>
      </c>
      <c r="AN3093" s="48" t="s">
        <v>7722</v>
      </c>
      <c r="AO3093" s="48" t="s">
        <v>7721</v>
      </c>
      <c r="AP3093" s="48" t="s">
        <v>7721</v>
      </c>
      <c r="AQ3093" s="48" t="s">
        <v>7721</v>
      </c>
      <c r="AR3093" s="48" t="s">
        <v>7723</v>
      </c>
      <c r="AS3093" s="48" t="s">
        <v>7723</v>
      </c>
      <c r="AT3093" s="48" t="s">
        <v>7723</v>
      </c>
      <c r="AU3093" s="48" t="s">
        <v>7723</v>
      </c>
      <c r="AV3093" s="56" t="s">
        <v>7723</v>
      </c>
      <c r="AW3093" s="56" t="s">
        <v>7723</v>
      </c>
      <c r="AX3093" s="56" t="s">
        <v>7723</v>
      </c>
      <c r="AY3093" s="56" t="s">
        <v>7723</v>
      </c>
      <c r="AZ3093" s="51" t="s">
        <v>7723</v>
      </c>
    </row>
    <row r="3094" ht="15.75" customHeight="1">
      <c r="A3094" s="40">
        <v>2773.0</v>
      </c>
      <c r="B3094" s="28" t="s">
        <v>7724</v>
      </c>
      <c r="C3094" s="41"/>
      <c r="D3094" s="42">
        <f t="array" ref="D3094">index(systems,match($A3094,INDEX(systems,0,1),),3)</f>
        <v>44.199</v>
      </c>
      <c r="E3094" s="42">
        <f t="array" ref="E3094">index(systems,match($A3094,INDEX(systems,0,1),),4)</f>
        <v>-36.749</v>
      </c>
      <c r="F3094" s="43" t="str">
        <f>IFERROR(__xludf.DUMMYFUNCTION("let(row, match($B3094&amp;if($C3094&lt;&gt;"""","" [""&amp;$C3094&amp;""]"",""""),index(nebulae,,2),0),join("","",iferror(round(index(nebulae,row,5)/2,3),1),iferror(round(index(nebulae,row,6)/2,3),1),0))"),"1,1,0")</f>
        <v>1,1,0</v>
      </c>
      <c r="G3094" s="44" t="s">
        <v>7725</v>
      </c>
      <c r="H3094" s="92">
        <f t="array" ref="H3094">let(systemId,match(A3094,index(systems,0,1),),refSystemId,match($H$1,index(systems,0,1),),x,index(systems,systemId,3),y,index(systems,systemId,4),refX,index(systems,refSystemId,3),refY,index(systems,refSystemId,4),round(sqrt((x-refX)^2+(y-refY)^2),3))</f>
        <v>57.481</v>
      </c>
      <c r="I3094" s="28" t="s">
        <v>418</v>
      </c>
      <c r="J3094" s="41"/>
      <c r="K3094" s="41"/>
      <c r="L3094" s="28" t="s">
        <v>508</v>
      </c>
      <c r="M3094" s="28" t="s">
        <v>508</v>
      </c>
      <c r="N3094" s="28" t="s">
        <v>509</v>
      </c>
      <c r="O3094" s="48" t="s">
        <v>509</v>
      </c>
      <c r="P3094" s="48" t="s">
        <v>509</v>
      </c>
      <c r="Q3094" s="48" t="s">
        <v>509</v>
      </c>
      <c r="R3094" s="48" t="s">
        <v>510</v>
      </c>
      <c r="S3094" s="48" t="s">
        <v>509</v>
      </c>
      <c r="T3094" s="28" t="s">
        <v>511</v>
      </c>
      <c r="U3094" s="48" t="s">
        <v>512</v>
      </c>
      <c r="V3094" s="48" t="s">
        <v>512</v>
      </c>
      <c r="W3094" s="48" t="s">
        <v>512</v>
      </c>
      <c r="X3094" s="48" t="s">
        <v>512</v>
      </c>
      <c r="Y3094" s="48" t="s">
        <v>513</v>
      </c>
      <c r="Z3094" s="48" t="s">
        <v>763</v>
      </c>
      <c r="AA3094" s="48" t="s">
        <v>515</v>
      </c>
      <c r="AB3094" s="48" t="s">
        <v>515</v>
      </c>
      <c r="AC3094" s="48" t="s">
        <v>515</v>
      </c>
      <c r="AD3094" s="48" t="s">
        <v>515</v>
      </c>
      <c r="AE3094" s="48" t="s">
        <v>515</v>
      </c>
      <c r="AF3094" s="48" t="s">
        <v>515</v>
      </c>
      <c r="AG3094" s="48" t="s">
        <v>515</v>
      </c>
      <c r="AH3094" s="48" t="s">
        <v>808</v>
      </c>
      <c r="AI3094" s="48" t="s">
        <v>808</v>
      </c>
      <c r="AJ3094" s="48" t="s">
        <v>808</v>
      </c>
      <c r="AK3094" s="48" t="s">
        <v>808</v>
      </c>
      <c r="AL3094" s="48" t="s">
        <v>808</v>
      </c>
      <c r="AM3094" s="48" t="s">
        <v>808</v>
      </c>
      <c r="AN3094" s="48" t="s">
        <v>808</v>
      </c>
      <c r="AO3094" s="48" t="s">
        <v>502</v>
      </c>
      <c r="AP3094" s="48" t="s">
        <v>502</v>
      </c>
      <c r="AQ3094" s="48" t="s">
        <v>516</v>
      </c>
      <c r="AR3094" s="48" t="s">
        <v>517</v>
      </c>
      <c r="AS3094" s="52" t="s">
        <v>2493</v>
      </c>
      <c r="AT3094" s="48" t="s">
        <v>518</v>
      </c>
      <c r="AU3094" s="48" t="s">
        <v>518</v>
      </c>
      <c r="AV3094" s="52" t="s">
        <v>518</v>
      </c>
      <c r="AW3094" s="56" t="s">
        <v>418</v>
      </c>
      <c r="AX3094" s="56" t="s">
        <v>519</v>
      </c>
      <c r="AY3094" s="56" t="s">
        <v>520</v>
      </c>
      <c r="AZ3094" s="51" t="s">
        <v>520</v>
      </c>
    </row>
    <row r="3095" ht="15.75" customHeight="1">
      <c r="A3095" s="40">
        <v>2774.0</v>
      </c>
      <c r="B3095" s="28" t="s">
        <v>7726</v>
      </c>
      <c r="C3095" s="41"/>
      <c r="D3095" s="42">
        <f t="array" ref="D3095">index(systems,match($A3095,INDEX(systems,0,1),),3)</f>
        <v>226.858</v>
      </c>
      <c r="E3095" s="42">
        <f t="array" ref="E3095">index(systems,match($A3095,INDEX(systems,0,1),),4)</f>
        <v>-412.083</v>
      </c>
      <c r="F3095" s="43" t="str">
        <f>IFERROR(__xludf.DUMMYFUNCTION("let(row, match($B3095&amp;if($C3095&lt;&gt;"""","" [""&amp;$C3095&amp;""]"",""""),index(nebulae,,2),0),join("","",iferror(round(index(nebulae,row,5)/2,3),1),iferror(round(index(nebulae,row,6)/2,3),1),0))"),"1,1,0")</f>
        <v>1,1,0</v>
      </c>
      <c r="G3095" s="44" t="s">
        <v>7727</v>
      </c>
      <c r="H3095" s="45">
        <f t="array" ref="H3095">let(systemId,match(A3095,index(systems,0,1),),refSystemId,match($H$1,index(systems,0,1),),x,index(systems,systemId,3),y,index(systems,systemId,4),refX,index(systems,refSystemId,3),refY,index(systems,refSystemId,4),round(sqrt((x-refX)^2+(y-refY)^2),3))</f>
        <v>470.401</v>
      </c>
      <c r="I3095" s="28" t="s">
        <v>408</v>
      </c>
      <c r="J3095" s="28" t="s">
        <v>408</v>
      </c>
      <c r="K3095" s="28" t="s">
        <v>408</v>
      </c>
      <c r="L3095" s="28" t="s">
        <v>408</v>
      </c>
      <c r="M3095" s="28" t="s">
        <v>408</v>
      </c>
      <c r="N3095" s="51" t="s">
        <v>408</v>
      </c>
      <c r="O3095" s="41"/>
      <c r="P3095" s="48" t="s">
        <v>630</v>
      </c>
      <c r="Q3095" s="48" t="s">
        <v>630</v>
      </c>
      <c r="R3095" s="48" t="s">
        <v>630</v>
      </c>
      <c r="S3095" s="48" t="s">
        <v>630</v>
      </c>
      <c r="T3095" s="48" t="s">
        <v>630</v>
      </c>
      <c r="U3095" s="48" t="s">
        <v>630</v>
      </c>
      <c r="V3095" s="56" t="s">
        <v>630</v>
      </c>
      <c r="W3095" s="56" t="s">
        <v>630</v>
      </c>
      <c r="X3095" s="56" t="s">
        <v>422</v>
      </c>
      <c r="Y3095" s="48" t="s">
        <v>422</v>
      </c>
      <c r="Z3095" s="48" t="s">
        <v>422</v>
      </c>
      <c r="AA3095" s="48" t="s">
        <v>422</v>
      </c>
      <c r="AB3095" s="48" t="s">
        <v>422</v>
      </c>
      <c r="AC3095" s="48" t="s">
        <v>422</v>
      </c>
      <c r="AD3095" s="48" t="s">
        <v>422</v>
      </c>
      <c r="AE3095" s="48" t="s">
        <v>422</v>
      </c>
      <c r="AF3095" s="48" t="s">
        <v>422</v>
      </c>
      <c r="AG3095" s="48" t="s">
        <v>422</v>
      </c>
      <c r="AH3095" s="48" t="s">
        <v>422</v>
      </c>
      <c r="AI3095" s="48" t="s">
        <v>422</v>
      </c>
      <c r="AJ3095" s="48" t="s">
        <v>422</v>
      </c>
      <c r="AK3095" s="48" t="s">
        <v>422</v>
      </c>
      <c r="AL3095" s="48" t="s">
        <v>422</v>
      </c>
      <c r="AM3095" s="48" t="s">
        <v>422</v>
      </c>
      <c r="AN3095" s="48" t="s">
        <v>422</v>
      </c>
      <c r="AO3095" s="48" t="s">
        <v>422</v>
      </c>
      <c r="AP3095" s="48" t="s">
        <v>422</v>
      </c>
      <c r="AQ3095" s="48" t="s">
        <v>422</v>
      </c>
      <c r="AR3095" s="48" t="s">
        <v>422</v>
      </c>
      <c r="AS3095" s="48" t="s">
        <v>422</v>
      </c>
      <c r="AT3095" s="48" t="s">
        <v>422</v>
      </c>
      <c r="AU3095" s="48" t="s">
        <v>422</v>
      </c>
      <c r="AV3095" s="48" t="s">
        <v>422</v>
      </c>
      <c r="AW3095" s="48" t="s">
        <v>422</v>
      </c>
      <c r="AX3095" s="48" t="s">
        <v>422</v>
      </c>
      <c r="AY3095" s="48" t="s">
        <v>422</v>
      </c>
      <c r="AZ3095" s="49" t="s">
        <v>422</v>
      </c>
    </row>
    <row r="3096" ht="15.75" customHeight="1">
      <c r="A3096" s="40">
        <v>2775.0</v>
      </c>
      <c r="B3096" s="28" t="s">
        <v>7728</v>
      </c>
      <c r="C3096" s="41"/>
      <c r="D3096" s="42">
        <f t="array" ref="D3096">index(systems,match($A3096,INDEX(systems,0,1),),3)</f>
        <v>292.87</v>
      </c>
      <c r="E3096" s="42">
        <f t="array" ref="E3096">index(systems,match($A3096,INDEX(systems,0,1),),4)</f>
        <v>230.267</v>
      </c>
      <c r="F3096" s="43" t="str">
        <f>IFERROR(__xludf.DUMMYFUNCTION("let(row, match($B3096&amp;if($C3096&lt;&gt;"""","" [""&amp;$C3096&amp;""]"",""""),index(nebulae,,2),0),join("","",iferror(round(index(nebulae,row,5)/2,3),1),iferror(round(index(nebulae,row,6)/2,3),1),0))"),"1,1,0")</f>
        <v>1,1,0</v>
      </c>
      <c r="G3096" s="44" t="s">
        <v>7729</v>
      </c>
      <c r="H3096" s="45">
        <f t="array" ref="H3096">let(systemId,match(A3096,index(systems,0,1),),refSystemId,match($H$1,index(systems,0,1),),x,index(systems,systemId,3),y,index(systems,systemId,4),refX,index(systems,refSystemId,3),refY,index(systems,refSystemId,4),round(sqrt((x-refX)^2+(y-refY)^2),3))</f>
        <v>372.553</v>
      </c>
      <c r="I3096" s="53"/>
      <c r="J3096" s="46" t="s">
        <v>645</v>
      </c>
      <c r="K3096" s="46" t="s">
        <v>645</v>
      </c>
      <c r="L3096" s="47" t="s">
        <v>646</v>
      </c>
      <c r="M3096" s="47" t="s">
        <v>646</v>
      </c>
      <c r="N3096" s="28" t="s">
        <v>1397</v>
      </c>
      <c r="O3096" s="48" t="s">
        <v>1397</v>
      </c>
      <c r="P3096" s="48" t="s">
        <v>1397</v>
      </c>
      <c r="Q3096" s="48" t="s">
        <v>1397</v>
      </c>
      <c r="R3096" s="48" t="s">
        <v>1397</v>
      </c>
      <c r="S3096" s="48" t="s">
        <v>1397</v>
      </c>
      <c r="T3096" s="48" t="s">
        <v>1397</v>
      </c>
      <c r="U3096" s="48" t="s">
        <v>1397</v>
      </c>
      <c r="V3096" s="48" t="s">
        <v>1397</v>
      </c>
      <c r="W3096" s="48" t="s">
        <v>1397</v>
      </c>
      <c r="X3096" s="48" t="s">
        <v>1397</v>
      </c>
      <c r="Y3096" s="48" t="s">
        <v>1397</v>
      </c>
      <c r="Z3096" s="48" t="s">
        <v>1397</v>
      </c>
      <c r="AA3096" s="48" t="s">
        <v>1397</v>
      </c>
      <c r="AB3096" s="48" t="s">
        <v>1397</v>
      </c>
      <c r="AC3096" s="48" t="s">
        <v>1397</v>
      </c>
      <c r="AD3096" s="48" t="s">
        <v>1397</v>
      </c>
      <c r="AE3096" s="48" t="s">
        <v>1397</v>
      </c>
      <c r="AF3096" s="48" t="s">
        <v>1397</v>
      </c>
      <c r="AG3096" s="48" t="s">
        <v>1397</v>
      </c>
      <c r="AH3096" s="48" t="s">
        <v>1397</v>
      </c>
      <c r="AI3096" s="48" t="s">
        <v>1397</v>
      </c>
      <c r="AJ3096" s="48" t="s">
        <v>1397</v>
      </c>
      <c r="AK3096" s="48" t="s">
        <v>1397</v>
      </c>
      <c r="AL3096" s="48" t="s">
        <v>1397</v>
      </c>
      <c r="AM3096" s="48" t="s">
        <v>1397</v>
      </c>
      <c r="AN3096" s="48" t="s">
        <v>1397</v>
      </c>
      <c r="AO3096" s="48" t="s">
        <v>1397</v>
      </c>
      <c r="AP3096" s="48" t="s">
        <v>1397</v>
      </c>
      <c r="AQ3096" s="48" t="s">
        <v>1400</v>
      </c>
      <c r="AR3096" s="48" t="s">
        <v>1400</v>
      </c>
      <c r="AS3096" s="48" t="s">
        <v>1400</v>
      </c>
      <c r="AT3096" s="48" t="s">
        <v>1400</v>
      </c>
      <c r="AU3096" s="48" t="s">
        <v>1400</v>
      </c>
      <c r="AV3096" s="48" t="s">
        <v>1400</v>
      </c>
      <c r="AW3096" s="48" t="s">
        <v>1400</v>
      </c>
      <c r="AX3096" s="48" t="s">
        <v>1400</v>
      </c>
      <c r="AY3096" s="48" t="s">
        <v>1400</v>
      </c>
      <c r="AZ3096" s="28" t="s">
        <v>1400</v>
      </c>
    </row>
    <row r="3097" ht="15.75" customHeight="1">
      <c r="A3097" s="40">
        <v>2776.0</v>
      </c>
      <c r="B3097" s="28" t="s">
        <v>7730</v>
      </c>
      <c r="C3097" s="41"/>
      <c r="D3097" s="42">
        <f t="array" ref="D3097">index(systems,match($A3097,INDEX(systems,0,1),),3)</f>
        <v>-142.138</v>
      </c>
      <c r="E3097" s="42">
        <f t="array" ref="E3097">index(systems,match($A3097,INDEX(systems,0,1),),4)</f>
        <v>408.366</v>
      </c>
      <c r="F3097" s="43" t="str">
        <f>IFERROR(__xludf.DUMMYFUNCTION("let(row, match($B3097&amp;if($C3097&lt;&gt;"""","" [""&amp;$C3097&amp;""]"",""""),index(nebulae,,2),0),join("","",iferror(round(index(nebulae,row,5)/2,3),1),iferror(round(index(nebulae,row,6)/2,3),1),0))"),"1,1,0")</f>
        <v>1,1,0</v>
      </c>
      <c r="G3097" s="44" t="s">
        <v>7731</v>
      </c>
      <c r="H3097" s="45">
        <f t="array" ref="H3097">let(systemId,match(A3097,index(systems,0,1),),refSystemId,match($H$1,index(systems,0,1),),x,index(systems,systemId,3),y,index(systems,systemId,4),refX,index(systems,refSystemId,3),refY,index(systems,refSystemId,4),round(sqrt((x-refX)^2+(y-refY)^2),3))</f>
        <v>432.396</v>
      </c>
      <c r="I3097" s="53"/>
      <c r="J3097" s="53"/>
      <c r="K3097" s="53"/>
      <c r="L3097" s="46" t="s">
        <v>1116</v>
      </c>
      <c r="M3097" s="47" t="s">
        <v>1116</v>
      </c>
      <c r="N3097" s="28" t="s">
        <v>497</v>
      </c>
      <c r="O3097" s="48" t="s">
        <v>497</v>
      </c>
      <c r="P3097" s="48" t="s">
        <v>497</v>
      </c>
      <c r="Q3097" s="48" t="s">
        <v>497</v>
      </c>
      <c r="R3097" s="48" t="s">
        <v>497</v>
      </c>
      <c r="S3097" s="48" t="s">
        <v>902</v>
      </c>
      <c r="T3097" s="48" t="s">
        <v>902</v>
      </c>
      <c r="U3097" s="48" t="s">
        <v>902</v>
      </c>
      <c r="V3097" s="48" t="s">
        <v>902</v>
      </c>
      <c r="W3097" s="48" t="s">
        <v>902</v>
      </c>
      <c r="X3097" s="48" t="s">
        <v>902</v>
      </c>
      <c r="Y3097" s="48" t="s">
        <v>902</v>
      </c>
      <c r="Z3097" s="48" t="s">
        <v>902</v>
      </c>
      <c r="AA3097" s="48" t="s">
        <v>1117</v>
      </c>
      <c r="AB3097" s="48" t="s">
        <v>1117</v>
      </c>
      <c r="AC3097" s="48" t="s">
        <v>1117</v>
      </c>
      <c r="AD3097" s="48" t="s">
        <v>417</v>
      </c>
      <c r="AE3097" s="48" t="s">
        <v>417</v>
      </c>
      <c r="AF3097" s="48" t="s">
        <v>417</v>
      </c>
      <c r="AG3097" s="48" t="s">
        <v>417</v>
      </c>
      <c r="AH3097" s="48" t="s">
        <v>417</v>
      </c>
      <c r="AI3097" s="48" t="s">
        <v>417</v>
      </c>
      <c r="AJ3097" s="48" t="s">
        <v>417</v>
      </c>
      <c r="AK3097" s="48" t="s">
        <v>417</v>
      </c>
      <c r="AL3097" s="48" t="s">
        <v>417</v>
      </c>
      <c r="AM3097" s="48" t="s">
        <v>417</v>
      </c>
      <c r="AN3097" s="48" t="s">
        <v>417</v>
      </c>
      <c r="AO3097" s="48" t="s">
        <v>417</v>
      </c>
      <c r="AP3097" s="48" t="s">
        <v>417</v>
      </c>
      <c r="AQ3097" s="48" t="s">
        <v>417</v>
      </c>
      <c r="AR3097" s="48" t="s">
        <v>417</v>
      </c>
      <c r="AS3097" s="48" t="s">
        <v>417</v>
      </c>
      <c r="AT3097" s="52" t="s">
        <v>417</v>
      </c>
      <c r="AU3097" s="52" t="s">
        <v>417</v>
      </c>
      <c r="AV3097" s="48" t="s">
        <v>417</v>
      </c>
      <c r="AW3097" s="48" t="s">
        <v>417</v>
      </c>
      <c r="AX3097" s="52" t="s">
        <v>417</v>
      </c>
      <c r="AY3097" s="52" t="s">
        <v>850</v>
      </c>
      <c r="AZ3097" s="51" t="s">
        <v>850</v>
      </c>
    </row>
    <row r="3098" ht="15.75" customHeight="1">
      <c r="A3098" s="40">
        <v>2777.0</v>
      </c>
      <c r="B3098" s="28" t="s">
        <v>7732</v>
      </c>
      <c r="C3098" s="41"/>
      <c r="D3098" s="42">
        <f t="array" ref="D3098">index(systems,match($A3098,INDEX(systems,0,1),),3)</f>
        <v>170.6</v>
      </c>
      <c r="E3098" s="42">
        <f t="array" ref="E3098">index(systems,match($A3098,INDEX(systems,0,1),),4)</f>
        <v>-325.542</v>
      </c>
      <c r="F3098" s="43" t="str">
        <f>IFERROR(__xludf.DUMMYFUNCTION("let(row, match($B3098&amp;if($C3098&lt;&gt;"""","" [""&amp;$C3098&amp;""]"",""""),index(nebulae,,2),0),join("","",iferror(round(index(nebulae,row,5)/2,3),1),iferror(round(index(nebulae,row,6)/2,3),1),0))"),"1,1,0")</f>
        <v>1,1,0</v>
      </c>
      <c r="G3098" s="44" t="s">
        <v>7733</v>
      </c>
      <c r="H3098" s="45">
        <f t="array" ref="H3098">let(systemId,match(A3098,index(systems,0,1),),refSystemId,match($H$1,index(systems,0,1),),x,index(systems,systemId,3),y,index(systems,systemId,4),refX,index(systems,refSystemId,3),refY,index(systems,refSystemId,4),round(sqrt((x-refX)^2+(y-refY)^2),3))</f>
        <v>367.535</v>
      </c>
      <c r="I3098" s="53"/>
      <c r="J3098" s="53"/>
      <c r="K3098" s="53"/>
      <c r="L3098" s="53"/>
      <c r="M3098" s="46" t="s">
        <v>953</v>
      </c>
      <c r="N3098" s="28" t="s">
        <v>953</v>
      </c>
      <c r="O3098" s="48" t="s">
        <v>491</v>
      </c>
      <c r="P3098" s="48" t="s">
        <v>1013</v>
      </c>
      <c r="Q3098" s="48" t="s">
        <v>1013</v>
      </c>
      <c r="R3098" s="48" t="s">
        <v>1013</v>
      </c>
      <c r="S3098" s="48" t="s">
        <v>1013</v>
      </c>
      <c r="T3098" s="48" t="s">
        <v>1013</v>
      </c>
      <c r="U3098" s="48" t="s">
        <v>491</v>
      </c>
      <c r="V3098" s="48" t="s">
        <v>491</v>
      </c>
      <c r="W3098" s="48" t="s">
        <v>491</v>
      </c>
      <c r="X3098" s="48" t="s">
        <v>491</v>
      </c>
      <c r="Y3098" s="48" t="s">
        <v>1324</v>
      </c>
      <c r="Z3098" s="48" t="s">
        <v>1324</v>
      </c>
      <c r="AA3098" s="48" t="s">
        <v>1325</v>
      </c>
      <c r="AB3098" s="48" t="s">
        <v>1325</v>
      </c>
      <c r="AC3098" s="48" t="s">
        <v>1325</v>
      </c>
      <c r="AD3098" s="48" t="s">
        <v>1325</v>
      </c>
      <c r="AE3098" s="48" t="s">
        <v>1325</v>
      </c>
      <c r="AF3098" s="48" t="s">
        <v>1325</v>
      </c>
      <c r="AG3098" s="48" t="s">
        <v>1325</v>
      </c>
      <c r="AH3098" s="48" t="s">
        <v>1325</v>
      </c>
      <c r="AI3098" s="48" t="s">
        <v>1325</v>
      </c>
      <c r="AJ3098" s="48" t="s">
        <v>1325</v>
      </c>
      <c r="AK3098" s="48" t="s">
        <v>1325</v>
      </c>
      <c r="AL3098" s="48" t="s">
        <v>1325</v>
      </c>
      <c r="AM3098" s="48" t="s">
        <v>1325</v>
      </c>
      <c r="AN3098" s="48" t="s">
        <v>1325</v>
      </c>
      <c r="AO3098" s="48" t="s">
        <v>1324</v>
      </c>
      <c r="AP3098" s="48" t="s">
        <v>1324</v>
      </c>
      <c r="AQ3098" s="48" t="s">
        <v>953</v>
      </c>
      <c r="AR3098" s="56" t="s">
        <v>1324</v>
      </c>
      <c r="AS3098" s="56" t="s">
        <v>1324</v>
      </c>
      <c r="AT3098" s="52" t="s">
        <v>1324</v>
      </c>
      <c r="AU3098" s="52" t="s">
        <v>1324</v>
      </c>
      <c r="AV3098" s="56" t="s">
        <v>1324</v>
      </c>
      <c r="AW3098" s="56" t="s">
        <v>1324</v>
      </c>
      <c r="AX3098" s="56" t="s">
        <v>1326</v>
      </c>
      <c r="AY3098" s="56" t="s">
        <v>1327</v>
      </c>
      <c r="AZ3098" s="51" t="s">
        <v>1327</v>
      </c>
    </row>
    <row r="3099" ht="15.75" customHeight="1">
      <c r="A3099" s="40">
        <v>2778.0</v>
      </c>
      <c r="B3099" s="28" t="s">
        <v>7734</v>
      </c>
      <c r="C3099" s="41"/>
      <c r="D3099" s="42">
        <f t="array" ref="D3099">index(systems,match($A3099,INDEX(systems,0,1),),3)</f>
        <v>26.351</v>
      </c>
      <c r="E3099" s="42">
        <f t="array" ref="E3099">index(systems,match($A3099,INDEX(systems,0,1),),4)</f>
        <v>-290.847</v>
      </c>
      <c r="F3099" s="43" t="str">
        <f>IFERROR(__xludf.DUMMYFUNCTION("let(row, match($B3099&amp;if($C3099&lt;&gt;"""","" [""&amp;$C3099&amp;""]"",""""),index(nebulae,,2),0),join("","",iferror(round(index(nebulae,row,5)/2,3),1),iferror(round(index(nebulae,row,6)/2,3),1),0))"),"1,1,0")</f>
        <v>1,1,0</v>
      </c>
      <c r="G3099" s="44" t="s">
        <v>7735</v>
      </c>
      <c r="H3099" s="45">
        <f t="array" ref="H3099">let(systemId,match(A3099,index(systems,0,1),),refSystemId,match($H$1,index(systems,0,1),),x,index(systems,systemId,3),y,index(systems,systemId,4),refX,index(systems,refSystemId,3),refY,index(systems,refSystemId,4),round(sqrt((x-refX)^2+(y-refY)^2),3))</f>
        <v>292.038</v>
      </c>
      <c r="I3099" s="28" t="s">
        <v>408</v>
      </c>
      <c r="J3099" s="48" t="s">
        <v>408</v>
      </c>
      <c r="K3099" s="48" t="s">
        <v>408</v>
      </c>
      <c r="L3099" s="48" t="s">
        <v>408</v>
      </c>
      <c r="M3099" s="28" t="s">
        <v>408</v>
      </c>
      <c r="N3099" s="28" t="s">
        <v>408</v>
      </c>
      <c r="O3099" s="41"/>
      <c r="P3099" s="48" t="s">
        <v>1028</v>
      </c>
      <c r="Q3099" s="48" t="s">
        <v>1028</v>
      </c>
      <c r="R3099" s="48" t="s">
        <v>1028</v>
      </c>
      <c r="S3099" s="48" t="s">
        <v>1028</v>
      </c>
      <c r="T3099" s="48" t="s">
        <v>1028</v>
      </c>
      <c r="U3099" s="48" t="s">
        <v>1028</v>
      </c>
      <c r="V3099" s="48" t="s">
        <v>1028</v>
      </c>
      <c r="W3099" s="48" t="s">
        <v>1028</v>
      </c>
      <c r="X3099" s="48" t="s">
        <v>1028</v>
      </c>
      <c r="Y3099" s="48" t="s">
        <v>1551</v>
      </c>
      <c r="Z3099" s="48" t="s">
        <v>1551</v>
      </c>
      <c r="AA3099" s="48" t="s">
        <v>1551</v>
      </c>
      <c r="AB3099" s="48" t="s">
        <v>1551</v>
      </c>
      <c r="AC3099" s="48" t="s">
        <v>1551</v>
      </c>
      <c r="AD3099" s="48" t="s">
        <v>1551</v>
      </c>
      <c r="AE3099" s="48" t="s">
        <v>1551</v>
      </c>
      <c r="AF3099" s="48" t="s">
        <v>1551</v>
      </c>
      <c r="AG3099" s="48" t="s">
        <v>1551</v>
      </c>
      <c r="AH3099" s="48" t="s">
        <v>1551</v>
      </c>
      <c r="AI3099" s="48" t="s">
        <v>1551</v>
      </c>
      <c r="AJ3099" s="48" t="s">
        <v>1551</v>
      </c>
      <c r="AK3099" s="48" t="s">
        <v>1551</v>
      </c>
      <c r="AL3099" s="48" t="s">
        <v>1551</v>
      </c>
      <c r="AM3099" s="48" t="s">
        <v>1551</v>
      </c>
      <c r="AN3099" s="48" t="s">
        <v>1551</v>
      </c>
      <c r="AO3099" s="48" t="s">
        <v>1551</v>
      </c>
      <c r="AP3099" s="48" t="s">
        <v>1551</v>
      </c>
      <c r="AQ3099" s="48" t="s">
        <v>1551</v>
      </c>
      <c r="AR3099" s="48" t="s">
        <v>1551</v>
      </c>
      <c r="AS3099" s="48" t="s">
        <v>1551</v>
      </c>
      <c r="AT3099" s="48" t="s">
        <v>1551</v>
      </c>
      <c r="AU3099" s="48" t="s">
        <v>1551</v>
      </c>
      <c r="AV3099" s="48" t="s">
        <v>1005</v>
      </c>
      <c r="AW3099" s="48" t="s">
        <v>1005</v>
      </c>
      <c r="AX3099" s="48" t="s">
        <v>1005</v>
      </c>
      <c r="AY3099" s="56" t="s">
        <v>1005</v>
      </c>
      <c r="AZ3099" s="51" t="s">
        <v>1005</v>
      </c>
    </row>
    <row r="3100" ht="15.75" customHeight="1">
      <c r="A3100" s="40">
        <v>2779.0</v>
      </c>
      <c r="B3100" s="28" t="s">
        <v>7736</v>
      </c>
      <c r="C3100" s="41"/>
      <c r="D3100" s="42">
        <f t="array" ref="D3100">index(systems,match($A3100,INDEX(systems,0,1),),3)</f>
        <v>-211.22</v>
      </c>
      <c r="E3100" s="42">
        <f t="array" ref="E3100">index(systems,match($A3100,INDEX(systems,0,1),),4)</f>
        <v>240.605</v>
      </c>
      <c r="F3100" s="43" t="str">
        <f>IFERROR(__xludf.DUMMYFUNCTION("let(row, match($B3100&amp;if($C3100&lt;&gt;"""","" [""&amp;$C3100&amp;""]"",""""),index(nebulae,,2),0),join("","",iferror(round(index(nebulae,row,5)/2,3),1),iferror(round(index(nebulae,row,6)/2,3),1),0))"),"1,1,0")</f>
        <v>1,1,0</v>
      </c>
      <c r="G3100" s="44" t="s">
        <v>7737</v>
      </c>
      <c r="H3100" s="45">
        <f t="array" ref="H3100">let(systemId,match(A3100,index(systems,0,1),),refSystemId,match($H$1,index(systems,0,1),),x,index(systems,systemId,3),y,index(systems,systemId,4),refX,index(systems,refSystemId,3),refY,index(systems,refSystemId,4),round(sqrt((x-refX)^2+(y-refY)^2),3))</f>
        <v>320.163</v>
      </c>
      <c r="I3100" s="53"/>
      <c r="J3100" s="53"/>
      <c r="K3100" s="53"/>
      <c r="L3100" s="46" t="s">
        <v>418</v>
      </c>
      <c r="M3100" s="53"/>
      <c r="N3100" s="28" t="s">
        <v>435</v>
      </c>
      <c r="O3100" s="48" t="s">
        <v>435</v>
      </c>
      <c r="P3100" s="48" t="s">
        <v>435</v>
      </c>
      <c r="Q3100" s="48" t="s">
        <v>435</v>
      </c>
      <c r="R3100" s="48" t="s">
        <v>435</v>
      </c>
      <c r="S3100" s="48" t="s">
        <v>435</v>
      </c>
      <c r="T3100" s="48" t="s">
        <v>435</v>
      </c>
      <c r="U3100" s="48" t="s">
        <v>435</v>
      </c>
      <c r="V3100" s="48" t="s">
        <v>435</v>
      </c>
      <c r="W3100" s="48" t="s">
        <v>435</v>
      </c>
      <c r="X3100" s="48" t="s">
        <v>435</v>
      </c>
      <c r="Y3100" s="48" t="s">
        <v>435</v>
      </c>
      <c r="Z3100" s="48" t="s">
        <v>435</v>
      </c>
      <c r="AA3100" s="48" t="s">
        <v>1678</v>
      </c>
      <c r="AB3100" s="48" t="s">
        <v>1678</v>
      </c>
      <c r="AC3100" s="48" t="s">
        <v>1678</v>
      </c>
      <c r="AD3100" s="48" t="s">
        <v>1678</v>
      </c>
      <c r="AE3100" s="48" t="s">
        <v>1678</v>
      </c>
      <c r="AF3100" s="48" t="s">
        <v>1678</v>
      </c>
      <c r="AG3100" s="48" t="s">
        <v>1678</v>
      </c>
      <c r="AH3100" s="48" t="s">
        <v>1679</v>
      </c>
      <c r="AI3100" s="48" t="s">
        <v>438</v>
      </c>
      <c r="AJ3100" s="48" t="s">
        <v>438</v>
      </c>
      <c r="AK3100" s="48" t="s">
        <v>438</v>
      </c>
      <c r="AL3100" s="48" t="s">
        <v>438</v>
      </c>
      <c r="AM3100" s="48" t="s">
        <v>438</v>
      </c>
      <c r="AN3100" s="48" t="s">
        <v>438</v>
      </c>
      <c r="AO3100" s="48" t="s">
        <v>438</v>
      </c>
      <c r="AP3100" s="48" t="s">
        <v>438</v>
      </c>
      <c r="AQ3100" s="48" t="s">
        <v>438</v>
      </c>
      <c r="AR3100" s="48" t="s">
        <v>438</v>
      </c>
      <c r="AS3100" s="48" t="s">
        <v>438</v>
      </c>
      <c r="AT3100" s="48" t="s">
        <v>439</v>
      </c>
      <c r="AU3100" s="48" t="s">
        <v>439</v>
      </c>
      <c r="AV3100" s="48" t="s">
        <v>439</v>
      </c>
      <c r="AW3100" s="48" t="s">
        <v>439</v>
      </c>
      <c r="AX3100" s="48" t="s">
        <v>417</v>
      </c>
      <c r="AY3100" s="48" t="s">
        <v>417</v>
      </c>
      <c r="AZ3100" s="49" t="s">
        <v>418</v>
      </c>
    </row>
    <row r="3101" ht="15.75" customHeight="1">
      <c r="A3101" s="40">
        <v>2780.0</v>
      </c>
      <c r="B3101" s="28" t="s">
        <v>7738</v>
      </c>
      <c r="C3101" s="41"/>
      <c r="D3101" s="42">
        <f t="array" ref="D3101">index(systems,match($A3101,INDEX(systems,0,1),),3)</f>
        <v>166.47</v>
      </c>
      <c r="E3101" s="42">
        <f t="array" ref="E3101">index(systems,match($A3101,INDEX(systems,0,1),),4)</f>
        <v>-58.981</v>
      </c>
      <c r="F3101" s="43" t="str">
        <f>IFERROR(__xludf.DUMMYFUNCTION("let(row, match($B3101&amp;if($C3101&lt;&gt;"""","" [""&amp;$C3101&amp;""]"",""""),index(nebulae,,2),0),join("","",iferror(round(index(nebulae,row,5)/2,3),1),iferror(round(index(nebulae,row,6)/2,3),1),0))"),"1,1,0")</f>
        <v>1,1,0</v>
      </c>
      <c r="G3101" s="44" t="s">
        <v>7739</v>
      </c>
      <c r="H3101" s="45">
        <f t="array" ref="H3101">let(systemId,match(A3101,index(systems,0,1),),refSystemId,match($H$1,index(systems,0,1),),x,index(systems,systemId,3),y,index(systems,systemId,4),refX,index(systems,refSystemId,3),refY,index(systems,refSystemId,4),round(sqrt((x-refX)^2+(y-refY)^2),3))</f>
        <v>176.61</v>
      </c>
      <c r="I3101" s="41"/>
      <c r="J3101" s="28" t="s">
        <v>418</v>
      </c>
      <c r="K3101" s="41"/>
      <c r="L3101" s="41"/>
      <c r="M3101" s="28" t="s">
        <v>500</v>
      </c>
      <c r="N3101" s="28" t="s">
        <v>555</v>
      </c>
      <c r="O3101" s="48" t="s">
        <v>555</v>
      </c>
      <c r="P3101" s="48" t="s">
        <v>555</v>
      </c>
      <c r="Q3101" s="48" t="s">
        <v>555</v>
      </c>
      <c r="R3101" s="48" t="s">
        <v>555</v>
      </c>
      <c r="S3101" s="48" t="s">
        <v>555</v>
      </c>
      <c r="T3101" s="48" t="s">
        <v>555</v>
      </c>
      <c r="U3101" s="48" t="s">
        <v>555</v>
      </c>
      <c r="V3101" s="48" t="s">
        <v>555</v>
      </c>
      <c r="W3101" s="48" t="s">
        <v>555</v>
      </c>
      <c r="X3101" s="48" t="s">
        <v>555</v>
      </c>
      <c r="Y3101" s="48" t="s">
        <v>992</v>
      </c>
      <c r="Z3101" s="48" t="s">
        <v>992</v>
      </c>
      <c r="AA3101" s="48" t="s">
        <v>993</v>
      </c>
      <c r="AB3101" s="48" t="s">
        <v>993</v>
      </c>
      <c r="AC3101" s="48" t="s">
        <v>993</v>
      </c>
      <c r="AD3101" s="48" t="s">
        <v>993</v>
      </c>
      <c r="AE3101" s="48" t="s">
        <v>993</v>
      </c>
      <c r="AF3101" s="48" t="s">
        <v>993</v>
      </c>
      <c r="AG3101" s="48" t="s">
        <v>993</v>
      </c>
      <c r="AH3101" s="48" t="s">
        <v>993</v>
      </c>
      <c r="AI3101" s="48" t="s">
        <v>993</v>
      </c>
      <c r="AJ3101" s="48" t="s">
        <v>993</v>
      </c>
      <c r="AK3101" s="48" t="s">
        <v>993</v>
      </c>
      <c r="AL3101" s="48" t="s">
        <v>993</v>
      </c>
      <c r="AM3101" s="48" t="s">
        <v>993</v>
      </c>
      <c r="AN3101" s="48" t="s">
        <v>993</v>
      </c>
      <c r="AO3101" s="48" t="s">
        <v>992</v>
      </c>
      <c r="AP3101" s="48" t="s">
        <v>992</v>
      </c>
      <c r="AQ3101" s="48" t="s">
        <v>992</v>
      </c>
      <c r="AR3101" s="48" t="s">
        <v>992</v>
      </c>
      <c r="AS3101" s="48" t="s">
        <v>992</v>
      </c>
      <c r="AT3101" s="48" t="s">
        <v>992</v>
      </c>
      <c r="AU3101" s="48" t="s">
        <v>992</v>
      </c>
      <c r="AV3101" s="48" t="s">
        <v>1352</v>
      </c>
      <c r="AW3101" s="48" t="s">
        <v>1352</v>
      </c>
      <c r="AX3101" s="48" t="s">
        <v>1352</v>
      </c>
      <c r="AY3101" s="48" t="s">
        <v>1352</v>
      </c>
      <c r="AZ3101" s="28" t="s">
        <v>1352</v>
      </c>
    </row>
    <row r="3102" ht="15.75" customHeight="1">
      <c r="A3102" s="40">
        <v>2781.0</v>
      </c>
      <c r="B3102" s="28" t="s">
        <v>7740</v>
      </c>
      <c r="C3102" s="41"/>
      <c r="D3102" s="42">
        <f t="array" ref="D3102">index(systems,match($A3102,INDEX(systems,0,1),),3)</f>
        <v>-67.26</v>
      </c>
      <c r="E3102" s="42">
        <f t="array" ref="E3102">index(systems,match($A3102,INDEX(systems,0,1),),4)</f>
        <v>-8.337</v>
      </c>
      <c r="F3102" s="43" t="str">
        <f>IFERROR(__xludf.DUMMYFUNCTION("let(row, match($B3102&amp;if($C3102&lt;&gt;"""","" [""&amp;$C3102&amp;""]"",""""),index(nebulae,,2),0),join("","",iferror(round(index(nebulae,row,5)/2,3),1),iferror(round(index(nebulae,row,6)/2,3),1),0))"),"1,1,0")</f>
        <v>1,1,0</v>
      </c>
      <c r="G3102" s="44" t="s">
        <v>7741</v>
      </c>
      <c r="H3102" s="45">
        <f t="array" ref="H3102">let(systemId,match(A3102,index(systems,0,1),),refSystemId,match($H$1,index(systems,0,1),),x,index(systems,systemId,3),y,index(systems,systemId,4),refX,index(systems,refSystemId,3),refY,index(systems,refSystemId,4),round(sqrt((x-refX)^2+(y-refY)^2),3))</f>
        <v>67.775</v>
      </c>
      <c r="I3102" s="46" t="s">
        <v>418</v>
      </c>
      <c r="J3102" s="46" t="s">
        <v>418</v>
      </c>
      <c r="K3102" s="46" t="s">
        <v>418</v>
      </c>
      <c r="L3102" s="46" t="s">
        <v>508</v>
      </c>
      <c r="M3102" s="46" t="s">
        <v>560</v>
      </c>
      <c r="N3102" s="28" t="s">
        <v>639</v>
      </c>
      <c r="O3102" s="48" t="s">
        <v>639</v>
      </c>
      <c r="P3102" s="48" t="s">
        <v>639</v>
      </c>
      <c r="Q3102" s="48" t="s">
        <v>639</v>
      </c>
      <c r="R3102" s="48" t="s">
        <v>640</v>
      </c>
      <c r="S3102" s="48" t="s">
        <v>639</v>
      </c>
      <c r="T3102" s="48" t="s">
        <v>641</v>
      </c>
      <c r="U3102" s="48" t="s">
        <v>641</v>
      </c>
      <c r="V3102" s="48" t="s">
        <v>641</v>
      </c>
      <c r="W3102" s="48" t="s">
        <v>641</v>
      </c>
      <c r="X3102" s="48" t="s">
        <v>641</v>
      </c>
      <c r="Y3102" s="48" t="s">
        <v>641</v>
      </c>
      <c r="Z3102" s="48" t="s">
        <v>641</v>
      </c>
      <c r="AA3102" s="48" t="s">
        <v>744</v>
      </c>
      <c r="AB3102" s="48" t="s">
        <v>744</v>
      </c>
      <c r="AC3102" s="48" t="s">
        <v>744</v>
      </c>
      <c r="AD3102" s="48" t="s">
        <v>744</v>
      </c>
      <c r="AE3102" s="48" t="s">
        <v>744</v>
      </c>
      <c r="AF3102" s="48" t="s">
        <v>744</v>
      </c>
      <c r="AG3102" s="48" t="s">
        <v>744</v>
      </c>
      <c r="AH3102" s="48" t="s">
        <v>745</v>
      </c>
      <c r="AI3102" s="48" t="s">
        <v>529</v>
      </c>
      <c r="AJ3102" s="48" t="s">
        <v>529</v>
      </c>
      <c r="AK3102" s="48" t="s">
        <v>529</v>
      </c>
      <c r="AL3102" s="48" t="s">
        <v>529</v>
      </c>
      <c r="AM3102" s="48" t="s">
        <v>529</v>
      </c>
      <c r="AN3102" s="48" t="s">
        <v>529</v>
      </c>
      <c r="AO3102" s="48" t="s">
        <v>529</v>
      </c>
      <c r="AP3102" s="48" t="s">
        <v>560</v>
      </c>
      <c r="AQ3102" s="48" t="s">
        <v>516</v>
      </c>
      <c r="AR3102" s="48" t="s">
        <v>517</v>
      </c>
      <c r="AS3102" s="52" t="s">
        <v>746</v>
      </c>
      <c r="AT3102" s="52" t="s">
        <v>746</v>
      </c>
      <c r="AU3102" s="52" t="s">
        <v>746</v>
      </c>
      <c r="AV3102" s="48" t="s">
        <v>746</v>
      </c>
      <c r="AW3102" s="48" t="s">
        <v>418</v>
      </c>
      <c r="AX3102" s="48" t="s">
        <v>605</v>
      </c>
      <c r="AY3102" s="48" t="s">
        <v>605</v>
      </c>
      <c r="AZ3102" s="28" t="s">
        <v>605</v>
      </c>
    </row>
    <row r="3103" ht="15.75" customHeight="1">
      <c r="A3103" s="40">
        <v>2782.0</v>
      </c>
      <c r="B3103" s="28" t="s">
        <v>7742</v>
      </c>
      <c r="C3103" s="41"/>
      <c r="D3103" s="42">
        <f t="array" ref="D3103">index(systems,match($A3103,INDEX(systems,0,1),),3)</f>
        <v>610.609</v>
      </c>
      <c r="E3103" s="42">
        <f t="array" ref="E3103">index(systems,match($A3103,INDEX(systems,0,1),),4)</f>
        <v>269.932</v>
      </c>
      <c r="F3103" s="43" t="str">
        <f>IFERROR(__xludf.DUMMYFUNCTION("let(row, match($B3103&amp;if($C3103&lt;&gt;"""","" [""&amp;$C3103&amp;""]"",""""),index(nebulae,,2),0),join("","",iferror(round(index(nebulae,row,5)/2,3),1),iferror(round(index(nebulae,row,6)/2,3),1),0))"),"1,1,0")</f>
        <v>1,1,0</v>
      </c>
      <c r="G3103" s="44" t="s">
        <v>7743</v>
      </c>
      <c r="H3103" s="45">
        <f t="array" ref="H3103">let(systemId,match(A3103,index(systems,0,1),),refSystemId,match($H$1,index(systems,0,1),),x,index(systems,systemId,3),y,index(systems,systemId,4),refX,index(systems,refSystemId,3),refY,index(systems,refSystemId,4),round(sqrt((x-refX)^2+(y-refY)^2),3))</f>
        <v>667.613</v>
      </c>
      <c r="I3103" s="28" t="s">
        <v>408</v>
      </c>
      <c r="J3103" s="28" t="s">
        <v>408</v>
      </c>
      <c r="K3103" s="28" t="s">
        <v>408</v>
      </c>
      <c r="L3103" s="28" t="s">
        <v>408</v>
      </c>
      <c r="M3103" s="28" t="s">
        <v>408</v>
      </c>
      <c r="N3103" s="28" t="s">
        <v>408</v>
      </c>
      <c r="O3103" s="41"/>
      <c r="P3103" s="48" t="s">
        <v>7744</v>
      </c>
      <c r="Q3103" s="48" t="s">
        <v>7744</v>
      </c>
      <c r="R3103" s="48" t="s">
        <v>7744</v>
      </c>
      <c r="S3103" s="48" t="s">
        <v>7744</v>
      </c>
      <c r="T3103" s="48" t="s">
        <v>7744</v>
      </c>
      <c r="U3103" s="48" t="s">
        <v>7744</v>
      </c>
      <c r="V3103" s="48" t="s">
        <v>7744</v>
      </c>
      <c r="W3103" s="48" t="s">
        <v>7744</v>
      </c>
      <c r="X3103" s="48" t="s">
        <v>418</v>
      </c>
      <c r="Y3103" s="48" t="s">
        <v>418</v>
      </c>
      <c r="Z3103" s="48" t="s">
        <v>418</v>
      </c>
      <c r="AA3103" s="48" t="s">
        <v>418</v>
      </c>
      <c r="AB3103" s="48" t="s">
        <v>418</v>
      </c>
      <c r="AC3103" s="48" t="s">
        <v>418</v>
      </c>
      <c r="AD3103" s="48" t="s">
        <v>418</v>
      </c>
      <c r="AE3103" s="48" t="s">
        <v>418</v>
      </c>
      <c r="AF3103" s="48" t="s">
        <v>418</v>
      </c>
      <c r="AG3103" s="48" t="s">
        <v>418</v>
      </c>
      <c r="AH3103" s="48" t="s">
        <v>418</v>
      </c>
      <c r="AI3103" s="48" t="s">
        <v>418</v>
      </c>
      <c r="AJ3103" s="48" t="s">
        <v>418</v>
      </c>
      <c r="AK3103" s="48" t="s">
        <v>418</v>
      </c>
      <c r="AL3103" s="48" t="s">
        <v>418</v>
      </c>
      <c r="AM3103" s="48" t="s">
        <v>418</v>
      </c>
      <c r="AN3103" s="48" t="s">
        <v>418</v>
      </c>
      <c r="AO3103" s="48" t="s">
        <v>418</v>
      </c>
      <c r="AP3103" s="48" t="s">
        <v>418</v>
      </c>
      <c r="AQ3103" s="48" t="s">
        <v>418</v>
      </c>
      <c r="AR3103" s="48" t="s">
        <v>418</v>
      </c>
      <c r="AS3103" s="48" t="s">
        <v>418</v>
      </c>
      <c r="AT3103" s="48" t="s">
        <v>418</v>
      </c>
      <c r="AU3103" s="48" t="s">
        <v>418</v>
      </c>
      <c r="AV3103" s="48" t="s">
        <v>418</v>
      </c>
      <c r="AW3103" s="48" t="s">
        <v>418</v>
      </c>
      <c r="AX3103" s="41"/>
      <c r="AY3103" s="41"/>
      <c r="AZ3103" s="113" t="s">
        <v>418</v>
      </c>
    </row>
    <row r="3104" ht="15.75" customHeight="1">
      <c r="A3104" s="40">
        <v>2783.0</v>
      </c>
      <c r="B3104" s="28" t="s">
        <v>7745</v>
      </c>
      <c r="C3104" s="41"/>
      <c r="D3104" s="42">
        <f t="array" ref="D3104">index(systems,match($A3104,INDEX(systems,0,1),),3)</f>
        <v>-335.572</v>
      </c>
      <c r="E3104" s="42">
        <f t="array" ref="E3104">index(systems,match($A3104,INDEX(systems,0,1),),4)</f>
        <v>369.17</v>
      </c>
      <c r="F3104" s="43" t="str">
        <f>IFERROR(__xludf.DUMMYFUNCTION("let(row, match($B3104&amp;if($C3104&lt;&gt;"""","" [""&amp;$C3104&amp;""]"",""""),index(nebulae,,2),0),join("","",iferror(round(index(nebulae,row,5)/2,3),1),iferror(round(index(nebulae,row,6)/2,3),1),0))"),"1,1,0")</f>
        <v>1,1,0</v>
      </c>
      <c r="G3104" s="44" t="s">
        <v>7746</v>
      </c>
      <c r="H3104" s="45">
        <f t="array" ref="H3104">let(systemId,match(A3104,index(systems,0,1),),refSystemId,match($H$1,index(systems,0,1),),x,index(systems,systemId,3),y,index(systems,systemId,4),refX,index(systems,refSystemId,3),refY,index(systems,refSystemId,4),round(sqrt((x-refX)^2+(y-refY)^2),3))</f>
        <v>498.894</v>
      </c>
      <c r="I3104" s="41"/>
      <c r="J3104" s="41"/>
      <c r="K3104" s="41"/>
      <c r="L3104" s="41"/>
      <c r="M3104" s="41"/>
      <c r="N3104" s="28" t="s">
        <v>497</v>
      </c>
      <c r="O3104" s="48" t="s">
        <v>497</v>
      </c>
      <c r="P3104" s="48" t="s">
        <v>497</v>
      </c>
      <c r="Q3104" s="48" t="s">
        <v>497</v>
      </c>
      <c r="R3104" s="48" t="s">
        <v>497</v>
      </c>
      <c r="S3104" s="48" t="s">
        <v>435</v>
      </c>
      <c r="T3104" s="48" t="s">
        <v>435</v>
      </c>
      <c r="U3104" s="48" t="s">
        <v>435</v>
      </c>
      <c r="V3104" s="48" t="s">
        <v>435</v>
      </c>
      <c r="W3104" s="48" t="s">
        <v>435</v>
      </c>
      <c r="X3104" s="48" t="s">
        <v>435</v>
      </c>
      <c r="Y3104" s="48" t="s">
        <v>422</v>
      </c>
      <c r="Z3104" s="48" t="s">
        <v>422</v>
      </c>
      <c r="AA3104" s="48" t="s">
        <v>422</v>
      </c>
      <c r="AB3104" s="48" t="s">
        <v>422</v>
      </c>
      <c r="AC3104" s="48" t="s">
        <v>422</v>
      </c>
      <c r="AD3104" s="48" t="s">
        <v>422</v>
      </c>
      <c r="AE3104" s="48" t="s">
        <v>422</v>
      </c>
      <c r="AF3104" s="48" t="s">
        <v>422</v>
      </c>
      <c r="AG3104" s="48" t="s">
        <v>422</v>
      </c>
      <c r="AH3104" s="48" t="s">
        <v>422</v>
      </c>
      <c r="AI3104" s="48" t="s">
        <v>422</v>
      </c>
      <c r="AJ3104" s="48" t="s">
        <v>422</v>
      </c>
      <c r="AK3104" s="48" t="s">
        <v>422</v>
      </c>
      <c r="AL3104" s="48" t="s">
        <v>422</v>
      </c>
      <c r="AM3104" s="48" t="s">
        <v>422</v>
      </c>
      <c r="AN3104" s="48" t="s">
        <v>422</v>
      </c>
      <c r="AO3104" s="48" t="s">
        <v>422</v>
      </c>
      <c r="AP3104" s="48" t="s">
        <v>422</v>
      </c>
      <c r="AQ3104" s="48" t="s">
        <v>422</v>
      </c>
      <c r="AR3104" s="48" t="s">
        <v>422</v>
      </c>
      <c r="AS3104" s="48" t="s">
        <v>422</v>
      </c>
      <c r="AT3104" s="48" t="s">
        <v>422</v>
      </c>
      <c r="AU3104" s="48" t="s">
        <v>422</v>
      </c>
      <c r="AV3104" s="48" t="s">
        <v>422</v>
      </c>
      <c r="AW3104" s="48" t="s">
        <v>422</v>
      </c>
      <c r="AX3104" s="48" t="s">
        <v>422</v>
      </c>
      <c r="AY3104" s="48" t="s">
        <v>422</v>
      </c>
      <c r="AZ3104" s="28" t="s">
        <v>422</v>
      </c>
    </row>
    <row r="3105" ht="15.75" customHeight="1">
      <c r="A3105" s="40">
        <v>2784.0</v>
      </c>
      <c r="B3105" s="28" t="s">
        <v>7747</v>
      </c>
      <c r="C3105" s="28" t="s">
        <v>7748</v>
      </c>
      <c r="D3105" s="42">
        <f t="array" ref="D3105">index(systems,match($A3105,INDEX(systems,0,1),),3)</f>
        <v>-67.223</v>
      </c>
      <c r="E3105" s="42">
        <f t="array" ref="E3105">index(systems,match($A3105,INDEX(systems,0,1),),4)</f>
        <v>-330.691</v>
      </c>
      <c r="F3105" s="43" t="str">
        <f>IFERROR(__xludf.DUMMYFUNCTION("let(row, match($B3105&amp;if($C3105&lt;&gt;"""","" [""&amp;$C3105&amp;""]"",""""),index(nebulae,,2),0),join("","",iferror(round(index(nebulae,row,5)/2,3),1),iferror(round(index(nebulae,row,6)/2,3),1),0))"),"1,1,0")</f>
        <v>1,1,0</v>
      </c>
      <c r="G3105" s="44" t="s">
        <v>7749</v>
      </c>
      <c r="H3105" s="45">
        <f t="array" ref="H3105">let(systemId,match(A3105,index(systems,0,1),),refSystemId,match($H$1,index(systems,0,1),),x,index(systems,systemId,3),y,index(systems,systemId,4),refX,index(systems,refSystemId,3),refY,index(systems,refSystemId,4),round(sqrt((x-refX)^2+(y-refY)^2),3))</f>
        <v>337.454</v>
      </c>
      <c r="I3105" s="28" t="s">
        <v>408</v>
      </c>
      <c r="J3105" s="28" t="s">
        <v>408</v>
      </c>
      <c r="K3105" s="28" t="s">
        <v>408</v>
      </c>
      <c r="L3105" s="28" t="s">
        <v>408</v>
      </c>
      <c r="M3105" s="28" t="s">
        <v>408</v>
      </c>
      <c r="N3105" s="28" t="s">
        <v>408</v>
      </c>
      <c r="O3105" s="41"/>
      <c r="P3105" s="48" t="s">
        <v>1105</v>
      </c>
      <c r="Q3105" s="48" t="s">
        <v>1105</v>
      </c>
      <c r="R3105" s="48" t="s">
        <v>1105</v>
      </c>
      <c r="S3105" s="48" t="s">
        <v>1105</v>
      </c>
      <c r="T3105" s="48" t="s">
        <v>1105</v>
      </c>
      <c r="U3105" s="48" t="s">
        <v>1110</v>
      </c>
      <c r="V3105" s="48" t="s">
        <v>1110</v>
      </c>
      <c r="W3105" s="48" t="s">
        <v>1110</v>
      </c>
      <c r="X3105" s="48" t="s">
        <v>1110</v>
      </c>
      <c r="Y3105" s="48" t="s">
        <v>1110</v>
      </c>
      <c r="Z3105" s="48" t="s">
        <v>969</v>
      </c>
      <c r="AA3105" s="48" t="s">
        <v>1110</v>
      </c>
      <c r="AB3105" s="48" t="s">
        <v>1110</v>
      </c>
      <c r="AC3105" s="48" t="s">
        <v>1110</v>
      </c>
      <c r="AD3105" s="48" t="s">
        <v>1110</v>
      </c>
      <c r="AE3105" s="48" t="s">
        <v>1110</v>
      </c>
      <c r="AF3105" s="48" t="s">
        <v>1110</v>
      </c>
      <c r="AG3105" s="48" t="s">
        <v>1110</v>
      </c>
      <c r="AH3105" s="48" t="s">
        <v>1110</v>
      </c>
      <c r="AI3105" s="48" t="s">
        <v>1110</v>
      </c>
      <c r="AJ3105" s="48" t="s">
        <v>1110</v>
      </c>
      <c r="AK3105" s="48" t="s">
        <v>1110</v>
      </c>
      <c r="AL3105" s="48" t="s">
        <v>1110</v>
      </c>
      <c r="AM3105" s="48" t="s">
        <v>1110</v>
      </c>
      <c r="AN3105" s="48" t="s">
        <v>1110</v>
      </c>
      <c r="AO3105" s="48" t="s">
        <v>1110</v>
      </c>
      <c r="AP3105" s="48" t="s">
        <v>1110</v>
      </c>
      <c r="AQ3105" s="48" t="s">
        <v>969</v>
      </c>
      <c r="AR3105" s="48" t="s">
        <v>969</v>
      </c>
      <c r="AS3105" s="48" t="s">
        <v>969</v>
      </c>
      <c r="AT3105" s="48" t="s">
        <v>969</v>
      </c>
      <c r="AU3105" s="48" t="s">
        <v>969</v>
      </c>
      <c r="AV3105" s="48" t="s">
        <v>969</v>
      </c>
      <c r="AW3105" s="48" t="s">
        <v>969</v>
      </c>
      <c r="AX3105" s="48" t="s">
        <v>969</v>
      </c>
      <c r="AY3105" s="48" t="s">
        <v>969</v>
      </c>
      <c r="AZ3105" s="28" t="s">
        <v>969</v>
      </c>
    </row>
    <row r="3106" ht="15.75" customHeight="1">
      <c r="A3106" s="40">
        <v>2785.0</v>
      </c>
      <c r="B3106" s="28" t="s">
        <v>7750</v>
      </c>
      <c r="C3106" s="41"/>
      <c r="D3106" s="42">
        <f t="array" ref="D3106">index(systems,match($A3106,INDEX(systems,0,1),),3)</f>
        <v>457.53</v>
      </c>
      <c r="E3106" s="42">
        <f t="array" ref="E3106">index(systems,match($A3106,INDEX(systems,0,1),),4)</f>
        <v>-88.973</v>
      </c>
      <c r="F3106" s="43" t="str">
        <f>IFERROR(__xludf.DUMMYFUNCTION("let(row, match($B3106&amp;if($C3106&lt;&gt;"""","" [""&amp;$C3106&amp;""]"",""""),index(nebulae,,2),0),join("","",iferror(round(index(nebulae,row,5)/2,3),1),iferror(round(index(nebulae,row,6)/2,3),1),0))"),"1,1,0")</f>
        <v>1,1,0</v>
      </c>
      <c r="G3106" s="44" t="s">
        <v>7751</v>
      </c>
      <c r="H3106" s="45">
        <f t="array" ref="H3106">let(systemId,match(A3106,index(systems,0,1),),refSystemId,match($H$1,index(systems,0,1),),x,index(systems,systemId,3),y,index(systems,systemId,4),refX,index(systems,refSystemId,3),refY,index(systems,refSystemId,4),round(sqrt((x-refX)^2+(y-refY)^2),3))</f>
        <v>466.101</v>
      </c>
      <c r="I3106" s="53"/>
      <c r="J3106" s="53"/>
      <c r="K3106" s="53"/>
      <c r="L3106" s="53"/>
      <c r="M3106" s="53"/>
      <c r="N3106" s="28" t="s">
        <v>666</v>
      </c>
      <c r="O3106" s="48" t="s">
        <v>666</v>
      </c>
      <c r="P3106" s="48" t="s">
        <v>666</v>
      </c>
      <c r="Q3106" s="48" t="s">
        <v>666</v>
      </c>
      <c r="R3106" s="48" t="s">
        <v>666</v>
      </c>
      <c r="S3106" s="48" t="s">
        <v>666</v>
      </c>
      <c r="T3106" s="48" t="s">
        <v>666</v>
      </c>
      <c r="U3106" s="48" t="s">
        <v>666</v>
      </c>
      <c r="V3106" s="48" t="s">
        <v>666</v>
      </c>
      <c r="W3106" s="48" t="s">
        <v>666</v>
      </c>
      <c r="X3106" s="48" t="s">
        <v>666</v>
      </c>
      <c r="Y3106" s="48" t="s">
        <v>666</v>
      </c>
      <c r="Z3106" s="48" t="s">
        <v>666</v>
      </c>
      <c r="AA3106" s="48" t="s">
        <v>1024</v>
      </c>
      <c r="AB3106" s="48" t="s">
        <v>1024</v>
      </c>
      <c r="AC3106" s="48" t="s">
        <v>1024</v>
      </c>
      <c r="AD3106" s="48" t="s">
        <v>1024</v>
      </c>
      <c r="AE3106" s="48" t="s">
        <v>1024</v>
      </c>
      <c r="AF3106" s="48" t="s">
        <v>1024</v>
      </c>
      <c r="AG3106" s="48" t="s">
        <v>1024</v>
      </c>
      <c r="AH3106" s="48" t="s">
        <v>1024</v>
      </c>
      <c r="AI3106" s="48" t="s">
        <v>1024</v>
      </c>
      <c r="AJ3106" s="48" t="s">
        <v>1024</v>
      </c>
      <c r="AK3106" s="48" t="s">
        <v>1024</v>
      </c>
      <c r="AL3106" s="48" t="s">
        <v>1024</v>
      </c>
      <c r="AM3106" s="48" t="s">
        <v>1024</v>
      </c>
      <c r="AN3106" s="48" t="s">
        <v>1024</v>
      </c>
      <c r="AO3106" s="48" t="s">
        <v>666</v>
      </c>
      <c r="AP3106" s="48" t="s">
        <v>666</v>
      </c>
      <c r="AQ3106" s="48" t="s">
        <v>666</v>
      </c>
      <c r="AR3106" s="48" t="s">
        <v>666</v>
      </c>
      <c r="AS3106" s="48" t="s">
        <v>666</v>
      </c>
      <c r="AT3106" s="48" t="s">
        <v>666</v>
      </c>
      <c r="AU3106" s="48" t="s">
        <v>666</v>
      </c>
      <c r="AV3106" s="48" t="s">
        <v>666</v>
      </c>
      <c r="AW3106" s="48" t="s">
        <v>666</v>
      </c>
      <c r="AX3106" s="48" t="s">
        <v>666</v>
      </c>
      <c r="AY3106" s="48" t="s">
        <v>666</v>
      </c>
      <c r="AZ3106" s="28" t="s">
        <v>666</v>
      </c>
    </row>
    <row r="3107" ht="15.75" customHeight="1">
      <c r="A3107" s="40">
        <v>2786.0</v>
      </c>
      <c r="B3107" s="28" t="s">
        <v>7752</v>
      </c>
      <c r="C3107" s="28" t="s">
        <v>7753</v>
      </c>
      <c r="D3107" s="42">
        <f t="array" ref="D3107">index(systems,match($A3107,INDEX(systems,0,1),),3)</f>
        <v>173.962</v>
      </c>
      <c r="E3107" s="42">
        <f t="array" ref="E3107">index(systems,match($A3107,INDEX(systems,0,1),),4)</f>
        <v>14.424</v>
      </c>
      <c r="F3107" s="43" t="str">
        <f>IFERROR(__xludf.DUMMYFUNCTION("let(row, match($B3107&amp;if($C3107&lt;&gt;"""","" [""&amp;$C3107&amp;""]"",""""),index(nebulae,,2),0),join("","",iferror(round(index(nebulae,row,5)/2,3),1),iferror(round(index(nebulae,row,6)/2,3),1),0))"),"1,1,0")</f>
        <v>1,1,0</v>
      </c>
      <c r="G3107" s="44" t="s">
        <v>7754</v>
      </c>
      <c r="H3107" s="45">
        <f t="array" ref="H3107">let(systemId,match(A3107,index(systems,0,1),),refSystemId,match($H$1,index(systems,0,1),),x,index(systems,systemId,3),y,index(systems,systemId,4),refX,index(systems,refSystemId,3),refY,index(systems,refSystemId,4),round(sqrt((x-refX)^2+(y-refY)^2),3))</f>
        <v>174.559</v>
      </c>
      <c r="I3107" s="53"/>
      <c r="J3107" s="46" t="s">
        <v>418</v>
      </c>
      <c r="K3107" s="46" t="s">
        <v>418</v>
      </c>
      <c r="L3107" s="53"/>
      <c r="M3107" s="53"/>
      <c r="N3107" s="28" t="s">
        <v>2087</v>
      </c>
      <c r="O3107" s="48" t="s">
        <v>2087</v>
      </c>
      <c r="P3107" s="48" t="s">
        <v>582</v>
      </c>
      <c r="Q3107" s="48" t="s">
        <v>582</v>
      </c>
      <c r="R3107" s="48" t="s">
        <v>582</v>
      </c>
      <c r="S3107" s="48" t="s">
        <v>582</v>
      </c>
      <c r="T3107" s="48" t="s">
        <v>582</v>
      </c>
      <c r="U3107" s="48" t="s">
        <v>856</v>
      </c>
      <c r="V3107" s="48" t="s">
        <v>856</v>
      </c>
      <c r="W3107" s="48" t="s">
        <v>856</v>
      </c>
      <c r="X3107" s="48" t="s">
        <v>876</v>
      </c>
      <c r="Y3107" s="48" t="s">
        <v>1589</v>
      </c>
      <c r="Z3107" s="48" t="s">
        <v>1589</v>
      </c>
      <c r="AA3107" s="48" t="s">
        <v>1590</v>
      </c>
      <c r="AB3107" s="48" t="s">
        <v>1590</v>
      </c>
      <c r="AC3107" s="48" t="s">
        <v>1590</v>
      </c>
      <c r="AD3107" s="48" t="s">
        <v>1590</v>
      </c>
      <c r="AE3107" s="48" t="s">
        <v>1590</v>
      </c>
      <c r="AF3107" s="48" t="s">
        <v>1590</v>
      </c>
      <c r="AG3107" s="48" t="s">
        <v>1590</v>
      </c>
      <c r="AH3107" s="48" t="s">
        <v>1590</v>
      </c>
      <c r="AI3107" s="48" t="s">
        <v>1590</v>
      </c>
      <c r="AJ3107" s="48" t="s">
        <v>1590</v>
      </c>
      <c r="AK3107" s="48" t="s">
        <v>1590</v>
      </c>
      <c r="AL3107" s="48" t="s">
        <v>1590</v>
      </c>
      <c r="AM3107" s="48" t="s">
        <v>1590</v>
      </c>
      <c r="AN3107" s="48" t="s">
        <v>1590</v>
      </c>
      <c r="AO3107" s="48" t="s">
        <v>1589</v>
      </c>
      <c r="AP3107" s="48" t="s">
        <v>876</v>
      </c>
      <c r="AQ3107" s="48" t="s">
        <v>1589</v>
      </c>
      <c r="AR3107" s="48" t="s">
        <v>1589</v>
      </c>
      <c r="AS3107" s="48" t="s">
        <v>1589</v>
      </c>
      <c r="AT3107" s="48" t="s">
        <v>1589</v>
      </c>
      <c r="AU3107" s="48" t="s">
        <v>1589</v>
      </c>
      <c r="AV3107" s="52" t="s">
        <v>1064</v>
      </c>
      <c r="AW3107" s="52" t="s">
        <v>1064</v>
      </c>
      <c r="AX3107" s="48" t="s">
        <v>876</v>
      </c>
      <c r="AY3107" s="48" t="s">
        <v>1064</v>
      </c>
      <c r="AZ3107" s="51" t="s">
        <v>1885</v>
      </c>
    </row>
    <row r="3108" ht="15.75" customHeight="1">
      <c r="A3108" s="40">
        <v>2787.0</v>
      </c>
      <c r="B3108" s="28" t="s">
        <v>7755</v>
      </c>
      <c r="C3108" s="28" t="s">
        <v>7756</v>
      </c>
      <c r="D3108" s="42">
        <f t="array" ref="D3108">index(systems,match($A3108,INDEX(systems,0,1),),3)</f>
        <v>-24.309</v>
      </c>
      <c r="E3108" s="42">
        <f t="array" ref="E3108">index(systems,match($A3108,INDEX(systems,0,1),),4)</f>
        <v>-4.696</v>
      </c>
      <c r="F3108" s="43" t="str">
        <f>IFERROR(__xludf.DUMMYFUNCTION("let(row, match($B3108&amp;if($C3108&lt;&gt;"""","" [""&amp;$C3108&amp;""]"",""""),index(nebulae,,2),0),join("","",iferror(round(index(nebulae,row,5)/2,3),1),iferror(round(index(nebulae,row,6)/2,3),1),0))"),"1,1,0")</f>
        <v>1,1,0</v>
      </c>
      <c r="G3108" s="44" t="s">
        <v>7757</v>
      </c>
      <c r="H3108" s="63">
        <f t="array" ref="H3108">let(systemId,match(A3108,index(systems,0,1),),refSystemId,match($H$1,index(systems,0,1),),x,index(systems,systemId,3),y,index(systems,systemId,4),refX,index(systems,refSystemId,3),refY,index(systems,refSystemId,4),round(sqrt((x-refX)^2+(y-refY)^2),3))</f>
        <v>24.758</v>
      </c>
      <c r="I3108" s="28" t="s">
        <v>1275</v>
      </c>
      <c r="J3108" s="28" t="s">
        <v>508</v>
      </c>
      <c r="K3108" s="28" t="s">
        <v>508</v>
      </c>
      <c r="L3108" s="28" t="s">
        <v>508</v>
      </c>
      <c r="M3108" s="28" t="s">
        <v>508</v>
      </c>
      <c r="N3108" s="28" t="s">
        <v>1276</v>
      </c>
      <c r="O3108" s="48" t="s">
        <v>1276</v>
      </c>
      <c r="P3108" s="48" t="s">
        <v>1276</v>
      </c>
      <c r="Q3108" s="48" t="s">
        <v>1276</v>
      </c>
      <c r="R3108" s="48" t="s">
        <v>1277</v>
      </c>
      <c r="S3108" s="48" t="s">
        <v>1276</v>
      </c>
      <c r="T3108" s="28" t="s">
        <v>1276</v>
      </c>
      <c r="U3108" s="48" t="s">
        <v>560</v>
      </c>
      <c r="V3108" s="48" t="s">
        <v>560</v>
      </c>
      <c r="W3108" s="48" t="s">
        <v>560</v>
      </c>
      <c r="X3108" s="48" t="s">
        <v>560</v>
      </c>
      <c r="Y3108" s="48" t="s">
        <v>7758</v>
      </c>
      <c r="Z3108" s="48" t="s">
        <v>641</v>
      </c>
      <c r="AA3108" s="48" t="s">
        <v>744</v>
      </c>
      <c r="AB3108" s="48" t="s">
        <v>744</v>
      </c>
      <c r="AC3108" s="48" t="s">
        <v>744</v>
      </c>
      <c r="AD3108" s="48" t="s">
        <v>744</v>
      </c>
      <c r="AE3108" s="48" t="s">
        <v>744</v>
      </c>
      <c r="AF3108" s="48" t="s">
        <v>744</v>
      </c>
      <c r="AG3108" s="48" t="s">
        <v>744</v>
      </c>
      <c r="AH3108" s="48" t="s">
        <v>7758</v>
      </c>
      <c r="AI3108" s="48" t="s">
        <v>7758</v>
      </c>
      <c r="AJ3108" s="48" t="s">
        <v>7758</v>
      </c>
      <c r="AK3108" s="48" t="s">
        <v>7758</v>
      </c>
      <c r="AL3108" s="48" t="s">
        <v>7758</v>
      </c>
      <c r="AM3108" s="48" t="s">
        <v>7758</v>
      </c>
      <c r="AN3108" s="48" t="s">
        <v>7758</v>
      </c>
      <c r="AO3108" s="48" t="s">
        <v>7758</v>
      </c>
      <c r="AP3108" s="48" t="s">
        <v>7758</v>
      </c>
      <c r="AQ3108" s="48" t="s">
        <v>516</v>
      </c>
      <c r="AR3108" s="48" t="s">
        <v>517</v>
      </c>
      <c r="AS3108" s="48" t="s">
        <v>930</v>
      </c>
      <c r="AT3108" s="48" t="s">
        <v>930</v>
      </c>
      <c r="AU3108" s="48" t="s">
        <v>930</v>
      </c>
      <c r="AV3108" s="52" t="s">
        <v>930</v>
      </c>
      <c r="AW3108" s="52" t="s">
        <v>930</v>
      </c>
      <c r="AX3108" s="48" t="s">
        <v>931</v>
      </c>
      <c r="AY3108" s="48" t="s">
        <v>605</v>
      </c>
      <c r="AZ3108" s="51" t="s">
        <v>933</v>
      </c>
    </row>
    <row r="3109" ht="15.75" customHeight="1">
      <c r="A3109" s="40">
        <v>2788.0</v>
      </c>
      <c r="B3109" s="28" t="s">
        <v>7759</v>
      </c>
      <c r="C3109" s="41"/>
      <c r="D3109" s="42">
        <f t="array" ref="D3109">index(systems,match($A3109,INDEX(systems,0,1),),3)</f>
        <v>85.293</v>
      </c>
      <c r="E3109" s="42">
        <f t="array" ref="E3109">index(systems,match($A3109,INDEX(systems,0,1),),4)</f>
        <v>-311.764</v>
      </c>
      <c r="F3109" s="43" t="str">
        <f>IFERROR(__xludf.DUMMYFUNCTION("let(row, match($B3109&amp;if($C3109&lt;&gt;"""","" [""&amp;$C3109&amp;""]"",""""),index(nebulae,,2),0),join("","",iferror(round(index(nebulae,row,5)/2,3),1),iferror(round(index(nebulae,row,6)/2,3),1),0))"),"1,1,0")</f>
        <v>1,1,0</v>
      </c>
      <c r="G3109" s="44" t="s">
        <v>7760</v>
      </c>
      <c r="H3109" s="45">
        <f t="array" ref="H3109">let(systemId,match(A3109,index(systems,0,1),),refSystemId,match($H$1,index(systems,0,1),),x,index(systems,systemId,3),y,index(systems,systemId,4),refX,index(systems,refSystemId,3),refY,index(systems,refSystemId,4),round(sqrt((x-refX)^2+(y-refY)^2),3))</f>
        <v>323.221</v>
      </c>
      <c r="I3109" s="53"/>
      <c r="J3109" s="53"/>
      <c r="K3109" s="53"/>
      <c r="L3109" s="53"/>
      <c r="M3109" s="46" t="s">
        <v>418</v>
      </c>
      <c r="N3109" s="28" t="s">
        <v>1475</v>
      </c>
      <c r="O3109" s="48" t="s">
        <v>1475</v>
      </c>
      <c r="P3109" s="48" t="s">
        <v>1475</v>
      </c>
      <c r="Q3109" s="48" t="s">
        <v>1475</v>
      </c>
      <c r="R3109" s="48" t="s">
        <v>1475</v>
      </c>
      <c r="S3109" s="48" t="s">
        <v>1475</v>
      </c>
      <c r="T3109" s="48" t="s">
        <v>1475</v>
      </c>
      <c r="U3109" s="48" t="s">
        <v>1475</v>
      </c>
      <c r="V3109" s="48" t="s">
        <v>1475</v>
      </c>
      <c r="W3109" s="48" t="s">
        <v>1475</v>
      </c>
      <c r="X3109" s="48" t="s">
        <v>1475</v>
      </c>
      <c r="Y3109" s="48" t="s">
        <v>1475</v>
      </c>
      <c r="Z3109" s="48" t="s">
        <v>1475</v>
      </c>
      <c r="AA3109" s="48" t="s">
        <v>1475</v>
      </c>
      <c r="AB3109" s="48" t="s">
        <v>1475</v>
      </c>
      <c r="AC3109" s="48" t="s">
        <v>1475</v>
      </c>
      <c r="AD3109" s="48" t="s">
        <v>1475</v>
      </c>
      <c r="AE3109" s="48" t="s">
        <v>1475</v>
      </c>
      <c r="AF3109" s="48" t="s">
        <v>1475</v>
      </c>
      <c r="AG3109" s="48" t="s">
        <v>1475</v>
      </c>
      <c r="AH3109" s="48" t="s">
        <v>1475</v>
      </c>
      <c r="AI3109" s="48" t="s">
        <v>1475</v>
      </c>
      <c r="AJ3109" s="48" t="s">
        <v>1475</v>
      </c>
      <c r="AK3109" s="48" t="s">
        <v>1475</v>
      </c>
      <c r="AL3109" s="48" t="s">
        <v>1475</v>
      </c>
      <c r="AM3109" s="48" t="s">
        <v>1475</v>
      </c>
      <c r="AN3109" s="48" t="s">
        <v>1566</v>
      </c>
      <c r="AO3109" s="48" t="s">
        <v>1566</v>
      </c>
      <c r="AP3109" s="48" t="s">
        <v>1566</v>
      </c>
      <c r="AQ3109" s="48" t="s">
        <v>1566</v>
      </c>
      <c r="AR3109" s="48" t="s">
        <v>1566</v>
      </c>
      <c r="AS3109" s="48" t="s">
        <v>1566</v>
      </c>
      <c r="AT3109" s="48" t="s">
        <v>1566</v>
      </c>
      <c r="AU3109" s="48" t="s">
        <v>1566</v>
      </c>
      <c r="AV3109" s="48" t="s">
        <v>783</v>
      </c>
      <c r="AW3109" s="48" t="s">
        <v>783</v>
      </c>
      <c r="AX3109" s="48" t="s">
        <v>783</v>
      </c>
      <c r="AY3109" s="48" t="s">
        <v>783</v>
      </c>
      <c r="AZ3109" s="28" t="s">
        <v>783</v>
      </c>
    </row>
    <row r="3110" ht="15.75" customHeight="1">
      <c r="A3110" s="40">
        <v>2789.0</v>
      </c>
      <c r="B3110" s="28" t="s">
        <v>7761</v>
      </c>
      <c r="C3110" s="41"/>
      <c r="D3110" s="42">
        <f t="array" ref="D3110">index(systems,match($A3110,INDEX(systems,0,1),),3)</f>
        <v>113.214</v>
      </c>
      <c r="E3110" s="42">
        <f t="array" ref="E3110">index(systems,match($A3110,INDEX(systems,0,1),),4)</f>
        <v>224.941</v>
      </c>
      <c r="F3110" s="43" t="str">
        <f>IFERROR(__xludf.DUMMYFUNCTION("let(row, match($B3110&amp;if($C3110&lt;&gt;"""","" [""&amp;$C3110&amp;""]"",""""),index(nebulae,,2),0),join("","",iferror(round(index(nebulae,row,5)/2,3),1),iferror(round(index(nebulae,row,6)/2,3),1),0))"),"1,1,0")</f>
        <v>1,1,0</v>
      </c>
      <c r="G3110" s="44" t="s">
        <v>7762</v>
      </c>
      <c r="H3110" s="45">
        <f t="array" ref="H3110">let(systemId,match(A3110,index(systems,0,1),),refSystemId,match($H$1,index(systems,0,1),),x,index(systems,systemId,3),y,index(systems,systemId,4),refX,index(systems,refSystemId,3),refY,index(systems,refSystemId,4),round(sqrt((x-refX)^2+(y-refY)^2),3))</f>
        <v>251.825</v>
      </c>
      <c r="I3110" s="53"/>
      <c r="J3110" s="53"/>
      <c r="K3110" s="46" t="s">
        <v>418</v>
      </c>
      <c r="L3110" s="53"/>
      <c r="M3110" s="53"/>
      <c r="N3110" s="28" t="s">
        <v>7763</v>
      </c>
      <c r="O3110" s="48" t="s">
        <v>7763</v>
      </c>
      <c r="P3110" s="48" t="s">
        <v>7763</v>
      </c>
      <c r="Q3110" s="48" t="s">
        <v>7763</v>
      </c>
      <c r="R3110" s="48" t="s">
        <v>7763</v>
      </c>
      <c r="S3110" s="48" t="s">
        <v>7763</v>
      </c>
      <c r="T3110" s="48" t="s">
        <v>7763</v>
      </c>
      <c r="U3110" s="48" t="s">
        <v>7763</v>
      </c>
      <c r="V3110" s="48" t="s">
        <v>7763</v>
      </c>
      <c r="W3110" s="48" t="s">
        <v>7763</v>
      </c>
      <c r="X3110" s="48" t="s">
        <v>7763</v>
      </c>
      <c r="Y3110" s="48" t="s">
        <v>7763</v>
      </c>
      <c r="Z3110" s="48" t="s">
        <v>7763</v>
      </c>
      <c r="AA3110" s="48" t="s">
        <v>7763</v>
      </c>
      <c r="AB3110" s="48" t="s">
        <v>7763</v>
      </c>
      <c r="AC3110" s="48" t="s">
        <v>7763</v>
      </c>
      <c r="AD3110" s="48" t="s">
        <v>7763</v>
      </c>
      <c r="AE3110" s="48" t="s">
        <v>7763</v>
      </c>
      <c r="AF3110" s="48" t="s">
        <v>7763</v>
      </c>
      <c r="AG3110" s="48" t="s">
        <v>7763</v>
      </c>
      <c r="AH3110" s="48" t="s">
        <v>7763</v>
      </c>
      <c r="AI3110" s="48" t="s">
        <v>7763</v>
      </c>
      <c r="AJ3110" s="48" t="s">
        <v>7763</v>
      </c>
      <c r="AK3110" s="48" t="s">
        <v>7763</v>
      </c>
      <c r="AL3110" s="48" t="s">
        <v>7763</v>
      </c>
      <c r="AM3110" s="48" t="s">
        <v>7763</v>
      </c>
      <c r="AN3110" s="48" t="s">
        <v>7763</v>
      </c>
      <c r="AO3110" s="48" t="s">
        <v>7763</v>
      </c>
      <c r="AP3110" s="48" t="s">
        <v>7763</v>
      </c>
      <c r="AQ3110" s="48" t="s">
        <v>7763</v>
      </c>
      <c r="AR3110" s="48" t="s">
        <v>7763</v>
      </c>
      <c r="AS3110" s="48" t="s">
        <v>7763</v>
      </c>
      <c r="AT3110" s="48" t="s">
        <v>7763</v>
      </c>
      <c r="AU3110" s="48" t="s">
        <v>7763</v>
      </c>
      <c r="AV3110" s="52" t="s">
        <v>7763</v>
      </c>
      <c r="AW3110" s="52" t="s">
        <v>7763</v>
      </c>
      <c r="AX3110" s="48" t="s">
        <v>7763</v>
      </c>
      <c r="AY3110" s="48" t="s">
        <v>7763</v>
      </c>
      <c r="AZ3110" s="28" t="s">
        <v>7763</v>
      </c>
    </row>
    <row r="3111" ht="15.75" customHeight="1">
      <c r="A3111" s="40">
        <v>2790.0</v>
      </c>
      <c r="B3111" s="28" t="s">
        <v>7764</v>
      </c>
      <c r="C3111" s="41"/>
      <c r="D3111" s="42">
        <f t="array" ref="D3111">index(systems,match($A3111,INDEX(systems,0,1),),3)</f>
        <v>111.669</v>
      </c>
      <c r="E3111" s="42">
        <f t="array" ref="E3111">index(systems,match($A3111,INDEX(systems,0,1),),4)</f>
        <v>274.473</v>
      </c>
      <c r="F3111" s="43" t="str">
        <f>IFERROR(__xludf.DUMMYFUNCTION("let(row, match($B3111&amp;if($C3111&lt;&gt;"""","" [""&amp;$C3111&amp;""]"",""""),index(nebulae,,2),0),join("","",iferror(round(index(nebulae,row,5)/2,3),1),iferror(round(index(nebulae,row,6)/2,3),1),0))"),"1,1,0")</f>
        <v>1,1,0</v>
      </c>
      <c r="G3111" s="44" t="s">
        <v>7765</v>
      </c>
      <c r="H3111" s="45">
        <f t="array" ref="H3111">let(systemId,match(A3111,index(systems,0,1),),refSystemId,match($H$1,index(systems,0,1),),x,index(systems,systemId,3),y,index(systems,systemId,4),refX,index(systems,refSystemId,3),refY,index(systems,refSystemId,4),round(sqrt((x-refX)^2+(y-refY)^2),3))</f>
        <v>296.32</v>
      </c>
      <c r="I3111" s="41"/>
      <c r="J3111" s="41"/>
      <c r="K3111" s="28" t="s">
        <v>418</v>
      </c>
      <c r="L3111" s="41"/>
      <c r="M3111" s="41"/>
      <c r="N3111" s="28" t="s">
        <v>1257</v>
      </c>
      <c r="O3111" s="48" t="s">
        <v>1257</v>
      </c>
      <c r="P3111" s="48" t="s">
        <v>1257</v>
      </c>
      <c r="Q3111" s="48" t="s">
        <v>1257</v>
      </c>
      <c r="R3111" s="48" t="s">
        <v>1257</v>
      </c>
      <c r="S3111" s="48" t="s">
        <v>1257</v>
      </c>
      <c r="T3111" s="48" t="s">
        <v>1257</v>
      </c>
      <c r="U3111" s="48" t="s">
        <v>1257</v>
      </c>
      <c r="V3111" s="48" t="s">
        <v>1257</v>
      </c>
      <c r="W3111" s="48" t="s">
        <v>1257</v>
      </c>
      <c r="X3111" s="48" t="s">
        <v>1257</v>
      </c>
      <c r="Y3111" s="48" t="s">
        <v>1257</v>
      </c>
      <c r="Z3111" s="48" t="s">
        <v>1257</v>
      </c>
      <c r="AA3111" s="48" t="s">
        <v>1257</v>
      </c>
      <c r="AB3111" s="48" t="s">
        <v>1257</v>
      </c>
      <c r="AC3111" s="48" t="s">
        <v>1257</v>
      </c>
      <c r="AD3111" s="48" t="s">
        <v>1257</v>
      </c>
      <c r="AE3111" s="48" t="s">
        <v>1257</v>
      </c>
      <c r="AF3111" s="48" t="s">
        <v>1257</v>
      </c>
      <c r="AG3111" s="48" t="s">
        <v>730</v>
      </c>
      <c r="AH3111" s="48" t="s">
        <v>730</v>
      </c>
      <c r="AI3111" s="48" t="s">
        <v>730</v>
      </c>
      <c r="AJ3111" s="48" t="s">
        <v>730</v>
      </c>
      <c r="AK3111" s="48" t="s">
        <v>1257</v>
      </c>
      <c r="AL3111" s="48" t="s">
        <v>1257</v>
      </c>
      <c r="AM3111" s="48" t="s">
        <v>1257</v>
      </c>
      <c r="AN3111" s="48" t="s">
        <v>1258</v>
      </c>
      <c r="AO3111" s="48" t="s">
        <v>1258</v>
      </c>
      <c r="AP3111" s="48" t="s">
        <v>1258</v>
      </c>
      <c r="AQ3111" s="48" t="s">
        <v>1258</v>
      </c>
      <c r="AR3111" s="48" t="s">
        <v>1258</v>
      </c>
      <c r="AS3111" s="48" t="s">
        <v>1258</v>
      </c>
      <c r="AT3111" s="48" t="s">
        <v>1258</v>
      </c>
      <c r="AU3111" s="48" t="s">
        <v>1258</v>
      </c>
      <c r="AV3111" s="48" t="s">
        <v>1258</v>
      </c>
      <c r="AW3111" s="48" t="s">
        <v>1258</v>
      </c>
      <c r="AX3111" s="48" t="s">
        <v>1258</v>
      </c>
      <c r="AY3111" s="48" t="s">
        <v>1258</v>
      </c>
      <c r="AZ3111" s="51" t="s">
        <v>1259</v>
      </c>
    </row>
    <row r="3112" ht="15.75" customHeight="1">
      <c r="A3112" s="40">
        <v>2791.0</v>
      </c>
      <c r="B3112" s="28" t="s">
        <v>7766</v>
      </c>
      <c r="C3112" s="41"/>
      <c r="D3112" s="42">
        <f t="array" ref="D3112">index(systems,match($A3112,INDEX(systems,0,1),),3)</f>
        <v>504.06</v>
      </c>
      <c r="E3112" s="42">
        <f t="array" ref="E3112">index(systems,match($A3112,INDEX(systems,0,1),),4)</f>
        <v>-67.985</v>
      </c>
      <c r="F3112" s="43" t="str">
        <f>IFERROR(__xludf.DUMMYFUNCTION("let(row, match($B3112&amp;if($C3112&lt;&gt;"""","" [""&amp;$C3112&amp;""]"",""""),index(nebulae,,2),0),join("","",iferror(round(index(nebulae,row,5)/2,3),1),iferror(round(index(nebulae,row,6)/2,3),1),0))"),"1,1,0")</f>
        <v>1,1,0</v>
      </c>
      <c r="G3112" s="44" t="s">
        <v>7767</v>
      </c>
      <c r="H3112" s="45">
        <f t="array" ref="H3112">let(systemId,match(A3112,index(systems,0,1),),refSystemId,match($H$1,index(systems,0,1),),x,index(systems,systemId,3),y,index(systems,systemId,4),refX,index(systems,refSystemId,3),refY,index(systems,refSystemId,4),round(sqrt((x-refX)^2+(y-refY)^2),3))</f>
        <v>508.624</v>
      </c>
      <c r="I3112" s="53"/>
      <c r="J3112" s="53"/>
      <c r="K3112" s="53"/>
      <c r="L3112" s="53"/>
      <c r="M3112" s="53"/>
      <c r="N3112" s="28" t="s">
        <v>1074</v>
      </c>
      <c r="O3112" s="41"/>
      <c r="P3112" s="48" t="s">
        <v>1074</v>
      </c>
      <c r="Q3112" s="48" t="s">
        <v>1074</v>
      </c>
      <c r="R3112" s="48" t="s">
        <v>1074</v>
      </c>
      <c r="S3112" s="48" t="s">
        <v>1074</v>
      </c>
      <c r="T3112" s="48" t="s">
        <v>1074</v>
      </c>
      <c r="U3112" s="48" t="s">
        <v>422</v>
      </c>
      <c r="V3112" s="48" t="s">
        <v>422</v>
      </c>
      <c r="W3112" s="48" t="s">
        <v>422</v>
      </c>
      <c r="X3112" s="48" t="s">
        <v>422</v>
      </c>
      <c r="Y3112" s="48" t="s">
        <v>422</v>
      </c>
      <c r="Z3112" s="48" t="s">
        <v>422</v>
      </c>
      <c r="AA3112" s="48" t="s">
        <v>422</v>
      </c>
      <c r="AB3112" s="48" t="s">
        <v>422</v>
      </c>
      <c r="AC3112" s="48" t="s">
        <v>422</v>
      </c>
      <c r="AD3112" s="48" t="s">
        <v>422</v>
      </c>
      <c r="AE3112" s="48" t="s">
        <v>422</v>
      </c>
      <c r="AF3112" s="48" t="s">
        <v>422</v>
      </c>
      <c r="AG3112" s="48" t="s">
        <v>422</v>
      </c>
      <c r="AH3112" s="48" t="s">
        <v>422</v>
      </c>
      <c r="AI3112" s="48" t="s">
        <v>422</v>
      </c>
      <c r="AJ3112" s="48" t="s">
        <v>422</v>
      </c>
      <c r="AK3112" s="48" t="s">
        <v>422</v>
      </c>
      <c r="AL3112" s="48" t="s">
        <v>422</v>
      </c>
      <c r="AM3112" s="48" t="s">
        <v>422</v>
      </c>
      <c r="AN3112" s="48" t="s">
        <v>422</v>
      </c>
      <c r="AO3112" s="48" t="s">
        <v>422</v>
      </c>
      <c r="AP3112" s="48" t="s">
        <v>422</v>
      </c>
      <c r="AQ3112" s="48" t="s">
        <v>422</v>
      </c>
      <c r="AR3112" s="48" t="s">
        <v>422</v>
      </c>
      <c r="AS3112" s="48" t="s">
        <v>422</v>
      </c>
      <c r="AT3112" s="48" t="s">
        <v>422</v>
      </c>
      <c r="AU3112" s="48" t="s">
        <v>422</v>
      </c>
      <c r="AV3112" s="48" t="s">
        <v>422</v>
      </c>
      <c r="AW3112" s="48" t="s">
        <v>422</v>
      </c>
      <c r="AX3112" s="48" t="s">
        <v>422</v>
      </c>
      <c r="AY3112" s="48" t="s">
        <v>422</v>
      </c>
      <c r="AZ3112" s="28" t="s">
        <v>422</v>
      </c>
    </row>
    <row r="3113" ht="15.75" customHeight="1">
      <c r="A3113" s="40">
        <v>2794.0</v>
      </c>
      <c r="B3113" s="28" t="s">
        <v>7768</v>
      </c>
      <c r="C3113" s="41"/>
      <c r="D3113" s="42">
        <f t="array" ref="D3113">index(systems,match($A3113,INDEX(systems,0,1),),3)</f>
        <v>55.622</v>
      </c>
      <c r="E3113" s="42">
        <f t="array" ref="E3113">index(systems,match($A3113,INDEX(systems,0,1),),4)</f>
        <v>-273.649</v>
      </c>
      <c r="F3113" s="43" t="str">
        <f>IFERROR(__xludf.DUMMYFUNCTION("let(row, match($B3113&amp;if($C3113&lt;&gt;"""","" [""&amp;$C3113&amp;""]"",""""),index(nebulae,,2),0),join("","",iferror(round(index(nebulae,row,5)/2,3),1),iferror(round(index(nebulae,row,6)/2,3),1),0))"),"1,1,0")</f>
        <v>1,1,0</v>
      </c>
      <c r="G3113" s="44" t="s">
        <v>7769</v>
      </c>
      <c r="H3113" s="45">
        <f t="array" ref="H3113">let(systemId,match(A3113,index(systems,0,1),),refSystemId,match($H$1,index(systems,0,1),),x,index(systems,systemId,3),y,index(systems,systemId,4),refX,index(systems,refSystemId,3),refY,index(systems,refSystemId,4),round(sqrt((x-refX)^2+(y-refY)^2),3))</f>
        <v>279.245</v>
      </c>
      <c r="I3113" s="28" t="s">
        <v>408</v>
      </c>
      <c r="J3113" s="48" t="s">
        <v>408</v>
      </c>
      <c r="K3113" s="48" t="s">
        <v>408</v>
      </c>
      <c r="L3113" s="48" t="s">
        <v>408</v>
      </c>
      <c r="M3113" s="28" t="s">
        <v>408</v>
      </c>
      <c r="N3113" s="28" t="s">
        <v>408</v>
      </c>
      <c r="O3113" s="41"/>
      <c r="P3113" s="48" t="s">
        <v>1551</v>
      </c>
      <c r="Q3113" s="48" t="s">
        <v>1551</v>
      </c>
      <c r="R3113" s="48" t="s">
        <v>1551</v>
      </c>
      <c r="S3113" s="48" t="s">
        <v>1551</v>
      </c>
      <c r="T3113" s="48" t="s">
        <v>1551</v>
      </c>
      <c r="U3113" s="48" t="s">
        <v>1551</v>
      </c>
      <c r="V3113" s="48" t="s">
        <v>1551</v>
      </c>
      <c r="W3113" s="48" t="s">
        <v>1551</v>
      </c>
      <c r="X3113" s="48" t="s">
        <v>1551</v>
      </c>
      <c r="Y3113" s="48" t="s">
        <v>422</v>
      </c>
      <c r="Z3113" s="48" t="s">
        <v>422</v>
      </c>
      <c r="AA3113" s="48" t="s">
        <v>422</v>
      </c>
      <c r="AB3113" s="48" t="s">
        <v>422</v>
      </c>
      <c r="AC3113" s="48" t="s">
        <v>422</v>
      </c>
      <c r="AD3113" s="48" t="s">
        <v>422</v>
      </c>
      <c r="AE3113" s="48" t="s">
        <v>422</v>
      </c>
      <c r="AF3113" s="48" t="s">
        <v>422</v>
      </c>
      <c r="AG3113" s="48" t="s">
        <v>422</v>
      </c>
      <c r="AH3113" s="48" t="s">
        <v>422</v>
      </c>
      <c r="AI3113" s="48" t="s">
        <v>422</v>
      </c>
      <c r="AJ3113" s="48" t="s">
        <v>422</v>
      </c>
      <c r="AK3113" s="48" t="s">
        <v>422</v>
      </c>
      <c r="AL3113" s="48" t="s">
        <v>422</v>
      </c>
      <c r="AM3113" s="48" t="s">
        <v>422</v>
      </c>
      <c r="AN3113" s="48" t="s">
        <v>422</v>
      </c>
      <c r="AO3113" s="48" t="s">
        <v>422</v>
      </c>
      <c r="AP3113" s="48" t="s">
        <v>422</v>
      </c>
      <c r="AQ3113" s="48" t="s">
        <v>422</v>
      </c>
      <c r="AR3113" s="48" t="s">
        <v>422</v>
      </c>
      <c r="AS3113" s="48" t="s">
        <v>422</v>
      </c>
      <c r="AT3113" s="48" t="s">
        <v>422</v>
      </c>
      <c r="AU3113" s="48" t="s">
        <v>422</v>
      </c>
      <c r="AV3113" s="48" t="s">
        <v>422</v>
      </c>
      <c r="AW3113" s="48" t="s">
        <v>422</v>
      </c>
      <c r="AX3113" s="48" t="s">
        <v>422</v>
      </c>
      <c r="AY3113" s="48" t="s">
        <v>422</v>
      </c>
      <c r="AZ3113" s="28" t="s">
        <v>422</v>
      </c>
    </row>
    <row r="3114" ht="15.75" customHeight="1">
      <c r="A3114" s="40">
        <v>2792.0</v>
      </c>
      <c r="B3114" s="28" t="s">
        <v>7770</v>
      </c>
      <c r="C3114" s="41"/>
      <c r="D3114" s="42">
        <f t="array" ref="D3114">index(systems,match($A3114,INDEX(systems,0,1),),3)</f>
        <v>-133.424</v>
      </c>
      <c r="E3114" s="42">
        <f t="array" ref="E3114">index(systems,match($A3114,INDEX(systems,0,1),),4)</f>
        <v>-287.281</v>
      </c>
      <c r="F3114" s="43" t="str">
        <f>IFERROR(__xludf.DUMMYFUNCTION("let(row, match($B3114&amp;if($C3114&lt;&gt;"""","" [""&amp;$C3114&amp;""]"",""""),index(nebulae,,2),0),join("","",iferror(round(index(nebulae,row,5)/2,3),1),iferror(round(index(nebulae,row,6)/2,3),1),0))"),"1,1,0")</f>
        <v>1,1,0</v>
      </c>
      <c r="G3114" s="44" t="s">
        <v>7771</v>
      </c>
      <c r="H3114" s="45">
        <f t="array" ref="H3114">let(systemId,match(A3114,index(systems,0,1),),refSystemId,match($H$1,index(systems,0,1),),x,index(systems,systemId,3),y,index(systems,systemId,4),refX,index(systems,refSystemId,3),refY,index(systems,refSystemId,4),round(sqrt((x-refX)^2+(y-refY)^2),3))</f>
        <v>316.753</v>
      </c>
      <c r="I3114" s="46" t="s">
        <v>408</v>
      </c>
      <c r="J3114" s="47" t="s">
        <v>408</v>
      </c>
      <c r="K3114" s="47" t="s">
        <v>408</v>
      </c>
      <c r="L3114" s="47" t="s">
        <v>408</v>
      </c>
      <c r="M3114" s="46" t="s">
        <v>408</v>
      </c>
      <c r="N3114" s="28" t="s">
        <v>408</v>
      </c>
      <c r="O3114" s="41"/>
      <c r="P3114" s="48" t="s">
        <v>560</v>
      </c>
      <c r="Q3114" s="48" t="s">
        <v>560</v>
      </c>
      <c r="R3114" s="48" t="s">
        <v>560</v>
      </c>
      <c r="S3114" s="48" t="s">
        <v>560</v>
      </c>
      <c r="T3114" s="48" t="s">
        <v>560</v>
      </c>
      <c r="U3114" s="48" t="s">
        <v>560</v>
      </c>
      <c r="V3114" s="48" t="s">
        <v>560</v>
      </c>
      <c r="W3114" s="48" t="s">
        <v>560</v>
      </c>
      <c r="X3114" s="48" t="s">
        <v>560</v>
      </c>
      <c r="Y3114" s="48" t="s">
        <v>560</v>
      </c>
      <c r="Z3114" s="48" t="s">
        <v>560</v>
      </c>
      <c r="AA3114" s="48" t="s">
        <v>560</v>
      </c>
      <c r="AB3114" s="48" t="s">
        <v>560</v>
      </c>
      <c r="AC3114" s="48" t="s">
        <v>560</v>
      </c>
      <c r="AD3114" s="48" t="s">
        <v>560</v>
      </c>
      <c r="AE3114" s="48" t="s">
        <v>560</v>
      </c>
      <c r="AF3114" s="48" t="s">
        <v>560</v>
      </c>
      <c r="AG3114" s="48" t="s">
        <v>560</v>
      </c>
      <c r="AH3114" s="48" t="s">
        <v>560</v>
      </c>
      <c r="AI3114" s="48" t="s">
        <v>560</v>
      </c>
      <c r="AJ3114" s="48" t="s">
        <v>560</v>
      </c>
      <c r="AK3114" s="48" t="s">
        <v>560</v>
      </c>
      <c r="AL3114" s="48" t="s">
        <v>560</v>
      </c>
      <c r="AM3114" s="48" t="s">
        <v>560</v>
      </c>
      <c r="AN3114" s="48" t="s">
        <v>560</v>
      </c>
      <c r="AO3114" s="48" t="s">
        <v>560</v>
      </c>
      <c r="AP3114" s="48" t="s">
        <v>560</v>
      </c>
      <c r="AQ3114" s="48" t="s">
        <v>560</v>
      </c>
      <c r="AR3114" s="48" t="s">
        <v>560</v>
      </c>
      <c r="AS3114" s="48" t="s">
        <v>418</v>
      </c>
      <c r="AT3114" s="48" t="s">
        <v>418</v>
      </c>
      <c r="AU3114" s="48" t="s">
        <v>418</v>
      </c>
      <c r="AV3114" s="52" t="s">
        <v>418</v>
      </c>
      <c r="AW3114" s="52" t="s">
        <v>418</v>
      </c>
      <c r="AX3114" s="52" t="s">
        <v>418</v>
      </c>
      <c r="AY3114" s="52" t="s">
        <v>969</v>
      </c>
      <c r="AZ3114" s="28" t="s">
        <v>969</v>
      </c>
    </row>
    <row r="3115" ht="15.75" customHeight="1">
      <c r="A3115" s="40">
        <v>2793.0</v>
      </c>
      <c r="B3115" s="28" t="s">
        <v>7772</v>
      </c>
      <c r="C3115" s="41"/>
      <c r="D3115" s="42">
        <f t="array" ref="D3115">index(systems,match($A3115,INDEX(systems,0,1),),3)</f>
        <v>75.47</v>
      </c>
      <c r="E3115" s="42">
        <f t="array" ref="E3115">index(systems,match($A3115,INDEX(systems,0,1),),4)</f>
        <v>-43.928</v>
      </c>
      <c r="F3115" s="43" t="str">
        <f>IFERROR(__xludf.DUMMYFUNCTION("let(row, match($B3115&amp;if($C3115&lt;&gt;"""","" [""&amp;$C3115&amp;""]"",""""),index(nebulae,,2),0),join("","",iferror(round(index(nebulae,row,5)/2,3),1),iferror(round(index(nebulae,row,6)/2,3),1),0))"),"1,1,0")</f>
        <v>1,1,0</v>
      </c>
      <c r="G3115" s="44" t="s">
        <v>7773</v>
      </c>
      <c r="H3115" s="45">
        <f t="array" ref="H3115">let(systemId,match(A3115,index(systems,0,1),),refSystemId,match($H$1,index(systems,0,1),),x,index(systems,systemId,3),y,index(systems,systemId,4),refX,index(systems,refSystemId,3),refY,index(systems,refSystemId,4),round(sqrt((x-refX)^2+(y-refY)^2),3))</f>
        <v>87.323</v>
      </c>
      <c r="I3115" s="41"/>
      <c r="J3115" s="41"/>
      <c r="K3115" s="41"/>
      <c r="L3115" s="53"/>
      <c r="M3115" s="46" t="s">
        <v>807</v>
      </c>
      <c r="N3115" s="28" t="s">
        <v>534</v>
      </c>
      <c r="O3115" s="48" t="s">
        <v>534</v>
      </c>
      <c r="P3115" s="48" t="s">
        <v>534</v>
      </c>
      <c r="Q3115" s="48" t="s">
        <v>534</v>
      </c>
      <c r="R3115" s="48" t="s">
        <v>535</v>
      </c>
      <c r="S3115" s="48" t="s">
        <v>534</v>
      </c>
      <c r="T3115" s="48" t="s">
        <v>541</v>
      </c>
      <c r="U3115" s="48" t="s">
        <v>536</v>
      </c>
      <c r="V3115" s="48" t="s">
        <v>536</v>
      </c>
      <c r="W3115" s="48" t="s">
        <v>536</v>
      </c>
      <c r="X3115" s="48" t="s">
        <v>536</v>
      </c>
      <c r="Y3115" s="48" t="s">
        <v>520</v>
      </c>
      <c r="Z3115" s="48" t="s">
        <v>537</v>
      </c>
      <c r="AA3115" s="48" t="s">
        <v>538</v>
      </c>
      <c r="AB3115" s="48" t="s">
        <v>538</v>
      </c>
      <c r="AC3115" s="48" t="s">
        <v>538</v>
      </c>
      <c r="AD3115" s="48" t="s">
        <v>538</v>
      </c>
      <c r="AE3115" s="48" t="s">
        <v>538</v>
      </c>
      <c r="AF3115" s="48" t="s">
        <v>538</v>
      </c>
      <c r="AG3115" s="48" t="s">
        <v>538</v>
      </c>
      <c r="AH3115" s="48" t="s">
        <v>808</v>
      </c>
      <c r="AI3115" s="48" t="s">
        <v>808</v>
      </c>
      <c r="AJ3115" s="48" t="s">
        <v>808</v>
      </c>
      <c r="AK3115" s="48" t="s">
        <v>808</v>
      </c>
      <c r="AL3115" s="48" t="s">
        <v>808</v>
      </c>
      <c r="AM3115" s="48" t="s">
        <v>808</v>
      </c>
      <c r="AN3115" s="48" t="s">
        <v>808</v>
      </c>
      <c r="AO3115" s="48" t="s">
        <v>502</v>
      </c>
      <c r="AP3115" s="48" t="s">
        <v>502</v>
      </c>
      <c r="AQ3115" s="48" t="s">
        <v>516</v>
      </c>
      <c r="AR3115" s="48" t="s">
        <v>517</v>
      </c>
      <c r="AS3115" s="48" t="s">
        <v>540</v>
      </c>
      <c r="AT3115" s="48" t="s">
        <v>540</v>
      </c>
      <c r="AU3115" s="48" t="s">
        <v>540</v>
      </c>
      <c r="AV3115" s="52" t="s">
        <v>540</v>
      </c>
      <c r="AW3115" s="48" t="s">
        <v>503</v>
      </c>
      <c r="AX3115" s="48" t="s">
        <v>541</v>
      </c>
      <c r="AY3115" s="48" t="s">
        <v>542</v>
      </c>
      <c r="AZ3115" s="28" t="s">
        <v>542</v>
      </c>
    </row>
    <row r="3116" ht="15.75" customHeight="1">
      <c r="A3116" s="40">
        <v>2795.0</v>
      </c>
      <c r="B3116" s="28" t="s">
        <v>7774</v>
      </c>
      <c r="C3116" s="41"/>
      <c r="D3116" s="42">
        <f t="array" ref="D3116">index(systems,match($A3116,INDEX(systems,0,1),),3)</f>
        <v>166.47</v>
      </c>
      <c r="E3116" s="42">
        <f t="array" ref="E3116">index(systems,match($A3116,INDEX(systems,0,1),),4)</f>
        <v>209.849</v>
      </c>
      <c r="F3116" s="43" t="str">
        <f>IFERROR(__xludf.DUMMYFUNCTION("let(row, match($B3116&amp;if($C3116&lt;&gt;"""","" [""&amp;$C3116&amp;""]"",""""),index(nebulae,,2),0),join("","",iferror(round(index(nebulae,row,5)/2,3),1),iferror(round(index(nebulae,row,6)/2,3),1),0))"),"1,1,0")</f>
        <v>1,1,0</v>
      </c>
      <c r="G3116" s="44" t="s">
        <v>7775</v>
      </c>
      <c r="H3116" s="45">
        <f t="array" ref="H3116">let(systemId,match(A3116,index(systems,0,1),),refSystemId,match($H$1,index(systems,0,1),),x,index(systems,systemId,3),y,index(systems,systemId,4),refX,index(systems,refSystemId,3),refY,index(systems,refSystemId,4),round(sqrt((x-refX)^2+(y-refY)^2),3))</f>
        <v>267.86</v>
      </c>
      <c r="I3116" s="60" t="s">
        <v>408</v>
      </c>
      <c r="J3116" s="60" t="s">
        <v>408</v>
      </c>
      <c r="K3116" s="60" t="s">
        <v>408</v>
      </c>
      <c r="L3116" s="41"/>
      <c r="M3116" s="41"/>
      <c r="N3116" s="28" t="s">
        <v>680</v>
      </c>
      <c r="O3116" s="48" t="s">
        <v>680</v>
      </c>
      <c r="P3116" s="48" t="s">
        <v>680</v>
      </c>
      <c r="Q3116" s="48" t="s">
        <v>680</v>
      </c>
      <c r="R3116" s="48" t="s">
        <v>680</v>
      </c>
      <c r="S3116" s="48" t="s">
        <v>680</v>
      </c>
      <c r="T3116" s="48" t="s">
        <v>680</v>
      </c>
      <c r="U3116" s="48" t="s">
        <v>680</v>
      </c>
      <c r="V3116" s="48" t="s">
        <v>680</v>
      </c>
      <c r="W3116" s="48" t="s">
        <v>680</v>
      </c>
      <c r="X3116" s="48" t="s">
        <v>680</v>
      </c>
      <c r="Y3116" s="48" t="s">
        <v>681</v>
      </c>
      <c r="Z3116" s="48" t="s">
        <v>681</v>
      </c>
      <c r="AA3116" s="48" t="s">
        <v>681</v>
      </c>
      <c r="AB3116" s="48" t="s">
        <v>681</v>
      </c>
      <c r="AC3116" s="48" t="s">
        <v>681</v>
      </c>
      <c r="AD3116" s="48" t="s">
        <v>681</v>
      </c>
      <c r="AE3116" s="48" t="s">
        <v>681</v>
      </c>
      <c r="AF3116" s="48" t="s">
        <v>681</v>
      </c>
      <c r="AG3116" s="48" t="s">
        <v>681</v>
      </c>
      <c r="AH3116" s="48" t="s">
        <v>681</v>
      </c>
      <c r="AI3116" s="48" t="s">
        <v>681</v>
      </c>
      <c r="AJ3116" s="48" t="s">
        <v>681</v>
      </c>
      <c r="AK3116" s="48" t="s">
        <v>681</v>
      </c>
      <c r="AL3116" s="48" t="s">
        <v>681</v>
      </c>
      <c r="AM3116" s="48" t="s">
        <v>681</v>
      </c>
      <c r="AN3116" s="48" t="s">
        <v>681</v>
      </c>
      <c r="AO3116" s="48" t="s">
        <v>681</v>
      </c>
      <c r="AP3116" s="48" t="s">
        <v>681</v>
      </c>
      <c r="AQ3116" s="48" t="s">
        <v>681</v>
      </c>
      <c r="AR3116" s="48" t="s">
        <v>681</v>
      </c>
      <c r="AS3116" s="48" t="s">
        <v>681</v>
      </c>
      <c r="AT3116" s="48" t="s">
        <v>681</v>
      </c>
      <c r="AU3116" s="48" t="s">
        <v>681</v>
      </c>
      <c r="AV3116" s="48" t="s">
        <v>681</v>
      </c>
      <c r="AW3116" s="48" t="s">
        <v>681</v>
      </c>
      <c r="AX3116" s="48" t="s">
        <v>681</v>
      </c>
      <c r="AY3116" s="48" t="s">
        <v>681</v>
      </c>
      <c r="AZ3116" s="28" t="s">
        <v>681</v>
      </c>
    </row>
    <row r="3117" ht="15.75" customHeight="1">
      <c r="A3117" s="40">
        <v>2796.0</v>
      </c>
      <c r="B3117" s="28" t="s">
        <v>7776</v>
      </c>
      <c r="C3117" s="41"/>
      <c r="D3117" s="42">
        <f t="array" ref="D3117">index(systems,match($A3117,INDEX(systems,0,1),),3)</f>
        <v>-44.212</v>
      </c>
      <c r="E3117" s="42">
        <f t="array" ref="E3117">index(systems,match($A3117,INDEX(systems,0,1),),4)</f>
        <v>119.119</v>
      </c>
      <c r="F3117" s="43" t="str">
        <f>IFERROR(__xludf.DUMMYFUNCTION("let(row, match($B3117&amp;if($C3117&lt;&gt;"""","" [""&amp;$C3117&amp;""]"",""""),index(nebulae,,2),0),join("","",iferror(round(index(nebulae,row,5)/2,3),1),iferror(round(index(nebulae,row,6)/2,3),1),0))"),"1,1,0")</f>
        <v>1,1,0</v>
      </c>
      <c r="G3117" s="44" t="s">
        <v>7777</v>
      </c>
      <c r="H3117" s="45">
        <f t="array" ref="H3117">let(systemId,match(A3117,index(systems,0,1),),refSystemId,match($H$1,index(systems,0,1),),x,index(systems,systemId,3),y,index(systems,systemId,4),refX,index(systems,refSystemId,3),refY,index(systems,refSystemId,4),round(sqrt((x-refX)^2+(y-refY)^2),3))</f>
        <v>127.059</v>
      </c>
      <c r="I3117" s="53"/>
      <c r="J3117" s="53"/>
      <c r="K3117" s="46" t="s">
        <v>523</v>
      </c>
      <c r="L3117" s="46" t="s">
        <v>523</v>
      </c>
      <c r="M3117" s="47" t="s">
        <v>524</v>
      </c>
      <c r="N3117" s="28" t="s">
        <v>525</v>
      </c>
      <c r="O3117" s="48" t="s">
        <v>525</v>
      </c>
      <c r="P3117" s="48" t="s">
        <v>525</v>
      </c>
      <c r="Q3117" s="48" t="s">
        <v>525</v>
      </c>
      <c r="R3117" s="48" t="s">
        <v>525</v>
      </c>
      <c r="S3117" s="48" t="s">
        <v>525</v>
      </c>
      <c r="T3117" s="48" t="s">
        <v>525</v>
      </c>
      <c r="U3117" s="48" t="s">
        <v>525</v>
      </c>
      <c r="V3117" s="48" t="s">
        <v>525</v>
      </c>
      <c r="W3117" s="48" t="s">
        <v>525</v>
      </c>
      <c r="X3117" s="48" t="s">
        <v>525</v>
      </c>
      <c r="Y3117" s="48" t="s">
        <v>526</v>
      </c>
      <c r="Z3117" s="48" t="s">
        <v>526</v>
      </c>
      <c r="AA3117" s="48" t="s">
        <v>527</v>
      </c>
      <c r="AB3117" s="48" t="s">
        <v>527</v>
      </c>
      <c r="AC3117" s="48" t="s">
        <v>527</v>
      </c>
      <c r="AD3117" s="48" t="s">
        <v>527</v>
      </c>
      <c r="AE3117" s="48" t="s">
        <v>527</v>
      </c>
      <c r="AF3117" s="48" t="s">
        <v>527</v>
      </c>
      <c r="AG3117" s="48" t="s">
        <v>527</v>
      </c>
      <c r="AH3117" s="48" t="s">
        <v>528</v>
      </c>
      <c r="AI3117" s="48" t="s">
        <v>529</v>
      </c>
      <c r="AJ3117" s="48" t="s">
        <v>529</v>
      </c>
      <c r="AK3117" s="48" t="s">
        <v>529</v>
      </c>
      <c r="AL3117" s="48" t="s">
        <v>529</v>
      </c>
      <c r="AM3117" s="48" t="s">
        <v>529</v>
      </c>
      <c r="AN3117" s="48" t="s">
        <v>529</v>
      </c>
      <c r="AO3117" s="48" t="s">
        <v>529</v>
      </c>
      <c r="AP3117" s="48" t="s">
        <v>529</v>
      </c>
      <c r="AQ3117" s="48" t="s">
        <v>529</v>
      </c>
      <c r="AR3117" s="48" t="s">
        <v>529</v>
      </c>
      <c r="AS3117" s="48" t="s">
        <v>833</v>
      </c>
      <c r="AT3117" s="48" t="s">
        <v>833</v>
      </c>
      <c r="AU3117" s="48" t="s">
        <v>833</v>
      </c>
      <c r="AV3117" s="48" t="s">
        <v>833</v>
      </c>
      <c r="AW3117" s="48" t="s">
        <v>418</v>
      </c>
      <c r="AX3117" s="48" t="s">
        <v>417</v>
      </c>
      <c r="AY3117" s="48" t="s">
        <v>417</v>
      </c>
      <c r="AZ3117" s="49" t="s">
        <v>418</v>
      </c>
    </row>
    <row r="3118" ht="15.75" customHeight="1">
      <c r="A3118" s="40">
        <v>2797.0</v>
      </c>
      <c r="B3118" s="28" t="s">
        <v>7778</v>
      </c>
      <c r="C3118" s="41"/>
      <c r="D3118" s="42">
        <f t="array" ref="D3118">index(systems,match($A3118,INDEX(systems,0,1),),3)</f>
        <v>-62.042</v>
      </c>
      <c r="E3118" s="42">
        <f t="array" ref="E3118">index(systems,match($A3118,INDEX(systems,0,1),),4)</f>
        <v>124.024</v>
      </c>
      <c r="F3118" s="43" t="str">
        <f>IFERROR(__xludf.DUMMYFUNCTION("let(row, match($B3118&amp;if($C3118&lt;&gt;"""","" [""&amp;$C3118&amp;""]"",""""),index(nebulae,,2),0),join("","",iferror(round(index(nebulae,row,5)/2,3),1),iferror(round(index(nebulae,row,6)/2,3),1),0))"),"1,1,0")</f>
        <v>1,1,0</v>
      </c>
      <c r="G3118" s="44" t="s">
        <v>7779</v>
      </c>
      <c r="H3118" s="45">
        <f t="array" ref="H3118">let(systemId,match(A3118,index(systems,0,1),),refSystemId,match($H$1,index(systems,0,1),),x,index(systems,systemId,3),y,index(systems,systemId,4),refX,index(systems,refSystemId,3),refY,index(systems,refSystemId,4),round(sqrt((x-refX)^2+(y-refY)^2),3))</f>
        <v>138.676</v>
      </c>
      <c r="I3118" s="53"/>
      <c r="J3118" s="53"/>
      <c r="K3118" s="46" t="s">
        <v>523</v>
      </c>
      <c r="L3118" s="46" t="s">
        <v>523</v>
      </c>
      <c r="M3118" s="47" t="s">
        <v>524</v>
      </c>
      <c r="N3118" s="28" t="s">
        <v>526</v>
      </c>
      <c r="O3118" s="48" t="s">
        <v>526</v>
      </c>
      <c r="P3118" s="48" t="s">
        <v>526</v>
      </c>
      <c r="Q3118" s="48" t="s">
        <v>526</v>
      </c>
      <c r="R3118" s="48" t="s">
        <v>526</v>
      </c>
      <c r="S3118" s="48" t="s">
        <v>526</v>
      </c>
      <c r="T3118" s="48" t="s">
        <v>526</v>
      </c>
      <c r="U3118" s="48" t="s">
        <v>526</v>
      </c>
      <c r="V3118" s="48" t="s">
        <v>526</v>
      </c>
      <c r="W3118" s="48" t="s">
        <v>526</v>
      </c>
      <c r="X3118" s="48" t="s">
        <v>526</v>
      </c>
      <c r="Y3118" s="48" t="s">
        <v>526</v>
      </c>
      <c r="Z3118" s="48" t="s">
        <v>526</v>
      </c>
      <c r="AA3118" s="48" t="s">
        <v>786</v>
      </c>
      <c r="AB3118" s="48" t="s">
        <v>786</v>
      </c>
      <c r="AC3118" s="48" t="s">
        <v>786</v>
      </c>
      <c r="AD3118" s="48" t="s">
        <v>786</v>
      </c>
      <c r="AE3118" s="48" t="s">
        <v>786</v>
      </c>
      <c r="AF3118" s="48" t="s">
        <v>786</v>
      </c>
      <c r="AG3118" s="48" t="s">
        <v>786</v>
      </c>
      <c r="AH3118" s="48" t="s">
        <v>787</v>
      </c>
      <c r="AI3118" s="48" t="s">
        <v>828</v>
      </c>
      <c r="AJ3118" s="48" t="s">
        <v>828</v>
      </c>
      <c r="AK3118" s="48" t="s">
        <v>828</v>
      </c>
      <c r="AL3118" s="48" t="s">
        <v>828</v>
      </c>
      <c r="AM3118" s="48" t="s">
        <v>828</v>
      </c>
      <c r="AN3118" s="48" t="s">
        <v>828</v>
      </c>
      <c r="AO3118" s="48" t="s">
        <v>828</v>
      </c>
      <c r="AP3118" s="48" t="s">
        <v>828</v>
      </c>
      <c r="AQ3118" s="48" t="s">
        <v>2084</v>
      </c>
      <c r="AR3118" s="48" t="s">
        <v>2084</v>
      </c>
      <c r="AS3118" s="48" t="s">
        <v>789</v>
      </c>
      <c r="AT3118" s="48" t="s">
        <v>530</v>
      </c>
      <c r="AU3118" s="48" t="s">
        <v>530</v>
      </c>
      <c r="AV3118" s="48" t="s">
        <v>530</v>
      </c>
      <c r="AW3118" s="48" t="s">
        <v>530</v>
      </c>
      <c r="AX3118" s="48" t="s">
        <v>417</v>
      </c>
      <c r="AY3118" s="48" t="s">
        <v>417</v>
      </c>
      <c r="AZ3118" s="49" t="s">
        <v>418</v>
      </c>
    </row>
    <row r="3119" ht="15.75" customHeight="1">
      <c r="A3119" s="40">
        <v>2798.0</v>
      </c>
      <c r="B3119" s="28" t="s">
        <v>7780</v>
      </c>
      <c r="C3119" s="41"/>
      <c r="D3119" s="42">
        <f t="array" ref="D3119">index(systems,match($A3119,INDEX(systems,0,1),),3)</f>
        <v>-160.66</v>
      </c>
      <c r="E3119" s="42">
        <f t="array" ref="E3119">index(systems,match($A3119,INDEX(systems,0,1),),4)</f>
        <v>281.747</v>
      </c>
      <c r="F3119" s="43" t="str">
        <f>IFERROR(__xludf.DUMMYFUNCTION("let(row, match($B3119&amp;if($C3119&lt;&gt;"""","" [""&amp;$C3119&amp;""]"",""""),index(nebulae,,2),0),join("","",iferror(round(index(nebulae,row,5)/2,3),1),iferror(round(index(nebulae,row,6)/2,3),1),0))"),"1,1,0")</f>
        <v>1,1,0</v>
      </c>
      <c r="G3119" s="44" t="s">
        <v>7781</v>
      </c>
      <c r="H3119" s="45">
        <f t="array" ref="H3119">let(systemId,match(A3119,index(systems,0,1),),refSystemId,match($H$1,index(systems,0,1),),x,index(systems,systemId,3),y,index(systems,systemId,4),refX,index(systems,refSystemId,3),refY,index(systems,refSystemId,4),round(sqrt((x-refX)^2+(y-refY)^2),3))</f>
        <v>324.335</v>
      </c>
      <c r="I3119" s="28" t="s">
        <v>408</v>
      </c>
      <c r="J3119" s="28" t="s">
        <v>408</v>
      </c>
      <c r="K3119" s="28" t="s">
        <v>408</v>
      </c>
      <c r="L3119" s="28" t="s">
        <v>408</v>
      </c>
      <c r="M3119" s="48" t="s">
        <v>408</v>
      </c>
      <c r="N3119" s="28" t="s">
        <v>408</v>
      </c>
      <c r="O3119" s="41"/>
      <c r="P3119" s="48" t="s">
        <v>435</v>
      </c>
      <c r="Q3119" s="48" t="s">
        <v>435</v>
      </c>
      <c r="R3119" s="48" t="s">
        <v>435</v>
      </c>
      <c r="S3119" s="48" t="s">
        <v>435</v>
      </c>
      <c r="T3119" s="48" t="s">
        <v>435</v>
      </c>
      <c r="U3119" s="48" t="s">
        <v>435</v>
      </c>
      <c r="V3119" s="48" t="s">
        <v>435</v>
      </c>
      <c r="W3119" s="48" t="s">
        <v>435</v>
      </c>
      <c r="X3119" s="48" t="s">
        <v>435</v>
      </c>
      <c r="Y3119" s="48" t="s">
        <v>435</v>
      </c>
      <c r="Z3119" s="48" t="s">
        <v>435</v>
      </c>
      <c r="AA3119" s="48" t="s">
        <v>1678</v>
      </c>
      <c r="AB3119" s="48" t="s">
        <v>1678</v>
      </c>
      <c r="AC3119" s="48" t="s">
        <v>1678</v>
      </c>
      <c r="AD3119" s="48" t="s">
        <v>1678</v>
      </c>
      <c r="AE3119" s="48" t="s">
        <v>1678</v>
      </c>
      <c r="AF3119" s="48" t="s">
        <v>1678</v>
      </c>
      <c r="AG3119" s="48" t="s">
        <v>1678</v>
      </c>
      <c r="AH3119" s="48" t="s">
        <v>1679</v>
      </c>
      <c r="AI3119" s="48" t="s">
        <v>1384</v>
      </c>
      <c r="AJ3119" s="48" t="s">
        <v>1384</v>
      </c>
      <c r="AK3119" s="48" t="s">
        <v>1384</v>
      </c>
      <c r="AL3119" s="48" t="s">
        <v>1384</v>
      </c>
      <c r="AM3119" s="48" t="s">
        <v>1384</v>
      </c>
      <c r="AN3119" s="48" t="s">
        <v>1384</v>
      </c>
      <c r="AO3119" s="48" t="s">
        <v>414</v>
      </c>
      <c r="AP3119" s="48" t="s">
        <v>414</v>
      </c>
      <c r="AQ3119" s="48" t="s">
        <v>414</v>
      </c>
      <c r="AR3119" s="48" t="s">
        <v>414</v>
      </c>
      <c r="AS3119" s="48" t="s">
        <v>414</v>
      </c>
      <c r="AT3119" s="48" t="s">
        <v>415</v>
      </c>
      <c r="AU3119" s="48" t="s">
        <v>415</v>
      </c>
      <c r="AV3119" s="48" t="s">
        <v>416</v>
      </c>
      <c r="AW3119" s="48" t="s">
        <v>416</v>
      </c>
      <c r="AX3119" s="48" t="s">
        <v>417</v>
      </c>
      <c r="AY3119" s="48" t="s">
        <v>417</v>
      </c>
      <c r="AZ3119" s="49" t="s">
        <v>418</v>
      </c>
    </row>
    <row r="3120" ht="15.75" customHeight="1">
      <c r="A3120" s="40">
        <v>2799.0</v>
      </c>
      <c r="B3120" s="28" t="s">
        <v>7782</v>
      </c>
      <c r="C3120" s="41"/>
      <c r="D3120" s="42">
        <f t="array" ref="D3120">index(systems,match($A3120,INDEX(systems,0,1),),3)</f>
        <v>-479.601</v>
      </c>
      <c r="E3120" s="42">
        <f t="array" ref="E3120">index(systems,match($A3120,INDEX(systems,0,1),),4)</f>
        <v>-25.87</v>
      </c>
      <c r="F3120" s="43" t="str">
        <f>IFERROR(__xludf.DUMMYFUNCTION("let(row, match($B3120&amp;if($C3120&lt;&gt;"""","" [""&amp;$C3120&amp;""]"",""""),index(nebulae,,2),0),join("","",iferror(round(index(nebulae,row,5)/2,3),1),iferror(round(index(nebulae,row,6)/2,3),1),0))"),"1,1,0")</f>
        <v>1,1,0</v>
      </c>
      <c r="G3120" s="44" t="s">
        <v>7783</v>
      </c>
      <c r="H3120" s="45">
        <f t="array" ref="H3120">let(systemId,match(A3120,index(systems,0,1),),refSystemId,match($H$1,index(systems,0,1),),x,index(systems,systemId,3),y,index(systems,systemId,4),refX,index(systems,refSystemId,3),refY,index(systems,refSystemId,4),round(sqrt((x-refX)^2+(y-refY)^2),3))</f>
        <v>480.298</v>
      </c>
      <c r="I3120" s="46" t="s">
        <v>408</v>
      </c>
      <c r="J3120" s="46" t="s">
        <v>408</v>
      </c>
      <c r="K3120" s="46" t="s">
        <v>408</v>
      </c>
      <c r="L3120" s="46" t="s">
        <v>408</v>
      </c>
      <c r="M3120" s="46" t="s">
        <v>408</v>
      </c>
      <c r="N3120" s="28" t="s">
        <v>408</v>
      </c>
      <c r="O3120" s="41"/>
      <c r="P3120" s="48" t="s">
        <v>949</v>
      </c>
      <c r="Q3120" s="48" t="s">
        <v>949</v>
      </c>
      <c r="R3120" s="48" t="s">
        <v>949</v>
      </c>
      <c r="S3120" s="48" t="s">
        <v>418</v>
      </c>
      <c r="T3120" s="48" t="s">
        <v>418</v>
      </c>
      <c r="U3120" s="48" t="s">
        <v>418</v>
      </c>
      <c r="V3120" s="48" t="s">
        <v>418</v>
      </c>
      <c r="W3120" s="48" t="s">
        <v>422</v>
      </c>
      <c r="X3120" s="48" t="s">
        <v>422</v>
      </c>
      <c r="Y3120" s="48" t="s">
        <v>422</v>
      </c>
      <c r="Z3120" s="48" t="s">
        <v>422</v>
      </c>
      <c r="AA3120" s="48" t="s">
        <v>422</v>
      </c>
      <c r="AB3120" s="48" t="s">
        <v>422</v>
      </c>
      <c r="AC3120" s="48" t="s">
        <v>422</v>
      </c>
      <c r="AD3120" s="48" t="s">
        <v>422</v>
      </c>
      <c r="AE3120" s="48" t="s">
        <v>422</v>
      </c>
      <c r="AF3120" s="48" t="s">
        <v>422</v>
      </c>
      <c r="AG3120" s="48" t="s">
        <v>422</v>
      </c>
      <c r="AH3120" s="48" t="s">
        <v>422</v>
      </c>
      <c r="AI3120" s="48" t="s">
        <v>422</v>
      </c>
      <c r="AJ3120" s="48" t="s">
        <v>422</v>
      </c>
      <c r="AK3120" s="48" t="s">
        <v>422</v>
      </c>
      <c r="AL3120" s="48" t="s">
        <v>422</v>
      </c>
      <c r="AM3120" s="48" t="s">
        <v>422</v>
      </c>
      <c r="AN3120" s="48" t="s">
        <v>422</v>
      </c>
      <c r="AO3120" s="48" t="s">
        <v>422</v>
      </c>
      <c r="AP3120" s="48" t="s">
        <v>422</v>
      </c>
      <c r="AQ3120" s="48" t="s">
        <v>422</v>
      </c>
      <c r="AR3120" s="48" t="s">
        <v>422</v>
      </c>
      <c r="AS3120" s="48" t="s">
        <v>422</v>
      </c>
      <c r="AT3120" s="48" t="s">
        <v>422</v>
      </c>
      <c r="AU3120" s="48" t="s">
        <v>422</v>
      </c>
      <c r="AV3120" s="48" t="s">
        <v>422</v>
      </c>
      <c r="AW3120" s="48" t="s">
        <v>422</v>
      </c>
      <c r="AX3120" s="48" t="s">
        <v>422</v>
      </c>
      <c r="AY3120" s="48" t="s">
        <v>422</v>
      </c>
      <c r="AZ3120" s="49" t="s">
        <v>422</v>
      </c>
    </row>
    <row r="3121" ht="15.75" customHeight="1">
      <c r="A3121" s="40">
        <v>2800.0</v>
      </c>
      <c r="B3121" s="28" t="s">
        <v>7784</v>
      </c>
      <c r="C3121" s="41"/>
      <c r="D3121" s="42">
        <f t="array" ref="D3121">index(systems,match($A3121,INDEX(systems,0,1),),3)</f>
        <v>-234.23</v>
      </c>
      <c r="E3121" s="42">
        <f t="array" ref="E3121">index(systems,match($A3121,INDEX(systems,0,1),),4)</f>
        <v>451.71</v>
      </c>
      <c r="F3121" s="43" t="str">
        <f>IFERROR(__xludf.DUMMYFUNCTION("let(row, match($B3121&amp;if($C3121&lt;&gt;"""","" [""&amp;$C3121&amp;""]"",""""),index(nebulae,,2),0),join("","",iferror(round(index(nebulae,row,5)/2,3),1),iferror(round(index(nebulae,row,6)/2,3),1),0))"),"1,1,0")</f>
        <v>1,1,0</v>
      </c>
      <c r="G3121" s="44" t="s">
        <v>7785</v>
      </c>
      <c r="H3121" s="45">
        <f t="array" ref="H3121">let(systemId,match(A3121,index(systems,0,1),),refSystemId,match($H$1,index(systems,0,1),),x,index(systems,systemId,3),y,index(systems,systemId,4),refX,index(systems,refSystemId,3),refY,index(systems,refSystemId,4),round(sqrt((x-refX)^2+(y-refY)^2),3))</f>
        <v>508.828</v>
      </c>
      <c r="I3121" s="53"/>
      <c r="J3121" s="53"/>
      <c r="K3121" s="53"/>
      <c r="L3121" s="53"/>
      <c r="M3121" s="53"/>
      <c r="N3121" s="28" t="s">
        <v>497</v>
      </c>
      <c r="O3121" s="48" t="s">
        <v>497</v>
      </c>
      <c r="P3121" s="48" t="s">
        <v>497</v>
      </c>
      <c r="Q3121" s="48" t="s">
        <v>497</v>
      </c>
      <c r="R3121" s="48" t="s">
        <v>497</v>
      </c>
      <c r="S3121" s="48" t="s">
        <v>418</v>
      </c>
      <c r="T3121" s="48" t="s">
        <v>418</v>
      </c>
      <c r="U3121" s="48" t="s">
        <v>422</v>
      </c>
      <c r="V3121" s="48" t="s">
        <v>422</v>
      </c>
      <c r="W3121" s="48" t="s">
        <v>422</v>
      </c>
      <c r="X3121" s="48" t="s">
        <v>422</v>
      </c>
      <c r="Y3121" s="48" t="s">
        <v>422</v>
      </c>
      <c r="Z3121" s="48" t="s">
        <v>422</v>
      </c>
      <c r="AA3121" s="48" t="s">
        <v>422</v>
      </c>
      <c r="AB3121" s="48" t="s">
        <v>422</v>
      </c>
      <c r="AC3121" s="48" t="s">
        <v>422</v>
      </c>
      <c r="AD3121" s="48" t="s">
        <v>422</v>
      </c>
      <c r="AE3121" s="48" t="s">
        <v>422</v>
      </c>
      <c r="AF3121" s="48" t="s">
        <v>422</v>
      </c>
      <c r="AG3121" s="48" t="s">
        <v>422</v>
      </c>
      <c r="AH3121" s="48" t="s">
        <v>422</v>
      </c>
      <c r="AI3121" s="48" t="s">
        <v>422</v>
      </c>
      <c r="AJ3121" s="48" t="s">
        <v>422</v>
      </c>
      <c r="AK3121" s="48" t="s">
        <v>422</v>
      </c>
      <c r="AL3121" s="48" t="s">
        <v>422</v>
      </c>
      <c r="AM3121" s="48" t="s">
        <v>422</v>
      </c>
      <c r="AN3121" s="48" t="s">
        <v>422</v>
      </c>
      <c r="AO3121" s="48" t="s">
        <v>422</v>
      </c>
      <c r="AP3121" s="48" t="s">
        <v>422</v>
      </c>
      <c r="AQ3121" s="48" t="s">
        <v>422</v>
      </c>
      <c r="AR3121" s="48" t="s">
        <v>422</v>
      </c>
      <c r="AS3121" s="48" t="s">
        <v>422</v>
      </c>
      <c r="AT3121" s="48" t="s">
        <v>422</v>
      </c>
      <c r="AU3121" s="48" t="s">
        <v>422</v>
      </c>
      <c r="AV3121" s="48" t="s">
        <v>422</v>
      </c>
      <c r="AW3121" s="48" t="s">
        <v>422</v>
      </c>
      <c r="AX3121" s="48" t="s">
        <v>422</v>
      </c>
      <c r="AY3121" s="48" t="s">
        <v>422</v>
      </c>
      <c r="AZ3121" s="28" t="s">
        <v>422</v>
      </c>
    </row>
    <row r="3122" ht="15.75" customHeight="1">
      <c r="A3122" s="40">
        <v>2801.0</v>
      </c>
      <c r="B3122" s="28" t="s">
        <v>7786</v>
      </c>
      <c r="C3122" s="41"/>
      <c r="D3122" s="42">
        <f t="array" ref="D3122">index(systems,match($A3122,INDEX(systems,0,1),),3)</f>
        <v>113.192</v>
      </c>
      <c r="E3122" s="42">
        <f t="array" ref="E3122">index(systems,match($A3122,INDEX(systems,0,1),),4)</f>
        <v>-309.007</v>
      </c>
      <c r="F3122" s="43" t="str">
        <f>IFERROR(__xludf.DUMMYFUNCTION("let(row, match($B3122&amp;if($C3122&lt;&gt;"""","" [""&amp;$C3122&amp;""]"",""""),index(nebulae,,2),0),join("","",iferror(round(index(nebulae,row,5)/2,3),1),iferror(round(index(nebulae,row,6)/2,3),1),0))"),"1,1,0")</f>
        <v>1,1,0</v>
      </c>
      <c r="G3122" s="44" t="s">
        <v>7787</v>
      </c>
      <c r="H3122" s="45">
        <f t="array" ref="H3122">let(systemId,match(A3122,index(systems,0,1),),refSystemId,match($H$1,index(systems,0,1),),x,index(systems,systemId,3),y,index(systems,systemId,4),refX,index(systems,refSystemId,3),refY,index(systems,refSystemId,4),round(sqrt((x-refX)^2+(y-refY)^2),3))</f>
        <v>329.086</v>
      </c>
      <c r="I3122" s="46" t="s">
        <v>408</v>
      </c>
      <c r="J3122" s="46" t="s">
        <v>408</v>
      </c>
      <c r="K3122" s="46" t="s">
        <v>408</v>
      </c>
      <c r="L3122" s="46" t="s">
        <v>408</v>
      </c>
      <c r="M3122" s="46" t="s">
        <v>408</v>
      </c>
      <c r="N3122" s="28" t="s">
        <v>408</v>
      </c>
      <c r="O3122" s="41"/>
      <c r="P3122" s="48" t="s">
        <v>1475</v>
      </c>
      <c r="Q3122" s="48" t="s">
        <v>1475</v>
      </c>
      <c r="R3122" s="48" t="s">
        <v>1475</v>
      </c>
      <c r="S3122" s="48" t="s">
        <v>1475</v>
      </c>
      <c r="T3122" s="48" t="s">
        <v>1475</v>
      </c>
      <c r="U3122" s="48" t="s">
        <v>1475</v>
      </c>
      <c r="V3122" s="48" t="s">
        <v>1475</v>
      </c>
      <c r="W3122" s="48" t="s">
        <v>1475</v>
      </c>
      <c r="X3122" s="48" t="s">
        <v>1475</v>
      </c>
      <c r="Y3122" s="48" t="s">
        <v>422</v>
      </c>
      <c r="Z3122" s="48" t="s">
        <v>422</v>
      </c>
      <c r="AA3122" s="48" t="s">
        <v>422</v>
      </c>
      <c r="AB3122" s="48" t="s">
        <v>422</v>
      </c>
      <c r="AC3122" s="48" t="s">
        <v>422</v>
      </c>
      <c r="AD3122" s="48" t="s">
        <v>422</v>
      </c>
      <c r="AE3122" s="48" t="s">
        <v>422</v>
      </c>
      <c r="AF3122" s="48" t="s">
        <v>422</v>
      </c>
      <c r="AG3122" s="48" t="s">
        <v>422</v>
      </c>
      <c r="AH3122" s="48" t="s">
        <v>422</v>
      </c>
      <c r="AI3122" s="48" t="s">
        <v>422</v>
      </c>
      <c r="AJ3122" s="48" t="s">
        <v>422</v>
      </c>
      <c r="AK3122" s="48" t="s">
        <v>422</v>
      </c>
      <c r="AL3122" s="48" t="s">
        <v>422</v>
      </c>
      <c r="AM3122" s="48" t="s">
        <v>422</v>
      </c>
      <c r="AN3122" s="48" t="s">
        <v>422</v>
      </c>
      <c r="AO3122" s="48" t="s">
        <v>422</v>
      </c>
      <c r="AP3122" s="48" t="s">
        <v>422</v>
      </c>
      <c r="AQ3122" s="48" t="s">
        <v>422</v>
      </c>
      <c r="AR3122" s="48" t="s">
        <v>422</v>
      </c>
      <c r="AS3122" s="48" t="s">
        <v>422</v>
      </c>
      <c r="AT3122" s="48" t="s">
        <v>422</v>
      </c>
      <c r="AU3122" s="48" t="s">
        <v>422</v>
      </c>
      <c r="AV3122" s="52" t="s">
        <v>422</v>
      </c>
      <c r="AW3122" s="52" t="s">
        <v>422</v>
      </c>
      <c r="AX3122" s="48" t="s">
        <v>422</v>
      </c>
      <c r="AY3122" s="48" t="s">
        <v>422</v>
      </c>
      <c r="AZ3122" s="28" t="s">
        <v>422</v>
      </c>
    </row>
    <row r="3123" ht="15.75" customHeight="1">
      <c r="A3123" s="40">
        <v>2802.0</v>
      </c>
      <c r="B3123" s="28" t="s">
        <v>7788</v>
      </c>
      <c r="C3123" s="41"/>
      <c r="D3123" s="42">
        <f t="array" ref="D3123">index(systems,match($A3123,INDEX(systems,0,1),),3)</f>
        <v>-8.015</v>
      </c>
      <c r="E3123" s="42">
        <f t="array" ref="E3123">index(systems,match($A3123,INDEX(systems,0,1),),4)</f>
        <v>21.153</v>
      </c>
      <c r="F3123" s="43" t="str">
        <f>IFERROR(__xludf.DUMMYFUNCTION("let(row, match($B3123&amp;if($C3123&lt;&gt;"""","" [""&amp;$C3123&amp;""]"",""""),index(nebulae,,2),0),join("","",iferror(round(index(nebulae,row,5)/2,3),1),iferror(round(index(nebulae,row,6)/2,3),1),0))"),"1,1,0")</f>
        <v>1,1,0</v>
      </c>
      <c r="G3123" s="44" t="s">
        <v>7789</v>
      </c>
      <c r="H3123" s="63">
        <f t="array" ref="H3123">let(systemId,match(A3123,index(systems,0,1),),refSystemId,match($H$1,index(systems,0,1),),x,index(systems,systemId,3),y,index(systems,systemId,4),refX,index(systems,refSystemId,3),refY,index(systems,refSystemId,4),round(sqrt((x-refX)^2+(y-refY)^2),3))</f>
        <v>22.621</v>
      </c>
      <c r="I3123" s="28" t="s">
        <v>1275</v>
      </c>
      <c r="J3123" s="28" t="s">
        <v>508</v>
      </c>
      <c r="K3123" s="28" t="s">
        <v>508</v>
      </c>
      <c r="L3123" s="46" t="s">
        <v>508</v>
      </c>
      <c r="M3123" s="47" t="s">
        <v>508</v>
      </c>
      <c r="N3123" s="28" t="s">
        <v>1276</v>
      </c>
      <c r="O3123" s="48" t="s">
        <v>1276</v>
      </c>
      <c r="P3123" s="48" t="s">
        <v>1276</v>
      </c>
      <c r="Q3123" s="48" t="s">
        <v>1276</v>
      </c>
      <c r="R3123" s="48" t="s">
        <v>1277</v>
      </c>
      <c r="S3123" s="48" t="s">
        <v>1276</v>
      </c>
      <c r="T3123" s="28" t="s">
        <v>1276</v>
      </c>
      <c r="U3123" s="48" t="s">
        <v>927</v>
      </c>
      <c r="V3123" s="48" t="s">
        <v>927</v>
      </c>
      <c r="W3123" s="48" t="s">
        <v>928</v>
      </c>
      <c r="X3123" s="48" t="s">
        <v>928</v>
      </c>
      <c r="Y3123" s="48" t="s">
        <v>886</v>
      </c>
      <c r="Z3123" s="48" t="s">
        <v>641</v>
      </c>
      <c r="AA3123" s="48" t="s">
        <v>831</v>
      </c>
      <c r="AB3123" s="48" t="s">
        <v>831</v>
      </c>
      <c r="AC3123" s="48" t="s">
        <v>831</v>
      </c>
      <c r="AD3123" s="48" t="s">
        <v>831</v>
      </c>
      <c r="AE3123" s="48" t="s">
        <v>831</v>
      </c>
      <c r="AF3123" s="48" t="s">
        <v>831</v>
      </c>
      <c r="AG3123" s="48" t="s">
        <v>831</v>
      </c>
      <c r="AH3123" s="48" t="s">
        <v>832</v>
      </c>
      <c r="AI3123" s="48" t="s">
        <v>529</v>
      </c>
      <c r="AJ3123" s="48" t="s">
        <v>529</v>
      </c>
      <c r="AK3123" s="48" t="s">
        <v>529</v>
      </c>
      <c r="AL3123" s="48" t="s">
        <v>529</v>
      </c>
      <c r="AM3123" s="48" t="s">
        <v>529</v>
      </c>
      <c r="AN3123" s="48" t="s">
        <v>886</v>
      </c>
      <c r="AO3123" s="48" t="s">
        <v>886</v>
      </c>
      <c r="AP3123" s="48" t="s">
        <v>516</v>
      </c>
      <c r="AQ3123" s="48" t="s">
        <v>516</v>
      </c>
      <c r="AR3123" s="48" t="s">
        <v>517</v>
      </c>
      <c r="AS3123" s="48" t="s">
        <v>930</v>
      </c>
      <c r="AT3123" s="48" t="s">
        <v>930</v>
      </c>
      <c r="AU3123" s="48" t="s">
        <v>930</v>
      </c>
      <c r="AV3123" s="48" t="s">
        <v>930</v>
      </c>
      <c r="AW3123" s="48" t="s">
        <v>930</v>
      </c>
      <c r="AX3123" s="48" t="s">
        <v>931</v>
      </c>
      <c r="AY3123" s="48" t="s">
        <v>931</v>
      </c>
      <c r="AZ3123" s="28" t="s">
        <v>896</v>
      </c>
    </row>
    <row r="3124" ht="15.75" customHeight="1">
      <c r="A3124" s="40">
        <v>2803.0</v>
      </c>
      <c r="B3124" s="28" t="s">
        <v>7790</v>
      </c>
      <c r="C3124" s="28" t="s">
        <v>733</v>
      </c>
      <c r="D3124" s="42">
        <f t="array" ref="D3124">index(systems,match($A3124,INDEX(systems,0,1),),3)</f>
        <v>-279.411</v>
      </c>
      <c r="E3124" s="42">
        <f t="array" ref="E3124">index(systems,match($A3124,INDEX(systems,0,1),),4)</f>
        <v>114.729</v>
      </c>
      <c r="F3124" s="43" t="str">
        <f>IFERROR(__xludf.DUMMYFUNCTION("let(row, match($B3124&amp;if($C3124&lt;&gt;"""","" [""&amp;$C3124&amp;""]"",""""),index(nebulae,,2),0),join("","",iferror(round(index(nebulae,row,5)/2,3),1),iferror(round(index(nebulae,row,6)/2,3),1),0))"),"1,1,0")</f>
        <v>1,1,0</v>
      </c>
      <c r="G3124" s="44" t="s">
        <v>7791</v>
      </c>
      <c r="H3124" s="45">
        <f t="array" ref="H3124">let(systemId,match(A3124,index(systems,0,1),),refSystemId,match($H$1,index(systems,0,1),),x,index(systems,systemId,3),y,index(systems,systemId,4),refX,index(systems,refSystemId,3),refY,index(systems,refSystemId,4),round(sqrt((x-refX)^2+(y-refY)^2),3))</f>
        <v>302.048</v>
      </c>
      <c r="I3124" s="46" t="s">
        <v>408</v>
      </c>
      <c r="J3124" s="47" t="s">
        <v>408</v>
      </c>
      <c r="K3124" s="47" t="s">
        <v>408</v>
      </c>
      <c r="L3124" s="46" t="s">
        <v>408</v>
      </c>
      <c r="M3124" s="53"/>
      <c r="N3124" s="28" t="s">
        <v>449</v>
      </c>
      <c r="O3124" s="48" t="s">
        <v>449</v>
      </c>
      <c r="P3124" s="48" t="s">
        <v>449</v>
      </c>
      <c r="Q3124" s="48" t="s">
        <v>449</v>
      </c>
      <c r="R3124" s="48" t="s">
        <v>449</v>
      </c>
      <c r="S3124" s="48" t="s">
        <v>449</v>
      </c>
      <c r="T3124" s="48" t="s">
        <v>449</v>
      </c>
      <c r="U3124" s="48" t="s">
        <v>449</v>
      </c>
      <c r="V3124" s="48" t="s">
        <v>449</v>
      </c>
      <c r="W3124" s="48" t="s">
        <v>449</v>
      </c>
      <c r="X3124" s="48" t="s">
        <v>449</v>
      </c>
      <c r="Y3124" s="48" t="s">
        <v>449</v>
      </c>
      <c r="Z3124" s="48" t="s">
        <v>449</v>
      </c>
      <c r="AA3124" s="48" t="s">
        <v>1505</v>
      </c>
      <c r="AB3124" s="48" t="s">
        <v>1505</v>
      </c>
      <c r="AC3124" s="48" t="s">
        <v>1505</v>
      </c>
      <c r="AD3124" s="48" t="s">
        <v>1505</v>
      </c>
      <c r="AE3124" s="48" t="s">
        <v>1505</v>
      </c>
      <c r="AF3124" s="48" t="s">
        <v>1505</v>
      </c>
      <c r="AG3124" s="48" t="s">
        <v>1505</v>
      </c>
      <c r="AH3124" s="48" t="s">
        <v>1506</v>
      </c>
      <c r="AI3124" s="48" t="s">
        <v>452</v>
      </c>
      <c r="AJ3124" s="48" t="s">
        <v>452</v>
      </c>
      <c r="AK3124" s="48" t="s">
        <v>452</v>
      </c>
      <c r="AL3124" s="48" t="s">
        <v>452</v>
      </c>
      <c r="AM3124" s="48" t="s">
        <v>452</v>
      </c>
      <c r="AN3124" s="48" t="s">
        <v>452</v>
      </c>
      <c r="AO3124" s="48" t="s">
        <v>452</v>
      </c>
      <c r="AP3124" s="48" t="s">
        <v>452</v>
      </c>
      <c r="AQ3124" s="48" t="s">
        <v>2062</v>
      </c>
      <c r="AR3124" s="48" t="s">
        <v>2062</v>
      </c>
      <c r="AS3124" s="48" t="s">
        <v>2063</v>
      </c>
      <c r="AT3124" s="48" t="s">
        <v>454</v>
      </c>
      <c r="AU3124" s="48" t="s">
        <v>454</v>
      </c>
      <c r="AV3124" s="52" t="s">
        <v>454</v>
      </c>
      <c r="AW3124" s="52" t="s">
        <v>454</v>
      </c>
      <c r="AX3124" s="52" t="s">
        <v>454</v>
      </c>
      <c r="AY3124" s="52" t="s">
        <v>454</v>
      </c>
      <c r="AZ3124" s="49" t="s">
        <v>455</v>
      </c>
    </row>
    <row r="3125" ht="15.75" customHeight="1">
      <c r="A3125" s="40">
        <v>2969.0</v>
      </c>
      <c r="B3125" s="28" t="s">
        <v>7790</v>
      </c>
      <c r="C3125" s="28" t="s">
        <v>735</v>
      </c>
      <c r="D3125" s="42">
        <f t="array" ref="D3125">index(systems,match($A3125,INDEX(systems,0,1),),3)</f>
        <v>-70.834</v>
      </c>
      <c r="E3125" s="42">
        <f t="array" ref="E3125">index(systems,match($A3125,INDEX(systems,0,1),),4)</f>
        <v>1807.012</v>
      </c>
      <c r="F3125" s="43" t="str">
        <f>IFERROR(__xludf.DUMMYFUNCTION("let(row, match($B3125&amp;if($C3125&lt;&gt;"""","" [""&amp;$C3125&amp;""]"",""""),index(nebulae,,2),0),join("","",iferror(round(index(nebulae,row,5)/2,3),1),iferror(round(index(nebulae,row,6)/2,3),1),0))"),"1,1,0")</f>
        <v>1,1,0</v>
      </c>
      <c r="G3125" s="44" t="s">
        <v>7792</v>
      </c>
      <c r="H3125" s="45">
        <f t="array" ref="H3125">let(systemId,match(A3125,index(systems,0,1),),refSystemId,match($H$1,index(systems,0,1),),x,index(systems,systemId,3),y,index(systems,systemId,4),refX,index(systems,refSystemId,3),refY,index(systems,refSystemId,4),round(sqrt((x-refX)^2+(y-refY)^2),3))</f>
        <v>1808.4</v>
      </c>
      <c r="I3125" s="41"/>
      <c r="J3125" s="41"/>
      <c r="K3125" s="41"/>
      <c r="L3125" s="41"/>
      <c r="M3125" s="41"/>
      <c r="N3125" s="41"/>
      <c r="O3125" s="41"/>
      <c r="P3125" s="48" t="s">
        <v>408</v>
      </c>
      <c r="Q3125" s="48" t="s">
        <v>408</v>
      </c>
      <c r="R3125" s="48" t="s">
        <v>408</v>
      </c>
      <c r="S3125" s="48" t="s">
        <v>408</v>
      </c>
      <c r="T3125" s="48" t="s">
        <v>408</v>
      </c>
      <c r="U3125" s="48" t="s">
        <v>735</v>
      </c>
      <c r="V3125" s="48" t="s">
        <v>735</v>
      </c>
      <c r="W3125" s="48" t="s">
        <v>735</v>
      </c>
      <c r="X3125" s="48" t="s">
        <v>735</v>
      </c>
      <c r="Y3125" s="48" t="s">
        <v>735</v>
      </c>
      <c r="Z3125" s="48" t="s">
        <v>735</v>
      </c>
      <c r="AA3125" s="48" t="s">
        <v>735</v>
      </c>
      <c r="AB3125" s="48" t="s">
        <v>735</v>
      </c>
      <c r="AC3125" s="48" t="s">
        <v>735</v>
      </c>
      <c r="AD3125" s="48" t="s">
        <v>735</v>
      </c>
      <c r="AE3125" s="48" t="s">
        <v>735</v>
      </c>
      <c r="AF3125" s="48" t="s">
        <v>735</v>
      </c>
      <c r="AG3125" s="48" t="s">
        <v>735</v>
      </c>
      <c r="AH3125" s="48" t="s">
        <v>735</v>
      </c>
      <c r="AI3125" s="48" t="s">
        <v>735</v>
      </c>
      <c r="AJ3125" s="48" t="s">
        <v>7793</v>
      </c>
      <c r="AK3125" s="48" t="s">
        <v>7793</v>
      </c>
      <c r="AL3125" s="48" t="s">
        <v>7793</v>
      </c>
      <c r="AM3125" s="48" t="s">
        <v>7793</v>
      </c>
      <c r="AN3125" s="48" t="s">
        <v>735</v>
      </c>
      <c r="AO3125" s="28" t="s">
        <v>735</v>
      </c>
      <c r="AP3125" s="48" t="s">
        <v>735</v>
      </c>
      <c r="AQ3125" s="48" t="s">
        <v>3145</v>
      </c>
      <c r="AR3125" s="48" t="s">
        <v>3145</v>
      </c>
      <c r="AS3125" s="48" t="s">
        <v>422</v>
      </c>
      <c r="AT3125" s="28" t="s">
        <v>422</v>
      </c>
      <c r="AU3125" s="41"/>
      <c r="AV3125" s="41"/>
      <c r="AW3125" s="41"/>
      <c r="AX3125" s="41"/>
      <c r="AY3125" s="41"/>
      <c r="AZ3125" s="55"/>
    </row>
    <row r="3126" ht="15.75" customHeight="1">
      <c r="A3126" s="40">
        <v>2804.0</v>
      </c>
      <c r="B3126" s="28" t="s">
        <v>7794</v>
      </c>
      <c r="C3126" s="41"/>
      <c r="D3126" s="42">
        <f t="array" ref="D3126">index(systems,match($A3126,INDEX(systems,0,1),),3)</f>
        <v>674.285</v>
      </c>
      <c r="E3126" s="42">
        <f t="array" ref="E3126">index(systems,match($A3126,INDEX(systems,0,1),),4)</f>
        <v>138.333</v>
      </c>
      <c r="F3126" s="43" t="str">
        <f>IFERROR(__xludf.DUMMYFUNCTION("let(row, match($B3126&amp;if($C3126&lt;&gt;"""","" [""&amp;$C3126&amp;""]"",""""),index(nebulae,,2),0),join("","",iferror(round(index(nebulae,row,5)/2,3),1),iferror(round(index(nebulae,row,6)/2,3),1),0))"),"1,1,0")</f>
        <v>1,1,0</v>
      </c>
      <c r="G3126" s="44" t="s">
        <v>7795</v>
      </c>
      <c r="H3126" s="45">
        <f t="array" ref="H3126">let(systemId,match(A3126,index(systems,0,1),),refSystemId,match($H$1,index(systems,0,1),),x,index(systems,systemId,3),y,index(systems,systemId,4),refX,index(systems,refSystemId,3),refY,index(systems,refSystemId,4),round(sqrt((x-refX)^2+(y-refY)^2),3))</f>
        <v>688.329</v>
      </c>
      <c r="I3126" s="53"/>
      <c r="J3126" s="53"/>
      <c r="K3126" s="53"/>
      <c r="L3126" s="53"/>
      <c r="M3126" s="53"/>
      <c r="N3126" s="41"/>
      <c r="O3126" s="41"/>
      <c r="P3126" s="48" t="s">
        <v>548</v>
      </c>
      <c r="Q3126" s="48" t="s">
        <v>548</v>
      </c>
      <c r="R3126" s="48" t="s">
        <v>548</v>
      </c>
      <c r="S3126" s="48" t="s">
        <v>548</v>
      </c>
      <c r="T3126" s="48" t="s">
        <v>548</v>
      </c>
      <c r="U3126" s="48" t="s">
        <v>422</v>
      </c>
      <c r="V3126" s="48" t="s">
        <v>422</v>
      </c>
      <c r="W3126" s="48" t="s">
        <v>422</v>
      </c>
      <c r="X3126" s="48" t="s">
        <v>422</v>
      </c>
      <c r="Y3126" s="48" t="s">
        <v>422</v>
      </c>
      <c r="Z3126" s="48" t="s">
        <v>422</v>
      </c>
      <c r="AA3126" s="48" t="s">
        <v>422</v>
      </c>
      <c r="AB3126" s="48" t="s">
        <v>422</v>
      </c>
      <c r="AC3126" s="48" t="s">
        <v>422</v>
      </c>
      <c r="AD3126" s="48" t="s">
        <v>422</v>
      </c>
      <c r="AE3126" s="48" t="s">
        <v>422</v>
      </c>
      <c r="AF3126" s="48" t="s">
        <v>422</v>
      </c>
      <c r="AG3126" s="48" t="s">
        <v>422</v>
      </c>
      <c r="AH3126" s="48" t="s">
        <v>422</v>
      </c>
      <c r="AI3126" s="48" t="s">
        <v>422</v>
      </c>
      <c r="AJ3126" s="48" t="s">
        <v>422</v>
      </c>
      <c r="AK3126" s="48" t="s">
        <v>422</v>
      </c>
      <c r="AL3126" s="48" t="s">
        <v>422</v>
      </c>
      <c r="AM3126" s="48" t="s">
        <v>422</v>
      </c>
      <c r="AN3126" s="48" t="s">
        <v>422</v>
      </c>
      <c r="AO3126" s="48" t="s">
        <v>422</v>
      </c>
      <c r="AP3126" s="48" t="s">
        <v>422</v>
      </c>
      <c r="AQ3126" s="48" t="s">
        <v>422</v>
      </c>
      <c r="AR3126" s="48" t="s">
        <v>422</v>
      </c>
      <c r="AS3126" s="48" t="s">
        <v>422</v>
      </c>
      <c r="AT3126" s="48" t="s">
        <v>422</v>
      </c>
      <c r="AU3126" s="48" t="s">
        <v>422</v>
      </c>
      <c r="AV3126" s="48" t="s">
        <v>422</v>
      </c>
      <c r="AW3126" s="48" t="s">
        <v>422</v>
      </c>
      <c r="AX3126" s="48" t="s">
        <v>422</v>
      </c>
      <c r="AY3126" s="48" t="s">
        <v>422</v>
      </c>
      <c r="AZ3126" s="50" t="s">
        <v>549</v>
      </c>
    </row>
    <row r="3127" ht="15.75" customHeight="1">
      <c r="A3127" s="40">
        <v>2805.0</v>
      </c>
      <c r="B3127" s="28" t="s">
        <v>7796</v>
      </c>
      <c r="C3127" s="41"/>
      <c r="D3127" s="42">
        <f t="array" ref="D3127">index(systems,match($A3127,INDEX(systems,0,1),),3)</f>
        <v>231.779</v>
      </c>
      <c r="E3127" s="42">
        <f t="array" ref="E3127">index(systems,match($A3127,INDEX(systems,0,1),),4)</f>
        <v>119.701</v>
      </c>
      <c r="F3127" s="43" t="str">
        <f>IFERROR(__xludf.DUMMYFUNCTION("let(row, match($B3127&amp;if($C3127&lt;&gt;"""","" [""&amp;$C3127&amp;""]"",""""),index(nebulae,,2),0),join("","",iferror(round(index(nebulae,row,5)/2,3),1),iferror(round(index(nebulae,row,6)/2,3),1),0))"),"1,1,0")</f>
        <v>1,1,0</v>
      </c>
      <c r="G3127" s="44" t="s">
        <v>7797</v>
      </c>
      <c r="H3127" s="45">
        <f t="array" ref="H3127">let(systemId,match(A3127,index(systems,0,1),),refSystemId,match($H$1,index(systems,0,1),),x,index(systems,systemId,3),y,index(systems,systemId,4),refX,index(systems,refSystemId,3),refY,index(systems,refSystemId,4),round(sqrt((x-refX)^2+(y-refY)^2),3))</f>
        <v>260.864</v>
      </c>
      <c r="I3127" s="28" t="s">
        <v>408</v>
      </c>
      <c r="J3127" s="28" t="s">
        <v>408</v>
      </c>
      <c r="K3127" s="28" t="s">
        <v>408</v>
      </c>
      <c r="L3127" s="48" t="s">
        <v>408</v>
      </c>
      <c r="M3127" s="48" t="s">
        <v>408</v>
      </c>
      <c r="N3127" s="28" t="s">
        <v>408</v>
      </c>
      <c r="O3127" s="41"/>
      <c r="P3127" s="48" t="s">
        <v>1008</v>
      </c>
      <c r="Q3127" s="48" t="s">
        <v>1008</v>
      </c>
      <c r="R3127" s="48" t="s">
        <v>1008</v>
      </c>
      <c r="S3127" s="48" t="s">
        <v>1008</v>
      </c>
      <c r="T3127" s="48" t="s">
        <v>1008</v>
      </c>
      <c r="U3127" s="48" t="s">
        <v>1008</v>
      </c>
      <c r="V3127" s="48" t="s">
        <v>1008</v>
      </c>
      <c r="W3127" s="48" t="s">
        <v>422</v>
      </c>
      <c r="X3127" s="48" t="s">
        <v>422</v>
      </c>
      <c r="Y3127" s="48" t="s">
        <v>422</v>
      </c>
      <c r="Z3127" s="48" t="s">
        <v>422</v>
      </c>
      <c r="AA3127" s="48" t="s">
        <v>422</v>
      </c>
      <c r="AB3127" s="48" t="s">
        <v>422</v>
      </c>
      <c r="AC3127" s="48" t="s">
        <v>422</v>
      </c>
      <c r="AD3127" s="48" t="s">
        <v>422</v>
      </c>
      <c r="AE3127" s="48" t="s">
        <v>422</v>
      </c>
      <c r="AF3127" s="48" t="s">
        <v>422</v>
      </c>
      <c r="AG3127" s="48" t="s">
        <v>422</v>
      </c>
      <c r="AH3127" s="48" t="s">
        <v>422</v>
      </c>
      <c r="AI3127" s="48" t="s">
        <v>422</v>
      </c>
      <c r="AJ3127" s="48" t="s">
        <v>422</v>
      </c>
      <c r="AK3127" s="48" t="s">
        <v>422</v>
      </c>
      <c r="AL3127" s="48" t="s">
        <v>422</v>
      </c>
      <c r="AM3127" s="48" t="s">
        <v>422</v>
      </c>
      <c r="AN3127" s="48" t="s">
        <v>422</v>
      </c>
      <c r="AO3127" s="48" t="s">
        <v>422</v>
      </c>
      <c r="AP3127" s="48" t="s">
        <v>422</v>
      </c>
      <c r="AQ3127" s="48" t="s">
        <v>422</v>
      </c>
      <c r="AR3127" s="48" t="s">
        <v>422</v>
      </c>
      <c r="AS3127" s="48" t="s">
        <v>422</v>
      </c>
      <c r="AT3127" s="48" t="s">
        <v>422</v>
      </c>
      <c r="AU3127" s="48" t="s">
        <v>422</v>
      </c>
      <c r="AV3127" s="48" t="s">
        <v>422</v>
      </c>
      <c r="AW3127" s="48" t="s">
        <v>422</v>
      </c>
      <c r="AX3127" s="48" t="s">
        <v>422</v>
      </c>
      <c r="AY3127" s="48" t="s">
        <v>422</v>
      </c>
      <c r="AZ3127" s="28" t="s">
        <v>422</v>
      </c>
    </row>
    <row r="3128" ht="15.75" customHeight="1">
      <c r="A3128" s="40">
        <v>2806.0</v>
      </c>
      <c r="B3128" s="28" t="s">
        <v>7798</v>
      </c>
      <c r="C3128" s="41"/>
      <c r="D3128" s="42">
        <f t="array" ref="D3128">index(systems,match($A3128,INDEX(systems,0,1),),3)</f>
        <v>169.82</v>
      </c>
      <c r="E3128" s="42">
        <f t="array" ref="E3128">index(systems,match($A3128,INDEX(systems,0,1),),4)</f>
        <v>225.134</v>
      </c>
      <c r="F3128" s="43" t="str">
        <f>IFERROR(__xludf.DUMMYFUNCTION("let(row, match($B3128&amp;if($C3128&lt;&gt;"""","" [""&amp;$C3128&amp;""]"",""""),index(nebulae,,2),0),join("","",iferror(round(index(nebulae,row,5)/2,3),1),iferror(round(index(nebulae,row,6)/2,3),1),0))"),"1,1,0")</f>
        <v>1,1,0</v>
      </c>
      <c r="G3128" s="44" t="s">
        <v>7799</v>
      </c>
      <c r="H3128" s="45">
        <f t="array" ref="H3128">let(systemId,match(A3128,index(systems,0,1),),refSystemId,match($H$1,index(systems,0,1),),x,index(systems,systemId,3),y,index(systems,systemId,4),refX,index(systems,refSystemId,3),refY,index(systems,refSystemId,4),round(sqrt((x-refX)^2+(y-refY)^2),3))</f>
        <v>282</v>
      </c>
      <c r="I3128" s="46" t="s">
        <v>408</v>
      </c>
      <c r="J3128" s="46" t="s">
        <v>408</v>
      </c>
      <c r="K3128" s="46" t="s">
        <v>408</v>
      </c>
      <c r="L3128" s="47" t="s">
        <v>408</v>
      </c>
      <c r="M3128" s="47" t="s">
        <v>408</v>
      </c>
      <c r="N3128" s="28" t="s">
        <v>408</v>
      </c>
      <c r="O3128" s="41"/>
      <c r="P3128" s="48" t="s">
        <v>1482</v>
      </c>
      <c r="Q3128" s="48" t="s">
        <v>1482</v>
      </c>
      <c r="R3128" s="48" t="s">
        <v>1482</v>
      </c>
      <c r="S3128" s="48" t="s">
        <v>1482</v>
      </c>
      <c r="T3128" s="48" t="s">
        <v>1482</v>
      </c>
      <c r="U3128" s="48" t="s">
        <v>1482</v>
      </c>
      <c r="V3128" s="48" t="s">
        <v>1482</v>
      </c>
      <c r="W3128" s="48" t="s">
        <v>1482</v>
      </c>
      <c r="X3128" s="48" t="s">
        <v>1482</v>
      </c>
      <c r="Y3128" s="48" t="s">
        <v>1482</v>
      </c>
      <c r="Z3128" s="48" t="s">
        <v>1482</v>
      </c>
      <c r="AA3128" s="48" t="s">
        <v>1482</v>
      </c>
      <c r="AB3128" s="48" t="s">
        <v>1482</v>
      </c>
      <c r="AC3128" s="48" t="s">
        <v>1482</v>
      </c>
      <c r="AD3128" s="48" t="s">
        <v>1482</v>
      </c>
      <c r="AE3128" s="48" t="s">
        <v>1482</v>
      </c>
      <c r="AF3128" s="48" t="s">
        <v>1482</v>
      </c>
      <c r="AG3128" s="48" t="s">
        <v>1482</v>
      </c>
      <c r="AH3128" s="48" t="s">
        <v>1482</v>
      </c>
      <c r="AI3128" s="48" t="s">
        <v>1482</v>
      </c>
      <c r="AJ3128" s="48" t="s">
        <v>1482</v>
      </c>
      <c r="AK3128" s="48" t="s">
        <v>1482</v>
      </c>
      <c r="AL3128" s="48" t="s">
        <v>1482</v>
      </c>
      <c r="AM3128" s="48" t="s">
        <v>1482</v>
      </c>
      <c r="AN3128" s="48" t="s">
        <v>1482</v>
      </c>
      <c r="AO3128" s="48" t="s">
        <v>1482</v>
      </c>
      <c r="AP3128" s="48" t="s">
        <v>1482</v>
      </c>
      <c r="AQ3128" s="48" t="s">
        <v>1482</v>
      </c>
      <c r="AR3128" s="48" t="s">
        <v>1482</v>
      </c>
      <c r="AS3128" s="48" t="s">
        <v>1482</v>
      </c>
      <c r="AT3128" s="48" t="s">
        <v>1482</v>
      </c>
      <c r="AU3128" s="48" t="s">
        <v>1482</v>
      </c>
      <c r="AV3128" s="48" t="s">
        <v>1482</v>
      </c>
      <c r="AW3128" s="48" t="s">
        <v>1482</v>
      </c>
      <c r="AX3128" s="48" t="s">
        <v>1482</v>
      </c>
      <c r="AY3128" s="48" t="s">
        <v>1482</v>
      </c>
      <c r="AZ3128" s="28" t="s">
        <v>1482</v>
      </c>
    </row>
    <row r="3129" ht="15.75" customHeight="1">
      <c r="A3129" s="40">
        <v>2807.0</v>
      </c>
      <c r="B3129" s="28" t="s">
        <v>7800</v>
      </c>
      <c r="C3129" s="41"/>
      <c r="D3129" s="42">
        <f t="array" ref="D3129">index(systems,match($A3129,INDEX(systems,0,1),),3)</f>
        <v>27.148</v>
      </c>
      <c r="E3129" s="42">
        <f t="array" ref="E3129">index(systems,match($A3129,INDEX(systems,0,1),),4)</f>
        <v>-127.003</v>
      </c>
      <c r="F3129" s="43" t="str">
        <f>IFERROR(__xludf.DUMMYFUNCTION("let(row, match($B3129&amp;if($C3129&lt;&gt;"""","" [""&amp;$C3129&amp;""]"",""""),index(nebulae,,2),0),join("","",iferror(round(index(nebulae,row,5)/2,3),1),iferror(round(index(nebulae,row,6)/2,3),1),0))"),"1,1,0")</f>
        <v>1,1,0</v>
      </c>
      <c r="G3129" s="44" t="s">
        <v>7801</v>
      </c>
      <c r="H3129" s="45">
        <f t="array" ref="H3129">let(systemId,match(A3129,index(systems,0,1),),refSystemId,match($H$1,index(systems,0,1),),x,index(systems,systemId,3),y,index(systems,systemId,4),refX,index(systems,refSystemId,3),refY,index(systems,refSystemId,4),round(sqrt((x-refX)^2+(y-refY)^2),3))</f>
        <v>129.872</v>
      </c>
      <c r="I3129" s="46" t="s">
        <v>408</v>
      </c>
      <c r="J3129" s="47" t="s">
        <v>408</v>
      </c>
      <c r="K3129" s="47" t="s">
        <v>408</v>
      </c>
      <c r="L3129" s="47" t="s">
        <v>408</v>
      </c>
      <c r="M3129" s="46" t="s">
        <v>408</v>
      </c>
      <c r="N3129" s="28" t="s">
        <v>408</v>
      </c>
      <c r="O3129" s="41"/>
      <c r="P3129" s="48" t="s">
        <v>2009</v>
      </c>
      <c r="Q3129" s="48" t="s">
        <v>2009</v>
      </c>
      <c r="R3129" s="48" t="s">
        <v>2009</v>
      </c>
      <c r="S3129" s="48" t="s">
        <v>2009</v>
      </c>
      <c r="T3129" s="48" t="s">
        <v>2009</v>
      </c>
      <c r="U3129" s="48" t="s">
        <v>2009</v>
      </c>
      <c r="V3129" s="48" t="s">
        <v>2009</v>
      </c>
      <c r="W3129" s="48" t="s">
        <v>2009</v>
      </c>
      <c r="X3129" s="48" t="s">
        <v>2009</v>
      </c>
      <c r="Y3129" s="48" t="s">
        <v>2004</v>
      </c>
      <c r="Z3129" s="48" t="s">
        <v>2005</v>
      </c>
      <c r="AA3129" s="48" t="s">
        <v>2006</v>
      </c>
      <c r="AB3129" s="48" t="s">
        <v>2006</v>
      </c>
      <c r="AC3129" s="48" t="s">
        <v>2006</v>
      </c>
      <c r="AD3129" s="48" t="s">
        <v>2006</v>
      </c>
      <c r="AE3129" s="48" t="s">
        <v>2006</v>
      </c>
      <c r="AF3129" s="48" t="s">
        <v>2006</v>
      </c>
      <c r="AG3129" s="48" t="s">
        <v>2006</v>
      </c>
      <c r="AH3129" s="48" t="s">
        <v>2380</v>
      </c>
      <c r="AI3129" s="48" t="s">
        <v>2380</v>
      </c>
      <c r="AJ3129" s="48" t="s">
        <v>2380</v>
      </c>
      <c r="AK3129" s="48" t="s">
        <v>2380</v>
      </c>
      <c r="AL3129" s="48" t="s">
        <v>2380</v>
      </c>
      <c r="AM3129" s="48" t="s">
        <v>2380</v>
      </c>
      <c r="AN3129" s="48" t="s">
        <v>1774</v>
      </c>
      <c r="AO3129" s="48" t="s">
        <v>1774</v>
      </c>
      <c r="AP3129" s="48" t="s">
        <v>1774</v>
      </c>
      <c r="AQ3129" s="48" t="s">
        <v>1774</v>
      </c>
      <c r="AR3129" s="48" t="s">
        <v>1774</v>
      </c>
      <c r="AS3129" s="48" t="s">
        <v>1774</v>
      </c>
      <c r="AT3129" s="48" t="s">
        <v>766</v>
      </c>
      <c r="AU3129" s="48" t="s">
        <v>766</v>
      </c>
      <c r="AV3129" s="48" t="s">
        <v>766</v>
      </c>
      <c r="AW3129" s="48" t="s">
        <v>2381</v>
      </c>
      <c r="AX3129" s="48" t="s">
        <v>2004</v>
      </c>
      <c r="AY3129" s="48" t="s">
        <v>2004</v>
      </c>
      <c r="AZ3129" s="28" t="s">
        <v>2004</v>
      </c>
    </row>
    <row r="3130" ht="15.75" customHeight="1">
      <c r="A3130" s="40">
        <v>2808.0</v>
      </c>
      <c r="B3130" s="28" t="s">
        <v>7802</v>
      </c>
      <c r="C3130" s="41"/>
      <c r="D3130" s="42">
        <f t="array" ref="D3130">index(systems,match($A3130,INDEX(systems,0,1),),3)</f>
        <v>134.663</v>
      </c>
      <c r="E3130" s="42">
        <f t="array" ref="E3130">index(systems,match($A3130,INDEX(systems,0,1),),4)</f>
        <v>-350.514</v>
      </c>
      <c r="F3130" s="43" t="str">
        <f>IFERROR(__xludf.DUMMYFUNCTION("let(row, match($B3130&amp;if($C3130&lt;&gt;"""","" [""&amp;$C3130&amp;""]"",""""),index(nebulae,,2),0),join("","",iferror(round(index(nebulae,row,5)/2,3),1),iferror(round(index(nebulae,row,6)/2,3),1),0))"),"1,1,0")</f>
        <v>1,1,0</v>
      </c>
      <c r="G3130" s="44" t="s">
        <v>7803</v>
      </c>
      <c r="H3130" s="45">
        <f t="array" ref="H3130">let(systemId,match(A3130,index(systems,0,1),),refSystemId,match($H$1,index(systems,0,1),),x,index(systems,systemId,3),y,index(systems,systemId,4),refX,index(systems,refSystemId,3),refY,index(systems,refSystemId,4),round(sqrt((x-refX)^2+(y-refY)^2),3))</f>
        <v>375.492</v>
      </c>
      <c r="I3130" s="46" t="s">
        <v>408</v>
      </c>
      <c r="J3130" s="46" t="s">
        <v>408</v>
      </c>
      <c r="K3130" s="46" t="s">
        <v>408</v>
      </c>
      <c r="L3130" s="46" t="s">
        <v>408</v>
      </c>
      <c r="M3130" s="46" t="s">
        <v>408</v>
      </c>
      <c r="N3130" s="28" t="s">
        <v>408</v>
      </c>
      <c r="O3130" s="41"/>
      <c r="P3130" s="48" t="s">
        <v>1296</v>
      </c>
      <c r="Q3130" s="48" t="s">
        <v>1296</v>
      </c>
      <c r="R3130" s="48" t="s">
        <v>1296</v>
      </c>
      <c r="S3130" s="48" t="s">
        <v>1296</v>
      </c>
      <c r="T3130" s="48" t="s">
        <v>1296</v>
      </c>
      <c r="U3130" s="48" t="s">
        <v>1296</v>
      </c>
      <c r="V3130" s="48" t="s">
        <v>1296</v>
      </c>
      <c r="W3130" s="48" t="s">
        <v>1296</v>
      </c>
      <c r="X3130" s="48" t="s">
        <v>1296</v>
      </c>
      <c r="Y3130" s="48" t="s">
        <v>1296</v>
      </c>
      <c r="Z3130" s="48" t="s">
        <v>1296</v>
      </c>
      <c r="AA3130" s="48" t="s">
        <v>1296</v>
      </c>
      <c r="AB3130" s="48" t="s">
        <v>1296</v>
      </c>
      <c r="AC3130" s="48" t="s">
        <v>1296</v>
      </c>
      <c r="AD3130" s="48" t="s">
        <v>1296</v>
      </c>
      <c r="AE3130" s="48" t="s">
        <v>1296</v>
      </c>
      <c r="AF3130" s="48" t="s">
        <v>1296</v>
      </c>
      <c r="AG3130" s="48" t="s">
        <v>1296</v>
      </c>
      <c r="AH3130" s="48" t="s">
        <v>1296</v>
      </c>
      <c r="AI3130" s="48" t="s">
        <v>1296</v>
      </c>
      <c r="AJ3130" s="48" t="s">
        <v>1296</v>
      </c>
      <c r="AK3130" s="48" t="s">
        <v>1296</v>
      </c>
      <c r="AL3130" s="48" t="s">
        <v>1296</v>
      </c>
      <c r="AM3130" s="48" t="s">
        <v>1296</v>
      </c>
      <c r="AN3130" s="48" t="s">
        <v>1228</v>
      </c>
      <c r="AO3130" s="48" t="s">
        <v>1228</v>
      </c>
      <c r="AP3130" s="48" t="s">
        <v>1228</v>
      </c>
      <c r="AQ3130" s="48" t="s">
        <v>1228</v>
      </c>
      <c r="AR3130" s="48" t="s">
        <v>1228</v>
      </c>
      <c r="AS3130" s="48" t="s">
        <v>1228</v>
      </c>
      <c r="AT3130" s="48" t="s">
        <v>1228</v>
      </c>
      <c r="AU3130" s="48" t="s">
        <v>1228</v>
      </c>
      <c r="AV3130" s="48" t="s">
        <v>492</v>
      </c>
      <c r="AW3130" s="48" t="s">
        <v>492</v>
      </c>
      <c r="AX3130" s="48" t="s">
        <v>494</v>
      </c>
      <c r="AY3130" s="48" t="s">
        <v>492</v>
      </c>
      <c r="AZ3130" s="28" t="s">
        <v>492</v>
      </c>
    </row>
    <row r="3131" ht="15.75" customHeight="1">
      <c r="A3131" s="40">
        <v>2809.0</v>
      </c>
      <c r="B3131" s="28" t="s">
        <v>7804</v>
      </c>
      <c r="C3131" s="41"/>
      <c r="D3131" s="42">
        <f t="array" ref="D3131">index(systems,match($A3131,INDEX(systems,0,1),),3)</f>
        <v>385.877</v>
      </c>
      <c r="E3131" s="42">
        <f t="array" ref="E3131">index(systems,match($A3131,INDEX(systems,0,1),),4)</f>
        <v>-217.768</v>
      </c>
      <c r="F3131" s="43" t="str">
        <f>IFERROR(__xludf.DUMMYFUNCTION("let(row, match($B3131&amp;if($C3131&lt;&gt;"""","" [""&amp;$C3131&amp;""]"",""""),index(nebulae,,2),0),join("","",iferror(round(index(nebulae,row,5)/2,3),1),iferror(round(index(nebulae,row,6)/2,3),1),0))"),"1,1,0")</f>
        <v>1,1,0</v>
      </c>
      <c r="G3131" s="44" t="s">
        <v>7805</v>
      </c>
      <c r="H3131" s="45">
        <f t="array" ref="H3131">let(systemId,match(A3131,index(systems,0,1),),refSystemId,match($H$1,index(systems,0,1),),x,index(systems,systemId,3),y,index(systems,systemId,4),refX,index(systems,refSystemId,3),refY,index(systems,refSystemId,4),round(sqrt((x-refX)^2+(y-refY)^2),3))</f>
        <v>443.085</v>
      </c>
      <c r="I3131" s="28" t="s">
        <v>408</v>
      </c>
      <c r="J3131" s="28" t="s">
        <v>408</v>
      </c>
      <c r="K3131" s="48" t="s">
        <v>408</v>
      </c>
      <c r="L3131" s="48" t="s">
        <v>408</v>
      </c>
      <c r="M3131" s="28" t="s">
        <v>408</v>
      </c>
      <c r="N3131" s="28" t="s">
        <v>408</v>
      </c>
      <c r="O3131" s="41"/>
      <c r="P3131" s="48" t="s">
        <v>905</v>
      </c>
      <c r="Q3131" s="48" t="s">
        <v>905</v>
      </c>
      <c r="R3131" s="48" t="s">
        <v>905</v>
      </c>
      <c r="S3131" s="48" t="s">
        <v>905</v>
      </c>
      <c r="T3131" s="48" t="s">
        <v>905</v>
      </c>
      <c r="U3131" s="48" t="s">
        <v>422</v>
      </c>
      <c r="V3131" s="48" t="s">
        <v>422</v>
      </c>
      <c r="W3131" s="48" t="s">
        <v>422</v>
      </c>
      <c r="X3131" s="48" t="s">
        <v>422</v>
      </c>
      <c r="Y3131" s="48" t="s">
        <v>422</v>
      </c>
      <c r="Z3131" s="48" t="s">
        <v>422</v>
      </c>
      <c r="AA3131" s="48" t="s">
        <v>422</v>
      </c>
      <c r="AB3131" s="48" t="s">
        <v>422</v>
      </c>
      <c r="AC3131" s="48" t="s">
        <v>422</v>
      </c>
      <c r="AD3131" s="48" t="s">
        <v>422</v>
      </c>
      <c r="AE3131" s="48" t="s">
        <v>422</v>
      </c>
      <c r="AF3131" s="48" t="s">
        <v>422</v>
      </c>
      <c r="AG3131" s="48" t="s">
        <v>422</v>
      </c>
      <c r="AH3131" s="48" t="s">
        <v>422</v>
      </c>
      <c r="AI3131" s="48" t="s">
        <v>422</v>
      </c>
      <c r="AJ3131" s="48" t="s">
        <v>422</v>
      </c>
      <c r="AK3131" s="48" t="s">
        <v>422</v>
      </c>
      <c r="AL3131" s="48" t="s">
        <v>422</v>
      </c>
      <c r="AM3131" s="48" t="s">
        <v>422</v>
      </c>
      <c r="AN3131" s="48" t="s">
        <v>422</v>
      </c>
      <c r="AO3131" s="48" t="s">
        <v>422</v>
      </c>
      <c r="AP3131" s="48" t="s">
        <v>422</v>
      </c>
      <c r="AQ3131" s="48" t="s">
        <v>422</v>
      </c>
      <c r="AR3131" s="48" t="s">
        <v>422</v>
      </c>
      <c r="AS3131" s="48" t="s">
        <v>422</v>
      </c>
      <c r="AT3131" s="48" t="s">
        <v>422</v>
      </c>
      <c r="AU3131" s="48" t="s">
        <v>422</v>
      </c>
      <c r="AV3131" s="48" t="s">
        <v>422</v>
      </c>
      <c r="AW3131" s="48" t="s">
        <v>422</v>
      </c>
      <c r="AX3131" s="48" t="s">
        <v>422</v>
      </c>
      <c r="AY3131" s="48" t="s">
        <v>422</v>
      </c>
      <c r="AZ3131" s="28" t="s">
        <v>422</v>
      </c>
    </row>
    <row r="3132" ht="15.75" customHeight="1">
      <c r="A3132" s="40">
        <v>2810.0</v>
      </c>
      <c r="B3132" s="28" t="s">
        <v>7806</v>
      </c>
      <c r="C3132" s="41"/>
      <c r="D3132" s="42">
        <f t="array" ref="D3132">index(systems,match($A3132,INDEX(systems,0,1),),3)</f>
        <v>388.248</v>
      </c>
      <c r="E3132" s="42">
        <f t="array" ref="E3132">index(systems,match($A3132,INDEX(systems,0,1),),4)</f>
        <v>212.179</v>
      </c>
      <c r="F3132" s="43" t="str">
        <f>IFERROR(__xludf.DUMMYFUNCTION("let(row, match($B3132&amp;if($C3132&lt;&gt;"""","" [""&amp;$C3132&amp;""]"",""""),index(nebulae,,2),0),join("","",iferror(round(index(nebulae,row,5)/2,3),1),iferror(round(index(nebulae,row,6)/2,3),1),0))"),"1,1,0")</f>
        <v>1,1,0</v>
      </c>
      <c r="G3132" s="44" t="s">
        <v>7807</v>
      </c>
      <c r="H3132" s="45">
        <f t="array" ref="H3132">let(systemId,match(A3132,index(systems,0,1),),refSystemId,match($H$1,index(systems,0,1),),x,index(systems,systemId,3),y,index(systems,systemId,4),refX,index(systems,refSystemId,3),refY,index(systems,refSystemId,4),round(sqrt((x-refX)^2+(y-refY)^2),3))</f>
        <v>442.444</v>
      </c>
      <c r="I3132" s="60" t="s">
        <v>408</v>
      </c>
      <c r="J3132" s="60" t="s">
        <v>408</v>
      </c>
      <c r="K3132" s="60" t="s">
        <v>408</v>
      </c>
      <c r="L3132" s="41"/>
      <c r="M3132" s="41"/>
      <c r="N3132" s="28" t="s">
        <v>1397</v>
      </c>
      <c r="O3132" s="48" t="s">
        <v>1397</v>
      </c>
      <c r="P3132" s="48" t="s">
        <v>1397</v>
      </c>
      <c r="Q3132" s="48" t="s">
        <v>1397</v>
      </c>
      <c r="R3132" s="48" t="s">
        <v>1397</v>
      </c>
      <c r="S3132" s="48" t="s">
        <v>1397</v>
      </c>
      <c r="T3132" s="48" t="s">
        <v>1397</v>
      </c>
      <c r="U3132" s="48" t="s">
        <v>1397</v>
      </c>
      <c r="V3132" s="48" t="s">
        <v>1397</v>
      </c>
      <c r="W3132" s="48" t="s">
        <v>1397</v>
      </c>
      <c r="X3132" s="48" t="s">
        <v>1397</v>
      </c>
      <c r="Y3132" s="48" t="s">
        <v>1397</v>
      </c>
      <c r="Z3132" s="48" t="s">
        <v>1397</v>
      </c>
      <c r="AA3132" s="48" t="s">
        <v>1397</v>
      </c>
      <c r="AB3132" s="48" t="s">
        <v>1397</v>
      </c>
      <c r="AC3132" s="48" t="s">
        <v>1397</v>
      </c>
      <c r="AD3132" s="48" t="s">
        <v>1397</v>
      </c>
      <c r="AE3132" s="48" t="s">
        <v>1397</v>
      </c>
      <c r="AF3132" s="48" t="s">
        <v>1397</v>
      </c>
      <c r="AG3132" s="48" t="s">
        <v>1397</v>
      </c>
      <c r="AH3132" s="48" t="s">
        <v>1397</v>
      </c>
      <c r="AI3132" s="48" t="s">
        <v>1397</v>
      </c>
      <c r="AJ3132" s="48" t="s">
        <v>1397</v>
      </c>
      <c r="AK3132" s="48" t="s">
        <v>1397</v>
      </c>
      <c r="AL3132" s="48" t="s">
        <v>1397</v>
      </c>
      <c r="AM3132" s="48" t="s">
        <v>1397</v>
      </c>
      <c r="AN3132" s="48" t="s">
        <v>1397</v>
      </c>
      <c r="AO3132" s="48" t="s">
        <v>1397</v>
      </c>
      <c r="AP3132" s="48" t="s">
        <v>1397</v>
      </c>
      <c r="AQ3132" s="48" t="s">
        <v>1400</v>
      </c>
      <c r="AR3132" s="48" t="s">
        <v>1400</v>
      </c>
      <c r="AS3132" s="48" t="s">
        <v>1400</v>
      </c>
      <c r="AT3132" s="48" t="s">
        <v>1400</v>
      </c>
      <c r="AU3132" s="48" t="s">
        <v>1400</v>
      </c>
      <c r="AV3132" s="48" t="s">
        <v>1400</v>
      </c>
      <c r="AW3132" s="48" t="s">
        <v>1400</v>
      </c>
      <c r="AX3132" s="48" t="s">
        <v>777</v>
      </c>
      <c r="AY3132" s="48" t="s">
        <v>777</v>
      </c>
      <c r="AZ3132" s="28" t="s">
        <v>777</v>
      </c>
    </row>
    <row r="3133" ht="15.75" customHeight="1">
      <c r="A3133" s="40">
        <v>2811.0</v>
      </c>
      <c r="B3133" s="28" t="s">
        <v>7808</v>
      </c>
      <c r="C3133" s="41"/>
      <c r="D3133" s="42">
        <f t="array" ref="D3133">index(systems,match($A3133,INDEX(systems,0,1),),3)</f>
        <v>661.832</v>
      </c>
      <c r="E3133" s="42">
        <f t="array" ref="E3133">index(systems,match($A3133,INDEX(systems,0,1),),4)</f>
        <v>248.285</v>
      </c>
      <c r="F3133" s="43" t="str">
        <f>IFERROR(__xludf.DUMMYFUNCTION("let(row, match($B3133&amp;if($C3133&lt;&gt;"""","" [""&amp;$C3133&amp;""]"",""""),index(nebulae,,2),0),join("","",iferror(round(index(nebulae,row,5)/2,3),1),iferror(round(index(nebulae,row,6)/2,3),1),0))"),"1,1,0")</f>
        <v>1,1,0</v>
      </c>
      <c r="G3133" s="44" t="s">
        <v>7809</v>
      </c>
      <c r="H3133" s="45">
        <f t="array" ref="H3133">let(systemId,match(A3133,index(systems,0,1),),refSystemId,match($H$1,index(systems,0,1),),x,index(systems,systemId,3),y,index(systems,systemId,4),refX,index(systems,refSystemId,3),refY,index(systems,refSystemId,4),round(sqrt((x-refX)^2+(y-refY)^2),3))</f>
        <v>706.871</v>
      </c>
      <c r="I3133" s="53"/>
      <c r="J3133" s="53"/>
      <c r="K3133" s="53"/>
      <c r="L3133" s="53"/>
      <c r="M3133" s="53"/>
      <c r="N3133" s="41"/>
      <c r="O3133" s="41"/>
      <c r="P3133" s="48" t="s">
        <v>421</v>
      </c>
      <c r="Q3133" s="48" t="s">
        <v>421</v>
      </c>
      <c r="R3133" s="48" t="s">
        <v>421</v>
      </c>
      <c r="S3133" s="48" t="s">
        <v>421</v>
      </c>
      <c r="T3133" s="48" t="s">
        <v>421</v>
      </c>
      <c r="U3133" s="48" t="s">
        <v>421</v>
      </c>
      <c r="V3133" s="48" t="s">
        <v>421</v>
      </c>
      <c r="W3133" s="48" t="s">
        <v>421</v>
      </c>
      <c r="X3133" s="48" t="s">
        <v>422</v>
      </c>
      <c r="Y3133" s="48" t="s">
        <v>422</v>
      </c>
      <c r="Z3133" s="48" t="s">
        <v>422</v>
      </c>
      <c r="AA3133" s="48" t="s">
        <v>422</v>
      </c>
      <c r="AB3133" s="48" t="s">
        <v>422</v>
      </c>
      <c r="AC3133" s="48" t="s">
        <v>422</v>
      </c>
      <c r="AD3133" s="48" t="s">
        <v>422</v>
      </c>
      <c r="AE3133" s="48" t="s">
        <v>422</v>
      </c>
      <c r="AF3133" s="48" t="s">
        <v>422</v>
      </c>
      <c r="AG3133" s="48" t="s">
        <v>422</v>
      </c>
      <c r="AH3133" s="48" t="s">
        <v>422</v>
      </c>
      <c r="AI3133" s="48" t="s">
        <v>422</v>
      </c>
      <c r="AJ3133" s="48" t="s">
        <v>422</v>
      </c>
      <c r="AK3133" s="48" t="s">
        <v>422</v>
      </c>
      <c r="AL3133" s="48" t="s">
        <v>422</v>
      </c>
      <c r="AM3133" s="48" t="s">
        <v>422</v>
      </c>
      <c r="AN3133" s="48" t="s">
        <v>422</v>
      </c>
      <c r="AO3133" s="48" t="s">
        <v>422</v>
      </c>
      <c r="AP3133" s="48" t="s">
        <v>422</v>
      </c>
      <c r="AQ3133" s="48" t="s">
        <v>422</v>
      </c>
      <c r="AR3133" s="48" t="s">
        <v>422</v>
      </c>
      <c r="AS3133" s="48" t="s">
        <v>422</v>
      </c>
      <c r="AT3133" s="48" t="s">
        <v>422</v>
      </c>
      <c r="AU3133" s="48" t="s">
        <v>422</v>
      </c>
      <c r="AV3133" s="48" t="s">
        <v>422</v>
      </c>
      <c r="AW3133" s="48" t="s">
        <v>422</v>
      </c>
      <c r="AX3133" s="48" t="s">
        <v>422</v>
      </c>
      <c r="AY3133" s="48" t="s">
        <v>422</v>
      </c>
      <c r="AZ3133" s="50" t="s">
        <v>423</v>
      </c>
    </row>
    <row r="3134" ht="15.75" customHeight="1">
      <c r="A3134" s="40">
        <v>2812.0</v>
      </c>
      <c r="B3134" s="28" t="s">
        <v>7810</v>
      </c>
      <c r="C3134" s="41"/>
      <c r="D3134" s="42">
        <f t="array" ref="D3134">index(systems,match($A3134,INDEX(systems,0,1),),3)</f>
        <v>266.481</v>
      </c>
      <c r="E3134" s="42">
        <f t="array" ref="E3134">index(systems,match($A3134,INDEX(systems,0,1),),4)</f>
        <v>-327.09</v>
      </c>
      <c r="F3134" s="43" t="str">
        <f>IFERROR(__xludf.DUMMYFUNCTION("let(row, match($B3134&amp;if($C3134&lt;&gt;"""","" [""&amp;$C3134&amp;""]"",""""),index(nebulae,,2),0),join("","",iferror(round(index(nebulae,row,5)/2,3),1),iferror(round(index(nebulae,row,6)/2,3),1),0))"),"1,1,0")</f>
        <v>1,1,0</v>
      </c>
      <c r="G3134" s="44" t="s">
        <v>7811</v>
      </c>
      <c r="H3134" s="45">
        <f t="array" ref="H3134">let(systemId,match(A3134,index(systems,0,1),),refSystemId,match($H$1,index(systems,0,1),),x,index(systems,systemId,3),y,index(systems,systemId,4),refX,index(systems,refSystemId,3),refY,index(systems,refSystemId,4),round(sqrt((x-refX)^2+(y-refY)^2),3))</f>
        <v>421.9</v>
      </c>
      <c r="I3134" s="28" t="s">
        <v>408</v>
      </c>
      <c r="J3134" s="28" t="s">
        <v>408</v>
      </c>
      <c r="K3134" s="28" t="s">
        <v>408</v>
      </c>
      <c r="L3134" s="28" t="s">
        <v>408</v>
      </c>
      <c r="M3134" s="28" t="s">
        <v>408</v>
      </c>
      <c r="N3134" s="28" t="s">
        <v>408</v>
      </c>
      <c r="O3134" s="41"/>
      <c r="P3134" s="48" t="s">
        <v>1013</v>
      </c>
      <c r="Q3134" s="48" t="s">
        <v>1013</v>
      </c>
      <c r="R3134" s="48" t="s">
        <v>1013</v>
      </c>
      <c r="S3134" s="48" t="s">
        <v>1013</v>
      </c>
      <c r="T3134" s="48" t="s">
        <v>1013</v>
      </c>
      <c r="U3134" s="48" t="s">
        <v>422</v>
      </c>
      <c r="V3134" s="48" t="s">
        <v>422</v>
      </c>
      <c r="W3134" s="48" t="s">
        <v>422</v>
      </c>
      <c r="X3134" s="48" t="s">
        <v>422</v>
      </c>
      <c r="Y3134" s="48" t="s">
        <v>422</v>
      </c>
      <c r="Z3134" s="48" t="s">
        <v>422</v>
      </c>
      <c r="AA3134" s="48" t="s">
        <v>422</v>
      </c>
      <c r="AB3134" s="48" t="s">
        <v>422</v>
      </c>
      <c r="AC3134" s="48" t="s">
        <v>422</v>
      </c>
      <c r="AD3134" s="48" t="s">
        <v>422</v>
      </c>
      <c r="AE3134" s="48" t="s">
        <v>422</v>
      </c>
      <c r="AF3134" s="48" t="s">
        <v>422</v>
      </c>
      <c r="AG3134" s="48" t="s">
        <v>422</v>
      </c>
      <c r="AH3134" s="48" t="s">
        <v>422</v>
      </c>
      <c r="AI3134" s="48" t="s">
        <v>422</v>
      </c>
      <c r="AJ3134" s="48" t="s">
        <v>422</v>
      </c>
      <c r="AK3134" s="48" t="s">
        <v>422</v>
      </c>
      <c r="AL3134" s="48" t="s">
        <v>422</v>
      </c>
      <c r="AM3134" s="48" t="s">
        <v>422</v>
      </c>
      <c r="AN3134" s="48" t="s">
        <v>422</v>
      </c>
      <c r="AO3134" s="48" t="s">
        <v>422</v>
      </c>
      <c r="AP3134" s="48" t="s">
        <v>422</v>
      </c>
      <c r="AQ3134" s="48" t="s">
        <v>422</v>
      </c>
      <c r="AR3134" s="48" t="s">
        <v>422</v>
      </c>
      <c r="AS3134" s="48" t="s">
        <v>422</v>
      </c>
      <c r="AT3134" s="48" t="s">
        <v>422</v>
      </c>
      <c r="AU3134" s="48" t="s">
        <v>422</v>
      </c>
      <c r="AV3134" s="48" t="s">
        <v>422</v>
      </c>
      <c r="AW3134" s="48" t="s">
        <v>422</v>
      </c>
      <c r="AX3134" s="48" t="s">
        <v>422</v>
      </c>
      <c r="AY3134" s="48" t="s">
        <v>422</v>
      </c>
      <c r="AZ3134" s="49" t="s">
        <v>422</v>
      </c>
    </row>
    <row r="3135" ht="15.75" customHeight="1">
      <c r="A3135" s="40">
        <v>2813.0</v>
      </c>
      <c r="B3135" s="28" t="s">
        <v>7812</v>
      </c>
      <c r="C3135" s="41"/>
      <c r="D3135" s="42">
        <f t="array" ref="D3135">index(systems,match($A3135,INDEX(systems,0,1),),3)</f>
        <v>388.168</v>
      </c>
      <c r="E3135" s="42">
        <f t="array" ref="E3135">index(systems,match($A3135,INDEX(systems,0,1),),4)</f>
        <v>-188.606</v>
      </c>
      <c r="F3135" s="43" t="str">
        <f>IFERROR(__xludf.DUMMYFUNCTION("let(row, match($B3135&amp;if($C3135&lt;&gt;"""","" [""&amp;$C3135&amp;""]"",""""),index(nebulae,,2),0),join("","",iferror(round(index(nebulae,row,5)/2,3),1),iferror(round(index(nebulae,row,6)/2,3),1),0))"),"1,1,0")</f>
        <v>1,1,0</v>
      </c>
      <c r="G3135" s="44" t="s">
        <v>7813</v>
      </c>
      <c r="H3135" s="45">
        <f t="array" ref="H3135">let(systemId,match(A3135,index(systems,0,1),),refSystemId,match($H$1,index(systems,0,1),),x,index(systems,systemId,3),y,index(systems,systemId,4),refX,index(systems,refSystemId,3),refY,index(systems,refSystemId,4),round(sqrt((x-refX)^2+(y-refY)^2),3))</f>
        <v>431.563</v>
      </c>
      <c r="I3135" s="28" t="s">
        <v>408</v>
      </c>
      <c r="J3135" s="28" t="s">
        <v>408</v>
      </c>
      <c r="K3135" s="28" t="s">
        <v>408</v>
      </c>
      <c r="L3135" s="28" t="s">
        <v>408</v>
      </c>
      <c r="M3135" s="28" t="s">
        <v>408</v>
      </c>
      <c r="N3135" s="28" t="s">
        <v>408</v>
      </c>
      <c r="O3135" s="41"/>
      <c r="P3135" s="48" t="s">
        <v>905</v>
      </c>
      <c r="Q3135" s="48" t="s">
        <v>905</v>
      </c>
      <c r="R3135" s="48" t="s">
        <v>905</v>
      </c>
      <c r="S3135" s="48" t="s">
        <v>905</v>
      </c>
      <c r="T3135" s="48" t="s">
        <v>905</v>
      </c>
      <c r="U3135" s="48" t="s">
        <v>905</v>
      </c>
      <c r="V3135" s="48" t="s">
        <v>905</v>
      </c>
      <c r="W3135" s="48" t="s">
        <v>905</v>
      </c>
      <c r="X3135" s="48" t="s">
        <v>905</v>
      </c>
      <c r="Y3135" s="48" t="s">
        <v>422</v>
      </c>
      <c r="Z3135" s="48" t="s">
        <v>422</v>
      </c>
      <c r="AA3135" s="48" t="s">
        <v>422</v>
      </c>
      <c r="AB3135" s="48" t="s">
        <v>422</v>
      </c>
      <c r="AC3135" s="48" t="s">
        <v>422</v>
      </c>
      <c r="AD3135" s="48" t="s">
        <v>422</v>
      </c>
      <c r="AE3135" s="48" t="s">
        <v>422</v>
      </c>
      <c r="AF3135" s="48" t="s">
        <v>422</v>
      </c>
      <c r="AG3135" s="48" t="s">
        <v>422</v>
      </c>
      <c r="AH3135" s="48" t="s">
        <v>422</v>
      </c>
      <c r="AI3135" s="48" t="s">
        <v>422</v>
      </c>
      <c r="AJ3135" s="48" t="s">
        <v>422</v>
      </c>
      <c r="AK3135" s="48" t="s">
        <v>422</v>
      </c>
      <c r="AL3135" s="48" t="s">
        <v>422</v>
      </c>
      <c r="AM3135" s="48" t="s">
        <v>422</v>
      </c>
      <c r="AN3135" s="48" t="s">
        <v>422</v>
      </c>
      <c r="AO3135" s="48" t="s">
        <v>422</v>
      </c>
      <c r="AP3135" s="48" t="s">
        <v>422</v>
      </c>
      <c r="AQ3135" s="48" t="s">
        <v>422</v>
      </c>
      <c r="AR3135" s="48" t="s">
        <v>422</v>
      </c>
      <c r="AS3135" s="48" t="s">
        <v>422</v>
      </c>
      <c r="AT3135" s="48" t="s">
        <v>422</v>
      </c>
      <c r="AU3135" s="48" t="s">
        <v>422</v>
      </c>
      <c r="AV3135" s="48" t="s">
        <v>422</v>
      </c>
      <c r="AW3135" s="48" t="s">
        <v>422</v>
      </c>
      <c r="AX3135" s="48" t="s">
        <v>422</v>
      </c>
      <c r="AY3135" s="48" t="s">
        <v>422</v>
      </c>
      <c r="AZ3135" s="28" t="s">
        <v>422</v>
      </c>
    </row>
    <row r="3136" ht="15.75" customHeight="1">
      <c r="A3136" s="40">
        <v>2814.0</v>
      </c>
      <c r="B3136" s="28" t="s">
        <v>7814</v>
      </c>
      <c r="C3136" s="41"/>
      <c r="D3136" s="42">
        <f t="array" ref="D3136">index(systems,match($A3136,INDEX(systems,0,1),),3)</f>
        <v>-316.661</v>
      </c>
      <c r="E3136" s="42">
        <f t="array" ref="E3136">index(systems,match($A3136,INDEX(systems,0,1),),4)</f>
        <v>458.801</v>
      </c>
      <c r="F3136" s="43" t="str">
        <f>IFERROR(__xludf.DUMMYFUNCTION("let(row, match($B3136&amp;if($C3136&lt;&gt;"""","" [""&amp;$C3136&amp;""]"",""""),index(nebulae,,2),0),join("","",iferror(round(index(nebulae,row,5)/2,3),1),iferror(round(index(nebulae,row,6)/2,3),1),0))"),"1,1,0")</f>
        <v>1,1,0</v>
      </c>
      <c r="G3136" s="44" t="s">
        <v>7815</v>
      </c>
      <c r="H3136" s="45">
        <f t="array" ref="H3136">let(systemId,match(A3136,index(systems,0,1),),refSystemId,match($H$1,index(systems,0,1),),x,index(systems,systemId,3),y,index(systems,systemId,4),refX,index(systems,refSystemId,3),refY,index(systems,refSystemId,4),round(sqrt((x-refX)^2+(y-refY)^2),3))</f>
        <v>557.47</v>
      </c>
      <c r="I3136" s="46" t="s">
        <v>408</v>
      </c>
      <c r="J3136" s="46" t="s">
        <v>408</v>
      </c>
      <c r="K3136" s="46" t="s">
        <v>408</v>
      </c>
      <c r="L3136" s="46" t="s">
        <v>408</v>
      </c>
      <c r="M3136" s="46" t="s">
        <v>408</v>
      </c>
      <c r="N3136" s="28" t="s">
        <v>408</v>
      </c>
      <c r="O3136" s="41"/>
      <c r="P3136" s="48" t="s">
        <v>497</v>
      </c>
      <c r="Q3136" s="48" t="s">
        <v>497</v>
      </c>
      <c r="R3136" s="48" t="s">
        <v>497</v>
      </c>
      <c r="S3136" s="48" t="s">
        <v>418</v>
      </c>
      <c r="T3136" s="48" t="s">
        <v>418</v>
      </c>
      <c r="U3136" s="48" t="s">
        <v>418</v>
      </c>
      <c r="V3136" s="48" t="s">
        <v>418</v>
      </c>
      <c r="W3136" s="48" t="s">
        <v>418</v>
      </c>
      <c r="X3136" s="48" t="s">
        <v>418</v>
      </c>
      <c r="Y3136" s="48" t="s">
        <v>422</v>
      </c>
      <c r="Z3136" s="48" t="s">
        <v>422</v>
      </c>
      <c r="AA3136" s="48" t="s">
        <v>422</v>
      </c>
      <c r="AB3136" s="48" t="s">
        <v>422</v>
      </c>
      <c r="AC3136" s="48" t="s">
        <v>422</v>
      </c>
      <c r="AD3136" s="48" t="s">
        <v>422</v>
      </c>
      <c r="AE3136" s="48" t="s">
        <v>422</v>
      </c>
      <c r="AF3136" s="48" t="s">
        <v>422</v>
      </c>
      <c r="AG3136" s="48" t="s">
        <v>422</v>
      </c>
      <c r="AH3136" s="48" t="s">
        <v>422</v>
      </c>
      <c r="AI3136" s="48" t="s">
        <v>422</v>
      </c>
      <c r="AJ3136" s="48" t="s">
        <v>422</v>
      </c>
      <c r="AK3136" s="48" t="s">
        <v>422</v>
      </c>
      <c r="AL3136" s="48" t="s">
        <v>422</v>
      </c>
      <c r="AM3136" s="48" t="s">
        <v>422</v>
      </c>
      <c r="AN3136" s="48" t="s">
        <v>422</v>
      </c>
      <c r="AO3136" s="48" t="s">
        <v>422</v>
      </c>
      <c r="AP3136" s="48" t="s">
        <v>422</v>
      </c>
      <c r="AQ3136" s="48" t="s">
        <v>422</v>
      </c>
      <c r="AR3136" s="48" t="s">
        <v>422</v>
      </c>
      <c r="AS3136" s="48" t="s">
        <v>422</v>
      </c>
      <c r="AT3136" s="48" t="s">
        <v>422</v>
      </c>
      <c r="AU3136" s="48" t="s">
        <v>422</v>
      </c>
      <c r="AV3136" s="48" t="s">
        <v>422</v>
      </c>
      <c r="AW3136" s="48" t="s">
        <v>422</v>
      </c>
      <c r="AX3136" s="48" t="s">
        <v>422</v>
      </c>
      <c r="AY3136" s="48" t="s">
        <v>422</v>
      </c>
      <c r="AZ3136" s="28" t="s">
        <v>422</v>
      </c>
    </row>
    <row r="3137" ht="15.75" customHeight="1">
      <c r="A3137" s="40">
        <v>2815.0</v>
      </c>
      <c r="B3137" s="28" t="s">
        <v>7816</v>
      </c>
      <c r="C3137" s="41"/>
      <c r="D3137" s="42">
        <f t="array" ref="D3137">index(systems,match($A3137,INDEX(systems,0,1),),3)</f>
        <v>-178.124</v>
      </c>
      <c r="E3137" s="42">
        <f t="array" ref="E3137">index(systems,match($A3137,INDEX(systems,0,1),),4)</f>
        <v>265.428</v>
      </c>
      <c r="F3137" s="43" t="str">
        <f>IFERROR(__xludf.DUMMYFUNCTION("let(row, match($B3137&amp;if($C3137&lt;&gt;"""","" [""&amp;$C3137&amp;""]"",""""),index(nebulae,,2),0),join("","",iferror(round(index(nebulae,row,5)/2,3),1),iferror(round(index(nebulae,row,6)/2,3),1),0))"),"1,1,0")</f>
        <v>1,1,0</v>
      </c>
      <c r="G3137" s="44" t="s">
        <v>7817</v>
      </c>
      <c r="H3137" s="45">
        <f t="array" ref="H3137">let(systemId,match(A3137,index(systems,0,1),),refSystemId,match($H$1,index(systems,0,1),),x,index(systems,systemId,3),y,index(systems,systemId,4),refX,index(systems,refSystemId,3),refY,index(systems,refSystemId,4),round(sqrt((x-refX)^2+(y-refY)^2),3))</f>
        <v>319.656</v>
      </c>
      <c r="I3137" s="28" t="s">
        <v>408</v>
      </c>
      <c r="J3137" s="28" t="s">
        <v>408</v>
      </c>
      <c r="K3137" s="28" t="s">
        <v>408</v>
      </c>
      <c r="L3137" s="28" t="s">
        <v>408</v>
      </c>
      <c r="M3137" s="48" t="s">
        <v>408</v>
      </c>
      <c r="N3137" s="28" t="s">
        <v>408</v>
      </c>
      <c r="O3137" s="41"/>
      <c r="P3137" s="48" t="s">
        <v>435</v>
      </c>
      <c r="Q3137" s="48" t="s">
        <v>435</v>
      </c>
      <c r="R3137" s="48" t="s">
        <v>435</v>
      </c>
      <c r="S3137" s="48" t="s">
        <v>435</v>
      </c>
      <c r="T3137" s="48" t="s">
        <v>435</v>
      </c>
      <c r="U3137" s="48" t="s">
        <v>435</v>
      </c>
      <c r="V3137" s="48" t="s">
        <v>435</v>
      </c>
      <c r="W3137" s="48" t="s">
        <v>435</v>
      </c>
      <c r="X3137" s="48" t="s">
        <v>435</v>
      </c>
      <c r="Y3137" s="48" t="s">
        <v>435</v>
      </c>
      <c r="Z3137" s="48" t="s">
        <v>435</v>
      </c>
      <c r="AA3137" s="48" t="s">
        <v>1678</v>
      </c>
      <c r="AB3137" s="48" t="s">
        <v>1678</v>
      </c>
      <c r="AC3137" s="48" t="s">
        <v>1678</v>
      </c>
      <c r="AD3137" s="48" t="s">
        <v>1678</v>
      </c>
      <c r="AE3137" s="48" t="s">
        <v>1678</v>
      </c>
      <c r="AF3137" s="48" t="s">
        <v>1678</v>
      </c>
      <c r="AG3137" s="48" t="s">
        <v>1678</v>
      </c>
      <c r="AH3137" s="48" t="s">
        <v>1679</v>
      </c>
      <c r="AI3137" s="48" t="s">
        <v>1384</v>
      </c>
      <c r="AJ3137" s="48" t="s">
        <v>1384</v>
      </c>
      <c r="AK3137" s="48" t="s">
        <v>1384</v>
      </c>
      <c r="AL3137" s="48" t="s">
        <v>1384</v>
      </c>
      <c r="AM3137" s="48" t="s">
        <v>1384</v>
      </c>
      <c r="AN3137" s="48" t="s">
        <v>1384</v>
      </c>
      <c r="AO3137" s="48" t="s">
        <v>414</v>
      </c>
      <c r="AP3137" s="48" t="s">
        <v>414</v>
      </c>
      <c r="AQ3137" s="48" t="s">
        <v>414</v>
      </c>
      <c r="AR3137" s="48" t="s">
        <v>414</v>
      </c>
      <c r="AS3137" s="48" t="s">
        <v>414</v>
      </c>
      <c r="AT3137" s="48" t="s">
        <v>415</v>
      </c>
      <c r="AU3137" s="48" t="s">
        <v>415</v>
      </c>
      <c r="AV3137" s="48" t="s">
        <v>415</v>
      </c>
      <c r="AW3137" s="48" t="s">
        <v>415</v>
      </c>
      <c r="AX3137" s="48" t="s">
        <v>417</v>
      </c>
      <c r="AY3137" s="48" t="s">
        <v>417</v>
      </c>
      <c r="AZ3137" s="28" t="s">
        <v>3414</v>
      </c>
    </row>
    <row r="3138" ht="15.75" customHeight="1">
      <c r="A3138" s="40">
        <v>2816.0</v>
      </c>
      <c r="B3138" s="28" t="s">
        <v>7818</v>
      </c>
      <c r="C3138" s="41"/>
      <c r="D3138" s="42">
        <f t="array" ref="D3138">index(systems,match($A3138,INDEX(systems,0,1),),3)</f>
        <v>119.804</v>
      </c>
      <c r="E3138" s="42">
        <f t="array" ref="E3138">index(systems,match($A3138,INDEX(systems,0,1),),4)</f>
        <v>-402.483</v>
      </c>
      <c r="F3138" s="43" t="str">
        <f>IFERROR(__xludf.DUMMYFUNCTION("let(row, match($B3138&amp;if($C3138&lt;&gt;"""","" [""&amp;$C3138&amp;""]"",""""),index(nebulae,,2),0),join("","",iferror(round(index(nebulae,row,5)/2,3),1),iferror(round(index(nebulae,row,6)/2,3),1),0))"),"1,1,0")</f>
        <v>1,1,0</v>
      </c>
      <c r="G3138" s="44" t="s">
        <v>7819</v>
      </c>
      <c r="H3138" s="45">
        <f t="array" ref="H3138">let(systemId,match(A3138,index(systems,0,1),),refSystemId,match($H$1,index(systems,0,1),),x,index(systems,systemId,3),y,index(systems,systemId,4),refX,index(systems,refSystemId,3),refY,index(systems,refSystemId,4),round(sqrt((x-refX)^2+(y-refY)^2),3))</f>
        <v>419.935</v>
      </c>
      <c r="I3138" s="46" t="s">
        <v>408</v>
      </c>
      <c r="J3138" s="46" t="s">
        <v>408</v>
      </c>
      <c r="K3138" s="46" t="s">
        <v>408</v>
      </c>
      <c r="L3138" s="46" t="s">
        <v>408</v>
      </c>
      <c r="M3138" s="46" t="s">
        <v>408</v>
      </c>
      <c r="N3138" s="28" t="s">
        <v>408</v>
      </c>
      <c r="O3138" s="41"/>
      <c r="P3138" s="48" t="s">
        <v>1296</v>
      </c>
      <c r="Q3138" s="51" t="s">
        <v>1296</v>
      </c>
      <c r="R3138" s="48" t="s">
        <v>1296</v>
      </c>
      <c r="S3138" s="48" t="s">
        <v>1296</v>
      </c>
      <c r="T3138" s="51" t="s">
        <v>1296</v>
      </c>
      <c r="U3138" s="41"/>
      <c r="V3138" s="51" t="s">
        <v>422</v>
      </c>
      <c r="W3138" s="48" t="s">
        <v>422</v>
      </c>
      <c r="X3138" s="51" t="s">
        <v>422</v>
      </c>
      <c r="Y3138" s="51" t="s">
        <v>629</v>
      </c>
      <c r="Z3138" s="48" t="s">
        <v>422</v>
      </c>
      <c r="AA3138" s="48" t="s">
        <v>422</v>
      </c>
      <c r="AB3138" s="48" t="s">
        <v>422</v>
      </c>
      <c r="AC3138" s="48" t="s">
        <v>422</v>
      </c>
      <c r="AD3138" s="48" t="s">
        <v>422</v>
      </c>
      <c r="AE3138" s="48" t="s">
        <v>422</v>
      </c>
      <c r="AF3138" s="48" t="s">
        <v>422</v>
      </c>
      <c r="AG3138" s="48" t="s">
        <v>422</v>
      </c>
      <c r="AH3138" s="48" t="s">
        <v>422</v>
      </c>
      <c r="AI3138" s="48" t="s">
        <v>422</v>
      </c>
      <c r="AJ3138" s="48" t="s">
        <v>422</v>
      </c>
      <c r="AK3138" s="48" t="s">
        <v>422</v>
      </c>
      <c r="AL3138" s="48" t="s">
        <v>422</v>
      </c>
      <c r="AM3138" s="48" t="s">
        <v>422</v>
      </c>
      <c r="AN3138" s="48" t="s">
        <v>422</v>
      </c>
      <c r="AO3138" s="48" t="s">
        <v>422</v>
      </c>
      <c r="AP3138" s="48" t="s">
        <v>422</v>
      </c>
      <c r="AQ3138" s="48" t="s">
        <v>422</v>
      </c>
      <c r="AR3138" s="48" t="s">
        <v>422</v>
      </c>
      <c r="AS3138" s="48" t="s">
        <v>422</v>
      </c>
      <c r="AT3138" s="48" t="s">
        <v>422</v>
      </c>
      <c r="AU3138" s="48" t="s">
        <v>422</v>
      </c>
      <c r="AV3138" s="48" t="s">
        <v>422</v>
      </c>
      <c r="AW3138" s="48" t="s">
        <v>422</v>
      </c>
      <c r="AX3138" s="48" t="s">
        <v>422</v>
      </c>
      <c r="AY3138" s="48" t="s">
        <v>422</v>
      </c>
      <c r="AZ3138" s="49" t="s">
        <v>422</v>
      </c>
    </row>
    <row r="3139" ht="15.75" customHeight="1">
      <c r="A3139" s="40">
        <v>2817.0</v>
      </c>
      <c r="B3139" s="28" t="s">
        <v>7820</v>
      </c>
      <c r="C3139" s="41"/>
      <c r="D3139" s="42">
        <f t="array" ref="D3139">index(systems,match($A3139,INDEX(systems,0,1),),3)</f>
        <v>-102.597</v>
      </c>
      <c r="E3139" s="42">
        <f t="array" ref="E3139">index(systems,match($A3139,INDEX(systems,0,1),),4)</f>
        <v>7.74</v>
      </c>
      <c r="F3139" s="43" t="str">
        <f>IFERROR(__xludf.DUMMYFUNCTION("let(row, match($B3139&amp;if($C3139&lt;&gt;"""","" [""&amp;$C3139&amp;""]"",""""),index(nebulae,,2),0),join("","",iferror(round(index(nebulae,row,5)/2,3),1),iferror(round(index(nebulae,row,6)/2,3),1),0))"),"1,1,0")</f>
        <v>1,1,0</v>
      </c>
      <c r="G3139" s="44" t="s">
        <v>7821</v>
      </c>
      <c r="H3139" s="45">
        <f t="array" ref="H3139">let(systemId,match(A3139,index(systems,0,1),),refSystemId,match($H$1,index(systems,0,1),),x,index(systems,systemId,3),y,index(systems,systemId,4),refX,index(systems,refSystemId,3),refY,index(systems,refSystemId,4),round(sqrt((x-refX)^2+(y-refY)^2),3))</f>
        <v>102.889</v>
      </c>
      <c r="I3139" s="28" t="s">
        <v>418</v>
      </c>
      <c r="J3139" s="48" t="s">
        <v>418</v>
      </c>
      <c r="K3139" s="48" t="s">
        <v>418</v>
      </c>
      <c r="L3139" s="28" t="s">
        <v>418</v>
      </c>
      <c r="M3139" s="41"/>
      <c r="N3139" s="28" t="s">
        <v>641</v>
      </c>
      <c r="O3139" s="48" t="s">
        <v>641</v>
      </c>
      <c r="P3139" s="48" t="s">
        <v>641</v>
      </c>
      <c r="Q3139" s="48" t="s">
        <v>641</v>
      </c>
      <c r="R3139" s="48" t="s">
        <v>641</v>
      </c>
      <c r="S3139" s="48" t="s">
        <v>641</v>
      </c>
      <c r="T3139" s="48" t="s">
        <v>641</v>
      </c>
      <c r="U3139" s="48" t="s">
        <v>641</v>
      </c>
      <c r="V3139" s="48" t="s">
        <v>641</v>
      </c>
      <c r="W3139" s="48" t="s">
        <v>641</v>
      </c>
      <c r="X3139" s="48" t="s">
        <v>641</v>
      </c>
      <c r="Y3139" s="48" t="s">
        <v>641</v>
      </c>
      <c r="Z3139" s="48" t="s">
        <v>641</v>
      </c>
      <c r="AA3139" s="48" t="s">
        <v>813</v>
      </c>
      <c r="AB3139" s="48" t="s">
        <v>813</v>
      </c>
      <c r="AC3139" s="48" t="s">
        <v>813</v>
      </c>
      <c r="AD3139" s="48" t="s">
        <v>813</v>
      </c>
      <c r="AE3139" s="48" t="s">
        <v>813</v>
      </c>
      <c r="AF3139" s="48" t="s">
        <v>813</v>
      </c>
      <c r="AG3139" s="48" t="s">
        <v>813</v>
      </c>
      <c r="AH3139" s="48" t="s">
        <v>814</v>
      </c>
      <c r="AI3139" s="48" t="s">
        <v>529</v>
      </c>
      <c r="AJ3139" s="48" t="s">
        <v>529</v>
      </c>
      <c r="AK3139" s="48" t="s">
        <v>529</v>
      </c>
      <c r="AL3139" s="48" t="s">
        <v>529</v>
      </c>
      <c r="AM3139" s="48" t="s">
        <v>529</v>
      </c>
      <c r="AN3139" s="48" t="s">
        <v>529</v>
      </c>
      <c r="AO3139" s="48" t="s">
        <v>529</v>
      </c>
      <c r="AP3139" s="48" t="s">
        <v>529</v>
      </c>
      <c r="AQ3139" s="48" t="s">
        <v>516</v>
      </c>
      <c r="AR3139" s="48" t="s">
        <v>517</v>
      </c>
      <c r="AS3139" s="52" t="s">
        <v>746</v>
      </c>
      <c r="AT3139" s="52" t="s">
        <v>746</v>
      </c>
      <c r="AU3139" s="52" t="s">
        <v>746</v>
      </c>
      <c r="AV3139" s="52" t="s">
        <v>746</v>
      </c>
      <c r="AW3139" s="48" t="s">
        <v>418</v>
      </c>
      <c r="AX3139" s="48" t="s">
        <v>605</v>
      </c>
      <c r="AY3139" s="48" t="s">
        <v>605</v>
      </c>
      <c r="AZ3139" s="51" t="s">
        <v>605</v>
      </c>
    </row>
    <row r="3140" ht="15.75" customHeight="1">
      <c r="A3140" s="40">
        <v>2818.0</v>
      </c>
      <c r="B3140" s="28" t="s">
        <v>7822</v>
      </c>
      <c r="C3140" s="41"/>
      <c r="D3140" s="42">
        <f t="array" ref="D3140">index(systems,match($A3140,INDEX(systems,0,1),),3)</f>
        <v>119.667</v>
      </c>
      <c r="E3140" s="42">
        <f t="array" ref="E3140">index(systems,match($A3140,INDEX(systems,0,1),),4)</f>
        <v>-364.786</v>
      </c>
      <c r="F3140" s="43" t="str">
        <f>IFERROR(__xludf.DUMMYFUNCTION("let(row, match($B3140&amp;if($C3140&lt;&gt;"""","" [""&amp;$C3140&amp;""]"",""""),index(nebulae,,2),0),join("","",iferror(round(index(nebulae,row,5)/2,3),1),iferror(round(index(nebulae,row,6)/2,3),1),0))"),"1,1,0")</f>
        <v>1,1,0</v>
      </c>
      <c r="G3140" s="44" t="s">
        <v>7823</v>
      </c>
      <c r="H3140" s="45">
        <f t="array" ref="H3140">let(systemId,match(A3140,index(systems,0,1),),refSystemId,match($H$1,index(systems,0,1),),x,index(systems,systemId,3),y,index(systems,systemId,4),refX,index(systems,refSystemId,3),refY,index(systems,refSystemId,4),round(sqrt((x-refX)^2+(y-refY)^2),3))</f>
        <v>383.913</v>
      </c>
      <c r="I3140" s="41"/>
      <c r="J3140" s="41"/>
      <c r="K3140" s="41"/>
      <c r="L3140" s="41"/>
      <c r="M3140" s="28" t="s">
        <v>953</v>
      </c>
      <c r="N3140" s="28" t="s">
        <v>1296</v>
      </c>
      <c r="O3140" s="48" t="s">
        <v>1296</v>
      </c>
      <c r="P3140" s="48" t="s">
        <v>1296</v>
      </c>
      <c r="Q3140" s="48" t="s">
        <v>1296</v>
      </c>
      <c r="R3140" s="48" t="s">
        <v>1296</v>
      </c>
      <c r="S3140" s="48" t="s">
        <v>1296</v>
      </c>
      <c r="T3140" s="48" t="s">
        <v>1296</v>
      </c>
      <c r="U3140" s="48" t="s">
        <v>1296</v>
      </c>
      <c r="V3140" s="48" t="s">
        <v>1296</v>
      </c>
      <c r="W3140" s="48" t="s">
        <v>1296</v>
      </c>
      <c r="X3140" s="48" t="s">
        <v>1296</v>
      </c>
      <c r="Y3140" s="48" t="s">
        <v>1296</v>
      </c>
      <c r="Z3140" s="48" t="s">
        <v>1296</v>
      </c>
      <c r="AA3140" s="48" t="s">
        <v>1296</v>
      </c>
      <c r="AB3140" s="48" t="s">
        <v>1296</v>
      </c>
      <c r="AC3140" s="48" t="s">
        <v>1296</v>
      </c>
      <c r="AD3140" s="48" t="s">
        <v>1296</v>
      </c>
      <c r="AE3140" s="48" t="s">
        <v>1296</v>
      </c>
      <c r="AF3140" s="48" t="s">
        <v>1296</v>
      </c>
      <c r="AG3140" s="48" t="s">
        <v>1296</v>
      </c>
      <c r="AH3140" s="48" t="s">
        <v>1296</v>
      </c>
      <c r="AI3140" s="48" t="s">
        <v>1296</v>
      </c>
      <c r="AJ3140" s="48" t="s">
        <v>1296</v>
      </c>
      <c r="AK3140" s="48" t="s">
        <v>1296</v>
      </c>
      <c r="AL3140" s="48" t="s">
        <v>1296</v>
      </c>
      <c r="AM3140" s="48" t="s">
        <v>1296</v>
      </c>
      <c r="AN3140" s="48" t="s">
        <v>1228</v>
      </c>
      <c r="AO3140" s="48" t="s">
        <v>1228</v>
      </c>
      <c r="AP3140" s="48" t="s">
        <v>1228</v>
      </c>
      <c r="AQ3140" s="48" t="s">
        <v>1228</v>
      </c>
      <c r="AR3140" s="48" t="s">
        <v>1228</v>
      </c>
      <c r="AS3140" s="48" t="s">
        <v>1228</v>
      </c>
      <c r="AT3140" s="48" t="s">
        <v>1228</v>
      </c>
      <c r="AU3140" s="48" t="s">
        <v>1228</v>
      </c>
      <c r="AV3140" s="48" t="s">
        <v>2390</v>
      </c>
      <c r="AW3140" s="48" t="s">
        <v>2390</v>
      </c>
      <c r="AX3140" s="48" t="s">
        <v>2390</v>
      </c>
      <c r="AY3140" s="48" t="s">
        <v>2390</v>
      </c>
      <c r="AZ3140" s="28" t="s">
        <v>2390</v>
      </c>
    </row>
    <row r="3141" ht="15.75" customHeight="1">
      <c r="A3141" s="40">
        <v>2819.0</v>
      </c>
      <c r="B3141" s="28" t="s">
        <v>7824</v>
      </c>
      <c r="C3141" s="41"/>
      <c r="D3141" s="42">
        <f t="array" ref="D3141">index(systems,match($A3141,INDEX(systems,0,1),),3)</f>
        <v>-320.058</v>
      </c>
      <c r="E3141" s="42">
        <f t="array" ref="E3141">index(systems,match($A3141,INDEX(systems,0,1),),4)</f>
        <v>92.758</v>
      </c>
      <c r="F3141" s="43" t="str">
        <f>IFERROR(__xludf.DUMMYFUNCTION("let(row, match($B3141&amp;if($C3141&lt;&gt;"""","" [""&amp;$C3141&amp;""]"",""""),index(nebulae,,2),0),join("","",iferror(round(index(nebulae,row,5)/2,3),1),iferror(round(index(nebulae,row,6)/2,3),1),0))"),"1,1,0")</f>
        <v>1,1,0</v>
      </c>
      <c r="G3141" s="44" t="s">
        <v>7825</v>
      </c>
      <c r="H3141" s="45">
        <f t="array" ref="H3141">let(systemId,match(A3141,index(systems,0,1),),refSystemId,match($H$1,index(systems,0,1),),x,index(systems,systemId,3),y,index(systems,systemId,4),refX,index(systems,refSystemId,3),refY,index(systems,refSystemId,4),round(sqrt((x-refX)^2+(y-refY)^2),3))</f>
        <v>333.228</v>
      </c>
      <c r="I3141" s="28" t="s">
        <v>408</v>
      </c>
      <c r="J3141" s="28" t="s">
        <v>408</v>
      </c>
      <c r="K3141" s="28" t="s">
        <v>408</v>
      </c>
      <c r="L3141" s="28" t="s">
        <v>408</v>
      </c>
      <c r="M3141" s="28" t="s">
        <v>408</v>
      </c>
      <c r="N3141" s="28" t="s">
        <v>408</v>
      </c>
      <c r="O3141" s="41"/>
      <c r="P3141" s="52" t="s">
        <v>449</v>
      </c>
      <c r="Q3141" s="52" t="s">
        <v>449</v>
      </c>
      <c r="R3141" s="52" t="s">
        <v>449</v>
      </c>
      <c r="S3141" s="52" t="s">
        <v>449</v>
      </c>
      <c r="T3141" s="52" t="s">
        <v>449</v>
      </c>
      <c r="U3141" s="48" t="s">
        <v>449</v>
      </c>
      <c r="V3141" s="48" t="s">
        <v>449</v>
      </c>
      <c r="W3141" s="48" t="s">
        <v>449</v>
      </c>
      <c r="X3141" s="48" t="s">
        <v>449</v>
      </c>
      <c r="Y3141" s="48" t="s">
        <v>449</v>
      </c>
      <c r="Z3141" s="48" t="s">
        <v>449</v>
      </c>
      <c r="AA3141" s="48" t="s">
        <v>1505</v>
      </c>
      <c r="AB3141" s="48" t="s">
        <v>1505</v>
      </c>
      <c r="AC3141" s="48" t="s">
        <v>1505</v>
      </c>
      <c r="AD3141" s="48" t="s">
        <v>1505</v>
      </c>
      <c r="AE3141" s="48" t="s">
        <v>1505</v>
      </c>
      <c r="AF3141" s="48" t="s">
        <v>1505</v>
      </c>
      <c r="AG3141" s="48" t="s">
        <v>1505</v>
      </c>
      <c r="AH3141" s="48" t="s">
        <v>1506</v>
      </c>
      <c r="AI3141" s="48" t="s">
        <v>452</v>
      </c>
      <c r="AJ3141" s="48" t="s">
        <v>452</v>
      </c>
      <c r="AK3141" s="48" t="s">
        <v>452</v>
      </c>
      <c r="AL3141" s="48" t="s">
        <v>452</v>
      </c>
      <c r="AM3141" s="48" t="s">
        <v>452</v>
      </c>
      <c r="AN3141" s="48" t="s">
        <v>452</v>
      </c>
      <c r="AO3141" s="48" t="s">
        <v>452</v>
      </c>
      <c r="AP3141" s="48" t="s">
        <v>452</v>
      </c>
      <c r="AQ3141" s="48" t="s">
        <v>452</v>
      </c>
      <c r="AR3141" s="48" t="s">
        <v>452</v>
      </c>
      <c r="AS3141" s="48" t="s">
        <v>453</v>
      </c>
      <c r="AT3141" s="52" t="s">
        <v>454</v>
      </c>
      <c r="AU3141" s="52" t="s">
        <v>454</v>
      </c>
      <c r="AV3141" s="52" t="s">
        <v>454</v>
      </c>
      <c r="AW3141" s="52" t="s">
        <v>454</v>
      </c>
      <c r="AX3141" s="52" t="s">
        <v>454</v>
      </c>
      <c r="AY3141" s="52" t="s">
        <v>454</v>
      </c>
      <c r="AZ3141" s="49" t="s">
        <v>455</v>
      </c>
    </row>
    <row r="3142" ht="15.75" customHeight="1">
      <c r="A3142" s="40">
        <v>2820.0</v>
      </c>
      <c r="B3142" s="28" t="s">
        <v>7826</v>
      </c>
      <c r="C3142" s="41"/>
      <c r="D3142" s="42">
        <f t="array" ref="D3142">index(systems,match($A3142,INDEX(systems,0,1),),3)</f>
        <v>-140.855</v>
      </c>
      <c r="E3142" s="42">
        <f t="array" ref="E3142">index(systems,match($A3142,INDEX(systems,0,1),),4)</f>
        <v>-219.597</v>
      </c>
      <c r="F3142" s="43" t="str">
        <f>IFERROR(__xludf.DUMMYFUNCTION("let(row, match($B3142&amp;if($C3142&lt;&gt;"""","" [""&amp;$C3142&amp;""]"",""""),index(nebulae,,2),0),join("","",iferror(round(index(nebulae,row,5)/2,3),1),iferror(round(index(nebulae,row,6)/2,3),1),0))"),"1,1,0")</f>
        <v>1,1,0</v>
      </c>
      <c r="G3142" s="44" t="s">
        <v>7827</v>
      </c>
      <c r="H3142" s="45">
        <f t="array" ref="H3142">let(systemId,match(A3142,index(systems,0,1),),refSystemId,match($H$1,index(systems,0,1),),x,index(systems,systemId,3),y,index(systems,systemId,4),refX,index(systems,refSystemId,3),refY,index(systems,refSystemId,4),round(sqrt((x-refX)^2+(y-refY)^2),3))</f>
        <v>260.889</v>
      </c>
      <c r="I3142" s="28" t="s">
        <v>408</v>
      </c>
      <c r="J3142" s="48" t="s">
        <v>408</v>
      </c>
      <c r="K3142" s="48" t="s">
        <v>408</v>
      </c>
      <c r="L3142" s="48" t="s">
        <v>408</v>
      </c>
      <c r="M3142" s="28" t="s">
        <v>408</v>
      </c>
      <c r="N3142" s="28" t="s">
        <v>408</v>
      </c>
      <c r="O3142" s="41"/>
      <c r="P3142" s="48" t="s">
        <v>560</v>
      </c>
      <c r="Q3142" s="48" t="s">
        <v>560</v>
      </c>
      <c r="R3142" s="48" t="s">
        <v>560</v>
      </c>
      <c r="S3142" s="48" t="s">
        <v>560</v>
      </c>
      <c r="T3142" s="48" t="s">
        <v>560</v>
      </c>
      <c r="U3142" s="48" t="s">
        <v>560</v>
      </c>
      <c r="V3142" s="48" t="s">
        <v>560</v>
      </c>
      <c r="W3142" s="48" t="s">
        <v>560</v>
      </c>
      <c r="X3142" s="48" t="s">
        <v>560</v>
      </c>
      <c r="Y3142" s="48" t="s">
        <v>422</v>
      </c>
      <c r="Z3142" s="48" t="s">
        <v>422</v>
      </c>
      <c r="AA3142" s="48" t="s">
        <v>422</v>
      </c>
      <c r="AB3142" s="48" t="s">
        <v>422</v>
      </c>
      <c r="AC3142" s="48" t="s">
        <v>422</v>
      </c>
      <c r="AD3142" s="48" t="s">
        <v>422</v>
      </c>
      <c r="AE3142" s="48" t="s">
        <v>422</v>
      </c>
      <c r="AF3142" s="48" t="s">
        <v>422</v>
      </c>
      <c r="AG3142" s="48" t="s">
        <v>422</v>
      </c>
      <c r="AH3142" s="48" t="s">
        <v>422</v>
      </c>
      <c r="AI3142" s="48" t="s">
        <v>422</v>
      </c>
      <c r="AJ3142" s="48" t="s">
        <v>422</v>
      </c>
      <c r="AK3142" s="48" t="s">
        <v>422</v>
      </c>
      <c r="AL3142" s="48" t="s">
        <v>422</v>
      </c>
      <c r="AM3142" s="48" t="s">
        <v>422</v>
      </c>
      <c r="AN3142" s="48" t="s">
        <v>422</v>
      </c>
      <c r="AO3142" s="48" t="s">
        <v>422</v>
      </c>
      <c r="AP3142" s="48" t="s">
        <v>422</v>
      </c>
      <c r="AQ3142" s="48" t="s">
        <v>422</v>
      </c>
      <c r="AR3142" s="48" t="s">
        <v>422</v>
      </c>
      <c r="AS3142" s="48" t="s">
        <v>422</v>
      </c>
      <c r="AT3142" s="48" t="s">
        <v>422</v>
      </c>
      <c r="AU3142" s="48" t="s">
        <v>422</v>
      </c>
      <c r="AV3142" s="48" t="s">
        <v>422</v>
      </c>
      <c r="AW3142" s="48" t="s">
        <v>422</v>
      </c>
      <c r="AX3142" s="48" t="s">
        <v>422</v>
      </c>
      <c r="AY3142" s="48" t="s">
        <v>422</v>
      </c>
      <c r="AZ3142" s="51" t="s">
        <v>422</v>
      </c>
    </row>
    <row r="3143" ht="15.75" customHeight="1">
      <c r="A3143" s="40">
        <v>2970.0</v>
      </c>
      <c r="B3143" s="28" t="s">
        <v>7826</v>
      </c>
      <c r="C3143" s="28" t="s">
        <v>7828</v>
      </c>
      <c r="D3143" s="42">
        <f t="array" ref="D3143">index(systems,match($A3143,INDEX(systems,0,1),),3)</f>
        <v>-78.675</v>
      </c>
      <c r="E3143" s="42">
        <f t="array" ref="E3143">index(systems,match($A3143,INDEX(systems,0,1),),4)</f>
        <v>1799.056</v>
      </c>
      <c r="F3143" s="43" t="str">
        <f>IFERROR(__xludf.DUMMYFUNCTION("let(row, match($B3143&amp;if($C3143&lt;&gt;"""","" [""&amp;$C3143&amp;""]"",""""),index(nebulae,,2),0),join("","",iferror(round(index(nebulae,row,5)/2,3),1),iferror(round(index(nebulae,row,6)/2,3),1),0))"),"1,1,0")</f>
        <v>1,1,0</v>
      </c>
      <c r="G3143" s="44" t="s">
        <v>7829</v>
      </c>
      <c r="H3143" s="45">
        <f t="array" ref="H3143">let(systemId,match(A3143,index(systems,0,1),),refSystemId,match($H$1,index(systems,0,1),),x,index(systems,systemId,3),y,index(systems,systemId,4),refX,index(systems,refSystemId,3),refY,index(systems,refSystemId,4),round(sqrt((x-refX)^2+(y-refY)^2),3))</f>
        <v>1800.775</v>
      </c>
      <c r="I3143" s="41"/>
      <c r="J3143" s="41"/>
      <c r="K3143" s="41"/>
      <c r="L3143" s="41"/>
      <c r="M3143" s="41"/>
      <c r="N3143" s="41"/>
      <c r="O3143" s="41"/>
      <c r="P3143" s="48" t="s">
        <v>408</v>
      </c>
      <c r="Q3143" s="48" t="s">
        <v>408</v>
      </c>
      <c r="R3143" s="48" t="s">
        <v>408</v>
      </c>
      <c r="S3143" s="48" t="s">
        <v>408</v>
      </c>
      <c r="T3143" s="48" t="s">
        <v>408</v>
      </c>
      <c r="U3143" s="48" t="s">
        <v>408</v>
      </c>
      <c r="V3143" s="48" t="s">
        <v>408</v>
      </c>
      <c r="W3143" s="48" t="s">
        <v>408</v>
      </c>
      <c r="X3143" s="48" t="s">
        <v>1843</v>
      </c>
      <c r="Y3143" s="52" t="s">
        <v>735</v>
      </c>
      <c r="Z3143" s="48" t="s">
        <v>735</v>
      </c>
      <c r="AA3143" s="52" t="s">
        <v>735</v>
      </c>
      <c r="AB3143" s="52" t="s">
        <v>735</v>
      </c>
      <c r="AC3143" s="52" t="s">
        <v>735</v>
      </c>
      <c r="AD3143" s="52" t="s">
        <v>735</v>
      </c>
      <c r="AE3143" s="52" t="s">
        <v>735</v>
      </c>
      <c r="AF3143" s="52" t="s">
        <v>735</v>
      </c>
      <c r="AG3143" s="52" t="s">
        <v>735</v>
      </c>
      <c r="AH3143" s="52" t="s">
        <v>735</v>
      </c>
      <c r="AI3143" s="52" t="s">
        <v>735</v>
      </c>
      <c r="AJ3143" s="52" t="s">
        <v>735</v>
      </c>
      <c r="AK3143" s="52" t="s">
        <v>735</v>
      </c>
      <c r="AL3143" s="52" t="s">
        <v>735</v>
      </c>
      <c r="AM3143" s="52" t="s">
        <v>735</v>
      </c>
      <c r="AN3143" s="52" t="s">
        <v>735</v>
      </c>
      <c r="AO3143" s="49" t="s">
        <v>735</v>
      </c>
      <c r="AP3143" s="52" t="s">
        <v>735</v>
      </c>
      <c r="AQ3143" s="52" t="s">
        <v>6198</v>
      </c>
      <c r="AR3143" s="41"/>
      <c r="AS3143" s="41"/>
      <c r="AT3143" s="28" t="s">
        <v>735</v>
      </c>
      <c r="AU3143" s="41"/>
      <c r="AV3143" s="41"/>
      <c r="AW3143" s="41"/>
      <c r="AX3143" s="41"/>
      <c r="AY3143" s="41"/>
      <c r="AZ3143" s="55"/>
    </row>
    <row r="3144" ht="15.75" customHeight="1">
      <c r="A3144" s="40">
        <v>2821.0</v>
      </c>
      <c r="B3144" s="28" t="s">
        <v>7830</v>
      </c>
      <c r="C3144" s="41"/>
      <c r="D3144" s="42">
        <f t="array" ref="D3144">index(systems,match($A3144,INDEX(systems,0,1),),3)</f>
        <v>-84.041</v>
      </c>
      <c r="E3144" s="42">
        <f t="array" ref="E3144">index(systems,match($A3144,INDEX(systems,0,1),),4)</f>
        <v>-390.39</v>
      </c>
      <c r="F3144" s="43" t="str">
        <f>IFERROR(__xludf.DUMMYFUNCTION("let(row, match($B3144&amp;if($C3144&lt;&gt;"""","" [""&amp;$C3144&amp;""]"",""""),index(nebulae,,2),0),join("","",iferror(round(index(nebulae,row,5)/2,3),1),iferror(round(index(nebulae,row,6)/2,3),1),0))"),"1,1,0")</f>
        <v>1,1,0</v>
      </c>
      <c r="G3144" s="44" t="s">
        <v>7831</v>
      </c>
      <c r="H3144" s="45">
        <f t="array" ref="H3144">let(systemId,match(A3144,index(systems,0,1),),refSystemId,match($H$1,index(systems,0,1),),x,index(systems,systemId,3),y,index(systems,systemId,4),refX,index(systems,refSystemId,3),refY,index(systems,refSystemId,4),round(sqrt((x-refX)^2+(y-refY)^2),3))</f>
        <v>399.333</v>
      </c>
      <c r="I3144" s="28" t="s">
        <v>408</v>
      </c>
      <c r="J3144" s="28" t="s">
        <v>408</v>
      </c>
      <c r="K3144" s="28" t="s">
        <v>408</v>
      </c>
      <c r="L3144" s="28" t="s">
        <v>408</v>
      </c>
      <c r="M3144" s="28" t="s">
        <v>408</v>
      </c>
      <c r="N3144" s="28" t="s">
        <v>576</v>
      </c>
      <c r="O3144" s="48" t="s">
        <v>576</v>
      </c>
      <c r="P3144" s="48" t="s">
        <v>609</v>
      </c>
      <c r="Q3144" s="48" t="s">
        <v>609</v>
      </c>
      <c r="R3144" s="48" t="s">
        <v>609</v>
      </c>
      <c r="S3144" s="48" t="s">
        <v>609</v>
      </c>
      <c r="T3144" s="48" t="s">
        <v>609</v>
      </c>
      <c r="U3144" s="48" t="s">
        <v>609</v>
      </c>
      <c r="V3144" s="48" t="s">
        <v>609</v>
      </c>
      <c r="W3144" s="48" t="s">
        <v>609</v>
      </c>
      <c r="X3144" s="48" t="s">
        <v>576</v>
      </c>
      <c r="Y3144" s="48" t="s">
        <v>422</v>
      </c>
      <c r="Z3144" s="48" t="s">
        <v>422</v>
      </c>
      <c r="AA3144" s="48" t="s">
        <v>422</v>
      </c>
      <c r="AB3144" s="48" t="s">
        <v>422</v>
      </c>
      <c r="AC3144" s="48" t="s">
        <v>422</v>
      </c>
      <c r="AD3144" s="48" t="s">
        <v>422</v>
      </c>
      <c r="AE3144" s="48" t="s">
        <v>422</v>
      </c>
      <c r="AF3144" s="48" t="s">
        <v>422</v>
      </c>
      <c r="AG3144" s="48" t="s">
        <v>422</v>
      </c>
      <c r="AH3144" s="48" t="s">
        <v>422</v>
      </c>
      <c r="AI3144" s="48" t="s">
        <v>422</v>
      </c>
      <c r="AJ3144" s="48" t="s">
        <v>422</v>
      </c>
      <c r="AK3144" s="48" t="s">
        <v>422</v>
      </c>
      <c r="AL3144" s="48" t="s">
        <v>422</v>
      </c>
      <c r="AM3144" s="48" t="s">
        <v>422</v>
      </c>
      <c r="AN3144" s="48" t="s">
        <v>422</v>
      </c>
      <c r="AO3144" s="48" t="s">
        <v>422</v>
      </c>
      <c r="AP3144" s="48" t="s">
        <v>422</v>
      </c>
      <c r="AQ3144" s="48" t="s">
        <v>422</v>
      </c>
      <c r="AR3144" s="48" t="s">
        <v>422</v>
      </c>
      <c r="AS3144" s="48" t="s">
        <v>422</v>
      </c>
      <c r="AT3144" s="48" t="s">
        <v>422</v>
      </c>
      <c r="AU3144" s="48" t="s">
        <v>422</v>
      </c>
      <c r="AV3144" s="48" t="s">
        <v>422</v>
      </c>
      <c r="AW3144" s="48" t="s">
        <v>422</v>
      </c>
      <c r="AX3144" s="48" t="s">
        <v>422</v>
      </c>
      <c r="AY3144" s="48" t="s">
        <v>422</v>
      </c>
      <c r="AZ3144" s="51" t="s">
        <v>576</v>
      </c>
    </row>
    <row r="3145" ht="15.75" customHeight="1">
      <c r="A3145" s="40">
        <v>2822.0</v>
      </c>
      <c r="B3145" s="28" t="s">
        <v>7832</v>
      </c>
      <c r="C3145" s="41"/>
      <c r="D3145" s="42">
        <f t="array" ref="D3145">index(systems,match($A3145,INDEX(systems,0,1),),3)</f>
        <v>72.719</v>
      </c>
      <c r="E3145" s="42">
        <f t="array" ref="E3145">index(systems,match($A3145,INDEX(systems,0,1),),4)</f>
        <v>-123.292</v>
      </c>
      <c r="F3145" s="43" t="str">
        <f>IFERROR(__xludf.DUMMYFUNCTION("let(row, match($B3145&amp;if($C3145&lt;&gt;"""","" [""&amp;$C3145&amp;""]"",""""),index(nebulae,,2),0),join("","",iferror(round(index(nebulae,row,5)/2,3),1),iferror(round(index(nebulae,row,6)/2,3),1),0))"),"1,1,0")</f>
        <v>1,1,0</v>
      </c>
      <c r="G3145" s="44" t="s">
        <v>7833</v>
      </c>
      <c r="H3145" s="45">
        <f t="array" ref="H3145">let(systemId,match(A3145,index(systems,0,1),),refSystemId,match($H$1,index(systems,0,1),),x,index(systems,systemId,3),y,index(systems,systemId,4),refX,index(systems,refSystemId,3),refY,index(systems,refSystemId,4),round(sqrt((x-refX)^2+(y-refY)^2),3))</f>
        <v>143.14</v>
      </c>
      <c r="I3145" s="46" t="s">
        <v>408</v>
      </c>
      <c r="J3145" s="46" t="s">
        <v>408</v>
      </c>
      <c r="K3145" s="46" t="s">
        <v>408</v>
      </c>
      <c r="L3145" s="41"/>
      <c r="M3145" s="28" t="s">
        <v>1268</v>
      </c>
      <c r="N3145" s="28" t="s">
        <v>1775</v>
      </c>
      <c r="O3145" s="48" t="s">
        <v>1775</v>
      </c>
      <c r="P3145" s="48" t="s">
        <v>1775</v>
      </c>
      <c r="Q3145" s="48" t="s">
        <v>1775</v>
      </c>
      <c r="R3145" s="48" t="s">
        <v>1775</v>
      </c>
      <c r="S3145" s="48" t="s">
        <v>1775</v>
      </c>
      <c r="T3145" s="48" t="s">
        <v>1775</v>
      </c>
      <c r="U3145" s="48" t="s">
        <v>1775</v>
      </c>
      <c r="V3145" s="48" t="s">
        <v>1775</v>
      </c>
      <c r="W3145" s="48" t="s">
        <v>1775</v>
      </c>
      <c r="X3145" s="48" t="s">
        <v>1775</v>
      </c>
      <c r="Y3145" s="48" t="s">
        <v>1775</v>
      </c>
      <c r="Z3145" s="48" t="s">
        <v>3131</v>
      </c>
      <c r="AA3145" s="48" t="s">
        <v>3132</v>
      </c>
      <c r="AB3145" s="48" t="s">
        <v>3132</v>
      </c>
      <c r="AC3145" s="48" t="s">
        <v>3132</v>
      </c>
      <c r="AD3145" s="48" t="s">
        <v>3132</v>
      </c>
      <c r="AE3145" s="48" t="s">
        <v>3132</v>
      </c>
      <c r="AF3145" s="48" t="s">
        <v>3132</v>
      </c>
      <c r="AG3145" s="48" t="s">
        <v>3132</v>
      </c>
      <c r="AH3145" s="48" t="s">
        <v>418</v>
      </c>
      <c r="AI3145" s="48" t="s">
        <v>418</v>
      </c>
      <c r="AJ3145" s="48" t="s">
        <v>418</v>
      </c>
      <c r="AK3145" s="48" t="s">
        <v>418</v>
      </c>
      <c r="AL3145" s="48" t="s">
        <v>418</v>
      </c>
      <c r="AM3145" s="48" t="s">
        <v>418</v>
      </c>
      <c r="AN3145" s="48" t="s">
        <v>3626</v>
      </c>
      <c r="AO3145" s="48" t="s">
        <v>3626</v>
      </c>
      <c r="AP3145" s="48" t="s">
        <v>3626</v>
      </c>
      <c r="AQ3145" s="48" t="s">
        <v>3626</v>
      </c>
      <c r="AR3145" s="48" t="s">
        <v>3626</v>
      </c>
      <c r="AS3145" s="48" t="s">
        <v>3626</v>
      </c>
      <c r="AT3145" s="48" t="s">
        <v>2004</v>
      </c>
      <c r="AU3145" s="48" t="s">
        <v>2004</v>
      </c>
      <c r="AV3145" s="48" t="s">
        <v>2381</v>
      </c>
      <c r="AW3145" s="48" t="s">
        <v>1773</v>
      </c>
      <c r="AX3145" s="48" t="s">
        <v>1126</v>
      </c>
      <c r="AY3145" s="48" t="s">
        <v>1126</v>
      </c>
      <c r="AZ3145" s="28" t="s">
        <v>1126</v>
      </c>
    </row>
    <row r="3146" ht="15.75" customHeight="1">
      <c r="A3146" s="40">
        <v>2823.0</v>
      </c>
      <c r="B3146" s="28" t="s">
        <v>7834</v>
      </c>
      <c r="C3146" s="41"/>
      <c r="D3146" s="42">
        <f t="array" ref="D3146">index(systems,match($A3146,INDEX(systems,0,1),),3)</f>
        <v>-31.803</v>
      </c>
      <c r="E3146" s="42">
        <f t="array" ref="E3146">index(systems,match($A3146,INDEX(systems,0,1),),4)</f>
        <v>-0.304</v>
      </c>
      <c r="F3146" s="43" t="str">
        <f>IFERROR(__xludf.DUMMYFUNCTION("let(row, match($B3146&amp;if($C3146&lt;&gt;"""","" [""&amp;$C3146&amp;""]"",""""),index(nebulae,,2),0),join("","",iferror(round(index(nebulae,row,5)/2,3),1),iferror(round(index(nebulae,row,6)/2,3),1),0))"),"1,1,0")</f>
        <v>1,1,0</v>
      </c>
      <c r="G3146" s="44" t="s">
        <v>7835</v>
      </c>
      <c r="H3146" s="114">
        <f t="array" ref="H3146">let(systemId,match(A3146,index(systems,0,1),),refSystemId,match($H$1,index(systems,0,1),),x,index(systems,systemId,3),y,index(systems,systemId,4),refX,index(systems,refSystemId,3),refY,index(systems,refSystemId,4),round(sqrt((x-refX)^2+(y-refY)^2),3))</f>
        <v>31.804</v>
      </c>
      <c r="I3146" s="46" t="s">
        <v>418</v>
      </c>
      <c r="J3146" s="46" t="s">
        <v>508</v>
      </c>
      <c r="K3146" s="46" t="s">
        <v>508</v>
      </c>
      <c r="L3146" s="46" t="s">
        <v>508</v>
      </c>
      <c r="M3146" s="46" t="s">
        <v>508</v>
      </c>
      <c r="N3146" s="28" t="s">
        <v>639</v>
      </c>
      <c r="O3146" s="48" t="s">
        <v>639</v>
      </c>
      <c r="P3146" s="48" t="s">
        <v>639</v>
      </c>
      <c r="Q3146" s="48" t="s">
        <v>639</v>
      </c>
      <c r="R3146" s="48" t="s">
        <v>640</v>
      </c>
      <c r="S3146" s="48" t="s">
        <v>639</v>
      </c>
      <c r="T3146" s="28" t="s">
        <v>825</v>
      </c>
      <c r="U3146" s="48" t="s">
        <v>641</v>
      </c>
      <c r="V3146" s="48" t="s">
        <v>641</v>
      </c>
      <c r="W3146" s="48" t="s">
        <v>641</v>
      </c>
      <c r="X3146" s="48" t="s">
        <v>641</v>
      </c>
      <c r="Y3146" s="48" t="s">
        <v>641</v>
      </c>
      <c r="Z3146" s="48" t="s">
        <v>641</v>
      </c>
      <c r="AA3146" s="48" t="s">
        <v>744</v>
      </c>
      <c r="AB3146" s="48" t="s">
        <v>744</v>
      </c>
      <c r="AC3146" s="48" t="s">
        <v>744</v>
      </c>
      <c r="AD3146" s="48" t="s">
        <v>744</v>
      </c>
      <c r="AE3146" s="48" t="s">
        <v>744</v>
      </c>
      <c r="AF3146" s="48" t="s">
        <v>744</v>
      </c>
      <c r="AG3146" s="48" t="s">
        <v>744</v>
      </c>
      <c r="AH3146" s="48" t="s">
        <v>745</v>
      </c>
      <c r="AI3146" s="48" t="s">
        <v>529</v>
      </c>
      <c r="AJ3146" s="48" t="s">
        <v>529</v>
      </c>
      <c r="AK3146" s="48" t="s">
        <v>529</v>
      </c>
      <c r="AL3146" s="48" t="s">
        <v>529</v>
      </c>
      <c r="AM3146" s="48" t="s">
        <v>529</v>
      </c>
      <c r="AN3146" s="48" t="s">
        <v>529</v>
      </c>
      <c r="AO3146" s="48" t="s">
        <v>529</v>
      </c>
      <c r="AP3146" s="48" t="s">
        <v>529</v>
      </c>
      <c r="AQ3146" s="48" t="s">
        <v>516</v>
      </c>
      <c r="AR3146" s="48" t="s">
        <v>517</v>
      </c>
      <c r="AS3146" s="52" t="s">
        <v>746</v>
      </c>
      <c r="AT3146" s="52" t="s">
        <v>746</v>
      </c>
      <c r="AU3146" s="52" t="s">
        <v>746</v>
      </c>
      <c r="AV3146" s="48" t="s">
        <v>746</v>
      </c>
      <c r="AW3146" s="48" t="s">
        <v>746</v>
      </c>
      <c r="AX3146" s="48" t="s">
        <v>931</v>
      </c>
      <c r="AY3146" s="48" t="s">
        <v>605</v>
      </c>
      <c r="AZ3146" s="51" t="s">
        <v>605</v>
      </c>
    </row>
    <row r="3147" ht="15.75" customHeight="1">
      <c r="A3147" s="40">
        <v>2824.0</v>
      </c>
      <c r="B3147" s="28" t="s">
        <v>7836</v>
      </c>
      <c r="C3147" s="41"/>
      <c r="D3147" s="42">
        <f t="array" ref="D3147">index(systems,match($A3147,INDEX(systems,0,1),),3)</f>
        <v>266.262</v>
      </c>
      <c r="E3147" s="42">
        <f t="array" ref="E3147">index(systems,match($A3147,INDEX(systems,0,1),),4)</f>
        <v>167.208</v>
      </c>
      <c r="F3147" s="43" t="str">
        <f>IFERROR(__xludf.DUMMYFUNCTION("let(row, match($B3147&amp;if($C3147&lt;&gt;"""","" [""&amp;$C3147&amp;""]"",""""),index(nebulae,,2),0),join("","",iferror(round(index(nebulae,row,5)/2,3),1),iferror(round(index(nebulae,row,6)/2,3),1),0))"),"1,1,0")</f>
        <v>1,1,0</v>
      </c>
      <c r="G3147" s="44" t="s">
        <v>7837</v>
      </c>
      <c r="H3147" s="45">
        <f t="array" ref="H3147">let(systemId,match(A3147,index(systems,0,1),),refSystemId,match($H$1,index(systems,0,1),),x,index(systems,systemId,3),y,index(systems,systemId,4),refX,index(systems,refSystemId,3),refY,index(systems,refSystemId,4),round(sqrt((x-refX)^2+(y-refY)^2),3))</f>
        <v>314.411</v>
      </c>
      <c r="I3147" s="62" t="s">
        <v>408</v>
      </c>
      <c r="J3147" s="62" t="s">
        <v>408</v>
      </c>
      <c r="K3147" s="62" t="s">
        <v>408</v>
      </c>
      <c r="L3147" s="53"/>
      <c r="M3147" s="53"/>
      <c r="N3147" s="59" t="s">
        <v>652</v>
      </c>
      <c r="O3147" s="48" t="s">
        <v>652</v>
      </c>
      <c r="P3147" s="48" t="s">
        <v>652</v>
      </c>
      <c r="Q3147" s="48" t="s">
        <v>652</v>
      </c>
      <c r="R3147" s="48" t="s">
        <v>652</v>
      </c>
      <c r="S3147" s="48" t="s">
        <v>652</v>
      </c>
      <c r="T3147" s="48" t="s">
        <v>652</v>
      </c>
      <c r="U3147" s="48" t="s">
        <v>422</v>
      </c>
      <c r="V3147" s="48" t="s">
        <v>422</v>
      </c>
      <c r="W3147" s="48" t="s">
        <v>422</v>
      </c>
      <c r="X3147" s="48" t="s">
        <v>422</v>
      </c>
      <c r="Y3147" s="48" t="s">
        <v>422</v>
      </c>
      <c r="Z3147" s="48" t="s">
        <v>422</v>
      </c>
      <c r="AA3147" s="48" t="s">
        <v>422</v>
      </c>
      <c r="AB3147" s="48" t="s">
        <v>422</v>
      </c>
      <c r="AC3147" s="48" t="s">
        <v>422</v>
      </c>
      <c r="AD3147" s="48" t="s">
        <v>422</v>
      </c>
      <c r="AE3147" s="48" t="s">
        <v>422</v>
      </c>
      <c r="AF3147" s="48" t="s">
        <v>422</v>
      </c>
      <c r="AG3147" s="48" t="s">
        <v>422</v>
      </c>
      <c r="AH3147" s="48" t="s">
        <v>422</v>
      </c>
      <c r="AI3147" s="48" t="s">
        <v>422</v>
      </c>
      <c r="AJ3147" s="48" t="s">
        <v>422</v>
      </c>
      <c r="AK3147" s="48" t="s">
        <v>422</v>
      </c>
      <c r="AL3147" s="48" t="s">
        <v>422</v>
      </c>
      <c r="AM3147" s="48" t="s">
        <v>422</v>
      </c>
      <c r="AN3147" s="48" t="s">
        <v>422</v>
      </c>
      <c r="AO3147" s="48" t="s">
        <v>422</v>
      </c>
      <c r="AP3147" s="48" t="s">
        <v>422</v>
      </c>
      <c r="AQ3147" s="48" t="s">
        <v>422</v>
      </c>
      <c r="AR3147" s="48" t="s">
        <v>422</v>
      </c>
      <c r="AS3147" s="48" t="s">
        <v>422</v>
      </c>
      <c r="AT3147" s="48" t="s">
        <v>422</v>
      </c>
      <c r="AU3147" s="48" t="s">
        <v>422</v>
      </c>
      <c r="AV3147" s="48" t="s">
        <v>422</v>
      </c>
      <c r="AW3147" s="48" t="s">
        <v>422</v>
      </c>
      <c r="AX3147" s="48" t="s">
        <v>422</v>
      </c>
      <c r="AY3147" s="48" t="s">
        <v>422</v>
      </c>
      <c r="AZ3147" s="28" t="s">
        <v>422</v>
      </c>
    </row>
    <row r="3148" ht="15.75" customHeight="1">
      <c r="A3148" s="40">
        <v>2825.0</v>
      </c>
      <c r="B3148" s="28" t="s">
        <v>7838</v>
      </c>
      <c r="C3148" s="41"/>
      <c r="D3148" s="42">
        <f t="array" ref="D3148">index(systems,match($A3148,INDEX(systems,0,1),),3)</f>
        <v>-311.952</v>
      </c>
      <c r="E3148" s="42">
        <f t="array" ref="E3148">index(systems,match($A3148,INDEX(systems,0,1),),4)</f>
        <v>-24.363</v>
      </c>
      <c r="F3148" s="43" t="str">
        <f>IFERROR(__xludf.DUMMYFUNCTION("let(row, match($B3148&amp;if($C3148&lt;&gt;"""","" [""&amp;$C3148&amp;""]"",""""),index(nebulae,,2),0),join("","",iferror(round(index(nebulae,row,5)/2,3),1),iferror(round(index(nebulae,row,6)/2,3),1),0))"),"1,1,0")</f>
        <v>1,1,0</v>
      </c>
      <c r="G3148" s="44" t="s">
        <v>7839</v>
      </c>
      <c r="H3148" s="45">
        <f t="array" ref="H3148">let(systemId,match(A3148,index(systems,0,1),),refSystemId,match($H$1,index(systems,0,1),),x,index(systems,systemId,3),y,index(systems,systemId,4),refX,index(systems,refSystemId,3),refY,index(systems,refSystemId,4),round(sqrt((x-refX)^2+(y-refY)^2),3))</f>
        <v>312.902</v>
      </c>
      <c r="I3148" s="28" t="s">
        <v>408</v>
      </c>
      <c r="J3148" s="28" t="s">
        <v>408</v>
      </c>
      <c r="K3148" s="28" t="s">
        <v>408</v>
      </c>
      <c r="L3148" s="28" t="s">
        <v>408</v>
      </c>
      <c r="M3148" s="28" t="s">
        <v>408</v>
      </c>
      <c r="N3148" s="28" t="s">
        <v>408</v>
      </c>
      <c r="O3148" s="41"/>
      <c r="P3148" s="48" t="s">
        <v>449</v>
      </c>
      <c r="Q3148" s="48" t="s">
        <v>449</v>
      </c>
      <c r="R3148" s="48" t="s">
        <v>449</v>
      </c>
      <c r="S3148" s="48" t="s">
        <v>449</v>
      </c>
      <c r="T3148" s="48" t="s">
        <v>449</v>
      </c>
      <c r="U3148" s="48" t="s">
        <v>449</v>
      </c>
      <c r="V3148" s="48" t="s">
        <v>449</v>
      </c>
      <c r="W3148" s="48" t="s">
        <v>449</v>
      </c>
      <c r="X3148" s="48" t="s">
        <v>449</v>
      </c>
      <c r="Y3148" s="48" t="s">
        <v>449</v>
      </c>
      <c r="Z3148" s="48" t="s">
        <v>480</v>
      </c>
      <c r="AA3148" s="48" t="s">
        <v>481</v>
      </c>
      <c r="AB3148" s="48" t="s">
        <v>481</v>
      </c>
      <c r="AC3148" s="48" t="s">
        <v>481</v>
      </c>
      <c r="AD3148" s="48" t="s">
        <v>481</v>
      </c>
      <c r="AE3148" s="48" t="s">
        <v>481</v>
      </c>
      <c r="AF3148" s="48" t="s">
        <v>481</v>
      </c>
      <c r="AG3148" s="48" t="s">
        <v>481</v>
      </c>
      <c r="AH3148" s="48" t="s">
        <v>482</v>
      </c>
      <c r="AI3148" s="48" t="s">
        <v>483</v>
      </c>
      <c r="AJ3148" s="48" t="s">
        <v>483</v>
      </c>
      <c r="AK3148" s="48" t="s">
        <v>483</v>
      </c>
      <c r="AL3148" s="48" t="s">
        <v>483</v>
      </c>
      <c r="AM3148" s="48" t="s">
        <v>483</v>
      </c>
      <c r="AN3148" s="48" t="s">
        <v>483</v>
      </c>
      <c r="AO3148" s="48" t="s">
        <v>483</v>
      </c>
      <c r="AP3148" s="48" t="s">
        <v>484</v>
      </c>
      <c r="AQ3148" s="48" t="s">
        <v>484</v>
      </c>
      <c r="AR3148" s="56" t="s">
        <v>484</v>
      </c>
      <c r="AS3148" s="56" t="s">
        <v>484</v>
      </c>
      <c r="AT3148" s="48" t="s">
        <v>485</v>
      </c>
      <c r="AU3148" s="48" t="s">
        <v>485</v>
      </c>
      <c r="AV3148" s="52" t="s">
        <v>486</v>
      </c>
      <c r="AW3148" s="52" t="s">
        <v>486</v>
      </c>
      <c r="AX3148" s="56" t="s">
        <v>467</v>
      </c>
      <c r="AY3148" s="56" t="s">
        <v>487</v>
      </c>
      <c r="AZ3148" s="51" t="s">
        <v>487</v>
      </c>
    </row>
    <row r="3149" ht="15.75" customHeight="1">
      <c r="A3149" s="40">
        <v>2826.0</v>
      </c>
      <c r="B3149" s="28" t="s">
        <v>7840</v>
      </c>
      <c r="C3149" s="41"/>
      <c r="D3149" s="42">
        <f t="array" ref="D3149">index(systems,match($A3149,INDEX(systems,0,1),),3)</f>
        <v>-52.221</v>
      </c>
      <c r="E3149" s="42">
        <f t="array" ref="E3149">index(systems,match($A3149,INDEX(systems,0,1),),4)</f>
        <v>47.517</v>
      </c>
      <c r="F3149" s="43" t="str">
        <f>IFERROR(__xludf.DUMMYFUNCTION("let(row, match($B3149&amp;if($C3149&lt;&gt;"""","" [""&amp;$C3149&amp;""]"",""""),index(nebulae,,2),0),join("","",iferror(round(index(nebulae,row,5)/2,3),1),iferror(round(index(nebulae,row,6)/2,3),1),0))"),"1,1,0")</f>
        <v>1,1,0</v>
      </c>
      <c r="G3149" s="44" t="s">
        <v>7841</v>
      </c>
      <c r="H3149" s="45">
        <f t="array" ref="H3149">let(systemId,match(A3149,index(systems,0,1),),refSystemId,match($H$1,index(systems,0,1),),x,index(systems,systemId,3),y,index(systems,systemId,4),refX,index(systems,refSystemId,3),refY,index(systems,refSystemId,4),round(sqrt((x-refX)^2+(y-refY)^2),3))</f>
        <v>70.604</v>
      </c>
      <c r="I3149" s="28" t="s">
        <v>418</v>
      </c>
      <c r="J3149" s="28" t="s">
        <v>418</v>
      </c>
      <c r="K3149" s="28" t="s">
        <v>523</v>
      </c>
      <c r="L3149" s="28" t="s">
        <v>523</v>
      </c>
      <c r="M3149" s="48" t="s">
        <v>524</v>
      </c>
      <c r="N3149" s="28" t="s">
        <v>641</v>
      </c>
      <c r="O3149" s="48" t="s">
        <v>641</v>
      </c>
      <c r="P3149" s="48" t="s">
        <v>641</v>
      </c>
      <c r="Q3149" s="48" t="s">
        <v>641</v>
      </c>
      <c r="R3149" s="48" t="s">
        <v>640</v>
      </c>
      <c r="S3149" s="48" t="s">
        <v>641</v>
      </c>
      <c r="T3149" s="48" t="s">
        <v>641</v>
      </c>
      <c r="U3149" s="48" t="s">
        <v>641</v>
      </c>
      <c r="V3149" s="48" t="s">
        <v>641</v>
      </c>
      <c r="W3149" s="48" t="s">
        <v>641</v>
      </c>
      <c r="X3149" s="48" t="s">
        <v>641</v>
      </c>
      <c r="Y3149" s="48" t="s">
        <v>641</v>
      </c>
      <c r="Z3149" s="48" t="s">
        <v>641</v>
      </c>
      <c r="AA3149" s="48" t="s">
        <v>813</v>
      </c>
      <c r="AB3149" s="48" t="s">
        <v>813</v>
      </c>
      <c r="AC3149" s="48" t="s">
        <v>813</v>
      </c>
      <c r="AD3149" s="48" t="s">
        <v>813</v>
      </c>
      <c r="AE3149" s="48" t="s">
        <v>813</v>
      </c>
      <c r="AF3149" s="48" t="s">
        <v>813</v>
      </c>
      <c r="AG3149" s="48" t="s">
        <v>813</v>
      </c>
      <c r="AH3149" s="48" t="s">
        <v>814</v>
      </c>
      <c r="AI3149" s="48" t="s">
        <v>529</v>
      </c>
      <c r="AJ3149" s="48" t="s">
        <v>529</v>
      </c>
      <c r="AK3149" s="48" t="s">
        <v>529</v>
      </c>
      <c r="AL3149" s="48" t="s">
        <v>529</v>
      </c>
      <c r="AM3149" s="48" t="s">
        <v>529</v>
      </c>
      <c r="AN3149" s="48" t="s">
        <v>529</v>
      </c>
      <c r="AO3149" s="48" t="s">
        <v>529</v>
      </c>
      <c r="AP3149" s="48" t="s">
        <v>529</v>
      </c>
      <c r="AQ3149" s="48" t="s">
        <v>529</v>
      </c>
      <c r="AR3149" s="48" t="s">
        <v>529</v>
      </c>
      <c r="AS3149" s="48" t="s">
        <v>833</v>
      </c>
      <c r="AT3149" s="48" t="s">
        <v>833</v>
      </c>
      <c r="AU3149" s="48" t="s">
        <v>833</v>
      </c>
      <c r="AV3149" s="48" t="s">
        <v>833</v>
      </c>
      <c r="AW3149" s="48" t="s">
        <v>417</v>
      </c>
      <c r="AX3149" s="48" t="s">
        <v>417</v>
      </c>
      <c r="AY3149" s="48" t="s">
        <v>417</v>
      </c>
      <c r="AZ3149" s="51" t="s">
        <v>752</v>
      </c>
    </row>
    <row r="3150" ht="15.75" customHeight="1">
      <c r="A3150" s="40">
        <v>2827.0</v>
      </c>
      <c r="B3150" s="28" t="s">
        <v>7842</v>
      </c>
      <c r="C3150" s="41"/>
      <c r="D3150" s="42">
        <f t="array" ref="D3150">index(systems,match($A3150,INDEX(systems,0,1),),3)</f>
        <v>-77.811</v>
      </c>
      <c r="E3150" s="42">
        <f t="array" ref="E3150">index(systems,match($A3150,INDEX(systems,0,1),),4)</f>
        <v>90.165</v>
      </c>
      <c r="F3150" s="43" t="str">
        <f>IFERROR(__xludf.DUMMYFUNCTION("let(row, match($B3150&amp;if($C3150&lt;&gt;"""","" [""&amp;$C3150&amp;""]"",""""),index(nebulae,,2),0),join("","",iferror(round(index(nebulae,row,5)/2,3),1),iferror(round(index(nebulae,row,6)/2,3),1),0))"),"1,1,0")</f>
        <v>1,1,0</v>
      </c>
      <c r="G3150" s="44" t="s">
        <v>7843</v>
      </c>
      <c r="H3150" s="45">
        <f t="array" ref="H3150">let(systemId,match(A3150,index(systems,0,1),),refSystemId,match($H$1,index(systems,0,1),),x,index(systems,systemId,3),y,index(systems,systemId,4),refX,index(systems,refSystemId,3),refY,index(systems,refSystemId,4),round(sqrt((x-refX)^2+(y-refY)^2),3))</f>
        <v>119.098</v>
      </c>
      <c r="I3150" s="53"/>
      <c r="J3150" s="53"/>
      <c r="K3150" s="53"/>
      <c r="L3150" s="46" t="s">
        <v>523</v>
      </c>
      <c r="M3150" s="47" t="s">
        <v>524</v>
      </c>
      <c r="N3150" s="28" t="s">
        <v>526</v>
      </c>
      <c r="O3150" s="48" t="s">
        <v>526</v>
      </c>
      <c r="P3150" s="48" t="s">
        <v>526</v>
      </c>
      <c r="Q3150" s="48" t="s">
        <v>526</v>
      </c>
      <c r="R3150" s="48" t="s">
        <v>526</v>
      </c>
      <c r="S3150" s="48" t="s">
        <v>526</v>
      </c>
      <c r="T3150" s="48" t="s">
        <v>526</v>
      </c>
      <c r="U3150" s="48" t="s">
        <v>526</v>
      </c>
      <c r="V3150" s="48" t="s">
        <v>526</v>
      </c>
      <c r="W3150" s="48" t="s">
        <v>526</v>
      </c>
      <c r="X3150" s="48" t="s">
        <v>526</v>
      </c>
      <c r="Y3150" s="48" t="s">
        <v>526</v>
      </c>
      <c r="Z3150" s="48" t="s">
        <v>526</v>
      </c>
      <c r="AA3150" s="48" t="s">
        <v>2163</v>
      </c>
      <c r="AB3150" s="48" t="s">
        <v>2163</v>
      </c>
      <c r="AC3150" s="48" t="s">
        <v>2163</v>
      </c>
      <c r="AD3150" s="48" t="s">
        <v>2163</v>
      </c>
      <c r="AE3150" s="48" t="s">
        <v>2163</v>
      </c>
      <c r="AF3150" s="48" t="s">
        <v>2163</v>
      </c>
      <c r="AG3150" s="48" t="s">
        <v>2163</v>
      </c>
      <c r="AH3150" s="48" t="s">
        <v>2164</v>
      </c>
      <c r="AI3150" s="48" t="s">
        <v>828</v>
      </c>
      <c r="AJ3150" s="48" t="s">
        <v>828</v>
      </c>
      <c r="AK3150" s="48" t="s">
        <v>828</v>
      </c>
      <c r="AL3150" s="48" t="s">
        <v>828</v>
      </c>
      <c r="AM3150" s="48" t="s">
        <v>828</v>
      </c>
      <c r="AN3150" s="48" t="s">
        <v>828</v>
      </c>
      <c r="AO3150" s="48" t="s">
        <v>828</v>
      </c>
      <c r="AP3150" s="48" t="s">
        <v>828</v>
      </c>
      <c r="AQ3150" s="48" t="s">
        <v>828</v>
      </c>
      <c r="AR3150" s="48" t="s">
        <v>828</v>
      </c>
      <c r="AS3150" s="52" t="s">
        <v>833</v>
      </c>
      <c r="AT3150" s="52" t="s">
        <v>833</v>
      </c>
      <c r="AU3150" s="52" t="s">
        <v>833</v>
      </c>
      <c r="AV3150" s="48" t="s">
        <v>833</v>
      </c>
      <c r="AW3150" s="48" t="s">
        <v>417</v>
      </c>
      <c r="AX3150" s="48" t="s">
        <v>417</v>
      </c>
      <c r="AY3150" s="48" t="s">
        <v>417</v>
      </c>
      <c r="AZ3150" s="51" t="s">
        <v>418</v>
      </c>
    </row>
    <row r="3151" ht="15.75" customHeight="1">
      <c r="A3151" s="40">
        <v>2828.0</v>
      </c>
      <c r="B3151" s="28" t="s">
        <v>7844</v>
      </c>
      <c r="C3151" s="41"/>
      <c r="D3151" s="42">
        <f t="array" ref="D3151">index(systems,match($A3151,INDEX(systems,0,1),),3)</f>
        <v>-287.409</v>
      </c>
      <c r="E3151" s="42">
        <f t="array" ref="E3151">index(systems,match($A3151,INDEX(systems,0,1),),4)</f>
        <v>-99.771</v>
      </c>
      <c r="F3151" s="43" t="str">
        <f>IFERROR(__xludf.DUMMYFUNCTION("let(row, match($B3151&amp;if($C3151&lt;&gt;"""","" [""&amp;$C3151&amp;""]"",""""),index(nebulae,,2),0),join("","",iferror(round(index(nebulae,row,5)/2,3),1),iferror(round(index(nebulae,row,6)/2,3),1),0))"),"1,1,0")</f>
        <v>1,1,0</v>
      </c>
      <c r="G3151" s="44" t="s">
        <v>7845</v>
      </c>
      <c r="H3151" s="45">
        <f t="array" ref="H3151">let(systemId,match(A3151,index(systems,0,1),),refSystemId,match($H$1,index(systems,0,1),),x,index(systems,systemId,3),y,index(systems,systemId,4),refX,index(systems,refSystemId,3),refY,index(systems,refSystemId,4),round(sqrt((x-refX)^2+(y-refY)^2),3))</f>
        <v>304.234</v>
      </c>
      <c r="I3151" s="46" t="s">
        <v>408</v>
      </c>
      <c r="J3151" s="47" t="s">
        <v>408</v>
      </c>
      <c r="K3151" s="47" t="s">
        <v>408</v>
      </c>
      <c r="L3151" s="47" t="s">
        <v>408</v>
      </c>
      <c r="M3151" s="47" t="s">
        <v>408</v>
      </c>
      <c r="N3151" s="28" t="s">
        <v>408</v>
      </c>
      <c r="O3151" s="41"/>
      <c r="P3151" s="48" t="s">
        <v>560</v>
      </c>
      <c r="Q3151" s="48" t="s">
        <v>560</v>
      </c>
      <c r="R3151" s="48" t="s">
        <v>560</v>
      </c>
      <c r="S3151" s="48" t="s">
        <v>560</v>
      </c>
      <c r="T3151" s="48" t="s">
        <v>560</v>
      </c>
      <c r="U3151" s="48" t="s">
        <v>560</v>
      </c>
      <c r="V3151" s="48" t="s">
        <v>560</v>
      </c>
      <c r="W3151" s="48" t="s">
        <v>560</v>
      </c>
      <c r="X3151" s="48" t="s">
        <v>560</v>
      </c>
      <c r="Y3151" s="48" t="s">
        <v>422</v>
      </c>
      <c r="Z3151" s="48" t="s">
        <v>422</v>
      </c>
      <c r="AA3151" s="48" t="s">
        <v>422</v>
      </c>
      <c r="AB3151" s="48" t="s">
        <v>422</v>
      </c>
      <c r="AC3151" s="48" t="s">
        <v>422</v>
      </c>
      <c r="AD3151" s="48" t="s">
        <v>422</v>
      </c>
      <c r="AE3151" s="48" t="s">
        <v>422</v>
      </c>
      <c r="AF3151" s="48" t="s">
        <v>422</v>
      </c>
      <c r="AG3151" s="48" t="s">
        <v>422</v>
      </c>
      <c r="AH3151" s="48" t="s">
        <v>422</v>
      </c>
      <c r="AI3151" s="48" t="s">
        <v>422</v>
      </c>
      <c r="AJ3151" s="48" t="s">
        <v>422</v>
      </c>
      <c r="AK3151" s="48" t="s">
        <v>422</v>
      </c>
      <c r="AL3151" s="48" t="s">
        <v>422</v>
      </c>
      <c r="AM3151" s="48" t="s">
        <v>422</v>
      </c>
      <c r="AN3151" s="48" t="s">
        <v>422</v>
      </c>
      <c r="AO3151" s="48" t="s">
        <v>422</v>
      </c>
      <c r="AP3151" s="48" t="s">
        <v>422</v>
      </c>
      <c r="AQ3151" s="48" t="s">
        <v>422</v>
      </c>
      <c r="AR3151" s="48" t="s">
        <v>422</v>
      </c>
      <c r="AS3151" s="48" t="s">
        <v>422</v>
      </c>
      <c r="AT3151" s="48" t="s">
        <v>422</v>
      </c>
      <c r="AU3151" s="48" t="s">
        <v>422</v>
      </c>
      <c r="AV3151" s="48" t="s">
        <v>422</v>
      </c>
      <c r="AW3151" s="48" t="s">
        <v>422</v>
      </c>
      <c r="AX3151" s="48" t="s">
        <v>422</v>
      </c>
      <c r="AY3151" s="48" t="s">
        <v>422</v>
      </c>
      <c r="AZ3151" s="51" t="s">
        <v>422</v>
      </c>
    </row>
    <row r="3152" ht="15.75" customHeight="1">
      <c r="A3152" s="40">
        <v>2829.0</v>
      </c>
      <c r="B3152" s="28" t="s">
        <v>7846</v>
      </c>
      <c r="C3152" s="41"/>
      <c r="D3152" s="42">
        <f t="array" ref="D3152">index(systems,match($A3152,INDEX(systems,0,1),),3)</f>
        <v>616.788</v>
      </c>
      <c r="E3152" s="42">
        <f t="array" ref="E3152">index(systems,match($A3152,INDEX(systems,0,1),),4)</f>
        <v>266.337</v>
      </c>
      <c r="F3152" s="43" t="str">
        <f>IFERROR(__xludf.DUMMYFUNCTION("let(row, match($B3152&amp;if($C3152&lt;&gt;"""","" [""&amp;$C3152&amp;""]"",""""),index(nebulae,,2),0),join("","",iferror(round(index(nebulae,row,5)/2,3),1),iferror(round(index(nebulae,row,6)/2,3),1),0))"),"1,1,0")</f>
        <v>1,1,0</v>
      </c>
      <c r="G3152" s="44" t="s">
        <v>7847</v>
      </c>
      <c r="H3152" s="45">
        <f t="array" ref="H3152">let(systemId,match(A3152,index(systems,0,1),),refSystemId,match($H$1,index(systems,0,1),),x,index(systems,systemId,3),y,index(systems,systemId,4),refX,index(systems,refSystemId,3),refY,index(systems,refSystemId,4),round(sqrt((x-refX)^2+(y-refY)^2),3))</f>
        <v>671.835</v>
      </c>
      <c r="I3152" s="46" t="s">
        <v>408</v>
      </c>
      <c r="J3152" s="46" t="s">
        <v>408</v>
      </c>
      <c r="K3152" s="46" t="s">
        <v>408</v>
      </c>
      <c r="L3152" s="46" t="s">
        <v>408</v>
      </c>
      <c r="M3152" s="46" t="s">
        <v>408</v>
      </c>
      <c r="N3152" s="28" t="s">
        <v>408</v>
      </c>
      <c r="O3152" s="54"/>
      <c r="P3152" s="48" t="s">
        <v>421</v>
      </c>
      <c r="Q3152" s="48" t="s">
        <v>421</v>
      </c>
      <c r="R3152" s="48" t="s">
        <v>421</v>
      </c>
      <c r="S3152" s="48" t="s">
        <v>421</v>
      </c>
      <c r="T3152" s="48" t="s">
        <v>421</v>
      </c>
      <c r="U3152" s="48" t="s">
        <v>421</v>
      </c>
      <c r="V3152" s="48" t="s">
        <v>421</v>
      </c>
      <c r="W3152" s="48" t="s">
        <v>421</v>
      </c>
      <c r="X3152" s="48" t="s">
        <v>422</v>
      </c>
      <c r="Y3152" s="48" t="s">
        <v>422</v>
      </c>
      <c r="Z3152" s="48" t="s">
        <v>422</v>
      </c>
      <c r="AA3152" s="48" t="s">
        <v>422</v>
      </c>
      <c r="AB3152" s="48" t="s">
        <v>422</v>
      </c>
      <c r="AC3152" s="48" t="s">
        <v>422</v>
      </c>
      <c r="AD3152" s="48" t="s">
        <v>422</v>
      </c>
      <c r="AE3152" s="48" t="s">
        <v>422</v>
      </c>
      <c r="AF3152" s="48" t="s">
        <v>422</v>
      </c>
      <c r="AG3152" s="48" t="s">
        <v>422</v>
      </c>
      <c r="AH3152" s="48" t="s">
        <v>422</v>
      </c>
      <c r="AI3152" s="48" t="s">
        <v>422</v>
      </c>
      <c r="AJ3152" s="48" t="s">
        <v>422</v>
      </c>
      <c r="AK3152" s="48" t="s">
        <v>422</v>
      </c>
      <c r="AL3152" s="48" t="s">
        <v>422</v>
      </c>
      <c r="AM3152" s="48" t="s">
        <v>422</v>
      </c>
      <c r="AN3152" s="48" t="s">
        <v>422</v>
      </c>
      <c r="AO3152" s="48" t="s">
        <v>422</v>
      </c>
      <c r="AP3152" s="48" t="s">
        <v>422</v>
      </c>
      <c r="AQ3152" s="48" t="s">
        <v>422</v>
      </c>
      <c r="AR3152" s="48" t="s">
        <v>422</v>
      </c>
      <c r="AS3152" s="48" t="s">
        <v>422</v>
      </c>
      <c r="AT3152" s="48" t="s">
        <v>422</v>
      </c>
      <c r="AU3152" s="48" t="s">
        <v>422</v>
      </c>
      <c r="AV3152" s="48" t="s">
        <v>422</v>
      </c>
      <c r="AW3152" s="48" t="s">
        <v>422</v>
      </c>
      <c r="AX3152" s="48" t="s">
        <v>422</v>
      </c>
      <c r="AY3152" s="48" t="s">
        <v>422</v>
      </c>
      <c r="AZ3152" s="50" t="s">
        <v>423</v>
      </c>
    </row>
    <row r="3153" ht="15.75" customHeight="1">
      <c r="A3153" s="40">
        <v>2830.0</v>
      </c>
      <c r="B3153" s="28" t="s">
        <v>7848</v>
      </c>
      <c r="C3153" s="41"/>
      <c r="D3153" s="42">
        <f t="array" ref="D3153">index(systems,match($A3153,INDEX(systems,0,1),),3)</f>
        <v>-490.406</v>
      </c>
      <c r="E3153" s="42">
        <f t="array" ref="E3153">index(systems,match($A3153,INDEX(systems,0,1),),4)</f>
        <v>238.303</v>
      </c>
      <c r="F3153" s="43" t="str">
        <f>IFERROR(__xludf.DUMMYFUNCTION("let(row, match($B3153&amp;if($C3153&lt;&gt;"""","" [""&amp;$C3153&amp;""]"",""""),index(nebulae,,2),0),join("","",iferror(round(index(nebulae,row,5)/2,3),1),iferror(round(index(nebulae,row,6)/2,3),1),0))"),"1,1,0")</f>
        <v>1,1,0</v>
      </c>
      <c r="G3153" s="44" t="s">
        <v>7849</v>
      </c>
      <c r="H3153" s="45">
        <f t="array" ref="H3153">let(systemId,match(A3153,index(systems,0,1),),refSystemId,match($H$1,index(systems,0,1),),x,index(systems,systemId,3),y,index(systems,systemId,4),refX,index(systems,refSystemId,3),refY,index(systems,refSystemId,4),round(sqrt((x-refX)^2+(y-refY)^2),3))</f>
        <v>545.24</v>
      </c>
      <c r="I3153" s="28" t="s">
        <v>408</v>
      </c>
      <c r="J3153" s="28" t="s">
        <v>408</v>
      </c>
      <c r="K3153" s="28" t="s">
        <v>408</v>
      </c>
      <c r="L3153" s="28" t="s">
        <v>408</v>
      </c>
      <c r="M3153" s="28" t="s">
        <v>408</v>
      </c>
      <c r="N3153" s="28" t="s">
        <v>408</v>
      </c>
      <c r="O3153" s="41"/>
      <c r="P3153" s="48" t="s">
        <v>461</v>
      </c>
      <c r="Q3153" s="48" t="s">
        <v>461</v>
      </c>
      <c r="R3153" s="48" t="s">
        <v>461</v>
      </c>
      <c r="S3153" s="48" t="s">
        <v>418</v>
      </c>
      <c r="T3153" s="48" t="s">
        <v>418</v>
      </c>
      <c r="U3153" s="48" t="s">
        <v>418</v>
      </c>
      <c r="V3153" s="48" t="s">
        <v>418</v>
      </c>
      <c r="W3153" s="48" t="s">
        <v>418</v>
      </c>
      <c r="X3153" s="48" t="s">
        <v>418</v>
      </c>
      <c r="Y3153" s="48" t="s">
        <v>422</v>
      </c>
      <c r="Z3153" s="48" t="s">
        <v>422</v>
      </c>
      <c r="AA3153" s="48" t="s">
        <v>422</v>
      </c>
      <c r="AB3153" s="48" t="s">
        <v>422</v>
      </c>
      <c r="AC3153" s="48" t="s">
        <v>422</v>
      </c>
      <c r="AD3153" s="48" t="s">
        <v>422</v>
      </c>
      <c r="AE3153" s="48" t="s">
        <v>422</v>
      </c>
      <c r="AF3153" s="48" t="s">
        <v>422</v>
      </c>
      <c r="AG3153" s="48" t="s">
        <v>422</v>
      </c>
      <c r="AH3153" s="48" t="s">
        <v>422</v>
      </c>
      <c r="AI3153" s="48" t="s">
        <v>422</v>
      </c>
      <c r="AJ3153" s="48" t="s">
        <v>422</v>
      </c>
      <c r="AK3153" s="48" t="s">
        <v>422</v>
      </c>
      <c r="AL3153" s="48" t="s">
        <v>422</v>
      </c>
      <c r="AM3153" s="48" t="s">
        <v>422</v>
      </c>
      <c r="AN3153" s="48" t="s">
        <v>422</v>
      </c>
      <c r="AO3153" s="48" t="s">
        <v>422</v>
      </c>
      <c r="AP3153" s="48" t="s">
        <v>422</v>
      </c>
      <c r="AQ3153" s="48" t="s">
        <v>422</v>
      </c>
      <c r="AR3153" s="56" t="s">
        <v>422</v>
      </c>
      <c r="AS3153" s="56" t="s">
        <v>422</v>
      </c>
      <c r="AT3153" s="48" t="s">
        <v>422</v>
      </c>
      <c r="AU3153" s="48" t="s">
        <v>422</v>
      </c>
      <c r="AV3153" s="56" t="s">
        <v>422</v>
      </c>
      <c r="AW3153" s="56" t="s">
        <v>422</v>
      </c>
      <c r="AX3153" s="56" t="s">
        <v>422</v>
      </c>
      <c r="AY3153" s="56" t="s">
        <v>422</v>
      </c>
      <c r="AZ3153" s="49" t="s">
        <v>422</v>
      </c>
    </row>
    <row r="3154" ht="15.75" customHeight="1">
      <c r="A3154" s="40">
        <v>2831.0</v>
      </c>
      <c r="B3154" s="28" t="s">
        <v>7850</v>
      </c>
      <c r="C3154" s="28" t="s">
        <v>7851</v>
      </c>
      <c r="D3154" s="42">
        <f t="array" ref="D3154">index(systems,match($A3154,INDEX(systems,0,1),),3)</f>
        <v>-265.979</v>
      </c>
      <c r="E3154" s="42">
        <f t="array" ref="E3154">index(systems,match($A3154,INDEX(systems,0,1),),4)</f>
        <v>-401.802</v>
      </c>
      <c r="F3154" s="43" t="str">
        <f>IFERROR(__xludf.DUMMYFUNCTION("let(row, match($B3154&amp;if($C3154&lt;&gt;"""","" [""&amp;$C3154&amp;""]"",""""),index(nebulae,,2),0),join("","",iferror(round(index(nebulae,row,5)/2,3),1),iferror(round(index(nebulae,row,6)/2,3),1),0))"),"1,1,0")</f>
        <v>1,1,0</v>
      </c>
      <c r="G3154" s="44" t="s">
        <v>7852</v>
      </c>
      <c r="H3154" s="45">
        <f t="array" ref="H3154">let(systemId,match(A3154,index(systems,0,1),),refSystemId,match($H$1,index(systems,0,1),),x,index(systems,systemId,3),y,index(systems,systemId,4),refX,index(systems,refSystemId,3),refY,index(systems,refSystemId,4),round(sqrt((x-refX)^2+(y-refY)^2),3))</f>
        <v>481.861</v>
      </c>
      <c r="I3154" s="28" t="s">
        <v>408</v>
      </c>
      <c r="J3154" s="28" t="s">
        <v>408</v>
      </c>
      <c r="K3154" s="28" t="s">
        <v>408</v>
      </c>
      <c r="L3154" s="28" t="s">
        <v>408</v>
      </c>
      <c r="M3154" s="28" t="s">
        <v>408</v>
      </c>
      <c r="N3154" s="28" t="s">
        <v>408</v>
      </c>
      <c r="O3154" s="41"/>
      <c r="P3154" s="48" t="s">
        <v>1927</v>
      </c>
      <c r="Q3154" s="48" t="s">
        <v>1927</v>
      </c>
      <c r="R3154" s="48" t="s">
        <v>1927</v>
      </c>
      <c r="S3154" s="48" t="s">
        <v>1927</v>
      </c>
      <c r="T3154" s="48" t="s">
        <v>1927</v>
      </c>
      <c r="U3154" s="48" t="s">
        <v>1927</v>
      </c>
      <c r="V3154" s="48" t="s">
        <v>1927</v>
      </c>
      <c r="W3154" s="48" t="s">
        <v>1927</v>
      </c>
      <c r="X3154" s="48" t="s">
        <v>576</v>
      </c>
      <c r="Y3154" s="48" t="s">
        <v>422</v>
      </c>
      <c r="Z3154" s="48" t="s">
        <v>422</v>
      </c>
      <c r="AA3154" s="48" t="s">
        <v>422</v>
      </c>
      <c r="AB3154" s="48" t="s">
        <v>422</v>
      </c>
      <c r="AC3154" s="48" t="s">
        <v>422</v>
      </c>
      <c r="AD3154" s="48" t="s">
        <v>422</v>
      </c>
      <c r="AE3154" s="48" t="s">
        <v>422</v>
      </c>
      <c r="AF3154" s="48" t="s">
        <v>422</v>
      </c>
      <c r="AG3154" s="48" t="s">
        <v>422</v>
      </c>
      <c r="AH3154" s="48" t="s">
        <v>422</v>
      </c>
      <c r="AI3154" s="48" t="s">
        <v>422</v>
      </c>
      <c r="AJ3154" s="48" t="s">
        <v>422</v>
      </c>
      <c r="AK3154" s="48" t="s">
        <v>422</v>
      </c>
      <c r="AL3154" s="48" t="s">
        <v>422</v>
      </c>
      <c r="AM3154" s="48" t="s">
        <v>422</v>
      </c>
      <c r="AN3154" s="48" t="s">
        <v>422</v>
      </c>
      <c r="AO3154" s="48" t="s">
        <v>422</v>
      </c>
      <c r="AP3154" s="48" t="s">
        <v>422</v>
      </c>
      <c r="AQ3154" s="48" t="s">
        <v>422</v>
      </c>
      <c r="AR3154" s="48" t="s">
        <v>422</v>
      </c>
      <c r="AS3154" s="48" t="s">
        <v>422</v>
      </c>
      <c r="AT3154" s="48" t="s">
        <v>422</v>
      </c>
      <c r="AU3154" s="48" t="s">
        <v>422</v>
      </c>
      <c r="AV3154" s="56" t="s">
        <v>422</v>
      </c>
      <c r="AW3154" s="56" t="s">
        <v>422</v>
      </c>
      <c r="AX3154" s="56" t="s">
        <v>422</v>
      </c>
      <c r="AY3154" s="56" t="s">
        <v>422</v>
      </c>
      <c r="AZ3154" s="28" t="s">
        <v>422</v>
      </c>
    </row>
    <row r="3155" ht="15.75" customHeight="1">
      <c r="A3155" s="40">
        <v>2832.0</v>
      </c>
      <c r="B3155" s="28" t="s">
        <v>7853</v>
      </c>
      <c r="C3155" s="28" t="s">
        <v>7854</v>
      </c>
      <c r="D3155" s="42">
        <f t="array" ref="D3155">index(systems,match($A3155,INDEX(systems,0,1),),3)</f>
        <v>324.101</v>
      </c>
      <c r="E3155" s="42">
        <f t="array" ref="E3155">index(systems,match($A3155,INDEX(systems,0,1),),4)</f>
        <v>-427.161</v>
      </c>
      <c r="F3155" s="43" t="str">
        <f>IFERROR(__xludf.DUMMYFUNCTION("let(row, match($B3155&amp;if($C3155&lt;&gt;"""","" [""&amp;$C3155&amp;""]"",""""),index(nebulae,,2),0),join("","",iferror(round(index(nebulae,row,5)/2,3),1),iferror(round(index(nebulae,row,6)/2,3),1),0))"),"1,1,0")</f>
        <v>1,1,0</v>
      </c>
      <c r="G3155" s="44" t="s">
        <v>7855</v>
      </c>
      <c r="H3155" s="45">
        <f t="array" ref="H3155">let(systemId,match(A3155,index(systems,0,1),),refSystemId,match($H$1,index(systems,0,1),),x,index(systems,systemId,3),y,index(systems,systemId,4),refX,index(systems,refSystemId,3),refY,index(systems,refSystemId,4),round(sqrt((x-refX)^2+(y-refY)^2),3))</f>
        <v>536.198</v>
      </c>
      <c r="I3155" s="46" t="s">
        <v>408</v>
      </c>
      <c r="J3155" s="46" t="s">
        <v>408</v>
      </c>
      <c r="K3155" s="46" t="s">
        <v>408</v>
      </c>
      <c r="L3155" s="28" t="s">
        <v>408</v>
      </c>
      <c r="M3155" s="28" t="s">
        <v>408</v>
      </c>
      <c r="N3155" s="51" t="s">
        <v>408</v>
      </c>
      <c r="O3155" s="41"/>
      <c r="P3155" s="48" t="s">
        <v>954</v>
      </c>
      <c r="Q3155" s="48" t="s">
        <v>954</v>
      </c>
      <c r="R3155" s="48" t="s">
        <v>954</v>
      </c>
      <c r="S3155" s="48" t="s">
        <v>954</v>
      </c>
      <c r="T3155" s="48" t="s">
        <v>954</v>
      </c>
      <c r="U3155" s="48" t="s">
        <v>954</v>
      </c>
      <c r="V3155" s="48" t="s">
        <v>954</v>
      </c>
      <c r="W3155" s="48" t="s">
        <v>954</v>
      </c>
      <c r="X3155" s="48" t="s">
        <v>954</v>
      </c>
      <c r="Y3155" s="48" t="s">
        <v>422</v>
      </c>
      <c r="Z3155" s="48" t="s">
        <v>422</v>
      </c>
      <c r="AA3155" s="48" t="s">
        <v>422</v>
      </c>
      <c r="AB3155" s="48" t="s">
        <v>422</v>
      </c>
      <c r="AC3155" s="48" t="s">
        <v>422</v>
      </c>
      <c r="AD3155" s="48" t="s">
        <v>422</v>
      </c>
      <c r="AE3155" s="48" t="s">
        <v>422</v>
      </c>
      <c r="AF3155" s="48" t="s">
        <v>422</v>
      </c>
      <c r="AG3155" s="48" t="s">
        <v>422</v>
      </c>
      <c r="AH3155" s="48" t="s">
        <v>422</v>
      </c>
      <c r="AI3155" s="48" t="s">
        <v>422</v>
      </c>
      <c r="AJ3155" s="48" t="s">
        <v>422</v>
      </c>
      <c r="AK3155" s="48" t="s">
        <v>422</v>
      </c>
      <c r="AL3155" s="48" t="s">
        <v>422</v>
      </c>
      <c r="AM3155" s="48" t="s">
        <v>422</v>
      </c>
      <c r="AN3155" s="48" t="s">
        <v>422</v>
      </c>
      <c r="AO3155" s="48" t="s">
        <v>422</v>
      </c>
      <c r="AP3155" s="48" t="s">
        <v>422</v>
      </c>
      <c r="AQ3155" s="48" t="s">
        <v>422</v>
      </c>
      <c r="AR3155" s="48" t="s">
        <v>422</v>
      </c>
      <c r="AS3155" s="48" t="s">
        <v>422</v>
      </c>
      <c r="AT3155" s="48" t="s">
        <v>422</v>
      </c>
      <c r="AU3155" s="48" t="s">
        <v>422</v>
      </c>
      <c r="AV3155" s="56" t="s">
        <v>422</v>
      </c>
      <c r="AW3155" s="56" t="s">
        <v>422</v>
      </c>
      <c r="AX3155" s="56" t="s">
        <v>422</v>
      </c>
      <c r="AY3155" s="56" t="s">
        <v>422</v>
      </c>
      <c r="AZ3155" s="28" t="s">
        <v>422</v>
      </c>
    </row>
    <row r="3156" ht="15.75" customHeight="1">
      <c r="A3156" s="40">
        <v>2833.0</v>
      </c>
      <c r="B3156" s="28" t="s">
        <v>7856</v>
      </c>
      <c r="C3156" s="41"/>
      <c r="D3156" s="42">
        <f t="array" ref="D3156">index(systems,match($A3156,INDEX(systems,0,1),),3)</f>
        <v>-212.183</v>
      </c>
      <c r="E3156" s="42">
        <f t="array" ref="E3156">index(systems,match($A3156,INDEX(systems,0,1),),4)</f>
        <v>-139.054</v>
      </c>
      <c r="F3156" s="43" t="str">
        <f>IFERROR(__xludf.DUMMYFUNCTION("let(row, match($B3156&amp;if($C3156&lt;&gt;"""","" [""&amp;$C3156&amp;""]"",""""),index(nebulae,,2),0),join("","",iferror(round(index(nebulae,row,5)/2,3),1),iferror(round(index(nebulae,row,6)/2,3),1),0))"),"1,1,0")</f>
        <v>1,1,0</v>
      </c>
      <c r="G3156" s="44" t="s">
        <v>7857</v>
      </c>
      <c r="H3156" s="45">
        <f t="array" ref="H3156">let(systemId,match(A3156,index(systems,0,1),),refSystemId,match($H$1,index(systems,0,1),),x,index(systems,systemId,3),y,index(systems,systemId,4),refX,index(systems,refSystemId,3),refY,index(systems,refSystemId,4),round(sqrt((x-refX)^2+(y-refY)^2),3))</f>
        <v>253.688</v>
      </c>
      <c r="I3156" s="28" t="s">
        <v>408</v>
      </c>
      <c r="J3156" s="48" t="s">
        <v>408</v>
      </c>
      <c r="K3156" s="48" t="s">
        <v>408</v>
      </c>
      <c r="L3156" s="48" t="s">
        <v>408</v>
      </c>
      <c r="M3156" s="48" t="s">
        <v>408</v>
      </c>
      <c r="N3156" s="28" t="s">
        <v>408</v>
      </c>
      <c r="O3156" s="41"/>
      <c r="P3156" s="48" t="s">
        <v>427</v>
      </c>
      <c r="Q3156" s="48" t="s">
        <v>427</v>
      </c>
      <c r="R3156" s="48" t="s">
        <v>427</v>
      </c>
      <c r="S3156" s="48" t="s">
        <v>427</v>
      </c>
      <c r="T3156" s="48" t="s">
        <v>427</v>
      </c>
      <c r="U3156" s="48" t="s">
        <v>427</v>
      </c>
      <c r="V3156" s="48" t="s">
        <v>427</v>
      </c>
      <c r="W3156" s="48" t="s">
        <v>427</v>
      </c>
      <c r="X3156" s="48" t="s">
        <v>427</v>
      </c>
      <c r="Y3156" s="48" t="s">
        <v>422</v>
      </c>
      <c r="Z3156" s="48" t="s">
        <v>422</v>
      </c>
      <c r="AA3156" s="48" t="s">
        <v>422</v>
      </c>
      <c r="AB3156" s="48" t="s">
        <v>422</v>
      </c>
      <c r="AC3156" s="48" t="s">
        <v>422</v>
      </c>
      <c r="AD3156" s="48" t="s">
        <v>422</v>
      </c>
      <c r="AE3156" s="48" t="s">
        <v>422</v>
      </c>
      <c r="AF3156" s="48" t="s">
        <v>422</v>
      </c>
      <c r="AG3156" s="48" t="s">
        <v>422</v>
      </c>
      <c r="AH3156" s="48" t="s">
        <v>422</v>
      </c>
      <c r="AI3156" s="48" t="s">
        <v>422</v>
      </c>
      <c r="AJ3156" s="48" t="s">
        <v>422</v>
      </c>
      <c r="AK3156" s="48" t="s">
        <v>422</v>
      </c>
      <c r="AL3156" s="48" t="s">
        <v>422</v>
      </c>
      <c r="AM3156" s="48" t="s">
        <v>422</v>
      </c>
      <c r="AN3156" s="48" t="s">
        <v>422</v>
      </c>
      <c r="AO3156" s="48" t="s">
        <v>422</v>
      </c>
      <c r="AP3156" s="48" t="s">
        <v>422</v>
      </c>
      <c r="AQ3156" s="48" t="s">
        <v>422</v>
      </c>
      <c r="AR3156" s="48" t="s">
        <v>422</v>
      </c>
      <c r="AS3156" s="48" t="s">
        <v>422</v>
      </c>
      <c r="AT3156" s="48" t="s">
        <v>422</v>
      </c>
      <c r="AU3156" s="48" t="s">
        <v>422</v>
      </c>
      <c r="AV3156" s="48" t="s">
        <v>422</v>
      </c>
      <c r="AW3156" s="48" t="s">
        <v>422</v>
      </c>
      <c r="AX3156" s="48" t="s">
        <v>422</v>
      </c>
      <c r="AY3156" s="48" t="s">
        <v>422</v>
      </c>
      <c r="AZ3156" s="51" t="s">
        <v>422</v>
      </c>
    </row>
    <row r="3157" ht="15.75" customHeight="1">
      <c r="A3157" s="40">
        <v>2834.0</v>
      </c>
      <c r="B3157" s="28" t="s">
        <v>7858</v>
      </c>
      <c r="C3157" s="41"/>
      <c r="D3157" s="42">
        <f t="array" ref="D3157">index(systems,match($A3157,INDEX(systems,0,1),),3)</f>
        <v>-135.536</v>
      </c>
      <c r="E3157" s="42">
        <f t="array" ref="E3157">index(systems,match($A3157,INDEX(systems,0,1),),4)</f>
        <v>460.178</v>
      </c>
      <c r="F3157" s="43" t="str">
        <f>IFERROR(__xludf.DUMMYFUNCTION("let(row, match($B3157&amp;if($C3157&lt;&gt;"""","" [""&amp;$C3157&amp;""]"",""""),index(nebulae,,2),0),join("","",iferror(round(index(nebulae,row,5)/2,3),1),iferror(round(index(nebulae,row,6)/2,3),1),0))"),"1,1,0")</f>
        <v>1,1,0</v>
      </c>
      <c r="G3157" s="44" t="s">
        <v>7859</v>
      </c>
      <c r="H3157" s="45">
        <f t="array" ref="H3157">let(systemId,match(A3157,index(systems,0,1),),refSystemId,match($H$1,index(systems,0,1),),x,index(systems,systemId,3),y,index(systems,systemId,4),refX,index(systems,refSystemId,3),refY,index(systems,refSystemId,4),round(sqrt((x-refX)^2+(y-refY)^2),3))</f>
        <v>479.723</v>
      </c>
      <c r="I3157" s="41"/>
      <c r="J3157" s="41"/>
      <c r="K3157" s="41"/>
      <c r="L3157" s="41"/>
      <c r="M3157" s="41"/>
      <c r="N3157" s="28" t="s">
        <v>497</v>
      </c>
      <c r="O3157" s="48" t="s">
        <v>497</v>
      </c>
      <c r="P3157" s="48" t="s">
        <v>497</v>
      </c>
      <c r="Q3157" s="48" t="s">
        <v>497</v>
      </c>
      <c r="R3157" s="48" t="s">
        <v>497</v>
      </c>
      <c r="S3157" s="48" t="s">
        <v>418</v>
      </c>
      <c r="T3157" s="48" t="s">
        <v>418</v>
      </c>
      <c r="U3157" s="48" t="s">
        <v>418</v>
      </c>
      <c r="V3157" s="48" t="s">
        <v>418</v>
      </c>
      <c r="W3157" s="48" t="s">
        <v>418</v>
      </c>
      <c r="X3157" s="48" t="s">
        <v>418</v>
      </c>
      <c r="Y3157" s="48" t="s">
        <v>422</v>
      </c>
      <c r="Z3157" s="48" t="s">
        <v>422</v>
      </c>
      <c r="AA3157" s="48" t="s">
        <v>422</v>
      </c>
      <c r="AB3157" s="48" t="s">
        <v>422</v>
      </c>
      <c r="AC3157" s="48" t="s">
        <v>422</v>
      </c>
      <c r="AD3157" s="48" t="s">
        <v>422</v>
      </c>
      <c r="AE3157" s="48" t="s">
        <v>422</v>
      </c>
      <c r="AF3157" s="48" t="s">
        <v>422</v>
      </c>
      <c r="AG3157" s="48" t="s">
        <v>422</v>
      </c>
      <c r="AH3157" s="48" t="s">
        <v>422</v>
      </c>
      <c r="AI3157" s="48" t="s">
        <v>422</v>
      </c>
      <c r="AJ3157" s="48" t="s">
        <v>422</v>
      </c>
      <c r="AK3157" s="48" t="s">
        <v>422</v>
      </c>
      <c r="AL3157" s="48" t="s">
        <v>422</v>
      </c>
      <c r="AM3157" s="48" t="s">
        <v>422</v>
      </c>
      <c r="AN3157" s="48" t="s">
        <v>422</v>
      </c>
      <c r="AO3157" s="48" t="s">
        <v>422</v>
      </c>
      <c r="AP3157" s="48" t="s">
        <v>422</v>
      </c>
      <c r="AQ3157" s="48" t="s">
        <v>422</v>
      </c>
      <c r="AR3157" s="48" t="s">
        <v>422</v>
      </c>
      <c r="AS3157" s="48" t="s">
        <v>422</v>
      </c>
      <c r="AT3157" s="48" t="s">
        <v>422</v>
      </c>
      <c r="AU3157" s="48" t="s">
        <v>422</v>
      </c>
      <c r="AV3157" s="48" t="s">
        <v>422</v>
      </c>
      <c r="AW3157" s="48" t="s">
        <v>422</v>
      </c>
      <c r="AX3157" s="48" t="s">
        <v>422</v>
      </c>
      <c r="AY3157" s="48" t="s">
        <v>422</v>
      </c>
      <c r="AZ3157" s="51" t="s">
        <v>422</v>
      </c>
    </row>
    <row r="3158" ht="15.75" customHeight="1">
      <c r="A3158" s="40">
        <v>2835.0</v>
      </c>
      <c r="B3158" s="28" t="s">
        <v>7860</v>
      </c>
      <c r="C3158" s="41"/>
      <c r="D3158" s="42">
        <f t="array" ref="D3158">index(systems,match($A3158,INDEX(systems,0,1),),3)</f>
        <v>692.735</v>
      </c>
      <c r="E3158" s="42">
        <f t="array" ref="E3158">index(systems,match($A3158,INDEX(systems,0,1),),4)</f>
        <v>216.708</v>
      </c>
      <c r="F3158" s="43" t="str">
        <f>IFERROR(__xludf.DUMMYFUNCTION("let(row, match($B3158&amp;if($C3158&lt;&gt;"""","" [""&amp;$C3158&amp;""]"",""""),index(nebulae,,2),0),join("","",iferror(round(index(nebulae,row,5)/2,3),1),iferror(round(index(nebulae,row,6)/2,3),1),0))"),"1,1,0")</f>
        <v>1,1,0</v>
      </c>
      <c r="G3158" s="44" t="s">
        <v>7861</v>
      </c>
      <c r="H3158" s="45">
        <f t="array" ref="H3158">let(systemId,match(A3158,index(systems,0,1),),refSystemId,match($H$1,index(systems,0,1),),x,index(systems,systemId,3),y,index(systems,systemId,4),refX,index(systems,refSystemId,3),refY,index(systems,refSystemId,4),round(sqrt((x-refX)^2+(y-refY)^2),3))</f>
        <v>725.84</v>
      </c>
      <c r="I3158" s="53"/>
      <c r="J3158" s="53"/>
      <c r="K3158" s="53"/>
      <c r="L3158" s="53"/>
      <c r="M3158" s="53"/>
      <c r="N3158" s="41"/>
      <c r="O3158" s="41"/>
      <c r="P3158" s="48" t="s">
        <v>840</v>
      </c>
      <c r="Q3158" s="48" t="s">
        <v>840</v>
      </c>
      <c r="R3158" s="48" t="s">
        <v>840</v>
      </c>
      <c r="S3158" s="48" t="s">
        <v>840</v>
      </c>
      <c r="T3158" s="48" t="s">
        <v>840</v>
      </c>
      <c r="U3158" s="48" t="s">
        <v>840</v>
      </c>
      <c r="V3158" s="48" t="s">
        <v>840</v>
      </c>
      <c r="W3158" s="48" t="s">
        <v>840</v>
      </c>
      <c r="X3158" s="48" t="s">
        <v>418</v>
      </c>
      <c r="Y3158" s="48" t="s">
        <v>422</v>
      </c>
      <c r="Z3158" s="48" t="s">
        <v>422</v>
      </c>
      <c r="AA3158" s="48" t="s">
        <v>422</v>
      </c>
      <c r="AB3158" s="48" t="s">
        <v>422</v>
      </c>
      <c r="AC3158" s="48" t="s">
        <v>422</v>
      </c>
      <c r="AD3158" s="48" t="s">
        <v>422</v>
      </c>
      <c r="AE3158" s="48" t="s">
        <v>422</v>
      </c>
      <c r="AF3158" s="48" t="s">
        <v>422</v>
      </c>
      <c r="AG3158" s="48" t="s">
        <v>422</v>
      </c>
      <c r="AH3158" s="48" t="s">
        <v>422</v>
      </c>
      <c r="AI3158" s="48" t="s">
        <v>422</v>
      </c>
      <c r="AJ3158" s="48" t="s">
        <v>422</v>
      </c>
      <c r="AK3158" s="48" t="s">
        <v>422</v>
      </c>
      <c r="AL3158" s="48" t="s">
        <v>422</v>
      </c>
      <c r="AM3158" s="48" t="s">
        <v>422</v>
      </c>
      <c r="AN3158" s="48" t="s">
        <v>422</v>
      </c>
      <c r="AO3158" s="48" t="s">
        <v>422</v>
      </c>
      <c r="AP3158" s="48" t="s">
        <v>422</v>
      </c>
      <c r="AQ3158" s="48" t="s">
        <v>422</v>
      </c>
      <c r="AR3158" s="48" t="s">
        <v>422</v>
      </c>
      <c r="AS3158" s="48" t="s">
        <v>422</v>
      </c>
      <c r="AT3158" s="48" t="s">
        <v>422</v>
      </c>
      <c r="AU3158" s="48" t="s">
        <v>422</v>
      </c>
      <c r="AV3158" s="48" t="s">
        <v>422</v>
      </c>
      <c r="AW3158" s="48" t="s">
        <v>422</v>
      </c>
      <c r="AX3158" s="48" t="s">
        <v>422</v>
      </c>
      <c r="AY3158" s="48" t="s">
        <v>422</v>
      </c>
      <c r="AZ3158" s="50" t="s">
        <v>841</v>
      </c>
    </row>
    <row r="3159" ht="15.75" customHeight="1">
      <c r="A3159" s="40">
        <v>2836.0</v>
      </c>
      <c r="B3159" s="28" t="s">
        <v>7862</v>
      </c>
      <c r="C3159" s="28" t="s">
        <v>7863</v>
      </c>
      <c r="D3159" s="42">
        <f t="array" ref="D3159">index(systems,match($A3159,INDEX(systems,0,1),),3)</f>
        <v>1.344</v>
      </c>
      <c r="E3159" s="42">
        <f t="array" ref="E3159">index(systems,match($A3159,INDEX(systems,0,1),),4)</f>
        <v>-428.929</v>
      </c>
      <c r="F3159" s="43" t="str">
        <f>IFERROR(__xludf.DUMMYFUNCTION("let(row, match($B3159&amp;if($C3159&lt;&gt;"""","" [""&amp;$C3159&amp;""]"",""""),index(nebulae,,2),0),join("","",iferror(round(index(nebulae,row,5)/2,3),1),iferror(round(index(nebulae,row,6)/2,3),1),0))"),"1,1,0")</f>
        <v>1,1,0</v>
      </c>
      <c r="G3159" s="44" t="s">
        <v>7864</v>
      </c>
      <c r="H3159" s="45">
        <f t="array" ref="H3159">let(systemId,match(A3159,index(systems,0,1),),refSystemId,match($H$1,index(systems,0,1),),x,index(systems,systemId,3),y,index(systems,systemId,4),refX,index(systems,refSystemId,3),refY,index(systems,refSystemId,4),round(sqrt((x-refX)^2+(y-refY)^2),3))</f>
        <v>428.931</v>
      </c>
      <c r="I3159" s="46" t="s">
        <v>408</v>
      </c>
      <c r="J3159" s="46" t="s">
        <v>408</v>
      </c>
      <c r="K3159" s="46" t="s">
        <v>408</v>
      </c>
      <c r="L3159" s="46" t="s">
        <v>408</v>
      </c>
      <c r="M3159" s="46" t="s">
        <v>408</v>
      </c>
      <c r="N3159" s="28" t="s">
        <v>408</v>
      </c>
      <c r="O3159" s="41"/>
      <c r="P3159" s="48" t="s">
        <v>617</v>
      </c>
      <c r="Q3159" s="48" t="s">
        <v>617</v>
      </c>
      <c r="R3159" s="48" t="s">
        <v>617</v>
      </c>
      <c r="S3159" s="48" t="s">
        <v>617</v>
      </c>
      <c r="T3159" s="48" t="s">
        <v>617</v>
      </c>
      <c r="U3159" s="48" t="s">
        <v>617</v>
      </c>
      <c r="V3159" s="48" t="s">
        <v>617</v>
      </c>
      <c r="W3159" s="48" t="s">
        <v>617</v>
      </c>
      <c r="X3159" s="48" t="s">
        <v>617</v>
      </c>
      <c r="Y3159" s="48" t="s">
        <v>422</v>
      </c>
      <c r="Z3159" s="48" t="s">
        <v>422</v>
      </c>
      <c r="AA3159" s="48" t="s">
        <v>422</v>
      </c>
      <c r="AB3159" s="48" t="s">
        <v>422</v>
      </c>
      <c r="AC3159" s="48" t="s">
        <v>422</v>
      </c>
      <c r="AD3159" s="48" t="s">
        <v>422</v>
      </c>
      <c r="AE3159" s="48" t="s">
        <v>422</v>
      </c>
      <c r="AF3159" s="48" t="s">
        <v>422</v>
      </c>
      <c r="AG3159" s="48" t="s">
        <v>422</v>
      </c>
      <c r="AH3159" s="48" t="s">
        <v>422</v>
      </c>
      <c r="AI3159" s="48" t="s">
        <v>422</v>
      </c>
      <c r="AJ3159" s="48" t="s">
        <v>422</v>
      </c>
      <c r="AK3159" s="48" t="s">
        <v>422</v>
      </c>
      <c r="AL3159" s="48" t="s">
        <v>422</v>
      </c>
      <c r="AM3159" s="48" t="s">
        <v>422</v>
      </c>
      <c r="AN3159" s="48" t="s">
        <v>422</v>
      </c>
      <c r="AO3159" s="48" t="s">
        <v>422</v>
      </c>
      <c r="AP3159" s="48" t="s">
        <v>422</v>
      </c>
      <c r="AQ3159" s="48" t="s">
        <v>422</v>
      </c>
      <c r="AR3159" s="48" t="s">
        <v>422</v>
      </c>
      <c r="AS3159" s="48" t="s">
        <v>422</v>
      </c>
      <c r="AT3159" s="48" t="s">
        <v>422</v>
      </c>
      <c r="AU3159" s="48" t="s">
        <v>422</v>
      </c>
      <c r="AV3159" s="48" t="s">
        <v>1228</v>
      </c>
      <c r="AW3159" s="48" t="s">
        <v>1228</v>
      </c>
      <c r="AX3159" s="48" t="s">
        <v>1228</v>
      </c>
      <c r="AY3159" s="48" t="s">
        <v>1228</v>
      </c>
      <c r="AZ3159" s="28" t="s">
        <v>1228</v>
      </c>
    </row>
    <row r="3160" ht="15.75" customHeight="1">
      <c r="A3160" s="40">
        <v>2837.0</v>
      </c>
      <c r="B3160" s="28" t="s">
        <v>7865</v>
      </c>
      <c r="C3160" s="41"/>
      <c r="D3160" s="42">
        <f t="array" ref="D3160">index(systems,match($A3160,INDEX(systems,0,1),),3)</f>
        <v>-206.564</v>
      </c>
      <c r="E3160" s="42">
        <f t="array" ref="E3160">index(systems,match($A3160,INDEX(systems,0,1),),4)</f>
        <v>323.325</v>
      </c>
      <c r="F3160" s="43" t="str">
        <f>IFERROR(__xludf.DUMMYFUNCTION("let(row, match($B3160&amp;if($C3160&lt;&gt;"""","" [""&amp;$C3160&amp;""]"",""""),index(nebulae,,2),0),join("","",iferror(round(index(nebulae,row,5)/2,3),1),iferror(round(index(nebulae,row,6)/2,3),1),0))"),"1,1,0")</f>
        <v>1,1,0</v>
      </c>
      <c r="G3160" s="44" t="s">
        <v>7866</v>
      </c>
      <c r="H3160" s="45">
        <f t="array" ref="H3160">let(systemId,match(A3160,index(systems,0,1),),refSystemId,match($H$1,index(systems,0,1),),x,index(systems,systemId,3),y,index(systems,systemId,4),refX,index(systems,refSystemId,3),refY,index(systems,refSystemId,4),round(sqrt((x-refX)^2+(y-refY)^2),3))</f>
        <v>383.677</v>
      </c>
      <c r="I3160" s="41"/>
      <c r="J3160" s="41"/>
      <c r="K3160" s="41"/>
      <c r="L3160" s="28" t="s">
        <v>418</v>
      </c>
      <c r="M3160" s="28" t="s">
        <v>712</v>
      </c>
      <c r="N3160" s="28" t="s">
        <v>435</v>
      </c>
      <c r="O3160" s="48" t="s">
        <v>435</v>
      </c>
      <c r="P3160" s="48" t="s">
        <v>435</v>
      </c>
      <c r="Q3160" s="48" t="s">
        <v>435</v>
      </c>
      <c r="R3160" s="48" t="s">
        <v>435</v>
      </c>
      <c r="S3160" s="48" t="s">
        <v>435</v>
      </c>
      <c r="T3160" s="48" t="s">
        <v>435</v>
      </c>
      <c r="U3160" s="48" t="s">
        <v>435</v>
      </c>
      <c r="V3160" s="48" t="s">
        <v>435</v>
      </c>
      <c r="W3160" s="48" t="s">
        <v>435</v>
      </c>
      <c r="X3160" s="48" t="s">
        <v>435</v>
      </c>
      <c r="Y3160" s="48" t="s">
        <v>435</v>
      </c>
      <c r="Z3160" s="48" t="s">
        <v>435</v>
      </c>
      <c r="AA3160" s="48" t="s">
        <v>590</v>
      </c>
      <c r="AB3160" s="48" t="s">
        <v>590</v>
      </c>
      <c r="AC3160" s="48" t="s">
        <v>590</v>
      </c>
      <c r="AD3160" s="48" t="s">
        <v>590</v>
      </c>
      <c r="AE3160" s="48" t="s">
        <v>590</v>
      </c>
      <c r="AF3160" s="48" t="s">
        <v>590</v>
      </c>
      <c r="AG3160" s="48" t="s">
        <v>590</v>
      </c>
      <c r="AH3160" s="48" t="s">
        <v>591</v>
      </c>
      <c r="AI3160" s="48" t="s">
        <v>592</v>
      </c>
      <c r="AJ3160" s="48" t="s">
        <v>592</v>
      </c>
      <c r="AK3160" s="48" t="s">
        <v>592</v>
      </c>
      <c r="AL3160" s="48" t="s">
        <v>592</v>
      </c>
      <c r="AM3160" s="48" t="s">
        <v>592</v>
      </c>
      <c r="AN3160" s="48" t="s">
        <v>592</v>
      </c>
      <c r="AO3160" s="48" t="s">
        <v>592</v>
      </c>
      <c r="AP3160" s="48" t="s">
        <v>592</v>
      </c>
      <c r="AQ3160" s="48" t="s">
        <v>592</v>
      </c>
      <c r="AR3160" s="48" t="s">
        <v>592</v>
      </c>
      <c r="AS3160" s="48" t="s">
        <v>592</v>
      </c>
      <c r="AT3160" s="48" t="s">
        <v>593</v>
      </c>
      <c r="AU3160" s="48" t="s">
        <v>593</v>
      </c>
      <c r="AV3160" s="48" t="s">
        <v>593</v>
      </c>
      <c r="AW3160" s="48" t="s">
        <v>594</v>
      </c>
      <c r="AX3160" s="48" t="s">
        <v>417</v>
      </c>
      <c r="AY3160" s="48" t="s">
        <v>417</v>
      </c>
      <c r="AZ3160" s="49" t="s">
        <v>418</v>
      </c>
    </row>
    <row r="3161" ht="15.75" customHeight="1">
      <c r="A3161" s="40">
        <v>2838.0</v>
      </c>
      <c r="B3161" s="28" t="s">
        <v>7867</v>
      </c>
      <c r="C3161" s="41"/>
      <c r="D3161" s="42">
        <f t="array" ref="D3161">index(systems,match($A3161,INDEX(systems,0,1),),3)</f>
        <v>68.494</v>
      </c>
      <c r="E3161" s="42">
        <f t="array" ref="E3161">index(systems,match($A3161,INDEX(systems,0,1),),4)</f>
        <v>-264.187</v>
      </c>
      <c r="F3161" s="43" t="str">
        <f>IFERROR(__xludf.DUMMYFUNCTION("let(row, match($B3161&amp;if($C3161&lt;&gt;"""","" [""&amp;$C3161&amp;""]"",""""),index(nebulae,,2),0),join("","",iferror(round(index(nebulae,row,5)/2,3),1),iferror(round(index(nebulae,row,6)/2,3),1),0))"),"1,1,0")</f>
        <v>1,1,0</v>
      </c>
      <c r="G3161" s="44" t="s">
        <v>7868</v>
      </c>
      <c r="H3161" s="45">
        <f t="array" ref="H3161">let(systemId,match(A3161,index(systems,0,1),),refSystemId,match($H$1,index(systems,0,1),),x,index(systems,systemId,3),y,index(systems,systemId,4),refX,index(systems,refSystemId,3),refY,index(systems,refSystemId,4),round(sqrt((x-refX)^2+(y-refY)^2),3))</f>
        <v>272.922</v>
      </c>
      <c r="I3161" s="41"/>
      <c r="J3161" s="41"/>
      <c r="K3161" s="41"/>
      <c r="L3161" s="41"/>
      <c r="M3161" s="28" t="s">
        <v>418</v>
      </c>
      <c r="N3161" s="28" t="s">
        <v>2071</v>
      </c>
      <c r="O3161" s="48" t="s">
        <v>2071</v>
      </c>
      <c r="P3161" s="48" t="s">
        <v>2071</v>
      </c>
      <c r="Q3161" s="48" t="s">
        <v>2071</v>
      </c>
      <c r="R3161" s="48" t="s">
        <v>2071</v>
      </c>
      <c r="S3161" s="48" t="s">
        <v>2071</v>
      </c>
      <c r="T3161" s="48" t="s">
        <v>2071</v>
      </c>
      <c r="U3161" s="48" t="s">
        <v>2071</v>
      </c>
      <c r="V3161" s="48" t="s">
        <v>2071</v>
      </c>
      <c r="W3161" s="48" t="s">
        <v>2071</v>
      </c>
      <c r="X3161" s="48" t="s">
        <v>2071</v>
      </c>
      <c r="Y3161" s="56" t="s">
        <v>492</v>
      </c>
      <c r="Z3161" s="56" t="s">
        <v>492</v>
      </c>
      <c r="AA3161" s="56" t="s">
        <v>493</v>
      </c>
      <c r="AB3161" s="56" t="s">
        <v>493</v>
      </c>
      <c r="AC3161" s="56" t="s">
        <v>493</v>
      </c>
      <c r="AD3161" s="56" t="s">
        <v>493</v>
      </c>
      <c r="AE3161" s="56" t="s">
        <v>493</v>
      </c>
      <c r="AF3161" s="56" t="s">
        <v>493</v>
      </c>
      <c r="AG3161" s="56" t="s">
        <v>493</v>
      </c>
      <c r="AH3161" s="56" t="s">
        <v>493</v>
      </c>
      <c r="AI3161" s="56" t="s">
        <v>493</v>
      </c>
      <c r="AJ3161" s="56" t="s">
        <v>493</v>
      </c>
      <c r="AK3161" s="56" t="s">
        <v>493</v>
      </c>
      <c r="AL3161" s="56" t="s">
        <v>493</v>
      </c>
      <c r="AM3161" s="56" t="s">
        <v>493</v>
      </c>
      <c r="AN3161" s="56" t="s">
        <v>493</v>
      </c>
      <c r="AO3161" s="56" t="s">
        <v>492</v>
      </c>
      <c r="AP3161" s="56" t="s">
        <v>492</v>
      </c>
      <c r="AQ3161" s="56" t="s">
        <v>492</v>
      </c>
      <c r="AR3161" s="56" t="s">
        <v>492</v>
      </c>
      <c r="AS3161" s="56" t="s">
        <v>492</v>
      </c>
      <c r="AT3161" s="56" t="s">
        <v>492</v>
      </c>
      <c r="AU3161" s="48" t="s">
        <v>492</v>
      </c>
      <c r="AV3161" s="56" t="s">
        <v>1028</v>
      </c>
      <c r="AW3161" s="56" t="s">
        <v>1028</v>
      </c>
      <c r="AX3161" s="56" t="s">
        <v>1028</v>
      </c>
      <c r="AY3161" s="56" t="s">
        <v>1028</v>
      </c>
      <c r="AZ3161" s="51" t="s">
        <v>1028</v>
      </c>
    </row>
    <row r="3162" ht="15.75" customHeight="1">
      <c r="A3162" s="40">
        <v>2839.0</v>
      </c>
      <c r="B3162" s="28" t="s">
        <v>7869</v>
      </c>
      <c r="C3162" s="41"/>
      <c r="D3162" s="42">
        <f t="array" ref="D3162">index(systems,match($A3162,INDEX(systems,0,1),),3)</f>
        <v>-515.49</v>
      </c>
      <c r="E3162" s="42">
        <f t="array" ref="E3162">index(systems,match($A3162,INDEX(systems,0,1),),4)</f>
        <v>110.026</v>
      </c>
      <c r="F3162" s="43" t="str">
        <f>IFERROR(__xludf.DUMMYFUNCTION("let(row, match($B3162&amp;if($C3162&lt;&gt;"""","" [""&amp;$C3162&amp;""]"",""""),index(nebulae,,2),0),join("","",iferror(round(index(nebulae,row,5)/2,3),1),iferror(round(index(nebulae,row,6)/2,3),1),0))"),"1,1,0")</f>
        <v>1,1,0</v>
      </c>
      <c r="G3162" s="44" t="s">
        <v>7870</v>
      </c>
      <c r="H3162" s="45">
        <f t="array" ref="H3162">let(systemId,match(A3162,index(systems,0,1),),refSystemId,match($H$1,index(systems,0,1),),x,index(systems,systemId,3),y,index(systems,systemId,4),refX,index(systems,refSystemId,3),refY,index(systems,refSystemId,4),round(sqrt((x-refX)^2+(y-refY)^2),3))</f>
        <v>527.101</v>
      </c>
      <c r="I3162" s="46" t="s">
        <v>408</v>
      </c>
      <c r="J3162" s="46" t="s">
        <v>408</v>
      </c>
      <c r="K3162" s="46" t="s">
        <v>408</v>
      </c>
      <c r="L3162" s="46" t="s">
        <v>408</v>
      </c>
      <c r="M3162" s="46" t="s">
        <v>408</v>
      </c>
      <c r="N3162" s="28" t="s">
        <v>408</v>
      </c>
      <c r="O3162" s="41"/>
      <c r="P3162" s="48" t="s">
        <v>461</v>
      </c>
      <c r="Q3162" s="48" t="s">
        <v>461</v>
      </c>
      <c r="R3162" s="48" t="s">
        <v>461</v>
      </c>
      <c r="S3162" s="48" t="s">
        <v>418</v>
      </c>
      <c r="T3162" s="48" t="s">
        <v>418</v>
      </c>
      <c r="U3162" s="48" t="s">
        <v>418</v>
      </c>
      <c r="V3162" s="48" t="s">
        <v>418</v>
      </c>
      <c r="W3162" s="48" t="s">
        <v>418</v>
      </c>
      <c r="X3162" s="48" t="s">
        <v>422</v>
      </c>
      <c r="Y3162" s="56" t="s">
        <v>422</v>
      </c>
      <c r="Z3162" s="48" t="s">
        <v>422</v>
      </c>
      <c r="AA3162" s="56" t="s">
        <v>422</v>
      </c>
      <c r="AB3162" s="56" t="s">
        <v>422</v>
      </c>
      <c r="AC3162" s="56" t="s">
        <v>422</v>
      </c>
      <c r="AD3162" s="56" t="s">
        <v>422</v>
      </c>
      <c r="AE3162" s="56" t="s">
        <v>422</v>
      </c>
      <c r="AF3162" s="56" t="s">
        <v>422</v>
      </c>
      <c r="AG3162" s="56" t="s">
        <v>422</v>
      </c>
      <c r="AH3162" s="56" t="s">
        <v>422</v>
      </c>
      <c r="AI3162" s="56" t="s">
        <v>422</v>
      </c>
      <c r="AJ3162" s="56" t="s">
        <v>422</v>
      </c>
      <c r="AK3162" s="56" t="s">
        <v>422</v>
      </c>
      <c r="AL3162" s="56" t="s">
        <v>422</v>
      </c>
      <c r="AM3162" s="56" t="s">
        <v>422</v>
      </c>
      <c r="AN3162" s="56" t="s">
        <v>422</v>
      </c>
      <c r="AO3162" s="56" t="s">
        <v>422</v>
      </c>
      <c r="AP3162" s="56" t="s">
        <v>422</v>
      </c>
      <c r="AQ3162" s="56" t="s">
        <v>422</v>
      </c>
      <c r="AR3162" s="56" t="s">
        <v>422</v>
      </c>
      <c r="AS3162" s="56" t="s">
        <v>422</v>
      </c>
      <c r="AT3162" s="56" t="s">
        <v>422</v>
      </c>
      <c r="AU3162" s="48" t="s">
        <v>422</v>
      </c>
      <c r="AV3162" s="56" t="s">
        <v>422</v>
      </c>
      <c r="AW3162" s="56" t="s">
        <v>422</v>
      </c>
      <c r="AX3162" s="56" t="s">
        <v>422</v>
      </c>
      <c r="AY3162" s="56" t="s">
        <v>422</v>
      </c>
      <c r="AZ3162" s="28" t="s">
        <v>422</v>
      </c>
    </row>
    <row r="3163" ht="15.75" customHeight="1">
      <c r="A3163" s="40">
        <v>2840.0</v>
      </c>
      <c r="B3163" s="28" t="s">
        <v>7871</v>
      </c>
      <c r="C3163" s="41"/>
      <c r="D3163" s="42">
        <f t="array" ref="D3163">index(systems,match($A3163,INDEX(systems,0,1),),3)</f>
        <v>105.508</v>
      </c>
      <c r="E3163" s="42">
        <f t="array" ref="E3163">index(systems,match($A3163,INDEX(systems,0,1),),4)</f>
        <v>-241.562</v>
      </c>
      <c r="F3163" s="43" t="str">
        <f>IFERROR(__xludf.DUMMYFUNCTION("let(row, match($B3163&amp;if($C3163&lt;&gt;"""","" [""&amp;$C3163&amp;""]"",""""),index(nebulae,,2),0),join("","",iferror(round(index(nebulae,row,5)/2,3),1),iferror(round(index(nebulae,row,6)/2,3),1),0))"),"1,1,0")</f>
        <v>1,1,0</v>
      </c>
      <c r="G3163" s="44" t="s">
        <v>7872</v>
      </c>
      <c r="H3163" s="45">
        <f t="array" ref="H3163">let(systemId,match(A3163,index(systems,0,1),),refSystemId,match($H$1,index(systems,0,1),),x,index(systems,systemId,3),y,index(systems,systemId,4),refX,index(systems,refSystemId,3),refY,index(systems,refSystemId,4),round(sqrt((x-refX)^2+(y-refY)^2),3))</f>
        <v>263.598</v>
      </c>
      <c r="I3163" s="28" t="s">
        <v>408</v>
      </c>
      <c r="J3163" s="28" t="s">
        <v>408</v>
      </c>
      <c r="K3163" s="28" t="s">
        <v>408</v>
      </c>
      <c r="L3163" s="28" t="s">
        <v>408</v>
      </c>
      <c r="M3163" s="28" t="s">
        <v>408</v>
      </c>
      <c r="N3163" s="28" t="s">
        <v>408</v>
      </c>
      <c r="O3163" s="41"/>
      <c r="P3163" s="48" t="s">
        <v>986</v>
      </c>
      <c r="Q3163" s="48" t="s">
        <v>986</v>
      </c>
      <c r="R3163" s="48" t="s">
        <v>986</v>
      </c>
      <c r="S3163" s="48" t="s">
        <v>986</v>
      </c>
      <c r="T3163" s="48" t="s">
        <v>986</v>
      </c>
      <c r="U3163" s="48" t="s">
        <v>986</v>
      </c>
      <c r="V3163" s="48" t="s">
        <v>986</v>
      </c>
      <c r="W3163" s="48" t="s">
        <v>986</v>
      </c>
      <c r="X3163" s="48" t="s">
        <v>422</v>
      </c>
      <c r="Y3163" s="56" t="s">
        <v>422</v>
      </c>
      <c r="Z3163" s="48" t="s">
        <v>422</v>
      </c>
      <c r="AA3163" s="56" t="s">
        <v>422</v>
      </c>
      <c r="AB3163" s="56" t="s">
        <v>422</v>
      </c>
      <c r="AC3163" s="56" t="s">
        <v>422</v>
      </c>
      <c r="AD3163" s="56" t="s">
        <v>422</v>
      </c>
      <c r="AE3163" s="56" t="s">
        <v>422</v>
      </c>
      <c r="AF3163" s="56" t="s">
        <v>422</v>
      </c>
      <c r="AG3163" s="56" t="s">
        <v>422</v>
      </c>
      <c r="AH3163" s="56" t="s">
        <v>422</v>
      </c>
      <c r="AI3163" s="56" t="s">
        <v>422</v>
      </c>
      <c r="AJ3163" s="56" t="s">
        <v>422</v>
      </c>
      <c r="AK3163" s="56" t="s">
        <v>422</v>
      </c>
      <c r="AL3163" s="56" t="s">
        <v>422</v>
      </c>
      <c r="AM3163" s="56" t="s">
        <v>422</v>
      </c>
      <c r="AN3163" s="56" t="s">
        <v>422</v>
      </c>
      <c r="AO3163" s="56" t="s">
        <v>422</v>
      </c>
      <c r="AP3163" s="56" t="s">
        <v>422</v>
      </c>
      <c r="AQ3163" s="56" t="s">
        <v>422</v>
      </c>
      <c r="AR3163" s="56" t="s">
        <v>422</v>
      </c>
      <c r="AS3163" s="56" t="s">
        <v>422</v>
      </c>
      <c r="AT3163" s="56" t="s">
        <v>422</v>
      </c>
      <c r="AU3163" s="48" t="s">
        <v>422</v>
      </c>
      <c r="AV3163" s="56" t="s">
        <v>422</v>
      </c>
      <c r="AW3163" s="56" t="s">
        <v>422</v>
      </c>
      <c r="AX3163" s="56" t="s">
        <v>422</v>
      </c>
      <c r="AY3163" s="56" t="s">
        <v>422</v>
      </c>
      <c r="AZ3163" s="28" t="s">
        <v>422</v>
      </c>
    </row>
    <row r="3164" ht="15.75" customHeight="1">
      <c r="A3164" s="40">
        <v>2841.0</v>
      </c>
      <c r="B3164" s="28" t="s">
        <v>7873</v>
      </c>
      <c r="C3164" s="41"/>
      <c r="D3164" s="42">
        <f t="array" ref="D3164">index(systems,match($A3164,INDEX(systems,0,1),),3)</f>
        <v>15.246</v>
      </c>
      <c r="E3164" s="42">
        <f t="array" ref="E3164">index(systems,match($A3164,INDEX(systems,0,1),),4)</f>
        <v>-83.285</v>
      </c>
      <c r="F3164" s="43" t="str">
        <f>IFERROR(__xludf.DUMMYFUNCTION("let(row, match($B3164&amp;if($C3164&lt;&gt;"""","" [""&amp;$C3164&amp;""]"",""""),index(nebulae,,2),0),join("","",iferror(round(index(nebulae,row,5)/2,3),1),iferror(round(index(nebulae,row,6)/2,3),1),0))"),"1,1,0")</f>
        <v>1,1,0</v>
      </c>
      <c r="G3164" s="44" t="s">
        <v>7874</v>
      </c>
      <c r="H3164" s="45">
        <f t="array" ref="H3164">let(systemId,match(A3164,index(systems,0,1),),refSystemId,match($H$1,index(systems,0,1),),x,index(systems,systemId,3),y,index(systems,systemId,4),refX,index(systems,refSystemId,3),refY,index(systems,refSystemId,4),round(sqrt((x-refX)^2+(y-refY)^2),3))</f>
        <v>84.669</v>
      </c>
      <c r="I3164" s="46" t="s">
        <v>418</v>
      </c>
      <c r="J3164" s="53"/>
      <c r="K3164" s="53"/>
      <c r="L3164" s="53"/>
      <c r="M3164" s="46" t="s">
        <v>418</v>
      </c>
      <c r="N3164" s="28" t="s">
        <v>541</v>
      </c>
      <c r="O3164" s="48" t="s">
        <v>541</v>
      </c>
      <c r="P3164" s="48" t="s">
        <v>541</v>
      </c>
      <c r="Q3164" s="48" t="s">
        <v>541</v>
      </c>
      <c r="R3164" s="48" t="s">
        <v>510</v>
      </c>
      <c r="S3164" s="48" t="s">
        <v>560</v>
      </c>
      <c r="T3164" s="48" t="s">
        <v>560</v>
      </c>
      <c r="U3164" s="48" t="s">
        <v>762</v>
      </c>
      <c r="V3164" s="48" t="s">
        <v>762</v>
      </c>
      <c r="W3164" s="48" t="s">
        <v>542</v>
      </c>
      <c r="X3164" s="48" t="s">
        <v>542</v>
      </c>
      <c r="Y3164" s="48" t="s">
        <v>1287</v>
      </c>
      <c r="Z3164" s="48" t="s">
        <v>1287</v>
      </c>
      <c r="AA3164" s="48" t="s">
        <v>1287</v>
      </c>
      <c r="AB3164" s="48" t="s">
        <v>1287</v>
      </c>
      <c r="AC3164" s="48" t="s">
        <v>1287</v>
      </c>
      <c r="AD3164" s="48" t="s">
        <v>1287</v>
      </c>
      <c r="AE3164" s="48" t="s">
        <v>1287</v>
      </c>
      <c r="AF3164" s="48" t="s">
        <v>1287</v>
      </c>
      <c r="AG3164" s="48" t="s">
        <v>1287</v>
      </c>
      <c r="AH3164" s="48" t="s">
        <v>1287</v>
      </c>
      <c r="AI3164" s="48" t="s">
        <v>1287</v>
      </c>
      <c r="AJ3164" s="48" t="s">
        <v>1287</v>
      </c>
      <c r="AK3164" s="48" t="s">
        <v>1287</v>
      </c>
      <c r="AL3164" s="48" t="s">
        <v>1287</v>
      </c>
      <c r="AM3164" s="48" t="s">
        <v>1287</v>
      </c>
      <c r="AN3164" s="48" t="s">
        <v>1287</v>
      </c>
      <c r="AO3164" s="48" t="s">
        <v>1287</v>
      </c>
      <c r="AP3164" s="48" t="s">
        <v>1287</v>
      </c>
      <c r="AQ3164" s="48" t="s">
        <v>516</v>
      </c>
      <c r="AR3164" s="56" t="s">
        <v>517</v>
      </c>
      <c r="AS3164" s="52" t="s">
        <v>766</v>
      </c>
      <c r="AT3164" s="52" t="s">
        <v>766</v>
      </c>
      <c r="AU3164" s="52" t="s">
        <v>766</v>
      </c>
      <c r="AV3164" s="56" t="s">
        <v>766</v>
      </c>
      <c r="AW3164" s="56" t="s">
        <v>418</v>
      </c>
      <c r="AX3164" s="56" t="s">
        <v>513</v>
      </c>
      <c r="AY3164" s="56" t="s">
        <v>762</v>
      </c>
      <c r="AZ3164" s="51" t="s">
        <v>762</v>
      </c>
    </row>
    <row r="3165" ht="15.75" customHeight="1">
      <c r="A3165" s="40">
        <v>2842.0</v>
      </c>
      <c r="B3165" s="28" t="s">
        <v>7875</v>
      </c>
      <c r="C3165" s="41"/>
      <c r="D3165" s="42">
        <f t="array" ref="D3165">index(systems,match($A3165,INDEX(systems,0,1),),3)</f>
        <v>427.28</v>
      </c>
      <c r="E3165" s="42">
        <f t="array" ref="E3165">index(systems,match($A3165,INDEX(systems,0,1),),4)</f>
        <v>219.671</v>
      </c>
      <c r="F3165" s="43" t="str">
        <f>IFERROR(__xludf.DUMMYFUNCTION("let(row, match($B3165&amp;if($C3165&lt;&gt;"""","" [""&amp;$C3165&amp;""]"",""""),index(nebulae,,2),0),join("","",iferror(round(index(nebulae,row,5)/2,3),1),iferror(round(index(nebulae,row,6)/2,3),1),0))"),"1,1,0")</f>
        <v>1,1,0</v>
      </c>
      <c r="G3165" s="44" t="s">
        <v>7876</v>
      </c>
      <c r="H3165" s="45">
        <f t="array" ref="H3165">let(systemId,match(A3165,index(systems,0,1),),refSystemId,match($H$1,index(systems,0,1),),x,index(systems,systemId,3),y,index(systems,systemId,4),refX,index(systems,refSystemId,3),refY,index(systems,refSystemId,4),round(sqrt((x-refX)^2+(y-refY)^2),3))</f>
        <v>480.441</v>
      </c>
      <c r="I3165" s="53"/>
      <c r="J3165" s="41"/>
      <c r="K3165" s="41"/>
      <c r="L3165" s="41"/>
      <c r="M3165" s="41"/>
      <c r="N3165" s="28" t="s">
        <v>552</v>
      </c>
      <c r="O3165" s="48" t="s">
        <v>1397</v>
      </c>
      <c r="P3165" s="48" t="s">
        <v>1397</v>
      </c>
      <c r="Q3165" s="48" t="s">
        <v>1397</v>
      </c>
      <c r="R3165" s="48" t="s">
        <v>1397</v>
      </c>
      <c r="S3165" s="48" t="s">
        <v>1397</v>
      </c>
      <c r="T3165" s="48" t="s">
        <v>1397</v>
      </c>
      <c r="U3165" s="48" t="s">
        <v>1397</v>
      </c>
      <c r="V3165" s="48" t="s">
        <v>1397</v>
      </c>
      <c r="W3165" s="48" t="s">
        <v>1397</v>
      </c>
      <c r="X3165" s="48" t="s">
        <v>1397</v>
      </c>
      <c r="Y3165" s="56" t="s">
        <v>1398</v>
      </c>
      <c r="Z3165" s="56" t="s">
        <v>1398</v>
      </c>
      <c r="AA3165" s="56" t="s">
        <v>1398</v>
      </c>
      <c r="AB3165" s="56" t="s">
        <v>1398</v>
      </c>
      <c r="AC3165" s="56" t="s">
        <v>1398</v>
      </c>
      <c r="AD3165" s="56" t="s">
        <v>1398</v>
      </c>
      <c r="AE3165" s="56" t="s">
        <v>1398</v>
      </c>
      <c r="AF3165" s="56" t="s">
        <v>1398</v>
      </c>
      <c r="AG3165" s="56" t="s">
        <v>1398</v>
      </c>
      <c r="AH3165" s="56" t="s">
        <v>1398</v>
      </c>
      <c r="AI3165" s="56" t="s">
        <v>1398</v>
      </c>
      <c r="AJ3165" s="56" t="s">
        <v>1398</v>
      </c>
      <c r="AK3165" s="56" t="s">
        <v>1398</v>
      </c>
      <c r="AL3165" s="56" t="s">
        <v>1398</v>
      </c>
      <c r="AM3165" s="56" t="s">
        <v>1398</v>
      </c>
      <c r="AN3165" s="56" t="s">
        <v>1398</v>
      </c>
      <c r="AO3165" s="56" t="s">
        <v>1398</v>
      </c>
      <c r="AP3165" s="56" t="s">
        <v>1398</v>
      </c>
      <c r="AQ3165" s="56" t="s">
        <v>1399</v>
      </c>
      <c r="AR3165" s="56" t="s">
        <v>1399</v>
      </c>
      <c r="AS3165" s="56" t="s">
        <v>1399</v>
      </c>
      <c r="AT3165" s="56" t="s">
        <v>1399</v>
      </c>
      <c r="AU3165" s="48" t="s">
        <v>1399</v>
      </c>
      <c r="AV3165" s="56" t="s">
        <v>777</v>
      </c>
      <c r="AW3165" s="56" t="s">
        <v>777</v>
      </c>
      <c r="AX3165" s="56" t="s">
        <v>777</v>
      </c>
      <c r="AY3165" s="56" t="s">
        <v>777</v>
      </c>
      <c r="AZ3165" s="51" t="s">
        <v>777</v>
      </c>
    </row>
    <row r="3166" ht="15.75" customHeight="1">
      <c r="A3166" s="40">
        <v>2843.0</v>
      </c>
      <c r="B3166" s="28" t="s">
        <v>7877</v>
      </c>
      <c r="C3166" s="41"/>
      <c r="D3166" s="42">
        <f t="array" ref="D3166">index(systems,match($A3166,INDEX(systems,0,1),),3)</f>
        <v>-78.079</v>
      </c>
      <c r="E3166" s="42">
        <f t="array" ref="E3166">index(systems,match($A3166,INDEX(systems,0,1),),4)</f>
        <v>330.566</v>
      </c>
      <c r="F3166" s="43" t="str">
        <f>IFERROR(__xludf.DUMMYFUNCTION("let(row, match($B3166&amp;if($C3166&lt;&gt;"""","" [""&amp;$C3166&amp;""]"",""""),index(nebulae,,2),0),join("","",iferror(round(index(nebulae,row,5)/2,3),1),iferror(round(index(nebulae,row,6)/2,3),1),0))"),"1,1,0")</f>
        <v>1,1,0</v>
      </c>
      <c r="G3166" s="44" t="s">
        <v>7878</v>
      </c>
      <c r="H3166" s="45">
        <f t="array" ref="H3166">let(systemId,match(A3166,index(systems,0,1),),refSystemId,match($H$1,index(systems,0,1),),x,index(systems,systemId,3),y,index(systems,systemId,4),refX,index(systems,refSystemId,3),refY,index(systems,refSystemId,4),round(sqrt((x-refX)^2+(y-refY)^2),3))</f>
        <v>339.662</v>
      </c>
      <c r="I3166" s="46" t="s">
        <v>408</v>
      </c>
      <c r="J3166" s="46" t="s">
        <v>408</v>
      </c>
      <c r="K3166" s="46" t="s">
        <v>408</v>
      </c>
      <c r="L3166" s="28" t="s">
        <v>408</v>
      </c>
      <c r="M3166" s="48" t="s">
        <v>408</v>
      </c>
      <c r="N3166" s="28" t="s">
        <v>408</v>
      </c>
      <c r="O3166" s="41"/>
      <c r="P3166" s="48" t="s">
        <v>409</v>
      </c>
      <c r="Q3166" s="48" t="s">
        <v>409</v>
      </c>
      <c r="R3166" s="48" t="s">
        <v>409</v>
      </c>
      <c r="S3166" s="48" t="s">
        <v>409</v>
      </c>
      <c r="T3166" s="48" t="s">
        <v>409</v>
      </c>
      <c r="U3166" s="48" t="s">
        <v>409</v>
      </c>
      <c r="V3166" s="48" t="s">
        <v>409</v>
      </c>
      <c r="W3166" s="48" t="s">
        <v>409</v>
      </c>
      <c r="X3166" s="48" t="s">
        <v>409</v>
      </c>
      <c r="Y3166" s="48" t="s">
        <v>409</v>
      </c>
      <c r="Z3166" s="48" t="s">
        <v>409</v>
      </c>
      <c r="AA3166" s="48" t="s">
        <v>976</v>
      </c>
      <c r="AB3166" s="48" t="s">
        <v>1617</v>
      </c>
      <c r="AC3166" s="48" t="s">
        <v>1617</v>
      </c>
      <c r="AD3166" s="48" t="s">
        <v>1617</v>
      </c>
      <c r="AE3166" s="48" t="s">
        <v>1617</v>
      </c>
      <c r="AF3166" s="48" t="s">
        <v>417</v>
      </c>
      <c r="AG3166" s="48" t="s">
        <v>417</v>
      </c>
      <c r="AH3166" s="48" t="s">
        <v>417</v>
      </c>
      <c r="AI3166" s="48" t="s">
        <v>417</v>
      </c>
      <c r="AJ3166" s="48" t="s">
        <v>417</v>
      </c>
      <c r="AK3166" s="48" t="s">
        <v>417</v>
      </c>
      <c r="AL3166" s="48" t="s">
        <v>417</v>
      </c>
      <c r="AM3166" s="48" t="s">
        <v>417</v>
      </c>
      <c r="AN3166" s="48" t="s">
        <v>417</v>
      </c>
      <c r="AO3166" s="48" t="s">
        <v>849</v>
      </c>
      <c r="AP3166" s="48" t="s">
        <v>849</v>
      </c>
      <c r="AQ3166" s="48" t="s">
        <v>849</v>
      </c>
      <c r="AR3166" s="48" t="s">
        <v>849</v>
      </c>
      <c r="AS3166" s="48" t="s">
        <v>849</v>
      </c>
      <c r="AT3166" s="48" t="s">
        <v>849</v>
      </c>
      <c r="AU3166" s="48" t="s">
        <v>849</v>
      </c>
      <c r="AV3166" s="56" t="s">
        <v>849</v>
      </c>
      <c r="AW3166" s="56" t="s">
        <v>849</v>
      </c>
      <c r="AX3166" s="56" t="s">
        <v>850</v>
      </c>
      <c r="AY3166" s="56" t="s">
        <v>850</v>
      </c>
      <c r="AZ3166" s="51" t="s">
        <v>850</v>
      </c>
    </row>
    <row r="3167" ht="15.75" customHeight="1">
      <c r="A3167" s="40">
        <v>2844.0</v>
      </c>
      <c r="B3167" s="28" t="s">
        <v>7879</v>
      </c>
      <c r="C3167" s="41"/>
      <c r="D3167" s="42">
        <f t="array" ref="D3167">index(systems,match($A3167,INDEX(systems,0,1),),3)</f>
        <v>527.319</v>
      </c>
      <c r="E3167" s="42">
        <f t="array" ref="E3167">index(systems,match($A3167,INDEX(systems,0,1),),4)</f>
        <v>-71.907</v>
      </c>
      <c r="F3167" s="43" t="str">
        <f>IFERROR(__xludf.DUMMYFUNCTION("let(row, match($B3167&amp;if($C3167&lt;&gt;"""","" [""&amp;$C3167&amp;""]"",""""),index(nebulae,,2),0),join("","",iferror(round(index(nebulae,row,5)/2,3),1),iferror(round(index(nebulae,row,6)/2,3),1),0))"),"1,1,0")</f>
        <v>1,1,0</v>
      </c>
      <c r="G3167" s="44" t="s">
        <v>7880</v>
      </c>
      <c r="H3167" s="45">
        <f t="array" ref="H3167">let(systemId,match(A3167,index(systems,0,1),),refSystemId,match($H$1,index(systems,0,1),),x,index(systems,systemId,3),y,index(systems,systemId,4),refX,index(systems,refSystemId,3),refY,index(systems,refSystemId,4),round(sqrt((x-refX)^2+(y-refY)^2),3))</f>
        <v>532.199</v>
      </c>
      <c r="I3167" s="41"/>
      <c r="J3167" s="41"/>
      <c r="K3167" s="41"/>
      <c r="L3167" s="41"/>
      <c r="M3167" s="41"/>
      <c r="N3167" s="28" t="s">
        <v>1074</v>
      </c>
      <c r="O3167" s="48" t="s">
        <v>1074</v>
      </c>
      <c r="P3167" s="48" t="s">
        <v>1074</v>
      </c>
      <c r="Q3167" s="48" t="s">
        <v>1074</v>
      </c>
      <c r="R3167" s="48" t="s">
        <v>1074</v>
      </c>
      <c r="S3167" s="48" t="s">
        <v>1074</v>
      </c>
      <c r="T3167" s="48" t="s">
        <v>1074</v>
      </c>
      <c r="U3167" s="48" t="s">
        <v>1074</v>
      </c>
      <c r="V3167" s="48" t="s">
        <v>1074</v>
      </c>
      <c r="W3167" s="48" t="s">
        <v>1074</v>
      </c>
      <c r="X3167" s="48" t="s">
        <v>1074</v>
      </c>
      <c r="Y3167" s="48" t="s">
        <v>1074</v>
      </c>
      <c r="Z3167" s="48" t="s">
        <v>1074</v>
      </c>
      <c r="AA3167" s="48" t="s">
        <v>1075</v>
      </c>
      <c r="AB3167" s="48" t="s">
        <v>1075</v>
      </c>
      <c r="AC3167" s="48" t="s">
        <v>1075</v>
      </c>
      <c r="AD3167" s="48" t="s">
        <v>1075</v>
      </c>
      <c r="AE3167" s="48" t="s">
        <v>1075</v>
      </c>
      <c r="AF3167" s="48" t="s">
        <v>1075</v>
      </c>
      <c r="AG3167" s="48" t="s">
        <v>1075</v>
      </c>
      <c r="AH3167" s="48" t="s">
        <v>1075</v>
      </c>
      <c r="AI3167" s="48" t="s">
        <v>1075</v>
      </c>
      <c r="AJ3167" s="48" t="s">
        <v>1075</v>
      </c>
      <c r="AK3167" s="48" t="s">
        <v>1075</v>
      </c>
      <c r="AL3167" s="48" t="s">
        <v>1075</v>
      </c>
      <c r="AM3167" s="48" t="s">
        <v>1075</v>
      </c>
      <c r="AN3167" s="48" t="s">
        <v>1075</v>
      </c>
      <c r="AO3167" s="48" t="s">
        <v>1074</v>
      </c>
      <c r="AP3167" s="48" t="s">
        <v>1074</v>
      </c>
      <c r="AQ3167" s="48" t="s">
        <v>1074</v>
      </c>
      <c r="AR3167" s="48" t="s">
        <v>2447</v>
      </c>
      <c r="AS3167" s="48" t="s">
        <v>2447</v>
      </c>
      <c r="AT3167" s="48" t="s">
        <v>2447</v>
      </c>
      <c r="AU3167" s="48" t="s">
        <v>2447</v>
      </c>
      <c r="AV3167" s="48" t="s">
        <v>2447</v>
      </c>
      <c r="AW3167" s="48" t="s">
        <v>2447</v>
      </c>
      <c r="AX3167" s="48" t="s">
        <v>2447</v>
      </c>
      <c r="AY3167" s="48" t="s">
        <v>2447</v>
      </c>
      <c r="AZ3167" s="28" t="s">
        <v>2447</v>
      </c>
    </row>
    <row r="3168" ht="15.75" customHeight="1">
      <c r="A3168" s="40">
        <v>2845.0</v>
      </c>
      <c r="B3168" s="28" t="s">
        <v>7881</v>
      </c>
      <c r="C3168" s="41"/>
      <c r="D3168" s="42">
        <f t="array" ref="D3168">index(systems,match($A3168,INDEX(systems,0,1),),3)</f>
        <v>-28.959</v>
      </c>
      <c r="E3168" s="42">
        <f t="array" ref="E3168">index(systems,match($A3168,INDEX(systems,0,1),),4)</f>
        <v>19.339</v>
      </c>
      <c r="F3168" s="43" t="str">
        <f>IFERROR(__xludf.DUMMYFUNCTION("let(row, match($B3168&amp;if($C3168&lt;&gt;"""","" [""&amp;$C3168&amp;""]"",""""),index(nebulae,,2),0),join("","",iferror(round(index(nebulae,row,5)/2,3),1),iferror(round(index(nebulae,row,6)/2,3),1),0))"),"1,1,0")</f>
        <v>1,1,0</v>
      </c>
      <c r="G3168" s="44" t="s">
        <v>7882</v>
      </c>
      <c r="H3168" s="106">
        <f t="array" ref="H3168">let(systemId,match(A3168,index(systems,0,1),),refSystemId,match($H$1,index(systems,0,1),),x,index(systems,systemId,3),y,index(systems,systemId,4),refX,index(systems,refSystemId,3),refY,index(systems,refSystemId,4),round(sqrt((x-refX)^2+(y-refY)^2),3))</f>
        <v>34.823</v>
      </c>
      <c r="I3168" s="46" t="s">
        <v>1275</v>
      </c>
      <c r="J3168" s="46" t="s">
        <v>508</v>
      </c>
      <c r="K3168" s="46" t="s">
        <v>508</v>
      </c>
      <c r="L3168" s="46" t="s">
        <v>508</v>
      </c>
      <c r="M3168" s="47" t="s">
        <v>508</v>
      </c>
      <c r="N3168" s="28" t="s">
        <v>1276</v>
      </c>
      <c r="O3168" s="48" t="s">
        <v>1276</v>
      </c>
      <c r="P3168" s="48" t="s">
        <v>1276</v>
      </c>
      <c r="Q3168" s="48" t="s">
        <v>1276</v>
      </c>
      <c r="R3168" s="48" t="s">
        <v>1277</v>
      </c>
      <c r="S3168" s="48" t="s">
        <v>1276</v>
      </c>
      <c r="T3168" s="28" t="s">
        <v>1276</v>
      </c>
      <c r="U3168" s="48" t="s">
        <v>641</v>
      </c>
      <c r="V3168" s="48" t="s">
        <v>641</v>
      </c>
      <c r="W3168" s="48" t="s">
        <v>641</v>
      </c>
      <c r="X3168" s="48" t="s">
        <v>641</v>
      </c>
      <c r="Y3168" s="48" t="s">
        <v>641</v>
      </c>
      <c r="Z3168" s="48" t="s">
        <v>641</v>
      </c>
      <c r="AA3168" s="48" t="s">
        <v>831</v>
      </c>
      <c r="AB3168" s="48" t="s">
        <v>831</v>
      </c>
      <c r="AC3168" s="48" t="s">
        <v>831</v>
      </c>
      <c r="AD3168" s="48" t="s">
        <v>831</v>
      </c>
      <c r="AE3168" s="48" t="s">
        <v>831</v>
      </c>
      <c r="AF3168" s="48" t="s">
        <v>831</v>
      </c>
      <c r="AG3168" s="48" t="s">
        <v>831</v>
      </c>
      <c r="AH3168" s="48" t="s">
        <v>832</v>
      </c>
      <c r="AI3168" s="48" t="s">
        <v>529</v>
      </c>
      <c r="AJ3168" s="48" t="s">
        <v>529</v>
      </c>
      <c r="AK3168" s="48" t="s">
        <v>529</v>
      </c>
      <c r="AL3168" s="48" t="s">
        <v>529</v>
      </c>
      <c r="AM3168" s="48" t="s">
        <v>529</v>
      </c>
      <c r="AN3168" s="48" t="s">
        <v>529</v>
      </c>
      <c r="AO3168" s="48" t="s">
        <v>529</v>
      </c>
      <c r="AP3168" s="48" t="s">
        <v>529</v>
      </c>
      <c r="AQ3168" s="48" t="s">
        <v>516</v>
      </c>
      <c r="AR3168" s="48" t="s">
        <v>517</v>
      </c>
      <c r="AS3168" s="52" t="s">
        <v>746</v>
      </c>
      <c r="AT3168" s="52" t="s">
        <v>746</v>
      </c>
      <c r="AU3168" s="52" t="s">
        <v>746</v>
      </c>
      <c r="AV3168" s="52" t="s">
        <v>746</v>
      </c>
      <c r="AW3168" s="52" t="s">
        <v>746</v>
      </c>
      <c r="AX3168" s="48" t="s">
        <v>931</v>
      </c>
      <c r="AY3168" s="52" t="s">
        <v>417</v>
      </c>
      <c r="AZ3168" s="28" t="s">
        <v>418</v>
      </c>
    </row>
    <row r="3169" ht="15.75" customHeight="1">
      <c r="A3169" s="40">
        <v>2880.0</v>
      </c>
      <c r="B3169" s="28" t="s">
        <v>7883</v>
      </c>
      <c r="C3169" s="41"/>
      <c r="D3169" s="42">
        <f t="array" ref="D3169">index(systems,match($A3169,INDEX(systems,0,1),),3)</f>
        <v>-428.852</v>
      </c>
      <c r="E3169" s="42">
        <f t="array" ref="E3169">index(systems,match($A3169,INDEX(systems,0,1),),4)</f>
        <v>-112.752</v>
      </c>
      <c r="F3169" s="43" t="str">
        <f>IFERROR(__xludf.DUMMYFUNCTION("let(row, match($B3169&amp;if($C3169&lt;&gt;"""","" [""&amp;$C3169&amp;""]"",""""),index(nebulae,,2),0),join("","",iferror(round(index(nebulae,row,5)/2,3),1),iferror(round(index(nebulae,row,6)/2,3),1),0))"),"1,1,0")</f>
        <v>1,1,0</v>
      </c>
      <c r="G3169" s="44" t="s">
        <v>7884</v>
      </c>
      <c r="H3169" s="45">
        <f t="array" ref="H3169">let(systemId,match(A3169,index(systems,0,1),),refSystemId,match($H$1,index(systems,0,1),),x,index(systems,systemId,3),y,index(systems,systemId,4),refX,index(systems,refSystemId,3),refY,index(systems,refSystemId,4),round(sqrt((x-refX)^2+(y-refY)^2),3))</f>
        <v>443.426</v>
      </c>
      <c r="I3169" s="51" t="s">
        <v>408</v>
      </c>
      <c r="J3169" s="51" t="s">
        <v>408</v>
      </c>
      <c r="K3169" s="51" t="s">
        <v>408</v>
      </c>
      <c r="L3169" s="51" t="s">
        <v>408</v>
      </c>
      <c r="M3169" s="51" t="s">
        <v>408</v>
      </c>
      <c r="N3169" s="51" t="s">
        <v>408</v>
      </c>
      <c r="O3169" s="55"/>
      <c r="P3169" s="48" t="s">
        <v>408</v>
      </c>
      <c r="Q3169" s="48" t="s">
        <v>408</v>
      </c>
      <c r="R3169" s="48" t="s">
        <v>408</v>
      </c>
      <c r="S3169" s="48" t="s">
        <v>408</v>
      </c>
      <c r="T3169" s="48" t="s">
        <v>408</v>
      </c>
      <c r="U3169" s="48" t="s">
        <v>408</v>
      </c>
      <c r="V3169" s="48" t="s">
        <v>408</v>
      </c>
      <c r="W3169" s="48" t="s">
        <v>408</v>
      </c>
      <c r="X3169" s="48" t="s">
        <v>408</v>
      </c>
      <c r="Y3169" s="48" t="s">
        <v>2625</v>
      </c>
      <c r="Z3169" s="48" t="s">
        <v>2625</v>
      </c>
      <c r="AA3169" s="48" t="s">
        <v>2625</v>
      </c>
      <c r="AB3169" s="48" t="s">
        <v>2625</v>
      </c>
      <c r="AC3169" s="48" t="s">
        <v>2625</v>
      </c>
      <c r="AD3169" s="48" t="s">
        <v>2625</v>
      </c>
      <c r="AE3169" s="48" t="s">
        <v>2625</v>
      </c>
      <c r="AF3169" s="48" t="s">
        <v>2625</v>
      </c>
      <c r="AG3169" s="48" t="s">
        <v>2625</v>
      </c>
      <c r="AH3169" s="48" t="s">
        <v>2625</v>
      </c>
      <c r="AI3169" s="48" t="s">
        <v>2625</v>
      </c>
      <c r="AJ3169" s="48" t="s">
        <v>2625</v>
      </c>
      <c r="AK3169" s="48" t="s">
        <v>2625</v>
      </c>
      <c r="AL3169" s="48" t="s">
        <v>2625</v>
      </c>
      <c r="AM3169" s="48" t="s">
        <v>2625</v>
      </c>
      <c r="AN3169" s="48" t="s">
        <v>2625</v>
      </c>
      <c r="AO3169" s="48" t="s">
        <v>2625</v>
      </c>
      <c r="AP3169" s="48" t="s">
        <v>2625</v>
      </c>
      <c r="AQ3169" s="48" t="s">
        <v>2625</v>
      </c>
      <c r="AR3169" s="48" t="s">
        <v>2625</v>
      </c>
      <c r="AS3169" s="48" t="s">
        <v>418</v>
      </c>
      <c r="AT3169" s="48" t="s">
        <v>418</v>
      </c>
      <c r="AU3169" s="48" t="s">
        <v>418</v>
      </c>
      <c r="AV3169" s="56" t="s">
        <v>418</v>
      </c>
      <c r="AW3169" s="56" t="s">
        <v>418</v>
      </c>
      <c r="AX3169" s="56" t="s">
        <v>418</v>
      </c>
      <c r="AY3169" s="56" t="s">
        <v>418</v>
      </c>
      <c r="AZ3169" s="51" t="s">
        <v>418</v>
      </c>
    </row>
    <row r="3170" ht="15.75" customHeight="1">
      <c r="A3170" s="40">
        <v>2846.0</v>
      </c>
      <c r="B3170" s="28" t="s">
        <v>7885</v>
      </c>
      <c r="C3170" s="41"/>
      <c r="D3170" s="42">
        <f t="array" ref="D3170">index(systems,match($A3170,INDEX(systems,0,1),),3)</f>
        <v>-212.708</v>
      </c>
      <c r="E3170" s="42">
        <f t="array" ref="E3170">index(systems,match($A3170,INDEX(systems,0,1),),4)</f>
        <v>-77.338</v>
      </c>
      <c r="F3170" s="43" t="str">
        <f>IFERROR(__xludf.DUMMYFUNCTION("let(row, match($B3170&amp;if($C3170&lt;&gt;"""","" [""&amp;$C3170&amp;""]"",""""),index(nebulae,,2),0),join("","",iferror(round(index(nebulae,row,5)/2,3),1),iferror(round(index(nebulae,row,6)/2,3),1),0))"),"1,1,0")</f>
        <v>1,1,0</v>
      </c>
      <c r="G3170" s="44" t="s">
        <v>7886</v>
      </c>
      <c r="H3170" s="45">
        <f t="array" ref="H3170">let(systemId,match(A3170,index(systems,0,1),),refSystemId,match($H$1,index(systems,0,1),),x,index(systems,systemId,3),y,index(systems,systemId,4),refX,index(systems,refSystemId,3),refY,index(systems,refSystemId,4),round(sqrt((x-refX)^2+(y-refY)^2),3))</f>
        <v>226.331</v>
      </c>
      <c r="I3170" s="28" t="s">
        <v>418</v>
      </c>
      <c r="J3170" s="41"/>
      <c r="K3170" s="41"/>
      <c r="L3170" s="41"/>
      <c r="M3170" s="41"/>
      <c r="N3170" s="28" t="s">
        <v>560</v>
      </c>
      <c r="O3170" s="48" t="s">
        <v>560</v>
      </c>
      <c r="P3170" s="48" t="s">
        <v>560</v>
      </c>
      <c r="Q3170" s="48" t="s">
        <v>560</v>
      </c>
      <c r="R3170" s="48" t="s">
        <v>560</v>
      </c>
      <c r="S3170" s="48" t="s">
        <v>560</v>
      </c>
      <c r="T3170" s="48" t="s">
        <v>560</v>
      </c>
      <c r="U3170" s="48" t="s">
        <v>560</v>
      </c>
      <c r="V3170" s="48" t="s">
        <v>560</v>
      </c>
      <c r="W3170" s="48" t="s">
        <v>560</v>
      </c>
      <c r="X3170" s="48" t="s">
        <v>560</v>
      </c>
      <c r="Y3170" s="48" t="s">
        <v>560</v>
      </c>
      <c r="Z3170" s="48" t="s">
        <v>560</v>
      </c>
      <c r="AA3170" s="48" t="s">
        <v>560</v>
      </c>
      <c r="AB3170" s="48" t="s">
        <v>560</v>
      </c>
      <c r="AC3170" s="48" t="s">
        <v>560</v>
      </c>
      <c r="AD3170" s="48" t="s">
        <v>560</v>
      </c>
      <c r="AE3170" s="48" t="s">
        <v>560</v>
      </c>
      <c r="AF3170" s="48" t="s">
        <v>560</v>
      </c>
      <c r="AG3170" s="48" t="s">
        <v>560</v>
      </c>
      <c r="AH3170" s="48" t="s">
        <v>560</v>
      </c>
      <c r="AI3170" s="48" t="s">
        <v>560</v>
      </c>
      <c r="AJ3170" s="48" t="s">
        <v>560</v>
      </c>
      <c r="AK3170" s="48" t="s">
        <v>560</v>
      </c>
      <c r="AL3170" s="48" t="s">
        <v>560</v>
      </c>
      <c r="AM3170" s="48" t="s">
        <v>560</v>
      </c>
      <c r="AN3170" s="48" t="s">
        <v>560</v>
      </c>
      <c r="AO3170" s="48" t="s">
        <v>560</v>
      </c>
      <c r="AP3170" s="48" t="s">
        <v>560</v>
      </c>
      <c r="AQ3170" s="48" t="s">
        <v>560</v>
      </c>
      <c r="AR3170" s="48" t="s">
        <v>560</v>
      </c>
      <c r="AS3170" s="48" t="s">
        <v>418</v>
      </c>
      <c r="AT3170" s="48" t="s">
        <v>418</v>
      </c>
      <c r="AU3170" s="48" t="s">
        <v>418</v>
      </c>
      <c r="AV3170" s="48" t="s">
        <v>879</v>
      </c>
      <c r="AW3170" s="48" t="s">
        <v>879</v>
      </c>
      <c r="AX3170" s="48" t="s">
        <v>605</v>
      </c>
      <c r="AY3170" s="48" t="s">
        <v>605</v>
      </c>
      <c r="AZ3170" s="51" t="s">
        <v>605</v>
      </c>
    </row>
    <row r="3171" ht="15.75" customHeight="1">
      <c r="A3171" s="40">
        <v>2847.0</v>
      </c>
      <c r="B3171" s="28" t="s">
        <v>7887</v>
      </c>
      <c r="C3171" s="41"/>
      <c r="D3171" s="42">
        <f t="array" ref="D3171">index(systems,match($A3171,INDEX(systems,0,1),),3)</f>
        <v>-50.158</v>
      </c>
      <c r="E3171" s="42">
        <f t="array" ref="E3171">index(systems,match($A3171,INDEX(systems,0,1),),4)</f>
        <v>-10.386</v>
      </c>
      <c r="F3171" s="43" t="str">
        <f>IFERROR(__xludf.DUMMYFUNCTION("let(row, match($B3171&amp;if($C3171&lt;&gt;"""","" [""&amp;$C3171&amp;""]"",""""),index(nebulae,,2),0),join("","",iferror(round(index(nebulae,row,5)/2,3),1),iferror(round(index(nebulae,row,6)/2,3),1),0))"),"1,1,0")</f>
        <v>1,1,0</v>
      </c>
      <c r="G3171" s="44" t="s">
        <v>7888</v>
      </c>
      <c r="H3171" s="76">
        <f t="array" ref="H3171">let(systemId,match(A3171,index(systems,0,1),),refSystemId,match($H$1,index(systems,0,1),),x,index(systems,systemId,3),y,index(systems,systemId,4),refX,index(systems,refSystemId,3),refY,index(systems,refSystemId,4),round(sqrt((x-refX)^2+(y-refY)^2),3))</f>
        <v>51.222</v>
      </c>
      <c r="I3171" s="28" t="s">
        <v>418</v>
      </c>
      <c r="J3171" s="28" t="s">
        <v>508</v>
      </c>
      <c r="K3171" s="28" t="s">
        <v>508</v>
      </c>
      <c r="L3171" s="28" t="s">
        <v>508</v>
      </c>
      <c r="M3171" s="28" t="s">
        <v>508</v>
      </c>
      <c r="N3171" s="28" t="s">
        <v>639</v>
      </c>
      <c r="O3171" s="48" t="s">
        <v>639</v>
      </c>
      <c r="P3171" s="48" t="s">
        <v>639</v>
      </c>
      <c r="Q3171" s="48" t="s">
        <v>639</v>
      </c>
      <c r="R3171" s="48" t="s">
        <v>640</v>
      </c>
      <c r="S3171" s="48" t="s">
        <v>639</v>
      </c>
      <c r="T3171" s="28" t="s">
        <v>825</v>
      </c>
      <c r="U3171" s="48" t="s">
        <v>641</v>
      </c>
      <c r="V3171" s="48" t="s">
        <v>641</v>
      </c>
      <c r="W3171" s="48" t="s">
        <v>641</v>
      </c>
      <c r="X3171" s="48" t="s">
        <v>641</v>
      </c>
      <c r="Y3171" s="48" t="s">
        <v>7758</v>
      </c>
      <c r="Z3171" s="48" t="s">
        <v>641</v>
      </c>
      <c r="AA3171" s="48" t="s">
        <v>744</v>
      </c>
      <c r="AB3171" s="48" t="s">
        <v>744</v>
      </c>
      <c r="AC3171" s="48" t="s">
        <v>744</v>
      </c>
      <c r="AD3171" s="48" t="s">
        <v>744</v>
      </c>
      <c r="AE3171" s="48" t="s">
        <v>744</v>
      </c>
      <c r="AF3171" s="48" t="s">
        <v>744</v>
      </c>
      <c r="AG3171" s="48" t="s">
        <v>744</v>
      </c>
      <c r="AH3171" s="48" t="s">
        <v>7758</v>
      </c>
      <c r="AI3171" s="48" t="s">
        <v>7758</v>
      </c>
      <c r="AJ3171" s="48" t="s">
        <v>7758</v>
      </c>
      <c r="AK3171" s="48" t="s">
        <v>7758</v>
      </c>
      <c r="AL3171" s="48" t="s">
        <v>7758</v>
      </c>
      <c r="AM3171" s="48" t="s">
        <v>7758</v>
      </c>
      <c r="AN3171" s="48" t="s">
        <v>7758</v>
      </c>
      <c r="AO3171" s="48" t="s">
        <v>7758</v>
      </c>
      <c r="AP3171" s="48" t="s">
        <v>7758</v>
      </c>
      <c r="AQ3171" s="48" t="s">
        <v>516</v>
      </c>
      <c r="AR3171" s="48" t="s">
        <v>517</v>
      </c>
      <c r="AS3171" s="52" t="s">
        <v>746</v>
      </c>
      <c r="AT3171" s="52" t="s">
        <v>746</v>
      </c>
      <c r="AU3171" s="52" t="s">
        <v>746</v>
      </c>
      <c r="AV3171" s="48" t="s">
        <v>746</v>
      </c>
      <c r="AW3171" s="48" t="s">
        <v>822</v>
      </c>
      <c r="AX3171" s="48" t="s">
        <v>605</v>
      </c>
      <c r="AY3171" s="48" t="s">
        <v>605</v>
      </c>
      <c r="AZ3171" s="51" t="s">
        <v>605</v>
      </c>
    </row>
    <row r="3172" ht="15.75" customHeight="1">
      <c r="A3172" s="40">
        <v>2848.0</v>
      </c>
      <c r="B3172" s="28" t="s">
        <v>7889</v>
      </c>
      <c r="C3172" s="41"/>
      <c r="D3172" s="42">
        <f t="array" ref="D3172">index(systems,match($A3172,INDEX(systems,0,1),),3)</f>
        <v>-351.883</v>
      </c>
      <c r="E3172" s="42">
        <f t="array" ref="E3172">index(systems,match($A3172,INDEX(systems,0,1),),4)</f>
        <v>-38.226</v>
      </c>
      <c r="F3172" s="43" t="str">
        <f>IFERROR(__xludf.DUMMYFUNCTION("let(row, match($B3172&amp;if($C3172&lt;&gt;"""","" [""&amp;$C3172&amp;""]"",""""),index(nebulae,,2),0),join("","",iferror(round(index(nebulae,row,5)/2,3),1),iferror(round(index(nebulae,row,6)/2,3),1),0))"),"1,1,0")</f>
        <v>1,1,0</v>
      </c>
      <c r="G3172" s="44" t="s">
        <v>7890</v>
      </c>
      <c r="H3172" s="45">
        <f t="array" ref="H3172">let(systemId,match(A3172,index(systems,0,1),),refSystemId,match($H$1,index(systems,0,1),),x,index(systems,systemId,3),y,index(systems,systemId,4),refX,index(systems,refSystemId,3),refY,index(systems,refSystemId,4),round(sqrt((x-refX)^2+(y-refY)^2),3))</f>
        <v>353.953</v>
      </c>
      <c r="I3172" s="28" t="s">
        <v>408</v>
      </c>
      <c r="J3172" s="28" t="s">
        <v>408</v>
      </c>
      <c r="K3172" s="28" t="s">
        <v>408</v>
      </c>
      <c r="L3172" s="28" t="s">
        <v>408</v>
      </c>
      <c r="M3172" s="28" t="s">
        <v>408</v>
      </c>
      <c r="N3172" s="28" t="s">
        <v>408</v>
      </c>
      <c r="O3172" s="41"/>
      <c r="P3172" s="48" t="s">
        <v>449</v>
      </c>
      <c r="Q3172" s="48" t="s">
        <v>449</v>
      </c>
      <c r="R3172" s="48" t="s">
        <v>449</v>
      </c>
      <c r="S3172" s="48" t="s">
        <v>449</v>
      </c>
      <c r="T3172" s="48" t="s">
        <v>449</v>
      </c>
      <c r="U3172" s="48" t="s">
        <v>449</v>
      </c>
      <c r="V3172" s="48" t="s">
        <v>449</v>
      </c>
      <c r="W3172" s="48" t="s">
        <v>449</v>
      </c>
      <c r="X3172" s="48" t="s">
        <v>449</v>
      </c>
      <c r="Y3172" s="48" t="s">
        <v>422</v>
      </c>
      <c r="Z3172" s="48" t="s">
        <v>422</v>
      </c>
      <c r="AA3172" s="48" t="s">
        <v>422</v>
      </c>
      <c r="AB3172" s="48" t="s">
        <v>422</v>
      </c>
      <c r="AC3172" s="48" t="s">
        <v>422</v>
      </c>
      <c r="AD3172" s="48" t="s">
        <v>422</v>
      </c>
      <c r="AE3172" s="48" t="s">
        <v>422</v>
      </c>
      <c r="AF3172" s="48" t="s">
        <v>422</v>
      </c>
      <c r="AG3172" s="48" t="s">
        <v>422</v>
      </c>
      <c r="AH3172" s="48" t="s">
        <v>422</v>
      </c>
      <c r="AI3172" s="48" t="s">
        <v>422</v>
      </c>
      <c r="AJ3172" s="48" t="s">
        <v>422</v>
      </c>
      <c r="AK3172" s="48" t="s">
        <v>422</v>
      </c>
      <c r="AL3172" s="48" t="s">
        <v>422</v>
      </c>
      <c r="AM3172" s="48" t="s">
        <v>422</v>
      </c>
      <c r="AN3172" s="48" t="s">
        <v>422</v>
      </c>
      <c r="AO3172" s="48" t="s">
        <v>422</v>
      </c>
      <c r="AP3172" s="48" t="s">
        <v>422</v>
      </c>
      <c r="AQ3172" s="48" t="s">
        <v>422</v>
      </c>
      <c r="AR3172" s="48" t="s">
        <v>422</v>
      </c>
      <c r="AS3172" s="48" t="s">
        <v>422</v>
      </c>
      <c r="AT3172" s="48" t="s">
        <v>422</v>
      </c>
      <c r="AU3172" s="48" t="s">
        <v>422</v>
      </c>
      <c r="AV3172" s="56" t="s">
        <v>422</v>
      </c>
      <c r="AW3172" s="56" t="s">
        <v>422</v>
      </c>
      <c r="AX3172" s="56" t="s">
        <v>422</v>
      </c>
      <c r="AY3172" s="56" t="s">
        <v>422</v>
      </c>
      <c r="AZ3172" s="51" t="s">
        <v>422</v>
      </c>
    </row>
    <row r="3173" ht="15.75" customHeight="1">
      <c r="A3173" s="40">
        <v>2849.0</v>
      </c>
      <c r="B3173" s="28" t="s">
        <v>7891</v>
      </c>
      <c r="C3173" s="41"/>
      <c r="D3173" s="42">
        <f t="array" ref="D3173">index(systems,match($A3173,INDEX(systems,0,1),),3)</f>
        <v>711.438</v>
      </c>
      <c r="E3173" s="42">
        <f t="array" ref="E3173">index(systems,match($A3173,INDEX(systems,0,1),),4)</f>
        <v>162.875</v>
      </c>
      <c r="F3173" s="43" t="str">
        <f>IFERROR(__xludf.DUMMYFUNCTION("let(row, match($B3173&amp;if($C3173&lt;&gt;"""","" [""&amp;$C3173&amp;""]"",""""),index(nebulae,,2),0),join("","",iferror(round(index(nebulae,row,5)/2,3),1),iferror(round(index(nebulae,row,6)/2,3),1),0))"),"1,1,0")</f>
        <v>1,1,0</v>
      </c>
      <c r="G3173" s="44" t="s">
        <v>7892</v>
      </c>
      <c r="H3173" s="45">
        <f t="array" ref="H3173">let(systemId,match(A3173,index(systems,0,1),),refSystemId,match($H$1,index(systems,0,1),),x,index(systems,systemId,3),y,index(systems,systemId,4),refX,index(systems,refSystemId,3),refY,index(systems,refSystemId,4),round(sqrt((x-refX)^2+(y-refY)^2),3))</f>
        <v>729.844</v>
      </c>
      <c r="I3173" s="41"/>
      <c r="J3173" s="41"/>
      <c r="K3173" s="41"/>
      <c r="L3173" s="41"/>
      <c r="M3173" s="41"/>
      <c r="N3173" s="41"/>
      <c r="O3173" s="41"/>
      <c r="P3173" s="48" t="s">
        <v>840</v>
      </c>
      <c r="Q3173" s="48" t="s">
        <v>840</v>
      </c>
      <c r="R3173" s="48" t="s">
        <v>840</v>
      </c>
      <c r="S3173" s="48" t="s">
        <v>840</v>
      </c>
      <c r="T3173" s="48" t="s">
        <v>840</v>
      </c>
      <c r="U3173" s="48" t="s">
        <v>840</v>
      </c>
      <c r="V3173" s="48" t="s">
        <v>840</v>
      </c>
      <c r="W3173" s="48" t="s">
        <v>840</v>
      </c>
      <c r="X3173" s="48" t="s">
        <v>418</v>
      </c>
      <c r="Y3173" s="48" t="s">
        <v>422</v>
      </c>
      <c r="Z3173" s="48" t="s">
        <v>422</v>
      </c>
      <c r="AA3173" s="48" t="s">
        <v>422</v>
      </c>
      <c r="AB3173" s="48" t="s">
        <v>422</v>
      </c>
      <c r="AC3173" s="48" t="s">
        <v>422</v>
      </c>
      <c r="AD3173" s="48" t="s">
        <v>422</v>
      </c>
      <c r="AE3173" s="48" t="s">
        <v>422</v>
      </c>
      <c r="AF3173" s="48" t="s">
        <v>422</v>
      </c>
      <c r="AG3173" s="48" t="s">
        <v>422</v>
      </c>
      <c r="AH3173" s="48" t="s">
        <v>422</v>
      </c>
      <c r="AI3173" s="48" t="s">
        <v>422</v>
      </c>
      <c r="AJ3173" s="48" t="s">
        <v>422</v>
      </c>
      <c r="AK3173" s="48" t="s">
        <v>422</v>
      </c>
      <c r="AL3173" s="48" t="s">
        <v>422</v>
      </c>
      <c r="AM3173" s="48" t="s">
        <v>422</v>
      </c>
      <c r="AN3173" s="48" t="s">
        <v>422</v>
      </c>
      <c r="AO3173" s="48" t="s">
        <v>422</v>
      </c>
      <c r="AP3173" s="48" t="s">
        <v>422</v>
      </c>
      <c r="AQ3173" s="48" t="s">
        <v>422</v>
      </c>
      <c r="AR3173" s="48" t="s">
        <v>422</v>
      </c>
      <c r="AS3173" s="48" t="s">
        <v>422</v>
      </c>
      <c r="AT3173" s="48" t="s">
        <v>422</v>
      </c>
      <c r="AU3173" s="48" t="s">
        <v>422</v>
      </c>
      <c r="AV3173" s="48" t="s">
        <v>422</v>
      </c>
      <c r="AW3173" s="48" t="s">
        <v>422</v>
      </c>
      <c r="AX3173" s="48" t="s">
        <v>422</v>
      </c>
      <c r="AY3173" s="48" t="s">
        <v>422</v>
      </c>
      <c r="AZ3173" s="50" t="s">
        <v>841</v>
      </c>
    </row>
    <row r="3174" ht="15.75" customHeight="1">
      <c r="A3174" s="40">
        <v>2850.0</v>
      </c>
      <c r="B3174" s="28" t="s">
        <v>7893</v>
      </c>
      <c r="C3174" s="41"/>
      <c r="D3174" s="42">
        <f t="array" ref="D3174">index(systems,match($A3174,INDEX(systems,0,1),),3)</f>
        <v>20.153</v>
      </c>
      <c r="E3174" s="42">
        <f t="array" ref="E3174">index(systems,match($A3174,INDEX(systems,0,1),),4)</f>
        <v>-63.126</v>
      </c>
      <c r="F3174" s="43" t="str">
        <f>IFERROR(__xludf.DUMMYFUNCTION("let(row, match($B3174&amp;if($C3174&lt;&gt;"""","" [""&amp;$C3174&amp;""]"",""""),index(nebulae,,2),0),join("","",iferror(round(index(nebulae,row,5)/2,3),1),iferror(round(index(nebulae,row,6)/2,3),1),0))"),"1,1,0")</f>
        <v>1,1,0</v>
      </c>
      <c r="G3174" s="44" t="s">
        <v>7894</v>
      </c>
      <c r="H3174" s="45">
        <f t="array" ref="H3174">let(systemId,match(A3174,index(systems,0,1),),refSystemId,match($H$1,index(systems,0,1),),x,index(systems,systemId,3),y,index(systems,systemId,4),refX,index(systems,refSystemId,3),refY,index(systems,refSystemId,4),round(sqrt((x-refX)^2+(y-refY)^2),3))</f>
        <v>66.265</v>
      </c>
      <c r="I3174" s="46" t="s">
        <v>418</v>
      </c>
      <c r="J3174" s="46" t="s">
        <v>761</v>
      </c>
      <c r="K3174" s="47" t="s">
        <v>761</v>
      </c>
      <c r="L3174" s="47" t="s">
        <v>761</v>
      </c>
      <c r="M3174" s="46" t="s">
        <v>761</v>
      </c>
      <c r="N3174" s="28" t="s">
        <v>509</v>
      </c>
      <c r="O3174" s="48" t="s">
        <v>509</v>
      </c>
      <c r="P3174" s="48" t="s">
        <v>509</v>
      </c>
      <c r="Q3174" s="48" t="s">
        <v>509</v>
      </c>
      <c r="R3174" s="48" t="s">
        <v>510</v>
      </c>
      <c r="S3174" s="48" t="s">
        <v>509</v>
      </c>
      <c r="T3174" s="48" t="s">
        <v>541</v>
      </c>
      <c r="U3174" s="48" t="s">
        <v>520</v>
      </c>
      <c r="V3174" s="48" t="s">
        <v>520</v>
      </c>
      <c r="W3174" s="48" t="s">
        <v>520</v>
      </c>
      <c r="X3174" s="48" t="s">
        <v>520</v>
      </c>
      <c r="Y3174" s="48" t="s">
        <v>762</v>
      </c>
      <c r="Z3174" s="48" t="s">
        <v>763</v>
      </c>
      <c r="AA3174" s="48" t="s">
        <v>764</v>
      </c>
      <c r="AB3174" s="48" t="s">
        <v>764</v>
      </c>
      <c r="AC3174" s="48" t="s">
        <v>764</v>
      </c>
      <c r="AD3174" s="48" t="s">
        <v>764</v>
      </c>
      <c r="AE3174" s="48" t="s">
        <v>764</v>
      </c>
      <c r="AF3174" s="48" t="s">
        <v>764</v>
      </c>
      <c r="AG3174" s="48" t="s">
        <v>764</v>
      </c>
      <c r="AH3174" s="48" t="s">
        <v>808</v>
      </c>
      <c r="AI3174" s="48" t="s">
        <v>808</v>
      </c>
      <c r="AJ3174" s="48" t="s">
        <v>808</v>
      </c>
      <c r="AK3174" s="48" t="s">
        <v>808</v>
      </c>
      <c r="AL3174" s="48" t="s">
        <v>808</v>
      </c>
      <c r="AM3174" s="48" t="s">
        <v>808</v>
      </c>
      <c r="AN3174" s="48" t="s">
        <v>808</v>
      </c>
      <c r="AO3174" s="48" t="s">
        <v>502</v>
      </c>
      <c r="AP3174" s="48" t="s">
        <v>502</v>
      </c>
      <c r="AQ3174" s="48" t="s">
        <v>516</v>
      </c>
      <c r="AR3174" s="48" t="s">
        <v>765</v>
      </c>
      <c r="AS3174" s="48" t="s">
        <v>765</v>
      </c>
      <c r="AT3174" s="52" t="s">
        <v>766</v>
      </c>
      <c r="AU3174" s="52" t="s">
        <v>766</v>
      </c>
      <c r="AV3174" s="52" t="s">
        <v>766</v>
      </c>
      <c r="AW3174" s="56" t="s">
        <v>418</v>
      </c>
      <c r="AX3174" s="56" t="s">
        <v>536</v>
      </c>
      <c r="AY3174" s="56" t="s">
        <v>767</v>
      </c>
      <c r="AZ3174" s="51" t="s">
        <v>767</v>
      </c>
    </row>
    <row r="3175" ht="15.75" customHeight="1">
      <c r="A3175" s="40">
        <v>2851.0</v>
      </c>
      <c r="B3175" s="28" t="s">
        <v>7895</v>
      </c>
      <c r="C3175" s="41"/>
      <c r="D3175" s="42">
        <f t="array" ref="D3175">index(systems,match($A3175,INDEX(systems,0,1),),3)</f>
        <v>-243.532</v>
      </c>
      <c r="E3175" s="42">
        <f t="array" ref="E3175">index(systems,match($A3175,INDEX(systems,0,1),),4)</f>
        <v>49.063</v>
      </c>
      <c r="F3175" s="43" t="str">
        <f>IFERROR(__xludf.DUMMYFUNCTION("let(row, match($B3175&amp;if($C3175&lt;&gt;"""","" [""&amp;$C3175&amp;""]"",""""),index(nebulae,,2),0),join("","",iferror(round(index(nebulae,row,5)/2,3),1),iferror(round(index(nebulae,row,6)/2,3),1),0))"),"1,1,0")</f>
        <v>1,1,0</v>
      </c>
      <c r="G3175" s="44" t="s">
        <v>7896</v>
      </c>
      <c r="H3175" s="45">
        <f t="array" ref="H3175">let(systemId,match(A3175,index(systems,0,1),),refSystemId,match($H$1,index(systems,0,1),),x,index(systems,systemId,3),y,index(systems,systemId,4),refX,index(systems,refSystemId,3),refY,index(systems,refSystemId,4),round(sqrt((x-refX)^2+(y-refY)^2),3))</f>
        <v>248.425</v>
      </c>
      <c r="I3175" s="46" t="s">
        <v>418</v>
      </c>
      <c r="J3175" s="47" t="s">
        <v>418</v>
      </c>
      <c r="K3175" s="47" t="s">
        <v>418</v>
      </c>
      <c r="L3175" s="28" t="s">
        <v>418</v>
      </c>
      <c r="M3175" s="41"/>
      <c r="N3175" s="28" t="s">
        <v>671</v>
      </c>
      <c r="O3175" s="48" t="s">
        <v>671</v>
      </c>
      <c r="P3175" s="48" t="s">
        <v>671</v>
      </c>
      <c r="Q3175" s="48" t="s">
        <v>671</v>
      </c>
      <c r="R3175" s="48" t="s">
        <v>671</v>
      </c>
      <c r="S3175" s="48" t="s">
        <v>671</v>
      </c>
      <c r="T3175" s="48" t="s">
        <v>671</v>
      </c>
      <c r="U3175" s="48" t="s">
        <v>671</v>
      </c>
      <c r="V3175" s="48" t="s">
        <v>671</v>
      </c>
      <c r="W3175" s="48" t="s">
        <v>671</v>
      </c>
      <c r="X3175" s="48" t="s">
        <v>671</v>
      </c>
      <c r="Y3175" s="48" t="s">
        <v>480</v>
      </c>
      <c r="Z3175" s="48" t="s">
        <v>480</v>
      </c>
      <c r="AA3175" s="48" t="s">
        <v>2698</v>
      </c>
      <c r="AB3175" s="48" t="s">
        <v>2698</v>
      </c>
      <c r="AC3175" s="48" t="s">
        <v>2698</v>
      </c>
      <c r="AD3175" s="48" t="s">
        <v>2698</v>
      </c>
      <c r="AE3175" s="48" t="s">
        <v>2698</v>
      </c>
      <c r="AF3175" s="48" t="s">
        <v>2698</v>
      </c>
      <c r="AG3175" s="48" t="s">
        <v>2698</v>
      </c>
      <c r="AH3175" s="48" t="s">
        <v>2699</v>
      </c>
      <c r="AI3175" s="48" t="s">
        <v>1201</v>
      </c>
      <c r="AJ3175" s="48" t="s">
        <v>1201</v>
      </c>
      <c r="AK3175" s="48" t="s">
        <v>1201</v>
      </c>
      <c r="AL3175" s="48" t="s">
        <v>1201</v>
      </c>
      <c r="AM3175" s="48" t="s">
        <v>1201</v>
      </c>
      <c r="AN3175" s="48" t="s">
        <v>1201</v>
      </c>
      <c r="AO3175" s="48" t="s">
        <v>1201</v>
      </c>
      <c r="AP3175" s="48" t="s">
        <v>1201</v>
      </c>
      <c r="AQ3175" s="48" t="s">
        <v>2769</v>
      </c>
      <c r="AR3175" s="48" t="s">
        <v>2769</v>
      </c>
      <c r="AS3175" s="48" t="s">
        <v>2769</v>
      </c>
      <c r="AT3175" s="48" t="s">
        <v>455</v>
      </c>
      <c r="AU3175" s="48" t="s">
        <v>455</v>
      </c>
      <c r="AV3175" s="48" t="s">
        <v>455</v>
      </c>
      <c r="AW3175" s="48" t="s">
        <v>455</v>
      </c>
      <c r="AX3175" s="48" t="s">
        <v>605</v>
      </c>
      <c r="AY3175" s="48" t="s">
        <v>605</v>
      </c>
      <c r="AZ3175" s="49" t="s">
        <v>605</v>
      </c>
    </row>
    <row r="3176" ht="15.75" customHeight="1">
      <c r="A3176" s="40">
        <v>2852.0</v>
      </c>
      <c r="B3176" s="28" t="s">
        <v>7897</v>
      </c>
      <c r="C3176" s="41"/>
      <c r="D3176" s="42">
        <f t="array" ref="D3176">index(systems,match($A3176,INDEX(systems,0,1),),3)</f>
        <v>-233.718</v>
      </c>
      <c r="E3176" s="42">
        <f t="array" ref="E3176">index(systems,match($A3176,INDEX(systems,0,1),),4)</f>
        <v>9.774</v>
      </c>
      <c r="F3176" s="43" t="str">
        <f>IFERROR(__xludf.DUMMYFUNCTION("let(row, match($B3176&amp;if($C3176&lt;&gt;"""","" [""&amp;$C3176&amp;""]"",""""),index(nebulae,,2),0),join("","",iferror(round(index(nebulae,row,5)/2,3),1),iferror(round(index(nebulae,row,6)/2,3),1),0))"),"1,1,0")</f>
        <v>1,1,0</v>
      </c>
      <c r="G3176" s="44" t="s">
        <v>7898</v>
      </c>
      <c r="H3176" s="45">
        <f t="array" ref="H3176">let(systemId,match(A3176,index(systems,0,1),),refSystemId,match($H$1,index(systems,0,1),),x,index(systems,systemId,3),y,index(systems,systemId,4),refX,index(systems,refSystemId,3),refY,index(systems,refSystemId,4),round(sqrt((x-refX)^2+(y-refY)^2),3))</f>
        <v>233.922</v>
      </c>
      <c r="I3176" s="28" t="s">
        <v>418</v>
      </c>
      <c r="J3176" s="48" t="s">
        <v>418</v>
      </c>
      <c r="K3176" s="48" t="s">
        <v>418</v>
      </c>
      <c r="L3176" s="46" t="s">
        <v>418</v>
      </c>
      <c r="M3176" s="53"/>
      <c r="N3176" s="28" t="s">
        <v>671</v>
      </c>
      <c r="O3176" s="48" t="s">
        <v>671</v>
      </c>
      <c r="P3176" s="48" t="s">
        <v>671</v>
      </c>
      <c r="Q3176" s="48" t="s">
        <v>671</v>
      </c>
      <c r="R3176" s="48" t="s">
        <v>671</v>
      </c>
      <c r="S3176" s="48" t="s">
        <v>671</v>
      </c>
      <c r="T3176" s="48" t="s">
        <v>671</v>
      </c>
      <c r="U3176" s="48" t="s">
        <v>671</v>
      </c>
      <c r="V3176" s="48" t="s">
        <v>671</v>
      </c>
      <c r="W3176" s="48" t="s">
        <v>671</v>
      </c>
      <c r="X3176" s="48" t="s">
        <v>671</v>
      </c>
      <c r="Y3176" s="56" t="s">
        <v>480</v>
      </c>
      <c r="Z3176" s="56" t="s">
        <v>480</v>
      </c>
      <c r="AA3176" s="56" t="s">
        <v>2698</v>
      </c>
      <c r="AB3176" s="56" t="s">
        <v>2698</v>
      </c>
      <c r="AC3176" s="56" t="s">
        <v>2698</v>
      </c>
      <c r="AD3176" s="56" t="s">
        <v>2698</v>
      </c>
      <c r="AE3176" s="56" t="s">
        <v>2698</v>
      </c>
      <c r="AF3176" s="56" t="s">
        <v>2698</v>
      </c>
      <c r="AG3176" s="56" t="s">
        <v>2698</v>
      </c>
      <c r="AH3176" s="56" t="s">
        <v>2699</v>
      </c>
      <c r="AI3176" s="56" t="s">
        <v>483</v>
      </c>
      <c r="AJ3176" s="56" t="s">
        <v>483</v>
      </c>
      <c r="AK3176" s="56" t="s">
        <v>483</v>
      </c>
      <c r="AL3176" s="56" t="s">
        <v>483</v>
      </c>
      <c r="AM3176" s="56" t="s">
        <v>483</v>
      </c>
      <c r="AN3176" s="56" t="s">
        <v>483</v>
      </c>
      <c r="AO3176" s="56" t="s">
        <v>483</v>
      </c>
      <c r="AP3176" s="56" t="s">
        <v>484</v>
      </c>
      <c r="AQ3176" s="56" t="s">
        <v>484</v>
      </c>
      <c r="AR3176" s="56" t="s">
        <v>484</v>
      </c>
      <c r="AS3176" s="56" t="s">
        <v>484</v>
      </c>
      <c r="AT3176" s="56" t="s">
        <v>485</v>
      </c>
      <c r="AU3176" s="48" t="s">
        <v>485</v>
      </c>
      <c r="AV3176" s="52" t="s">
        <v>486</v>
      </c>
      <c r="AW3176" s="52" t="s">
        <v>486</v>
      </c>
      <c r="AX3176" s="56" t="s">
        <v>605</v>
      </c>
      <c r="AY3176" s="56" t="s">
        <v>605</v>
      </c>
      <c r="AZ3176" s="51" t="s">
        <v>605</v>
      </c>
    </row>
    <row r="3177" ht="15.75" customHeight="1">
      <c r="A3177" s="40">
        <v>2853.0</v>
      </c>
      <c r="B3177" s="28" t="s">
        <v>7899</v>
      </c>
      <c r="C3177" s="41"/>
      <c r="D3177" s="42">
        <f t="array" ref="D3177">index(systems,match($A3177,INDEX(systems,0,1),),3)</f>
        <v>-338.394</v>
      </c>
      <c r="E3177" s="42">
        <f t="array" ref="E3177">index(systems,match($A3177,INDEX(systems,0,1),),4)</f>
        <v>262.582</v>
      </c>
      <c r="F3177" s="43" t="str">
        <f>IFERROR(__xludf.DUMMYFUNCTION("let(row, match($B3177&amp;if($C3177&lt;&gt;"""","" [""&amp;$C3177&amp;""]"",""""),index(nebulae,,2),0),join("","",iferror(round(index(nebulae,row,5)/2,3),1),iferror(round(index(nebulae,row,6)/2,3),1),0))"),"1,1,0")</f>
        <v>1,1,0</v>
      </c>
      <c r="G3177" s="44" t="s">
        <v>7900</v>
      </c>
      <c r="H3177" s="45">
        <f t="array" ref="H3177">let(systemId,match(A3177,index(systems,0,1),),refSystemId,match($H$1,index(systems,0,1),),x,index(systems,systemId,3),y,index(systems,systemId,4),refX,index(systems,refSystemId,3),refY,index(systems,refSystemId,4),round(sqrt((x-refX)^2+(y-refY)^2),3))</f>
        <v>428.322</v>
      </c>
      <c r="I3177" s="46" t="s">
        <v>408</v>
      </c>
      <c r="J3177" s="46" t="s">
        <v>408</v>
      </c>
      <c r="K3177" s="28" t="s">
        <v>408</v>
      </c>
      <c r="L3177" s="28" t="s">
        <v>408</v>
      </c>
      <c r="M3177" s="28" t="s">
        <v>408</v>
      </c>
      <c r="N3177" s="28" t="s">
        <v>408</v>
      </c>
      <c r="O3177" s="41"/>
      <c r="P3177" s="48" t="s">
        <v>435</v>
      </c>
      <c r="Q3177" s="48" t="s">
        <v>435</v>
      </c>
      <c r="R3177" s="48" t="s">
        <v>435</v>
      </c>
      <c r="S3177" s="48" t="s">
        <v>435</v>
      </c>
      <c r="T3177" s="48" t="s">
        <v>435</v>
      </c>
      <c r="U3177" s="48" t="s">
        <v>435</v>
      </c>
      <c r="V3177" s="48" t="s">
        <v>435</v>
      </c>
      <c r="W3177" s="48" t="s">
        <v>435</v>
      </c>
      <c r="X3177" s="48" t="s">
        <v>435</v>
      </c>
      <c r="Y3177" s="56" t="s">
        <v>435</v>
      </c>
      <c r="Z3177" s="56" t="s">
        <v>435</v>
      </c>
      <c r="AA3177" s="56" t="s">
        <v>1485</v>
      </c>
      <c r="AB3177" s="56" t="s">
        <v>1485</v>
      </c>
      <c r="AC3177" s="56" t="s">
        <v>1485</v>
      </c>
      <c r="AD3177" s="56" t="s">
        <v>1485</v>
      </c>
      <c r="AE3177" s="56" t="s">
        <v>1485</v>
      </c>
      <c r="AF3177" s="56" t="s">
        <v>1485</v>
      </c>
      <c r="AG3177" s="56" t="s">
        <v>1485</v>
      </c>
      <c r="AH3177" s="56" t="s">
        <v>1486</v>
      </c>
      <c r="AI3177" s="56" t="s">
        <v>438</v>
      </c>
      <c r="AJ3177" s="56" t="s">
        <v>438</v>
      </c>
      <c r="AK3177" s="56" t="s">
        <v>438</v>
      </c>
      <c r="AL3177" s="56" t="s">
        <v>438</v>
      </c>
      <c r="AM3177" s="56" t="s">
        <v>438</v>
      </c>
      <c r="AN3177" s="56" t="s">
        <v>438</v>
      </c>
      <c r="AO3177" s="56" t="s">
        <v>438</v>
      </c>
      <c r="AP3177" s="56" t="s">
        <v>438</v>
      </c>
      <c r="AQ3177" s="56" t="s">
        <v>438</v>
      </c>
      <c r="AR3177" s="56" t="s">
        <v>438</v>
      </c>
      <c r="AS3177" s="56" t="s">
        <v>438</v>
      </c>
      <c r="AT3177" s="56" t="s">
        <v>439</v>
      </c>
      <c r="AU3177" s="48" t="s">
        <v>439</v>
      </c>
      <c r="AV3177" s="56" t="s">
        <v>439</v>
      </c>
      <c r="AW3177" s="56" t="s">
        <v>439</v>
      </c>
      <c r="AX3177" s="52" t="s">
        <v>439</v>
      </c>
      <c r="AY3177" s="52" t="s">
        <v>439</v>
      </c>
      <c r="AZ3177" s="49" t="s">
        <v>439</v>
      </c>
    </row>
    <row r="3178" ht="15.75" customHeight="1">
      <c r="A3178" s="3"/>
      <c r="B3178" s="3"/>
      <c r="C3178" s="3"/>
      <c r="D3178" s="115"/>
      <c r="E3178" s="115"/>
      <c r="F3178" s="3"/>
      <c r="G3178" s="3"/>
      <c r="H3178" s="115"/>
      <c r="I3178" s="115"/>
      <c r="J3178" s="115"/>
      <c r="K3178" s="115"/>
      <c r="L3178" s="115"/>
      <c r="M3178" s="115"/>
      <c r="N3178" s="115"/>
      <c r="O3178" s="115"/>
      <c r="P3178" s="115"/>
      <c r="Q3178" s="115"/>
      <c r="R3178" s="115"/>
      <c r="S3178" s="115"/>
      <c r="T3178" s="115"/>
      <c r="U3178" s="115"/>
      <c r="V3178" s="115"/>
      <c r="W3178" s="115"/>
      <c r="X3178" s="115"/>
      <c r="Y3178" s="115"/>
      <c r="Z3178" s="115"/>
      <c r="AA3178" s="115"/>
      <c r="AB3178" s="115"/>
      <c r="AC3178" s="115"/>
      <c r="AD3178" s="115"/>
      <c r="AE3178" s="115"/>
      <c r="AF3178" s="115"/>
      <c r="AG3178" s="115"/>
      <c r="AH3178" s="115"/>
      <c r="AI3178" s="115"/>
      <c r="AJ3178" s="115"/>
      <c r="AK3178" s="115"/>
      <c r="AL3178" s="115"/>
      <c r="AM3178" s="115"/>
      <c r="AN3178" s="115"/>
      <c r="AO3178" s="115"/>
      <c r="AP3178" s="115"/>
      <c r="AQ3178" s="115"/>
      <c r="AR3178" s="115"/>
      <c r="AS3178" s="115"/>
      <c r="AT3178" s="115"/>
      <c r="AU3178" s="115"/>
      <c r="AV3178" s="115"/>
      <c r="AW3178" s="115"/>
      <c r="AX3178" s="115"/>
      <c r="AY3178" s="115"/>
      <c r="AZ3178" s="115"/>
    </row>
  </sheetData>
  <autoFilter ref="$A$2:$AZ$3178">
    <sortState ref="A2:AZ3178">
      <sortCondition ref="B2:B3178"/>
      <sortCondition ref="P2:P3178"/>
      <sortCondition ref="A2:A3178"/>
    </sortState>
  </autoFilter>
  <customSheetViews>
    <customSheetView guid="{5FD4782E-F3A5-467C-8EA8-52FD6F7BAAE4}" filter="1" showAutoFilter="1">
      <autoFilter ref="$A$2:$AZ$3176">
        <sortState ref="A2:AZ3176">
          <sortCondition ref="AY2:AY3176"/>
          <sortCondition ref="AZ2:AZ3176"/>
          <sortCondition ref="A2:A3176"/>
          <sortCondition ref="H2:H3176"/>
          <sortCondition ref="Y2:Y3176"/>
        </sortState>
      </autoFilter>
    </customSheetView>
  </customSheetViews>
  <conditionalFormatting sqref="H3:H3177">
    <cfRule type="colorScale" priority="1">
      <colorScale>
        <cfvo type="formula" val="30"/>
        <cfvo type="formula" val="30.001"/>
        <cfvo type="formula" val="60.001"/>
        <color rgb="FFB6D7A8"/>
        <color rgb="FFFFE599"/>
        <color rgb="FFEA9999"/>
      </colorScale>
    </cfRule>
  </conditionalFormatting>
  <conditionalFormatting sqref="A1:AZ3178">
    <cfRule type="expression" dxfId="0" priority="2">
      <formula>isformula(A1)</formula>
    </cfRule>
  </conditionalFormatting>
  <conditionalFormatting sqref="A1:A3178">
    <cfRule type="expression" dxfId="1" priority="3">
      <formula>countif($A:$A,$A1)&gt;1</formula>
    </cfRule>
  </conditionalFormatting>
  <conditionalFormatting sqref="A2:AZ3178">
    <cfRule type="containsBlanks" dxfId="2" priority="4">
      <formula>LEN(TRIM(A2))=0</formula>
    </cfRule>
  </conditionalFormatting>
  <dataValidations>
    <dataValidation type="list" allowBlank="1" showErrorMessage="1" sqref="G1">
      <formula1>#REF!</formula1>
    </dataValidation>
  </dataValidations>
  <hyperlinks>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8"/>
    <hyperlink r:id="rId848" ref="G849"/>
    <hyperlink r:id="rId849" ref="G850"/>
    <hyperlink r:id="rId850" ref="G851"/>
    <hyperlink r:id="rId851" ref="G852"/>
    <hyperlink r:id="rId852" ref="G853"/>
    <hyperlink r:id="rId853" ref="G854"/>
    <hyperlink r:id="rId854" ref="G855"/>
    <hyperlink r:id="rId855" ref="G856"/>
    <hyperlink r:id="rId856" ref="G857"/>
    <hyperlink r:id="rId857" ref="G858"/>
    <hyperlink r:id="rId858" ref="G859"/>
    <hyperlink r:id="rId859" ref="G860"/>
    <hyperlink r:id="rId860" ref="G861"/>
    <hyperlink r:id="rId861" ref="G862"/>
    <hyperlink r:id="rId862" ref="G863"/>
    <hyperlink r:id="rId863" ref="G864"/>
    <hyperlink r:id="rId864" ref="G865"/>
    <hyperlink r:id="rId865" ref="G866"/>
    <hyperlink r:id="rId866" ref="G867"/>
    <hyperlink r:id="rId867" ref="G868"/>
    <hyperlink r:id="rId868" ref="G869"/>
    <hyperlink r:id="rId869" ref="G870"/>
    <hyperlink r:id="rId870" ref="G871"/>
    <hyperlink r:id="rId871" ref="G872"/>
    <hyperlink r:id="rId872" ref="G873"/>
    <hyperlink r:id="rId873" ref="G874"/>
    <hyperlink r:id="rId874" ref="G875"/>
    <hyperlink r:id="rId875" ref="G876"/>
    <hyperlink r:id="rId876" ref="G877"/>
    <hyperlink r:id="rId877" ref="G878"/>
    <hyperlink r:id="rId878" ref="G879"/>
    <hyperlink r:id="rId879" ref="G880"/>
    <hyperlink r:id="rId880" ref="G881"/>
    <hyperlink r:id="rId881" ref="G882"/>
    <hyperlink r:id="rId882" ref="G883"/>
    <hyperlink r:id="rId883" ref="G884"/>
    <hyperlink r:id="rId884" ref="G885"/>
    <hyperlink r:id="rId885" ref="G886"/>
    <hyperlink r:id="rId886" ref="G887"/>
    <hyperlink r:id="rId887" ref="G888"/>
    <hyperlink r:id="rId888" ref="G889"/>
    <hyperlink r:id="rId889" ref="G890"/>
    <hyperlink r:id="rId890" ref="G891"/>
    <hyperlink r:id="rId891" ref="G892"/>
    <hyperlink r:id="rId892" ref="G893"/>
    <hyperlink r:id="rId893" ref="G894"/>
    <hyperlink r:id="rId894" ref="G895"/>
    <hyperlink r:id="rId895" ref="G896"/>
    <hyperlink r:id="rId896" ref="G897"/>
    <hyperlink r:id="rId897" ref="G898"/>
    <hyperlink r:id="rId898" ref="G899"/>
    <hyperlink r:id="rId899" ref="G900"/>
    <hyperlink r:id="rId900" ref="G901"/>
    <hyperlink r:id="rId901" ref="G902"/>
    <hyperlink r:id="rId902" ref="G903"/>
    <hyperlink r:id="rId903" ref="G904"/>
    <hyperlink r:id="rId904" ref="G905"/>
    <hyperlink r:id="rId905" ref="G906"/>
    <hyperlink r:id="rId906" ref="G907"/>
    <hyperlink r:id="rId907" ref="G908"/>
    <hyperlink r:id="rId908" ref="G909"/>
    <hyperlink r:id="rId909" ref="G910"/>
    <hyperlink r:id="rId910" ref="G911"/>
    <hyperlink r:id="rId911" ref="G912"/>
    <hyperlink r:id="rId912" ref="G913"/>
    <hyperlink r:id="rId913" ref="G914"/>
    <hyperlink r:id="rId914" ref="G915"/>
    <hyperlink r:id="rId915" ref="G916"/>
    <hyperlink r:id="rId916" ref="G917"/>
    <hyperlink r:id="rId917" ref="G918"/>
    <hyperlink r:id="rId918" ref="G919"/>
    <hyperlink r:id="rId919" ref="G920"/>
    <hyperlink r:id="rId920" ref="G921"/>
    <hyperlink r:id="rId921" ref="G922"/>
    <hyperlink r:id="rId922" ref="G923"/>
    <hyperlink r:id="rId923" ref="G924"/>
    <hyperlink r:id="rId924" ref="G925"/>
    <hyperlink r:id="rId925" ref="G926"/>
    <hyperlink r:id="rId926" ref="G927"/>
    <hyperlink r:id="rId927" ref="G928"/>
    <hyperlink r:id="rId928" ref="G929"/>
    <hyperlink r:id="rId929" ref="G930"/>
    <hyperlink r:id="rId930" ref="G931"/>
    <hyperlink r:id="rId931" ref="G932"/>
    <hyperlink r:id="rId932" ref="G933"/>
    <hyperlink r:id="rId933" ref="G934"/>
    <hyperlink r:id="rId934" ref="G935"/>
    <hyperlink r:id="rId935" ref="G936"/>
    <hyperlink r:id="rId936" ref="G937"/>
    <hyperlink r:id="rId937" ref="G938"/>
    <hyperlink r:id="rId938" ref="G939"/>
    <hyperlink r:id="rId939" ref="G940"/>
    <hyperlink r:id="rId940" ref="G941"/>
    <hyperlink r:id="rId941" ref="G942"/>
    <hyperlink r:id="rId942" ref="G943"/>
    <hyperlink r:id="rId943" ref="G944"/>
    <hyperlink r:id="rId944" ref="G945"/>
    <hyperlink r:id="rId945" ref="G946"/>
    <hyperlink r:id="rId946" ref="G947"/>
    <hyperlink r:id="rId947" ref="G948"/>
    <hyperlink r:id="rId948" ref="G949"/>
    <hyperlink r:id="rId949" ref="G950"/>
    <hyperlink r:id="rId950" ref="G951"/>
    <hyperlink r:id="rId951" ref="G952"/>
    <hyperlink r:id="rId952" ref="G953"/>
    <hyperlink r:id="rId953" ref="G954"/>
    <hyperlink r:id="rId954" ref="G955"/>
    <hyperlink r:id="rId955" ref="G956"/>
    <hyperlink r:id="rId956" ref="G957"/>
    <hyperlink r:id="rId957" ref="G958"/>
    <hyperlink r:id="rId958" ref="G959"/>
    <hyperlink r:id="rId959" ref="G960"/>
    <hyperlink r:id="rId960" ref="G961"/>
    <hyperlink r:id="rId961" ref="G962"/>
    <hyperlink r:id="rId962" ref="G963"/>
    <hyperlink r:id="rId963" ref="G964"/>
    <hyperlink r:id="rId964" ref="G965"/>
    <hyperlink r:id="rId965" ref="G966"/>
    <hyperlink r:id="rId966" ref="G967"/>
    <hyperlink r:id="rId967" ref="G968"/>
    <hyperlink r:id="rId968" ref="G969"/>
    <hyperlink r:id="rId969" ref="G970"/>
    <hyperlink r:id="rId970" ref="G971"/>
    <hyperlink r:id="rId971" ref="G972"/>
    <hyperlink r:id="rId972" ref="G973"/>
    <hyperlink r:id="rId973" ref="G974"/>
    <hyperlink r:id="rId974" ref="G975"/>
    <hyperlink r:id="rId975" ref="G976"/>
    <hyperlink r:id="rId976" ref="G977"/>
    <hyperlink r:id="rId977" ref="G978"/>
    <hyperlink r:id="rId978" ref="G979"/>
    <hyperlink r:id="rId979" ref="G980"/>
    <hyperlink r:id="rId980" ref="G981"/>
    <hyperlink r:id="rId981" ref="G982"/>
    <hyperlink r:id="rId982" ref="G983"/>
    <hyperlink r:id="rId983" ref="G984"/>
    <hyperlink r:id="rId984" ref="G985"/>
    <hyperlink r:id="rId985" ref="G986"/>
    <hyperlink r:id="rId986" ref="G987"/>
    <hyperlink r:id="rId987" ref="G988"/>
    <hyperlink r:id="rId988" ref="G989"/>
    <hyperlink r:id="rId989" ref="G990"/>
    <hyperlink r:id="rId990" ref="G991"/>
    <hyperlink r:id="rId991" ref="G992"/>
    <hyperlink r:id="rId992" ref="G993"/>
    <hyperlink r:id="rId993" ref="G994"/>
    <hyperlink r:id="rId994" ref="G995"/>
    <hyperlink r:id="rId995" ref="G996"/>
    <hyperlink r:id="rId996" ref="G997"/>
    <hyperlink r:id="rId997" ref="G998"/>
    <hyperlink r:id="rId998" ref="G999"/>
    <hyperlink r:id="rId999" ref="G1000"/>
    <hyperlink r:id="rId1000" ref="G1001"/>
    <hyperlink r:id="rId1001" ref="G1002"/>
    <hyperlink r:id="rId1002" ref="G1003"/>
    <hyperlink r:id="rId1003" ref="G1004"/>
    <hyperlink r:id="rId1004" ref="G1005"/>
    <hyperlink r:id="rId1005" ref="G1006"/>
    <hyperlink r:id="rId1006" ref="G1007"/>
    <hyperlink r:id="rId1007" ref="G1008"/>
    <hyperlink r:id="rId1008" ref="G1009"/>
    <hyperlink r:id="rId1009" ref="G1010"/>
    <hyperlink r:id="rId1010" ref="G1011"/>
    <hyperlink r:id="rId1011" ref="G1012"/>
    <hyperlink r:id="rId1012" ref="G1013"/>
    <hyperlink r:id="rId1013" ref="G1014"/>
    <hyperlink r:id="rId1014" ref="G1015"/>
    <hyperlink r:id="rId1015" ref="G1016"/>
    <hyperlink r:id="rId1016" ref="G1017"/>
    <hyperlink r:id="rId1017" ref="G1018"/>
    <hyperlink r:id="rId1018" ref="G1019"/>
    <hyperlink r:id="rId1019" ref="G1020"/>
    <hyperlink r:id="rId1020" ref="G1021"/>
    <hyperlink r:id="rId1021" ref="G1022"/>
    <hyperlink r:id="rId1022" ref="G1023"/>
    <hyperlink r:id="rId1023" ref="G1024"/>
    <hyperlink r:id="rId1024" ref="G1025"/>
    <hyperlink r:id="rId1025" ref="G1026"/>
    <hyperlink r:id="rId1026" ref="G1027"/>
    <hyperlink r:id="rId1027" ref="G1028"/>
    <hyperlink r:id="rId1028" ref="G1029"/>
    <hyperlink r:id="rId1029" ref="G1030"/>
    <hyperlink r:id="rId1030" ref="G1031"/>
    <hyperlink r:id="rId1031" ref="G1032"/>
    <hyperlink r:id="rId1032" ref="G1033"/>
    <hyperlink r:id="rId1033" ref="G1034"/>
    <hyperlink r:id="rId1034" ref="G1035"/>
    <hyperlink r:id="rId1035" ref="G1036"/>
    <hyperlink r:id="rId1036" ref="G1037"/>
    <hyperlink r:id="rId1037" ref="G1038"/>
    <hyperlink r:id="rId1038" ref="G1039"/>
    <hyperlink r:id="rId1039" ref="G1040"/>
    <hyperlink r:id="rId1040" ref="G1041"/>
    <hyperlink r:id="rId1041" ref="G1042"/>
    <hyperlink r:id="rId1042" ref="G1043"/>
    <hyperlink r:id="rId1043" ref="G1044"/>
    <hyperlink r:id="rId1044" ref="G1045"/>
    <hyperlink r:id="rId1045" ref="G1046"/>
    <hyperlink r:id="rId1046" ref="G1047"/>
    <hyperlink r:id="rId1047" ref="G1048"/>
    <hyperlink r:id="rId1048" ref="G1049"/>
    <hyperlink r:id="rId1049" ref="G1050"/>
    <hyperlink r:id="rId1050" ref="G1051"/>
    <hyperlink r:id="rId1051" ref="G1052"/>
    <hyperlink r:id="rId1052" ref="G1053"/>
    <hyperlink r:id="rId1053" ref="G1054"/>
    <hyperlink r:id="rId1054" ref="G1055"/>
    <hyperlink r:id="rId1055" ref="G1056"/>
    <hyperlink r:id="rId1056" ref="G1057"/>
    <hyperlink r:id="rId1057" ref="G1058"/>
    <hyperlink r:id="rId1058" ref="G1059"/>
    <hyperlink r:id="rId1059" ref="G1060"/>
    <hyperlink r:id="rId1060" ref="G1061"/>
    <hyperlink r:id="rId1061" ref="G1062"/>
    <hyperlink r:id="rId1062" ref="G1063"/>
    <hyperlink r:id="rId1063" ref="G1064"/>
    <hyperlink r:id="rId1064" ref="G1065"/>
    <hyperlink r:id="rId1065" ref="G1066"/>
    <hyperlink r:id="rId1066" ref="G1067"/>
    <hyperlink r:id="rId1067" ref="G1068"/>
    <hyperlink r:id="rId1068" ref="G1069"/>
    <hyperlink r:id="rId1069" ref="G1070"/>
    <hyperlink r:id="rId1070" ref="G1071"/>
    <hyperlink r:id="rId1071" ref="G1072"/>
    <hyperlink r:id="rId1072" ref="G1073"/>
    <hyperlink r:id="rId1073" ref="G1074"/>
    <hyperlink r:id="rId1074" ref="G1075"/>
    <hyperlink r:id="rId1075" ref="G1076"/>
    <hyperlink r:id="rId1076" ref="G1077"/>
    <hyperlink r:id="rId1077" ref="G1078"/>
    <hyperlink r:id="rId1078" ref="G1079"/>
    <hyperlink r:id="rId1079" ref="G1080"/>
    <hyperlink r:id="rId1080" ref="G1081"/>
    <hyperlink r:id="rId1081" ref="G1082"/>
    <hyperlink r:id="rId1082" ref="G1083"/>
    <hyperlink r:id="rId1083" ref="G1084"/>
    <hyperlink r:id="rId1084" ref="G1085"/>
    <hyperlink r:id="rId1085" ref="G1086"/>
    <hyperlink r:id="rId1086" ref="G1087"/>
    <hyperlink r:id="rId1087" ref="G1088"/>
    <hyperlink r:id="rId1088" ref="G1089"/>
    <hyperlink r:id="rId1089" ref="G1090"/>
    <hyperlink r:id="rId1090" ref="G1091"/>
    <hyperlink r:id="rId1091" ref="G1092"/>
    <hyperlink r:id="rId1092" ref="G1093"/>
    <hyperlink r:id="rId1093" ref="G1094"/>
    <hyperlink r:id="rId1094" ref="G1095"/>
    <hyperlink r:id="rId1095" ref="G1096"/>
    <hyperlink r:id="rId1096" ref="G1097"/>
    <hyperlink r:id="rId1097" ref="G1098"/>
    <hyperlink r:id="rId1098" ref="G1099"/>
    <hyperlink r:id="rId1099" ref="G1100"/>
    <hyperlink r:id="rId1100" ref="G1101"/>
    <hyperlink r:id="rId1101" ref="G1102"/>
    <hyperlink r:id="rId1102" ref="G1103"/>
    <hyperlink r:id="rId1103" ref="G1104"/>
    <hyperlink r:id="rId1104" ref="G1105"/>
    <hyperlink r:id="rId1105" ref="G1106"/>
    <hyperlink r:id="rId1106" ref="G1107"/>
    <hyperlink r:id="rId1107" ref="G1108"/>
    <hyperlink r:id="rId1108" ref="G1109"/>
    <hyperlink r:id="rId1109" ref="G1110"/>
    <hyperlink r:id="rId1110" ref="G1111"/>
    <hyperlink r:id="rId1111" ref="G1112"/>
    <hyperlink r:id="rId1112" ref="G1113"/>
    <hyperlink r:id="rId1113" ref="G1114"/>
    <hyperlink r:id="rId1114" ref="G1115"/>
    <hyperlink r:id="rId1115" ref="G1116"/>
    <hyperlink r:id="rId1116" ref="G1117"/>
    <hyperlink r:id="rId1117" ref="G1118"/>
    <hyperlink r:id="rId1118" ref="G1119"/>
    <hyperlink r:id="rId1119" ref="G1120"/>
    <hyperlink r:id="rId1120" ref="G1121"/>
    <hyperlink r:id="rId1121" ref="G1122"/>
    <hyperlink r:id="rId1122" ref="G1123"/>
    <hyperlink r:id="rId1123" ref="G1124"/>
    <hyperlink r:id="rId1124" ref="G1125"/>
    <hyperlink r:id="rId1125" ref="G1126"/>
    <hyperlink r:id="rId1126" ref="G1127"/>
    <hyperlink r:id="rId1127" ref="G1128"/>
    <hyperlink r:id="rId1128" ref="G1129"/>
    <hyperlink r:id="rId1129" ref="G1130"/>
    <hyperlink r:id="rId1130" ref="G1131"/>
    <hyperlink r:id="rId1131" ref="G1132"/>
    <hyperlink r:id="rId1132" ref="G1133"/>
    <hyperlink r:id="rId1133" ref="G1134"/>
    <hyperlink r:id="rId1134" ref="G1135"/>
    <hyperlink r:id="rId1135" ref="G1136"/>
    <hyperlink r:id="rId1136" ref="G1137"/>
    <hyperlink r:id="rId1137" ref="G1138"/>
    <hyperlink r:id="rId1138" ref="G1139"/>
    <hyperlink r:id="rId1139" ref="G1140"/>
    <hyperlink r:id="rId1140" ref="G1141"/>
    <hyperlink r:id="rId1141" ref="G1142"/>
    <hyperlink r:id="rId1142" ref="G1143"/>
    <hyperlink r:id="rId1143" ref="G1144"/>
    <hyperlink r:id="rId1144" ref="G1145"/>
    <hyperlink r:id="rId1145" ref="G1146"/>
    <hyperlink r:id="rId1146" ref="G1147"/>
    <hyperlink r:id="rId1147" ref="G1148"/>
    <hyperlink r:id="rId1148" ref="G1149"/>
    <hyperlink r:id="rId1149" ref="G1150"/>
    <hyperlink r:id="rId1150" ref="G1151"/>
    <hyperlink r:id="rId1151" ref="G1152"/>
    <hyperlink r:id="rId1152" ref="G1153"/>
    <hyperlink r:id="rId1153" ref="G1154"/>
    <hyperlink r:id="rId1154" ref="G1155"/>
    <hyperlink r:id="rId1155" ref="G1156"/>
    <hyperlink r:id="rId1156" ref="G1157"/>
    <hyperlink r:id="rId1157" ref="G1158"/>
    <hyperlink r:id="rId1158" ref="G1159"/>
    <hyperlink r:id="rId1159" ref="G1160"/>
    <hyperlink r:id="rId1160" ref="G1161"/>
    <hyperlink r:id="rId1161" ref="G1162"/>
    <hyperlink r:id="rId1162" ref="G1163"/>
    <hyperlink r:id="rId1163" ref="G1164"/>
    <hyperlink r:id="rId1164" ref="G1165"/>
    <hyperlink r:id="rId1165" ref="G1166"/>
    <hyperlink r:id="rId1166" ref="G1167"/>
    <hyperlink r:id="rId1167" ref="G1168"/>
    <hyperlink r:id="rId1168" ref="G1169"/>
    <hyperlink r:id="rId1169" ref="G1170"/>
    <hyperlink r:id="rId1170" ref="G1171"/>
    <hyperlink r:id="rId1171" ref="G1172"/>
    <hyperlink r:id="rId1172" ref="G1173"/>
    <hyperlink r:id="rId1173" ref="G1174"/>
    <hyperlink r:id="rId1174" ref="G1175"/>
    <hyperlink r:id="rId1175" ref="G1176"/>
    <hyperlink r:id="rId1176" ref="G1177"/>
    <hyperlink r:id="rId1177" ref="G1178"/>
    <hyperlink r:id="rId1178" ref="G1179"/>
    <hyperlink r:id="rId1179" ref="G1180"/>
    <hyperlink r:id="rId1180" ref="G1181"/>
    <hyperlink r:id="rId1181" ref="G1182"/>
    <hyperlink r:id="rId1182" ref="G1183"/>
    <hyperlink r:id="rId1183" ref="G1184"/>
    <hyperlink r:id="rId1184" ref="G1185"/>
    <hyperlink r:id="rId1185" ref="G1186"/>
    <hyperlink r:id="rId1186" ref="G1187"/>
    <hyperlink r:id="rId1187" ref="G1188"/>
    <hyperlink r:id="rId1188" ref="G1189"/>
    <hyperlink r:id="rId1189" ref="G1190"/>
    <hyperlink r:id="rId1190" ref="G1191"/>
    <hyperlink r:id="rId1191" ref="G1192"/>
    <hyperlink r:id="rId1192" ref="G1193"/>
    <hyperlink r:id="rId1193" ref="G1194"/>
    <hyperlink r:id="rId1194" ref="G1195"/>
    <hyperlink r:id="rId1195" ref="G1196"/>
    <hyperlink r:id="rId1196" ref="G1197"/>
    <hyperlink r:id="rId1197" ref="G1198"/>
    <hyperlink r:id="rId1198" ref="G1199"/>
    <hyperlink r:id="rId1199" ref="G1200"/>
    <hyperlink r:id="rId1200" ref="G1201"/>
    <hyperlink r:id="rId1201" ref="G1202"/>
    <hyperlink r:id="rId1202" ref="G1203"/>
    <hyperlink r:id="rId1203" ref="G1204"/>
    <hyperlink r:id="rId1204" ref="G1205"/>
    <hyperlink r:id="rId1205" ref="G1206"/>
    <hyperlink r:id="rId1206" ref="G1207"/>
    <hyperlink r:id="rId1207" ref="G1208"/>
    <hyperlink r:id="rId1208" ref="G1209"/>
    <hyperlink r:id="rId1209" ref="G1210"/>
    <hyperlink r:id="rId1210" ref="G1211"/>
    <hyperlink r:id="rId1211" ref="G1212"/>
    <hyperlink r:id="rId1212" ref="G1213"/>
    <hyperlink r:id="rId1213" ref="G1214"/>
    <hyperlink r:id="rId1214" ref="G1215"/>
    <hyperlink r:id="rId1215" ref="G1216"/>
    <hyperlink r:id="rId1216" ref="G1217"/>
    <hyperlink r:id="rId1217" ref="G1218"/>
    <hyperlink r:id="rId1218" ref="G1219"/>
    <hyperlink r:id="rId1219" ref="G1220"/>
    <hyperlink r:id="rId1220" ref="G1221"/>
    <hyperlink r:id="rId1221" ref="G1222"/>
    <hyperlink r:id="rId1222" ref="G1223"/>
    <hyperlink r:id="rId1223" ref="G1224"/>
    <hyperlink r:id="rId1224" ref="G1225"/>
    <hyperlink r:id="rId1225" ref="G1226"/>
    <hyperlink r:id="rId1226" ref="G1227"/>
    <hyperlink r:id="rId1227" ref="G1228"/>
    <hyperlink r:id="rId1228" ref="G1229"/>
    <hyperlink r:id="rId1229" ref="G1230"/>
    <hyperlink r:id="rId1230" ref="G1231"/>
    <hyperlink r:id="rId1231" ref="G1232"/>
    <hyperlink r:id="rId1232" ref="G1233"/>
    <hyperlink r:id="rId1233" ref="G1234"/>
    <hyperlink r:id="rId1234" ref="G1235"/>
    <hyperlink r:id="rId1235" ref="G1236"/>
    <hyperlink r:id="rId1236" ref="G1237"/>
    <hyperlink r:id="rId1237" ref="G1238"/>
    <hyperlink r:id="rId1238" ref="G1239"/>
    <hyperlink r:id="rId1239" ref="G1240"/>
    <hyperlink r:id="rId1240" ref="G1241"/>
    <hyperlink r:id="rId1241" ref="G1242"/>
    <hyperlink r:id="rId1242" ref="G1243"/>
    <hyperlink r:id="rId1243" ref="G1244"/>
    <hyperlink r:id="rId1244" ref="G1245"/>
    <hyperlink r:id="rId1245" ref="G1246"/>
    <hyperlink r:id="rId1246" ref="G1247"/>
    <hyperlink r:id="rId1247" ref="G1248"/>
    <hyperlink r:id="rId1248" ref="G1249"/>
    <hyperlink r:id="rId1249" ref="G1250"/>
    <hyperlink r:id="rId1250" ref="G1251"/>
    <hyperlink r:id="rId1251" ref="G1252"/>
    <hyperlink r:id="rId1252" ref="G1253"/>
    <hyperlink r:id="rId1253" ref="G1254"/>
    <hyperlink r:id="rId1254" ref="G1255"/>
    <hyperlink r:id="rId1255" ref="G1256"/>
    <hyperlink r:id="rId1256" ref="G1257"/>
    <hyperlink r:id="rId1257" ref="G1258"/>
    <hyperlink r:id="rId1258" ref="G1259"/>
    <hyperlink r:id="rId1259" ref="G1260"/>
    <hyperlink r:id="rId1260" ref="G1261"/>
    <hyperlink r:id="rId1261" ref="G1262"/>
    <hyperlink r:id="rId1262" ref="G1263"/>
    <hyperlink r:id="rId1263" ref="G1264"/>
    <hyperlink r:id="rId1264" ref="G1265"/>
    <hyperlink r:id="rId1265" ref="G1266"/>
    <hyperlink r:id="rId1266" ref="G1267"/>
    <hyperlink r:id="rId1267" ref="G1268"/>
    <hyperlink r:id="rId1268" ref="G1269"/>
    <hyperlink r:id="rId1269" ref="G1270"/>
    <hyperlink r:id="rId1270" ref="G1271"/>
    <hyperlink r:id="rId1271" ref="G1272"/>
    <hyperlink r:id="rId1272" ref="G1273"/>
    <hyperlink r:id="rId1273" ref="G1274"/>
    <hyperlink r:id="rId1274" ref="G1275"/>
    <hyperlink r:id="rId1275" ref="G1276"/>
    <hyperlink r:id="rId1276" ref="G1277"/>
    <hyperlink r:id="rId1277" ref="G1278"/>
    <hyperlink r:id="rId1278" ref="G1279"/>
    <hyperlink r:id="rId1279" ref="G1280"/>
    <hyperlink r:id="rId1280" ref="G1281"/>
    <hyperlink r:id="rId1281" ref="G1282"/>
    <hyperlink r:id="rId1282" ref="G1283"/>
    <hyperlink r:id="rId1283" ref="G1284"/>
    <hyperlink r:id="rId1284" ref="G1285"/>
    <hyperlink r:id="rId1285" ref="G1286"/>
    <hyperlink r:id="rId1286" ref="G1287"/>
    <hyperlink r:id="rId1287" ref="G1288"/>
    <hyperlink r:id="rId1288" ref="G1289"/>
    <hyperlink r:id="rId1289" ref="G1290"/>
    <hyperlink r:id="rId1290" ref="G1291"/>
    <hyperlink r:id="rId1291" ref="G1292"/>
    <hyperlink r:id="rId1292" ref="G1293"/>
    <hyperlink r:id="rId1293" ref="G1294"/>
    <hyperlink r:id="rId1294" ref="G1295"/>
    <hyperlink r:id="rId1295" ref="G1296"/>
    <hyperlink r:id="rId1296" ref="G1297"/>
    <hyperlink r:id="rId1297" ref="G1298"/>
    <hyperlink r:id="rId1298" ref="G1299"/>
    <hyperlink r:id="rId1299" ref="G1300"/>
    <hyperlink r:id="rId1300" ref="G1301"/>
    <hyperlink r:id="rId1301" ref="G1302"/>
    <hyperlink r:id="rId1302" ref="G1303"/>
    <hyperlink r:id="rId1303" ref="G1304"/>
    <hyperlink r:id="rId1304" ref="G1305"/>
    <hyperlink r:id="rId1305" ref="G1306"/>
    <hyperlink r:id="rId1306" ref="G1307"/>
    <hyperlink r:id="rId1307" ref="G1308"/>
    <hyperlink r:id="rId1308" ref="G1309"/>
    <hyperlink r:id="rId1309" ref="G1310"/>
    <hyperlink r:id="rId1310" ref="G1311"/>
    <hyperlink r:id="rId1311" ref="G1312"/>
    <hyperlink r:id="rId1312" ref="G1313"/>
    <hyperlink r:id="rId1313" ref="G1314"/>
    <hyperlink r:id="rId1314" ref="G1315"/>
    <hyperlink r:id="rId1315" ref="G1316"/>
    <hyperlink r:id="rId1316" ref="G1317"/>
    <hyperlink r:id="rId1317" ref="G1318"/>
    <hyperlink r:id="rId1318" ref="G1319"/>
    <hyperlink r:id="rId1319" ref="G1320"/>
    <hyperlink r:id="rId1320" ref="G1321"/>
    <hyperlink r:id="rId1321" ref="G1322"/>
    <hyperlink r:id="rId1322" ref="G1323"/>
    <hyperlink r:id="rId1323" ref="G1324"/>
    <hyperlink r:id="rId1324" ref="G1325"/>
    <hyperlink r:id="rId1325" ref="G1326"/>
    <hyperlink r:id="rId1326" ref="G1327"/>
    <hyperlink r:id="rId1327" ref="G1328"/>
    <hyperlink r:id="rId1328" ref="G1329"/>
    <hyperlink r:id="rId1329" ref="G1330"/>
    <hyperlink r:id="rId1330" ref="G1331"/>
    <hyperlink r:id="rId1331" ref="G1332"/>
    <hyperlink r:id="rId1332" ref="G1333"/>
    <hyperlink r:id="rId1333" ref="G1334"/>
    <hyperlink r:id="rId1334" ref="G1335"/>
    <hyperlink r:id="rId1335" ref="G1336"/>
    <hyperlink r:id="rId1336" ref="G1337"/>
    <hyperlink r:id="rId1337" ref="G1338"/>
    <hyperlink r:id="rId1338" ref="G1339"/>
    <hyperlink r:id="rId1339" ref="G1340"/>
    <hyperlink r:id="rId1340" ref="G1341"/>
    <hyperlink r:id="rId1341" ref="G1342"/>
    <hyperlink r:id="rId1342" ref="G1343"/>
    <hyperlink r:id="rId1343" ref="G1344"/>
    <hyperlink r:id="rId1344" ref="G1345"/>
    <hyperlink r:id="rId1345" ref="G1346"/>
    <hyperlink r:id="rId1346" ref="G1347"/>
    <hyperlink r:id="rId1347" ref="G1348"/>
    <hyperlink r:id="rId1348" ref="G1349"/>
    <hyperlink r:id="rId1349" ref="G1350"/>
    <hyperlink r:id="rId1350" ref="G1351"/>
    <hyperlink r:id="rId1351" ref="G1352"/>
    <hyperlink r:id="rId1352" ref="G1353"/>
    <hyperlink r:id="rId1353" ref="G1354"/>
    <hyperlink r:id="rId1354" ref="G1355"/>
    <hyperlink r:id="rId1355" ref="G1356"/>
    <hyperlink r:id="rId1356" ref="G1357"/>
    <hyperlink r:id="rId1357" ref="G1358"/>
    <hyperlink r:id="rId1358" ref="G1359"/>
    <hyperlink r:id="rId1359" ref="G1360"/>
    <hyperlink r:id="rId1360" ref="G1361"/>
    <hyperlink r:id="rId1361" ref="G1362"/>
    <hyperlink r:id="rId1362" ref="G1363"/>
    <hyperlink r:id="rId1363" ref="G1364"/>
    <hyperlink r:id="rId1364" ref="G1365"/>
    <hyperlink r:id="rId1365" ref="G1366"/>
    <hyperlink r:id="rId1366" ref="G1367"/>
    <hyperlink r:id="rId1367" ref="G1368"/>
    <hyperlink r:id="rId1368" ref="G1369"/>
    <hyperlink r:id="rId1369" ref="G1370"/>
    <hyperlink r:id="rId1370" ref="G1371"/>
    <hyperlink r:id="rId1371" ref="G1372"/>
    <hyperlink r:id="rId1372" ref="G1373"/>
    <hyperlink r:id="rId1373" ref="G1374"/>
    <hyperlink r:id="rId1374" ref="G1375"/>
    <hyperlink r:id="rId1375" ref="G1376"/>
    <hyperlink r:id="rId1376" ref="G1377"/>
    <hyperlink r:id="rId1377" ref="G1378"/>
    <hyperlink r:id="rId1378" ref="G1379"/>
    <hyperlink r:id="rId1379" ref="G1380"/>
    <hyperlink r:id="rId1380" ref="G1381"/>
    <hyperlink r:id="rId1381" ref="G1382"/>
    <hyperlink r:id="rId1382" ref="G1383"/>
    <hyperlink r:id="rId1383" ref="G1384"/>
    <hyperlink r:id="rId1384" ref="G1385"/>
    <hyperlink r:id="rId1385" ref="G1386"/>
    <hyperlink r:id="rId1386" ref="G1387"/>
    <hyperlink r:id="rId1387" ref="G1388"/>
    <hyperlink r:id="rId1388" ref="G1389"/>
    <hyperlink r:id="rId1389" ref="G1390"/>
    <hyperlink r:id="rId1390" ref="G1391"/>
    <hyperlink r:id="rId1391" ref="G1392"/>
    <hyperlink r:id="rId1392" ref="G1393"/>
    <hyperlink r:id="rId1393" ref="G1394"/>
    <hyperlink r:id="rId1394" ref="G1395"/>
    <hyperlink r:id="rId1395" ref="G1396"/>
    <hyperlink r:id="rId1396" ref="G1397"/>
    <hyperlink r:id="rId1397" ref="G1398"/>
    <hyperlink r:id="rId1398" ref="G1399"/>
    <hyperlink r:id="rId1399" ref="G1400"/>
    <hyperlink r:id="rId1400" ref="G1401"/>
    <hyperlink r:id="rId1401" ref="G1402"/>
    <hyperlink r:id="rId1402" ref="G1403"/>
    <hyperlink r:id="rId1403" ref="G1404"/>
    <hyperlink r:id="rId1404" ref="G1405"/>
    <hyperlink r:id="rId1405" ref="G1406"/>
    <hyperlink r:id="rId1406" ref="G1407"/>
    <hyperlink r:id="rId1407" ref="G1408"/>
    <hyperlink r:id="rId1408" ref="G1409"/>
    <hyperlink r:id="rId1409" ref="G1410"/>
    <hyperlink r:id="rId1410" ref="G1411"/>
    <hyperlink r:id="rId1411" ref="G1412"/>
    <hyperlink r:id="rId1412" ref="G1413"/>
    <hyperlink r:id="rId1413" ref="G1414"/>
    <hyperlink r:id="rId1414" ref="G1415"/>
    <hyperlink r:id="rId1415" ref="G1416"/>
    <hyperlink r:id="rId1416" ref="G1417"/>
    <hyperlink r:id="rId1417" ref="G1418"/>
    <hyperlink r:id="rId1418" ref="G1419"/>
    <hyperlink r:id="rId1419" ref="G1420"/>
    <hyperlink r:id="rId1420" ref="G1421"/>
    <hyperlink r:id="rId1421" ref="G1422"/>
    <hyperlink r:id="rId1422" ref="G1423"/>
    <hyperlink r:id="rId1423" ref="G1424"/>
    <hyperlink r:id="rId1424" ref="G1425"/>
    <hyperlink r:id="rId1425" ref="G1426"/>
    <hyperlink r:id="rId1426" ref="G1427"/>
    <hyperlink r:id="rId1427" ref="G1428"/>
    <hyperlink r:id="rId1428" ref="G1429"/>
    <hyperlink r:id="rId1429" ref="G1430"/>
    <hyperlink r:id="rId1430" ref="G1431"/>
    <hyperlink r:id="rId1431" ref="G1432"/>
    <hyperlink r:id="rId1432" ref="G1433"/>
    <hyperlink r:id="rId1433" ref="G1434"/>
    <hyperlink r:id="rId1434" ref="G1435"/>
    <hyperlink r:id="rId1435" ref="G1436"/>
    <hyperlink r:id="rId1436" ref="G1437"/>
    <hyperlink r:id="rId1437" ref="G1438"/>
    <hyperlink r:id="rId1438" ref="G1439"/>
    <hyperlink r:id="rId1439" ref="G1440"/>
    <hyperlink r:id="rId1440" ref="G1441"/>
    <hyperlink r:id="rId1441" ref="G1442"/>
    <hyperlink r:id="rId1442" ref="G1443"/>
    <hyperlink r:id="rId1443" ref="G1444"/>
    <hyperlink r:id="rId1444" ref="G1445"/>
    <hyperlink r:id="rId1445" ref="G1446"/>
    <hyperlink r:id="rId1446" ref="G1447"/>
    <hyperlink r:id="rId1447" ref="G1448"/>
    <hyperlink r:id="rId1448" ref="G1449"/>
    <hyperlink r:id="rId1449" ref="G1450"/>
    <hyperlink r:id="rId1450" ref="G1451"/>
    <hyperlink r:id="rId1451" ref="G1452"/>
    <hyperlink r:id="rId1452" ref="G1453"/>
    <hyperlink r:id="rId1453" ref="G1454"/>
    <hyperlink r:id="rId1454" ref="G1455"/>
    <hyperlink r:id="rId1455" ref="G1456"/>
    <hyperlink r:id="rId1456" ref="G1457"/>
    <hyperlink r:id="rId1457" ref="G1458"/>
    <hyperlink r:id="rId1458" ref="G1459"/>
    <hyperlink r:id="rId1459" ref="G1460"/>
    <hyperlink r:id="rId1460" ref="G1461"/>
    <hyperlink r:id="rId1461" ref="G1462"/>
    <hyperlink r:id="rId1462" ref="G1463"/>
    <hyperlink r:id="rId1463" ref="G1464"/>
    <hyperlink r:id="rId1464" ref="G1465"/>
    <hyperlink r:id="rId1465" ref="G1466"/>
    <hyperlink r:id="rId1466" ref="G1467"/>
    <hyperlink r:id="rId1467" ref="G1468"/>
    <hyperlink r:id="rId1468" ref="G1469"/>
    <hyperlink r:id="rId1469" ref="G1470"/>
    <hyperlink r:id="rId1470" ref="G1471"/>
    <hyperlink r:id="rId1471" ref="G1472"/>
    <hyperlink r:id="rId1472" ref="G1473"/>
    <hyperlink r:id="rId1473" ref="G1474"/>
    <hyperlink r:id="rId1474" ref="G1475"/>
    <hyperlink r:id="rId1475" ref="G1476"/>
    <hyperlink r:id="rId1476" ref="G1477"/>
    <hyperlink r:id="rId1477" ref="G1478"/>
    <hyperlink r:id="rId1478" ref="G1479"/>
    <hyperlink r:id="rId1479" ref="G1480"/>
    <hyperlink r:id="rId1480" ref="G1481"/>
    <hyperlink r:id="rId1481" ref="G1482"/>
    <hyperlink r:id="rId1482" ref="G1483"/>
    <hyperlink r:id="rId1483" ref="G1484"/>
    <hyperlink r:id="rId1484" ref="G1485"/>
    <hyperlink r:id="rId1485" ref="G1486"/>
    <hyperlink r:id="rId1486" ref="G1487"/>
    <hyperlink r:id="rId1487" ref="G1488"/>
    <hyperlink r:id="rId1488" ref="G1489"/>
    <hyperlink r:id="rId1489" ref="G1490"/>
    <hyperlink r:id="rId1490" ref="G1491"/>
    <hyperlink r:id="rId1491" ref="G1492"/>
    <hyperlink r:id="rId1492" ref="G1493"/>
    <hyperlink r:id="rId1493" ref="G1494"/>
    <hyperlink r:id="rId1494" ref="G1495"/>
    <hyperlink r:id="rId1495" ref="G1496"/>
    <hyperlink r:id="rId1496" ref="G1497"/>
    <hyperlink r:id="rId1497" ref="G1498"/>
    <hyperlink r:id="rId1498" ref="G1499"/>
    <hyperlink r:id="rId1499" ref="G1500"/>
    <hyperlink r:id="rId1500" ref="G1501"/>
    <hyperlink r:id="rId1501" ref="G1502"/>
    <hyperlink r:id="rId1502" ref="G1503"/>
    <hyperlink r:id="rId1503" ref="G1504"/>
    <hyperlink r:id="rId1504" ref="G1505"/>
    <hyperlink r:id="rId1505" ref="G1506"/>
    <hyperlink r:id="rId1506" ref="G1507"/>
    <hyperlink r:id="rId1507" ref="G1508"/>
    <hyperlink r:id="rId1508" ref="G1509"/>
    <hyperlink r:id="rId1509" ref="G1510"/>
    <hyperlink r:id="rId1510" ref="G1511"/>
    <hyperlink r:id="rId1511" ref="G1512"/>
    <hyperlink r:id="rId1512" ref="G1513"/>
    <hyperlink r:id="rId1513" ref="G1514"/>
    <hyperlink r:id="rId1514" ref="G1515"/>
    <hyperlink r:id="rId1515" ref="G1516"/>
    <hyperlink r:id="rId1516" ref="G1517"/>
    <hyperlink r:id="rId1517" ref="G1518"/>
    <hyperlink r:id="rId1518" ref="G1519"/>
    <hyperlink r:id="rId1519" ref="G1520"/>
    <hyperlink r:id="rId1520" ref="G1521"/>
    <hyperlink r:id="rId1521" ref="G1522"/>
    <hyperlink r:id="rId1522" ref="G1523"/>
    <hyperlink r:id="rId1523" ref="G1524"/>
    <hyperlink r:id="rId1524" ref="G1525"/>
    <hyperlink r:id="rId1525" ref="G1526"/>
    <hyperlink r:id="rId1526" ref="G1527"/>
    <hyperlink r:id="rId1527" ref="G1528"/>
    <hyperlink r:id="rId1528" ref="G1529"/>
    <hyperlink r:id="rId1529" ref="G1530"/>
    <hyperlink r:id="rId1530" ref="G1531"/>
    <hyperlink r:id="rId1531" ref="G1532"/>
    <hyperlink r:id="rId1532" ref="G1533"/>
    <hyperlink r:id="rId1533" ref="G1534"/>
    <hyperlink r:id="rId1534" ref="G1535"/>
    <hyperlink r:id="rId1535" ref="G1536"/>
    <hyperlink r:id="rId1536" ref="G1537"/>
    <hyperlink r:id="rId1537" ref="G1538"/>
    <hyperlink r:id="rId1538" ref="G1539"/>
    <hyperlink r:id="rId1539" ref="G1540"/>
    <hyperlink r:id="rId1540" ref="G1541"/>
    <hyperlink r:id="rId1541" ref="G1542"/>
    <hyperlink r:id="rId1542" ref="G1543"/>
    <hyperlink r:id="rId1543" ref="G1544"/>
    <hyperlink r:id="rId1544" ref="G1545"/>
    <hyperlink r:id="rId1545" ref="G1546"/>
    <hyperlink r:id="rId1546" ref="G1547"/>
    <hyperlink r:id="rId1547" ref="G1548"/>
    <hyperlink r:id="rId1548" ref="G1549"/>
    <hyperlink r:id="rId1549" ref="G1550"/>
    <hyperlink r:id="rId1550" ref="G1551"/>
    <hyperlink r:id="rId1551" ref="G1552"/>
    <hyperlink r:id="rId1552" ref="G1553"/>
    <hyperlink r:id="rId1553" ref="G1554"/>
    <hyperlink r:id="rId1554" ref="G1555"/>
    <hyperlink r:id="rId1555" ref="G1556"/>
    <hyperlink r:id="rId1556" ref="G1557"/>
    <hyperlink r:id="rId1557" ref="G1558"/>
    <hyperlink r:id="rId1558" ref="G1559"/>
    <hyperlink r:id="rId1559" ref="G1560"/>
    <hyperlink r:id="rId1560" ref="G1561"/>
    <hyperlink r:id="rId1561" ref="G1562"/>
    <hyperlink r:id="rId1562" ref="G1563"/>
    <hyperlink r:id="rId1563" ref="G1564"/>
    <hyperlink r:id="rId1564" ref="G1565"/>
    <hyperlink r:id="rId1565" ref="G1566"/>
    <hyperlink r:id="rId1566" ref="G1567"/>
    <hyperlink r:id="rId1567" ref="G1568"/>
    <hyperlink r:id="rId1568" ref="G1569"/>
    <hyperlink r:id="rId1569" ref="G1570"/>
    <hyperlink r:id="rId1570" ref="G1571"/>
    <hyperlink r:id="rId1571" ref="G1572"/>
    <hyperlink r:id="rId1572" ref="G1573"/>
    <hyperlink r:id="rId1573" ref="G1574"/>
    <hyperlink r:id="rId1574" ref="G1575"/>
    <hyperlink r:id="rId1575" ref="G1576"/>
    <hyperlink r:id="rId1576" ref="G1577"/>
    <hyperlink r:id="rId1577" ref="G1578"/>
    <hyperlink r:id="rId1578" ref="G1579"/>
    <hyperlink r:id="rId1579" ref="G1580"/>
    <hyperlink r:id="rId1580" ref="G1581"/>
    <hyperlink r:id="rId1581" ref="G1582"/>
    <hyperlink r:id="rId1582" ref="G1583"/>
    <hyperlink r:id="rId1583" ref="G1584"/>
    <hyperlink r:id="rId1584" ref="G1585"/>
    <hyperlink r:id="rId1585" ref="G1586"/>
    <hyperlink r:id="rId1586" ref="G1587"/>
    <hyperlink r:id="rId1587" ref="G1588"/>
    <hyperlink r:id="rId1588" ref="G1589"/>
    <hyperlink r:id="rId1589" ref="G1590"/>
    <hyperlink r:id="rId1590" ref="G1591"/>
    <hyperlink r:id="rId1591" ref="G1592"/>
    <hyperlink r:id="rId1592" ref="G1593"/>
    <hyperlink r:id="rId1593" ref="G1594"/>
    <hyperlink r:id="rId1594" ref="G1595"/>
    <hyperlink r:id="rId1595" ref="G1596"/>
    <hyperlink r:id="rId1596" ref="G1597"/>
    <hyperlink r:id="rId1597" ref="G1598"/>
    <hyperlink r:id="rId1598" ref="G1599"/>
    <hyperlink r:id="rId1599" ref="G1600"/>
    <hyperlink r:id="rId1600" ref="G1601"/>
    <hyperlink r:id="rId1601" ref="G1602"/>
    <hyperlink r:id="rId1602" ref="G1603"/>
    <hyperlink r:id="rId1603" ref="G1604"/>
    <hyperlink r:id="rId1604" ref="G1605"/>
    <hyperlink r:id="rId1605" ref="G1606"/>
    <hyperlink r:id="rId1606" ref="G1607"/>
    <hyperlink r:id="rId1607" ref="G1608"/>
    <hyperlink r:id="rId1608" ref="G1609"/>
    <hyperlink r:id="rId1609" ref="G1610"/>
    <hyperlink r:id="rId1610" ref="G1611"/>
    <hyperlink r:id="rId1611" ref="G1612"/>
    <hyperlink r:id="rId1612" ref="G1613"/>
    <hyperlink r:id="rId1613" ref="G1614"/>
    <hyperlink r:id="rId1614" ref="G1615"/>
    <hyperlink r:id="rId1615" ref="G1616"/>
    <hyperlink r:id="rId1616" ref="G1617"/>
    <hyperlink r:id="rId1617" ref="G1618"/>
    <hyperlink r:id="rId1618" ref="G1619"/>
    <hyperlink r:id="rId1619" ref="G1620"/>
    <hyperlink r:id="rId1620" ref="G1621"/>
    <hyperlink r:id="rId1621" ref="G1622"/>
    <hyperlink r:id="rId1622" ref="G1623"/>
    <hyperlink r:id="rId1623" ref="G1624"/>
    <hyperlink r:id="rId1624" ref="G1625"/>
    <hyperlink r:id="rId1625" ref="G1626"/>
    <hyperlink r:id="rId1626" ref="G1627"/>
    <hyperlink r:id="rId1627" ref="G1628"/>
    <hyperlink r:id="rId1628" ref="G1629"/>
    <hyperlink r:id="rId1629" ref="G1630"/>
    <hyperlink r:id="rId1630" ref="G1631"/>
    <hyperlink r:id="rId1631" ref="G1632"/>
    <hyperlink r:id="rId1632" ref="G1633"/>
    <hyperlink r:id="rId1633" ref="G1634"/>
    <hyperlink r:id="rId1634" ref="G1635"/>
    <hyperlink r:id="rId1635" ref="G1636"/>
    <hyperlink r:id="rId1636" ref="G1637"/>
    <hyperlink r:id="rId1637" ref="G1638"/>
    <hyperlink r:id="rId1638" ref="G1639"/>
    <hyperlink r:id="rId1639" ref="G1640"/>
    <hyperlink r:id="rId1640" ref="G1641"/>
    <hyperlink r:id="rId1641" ref="G1642"/>
    <hyperlink r:id="rId1642" ref="G1643"/>
    <hyperlink r:id="rId1643" ref="G1644"/>
    <hyperlink r:id="rId1644" ref="G1645"/>
    <hyperlink r:id="rId1645" ref="G1646"/>
    <hyperlink r:id="rId1646" ref="G1647"/>
    <hyperlink r:id="rId1647" ref="G1648"/>
    <hyperlink r:id="rId1648" ref="G1649"/>
    <hyperlink r:id="rId1649" ref="G1650"/>
    <hyperlink r:id="rId1650" ref="G1651"/>
    <hyperlink r:id="rId1651" ref="G1652"/>
    <hyperlink r:id="rId1652" ref="G1653"/>
    <hyperlink r:id="rId1653" ref="G1654"/>
    <hyperlink r:id="rId1654" ref="G1655"/>
    <hyperlink r:id="rId1655" ref="G1656"/>
    <hyperlink r:id="rId1656" ref="G1657"/>
    <hyperlink r:id="rId1657" ref="G1658"/>
    <hyperlink r:id="rId1658" ref="G1659"/>
    <hyperlink r:id="rId1659" ref="G1660"/>
    <hyperlink r:id="rId1660" ref="G1661"/>
    <hyperlink r:id="rId1661" ref="G1662"/>
    <hyperlink r:id="rId1662" ref="G1663"/>
    <hyperlink r:id="rId1663" ref="G1664"/>
    <hyperlink r:id="rId1664" ref="G1665"/>
    <hyperlink r:id="rId1665" ref="G1666"/>
    <hyperlink r:id="rId1666" ref="G1667"/>
    <hyperlink r:id="rId1667" ref="G1668"/>
    <hyperlink r:id="rId1668" ref="G1669"/>
    <hyperlink r:id="rId1669" ref="G1670"/>
    <hyperlink r:id="rId1670" ref="G1671"/>
    <hyperlink r:id="rId1671" ref="G1672"/>
    <hyperlink r:id="rId1672" ref="G1673"/>
    <hyperlink r:id="rId1673" ref="G1674"/>
    <hyperlink r:id="rId1674" ref="G1675"/>
    <hyperlink r:id="rId1675" ref="G1676"/>
    <hyperlink r:id="rId1676" ref="G1677"/>
    <hyperlink r:id="rId1677" ref="G1678"/>
    <hyperlink r:id="rId1678" ref="G1679"/>
    <hyperlink r:id="rId1679" ref="G1680"/>
    <hyperlink r:id="rId1680" ref="G1681"/>
    <hyperlink r:id="rId1681" ref="G1682"/>
    <hyperlink r:id="rId1682" ref="G1683"/>
    <hyperlink r:id="rId1683" ref="G1684"/>
    <hyperlink r:id="rId1684" ref="G1685"/>
    <hyperlink r:id="rId1685" ref="G1686"/>
    <hyperlink r:id="rId1686" ref="G1687"/>
    <hyperlink r:id="rId1687" ref="G1688"/>
    <hyperlink r:id="rId1688" ref="G1689"/>
    <hyperlink r:id="rId1689" ref="G1690"/>
    <hyperlink r:id="rId1690" ref="G1691"/>
    <hyperlink r:id="rId1691" ref="G1692"/>
    <hyperlink r:id="rId1692" ref="G1693"/>
    <hyperlink r:id="rId1693" ref="G1694"/>
    <hyperlink r:id="rId1694" ref="G1695"/>
    <hyperlink r:id="rId1695" ref="G1696"/>
    <hyperlink r:id="rId1696" ref="G1697"/>
    <hyperlink r:id="rId1697" ref="G1698"/>
    <hyperlink r:id="rId1698" ref="G1699"/>
    <hyperlink r:id="rId1699" ref="G1700"/>
    <hyperlink r:id="rId1700" ref="G1701"/>
    <hyperlink r:id="rId1701" ref="G1702"/>
    <hyperlink r:id="rId1702" ref="G1703"/>
    <hyperlink r:id="rId1703" ref="G1704"/>
    <hyperlink r:id="rId1704" ref="G1705"/>
    <hyperlink r:id="rId1705" ref="G1706"/>
    <hyperlink r:id="rId1706" ref="G1707"/>
    <hyperlink r:id="rId1707" ref="G1708"/>
    <hyperlink r:id="rId1708" ref="G1709"/>
    <hyperlink r:id="rId1709" ref="G1710"/>
    <hyperlink r:id="rId1710" ref="G1711"/>
    <hyperlink r:id="rId1711" ref="G1712"/>
    <hyperlink r:id="rId1712" ref="G1713"/>
    <hyperlink r:id="rId1713" ref="G1714"/>
    <hyperlink r:id="rId1714" ref="G1715"/>
    <hyperlink r:id="rId1715" ref="G1716"/>
    <hyperlink r:id="rId1716" ref="G1717"/>
    <hyperlink r:id="rId1717" ref="G1718"/>
    <hyperlink r:id="rId1718" ref="G1719"/>
    <hyperlink r:id="rId1719" ref="G1720"/>
    <hyperlink r:id="rId1720" ref="G1721"/>
    <hyperlink r:id="rId1721" ref="G1722"/>
    <hyperlink r:id="rId1722" ref="G1723"/>
    <hyperlink r:id="rId1723" ref="G1724"/>
    <hyperlink r:id="rId1724" ref="G1725"/>
    <hyperlink r:id="rId1725" ref="G1726"/>
    <hyperlink r:id="rId1726" ref="G1727"/>
    <hyperlink r:id="rId1727" ref="G1728"/>
    <hyperlink r:id="rId1728" ref="G1729"/>
    <hyperlink r:id="rId1729" ref="G1730"/>
    <hyperlink r:id="rId1730" ref="G1731"/>
    <hyperlink r:id="rId1731" ref="G1732"/>
    <hyperlink r:id="rId1732" ref="G1733"/>
    <hyperlink r:id="rId1733" ref="G1734"/>
    <hyperlink r:id="rId1734" ref="G1735"/>
    <hyperlink r:id="rId1735" ref="G1736"/>
    <hyperlink r:id="rId1736" ref="G1737"/>
    <hyperlink r:id="rId1737" ref="G1738"/>
    <hyperlink r:id="rId1738" ref="G1739"/>
    <hyperlink r:id="rId1739" ref="G1740"/>
    <hyperlink r:id="rId1740" ref="G1741"/>
    <hyperlink r:id="rId1741" ref="G1742"/>
    <hyperlink r:id="rId1742" ref="G1743"/>
    <hyperlink r:id="rId1743" ref="G1744"/>
    <hyperlink r:id="rId1744" ref="G1745"/>
    <hyperlink r:id="rId1745" ref="G1746"/>
    <hyperlink r:id="rId1746" ref="G1747"/>
    <hyperlink r:id="rId1747" ref="G1748"/>
    <hyperlink r:id="rId1748" ref="G1749"/>
    <hyperlink r:id="rId1749" ref="G1750"/>
    <hyperlink r:id="rId1750" ref="G1751"/>
    <hyperlink r:id="rId1751" ref="G1752"/>
    <hyperlink r:id="rId1752" ref="G1753"/>
    <hyperlink r:id="rId1753" ref="G1754"/>
    <hyperlink r:id="rId1754" ref="G1755"/>
    <hyperlink r:id="rId1755" ref="G1756"/>
    <hyperlink r:id="rId1756" ref="G1757"/>
    <hyperlink r:id="rId1757" ref="G1758"/>
    <hyperlink r:id="rId1758" ref="G1759"/>
    <hyperlink r:id="rId1759" ref="G1760"/>
    <hyperlink r:id="rId1760" ref="G1761"/>
    <hyperlink r:id="rId1761" ref="G1762"/>
    <hyperlink r:id="rId1762" ref="G1763"/>
    <hyperlink r:id="rId1763" ref="G1764"/>
    <hyperlink r:id="rId1764" ref="G1765"/>
    <hyperlink r:id="rId1765" ref="G1766"/>
    <hyperlink r:id="rId1766" ref="G1767"/>
    <hyperlink r:id="rId1767" ref="G1768"/>
    <hyperlink r:id="rId1768" ref="G1769"/>
    <hyperlink r:id="rId1769" ref="G1770"/>
    <hyperlink r:id="rId1770" ref="G1771"/>
    <hyperlink r:id="rId1771" ref="G1772"/>
    <hyperlink r:id="rId1772" ref="G1773"/>
    <hyperlink r:id="rId1773" ref="G1774"/>
    <hyperlink r:id="rId1774" ref="G1775"/>
    <hyperlink r:id="rId1775" ref="G1776"/>
    <hyperlink r:id="rId1776" ref="G1777"/>
    <hyperlink r:id="rId1777" ref="G1778"/>
    <hyperlink r:id="rId1778" ref="G1779"/>
    <hyperlink r:id="rId1779" ref="G1780"/>
    <hyperlink r:id="rId1780" ref="G1781"/>
    <hyperlink r:id="rId1781" ref="G1782"/>
    <hyperlink r:id="rId1782" ref="G1783"/>
    <hyperlink r:id="rId1783" ref="G1784"/>
    <hyperlink r:id="rId1784" ref="G1785"/>
    <hyperlink r:id="rId1785" ref="G1786"/>
    <hyperlink r:id="rId1786" ref="G1787"/>
    <hyperlink r:id="rId1787" ref="G1788"/>
    <hyperlink r:id="rId1788" ref="G1789"/>
    <hyperlink r:id="rId1789" ref="G1790"/>
    <hyperlink r:id="rId1790" ref="G1791"/>
    <hyperlink r:id="rId1791" ref="G1792"/>
    <hyperlink r:id="rId1792" ref="G1793"/>
    <hyperlink r:id="rId1793" ref="G1794"/>
    <hyperlink r:id="rId1794" ref="G1795"/>
    <hyperlink r:id="rId1795" ref="G1796"/>
    <hyperlink r:id="rId1796" ref="G1797"/>
    <hyperlink r:id="rId1797" ref="G1798"/>
    <hyperlink r:id="rId1798" ref="G1799"/>
    <hyperlink r:id="rId1799" ref="G1800"/>
    <hyperlink r:id="rId1800" ref="G1801"/>
    <hyperlink r:id="rId1801" ref="G1802"/>
    <hyperlink r:id="rId1802" ref="G1803"/>
    <hyperlink r:id="rId1803" ref="G1804"/>
    <hyperlink r:id="rId1804" ref="G1805"/>
    <hyperlink r:id="rId1805" ref="G1806"/>
    <hyperlink r:id="rId1806" ref="G1807"/>
    <hyperlink r:id="rId1807" ref="G1808"/>
    <hyperlink r:id="rId1808" ref="G1809"/>
    <hyperlink r:id="rId1809" ref="G1810"/>
    <hyperlink r:id="rId1810" ref="G1811"/>
    <hyperlink r:id="rId1811" ref="G1812"/>
    <hyperlink r:id="rId1812" ref="G1813"/>
    <hyperlink r:id="rId1813" ref="G1814"/>
    <hyperlink r:id="rId1814" ref="G1815"/>
    <hyperlink r:id="rId1815" ref="G1816"/>
    <hyperlink r:id="rId1816" ref="G1817"/>
    <hyperlink r:id="rId1817" ref="G1818"/>
    <hyperlink r:id="rId1818" ref="G1819"/>
    <hyperlink r:id="rId1819" ref="G1820"/>
    <hyperlink r:id="rId1820" ref="G1821"/>
    <hyperlink r:id="rId1821" ref="G1822"/>
    <hyperlink r:id="rId1822" ref="G1823"/>
    <hyperlink r:id="rId1823" ref="G1824"/>
    <hyperlink r:id="rId1824" ref="G1825"/>
    <hyperlink r:id="rId1825" ref="G1826"/>
    <hyperlink r:id="rId1826" ref="G1827"/>
    <hyperlink r:id="rId1827" ref="G1828"/>
    <hyperlink r:id="rId1828" ref="G1829"/>
    <hyperlink r:id="rId1829" ref="G1830"/>
    <hyperlink r:id="rId1830" ref="G1831"/>
    <hyperlink r:id="rId1831" ref="G1832"/>
    <hyperlink r:id="rId1832" ref="G1833"/>
    <hyperlink r:id="rId1833" ref="G1834"/>
    <hyperlink r:id="rId1834" ref="G1835"/>
    <hyperlink r:id="rId1835" ref="G1836"/>
    <hyperlink r:id="rId1836" ref="G1837"/>
    <hyperlink r:id="rId1837" ref="G1838"/>
    <hyperlink r:id="rId1838" ref="G1839"/>
    <hyperlink r:id="rId1839" ref="G1840"/>
    <hyperlink r:id="rId1840" ref="G1841"/>
    <hyperlink r:id="rId1841" ref="G1842"/>
    <hyperlink r:id="rId1842" ref="G1843"/>
    <hyperlink r:id="rId1843" ref="G1844"/>
    <hyperlink r:id="rId1844" ref="G1845"/>
    <hyperlink r:id="rId1845" ref="G1846"/>
    <hyperlink r:id="rId1846" ref="G1847"/>
    <hyperlink r:id="rId1847" ref="G1848"/>
    <hyperlink r:id="rId1848" ref="G1849"/>
    <hyperlink r:id="rId1849" ref="G1850"/>
    <hyperlink r:id="rId1850" ref="G1851"/>
    <hyperlink r:id="rId1851" ref="G1852"/>
    <hyperlink r:id="rId1852" ref="G1853"/>
    <hyperlink r:id="rId1853" ref="G1854"/>
    <hyperlink r:id="rId1854" ref="G1855"/>
    <hyperlink r:id="rId1855" ref="G1856"/>
    <hyperlink r:id="rId1856" ref="G1857"/>
    <hyperlink r:id="rId1857" ref="G1858"/>
    <hyperlink r:id="rId1858" ref="G1859"/>
    <hyperlink r:id="rId1859" ref="G1860"/>
    <hyperlink r:id="rId1860" ref="G1861"/>
    <hyperlink r:id="rId1861" ref="G1862"/>
    <hyperlink r:id="rId1862" ref="G1863"/>
    <hyperlink r:id="rId1863" ref="G1864"/>
    <hyperlink r:id="rId1864" ref="G1865"/>
    <hyperlink r:id="rId1865" ref="G1866"/>
    <hyperlink r:id="rId1866" ref="G1867"/>
    <hyperlink r:id="rId1867" ref="G1868"/>
    <hyperlink r:id="rId1868" ref="G1869"/>
    <hyperlink r:id="rId1869" ref="G1870"/>
    <hyperlink r:id="rId1870" ref="G1871"/>
    <hyperlink r:id="rId1871" ref="G1872"/>
    <hyperlink r:id="rId1872" ref="G1873"/>
    <hyperlink r:id="rId1873" ref="G1874"/>
    <hyperlink r:id="rId1874" ref="G1875"/>
    <hyperlink r:id="rId1875" ref="G1876"/>
    <hyperlink r:id="rId1876" ref="G1877"/>
    <hyperlink r:id="rId1877" ref="G1878"/>
    <hyperlink r:id="rId1878" ref="G1879"/>
    <hyperlink r:id="rId1879" ref="G1880"/>
    <hyperlink r:id="rId1880" ref="G1881"/>
    <hyperlink r:id="rId1881" ref="G1882"/>
    <hyperlink r:id="rId1882" ref="G1883"/>
    <hyperlink r:id="rId1883" ref="G1884"/>
    <hyperlink r:id="rId1884" ref="G1885"/>
    <hyperlink r:id="rId1885" ref="G1886"/>
    <hyperlink r:id="rId1886" ref="G1887"/>
    <hyperlink r:id="rId1887" ref="G1888"/>
    <hyperlink r:id="rId1888" ref="G1889"/>
    <hyperlink r:id="rId1889" ref="G1890"/>
    <hyperlink r:id="rId1890" ref="G1891"/>
    <hyperlink r:id="rId1891" ref="G1892"/>
    <hyperlink r:id="rId1892" ref="G1893"/>
    <hyperlink r:id="rId1893" ref="G1894"/>
    <hyperlink r:id="rId1894" ref="G1895"/>
    <hyperlink r:id="rId1895" ref="G1896"/>
    <hyperlink r:id="rId1896" ref="G1897"/>
    <hyperlink r:id="rId1897" ref="G1898"/>
    <hyperlink r:id="rId1898" ref="G1899"/>
    <hyperlink r:id="rId1899" ref="G1900"/>
    <hyperlink r:id="rId1900" ref="G1901"/>
    <hyperlink r:id="rId1901" ref="G1902"/>
    <hyperlink r:id="rId1902" ref="G1903"/>
    <hyperlink r:id="rId1903" ref="G1904"/>
    <hyperlink r:id="rId1904" ref="G1905"/>
    <hyperlink r:id="rId1905" ref="G1906"/>
    <hyperlink r:id="rId1906" ref="G1907"/>
    <hyperlink r:id="rId1907" ref="G1908"/>
    <hyperlink r:id="rId1908" ref="G1909"/>
    <hyperlink r:id="rId1909" ref="G1910"/>
    <hyperlink r:id="rId1910" ref="G1911"/>
    <hyperlink r:id="rId1911" ref="G1912"/>
    <hyperlink r:id="rId1912" ref="G1913"/>
    <hyperlink r:id="rId1913" ref="G1914"/>
    <hyperlink r:id="rId1914" ref="G1915"/>
    <hyperlink r:id="rId1915" ref="G1916"/>
    <hyperlink r:id="rId1916" ref="G1917"/>
    <hyperlink r:id="rId1917" ref="G1918"/>
    <hyperlink r:id="rId1918" ref="G1919"/>
    <hyperlink r:id="rId1919" ref="G1920"/>
    <hyperlink r:id="rId1920" ref="G1921"/>
    <hyperlink r:id="rId1921" ref="G1922"/>
    <hyperlink r:id="rId1922" ref="G1923"/>
    <hyperlink r:id="rId1923" ref="G1924"/>
    <hyperlink r:id="rId1924" ref="G1925"/>
    <hyperlink r:id="rId1925" ref="G1926"/>
    <hyperlink r:id="rId1926" ref="G1927"/>
    <hyperlink r:id="rId1927" ref="G1928"/>
    <hyperlink r:id="rId1928" ref="G1929"/>
    <hyperlink r:id="rId1929" ref="G1930"/>
    <hyperlink r:id="rId1930" ref="G1931"/>
    <hyperlink r:id="rId1931" ref="G1932"/>
    <hyperlink r:id="rId1932" ref="G1933"/>
    <hyperlink r:id="rId1933" ref="G1934"/>
    <hyperlink r:id="rId1934" ref="G1935"/>
    <hyperlink r:id="rId1935" ref="G1936"/>
    <hyperlink r:id="rId1936" ref="G1937"/>
    <hyperlink r:id="rId1937" ref="G1938"/>
    <hyperlink r:id="rId1938" ref="G1939"/>
    <hyperlink r:id="rId1939" ref="G1940"/>
    <hyperlink r:id="rId1940" ref="G1941"/>
    <hyperlink r:id="rId1941" ref="G1942"/>
    <hyperlink r:id="rId1942" ref="G1943"/>
    <hyperlink r:id="rId1943" ref="G1944"/>
    <hyperlink r:id="rId1944" ref="G1945"/>
    <hyperlink r:id="rId1945" ref="G1946"/>
    <hyperlink r:id="rId1946" ref="G1947"/>
    <hyperlink r:id="rId1947" ref="G1948"/>
    <hyperlink r:id="rId1948" ref="G1949"/>
    <hyperlink r:id="rId1949" ref="G1950"/>
    <hyperlink r:id="rId1950" ref="G1951"/>
    <hyperlink r:id="rId1951" ref="G1952"/>
    <hyperlink r:id="rId1952" ref="G1953"/>
    <hyperlink r:id="rId1953" ref="G1954"/>
    <hyperlink r:id="rId1954" ref="G1955"/>
    <hyperlink r:id="rId1955" ref="G1956"/>
    <hyperlink r:id="rId1956" ref="G1957"/>
    <hyperlink r:id="rId1957" ref="G1958"/>
    <hyperlink r:id="rId1958" ref="G1959"/>
    <hyperlink r:id="rId1959" ref="G1960"/>
    <hyperlink r:id="rId1960" ref="G1961"/>
    <hyperlink r:id="rId1961" ref="G1962"/>
    <hyperlink r:id="rId1962" ref="G1963"/>
    <hyperlink r:id="rId1963" ref="G1964"/>
    <hyperlink r:id="rId1964" ref="G1965"/>
    <hyperlink r:id="rId1965" ref="G1966"/>
    <hyperlink r:id="rId1966" ref="G1967"/>
    <hyperlink r:id="rId1967" ref="G1968"/>
    <hyperlink r:id="rId1968" ref="G1969"/>
    <hyperlink r:id="rId1969" ref="G1970"/>
    <hyperlink r:id="rId1970" ref="G1971"/>
    <hyperlink r:id="rId1971" ref="G1972"/>
    <hyperlink r:id="rId1972" ref="G1973"/>
    <hyperlink r:id="rId1973" ref="G1974"/>
    <hyperlink r:id="rId1974" ref="G1975"/>
    <hyperlink r:id="rId1975" ref="G1976"/>
    <hyperlink r:id="rId1976" ref="G1977"/>
    <hyperlink r:id="rId1977" ref="G1978"/>
    <hyperlink r:id="rId1978" ref="G1979"/>
    <hyperlink r:id="rId1979" ref="G1980"/>
    <hyperlink r:id="rId1980" ref="G1981"/>
    <hyperlink r:id="rId1981" ref="G1982"/>
    <hyperlink r:id="rId1982" ref="G1983"/>
    <hyperlink r:id="rId1983" ref="G1984"/>
    <hyperlink r:id="rId1984" ref="G1985"/>
    <hyperlink r:id="rId1985" ref="G1986"/>
    <hyperlink r:id="rId1986" ref="G1987"/>
    <hyperlink r:id="rId1987" ref="G1988"/>
    <hyperlink r:id="rId1988" ref="G1989"/>
    <hyperlink r:id="rId1989" ref="G1990"/>
    <hyperlink r:id="rId1990" ref="G1991"/>
    <hyperlink r:id="rId1991" ref="G1992"/>
    <hyperlink r:id="rId1992" ref="G1993"/>
    <hyperlink r:id="rId1993" ref="G1994"/>
    <hyperlink r:id="rId1994" ref="G1995"/>
    <hyperlink r:id="rId1995" ref="G1996"/>
    <hyperlink r:id="rId1996" ref="G1997"/>
    <hyperlink r:id="rId1997" ref="G1998"/>
    <hyperlink r:id="rId1998" ref="G1999"/>
    <hyperlink r:id="rId1999" ref="G2000"/>
    <hyperlink r:id="rId2000" ref="G2001"/>
    <hyperlink r:id="rId2001" ref="G2002"/>
    <hyperlink r:id="rId2002" ref="G2003"/>
    <hyperlink r:id="rId2003" ref="G2004"/>
    <hyperlink r:id="rId2004" ref="G2005"/>
    <hyperlink r:id="rId2005" ref="G2006"/>
    <hyperlink r:id="rId2006" ref="G2007"/>
    <hyperlink r:id="rId2007" ref="G2008"/>
    <hyperlink r:id="rId2008" ref="G2009"/>
    <hyperlink r:id="rId2009" ref="G2010"/>
    <hyperlink r:id="rId2010" ref="G2011"/>
    <hyperlink r:id="rId2011" ref="G2012"/>
    <hyperlink r:id="rId2012" ref="G2013"/>
    <hyperlink r:id="rId2013" ref="G2014"/>
    <hyperlink r:id="rId2014" ref="G2015"/>
    <hyperlink r:id="rId2015" ref="G2016"/>
    <hyperlink r:id="rId2016" ref="G2017"/>
    <hyperlink r:id="rId2017" ref="G2018"/>
    <hyperlink r:id="rId2018" ref="G2019"/>
    <hyperlink r:id="rId2019" ref="G2020"/>
    <hyperlink r:id="rId2020" ref="G2021"/>
    <hyperlink r:id="rId2021" ref="G2022"/>
    <hyperlink r:id="rId2022" ref="G2023"/>
    <hyperlink r:id="rId2023" ref="G2024"/>
    <hyperlink r:id="rId2024" ref="G2025"/>
    <hyperlink r:id="rId2025" ref="G2026"/>
    <hyperlink r:id="rId2026" ref="G2027"/>
    <hyperlink r:id="rId2027" ref="G2028"/>
    <hyperlink r:id="rId2028" ref="G2029"/>
    <hyperlink r:id="rId2029" ref="G2030"/>
    <hyperlink r:id="rId2030" ref="G2031"/>
    <hyperlink r:id="rId2031" ref="G2032"/>
    <hyperlink r:id="rId2032" ref="G2033"/>
    <hyperlink r:id="rId2033" ref="G2034"/>
    <hyperlink r:id="rId2034" ref="G2035"/>
    <hyperlink r:id="rId2035" ref="G2036"/>
    <hyperlink r:id="rId2036" ref="G2037"/>
    <hyperlink r:id="rId2037" ref="G2038"/>
    <hyperlink r:id="rId2038" ref="G2039"/>
    <hyperlink r:id="rId2039" ref="G2040"/>
    <hyperlink r:id="rId2040" ref="G2041"/>
    <hyperlink r:id="rId2041" ref="G2042"/>
    <hyperlink r:id="rId2042" ref="G2043"/>
    <hyperlink r:id="rId2043" ref="G2044"/>
    <hyperlink r:id="rId2044" ref="G2045"/>
    <hyperlink r:id="rId2045" ref="G2046"/>
    <hyperlink r:id="rId2046" ref="G2047"/>
    <hyperlink r:id="rId2047" ref="G2048"/>
    <hyperlink r:id="rId2048" ref="G2049"/>
    <hyperlink r:id="rId2049" ref="G2050"/>
    <hyperlink r:id="rId2050" ref="G2051"/>
    <hyperlink r:id="rId2051" ref="G2052"/>
    <hyperlink r:id="rId2052" ref="G2053"/>
    <hyperlink r:id="rId2053" ref="G2054"/>
    <hyperlink r:id="rId2054" ref="G2055"/>
    <hyperlink r:id="rId2055" ref="G2056"/>
    <hyperlink r:id="rId2056" ref="G2057"/>
    <hyperlink r:id="rId2057" ref="G2058"/>
    <hyperlink r:id="rId2058" ref="G2059"/>
    <hyperlink r:id="rId2059" ref="G2060"/>
    <hyperlink r:id="rId2060" ref="G2061"/>
    <hyperlink r:id="rId2061" ref="G2062"/>
    <hyperlink r:id="rId2062" ref="G2063"/>
    <hyperlink r:id="rId2063" ref="G2064"/>
    <hyperlink r:id="rId2064" ref="G2065"/>
    <hyperlink r:id="rId2065" ref="G2066"/>
    <hyperlink r:id="rId2066" ref="G2067"/>
    <hyperlink r:id="rId2067" ref="G2068"/>
    <hyperlink r:id="rId2068" ref="G2069"/>
    <hyperlink r:id="rId2069" ref="G2070"/>
    <hyperlink r:id="rId2070" ref="G2071"/>
    <hyperlink r:id="rId2071" ref="G2072"/>
    <hyperlink r:id="rId2072" ref="G2073"/>
    <hyperlink r:id="rId2073" ref="G2074"/>
    <hyperlink r:id="rId2074" ref="G2075"/>
    <hyperlink r:id="rId2075" ref="G2076"/>
    <hyperlink r:id="rId2076" ref="G2077"/>
    <hyperlink r:id="rId2077" ref="G2078"/>
    <hyperlink r:id="rId2078" ref="G2079"/>
    <hyperlink r:id="rId2079" ref="G2080"/>
    <hyperlink r:id="rId2080" ref="G2081"/>
    <hyperlink r:id="rId2081" ref="G2082"/>
    <hyperlink r:id="rId2082" ref="G2083"/>
    <hyperlink r:id="rId2083" ref="G2084"/>
    <hyperlink r:id="rId2084" ref="G2085"/>
    <hyperlink r:id="rId2085" ref="G2086"/>
    <hyperlink r:id="rId2086" ref="G2087"/>
    <hyperlink r:id="rId2087" ref="G2088"/>
    <hyperlink r:id="rId2088" ref="G2089"/>
    <hyperlink r:id="rId2089" ref="G2090"/>
    <hyperlink r:id="rId2090" ref="G2091"/>
    <hyperlink r:id="rId2091" ref="G2092"/>
    <hyperlink r:id="rId2092" ref="G2093"/>
    <hyperlink r:id="rId2093" ref="G2094"/>
    <hyperlink r:id="rId2094" ref="G2095"/>
    <hyperlink r:id="rId2095" ref="G2096"/>
    <hyperlink r:id="rId2096" ref="G2097"/>
    <hyperlink r:id="rId2097" ref="G2098"/>
    <hyperlink r:id="rId2098" ref="G2099"/>
    <hyperlink r:id="rId2099" ref="G2100"/>
    <hyperlink r:id="rId2100" ref="G2101"/>
    <hyperlink r:id="rId2101" ref="G2102"/>
    <hyperlink r:id="rId2102" ref="G2103"/>
    <hyperlink r:id="rId2103" ref="G2104"/>
    <hyperlink r:id="rId2104" ref="G2105"/>
    <hyperlink r:id="rId2105" ref="G2106"/>
    <hyperlink r:id="rId2106" ref="G2107"/>
    <hyperlink r:id="rId2107" ref="G2108"/>
    <hyperlink r:id="rId2108" ref="G2109"/>
    <hyperlink r:id="rId2109" ref="G2110"/>
    <hyperlink r:id="rId2110" ref="G2111"/>
    <hyperlink r:id="rId2111" ref="G2112"/>
    <hyperlink r:id="rId2112" ref="G2113"/>
    <hyperlink r:id="rId2113" ref="G2114"/>
    <hyperlink r:id="rId2114" ref="G2115"/>
    <hyperlink r:id="rId2115" ref="G2116"/>
    <hyperlink r:id="rId2116" ref="G2117"/>
    <hyperlink r:id="rId2117" ref="G2118"/>
    <hyperlink r:id="rId2118" ref="G2119"/>
    <hyperlink r:id="rId2119" ref="G2120"/>
    <hyperlink r:id="rId2120" ref="G2121"/>
    <hyperlink r:id="rId2121" ref="G2122"/>
    <hyperlink r:id="rId2122" ref="G2123"/>
    <hyperlink r:id="rId2123" ref="G2124"/>
    <hyperlink r:id="rId2124" ref="G2125"/>
    <hyperlink r:id="rId2125" ref="G2126"/>
    <hyperlink r:id="rId2126" ref="G2127"/>
    <hyperlink r:id="rId2127" ref="G2128"/>
    <hyperlink r:id="rId2128" ref="G2129"/>
    <hyperlink r:id="rId2129" ref="G2130"/>
    <hyperlink r:id="rId2130" ref="G2131"/>
    <hyperlink r:id="rId2131" ref="G2132"/>
    <hyperlink r:id="rId2132" ref="G2133"/>
    <hyperlink r:id="rId2133" ref="G2134"/>
    <hyperlink r:id="rId2134" ref="G2135"/>
    <hyperlink r:id="rId2135" ref="G2136"/>
    <hyperlink r:id="rId2136" ref="G2137"/>
    <hyperlink r:id="rId2137" ref="G2138"/>
    <hyperlink r:id="rId2138" ref="G2139"/>
    <hyperlink r:id="rId2139" ref="G2140"/>
    <hyperlink r:id="rId2140" ref="G2141"/>
    <hyperlink r:id="rId2141" ref="G2142"/>
    <hyperlink r:id="rId2142" ref="G2143"/>
    <hyperlink r:id="rId2143" ref="G2144"/>
    <hyperlink r:id="rId2144" ref="G2145"/>
    <hyperlink r:id="rId2145" ref="G2146"/>
    <hyperlink r:id="rId2146" ref="G2147"/>
    <hyperlink r:id="rId2147" ref="G2148"/>
    <hyperlink r:id="rId2148" ref="G2149"/>
    <hyperlink r:id="rId2149" ref="G2150"/>
    <hyperlink r:id="rId2150" ref="G2151"/>
    <hyperlink r:id="rId2151" ref="G2152"/>
    <hyperlink r:id="rId2152" ref="G2153"/>
    <hyperlink r:id="rId2153" ref="G2154"/>
    <hyperlink r:id="rId2154" ref="G2155"/>
    <hyperlink r:id="rId2155" ref="G2156"/>
    <hyperlink r:id="rId2156" ref="G2157"/>
    <hyperlink r:id="rId2157" ref="G2158"/>
    <hyperlink r:id="rId2158" ref="G2159"/>
    <hyperlink r:id="rId2159" ref="G2160"/>
    <hyperlink r:id="rId2160" ref="G2161"/>
    <hyperlink r:id="rId2161" ref="G2162"/>
    <hyperlink r:id="rId2162" ref="G2163"/>
    <hyperlink r:id="rId2163" ref="G2164"/>
    <hyperlink r:id="rId2164" ref="G2165"/>
    <hyperlink r:id="rId2165" ref="G2166"/>
    <hyperlink r:id="rId2166" ref="G2167"/>
    <hyperlink r:id="rId2167" ref="G2168"/>
    <hyperlink r:id="rId2168" ref="G2169"/>
    <hyperlink r:id="rId2169" ref="G2170"/>
    <hyperlink r:id="rId2170" ref="G2171"/>
    <hyperlink r:id="rId2171" ref="G2172"/>
    <hyperlink r:id="rId2172" ref="G2173"/>
    <hyperlink r:id="rId2173" ref="G2174"/>
    <hyperlink r:id="rId2174" ref="G2175"/>
    <hyperlink r:id="rId2175" ref="G2176"/>
    <hyperlink r:id="rId2176" ref="G2177"/>
    <hyperlink r:id="rId2177" ref="G2178"/>
    <hyperlink r:id="rId2178" ref="G2179"/>
    <hyperlink r:id="rId2179" ref="G2180"/>
    <hyperlink r:id="rId2180" ref="G2181"/>
    <hyperlink r:id="rId2181" ref="G2182"/>
    <hyperlink r:id="rId2182" ref="G2183"/>
    <hyperlink r:id="rId2183" ref="G2184"/>
    <hyperlink r:id="rId2184" ref="G2185"/>
    <hyperlink r:id="rId2185" ref="G2186"/>
    <hyperlink r:id="rId2186" ref="G2187"/>
    <hyperlink r:id="rId2187" ref="G2188"/>
    <hyperlink r:id="rId2188" ref="G2189"/>
    <hyperlink r:id="rId2189" ref="G2190"/>
    <hyperlink r:id="rId2190" ref="G2191"/>
    <hyperlink r:id="rId2191" ref="G2192"/>
    <hyperlink r:id="rId2192" ref="G2193"/>
    <hyperlink r:id="rId2193" ref="G2194"/>
    <hyperlink r:id="rId2194" ref="G2195"/>
    <hyperlink r:id="rId2195" ref="G2196"/>
    <hyperlink r:id="rId2196" ref="G2197"/>
    <hyperlink r:id="rId2197" ref="G2198"/>
    <hyperlink r:id="rId2198" ref="G2199"/>
    <hyperlink r:id="rId2199" ref="G2200"/>
    <hyperlink r:id="rId2200" ref="G2201"/>
    <hyperlink r:id="rId2201" ref="G2202"/>
    <hyperlink r:id="rId2202" ref="G2203"/>
    <hyperlink r:id="rId2203" ref="G2204"/>
    <hyperlink r:id="rId2204" ref="G2205"/>
    <hyperlink r:id="rId2205" ref="G2206"/>
    <hyperlink r:id="rId2206" ref="G2207"/>
    <hyperlink r:id="rId2207" ref="G2208"/>
    <hyperlink r:id="rId2208" ref="G2209"/>
    <hyperlink r:id="rId2209" ref="G2210"/>
    <hyperlink r:id="rId2210" ref="G2211"/>
    <hyperlink r:id="rId2211" ref="G2212"/>
    <hyperlink r:id="rId2212" ref="G2213"/>
    <hyperlink r:id="rId2213" ref="G2214"/>
    <hyperlink r:id="rId2214" ref="G2215"/>
    <hyperlink r:id="rId2215" ref="G2216"/>
    <hyperlink r:id="rId2216" ref="G2217"/>
    <hyperlink r:id="rId2217" ref="G2218"/>
    <hyperlink r:id="rId2218" ref="G2219"/>
    <hyperlink r:id="rId2219" ref="G2220"/>
    <hyperlink r:id="rId2220" ref="G2221"/>
    <hyperlink r:id="rId2221" ref="G2222"/>
    <hyperlink r:id="rId2222" ref="G2223"/>
    <hyperlink r:id="rId2223" ref="G2224"/>
    <hyperlink r:id="rId2224" ref="G2225"/>
    <hyperlink r:id="rId2225" ref="G2226"/>
    <hyperlink r:id="rId2226" ref="G2227"/>
    <hyperlink r:id="rId2227" ref="G2228"/>
    <hyperlink r:id="rId2228" ref="G2229"/>
    <hyperlink r:id="rId2229" ref="G2230"/>
    <hyperlink r:id="rId2230" ref="G2231"/>
    <hyperlink r:id="rId2231" ref="G2232"/>
    <hyperlink r:id="rId2232" ref="G2233"/>
    <hyperlink r:id="rId2233" ref="G2234"/>
    <hyperlink r:id="rId2234" ref="G2235"/>
    <hyperlink r:id="rId2235" ref="G2236"/>
    <hyperlink r:id="rId2236" ref="G2237"/>
    <hyperlink r:id="rId2237" ref="G2238"/>
    <hyperlink r:id="rId2238" ref="G2239"/>
    <hyperlink r:id="rId2239" ref="G2240"/>
    <hyperlink r:id="rId2240" ref="G2241"/>
    <hyperlink r:id="rId2241" ref="G2242"/>
    <hyperlink r:id="rId2242" ref="G2243"/>
    <hyperlink r:id="rId2243" ref="G2244"/>
    <hyperlink r:id="rId2244" ref="G2245"/>
    <hyperlink r:id="rId2245" ref="G2246"/>
    <hyperlink r:id="rId2246" ref="G2247"/>
    <hyperlink r:id="rId2247" ref="G2248"/>
    <hyperlink r:id="rId2248" ref="G2249"/>
    <hyperlink r:id="rId2249" ref="G2250"/>
    <hyperlink r:id="rId2250" ref="G2251"/>
    <hyperlink r:id="rId2251" ref="G2252"/>
    <hyperlink r:id="rId2252" ref="G2253"/>
    <hyperlink r:id="rId2253" ref="G2254"/>
    <hyperlink r:id="rId2254" ref="G2255"/>
    <hyperlink r:id="rId2255" ref="G2256"/>
    <hyperlink r:id="rId2256" ref="G2257"/>
    <hyperlink r:id="rId2257" ref="G2258"/>
    <hyperlink r:id="rId2258" ref="G2259"/>
    <hyperlink r:id="rId2259" ref="G2260"/>
    <hyperlink r:id="rId2260" ref="G2261"/>
    <hyperlink r:id="rId2261" ref="G2262"/>
    <hyperlink r:id="rId2262" ref="G2263"/>
    <hyperlink r:id="rId2263" ref="G2264"/>
    <hyperlink r:id="rId2264" ref="G2265"/>
    <hyperlink r:id="rId2265" ref="G2266"/>
    <hyperlink r:id="rId2266" ref="G2267"/>
    <hyperlink r:id="rId2267" ref="G2268"/>
    <hyperlink r:id="rId2268" ref="G2269"/>
    <hyperlink r:id="rId2269" ref="G2270"/>
    <hyperlink r:id="rId2270" ref="G2271"/>
    <hyperlink r:id="rId2271" ref="G2272"/>
    <hyperlink r:id="rId2272" ref="G2273"/>
    <hyperlink r:id="rId2273" ref="G2274"/>
    <hyperlink r:id="rId2274" ref="G2275"/>
    <hyperlink r:id="rId2275" ref="G2276"/>
    <hyperlink r:id="rId2276" ref="G2277"/>
    <hyperlink r:id="rId2277" ref="G2278"/>
    <hyperlink r:id="rId2278" ref="G2279"/>
    <hyperlink r:id="rId2279" ref="G2280"/>
    <hyperlink r:id="rId2280" ref="G2281"/>
    <hyperlink r:id="rId2281" ref="G2282"/>
    <hyperlink r:id="rId2282" ref="G2283"/>
    <hyperlink r:id="rId2283" ref="G2284"/>
    <hyperlink r:id="rId2284" ref="G2285"/>
    <hyperlink r:id="rId2285" ref="G2286"/>
    <hyperlink r:id="rId2286" ref="G2287"/>
    <hyperlink r:id="rId2287" ref="G2288"/>
    <hyperlink r:id="rId2288" ref="G2289"/>
    <hyperlink r:id="rId2289" ref="G2290"/>
    <hyperlink r:id="rId2290" ref="G2291"/>
    <hyperlink r:id="rId2291" ref="G2292"/>
    <hyperlink r:id="rId2292" ref="G2293"/>
    <hyperlink r:id="rId2293" ref="G2294"/>
    <hyperlink r:id="rId2294" ref="G2295"/>
    <hyperlink r:id="rId2295" ref="G2296"/>
    <hyperlink r:id="rId2296" ref="G2297"/>
    <hyperlink r:id="rId2297" ref="G2298"/>
    <hyperlink r:id="rId2298" ref="G2299"/>
    <hyperlink r:id="rId2299" ref="G2300"/>
    <hyperlink r:id="rId2300" ref="G2301"/>
    <hyperlink r:id="rId2301" ref="G2302"/>
    <hyperlink r:id="rId2302" ref="G2303"/>
    <hyperlink r:id="rId2303" ref="G2304"/>
    <hyperlink r:id="rId2304" ref="G2305"/>
    <hyperlink r:id="rId2305" ref="G2306"/>
    <hyperlink r:id="rId2306" ref="G2307"/>
    <hyperlink r:id="rId2307" ref="G2308"/>
    <hyperlink r:id="rId2308" ref="G2309"/>
    <hyperlink r:id="rId2309" ref="G2310"/>
    <hyperlink r:id="rId2310" ref="G2311"/>
    <hyperlink r:id="rId2311" ref="G2312"/>
    <hyperlink r:id="rId2312" ref="G2313"/>
    <hyperlink r:id="rId2313" ref="G2314"/>
    <hyperlink r:id="rId2314" ref="G2315"/>
    <hyperlink r:id="rId2315" ref="G2316"/>
    <hyperlink r:id="rId2316" ref="G2317"/>
    <hyperlink r:id="rId2317" ref="G2318"/>
    <hyperlink r:id="rId2318" ref="G2319"/>
    <hyperlink r:id="rId2319" ref="G2320"/>
    <hyperlink r:id="rId2320" ref="G2321"/>
    <hyperlink r:id="rId2321" ref="G2322"/>
    <hyperlink r:id="rId2322" ref="G2323"/>
    <hyperlink r:id="rId2323" ref="G2324"/>
    <hyperlink r:id="rId2324" ref="G2325"/>
    <hyperlink r:id="rId2325" ref="G2326"/>
    <hyperlink r:id="rId2326" ref="G2327"/>
    <hyperlink r:id="rId2327" ref="G2328"/>
    <hyperlink r:id="rId2328" ref="G2329"/>
    <hyperlink r:id="rId2329" ref="G2330"/>
    <hyperlink r:id="rId2330" ref="G2331"/>
    <hyperlink r:id="rId2331" ref="G2332"/>
    <hyperlink r:id="rId2332" ref="G2333"/>
    <hyperlink r:id="rId2333" ref="G2334"/>
    <hyperlink r:id="rId2334" ref="G2335"/>
    <hyperlink r:id="rId2335" ref="G2336"/>
    <hyperlink r:id="rId2336" ref="G2337"/>
    <hyperlink r:id="rId2337" ref="G2338"/>
    <hyperlink r:id="rId2338" ref="G2339"/>
    <hyperlink r:id="rId2339" ref="G2340"/>
    <hyperlink r:id="rId2340" ref="G2341"/>
    <hyperlink r:id="rId2341" ref="G2342"/>
    <hyperlink r:id="rId2342" ref="G2343"/>
    <hyperlink r:id="rId2343" ref="G2344"/>
    <hyperlink r:id="rId2344" ref="G2345"/>
    <hyperlink r:id="rId2345" ref="G2346"/>
    <hyperlink r:id="rId2346" ref="G2347"/>
    <hyperlink r:id="rId2347" ref="G2348"/>
    <hyperlink r:id="rId2348" ref="G2349"/>
    <hyperlink r:id="rId2349" ref="G2350"/>
    <hyperlink r:id="rId2350" ref="G2351"/>
    <hyperlink r:id="rId2351" ref="G2352"/>
    <hyperlink r:id="rId2352" ref="G2353"/>
    <hyperlink r:id="rId2353" ref="G2354"/>
    <hyperlink r:id="rId2354" ref="G2355"/>
    <hyperlink r:id="rId2355" ref="G2356"/>
    <hyperlink r:id="rId2356" ref="G2357"/>
    <hyperlink r:id="rId2357" ref="G2358"/>
    <hyperlink r:id="rId2358" ref="G2359"/>
    <hyperlink r:id="rId2359" ref="G2360"/>
    <hyperlink r:id="rId2360" ref="G2361"/>
    <hyperlink r:id="rId2361" ref="G2362"/>
    <hyperlink r:id="rId2362" ref="G2363"/>
    <hyperlink r:id="rId2363" ref="G2364"/>
    <hyperlink r:id="rId2364" ref="G2365"/>
    <hyperlink r:id="rId2365" ref="G2366"/>
    <hyperlink r:id="rId2366" ref="G2367"/>
    <hyperlink r:id="rId2367" ref="G2368"/>
    <hyperlink r:id="rId2368" ref="G2369"/>
    <hyperlink r:id="rId2369" ref="G2370"/>
    <hyperlink r:id="rId2370" ref="G2371"/>
    <hyperlink r:id="rId2371" ref="G2372"/>
    <hyperlink r:id="rId2372" ref="G2373"/>
    <hyperlink r:id="rId2373" ref="G2374"/>
    <hyperlink r:id="rId2374" ref="G2375"/>
    <hyperlink r:id="rId2375" ref="G2376"/>
    <hyperlink r:id="rId2376" ref="G2377"/>
    <hyperlink r:id="rId2377" ref="G2378"/>
    <hyperlink r:id="rId2378" ref="G2379"/>
    <hyperlink r:id="rId2379" ref="G2380"/>
    <hyperlink r:id="rId2380" ref="G2381"/>
    <hyperlink r:id="rId2381" ref="G2382"/>
    <hyperlink r:id="rId2382" ref="G2383"/>
    <hyperlink r:id="rId2383" ref="G2384"/>
    <hyperlink r:id="rId2384" ref="G2385"/>
    <hyperlink r:id="rId2385" ref="G2386"/>
    <hyperlink r:id="rId2386" ref="G2387"/>
    <hyperlink r:id="rId2387" ref="G2388"/>
    <hyperlink r:id="rId2388" ref="G2389"/>
    <hyperlink r:id="rId2389" ref="G2390"/>
    <hyperlink r:id="rId2390" ref="G2391"/>
    <hyperlink r:id="rId2391" ref="G2392"/>
    <hyperlink r:id="rId2392" ref="G2393"/>
    <hyperlink r:id="rId2393" ref="G2394"/>
    <hyperlink r:id="rId2394" ref="G2395"/>
    <hyperlink r:id="rId2395" ref="G2396"/>
    <hyperlink r:id="rId2396" ref="G2397"/>
    <hyperlink r:id="rId2397" ref="G2398"/>
    <hyperlink r:id="rId2398" ref="G2399"/>
    <hyperlink r:id="rId2399" ref="G2400"/>
    <hyperlink r:id="rId2400" ref="G2401"/>
    <hyperlink r:id="rId2401" ref="G2402"/>
    <hyperlink r:id="rId2402" ref="G2403"/>
    <hyperlink r:id="rId2403" ref="G2404"/>
    <hyperlink r:id="rId2404" ref="G2405"/>
    <hyperlink r:id="rId2405" ref="G2406"/>
    <hyperlink r:id="rId2406" ref="G2407"/>
    <hyperlink r:id="rId2407" ref="G2408"/>
    <hyperlink r:id="rId2408" ref="G2409"/>
    <hyperlink r:id="rId2409" ref="G2410"/>
    <hyperlink r:id="rId2410" ref="G2411"/>
    <hyperlink r:id="rId2411" ref="G2412"/>
    <hyperlink r:id="rId2412" ref="G2413"/>
    <hyperlink r:id="rId2413" ref="G2414"/>
    <hyperlink r:id="rId2414" ref="G2415"/>
    <hyperlink r:id="rId2415" ref="G2416"/>
    <hyperlink r:id="rId2416" ref="G2417"/>
    <hyperlink r:id="rId2417" ref="G2418"/>
    <hyperlink r:id="rId2418" ref="G2419"/>
    <hyperlink r:id="rId2419" ref="G2420"/>
    <hyperlink r:id="rId2420" ref="G2421"/>
    <hyperlink r:id="rId2421" ref="G2422"/>
    <hyperlink r:id="rId2422" ref="G2423"/>
    <hyperlink r:id="rId2423" ref="G2424"/>
    <hyperlink r:id="rId2424" ref="G2425"/>
    <hyperlink r:id="rId2425" ref="G2426"/>
    <hyperlink r:id="rId2426" ref="G2427"/>
    <hyperlink r:id="rId2427" ref="G2428"/>
    <hyperlink r:id="rId2428" ref="G2429"/>
    <hyperlink r:id="rId2429" ref="G2430"/>
    <hyperlink r:id="rId2430" ref="G2431"/>
    <hyperlink r:id="rId2431" ref="G2432"/>
    <hyperlink r:id="rId2432" ref="G2433"/>
    <hyperlink r:id="rId2433" ref="G2434"/>
    <hyperlink r:id="rId2434" ref="G2435"/>
    <hyperlink r:id="rId2435" ref="G2436"/>
    <hyperlink r:id="rId2436" ref="G2437"/>
    <hyperlink r:id="rId2437" ref="G2438"/>
    <hyperlink r:id="rId2438" ref="G2439"/>
    <hyperlink r:id="rId2439" ref="G2440"/>
    <hyperlink r:id="rId2440" ref="G2441"/>
    <hyperlink r:id="rId2441" ref="G2442"/>
    <hyperlink r:id="rId2442" ref="G2443"/>
    <hyperlink r:id="rId2443" ref="G2444"/>
    <hyperlink r:id="rId2444" ref="G2445"/>
    <hyperlink r:id="rId2445" ref="G2446"/>
    <hyperlink r:id="rId2446" ref="G2447"/>
    <hyperlink r:id="rId2447" ref="G2448"/>
    <hyperlink r:id="rId2448" ref="G2449"/>
    <hyperlink r:id="rId2449" ref="G2450"/>
    <hyperlink r:id="rId2450" ref="G2451"/>
    <hyperlink r:id="rId2451" ref="G2452"/>
    <hyperlink r:id="rId2452" ref="G2453"/>
    <hyperlink r:id="rId2453" ref="G2454"/>
    <hyperlink r:id="rId2454" ref="G2455"/>
    <hyperlink r:id="rId2455" ref="G2456"/>
    <hyperlink r:id="rId2456" ref="G2457"/>
    <hyperlink r:id="rId2457" ref="G2458"/>
    <hyperlink r:id="rId2458" ref="G2459"/>
    <hyperlink r:id="rId2459" ref="G2460"/>
    <hyperlink r:id="rId2460" ref="G2461"/>
    <hyperlink r:id="rId2461" ref="G2462"/>
    <hyperlink r:id="rId2462" ref="G2463"/>
    <hyperlink r:id="rId2463" ref="G2464"/>
    <hyperlink r:id="rId2464" ref="G2465"/>
    <hyperlink r:id="rId2465" ref="G2466"/>
    <hyperlink r:id="rId2466" ref="G2467"/>
    <hyperlink r:id="rId2467" ref="G2468"/>
    <hyperlink r:id="rId2468" ref="G2469"/>
    <hyperlink r:id="rId2469" ref="G2470"/>
    <hyperlink r:id="rId2470" ref="G2471"/>
    <hyperlink r:id="rId2471" ref="G2472"/>
    <hyperlink r:id="rId2472" ref="G2473"/>
    <hyperlink r:id="rId2473" ref="G2474"/>
    <hyperlink r:id="rId2474" ref="G2475"/>
    <hyperlink r:id="rId2475" ref="G2476"/>
    <hyperlink r:id="rId2476" ref="G2477"/>
    <hyperlink r:id="rId2477" ref="G2478"/>
    <hyperlink r:id="rId2478" ref="G2479"/>
    <hyperlink r:id="rId2479" ref="G2480"/>
    <hyperlink r:id="rId2480" ref="G2481"/>
    <hyperlink r:id="rId2481" ref="G2482"/>
    <hyperlink r:id="rId2482" ref="G2483"/>
    <hyperlink r:id="rId2483" ref="G2484"/>
    <hyperlink r:id="rId2484" ref="G2485"/>
    <hyperlink r:id="rId2485" ref="G2486"/>
    <hyperlink r:id="rId2486" ref="G2487"/>
    <hyperlink r:id="rId2487" ref="G2488"/>
    <hyperlink r:id="rId2488" ref="G2489"/>
    <hyperlink r:id="rId2489" ref="G2490"/>
    <hyperlink r:id="rId2490" ref="G2491"/>
    <hyperlink r:id="rId2491" ref="G2492"/>
    <hyperlink r:id="rId2492" ref="G2493"/>
    <hyperlink r:id="rId2493" ref="G2494"/>
    <hyperlink r:id="rId2494" ref="G2495"/>
    <hyperlink r:id="rId2495" ref="G2496"/>
    <hyperlink r:id="rId2496" ref="G2497"/>
    <hyperlink r:id="rId2497" ref="G2498"/>
    <hyperlink r:id="rId2498" ref="G2499"/>
    <hyperlink r:id="rId2499" ref="G2500"/>
    <hyperlink r:id="rId2500" ref="G2501"/>
    <hyperlink r:id="rId2501" ref="G2502"/>
    <hyperlink r:id="rId2502" ref="G2503"/>
    <hyperlink r:id="rId2503" ref="G2504"/>
    <hyperlink r:id="rId2504" ref="G2505"/>
    <hyperlink r:id="rId2505" ref="G2506"/>
    <hyperlink r:id="rId2506" ref="G2507"/>
    <hyperlink r:id="rId2507" ref="G2508"/>
    <hyperlink r:id="rId2508" ref="G2509"/>
    <hyperlink r:id="rId2509" ref="G2510"/>
    <hyperlink r:id="rId2510" ref="G2511"/>
    <hyperlink r:id="rId2511" ref="G2512"/>
    <hyperlink r:id="rId2512" ref="G2513"/>
    <hyperlink r:id="rId2513" ref="G2514"/>
    <hyperlink r:id="rId2514" ref="G2515"/>
    <hyperlink r:id="rId2515" ref="G2516"/>
    <hyperlink r:id="rId2516" ref="G2517"/>
    <hyperlink r:id="rId2517" ref="G2518"/>
    <hyperlink r:id="rId2518" ref="G2519"/>
    <hyperlink r:id="rId2519" ref="G2520"/>
    <hyperlink r:id="rId2520" ref="G2521"/>
    <hyperlink r:id="rId2521" ref="G2522"/>
    <hyperlink r:id="rId2522" ref="G2523"/>
    <hyperlink r:id="rId2523" ref="G2524"/>
    <hyperlink r:id="rId2524" ref="G2525"/>
    <hyperlink r:id="rId2525" ref="G2526"/>
    <hyperlink r:id="rId2526" ref="G2527"/>
    <hyperlink r:id="rId2527" ref="G2528"/>
    <hyperlink r:id="rId2528" ref="G2529"/>
    <hyperlink r:id="rId2529" ref="G2530"/>
    <hyperlink r:id="rId2530" ref="G2531"/>
    <hyperlink r:id="rId2531" ref="G2532"/>
    <hyperlink r:id="rId2532" ref="G2533"/>
    <hyperlink r:id="rId2533" ref="G2534"/>
    <hyperlink r:id="rId2534" ref="G2535"/>
    <hyperlink r:id="rId2535" ref="G2536"/>
    <hyperlink r:id="rId2536" ref="G2537"/>
    <hyperlink r:id="rId2537" ref="G2538"/>
    <hyperlink r:id="rId2538" ref="G2539"/>
    <hyperlink r:id="rId2539" ref="G2540"/>
    <hyperlink r:id="rId2540" ref="G2541"/>
    <hyperlink r:id="rId2541" ref="G2542"/>
    <hyperlink r:id="rId2542" ref="G2543"/>
    <hyperlink r:id="rId2543" ref="G2544"/>
    <hyperlink r:id="rId2544" ref="G2545"/>
    <hyperlink r:id="rId2545" ref="G2546"/>
    <hyperlink r:id="rId2546" ref="G2547"/>
    <hyperlink r:id="rId2547" ref="G2548"/>
    <hyperlink r:id="rId2548" ref="G2549"/>
    <hyperlink r:id="rId2549" ref="G2550"/>
    <hyperlink r:id="rId2550" ref="G2551"/>
    <hyperlink r:id="rId2551" ref="G2552"/>
    <hyperlink r:id="rId2552" ref="G2553"/>
    <hyperlink r:id="rId2553" ref="G2554"/>
    <hyperlink r:id="rId2554" ref="G2555"/>
    <hyperlink r:id="rId2555" ref="G2556"/>
    <hyperlink r:id="rId2556" ref="G2557"/>
    <hyperlink r:id="rId2557" ref="G2558"/>
    <hyperlink r:id="rId2558" ref="G2559"/>
    <hyperlink r:id="rId2559" ref="G2560"/>
    <hyperlink r:id="rId2560" ref="G2561"/>
    <hyperlink r:id="rId2561" ref="G2562"/>
    <hyperlink r:id="rId2562" ref="G2563"/>
    <hyperlink r:id="rId2563" ref="G2564"/>
    <hyperlink r:id="rId2564" ref="G2565"/>
    <hyperlink r:id="rId2565" ref="G2566"/>
    <hyperlink r:id="rId2566" ref="G2567"/>
    <hyperlink r:id="rId2567" ref="G2568"/>
    <hyperlink r:id="rId2568" ref="G2569"/>
    <hyperlink r:id="rId2569" ref="G2570"/>
    <hyperlink r:id="rId2570" ref="G2571"/>
    <hyperlink r:id="rId2571" ref="G2572"/>
    <hyperlink r:id="rId2572" ref="G2573"/>
    <hyperlink r:id="rId2573" ref="G2574"/>
    <hyperlink r:id="rId2574" ref="G2575"/>
    <hyperlink r:id="rId2575" ref="G2576"/>
    <hyperlink r:id="rId2576" ref="G2577"/>
    <hyperlink r:id="rId2577" ref="G2578"/>
    <hyperlink r:id="rId2578" ref="G2579"/>
    <hyperlink r:id="rId2579" ref="G2580"/>
    <hyperlink r:id="rId2580" ref="G2581"/>
    <hyperlink r:id="rId2581" ref="G2582"/>
    <hyperlink r:id="rId2582" ref="G2583"/>
    <hyperlink r:id="rId2583" ref="G2584"/>
    <hyperlink r:id="rId2584" ref="G2585"/>
    <hyperlink r:id="rId2585" ref="G2586"/>
    <hyperlink r:id="rId2586" ref="G2587"/>
    <hyperlink r:id="rId2587" ref="G2588"/>
    <hyperlink r:id="rId2588" ref="G2589"/>
    <hyperlink r:id="rId2589" ref="G2590"/>
    <hyperlink r:id="rId2590" ref="G2591"/>
    <hyperlink r:id="rId2591" ref="G2592"/>
    <hyperlink r:id="rId2592" ref="G2593"/>
    <hyperlink r:id="rId2593" ref="G2594"/>
    <hyperlink r:id="rId2594" ref="G2595"/>
    <hyperlink r:id="rId2595" ref="G2596"/>
    <hyperlink r:id="rId2596" ref="G2597"/>
    <hyperlink r:id="rId2597" ref="G2598"/>
    <hyperlink r:id="rId2598" ref="G2599"/>
    <hyperlink r:id="rId2599" ref="G2600"/>
    <hyperlink r:id="rId2600" ref="G2601"/>
    <hyperlink r:id="rId2601" ref="G2602"/>
    <hyperlink r:id="rId2602" ref="G2603"/>
    <hyperlink r:id="rId2603" ref="G2604"/>
    <hyperlink r:id="rId2604" ref="G2605"/>
    <hyperlink r:id="rId2605" ref="G2606"/>
    <hyperlink r:id="rId2606" ref="G2607"/>
    <hyperlink r:id="rId2607" ref="G2608"/>
    <hyperlink r:id="rId2608" ref="G2609"/>
    <hyperlink r:id="rId2609" ref="G2610"/>
    <hyperlink r:id="rId2610" ref="G2611"/>
    <hyperlink r:id="rId2611" ref="G2612"/>
    <hyperlink r:id="rId2612" ref="G2613"/>
    <hyperlink r:id="rId2613" ref="G2614"/>
    <hyperlink r:id="rId2614" ref="G2615"/>
    <hyperlink r:id="rId2615" ref="G2616"/>
    <hyperlink r:id="rId2616" ref="G2617"/>
    <hyperlink r:id="rId2617" ref="G2618"/>
    <hyperlink r:id="rId2618" ref="G2619"/>
    <hyperlink r:id="rId2619" ref="G2620"/>
    <hyperlink r:id="rId2620" ref="G2621"/>
    <hyperlink r:id="rId2621" ref="G2622"/>
    <hyperlink r:id="rId2622" ref="G2623"/>
    <hyperlink r:id="rId2623" ref="G2624"/>
    <hyperlink r:id="rId2624" ref="G2625"/>
    <hyperlink r:id="rId2625" ref="G2626"/>
    <hyperlink r:id="rId2626" ref="G2627"/>
    <hyperlink r:id="rId2627" ref="G2628"/>
    <hyperlink r:id="rId2628" ref="G2629"/>
    <hyperlink r:id="rId2629" ref="G2630"/>
    <hyperlink r:id="rId2630" ref="G2631"/>
    <hyperlink r:id="rId2631" ref="G2632"/>
    <hyperlink r:id="rId2632" ref="G2633"/>
    <hyperlink r:id="rId2633" ref="G2634"/>
    <hyperlink r:id="rId2634" ref="G2635"/>
    <hyperlink r:id="rId2635" ref="G2636"/>
    <hyperlink r:id="rId2636" ref="G2637"/>
    <hyperlink r:id="rId2637" ref="G2638"/>
    <hyperlink r:id="rId2638" ref="G2639"/>
    <hyperlink r:id="rId2639" ref="G2640"/>
    <hyperlink r:id="rId2640" ref="G2641"/>
    <hyperlink r:id="rId2641" ref="G2642"/>
    <hyperlink r:id="rId2642" ref="G2643"/>
    <hyperlink r:id="rId2643" ref="G2644"/>
    <hyperlink r:id="rId2644" ref="G2645"/>
    <hyperlink r:id="rId2645" ref="G2646"/>
    <hyperlink r:id="rId2646" ref="G2647"/>
    <hyperlink r:id="rId2647" ref="G2648"/>
    <hyperlink r:id="rId2648" ref="G2649"/>
    <hyperlink r:id="rId2649" ref="G2650"/>
    <hyperlink r:id="rId2650" ref="G2651"/>
    <hyperlink r:id="rId2651" ref="G2652"/>
    <hyperlink r:id="rId2652" ref="G2653"/>
    <hyperlink r:id="rId2653" ref="G2654"/>
    <hyperlink r:id="rId2654" ref="G2655"/>
    <hyperlink r:id="rId2655" ref="G2656"/>
    <hyperlink r:id="rId2656" ref="G2657"/>
    <hyperlink r:id="rId2657" ref="G2658"/>
    <hyperlink r:id="rId2658" ref="G2659"/>
    <hyperlink r:id="rId2659" ref="G2660"/>
    <hyperlink r:id="rId2660" ref="G2661"/>
    <hyperlink r:id="rId2661" ref="G2662"/>
    <hyperlink r:id="rId2662" ref="G2663"/>
    <hyperlink r:id="rId2663" ref="G2664"/>
    <hyperlink r:id="rId2664" ref="G2665"/>
    <hyperlink r:id="rId2665" ref="G2666"/>
    <hyperlink r:id="rId2666" ref="G2667"/>
    <hyperlink r:id="rId2667" ref="G2668"/>
    <hyperlink r:id="rId2668" ref="G2669"/>
    <hyperlink r:id="rId2669" ref="G2670"/>
    <hyperlink r:id="rId2670" ref="G2671"/>
    <hyperlink r:id="rId2671" ref="G2672"/>
    <hyperlink r:id="rId2672" ref="G2673"/>
    <hyperlink r:id="rId2673" ref="G2674"/>
    <hyperlink r:id="rId2674" ref="G2675"/>
    <hyperlink r:id="rId2675" ref="G2676"/>
    <hyperlink r:id="rId2676" ref="G2677"/>
    <hyperlink r:id="rId2677" ref="G2678"/>
    <hyperlink r:id="rId2678" ref="G2679"/>
    <hyperlink r:id="rId2679" ref="G2680"/>
    <hyperlink r:id="rId2680" ref="G2681"/>
    <hyperlink r:id="rId2681" ref="G2682"/>
    <hyperlink r:id="rId2682" ref="G2683"/>
    <hyperlink r:id="rId2683" ref="G2684"/>
    <hyperlink r:id="rId2684" ref="G2685"/>
    <hyperlink r:id="rId2685" ref="G2686"/>
    <hyperlink r:id="rId2686" ref="G2687"/>
    <hyperlink r:id="rId2687" ref="G2688"/>
    <hyperlink r:id="rId2688" ref="G2689"/>
    <hyperlink r:id="rId2689" ref="G2690"/>
    <hyperlink r:id="rId2690" ref="G2691"/>
    <hyperlink r:id="rId2691" ref="G2692"/>
    <hyperlink r:id="rId2692" ref="G2693"/>
    <hyperlink r:id="rId2693" ref="G2694"/>
    <hyperlink r:id="rId2694" ref="G2695"/>
    <hyperlink r:id="rId2695" ref="G2696"/>
    <hyperlink r:id="rId2696" ref="G2697"/>
    <hyperlink r:id="rId2697" ref="G2698"/>
    <hyperlink r:id="rId2698" ref="G2699"/>
    <hyperlink r:id="rId2699" ref="G2700"/>
    <hyperlink r:id="rId2700" ref="G2701"/>
    <hyperlink r:id="rId2701" ref="G2702"/>
    <hyperlink r:id="rId2702" ref="G2703"/>
    <hyperlink r:id="rId2703" ref="G2704"/>
    <hyperlink r:id="rId2704" ref="G2705"/>
    <hyperlink r:id="rId2705" ref="G2706"/>
    <hyperlink r:id="rId2706" ref="G2707"/>
    <hyperlink r:id="rId2707" ref="G2708"/>
    <hyperlink r:id="rId2708" ref="G2709"/>
    <hyperlink r:id="rId2709" ref="G2710"/>
    <hyperlink r:id="rId2710" ref="G2711"/>
    <hyperlink r:id="rId2711" ref="G2712"/>
    <hyperlink r:id="rId2712" ref="G2713"/>
    <hyperlink r:id="rId2713" ref="G2714"/>
    <hyperlink r:id="rId2714" ref="G2715"/>
    <hyperlink r:id="rId2715" ref="G2716"/>
    <hyperlink r:id="rId2716" ref="G2717"/>
    <hyperlink r:id="rId2717" ref="G2718"/>
    <hyperlink r:id="rId2718" ref="G2719"/>
    <hyperlink r:id="rId2719" ref="G2720"/>
    <hyperlink r:id="rId2720" ref="G2721"/>
    <hyperlink r:id="rId2721" ref="G2722"/>
    <hyperlink r:id="rId2722" ref="G2723"/>
    <hyperlink r:id="rId2723" ref="G2724"/>
    <hyperlink r:id="rId2724" ref="G2725"/>
    <hyperlink r:id="rId2725" ref="G2726"/>
    <hyperlink r:id="rId2726" ref="G2727"/>
    <hyperlink r:id="rId2727" ref="G2728"/>
    <hyperlink r:id="rId2728" ref="G2729"/>
    <hyperlink r:id="rId2729" ref="G2730"/>
    <hyperlink r:id="rId2730" ref="G2731"/>
    <hyperlink r:id="rId2731" ref="G2732"/>
    <hyperlink r:id="rId2732" ref="G2733"/>
    <hyperlink r:id="rId2733" ref="G2734"/>
    <hyperlink r:id="rId2734" ref="G2735"/>
    <hyperlink r:id="rId2735" ref="G2736"/>
    <hyperlink r:id="rId2736" ref="G2737"/>
    <hyperlink r:id="rId2737" ref="G2738"/>
    <hyperlink r:id="rId2738" ref="G2739"/>
    <hyperlink r:id="rId2739" ref="G2740"/>
    <hyperlink r:id="rId2740" ref="G2741"/>
    <hyperlink r:id="rId2741" ref="G2742"/>
    <hyperlink r:id="rId2742" ref="G2743"/>
    <hyperlink r:id="rId2743" ref="G2744"/>
    <hyperlink r:id="rId2744" ref="G2745"/>
    <hyperlink r:id="rId2745" ref="G2746"/>
    <hyperlink r:id="rId2746" ref="G2747"/>
    <hyperlink r:id="rId2747" ref="G2748"/>
    <hyperlink r:id="rId2748" ref="G2749"/>
    <hyperlink r:id="rId2749" ref="G2750"/>
    <hyperlink r:id="rId2750" ref="G2751"/>
    <hyperlink r:id="rId2751" ref="G2752"/>
    <hyperlink r:id="rId2752" ref="G2753"/>
    <hyperlink r:id="rId2753" ref="G2754"/>
    <hyperlink r:id="rId2754" ref="G2755"/>
    <hyperlink r:id="rId2755" ref="G2756"/>
    <hyperlink r:id="rId2756" ref="G2757"/>
    <hyperlink r:id="rId2757" ref="G2758"/>
    <hyperlink r:id="rId2758" ref="G2759"/>
    <hyperlink r:id="rId2759" ref="G2760"/>
    <hyperlink r:id="rId2760" ref="G2761"/>
    <hyperlink r:id="rId2761" ref="G2762"/>
    <hyperlink r:id="rId2762" ref="G2763"/>
    <hyperlink r:id="rId2763" ref="G2764"/>
    <hyperlink r:id="rId2764" ref="G2765"/>
    <hyperlink r:id="rId2765" ref="G2766"/>
    <hyperlink r:id="rId2766" ref="G2767"/>
    <hyperlink r:id="rId2767" ref="G2768"/>
    <hyperlink r:id="rId2768" ref="G2769"/>
    <hyperlink r:id="rId2769" ref="G2770"/>
    <hyperlink r:id="rId2770" ref="G2771"/>
    <hyperlink r:id="rId2771" ref="G2772"/>
    <hyperlink r:id="rId2772" ref="G2773"/>
    <hyperlink r:id="rId2773" ref="G2774"/>
    <hyperlink r:id="rId2774" ref="G2775"/>
    <hyperlink r:id="rId2775" ref="G2776"/>
    <hyperlink r:id="rId2776" ref="G2777"/>
    <hyperlink r:id="rId2777" ref="G2778"/>
    <hyperlink r:id="rId2778" ref="G2779"/>
    <hyperlink r:id="rId2779" ref="G2780"/>
    <hyperlink r:id="rId2780" ref="G2781"/>
    <hyperlink r:id="rId2781" ref="G2782"/>
    <hyperlink r:id="rId2782" ref="G2783"/>
    <hyperlink r:id="rId2783" ref="G2784"/>
    <hyperlink r:id="rId2784" ref="G2785"/>
    <hyperlink r:id="rId2785" ref="G2786"/>
    <hyperlink r:id="rId2786" ref="G2787"/>
    <hyperlink r:id="rId2787" ref="G2788"/>
    <hyperlink r:id="rId2788" ref="G2789"/>
    <hyperlink r:id="rId2789" ref="G2790"/>
    <hyperlink r:id="rId2790" ref="G2791"/>
    <hyperlink r:id="rId2791" ref="G2792"/>
    <hyperlink r:id="rId2792" ref="G2793"/>
    <hyperlink r:id="rId2793" ref="G2794"/>
    <hyperlink r:id="rId2794" ref="G2795"/>
    <hyperlink r:id="rId2795" ref="G2796"/>
    <hyperlink r:id="rId2796" ref="G2797"/>
    <hyperlink r:id="rId2797" ref="G2798"/>
    <hyperlink r:id="rId2798" ref="G2799"/>
    <hyperlink r:id="rId2799" ref="G2800"/>
    <hyperlink r:id="rId2800" ref="G2801"/>
    <hyperlink r:id="rId2801" ref="G2802"/>
    <hyperlink r:id="rId2802" ref="G2803"/>
    <hyperlink r:id="rId2803" ref="G2804"/>
    <hyperlink r:id="rId2804" ref="G2805"/>
    <hyperlink r:id="rId2805" ref="G2806"/>
    <hyperlink r:id="rId2806" ref="G2807"/>
    <hyperlink r:id="rId2807" ref="G2808"/>
    <hyperlink r:id="rId2808" ref="G2809"/>
    <hyperlink r:id="rId2809" ref="G2810"/>
    <hyperlink r:id="rId2810" ref="G2811"/>
    <hyperlink r:id="rId2811" ref="G2812"/>
    <hyperlink r:id="rId2812" ref="G2813"/>
    <hyperlink r:id="rId2813" ref="G2814"/>
    <hyperlink r:id="rId2814" ref="G2815"/>
    <hyperlink r:id="rId2815" ref="G2816"/>
    <hyperlink r:id="rId2816" ref="G2817"/>
    <hyperlink r:id="rId2817" ref="G2818"/>
    <hyperlink r:id="rId2818" ref="G2819"/>
    <hyperlink r:id="rId2819" ref="G2820"/>
    <hyperlink r:id="rId2820" ref="G2821"/>
    <hyperlink r:id="rId2821" ref="G2822"/>
    <hyperlink r:id="rId2822" ref="G2823"/>
    <hyperlink r:id="rId2823" ref="G2824"/>
    <hyperlink r:id="rId2824" ref="G2825"/>
    <hyperlink r:id="rId2825" ref="G2826"/>
    <hyperlink r:id="rId2826" ref="G2827"/>
    <hyperlink r:id="rId2827" ref="G2828"/>
    <hyperlink r:id="rId2828" ref="G2829"/>
    <hyperlink r:id="rId2829" ref="G2830"/>
    <hyperlink r:id="rId2830" ref="G2831"/>
    <hyperlink r:id="rId2831" ref="G2832"/>
    <hyperlink r:id="rId2832" ref="G2833"/>
    <hyperlink r:id="rId2833" ref="G2834"/>
    <hyperlink r:id="rId2834" ref="G2835"/>
    <hyperlink r:id="rId2835" ref="G2836"/>
    <hyperlink r:id="rId2836" ref="G2837"/>
    <hyperlink r:id="rId2837" ref="G2838"/>
    <hyperlink r:id="rId2838" ref="G2839"/>
    <hyperlink r:id="rId2839" ref="G2840"/>
    <hyperlink r:id="rId2840" ref="G2841"/>
    <hyperlink r:id="rId2841" ref="G2842"/>
    <hyperlink r:id="rId2842" ref="G2843"/>
    <hyperlink r:id="rId2843" ref="G2844"/>
    <hyperlink r:id="rId2844" ref="G2845"/>
    <hyperlink r:id="rId2845" ref="G2846"/>
    <hyperlink r:id="rId2846" ref="G2847"/>
    <hyperlink r:id="rId2847" ref="G2848"/>
    <hyperlink r:id="rId2848" ref="G2849"/>
    <hyperlink r:id="rId2849" ref="G2850"/>
    <hyperlink r:id="rId2850" ref="G2851"/>
    <hyperlink r:id="rId2851" ref="G2852"/>
    <hyperlink r:id="rId2852" ref="G2853"/>
    <hyperlink r:id="rId2853" ref="G2854"/>
    <hyperlink r:id="rId2854" ref="G2855"/>
    <hyperlink r:id="rId2855" ref="G2856"/>
    <hyperlink r:id="rId2856" ref="G2857"/>
    <hyperlink r:id="rId2857" ref="G2858"/>
    <hyperlink r:id="rId2858" ref="G2859"/>
    <hyperlink r:id="rId2859" ref="G2860"/>
    <hyperlink r:id="rId2860" ref="G2861"/>
    <hyperlink r:id="rId2861" ref="G2862"/>
    <hyperlink r:id="rId2862" ref="G2863"/>
    <hyperlink r:id="rId2863" ref="G2864"/>
    <hyperlink r:id="rId2864" ref="G2865"/>
    <hyperlink r:id="rId2865" ref="G2866"/>
    <hyperlink r:id="rId2866" ref="G2867"/>
    <hyperlink r:id="rId2867" ref="G2868"/>
    <hyperlink r:id="rId2868" ref="G2869"/>
    <hyperlink r:id="rId2869" ref="G2870"/>
    <hyperlink r:id="rId2870" ref="G2871"/>
    <hyperlink r:id="rId2871" ref="G2872"/>
    <hyperlink r:id="rId2872" ref="G2873"/>
    <hyperlink r:id="rId2873" ref="G2874"/>
    <hyperlink r:id="rId2874" ref="G2875"/>
    <hyperlink r:id="rId2875" ref="G2876"/>
    <hyperlink r:id="rId2876" ref="G2877"/>
    <hyperlink r:id="rId2877" ref="G2878"/>
    <hyperlink r:id="rId2878" ref="G2879"/>
    <hyperlink r:id="rId2879" ref="G2880"/>
    <hyperlink r:id="rId2880" ref="G2881"/>
    <hyperlink r:id="rId2881" ref="G2882"/>
    <hyperlink r:id="rId2882" ref="G2883"/>
    <hyperlink r:id="rId2883" ref="G2884"/>
    <hyperlink r:id="rId2884" ref="G2885"/>
    <hyperlink r:id="rId2885" ref="G2886"/>
    <hyperlink r:id="rId2886" ref="G2887"/>
    <hyperlink r:id="rId2887" ref="G2888"/>
    <hyperlink r:id="rId2888" ref="G2889"/>
    <hyperlink r:id="rId2889" ref="G2890"/>
    <hyperlink r:id="rId2890" ref="G2891"/>
    <hyperlink r:id="rId2891" ref="G2892"/>
    <hyperlink r:id="rId2892" ref="G2893"/>
    <hyperlink r:id="rId2893" ref="G2894"/>
    <hyperlink r:id="rId2894" ref="G2895"/>
    <hyperlink r:id="rId2895" ref="G2896"/>
    <hyperlink r:id="rId2896" ref="G2897"/>
    <hyperlink r:id="rId2897" ref="G2898"/>
    <hyperlink r:id="rId2898" ref="G2899"/>
    <hyperlink r:id="rId2899" ref="G2900"/>
    <hyperlink r:id="rId2900" ref="G2901"/>
    <hyperlink r:id="rId2901" ref="G2902"/>
    <hyperlink r:id="rId2902" ref="G2903"/>
    <hyperlink r:id="rId2903" ref="G2904"/>
    <hyperlink r:id="rId2904" ref="G2905"/>
    <hyperlink r:id="rId2905" ref="G2906"/>
    <hyperlink r:id="rId2906" ref="G2907"/>
    <hyperlink r:id="rId2907" ref="G2908"/>
    <hyperlink r:id="rId2908" ref="G2909"/>
    <hyperlink r:id="rId2909" ref="G2910"/>
    <hyperlink r:id="rId2910" ref="G2911"/>
    <hyperlink r:id="rId2911" ref="G2912"/>
    <hyperlink r:id="rId2912" ref="G2913"/>
    <hyperlink r:id="rId2913" ref="G2914"/>
    <hyperlink r:id="rId2914" ref="G2915"/>
    <hyperlink r:id="rId2915" ref="G2916"/>
    <hyperlink r:id="rId2916" ref="G2917"/>
    <hyperlink r:id="rId2917" ref="G2918"/>
    <hyperlink r:id="rId2918" ref="G2919"/>
    <hyperlink r:id="rId2919" ref="G2920"/>
    <hyperlink r:id="rId2920" ref="G2921"/>
    <hyperlink r:id="rId2921" ref="G2922"/>
    <hyperlink r:id="rId2922" ref="G2923"/>
    <hyperlink r:id="rId2923" ref="G2924"/>
    <hyperlink r:id="rId2924" ref="G2925"/>
    <hyperlink r:id="rId2925" ref="G2926"/>
    <hyperlink r:id="rId2926" ref="G2927"/>
    <hyperlink r:id="rId2927" ref="G2928"/>
    <hyperlink r:id="rId2928" ref="G2929"/>
    <hyperlink r:id="rId2929" ref="G2930"/>
    <hyperlink r:id="rId2930" ref="G2931"/>
    <hyperlink r:id="rId2931" ref="G2932"/>
    <hyperlink r:id="rId2932" ref="G2933"/>
    <hyperlink r:id="rId2933" ref="G2934"/>
    <hyperlink r:id="rId2934" ref="G2935"/>
    <hyperlink r:id="rId2935" ref="G2936"/>
    <hyperlink r:id="rId2936" ref="G2937"/>
    <hyperlink r:id="rId2937" ref="G2938"/>
    <hyperlink r:id="rId2938" ref="G2939"/>
    <hyperlink r:id="rId2939" ref="G2940"/>
    <hyperlink r:id="rId2940" ref="G2941"/>
    <hyperlink r:id="rId2941" ref="G2942"/>
    <hyperlink r:id="rId2942" ref="G2943"/>
    <hyperlink r:id="rId2943" ref="G2944"/>
    <hyperlink r:id="rId2944" ref="G2945"/>
    <hyperlink r:id="rId2945" ref="G2946"/>
    <hyperlink r:id="rId2946" ref="G2947"/>
    <hyperlink r:id="rId2947" ref="G2948"/>
    <hyperlink r:id="rId2948" ref="G2949"/>
    <hyperlink r:id="rId2949" ref="G2950"/>
    <hyperlink r:id="rId2950" ref="G2951"/>
    <hyperlink r:id="rId2951" ref="G2952"/>
    <hyperlink r:id="rId2952" ref="G2953"/>
    <hyperlink r:id="rId2953" ref="G2954"/>
    <hyperlink r:id="rId2954" ref="G2955"/>
    <hyperlink r:id="rId2955" ref="G2956"/>
    <hyperlink r:id="rId2956" ref="G2957"/>
    <hyperlink r:id="rId2957" ref="G2958"/>
    <hyperlink r:id="rId2958" ref="G2959"/>
    <hyperlink r:id="rId2959" ref="G2960"/>
    <hyperlink r:id="rId2960" ref="G2961"/>
    <hyperlink r:id="rId2961" ref="G2962"/>
    <hyperlink r:id="rId2962" ref="G2963"/>
    <hyperlink r:id="rId2963" ref="G2964"/>
    <hyperlink r:id="rId2964" ref="G2965"/>
    <hyperlink r:id="rId2965" ref="G2966"/>
    <hyperlink r:id="rId2966" ref="G2967"/>
    <hyperlink r:id="rId2967" ref="G2968"/>
    <hyperlink r:id="rId2968" ref="G2969"/>
    <hyperlink r:id="rId2969" ref="G2970"/>
    <hyperlink r:id="rId2970" ref="G2971"/>
    <hyperlink r:id="rId2971" ref="G2972"/>
    <hyperlink r:id="rId2972" ref="G2973"/>
    <hyperlink r:id="rId2973" ref="G2974"/>
    <hyperlink r:id="rId2974" ref="G2975"/>
    <hyperlink r:id="rId2975" ref="G2976"/>
    <hyperlink r:id="rId2976" ref="G2977"/>
    <hyperlink r:id="rId2977" ref="G2978"/>
    <hyperlink r:id="rId2978" ref="G2979"/>
    <hyperlink r:id="rId2979" ref="G2980"/>
    <hyperlink r:id="rId2980" ref="G2981"/>
    <hyperlink r:id="rId2981" ref="G2982"/>
    <hyperlink r:id="rId2982" ref="G2983"/>
    <hyperlink r:id="rId2983" ref="G2984"/>
    <hyperlink r:id="rId2984" ref="G2985"/>
    <hyperlink r:id="rId2985" ref="G2986"/>
    <hyperlink r:id="rId2986" ref="G2987"/>
    <hyperlink r:id="rId2987" ref="G2988"/>
    <hyperlink r:id="rId2988" ref="G2989"/>
    <hyperlink r:id="rId2989" ref="G2990"/>
    <hyperlink r:id="rId2990" ref="G2991"/>
    <hyperlink r:id="rId2991" ref="G2992"/>
    <hyperlink r:id="rId2992" ref="G2993"/>
    <hyperlink r:id="rId2993" ref="G2994"/>
    <hyperlink r:id="rId2994" ref="G2995"/>
    <hyperlink r:id="rId2995" ref="G2996"/>
    <hyperlink r:id="rId2996" ref="G2997"/>
    <hyperlink r:id="rId2997" ref="G2998"/>
    <hyperlink r:id="rId2998" ref="G2999"/>
    <hyperlink r:id="rId2999" ref="G3000"/>
    <hyperlink r:id="rId3000" ref="G3001"/>
    <hyperlink r:id="rId3001" ref="G3002"/>
    <hyperlink r:id="rId3002" ref="G3003"/>
    <hyperlink r:id="rId3003" ref="G3004"/>
    <hyperlink r:id="rId3004" ref="G3005"/>
    <hyperlink r:id="rId3005" ref="G3006"/>
    <hyperlink r:id="rId3006" ref="G3007"/>
    <hyperlink r:id="rId3007" ref="G3008"/>
    <hyperlink r:id="rId3008" ref="G3009"/>
    <hyperlink r:id="rId3009" ref="G3010"/>
    <hyperlink r:id="rId3010" ref="G3011"/>
    <hyperlink r:id="rId3011" ref="G3012"/>
    <hyperlink r:id="rId3012" ref="G3013"/>
    <hyperlink r:id="rId3013" ref="G3014"/>
    <hyperlink r:id="rId3014" ref="G3015"/>
    <hyperlink r:id="rId3015" ref="G3016"/>
    <hyperlink r:id="rId3016" ref="G3017"/>
    <hyperlink r:id="rId3017" ref="G3018"/>
    <hyperlink r:id="rId3018" ref="G3019"/>
    <hyperlink r:id="rId3019" ref="G3020"/>
    <hyperlink r:id="rId3020" ref="G3021"/>
    <hyperlink r:id="rId3021" ref="G3022"/>
    <hyperlink r:id="rId3022" ref="G3023"/>
    <hyperlink r:id="rId3023" ref="G3024"/>
    <hyperlink r:id="rId3024" ref="G3025"/>
    <hyperlink r:id="rId3025" ref="G3026"/>
    <hyperlink r:id="rId3026" ref="G3027"/>
    <hyperlink r:id="rId3027" ref="G3028"/>
    <hyperlink r:id="rId3028" ref="G3029"/>
    <hyperlink r:id="rId3029" ref="G3030"/>
    <hyperlink r:id="rId3030" ref="G3031"/>
    <hyperlink r:id="rId3031" ref="G3032"/>
    <hyperlink r:id="rId3032" ref="G3033"/>
    <hyperlink r:id="rId3033" ref="G3034"/>
    <hyperlink r:id="rId3034" ref="G3035"/>
    <hyperlink r:id="rId3035" ref="G3036"/>
    <hyperlink r:id="rId3036" ref="G3037"/>
    <hyperlink r:id="rId3037" ref="G3038"/>
    <hyperlink r:id="rId3038" ref="G3039"/>
    <hyperlink r:id="rId3039" ref="G3040"/>
    <hyperlink r:id="rId3040" ref="G3041"/>
    <hyperlink r:id="rId3041" ref="G3042"/>
    <hyperlink r:id="rId3042" ref="G3043"/>
    <hyperlink r:id="rId3043" ref="G3044"/>
    <hyperlink r:id="rId3044" ref="G3045"/>
    <hyperlink r:id="rId3045" ref="G3046"/>
    <hyperlink r:id="rId3046" ref="G3047"/>
    <hyperlink r:id="rId3047" ref="G3048"/>
    <hyperlink r:id="rId3048" ref="G3049"/>
    <hyperlink r:id="rId3049" ref="G3050"/>
    <hyperlink r:id="rId3050" ref="G3051"/>
    <hyperlink r:id="rId3051" ref="G3052"/>
    <hyperlink r:id="rId3052" ref="G3053"/>
    <hyperlink r:id="rId3053" ref="G3054"/>
    <hyperlink r:id="rId3054" ref="G3055"/>
    <hyperlink r:id="rId3055" ref="G3056"/>
    <hyperlink r:id="rId3056" ref="G3057"/>
    <hyperlink r:id="rId3057" ref="G3058"/>
    <hyperlink r:id="rId3058" ref="G3059"/>
    <hyperlink r:id="rId3059" ref="G3060"/>
    <hyperlink r:id="rId3060" ref="G3061"/>
    <hyperlink r:id="rId3061" ref="G3062"/>
    <hyperlink r:id="rId3062" ref="G3063"/>
    <hyperlink r:id="rId3063" ref="G3064"/>
    <hyperlink r:id="rId3064" ref="G3065"/>
    <hyperlink r:id="rId3065" ref="G3066"/>
    <hyperlink r:id="rId3066" ref="G3067"/>
    <hyperlink r:id="rId3067" ref="G3068"/>
    <hyperlink r:id="rId3068" ref="G3069"/>
    <hyperlink r:id="rId3069" ref="G3070"/>
    <hyperlink r:id="rId3070" ref="G3071"/>
    <hyperlink r:id="rId3071" ref="G3072"/>
    <hyperlink r:id="rId3072" ref="G3073"/>
    <hyperlink r:id="rId3073" ref="G3074"/>
    <hyperlink r:id="rId3074" ref="G3075"/>
    <hyperlink r:id="rId3075" ref="G3076"/>
    <hyperlink r:id="rId3076" ref="G3077"/>
    <hyperlink r:id="rId3077" ref="G3078"/>
    <hyperlink r:id="rId3078" ref="G3079"/>
    <hyperlink r:id="rId3079" ref="G3080"/>
    <hyperlink r:id="rId3080" ref="G3081"/>
    <hyperlink r:id="rId3081" ref="G3082"/>
    <hyperlink r:id="rId3082" ref="G3083"/>
    <hyperlink r:id="rId3083" ref="G3084"/>
    <hyperlink r:id="rId3084" ref="G3085"/>
    <hyperlink r:id="rId3085" ref="G3086"/>
    <hyperlink r:id="rId3086" ref="G3087"/>
    <hyperlink r:id="rId3087" ref="G3088"/>
    <hyperlink r:id="rId3088" ref="G3089"/>
    <hyperlink r:id="rId3089" ref="G3090"/>
    <hyperlink r:id="rId3090" ref="G3091"/>
    <hyperlink r:id="rId3091" ref="G3092"/>
    <hyperlink r:id="rId3092" ref="G3093"/>
    <hyperlink r:id="rId3093" ref="G3094"/>
    <hyperlink r:id="rId3094" ref="G3095"/>
    <hyperlink r:id="rId3095" ref="G3096"/>
    <hyperlink r:id="rId3096" ref="G3097"/>
    <hyperlink r:id="rId3097" ref="G3098"/>
    <hyperlink r:id="rId3098" ref="G3099"/>
    <hyperlink r:id="rId3099" ref="G3100"/>
    <hyperlink r:id="rId3100" ref="G3101"/>
    <hyperlink r:id="rId3101" ref="G3102"/>
    <hyperlink r:id="rId3102" ref="G3103"/>
    <hyperlink r:id="rId3103" ref="G3104"/>
    <hyperlink r:id="rId3104" ref="G3105"/>
    <hyperlink r:id="rId3105" ref="G3106"/>
    <hyperlink r:id="rId3106" ref="G3107"/>
    <hyperlink r:id="rId3107" ref="G3108"/>
    <hyperlink r:id="rId3108" ref="G3109"/>
    <hyperlink r:id="rId3109" ref="G3110"/>
    <hyperlink r:id="rId3110" ref="G3111"/>
    <hyperlink r:id="rId3111" ref="G3112"/>
    <hyperlink r:id="rId3112" ref="G3113"/>
    <hyperlink r:id="rId3113" ref="G3114"/>
    <hyperlink r:id="rId3114" ref="G3115"/>
    <hyperlink r:id="rId3115" ref="G3116"/>
    <hyperlink r:id="rId3116" ref="G3117"/>
    <hyperlink r:id="rId3117" ref="G3118"/>
    <hyperlink r:id="rId3118" ref="G3119"/>
    <hyperlink r:id="rId3119" ref="G3120"/>
    <hyperlink r:id="rId3120" ref="G3121"/>
    <hyperlink r:id="rId3121" ref="G3122"/>
    <hyperlink r:id="rId3122" ref="G3123"/>
    <hyperlink r:id="rId3123" ref="G3124"/>
    <hyperlink r:id="rId3124" ref="G3125"/>
    <hyperlink r:id="rId3125" ref="G3126"/>
    <hyperlink r:id="rId3126" ref="G3127"/>
    <hyperlink r:id="rId3127" ref="G3128"/>
    <hyperlink r:id="rId3128" ref="G3129"/>
    <hyperlink r:id="rId3129" ref="G3130"/>
    <hyperlink r:id="rId3130" ref="G3131"/>
    <hyperlink r:id="rId3131" ref="G3132"/>
    <hyperlink r:id="rId3132" ref="G3133"/>
    <hyperlink r:id="rId3133" ref="G3134"/>
    <hyperlink r:id="rId3134" ref="G3135"/>
    <hyperlink r:id="rId3135" ref="G3136"/>
    <hyperlink r:id="rId3136" ref="G3137"/>
    <hyperlink r:id="rId3137" ref="G3138"/>
    <hyperlink r:id="rId3138" ref="G3139"/>
    <hyperlink r:id="rId3139" ref="G3140"/>
    <hyperlink r:id="rId3140" ref="G3141"/>
    <hyperlink r:id="rId3141" ref="G3142"/>
    <hyperlink r:id="rId3142" ref="G3143"/>
    <hyperlink r:id="rId3143" ref="G3144"/>
    <hyperlink r:id="rId3144" ref="G3145"/>
    <hyperlink r:id="rId3145" ref="G3146"/>
    <hyperlink r:id="rId3146" ref="G3147"/>
    <hyperlink r:id="rId3147" ref="G3148"/>
    <hyperlink r:id="rId3148" ref="G3149"/>
    <hyperlink r:id="rId3149" ref="G3150"/>
    <hyperlink r:id="rId3150" ref="G3151"/>
    <hyperlink r:id="rId3151" ref="G3152"/>
    <hyperlink r:id="rId3152" ref="G3153"/>
    <hyperlink r:id="rId3153" ref="G3154"/>
    <hyperlink r:id="rId3154" ref="G3155"/>
    <hyperlink r:id="rId3155" ref="G3156"/>
    <hyperlink r:id="rId3156" ref="G3157"/>
    <hyperlink r:id="rId3157" ref="G3158"/>
    <hyperlink r:id="rId3158" ref="G3159"/>
    <hyperlink r:id="rId3159" ref="G3160"/>
    <hyperlink r:id="rId3160" ref="G3161"/>
    <hyperlink r:id="rId3161" ref="G3162"/>
    <hyperlink r:id="rId3162" ref="G3163"/>
    <hyperlink r:id="rId3163" ref="G3164"/>
    <hyperlink r:id="rId3164" ref="G3165"/>
    <hyperlink r:id="rId3165" ref="G3166"/>
    <hyperlink r:id="rId3166" ref="G3167"/>
    <hyperlink r:id="rId3167" ref="G3168"/>
    <hyperlink r:id="rId3168" ref="G3169"/>
    <hyperlink r:id="rId3169" ref="G3170"/>
    <hyperlink r:id="rId3170" ref="G3171"/>
    <hyperlink r:id="rId3171" ref="G3172"/>
    <hyperlink r:id="rId3172" ref="G3173"/>
    <hyperlink r:id="rId3173" ref="G3174"/>
    <hyperlink r:id="rId3174" ref="G3175"/>
    <hyperlink r:id="rId3175" ref="G3176"/>
    <hyperlink r:id="rId3176" ref="G3177"/>
  </hyperlinks>
  <printOptions/>
  <pageMargins bottom="0.75" footer="0.0" header="0.0" left="0.7" right="0.7" top="0.75"/>
  <pageSetup orientation="portrait"/>
  <drawing r:id="rId3177"/>
  <legacyDrawing r:id="rId317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6.83" defaultRowHeight="15.0"/>
  <cols>
    <col customWidth="1" min="1" max="1" width="7.0"/>
    <col customWidth="1" min="2" max="2" width="21.17"/>
    <col customWidth="1" min="3" max="3" width="8.17"/>
    <col customWidth="1" min="4" max="4" width="10.83"/>
    <col customWidth="1" min="5" max="5" width="10.33"/>
    <col customWidth="1" min="6" max="6" width="37.83"/>
    <col customWidth="1" min="7" max="49" width="7.83"/>
    <col customWidth="1" min="50" max="52" width="6.67"/>
  </cols>
  <sheetData>
    <row r="1">
      <c r="A1" s="12" t="s">
        <v>7901</v>
      </c>
      <c r="B1" s="12" t="s">
        <v>7902</v>
      </c>
      <c r="C1" s="12" t="s">
        <v>7903</v>
      </c>
      <c r="D1" s="116" t="s">
        <v>7904</v>
      </c>
      <c r="E1" s="116" t="s">
        <v>7905</v>
      </c>
      <c r="F1" s="12" t="s">
        <v>314</v>
      </c>
      <c r="G1" s="12" t="s">
        <v>7906</v>
      </c>
      <c r="H1" s="117">
        <f t="array" ref="H1:AX1">Systems!$I$2:AY2</f>
        <v>2271</v>
      </c>
      <c r="I1" s="117">
        <v>2317.0</v>
      </c>
      <c r="J1" s="117">
        <v>2319.0</v>
      </c>
      <c r="K1" s="117">
        <v>2341.0</v>
      </c>
      <c r="L1" s="117">
        <v>2366.0</v>
      </c>
      <c r="M1" s="117">
        <v>2571.0</v>
      </c>
      <c r="N1" s="117">
        <v>2596.0</v>
      </c>
      <c r="O1" s="117">
        <v>2750.0</v>
      </c>
      <c r="P1" s="117">
        <v>2765.0</v>
      </c>
      <c r="Q1" s="117">
        <v>2767.0</v>
      </c>
      <c r="R1" s="117">
        <v>2783.0</v>
      </c>
      <c r="S1" s="117">
        <v>2786.0</v>
      </c>
      <c r="T1" s="117">
        <v>2821.0</v>
      </c>
      <c r="U1" s="117">
        <v>2822.0</v>
      </c>
      <c r="V1" s="117">
        <v>2830.0</v>
      </c>
      <c r="W1" s="117">
        <v>2864.0</v>
      </c>
      <c r="X1" s="117">
        <v>3025.0</v>
      </c>
      <c r="Y1" s="117">
        <v>3030.0</v>
      </c>
      <c r="Z1" s="117">
        <v>3040.0</v>
      </c>
      <c r="AA1" s="117">
        <v>3049.0</v>
      </c>
      <c r="AB1" s="12" t="s">
        <v>357</v>
      </c>
      <c r="AC1" s="12" t="s">
        <v>359</v>
      </c>
      <c r="AD1" s="12" t="s">
        <v>361</v>
      </c>
      <c r="AE1" s="117">
        <v>3051.0</v>
      </c>
      <c r="AF1" s="117">
        <v>3052.0</v>
      </c>
      <c r="AG1" s="117">
        <v>3057.0</v>
      </c>
      <c r="AH1" s="117">
        <v>3058.0</v>
      </c>
      <c r="AI1" s="12" t="s">
        <v>369</v>
      </c>
      <c r="AJ1" s="12" t="s">
        <v>372</v>
      </c>
      <c r="AK1" s="12" t="s">
        <v>374</v>
      </c>
      <c r="AL1" s="12" t="s">
        <v>376</v>
      </c>
      <c r="AM1" s="117">
        <v>3063.0</v>
      </c>
      <c r="AN1" s="117">
        <v>3067.0</v>
      </c>
      <c r="AO1" s="117">
        <v>3068.0</v>
      </c>
      <c r="AP1" s="117">
        <v>3075.0</v>
      </c>
      <c r="AQ1" s="117">
        <v>3079.0</v>
      </c>
      <c r="AR1" s="117">
        <v>3081.0</v>
      </c>
      <c r="AS1" s="117">
        <v>3085.0</v>
      </c>
      <c r="AT1" s="117">
        <v>3095.0</v>
      </c>
      <c r="AU1" s="117">
        <v>3130.0</v>
      </c>
      <c r="AV1" s="117">
        <v>3135.0</v>
      </c>
      <c r="AW1" s="117">
        <v>3145.0</v>
      </c>
      <c r="AX1" s="117">
        <v>3151.0</v>
      </c>
      <c r="AY1" s="118">
        <v>3152.0</v>
      </c>
      <c r="AZ1" s="117"/>
    </row>
    <row r="2">
      <c r="A2" s="60" t="s">
        <v>1275</v>
      </c>
      <c r="B2" s="60" t="s">
        <v>7907</v>
      </c>
      <c r="C2" s="60" t="s">
        <v>7908</v>
      </c>
      <c r="D2" s="119">
        <v>2086.0</v>
      </c>
      <c r="E2" s="119">
        <v>2315.0</v>
      </c>
      <c r="F2" s="120" t="s">
        <v>7909</v>
      </c>
      <c r="G2" s="121">
        <f t="shared" ref="G2:G150" si="1">max(H2:AZ2)</f>
        <v>21</v>
      </c>
      <c r="H2" s="121">
        <f t="array" ref="H2">COUNTIF(INDEX(ownership,0,MATCH(H$1,Systems!$I$2:AY$2,)),$A2)+COUNTIFS(INDEX(ownership,0,MATCH(H$1,Systems!$I$2:AY$2,)),$A2&amp;"(*",INDEX(ownership,0,MATCH(H$1,Systems!$I$2:AY$2,)),"&lt;&gt;*"&amp;"(X)"&amp;"*")+COUNTIF(INDEX(ownership,0,MATCH(H$1,Systems!$I$2:AY$2,)),$A2&amp;",*")</f>
        <v>21</v>
      </c>
      <c r="I2" s="121">
        <f t="array" ref="I2">COUNTIF(INDEX(ownership,0,MATCH(I$1,Systems!$I$2:AY$2,)),$A2)+COUNTIFS(INDEX(ownership,0,MATCH(I$1,Systems!$I$2:AY$2,)),$A2&amp;"(*",INDEX(ownership,0,MATCH(I$1,Systems!$I$2:AY$2,)),"&lt;&gt;*"&amp;"(X)"&amp;"*")+COUNTIF(INDEX(ownership,0,MATCH(I$1,Systems!$I$2:AY$2,)),$A2&amp;",*")</f>
        <v>0</v>
      </c>
      <c r="J2" s="121">
        <f t="array" ref="J2">COUNTIF(INDEX(ownership,0,MATCH(J$1,Systems!$I$2:AY$2,)),$A2)+COUNTIFS(INDEX(ownership,0,MATCH(J$1,Systems!$I$2:AY$2,)),$A2&amp;"(*",INDEX(ownership,0,MATCH(J$1,Systems!$I$2:AY$2,)),"&lt;&gt;*"&amp;"(X)"&amp;"*")+COUNTIF(INDEX(ownership,0,MATCH(J$1,Systems!$I$2:AY$2,)),$A2&amp;",*")</f>
        <v>0</v>
      </c>
      <c r="K2" s="121">
        <f t="array" ref="K2">COUNTIF(INDEX(ownership,0,MATCH(K$1,Systems!$I$2:AY$2,)),$A2)+COUNTIFS(INDEX(ownership,0,MATCH(K$1,Systems!$I$2:AY$2,)),$A2&amp;"(*",INDEX(ownership,0,MATCH(K$1,Systems!$I$2:AY$2,)),"&lt;&gt;*"&amp;"(X)"&amp;"*")+COUNTIF(INDEX(ownership,0,MATCH(K$1,Systems!$I$2:AY$2,)),$A2&amp;",*")</f>
        <v>0</v>
      </c>
      <c r="L2" s="121">
        <f t="array" ref="L2">COUNTIF(INDEX(ownership,0,MATCH(L$1,Systems!$I$2:AY$2,)),$A2)+COUNTIFS(INDEX(ownership,0,MATCH(L$1,Systems!$I$2:AY$2,)),$A2&amp;"(*",INDEX(ownership,0,MATCH(L$1,Systems!$I$2:AY$2,)),"&lt;&gt;*"&amp;"(X)"&amp;"*")+COUNTIF(INDEX(ownership,0,MATCH(L$1,Systems!$I$2:AY$2,)),$A2&amp;",*")</f>
        <v>0</v>
      </c>
      <c r="M2" s="121">
        <f t="array" ref="M2">COUNTIF(INDEX(ownership,0,MATCH(M$1,Systems!$I$2:AY$2,)),$A2)+COUNTIFS(INDEX(ownership,0,MATCH(M$1,Systems!$I$2:AY$2,)),$A2&amp;"(*",INDEX(ownership,0,MATCH(M$1,Systems!$I$2:AY$2,)),"&lt;&gt;*"&amp;"(X)"&amp;"*")+COUNTIF(INDEX(ownership,0,MATCH(M$1,Systems!$I$2:AY$2,)),$A2&amp;",*")</f>
        <v>0</v>
      </c>
      <c r="N2" s="121">
        <f t="array" ref="N2">COUNTIF(INDEX(ownership,0,MATCH(N$1,Systems!$I$2:AY$2,)),$A2)+COUNTIFS(INDEX(ownership,0,MATCH(N$1,Systems!$I$2:AY$2,)),$A2&amp;"(*",INDEX(ownership,0,MATCH(N$1,Systems!$I$2:AY$2,)),"&lt;&gt;*"&amp;"(X)"&amp;"*")+COUNTIF(INDEX(ownership,0,MATCH(N$1,Systems!$I$2:AY$2,)),$A2&amp;",*")</f>
        <v>0</v>
      </c>
      <c r="O2" s="121">
        <f t="array" ref="O2">COUNTIF(INDEX(ownership,0,MATCH(O$1,Systems!$I$2:AY$2,)),$A2)+COUNTIFS(INDEX(ownership,0,MATCH(O$1,Systems!$I$2:AY$2,)),$A2&amp;"(*",INDEX(ownership,0,MATCH(O$1,Systems!$I$2:AY$2,)),"&lt;&gt;*"&amp;"(X)"&amp;"*")+COUNTIF(INDEX(ownership,0,MATCH(O$1,Systems!$I$2:AY$2,)),$A2&amp;",*")</f>
        <v>0</v>
      </c>
      <c r="P2" s="121">
        <f t="array" ref="P2">COUNTIF(INDEX(ownership,0,MATCH(P$1,Systems!$I$2:AY$2,)),$A2)+COUNTIFS(INDEX(ownership,0,MATCH(P$1,Systems!$I$2:AY$2,)),$A2&amp;"(*",INDEX(ownership,0,MATCH(P$1,Systems!$I$2:AY$2,)),"&lt;&gt;*"&amp;"(X)"&amp;"*")+COUNTIF(INDEX(ownership,0,MATCH(P$1,Systems!$I$2:AY$2,)),$A2&amp;",*")</f>
        <v>0</v>
      </c>
      <c r="Q2" s="121">
        <f t="array" ref="Q2">COUNTIF(INDEX(ownership,0,MATCH(Q$1,Systems!$I$2:AY$2,)),$A2)+COUNTIFS(INDEX(ownership,0,MATCH(Q$1,Systems!$I$2:AY$2,)),$A2&amp;"(*",INDEX(ownership,0,MATCH(Q$1,Systems!$I$2:AY$2,)),"&lt;&gt;*"&amp;"(X)"&amp;"*")+COUNTIF(INDEX(ownership,0,MATCH(Q$1,Systems!$I$2:AY$2,)),$A2&amp;",*")</f>
        <v>0</v>
      </c>
      <c r="R2" s="121">
        <f t="array" ref="R2">COUNTIF(INDEX(ownership,0,MATCH(R$1,Systems!$I$2:AY$2,)),$A2)+COUNTIFS(INDEX(ownership,0,MATCH(R$1,Systems!$I$2:AY$2,)),$A2&amp;"(*",INDEX(ownership,0,MATCH(R$1,Systems!$I$2:AY$2,)),"&lt;&gt;*"&amp;"(X)"&amp;"*")+COUNTIF(INDEX(ownership,0,MATCH(R$1,Systems!$I$2:AY$2,)),$A2&amp;",*")</f>
        <v>0</v>
      </c>
      <c r="S2" s="121">
        <f t="array" ref="S2">COUNTIF(INDEX(ownership,0,MATCH(S$1,Systems!$I$2:AY$2,)),$A2)+COUNTIFS(INDEX(ownership,0,MATCH(S$1,Systems!$I$2:AY$2,)),$A2&amp;"(*",INDEX(ownership,0,MATCH(S$1,Systems!$I$2:AY$2,)),"&lt;&gt;*"&amp;"(X)"&amp;"*")+COUNTIF(INDEX(ownership,0,MATCH(S$1,Systems!$I$2:AY$2,)),$A2&amp;",*")</f>
        <v>0</v>
      </c>
      <c r="T2" s="121">
        <f t="array" ref="T2">COUNTIF(INDEX(ownership,0,MATCH(T$1,Systems!$I$2:AY$2,)),$A2)+COUNTIFS(INDEX(ownership,0,MATCH(T$1,Systems!$I$2:AY$2,)),$A2&amp;"(*",INDEX(ownership,0,MATCH(T$1,Systems!$I$2:AY$2,)),"&lt;&gt;*"&amp;"(X)"&amp;"*")+COUNTIF(INDEX(ownership,0,MATCH(T$1,Systems!$I$2:AY$2,)),$A2&amp;",*")</f>
        <v>0</v>
      </c>
      <c r="U2" s="121">
        <f t="array" ref="U2">COUNTIF(INDEX(ownership,0,MATCH(U$1,Systems!$I$2:AY$2,)),$A2)+COUNTIFS(INDEX(ownership,0,MATCH(U$1,Systems!$I$2:AY$2,)),$A2&amp;"(*",INDEX(ownership,0,MATCH(U$1,Systems!$I$2:AY$2,)),"&lt;&gt;*"&amp;"(X)"&amp;"*")+COUNTIF(INDEX(ownership,0,MATCH(U$1,Systems!$I$2:AY$2,)),$A2&amp;",*")</f>
        <v>0</v>
      </c>
      <c r="V2" s="121">
        <f t="array" ref="V2">COUNTIF(INDEX(ownership,0,MATCH(V$1,Systems!$I$2:AY$2,)),$A2)+COUNTIFS(INDEX(ownership,0,MATCH(V$1,Systems!$I$2:AY$2,)),$A2&amp;"(*",INDEX(ownership,0,MATCH(V$1,Systems!$I$2:AY$2,)),"&lt;&gt;*"&amp;"(X)"&amp;"*")+COUNTIF(INDEX(ownership,0,MATCH(V$1,Systems!$I$2:AY$2,)),$A2&amp;",*")</f>
        <v>0</v>
      </c>
      <c r="W2" s="121">
        <f t="array" ref="W2">COUNTIF(INDEX(ownership,0,MATCH(W$1,Systems!$I$2:AY$2,)),$A2)+COUNTIFS(INDEX(ownership,0,MATCH(W$1,Systems!$I$2:AY$2,)),$A2&amp;"(*",INDEX(ownership,0,MATCH(W$1,Systems!$I$2:AY$2,)),"&lt;&gt;*"&amp;"(X)"&amp;"*")+COUNTIF(INDEX(ownership,0,MATCH(W$1,Systems!$I$2:AY$2,)),$A2&amp;",*")</f>
        <v>0</v>
      </c>
      <c r="X2" s="121">
        <f t="array" ref="X2">COUNTIF(INDEX(ownership,0,MATCH(X$1,Systems!$I$2:AY$2,)),$A2)+COUNTIFS(INDEX(ownership,0,MATCH(X$1,Systems!$I$2:AY$2,)),$A2&amp;"(*",INDEX(ownership,0,MATCH(X$1,Systems!$I$2:AY$2,)),"&lt;&gt;*"&amp;"(X)"&amp;"*")+COUNTIF(INDEX(ownership,0,MATCH(X$1,Systems!$I$2:AY$2,)),$A2&amp;",*")</f>
        <v>0</v>
      </c>
      <c r="Y2" s="121">
        <f t="array" ref="Y2">COUNTIF(INDEX(ownership,0,MATCH(Y$1,Systems!$I$2:AY$2,)),$A2)+COUNTIFS(INDEX(ownership,0,MATCH(Y$1,Systems!$I$2:AY$2,)),$A2&amp;"(*",INDEX(ownership,0,MATCH(Y$1,Systems!$I$2:AY$2,)),"&lt;&gt;*"&amp;"(X)"&amp;"*")+COUNTIF(INDEX(ownership,0,MATCH(Y$1,Systems!$I$2:AY$2,)),$A2&amp;",*")</f>
        <v>0</v>
      </c>
      <c r="Z2" s="121">
        <f t="array" ref="Z2">COUNTIF(INDEX(ownership,0,MATCH(Z$1,Systems!$I$2:AY$2,)),$A2)+COUNTIFS(INDEX(ownership,0,MATCH(Z$1,Systems!$I$2:AY$2,)),$A2&amp;"(*",INDEX(ownership,0,MATCH(Z$1,Systems!$I$2:AY$2,)),"&lt;&gt;*"&amp;"(X)"&amp;"*")+COUNTIF(INDEX(ownership,0,MATCH(Z$1,Systems!$I$2:AY$2,)),$A2&amp;",*")</f>
        <v>0</v>
      </c>
      <c r="AA2" s="121">
        <f t="array" ref="AA2">COUNTIF(INDEX(ownership,0,MATCH(AA$1,Systems!$I$2:AY$2,)),$A2)+COUNTIFS(INDEX(ownership,0,MATCH(AA$1,Systems!$I$2:AY$2,)),$A2&amp;"(*",INDEX(ownership,0,MATCH(AA$1,Systems!$I$2:AY$2,)),"&lt;&gt;*"&amp;"(X)"&amp;"*")+COUNTIF(INDEX(ownership,0,MATCH(AA$1,Systems!$I$2:AY$2,)),$A2&amp;",*")</f>
        <v>0</v>
      </c>
      <c r="AB2" s="121">
        <f t="array" ref="AB2">COUNTIF(INDEX(ownership,0,MATCH(AB$1,Systems!$I$2:AY$2,)),$A2)+COUNTIFS(INDEX(ownership,0,MATCH(AB$1,Systems!$I$2:AY$2,)),$A2&amp;"(*",INDEX(ownership,0,MATCH(AB$1,Systems!$I$2:AY$2,)),"&lt;&gt;*"&amp;"(X)"&amp;"*")+COUNTIF(INDEX(ownership,0,MATCH(AB$1,Systems!$I$2:AY$2,)),$A2&amp;",*")</f>
        <v>0</v>
      </c>
      <c r="AC2" s="121">
        <f t="array" ref="AC2">COUNTIF(INDEX(ownership,0,MATCH(AC$1,Systems!$I$2:AY$2,)),$A2)+COUNTIFS(INDEX(ownership,0,MATCH(AC$1,Systems!$I$2:AY$2,)),$A2&amp;"(*",INDEX(ownership,0,MATCH(AC$1,Systems!$I$2:AY$2,)),"&lt;&gt;*"&amp;"(X)"&amp;"*")+COUNTIF(INDEX(ownership,0,MATCH(AC$1,Systems!$I$2:AY$2,)),$A2&amp;",*")</f>
        <v>0</v>
      </c>
      <c r="AD2" s="121">
        <f t="array" ref="AD2">COUNTIF(INDEX(ownership,0,MATCH(AD$1,Systems!$I$2:AY$2,)),$A2)+COUNTIFS(INDEX(ownership,0,MATCH(AD$1,Systems!$I$2:AY$2,)),$A2&amp;"(*",INDEX(ownership,0,MATCH(AD$1,Systems!$I$2:AY$2,)),"&lt;&gt;*"&amp;"(X)"&amp;"*")+COUNTIF(INDEX(ownership,0,MATCH(AD$1,Systems!$I$2:AY$2,)),$A2&amp;",*")</f>
        <v>0</v>
      </c>
      <c r="AE2" s="121">
        <f t="array" ref="AE2">COUNTIF(INDEX(ownership,0,MATCH(AE$1,Systems!$I$2:AY$2,)),$A2)+COUNTIFS(INDEX(ownership,0,MATCH(AE$1,Systems!$I$2:AY$2,)),$A2&amp;"(*",INDEX(ownership,0,MATCH(AE$1,Systems!$I$2:AY$2,)),"&lt;&gt;*"&amp;"(X)"&amp;"*")+COUNTIF(INDEX(ownership,0,MATCH(AE$1,Systems!$I$2:AY$2,)),$A2&amp;",*")</f>
        <v>0</v>
      </c>
      <c r="AF2" s="121">
        <f t="array" ref="AF2">COUNTIF(INDEX(ownership,0,MATCH(AF$1,Systems!$I$2:AY$2,)),$A2)+COUNTIFS(INDEX(ownership,0,MATCH(AF$1,Systems!$I$2:AY$2,)),$A2&amp;"(*",INDEX(ownership,0,MATCH(AF$1,Systems!$I$2:AY$2,)),"&lt;&gt;*"&amp;"(X)"&amp;"*")+COUNTIF(INDEX(ownership,0,MATCH(AF$1,Systems!$I$2:AY$2,)),$A2&amp;",*")</f>
        <v>0</v>
      </c>
      <c r="AG2" s="121">
        <f t="array" ref="AG2">COUNTIF(INDEX(ownership,0,MATCH(AG$1,Systems!$I$2:AY$2,)),$A2)+COUNTIFS(INDEX(ownership,0,MATCH(AG$1,Systems!$I$2:AY$2,)),$A2&amp;"(*",INDEX(ownership,0,MATCH(AG$1,Systems!$I$2:AY$2,)),"&lt;&gt;*"&amp;"(X)"&amp;"*")+COUNTIF(INDEX(ownership,0,MATCH(AG$1,Systems!$I$2:AY$2,)),$A2&amp;",*")</f>
        <v>0</v>
      </c>
      <c r="AH2" s="121">
        <f t="array" ref="AH2">COUNTIF(INDEX(ownership,0,MATCH(AH$1,Systems!$I$2:AY$2,)),$A2)+COUNTIFS(INDEX(ownership,0,MATCH(AH$1,Systems!$I$2:AY$2,)),$A2&amp;"(*",INDEX(ownership,0,MATCH(AH$1,Systems!$I$2:AY$2,)),"&lt;&gt;*"&amp;"(X)"&amp;"*")+COUNTIF(INDEX(ownership,0,MATCH(AH$1,Systems!$I$2:AY$2,)),$A2&amp;",*")</f>
        <v>0</v>
      </c>
      <c r="AI2" s="121">
        <f t="array" ref="AI2">COUNTIF(INDEX(ownership,0,MATCH(AI$1,Systems!$I$2:AY$2,)),$A2)+COUNTIFS(INDEX(ownership,0,MATCH(AI$1,Systems!$I$2:AY$2,)),$A2&amp;"(*",INDEX(ownership,0,MATCH(AI$1,Systems!$I$2:AY$2,)),"&lt;&gt;*"&amp;"(X)"&amp;"*")+COUNTIF(INDEX(ownership,0,MATCH(AI$1,Systems!$I$2:AY$2,)),$A2&amp;",*")</f>
        <v>0</v>
      </c>
      <c r="AJ2" s="121">
        <f t="array" ref="AJ2">COUNTIF(INDEX(ownership,0,MATCH(AJ$1,Systems!$I$2:AY$2,)),$A2)+COUNTIFS(INDEX(ownership,0,MATCH(AJ$1,Systems!$I$2:AY$2,)),$A2&amp;"(*",INDEX(ownership,0,MATCH(AJ$1,Systems!$I$2:AY$2,)),"&lt;&gt;*"&amp;"(X)"&amp;"*")+COUNTIF(INDEX(ownership,0,MATCH(AJ$1,Systems!$I$2:AY$2,)),$A2&amp;",*")</f>
        <v>0</v>
      </c>
      <c r="AK2" s="121">
        <f t="array" ref="AK2">COUNTIF(INDEX(ownership,0,MATCH(AK$1,Systems!$I$2:AY$2,)),$A2)+COUNTIFS(INDEX(ownership,0,MATCH(AK$1,Systems!$I$2:AY$2,)),$A2&amp;"(*",INDEX(ownership,0,MATCH(AK$1,Systems!$I$2:AY$2,)),"&lt;&gt;*"&amp;"(X)"&amp;"*")+COUNTIF(INDEX(ownership,0,MATCH(AK$1,Systems!$I$2:AY$2,)),$A2&amp;",*")</f>
        <v>0</v>
      </c>
      <c r="AL2" s="121">
        <f t="array" ref="AL2">COUNTIF(INDEX(ownership,0,MATCH(AL$1,Systems!$I$2:AY$2,)),$A2)+COUNTIFS(INDEX(ownership,0,MATCH(AL$1,Systems!$I$2:AY$2,)),$A2&amp;"(*",INDEX(ownership,0,MATCH(AL$1,Systems!$I$2:AY$2,)),"&lt;&gt;*"&amp;"(X)"&amp;"*")+COUNTIF(INDEX(ownership,0,MATCH(AL$1,Systems!$I$2:AY$2,)),$A2&amp;",*")</f>
        <v>0</v>
      </c>
      <c r="AM2" s="121">
        <f t="array" ref="AM2">COUNTIF(INDEX(ownership,0,MATCH(AM$1,Systems!$I$2:AY$2,)),$A2)+COUNTIFS(INDEX(ownership,0,MATCH(AM$1,Systems!$I$2:AY$2,)),$A2&amp;"(*",INDEX(ownership,0,MATCH(AM$1,Systems!$I$2:AY$2,)),"&lt;&gt;*"&amp;"(X)"&amp;"*")+COUNTIF(INDEX(ownership,0,MATCH(AM$1,Systems!$I$2:AY$2,)),$A2&amp;",*")</f>
        <v>0</v>
      </c>
      <c r="AN2" s="121">
        <f t="array" ref="AN2">COUNTIF(INDEX(ownership,0,MATCH(AN$1,Systems!$I$2:AY$2,)),$A2)+COUNTIFS(INDEX(ownership,0,MATCH(AN$1,Systems!$I$2:AY$2,)),$A2&amp;"(*",INDEX(ownership,0,MATCH(AN$1,Systems!$I$2:AY$2,)),"&lt;&gt;*"&amp;"(X)"&amp;"*")+COUNTIF(INDEX(ownership,0,MATCH(AN$1,Systems!$I$2:AY$2,)),$A2&amp;",*")</f>
        <v>0</v>
      </c>
      <c r="AO2" s="121">
        <f t="array" ref="AO2">COUNTIF(INDEX(ownership,0,MATCH(AO$1,Systems!$I$2:AY$2,)),$A2)+COUNTIFS(INDEX(ownership,0,MATCH(AO$1,Systems!$I$2:AY$2,)),$A2&amp;"(*",INDEX(ownership,0,MATCH(AO$1,Systems!$I$2:AY$2,)),"&lt;&gt;*"&amp;"(X)"&amp;"*")+COUNTIF(INDEX(ownership,0,MATCH(AO$1,Systems!$I$2:AY$2,)),$A2&amp;",*")</f>
        <v>0</v>
      </c>
      <c r="AP2" s="121">
        <f t="array" ref="AP2">COUNTIF(INDEX(ownership,0,MATCH(AP$1,Systems!$I$2:AY$2,)),$A2)+COUNTIFS(INDEX(ownership,0,MATCH(AP$1,Systems!$I$2:AY$2,)),$A2&amp;"(*",INDEX(ownership,0,MATCH(AP$1,Systems!$I$2:AY$2,)),"&lt;&gt;*"&amp;"(X)"&amp;"*")+COUNTIF(INDEX(ownership,0,MATCH(AP$1,Systems!$I$2:AY$2,)),$A2&amp;",*")</f>
        <v>0</v>
      </c>
      <c r="AQ2" s="121">
        <f t="array" ref="AQ2">COUNTIF(INDEX(ownership,0,MATCH(AQ$1,Systems!$I$2:AY$2,)),$A2)+COUNTIFS(INDEX(ownership,0,MATCH(AQ$1,Systems!$I$2:AY$2,)),$A2&amp;"(*",INDEX(ownership,0,MATCH(AQ$1,Systems!$I$2:AY$2,)),"&lt;&gt;*"&amp;"(X)"&amp;"*")+COUNTIF(INDEX(ownership,0,MATCH(AQ$1,Systems!$I$2:AY$2,)),$A2&amp;",*")</f>
        <v>0</v>
      </c>
      <c r="AR2" s="121">
        <f t="array" ref="AR2">COUNTIF(INDEX(ownership,0,MATCH(AR$1,Systems!$I$2:AY$2,)),$A2)+COUNTIFS(INDEX(ownership,0,MATCH(AR$1,Systems!$I$2:AY$2,)),$A2&amp;"(*",INDEX(ownership,0,MATCH(AR$1,Systems!$I$2:AY$2,)),"&lt;&gt;*"&amp;"(X)"&amp;"*")+COUNTIF(INDEX(ownership,0,MATCH(AR$1,Systems!$I$2:AY$2,)),$A2&amp;",*")</f>
        <v>0</v>
      </c>
      <c r="AS2" s="121">
        <f t="array" ref="AS2">COUNTIF(INDEX(ownership,0,MATCH(AS$1,Systems!$I$2:AY$2,)),$A2)+COUNTIFS(INDEX(ownership,0,MATCH(AS$1,Systems!$I$2:AY$2,)),$A2&amp;"(*",INDEX(ownership,0,MATCH(AS$1,Systems!$I$2:AY$2,)),"&lt;&gt;*"&amp;"(X)"&amp;"*")+COUNTIF(INDEX(ownership,0,MATCH(AS$1,Systems!$I$2:AY$2,)),$A2&amp;",*")</f>
        <v>0</v>
      </c>
      <c r="AT2" s="121">
        <f t="array" ref="AT2">COUNTIF(INDEX(ownership,0,MATCH(AT$1,Systems!$I$2:AY$2,)),$A2)+COUNTIFS(INDEX(ownership,0,MATCH(AT$1,Systems!$I$2:AY$2,)),$A2&amp;"(*",INDEX(ownership,0,MATCH(AT$1,Systems!$I$2:AY$2,)),"&lt;&gt;*"&amp;"(X)"&amp;"*")+COUNTIF(INDEX(ownership,0,MATCH(AT$1,Systems!$I$2:AY$2,)),$A2&amp;",*")</f>
        <v>0</v>
      </c>
      <c r="AU2" s="121">
        <f t="array" ref="AU2">COUNTIF(INDEX(ownership,0,MATCH(AU$1,Systems!$I$2:AY$2,)),$A2)+COUNTIFS(INDEX(ownership,0,MATCH(AU$1,Systems!$I$2:AY$2,)),$A2&amp;"(*",INDEX(ownership,0,MATCH(AU$1,Systems!$I$2:AY$2,)),"&lt;&gt;*"&amp;"(X)"&amp;"*")+COUNTIF(INDEX(ownership,0,MATCH(AU$1,Systems!$I$2:AY$2,)),$A2&amp;",*")</f>
        <v>0</v>
      </c>
      <c r="AV2" s="121">
        <f t="array" ref="AV2">COUNTIF(INDEX(ownership,0,MATCH(AV$1,Systems!$I$2:AY$2,)),$A2)+COUNTIFS(INDEX(ownership,0,MATCH(AV$1,Systems!$I$2:AY$2,)),$A2&amp;"(*",INDEX(ownership,0,MATCH(AV$1,Systems!$I$2:AY$2,)),"&lt;&gt;*"&amp;"(X)"&amp;"*")+COUNTIF(INDEX(ownership,0,MATCH(AV$1,Systems!$I$2:AY$2,)),$A2&amp;",*")</f>
        <v>0</v>
      </c>
      <c r="AW2" s="121">
        <f t="array" ref="AW2">COUNTIF(INDEX(ownership,0,MATCH(AW$1,Systems!$I$2:AY$2,)),$A2)+COUNTIFS(INDEX(ownership,0,MATCH(AW$1,Systems!$I$2:AY$2,)),$A2&amp;"(*",INDEX(ownership,0,MATCH(AW$1,Systems!$I$2:AY$2,)),"&lt;&gt;*"&amp;"(X)"&amp;"*")+COUNTIF(INDEX(ownership,0,MATCH(AW$1,Systems!$I$2:AY$2,)),$A2&amp;",*")</f>
        <v>0</v>
      </c>
      <c r="AX2" s="121">
        <f t="array" ref="AX2">COUNTIF(INDEX(ownership,0,MATCH(AX$1,Systems!$I$2:AY$2,)),$A2)+COUNTIFS(INDEX(ownership,0,MATCH(AX$1,Systems!$I$2:AY$2,)),$A2&amp;"(*",INDEX(ownership,0,MATCH(AX$1,Systems!$I$2:AY$2,)),"&lt;&gt;*"&amp;"(X)"&amp;"*")+COUNTIF(INDEX(ownership,0,MATCH(AX$1,Systems!$I$2:AY$2,)),$A2&amp;",*")</f>
        <v>0</v>
      </c>
      <c r="AY2" s="121">
        <f t="array" ref="AY2">COUNTIF(INDEX(ownership,0,MATCH(AY$1,Systems!$I$2:AZ$2,)),$A2)+COUNTIFS(INDEX(ownership,0,MATCH(AY$1,Systems!$I$2:AZ$2,)),$A2&amp;"(*",INDEX(ownership,0,MATCH(AY$1,Systems!$I$2:AZ$2,)),"&lt;&gt;*"&amp;"(X)"&amp;"*")+COUNTIF(INDEX(ownership,0,MATCH(AY$1,Systems!$I$2:AZ$2,)),$A2&amp;",*")</f>
        <v>0</v>
      </c>
      <c r="AZ2" s="121">
        <f t="array" ref="AZ2">COUNTIF(INDEX(ownership,0,MATCH(AZ$1,Systems!$I$2:AY$2,)),$A2)+COUNTIFS(INDEX(ownership,0,MATCH(AZ$1,Systems!$I$2:AY$2,)),$A2&amp;"(*",INDEX(ownership,0,MATCH(AZ$1,Systems!$I$2:AY$2,)),"&lt;&gt;*"&amp;"(X)"&amp;"*")+COUNTIF(INDEX(ownership,0,MATCH(AZ$1,Systems!$I$2:AY$2,)),$A2&amp;",*")</f>
        <v>0</v>
      </c>
    </row>
    <row r="3">
      <c r="A3" s="60" t="s">
        <v>1633</v>
      </c>
      <c r="B3" s="60" t="s">
        <v>7910</v>
      </c>
      <c r="C3" s="60" t="s">
        <v>7911</v>
      </c>
      <c r="D3" s="119">
        <v>2163.0</v>
      </c>
      <c r="E3" s="119">
        <v>2317.0</v>
      </c>
      <c r="F3" s="120" t="s">
        <v>7912</v>
      </c>
      <c r="G3" s="121">
        <f t="shared" si="1"/>
        <v>3</v>
      </c>
      <c r="H3" s="121">
        <f t="array" ref="H3">COUNTIF(INDEX(ownership,0,MATCH(H$1,Systems!$I$2:AY$2,)),$A3)+COUNTIFS(INDEX(ownership,0,MATCH(H$1,Systems!$I$2:AY$2,)),$A3&amp;"(*",INDEX(ownership,0,MATCH(H$1,Systems!$I$2:AY$2,)),"&lt;&gt;*"&amp;"(X)"&amp;"*")+COUNTIF(INDEX(ownership,0,MATCH(H$1,Systems!$I$2:AY$2,)),$A3&amp;",*")</f>
        <v>3</v>
      </c>
      <c r="I3" s="121">
        <f t="array" ref="I3">COUNTIF(INDEX(ownership,0,MATCH(I$1,Systems!$I$2:AY$2,)),$A3)+COUNTIFS(INDEX(ownership,0,MATCH(I$1,Systems!$I$2:AY$2,)),$A3&amp;"(*",INDEX(ownership,0,MATCH(I$1,Systems!$I$2:AY$2,)),"&lt;&gt;*"&amp;"(X)"&amp;"*")+COUNTIF(INDEX(ownership,0,MATCH(I$1,Systems!$I$2:AY$2,)),$A3&amp;",*")</f>
        <v>3</v>
      </c>
      <c r="J3" s="121">
        <f t="array" ref="J3">COUNTIF(INDEX(ownership,0,MATCH(J$1,Systems!$I$2:AY$2,)),$A3)+COUNTIFS(INDEX(ownership,0,MATCH(J$1,Systems!$I$2:AY$2,)),$A3&amp;"(*",INDEX(ownership,0,MATCH(J$1,Systems!$I$2:AY$2,)),"&lt;&gt;*"&amp;"(X)"&amp;"*")+COUNTIF(INDEX(ownership,0,MATCH(J$1,Systems!$I$2:AY$2,)),$A3&amp;",*")</f>
        <v>0</v>
      </c>
      <c r="K3" s="121">
        <f t="array" ref="K3">COUNTIF(INDEX(ownership,0,MATCH(K$1,Systems!$I$2:AY$2,)),$A3)+COUNTIFS(INDEX(ownership,0,MATCH(K$1,Systems!$I$2:AY$2,)),$A3&amp;"(*",INDEX(ownership,0,MATCH(K$1,Systems!$I$2:AY$2,)),"&lt;&gt;*"&amp;"(X)"&amp;"*")+COUNTIF(INDEX(ownership,0,MATCH(K$1,Systems!$I$2:AY$2,)),$A3&amp;",*")</f>
        <v>0</v>
      </c>
      <c r="L3" s="121">
        <f t="array" ref="L3">COUNTIF(INDEX(ownership,0,MATCH(L$1,Systems!$I$2:AY$2,)),$A3)+COUNTIFS(INDEX(ownership,0,MATCH(L$1,Systems!$I$2:AY$2,)),$A3&amp;"(*",INDEX(ownership,0,MATCH(L$1,Systems!$I$2:AY$2,)),"&lt;&gt;*"&amp;"(X)"&amp;"*")+COUNTIF(INDEX(ownership,0,MATCH(L$1,Systems!$I$2:AY$2,)),$A3&amp;",*")</f>
        <v>0</v>
      </c>
      <c r="M3" s="121">
        <f t="array" ref="M3">COUNTIF(INDEX(ownership,0,MATCH(M$1,Systems!$I$2:AY$2,)),$A3)+COUNTIFS(INDEX(ownership,0,MATCH(M$1,Systems!$I$2:AY$2,)),$A3&amp;"(*",INDEX(ownership,0,MATCH(M$1,Systems!$I$2:AY$2,)),"&lt;&gt;*"&amp;"(X)"&amp;"*")+COUNTIF(INDEX(ownership,0,MATCH(M$1,Systems!$I$2:AY$2,)),$A3&amp;",*")</f>
        <v>0</v>
      </c>
      <c r="N3" s="121">
        <f t="array" ref="N3">COUNTIF(INDEX(ownership,0,MATCH(N$1,Systems!$I$2:AY$2,)),$A3)+COUNTIFS(INDEX(ownership,0,MATCH(N$1,Systems!$I$2:AY$2,)),$A3&amp;"(*",INDEX(ownership,0,MATCH(N$1,Systems!$I$2:AY$2,)),"&lt;&gt;*"&amp;"(X)"&amp;"*")+COUNTIF(INDEX(ownership,0,MATCH(N$1,Systems!$I$2:AY$2,)),$A3&amp;",*")</f>
        <v>0</v>
      </c>
      <c r="O3" s="121">
        <f t="array" ref="O3">COUNTIF(INDEX(ownership,0,MATCH(O$1,Systems!$I$2:AY$2,)),$A3)+COUNTIFS(INDEX(ownership,0,MATCH(O$1,Systems!$I$2:AY$2,)),$A3&amp;"(*",INDEX(ownership,0,MATCH(O$1,Systems!$I$2:AY$2,)),"&lt;&gt;*"&amp;"(X)"&amp;"*")+COUNTIF(INDEX(ownership,0,MATCH(O$1,Systems!$I$2:AY$2,)),$A3&amp;",*")</f>
        <v>0</v>
      </c>
      <c r="P3" s="121">
        <f t="array" ref="P3">COUNTIF(INDEX(ownership,0,MATCH(P$1,Systems!$I$2:AY$2,)),$A3)+COUNTIFS(INDEX(ownership,0,MATCH(P$1,Systems!$I$2:AY$2,)),$A3&amp;"(*",INDEX(ownership,0,MATCH(P$1,Systems!$I$2:AY$2,)),"&lt;&gt;*"&amp;"(X)"&amp;"*")+COUNTIF(INDEX(ownership,0,MATCH(P$1,Systems!$I$2:AY$2,)),$A3&amp;",*")</f>
        <v>0</v>
      </c>
      <c r="Q3" s="121">
        <f t="array" ref="Q3">COUNTIF(INDEX(ownership,0,MATCH(Q$1,Systems!$I$2:AY$2,)),$A3)+COUNTIFS(INDEX(ownership,0,MATCH(Q$1,Systems!$I$2:AY$2,)),$A3&amp;"(*",INDEX(ownership,0,MATCH(Q$1,Systems!$I$2:AY$2,)),"&lt;&gt;*"&amp;"(X)"&amp;"*")+COUNTIF(INDEX(ownership,0,MATCH(Q$1,Systems!$I$2:AY$2,)),$A3&amp;",*")</f>
        <v>0</v>
      </c>
      <c r="R3" s="121">
        <f t="array" ref="R3">COUNTIF(INDEX(ownership,0,MATCH(R$1,Systems!$I$2:AY$2,)),$A3)+COUNTIFS(INDEX(ownership,0,MATCH(R$1,Systems!$I$2:AY$2,)),$A3&amp;"(*",INDEX(ownership,0,MATCH(R$1,Systems!$I$2:AY$2,)),"&lt;&gt;*"&amp;"(X)"&amp;"*")+COUNTIF(INDEX(ownership,0,MATCH(R$1,Systems!$I$2:AY$2,)),$A3&amp;",*")</f>
        <v>0</v>
      </c>
      <c r="S3" s="121">
        <f t="array" ref="S3">COUNTIF(INDEX(ownership,0,MATCH(S$1,Systems!$I$2:AY$2,)),$A3)+COUNTIFS(INDEX(ownership,0,MATCH(S$1,Systems!$I$2:AY$2,)),$A3&amp;"(*",INDEX(ownership,0,MATCH(S$1,Systems!$I$2:AY$2,)),"&lt;&gt;*"&amp;"(X)"&amp;"*")+COUNTIF(INDEX(ownership,0,MATCH(S$1,Systems!$I$2:AY$2,)),$A3&amp;",*")</f>
        <v>0</v>
      </c>
      <c r="T3" s="121">
        <f t="array" ref="T3">COUNTIF(INDEX(ownership,0,MATCH(T$1,Systems!$I$2:AY$2,)),$A3)+COUNTIFS(INDEX(ownership,0,MATCH(T$1,Systems!$I$2:AY$2,)),$A3&amp;"(*",INDEX(ownership,0,MATCH(T$1,Systems!$I$2:AY$2,)),"&lt;&gt;*"&amp;"(X)"&amp;"*")+COUNTIF(INDEX(ownership,0,MATCH(T$1,Systems!$I$2:AY$2,)),$A3&amp;",*")</f>
        <v>0</v>
      </c>
      <c r="U3" s="121">
        <f t="array" ref="U3">COUNTIF(INDEX(ownership,0,MATCH(U$1,Systems!$I$2:AY$2,)),$A3)+COUNTIFS(INDEX(ownership,0,MATCH(U$1,Systems!$I$2:AY$2,)),$A3&amp;"(*",INDEX(ownership,0,MATCH(U$1,Systems!$I$2:AY$2,)),"&lt;&gt;*"&amp;"(X)"&amp;"*")+COUNTIF(INDEX(ownership,0,MATCH(U$1,Systems!$I$2:AY$2,)),$A3&amp;",*")</f>
        <v>0</v>
      </c>
      <c r="V3" s="121">
        <f t="array" ref="V3">COUNTIF(INDEX(ownership,0,MATCH(V$1,Systems!$I$2:AY$2,)),$A3)+COUNTIFS(INDEX(ownership,0,MATCH(V$1,Systems!$I$2:AY$2,)),$A3&amp;"(*",INDEX(ownership,0,MATCH(V$1,Systems!$I$2:AY$2,)),"&lt;&gt;*"&amp;"(X)"&amp;"*")+COUNTIF(INDEX(ownership,0,MATCH(V$1,Systems!$I$2:AY$2,)),$A3&amp;",*")</f>
        <v>0</v>
      </c>
      <c r="W3" s="121">
        <f t="array" ref="W3">COUNTIF(INDEX(ownership,0,MATCH(W$1,Systems!$I$2:AY$2,)),$A3)+COUNTIFS(INDEX(ownership,0,MATCH(W$1,Systems!$I$2:AY$2,)),$A3&amp;"(*",INDEX(ownership,0,MATCH(W$1,Systems!$I$2:AY$2,)),"&lt;&gt;*"&amp;"(X)"&amp;"*")+COUNTIF(INDEX(ownership,0,MATCH(W$1,Systems!$I$2:AY$2,)),$A3&amp;",*")</f>
        <v>0</v>
      </c>
      <c r="X3" s="121">
        <f t="array" ref="X3">COUNTIF(INDEX(ownership,0,MATCH(X$1,Systems!$I$2:AY$2,)),$A3)+COUNTIFS(INDEX(ownership,0,MATCH(X$1,Systems!$I$2:AY$2,)),$A3&amp;"(*",INDEX(ownership,0,MATCH(X$1,Systems!$I$2:AY$2,)),"&lt;&gt;*"&amp;"(X)"&amp;"*")+COUNTIF(INDEX(ownership,0,MATCH(X$1,Systems!$I$2:AY$2,)),$A3&amp;",*")</f>
        <v>0</v>
      </c>
      <c r="Y3" s="121">
        <f t="array" ref="Y3">COUNTIF(INDEX(ownership,0,MATCH(Y$1,Systems!$I$2:AY$2,)),$A3)+COUNTIFS(INDEX(ownership,0,MATCH(Y$1,Systems!$I$2:AY$2,)),$A3&amp;"(*",INDEX(ownership,0,MATCH(Y$1,Systems!$I$2:AY$2,)),"&lt;&gt;*"&amp;"(X)"&amp;"*")+COUNTIF(INDEX(ownership,0,MATCH(Y$1,Systems!$I$2:AY$2,)),$A3&amp;",*")</f>
        <v>0</v>
      </c>
      <c r="Z3" s="121">
        <f t="array" ref="Z3">COUNTIF(INDEX(ownership,0,MATCH(Z$1,Systems!$I$2:AY$2,)),$A3)+COUNTIFS(INDEX(ownership,0,MATCH(Z$1,Systems!$I$2:AY$2,)),$A3&amp;"(*",INDEX(ownership,0,MATCH(Z$1,Systems!$I$2:AY$2,)),"&lt;&gt;*"&amp;"(X)"&amp;"*")+COUNTIF(INDEX(ownership,0,MATCH(Z$1,Systems!$I$2:AY$2,)),$A3&amp;",*")</f>
        <v>0</v>
      </c>
      <c r="AA3" s="121">
        <f t="array" ref="AA3">COUNTIF(INDEX(ownership,0,MATCH(AA$1,Systems!$I$2:AY$2,)),$A3)+COUNTIFS(INDEX(ownership,0,MATCH(AA$1,Systems!$I$2:AY$2,)),$A3&amp;"(*",INDEX(ownership,0,MATCH(AA$1,Systems!$I$2:AY$2,)),"&lt;&gt;*"&amp;"(X)"&amp;"*")+COUNTIF(INDEX(ownership,0,MATCH(AA$1,Systems!$I$2:AY$2,)),$A3&amp;",*")</f>
        <v>0</v>
      </c>
      <c r="AB3" s="121">
        <f t="array" ref="AB3">COUNTIF(INDEX(ownership,0,MATCH(AB$1,Systems!$I$2:AY$2,)),$A3)+COUNTIFS(INDEX(ownership,0,MATCH(AB$1,Systems!$I$2:AY$2,)),$A3&amp;"(*",INDEX(ownership,0,MATCH(AB$1,Systems!$I$2:AY$2,)),"&lt;&gt;*"&amp;"(X)"&amp;"*")+COUNTIF(INDEX(ownership,0,MATCH(AB$1,Systems!$I$2:AY$2,)),$A3&amp;",*")</f>
        <v>0</v>
      </c>
      <c r="AC3" s="121">
        <f t="array" ref="AC3">COUNTIF(INDEX(ownership,0,MATCH(AC$1,Systems!$I$2:AY$2,)),$A3)+COUNTIFS(INDEX(ownership,0,MATCH(AC$1,Systems!$I$2:AY$2,)),$A3&amp;"(*",INDEX(ownership,0,MATCH(AC$1,Systems!$I$2:AY$2,)),"&lt;&gt;*"&amp;"(X)"&amp;"*")+COUNTIF(INDEX(ownership,0,MATCH(AC$1,Systems!$I$2:AY$2,)),$A3&amp;",*")</f>
        <v>0</v>
      </c>
      <c r="AD3" s="121">
        <f t="array" ref="AD3">COUNTIF(INDEX(ownership,0,MATCH(AD$1,Systems!$I$2:AY$2,)),$A3)+COUNTIFS(INDEX(ownership,0,MATCH(AD$1,Systems!$I$2:AY$2,)),$A3&amp;"(*",INDEX(ownership,0,MATCH(AD$1,Systems!$I$2:AY$2,)),"&lt;&gt;*"&amp;"(X)"&amp;"*")+COUNTIF(INDEX(ownership,0,MATCH(AD$1,Systems!$I$2:AY$2,)),$A3&amp;",*")</f>
        <v>0</v>
      </c>
      <c r="AE3" s="121">
        <f t="array" ref="AE3">COUNTIF(INDEX(ownership,0,MATCH(AE$1,Systems!$I$2:AY$2,)),$A3)+COUNTIFS(INDEX(ownership,0,MATCH(AE$1,Systems!$I$2:AY$2,)),$A3&amp;"(*",INDEX(ownership,0,MATCH(AE$1,Systems!$I$2:AY$2,)),"&lt;&gt;*"&amp;"(X)"&amp;"*")+COUNTIF(INDEX(ownership,0,MATCH(AE$1,Systems!$I$2:AY$2,)),$A3&amp;",*")</f>
        <v>0</v>
      </c>
      <c r="AF3" s="121">
        <f t="array" ref="AF3">COUNTIF(INDEX(ownership,0,MATCH(AF$1,Systems!$I$2:AY$2,)),$A3)+COUNTIFS(INDEX(ownership,0,MATCH(AF$1,Systems!$I$2:AY$2,)),$A3&amp;"(*",INDEX(ownership,0,MATCH(AF$1,Systems!$I$2:AY$2,)),"&lt;&gt;*"&amp;"(X)"&amp;"*")+COUNTIF(INDEX(ownership,0,MATCH(AF$1,Systems!$I$2:AY$2,)),$A3&amp;",*")</f>
        <v>0</v>
      </c>
      <c r="AG3" s="121">
        <f t="array" ref="AG3">COUNTIF(INDEX(ownership,0,MATCH(AG$1,Systems!$I$2:AY$2,)),$A3)+COUNTIFS(INDEX(ownership,0,MATCH(AG$1,Systems!$I$2:AY$2,)),$A3&amp;"(*",INDEX(ownership,0,MATCH(AG$1,Systems!$I$2:AY$2,)),"&lt;&gt;*"&amp;"(X)"&amp;"*")+COUNTIF(INDEX(ownership,0,MATCH(AG$1,Systems!$I$2:AY$2,)),$A3&amp;",*")</f>
        <v>0</v>
      </c>
      <c r="AH3" s="121">
        <f t="array" ref="AH3">COUNTIF(INDEX(ownership,0,MATCH(AH$1,Systems!$I$2:AY$2,)),$A3)+COUNTIFS(INDEX(ownership,0,MATCH(AH$1,Systems!$I$2:AY$2,)),$A3&amp;"(*",INDEX(ownership,0,MATCH(AH$1,Systems!$I$2:AY$2,)),"&lt;&gt;*"&amp;"(X)"&amp;"*")+COUNTIF(INDEX(ownership,0,MATCH(AH$1,Systems!$I$2:AY$2,)),$A3&amp;",*")</f>
        <v>0</v>
      </c>
      <c r="AI3" s="121">
        <f t="array" ref="AI3">COUNTIF(INDEX(ownership,0,MATCH(AI$1,Systems!$I$2:AY$2,)),$A3)+COUNTIFS(INDEX(ownership,0,MATCH(AI$1,Systems!$I$2:AY$2,)),$A3&amp;"(*",INDEX(ownership,0,MATCH(AI$1,Systems!$I$2:AY$2,)),"&lt;&gt;*"&amp;"(X)"&amp;"*")+COUNTIF(INDEX(ownership,0,MATCH(AI$1,Systems!$I$2:AY$2,)),$A3&amp;",*")</f>
        <v>0</v>
      </c>
      <c r="AJ3" s="121">
        <f t="array" ref="AJ3">COUNTIF(INDEX(ownership,0,MATCH(AJ$1,Systems!$I$2:AY$2,)),$A3)+COUNTIFS(INDEX(ownership,0,MATCH(AJ$1,Systems!$I$2:AY$2,)),$A3&amp;"(*",INDEX(ownership,0,MATCH(AJ$1,Systems!$I$2:AY$2,)),"&lt;&gt;*"&amp;"(X)"&amp;"*")+COUNTIF(INDEX(ownership,0,MATCH(AJ$1,Systems!$I$2:AY$2,)),$A3&amp;",*")</f>
        <v>0</v>
      </c>
      <c r="AK3" s="121">
        <f t="array" ref="AK3">COUNTIF(INDEX(ownership,0,MATCH(AK$1,Systems!$I$2:AY$2,)),$A3)+COUNTIFS(INDEX(ownership,0,MATCH(AK$1,Systems!$I$2:AY$2,)),$A3&amp;"(*",INDEX(ownership,0,MATCH(AK$1,Systems!$I$2:AY$2,)),"&lt;&gt;*"&amp;"(X)"&amp;"*")+COUNTIF(INDEX(ownership,0,MATCH(AK$1,Systems!$I$2:AY$2,)),$A3&amp;",*")</f>
        <v>0</v>
      </c>
      <c r="AL3" s="121">
        <f t="array" ref="AL3">COUNTIF(INDEX(ownership,0,MATCH(AL$1,Systems!$I$2:AY$2,)),$A3)+COUNTIFS(INDEX(ownership,0,MATCH(AL$1,Systems!$I$2:AY$2,)),$A3&amp;"(*",INDEX(ownership,0,MATCH(AL$1,Systems!$I$2:AY$2,)),"&lt;&gt;*"&amp;"(X)"&amp;"*")+COUNTIF(INDEX(ownership,0,MATCH(AL$1,Systems!$I$2:AY$2,)),$A3&amp;",*")</f>
        <v>0</v>
      </c>
      <c r="AM3" s="121">
        <f t="array" ref="AM3">COUNTIF(INDEX(ownership,0,MATCH(AM$1,Systems!$I$2:AY$2,)),$A3)+COUNTIFS(INDEX(ownership,0,MATCH(AM$1,Systems!$I$2:AY$2,)),$A3&amp;"(*",INDEX(ownership,0,MATCH(AM$1,Systems!$I$2:AY$2,)),"&lt;&gt;*"&amp;"(X)"&amp;"*")+COUNTIF(INDEX(ownership,0,MATCH(AM$1,Systems!$I$2:AY$2,)),$A3&amp;",*")</f>
        <v>0</v>
      </c>
      <c r="AN3" s="121">
        <f t="array" ref="AN3">COUNTIF(INDEX(ownership,0,MATCH(AN$1,Systems!$I$2:AY$2,)),$A3)+COUNTIFS(INDEX(ownership,0,MATCH(AN$1,Systems!$I$2:AY$2,)),$A3&amp;"(*",INDEX(ownership,0,MATCH(AN$1,Systems!$I$2:AY$2,)),"&lt;&gt;*"&amp;"(X)"&amp;"*")+COUNTIF(INDEX(ownership,0,MATCH(AN$1,Systems!$I$2:AY$2,)),$A3&amp;",*")</f>
        <v>0</v>
      </c>
      <c r="AO3" s="121">
        <f t="array" ref="AO3">COUNTIF(INDEX(ownership,0,MATCH(AO$1,Systems!$I$2:AY$2,)),$A3)+COUNTIFS(INDEX(ownership,0,MATCH(AO$1,Systems!$I$2:AY$2,)),$A3&amp;"(*",INDEX(ownership,0,MATCH(AO$1,Systems!$I$2:AY$2,)),"&lt;&gt;*"&amp;"(X)"&amp;"*")+COUNTIF(INDEX(ownership,0,MATCH(AO$1,Systems!$I$2:AY$2,)),$A3&amp;",*")</f>
        <v>0</v>
      </c>
      <c r="AP3" s="121">
        <f t="array" ref="AP3">COUNTIF(INDEX(ownership,0,MATCH(AP$1,Systems!$I$2:AY$2,)),$A3)+COUNTIFS(INDEX(ownership,0,MATCH(AP$1,Systems!$I$2:AY$2,)),$A3&amp;"(*",INDEX(ownership,0,MATCH(AP$1,Systems!$I$2:AY$2,)),"&lt;&gt;*"&amp;"(X)"&amp;"*")+COUNTIF(INDEX(ownership,0,MATCH(AP$1,Systems!$I$2:AY$2,)),$A3&amp;",*")</f>
        <v>0</v>
      </c>
      <c r="AQ3" s="121">
        <f t="array" ref="AQ3">COUNTIF(INDEX(ownership,0,MATCH(AQ$1,Systems!$I$2:AY$2,)),$A3)+COUNTIFS(INDEX(ownership,0,MATCH(AQ$1,Systems!$I$2:AY$2,)),$A3&amp;"(*",INDEX(ownership,0,MATCH(AQ$1,Systems!$I$2:AY$2,)),"&lt;&gt;*"&amp;"(X)"&amp;"*")+COUNTIF(INDEX(ownership,0,MATCH(AQ$1,Systems!$I$2:AY$2,)),$A3&amp;",*")</f>
        <v>0</v>
      </c>
      <c r="AR3" s="121">
        <f t="array" ref="AR3">COUNTIF(INDEX(ownership,0,MATCH(AR$1,Systems!$I$2:AY$2,)),$A3)+COUNTIFS(INDEX(ownership,0,MATCH(AR$1,Systems!$I$2:AY$2,)),$A3&amp;"(*",INDEX(ownership,0,MATCH(AR$1,Systems!$I$2:AY$2,)),"&lt;&gt;*"&amp;"(X)"&amp;"*")+COUNTIF(INDEX(ownership,0,MATCH(AR$1,Systems!$I$2:AY$2,)),$A3&amp;",*")</f>
        <v>0</v>
      </c>
      <c r="AS3" s="121">
        <f t="array" ref="AS3">COUNTIF(INDEX(ownership,0,MATCH(AS$1,Systems!$I$2:AY$2,)),$A3)+COUNTIFS(INDEX(ownership,0,MATCH(AS$1,Systems!$I$2:AY$2,)),$A3&amp;"(*",INDEX(ownership,0,MATCH(AS$1,Systems!$I$2:AY$2,)),"&lt;&gt;*"&amp;"(X)"&amp;"*")+COUNTIF(INDEX(ownership,0,MATCH(AS$1,Systems!$I$2:AY$2,)),$A3&amp;",*")</f>
        <v>0</v>
      </c>
      <c r="AT3" s="121">
        <f t="array" ref="AT3">COUNTIF(INDEX(ownership,0,MATCH(AT$1,Systems!$I$2:AY$2,)),$A3)+COUNTIFS(INDEX(ownership,0,MATCH(AT$1,Systems!$I$2:AY$2,)),$A3&amp;"(*",INDEX(ownership,0,MATCH(AT$1,Systems!$I$2:AY$2,)),"&lt;&gt;*"&amp;"(X)"&amp;"*")+COUNTIF(INDEX(ownership,0,MATCH(AT$1,Systems!$I$2:AY$2,)),$A3&amp;",*")</f>
        <v>0</v>
      </c>
      <c r="AU3" s="121">
        <f t="array" ref="AU3">COUNTIF(INDEX(ownership,0,MATCH(AU$1,Systems!$I$2:AY$2,)),$A3)+COUNTIFS(INDEX(ownership,0,MATCH(AU$1,Systems!$I$2:AY$2,)),$A3&amp;"(*",INDEX(ownership,0,MATCH(AU$1,Systems!$I$2:AY$2,)),"&lt;&gt;*"&amp;"(X)"&amp;"*")+COUNTIF(INDEX(ownership,0,MATCH(AU$1,Systems!$I$2:AY$2,)),$A3&amp;",*")</f>
        <v>0</v>
      </c>
      <c r="AV3" s="121">
        <f t="array" ref="AV3">COUNTIF(INDEX(ownership,0,MATCH(AV$1,Systems!$I$2:AY$2,)),$A3)+COUNTIFS(INDEX(ownership,0,MATCH(AV$1,Systems!$I$2:AY$2,)),$A3&amp;"(*",INDEX(ownership,0,MATCH(AV$1,Systems!$I$2:AY$2,)),"&lt;&gt;*"&amp;"(X)"&amp;"*")+COUNTIF(INDEX(ownership,0,MATCH(AV$1,Systems!$I$2:AY$2,)),$A3&amp;",*")</f>
        <v>0</v>
      </c>
      <c r="AW3" s="121">
        <f t="array" ref="AW3">COUNTIF(INDEX(ownership,0,MATCH(AW$1,Systems!$I$2:AY$2,)),$A3)+COUNTIFS(INDEX(ownership,0,MATCH(AW$1,Systems!$I$2:AY$2,)),$A3&amp;"(*",INDEX(ownership,0,MATCH(AW$1,Systems!$I$2:AY$2,)),"&lt;&gt;*"&amp;"(X)"&amp;"*")+COUNTIF(INDEX(ownership,0,MATCH(AW$1,Systems!$I$2:AY$2,)),$A3&amp;",*")</f>
        <v>0</v>
      </c>
      <c r="AX3" s="121">
        <f t="array" ref="AX3">COUNTIF(INDEX(ownership,0,MATCH(AX$1,Systems!$I$2:AY$2,)),$A3)+COUNTIFS(INDEX(ownership,0,MATCH(AX$1,Systems!$I$2:AY$2,)),$A3&amp;"(*",INDEX(ownership,0,MATCH(AX$1,Systems!$I$2:AY$2,)),"&lt;&gt;*"&amp;"(X)"&amp;"*")+COUNTIF(INDEX(ownership,0,MATCH(AX$1,Systems!$I$2:AY$2,)),$A3&amp;",*")</f>
        <v>0</v>
      </c>
      <c r="AY3" s="121">
        <f t="array" ref="AY3">COUNTIF(INDEX(ownership,0,MATCH(AY$1,Systems!$I$2:AZ$2,)),$A3)+COUNTIFS(INDEX(ownership,0,MATCH(AY$1,Systems!$I$2:AZ$2,)),$A3&amp;"(*",INDEX(ownership,0,MATCH(AY$1,Systems!$I$2:AZ$2,)),"&lt;&gt;*"&amp;"(X)"&amp;"*")+COUNTIF(INDEX(ownership,0,MATCH(AY$1,Systems!$I$2:AZ$2,)),$A3&amp;",*")</f>
        <v>0</v>
      </c>
      <c r="AZ3" s="121">
        <f t="array" ref="AZ3">COUNTIF(INDEX(ownership,0,MATCH(AZ$1,Systems!$I$2:AY$2,)),$A3)+COUNTIFS(INDEX(ownership,0,MATCH(AZ$1,Systems!$I$2:AY$2,)),$A3&amp;"(*",INDEX(ownership,0,MATCH(AZ$1,Systems!$I$2:AY$2,)),"&lt;&gt;*"&amp;"(X)"&amp;"*")+COUNTIF(INDEX(ownership,0,MATCH(AZ$1,Systems!$I$2:AY$2,)),$A3&amp;",*")</f>
        <v>0</v>
      </c>
    </row>
    <row r="4">
      <c r="A4" s="60" t="s">
        <v>1268</v>
      </c>
      <c r="B4" s="60" t="s">
        <v>7913</v>
      </c>
      <c r="C4" s="60" t="s">
        <v>7914</v>
      </c>
      <c r="D4" s="119">
        <v>2175.0</v>
      </c>
      <c r="E4" s="119">
        <v>3066.0</v>
      </c>
      <c r="F4" s="120" t="s">
        <v>7915</v>
      </c>
      <c r="G4" s="121">
        <f t="shared" si="1"/>
        <v>42</v>
      </c>
      <c r="H4" s="121">
        <f t="array" ref="H4">COUNTIF(INDEX(ownership,0,MATCH(H$1,Systems!$I$2:AY$2,)),$A4)+COUNTIFS(INDEX(ownership,0,MATCH(H$1,Systems!$I$2:AY$2,)),$A4&amp;"(*",INDEX(ownership,0,MATCH(H$1,Systems!$I$2:AY$2,)),"&lt;&gt;*"&amp;"(X)"&amp;"*")+COUNTIF(INDEX(ownership,0,MATCH(H$1,Systems!$I$2:AY$2,)),$A4&amp;",*")</f>
        <v>2</v>
      </c>
      <c r="I4" s="121">
        <f t="array" ref="I4">COUNTIF(INDEX(ownership,0,MATCH(I$1,Systems!$I$2:AY$2,)),$A4)+COUNTIFS(INDEX(ownership,0,MATCH(I$1,Systems!$I$2:AY$2,)),$A4&amp;"(*",INDEX(ownership,0,MATCH(I$1,Systems!$I$2:AY$2,)),"&lt;&gt;*"&amp;"(X)"&amp;"*")+COUNTIF(INDEX(ownership,0,MATCH(I$1,Systems!$I$2:AY$2,)),$A4&amp;",*")</f>
        <v>3</v>
      </c>
      <c r="J4" s="121">
        <f t="array" ref="J4">COUNTIF(INDEX(ownership,0,MATCH(J$1,Systems!$I$2:AY$2,)),$A4)+COUNTIFS(INDEX(ownership,0,MATCH(J$1,Systems!$I$2:AY$2,)),$A4&amp;"(*",INDEX(ownership,0,MATCH(J$1,Systems!$I$2:AY$2,)),"&lt;&gt;*"&amp;"(X)"&amp;"*")+COUNTIF(INDEX(ownership,0,MATCH(J$1,Systems!$I$2:AY$2,)),$A4&amp;",*")</f>
        <v>4</v>
      </c>
      <c r="K4" s="121">
        <f t="array" ref="K4">COUNTIF(INDEX(ownership,0,MATCH(K$1,Systems!$I$2:AY$2,)),$A4)+COUNTIFS(INDEX(ownership,0,MATCH(K$1,Systems!$I$2:AY$2,)),$A4&amp;"(*",INDEX(ownership,0,MATCH(K$1,Systems!$I$2:AY$2,)),"&lt;&gt;*"&amp;"(X)"&amp;"*")+COUNTIF(INDEX(ownership,0,MATCH(K$1,Systems!$I$2:AY$2,)),$A4&amp;",*")</f>
        <v>4</v>
      </c>
      <c r="L4" s="121">
        <f t="array" ref="L4">COUNTIF(INDEX(ownership,0,MATCH(L$1,Systems!$I$2:AY$2,)),$A4)+COUNTIFS(INDEX(ownership,0,MATCH(L$1,Systems!$I$2:AY$2,)),$A4&amp;"(*",INDEX(ownership,0,MATCH(L$1,Systems!$I$2:AY$2,)),"&lt;&gt;*"&amp;"(X)"&amp;"*")+COUNTIF(INDEX(ownership,0,MATCH(L$1,Systems!$I$2:AY$2,)),$A4&amp;",*")</f>
        <v>42</v>
      </c>
      <c r="M4" s="121">
        <f t="array" ref="M4">COUNTIF(INDEX(ownership,0,MATCH(M$1,Systems!$I$2:AY$2,)),$A4)+COUNTIFS(INDEX(ownership,0,MATCH(M$1,Systems!$I$2:AY$2,)),$A4&amp;"(*",INDEX(ownership,0,MATCH(M$1,Systems!$I$2:AY$2,)),"&lt;&gt;*"&amp;"(X)"&amp;"*")+COUNTIF(INDEX(ownership,0,MATCH(M$1,Systems!$I$2:AY$2,)),$A4&amp;",*")</f>
        <v>0</v>
      </c>
      <c r="N4" s="121">
        <f t="array" ref="N4">COUNTIF(INDEX(ownership,0,MATCH(N$1,Systems!$I$2:AY$2,)),$A4)+COUNTIFS(INDEX(ownership,0,MATCH(N$1,Systems!$I$2:AY$2,)),$A4&amp;"(*",INDEX(ownership,0,MATCH(N$1,Systems!$I$2:AY$2,)),"&lt;&gt;*"&amp;"(X)"&amp;"*")+COUNTIF(INDEX(ownership,0,MATCH(N$1,Systems!$I$2:AY$2,)),$A4&amp;",*")</f>
        <v>0</v>
      </c>
      <c r="O4" s="121">
        <f t="array" ref="O4">COUNTIF(INDEX(ownership,0,MATCH(O$1,Systems!$I$2:AY$2,)),$A4)+COUNTIFS(INDEX(ownership,0,MATCH(O$1,Systems!$I$2:AY$2,)),$A4&amp;"(*",INDEX(ownership,0,MATCH(O$1,Systems!$I$2:AY$2,)),"&lt;&gt;*"&amp;"(X)"&amp;"*")+COUNTIF(INDEX(ownership,0,MATCH(O$1,Systems!$I$2:AY$2,)),$A4&amp;",*")</f>
        <v>0</v>
      </c>
      <c r="P4" s="121">
        <f t="array" ref="P4">COUNTIF(INDEX(ownership,0,MATCH(P$1,Systems!$I$2:AY$2,)),$A4)+COUNTIFS(INDEX(ownership,0,MATCH(P$1,Systems!$I$2:AY$2,)),$A4&amp;"(*",INDEX(ownership,0,MATCH(P$1,Systems!$I$2:AY$2,)),"&lt;&gt;*"&amp;"(X)"&amp;"*")+COUNTIF(INDEX(ownership,0,MATCH(P$1,Systems!$I$2:AY$2,)),$A4&amp;",*")</f>
        <v>0</v>
      </c>
      <c r="Q4" s="121">
        <f t="array" ref="Q4">COUNTIF(INDEX(ownership,0,MATCH(Q$1,Systems!$I$2:AY$2,)),$A4)+COUNTIFS(INDEX(ownership,0,MATCH(Q$1,Systems!$I$2:AY$2,)),$A4&amp;"(*",INDEX(ownership,0,MATCH(Q$1,Systems!$I$2:AY$2,)),"&lt;&gt;*"&amp;"(X)"&amp;"*")+COUNTIF(INDEX(ownership,0,MATCH(Q$1,Systems!$I$2:AY$2,)),$A4&amp;",*")</f>
        <v>0</v>
      </c>
      <c r="R4" s="121">
        <f t="array" ref="R4">COUNTIF(INDEX(ownership,0,MATCH(R$1,Systems!$I$2:AY$2,)),$A4)+COUNTIFS(INDEX(ownership,0,MATCH(R$1,Systems!$I$2:AY$2,)),$A4&amp;"(*",INDEX(ownership,0,MATCH(R$1,Systems!$I$2:AY$2,)),"&lt;&gt;*"&amp;"(X)"&amp;"*")+COUNTIF(INDEX(ownership,0,MATCH(R$1,Systems!$I$2:AY$2,)),$A4&amp;",*")</f>
        <v>0</v>
      </c>
      <c r="S4" s="121">
        <f t="array" ref="S4">COUNTIF(INDEX(ownership,0,MATCH(S$1,Systems!$I$2:AY$2,)),$A4)+COUNTIFS(INDEX(ownership,0,MATCH(S$1,Systems!$I$2:AY$2,)),$A4&amp;"(*",INDEX(ownership,0,MATCH(S$1,Systems!$I$2:AY$2,)),"&lt;&gt;*"&amp;"(X)"&amp;"*")+COUNTIF(INDEX(ownership,0,MATCH(S$1,Systems!$I$2:AY$2,)),$A4&amp;",*")</f>
        <v>0</v>
      </c>
      <c r="T4" s="121">
        <f t="array" ref="T4">COUNTIF(INDEX(ownership,0,MATCH(T$1,Systems!$I$2:AY$2,)),$A4)+COUNTIFS(INDEX(ownership,0,MATCH(T$1,Systems!$I$2:AY$2,)),$A4&amp;"(*",INDEX(ownership,0,MATCH(T$1,Systems!$I$2:AY$2,)),"&lt;&gt;*"&amp;"(X)"&amp;"*")+COUNTIF(INDEX(ownership,0,MATCH(T$1,Systems!$I$2:AY$2,)),$A4&amp;",*")</f>
        <v>0</v>
      </c>
      <c r="U4" s="121">
        <f t="array" ref="U4">COUNTIF(INDEX(ownership,0,MATCH(U$1,Systems!$I$2:AY$2,)),$A4)+COUNTIFS(INDEX(ownership,0,MATCH(U$1,Systems!$I$2:AY$2,)),$A4&amp;"(*",INDEX(ownership,0,MATCH(U$1,Systems!$I$2:AY$2,)),"&lt;&gt;*"&amp;"(X)"&amp;"*")+COUNTIF(INDEX(ownership,0,MATCH(U$1,Systems!$I$2:AY$2,)),$A4&amp;",*")</f>
        <v>0</v>
      </c>
      <c r="V4" s="121">
        <f t="array" ref="V4">COUNTIF(INDEX(ownership,0,MATCH(V$1,Systems!$I$2:AY$2,)),$A4)+COUNTIFS(INDEX(ownership,0,MATCH(V$1,Systems!$I$2:AY$2,)),$A4&amp;"(*",INDEX(ownership,0,MATCH(V$1,Systems!$I$2:AY$2,)),"&lt;&gt;*"&amp;"(X)"&amp;"*")+COUNTIF(INDEX(ownership,0,MATCH(V$1,Systems!$I$2:AY$2,)),$A4&amp;",*")</f>
        <v>0</v>
      </c>
      <c r="W4" s="121">
        <f t="array" ref="W4">COUNTIF(INDEX(ownership,0,MATCH(W$1,Systems!$I$2:AY$2,)),$A4)+COUNTIFS(INDEX(ownership,0,MATCH(W$1,Systems!$I$2:AY$2,)),$A4&amp;"(*",INDEX(ownership,0,MATCH(W$1,Systems!$I$2:AY$2,)),"&lt;&gt;*"&amp;"(X)"&amp;"*")+COUNTIF(INDEX(ownership,0,MATCH(W$1,Systems!$I$2:AY$2,)),$A4&amp;",*")</f>
        <v>0</v>
      </c>
      <c r="X4" s="121">
        <f t="array" ref="X4">COUNTIF(INDEX(ownership,0,MATCH(X$1,Systems!$I$2:AY$2,)),$A4)+COUNTIFS(INDEX(ownership,0,MATCH(X$1,Systems!$I$2:AY$2,)),$A4&amp;"(*",INDEX(ownership,0,MATCH(X$1,Systems!$I$2:AY$2,)),"&lt;&gt;*"&amp;"(X)"&amp;"*")+COUNTIF(INDEX(ownership,0,MATCH(X$1,Systems!$I$2:AY$2,)),$A4&amp;",*")</f>
        <v>0</v>
      </c>
      <c r="Y4" s="121">
        <f t="array" ref="Y4">COUNTIF(INDEX(ownership,0,MATCH(Y$1,Systems!$I$2:AY$2,)),$A4)+COUNTIFS(INDEX(ownership,0,MATCH(Y$1,Systems!$I$2:AY$2,)),$A4&amp;"(*",INDEX(ownership,0,MATCH(Y$1,Systems!$I$2:AY$2,)),"&lt;&gt;*"&amp;"(X)"&amp;"*")+COUNTIF(INDEX(ownership,0,MATCH(Y$1,Systems!$I$2:AY$2,)),$A4&amp;",*")</f>
        <v>0</v>
      </c>
      <c r="Z4" s="121">
        <f t="array" ref="Z4">COUNTIF(INDEX(ownership,0,MATCH(Z$1,Systems!$I$2:AY$2,)),$A4)+COUNTIFS(INDEX(ownership,0,MATCH(Z$1,Systems!$I$2:AY$2,)),$A4&amp;"(*",INDEX(ownership,0,MATCH(Z$1,Systems!$I$2:AY$2,)),"&lt;&gt;*"&amp;"(X)"&amp;"*")+COUNTIF(INDEX(ownership,0,MATCH(Z$1,Systems!$I$2:AY$2,)),$A4&amp;",*")</f>
        <v>0</v>
      </c>
      <c r="AA4" s="121">
        <f t="array" ref="AA4">COUNTIF(INDEX(ownership,0,MATCH(AA$1,Systems!$I$2:AY$2,)),$A4)+COUNTIFS(INDEX(ownership,0,MATCH(AA$1,Systems!$I$2:AY$2,)),$A4&amp;"(*",INDEX(ownership,0,MATCH(AA$1,Systems!$I$2:AY$2,)),"&lt;&gt;*"&amp;"(X)"&amp;"*")+COUNTIF(INDEX(ownership,0,MATCH(AA$1,Systems!$I$2:AY$2,)),$A4&amp;",*")</f>
        <v>0</v>
      </c>
      <c r="AB4" s="121">
        <f t="array" ref="AB4">COUNTIF(INDEX(ownership,0,MATCH(AB$1,Systems!$I$2:AY$2,)),$A4)+COUNTIFS(INDEX(ownership,0,MATCH(AB$1,Systems!$I$2:AY$2,)),$A4&amp;"(*",INDEX(ownership,0,MATCH(AB$1,Systems!$I$2:AY$2,)),"&lt;&gt;*"&amp;"(X)"&amp;"*")+COUNTIF(INDEX(ownership,0,MATCH(AB$1,Systems!$I$2:AY$2,)),$A4&amp;",*")</f>
        <v>0</v>
      </c>
      <c r="AC4" s="121">
        <f t="array" ref="AC4">COUNTIF(INDEX(ownership,0,MATCH(AC$1,Systems!$I$2:AY$2,)),$A4)+COUNTIFS(INDEX(ownership,0,MATCH(AC$1,Systems!$I$2:AY$2,)),$A4&amp;"(*",INDEX(ownership,0,MATCH(AC$1,Systems!$I$2:AY$2,)),"&lt;&gt;*"&amp;"(X)"&amp;"*")+COUNTIF(INDEX(ownership,0,MATCH(AC$1,Systems!$I$2:AY$2,)),$A4&amp;",*")</f>
        <v>0</v>
      </c>
      <c r="AD4" s="121">
        <f t="array" ref="AD4">COUNTIF(INDEX(ownership,0,MATCH(AD$1,Systems!$I$2:AY$2,)),$A4)+COUNTIFS(INDEX(ownership,0,MATCH(AD$1,Systems!$I$2:AY$2,)),$A4&amp;"(*",INDEX(ownership,0,MATCH(AD$1,Systems!$I$2:AY$2,)),"&lt;&gt;*"&amp;"(X)"&amp;"*")+COUNTIF(INDEX(ownership,0,MATCH(AD$1,Systems!$I$2:AY$2,)),$A4&amp;",*")</f>
        <v>0</v>
      </c>
      <c r="AE4" s="121">
        <f t="array" ref="AE4">COUNTIF(INDEX(ownership,0,MATCH(AE$1,Systems!$I$2:AY$2,)),$A4)+COUNTIFS(INDEX(ownership,0,MATCH(AE$1,Systems!$I$2:AY$2,)),$A4&amp;"(*",INDEX(ownership,0,MATCH(AE$1,Systems!$I$2:AY$2,)),"&lt;&gt;*"&amp;"(X)"&amp;"*")+COUNTIF(INDEX(ownership,0,MATCH(AE$1,Systems!$I$2:AY$2,)),$A4&amp;",*")</f>
        <v>0</v>
      </c>
      <c r="AF4" s="121">
        <f t="array" ref="AF4">COUNTIF(INDEX(ownership,0,MATCH(AF$1,Systems!$I$2:AY$2,)),$A4)+COUNTIFS(INDEX(ownership,0,MATCH(AF$1,Systems!$I$2:AY$2,)),$A4&amp;"(*",INDEX(ownership,0,MATCH(AF$1,Systems!$I$2:AY$2,)),"&lt;&gt;*"&amp;"(X)"&amp;"*")+COUNTIF(INDEX(ownership,0,MATCH(AF$1,Systems!$I$2:AY$2,)),$A4&amp;",*")</f>
        <v>0</v>
      </c>
      <c r="AG4" s="121">
        <f t="array" ref="AG4">COUNTIF(INDEX(ownership,0,MATCH(AG$1,Systems!$I$2:AY$2,)),$A4)+COUNTIFS(INDEX(ownership,0,MATCH(AG$1,Systems!$I$2:AY$2,)),$A4&amp;"(*",INDEX(ownership,0,MATCH(AG$1,Systems!$I$2:AY$2,)),"&lt;&gt;*"&amp;"(X)"&amp;"*")+COUNTIF(INDEX(ownership,0,MATCH(AG$1,Systems!$I$2:AY$2,)),$A4&amp;",*")</f>
        <v>3</v>
      </c>
      <c r="AH4" s="121">
        <f t="array" ref="AH4">COUNTIF(INDEX(ownership,0,MATCH(AH$1,Systems!$I$2:AY$2,)),$A4)+COUNTIFS(INDEX(ownership,0,MATCH(AH$1,Systems!$I$2:AY$2,)),$A4&amp;"(*",INDEX(ownership,0,MATCH(AH$1,Systems!$I$2:AY$2,)),"&lt;&gt;*"&amp;"(X)"&amp;"*")+COUNTIF(INDEX(ownership,0,MATCH(AH$1,Systems!$I$2:AY$2,)),$A4&amp;",*")</f>
        <v>3</v>
      </c>
      <c r="AI4" s="121">
        <f t="array" ref="AI4">COUNTIF(INDEX(ownership,0,MATCH(AI$1,Systems!$I$2:AY$2,)),$A4)+COUNTIFS(INDEX(ownership,0,MATCH(AI$1,Systems!$I$2:AY$2,)),$A4&amp;"(*",INDEX(ownership,0,MATCH(AI$1,Systems!$I$2:AY$2,)),"&lt;&gt;*"&amp;"(X)"&amp;"*")+COUNTIF(INDEX(ownership,0,MATCH(AI$1,Systems!$I$2:AY$2,)),$A4&amp;",*")</f>
        <v>3</v>
      </c>
      <c r="AJ4" s="121">
        <f t="array" ref="AJ4">COUNTIF(INDEX(ownership,0,MATCH(AJ$1,Systems!$I$2:AY$2,)),$A4)+COUNTIFS(INDEX(ownership,0,MATCH(AJ$1,Systems!$I$2:AY$2,)),$A4&amp;"(*",INDEX(ownership,0,MATCH(AJ$1,Systems!$I$2:AY$2,)),"&lt;&gt;*"&amp;"(X)"&amp;"*")+COUNTIF(INDEX(ownership,0,MATCH(AJ$1,Systems!$I$2:AY$2,)),$A4&amp;",*")</f>
        <v>3</v>
      </c>
      <c r="AK4" s="121">
        <f t="array" ref="AK4">COUNTIF(INDEX(ownership,0,MATCH(AK$1,Systems!$I$2:AY$2,)),$A4)+COUNTIFS(INDEX(ownership,0,MATCH(AK$1,Systems!$I$2:AY$2,)),$A4&amp;"(*",INDEX(ownership,0,MATCH(AK$1,Systems!$I$2:AY$2,)),"&lt;&gt;*"&amp;"(X)"&amp;"*")+COUNTIF(INDEX(ownership,0,MATCH(AK$1,Systems!$I$2:AY$2,)),$A4&amp;",*")</f>
        <v>3</v>
      </c>
      <c r="AL4" s="121">
        <f t="array" ref="AL4">COUNTIF(INDEX(ownership,0,MATCH(AL$1,Systems!$I$2:AY$2,)),$A4)+COUNTIFS(INDEX(ownership,0,MATCH(AL$1,Systems!$I$2:AY$2,)),$A4&amp;"(*",INDEX(ownership,0,MATCH(AL$1,Systems!$I$2:AY$2,)),"&lt;&gt;*"&amp;"(X)"&amp;"*")+COUNTIF(INDEX(ownership,0,MATCH(AL$1,Systems!$I$2:AY$2,)),$A4&amp;",*")</f>
        <v>3</v>
      </c>
      <c r="AM4" s="121">
        <f t="array" ref="AM4">COUNTIF(INDEX(ownership,0,MATCH(AM$1,Systems!$I$2:AY$2,)),$A4)+COUNTIFS(INDEX(ownership,0,MATCH(AM$1,Systems!$I$2:AY$2,)),$A4&amp;"(*",INDEX(ownership,0,MATCH(AM$1,Systems!$I$2:AY$2,)),"&lt;&gt;*"&amp;"(X)"&amp;"*")+COUNTIF(INDEX(ownership,0,MATCH(AM$1,Systems!$I$2:AY$2,)),$A4&amp;",*")</f>
        <v>0</v>
      </c>
      <c r="AN4" s="121">
        <f t="array" ref="AN4">COUNTIF(INDEX(ownership,0,MATCH(AN$1,Systems!$I$2:AY$2,)),$A4)+COUNTIFS(INDEX(ownership,0,MATCH(AN$1,Systems!$I$2:AY$2,)),$A4&amp;"(*",INDEX(ownership,0,MATCH(AN$1,Systems!$I$2:AY$2,)),"&lt;&gt;*"&amp;"(X)"&amp;"*")+COUNTIF(INDEX(ownership,0,MATCH(AN$1,Systems!$I$2:AY$2,)),$A4&amp;",*")</f>
        <v>0</v>
      </c>
      <c r="AO4" s="121">
        <f t="array" ref="AO4">COUNTIF(INDEX(ownership,0,MATCH(AO$1,Systems!$I$2:AY$2,)),$A4)+COUNTIFS(INDEX(ownership,0,MATCH(AO$1,Systems!$I$2:AY$2,)),$A4&amp;"(*",INDEX(ownership,0,MATCH(AO$1,Systems!$I$2:AY$2,)),"&lt;&gt;*"&amp;"(X)"&amp;"*")+COUNTIF(INDEX(ownership,0,MATCH(AO$1,Systems!$I$2:AY$2,)),$A4&amp;",*")</f>
        <v>0</v>
      </c>
      <c r="AP4" s="121">
        <f t="array" ref="AP4">COUNTIF(INDEX(ownership,0,MATCH(AP$1,Systems!$I$2:AY$2,)),$A4)+COUNTIFS(INDEX(ownership,0,MATCH(AP$1,Systems!$I$2:AY$2,)),$A4&amp;"(*",INDEX(ownership,0,MATCH(AP$1,Systems!$I$2:AY$2,)),"&lt;&gt;*"&amp;"(X)"&amp;"*")+COUNTIF(INDEX(ownership,0,MATCH(AP$1,Systems!$I$2:AY$2,)),$A4&amp;",*")</f>
        <v>0</v>
      </c>
      <c r="AQ4" s="121">
        <f t="array" ref="AQ4">COUNTIF(INDEX(ownership,0,MATCH(AQ$1,Systems!$I$2:AY$2,)),$A4)+COUNTIFS(INDEX(ownership,0,MATCH(AQ$1,Systems!$I$2:AY$2,)),$A4&amp;"(*",INDEX(ownership,0,MATCH(AQ$1,Systems!$I$2:AY$2,)),"&lt;&gt;*"&amp;"(X)"&amp;"*")+COUNTIF(INDEX(ownership,0,MATCH(AQ$1,Systems!$I$2:AY$2,)),$A4&amp;",*")</f>
        <v>0</v>
      </c>
      <c r="AR4" s="121">
        <f t="array" ref="AR4">COUNTIF(INDEX(ownership,0,MATCH(AR$1,Systems!$I$2:AY$2,)),$A4)+COUNTIFS(INDEX(ownership,0,MATCH(AR$1,Systems!$I$2:AY$2,)),$A4&amp;"(*",INDEX(ownership,0,MATCH(AR$1,Systems!$I$2:AY$2,)),"&lt;&gt;*"&amp;"(X)"&amp;"*")+COUNTIF(INDEX(ownership,0,MATCH(AR$1,Systems!$I$2:AY$2,)),$A4&amp;",*")</f>
        <v>0</v>
      </c>
      <c r="AS4" s="121">
        <f t="array" ref="AS4">COUNTIF(INDEX(ownership,0,MATCH(AS$1,Systems!$I$2:AY$2,)),$A4)+COUNTIFS(INDEX(ownership,0,MATCH(AS$1,Systems!$I$2:AY$2,)),$A4&amp;"(*",INDEX(ownership,0,MATCH(AS$1,Systems!$I$2:AY$2,)),"&lt;&gt;*"&amp;"(X)"&amp;"*")+COUNTIF(INDEX(ownership,0,MATCH(AS$1,Systems!$I$2:AY$2,)),$A4&amp;",*")</f>
        <v>0</v>
      </c>
      <c r="AT4" s="121">
        <f t="array" ref="AT4">COUNTIF(INDEX(ownership,0,MATCH(AT$1,Systems!$I$2:AY$2,)),$A4)+COUNTIFS(INDEX(ownership,0,MATCH(AT$1,Systems!$I$2:AY$2,)),$A4&amp;"(*",INDEX(ownership,0,MATCH(AT$1,Systems!$I$2:AY$2,)),"&lt;&gt;*"&amp;"(X)"&amp;"*")+COUNTIF(INDEX(ownership,0,MATCH(AT$1,Systems!$I$2:AY$2,)),$A4&amp;",*")</f>
        <v>0</v>
      </c>
      <c r="AU4" s="121">
        <f t="array" ref="AU4">COUNTIF(INDEX(ownership,0,MATCH(AU$1,Systems!$I$2:AY$2,)),$A4)+COUNTIFS(INDEX(ownership,0,MATCH(AU$1,Systems!$I$2:AY$2,)),$A4&amp;"(*",INDEX(ownership,0,MATCH(AU$1,Systems!$I$2:AY$2,)),"&lt;&gt;*"&amp;"(X)"&amp;"*")+COUNTIF(INDEX(ownership,0,MATCH(AU$1,Systems!$I$2:AY$2,)),$A4&amp;",*")</f>
        <v>0</v>
      </c>
      <c r="AV4" s="121">
        <f t="array" ref="AV4">COUNTIF(INDEX(ownership,0,MATCH(AV$1,Systems!$I$2:AY$2,)),$A4)+COUNTIFS(INDEX(ownership,0,MATCH(AV$1,Systems!$I$2:AY$2,)),$A4&amp;"(*",INDEX(ownership,0,MATCH(AV$1,Systems!$I$2:AY$2,)),"&lt;&gt;*"&amp;"(X)"&amp;"*")+COUNTIF(INDEX(ownership,0,MATCH(AV$1,Systems!$I$2:AY$2,)),$A4&amp;",*")</f>
        <v>0</v>
      </c>
      <c r="AW4" s="121">
        <f t="array" ref="AW4">COUNTIF(INDEX(ownership,0,MATCH(AW$1,Systems!$I$2:AY$2,)),$A4)+COUNTIFS(INDEX(ownership,0,MATCH(AW$1,Systems!$I$2:AY$2,)),$A4&amp;"(*",INDEX(ownership,0,MATCH(AW$1,Systems!$I$2:AY$2,)),"&lt;&gt;*"&amp;"(X)"&amp;"*")+COUNTIF(INDEX(ownership,0,MATCH(AW$1,Systems!$I$2:AY$2,)),$A4&amp;",*")</f>
        <v>0</v>
      </c>
      <c r="AX4" s="121">
        <f t="array" ref="AX4">COUNTIF(INDEX(ownership,0,MATCH(AX$1,Systems!$I$2:AY$2,)),$A4)+COUNTIFS(INDEX(ownership,0,MATCH(AX$1,Systems!$I$2:AY$2,)),$A4&amp;"(*",INDEX(ownership,0,MATCH(AX$1,Systems!$I$2:AY$2,)),"&lt;&gt;*"&amp;"(X)"&amp;"*")+COUNTIF(INDEX(ownership,0,MATCH(AX$1,Systems!$I$2:AY$2,)),$A4&amp;",*")</f>
        <v>0</v>
      </c>
      <c r="AY4" s="121">
        <f t="array" ref="AY4">COUNTIF(INDEX(ownership,0,MATCH(AY$1,Systems!$I$2:AZ$2,)),$A4)+COUNTIFS(INDEX(ownership,0,MATCH(AY$1,Systems!$I$2:AZ$2,)),$A4&amp;"(*",INDEX(ownership,0,MATCH(AY$1,Systems!$I$2:AZ$2,)),"&lt;&gt;*"&amp;"(X)"&amp;"*")+COUNTIF(INDEX(ownership,0,MATCH(AY$1,Systems!$I$2:AZ$2,)),$A4&amp;",*")</f>
        <v>0</v>
      </c>
      <c r="AZ4" s="121">
        <f t="array" ref="AZ4">COUNTIF(INDEX(ownership,0,MATCH(AZ$1,Systems!$I$2:AY$2,)),$A4)+COUNTIFS(INDEX(ownership,0,MATCH(AZ$1,Systems!$I$2:AY$2,)),$A4&amp;"(*",INDEX(ownership,0,MATCH(AZ$1,Systems!$I$2:AY$2,)),"&lt;&gt;*"&amp;"(X)"&amp;"*")+COUNTIF(INDEX(ownership,0,MATCH(AZ$1,Systems!$I$2:AY$2,)),$A4&amp;",*")</f>
        <v>0</v>
      </c>
    </row>
    <row r="5">
      <c r="A5" s="60" t="s">
        <v>7916</v>
      </c>
      <c r="B5" s="60" t="s">
        <v>7917</v>
      </c>
      <c r="C5" s="60" t="s">
        <v>7918</v>
      </c>
      <c r="D5" s="119">
        <v>2189.0</v>
      </c>
      <c r="E5" s="119">
        <v>2315.0</v>
      </c>
      <c r="F5" s="120" t="s">
        <v>7919</v>
      </c>
      <c r="G5" s="121">
        <f t="shared" si="1"/>
        <v>1</v>
      </c>
      <c r="H5" s="121">
        <f t="array" ref="H5">COUNTIF(INDEX(ownership,0,MATCH(H$1,Systems!$I$2:AY$2,)),$A5)+COUNTIFS(INDEX(ownership,0,MATCH(H$1,Systems!$I$2:AY$2,)),$A5&amp;"(*",INDEX(ownership,0,MATCH(H$1,Systems!$I$2:AY$2,)),"&lt;&gt;*"&amp;"(X)"&amp;"*")+COUNTIF(INDEX(ownership,0,MATCH(H$1,Systems!$I$2:AY$2,)),$A5&amp;",*")</f>
        <v>1</v>
      </c>
      <c r="I5" s="121">
        <f t="array" ref="I5">COUNTIF(INDEX(ownership,0,MATCH(I$1,Systems!$I$2:AY$2,)),$A5)+COUNTIFS(INDEX(ownership,0,MATCH(I$1,Systems!$I$2:AY$2,)),$A5&amp;"(*",INDEX(ownership,0,MATCH(I$1,Systems!$I$2:AY$2,)),"&lt;&gt;*"&amp;"(X)"&amp;"*")+COUNTIF(INDEX(ownership,0,MATCH(I$1,Systems!$I$2:AY$2,)),$A5&amp;",*")</f>
        <v>0</v>
      </c>
      <c r="J5" s="121">
        <f t="array" ref="J5">COUNTIF(INDEX(ownership,0,MATCH(J$1,Systems!$I$2:AY$2,)),$A5)+COUNTIFS(INDEX(ownership,0,MATCH(J$1,Systems!$I$2:AY$2,)),$A5&amp;"(*",INDEX(ownership,0,MATCH(J$1,Systems!$I$2:AY$2,)),"&lt;&gt;*"&amp;"(X)"&amp;"*")+COUNTIF(INDEX(ownership,0,MATCH(J$1,Systems!$I$2:AY$2,)),$A5&amp;",*")</f>
        <v>0</v>
      </c>
      <c r="K5" s="121">
        <f t="array" ref="K5">COUNTIF(INDEX(ownership,0,MATCH(K$1,Systems!$I$2:AY$2,)),$A5)+COUNTIFS(INDEX(ownership,0,MATCH(K$1,Systems!$I$2:AY$2,)),$A5&amp;"(*",INDEX(ownership,0,MATCH(K$1,Systems!$I$2:AY$2,)),"&lt;&gt;*"&amp;"(X)"&amp;"*")+COUNTIF(INDEX(ownership,0,MATCH(K$1,Systems!$I$2:AY$2,)),$A5&amp;",*")</f>
        <v>0</v>
      </c>
      <c r="L5" s="121">
        <f t="array" ref="L5">COUNTIF(INDEX(ownership,0,MATCH(L$1,Systems!$I$2:AY$2,)),$A5)+COUNTIFS(INDEX(ownership,0,MATCH(L$1,Systems!$I$2:AY$2,)),$A5&amp;"(*",INDEX(ownership,0,MATCH(L$1,Systems!$I$2:AY$2,)),"&lt;&gt;*"&amp;"(X)"&amp;"*")+COUNTIF(INDEX(ownership,0,MATCH(L$1,Systems!$I$2:AY$2,)),$A5&amp;",*")</f>
        <v>0</v>
      </c>
      <c r="M5" s="121">
        <f t="array" ref="M5">COUNTIF(INDEX(ownership,0,MATCH(M$1,Systems!$I$2:AY$2,)),$A5)+COUNTIFS(INDEX(ownership,0,MATCH(M$1,Systems!$I$2:AY$2,)),$A5&amp;"(*",INDEX(ownership,0,MATCH(M$1,Systems!$I$2:AY$2,)),"&lt;&gt;*"&amp;"(X)"&amp;"*")+COUNTIF(INDEX(ownership,0,MATCH(M$1,Systems!$I$2:AY$2,)),$A5&amp;",*")</f>
        <v>0</v>
      </c>
      <c r="N5" s="121">
        <f t="array" ref="N5">COUNTIF(INDEX(ownership,0,MATCH(N$1,Systems!$I$2:AY$2,)),$A5)+COUNTIFS(INDEX(ownership,0,MATCH(N$1,Systems!$I$2:AY$2,)),$A5&amp;"(*",INDEX(ownership,0,MATCH(N$1,Systems!$I$2:AY$2,)),"&lt;&gt;*"&amp;"(X)"&amp;"*")+COUNTIF(INDEX(ownership,0,MATCH(N$1,Systems!$I$2:AY$2,)),$A5&amp;",*")</f>
        <v>0</v>
      </c>
      <c r="O5" s="121">
        <f t="array" ref="O5">COUNTIF(INDEX(ownership,0,MATCH(O$1,Systems!$I$2:AY$2,)),$A5)+COUNTIFS(INDEX(ownership,0,MATCH(O$1,Systems!$I$2:AY$2,)),$A5&amp;"(*",INDEX(ownership,0,MATCH(O$1,Systems!$I$2:AY$2,)),"&lt;&gt;*"&amp;"(X)"&amp;"*")+COUNTIF(INDEX(ownership,0,MATCH(O$1,Systems!$I$2:AY$2,)),$A5&amp;",*")</f>
        <v>0</v>
      </c>
      <c r="P5" s="121">
        <f t="array" ref="P5">COUNTIF(INDEX(ownership,0,MATCH(P$1,Systems!$I$2:AY$2,)),$A5)+COUNTIFS(INDEX(ownership,0,MATCH(P$1,Systems!$I$2:AY$2,)),$A5&amp;"(*",INDEX(ownership,0,MATCH(P$1,Systems!$I$2:AY$2,)),"&lt;&gt;*"&amp;"(X)"&amp;"*")+COUNTIF(INDEX(ownership,0,MATCH(P$1,Systems!$I$2:AY$2,)),$A5&amp;",*")</f>
        <v>0</v>
      </c>
      <c r="Q5" s="121">
        <f t="array" ref="Q5">COUNTIF(INDEX(ownership,0,MATCH(Q$1,Systems!$I$2:AY$2,)),$A5)+COUNTIFS(INDEX(ownership,0,MATCH(Q$1,Systems!$I$2:AY$2,)),$A5&amp;"(*",INDEX(ownership,0,MATCH(Q$1,Systems!$I$2:AY$2,)),"&lt;&gt;*"&amp;"(X)"&amp;"*")+COUNTIF(INDEX(ownership,0,MATCH(Q$1,Systems!$I$2:AY$2,)),$A5&amp;",*")</f>
        <v>0</v>
      </c>
      <c r="R5" s="121">
        <f t="array" ref="R5">COUNTIF(INDEX(ownership,0,MATCH(R$1,Systems!$I$2:AY$2,)),$A5)+COUNTIFS(INDEX(ownership,0,MATCH(R$1,Systems!$I$2:AY$2,)),$A5&amp;"(*",INDEX(ownership,0,MATCH(R$1,Systems!$I$2:AY$2,)),"&lt;&gt;*"&amp;"(X)"&amp;"*")+COUNTIF(INDEX(ownership,0,MATCH(R$1,Systems!$I$2:AY$2,)),$A5&amp;",*")</f>
        <v>0</v>
      </c>
      <c r="S5" s="121">
        <f t="array" ref="S5">COUNTIF(INDEX(ownership,0,MATCH(S$1,Systems!$I$2:AY$2,)),$A5)+COUNTIFS(INDEX(ownership,0,MATCH(S$1,Systems!$I$2:AY$2,)),$A5&amp;"(*",INDEX(ownership,0,MATCH(S$1,Systems!$I$2:AY$2,)),"&lt;&gt;*"&amp;"(X)"&amp;"*")+COUNTIF(INDEX(ownership,0,MATCH(S$1,Systems!$I$2:AY$2,)),$A5&amp;",*")</f>
        <v>0</v>
      </c>
      <c r="T5" s="121">
        <f t="array" ref="T5">COUNTIF(INDEX(ownership,0,MATCH(T$1,Systems!$I$2:AY$2,)),$A5)+COUNTIFS(INDEX(ownership,0,MATCH(T$1,Systems!$I$2:AY$2,)),$A5&amp;"(*",INDEX(ownership,0,MATCH(T$1,Systems!$I$2:AY$2,)),"&lt;&gt;*"&amp;"(X)"&amp;"*")+COUNTIF(INDEX(ownership,0,MATCH(T$1,Systems!$I$2:AY$2,)),$A5&amp;",*")</f>
        <v>0</v>
      </c>
      <c r="U5" s="121">
        <f t="array" ref="U5">COUNTIF(INDEX(ownership,0,MATCH(U$1,Systems!$I$2:AY$2,)),$A5)+COUNTIFS(INDEX(ownership,0,MATCH(U$1,Systems!$I$2:AY$2,)),$A5&amp;"(*",INDEX(ownership,0,MATCH(U$1,Systems!$I$2:AY$2,)),"&lt;&gt;*"&amp;"(X)"&amp;"*")+COUNTIF(INDEX(ownership,0,MATCH(U$1,Systems!$I$2:AY$2,)),$A5&amp;",*")</f>
        <v>0</v>
      </c>
      <c r="V5" s="121">
        <f t="array" ref="V5">COUNTIF(INDEX(ownership,0,MATCH(V$1,Systems!$I$2:AY$2,)),$A5)+COUNTIFS(INDEX(ownership,0,MATCH(V$1,Systems!$I$2:AY$2,)),$A5&amp;"(*",INDEX(ownership,0,MATCH(V$1,Systems!$I$2:AY$2,)),"&lt;&gt;*"&amp;"(X)"&amp;"*")+COUNTIF(INDEX(ownership,0,MATCH(V$1,Systems!$I$2:AY$2,)),$A5&amp;",*")</f>
        <v>0</v>
      </c>
      <c r="W5" s="121">
        <f t="array" ref="W5">COUNTIF(INDEX(ownership,0,MATCH(W$1,Systems!$I$2:AY$2,)),$A5)+COUNTIFS(INDEX(ownership,0,MATCH(W$1,Systems!$I$2:AY$2,)),$A5&amp;"(*",INDEX(ownership,0,MATCH(W$1,Systems!$I$2:AY$2,)),"&lt;&gt;*"&amp;"(X)"&amp;"*")+COUNTIF(INDEX(ownership,0,MATCH(W$1,Systems!$I$2:AY$2,)),$A5&amp;",*")</f>
        <v>0</v>
      </c>
      <c r="X5" s="121">
        <f t="array" ref="X5">COUNTIF(INDEX(ownership,0,MATCH(X$1,Systems!$I$2:AY$2,)),$A5)+COUNTIFS(INDEX(ownership,0,MATCH(X$1,Systems!$I$2:AY$2,)),$A5&amp;"(*",INDEX(ownership,0,MATCH(X$1,Systems!$I$2:AY$2,)),"&lt;&gt;*"&amp;"(X)"&amp;"*")+COUNTIF(INDEX(ownership,0,MATCH(X$1,Systems!$I$2:AY$2,)),$A5&amp;",*")</f>
        <v>0</v>
      </c>
      <c r="Y5" s="121">
        <f t="array" ref="Y5">COUNTIF(INDEX(ownership,0,MATCH(Y$1,Systems!$I$2:AY$2,)),$A5)+COUNTIFS(INDEX(ownership,0,MATCH(Y$1,Systems!$I$2:AY$2,)),$A5&amp;"(*",INDEX(ownership,0,MATCH(Y$1,Systems!$I$2:AY$2,)),"&lt;&gt;*"&amp;"(X)"&amp;"*")+COUNTIF(INDEX(ownership,0,MATCH(Y$1,Systems!$I$2:AY$2,)),$A5&amp;",*")</f>
        <v>0</v>
      </c>
      <c r="Z5" s="121">
        <f t="array" ref="Z5">COUNTIF(INDEX(ownership,0,MATCH(Z$1,Systems!$I$2:AY$2,)),$A5)+COUNTIFS(INDEX(ownership,0,MATCH(Z$1,Systems!$I$2:AY$2,)),$A5&amp;"(*",INDEX(ownership,0,MATCH(Z$1,Systems!$I$2:AY$2,)),"&lt;&gt;*"&amp;"(X)"&amp;"*")+COUNTIF(INDEX(ownership,0,MATCH(Z$1,Systems!$I$2:AY$2,)),$A5&amp;",*")</f>
        <v>0</v>
      </c>
      <c r="AA5" s="121">
        <f t="array" ref="AA5">COUNTIF(INDEX(ownership,0,MATCH(AA$1,Systems!$I$2:AY$2,)),$A5)+COUNTIFS(INDEX(ownership,0,MATCH(AA$1,Systems!$I$2:AY$2,)),$A5&amp;"(*",INDEX(ownership,0,MATCH(AA$1,Systems!$I$2:AY$2,)),"&lt;&gt;*"&amp;"(X)"&amp;"*")+COUNTIF(INDEX(ownership,0,MATCH(AA$1,Systems!$I$2:AY$2,)),$A5&amp;",*")</f>
        <v>0</v>
      </c>
      <c r="AB5" s="121">
        <f t="array" ref="AB5">COUNTIF(INDEX(ownership,0,MATCH(AB$1,Systems!$I$2:AY$2,)),$A5)+COUNTIFS(INDEX(ownership,0,MATCH(AB$1,Systems!$I$2:AY$2,)),$A5&amp;"(*",INDEX(ownership,0,MATCH(AB$1,Systems!$I$2:AY$2,)),"&lt;&gt;*"&amp;"(X)"&amp;"*")+COUNTIF(INDEX(ownership,0,MATCH(AB$1,Systems!$I$2:AY$2,)),$A5&amp;",*")</f>
        <v>0</v>
      </c>
      <c r="AC5" s="121">
        <f t="array" ref="AC5">COUNTIF(INDEX(ownership,0,MATCH(AC$1,Systems!$I$2:AY$2,)),$A5)+COUNTIFS(INDEX(ownership,0,MATCH(AC$1,Systems!$I$2:AY$2,)),$A5&amp;"(*",INDEX(ownership,0,MATCH(AC$1,Systems!$I$2:AY$2,)),"&lt;&gt;*"&amp;"(X)"&amp;"*")+COUNTIF(INDEX(ownership,0,MATCH(AC$1,Systems!$I$2:AY$2,)),$A5&amp;",*")</f>
        <v>0</v>
      </c>
      <c r="AD5" s="121">
        <f t="array" ref="AD5">COUNTIF(INDEX(ownership,0,MATCH(AD$1,Systems!$I$2:AY$2,)),$A5)+COUNTIFS(INDEX(ownership,0,MATCH(AD$1,Systems!$I$2:AY$2,)),$A5&amp;"(*",INDEX(ownership,0,MATCH(AD$1,Systems!$I$2:AY$2,)),"&lt;&gt;*"&amp;"(X)"&amp;"*")+COUNTIF(INDEX(ownership,0,MATCH(AD$1,Systems!$I$2:AY$2,)),$A5&amp;",*")</f>
        <v>0</v>
      </c>
      <c r="AE5" s="121">
        <f t="array" ref="AE5">COUNTIF(INDEX(ownership,0,MATCH(AE$1,Systems!$I$2:AY$2,)),$A5)+COUNTIFS(INDEX(ownership,0,MATCH(AE$1,Systems!$I$2:AY$2,)),$A5&amp;"(*",INDEX(ownership,0,MATCH(AE$1,Systems!$I$2:AY$2,)),"&lt;&gt;*"&amp;"(X)"&amp;"*")+COUNTIF(INDEX(ownership,0,MATCH(AE$1,Systems!$I$2:AY$2,)),$A5&amp;",*")</f>
        <v>0</v>
      </c>
      <c r="AF5" s="121">
        <f t="array" ref="AF5">COUNTIF(INDEX(ownership,0,MATCH(AF$1,Systems!$I$2:AY$2,)),$A5)+COUNTIFS(INDEX(ownership,0,MATCH(AF$1,Systems!$I$2:AY$2,)),$A5&amp;"(*",INDEX(ownership,0,MATCH(AF$1,Systems!$I$2:AY$2,)),"&lt;&gt;*"&amp;"(X)"&amp;"*")+COUNTIF(INDEX(ownership,0,MATCH(AF$1,Systems!$I$2:AY$2,)),$A5&amp;",*")</f>
        <v>0</v>
      </c>
      <c r="AG5" s="121">
        <f t="array" ref="AG5">COUNTIF(INDEX(ownership,0,MATCH(AG$1,Systems!$I$2:AY$2,)),$A5)+COUNTIFS(INDEX(ownership,0,MATCH(AG$1,Systems!$I$2:AY$2,)),$A5&amp;"(*",INDEX(ownership,0,MATCH(AG$1,Systems!$I$2:AY$2,)),"&lt;&gt;*"&amp;"(X)"&amp;"*")+COUNTIF(INDEX(ownership,0,MATCH(AG$1,Systems!$I$2:AY$2,)),$A5&amp;",*")</f>
        <v>0</v>
      </c>
      <c r="AH5" s="121">
        <f t="array" ref="AH5">COUNTIF(INDEX(ownership,0,MATCH(AH$1,Systems!$I$2:AY$2,)),$A5)+COUNTIFS(INDEX(ownership,0,MATCH(AH$1,Systems!$I$2:AY$2,)),$A5&amp;"(*",INDEX(ownership,0,MATCH(AH$1,Systems!$I$2:AY$2,)),"&lt;&gt;*"&amp;"(X)"&amp;"*")+COUNTIF(INDEX(ownership,0,MATCH(AH$1,Systems!$I$2:AY$2,)),$A5&amp;",*")</f>
        <v>0</v>
      </c>
      <c r="AI5" s="121">
        <f t="array" ref="AI5">COUNTIF(INDEX(ownership,0,MATCH(AI$1,Systems!$I$2:AY$2,)),$A5)+COUNTIFS(INDEX(ownership,0,MATCH(AI$1,Systems!$I$2:AY$2,)),$A5&amp;"(*",INDEX(ownership,0,MATCH(AI$1,Systems!$I$2:AY$2,)),"&lt;&gt;*"&amp;"(X)"&amp;"*")+COUNTIF(INDEX(ownership,0,MATCH(AI$1,Systems!$I$2:AY$2,)),$A5&amp;",*")</f>
        <v>0</v>
      </c>
      <c r="AJ5" s="121">
        <f t="array" ref="AJ5">COUNTIF(INDEX(ownership,0,MATCH(AJ$1,Systems!$I$2:AY$2,)),$A5)+COUNTIFS(INDEX(ownership,0,MATCH(AJ$1,Systems!$I$2:AY$2,)),$A5&amp;"(*",INDEX(ownership,0,MATCH(AJ$1,Systems!$I$2:AY$2,)),"&lt;&gt;*"&amp;"(X)"&amp;"*")+COUNTIF(INDEX(ownership,0,MATCH(AJ$1,Systems!$I$2:AY$2,)),$A5&amp;",*")</f>
        <v>0</v>
      </c>
      <c r="AK5" s="121">
        <f t="array" ref="AK5">COUNTIF(INDEX(ownership,0,MATCH(AK$1,Systems!$I$2:AY$2,)),$A5)+COUNTIFS(INDEX(ownership,0,MATCH(AK$1,Systems!$I$2:AY$2,)),$A5&amp;"(*",INDEX(ownership,0,MATCH(AK$1,Systems!$I$2:AY$2,)),"&lt;&gt;*"&amp;"(X)"&amp;"*")+COUNTIF(INDEX(ownership,0,MATCH(AK$1,Systems!$I$2:AY$2,)),$A5&amp;",*")</f>
        <v>0</v>
      </c>
      <c r="AL5" s="121">
        <f t="array" ref="AL5">COUNTIF(INDEX(ownership,0,MATCH(AL$1,Systems!$I$2:AY$2,)),$A5)+COUNTIFS(INDEX(ownership,0,MATCH(AL$1,Systems!$I$2:AY$2,)),$A5&amp;"(*",INDEX(ownership,0,MATCH(AL$1,Systems!$I$2:AY$2,)),"&lt;&gt;*"&amp;"(X)"&amp;"*")+COUNTIF(INDEX(ownership,0,MATCH(AL$1,Systems!$I$2:AY$2,)),$A5&amp;",*")</f>
        <v>0</v>
      </c>
      <c r="AM5" s="121">
        <f t="array" ref="AM5">COUNTIF(INDEX(ownership,0,MATCH(AM$1,Systems!$I$2:AY$2,)),$A5)+COUNTIFS(INDEX(ownership,0,MATCH(AM$1,Systems!$I$2:AY$2,)),$A5&amp;"(*",INDEX(ownership,0,MATCH(AM$1,Systems!$I$2:AY$2,)),"&lt;&gt;*"&amp;"(X)"&amp;"*")+COUNTIF(INDEX(ownership,0,MATCH(AM$1,Systems!$I$2:AY$2,)),$A5&amp;",*")</f>
        <v>0</v>
      </c>
      <c r="AN5" s="121">
        <f t="array" ref="AN5">COUNTIF(INDEX(ownership,0,MATCH(AN$1,Systems!$I$2:AY$2,)),$A5)+COUNTIFS(INDEX(ownership,0,MATCH(AN$1,Systems!$I$2:AY$2,)),$A5&amp;"(*",INDEX(ownership,0,MATCH(AN$1,Systems!$I$2:AY$2,)),"&lt;&gt;*"&amp;"(X)"&amp;"*")+COUNTIF(INDEX(ownership,0,MATCH(AN$1,Systems!$I$2:AY$2,)),$A5&amp;",*")</f>
        <v>0</v>
      </c>
      <c r="AO5" s="121">
        <f t="array" ref="AO5">COUNTIF(INDEX(ownership,0,MATCH(AO$1,Systems!$I$2:AY$2,)),$A5)+COUNTIFS(INDEX(ownership,0,MATCH(AO$1,Systems!$I$2:AY$2,)),$A5&amp;"(*",INDEX(ownership,0,MATCH(AO$1,Systems!$I$2:AY$2,)),"&lt;&gt;*"&amp;"(X)"&amp;"*")+COUNTIF(INDEX(ownership,0,MATCH(AO$1,Systems!$I$2:AY$2,)),$A5&amp;",*")</f>
        <v>0</v>
      </c>
      <c r="AP5" s="121">
        <f t="array" ref="AP5">COUNTIF(INDEX(ownership,0,MATCH(AP$1,Systems!$I$2:AY$2,)),$A5)+COUNTIFS(INDEX(ownership,0,MATCH(AP$1,Systems!$I$2:AY$2,)),$A5&amp;"(*",INDEX(ownership,0,MATCH(AP$1,Systems!$I$2:AY$2,)),"&lt;&gt;*"&amp;"(X)"&amp;"*")+COUNTIF(INDEX(ownership,0,MATCH(AP$1,Systems!$I$2:AY$2,)),$A5&amp;",*")</f>
        <v>0</v>
      </c>
      <c r="AQ5" s="121">
        <f t="array" ref="AQ5">COUNTIF(INDEX(ownership,0,MATCH(AQ$1,Systems!$I$2:AY$2,)),$A5)+COUNTIFS(INDEX(ownership,0,MATCH(AQ$1,Systems!$I$2:AY$2,)),$A5&amp;"(*",INDEX(ownership,0,MATCH(AQ$1,Systems!$I$2:AY$2,)),"&lt;&gt;*"&amp;"(X)"&amp;"*")+COUNTIF(INDEX(ownership,0,MATCH(AQ$1,Systems!$I$2:AY$2,)),$A5&amp;",*")</f>
        <v>0</v>
      </c>
      <c r="AR5" s="121">
        <f t="array" ref="AR5">COUNTIF(INDEX(ownership,0,MATCH(AR$1,Systems!$I$2:AY$2,)),$A5)+COUNTIFS(INDEX(ownership,0,MATCH(AR$1,Systems!$I$2:AY$2,)),$A5&amp;"(*",INDEX(ownership,0,MATCH(AR$1,Systems!$I$2:AY$2,)),"&lt;&gt;*"&amp;"(X)"&amp;"*")+COUNTIF(INDEX(ownership,0,MATCH(AR$1,Systems!$I$2:AY$2,)),$A5&amp;",*")</f>
        <v>0</v>
      </c>
      <c r="AS5" s="121">
        <f t="array" ref="AS5">COUNTIF(INDEX(ownership,0,MATCH(AS$1,Systems!$I$2:AY$2,)),$A5)+COUNTIFS(INDEX(ownership,0,MATCH(AS$1,Systems!$I$2:AY$2,)),$A5&amp;"(*",INDEX(ownership,0,MATCH(AS$1,Systems!$I$2:AY$2,)),"&lt;&gt;*"&amp;"(X)"&amp;"*")+COUNTIF(INDEX(ownership,0,MATCH(AS$1,Systems!$I$2:AY$2,)),$A5&amp;",*")</f>
        <v>0</v>
      </c>
      <c r="AT5" s="121">
        <f t="array" ref="AT5">COUNTIF(INDEX(ownership,0,MATCH(AT$1,Systems!$I$2:AY$2,)),$A5)+COUNTIFS(INDEX(ownership,0,MATCH(AT$1,Systems!$I$2:AY$2,)),$A5&amp;"(*",INDEX(ownership,0,MATCH(AT$1,Systems!$I$2:AY$2,)),"&lt;&gt;*"&amp;"(X)"&amp;"*")+COUNTIF(INDEX(ownership,0,MATCH(AT$1,Systems!$I$2:AY$2,)),$A5&amp;",*")</f>
        <v>0</v>
      </c>
      <c r="AU5" s="121">
        <f t="array" ref="AU5">COUNTIF(INDEX(ownership,0,MATCH(AU$1,Systems!$I$2:AY$2,)),$A5)+COUNTIFS(INDEX(ownership,0,MATCH(AU$1,Systems!$I$2:AY$2,)),$A5&amp;"(*",INDEX(ownership,0,MATCH(AU$1,Systems!$I$2:AY$2,)),"&lt;&gt;*"&amp;"(X)"&amp;"*")+COUNTIF(INDEX(ownership,0,MATCH(AU$1,Systems!$I$2:AY$2,)),$A5&amp;",*")</f>
        <v>0</v>
      </c>
      <c r="AV5" s="121">
        <f t="array" ref="AV5">COUNTIF(INDEX(ownership,0,MATCH(AV$1,Systems!$I$2:AY$2,)),$A5)+COUNTIFS(INDEX(ownership,0,MATCH(AV$1,Systems!$I$2:AY$2,)),$A5&amp;"(*",INDEX(ownership,0,MATCH(AV$1,Systems!$I$2:AY$2,)),"&lt;&gt;*"&amp;"(X)"&amp;"*")+COUNTIF(INDEX(ownership,0,MATCH(AV$1,Systems!$I$2:AY$2,)),$A5&amp;",*")</f>
        <v>0</v>
      </c>
      <c r="AW5" s="121">
        <f t="array" ref="AW5">COUNTIF(INDEX(ownership,0,MATCH(AW$1,Systems!$I$2:AY$2,)),$A5)+COUNTIFS(INDEX(ownership,0,MATCH(AW$1,Systems!$I$2:AY$2,)),$A5&amp;"(*",INDEX(ownership,0,MATCH(AW$1,Systems!$I$2:AY$2,)),"&lt;&gt;*"&amp;"(X)"&amp;"*")+COUNTIF(INDEX(ownership,0,MATCH(AW$1,Systems!$I$2:AY$2,)),$A5&amp;",*")</f>
        <v>0</v>
      </c>
      <c r="AX5" s="121">
        <f t="array" ref="AX5">COUNTIF(INDEX(ownership,0,MATCH(AX$1,Systems!$I$2:AY$2,)),$A5)+COUNTIFS(INDEX(ownership,0,MATCH(AX$1,Systems!$I$2:AY$2,)),$A5&amp;"(*",INDEX(ownership,0,MATCH(AX$1,Systems!$I$2:AY$2,)),"&lt;&gt;*"&amp;"(X)"&amp;"*")+COUNTIF(INDEX(ownership,0,MATCH(AX$1,Systems!$I$2:AY$2,)),$A5&amp;",*")</f>
        <v>0</v>
      </c>
      <c r="AY5" s="121">
        <f t="array" ref="AY5">COUNTIF(INDEX(ownership,0,MATCH(AY$1,Systems!$I$2:AZ$2,)),$A5)+COUNTIFS(INDEX(ownership,0,MATCH(AY$1,Systems!$I$2:AZ$2,)),$A5&amp;"(*",INDEX(ownership,0,MATCH(AY$1,Systems!$I$2:AZ$2,)),"&lt;&gt;*"&amp;"(X)"&amp;"*")+COUNTIF(INDEX(ownership,0,MATCH(AY$1,Systems!$I$2:AZ$2,)),$A5&amp;",*")</f>
        <v>0</v>
      </c>
      <c r="AZ5" s="121">
        <f t="array" ref="AZ5">COUNTIF(INDEX(ownership,0,MATCH(AZ$1,Systems!$I$2:AY$2,)),$A5)+COUNTIFS(INDEX(ownership,0,MATCH(AZ$1,Systems!$I$2:AY$2,)),$A5&amp;"(*",INDEX(ownership,0,MATCH(AZ$1,Systems!$I$2:AY$2,)),"&lt;&gt;*"&amp;"(X)"&amp;"*")+COUNTIF(INDEX(ownership,0,MATCH(AZ$1,Systems!$I$2:AY$2,)),$A5&amp;",*")</f>
        <v>0</v>
      </c>
    </row>
    <row r="6">
      <c r="A6" s="60" t="s">
        <v>690</v>
      </c>
      <c r="B6" s="60" t="s">
        <v>7920</v>
      </c>
      <c r="C6" s="60" t="s">
        <v>7921</v>
      </c>
      <c r="D6" s="119">
        <v>2235.0</v>
      </c>
      <c r="E6" s="69"/>
      <c r="F6" s="120" t="s">
        <v>7922</v>
      </c>
      <c r="G6" s="121">
        <f t="shared" si="1"/>
        <v>33</v>
      </c>
      <c r="H6" s="121">
        <f t="array" ref="H6">COUNTIF(INDEX(ownership,0,MATCH(H$1,Systems!$I$2:AY$2,)),$A6)+COUNTIFS(INDEX(ownership,0,MATCH(H$1,Systems!$I$2:AY$2,)),$A6&amp;"(*",INDEX(ownership,0,MATCH(H$1,Systems!$I$2:AY$2,)),"&lt;&gt;*"&amp;"(X)"&amp;"*")+COUNTIF(INDEX(ownership,0,MATCH(H$1,Systems!$I$2:AY$2,)),$A6&amp;",*")</f>
        <v>4</v>
      </c>
      <c r="I6" s="121">
        <f t="array" ref="I6">COUNTIF(INDEX(ownership,0,MATCH(I$1,Systems!$I$2:AY$2,)),$A6)+COUNTIFS(INDEX(ownership,0,MATCH(I$1,Systems!$I$2:AY$2,)),$A6&amp;"(*",INDEX(ownership,0,MATCH(I$1,Systems!$I$2:AY$2,)),"&lt;&gt;*"&amp;"(X)"&amp;"*")+COUNTIF(INDEX(ownership,0,MATCH(I$1,Systems!$I$2:AY$2,)),$A6&amp;",*")</f>
        <v>4</v>
      </c>
      <c r="J6" s="121">
        <f t="array" ref="J6">COUNTIF(INDEX(ownership,0,MATCH(J$1,Systems!$I$2:AY$2,)),$A6)+COUNTIFS(INDEX(ownership,0,MATCH(J$1,Systems!$I$2:AY$2,)),$A6&amp;"(*",INDEX(ownership,0,MATCH(J$1,Systems!$I$2:AY$2,)),"&lt;&gt;*"&amp;"(X)"&amp;"*")+COUNTIF(INDEX(ownership,0,MATCH(J$1,Systems!$I$2:AY$2,)),$A6&amp;",*")</f>
        <v>30</v>
      </c>
      <c r="K6" s="121">
        <f t="array" ref="K6">COUNTIF(INDEX(ownership,0,MATCH(K$1,Systems!$I$2:AY$2,)),$A6)+COUNTIFS(INDEX(ownership,0,MATCH(K$1,Systems!$I$2:AY$2,)),$A6&amp;"(*",INDEX(ownership,0,MATCH(K$1,Systems!$I$2:AY$2,)),"&lt;&gt;*"&amp;"(X)"&amp;"*")+COUNTIF(INDEX(ownership,0,MATCH(K$1,Systems!$I$2:AY$2,)),$A6&amp;",*")</f>
        <v>33</v>
      </c>
      <c r="L6" s="121">
        <f t="array" ref="L6">COUNTIF(INDEX(ownership,0,MATCH(L$1,Systems!$I$2:AY$2,)),$A6)+COUNTIFS(INDEX(ownership,0,MATCH(L$1,Systems!$I$2:AY$2,)),$A6&amp;"(*",INDEX(ownership,0,MATCH(L$1,Systems!$I$2:AY$2,)),"&lt;&gt;*"&amp;"(X)"&amp;"*")+COUNTIF(INDEX(ownership,0,MATCH(L$1,Systems!$I$2:AY$2,)),$A6&amp;",*")</f>
        <v>0</v>
      </c>
      <c r="M6" s="121">
        <f t="array" ref="M6">COUNTIF(INDEX(ownership,0,MATCH(M$1,Systems!$I$2:AY$2,)),$A6)+COUNTIFS(INDEX(ownership,0,MATCH(M$1,Systems!$I$2:AY$2,)),$A6&amp;"(*",INDEX(ownership,0,MATCH(M$1,Systems!$I$2:AY$2,)),"&lt;&gt;*"&amp;"(X)"&amp;"*")+COUNTIF(INDEX(ownership,0,MATCH(M$1,Systems!$I$2:AY$2,)),$A6&amp;",*")</f>
        <v>0</v>
      </c>
      <c r="N6" s="121">
        <f t="array" ref="N6">COUNTIF(INDEX(ownership,0,MATCH(N$1,Systems!$I$2:AY$2,)),$A6)+COUNTIFS(INDEX(ownership,0,MATCH(N$1,Systems!$I$2:AY$2,)),$A6&amp;"(*",INDEX(ownership,0,MATCH(N$1,Systems!$I$2:AY$2,)),"&lt;&gt;*"&amp;"(X)"&amp;"*")+COUNTIF(INDEX(ownership,0,MATCH(N$1,Systems!$I$2:AY$2,)),$A6&amp;",*")</f>
        <v>0</v>
      </c>
      <c r="O6" s="121">
        <f t="array" ref="O6">COUNTIF(INDEX(ownership,0,MATCH(O$1,Systems!$I$2:AY$2,)),$A6)+COUNTIFS(INDEX(ownership,0,MATCH(O$1,Systems!$I$2:AY$2,)),$A6&amp;"(*",INDEX(ownership,0,MATCH(O$1,Systems!$I$2:AY$2,)),"&lt;&gt;*"&amp;"(X)"&amp;"*")+COUNTIF(INDEX(ownership,0,MATCH(O$1,Systems!$I$2:AY$2,)),$A6&amp;",*")</f>
        <v>0</v>
      </c>
      <c r="P6" s="121">
        <f t="array" ref="P6">COUNTIF(INDEX(ownership,0,MATCH(P$1,Systems!$I$2:AY$2,)),$A6)+COUNTIFS(INDEX(ownership,0,MATCH(P$1,Systems!$I$2:AY$2,)),$A6&amp;"(*",INDEX(ownership,0,MATCH(P$1,Systems!$I$2:AY$2,)),"&lt;&gt;*"&amp;"(X)"&amp;"*")+COUNTIF(INDEX(ownership,0,MATCH(P$1,Systems!$I$2:AY$2,)),$A6&amp;",*")</f>
        <v>0</v>
      </c>
      <c r="Q6" s="121">
        <f t="array" ref="Q6">COUNTIF(INDEX(ownership,0,MATCH(Q$1,Systems!$I$2:AY$2,)),$A6)+COUNTIFS(INDEX(ownership,0,MATCH(Q$1,Systems!$I$2:AY$2,)),$A6&amp;"(*",INDEX(ownership,0,MATCH(Q$1,Systems!$I$2:AY$2,)),"&lt;&gt;*"&amp;"(X)"&amp;"*")+COUNTIF(INDEX(ownership,0,MATCH(Q$1,Systems!$I$2:AY$2,)),$A6&amp;",*")</f>
        <v>0</v>
      </c>
      <c r="R6" s="121">
        <f t="array" ref="R6">COUNTIF(INDEX(ownership,0,MATCH(R$1,Systems!$I$2:AY$2,)),$A6)+COUNTIFS(INDEX(ownership,0,MATCH(R$1,Systems!$I$2:AY$2,)),$A6&amp;"(*",INDEX(ownership,0,MATCH(R$1,Systems!$I$2:AY$2,)),"&lt;&gt;*"&amp;"(X)"&amp;"*")+COUNTIF(INDEX(ownership,0,MATCH(R$1,Systems!$I$2:AY$2,)),$A6&amp;",*")</f>
        <v>0</v>
      </c>
      <c r="S6" s="121">
        <f t="array" ref="S6">COUNTIF(INDEX(ownership,0,MATCH(S$1,Systems!$I$2:AY$2,)),$A6)+COUNTIFS(INDEX(ownership,0,MATCH(S$1,Systems!$I$2:AY$2,)),$A6&amp;"(*",INDEX(ownership,0,MATCH(S$1,Systems!$I$2:AY$2,)),"&lt;&gt;*"&amp;"(X)"&amp;"*")+COUNTIF(INDEX(ownership,0,MATCH(S$1,Systems!$I$2:AY$2,)),$A6&amp;",*")</f>
        <v>0</v>
      </c>
      <c r="T6" s="121">
        <f t="array" ref="T6">COUNTIF(INDEX(ownership,0,MATCH(T$1,Systems!$I$2:AY$2,)),$A6)+COUNTIFS(INDEX(ownership,0,MATCH(T$1,Systems!$I$2:AY$2,)),$A6&amp;"(*",INDEX(ownership,0,MATCH(T$1,Systems!$I$2:AY$2,)),"&lt;&gt;*"&amp;"(X)"&amp;"*")+COUNTIF(INDEX(ownership,0,MATCH(T$1,Systems!$I$2:AY$2,)),$A6&amp;",*")</f>
        <v>0</v>
      </c>
      <c r="U6" s="121">
        <f t="array" ref="U6">COUNTIF(INDEX(ownership,0,MATCH(U$1,Systems!$I$2:AY$2,)),$A6)+COUNTIFS(INDEX(ownership,0,MATCH(U$1,Systems!$I$2:AY$2,)),$A6&amp;"(*",INDEX(ownership,0,MATCH(U$1,Systems!$I$2:AY$2,)),"&lt;&gt;*"&amp;"(X)"&amp;"*")+COUNTIF(INDEX(ownership,0,MATCH(U$1,Systems!$I$2:AY$2,)),$A6&amp;",*")</f>
        <v>0</v>
      </c>
      <c r="V6" s="121">
        <f t="array" ref="V6">COUNTIF(INDEX(ownership,0,MATCH(V$1,Systems!$I$2:AY$2,)),$A6)+COUNTIFS(INDEX(ownership,0,MATCH(V$1,Systems!$I$2:AY$2,)),$A6&amp;"(*",INDEX(ownership,0,MATCH(V$1,Systems!$I$2:AY$2,)),"&lt;&gt;*"&amp;"(X)"&amp;"*")+COUNTIF(INDEX(ownership,0,MATCH(V$1,Systems!$I$2:AY$2,)),$A6&amp;",*")</f>
        <v>0</v>
      </c>
      <c r="W6" s="121">
        <f t="array" ref="W6">COUNTIF(INDEX(ownership,0,MATCH(W$1,Systems!$I$2:AY$2,)),$A6)+COUNTIFS(INDEX(ownership,0,MATCH(W$1,Systems!$I$2:AY$2,)),$A6&amp;"(*",INDEX(ownership,0,MATCH(W$1,Systems!$I$2:AY$2,)),"&lt;&gt;*"&amp;"(X)"&amp;"*")+COUNTIF(INDEX(ownership,0,MATCH(W$1,Systems!$I$2:AY$2,)),$A6&amp;",*")</f>
        <v>0</v>
      </c>
      <c r="X6" s="121">
        <f t="array" ref="X6">COUNTIF(INDEX(ownership,0,MATCH(X$1,Systems!$I$2:AY$2,)),$A6)+COUNTIFS(INDEX(ownership,0,MATCH(X$1,Systems!$I$2:AY$2,)),$A6&amp;"(*",INDEX(ownership,0,MATCH(X$1,Systems!$I$2:AY$2,)),"&lt;&gt;*"&amp;"(X)"&amp;"*")+COUNTIF(INDEX(ownership,0,MATCH(X$1,Systems!$I$2:AY$2,)),$A6&amp;",*")</f>
        <v>0</v>
      </c>
      <c r="Y6" s="121">
        <f t="array" ref="Y6">COUNTIF(INDEX(ownership,0,MATCH(Y$1,Systems!$I$2:AY$2,)),$A6)+COUNTIFS(INDEX(ownership,0,MATCH(Y$1,Systems!$I$2:AY$2,)),$A6&amp;"(*",INDEX(ownership,0,MATCH(Y$1,Systems!$I$2:AY$2,)),"&lt;&gt;*"&amp;"(X)"&amp;"*")+COUNTIF(INDEX(ownership,0,MATCH(Y$1,Systems!$I$2:AY$2,)),$A6&amp;",*")</f>
        <v>0</v>
      </c>
      <c r="Z6" s="121">
        <f t="array" ref="Z6">COUNTIF(INDEX(ownership,0,MATCH(Z$1,Systems!$I$2:AY$2,)),$A6)+COUNTIFS(INDEX(ownership,0,MATCH(Z$1,Systems!$I$2:AY$2,)),$A6&amp;"(*",INDEX(ownership,0,MATCH(Z$1,Systems!$I$2:AY$2,)),"&lt;&gt;*"&amp;"(X)"&amp;"*")+COUNTIF(INDEX(ownership,0,MATCH(Z$1,Systems!$I$2:AY$2,)),$A6&amp;",*")</f>
        <v>0</v>
      </c>
      <c r="AA6" s="121">
        <f t="array" ref="AA6">COUNTIF(INDEX(ownership,0,MATCH(AA$1,Systems!$I$2:AY$2,)),$A6)+COUNTIFS(INDEX(ownership,0,MATCH(AA$1,Systems!$I$2:AY$2,)),$A6&amp;"(*",INDEX(ownership,0,MATCH(AA$1,Systems!$I$2:AY$2,)),"&lt;&gt;*"&amp;"(X)"&amp;"*")+COUNTIF(INDEX(ownership,0,MATCH(AA$1,Systems!$I$2:AY$2,)),$A6&amp;",*")</f>
        <v>0</v>
      </c>
      <c r="AB6" s="121">
        <f t="array" ref="AB6">COUNTIF(INDEX(ownership,0,MATCH(AB$1,Systems!$I$2:AY$2,)),$A6)+COUNTIFS(INDEX(ownership,0,MATCH(AB$1,Systems!$I$2:AY$2,)),$A6&amp;"(*",INDEX(ownership,0,MATCH(AB$1,Systems!$I$2:AY$2,)),"&lt;&gt;*"&amp;"(X)"&amp;"*")+COUNTIF(INDEX(ownership,0,MATCH(AB$1,Systems!$I$2:AY$2,)),$A6&amp;",*")</f>
        <v>0</v>
      </c>
      <c r="AC6" s="121">
        <f t="array" ref="AC6">COUNTIF(INDEX(ownership,0,MATCH(AC$1,Systems!$I$2:AY$2,)),$A6)+COUNTIFS(INDEX(ownership,0,MATCH(AC$1,Systems!$I$2:AY$2,)),$A6&amp;"(*",INDEX(ownership,0,MATCH(AC$1,Systems!$I$2:AY$2,)),"&lt;&gt;*"&amp;"(X)"&amp;"*")+COUNTIF(INDEX(ownership,0,MATCH(AC$1,Systems!$I$2:AY$2,)),$A6&amp;",*")</f>
        <v>0</v>
      </c>
      <c r="AD6" s="121">
        <f t="array" ref="AD6">COUNTIF(INDEX(ownership,0,MATCH(AD$1,Systems!$I$2:AY$2,)),$A6)+COUNTIFS(INDEX(ownership,0,MATCH(AD$1,Systems!$I$2:AY$2,)),$A6&amp;"(*",INDEX(ownership,0,MATCH(AD$1,Systems!$I$2:AY$2,)),"&lt;&gt;*"&amp;"(X)"&amp;"*")+COUNTIF(INDEX(ownership,0,MATCH(AD$1,Systems!$I$2:AY$2,)),$A6&amp;",*")</f>
        <v>0</v>
      </c>
      <c r="AE6" s="121">
        <f t="array" ref="AE6">COUNTIF(INDEX(ownership,0,MATCH(AE$1,Systems!$I$2:AY$2,)),$A6)+COUNTIFS(INDEX(ownership,0,MATCH(AE$1,Systems!$I$2:AY$2,)),$A6&amp;"(*",INDEX(ownership,0,MATCH(AE$1,Systems!$I$2:AY$2,)),"&lt;&gt;*"&amp;"(X)"&amp;"*")+COUNTIF(INDEX(ownership,0,MATCH(AE$1,Systems!$I$2:AY$2,)),$A6&amp;",*")</f>
        <v>0</v>
      </c>
      <c r="AF6" s="121">
        <f t="array" ref="AF6">COUNTIF(INDEX(ownership,0,MATCH(AF$1,Systems!$I$2:AY$2,)),$A6)+COUNTIFS(INDEX(ownership,0,MATCH(AF$1,Systems!$I$2:AY$2,)),$A6&amp;"(*",INDEX(ownership,0,MATCH(AF$1,Systems!$I$2:AY$2,)),"&lt;&gt;*"&amp;"(X)"&amp;"*")+COUNTIF(INDEX(ownership,0,MATCH(AF$1,Systems!$I$2:AY$2,)),$A6&amp;",*")</f>
        <v>0</v>
      </c>
      <c r="AG6" s="121">
        <f t="array" ref="AG6">COUNTIF(INDEX(ownership,0,MATCH(AG$1,Systems!$I$2:AY$2,)),$A6)+COUNTIFS(INDEX(ownership,0,MATCH(AG$1,Systems!$I$2:AY$2,)),$A6&amp;"(*",INDEX(ownership,0,MATCH(AG$1,Systems!$I$2:AY$2,)),"&lt;&gt;*"&amp;"(X)"&amp;"*")+COUNTIF(INDEX(ownership,0,MATCH(AG$1,Systems!$I$2:AY$2,)),$A6&amp;",*")</f>
        <v>0</v>
      </c>
      <c r="AH6" s="121">
        <f t="array" ref="AH6">COUNTIF(INDEX(ownership,0,MATCH(AH$1,Systems!$I$2:AY$2,)),$A6)+COUNTIFS(INDEX(ownership,0,MATCH(AH$1,Systems!$I$2:AY$2,)),$A6&amp;"(*",INDEX(ownership,0,MATCH(AH$1,Systems!$I$2:AY$2,)),"&lt;&gt;*"&amp;"(X)"&amp;"*")+COUNTIF(INDEX(ownership,0,MATCH(AH$1,Systems!$I$2:AY$2,)),$A6&amp;",*")</f>
        <v>0</v>
      </c>
      <c r="AI6" s="121">
        <f t="array" ref="AI6">COUNTIF(INDEX(ownership,0,MATCH(AI$1,Systems!$I$2:AY$2,)),$A6)+COUNTIFS(INDEX(ownership,0,MATCH(AI$1,Systems!$I$2:AY$2,)),$A6&amp;"(*",INDEX(ownership,0,MATCH(AI$1,Systems!$I$2:AY$2,)),"&lt;&gt;*"&amp;"(X)"&amp;"*")+COUNTIF(INDEX(ownership,0,MATCH(AI$1,Systems!$I$2:AY$2,)),$A6&amp;",*")</f>
        <v>0</v>
      </c>
      <c r="AJ6" s="121">
        <f t="array" ref="AJ6">COUNTIF(INDEX(ownership,0,MATCH(AJ$1,Systems!$I$2:AY$2,)),$A6)+COUNTIFS(INDEX(ownership,0,MATCH(AJ$1,Systems!$I$2:AY$2,)),$A6&amp;"(*",INDEX(ownership,0,MATCH(AJ$1,Systems!$I$2:AY$2,)),"&lt;&gt;*"&amp;"(X)"&amp;"*")+COUNTIF(INDEX(ownership,0,MATCH(AJ$1,Systems!$I$2:AY$2,)),$A6&amp;",*")</f>
        <v>0</v>
      </c>
      <c r="AK6" s="121">
        <f t="array" ref="AK6">COUNTIF(INDEX(ownership,0,MATCH(AK$1,Systems!$I$2:AY$2,)),$A6)+COUNTIFS(INDEX(ownership,0,MATCH(AK$1,Systems!$I$2:AY$2,)),$A6&amp;"(*",INDEX(ownership,0,MATCH(AK$1,Systems!$I$2:AY$2,)),"&lt;&gt;*"&amp;"(X)"&amp;"*")+COUNTIF(INDEX(ownership,0,MATCH(AK$1,Systems!$I$2:AY$2,)),$A6&amp;",*")</f>
        <v>0</v>
      </c>
      <c r="AL6" s="121">
        <f t="array" ref="AL6">COUNTIF(INDEX(ownership,0,MATCH(AL$1,Systems!$I$2:AY$2,)),$A6)+COUNTIFS(INDEX(ownership,0,MATCH(AL$1,Systems!$I$2:AY$2,)),$A6&amp;"(*",INDEX(ownership,0,MATCH(AL$1,Systems!$I$2:AY$2,)),"&lt;&gt;*"&amp;"(X)"&amp;"*")+COUNTIF(INDEX(ownership,0,MATCH(AL$1,Systems!$I$2:AY$2,)),$A6&amp;",*")</f>
        <v>0</v>
      </c>
      <c r="AM6" s="121">
        <f t="array" ref="AM6">COUNTIF(INDEX(ownership,0,MATCH(AM$1,Systems!$I$2:AY$2,)),$A6)+COUNTIFS(INDEX(ownership,0,MATCH(AM$1,Systems!$I$2:AY$2,)),$A6&amp;"(*",INDEX(ownership,0,MATCH(AM$1,Systems!$I$2:AY$2,)),"&lt;&gt;*"&amp;"(X)"&amp;"*")+COUNTIF(INDEX(ownership,0,MATCH(AM$1,Systems!$I$2:AY$2,)),$A6&amp;",*")</f>
        <v>0</v>
      </c>
      <c r="AN6" s="121">
        <f t="array" ref="AN6">COUNTIF(INDEX(ownership,0,MATCH(AN$1,Systems!$I$2:AY$2,)),$A6)+COUNTIFS(INDEX(ownership,0,MATCH(AN$1,Systems!$I$2:AY$2,)),$A6&amp;"(*",INDEX(ownership,0,MATCH(AN$1,Systems!$I$2:AY$2,)),"&lt;&gt;*"&amp;"(X)"&amp;"*")+COUNTIF(INDEX(ownership,0,MATCH(AN$1,Systems!$I$2:AY$2,)),$A6&amp;",*")</f>
        <v>0</v>
      </c>
      <c r="AO6" s="121">
        <f t="array" ref="AO6">COUNTIF(INDEX(ownership,0,MATCH(AO$1,Systems!$I$2:AY$2,)),$A6)+COUNTIFS(INDEX(ownership,0,MATCH(AO$1,Systems!$I$2:AY$2,)),$A6&amp;"(*",INDEX(ownership,0,MATCH(AO$1,Systems!$I$2:AY$2,)),"&lt;&gt;*"&amp;"(X)"&amp;"*")+COUNTIF(INDEX(ownership,0,MATCH(AO$1,Systems!$I$2:AY$2,)),$A6&amp;",*")</f>
        <v>0</v>
      </c>
      <c r="AP6" s="121">
        <f t="array" ref="AP6">COUNTIF(INDEX(ownership,0,MATCH(AP$1,Systems!$I$2:AY$2,)),$A6)+COUNTIFS(INDEX(ownership,0,MATCH(AP$1,Systems!$I$2:AY$2,)),$A6&amp;"(*",INDEX(ownership,0,MATCH(AP$1,Systems!$I$2:AY$2,)),"&lt;&gt;*"&amp;"(X)"&amp;"*")+COUNTIF(INDEX(ownership,0,MATCH(AP$1,Systems!$I$2:AY$2,)),$A6&amp;",*")</f>
        <v>0</v>
      </c>
      <c r="AQ6" s="121">
        <f t="array" ref="AQ6">COUNTIF(INDEX(ownership,0,MATCH(AQ$1,Systems!$I$2:AY$2,)),$A6)+COUNTIFS(INDEX(ownership,0,MATCH(AQ$1,Systems!$I$2:AY$2,)),$A6&amp;"(*",INDEX(ownership,0,MATCH(AQ$1,Systems!$I$2:AY$2,)),"&lt;&gt;*"&amp;"(X)"&amp;"*")+COUNTIF(INDEX(ownership,0,MATCH(AQ$1,Systems!$I$2:AY$2,)),$A6&amp;",*")</f>
        <v>0</v>
      </c>
      <c r="AR6" s="121">
        <f t="array" ref="AR6">COUNTIF(INDEX(ownership,0,MATCH(AR$1,Systems!$I$2:AY$2,)),$A6)+COUNTIFS(INDEX(ownership,0,MATCH(AR$1,Systems!$I$2:AY$2,)),$A6&amp;"(*",INDEX(ownership,0,MATCH(AR$1,Systems!$I$2:AY$2,)),"&lt;&gt;*"&amp;"(X)"&amp;"*")+COUNTIF(INDEX(ownership,0,MATCH(AR$1,Systems!$I$2:AY$2,)),$A6&amp;",*")</f>
        <v>0</v>
      </c>
      <c r="AS6" s="121">
        <f t="array" ref="AS6">COUNTIF(INDEX(ownership,0,MATCH(AS$1,Systems!$I$2:AY$2,)),$A6)+COUNTIFS(INDEX(ownership,0,MATCH(AS$1,Systems!$I$2:AY$2,)),$A6&amp;"(*",INDEX(ownership,0,MATCH(AS$1,Systems!$I$2:AY$2,)),"&lt;&gt;*"&amp;"(X)"&amp;"*")+COUNTIF(INDEX(ownership,0,MATCH(AS$1,Systems!$I$2:AY$2,)),$A6&amp;",*")</f>
        <v>0</v>
      </c>
      <c r="AT6" s="121">
        <f t="array" ref="AT6">COUNTIF(INDEX(ownership,0,MATCH(AT$1,Systems!$I$2:AY$2,)),$A6)+COUNTIFS(INDEX(ownership,0,MATCH(AT$1,Systems!$I$2:AY$2,)),$A6&amp;"(*",INDEX(ownership,0,MATCH(AT$1,Systems!$I$2:AY$2,)),"&lt;&gt;*"&amp;"(X)"&amp;"*")+COUNTIF(INDEX(ownership,0,MATCH(AT$1,Systems!$I$2:AY$2,)),$A6&amp;",*")</f>
        <v>0</v>
      </c>
      <c r="AU6" s="121">
        <f t="array" ref="AU6">COUNTIF(INDEX(ownership,0,MATCH(AU$1,Systems!$I$2:AY$2,)),$A6)+COUNTIFS(INDEX(ownership,0,MATCH(AU$1,Systems!$I$2:AY$2,)),$A6&amp;"(*",INDEX(ownership,0,MATCH(AU$1,Systems!$I$2:AY$2,)),"&lt;&gt;*"&amp;"(X)"&amp;"*")+COUNTIF(INDEX(ownership,0,MATCH(AU$1,Systems!$I$2:AY$2,)),$A6&amp;",*")</f>
        <v>0</v>
      </c>
      <c r="AV6" s="121">
        <f t="array" ref="AV6">COUNTIF(INDEX(ownership,0,MATCH(AV$1,Systems!$I$2:AY$2,)),$A6)+COUNTIFS(INDEX(ownership,0,MATCH(AV$1,Systems!$I$2:AY$2,)),$A6&amp;"(*",INDEX(ownership,0,MATCH(AV$1,Systems!$I$2:AY$2,)),"&lt;&gt;*"&amp;"(X)"&amp;"*")+COUNTIF(INDEX(ownership,0,MATCH(AV$1,Systems!$I$2:AY$2,)),$A6&amp;",*")</f>
        <v>0</v>
      </c>
      <c r="AW6" s="121">
        <f t="array" ref="AW6">COUNTIF(INDEX(ownership,0,MATCH(AW$1,Systems!$I$2:AY$2,)),$A6)+COUNTIFS(INDEX(ownership,0,MATCH(AW$1,Systems!$I$2:AY$2,)),$A6&amp;"(*",INDEX(ownership,0,MATCH(AW$1,Systems!$I$2:AY$2,)),"&lt;&gt;*"&amp;"(X)"&amp;"*")+COUNTIF(INDEX(ownership,0,MATCH(AW$1,Systems!$I$2:AY$2,)),$A6&amp;",*")</f>
        <v>0</v>
      </c>
      <c r="AX6" s="121">
        <f t="array" ref="AX6">COUNTIF(INDEX(ownership,0,MATCH(AX$1,Systems!$I$2:AY$2,)),$A6)+COUNTIFS(INDEX(ownership,0,MATCH(AX$1,Systems!$I$2:AY$2,)),$A6&amp;"(*",INDEX(ownership,0,MATCH(AX$1,Systems!$I$2:AY$2,)),"&lt;&gt;*"&amp;"(X)"&amp;"*")+COUNTIF(INDEX(ownership,0,MATCH(AX$1,Systems!$I$2:AY$2,)),$A6&amp;",*")</f>
        <v>6</v>
      </c>
      <c r="AY6" s="121">
        <f t="array" ref="AY6">COUNTIF(INDEX(ownership,0,MATCH(AY$1,Systems!$I$2:AZ$2,)),$A6)+COUNTIFS(INDEX(ownership,0,MATCH(AY$1,Systems!$I$2:AZ$2,)),$A6&amp;"(*",INDEX(ownership,0,MATCH(AY$1,Systems!$I$2:AZ$2,)),"&lt;&gt;*"&amp;"(X)"&amp;"*")+COUNTIF(INDEX(ownership,0,MATCH(AY$1,Systems!$I$2:AZ$2,)),$A6&amp;",*")</f>
        <v>11</v>
      </c>
      <c r="AZ6" s="121">
        <f t="array" ref="AZ6">COUNTIF(INDEX(ownership,0,MATCH(AZ$1,Systems!$I$2:AY$2,)),$A6)+COUNTIFS(INDEX(ownership,0,MATCH(AZ$1,Systems!$I$2:AY$2,)),$A6&amp;"(*",INDEX(ownership,0,MATCH(AZ$1,Systems!$I$2:AY$2,)),"&lt;&gt;*"&amp;"(X)"&amp;"*")+COUNTIF(INDEX(ownership,0,MATCH(AZ$1,Systems!$I$2:AY$2,)),$A6&amp;",*")</f>
        <v>0</v>
      </c>
    </row>
    <row r="7">
      <c r="A7" s="60" t="s">
        <v>2529</v>
      </c>
      <c r="B7" s="60" t="s">
        <v>7923</v>
      </c>
      <c r="C7" s="60" t="s">
        <v>7924</v>
      </c>
      <c r="D7" s="119">
        <v>2241.0</v>
      </c>
      <c r="E7" s="119">
        <v>2271.0</v>
      </c>
      <c r="F7" s="120" t="s">
        <v>7925</v>
      </c>
      <c r="G7" s="121">
        <f t="shared" si="1"/>
        <v>11</v>
      </c>
      <c r="H7" s="121">
        <f t="array" ref="H7">COUNTIF(INDEX(ownership,0,MATCH(H$1,Systems!$I$2:AY$2,)),$A7)+COUNTIFS(INDEX(ownership,0,MATCH(H$1,Systems!$I$2:AY$2,)),$A7&amp;"(*",INDEX(ownership,0,MATCH(H$1,Systems!$I$2:AY$2,)),"&lt;&gt;*"&amp;"(X)"&amp;"*")+COUNTIF(INDEX(ownership,0,MATCH(H$1,Systems!$I$2:AY$2,)),$A7&amp;",*")</f>
        <v>11</v>
      </c>
      <c r="I7" s="121">
        <f t="array" ref="I7">COUNTIF(INDEX(ownership,0,MATCH(I$1,Systems!$I$2:AY$2,)),$A7)+COUNTIFS(INDEX(ownership,0,MATCH(I$1,Systems!$I$2:AY$2,)),$A7&amp;"(*",INDEX(ownership,0,MATCH(I$1,Systems!$I$2:AY$2,)),"&lt;&gt;*"&amp;"(X)"&amp;"*")+COUNTIF(INDEX(ownership,0,MATCH(I$1,Systems!$I$2:AY$2,)),$A7&amp;",*")</f>
        <v>0</v>
      </c>
      <c r="J7" s="121">
        <f t="array" ref="J7">COUNTIF(INDEX(ownership,0,MATCH(J$1,Systems!$I$2:AY$2,)),$A7)+COUNTIFS(INDEX(ownership,0,MATCH(J$1,Systems!$I$2:AY$2,)),$A7&amp;"(*",INDEX(ownership,0,MATCH(J$1,Systems!$I$2:AY$2,)),"&lt;&gt;*"&amp;"(X)"&amp;"*")+COUNTIF(INDEX(ownership,0,MATCH(J$1,Systems!$I$2:AY$2,)),$A7&amp;",*")</f>
        <v>0</v>
      </c>
      <c r="K7" s="121">
        <f t="array" ref="K7">COUNTIF(INDEX(ownership,0,MATCH(K$1,Systems!$I$2:AY$2,)),$A7)+COUNTIFS(INDEX(ownership,0,MATCH(K$1,Systems!$I$2:AY$2,)),$A7&amp;"(*",INDEX(ownership,0,MATCH(K$1,Systems!$I$2:AY$2,)),"&lt;&gt;*"&amp;"(X)"&amp;"*")+COUNTIF(INDEX(ownership,0,MATCH(K$1,Systems!$I$2:AY$2,)),$A7&amp;",*")</f>
        <v>0</v>
      </c>
      <c r="L7" s="121">
        <f t="array" ref="L7">COUNTIF(INDEX(ownership,0,MATCH(L$1,Systems!$I$2:AY$2,)),$A7)+COUNTIFS(INDEX(ownership,0,MATCH(L$1,Systems!$I$2:AY$2,)),$A7&amp;"(*",INDEX(ownership,0,MATCH(L$1,Systems!$I$2:AY$2,)),"&lt;&gt;*"&amp;"(X)"&amp;"*")+COUNTIF(INDEX(ownership,0,MATCH(L$1,Systems!$I$2:AY$2,)),$A7&amp;",*")</f>
        <v>0</v>
      </c>
      <c r="M7" s="121">
        <f t="array" ref="M7">COUNTIF(INDEX(ownership,0,MATCH(M$1,Systems!$I$2:AY$2,)),$A7)+COUNTIFS(INDEX(ownership,0,MATCH(M$1,Systems!$I$2:AY$2,)),$A7&amp;"(*",INDEX(ownership,0,MATCH(M$1,Systems!$I$2:AY$2,)),"&lt;&gt;*"&amp;"(X)"&amp;"*")+COUNTIF(INDEX(ownership,0,MATCH(M$1,Systems!$I$2:AY$2,)),$A7&amp;",*")</f>
        <v>0</v>
      </c>
      <c r="N7" s="121">
        <f t="array" ref="N7">COUNTIF(INDEX(ownership,0,MATCH(N$1,Systems!$I$2:AY$2,)),$A7)+COUNTIFS(INDEX(ownership,0,MATCH(N$1,Systems!$I$2:AY$2,)),$A7&amp;"(*",INDEX(ownership,0,MATCH(N$1,Systems!$I$2:AY$2,)),"&lt;&gt;*"&amp;"(X)"&amp;"*")+COUNTIF(INDEX(ownership,0,MATCH(N$1,Systems!$I$2:AY$2,)),$A7&amp;",*")</f>
        <v>0</v>
      </c>
      <c r="O7" s="121">
        <f t="array" ref="O7">COUNTIF(INDEX(ownership,0,MATCH(O$1,Systems!$I$2:AY$2,)),$A7)+COUNTIFS(INDEX(ownership,0,MATCH(O$1,Systems!$I$2:AY$2,)),$A7&amp;"(*",INDEX(ownership,0,MATCH(O$1,Systems!$I$2:AY$2,)),"&lt;&gt;*"&amp;"(X)"&amp;"*")+COUNTIF(INDEX(ownership,0,MATCH(O$1,Systems!$I$2:AY$2,)),$A7&amp;",*")</f>
        <v>0</v>
      </c>
      <c r="P7" s="121">
        <f t="array" ref="P7">COUNTIF(INDEX(ownership,0,MATCH(P$1,Systems!$I$2:AY$2,)),$A7)+COUNTIFS(INDEX(ownership,0,MATCH(P$1,Systems!$I$2:AY$2,)),$A7&amp;"(*",INDEX(ownership,0,MATCH(P$1,Systems!$I$2:AY$2,)),"&lt;&gt;*"&amp;"(X)"&amp;"*")+COUNTIF(INDEX(ownership,0,MATCH(P$1,Systems!$I$2:AY$2,)),$A7&amp;",*")</f>
        <v>0</v>
      </c>
      <c r="Q7" s="121">
        <f t="array" ref="Q7">COUNTIF(INDEX(ownership,0,MATCH(Q$1,Systems!$I$2:AY$2,)),$A7)+COUNTIFS(INDEX(ownership,0,MATCH(Q$1,Systems!$I$2:AY$2,)),$A7&amp;"(*",INDEX(ownership,0,MATCH(Q$1,Systems!$I$2:AY$2,)),"&lt;&gt;*"&amp;"(X)"&amp;"*")+COUNTIF(INDEX(ownership,0,MATCH(Q$1,Systems!$I$2:AY$2,)),$A7&amp;",*")</f>
        <v>0</v>
      </c>
      <c r="R7" s="121">
        <f t="array" ref="R7">COUNTIF(INDEX(ownership,0,MATCH(R$1,Systems!$I$2:AY$2,)),$A7)+COUNTIFS(INDEX(ownership,0,MATCH(R$1,Systems!$I$2:AY$2,)),$A7&amp;"(*",INDEX(ownership,0,MATCH(R$1,Systems!$I$2:AY$2,)),"&lt;&gt;*"&amp;"(X)"&amp;"*")+COUNTIF(INDEX(ownership,0,MATCH(R$1,Systems!$I$2:AY$2,)),$A7&amp;",*")</f>
        <v>0</v>
      </c>
      <c r="S7" s="121">
        <f t="array" ref="S7">COUNTIF(INDEX(ownership,0,MATCH(S$1,Systems!$I$2:AY$2,)),$A7)+COUNTIFS(INDEX(ownership,0,MATCH(S$1,Systems!$I$2:AY$2,)),$A7&amp;"(*",INDEX(ownership,0,MATCH(S$1,Systems!$I$2:AY$2,)),"&lt;&gt;*"&amp;"(X)"&amp;"*")+COUNTIF(INDEX(ownership,0,MATCH(S$1,Systems!$I$2:AY$2,)),$A7&amp;",*")</f>
        <v>0</v>
      </c>
      <c r="T7" s="121">
        <f t="array" ref="T7">COUNTIF(INDEX(ownership,0,MATCH(T$1,Systems!$I$2:AY$2,)),$A7)+COUNTIFS(INDEX(ownership,0,MATCH(T$1,Systems!$I$2:AY$2,)),$A7&amp;"(*",INDEX(ownership,0,MATCH(T$1,Systems!$I$2:AY$2,)),"&lt;&gt;*"&amp;"(X)"&amp;"*")+COUNTIF(INDEX(ownership,0,MATCH(T$1,Systems!$I$2:AY$2,)),$A7&amp;",*")</f>
        <v>0</v>
      </c>
      <c r="U7" s="121">
        <f t="array" ref="U7">COUNTIF(INDEX(ownership,0,MATCH(U$1,Systems!$I$2:AY$2,)),$A7)+COUNTIFS(INDEX(ownership,0,MATCH(U$1,Systems!$I$2:AY$2,)),$A7&amp;"(*",INDEX(ownership,0,MATCH(U$1,Systems!$I$2:AY$2,)),"&lt;&gt;*"&amp;"(X)"&amp;"*")+COUNTIF(INDEX(ownership,0,MATCH(U$1,Systems!$I$2:AY$2,)),$A7&amp;",*")</f>
        <v>0</v>
      </c>
      <c r="V7" s="121">
        <f t="array" ref="V7">COUNTIF(INDEX(ownership,0,MATCH(V$1,Systems!$I$2:AY$2,)),$A7)+COUNTIFS(INDEX(ownership,0,MATCH(V$1,Systems!$I$2:AY$2,)),$A7&amp;"(*",INDEX(ownership,0,MATCH(V$1,Systems!$I$2:AY$2,)),"&lt;&gt;*"&amp;"(X)"&amp;"*")+COUNTIF(INDEX(ownership,0,MATCH(V$1,Systems!$I$2:AY$2,)),$A7&amp;",*")</f>
        <v>0</v>
      </c>
      <c r="W7" s="121">
        <f t="array" ref="W7">COUNTIF(INDEX(ownership,0,MATCH(W$1,Systems!$I$2:AY$2,)),$A7)+COUNTIFS(INDEX(ownership,0,MATCH(W$1,Systems!$I$2:AY$2,)),$A7&amp;"(*",INDEX(ownership,0,MATCH(W$1,Systems!$I$2:AY$2,)),"&lt;&gt;*"&amp;"(X)"&amp;"*")+COUNTIF(INDEX(ownership,0,MATCH(W$1,Systems!$I$2:AY$2,)),$A7&amp;",*")</f>
        <v>0</v>
      </c>
      <c r="X7" s="121">
        <f t="array" ref="X7">COUNTIF(INDEX(ownership,0,MATCH(X$1,Systems!$I$2:AY$2,)),$A7)+COUNTIFS(INDEX(ownership,0,MATCH(X$1,Systems!$I$2:AY$2,)),$A7&amp;"(*",INDEX(ownership,0,MATCH(X$1,Systems!$I$2:AY$2,)),"&lt;&gt;*"&amp;"(X)"&amp;"*")+COUNTIF(INDEX(ownership,0,MATCH(X$1,Systems!$I$2:AY$2,)),$A7&amp;",*")</f>
        <v>0</v>
      </c>
      <c r="Y7" s="121">
        <f t="array" ref="Y7">COUNTIF(INDEX(ownership,0,MATCH(Y$1,Systems!$I$2:AY$2,)),$A7)+COUNTIFS(INDEX(ownership,0,MATCH(Y$1,Systems!$I$2:AY$2,)),$A7&amp;"(*",INDEX(ownership,0,MATCH(Y$1,Systems!$I$2:AY$2,)),"&lt;&gt;*"&amp;"(X)"&amp;"*")+COUNTIF(INDEX(ownership,0,MATCH(Y$1,Systems!$I$2:AY$2,)),$A7&amp;",*")</f>
        <v>0</v>
      </c>
      <c r="Z7" s="121">
        <f t="array" ref="Z7">COUNTIF(INDEX(ownership,0,MATCH(Z$1,Systems!$I$2:AY$2,)),$A7)+COUNTIFS(INDEX(ownership,0,MATCH(Z$1,Systems!$I$2:AY$2,)),$A7&amp;"(*",INDEX(ownership,0,MATCH(Z$1,Systems!$I$2:AY$2,)),"&lt;&gt;*"&amp;"(X)"&amp;"*")+COUNTIF(INDEX(ownership,0,MATCH(Z$1,Systems!$I$2:AY$2,)),$A7&amp;",*")</f>
        <v>0</v>
      </c>
      <c r="AA7" s="121">
        <f t="array" ref="AA7">COUNTIF(INDEX(ownership,0,MATCH(AA$1,Systems!$I$2:AY$2,)),$A7)+COUNTIFS(INDEX(ownership,0,MATCH(AA$1,Systems!$I$2:AY$2,)),$A7&amp;"(*",INDEX(ownership,0,MATCH(AA$1,Systems!$I$2:AY$2,)),"&lt;&gt;*"&amp;"(X)"&amp;"*")+COUNTIF(INDEX(ownership,0,MATCH(AA$1,Systems!$I$2:AY$2,)),$A7&amp;",*")</f>
        <v>0</v>
      </c>
      <c r="AB7" s="121">
        <f t="array" ref="AB7">COUNTIF(INDEX(ownership,0,MATCH(AB$1,Systems!$I$2:AY$2,)),$A7)+COUNTIFS(INDEX(ownership,0,MATCH(AB$1,Systems!$I$2:AY$2,)),$A7&amp;"(*",INDEX(ownership,0,MATCH(AB$1,Systems!$I$2:AY$2,)),"&lt;&gt;*"&amp;"(X)"&amp;"*")+COUNTIF(INDEX(ownership,0,MATCH(AB$1,Systems!$I$2:AY$2,)),$A7&amp;",*")</f>
        <v>0</v>
      </c>
      <c r="AC7" s="121">
        <f t="array" ref="AC7">COUNTIF(INDEX(ownership,0,MATCH(AC$1,Systems!$I$2:AY$2,)),$A7)+COUNTIFS(INDEX(ownership,0,MATCH(AC$1,Systems!$I$2:AY$2,)),$A7&amp;"(*",INDEX(ownership,0,MATCH(AC$1,Systems!$I$2:AY$2,)),"&lt;&gt;*"&amp;"(X)"&amp;"*")+COUNTIF(INDEX(ownership,0,MATCH(AC$1,Systems!$I$2:AY$2,)),$A7&amp;",*")</f>
        <v>0</v>
      </c>
      <c r="AD7" s="121">
        <f t="array" ref="AD7">COUNTIF(INDEX(ownership,0,MATCH(AD$1,Systems!$I$2:AY$2,)),$A7)+COUNTIFS(INDEX(ownership,0,MATCH(AD$1,Systems!$I$2:AY$2,)),$A7&amp;"(*",INDEX(ownership,0,MATCH(AD$1,Systems!$I$2:AY$2,)),"&lt;&gt;*"&amp;"(X)"&amp;"*")+COUNTIF(INDEX(ownership,0,MATCH(AD$1,Systems!$I$2:AY$2,)),$A7&amp;",*")</f>
        <v>0</v>
      </c>
      <c r="AE7" s="121">
        <f t="array" ref="AE7">COUNTIF(INDEX(ownership,0,MATCH(AE$1,Systems!$I$2:AY$2,)),$A7)+COUNTIFS(INDEX(ownership,0,MATCH(AE$1,Systems!$I$2:AY$2,)),$A7&amp;"(*",INDEX(ownership,0,MATCH(AE$1,Systems!$I$2:AY$2,)),"&lt;&gt;*"&amp;"(X)"&amp;"*")+COUNTIF(INDEX(ownership,0,MATCH(AE$1,Systems!$I$2:AY$2,)),$A7&amp;",*")</f>
        <v>0</v>
      </c>
      <c r="AF7" s="121">
        <f t="array" ref="AF7">COUNTIF(INDEX(ownership,0,MATCH(AF$1,Systems!$I$2:AY$2,)),$A7)+COUNTIFS(INDEX(ownership,0,MATCH(AF$1,Systems!$I$2:AY$2,)),$A7&amp;"(*",INDEX(ownership,0,MATCH(AF$1,Systems!$I$2:AY$2,)),"&lt;&gt;*"&amp;"(X)"&amp;"*")+COUNTIF(INDEX(ownership,0,MATCH(AF$1,Systems!$I$2:AY$2,)),$A7&amp;",*")</f>
        <v>0</v>
      </c>
      <c r="AG7" s="121">
        <f t="array" ref="AG7">COUNTIF(INDEX(ownership,0,MATCH(AG$1,Systems!$I$2:AY$2,)),$A7)+COUNTIFS(INDEX(ownership,0,MATCH(AG$1,Systems!$I$2:AY$2,)),$A7&amp;"(*",INDEX(ownership,0,MATCH(AG$1,Systems!$I$2:AY$2,)),"&lt;&gt;*"&amp;"(X)"&amp;"*")+COUNTIF(INDEX(ownership,0,MATCH(AG$1,Systems!$I$2:AY$2,)),$A7&amp;",*")</f>
        <v>0</v>
      </c>
      <c r="AH7" s="121">
        <f t="array" ref="AH7">COUNTIF(INDEX(ownership,0,MATCH(AH$1,Systems!$I$2:AY$2,)),$A7)+COUNTIFS(INDEX(ownership,0,MATCH(AH$1,Systems!$I$2:AY$2,)),$A7&amp;"(*",INDEX(ownership,0,MATCH(AH$1,Systems!$I$2:AY$2,)),"&lt;&gt;*"&amp;"(X)"&amp;"*")+COUNTIF(INDEX(ownership,0,MATCH(AH$1,Systems!$I$2:AY$2,)),$A7&amp;",*")</f>
        <v>0</v>
      </c>
      <c r="AI7" s="121">
        <f t="array" ref="AI7">COUNTIF(INDEX(ownership,0,MATCH(AI$1,Systems!$I$2:AY$2,)),$A7)+COUNTIFS(INDEX(ownership,0,MATCH(AI$1,Systems!$I$2:AY$2,)),$A7&amp;"(*",INDEX(ownership,0,MATCH(AI$1,Systems!$I$2:AY$2,)),"&lt;&gt;*"&amp;"(X)"&amp;"*")+COUNTIF(INDEX(ownership,0,MATCH(AI$1,Systems!$I$2:AY$2,)),$A7&amp;",*")</f>
        <v>0</v>
      </c>
      <c r="AJ7" s="121">
        <f t="array" ref="AJ7">COUNTIF(INDEX(ownership,0,MATCH(AJ$1,Systems!$I$2:AY$2,)),$A7)+COUNTIFS(INDEX(ownership,0,MATCH(AJ$1,Systems!$I$2:AY$2,)),$A7&amp;"(*",INDEX(ownership,0,MATCH(AJ$1,Systems!$I$2:AY$2,)),"&lt;&gt;*"&amp;"(X)"&amp;"*")+COUNTIF(INDEX(ownership,0,MATCH(AJ$1,Systems!$I$2:AY$2,)),$A7&amp;",*")</f>
        <v>0</v>
      </c>
      <c r="AK7" s="121">
        <f t="array" ref="AK7">COUNTIF(INDEX(ownership,0,MATCH(AK$1,Systems!$I$2:AY$2,)),$A7)+COUNTIFS(INDEX(ownership,0,MATCH(AK$1,Systems!$I$2:AY$2,)),$A7&amp;"(*",INDEX(ownership,0,MATCH(AK$1,Systems!$I$2:AY$2,)),"&lt;&gt;*"&amp;"(X)"&amp;"*")+COUNTIF(INDEX(ownership,0,MATCH(AK$1,Systems!$I$2:AY$2,)),$A7&amp;",*")</f>
        <v>0</v>
      </c>
      <c r="AL7" s="121">
        <f t="array" ref="AL7">COUNTIF(INDEX(ownership,0,MATCH(AL$1,Systems!$I$2:AY$2,)),$A7)+COUNTIFS(INDEX(ownership,0,MATCH(AL$1,Systems!$I$2:AY$2,)),$A7&amp;"(*",INDEX(ownership,0,MATCH(AL$1,Systems!$I$2:AY$2,)),"&lt;&gt;*"&amp;"(X)"&amp;"*")+COUNTIF(INDEX(ownership,0,MATCH(AL$1,Systems!$I$2:AY$2,)),$A7&amp;",*")</f>
        <v>0</v>
      </c>
      <c r="AM7" s="121">
        <f t="array" ref="AM7">COUNTIF(INDEX(ownership,0,MATCH(AM$1,Systems!$I$2:AY$2,)),$A7)+COUNTIFS(INDEX(ownership,0,MATCH(AM$1,Systems!$I$2:AY$2,)),$A7&amp;"(*",INDEX(ownership,0,MATCH(AM$1,Systems!$I$2:AY$2,)),"&lt;&gt;*"&amp;"(X)"&amp;"*")+COUNTIF(INDEX(ownership,0,MATCH(AM$1,Systems!$I$2:AY$2,)),$A7&amp;",*")</f>
        <v>0</v>
      </c>
      <c r="AN7" s="121">
        <f t="array" ref="AN7">COUNTIF(INDEX(ownership,0,MATCH(AN$1,Systems!$I$2:AY$2,)),$A7)+COUNTIFS(INDEX(ownership,0,MATCH(AN$1,Systems!$I$2:AY$2,)),$A7&amp;"(*",INDEX(ownership,0,MATCH(AN$1,Systems!$I$2:AY$2,)),"&lt;&gt;*"&amp;"(X)"&amp;"*")+COUNTIF(INDEX(ownership,0,MATCH(AN$1,Systems!$I$2:AY$2,)),$A7&amp;",*")</f>
        <v>0</v>
      </c>
      <c r="AO7" s="121">
        <f t="array" ref="AO7">COUNTIF(INDEX(ownership,0,MATCH(AO$1,Systems!$I$2:AY$2,)),$A7)+COUNTIFS(INDEX(ownership,0,MATCH(AO$1,Systems!$I$2:AY$2,)),$A7&amp;"(*",INDEX(ownership,0,MATCH(AO$1,Systems!$I$2:AY$2,)),"&lt;&gt;*"&amp;"(X)"&amp;"*")+COUNTIF(INDEX(ownership,0,MATCH(AO$1,Systems!$I$2:AY$2,)),$A7&amp;",*")</f>
        <v>0</v>
      </c>
      <c r="AP7" s="121">
        <f t="array" ref="AP7">COUNTIF(INDEX(ownership,0,MATCH(AP$1,Systems!$I$2:AY$2,)),$A7)+COUNTIFS(INDEX(ownership,0,MATCH(AP$1,Systems!$I$2:AY$2,)),$A7&amp;"(*",INDEX(ownership,0,MATCH(AP$1,Systems!$I$2:AY$2,)),"&lt;&gt;*"&amp;"(X)"&amp;"*")+COUNTIF(INDEX(ownership,0,MATCH(AP$1,Systems!$I$2:AY$2,)),$A7&amp;",*")</f>
        <v>0</v>
      </c>
      <c r="AQ7" s="121">
        <f t="array" ref="AQ7">COUNTIF(INDEX(ownership,0,MATCH(AQ$1,Systems!$I$2:AY$2,)),$A7)+COUNTIFS(INDEX(ownership,0,MATCH(AQ$1,Systems!$I$2:AY$2,)),$A7&amp;"(*",INDEX(ownership,0,MATCH(AQ$1,Systems!$I$2:AY$2,)),"&lt;&gt;*"&amp;"(X)"&amp;"*")+COUNTIF(INDEX(ownership,0,MATCH(AQ$1,Systems!$I$2:AY$2,)),$A7&amp;",*")</f>
        <v>0</v>
      </c>
      <c r="AR7" s="121">
        <f t="array" ref="AR7">COUNTIF(INDEX(ownership,0,MATCH(AR$1,Systems!$I$2:AY$2,)),$A7)+COUNTIFS(INDEX(ownership,0,MATCH(AR$1,Systems!$I$2:AY$2,)),$A7&amp;"(*",INDEX(ownership,0,MATCH(AR$1,Systems!$I$2:AY$2,)),"&lt;&gt;*"&amp;"(X)"&amp;"*")+COUNTIF(INDEX(ownership,0,MATCH(AR$1,Systems!$I$2:AY$2,)),$A7&amp;",*")</f>
        <v>0</v>
      </c>
      <c r="AS7" s="121">
        <f t="array" ref="AS7">COUNTIF(INDEX(ownership,0,MATCH(AS$1,Systems!$I$2:AY$2,)),$A7)+COUNTIFS(INDEX(ownership,0,MATCH(AS$1,Systems!$I$2:AY$2,)),$A7&amp;"(*",INDEX(ownership,0,MATCH(AS$1,Systems!$I$2:AY$2,)),"&lt;&gt;*"&amp;"(X)"&amp;"*")+COUNTIF(INDEX(ownership,0,MATCH(AS$1,Systems!$I$2:AY$2,)),$A7&amp;",*")</f>
        <v>0</v>
      </c>
      <c r="AT7" s="121">
        <f t="array" ref="AT7">COUNTIF(INDEX(ownership,0,MATCH(AT$1,Systems!$I$2:AY$2,)),$A7)+COUNTIFS(INDEX(ownership,0,MATCH(AT$1,Systems!$I$2:AY$2,)),$A7&amp;"(*",INDEX(ownership,0,MATCH(AT$1,Systems!$I$2:AY$2,)),"&lt;&gt;*"&amp;"(X)"&amp;"*")+COUNTIF(INDEX(ownership,0,MATCH(AT$1,Systems!$I$2:AY$2,)),$A7&amp;",*")</f>
        <v>0</v>
      </c>
      <c r="AU7" s="121">
        <f t="array" ref="AU7">COUNTIF(INDEX(ownership,0,MATCH(AU$1,Systems!$I$2:AY$2,)),$A7)+COUNTIFS(INDEX(ownership,0,MATCH(AU$1,Systems!$I$2:AY$2,)),$A7&amp;"(*",INDEX(ownership,0,MATCH(AU$1,Systems!$I$2:AY$2,)),"&lt;&gt;*"&amp;"(X)"&amp;"*")+COUNTIF(INDEX(ownership,0,MATCH(AU$1,Systems!$I$2:AY$2,)),$A7&amp;",*")</f>
        <v>0</v>
      </c>
      <c r="AV7" s="121">
        <f t="array" ref="AV7">COUNTIF(INDEX(ownership,0,MATCH(AV$1,Systems!$I$2:AY$2,)),$A7)+COUNTIFS(INDEX(ownership,0,MATCH(AV$1,Systems!$I$2:AY$2,)),$A7&amp;"(*",INDEX(ownership,0,MATCH(AV$1,Systems!$I$2:AY$2,)),"&lt;&gt;*"&amp;"(X)"&amp;"*")+COUNTIF(INDEX(ownership,0,MATCH(AV$1,Systems!$I$2:AY$2,)),$A7&amp;",*")</f>
        <v>0</v>
      </c>
      <c r="AW7" s="121">
        <f t="array" ref="AW7">COUNTIF(INDEX(ownership,0,MATCH(AW$1,Systems!$I$2:AY$2,)),$A7)+COUNTIFS(INDEX(ownership,0,MATCH(AW$1,Systems!$I$2:AY$2,)),$A7&amp;"(*",INDEX(ownership,0,MATCH(AW$1,Systems!$I$2:AY$2,)),"&lt;&gt;*"&amp;"(X)"&amp;"*")+COUNTIF(INDEX(ownership,0,MATCH(AW$1,Systems!$I$2:AY$2,)),$A7&amp;",*")</f>
        <v>0</v>
      </c>
      <c r="AX7" s="121">
        <f t="array" ref="AX7">COUNTIF(INDEX(ownership,0,MATCH(AX$1,Systems!$I$2:AY$2,)),$A7)+COUNTIFS(INDEX(ownership,0,MATCH(AX$1,Systems!$I$2:AY$2,)),$A7&amp;"(*",INDEX(ownership,0,MATCH(AX$1,Systems!$I$2:AY$2,)),"&lt;&gt;*"&amp;"(X)"&amp;"*")+COUNTIF(INDEX(ownership,0,MATCH(AX$1,Systems!$I$2:AY$2,)),$A7&amp;",*")</f>
        <v>0</v>
      </c>
      <c r="AY7" s="121">
        <f t="array" ref="AY7">COUNTIF(INDEX(ownership,0,MATCH(AY$1,Systems!$I$2:AZ$2,)),$A7)+COUNTIFS(INDEX(ownership,0,MATCH(AY$1,Systems!$I$2:AZ$2,)),$A7&amp;"(*",INDEX(ownership,0,MATCH(AY$1,Systems!$I$2:AZ$2,)),"&lt;&gt;*"&amp;"(X)"&amp;"*")+COUNTIF(INDEX(ownership,0,MATCH(AY$1,Systems!$I$2:AZ$2,)),$A7&amp;",*")</f>
        <v>0</v>
      </c>
      <c r="AZ7" s="121">
        <f t="array" ref="AZ7">COUNTIF(INDEX(ownership,0,MATCH(AZ$1,Systems!$I$2:AY$2,)),$A7)+COUNTIFS(INDEX(ownership,0,MATCH(AZ$1,Systems!$I$2:AY$2,)),$A7&amp;"(*",INDEX(ownership,0,MATCH(AZ$1,Systems!$I$2:AY$2,)),"&lt;&gt;*"&amp;"(X)"&amp;"*")+COUNTIF(INDEX(ownership,0,MATCH(AZ$1,Systems!$I$2:AY$2,)),$A7&amp;",*")</f>
        <v>0</v>
      </c>
    </row>
    <row r="8">
      <c r="A8" s="60" t="s">
        <v>807</v>
      </c>
      <c r="B8" s="60" t="s">
        <v>7926</v>
      </c>
      <c r="C8" s="60" t="s">
        <v>7927</v>
      </c>
      <c r="D8" s="119">
        <v>2243.0</v>
      </c>
      <c r="E8" s="119">
        <v>2367.0</v>
      </c>
      <c r="F8" s="120" t="s">
        <v>7928</v>
      </c>
      <c r="G8" s="121">
        <f t="shared" si="1"/>
        <v>20</v>
      </c>
      <c r="H8" s="121">
        <f t="array" ref="H8">COUNTIF(INDEX(ownership,0,MATCH(H$1,Systems!$I$2:AY$2,)),$A8)+COUNTIFS(INDEX(ownership,0,MATCH(H$1,Systems!$I$2:AY$2,)),$A8&amp;"(*",INDEX(ownership,0,MATCH(H$1,Systems!$I$2:AY$2,)),"&lt;&gt;*"&amp;"(X)"&amp;"*")+COUNTIF(INDEX(ownership,0,MATCH(H$1,Systems!$I$2:AY$2,)),$A8&amp;",*")</f>
        <v>9</v>
      </c>
      <c r="I8" s="121">
        <f t="array" ref="I8">COUNTIF(INDEX(ownership,0,MATCH(I$1,Systems!$I$2:AY$2,)),$A8)+COUNTIFS(INDEX(ownership,0,MATCH(I$1,Systems!$I$2:AY$2,)),$A8&amp;"(*",INDEX(ownership,0,MATCH(I$1,Systems!$I$2:AY$2,)),"&lt;&gt;*"&amp;"(X)"&amp;"*")+COUNTIF(INDEX(ownership,0,MATCH(I$1,Systems!$I$2:AY$2,)),$A8&amp;",*")</f>
        <v>11</v>
      </c>
      <c r="J8" s="121">
        <f t="array" ref="J8">COUNTIF(INDEX(ownership,0,MATCH(J$1,Systems!$I$2:AY$2,)),$A8)+COUNTIFS(INDEX(ownership,0,MATCH(J$1,Systems!$I$2:AY$2,)),$A8&amp;"(*",INDEX(ownership,0,MATCH(J$1,Systems!$I$2:AY$2,)),"&lt;&gt;*"&amp;"(X)"&amp;"*")+COUNTIF(INDEX(ownership,0,MATCH(J$1,Systems!$I$2:AY$2,)),$A8&amp;",*")</f>
        <v>13</v>
      </c>
      <c r="K8" s="121">
        <f t="array" ref="K8">COUNTIF(INDEX(ownership,0,MATCH(K$1,Systems!$I$2:AY$2,)),$A8)+COUNTIFS(INDEX(ownership,0,MATCH(K$1,Systems!$I$2:AY$2,)),$A8&amp;"(*",INDEX(ownership,0,MATCH(K$1,Systems!$I$2:AY$2,)),"&lt;&gt;*"&amp;"(X)"&amp;"*")+COUNTIF(INDEX(ownership,0,MATCH(K$1,Systems!$I$2:AY$2,)),$A8&amp;",*")</f>
        <v>12</v>
      </c>
      <c r="L8" s="121">
        <f t="array" ref="L8">COUNTIF(INDEX(ownership,0,MATCH(L$1,Systems!$I$2:AY$2,)),$A8)+COUNTIFS(INDEX(ownership,0,MATCH(L$1,Systems!$I$2:AY$2,)),$A8&amp;"(*",INDEX(ownership,0,MATCH(L$1,Systems!$I$2:AY$2,)),"&lt;&gt;*"&amp;"(X)"&amp;"*")+COUNTIF(INDEX(ownership,0,MATCH(L$1,Systems!$I$2:AY$2,)),$A8&amp;",*")</f>
        <v>20</v>
      </c>
      <c r="M8" s="121">
        <f t="array" ref="M8">COUNTIF(INDEX(ownership,0,MATCH(M$1,Systems!$I$2:AY$2,)),$A8)+COUNTIFS(INDEX(ownership,0,MATCH(M$1,Systems!$I$2:AY$2,)),$A8&amp;"(*",INDEX(ownership,0,MATCH(M$1,Systems!$I$2:AY$2,)),"&lt;&gt;*"&amp;"(X)"&amp;"*")+COUNTIF(INDEX(ownership,0,MATCH(M$1,Systems!$I$2:AY$2,)),$A8&amp;",*")</f>
        <v>0</v>
      </c>
      <c r="N8" s="121">
        <f t="array" ref="N8">COUNTIF(INDEX(ownership,0,MATCH(N$1,Systems!$I$2:AY$2,)),$A8)+COUNTIFS(INDEX(ownership,0,MATCH(N$1,Systems!$I$2:AY$2,)),$A8&amp;"(*",INDEX(ownership,0,MATCH(N$1,Systems!$I$2:AY$2,)),"&lt;&gt;*"&amp;"(X)"&amp;"*")+COUNTIF(INDEX(ownership,0,MATCH(N$1,Systems!$I$2:AY$2,)),$A8&amp;",*")</f>
        <v>0</v>
      </c>
      <c r="O8" s="121">
        <f t="array" ref="O8">COUNTIF(INDEX(ownership,0,MATCH(O$1,Systems!$I$2:AY$2,)),$A8)+COUNTIFS(INDEX(ownership,0,MATCH(O$1,Systems!$I$2:AY$2,)),$A8&amp;"(*",INDEX(ownership,0,MATCH(O$1,Systems!$I$2:AY$2,)),"&lt;&gt;*"&amp;"(X)"&amp;"*")+COUNTIF(INDEX(ownership,0,MATCH(O$1,Systems!$I$2:AY$2,)),$A8&amp;",*")</f>
        <v>0</v>
      </c>
      <c r="P8" s="121">
        <f t="array" ref="P8">COUNTIF(INDEX(ownership,0,MATCH(P$1,Systems!$I$2:AY$2,)),$A8)+COUNTIFS(INDEX(ownership,0,MATCH(P$1,Systems!$I$2:AY$2,)),$A8&amp;"(*",INDEX(ownership,0,MATCH(P$1,Systems!$I$2:AY$2,)),"&lt;&gt;*"&amp;"(X)"&amp;"*")+COUNTIF(INDEX(ownership,0,MATCH(P$1,Systems!$I$2:AY$2,)),$A8&amp;",*")</f>
        <v>0</v>
      </c>
      <c r="Q8" s="121">
        <f t="array" ref="Q8">COUNTIF(INDEX(ownership,0,MATCH(Q$1,Systems!$I$2:AY$2,)),$A8)+COUNTIFS(INDEX(ownership,0,MATCH(Q$1,Systems!$I$2:AY$2,)),$A8&amp;"(*",INDEX(ownership,0,MATCH(Q$1,Systems!$I$2:AY$2,)),"&lt;&gt;*"&amp;"(X)"&amp;"*")+COUNTIF(INDEX(ownership,0,MATCH(Q$1,Systems!$I$2:AY$2,)),$A8&amp;",*")</f>
        <v>0</v>
      </c>
      <c r="R8" s="121">
        <f t="array" ref="R8">COUNTIF(INDEX(ownership,0,MATCH(R$1,Systems!$I$2:AY$2,)),$A8)+COUNTIFS(INDEX(ownership,0,MATCH(R$1,Systems!$I$2:AY$2,)),$A8&amp;"(*",INDEX(ownership,0,MATCH(R$1,Systems!$I$2:AY$2,)),"&lt;&gt;*"&amp;"(X)"&amp;"*")+COUNTIF(INDEX(ownership,0,MATCH(R$1,Systems!$I$2:AY$2,)),$A8&amp;",*")</f>
        <v>0</v>
      </c>
      <c r="S8" s="121">
        <f t="array" ref="S8">COUNTIF(INDEX(ownership,0,MATCH(S$1,Systems!$I$2:AY$2,)),$A8)+COUNTIFS(INDEX(ownership,0,MATCH(S$1,Systems!$I$2:AY$2,)),$A8&amp;"(*",INDEX(ownership,0,MATCH(S$1,Systems!$I$2:AY$2,)),"&lt;&gt;*"&amp;"(X)"&amp;"*")+COUNTIF(INDEX(ownership,0,MATCH(S$1,Systems!$I$2:AY$2,)),$A8&amp;",*")</f>
        <v>0</v>
      </c>
      <c r="T8" s="121">
        <f t="array" ref="T8">COUNTIF(INDEX(ownership,0,MATCH(T$1,Systems!$I$2:AY$2,)),$A8)+COUNTIFS(INDEX(ownership,0,MATCH(T$1,Systems!$I$2:AY$2,)),$A8&amp;"(*",INDEX(ownership,0,MATCH(T$1,Systems!$I$2:AY$2,)),"&lt;&gt;*"&amp;"(X)"&amp;"*")+COUNTIF(INDEX(ownership,0,MATCH(T$1,Systems!$I$2:AY$2,)),$A8&amp;",*")</f>
        <v>0</v>
      </c>
      <c r="U8" s="121">
        <f t="array" ref="U8">COUNTIF(INDEX(ownership,0,MATCH(U$1,Systems!$I$2:AY$2,)),$A8)+COUNTIFS(INDEX(ownership,0,MATCH(U$1,Systems!$I$2:AY$2,)),$A8&amp;"(*",INDEX(ownership,0,MATCH(U$1,Systems!$I$2:AY$2,)),"&lt;&gt;*"&amp;"(X)"&amp;"*")+COUNTIF(INDEX(ownership,0,MATCH(U$1,Systems!$I$2:AY$2,)),$A8&amp;",*")</f>
        <v>0</v>
      </c>
      <c r="V8" s="121">
        <f t="array" ref="V8">COUNTIF(INDEX(ownership,0,MATCH(V$1,Systems!$I$2:AY$2,)),$A8)+COUNTIFS(INDEX(ownership,0,MATCH(V$1,Systems!$I$2:AY$2,)),$A8&amp;"(*",INDEX(ownership,0,MATCH(V$1,Systems!$I$2:AY$2,)),"&lt;&gt;*"&amp;"(X)"&amp;"*")+COUNTIF(INDEX(ownership,0,MATCH(V$1,Systems!$I$2:AY$2,)),$A8&amp;",*")</f>
        <v>0</v>
      </c>
      <c r="W8" s="121">
        <f t="array" ref="W8">COUNTIF(INDEX(ownership,0,MATCH(W$1,Systems!$I$2:AY$2,)),$A8)+COUNTIFS(INDEX(ownership,0,MATCH(W$1,Systems!$I$2:AY$2,)),$A8&amp;"(*",INDEX(ownership,0,MATCH(W$1,Systems!$I$2:AY$2,)),"&lt;&gt;*"&amp;"(X)"&amp;"*")+COUNTIF(INDEX(ownership,0,MATCH(W$1,Systems!$I$2:AY$2,)),$A8&amp;",*")</f>
        <v>0</v>
      </c>
      <c r="X8" s="121">
        <f t="array" ref="X8">COUNTIF(INDEX(ownership,0,MATCH(X$1,Systems!$I$2:AY$2,)),$A8)+COUNTIFS(INDEX(ownership,0,MATCH(X$1,Systems!$I$2:AY$2,)),$A8&amp;"(*",INDEX(ownership,0,MATCH(X$1,Systems!$I$2:AY$2,)),"&lt;&gt;*"&amp;"(X)"&amp;"*")+COUNTIF(INDEX(ownership,0,MATCH(X$1,Systems!$I$2:AY$2,)),$A8&amp;",*")</f>
        <v>0</v>
      </c>
      <c r="Y8" s="121">
        <f t="array" ref="Y8">COUNTIF(INDEX(ownership,0,MATCH(Y$1,Systems!$I$2:AY$2,)),$A8)+COUNTIFS(INDEX(ownership,0,MATCH(Y$1,Systems!$I$2:AY$2,)),$A8&amp;"(*",INDEX(ownership,0,MATCH(Y$1,Systems!$I$2:AY$2,)),"&lt;&gt;*"&amp;"(X)"&amp;"*")+COUNTIF(INDEX(ownership,0,MATCH(Y$1,Systems!$I$2:AY$2,)),$A8&amp;",*")</f>
        <v>0</v>
      </c>
      <c r="Z8" s="121">
        <f t="array" ref="Z8">COUNTIF(INDEX(ownership,0,MATCH(Z$1,Systems!$I$2:AY$2,)),$A8)+COUNTIFS(INDEX(ownership,0,MATCH(Z$1,Systems!$I$2:AY$2,)),$A8&amp;"(*",INDEX(ownership,0,MATCH(Z$1,Systems!$I$2:AY$2,)),"&lt;&gt;*"&amp;"(X)"&amp;"*")+COUNTIF(INDEX(ownership,0,MATCH(Z$1,Systems!$I$2:AY$2,)),$A8&amp;",*")</f>
        <v>0</v>
      </c>
      <c r="AA8" s="121">
        <f t="array" ref="AA8">COUNTIF(INDEX(ownership,0,MATCH(AA$1,Systems!$I$2:AY$2,)),$A8)+COUNTIFS(INDEX(ownership,0,MATCH(AA$1,Systems!$I$2:AY$2,)),$A8&amp;"(*",INDEX(ownership,0,MATCH(AA$1,Systems!$I$2:AY$2,)),"&lt;&gt;*"&amp;"(X)"&amp;"*")+COUNTIF(INDEX(ownership,0,MATCH(AA$1,Systems!$I$2:AY$2,)),$A8&amp;",*")</f>
        <v>0</v>
      </c>
      <c r="AB8" s="121">
        <f t="array" ref="AB8">COUNTIF(INDEX(ownership,0,MATCH(AB$1,Systems!$I$2:AY$2,)),$A8)+COUNTIFS(INDEX(ownership,0,MATCH(AB$1,Systems!$I$2:AY$2,)),$A8&amp;"(*",INDEX(ownership,0,MATCH(AB$1,Systems!$I$2:AY$2,)),"&lt;&gt;*"&amp;"(X)"&amp;"*")+COUNTIF(INDEX(ownership,0,MATCH(AB$1,Systems!$I$2:AY$2,)),$A8&amp;",*")</f>
        <v>0</v>
      </c>
      <c r="AC8" s="121">
        <f t="array" ref="AC8">COUNTIF(INDEX(ownership,0,MATCH(AC$1,Systems!$I$2:AY$2,)),$A8)+COUNTIFS(INDEX(ownership,0,MATCH(AC$1,Systems!$I$2:AY$2,)),$A8&amp;"(*",INDEX(ownership,0,MATCH(AC$1,Systems!$I$2:AY$2,)),"&lt;&gt;*"&amp;"(X)"&amp;"*")+COUNTIF(INDEX(ownership,0,MATCH(AC$1,Systems!$I$2:AY$2,)),$A8&amp;",*")</f>
        <v>0</v>
      </c>
      <c r="AD8" s="121">
        <f t="array" ref="AD8">COUNTIF(INDEX(ownership,0,MATCH(AD$1,Systems!$I$2:AY$2,)),$A8)+COUNTIFS(INDEX(ownership,0,MATCH(AD$1,Systems!$I$2:AY$2,)),$A8&amp;"(*",INDEX(ownership,0,MATCH(AD$1,Systems!$I$2:AY$2,)),"&lt;&gt;*"&amp;"(X)"&amp;"*")+COUNTIF(INDEX(ownership,0,MATCH(AD$1,Systems!$I$2:AY$2,)),$A8&amp;",*")</f>
        <v>0</v>
      </c>
      <c r="AE8" s="121">
        <f t="array" ref="AE8">COUNTIF(INDEX(ownership,0,MATCH(AE$1,Systems!$I$2:AY$2,)),$A8)+COUNTIFS(INDEX(ownership,0,MATCH(AE$1,Systems!$I$2:AY$2,)),$A8&amp;"(*",INDEX(ownership,0,MATCH(AE$1,Systems!$I$2:AY$2,)),"&lt;&gt;*"&amp;"(X)"&amp;"*")+COUNTIF(INDEX(ownership,0,MATCH(AE$1,Systems!$I$2:AY$2,)),$A8&amp;",*")</f>
        <v>0</v>
      </c>
      <c r="AF8" s="121">
        <f t="array" ref="AF8">COUNTIF(INDEX(ownership,0,MATCH(AF$1,Systems!$I$2:AY$2,)),$A8)+COUNTIFS(INDEX(ownership,0,MATCH(AF$1,Systems!$I$2:AY$2,)),$A8&amp;"(*",INDEX(ownership,0,MATCH(AF$1,Systems!$I$2:AY$2,)),"&lt;&gt;*"&amp;"(X)"&amp;"*")+COUNTIF(INDEX(ownership,0,MATCH(AF$1,Systems!$I$2:AY$2,)),$A8&amp;",*")</f>
        <v>0</v>
      </c>
      <c r="AG8" s="121">
        <f t="array" ref="AG8">COUNTIF(INDEX(ownership,0,MATCH(AG$1,Systems!$I$2:AY$2,)),$A8)+COUNTIFS(INDEX(ownership,0,MATCH(AG$1,Systems!$I$2:AY$2,)),$A8&amp;"(*",INDEX(ownership,0,MATCH(AG$1,Systems!$I$2:AY$2,)),"&lt;&gt;*"&amp;"(X)"&amp;"*")+COUNTIF(INDEX(ownership,0,MATCH(AG$1,Systems!$I$2:AY$2,)),$A8&amp;",*")</f>
        <v>0</v>
      </c>
      <c r="AH8" s="121">
        <f t="array" ref="AH8">COUNTIF(INDEX(ownership,0,MATCH(AH$1,Systems!$I$2:AY$2,)),$A8)+COUNTIFS(INDEX(ownership,0,MATCH(AH$1,Systems!$I$2:AY$2,)),$A8&amp;"(*",INDEX(ownership,0,MATCH(AH$1,Systems!$I$2:AY$2,)),"&lt;&gt;*"&amp;"(X)"&amp;"*")+COUNTIF(INDEX(ownership,0,MATCH(AH$1,Systems!$I$2:AY$2,)),$A8&amp;",*")</f>
        <v>0</v>
      </c>
      <c r="AI8" s="121">
        <f t="array" ref="AI8">COUNTIF(INDEX(ownership,0,MATCH(AI$1,Systems!$I$2:AY$2,)),$A8)+COUNTIFS(INDEX(ownership,0,MATCH(AI$1,Systems!$I$2:AY$2,)),$A8&amp;"(*",INDEX(ownership,0,MATCH(AI$1,Systems!$I$2:AY$2,)),"&lt;&gt;*"&amp;"(X)"&amp;"*")+COUNTIF(INDEX(ownership,0,MATCH(AI$1,Systems!$I$2:AY$2,)),$A8&amp;",*")</f>
        <v>0</v>
      </c>
      <c r="AJ8" s="121">
        <f t="array" ref="AJ8">COUNTIF(INDEX(ownership,0,MATCH(AJ$1,Systems!$I$2:AY$2,)),$A8)+COUNTIFS(INDEX(ownership,0,MATCH(AJ$1,Systems!$I$2:AY$2,)),$A8&amp;"(*",INDEX(ownership,0,MATCH(AJ$1,Systems!$I$2:AY$2,)),"&lt;&gt;*"&amp;"(X)"&amp;"*")+COUNTIF(INDEX(ownership,0,MATCH(AJ$1,Systems!$I$2:AY$2,)),$A8&amp;",*")</f>
        <v>0</v>
      </c>
      <c r="AK8" s="121">
        <f t="array" ref="AK8">COUNTIF(INDEX(ownership,0,MATCH(AK$1,Systems!$I$2:AY$2,)),$A8)+COUNTIFS(INDEX(ownership,0,MATCH(AK$1,Systems!$I$2:AY$2,)),$A8&amp;"(*",INDEX(ownership,0,MATCH(AK$1,Systems!$I$2:AY$2,)),"&lt;&gt;*"&amp;"(X)"&amp;"*")+COUNTIF(INDEX(ownership,0,MATCH(AK$1,Systems!$I$2:AY$2,)),$A8&amp;",*")</f>
        <v>0</v>
      </c>
      <c r="AL8" s="121">
        <f t="array" ref="AL8">COUNTIF(INDEX(ownership,0,MATCH(AL$1,Systems!$I$2:AY$2,)),$A8)+COUNTIFS(INDEX(ownership,0,MATCH(AL$1,Systems!$I$2:AY$2,)),$A8&amp;"(*",INDEX(ownership,0,MATCH(AL$1,Systems!$I$2:AY$2,)),"&lt;&gt;*"&amp;"(X)"&amp;"*")+COUNTIF(INDEX(ownership,0,MATCH(AL$1,Systems!$I$2:AY$2,)),$A8&amp;",*")</f>
        <v>0</v>
      </c>
      <c r="AM8" s="121">
        <f t="array" ref="AM8">COUNTIF(INDEX(ownership,0,MATCH(AM$1,Systems!$I$2:AY$2,)),$A8)+COUNTIFS(INDEX(ownership,0,MATCH(AM$1,Systems!$I$2:AY$2,)),$A8&amp;"(*",INDEX(ownership,0,MATCH(AM$1,Systems!$I$2:AY$2,)),"&lt;&gt;*"&amp;"(X)"&amp;"*")+COUNTIF(INDEX(ownership,0,MATCH(AM$1,Systems!$I$2:AY$2,)),$A8&amp;",*")</f>
        <v>0</v>
      </c>
      <c r="AN8" s="121">
        <f t="array" ref="AN8">COUNTIF(INDEX(ownership,0,MATCH(AN$1,Systems!$I$2:AY$2,)),$A8)+COUNTIFS(INDEX(ownership,0,MATCH(AN$1,Systems!$I$2:AY$2,)),$A8&amp;"(*",INDEX(ownership,0,MATCH(AN$1,Systems!$I$2:AY$2,)),"&lt;&gt;*"&amp;"(X)"&amp;"*")+COUNTIF(INDEX(ownership,0,MATCH(AN$1,Systems!$I$2:AY$2,)),$A8&amp;",*")</f>
        <v>0</v>
      </c>
      <c r="AO8" s="121">
        <f t="array" ref="AO8">COUNTIF(INDEX(ownership,0,MATCH(AO$1,Systems!$I$2:AY$2,)),$A8)+COUNTIFS(INDEX(ownership,0,MATCH(AO$1,Systems!$I$2:AY$2,)),$A8&amp;"(*",INDEX(ownership,0,MATCH(AO$1,Systems!$I$2:AY$2,)),"&lt;&gt;*"&amp;"(X)"&amp;"*")+COUNTIF(INDEX(ownership,0,MATCH(AO$1,Systems!$I$2:AY$2,)),$A8&amp;",*")</f>
        <v>0</v>
      </c>
      <c r="AP8" s="121">
        <f t="array" ref="AP8">COUNTIF(INDEX(ownership,0,MATCH(AP$1,Systems!$I$2:AY$2,)),$A8)+COUNTIFS(INDEX(ownership,0,MATCH(AP$1,Systems!$I$2:AY$2,)),$A8&amp;"(*",INDEX(ownership,0,MATCH(AP$1,Systems!$I$2:AY$2,)),"&lt;&gt;*"&amp;"(X)"&amp;"*")+COUNTIF(INDEX(ownership,0,MATCH(AP$1,Systems!$I$2:AY$2,)),$A8&amp;",*")</f>
        <v>0</v>
      </c>
      <c r="AQ8" s="121">
        <f t="array" ref="AQ8">COUNTIF(INDEX(ownership,0,MATCH(AQ$1,Systems!$I$2:AY$2,)),$A8)+COUNTIFS(INDEX(ownership,0,MATCH(AQ$1,Systems!$I$2:AY$2,)),$A8&amp;"(*",INDEX(ownership,0,MATCH(AQ$1,Systems!$I$2:AY$2,)),"&lt;&gt;*"&amp;"(X)"&amp;"*")+COUNTIF(INDEX(ownership,0,MATCH(AQ$1,Systems!$I$2:AY$2,)),$A8&amp;",*")</f>
        <v>0</v>
      </c>
      <c r="AR8" s="121">
        <f t="array" ref="AR8">COUNTIF(INDEX(ownership,0,MATCH(AR$1,Systems!$I$2:AY$2,)),$A8)+COUNTIFS(INDEX(ownership,0,MATCH(AR$1,Systems!$I$2:AY$2,)),$A8&amp;"(*",INDEX(ownership,0,MATCH(AR$1,Systems!$I$2:AY$2,)),"&lt;&gt;*"&amp;"(X)"&amp;"*")+COUNTIF(INDEX(ownership,0,MATCH(AR$1,Systems!$I$2:AY$2,)),$A8&amp;",*")</f>
        <v>0</v>
      </c>
      <c r="AS8" s="121">
        <f t="array" ref="AS8">COUNTIF(INDEX(ownership,0,MATCH(AS$1,Systems!$I$2:AY$2,)),$A8)+COUNTIFS(INDEX(ownership,0,MATCH(AS$1,Systems!$I$2:AY$2,)),$A8&amp;"(*",INDEX(ownership,0,MATCH(AS$1,Systems!$I$2:AY$2,)),"&lt;&gt;*"&amp;"(X)"&amp;"*")+COUNTIF(INDEX(ownership,0,MATCH(AS$1,Systems!$I$2:AY$2,)),$A8&amp;",*")</f>
        <v>0</v>
      </c>
      <c r="AT8" s="121">
        <f t="array" ref="AT8">COUNTIF(INDEX(ownership,0,MATCH(AT$1,Systems!$I$2:AY$2,)),$A8)+COUNTIFS(INDEX(ownership,0,MATCH(AT$1,Systems!$I$2:AY$2,)),$A8&amp;"(*",INDEX(ownership,0,MATCH(AT$1,Systems!$I$2:AY$2,)),"&lt;&gt;*"&amp;"(X)"&amp;"*")+COUNTIF(INDEX(ownership,0,MATCH(AT$1,Systems!$I$2:AY$2,)),$A8&amp;",*")</f>
        <v>0</v>
      </c>
      <c r="AU8" s="121">
        <f t="array" ref="AU8">COUNTIF(INDEX(ownership,0,MATCH(AU$1,Systems!$I$2:AY$2,)),$A8)+COUNTIFS(INDEX(ownership,0,MATCH(AU$1,Systems!$I$2:AY$2,)),$A8&amp;"(*",INDEX(ownership,0,MATCH(AU$1,Systems!$I$2:AY$2,)),"&lt;&gt;*"&amp;"(X)"&amp;"*")+COUNTIF(INDEX(ownership,0,MATCH(AU$1,Systems!$I$2:AY$2,)),$A8&amp;",*")</f>
        <v>0</v>
      </c>
      <c r="AV8" s="121">
        <f t="array" ref="AV8">COUNTIF(INDEX(ownership,0,MATCH(AV$1,Systems!$I$2:AY$2,)),$A8)+COUNTIFS(INDEX(ownership,0,MATCH(AV$1,Systems!$I$2:AY$2,)),$A8&amp;"(*",INDEX(ownership,0,MATCH(AV$1,Systems!$I$2:AY$2,)),"&lt;&gt;*"&amp;"(X)"&amp;"*")+COUNTIF(INDEX(ownership,0,MATCH(AV$1,Systems!$I$2:AY$2,)),$A8&amp;",*")</f>
        <v>0</v>
      </c>
      <c r="AW8" s="121">
        <f t="array" ref="AW8">COUNTIF(INDEX(ownership,0,MATCH(AW$1,Systems!$I$2:AY$2,)),$A8)+COUNTIFS(INDEX(ownership,0,MATCH(AW$1,Systems!$I$2:AY$2,)),$A8&amp;"(*",INDEX(ownership,0,MATCH(AW$1,Systems!$I$2:AY$2,)),"&lt;&gt;*"&amp;"(X)"&amp;"*")+COUNTIF(INDEX(ownership,0,MATCH(AW$1,Systems!$I$2:AY$2,)),$A8&amp;",*")</f>
        <v>0</v>
      </c>
      <c r="AX8" s="121">
        <f t="array" ref="AX8">COUNTIF(INDEX(ownership,0,MATCH(AX$1,Systems!$I$2:AY$2,)),$A8)+COUNTIFS(INDEX(ownership,0,MATCH(AX$1,Systems!$I$2:AY$2,)),$A8&amp;"(*",INDEX(ownership,0,MATCH(AX$1,Systems!$I$2:AY$2,)),"&lt;&gt;*"&amp;"(X)"&amp;"*")+COUNTIF(INDEX(ownership,0,MATCH(AX$1,Systems!$I$2:AY$2,)),$A8&amp;",*")</f>
        <v>0</v>
      </c>
      <c r="AY8" s="121">
        <f t="array" ref="AY8">COUNTIF(INDEX(ownership,0,MATCH(AY$1,Systems!$I$2:AZ$2,)),$A8)+COUNTIFS(INDEX(ownership,0,MATCH(AY$1,Systems!$I$2:AZ$2,)),$A8&amp;"(*",INDEX(ownership,0,MATCH(AY$1,Systems!$I$2:AZ$2,)),"&lt;&gt;*"&amp;"(X)"&amp;"*")+COUNTIF(INDEX(ownership,0,MATCH(AY$1,Systems!$I$2:AZ$2,)),$A8&amp;",*")</f>
        <v>0</v>
      </c>
      <c r="AZ8" s="121">
        <f t="array" ref="AZ8">COUNTIF(INDEX(ownership,0,MATCH(AZ$1,Systems!$I$2:AY$2,)),$A8)+COUNTIFS(INDEX(ownership,0,MATCH(AZ$1,Systems!$I$2:AY$2,)),$A8&amp;"(*",INDEX(ownership,0,MATCH(AZ$1,Systems!$I$2:AY$2,)),"&lt;&gt;*"&amp;"(X)"&amp;"*")+COUNTIF(INDEX(ownership,0,MATCH(AZ$1,Systems!$I$2:AY$2,)),$A8&amp;",*")</f>
        <v>0</v>
      </c>
    </row>
    <row r="9">
      <c r="A9" s="60" t="s">
        <v>676</v>
      </c>
      <c r="B9" s="60" t="s">
        <v>7929</v>
      </c>
      <c r="C9" s="60" t="s">
        <v>7930</v>
      </c>
      <c r="D9" s="119">
        <v>2243.0</v>
      </c>
      <c r="E9" s="119">
        <v>3086.0</v>
      </c>
      <c r="F9" s="120" t="s">
        <v>7931</v>
      </c>
      <c r="G9" s="121">
        <f t="shared" si="1"/>
        <v>18</v>
      </c>
      <c r="H9" s="121">
        <f t="array" ref="H9">COUNTIF(INDEX(ownership,0,MATCH(H$1,Systems!$I$2:AY$2,)),$A9)+COUNTIFS(INDEX(ownership,0,MATCH(H$1,Systems!$I$2:AY$2,)),$A9&amp;"(*",INDEX(ownership,0,MATCH(H$1,Systems!$I$2:AY$2,)),"&lt;&gt;*"&amp;"(X)"&amp;"*")+COUNTIF(INDEX(ownership,0,MATCH(H$1,Systems!$I$2:AY$2,)),$A9&amp;",*")</f>
        <v>11</v>
      </c>
      <c r="I9" s="121">
        <f t="array" ref="I9">COUNTIF(INDEX(ownership,0,MATCH(I$1,Systems!$I$2:AY$2,)),$A9)+COUNTIFS(INDEX(ownership,0,MATCH(I$1,Systems!$I$2:AY$2,)),$A9&amp;"(*",INDEX(ownership,0,MATCH(I$1,Systems!$I$2:AY$2,)),"&lt;&gt;*"&amp;"(X)"&amp;"*")+COUNTIF(INDEX(ownership,0,MATCH(I$1,Systems!$I$2:AY$2,)),$A9&amp;",*")</f>
        <v>0</v>
      </c>
      <c r="J9" s="121">
        <f t="array" ref="J9">COUNTIF(INDEX(ownership,0,MATCH(J$1,Systems!$I$2:AY$2,)),$A9)+COUNTIFS(INDEX(ownership,0,MATCH(J$1,Systems!$I$2:AY$2,)),$A9&amp;"(*",INDEX(ownership,0,MATCH(J$1,Systems!$I$2:AY$2,)),"&lt;&gt;*"&amp;"(X)"&amp;"*")+COUNTIF(INDEX(ownership,0,MATCH(J$1,Systems!$I$2:AY$2,)),$A9&amp;",*")</f>
        <v>0</v>
      </c>
      <c r="K9" s="121">
        <f t="array" ref="K9">COUNTIF(INDEX(ownership,0,MATCH(K$1,Systems!$I$2:AY$2,)),$A9)+COUNTIFS(INDEX(ownership,0,MATCH(K$1,Systems!$I$2:AY$2,)),$A9&amp;"(*",INDEX(ownership,0,MATCH(K$1,Systems!$I$2:AY$2,)),"&lt;&gt;*"&amp;"(X)"&amp;"*")+COUNTIF(INDEX(ownership,0,MATCH(K$1,Systems!$I$2:AY$2,)),$A9&amp;",*")</f>
        <v>0</v>
      </c>
      <c r="L9" s="121">
        <f t="array" ref="L9">COUNTIF(INDEX(ownership,0,MATCH(L$1,Systems!$I$2:AY$2,)),$A9)+COUNTIFS(INDEX(ownership,0,MATCH(L$1,Systems!$I$2:AY$2,)),$A9&amp;"(*",INDEX(ownership,0,MATCH(L$1,Systems!$I$2:AY$2,)),"&lt;&gt;*"&amp;"(X)"&amp;"*")+COUNTIF(INDEX(ownership,0,MATCH(L$1,Systems!$I$2:AY$2,)),$A9&amp;",*")</f>
        <v>0</v>
      </c>
      <c r="M9" s="121">
        <f t="array" ref="M9">COUNTIF(INDEX(ownership,0,MATCH(M$1,Systems!$I$2:AY$2,)),$A9)+COUNTIFS(INDEX(ownership,0,MATCH(M$1,Systems!$I$2:AY$2,)),$A9&amp;"(*",INDEX(ownership,0,MATCH(M$1,Systems!$I$2:AY$2,)),"&lt;&gt;*"&amp;"(X)"&amp;"*")+COUNTIF(INDEX(ownership,0,MATCH(M$1,Systems!$I$2:AY$2,)),$A9&amp;",*")</f>
        <v>0</v>
      </c>
      <c r="N9" s="121">
        <f t="array" ref="N9">COUNTIF(INDEX(ownership,0,MATCH(N$1,Systems!$I$2:AY$2,)),$A9)+COUNTIFS(INDEX(ownership,0,MATCH(N$1,Systems!$I$2:AY$2,)),$A9&amp;"(*",INDEX(ownership,0,MATCH(N$1,Systems!$I$2:AY$2,)),"&lt;&gt;*"&amp;"(X)"&amp;"*")+COUNTIF(INDEX(ownership,0,MATCH(N$1,Systems!$I$2:AY$2,)),$A9&amp;",*")</f>
        <v>0</v>
      </c>
      <c r="O9" s="121">
        <f t="array" ref="O9">COUNTIF(INDEX(ownership,0,MATCH(O$1,Systems!$I$2:AY$2,)),$A9)+COUNTIFS(INDEX(ownership,0,MATCH(O$1,Systems!$I$2:AY$2,)),$A9&amp;"(*",INDEX(ownership,0,MATCH(O$1,Systems!$I$2:AY$2,)),"&lt;&gt;*"&amp;"(X)"&amp;"*")+COUNTIF(INDEX(ownership,0,MATCH(O$1,Systems!$I$2:AY$2,)),$A9&amp;",*")</f>
        <v>0</v>
      </c>
      <c r="P9" s="121">
        <f t="array" ref="P9">COUNTIF(INDEX(ownership,0,MATCH(P$1,Systems!$I$2:AY$2,)),$A9)+COUNTIFS(INDEX(ownership,0,MATCH(P$1,Systems!$I$2:AY$2,)),$A9&amp;"(*",INDEX(ownership,0,MATCH(P$1,Systems!$I$2:AY$2,)),"&lt;&gt;*"&amp;"(X)"&amp;"*")+COUNTIF(INDEX(ownership,0,MATCH(P$1,Systems!$I$2:AY$2,)),$A9&amp;",*")</f>
        <v>0</v>
      </c>
      <c r="Q9" s="121">
        <f t="array" ref="Q9">COUNTIF(INDEX(ownership,0,MATCH(Q$1,Systems!$I$2:AY$2,)),$A9)+COUNTIFS(INDEX(ownership,0,MATCH(Q$1,Systems!$I$2:AY$2,)),$A9&amp;"(*",INDEX(ownership,0,MATCH(Q$1,Systems!$I$2:AY$2,)),"&lt;&gt;*"&amp;"(X)"&amp;"*")+COUNTIF(INDEX(ownership,0,MATCH(Q$1,Systems!$I$2:AY$2,)),$A9&amp;",*")</f>
        <v>0</v>
      </c>
      <c r="R9" s="121">
        <f t="array" ref="R9">COUNTIF(INDEX(ownership,0,MATCH(R$1,Systems!$I$2:AY$2,)),$A9)+COUNTIFS(INDEX(ownership,0,MATCH(R$1,Systems!$I$2:AY$2,)),$A9&amp;"(*",INDEX(ownership,0,MATCH(R$1,Systems!$I$2:AY$2,)),"&lt;&gt;*"&amp;"(X)"&amp;"*")+COUNTIF(INDEX(ownership,0,MATCH(R$1,Systems!$I$2:AY$2,)),$A9&amp;",*")</f>
        <v>0</v>
      </c>
      <c r="S9" s="121">
        <f t="array" ref="S9">COUNTIF(INDEX(ownership,0,MATCH(S$1,Systems!$I$2:AY$2,)),$A9)+COUNTIFS(INDEX(ownership,0,MATCH(S$1,Systems!$I$2:AY$2,)),$A9&amp;"(*",INDEX(ownership,0,MATCH(S$1,Systems!$I$2:AY$2,)),"&lt;&gt;*"&amp;"(X)"&amp;"*")+COUNTIF(INDEX(ownership,0,MATCH(S$1,Systems!$I$2:AY$2,)),$A9&amp;",*")</f>
        <v>0</v>
      </c>
      <c r="T9" s="121">
        <f t="array" ref="T9">COUNTIF(INDEX(ownership,0,MATCH(T$1,Systems!$I$2:AY$2,)),$A9)+COUNTIFS(INDEX(ownership,0,MATCH(T$1,Systems!$I$2:AY$2,)),$A9&amp;"(*",INDEX(ownership,0,MATCH(T$1,Systems!$I$2:AY$2,)),"&lt;&gt;*"&amp;"(X)"&amp;"*")+COUNTIF(INDEX(ownership,0,MATCH(T$1,Systems!$I$2:AY$2,)),$A9&amp;",*")</f>
        <v>0</v>
      </c>
      <c r="U9" s="121">
        <f t="array" ref="U9">COUNTIF(INDEX(ownership,0,MATCH(U$1,Systems!$I$2:AY$2,)),$A9)+COUNTIFS(INDEX(ownership,0,MATCH(U$1,Systems!$I$2:AY$2,)),$A9&amp;"(*",INDEX(ownership,0,MATCH(U$1,Systems!$I$2:AY$2,)),"&lt;&gt;*"&amp;"(X)"&amp;"*")+COUNTIF(INDEX(ownership,0,MATCH(U$1,Systems!$I$2:AY$2,)),$A9&amp;",*")</f>
        <v>0</v>
      </c>
      <c r="V9" s="121">
        <f t="array" ref="V9">COUNTIF(INDEX(ownership,0,MATCH(V$1,Systems!$I$2:AY$2,)),$A9)+COUNTIFS(INDEX(ownership,0,MATCH(V$1,Systems!$I$2:AY$2,)),$A9&amp;"(*",INDEX(ownership,0,MATCH(V$1,Systems!$I$2:AY$2,)),"&lt;&gt;*"&amp;"(X)"&amp;"*")+COUNTIF(INDEX(ownership,0,MATCH(V$1,Systems!$I$2:AY$2,)),$A9&amp;",*")</f>
        <v>0</v>
      </c>
      <c r="W9" s="121">
        <f t="array" ref="W9">COUNTIF(INDEX(ownership,0,MATCH(W$1,Systems!$I$2:AY$2,)),$A9)+COUNTIFS(INDEX(ownership,0,MATCH(W$1,Systems!$I$2:AY$2,)),$A9&amp;"(*",INDEX(ownership,0,MATCH(W$1,Systems!$I$2:AY$2,)),"&lt;&gt;*"&amp;"(X)"&amp;"*")+COUNTIF(INDEX(ownership,0,MATCH(W$1,Systems!$I$2:AY$2,)),$A9&amp;",*")</f>
        <v>0</v>
      </c>
      <c r="X9" s="121">
        <f t="array" ref="X9">COUNTIF(INDEX(ownership,0,MATCH(X$1,Systems!$I$2:AY$2,)),$A9)+COUNTIFS(INDEX(ownership,0,MATCH(X$1,Systems!$I$2:AY$2,)),$A9&amp;"(*",INDEX(ownership,0,MATCH(X$1,Systems!$I$2:AY$2,)),"&lt;&gt;*"&amp;"(X)"&amp;"*")+COUNTIF(INDEX(ownership,0,MATCH(X$1,Systems!$I$2:AY$2,)),$A9&amp;",*")</f>
        <v>0</v>
      </c>
      <c r="Y9" s="121">
        <f t="array" ref="Y9">COUNTIF(INDEX(ownership,0,MATCH(Y$1,Systems!$I$2:AY$2,)),$A9)+COUNTIFS(INDEX(ownership,0,MATCH(Y$1,Systems!$I$2:AY$2,)),$A9&amp;"(*",INDEX(ownership,0,MATCH(Y$1,Systems!$I$2:AY$2,)),"&lt;&gt;*"&amp;"(X)"&amp;"*")+COUNTIF(INDEX(ownership,0,MATCH(Y$1,Systems!$I$2:AY$2,)),$A9&amp;",*")</f>
        <v>0</v>
      </c>
      <c r="Z9" s="121">
        <f t="array" ref="Z9">COUNTIF(INDEX(ownership,0,MATCH(Z$1,Systems!$I$2:AY$2,)),$A9)+COUNTIFS(INDEX(ownership,0,MATCH(Z$1,Systems!$I$2:AY$2,)),$A9&amp;"(*",INDEX(ownership,0,MATCH(Z$1,Systems!$I$2:AY$2,)),"&lt;&gt;*"&amp;"(X)"&amp;"*")+COUNTIF(INDEX(ownership,0,MATCH(Z$1,Systems!$I$2:AY$2,)),$A9&amp;",*")</f>
        <v>0</v>
      </c>
      <c r="AA9" s="121">
        <f t="array" ref="AA9">COUNTIF(INDEX(ownership,0,MATCH(AA$1,Systems!$I$2:AY$2,)),$A9)+COUNTIFS(INDEX(ownership,0,MATCH(AA$1,Systems!$I$2:AY$2,)),$A9&amp;"(*",INDEX(ownership,0,MATCH(AA$1,Systems!$I$2:AY$2,)),"&lt;&gt;*"&amp;"(X)"&amp;"*")+COUNTIF(INDEX(ownership,0,MATCH(AA$1,Systems!$I$2:AY$2,)),$A9&amp;",*")</f>
        <v>0</v>
      </c>
      <c r="AB9" s="121">
        <f t="array" ref="AB9">COUNTIF(INDEX(ownership,0,MATCH(AB$1,Systems!$I$2:AY$2,)),$A9)+COUNTIFS(INDEX(ownership,0,MATCH(AB$1,Systems!$I$2:AY$2,)),$A9&amp;"(*",INDEX(ownership,0,MATCH(AB$1,Systems!$I$2:AY$2,)),"&lt;&gt;*"&amp;"(X)"&amp;"*")+COUNTIF(INDEX(ownership,0,MATCH(AB$1,Systems!$I$2:AY$2,)),$A9&amp;",*")</f>
        <v>0</v>
      </c>
      <c r="AC9" s="121">
        <f t="array" ref="AC9">COUNTIF(INDEX(ownership,0,MATCH(AC$1,Systems!$I$2:AY$2,)),$A9)+COUNTIFS(INDEX(ownership,0,MATCH(AC$1,Systems!$I$2:AY$2,)),$A9&amp;"(*",INDEX(ownership,0,MATCH(AC$1,Systems!$I$2:AY$2,)),"&lt;&gt;*"&amp;"(X)"&amp;"*")+COUNTIF(INDEX(ownership,0,MATCH(AC$1,Systems!$I$2:AY$2,)),$A9&amp;",*")</f>
        <v>0</v>
      </c>
      <c r="AD9" s="121">
        <f t="array" ref="AD9">COUNTIF(INDEX(ownership,0,MATCH(AD$1,Systems!$I$2:AY$2,)),$A9)+COUNTIFS(INDEX(ownership,0,MATCH(AD$1,Systems!$I$2:AY$2,)),$A9&amp;"(*",INDEX(ownership,0,MATCH(AD$1,Systems!$I$2:AY$2,)),"&lt;&gt;*"&amp;"(X)"&amp;"*")+COUNTIF(INDEX(ownership,0,MATCH(AD$1,Systems!$I$2:AY$2,)),$A9&amp;",*")</f>
        <v>0</v>
      </c>
      <c r="AE9" s="121">
        <f t="array" ref="AE9">COUNTIF(INDEX(ownership,0,MATCH(AE$1,Systems!$I$2:AY$2,)),$A9)+COUNTIFS(INDEX(ownership,0,MATCH(AE$1,Systems!$I$2:AY$2,)),$A9&amp;"(*",INDEX(ownership,0,MATCH(AE$1,Systems!$I$2:AY$2,)),"&lt;&gt;*"&amp;"(X)"&amp;"*")+COUNTIF(INDEX(ownership,0,MATCH(AE$1,Systems!$I$2:AY$2,)),$A9&amp;",*")</f>
        <v>0</v>
      </c>
      <c r="AF9" s="121">
        <f t="array" ref="AF9">COUNTIF(INDEX(ownership,0,MATCH(AF$1,Systems!$I$2:AY$2,)),$A9)+COUNTIFS(INDEX(ownership,0,MATCH(AF$1,Systems!$I$2:AY$2,)),$A9&amp;"(*",INDEX(ownership,0,MATCH(AF$1,Systems!$I$2:AY$2,)),"&lt;&gt;*"&amp;"(X)"&amp;"*")+COUNTIF(INDEX(ownership,0,MATCH(AF$1,Systems!$I$2:AY$2,)),$A9&amp;",*")</f>
        <v>0</v>
      </c>
      <c r="AG9" s="121">
        <f t="array" ref="AG9">COUNTIF(INDEX(ownership,0,MATCH(AG$1,Systems!$I$2:AY$2,)),$A9)+COUNTIFS(INDEX(ownership,0,MATCH(AG$1,Systems!$I$2:AY$2,)),$A9&amp;"(*",INDEX(ownership,0,MATCH(AG$1,Systems!$I$2:AY$2,)),"&lt;&gt;*"&amp;"(X)"&amp;"*")+COUNTIF(INDEX(ownership,0,MATCH(AG$1,Systems!$I$2:AY$2,)),$A9&amp;",*")</f>
        <v>0</v>
      </c>
      <c r="AH9" s="121">
        <f t="array" ref="AH9">COUNTIF(INDEX(ownership,0,MATCH(AH$1,Systems!$I$2:AY$2,)),$A9)+COUNTIFS(INDEX(ownership,0,MATCH(AH$1,Systems!$I$2:AY$2,)),$A9&amp;"(*",INDEX(ownership,0,MATCH(AH$1,Systems!$I$2:AY$2,)),"&lt;&gt;*"&amp;"(X)"&amp;"*")+COUNTIF(INDEX(ownership,0,MATCH(AH$1,Systems!$I$2:AY$2,)),$A9&amp;",*")</f>
        <v>0</v>
      </c>
      <c r="AI9" s="121">
        <f t="array" ref="AI9">COUNTIF(INDEX(ownership,0,MATCH(AI$1,Systems!$I$2:AY$2,)),$A9)+COUNTIFS(INDEX(ownership,0,MATCH(AI$1,Systems!$I$2:AY$2,)),$A9&amp;"(*",INDEX(ownership,0,MATCH(AI$1,Systems!$I$2:AY$2,)),"&lt;&gt;*"&amp;"(X)"&amp;"*")+COUNTIF(INDEX(ownership,0,MATCH(AI$1,Systems!$I$2:AY$2,)),$A9&amp;",*")</f>
        <v>0</v>
      </c>
      <c r="AJ9" s="121">
        <f t="array" ref="AJ9">COUNTIF(INDEX(ownership,0,MATCH(AJ$1,Systems!$I$2:AY$2,)),$A9)+COUNTIFS(INDEX(ownership,0,MATCH(AJ$1,Systems!$I$2:AY$2,)),$A9&amp;"(*",INDEX(ownership,0,MATCH(AJ$1,Systems!$I$2:AY$2,)),"&lt;&gt;*"&amp;"(X)"&amp;"*")+COUNTIF(INDEX(ownership,0,MATCH(AJ$1,Systems!$I$2:AY$2,)),$A9&amp;",*")</f>
        <v>0</v>
      </c>
      <c r="AK9" s="121">
        <f t="array" ref="AK9">COUNTIF(INDEX(ownership,0,MATCH(AK$1,Systems!$I$2:AY$2,)),$A9)+COUNTIFS(INDEX(ownership,0,MATCH(AK$1,Systems!$I$2:AY$2,)),$A9&amp;"(*",INDEX(ownership,0,MATCH(AK$1,Systems!$I$2:AY$2,)),"&lt;&gt;*"&amp;"(X)"&amp;"*")+COUNTIF(INDEX(ownership,0,MATCH(AK$1,Systems!$I$2:AY$2,)),$A9&amp;",*")</f>
        <v>0</v>
      </c>
      <c r="AL9" s="121">
        <f t="array" ref="AL9">COUNTIF(INDEX(ownership,0,MATCH(AL$1,Systems!$I$2:AY$2,)),$A9)+COUNTIFS(INDEX(ownership,0,MATCH(AL$1,Systems!$I$2:AY$2,)),$A9&amp;"(*",INDEX(ownership,0,MATCH(AL$1,Systems!$I$2:AY$2,)),"&lt;&gt;*"&amp;"(X)"&amp;"*")+COUNTIF(INDEX(ownership,0,MATCH(AL$1,Systems!$I$2:AY$2,)),$A9&amp;",*")</f>
        <v>0</v>
      </c>
      <c r="AM9" s="121">
        <f t="array" ref="AM9">COUNTIF(INDEX(ownership,0,MATCH(AM$1,Systems!$I$2:AY$2,)),$A9)+COUNTIFS(INDEX(ownership,0,MATCH(AM$1,Systems!$I$2:AY$2,)),$A9&amp;"(*",INDEX(ownership,0,MATCH(AM$1,Systems!$I$2:AY$2,)),"&lt;&gt;*"&amp;"(X)"&amp;"*")+COUNTIF(INDEX(ownership,0,MATCH(AM$1,Systems!$I$2:AY$2,)),$A9&amp;",*")</f>
        <v>0</v>
      </c>
      <c r="AN9" s="121">
        <f t="array" ref="AN9">COUNTIF(INDEX(ownership,0,MATCH(AN$1,Systems!$I$2:AY$2,)),$A9)+COUNTIFS(INDEX(ownership,0,MATCH(AN$1,Systems!$I$2:AY$2,)),$A9&amp;"(*",INDEX(ownership,0,MATCH(AN$1,Systems!$I$2:AY$2,)),"&lt;&gt;*"&amp;"(X)"&amp;"*")+COUNTIF(INDEX(ownership,0,MATCH(AN$1,Systems!$I$2:AY$2,)),$A9&amp;",*")</f>
        <v>0</v>
      </c>
      <c r="AO9" s="121">
        <f t="array" ref="AO9">COUNTIF(INDEX(ownership,0,MATCH(AO$1,Systems!$I$2:AY$2,)),$A9)+COUNTIFS(INDEX(ownership,0,MATCH(AO$1,Systems!$I$2:AY$2,)),$A9&amp;"(*",INDEX(ownership,0,MATCH(AO$1,Systems!$I$2:AY$2,)),"&lt;&gt;*"&amp;"(X)"&amp;"*")+COUNTIF(INDEX(ownership,0,MATCH(AO$1,Systems!$I$2:AY$2,)),$A9&amp;",*")</f>
        <v>0</v>
      </c>
      <c r="AP9" s="121">
        <f t="array" ref="AP9">COUNTIF(INDEX(ownership,0,MATCH(AP$1,Systems!$I$2:AY$2,)),$A9)+COUNTIFS(INDEX(ownership,0,MATCH(AP$1,Systems!$I$2:AY$2,)),$A9&amp;"(*",INDEX(ownership,0,MATCH(AP$1,Systems!$I$2:AY$2,)),"&lt;&gt;*"&amp;"(X)"&amp;"*")+COUNTIF(INDEX(ownership,0,MATCH(AP$1,Systems!$I$2:AY$2,)),$A9&amp;",*")</f>
        <v>0</v>
      </c>
      <c r="AQ9" s="121">
        <f t="array" ref="AQ9">COUNTIF(INDEX(ownership,0,MATCH(AQ$1,Systems!$I$2:AY$2,)),$A9)+COUNTIFS(INDEX(ownership,0,MATCH(AQ$1,Systems!$I$2:AY$2,)),$A9&amp;"(*",INDEX(ownership,0,MATCH(AQ$1,Systems!$I$2:AY$2,)),"&lt;&gt;*"&amp;"(X)"&amp;"*")+COUNTIF(INDEX(ownership,0,MATCH(AQ$1,Systems!$I$2:AY$2,)),$A9&amp;",*")</f>
        <v>16</v>
      </c>
      <c r="AR9" s="121">
        <f t="array" ref="AR9">COUNTIF(INDEX(ownership,0,MATCH(AR$1,Systems!$I$2:AY$2,)),$A9)+COUNTIFS(INDEX(ownership,0,MATCH(AR$1,Systems!$I$2:AY$2,)),$A9&amp;"(*",INDEX(ownership,0,MATCH(AR$1,Systems!$I$2:AY$2,)),"&lt;&gt;*"&amp;"(X)"&amp;"*")+COUNTIF(INDEX(ownership,0,MATCH(AR$1,Systems!$I$2:AY$2,)),$A9&amp;",*")</f>
        <v>16</v>
      </c>
      <c r="AS9" s="121">
        <f t="array" ref="AS9">COUNTIF(INDEX(ownership,0,MATCH(AS$1,Systems!$I$2:AY$2,)),$A9)+COUNTIFS(INDEX(ownership,0,MATCH(AS$1,Systems!$I$2:AY$2,)),$A9&amp;"(*",INDEX(ownership,0,MATCH(AS$1,Systems!$I$2:AY$2,)),"&lt;&gt;*"&amp;"(X)"&amp;"*")+COUNTIF(INDEX(ownership,0,MATCH(AS$1,Systems!$I$2:AY$2,)),$A9&amp;",*")</f>
        <v>18</v>
      </c>
      <c r="AT9" s="121">
        <f t="array" ref="AT9">COUNTIF(INDEX(ownership,0,MATCH(AT$1,Systems!$I$2:AY$2,)),$A9)+COUNTIFS(INDEX(ownership,0,MATCH(AT$1,Systems!$I$2:AY$2,)),$A9&amp;"(*",INDEX(ownership,0,MATCH(AT$1,Systems!$I$2:AY$2,)),"&lt;&gt;*"&amp;"(X)"&amp;"*")+COUNTIF(INDEX(ownership,0,MATCH(AT$1,Systems!$I$2:AY$2,)),$A9&amp;",*")</f>
        <v>0</v>
      </c>
      <c r="AU9" s="121">
        <f t="array" ref="AU9">COUNTIF(INDEX(ownership,0,MATCH(AU$1,Systems!$I$2:AY$2,)),$A9)+COUNTIFS(INDEX(ownership,0,MATCH(AU$1,Systems!$I$2:AY$2,)),$A9&amp;"(*",INDEX(ownership,0,MATCH(AU$1,Systems!$I$2:AY$2,)),"&lt;&gt;*"&amp;"(X)"&amp;"*")+COUNTIF(INDEX(ownership,0,MATCH(AU$1,Systems!$I$2:AY$2,)),$A9&amp;",*")</f>
        <v>0</v>
      </c>
      <c r="AV9" s="121">
        <f t="array" ref="AV9">COUNTIF(INDEX(ownership,0,MATCH(AV$1,Systems!$I$2:AY$2,)),$A9)+COUNTIFS(INDEX(ownership,0,MATCH(AV$1,Systems!$I$2:AY$2,)),$A9&amp;"(*",INDEX(ownership,0,MATCH(AV$1,Systems!$I$2:AY$2,)),"&lt;&gt;*"&amp;"(X)"&amp;"*")+COUNTIF(INDEX(ownership,0,MATCH(AV$1,Systems!$I$2:AY$2,)),$A9&amp;",*")</f>
        <v>0</v>
      </c>
      <c r="AW9" s="121">
        <f t="array" ref="AW9">COUNTIF(INDEX(ownership,0,MATCH(AW$1,Systems!$I$2:AY$2,)),$A9)+COUNTIFS(INDEX(ownership,0,MATCH(AW$1,Systems!$I$2:AY$2,)),$A9&amp;"(*",INDEX(ownership,0,MATCH(AW$1,Systems!$I$2:AY$2,)),"&lt;&gt;*"&amp;"(X)"&amp;"*")+COUNTIF(INDEX(ownership,0,MATCH(AW$1,Systems!$I$2:AY$2,)),$A9&amp;",*")</f>
        <v>0</v>
      </c>
      <c r="AX9" s="121">
        <f t="array" ref="AX9">COUNTIF(INDEX(ownership,0,MATCH(AX$1,Systems!$I$2:AY$2,)),$A9)+COUNTIFS(INDEX(ownership,0,MATCH(AX$1,Systems!$I$2:AY$2,)),$A9&amp;"(*",INDEX(ownership,0,MATCH(AX$1,Systems!$I$2:AY$2,)),"&lt;&gt;*"&amp;"(X)"&amp;"*")+COUNTIF(INDEX(ownership,0,MATCH(AX$1,Systems!$I$2:AY$2,)),$A9&amp;",*")</f>
        <v>0</v>
      </c>
      <c r="AY9" s="121">
        <f t="array" ref="AY9">COUNTIF(INDEX(ownership,0,MATCH(AY$1,Systems!$I$2:AZ$2,)),$A9)+COUNTIFS(INDEX(ownership,0,MATCH(AY$1,Systems!$I$2:AZ$2,)),$A9&amp;"(*",INDEX(ownership,0,MATCH(AY$1,Systems!$I$2:AZ$2,)),"&lt;&gt;*"&amp;"(X)"&amp;"*")+COUNTIF(INDEX(ownership,0,MATCH(AY$1,Systems!$I$2:AZ$2,)),$A9&amp;",*")</f>
        <v>0</v>
      </c>
      <c r="AZ9" s="121">
        <f t="array" ref="AZ9">COUNTIF(INDEX(ownership,0,MATCH(AZ$1,Systems!$I$2:AY$2,)),$A9)+COUNTIFS(INDEX(ownership,0,MATCH(AZ$1,Systems!$I$2:AY$2,)),$A9&amp;"(*",INDEX(ownership,0,MATCH(AZ$1,Systems!$I$2:AY$2,)),"&lt;&gt;*"&amp;"(X)"&amp;"*")+COUNTIF(INDEX(ownership,0,MATCH(AZ$1,Systems!$I$2:AY$2,)),$A9&amp;",*")</f>
        <v>0</v>
      </c>
    </row>
    <row r="10">
      <c r="A10" s="60" t="s">
        <v>756</v>
      </c>
      <c r="B10" s="60" t="s">
        <v>7932</v>
      </c>
      <c r="C10" s="60" t="s">
        <v>7933</v>
      </c>
      <c r="D10" s="119">
        <v>2245.0</v>
      </c>
      <c r="E10" s="119">
        <v>2367.0</v>
      </c>
      <c r="F10" s="120" t="s">
        <v>7934</v>
      </c>
      <c r="G10" s="121">
        <f t="shared" si="1"/>
        <v>23</v>
      </c>
      <c r="H10" s="121">
        <f t="array" ref="H10">COUNTIF(INDEX(ownership,0,MATCH(H$1,Systems!$I$2:AY$2,)),$A10)+COUNTIFS(INDEX(ownership,0,MATCH(H$1,Systems!$I$2:AY$2,)),$A10&amp;"(*",INDEX(ownership,0,MATCH(H$1,Systems!$I$2:AY$2,)),"&lt;&gt;*"&amp;"(X)"&amp;"*")+COUNTIF(INDEX(ownership,0,MATCH(H$1,Systems!$I$2:AY$2,)),$A10&amp;",*")</f>
        <v>1</v>
      </c>
      <c r="I10" s="121">
        <f t="array" ref="I10">COUNTIF(INDEX(ownership,0,MATCH(I$1,Systems!$I$2:AY$2,)),$A10)+COUNTIFS(INDEX(ownership,0,MATCH(I$1,Systems!$I$2:AY$2,)),$A10&amp;"(*",INDEX(ownership,0,MATCH(I$1,Systems!$I$2:AY$2,)),"&lt;&gt;*"&amp;"(X)"&amp;"*")+COUNTIF(INDEX(ownership,0,MATCH(I$1,Systems!$I$2:AY$2,)),$A10&amp;",*")</f>
        <v>1</v>
      </c>
      <c r="J10" s="121">
        <f t="array" ref="J10">COUNTIF(INDEX(ownership,0,MATCH(J$1,Systems!$I$2:AY$2,)),$A10)+COUNTIFS(INDEX(ownership,0,MATCH(J$1,Systems!$I$2:AY$2,)),$A10&amp;"(*",INDEX(ownership,0,MATCH(J$1,Systems!$I$2:AY$2,)),"&lt;&gt;*"&amp;"(X)"&amp;"*")+COUNTIF(INDEX(ownership,0,MATCH(J$1,Systems!$I$2:AY$2,)),$A10&amp;",*")</f>
        <v>1</v>
      </c>
      <c r="K10" s="121">
        <f t="array" ref="K10">COUNTIF(INDEX(ownership,0,MATCH(K$1,Systems!$I$2:AY$2,)),$A10)+COUNTIFS(INDEX(ownership,0,MATCH(K$1,Systems!$I$2:AY$2,)),$A10&amp;"(*",INDEX(ownership,0,MATCH(K$1,Systems!$I$2:AY$2,)),"&lt;&gt;*"&amp;"(X)"&amp;"*")+COUNTIF(INDEX(ownership,0,MATCH(K$1,Systems!$I$2:AY$2,)),$A10&amp;",*")</f>
        <v>1</v>
      </c>
      <c r="L10" s="121">
        <f t="array" ref="L10">COUNTIF(INDEX(ownership,0,MATCH(L$1,Systems!$I$2:AY$2,)),$A10)+COUNTIFS(INDEX(ownership,0,MATCH(L$1,Systems!$I$2:AY$2,)),$A10&amp;"(*",INDEX(ownership,0,MATCH(L$1,Systems!$I$2:AY$2,)),"&lt;&gt;*"&amp;"(X)"&amp;"*")+COUNTIF(INDEX(ownership,0,MATCH(L$1,Systems!$I$2:AY$2,)),$A10&amp;",*")</f>
        <v>23</v>
      </c>
      <c r="M10" s="121">
        <f t="array" ref="M10">COUNTIF(INDEX(ownership,0,MATCH(M$1,Systems!$I$2:AY$2,)),$A10)+COUNTIFS(INDEX(ownership,0,MATCH(M$1,Systems!$I$2:AY$2,)),$A10&amp;"(*",INDEX(ownership,0,MATCH(M$1,Systems!$I$2:AY$2,)),"&lt;&gt;*"&amp;"(X)"&amp;"*")+COUNTIF(INDEX(ownership,0,MATCH(M$1,Systems!$I$2:AY$2,)),$A10&amp;",*")</f>
        <v>0</v>
      </c>
      <c r="N10" s="121">
        <f t="array" ref="N10">COUNTIF(INDEX(ownership,0,MATCH(N$1,Systems!$I$2:AY$2,)),$A10)+COUNTIFS(INDEX(ownership,0,MATCH(N$1,Systems!$I$2:AY$2,)),$A10&amp;"(*",INDEX(ownership,0,MATCH(N$1,Systems!$I$2:AY$2,)),"&lt;&gt;*"&amp;"(X)"&amp;"*")+COUNTIF(INDEX(ownership,0,MATCH(N$1,Systems!$I$2:AY$2,)),$A10&amp;",*")</f>
        <v>0</v>
      </c>
      <c r="O10" s="121">
        <f t="array" ref="O10">COUNTIF(INDEX(ownership,0,MATCH(O$1,Systems!$I$2:AY$2,)),$A10)+COUNTIFS(INDEX(ownership,0,MATCH(O$1,Systems!$I$2:AY$2,)),$A10&amp;"(*",INDEX(ownership,0,MATCH(O$1,Systems!$I$2:AY$2,)),"&lt;&gt;*"&amp;"(X)"&amp;"*")+COUNTIF(INDEX(ownership,0,MATCH(O$1,Systems!$I$2:AY$2,)),$A10&amp;",*")</f>
        <v>0</v>
      </c>
      <c r="P10" s="121">
        <f t="array" ref="P10">COUNTIF(INDEX(ownership,0,MATCH(P$1,Systems!$I$2:AY$2,)),$A10)+COUNTIFS(INDEX(ownership,0,MATCH(P$1,Systems!$I$2:AY$2,)),$A10&amp;"(*",INDEX(ownership,0,MATCH(P$1,Systems!$I$2:AY$2,)),"&lt;&gt;*"&amp;"(X)"&amp;"*")+COUNTIF(INDEX(ownership,0,MATCH(P$1,Systems!$I$2:AY$2,)),$A10&amp;",*")</f>
        <v>0</v>
      </c>
      <c r="Q10" s="121">
        <f t="array" ref="Q10">COUNTIF(INDEX(ownership,0,MATCH(Q$1,Systems!$I$2:AY$2,)),$A10)+COUNTIFS(INDEX(ownership,0,MATCH(Q$1,Systems!$I$2:AY$2,)),$A10&amp;"(*",INDEX(ownership,0,MATCH(Q$1,Systems!$I$2:AY$2,)),"&lt;&gt;*"&amp;"(X)"&amp;"*")+COUNTIF(INDEX(ownership,0,MATCH(Q$1,Systems!$I$2:AY$2,)),$A10&amp;",*")</f>
        <v>0</v>
      </c>
      <c r="R10" s="121">
        <f t="array" ref="R10">COUNTIF(INDEX(ownership,0,MATCH(R$1,Systems!$I$2:AY$2,)),$A10)+COUNTIFS(INDEX(ownership,0,MATCH(R$1,Systems!$I$2:AY$2,)),$A10&amp;"(*",INDEX(ownership,0,MATCH(R$1,Systems!$I$2:AY$2,)),"&lt;&gt;*"&amp;"(X)"&amp;"*")+COUNTIF(INDEX(ownership,0,MATCH(R$1,Systems!$I$2:AY$2,)),$A10&amp;",*")</f>
        <v>0</v>
      </c>
      <c r="S10" s="121">
        <f t="array" ref="S10">COUNTIF(INDEX(ownership,0,MATCH(S$1,Systems!$I$2:AY$2,)),$A10)+COUNTIFS(INDEX(ownership,0,MATCH(S$1,Systems!$I$2:AY$2,)),$A10&amp;"(*",INDEX(ownership,0,MATCH(S$1,Systems!$I$2:AY$2,)),"&lt;&gt;*"&amp;"(X)"&amp;"*")+COUNTIF(INDEX(ownership,0,MATCH(S$1,Systems!$I$2:AY$2,)),$A10&amp;",*")</f>
        <v>0</v>
      </c>
      <c r="T10" s="121">
        <f t="array" ref="T10">COUNTIF(INDEX(ownership,0,MATCH(T$1,Systems!$I$2:AY$2,)),$A10)+COUNTIFS(INDEX(ownership,0,MATCH(T$1,Systems!$I$2:AY$2,)),$A10&amp;"(*",INDEX(ownership,0,MATCH(T$1,Systems!$I$2:AY$2,)),"&lt;&gt;*"&amp;"(X)"&amp;"*")+COUNTIF(INDEX(ownership,0,MATCH(T$1,Systems!$I$2:AY$2,)),$A10&amp;",*")</f>
        <v>0</v>
      </c>
      <c r="U10" s="121">
        <f t="array" ref="U10">COUNTIF(INDEX(ownership,0,MATCH(U$1,Systems!$I$2:AY$2,)),$A10)+COUNTIFS(INDEX(ownership,0,MATCH(U$1,Systems!$I$2:AY$2,)),$A10&amp;"(*",INDEX(ownership,0,MATCH(U$1,Systems!$I$2:AY$2,)),"&lt;&gt;*"&amp;"(X)"&amp;"*")+COUNTIF(INDEX(ownership,0,MATCH(U$1,Systems!$I$2:AY$2,)),$A10&amp;",*")</f>
        <v>0</v>
      </c>
      <c r="V10" s="121">
        <f t="array" ref="V10">COUNTIF(INDEX(ownership,0,MATCH(V$1,Systems!$I$2:AY$2,)),$A10)+COUNTIFS(INDEX(ownership,0,MATCH(V$1,Systems!$I$2:AY$2,)),$A10&amp;"(*",INDEX(ownership,0,MATCH(V$1,Systems!$I$2:AY$2,)),"&lt;&gt;*"&amp;"(X)"&amp;"*")+COUNTIF(INDEX(ownership,0,MATCH(V$1,Systems!$I$2:AY$2,)),$A10&amp;",*")</f>
        <v>0</v>
      </c>
      <c r="W10" s="121">
        <f t="array" ref="W10">COUNTIF(INDEX(ownership,0,MATCH(W$1,Systems!$I$2:AY$2,)),$A10)+COUNTIFS(INDEX(ownership,0,MATCH(W$1,Systems!$I$2:AY$2,)),$A10&amp;"(*",INDEX(ownership,0,MATCH(W$1,Systems!$I$2:AY$2,)),"&lt;&gt;*"&amp;"(X)"&amp;"*")+COUNTIF(INDEX(ownership,0,MATCH(W$1,Systems!$I$2:AY$2,)),$A10&amp;",*")</f>
        <v>0</v>
      </c>
      <c r="X10" s="121">
        <f t="array" ref="X10">COUNTIF(INDEX(ownership,0,MATCH(X$1,Systems!$I$2:AY$2,)),$A10)+COUNTIFS(INDEX(ownership,0,MATCH(X$1,Systems!$I$2:AY$2,)),$A10&amp;"(*",INDEX(ownership,0,MATCH(X$1,Systems!$I$2:AY$2,)),"&lt;&gt;*"&amp;"(X)"&amp;"*")+COUNTIF(INDEX(ownership,0,MATCH(X$1,Systems!$I$2:AY$2,)),$A10&amp;",*")</f>
        <v>0</v>
      </c>
      <c r="Y10" s="121">
        <f t="array" ref="Y10">COUNTIF(INDEX(ownership,0,MATCH(Y$1,Systems!$I$2:AY$2,)),$A10)+COUNTIFS(INDEX(ownership,0,MATCH(Y$1,Systems!$I$2:AY$2,)),$A10&amp;"(*",INDEX(ownership,0,MATCH(Y$1,Systems!$I$2:AY$2,)),"&lt;&gt;*"&amp;"(X)"&amp;"*")+COUNTIF(INDEX(ownership,0,MATCH(Y$1,Systems!$I$2:AY$2,)),$A10&amp;",*")</f>
        <v>0</v>
      </c>
      <c r="Z10" s="121">
        <f t="array" ref="Z10">COUNTIF(INDEX(ownership,0,MATCH(Z$1,Systems!$I$2:AY$2,)),$A10)+COUNTIFS(INDEX(ownership,0,MATCH(Z$1,Systems!$I$2:AY$2,)),$A10&amp;"(*",INDEX(ownership,0,MATCH(Z$1,Systems!$I$2:AY$2,)),"&lt;&gt;*"&amp;"(X)"&amp;"*")+COUNTIF(INDEX(ownership,0,MATCH(Z$1,Systems!$I$2:AY$2,)),$A10&amp;",*")</f>
        <v>0</v>
      </c>
      <c r="AA10" s="121">
        <f t="array" ref="AA10">COUNTIF(INDEX(ownership,0,MATCH(AA$1,Systems!$I$2:AY$2,)),$A10)+COUNTIFS(INDEX(ownership,0,MATCH(AA$1,Systems!$I$2:AY$2,)),$A10&amp;"(*",INDEX(ownership,0,MATCH(AA$1,Systems!$I$2:AY$2,)),"&lt;&gt;*"&amp;"(X)"&amp;"*")+COUNTIF(INDEX(ownership,0,MATCH(AA$1,Systems!$I$2:AY$2,)),$A10&amp;",*")</f>
        <v>0</v>
      </c>
      <c r="AB10" s="121">
        <f t="array" ref="AB10">COUNTIF(INDEX(ownership,0,MATCH(AB$1,Systems!$I$2:AY$2,)),$A10)+COUNTIFS(INDEX(ownership,0,MATCH(AB$1,Systems!$I$2:AY$2,)),$A10&amp;"(*",INDEX(ownership,0,MATCH(AB$1,Systems!$I$2:AY$2,)),"&lt;&gt;*"&amp;"(X)"&amp;"*")+COUNTIF(INDEX(ownership,0,MATCH(AB$1,Systems!$I$2:AY$2,)),$A10&amp;",*")</f>
        <v>0</v>
      </c>
      <c r="AC10" s="121">
        <f t="array" ref="AC10">COUNTIF(INDEX(ownership,0,MATCH(AC$1,Systems!$I$2:AY$2,)),$A10)+COUNTIFS(INDEX(ownership,0,MATCH(AC$1,Systems!$I$2:AY$2,)),$A10&amp;"(*",INDEX(ownership,0,MATCH(AC$1,Systems!$I$2:AY$2,)),"&lt;&gt;*"&amp;"(X)"&amp;"*")+COUNTIF(INDEX(ownership,0,MATCH(AC$1,Systems!$I$2:AY$2,)),$A10&amp;",*")</f>
        <v>0</v>
      </c>
      <c r="AD10" s="121">
        <f t="array" ref="AD10">COUNTIF(INDEX(ownership,0,MATCH(AD$1,Systems!$I$2:AY$2,)),$A10)+COUNTIFS(INDEX(ownership,0,MATCH(AD$1,Systems!$I$2:AY$2,)),$A10&amp;"(*",INDEX(ownership,0,MATCH(AD$1,Systems!$I$2:AY$2,)),"&lt;&gt;*"&amp;"(X)"&amp;"*")+COUNTIF(INDEX(ownership,0,MATCH(AD$1,Systems!$I$2:AY$2,)),$A10&amp;",*")</f>
        <v>0</v>
      </c>
      <c r="AE10" s="121">
        <f t="array" ref="AE10">COUNTIF(INDEX(ownership,0,MATCH(AE$1,Systems!$I$2:AY$2,)),$A10)+COUNTIFS(INDEX(ownership,0,MATCH(AE$1,Systems!$I$2:AY$2,)),$A10&amp;"(*",INDEX(ownership,0,MATCH(AE$1,Systems!$I$2:AY$2,)),"&lt;&gt;*"&amp;"(X)"&amp;"*")+COUNTIF(INDEX(ownership,0,MATCH(AE$1,Systems!$I$2:AY$2,)),$A10&amp;",*")</f>
        <v>0</v>
      </c>
      <c r="AF10" s="121">
        <f t="array" ref="AF10">COUNTIF(INDEX(ownership,0,MATCH(AF$1,Systems!$I$2:AY$2,)),$A10)+COUNTIFS(INDEX(ownership,0,MATCH(AF$1,Systems!$I$2:AY$2,)),$A10&amp;"(*",INDEX(ownership,0,MATCH(AF$1,Systems!$I$2:AY$2,)),"&lt;&gt;*"&amp;"(X)"&amp;"*")+COUNTIF(INDEX(ownership,0,MATCH(AF$1,Systems!$I$2:AY$2,)),$A10&amp;",*")</f>
        <v>0</v>
      </c>
      <c r="AG10" s="121">
        <f t="array" ref="AG10">COUNTIF(INDEX(ownership,0,MATCH(AG$1,Systems!$I$2:AY$2,)),$A10)+COUNTIFS(INDEX(ownership,0,MATCH(AG$1,Systems!$I$2:AY$2,)),$A10&amp;"(*",INDEX(ownership,0,MATCH(AG$1,Systems!$I$2:AY$2,)),"&lt;&gt;*"&amp;"(X)"&amp;"*")+COUNTIF(INDEX(ownership,0,MATCH(AG$1,Systems!$I$2:AY$2,)),$A10&amp;",*")</f>
        <v>0</v>
      </c>
      <c r="AH10" s="121">
        <f t="array" ref="AH10">COUNTIF(INDEX(ownership,0,MATCH(AH$1,Systems!$I$2:AY$2,)),$A10)+COUNTIFS(INDEX(ownership,0,MATCH(AH$1,Systems!$I$2:AY$2,)),$A10&amp;"(*",INDEX(ownership,0,MATCH(AH$1,Systems!$I$2:AY$2,)),"&lt;&gt;*"&amp;"(X)"&amp;"*")+COUNTIF(INDEX(ownership,0,MATCH(AH$1,Systems!$I$2:AY$2,)),$A10&amp;",*")</f>
        <v>0</v>
      </c>
      <c r="AI10" s="121">
        <f t="array" ref="AI10">COUNTIF(INDEX(ownership,0,MATCH(AI$1,Systems!$I$2:AY$2,)),$A10)+COUNTIFS(INDEX(ownership,0,MATCH(AI$1,Systems!$I$2:AY$2,)),$A10&amp;"(*",INDEX(ownership,0,MATCH(AI$1,Systems!$I$2:AY$2,)),"&lt;&gt;*"&amp;"(X)"&amp;"*")+COUNTIF(INDEX(ownership,0,MATCH(AI$1,Systems!$I$2:AY$2,)),$A10&amp;",*")</f>
        <v>0</v>
      </c>
      <c r="AJ10" s="121">
        <f t="array" ref="AJ10">COUNTIF(INDEX(ownership,0,MATCH(AJ$1,Systems!$I$2:AY$2,)),$A10)+COUNTIFS(INDEX(ownership,0,MATCH(AJ$1,Systems!$I$2:AY$2,)),$A10&amp;"(*",INDEX(ownership,0,MATCH(AJ$1,Systems!$I$2:AY$2,)),"&lt;&gt;*"&amp;"(X)"&amp;"*")+COUNTIF(INDEX(ownership,0,MATCH(AJ$1,Systems!$I$2:AY$2,)),$A10&amp;",*")</f>
        <v>0</v>
      </c>
      <c r="AK10" s="121">
        <f t="array" ref="AK10">COUNTIF(INDEX(ownership,0,MATCH(AK$1,Systems!$I$2:AY$2,)),$A10)+COUNTIFS(INDEX(ownership,0,MATCH(AK$1,Systems!$I$2:AY$2,)),$A10&amp;"(*",INDEX(ownership,0,MATCH(AK$1,Systems!$I$2:AY$2,)),"&lt;&gt;*"&amp;"(X)"&amp;"*")+COUNTIF(INDEX(ownership,0,MATCH(AK$1,Systems!$I$2:AY$2,)),$A10&amp;",*")</f>
        <v>0</v>
      </c>
      <c r="AL10" s="121">
        <f t="array" ref="AL10">COUNTIF(INDEX(ownership,0,MATCH(AL$1,Systems!$I$2:AY$2,)),$A10)+COUNTIFS(INDEX(ownership,0,MATCH(AL$1,Systems!$I$2:AY$2,)),$A10&amp;"(*",INDEX(ownership,0,MATCH(AL$1,Systems!$I$2:AY$2,)),"&lt;&gt;*"&amp;"(X)"&amp;"*")+COUNTIF(INDEX(ownership,0,MATCH(AL$1,Systems!$I$2:AY$2,)),$A10&amp;",*")</f>
        <v>0</v>
      </c>
      <c r="AM10" s="121">
        <f t="array" ref="AM10">COUNTIF(INDEX(ownership,0,MATCH(AM$1,Systems!$I$2:AY$2,)),$A10)+COUNTIFS(INDEX(ownership,0,MATCH(AM$1,Systems!$I$2:AY$2,)),$A10&amp;"(*",INDEX(ownership,0,MATCH(AM$1,Systems!$I$2:AY$2,)),"&lt;&gt;*"&amp;"(X)"&amp;"*")+COUNTIF(INDEX(ownership,0,MATCH(AM$1,Systems!$I$2:AY$2,)),$A10&amp;",*")</f>
        <v>0</v>
      </c>
      <c r="AN10" s="121">
        <f t="array" ref="AN10">COUNTIF(INDEX(ownership,0,MATCH(AN$1,Systems!$I$2:AY$2,)),$A10)+COUNTIFS(INDEX(ownership,0,MATCH(AN$1,Systems!$I$2:AY$2,)),$A10&amp;"(*",INDEX(ownership,0,MATCH(AN$1,Systems!$I$2:AY$2,)),"&lt;&gt;*"&amp;"(X)"&amp;"*")+COUNTIF(INDEX(ownership,0,MATCH(AN$1,Systems!$I$2:AY$2,)),$A10&amp;",*")</f>
        <v>0</v>
      </c>
      <c r="AO10" s="121">
        <f t="array" ref="AO10">COUNTIF(INDEX(ownership,0,MATCH(AO$1,Systems!$I$2:AY$2,)),$A10)+COUNTIFS(INDEX(ownership,0,MATCH(AO$1,Systems!$I$2:AY$2,)),$A10&amp;"(*",INDEX(ownership,0,MATCH(AO$1,Systems!$I$2:AY$2,)),"&lt;&gt;*"&amp;"(X)"&amp;"*")+COUNTIF(INDEX(ownership,0,MATCH(AO$1,Systems!$I$2:AY$2,)),$A10&amp;",*")</f>
        <v>0</v>
      </c>
      <c r="AP10" s="121">
        <f t="array" ref="AP10">COUNTIF(INDEX(ownership,0,MATCH(AP$1,Systems!$I$2:AY$2,)),$A10)+COUNTIFS(INDEX(ownership,0,MATCH(AP$1,Systems!$I$2:AY$2,)),$A10&amp;"(*",INDEX(ownership,0,MATCH(AP$1,Systems!$I$2:AY$2,)),"&lt;&gt;*"&amp;"(X)"&amp;"*")+COUNTIF(INDEX(ownership,0,MATCH(AP$1,Systems!$I$2:AY$2,)),$A10&amp;",*")</f>
        <v>0</v>
      </c>
      <c r="AQ10" s="121">
        <f t="array" ref="AQ10">COUNTIF(INDEX(ownership,0,MATCH(AQ$1,Systems!$I$2:AY$2,)),$A10)+COUNTIFS(INDEX(ownership,0,MATCH(AQ$1,Systems!$I$2:AY$2,)),$A10&amp;"(*",INDEX(ownership,0,MATCH(AQ$1,Systems!$I$2:AY$2,)),"&lt;&gt;*"&amp;"(X)"&amp;"*")+COUNTIF(INDEX(ownership,0,MATCH(AQ$1,Systems!$I$2:AY$2,)),$A10&amp;",*")</f>
        <v>0</v>
      </c>
      <c r="AR10" s="121">
        <f t="array" ref="AR10">COUNTIF(INDEX(ownership,0,MATCH(AR$1,Systems!$I$2:AY$2,)),$A10)+COUNTIFS(INDEX(ownership,0,MATCH(AR$1,Systems!$I$2:AY$2,)),$A10&amp;"(*",INDEX(ownership,0,MATCH(AR$1,Systems!$I$2:AY$2,)),"&lt;&gt;*"&amp;"(X)"&amp;"*")+COUNTIF(INDEX(ownership,0,MATCH(AR$1,Systems!$I$2:AY$2,)),$A10&amp;",*")</f>
        <v>0</v>
      </c>
      <c r="AS10" s="121">
        <f t="array" ref="AS10">COUNTIF(INDEX(ownership,0,MATCH(AS$1,Systems!$I$2:AY$2,)),$A10)+COUNTIFS(INDEX(ownership,0,MATCH(AS$1,Systems!$I$2:AY$2,)),$A10&amp;"(*",INDEX(ownership,0,MATCH(AS$1,Systems!$I$2:AY$2,)),"&lt;&gt;*"&amp;"(X)"&amp;"*")+COUNTIF(INDEX(ownership,0,MATCH(AS$1,Systems!$I$2:AY$2,)),$A10&amp;",*")</f>
        <v>0</v>
      </c>
      <c r="AT10" s="121">
        <f t="array" ref="AT10">COUNTIF(INDEX(ownership,0,MATCH(AT$1,Systems!$I$2:AY$2,)),$A10)+COUNTIFS(INDEX(ownership,0,MATCH(AT$1,Systems!$I$2:AY$2,)),$A10&amp;"(*",INDEX(ownership,0,MATCH(AT$1,Systems!$I$2:AY$2,)),"&lt;&gt;*"&amp;"(X)"&amp;"*")+COUNTIF(INDEX(ownership,0,MATCH(AT$1,Systems!$I$2:AY$2,)),$A10&amp;",*")</f>
        <v>0</v>
      </c>
      <c r="AU10" s="121">
        <f t="array" ref="AU10">COUNTIF(INDEX(ownership,0,MATCH(AU$1,Systems!$I$2:AY$2,)),$A10)+COUNTIFS(INDEX(ownership,0,MATCH(AU$1,Systems!$I$2:AY$2,)),$A10&amp;"(*",INDEX(ownership,0,MATCH(AU$1,Systems!$I$2:AY$2,)),"&lt;&gt;*"&amp;"(X)"&amp;"*")+COUNTIF(INDEX(ownership,0,MATCH(AU$1,Systems!$I$2:AY$2,)),$A10&amp;",*")</f>
        <v>0</v>
      </c>
      <c r="AV10" s="121">
        <f t="array" ref="AV10">COUNTIF(INDEX(ownership,0,MATCH(AV$1,Systems!$I$2:AY$2,)),$A10)+COUNTIFS(INDEX(ownership,0,MATCH(AV$1,Systems!$I$2:AY$2,)),$A10&amp;"(*",INDEX(ownership,0,MATCH(AV$1,Systems!$I$2:AY$2,)),"&lt;&gt;*"&amp;"(X)"&amp;"*")+COUNTIF(INDEX(ownership,0,MATCH(AV$1,Systems!$I$2:AY$2,)),$A10&amp;",*")</f>
        <v>0</v>
      </c>
      <c r="AW10" s="121">
        <f t="array" ref="AW10">COUNTIF(INDEX(ownership,0,MATCH(AW$1,Systems!$I$2:AY$2,)),$A10)+COUNTIFS(INDEX(ownership,0,MATCH(AW$1,Systems!$I$2:AY$2,)),$A10&amp;"(*",INDEX(ownership,0,MATCH(AW$1,Systems!$I$2:AY$2,)),"&lt;&gt;*"&amp;"(X)"&amp;"*")+COUNTIF(INDEX(ownership,0,MATCH(AW$1,Systems!$I$2:AY$2,)),$A10&amp;",*")</f>
        <v>0</v>
      </c>
      <c r="AX10" s="121">
        <f t="array" ref="AX10">COUNTIF(INDEX(ownership,0,MATCH(AX$1,Systems!$I$2:AY$2,)),$A10)+COUNTIFS(INDEX(ownership,0,MATCH(AX$1,Systems!$I$2:AY$2,)),$A10&amp;"(*",INDEX(ownership,0,MATCH(AX$1,Systems!$I$2:AY$2,)),"&lt;&gt;*"&amp;"(X)"&amp;"*")+COUNTIF(INDEX(ownership,0,MATCH(AX$1,Systems!$I$2:AY$2,)),$A10&amp;",*")</f>
        <v>0</v>
      </c>
      <c r="AY10" s="121">
        <f t="array" ref="AY10">COUNTIF(INDEX(ownership,0,MATCH(AY$1,Systems!$I$2:AZ$2,)),$A10)+COUNTIFS(INDEX(ownership,0,MATCH(AY$1,Systems!$I$2:AZ$2,)),$A10&amp;"(*",INDEX(ownership,0,MATCH(AY$1,Systems!$I$2:AZ$2,)),"&lt;&gt;*"&amp;"(X)"&amp;"*")+COUNTIF(INDEX(ownership,0,MATCH(AY$1,Systems!$I$2:AZ$2,)),$A10&amp;",*")</f>
        <v>0</v>
      </c>
      <c r="AZ10" s="121">
        <f t="array" ref="AZ10">COUNTIF(INDEX(ownership,0,MATCH(AZ$1,Systems!$I$2:AY$2,)),$A10)+COUNTIFS(INDEX(ownership,0,MATCH(AZ$1,Systems!$I$2:AY$2,)),$A10&amp;"(*",INDEX(ownership,0,MATCH(AZ$1,Systems!$I$2:AY$2,)),"&lt;&gt;*"&amp;"(X)"&amp;"*")+COUNTIF(INDEX(ownership,0,MATCH(AZ$1,Systems!$I$2:AY$2,)),$A10&amp;",*")</f>
        <v>0</v>
      </c>
    </row>
    <row r="11">
      <c r="A11" s="60" t="s">
        <v>3855</v>
      </c>
      <c r="B11" s="60" t="s">
        <v>7935</v>
      </c>
      <c r="C11" s="60" t="s">
        <v>7936</v>
      </c>
      <c r="D11" s="119">
        <v>2245.0</v>
      </c>
      <c r="E11" s="69"/>
      <c r="F11" s="120" t="s">
        <v>7937</v>
      </c>
      <c r="G11" s="121">
        <f t="shared" si="1"/>
        <v>12</v>
      </c>
      <c r="H11" s="121">
        <f t="array" ref="H11">COUNTIF(INDEX(ownership,0,MATCH(H$1,Systems!$I$2:AY$2,)),$A11)+COUNTIFS(INDEX(ownership,0,MATCH(H$1,Systems!$I$2:AY$2,)),$A11&amp;"(*",INDEX(ownership,0,MATCH(H$1,Systems!$I$2:AY$2,)),"&lt;&gt;*"&amp;"(X)"&amp;"*")+COUNTIF(INDEX(ownership,0,MATCH(H$1,Systems!$I$2:AY$2,)),$A11&amp;",*")</f>
        <v>2</v>
      </c>
      <c r="I11" s="121">
        <f t="array" ref="I11">COUNTIF(INDEX(ownership,0,MATCH(I$1,Systems!$I$2:AY$2,)),$A11)+COUNTIFS(INDEX(ownership,0,MATCH(I$1,Systems!$I$2:AY$2,)),$A11&amp;"(*",INDEX(ownership,0,MATCH(I$1,Systems!$I$2:AY$2,)),"&lt;&gt;*"&amp;"(X)"&amp;"*")+COUNTIF(INDEX(ownership,0,MATCH(I$1,Systems!$I$2:AY$2,)),$A11&amp;",*")</f>
        <v>2</v>
      </c>
      <c r="J11" s="121">
        <f t="array" ref="J11">COUNTIF(INDEX(ownership,0,MATCH(J$1,Systems!$I$2:AY$2,)),$A11)+COUNTIFS(INDEX(ownership,0,MATCH(J$1,Systems!$I$2:AY$2,)),$A11&amp;"(*",INDEX(ownership,0,MATCH(J$1,Systems!$I$2:AY$2,)),"&lt;&gt;*"&amp;"(X)"&amp;"*")+COUNTIF(INDEX(ownership,0,MATCH(J$1,Systems!$I$2:AY$2,)),$A11&amp;",*")</f>
        <v>2</v>
      </c>
      <c r="K11" s="121">
        <f t="array" ref="K11">COUNTIF(INDEX(ownership,0,MATCH(K$1,Systems!$I$2:AY$2,)),$A11)+COUNTIFS(INDEX(ownership,0,MATCH(K$1,Systems!$I$2:AY$2,)),$A11&amp;"(*",INDEX(ownership,0,MATCH(K$1,Systems!$I$2:AY$2,)),"&lt;&gt;*"&amp;"(X)"&amp;"*")+COUNTIF(INDEX(ownership,0,MATCH(K$1,Systems!$I$2:AY$2,)),$A11&amp;",*")</f>
        <v>2</v>
      </c>
      <c r="L11" s="121">
        <f t="array" ref="L11">COUNTIF(INDEX(ownership,0,MATCH(L$1,Systems!$I$2:AY$2,)),$A11)+COUNTIFS(INDEX(ownership,0,MATCH(L$1,Systems!$I$2:AY$2,)),$A11&amp;"(*",INDEX(ownership,0,MATCH(L$1,Systems!$I$2:AY$2,)),"&lt;&gt;*"&amp;"(X)"&amp;"*")+COUNTIF(INDEX(ownership,0,MATCH(L$1,Systems!$I$2:AY$2,)),$A11&amp;",*")</f>
        <v>2</v>
      </c>
      <c r="M11" s="121">
        <f t="array" ref="M11">COUNTIF(INDEX(ownership,0,MATCH(M$1,Systems!$I$2:AY$2,)),$A11)+COUNTIFS(INDEX(ownership,0,MATCH(M$1,Systems!$I$2:AY$2,)),$A11&amp;"(*",INDEX(ownership,0,MATCH(M$1,Systems!$I$2:AY$2,)),"&lt;&gt;*"&amp;"(X)"&amp;"*")+COUNTIF(INDEX(ownership,0,MATCH(M$1,Systems!$I$2:AY$2,)),$A11&amp;",*")</f>
        <v>2</v>
      </c>
      <c r="N11" s="121">
        <f t="array" ref="N11">COUNTIF(INDEX(ownership,0,MATCH(N$1,Systems!$I$2:AY$2,)),$A11)+COUNTIFS(INDEX(ownership,0,MATCH(N$1,Systems!$I$2:AY$2,)),$A11&amp;"(*",INDEX(ownership,0,MATCH(N$1,Systems!$I$2:AY$2,)),"&lt;&gt;*"&amp;"(X)"&amp;"*")+COUNTIF(INDEX(ownership,0,MATCH(N$1,Systems!$I$2:AY$2,)),$A11&amp;",*")</f>
        <v>2</v>
      </c>
      <c r="O11" s="121">
        <f t="array" ref="O11">COUNTIF(INDEX(ownership,0,MATCH(O$1,Systems!$I$2:AY$2,)),$A11)+COUNTIFS(INDEX(ownership,0,MATCH(O$1,Systems!$I$2:AY$2,)),$A11&amp;"(*",INDEX(ownership,0,MATCH(O$1,Systems!$I$2:AY$2,)),"&lt;&gt;*"&amp;"(X)"&amp;"*")+COUNTIF(INDEX(ownership,0,MATCH(O$1,Systems!$I$2:AY$2,)),$A11&amp;",*")</f>
        <v>3</v>
      </c>
      <c r="P11" s="121">
        <f t="array" ref="P11">COUNTIF(INDEX(ownership,0,MATCH(P$1,Systems!$I$2:AY$2,)),$A11)+COUNTIFS(INDEX(ownership,0,MATCH(P$1,Systems!$I$2:AY$2,)),$A11&amp;"(*",INDEX(ownership,0,MATCH(P$1,Systems!$I$2:AY$2,)),"&lt;&gt;*"&amp;"(X)"&amp;"*")+COUNTIF(INDEX(ownership,0,MATCH(P$1,Systems!$I$2:AY$2,)),$A11&amp;",*")</f>
        <v>3</v>
      </c>
      <c r="Q11" s="121">
        <f t="array" ref="Q11">COUNTIF(INDEX(ownership,0,MATCH(Q$1,Systems!$I$2:AY$2,)),$A11)+COUNTIFS(INDEX(ownership,0,MATCH(Q$1,Systems!$I$2:AY$2,)),$A11&amp;"(*",INDEX(ownership,0,MATCH(Q$1,Systems!$I$2:AY$2,)),"&lt;&gt;*"&amp;"(X)"&amp;"*")+COUNTIF(INDEX(ownership,0,MATCH(Q$1,Systems!$I$2:AY$2,)),$A11&amp;",*")</f>
        <v>3</v>
      </c>
      <c r="R11" s="121">
        <f t="array" ref="R11">COUNTIF(INDEX(ownership,0,MATCH(R$1,Systems!$I$2:AY$2,)),$A11)+COUNTIFS(INDEX(ownership,0,MATCH(R$1,Systems!$I$2:AY$2,)),$A11&amp;"(*",INDEX(ownership,0,MATCH(R$1,Systems!$I$2:AY$2,)),"&lt;&gt;*"&amp;"(X)"&amp;"*")+COUNTIF(INDEX(ownership,0,MATCH(R$1,Systems!$I$2:AY$2,)),$A11&amp;",*")</f>
        <v>3</v>
      </c>
      <c r="S11" s="121">
        <f t="array" ref="S11">COUNTIF(INDEX(ownership,0,MATCH(S$1,Systems!$I$2:AY$2,)),$A11)+COUNTIFS(INDEX(ownership,0,MATCH(S$1,Systems!$I$2:AY$2,)),$A11&amp;"(*",INDEX(ownership,0,MATCH(S$1,Systems!$I$2:AY$2,)),"&lt;&gt;*"&amp;"(X)"&amp;"*")+COUNTIF(INDEX(ownership,0,MATCH(S$1,Systems!$I$2:AY$2,)),$A11&amp;",*")</f>
        <v>3</v>
      </c>
      <c r="T11" s="121">
        <f t="array" ref="T11">COUNTIF(INDEX(ownership,0,MATCH(T$1,Systems!$I$2:AY$2,)),$A11)+COUNTIFS(INDEX(ownership,0,MATCH(T$1,Systems!$I$2:AY$2,)),$A11&amp;"(*",INDEX(ownership,0,MATCH(T$1,Systems!$I$2:AY$2,)),"&lt;&gt;*"&amp;"(X)"&amp;"*")+COUNTIF(INDEX(ownership,0,MATCH(T$1,Systems!$I$2:AY$2,)),$A11&amp;",*")</f>
        <v>3</v>
      </c>
      <c r="U11" s="121">
        <f t="array" ref="U11">COUNTIF(INDEX(ownership,0,MATCH(U$1,Systems!$I$2:AY$2,)),$A11)+COUNTIFS(INDEX(ownership,0,MATCH(U$1,Systems!$I$2:AY$2,)),$A11&amp;"(*",INDEX(ownership,0,MATCH(U$1,Systems!$I$2:AY$2,)),"&lt;&gt;*"&amp;"(X)"&amp;"*")+COUNTIF(INDEX(ownership,0,MATCH(U$1,Systems!$I$2:AY$2,)),$A11&amp;",*")</f>
        <v>3</v>
      </c>
      <c r="V11" s="121">
        <f t="array" ref="V11">COUNTIF(INDEX(ownership,0,MATCH(V$1,Systems!$I$2:AY$2,)),$A11)+COUNTIFS(INDEX(ownership,0,MATCH(V$1,Systems!$I$2:AY$2,)),$A11&amp;"(*",INDEX(ownership,0,MATCH(V$1,Systems!$I$2:AY$2,)),"&lt;&gt;*"&amp;"(X)"&amp;"*")+COUNTIF(INDEX(ownership,0,MATCH(V$1,Systems!$I$2:AY$2,)),$A11&amp;",*")</f>
        <v>3</v>
      </c>
      <c r="W11" s="121">
        <f t="array" ref="W11">COUNTIF(INDEX(ownership,0,MATCH(W$1,Systems!$I$2:AY$2,)),$A11)+COUNTIFS(INDEX(ownership,0,MATCH(W$1,Systems!$I$2:AY$2,)),$A11&amp;"(*",INDEX(ownership,0,MATCH(W$1,Systems!$I$2:AY$2,)),"&lt;&gt;*"&amp;"(X)"&amp;"*")+COUNTIF(INDEX(ownership,0,MATCH(W$1,Systems!$I$2:AY$2,)),$A11&amp;",*")</f>
        <v>3</v>
      </c>
      <c r="X11" s="121">
        <f t="array" ref="X11">COUNTIF(INDEX(ownership,0,MATCH(X$1,Systems!$I$2:AY$2,)),$A11)+COUNTIFS(INDEX(ownership,0,MATCH(X$1,Systems!$I$2:AY$2,)),$A11&amp;"(*",INDEX(ownership,0,MATCH(X$1,Systems!$I$2:AY$2,)),"&lt;&gt;*"&amp;"(X)"&amp;"*")+COUNTIF(INDEX(ownership,0,MATCH(X$1,Systems!$I$2:AY$2,)),$A11&amp;",*")</f>
        <v>4</v>
      </c>
      <c r="Y11" s="121">
        <f t="array" ref="Y11">COUNTIF(INDEX(ownership,0,MATCH(Y$1,Systems!$I$2:AY$2,)),$A11)+COUNTIFS(INDEX(ownership,0,MATCH(Y$1,Systems!$I$2:AY$2,)),$A11&amp;"(*",INDEX(ownership,0,MATCH(Y$1,Systems!$I$2:AY$2,)),"&lt;&gt;*"&amp;"(X)"&amp;"*")+COUNTIF(INDEX(ownership,0,MATCH(Y$1,Systems!$I$2:AY$2,)),$A11&amp;",*")</f>
        <v>12</v>
      </c>
      <c r="Z11" s="121">
        <f t="array" ref="Z11">COUNTIF(INDEX(ownership,0,MATCH(Z$1,Systems!$I$2:AY$2,)),$A11)+COUNTIFS(INDEX(ownership,0,MATCH(Z$1,Systems!$I$2:AY$2,)),$A11&amp;"(*",INDEX(ownership,0,MATCH(Z$1,Systems!$I$2:AY$2,)),"&lt;&gt;*"&amp;"(X)"&amp;"*")+COUNTIF(INDEX(ownership,0,MATCH(Z$1,Systems!$I$2:AY$2,)),$A11&amp;",*")</f>
        <v>4</v>
      </c>
      <c r="AA11" s="121">
        <f t="array" ref="AA11">COUNTIF(INDEX(ownership,0,MATCH(AA$1,Systems!$I$2:AY$2,)),$A11)+COUNTIFS(INDEX(ownership,0,MATCH(AA$1,Systems!$I$2:AY$2,)),$A11&amp;"(*",INDEX(ownership,0,MATCH(AA$1,Systems!$I$2:AY$2,)),"&lt;&gt;*"&amp;"(X)"&amp;"*")+COUNTIF(INDEX(ownership,0,MATCH(AA$1,Systems!$I$2:AY$2,)),$A11&amp;",*")</f>
        <v>4</v>
      </c>
      <c r="AB11" s="121">
        <f t="array" ref="AB11">COUNTIF(INDEX(ownership,0,MATCH(AB$1,Systems!$I$2:AY$2,)),$A11)+COUNTIFS(INDEX(ownership,0,MATCH(AB$1,Systems!$I$2:AY$2,)),$A11&amp;"(*",INDEX(ownership,0,MATCH(AB$1,Systems!$I$2:AY$2,)),"&lt;&gt;*"&amp;"(X)"&amp;"*")+COUNTIF(INDEX(ownership,0,MATCH(AB$1,Systems!$I$2:AY$2,)),$A11&amp;",*")</f>
        <v>4</v>
      </c>
      <c r="AC11" s="121">
        <f t="array" ref="AC11">COUNTIF(INDEX(ownership,0,MATCH(AC$1,Systems!$I$2:AY$2,)),$A11)+COUNTIFS(INDEX(ownership,0,MATCH(AC$1,Systems!$I$2:AY$2,)),$A11&amp;"(*",INDEX(ownership,0,MATCH(AC$1,Systems!$I$2:AY$2,)),"&lt;&gt;*"&amp;"(X)"&amp;"*")+COUNTIF(INDEX(ownership,0,MATCH(AC$1,Systems!$I$2:AY$2,)),$A11&amp;",*")</f>
        <v>4</v>
      </c>
      <c r="AD11" s="121">
        <f t="array" ref="AD11">COUNTIF(INDEX(ownership,0,MATCH(AD$1,Systems!$I$2:AY$2,)),$A11)+COUNTIFS(INDEX(ownership,0,MATCH(AD$1,Systems!$I$2:AY$2,)),$A11&amp;"(*",INDEX(ownership,0,MATCH(AD$1,Systems!$I$2:AY$2,)),"&lt;&gt;*"&amp;"(X)"&amp;"*")+COUNTIF(INDEX(ownership,0,MATCH(AD$1,Systems!$I$2:AY$2,)),$A11&amp;",*")</f>
        <v>4</v>
      </c>
      <c r="AE11" s="121">
        <f t="array" ref="AE11">COUNTIF(INDEX(ownership,0,MATCH(AE$1,Systems!$I$2:AY$2,)),$A11)+COUNTIFS(INDEX(ownership,0,MATCH(AE$1,Systems!$I$2:AY$2,)),$A11&amp;"(*",INDEX(ownership,0,MATCH(AE$1,Systems!$I$2:AY$2,)),"&lt;&gt;*"&amp;"(X)"&amp;"*")+COUNTIF(INDEX(ownership,0,MATCH(AE$1,Systems!$I$2:AY$2,)),$A11&amp;",*")</f>
        <v>4</v>
      </c>
      <c r="AF11" s="121">
        <f t="array" ref="AF11">COUNTIF(INDEX(ownership,0,MATCH(AF$1,Systems!$I$2:AY$2,)),$A11)+COUNTIFS(INDEX(ownership,0,MATCH(AF$1,Systems!$I$2:AY$2,)),$A11&amp;"(*",INDEX(ownership,0,MATCH(AF$1,Systems!$I$2:AY$2,)),"&lt;&gt;*"&amp;"(X)"&amp;"*")+COUNTIF(INDEX(ownership,0,MATCH(AF$1,Systems!$I$2:AY$2,)),$A11&amp;",*")</f>
        <v>4</v>
      </c>
      <c r="AG11" s="121">
        <f t="array" ref="AG11">COUNTIF(INDEX(ownership,0,MATCH(AG$1,Systems!$I$2:AY$2,)),$A11)+COUNTIFS(INDEX(ownership,0,MATCH(AG$1,Systems!$I$2:AY$2,)),$A11&amp;"(*",INDEX(ownership,0,MATCH(AG$1,Systems!$I$2:AY$2,)),"&lt;&gt;*"&amp;"(X)"&amp;"*")+COUNTIF(INDEX(ownership,0,MATCH(AG$1,Systems!$I$2:AY$2,)),$A11&amp;",*")</f>
        <v>4</v>
      </c>
      <c r="AH11" s="121">
        <f t="array" ref="AH11">COUNTIF(INDEX(ownership,0,MATCH(AH$1,Systems!$I$2:AY$2,)),$A11)+COUNTIFS(INDEX(ownership,0,MATCH(AH$1,Systems!$I$2:AY$2,)),$A11&amp;"(*",INDEX(ownership,0,MATCH(AH$1,Systems!$I$2:AY$2,)),"&lt;&gt;*"&amp;"(X)"&amp;"*")+COUNTIF(INDEX(ownership,0,MATCH(AH$1,Systems!$I$2:AY$2,)),$A11&amp;",*")</f>
        <v>4</v>
      </c>
      <c r="AI11" s="121">
        <f t="array" ref="AI11">COUNTIF(INDEX(ownership,0,MATCH(AI$1,Systems!$I$2:AY$2,)),$A11)+COUNTIFS(INDEX(ownership,0,MATCH(AI$1,Systems!$I$2:AY$2,)),$A11&amp;"(*",INDEX(ownership,0,MATCH(AI$1,Systems!$I$2:AY$2,)),"&lt;&gt;*"&amp;"(X)"&amp;"*")+COUNTIF(INDEX(ownership,0,MATCH(AI$1,Systems!$I$2:AY$2,)),$A11&amp;",*")</f>
        <v>4</v>
      </c>
      <c r="AJ11" s="121">
        <f t="array" ref="AJ11">COUNTIF(INDEX(ownership,0,MATCH(AJ$1,Systems!$I$2:AY$2,)),$A11)+COUNTIFS(INDEX(ownership,0,MATCH(AJ$1,Systems!$I$2:AY$2,)),$A11&amp;"(*",INDEX(ownership,0,MATCH(AJ$1,Systems!$I$2:AY$2,)),"&lt;&gt;*"&amp;"(X)"&amp;"*")+COUNTIF(INDEX(ownership,0,MATCH(AJ$1,Systems!$I$2:AY$2,)),$A11&amp;",*")</f>
        <v>4</v>
      </c>
      <c r="AK11" s="121">
        <f t="array" ref="AK11">COUNTIF(INDEX(ownership,0,MATCH(AK$1,Systems!$I$2:AY$2,)),$A11)+COUNTIFS(INDEX(ownership,0,MATCH(AK$1,Systems!$I$2:AY$2,)),$A11&amp;"(*",INDEX(ownership,0,MATCH(AK$1,Systems!$I$2:AY$2,)),"&lt;&gt;*"&amp;"(X)"&amp;"*")+COUNTIF(INDEX(ownership,0,MATCH(AK$1,Systems!$I$2:AY$2,)),$A11&amp;",*")</f>
        <v>4</v>
      </c>
      <c r="AL11" s="121">
        <f t="array" ref="AL11">COUNTIF(INDEX(ownership,0,MATCH(AL$1,Systems!$I$2:AY$2,)),$A11)+COUNTIFS(INDEX(ownership,0,MATCH(AL$1,Systems!$I$2:AY$2,)),$A11&amp;"(*",INDEX(ownership,0,MATCH(AL$1,Systems!$I$2:AY$2,)),"&lt;&gt;*"&amp;"(X)"&amp;"*")+COUNTIF(INDEX(ownership,0,MATCH(AL$1,Systems!$I$2:AY$2,)),$A11&amp;",*")</f>
        <v>4</v>
      </c>
      <c r="AM11" s="121">
        <f t="array" ref="AM11">COUNTIF(INDEX(ownership,0,MATCH(AM$1,Systems!$I$2:AY$2,)),$A11)+COUNTIFS(INDEX(ownership,0,MATCH(AM$1,Systems!$I$2:AY$2,)),$A11&amp;"(*",INDEX(ownership,0,MATCH(AM$1,Systems!$I$2:AY$2,)),"&lt;&gt;*"&amp;"(X)"&amp;"*")+COUNTIF(INDEX(ownership,0,MATCH(AM$1,Systems!$I$2:AY$2,)),$A11&amp;",*")</f>
        <v>4</v>
      </c>
      <c r="AN11" s="121">
        <f t="array" ref="AN11">COUNTIF(INDEX(ownership,0,MATCH(AN$1,Systems!$I$2:AY$2,)),$A11)+COUNTIFS(INDEX(ownership,0,MATCH(AN$1,Systems!$I$2:AY$2,)),$A11&amp;"(*",INDEX(ownership,0,MATCH(AN$1,Systems!$I$2:AY$2,)),"&lt;&gt;*"&amp;"(X)"&amp;"*")+COUNTIF(INDEX(ownership,0,MATCH(AN$1,Systems!$I$2:AY$2,)),$A11&amp;",*")</f>
        <v>4</v>
      </c>
      <c r="AO11" s="121">
        <f t="array" ref="AO11">COUNTIF(INDEX(ownership,0,MATCH(AO$1,Systems!$I$2:AY$2,)),$A11)+COUNTIFS(INDEX(ownership,0,MATCH(AO$1,Systems!$I$2:AY$2,)),$A11&amp;"(*",INDEX(ownership,0,MATCH(AO$1,Systems!$I$2:AY$2,)),"&lt;&gt;*"&amp;"(X)"&amp;"*")+COUNTIF(INDEX(ownership,0,MATCH(AO$1,Systems!$I$2:AY$2,)),$A11&amp;",*")</f>
        <v>4</v>
      </c>
      <c r="AP11" s="121">
        <f t="array" ref="AP11">COUNTIF(INDEX(ownership,0,MATCH(AP$1,Systems!$I$2:AY$2,)),$A11)+COUNTIFS(INDEX(ownership,0,MATCH(AP$1,Systems!$I$2:AY$2,)),$A11&amp;"(*",INDEX(ownership,0,MATCH(AP$1,Systems!$I$2:AY$2,)),"&lt;&gt;*"&amp;"(X)"&amp;"*")+COUNTIF(INDEX(ownership,0,MATCH(AP$1,Systems!$I$2:AY$2,)),$A11&amp;",*")</f>
        <v>4</v>
      </c>
      <c r="AQ11" s="121">
        <f t="array" ref="AQ11">COUNTIF(INDEX(ownership,0,MATCH(AQ$1,Systems!$I$2:AY$2,)),$A11)+COUNTIFS(INDEX(ownership,0,MATCH(AQ$1,Systems!$I$2:AY$2,)),$A11&amp;"(*",INDEX(ownership,0,MATCH(AQ$1,Systems!$I$2:AY$2,)),"&lt;&gt;*"&amp;"(X)"&amp;"*")+COUNTIF(INDEX(ownership,0,MATCH(AQ$1,Systems!$I$2:AY$2,)),$A11&amp;",*")</f>
        <v>4</v>
      </c>
      <c r="AR11" s="121">
        <f t="array" ref="AR11">COUNTIF(INDEX(ownership,0,MATCH(AR$1,Systems!$I$2:AY$2,)),$A11)+COUNTIFS(INDEX(ownership,0,MATCH(AR$1,Systems!$I$2:AY$2,)),$A11&amp;"(*",INDEX(ownership,0,MATCH(AR$1,Systems!$I$2:AY$2,)),"&lt;&gt;*"&amp;"(X)"&amp;"*")+COUNTIF(INDEX(ownership,0,MATCH(AR$1,Systems!$I$2:AY$2,)),$A11&amp;",*")</f>
        <v>4</v>
      </c>
      <c r="AS11" s="121">
        <f t="array" ref="AS11">COUNTIF(INDEX(ownership,0,MATCH(AS$1,Systems!$I$2:AY$2,)),$A11)+COUNTIFS(INDEX(ownership,0,MATCH(AS$1,Systems!$I$2:AY$2,)),$A11&amp;"(*",INDEX(ownership,0,MATCH(AS$1,Systems!$I$2:AY$2,)),"&lt;&gt;*"&amp;"(X)"&amp;"*")+COUNTIF(INDEX(ownership,0,MATCH(AS$1,Systems!$I$2:AY$2,)),$A11&amp;",*")</f>
        <v>4</v>
      </c>
      <c r="AT11" s="121">
        <f t="array" ref="AT11">COUNTIF(INDEX(ownership,0,MATCH(AT$1,Systems!$I$2:AY$2,)),$A11)+COUNTIFS(INDEX(ownership,0,MATCH(AT$1,Systems!$I$2:AY$2,)),$A11&amp;"(*",INDEX(ownership,0,MATCH(AT$1,Systems!$I$2:AY$2,)),"&lt;&gt;*"&amp;"(X)"&amp;"*")+COUNTIF(INDEX(ownership,0,MATCH(AT$1,Systems!$I$2:AY$2,)),$A11&amp;",*")</f>
        <v>12</v>
      </c>
      <c r="AU11" s="121">
        <f t="array" ref="AU11">COUNTIF(INDEX(ownership,0,MATCH(AU$1,Systems!$I$2:AY$2,)),$A11)+COUNTIFS(INDEX(ownership,0,MATCH(AU$1,Systems!$I$2:AY$2,)),$A11&amp;"(*",INDEX(ownership,0,MATCH(AU$1,Systems!$I$2:AY$2,)),"&lt;&gt;*"&amp;"(X)"&amp;"*")+COUNTIF(INDEX(ownership,0,MATCH(AU$1,Systems!$I$2:AY$2,)),$A11&amp;",*")</f>
        <v>0</v>
      </c>
      <c r="AV11" s="121">
        <f t="array" ref="AV11">COUNTIF(INDEX(ownership,0,MATCH(AV$1,Systems!$I$2:AY$2,)),$A11)+COUNTIFS(INDEX(ownership,0,MATCH(AV$1,Systems!$I$2:AY$2,)),$A11&amp;"(*",INDEX(ownership,0,MATCH(AV$1,Systems!$I$2:AY$2,)),"&lt;&gt;*"&amp;"(X)"&amp;"*")+COUNTIF(INDEX(ownership,0,MATCH(AV$1,Systems!$I$2:AY$2,)),$A11&amp;",*")</f>
        <v>0</v>
      </c>
      <c r="AW11" s="121">
        <f t="array" ref="AW11">COUNTIF(INDEX(ownership,0,MATCH(AW$1,Systems!$I$2:AY$2,)),$A11)+COUNTIFS(INDEX(ownership,0,MATCH(AW$1,Systems!$I$2:AY$2,)),$A11&amp;"(*",INDEX(ownership,0,MATCH(AW$1,Systems!$I$2:AY$2,)),"&lt;&gt;*"&amp;"(X)"&amp;"*")+COUNTIF(INDEX(ownership,0,MATCH(AW$1,Systems!$I$2:AY$2,)),$A11&amp;",*")</f>
        <v>0</v>
      </c>
      <c r="AX11" s="121">
        <f t="array" ref="AX11">COUNTIF(INDEX(ownership,0,MATCH(AX$1,Systems!$I$2:AY$2,)),$A11)+COUNTIFS(INDEX(ownership,0,MATCH(AX$1,Systems!$I$2:AY$2,)),$A11&amp;"(*",INDEX(ownership,0,MATCH(AX$1,Systems!$I$2:AY$2,)),"&lt;&gt;*"&amp;"(X)"&amp;"*")+COUNTIF(INDEX(ownership,0,MATCH(AX$1,Systems!$I$2:AY$2,)),$A11&amp;",*")</f>
        <v>0</v>
      </c>
      <c r="AY11" s="121">
        <f t="array" ref="AY11">COUNTIF(INDEX(ownership,0,MATCH(AY$1,Systems!$I$2:AZ$2,)),$A11)+COUNTIFS(INDEX(ownership,0,MATCH(AY$1,Systems!$I$2:AZ$2,)),$A11&amp;"(*",INDEX(ownership,0,MATCH(AY$1,Systems!$I$2:AZ$2,)),"&lt;&gt;*"&amp;"(X)"&amp;"*")+COUNTIF(INDEX(ownership,0,MATCH(AY$1,Systems!$I$2:AZ$2,)),$A11&amp;",*")</f>
        <v>0</v>
      </c>
      <c r="AZ11" s="121">
        <f t="array" ref="AZ11">COUNTIF(INDEX(ownership,0,MATCH(AZ$1,Systems!$I$2:AY$2,)),$A11)+COUNTIFS(INDEX(ownership,0,MATCH(AZ$1,Systems!$I$2:AY$2,)),$A11&amp;"(*",INDEX(ownership,0,MATCH(AZ$1,Systems!$I$2:AY$2,)),"&lt;&gt;*"&amp;"(X)"&amp;"*")+COUNTIF(INDEX(ownership,0,MATCH(AZ$1,Systems!$I$2:AY$2,)),$A11&amp;",*")</f>
        <v>0</v>
      </c>
    </row>
    <row r="12">
      <c r="A12" s="60" t="s">
        <v>426</v>
      </c>
      <c r="B12" s="60" t="s">
        <v>7938</v>
      </c>
      <c r="C12" s="60" t="s">
        <v>7939</v>
      </c>
      <c r="D12" s="119">
        <v>2246.0</v>
      </c>
      <c r="E12" s="119">
        <v>3082.0</v>
      </c>
      <c r="F12" s="120" t="s">
        <v>7940</v>
      </c>
      <c r="G12" s="121">
        <f t="shared" si="1"/>
        <v>24</v>
      </c>
      <c r="H12" s="121">
        <f t="array" ref="H12">COUNTIF(INDEX(ownership,0,MATCH(H$1,Systems!$I$2:AY$2,)),$A12)+COUNTIFS(INDEX(ownership,0,MATCH(H$1,Systems!$I$2:AY$2,)),$A12&amp;"(*",INDEX(ownership,0,MATCH(H$1,Systems!$I$2:AY$2,)),"&lt;&gt;*"&amp;"(X)"&amp;"*")+COUNTIF(INDEX(ownership,0,MATCH(H$1,Systems!$I$2:AY$2,)),$A12&amp;",*")</f>
        <v>19</v>
      </c>
      <c r="I12" s="121">
        <f t="array" ref="I12">COUNTIF(INDEX(ownership,0,MATCH(I$1,Systems!$I$2:AY$2,)),$A12)+COUNTIFS(INDEX(ownership,0,MATCH(I$1,Systems!$I$2:AY$2,)),$A12&amp;"(*",INDEX(ownership,0,MATCH(I$1,Systems!$I$2:AY$2,)),"&lt;&gt;*"&amp;"(X)"&amp;"*")+COUNTIF(INDEX(ownership,0,MATCH(I$1,Systems!$I$2:AY$2,)),$A12&amp;",*")</f>
        <v>0</v>
      </c>
      <c r="J12" s="121">
        <f t="array" ref="J12">COUNTIF(INDEX(ownership,0,MATCH(J$1,Systems!$I$2:AY$2,)),$A12)+COUNTIFS(INDEX(ownership,0,MATCH(J$1,Systems!$I$2:AY$2,)),$A12&amp;"(*",INDEX(ownership,0,MATCH(J$1,Systems!$I$2:AY$2,)),"&lt;&gt;*"&amp;"(X)"&amp;"*")+COUNTIF(INDEX(ownership,0,MATCH(J$1,Systems!$I$2:AY$2,)),$A12&amp;",*")</f>
        <v>0</v>
      </c>
      <c r="K12" s="121">
        <f t="array" ref="K12">COUNTIF(INDEX(ownership,0,MATCH(K$1,Systems!$I$2:AY$2,)),$A12)+COUNTIFS(INDEX(ownership,0,MATCH(K$1,Systems!$I$2:AY$2,)),$A12&amp;"(*",INDEX(ownership,0,MATCH(K$1,Systems!$I$2:AY$2,)),"&lt;&gt;*"&amp;"(X)"&amp;"*")+COUNTIF(INDEX(ownership,0,MATCH(K$1,Systems!$I$2:AY$2,)),$A12&amp;",*")</f>
        <v>0</v>
      </c>
      <c r="L12" s="121">
        <f t="array" ref="L12">COUNTIF(INDEX(ownership,0,MATCH(L$1,Systems!$I$2:AY$2,)),$A12)+COUNTIFS(INDEX(ownership,0,MATCH(L$1,Systems!$I$2:AY$2,)),$A12&amp;"(*",INDEX(ownership,0,MATCH(L$1,Systems!$I$2:AY$2,)),"&lt;&gt;*"&amp;"(X)"&amp;"*")+COUNTIF(INDEX(ownership,0,MATCH(L$1,Systems!$I$2:AY$2,)),$A12&amp;",*")</f>
        <v>0</v>
      </c>
      <c r="M12" s="121">
        <f t="array" ref="M12">COUNTIF(INDEX(ownership,0,MATCH(M$1,Systems!$I$2:AY$2,)),$A12)+COUNTIFS(INDEX(ownership,0,MATCH(M$1,Systems!$I$2:AY$2,)),$A12&amp;"(*",INDEX(ownership,0,MATCH(M$1,Systems!$I$2:AY$2,)),"&lt;&gt;*"&amp;"(X)"&amp;"*")+COUNTIF(INDEX(ownership,0,MATCH(M$1,Systems!$I$2:AY$2,)),$A12&amp;",*")</f>
        <v>0</v>
      </c>
      <c r="N12" s="121">
        <f t="array" ref="N12">COUNTIF(INDEX(ownership,0,MATCH(N$1,Systems!$I$2:AY$2,)),$A12)+COUNTIFS(INDEX(ownership,0,MATCH(N$1,Systems!$I$2:AY$2,)),$A12&amp;"(*",INDEX(ownership,0,MATCH(N$1,Systems!$I$2:AY$2,)),"&lt;&gt;*"&amp;"(X)"&amp;"*")+COUNTIF(INDEX(ownership,0,MATCH(N$1,Systems!$I$2:AY$2,)),$A12&amp;",*")</f>
        <v>0</v>
      </c>
      <c r="O12" s="121">
        <f t="array" ref="O12">COUNTIF(INDEX(ownership,0,MATCH(O$1,Systems!$I$2:AY$2,)),$A12)+COUNTIFS(INDEX(ownership,0,MATCH(O$1,Systems!$I$2:AY$2,)),$A12&amp;"(*",INDEX(ownership,0,MATCH(O$1,Systems!$I$2:AY$2,)),"&lt;&gt;*"&amp;"(X)"&amp;"*")+COUNTIF(INDEX(ownership,0,MATCH(O$1,Systems!$I$2:AY$2,)),$A12&amp;",*")</f>
        <v>0</v>
      </c>
      <c r="P12" s="121">
        <f t="array" ref="P12">COUNTIF(INDEX(ownership,0,MATCH(P$1,Systems!$I$2:AY$2,)),$A12)+COUNTIFS(INDEX(ownership,0,MATCH(P$1,Systems!$I$2:AY$2,)),$A12&amp;"(*",INDEX(ownership,0,MATCH(P$1,Systems!$I$2:AY$2,)),"&lt;&gt;*"&amp;"(X)"&amp;"*")+COUNTIF(INDEX(ownership,0,MATCH(P$1,Systems!$I$2:AY$2,)),$A12&amp;",*")</f>
        <v>0</v>
      </c>
      <c r="Q12" s="121">
        <f t="array" ref="Q12">COUNTIF(INDEX(ownership,0,MATCH(Q$1,Systems!$I$2:AY$2,)),$A12)+COUNTIFS(INDEX(ownership,0,MATCH(Q$1,Systems!$I$2:AY$2,)),$A12&amp;"(*",INDEX(ownership,0,MATCH(Q$1,Systems!$I$2:AY$2,)),"&lt;&gt;*"&amp;"(X)"&amp;"*")+COUNTIF(INDEX(ownership,0,MATCH(Q$1,Systems!$I$2:AY$2,)),$A12&amp;",*")</f>
        <v>0</v>
      </c>
      <c r="R12" s="121">
        <f t="array" ref="R12">COUNTIF(INDEX(ownership,0,MATCH(R$1,Systems!$I$2:AY$2,)),$A12)+COUNTIFS(INDEX(ownership,0,MATCH(R$1,Systems!$I$2:AY$2,)),$A12&amp;"(*",INDEX(ownership,0,MATCH(R$1,Systems!$I$2:AY$2,)),"&lt;&gt;*"&amp;"(X)"&amp;"*")+COUNTIF(INDEX(ownership,0,MATCH(R$1,Systems!$I$2:AY$2,)),$A12&amp;",*")</f>
        <v>0</v>
      </c>
      <c r="S12" s="121">
        <f t="array" ref="S12">COUNTIF(INDEX(ownership,0,MATCH(S$1,Systems!$I$2:AY$2,)),$A12)+COUNTIFS(INDEX(ownership,0,MATCH(S$1,Systems!$I$2:AY$2,)),$A12&amp;"(*",INDEX(ownership,0,MATCH(S$1,Systems!$I$2:AY$2,)),"&lt;&gt;*"&amp;"(X)"&amp;"*")+COUNTIF(INDEX(ownership,0,MATCH(S$1,Systems!$I$2:AY$2,)),$A12&amp;",*")</f>
        <v>0</v>
      </c>
      <c r="T12" s="121">
        <f t="array" ref="T12">COUNTIF(INDEX(ownership,0,MATCH(T$1,Systems!$I$2:AY$2,)),$A12)+COUNTIFS(INDEX(ownership,0,MATCH(T$1,Systems!$I$2:AY$2,)),$A12&amp;"(*",INDEX(ownership,0,MATCH(T$1,Systems!$I$2:AY$2,)),"&lt;&gt;*"&amp;"(X)"&amp;"*")+COUNTIF(INDEX(ownership,0,MATCH(T$1,Systems!$I$2:AY$2,)),$A12&amp;",*")</f>
        <v>0</v>
      </c>
      <c r="U12" s="121">
        <f t="array" ref="U12">COUNTIF(INDEX(ownership,0,MATCH(U$1,Systems!$I$2:AY$2,)),$A12)+COUNTIFS(INDEX(ownership,0,MATCH(U$1,Systems!$I$2:AY$2,)),$A12&amp;"(*",INDEX(ownership,0,MATCH(U$1,Systems!$I$2:AY$2,)),"&lt;&gt;*"&amp;"(X)"&amp;"*")+COUNTIF(INDEX(ownership,0,MATCH(U$1,Systems!$I$2:AY$2,)),$A12&amp;",*")</f>
        <v>0</v>
      </c>
      <c r="V12" s="121">
        <f t="array" ref="V12">COUNTIF(INDEX(ownership,0,MATCH(V$1,Systems!$I$2:AY$2,)),$A12)+COUNTIFS(INDEX(ownership,0,MATCH(V$1,Systems!$I$2:AY$2,)),$A12&amp;"(*",INDEX(ownership,0,MATCH(V$1,Systems!$I$2:AY$2,)),"&lt;&gt;*"&amp;"(X)"&amp;"*")+COUNTIF(INDEX(ownership,0,MATCH(V$1,Systems!$I$2:AY$2,)),$A12&amp;",*")</f>
        <v>0</v>
      </c>
      <c r="W12" s="121">
        <f t="array" ref="W12">COUNTIF(INDEX(ownership,0,MATCH(W$1,Systems!$I$2:AY$2,)),$A12)+COUNTIFS(INDEX(ownership,0,MATCH(W$1,Systems!$I$2:AY$2,)),$A12&amp;"(*",INDEX(ownership,0,MATCH(W$1,Systems!$I$2:AY$2,)),"&lt;&gt;*"&amp;"(X)"&amp;"*")+COUNTIF(INDEX(ownership,0,MATCH(W$1,Systems!$I$2:AY$2,)),$A12&amp;",*")</f>
        <v>0</v>
      </c>
      <c r="X12" s="121">
        <f t="array" ref="X12">COUNTIF(INDEX(ownership,0,MATCH(X$1,Systems!$I$2:AY$2,)),$A12)+COUNTIFS(INDEX(ownership,0,MATCH(X$1,Systems!$I$2:AY$2,)),$A12&amp;"(*",INDEX(ownership,0,MATCH(X$1,Systems!$I$2:AY$2,)),"&lt;&gt;*"&amp;"(X)"&amp;"*")+COUNTIF(INDEX(ownership,0,MATCH(X$1,Systems!$I$2:AY$2,)),$A12&amp;",*")</f>
        <v>0</v>
      </c>
      <c r="Y12" s="121">
        <f t="array" ref="Y12">COUNTIF(INDEX(ownership,0,MATCH(Y$1,Systems!$I$2:AY$2,)),$A12)+COUNTIFS(INDEX(ownership,0,MATCH(Y$1,Systems!$I$2:AY$2,)),$A12&amp;"(*",INDEX(ownership,0,MATCH(Y$1,Systems!$I$2:AY$2,)),"&lt;&gt;*"&amp;"(X)"&amp;"*")+COUNTIF(INDEX(ownership,0,MATCH(Y$1,Systems!$I$2:AY$2,)),$A12&amp;",*")</f>
        <v>0</v>
      </c>
      <c r="Z12" s="121">
        <f t="array" ref="Z12">COUNTIF(INDEX(ownership,0,MATCH(Z$1,Systems!$I$2:AY$2,)),$A12)+COUNTIFS(INDEX(ownership,0,MATCH(Z$1,Systems!$I$2:AY$2,)),$A12&amp;"(*",INDEX(ownership,0,MATCH(Z$1,Systems!$I$2:AY$2,)),"&lt;&gt;*"&amp;"(X)"&amp;"*")+COUNTIF(INDEX(ownership,0,MATCH(Z$1,Systems!$I$2:AY$2,)),$A12&amp;",*")</f>
        <v>0</v>
      </c>
      <c r="AA12" s="121">
        <f t="array" ref="AA12">COUNTIF(INDEX(ownership,0,MATCH(AA$1,Systems!$I$2:AY$2,)),$A12)+COUNTIFS(INDEX(ownership,0,MATCH(AA$1,Systems!$I$2:AY$2,)),$A12&amp;"(*",INDEX(ownership,0,MATCH(AA$1,Systems!$I$2:AY$2,)),"&lt;&gt;*"&amp;"(X)"&amp;"*")+COUNTIF(INDEX(ownership,0,MATCH(AA$1,Systems!$I$2:AY$2,)),$A12&amp;",*")</f>
        <v>0</v>
      </c>
      <c r="AB12" s="121">
        <f t="array" ref="AB12">COUNTIF(INDEX(ownership,0,MATCH(AB$1,Systems!$I$2:AY$2,)),$A12)+COUNTIFS(INDEX(ownership,0,MATCH(AB$1,Systems!$I$2:AY$2,)),$A12&amp;"(*",INDEX(ownership,0,MATCH(AB$1,Systems!$I$2:AY$2,)),"&lt;&gt;*"&amp;"(X)"&amp;"*")+COUNTIF(INDEX(ownership,0,MATCH(AB$1,Systems!$I$2:AY$2,)),$A12&amp;",*")</f>
        <v>0</v>
      </c>
      <c r="AC12" s="121">
        <f t="array" ref="AC12">COUNTIF(INDEX(ownership,0,MATCH(AC$1,Systems!$I$2:AY$2,)),$A12)+COUNTIFS(INDEX(ownership,0,MATCH(AC$1,Systems!$I$2:AY$2,)),$A12&amp;"(*",INDEX(ownership,0,MATCH(AC$1,Systems!$I$2:AY$2,)),"&lt;&gt;*"&amp;"(X)"&amp;"*")+COUNTIF(INDEX(ownership,0,MATCH(AC$1,Systems!$I$2:AY$2,)),$A12&amp;",*")</f>
        <v>0</v>
      </c>
      <c r="AD12" s="121">
        <f t="array" ref="AD12">COUNTIF(INDEX(ownership,0,MATCH(AD$1,Systems!$I$2:AY$2,)),$A12)+COUNTIFS(INDEX(ownership,0,MATCH(AD$1,Systems!$I$2:AY$2,)),$A12&amp;"(*",INDEX(ownership,0,MATCH(AD$1,Systems!$I$2:AY$2,)),"&lt;&gt;*"&amp;"(X)"&amp;"*")+COUNTIF(INDEX(ownership,0,MATCH(AD$1,Systems!$I$2:AY$2,)),$A12&amp;",*")</f>
        <v>0</v>
      </c>
      <c r="AE12" s="121">
        <f t="array" ref="AE12">COUNTIF(INDEX(ownership,0,MATCH(AE$1,Systems!$I$2:AY$2,)),$A12)+COUNTIFS(INDEX(ownership,0,MATCH(AE$1,Systems!$I$2:AY$2,)),$A12&amp;"(*",INDEX(ownership,0,MATCH(AE$1,Systems!$I$2:AY$2,)),"&lt;&gt;*"&amp;"(X)"&amp;"*")+COUNTIF(INDEX(ownership,0,MATCH(AE$1,Systems!$I$2:AY$2,)),$A12&amp;",*")</f>
        <v>0</v>
      </c>
      <c r="AF12" s="121">
        <f t="array" ref="AF12">COUNTIF(INDEX(ownership,0,MATCH(AF$1,Systems!$I$2:AY$2,)),$A12)+COUNTIFS(INDEX(ownership,0,MATCH(AF$1,Systems!$I$2:AY$2,)),$A12&amp;"(*",INDEX(ownership,0,MATCH(AF$1,Systems!$I$2:AY$2,)),"&lt;&gt;*"&amp;"(X)"&amp;"*")+COUNTIF(INDEX(ownership,0,MATCH(AF$1,Systems!$I$2:AY$2,)),$A12&amp;",*")</f>
        <v>0</v>
      </c>
      <c r="AG12" s="121">
        <f t="array" ref="AG12">COUNTIF(INDEX(ownership,0,MATCH(AG$1,Systems!$I$2:AY$2,)),$A12)+COUNTIFS(INDEX(ownership,0,MATCH(AG$1,Systems!$I$2:AY$2,)),$A12&amp;"(*",INDEX(ownership,0,MATCH(AG$1,Systems!$I$2:AY$2,)),"&lt;&gt;*"&amp;"(X)"&amp;"*")+COUNTIF(INDEX(ownership,0,MATCH(AG$1,Systems!$I$2:AY$2,)),$A12&amp;",*")</f>
        <v>0</v>
      </c>
      <c r="AH12" s="121">
        <f t="array" ref="AH12">COUNTIF(INDEX(ownership,0,MATCH(AH$1,Systems!$I$2:AY$2,)),$A12)+COUNTIFS(INDEX(ownership,0,MATCH(AH$1,Systems!$I$2:AY$2,)),$A12&amp;"(*",INDEX(ownership,0,MATCH(AH$1,Systems!$I$2:AY$2,)),"&lt;&gt;*"&amp;"(X)"&amp;"*")+COUNTIF(INDEX(ownership,0,MATCH(AH$1,Systems!$I$2:AY$2,)),$A12&amp;",*")</f>
        <v>0</v>
      </c>
      <c r="AI12" s="121">
        <f t="array" ref="AI12">COUNTIF(INDEX(ownership,0,MATCH(AI$1,Systems!$I$2:AY$2,)),$A12)+COUNTIFS(INDEX(ownership,0,MATCH(AI$1,Systems!$I$2:AY$2,)),$A12&amp;"(*",INDEX(ownership,0,MATCH(AI$1,Systems!$I$2:AY$2,)),"&lt;&gt;*"&amp;"(X)"&amp;"*")+COUNTIF(INDEX(ownership,0,MATCH(AI$1,Systems!$I$2:AY$2,)),$A12&amp;",*")</f>
        <v>0</v>
      </c>
      <c r="AJ12" s="121">
        <f t="array" ref="AJ12">COUNTIF(INDEX(ownership,0,MATCH(AJ$1,Systems!$I$2:AY$2,)),$A12)+COUNTIFS(INDEX(ownership,0,MATCH(AJ$1,Systems!$I$2:AY$2,)),$A12&amp;"(*",INDEX(ownership,0,MATCH(AJ$1,Systems!$I$2:AY$2,)),"&lt;&gt;*"&amp;"(X)"&amp;"*")+COUNTIF(INDEX(ownership,0,MATCH(AJ$1,Systems!$I$2:AY$2,)),$A12&amp;",*")</f>
        <v>0</v>
      </c>
      <c r="AK12" s="121">
        <f t="array" ref="AK12">COUNTIF(INDEX(ownership,0,MATCH(AK$1,Systems!$I$2:AY$2,)),$A12)+COUNTIFS(INDEX(ownership,0,MATCH(AK$1,Systems!$I$2:AY$2,)),$A12&amp;"(*",INDEX(ownership,0,MATCH(AK$1,Systems!$I$2:AY$2,)),"&lt;&gt;*"&amp;"(X)"&amp;"*")+COUNTIF(INDEX(ownership,0,MATCH(AK$1,Systems!$I$2:AY$2,)),$A12&amp;",*")</f>
        <v>0</v>
      </c>
      <c r="AL12" s="121">
        <f t="array" ref="AL12">COUNTIF(INDEX(ownership,0,MATCH(AL$1,Systems!$I$2:AY$2,)),$A12)+COUNTIFS(INDEX(ownership,0,MATCH(AL$1,Systems!$I$2:AY$2,)),$A12&amp;"(*",INDEX(ownership,0,MATCH(AL$1,Systems!$I$2:AY$2,)),"&lt;&gt;*"&amp;"(X)"&amp;"*")+COUNTIF(INDEX(ownership,0,MATCH(AL$1,Systems!$I$2:AY$2,)),$A12&amp;",*")</f>
        <v>0</v>
      </c>
      <c r="AM12" s="121">
        <f t="array" ref="AM12">COUNTIF(INDEX(ownership,0,MATCH(AM$1,Systems!$I$2:AY$2,)),$A12)+COUNTIFS(INDEX(ownership,0,MATCH(AM$1,Systems!$I$2:AY$2,)),$A12&amp;"(*",INDEX(ownership,0,MATCH(AM$1,Systems!$I$2:AY$2,)),"&lt;&gt;*"&amp;"(X)"&amp;"*")+COUNTIF(INDEX(ownership,0,MATCH(AM$1,Systems!$I$2:AY$2,)),$A12&amp;",*")</f>
        <v>0</v>
      </c>
      <c r="AN12" s="121">
        <f t="array" ref="AN12">COUNTIF(INDEX(ownership,0,MATCH(AN$1,Systems!$I$2:AY$2,)),$A12)+COUNTIFS(INDEX(ownership,0,MATCH(AN$1,Systems!$I$2:AY$2,)),$A12&amp;"(*",INDEX(ownership,0,MATCH(AN$1,Systems!$I$2:AY$2,)),"&lt;&gt;*"&amp;"(X)"&amp;"*")+COUNTIF(INDEX(ownership,0,MATCH(AN$1,Systems!$I$2:AY$2,)),$A12&amp;",*")</f>
        <v>0</v>
      </c>
      <c r="AO12" s="121">
        <f t="array" ref="AO12">COUNTIF(INDEX(ownership,0,MATCH(AO$1,Systems!$I$2:AY$2,)),$A12)+COUNTIFS(INDEX(ownership,0,MATCH(AO$1,Systems!$I$2:AY$2,)),$A12&amp;"(*",INDEX(ownership,0,MATCH(AO$1,Systems!$I$2:AY$2,)),"&lt;&gt;*"&amp;"(X)"&amp;"*")+COUNTIF(INDEX(ownership,0,MATCH(AO$1,Systems!$I$2:AY$2,)),$A12&amp;",*")</f>
        <v>0</v>
      </c>
      <c r="AP12" s="121">
        <f t="array" ref="AP12">COUNTIF(INDEX(ownership,0,MATCH(AP$1,Systems!$I$2:AY$2,)),$A12)+COUNTIFS(INDEX(ownership,0,MATCH(AP$1,Systems!$I$2:AY$2,)),$A12&amp;"(*",INDEX(ownership,0,MATCH(AP$1,Systems!$I$2:AY$2,)),"&lt;&gt;*"&amp;"(X)"&amp;"*")+COUNTIF(INDEX(ownership,0,MATCH(AP$1,Systems!$I$2:AY$2,)),$A12&amp;",*")</f>
        <v>0</v>
      </c>
      <c r="AQ12" s="121">
        <f t="array" ref="AQ12">COUNTIF(INDEX(ownership,0,MATCH(AQ$1,Systems!$I$2:AY$2,)),$A12)+COUNTIFS(INDEX(ownership,0,MATCH(AQ$1,Systems!$I$2:AY$2,)),$A12&amp;"(*",INDEX(ownership,0,MATCH(AQ$1,Systems!$I$2:AY$2,)),"&lt;&gt;*"&amp;"(X)"&amp;"*")+COUNTIF(INDEX(ownership,0,MATCH(AQ$1,Systems!$I$2:AY$2,)),$A12&amp;",*")</f>
        <v>24</v>
      </c>
      <c r="AR12" s="121">
        <f t="array" ref="AR12">COUNTIF(INDEX(ownership,0,MATCH(AR$1,Systems!$I$2:AY$2,)),$A12)+COUNTIFS(INDEX(ownership,0,MATCH(AR$1,Systems!$I$2:AY$2,)),$A12&amp;"(*",INDEX(ownership,0,MATCH(AR$1,Systems!$I$2:AY$2,)),"&lt;&gt;*"&amp;"(X)"&amp;"*")+COUNTIF(INDEX(ownership,0,MATCH(AR$1,Systems!$I$2:AY$2,)),$A12&amp;",*")</f>
        <v>24</v>
      </c>
      <c r="AS12" s="121">
        <f t="array" ref="AS12">COUNTIF(INDEX(ownership,0,MATCH(AS$1,Systems!$I$2:AY$2,)),$A12)+COUNTIFS(INDEX(ownership,0,MATCH(AS$1,Systems!$I$2:AY$2,)),$A12&amp;"(*",INDEX(ownership,0,MATCH(AS$1,Systems!$I$2:AY$2,)),"&lt;&gt;*"&amp;"(X)"&amp;"*")+COUNTIF(INDEX(ownership,0,MATCH(AS$1,Systems!$I$2:AY$2,)),$A12&amp;",*")</f>
        <v>0</v>
      </c>
      <c r="AT12" s="121">
        <f t="array" ref="AT12">COUNTIF(INDEX(ownership,0,MATCH(AT$1,Systems!$I$2:AY$2,)),$A12)+COUNTIFS(INDEX(ownership,0,MATCH(AT$1,Systems!$I$2:AY$2,)),$A12&amp;"(*",INDEX(ownership,0,MATCH(AT$1,Systems!$I$2:AY$2,)),"&lt;&gt;*"&amp;"(X)"&amp;"*")+COUNTIF(INDEX(ownership,0,MATCH(AT$1,Systems!$I$2:AY$2,)),$A12&amp;",*")</f>
        <v>0</v>
      </c>
      <c r="AU12" s="121">
        <f t="array" ref="AU12">COUNTIF(INDEX(ownership,0,MATCH(AU$1,Systems!$I$2:AY$2,)),$A12)+COUNTIFS(INDEX(ownership,0,MATCH(AU$1,Systems!$I$2:AY$2,)),$A12&amp;"(*",INDEX(ownership,0,MATCH(AU$1,Systems!$I$2:AY$2,)),"&lt;&gt;*"&amp;"(X)"&amp;"*")+COUNTIF(INDEX(ownership,0,MATCH(AU$1,Systems!$I$2:AY$2,)),$A12&amp;",*")</f>
        <v>0</v>
      </c>
      <c r="AV12" s="121">
        <f t="array" ref="AV12">COUNTIF(INDEX(ownership,0,MATCH(AV$1,Systems!$I$2:AY$2,)),$A12)+COUNTIFS(INDEX(ownership,0,MATCH(AV$1,Systems!$I$2:AY$2,)),$A12&amp;"(*",INDEX(ownership,0,MATCH(AV$1,Systems!$I$2:AY$2,)),"&lt;&gt;*"&amp;"(X)"&amp;"*")+COUNTIF(INDEX(ownership,0,MATCH(AV$1,Systems!$I$2:AY$2,)),$A12&amp;",*")</f>
        <v>0</v>
      </c>
      <c r="AW12" s="121">
        <f t="array" ref="AW12">COUNTIF(INDEX(ownership,0,MATCH(AW$1,Systems!$I$2:AY$2,)),$A12)+COUNTIFS(INDEX(ownership,0,MATCH(AW$1,Systems!$I$2:AY$2,)),$A12&amp;"(*",INDEX(ownership,0,MATCH(AW$1,Systems!$I$2:AY$2,)),"&lt;&gt;*"&amp;"(X)"&amp;"*")+COUNTIF(INDEX(ownership,0,MATCH(AW$1,Systems!$I$2:AY$2,)),$A12&amp;",*")</f>
        <v>0</v>
      </c>
      <c r="AX12" s="121">
        <f t="array" ref="AX12">COUNTIF(INDEX(ownership,0,MATCH(AX$1,Systems!$I$2:AY$2,)),$A12)+COUNTIFS(INDEX(ownership,0,MATCH(AX$1,Systems!$I$2:AY$2,)),$A12&amp;"(*",INDEX(ownership,0,MATCH(AX$1,Systems!$I$2:AY$2,)),"&lt;&gt;*"&amp;"(X)"&amp;"*")+COUNTIF(INDEX(ownership,0,MATCH(AX$1,Systems!$I$2:AY$2,)),$A12&amp;",*")</f>
        <v>0</v>
      </c>
      <c r="AY12" s="121">
        <f t="array" ref="AY12">COUNTIF(INDEX(ownership,0,MATCH(AY$1,Systems!$I$2:AZ$2,)),$A12)+COUNTIFS(INDEX(ownership,0,MATCH(AY$1,Systems!$I$2:AZ$2,)),$A12&amp;"(*",INDEX(ownership,0,MATCH(AY$1,Systems!$I$2:AZ$2,)),"&lt;&gt;*"&amp;"(X)"&amp;"*")+COUNTIF(INDEX(ownership,0,MATCH(AY$1,Systems!$I$2:AZ$2,)),$A12&amp;",*")</f>
        <v>0</v>
      </c>
      <c r="AZ12" s="121">
        <f t="array" ref="AZ12">COUNTIF(INDEX(ownership,0,MATCH(AZ$1,Systems!$I$2:AY$2,)),$A12)+COUNTIFS(INDEX(ownership,0,MATCH(AZ$1,Systems!$I$2:AY$2,)),$A12&amp;"(*",INDEX(ownership,0,MATCH(AZ$1,Systems!$I$2:AY$2,)),"&lt;&gt;*"&amp;"(X)"&amp;"*")+COUNTIF(INDEX(ownership,0,MATCH(AZ$1,Systems!$I$2:AY$2,)),$A12&amp;",*")</f>
        <v>0</v>
      </c>
    </row>
    <row r="13">
      <c r="A13" s="60" t="s">
        <v>1116</v>
      </c>
      <c r="B13" s="60" t="s">
        <v>7941</v>
      </c>
      <c r="C13" s="60" t="s">
        <v>7942</v>
      </c>
      <c r="D13" s="119">
        <v>2250.0</v>
      </c>
      <c r="E13" s="119">
        <v>2769.0</v>
      </c>
      <c r="F13" s="120" t="s">
        <v>7943</v>
      </c>
      <c r="G13" s="121">
        <f t="shared" si="1"/>
        <v>249</v>
      </c>
      <c r="H13" s="121">
        <f t="array" ref="H13">COUNTIF(INDEX(ownership,0,MATCH(H$1,Systems!$I$2:AY$2,)),$A13)+COUNTIFS(INDEX(ownership,0,MATCH(H$1,Systems!$I$2:AY$2,)),$A13&amp;"(*",INDEX(ownership,0,MATCH(H$1,Systems!$I$2:AY$2,)),"&lt;&gt;*"&amp;"(X)"&amp;"*")+COUNTIF(INDEX(ownership,0,MATCH(H$1,Systems!$I$2:AY$2,)),$A13&amp;",*")</f>
        <v>1</v>
      </c>
      <c r="I13" s="121">
        <f t="array" ref="I13">COUNTIF(INDEX(ownership,0,MATCH(I$1,Systems!$I$2:AY$2,)),$A13)+COUNTIFS(INDEX(ownership,0,MATCH(I$1,Systems!$I$2:AY$2,)),$A13&amp;"(*",INDEX(ownership,0,MATCH(I$1,Systems!$I$2:AY$2,)),"&lt;&gt;*"&amp;"(X)"&amp;"*")+COUNTIF(INDEX(ownership,0,MATCH(I$1,Systems!$I$2:AY$2,)),$A13&amp;",*")</f>
        <v>1</v>
      </c>
      <c r="J13" s="121">
        <f t="array" ref="J13">COUNTIF(INDEX(ownership,0,MATCH(J$1,Systems!$I$2:AY$2,)),$A13)+COUNTIFS(INDEX(ownership,0,MATCH(J$1,Systems!$I$2:AY$2,)),$A13&amp;"(*",INDEX(ownership,0,MATCH(J$1,Systems!$I$2:AY$2,)),"&lt;&gt;*"&amp;"(X)"&amp;"*")+COUNTIF(INDEX(ownership,0,MATCH(J$1,Systems!$I$2:AY$2,)),$A13&amp;",*")</f>
        <v>1</v>
      </c>
      <c r="K13" s="121">
        <f t="array" ref="K13">COUNTIF(INDEX(ownership,0,MATCH(K$1,Systems!$I$2:AY$2,)),$A13)+COUNTIFS(INDEX(ownership,0,MATCH(K$1,Systems!$I$2:AY$2,)),$A13&amp;"(*",INDEX(ownership,0,MATCH(K$1,Systems!$I$2:AY$2,)),"&lt;&gt;*"&amp;"(X)"&amp;"*")+COUNTIF(INDEX(ownership,0,MATCH(K$1,Systems!$I$2:AY$2,)),$A13&amp;",*")</f>
        <v>13</v>
      </c>
      <c r="L13" s="121">
        <f t="array" ref="L13">COUNTIF(INDEX(ownership,0,MATCH(L$1,Systems!$I$2:AY$2,)),$A13)+COUNTIFS(INDEX(ownership,0,MATCH(L$1,Systems!$I$2:AY$2,)),$A13&amp;"(*",INDEX(ownership,0,MATCH(L$1,Systems!$I$2:AY$2,)),"&lt;&gt;*"&amp;"(X)"&amp;"*")+COUNTIF(INDEX(ownership,0,MATCH(L$1,Systems!$I$2:AY$2,)),$A13&amp;",*")</f>
        <v>17</v>
      </c>
      <c r="M13" s="121">
        <f t="array" ref="M13">COUNTIF(INDEX(ownership,0,MATCH(M$1,Systems!$I$2:AY$2,)),$A13)+COUNTIFS(INDEX(ownership,0,MATCH(M$1,Systems!$I$2:AY$2,)),$A13&amp;"(*",INDEX(ownership,0,MATCH(M$1,Systems!$I$2:AY$2,)),"&lt;&gt;*"&amp;"(X)"&amp;"*")+COUNTIF(INDEX(ownership,0,MATCH(M$1,Systems!$I$2:AY$2,)),$A13&amp;",*")</f>
        <v>76</v>
      </c>
      <c r="N13" s="121">
        <f t="array" ref="N13">COUNTIF(INDEX(ownership,0,MATCH(N$1,Systems!$I$2:AY$2,)),$A13)+COUNTIFS(INDEX(ownership,0,MATCH(N$1,Systems!$I$2:AY$2,)),$A13&amp;"(*",INDEX(ownership,0,MATCH(N$1,Systems!$I$2:AY$2,)),"&lt;&gt;*"&amp;"(X)"&amp;"*")+COUNTIF(INDEX(ownership,0,MATCH(N$1,Systems!$I$2:AY$2,)),$A13&amp;",*")</f>
        <v>76</v>
      </c>
      <c r="O13" s="121">
        <f t="array" ref="O13">COUNTIF(INDEX(ownership,0,MATCH(O$1,Systems!$I$2:AY$2,)),$A13)+COUNTIFS(INDEX(ownership,0,MATCH(O$1,Systems!$I$2:AY$2,)),$A13&amp;"(*",INDEX(ownership,0,MATCH(O$1,Systems!$I$2:AY$2,)),"&lt;&gt;*"&amp;"(X)"&amp;"*")+COUNTIF(INDEX(ownership,0,MATCH(O$1,Systems!$I$2:AY$2,)),$A13&amp;",*")</f>
        <v>249</v>
      </c>
      <c r="P13" s="121">
        <f t="array" ref="P13">COUNTIF(INDEX(ownership,0,MATCH(P$1,Systems!$I$2:AY$2,)),$A13)+COUNTIFS(INDEX(ownership,0,MATCH(P$1,Systems!$I$2:AY$2,)),$A13&amp;"(*",INDEX(ownership,0,MATCH(P$1,Systems!$I$2:AY$2,)),"&lt;&gt;*"&amp;"(X)"&amp;"*")+COUNTIF(INDEX(ownership,0,MATCH(P$1,Systems!$I$2:AY$2,)),$A13&amp;",*")</f>
        <v>249</v>
      </c>
      <c r="Q13" s="121">
        <f t="array" ref="Q13">COUNTIF(INDEX(ownership,0,MATCH(Q$1,Systems!$I$2:AY$2,)),$A13)+COUNTIFS(INDEX(ownership,0,MATCH(Q$1,Systems!$I$2:AY$2,)),$A13&amp;"(*",INDEX(ownership,0,MATCH(Q$1,Systems!$I$2:AY$2,)),"&lt;&gt;*"&amp;"(X)"&amp;"*")+COUNTIF(INDEX(ownership,0,MATCH(Q$1,Systems!$I$2:AY$2,)),$A13&amp;",*")</f>
        <v>249</v>
      </c>
      <c r="R13" s="121">
        <f t="array" ref="R13">COUNTIF(INDEX(ownership,0,MATCH(R$1,Systems!$I$2:AY$2,)),$A13)+COUNTIFS(INDEX(ownership,0,MATCH(R$1,Systems!$I$2:AY$2,)),$A13&amp;"(*",INDEX(ownership,0,MATCH(R$1,Systems!$I$2:AY$2,)),"&lt;&gt;*"&amp;"(X)"&amp;"*")+COUNTIF(INDEX(ownership,0,MATCH(R$1,Systems!$I$2:AY$2,)),$A13&amp;",*")</f>
        <v>0</v>
      </c>
      <c r="S13" s="121">
        <f t="array" ref="S13">COUNTIF(INDEX(ownership,0,MATCH(S$1,Systems!$I$2:AY$2,)),$A13)+COUNTIFS(INDEX(ownership,0,MATCH(S$1,Systems!$I$2:AY$2,)),$A13&amp;"(*",INDEX(ownership,0,MATCH(S$1,Systems!$I$2:AY$2,)),"&lt;&gt;*"&amp;"(X)"&amp;"*")+COUNTIF(INDEX(ownership,0,MATCH(S$1,Systems!$I$2:AY$2,)),$A13&amp;",*")</f>
        <v>0</v>
      </c>
      <c r="T13" s="121">
        <f t="array" ref="T13">COUNTIF(INDEX(ownership,0,MATCH(T$1,Systems!$I$2:AY$2,)),$A13)+COUNTIFS(INDEX(ownership,0,MATCH(T$1,Systems!$I$2:AY$2,)),$A13&amp;"(*",INDEX(ownership,0,MATCH(T$1,Systems!$I$2:AY$2,)),"&lt;&gt;*"&amp;"(X)"&amp;"*")+COUNTIF(INDEX(ownership,0,MATCH(T$1,Systems!$I$2:AY$2,)),$A13&amp;",*")</f>
        <v>0</v>
      </c>
      <c r="U13" s="121">
        <f t="array" ref="U13">COUNTIF(INDEX(ownership,0,MATCH(U$1,Systems!$I$2:AY$2,)),$A13)+COUNTIFS(INDEX(ownership,0,MATCH(U$1,Systems!$I$2:AY$2,)),$A13&amp;"(*",INDEX(ownership,0,MATCH(U$1,Systems!$I$2:AY$2,)),"&lt;&gt;*"&amp;"(X)"&amp;"*")+COUNTIF(INDEX(ownership,0,MATCH(U$1,Systems!$I$2:AY$2,)),$A13&amp;",*")</f>
        <v>0</v>
      </c>
      <c r="V13" s="121">
        <f t="array" ref="V13">COUNTIF(INDEX(ownership,0,MATCH(V$1,Systems!$I$2:AY$2,)),$A13)+COUNTIFS(INDEX(ownership,0,MATCH(V$1,Systems!$I$2:AY$2,)),$A13&amp;"(*",INDEX(ownership,0,MATCH(V$1,Systems!$I$2:AY$2,)),"&lt;&gt;*"&amp;"(X)"&amp;"*")+COUNTIF(INDEX(ownership,0,MATCH(V$1,Systems!$I$2:AY$2,)),$A13&amp;",*")</f>
        <v>0</v>
      </c>
      <c r="W13" s="121">
        <f t="array" ref="W13">COUNTIF(INDEX(ownership,0,MATCH(W$1,Systems!$I$2:AY$2,)),$A13)+COUNTIFS(INDEX(ownership,0,MATCH(W$1,Systems!$I$2:AY$2,)),$A13&amp;"(*",INDEX(ownership,0,MATCH(W$1,Systems!$I$2:AY$2,)),"&lt;&gt;*"&amp;"(X)"&amp;"*")+COUNTIF(INDEX(ownership,0,MATCH(W$1,Systems!$I$2:AY$2,)),$A13&amp;",*")</f>
        <v>0</v>
      </c>
      <c r="X13" s="121">
        <f t="array" ref="X13">COUNTIF(INDEX(ownership,0,MATCH(X$1,Systems!$I$2:AY$2,)),$A13)+COUNTIFS(INDEX(ownership,0,MATCH(X$1,Systems!$I$2:AY$2,)),$A13&amp;"(*",INDEX(ownership,0,MATCH(X$1,Systems!$I$2:AY$2,)),"&lt;&gt;*"&amp;"(X)"&amp;"*")+COUNTIF(INDEX(ownership,0,MATCH(X$1,Systems!$I$2:AY$2,)),$A13&amp;",*")</f>
        <v>0</v>
      </c>
      <c r="Y13" s="121">
        <f t="array" ref="Y13">COUNTIF(INDEX(ownership,0,MATCH(Y$1,Systems!$I$2:AY$2,)),$A13)+COUNTIFS(INDEX(ownership,0,MATCH(Y$1,Systems!$I$2:AY$2,)),$A13&amp;"(*",INDEX(ownership,0,MATCH(Y$1,Systems!$I$2:AY$2,)),"&lt;&gt;*"&amp;"(X)"&amp;"*")+COUNTIF(INDEX(ownership,0,MATCH(Y$1,Systems!$I$2:AY$2,)),$A13&amp;",*")</f>
        <v>0</v>
      </c>
      <c r="Z13" s="121">
        <f t="array" ref="Z13">COUNTIF(INDEX(ownership,0,MATCH(Z$1,Systems!$I$2:AY$2,)),$A13)+COUNTIFS(INDEX(ownership,0,MATCH(Z$1,Systems!$I$2:AY$2,)),$A13&amp;"(*",INDEX(ownership,0,MATCH(Z$1,Systems!$I$2:AY$2,)),"&lt;&gt;*"&amp;"(X)"&amp;"*")+COUNTIF(INDEX(ownership,0,MATCH(Z$1,Systems!$I$2:AY$2,)),$A13&amp;",*")</f>
        <v>0</v>
      </c>
      <c r="AA13" s="121">
        <f t="array" ref="AA13">COUNTIF(INDEX(ownership,0,MATCH(AA$1,Systems!$I$2:AY$2,)),$A13)+COUNTIFS(INDEX(ownership,0,MATCH(AA$1,Systems!$I$2:AY$2,)),$A13&amp;"(*",INDEX(ownership,0,MATCH(AA$1,Systems!$I$2:AY$2,)),"&lt;&gt;*"&amp;"(X)"&amp;"*")+COUNTIF(INDEX(ownership,0,MATCH(AA$1,Systems!$I$2:AY$2,)),$A13&amp;",*")</f>
        <v>0</v>
      </c>
      <c r="AB13" s="121">
        <f t="array" ref="AB13">COUNTIF(INDEX(ownership,0,MATCH(AB$1,Systems!$I$2:AY$2,)),$A13)+COUNTIFS(INDEX(ownership,0,MATCH(AB$1,Systems!$I$2:AY$2,)),$A13&amp;"(*",INDEX(ownership,0,MATCH(AB$1,Systems!$I$2:AY$2,)),"&lt;&gt;*"&amp;"(X)"&amp;"*")+COUNTIF(INDEX(ownership,0,MATCH(AB$1,Systems!$I$2:AY$2,)),$A13&amp;",*")</f>
        <v>0</v>
      </c>
      <c r="AC13" s="121">
        <f t="array" ref="AC13">COUNTIF(INDEX(ownership,0,MATCH(AC$1,Systems!$I$2:AY$2,)),$A13)+COUNTIFS(INDEX(ownership,0,MATCH(AC$1,Systems!$I$2:AY$2,)),$A13&amp;"(*",INDEX(ownership,0,MATCH(AC$1,Systems!$I$2:AY$2,)),"&lt;&gt;*"&amp;"(X)"&amp;"*")+COUNTIF(INDEX(ownership,0,MATCH(AC$1,Systems!$I$2:AY$2,)),$A13&amp;",*")</f>
        <v>0</v>
      </c>
      <c r="AD13" s="121">
        <f t="array" ref="AD13">COUNTIF(INDEX(ownership,0,MATCH(AD$1,Systems!$I$2:AY$2,)),$A13)+COUNTIFS(INDEX(ownership,0,MATCH(AD$1,Systems!$I$2:AY$2,)),$A13&amp;"(*",INDEX(ownership,0,MATCH(AD$1,Systems!$I$2:AY$2,)),"&lt;&gt;*"&amp;"(X)"&amp;"*")+COUNTIF(INDEX(ownership,0,MATCH(AD$1,Systems!$I$2:AY$2,)),$A13&amp;",*")</f>
        <v>0</v>
      </c>
      <c r="AE13" s="121">
        <f t="array" ref="AE13">COUNTIF(INDEX(ownership,0,MATCH(AE$1,Systems!$I$2:AY$2,)),$A13)+COUNTIFS(INDEX(ownership,0,MATCH(AE$1,Systems!$I$2:AY$2,)),$A13&amp;"(*",INDEX(ownership,0,MATCH(AE$1,Systems!$I$2:AY$2,)),"&lt;&gt;*"&amp;"(X)"&amp;"*")+COUNTIF(INDEX(ownership,0,MATCH(AE$1,Systems!$I$2:AY$2,)),$A13&amp;",*")</f>
        <v>0</v>
      </c>
      <c r="AF13" s="121">
        <f t="array" ref="AF13">COUNTIF(INDEX(ownership,0,MATCH(AF$1,Systems!$I$2:AY$2,)),$A13)+COUNTIFS(INDEX(ownership,0,MATCH(AF$1,Systems!$I$2:AY$2,)),$A13&amp;"(*",INDEX(ownership,0,MATCH(AF$1,Systems!$I$2:AY$2,)),"&lt;&gt;*"&amp;"(X)"&amp;"*")+COUNTIF(INDEX(ownership,0,MATCH(AF$1,Systems!$I$2:AY$2,)),$A13&amp;",*")</f>
        <v>0</v>
      </c>
      <c r="AG13" s="121">
        <f t="array" ref="AG13">COUNTIF(INDEX(ownership,0,MATCH(AG$1,Systems!$I$2:AY$2,)),$A13)+COUNTIFS(INDEX(ownership,0,MATCH(AG$1,Systems!$I$2:AY$2,)),$A13&amp;"(*",INDEX(ownership,0,MATCH(AG$1,Systems!$I$2:AY$2,)),"&lt;&gt;*"&amp;"(X)"&amp;"*")+COUNTIF(INDEX(ownership,0,MATCH(AG$1,Systems!$I$2:AY$2,)),$A13&amp;",*")</f>
        <v>0</v>
      </c>
      <c r="AH13" s="121">
        <f t="array" ref="AH13">COUNTIF(INDEX(ownership,0,MATCH(AH$1,Systems!$I$2:AY$2,)),$A13)+COUNTIFS(INDEX(ownership,0,MATCH(AH$1,Systems!$I$2:AY$2,)),$A13&amp;"(*",INDEX(ownership,0,MATCH(AH$1,Systems!$I$2:AY$2,)),"&lt;&gt;*"&amp;"(X)"&amp;"*")+COUNTIF(INDEX(ownership,0,MATCH(AH$1,Systems!$I$2:AY$2,)),$A13&amp;",*")</f>
        <v>0</v>
      </c>
      <c r="AI13" s="121">
        <f t="array" ref="AI13">COUNTIF(INDEX(ownership,0,MATCH(AI$1,Systems!$I$2:AY$2,)),$A13)+COUNTIFS(INDEX(ownership,0,MATCH(AI$1,Systems!$I$2:AY$2,)),$A13&amp;"(*",INDEX(ownership,0,MATCH(AI$1,Systems!$I$2:AY$2,)),"&lt;&gt;*"&amp;"(X)"&amp;"*")+COUNTIF(INDEX(ownership,0,MATCH(AI$1,Systems!$I$2:AY$2,)),$A13&amp;",*")</f>
        <v>0</v>
      </c>
      <c r="AJ13" s="121">
        <f t="array" ref="AJ13">COUNTIF(INDEX(ownership,0,MATCH(AJ$1,Systems!$I$2:AY$2,)),$A13)+COUNTIFS(INDEX(ownership,0,MATCH(AJ$1,Systems!$I$2:AY$2,)),$A13&amp;"(*",INDEX(ownership,0,MATCH(AJ$1,Systems!$I$2:AY$2,)),"&lt;&gt;*"&amp;"(X)"&amp;"*")+COUNTIF(INDEX(ownership,0,MATCH(AJ$1,Systems!$I$2:AY$2,)),$A13&amp;",*")</f>
        <v>0</v>
      </c>
      <c r="AK13" s="121">
        <f t="array" ref="AK13">COUNTIF(INDEX(ownership,0,MATCH(AK$1,Systems!$I$2:AY$2,)),$A13)+COUNTIFS(INDEX(ownership,0,MATCH(AK$1,Systems!$I$2:AY$2,)),$A13&amp;"(*",INDEX(ownership,0,MATCH(AK$1,Systems!$I$2:AY$2,)),"&lt;&gt;*"&amp;"(X)"&amp;"*")+COUNTIF(INDEX(ownership,0,MATCH(AK$1,Systems!$I$2:AY$2,)),$A13&amp;",*")</f>
        <v>0</v>
      </c>
      <c r="AL13" s="121">
        <f t="array" ref="AL13">COUNTIF(INDEX(ownership,0,MATCH(AL$1,Systems!$I$2:AY$2,)),$A13)+COUNTIFS(INDEX(ownership,0,MATCH(AL$1,Systems!$I$2:AY$2,)),$A13&amp;"(*",INDEX(ownership,0,MATCH(AL$1,Systems!$I$2:AY$2,)),"&lt;&gt;*"&amp;"(X)"&amp;"*")+COUNTIF(INDEX(ownership,0,MATCH(AL$1,Systems!$I$2:AY$2,)),$A13&amp;",*")</f>
        <v>0</v>
      </c>
      <c r="AM13" s="121">
        <f t="array" ref="AM13">COUNTIF(INDEX(ownership,0,MATCH(AM$1,Systems!$I$2:AY$2,)),$A13)+COUNTIFS(INDEX(ownership,0,MATCH(AM$1,Systems!$I$2:AY$2,)),$A13&amp;"(*",INDEX(ownership,0,MATCH(AM$1,Systems!$I$2:AY$2,)),"&lt;&gt;*"&amp;"(X)"&amp;"*")+COUNTIF(INDEX(ownership,0,MATCH(AM$1,Systems!$I$2:AY$2,)),$A13&amp;",*")</f>
        <v>0</v>
      </c>
      <c r="AN13" s="121">
        <f t="array" ref="AN13">COUNTIF(INDEX(ownership,0,MATCH(AN$1,Systems!$I$2:AY$2,)),$A13)+COUNTIFS(INDEX(ownership,0,MATCH(AN$1,Systems!$I$2:AY$2,)),$A13&amp;"(*",INDEX(ownership,0,MATCH(AN$1,Systems!$I$2:AY$2,)),"&lt;&gt;*"&amp;"(X)"&amp;"*")+COUNTIF(INDEX(ownership,0,MATCH(AN$1,Systems!$I$2:AY$2,)),$A13&amp;",*")</f>
        <v>0</v>
      </c>
      <c r="AO13" s="121">
        <f t="array" ref="AO13">COUNTIF(INDEX(ownership,0,MATCH(AO$1,Systems!$I$2:AY$2,)),$A13)+COUNTIFS(INDEX(ownership,0,MATCH(AO$1,Systems!$I$2:AY$2,)),$A13&amp;"(*",INDEX(ownership,0,MATCH(AO$1,Systems!$I$2:AY$2,)),"&lt;&gt;*"&amp;"(X)"&amp;"*")+COUNTIF(INDEX(ownership,0,MATCH(AO$1,Systems!$I$2:AY$2,)),$A13&amp;",*")</f>
        <v>0</v>
      </c>
      <c r="AP13" s="121">
        <f t="array" ref="AP13">COUNTIF(INDEX(ownership,0,MATCH(AP$1,Systems!$I$2:AY$2,)),$A13)+COUNTIFS(INDEX(ownership,0,MATCH(AP$1,Systems!$I$2:AY$2,)),$A13&amp;"(*",INDEX(ownership,0,MATCH(AP$1,Systems!$I$2:AY$2,)),"&lt;&gt;*"&amp;"(X)"&amp;"*")+COUNTIF(INDEX(ownership,0,MATCH(AP$1,Systems!$I$2:AY$2,)),$A13&amp;",*")</f>
        <v>0</v>
      </c>
      <c r="AQ13" s="121">
        <f t="array" ref="AQ13">COUNTIF(INDEX(ownership,0,MATCH(AQ$1,Systems!$I$2:AY$2,)),$A13)+COUNTIFS(INDEX(ownership,0,MATCH(AQ$1,Systems!$I$2:AY$2,)),$A13&amp;"(*",INDEX(ownership,0,MATCH(AQ$1,Systems!$I$2:AY$2,)),"&lt;&gt;*"&amp;"(X)"&amp;"*")+COUNTIF(INDEX(ownership,0,MATCH(AQ$1,Systems!$I$2:AY$2,)),$A13&amp;",*")</f>
        <v>0</v>
      </c>
      <c r="AR13" s="121">
        <f t="array" ref="AR13">COUNTIF(INDEX(ownership,0,MATCH(AR$1,Systems!$I$2:AY$2,)),$A13)+COUNTIFS(INDEX(ownership,0,MATCH(AR$1,Systems!$I$2:AY$2,)),$A13&amp;"(*",INDEX(ownership,0,MATCH(AR$1,Systems!$I$2:AY$2,)),"&lt;&gt;*"&amp;"(X)"&amp;"*")+COUNTIF(INDEX(ownership,0,MATCH(AR$1,Systems!$I$2:AY$2,)),$A13&amp;",*")</f>
        <v>0</v>
      </c>
      <c r="AS13" s="121">
        <f t="array" ref="AS13">COUNTIF(INDEX(ownership,0,MATCH(AS$1,Systems!$I$2:AY$2,)),$A13)+COUNTIFS(INDEX(ownership,0,MATCH(AS$1,Systems!$I$2:AY$2,)),$A13&amp;"(*",INDEX(ownership,0,MATCH(AS$1,Systems!$I$2:AY$2,)),"&lt;&gt;*"&amp;"(X)"&amp;"*")+COUNTIF(INDEX(ownership,0,MATCH(AS$1,Systems!$I$2:AY$2,)),$A13&amp;",*")</f>
        <v>0</v>
      </c>
      <c r="AT13" s="121">
        <f t="array" ref="AT13">COUNTIF(INDEX(ownership,0,MATCH(AT$1,Systems!$I$2:AY$2,)),$A13)+COUNTIFS(INDEX(ownership,0,MATCH(AT$1,Systems!$I$2:AY$2,)),$A13&amp;"(*",INDEX(ownership,0,MATCH(AT$1,Systems!$I$2:AY$2,)),"&lt;&gt;*"&amp;"(X)"&amp;"*")+COUNTIF(INDEX(ownership,0,MATCH(AT$1,Systems!$I$2:AY$2,)),$A13&amp;",*")</f>
        <v>0</v>
      </c>
      <c r="AU13" s="121">
        <f t="array" ref="AU13">COUNTIF(INDEX(ownership,0,MATCH(AU$1,Systems!$I$2:AY$2,)),$A13)+COUNTIFS(INDEX(ownership,0,MATCH(AU$1,Systems!$I$2:AY$2,)),$A13&amp;"(*",INDEX(ownership,0,MATCH(AU$1,Systems!$I$2:AY$2,)),"&lt;&gt;*"&amp;"(X)"&amp;"*")+COUNTIF(INDEX(ownership,0,MATCH(AU$1,Systems!$I$2:AY$2,)),$A13&amp;",*")</f>
        <v>0</v>
      </c>
      <c r="AV13" s="121">
        <f t="array" ref="AV13">COUNTIF(INDEX(ownership,0,MATCH(AV$1,Systems!$I$2:AY$2,)),$A13)+COUNTIFS(INDEX(ownership,0,MATCH(AV$1,Systems!$I$2:AY$2,)),$A13&amp;"(*",INDEX(ownership,0,MATCH(AV$1,Systems!$I$2:AY$2,)),"&lt;&gt;*"&amp;"(X)"&amp;"*")+COUNTIF(INDEX(ownership,0,MATCH(AV$1,Systems!$I$2:AY$2,)),$A13&amp;",*")</f>
        <v>0</v>
      </c>
      <c r="AW13" s="121">
        <f t="array" ref="AW13">COUNTIF(INDEX(ownership,0,MATCH(AW$1,Systems!$I$2:AY$2,)),$A13)+COUNTIFS(INDEX(ownership,0,MATCH(AW$1,Systems!$I$2:AY$2,)),$A13&amp;"(*",INDEX(ownership,0,MATCH(AW$1,Systems!$I$2:AY$2,)),"&lt;&gt;*"&amp;"(X)"&amp;"*")+COUNTIF(INDEX(ownership,0,MATCH(AW$1,Systems!$I$2:AY$2,)),$A13&amp;",*")</f>
        <v>0</v>
      </c>
      <c r="AX13" s="121">
        <f t="array" ref="AX13">COUNTIF(INDEX(ownership,0,MATCH(AX$1,Systems!$I$2:AY$2,)),$A13)+COUNTIFS(INDEX(ownership,0,MATCH(AX$1,Systems!$I$2:AY$2,)),$A13&amp;"(*",INDEX(ownership,0,MATCH(AX$1,Systems!$I$2:AY$2,)),"&lt;&gt;*"&amp;"(X)"&amp;"*")+COUNTIF(INDEX(ownership,0,MATCH(AX$1,Systems!$I$2:AY$2,)),$A13&amp;",*")</f>
        <v>0</v>
      </c>
      <c r="AY13" s="121">
        <f t="array" ref="AY13">COUNTIF(INDEX(ownership,0,MATCH(AY$1,Systems!$I$2:AZ$2,)),$A13)+COUNTIFS(INDEX(ownership,0,MATCH(AY$1,Systems!$I$2:AZ$2,)),$A13&amp;"(*",INDEX(ownership,0,MATCH(AY$1,Systems!$I$2:AZ$2,)),"&lt;&gt;*"&amp;"(X)"&amp;"*")+COUNTIF(INDEX(ownership,0,MATCH(AY$1,Systems!$I$2:AZ$2,)),$A13&amp;",*")</f>
        <v>0</v>
      </c>
      <c r="AZ13" s="121">
        <f t="array" ref="AZ13">COUNTIF(INDEX(ownership,0,MATCH(AZ$1,Systems!$I$2:AY$2,)),$A13)+COUNTIFS(INDEX(ownership,0,MATCH(AZ$1,Systems!$I$2:AY$2,)),$A13&amp;"(*",INDEX(ownership,0,MATCH(AZ$1,Systems!$I$2:AY$2,)),"&lt;&gt;*"&amp;"(X)"&amp;"*")+COUNTIF(INDEX(ownership,0,MATCH(AZ$1,Systems!$I$2:AY$2,)),$A13&amp;",*")</f>
        <v>0</v>
      </c>
    </row>
    <row r="14">
      <c r="A14" s="60" t="s">
        <v>2498</v>
      </c>
      <c r="B14" s="60" t="s">
        <v>7944</v>
      </c>
      <c r="C14" s="60" t="s">
        <v>7945</v>
      </c>
      <c r="D14" s="119">
        <v>2253.0</v>
      </c>
      <c r="E14" s="119">
        <v>2335.0</v>
      </c>
      <c r="F14" s="120" t="s">
        <v>7946</v>
      </c>
      <c r="G14" s="121">
        <f t="shared" si="1"/>
        <v>6</v>
      </c>
      <c r="H14" s="121">
        <f t="array" ref="H14">COUNTIF(INDEX(ownership,0,MATCH(H$1,Systems!$I$2:AY$2,)),$A14)+COUNTIFS(INDEX(ownership,0,MATCH(H$1,Systems!$I$2:AY$2,)),$A14&amp;"(*",INDEX(ownership,0,MATCH(H$1,Systems!$I$2:AY$2,)),"&lt;&gt;*"&amp;"(X)"&amp;"*")+COUNTIF(INDEX(ownership,0,MATCH(H$1,Systems!$I$2:AY$2,)),$A14&amp;",*")</f>
        <v>2</v>
      </c>
      <c r="I14" s="121">
        <f t="array" ref="I14">COUNTIF(INDEX(ownership,0,MATCH(I$1,Systems!$I$2:AY$2,)),$A14)+COUNTIFS(INDEX(ownership,0,MATCH(I$1,Systems!$I$2:AY$2,)),$A14&amp;"(*",INDEX(ownership,0,MATCH(I$1,Systems!$I$2:AY$2,)),"&lt;&gt;*"&amp;"(X)"&amp;"*")+COUNTIF(INDEX(ownership,0,MATCH(I$1,Systems!$I$2:AY$2,)),$A14&amp;",*")</f>
        <v>6</v>
      </c>
      <c r="J14" s="121">
        <f t="array" ref="J14">COUNTIF(INDEX(ownership,0,MATCH(J$1,Systems!$I$2:AY$2,)),$A14)+COUNTIFS(INDEX(ownership,0,MATCH(J$1,Systems!$I$2:AY$2,)),$A14&amp;"(*",INDEX(ownership,0,MATCH(J$1,Systems!$I$2:AY$2,)),"&lt;&gt;*"&amp;"(X)"&amp;"*")+COUNTIF(INDEX(ownership,0,MATCH(J$1,Systems!$I$2:AY$2,)),$A14&amp;",*")</f>
        <v>6</v>
      </c>
      <c r="K14" s="121">
        <f t="array" ref="K14">COUNTIF(INDEX(ownership,0,MATCH(K$1,Systems!$I$2:AY$2,)),$A14)+COUNTIFS(INDEX(ownership,0,MATCH(K$1,Systems!$I$2:AY$2,)),$A14&amp;"(*",INDEX(ownership,0,MATCH(K$1,Systems!$I$2:AY$2,)),"&lt;&gt;*"&amp;"(X)"&amp;"*")+COUNTIF(INDEX(ownership,0,MATCH(K$1,Systems!$I$2:AY$2,)),$A14&amp;",*")</f>
        <v>0</v>
      </c>
      <c r="L14" s="121">
        <f t="array" ref="L14">COUNTIF(INDEX(ownership,0,MATCH(L$1,Systems!$I$2:AY$2,)),$A14)+COUNTIFS(INDEX(ownership,0,MATCH(L$1,Systems!$I$2:AY$2,)),$A14&amp;"(*",INDEX(ownership,0,MATCH(L$1,Systems!$I$2:AY$2,)),"&lt;&gt;*"&amp;"(X)"&amp;"*")+COUNTIF(INDEX(ownership,0,MATCH(L$1,Systems!$I$2:AY$2,)),$A14&amp;",*")</f>
        <v>0</v>
      </c>
      <c r="M14" s="121">
        <f t="array" ref="M14">COUNTIF(INDEX(ownership,0,MATCH(M$1,Systems!$I$2:AY$2,)),$A14)+COUNTIFS(INDEX(ownership,0,MATCH(M$1,Systems!$I$2:AY$2,)),$A14&amp;"(*",INDEX(ownership,0,MATCH(M$1,Systems!$I$2:AY$2,)),"&lt;&gt;*"&amp;"(X)"&amp;"*")+COUNTIF(INDEX(ownership,0,MATCH(M$1,Systems!$I$2:AY$2,)),$A14&amp;",*")</f>
        <v>0</v>
      </c>
      <c r="N14" s="121">
        <f t="array" ref="N14">COUNTIF(INDEX(ownership,0,MATCH(N$1,Systems!$I$2:AY$2,)),$A14)+COUNTIFS(INDEX(ownership,0,MATCH(N$1,Systems!$I$2:AY$2,)),$A14&amp;"(*",INDEX(ownership,0,MATCH(N$1,Systems!$I$2:AY$2,)),"&lt;&gt;*"&amp;"(X)"&amp;"*")+COUNTIF(INDEX(ownership,0,MATCH(N$1,Systems!$I$2:AY$2,)),$A14&amp;",*")</f>
        <v>0</v>
      </c>
      <c r="O14" s="121">
        <f t="array" ref="O14">COUNTIF(INDEX(ownership,0,MATCH(O$1,Systems!$I$2:AY$2,)),$A14)+COUNTIFS(INDEX(ownership,0,MATCH(O$1,Systems!$I$2:AY$2,)),$A14&amp;"(*",INDEX(ownership,0,MATCH(O$1,Systems!$I$2:AY$2,)),"&lt;&gt;*"&amp;"(X)"&amp;"*")+COUNTIF(INDEX(ownership,0,MATCH(O$1,Systems!$I$2:AY$2,)),$A14&amp;",*")</f>
        <v>0</v>
      </c>
      <c r="P14" s="121">
        <f t="array" ref="P14">COUNTIF(INDEX(ownership,0,MATCH(P$1,Systems!$I$2:AY$2,)),$A14)+COUNTIFS(INDEX(ownership,0,MATCH(P$1,Systems!$I$2:AY$2,)),$A14&amp;"(*",INDEX(ownership,0,MATCH(P$1,Systems!$I$2:AY$2,)),"&lt;&gt;*"&amp;"(X)"&amp;"*")+COUNTIF(INDEX(ownership,0,MATCH(P$1,Systems!$I$2:AY$2,)),$A14&amp;",*")</f>
        <v>0</v>
      </c>
      <c r="Q14" s="121">
        <f t="array" ref="Q14">COUNTIF(INDEX(ownership,0,MATCH(Q$1,Systems!$I$2:AY$2,)),$A14)+COUNTIFS(INDEX(ownership,0,MATCH(Q$1,Systems!$I$2:AY$2,)),$A14&amp;"(*",INDEX(ownership,0,MATCH(Q$1,Systems!$I$2:AY$2,)),"&lt;&gt;*"&amp;"(X)"&amp;"*")+COUNTIF(INDEX(ownership,0,MATCH(Q$1,Systems!$I$2:AY$2,)),$A14&amp;",*")</f>
        <v>0</v>
      </c>
      <c r="R14" s="121">
        <f t="array" ref="R14">COUNTIF(INDEX(ownership,0,MATCH(R$1,Systems!$I$2:AY$2,)),$A14)+COUNTIFS(INDEX(ownership,0,MATCH(R$1,Systems!$I$2:AY$2,)),$A14&amp;"(*",INDEX(ownership,0,MATCH(R$1,Systems!$I$2:AY$2,)),"&lt;&gt;*"&amp;"(X)"&amp;"*")+COUNTIF(INDEX(ownership,0,MATCH(R$1,Systems!$I$2:AY$2,)),$A14&amp;",*")</f>
        <v>0</v>
      </c>
      <c r="S14" s="121">
        <f t="array" ref="S14">COUNTIF(INDEX(ownership,0,MATCH(S$1,Systems!$I$2:AY$2,)),$A14)+COUNTIFS(INDEX(ownership,0,MATCH(S$1,Systems!$I$2:AY$2,)),$A14&amp;"(*",INDEX(ownership,0,MATCH(S$1,Systems!$I$2:AY$2,)),"&lt;&gt;*"&amp;"(X)"&amp;"*")+COUNTIF(INDEX(ownership,0,MATCH(S$1,Systems!$I$2:AY$2,)),$A14&amp;",*")</f>
        <v>0</v>
      </c>
      <c r="T14" s="121">
        <f t="array" ref="T14">COUNTIF(INDEX(ownership,0,MATCH(T$1,Systems!$I$2:AY$2,)),$A14)+COUNTIFS(INDEX(ownership,0,MATCH(T$1,Systems!$I$2:AY$2,)),$A14&amp;"(*",INDEX(ownership,0,MATCH(T$1,Systems!$I$2:AY$2,)),"&lt;&gt;*"&amp;"(X)"&amp;"*")+COUNTIF(INDEX(ownership,0,MATCH(T$1,Systems!$I$2:AY$2,)),$A14&amp;",*")</f>
        <v>0</v>
      </c>
      <c r="U14" s="121">
        <f t="array" ref="U14">COUNTIF(INDEX(ownership,0,MATCH(U$1,Systems!$I$2:AY$2,)),$A14)+COUNTIFS(INDEX(ownership,0,MATCH(U$1,Systems!$I$2:AY$2,)),$A14&amp;"(*",INDEX(ownership,0,MATCH(U$1,Systems!$I$2:AY$2,)),"&lt;&gt;*"&amp;"(X)"&amp;"*")+COUNTIF(INDEX(ownership,0,MATCH(U$1,Systems!$I$2:AY$2,)),$A14&amp;",*")</f>
        <v>0</v>
      </c>
      <c r="V14" s="121">
        <f t="array" ref="V14">COUNTIF(INDEX(ownership,0,MATCH(V$1,Systems!$I$2:AY$2,)),$A14)+COUNTIFS(INDEX(ownership,0,MATCH(V$1,Systems!$I$2:AY$2,)),$A14&amp;"(*",INDEX(ownership,0,MATCH(V$1,Systems!$I$2:AY$2,)),"&lt;&gt;*"&amp;"(X)"&amp;"*")+COUNTIF(INDEX(ownership,0,MATCH(V$1,Systems!$I$2:AY$2,)),$A14&amp;",*")</f>
        <v>0</v>
      </c>
      <c r="W14" s="121">
        <f t="array" ref="W14">COUNTIF(INDEX(ownership,0,MATCH(W$1,Systems!$I$2:AY$2,)),$A14)+COUNTIFS(INDEX(ownership,0,MATCH(W$1,Systems!$I$2:AY$2,)),$A14&amp;"(*",INDEX(ownership,0,MATCH(W$1,Systems!$I$2:AY$2,)),"&lt;&gt;*"&amp;"(X)"&amp;"*")+COUNTIF(INDEX(ownership,0,MATCH(W$1,Systems!$I$2:AY$2,)),$A14&amp;",*")</f>
        <v>0</v>
      </c>
      <c r="X14" s="121">
        <f t="array" ref="X14">COUNTIF(INDEX(ownership,0,MATCH(X$1,Systems!$I$2:AY$2,)),$A14)+COUNTIFS(INDEX(ownership,0,MATCH(X$1,Systems!$I$2:AY$2,)),$A14&amp;"(*",INDEX(ownership,0,MATCH(X$1,Systems!$I$2:AY$2,)),"&lt;&gt;*"&amp;"(X)"&amp;"*")+COUNTIF(INDEX(ownership,0,MATCH(X$1,Systems!$I$2:AY$2,)),$A14&amp;",*")</f>
        <v>0</v>
      </c>
      <c r="Y14" s="121">
        <f t="array" ref="Y14">COUNTIF(INDEX(ownership,0,MATCH(Y$1,Systems!$I$2:AY$2,)),$A14)+COUNTIFS(INDEX(ownership,0,MATCH(Y$1,Systems!$I$2:AY$2,)),$A14&amp;"(*",INDEX(ownership,0,MATCH(Y$1,Systems!$I$2:AY$2,)),"&lt;&gt;*"&amp;"(X)"&amp;"*")+COUNTIF(INDEX(ownership,0,MATCH(Y$1,Systems!$I$2:AY$2,)),$A14&amp;",*")</f>
        <v>0</v>
      </c>
      <c r="Z14" s="121">
        <f t="array" ref="Z14">COUNTIF(INDEX(ownership,0,MATCH(Z$1,Systems!$I$2:AY$2,)),$A14)+COUNTIFS(INDEX(ownership,0,MATCH(Z$1,Systems!$I$2:AY$2,)),$A14&amp;"(*",INDEX(ownership,0,MATCH(Z$1,Systems!$I$2:AY$2,)),"&lt;&gt;*"&amp;"(X)"&amp;"*")+COUNTIF(INDEX(ownership,0,MATCH(Z$1,Systems!$I$2:AY$2,)),$A14&amp;",*")</f>
        <v>0</v>
      </c>
      <c r="AA14" s="121">
        <f t="array" ref="AA14">COUNTIF(INDEX(ownership,0,MATCH(AA$1,Systems!$I$2:AY$2,)),$A14)+COUNTIFS(INDEX(ownership,0,MATCH(AA$1,Systems!$I$2:AY$2,)),$A14&amp;"(*",INDEX(ownership,0,MATCH(AA$1,Systems!$I$2:AY$2,)),"&lt;&gt;*"&amp;"(X)"&amp;"*")+COUNTIF(INDEX(ownership,0,MATCH(AA$1,Systems!$I$2:AY$2,)),$A14&amp;",*")</f>
        <v>0</v>
      </c>
      <c r="AB14" s="121">
        <f t="array" ref="AB14">COUNTIF(INDEX(ownership,0,MATCH(AB$1,Systems!$I$2:AY$2,)),$A14)+COUNTIFS(INDEX(ownership,0,MATCH(AB$1,Systems!$I$2:AY$2,)),$A14&amp;"(*",INDEX(ownership,0,MATCH(AB$1,Systems!$I$2:AY$2,)),"&lt;&gt;*"&amp;"(X)"&amp;"*")+COUNTIF(INDEX(ownership,0,MATCH(AB$1,Systems!$I$2:AY$2,)),$A14&amp;",*")</f>
        <v>0</v>
      </c>
      <c r="AC14" s="121">
        <f t="array" ref="AC14">COUNTIF(INDEX(ownership,0,MATCH(AC$1,Systems!$I$2:AY$2,)),$A14)+COUNTIFS(INDEX(ownership,0,MATCH(AC$1,Systems!$I$2:AY$2,)),$A14&amp;"(*",INDEX(ownership,0,MATCH(AC$1,Systems!$I$2:AY$2,)),"&lt;&gt;*"&amp;"(X)"&amp;"*")+COUNTIF(INDEX(ownership,0,MATCH(AC$1,Systems!$I$2:AY$2,)),$A14&amp;",*")</f>
        <v>0</v>
      </c>
      <c r="AD14" s="121">
        <f t="array" ref="AD14">COUNTIF(INDEX(ownership,0,MATCH(AD$1,Systems!$I$2:AY$2,)),$A14)+COUNTIFS(INDEX(ownership,0,MATCH(AD$1,Systems!$I$2:AY$2,)),$A14&amp;"(*",INDEX(ownership,0,MATCH(AD$1,Systems!$I$2:AY$2,)),"&lt;&gt;*"&amp;"(X)"&amp;"*")+COUNTIF(INDEX(ownership,0,MATCH(AD$1,Systems!$I$2:AY$2,)),$A14&amp;",*")</f>
        <v>0</v>
      </c>
      <c r="AE14" s="121">
        <f t="array" ref="AE14">COUNTIF(INDEX(ownership,0,MATCH(AE$1,Systems!$I$2:AY$2,)),$A14)+COUNTIFS(INDEX(ownership,0,MATCH(AE$1,Systems!$I$2:AY$2,)),$A14&amp;"(*",INDEX(ownership,0,MATCH(AE$1,Systems!$I$2:AY$2,)),"&lt;&gt;*"&amp;"(X)"&amp;"*")+COUNTIF(INDEX(ownership,0,MATCH(AE$1,Systems!$I$2:AY$2,)),$A14&amp;",*")</f>
        <v>0</v>
      </c>
      <c r="AF14" s="121">
        <f t="array" ref="AF14">COUNTIF(INDEX(ownership,0,MATCH(AF$1,Systems!$I$2:AY$2,)),$A14)+COUNTIFS(INDEX(ownership,0,MATCH(AF$1,Systems!$I$2:AY$2,)),$A14&amp;"(*",INDEX(ownership,0,MATCH(AF$1,Systems!$I$2:AY$2,)),"&lt;&gt;*"&amp;"(X)"&amp;"*")+COUNTIF(INDEX(ownership,0,MATCH(AF$1,Systems!$I$2:AY$2,)),$A14&amp;",*")</f>
        <v>0</v>
      </c>
      <c r="AG14" s="121">
        <f t="array" ref="AG14">COUNTIF(INDEX(ownership,0,MATCH(AG$1,Systems!$I$2:AY$2,)),$A14)+COUNTIFS(INDEX(ownership,0,MATCH(AG$1,Systems!$I$2:AY$2,)),$A14&amp;"(*",INDEX(ownership,0,MATCH(AG$1,Systems!$I$2:AY$2,)),"&lt;&gt;*"&amp;"(X)"&amp;"*")+COUNTIF(INDEX(ownership,0,MATCH(AG$1,Systems!$I$2:AY$2,)),$A14&amp;",*")</f>
        <v>0</v>
      </c>
      <c r="AH14" s="121">
        <f t="array" ref="AH14">COUNTIF(INDEX(ownership,0,MATCH(AH$1,Systems!$I$2:AY$2,)),$A14)+COUNTIFS(INDEX(ownership,0,MATCH(AH$1,Systems!$I$2:AY$2,)),$A14&amp;"(*",INDEX(ownership,0,MATCH(AH$1,Systems!$I$2:AY$2,)),"&lt;&gt;*"&amp;"(X)"&amp;"*")+COUNTIF(INDEX(ownership,0,MATCH(AH$1,Systems!$I$2:AY$2,)),$A14&amp;",*")</f>
        <v>0</v>
      </c>
      <c r="AI14" s="121">
        <f t="array" ref="AI14">COUNTIF(INDEX(ownership,0,MATCH(AI$1,Systems!$I$2:AY$2,)),$A14)+COUNTIFS(INDEX(ownership,0,MATCH(AI$1,Systems!$I$2:AY$2,)),$A14&amp;"(*",INDEX(ownership,0,MATCH(AI$1,Systems!$I$2:AY$2,)),"&lt;&gt;*"&amp;"(X)"&amp;"*")+COUNTIF(INDEX(ownership,0,MATCH(AI$1,Systems!$I$2:AY$2,)),$A14&amp;",*")</f>
        <v>0</v>
      </c>
      <c r="AJ14" s="121">
        <f t="array" ref="AJ14">COUNTIF(INDEX(ownership,0,MATCH(AJ$1,Systems!$I$2:AY$2,)),$A14)+COUNTIFS(INDEX(ownership,0,MATCH(AJ$1,Systems!$I$2:AY$2,)),$A14&amp;"(*",INDEX(ownership,0,MATCH(AJ$1,Systems!$I$2:AY$2,)),"&lt;&gt;*"&amp;"(X)"&amp;"*")+COUNTIF(INDEX(ownership,0,MATCH(AJ$1,Systems!$I$2:AY$2,)),$A14&amp;",*")</f>
        <v>0</v>
      </c>
      <c r="AK14" s="121">
        <f t="array" ref="AK14">COUNTIF(INDEX(ownership,0,MATCH(AK$1,Systems!$I$2:AY$2,)),$A14)+COUNTIFS(INDEX(ownership,0,MATCH(AK$1,Systems!$I$2:AY$2,)),$A14&amp;"(*",INDEX(ownership,0,MATCH(AK$1,Systems!$I$2:AY$2,)),"&lt;&gt;*"&amp;"(X)"&amp;"*")+COUNTIF(INDEX(ownership,0,MATCH(AK$1,Systems!$I$2:AY$2,)),$A14&amp;",*")</f>
        <v>0</v>
      </c>
      <c r="AL14" s="121">
        <f t="array" ref="AL14">COUNTIF(INDEX(ownership,0,MATCH(AL$1,Systems!$I$2:AY$2,)),$A14)+COUNTIFS(INDEX(ownership,0,MATCH(AL$1,Systems!$I$2:AY$2,)),$A14&amp;"(*",INDEX(ownership,0,MATCH(AL$1,Systems!$I$2:AY$2,)),"&lt;&gt;*"&amp;"(X)"&amp;"*")+COUNTIF(INDEX(ownership,0,MATCH(AL$1,Systems!$I$2:AY$2,)),$A14&amp;",*")</f>
        <v>0</v>
      </c>
      <c r="AM14" s="121">
        <f t="array" ref="AM14">COUNTIF(INDEX(ownership,0,MATCH(AM$1,Systems!$I$2:AY$2,)),$A14)+COUNTIFS(INDEX(ownership,0,MATCH(AM$1,Systems!$I$2:AY$2,)),$A14&amp;"(*",INDEX(ownership,0,MATCH(AM$1,Systems!$I$2:AY$2,)),"&lt;&gt;*"&amp;"(X)"&amp;"*")+COUNTIF(INDEX(ownership,0,MATCH(AM$1,Systems!$I$2:AY$2,)),$A14&amp;",*")</f>
        <v>0</v>
      </c>
      <c r="AN14" s="121">
        <f t="array" ref="AN14">COUNTIF(INDEX(ownership,0,MATCH(AN$1,Systems!$I$2:AY$2,)),$A14)+COUNTIFS(INDEX(ownership,0,MATCH(AN$1,Systems!$I$2:AY$2,)),$A14&amp;"(*",INDEX(ownership,0,MATCH(AN$1,Systems!$I$2:AY$2,)),"&lt;&gt;*"&amp;"(X)"&amp;"*")+COUNTIF(INDEX(ownership,0,MATCH(AN$1,Systems!$I$2:AY$2,)),$A14&amp;",*")</f>
        <v>0</v>
      </c>
      <c r="AO14" s="121">
        <f t="array" ref="AO14">COUNTIF(INDEX(ownership,0,MATCH(AO$1,Systems!$I$2:AY$2,)),$A14)+COUNTIFS(INDEX(ownership,0,MATCH(AO$1,Systems!$I$2:AY$2,)),$A14&amp;"(*",INDEX(ownership,0,MATCH(AO$1,Systems!$I$2:AY$2,)),"&lt;&gt;*"&amp;"(X)"&amp;"*")+COUNTIF(INDEX(ownership,0,MATCH(AO$1,Systems!$I$2:AY$2,)),$A14&amp;",*")</f>
        <v>0</v>
      </c>
      <c r="AP14" s="121">
        <f t="array" ref="AP14">COUNTIF(INDEX(ownership,0,MATCH(AP$1,Systems!$I$2:AY$2,)),$A14)+COUNTIFS(INDEX(ownership,0,MATCH(AP$1,Systems!$I$2:AY$2,)),$A14&amp;"(*",INDEX(ownership,0,MATCH(AP$1,Systems!$I$2:AY$2,)),"&lt;&gt;*"&amp;"(X)"&amp;"*")+COUNTIF(INDEX(ownership,0,MATCH(AP$1,Systems!$I$2:AY$2,)),$A14&amp;",*")</f>
        <v>0</v>
      </c>
      <c r="AQ14" s="121">
        <f t="array" ref="AQ14">COUNTIF(INDEX(ownership,0,MATCH(AQ$1,Systems!$I$2:AY$2,)),$A14)+COUNTIFS(INDEX(ownership,0,MATCH(AQ$1,Systems!$I$2:AY$2,)),$A14&amp;"(*",INDEX(ownership,0,MATCH(AQ$1,Systems!$I$2:AY$2,)),"&lt;&gt;*"&amp;"(X)"&amp;"*")+COUNTIF(INDEX(ownership,0,MATCH(AQ$1,Systems!$I$2:AY$2,)),$A14&amp;",*")</f>
        <v>0</v>
      </c>
      <c r="AR14" s="121">
        <f t="array" ref="AR14">COUNTIF(INDEX(ownership,0,MATCH(AR$1,Systems!$I$2:AY$2,)),$A14)+COUNTIFS(INDEX(ownership,0,MATCH(AR$1,Systems!$I$2:AY$2,)),$A14&amp;"(*",INDEX(ownership,0,MATCH(AR$1,Systems!$I$2:AY$2,)),"&lt;&gt;*"&amp;"(X)"&amp;"*")+COUNTIF(INDEX(ownership,0,MATCH(AR$1,Systems!$I$2:AY$2,)),$A14&amp;",*")</f>
        <v>0</v>
      </c>
      <c r="AS14" s="121">
        <f t="array" ref="AS14">COUNTIF(INDEX(ownership,0,MATCH(AS$1,Systems!$I$2:AY$2,)),$A14)+COUNTIFS(INDEX(ownership,0,MATCH(AS$1,Systems!$I$2:AY$2,)),$A14&amp;"(*",INDEX(ownership,0,MATCH(AS$1,Systems!$I$2:AY$2,)),"&lt;&gt;*"&amp;"(X)"&amp;"*")+COUNTIF(INDEX(ownership,0,MATCH(AS$1,Systems!$I$2:AY$2,)),$A14&amp;",*")</f>
        <v>0</v>
      </c>
      <c r="AT14" s="121">
        <f t="array" ref="AT14">COUNTIF(INDEX(ownership,0,MATCH(AT$1,Systems!$I$2:AY$2,)),$A14)+COUNTIFS(INDEX(ownership,0,MATCH(AT$1,Systems!$I$2:AY$2,)),$A14&amp;"(*",INDEX(ownership,0,MATCH(AT$1,Systems!$I$2:AY$2,)),"&lt;&gt;*"&amp;"(X)"&amp;"*")+COUNTIF(INDEX(ownership,0,MATCH(AT$1,Systems!$I$2:AY$2,)),$A14&amp;",*")</f>
        <v>0</v>
      </c>
      <c r="AU14" s="121">
        <f t="array" ref="AU14">COUNTIF(INDEX(ownership,0,MATCH(AU$1,Systems!$I$2:AY$2,)),$A14)+COUNTIFS(INDEX(ownership,0,MATCH(AU$1,Systems!$I$2:AY$2,)),$A14&amp;"(*",INDEX(ownership,0,MATCH(AU$1,Systems!$I$2:AY$2,)),"&lt;&gt;*"&amp;"(X)"&amp;"*")+COUNTIF(INDEX(ownership,0,MATCH(AU$1,Systems!$I$2:AY$2,)),$A14&amp;",*")</f>
        <v>0</v>
      </c>
      <c r="AV14" s="121">
        <f t="array" ref="AV14">COUNTIF(INDEX(ownership,0,MATCH(AV$1,Systems!$I$2:AY$2,)),$A14)+COUNTIFS(INDEX(ownership,0,MATCH(AV$1,Systems!$I$2:AY$2,)),$A14&amp;"(*",INDEX(ownership,0,MATCH(AV$1,Systems!$I$2:AY$2,)),"&lt;&gt;*"&amp;"(X)"&amp;"*")+COUNTIF(INDEX(ownership,0,MATCH(AV$1,Systems!$I$2:AY$2,)),$A14&amp;",*")</f>
        <v>0</v>
      </c>
      <c r="AW14" s="121">
        <f t="array" ref="AW14">COUNTIF(INDEX(ownership,0,MATCH(AW$1,Systems!$I$2:AY$2,)),$A14)+COUNTIFS(INDEX(ownership,0,MATCH(AW$1,Systems!$I$2:AY$2,)),$A14&amp;"(*",INDEX(ownership,0,MATCH(AW$1,Systems!$I$2:AY$2,)),"&lt;&gt;*"&amp;"(X)"&amp;"*")+COUNTIF(INDEX(ownership,0,MATCH(AW$1,Systems!$I$2:AY$2,)),$A14&amp;",*")</f>
        <v>0</v>
      </c>
      <c r="AX14" s="121">
        <f t="array" ref="AX14">COUNTIF(INDEX(ownership,0,MATCH(AX$1,Systems!$I$2:AY$2,)),$A14)+COUNTIFS(INDEX(ownership,0,MATCH(AX$1,Systems!$I$2:AY$2,)),$A14&amp;"(*",INDEX(ownership,0,MATCH(AX$1,Systems!$I$2:AY$2,)),"&lt;&gt;*"&amp;"(X)"&amp;"*")+COUNTIF(INDEX(ownership,0,MATCH(AX$1,Systems!$I$2:AY$2,)),$A14&amp;",*")</f>
        <v>0</v>
      </c>
      <c r="AY14" s="121">
        <f t="array" ref="AY14">COUNTIF(INDEX(ownership,0,MATCH(AY$1,Systems!$I$2:AZ$2,)),$A14)+COUNTIFS(INDEX(ownership,0,MATCH(AY$1,Systems!$I$2:AZ$2,)),$A14&amp;"(*",INDEX(ownership,0,MATCH(AY$1,Systems!$I$2:AZ$2,)),"&lt;&gt;*"&amp;"(X)"&amp;"*")+COUNTIF(INDEX(ownership,0,MATCH(AY$1,Systems!$I$2:AZ$2,)),$A14&amp;",*")</f>
        <v>0</v>
      </c>
      <c r="AZ14" s="121">
        <f t="array" ref="AZ14">COUNTIF(INDEX(ownership,0,MATCH(AZ$1,Systems!$I$2:AY$2,)),$A14)+COUNTIFS(INDEX(ownership,0,MATCH(AZ$1,Systems!$I$2:AY$2,)),$A14&amp;"(*",INDEX(ownership,0,MATCH(AZ$1,Systems!$I$2:AY$2,)),"&lt;&gt;*"&amp;"(X)"&amp;"*")+COUNTIF(INDEX(ownership,0,MATCH(AZ$1,Systems!$I$2:AY$2,)),$A14&amp;",*")</f>
        <v>0</v>
      </c>
    </row>
    <row r="15">
      <c r="A15" s="60" t="s">
        <v>604</v>
      </c>
      <c r="B15" s="60" t="s">
        <v>7947</v>
      </c>
      <c r="C15" s="60" t="s">
        <v>7930</v>
      </c>
      <c r="D15" s="119">
        <v>2259.0</v>
      </c>
      <c r="E15" s="119">
        <v>3082.0</v>
      </c>
      <c r="F15" s="120" t="s">
        <v>7948</v>
      </c>
      <c r="G15" s="121">
        <f t="shared" si="1"/>
        <v>5</v>
      </c>
      <c r="H15" s="121">
        <f t="array" ref="H15">COUNTIF(INDEX(ownership,0,MATCH(H$1,Systems!$I$2:AY$2,)),$A15)+COUNTIFS(INDEX(ownership,0,MATCH(H$1,Systems!$I$2:AY$2,)),$A15&amp;"(*",INDEX(ownership,0,MATCH(H$1,Systems!$I$2:AY$2,)),"&lt;&gt;*"&amp;"(X)"&amp;"*")+COUNTIF(INDEX(ownership,0,MATCH(H$1,Systems!$I$2:AY$2,)),$A15&amp;",*")</f>
        <v>5</v>
      </c>
      <c r="I15" s="121">
        <f t="array" ref="I15">COUNTIF(INDEX(ownership,0,MATCH(I$1,Systems!$I$2:AY$2,)),$A15)+COUNTIFS(INDEX(ownership,0,MATCH(I$1,Systems!$I$2:AY$2,)),$A15&amp;"(*",INDEX(ownership,0,MATCH(I$1,Systems!$I$2:AY$2,)),"&lt;&gt;*"&amp;"(X)"&amp;"*")+COUNTIF(INDEX(ownership,0,MATCH(I$1,Systems!$I$2:AY$2,)),$A15&amp;",*")</f>
        <v>0</v>
      </c>
      <c r="J15" s="121">
        <f t="array" ref="J15">COUNTIF(INDEX(ownership,0,MATCH(J$1,Systems!$I$2:AY$2,)),$A15)+COUNTIFS(INDEX(ownership,0,MATCH(J$1,Systems!$I$2:AY$2,)),$A15&amp;"(*",INDEX(ownership,0,MATCH(J$1,Systems!$I$2:AY$2,)),"&lt;&gt;*"&amp;"(X)"&amp;"*")+COUNTIF(INDEX(ownership,0,MATCH(J$1,Systems!$I$2:AY$2,)),$A15&amp;",*")</f>
        <v>0</v>
      </c>
      <c r="K15" s="121">
        <f t="array" ref="K15">COUNTIF(INDEX(ownership,0,MATCH(K$1,Systems!$I$2:AY$2,)),$A15)+COUNTIFS(INDEX(ownership,0,MATCH(K$1,Systems!$I$2:AY$2,)),$A15&amp;"(*",INDEX(ownership,0,MATCH(K$1,Systems!$I$2:AY$2,)),"&lt;&gt;*"&amp;"(X)"&amp;"*")+COUNTIF(INDEX(ownership,0,MATCH(K$1,Systems!$I$2:AY$2,)),$A15&amp;",*")</f>
        <v>0</v>
      </c>
      <c r="L15" s="121">
        <f t="array" ref="L15">COUNTIF(INDEX(ownership,0,MATCH(L$1,Systems!$I$2:AY$2,)),$A15)+COUNTIFS(INDEX(ownership,0,MATCH(L$1,Systems!$I$2:AY$2,)),$A15&amp;"(*",INDEX(ownership,0,MATCH(L$1,Systems!$I$2:AY$2,)),"&lt;&gt;*"&amp;"(X)"&amp;"*")+COUNTIF(INDEX(ownership,0,MATCH(L$1,Systems!$I$2:AY$2,)),$A15&amp;",*")</f>
        <v>0</v>
      </c>
      <c r="M15" s="121">
        <f t="array" ref="M15">COUNTIF(INDEX(ownership,0,MATCH(M$1,Systems!$I$2:AY$2,)),$A15)+COUNTIFS(INDEX(ownership,0,MATCH(M$1,Systems!$I$2:AY$2,)),$A15&amp;"(*",INDEX(ownership,0,MATCH(M$1,Systems!$I$2:AY$2,)),"&lt;&gt;*"&amp;"(X)"&amp;"*")+COUNTIF(INDEX(ownership,0,MATCH(M$1,Systems!$I$2:AY$2,)),$A15&amp;",*")</f>
        <v>0</v>
      </c>
      <c r="N15" s="121">
        <f t="array" ref="N15">COUNTIF(INDEX(ownership,0,MATCH(N$1,Systems!$I$2:AY$2,)),$A15)+COUNTIFS(INDEX(ownership,0,MATCH(N$1,Systems!$I$2:AY$2,)),$A15&amp;"(*",INDEX(ownership,0,MATCH(N$1,Systems!$I$2:AY$2,)),"&lt;&gt;*"&amp;"(X)"&amp;"*")+COUNTIF(INDEX(ownership,0,MATCH(N$1,Systems!$I$2:AY$2,)),$A15&amp;",*")</f>
        <v>0</v>
      </c>
      <c r="O15" s="121">
        <f t="array" ref="O15">COUNTIF(INDEX(ownership,0,MATCH(O$1,Systems!$I$2:AY$2,)),$A15)+COUNTIFS(INDEX(ownership,0,MATCH(O$1,Systems!$I$2:AY$2,)),$A15&amp;"(*",INDEX(ownership,0,MATCH(O$1,Systems!$I$2:AY$2,)),"&lt;&gt;*"&amp;"(X)"&amp;"*")+COUNTIF(INDEX(ownership,0,MATCH(O$1,Systems!$I$2:AY$2,)),$A15&amp;",*")</f>
        <v>0</v>
      </c>
      <c r="P15" s="121">
        <f t="array" ref="P15">COUNTIF(INDEX(ownership,0,MATCH(P$1,Systems!$I$2:AY$2,)),$A15)+COUNTIFS(INDEX(ownership,0,MATCH(P$1,Systems!$I$2:AY$2,)),$A15&amp;"(*",INDEX(ownership,0,MATCH(P$1,Systems!$I$2:AY$2,)),"&lt;&gt;*"&amp;"(X)"&amp;"*")+COUNTIF(INDEX(ownership,0,MATCH(P$1,Systems!$I$2:AY$2,)),$A15&amp;",*")</f>
        <v>0</v>
      </c>
      <c r="Q15" s="121">
        <f t="array" ref="Q15">COUNTIF(INDEX(ownership,0,MATCH(Q$1,Systems!$I$2:AY$2,)),$A15)+COUNTIFS(INDEX(ownership,0,MATCH(Q$1,Systems!$I$2:AY$2,)),$A15&amp;"(*",INDEX(ownership,0,MATCH(Q$1,Systems!$I$2:AY$2,)),"&lt;&gt;*"&amp;"(X)"&amp;"*")+COUNTIF(INDEX(ownership,0,MATCH(Q$1,Systems!$I$2:AY$2,)),$A15&amp;",*")</f>
        <v>0</v>
      </c>
      <c r="R15" s="121">
        <f t="array" ref="R15">COUNTIF(INDEX(ownership,0,MATCH(R$1,Systems!$I$2:AY$2,)),$A15)+COUNTIFS(INDEX(ownership,0,MATCH(R$1,Systems!$I$2:AY$2,)),$A15&amp;"(*",INDEX(ownership,0,MATCH(R$1,Systems!$I$2:AY$2,)),"&lt;&gt;*"&amp;"(X)"&amp;"*")+COUNTIF(INDEX(ownership,0,MATCH(R$1,Systems!$I$2:AY$2,)),$A15&amp;",*")</f>
        <v>0</v>
      </c>
      <c r="S15" s="121">
        <f t="array" ref="S15">COUNTIF(INDEX(ownership,0,MATCH(S$1,Systems!$I$2:AY$2,)),$A15)+COUNTIFS(INDEX(ownership,0,MATCH(S$1,Systems!$I$2:AY$2,)),$A15&amp;"(*",INDEX(ownership,0,MATCH(S$1,Systems!$I$2:AY$2,)),"&lt;&gt;*"&amp;"(X)"&amp;"*")+COUNTIF(INDEX(ownership,0,MATCH(S$1,Systems!$I$2:AY$2,)),$A15&amp;",*")</f>
        <v>0</v>
      </c>
      <c r="T15" s="121">
        <f t="array" ref="T15">COUNTIF(INDEX(ownership,0,MATCH(T$1,Systems!$I$2:AY$2,)),$A15)+COUNTIFS(INDEX(ownership,0,MATCH(T$1,Systems!$I$2:AY$2,)),$A15&amp;"(*",INDEX(ownership,0,MATCH(T$1,Systems!$I$2:AY$2,)),"&lt;&gt;*"&amp;"(X)"&amp;"*")+COUNTIF(INDEX(ownership,0,MATCH(T$1,Systems!$I$2:AY$2,)),$A15&amp;",*")</f>
        <v>0</v>
      </c>
      <c r="U15" s="121">
        <f t="array" ref="U15">COUNTIF(INDEX(ownership,0,MATCH(U$1,Systems!$I$2:AY$2,)),$A15)+COUNTIFS(INDEX(ownership,0,MATCH(U$1,Systems!$I$2:AY$2,)),$A15&amp;"(*",INDEX(ownership,0,MATCH(U$1,Systems!$I$2:AY$2,)),"&lt;&gt;*"&amp;"(X)"&amp;"*")+COUNTIF(INDEX(ownership,0,MATCH(U$1,Systems!$I$2:AY$2,)),$A15&amp;",*")</f>
        <v>0</v>
      </c>
      <c r="V15" s="121">
        <f t="array" ref="V15">COUNTIF(INDEX(ownership,0,MATCH(V$1,Systems!$I$2:AY$2,)),$A15)+COUNTIFS(INDEX(ownership,0,MATCH(V$1,Systems!$I$2:AY$2,)),$A15&amp;"(*",INDEX(ownership,0,MATCH(V$1,Systems!$I$2:AY$2,)),"&lt;&gt;*"&amp;"(X)"&amp;"*")+COUNTIF(INDEX(ownership,0,MATCH(V$1,Systems!$I$2:AY$2,)),$A15&amp;",*")</f>
        <v>0</v>
      </c>
      <c r="W15" s="121">
        <f t="array" ref="W15">COUNTIF(INDEX(ownership,0,MATCH(W$1,Systems!$I$2:AY$2,)),$A15)+COUNTIFS(INDEX(ownership,0,MATCH(W$1,Systems!$I$2:AY$2,)),$A15&amp;"(*",INDEX(ownership,0,MATCH(W$1,Systems!$I$2:AY$2,)),"&lt;&gt;*"&amp;"(X)"&amp;"*")+COUNTIF(INDEX(ownership,0,MATCH(W$1,Systems!$I$2:AY$2,)),$A15&amp;",*")</f>
        <v>0</v>
      </c>
      <c r="X15" s="121">
        <f t="array" ref="X15">COUNTIF(INDEX(ownership,0,MATCH(X$1,Systems!$I$2:AY$2,)),$A15)+COUNTIFS(INDEX(ownership,0,MATCH(X$1,Systems!$I$2:AY$2,)),$A15&amp;"(*",INDEX(ownership,0,MATCH(X$1,Systems!$I$2:AY$2,)),"&lt;&gt;*"&amp;"(X)"&amp;"*")+COUNTIF(INDEX(ownership,0,MATCH(X$1,Systems!$I$2:AY$2,)),$A15&amp;",*")</f>
        <v>0</v>
      </c>
      <c r="Y15" s="121">
        <f t="array" ref="Y15">COUNTIF(INDEX(ownership,0,MATCH(Y$1,Systems!$I$2:AY$2,)),$A15)+COUNTIFS(INDEX(ownership,0,MATCH(Y$1,Systems!$I$2:AY$2,)),$A15&amp;"(*",INDEX(ownership,0,MATCH(Y$1,Systems!$I$2:AY$2,)),"&lt;&gt;*"&amp;"(X)"&amp;"*")+COUNTIF(INDEX(ownership,0,MATCH(Y$1,Systems!$I$2:AY$2,)),$A15&amp;",*")</f>
        <v>0</v>
      </c>
      <c r="Z15" s="121">
        <f t="array" ref="Z15">COUNTIF(INDEX(ownership,0,MATCH(Z$1,Systems!$I$2:AY$2,)),$A15)+COUNTIFS(INDEX(ownership,0,MATCH(Z$1,Systems!$I$2:AY$2,)),$A15&amp;"(*",INDEX(ownership,0,MATCH(Z$1,Systems!$I$2:AY$2,)),"&lt;&gt;*"&amp;"(X)"&amp;"*")+COUNTIF(INDEX(ownership,0,MATCH(Z$1,Systems!$I$2:AY$2,)),$A15&amp;",*")</f>
        <v>0</v>
      </c>
      <c r="AA15" s="121">
        <f t="array" ref="AA15">COUNTIF(INDEX(ownership,0,MATCH(AA$1,Systems!$I$2:AY$2,)),$A15)+COUNTIFS(INDEX(ownership,0,MATCH(AA$1,Systems!$I$2:AY$2,)),$A15&amp;"(*",INDEX(ownership,0,MATCH(AA$1,Systems!$I$2:AY$2,)),"&lt;&gt;*"&amp;"(X)"&amp;"*")+COUNTIF(INDEX(ownership,0,MATCH(AA$1,Systems!$I$2:AY$2,)),$A15&amp;",*")</f>
        <v>0</v>
      </c>
      <c r="AB15" s="121">
        <f t="array" ref="AB15">COUNTIF(INDEX(ownership,0,MATCH(AB$1,Systems!$I$2:AY$2,)),$A15)+COUNTIFS(INDEX(ownership,0,MATCH(AB$1,Systems!$I$2:AY$2,)),$A15&amp;"(*",INDEX(ownership,0,MATCH(AB$1,Systems!$I$2:AY$2,)),"&lt;&gt;*"&amp;"(X)"&amp;"*")+COUNTIF(INDEX(ownership,0,MATCH(AB$1,Systems!$I$2:AY$2,)),$A15&amp;",*")</f>
        <v>0</v>
      </c>
      <c r="AC15" s="121">
        <f t="array" ref="AC15">COUNTIF(INDEX(ownership,0,MATCH(AC$1,Systems!$I$2:AY$2,)),$A15)+COUNTIFS(INDEX(ownership,0,MATCH(AC$1,Systems!$I$2:AY$2,)),$A15&amp;"(*",INDEX(ownership,0,MATCH(AC$1,Systems!$I$2:AY$2,)),"&lt;&gt;*"&amp;"(X)"&amp;"*")+COUNTIF(INDEX(ownership,0,MATCH(AC$1,Systems!$I$2:AY$2,)),$A15&amp;",*")</f>
        <v>0</v>
      </c>
      <c r="AD15" s="121">
        <f t="array" ref="AD15">COUNTIF(INDEX(ownership,0,MATCH(AD$1,Systems!$I$2:AY$2,)),$A15)+COUNTIFS(INDEX(ownership,0,MATCH(AD$1,Systems!$I$2:AY$2,)),$A15&amp;"(*",INDEX(ownership,0,MATCH(AD$1,Systems!$I$2:AY$2,)),"&lt;&gt;*"&amp;"(X)"&amp;"*")+COUNTIF(INDEX(ownership,0,MATCH(AD$1,Systems!$I$2:AY$2,)),$A15&amp;",*")</f>
        <v>0</v>
      </c>
      <c r="AE15" s="121">
        <f t="array" ref="AE15">COUNTIF(INDEX(ownership,0,MATCH(AE$1,Systems!$I$2:AY$2,)),$A15)+COUNTIFS(INDEX(ownership,0,MATCH(AE$1,Systems!$I$2:AY$2,)),$A15&amp;"(*",INDEX(ownership,0,MATCH(AE$1,Systems!$I$2:AY$2,)),"&lt;&gt;*"&amp;"(X)"&amp;"*")+COUNTIF(INDEX(ownership,0,MATCH(AE$1,Systems!$I$2:AY$2,)),$A15&amp;",*")</f>
        <v>0</v>
      </c>
      <c r="AF15" s="121">
        <f t="array" ref="AF15">COUNTIF(INDEX(ownership,0,MATCH(AF$1,Systems!$I$2:AY$2,)),$A15)+COUNTIFS(INDEX(ownership,0,MATCH(AF$1,Systems!$I$2:AY$2,)),$A15&amp;"(*",INDEX(ownership,0,MATCH(AF$1,Systems!$I$2:AY$2,)),"&lt;&gt;*"&amp;"(X)"&amp;"*")+COUNTIF(INDEX(ownership,0,MATCH(AF$1,Systems!$I$2:AY$2,)),$A15&amp;",*")</f>
        <v>0</v>
      </c>
      <c r="AG15" s="121">
        <f t="array" ref="AG15">COUNTIF(INDEX(ownership,0,MATCH(AG$1,Systems!$I$2:AY$2,)),$A15)+COUNTIFS(INDEX(ownership,0,MATCH(AG$1,Systems!$I$2:AY$2,)),$A15&amp;"(*",INDEX(ownership,0,MATCH(AG$1,Systems!$I$2:AY$2,)),"&lt;&gt;*"&amp;"(X)"&amp;"*")+COUNTIF(INDEX(ownership,0,MATCH(AG$1,Systems!$I$2:AY$2,)),$A15&amp;",*")</f>
        <v>0</v>
      </c>
      <c r="AH15" s="121">
        <f t="array" ref="AH15">COUNTIF(INDEX(ownership,0,MATCH(AH$1,Systems!$I$2:AY$2,)),$A15)+COUNTIFS(INDEX(ownership,0,MATCH(AH$1,Systems!$I$2:AY$2,)),$A15&amp;"(*",INDEX(ownership,0,MATCH(AH$1,Systems!$I$2:AY$2,)),"&lt;&gt;*"&amp;"(X)"&amp;"*")+COUNTIF(INDEX(ownership,0,MATCH(AH$1,Systems!$I$2:AY$2,)),$A15&amp;",*")</f>
        <v>0</v>
      </c>
      <c r="AI15" s="121">
        <f t="array" ref="AI15">COUNTIF(INDEX(ownership,0,MATCH(AI$1,Systems!$I$2:AY$2,)),$A15)+COUNTIFS(INDEX(ownership,0,MATCH(AI$1,Systems!$I$2:AY$2,)),$A15&amp;"(*",INDEX(ownership,0,MATCH(AI$1,Systems!$I$2:AY$2,)),"&lt;&gt;*"&amp;"(X)"&amp;"*")+COUNTIF(INDEX(ownership,0,MATCH(AI$1,Systems!$I$2:AY$2,)),$A15&amp;",*")</f>
        <v>0</v>
      </c>
      <c r="AJ15" s="121">
        <f t="array" ref="AJ15">COUNTIF(INDEX(ownership,0,MATCH(AJ$1,Systems!$I$2:AY$2,)),$A15)+COUNTIFS(INDEX(ownership,0,MATCH(AJ$1,Systems!$I$2:AY$2,)),$A15&amp;"(*",INDEX(ownership,0,MATCH(AJ$1,Systems!$I$2:AY$2,)),"&lt;&gt;*"&amp;"(X)"&amp;"*")+COUNTIF(INDEX(ownership,0,MATCH(AJ$1,Systems!$I$2:AY$2,)),$A15&amp;",*")</f>
        <v>0</v>
      </c>
      <c r="AK15" s="121">
        <f t="array" ref="AK15">COUNTIF(INDEX(ownership,0,MATCH(AK$1,Systems!$I$2:AY$2,)),$A15)+COUNTIFS(INDEX(ownership,0,MATCH(AK$1,Systems!$I$2:AY$2,)),$A15&amp;"(*",INDEX(ownership,0,MATCH(AK$1,Systems!$I$2:AY$2,)),"&lt;&gt;*"&amp;"(X)"&amp;"*")+COUNTIF(INDEX(ownership,0,MATCH(AK$1,Systems!$I$2:AY$2,)),$A15&amp;",*")</f>
        <v>0</v>
      </c>
      <c r="AL15" s="121">
        <f t="array" ref="AL15">COUNTIF(INDEX(ownership,0,MATCH(AL$1,Systems!$I$2:AY$2,)),$A15)+COUNTIFS(INDEX(ownership,0,MATCH(AL$1,Systems!$I$2:AY$2,)),$A15&amp;"(*",INDEX(ownership,0,MATCH(AL$1,Systems!$I$2:AY$2,)),"&lt;&gt;*"&amp;"(X)"&amp;"*")+COUNTIF(INDEX(ownership,0,MATCH(AL$1,Systems!$I$2:AY$2,)),$A15&amp;",*")</f>
        <v>0</v>
      </c>
      <c r="AM15" s="121">
        <f t="array" ref="AM15">COUNTIF(INDEX(ownership,0,MATCH(AM$1,Systems!$I$2:AY$2,)),$A15)+COUNTIFS(INDEX(ownership,0,MATCH(AM$1,Systems!$I$2:AY$2,)),$A15&amp;"(*",INDEX(ownership,0,MATCH(AM$1,Systems!$I$2:AY$2,)),"&lt;&gt;*"&amp;"(X)"&amp;"*")+COUNTIF(INDEX(ownership,0,MATCH(AM$1,Systems!$I$2:AY$2,)),$A15&amp;",*")</f>
        <v>0</v>
      </c>
      <c r="AN15" s="121">
        <f t="array" ref="AN15">COUNTIF(INDEX(ownership,0,MATCH(AN$1,Systems!$I$2:AY$2,)),$A15)+COUNTIFS(INDEX(ownership,0,MATCH(AN$1,Systems!$I$2:AY$2,)),$A15&amp;"(*",INDEX(ownership,0,MATCH(AN$1,Systems!$I$2:AY$2,)),"&lt;&gt;*"&amp;"(X)"&amp;"*")+COUNTIF(INDEX(ownership,0,MATCH(AN$1,Systems!$I$2:AY$2,)),$A15&amp;",*")</f>
        <v>0</v>
      </c>
      <c r="AO15" s="121">
        <f t="array" ref="AO15">COUNTIF(INDEX(ownership,0,MATCH(AO$1,Systems!$I$2:AY$2,)),$A15)+COUNTIFS(INDEX(ownership,0,MATCH(AO$1,Systems!$I$2:AY$2,)),$A15&amp;"(*",INDEX(ownership,0,MATCH(AO$1,Systems!$I$2:AY$2,)),"&lt;&gt;*"&amp;"(X)"&amp;"*")+COUNTIF(INDEX(ownership,0,MATCH(AO$1,Systems!$I$2:AY$2,)),$A15&amp;",*")</f>
        <v>0</v>
      </c>
      <c r="AP15" s="121">
        <f t="array" ref="AP15">COUNTIF(INDEX(ownership,0,MATCH(AP$1,Systems!$I$2:AY$2,)),$A15)+COUNTIFS(INDEX(ownership,0,MATCH(AP$1,Systems!$I$2:AY$2,)),$A15&amp;"(*",INDEX(ownership,0,MATCH(AP$1,Systems!$I$2:AY$2,)),"&lt;&gt;*"&amp;"(X)"&amp;"*")+COUNTIF(INDEX(ownership,0,MATCH(AP$1,Systems!$I$2:AY$2,)),$A15&amp;",*")</f>
        <v>0</v>
      </c>
      <c r="AQ15" s="121">
        <f t="array" ref="AQ15">COUNTIF(INDEX(ownership,0,MATCH(AQ$1,Systems!$I$2:AY$2,)),$A15)+COUNTIFS(INDEX(ownership,0,MATCH(AQ$1,Systems!$I$2:AY$2,)),$A15&amp;"(*",INDEX(ownership,0,MATCH(AQ$1,Systems!$I$2:AY$2,)),"&lt;&gt;*"&amp;"(X)"&amp;"*")+COUNTIF(INDEX(ownership,0,MATCH(AQ$1,Systems!$I$2:AY$2,)),$A15&amp;",*")</f>
        <v>0</v>
      </c>
      <c r="AR15" s="121">
        <f t="array" ref="AR15">COUNTIF(INDEX(ownership,0,MATCH(AR$1,Systems!$I$2:AY$2,)),$A15)+COUNTIFS(INDEX(ownership,0,MATCH(AR$1,Systems!$I$2:AY$2,)),$A15&amp;"(*",INDEX(ownership,0,MATCH(AR$1,Systems!$I$2:AY$2,)),"&lt;&gt;*"&amp;"(X)"&amp;"*")+COUNTIF(INDEX(ownership,0,MATCH(AR$1,Systems!$I$2:AY$2,)),$A15&amp;",*")</f>
        <v>5</v>
      </c>
      <c r="AS15" s="121">
        <f t="array" ref="AS15">COUNTIF(INDEX(ownership,0,MATCH(AS$1,Systems!$I$2:AY$2,)),$A15)+COUNTIFS(INDEX(ownership,0,MATCH(AS$1,Systems!$I$2:AY$2,)),$A15&amp;"(*",INDEX(ownership,0,MATCH(AS$1,Systems!$I$2:AY$2,)),"&lt;&gt;*"&amp;"(X)"&amp;"*")+COUNTIF(INDEX(ownership,0,MATCH(AS$1,Systems!$I$2:AY$2,)),$A15&amp;",*")</f>
        <v>0</v>
      </c>
      <c r="AT15" s="121">
        <f t="array" ref="AT15">COUNTIF(INDEX(ownership,0,MATCH(AT$1,Systems!$I$2:AY$2,)),$A15)+COUNTIFS(INDEX(ownership,0,MATCH(AT$1,Systems!$I$2:AY$2,)),$A15&amp;"(*",INDEX(ownership,0,MATCH(AT$1,Systems!$I$2:AY$2,)),"&lt;&gt;*"&amp;"(X)"&amp;"*")+COUNTIF(INDEX(ownership,0,MATCH(AT$1,Systems!$I$2:AY$2,)),$A15&amp;",*")</f>
        <v>0</v>
      </c>
      <c r="AU15" s="121">
        <f t="array" ref="AU15">COUNTIF(INDEX(ownership,0,MATCH(AU$1,Systems!$I$2:AY$2,)),$A15)+COUNTIFS(INDEX(ownership,0,MATCH(AU$1,Systems!$I$2:AY$2,)),$A15&amp;"(*",INDEX(ownership,0,MATCH(AU$1,Systems!$I$2:AY$2,)),"&lt;&gt;*"&amp;"(X)"&amp;"*")+COUNTIF(INDEX(ownership,0,MATCH(AU$1,Systems!$I$2:AY$2,)),$A15&amp;",*")</f>
        <v>0</v>
      </c>
      <c r="AV15" s="121">
        <f t="array" ref="AV15">COUNTIF(INDEX(ownership,0,MATCH(AV$1,Systems!$I$2:AY$2,)),$A15)+COUNTIFS(INDEX(ownership,0,MATCH(AV$1,Systems!$I$2:AY$2,)),$A15&amp;"(*",INDEX(ownership,0,MATCH(AV$1,Systems!$I$2:AY$2,)),"&lt;&gt;*"&amp;"(X)"&amp;"*")+COUNTIF(INDEX(ownership,0,MATCH(AV$1,Systems!$I$2:AY$2,)),$A15&amp;",*")</f>
        <v>0</v>
      </c>
      <c r="AW15" s="121">
        <f t="array" ref="AW15">COUNTIF(INDEX(ownership,0,MATCH(AW$1,Systems!$I$2:AY$2,)),$A15)+COUNTIFS(INDEX(ownership,0,MATCH(AW$1,Systems!$I$2:AY$2,)),$A15&amp;"(*",INDEX(ownership,0,MATCH(AW$1,Systems!$I$2:AY$2,)),"&lt;&gt;*"&amp;"(X)"&amp;"*")+COUNTIF(INDEX(ownership,0,MATCH(AW$1,Systems!$I$2:AY$2,)),$A15&amp;",*")</f>
        <v>0</v>
      </c>
      <c r="AX15" s="121">
        <f t="array" ref="AX15">COUNTIF(INDEX(ownership,0,MATCH(AX$1,Systems!$I$2:AY$2,)),$A15)+COUNTIFS(INDEX(ownership,0,MATCH(AX$1,Systems!$I$2:AY$2,)),$A15&amp;"(*",INDEX(ownership,0,MATCH(AX$1,Systems!$I$2:AY$2,)),"&lt;&gt;*"&amp;"(X)"&amp;"*")+COUNTIF(INDEX(ownership,0,MATCH(AX$1,Systems!$I$2:AY$2,)),$A15&amp;",*")</f>
        <v>0</v>
      </c>
      <c r="AY15" s="121">
        <f t="array" ref="AY15">COUNTIF(INDEX(ownership,0,MATCH(AY$1,Systems!$I$2:AZ$2,)),$A15)+COUNTIFS(INDEX(ownership,0,MATCH(AY$1,Systems!$I$2:AZ$2,)),$A15&amp;"(*",INDEX(ownership,0,MATCH(AY$1,Systems!$I$2:AZ$2,)),"&lt;&gt;*"&amp;"(X)"&amp;"*")+COUNTIF(INDEX(ownership,0,MATCH(AY$1,Systems!$I$2:AZ$2,)),$A15&amp;",*")</f>
        <v>0</v>
      </c>
      <c r="AZ15" s="121">
        <f t="array" ref="AZ15">COUNTIF(INDEX(ownership,0,MATCH(AZ$1,Systems!$I$2:AY$2,)),$A15)+COUNTIFS(INDEX(ownership,0,MATCH(AZ$1,Systems!$I$2:AY$2,)),$A15&amp;"(*",INDEX(ownership,0,MATCH(AZ$1,Systems!$I$2:AY$2,)),"&lt;&gt;*"&amp;"(X)"&amp;"*")+COUNTIF(INDEX(ownership,0,MATCH(AZ$1,Systems!$I$2:AY$2,)),$A15&amp;",*")</f>
        <v>0</v>
      </c>
    </row>
    <row r="16">
      <c r="A16" s="60" t="s">
        <v>966</v>
      </c>
      <c r="B16" s="60" t="s">
        <v>7949</v>
      </c>
      <c r="C16" s="60" t="s">
        <v>7927</v>
      </c>
      <c r="D16" s="119">
        <v>2260.0</v>
      </c>
      <c r="E16" s="119">
        <v>2367.0</v>
      </c>
      <c r="F16" s="120" t="s">
        <v>7950</v>
      </c>
      <c r="G16" s="121">
        <f t="shared" si="1"/>
        <v>35</v>
      </c>
      <c r="H16" s="121">
        <f t="array" ref="H16">COUNTIF(INDEX(ownership,0,MATCH(H$1,Systems!$I$2:AY$2,)),$A16)+COUNTIFS(INDEX(ownership,0,MATCH(H$1,Systems!$I$2:AY$2,)),$A16&amp;"(*",INDEX(ownership,0,MATCH(H$1,Systems!$I$2:AY$2,)),"&lt;&gt;*"&amp;"(X)"&amp;"*")+COUNTIF(INDEX(ownership,0,MATCH(H$1,Systems!$I$2:AY$2,)),$A16&amp;",*")</f>
        <v>1</v>
      </c>
      <c r="I16" s="121">
        <f t="array" ref="I16">COUNTIF(INDEX(ownership,0,MATCH(I$1,Systems!$I$2:AY$2,)),$A16)+COUNTIFS(INDEX(ownership,0,MATCH(I$1,Systems!$I$2:AY$2,)),$A16&amp;"(*",INDEX(ownership,0,MATCH(I$1,Systems!$I$2:AY$2,)),"&lt;&gt;*"&amp;"(X)"&amp;"*")+COUNTIF(INDEX(ownership,0,MATCH(I$1,Systems!$I$2:AY$2,)),$A16&amp;",*")</f>
        <v>1</v>
      </c>
      <c r="J16" s="121">
        <f t="array" ref="J16">COUNTIF(INDEX(ownership,0,MATCH(J$1,Systems!$I$2:AY$2,)),$A16)+COUNTIFS(INDEX(ownership,0,MATCH(J$1,Systems!$I$2:AY$2,)),$A16&amp;"(*",INDEX(ownership,0,MATCH(J$1,Systems!$I$2:AY$2,)),"&lt;&gt;*"&amp;"(X)"&amp;"*")+COUNTIF(INDEX(ownership,0,MATCH(J$1,Systems!$I$2:AY$2,)),$A16&amp;",*")</f>
        <v>1</v>
      </c>
      <c r="K16" s="121">
        <f t="array" ref="K16">COUNTIF(INDEX(ownership,0,MATCH(K$1,Systems!$I$2:AY$2,)),$A16)+COUNTIFS(INDEX(ownership,0,MATCH(K$1,Systems!$I$2:AY$2,)),$A16&amp;"(*",INDEX(ownership,0,MATCH(K$1,Systems!$I$2:AY$2,)),"&lt;&gt;*"&amp;"(X)"&amp;"*")+COUNTIF(INDEX(ownership,0,MATCH(K$1,Systems!$I$2:AY$2,)),$A16&amp;",*")</f>
        <v>1</v>
      </c>
      <c r="L16" s="121">
        <f t="array" ref="L16">COUNTIF(INDEX(ownership,0,MATCH(L$1,Systems!$I$2:AY$2,)),$A16)+COUNTIFS(INDEX(ownership,0,MATCH(L$1,Systems!$I$2:AY$2,)),$A16&amp;"(*",INDEX(ownership,0,MATCH(L$1,Systems!$I$2:AY$2,)),"&lt;&gt;*"&amp;"(X)"&amp;"*")+COUNTIF(INDEX(ownership,0,MATCH(L$1,Systems!$I$2:AY$2,)),$A16&amp;",*")</f>
        <v>35</v>
      </c>
      <c r="M16" s="121">
        <f t="array" ref="M16">COUNTIF(INDEX(ownership,0,MATCH(M$1,Systems!$I$2:AY$2,)),$A16)+COUNTIFS(INDEX(ownership,0,MATCH(M$1,Systems!$I$2:AY$2,)),$A16&amp;"(*",INDEX(ownership,0,MATCH(M$1,Systems!$I$2:AY$2,)),"&lt;&gt;*"&amp;"(X)"&amp;"*")+COUNTIF(INDEX(ownership,0,MATCH(M$1,Systems!$I$2:AY$2,)),$A16&amp;",*")</f>
        <v>0</v>
      </c>
      <c r="N16" s="121">
        <f t="array" ref="N16">COUNTIF(INDEX(ownership,0,MATCH(N$1,Systems!$I$2:AY$2,)),$A16)+COUNTIFS(INDEX(ownership,0,MATCH(N$1,Systems!$I$2:AY$2,)),$A16&amp;"(*",INDEX(ownership,0,MATCH(N$1,Systems!$I$2:AY$2,)),"&lt;&gt;*"&amp;"(X)"&amp;"*")+COUNTIF(INDEX(ownership,0,MATCH(N$1,Systems!$I$2:AY$2,)),$A16&amp;",*")</f>
        <v>0</v>
      </c>
      <c r="O16" s="121">
        <f t="array" ref="O16">COUNTIF(INDEX(ownership,0,MATCH(O$1,Systems!$I$2:AY$2,)),$A16)+COUNTIFS(INDEX(ownership,0,MATCH(O$1,Systems!$I$2:AY$2,)),$A16&amp;"(*",INDEX(ownership,0,MATCH(O$1,Systems!$I$2:AY$2,)),"&lt;&gt;*"&amp;"(X)"&amp;"*")+COUNTIF(INDEX(ownership,0,MATCH(O$1,Systems!$I$2:AY$2,)),$A16&amp;",*")</f>
        <v>0</v>
      </c>
      <c r="P16" s="121">
        <f t="array" ref="P16">COUNTIF(INDEX(ownership,0,MATCH(P$1,Systems!$I$2:AY$2,)),$A16)+COUNTIFS(INDEX(ownership,0,MATCH(P$1,Systems!$I$2:AY$2,)),$A16&amp;"(*",INDEX(ownership,0,MATCH(P$1,Systems!$I$2:AY$2,)),"&lt;&gt;*"&amp;"(X)"&amp;"*")+COUNTIF(INDEX(ownership,0,MATCH(P$1,Systems!$I$2:AY$2,)),$A16&amp;",*")</f>
        <v>0</v>
      </c>
      <c r="Q16" s="121">
        <f t="array" ref="Q16">COUNTIF(INDEX(ownership,0,MATCH(Q$1,Systems!$I$2:AY$2,)),$A16)+COUNTIFS(INDEX(ownership,0,MATCH(Q$1,Systems!$I$2:AY$2,)),$A16&amp;"(*",INDEX(ownership,0,MATCH(Q$1,Systems!$I$2:AY$2,)),"&lt;&gt;*"&amp;"(X)"&amp;"*")+COUNTIF(INDEX(ownership,0,MATCH(Q$1,Systems!$I$2:AY$2,)),$A16&amp;",*")</f>
        <v>0</v>
      </c>
      <c r="R16" s="121">
        <f t="array" ref="R16">COUNTIF(INDEX(ownership,0,MATCH(R$1,Systems!$I$2:AY$2,)),$A16)+COUNTIFS(INDEX(ownership,0,MATCH(R$1,Systems!$I$2:AY$2,)),$A16&amp;"(*",INDEX(ownership,0,MATCH(R$1,Systems!$I$2:AY$2,)),"&lt;&gt;*"&amp;"(X)"&amp;"*")+COUNTIF(INDEX(ownership,0,MATCH(R$1,Systems!$I$2:AY$2,)),$A16&amp;",*")</f>
        <v>0</v>
      </c>
      <c r="S16" s="121">
        <f t="array" ref="S16">COUNTIF(INDEX(ownership,0,MATCH(S$1,Systems!$I$2:AY$2,)),$A16)+COUNTIFS(INDEX(ownership,0,MATCH(S$1,Systems!$I$2:AY$2,)),$A16&amp;"(*",INDEX(ownership,0,MATCH(S$1,Systems!$I$2:AY$2,)),"&lt;&gt;*"&amp;"(X)"&amp;"*")+COUNTIF(INDEX(ownership,0,MATCH(S$1,Systems!$I$2:AY$2,)),$A16&amp;",*")</f>
        <v>0</v>
      </c>
      <c r="T16" s="121">
        <f t="array" ref="T16">COUNTIF(INDEX(ownership,0,MATCH(T$1,Systems!$I$2:AY$2,)),$A16)+COUNTIFS(INDEX(ownership,0,MATCH(T$1,Systems!$I$2:AY$2,)),$A16&amp;"(*",INDEX(ownership,0,MATCH(T$1,Systems!$I$2:AY$2,)),"&lt;&gt;*"&amp;"(X)"&amp;"*")+COUNTIF(INDEX(ownership,0,MATCH(T$1,Systems!$I$2:AY$2,)),$A16&amp;",*")</f>
        <v>0</v>
      </c>
      <c r="U16" s="121">
        <f t="array" ref="U16">COUNTIF(INDEX(ownership,0,MATCH(U$1,Systems!$I$2:AY$2,)),$A16)+COUNTIFS(INDEX(ownership,0,MATCH(U$1,Systems!$I$2:AY$2,)),$A16&amp;"(*",INDEX(ownership,0,MATCH(U$1,Systems!$I$2:AY$2,)),"&lt;&gt;*"&amp;"(X)"&amp;"*")+COUNTIF(INDEX(ownership,0,MATCH(U$1,Systems!$I$2:AY$2,)),$A16&amp;",*")</f>
        <v>0</v>
      </c>
      <c r="V16" s="121">
        <f t="array" ref="V16">COUNTIF(INDEX(ownership,0,MATCH(V$1,Systems!$I$2:AY$2,)),$A16)+COUNTIFS(INDEX(ownership,0,MATCH(V$1,Systems!$I$2:AY$2,)),$A16&amp;"(*",INDEX(ownership,0,MATCH(V$1,Systems!$I$2:AY$2,)),"&lt;&gt;*"&amp;"(X)"&amp;"*")+COUNTIF(INDEX(ownership,0,MATCH(V$1,Systems!$I$2:AY$2,)),$A16&amp;",*")</f>
        <v>0</v>
      </c>
      <c r="W16" s="121">
        <f t="array" ref="W16">COUNTIF(INDEX(ownership,0,MATCH(W$1,Systems!$I$2:AY$2,)),$A16)+COUNTIFS(INDEX(ownership,0,MATCH(W$1,Systems!$I$2:AY$2,)),$A16&amp;"(*",INDEX(ownership,0,MATCH(W$1,Systems!$I$2:AY$2,)),"&lt;&gt;*"&amp;"(X)"&amp;"*")+COUNTIF(INDEX(ownership,0,MATCH(W$1,Systems!$I$2:AY$2,)),$A16&amp;",*")</f>
        <v>0</v>
      </c>
      <c r="X16" s="121">
        <f t="array" ref="X16">COUNTIF(INDEX(ownership,0,MATCH(X$1,Systems!$I$2:AY$2,)),$A16)+COUNTIFS(INDEX(ownership,0,MATCH(X$1,Systems!$I$2:AY$2,)),$A16&amp;"(*",INDEX(ownership,0,MATCH(X$1,Systems!$I$2:AY$2,)),"&lt;&gt;*"&amp;"(X)"&amp;"*")+COUNTIF(INDEX(ownership,0,MATCH(X$1,Systems!$I$2:AY$2,)),$A16&amp;",*")</f>
        <v>0</v>
      </c>
      <c r="Y16" s="121">
        <f t="array" ref="Y16">COUNTIF(INDEX(ownership,0,MATCH(Y$1,Systems!$I$2:AY$2,)),$A16)+COUNTIFS(INDEX(ownership,0,MATCH(Y$1,Systems!$I$2:AY$2,)),$A16&amp;"(*",INDEX(ownership,0,MATCH(Y$1,Systems!$I$2:AY$2,)),"&lt;&gt;*"&amp;"(X)"&amp;"*")+COUNTIF(INDEX(ownership,0,MATCH(Y$1,Systems!$I$2:AY$2,)),$A16&amp;",*")</f>
        <v>0</v>
      </c>
      <c r="Z16" s="121">
        <f t="array" ref="Z16">COUNTIF(INDEX(ownership,0,MATCH(Z$1,Systems!$I$2:AY$2,)),$A16)+COUNTIFS(INDEX(ownership,0,MATCH(Z$1,Systems!$I$2:AY$2,)),$A16&amp;"(*",INDEX(ownership,0,MATCH(Z$1,Systems!$I$2:AY$2,)),"&lt;&gt;*"&amp;"(X)"&amp;"*")+COUNTIF(INDEX(ownership,0,MATCH(Z$1,Systems!$I$2:AY$2,)),$A16&amp;",*")</f>
        <v>0</v>
      </c>
      <c r="AA16" s="121">
        <f t="array" ref="AA16">COUNTIF(INDEX(ownership,0,MATCH(AA$1,Systems!$I$2:AY$2,)),$A16)+COUNTIFS(INDEX(ownership,0,MATCH(AA$1,Systems!$I$2:AY$2,)),$A16&amp;"(*",INDEX(ownership,0,MATCH(AA$1,Systems!$I$2:AY$2,)),"&lt;&gt;*"&amp;"(X)"&amp;"*")+COUNTIF(INDEX(ownership,0,MATCH(AA$1,Systems!$I$2:AY$2,)),$A16&amp;",*")</f>
        <v>0</v>
      </c>
      <c r="AB16" s="121">
        <f t="array" ref="AB16">COUNTIF(INDEX(ownership,0,MATCH(AB$1,Systems!$I$2:AY$2,)),$A16)+COUNTIFS(INDEX(ownership,0,MATCH(AB$1,Systems!$I$2:AY$2,)),$A16&amp;"(*",INDEX(ownership,0,MATCH(AB$1,Systems!$I$2:AY$2,)),"&lt;&gt;*"&amp;"(X)"&amp;"*")+COUNTIF(INDEX(ownership,0,MATCH(AB$1,Systems!$I$2:AY$2,)),$A16&amp;",*")</f>
        <v>0</v>
      </c>
      <c r="AC16" s="121">
        <f t="array" ref="AC16">COUNTIF(INDEX(ownership,0,MATCH(AC$1,Systems!$I$2:AY$2,)),$A16)+COUNTIFS(INDEX(ownership,0,MATCH(AC$1,Systems!$I$2:AY$2,)),$A16&amp;"(*",INDEX(ownership,0,MATCH(AC$1,Systems!$I$2:AY$2,)),"&lt;&gt;*"&amp;"(X)"&amp;"*")+COUNTIF(INDEX(ownership,0,MATCH(AC$1,Systems!$I$2:AY$2,)),$A16&amp;",*")</f>
        <v>0</v>
      </c>
      <c r="AD16" s="121">
        <f t="array" ref="AD16">COUNTIF(INDEX(ownership,0,MATCH(AD$1,Systems!$I$2:AY$2,)),$A16)+COUNTIFS(INDEX(ownership,0,MATCH(AD$1,Systems!$I$2:AY$2,)),$A16&amp;"(*",INDEX(ownership,0,MATCH(AD$1,Systems!$I$2:AY$2,)),"&lt;&gt;*"&amp;"(X)"&amp;"*")+COUNTIF(INDEX(ownership,0,MATCH(AD$1,Systems!$I$2:AY$2,)),$A16&amp;",*")</f>
        <v>0</v>
      </c>
      <c r="AE16" s="121">
        <f t="array" ref="AE16">COUNTIF(INDEX(ownership,0,MATCH(AE$1,Systems!$I$2:AY$2,)),$A16)+COUNTIFS(INDEX(ownership,0,MATCH(AE$1,Systems!$I$2:AY$2,)),$A16&amp;"(*",INDEX(ownership,0,MATCH(AE$1,Systems!$I$2:AY$2,)),"&lt;&gt;*"&amp;"(X)"&amp;"*")+COUNTIF(INDEX(ownership,0,MATCH(AE$1,Systems!$I$2:AY$2,)),$A16&amp;",*")</f>
        <v>0</v>
      </c>
      <c r="AF16" s="121">
        <f t="array" ref="AF16">COUNTIF(INDEX(ownership,0,MATCH(AF$1,Systems!$I$2:AY$2,)),$A16)+COUNTIFS(INDEX(ownership,0,MATCH(AF$1,Systems!$I$2:AY$2,)),$A16&amp;"(*",INDEX(ownership,0,MATCH(AF$1,Systems!$I$2:AY$2,)),"&lt;&gt;*"&amp;"(X)"&amp;"*")+COUNTIF(INDEX(ownership,0,MATCH(AF$1,Systems!$I$2:AY$2,)),$A16&amp;",*")</f>
        <v>0</v>
      </c>
      <c r="AG16" s="121">
        <f t="array" ref="AG16">COUNTIF(INDEX(ownership,0,MATCH(AG$1,Systems!$I$2:AY$2,)),$A16)+COUNTIFS(INDEX(ownership,0,MATCH(AG$1,Systems!$I$2:AY$2,)),$A16&amp;"(*",INDEX(ownership,0,MATCH(AG$1,Systems!$I$2:AY$2,)),"&lt;&gt;*"&amp;"(X)"&amp;"*")+COUNTIF(INDEX(ownership,0,MATCH(AG$1,Systems!$I$2:AY$2,)),$A16&amp;",*")</f>
        <v>0</v>
      </c>
      <c r="AH16" s="121">
        <f t="array" ref="AH16">COUNTIF(INDEX(ownership,0,MATCH(AH$1,Systems!$I$2:AY$2,)),$A16)+COUNTIFS(INDEX(ownership,0,MATCH(AH$1,Systems!$I$2:AY$2,)),$A16&amp;"(*",INDEX(ownership,0,MATCH(AH$1,Systems!$I$2:AY$2,)),"&lt;&gt;*"&amp;"(X)"&amp;"*")+COUNTIF(INDEX(ownership,0,MATCH(AH$1,Systems!$I$2:AY$2,)),$A16&amp;",*")</f>
        <v>0</v>
      </c>
      <c r="AI16" s="121">
        <f t="array" ref="AI16">COUNTIF(INDEX(ownership,0,MATCH(AI$1,Systems!$I$2:AY$2,)),$A16)+COUNTIFS(INDEX(ownership,0,MATCH(AI$1,Systems!$I$2:AY$2,)),$A16&amp;"(*",INDEX(ownership,0,MATCH(AI$1,Systems!$I$2:AY$2,)),"&lt;&gt;*"&amp;"(X)"&amp;"*")+COUNTIF(INDEX(ownership,0,MATCH(AI$1,Systems!$I$2:AY$2,)),$A16&amp;",*")</f>
        <v>0</v>
      </c>
      <c r="AJ16" s="121">
        <f t="array" ref="AJ16">COUNTIF(INDEX(ownership,0,MATCH(AJ$1,Systems!$I$2:AY$2,)),$A16)+COUNTIFS(INDEX(ownership,0,MATCH(AJ$1,Systems!$I$2:AY$2,)),$A16&amp;"(*",INDEX(ownership,0,MATCH(AJ$1,Systems!$I$2:AY$2,)),"&lt;&gt;*"&amp;"(X)"&amp;"*")+COUNTIF(INDEX(ownership,0,MATCH(AJ$1,Systems!$I$2:AY$2,)),$A16&amp;",*")</f>
        <v>0</v>
      </c>
      <c r="AK16" s="121">
        <f t="array" ref="AK16">COUNTIF(INDEX(ownership,0,MATCH(AK$1,Systems!$I$2:AY$2,)),$A16)+COUNTIFS(INDEX(ownership,0,MATCH(AK$1,Systems!$I$2:AY$2,)),$A16&amp;"(*",INDEX(ownership,0,MATCH(AK$1,Systems!$I$2:AY$2,)),"&lt;&gt;*"&amp;"(X)"&amp;"*")+COUNTIF(INDEX(ownership,0,MATCH(AK$1,Systems!$I$2:AY$2,)),$A16&amp;",*")</f>
        <v>0</v>
      </c>
      <c r="AL16" s="121">
        <f t="array" ref="AL16">COUNTIF(INDEX(ownership,0,MATCH(AL$1,Systems!$I$2:AY$2,)),$A16)+COUNTIFS(INDEX(ownership,0,MATCH(AL$1,Systems!$I$2:AY$2,)),$A16&amp;"(*",INDEX(ownership,0,MATCH(AL$1,Systems!$I$2:AY$2,)),"&lt;&gt;*"&amp;"(X)"&amp;"*")+COUNTIF(INDEX(ownership,0,MATCH(AL$1,Systems!$I$2:AY$2,)),$A16&amp;",*")</f>
        <v>0</v>
      </c>
      <c r="AM16" s="121">
        <f t="array" ref="AM16">COUNTIF(INDEX(ownership,0,MATCH(AM$1,Systems!$I$2:AY$2,)),$A16)+COUNTIFS(INDEX(ownership,0,MATCH(AM$1,Systems!$I$2:AY$2,)),$A16&amp;"(*",INDEX(ownership,0,MATCH(AM$1,Systems!$I$2:AY$2,)),"&lt;&gt;*"&amp;"(X)"&amp;"*")+COUNTIF(INDEX(ownership,0,MATCH(AM$1,Systems!$I$2:AY$2,)),$A16&amp;",*")</f>
        <v>0</v>
      </c>
      <c r="AN16" s="121">
        <f t="array" ref="AN16">COUNTIF(INDEX(ownership,0,MATCH(AN$1,Systems!$I$2:AY$2,)),$A16)+COUNTIFS(INDEX(ownership,0,MATCH(AN$1,Systems!$I$2:AY$2,)),$A16&amp;"(*",INDEX(ownership,0,MATCH(AN$1,Systems!$I$2:AY$2,)),"&lt;&gt;*"&amp;"(X)"&amp;"*")+COUNTIF(INDEX(ownership,0,MATCH(AN$1,Systems!$I$2:AY$2,)),$A16&amp;",*")</f>
        <v>0</v>
      </c>
      <c r="AO16" s="121">
        <f t="array" ref="AO16">COUNTIF(INDEX(ownership,0,MATCH(AO$1,Systems!$I$2:AY$2,)),$A16)+COUNTIFS(INDEX(ownership,0,MATCH(AO$1,Systems!$I$2:AY$2,)),$A16&amp;"(*",INDEX(ownership,0,MATCH(AO$1,Systems!$I$2:AY$2,)),"&lt;&gt;*"&amp;"(X)"&amp;"*")+COUNTIF(INDEX(ownership,0,MATCH(AO$1,Systems!$I$2:AY$2,)),$A16&amp;",*")</f>
        <v>0</v>
      </c>
      <c r="AP16" s="121">
        <f t="array" ref="AP16">COUNTIF(INDEX(ownership,0,MATCH(AP$1,Systems!$I$2:AY$2,)),$A16)+COUNTIFS(INDEX(ownership,0,MATCH(AP$1,Systems!$I$2:AY$2,)),$A16&amp;"(*",INDEX(ownership,0,MATCH(AP$1,Systems!$I$2:AY$2,)),"&lt;&gt;*"&amp;"(X)"&amp;"*")+COUNTIF(INDEX(ownership,0,MATCH(AP$1,Systems!$I$2:AY$2,)),$A16&amp;",*")</f>
        <v>0</v>
      </c>
      <c r="AQ16" s="121">
        <f t="array" ref="AQ16">COUNTIF(INDEX(ownership,0,MATCH(AQ$1,Systems!$I$2:AY$2,)),$A16)+COUNTIFS(INDEX(ownership,0,MATCH(AQ$1,Systems!$I$2:AY$2,)),$A16&amp;"(*",INDEX(ownership,0,MATCH(AQ$1,Systems!$I$2:AY$2,)),"&lt;&gt;*"&amp;"(X)"&amp;"*")+COUNTIF(INDEX(ownership,0,MATCH(AQ$1,Systems!$I$2:AY$2,)),$A16&amp;",*")</f>
        <v>0</v>
      </c>
      <c r="AR16" s="121">
        <f t="array" ref="AR16">COUNTIF(INDEX(ownership,0,MATCH(AR$1,Systems!$I$2:AY$2,)),$A16)+COUNTIFS(INDEX(ownership,0,MATCH(AR$1,Systems!$I$2:AY$2,)),$A16&amp;"(*",INDEX(ownership,0,MATCH(AR$1,Systems!$I$2:AY$2,)),"&lt;&gt;*"&amp;"(X)"&amp;"*")+COUNTIF(INDEX(ownership,0,MATCH(AR$1,Systems!$I$2:AY$2,)),$A16&amp;",*")</f>
        <v>0</v>
      </c>
      <c r="AS16" s="121">
        <f t="array" ref="AS16">COUNTIF(INDEX(ownership,0,MATCH(AS$1,Systems!$I$2:AY$2,)),$A16)+COUNTIFS(INDEX(ownership,0,MATCH(AS$1,Systems!$I$2:AY$2,)),$A16&amp;"(*",INDEX(ownership,0,MATCH(AS$1,Systems!$I$2:AY$2,)),"&lt;&gt;*"&amp;"(X)"&amp;"*")+COUNTIF(INDEX(ownership,0,MATCH(AS$1,Systems!$I$2:AY$2,)),$A16&amp;",*")</f>
        <v>0</v>
      </c>
      <c r="AT16" s="121">
        <f t="array" ref="AT16">COUNTIF(INDEX(ownership,0,MATCH(AT$1,Systems!$I$2:AY$2,)),$A16)+COUNTIFS(INDEX(ownership,0,MATCH(AT$1,Systems!$I$2:AY$2,)),$A16&amp;"(*",INDEX(ownership,0,MATCH(AT$1,Systems!$I$2:AY$2,)),"&lt;&gt;*"&amp;"(X)"&amp;"*")+COUNTIF(INDEX(ownership,0,MATCH(AT$1,Systems!$I$2:AY$2,)),$A16&amp;",*")</f>
        <v>0</v>
      </c>
      <c r="AU16" s="121">
        <f t="array" ref="AU16">COUNTIF(INDEX(ownership,0,MATCH(AU$1,Systems!$I$2:AY$2,)),$A16)+COUNTIFS(INDEX(ownership,0,MATCH(AU$1,Systems!$I$2:AY$2,)),$A16&amp;"(*",INDEX(ownership,0,MATCH(AU$1,Systems!$I$2:AY$2,)),"&lt;&gt;*"&amp;"(X)"&amp;"*")+COUNTIF(INDEX(ownership,0,MATCH(AU$1,Systems!$I$2:AY$2,)),$A16&amp;",*")</f>
        <v>0</v>
      </c>
      <c r="AV16" s="121">
        <f t="array" ref="AV16">COUNTIF(INDEX(ownership,0,MATCH(AV$1,Systems!$I$2:AY$2,)),$A16)+COUNTIFS(INDEX(ownership,0,MATCH(AV$1,Systems!$I$2:AY$2,)),$A16&amp;"(*",INDEX(ownership,0,MATCH(AV$1,Systems!$I$2:AY$2,)),"&lt;&gt;*"&amp;"(X)"&amp;"*")+COUNTIF(INDEX(ownership,0,MATCH(AV$1,Systems!$I$2:AY$2,)),$A16&amp;",*")</f>
        <v>0</v>
      </c>
      <c r="AW16" s="121">
        <f t="array" ref="AW16">COUNTIF(INDEX(ownership,0,MATCH(AW$1,Systems!$I$2:AY$2,)),$A16)+COUNTIFS(INDEX(ownership,0,MATCH(AW$1,Systems!$I$2:AY$2,)),$A16&amp;"(*",INDEX(ownership,0,MATCH(AW$1,Systems!$I$2:AY$2,)),"&lt;&gt;*"&amp;"(X)"&amp;"*")+COUNTIF(INDEX(ownership,0,MATCH(AW$1,Systems!$I$2:AY$2,)),$A16&amp;",*")</f>
        <v>0</v>
      </c>
      <c r="AX16" s="121">
        <f t="array" ref="AX16">COUNTIF(INDEX(ownership,0,MATCH(AX$1,Systems!$I$2:AY$2,)),$A16)+COUNTIFS(INDEX(ownership,0,MATCH(AX$1,Systems!$I$2:AY$2,)),$A16&amp;"(*",INDEX(ownership,0,MATCH(AX$1,Systems!$I$2:AY$2,)),"&lt;&gt;*"&amp;"(X)"&amp;"*")+COUNTIF(INDEX(ownership,0,MATCH(AX$1,Systems!$I$2:AY$2,)),$A16&amp;",*")</f>
        <v>0</v>
      </c>
      <c r="AY16" s="121">
        <f t="array" ref="AY16">COUNTIF(INDEX(ownership,0,MATCH(AY$1,Systems!$I$2:AZ$2,)),$A16)+COUNTIFS(INDEX(ownership,0,MATCH(AY$1,Systems!$I$2:AZ$2,)),$A16&amp;"(*",INDEX(ownership,0,MATCH(AY$1,Systems!$I$2:AZ$2,)),"&lt;&gt;*"&amp;"(X)"&amp;"*")+COUNTIF(INDEX(ownership,0,MATCH(AY$1,Systems!$I$2:AZ$2,)),$A16&amp;",*")</f>
        <v>0</v>
      </c>
      <c r="AZ16" s="121">
        <f t="array" ref="AZ16">COUNTIF(INDEX(ownership,0,MATCH(AZ$1,Systems!$I$2:AY$2,)),$A16)+COUNTIFS(INDEX(ownership,0,MATCH(AZ$1,Systems!$I$2:AY$2,)),$A16&amp;"(*",INDEX(ownership,0,MATCH(AZ$1,Systems!$I$2:AY$2,)),"&lt;&gt;*"&amp;"(X)"&amp;"*")+COUNTIF(INDEX(ownership,0,MATCH(AZ$1,Systems!$I$2:AY$2,)),$A16&amp;",*")</f>
        <v>0</v>
      </c>
    </row>
    <row r="17">
      <c r="A17" s="60" t="s">
        <v>3728</v>
      </c>
      <c r="B17" s="60" t="s">
        <v>7951</v>
      </c>
      <c r="C17" s="60" t="s">
        <v>7952</v>
      </c>
      <c r="D17" s="119">
        <v>2260.0</v>
      </c>
      <c r="E17" s="119">
        <v>2510.0</v>
      </c>
      <c r="F17" s="120" t="s">
        <v>7953</v>
      </c>
      <c r="G17" s="121">
        <f t="shared" si="1"/>
        <v>9</v>
      </c>
      <c r="H17" s="121">
        <f t="array" ref="H17">COUNTIF(INDEX(ownership,0,MATCH(H$1,Systems!$I$2:AY$2,)),$A17)+COUNTIFS(INDEX(ownership,0,MATCH(H$1,Systems!$I$2:AY$2,)),$A17&amp;"(*",INDEX(ownership,0,MATCH(H$1,Systems!$I$2:AY$2,)),"&lt;&gt;*"&amp;"(X)"&amp;"*")+COUNTIF(INDEX(ownership,0,MATCH(H$1,Systems!$I$2:AY$2,)),$A17&amp;",*")</f>
        <v>1</v>
      </c>
      <c r="I17" s="121">
        <f t="array" ref="I17">COUNTIF(INDEX(ownership,0,MATCH(I$1,Systems!$I$2:AY$2,)),$A17)+COUNTIFS(INDEX(ownership,0,MATCH(I$1,Systems!$I$2:AY$2,)),$A17&amp;"(*",INDEX(ownership,0,MATCH(I$1,Systems!$I$2:AY$2,)),"&lt;&gt;*"&amp;"(X)"&amp;"*")+COUNTIF(INDEX(ownership,0,MATCH(I$1,Systems!$I$2:AY$2,)),$A17&amp;",*")</f>
        <v>9</v>
      </c>
      <c r="J17" s="121">
        <f t="array" ref="J17">COUNTIF(INDEX(ownership,0,MATCH(J$1,Systems!$I$2:AY$2,)),$A17)+COUNTIFS(INDEX(ownership,0,MATCH(J$1,Systems!$I$2:AY$2,)),$A17&amp;"(*",INDEX(ownership,0,MATCH(J$1,Systems!$I$2:AY$2,)),"&lt;&gt;*"&amp;"(X)"&amp;"*")+COUNTIF(INDEX(ownership,0,MATCH(J$1,Systems!$I$2:AY$2,)),$A17&amp;",*")</f>
        <v>9</v>
      </c>
      <c r="K17" s="121">
        <f t="array" ref="K17">COUNTIF(INDEX(ownership,0,MATCH(K$1,Systems!$I$2:AY$2,)),$A17)+COUNTIFS(INDEX(ownership,0,MATCH(K$1,Systems!$I$2:AY$2,)),$A17&amp;"(*",INDEX(ownership,0,MATCH(K$1,Systems!$I$2:AY$2,)),"&lt;&gt;*"&amp;"(X)"&amp;"*")+COUNTIF(INDEX(ownership,0,MATCH(K$1,Systems!$I$2:AY$2,)),$A17&amp;",*")</f>
        <v>0</v>
      </c>
      <c r="L17" s="121">
        <f t="array" ref="L17">COUNTIF(INDEX(ownership,0,MATCH(L$1,Systems!$I$2:AY$2,)),$A17)+COUNTIFS(INDEX(ownership,0,MATCH(L$1,Systems!$I$2:AY$2,)),$A17&amp;"(*",INDEX(ownership,0,MATCH(L$1,Systems!$I$2:AY$2,)),"&lt;&gt;*"&amp;"(X)"&amp;"*")+COUNTIF(INDEX(ownership,0,MATCH(L$1,Systems!$I$2:AY$2,)),$A17&amp;",*")</f>
        <v>0</v>
      </c>
      <c r="M17" s="121">
        <f t="array" ref="M17">COUNTIF(INDEX(ownership,0,MATCH(M$1,Systems!$I$2:AY$2,)),$A17)+COUNTIFS(INDEX(ownership,0,MATCH(M$1,Systems!$I$2:AY$2,)),$A17&amp;"(*",INDEX(ownership,0,MATCH(M$1,Systems!$I$2:AY$2,)),"&lt;&gt;*"&amp;"(X)"&amp;"*")+COUNTIF(INDEX(ownership,0,MATCH(M$1,Systems!$I$2:AY$2,)),$A17&amp;",*")</f>
        <v>0</v>
      </c>
      <c r="N17" s="121">
        <f t="array" ref="N17">COUNTIF(INDEX(ownership,0,MATCH(N$1,Systems!$I$2:AY$2,)),$A17)+COUNTIFS(INDEX(ownership,0,MATCH(N$1,Systems!$I$2:AY$2,)),$A17&amp;"(*",INDEX(ownership,0,MATCH(N$1,Systems!$I$2:AY$2,)),"&lt;&gt;*"&amp;"(X)"&amp;"*")+COUNTIF(INDEX(ownership,0,MATCH(N$1,Systems!$I$2:AY$2,)),$A17&amp;",*")</f>
        <v>0</v>
      </c>
      <c r="O17" s="121">
        <f t="array" ref="O17">COUNTIF(INDEX(ownership,0,MATCH(O$1,Systems!$I$2:AY$2,)),$A17)+COUNTIFS(INDEX(ownership,0,MATCH(O$1,Systems!$I$2:AY$2,)),$A17&amp;"(*",INDEX(ownership,0,MATCH(O$1,Systems!$I$2:AY$2,)),"&lt;&gt;*"&amp;"(X)"&amp;"*")+COUNTIF(INDEX(ownership,0,MATCH(O$1,Systems!$I$2:AY$2,)),$A17&amp;",*")</f>
        <v>0</v>
      </c>
      <c r="P17" s="121">
        <f t="array" ref="P17">COUNTIF(INDEX(ownership,0,MATCH(P$1,Systems!$I$2:AY$2,)),$A17)+COUNTIFS(INDEX(ownership,0,MATCH(P$1,Systems!$I$2:AY$2,)),$A17&amp;"(*",INDEX(ownership,0,MATCH(P$1,Systems!$I$2:AY$2,)),"&lt;&gt;*"&amp;"(X)"&amp;"*")+COUNTIF(INDEX(ownership,0,MATCH(P$1,Systems!$I$2:AY$2,)),$A17&amp;",*")</f>
        <v>0</v>
      </c>
      <c r="Q17" s="121">
        <f t="array" ref="Q17">COUNTIF(INDEX(ownership,0,MATCH(Q$1,Systems!$I$2:AY$2,)),$A17)+COUNTIFS(INDEX(ownership,0,MATCH(Q$1,Systems!$I$2:AY$2,)),$A17&amp;"(*",INDEX(ownership,0,MATCH(Q$1,Systems!$I$2:AY$2,)),"&lt;&gt;*"&amp;"(X)"&amp;"*")+COUNTIF(INDEX(ownership,0,MATCH(Q$1,Systems!$I$2:AY$2,)),$A17&amp;",*")</f>
        <v>0</v>
      </c>
      <c r="R17" s="121">
        <f t="array" ref="R17">COUNTIF(INDEX(ownership,0,MATCH(R$1,Systems!$I$2:AY$2,)),$A17)+COUNTIFS(INDEX(ownership,0,MATCH(R$1,Systems!$I$2:AY$2,)),$A17&amp;"(*",INDEX(ownership,0,MATCH(R$1,Systems!$I$2:AY$2,)),"&lt;&gt;*"&amp;"(X)"&amp;"*")+COUNTIF(INDEX(ownership,0,MATCH(R$1,Systems!$I$2:AY$2,)),$A17&amp;",*")</f>
        <v>0</v>
      </c>
      <c r="S17" s="121">
        <f t="array" ref="S17">COUNTIF(INDEX(ownership,0,MATCH(S$1,Systems!$I$2:AY$2,)),$A17)+COUNTIFS(INDEX(ownership,0,MATCH(S$1,Systems!$I$2:AY$2,)),$A17&amp;"(*",INDEX(ownership,0,MATCH(S$1,Systems!$I$2:AY$2,)),"&lt;&gt;*"&amp;"(X)"&amp;"*")+COUNTIF(INDEX(ownership,0,MATCH(S$1,Systems!$I$2:AY$2,)),$A17&amp;",*")</f>
        <v>0</v>
      </c>
      <c r="T17" s="121">
        <f t="array" ref="T17">COUNTIF(INDEX(ownership,0,MATCH(T$1,Systems!$I$2:AY$2,)),$A17)+COUNTIFS(INDEX(ownership,0,MATCH(T$1,Systems!$I$2:AY$2,)),$A17&amp;"(*",INDEX(ownership,0,MATCH(T$1,Systems!$I$2:AY$2,)),"&lt;&gt;*"&amp;"(X)"&amp;"*")+COUNTIF(INDEX(ownership,0,MATCH(T$1,Systems!$I$2:AY$2,)),$A17&amp;",*")</f>
        <v>0</v>
      </c>
      <c r="U17" s="121">
        <f t="array" ref="U17">COUNTIF(INDEX(ownership,0,MATCH(U$1,Systems!$I$2:AY$2,)),$A17)+COUNTIFS(INDEX(ownership,0,MATCH(U$1,Systems!$I$2:AY$2,)),$A17&amp;"(*",INDEX(ownership,0,MATCH(U$1,Systems!$I$2:AY$2,)),"&lt;&gt;*"&amp;"(X)"&amp;"*")+COUNTIF(INDEX(ownership,0,MATCH(U$1,Systems!$I$2:AY$2,)),$A17&amp;",*")</f>
        <v>0</v>
      </c>
      <c r="V17" s="121">
        <f t="array" ref="V17">COUNTIF(INDEX(ownership,0,MATCH(V$1,Systems!$I$2:AY$2,)),$A17)+COUNTIFS(INDEX(ownership,0,MATCH(V$1,Systems!$I$2:AY$2,)),$A17&amp;"(*",INDEX(ownership,0,MATCH(V$1,Systems!$I$2:AY$2,)),"&lt;&gt;*"&amp;"(X)"&amp;"*")+COUNTIF(INDEX(ownership,0,MATCH(V$1,Systems!$I$2:AY$2,)),$A17&amp;",*")</f>
        <v>0</v>
      </c>
      <c r="W17" s="121">
        <f t="array" ref="W17">COUNTIF(INDEX(ownership,0,MATCH(W$1,Systems!$I$2:AY$2,)),$A17)+COUNTIFS(INDEX(ownership,0,MATCH(W$1,Systems!$I$2:AY$2,)),$A17&amp;"(*",INDEX(ownership,0,MATCH(W$1,Systems!$I$2:AY$2,)),"&lt;&gt;*"&amp;"(X)"&amp;"*")+COUNTIF(INDEX(ownership,0,MATCH(W$1,Systems!$I$2:AY$2,)),$A17&amp;",*")</f>
        <v>0</v>
      </c>
      <c r="X17" s="121">
        <f t="array" ref="X17">COUNTIF(INDEX(ownership,0,MATCH(X$1,Systems!$I$2:AY$2,)),$A17)+COUNTIFS(INDEX(ownership,0,MATCH(X$1,Systems!$I$2:AY$2,)),$A17&amp;"(*",INDEX(ownership,0,MATCH(X$1,Systems!$I$2:AY$2,)),"&lt;&gt;*"&amp;"(X)"&amp;"*")+COUNTIF(INDEX(ownership,0,MATCH(X$1,Systems!$I$2:AY$2,)),$A17&amp;",*")</f>
        <v>0</v>
      </c>
      <c r="Y17" s="121">
        <f t="array" ref="Y17">COUNTIF(INDEX(ownership,0,MATCH(Y$1,Systems!$I$2:AY$2,)),$A17)+COUNTIFS(INDEX(ownership,0,MATCH(Y$1,Systems!$I$2:AY$2,)),$A17&amp;"(*",INDEX(ownership,0,MATCH(Y$1,Systems!$I$2:AY$2,)),"&lt;&gt;*"&amp;"(X)"&amp;"*")+COUNTIF(INDEX(ownership,0,MATCH(Y$1,Systems!$I$2:AY$2,)),$A17&amp;",*")</f>
        <v>0</v>
      </c>
      <c r="Z17" s="121">
        <f t="array" ref="Z17">COUNTIF(INDEX(ownership,0,MATCH(Z$1,Systems!$I$2:AY$2,)),$A17)+COUNTIFS(INDEX(ownership,0,MATCH(Z$1,Systems!$I$2:AY$2,)),$A17&amp;"(*",INDEX(ownership,0,MATCH(Z$1,Systems!$I$2:AY$2,)),"&lt;&gt;*"&amp;"(X)"&amp;"*")+COUNTIF(INDEX(ownership,0,MATCH(Z$1,Systems!$I$2:AY$2,)),$A17&amp;",*")</f>
        <v>0</v>
      </c>
      <c r="AA17" s="121">
        <f t="array" ref="AA17">COUNTIF(INDEX(ownership,0,MATCH(AA$1,Systems!$I$2:AY$2,)),$A17)+COUNTIFS(INDEX(ownership,0,MATCH(AA$1,Systems!$I$2:AY$2,)),$A17&amp;"(*",INDEX(ownership,0,MATCH(AA$1,Systems!$I$2:AY$2,)),"&lt;&gt;*"&amp;"(X)"&amp;"*")+COUNTIF(INDEX(ownership,0,MATCH(AA$1,Systems!$I$2:AY$2,)),$A17&amp;",*")</f>
        <v>0</v>
      </c>
      <c r="AB17" s="121">
        <f t="array" ref="AB17">COUNTIF(INDEX(ownership,0,MATCH(AB$1,Systems!$I$2:AY$2,)),$A17)+COUNTIFS(INDEX(ownership,0,MATCH(AB$1,Systems!$I$2:AY$2,)),$A17&amp;"(*",INDEX(ownership,0,MATCH(AB$1,Systems!$I$2:AY$2,)),"&lt;&gt;*"&amp;"(X)"&amp;"*")+COUNTIF(INDEX(ownership,0,MATCH(AB$1,Systems!$I$2:AY$2,)),$A17&amp;",*")</f>
        <v>0</v>
      </c>
      <c r="AC17" s="121">
        <f t="array" ref="AC17">COUNTIF(INDEX(ownership,0,MATCH(AC$1,Systems!$I$2:AY$2,)),$A17)+COUNTIFS(INDEX(ownership,0,MATCH(AC$1,Systems!$I$2:AY$2,)),$A17&amp;"(*",INDEX(ownership,0,MATCH(AC$1,Systems!$I$2:AY$2,)),"&lt;&gt;*"&amp;"(X)"&amp;"*")+COUNTIF(INDEX(ownership,0,MATCH(AC$1,Systems!$I$2:AY$2,)),$A17&amp;",*")</f>
        <v>0</v>
      </c>
      <c r="AD17" s="121">
        <f t="array" ref="AD17">COUNTIF(INDEX(ownership,0,MATCH(AD$1,Systems!$I$2:AY$2,)),$A17)+COUNTIFS(INDEX(ownership,0,MATCH(AD$1,Systems!$I$2:AY$2,)),$A17&amp;"(*",INDEX(ownership,0,MATCH(AD$1,Systems!$I$2:AY$2,)),"&lt;&gt;*"&amp;"(X)"&amp;"*")+COUNTIF(INDEX(ownership,0,MATCH(AD$1,Systems!$I$2:AY$2,)),$A17&amp;",*")</f>
        <v>0</v>
      </c>
      <c r="AE17" s="121">
        <f t="array" ref="AE17">COUNTIF(INDEX(ownership,0,MATCH(AE$1,Systems!$I$2:AY$2,)),$A17)+COUNTIFS(INDEX(ownership,0,MATCH(AE$1,Systems!$I$2:AY$2,)),$A17&amp;"(*",INDEX(ownership,0,MATCH(AE$1,Systems!$I$2:AY$2,)),"&lt;&gt;*"&amp;"(X)"&amp;"*")+COUNTIF(INDEX(ownership,0,MATCH(AE$1,Systems!$I$2:AY$2,)),$A17&amp;",*")</f>
        <v>0</v>
      </c>
      <c r="AF17" s="121">
        <f t="array" ref="AF17">COUNTIF(INDEX(ownership,0,MATCH(AF$1,Systems!$I$2:AY$2,)),$A17)+COUNTIFS(INDEX(ownership,0,MATCH(AF$1,Systems!$I$2:AY$2,)),$A17&amp;"(*",INDEX(ownership,0,MATCH(AF$1,Systems!$I$2:AY$2,)),"&lt;&gt;*"&amp;"(X)"&amp;"*")+COUNTIF(INDEX(ownership,0,MATCH(AF$1,Systems!$I$2:AY$2,)),$A17&amp;",*")</f>
        <v>0</v>
      </c>
      <c r="AG17" s="121">
        <f t="array" ref="AG17">COUNTIF(INDEX(ownership,0,MATCH(AG$1,Systems!$I$2:AY$2,)),$A17)+COUNTIFS(INDEX(ownership,0,MATCH(AG$1,Systems!$I$2:AY$2,)),$A17&amp;"(*",INDEX(ownership,0,MATCH(AG$1,Systems!$I$2:AY$2,)),"&lt;&gt;*"&amp;"(X)"&amp;"*")+COUNTIF(INDEX(ownership,0,MATCH(AG$1,Systems!$I$2:AY$2,)),$A17&amp;",*")</f>
        <v>0</v>
      </c>
      <c r="AH17" s="121">
        <f t="array" ref="AH17">COUNTIF(INDEX(ownership,0,MATCH(AH$1,Systems!$I$2:AY$2,)),$A17)+COUNTIFS(INDEX(ownership,0,MATCH(AH$1,Systems!$I$2:AY$2,)),$A17&amp;"(*",INDEX(ownership,0,MATCH(AH$1,Systems!$I$2:AY$2,)),"&lt;&gt;*"&amp;"(X)"&amp;"*")+COUNTIF(INDEX(ownership,0,MATCH(AH$1,Systems!$I$2:AY$2,)),$A17&amp;",*")</f>
        <v>0</v>
      </c>
      <c r="AI17" s="121">
        <f t="array" ref="AI17">COUNTIF(INDEX(ownership,0,MATCH(AI$1,Systems!$I$2:AY$2,)),$A17)+COUNTIFS(INDEX(ownership,0,MATCH(AI$1,Systems!$I$2:AY$2,)),$A17&amp;"(*",INDEX(ownership,0,MATCH(AI$1,Systems!$I$2:AY$2,)),"&lt;&gt;*"&amp;"(X)"&amp;"*")+COUNTIF(INDEX(ownership,0,MATCH(AI$1,Systems!$I$2:AY$2,)),$A17&amp;",*")</f>
        <v>0</v>
      </c>
      <c r="AJ17" s="121">
        <f t="array" ref="AJ17">COUNTIF(INDEX(ownership,0,MATCH(AJ$1,Systems!$I$2:AY$2,)),$A17)+COUNTIFS(INDEX(ownership,0,MATCH(AJ$1,Systems!$I$2:AY$2,)),$A17&amp;"(*",INDEX(ownership,0,MATCH(AJ$1,Systems!$I$2:AY$2,)),"&lt;&gt;*"&amp;"(X)"&amp;"*")+COUNTIF(INDEX(ownership,0,MATCH(AJ$1,Systems!$I$2:AY$2,)),$A17&amp;",*")</f>
        <v>0</v>
      </c>
      <c r="AK17" s="121">
        <f t="array" ref="AK17">COUNTIF(INDEX(ownership,0,MATCH(AK$1,Systems!$I$2:AY$2,)),$A17)+COUNTIFS(INDEX(ownership,0,MATCH(AK$1,Systems!$I$2:AY$2,)),$A17&amp;"(*",INDEX(ownership,0,MATCH(AK$1,Systems!$I$2:AY$2,)),"&lt;&gt;*"&amp;"(X)"&amp;"*")+COUNTIF(INDEX(ownership,0,MATCH(AK$1,Systems!$I$2:AY$2,)),$A17&amp;",*")</f>
        <v>0</v>
      </c>
      <c r="AL17" s="121">
        <f t="array" ref="AL17">COUNTIF(INDEX(ownership,0,MATCH(AL$1,Systems!$I$2:AY$2,)),$A17)+COUNTIFS(INDEX(ownership,0,MATCH(AL$1,Systems!$I$2:AY$2,)),$A17&amp;"(*",INDEX(ownership,0,MATCH(AL$1,Systems!$I$2:AY$2,)),"&lt;&gt;*"&amp;"(X)"&amp;"*")+COUNTIF(INDEX(ownership,0,MATCH(AL$1,Systems!$I$2:AY$2,)),$A17&amp;",*")</f>
        <v>0</v>
      </c>
      <c r="AM17" s="121">
        <f t="array" ref="AM17">COUNTIF(INDEX(ownership,0,MATCH(AM$1,Systems!$I$2:AY$2,)),$A17)+COUNTIFS(INDEX(ownership,0,MATCH(AM$1,Systems!$I$2:AY$2,)),$A17&amp;"(*",INDEX(ownership,0,MATCH(AM$1,Systems!$I$2:AY$2,)),"&lt;&gt;*"&amp;"(X)"&amp;"*")+COUNTIF(INDEX(ownership,0,MATCH(AM$1,Systems!$I$2:AY$2,)),$A17&amp;",*")</f>
        <v>0</v>
      </c>
      <c r="AN17" s="121">
        <f t="array" ref="AN17">COUNTIF(INDEX(ownership,0,MATCH(AN$1,Systems!$I$2:AY$2,)),$A17)+COUNTIFS(INDEX(ownership,0,MATCH(AN$1,Systems!$I$2:AY$2,)),$A17&amp;"(*",INDEX(ownership,0,MATCH(AN$1,Systems!$I$2:AY$2,)),"&lt;&gt;*"&amp;"(X)"&amp;"*")+COUNTIF(INDEX(ownership,0,MATCH(AN$1,Systems!$I$2:AY$2,)),$A17&amp;",*")</f>
        <v>0</v>
      </c>
      <c r="AO17" s="121">
        <f t="array" ref="AO17">COUNTIF(INDEX(ownership,0,MATCH(AO$1,Systems!$I$2:AY$2,)),$A17)+COUNTIFS(INDEX(ownership,0,MATCH(AO$1,Systems!$I$2:AY$2,)),$A17&amp;"(*",INDEX(ownership,0,MATCH(AO$1,Systems!$I$2:AY$2,)),"&lt;&gt;*"&amp;"(X)"&amp;"*")+COUNTIF(INDEX(ownership,0,MATCH(AO$1,Systems!$I$2:AY$2,)),$A17&amp;",*")</f>
        <v>0</v>
      </c>
      <c r="AP17" s="121">
        <f t="array" ref="AP17">COUNTIF(INDEX(ownership,0,MATCH(AP$1,Systems!$I$2:AY$2,)),$A17)+COUNTIFS(INDEX(ownership,0,MATCH(AP$1,Systems!$I$2:AY$2,)),$A17&amp;"(*",INDEX(ownership,0,MATCH(AP$1,Systems!$I$2:AY$2,)),"&lt;&gt;*"&amp;"(X)"&amp;"*")+COUNTIF(INDEX(ownership,0,MATCH(AP$1,Systems!$I$2:AY$2,)),$A17&amp;",*")</f>
        <v>0</v>
      </c>
      <c r="AQ17" s="121">
        <f t="array" ref="AQ17">COUNTIF(INDEX(ownership,0,MATCH(AQ$1,Systems!$I$2:AY$2,)),$A17)+COUNTIFS(INDEX(ownership,0,MATCH(AQ$1,Systems!$I$2:AY$2,)),$A17&amp;"(*",INDEX(ownership,0,MATCH(AQ$1,Systems!$I$2:AY$2,)),"&lt;&gt;*"&amp;"(X)"&amp;"*")+COUNTIF(INDEX(ownership,0,MATCH(AQ$1,Systems!$I$2:AY$2,)),$A17&amp;",*")</f>
        <v>0</v>
      </c>
      <c r="AR17" s="121">
        <f t="array" ref="AR17">COUNTIF(INDEX(ownership,0,MATCH(AR$1,Systems!$I$2:AY$2,)),$A17)+COUNTIFS(INDEX(ownership,0,MATCH(AR$1,Systems!$I$2:AY$2,)),$A17&amp;"(*",INDEX(ownership,0,MATCH(AR$1,Systems!$I$2:AY$2,)),"&lt;&gt;*"&amp;"(X)"&amp;"*")+COUNTIF(INDEX(ownership,0,MATCH(AR$1,Systems!$I$2:AY$2,)),$A17&amp;",*")</f>
        <v>0</v>
      </c>
      <c r="AS17" s="121">
        <f t="array" ref="AS17">COUNTIF(INDEX(ownership,0,MATCH(AS$1,Systems!$I$2:AY$2,)),$A17)+COUNTIFS(INDEX(ownership,0,MATCH(AS$1,Systems!$I$2:AY$2,)),$A17&amp;"(*",INDEX(ownership,0,MATCH(AS$1,Systems!$I$2:AY$2,)),"&lt;&gt;*"&amp;"(X)"&amp;"*")+COUNTIF(INDEX(ownership,0,MATCH(AS$1,Systems!$I$2:AY$2,)),$A17&amp;",*")</f>
        <v>0</v>
      </c>
      <c r="AT17" s="121">
        <f t="array" ref="AT17">COUNTIF(INDEX(ownership,0,MATCH(AT$1,Systems!$I$2:AY$2,)),$A17)+COUNTIFS(INDEX(ownership,0,MATCH(AT$1,Systems!$I$2:AY$2,)),$A17&amp;"(*",INDEX(ownership,0,MATCH(AT$1,Systems!$I$2:AY$2,)),"&lt;&gt;*"&amp;"(X)"&amp;"*")+COUNTIF(INDEX(ownership,0,MATCH(AT$1,Systems!$I$2:AY$2,)),$A17&amp;",*")</f>
        <v>0</v>
      </c>
      <c r="AU17" s="121">
        <f t="array" ref="AU17">COUNTIF(INDEX(ownership,0,MATCH(AU$1,Systems!$I$2:AY$2,)),$A17)+COUNTIFS(INDEX(ownership,0,MATCH(AU$1,Systems!$I$2:AY$2,)),$A17&amp;"(*",INDEX(ownership,0,MATCH(AU$1,Systems!$I$2:AY$2,)),"&lt;&gt;*"&amp;"(X)"&amp;"*")+COUNTIF(INDEX(ownership,0,MATCH(AU$1,Systems!$I$2:AY$2,)),$A17&amp;",*")</f>
        <v>0</v>
      </c>
      <c r="AV17" s="121">
        <f t="array" ref="AV17">COUNTIF(INDEX(ownership,0,MATCH(AV$1,Systems!$I$2:AY$2,)),$A17)+COUNTIFS(INDEX(ownership,0,MATCH(AV$1,Systems!$I$2:AY$2,)),$A17&amp;"(*",INDEX(ownership,0,MATCH(AV$1,Systems!$I$2:AY$2,)),"&lt;&gt;*"&amp;"(X)"&amp;"*")+COUNTIF(INDEX(ownership,0,MATCH(AV$1,Systems!$I$2:AY$2,)),$A17&amp;",*")</f>
        <v>0</v>
      </c>
      <c r="AW17" s="121">
        <f t="array" ref="AW17">COUNTIF(INDEX(ownership,0,MATCH(AW$1,Systems!$I$2:AY$2,)),$A17)+COUNTIFS(INDEX(ownership,0,MATCH(AW$1,Systems!$I$2:AY$2,)),$A17&amp;"(*",INDEX(ownership,0,MATCH(AW$1,Systems!$I$2:AY$2,)),"&lt;&gt;*"&amp;"(X)"&amp;"*")+COUNTIF(INDEX(ownership,0,MATCH(AW$1,Systems!$I$2:AY$2,)),$A17&amp;",*")</f>
        <v>0</v>
      </c>
      <c r="AX17" s="121">
        <f t="array" ref="AX17">COUNTIF(INDEX(ownership,0,MATCH(AX$1,Systems!$I$2:AY$2,)),$A17)+COUNTIFS(INDEX(ownership,0,MATCH(AX$1,Systems!$I$2:AY$2,)),$A17&amp;"(*",INDEX(ownership,0,MATCH(AX$1,Systems!$I$2:AY$2,)),"&lt;&gt;*"&amp;"(X)"&amp;"*")+COUNTIF(INDEX(ownership,0,MATCH(AX$1,Systems!$I$2:AY$2,)),$A17&amp;",*")</f>
        <v>0</v>
      </c>
      <c r="AY17" s="121">
        <f t="array" ref="AY17">COUNTIF(INDEX(ownership,0,MATCH(AY$1,Systems!$I$2:AZ$2,)),$A17)+COUNTIFS(INDEX(ownership,0,MATCH(AY$1,Systems!$I$2:AZ$2,)),$A17&amp;"(*",INDEX(ownership,0,MATCH(AY$1,Systems!$I$2:AZ$2,)),"&lt;&gt;*"&amp;"(X)"&amp;"*")+COUNTIF(INDEX(ownership,0,MATCH(AY$1,Systems!$I$2:AZ$2,)),$A17&amp;",*")</f>
        <v>0</v>
      </c>
      <c r="AZ17" s="121">
        <f t="array" ref="AZ17">COUNTIF(INDEX(ownership,0,MATCH(AZ$1,Systems!$I$2:AY$2,)),$A17)+COUNTIFS(INDEX(ownership,0,MATCH(AZ$1,Systems!$I$2:AY$2,)),$A17&amp;"(*",INDEX(ownership,0,MATCH(AZ$1,Systems!$I$2:AY$2,)),"&lt;&gt;*"&amp;"(X)"&amp;"*")+COUNTIF(INDEX(ownership,0,MATCH(AZ$1,Systems!$I$2:AY$2,)),$A17&amp;",*")</f>
        <v>0</v>
      </c>
    </row>
    <row r="18">
      <c r="A18" s="60" t="s">
        <v>1157</v>
      </c>
      <c r="B18" s="60" t="s">
        <v>7954</v>
      </c>
      <c r="C18" s="60" t="s">
        <v>7955</v>
      </c>
      <c r="D18" s="119">
        <v>2270.0</v>
      </c>
      <c r="E18" s="119">
        <v>2310.0</v>
      </c>
      <c r="F18" s="120" t="s">
        <v>7956</v>
      </c>
      <c r="G18" s="121">
        <f t="shared" si="1"/>
        <v>6</v>
      </c>
      <c r="H18" s="121">
        <f t="array" ref="H18">COUNTIF(INDEX(ownership,0,MATCH(H$1,Systems!$I$2:AY$2,)),$A18)+COUNTIFS(INDEX(ownership,0,MATCH(H$1,Systems!$I$2:AY$2,)),$A18&amp;"(*",INDEX(ownership,0,MATCH(H$1,Systems!$I$2:AY$2,)),"&lt;&gt;*"&amp;"(X)"&amp;"*")+COUNTIF(INDEX(ownership,0,MATCH(H$1,Systems!$I$2:AY$2,)),$A18&amp;",*")</f>
        <v>6</v>
      </c>
      <c r="I18" s="121">
        <f t="array" ref="I18">COUNTIF(INDEX(ownership,0,MATCH(I$1,Systems!$I$2:AY$2,)),$A18)+COUNTIFS(INDEX(ownership,0,MATCH(I$1,Systems!$I$2:AY$2,)),$A18&amp;"(*",INDEX(ownership,0,MATCH(I$1,Systems!$I$2:AY$2,)),"&lt;&gt;*"&amp;"(X)"&amp;"*")+COUNTIF(INDEX(ownership,0,MATCH(I$1,Systems!$I$2:AY$2,)),$A18&amp;",*")</f>
        <v>0</v>
      </c>
      <c r="J18" s="121">
        <f t="array" ref="J18">COUNTIF(INDEX(ownership,0,MATCH(J$1,Systems!$I$2:AY$2,)),$A18)+COUNTIFS(INDEX(ownership,0,MATCH(J$1,Systems!$I$2:AY$2,)),$A18&amp;"(*",INDEX(ownership,0,MATCH(J$1,Systems!$I$2:AY$2,)),"&lt;&gt;*"&amp;"(X)"&amp;"*")+COUNTIF(INDEX(ownership,0,MATCH(J$1,Systems!$I$2:AY$2,)),$A18&amp;",*")</f>
        <v>0</v>
      </c>
      <c r="K18" s="121">
        <f t="array" ref="K18">COUNTIF(INDEX(ownership,0,MATCH(K$1,Systems!$I$2:AY$2,)),$A18)+COUNTIFS(INDEX(ownership,0,MATCH(K$1,Systems!$I$2:AY$2,)),$A18&amp;"(*",INDEX(ownership,0,MATCH(K$1,Systems!$I$2:AY$2,)),"&lt;&gt;*"&amp;"(X)"&amp;"*")+COUNTIF(INDEX(ownership,0,MATCH(K$1,Systems!$I$2:AY$2,)),$A18&amp;",*")</f>
        <v>0</v>
      </c>
      <c r="L18" s="121">
        <f t="array" ref="L18">COUNTIF(INDEX(ownership,0,MATCH(L$1,Systems!$I$2:AY$2,)),$A18)+COUNTIFS(INDEX(ownership,0,MATCH(L$1,Systems!$I$2:AY$2,)),$A18&amp;"(*",INDEX(ownership,0,MATCH(L$1,Systems!$I$2:AY$2,)),"&lt;&gt;*"&amp;"(X)"&amp;"*")+COUNTIF(INDEX(ownership,0,MATCH(L$1,Systems!$I$2:AY$2,)),$A18&amp;",*")</f>
        <v>0</v>
      </c>
      <c r="M18" s="121">
        <f t="array" ref="M18">COUNTIF(INDEX(ownership,0,MATCH(M$1,Systems!$I$2:AY$2,)),$A18)+COUNTIFS(INDEX(ownership,0,MATCH(M$1,Systems!$I$2:AY$2,)),$A18&amp;"(*",INDEX(ownership,0,MATCH(M$1,Systems!$I$2:AY$2,)),"&lt;&gt;*"&amp;"(X)"&amp;"*")+COUNTIF(INDEX(ownership,0,MATCH(M$1,Systems!$I$2:AY$2,)),$A18&amp;",*")</f>
        <v>0</v>
      </c>
      <c r="N18" s="121">
        <f t="array" ref="N18">COUNTIF(INDEX(ownership,0,MATCH(N$1,Systems!$I$2:AY$2,)),$A18)+COUNTIFS(INDEX(ownership,0,MATCH(N$1,Systems!$I$2:AY$2,)),$A18&amp;"(*",INDEX(ownership,0,MATCH(N$1,Systems!$I$2:AY$2,)),"&lt;&gt;*"&amp;"(X)"&amp;"*")+COUNTIF(INDEX(ownership,0,MATCH(N$1,Systems!$I$2:AY$2,)),$A18&amp;",*")</f>
        <v>0</v>
      </c>
      <c r="O18" s="121">
        <f t="array" ref="O18">COUNTIF(INDEX(ownership,0,MATCH(O$1,Systems!$I$2:AY$2,)),$A18)+COUNTIFS(INDEX(ownership,0,MATCH(O$1,Systems!$I$2:AY$2,)),$A18&amp;"(*",INDEX(ownership,0,MATCH(O$1,Systems!$I$2:AY$2,)),"&lt;&gt;*"&amp;"(X)"&amp;"*")+COUNTIF(INDEX(ownership,0,MATCH(O$1,Systems!$I$2:AY$2,)),$A18&amp;",*")</f>
        <v>0</v>
      </c>
      <c r="P18" s="121">
        <f t="array" ref="P18">COUNTIF(INDEX(ownership,0,MATCH(P$1,Systems!$I$2:AY$2,)),$A18)+COUNTIFS(INDEX(ownership,0,MATCH(P$1,Systems!$I$2:AY$2,)),$A18&amp;"(*",INDEX(ownership,0,MATCH(P$1,Systems!$I$2:AY$2,)),"&lt;&gt;*"&amp;"(X)"&amp;"*")+COUNTIF(INDEX(ownership,0,MATCH(P$1,Systems!$I$2:AY$2,)),$A18&amp;",*")</f>
        <v>0</v>
      </c>
      <c r="Q18" s="121">
        <f t="array" ref="Q18">COUNTIF(INDEX(ownership,0,MATCH(Q$1,Systems!$I$2:AY$2,)),$A18)+COUNTIFS(INDEX(ownership,0,MATCH(Q$1,Systems!$I$2:AY$2,)),$A18&amp;"(*",INDEX(ownership,0,MATCH(Q$1,Systems!$I$2:AY$2,)),"&lt;&gt;*"&amp;"(X)"&amp;"*")+COUNTIF(INDEX(ownership,0,MATCH(Q$1,Systems!$I$2:AY$2,)),$A18&amp;",*")</f>
        <v>0</v>
      </c>
      <c r="R18" s="121">
        <f t="array" ref="R18">COUNTIF(INDEX(ownership,0,MATCH(R$1,Systems!$I$2:AY$2,)),$A18)+COUNTIFS(INDEX(ownership,0,MATCH(R$1,Systems!$I$2:AY$2,)),$A18&amp;"(*",INDEX(ownership,0,MATCH(R$1,Systems!$I$2:AY$2,)),"&lt;&gt;*"&amp;"(X)"&amp;"*")+COUNTIF(INDEX(ownership,0,MATCH(R$1,Systems!$I$2:AY$2,)),$A18&amp;",*")</f>
        <v>0</v>
      </c>
      <c r="S18" s="121">
        <f t="array" ref="S18">COUNTIF(INDEX(ownership,0,MATCH(S$1,Systems!$I$2:AY$2,)),$A18)+COUNTIFS(INDEX(ownership,0,MATCH(S$1,Systems!$I$2:AY$2,)),$A18&amp;"(*",INDEX(ownership,0,MATCH(S$1,Systems!$I$2:AY$2,)),"&lt;&gt;*"&amp;"(X)"&amp;"*")+COUNTIF(INDEX(ownership,0,MATCH(S$1,Systems!$I$2:AY$2,)),$A18&amp;",*")</f>
        <v>0</v>
      </c>
      <c r="T18" s="121">
        <f t="array" ref="T18">COUNTIF(INDEX(ownership,0,MATCH(T$1,Systems!$I$2:AY$2,)),$A18)+COUNTIFS(INDEX(ownership,0,MATCH(T$1,Systems!$I$2:AY$2,)),$A18&amp;"(*",INDEX(ownership,0,MATCH(T$1,Systems!$I$2:AY$2,)),"&lt;&gt;*"&amp;"(X)"&amp;"*")+COUNTIF(INDEX(ownership,0,MATCH(T$1,Systems!$I$2:AY$2,)),$A18&amp;",*")</f>
        <v>0</v>
      </c>
      <c r="U18" s="121">
        <f t="array" ref="U18">COUNTIF(INDEX(ownership,0,MATCH(U$1,Systems!$I$2:AY$2,)),$A18)+COUNTIFS(INDEX(ownership,0,MATCH(U$1,Systems!$I$2:AY$2,)),$A18&amp;"(*",INDEX(ownership,0,MATCH(U$1,Systems!$I$2:AY$2,)),"&lt;&gt;*"&amp;"(X)"&amp;"*")+COUNTIF(INDEX(ownership,0,MATCH(U$1,Systems!$I$2:AY$2,)),$A18&amp;",*")</f>
        <v>0</v>
      </c>
      <c r="V18" s="121">
        <f t="array" ref="V18">COUNTIF(INDEX(ownership,0,MATCH(V$1,Systems!$I$2:AY$2,)),$A18)+COUNTIFS(INDEX(ownership,0,MATCH(V$1,Systems!$I$2:AY$2,)),$A18&amp;"(*",INDEX(ownership,0,MATCH(V$1,Systems!$I$2:AY$2,)),"&lt;&gt;*"&amp;"(X)"&amp;"*")+COUNTIF(INDEX(ownership,0,MATCH(V$1,Systems!$I$2:AY$2,)),$A18&amp;",*")</f>
        <v>0</v>
      </c>
      <c r="W18" s="121">
        <f t="array" ref="W18">COUNTIF(INDEX(ownership,0,MATCH(W$1,Systems!$I$2:AY$2,)),$A18)+COUNTIFS(INDEX(ownership,0,MATCH(W$1,Systems!$I$2:AY$2,)),$A18&amp;"(*",INDEX(ownership,0,MATCH(W$1,Systems!$I$2:AY$2,)),"&lt;&gt;*"&amp;"(X)"&amp;"*")+COUNTIF(INDEX(ownership,0,MATCH(W$1,Systems!$I$2:AY$2,)),$A18&amp;",*")</f>
        <v>0</v>
      </c>
      <c r="X18" s="121">
        <f t="array" ref="X18">COUNTIF(INDEX(ownership,0,MATCH(X$1,Systems!$I$2:AY$2,)),$A18)+COUNTIFS(INDEX(ownership,0,MATCH(X$1,Systems!$I$2:AY$2,)),$A18&amp;"(*",INDEX(ownership,0,MATCH(X$1,Systems!$I$2:AY$2,)),"&lt;&gt;*"&amp;"(X)"&amp;"*")+COUNTIF(INDEX(ownership,0,MATCH(X$1,Systems!$I$2:AY$2,)),$A18&amp;",*")</f>
        <v>0</v>
      </c>
      <c r="Y18" s="121">
        <f t="array" ref="Y18">COUNTIF(INDEX(ownership,0,MATCH(Y$1,Systems!$I$2:AY$2,)),$A18)+COUNTIFS(INDEX(ownership,0,MATCH(Y$1,Systems!$I$2:AY$2,)),$A18&amp;"(*",INDEX(ownership,0,MATCH(Y$1,Systems!$I$2:AY$2,)),"&lt;&gt;*"&amp;"(X)"&amp;"*")+COUNTIF(INDEX(ownership,0,MATCH(Y$1,Systems!$I$2:AY$2,)),$A18&amp;",*")</f>
        <v>0</v>
      </c>
      <c r="Z18" s="121">
        <f t="array" ref="Z18">COUNTIF(INDEX(ownership,0,MATCH(Z$1,Systems!$I$2:AY$2,)),$A18)+COUNTIFS(INDEX(ownership,0,MATCH(Z$1,Systems!$I$2:AY$2,)),$A18&amp;"(*",INDEX(ownership,0,MATCH(Z$1,Systems!$I$2:AY$2,)),"&lt;&gt;*"&amp;"(X)"&amp;"*")+COUNTIF(INDEX(ownership,0,MATCH(Z$1,Systems!$I$2:AY$2,)),$A18&amp;",*")</f>
        <v>0</v>
      </c>
      <c r="AA18" s="121">
        <f t="array" ref="AA18">COUNTIF(INDEX(ownership,0,MATCH(AA$1,Systems!$I$2:AY$2,)),$A18)+COUNTIFS(INDEX(ownership,0,MATCH(AA$1,Systems!$I$2:AY$2,)),$A18&amp;"(*",INDEX(ownership,0,MATCH(AA$1,Systems!$I$2:AY$2,)),"&lt;&gt;*"&amp;"(X)"&amp;"*")+COUNTIF(INDEX(ownership,0,MATCH(AA$1,Systems!$I$2:AY$2,)),$A18&amp;",*")</f>
        <v>0</v>
      </c>
      <c r="AB18" s="121">
        <f t="array" ref="AB18">COUNTIF(INDEX(ownership,0,MATCH(AB$1,Systems!$I$2:AY$2,)),$A18)+COUNTIFS(INDEX(ownership,0,MATCH(AB$1,Systems!$I$2:AY$2,)),$A18&amp;"(*",INDEX(ownership,0,MATCH(AB$1,Systems!$I$2:AY$2,)),"&lt;&gt;*"&amp;"(X)"&amp;"*")+COUNTIF(INDEX(ownership,0,MATCH(AB$1,Systems!$I$2:AY$2,)),$A18&amp;",*")</f>
        <v>0</v>
      </c>
      <c r="AC18" s="121">
        <f t="array" ref="AC18">COUNTIF(INDEX(ownership,0,MATCH(AC$1,Systems!$I$2:AY$2,)),$A18)+COUNTIFS(INDEX(ownership,0,MATCH(AC$1,Systems!$I$2:AY$2,)),$A18&amp;"(*",INDEX(ownership,0,MATCH(AC$1,Systems!$I$2:AY$2,)),"&lt;&gt;*"&amp;"(X)"&amp;"*")+COUNTIF(INDEX(ownership,0,MATCH(AC$1,Systems!$I$2:AY$2,)),$A18&amp;",*")</f>
        <v>0</v>
      </c>
      <c r="AD18" s="121">
        <f t="array" ref="AD18">COUNTIF(INDEX(ownership,0,MATCH(AD$1,Systems!$I$2:AY$2,)),$A18)+COUNTIFS(INDEX(ownership,0,MATCH(AD$1,Systems!$I$2:AY$2,)),$A18&amp;"(*",INDEX(ownership,0,MATCH(AD$1,Systems!$I$2:AY$2,)),"&lt;&gt;*"&amp;"(X)"&amp;"*")+COUNTIF(INDEX(ownership,0,MATCH(AD$1,Systems!$I$2:AY$2,)),$A18&amp;",*")</f>
        <v>0</v>
      </c>
      <c r="AE18" s="121">
        <f t="array" ref="AE18">COUNTIF(INDEX(ownership,0,MATCH(AE$1,Systems!$I$2:AY$2,)),$A18)+COUNTIFS(INDEX(ownership,0,MATCH(AE$1,Systems!$I$2:AY$2,)),$A18&amp;"(*",INDEX(ownership,0,MATCH(AE$1,Systems!$I$2:AY$2,)),"&lt;&gt;*"&amp;"(X)"&amp;"*")+COUNTIF(INDEX(ownership,0,MATCH(AE$1,Systems!$I$2:AY$2,)),$A18&amp;",*")</f>
        <v>0</v>
      </c>
      <c r="AF18" s="121">
        <f t="array" ref="AF18">COUNTIF(INDEX(ownership,0,MATCH(AF$1,Systems!$I$2:AY$2,)),$A18)+COUNTIFS(INDEX(ownership,0,MATCH(AF$1,Systems!$I$2:AY$2,)),$A18&amp;"(*",INDEX(ownership,0,MATCH(AF$1,Systems!$I$2:AY$2,)),"&lt;&gt;*"&amp;"(X)"&amp;"*")+COUNTIF(INDEX(ownership,0,MATCH(AF$1,Systems!$I$2:AY$2,)),$A18&amp;",*")</f>
        <v>0</v>
      </c>
      <c r="AG18" s="121">
        <f t="array" ref="AG18">COUNTIF(INDEX(ownership,0,MATCH(AG$1,Systems!$I$2:AY$2,)),$A18)+COUNTIFS(INDEX(ownership,0,MATCH(AG$1,Systems!$I$2:AY$2,)),$A18&amp;"(*",INDEX(ownership,0,MATCH(AG$1,Systems!$I$2:AY$2,)),"&lt;&gt;*"&amp;"(X)"&amp;"*")+COUNTIF(INDEX(ownership,0,MATCH(AG$1,Systems!$I$2:AY$2,)),$A18&amp;",*")</f>
        <v>0</v>
      </c>
      <c r="AH18" s="121">
        <f t="array" ref="AH18">COUNTIF(INDEX(ownership,0,MATCH(AH$1,Systems!$I$2:AY$2,)),$A18)+COUNTIFS(INDEX(ownership,0,MATCH(AH$1,Systems!$I$2:AY$2,)),$A18&amp;"(*",INDEX(ownership,0,MATCH(AH$1,Systems!$I$2:AY$2,)),"&lt;&gt;*"&amp;"(X)"&amp;"*")+COUNTIF(INDEX(ownership,0,MATCH(AH$1,Systems!$I$2:AY$2,)),$A18&amp;",*")</f>
        <v>0</v>
      </c>
      <c r="AI18" s="121">
        <f t="array" ref="AI18">COUNTIF(INDEX(ownership,0,MATCH(AI$1,Systems!$I$2:AY$2,)),$A18)+COUNTIFS(INDEX(ownership,0,MATCH(AI$1,Systems!$I$2:AY$2,)),$A18&amp;"(*",INDEX(ownership,0,MATCH(AI$1,Systems!$I$2:AY$2,)),"&lt;&gt;*"&amp;"(X)"&amp;"*")+COUNTIF(INDEX(ownership,0,MATCH(AI$1,Systems!$I$2:AY$2,)),$A18&amp;",*")</f>
        <v>0</v>
      </c>
      <c r="AJ18" s="121">
        <f t="array" ref="AJ18">COUNTIF(INDEX(ownership,0,MATCH(AJ$1,Systems!$I$2:AY$2,)),$A18)+COUNTIFS(INDEX(ownership,0,MATCH(AJ$1,Systems!$I$2:AY$2,)),$A18&amp;"(*",INDEX(ownership,0,MATCH(AJ$1,Systems!$I$2:AY$2,)),"&lt;&gt;*"&amp;"(X)"&amp;"*")+COUNTIF(INDEX(ownership,0,MATCH(AJ$1,Systems!$I$2:AY$2,)),$A18&amp;",*")</f>
        <v>0</v>
      </c>
      <c r="AK18" s="121">
        <f t="array" ref="AK18">COUNTIF(INDEX(ownership,0,MATCH(AK$1,Systems!$I$2:AY$2,)),$A18)+COUNTIFS(INDEX(ownership,0,MATCH(AK$1,Systems!$I$2:AY$2,)),$A18&amp;"(*",INDEX(ownership,0,MATCH(AK$1,Systems!$I$2:AY$2,)),"&lt;&gt;*"&amp;"(X)"&amp;"*")+COUNTIF(INDEX(ownership,0,MATCH(AK$1,Systems!$I$2:AY$2,)),$A18&amp;",*")</f>
        <v>0</v>
      </c>
      <c r="AL18" s="121">
        <f t="array" ref="AL18">COUNTIF(INDEX(ownership,0,MATCH(AL$1,Systems!$I$2:AY$2,)),$A18)+COUNTIFS(INDEX(ownership,0,MATCH(AL$1,Systems!$I$2:AY$2,)),$A18&amp;"(*",INDEX(ownership,0,MATCH(AL$1,Systems!$I$2:AY$2,)),"&lt;&gt;*"&amp;"(X)"&amp;"*")+COUNTIF(INDEX(ownership,0,MATCH(AL$1,Systems!$I$2:AY$2,)),$A18&amp;",*")</f>
        <v>0</v>
      </c>
      <c r="AM18" s="121">
        <f t="array" ref="AM18">COUNTIF(INDEX(ownership,0,MATCH(AM$1,Systems!$I$2:AY$2,)),$A18)+COUNTIFS(INDEX(ownership,0,MATCH(AM$1,Systems!$I$2:AY$2,)),$A18&amp;"(*",INDEX(ownership,0,MATCH(AM$1,Systems!$I$2:AY$2,)),"&lt;&gt;*"&amp;"(X)"&amp;"*")+COUNTIF(INDEX(ownership,0,MATCH(AM$1,Systems!$I$2:AY$2,)),$A18&amp;",*")</f>
        <v>0</v>
      </c>
      <c r="AN18" s="121">
        <f t="array" ref="AN18">COUNTIF(INDEX(ownership,0,MATCH(AN$1,Systems!$I$2:AY$2,)),$A18)+COUNTIFS(INDEX(ownership,0,MATCH(AN$1,Systems!$I$2:AY$2,)),$A18&amp;"(*",INDEX(ownership,0,MATCH(AN$1,Systems!$I$2:AY$2,)),"&lt;&gt;*"&amp;"(X)"&amp;"*")+COUNTIF(INDEX(ownership,0,MATCH(AN$1,Systems!$I$2:AY$2,)),$A18&amp;",*")</f>
        <v>0</v>
      </c>
      <c r="AO18" s="121">
        <f t="array" ref="AO18">COUNTIF(INDEX(ownership,0,MATCH(AO$1,Systems!$I$2:AY$2,)),$A18)+COUNTIFS(INDEX(ownership,0,MATCH(AO$1,Systems!$I$2:AY$2,)),$A18&amp;"(*",INDEX(ownership,0,MATCH(AO$1,Systems!$I$2:AY$2,)),"&lt;&gt;*"&amp;"(X)"&amp;"*")+COUNTIF(INDEX(ownership,0,MATCH(AO$1,Systems!$I$2:AY$2,)),$A18&amp;",*")</f>
        <v>0</v>
      </c>
      <c r="AP18" s="121">
        <f t="array" ref="AP18">COUNTIF(INDEX(ownership,0,MATCH(AP$1,Systems!$I$2:AY$2,)),$A18)+COUNTIFS(INDEX(ownership,0,MATCH(AP$1,Systems!$I$2:AY$2,)),$A18&amp;"(*",INDEX(ownership,0,MATCH(AP$1,Systems!$I$2:AY$2,)),"&lt;&gt;*"&amp;"(X)"&amp;"*")+COUNTIF(INDEX(ownership,0,MATCH(AP$1,Systems!$I$2:AY$2,)),$A18&amp;",*")</f>
        <v>0</v>
      </c>
      <c r="AQ18" s="121">
        <f t="array" ref="AQ18">COUNTIF(INDEX(ownership,0,MATCH(AQ$1,Systems!$I$2:AY$2,)),$A18)+COUNTIFS(INDEX(ownership,0,MATCH(AQ$1,Systems!$I$2:AY$2,)),$A18&amp;"(*",INDEX(ownership,0,MATCH(AQ$1,Systems!$I$2:AY$2,)),"&lt;&gt;*"&amp;"(X)"&amp;"*")+COUNTIF(INDEX(ownership,0,MATCH(AQ$1,Systems!$I$2:AY$2,)),$A18&amp;",*")</f>
        <v>0</v>
      </c>
      <c r="AR18" s="121">
        <f t="array" ref="AR18">COUNTIF(INDEX(ownership,0,MATCH(AR$1,Systems!$I$2:AY$2,)),$A18)+COUNTIFS(INDEX(ownership,0,MATCH(AR$1,Systems!$I$2:AY$2,)),$A18&amp;"(*",INDEX(ownership,0,MATCH(AR$1,Systems!$I$2:AY$2,)),"&lt;&gt;*"&amp;"(X)"&amp;"*")+COUNTIF(INDEX(ownership,0,MATCH(AR$1,Systems!$I$2:AY$2,)),$A18&amp;",*")</f>
        <v>0</v>
      </c>
      <c r="AS18" s="121">
        <f t="array" ref="AS18">COUNTIF(INDEX(ownership,0,MATCH(AS$1,Systems!$I$2:AY$2,)),$A18)+COUNTIFS(INDEX(ownership,0,MATCH(AS$1,Systems!$I$2:AY$2,)),$A18&amp;"(*",INDEX(ownership,0,MATCH(AS$1,Systems!$I$2:AY$2,)),"&lt;&gt;*"&amp;"(X)"&amp;"*")+COUNTIF(INDEX(ownership,0,MATCH(AS$1,Systems!$I$2:AY$2,)),$A18&amp;",*")</f>
        <v>0</v>
      </c>
      <c r="AT18" s="121">
        <f t="array" ref="AT18">COUNTIF(INDEX(ownership,0,MATCH(AT$1,Systems!$I$2:AY$2,)),$A18)+COUNTIFS(INDEX(ownership,0,MATCH(AT$1,Systems!$I$2:AY$2,)),$A18&amp;"(*",INDEX(ownership,0,MATCH(AT$1,Systems!$I$2:AY$2,)),"&lt;&gt;*"&amp;"(X)"&amp;"*")+COUNTIF(INDEX(ownership,0,MATCH(AT$1,Systems!$I$2:AY$2,)),$A18&amp;",*")</f>
        <v>0</v>
      </c>
      <c r="AU18" s="121">
        <f t="array" ref="AU18">COUNTIF(INDEX(ownership,0,MATCH(AU$1,Systems!$I$2:AY$2,)),$A18)+COUNTIFS(INDEX(ownership,0,MATCH(AU$1,Systems!$I$2:AY$2,)),$A18&amp;"(*",INDEX(ownership,0,MATCH(AU$1,Systems!$I$2:AY$2,)),"&lt;&gt;*"&amp;"(X)"&amp;"*")+COUNTIF(INDEX(ownership,0,MATCH(AU$1,Systems!$I$2:AY$2,)),$A18&amp;",*")</f>
        <v>0</v>
      </c>
      <c r="AV18" s="121">
        <f t="array" ref="AV18">COUNTIF(INDEX(ownership,0,MATCH(AV$1,Systems!$I$2:AY$2,)),$A18)+COUNTIFS(INDEX(ownership,0,MATCH(AV$1,Systems!$I$2:AY$2,)),$A18&amp;"(*",INDEX(ownership,0,MATCH(AV$1,Systems!$I$2:AY$2,)),"&lt;&gt;*"&amp;"(X)"&amp;"*")+COUNTIF(INDEX(ownership,0,MATCH(AV$1,Systems!$I$2:AY$2,)),$A18&amp;",*")</f>
        <v>0</v>
      </c>
      <c r="AW18" s="121">
        <f t="array" ref="AW18">COUNTIF(INDEX(ownership,0,MATCH(AW$1,Systems!$I$2:AY$2,)),$A18)+COUNTIFS(INDEX(ownership,0,MATCH(AW$1,Systems!$I$2:AY$2,)),$A18&amp;"(*",INDEX(ownership,0,MATCH(AW$1,Systems!$I$2:AY$2,)),"&lt;&gt;*"&amp;"(X)"&amp;"*")+COUNTIF(INDEX(ownership,0,MATCH(AW$1,Systems!$I$2:AY$2,)),$A18&amp;",*")</f>
        <v>0</v>
      </c>
      <c r="AX18" s="121">
        <f t="array" ref="AX18">COUNTIF(INDEX(ownership,0,MATCH(AX$1,Systems!$I$2:AY$2,)),$A18)+COUNTIFS(INDEX(ownership,0,MATCH(AX$1,Systems!$I$2:AY$2,)),$A18&amp;"(*",INDEX(ownership,0,MATCH(AX$1,Systems!$I$2:AY$2,)),"&lt;&gt;*"&amp;"(X)"&amp;"*")+COUNTIF(INDEX(ownership,0,MATCH(AX$1,Systems!$I$2:AY$2,)),$A18&amp;",*")</f>
        <v>0</v>
      </c>
      <c r="AY18" s="121">
        <f t="array" ref="AY18">COUNTIF(INDEX(ownership,0,MATCH(AY$1,Systems!$I$2:AZ$2,)),$A18)+COUNTIFS(INDEX(ownership,0,MATCH(AY$1,Systems!$I$2:AZ$2,)),$A18&amp;"(*",INDEX(ownership,0,MATCH(AY$1,Systems!$I$2:AZ$2,)),"&lt;&gt;*"&amp;"(X)"&amp;"*")+COUNTIF(INDEX(ownership,0,MATCH(AY$1,Systems!$I$2:AZ$2,)),$A18&amp;",*")</f>
        <v>0</v>
      </c>
      <c r="AZ18" s="121">
        <f t="array" ref="AZ18">COUNTIF(INDEX(ownership,0,MATCH(AZ$1,Systems!$I$2:AY$2,)),$A18)+COUNTIFS(INDEX(ownership,0,MATCH(AZ$1,Systems!$I$2:AY$2,)),$A18&amp;"(*",INDEX(ownership,0,MATCH(AZ$1,Systems!$I$2:AY$2,)),"&lt;&gt;*"&amp;"(X)"&amp;"*")+COUNTIF(INDEX(ownership,0,MATCH(AZ$1,Systems!$I$2:AY$2,)),$A18&amp;",*")</f>
        <v>0</v>
      </c>
    </row>
    <row r="19">
      <c r="A19" s="60" t="s">
        <v>560</v>
      </c>
      <c r="B19" s="60" t="s">
        <v>7957</v>
      </c>
      <c r="C19" s="60" t="s">
        <v>7939</v>
      </c>
      <c r="D19" s="119">
        <v>2271.0</v>
      </c>
      <c r="E19" s="69"/>
      <c r="F19" s="120" t="s">
        <v>7958</v>
      </c>
      <c r="G19" s="121">
        <f t="shared" si="1"/>
        <v>381</v>
      </c>
      <c r="H19" s="121">
        <f t="array" ref="H19">COUNTIF(INDEX(ownership,0,MATCH(H$1,Systems!$I$2:AY$2,)),$A19)+COUNTIFS(INDEX(ownership,0,MATCH(H$1,Systems!$I$2:AY$2,)),$A19&amp;"(*",INDEX(ownership,0,MATCH(H$1,Systems!$I$2:AY$2,)),"&lt;&gt;*"&amp;"(X)"&amp;"*")+COUNTIF(INDEX(ownership,0,MATCH(H$1,Systems!$I$2:AY$2,)),$A19&amp;",*")</f>
        <v>0</v>
      </c>
      <c r="I19" s="121">
        <f t="array" ref="I19">COUNTIF(INDEX(ownership,0,MATCH(I$1,Systems!$I$2:AY$2,)),$A19)+COUNTIFS(INDEX(ownership,0,MATCH(I$1,Systems!$I$2:AY$2,)),$A19&amp;"(*",INDEX(ownership,0,MATCH(I$1,Systems!$I$2:AY$2,)),"&lt;&gt;*"&amp;"(X)"&amp;"*")+COUNTIF(INDEX(ownership,0,MATCH(I$1,Systems!$I$2:AY$2,)),$A19&amp;",*")</f>
        <v>47</v>
      </c>
      <c r="J19" s="121">
        <f t="array" ref="J19">COUNTIF(INDEX(ownership,0,MATCH(J$1,Systems!$I$2:AY$2,)),$A19)+COUNTIFS(INDEX(ownership,0,MATCH(J$1,Systems!$I$2:AY$2,)),$A19&amp;"(*",INDEX(ownership,0,MATCH(J$1,Systems!$I$2:AY$2,)),"&lt;&gt;*"&amp;"(X)"&amp;"*")+COUNTIF(INDEX(ownership,0,MATCH(J$1,Systems!$I$2:AY$2,)),$A19&amp;",*")</f>
        <v>47</v>
      </c>
      <c r="K19" s="121">
        <f t="array" ref="K19">COUNTIF(INDEX(ownership,0,MATCH(K$1,Systems!$I$2:AY$2,)),$A19)+COUNTIFS(INDEX(ownership,0,MATCH(K$1,Systems!$I$2:AY$2,)),$A19&amp;"(*",INDEX(ownership,0,MATCH(K$1,Systems!$I$2:AY$2,)),"&lt;&gt;*"&amp;"(X)"&amp;"*")+COUNTIF(INDEX(ownership,0,MATCH(K$1,Systems!$I$2:AY$2,)),$A19&amp;",*")</f>
        <v>47</v>
      </c>
      <c r="L19" s="121">
        <f t="array" ref="L19">COUNTIF(INDEX(ownership,0,MATCH(L$1,Systems!$I$2:AY$2,)),$A19)+COUNTIFS(INDEX(ownership,0,MATCH(L$1,Systems!$I$2:AY$2,)),$A19&amp;"(*",INDEX(ownership,0,MATCH(L$1,Systems!$I$2:AY$2,)),"&lt;&gt;*"&amp;"(X)"&amp;"*")+COUNTIF(INDEX(ownership,0,MATCH(L$1,Systems!$I$2:AY$2,)),$A19&amp;",*")</f>
        <v>120</v>
      </c>
      <c r="M19" s="121">
        <f t="array" ref="M19">COUNTIF(INDEX(ownership,0,MATCH(M$1,Systems!$I$2:AY$2,)),$A19)+COUNTIFS(INDEX(ownership,0,MATCH(M$1,Systems!$I$2:AY$2,)),$A19&amp;"(*",INDEX(ownership,0,MATCH(M$1,Systems!$I$2:AY$2,)),"&lt;&gt;*"&amp;"(X)"&amp;"*")+COUNTIF(INDEX(ownership,0,MATCH(M$1,Systems!$I$2:AY$2,)),$A19&amp;",*")</f>
        <v>206</v>
      </c>
      <c r="N19" s="121">
        <f t="array" ref="N19">COUNTIF(INDEX(ownership,0,MATCH(N$1,Systems!$I$2:AY$2,)),$A19)+COUNTIFS(INDEX(ownership,0,MATCH(N$1,Systems!$I$2:AY$2,)),$A19&amp;"(*",INDEX(ownership,0,MATCH(N$1,Systems!$I$2:AY$2,)),"&lt;&gt;*"&amp;"(X)"&amp;"*")+COUNTIF(INDEX(ownership,0,MATCH(N$1,Systems!$I$2:AY$2,)),$A19&amp;",*")</f>
        <v>222</v>
      </c>
      <c r="O19" s="121">
        <f t="array" ref="O19">COUNTIF(INDEX(ownership,0,MATCH(O$1,Systems!$I$2:AY$2,)),$A19)+COUNTIFS(INDEX(ownership,0,MATCH(O$1,Systems!$I$2:AY$2,)),$A19&amp;"(*",INDEX(ownership,0,MATCH(O$1,Systems!$I$2:AY$2,)),"&lt;&gt;*"&amp;"(X)"&amp;"*")+COUNTIF(INDEX(ownership,0,MATCH(O$1,Systems!$I$2:AY$2,)),$A19&amp;",*")</f>
        <v>338</v>
      </c>
      <c r="P19" s="121">
        <f t="array" ref="P19">COUNTIF(INDEX(ownership,0,MATCH(P$1,Systems!$I$2:AY$2,)),$A19)+COUNTIFS(INDEX(ownership,0,MATCH(P$1,Systems!$I$2:AY$2,)),$A19&amp;"(*",INDEX(ownership,0,MATCH(P$1,Systems!$I$2:AY$2,)),"&lt;&gt;*"&amp;"(X)"&amp;"*")+COUNTIF(INDEX(ownership,0,MATCH(P$1,Systems!$I$2:AY$2,)),$A19&amp;",*")</f>
        <v>338</v>
      </c>
      <c r="Q19" s="121">
        <f t="array" ref="Q19">COUNTIF(INDEX(ownership,0,MATCH(Q$1,Systems!$I$2:AY$2,)),$A19)+COUNTIFS(INDEX(ownership,0,MATCH(Q$1,Systems!$I$2:AY$2,)),$A19&amp;"(*",INDEX(ownership,0,MATCH(Q$1,Systems!$I$2:AY$2,)),"&lt;&gt;*"&amp;"(X)"&amp;"*")+COUNTIF(INDEX(ownership,0,MATCH(Q$1,Systems!$I$2:AY$2,)),$A19&amp;",*")</f>
        <v>335</v>
      </c>
      <c r="R19" s="121">
        <f t="array" ref="R19">COUNTIF(INDEX(ownership,0,MATCH(R$1,Systems!$I$2:AY$2,)),$A19)+COUNTIFS(INDEX(ownership,0,MATCH(R$1,Systems!$I$2:AY$2,)),$A19&amp;"(*",INDEX(ownership,0,MATCH(R$1,Systems!$I$2:AY$2,)),"&lt;&gt;*"&amp;"(X)"&amp;"*")+COUNTIF(INDEX(ownership,0,MATCH(R$1,Systems!$I$2:AY$2,)),$A19&amp;",*")</f>
        <v>340</v>
      </c>
      <c r="S19" s="121">
        <f t="array" ref="S19">COUNTIF(INDEX(ownership,0,MATCH(S$1,Systems!$I$2:AY$2,)),$A19)+COUNTIFS(INDEX(ownership,0,MATCH(S$1,Systems!$I$2:AY$2,)),$A19&amp;"(*",INDEX(ownership,0,MATCH(S$1,Systems!$I$2:AY$2,)),"&lt;&gt;*"&amp;"(X)"&amp;"*")+COUNTIF(INDEX(ownership,0,MATCH(S$1,Systems!$I$2:AY$2,)),$A19&amp;",*")</f>
        <v>349</v>
      </c>
      <c r="T19" s="121">
        <f t="array" ref="T19">COUNTIF(INDEX(ownership,0,MATCH(T$1,Systems!$I$2:AY$2,)),$A19)+COUNTIFS(INDEX(ownership,0,MATCH(T$1,Systems!$I$2:AY$2,)),$A19&amp;"(*",INDEX(ownership,0,MATCH(T$1,Systems!$I$2:AY$2,)),"&lt;&gt;*"&amp;"(X)"&amp;"*")+COUNTIF(INDEX(ownership,0,MATCH(T$1,Systems!$I$2:AY$2,)),$A19&amp;",*")</f>
        <v>381</v>
      </c>
      <c r="U19" s="121">
        <f t="array" ref="U19">COUNTIF(INDEX(ownership,0,MATCH(U$1,Systems!$I$2:AY$2,)),$A19)+COUNTIFS(INDEX(ownership,0,MATCH(U$1,Systems!$I$2:AY$2,)),$A19&amp;"(*",INDEX(ownership,0,MATCH(U$1,Systems!$I$2:AY$2,)),"&lt;&gt;*"&amp;"(X)"&amp;"*")+COUNTIF(INDEX(ownership,0,MATCH(U$1,Systems!$I$2:AY$2,)),$A19&amp;",*")</f>
        <v>381</v>
      </c>
      <c r="V19" s="121">
        <f t="array" ref="V19">COUNTIF(INDEX(ownership,0,MATCH(V$1,Systems!$I$2:AY$2,)),$A19)+COUNTIFS(INDEX(ownership,0,MATCH(V$1,Systems!$I$2:AY$2,)),$A19&amp;"(*",INDEX(ownership,0,MATCH(V$1,Systems!$I$2:AY$2,)),"&lt;&gt;*"&amp;"(X)"&amp;"*")+COUNTIF(INDEX(ownership,0,MATCH(V$1,Systems!$I$2:AY$2,)),$A19&amp;",*")</f>
        <v>379</v>
      </c>
      <c r="W19" s="121">
        <f t="array" ref="W19">COUNTIF(INDEX(ownership,0,MATCH(W$1,Systems!$I$2:AY$2,)),$A19)+COUNTIFS(INDEX(ownership,0,MATCH(W$1,Systems!$I$2:AY$2,)),$A19&amp;"(*",INDEX(ownership,0,MATCH(W$1,Systems!$I$2:AY$2,)),"&lt;&gt;*"&amp;"(X)"&amp;"*")+COUNTIF(INDEX(ownership,0,MATCH(W$1,Systems!$I$2:AY$2,)),$A19&amp;",*")</f>
        <v>355</v>
      </c>
      <c r="X19" s="121">
        <f t="array" ref="X19">COUNTIF(INDEX(ownership,0,MATCH(X$1,Systems!$I$2:AY$2,)),$A19)+COUNTIFS(INDEX(ownership,0,MATCH(X$1,Systems!$I$2:AY$2,)),$A19&amp;"(*",INDEX(ownership,0,MATCH(X$1,Systems!$I$2:AY$2,)),"&lt;&gt;*"&amp;"(X)"&amp;"*")+COUNTIF(INDEX(ownership,0,MATCH(X$1,Systems!$I$2:AY$2,)),$A19&amp;",*")</f>
        <v>332</v>
      </c>
      <c r="Y19" s="121">
        <f t="array" ref="Y19">COUNTIF(INDEX(ownership,0,MATCH(Y$1,Systems!$I$2:AY$2,)),$A19)+COUNTIFS(INDEX(ownership,0,MATCH(Y$1,Systems!$I$2:AY$2,)),$A19&amp;"(*",INDEX(ownership,0,MATCH(Y$1,Systems!$I$2:AY$2,)),"&lt;&gt;*"&amp;"(X)"&amp;"*")+COUNTIF(INDEX(ownership,0,MATCH(Y$1,Systems!$I$2:AY$2,)),$A19&amp;",*")</f>
        <v>307</v>
      </c>
      <c r="Z19" s="121">
        <f t="array" ref="Z19">COUNTIF(INDEX(ownership,0,MATCH(Z$1,Systems!$I$2:AY$2,)),$A19)+COUNTIFS(INDEX(ownership,0,MATCH(Z$1,Systems!$I$2:AY$2,)),$A19&amp;"(*",INDEX(ownership,0,MATCH(Z$1,Systems!$I$2:AY$2,)),"&lt;&gt;*"&amp;"(X)"&amp;"*")+COUNTIF(INDEX(ownership,0,MATCH(Z$1,Systems!$I$2:AY$2,)),$A19&amp;",*")</f>
        <v>320</v>
      </c>
      <c r="AA19" s="121">
        <f t="array" ref="AA19">COUNTIF(INDEX(ownership,0,MATCH(AA$1,Systems!$I$2:AY$2,)),$A19)+COUNTIFS(INDEX(ownership,0,MATCH(AA$1,Systems!$I$2:AY$2,)),$A19&amp;"(*",INDEX(ownership,0,MATCH(AA$1,Systems!$I$2:AY$2,)),"&lt;&gt;*"&amp;"(X)"&amp;"*")+COUNTIF(INDEX(ownership,0,MATCH(AA$1,Systems!$I$2:AY$2,)),$A19&amp;",*")</f>
        <v>320</v>
      </c>
      <c r="AB19" s="121">
        <f t="array" ref="AB19">COUNTIF(INDEX(ownership,0,MATCH(AB$1,Systems!$I$2:AY$2,)),$A19)+COUNTIFS(INDEX(ownership,0,MATCH(AB$1,Systems!$I$2:AY$2,)),$A19&amp;"(*",INDEX(ownership,0,MATCH(AB$1,Systems!$I$2:AY$2,)),"&lt;&gt;*"&amp;"(X)"&amp;"*")+COUNTIF(INDEX(ownership,0,MATCH(AB$1,Systems!$I$2:AY$2,)),$A19&amp;",*")</f>
        <v>320</v>
      </c>
      <c r="AC19" s="121">
        <f t="array" ref="AC19">COUNTIF(INDEX(ownership,0,MATCH(AC$1,Systems!$I$2:AY$2,)),$A19)+COUNTIFS(INDEX(ownership,0,MATCH(AC$1,Systems!$I$2:AY$2,)),$A19&amp;"(*",INDEX(ownership,0,MATCH(AC$1,Systems!$I$2:AY$2,)),"&lt;&gt;*"&amp;"(X)"&amp;"*")+COUNTIF(INDEX(ownership,0,MATCH(AC$1,Systems!$I$2:AY$2,)),$A19&amp;",*")</f>
        <v>320</v>
      </c>
      <c r="AD19" s="121">
        <f t="array" ref="AD19">COUNTIF(INDEX(ownership,0,MATCH(AD$1,Systems!$I$2:AY$2,)),$A19)+COUNTIFS(INDEX(ownership,0,MATCH(AD$1,Systems!$I$2:AY$2,)),$A19&amp;"(*",INDEX(ownership,0,MATCH(AD$1,Systems!$I$2:AY$2,)),"&lt;&gt;*"&amp;"(X)"&amp;"*")+COUNTIF(INDEX(ownership,0,MATCH(AD$1,Systems!$I$2:AY$2,)),$A19&amp;",*")</f>
        <v>320</v>
      </c>
      <c r="AE19" s="121">
        <f t="array" ref="AE19">COUNTIF(INDEX(ownership,0,MATCH(AE$1,Systems!$I$2:AY$2,)),$A19)+COUNTIFS(INDEX(ownership,0,MATCH(AE$1,Systems!$I$2:AY$2,)),$A19&amp;"(*",INDEX(ownership,0,MATCH(AE$1,Systems!$I$2:AY$2,)),"&lt;&gt;*"&amp;"(X)"&amp;"*")+COUNTIF(INDEX(ownership,0,MATCH(AE$1,Systems!$I$2:AY$2,)),$A19&amp;",*")</f>
        <v>320</v>
      </c>
      <c r="AF19" s="121">
        <f t="array" ref="AF19">COUNTIF(INDEX(ownership,0,MATCH(AF$1,Systems!$I$2:AY$2,)),$A19)+COUNTIFS(INDEX(ownership,0,MATCH(AF$1,Systems!$I$2:AY$2,)),$A19&amp;"(*",INDEX(ownership,0,MATCH(AF$1,Systems!$I$2:AY$2,)),"&lt;&gt;*"&amp;"(X)"&amp;"*")+COUNTIF(INDEX(ownership,0,MATCH(AF$1,Systems!$I$2:AY$2,)),$A19&amp;",*")</f>
        <v>320</v>
      </c>
      <c r="AG19" s="121">
        <f t="array" ref="AG19">COUNTIF(INDEX(ownership,0,MATCH(AG$1,Systems!$I$2:AY$2,)),$A19)+COUNTIFS(INDEX(ownership,0,MATCH(AG$1,Systems!$I$2:AY$2,)),$A19&amp;"(*",INDEX(ownership,0,MATCH(AG$1,Systems!$I$2:AY$2,)),"&lt;&gt;*"&amp;"(X)"&amp;"*")+COUNTIF(INDEX(ownership,0,MATCH(AG$1,Systems!$I$2:AY$2,)),$A19&amp;",*")</f>
        <v>332</v>
      </c>
      <c r="AH19" s="121">
        <f t="array" ref="AH19">COUNTIF(INDEX(ownership,0,MATCH(AH$1,Systems!$I$2:AY$2,)),$A19)+COUNTIFS(INDEX(ownership,0,MATCH(AH$1,Systems!$I$2:AY$2,)),$A19&amp;"(*",INDEX(ownership,0,MATCH(AH$1,Systems!$I$2:AY$2,)),"&lt;&gt;*"&amp;"(X)"&amp;"*")+COUNTIF(INDEX(ownership,0,MATCH(AH$1,Systems!$I$2:AY$2,)),$A19&amp;",*")</f>
        <v>332</v>
      </c>
      <c r="AI19" s="121">
        <f t="array" ref="AI19">COUNTIF(INDEX(ownership,0,MATCH(AI$1,Systems!$I$2:AY$2,)),$A19)+COUNTIFS(INDEX(ownership,0,MATCH(AI$1,Systems!$I$2:AY$2,)),$A19&amp;"(*",INDEX(ownership,0,MATCH(AI$1,Systems!$I$2:AY$2,)),"&lt;&gt;*"&amp;"(X)"&amp;"*")+COUNTIF(INDEX(ownership,0,MATCH(AI$1,Systems!$I$2:AY$2,)),$A19&amp;",*")</f>
        <v>334</v>
      </c>
      <c r="AJ19" s="121">
        <f t="array" ref="AJ19">COUNTIF(INDEX(ownership,0,MATCH(AJ$1,Systems!$I$2:AY$2,)),$A19)+COUNTIFS(INDEX(ownership,0,MATCH(AJ$1,Systems!$I$2:AY$2,)),$A19&amp;"(*",INDEX(ownership,0,MATCH(AJ$1,Systems!$I$2:AY$2,)),"&lt;&gt;*"&amp;"(X)"&amp;"*")+COUNTIF(INDEX(ownership,0,MATCH(AJ$1,Systems!$I$2:AY$2,)),$A19&amp;",*")</f>
        <v>334</v>
      </c>
      <c r="AK19" s="121">
        <f t="array" ref="AK19">COUNTIF(INDEX(ownership,0,MATCH(AK$1,Systems!$I$2:AY$2,)),$A19)+COUNTIFS(INDEX(ownership,0,MATCH(AK$1,Systems!$I$2:AY$2,)),$A19&amp;"(*",INDEX(ownership,0,MATCH(AK$1,Systems!$I$2:AY$2,)),"&lt;&gt;*"&amp;"(X)"&amp;"*")+COUNTIF(INDEX(ownership,0,MATCH(AK$1,Systems!$I$2:AY$2,)),$A19&amp;",*")</f>
        <v>334</v>
      </c>
      <c r="AL19" s="121">
        <f t="array" ref="AL19">COUNTIF(INDEX(ownership,0,MATCH(AL$1,Systems!$I$2:AY$2,)),$A19)+COUNTIFS(INDEX(ownership,0,MATCH(AL$1,Systems!$I$2:AY$2,)),$A19&amp;"(*",INDEX(ownership,0,MATCH(AL$1,Systems!$I$2:AY$2,)),"&lt;&gt;*"&amp;"(X)"&amp;"*")+COUNTIF(INDEX(ownership,0,MATCH(AL$1,Systems!$I$2:AY$2,)),$A19&amp;",*")</f>
        <v>334</v>
      </c>
      <c r="AM19" s="121">
        <f t="array" ref="AM19">COUNTIF(INDEX(ownership,0,MATCH(AM$1,Systems!$I$2:AY$2,)),$A19)+COUNTIFS(INDEX(ownership,0,MATCH(AM$1,Systems!$I$2:AY$2,)),$A19&amp;"(*",INDEX(ownership,0,MATCH(AM$1,Systems!$I$2:AY$2,)),"&lt;&gt;*"&amp;"(X)"&amp;"*")+COUNTIF(INDEX(ownership,0,MATCH(AM$1,Systems!$I$2:AY$2,)),$A19&amp;",*")</f>
        <v>334</v>
      </c>
      <c r="AN19" s="121">
        <f t="array" ref="AN19">COUNTIF(INDEX(ownership,0,MATCH(AN$1,Systems!$I$2:AY$2,)),$A19)+COUNTIFS(INDEX(ownership,0,MATCH(AN$1,Systems!$I$2:AY$2,)),$A19&amp;"(*",INDEX(ownership,0,MATCH(AN$1,Systems!$I$2:AY$2,)),"&lt;&gt;*"&amp;"(X)"&amp;"*")+COUNTIF(INDEX(ownership,0,MATCH(AN$1,Systems!$I$2:AY$2,)),$A19&amp;",*")</f>
        <v>334</v>
      </c>
      <c r="AO19" s="121">
        <f t="array" ref="AO19">COUNTIF(INDEX(ownership,0,MATCH(AO$1,Systems!$I$2:AY$2,)),$A19)+COUNTIFS(INDEX(ownership,0,MATCH(AO$1,Systems!$I$2:AY$2,)),$A19&amp;"(*",INDEX(ownership,0,MATCH(AO$1,Systems!$I$2:AY$2,)),"&lt;&gt;*"&amp;"(X)"&amp;"*")+COUNTIF(INDEX(ownership,0,MATCH(AO$1,Systems!$I$2:AY$2,)),$A19&amp;",*")</f>
        <v>341</v>
      </c>
      <c r="AP19" s="121">
        <f t="array" ref="AP19">COUNTIF(INDEX(ownership,0,MATCH(AP$1,Systems!$I$2:AY$2,)),$A19)+COUNTIFS(INDEX(ownership,0,MATCH(AP$1,Systems!$I$2:AY$2,)),$A19&amp;"(*",INDEX(ownership,0,MATCH(AP$1,Systems!$I$2:AY$2,)),"&lt;&gt;*"&amp;"(X)"&amp;"*")+COUNTIF(INDEX(ownership,0,MATCH(AP$1,Systems!$I$2:AY$2,)),$A19&amp;",*")</f>
        <v>292</v>
      </c>
      <c r="AQ19" s="121">
        <f t="array" ref="AQ19">COUNTIF(INDEX(ownership,0,MATCH(AQ$1,Systems!$I$2:AY$2,)),$A19)+COUNTIFS(INDEX(ownership,0,MATCH(AQ$1,Systems!$I$2:AY$2,)),$A19&amp;"(*",INDEX(ownership,0,MATCH(AQ$1,Systems!$I$2:AY$2,)),"&lt;&gt;*"&amp;"(X)"&amp;"*")+COUNTIF(INDEX(ownership,0,MATCH(AQ$1,Systems!$I$2:AY$2,)),$A19&amp;",*")</f>
        <v>216</v>
      </c>
      <c r="AR19" s="121">
        <f t="array" ref="AR19">COUNTIF(INDEX(ownership,0,MATCH(AR$1,Systems!$I$2:AY$2,)),$A19)+COUNTIFS(INDEX(ownership,0,MATCH(AR$1,Systems!$I$2:AY$2,)),$A19&amp;"(*",INDEX(ownership,0,MATCH(AR$1,Systems!$I$2:AY$2,)),"&lt;&gt;*"&amp;"(X)"&amp;"*")+COUNTIF(INDEX(ownership,0,MATCH(AR$1,Systems!$I$2:AY$2,)),$A19&amp;",*")</f>
        <v>0</v>
      </c>
      <c r="AS19" s="121">
        <f t="array" ref="AS19">COUNTIF(INDEX(ownership,0,MATCH(AS$1,Systems!$I$2:AY$2,)),$A19)+COUNTIFS(INDEX(ownership,0,MATCH(AS$1,Systems!$I$2:AY$2,)),$A19&amp;"(*",INDEX(ownership,0,MATCH(AS$1,Systems!$I$2:AY$2,)),"&lt;&gt;*"&amp;"(X)"&amp;"*")+COUNTIF(INDEX(ownership,0,MATCH(AS$1,Systems!$I$2:AY$2,)),$A19&amp;",*")</f>
        <v>0</v>
      </c>
      <c r="AT19" s="121">
        <f t="array" ref="AT19">COUNTIF(INDEX(ownership,0,MATCH(AT$1,Systems!$I$2:AY$2,)),$A19)+COUNTIFS(INDEX(ownership,0,MATCH(AT$1,Systems!$I$2:AY$2,)),$A19&amp;"(*",INDEX(ownership,0,MATCH(AT$1,Systems!$I$2:AY$2,)),"&lt;&gt;*"&amp;"(X)"&amp;"*")+COUNTIF(INDEX(ownership,0,MATCH(AT$1,Systems!$I$2:AY$2,)),$A19&amp;",*")</f>
        <v>0</v>
      </c>
      <c r="AU19" s="121">
        <f t="array" ref="AU19">COUNTIF(INDEX(ownership,0,MATCH(AU$1,Systems!$I$2:AY$2,)),$A19)+COUNTIFS(INDEX(ownership,0,MATCH(AU$1,Systems!$I$2:AY$2,)),$A19&amp;"(*",INDEX(ownership,0,MATCH(AU$1,Systems!$I$2:AY$2,)),"&lt;&gt;*"&amp;"(X)"&amp;"*")+COUNTIF(INDEX(ownership,0,MATCH(AU$1,Systems!$I$2:AY$2,)),$A19&amp;",*")</f>
        <v>0</v>
      </c>
      <c r="AV19" s="121">
        <f t="array" ref="AV19">COUNTIF(INDEX(ownership,0,MATCH(AV$1,Systems!$I$2:AY$2,)),$A19)+COUNTIFS(INDEX(ownership,0,MATCH(AV$1,Systems!$I$2:AY$2,)),$A19&amp;"(*",INDEX(ownership,0,MATCH(AV$1,Systems!$I$2:AY$2,)),"&lt;&gt;*"&amp;"(X)"&amp;"*")+COUNTIF(INDEX(ownership,0,MATCH(AV$1,Systems!$I$2:AY$2,)),$A19&amp;",*")</f>
        <v>0</v>
      </c>
      <c r="AW19" s="121">
        <f t="array" ref="AW19">COUNTIF(INDEX(ownership,0,MATCH(AW$1,Systems!$I$2:AY$2,)),$A19)+COUNTIFS(INDEX(ownership,0,MATCH(AW$1,Systems!$I$2:AY$2,)),$A19&amp;"(*",INDEX(ownership,0,MATCH(AW$1,Systems!$I$2:AY$2,)),"&lt;&gt;*"&amp;"(X)"&amp;"*")+COUNTIF(INDEX(ownership,0,MATCH(AW$1,Systems!$I$2:AY$2,)),$A19&amp;",*")</f>
        <v>163</v>
      </c>
      <c r="AX19" s="121">
        <f t="array" ref="AX19">COUNTIF(INDEX(ownership,0,MATCH(AX$1,Systems!$I$2:AY$2,)),$A19)+COUNTIFS(INDEX(ownership,0,MATCH(AX$1,Systems!$I$2:AY$2,)),$A19&amp;"(*",INDEX(ownership,0,MATCH(AX$1,Systems!$I$2:AY$2,)),"&lt;&gt;*"&amp;"(X)"&amp;"*")+COUNTIF(INDEX(ownership,0,MATCH(AX$1,Systems!$I$2:AY$2,)),$A19&amp;",*")</f>
        <v>191</v>
      </c>
      <c r="AY19" s="121">
        <f t="array" ref="AY19">COUNTIF(INDEX(ownership,0,MATCH(AY$1,Systems!$I$2:AZ$2,)),$A19)+COUNTIFS(INDEX(ownership,0,MATCH(AY$1,Systems!$I$2:AZ$2,)),$A19&amp;"(*",INDEX(ownership,0,MATCH(AY$1,Systems!$I$2:AZ$2,)),"&lt;&gt;*"&amp;"(X)"&amp;"*")+COUNTIF(INDEX(ownership,0,MATCH(AY$1,Systems!$I$2:AZ$2,)),$A19&amp;",*")</f>
        <v>231</v>
      </c>
      <c r="AZ19" s="121">
        <f t="array" ref="AZ19">COUNTIF(INDEX(ownership,0,MATCH(AZ$1,Systems!$I$2:AY$2,)),$A19)+COUNTIFS(INDEX(ownership,0,MATCH(AZ$1,Systems!$I$2:AY$2,)),$A19&amp;"(*",INDEX(ownership,0,MATCH(AZ$1,Systems!$I$2:AY$2,)),"&lt;&gt;*"&amp;"(X)"&amp;"*")+COUNTIF(INDEX(ownership,0,MATCH(AZ$1,Systems!$I$2:AY$2,)),$A19&amp;",*")</f>
        <v>0</v>
      </c>
    </row>
    <row r="20">
      <c r="A20" s="60" t="s">
        <v>5123</v>
      </c>
      <c r="B20" s="60" t="s">
        <v>7959</v>
      </c>
      <c r="C20" s="60" t="s">
        <v>7911</v>
      </c>
      <c r="D20" s="119">
        <v>2278.0</v>
      </c>
      <c r="E20" s="119">
        <v>2324.0</v>
      </c>
      <c r="F20" s="120" t="s">
        <v>7960</v>
      </c>
      <c r="G20" s="121">
        <f t="shared" si="1"/>
        <v>2</v>
      </c>
      <c r="H20" s="121">
        <f t="array" ref="H20">COUNTIF(INDEX(ownership,0,MATCH(H$1,Systems!$I$2:AY$2,)),$A20)+COUNTIFS(INDEX(ownership,0,MATCH(H$1,Systems!$I$2:AY$2,)),$A20&amp;"(*",INDEX(ownership,0,MATCH(H$1,Systems!$I$2:AY$2,)),"&lt;&gt;*"&amp;"(X)"&amp;"*")+COUNTIF(INDEX(ownership,0,MATCH(H$1,Systems!$I$2:AY$2,)),$A20&amp;",*")</f>
        <v>0</v>
      </c>
      <c r="I20" s="121">
        <f t="array" ref="I20">COUNTIF(INDEX(ownership,0,MATCH(I$1,Systems!$I$2:AY$2,)),$A20)+COUNTIFS(INDEX(ownership,0,MATCH(I$1,Systems!$I$2:AY$2,)),$A20&amp;"(*",INDEX(ownership,0,MATCH(I$1,Systems!$I$2:AY$2,)),"&lt;&gt;*"&amp;"(X)"&amp;"*")+COUNTIF(INDEX(ownership,0,MATCH(I$1,Systems!$I$2:AY$2,)),$A20&amp;",*")</f>
        <v>2</v>
      </c>
      <c r="J20" s="121">
        <f t="array" ref="J20">COUNTIF(INDEX(ownership,0,MATCH(J$1,Systems!$I$2:AY$2,)),$A20)+COUNTIFS(INDEX(ownership,0,MATCH(J$1,Systems!$I$2:AY$2,)),$A20&amp;"(*",INDEX(ownership,0,MATCH(J$1,Systems!$I$2:AY$2,)),"&lt;&gt;*"&amp;"(X)"&amp;"*")+COUNTIF(INDEX(ownership,0,MATCH(J$1,Systems!$I$2:AY$2,)),$A20&amp;",*")</f>
        <v>1</v>
      </c>
      <c r="K20" s="121">
        <f t="array" ref="K20">COUNTIF(INDEX(ownership,0,MATCH(K$1,Systems!$I$2:AY$2,)),$A20)+COUNTIFS(INDEX(ownership,0,MATCH(K$1,Systems!$I$2:AY$2,)),$A20&amp;"(*",INDEX(ownership,0,MATCH(K$1,Systems!$I$2:AY$2,)),"&lt;&gt;*"&amp;"(X)"&amp;"*")+COUNTIF(INDEX(ownership,0,MATCH(K$1,Systems!$I$2:AY$2,)),$A20&amp;",*")</f>
        <v>0</v>
      </c>
      <c r="L20" s="121">
        <f t="array" ref="L20">COUNTIF(INDEX(ownership,0,MATCH(L$1,Systems!$I$2:AY$2,)),$A20)+COUNTIFS(INDEX(ownership,0,MATCH(L$1,Systems!$I$2:AY$2,)),$A20&amp;"(*",INDEX(ownership,0,MATCH(L$1,Systems!$I$2:AY$2,)),"&lt;&gt;*"&amp;"(X)"&amp;"*")+COUNTIF(INDEX(ownership,0,MATCH(L$1,Systems!$I$2:AY$2,)),$A20&amp;",*")</f>
        <v>0</v>
      </c>
      <c r="M20" s="121">
        <f t="array" ref="M20">COUNTIF(INDEX(ownership,0,MATCH(M$1,Systems!$I$2:AY$2,)),$A20)+COUNTIFS(INDEX(ownership,0,MATCH(M$1,Systems!$I$2:AY$2,)),$A20&amp;"(*",INDEX(ownership,0,MATCH(M$1,Systems!$I$2:AY$2,)),"&lt;&gt;*"&amp;"(X)"&amp;"*")+COUNTIF(INDEX(ownership,0,MATCH(M$1,Systems!$I$2:AY$2,)),$A20&amp;",*")</f>
        <v>0</v>
      </c>
      <c r="N20" s="121">
        <f t="array" ref="N20">COUNTIF(INDEX(ownership,0,MATCH(N$1,Systems!$I$2:AY$2,)),$A20)+COUNTIFS(INDEX(ownership,0,MATCH(N$1,Systems!$I$2:AY$2,)),$A20&amp;"(*",INDEX(ownership,0,MATCH(N$1,Systems!$I$2:AY$2,)),"&lt;&gt;*"&amp;"(X)"&amp;"*")+COUNTIF(INDEX(ownership,0,MATCH(N$1,Systems!$I$2:AY$2,)),$A20&amp;",*")</f>
        <v>0</v>
      </c>
      <c r="O20" s="121">
        <f t="array" ref="O20">COUNTIF(INDEX(ownership,0,MATCH(O$1,Systems!$I$2:AY$2,)),$A20)+COUNTIFS(INDEX(ownership,0,MATCH(O$1,Systems!$I$2:AY$2,)),$A20&amp;"(*",INDEX(ownership,0,MATCH(O$1,Systems!$I$2:AY$2,)),"&lt;&gt;*"&amp;"(X)"&amp;"*")+COUNTIF(INDEX(ownership,0,MATCH(O$1,Systems!$I$2:AY$2,)),$A20&amp;",*")</f>
        <v>0</v>
      </c>
      <c r="P20" s="121">
        <f t="array" ref="P20">COUNTIF(INDEX(ownership,0,MATCH(P$1,Systems!$I$2:AY$2,)),$A20)+COUNTIFS(INDEX(ownership,0,MATCH(P$1,Systems!$I$2:AY$2,)),$A20&amp;"(*",INDEX(ownership,0,MATCH(P$1,Systems!$I$2:AY$2,)),"&lt;&gt;*"&amp;"(X)"&amp;"*")+COUNTIF(INDEX(ownership,0,MATCH(P$1,Systems!$I$2:AY$2,)),$A20&amp;",*")</f>
        <v>0</v>
      </c>
      <c r="Q20" s="121">
        <f t="array" ref="Q20">COUNTIF(INDEX(ownership,0,MATCH(Q$1,Systems!$I$2:AY$2,)),$A20)+COUNTIFS(INDEX(ownership,0,MATCH(Q$1,Systems!$I$2:AY$2,)),$A20&amp;"(*",INDEX(ownership,0,MATCH(Q$1,Systems!$I$2:AY$2,)),"&lt;&gt;*"&amp;"(X)"&amp;"*")+COUNTIF(INDEX(ownership,0,MATCH(Q$1,Systems!$I$2:AY$2,)),$A20&amp;",*")</f>
        <v>0</v>
      </c>
      <c r="R20" s="121">
        <f t="array" ref="R20">COUNTIF(INDEX(ownership,0,MATCH(R$1,Systems!$I$2:AY$2,)),$A20)+COUNTIFS(INDEX(ownership,0,MATCH(R$1,Systems!$I$2:AY$2,)),$A20&amp;"(*",INDEX(ownership,0,MATCH(R$1,Systems!$I$2:AY$2,)),"&lt;&gt;*"&amp;"(X)"&amp;"*")+COUNTIF(INDEX(ownership,0,MATCH(R$1,Systems!$I$2:AY$2,)),$A20&amp;",*")</f>
        <v>0</v>
      </c>
      <c r="S20" s="121">
        <f t="array" ref="S20">COUNTIF(INDEX(ownership,0,MATCH(S$1,Systems!$I$2:AY$2,)),$A20)+COUNTIFS(INDEX(ownership,0,MATCH(S$1,Systems!$I$2:AY$2,)),$A20&amp;"(*",INDEX(ownership,0,MATCH(S$1,Systems!$I$2:AY$2,)),"&lt;&gt;*"&amp;"(X)"&amp;"*")+COUNTIF(INDEX(ownership,0,MATCH(S$1,Systems!$I$2:AY$2,)),$A20&amp;",*")</f>
        <v>0</v>
      </c>
      <c r="T20" s="121">
        <f t="array" ref="T20">COUNTIF(INDEX(ownership,0,MATCH(T$1,Systems!$I$2:AY$2,)),$A20)+COUNTIFS(INDEX(ownership,0,MATCH(T$1,Systems!$I$2:AY$2,)),$A20&amp;"(*",INDEX(ownership,0,MATCH(T$1,Systems!$I$2:AY$2,)),"&lt;&gt;*"&amp;"(X)"&amp;"*")+COUNTIF(INDEX(ownership,0,MATCH(T$1,Systems!$I$2:AY$2,)),$A20&amp;",*")</f>
        <v>0</v>
      </c>
      <c r="U20" s="121">
        <f t="array" ref="U20">COUNTIF(INDEX(ownership,0,MATCH(U$1,Systems!$I$2:AY$2,)),$A20)+COUNTIFS(INDEX(ownership,0,MATCH(U$1,Systems!$I$2:AY$2,)),$A20&amp;"(*",INDEX(ownership,0,MATCH(U$1,Systems!$I$2:AY$2,)),"&lt;&gt;*"&amp;"(X)"&amp;"*")+COUNTIF(INDEX(ownership,0,MATCH(U$1,Systems!$I$2:AY$2,)),$A20&amp;",*")</f>
        <v>0</v>
      </c>
      <c r="V20" s="121">
        <f t="array" ref="V20">COUNTIF(INDEX(ownership,0,MATCH(V$1,Systems!$I$2:AY$2,)),$A20)+COUNTIFS(INDEX(ownership,0,MATCH(V$1,Systems!$I$2:AY$2,)),$A20&amp;"(*",INDEX(ownership,0,MATCH(V$1,Systems!$I$2:AY$2,)),"&lt;&gt;*"&amp;"(X)"&amp;"*")+COUNTIF(INDEX(ownership,0,MATCH(V$1,Systems!$I$2:AY$2,)),$A20&amp;",*")</f>
        <v>0</v>
      </c>
      <c r="W20" s="121">
        <f t="array" ref="W20">COUNTIF(INDEX(ownership,0,MATCH(W$1,Systems!$I$2:AY$2,)),$A20)+COUNTIFS(INDEX(ownership,0,MATCH(W$1,Systems!$I$2:AY$2,)),$A20&amp;"(*",INDEX(ownership,0,MATCH(W$1,Systems!$I$2:AY$2,)),"&lt;&gt;*"&amp;"(X)"&amp;"*")+COUNTIF(INDEX(ownership,0,MATCH(W$1,Systems!$I$2:AY$2,)),$A20&amp;",*")</f>
        <v>0</v>
      </c>
      <c r="X20" s="121">
        <f t="array" ref="X20">COUNTIF(INDEX(ownership,0,MATCH(X$1,Systems!$I$2:AY$2,)),$A20)+COUNTIFS(INDEX(ownership,0,MATCH(X$1,Systems!$I$2:AY$2,)),$A20&amp;"(*",INDEX(ownership,0,MATCH(X$1,Systems!$I$2:AY$2,)),"&lt;&gt;*"&amp;"(X)"&amp;"*")+COUNTIF(INDEX(ownership,0,MATCH(X$1,Systems!$I$2:AY$2,)),$A20&amp;",*")</f>
        <v>0</v>
      </c>
      <c r="Y20" s="121">
        <f t="array" ref="Y20">COUNTIF(INDEX(ownership,0,MATCH(Y$1,Systems!$I$2:AY$2,)),$A20)+COUNTIFS(INDEX(ownership,0,MATCH(Y$1,Systems!$I$2:AY$2,)),$A20&amp;"(*",INDEX(ownership,0,MATCH(Y$1,Systems!$I$2:AY$2,)),"&lt;&gt;*"&amp;"(X)"&amp;"*")+COUNTIF(INDEX(ownership,0,MATCH(Y$1,Systems!$I$2:AY$2,)),$A20&amp;",*")</f>
        <v>0</v>
      </c>
      <c r="Z20" s="121">
        <f t="array" ref="Z20">COUNTIF(INDEX(ownership,0,MATCH(Z$1,Systems!$I$2:AY$2,)),$A20)+COUNTIFS(INDEX(ownership,0,MATCH(Z$1,Systems!$I$2:AY$2,)),$A20&amp;"(*",INDEX(ownership,0,MATCH(Z$1,Systems!$I$2:AY$2,)),"&lt;&gt;*"&amp;"(X)"&amp;"*")+COUNTIF(INDEX(ownership,0,MATCH(Z$1,Systems!$I$2:AY$2,)),$A20&amp;",*")</f>
        <v>0</v>
      </c>
      <c r="AA20" s="121">
        <f t="array" ref="AA20">COUNTIF(INDEX(ownership,0,MATCH(AA$1,Systems!$I$2:AY$2,)),$A20)+COUNTIFS(INDEX(ownership,0,MATCH(AA$1,Systems!$I$2:AY$2,)),$A20&amp;"(*",INDEX(ownership,0,MATCH(AA$1,Systems!$I$2:AY$2,)),"&lt;&gt;*"&amp;"(X)"&amp;"*")+COUNTIF(INDEX(ownership,0,MATCH(AA$1,Systems!$I$2:AY$2,)),$A20&amp;",*")</f>
        <v>0</v>
      </c>
      <c r="AB20" s="121">
        <f t="array" ref="AB20">COUNTIF(INDEX(ownership,0,MATCH(AB$1,Systems!$I$2:AY$2,)),$A20)+COUNTIFS(INDEX(ownership,0,MATCH(AB$1,Systems!$I$2:AY$2,)),$A20&amp;"(*",INDEX(ownership,0,MATCH(AB$1,Systems!$I$2:AY$2,)),"&lt;&gt;*"&amp;"(X)"&amp;"*")+COUNTIF(INDEX(ownership,0,MATCH(AB$1,Systems!$I$2:AY$2,)),$A20&amp;",*")</f>
        <v>0</v>
      </c>
      <c r="AC20" s="121">
        <f t="array" ref="AC20">COUNTIF(INDEX(ownership,0,MATCH(AC$1,Systems!$I$2:AY$2,)),$A20)+COUNTIFS(INDEX(ownership,0,MATCH(AC$1,Systems!$I$2:AY$2,)),$A20&amp;"(*",INDEX(ownership,0,MATCH(AC$1,Systems!$I$2:AY$2,)),"&lt;&gt;*"&amp;"(X)"&amp;"*")+COUNTIF(INDEX(ownership,0,MATCH(AC$1,Systems!$I$2:AY$2,)),$A20&amp;",*")</f>
        <v>0</v>
      </c>
      <c r="AD20" s="121">
        <f t="array" ref="AD20">COUNTIF(INDEX(ownership,0,MATCH(AD$1,Systems!$I$2:AY$2,)),$A20)+COUNTIFS(INDEX(ownership,0,MATCH(AD$1,Systems!$I$2:AY$2,)),$A20&amp;"(*",INDEX(ownership,0,MATCH(AD$1,Systems!$I$2:AY$2,)),"&lt;&gt;*"&amp;"(X)"&amp;"*")+COUNTIF(INDEX(ownership,0,MATCH(AD$1,Systems!$I$2:AY$2,)),$A20&amp;",*")</f>
        <v>0</v>
      </c>
      <c r="AE20" s="121">
        <f t="array" ref="AE20">COUNTIF(INDEX(ownership,0,MATCH(AE$1,Systems!$I$2:AY$2,)),$A20)+COUNTIFS(INDEX(ownership,0,MATCH(AE$1,Systems!$I$2:AY$2,)),$A20&amp;"(*",INDEX(ownership,0,MATCH(AE$1,Systems!$I$2:AY$2,)),"&lt;&gt;*"&amp;"(X)"&amp;"*")+COUNTIF(INDEX(ownership,0,MATCH(AE$1,Systems!$I$2:AY$2,)),$A20&amp;",*")</f>
        <v>0</v>
      </c>
      <c r="AF20" s="121">
        <f t="array" ref="AF20">COUNTIF(INDEX(ownership,0,MATCH(AF$1,Systems!$I$2:AY$2,)),$A20)+COUNTIFS(INDEX(ownership,0,MATCH(AF$1,Systems!$I$2:AY$2,)),$A20&amp;"(*",INDEX(ownership,0,MATCH(AF$1,Systems!$I$2:AY$2,)),"&lt;&gt;*"&amp;"(X)"&amp;"*")+COUNTIF(INDEX(ownership,0,MATCH(AF$1,Systems!$I$2:AY$2,)),$A20&amp;",*")</f>
        <v>0</v>
      </c>
      <c r="AG20" s="121">
        <f t="array" ref="AG20">COUNTIF(INDEX(ownership,0,MATCH(AG$1,Systems!$I$2:AY$2,)),$A20)+COUNTIFS(INDEX(ownership,0,MATCH(AG$1,Systems!$I$2:AY$2,)),$A20&amp;"(*",INDEX(ownership,0,MATCH(AG$1,Systems!$I$2:AY$2,)),"&lt;&gt;*"&amp;"(X)"&amp;"*")+COUNTIF(INDEX(ownership,0,MATCH(AG$1,Systems!$I$2:AY$2,)),$A20&amp;",*")</f>
        <v>0</v>
      </c>
      <c r="AH20" s="121">
        <f t="array" ref="AH20">COUNTIF(INDEX(ownership,0,MATCH(AH$1,Systems!$I$2:AY$2,)),$A20)+COUNTIFS(INDEX(ownership,0,MATCH(AH$1,Systems!$I$2:AY$2,)),$A20&amp;"(*",INDEX(ownership,0,MATCH(AH$1,Systems!$I$2:AY$2,)),"&lt;&gt;*"&amp;"(X)"&amp;"*")+COUNTIF(INDEX(ownership,0,MATCH(AH$1,Systems!$I$2:AY$2,)),$A20&amp;",*")</f>
        <v>0</v>
      </c>
      <c r="AI20" s="121">
        <f t="array" ref="AI20">COUNTIF(INDEX(ownership,0,MATCH(AI$1,Systems!$I$2:AY$2,)),$A20)+COUNTIFS(INDEX(ownership,0,MATCH(AI$1,Systems!$I$2:AY$2,)),$A20&amp;"(*",INDEX(ownership,0,MATCH(AI$1,Systems!$I$2:AY$2,)),"&lt;&gt;*"&amp;"(X)"&amp;"*")+COUNTIF(INDEX(ownership,0,MATCH(AI$1,Systems!$I$2:AY$2,)),$A20&amp;",*")</f>
        <v>0</v>
      </c>
      <c r="AJ20" s="121">
        <f t="array" ref="AJ20">COUNTIF(INDEX(ownership,0,MATCH(AJ$1,Systems!$I$2:AY$2,)),$A20)+COUNTIFS(INDEX(ownership,0,MATCH(AJ$1,Systems!$I$2:AY$2,)),$A20&amp;"(*",INDEX(ownership,0,MATCH(AJ$1,Systems!$I$2:AY$2,)),"&lt;&gt;*"&amp;"(X)"&amp;"*")+COUNTIF(INDEX(ownership,0,MATCH(AJ$1,Systems!$I$2:AY$2,)),$A20&amp;",*")</f>
        <v>0</v>
      </c>
      <c r="AK20" s="121">
        <f t="array" ref="AK20">COUNTIF(INDEX(ownership,0,MATCH(AK$1,Systems!$I$2:AY$2,)),$A20)+COUNTIFS(INDEX(ownership,0,MATCH(AK$1,Systems!$I$2:AY$2,)),$A20&amp;"(*",INDEX(ownership,0,MATCH(AK$1,Systems!$I$2:AY$2,)),"&lt;&gt;*"&amp;"(X)"&amp;"*")+COUNTIF(INDEX(ownership,0,MATCH(AK$1,Systems!$I$2:AY$2,)),$A20&amp;",*")</f>
        <v>0</v>
      </c>
      <c r="AL20" s="121">
        <f t="array" ref="AL20">COUNTIF(INDEX(ownership,0,MATCH(AL$1,Systems!$I$2:AY$2,)),$A20)+COUNTIFS(INDEX(ownership,0,MATCH(AL$1,Systems!$I$2:AY$2,)),$A20&amp;"(*",INDEX(ownership,0,MATCH(AL$1,Systems!$I$2:AY$2,)),"&lt;&gt;*"&amp;"(X)"&amp;"*")+COUNTIF(INDEX(ownership,0,MATCH(AL$1,Systems!$I$2:AY$2,)),$A20&amp;",*")</f>
        <v>0</v>
      </c>
      <c r="AM20" s="121">
        <f t="array" ref="AM20">COUNTIF(INDEX(ownership,0,MATCH(AM$1,Systems!$I$2:AY$2,)),$A20)+COUNTIFS(INDEX(ownership,0,MATCH(AM$1,Systems!$I$2:AY$2,)),$A20&amp;"(*",INDEX(ownership,0,MATCH(AM$1,Systems!$I$2:AY$2,)),"&lt;&gt;*"&amp;"(X)"&amp;"*")+COUNTIF(INDEX(ownership,0,MATCH(AM$1,Systems!$I$2:AY$2,)),$A20&amp;",*")</f>
        <v>0</v>
      </c>
      <c r="AN20" s="121">
        <f t="array" ref="AN20">COUNTIF(INDEX(ownership,0,MATCH(AN$1,Systems!$I$2:AY$2,)),$A20)+COUNTIFS(INDEX(ownership,0,MATCH(AN$1,Systems!$I$2:AY$2,)),$A20&amp;"(*",INDEX(ownership,0,MATCH(AN$1,Systems!$I$2:AY$2,)),"&lt;&gt;*"&amp;"(X)"&amp;"*")+COUNTIF(INDEX(ownership,0,MATCH(AN$1,Systems!$I$2:AY$2,)),$A20&amp;",*")</f>
        <v>0</v>
      </c>
      <c r="AO20" s="121">
        <f t="array" ref="AO20">COUNTIF(INDEX(ownership,0,MATCH(AO$1,Systems!$I$2:AY$2,)),$A20)+COUNTIFS(INDEX(ownership,0,MATCH(AO$1,Systems!$I$2:AY$2,)),$A20&amp;"(*",INDEX(ownership,0,MATCH(AO$1,Systems!$I$2:AY$2,)),"&lt;&gt;*"&amp;"(X)"&amp;"*")+COUNTIF(INDEX(ownership,0,MATCH(AO$1,Systems!$I$2:AY$2,)),$A20&amp;",*")</f>
        <v>0</v>
      </c>
      <c r="AP20" s="121">
        <f t="array" ref="AP20">COUNTIF(INDEX(ownership,0,MATCH(AP$1,Systems!$I$2:AY$2,)),$A20)+COUNTIFS(INDEX(ownership,0,MATCH(AP$1,Systems!$I$2:AY$2,)),$A20&amp;"(*",INDEX(ownership,0,MATCH(AP$1,Systems!$I$2:AY$2,)),"&lt;&gt;*"&amp;"(X)"&amp;"*")+COUNTIF(INDEX(ownership,0,MATCH(AP$1,Systems!$I$2:AY$2,)),$A20&amp;",*")</f>
        <v>0</v>
      </c>
      <c r="AQ20" s="121">
        <f t="array" ref="AQ20">COUNTIF(INDEX(ownership,0,MATCH(AQ$1,Systems!$I$2:AY$2,)),$A20)+COUNTIFS(INDEX(ownership,0,MATCH(AQ$1,Systems!$I$2:AY$2,)),$A20&amp;"(*",INDEX(ownership,0,MATCH(AQ$1,Systems!$I$2:AY$2,)),"&lt;&gt;*"&amp;"(X)"&amp;"*")+COUNTIF(INDEX(ownership,0,MATCH(AQ$1,Systems!$I$2:AY$2,)),$A20&amp;",*")</f>
        <v>0</v>
      </c>
      <c r="AR20" s="121">
        <f t="array" ref="AR20">COUNTIF(INDEX(ownership,0,MATCH(AR$1,Systems!$I$2:AY$2,)),$A20)+COUNTIFS(INDEX(ownership,0,MATCH(AR$1,Systems!$I$2:AY$2,)),$A20&amp;"(*",INDEX(ownership,0,MATCH(AR$1,Systems!$I$2:AY$2,)),"&lt;&gt;*"&amp;"(X)"&amp;"*")+COUNTIF(INDEX(ownership,0,MATCH(AR$1,Systems!$I$2:AY$2,)),$A20&amp;",*")</f>
        <v>0</v>
      </c>
      <c r="AS20" s="121">
        <f t="array" ref="AS20">COUNTIF(INDEX(ownership,0,MATCH(AS$1,Systems!$I$2:AY$2,)),$A20)+COUNTIFS(INDEX(ownership,0,MATCH(AS$1,Systems!$I$2:AY$2,)),$A20&amp;"(*",INDEX(ownership,0,MATCH(AS$1,Systems!$I$2:AY$2,)),"&lt;&gt;*"&amp;"(X)"&amp;"*")+COUNTIF(INDEX(ownership,0,MATCH(AS$1,Systems!$I$2:AY$2,)),$A20&amp;",*")</f>
        <v>0</v>
      </c>
      <c r="AT20" s="121">
        <f t="array" ref="AT20">COUNTIF(INDEX(ownership,0,MATCH(AT$1,Systems!$I$2:AY$2,)),$A20)+COUNTIFS(INDEX(ownership,0,MATCH(AT$1,Systems!$I$2:AY$2,)),$A20&amp;"(*",INDEX(ownership,0,MATCH(AT$1,Systems!$I$2:AY$2,)),"&lt;&gt;*"&amp;"(X)"&amp;"*")+COUNTIF(INDEX(ownership,0,MATCH(AT$1,Systems!$I$2:AY$2,)),$A20&amp;",*")</f>
        <v>0</v>
      </c>
      <c r="AU20" s="121">
        <f t="array" ref="AU20">COUNTIF(INDEX(ownership,0,MATCH(AU$1,Systems!$I$2:AY$2,)),$A20)+COUNTIFS(INDEX(ownership,0,MATCH(AU$1,Systems!$I$2:AY$2,)),$A20&amp;"(*",INDEX(ownership,0,MATCH(AU$1,Systems!$I$2:AY$2,)),"&lt;&gt;*"&amp;"(X)"&amp;"*")+COUNTIF(INDEX(ownership,0,MATCH(AU$1,Systems!$I$2:AY$2,)),$A20&amp;",*")</f>
        <v>0</v>
      </c>
      <c r="AV20" s="121">
        <f t="array" ref="AV20">COUNTIF(INDEX(ownership,0,MATCH(AV$1,Systems!$I$2:AY$2,)),$A20)+COUNTIFS(INDEX(ownership,0,MATCH(AV$1,Systems!$I$2:AY$2,)),$A20&amp;"(*",INDEX(ownership,0,MATCH(AV$1,Systems!$I$2:AY$2,)),"&lt;&gt;*"&amp;"(X)"&amp;"*")+COUNTIF(INDEX(ownership,0,MATCH(AV$1,Systems!$I$2:AY$2,)),$A20&amp;",*")</f>
        <v>0</v>
      </c>
      <c r="AW20" s="121">
        <f t="array" ref="AW20">COUNTIF(INDEX(ownership,0,MATCH(AW$1,Systems!$I$2:AY$2,)),$A20)+COUNTIFS(INDEX(ownership,0,MATCH(AW$1,Systems!$I$2:AY$2,)),$A20&amp;"(*",INDEX(ownership,0,MATCH(AW$1,Systems!$I$2:AY$2,)),"&lt;&gt;*"&amp;"(X)"&amp;"*")+COUNTIF(INDEX(ownership,0,MATCH(AW$1,Systems!$I$2:AY$2,)),$A20&amp;",*")</f>
        <v>0</v>
      </c>
      <c r="AX20" s="121">
        <f t="array" ref="AX20">COUNTIF(INDEX(ownership,0,MATCH(AX$1,Systems!$I$2:AY$2,)),$A20)+COUNTIFS(INDEX(ownership,0,MATCH(AX$1,Systems!$I$2:AY$2,)),$A20&amp;"(*",INDEX(ownership,0,MATCH(AX$1,Systems!$I$2:AY$2,)),"&lt;&gt;*"&amp;"(X)"&amp;"*")+COUNTIF(INDEX(ownership,0,MATCH(AX$1,Systems!$I$2:AY$2,)),$A20&amp;",*")</f>
        <v>0</v>
      </c>
      <c r="AY20" s="121">
        <f t="array" ref="AY20">COUNTIF(INDEX(ownership,0,MATCH(AY$1,Systems!$I$2:AZ$2,)),$A20)+COUNTIFS(INDEX(ownership,0,MATCH(AY$1,Systems!$I$2:AZ$2,)),$A20&amp;"(*",INDEX(ownership,0,MATCH(AY$1,Systems!$I$2:AZ$2,)),"&lt;&gt;*"&amp;"(X)"&amp;"*")+COUNTIF(INDEX(ownership,0,MATCH(AY$1,Systems!$I$2:AZ$2,)),$A20&amp;",*")</f>
        <v>0</v>
      </c>
      <c r="AZ20" s="121">
        <f t="array" ref="AZ20">COUNTIF(INDEX(ownership,0,MATCH(AZ$1,Systems!$I$2:AY$2,)),$A20)+COUNTIFS(INDEX(ownership,0,MATCH(AZ$1,Systems!$I$2:AY$2,)),$A20&amp;"(*",INDEX(ownership,0,MATCH(AZ$1,Systems!$I$2:AY$2,)),"&lt;&gt;*"&amp;"(X)"&amp;"*")+COUNTIF(INDEX(ownership,0,MATCH(AZ$1,Systems!$I$2:AY$2,)),$A20&amp;",*")</f>
        <v>0</v>
      </c>
    </row>
    <row r="21" ht="15.75" customHeight="1">
      <c r="A21" s="60" t="s">
        <v>523</v>
      </c>
      <c r="B21" s="60" t="s">
        <v>7961</v>
      </c>
      <c r="C21" s="60" t="s">
        <v>7962</v>
      </c>
      <c r="D21" s="119">
        <v>2299.0</v>
      </c>
      <c r="E21" s="119">
        <v>2341.0</v>
      </c>
      <c r="F21" s="120" t="s">
        <v>7963</v>
      </c>
      <c r="G21" s="121">
        <f t="shared" si="1"/>
        <v>56</v>
      </c>
      <c r="H21" s="121">
        <f t="array" ref="H21">COUNTIF(INDEX(ownership,0,MATCH(H$1,Systems!$I$2:AY$2,)),$A21)+COUNTIFS(INDEX(ownership,0,MATCH(H$1,Systems!$I$2:AY$2,)),$A21&amp;"(*",INDEX(ownership,0,MATCH(H$1,Systems!$I$2:AY$2,)),"&lt;&gt;*"&amp;"(X)"&amp;"*")+COUNTIF(INDEX(ownership,0,MATCH(H$1,Systems!$I$2:AY$2,)),$A21&amp;",*")</f>
        <v>0</v>
      </c>
      <c r="I21" s="121">
        <f t="array" ref="I21">COUNTIF(INDEX(ownership,0,MATCH(I$1,Systems!$I$2:AY$2,)),$A21)+COUNTIFS(INDEX(ownership,0,MATCH(I$1,Systems!$I$2:AY$2,)),$A21&amp;"(*",INDEX(ownership,0,MATCH(I$1,Systems!$I$2:AY$2,)),"&lt;&gt;*"&amp;"(X)"&amp;"*")+COUNTIF(INDEX(ownership,0,MATCH(I$1,Systems!$I$2:AY$2,)),$A21&amp;",*")</f>
        <v>4</v>
      </c>
      <c r="J21" s="121">
        <f t="array" ref="J21">COUNTIF(INDEX(ownership,0,MATCH(J$1,Systems!$I$2:AY$2,)),$A21)+COUNTIFS(INDEX(ownership,0,MATCH(J$1,Systems!$I$2:AY$2,)),$A21&amp;"(*",INDEX(ownership,0,MATCH(J$1,Systems!$I$2:AY$2,)),"&lt;&gt;*"&amp;"(X)"&amp;"*")+COUNTIF(INDEX(ownership,0,MATCH(J$1,Systems!$I$2:AY$2,)),$A21&amp;",*")</f>
        <v>32</v>
      </c>
      <c r="K21" s="121">
        <f t="array" ref="K21">COUNTIF(INDEX(ownership,0,MATCH(K$1,Systems!$I$2:AY$2,)),$A21)+COUNTIFS(INDEX(ownership,0,MATCH(K$1,Systems!$I$2:AY$2,)),$A21&amp;"(*",INDEX(ownership,0,MATCH(K$1,Systems!$I$2:AY$2,)),"&lt;&gt;*"&amp;"(X)"&amp;"*")+COUNTIF(INDEX(ownership,0,MATCH(K$1,Systems!$I$2:AY$2,)),$A21&amp;",*")</f>
        <v>56</v>
      </c>
      <c r="L21" s="121">
        <f t="array" ref="L21">COUNTIF(INDEX(ownership,0,MATCH(L$1,Systems!$I$2:AY$2,)),$A21)+COUNTIFS(INDEX(ownership,0,MATCH(L$1,Systems!$I$2:AY$2,)),$A21&amp;"(*",INDEX(ownership,0,MATCH(L$1,Systems!$I$2:AY$2,)),"&lt;&gt;*"&amp;"(X)"&amp;"*")+COUNTIF(INDEX(ownership,0,MATCH(L$1,Systems!$I$2:AY$2,)),$A21&amp;",*")</f>
        <v>0</v>
      </c>
      <c r="M21" s="121">
        <f t="array" ref="M21">COUNTIF(INDEX(ownership,0,MATCH(M$1,Systems!$I$2:AY$2,)),$A21)+COUNTIFS(INDEX(ownership,0,MATCH(M$1,Systems!$I$2:AY$2,)),$A21&amp;"(*",INDEX(ownership,0,MATCH(M$1,Systems!$I$2:AY$2,)),"&lt;&gt;*"&amp;"(X)"&amp;"*")+COUNTIF(INDEX(ownership,0,MATCH(M$1,Systems!$I$2:AY$2,)),$A21&amp;",*")</f>
        <v>0</v>
      </c>
      <c r="N21" s="121">
        <f t="array" ref="N21">COUNTIF(INDEX(ownership,0,MATCH(N$1,Systems!$I$2:AY$2,)),$A21)+COUNTIFS(INDEX(ownership,0,MATCH(N$1,Systems!$I$2:AY$2,)),$A21&amp;"(*",INDEX(ownership,0,MATCH(N$1,Systems!$I$2:AY$2,)),"&lt;&gt;*"&amp;"(X)"&amp;"*")+COUNTIF(INDEX(ownership,0,MATCH(N$1,Systems!$I$2:AY$2,)),$A21&amp;",*")</f>
        <v>0</v>
      </c>
      <c r="O21" s="121">
        <f t="array" ref="O21">COUNTIF(INDEX(ownership,0,MATCH(O$1,Systems!$I$2:AY$2,)),$A21)+COUNTIFS(INDEX(ownership,0,MATCH(O$1,Systems!$I$2:AY$2,)),$A21&amp;"(*",INDEX(ownership,0,MATCH(O$1,Systems!$I$2:AY$2,)),"&lt;&gt;*"&amp;"(X)"&amp;"*")+COUNTIF(INDEX(ownership,0,MATCH(O$1,Systems!$I$2:AY$2,)),$A21&amp;",*")</f>
        <v>0</v>
      </c>
      <c r="P21" s="121">
        <f t="array" ref="P21">COUNTIF(INDEX(ownership,0,MATCH(P$1,Systems!$I$2:AY$2,)),$A21)+COUNTIFS(INDEX(ownership,0,MATCH(P$1,Systems!$I$2:AY$2,)),$A21&amp;"(*",INDEX(ownership,0,MATCH(P$1,Systems!$I$2:AY$2,)),"&lt;&gt;*"&amp;"(X)"&amp;"*")+COUNTIF(INDEX(ownership,0,MATCH(P$1,Systems!$I$2:AY$2,)),$A21&amp;",*")</f>
        <v>0</v>
      </c>
      <c r="Q21" s="121">
        <f t="array" ref="Q21">COUNTIF(INDEX(ownership,0,MATCH(Q$1,Systems!$I$2:AY$2,)),$A21)+COUNTIFS(INDEX(ownership,0,MATCH(Q$1,Systems!$I$2:AY$2,)),$A21&amp;"(*",INDEX(ownership,0,MATCH(Q$1,Systems!$I$2:AY$2,)),"&lt;&gt;*"&amp;"(X)"&amp;"*")+COUNTIF(INDEX(ownership,0,MATCH(Q$1,Systems!$I$2:AY$2,)),$A21&amp;",*")</f>
        <v>0</v>
      </c>
      <c r="R21" s="121">
        <f t="array" ref="R21">COUNTIF(INDEX(ownership,0,MATCH(R$1,Systems!$I$2:AY$2,)),$A21)+COUNTIFS(INDEX(ownership,0,MATCH(R$1,Systems!$I$2:AY$2,)),$A21&amp;"(*",INDEX(ownership,0,MATCH(R$1,Systems!$I$2:AY$2,)),"&lt;&gt;*"&amp;"(X)"&amp;"*")+COUNTIF(INDEX(ownership,0,MATCH(R$1,Systems!$I$2:AY$2,)),$A21&amp;",*")</f>
        <v>0</v>
      </c>
      <c r="S21" s="121">
        <f t="array" ref="S21">COUNTIF(INDEX(ownership,0,MATCH(S$1,Systems!$I$2:AY$2,)),$A21)+COUNTIFS(INDEX(ownership,0,MATCH(S$1,Systems!$I$2:AY$2,)),$A21&amp;"(*",INDEX(ownership,0,MATCH(S$1,Systems!$I$2:AY$2,)),"&lt;&gt;*"&amp;"(X)"&amp;"*")+COUNTIF(INDEX(ownership,0,MATCH(S$1,Systems!$I$2:AY$2,)),$A21&amp;",*")</f>
        <v>0</v>
      </c>
      <c r="T21" s="121">
        <f t="array" ref="T21">COUNTIF(INDEX(ownership,0,MATCH(T$1,Systems!$I$2:AY$2,)),$A21)+COUNTIFS(INDEX(ownership,0,MATCH(T$1,Systems!$I$2:AY$2,)),$A21&amp;"(*",INDEX(ownership,0,MATCH(T$1,Systems!$I$2:AY$2,)),"&lt;&gt;*"&amp;"(X)"&amp;"*")+COUNTIF(INDEX(ownership,0,MATCH(T$1,Systems!$I$2:AY$2,)),$A21&amp;",*")</f>
        <v>0</v>
      </c>
      <c r="U21" s="121">
        <f t="array" ref="U21">COUNTIF(INDEX(ownership,0,MATCH(U$1,Systems!$I$2:AY$2,)),$A21)+COUNTIFS(INDEX(ownership,0,MATCH(U$1,Systems!$I$2:AY$2,)),$A21&amp;"(*",INDEX(ownership,0,MATCH(U$1,Systems!$I$2:AY$2,)),"&lt;&gt;*"&amp;"(X)"&amp;"*")+COUNTIF(INDEX(ownership,0,MATCH(U$1,Systems!$I$2:AY$2,)),$A21&amp;",*")</f>
        <v>0</v>
      </c>
      <c r="V21" s="121">
        <f t="array" ref="V21">COUNTIF(INDEX(ownership,0,MATCH(V$1,Systems!$I$2:AY$2,)),$A21)+COUNTIFS(INDEX(ownership,0,MATCH(V$1,Systems!$I$2:AY$2,)),$A21&amp;"(*",INDEX(ownership,0,MATCH(V$1,Systems!$I$2:AY$2,)),"&lt;&gt;*"&amp;"(X)"&amp;"*")+COUNTIF(INDEX(ownership,0,MATCH(V$1,Systems!$I$2:AY$2,)),$A21&amp;",*")</f>
        <v>0</v>
      </c>
      <c r="W21" s="121">
        <f t="array" ref="W21">COUNTIF(INDEX(ownership,0,MATCH(W$1,Systems!$I$2:AY$2,)),$A21)+COUNTIFS(INDEX(ownership,0,MATCH(W$1,Systems!$I$2:AY$2,)),$A21&amp;"(*",INDEX(ownership,0,MATCH(W$1,Systems!$I$2:AY$2,)),"&lt;&gt;*"&amp;"(X)"&amp;"*")+COUNTIF(INDEX(ownership,0,MATCH(W$1,Systems!$I$2:AY$2,)),$A21&amp;",*")</f>
        <v>0</v>
      </c>
      <c r="X21" s="121">
        <f t="array" ref="X21">COUNTIF(INDEX(ownership,0,MATCH(X$1,Systems!$I$2:AY$2,)),$A21)+COUNTIFS(INDEX(ownership,0,MATCH(X$1,Systems!$I$2:AY$2,)),$A21&amp;"(*",INDEX(ownership,0,MATCH(X$1,Systems!$I$2:AY$2,)),"&lt;&gt;*"&amp;"(X)"&amp;"*")+COUNTIF(INDEX(ownership,0,MATCH(X$1,Systems!$I$2:AY$2,)),$A21&amp;",*")</f>
        <v>0</v>
      </c>
      <c r="Y21" s="121">
        <f t="array" ref="Y21">COUNTIF(INDEX(ownership,0,MATCH(Y$1,Systems!$I$2:AY$2,)),$A21)+COUNTIFS(INDEX(ownership,0,MATCH(Y$1,Systems!$I$2:AY$2,)),$A21&amp;"(*",INDEX(ownership,0,MATCH(Y$1,Systems!$I$2:AY$2,)),"&lt;&gt;*"&amp;"(X)"&amp;"*")+COUNTIF(INDEX(ownership,0,MATCH(Y$1,Systems!$I$2:AY$2,)),$A21&amp;",*")</f>
        <v>0</v>
      </c>
      <c r="Z21" s="121">
        <f t="array" ref="Z21">COUNTIF(INDEX(ownership,0,MATCH(Z$1,Systems!$I$2:AY$2,)),$A21)+COUNTIFS(INDEX(ownership,0,MATCH(Z$1,Systems!$I$2:AY$2,)),$A21&amp;"(*",INDEX(ownership,0,MATCH(Z$1,Systems!$I$2:AY$2,)),"&lt;&gt;*"&amp;"(X)"&amp;"*")+COUNTIF(INDEX(ownership,0,MATCH(Z$1,Systems!$I$2:AY$2,)),$A21&amp;",*")</f>
        <v>0</v>
      </c>
      <c r="AA21" s="121">
        <f t="array" ref="AA21">COUNTIF(INDEX(ownership,0,MATCH(AA$1,Systems!$I$2:AY$2,)),$A21)+COUNTIFS(INDEX(ownership,0,MATCH(AA$1,Systems!$I$2:AY$2,)),$A21&amp;"(*",INDEX(ownership,0,MATCH(AA$1,Systems!$I$2:AY$2,)),"&lt;&gt;*"&amp;"(X)"&amp;"*")+COUNTIF(INDEX(ownership,0,MATCH(AA$1,Systems!$I$2:AY$2,)),$A21&amp;",*")</f>
        <v>0</v>
      </c>
      <c r="AB21" s="121">
        <f t="array" ref="AB21">COUNTIF(INDEX(ownership,0,MATCH(AB$1,Systems!$I$2:AY$2,)),$A21)+COUNTIFS(INDEX(ownership,0,MATCH(AB$1,Systems!$I$2:AY$2,)),$A21&amp;"(*",INDEX(ownership,0,MATCH(AB$1,Systems!$I$2:AY$2,)),"&lt;&gt;*"&amp;"(X)"&amp;"*")+COUNTIF(INDEX(ownership,0,MATCH(AB$1,Systems!$I$2:AY$2,)),$A21&amp;",*")</f>
        <v>0</v>
      </c>
      <c r="AC21" s="121">
        <f t="array" ref="AC21">COUNTIF(INDEX(ownership,0,MATCH(AC$1,Systems!$I$2:AY$2,)),$A21)+COUNTIFS(INDEX(ownership,0,MATCH(AC$1,Systems!$I$2:AY$2,)),$A21&amp;"(*",INDEX(ownership,0,MATCH(AC$1,Systems!$I$2:AY$2,)),"&lt;&gt;*"&amp;"(X)"&amp;"*")+COUNTIF(INDEX(ownership,0,MATCH(AC$1,Systems!$I$2:AY$2,)),$A21&amp;",*")</f>
        <v>0</v>
      </c>
      <c r="AD21" s="121">
        <f t="array" ref="AD21">COUNTIF(INDEX(ownership,0,MATCH(AD$1,Systems!$I$2:AY$2,)),$A21)+COUNTIFS(INDEX(ownership,0,MATCH(AD$1,Systems!$I$2:AY$2,)),$A21&amp;"(*",INDEX(ownership,0,MATCH(AD$1,Systems!$I$2:AY$2,)),"&lt;&gt;*"&amp;"(X)"&amp;"*")+COUNTIF(INDEX(ownership,0,MATCH(AD$1,Systems!$I$2:AY$2,)),$A21&amp;",*")</f>
        <v>0</v>
      </c>
      <c r="AE21" s="121">
        <f t="array" ref="AE21">COUNTIF(INDEX(ownership,0,MATCH(AE$1,Systems!$I$2:AY$2,)),$A21)+COUNTIFS(INDEX(ownership,0,MATCH(AE$1,Systems!$I$2:AY$2,)),$A21&amp;"(*",INDEX(ownership,0,MATCH(AE$1,Systems!$I$2:AY$2,)),"&lt;&gt;*"&amp;"(X)"&amp;"*")+COUNTIF(INDEX(ownership,0,MATCH(AE$1,Systems!$I$2:AY$2,)),$A21&amp;",*")</f>
        <v>0</v>
      </c>
      <c r="AF21" s="121">
        <f t="array" ref="AF21">COUNTIF(INDEX(ownership,0,MATCH(AF$1,Systems!$I$2:AY$2,)),$A21)+COUNTIFS(INDEX(ownership,0,MATCH(AF$1,Systems!$I$2:AY$2,)),$A21&amp;"(*",INDEX(ownership,0,MATCH(AF$1,Systems!$I$2:AY$2,)),"&lt;&gt;*"&amp;"(X)"&amp;"*")+COUNTIF(INDEX(ownership,0,MATCH(AF$1,Systems!$I$2:AY$2,)),$A21&amp;",*")</f>
        <v>0</v>
      </c>
      <c r="AG21" s="121">
        <f t="array" ref="AG21">COUNTIF(INDEX(ownership,0,MATCH(AG$1,Systems!$I$2:AY$2,)),$A21)+COUNTIFS(INDEX(ownership,0,MATCH(AG$1,Systems!$I$2:AY$2,)),$A21&amp;"(*",INDEX(ownership,0,MATCH(AG$1,Systems!$I$2:AY$2,)),"&lt;&gt;*"&amp;"(X)"&amp;"*")+COUNTIF(INDEX(ownership,0,MATCH(AG$1,Systems!$I$2:AY$2,)),$A21&amp;",*")</f>
        <v>0</v>
      </c>
      <c r="AH21" s="121">
        <f t="array" ref="AH21">COUNTIF(INDEX(ownership,0,MATCH(AH$1,Systems!$I$2:AY$2,)),$A21)+COUNTIFS(INDEX(ownership,0,MATCH(AH$1,Systems!$I$2:AY$2,)),$A21&amp;"(*",INDEX(ownership,0,MATCH(AH$1,Systems!$I$2:AY$2,)),"&lt;&gt;*"&amp;"(X)"&amp;"*")+COUNTIF(INDEX(ownership,0,MATCH(AH$1,Systems!$I$2:AY$2,)),$A21&amp;",*")</f>
        <v>0</v>
      </c>
      <c r="AI21" s="121">
        <f t="array" ref="AI21">COUNTIF(INDEX(ownership,0,MATCH(AI$1,Systems!$I$2:AY$2,)),$A21)+COUNTIFS(INDEX(ownership,0,MATCH(AI$1,Systems!$I$2:AY$2,)),$A21&amp;"(*",INDEX(ownership,0,MATCH(AI$1,Systems!$I$2:AY$2,)),"&lt;&gt;*"&amp;"(X)"&amp;"*")+COUNTIF(INDEX(ownership,0,MATCH(AI$1,Systems!$I$2:AY$2,)),$A21&amp;",*")</f>
        <v>0</v>
      </c>
      <c r="AJ21" s="121">
        <f t="array" ref="AJ21">COUNTIF(INDEX(ownership,0,MATCH(AJ$1,Systems!$I$2:AY$2,)),$A21)+COUNTIFS(INDEX(ownership,0,MATCH(AJ$1,Systems!$I$2:AY$2,)),$A21&amp;"(*",INDEX(ownership,0,MATCH(AJ$1,Systems!$I$2:AY$2,)),"&lt;&gt;*"&amp;"(X)"&amp;"*")+COUNTIF(INDEX(ownership,0,MATCH(AJ$1,Systems!$I$2:AY$2,)),$A21&amp;",*")</f>
        <v>0</v>
      </c>
      <c r="AK21" s="121">
        <f t="array" ref="AK21">COUNTIF(INDEX(ownership,0,MATCH(AK$1,Systems!$I$2:AY$2,)),$A21)+COUNTIFS(INDEX(ownership,0,MATCH(AK$1,Systems!$I$2:AY$2,)),$A21&amp;"(*",INDEX(ownership,0,MATCH(AK$1,Systems!$I$2:AY$2,)),"&lt;&gt;*"&amp;"(X)"&amp;"*")+COUNTIF(INDEX(ownership,0,MATCH(AK$1,Systems!$I$2:AY$2,)),$A21&amp;",*")</f>
        <v>0</v>
      </c>
      <c r="AL21" s="121">
        <f t="array" ref="AL21">COUNTIF(INDEX(ownership,0,MATCH(AL$1,Systems!$I$2:AY$2,)),$A21)+COUNTIFS(INDEX(ownership,0,MATCH(AL$1,Systems!$I$2:AY$2,)),$A21&amp;"(*",INDEX(ownership,0,MATCH(AL$1,Systems!$I$2:AY$2,)),"&lt;&gt;*"&amp;"(X)"&amp;"*")+COUNTIF(INDEX(ownership,0,MATCH(AL$1,Systems!$I$2:AY$2,)),$A21&amp;",*")</f>
        <v>0</v>
      </c>
      <c r="AM21" s="121">
        <f t="array" ref="AM21">COUNTIF(INDEX(ownership,0,MATCH(AM$1,Systems!$I$2:AY$2,)),$A21)+COUNTIFS(INDEX(ownership,0,MATCH(AM$1,Systems!$I$2:AY$2,)),$A21&amp;"(*",INDEX(ownership,0,MATCH(AM$1,Systems!$I$2:AY$2,)),"&lt;&gt;*"&amp;"(X)"&amp;"*")+COUNTIF(INDEX(ownership,0,MATCH(AM$1,Systems!$I$2:AY$2,)),$A21&amp;",*")</f>
        <v>0</v>
      </c>
      <c r="AN21" s="121">
        <f t="array" ref="AN21">COUNTIF(INDEX(ownership,0,MATCH(AN$1,Systems!$I$2:AY$2,)),$A21)+COUNTIFS(INDEX(ownership,0,MATCH(AN$1,Systems!$I$2:AY$2,)),$A21&amp;"(*",INDEX(ownership,0,MATCH(AN$1,Systems!$I$2:AY$2,)),"&lt;&gt;*"&amp;"(X)"&amp;"*")+COUNTIF(INDEX(ownership,0,MATCH(AN$1,Systems!$I$2:AY$2,)),$A21&amp;",*")</f>
        <v>0</v>
      </c>
      <c r="AO21" s="121">
        <f t="array" ref="AO21">COUNTIF(INDEX(ownership,0,MATCH(AO$1,Systems!$I$2:AY$2,)),$A21)+COUNTIFS(INDEX(ownership,0,MATCH(AO$1,Systems!$I$2:AY$2,)),$A21&amp;"(*",INDEX(ownership,0,MATCH(AO$1,Systems!$I$2:AY$2,)),"&lt;&gt;*"&amp;"(X)"&amp;"*")+COUNTIF(INDEX(ownership,0,MATCH(AO$1,Systems!$I$2:AY$2,)),$A21&amp;",*")</f>
        <v>0</v>
      </c>
      <c r="AP21" s="121">
        <f t="array" ref="AP21">COUNTIF(INDEX(ownership,0,MATCH(AP$1,Systems!$I$2:AY$2,)),$A21)+COUNTIFS(INDEX(ownership,0,MATCH(AP$1,Systems!$I$2:AY$2,)),$A21&amp;"(*",INDEX(ownership,0,MATCH(AP$1,Systems!$I$2:AY$2,)),"&lt;&gt;*"&amp;"(X)"&amp;"*")+COUNTIF(INDEX(ownership,0,MATCH(AP$1,Systems!$I$2:AY$2,)),$A21&amp;",*")</f>
        <v>0</v>
      </c>
      <c r="AQ21" s="121">
        <f t="array" ref="AQ21">COUNTIF(INDEX(ownership,0,MATCH(AQ$1,Systems!$I$2:AY$2,)),$A21)+COUNTIFS(INDEX(ownership,0,MATCH(AQ$1,Systems!$I$2:AY$2,)),$A21&amp;"(*",INDEX(ownership,0,MATCH(AQ$1,Systems!$I$2:AY$2,)),"&lt;&gt;*"&amp;"(X)"&amp;"*")+COUNTIF(INDEX(ownership,0,MATCH(AQ$1,Systems!$I$2:AY$2,)),$A21&amp;",*")</f>
        <v>0</v>
      </c>
      <c r="AR21" s="121">
        <f t="array" ref="AR21">COUNTIF(INDEX(ownership,0,MATCH(AR$1,Systems!$I$2:AY$2,)),$A21)+COUNTIFS(INDEX(ownership,0,MATCH(AR$1,Systems!$I$2:AY$2,)),$A21&amp;"(*",INDEX(ownership,0,MATCH(AR$1,Systems!$I$2:AY$2,)),"&lt;&gt;*"&amp;"(X)"&amp;"*")+COUNTIF(INDEX(ownership,0,MATCH(AR$1,Systems!$I$2:AY$2,)),$A21&amp;",*")</f>
        <v>0</v>
      </c>
      <c r="AS21" s="121">
        <f t="array" ref="AS21">COUNTIF(INDEX(ownership,0,MATCH(AS$1,Systems!$I$2:AY$2,)),$A21)+COUNTIFS(INDEX(ownership,0,MATCH(AS$1,Systems!$I$2:AY$2,)),$A21&amp;"(*",INDEX(ownership,0,MATCH(AS$1,Systems!$I$2:AY$2,)),"&lt;&gt;*"&amp;"(X)"&amp;"*")+COUNTIF(INDEX(ownership,0,MATCH(AS$1,Systems!$I$2:AY$2,)),$A21&amp;",*")</f>
        <v>0</v>
      </c>
      <c r="AT21" s="121">
        <f t="array" ref="AT21">COUNTIF(INDEX(ownership,0,MATCH(AT$1,Systems!$I$2:AY$2,)),$A21)+COUNTIFS(INDEX(ownership,0,MATCH(AT$1,Systems!$I$2:AY$2,)),$A21&amp;"(*",INDEX(ownership,0,MATCH(AT$1,Systems!$I$2:AY$2,)),"&lt;&gt;*"&amp;"(X)"&amp;"*")+COUNTIF(INDEX(ownership,0,MATCH(AT$1,Systems!$I$2:AY$2,)),$A21&amp;",*")</f>
        <v>0</v>
      </c>
      <c r="AU21" s="121">
        <f t="array" ref="AU21">COUNTIF(INDEX(ownership,0,MATCH(AU$1,Systems!$I$2:AY$2,)),$A21)+COUNTIFS(INDEX(ownership,0,MATCH(AU$1,Systems!$I$2:AY$2,)),$A21&amp;"(*",INDEX(ownership,0,MATCH(AU$1,Systems!$I$2:AY$2,)),"&lt;&gt;*"&amp;"(X)"&amp;"*")+COUNTIF(INDEX(ownership,0,MATCH(AU$1,Systems!$I$2:AY$2,)),$A21&amp;",*")</f>
        <v>0</v>
      </c>
      <c r="AV21" s="121">
        <f t="array" ref="AV21">COUNTIF(INDEX(ownership,0,MATCH(AV$1,Systems!$I$2:AY$2,)),$A21)+COUNTIFS(INDEX(ownership,0,MATCH(AV$1,Systems!$I$2:AY$2,)),$A21&amp;"(*",INDEX(ownership,0,MATCH(AV$1,Systems!$I$2:AY$2,)),"&lt;&gt;*"&amp;"(X)"&amp;"*")+COUNTIF(INDEX(ownership,0,MATCH(AV$1,Systems!$I$2:AY$2,)),$A21&amp;",*")</f>
        <v>0</v>
      </c>
      <c r="AW21" s="121">
        <f t="array" ref="AW21">COUNTIF(INDEX(ownership,0,MATCH(AW$1,Systems!$I$2:AY$2,)),$A21)+COUNTIFS(INDEX(ownership,0,MATCH(AW$1,Systems!$I$2:AY$2,)),$A21&amp;"(*",INDEX(ownership,0,MATCH(AW$1,Systems!$I$2:AY$2,)),"&lt;&gt;*"&amp;"(X)"&amp;"*")+COUNTIF(INDEX(ownership,0,MATCH(AW$1,Systems!$I$2:AY$2,)),$A21&amp;",*")</f>
        <v>0</v>
      </c>
      <c r="AX21" s="121">
        <f t="array" ref="AX21">COUNTIF(INDEX(ownership,0,MATCH(AX$1,Systems!$I$2:AY$2,)),$A21)+COUNTIFS(INDEX(ownership,0,MATCH(AX$1,Systems!$I$2:AY$2,)),$A21&amp;"(*",INDEX(ownership,0,MATCH(AX$1,Systems!$I$2:AY$2,)),"&lt;&gt;*"&amp;"(X)"&amp;"*")+COUNTIF(INDEX(ownership,0,MATCH(AX$1,Systems!$I$2:AY$2,)),$A21&amp;",*")</f>
        <v>0</v>
      </c>
      <c r="AY21" s="121">
        <f t="array" ref="AY21">COUNTIF(INDEX(ownership,0,MATCH(AY$1,Systems!$I$2:AZ$2,)),$A21)+COUNTIFS(INDEX(ownership,0,MATCH(AY$1,Systems!$I$2:AZ$2,)),$A21&amp;"(*",INDEX(ownership,0,MATCH(AY$1,Systems!$I$2:AZ$2,)),"&lt;&gt;*"&amp;"(X)"&amp;"*")+COUNTIF(INDEX(ownership,0,MATCH(AY$1,Systems!$I$2:AZ$2,)),$A21&amp;",*")</f>
        <v>0</v>
      </c>
      <c r="AZ21" s="121">
        <f t="array" ref="AZ21">COUNTIF(INDEX(ownership,0,MATCH(AZ$1,Systems!$I$2:AY$2,)),$A21)+COUNTIFS(INDEX(ownership,0,MATCH(AZ$1,Systems!$I$2:AY$2,)),$A21&amp;"(*",INDEX(ownership,0,MATCH(AZ$1,Systems!$I$2:AY$2,)),"&lt;&gt;*"&amp;"(X)"&amp;"*")+COUNTIF(INDEX(ownership,0,MATCH(AZ$1,Systems!$I$2:AY$2,)),$A21&amp;",*")</f>
        <v>0</v>
      </c>
    </row>
    <row r="22" ht="15.75" customHeight="1">
      <c r="A22" s="60" t="s">
        <v>645</v>
      </c>
      <c r="B22" s="60" t="s">
        <v>7964</v>
      </c>
      <c r="C22" s="60" t="s">
        <v>7965</v>
      </c>
      <c r="D22" s="119">
        <v>2302.0</v>
      </c>
      <c r="E22" s="119">
        <v>2319.0</v>
      </c>
      <c r="F22" s="120" t="s">
        <v>7966</v>
      </c>
      <c r="G22" s="121">
        <f t="shared" si="1"/>
        <v>51</v>
      </c>
      <c r="H22" s="121">
        <f t="array" ref="H22">COUNTIF(INDEX(ownership,0,MATCH(H$1,Systems!$I$2:AY$2,)),$A22)+COUNTIFS(INDEX(ownership,0,MATCH(H$1,Systems!$I$2:AY$2,)),$A22&amp;"(*",INDEX(ownership,0,MATCH(H$1,Systems!$I$2:AY$2,)),"&lt;&gt;*"&amp;"(X)"&amp;"*")+COUNTIF(INDEX(ownership,0,MATCH(H$1,Systems!$I$2:AY$2,)),$A22&amp;",*")</f>
        <v>0</v>
      </c>
      <c r="I22" s="121">
        <f t="array" ref="I22">COUNTIF(INDEX(ownership,0,MATCH(I$1,Systems!$I$2:AY$2,)),$A22)+COUNTIFS(INDEX(ownership,0,MATCH(I$1,Systems!$I$2:AY$2,)),$A22&amp;"(*",INDEX(ownership,0,MATCH(I$1,Systems!$I$2:AY$2,)),"&lt;&gt;*"&amp;"(X)"&amp;"*")+COUNTIF(INDEX(ownership,0,MATCH(I$1,Systems!$I$2:AY$2,)),$A22&amp;",*")</f>
        <v>12</v>
      </c>
      <c r="J22" s="121">
        <f t="array" ref="J22">COUNTIF(INDEX(ownership,0,MATCH(J$1,Systems!$I$2:AY$2,)),$A22)+COUNTIFS(INDEX(ownership,0,MATCH(J$1,Systems!$I$2:AY$2,)),$A22&amp;"(*",INDEX(ownership,0,MATCH(J$1,Systems!$I$2:AY$2,)),"&lt;&gt;*"&amp;"(X)"&amp;"*")+COUNTIF(INDEX(ownership,0,MATCH(J$1,Systems!$I$2:AY$2,)),$A22&amp;",*")</f>
        <v>51</v>
      </c>
      <c r="K22" s="121">
        <f t="array" ref="K22">COUNTIF(INDEX(ownership,0,MATCH(K$1,Systems!$I$2:AY$2,)),$A22)+COUNTIFS(INDEX(ownership,0,MATCH(K$1,Systems!$I$2:AY$2,)),$A22&amp;"(*",INDEX(ownership,0,MATCH(K$1,Systems!$I$2:AY$2,)),"&lt;&gt;*"&amp;"(X)"&amp;"*")+COUNTIF(INDEX(ownership,0,MATCH(K$1,Systems!$I$2:AY$2,)),$A22&amp;",*")</f>
        <v>0</v>
      </c>
      <c r="L22" s="121">
        <f t="array" ref="L22">COUNTIF(INDEX(ownership,0,MATCH(L$1,Systems!$I$2:AY$2,)),$A22)+COUNTIFS(INDEX(ownership,0,MATCH(L$1,Systems!$I$2:AY$2,)),$A22&amp;"(*",INDEX(ownership,0,MATCH(L$1,Systems!$I$2:AY$2,)),"&lt;&gt;*"&amp;"(X)"&amp;"*")+COUNTIF(INDEX(ownership,0,MATCH(L$1,Systems!$I$2:AY$2,)),$A22&amp;",*")</f>
        <v>0</v>
      </c>
      <c r="M22" s="121">
        <f t="array" ref="M22">COUNTIF(INDEX(ownership,0,MATCH(M$1,Systems!$I$2:AY$2,)),$A22)+COUNTIFS(INDEX(ownership,0,MATCH(M$1,Systems!$I$2:AY$2,)),$A22&amp;"(*",INDEX(ownership,0,MATCH(M$1,Systems!$I$2:AY$2,)),"&lt;&gt;*"&amp;"(X)"&amp;"*")+COUNTIF(INDEX(ownership,0,MATCH(M$1,Systems!$I$2:AY$2,)),$A22&amp;",*")</f>
        <v>0</v>
      </c>
      <c r="N22" s="121">
        <f t="array" ref="N22">COUNTIF(INDEX(ownership,0,MATCH(N$1,Systems!$I$2:AY$2,)),$A22)+COUNTIFS(INDEX(ownership,0,MATCH(N$1,Systems!$I$2:AY$2,)),$A22&amp;"(*",INDEX(ownership,0,MATCH(N$1,Systems!$I$2:AY$2,)),"&lt;&gt;*"&amp;"(X)"&amp;"*")+COUNTIF(INDEX(ownership,0,MATCH(N$1,Systems!$I$2:AY$2,)),$A22&amp;",*")</f>
        <v>0</v>
      </c>
      <c r="O22" s="121">
        <f t="array" ref="O22">COUNTIF(INDEX(ownership,0,MATCH(O$1,Systems!$I$2:AY$2,)),$A22)+COUNTIFS(INDEX(ownership,0,MATCH(O$1,Systems!$I$2:AY$2,)),$A22&amp;"(*",INDEX(ownership,0,MATCH(O$1,Systems!$I$2:AY$2,)),"&lt;&gt;*"&amp;"(X)"&amp;"*")+COUNTIF(INDEX(ownership,0,MATCH(O$1,Systems!$I$2:AY$2,)),$A22&amp;",*")</f>
        <v>0</v>
      </c>
      <c r="P22" s="121">
        <f t="array" ref="P22">COUNTIF(INDEX(ownership,0,MATCH(P$1,Systems!$I$2:AY$2,)),$A22)+COUNTIFS(INDEX(ownership,0,MATCH(P$1,Systems!$I$2:AY$2,)),$A22&amp;"(*",INDEX(ownership,0,MATCH(P$1,Systems!$I$2:AY$2,)),"&lt;&gt;*"&amp;"(X)"&amp;"*")+COUNTIF(INDEX(ownership,0,MATCH(P$1,Systems!$I$2:AY$2,)),$A22&amp;",*")</f>
        <v>0</v>
      </c>
      <c r="Q22" s="121">
        <f t="array" ref="Q22">COUNTIF(INDEX(ownership,0,MATCH(Q$1,Systems!$I$2:AY$2,)),$A22)+COUNTIFS(INDEX(ownership,0,MATCH(Q$1,Systems!$I$2:AY$2,)),$A22&amp;"(*",INDEX(ownership,0,MATCH(Q$1,Systems!$I$2:AY$2,)),"&lt;&gt;*"&amp;"(X)"&amp;"*")+COUNTIF(INDEX(ownership,0,MATCH(Q$1,Systems!$I$2:AY$2,)),$A22&amp;",*")</f>
        <v>0</v>
      </c>
      <c r="R22" s="121">
        <f t="array" ref="R22">COUNTIF(INDEX(ownership,0,MATCH(R$1,Systems!$I$2:AY$2,)),$A22)+COUNTIFS(INDEX(ownership,0,MATCH(R$1,Systems!$I$2:AY$2,)),$A22&amp;"(*",INDEX(ownership,0,MATCH(R$1,Systems!$I$2:AY$2,)),"&lt;&gt;*"&amp;"(X)"&amp;"*")+COUNTIF(INDEX(ownership,0,MATCH(R$1,Systems!$I$2:AY$2,)),$A22&amp;",*")</f>
        <v>0</v>
      </c>
      <c r="S22" s="121">
        <f t="array" ref="S22">COUNTIF(INDEX(ownership,0,MATCH(S$1,Systems!$I$2:AY$2,)),$A22)+COUNTIFS(INDEX(ownership,0,MATCH(S$1,Systems!$I$2:AY$2,)),$A22&amp;"(*",INDEX(ownership,0,MATCH(S$1,Systems!$I$2:AY$2,)),"&lt;&gt;*"&amp;"(X)"&amp;"*")+COUNTIF(INDEX(ownership,0,MATCH(S$1,Systems!$I$2:AY$2,)),$A22&amp;",*")</f>
        <v>0</v>
      </c>
      <c r="T22" s="121">
        <f t="array" ref="T22">COUNTIF(INDEX(ownership,0,MATCH(T$1,Systems!$I$2:AY$2,)),$A22)+COUNTIFS(INDEX(ownership,0,MATCH(T$1,Systems!$I$2:AY$2,)),$A22&amp;"(*",INDEX(ownership,0,MATCH(T$1,Systems!$I$2:AY$2,)),"&lt;&gt;*"&amp;"(X)"&amp;"*")+COUNTIF(INDEX(ownership,0,MATCH(T$1,Systems!$I$2:AY$2,)),$A22&amp;",*")</f>
        <v>0</v>
      </c>
      <c r="U22" s="121">
        <f t="array" ref="U22">COUNTIF(INDEX(ownership,0,MATCH(U$1,Systems!$I$2:AY$2,)),$A22)+COUNTIFS(INDEX(ownership,0,MATCH(U$1,Systems!$I$2:AY$2,)),$A22&amp;"(*",INDEX(ownership,0,MATCH(U$1,Systems!$I$2:AY$2,)),"&lt;&gt;*"&amp;"(X)"&amp;"*")+COUNTIF(INDEX(ownership,0,MATCH(U$1,Systems!$I$2:AY$2,)),$A22&amp;",*")</f>
        <v>0</v>
      </c>
      <c r="V22" s="121">
        <f t="array" ref="V22">COUNTIF(INDEX(ownership,0,MATCH(V$1,Systems!$I$2:AY$2,)),$A22)+COUNTIFS(INDEX(ownership,0,MATCH(V$1,Systems!$I$2:AY$2,)),$A22&amp;"(*",INDEX(ownership,0,MATCH(V$1,Systems!$I$2:AY$2,)),"&lt;&gt;*"&amp;"(X)"&amp;"*")+COUNTIF(INDEX(ownership,0,MATCH(V$1,Systems!$I$2:AY$2,)),$A22&amp;",*")</f>
        <v>0</v>
      </c>
      <c r="W22" s="121">
        <f t="array" ref="W22">COUNTIF(INDEX(ownership,0,MATCH(W$1,Systems!$I$2:AY$2,)),$A22)+COUNTIFS(INDEX(ownership,0,MATCH(W$1,Systems!$I$2:AY$2,)),$A22&amp;"(*",INDEX(ownership,0,MATCH(W$1,Systems!$I$2:AY$2,)),"&lt;&gt;*"&amp;"(X)"&amp;"*")+COUNTIF(INDEX(ownership,0,MATCH(W$1,Systems!$I$2:AY$2,)),$A22&amp;",*")</f>
        <v>0</v>
      </c>
      <c r="X22" s="121">
        <f t="array" ref="X22">COUNTIF(INDEX(ownership,0,MATCH(X$1,Systems!$I$2:AY$2,)),$A22)+COUNTIFS(INDEX(ownership,0,MATCH(X$1,Systems!$I$2:AY$2,)),$A22&amp;"(*",INDEX(ownership,0,MATCH(X$1,Systems!$I$2:AY$2,)),"&lt;&gt;*"&amp;"(X)"&amp;"*")+COUNTIF(INDEX(ownership,0,MATCH(X$1,Systems!$I$2:AY$2,)),$A22&amp;",*")</f>
        <v>0</v>
      </c>
      <c r="Y22" s="121">
        <f t="array" ref="Y22">COUNTIF(INDEX(ownership,0,MATCH(Y$1,Systems!$I$2:AY$2,)),$A22)+COUNTIFS(INDEX(ownership,0,MATCH(Y$1,Systems!$I$2:AY$2,)),$A22&amp;"(*",INDEX(ownership,0,MATCH(Y$1,Systems!$I$2:AY$2,)),"&lt;&gt;*"&amp;"(X)"&amp;"*")+COUNTIF(INDEX(ownership,0,MATCH(Y$1,Systems!$I$2:AY$2,)),$A22&amp;",*")</f>
        <v>0</v>
      </c>
      <c r="Z22" s="121">
        <f t="array" ref="Z22">COUNTIF(INDEX(ownership,0,MATCH(Z$1,Systems!$I$2:AY$2,)),$A22)+COUNTIFS(INDEX(ownership,0,MATCH(Z$1,Systems!$I$2:AY$2,)),$A22&amp;"(*",INDEX(ownership,0,MATCH(Z$1,Systems!$I$2:AY$2,)),"&lt;&gt;*"&amp;"(X)"&amp;"*")+COUNTIF(INDEX(ownership,0,MATCH(Z$1,Systems!$I$2:AY$2,)),$A22&amp;",*")</f>
        <v>0</v>
      </c>
      <c r="AA22" s="121">
        <f t="array" ref="AA22">COUNTIF(INDEX(ownership,0,MATCH(AA$1,Systems!$I$2:AY$2,)),$A22)+COUNTIFS(INDEX(ownership,0,MATCH(AA$1,Systems!$I$2:AY$2,)),$A22&amp;"(*",INDEX(ownership,0,MATCH(AA$1,Systems!$I$2:AY$2,)),"&lt;&gt;*"&amp;"(X)"&amp;"*")+COUNTIF(INDEX(ownership,0,MATCH(AA$1,Systems!$I$2:AY$2,)),$A22&amp;",*")</f>
        <v>0</v>
      </c>
      <c r="AB22" s="121">
        <f t="array" ref="AB22">COUNTIF(INDEX(ownership,0,MATCH(AB$1,Systems!$I$2:AY$2,)),$A22)+COUNTIFS(INDEX(ownership,0,MATCH(AB$1,Systems!$I$2:AY$2,)),$A22&amp;"(*",INDEX(ownership,0,MATCH(AB$1,Systems!$I$2:AY$2,)),"&lt;&gt;*"&amp;"(X)"&amp;"*")+COUNTIF(INDEX(ownership,0,MATCH(AB$1,Systems!$I$2:AY$2,)),$A22&amp;",*")</f>
        <v>0</v>
      </c>
      <c r="AC22" s="121">
        <f t="array" ref="AC22">COUNTIF(INDEX(ownership,0,MATCH(AC$1,Systems!$I$2:AY$2,)),$A22)+COUNTIFS(INDEX(ownership,0,MATCH(AC$1,Systems!$I$2:AY$2,)),$A22&amp;"(*",INDEX(ownership,0,MATCH(AC$1,Systems!$I$2:AY$2,)),"&lt;&gt;*"&amp;"(X)"&amp;"*")+COUNTIF(INDEX(ownership,0,MATCH(AC$1,Systems!$I$2:AY$2,)),$A22&amp;",*")</f>
        <v>0</v>
      </c>
      <c r="AD22" s="121">
        <f t="array" ref="AD22">COUNTIF(INDEX(ownership,0,MATCH(AD$1,Systems!$I$2:AY$2,)),$A22)+COUNTIFS(INDEX(ownership,0,MATCH(AD$1,Systems!$I$2:AY$2,)),$A22&amp;"(*",INDEX(ownership,0,MATCH(AD$1,Systems!$I$2:AY$2,)),"&lt;&gt;*"&amp;"(X)"&amp;"*")+COUNTIF(INDEX(ownership,0,MATCH(AD$1,Systems!$I$2:AY$2,)),$A22&amp;",*")</f>
        <v>0</v>
      </c>
      <c r="AE22" s="121">
        <f t="array" ref="AE22">COUNTIF(INDEX(ownership,0,MATCH(AE$1,Systems!$I$2:AY$2,)),$A22)+COUNTIFS(INDEX(ownership,0,MATCH(AE$1,Systems!$I$2:AY$2,)),$A22&amp;"(*",INDEX(ownership,0,MATCH(AE$1,Systems!$I$2:AY$2,)),"&lt;&gt;*"&amp;"(X)"&amp;"*")+COUNTIF(INDEX(ownership,0,MATCH(AE$1,Systems!$I$2:AY$2,)),$A22&amp;",*")</f>
        <v>0</v>
      </c>
      <c r="AF22" s="121">
        <f t="array" ref="AF22">COUNTIF(INDEX(ownership,0,MATCH(AF$1,Systems!$I$2:AY$2,)),$A22)+COUNTIFS(INDEX(ownership,0,MATCH(AF$1,Systems!$I$2:AY$2,)),$A22&amp;"(*",INDEX(ownership,0,MATCH(AF$1,Systems!$I$2:AY$2,)),"&lt;&gt;*"&amp;"(X)"&amp;"*")+COUNTIF(INDEX(ownership,0,MATCH(AF$1,Systems!$I$2:AY$2,)),$A22&amp;",*")</f>
        <v>0</v>
      </c>
      <c r="AG22" s="121">
        <f t="array" ref="AG22">COUNTIF(INDEX(ownership,0,MATCH(AG$1,Systems!$I$2:AY$2,)),$A22)+COUNTIFS(INDEX(ownership,0,MATCH(AG$1,Systems!$I$2:AY$2,)),$A22&amp;"(*",INDEX(ownership,0,MATCH(AG$1,Systems!$I$2:AY$2,)),"&lt;&gt;*"&amp;"(X)"&amp;"*")+COUNTIF(INDEX(ownership,0,MATCH(AG$1,Systems!$I$2:AY$2,)),$A22&amp;",*")</f>
        <v>0</v>
      </c>
      <c r="AH22" s="121">
        <f t="array" ref="AH22">COUNTIF(INDEX(ownership,0,MATCH(AH$1,Systems!$I$2:AY$2,)),$A22)+COUNTIFS(INDEX(ownership,0,MATCH(AH$1,Systems!$I$2:AY$2,)),$A22&amp;"(*",INDEX(ownership,0,MATCH(AH$1,Systems!$I$2:AY$2,)),"&lt;&gt;*"&amp;"(X)"&amp;"*")+COUNTIF(INDEX(ownership,0,MATCH(AH$1,Systems!$I$2:AY$2,)),$A22&amp;",*")</f>
        <v>0</v>
      </c>
      <c r="AI22" s="121">
        <f t="array" ref="AI22">COUNTIF(INDEX(ownership,0,MATCH(AI$1,Systems!$I$2:AY$2,)),$A22)+COUNTIFS(INDEX(ownership,0,MATCH(AI$1,Systems!$I$2:AY$2,)),$A22&amp;"(*",INDEX(ownership,0,MATCH(AI$1,Systems!$I$2:AY$2,)),"&lt;&gt;*"&amp;"(X)"&amp;"*")+COUNTIF(INDEX(ownership,0,MATCH(AI$1,Systems!$I$2:AY$2,)),$A22&amp;",*")</f>
        <v>0</v>
      </c>
      <c r="AJ22" s="121">
        <f t="array" ref="AJ22">COUNTIF(INDEX(ownership,0,MATCH(AJ$1,Systems!$I$2:AY$2,)),$A22)+COUNTIFS(INDEX(ownership,0,MATCH(AJ$1,Systems!$I$2:AY$2,)),$A22&amp;"(*",INDEX(ownership,0,MATCH(AJ$1,Systems!$I$2:AY$2,)),"&lt;&gt;*"&amp;"(X)"&amp;"*")+COUNTIF(INDEX(ownership,0,MATCH(AJ$1,Systems!$I$2:AY$2,)),$A22&amp;",*")</f>
        <v>0</v>
      </c>
      <c r="AK22" s="121">
        <f t="array" ref="AK22">COUNTIF(INDEX(ownership,0,MATCH(AK$1,Systems!$I$2:AY$2,)),$A22)+COUNTIFS(INDEX(ownership,0,MATCH(AK$1,Systems!$I$2:AY$2,)),$A22&amp;"(*",INDEX(ownership,0,MATCH(AK$1,Systems!$I$2:AY$2,)),"&lt;&gt;*"&amp;"(X)"&amp;"*")+COUNTIF(INDEX(ownership,0,MATCH(AK$1,Systems!$I$2:AY$2,)),$A22&amp;",*")</f>
        <v>0</v>
      </c>
      <c r="AL22" s="121">
        <f t="array" ref="AL22">COUNTIF(INDEX(ownership,0,MATCH(AL$1,Systems!$I$2:AY$2,)),$A22)+COUNTIFS(INDEX(ownership,0,MATCH(AL$1,Systems!$I$2:AY$2,)),$A22&amp;"(*",INDEX(ownership,0,MATCH(AL$1,Systems!$I$2:AY$2,)),"&lt;&gt;*"&amp;"(X)"&amp;"*")+COUNTIF(INDEX(ownership,0,MATCH(AL$1,Systems!$I$2:AY$2,)),$A22&amp;",*")</f>
        <v>0</v>
      </c>
      <c r="AM22" s="121">
        <f t="array" ref="AM22">COUNTIF(INDEX(ownership,0,MATCH(AM$1,Systems!$I$2:AY$2,)),$A22)+COUNTIFS(INDEX(ownership,0,MATCH(AM$1,Systems!$I$2:AY$2,)),$A22&amp;"(*",INDEX(ownership,0,MATCH(AM$1,Systems!$I$2:AY$2,)),"&lt;&gt;*"&amp;"(X)"&amp;"*")+COUNTIF(INDEX(ownership,0,MATCH(AM$1,Systems!$I$2:AY$2,)),$A22&amp;",*")</f>
        <v>0</v>
      </c>
      <c r="AN22" s="121">
        <f t="array" ref="AN22">COUNTIF(INDEX(ownership,0,MATCH(AN$1,Systems!$I$2:AY$2,)),$A22)+COUNTIFS(INDEX(ownership,0,MATCH(AN$1,Systems!$I$2:AY$2,)),$A22&amp;"(*",INDEX(ownership,0,MATCH(AN$1,Systems!$I$2:AY$2,)),"&lt;&gt;*"&amp;"(X)"&amp;"*")+COUNTIF(INDEX(ownership,0,MATCH(AN$1,Systems!$I$2:AY$2,)),$A22&amp;",*")</f>
        <v>0</v>
      </c>
      <c r="AO22" s="121">
        <f t="array" ref="AO22">COUNTIF(INDEX(ownership,0,MATCH(AO$1,Systems!$I$2:AY$2,)),$A22)+COUNTIFS(INDEX(ownership,0,MATCH(AO$1,Systems!$I$2:AY$2,)),$A22&amp;"(*",INDEX(ownership,0,MATCH(AO$1,Systems!$I$2:AY$2,)),"&lt;&gt;*"&amp;"(X)"&amp;"*")+COUNTIF(INDEX(ownership,0,MATCH(AO$1,Systems!$I$2:AY$2,)),$A22&amp;",*")</f>
        <v>0</v>
      </c>
      <c r="AP22" s="121">
        <f t="array" ref="AP22">COUNTIF(INDEX(ownership,0,MATCH(AP$1,Systems!$I$2:AY$2,)),$A22)+COUNTIFS(INDEX(ownership,0,MATCH(AP$1,Systems!$I$2:AY$2,)),$A22&amp;"(*",INDEX(ownership,0,MATCH(AP$1,Systems!$I$2:AY$2,)),"&lt;&gt;*"&amp;"(X)"&amp;"*")+COUNTIF(INDEX(ownership,0,MATCH(AP$1,Systems!$I$2:AY$2,)),$A22&amp;",*")</f>
        <v>0</v>
      </c>
      <c r="AQ22" s="121">
        <f t="array" ref="AQ22">COUNTIF(INDEX(ownership,0,MATCH(AQ$1,Systems!$I$2:AY$2,)),$A22)+COUNTIFS(INDEX(ownership,0,MATCH(AQ$1,Systems!$I$2:AY$2,)),$A22&amp;"(*",INDEX(ownership,0,MATCH(AQ$1,Systems!$I$2:AY$2,)),"&lt;&gt;*"&amp;"(X)"&amp;"*")+COUNTIF(INDEX(ownership,0,MATCH(AQ$1,Systems!$I$2:AY$2,)),$A22&amp;",*")</f>
        <v>0</v>
      </c>
      <c r="AR22" s="121">
        <f t="array" ref="AR22">COUNTIF(INDEX(ownership,0,MATCH(AR$1,Systems!$I$2:AY$2,)),$A22)+COUNTIFS(INDEX(ownership,0,MATCH(AR$1,Systems!$I$2:AY$2,)),$A22&amp;"(*",INDEX(ownership,0,MATCH(AR$1,Systems!$I$2:AY$2,)),"&lt;&gt;*"&amp;"(X)"&amp;"*")+COUNTIF(INDEX(ownership,0,MATCH(AR$1,Systems!$I$2:AY$2,)),$A22&amp;",*")</f>
        <v>0</v>
      </c>
      <c r="AS22" s="121">
        <f t="array" ref="AS22">COUNTIF(INDEX(ownership,0,MATCH(AS$1,Systems!$I$2:AY$2,)),$A22)+COUNTIFS(INDEX(ownership,0,MATCH(AS$1,Systems!$I$2:AY$2,)),$A22&amp;"(*",INDEX(ownership,0,MATCH(AS$1,Systems!$I$2:AY$2,)),"&lt;&gt;*"&amp;"(X)"&amp;"*")+COUNTIF(INDEX(ownership,0,MATCH(AS$1,Systems!$I$2:AY$2,)),$A22&amp;",*")</f>
        <v>0</v>
      </c>
      <c r="AT22" s="121">
        <f t="array" ref="AT22">COUNTIF(INDEX(ownership,0,MATCH(AT$1,Systems!$I$2:AY$2,)),$A22)+COUNTIFS(INDEX(ownership,0,MATCH(AT$1,Systems!$I$2:AY$2,)),$A22&amp;"(*",INDEX(ownership,0,MATCH(AT$1,Systems!$I$2:AY$2,)),"&lt;&gt;*"&amp;"(X)"&amp;"*")+COUNTIF(INDEX(ownership,0,MATCH(AT$1,Systems!$I$2:AY$2,)),$A22&amp;",*")</f>
        <v>0</v>
      </c>
      <c r="AU22" s="121">
        <f t="array" ref="AU22">COUNTIF(INDEX(ownership,0,MATCH(AU$1,Systems!$I$2:AY$2,)),$A22)+COUNTIFS(INDEX(ownership,0,MATCH(AU$1,Systems!$I$2:AY$2,)),$A22&amp;"(*",INDEX(ownership,0,MATCH(AU$1,Systems!$I$2:AY$2,)),"&lt;&gt;*"&amp;"(X)"&amp;"*")+COUNTIF(INDEX(ownership,0,MATCH(AU$1,Systems!$I$2:AY$2,)),$A22&amp;",*")</f>
        <v>0</v>
      </c>
      <c r="AV22" s="121">
        <f t="array" ref="AV22">COUNTIF(INDEX(ownership,0,MATCH(AV$1,Systems!$I$2:AY$2,)),$A22)+COUNTIFS(INDEX(ownership,0,MATCH(AV$1,Systems!$I$2:AY$2,)),$A22&amp;"(*",INDEX(ownership,0,MATCH(AV$1,Systems!$I$2:AY$2,)),"&lt;&gt;*"&amp;"(X)"&amp;"*")+COUNTIF(INDEX(ownership,0,MATCH(AV$1,Systems!$I$2:AY$2,)),$A22&amp;",*")</f>
        <v>0</v>
      </c>
      <c r="AW22" s="121">
        <f t="array" ref="AW22">COUNTIF(INDEX(ownership,0,MATCH(AW$1,Systems!$I$2:AY$2,)),$A22)+COUNTIFS(INDEX(ownership,0,MATCH(AW$1,Systems!$I$2:AY$2,)),$A22&amp;"(*",INDEX(ownership,0,MATCH(AW$1,Systems!$I$2:AY$2,)),"&lt;&gt;*"&amp;"(X)"&amp;"*")+COUNTIF(INDEX(ownership,0,MATCH(AW$1,Systems!$I$2:AY$2,)),$A22&amp;",*")</f>
        <v>0</v>
      </c>
      <c r="AX22" s="121">
        <f t="array" ref="AX22">COUNTIF(INDEX(ownership,0,MATCH(AX$1,Systems!$I$2:AY$2,)),$A22)+COUNTIFS(INDEX(ownership,0,MATCH(AX$1,Systems!$I$2:AY$2,)),$A22&amp;"(*",INDEX(ownership,0,MATCH(AX$1,Systems!$I$2:AY$2,)),"&lt;&gt;*"&amp;"(X)"&amp;"*")+COUNTIF(INDEX(ownership,0,MATCH(AX$1,Systems!$I$2:AY$2,)),$A22&amp;",*")</f>
        <v>0</v>
      </c>
      <c r="AY22" s="121">
        <f t="array" ref="AY22">COUNTIF(INDEX(ownership,0,MATCH(AY$1,Systems!$I$2:AZ$2,)),$A22)+COUNTIFS(INDEX(ownership,0,MATCH(AY$1,Systems!$I$2:AZ$2,)),$A22&amp;"(*",INDEX(ownership,0,MATCH(AY$1,Systems!$I$2:AZ$2,)),"&lt;&gt;*"&amp;"(X)"&amp;"*")+COUNTIF(INDEX(ownership,0,MATCH(AY$1,Systems!$I$2:AZ$2,)),$A22&amp;",*")</f>
        <v>0</v>
      </c>
      <c r="AZ22" s="121">
        <f t="array" ref="AZ22">COUNTIF(INDEX(ownership,0,MATCH(AZ$1,Systems!$I$2:AY$2,)),$A22)+COUNTIFS(INDEX(ownership,0,MATCH(AZ$1,Systems!$I$2:AY$2,)),$A22&amp;"(*",INDEX(ownership,0,MATCH(AZ$1,Systems!$I$2:AY$2,)),"&lt;&gt;*"&amp;"(X)"&amp;"*")+COUNTIF(INDEX(ownership,0,MATCH(AZ$1,Systems!$I$2:AY$2,)),$A22&amp;",*")</f>
        <v>0</v>
      </c>
    </row>
    <row r="23" ht="15.75" customHeight="1">
      <c r="A23" s="60" t="s">
        <v>755</v>
      </c>
      <c r="B23" s="60" t="s">
        <v>7967</v>
      </c>
      <c r="C23" s="60" t="s">
        <v>7955</v>
      </c>
      <c r="D23" s="119">
        <v>2310.0</v>
      </c>
      <c r="E23" s="119">
        <v>2367.0</v>
      </c>
      <c r="F23" s="120" t="s">
        <v>7968</v>
      </c>
      <c r="G23" s="121">
        <f t="shared" si="1"/>
        <v>27</v>
      </c>
      <c r="H23" s="121">
        <f t="array" ref="H23">COUNTIF(INDEX(ownership,0,MATCH(H$1,Systems!$I$2:AY$2,)),$A23)+COUNTIFS(INDEX(ownership,0,MATCH(H$1,Systems!$I$2:AY$2,)),$A23&amp;"(*",INDEX(ownership,0,MATCH(H$1,Systems!$I$2:AY$2,)),"&lt;&gt;*"&amp;"(X)"&amp;"*")+COUNTIF(INDEX(ownership,0,MATCH(H$1,Systems!$I$2:AY$2,)),$A23&amp;",*")</f>
        <v>0</v>
      </c>
      <c r="I23" s="121">
        <f t="array" ref="I23">COUNTIF(INDEX(ownership,0,MATCH(I$1,Systems!$I$2:AY$2,)),$A23)+COUNTIFS(INDEX(ownership,0,MATCH(I$1,Systems!$I$2:AY$2,)),$A23&amp;"(*",INDEX(ownership,0,MATCH(I$1,Systems!$I$2:AY$2,)),"&lt;&gt;*"&amp;"(X)"&amp;"*")+COUNTIF(INDEX(ownership,0,MATCH(I$1,Systems!$I$2:AY$2,)),$A23&amp;",*")</f>
        <v>13</v>
      </c>
      <c r="J23" s="121">
        <f t="array" ref="J23">COUNTIF(INDEX(ownership,0,MATCH(J$1,Systems!$I$2:AY$2,)),$A23)+COUNTIFS(INDEX(ownership,0,MATCH(J$1,Systems!$I$2:AY$2,)),$A23&amp;"(*",INDEX(ownership,0,MATCH(J$1,Systems!$I$2:AY$2,)),"&lt;&gt;*"&amp;"(X)"&amp;"*")+COUNTIF(INDEX(ownership,0,MATCH(J$1,Systems!$I$2:AY$2,)),$A23&amp;",*")</f>
        <v>5</v>
      </c>
      <c r="K23" s="121">
        <f t="array" ref="K23">COUNTIF(INDEX(ownership,0,MATCH(K$1,Systems!$I$2:AY$2,)),$A23)+COUNTIFS(INDEX(ownership,0,MATCH(K$1,Systems!$I$2:AY$2,)),$A23&amp;"(*",INDEX(ownership,0,MATCH(K$1,Systems!$I$2:AY$2,)),"&lt;&gt;*"&amp;"(X)"&amp;"*")+COUNTIF(INDEX(ownership,0,MATCH(K$1,Systems!$I$2:AY$2,)),$A23&amp;",*")</f>
        <v>5</v>
      </c>
      <c r="L23" s="121">
        <f t="array" ref="L23">COUNTIF(INDEX(ownership,0,MATCH(L$1,Systems!$I$2:AY$2,)),$A23)+COUNTIFS(INDEX(ownership,0,MATCH(L$1,Systems!$I$2:AY$2,)),$A23&amp;"(*",INDEX(ownership,0,MATCH(L$1,Systems!$I$2:AY$2,)),"&lt;&gt;*"&amp;"(X)"&amp;"*")+COUNTIF(INDEX(ownership,0,MATCH(L$1,Systems!$I$2:AY$2,)),$A23&amp;",*")</f>
        <v>27</v>
      </c>
      <c r="M23" s="121">
        <f t="array" ref="M23">COUNTIF(INDEX(ownership,0,MATCH(M$1,Systems!$I$2:AY$2,)),$A23)+COUNTIFS(INDEX(ownership,0,MATCH(M$1,Systems!$I$2:AY$2,)),$A23&amp;"(*",INDEX(ownership,0,MATCH(M$1,Systems!$I$2:AY$2,)),"&lt;&gt;*"&amp;"(X)"&amp;"*")+COUNTIF(INDEX(ownership,0,MATCH(M$1,Systems!$I$2:AY$2,)),$A23&amp;",*")</f>
        <v>0</v>
      </c>
      <c r="N23" s="121">
        <f t="array" ref="N23">COUNTIF(INDEX(ownership,0,MATCH(N$1,Systems!$I$2:AY$2,)),$A23)+COUNTIFS(INDEX(ownership,0,MATCH(N$1,Systems!$I$2:AY$2,)),$A23&amp;"(*",INDEX(ownership,0,MATCH(N$1,Systems!$I$2:AY$2,)),"&lt;&gt;*"&amp;"(X)"&amp;"*")+COUNTIF(INDEX(ownership,0,MATCH(N$1,Systems!$I$2:AY$2,)),$A23&amp;",*")</f>
        <v>0</v>
      </c>
      <c r="O23" s="121">
        <f t="array" ref="O23">COUNTIF(INDEX(ownership,0,MATCH(O$1,Systems!$I$2:AY$2,)),$A23)+COUNTIFS(INDEX(ownership,0,MATCH(O$1,Systems!$I$2:AY$2,)),$A23&amp;"(*",INDEX(ownership,0,MATCH(O$1,Systems!$I$2:AY$2,)),"&lt;&gt;*"&amp;"(X)"&amp;"*")+COUNTIF(INDEX(ownership,0,MATCH(O$1,Systems!$I$2:AY$2,)),$A23&amp;",*")</f>
        <v>0</v>
      </c>
      <c r="P23" s="121">
        <f t="array" ref="P23">COUNTIF(INDEX(ownership,0,MATCH(P$1,Systems!$I$2:AY$2,)),$A23)+COUNTIFS(INDEX(ownership,0,MATCH(P$1,Systems!$I$2:AY$2,)),$A23&amp;"(*",INDEX(ownership,0,MATCH(P$1,Systems!$I$2:AY$2,)),"&lt;&gt;*"&amp;"(X)"&amp;"*")+COUNTIF(INDEX(ownership,0,MATCH(P$1,Systems!$I$2:AY$2,)),$A23&amp;",*")</f>
        <v>0</v>
      </c>
      <c r="Q23" s="121">
        <f t="array" ref="Q23">COUNTIF(INDEX(ownership,0,MATCH(Q$1,Systems!$I$2:AY$2,)),$A23)+COUNTIFS(INDEX(ownership,0,MATCH(Q$1,Systems!$I$2:AY$2,)),$A23&amp;"(*",INDEX(ownership,0,MATCH(Q$1,Systems!$I$2:AY$2,)),"&lt;&gt;*"&amp;"(X)"&amp;"*")+COUNTIF(INDEX(ownership,0,MATCH(Q$1,Systems!$I$2:AY$2,)),$A23&amp;",*")</f>
        <v>0</v>
      </c>
      <c r="R23" s="121">
        <f t="array" ref="R23">COUNTIF(INDEX(ownership,0,MATCH(R$1,Systems!$I$2:AY$2,)),$A23)+COUNTIFS(INDEX(ownership,0,MATCH(R$1,Systems!$I$2:AY$2,)),$A23&amp;"(*",INDEX(ownership,0,MATCH(R$1,Systems!$I$2:AY$2,)),"&lt;&gt;*"&amp;"(X)"&amp;"*")+COUNTIF(INDEX(ownership,0,MATCH(R$1,Systems!$I$2:AY$2,)),$A23&amp;",*")</f>
        <v>0</v>
      </c>
      <c r="S23" s="121">
        <f t="array" ref="S23">COUNTIF(INDEX(ownership,0,MATCH(S$1,Systems!$I$2:AY$2,)),$A23)+COUNTIFS(INDEX(ownership,0,MATCH(S$1,Systems!$I$2:AY$2,)),$A23&amp;"(*",INDEX(ownership,0,MATCH(S$1,Systems!$I$2:AY$2,)),"&lt;&gt;*"&amp;"(X)"&amp;"*")+COUNTIF(INDEX(ownership,0,MATCH(S$1,Systems!$I$2:AY$2,)),$A23&amp;",*")</f>
        <v>0</v>
      </c>
      <c r="T23" s="121">
        <f t="array" ref="T23">COUNTIF(INDEX(ownership,0,MATCH(T$1,Systems!$I$2:AY$2,)),$A23)+COUNTIFS(INDEX(ownership,0,MATCH(T$1,Systems!$I$2:AY$2,)),$A23&amp;"(*",INDEX(ownership,0,MATCH(T$1,Systems!$I$2:AY$2,)),"&lt;&gt;*"&amp;"(X)"&amp;"*")+COUNTIF(INDEX(ownership,0,MATCH(T$1,Systems!$I$2:AY$2,)),$A23&amp;",*")</f>
        <v>0</v>
      </c>
      <c r="U23" s="121">
        <f t="array" ref="U23">COUNTIF(INDEX(ownership,0,MATCH(U$1,Systems!$I$2:AY$2,)),$A23)+COUNTIFS(INDEX(ownership,0,MATCH(U$1,Systems!$I$2:AY$2,)),$A23&amp;"(*",INDEX(ownership,0,MATCH(U$1,Systems!$I$2:AY$2,)),"&lt;&gt;*"&amp;"(X)"&amp;"*")+COUNTIF(INDEX(ownership,0,MATCH(U$1,Systems!$I$2:AY$2,)),$A23&amp;",*")</f>
        <v>0</v>
      </c>
      <c r="V23" s="121">
        <f t="array" ref="V23">COUNTIF(INDEX(ownership,0,MATCH(V$1,Systems!$I$2:AY$2,)),$A23)+COUNTIFS(INDEX(ownership,0,MATCH(V$1,Systems!$I$2:AY$2,)),$A23&amp;"(*",INDEX(ownership,0,MATCH(V$1,Systems!$I$2:AY$2,)),"&lt;&gt;*"&amp;"(X)"&amp;"*")+COUNTIF(INDEX(ownership,0,MATCH(V$1,Systems!$I$2:AY$2,)),$A23&amp;",*")</f>
        <v>0</v>
      </c>
      <c r="W23" s="121">
        <f t="array" ref="W23">COUNTIF(INDEX(ownership,0,MATCH(W$1,Systems!$I$2:AY$2,)),$A23)+COUNTIFS(INDEX(ownership,0,MATCH(W$1,Systems!$I$2:AY$2,)),$A23&amp;"(*",INDEX(ownership,0,MATCH(W$1,Systems!$I$2:AY$2,)),"&lt;&gt;*"&amp;"(X)"&amp;"*")+COUNTIF(INDEX(ownership,0,MATCH(W$1,Systems!$I$2:AY$2,)),$A23&amp;",*")</f>
        <v>0</v>
      </c>
      <c r="X23" s="121">
        <f t="array" ref="X23">COUNTIF(INDEX(ownership,0,MATCH(X$1,Systems!$I$2:AY$2,)),$A23)+COUNTIFS(INDEX(ownership,0,MATCH(X$1,Systems!$I$2:AY$2,)),$A23&amp;"(*",INDEX(ownership,0,MATCH(X$1,Systems!$I$2:AY$2,)),"&lt;&gt;*"&amp;"(X)"&amp;"*")+COUNTIF(INDEX(ownership,0,MATCH(X$1,Systems!$I$2:AY$2,)),$A23&amp;",*")</f>
        <v>0</v>
      </c>
      <c r="Y23" s="121">
        <f t="array" ref="Y23">COUNTIF(INDEX(ownership,0,MATCH(Y$1,Systems!$I$2:AY$2,)),$A23)+COUNTIFS(INDEX(ownership,0,MATCH(Y$1,Systems!$I$2:AY$2,)),$A23&amp;"(*",INDEX(ownership,0,MATCH(Y$1,Systems!$I$2:AY$2,)),"&lt;&gt;*"&amp;"(X)"&amp;"*")+COUNTIF(INDEX(ownership,0,MATCH(Y$1,Systems!$I$2:AY$2,)),$A23&amp;",*")</f>
        <v>0</v>
      </c>
      <c r="Z23" s="121">
        <f t="array" ref="Z23">COUNTIF(INDEX(ownership,0,MATCH(Z$1,Systems!$I$2:AY$2,)),$A23)+COUNTIFS(INDEX(ownership,0,MATCH(Z$1,Systems!$I$2:AY$2,)),$A23&amp;"(*",INDEX(ownership,0,MATCH(Z$1,Systems!$I$2:AY$2,)),"&lt;&gt;*"&amp;"(X)"&amp;"*")+COUNTIF(INDEX(ownership,0,MATCH(Z$1,Systems!$I$2:AY$2,)),$A23&amp;",*")</f>
        <v>0</v>
      </c>
      <c r="AA23" s="121">
        <f t="array" ref="AA23">COUNTIF(INDEX(ownership,0,MATCH(AA$1,Systems!$I$2:AY$2,)),$A23)+COUNTIFS(INDEX(ownership,0,MATCH(AA$1,Systems!$I$2:AY$2,)),$A23&amp;"(*",INDEX(ownership,0,MATCH(AA$1,Systems!$I$2:AY$2,)),"&lt;&gt;*"&amp;"(X)"&amp;"*")+COUNTIF(INDEX(ownership,0,MATCH(AA$1,Systems!$I$2:AY$2,)),$A23&amp;",*")</f>
        <v>0</v>
      </c>
      <c r="AB23" s="121">
        <f t="array" ref="AB23">COUNTIF(INDEX(ownership,0,MATCH(AB$1,Systems!$I$2:AY$2,)),$A23)+COUNTIFS(INDEX(ownership,0,MATCH(AB$1,Systems!$I$2:AY$2,)),$A23&amp;"(*",INDEX(ownership,0,MATCH(AB$1,Systems!$I$2:AY$2,)),"&lt;&gt;*"&amp;"(X)"&amp;"*")+COUNTIF(INDEX(ownership,0,MATCH(AB$1,Systems!$I$2:AY$2,)),$A23&amp;",*")</f>
        <v>0</v>
      </c>
      <c r="AC23" s="121">
        <f t="array" ref="AC23">COUNTIF(INDEX(ownership,0,MATCH(AC$1,Systems!$I$2:AY$2,)),$A23)+COUNTIFS(INDEX(ownership,0,MATCH(AC$1,Systems!$I$2:AY$2,)),$A23&amp;"(*",INDEX(ownership,0,MATCH(AC$1,Systems!$I$2:AY$2,)),"&lt;&gt;*"&amp;"(X)"&amp;"*")+COUNTIF(INDEX(ownership,0,MATCH(AC$1,Systems!$I$2:AY$2,)),$A23&amp;",*")</f>
        <v>0</v>
      </c>
      <c r="AD23" s="121">
        <f t="array" ref="AD23">COUNTIF(INDEX(ownership,0,MATCH(AD$1,Systems!$I$2:AY$2,)),$A23)+COUNTIFS(INDEX(ownership,0,MATCH(AD$1,Systems!$I$2:AY$2,)),$A23&amp;"(*",INDEX(ownership,0,MATCH(AD$1,Systems!$I$2:AY$2,)),"&lt;&gt;*"&amp;"(X)"&amp;"*")+COUNTIF(INDEX(ownership,0,MATCH(AD$1,Systems!$I$2:AY$2,)),$A23&amp;",*")</f>
        <v>0</v>
      </c>
      <c r="AE23" s="121">
        <f t="array" ref="AE23">COUNTIF(INDEX(ownership,0,MATCH(AE$1,Systems!$I$2:AY$2,)),$A23)+COUNTIFS(INDEX(ownership,0,MATCH(AE$1,Systems!$I$2:AY$2,)),$A23&amp;"(*",INDEX(ownership,0,MATCH(AE$1,Systems!$I$2:AY$2,)),"&lt;&gt;*"&amp;"(X)"&amp;"*")+COUNTIF(INDEX(ownership,0,MATCH(AE$1,Systems!$I$2:AY$2,)),$A23&amp;",*")</f>
        <v>0</v>
      </c>
      <c r="AF23" s="121">
        <f t="array" ref="AF23">COUNTIF(INDEX(ownership,0,MATCH(AF$1,Systems!$I$2:AY$2,)),$A23)+COUNTIFS(INDEX(ownership,0,MATCH(AF$1,Systems!$I$2:AY$2,)),$A23&amp;"(*",INDEX(ownership,0,MATCH(AF$1,Systems!$I$2:AY$2,)),"&lt;&gt;*"&amp;"(X)"&amp;"*")+COUNTIF(INDEX(ownership,0,MATCH(AF$1,Systems!$I$2:AY$2,)),$A23&amp;",*")</f>
        <v>0</v>
      </c>
      <c r="AG23" s="121">
        <f t="array" ref="AG23">COUNTIF(INDEX(ownership,0,MATCH(AG$1,Systems!$I$2:AY$2,)),$A23)+COUNTIFS(INDEX(ownership,0,MATCH(AG$1,Systems!$I$2:AY$2,)),$A23&amp;"(*",INDEX(ownership,0,MATCH(AG$1,Systems!$I$2:AY$2,)),"&lt;&gt;*"&amp;"(X)"&amp;"*")+COUNTIF(INDEX(ownership,0,MATCH(AG$1,Systems!$I$2:AY$2,)),$A23&amp;",*")</f>
        <v>0</v>
      </c>
      <c r="AH23" s="121">
        <f t="array" ref="AH23">COUNTIF(INDEX(ownership,0,MATCH(AH$1,Systems!$I$2:AY$2,)),$A23)+COUNTIFS(INDEX(ownership,0,MATCH(AH$1,Systems!$I$2:AY$2,)),$A23&amp;"(*",INDEX(ownership,0,MATCH(AH$1,Systems!$I$2:AY$2,)),"&lt;&gt;*"&amp;"(X)"&amp;"*")+COUNTIF(INDEX(ownership,0,MATCH(AH$1,Systems!$I$2:AY$2,)),$A23&amp;",*")</f>
        <v>0</v>
      </c>
      <c r="AI23" s="121">
        <f t="array" ref="AI23">COUNTIF(INDEX(ownership,0,MATCH(AI$1,Systems!$I$2:AY$2,)),$A23)+COUNTIFS(INDEX(ownership,0,MATCH(AI$1,Systems!$I$2:AY$2,)),$A23&amp;"(*",INDEX(ownership,0,MATCH(AI$1,Systems!$I$2:AY$2,)),"&lt;&gt;*"&amp;"(X)"&amp;"*")+COUNTIF(INDEX(ownership,0,MATCH(AI$1,Systems!$I$2:AY$2,)),$A23&amp;",*")</f>
        <v>0</v>
      </c>
      <c r="AJ23" s="121">
        <f t="array" ref="AJ23">COUNTIF(INDEX(ownership,0,MATCH(AJ$1,Systems!$I$2:AY$2,)),$A23)+COUNTIFS(INDEX(ownership,0,MATCH(AJ$1,Systems!$I$2:AY$2,)),$A23&amp;"(*",INDEX(ownership,0,MATCH(AJ$1,Systems!$I$2:AY$2,)),"&lt;&gt;*"&amp;"(X)"&amp;"*")+COUNTIF(INDEX(ownership,0,MATCH(AJ$1,Systems!$I$2:AY$2,)),$A23&amp;",*")</f>
        <v>0</v>
      </c>
      <c r="AK23" s="121">
        <f t="array" ref="AK23">COUNTIF(INDEX(ownership,0,MATCH(AK$1,Systems!$I$2:AY$2,)),$A23)+COUNTIFS(INDEX(ownership,0,MATCH(AK$1,Systems!$I$2:AY$2,)),$A23&amp;"(*",INDEX(ownership,0,MATCH(AK$1,Systems!$I$2:AY$2,)),"&lt;&gt;*"&amp;"(X)"&amp;"*")+COUNTIF(INDEX(ownership,0,MATCH(AK$1,Systems!$I$2:AY$2,)),$A23&amp;",*")</f>
        <v>0</v>
      </c>
      <c r="AL23" s="121">
        <f t="array" ref="AL23">COUNTIF(INDEX(ownership,0,MATCH(AL$1,Systems!$I$2:AY$2,)),$A23)+COUNTIFS(INDEX(ownership,0,MATCH(AL$1,Systems!$I$2:AY$2,)),$A23&amp;"(*",INDEX(ownership,0,MATCH(AL$1,Systems!$I$2:AY$2,)),"&lt;&gt;*"&amp;"(X)"&amp;"*")+COUNTIF(INDEX(ownership,0,MATCH(AL$1,Systems!$I$2:AY$2,)),$A23&amp;",*")</f>
        <v>0</v>
      </c>
      <c r="AM23" s="121">
        <f t="array" ref="AM23">COUNTIF(INDEX(ownership,0,MATCH(AM$1,Systems!$I$2:AY$2,)),$A23)+COUNTIFS(INDEX(ownership,0,MATCH(AM$1,Systems!$I$2:AY$2,)),$A23&amp;"(*",INDEX(ownership,0,MATCH(AM$1,Systems!$I$2:AY$2,)),"&lt;&gt;*"&amp;"(X)"&amp;"*")+COUNTIF(INDEX(ownership,0,MATCH(AM$1,Systems!$I$2:AY$2,)),$A23&amp;",*")</f>
        <v>0</v>
      </c>
      <c r="AN23" s="121">
        <f t="array" ref="AN23">COUNTIF(INDEX(ownership,0,MATCH(AN$1,Systems!$I$2:AY$2,)),$A23)+COUNTIFS(INDEX(ownership,0,MATCH(AN$1,Systems!$I$2:AY$2,)),$A23&amp;"(*",INDEX(ownership,0,MATCH(AN$1,Systems!$I$2:AY$2,)),"&lt;&gt;*"&amp;"(X)"&amp;"*")+COUNTIF(INDEX(ownership,0,MATCH(AN$1,Systems!$I$2:AY$2,)),$A23&amp;",*")</f>
        <v>0</v>
      </c>
      <c r="AO23" s="121">
        <f t="array" ref="AO23">COUNTIF(INDEX(ownership,0,MATCH(AO$1,Systems!$I$2:AY$2,)),$A23)+COUNTIFS(INDEX(ownership,0,MATCH(AO$1,Systems!$I$2:AY$2,)),$A23&amp;"(*",INDEX(ownership,0,MATCH(AO$1,Systems!$I$2:AY$2,)),"&lt;&gt;*"&amp;"(X)"&amp;"*")+COUNTIF(INDEX(ownership,0,MATCH(AO$1,Systems!$I$2:AY$2,)),$A23&amp;",*")</f>
        <v>0</v>
      </c>
      <c r="AP23" s="121">
        <f t="array" ref="AP23">COUNTIF(INDEX(ownership,0,MATCH(AP$1,Systems!$I$2:AY$2,)),$A23)+COUNTIFS(INDEX(ownership,0,MATCH(AP$1,Systems!$I$2:AY$2,)),$A23&amp;"(*",INDEX(ownership,0,MATCH(AP$1,Systems!$I$2:AY$2,)),"&lt;&gt;*"&amp;"(X)"&amp;"*")+COUNTIF(INDEX(ownership,0,MATCH(AP$1,Systems!$I$2:AY$2,)),$A23&amp;",*")</f>
        <v>0</v>
      </c>
      <c r="AQ23" s="121">
        <f t="array" ref="AQ23">COUNTIF(INDEX(ownership,0,MATCH(AQ$1,Systems!$I$2:AY$2,)),$A23)+COUNTIFS(INDEX(ownership,0,MATCH(AQ$1,Systems!$I$2:AY$2,)),$A23&amp;"(*",INDEX(ownership,0,MATCH(AQ$1,Systems!$I$2:AY$2,)),"&lt;&gt;*"&amp;"(X)"&amp;"*")+COUNTIF(INDEX(ownership,0,MATCH(AQ$1,Systems!$I$2:AY$2,)),$A23&amp;",*")</f>
        <v>0</v>
      </c>
      <c r="AR23" s="121">
        <f t="array" ref="AR23">COUNTIF(INDEX(ownership,0,MATCH(AR$1,Systems!$I$2:AY$2,)),$A23)+COUNTIFS(INDEX(ownership,0,MATCH(AR$1,Systems!$I$2:AY$2,)),$A23&amp;"(*",INDEX(ownership,0,MATCH(AR$1,Systems!$I$2:AY$2,)),"&lt;&gt;*"&amp;"(X)"&amp;"*")+COUNTIF(INDEX(ownership,0,MATCH(AR$1,Systems!$I$2:AY$2,)),$A23&amp;",*")</f>
        <v>0</v>
      </c>
      <c r="AS23" s="121">
        <f t="array" ref="AS23">COUNTIF(INDEX(ownership,0,MATCH(AS$1,Systems!$I$2:AY$2,)),$A23)+COUNTIFS(INDEX(ownership,0,MATCH(AS$1,Systems!$I$2:AY$2,)),$A23&amp;"(*",INDEX(ownership,0,MATCH(AS$1,Systems!$I$2:AY$2,)),"&lt;&gt;*"&amp;"(X)"&amp;"*")+COUNTIF(INDEX(ownership,0,MATCH(AS$1,Systems!$I$2:AY$2,)),$A23&amp;",*")</f>
        <v>0</v>
      </c>
      <c r="AT23" s="121">
        <f t="array" ref="AT23">COUNTIF(INDEX(ownership,0,MATCH(AT$1,Systems!$I$2:AY$2,)),$A23)+COUNTIFS(INDEX(ownership,0,MATCH(AT$1,Systems!$I$2:AY$2,)),$A23&amp;"(*",INDEX(ownership,0,MATCH(AT$1,Systems!$I$2:AY$2,)),"&lt;&gt;*"&amp;"(X)"&amp;"*")+COUNTIF(INDEX(ownership,0,MATCH(AT$1,Systems!$I$2:AY$2,)),$A23&amp;",*")</f>
        <v>0</v>
      </c>
      <c r="AU23" s="121">
        <f t="array" ref="AU23">COUNTIF(INDEX(ownership,0,MATCH(AU$1,Systems!$I$2:AY$2,)),$A23)+COUNTIFS(INDEX(ownership,0,MATCH(AU$1,Systems!$I$2:AY$2,)),$A23&amp;"(*",INDEX(ownership,0,MATCH(AU$1,Systems!$I$2:AY$2,)),"&lt;&gt;*"&amp;"(X)"&amp;"*")+COUNTIF(INDEX(ownership,0,MATCH(AU$1,Systems!$I$2:AY$2,)),$A23&amp;",*")</f>
        <v>0</v>
      </c>
      <c r="AV23" s="121">
        <f t="array" ref="AV23">COUNTIF(INDEX(ownership,0,MATCH(AV$1,Systems!$I$2:AY$2,)),$A23)+COUNTIFS(INDEX(ownership,0,MATCH(AV$1,Systems!$I$2:AY$2,)),$A23&amp;"(*",INDEX(ownership,0,MATCH(AV$1,Systems!$I$2:AY$2,)),"&lt;&gt;*"&amp;"(X)"&amp;"*")+COUNTIF(INDEX(ownership,0,MATCH(AV$1,Systems!$I$2:AY$2,)),$A23&amp;",*")</f>
        <v>0</v>
      </c>
      <c r="AW23" s="121">
        <f t="array" ref="AW23">COUNTIF(INDEX(ownership,0,MATCH(AW$1,Systems!$I$2:AY$2,)),$A23)+COUNTIFS(INDEX(ownership,0,MATCH(AW$1,Systems!$I$2:AY$2,)),$A23&amp;"(*",INDEX(ownership,0,MATCH(AW$1,Systems!$I$2:AY$2,)),"&lt;&gt;*"&amp;"(X)"&amp;"*")+COUNTIF(INDEX(ownership,0,MATCH(AW$1,Systems!$I$2:AY$2,)),$A23&amp;",*")</f>
        <v>0</v>
      </c>
      <c r="AX23" s="121">
        <f t="array" ref="AX23">COUNTIF(INDEX(ownership,0,MATCH(AX$1,Systems!$I$2:AY$2,)),$A23)+COUNTIFS(INDEX(ownership,0,MATCH(AX$1,Systems!$I$2:AY$2,)),$A23&amp;"(*",INDEX(ownership,0,MATCH(AX$1,Systems!$I$2:AY$2,)),"&lt;&gt;*"&amp;"(X)"&amp;"*")+COUNTIF(INDEX(ownership,0,MATCH(AX$1,Systems!$I$2:AY$2,)),$A23&amp;",*")</f>
        <v>0</v>
      </c>
      <c r="AY23" s="121">
        <f t="array" ref="AY23">COUNTIF(INDEX(ownership,0,MATCH(AY$1,Systems!$I$2:AZ$2,)),$A23)+COUNTIFS(INDEX(ownership,0,MATCH(AY$1,Systems!$I$2:AZ$2,)),$A23&amp;"(*",INDEX(ownership,0,MATCH(AY$1,Systems!$I$2:AZ$2,)),"&lt;&gt;*"&amp;"(X)"&amp;"*")+COUNTIF(INDEX(ownership,0,MATCH(AY$1,Systems!$I$2:AZ$2,)),$A23&amp;",*")</f>
        <v>0</v>
      </c>
      <c r="AZ23" s="121">
        <f t="array" ref="AZ23">COUNTIF(INDEX(ownership,0,MATCH(AZ$1,Systems!$I$2:AY$2,)),$A23)+COUNTIFS(INDEX(ownership,0,MATCH(AZ$1,Systems!$I$2:AY$2,)),$A23&amp;"(*",INDEX(ownership,0,MATCH(AZ$1,Systems!$I$2:AY$2,)),"&lt;&gt;*"&amp;"(X)"&amp;"*")+COUNTIF(INDEX(ownership,0,MATCH(AZ$1,Systems!$I$2:AY$2,)),$A23&amp;",*")</f>
        <v>0</v>
      </c>
    </row>
    <row r="24" ht="15.75" customHeight="1">
      <c r="A24" s="60" t="s">
        <v>863</v>
      </c>
      <c r="B24" s="60" t="s">
        <v>7969</v>
      </c>
      <c r="C24" s="60" t="s">
        <v>7970</v>
      </c>
      <c r="D24" s="119">
        <v>2313.0</v>
      </c>
      <c r="E24" s="119">
        <v>2341.0</v>
      </c>
      <c r="F24" s="120" t="s">
        <v>7971</v>
      </c>
      <c r="G24" s="121">
        <f t="shared" si="1"/>
        <v>26</v>
      </c>
      <c r="H24" s="121">
        <f t="array" ref="H24">COUNTIF(INDEX(ownership,0,MATCH(H$1,Systems!$I$2:AY$2,)),$A24)+COUNTIFS(INDEX(ownership,0,MATCH(H$1,Systems!$I$2:AY$2,)),$A24&amp;"(*",INDEX(ownership,0,MATCH(H$1,Systems!$I$2:AY$2,)),"&lt;&gt;*"&amp;"(X)"&amp;"*")+COUNTIF(INDEX(ownership,0,MATCH(H$1,Systems!$I$2:AY$2,)),$A24&amp;",*")</f>
        <v>0</v>
      </c>
      <c r="I24" s="121">
        <f t="array" ref="I24">COUNTIF(INDEX(ownership,0,MATCH(I$1,Systems!$I$2:AY$2,)),$A24)+COUNTIFS(INDEX(ownership,0,MATCH(I$1,Systems!$I$2:AY$2,)),$A24&amp;"(*",INDEX(ownership,0,MATCH(I$1,Systems!$I$2:AY$2,)),"&lt;&gt;*"&amp;"(X)"&amp;"*")+COUNTIF(INDEX(ownership,0,MATCH(I$1,Systems!$I$2:AY$2,)),$A24&amp;",*")</f>
        <v>1</v>
      </c>
      <c r="J24" s="121">
        <f t="array" ref="J24">COUNTIF(INDEX(ownership,0,MATCH(J$1,Systems!$I$2:AY$2,)),$A24)+COUNTIFS(INDEX(ownership,0,MATCH(J$1,Systems!$I$2:AY$2,)),$A24&amp;"(*",INDEX(ownership,0,MATCH(J$1,Systems!$I$2:AY$2,)),"&lt;&gt;*"&amp;"(X)"&amp;"*")+COUNTIF(INDEX(ownership,0,MATCH(J$1,Systems!$I$2:AY$2,)),$A24&amp;",*")</f>
        <v>1</v>
      </c>
      <c r="K24" s="121">
        <f t="array" ref="K24">COUNTIF(INDEX(ownership,0,MATCH(K$1,Systems!$I$2:AY$2,)),$A24)+COUNTIFS(INDEX(ownership,0,MATCH(K$1,Systems!$I$2:AY$2,)),$A24&amp;"(*",INDEX(ownership,0,MATCH(K$1,Systems!$I$2:AY$2,)),"&lt;&gt;*"&amp;"(X)"&amp;"*")+COUNTIF(INDEX(ownership,0,MATCH(K$1,Systems!$I$2:AY$2,)),$A24&amp;",*")</f>
        <v>26</v>
      </c>
      <c r="L24" s="121">
        <f t="array" ref="L24">COUNTIF(INDEX(ownership,0,MATCH(L$1,Systems!$I$2:AY$2,)),$A24)+COUNTIFS(INDEX(ownership,0,MATCH(L$1,Systems!$I$2:AY$2,)),$A24&amp;"(*",INDEX(ownership,0,MATCH(L$1,Systems!$I$2:AY$2,)),"&lt;&gt;*"&amp;"(X)"&amp;"*")+COUNTIF(INDEX(ownership,0,MATCH(L$1,Systems!$I$2:AY$2,)),$A24&amp;",*")</f>
        <v>0</v>
      </c>
      <c r="M24" s="121">
        <f t="array" ref="M24">COUNTIF(INDEX(ownership,0,MATCH(M$1,Systems!$I$2:AY$2,)),$A24)+COUNTIFS(INDEX(ownership,0,MATCH(M$1,Systems!$I$2:AY$2,)),$A24&amp;"(*",INDEX(ownership,0,MATCH(M$1,Systems!$I$2:AY$2,)),"&lt;&gt;*"&amp;"(X)"&amp;"*")+COUNTIF(INDEX(ownership,0,MATCH(M$1,Systems!$I$2:AY$2,)),$A24&amp;",*")</f>
        <v>0</v>
      </c>
      <c r="N24" s="121">
        <f t="array" ref="N24">COUNTIF(INDEX(ownership,0,MATCH(N$1,Systems!$I$2:AY$2,)),$A24)+COUNTIFS(INDEX(ownership,0,MATCH(N$1,Systems!$I$2:AY$2,)),$A24&amp;"(*",INDEX(ownership,0,MATCH(N$1,Systems!$I$2:AY$2,)),"&lt;&gt;*"&amp;"(X)"&amp;"*")+COUNTIF(INDEX(ownership,0,MATCH(N$1,Systems!$I$2:AY$2,)),$A24&amp;",*")</f>
        <v>0</v>
      </c>
      <c r="O24" s="121">
        <f t="array" ref="O24">COUNTIF(INDEX(ownership,0,MATCH(O$1,Systems!$I$2:AY$2,)),$A24)+COUNTIFS(INDEX(ownership,0,MATCH(O$1,Systems!$I$2:AY$2,)),$A24&amp;"(*",INDEX(ownership,0,MATCH(O$1,Systems!$I$2:AY$2,)),"&lt;&gt;*"&amp;"(X)"&amp;"*")+COUNTIF(INDEX(ownership,0,MATCH(O$1,Systems!$I$2:AY$2,)),$A24&amp;",*")</f>
        <v>0</v>
      </c>
      <c r="P24" s="121">
        <f t="array" ref="P24">COUNTIF(INDEX(ownership,0,MATCH(P$1,Systems!$I$2:AY$2,)),$A24)+COUNTIFS(INDEX(ownership,0,MATCH(P$1,Systems!$I$2:AY$2,)),$A24&amp;"(*",INDEX(ownership,0,MATCH(P$1,Systems!$I$2:AY$2,)),"&lt;&gt;*"&amp;"(X)"&amp;"*")+COUNTIF(INDEX(ownership,0,MATCH(P$1,Systems!$I$2:AY$2,)),$A24&amp;",*")</f>
        <v>0</v>
      </c>
      <c r="Q24" s="121">
        <f t="array" ref="Q24">COUNTIF(INDEX(ownership,0,MATCH(Q$1,Systems!$I$2:AY$2,)),$A24)+COUNTIFS(INDEX(ownership,0,MATCH(Q$1,Systems!$I$2:AY$2,)),$A24&amp;"(*",INDEX(ownership,0,MATCH(Q$1,Systems!$I$2:AY$2,)),"&lt;&gt;*"&amp;"(X)"&amp;"*")+COUNTIF(INDEX(ownership,0,MATCH(Q$1,Systems!$I$2:AY$2,)),$A24&amp;",*")</f>
        <v>0</v>
      </c>
      <c r="R24" s="121">
        <f t="array" ref="R24">COUNTIF(INDEX(ownership,0,MATCH(R$1,Systems!$I$2:AY$2,)),$A24)+COUNTIFS(INDEX(ownership,0,MATCH(R$1,Systems!$I$2:AY$2,)),$A24&amp;"(*",INDEX(ownership,0,MATCH(R$1,Systems!$I$2:AY$2,)),"&lt;&gt;*"&amp;"(X)"&amp;"*")+COUNTIF(INDEX(ownership,0,MATCH(R$1,Systems!$I$2:AY$2,)),$A24&amp;",*")</f>
        <v>0</v>
      </c>
      <c r="S24" s="121">
        <f t="array" ref="S24">COUNTIF(INDEX(ownership,0,MATCH(S$1,Systems!$I$2:AY$2,)),$A24)+COUNTIFS(INDEX(ownership,0,MATCH(S$1,Systems!$I$2:AY$2,)),$A24&amp;"(*",INDEX(ownership,0,MATCH(S$1,Systems!$I$2:AY$2,)),"&lt;&gt;*"&amp;"(X)"&amp;"*")+COUNTIF(INDEX(ownership,0,MATCH(S$1,Systems!$I$2:AY$2,)),$A24&amp;",*")</f>
        <v>0</v>
      </c>
      <c r="T24" s="121">
        <f t="array" ref="T24">COUNTIF(INDEX(ownership,0,MATCH(T$1,Systems!$I$2:AY$2,)),$A24)+COUNTIFS(INDEX(ownership,0,MATCH(T$1,Systems!$I$2:AY$2,)),$A24&amp;"(*",INDEX(ownership,0,MATCH(T$1,Systems!$I$2:AY$2,)),"&lt;&gt;*"&amp;"(X)"&amp;"*")+COUNTIF(INDEX(ownership,0,MATCH(T$1,Systems!$I$2:AY$2,)),$A24&amp;",*")</f>
        <v>0</v>
      </c>
      <c r="U24" s="121">
        <f t="array" ref="U24">COUNTIF(INDEX(ownership,0,MATCH(U$1,Systems!$I$2:AY$2,)),$A24)+COUNTIFS(INDEX(ownership,0,MATCH(U$1,Systems!$I$2:AY$2,)),$A24&amp;"(*",INDEX(ownership,0,MATCH(U$1,Systems!$I$2:AY$2,)),"&lt;&gt;*"&amp;"(X)"&amp;"*")+COUNTIF(INDEX(ownership,0,MATCH(U$1,Systems!$I$2:AY$2,)),$A24&amp;",*")</f>
        <v>0</v>
      </c>
      <c r="V24" s="121">
        <f t="array" ref="V24">COUNTIF(INDEX(ownership,0,MATCH(V$1,Systems!$I$2:AY$2,)),$A24)+COUNTIFS(INDEX(ownership,0,MATCH(V$1,Systems!$I$2:AY$2,)),$A24&amp;"(*",INDEX(ownership,0,MATCH(V$1,Systems!$I$2:AY$2,)),"&lt;&gt;*"&amp;"(X)"&amp;"*")+COUNTIF(INDEX(ownership,0,MATCH(V$1,Systems!$I$2:AY$2,)),$A24&amp;",*")</f>
        <v>0</v>
      </c>
      <c r="W24" s="121">
        <f t="array" ref="W24">COUNTIF(INDEX(ownership,0,MATCH(W$1,Systems!$I$2:AY$2,)),$A24)+COUNTIFS(INDEX(ownership,0,MATCH(W$1,Systems!$I$2:AY$2,)),$A24&amp;"(*",INDEX(ownership,0,MATCH(W$1,Systems!$I$2:AY$2,)),"&lt;&gt;*"&amp;"(X)"&amp;"*")+COUNTIF(INDEX(ownership,0,MATCH(W$1,Systems!$I$2:AY$2,)),$A24&amp;",*")</f>
        <v>0</v>
      </c>
      <c r="X24" s="121">
        <f t="array" ref="X24">COUNTIF(INDEX(ownership,0,MATCH(X$1,Systems!$I$2:AY$2,)),$A24)+COUNTIFS(INDEX(ownership,0,MATCH(X$1,Systems!$I$2:AY$2,)),$A24&amp;"(*",INDEX(ownership,0,MATCH(X$1,Systems!$I$2:AY$2,)),"&lt;&gt;*"&amp;"(X)"&amp;"*")+COUNTIF(INDEX(ownership,0,MATCH(X$1,Systems!$I$2:AY$2,)),$A24&amp;",*")</f>
        <v>0</v>
      </c>
      <c r="Y24" s="121">
        <f t="array" ref="Y24">COUNTIF(INDEX(ownership,0,MATCH(Y$1,Systems!$I$2:AY$2,)),$A24)+COUNTIFS(INDEX(ownership,0,MATCH(Y$1,Systems!$I$2:AY$2,)),$A24&amp;"(*",INDEX(ownership,0,MATCH(Y$1,Systems!$I$2:AY$2,)),"&lt;&gt;*"&amp;"(X)"&amp;"*")+COUNTIF(INDEX(ownership,0,MATCH(Y$1,Systems!$I$2:AY$2,)),$A24&amp;",*")</f>
        <v>0</v>
      </c>
      <c r="Z24" s="121">
        <f t="array" ref="Z24">COUNTIF(INDEX(ownership,0,MATCH(Z$1,Systems!$I$2:AY$2,)),$A24)+COUNTIFS(INDEX(ownership,0,MATCH(Z$1,Systems!$I$2:AY$2,)),$A24&amp;"(*",INDEX(ownership,0,MATCH(Z$1,Systems!$I$2:AY$2,)),"&lt;&gt;*"&amp;"(X)"&amp;"*")+COUNTIF(INDEX(ownership,0,MATCH(Z$1,Systems!$I$2:AY$2,)),$A24&amp;",*")</f>
        <v>0</v>
      </c>
      <c r="AA24" s="121">
        <f t="array" ref="AA24">COUNTIF(INDEX(ownership,0,MATCH(AA$1,Systems!$I$2:AY$2,)),$A24)+COUNTIFS(INDEX(ownership,0,MATCH(AA$1,Systems!$I$2:AY$2,)),$A24&amp;"(*",INDEX(ownership,0,MATCH(AA$1,Systems!$I$2:AY$2,)),"&lt;&gt;*"&amp;"(X)"&amp;"*")+COUNTIF(INDEX(ownership,0,MATCH(AA$1,Systems!$I$2:AY$2,)),$A24&amp;",*")</f>
        <v>0</v>
      </c>
      <c r="AB24" s="121">
        <f t="array" ref="AB24">COUNTIF(INDEX(ownership,0,MATCH(AB$1,Systems!$I$2:AY$2,)),$A24)+COUNTIFS(INDEX(ownership,0,MATCH(AB$1,Systems!$I$2:AY$2,)),$A24&amp;"(*",INDEX(ownership,0,MATCH(AB$1,Systems!$I$2:AY$2,)),"&lt;&gt;*"&amp;"(X)"&amp;"*")+COUNTIF(INDEX(ownership,0,MATCH(AB$1,Systems!$I$2:AY$2,)),$A24&amp;",*")</f>
        <v>0</v>
      </c>
      <c r="AC24" s="121">
        <f t="array" ref="AC24">COUNTIF(INDEX(ownership,0,MATCH(AC$1,Systems!$I$2:AY$2,)),$A24)+COUNTIFS(INDEX(ownership,0,MATCH(AC$1,Systems!$I$2:AY$2,)),$A24&amp;"(*",INDEX(ownership,0,MATCH(AC$1,Systems!$I$2:AY$2,)),"&lt;&gt;*"&amp;"(X)"&amp;"*")+COUNTIF(INDEX(ownership,0,MATCH(AC$1,Systems!$I$2:AY$2,)),$A24&amp;",*")</f>
        <v>0</v>
      </c>
      <c r="AD24" s="121">
        <f t="array" ref="AD24">COUNTIF(INDEX(ownership,0,MATCH(AD$1,Systems!$I$2:AY$2,)),$A24)+COUNTIFS(INDEX(ownership,0,MATCH(AD$1,Systems!$I$2:AY$2,)),$A24&amp;"(*",INDEX(ownership,0,MATCH(AD$1,Systems!$I$2:AY$2,)),"&lt;&gt;*"&amp;"(X)"&amp;"*")+COUNTIF(INDEX(ownership,0,MATCH(AD$1,Systems!$I$2:AY$2,)),$A24&amp;",*")</f>
        <v>0</v>
      </c>
      <c r="AE24" s="121">
        <f t="array" ref="AE24">COUNTIF(INDEX(ownership,0,MATCH(AE$1,Systems!$I$2:AY$2,)),$A24)+COUNTIFS(INDEX(ownership,0,MATCH(AE$1,Systems!$I$2:AY$2,)),$A24&amp;"(*",INDEX(ownership,0,MATCH(AE$1,Systems!$I$2:AY$2,)),"&lt;&gt;*"&amp;"(X)"&amp;"*")+COUNTIF(INDEX(ownership,0,MATCH(AE$1,Systems!$I$2:AY$2,)),$A24&amp;",*")</f>
        <v>0</v>
      </c>
      <c r="AF24" s="121">
        <f t="array" ref="AF24">COUNTIF(INDEX(ownership,0,MATCH(AF$1,Systems!$I$2:AY$2,)),$A24)+COUNTIFS(INDEX(ownership,0,MATCH(AF$1,Systems!$I$2:AY$2,)),$A24&amp;"(*",INDEX(ownership,0,MATCH(AF$1,Systems!$I$2:AY$2,)),"&lt;&gt;*"&amp;"(X)"&amp;"*")+COUNTIF(INDEX(ownership,0,MATCH(AF$1,Systems!$I$2:AY$2,)),$A24&amp;",*")</f>
        <v>0</v>
      </c>
      <c r="AG24" s="121">
        <f t="array" ref="AG24">COUNTIF(INDEX(ownership,0,MATCH(AG$1,Systems!$I$2:AY$2,)),$A24)+COUNTIFS(INDEX(ownership,0,MATCH(AG$1,Systems!$I$2:AY$2,)),$A24&amp;"(*",INDEX(ownership,0,MATCH(AG$1,Systems!$I$2:AY$2,)),"&lt;&gt;*"&amp;"(X)"&amp;"*")+COUNTIF(INDEX(ownership,0,MATCH(AG$1,Systems!$I$2:AY$2,)),$A24&amp;",*")</f>
        <v>0</v>
      </c>
      <c r="AH24" s="121">
        <f t="array" ref="AH24">COUNTIF(INDEX(ownership,0,MATCH(AH$1,Systems!$I$2:AY$2,)),$A24)+COUNTIFS(INDEX(ownership,0,MATCH(AH$1,Systems!$I$2:AY$2,)),$A24&amp;"(*",INDEX(ownership,0,MATCH(AH$1,Systems!$I$2:AY$2,)),"&lt;&gt;*"&amp;"(X)"&amp;"*")+COUNTIF(INDEX(ownership,0,MATCH(AH$1,Systems!$I$2:AY$2,)),$A24&amp;",*")</f>
        <v>0</v>
      </c>
      <c r="AI24" s="121">
        <f t="array" ref="AI24">COUNTIF(INDEX(ownership,0,MATCH(AI$1,Systems!$I$2:AY$2,)),$A24)+COUNTIFS(INDEX(ownership,0,MATCH(AI$1,Systems!$I$2:AY$2,)),$A24&amp;"(*",INDEX(ownership,0,MATCH(AI$1,Systems!$I$2:AY$2,)),"&lt;&gt;*"&amp;"(X)"&amp;"*")+COUNTIF(INDEX(ownership,0,MATCH(AI$1,Systems!$I$2:AY$2,)),$A24&amp;",*")</f>
        <v>0</v>
      </c>
      <c r="AJ24" s="121">
        <f t="array" ref="AJ24">COUNTIF(INDEX(ownership,0,MATCH(AJ$1,Systems!$I$2:AY$2,)),$A24)+COUNTIFS(INDEX(ownership,0,MATCH(AJ$1,Systems!$I$2:AY$2,)),$A24&amp;"(*",INDEX(ownership,0,MATCH(AJ$1,Systems!$I$2:AY$2,)),"&lt;&gt;*"&amp;"(X)"&amp;"*")+COUNTIF(INDEX(ownership,0,MATCH(AJ$1,Systems!$I$2:AY$2,)),$A24&amp;",*")</f>
        <v>0</v>
      </c>
      <c r="AK24" s="121">
        <f t="array" ref="AK24">COUNTIF(INDEX(ownership,0,MATCH(AK$1,Systems!$I$2:AY$2,)),$A24)+COUNTIFS(INDEX(ownership,0,MATCH(AK$1,Systems!$I$2:AY$2,)),$A24&amp;"(*",INDEX(ownership,0,MATCH(AK$1,Systems!$I$2:AY$2,)),"&lt;&gt;*"&amp;"(X)"&amp;"*")+COUNTIF(INDEX(ownership,0,MATCH(AK$1,Systems!$I$2:AY$2,)),$A24&amp;",*")</f>
        <v>0</v>
      </c>
      <c r="AL24" s="121">
        <f t="array" ref="AL24">COUNTIF(INDEX(ownership,0,MATCH(AL$1,Systems!$I$2:AY$2,)),$A24)+COUNTIFS(INDEX(ownership,0,MATCH(AL$1,Systems!$I$2:AY$2,)),$A24&amp;"(*",INDEX(ownership,0,MATCH(AL$1,Systems!$I$2:AY$2,)),"&lt;&gt;*"&amp;"(X)"&amp;"*")+COUNTIF(INDEX(ownership,0,MATCH(AL$1,Systems!$I$2:AY$2,)),$A24&amp;",*")</f>
        <v>0</v>
      </c>
      <c r="AM24" s="121">
        <f t="array" ref="AM24">COUNTIF(INDEX(ownership,0,MATCH(AM$1,Systems!$I$2:AY$2,)),$A24)+COUNTIFS(INDEX(ownership,0,MATCH(AM$1,Systems!$I$2:AY$2,)),$A24&amp;"(*",INDEX(ownership,0,MATCH(AM$1,Systems!$I$2:AY$2,)),"&lt;&gt;*"&amp;"(X)"&amp;"*")+COUNTIF(INDEX(ownership,0,MATCH(AM$1,Systems!$I$2:AY$2,)),$A24&amp;",*")</f>
        <v>0</v>
      </c>
      <c r="AN24" s="121">
        <f t="array" ref="AN24">COUNTIF(INDEX(ownership,0,MATCH(AN$1,Systems!$I$2:AY$2,)),$A24)+COUNTIFS(INDEX(ownership,0,MATCH(AN$1,Systems!$I$2:AY$2,)),$A24&amp;"(*",INDEX(ownership,0,MATCH(AN$1,Systems!$I$2:AY$2,)),"&lt;&gt;*"&amp;"(X)"&amp;"*")+COUNTIF(INDEX(ownership,0,MATCH(AN$1,Systems!$I$2:AY$2,)),$A24&amp;",*")</f>
        <v>0</v>
      </c>
      <c r="AO24" s="121">
        <f t="array" ref="AO24">COUNTIF(INDEX(ownership,0,MATCH(AO$1,Systems!$I$2:AY$2,)),$A24)+COUNTIFS(INDEX(ownership,0,MATCH(AO$1,Systems!$I$2:AY$2,)),$A24&amp;"(*",INDEX(ownership,0,MATCH(AO$1,Systems!$I$2:AY$2,)),"&lt;&gt;*"&amp;"(X)"&amp;"*")+COUNTIF(INDEX(ownership,0,MATCH(AO$1,Systems!$I$2:AY$2,)),$A24&amp;",*")</f>
        <v>0</v>
      </c>
      <c r="AP24" s="121">
        <f t="array" ref="AP24">COUNTIF(INDEX(ownership,0,MATCH(AP$1,Systems!$I$2:AY$2,)),$A24)+COUNTIFS(INDEX(ownership,0,MATCH(AP$1,Systems!$I$2:AY$2,)),$A24&amp;"(*",INDEX(ownership,0,MATCH(AP$1,Systems!$I$2:AY$2,)),"&lt;&gt;*"&amp;"(X)"&amp;"*")+COUNTIF(INDEX(ownership,0,MATCH(AP$1,Systems!$I$2:AY$2,)),$A24&amp;",*")</f>
        <v>0</v>
      </c>
      <c r="AQ24" s="121">
        <f t="array" ref="AQ24">COUNTIF(INDEX(ownership,0,MATCH(AQ$1,Systems!$I$2:AY$2,)),$A24)+COUNTIFS(INDEX(ownership,0,MATCH(AQ$1,Systems!$I$2:AY$2,)),$A24&amp;"(*",INDEX(ownership,0,MATCH(AQ$1,Systems!$I$2:AY$2,)),"&lt;&gt;*"&amp;"(X)"&amp;"*")+COUNTIF(INDEX(ownership,0,MATCH(AQ$1,Systems!$I$2:AY$2,)),$A24&amp;",*")</f>
        <v>0</v>
      </c>
      <c r="AR24" s="121">
        <f t="array" ref="AR24">COUNTIF(INDEX(ownership,0,MATCH(AR$1,Systems!$I$2:AY$2,)),$A24)+COUNTIFS(INDEX(ownership,0,MATCH(AR$1,Systems!$I$2:AY$2,)),$A24&amp;"(*",INDEX(ownership,0,MATCH(AR$1,Systems!$I$2:AY$2,)),"&lt;&gt;*"&amp;"(X)"&amp;"*")+COUNTIF(INDEX(ownership,0,MATCH(AR$1,Systems!$I$2:AY$2,)),$A24&amp;",*")</f>
        <v>0</v>
      </c>
      <c r="AS24" s="121">
        <f t="array" ref="AS24">COUNTIF(INDEX(ownership,0,MATCH(AS$1,Systems!$I$2:AY$2,)),$A24)+COUNTIFS(INDEX(ownership,0,MATCH(AS$1,Systems!$I$2:AY$2,)),$A24&amp;"(*",INDEX(ownership,0,MATCH(AS$1,Systems!$I$2:AY$2,)),"&lt;&gt;*"&amp;"(X)"&amp;"*")+COUNTIF(INDEX(ownership,0,MATCH(AS$1,Systems!$I$2:AY$2,)),$A24&amp;",*")</f>
        <v>0</v>
      </c>
      <c r="AT24" s="121">
        <f t="array" ref="AT24">COUNTIF(INDEX(ownership,0,MATCH(AT$1,Systems!$I$2:AY$2,)),$A24)+COUNTIFS(INDEX(ownership,0,MATCH(AT$1,Systems!$I$2:AY$2,)),$A24&amp;"(*",INDEX(ownership,0,MATCH(AT$1,Systems!$I$2:AY$2,)),"&lt;&gt;*"&amp;"(X)"&amp;"*")+COUNTIF(INDEX(ownership,0,MATCH(AT$1,Systems!$I$2:AY$2,)),$A24&amp;",*")</f>
        <v>0</v>
      </c>
      <c r="AU24" s="121">
        <f t="array" ref="AU24">COUNTIF(INDEX(ownership,0,MATCH(AU$1,Systems!$I$2:AY$2,)),$A24)+COUNTIFS(INDEX(ownership,0,MATCH(AU$1,Systems!$I$2:AY$2,)),$A24&amp;"(*",INDEX(ownership,0,MATCH(AU$1,Systems!$I$2:AY$2,)),"&lt;&gt;*"&amp;"(X)"&amp;"*")+COUNTIF(INDEX(ownership,0,MATCH(AU$1,Systems!$I$2:AY$2,)),$A24&amp;",*")</f>
        <v>0</v>
      </c>
      <c r="AV24" s="121">
        <f t="array" ref="AV24">COUNTIF(INDEX(ownership,0,MATCH(AV$1,Systems!$I$2:AY$2,)),$A24)+COUNTIFS(INDEX(ownership,0,MATCH(AV$1,Systems!$I$2:AY$2,)),$A24&amp;"(*",INDEX(ownership,0,MATCH(AV$1,Systems!$I$2:AY$2,)),"&lt;&gt;*"&amp;"(X)"&amp;"*")+COUNTIF(INDEX(ownership,0,MATCH(AV$1,Systems!$I$2:AY$2,)),$A24&amp;",*")</f>
        <v>0</v>
      </c>
      <c r="AW24" s="121">
        <f t="array" ref="AW24">COUNTIF(INDEX(ownership,0,MATCH(AW$1,Systems!$I$2:AY$2,)),$A24)+COUNTIFS(INDEX(ownership,0,MATCH(AW$1,Systems!$I$2:AY$2,)),$A24&amp;"(*",INDEX(ownership,0,MATCH(AW$1,Systems!$I$2:AY$2,)),"&lt;&gt;*"&amp;"(X)"&amp;"*")+COUNTIF(INDEX(ownership,0,MATCH(AW$1,Systems!$I$2:AY$2,)),$A24&amp;",*")</f>
        <v>0</v>
      </c>
      <c r="AX24" s="121">
        <f t="array" ref="AX24">COUNTIF(INDEX(ownership,0,MATCH(AX$1,Systems!$I$2:AY$2,)),$A24)+COUNTIFS(INDEX(ownership,0,MATCH(AX$1,Systems!$I$2:AY$2,)),$A24&amp;"(*",INDEX(ownership,0,MATCH(AX$1,Systems!$I$2:AY$2,)),"&lt;&gt;*"&amp;"(X)"&amp;"*")+COUNTIF(INDEX(ownership,0,MATCH(AX$1,Systems!$I$2:AY$2,)),$A24&amp;",*")</f>
        <v>0</v>
      </c>
      <c r="AY24" s="121">
        <f t="array" ref="AY24">COUNTIF(INDEX(ownership,0,MATCH(AY$1,Systems!$I$2:AZ$2,)),$A24)+COUNTIFS(INDEX(ownership,0,MATCH(AY$1,Systems!$I$2:AZ$2,)),$A24&amp;"(*",INDEX(ownership,0,MATCH(AY$1,Systems!$I$2:AZ$2,)),"&lt;&gt;*"&amp;"(X)"&amp;"*")+COUNTIF(INDEX(ownership,0,MATCH(AY$1,Systems!$I$2:AZ$2,)),$A24&amp;",*")</f>
        <v>0</v>
      </c>
      <c r="AZ24" s="121">
        <f t="array" ref="AZ24">COUNTIF(INDEX(ownership,0,MATCH(AZ$1,Systems!$I$2:AY$2,)),$A24)+COUNTIFS(INDEX(ownership,0,MATCH(AZ$1,Systems!$I$2:AY$2,)),$A24&amp;"(*",INDEX(ownership,0,MATCH(AZ$1,Systems!$I$2:AY$2,)),"&lt;&gt;*"&amp;"(X)"&amp;"*")+COUNTIF(INDEX(ownership,0,MATCH(AZ$1,Systems!$I$2:AY$2,)),$A24&amp;",*")</f>
        <v>0</v>
      </c>
    </row>
    <row r="25" ht="15.75" customHeight="1">
      <c r="A25" s="60" t="s">
        <v>761</v>
      </c>
      <c r="B25" s="60" t="s">
        <v>7972</v>
      </c>
      <c r="C25" s="60" t="s">
        <v>7918</v>
      </c>
      <c r="D25" s="119">
        <v>2315.0</v>
      </c>
      <c r="E25" s="119">
        <v>2367.0</v>
      </c>
      <c r="F25" s="120" t="s">
        <v>7973</v>
      </c>
      <c r="G25" s="121">
        <f t="shared" si="1"/>
        <v>6</v>
      </c>
      <c r="H25" s="121">
        <f t="array" ref="H25">COUNTIF(INDEX(ownership,0,MATCH(H$1,Systems!$I$2:AY$2,)),$A25)+COUNTIFS(INDEX(ownership,0,MATCH(H$1,Systems!$I$2:AY$2,)),$A25&amp;"(*",INDEX(ownership,0,MATCH(H$1,Systems!$I$2:AY$2,)),"&lt;&gt;*"&amp;"(X)"&amp;"*")+COUNTIF(INDEX(ownership,0,MATCH(H$1,Systems!$I$2:AY$2,)),$A25&amp;",*")</f>
        <v>0</v>
      </c>
      <c r="I25" s="121">
        <f t="array" ref="I25">COUNTIF(INDEX(ownership,0,MATCH(I$1,Systems!$I$2:AY$2,)),$A25)+COUNTIFS(INDEX(ownership,0,MATCH(I$1,Systems!$I$2:AY$2,)),$A25&amp;"(*",INDEX(ownership,0,MATCH(I$1,Systems!$I$2:AY$2,)),"&lt;&gt;*"&amp;"(X)"&amp;"*")+COUNTIF(INDEX(ownership,0,MATCH(I$1,Systems!$I$2:AY$2,)),$A25&amp;",*")</f>
        <v>6</v>
      </c>
      <c r="J25" s="121">
        <f t="array" ref="J25">COUNTIF(INDEX(ownership,0,MATCH(J$1,Systems!$I$2:AY$2,)),$A25)+COUNTIFS(INDEX(ownership,0,MATCH(J$1,Systems!$I$2:AY$2,)),$A25&amp;"(*",INDEX(ownership,0,MATCH(J$1,Systems!$I$2:AY$2,)),"&lt;&gt;*"&amp;"(X)"&amp;"*")+COUNTIF(INDEX(ownership,0,MATCH(J$1,Systems!$I$2:AY$2,)),$A25&amp;",*")</f>
        <v>4</v>
      </c>
      <c r="K25" s="121">
        <f t="array" ref="K25">COUNTIF(INDEX(ownership,0,MATCH(K$1,Systems!$I$2:AY$2,)),$A25)+COUNTIFS(INDEX(ownership,0,MATCH(K$1,Systems!$I$2:AY$2,)),$A25&amp;"(*",INDEX(ownership,0,MATCH(K$1,Systems!$I$2:AY$2,)),"&lt;&gt;*"&amp;"(X)"&amp;"*")+COUNTIF(INDEX(ownership,0,MATCH(K$1,Systems!$I$2:AY$2,)),$A25&amp;",*")</f>
        <v>4</v>
      </c>
      <c r="L25" s="121">
        <f t="array" ref="L25">COUNTIF(INDEX(ownership,0,MATCH(L$1,Systems!$I$2:AY$2,)),$A25)+COUNTIFS(INDEX(ownership,0,MATCH(L$1,Systems!$I$2:AY$2,)),$A25&amp;"(*",INDEX(ownership,0,MATCH(L$1,Systems!$I$2:AY$2,)),"&lt;&gt;*"&amp;"(X)"&amp;"*")+COUNTIF(INDEX(ownership,0,MATCH(L$1,Systems!$I$2:AY$2,)),$A25&amp;",*")</f>
        <v>6</v>
      </c>
      <c r="M25" s="121">
        <f t="array" ref="M25">COUNTIF(INDEX(ownership,0,MATCH(M$1,Systems!$I$2:AY$2,)),$A25)+COUNTIFS(INDEX(ownership,0,MATCH(M$1,Systems!$I$2:AY$2,)),$A25&amp;"(*",INDEX(ownership,0,MATCH(M$1,Systems!$I$2:AY$2,)),"&lt;&gt;*"&amp;"(X)"&amp;"*")+COUNTIF(INDEX(ownership,0,MATCH(M$1,Systems!$I$2:AY$2,)),$A25&amp;",*")</f>
        <v>0</v>
      </c>
      <c r="N25" s="121">
        <f t="array" ref="N25">COUNTIF(INDEX(ownership,0,MATCH(N$1,Systems!$I$2:AY$2,)),$A25)+COUNTIFS(INDEX(ownership,0,MATCH(N$1,Systems!$I$2:AY$2,)),$A25&amp;"(*",INDEX(ownership,0,MATCH(N$1,Systems!$I$2:AY$2,)),"&lt;&gt;*"&amp;"(X)"&amp;"*")+COUNTIF(INDEX(ownership,0,MATCH(N$1,Systems!$I$2:AY$2,)),$A25&amp;",*")</f>
        <v>0</v>
      </c>
      <c r="O25" s="121">
        <f t="array" ref="O25">COUNTIF(INDEX(ownership,0,MATCH(O$1,Systems!$I$2:AY$2,)),$A25)+COUNTIFS(INDEX(ownership,0,MATCH(O$1,Systems!$I$2:AY$2,)),$A25&amp;"(*",INDEX(ownership,0,MATCH(O$1,Systems!$I$2:AY$2,)),"&lt;&gt;*"&amp;"(X)"&amp;"*")+COUNTIF(INDEX(ownership,0,MATCH(O$1,Systems!$I$2:AY$2,)),$A25&amp;",*")</f>
        <v>0</v>
      </c>
      <c r="P25" s="121">
        <f t="array" ref="P25">COUNTIF(INDEX(ownership,0,MATCH(P$1,Systems!$I$2:AY$2,)),$A25)+COUNTIFS(INDEX(ownership,0,MATCH(P$1,Systems!$I$2:AY$2,)),$A25&amp;"(*",INDEX(ownership,0,MATCH(P$1,Systems!$I$2:AY$2,)),"&lt;&gt;*"&amp;"(X)"&amp;"*")+COUNTIF(INDEX(ownership,0,MATCH(P$1,Systems!$I$2:AY$2,)),$A25&amp;",*")</f>
        <v>0</v>
      </c>
      <c r="Q25" s="121">
        <f t="array" ref="Q25">COUNTIF(INDEX(ownership,0,MATCH(Q$1,Systems!$I$2:AY$2,)),$A25)+COUNTIFS(INDEX(ownership,0,MATCH(Q$1,Systems!$I$2:AY$2,)),$A25&amp;"(*",INDEX(ownership,0,MATCH(Q$1,Systems!$I$2:AY$2,)),"&lt;&gt;*"&amp;"(X)"&amp;"*")+COUNTIF(INDEX(ownership,0,MATCH(Q$1,Systems!$I$2:AY$2,)),$A25&amp;",*")</f>
        <v>0</v>
      </c>
      <c r="R25" s="121">
        <f t="array" ref="R25">COUNTIF(INDEX(ownership,0,MATCH(R$1,Systems!$I$2:AY$2,)),$A25)+COUNTIFS(INDEX(ownership,0,MATCH(R$1,Systems!$I$2:AY$2,)),$A25&amp;"(*",INDEX(ownership,0,MATCH(R$1,Systems!$I$2:AY$2,)),"&lt;&gt;*"&amp;"(X)"&amp;"*")+COUNTIF(INDEX(ownership,0,MATCH(R$1,Systems!$I$2:AY$2,)),$A25&amp;",*")</f>
        <v>0</v>
      </c>
      <c r="S25" s="121">
        <f t="array" ref="S25">COUNTIF(INDEX(ownership,0,MATCH(S$1,Systems!$I$2:AY$2,)),$A25)+COUNTIFS(INDEX(ownership,0,MATCH(S$1,Systems!$I$2:AY$2,)),$A25&amp;"(*",INDEX(ownership,0,MATCH(S$1,Systems!$I$2:AY$2,)),"&lt;&gt;*"&amp;"(X)"&amp;"*")+COUNTIF(INDEX(ownership,0,MATCH(S$1,Systems!$I$2:AY$2,)),$A25&amp;",*")</f>
        <v>0</v>
      </c>
      <c r="T25" s="121">
        <f t="array" ref="T25">COUNTIF(INDEX(ownership,0,MATCH(T$1,Systems!$I$2:AY$2,)),$A25)+COUNTIFS(INDEX(ownership,0,MATCH(T$1,Systems!$I$2:AY$2,)),$A25&amp;"(*",INDEX(ownership,0,MATCH(T$1,Systems!$I$2:AY$2,)),"&lt;&gt;*"&amp;"(X)"&amp;"*")+COUNTIF(INDEX(ownership,0,MATCH(T$1,Systems!$I$2:AY$2,)),$A25&amp;",*")</f>
        <v>0</v>
      </c>
      <c r="U25" s="121">
        <f t="array" ref="U25">COUNTIF(INDEX(ownership,0,MATCH(U$1,Systems!$I$2:AY$2,)),$A25)+COUNTIFS(INDEX(ownership,0,MATCH(U$1,Systems!$I$2:AY$2,)),$A25&amp;"(*",INDEX(ownership,0,MATCH(U$1,Systems!$I$2:AY$2,)),"&lt;&gt;*"&amp;"(X)"&amp;"*")+COUNTIF(INDEX(ownership,0,MATCH(U$1,Systems!$I$2:AY$2,)),$A25&amp;",*")</f>
        <v>0</v>
      </c>
      <c r="V25" s="121">
        <f t="array" ref="V25">COUNTIF(INDEX(ownership,0,MATCH(V$1,Systems!$I$2:AY$2,)),$A25)+COUNTIFS(INDEX(ownership,0,MATCH(V$1,Systems!$I$2:AY$2,)),$A25&amp;"(*",INDEX(ownership,0,MATCH(V$1,Systems!$I$2:AY$2,)),"&lt;&gt;*"&amp;"(X)"&amp;"*")+COUNTIF(INDEX(ownership,0,MATCH(V$1,Systems!$I$2:AY$2,)),$A25&amp;",*")</f>
        <v>0</v>
      </c>
      <c r="W25" s="121">
        <f t="array" ref="W25">COUNTIF(INDEX(ownership,0,MATCH(W$1,Systems!$I$2:AY$2,)),$A25)+COUNTIFS(INDEX(ownership,0,MATCH(W$1,Systems!$I$2:AY$2,)),$A25&amp;"(*",INDEX(ownership,0,MATCH(W$1,Systems!$I$2:AY$2,)),"&lt;&gt;*"&amp;"(X)"&amp;"*")+COUNTIF(INDEX(ownership,0,MATCH(W$1,Systems!$I$2:AY$2,)),$A25&amp;",*")</f>
        <v>0</v>
      </c>
      <c r="X25" s="121">
        <f t="array" ref="X25">COUNTIF(INDEX(ownership,0,MATCH(X$1,Systems!$I$2:AY$2,)),$A25)+COUNTIFS(INDEX(ownership,0,MATCH(X$1,Systems!$I$2:AY$2,)),$A25&amp;"(*",INDEX(ownership,0,MATCH(X$1,Systems!$I$2:AY$2,)),"&lt;&gt;*"&amp;"(X)"&amp;"*")+COUNTIF(INDEX(ownership,0,MATCH(X$1,Systems!$I$2:AY$2,)),$A25&amp;",*")</f>
        <v>0</v>
      </c>
      <c r="Y25" s="121">
        <f t="array" ref="Y25">COUNTIF(INDEX(ownership,0,MATCH(Y$1,Systems!$I$2:AY$2,)),$A25)+COUNTIFS(INDEX(ownership,0,MATCH(Y$1,Systems!$I$2:AY$2,)),$A25&amp;"(*",INDEX(ownership,0,MATCH(Y$1,Systems!$I$2:AY$2,)),"&lt;&gt;*"&amp;"(X)"&amp;"*")+COUNTIF(INDEX(ownership,0,MATCH(Y$1,Systems!$I$2:AY$2,)),$A25&amp;",*")</f>
        <v>0</v>
      </c>
      <c r="Z25" s="121">
        <f t="array" ref="Z25">COUNTIF(INDEX(ownership,0,MATCH(Z$1,Systems!$I$2:AY$2,)),$A25)+COUNTIFS(INDEX(ownership,0,MATCH(Z$1,Systems!$I$2:AY$2,)),$A25&amp;"(*",INDEX(ownership,0,MATCH(Z$1,Systems!$I$2:AY$2,)),"&lt;&gt;*"&amp;"(X)"&amp;"*")+COUNTIF(INDEX(ownership,0,MATCH(Z$1,Systems!$I$2:AY$2,)),$A25&amp;",*")</f>
        <v>0</v>
      </c>
      <c r="AA25" s="121">
        <f t="array" ref="AA25">COUNTIF(INDEX(ownership,0,MATCH(AA$1,Systems!$I$2:AY$2,)),$A25)+COUNTIFS(INDEX(ownership,0,MATCH(AA$1,Systems!$I$2:AY$2,)),$A25&amp;"(*",INDEX(ownership,0,MATCH(AA$1,Systems!$I$2:AY$2,)),"&lt;&gt;*"&amp;"(X)"&amp;"*")+COUNTIF(INDEX(ownership,0,MATCH(AA$1,Systems!$I$2:AY$2,)),$A25&amp;",*")</f>
        <v>0</v>
      </c>
      <c r="AB25" s="121">
        <f t="array" ref="AB25">COUNTIF(INDEX(ownership,0,MATCH(AB$1,Systems!$I$2:AY$2,)),$A25)+COUNTIFS(INDEX(ownership,0,MATCH(AB$1,Systems!$I$2:AY$2,)),$A25&amp;"(*",INDEX(ownership,0,MATCH(AB$1,Systems!$I$2:AY$2,)),"&lt;&gt;*"&amp;"(X)"&amp;"*")+COUNTIF(INDEX(ownership,0,MATCH(AB$1,Systems!$I$2:AY$2,)),$A25&amp;",*")</f>
        <v>0</v>
      </c>
      <c r="AC25" s="121">
        <f t="array" ref="AC25">COUNTIF(INDEX(ownership,0,MATCH(AC$1,Systems!$I$2:AY$2,)),$A25)+COUNTIFS(INDEX(ownership,0,MATCH(AC$1,Systems!$I$2:AY$2,)),$A25&amp;"(*",INDEX(ownership,0,MATCH(AC$1,Systems!$I$2:AY$2,)),"&lt;&gt;*"&amp;"(X)"&amp;"*")+COUNTIF(INDEX(ownership,0,MATCH(AC$1,Systems!$I$2:AY$2,)),$A25&amp;",*")</f>
        <v>0</v>
      </c>
      <c r="AD25" s="121">
        <f t="array" ref="AD25">COUNTIF(INDEX(ownership,0,MATCH(AD$1,Systems!$I$2:AY$2,)),$A25)+COUNTIFS(INDEX(ownership,0,MATCH(AD$1,Systems!$I$2:AY$2,)),$A25&amp;"(*",INDEX(ownership,0,MATCH(AD$1,Systems!$I$2:AY$2,)),"&lt;&gt;*"&amp;"(X)"&amp;"*")+COUNTIF(INDEX(ownership,0,MATCH(AD$1,Systems!$I$2:AY$2,)),$A25&amp;",*")</f>
        <v>0</v>
      </c>
      <c r="AE25" s="121">
        <f t="array" ref="AE25">COUNTIF(INDEX(ownership,0,MATCH(AE$1,Systems!$I$2:AY$2,)),$A25)+COUNTIFS(INDEX(ownership,0,MATCH(AE$1,Systems!$I$2:AY$2,)),$A25&amp;"(*",INDEX(ownership,0,MATCH(AE$1,Systems!$I$2:AY$2,)),"&lt;&gt;*"&amp;"(X)"&amp;"*")+COUNTIF(INDEX(ownership,0,MATCH(AE$1,Systems!$I$2:AY$2,)),$A25&amp;",*")</f>
        <v>0</v>
      </c>
      <c r="AF25" s="121">
        <f t="array" ref="AF25">COUNTIF(INDEX(ownership,0,MATCH(AF$1,Systems!$I$2:AY$2,)),$A25)+COUNTIFS(INDEX(ownership,0,MATCH(AF$1,Systems!$I$2:AY$2,)),$A25&amp;"(*",INDEX(ownership,0,MATCH(AF$1,Systems!$I$2:AY$2,)),"&lt;&gt;*"&amp;"(X)"&amp;"*")+COUNTIF(INDEX(ownership,0,MATCH(AF$1,Systems!$I$2:AY$2,)),$A25&amp;",*")</f>
        <v>0</v>
      </c>
      <c r="AG25" s="121">
        <f t="array" ref="AG25">COUNTIF(INDEX(ownership,0,MATCH(AG$1,Systems!$I$2:AY$2,)),$A25)+COUNTIFS(INDEX(ownership,0,MATCH(AG$1,Systems!$I$2:AY$2,)),$A25&amp;"(*",INDEX(ownership,0,MATCH(AG$1,Systems!$I$2:AY$2,)),"&lt;&gt;*"&amp;"(X)"&amp;"*")+COUNTIF(INDEX(ownership,0,MATCH(AG$1,Systems!$I$2:AY$2,)),$A25&amp;",*")</f>
        <v>0</v>
      </c>
      <c r="AH25" s="121">
        <f t="array" ref="AH25">COUNTIF(INDEX(ownership,0,MATCH(AH$1,Systems!$I$2:AY$2,)),$A25)+COUNTIFS(INDEX(ownership,0,MATCH(AH$1,Systems!$I$2:AY$2,)),$A25&amp;"(*",INDEX(ownership,0,MATCH(AH$1,Systems!$I$2:AY$2,)),"&lt;&gt;*"&amp;"(X)"&amp;"*")+COUNTIF(INDEX(ownership,0,MATCH(AH$1,Systems!$I$2:AY$2,)),$A25&amp;",*")</f>
        <v>0</v>
      </c>
      <c r="AI25" s="121">
        <f t="array" ref="AI25">COUNTIF(INDEX(ownership,0,MATCH(AI$1,Systems!$I$2:AY$2,)),$A25)+COUNTIFS(INDEX(ownership,0,MATCH(AI$1,Systems!$I$2:AY$2,)),$A25&amp;"(*",INDEX(ownership,0,MATCH(AI$1,Systems!$I$2:AY$2,)),"&lt;&gt;*"&amp;"(X)"&amp;"*")+COUNTIF(INDEX(ownership,0,MATCH(AI$1,Systems!$I$2:AY$2,)),$A25&amp;",*")</f>
        <v>0</v>
      </c>
      <c r="AJ25" s="121">
        <f t="array" ref="AJ25">COUNTIF(INDEX(ownership,0,MATCH(AJ$1,Systems!$I$2:AY$2,)),$A25)+COUNTIFS(INDEX(ownership,0,MATCH(AJ$1,Systems!$I$2:AY$2,)),$A25&amp;"(*",INDEX(ownership,0,MATCH(AJ$1,Systems!$I$2:AY$2,)),"&lt;&gt;*"&amp;"(X)"&amp;"*")+COUNTIF(INDEX(ownership,0,MATCH(AJ$1,Systems!$I$2:AY$2,)),$A25&amp;",*")</f>
        <v>0</v>
      </c>
      <c r="AK25" s="121">
        <f t="array" ref="AK25">COUNTIF(INDEX(ownership,0,MATCH(AK$1,Systems!$I$2:AY$2,)),$A25)+COUNTIFS(INDEX(ownership,0,MATCH(AK$1,Systems!$I$2:AY$2,)),$A25&amp;"(*",INDEX(ownership,0,MATCH(AK$1,Systems!$I$2:AY$2,)),"&lt;&gt;*"&amp;"(X)"&amp;"*")+COUNTIF(INDEX(ownership,0,MATCH(AK$1,Systems!$I$2:AY$2,)),$A25&amp;",*")</f>
        <v>0</v>
      </c>
      <c r="AL25" s="121">
        <f t="array" ref="AL25">COUNTIF(INDEX(ownership,0,MATCH(AL$1,Systems!$I$2:AY$2,)),$A25)+COUNTIFS(INDEX(ownership,0,MATCH(AL$1,Systems!$I$2:AY$2,)),$A25&amp;"(*",INDEX(ownership,0,MATCH(AL$1,Systems!$I$2:AY$2,)),"&lt;&gt;*"&amp;"(X)"&amp;"*")+COUNTIF(INDEX(ownership,0,MATCH(AL$1,Systems!$I$2:AY$2,)),$A25&amp;",*")</f>
        <v>0</v>
      </c>
      <c r="AM25" s="121">
        <f t="array" ref="AM25">COUNTIF(INDEX(ownership,0,MATCH(AM$1,Systems!$I$2:AY$2,)),$A25)+COUNTIFS(INDEX(ownership,0,MATCH(AM$1,Systems!$I$2:AY$2,)),$A25&amp;"(*",INDEX(ownership,0,MATCH(AM$1,Systems!$I$2:AY$2,)),"&lt;&gt;*"&amp;"(X)"&amp;"*")+COUNTIF(INDEX(ownership,0,MATCH(AM$1,Systems!$I$2:AY$2,)),$A25&amp;",*")</f>
        <v>0</v>
      </c>
      <c r="AN25" s="121">
        <f t="array" ref="AN25">COUNTIF(INDEX(ownership,0,MATCH(AN$1,Systems!$I$2:AY$2,)),$A25)+COUNTIFS(INDEX(ownership,0,MATCH(AN$1,Systems!$I$2:AY$2,)),$A25&amp;"(*",INDEX(ownership,0,MATCH(AN$1,Systems!$I$2:AY$2,)),"&lt;&gt;*"&amp;"(X)"&amp;"*")+COUNTIF(INDEX(ownership,0,MATCH(AN$1,Systems!$I$2:AY$2,)),$A25&amp;",*")</f>
        <v>0</v>
      </c>
      <c r="AO25" s="121">
        <f t="array" ref="AO25">COUNTIF(INDEX(ownership,0,MATCH(AO$1,Systems!$I$2:AY$2,)),$A25)+COUNTIFS(INDEX(ownership,0,MATCH(AO$1,Systems!$I$2:AY$2,)),$A25&amp;"(*",INDEX(ownership,0,MATCH(AO$1,Systems!$I$2:AY$2,)),"&lt;&gt;*"&amp;"(X)"&amp;"*")+COUNTIF(INDEX(ownership,0,MATCH(AO$1,Systems!$I$2:AY$2,)),$A25&amp;",*")</f>
        <v>0</v>
      </c>
      <c r="AP25" s="121">
        <f t="array" ref="AP25">COUNTIF(INDEX(ownership,0,MATCH(AP$1,Systems!$I$2:AY$2,)),$A25)+COUNTIFS(INDEX(ownership,0,MATCH(AP$1,Systems!$I$2:AY$2,)),$A25&amp;"(*",INDEX(ownership,0,MATCH(AP$1,Systems!$I$2:AY$2,)),"&lt;&gt;*"&amp;"(X)"&amp;"*")+COUNTIF(INDEX(ownership,0,MATCH(AP$1,Systems!$I$2:AY$2,)),$A25&amp;",*")</f>
        <v>0</v>
      </c>
      <c r="AQ25" s="121">
        <f t="array" ref="AQ25">COUNTIF(INDEX(ownership,0,MATCH(AQ$1,Systems!$I$2:AY$2,)),$A25)+COUNTIFS(INDEX(ownership,0,MATCH(AQ$1,Systems!$I$2:AY$2,)),$A25&amp;"(*",INDEX(ownership,0,MATCH(AQ$1,Systems!$I$2:AY$2,)),"&lt;&gt;*"&amp;"(X)"&amp;"*")+COUNTIF(INDEX(ownership,0,MATCH(AQ$1,Systems!$I$2:AY$2,)),$A25&amp;",*")</f>
        <v>0</v>
      </c>
      <c r="AR25" s="121">
        <f t="array" ref="AR25">COUNTIF(INDEX(ownership,0,MATCH(AR$1,Systems!$I$2:AY$2,)),$A25)+COUNTIFS(INDEX(ownership,0,MATCH(AR$1,Systems!$I$2:AY$2,)),$A25&amp;"(*",INDEX(ownership,0,MATCH(AR$1,Systems!$I$2:AY$2,)),"&lt;&gt;*"&amp;"(X)"&amp;"*")+COUNTIF(INDEX(ownership,0,MATCH(AR$1,Systems!$I$2:AY$2,)),$A25&amp;",*")</f>
        <v>0</v>
      </c>
      <c r="AS25" s="121">
        <f t="array" ref="AS25">COUNTIF(INDEX(ownership,0,MATCH(AS$1,Systems!$I$2:AY$2,)),$A25)+COUNTIFS(INDEX(ownership,0,MATCH(AS$1,Systems!$I$2:AY$2,)),$A25&amp;"(*",INDEX(ownership,0,MATCH(AS$1,Systems!$I$2:AY$2,)),"&lt;&gt;*"&amp;"(X)"&amp;"*")+COUNTIF(INDEX(ownership,0,MATCH(AS$1,Systems!$I$2:AY$2,)),$A25&amp;",*")</f>
        <v>0</v>
      </c>
      <c r="AT25" s="121">
        <f t="array" ref="AT25">COUNTIF(INDEX(ownership,0,MATCH(AT$1,Systems!$I$2:AY$2,)),$A25)+COUNTIFS(INDEX(ownership,0,MATCH(AT$1,Systems!$I$2:AY$2,)),$A25&amp;"(*",INDEX(ownership,0,MATCH(AT$1,Systems!$I$2:AY$2,)),"&lt;&gt;*"&amp;"(X)"&amp;"*")+COUNTIF(INDEX(ownership,0,MATCH(AT$1,Systems!$I$2:AY$2,)),$A25&amp;",*")</f>
        <v>0</v>
      </c>
      <c r="AU25" s="121">
        <f t="array" ref="AU25">COUNTIF(INDEX(ownership,0,MATCH(AU$1,Systems!$I$2:AY$2,)),$A25)+COUNTIFS(INDEX(ownership,0,MATCH(AU$1,Systems!$I$2:AY$2,)),$A25&amp;"(*",INDEX(ownership,0,MATCH(AU$1,Systems!$I$2:AY$2,)),"&lt;&gt;*"&amp;"(X)"&amp;"*")+COUNTIF(INDEX(ownership,0,MATCH(AU$1,Systems!$I$2:AY$2,)),$A25&amp;",*")</f>
        <v>0</v>
      </c>
      <c r="AV25" s="121">
        <f t="array" ref="AV25">COUNTIF(INDEX(ownership,0,MATCH(AV$1,Systems!$I$2:AY$2,)),$A25)+COUNTIFS(INDEX(ownership,0,MATCH(AV$1,Systems!$I$2:AY$2,)),$A25&amp;"(*",INDEX(ownership,0,MATCH(AV$1,Systems!$I$2:AY$2,)),"&lt;&gt;*"&amp;"(X)"&amp;"*")+COUNTIF(INDEX(ownership,0,MATCH(AV$1,Systems!$I$2:AY$2,)),$A25&amp;",*")</f>
        <v>0</v>
      </c>
      <c r="AW25" s="121">
        <f t="array" ref="AW25">COUNTIF(INDEX(ownership,0,MATCH(AW$1,Systems!$I$2:AY$2,)),$A25)+COUNTIFS(INDEX(ownership,0,MATCH(AW$1,Systems!$I$2:AY$2,)),$A25&amp;"(*",INDEX(ownership,0,MATCH(AW$1,Systems!$I$2:AY$2,)),"&lt;&gt;*"&amp;"(X)"&amp;"*")+COUNTIF(INDEX(ownership,0,MATCH(AW$1,Systems!$I$2:AY$2,)),$A25&amp;",*")</f>
        <v>0</v>
      </c>
      <c r="AX25" s="121">
        <f t="array" ref="AX25">COUNTIF(INDEX(ownership,0,MATCH(AX$1,Systems!$I$2:AY$2,)),$A25)+COUNTIFS(INDEX(ownership,0,MATCH(AX$1,Systems!$I$2:AY$2,)),$A25&amp;"(*",INDEX(ownership,0,MATCH(AX$1,Systems!$I$2:AY$2,)),"&lt;&gt;*"&amp;"(X)"&amp;"*")+COUNTIF(INDEX(ownership,0,MATCH(AX$1,Systems!$I$2:AY$2,)),$A25&amp;",*")</f>
        <v>0</v>
      </c>
      <c r="AY25" s="121">
        <f t="array" ref="AY25">COUNTIF(INDEX(ownership,0,MATCH(AY$1,Systems!$I$2:AZ$2,)),$A25)+COUNTIFS(INDEX(ownership,0,MATCH(AY$1,Systems!$I$2:AZ$2,)),$A25&amp;"(*",INDEX(ownership,0,MATCH(AY$1,Systems!$I$2:AZ$2,)),"&lt;&gt;*"&amp;"(X)"&amp;"*")+COUNTIF(INDEX(ownership,0,MATCH(AY$1,Systems!$I$2:AZ$2,)),$A25&amp;",*")</f>
        <v>0</v>
      </c>
      <c r="AZ25" s="121">
        <f t="array" ref="AZ25">COUNTIF(INDEX(ownership,0,MATCH(AZ$1,Systems!$I$2:AY$2,)),$A25)+COUNTIFS(INDEX(ownership,0,MATCH(AZ$1,Systems!$I$2:AY$2,)),$A25&amp;"(*",INDEX(ownership,0,MATCH(AZ$1,Systems!$I$2:AY$2,)),"&lt;&gt;*"&amp;"(X)"&amp;"*")+COUNTIF(INDEX(ownership,0,MATCH(AZ$1,Systems!$I$2:AY$2,)),$A25&amp;",*")</f>
        <v>0</v>
      </c>
    </row>
    <row r="26" ht="15.75" customHeight="1">
      <c r="A26" s="60" t="s">
        <v>508</v>
      </c>
      <c r="B26" s="60" t="s">
        <v>7974</v>
      </c>
      <c r="C26" s="60" t="s">
        <v>7908</v>
      </c>
      <c r="D26" s="119">
        <v>2316.0</v>
      </c>
      <c r="E26" s="119">
        <v>2800.0</v>
      </c>
      <c r="F26" s="120" t="s">
        <v>7975</v>
      </c>
      <c r="G26" s="121">
        <f t="shared" si="1"/>
        <v>125</v>
      </c>
      <c r="H26" s="121">
        <f t="array" ref="H26">COUNTIF(INDEX(ownership,0,MATCH(H$1,Systems!$I$2:AY$2,)),$A26)+COUNTIFS(INDEX(ownership,0,MATCH(H$1,Systems!$I$2:AY$2,)),$A26&amp;"(*",INDEX(ownership,0,MATCH(H$1,Systems!$I$2:AY$2,)),"&lt;&gt;*"&amp;"(X)"&amp;"*")+COUNTIF(INDEX(ownership,0,MATCH(H$1,Systems!$I$2:AY$2,)),$A26&amp;",*")</f>
        <v>0</v>
      </c>
      <c r="I26" s="121">
        <f t="array" ref="I26">COUNTIF(INDEX(ownership,0,MATCH(I$1,Systems!$I$2:AY$2,)),$A26)+COUNTIFS(INDEX(ownership,0,MATCH(I$1,Systems!$I$2:AY$2,)),$A26&amp;"(*",INDEX(ownership,0,MATCH(I$1,Systems!$I$2:AY$2,)),"&lt;&gt;*"&amp;"(X)"&amp;"*")+COUNTIF(INDEX(ownership,0,MATCH(I$1,Systems!$I$2:AY$2,)),$A26&amp;",*")</f>
        <v>41</v>
      </c>
      <c r="J26" s="121">
        <f t="array" ref="J26">COUNTIF(INDEX(ownership,0,MATCH(J$1,Systems!$I$2:AY$2,)),$A26)+COUNTIFS(INDEX(ownership,0,MATCH(J$1,Systems!$I$2:AY$2,)),$A26&amp;"(*",INDEX(ownership,0,MATCH(J$1,Systems!$I$2:AY$2,)),"&lt;&gt;*"&amp;"(X)"&amp;"*")+COUNTIF(INDEX(ownership,0,MATCH(J$1,Systems!$I$2:AY$2,)),$A26&amp;",*")</f>
        <v>41</v>
      </c>
      <c r="K26" s="121">
        <f t="array" ref="K26">COUNTIF(INDEX(ownership,0,MATCH(K$1,Systems!$I$2:AY$2,)),$A26)+COUNTIFS(INDEX(ownership,0,MATCH(K$1,Systems!$I$2:AY$2,)),$A26&amp;"(*",INDEX(ownership,0,MATCH(K$1,Systems!$I$2:AY$2,)),"&lt;&gt;*"&amp;"(X)"&amp;"*")+COUNTIF(INDEX(ownership,0,MATCH(K$1,Systems!$I$2:AY$2,)),$A26&amp;",*")</f>
        <v>74</v>
      </c>
      <c r="L26" s="121">
        <f t="array" ref="L26">COUNTIF(INDEX(ownership,0,MATCH(L$1,Systems!$I$2:AY$2,)),$A26)+COUNTIFS(INDEX(ownership,0,MATCH(L$1,Systems!$I$2:AY$2,)),$A26&amp;"(*",INDEX(ownership,0,MATCH(L$1,Systems!$I$2:AY$2,)),"&lt;&gt;*"&amp;"(X)"&amp;"*")+COUNTIF(INDEX(ownership,0,MATCH(L$1,Systems!$I$2:AY$2,)),$A26&amp;",*")</f>
        <v>88</v>
      </c>
      <c r="M26" s="121">
        <f t="array" ref="M26">COUNTIF(INDEX(ownership,0,MATCH(M$1,Systems!$I$2:AY$2,)),$A26)+COUNTIFS(INDEX(ownership,0,MATCH(M$1,Systems!$I$2:AY$2,)),$A26&amp;"(*",INDEX(ownership,0,MATCH(M$1,Systems!$I$2:AY$2,)),"&lt;&gt;*"&amp;"(X)"&amp;"*")+COUNTIF(INDEX(ownership,0,MATCH(M$1,Systems!$I$2:AY$2,)),$A26&amp;",*")</f>
        <v>125</v>
      </c>
      <c r="N26" s="121">
        <f t="array" ref="N26">COUNTIF(INDEX(ownership,0,MATCH(N$1,Systems!$I$2:AY$2,)),$A26)+COUNTIFS(INDEX(ownership,0,MATCH(N$1,Systems!$I$2:AY$2,)),$A26&amp;"(*",INDEX(ownership,0,MATCH(N$1,Systems!$I$2:AY$2,)),"&lt;&gt;*"&amp;"(X)"&amp;"*")+COUNTIF(INDEX(ownership,0,MATCH(N$1,Systems!$I$2:AY$2,)),$A26&amp;",*")</f>
        <v>125</v>
      </c>
      <c r="O26" s="121">
        <f t="array" ref="O26">COUNTIF(INDEX(ownership,0,MATCH(O$1,Systems!$I$2:AY$2,)),$A26)+COUNTIFS(INDEX(ownership,0,MATCH(O$1,Systems!$I$2:AY$2,)),$A26&amp;"(*",INDEX(ownership,0,MATCH(O$1,Systems!$I$2:AY$2,)),"&lt;&gt;*"&amp;"(X)"&amp;"*")+COUNTIF(INDEX(ownership,0,MATCH(O$1,Systems!$I$2:AY$2,)),$A26&amp;",*")</f>
        <v>125</v>
      </c>
      <c r="P26" s="121">
        <f t="array" ref="P26">COUNTIF(INDEX(ownership,0,MATCH(P$1,Systems!$I$2:AY$2,)),$A26)+COUNTIFS(INDEX(ownership,0,MATCH(P$1,Systems!$I$2:AY$2,)),$A26&amp;"(*",INDEX(ownership,0,MATCH(P$1,Systems!$I$2:AY$2,)),"&lt;&gt;*"&amp;"(X)"&amp;"*")+COUNTIF(INDEX(ownership,0,MATCH(P$1,Systems!$I$2:AY$2,)),$A26&amp;",*")</f>
        <v>125</v>
      </c>
      <c r="Q26" s="121">
        <f t="array" ref="Q26">COUNTIF(INDEX(ownership,0,MATCH(Q$1,Systems!$I$2:AY$2,)),$A26)+COUNTIFS(INDEX(ownership,0,MATCH(Q$1,Systems!$I$2:AY$2,)),$A26&amp;"(*",INDEX(ownership,0,MATCH(Q$1,Systems!$I$2:AY$2,)),"&lt;&gt;*"&amp;"(X)"&amp;"*")+COUNTIF(INDEX(ownership,0,MATCH(Q$1,Systems!$I$2:AY$2,)),$A26&amp;",*")</f>
        <v>0</v>
      </c>
      <c r="R26" s="121">
        <f t="array" ref="R26">COUNTIF(INDEX(ownership,0,MATCH(R$1,Systems!$I$2:AY$2,)),$A26)+COUNTIFS(INDEX(ownership,0,MATCH(R$1,Systems!$I$2:AY$2,)),$A26&amp;"(*",INDEX(ownership,0,MATCH(R$1,Systems!$I$2:AY$2,)),"&lt;&gt;*"&amp;"(X)"&amp;"*")+COUNTIF(INDEX(ownership,0,MATCH(R$1,Systems!$I$2:AY$2,)),$A26&amp;",*")</f>
        <v>125</v>
      </c>
      <c r="S26" s="121">
        <f t="array" ref="S26">COUNTIF(INDEX(ownership,0,MATCH(S$1,Systems!$I$2:AY$2,)),$A26)+COUNTIFS(INDEX(ownership,0,MATCH(S$1,Systems!$I$2:AY$2,)),$A26&amp;"(*",INDEX(ownership,0,MATCH(S$1,Systems!$I$2:AY$2,)),"&lt;&gt;*"&amp;"(X)"&amp;"*")+COUNTIF(INDEX(ownership,0,MATCH(S$1,Systems!$I$2:AY$2,)),$A26&amp;",*")</f>
        <v>80</v>
      </c>
      <c r="T26" s="121">
        <f t="array" ref="T26">COUNTIF(INDEX(ownership,0,MATCH(T$1,Systems!$I$2:AY$2,)),$A26)+COUNTIFS(INDEX(ownership,0,MATCH(T$1,Systems!$I$2:AY$2,)),$A26&amp;"(*",INDEX(ownership,0,MATCH(T$1,Systems!$I$2:AY$2,)),"&lt;&gt;*"&amp;"(X)"&amp;"*")+COUNTIF(INDEX(ownership,0,MATCH(T$1,Systems!$I$2:AY$2,)),$A26&amp;",*")</f>
        <v>0</v>
      </c>
      <c r="U26" s="121">
        <f t="array" ref="U26">COUNTIF(INDEX(ownership,0,MATCH(U$1,Systems!$I$2:AY$2,)),$A26)+COUNTIFS(INDEX(ownership,0,MATCH(U$1,Systems!$I$2:AY$2,)),$A26&amp;"(*",INDEX(ownership,0,MATCH(U$1,Systems!$I$2:AY$2,)),"&lt;&gt;*"&amp;"(X)"&amp;"*")+COUNTIF(INDEX(ownership,0,MATCH(U$1,Systems!$I$2:AY$2,)),$A26&amp;",*")</f>
        <v>0</v>
      </c>
      <c r="V26" s="121">
        <f t="array" ref="V26">COUNTIF(INDEX(ownership,0,MATCH(V$1,Systems!$I$2:AY$2,)),$A26)+COUNTIFS(INDEX(ownership,0,MATCH(V$1,Systems!$I$2:AY$2,)),$A26&amp;"(*",INDEX(ownership,0,MATCH(V$1,Systems!$I$2:AY$2,)),"&lt;&gt;*"&amp;"(X)"&amp;"*")+COUNTIF(INDEX(ownership,0,MATCH(V$1,Systems!$I$2:AY$2,)),$A26&amp;",*")</f>
        <v>0</v>
      </c>
      <c r="W26" s="121">
        <f t="array" ref="W26">COUNTIF(INDEX(ownership,0,MATCH(W$1,Systems!$I$2:AY$2,)),$A26)+COUNTIFS(INDEX(ownership,0,MATCH(W$1,Systems!$I$2:AY$2,)),$A26&amp;"(*",INDEX(ownership,0,MATCH(W$1,Systems!$I$2:AY$2,)),"&lt;&gt;*"&amp;"(X)"&amp;"*")+COUNTIF(INDEX(ownership,0,MATCH(W$1,Systems!$I$2:AY$2,)),$A26&amp;",*")</f>
        <v>0</v>
      </c>
      <c r="X26" s="121">
        <f t="array" ref="X26">COUNTIF(INDEX(ownership,0,MATCH(X$1,Systems!$I$2:AY$2,)),$A26)+COUNTIFS(INDEX(ownership,0,MATCH(X$1,Systems!$I$2:AY$2,)),$A26&amp;"(*",INDEX(ownership,0,MATCH(X$1,Systems!$I$2:AY$2,)),"&lt;&gt;*"&amp;"(X)"&amp;"*")+COUNTIF(INDEX(ownership,0,MATCH(X$1,Systems!$I$2:AY$2,)),$A26&amp;",*")</f>
        <v>0</v>
      </c>
      <c r="Y26" s="121">
        <f t="array" ref="Y26">COUNTIF(INDEX(ownership,0,MATCH(Y$1,Systems!$I$2:AY$2,)),$A26)+COUNTIFS(INDEX(ownership,0,MATCH(Y$1,Systems!$I$2:AY$2,)),$A26&amp;"(*",INDEX(ownership,0,MATCH(Y$1,Systems!$I$2:AY$2,)),"&lt;&gt;*"&amp;"(X)"&amp;"*")+COUNTIF(INDEX(ownership,0,MATCH(Y$1,Systems!$I$2:AY$2,)),$A26&amp;",*")</f>
        <v>0</v>
      </c>
      <c r="Z26" s="121">
        <f t="array" ref="Z26">COUNTIF(INDEX(ownership,0,MATCH(Z$1,Systems!$I$2:AY$2,)),$A26)+COUNTIFS(INDEX(ownership,0,MATCH(Z$1,Systems!$I$2:AY$2,)),$A26&amp;"(*",INDEX(ownership,0,MATCH(Z$1,Systems!$I$2:AY$2,)),"&lt;&gt;*"&amp;"(X)"&amp;"*")+COUNTIF(INDEX(ownership,0,MATCH(Z$1,Systems!$I$2:AY$2,)),$A26&amp;",*")</f>
        <v>0</v>
      </c>
      <c r="AA26" s="121">
        <f t="array" ref="AA26">COUNTIF(INDEX(ownership,0,MATCH(AA$1,Systems!$I$2:AY$2,)),$A26)+COUNTIFS(INDEX(ownership,0,MATCH(AA$1,Systems!$I$2:AY$2,)),$A26&amp;"(*",INDEX(ownership,0,MATCH(AA$1,Systems!$I$2:AY$2,)),"&lt;&gt;*"&amp;"(X)"&amp;"*")+COUNTIF(INDEX(ownership,0,MATCH(AA$1,Systems!$I$2:AY$2,)),$A26&amp;",*")</f>
        <v>0</v>
      </c>
      <c r="AB26" s="121">
        <f t="array" ref="AB26">COUNTIF(INDEX(ownership,0,MATCH(AB$1,Systems!$I$2:AY$2,)),$A26)+COUNTIFS(INDEX(ownership,0,MATCH(AB$1,Systems!$I$2:AY$2,)),$A26&amp;"(*",INDEX(ownership,0,MATCH(AB$1,Systems!$I$2:AY$2,)),"&lt;&gt;*"&amp;"(X)"&amp;"*")+COUNTIF(INDEX(ownership,0,MATCH(AB$1,Systems!$I$2:AY$2,)),$A26&amp;",*")</f>
        <v>0</v>
      </c>
      <c r="AC26" s="121">
        <f t="array" ref="AC26">COUNTIF(INDEX(ownership,0,MATCH(AC$1,Systems!$I$2:AY$2,)),$A26)+COUNTIFS(INDEX(ownership,0,MATCH(AC$1,Systems!$I$2:AY$2,)),$A26&amp;"(*",INDEX(ownership,0,MATCH(AC$1,Systems!$I$2:AY$2,)),"&lt;&gt;*"&amp;"(X)"&amp;"*")+COUNTIF(INDEX(ownership,0,MATCH(AC$1,Systems!$I$2:AY$2,)),$A26&amp;",*")</f>
        <v>0</v>
      </c>
      <c r="AD26" s="121">
        <f t="array" ref="AD26">COUNTIF(INDEX(ownership,0,MATCH(AD$1,Systems!$I$2:AY$2,)),$A26)+COUNTIFS(INDEX(ownership,0,MATCH(AD$1,Systems!$I$2:AY$2,)),$A26&amp;"(*",INDEX(ownership,0,MATCH(AD$1,Systems!$I$2:AY$2,)),"&lt;&gt;*"&amp;"(X)"&amp;"*")+COUNTIF(INDEX(ownership,0,MATCH(AD$1,Systems!$I$2:AY$2,)),$A26&amp;",*")</f>
        <v>0</v>
      </c>
      <c r="AE26" s="121">
        <f t="array" ref="AE26">COUNTIF(INDEX(ownership,0,MATCH(AE$1,Systems!$I$2:AY$2,)),$A26)+COUNTIFS(INDEX(ownership,0,MATCH(AE$1,Systems!$I$2:AY$2,)),$A26&amp;"(*",INDEX(ownership,0,MATCH(AE$1,Systems!$I$2:AY$2,)),"&lt;&gt;*"&amp;"(X)"&amp;"*")+COUNTIF(INDEX(ownership,0,MATCH(AE$1,Systems!$I$2:AY$2,)),$A26&amp;",*")</f>
        <v>0</v>
      </c>
      <c r="AF26" s="121">
        <f t="array" ref="AF26">COUNTIF(INDEX(ownership,0,MATCH(AF$1,Systems!$I$2:AY$2,)),$A26)+COUNTIFS(INDEX(ownership,0,MATCH(AF$1,Systems!$I$2:AY$2,)),$A26&amp;"(*",INDEX(ownership,0,MATCH(AF$1,Systems!$I$2:AY$2,)),"&lt;&gt;*"&amp;"(X)"&amp;"*")+COUNTIF(INDEX(ownership,0,MATCH(AF$1,Systems!$I$2:AY$2,)),$A26&amp;",*")</f>
        <v>0</v>
      </c>
      <c r="AG26" s="121">
        <f t="array" ref="AG26">COUNTIF(INDEX(ownership,0,MATCH(AG$1,Systems!$I$2:AY$2,)),$A26)+COUNTIFS(INDEX(ownership,0,MATCH(AG$1,Systems!$I$2:AY$2,)),$A26&amp;"(*",INDEX(ownership,0,MATCH(AG$1,Systems!$I$2:AY$2,)),"&lt;&gt;*"&amp;"(X)"&amp;"*")+COUNTIF(INDEX(ownership,0,MATCH(AG$1,Systems!$I$2:AY$2,)),$A26&amp;",*")</f>
        <v>0</v>
      </c>
      <c r="AH26" s="121">
        <f t="array" ref="AH26">COUNTIF(INDEX(ownership,0,MATCH(AH$1,Systems!$I$2:AY$2,)),$A26)+COUNTIFS(INDEX(ownership,0,MATCH(AH$1,Systems!$I$2:AY$2,)),$A26&amp;"(*",INDEX(ownership,0,MATCH(AH$1,Systems!$I$2:AY$2,)),"&lt;&gt;*"&amp;"(X)"&amp;"*")+COUNTIF(INDEX(ownership,0,MATCH(AH$1,Systems!$I$2:AY$2,)),$A26&amp;",*")</f>
        <v>0</v>
      </c>
      <c r="AI26" s="121">
        <f t="array" ref="AI26">COUNTIF(INDEX(ownership,0,MATCH(AI$1,Systems!$I$2:AY$2,)),$A26)+COUNTIFS(INDEX(ownership,0,MATCH(AI$1,Systems!$I$2:AY$2,)),$A26&amp;"(*",INDEX(ownership,0,MATCH(AI$1,Systems!$I$2:AY$2,)),"&lt;&gt;*"&amp;"(X)"&amp;"*")+COUNTIF(INDEX(ownership,0,MATCH(AI$1,Systems!$I$2:AY$2,)),$A26&amp;",*")</f>
        <v>0</v>
      </c>
      <c r="AJ26" s="121">
        <f t="array" ref="AJ26">COUNTIF(INDEX(ownership,0,MATCH(AJ$1,Systems!$I$2:AY$2,)),$A26)+COUNTIFS(INDEX(ownership,0,MATCH(AJ$1,Systems!$I$2:AY$2,)),$A26&amp;"(*",INDEX(ownership,0,MATCH(AJ$1,Systems!$I$2:AY$2,)),"&lt;&gt;*"&amp;"(X)"&amp;"*")+COUNTIF(INDEX(ownership,0,MATCH(AJ$1,Systems!$I$2:AY$2,)),$A26&amp;",*")</f>
        <v>0</v>
      </c>
      <c r="AK26" s="121">
        <f t="array" ref="AK26">COUNTIF(INDEX(ownership,0,MATCH(AK$1,Systems!$I$2:AY$2,)),$A26)+COUNTIFS(INDEX(ownership,0,MATCH(AK$1,Systems!$I$2:AY$2,)),$A26&amp;"(*",INDEX(ownership,0,MATCH(AK$1,Systems!$I$2:AY$2,)),"&lt;&gt;*"&amp;"(X)"&amp;"*")+COUNTIF(INDEX(ownership,0,MATCH(AK$1,Systems!$I$2:AY$2,)),$A26&amp;",*")</f>
        <v>0</v>
      </c>
      <c r="AL26" s="121">
        <f t="array" ref="AL26">COUNTIF(INDEX(ownership,0,MATCH(AL$1,Systems!$I$2:AY$2,)),$A26)+COUNTIFS(INDEX(ownership,0,MATCH(AL$1,Systems!$I$2:AY$2,)),$A26&amp;"(*",INDEX(ownership,0,MATCH(AL$1,Systems!$I$2:AY$2,)),"&lt;&gt;*"&amp;"(X)"&amp;"*")+COUNTIF(INDEX(ownership,0,MATCH(AL$1,Systems!$I$2:AY$2,)),$A26&amp;",*")</f>
        <v>0</v>
      </c>
      <c r="AM26" s="121">
        <f t="array" ref="AM26">COUNTIF(INDEX(ownership,0,MATCH(AM$1,Systems!$I$2:AY$2,)),$A26)+COUNTIFS(INDEX(ownership,0,MATCH(AM$1,Systems!$I$2:AY$2,)),$A26&amp;"(*",INDEX(ownership,0,MATCH(AM$1,Systems!$I$2:AY$2,)),"&lt;&gt;*"&amp;"(X)"&amp;"*")+COUNTIF(INDEX(ownership,0,MATCH(AM$1,Systems!$I$2:AY$2,)),$A26&amp;",*")</f>
        <v>0</v>
      </c>
      <c r="AN26" s="121">
        <f t="array" ref="AN26">COUNTIF(INDEX(ownership,0,MATCH(AN$1,Systems!$I$2:AY$2,)),$A26)+COUNTIFS(INDEX(ownership,0,MATCH(AN$1,Systems!$I$2:AY$2,)),$A26&amp;"(*",INDEX(ownership,0,MATCH(AN$1,Systems!$I$2:AY$2,)),"&lt;&gt;*"&amp;"(X)"&amp;"*")+COUNTIF(INDEX(ownership,0,MATCH(AN$1,Systems!$I$2:AY$2,)),$A26&amp;",*")</f>
        <v>0</v>
      </c>
      <c r="AO26" s="121">
        <f t="array" ref="AO26">COUNTIF(INDEX(ownership,0,MATCH(AO$1,Systems!$I$2:AY$2,)),$A26)+COUNTIFS(INDEX(ownership,0,MATCH(AO$1,Systems!$I$2:AY$2,)),$A26&amp;"(*",INDEX(ownership,0,MATCH(AO$1,Systems!$I$2:AY$2,)),"&lt;&gt;*"&amp;"(X)"&amp;"*")+COUNTIF(INDEX(ownership,0,MATCH(AO$1,Systems!$I$2:AY$2,)),$A26&amp;",*")</f>
        <v>0</v>
      </c>
      <c r="AP26" s="121">
        <f t="array" ref="AP26">COUNTIF(INDEX(ownership,0,MATCH(AP$1,Systems!$I$2:AY$2,)),$A26)+COUNTIFS(INDEX(ownership,0,MATCH(AP$1,Systems!$I$2:AY$2,)),$A26&amp;"(*",INDEX(ownership,0,MATCH(AP$1,Systems!$I$2:AY$2,)),"&lt;&gt;*"&amp;"(X)"&amp;"*")+COUNTIF(INDEX(ownership,0,MATCH(AP$1,Systems!$I$2:AY$2,)),$A26&amp;",*")</f>
        <v>0</v>
      </c>
      <c r="AQ26" s="121">
        <f t="array" ref="AQ26">COUNTIF(INDEX(ownership,0,MATCH(AQ$1,Systems!$I$2:AY$2,)),$A26)+COUNTIFS(INDEX(ownership,0,MATCH(AQ$1,Systems!$I$2:AY$2,)),$A26&amp;"(*",INDEX(ownership,0,MATCH(AQ$1,Systems!$I$2:AY$2,)),"&lt;&gt;*"&amp;"(X)"&amp;"*")+COUNTIF(INDEX(ownership,0,MATCH(AQ$1,Systems!$I$2:AY$2,)),$A26&amp;",*")</f>
        <v>0</v>
      </c>
      <c r="AR26" s="121">
        <f t="array" ref="AR26">COUNTIF(INDEX(ownership,0,MATCH(AR$1,Systems!$I$2:AY$2,)),$A26)+COUNTIFS(INDEX(ownership,0,MATCH(AR$1,Systems!$I$2:AY$2,)),$A26&amp;"(*",INDEX(ownership,0,MATCH(AR$1,Systems!$I$2:AY$2,)),"&lt;&gt;*"&amp;"(X)"&amp;"*")+COUNTIF(INDEX(ownership,0,MATCH(AR$1,Systems!$I$2:AY$2,)),$A26&amp;",*")</f>
        <v>0</v>
      </c>
      <c r="AS26" s="121">
        <f t="array" ref="AS26">COUNTIF(INDEX(ownership,0,MATCH(AS$1,Systems!$I$2:AY$2,)),$A26)+COUNTIFS(INDEX(ownership,0,MATCH(AS$1,Systems!$I$2:AY$2,)),$A26&amp;"(*",INDEX(ownership,0,MATCH(AS$1,Systems!$I$2:AY$2,)),"&lt;&gt;*"&amp;"(X)"&amp;"*")+COUNTIF(INDEX(ownership,0,MATCH(AS$1,Systems!$I$2:AY$2,)),$A26&amp;",*")</f>
        <v>0</v>
      </c>
      <c r="AT26" s="121">
        <f t="array" ref="AT26">COUNTIF(INDEX(ownership,0,MATCH(AT$1,Systems!$I$2:AY$2,)),$A26)+COUNTIFS(INDEX(ownership,0,MATCH(AT$1,Systems!$I$2:AY$2,)),$A26&amp;"(*",INDEX(ownership,0,MATCH(AT$1,Systems!$I$2:AY$2,)),"&lt;&gt;*"&amp;"(X)"&amp;"*")+COUNTIF(INDEX(ownership,0,MATCH(AT$1,Systems!$I$2:AY$2,)),$A26&amp;",*")</f>
        <v>0</v>
      </c>
      <c r="AU26" s="121">
        <f t="array" ref="AU26">COUNTIF(INDEX(ownership,0,MATCH(AU$1,Systems!$I$2:AY$2,)),$A26)+COUNTIFS(INDEX(ownership,0,MATCH(AU$1,Systems!$I$2:AY$2,)),$A26&amp;"(*",INDEX(ownership,0,MATCH(AU$1,Systems!$I$2:AY$2,)),"&lt;&gt;*"&amp;"(X)"&amp;"*")+COUNTIF(INDEX(ownership,0,MATCH(AU$1,Systems!$I$2:AY$2,)),$A26&amp;",*")</f>
        <v>0</v>
      </c>
      <c r="AV26" s="121">
        <f t="array" ref="AV26">COUNTIF(INDEX(ownership,0,MATCH(AV$1,Systems!$I$2:AY$2,)),$A26)+COUNTIFS(INDEX(ownership,0,MATCH(AV$1,Systems!$I$2:AY$2,)),$A26&amp;"(*",INDEX(ownership,0,MATCH(AV$1,Systems!$I$2:AY$2,)),"&lt;&gt;*"&amp;"(X)"&amp;"*")+COUNTIF(INDEX(ownership,0,MATCH(AV$1,Systems!$I$2:AY$2,)),$A26&amp;",*")</f>
        <v>0</v>
      </c>
      <c r="AW26" s="121">
        <f t="array" ref="AW26">COUNTIF(INDEX(ownership,0,MATCH(AW$1,Systems!$I$2:AY$2,)),$A26)+COUNTIFS(INDEX(ownership,0,MATCH(AW$1,Systems!$I$2:AY$2,)),$A26&amp;"(*",INDEX(ownership,0,MATCH(AW$1,Systems!$I$2:AY$2,)),"&lt;&gt;*"&amp;"(X)"&amp;"*")+COUNTIF(INDEX(ownership,0,MATCH(AW$1,Systems!$I$2:AY$2,)),$A26&amp;",*")</f>
        <v>0</v>
      </c>
      <c r="AX26" s="121">
        <f t="array" ref="AX26">COUNTIF(INDEX(ownership,0,MATCH(AX$1,Systems!$I$2:AY$2,)),$A26)+COUNTIFS(INDEX(ownership,0,MATCH(AX$1,Systems!$I$2:AY$2,)),$A26&amp;"(*",INDEX(ownership,0,MATCH(AX$1,Systems!$I$2:AY$2,)),"&lt;&gt;*"&amp;"(X)"&amp;"*")+COUNTIF(INDEX(ownership,0,MATCH(AX$1,Systems!$I$2:AY$2,)),$A26&amp;",*")</f>
        <v>0</v>
      </c>
      <c r="AY26" s="121">
        <f t="array" ref="AY26">COUNTIF(INDEX(ownership,0,MATCH(AY$1,Systems!$I$2:AZ$2,)),$A26)+COUNTIFS(INDEX(ownership,0,MATCH(AY$1,Systems!$I$2:AZ$2,)),$A26&amp;"(*",INDEX(ownership,0,MATCH(AY$1,Systems!$I$2:AZ$2,)),"&lt;&gt;*"&amp;"(X)"&amp;"*")+COUNTIF(INDEX(ownership,0,MATCH(AY$1,Systems!$I$2:AZ$2,)),$A26&amp;",*")</f>
        <v>0</v>
      </c>
      <c r="AZ26" s="121">
        <f t="array" ref="AZ26">COUNTIF(INDEX(ownership,0,MATCH(AZ$1,Systems!$I$2:AY$2,)),$A26)+COUNTIFS(INDEX(ownership,0,MATCH(AZ$1,Systems!$I$2:AY$2,)),$A26&amp;"(*",INDEX(ownership,0,MATCH(AZ$1,Systems!$I$2:AY$2,)),"&lt;&gt;*"&amp;"(X)"&amp;"*")+COUNTIF(INDEX(ownership,0,MATCH(AZ$1,Systems!$I$2:AY$2,)),$A26&amp;",*")</f>
        <v>0</v>
      </c>
    </row>
    <row r="27" ht="15.75" customHeight="1">
      <c r="A27" s="60" t="s">
        <v>500</v>
      </c>
      <c r="B27" s="60" t="s">
        <v>7976</v>
      </c>
      <c r="C27" s="60" t="s">
        <v>7911</v>
      </c>
      <c r="D27" s="119">
        <v>2317.0</v>
      </c>
      <c r="E27" s="69"/>
      <c r="F27" s="120" t="s">
        <v>7977</v>
      </c>
      <c r="G27" s="121">
        <f t="shared" si="1"/>
        <v>543</v>
      </c>
      <c r="H27" s="121">
        <f t="array" ref="H27">COUNTIF(INDEX(ownership,0,MATCH(H$1,Systems!$I$2:AY$2,)),$A27)+COUNTIFS(INDEX(ownership,0,MATCH(H$1,Systems!$I$2:AY$2,)),$A27&amp;"(*",INDEX(ownership,0,MATCH(H$1,Systems!$I$2:AY$2,)),"&lt;&gt;*"&amp;"(X)"&amp;"*")+COUNTIF(INDEX(ownership,0,MATCH(H$1,Systems!$I$2:AY$2,)),$A27&amp;",*")</f>
        <v>0</v>
      </c>
      <c r="I27" s="121">
        <f t="array" ref="I27">COUNTIF(INDEX(ownership,0,MATCH(I$1,Systems!$I$2:AY$2,)),$A27)+COUNTIFS(INDEX(ownership,0,MATCH(I$1,Systems!$I$2:AY$2,)),$A27&amp;"(*",INDEX(ownership,0,MATCH(I$1,Systems!$I$2:AY$2,)),"&lt;&gt;*"&amp;"(X)"&amp;"*")+COUNTIF(INDEX(ownership,0,MATCH(I$1,Systems!$I$2:AY$2,)),$A27&amp;",*")</f>
        <v>20</v>
      </c>
      <c r="J27" s="121">
        <f t="array" ref="J27">COUNTIF(INDEX(ownership,0,MATCH(J$1,Systems!$I$2:AY$2,)),$A27)+COUNTIFS(INDEX(ownership,0,MATCH(J$1,Systems!$I$2:AY$2,)),$A27&amp;"(*",INDEX(ownership,0,MATCH(J$1,Systems!$I$2:AY$2,)),"&lt;&gt;*"&amp;"(X)"&amp;"*")+COUNTIF(INDEX(ownership,0,MATCH(J$1,Systems!$I$2:AY$2,)),$A27&amp;",*")</f>
        <v>18</v>
      </c>
      <c r="K27" s="121">
        <f t="array" ref="K27">COUNTIF(INDEX(ownership,0,MATCH(K$1,Systems!$I$2:AY$2,)),$A27)+COUNTIFS(INDEX(ownership,0,MATCH(K$1,Systems!$I$2:AY$2,)),$A27&amp;"(*",INDEX(ownership,0,MATCH(K$1,Systems!$I$2:AY$2,)),"&lt;&gt;*"&amp;"(X)"&amp;"*")+COUNTIF(INDEX(ownership,0,MATCH(K$1,Systems!$I$2:AY$2,)),$A27&amp;",*")</f>
        <v>19</v>
      </c>
      <c r="L27" s="121">
        <f t="array" ref="L27">COUNTIF(INDEX(ownership,0,MATCH(L$1,Systems!$I$2:AY$2,)),$A27)+COUNTIFS(INDEX(ownership,0,MATCH(L$1,Systems!$I$2:AY$2,)),$A27&amp;"(*",INDEX(ownership,0,MATCH(L$1,Systems!$I$2:AY$2,)),"&lt;&gt;*"&amp;"(X)"&amp;"*")+COUNTIF(INDEX(ownership,0,MATCH(L$1,Systems!$I$2:AY$2,)),$A27&amp;",*")</f>
        <v>84</v>
      </c>
      <c r="M27" s="121">
        <f t="array" ref="M27">COUNTIF(INDEX(ownership,0,MATCH(M$1,Systems!$I$2:AY$2,)),$A27)+COUNTIFS(INDEX(ownership,0,MATCH(M$1,Systems!$I$2:AY$2,)),$A27&amp;"(*",INDEX(ownership,0,MATCH(M$1,Systems!$I$2:AY$2,)),"&lt;&gt;*"&amp;"(X)"&amp;"*")+COUNTIF(INDEX(ownership,0,MATCH(M$1,Systems!$I$2:AY$2,)),$A27&amp;",*")</f>
        <v>312</v>
      </c>
      <c r="N27" s="121">
        <f t="array" ref="N27">COUNTIF(INDEX(ownership,0,MATCH(N$1,Systems!$I$2:AY$2,)),$A27)+COUNTIFS(INDEX(ownership,0,MATCH(N$1,Systems!$I$2:AY$2,)),$A27&amp;"(*",INDEX(ownership,0,MATCH(N$1,Systems!$I$2:AY$2,)),"&lt;&gt;*"&amp;"(X)"&amp;"*")+COUNTIF(INDEX(ownership,0,MATCH(N$1,Systems!$I$2:AY$2,)),$A27&amp;",*")</f>
        <v>356</v>
      </c>
      <c r="O27" s="121">
        <f t="array" ref="O27">COUNTIF(INDEX(ownership,0,MATCH(O$1,Systems!$I$2:AY$2,)),$A27)+COUNTIFS(INDEX(ownership,0,MATCH(O$1,Systems!$I$2:AY$2,)),$A27&amp;"(*",INDEX(ownership,0,MATCH(O$1,Systems!$I$2:AY$2,)),"&lt;&gt;*"&amp;"(X)"&amp;"*")+COUNTIF(INDEX(ownership,0,MATCH(O$1,Systems!$I$2:AY$2,)),$A27&amp;",*")</f>
        <v>534</v>
      </c>
      <c r="P27" s="121">
        <f t="array" ref="P27">COUNTIF(INDEX(ownership,0,MATCH(P$1,Systems!$I$2:AY$2,)),$A27)+COUNTIFS(INDEX(ownership,0,MATCH(P$1,Systems!$I$2:AY$2,)),$A27&amp;"(*",INDEX(ownership,0,MATCH(P$1,Systems!$I$2:AY$2,)),"&lt;&gt;*"&amp;"(X)"&amp;"*")+COUNTIF(INDEX(ownership,0,MATCH(P$1,Systems!$I$2:AY$2,)),$A27&amp;",*")</f>
        <v>534</v>
      </c>
      <c r="Q27" s="121">
        <f t="array" ref="Q27">COUNTIF(INDEX(ownership,0,MATCH(Q$1,Systems!$I$2:AY$2,)),$A27)+COUNTIFS(INDEX(ownership,0,MATCH(Q$1,Systems!$I$2:AY$2,)),$A27&amp;"(*",INDEX(ownership,0,MATCH(Q$1,Systems!$I$2:AY$2,)),"&lt;&gt;*"&amp;"(X)"&amp;"*")+COUNTIF(INDEX(ownership,0,MATCH(Q$1,Systems!$I$2:AY$2,)),$A27&amp;",*")</f>
        <v>530</v>
      </c>
      <c r="R27" s="121">
        <f t="array" ref="R27">COUNTIF(INDEX(ownership,0,MATCH(R$1,Systems!$I$2:AY$2,)),$A27)+COUNTIFS(INDEX(ownership,0,MATCH(R$1,Systems!$I$2:AY$2,)),$A27&amp;"(*",INDEX(ownership,0,MATCH(R$1,Systems!$I$2:AY$2,)),"&lt;&gt;*"&amp;"(X)"&amp;"*")+COUNTIF(INDEX(ownership,0,MATCH(R$1,Systems!$I$2:AY$2,)),$A27&amp;",*")</f>
        <v>536</v>
      </c>
      <c r="S27" s="121">
        <f t="array" ref="S27">COUNTIF(INDEX(ownership,0,MATCH(S$1,Systems!$I$2:AY$2,)),$A27)+COUNTIFS(INDEX(ownership,0,MATCH(S$1,Systems!$I$2:AY$2,)),$A27&amp;"(*",INDEX(ownership,0,MATCH(S$1,Systems!$I$2:AY$2,)),"&lt;&gt;*"&amp;"(X)"&amp;"*")+COUNTIF(INDEX(ownership,0,MATCH(S$1,Systems!$I$2:AY$2,)),$A27&amp;",*")</f>
        <v>543</v>
      </c>
      <c r="T27" s="121">
        <f t="array" ref="T27">COUNTIF(INDEX(ownership,0,MATCH(T$1,Systems!$I$2:AY$2,)),$A27)+COUNTIFS(INDEX(ownership,0,MATCH(T$1,Systems!$I$2:AY$2,)),$A27&amp;"(*",INDEX(ownership,0,MATCH(T$1,Systems!$I$2:AY$2,)),"&lt;&gt;*"&amp;"(X)"&amp;"*")+COUNTIF(INDEX(ownership,0,MATCH(T$1,Systems!$I$2:AY$2,)),$A27&amp;",*")</f>
        <v>499</v>
      </c>
      <c r="U27" s="121">
        <f t="array" ref="U27">COUNTIF(INDEX(ownership,0,MATCH(U$1,Systems!$I$2:AY$2,)),$A27)+COUNTIFS(INDEX(ownership,0,MATCH(U$1,Systems!$I$2:AY$2,)),$A27&amp;"(*",INDEX(ownership,0,MATCH(U$1,Systems!$I$2:AY$2,)),"&lt;&gt;*"&amp;"(X)"&amp;"*")+COUNTIF(INDEX(ownership,0,MATCH(U$1,Systems!$I$2:AY$2,)),$A27&amp;",*")</f>
        <v>498</v>
      </c>
      <c r="V27" s="121">
        <f t="array" ref="V27">COUNTIF(INDEX(ownership,0,MATCH(V$1,Systems!$I$2:AY$2,)),$A27)+COUNTIFS(INDEX(ownership,0,MATCH(V$1,Systems!$I$2:AY$2,)),$A27&amp;"(*",INDEX(ownership,0,MATCH(V$1,Systems!$I$2:AY$2,)),"&lt;&gt;*"&amp;"(X)"&amp;"*")+COUNTIF(INDEX(ownership,0,MATCH(V$1,Systems!$I$2:AY$2,)),$A27&amp;",*")</f>
        <v>515</v>
      </c>
      <c r="W27" s="121">
        <f t="array" ref="W27">COUNTIF(INDEX(ownership,0,MATCH(W$1,Systems!$I$2:AY$2,)),$A27)+COUNTIFS(INDEX(ownership,0,MATCH(W$1,Systems!$I$2:AY$2,)),$A27&amp;"(*",INDEX(ownership,0,MATCH(W$1,Systems!$I$2:AY$2,)),"&lt;&gt;*"&amp;"(X)"&amp;"*")+COUNTIF(INDEX(ownership,0,MATCH(W$1,Systems!$I$2:AY$2,)),$A27&amp;",*")</f>
        <v>522</v>
      </c>
      <c r="X27" s="121">
        <f t="array" ref="X27">COUNTIF(INDEX(ownership,0,MATCH(X$1,Systems!$I$2:AY$2,)),$A27)+COUNTIFS(INDEX(ownership,0,MATCH(X$1,Systems!$I$2:AY$2,)),$A27&amp;"(*",INDEX(ownership,0,MATCH(X$1,Systems!$I$2:AY$2,)),"&lt;&gt;*"&amp;"(X)"&amp;"*")+COUNTIF(INDEX(ownership,0,MATCH(X$1,Systems!$I$2:AY$2,)),$A27&amp;",*")</f>
        <v>509</v>
      </c>
      <c r="Y27" s="121">
        <f t="array" ref="Y27">COUNTIF(INDEX(ownership,0,MATCH(Y$1,Systems!$I$2:AY$2,)),$A27)+COUNTIFS(INDEX(ownership,0,MATCH(Y$1,Systems!$I$2:AY$2,)),$A27&amp;"(*",INDEX(ownership,0,MATCH(Y$1,Systems!$I$2:AY$2,)),"&lt;&gt;*"&amp;"(X)"&amp;"*")+COUNTIF(INDEX(ownership,0,MATCH(Y$1,Systems!$I$2:AY$2,)),$A27&amp;",*")</f>
        <v>495</v>
      </c>
      <c r="Z27" s="121">
        <f t="array" ref="Z27">COUNTIF(INDEX(ownership,0,MATCH(Z$1,Systems!$I$2:AY$2,)),$A27)+COUNTIFS(INDEX(ownership,0,MATCH(Z$1,Systems!$I$2:AY$2,)),$A27&amp;"(*",INDEX(ownership,0,MATCH(Z$1,Systems!$I$2:AY$2,)),"&lt;&gt;*"&amp;"(X)"&amp;"*")+COUNTIF(INDEX(ownership,0,MATCH(Z$1,Systems!$I$2:AY$2,)),$A27&amp;",*")</f>
        <v>0</v>
      </c>
      <c r="AA27" s="121">
        <f t="array" ref="AA27">COUNTIF(INDEX(ownership,0,MATCH(AA$1,Systems!$I$2:AY$2,)),$A27)+COUNTIFS(INDEX(ownership,0,MATCH(AA$1,Systems!$I$2:AY$2,)),$A27&amp;"(*",INDEX(ownership,0,MATCH(AA$1,Systems!$I$2:AY$2,)),"&lt;&gt;*"&amp;"(X)"&amp;"*")+COUNTIF(INDEX(ownership,0,MATCH(AA$1,Systems!$I$2:AY$2,)),$A27&amp;",*")</f>
        <v>0</v>
      </c>
      <c r="AB27" s="121">
        <f t="array" ref="AB27">COUNTIF(INDEX(ownership,0,MATCH(AB$1,Systems!$I$2:AY$2,)),$A27)+COUNTIFS(INDEX(ownership,0,MATCH(AB$1,Systems!$I$2:AY$2,)),$A27&amp;"(*",INDEX(ownership,0,MATCH(AB$1,Systems!$I$2:AY$2,)),"&lt;&gt;*"&amp;"(X)"&amp;"*")+COUNTIF(INDEX(ownership,0,MATCH(AB$1,Systems!$I$2:AY$2,)),$A27&amp;",*")</f>
        <v>0</v>
      </c>
      <c r="AC27" s="121">
        <f t="array" ref="AC27">COUNTIF(INDEX(ownership,0,MATCH(AC$1,Systems!$I$2:AY$2,)),$A27)+COUNTIFS(INDEX(ownership,0,MATCH(AC$1,Systems!$I$2:AY$2,)),$A27&amp;"(*",INDEX(ownership,0,MATCH(AC$1,Systems!$I$2:AY$2,)),"&lt;&gt;*"&amp;"(X)"&amp;"*")+COUNTIF(INDEX(ownership,0,MATCH(AC$1,Systems!$I$2:AY$2,)),$A27&amp;",*")</f>
        <v>0</v>
      </c>
      <c r="AD27" s="121">
        <f t="array" ref="AD27">COUNTIF(INDEX(ownership,0,MATCH(AD$1,Systems!$I$2:AY$2,)),$A27)+COUNTIFS(INDEX(ownership,0,MATCH(AD$1,Systems!$I$2:AY$2,)),$A27&amp;"(*",INDEX(ownership,0,MATCH(AD$1,Systems!$I$2:AY$2,)),"&lt;&gt;*"&amp;"(X)"&amp;"*")+COUNTIF(INDEX(ownership,0,MATCH(AD$1,Systems!$I$2:AY$2,)),$A27&amp;",*")</f>
        <v>0</v>
      </c>
      <c r="AE27" s="121">
        <f t="array" ref="AE27">COUNTIF(INDEX(ownership,0,MATCH(AE$1,Systems!$I$2:AY$2,)),$A27)+COUNTIFS(INDEX(ownership,0,MATCH(AE$1,Systems!$I$2:AY$2,)),$A27&amp;"(*",INDEX(ownership,0,MATCH(AE$1,Systems!$I$2:AY$2,)),"&lt;&gt;*"&amp;"(X)"&amp;"*")+COUNTIF(INDEX(ownership,0,MATCH(AE$1,Systems!$I$2:AY$2,)),$A27&amp;",*")</f>
        <v>0</v>
      </c>
      <c r="AF27" s="121">
        <f t="array" ref="AF27">COUNTIF(INDEX(ownership,0,MATCH(AF$1,Systems!$I$2:AY$2,)),$A27)+COUNTIFS(INDEX(ownership,0,MATCH(AF$1,Systems!$I$2:AY$2,)),$A27&amp;"(*",INDEX(ownership,0,MATCH(AF$1,Systems!$I$2:AY$2,)),"&lt;&gt;*"&amp;"(X)"&amp;"*")+COUNTIF(INDEX(ownership,0,MATCH(AF$1,Systems!$I$2:AY$2,)),$A27&amp;",*")</f>
        <v>0</v>
      </c>
      <c r="AG27" s="121">
        <f t="array" ref="AG27">COUNTIF(INDEX(ownership,0,MATCH(AG$1,Systems!$I$2:AY$2,)),$A27)+COUNTIFS(INDEX(ownership,0,MATCH(AG$1,Systems!$I$2:AY$2,)),$A27&amp;"(*",INDEX(ownership,0,MATCH(AG$1,Systems!$I$2:AY$2,)),"&lt;&gt;*"&amp;"(X)"&amp;"*")+COUNTIF(INDEX(ownership,0,MATCH(AG$1,Systems!$I$2:AY$2,)),$A27&amp;",*")</f>
        <v>0</v>
      </c>
      <c r="AH27" s="121">
        <f t="array" ref="AH27">COUNTIF(INDEX(ownership,0,MATCH(AH$1,Systems!$I$2:AY$2,)),$A27)+COUNTIFS(INDEX(ownership,0,MATCH(AH$1,Systems!$I$2:AY$2,)),$A27&amp;"(*",INDEX(ownership,0,MATCH(AH$1,Systems!$I$2:AY$2,)),"&lt;&gt;*"&amp;"(X)"&amp;"*")+COUNTIF(INDEX(ownership,0,MATCH(AH$1,Systems!$I$2:AY$2,)),$A27&amp;",*")</f>
        <v>0</v>
      </c>
      <c r="AI27" s="121">
        <f t="array" ref="AI27">COUNTIF(INDEX(ownership,0,MATCH(AI$1,Systems!$I$2:AY$2,)),$A27)+COUNTIFS(INDEX(ownership,0,MATCH(AI$1,Systems!$I$2:AY$2,)),$A27&amp;"(*",INDEX(ownership,0,MATCH(AI$1,Systems!$I$2:AY$2,)),"&lt;&gt;*"&amp;"(X)"&amp;"*")+COUNTIF(INDEX(ownership,0,MATCH(AI$1,Systems!$I$2:AY$2,)),$A27&amp;",*")</f>
        <v>0</v>
      </c>
      <c r="AJ27" s="121">
        <f t="array" ref="AJ27">COUNTIF(INDEX(ownership,0,MATCH(AJ$1,Systems!$I$2:AY$2,)),$A27)+COUNTIFS(INDEX(ownership,0,MATCH(AJ$1,Systems!$I$2:AY$2,)),$A27&amp;"(*",INDEX(ownership,0,MATCH(AJ$1,Systems!$I$2:AY$2,)),"&lt;&gt;*"&amp;"(X)"&amp;"*")+COUNTIF(INDEX(ownership,0,MATCH(AJ$1,Systems!$I$2:AY$2,)),$A27&amp;",*")</f>
        <v>0</v>
      </c>
      <c r="AK27" s="121">
        <f t="array" ref="AK27">COUNTIF(INDEX(ownership,0,MATCH(AK$1,Systems!$I$2:AY$2,)),$A27)+COUNTIFS(INDEX(ownership,0,MATCH(AK$1,Systems!$I$2:AY$2,)),$A27&amp;"(*",INDEX(ownership,0,MATCH(AK$1,Systems!$I$2:AY$2,)),"&lt;&gt;*"&amp;"(X)"&amp;"*")+COUNTIF(INDEX(ownership,0,MATCH(AK$1,Systems!$I$2:AY$2,)),$A27&amp;",*")</f>
        <v>0</v>
      </c>
      <c r="AL27" s="121">
        <f t="array" ref="AL27">COUNTIF(INDEX(ownership,0,MATCH(AL$1,Systems!$I$2:AY$2,)),$A27)+COUNTIFS(INDEX(ownership,0,MATCH(AL$1,Systems!$I$2:AY$2,)),$A27&amp;"(*",INDEX(ownership,0,MATCH(AL$1,Systems!$I$2:AY$2,)),"&lt;&gt;*"&amp;"(X)"&amp;"*")+COUNTIF(INDEX(ownership,0,MATCH(AL$1,Systems!$I$2:AY$2,)),$A27&amp;",*")</f>
        <v>0</v>
      </c>
      <c r="AM27" s="121">
        <f t="array" ref="AM27">COUNTIF(INDEX(ownership,0,MATCH(AM$1,Systems!$I$2:AY$2,)),$A27)+COUNTIFS(INDEX(ownership,0,MATCH(AM$1,Systems!$I$2:AY$2,)),$A27&amp;"(*",INDEX(ownership,0,MATCH(AM$1,Systems!$I$2:AY$2,)),"&lt;&gt;*"&amp;"(X)"&amp;"*")+COUNTIF(INDEX(ownership,0,MATCH(AM$1,Systems!$I$2:AY$2,)),$A27&amp;",*")</f>
        <v>0</v>
      </c>
      <c r="AN27" s="121">
        <f t="array" ref="AN27">COUNTIF(INDEX(ownership,0,MATCH(AN$1,Systems!$I$2:AY$2,)),$A27)+COUNTIFS(INDEX(ownership,0,MATCH(AN$1,Systems!$I$2:AY$2,)),$A27&amp;"(*",INDEX(ownership,0,MATCH(AN$1,Systems!$I$2:AY$2,)),"&lt;&gt;*"&amp;"(X)"&amp;"*")+COUNTIF(INDEX(ownership,0,MATCH(AN$1,Systems!$I$2:AY$2,)),$A27&amp;",*")</f>
        <v>515</v>
      </c>
      <c r="AO27" s="121">
        <f t="array" ref="AO27">COUNTIF(INDEX(ownership,0,MATCH(AO$1,Systems!$I$2:AY$2,)),$A27)+COUNTIFS(INDEX(ownership,0,MATCH(AO$1,Systems!$I$2:AY$2,)),$A27&amp;"(*",INDEX(ownership,0,MATCH(AO$1,Systems!$I$2:AY$2,)),"&lt;&gt;*"&amp;"(X)"&amp;"*")+COUNTIF(INDEX(ownership,0,MATCH(AO$1,Systems!$I$2:AY$2,)),$A27&amp;",*")</f>
        <v>525</v>
      </c>
      <c r="AP27" s="121">
        <f t="array" ref="AP27">COUNTIF(INDEX(ownership,0,MATCH(AP$1,Systems!$I$2:AY$2,)),$A27)+COUNTIFS(INDEX(ownership,0,MATCH(AP$1,Systems!$I$2:AY$2,)),$A27&amp;"(*",INDEX(ownership,0,MATCH(AP$1,Systems!$I$2:AY$2,)),"&lt;&gt;*"&amp;"(X)"&amp;"*")+COUNTIF(INDEX(ownership,0,MATCH(AP$1,Systems!$I$2:AY$2,)),$A27&amp;",*")</f>
        <v>427</v>
      </c>
      <c r="AQ27" s="121">
        <f t="array" ref="AQ27">COUNTIF(INDEX(ownership,0,MATCH(AQ$1,Systems!$I$2:AY$2,)),$A27)+COUNTIFS(INDEX(ownership,0,MATCH(AQ$1,Systems!$I$2:AY$2,)),$A27&amp;"(*",INDEX(ownership,0,MATCH(AQ$1,Systems!$I$2:AY$2,)),"&lt;&gt;*"&amp;"(X)"&amp;"*")+COUNTIF(INDEX(ownership,0,MATCH(AQ$1,Systems!$I$2:AY$2,)),$A27&amp;",*")</f>
        <v>432</v>
      </c>
      <c r="AR27" s="121">
        <f t="array" ref="AR27">COUNTIF(INDEX(ownership,0,MATCH(AR$1,Systems!$I$2:AY$2,)),$A27)+COUNTIFS(INDEX(ownership,0,MATCH(AR$1,Systems!$I$2:AY$2,)),$A27&amp;"(*",INDEX(ownership,0,MATCH(AR$1,Systems!$I$2:AY$2,)),"&lt;&gt;*"&amp;"(X)"&amp;"*")+COUNTIF(INDEX(ownership,0,MATCH(AR$1,Systems!$I$2:AY$2,)),$A27&amp;",*")</f>
        <v>443</v>
      </c>
      <c r="AS27" s="121">
        <f t="array" ref="AS27">COUNTIF(INDEX(ownership,0,MATCH(AS$1,Systems!$I$2:AY$2,)),$A27)+COUNTIFS(INDEX(ownership,0,MATCH(AS$1,Systems!$I$2:AY$2,)),$A27&amp;"(*",INDEX(ownership,0,MATCH(AS$1,Systems!$I$2:AY$2,)),"&lt;&gt;*"&amp;"(X)"&amp;"*")+COUNTIF(INDEX(ownership,0,MATCH(AS$1,Systems!$I$2:AY$2,)),$A27&amp;",*")</f>
        <v>445</v>
      </c>
      <c r="AT27" s="121">
        <f t="array" ref="AT27">COUNTIF(INDEX(ownership,0,MATCH(AT$1,Systems!$I$2:AY$2,)),$A27)+COUNTIFS(INDEX(ownership,0,MATCH(AT$1,Systems!$I$2:AY$2,)),$A27&amp;"(*",INDEX(ownership,0,MATCH(AT$1,Systems!$I$2:AY$2,)),"&lt;&gt;*"&amp;"(X)"&amp;"*")+COUNTIF(INDEX(ownership,0,MATCH(AT$1,Systems!$I$2:AY$2,)),$A27&amp;",*")</f>
        <v>444</v>
      </c>
      <c r="AU27" s="121">
        <f t="array" ref="AU27">COUNTIF(INDEX(ownership,0,MATCH(AU$1,Systems!$I$2:AY$2,)),$A27)+COUNTIFS(INDEX(ownership,0,MATCH(AU$1,Systems!$I$2:AY$2,)),$A27&amp;"(*",INDEX(ownership,0,MATCH(AU$1,Systems!$I$2:AY$2,)),"&lt;&gt;*"&amp;"(X)"&amp;"*")+COUNTIF(INDEX(ownership,0,MATCH(AU$1,Systems!$I$2:AY$2,)),$A27&amp;",*")</f>
        <v>433</v>
      </c>
      <c r="AV27" s="121">
        <f t="array" ref="AV27">COUNTIF(INDEX(ownership,0,MATCH(AV$1,Systems!$I$2:AY$2,)),$A27)+COUNTIFS(INDEX(ownership,0,MATCH(AV$1,Systems!$I$2:AY$2,)),$A27&amp;"(*",INDEX(ownership,0,MATCH(AV$1,Systems!$I$2:AY$2,)),"&lt;&gt;*"&amp;"(X)"&amp;"*")+COUNTIF(INDEX(ownership,0,MATCH(AV$1,Systems!$I$2:AY$2,)),$A27&amp;",*")</f>
        <v>444</v>
      </c>
      <c r="AW27" s="121">
        <f t="array" ref="AW27">COUNTIF(INDEX(ownership,0,MATCH(AW$1,Systems!$I$2:AY$2,)),$A27)+COUNTIFS(INDEX(ownership,0,MATCH(AW$1,Systems!$I$2:AY$2,)),$A27&amp;"(*",INDEX(ownership,0,MATCH(AW$1,Systems!$I$2:AY$2,)),"&lt;&gt;*"&amp;"(X)"&amp;"*")+COUNTIF(INDEX(ownership,0,MATCH(AW$1,Systems!$I$2:AY$2,)),$A27&amp;",*")</f>
        <v>356</v>
      </c>
      <c r="AX27" s="121">
        <f t="array" ref="AX27">COUNTIF(INDEX(ownership,0,MATCH(AX$1,Systems!$I$2:AY$2,)),$A27)+COUNTIFS(INDEX(ownership,0,MATCH(AX$1,Systems!$I$2:AY$2,)),$A27&amp;"(*",INDEX(ownership,0,MATCH(AX$1,Systems!$I$2:AY$2,)),"&lt;&gt;*"&amp;"(X)"&amp;"*")+COUNTIF(INDEX(ownership,0,MATCH(AX$1,Systems!$I$2:AY$2,)),$A27&amp;",*")</f>
        <v>357</v>
      </c>
      <c r="AY27" s="121">
        <f t="array" ref="AY27">COUNTIF(INDEX(ownership,0,MATCH(AY$1,Systems!$I$2:AZ$2,)),$A27)+COUNTIFS(INDEX(ownership,0,MATCH(AY$1,Systems!$I$2:AZ$2,)),$A27&amp;"(*",INDEX(ownership,0,MATCH(AY$1,Systems!$I$2:AZ$2,)),"&lt;&gt;*"&amp;"(X)"&amp;"*")+COUNTIF(INDEX(ownership,0,MATCH(AY$1,Systems!$I$2:AZ$2,)),$A27&amp;",*")</f>
        <v>373</v>
      </c>
      <c r="AZ27" s="121">
        <f t="array" ref="AZ27">COUNTIF(INDEX(ownership,0,MATCH(AZ$1,Systems!$I$2:AY$2,)),$A27)+COUNTIFS(INDEX(ownership,0,MATCH(AZ$1,Systems!$I$2:AY$2,)),$A27&amp;"(*",INDEX(ownership,0,MATCH(AZ$1,Systems!$I$2:AY$2,)),"&lt;&gt;*"&amp;"(X)"&amp;"*")+COUNTIF(INDEX(ownership,0,MATCH(AZ$1,Systems!$I$2:AY$2,)),$A27&amp;",*")</f>
        <v>0</v>
      </c>
    </row>
    <row r="28" ht="15.75" customHeight="1">
      <c r="A28" s="60" t="s">
        <v>646</v>
      </c>
      <c r="B28" s="60" t="s">
        <v>7978</v>
      </c>
      <c r="C28" s="60" t="s">
        <v>7965</v>
      </c>
      <c r="D28" s="119">
        <v>2319.0</v>
      </c>
      <c r="E28" s="69"/>
      <c r="F28" s="120" t="s">
        <v>7979</v>
      </c>
      <c r="G28" s="121">
        <f t="shared" si="1"/>
        <v>469</v>
      </c>
      <c r="H28" s="121">
        <f t="array" ref="H28">COUNTIF(INDEX(ownership,0,MATCH(H$1,Systems!$I$2:AY$2,)),$A28)+COUNTIFS(INDEX(ownership,0,MATCH(H$1,Systems!$I$2:AY$2,)),$A28&amp;"(*",INDEX(ownership,0,MATCH(H$1,Systems!$I$2:AY$2,)),"&lt;&gt;*"&amp;"(X)"&amp;"*")+COUNTIF(INDEX(ownership,0,MATCH(H$1,Systems!$I$2:AY$2,)),$A28&amp;",*")</f>
        <v>0</v>
      </c>
      <c r="I28" s="121">
        <f t="array" ref="I28">COUNTIF(INDEX(ownership,0,MATCH(I$1,Systems!$I$2:AY$2,)),$A28)+COUNTIFS(INDEX(ownership,0,MATCH(I$1,Systems!$I$2:AY$2,)),$A28&amp;"(*",INDEX(ownership,0,MATCH(I$1,Systems!$I$2:AY$2,)),"&lt;&gt;*"&amp;"(X)"&amp;"*")+COUNTIF(INDEX(ownership,0,MATCH(I$1,Systems!$I$2:AY$2,)),$A28&amp;",*")</f>
        <v>0</v>
      </c>
      <c r="J28" s="121">
        <f t="array" ref="J28">COUNTIF(INDEX(ownership,0,MATCH(J$1,Systems!$I$2:AY$2,)),$A28)+COUNTIFS(INDEX(ownership,0,MATCH(J$1,Systems!$I$2:AY$2,)),$A28&amp;"(*",INDEX(ownership,0,MATCH(J$1,Systems!$I$2:AY$2,)),"&lt;&gt;*"&amp;"(X)"&amp;"*")+COUNTIF(INDEX(ownership,0,MATCH(J$1,Systems!$I$2:AY$2,)),$A28&amp;",*")</f>
        <v>0</v>
      </c>
      <c r="K28" s="121">
        <f t="array" ref="K28">COUNTIF(INDEX(ownership,0,MATCH(K$1,Systems!$I$2:AY$2,)),$A28)+COUNTIFS(INDEX(ownership,0,MATCH(K$1,Systems!$I$2:AY$2,)),$A28&amp;"(*",INDEX(ownership,0,MATCH(K$1,Systems!$I$2:AY$2,)),"&lt;&gt;*"&amp;"(X)"&amp;"*")+COUNTIF(INDEX(ownership,0,MATCH(K$1,Systems!$I$2:AY$2,)),$A28&amp;",*")</f>
        <v>56</v>
      </c>
      <c r="L28" s="121">
        <f t="array" ref="L28">COUNTIF(INDEX(ownership,0,MATCH(L$1,Systems!$I$2:AY$2,)),$A28)+COUNTIFS(INDEX(ownership,0,MATCH(L$1,Systems!$I$2:AY$2,)),$A28&amp;"(*",INDEX(ownership,0,MATCH(L$1,Systems!$I$2:AY$2,)),"&lt;&gt;*"&amp;"(X)"&amp;"*")+COUNTIF(INDEX(ownership,0,MATCH(L$1,Systems!$I$2:AY$2,)),$A28&amp;",*")</f>
        <v>56</v>
      </c>
      <c r="M28" s="121">
        <f t="array" ref="M28">COUNTIF(INDEX(ownership,0,MATCH(M$1,Systems!$I$2:AY$2,)),$A28)+COUNTIFS(INDEX(ownership,0,MATCH(M$1,Systems!$I$2:AY$2,)),$A28&amp;"(*",INDEX(ownership,0,MATCH(M$1,Systems!$I$2:AY$2,)),"&lt;&gt;*"&amp;"(X)"&amp;"*")+COUNTIF(INDEX(ownership,0,MATCH(M$1,Systems!$I$2:AY$2,)),$A28&amp;",*")</f>
        <v>266</v>
      </c>
      <c r="N28" s="121">
        <f t="array" ref="N28">COUNTIF(INDEX(ownership,0,MATCH(N$1,Systems!$I$2:AY$2,)),$A28)+COUNTIFS(INDEX(ownership,0,MATCH(N$1,Systems!$I$2:AY$2,)),$A28&amp;"(*",INDEX(ownership,0,MATCH(N$1,Systems!$I$2:AY$2,)),"&lt;&gt;*"&amp;"(X)"&amp;"*")+COUNTIF(INDEX(ownership,0,MATCH(N$1,Systems!$I$2:AY$2,)),$A28&amp;",*")</f>
        <v>282</v>
      </c>
      <c r="O28" s="121">
        <f t="array" ref="O28">COUNTIF(INDEX(ownership,0,MATCH(O$1,Systems!$I$2:AY$2,)),$A28)+COUNTIFS(INDEX(ownership,0,MATCH(O$1,Systems!$I$2:AY$2,)),$A28&amp;"(*",INDEX(ownership,0,MATCH(O$1,Systems!$I$2:AY$2,)),"&lt;&gt;*"&amp;"(X)"&amp;"*")+COUNTIF(INDEX(ownership,0,MATCH(O$1,Systems!$I$2:AY$2,)),$A28&amp;",*")</f>
        <v>404</v>
      </c>
      <c r="P28" s="121">
        <f t="array" ref="P28">COUNTIF(INDEX(ownership,0,MATCH(P$1,Systems!$I$2:AY$2,)),$A28)+COUNTIFS(INDEX(ownership,0,MATCH(P$1,Systems!$I$2:AY$2,)),$A28&amp;"(*",INDEX(ownership,0,MATCH(P$1,Systems!$I$2:AY$2,)),"&lt;&gt;*"&amp;"(X)"&amp;"*")+COUNTIF(INDEX(ownership,0,MATCH(P$1,Systems!$I$2:AY$2,)),$A28&amp;",*")</f>
        <v>404</v>
      </c>
      <c r="Q28" s="121">
        <f t="array" ref="Q28">COUNTIF(INDEX(ownership,0,MATCH(Q$1,Systems!$I$2:AY$2,)),$A28)+COUNTIFS(INDEX(ownership,0,MATCH(Q$1,Systems!$I$2:AY$2,)),$A28&amp;"(*",INDEX(ownership,0,MATCH(Q$1,Systems!$I$2:AY$2,)),"&lt;&gt;*"&amp;"(X)"&amp;"*")+COUNTIF(INDEX(ownership,0,MATCH(Q$1,Systems!$I$2:AY$2,)),$A28&amp;",*")</f>
        <v>401</v>
      </c>
      <c r="R28" s="121">
        <f t="array" ref="R28">COUNTIF(INDEX(ownership,0,MATCH(R$1,Systems!$I$2:AY$2,)),$A28)+COUNTIFS(INDEX(ownership,0,MATCH(R$1,Systems!$I$2:AY$2,)),$A28&amp;"(*",INDEX(ownership,0,MATCH(R$1,Systems!$I$2:AY$2,)),"&lt;&gt;*"&amp;"(X)"&amp;"*")+COUNTIF(INDEX(ownership,0,MATCH(R$1,Systems!$I$2:AY$2,)),$A28&amp;",*")</f>
        <v>405</v>
      </c>
      <c r="S28" s="121">
        <f t="array" ref="S28">COUNTIF(INDEX(ownership,0,MATCH(S$1,Systems!$I$2:AY$2,)),$A28)+COUNTIFS(INDEX(ownership,0,MATCH(S$1,Systems!$I$2:AY$2,)),$A28&amp;"(*",INDEX(ownership,0,MATCH(S$1,Systems!$I$2:AY$2,)),"&lt;&gt;*"&amp;"(X)"&amp;"*")+COUNTIF(INDEX(ownership,0,MATCH(S$1,Systems!$I$2:AY$2,)),$A28&amp;",*")</f>
        <v>412</v>
      </c>
      <c r="T28" s="121">
        <f t="array" ref="T28">COUNTIF(INDEX(ownership,0,MATCH(T$1,Systems!$I$2:AY$2,)),$A28)+COUNTIFS(INDEX(ownership,0,MATCH(T$1,Systems!$I$2:AY$2,)),$A28&amp;"(*",INDEX(ownership,0,MATCH(T$1,Systems!$I$2:AY$2,)),"&lt;&gt;*"&amp;"(X)"&amp;"*")+COUNTIF(INDEX(ownership,0,MATCH(T$1,Systems!$I$2:AY$2,)),$A28&amp;",*")</f>
        <v>469</v>
      </c>
      <c r="U28" s="121">
        <f t="array" ref="U28">COUNTIF(INDEX(ownership,0,MATCH(U$1,Systems!$I$2:AY$2,)),$A28)+COUNTIFS(INDEX(ownership,0,MATCH(U$1,Systems!$I$2:AY$2,)),$A28&amp;"(*",INDEX(ownership,0,MATCH(U$1,Systems!$I$2:AY$2,)),"&lt;&gt;*"&amp;"(X)"&amp;"*")+COUNTIF(INDEX(ownership,0,MATCH(U$1,Systems!$I$2:AY$2,)),$A28&amp;",*")</f>
        <v>465</v>
      </c>
      <c r="V28" s="121">
        <f t="array" ref="V28">COUNTIF(INDEX(ownership,0,MATCH(V$1,Systems!$I$2:AY$2,)),$A28)+COUNTIFS(INDEX(ownership,0,MATCH(V$1,Systems!$I$2:AY$2,)),$A28&amp;"(*",INDEX(ownership,0,MATCH(V$1,Systems!$I$2:AY$2,)),"&lt;&gt;*"&amp;"(X)"&amp;"*")+COUNTIF(INDEX(ownership,0,MATCH(V$1,Systems!$I$2:AY$2,)),$A28&amp;",*")</f>
        <v>455</v>
      </c>
      <c r="W28" s="121">
        <f t="array" ref="W28">COUNTIF(INDEX(ownership,0,MATCH(W$1,Systems!$I$2:AY$2,)),$A28)+COUNTIFS(INDEX(ownership,0,MATCH(W$1,Systems!$I$2:AY$2,)),$A28&amp;"(*",INDEX(ownership,0,MATCH(W$1,Systems!$I$2:AY$2,)),"&lt;&gt;*"&amp;"(X)"&amp;"*")+COUNTIF(INDEX(ownership,0,MATCH(W$1,Systems!$I$2:AY$2,)),$A28&amp;",*")</f>
        <v>444</v>
      </c>
      <c r="X28" s="121">
        <f t="array" ref="X28">COUNTIF(INDEX(ownership,0,MATCH(X$1,Systems!$I$2:AY$2,)),$A28)+COUNTIFS(INDEX(ownership,0,MATCH(X$1,Systems!$I$2:AY$2,)),$A28&amp;"(*",INDEX(ownership,0,MATCH(X$1,Systems!$I$2:AY$2,)),"&lt;&gt;*"&amp;"(X)"&amp;"*")+COUNTIF(INDEX(ownership,0,MATCH(X$1,Systems!$I$2:AY$2,)),$A28&amp;",*")</f>
        <v>412</v>
      </c>
      <c r="Y28" s="121">
        <f t="array" ref="Y28">COUNTIF(INDEX(ownership,0,MATCH(Y$1,Systems!$I$2:AY$2,)),$A28)+COUNTIFS(INDEX(ownership,0,MATCH(Y$1,Systems!$I$2:AY$2,)),$A28&amp;"(*",INDEX(ownership,0,MATCH(Y$1,Systems!$I$2:AY$2,)),"&lt;&gt;*"&amp;"(X)"&amp;"*")+COUNTIF(INDEX(ownership,0,MATCH(Y$1,Systems!$I$2:AY$2,)),$A28&amp;",*")</f>
        <v>379</v>
      </c>
      <c r="Z28" s="121">
        <f t="array" ref="Z28">COUNTIF(INDEX(ownership,0,MATCH(Z$1,Systems!$I$2:AY$2,)),$A28)+COUNTIFS(INDEX(ownership,0,MATCH(Z$1,Systems!$I$2:AY$2,)),$A28&amp;"(*",INDEX(ownership,0,MATCH(Z$1,Systems!$I$2:AY$2,)),"&lt;&gt;*"&amp;"(X)"&amp;"*")+COUNTIF(INDEX(ownership,0,MATCH(Z$1,Systems!$I$2:AY$2,)),$A28&amp;",*")</f>
        <v>330</v>
      </c>
      <c r="AA28" s="121">
        <f t="array" ref="AA28">COUNTIF(INDEX(ownership,0,MATCH(AA$1,Systems!$I$2:AY$2,)),$A28)+COUNTIFS(INDEX(ownership,0,MATCH(AA$1,Systems!$I$2:AY$2,)),$A28&amp;"(*",INDEX(ownership,0,MATCH(AA$1,Systems!$I$2:AY$2,)),"&lt;&gt;*"&amp;"(X)"&amp;"*")+COUNTIF(INDEX(ownership,0,MATCH(AA$1,Systems!$I$2:AY$2,)),$A28&amp;",*")</f>
        <v>333</v>
      </c>
      <c r="AB28" s="121">
        <f t="array" ref="AB28">COUNTIF(INDEX(ownership,0,MATCH(AB$1,Systems!$I$2:AY$2,)),$A28)+COUNTIFS(INDEX(ownership,0,MATCH(AB$1,Systems!$I$2:AY$2,)),$A28&amp;"(*",INDEX(ownership,0,MATCH(AB$1,Systems!$I$2:AY$2,)),"&lt;&gt;*"&amp;"(X)"&amp;"*")+COUNTIF(INDEX(ownership,0,MATCH(AB$1,Systems!$I$2:AY$2,)),$A28&amp;",*")</f>
        <v>322</v>
      </c>
      <c r="AC28" s="121">
        <f t="array" ref="AC28">COUNTIF(INDEX(ownership,0,MATCH(AC$1,Systems!$I$2:AY$2,)),$A28)+COUNTIFS(INDEX(ownership,0,MATCH(AC$1,Systems!$I$2:AY$2,)),$A28&amp;"(*",INDEX(ownership,0,MATCH(AC$1,Systems!$I$2:AY$2,)),"&lt;&gt;*"&amp;"(X)"&amp;"*")+COUNTIF(INDEX(ownership,0,MATCH(AC$1,Systems!$I$2:AY$2,)),$A28&amp;",*")</f>
        <v>315</v>
      </c>
      <c r="AD28" s="121">
        <f t="array" ref="AD28">COUNTIF(INDEX(ownership,0,MATCH(AD$1,Systems!$I$2:AY$2,)),$A28)+COUNTIFS(INDEX(ownership,0,MATCH(AD$1,Systems!$I$2:AY$2,)),$A28&amp;"(*",INDEX(ownership,0,MATCH(AD$1,Systems!$I$2:AY$2,)),"&lt;&gt;*"&amp;"(X)"&amp;"*")+COUNTIF(INDEX(ownership,0,MATCH(AD$1,Systems!$I$2:AY$2,)),$A28&amp;",*")</f>
        <v>308</v>
      </c>
      <c r="AE28" s="121">
        <f t="array" ref="AE28">COUNTIF(INDEX(ownership,0,MATCH(AE$1,Systems!$I$2:AY$2,)),$A28)+COUNTIFS(INDEX(ownership,0,MATCH(AE$1,Systems!$I$2:AY$2,)),$A28&amp;"(*",INDEX(ownership,0,MATCH(AE$1,Systems!$I$2:AY$2,)),"&lt;&gt;*"&amp;"(X)"&amp;"*")+COUNTIF(INDEX(ownership,0,MATCH(AE$1,Systems!$I$2:AY$2,)),$A28&amp;",*")</f>
        <v>302</v>
      </c>
      <c r="AF28" s="121">
        <f t="array" ref="AF28">COUNTIF(INDEX(ownership,0,MATCH(AF$1,Systems!$I$2:AY$2,)),$A28)+COUNTIFS(INDEX(ownership,0,MATCH(AF$1,Systems!$I$2:AY$2,)),$A28&amp;"(*",INDEX(ownership,0,MATCH(AF$1,Systems!$I$2:AY$2,)),"&lt;&gt;*"&amp;"(X)"&amp;"*")+COUNTIF(INDEX(ownership,0,MATCH(AF$1,Systems!$I$2:AY$2,)),$A28&amp;",*")</f>
        <v>270</v>
      </c>
      <c r="AG28" s="121">
        <f t="array" ref="AG28">COUNTIF(INDEX(ownership,0,MATCH(AG$1,Systems!$I$2:AY$2,)),$A28)+COUNTIFS(INDEX(ownership,0,MATCH(AG$1,Systems!$I$2:AY$2,)),$A28&amp;"(*",INDEX(ownership,0,MATCH(AG$1,Systems!$I$2:AY$2,)),"&lt;&gt;*"&amp;"(X)"&amp;"*")+COUNTIF(INDEX(ownership,0,MATCH(AG$1,Systems!$I$2:AY$2,)),$A28&amp;",*")</f>
        <v>270</v>
      </c>
      <c r="AH28" s="121">
        <f t="array" ref="AH28">COUNTIF(INDEX(ownership,0,MATCH(AH$1,Systems!$I$2:AY$2,)),$A28)+COUNTIFS(INDEX(ownership,0,MATCH(AH$1,Systems!$I$2:AY$2,)),$A28&amp;"(*",INDEX(ownership,0,MATCH(AH$1,Systems!$I$2:AY$2,)),"&lt;&gt;*"&amp;"(X)"&amp;"*")+COUNTIF(INDEX(ownership,0,MATCH(AH$1,Systems!$I$2:AY$2,)),$A28&amp;",*")</f>
        <v>270</v>
      </c>
      <c r="AI28" s="121">
        <f t="array" ref="AI28">COUNTIF(INDEX(ownership,0,MATCH(AI$1,Systems!$I$2:AY$2,)),$A28)+COUNTIFS(INDEX(ownership,0,MATCH(AI$1,Systems!$I$2:AY$2,)),$A28&amp;"(*",INDEX(ownership,0,MATCH(AI$1,Systems!$I$2:AY$2,)),"&lt;&gt;*"&amp;"(X)"&amp;"*")+COUNTIF(INDEX(ownership,0,MATCH(AI$1,Systems!$I$2:AY$2,)),$A28&amp;",*")</f>
        <v>282</v>
      </c>
      <c r="AJ28" s="121">
        <f t="array" ref="AJ28">COUNTIF(INDEX(ownership,0,MATCH(AJ$1,Systems!$I$2:AY$2,)),$A28)+COUNTIFS(INDEX(ownership,0,MATCH(AJ$1,Systems!$I$2:AY$2,)),$A28&amp;"(*",INDEX(ownership,0,MATCH(AJ$1,Systems!$I$2:AY$2,)),"&lt;&gt;*"&amp;"(X)"&amp;"*")+COUNTIF(INDEX(ownership,0,MATCH(AJ$1,Systems!$I$2:AY$2,)),$A28&amp;",*")</f>
        <v>299</v>
      </c>
      <c r="AK28" s="121">
        <f t="array" ref="AK28">COUNTIF(INDEX(ownership,0,MATCH(AK$1,Systems!$I$2:AY$2,)),$A28)+COUNTIFS(INDEX(ownership,0,MATCH(AK$1,Systems!$I$2:AY$2,)),$A28&amp;"(*",INDEX(ownership,0,MATCH(AK$1,Systems!$I$2:AY$2,)),"&lt;&gt;*"&amp;"(X)"&amp;"*")+COUNTIF(INDEX(ownership,0,MATCH(AK$1,Systems!$I$2:AY$2,)),$A28&amp;",*")</f>
        <v>308</v>
      </c>
      <c r="AL28" s="121">
        <f t="array" ref="AL28">COUNTIF(INDEX(ownership,0,MATCH(AL$1,Systems!$I$2:AY$2,)),$A28)+COUNTIFS(INDEX(ownership,0,MATCH(AL$1,Systems!$I$2:AY$2,)),$A28&amp;"(*",INDEX(ownership,0,MATCH(AL$1,Systems!$I$2:AY$2,)),"&lt;&gt;*"&amp;"(X)"&amp;"*")+COUNTIF(INDEX(ownership,0,MATCH(AL$1,Systems!$I$2:AY$2,)),$A28&amp;",*")</f>
        <v>315</v>
      </c>
      <c r="AM28" s="121">
        <f t="array" ref="AM28">COUNTIF(INDEX(ownership,0,MATCH(AM$1,Systems!$I$2:AY$2,)),$A28)+COUNTIFS(INDEX(ownership,0,MATCH(AM$1,Systems!$I$2:AY$2,)),$A28&amp;"(*",INDEX(ownership,0,MATCH(AM$1,Systems!$I$2:AY$2,)),"&lt;&gt;*"&amp;"(X)"&amp;"*")+COUNTIF(INDEX(ownership,0,MATCH(AM$1,Systems!$I$2:AY$2,)),$A28&amp;",*")</f>
        <v>323</v>
      </c>
      <c r="AN28" s="121">
        <f t="array" ref="AN28">COUNTIF(INDEX(ownership,0,MATCH(AN$1,Systems!$I$2:AY$2,)),$A28)+COUNTIFS(INDEX(ownership,0,MATCH(AN$1,Systems!$I$2:AY$2,)),$A28&amp;"(*",INDEX(ownership,0,MATCH(AN$1,Systems!$I$2:AY$2,)),"&lt;&gt;*"&amp;"(X)"&amp;"*")+COUNTIF(INDEX(ownership,0,MATCH(AN$1,Systems!$I$2:AY$2,)),$A28&amp;",*")</f>
        <v>323</v>
      </c>
      <c r="AO28" s="121">
        <f t="array" ref="AO28">COUNTIF(INDEX(ownership,0,MATCH(AO$1,Systems!$I$2:AY$2,)),$A28)+COUNTIFS(INDEX(ownership,0,MATCH(AO$1,Systems!$I$2:AY$2,)),$A28&amp;"(*",INDEX(ownership,0,MATCH(AO$1,Systems!$I$2:AY$2,)),"&lt;&gt;*"&amp;"(X)"&amp;"*")+COUNTIF(INDEX(ownership,0,MATCH(AO$1,Systems!$I$2:AY$2,)),$A28&amp;",*")</f>
        <v>320</v>
      </c>
      <c r="AP28" s="121">
        <f t="array" ref="AP28">COUNTIF(INDEX(ownership,0,MATCH(AP$1,Systems!$I$2:AY$2,)),$A28)+COUNTIFS(INDEX(ownership,0,MATCH(AP$1,Systems!$I$2:AY$2,)),$A28&amp;"(*",INDEX(ownership,0,MATCH(AP$1,Systems!$I$2:AY$2,)),"&lt;&gt;*"&amp;"(X)"&amp;"*")+COUNTIF(INDEX(ownership,0,MATCH(AP$1,Systems!$I$2:AY$2,)),$A28&amp;",*")</f>
        <v>281</v>
      </c>
      <c r="AQ28" s="121">
        <f t="array" ref="AQ28">COUNTIF(INDEX(ownership,0,MATCH(AQ$1,Systems!$I$2:AY$2,)),$A28)+COUNTIFS(INDEX(ownership,0,MATCH(AQ$1,Systems!$I$2:AY$2,)),$A28&amp;"(*",INDEX(ownership,0,MATCH(AQ$1,Systems!$I$2:AY$2,)),"&lt;&gt;*"&amp;"(X)"&amp;"*")+COUNTIF(INDEX(ownership,0,MATCH(AQ$1,Systems!$I$2:AY$2,)),$A28&amp;",*")</f>
        <v>281</v>
      </c>
      <c r="AR28" s="121">
        <f t="array" ref="AR28">COUNTIF(INDEX(ownership,0,MATCH(AR$1,Systems!$I$2:AY$2,)),$A28)+COUNTIFS(INDEX(ownership,0,MATCH(AR$1,Systems!$I$2:AY$2,)),$A28&amp;"(*",INDEX(ownership,0,MATCH(AR$1,Systems!$I$2:AY$2,)),"&lt;&gt;*"&amp;"(X)"&amp;"*")+COUNTIF(INDEX(ownership,0,MATCH(AR$1,Systems!$I$2:AY$2,)),$A28&amp;",*")</f>
        <v>255</v>
      </c>
      <c r="AS28" s="121">
        <f t="array" ref="AS28">COUNTIF(INDEX(ownership,0,MATCH(AS$1,Systems!$I$2:AY$2,)),$A28)+COUNTIFS(INDEX(ownership,0,MATCH(AS$1,Systems!$I$2:AY$2,)),$A28&amp;"(*",INDEX(ownership,0,MATCH(AS$1,Systems!$I$2:AY$2,)),"&lt;&gt;*"&amp;"(X)"&amp;"*")+COUNTIF(INDEX(ownership,0,MATCH(AS$1,Systems!$I$2:AY$2,)),$A28&amp;",*")</f>
        <v>255</v>
      </c>
      <c r="AT28" s="121">
        <f t="array" ref="AT28">COUNTIF(INDEX(ownership,0,MATCH(AT$1,Systems!$I$2:AY$2,)),$A28)+COUNTIFS(INDEX(ownership,0,MATCH(AT$1,Systems!$I$2:AY$2,)),$A28&amp;"(*",INDEX(ownership,0,MATCH(AT$1,Systems!$I$2:AY$2,)),"&lt;&gt;*"&amp;"(X)"&amp;"*")+COUNTIF(INDEX(ownership,0,MATCH(AT$1,Systems!$I$2:AY$2,)),$A28&amp;",*")</f>
        <v>254</v>
      </c>
      <c r="AU28" s="121">
        <f t="array" ref="AU28">COUNTIF(INDEX(ownership,0,MATCH(AU$1,Systems!$I$2:AY$2,)),$A28)+COUNTIFS(INDEX(ownership,0,MATCH(AU$1,Systems!$I$2:AY$2,)),$A28&amp;"(*",INDEX(ownership,0,MATCH(AU$1,Systems!$I$2:AY$2,)),"&lt;&gt;*"&amp;"(X)"&amp;"*")+COUNTIF(INDEX(ownership,0,MATCH(AU$1,Systems!$I$2:AY$2,)),$A28&amp;",*")</f>
        <v>244</v>
      </c>
      <c r="AV28" s="121">
        <f t="array" ref="AV28">COUNTIF(INDEX(ownership,0,MATCH(AV$1,Systems!$I$2:AY$2,)),$A28)+COUNTIFS(INDEX(ownership,0,MATCH(AV$1,Systems!$I$2:AY$2,)),$A28&amp;"(*",INDEX(ownership,0,MATCH(AV$1,Systems!$I$2:AY$2,)),"&lt;&gt;*"&amp;"(X)"&amp;"*")+COUNTIF(INDEX(ownership,0,MATCH(AV$1,Systems!$I$2:AY$2,)),$A28&amp;",*")</f>
        <v>265</v>
      </c>
      <c r="AW28" s="121">
        <f t="array" ref="AW28">COUNTIF(INDEX(ownership,0,MATCH(AW$1,Systems!$I$2:AY$2,)),$A28)+COUNTIFS(INDEX(ownership,0,MATCH(AW$1,Systems!$I$2:AY$2,)),$A28&amp;"(*",INDEX(ownership,0,MATCH(AW$1,Systems!$I$2:AY$2,)),"&lt;&gt;*"&amp;"(X)"&amp;"*")+COUNTIF(INDEX(ownership,0,MATCH(AW$1,Systems!$I$2:AY$2,)),$A28&amp;",*")</f>
        <v>356</v>
      </c>
      <c r="AX28" s="121">
        <f t="array" ref="AX28">COUNTIF(INDEX(ownership,0,MATCH(AX$1,Systems!$I$2:AY$2,)),$A28)+COUNTIFS(INDEX(ownership,0,MATCH(AX$1,Systems!$I$2:AY$2,)),$A28&amp;"(*",INDEX(ownership,0,MATCH(AX$1,Systems!$I$2:AY$2,)),"&lt;&gt;*"&amp;"(X)"&amp;"*")+COUNTIF(INDEX(ownership,0,MATCH(AX$1,Systems!$I$2:AY$2,)),$A28&amp;",*")</f>
        <v>359</v>
      </c>
      <c r="AY28" s="121">
        <f t="array" ref="AY28">COUNTIF(INDEX(ownership,0,MATCH(AY$1,Systems!$I$2:AZ$2,)),$A28)+COUNTIFS(INDEX(ownership,0,MATCH(AY$1,Systems!$I$2:AZ$2,)),$A28&amp;"(*",INDEX(ownership,0,MATCH(AY$1,Systems!$I$2:AZ$2,)),"&lt;&gt;*"&amp;"(X)"&amp;"*")+COUNTIF(INDEX(ownership,0,MATCH(AY$1,Systems!$I$2:AZ$2,)),$A28&amp;",*")</f>
        <v>326</v>
      </c>
      <c r="AZ28" s="121">
        <f t="array" ref="AZ28">COUNTIF(INDEX(ownership,0,MATCH(AZ$1,Systems!$I$2:AY$2,)),$A28)+COUNTIFS(INDEX(ownership,0,MATCH(AZ$1,Systems!$I$2:AY$2,)),$A28&amp;"(*",INDEX(ownership,0,MATCH(AZ$1,Systems!$I$2:AY$2,)),"&lt;&gt;*"&amp;"(X)"&amp;"*")+COUNTIF(INDEX(ownership,0,MATCH(AZ$1,Systems!$I$2:AY$2,)),$A28&amp;",*")</f>
        <v>0</v>
      </c>
    </row>
    <row r="29" ht="15.75" customHeight="1">
      <c r="A29" s="60" t="s">
        <v>953</v>
      </c>
      <c r="B29" s="60" t="s">
        <v>7980</v>
      </c>
      <c r="C29" s="60" t="s">
        <v>7945</v>
      </c>
      <c r="D29" s="119">
        <v>2335.0</v>
      </c>
      <c r="E29" s="69"/>
      <c r="F29" s="120" t="s">
        <v>7981</v>
      </c>
      <c r="G29" s="121">
        <f t="shared" si="1"/>
        <v>77</v>
      </c>
      <c r="H29" s="121">
        <f t="array" ref="H29">COUNTIF(INDEX(ownership,0,MATCH(H$1,Systems!$I$2:AY$2,)),$A29)+COUNTIFS(INDEX(ownership,0,MATCH(H$1,Systems!$I$2:AY$2,)),$A29&amp;"(*",INDEX(ownership,0,MATCH(H$1,Systems!$I$2:AY$2,)),"&lt;&gt;*"&amp;"(X)"&amp;"*")+COUNTIF(INDEX(ownership,0,MATCH(H$1,Systems!$I$2:AY$2,)),$A29&amp;",*")</f>
        <v>0</v>
      </c>
      <c r="I29" s="121">
        <f t="array" ref="I29">COUNTIF(INDEX(ownership,0,MATCH(I$1,Systems!$I$2:AY$2,)),$A29)+COUNTIFS(INDEX(ownership,0,MATCH(I$1,Systems!$I$2:AY$2,)),$A29&amp;"(*",INDEX(ownership,0,MATCH(I$1,Systems!$I$2:AY$2,)),"&lt;&gt;*"&amp;"(X)"&amp;"*")+COUNTIF(INDEX(ownership,0,MATCH(I$1,Systems!$I$2:AY$2,)),$A29&amp;",*")</f>
        <v>0</v>
      </c>
      <c r="J29" s="121">
        <f t="array" ref="J29">COUNTIF(INDEX(ownership,0,MATCH(J$1,Systems!$I$2:AY$2,)),$A29)+COUNTIFS(INDEX(ownership,0,MATCH(J$1,Systems!$I$2:AY$2,)),$A29&amp;"(*",INDEX(ownership,0,MATCH(J$1,Systems!$I$2:AY$2,)),"&lt;&gt;*"&amp;"(X)"&amp;"*")+COUNTIF(INDEX(ownership,0,MATCH(J$1,Systems!$I$2:AY$2,)),$A29&amp;",*")</f>
        <v>0</v>
      </c>
      <c r="K29" s="121">
        <f t="array" ref="K29">COUNTIF(INDEX(ownership,0,MATCH(K$1,Systems!$I$2:AY$2,)),$A29)+COUNTIFS(INDEX(ownership,0,MATCH(K$1,Systems!$I$2:AY$2,)),$A29&amp;"(*",INDEX(ownership,0,MATCH(K$1,Systems!$I$2:AY$2,)),"&lt;&gt;*"&amp;"(X)"&amp;"*")+COUNTIF(INDEX(ownership,0,MATCH(K$1,Systems!$I$2:AY$2,)),$A29&amp;",*")</f>
        <v>14</v>
      </c>
      <c r="L29" s="121">
        <f t="array" ref="L29">COUNTIF(INDEX(ownership,0,MATCH(L$1,Systems!$I$2:AY$2,)),$A29)+COUNTIFS(INDEX(ownership,0,MATCH(L$1,Systems!$I$2:AY$2,)),$A29&amp;"(*",INDEX(ownership,0,MATCH(L$1,Systems!$I$2:AY$2,)),"&lt;&gt;*"&amp;"(X)"&amp;"*")+COUNTIF(INDEX(ownership,0,MATCH(L$1,Systems!$I$2:AY$2,)),$A29&amp;",*")</f>
        <v>35</v>
      </c>
      <c r="M29" s="121">
        <f t="array" ref="M29">COUNTIF(INDEX(ownership,0,MATCH(M$1,Systems!$I$2:AY$2,)),$A29)+COUNTIFS(INDEX(ownership,0,MATCH(M$1,Systems!$I$2:AY$2,)),$A29&amp;"(*",INDEX(ownership,0,MATCH(M$1,Systems!$I$2:AY$2,)),"&lt;&gt;*"&amp;"(X)"&amp;"*")+COUNTIF(INDEX(ownership,0,MATCH(M$1,Systems!$I$2:AY$2,)),$A29&amp;",*")</f>
        <v>60</v>
      </c>
      <c r="N29" s="121">
        <f t="array" ref="N29">COUNTIF(INDEX(ownership,0,MATCH(N$1,Systems!$I$2:AY$2,)),$A29)+COUNTIFS(INDEX(ownership,0,MATCH(N$1,Systems!$I$2:AY$2,)),$A29&amp;"(*",INDEX(ownership,0,MATCH(N$1,Systems!$I$2:AY$2,)),"&lt;&gt;*"&amp;"(X)"&amp;"*")+COUNTIF(INDEX(ownership,0,MATCH(N$1,Systems!$I$2:AY$2,)),$A29&amp;",*")</f>
        <v>25</v>
      </c>
      <c r="O29" s="121">
        <f t="array" ref="O29">COUNTIF(INDEX(ownership,0,MATCH(O$1,Systems!$I$2:AY$2,)),$A29)+COUNTIFS(INDEX(ownership,0,MATCH(O$1,Systems!$I$2:AY$2,)),$A29&amp;"(*",INDEX(ownership,0,MATCH(O$1,Systems!$I$2:AY$2,)),"&lt;&gt;*"&amp;"(X)"&amp;"*")+COUNTIF(INDEX(ownership,0,MATCH(O$1,Systems!$I$2:AY$2,)),$A29&amp;",*")</f>
        <v>77</v>
      </c>
      <c r="P29" s="121">
        <f t="array" ref="P29">COUNTIF(INDEX(ownership,0,MATCH(P$1,Systems!$I$2:AY$2,)),$A29)+COUNTIFS(INDEX(ownership,0,MATCH(P$1,Systems!$I$2:AY$2,)),$A29&amp;"(*",INDEX(ownership,0,MATCH(P$1,Systems!$I$2:AY$2,)),"&lt;&gt;*"&amp;"(X)"&amp;"*")+COUNTIF(INDEX(ownership,0,MATCH(P$1,Systems!$I$2:AY$2,)),$A29&amp;",*")</f>
        <v>77</v>
      </c>
      <c r="Q29" s="121">
        <f t="array" ref="Q29">COUNTIF(INDEX(ownership,0,MATCH(Q$1,Systems!$I$2:AY$2,)),$A29)+COUNTIFS(INDEX(ownership,0,MATCH(Q$1,Systems!$I$2:AY$2,)),$A29&amp;"(*",INDEX(ownership,0,MATCH(Q$1,Systems!$I$2:AY$2,)),"&lt;&gt;*"&amp;"(X)"&amp;"*")+COUNTIF(INDEX(ownership,0,MATCH(Q$1,Systems!$I$2:AY$2,)),$A29&amp;",*")</f>
        <v>77</v>
      </c>
      <c r="R29" s="121">
        <f t="array" ref="R29">COUNTIF(INDEX(ownership,0,MATCH(R$1,Systems!$I$2:AY$2,)),$A29)+COUNTIFS(INDEX(ownership,0,MATCH(R$1,Systems!$I$2:AY$2,)),$A29&amp;"(*",INDEX(ownership,0,MATCH(R$1,Systems!$I$2:AY$2,)),"&lt;&gt;*"&amp;"(X)"&amp;"*")+COUNTIF(INDEX(ownership,0,MATCH(R$1,Systems!$I$2:AY$2,)),$A29&amp;",*")</f>
        <v>77</v>
      </c>
      <c r="S29" s="121">
        <f t="array" ref="S29">COUNTIF(INDEX(ownership,0,MATCH(S$1,Systems!$I$2:AY$2,)),$A29)+COUNTIFS(INDEX(ownership,0,MATCH(S$1,Systems!$I$2:AY$2,)),$A29&amp;"(*",INDEX(ownership,0,MATCH(S$1,Systems!$I$2:AY$2,)),"&lt;&gt;*"&amp;"(X)"&amp;"*")+COUNTIF(INDEX(ownership,0,MATCH(S$1,Systems!$I$2:AY$2,)),$A29&amp;",*")</f>
        <v>77</v>
      </c>
      <c r="T29" s="121">
        <f t="array" ref="T29">COUNTIF(INDEX(ownership,0,MATCH(T$1,Systems!$I$2:AY$2,)),$A29)+COUNTIFS(INDEX(ownership,0,MATCH(T$1,Systems!$I$2:AY$2,)),$A29&amp;"(*",INDEX(ownership,0,MATCH(T$1,Systems!$I$2:AY$2,)),"&lt;&gt;*"&amp;"(X)"&amp;"*")+COUNTIF(INDEX(ownership,0,MATCH(T$1,Systems!$I$2:AY$2,)),$A29&amp;",*")</f>
        <v>76</v>
      </c>
      <c r="U29" s="121">
        <f t="array" ref="U29">COUNTIF(INDEX(ownership,0,MATCH(U$1,Systems!$I$2:AY$2,)),$A29)+COUNTIFS(INDEX(ownership,0,MATCH(U$1,Systems!$I$2:AY$2,)),$A29&amp;"(*",INDEX(ownership,0,MATCH(U$1,Systems!$I$2:AY$2,)),"&lt;&gt;*"&amp;"(X)"&amp;"*")+COUNTIF(INDEX(ownership,0,MATCH(U$1,Systems!$I$2:AY$2,)),$A29&amp;",*")</f>
        <v>76</v>
      </c>
      <c r="V29" s="121">
        <f t="array" ref="V29">COUNTIF(INDEX(ownership,0,MATCH(V$1,Systems!$I$2:AY$2,)),$A29)+COUNTIFS(INDEX(ownership,0,MATCH(V$1,Systems!$I$2:AY$2,)),$A29&amp;"(*",INDEX(ownership,0,MATCH(V$1,Systems!$I$2:AY$2,)),"&lt;&gt;*"&amp;"(X)"&amp;"*")+COUNTIF(INDEX(ownership,0,MATCH(V$1,Systems!$I$2:AY$2,)),$A29&amp;",*")</f>
        <v>76</v>
      </c>
      <c r="W29" s="121">
        <f t="array" ref="W29">COUNTIF(INDEX(ownership,0,MATCH(W$1,Systems!$I$2:AY$2,)),$A29)+COUNTIFS(INDEX(ownership,0,MATCH(W$1,Systems!$I$2:AY$2,)),$A29&amp;"(*",INDEX(ownership,0,MATCH(W$1,Systems!$I$2:AY$2,)),"&lt;&gt;*"&amp;"(X)"&amp;"*")+COUNTIF(INDEX(ownership,0,MATCH(W$1,Systems!$I$2:AY$2,)),$A29&amp;",*")</f>
        <v>64</v>
      </c>
      <c r="X29" s="121">
        <f t="array" ref="X29">COUNTIF(INDEX(ownership,0,MATCH(X$1,Systems!$I$2:AY$2,)),$A29)+COUNTIFS(INDEX(ownership,0,MATCH(X$1,Systems!$I$2:AY$2,)),$A29&amp;"(*",INDEX(ownership,0,MATCH(X$1,Systems!$I$2:AY$2,)),"&lt;&gt;*"&amp;"(X)"&amp;"*")+COUNTIF(INDEX(ownership,0,MATCH(X$1,Systems!$I$2:AY$2,)),$A29&amp;",*")</f>
        <v>34</v>
      </c>
      <c r="Y29" s="121">
        <f t="array" ref="Y29">COUNTIF(INDEX(ownership,0,MATCH(Y$1,Systems!$I$2:AY$2,)),$A29)+COUNTIFS(INDEX(ownership,0,MATCH(Y$1,Systems!$I$2:AY$2,)),$A29&amp;"(*",INDEX(ownership,0,MATCH(Y$1,Systems!$I$2:AY$2,)),"&lt;&gt;*"&amp;"(X)"&amp;"*")+COUNTIF(INDEX(ownership,0,MATCH(Y$1,Systems!$I$2:AY$2,)),$A29&amp;",*")</f>
        <v>35</v>
      </c>
      <c r="Z29" s="121">
        <f t="array" ref="Z29">COUNTIF(INDEX(ownership,0,MATCH(Z$1,Systems!$I$2:AY$2,)),$A29)+COUNTIFS(INDEX(ownership,0,MATCH(Z$1,Systems!$I$2:AY$2,)),$A29&amp;"(*",INDEX(ownership,0,MATCH(Z$1,Systems!$I$2:AY$2,)),"&lt;&gt;*"&amp;"(X)"&amp;"*")+COUNTIF(INDEX(ownership,0,MATCH(Z$1,Systems!$I$2:AY$2,)),$A29&amp;",*")</f>
        <v>58</v>
      </c>
      <c r="AA29" s="121">
        <f t="array" ref="AA29">COUNTIF(INDEX(ownership,0,MATCH(AA$1,Systems!$I$2:AY$2,)),$A29)+COUNTIFS(INDEX(ownership,0,MATCH(AA$1,Systems!$I$2:AY$2,)),$A29&amp;"(*",INDEX(ownership,0,MATCH(AA$1,Systems!$I$2:AY$2,)),"&lt;&gt;*"&amp;"(X)"&amp;"*")+COUNTIF(INDEX(ownership,0,MATCH(AA$1,Systems!$I$2:AY$2,)),$A29&amp;",*")</f>
        <v>58</v>
      </c>
      <c r="AB29" s="121">
        <f t="array" ref="AB29">COUNTIF(INDEX(ownership,0,MATCH(AB$1,Systems!$I$2:AY$2,)),$A29)+COUNTIFS(INDEX(ownership,0,MATCH(AB$1,Systems!$I$2:AY$2,)),$A29&amp;"(*",INDEX(ownership,0,MATCH(AB$1,Systems!$I$2:AY$2,)),"&lt;&gt;*"&amp;"(X)"&amp;"*")+COUNTIF(INDEX(ownership,0,MATCH(AB$1,Systems!$I$2:AY$2,)),$A29&amp;",*")</f>
        <v>58</v>
      </c>
      <c r="AC29" s="121">
        <f t="array" ref="AC29">COUNTIF(INDEX(ownership,0,MATCH(AC$1,Systems!$I$2:AY$2,)),$A29)+COUNTIFS(INDEX(ownership,0,MATCH(AC$1,Systems!$I$2:AY$2,)),$A29&amp;"(*",INDEX(ownership,0,MATCH(AC$1,Systems!$I$2:AY$2,)),"&lt;&gt;*"&amp;"(X)"&amp;"*")+COUNTIF(INDEX(ownership,0,MATCH(AC$1,Systems!$I$2:AY$2,)),$A29&amp;",*")</f>
        <v>58</v>
      </c>
      <c r="AD29" s="121">
        <f t="array" ref="AD29">COUNTIF(INDEX(ownership,0,MATCH(AD$1,Systems!$I$2:AY$2,)),$A29)+COUNTIFS(INDEX(ownership,0,MATCH(AD$1,Systems!$I$2:AY$2,)),$A29&amp;"(*",INDEX(ownership,0,MATCH(AD$1,Systems!$I$2:AY$2,)),"&lt;&gt;*"&amp;"(X)"&amp;"*")+COUNTIF(INDEX(ownership,0,MATCH(AD$1,Systems!$I$2:AY$2,)),$A29&amp;",*")</f>
        <v>58</v>
      </c>
      <c r="AE29" s="121">
        <f t="array" ref="AE29">COUNTIF(INDEX(ownership,0,MATCH(AE$1,Systems!$I$2:AY$2,)),$A29)+COUNTIFS(INDEX(ownership,0,MATCH(AE$1,Systems!$I$2:AY$2,)),$A29&amp;"(*",INDEX(ownership,0,MATCH(AE$1,Systems!$I$2:AY$2,)),"&lt;&gt;*"&amp;"(X)"&amp;"*")+COUNTIF(INDEX(ownership,0,MATCH(AE$1,Systems!$I$2:AY$2,)),$A29&amp;",*")</f>
        <v>58</v>
      </c>
      <c r="AF29" s="121">
        <f t="array" ref="AF29">COUNTIF(INDEX(ownership,0,MATCH(AF$1,Systems!$I$2:AY$2,)),$A29)+COUNTIFS(INDEX(ownership,0,MATCH(AF$1,Systems!$I$2:AY$2,)),$A29&amp;"(*",INDEX(ownership,0,MATCH(AF$1,Systems!$I$2:AY$2,)),"&lt;&gt;*"&amp;"(X)"&amp;"*")+COUNTIF(INDEX(ownership,0,MATCH(AF$1,Systems!$I$2:AY$2,)),$A29&amp;",*")</f>
        <v>58</v>
      </c>
      <c r="AG29" s="121">
        <f t="array" ref="AG29">COUNTIF(INDEX(ownership,0,MATCH(AG$1,Systems!$I$2:AY$2,)),$A29)+COUNTIFS(INDEX(ownership,0,MATCH(AG$1,Systems!$I$2:AY$2,)),$A29&amp;"(*",INDEX(ownership,0,MATCH(AG$1,Systems!$I$2:AY$2,)),"&lt;&gt;*"&amp;"(X)"&amp;"*")+COUNTIF(INDEX(ownership,0,MATCH(AG$1,Systems!$I$2:AY$2,)),$A29&amp;",*")</f>
        <v>58</v>
      </c>
      <c r="AH29" s="121">
        <f t="array" ref="AH29">COUNTIF(INDEX(ownership,0,MATCH(AH$1,Systems!$I$2:AY$2,)),$A29)+COUNTIFS(INDEX(ownership,0,MATCH(AH$1,Systems!$I$2:AY$2,)),$A29&amp;"(*",INDEX(ownership,0,MATCH(AH$1,Systems!$I$2:AY$2,)),"&lt;&gt;*"&amp;"(X)"&amp;"*")+COUNTIF(INDEX(ownership,0,MATCH(AH$1,Systems!$I$2:AY$2,)),$A29&amp;",*")</f>
        <v>58</v>
      </c>
      <c r="AI29" s="121">
        <f t="array" ref="AI29">COUNTIF(INDEX(ownership,0,MATCH(AI$1,Systems!$I$2:AY$2,)),$A29)+COUNTIFS(INDEX(ownership,0,MATCH(AI$1,Systems!$I$2:AY$2,)),$A29&amp;"(*",INDEX(ownership,0,MATCH(AI$1,Systems!$I$2:AY$2,)),"&lt;&gt;*"&amp;"(X)"&amp;"*")+COUNTIF(INDEX(ownership,0,MATCH(AI$1,Systems!$I$2:AY$2,)),$A29&amp;",*")</f>
        <v>58</v>
      </c>
      <c r="AJ29" s="121">
        <f t="array" ref="AJ29">COUNTIF(INDEX(ownership,0,MATCH(AJ$1,Systems!$I$2:AY$2,)),$A29)+COUNTIFS(INDEX(ownership,0,MATCH(AJ$1,Systems!$I$2:AY$2,)),$A29&amp;"(*",INDEX(ownership,0,MATCH(AJ$1,Systems!$I$2:AY$2,)),"&lt;&gt;*"&amp;"(X)"&amp;"*")+COUNTIF(INDEX(ownership,0,MATCH(AJ$1,Systems!$I$2:AY$2,)),$A29&amp;",*")</f>
        <v>58</v>
      </c>
      <c r="AK29" s="121">
        <f t="array" ref="AK29">COUNTIF(INDEX(ownership,0,MATCH(AK$1,Systems!$I$2:AY$2,)),$A29)+COUNTIFS(INDEX(ownership,0,MATCH(AK$1,Systems!$I$2:AY$2,)),$A29&amp;"(*",INDEX(ownership,0,MATCH(AK$1,Systems!$I$2:AY$2,)),"&lt;&gt;*"&amp;"(X)"&amp;"*")+COUNTIF(INDEX(ownership,0,MATCH(AK$1,Systems!$I$2:AY$2,)),$A29&amp;",*")</f>
        <v>58</v>
      </c>
      <c r="AL29" s="121">
        <f t="array" ref="AL29">COUNTIF(INDEX(ownership,0,MATCH(AL$1,Systems!$I$2:AY$2,)),$A29)+COUNTIFS(INDEX(ownership,0,MATCH(AL$1,Systems!$I$2:AY$2,)),$A29&amp;"(*",INDEX(ownership,0,MATCH(AL$1,Systems!$I$2:AY$2,)),"&lt;&gt;*"&amp;"(X)"&amp;"*")+COUNTIF(INDEX(ownership,0,MATCH(AL$1,Systems!$I$2:AY$2,)),$A29&amp;",*")</f>
        <v>58</v>
      </c>
      <c r="AM29" s="121">
        <f t="array" ref="AM29">COUNTIF(INDEX(ownership,0,MATCH(AM$1,Systems!$I$2:AY$2,)),$A29)+COUNTIFS(INDEX(ownership,0,MATCH(AM$1,Systems!$I$2:AY$2,)),$A29&amp;"(*",INDEX(ownership,0,MATCH(AM$1,Systems!$I$2:AY$2,)),"&lt;&gt;*"&amp;"(X)"&amp;"*")+COUNTIF(INDEX(ownership,0,MATCH(AM$1,Systems!$I$2:AY$2,)),$A29&amp;",*")</f>
        <v>58</v>
      </c>
      <c r="AN29" s="121">
        <f t="array" ref="AN29">COUNTIF(INDEX(ownership,0,MATCH(AN$1,Systems!$I$2:AY$2,)),$A29)+COUNTIFS(INDEX(ownership,0,MATCH(AN$1,Systems!$I$2:AY$2,)),$A29&amp;"(*",INDEX(ownership,0,MATCH(AN$1,Systems!$I$2:AY$2,)),"&lt;&gt;*"&amp;"(X)"&amp;"*")+COUNTIF(INDEX(ownership,0,MATCH(AN$1,Systems!$I$2:AY$2,)),$A29&amp;",*")</f>
        <v>48</v>
      </c>
      <c r="AO29" s="121">
        <f t="array" ref="AO29">COUNTIF(INDEX(ownership,0,MATCH(AO$1,Systems!$I$2:AY$2,)),$A29)+COUNTIFS(INDEX(ownership,0,MATCH(AO$1,Systems!$I$2:AY$2,)),$A29&amp;"(*",INDEX(ownership,0,MATCH(AO$1,Systems!$I$2:AY$2,)),"&lt;&gt;*"&amp;"(X)"&amp;"*")+COUNTIF(INDEX(ownership,0,MATCH(AO$1,Systems!$I$2:AY$2,)),$A29&amp;",*")</f>
        <v>48</v>
      </c>
      <c r="AP29" s="121">
        <f t="array" ref="AP29">COUNTIF(INDEX(ownership,0,MATCH(AP$1,Systems!$I$2:AY$2,)),$A29)+COUNTIFS(INDEX(ownership,0,MATCH(AP$1,Systems!$I$2:AY$2,)),$A29&amp;"(*",INDEX(ownership,0,MATCH(AP$1,Systems!$I$2:AY$2,)),"&lt;&gt;*"&amp;"(X)"&amp;"*")+COUNTIF(INDEX(ownership,0,MATCH(AP$1,Systems!$I$2:AY$2,)),$A29&amp;",*")</f>
        <v>63</v>
      </c>
      <c r="AQ29" s="121">
        <f t="array" ref="AQ29">COUNTIF(INDEX(ownership,0,MATCH(AQ$1,Systems!$I$2:AY$2,)),$A29)+COUNTIFS(INDEX(ownership,0,MATCH(AQ$1,Systems!$I$2:AY$2,)),$A29&amp;"(*",INDEX(ownership,0,MATCH(AQ$1,Systems!$I$2:AY$2,)),"&lt;&gt;*"&amp;"(X)"&amp;"*")+COUNTIF(INDEX(ownership,0,MATCH(AQ$1,Systems!$I$2:AY$2,)),$A29&amp;",*")</f>
        <v>63</v>
      </c>
      <c r="AR29" s="121">
        <f t="array" ref="AR29">COUNTIF(INDEX(ownership,0,MATCH(AR$1,Systems!$I$2:AY$2,)),$A29)+COUNTIFS(INDEX(ownership,0,MATCH(AR$1,Systems!$I$2:AY$2,)),$A29&amp;"(*",INDEX(ownership,0,MATCH(AR$1,Systems!$I$2:AY$2,)),"&lt;&gt;*"&amp;"(X)"&amp;"*")+COUNTIF(INDEX(ownership,0,MATCH(AR$1,Systems!$I$2:AY$2,)),$A29&amp;",*")</f>
        <v>48</v>
      </c>
      <c r="AS29" s="121">
        <f t="array" ref="AS29">COUNTIF(INDEX(ownership,0,MATCH(AS$1,Systems!$I$2:AY$2,)),$A29)+COUNTIFS(INDEX(ownership,0,MATCH(AS$1,Systems!$I$2:AY$2,)),$A29&amp;"(*",INDEX(ownership,0,MATCH(AS$1,Systems!$I$2:AY$2,)),"&lt;&gt;*"&amp;"(X)"&amp;"*")+COUNTIF(INDEX(ownership,0,MATCH(AS$1,Systems!$I$2:AY$2,)),$A29&amp;",*")</f>
        <v>41</v>
      </c>
      <c r="AT29" s="121">
        <f t="array" ref="AT29">COUNTIF(INDEX(ownership,0,MATCH(AT$1,Systems!$I$2:AY$2,)),$A29)+COUNTIFS(INDEX(ownership,0,MATCH(AT$1,Systems!$I$2:AY$2,)),$A29&amp;"(*",INDEX(ownership,0,MATCH(AT$1,Systems!$I$2:AY$2,)),"&lt;&gt;*"&amp;"(X)"&amp;"*")+COUNTIF(INDEX(ownership,0,MATCH(AT$1,Systems!$I$2:AY$2,)),$A29&amp;",*")</f>
        <v>40</v>
      </c>
      <c r="AU29" s="121">
        <f t="array" ref="AU29">COUNTIF(INDEX(ownership,0,MATCH(AU$1,Systems!$I$2:AY$2,)),$A29)+COUNTIFS(INDEX(ownership,0,MATCH(AU$1,Systems!$I$2:AY$2,)),$A29&amp;"(*",INDEX(ownership,0,MATCH(AU$1,Systems!$I$2:AY$2,)),"&lt;&gt;*"&amp;"(X)"&amp;"*")+COUNTIF(INDEX(ownership,0,MATCH(AU$1,Systems!$I$2:AY$2,)),$A29&amp;",*")</f>
        <v>23</v>
      </c>
      <c r="AV29" s="121">
        <f t="array" ref="AV29">COUNTIF(INDEX(ownership,0,MATCH(AV$1,Systems!$I$2:AY$2,)),$A29)+COUNTIFS(INDEX(ownership,0,MATCH(AV$1,Systems!$I$2:AY$2,)),$A29&amp;"(*",INDEX(ownership,0,MATCH(AV$1,Systems!$I$2:AY$2,)),"&lt;&gt;*"&amp;"(X)"&amp;"*")+COUNTIF(INDEX(ownership,0,MATCH(AV$1,Systems!$I$2:AY$2,)),$A29&amp;",*")</f>
        <v>23</v>
      </c>
      <c r="AW29" s="121">
        <f t="array" ref="AW29">COUNTIF(INDEX(ownership,0,MATCH(AW$1,Systems!$I$2:AY$2,)),$A29)+COUNTIFS(INDEX(ownership,0,MATCH(AW$1,Systems!$I$2:AY$2,)),$A29&amp;"(*",INDEX(ownership,0,MATCH(AW$1,Systems!$I$2:AY$2,)),"&lt;&gt;*"&amp;"(X)"&amp;"*")+COUNTIF(INDEX(ownership,0,MATCH(AW$1,Systems!$I$2:AY$2,)),$A29&amp;",*")</f>
        <v>23</v>
      </c>
      <c r="AX29" s="121">
        <f t="array" ref="AX29">COUNTIF(INDEX(ownership,0,MATCH(AX$1,Systems!$I$2:AY$2,)),$A29)+COUNTIFS(INDEX(ownership,0,MATCH(AX$1,Systems!$I$2:AY$2,)),$A29&amp;"(*",INDEX(ownership,0,MATCH(AX$1,Systems!$I$2:AY$2,)),"&lt;&gt;*"&amp;"(X)"&amp;"*")+COUNTIF(INDEX(ownership,0,MATCH(AX$1,Systems!$I$2:AY$2,)),$A29&amp;",*")</f>
        <v>23</v>
      </c>
      <c r="AY29" s="121">
        <f t="array" ref="AY29">COUNTIF(INDEX(ownership,0,MATCH(AY$1,Systems!$I$2:AZ$2,)),$A29)+COUNTIFS(INDEX(ownership,0,MATCH(AY$1,Systems!$I$2:AZ$2,)),$A29&amp;"(*",INDEX(ownership,0,MATCH(AY$1,Systems!$I$2:AZ$2,)),"&lt;&gt;*"&amp;"(X)"&amp;"*")+COUNTIF(INDEX(ownership,0,MATCH(AY$1,Systems!$I$2:AZ$2,)),$A29&amp;",*")</f>
        <v>18</v>
      </c>
      <c r="AZ29" s="121">
        <f t="array" ref="AZ29">COUNTIF(INDEX(ownership,0,MATCH(AZ$1,Systems!$I$2:AY$2,)),$A29)+COUNTIFS(INDEX(ownership,0,MATCH(AZ$1,Systems!$I$2:AY$2,)),$A29&amp;"(*",INDEX(ownership,0,MATCH(AZ$1,Systems!$I$2:AY$2,)),"&lt;&gt;*"&amp;"(X)"&amp;"*")+COUNTIF(INDEX(ownership,0,MATCH(AZ$1,Systems!$I$2:AY$2,)),$A29&amp;",*")</f>
        <v>0</v>
      </c>
    </row>
    <row r="30" ht="15.75" customHeight="1">
      <c r="A30" s="60" t="s">
        <v>733</v>
      </c>
      <c r="B30" s="60" t="s">
        <v>7982</v>
      </c>
      <c r="C30" s="60" t="s">
        <v>7983</v>
      </c>
      <c r="D30" s="119">
        <v>2340.0</v>
      </c>
      <c r="E30" s="69"/>
      <c r="F30" s="120" t="s">
        <v>7984</v>
      </c>
      <c r="G30" s="121">
        <f t="shared" si="1"/>
        <v>579</v>
      </c>
      <c r="H30" s="121">
        <f t="array" ref="H30">COUNTIF(INDEX(ownership,0,MATCH(H$1,Systems!$I$2:AY$2,)),$A30)+COUNTIFS(INDEX(ownership,0,MATCH(H$1,Systems!$I$2:AY$2,)),$A30&amp;"(*",INDEX(ownership,0,MATCH(H$1,Systems!$I$2:AY$2,)),"&lt;&gt;*"&amp;"(X)"&amp;"*")+COUNTIF(INDEX(ownership,0,MATCH(H$1,Systems!$I$2:AY$2,)),$A30&amp;",*")</f>
        <v>0</v>
      </c>
      <c r="I30" s="121">
        <f t="array" ref="I30">COUNTIF(INDEX(ownership,0,MATCH(I$1,Systems!$I$2:AY$2,)),$A30)+COUNTIFS(INDEX(ownership,0,MATCH(I$1,Systems!$I$2:AY$2,)),$A30&amp;"(*",INDEX(ownership,0,MATCH(I$1,Systems!$I$2:AY$2,)),"&lt;&gt;*"&amp;"(X)"&amp;"*")+COUNTIF(INDEX(ownership,0,MATCH(I$1,Systems!$I$2:AY$2,)),$A30&amp;",*")</f>
        <v>0</v>
      </c>
      <c r="J30" s="121">
        <f t="array" ref="J30">COUNTIF(INDEX(ownership,0,MATCH(J$1,Systems!$I$2:AY$2,)),$A30)+COUNTIFS(INDEX(ownership,0,MATCH(J$1,Systems!$I$2:AY$2,)),$A30&amp;"(*",INDEX(ownership,0,MATCH(J$1,Systems!$I$2:AY$2,)),"&lt;&gt;*"&amp;"(X)"&amp;"*")+COUNTIF(INDEX(ownership,0,MATCH(J$1,Systems!$I$2:AY$2,)),$A30&amp;",*")</f>
        <v>0</v>
      </c>
      <c r="K30" s="121">
        <f t="array" ref="K30">COUNTIF(INDEX(ownership,0,MATCH(K$1,Systems!$I$2:AY$2,)),$A30)+COUNTIFS(INDEX(ownership,0,MATCH(K$1,Systems!$I$2:AY$2,)),$A30&amp;"(*",INDEX(ownership,0,MATCH(K$1,Systems!$I$2:AY$2,)),"&lt;&gt;*"&amp;"(X)"&amp;"*")+COUNTIF(INDEX(ownership,0,MATCH(K$1,Systems!$I$2:AY$2,)),$A30&amp;",*")</f>
        <v>0</v>
      </c>
      <c r="L30" s="121">
        <f t="array" ref="L30">COUNTIF(INDEX(ownership,0,MATCH(L$1,Systems!$I$2:AY$2,)),$A30)+COUNTIFS(INDEX(ownership,0,MATCH(L$1,Systems!$I$2:AY$2,)),$A30&amp;"(*",INDEX(ownership,0,MATCH(L$1,Systems!$I$2:AY$2,)),"&lt;&gt;*"&amp;"(X)"&amp;"*")+COUNTIF(INDEX(ownership,0,MATCH(L$1,Systems!$I$2:AY$2,)),$A30&amp;",*")</f>
        <v>133</v>
      </c>
      <c r="M30" s="121">
        <f t="array" ref="M30">COUNTIF(INDEX(ownership,0,MATCH(M$1,Systems!$I$2:AY$2,)),$A30)+COUNTIFS(INDEX(ownership,0,MATCH(M$1,Systems!$I$2:AY$2,)),$A30&amp;"(*",INDEX(ownership,0,MATCH(M$1,Systems!$I$2:AY$2,)),"&lt;&gt;*"&amp;"(X)"&amp;"*")+COUNTIF(INDEX(ownership,0,MATCH(M$1,Systems!$I$2:AY$2,)),$A30&amp;",*")</f>
        <v>284</v>
      </c>
      <c r="N30" s="121">
        <f t="array" ref="N30">COUNTIF(INDEX(ownership,0,MATCH(N$1,Systems!$I$2:AY$2,)),$A30)+COUNTIFS(INDEX(ownership,0,MATCH(N$1,Systems!$I$2:AY$2,)),$A30&amp;"(*",INDEX(ownership,0,MATCH(N$1,Systems!$I$2:AY$2,)),"&lt;&gt;*"&amp;"(X)"&amp;"*")+COUNTIF(INDEX(ownership,0,MATCH(N$1,Systems!$I$2:AY$2,)),$A30&amp;",*")</f>
        <v>293</v>
      </c>
      <c r="O30" s="121">
        <f t="array" ref="O30">COUNTIF(INDEX(ownership,0,MATCH(O$1,Systems!$I$2:AY$2,)),$A30)+COUNTIFS(INDEX(ownership,0,MATCH(O$1,Systems!$I$2:AY$2,)),$A30&amp;"(*",INDEX(ownership,0,MATCH(O$1,Systems!$I$2:AY$2,)),"&lt;&gt;*"&amp;"(X)"&amp;"*")+COUNTIF(INDEX(ownership,0,MATCH(O$1,Systems!$I$2:AY$2,)),$A30&amp;",*")</f>
        <v>476</v>
      </c>
      <c r="P30" s="121">
        <f t="array" ref="P30">COUNTIF(INDEX(ownership,0,MATCH(P$1,Systems!$I$2:AY$2,)),$A30)+COUNTIFS(INDEX(ownership,0,MATCH(P$1,Systems!$I$2:AY$2,)),$A30&amp;"(*",INDEX(ownership,0,MATCH(P$1,Systems!$I$2:AY$2,)),"&lt;&gt;*"&amp;"(X)"&amp;"*")+COUNTIF(INDEX(ownership,0,MATCH(P$1,Systems!$I$2:AY$2,)),$A30&amp;",*")</f>
        <v>477</v>
      </c>
      <c r="Q30" s="121">
        <f t="array" ref="Q30">COUNTIF(INDEX(ownership,0,MATCH(Q$1,Systems!$I$2:AY$2,)),$A30)+COUNTIFS(INDEX(ownership,0,MATCH(Q$1,Systems!$I$2:AY$2,)),$A30&amp;"(*",INDEX(ownership,0,MATCH(Q$1,Systems!$I$2:AY$2,)),"&lt;&gt;*"&amp;"(X)"&amp;"*")+COUNTIF(INDEX(ownership,0,MATCH(Q$1,Systems!$I$2:AY$2,)),$A30&amp;",*")</f>
        <v>469</v>
      </c>
      <c r="R30" s="121">
        <f t="array" ref="R30">COUNTIF(INDEX(ownership,0,MATCH(R$1,Systems!$I$2:AY$2,)),$A30)+COUNTIFS(INDEX(ownership,0,MATCH(R$1,Systems!$I$2:AY$2,)),$A30&amp;"(*",INDEX(ownership,0,MATCH(R$1,Systems!$I$2:AY$2,)),"&lt;&gt;*"&amp;"(X)"&amp;"*")+COUNTIF(INDEX(ownership,0,MATCH(R$1,Systems!$I$2:AY$2,)),$A30&amp;",*")</f>
        <v>568</v>
      </c>
      <c r="S30" s="121">
        <f t="array" ref="S30">COUNTIF(INDEX(ownership,0,MATCH(S$1,Systems!$I$2:AY$2,)),$A30)+COUNTIFS(INDEX(ownership,0,MATCH(S$1,Systems!$I$2:AY$2,)),$A30&amp;"(*",INDEX(ownership,0,MATCH(S$1,Systems!$I$2:AY$2,)),"&lt;&gt;*"&amp;"(X)"&amp;"*")+COUNTIF(INDEX(ownership,0,MATCH(S$1,Systems!$I$2:AY$2,)),$A30&amp;",*")</f>
        <v>579</v>
      </c>
      <c r="T30" s="121">
        <f t="array" ref="T30">COUNTIF(INDEX(ownership,0,MATCH(T$1,Systems!$I$2:AY$2,)),$A30)+COUNTIFS(INDEX(ownership,0,MATCH(T$1,Systems!$I$2:AY$2,)),$A30&amp;"(*",INDEX(ownership,0,MATCH(T$1,Systems!$I$2:AY$2,)),"&lt;&gt;*"&amp;"(X)"&amp;"*")+COUNTIF(INDEX(ownership,0,MATCH(T$1,Systems!$I$2:AY$2,)),$A30&amp;",*")</f>
        <v>573</v>
      </c>
      <c r="U30" s="121">
        <f t="array" ref="U30">COUNTIF(INDEX(ownership,0,MATCH(U$1,Systems!$I$2:AY$2,)),$A30)+COUNTIFS(INDEX(ownership,0,MATCH(U$1,Systems!$I$2:AY$2,)),$A30&amp;"(*",INDEX(ownership,0,MATCH(U$1,Systems!$I$2:AY$2,)),"&lt;&gt;*"&amp;"(X)"&amp;"*")+COUNTIF(INDEX(ownership,0,MATCH(U$1,Systems!$I$2:AY$2,)),$A30&amp;",*")</f>
        <v>574</v>
      </c>
      <c r="V30" s="121">
        <f t="array" ref="V30">COUNTIF(INDEX(ownership,0,MATCH(V$1,Systems!$I$2:AY$2,)),$A30)+COUNTIFS(INDEX(ownership,0,MATCH(V$1,Systems!$I$2:AY$2,)),$A30&amp;"(*",INDEX(ownership,0,MATCH(V$1,Systems!$I$2:AY$2,)),"&lt;&gt;*"&amp;"(X)"&amp;"*")+COUNTIF(INDEX(ownership,0,MATCH(V$1,Systems!$I$2:AY$2,)),$A30&amp;",*")</f>
        <v>574</v>
      </c>
      <c r="W30" s="121">
        <f t="array" ref="W30">COUNTIF(INDEX(ownership,0,MATCH(W$1,Systems!$I$2:AY$2,)),$A30)+COUNTIFS(INDEX(ownership,0,MATCH(W$1,Systems!$I$2:AY$2,)),$A30&amp;"(*",INDEX(ownership,0,MATCH(W$1,Systems!$I$2:AY$2,)),"&lt;&gt;*"&amp;"(X)"&amp;"*")+COUNTIF(INDEX(ownership,0,MATCH(W$1,Systems!$I$2:AY$2,)),$A30&amp;",*")</f>
        <v>545</v>
      </c>
      <c r="X30" s="121">
        <f t="array" ref="X30">COUNTIF(INDEX(ownership,0,MATCH(X$1,Systems!$I$2:AY$2,)),$A30)+COUNTIFS(INDEX(ownership,0,MATCH(X$1,Systems!$I$2:AY$2,)),$A30&amp;"(*",INDEX(ownership,0,MATCH(X$1,Systems!$I$2:AY$2,)),"&lt;&gt;*"&amp;"(X)"&amp;"*")+COUNTIF(INDEX(ownership,0,MATCH(X$1,Systems!$I$2:AY$2,)),$A30&amp;",*")</f>
        <v>443</v>
      </c>
      <c r="Y30" s="121">
        <f t="array" ref="Y30">COUNTIF(INDEX(ownership,0,MATCH(Y$1,Systems!$I$2:AY$2,)),$A30)+COUNTIFS(INDEX(ownership,0,MATCH(Y$1,Systems!$I$2:AY$2,)),$A30&amp;"(*",INDEX(ownership,0,MATCH(Y$1,Systems!$I$2:AY$2,)),"&lt;&gt;*"&amp;"(X)"&amp;"*")+COUNTIF(INDEX(ownership,0,MATCH(Y$1,Systems!$I$2:AY$2,)),$A30&amp;",*")</f>
        <v>572</v>
      </c>
      <c r="Z30" s="121">
        <f t="array" ref="Z30">COUNTIF(INDEX(ownership,0,MATCH(Z$1,Systems!$I$2:AY$2,)),$A30)+COUNTIFS(INDEX(ownership,0,MATCH(Z$1,Systems!$I$2:AY$2,)),$A30&amp;"(*",INDEX(ownership,0,MATCH(Z$1,Systems!$I$2:AY$2,)),"&lt;&gt;*"&amp;"(X)"&amp;"*")+COUNTIF(INDEX(ownership,0,MATCH(Z$1,Systems!$I$2:AY$2,)),$A30&amp;",*")</f>
        <v>1</v>
      </c>
      <c r="AA30" s="121">
        <f t="array" ref="AA30">COUNTIF(INDEX(ownership,0,MATCH(AA$1,Systems!$I$2:AY$2,)),$A30)+COUNTIFS(INDEX(ownership,0,MATCH(AA$1,Systems!$I$2:AY$2,)),$A30&amp;"(*",INDEX(ownership,0,MATCH(AA$1,Systems!$I$2:AY$2,)),"&lt;&gt;*"&amp;"(X)"&amp;"*")+COUNTIF(INDEX(ownership,0,MATCH(AA$1,Systems!$I$2:AY$2,)),$A30&amp;",*")</f>
        <v>1</v>
      </c>
      <c r="AB30" s="121">
        <f t="array" ref="AB30">COUNTIF(INDEX(ownership,0,MATCH(AB$1,Systems!$I$2:AY$2,)),$A30)+COUNTIFS(INDEX(ownership,0,MATCH(AB$1,Systems!$I$2:AY$2,)),$A30&amp;"(*",INDEX(ownership,0,MATCH(AB$1,Systems!$I$2:AY$2,)),"&lt;&gt;*"&amp;"(X)"&amp;"*")+COUNTIF(INDEX(ownership,0,MATCH(AB$1,Systems!$I$2:AY$2,)),$A30&amp;",*")</f>
        <v>1</v>
      </c>
      <c r="AC30" s="121">
        <f t="array" ref="AC30">COUNTIF(INDEX(ownership,0,MATCH(AC$1,Systems!$I$2:AY$2,)),$A30)+COUNTIFS(INDEX(ownership,0,MATCH(AC$1,Systems!$I$2:AY$2,)),$A30&amp;"(*",INDEX(ownership,0,MATCH(AC$1,Systems!$I$2:AY$2,)),"&lt;&gt;*"&amp;"(X)"&amp;"*")+COUNTIF(INDEX(ownership,0,MATCH(AC$1,Systems!$I$2:AY$2,)),$A30&amp;",*")</f>
        <v>0</v>
      </c>
      <c r="AD30" s="121">
        <f t="array" ref="AD30">COUNTIF(INDEX(ownership,0,MATCH(AD$1,Systems!$I$2:AY$2,)),$A30)+COUNTIFS(INDEX(ownership,0,MATCH(AD$1,Systems!$I$2:AY$2,)),$A30&amp;"(*",INDEX(ownership,0,MATCH(AD$1,Systems!$I$2:AY$2,)),"&lt;&gt;*"&amp;"(X)"&amp;"*")+COUNTIF(INDEX(ownership,0,MATCH(AD$1,Systems!$I$2:AY$2,)),$A30&amp;",*")</f>
        <v>0</v>
      </c>
      <c r="AE30" s="121">
        <f t="array" ref="AE30">COUNTIF(INDEX(ownership,0,MATCH(AE$1,Systems!$I$2:AY$2,)),$A30)+COUNTIFS(INDEX(ownership,0,MATCH(AE$1,Systems!$I$2:AY$2,)),$A30&amp;"(*",INDEX(ownership,0,MATCH(AE$1,Systems!$I$2:AY$2,)),"&lt;&gt;*"&amp;"(X)"&amp;"*")+COUNTIF(INDEX(ownership,0,MATCH(AE$1,Systems!$I$2:AY$2,)),$A30&amp;",*")</f>
        <v>0</v>
      </c>
      <c r="AF30" s="121">
        <f t="array" ref="AF30">COUNTIF(INDEX(ownership,0,MATCH(AF$1,Systems!$I$2:AY$2,)),$A30)+COUNTIFS(INDEX(ownership,0,MATCH(AF$1,Systems!$I$2:AY$2,)),$A30&amp;"(*",INDEX(ownership,0,MATCH(AF$1,Systems!$I$2:AY$2,)),"&lt;&gt;*"&amp;"(X)"&amp;"*")+COUNTIF(INDEX(ownership,0,MATCH(AF$1,Systems!$I$2:AY$2,)),$A30&amp;",*")</f>
        <v>0</v>
      </c>
      <c r="AG30" s="121">
        <f t="array" ref="AG30">COUNTIF(INDEX(ownership,0,MATCH(AG$1,Systems!$I$2:AY$2,)),$A30)+COUNTIFS(INDEX(ownership,0,MATCH(AG$1,Systems!$I$2:AY$2,)),$A30&amp;"(*",INDEX(ownership,0,MATCH(AG$1,Systems!$I$2:AY$2,)),"&lt;&gt;*"&amp;"(X)"&amp;"*")+COUNTIF(INDEX(ownership,0,MATCH(AG$1,Systems!$I$2:AY$2,)),$A30&amp;",*")</f>
        <v>0</v>
      </c>
      <c r="AH30" s="121">
        <f t="array" ref="AH30">COUNTIF(INDEX(ownership,0,MATCH(AH$1,Systems!$I$2:AY$2,)),$A30)+COUNTIFS(INDEX(ownership,0,MATCH(AH$1,Systems!$I$2:AY$2,)),$A30&amp;"(*",INDEX(ownership,0,MATCH(AH$1,Systems!$I$2:AY$2,)),"&lt;&gt;*"&amp;"(X)"&amp;"*")+COUNTIF(INDEX(ownership,0,MATCH(AH$1,Systems!$I$2:AY$2,)),$A30&amp;",*")</f>
        <v>0</v>
      </c>
      <c r="AI30" s="121">
        <f t="array" ref="AI30">COUNTIF(INDEX(ownership,0,MATCH(AI$1,Systems!$I$2:AY$2,)),$A30)+COUNTIFS(INDEX(ownership,0,MATCH(AI$1,Systems!$I$2:AY$2,)),$A30&amp;"(*",INDEX(ownership,0,MATCH(AI$1,Systems!$I$2:AY$2,)),"&lt;&gt;*"&amp;"(X)"&amp;"*")+COUNTIF(INDEX(ownership,0,MATCH(AI$1,Systems!$I$2:AY$2,)),$A30&amp;",*")</f>
        <v>0</v>
      </c>
      <c r="AJ30" s="121">
        <f t="array" ref="AJ30">COUNTIF(INDEX(ownership,0,MATCH(AJ$1,Systems!$I$2:AY$2,)),$A30)+COUNTIFS(INDEX(ownership,0,MATCH(AJ$1,Systems!$I$2:AY$2,)),$A30&amp;"(*",INDEX(ownership,0,MATCH(AJ$1,Systems!$I$2:AY$2,)),"&lt;&gt;*"&amp;"(X)"&amp;"*")+COUNTIF(INDEX(ownership,0,MATCH(AJ$1,Systems!$I$2:AY$2,)),$A30&amp;",*")</f>
        <v>0</v>
      </c>
      <c r="AK30" s="121">
        <f t="array" ref="AK30">COUNTIF(INDEX(ownership,0,MATCH(AK$1,Systems!$I$2:AY$2,)),$A30)+COUNTIFS(INDEX(ownership,0,MATCH(AK$1,Systems!$I$2:AY$2,)),$A30&amp;"(*",INDEX(ownership,0,MATCH(AK$1,Systems!$I$2:AY$2,)),"&lt;&gt;*"&amp;"(X)"&amp;"*")+COUNTIF(INDEX(ownership,0,MATCH(AK$1,Systems!$I$2:AY$2,)),$A30&amp;",*")</f>
        <v>0</v>
      </c>
      <c r="AL30" s="121">
        <f t="array" ref="AL30">COUNTIF(INDEX(ownership,0,MATCH(AL$1,Systems!$I$2:AY$2,)),$A30)+COUNTIFS(INDEX(ownership,0,MATCH(AL$1,Systems!$I$2:AY$2,)),$A30&amp;"(*",INDEX(ownership,0,MATCH(AL$1,Systems!$I$2:AY$2,)),"&lt;&gt;*"&amp;"(X)"&amp;"*")+COUNTIF(INDEX(ownership,0,MATCH(AL$1,Systems!$I$2:AY$2,)),$A30&amp;",*")</f>
        <v>0</v>
      </c>
      <c r="AM30" s="121">
        <f t="array" ref="AM30">COUNTIF(INDEX(ownership,0,MATCH(AM$1,Systems!$I$2:AY$2,)),$A30)+COUNTIFS(INDEX(ownership,0,MATCH(AM$1,Systems!$I$2:AY$2,)),$A30&amp;"(*",INDEX(ownership,0,MATCH(AM$1,Systems!$I$2:AY$2,)),"&lt;&gt;*"&amp;"(X)"&amp;"*")+COUNTIF(INDEX(ownership,0,MATCH(AM$1,Systems!$I$2:AY$2,)),$A30&amp;",*")</f>
        <v>0</v>
      </c>
      <c r="AN30" s="121">
        <f t="array" ref="AN30">COUNTIF(INDEX(ownership,0,MATCH(AN$1,Systems!$I$2:AY$2,)),$A30)+COUNTIFS(INDEX(ownership,0,MATCH(AN$1,Systems!$I$2:AY$2,)),$A30&amp;"(*",INDEX(ownership,0,MATCH(AN$1,Systems!$I$2:AY$2,)),"&lt;&gt;*"&amp;"(X)"&amp;"*")+COUNTIF(INDEX(ownership,0,MATCH(AN$1,Systems!$I$2:AY$2,)),$A30&amp;",*")</f>
        <v>0</v>
      </c>
      <c r="AO30" s="121">
        <f t="array" ref="AO30">COUNTIF(INDEX(ownership,0,MATCH(AO$1,Systems!$I$2:AY$2,)),$A30)+COUNTIFS(INDEX(ownership,0,MATCH(AO$1,Systems!$I$2:AY$2,)),$A30&amp;"(*",INDEX(ownership,0,MATCH(AO$1,Systems!$I$2:AY$2,)),"&lt;&gt;*"&amp;"(X)"&amp;"*")+COUNTIF(INDEX(ownership,0,MATCH(AO$1,Systems!$I$2:AY$2,)),$A30&amp;",*")</f>
        <v>0</v>
      </c>
      <c r="AP30" s="121">
        <f t="array" ref="AP30">COUNTIF(INDEX(ownership,0,MATCH(AP$1,Systems!$I$2:AY$2,)),$A30)+COUNTIFS(INDEX(ownership,0,MATCH(AP$1,Systems!$I$2:AY$2,)),$A30&amp;"(*",INDEX(ownership,0,MATCH(AP$1,Systems!$I$2:AY$2,)),"&lt;&gt;*"&amp;"(X)"&amp;"*")+COUNTIF(INDEX(ownership,0,MATCH(AP$1,Systems!$I$2:AY$2,)),$A30&amp;",*")</f>
        <v>0</v>
      </c>
      <c r="AQ30" s="121">
        <f t="array" ref="AQ30">COUNTIF(INDEX(ownership,0,MATCH(AQ$1,Systems!$I$2:AY$2,)),$A30)+COUNTIFS(INDEX(ownership,0,MATCH(AQ$1,Systems!$I$2:AY$2,)),$A30&amp;"(*",INDEX(ownership,0,MATCH(AQ$1,Systems!$I$2:AY$2,)),"&lt;&gt;*"&amp;"(X)"&amp;"*")+COUNTIF(INDEX(ownership,0,MATCH(AQ$1,Systems!$I$2:AY$2,)),$A30&amp;",*")</f>
        <v>0</v>
      </c>
      <c r="AR30" s="121">
        <f t="array" ref="AR30">COUNTIF(INDEX(ownership,0,MATCH(AR$1,Systems!$I$2:AY$2,)),$A30)+COUNTIFS(INDEX(ownership,0,MATCH(AR$1,Systems!$I$2:AY$2,)),$A30&amp;"(*",INDEX(ownership,0,MATCH(AR$1,Systems!$I$2:AY$2,)),"&lt;&gt;*"&amp;"(X)"&amp;"*")+COUNTIF(INDEX(ownership,0,MATCH(AR$1,Systems!$I$2:AY$2,)),$A30&amp;",*")</f>
        <v>0</v>
      </c>
      <c r="AS30" s="121">
        <f t="array" ref="AS30">COUNTIF(INDEX(ownership,0,MATCH(AS$1,Systems!$I$2:AY$2,)),$A30)+COUNTIFS(INDEX(ownership,0,MATCH(AS$1,Systems!$I$2:AY$2,)),$A30&amp;"(*",INDEX(ownership,0,MATCH(AS$1,Systems!$I$2:AY$2,)),"&lt;&gt;*"&amp;"(X)"&amp;"*")+COUNTIF(INDEX(ownership,0,MATCH(AS$1,Systems!$I$2:AY$2,)),$A30&amp;",*")</f>
        <v>313</v>
      </c>
      <c r="AT30" s="121">
        <f t="array" ref="AT30">COUNTIF(INDEX(ownership,0,MATCH(AT$1,Systems!$I$2:AY$2,)),$A30)+COUNTIFS(INDEX(ownership,0,MATCH(AT$1,Systems!$I$2:AY$2,)),$A30&amp;"(*",INDEX(ownership,0,MATCH(AT$1,Systems!$I$2:AY$2,)),"&lt;&gt;*"&amp;"(X)"&amp;"*")+COUNTIF(INDEX(ownership,0,MATCH(AT$1,Systems!$I$2:AY$2,)),$A30&amp;",*")</f>
        <v>310</v>
      </c>
      <c r="AU30" s="121">
        <f t="array" ref="AU30">COUNTIF(INDEX(ownership,0,MATCH(AU$1,Systems!$I$2:AY$2,)),$A30)+COUNTIFS(INDEX(ownership,0,MATCH(AU$1,Systems!$I$2:AY$2,)),$A30&amp;"(*",INDEX(ownership,0,MATCH(AU$1,Systems!$I$2:AY$2,)),"&lt;&gt;*"&amp;"(X)"&amp;"*")+COUNTIF(INDEX(ownership,0,MATCH(AU$1,Systems!$I$2:AY$2,)),$A30&amp;",*")</f>
        <v>303</v>
      </c>
      <c r="AV30" s="121">
        <f t="array" ref="AV30">COUNTIF(INDEX(ownership,0,MATCH(AV$1,Systems!$I$2:AY$2,)),$A30)+COUNTIFS(INDEX(ownership,0,MATCH(AV$1,Systems!$I$2:AY$2,)),$A30&amp;"(*",INDEX(ownership,0,MATCH(AV$1,Systems!$I$2:AY$2,)),"&lt;&gt;*"&amp;"(X)"&amp;"*")+COUNTIF(INDEX(ownership,0,MATCH(AV$1,Systems!$I$2:AY$2,)),$A30&amp;",*")</f>
        <v>303</v>
      </c>
      <c r="AW30" s="121">
        <f t="array" ref="AW30">COUNTIF(INDEX(ownership,0,MATCH(AW$1,Systems!$I$2:AY$2,)),$A30)+COUNTIFS(INDEX(ownership,0,MATCH(AW$1,Systems!$I$2:AY$2,)),$A30&amp;"(*",INDEX(ownership,0,MATCH(AW$1,Systems!$I$2:AY$2,)),"&lt;&gt;*"&amp;"(X)"&amp;"*")+COUNTIF(INDEX(ownership,0,MATCH(AW$1,Systems!$I$2:AY$2,)),$A30&amp;",*")</f>
        <v>208</v>
      </c>
      <c r="AX30" s="121">
        <f t="array" ref="AX30">COUNTIF(INDEX(ownership,0,MATCH(AX$1,Systems!$I$2:AY$2,)),$A30)+COUNTIFS(INDEX(ownership,0,MATCH(AX$1,Systems!$I$2:AY$2,)),$A30&amp;"(*",INDEX(ownership,0,MATCH(AX$1,Systems!$I$2:AY$2,)),"&lt;&gt;*"&amp;"(X)"&amp;"*")+COUNTIF(INDEX(ownership,0,MATCH(AX$1,Systems!$I$2:AY$2,)),$A30&amp;",*")</f>
        <v>193</v>
      </c>
      <c r="AY30" s="121">
        <f t="array" ref="AY30">COUNTIF(INDEX(ownership,0,MATCH(AY$1,Systems!$I$2:AZ$2,)),$A30)+COUNTIFS(INDEX(ownership,0,MATCH(AY$1,Systems!$I$2:AZ$2,)),$A30&amp;"(*",INDEX(ownership,0,MATCH(AY$1,Systems!$I$2:AZ$2,)),"&lt;&gt;*"&amp;"(X)"&amp;"*")+COUNTIF(INDEX(ownership,0,MATCH(AY$1,Systems!$I$2:AZ$2,)),$A30&amp;",*")</f>
        <v>202</v>
      </c>
      <c r="AZ30" s="121">
        <f t="array" ref="AZ30">COUNTIF(INDEX(ownership,0,MATCH(AZ$1,Systems!$I$2:AY$2,)),$A30)+COUNTIFS(INDEX(ownership,0,MATCH(AZ$1,Systems!$I$2:AY$2,)),$A30&amp;"(*",INDEX(ownership,0,MATCH(AZ$1,Systems!$I$2:AY$2,)),"&lt;&gt;*"&amp;"(X)"&amp;"*")+COUNTIF(INDEX(ownership,0,MATCH(AZ$1,Systems!$I$2:AY$2,)),$A30&amp;",*")</f>
        <v>0</v>
      </c>
    </row>
    <row r="31" ht="15.75" customHeight="1">
      <c r="A31" s="60" t="s">
        <v>6146</v>
      </c>
      <c r="B31" s="60" t="s">
        <v>7985</v>
      </c>
      <c r="C31" s="60" t="s">
        <v>7986</v>
      </c>
      <c r="D31" s="119">
        <v>2350.0</v>
      </c>
      <c r="E31" s="119">
        <v>3063.0</v>
      </c>
      <c r="F31" s="120" t="s">
        <v>7987</v>
      </c>
      <c r="G31" s="121">
        <f t="shared" si="1"/>
        <v>4</v>
      </c>
      <c r="H31" s="121">
        <f t="array" ref="H31">COUNTIF(INDEX(ownership,0,MATCH(H$1,Systems!$I$2:AY$2,)),$A31)+COUNTIFS(INDEX(ownership,0,MATCH(H$1,Systems!$I$2:AY$2,)),$A31&amp;"(*",INDEX(ownership,0,MATCH(H$1,Systems!$I$2:AY$2,)),"&lt;&gt;*"&amp;"(X)"&amp;"*")+COUNTIF(INDEX(ownership,0,MATCH(H$1,Systems!$I$2:AY$2,)),$A31&amp;",*")</f>
        <v>0</v>
      </c>
      <c r="I31" s="121">
        <f t="array" ref="I31">COUNTIF(INDEX(ownership,0,MATCH(I$1,Systems!$I$2:AY$2,)),$A31)+COUNTIFS(INDEX(ownership,0,MATCH(I$1,Systems!$I$2:AY$2,)),$A31&amp;"(*",INDEX(ownership,0,MATCH(I$1,Systems!$I$2:AY$2,)),"&lt;&gt;*"&amp;"(X)"&amp;"*")+COUNTIF(INDEX(ownership,0,MATCH(I$1,Systems!$I$2:AY$2,)),$A31&amp;",*")</f>
        <v>0</v>
      </c>
      <c r="J31" s="121">
        <f t="array" ref="J31">COUNTIF(INDEX(ownership,0,MATCH(J$1,Systems!$I$2:AY$2,)),$A31)+COUNTIFS(INDEX(ownership,0,MATCH(J$1,Systems!$I$2:AY$2,)),$A31&amp;"(*",INDEX(ownership,0,MATCH(J$1,Systems!$I$2:AY$2,)),"&lt;&gt;*"&amp;"(X)"&amp;"*")+COUNTIF(INDEX(ownership,0,MATCH(J$1,Systems!$I$2:AY$2,)),$A31&amp;",*")</f>
        <v>0</v>
      </c>
      <c r="K31" s="121">
        <f t="array" ref="K31">COUNTIF(INDEX(ownership,0,MATCH(K$1,Systems!$I$2:AY$2,)),$A31)+COUNTIFS(INDEX(ownership,0,MATCH(K$1,Systems!$I$2:AY$2,)),$A31&amp;"(*",INDEX(ownership,0,MATCH(K$1,Systems!$I$2:AY$2,)),"&lt;&gt;*"&amp;"(X)"&amp;"*")+COUNTIF(INDEX(ownership,0,MATCH(K$1,Systems!$I$2:AY$2,)),$A31&amp;",*")</f>
        <v>0</v>
      </c>
      <c r="L31" s="121">
        <f t="array" ref="L31">COUNTIF(INDEX(ownership,0,MATCH(L$1,Systems!$I$2:AY$2,)),$A31)+COUNTIFS(INDEX(ownership,0,MATCH(L$1,Systems!$I$2:AY$2,)),$A31&amp;"(*",INDEX(ownership,0,MATCH(L$1,Systems!$I$2:AY$2,)),"&lt;&gt;*"&amp;"(X)"&amp;"*")+COUNTIF(INDEX(ownership,0,MATCH(L$1,Systems!$I$2:AY$2,)),$A31&amp;",*")</f>
        <v>0</v>
      </c>
      <c r="M31" s="121">
        <f t="array" ref="M31">COUNTIF(INDEX(ownership,0,MATCH(M$1,Systems!$I$2:AY$2,)),$A31)+COUNTIFS(INDEX(ownership,0,MATCH(M$1,Systems!$I$2:AY$2,)),$A31&amp;"(*",INDEX(ownership,0,MATCH(M$1,Systems!$I$2:AY$2,)),"&lt;&gt;*"&amp;"(X)"&amp;"*")+COUNTIF(INDEX(ownership,0,MATCH(M$1,Systems!$I$2:AY$2,)),$A31&amp;",*")</f>
        <v>3</v>
      </c>
      <c r="N31" s="121">
        <f t="array" ref="N31">COUNTIF(INDEX(ownership,0,MATCH(N$1,Systems!$I$2:AY$2,)),$A31)+COUNTIFS(INDEX(ownership,0,MATCH(N$1,Systems!$I$2:AY$2,)),$A31&amp;"(*",INDEX(ownership,0,MATCH(N$1,Systems!$I$2:AY$2,)),"&lt;&gt;*"&amp;"(X)"&amp;"*")+COUNTIF(INDEX(ownership,0,MATCH(N$1,Systems!$I$2:AY$2,)),$A31&amp;",*")</f>
        <v>4</v>
      </c>
      <c r="O31" s="121">
        <f t="array" ref="O31">COUNTIF(INDEX(ownership,0,MATCH(O$1,Systems!$I$2:AY$2,)),$A31)+COUNTIFS(INDEX(ownership,0,MATCH(O$1,Systems!$I$2:AY$2,)),$A31&amp;"(*",INDEX(ownership,0,MATCH(O$1,Systems!$I$2:AY$2,)),"&lt;&gt;*"&amp;"(X)"&amp;"*")+COUNTIF(INDEX(ownership,0,MATCH(O$1,Systems!$I$2:AY$2,)),$A31&amp;",*")</f>
        <v>4</v>
      </c>
      <c r="P31" s="121">
        <f t="array" ref="P31">COUNTIF(INDEX(ownership,0,MATCH(P$1,Systems!$I$2:AY$2,)),$A31)+COUNTIFS(INDEX(ownership,0,MATCH(P$1,Systems!$I$2:AY$2,)),$A31&amp;"(*",INDEX(ownership,0,MATCH(P$1,Systems!$I$2:AY$2,)),"&lt;&gt;*"&amp;"(X)"&amp;"*")+COUNTIF(INDEX(ownership,0,MATCH(P$1,Systems!$I$2:AY$2,)),$A31&amp;",*")</f>
        <v>4</v>
      </c>
      <c r="Q31" s="121">
        <f t="array" ref="Q31">COUNTIF(INDEX(ownership,0,MATCH(Q$1,Systems!$I$2:AY$2,)),$A31)+COUNTIFS(INDEX(ownership,0,MATCH(Q$1,Systems!$I$2:AY$2,)),$A31&amp;"(*",INDEX(ownership,0,MATCH(Q$1,Systems!$I$2:AY$2,)),"&lt;&gt;*"&amp;"(X)"&amp;"*")+COUNTIF(INDEX(ownership,0,MATCH(Q$1,Systems!$I$2:AY$2,)),$A31&amp;",*")</f>
        <v>4</v>
      </c>
      <c r="R31" s="121">
        <f t="array" ref="R31">COUNTIF(INDEX(ownership,0,MATCH(R$1,Systems!$I$2:AY$2,)),$A31)+COUNTIFS(INDEX(ownership,0,MATCH(R$1,Systems!$I$2:AY$2,)),$A31&amp;"(*",INDEX(ownership,0,MATCH(R$1,Systems!$I$2:AY$2,)),"&lt;&gt;*"&amp;"(X)"&amp;"*")+COUNTIF(INDEX(ownership,0,MATCH(R$1,Systems!$I$2:AY$2,)),$A31&amp;",*")</f>
        <v>4</v>
      </c>
      <c r="S31" s="121">
        <f t="array" ref="S31">COUNTIF(INDEX(ownership,0,MATCH(S$1,Systems!$I$2:AY$2,)),$A31)+COUNTIFS(INDEX(ownership,0,MATCH(S$1,Systems!$I$2:AY$2,)),$A31&amp;"(*",INDEX(ownership,0,MATCH(S$1,Systems!$I$2:AY$2,)),"&lt;&gt;*"&amp;"(X)"&amp;"*")+COUNTIF(INDEX(ownership,0,MATCH(S$1,Systems!$I$2:AY$2,)),$A31&amp;",*")</f>
        <v>4</v>
      </c>
      <c r="T31" s="121">
        <f t="array" ref="T31">COUNTIF(INDEX(ownership,0,MATCH(T$1,Systems!$I$2:AY$2,)),$A31)+COUNTIFS(INDEX(ownership,0,MATCH(T$1,Systems!$I$2:AY$2,)),$A31&amp;"(*",INDEX(ownership,0,MATCH(T$1,Systems!$I$2:AY$2,)),"&lt;&gt;*"&amp;"(X)"&amp;"*")+COUNTIF(INDEX(ownership,0,MATCH(T$1,Systems!$I$2:AY$2,)),$A31&amp;",*")</f>
        <v>4</v>
      </c>
      <c r="U31" s="121">
        <f t="array" ref="U31">COUNTIF(INDEX(ownership,0,MATCH(U$1,Systems!$I$2:AY$2,)),$A31)+COUNTIFS(INDEX(ownership,0,MATCH(U$1,Systems!$I$2:AY$2,)),$A31&amp;"(*",INDEX(ownership,0,MATCH(U$1,Systems!$I$2:AY$2,)),"&lt;&gt;*"&amp;"(X)"&amp;"*")+COUNTIF(INDEX(ownership,0,MATCH(U$1,Systems!$I$2:AY$2,)),$A31&amp;",*")</f>
        <v>4</v>
      </c>
      <c r="V31" s="121">
        <f t="array" ref="V31">COUNTIF(INDEX(ownership,0,MATCH(V$1,Systems!$I$2:AY$2,)),$A31)+COUNTIFS(INDEX(ownership,0,MATCH(V$1,Systems!$I$2:AY$2,)),$A31&amp;"(*",INDEX(ownership,0,MATCH(V$1,Systems!$I$2:AY$2,)),"&lt;&gt;*"&amp;"(X)"&amp;"*")+COUNTIF(INDEX(ownership,0,MATCH(V$1,Systems!$I$2:AY$2,)),$A31&amp;",*")</f>
        <v>4</v>
      </c>
      <c r="W31" s="121">
        <f t="array" ref="W31">COUNTIF(INDEX(ownership,0,MATCH(W$1,Systems!$I$2:AY$2,)),$A31)+COUNTIFS(INDEX(ownership,0,MATCH(W$1,Systems!$I$2:AY$2,)),$A31&amp;"(*",INDEX(ownership,0,MATCH(W$1,Systems!$I$2:AY$2,)),"&lt;&gt;*"&amp;"(X)"&amp;"*")+COUNTIF(INDEX(ownership,0,MATCH(W$1,Systems!$I$2:AY$2,)),$A31&amp;",*")</f>
        <v>4</v>
      </c>
      <c r="X31" s="121">
        <f t="array" ref="X31">COUNTIF(INDEX(ownership,0,MATCH(X$1,Systems!$I$2:AY$2,)),$A31)+COUNTIFS(INDEX(ownership,0,MATCH(X$1,Systems!$I$2:AY$2,)),$A31&amp;"(*",INDEX(ownership,0,MATCH(X$1,Systems!$I$2:AY$2,)),"&lt;&gt;*"&amp;"(X)"&amp;"*")+COUNTIF(INDEX(ownership,0,MATCH(X$1,Systems!$I$2:AY$2,)),$A31&amp;",*")</f>
        <v>4</v>
      </c>
      <c r="Y31" s="121">
        <f t="array" ref="Y31">COUNTIF(INDEX(ownership,0,MATCH(Y$1,Systems!$I$2:AY$2,)),$A31)+COUNTIFS(INDEX(ownership,0,MATCH(Y$1,Systems!$I$2:AY$2,)),$A31&amp;"(*",INDEX(ownership,0,MATCH(Y$1,Systems!$I$2:AY$2,)),"&lt;&gt;*"&amp;"(X)"&amp;"*")+COUNTIF(INDEX(ownership,0,MATCH(Y$1,Systems!$I$2:AY$2,)),$A31&amp;",*")</f>
        <v>4</v>
      </c>
      <c r="Z31" s="121">
        <f t="array" ref="Z31">COUNTIF(INDEX(ownership,0,MATCH(Z$1,Systems!$I$2:AY$2,)),$A31)+COUNTIFS(INDEX(ownership,0,MATCH(Z$1,Systems!$I$2:AY$2,)),$A31&amp;"(*",INDEX(ownership,0,MATCH(Z$1,Systems!$I$2:AY$2,)),"&lt;&gt;*"&amp;"(X)"&amp;"*")+COUNTIF(INDEX(ownership,0,MATCH(Z$1,Systems!$I$2:AY$2,)),$A31&amp;",*")</f>
        <v>4</v>
      </c>
      <c r="AA31" s="121">
        <f t="array" ref="AA31">COUNTIF(INDEX(ownership,0,MATCH(AA$1,Systems!$I$2:AY$2,)),$A31)+COUNTIFS(INDEX(ownership,0,MATCH(AA$1,Systems!$I$2:AY$2,)),$A31&amp;"(*",INDEX(ownership,0,MATCH(AA$1,Systems!$I$2:AY$2,)),"&lt;&gt;*"&amp;"(X)"&amp;"*")+COUNTIF(INDEX(ownership,0,MATCH(AA$1,Systems!$I$2:AY$2,)),$A31&amp;",*")</f>
        <v>4</v>
      </c>
      <c r="AB31" s="121">
        <f t="array" ref="AB31">COUNTIF(INDEX(ownership,0,MATCH(AB$1,Systems!$I$2:AY$2,)),$A31)+COUNTIFS(INDEX(ownership,0,MATCH(AB$1,Systems!$I$2:AY$2,)),$A31&amp;"(*",INDEX(ownership,0,MATCH(AB$1,Systems!$I$2:AY$2,)),"&lt;&gt;*"&amp;"(X)"&amp;"*")+COUNTIF(INDEX(ownership,0,MATCH(AB$1,Systems!$I$2:AY$2,)),$A31&amp;",*")</f>
        <v>4</v>
      </c>
      <c r="AC31" s="121">
        <f t="array" ref="AC31">COUNTIF(INDEX(ownership,0,MATCH(AC$1,Systems!$I$2:AY$2,)),$A31)+COUNTIFS(INDEX(ownership,0,MATCH(AC$1,Systems!$I$2:AY$2,)),$A31&amp;"(*",INDEX(ownership,0,MATCH(AC$1,Systems!$I$2:AY$2,)),"&lt;&gt;*"&amp;"(X)"&amp;"*")+COUNTIF(INDEX(ownership,0,MATCH(AC$1,Systems!$I$2:AY$2,)),$A31&amp;",*")</f>
        <v>4</v>
      </c>
      <c r="AD31" s="121">
        <f t="array" ref="AD31">COUNTIF(INDEX(ownership,0,MATCH(AD$1,Systems!$I$2:AY$2,)),$A31)+COUNTIFS(INDEX(ownership,0,MATCH(AD$1,Systems!$I$2:AY$2,)),$A31&amp;"(*",INDEX(ownership,0,MATCH(AD$1,Systems!$I$2:AY$2,)),"&lt;&gt;*"&amp;"(X)"&amp;"*")+COUNTIF(INDEX(ownership,0,MATCH(AD$1,Systems!$I$2:AY$2,)),$A31&amp;",*")</f>
        <v>4</v>
      </c>
      <c r="AE31" s="121">
        <f t="array" ref="AE31">COUNTIF(INDEX(ownership,0,MATCH(AE$1,Systems!$I$2:AY$2,)),$A31)+COUNTIFS(INDEX(ownership,0,MATCH(AE$1,Systems!$I$2:AY$2,)),$A31&amp;"(*",INDEX(ownership,0,MATCH(AE$1,Systems!$I$2:AY$2,)),"&lt;&gt;*"&amp;"(X)"&amp;"*")+COUNTIF(INDEX(ownership,0,MATCH(AE$1,Systems!$I$2:AY$2,)),$A31&amp;",*")</f>
        <v>4</v>
      </c>
      <c r="AF31" s="121">
        <f t="array" ref="AF31">COUNTIF(INDEX(ownership,0,MATCH(AF$1,Systems!$I$2:AY$2,)),$A31)+COUNTIFS(INDEX(ownership,0,MATCH(AF$1,Systems!$I$2:AY$2,)),$A31&amp;"(*",INDEX(ownership,0,MATCH(AF$1,Systems!$I$2:AY$2,)),"&lt;&gt;*"&amp;"(X)"&amp;"*")+COUNTIF(INDEX(ownership,0,MATCH(AF$1,Systems!$I$2:AY$2,)),$A31&amp;",*")</f>
        <v>4</v>
      </c>
      <c r="AG31" s="121">
        <f t="array" ref="AG31">COUNTIF(INDEX(ownership,0,MATCH(AG$1,Systems!$I$2:AY$2,)),$A31)+COUNTIFS(INDEX(ownership,0,MATCH(AG$1,Systems!$I$2:AY$2,)),$A31&amp;"(*",INDEX(ownership,0,MATCH(AG$1,Systems!$I$2:AY$2,)),"&lt;&gt;*"&amp;"(X)"&amp;"*")+COUNTIF(INDEX(ownership,0,MATCH(AG$1,Systems!$I$2:AY$2,)),$A31&amp;",*")</f>
        <v>4</v>
      </c>
      <c r="AH31" s="121">
        <f t="array" ref="AH31">COUNTIF(INDEX(ownership,0,MATCH(AH$1,Systems!$I$2:AY$2,)),$A31)+COUNTIFS(INDEX(ownership,0,MATCH(AH$1,Systems!$I$2:AY$2,)),$A31&amp;"(*",INDEX(ownership,0,MATCH(AH$1,Systems!$I$2:AY$2,)),"&lt;&gt;*"&amp;"(X)"&amp;"*")+COUNTIF(INDEX(ownership,0,MATCH(AH$1,Systems!$I$2:AY$2,)),$A31&amp;",*")</f>
        <v>4</v>
      </c>
      <c r="AI31" s="121">
        <f t="array" ref="AI31">COUNTIF(INDEX(ownership,0,MATCH(AI$1,Systems!$I$2:AY$2,)),$A31)+COUNTIFS(INDEX(ownership,0,MATCH(AI$1,Systems!$I$2:AY$2,)),$A31&amp;"(*",INDEX(ownership,0,MATCH(AI$1,Systems!$I$2:AY$2,)),"&lt;&gt;*"&amp;"(X)"&amp;"*")+COUNTIF(INDEX(ownership,0,MATCH(AI$1,Systems!$I$2:AY$2,)),$A31&amp;",*")</f>
        <v>4</v>
      </c>
      <c r="AJ31" s="121">
        <f t="array" ref="AJ31">COUNTIF(INDEX(ownership,0,MATCH(AJ$1,Systems!$I$2:AY$2,)),$A31)+COUNTIFS(INDEX(ownership,0,MATCH(AJ$1,Systems!$I$2:AY$2,)),$A31&amp;"(*",INDEX(ownership,0,MATCH(AJ$1,Systems!$I$2:AY$2,)),"&lt;&gt;*"&amp;"(X)"&amp;"*")+COUNTIF(INDEX(ownership,0,MATCH(AJ$1,Systems!$I$2:AY$2,)),$A31&amp;",*")</f>
        <v>4</v>
      </c>
      <c r="AK31" s="121">
        <f t="array" ref="AK31">COUNTIF(INDEX(ownership,0,MATCH(AK$1,Systems!$I$2:AY$2,)),$A31)+COUNTIFS(INDEX(ownership,0,MATCH(AK$1,Systems!$I$2:AY$2,)),$A31&amp;"(*",INDEX(ownership,0,MATCH(AK$1,Systems!$I$2:AY$2,)),"&lt;&gt;*"&amp;"(X)"&amp;"*")+COUNTIF(INDEX(ownership,0,MATCH(AK$1,Systems!$I$2:AY$2,)),$A31&amp;",*")</f>
        <v>4</v>
      </c>
      <c r="AL31" s="121">
        <f t="array" ref="AL31">COUNTIF(INDEX(ownership,0,MATCH(AL$1,Systems!$I$2:AY$2,)),$A31)+COUNTIFS(INDEX(ownership,0,MATCH(AL$1,Systems!$I$2:AY$2,)),$A31&amp;"(*",INDEX(ownership,0,MATCH(AL$1,Systems!$I$2:AY$2,)),"&lt;&gt;*"&amp;"(X)"&amp;"*")+COUNTIF(INDEX(ownership,0,MATCH(AL$1,Systems!$I$2:AY$2,)),$A31&amp;",*")</f>
        <v>4</v>
      </c>
      <c r="AM31" s="121">
        <f t="array" ref="AM31">COUNTIF(INDEX(ownership,0,MATCH(AM$1,Systems!$I$2:AY$2,)),$A31)+COUNTIFS(INDEX(ownership,0,MATCH(AM$1,Systems!$I$2:AY$2,)),$A31&amp;"(*",INDEX(ownership,0,MATCH(AM$1,Systems!$I$2:AY$2,)),"&lt;&gt;*"&amp;"(X)"&amp;"*")+COUNTIF(INDEX(ownership,0,MATCH(AM$1,Systems!$I$2:AY$2,)),$A31&amp;",*")</f>
        <v>0</v>
      </c>
      <c r="AN31" s="121">
        <f t="array" ref="AN31">COUNTIF(INDEX(ownership,0,MATCH(AN$1,Systems!$I$2:AY$2,)),$A31)+COUNTIFS(INDEX(ownership,0,MATCH(AN$1,Systems!$I$2:AY$2,)),$A31&amp;"(*",INDEX(ownership,0,MATCH(AN$1,Systems!$I$2:AY$2,)),"&lt;&gt;*"&amp;"(X)"&amp;"*")+COUNTIF(INDEX(ownership,0,MATCH(AN$1,Systems!$I$2:AY$2,)),$A31&amp;",*")</f>
        <v>0</v>
      </c>
      <c r="AO31" s="121">
        <f t="array" ref="AO31">COUNTIF(INDEX(ownership,0,MATCH(AO$1,Systems!$I$2:AY$2,)),$A31)+COUNTIFS(INDEX(ownership,0,MATCH(AO$1,Systems!$I$2:AY$2,)),$A31&amp;"(*",INDEX(ownership,0,MATCH(AO$1,Systems!$I$2:AY$2,)),"&lt;&gt;*"&amp;"(X)"&amp;"*")+COUNTIF(INDEX(ownership,0,MATCH(AO$1,Systems!$I$2:AY$2,)),$A31&amp;",*")</f>
        <v>0</v>
      </c>
      <c r="AP31" s="121">
        <f t="array" ref="AP31">COUNTIF(INDEX(ownership,0,MATCH(AP$1,Systems!$I$2:AY$2,)),$A31)+COUNTIFS(INDEX(ownership,0,MATCH(AP$1,Systems!$I$2:AY$2,)),$A31&amp;"(*",INDEX(ownership,0,MATCH(AP$1,Systems!$I$2:AY$2,)),"&lt;&gt;*"&amp;"(X)"&amp;"*")+COUNTIF(INDEX(ownership,0,MATCH(AP$1,Systems!$I$2:AY$2,)),$A31&amp;",*")</f>
        <v>0</v>
      </c>
      <c r="AQ31" s="121">
        <f t="array" ref="AQ31">COUNTIF(INDEX(ownership,0,MATCH(AQ$1,Systems!$I$2:AY$2,)),$A31)+COUNTIFS(INDEX(ownership,0,MATCH(AQ$1,Systems!$I$2:AY$2,)),$A31&amp;"(*",INDEX(ownership,0,MATCH(AQ$1,Systems!$I$2:AY$2,)),"&lt;&gt;*"&amp;"(X)"&amp;"*")+COUNTIF(INDEX(ownership,0,MATCH(AQ$1,Systems!$I$2:AY$2,)),$A31&amp;",*")</f>
        <v>0</v>
      </c>
      <c r="AR31" s="121">
        <f t="array" ref="AR31">COUNTIF(INDEX(ownership,0,MATCH(AR$1,Systems!$I$2:AY$2,)),$A31)+COUNTIFS(INDEX(ownership,0,MATCH(AR$1,Systems!$I$2:AY$2,)),$A31&amp;"(*",INDEX(ownership,0,MATCH(AR$1,Systems!$I$2:AY$2,)),"&lt;&gt;*"&amp;"(X)"&amp;"*")+COUNTIF(INDEX(ownership,0,MATCH(AR$1,Systems!$I$2:AY$2,)),$A31&amp;",*")</f>
        <v>0</v>
      </c>
      <c r="AS31" s="121">
        <f t="array" ref="AS31">COUNTIF(INDEX(ownership,0,MATCH(AS$1,Systems!$I$2:AY$2,)),$A31)+COUNTIFS(INDEX(ownership,0,MATCH(AS$1,Systems!$I$2:AY$2,)),$A31&amp;"(*",INDEX(ownership,0,MATCH(AS$1,Systems!$I$2:AY$2,)),"&lt;&gt;*"&amp;"(X)"&amp;"*")+COUNTIF(INDEX(ownership,0,MATCH(AS$1,Systems!$I$2:AY$2,)),$A31&amp;",*")</f>
        <v>0</v>
      </c>
      <c r="AT31" s="121">
        <f t="array" ref="AT31">COUNTIF(INDEX(ownership,0,MATCH(AT$1,Systems!$I$2:AY$2,)),$A31)+COUNTIFS(INDEX(ownership,0,MATCH(AT$1,Systems!$I$2:AY$2,)),$A31&amp;"(*",INDEX(ownership,0,MATCH(AT$1,Systems!$I$2:AY$2,)),"&lt;&gt;*"&amp;"(X)"&amp;"*")+COUNTIF(INDEX(ownership,0,MATCH(AT$1,Systems!$I$2:AY$2,)),$A31&amp;",*")</f>
        <v>0</v>
      </c>
      <c r="AU31" s="121">
        <f t="array" ref="AU31">COUNTIF(INDEX(ownership,0,MATCH(AU$1,Systems!$I$2:AY$2,)),$A31)+COUNTIFS(INDEX(ownership,0,MATCH(AU$1,Systems!$I$2:AY$2,)),$A31&amp;"(*",INDEX(ownership,0,MATCH(AU$1,Systems!$I$2:AY$2,)),"&lt;&gt;*"&amp;"(X)"&amp;"*")+COUNTIF(INDEX(ownership,0,MATCH(AU$1,Systems!$I$2:AY$2,)),$A31&amp;",*")</f>
        <v>0</v>
      </c>
      <c r="AV31" s="121">
        <f t="array" ref="AV31">COUNTIF(INDEX(ownership,0,MATCH(AV$1,Systems!$I$2:AY$2,)),$A31)+COUNTIFS(INDEX(ownership,0,MATCH(AV$1,Systems!$I$2:AY$2,)),$A31&amp;"(*",INDEX(ownership,0,MATCH(AV$1,Systems!$I$2:AY$2,)),"&lt;&gt;*"&amp;"(X)"&amp;"*")+COUNTIF(INDEX(ownership,0,MATCH(AV$1,Systems!$I$2:AY$2,)),$A31&amp;",*")</f>
        <v>0</v>
      </c>
      <c r="AW31" s="121">
        <f t="array" ref="AW31">COUNTIF(INDEX(ownership,0,MATCH(AW$1,Systems!$I$2:AY$2,)),$A31)+COUNTIFS(INDEX(ownership,0,MATCH(AW$1,Systems!$I$2:AY$2,)),$A31&amp;"(*",INDEX(ownership,0,MATCH(AW$1,Systems!$I$2:AY$2,)),"&lt;&gt;*"&amp;"(X)"&amp;"*")+COUNTIF(INDEX(ownership,0,MATCH(AW$1,Systems!$I$2:AY$2,)),$A31&amp;",*")</f>
        <v>0</v>
      </c>
      <c r="AX31" s="121">
        <f t="array" ref="AX31">COUNTIF(INDEX(ownership,0,MATCH(AX$1,Systems!$I$2:AY$2,)),$A31)+COUNTIFS(INDEX(ownership,0,MATCH(AX$1,Systems!$I$2:AY$2,)),$A31&amp;"(*",INDEX(ownership,0,MATCH(AX$1,Systems!$I$2:AY$2,)),"&lt;&gt;*"&amp;"(X)"&amp;"*")+COUNTIF(INDEX(ownership,0,MATCH(AX$1,Systems!$I$2:AY$2,)),$A31&amp;",*")</f>
        <v>0</v>
      </c>
      <c r="AY31" s="121">
        <f t="array" ref="AY31">COUNTIF(INDEX(ownership,0,MATCH(AY$1,Systems!$I$2:AZ$2,)),$A31)+COUNTIFS(INDEX(ownership,0,MATCH(AY$1,Systems!$I$2:AZ$2,)),$A31&amp;"(*",INDEX(ownership,0,MATCH(AY$1,Systems!$I$2:AZ$2,)),"&lt;&gt;*"&amp;"(X)"&amp;"*")+COUNTIF(INDEX(ownership,0,MATCH(AY$1,Systems!$I$2:AZ$2,)),$A31&amp;",*")</f>
        <v>0</v>
      </c>
      <c r="AZ31" s="121">
        <f t="array" ref="AZ31">COUNTIF(INDEX(ownership,0,MATCH(AZ$1,Systems!$I$2:AY$2,)),$A31)+COUNTIFS(INDEX(ownership,0,MATCH(AZ$1,Systems!$I$2:AY$2,)),$A31&amp;"(*",INDEX(ownership,0,MATCH(AZ$1,Systems!$I$2:AY$2,)),"&lt;&gt;*"&amp;"(X)"&amp;"*")+COUNTIF(INDEX(ownership,0,MATCH(AZ$1,Systems!$I$2:AY$2,)),$A31&amp;",*")</f>
        <v>0</v>
      </c>
    </row>
    <row r="32" ht="15.75" customHeight="1">
      <c r="A32" s="60" t="s">
        <v>781</v>
      </c>
      <c r="B32" s="60" t="s">
        <v>7988</v>
      </c>
      <c r="C32" s="60" t="s">
        <v>7955</v>
      </c>
      <c r="D32" s="119">
        <v>2366.0</v>
      </c>
      <c r="E32" s="69"/>
      <c r="F32" s="120" t="s">
        <v>7989</v>
      </c>
      <c r="G32" s="121">
        <f t="shared" si="1"/>
        <v>443</v>
      </c>
      <c r="H32" s="121">
        <f t="array" ref="H32">COUNTIF(INDEX(ownership,0,MATCH(H$1,Systems!$I$2:AY$2,)),$A32)+COUNTIFS(INDEX(ownership,0,MATCH(H$1,Systems!$I$2:AY$2,)),$A32&amp;"(*",INDEX(ownership,0,MATCH(H$1,Systems!$I$2:AY$2,)),"&lt;&gt;*"&amp;"(X)"&amp;"*")+COUNTIF(INDEX(ownership,0,MATCH(H$1,Systems!$I$2:AY$2,)),$A32&amp;",*")</f>
        <v>0</v>
      </c>
      <c r="I32" s="121">
        <f t="array" ref="I32">COUNTIF(INDEX(ownership,0,MATCH(I$1,Systems!$I$2:AY$2,)),$A32)+COUNTIFS(INDEX(ownership,0,MATCH(I$1,Systems!$I$2:AY$2,)),$A32&amp;"(*",INDEX(ownership,0,MATCH(I$1,Systems!$I$2:AY$2,)),"&lt;&gt;*"&amp;"(X)"&amp;"*")+COUNTIF(INDEX(ownership,0,MATCH(I$1,Systems!$I$2:AY$2,)),$A32&amp;",*")</f>
        <v>0</v>
      </c>
      <c r="J32" s="121">
        <f t="array" ref="J32">COUNTIF(INDEX(ownership,0,MATCH(J$1,Systems!$I$2:AY$2,)),$A32)+COUNTIFS(INDEX(ownership,0,MATCH(J$1,Systems!$I$2:AY$2,)),$A32&amp;"(*",INDEX(ownership,0,MATCH(J$1,Systems!$I$2:AY$2,)),"&lt;&gt;*"&amp;"(X)"&amp;"*")+COUNTIF(INDEX(ownership,0,MATCH(J$1,Systems!$I$2:AY$2,)),$A32&amp;",*")</f>
        <v>0</v>
      </c>
      <c r="K32" s="121">
        <f t="array" ref="K32">COUNTIF(INDEX(ownership,0,MATCH(K$1,Systems!$I$2:AY$2,)),$A32)+COUNTIFS(INDEX(ownership,0,MATCH(K$1,Systems!$I$2:AY$2,)),$A32&amp;"(*",INDEX(ownership,0,MATCH(K$1,Systems!$I$2:AY$2,)),"&lt;&gt;*"&amp;"(X)"&amp;"*")+COUNTIF(INDEX(ownership,0,MATCH(K$1,Systems!$I$2:AY$2,)),$A32&amp;",*")</f>
        <v>0</v>
      </c>
      <c r="L32" s="121">
        <f t="array" ref="L32">COUNTIF(INDEX(ownership,0,MATCH(L$1,Systems!$I$2:AY$2,)),$A32)+COUNTIFS(INDEX(ownership,0,MATCH(L$1,Systems!$I$2:AY$2,)),$A32&amp;"(*",INDEX(ownership,0,MATCH(L$1,Systems!$I$2:AY$2,)),"&lt;&gt;*"&amp;"(X)"&amp;"*")+COUNTIF(INDEX(ownership,0,MATCH(L$1,Systems!$I$2:AY$2,)),$A32&amp;",*")</f>
        <v>0</v>
      </c>
      <c r="M32" s="121">
        <f t="array" ref="M32">COUNTIF(INDEX(ownership,0,MATCH(M$1,Systems!$I$2:AY$2,)),$A32)+COUNTIFS(INDEX(ownership,0,MATCH(M$1,Systems!$I$2:AY$2,)),$A32&amp;"(*",INDEX(ownership,0,MATCH(M$1,Systems!$I$2:AY$2,)),"&lt;&gt;*"&amp;"(X)"&amp;"*")+COUNTIF(INDEX(ownership,0,MATCH(M$1,Systems!$I$2:AY$2,)),$A32&amp;",*")</f>
        <v>193</v>
      </c>
      <c r="N32" s="121">
        <f t="array" ref="N32">COUNTIF(INDEX(ownership,0,MATCH(N$1,Systems!$I$2:AY$2,)),$A32)+COUNTIFS(INDEX(ownership,0,MATCH(N$1,Systems!$I$2:AY$2,)),$A32&amp;"(*",INDEX(ownership,0,MATCH(N$1,Systems!$I$2:AY$2,)),"&lt;&gt;*"&amp;"(X)"&amp;"*")+COUNTIF(INDEX(ownership,0,MATCH(N$1,Systems!$I$2:AY$2,)),$A32&amp;",*")</f>
        <v>192</v>
      </c>
      <c r="O32" s="121">
        <f t="array" ref="O32">COUNTIF(INDEX(ownership,0,MATCH(O$1,Systems!$I$2:AY$2,)),$A32)+COUNTIFS(INDEX(ownership,0,MATCH(O$1,Systems!$I$2:AY$2,)),$A32&amp;"(*",INDEX(ownership,0,MATCH(O$1,Systems!$I$2:AY$2,)),"&lt;&gt;*"&amp;"(X)"&amp;"*")+COUNTIF(INDEX(ownership,0,MATCH(O$1,Systems!$I$2:AY$2,)),$A32&amp;",*")</f>
        <v>432</v>
      </c>
      <c r="P32" s="121">
        <f t="array" ref="P32">COUNTIF(INDEX(ownership,0,MATCH(P$1,Systems!$I$2:AY$2,)),$A32)+COUNTIFS(INDEX(ownership,0,MATCH(P$1,Systems!$I$2:AY$2,)),$A32&amp;"(*",INDEX(ownership,0,MATCH(P$1,Systems!$I$2:AY$2,)),"&lt;&gt;*"&amp;"(X)"&amp;"*")+COUNTIF(INDEX(ownership,0,MATCH(P$1,Systems!$I$2:AY$2,)),$A32&amp;",*")</f>
        <v>432</v>
      </c>
      <c r="Q32" s="121">
        <f t="array" ref="Q32">COUNTIF(INDEX(ownership,0,MATCH(Q$1,Systems!$I$2:AY$2,)),$A32)+COUNTIFS(INDEX(ownership,0,MATCH(Q$1,Systems!$I$2:AY$2,)),$A32&amp;"(*",INDEX(ownership,0,MATCH(Q$1,Systems!$I$2:AY$2,)),"&lt;&gt;*"&amp;"(X)"&amp;"*")+COUNTIF(INDEX(ownership,0,MATCH(Q$1,Systems!$I$2:AY$2,)),$A32&amp;",*")</f>
        <v>429</v>
      </c>
      <c r="R32" s="121">
        <f t="array" ref="R32">COUNTIF(INDEX(ownership,0,MATCH(R$1,Systems!$I$2:AY$2,)),$A32)+COUNTIFS(INDEX(ownership,0,MATCH(R$1,Systems!$I$2:AY$2,)),$A32&amp;"(*",INDEX(ownership,0,MATCH(R$1,Systems!$I$2:AY$2,)),"&lt;&gt;*"&amp;"(X)"&amp;"*")+COUNTIF(INDEX(ownership,0,MATCH(R$1,Systems!$I$2:AY$2,)),$A32&amp;",*")</f>
        <v>431</v>
      </c>
      <c r="S32" s="121">
        <f t="array" ref="S32">COUNTIF(INDEX(ownership,0,MATCH(S$1,Systems!$I$2:AY$2,)),$A32)+COUNTIFS(INDEX(ownership,0,MATCH(S$1,Systems!$I$2:AY$2,)),$A32&amp;"(*",INDEX(ownership,0,MATCH(S$1,Systems!$I$2:AY$2,)),"&lt;&gt;*"&amp;"(X)"&amp;"*")+COUNTIF(INDEX(ownership,0,MATCH(S$1,Systems!$I$2:AY$2,)),$A32&amp;",*")</f>
        <v>443</v>
      </c>
      <c r="T32" s="121">
        <f t="array" ref="T32">COUNTIF(INDEX(ownership,0,MATCH(T$1,Systems!$I$2:AY$2,)),$A32)+COUNTIFS(INDEX(ownership,0,MATCH(T$1,Systems!$I$2:AY$2,)),$A32&amp;"(*",INDEX(ownership,0,MATCH(T$1,Systems!$I$2:AY$2,)),"&lt;&gt;*"&amp;"(X)"&amp;"*")+COUNTIF(INDEX(ownership,0,MATCH(T$1,Systems!$I$2:AY$2,)),$A32&amp;",*")</f>
        <v>416</v>
      </c>
      <c r="U32" s="121">
        <f t="array" ref="U32">COUNTIF(INDEX(ownership,0,MATCH(U$1,Systems!$I$2:AY$2,)),$A32)+COUNTIFS(INDEX(ownership,0,MATCH(U$1,Systems!$I$2:AY$2,)),$A32&amp;"(*",INDEX(ownership,0,MATCH(U$1,Systems!$I$2:AY$2,)),"&lt;&gt;*"&amp;"(X)"&amp;"*")+COUNTIF(INDEX(ownership,0,MATCH(U$1,Systems!$I$2:AY$2,)),$A32&amp;",*")</f>
        <v>427</v>
      </c>
      <c r="V32" s="121">
        <f t="array" ref="V32">COUNTIF(INDEX(ownership,0,MATCH(V$1,Systems!$I$2:AY$2,)),$A32)+COUNTIFS(INDEX(ownership,0,MATCH(V$1,Systems!$I$2:AY$2,)),$A32&amp;"(*",INDEX(ownership,0,MATCH(V$1,Systems!$I$2:AY$2,)),"&lt;&gt;*"&amp;"(X)"&amp;"*")+COUNTIF(INDEX(ownership,0,MATCH(V$1,Systems!$I$2:AY$2,)),$A32&amp;",*")</f>
        <v>407</v>
      </c>
      <c r="W32" s="121">
        <f t="array" ref="W32">COUNTIF(INDEX(ownership,0,MATCH(W$1,Systems!$I$2:AY$2,)),$A32)+COUNTIFS(INDEX(ownership,0,MATCH(W$1,Systems!$I$2:AY$2,)),$A32&amp;"(*",INDEX(ownership,0,MATCH(W$1,Systems!$I$2:AY$2,)),"&lt;&gt;*"&amp;"(X)"&amp;"*")+COUNTIF(INDEX(ownership,0,MATCH(W$1,Systems!$I$2:AY$2,)),$A32&amp;",*")</f>
        <v>340</v>
      </c>
      <c r="X32" s="121">
        <f t="array" ref="X32">COUNTIF(INDEX(ownership,0,MATCH(X$1,Systems!$I$2:AY$2,)),$A32)+COUNTIFS(INDEX(ownership,0,MATCH(X$1,Systems!$I$2:AY$2,)),$A32&amp;"(*",INDEX(ownership,0,MATCH(X$1,Systems!$I$2:AY$2,)),"&lt;&gt;*"&amp;"(X)"&amp;"*")+COUNTIF(INDEX(ownership,0,MATCH(X$1,Systems!$I$2:AY$2,)),$A32&amp;",*")</f>
        <v>208</v>
      </c>
      <c r="Y32" s="121">
        <f t="array" ref="Y32">COUNTIF(INDEX(ownership,0,MATCH(Y$1,Systems!$I$2:AY$2,)),$A32)+COUNTIFS(INDEX(ownership,0,MATCH(Y$1,Systems!$I$2:AY$2,)),$A32&amp;"(*",INDEX(ownership,0,MATCH(Y$1,Systems!$I$2:AY$2,)),"&lt;&gt;*"&amp;"(X)"&amp;"*")+COUNTIF(INDEX(ownership,0,MATCH(Y$1,Systems!$I$2:AY$2,)),$A32&amp;",*")</f>
        <v>91</v>
      </c>
      <c r="Z32" s="121">
        <f t="array" ref="Z32">COUNTIF(INDEX(ownership,0,MATCH(Z$1,Systems!$I$2:AY$2,)),$A32)+COUNTIFS(INDEX(ownership,0,MATCH(Z$1,Systems!$I$2:AY$2,)),$A32&amp;"(*",INDEX(ownership,0,MATCH(Z$1,Systems!$I$2:AY$2,)),"&lt;&gt;*"&amp;"(X)"&amp;"*")+COUNTIF(INDEX(ownership,0,MATCH(Z$1,Systems!$I$2:AY$2,)),$A32&amp;",*")</f>
        <v>102</v>
      </c>
      <c r="AA32" s="121">
        <f t="array" ref="AA32">COUNTIF(INDEX(ownership,0,MATCH(AA$1,Systems!$I$2:AY$2,)),$A32)+COUNTIFS(INDEX(ownership,0,MATCH(AA$1,Systems!$I$2:AY$2,)),$A32&amp;"(*",INDEX(ownership,0,MATCH(AA$1,Systems!$I$2:AY$2,)),"&lt;&gt;*"&amp;"(X)"&amp;"*")+COUNTIF(INDEX(ownership,0,MATCH(AA$1,Systems!$I$2:AY$2,)),$A32&amp;",*")</f>
        <v>102</v>
      </c>
      <c r="AB32" s="121">
        <f t="array" ref="AB32">COUNTIF(INDEX(ownership,0,MATCH(AB$1,Systems!$I$2:AY$2,)),$A32)+COUNTIFS(INDEX(ownership,0,MATCH(AB$1,Systems!$I$2:AY$2,)),$A32&amp;"(*",INDEX(ownership,0,MATCH(AB$1,Systems!$I$2:AY$2,)),"&lt;&gt;*"&amp;"(X)"&amp;"*")+COUNTIF(INDEX(ownership,0,MATCH(AB$1,Systems!$I$2:AY$2,)),$A32&amp;",*")</f>
        <v>102</v>
      </c>
      <c r="AC32" s="121">
        <f t="array" ref="AC32">COUNTIF(INDEX(ownership,0,MATCH(AC$1,Systems!$I$2:AY$2,)),$A32)+COUNTIFS(INDEX(ownership,0,MATCH(AC$1,Systems!$I$2:AY$2,)),$A32&amp;"(*",INDEX(ownership,0,MATCH(AC$1,Systems!$I$2:AY$2,)),"&lt;&gt;*"&amp;"(X)"&amp;"*")+COUNTIF(INDEX(ownership,0,MATCH(AC$1,Systems!$I$2:AY$2,)),$A32&amp;",*")</f>
        <v>102</v>
      </c>
      <c r="AD32" s="121">
        <f t="array" ref="AD32">COUNTIF(INDEX(ownership,0,MATCH(AD$1,Systems!$I$2:AY$2,)),$A32)+COUNTIFS(INDEX(ownership,0,MATCH(AD$1,Systems!$I$2:AY$2,)),$A32&amp;"(*",INDEX(ownership,0,MATCH(AD$1,Systems!$I$2:AY$2,)),"&lt;&gt;*"&amp;"(X)"&amp;"*")+COUNTIF(INDEX(ownership,0,MATCH(AD$1,Systems!$I$2:AY$2,)),$A32&amp;",*")</f>
        <v>102</v>
      </c>
      <c r="AE32" s="121">
        <f t="array" ref="AE32">COUNTIF(INDEX(ownership,0,MATCH(AE$1,Systems!$I$2:AY$2,)),$A32)+COUNTIFS(INDEX(ownership,0,MATCH(AE$1,Systems!$I$2:AY$2,)),$A32&amp;"(*",INDEX(ownership,0,MATCH(AE$1,Systems!$I$2:AY$2,)),"&lt;&gt;*"&amp;"(X)"&amp;"*")+COUNTIF(INDEX(ownership,0,MATCH(AE$1,Systems!$I$2:AY$2,)),$A32&amp;",*")</f>
        <v>102</v>
      </c>
      <c r="AF32" s="121">
        <f t="array" ref="AF32">COUNTIF(INDEX(ownership,0,MATCH(AF$1,Systems!$I$2:AY$2,)),$A32)+COUNTIFS(INDEX(ownership,0,MATCH(AF$1,Systems!$I$2:AY$2,)),$A32&amp;"(*",INDEX(ownership,0,MATCH(AF$1,Systems!$I$2:AY$2,)),"&lt;&gt;*"&amp;"(X)"&amp;"*")+COUNTIF(INDEX(ownership,0,MATCH(AF$1,Systems!$I$2:AY$2,)),$A32&amp;",*")</f>
        <v>102</v>
      </c>
      <c r="AG32" s="121">
        <f t="array" ref="AG32">COUNTIF(INDEX(ownership,0,MATCH(AG$1,Systems!$I$2:AY$2,)),$A32)+COUNTIFS(INDEX(ownership,0,MATCH(AG$1,Systems!$I$2:AY$2,)),$A32&amp;"(*",INDEX(ownership,0,MATCH(AG$1,Systems!$I$2:AY$2,)),"&lt;&gt;*"&amp;"(X)"&amp;"*")+COUNTIF(INDEX(ownership,0,MATCH(AG$1,Systems!$I$2:AY$2,)),$A32&amp;",*")</f>
        <v>120</v>
      </c>
      <c r="AH32" s="121">
        <f t="array" ref="AH32">COUNTIF(INDEX(ownership,0,MATCH(AH$1,Systems!$I$2:AY$2,)),$A32)+COUNTIFS(INDEX(ownership,0,MATCH(AH$1,Systems!$I$2:AY$2,)),$A32&amp;"(*",INDEX(ownership,0,MATCH(AH$1,Systems!$I$2:AY$2,)),"&lt;&gt;*"&amp;"(X)"&amp;"*")+COUNTIF(INDEX(ownership,0,MATCH(AH$1,Systems!$I$2:AY$2,)),$A32&amp;",*")</f>
        <v>120</v>
      </c>
      <c r="AI32" s="121">
        <f t="array" ref="AI32">COUNTIF(INDEX(ownership,0,MATCH(AI$1,Systems!$I$2:AY$2,)),$A32)+COUNTIFS(INDEX(ownership,0,MATCH(AI$1,Systems!$I$2:AY$2,)),$A32&amp;"(*",INDEX(ownership,0,MATCH(AI$1,Systems!$I$2:AY$2,)),"&lt;&gt;*"&amp;"(X)"&amp;"*")+COUNTIF(INDEX(ownership,0,MATCH(AI$1,Systems!$I$2:AY$2,)),$A32&amp;",*")</f>
        <v>120</v>
      </c>
      <c r="AJ32" s="121">
        <f t="array" ref="AJ32">COUNTIF(INDEX(ownership,0,MATCH(AJ$1,Systems!$I$2:AY$2,)),$A32)+COUNTIFS(INDEX(ownership,0,MATCH(AJ$1,Systems!$I$2:AY$2,)),$A32&amp;"(*",INDEX(ownership,0,MATCH(AJ$1,Systems!$I$2:AY$2,)),"&lt;&gt;*"&amp;"(X)"&amp;"*")+COUNTIF(INDEX(ownership,0,MATCH(AJ$1,Systems!$I$2:AY$2,)),$A32&amp;",*")</f>
        <v>120</v>
      </c>
      <c r="AK32" s="121">
        <f t="array" ref="AK32">COUNTIF(INDEX(ownership,0,MATCH(AK$1,Systems!$I$2:AY$2,)),$A32)+COUNTIFS(INDEX(ownership,0,MATCH(AK$1,Systems!$I$2:AY$2,)),$A32&amp;"(*",INDEX(ownership,0,MATCH(AK$1,Systems!$I$2:AY$2,)),"&lt;&gt;*"&amp;"(X)"&amp;"*")+COUNTIF(INDEX(ownership,0,MATCH(AK$1,Systems!$I$2:AY$2,)),$A32&amp;",*")</f>
        <v>120</v>
      </c>
      <c r="AL32" s="121">
        <f t="array" ref="AL32">COUNTIF(INDEX(ownership,0,MATCH(AL$1,Systems!$I$2:AY$2,)),$A32)+COUNTIFS(INDEX(ownership,0,MATCH(AL$1,Systems!$I$2:AY$2,)),$A32&amp;"(*",INDEX(ownership,0,MATCH(AL$1,Systems!$I$2:AY$2,)),"&lt;&gt;*"&amp;"(X)"&amp;"*")+COUNTIF(INDEX(ownership,0,MATCH(AL$1,Systems!$I$2:AY$2,)),$A32&amp;",*")</f>
        <v>120</v>
      </c>
      <c r="AM32" s="121">
        <f t="array" ref="AM32">COUNTIF(INDEX(ownership,0,MATCH(AM$1,Systems!$I$2:AY$2,)),$A32)+COUNTIFS(INDEX(ownership,0,MATCH(AM$1,Systems!$I$2:AY$2,)),$A32&amp;"(*",INDEX(ownership,0,MATCH(AM$1,Systems!$I$2:AY$2,)),"&lt;&gt;*"&amp;"(X)"&amp;"*")+COUNTIF(INDEX(ownership,0,MATCH(AM$1,Systems!$I$2:AY$2,)),$A32&amp;",*")</f>
        <v>166</v>
      </c>
      <c r="AN32" s="121">
        <f t="array" ref="AN32">COUNTIF(INDEX(ownership,0,MATCH(AN$1,Systems!$I$2:AY$2,)),$A32)+COUNTIFS(INDEX(ownership,0,MATCH(AN$1,Systems!$I$2:AY$2,)),$A32&amp;"(*",INDEX(ownership,0,MATCH(AN$1,Systems!$I$2:AY$2,)),"&lt;&gt;*"&amp;"(X)"&amp;"*")+COUNTIF(INDEX(ownership,0,MATCH(AN$1,Systems!$I$2:AY$2,)),$A32&amp;",*")</f>
        <v>167</v>
      </c>
      <c r="AO32" s="121">
        <f t="array" ref="AO32">COUNTIF(INDEX(ownership,0,MATCH(AO$1,Systems!$I$2:AY$2,)),$A32)+COUNTIFS(INDEX(ownership,0,MATCH(AO$1,Systems!$I$2:AY$2,)),$A32&amp;"(*",INDEX(ownership,0,MATCH(AO$1,Systems!$I$2:AY$2,)),"&lt;&gt;*"&amp;"(X)"&amp;"*")+COUNTIF(INDEX(ownership,0,MATCH(AO$1,Systems!$I$2:AY$2,)),$A32&amp;",*")</f>
        <v>148</v>
      </c>
      <c r="AP32" s="121">
        <f t="array" ref="AP32">COUNTIF(INDEX(ownership,0,MATCH(AP$1,Systems!$I$2:AY$2,)),$A32)+COUNTIFS(INDEX(ownership,0,MATCH(AP$1,Systems!$I$2:AY$2,)),$A32&amp;"(*",INDEX(ownership,0,MATCH(AP$1,Systems!$I$2:AY$2,)),"&lt;&gt;*"&amp;"(X)"&amp;"*")+COUNTIF(INDEX(ownership,0,MATCH(AP$1,Systems!$I$2:AY$2,)),$A32&amp;",*")</f>
        <v>158</v>
      </c>
      <c r="AQ32" s="121">
        <f t="array" ref="AQ32">COUNTIF(INDEX(ownership,0,MATCH(AQ$1,Systems!$I$2:AY$2,)),$A32)+COUNTIFS(INDEX(ownership,0,MATCH(AQ$1,Systems!$I$2:AY$2,)),$A32&amp;"(*",INDEX(ownership,0,MATCH(AQ$1,Systems!$I$2:AY$2,)),"&lt;&gt;*"&amp;"(X)"&amp;"*")+COUNTIF(INDEX(ownership,0,MATCH(AQ$1,Systems!$I$2:AY$2,)),$A32&amp;",*")</f>
        <v>170</v>
      </c>
      <c r="AR32" s="121">
        <f t="array" ref="AR32">COUNTIF(INDEX(ownership,0,MATCH(AR$1,Systems!$I$2:AY$2,)),$A32)+COUNTIFS(INDEX(ownership,0,MATCH(AR$1,Systems!$I$2:AY$2,)),$A32&amp;"(*",INDEX(ownership,0,MATCH(AR$1,Systems!$I$2:AY$2,)),"&lt;&gt;*"&amp;"(X)"&amp;"*")+COUNTIF(INDEX(ownership,0,MATCH(AR$1,Systems!$I$2:AY$2,)),$A32&amp;",*")</f>
        <v>170</v>
      </c>
      <c r="AS32" s="121">
        <f t="array" ref="AS32">COUNTIF(INDEX(ownership,0,MATCH(AS$1,Systems!$I$2:AY$2,)),$A32)+COUNTIFS(INDEX(ownership,0,MATCH(AS$1,Systems!$I$2:AY$2,)),$A32&amp;"(*",INDEX(ownership,0,MATCH(AS$1,Systems!$I$2:AY$2,)),"&lt;&gt;*"&amp;"(X)"&amp;"*")+COUNTIF(INDEX(ownership,0,MATCH(AS$1,Systems!$I$2:AY$2,)),$A32&amp;",*")</f>
        <v>144</v>
      </c>
      <c r="AT32" s="121">
        <f t="array" ref="AT32">COUNTIF(INDEX(ownership,0,MATCH(AT$1,Systems!$I$2:AY$2,)),$A32)+COUNTIFS(INDEX(ownership,0,MATCH(AT$1,Systems!$I$2:AY$2,)),$A32&amp;"(*",INDEX(ownership,0,MATCH(AT$1,Systems!$I$2:AY$2,)),"&lt;&gt;*"&amp;"(X)"&amp;"*")+COUNTIF(INDEX(ownership,0,MATCH(AT$1,Systems!$I$2:AY$2,)),$A32&amp;",*")</f>
        <v>144</v>
      </c>
      <c r="AU32" s="121">
        <f t="array" ref="AU32">COUNTIF(INDEX(ownership,0,MATCH(AU$1,Systems!$I$2:AY$2,)),$A32)+COUNTIFS(INDEX(ownership,0,MATCH(AU$1,Systems!$I$2:AY$2,)),$A32&amp;"(*",INDEX(ownership,0,MATCH(AU$1,Systems!$I$2:AY$2,)),"&lt;&gt;*"&amp;"(X)"&amp;"*")+COUNTIF(INDEX(ownership,0,MATCH(AU$1,Systems!$I$2:AY$2,)),$A32&amp;",*")</f>
        <v>166</v>
      </c>
      <c r="AV32" s="121">
        <f t="array" ref="AV32">COUNTIF(INDEX(ownership,0,MATCH(AV$1,Systems!$I$2:AY$2,)),$A32)+COUNTIFS(INDEX(ownership,0,MATCH(AV$1,Systems!$I$2:AY$2,)),$A32&amp;"(*",INDEX(ownership,0,MATCH(AV$1,Systems!$I$2:AY$2,)),"&lt;&gt;*"&amp;"(X)"&amp;"*")+COUNTIF(INDEX(ownership,0,MATCH(AV$1,Systems!$I$2:AY$2,)),$A32&amp;",*")</f>
        <v>184</v>
      </c>
      <c r="AW32" s="121">
        <f t="array" ref="AW32">COUNTIF(INDEX(ownership,0,MATCH(AW$1,Systems!$I$2:AY$2,)),$A32)+COUNTIFS(INDEX(ownership,0,MATCH(AW$1,Systems!$I$2:AY$2,)),$A32&amp;"(*",INDEX(ownership,0,MATCH(AW$1,Systems!$I$2:AY$2,)),"&lt;&gt;*"&amp;"(X)"&amp;"*")+COUNTIF(INDEX(ownership,0,MATCH(AW$1,Systems!$I$2:AY$2,)),$A32&amp;",*")</f>
        <v>252</v>
      </c>
      <c r="AX32" s="121">
        <f t="array" ref="AX32">COUNTIF(INDEX(ownership,0,MATCH(AX$1,Systems!$I$2:AY$2,)),$A32)+COUNTIFS(INDEX(ownership,0,MATCH(AX$1,Systems!$I$2:AY$2,)),$A32&amp;"(*",INDEX(ownership,0,MATCH(AX$1,Systems!$I$2:AY$2,)),"&lt;&gt;*"&amp;"(X)"&amp;"*")+COUNTIF(INDEX(ownership,0,MATCH(AX$1,Systems!$I$2:AY$2,)),$A32&amp;",*")</f>
        <v>258</v>
      </c>
      <c r="AY32" s="121">
        <f t="array" ref="AY32">COUNTIF(INDEX(ownership,0,MATCH(AY$1,Systems!$I$2:AZ$2,)),$A32)+COUNTIFS(INDEX(ownership,0,MATCH(AY$1,Systems!$I$2:AZ$2,)),$A32&amp;"(*",INDEX(ownership,0,MATCH(AY$1,Systems!$I$2:AZ$2,)),"&lt;&gt;*"&amp;"(X)"&amp;"*")+COUNTIF(INDEX(ownership,0,MATCH(AY$1,Systems!$I$2:AZ$2,)),$A32&amp;",*")</f>
        <v>244</v>
      </c>
      <c r="AZ32" s="121">
        <f t="array" ref="AZ32">COUNTIF(INDEX(ownership,0,MATCH(AZ$1,Systems!$I$2:AY$2,)),$A32)+COUNTIFS(INDEX(ownership,0,MATCH(AZ$1,Systems!$I$2:AY$2,)),$A32&amp;"(*",INDEX(ownership,0,MATCH(AZ$1,Systems!$I$2:AY$2,)),"&lt;&gt;*"&amp;"(X)"&amp;"*")+COUNTIF(INDEX(ownership,0,MATCH(AZ$1,Systems!$I$2:AY$2,)),$A32&amp;",*")</f>
        <v>0</v>
      </c>
    </row>
    <row r="33" ht="15.75" customHeight="1">
      <c r="A33" s="60" t="s">
        <v>1153</v>
      </c>
      <c r="B33" s="60" t="s">
        <v>7990</v>
      </c>
      <c r="C33" s="60" t="s">
        <v>7991</v>
      </c>
      <c r="D33" s="119">
        <v>2392.0</v>
      </c>
      <c r="E33" s="119">
        <v>3080.0</v>
      </c>
      <c r="F33" s="122"/>
      <c r="G33" s="121">
        <f t="shared" si="1"/>
        <v>9</v>
      </c>
      <c r="H33" s="121">
        <f t="array" ref="H33">COUNTIF(INDEX(ownership,0,MATCH(H$1,Systems!$I$2:AY$2,)),$A33)+COUNTIFS(INDEX(ownership,0,MATCH(H$1,Systems!$I$2:AY$2,)),$A33&amp;"(*",INDEX(ownership,0,MATCH(H$1,Systems!$I$2:AY$2,)),"&lt;&gt;*"&amp;"(X)"&amp;"*")+COUNTIF(INDEX(ownership,0,MATCH(H$1,Systems!$I$2:AY$2,)),$A33&amp;",*")</f>
        <v>0</v>
      </c>
      <c r="I33" s="121">
        <f t="array" ref="I33">COUNTIF(INDEX(ownership,0,MATCH(I$1,Systems!$I$2:AY$2,)),$A33)+COUNTIFS(INDEX(ownership,0,MATCH(I$1,Systems!$I$2:AY$2,)),$A33&amp;"(*",INDEX(ownership,0,MATCH(I$1,Systems!$I$2:AY$2,)),"&lt;&gt;*"&amp;"(X)"&amp;"*")+COUNTIF(INDEX(ownership,0,MATCH(I$1,Systems!$I$2:AY$2,)),$A33&amp;",*")</f>
        <v>0</v>
      </c>
      <c r="J33" s="121">
        <f t="array" ref="J33">COUNTIF(INDEX(ownership,0,MATCH(J$1,Systems!$I$2:AY$2,)),$A33)+COUNTIFS(INDEX(ownership,0,MATCH(J$1,Systems!$I$2:AY$2,)),$A33&amp;"(*",INDEX(ownership,0,MATCH(J$1,Systems!$I$2:AY$2,)),"&lt;&gt;*"&amp;"(X)"&amp;"*")+COUNTIF(INDEX(ownership,0,MATCH(J$1,Systems!$I$2:AY$2,)),$A33&amp;",*")</f>
        <v>0</v>
      </c>
      <c r="K33" s="121">
        <f t="array" ref="K33">COUNTIF(INDEX(ownership,0,MATCH(K$1,Systems!$I$2:AY$2,)),$A33)+COUNTIFS(INDEX(ownership,0,MATCH(K$1,Systems!$I$2:AY$2,)),$A33&amp;"(*",INDEX(ownership,0,MATCH(K$1,Systems!$I$2:AY$2,)),"&lt;&gt;*"&amp;"(X)"&amp;"*")+COUNTIF(INDEX(ownership,0,MATCH(K$1,Systems!$I$2:AY$2,)),$A33&amp;",*")</f>
        <v>0</v>
      </c>
      <c r="L33" s="121">
        <f t="array" ref="L33">COUNTIF(INDEX(ownership,0,MATCH(L$1,Systems!$I$2:AY$2,)),$A33)+COUNTIFS(INDEX(ownership,0,MATCH(L$1,Systems!$I$2:AY$2,)),$A33&amp;"(*",INDEX(ownership,0,MATCH(L$1,Systems!$I$2:AY$2,)),"&lt;&gt;*"&amp;"(X)"&amp;"*")+COUNTIF(INDEX(ownership,0,MATCH(L$1,Systems!$I$2:AY$2,)),$A33&amp;",*")</f>
        <v>0</v>
      </c>
      <c r="M33" s="121">
        <f t="array" ref="M33">COUNTIF(INDEX(ownership,0,MATCH(M$1,Systems!$I$2:AY$2,)),$A33)+COUNTIFS(INDEX(ownership,0,MATCH(M$1,Systems!$I$2:AY$2,)),$A33&amp;"(*",INDEX(ownership,0,MATCH(M$1,Systems!$I$2:AY$2,)),"&lt;&gt;*"&amp;"(X)"&amp;"*")+COUNTIF(INDEX(ownership,0,MATCH(M$1,Systems!$I$2:AY$2,)),$A33&amp;",*")</f>
        <v>9</v>
      </c>
      <c r="N33" s="121">
        <f t="array" ref="N33">COUNTIF(INDEX(ownership,0,MATCH(N$1,Systems!$I$2:AY$2,)),$A33)+COUNTIFS(INDEX(ownership,0,MATCH(N$1,Systems!$I$2:AY$2,)),$A33&amp;"(*",INDEX(ownership,0,MATCH(N$1,Systems!$I$2:AY$2,)),"&lt;&gt;*"&amp;"(X)"&amp;"*")+COUNTIF(INDEX(ownership,0,MATCH(N$1,Systems!$I$2:AY$2,)),$A33&amp;",*")</f>
        <v>9</v>
      </c>
      <c r="O33" s="121">
        <f t="array" ref="O33">COUNTIF(INDEX(ownership,0,MATCH(O$1,Systems!$I$2:AY$2,)),$A33)+COUNTIFS(INDEX(ownership,0,MATCH(O$1,Systems!$I$2:AY$2,)),$A33&amp;"(*",INDEX(ownership,0,MATCH(O$1,Systems!$I$2:AY$2,)),"&lt;&gt;*"&amp;"(X)"&amp;"*")+COUNTIF(INDEX(ownership,0,MATCH(O$1,Systems!$I$2:AY$2,)),$A33&amp;",*")</f>
        <v>9</v>
      </c>
      <c r="P33" s="121">
        <f t="array" ref="P33">COUNTIF(INDEX(ownership,0,MATCH(P$1,Systems!$I$2:AY$2,)),$A33)+COUNTIFS(INDEX(ownership,0,MATCH(P$1,Systems!$I$2:AY$2,)),$A33&amp;"(*",INDEX(ownership,0,MATCH(P$1,Systems!$I$2:AY$2,)),"&lt;&gt;*"&amp;"(X)"&amp;"*")+COUNTIF(INDEX(ownership,0,MATCH(P$1,Systems!$I$2:AY$2,)),$A33&amp;",*")</f>
        <v>9</v>
      </c>
      <c r="Q33" s="121">
        <f t="array" ref="Q33">COUNTIF(INDEX(ownership,0,MATCH(Q$1,Systems!$I$2:AY$2,)),$A33)+COUNTIFS(INDEX(ownership,0,MATCH(Q$1,Systems!$I$2:AY$2,)),$A33&amp;"(*",INDEX(ownership,0,MATCH(Q$1,Systems!$I$2:AY$2,)),"&lt;&gt;*"&amp;"(X)"&amp;"*")+COUNTIF(INDEX(ownership,0,MATCH(Q$1,Systems!$I$2:AY$2,)),$A33&amp;",*")</f>
        <v>9</v>
      </c>
      <c r="R33" s="121">
        <f t="array" ref="R33">COUNTIF(INDEX(ownership,0,MATCH(R$1,Systems!$I$2:AY$2,)),$A33)+COUNTIFS(INDEX(ownership,0,MATCH(R$1,Systems!$I$2:AY$2,)),$A33&amp;"(*",INDEX(ownership,0,MATCH(R$1,Systems!$I$2:AY$2,)),"&lt;&gt;*"&amp;"(X)"&amp;"*")+COUNTIF(INDEX(ownership,0,MATCH(R$1,Systems!$I$2:AY$2,)),$A33&amp;",*")</f>
        <v>9</v>
      </c>
      <c r="S33" s="121">
        <f t="array" ref="S33">COUNTIF(INDEX(ownership,0,MATCH(S$1,Systems!$I$2:AY$2,)),$A33)+COUNTIFS(INDEX(ownership,0,MATCH(S$1,Systems!$I$2:AY$2,)),$A33&amp;"(*",INDEX(ownership,0,MATCH(S$1,Systems!$I$2:AY$2,)),"&lt;&gt;*"&amp;"(X)"&amp;"*")+COUNTIF(INDEX(ownership,0,MATCH(S$1,Systems!$I$2:AY$2,)),$A33&amp;",*")</f>
        <v>9</v>
      </c>
      <c r="T33" s="121">
        <f t="array" ref="T33">COUNTIF(INDEX(ownership,0,MATCH(T$1,Systems!$I$2:AY$2,)),$A33)+COUNTIFS(INDEX(ownership,0,MATCH(T$1,Systems!$I$2:AY$2,)),$A33&amp;"(*",INDEX(ownership,0,MATCH(T$1,Systems!$I$2:AY$2,)),"&lt;&gt;*"&amp;"(X)"&amp;"*")+COUNTIF(INDEX(ownership,0,MATCH(T$1,Systems!$I$2:AY$2,)),$A33&amp;",*")</f>
        <v>9</v>
      </c>
      <c r="U33" s="121">
        <f t="array" ref="U33">COUNTIF(INDEX(ownership,0,MATCH(U$1,Systems!$I$2:AY$2,)),$A33)+COUNTIFS(INDEX(ownership,0,MATCH(U$1,Systems!$I$2:AY$2,)),$A33&amp;"(*",INDEX(ownership,0,MATCH(U$1,Systems!$I$2:AY$2,)),"&lt;&gt;*"&amp;"(X)"&amp;"*")+COUNTIF(INDEX(ownership,0,MATCH(U$1,Systems!$I$2:AY$2,)),$A33&amp;",*")</f>
        <v>9</v>
      </c>
      <c r="V33" s="121">
        <f t="array" ref="V33">COUNTIF(INDEX(ownership,0,MATCH(V$1,Systems!$I$2:AY$2,)),$A33)+COUNTIFS(INDEX(ownership,0,MATCH(V$1,Systems!$I$2:AY$2,)),$A33&amp;"(*",INDEX(ownership,0,MATCH(V$1,Systems!$I$2:AY$2,)),"&lt;&gt;*"&amp;"(X)"&amp;"*")+COUNTIF(INDEX(ownership,0,MATCH(V$1,Systems!$I$2:AY$2,)),$A33&amp;",*")</f>
        <v>9</v>
      </c>
      <c r="W33" s="121">
        <f t="array" ref="W33">COUNTIF(INDEX(ownership,0,MATCH(W$1,Systems!$I$2:AY$2,)),$A33)+COUNTIFS(INDEX(ownership,0,MATCH(W$1,Systems!$I$2:AY$2,)),$A33&amp;"(*",INDEX(ownership,0,MATCH(W$1,Systems!$I$2:AY$2,)),"&lt;&gt;*"&amp;"(X)"&amp;"*")+COUNTIF(INDEX(ownership,0,MATCH(W$1,Systems!$I$2:AY$2,)),$A33&amp;",*")</f>
        <v>9</v>
      </c>
      <c r="X33" s="121">
        <f t="array" ref="X33">COUNTIF(INDEX(ownership,0,MATCH(X$1,Systems!$I$2:AY$2,)),$A33)+COUNTIFS(INDEX(ownership,0,MATCH(X$1,Systems!$I$2:AY$2,)),$A33&amp;"(*",INDEX(ownership,0,MATCH(X$1,Systems!$I$2:AY$2,)),"&lt;&gt;*"&amp;"(X)"&amp;"*")+COUNTIF(INDEX(ownership,0,MATCH(X$1,Systems!$I$2:AY$2,)),$A33&amp;",*")</f>
        <v>9</v>
      </c>
      <c r="Y33" s="121">
        <f t="array" ref="Y33">COUNTIF(INDEX(ownership,0,MATCH(Y$1,Systems!$I$2:AY$2,)),$A33)+COUNTIFS(INDEX(ownership,0,MATCH(Y$1,Systems!$I$2:AY$2,)),$A33&amp;"(*",INDEX(ownership,0,MATCH(Y$1,Systems!$I$2:AY$2,)),"&lt;&gt;*"&amp;"(X)"&amp;"*")+COUNTIF(INDEX(ownership,0,MATCH(Y$1,Systems!$I$2:AY$2,)),$A33&amp;",*")</f>
        <v>9</v>
      </c>
      <c r="Z33" s="121">
        <f t="array" ref="Z33">COUNTIF(INDEX(ownership,0,MATCH(Z$1,Systems!$I$2:AY$2,)),$A33)+COUNTIFS(INDEX(ownership,0,MATCH(Z$1,Systems!$I$2:AY$2,)),$A33&amp;"(*",INDEX(ownership,0,MATCH(Z$1,Systems!$I$2:AY$2,)),"&lt;&gt;*"&amp;"(X)"&amp;"*")+COUNTIF(INDEX(ownership,0,MATCH(Z$1,Systems!$I$2:AY$2,)),$A33&amp;",*")</f>
        <v>9</v>
      </c>
      <c r="AA33" s="121">
        <f t="array" ref="AA33">COUNTIF(INDEX(ownership,0,MATCH(AA$1,Systems!$I$2:AY$2,)),$A33)+COUNTIFS(INDEX(ownership,0,MATCH(AA$1,Systems!$I$2:AY$2,)),$A33&amp;"(*",INDEX(ownership,0,MATCH(AA$1,Systems!$I$2:AY$2,)),"&lt;&gt;*"&amp;"(X)"&amp;"*")+COUNTIF(INDEX(ownership,0,MATCH(AA$1,Systems!$I$2:AY$2,)),$A33&amp;",*")</f>
        <v>9</v>
      </c>
      <c r="AB33" s="121">
        <f t="array" ref="AB33">COUNTIF(INDEX(ownership,0,MATCH(AB$1,Systems!$I$2:AY$2,)),$A33)+COUNTIFS(INDEX(ownership,0,MATCH(AB$1,Systems!$I$2:AY$2,)),$A33&amp;"(*",INDEX(ownership,0,MATCH(AB$1,Systems!$I$2:AY$2,)),"&lt;&gt;*"&amp;"(X)"&amp;"*")+COUNTIF(INDEX(ownership,0,MATCH(AB$1,Systems!$I$2:AY$2,)),$A33&amp;",*")</f>
        <v>9</v>
      </c>
      <c r="AC33" s="121">
        <f t="array" ref="AC33">COUNTIF(INDEX(ownership,0,MATCH(AC$1,Systems!$I$2:AY$2,)),$A33)+COUNTIFS(INDEX(ownership,0,MATCH(AC$1,Systems!$I$2:AY$2,)),$A33&amp;"(*",INDEX(ownership,0,MATCH(AC$1,Systems!$I$2:AY$2,)),"&lt;&gt;*"&amp;"(X)"&amp;"*")+COUNTIF(INDEX(ownership,0,MATCH(AC$1,Systems!$I$2:AY$2,)),$A33&amp;",*")</f>
        <v>9</v>
      </c>
      <c r="AD33" s="121">
        <f t="array" ref="AD33">COUNTIF(INDEX(ownership,0,MATCH(AD$1,Systems!$I$2:AY$2,)),$A33)+COUNTIFS(INDEX(ownership,0,MATCH(AD$1,Systems!$I$2:AY$2,)),$A33&amp;"(*",INDEX(ownership,0,MATCH(AD$1,Systems!$I$2:AY$2,)),"&lt;&gt;*"&amp;"(X)"&amp;"*")+COUNTIF(INDEX(ownership,0,MATCH(AD$1,Systems!$I$2:AY$2,)),$A33&amp;",*")</f>
        <v>9</v>
      </c>
      <c r="AE33" s="121">
        <f t="array" ref="AE33">COUNTIF(INDEX(ownership,0,MATCH(AE$1,Systems!$I$2:AY$2,)),$A33)+COUNTIFS(INDEX(ownership,0,MATCH(AE$1,Systems!$I$2:AY$2,)),$A33&amp;"(*",INDEX(ownership,0,MATCH(AE$1,Systems!$I$2:AY$2,)),"&lt;&gt;*"&amp;"(X)"&amp;"*")+COUNTIF(INDEX(ownership,0,MATCH(AE$1,Systems!$I$2:AY$2,)),$A33&amp;",*")</f>
        <v>9</v>
      </c>
      <c r="AF33" s="121">
        <f t="array" ref="AF33">COUNTIF(INDEX(ownership,0,MATCH(AF$1,Systems!$I$2:AY$2,)),$A33)+COUNTIFS(INDEX(ownership,0,MATCH(AF$1,Systems!$I$2:AY$2,)),$A33&amp;"(*",INDEX(ownership,0,MATCH(AF$1,Systems!$I$2:AY$2,)),"&lt;&gt;*"&amp;"(X)"&amp;"*")+COUNTIF(INDEX(ownership,0,MATCH(AF$1,Systems!$I$2:AY$2,)),$A33&amp;",*")</f>
        <v>9</v>
      </c>
      <c r="AG33" s="121">
        <f t="array" ref="AG33">COUNTIF(INDEX(ownership,0,MATCH(AG$1,Systems!$I$2:AY$2,)),$A33)+COUNTIFS(INDEX(ownership,0,MATCH(AG$1,Systems!$I$2:AY$2,)),$A33&amp;"(*",INDEX(ownership,0,MATCH(AG$1,Systems!$I$2:AY$2,)),"&lt;&gt;*"&amp;"(X)"&amp;"*")+COUNTIF(INDEX(ownership,0,MATCH(AG$1,Systems!$I$2:AY$2,)),$A33&amp;",*")</f>
        <v>9</v>
      </c>
      <c r="AH33" s="121">
        <f t="array" ref="AH33">COUNTIF(INDEX(ownership,0,MATCH(AH$1,Systems!$I$2:AY$2,)),$A33)+COUNTIFS(INDEX(ownership,0,MATCH(AH$1,Systems!$I$2:AY$2,)),$A33&amp;"(*",INDEX(ownership,0,MATCH(AH$1,Systems!$I$2:AY$2,)),"&lt;&gt;*"&amp;"(X)"&amp;"*")+COUNTIF(INDEX(ownership,0,MATCH(AH$1,Systems!$I$2:AY$2,)),$A33&amp;",*")</f>
        <v>9</v>
      </c>
      <c r="AI33" s="121">
        <f t="array" ref="AI33">COUNTIF(INDEX(ownership,0,MATCH(AI$1,Systems!$I$2:AY$2,)),$A33)+COUNTIFS(INDEX(ownership,0,MATCH(AI$1,Systems!$I$2:AY$2,)),$A33&amp;"(*",INDEX(ownership,0,MATCH(AI$1,Systems!$I$2:AY$2,)),"&lt;&gt;*"&amp;"(X)"&amp;"*")+COUNTIF(INDEX(ownership,0,MATCH(AI$1,Systems!$I$2:AY$2,)),$A33&amp;",*")</f>
        <v>9</v>
      </c>
      <c r="AJ33" s="121">
        <f t="array" ref="AJ33">COUNTIF(INDEX(ownership,0,MATCH(AJ$1,Systems!$I$2:AY$2,)),$A33)+COUNTIFS(INDEX(ownership,0,MATCH(AJ$1,Systems!$I$2:AY$2,)),$A33&amp;"(*",INDEX(ownership,0,MATCH(AJ$1,Systems!$I$2:AY$2,)),"&lt;&gt;*"&amp;"(X)"&amp;"*")+COUNTIF(INDEX(ownership,0,MATCH(AJ$1,Systems!$I$2:AY$2,)),$A33&amp;",*")</f>
        <v>9</v>
      </c>
      <c r="AK33" s="121">
        <f t="array" ref="AK33">COUNTIF(INDEX(ownership,0,MATCH(AK$1,Systems!$I$2:AY$2,)),$A33)+COUNTIFS(INDEX(ownership,0,MATCH(AK$1,Systems!$I$2:AY$2,)),$A33&amp;"(*",INDEX(ownership,0,MATCH(AK$1,Systems!$I$2:AY$2,)),"&lt;&gt;*"&amp;"(X)"&amp;"*")+COUNTIF(INDEX(ownership,0,MATCH(AK$1,Systems!$I$2:AY$2,)),$A33&amp;",*")</f>
        <v>9</v>
      </c>
      <c r="AL33" s="121">
        <f t="array" ref="AL33">COUNTIF(INDEX(ownership,0,MATCH(AL$1,Systems!$I$2:AY$2,)),$A33)+COUNTIFS(INDEX(ownership,0,MATCH(AL$1,Systems!$I$2:AY$2,)),$A33&amp;"(*",INDEX(ownership,0,MATCH(AL$1,Systems!$I$2:AY$2,)),"&lt;&gt;*"&amp;"(X)"&amp;"*")+COUNTIF(INDEX(ownership,0,MATCH(AL$1,Systems!$I$2:AY$2,)),$A33&amp;",*")</f>
        <v>9</v>
      </c>
      <c r="AM33" s="121">
        <f t="array" ref="AM33">COUNTIF(INDEX(ownership,0,MATCH(AM$1,Systems!$I$2:AY$2,)),$A33)+COUNTIFS(INDEX(ownership,0,MATCH(AM$1,Systems!$I$2:AY$2,)),$A33&amp;"(*",INDEX(ownership,0,MATCH(AM$1,Systems!$I$2:AY$2,)),"&lt;&gt;*"&amp;"(X)"&amp;"*")+COUNTIF(INDEX(ownership,0,MATCH(AM$1,Systems!$I$2:AY$2,)),$A33&amp;",*")</f>
        <v>9</v>
      </c>
      <c r="AN33" s="121">
        <f t="array" ref="AN33">COUNTIF(INDEX(ownership,0,MATCH(AN$1,Systems!$I$2:AY$2,)),$A33)+COUNTIFS(INDEX(ownership,0,MATCH(AN$1,Systems!$I$2:AY$2,)),$A33&amp;"(*",INDEX(ownership,0,MATCH(AN$1,Systems!$I$2:AY$2,)),"&lt;&gt;*"&amp;"(X)"&amp;"*")+COUNTIF(INDEX(ownership,0,MATCH(AN$1,Systems!$I$2:AY$2,)),$A33&amp;",*")</f>
        <v>9</v>
      </c>
      <c r="AO33" s="121">
        <f t="array" ref="AO33">COUNTIF(INDEX(ownership,0,MATCH(AO$1,Systems!$I$2:AY$2,)),$A33)+COUNTIFS(INDEX(ownership,0,MATCH(AO$1,Systems!$I$2:AY$2,)),$A33&amp;"(*",INDEX(ownership,0,MATCH(AO$1,Systems!$I$2:AY$2,)),"&lt;&gt;*"&amp;"(X)"&amp;"*")+COUNTIF(INDEX(ownership,0,MATCH(AO$1,Systems!$I$2:AY$2,)),$A33&amp;",*")</f>
        <v>9</v>
      </c>
      <c r="AP33" s="121">
        <f t="array" ref="AP33">COUNTIF(INDEX(ownership,0,MATCH(AP$1,Systems!$I$2:AY$2,)),$A33)+COUNTIFS(INDEX(ownership,0,MATCH(AP$1,Systems!$I$2:AY$2,)),$A33&amp;"(*",INDEX(ownership,0,MATCH(AP$1,Systems!$I$2:AY$2,)),"&lt;&gt;*"&amp;"(X)"&amp;"*")+COUNTIF(INDEX(ownership,0,MATCH(AP$1,Systems!$I$2:AY$2,)),$A33&amp;",*")</f>
        <v>9</v>
      </c>
      <c r="AQ33" s="121">
        <f t="array" ref="AQ33">COUNTIF(INDEX(ownership,0,MATCH(AQ$1,Systems!$I$2:AY$2,)),$A33)+COUNTIFS(INDEX(ownership,0,MATCH(AQ$1,Systems!$I$2:AY$2,)),$A33&amp;"(*",INDEX(ownership,0,MATCH(AQ$1,Systems!$I$2:AY$2,)),"&lt;&gt;*"&amp;"(X)"&amp;"*")+COUNTIF(INDEX(ownership,0,MATCH(AQ$1,Systems!$I$2:AY$2,)),$A33&amp;",*")</f>
        <v>9</v>
      </c>
      <c r="AR33" s="121">
        <f t="array" ref="AR33">COUNTIF(INDEX(ownership,0,MATCH(AR$1,Systems!$I$2:AY$2,)),$A33)+COUNTIFS(INDEX(ownership,0,MATCH(AR$1,Systems!$I$2:AY$2,)),$A33&amp;"(*",INDEX(ownership,0,MATCH(AR$1,Systems!$I$2:AY$2,)),"&lt;&gt;*"&amp;"(X)"&amp;"*")+COUNTIF(INDEX(ownership,0,MATCH(AR$1,Systems!$I$2:AY$2,)),$A33&amp;",*")</f>
        <v>0</v>
      </c>
      <c r="AS33" s="121">
        <f t="array" ref="AS33">COUNTIF(INDEX(ownership,0,MATCH(AS$1,Systems!$I$2:AY$2,)),$A33)+COUNTIFS(INDEX(ownership,0,MATCH(AS$1,Systems!$I$2:AY$2,)),$A33&amp;"(*",INDEX(ownership,0,MATCH(AS$1,Systems!$I$2:AY$2,)),"&lt;&gt;*"&amp;"(X)"&amp;"*")+COUNTIF(INDEX(ownership,0,MATCH(AS$1,Systems!$I$2:AY$2,)),$A33&amp;",*")</f>
        <v>0</v>
      </c>
      <c r="AT33" s="121">
        <f t="array" ref="AT33">COUNTIF(INDEX(ownership,0,MATCH(AT$1,Systems!$I$2:AY$2,)),$A33)+COUNTIFS(INDEX(ownership,0,MATCH(AT$1,Systems!$I$2:AY$2,)),$A33&amp;"(*",INDEX(ownership,0,MATCH(AT$1,Systems!$I$2:AY$2,)),"&lt;&gt;*"&amp;"(X)"&amp;"*")+COUNTIF(INDEX(ownership,0,MATCH(AT$1,Systems!$I$2:AY$2,)),$A33&amp;",*")</f>
        <v>0</v>
      </c>
      <c r="AU33" s="121">
        <f t="array" ref="AU33">COUNTIF(INDEX(ownership,0,MATCH(AU$1,Systems!$I$2:AY$2,)),$A33)+COUNTIFS(INDEX(ownership,0,MATCH(AU$1,Systems!$I$2:AY$2,)),$A33&amp;"(*",INDEX(ownership,0,MATCH(AU$1,Systems!$I$2:AY$2,)),"&lt;&gt;*"&amp;"(X)"&amp;"*")+COUNTIF(INDEX(ownership,0,MATCH(AU$1,Systems!$I$2:AY$2,)),$A33&amp;",*")</f>
        <v>0</v>
      </c>
      <c r="AV33" s="121">
        <f t="array" ref="AV33">COUNTIF(INDEX(ownership,0,MATCH(AV$1,Systems!$I$2:AY$2,)),$A33)+COUNTIFS(INDEX(ownership,0,MATCH(AV$1,Systems!$I$2:AY$2,)),$A33&amp;"(*",INDEX(ownership,0,MATCH(AV$1,Systems!$I$2:AY$2,)),"&lt;&gt;*"&amp;"(X)"&amp;"*")+COUNTIF(INDEX(ownership,0,MATCH(AV$1,Systems!$I$2:AY$2,)),$A33&amp;",*")</f>
        <v>0</v>
      </c>
      <c r="AW33" s="121">
        <f t="array" ref="AW33">COUNTIF(INDEX(ownership,0,MATCH(AW$1,Systems!$I$2:AY$2,)),$A33)+COUNTIFS(INDEX(ownership,0,MATCH(AW$1,Systems!$I$2:AY$2,)),$A33&amp;"(*",INDEX(ownership,0,MATCH(AW$1,Systems!$I$2:AY$2,)),"&lt;&gt;*"&amp;"(X)"&amp;"*")+COUNTIF(INDEX(ownership,0,MATCH(AW$1,Systems!$I$2:AY$2,)),$A33&amp;",*")</f>
        <v>0</v>
      </c>
      <c r="AX33" s="121">
        <f t="array" ref="AX33">COUNTIF(INDEX(ownership,0,MATCH(AX$1,Systems!$I$2:AY$2,)),$A33)+COUNTIFS(INDEX(ownership,0,MATCH(AX$1,Systems!$I$2:AY$2,)),$A33&amp;"(*",INDEX(ownership,0,MATCH(AX$1,Systems!$I$2:AY$2,)),"&lt;&gt;*"&amp;"(X)"&amp;"*")+COUNTIF(INDEX(ownership,0,MATCH(AX$1,Systems!$I$2:AY$2,)),$A33&amp;",*")</f>
        <v>0</v>
      </c>
      <c r="AY33" s="121">
        <f t="array" ref="AY33">COUNTIF(INDEX(ownership,0,MATCH(AY$1,Systems!$I$2:AZ$2,)),$A33)+COUNTIFS(INDEX(ownership,0,MATCH(AY$1,Systems!$I$2:AZ$2,)),$A33&amp;"(*",INDEX(ownership,0,MATCH(AY$1,Systems!$I$2:AZ$2,)),"&lt;&gt;*"&amp;"(X)"&amp;"*")+COUNTIF(INDEX(ownership,0,MATCH(AY$1,Systems!$I$2:AZ$2,)),$A33&amp;",*")</f>
        <v>0</v>
      </c>
      <c r="AZ33" s="121">
        <f t="array" ref="AZ33">COUNTIF(INDEX(ownership,0,MATCH(AZ$1,Systems!$I$2:AY$2,)),$A33)+COUNTIFS(INDEX(ownership,0,MATCH(AZ$1,Systems!$I$2:AY$2,)),$A33&amp;"(*",INDEX(ownership,0,MATCH(AZ$1,Systems!$I$2:AY$2,)),"&lt;&gt;*"&amp;"(X)"&amp;"*")+COUNTIF(INDEX(ownership,0,MATCH(AZ$1,Systems!$I$2:AY$2,)),$A33&amp;",*")</f>
        <v>0</v>
      </c>
    </row>
    <row r="34" ht="15.75" customHeight="1">
      <c r="A34" s="60" t="s">
        <v>552</v>
      </c>
      <c r="B34" s="60" t="s">
        <v>7992</v>
      </c>
      <c r="C34" s="60" t="s">
        <v>7993</v>
      </c>
      <c r="D34" s="119">
        <v>2413.0</v>
      </c>
      <c r="E34" s="119">
        <v>3083.0</v>
      </c>
      <c r="F34" s="120" t="s">
        <v>7994</v>
      </c>
      <c r="G34" s="121">
        <f t="shared" si="1"/>
        <v>136</v>
      </c>
      <c r="H34" s="121">
        <f t="array" ref="H34">COUNTIF(INDEX(ownership,0,MATCH(H$1,Systems!$I$2:AY$2,)),$A34)+COUNTIFS(INDEX(ownership,0,MATCH(H$1,Systems!$I$2:AY$2,)),$A34&amp;"(*",INDEX(ownership,0,MATCH(H$1,Systems!$I$2:AY$2,)),"&lt;&gt;*"&amp;"(X)"&amp;"*")+COUNTIF(INDEX(ownership,0,MATCH(H$1,Systems!$I$2:AY$2,)),$A34&amp;",*")</f>
        <v>0</v>
      </c>
      <c r="I34" s="121">
        <f t="array" ref="I34">COUNTIF(INDEX(ownership,0,MATCH(I$1,Systems!$I$2:AY$2,)),$A34)+COUNTIFS(INDEX(ownership,0,MATCH(I$1,Systems!$I$2:AY$2,)),$A34&amp;"(*",INDEX(ownership,0,MATCH(I$1,Systems!$I$2:AY$2,)),"&lt;&gt;*"&amp;"(X)"&amp;"*")+COUNTIF(INDEX(ownership,0,MATCH(I$1,Systems!$I$2:AY$2,)),$A34&amp;",*")</f>
        <v>0</v>
      </c>
      <c r="J34" s="121">
        <f t="array" ref="J34">COUNTIF(INDEX(ownership,0,MATCH(J$1,Systems!$I$2:AY$2,)),$A34)+COUNTIFS(INDEX(ownership,0,MATCH(J$1,Systems!$I$2:AY$2,)),$A34&amp;"(*",INDEX(ownership,0,MATCH(J$1,Systems!$I$2:AY$2,)),"&lt;&gt;*"&amp;"(X)"&amp;"*")+COUNTIF(INDEX(ownership,0,MATCH(J$1,Systems!$I$2:AY$2,)),$A34&amp;",*")</f>
        <v>0</v>
      </c>
      <c r="K34" s="121">
        <f t="array" ref="K34">COUNTIF(INDEX(ownership,0,MATCH(K$1,Systems!$I$2:AY$2,)),$A34)+COUNTIFS(INDEX(ownership,0,MATCH(K$1,Systems!$I$2:AY$2,)),$A34&amp;"(*",INDEX(ownership,0,MATCH(K$1,Systems!$I$2:AY$2,)),"&lt;&gt;*"&amp;"(X)"&amp;"*")+COUNTIF(INDEX(ownership,0,MATCH(K$1,Systems!$I$2:AY$2,)),$A34&amp;",*")</f>
        <v>0</v>
      </c>
      <c r="L34" s="121">
        <f t="array" ref="L34">COUNTIF(INDEX(ownership,0,MATCH(L$1,Systems!$I$2:AY$2,)),$A34)+COUNTIFS(INDEX(ownership,0,MATCH(L$1,Systems!$I$2:AY$2,)),$A34&amp;"(*",INDEX(ownership,0,MATCH(L$1,Systems!$I$2:AY$2,)),"&lt;&gt;*"&amp;"(X)"&amp;"*")+COUNTIF(INDEX(ownership,0,MATCH(L$1,Systems!$I$2:AY$2,)),$A34&amp;",*")</f>
        <v>0</v>
      </c>
      <c r="M34" s="121">
        <f t="array" ref="M34">COUNTIF(INDEX(ownership,0,MATCH(M$1,Systems!$I$2:AY$2,)),$A34)+COUNTIFS(INDEX(ownership,0,MATCH(M$1,Systems!$I$2:AY$2,)),$A34&amp;"(*",INDEX(ownership,0,MATCH(M$1,Systems!$I$2:AY$2,)),"&lt;&gt;*"&amp;"(X)"&amp;"*")+COUNTIF(INDEX(ownership,0,MATCH(M$1,Systems!$I$2:AY$2,)),$A34&amp;",*")</f>
        <v>47</v>
      </c>
      <c r="N34" s="121">
        <f t="array" ref="N34">COUNTIF(INDEX(ownership,0,MATCH(N$1,Systems!$I$2:AY$2,)),$A34)+COUNTIFS(INDEX(ownership,0,MATCH(N$1,Systems!$I$2:AY$2,)),$A34&amp;"(*",INDEX(ownership,0,MATCH(N$1,Systems!$I$2:AY$2,)),"&lt;&gt;*"&amp;"(X)"&amp;"*")+COUNTIF(INDEX(ownership,0,MATCH(N$1,Systems!$I$2:AY$2,)),$A34&amp;",*")</f>
        <v>25</v>
      </c>
      <c r="O34" s="121">
        <f t="array" ref="O34">COUNTIF(INDEX(ownership,0,MATCH(O$1,Systems!$I$2:AY$2,)),$A34)+COUNTIFS(INDEX(ownership,0,MATCH(O$1,Systems!$I$2:AY$2,)),$A34&amp;"(*",INDEX(ownership,0,MATCH(O$1,Systems!$I$2:AY$2,)),"&lt;&gt;*"&amp;"(X)"&amp;"*")+COUNTIF(INDEX(ownership,0,MATCH(O$1,Systems!$I$2:AY$2,)),$A34&amp;",*")</f>
        <v>136</v>
      </c>
      <c r="P34" s="121">
        <f t="array" ref="P34">COUNTIF(INDEX(ownership,0,MATCH(P$1,Systems!$I$2:AY$2,)),$A34)+COUNTIFS(INDEX(ownership,0,MATCH(P$1,Systems!$I$2:AY$2,)),$A34&amp;"(*",INDEX(ownership,0,MATCH(P$1,Systems!$I$2:AY$2,)),"&lt;&gt;*"&amp;"(X)"&amp;"*")+COUNTIF(INDEX(ownership,0,MATCH(P$1,Systems!$I$2:AY$2,)),$A34&amp;",*")</f>
        <v>135</v>
      </c>
      <c r="Q34" s="121">
        <f t="array" ref="Q34">COUNTIF(INDEX(ownership,0,MATCH(Q$1,Systems!$I$2:AY$2,)),$A34)+COUNTIFS(INDEX(ownership,0,MATCH(Q$1,Systems!$I$2:AY$2,)),$A34&amp;"(*",INDEX(ownership,0,MATCH(Q$1,Systems!$I$2:AY$2,)),"&lt;&gt;*"&amp;"(X)"&amp;"*")+COUNTIF(INDEX(ownership,0,MATCH(Q$1,Systems!$I$2:AY$2,)),$A34&amp;",*")</f>
        <v>135</v>
      </c>
      <c r="R34" s="121">
        <f t="array" ref="R34">COUNTIF(INDEX(ownership,0,MATCH(R$1,Systems!$I$2:AY$2,)),$A34)+COUNTIFS(INDEX(ownership,0,MATCH(R$1,Systems!$I$2:AY$2,)),$A34&amp;"(*",INDEX(ownership,0,MATCH(R$1,Systems!$I$2:AY$2,)),"&lt;&gt;*"&amp;"(X)"&amp;"*")+COUNTIF(INDEX(ownership,0,MATCH(R$1,Systems!$I$2:AY$2,)),$A34&amp;",*")</f>
        <v>135</v>
      </c>
      <c r="S34" s="121">
        <f t="array" ref="S34">COUNTIF(INDEX(ownership,0,MATCH(S$1,Systems!$I$2:AY$2,)),$A34)+COUNTIFS(INDEX(ownership,0,MATCH(S$1,Systems!$I$2:AY$2,)),$A34&amp;"(*",INDEX(ownership,0,MATCH(S$1,Systems!$I$2:AY$2,)),"&lt;&gt;*"&amp;"(X)"&amp;"*")+COUNTIF(INDEX(ownership,0,MATCH(S$1,Systems!$I$2:AY$2,)),$A34&amp;",*")</f>
        <v>135</v>
      </c>
      <c r="T34" s="121">
        <f t="array" ref="T34">COUNTIF(INDEX(ownership,0,MATCH(T$1,Systems!$I$2:AY$2,)),$A34)+COUNTIFS(INDEX(ownership,0,MATCH(T$1,Systems!$I$2:AY$2,)),$A34&amp;"(*",INDEX(ownership,0,MATCH(T$1,Systems!$I$2:AY$2,)),"&lt;&gt;*"&amp;"(X)"&amp;"*")+COUNTIF(INDEX(ownership,0,MATCH(T$1,Systems!$I$2:AY$2,)),$A34&amp;",*")</f>
        <v>105</v>
      </c>
      <c r="U34" s="121">
        <f t="array" ref="U34">COUNTIF(INDEX(ownership,0,MATCH(U$1,Systems!$I$2:AY$2,)),$A34)+COUNTIFS(INDEX(ownership,0,MATCH(U$1,Systems!$I$2:AY$2,)),$A34&amp;"(*",INDEX(ownership,0,MATCH(U$1,Systems!$I$2:AY$2,)),"&lt;&gt;*"&amp;"(X)"&amp;"*")+COUNTIF(INDEX(ownership,0,MATCH(U$1,Systems!$I$2:AY$2,)),$A34&amp;",*")</f>
        <v>105</v>
      </c>
      <c r="V34" s="121">
        <f t="array" ref="V34">COUNTIF(INDEX(ownership,0,MATCH(V$1,Systems!$I$2:AY$2,)),$A34)+COUNTIFS(INDEX(ownership,0,MATCH(V$1,Systems!$I$2:AY$2,)),$A34&amp;"(*",INDEX(ownership,0,MATCH(V$1,Systems!$I$2:AY$2,)),"&lt;&gt;*"&amp;"(X)"&amp;"*")+COUNTIF(INDEX(ownership,0,MATCH(V$1,Systems!$I$2:AY$2,)),$A34&amp;",*")</f>
        <v>105</v>
      </c>
      <c r="W34" s="121">
        <f t="array" ref="W34">COUNTIF(INDEX(ownership,0,MATCH(W$1,Systems!$I$2:AY$2,)),$A34)+COUNTIFS(INDEX(ownership,0,MATCH(W$1,Systems!$I$2:AY$2,)),$A34&amp;"(*",INDEX(ownership,0,MATCH(W$1,Systems!$I$2:AY$2,)),"&lt;&gt;*"&amp;"(X)"&amp;"*")+COUNTIF(INDEX(ownership,0,MATCH(W$1,Systems!$I$2:AY$2,)),$A34&amp;",*")</f>
        <v>58</v>
      </c>
      <c r="X34" s="121">
        <f t="array" ref="X34">COUNTIF(INDEX(ownership,0,MATCH(X$1,Systems!$I$2:AY$2,)),$A34)+COUNTIFS(INDEX(ownership,0,MATCH(X$1,Systems!$I$2:AY$2,)),$A34&amp;"(*",INDEX(ownership,0,MATCH(X$1,Systems!$I$2:AY$2,)),"&lt;&gt;*"&amp;"(X)"&amp;"*")+COUNTIF(INDEX(ownership,0,MATCH(X$1,Systems!$I$2:AY$2,)),$A34&amp;",*")</f>
        <v>36</v>
      </c>
      <c r="Y34" s="121">
        <f t="array" ref="Y34">COUNTIF(INDEX(ownership,0,MATCH(Y$1,Systems!$I$2:AY$2,)),$A34)+COUNTIFS(INDEX(ownership,0,MATCH(Y$1,Systems!$I$2:AY$2,)),$A34&amp;"(*",INDEX(ownership,0,MATCH(Y$1,Systems!$I$2:AY$2,)),"&lt;&gt;*"&amp;"(X)"&amp;"*")+COUNTIF(INDEX(ownership,0,MATCH(Y$1,Systems!$I$2:AY$2,)),$A34&amp;",*")</f>
        <v>36</v>
      </c>
      <c r="Z34" s="121">
        <f t="array" ref="Z34">COUNTIF(INDEX(ownership,0,MATCH(Z$1,Systems!$I$2:AY$2,)),$A34)+COUNTIFS(INDEX(ownership,0,MATCH(Z$1,Systems!$I$2:AY$2,)),$A34&amp;"(*",INDEX(ownership,0,MATCH(Z$1,Systems!$I$2:AY$2,)),"&lt;&gt;*"&amp;"(X)"&amp;"*")+COUNTIF(INDEX(ownership,0,MATCH(Z$1,Systems!$I$2:AY$2,)),$A34&amp;",*")</f>
        <v>36</v>
      </c>
      <c r="AA34" s="121">
        <f t="array" ref="AA34">COUNTIF(INDEX(ownership,0,MATCH(AA$1,Systems!$I$2:AY$2,)),$A34)+COUNTIFS(INDEX(ownership,0,MATCH(AA$1,Systems!$I$2:AY$2,)),$A34&amp;"(*",INDEX(ownership,0,MATCH(AA$1,Systems!$I$2:AY$2,)),"&lt;&gt;*"&amp;"(X)"&amp;"*")+COUNTIF(INDEX(ownership,0,MATCH(AA$1,Systems!$I$2:AY$2,)),$A34&amp;",*")</f>
        <v>36</v>
      </c>
      <c r="AB34" s="121">
        <f t="array" ref="AB34">COUNTIF(INDEX(ownership,0,MATCH(AB$1,Systems!$I$2:AY$2,)),$A34)+COUNTIFS(INDEX(ownership,0,MATCH(AB$1,Systems!$I$2:AY$2,)),$A34&amp;"(*",INDEX(ownership,0,MATCH(AB$1,Systems!$I$2:AY$2,)),"&lt;&gt;*"&amp;"(X)"&amp;"*")+COUNTIF(INDEX(ownership,0,MATCH(AB$1,Systems!$I$2:AY$2,)),$A34&amp;",*")</f>
        <v>36</v>
      </c>
      <c r="AC34" s="121">
        <f t="array" ref="AC34">COUNTIF(INDEX(ownership,0,MATCH(AC$1,Systems!$I$2:AY$2,)),$A34)+COUNTIFS(INDEX(ownership,0,MATCH(AC$1,Systems!$I$2:AY$2,)),$A34&amp;"(*",INDEX(ownership,0,MATCH(AC$1,Systems!$I$2:AY$2,)),"&lt;&gt;*"&amp;"(X)"&amp;"*")+COUNTIF(INDEX(ownership,0,MATCH(AC$1,Systems!$I$2:AY$2,)),$A34&amp;",*")</f>
        <v>36</v>
      </c>
      <c r="AD34" s="121">
        <f t="array" ref="AD34">COUNTIF(INDEX(ownership,0,MATCH(AD$1,Systems!$I$2:AY$2,)),$A34)+COUNTIFS(INDEX(ownership,0,MATCH(AD$1,Systems!$I$2:AY$2,)),$A34&amp;"(*",INDEX(ownership,0,MATCH(AD$1,Systems!$I$2:AY$2,)),"&lt;&gt;*"&amp;"(X)"&amp;"*")+COUNTIF(INDEX(ownership,0,MATCH(AD$1,Systems!$I$2:AY$2,)),$A34&amp;",*")</f>
        <v>36</v>
      </c>
      <c r="AE34" s="121">
        <f t="array" ref="AE34">COUNTIF(INDEX(ownership,0,MATCH(AE$1,Systems!$I$2:AY$2,)),$A34)+COUNTIFS(INDEX(ownership,0,MATCH(AE$1,Systems!$I$2:AY$2,)),$A34&amp;"(*",INDEX(ownership,0,MATCH(AE$1,Systems!$I$2:AY$2,)),"&lt;&gt;*"&amp;"(X)"&amp;"*")+COUNTIF(INDEX(ownership,0,MATCH(AE$1,Systems!$I$2:AY$2,)),$A34&amp;",*")</f>
        <v>36</v>
      </c>
      <c r="AF34" s="121">
        <f t="array" ref="AF34">COUNTIF(INDEX(ownership,0,MATCH(AF$1,Systems!$I$2:AY$2,)),$A34)+COUNTIFS(INDEX(ownership,0,MATCH(AF$1,Systems!$I$2:AY$2,)),$A34&amp;"(*",INDEX(ownership,0,MATCH(AF$1,Systems!$I$2:AY$2,)),"&lt;&gt;*"&amp;"(X)"&amp;"*")+COUNTIF(INDEX(ownership,0,MATCH(AF$1,Systems!$I$2:AY$2,)),$A34&amp;",*")</f>
        <v>36</v>
      </c>
      <c r="AG34" s="121">
        <f t="array" ref="AG34">COUNTIF(INDEX(ownership,0,MATCH(AG$1,Systems!$I$2:AY$2,)),$A34)+COUNTIFS(INDEX(ownership,0,MATCH(AG$1,Systems!$I$2:AY$2,)),$A34&amp;"(*",INDEX(ownership,0,MATCH(AG$1,Systems!$I$2:AY$2,)),"&lt;&gt;*"&amp;"(X)"&amp;"*")+COUNTIF(INDEX(ownership,0,MATCH(AG$1,Systems!$I$2:AY$2,)),$A34&amp;",*")</f>
        <v>36</v>
      </c>
      <c r="AH34" s="121">
        <f t="array" ref="AH34">COUNTIF(INDEX(ownership,0,MATCH(AH$1,Systems!$I$2:AY$2,)),$A34)+COUNTIFS(INDEX(ownership,0,MATCH(AH$1,Systems!$I$2:AY$2,)),$A34&amp;"(*",INDEX(ownership,0,MATCH(AH$1,Systems!$I$2:AY$2,)),"&lt;&gt;*"&amp;"(X)"&amp;"*")+COUNTIF(INDEX(ownership,0,MATCH(AH$1,Systems!$I$2:AY$2,)),$A34&amp;",*")</f>
        <v>36</v>
      </c>
      <c r="AI34" s="121">
        <f t="array" ref="AI34">COUNTIF(INDEX(ownership,0,MATCH(AI$1,Systems!$I$2:AY$2,)),$A34)+COUNTIFS(INDEX(ownership,0,MATCH(AI$1,Systems!$I$2:AY$2,)),$A34&amp;"(*",INDEX(ownership,0,MATCH(AI$1,Systems!$I$2:AY$2,)),"&lt;&gt;*"&amp;"(X)"&amp;"*")+COUNTIF(INDEX(ownership,0,MATCH(AI$1,Systems!$I$2:AY$2,)),$A34&amp;",*")</f>
        <v>36</v>
      </c>
      <c r="AJ34" s="121">
        <f t="array" ref="AJ34">COUNTIF(INDEX(ownership,0,MATCH(AJ$1,Systems!$I$2:AY$2,)),$A34)+COUNTIFS(INDEX(ownership,0,MATCH(AJ$1,Systems!$I$2:AY$2,)),$A34&amp;"(*",INDEX(ownership,0,MATCH(AJ$1,Systems!$I$2:AY$2,)),"&lt;&gt;*"&amp;"(X)"&amp;"*")+COUNTIF(INDEX(ownership,0,MATCH(AJ$1,Systems!$I$2:AY$2,)),$A34&amp;",*")</f>
        <v>36</v>
      </c>
      <c r="AK34" s="121">
        <f t="array" ref="AK34">COUNTIF(INDEX(ownership,0,MATCH(AK$1,Systems!$I$2:AY$2,)),$A34)+COUNTIFS(INDEX(ownership,0,MATCH(AK$1,Systems!$I$2:AY$2,)),$A34&amp;"(*",INDEX(ownership,0,MATCH(AK$1,Systems!$I$2:AY$2,)),"&lt;&gt;*"&amp;"(X)"&amp;"*")+COUNTIF(INDEX(ownership,0,MATCH(AK$1,Systems!$I$2:AY$2,)),$A34&amp;",*")</f>
        <v>36</v>
      </c>
      <c r="AL34" s="121">
        <f t="array" ref="AL34">COUNTIF(INDEX(ownership,0,MATCH(AL$1,Systems!$I$2:AY$2,)),$A34)+COUNTIFS(INDEX(ownership,0,MATCH(AL$1,Systems!$I$2:AY$2,)),$A34&amp;"(*",INDEX(ownership,0,MATCH(AL$1,Systems!$I$2:AY$2,)),"&lt;&gt;*"&amp;"(X)"&amp;"*")+COUNTIF(INDEX(ownership,0,MATCH(AL$1,Systems!$I$2:AY$2,)),$A34&amp;",*")</f>
        <v>36</v>
      </c>
      <c r="AM34" s="121">
        <f t="array" ref="AM34">COUNTIF(INDEX(ownership,0,MATCH(AM$1,Systems!$I$2:AY$2,)),$A34)+COUNTIFS(INDEX(ownership,0,MATCH(AM$1,Systems!$I$2:AY$2,)),$A34&amp;"(*",INDEX(ownership,0,MATCH(AM$1,Systems!$I$2:AY$2,)),"&lt;&gt;*"&amp;"(X)"&amp;"*")+COUNTIF(INDEX(ownership,0,MATCH(AM$1,Systems!$I$2:AY$2,)),$A34&amp;",*")</f>
        <v>36</v>
      </c>
      <c r="AN34" s="121">
        <f t="array" ref="AN34">COUNTIF(INDEX(ownership,0,MATCH(AN$1,Systems!$I$2:AY$2,)),$A34)+COUNTIFS(INDEX(ownership,0,MATCH(AN$1,Systems!$I$2:AY$2,)),$A34&amp;"(*",INDEX(ownership,0,MATCH(AN$1,Systems!$I$2:AY$2,)),"&lt;&gt;*"&amp;"(X)"&amp;"*")+COUNTIF(INDEX(ownership,0,MATCH(AN$1,Systems!$I$2:AY$2,)),$A34&amp;",*")</f>
        <v>36</v>
      </c>
      <c r="AO34" s="121">
        <f t="array" ref="AO34">COUNTIF(INDEX(ownership,0,MATCH(AO$1,Systems!$I$2:AY$2,)),$A34)+COUNTIFS(INDEX(ownership,0,MATCH(AO$1,Systems!$I$2:AY$2,)),$A34&amp;"(*",INDEX(ownership,0,MATCH(AO$1,Systems!$I$2:AY$2,)),"&lt;&gt;*"&amp;"(X)"&amp;"*")+COUNTIF(INDEX(ownership,0,MATCH(AO$1,Systems!$I$2:AY$2,)),$A34&amp;",*")</f>
        <v>36</v>
      </c>
      <c r="AP34" s="121">
        <f t="array" ref="AP34">COUNTIF(INDEX(ownership,0,MATCH(AP$1,Systems!$I$2:AY$2,)),$A34)+COUNTIFS(INDEX(ownership,0,MATCH(AP$1,Systems!$I$2:AY$2,)),$A34&amp;"(*",INDEX(ownership,0,MATCH(AP$1,Systems!$I$2:AY$2,)),"&lt;&gt;*"&amp;"(X)"&amp;"*")+COUNTIF(INDEX(ownership,0,MATCH(AP$1,Systems!$I$2:AY$2,)),$A34&amp;",*")</f>
        <v>39</v>
      </c>
      <c r="AQ34" s="121">
        <f t="array" ref="AQ34">COUNTIF(INDEX(ownership,0,MATCH(AQ$1,Systems!$I$2:AY$2,)),$A34)+COUNTIFS(INDEX(ownership,0,MATCH(AQ$1,Systems!$I$2:AY$2,)),$A34&amp;"(*",INDEX(ownership,0,MATCH(AQ$1,Systems!$I$2:AY$2,)),"&lt;&gt;*"&amp;"(X)"&amp;"*")+COUNTIF(INDEX(ownership,0,MATCH(AQ$1,Systems!$I$2:AY$2,)),$A34&amp;",*")</f>
        <v>39</v>
      </c>
      <c r="AR34" s="121">
        <f t="array" ref="AR34">COUNTIF(INDEX(ownership,0,MATCH(AR$1,Systems!$I$2:AY$2,)),$A34)+COUNTIFS(INDEX(ownership,0,MATCH(AR$1,Systems!$I$2:AY$2,)),$A34&amp;"(*",INDEX(ownership,0,MATCH(AR$1,Systems!$I$2:AY$2,)),"&lt;&gt;*"&amp;"(X)"&amp;"*")+COUNTIF(INDEX(ownership,0,MATCH(AR$1,Systems!$I$2:AY$2,)),$A34&amp;",*")</f>
        <v>39</v>
      </c>
      <c r="AS34" s="121">
        <f t="array" ref="AS34">COUNTIF(INDEX(ownership,0,MATCH(AS$1,Systems!$I$2:AY$2,)),$A34)+COUNTIFS(INDEX(ownership,0,MATCH(AS$1,Systems!$I$2:AY$2,)),$A34&amp;"(*",INDEX(ownership,0,MATCH(AS$1,Systems!$I$2:AY$2,)),"&lt;&gt;*"&amp;"(X)"&amp;"*")+COUNTIF(INDEX(ownership,0,MATCH(AS$1,Systems!$I$2:AY$2,)),$A34&amp;",*")</f>
        <v>0</v>
      </c>
      <c r="AT34" s="121">
        <f t="array" ref="AT34">COUNTIF(INDEX(ownership,0,MATCH(AT$1,Systems!$I$2:AY$2,)),$A34)+COUNTIFS(INDEX(ownership,0,MATCH(AT$1,Systems!$I$2:AY$2,)),$A34&amp;"(*",INDEX(ownership,0,MATCH(AT$1,Systems!$I$2:AY$2,)),"&lt;&gt;*"&amp;"(X)"&amp;"*")+COUNTIF(INDEX(ownership,0,MATCH(AT$1,Systems!$I$2:AY$2,)),$A34&amp;",*")</f>
        <v>0</v>
      </c>
      <c r="AU34" s="121">
        <f t="array" ref="AU34">COUNTIF(INDEX(ownership,0,MATCH(AU$1,Systems!$I$2:AY$2,)),$A34)+COUNTIFS(INDEX(ownership,0,MATCH(AU$1,Systems!$I$2:AY$2,)),$A34&amp;"(*",INDEX(ownership,0,MATCH(AU$1,Systems!$I$2:AY$2,)),"&lt;&gt;*"&amp;"(X)"&amp;"*")+COUNTIF(INDEX(ownership,0,MATCH(AU$1,Systems!$I$2:AY$2,)),$A34&amp;",*")</f>
        <v>0</v>
      </c>
      <c r="AV34" s="121">
        <f t="array" ref="AV34">COUNTIF(INDEX(ownership,0,MATCH(AV$1,Systems!$I$2:AY$2,)),$A34)+COUNTIFS(INDEX(ownership,0,MATCH(AV$1,Systems!$I$2:AY$2,)),$A34&amp;"(*",INDEX(ownership,0,MATCH(AV$1,Systems!$I$2:AY$2,)),"&lt;&gt;*"&amp;"(X)"&amp;"*")+COUNTIF(INDEX(ownership,0,MATCH(AV$1,Systems!$I$2:AY$2,)),$A34&amp;",*")</f>
        <v>0</v>
      </c>
      <c r="AW34" s="121">
        <f t="array" ref="AW34">COUNTIF(INDEX(ownership,0,MATCH(AW$1,Systems!$I$2:AY$2,)),$A34)+COUNTIFS(INDEX(ownership,0,MATCH(AW$1,Systems!$I$2:AY$2,)),$A34&amp;"(*",INDEX(ownership,0,MATCH(AW$1,Systems!$I$2:AY$2,)),"&lt;&gt;*"&amp;"(X)"&amp;"*")+COUNTIF(INDEX(ownership,0,MATCH(AW$1,Systems!$I$2:AY$2,)),$A34&amp;",*")</f>
        <v>0</v>
      </c>
      <c r="AX34" s="121">
        <f t="array" ref="AX34">COUNTIF(INDEX(ownership,0,MATCH(AX$1,Systems!$I$2:AY$2,)),$A34)+COUNTIFS(INDEX(ownership,0,MATCH(AX$1,Systems!$I$2:AY$2,)),$A34&amp;"(*",INDEX(ownership,0,MATCH(AX$1,Systems!$I$2:AY$2,)),"&lt;&gt;*"&amp;"(X)"&amp;"*")+COUNTIF(INDEX(ownership,0,MATCH(AX$1,Systems!$I$2:AY$2,)),$A34&amp;",*")</f>
        <v>0</v>
      </c>
      <c r="AY34" s="121">
        <f t="array" ref="AY34">COUNTIF(INDEX(ownership,0,MATCH(AY$1,Systems!$I$2:AZ$2,)),$A34)+COUNTIFS(INDEX(ownership,0,MATCH(AY$1,Systems!$I$2:AZ$2,)),$A34&amp;"(*",INDEX(ownership,0,MATCH(AY$1,Systems!$I$2:AZ$2,)),"&lt;&gt;*"&amp;"(X)"&amp;"*")+COUNTIF(INDEX(ownership,0,MATCH(AY$1,Systems!$I$2:AZ$2,)),$A34&amp;",*")</f>
        <v>0</v>
      </c>
      <c r="AZ34" s="121">
        <f t="array" ref="AZ34">COUNTIF(INDEX(ownership,0,MATCH(AZ$1,Systems!$I$2:AY$2,)),$A34)+COUNTIFS(INDEX(ownership,0,MATCH(AZ$1,Systems!$I$2:AY$2,)),$A34&amp;"(*",INDEX(ownership,0,MATCH(AZ$1,Systems!$I$2:AY$2,)),"&lt;&gt;*"&amp;"(X)"&amp;"*")+COUNTIF(INDEX(ownership,0,MATCH(AZ$1,Systems!$I$2:AY$2,)),$A34&amp;",*")</f>
        <v>0</v>
      </c>
    </row>
    <row r="35" ht="15.75" customHeight="1">
      <c r="A35" s="123" t="s">
        <v>3068</v>
      </c>
      <c r="B35" s="123" t="s">
        <v>7995</v>
      </c>
      <c r="C35" s="60" t="s">
        <v>7908</v>
      </c>
      <c r="D35" s="124">
        <v>3151.0</v>
      </c>
      <c r="E35" s="119"/>
      <c r="F35" s="120" t="s">
        <v>7994</v>
      </c>
      <c r="G35" s="121">
        <f t="shared" si="1"/>
        <v>5</v>
      </c>
      <c r="H35" s="121">
        <f t="array" ref="H35">COUNTIF(INDEX(ownership,0,MATCH(H$1,Systems!$I$2:AY$2,)),$A35)+COUNTIFS(INDEX(ownership,0,MATCH(H$1,Systems!$I$2:AY$2,)),$A35&amp;"(*",INDEX(ownership,0,MATCH(H$1,Systems!$I$2:AY$2,)),"&lt;&gt;*"&amp;"(X)"&amp;"*")+COUNTIF(INDEX(ownership,0,MATCH(H$1,Systems!$I$2:AY$2,)),$A35&amp;",*")</f>
        <v>0</v>
      </c>
      <c r="I35" s="121">
        <f t="array" ref="I35">COUNTIF(INDEX(ownership,0,MATCH(I$1,Systems!$I$2:AY$2,)),$A35)+COUNTIFS(INDEX(ownership,0,MATCH(I$1,Systems!$I$2:AY$2,)),$A35&amp;"(*",INDEX(ownership,0,MATCH(I$1,Systems!$I$2:AY$2,)),"&lt;&gt;*"&amp;"(X)"&amp;"*")+COUNTIF(INDEX(ownership,0,MATCH(I$1,Systems!$I$2:AY$2,)),$A35&amp;",*")</f>
        <v>0</v>
      </c>
      <c r="J35" s="121">
        <f t="array" ref="J35">COUNTIF(INDEX(ownership,0,MATCH(J$1,Systems!$I$2:AY$2,)),$A35)+COUNTIFS(INDEX(ownership,0,MATCH(J$1,Systems!$I$2:AY$2,)),$A35&amp;"(*",INDEX(ownership,0,MATCH(J$1,Systems!$I$2:AY$2,)),"&lt;&gt;*"&amp;"(X)"&amp;"*")+COUNTIF(INDEX(ownership,0,MATCH(J$1,Systems!$I$2:AY$2,)),$A35&amp;",*")</f>
        <v>0</v>
      </c>
      <c r="K35" s="121">
        <f t="array" ref="K35">COUNTIF(INDEX(ownership,0,MATCH(K$1,Systems!$I$2:AY$2,)),$A35)+COUNTIFS(INDEX(ownership,0,MATCH(K$1,Systems!$I$2:AY$2,)),$A35&amp;"(*",INDEX(ownership,0,MATCH(K$1,Systems!$I$2:AY$2,)),"&lt;&gt;*"&amp;"(X)"&amp;"*")+COUNTIF(INDEX(ownership,0,MATCH(K$1,Systems!$I$2:AY$2,)),$A35&amp;",*")</f>
        <v>0</v>
      </c>
      <c r="L35" s="121">
        <f t="array" ref="L35">COUNTIF(INDEX(ownership,0,MATCH(L$1,Systems!$I$2:AY$2,)),$A35)+COUNTIFS(INDEX(ownership,0,MATCH(L$1,Systems!$I$2:AY$2,)),$A35&amp;"(*",INDEX(ownership,0,MATCH(L$1,Systems!$I$2:AY$2,)),"&lt;&gt;*"&amp;"(X)"&amp;"*")+COUNTIF(INDEX(ownership,0,MATCH(L$1,Systems!$I$2:AY$2,)),$A35&amp;",*")</f>
        <v>0</v>
      </c>
      <c r="M35" s="121">
        <f t="array" ref="M35">COUNTIF(INDEX(ownership,0,MATCH(M$1,Systems!$I$2:AY$2,)),$A35)+COUNTIFS(INDEX(ownership,0,MATCH(M$1,Systems!$I$2:AY$2,)),$A35&amp;"(*",INDEX(ownership,0,MATCH(M$1,Systems!$I$2:AY$2,)),"&lt;&gt;*"&amp;"(X)"&amp;"*")+COUNTIF(INDEX(ownership,0,MATCH(M$1,Systems!$I$2:AY$2,)),$A35&amp;",*")</f>
        <v>0</v>
      </c>
      <c r="N35" s="121">
        <f t="array" ref="N35">COUNTIF(INDEX(ownership,0,MATCH(N$1,Systems!$I$2:AY$2,)),$A35)+COUNTIFS(INDEX(ownership,0,MATCH(N$1,Systems!$I$2:AY$2,)),$A35&amp;"(*",INDEX(ownership,0,MATCH(N$1,Systems!$I$2:AY$2,)),"&lt;&gt;*"&amp;"(X)"&amp;"*")+COUNTIF(INDEX(ownership,0,MATCH(N$1,Systems!$I$2:AY$2,)),$A35&amp;",*")</f>
        <v>0</v>
      </c>
      <c r="O35" s="121">
        <f t="array" ref="O35">COUNTIF(INDEX(ownership,0,MATCH(O$1,Systems!$I$2:AY$2,)),$A35)+COUNTIFS(INDEX(ownership,0,MATCH(O$1,Systems!$I$2:AY$2,)),$A35&amp;"(*",INDEX(ownership,0,MATCH(O$1,Systems!$I$2:AY$2,)),"&lt;&gt;*"&amp;"(X)"&amp;"*")+COUNTIF(INDEX(ownership,0,MATCH(O$1,Systems!$I$2:AY$2,)),$A35&amp;",*")</f>
        <v>0</v>
      </c>
      <c r="P35" s="121">
        <f t="array" ref="P35">COUNTIF(INDEX(ownership,0,MATCH(P$1,Systems!$I$2:AY$2,)),$A35)+COUNTIFS(INDEX(ownership,0,MATCH(P$1,Systems!$I$2:AY$2,)),$A35&amp;"(*",INDEX(ownership,0,MATCH(P$1,Systems!$I$2:AY$2,)),"&lt;&gt;*"&amp;"(X)"&amp;"*")+COUNTIF(INDEX(ownership,0,MATCH(P$1,Systems!$I$2:AY$2,)),$A35&amp;",*")</f>
        <v>0</v>
      </c>
      <c r="Q35" s="121">
        <f t="array" ref="Q35">COUNTIF(INDEX(ownership,0,MATCH(Q$1,Systems!$I$2:AY$2,)),$A35)+COUNTIFS(INDEX(ownership,0,MATCH(Q$1,Systems!$I$2:AY$2,)),$A35&amp;"(*",INDEX(ownership,0,MATCH(Q$1,Systems!$I$2:AY$2,)),"&lt;&gt;*"&amp;"(X)"&amp;"*")+COUNTIF(INDEX(ownership,0,MATCH(Q$1,Systems!$I$2:AY$2,)),$A35&amp;",*")</f>
        <v>0</v>
      </c>
      <c r="R35" s="121">
        <f t="array" ref="R35">COUNTIF(INDEX(ownership,0,MATCH(R$1,Systems!$I$2:AY$2,)),$A35)+COUNTIFS(INDEX(ownership,0,MATCH(R$1,Systems!$I$2:AY$2,)),$A35&amp;"(*",INDEX(ownership,0,MATCH(R$1,Systems!$I$2:AY$2,)),"&lt;&gt;*"&amp;"(X)"&amp;"*")+COUNTIF(INDEX(ownership,0,MATCH(R$1,Systems!$I$2:AY$2,)),$A35&amp;",*")</f>
        <v>0</v>
      </c>
      <c r="S35" s="121">
        <f t="array" ref="S35">COUNTIF(INDEX(ownership,0,MATCH(S$1,Systems!$I$2:AY$2,)),$A35)+COUNTIFS(INDEX(ownership,0,MATCH(S$1,Systems!$I$2:AY$2,)),$A35&amp;"(*",INDEX(ownership,0,MATCH(S$1,Systems!$I$2:AY$2,)),"&lt;&gt;*"&amp;"(X)"&amp;"*")+COUNTIF(INDEX(ownership,0,MATCH(S$1,Systems!$I$2:AY$2,)),$A35&amp;",*")</f>
        <v>0</v>
      </c>
      <c r="T35" s="121">
        <f t="array" ref="T35">COUNTIF(INDEX(ownership,0,MATCH(T$1,Systems!$I$2:AY$2,)),$A35)+COUNTIFS(INDEX(ownership,0,MATCH(T$1,Systems!$I$2:AY$2,)),$A35&amp;"(*",INDEX(ownership,0,MATCH(T$1,Systems!$I$2:AY$2,)),"&lt;&gt;*"&amp;"(X)"&amp;"*")+COUNTIF(INDEX(ownership,0,MATCH(T$1,Systems!$I$2:AY$2,)),$A35&amp;",*")</f>
        <v>0</v>
      </c>
      <c r="U35" s="121">
        <f t="array" ref="U35">COUNTIF(INDEX(ownership,0,MATCH(U$1,Systems!$I$2:AY$2,)),$A35)+COUNTIFS(INDEX(ownership,0,MATCH(U$1,Systems!$I$2:AY$2,)),$A35&amp;"(*",INDEX(ownership,0,MATCH(U$1,Systems!$I$2:AY$2,)),"&lt;&gt;*"&amp;"(X)"&amp;"*")+COUNTIF(INDEX(ownership,0,MATCH(U$1,Systems!$I$2:AY$2,)),$A35&amp;",*")</f>
        <v>0</v>
      </c>
      <c r="V35" s="121">
        <f t="array" ref="V35">COUNTIF(INDEX(ownership,0,MATCH(V$1,Systems!$I$2:AY$2,)),$A35)+COUNTIFS(INDEX(ownership,0,MATCH(V$1,Systems!$I$2:AY$2,)),$A35&amp;"(*",INDEX(ownership,0,MATCH(V$1,Systems!$I$2:AY$2,)),"&lt;&gt;*"&amp;"(X)"&amp;"*")+COUNTIF(INDEX(ownership,0,MATCH(V$1,Systems!$I$2:AY$2,)),$A35&amp;",*")</f>
        <v>0</v>
      </c>
      <c r="W35" s="121">
        <f t="array" ref="W35">COUNTIF(INDEX(ownership,0,MATCH(W$1,Systems!$I$2:AY$2,)),$A35)+COUNTIFS(INDEX(ownership,0,MATCH(W$1,Systems!$I$2:AY$2,)),$A35&amp;"(*",INDEX(ownership,0,MATCH(W$1,Systems!$I$2:AY$2,)),"&lt;&gt;*"&amp;"(X)"&amp;"*")+COUNTIF(INDEX(ownership,0,MATCH(W$1,Systems!$I$2:AY$2,)),$A35&amp;",*")</f>
        <v>0</v>
      </c>
      <c r="X35" s="121">
        <f t="array" ref="X35">COUNTIF(INDEX(ownership,0,MATCH(X$1,Systems!$I$2:AY$2,)),$A35)+COUNTIFS(INDEX(ownership,0,MATCH(X$1,Systems!$I$2:AY$2,)),$A35&amp;"(*",INDEX(ownership,0,MATCH(X$1,Systems!$I$2:AY$2,)),"&lt;&gt;*"&amp;"(X)"&amp;"*")+COUNTIF(INDEX(ownership,0,MATCH(X$1,Systems!$I$2:AY$2,)),$A35&amp;",*")</f>
        <v>0</v>
      </c>
      <c r="Y35" s="121">
        <f t="array" ref="Y35">COUNTIF(INDEX(ownership,0,MATCH(Y$1,Systems!$I$2:AY$2,)),$A35)+COUNTIFS(INDEX(ownership,0,MATCH(Y$1,Systems!$I$2:AY$2,)),$A35&amp;"(*",INDEX(ownership,0,MATCH(Y$1,Systems!$I$2:AY$2,)),"&lt;&gt;*"&amp;"(X)"&amp;"*")+COUNTIF(INDEX(ownership,0,MATCH(Y$1,Systems!$I$2:AY$2,)),$A35&amp;",*")</f>
        <v>0</v>
      </c>
      <c r="Z35" s="121">
        <f t="array" ref="Z35">COUNTIF(INDEX(ownership,0,MATCH(Z$1,Systems!$I$2:AY$2,)),$A35)+COUNTIFS(INDEX(ownership,0,MATCH(Z$1,Systems!$I$2:AY$2,)),$A35&amp;"(*",INDEX(ownership,0,MATCH(Z$1,Systems!$I$2:AY$2,)),"&lt;&gt;*"&amp;"(X)"&amp;"*")+COUNTIF(INDEX(ownership,0,MATCH(Z$1,Systems!$I$2:AY$2,)),$A35&amp;",*")</f>
        <v>0</v>
      </c>
      <c r="AA35" s="121">
        <f t="array" ref="AA35">COUNTIF(INDEX(ownership,0,MATCH(AA$1,Systems!$I$2:AY$2,)),$A35)+COUNTIFS(INDEX(ownership,0,MATCH(AA$1,Systems!$I$2:AY$2,)),$A35&amp;"(*",INDEX(ownership,0,MATCH(AA$1,Systems!$I$2:AY$2,)),"&lt;&gt;*"&amp;"(X)"&amp;"*")+COUNTIF(INDEX(ownership,0,MATCH(AA$1,Systems!$I$2:AY$2,)),$A35&amp;",*")</f>
        <v>0</v>
      </c>
      <c r="AB35" s="121">
        <f t="array" ref="AB35">COUNTIF(INDEX(ownership,0,MATCH(AB$1,Systems!$I$2:AY$2,)),$A35)+COUNTIFS(INDEX(ownership,0,MATCH(AB$1,Systems!$I$2:AY$2,)),$A35&amp;"(*",INDEX(ownership,0,MATCH(AB$1,Systems!$I$2:AY$2,)),"&lt;&gt;*"&amp;"(X)"&amp;"*")+COUNTIF(INDEX(ownership,0,MATCH(AB$1,Systems!$I$2:AY$2,)),$A35&amp;",*")</f>
        <v>0</v>
      </c>
      <c r="AC35" s="121">
        <f t="array" ref="AC35">COUNTIF(INDEX(ownership,0,MATCH(AC$1,Systems!$I$2:AY$2,)),$A35)+COUNTIFS(INDEX(ownership,0,MATCH(AC$1,Systems!$I$2:AY$2,)),$A35&amp;"(*",INDEX(ownership,0,MATCH(AC$1,Systems!$I$2:AY$2,)),"&lt;&gt;*"&amp;"(X)"&amp;"*")+COUNTIF(INDEX(ownership,0,MATCH(AC$1,Systems!$I$2:AY$2,)),$A35&amp;",*")</f>
        <v>0</v>
      </c>
      <c r="AD35" s="121">
        <f t="array" ref="AD35">COUNTIF(INDEX(ownership,0,MATCH(AD$1,Systems!$I$2:AY$2,)),$A35)+COUNTIFS(INDEX(ownership,0,MATCH(AD$1,Systems!$I$2:AY$2,)),$A35&amp;"(*",INDEX(ownership,0,MATCH(AD$1,Systems!$I$2:AY$2,)),"&lt;&gt;*"&amp;"(X)"&amp;"*")+COUNTIF(INDEX(ownership,0,MATCH(AD$1,Systems!$I$2:AY$2,)),$A35&amp;",*")</f>
        <v>0</v>
      </c>
      <c r="AE35" s="121">
        <f t="array" ref="AE35">COUNTIF(INDEX(ownership,0,MATCH(AE$1,Systems!$I$2:AY$2,)),$A35)+COUNTIFS(INDEX(ownership,0,MATCH(AE$1,Systems!$I$2:AY$2,)),$A35&amp;"(*",INDEX(ownership,0,MATCH(AE$1,Systems!$I$2:AY$2,)),"&lt;&gt;*"&amp;"(X)"&amp;"*")+COUNTIF(INDEX(ownership,0,MATCH(AE$1,Systems!$I$2:AY$2,)),$A35&amp;",*")</f>
        <v>0</v>
      </c>
      <c r="AF35" s="121">
        <f t="array" ref="AF35">COUNTIF(INDEX(ownership,0,MATCH(AF$1,Systems!$I$2:AY$2,)),$A35)+COUNTIFS(INDEX(ownership,0,MATCH(AF$1,Systems!$I$2:AY$2,)),$A35&amp;"(*",INDEX(ownership,0,MATCH(AF$1,Systems!$I$2:AY$2,)),"&lt;&gt;*"&amp;"(X)"&amp;"*")+COUNTIF(INDEX(ownership,0,MATCH(AF$1,Systems!$I$2:AY$2,)),$A35&amp;",*")</f>
        <v>0</v>
      </c>
      <c r="AG35" s="121">
        <f t="array" ref="AG35">COUNTIF(INDEX(ownership,0,MATCH(AG$1,Systems!$I$2:AY$2,)),$A35)+COUNTIFS(INDEX(ownership,0,MATCH(AG$1,Systems!$I$2:AY$2,)),$A35&amp;"(*",INDEX(ownership,0,MATCH(AG$1,Systems!$I$2:AY$2,)),"&lt;&gt;*"&amp;"(X)"&amp;"*")+COUNTIF(INDEX(ownership,0,MATCH(AG$1,Systems!$I$2:AY$2,)),$A35&amp;",*")</f>
        <v>0</v>
      </c>
      <c r="AH35" s="121">
        <f t="array" ref="AH35">COUNTIF(INDEX(ownership,0,MATCH(AH$1,Systems!$I$2:AY$2,)),$A35)+COUNTIFS(INDEX(ownership,0,MATCH(AH$1,Systems!$I$2:AY$2,)),$A35&amp;"(*",INDEX(ownership,0,MATCH(AH$1,Systems!$I$2:AY$2,)),"&lt;&gt;*"&amp;"(X)"&amp;"*")+COUNTIF(INDEX(ownership,0,MATCH(AH$1,Systems!$I$2:AY$2,)),$A35&amp;",*")</f>
        <v>0</v>
      </c>
      <c r="AI35" s="121">
        <f t="array" ref="AI35">COUNTIF(INDEX(ownership,0,MATCH(AI$1,Systems!$I$2:AY$2,)),$A35)+COUNTIFS(INDEX(ownership,0,MATCH(AI$1,Systems!$I$2:AY$2,)),$A35&amp;"(*",INDEX(ownership,0,MATCH(AI$1,Systems!$I$2:AY$2,)),"&lt;&gt;*"&amp;"(X)"&amp;"*")+COUNTIF(INDEX(ownership,0,MATCH(AI$1,Systems!$I$2:AY$2,)),$A35&amp;",*")</f>
        <v>0</v>
      </c>
      <c r="AJ35" s="121">
        <f t="array" ref="AJ35">COUNTIF(INDEX(ownership,0,MATCH(AJ$1,Systems!$I$2:AY$2,)),$A35)+COUNTIFS(INDEX(ownership,0,MATCH(AJ$1,Systems!$I$2:AY$2,)),$A35&amp;"(*",INDEX(ownership,0,MATCH(AJ$1,Systems!$I$2:AY$2,)),"&lt;&gt;*"&amp;"(X)"&amp;"*")+COUNTIF(INDEX(ownership,0,MATCH(AJ$1,Systems!$I$2:AY$2,)),$A35&amp;",*")</f>
        <v>0</v>
      </c>
      <c r="AK35" s="121">
        <f t="array" ref="AK35">COUNTIF(INDEX(ownership,0,MATCH(AK$1,Systems!$I$2:AY$2,)),$A35)+COUNTIFS(INDEX(ownership,0,MATCH(AK$1,Systems!$I$2:AY$2,)),$A35&amp;"(*",INDEX(ownership,0,MATCH(AK$1,Systems!$I$2:AY$2,)),"&lt;&gt;*"&amp;"(X)"&amp;"*")+COUNTIF(INDEX(ownership,0,MATCH(AK$1,Systems!$I$2:AY$2,)),$A35&amp;",*")</f>
        <v>0</v>
      </c>
      <c r="AL35" s="121">
        <f t="array" ref="AL35">COUNTIF(INDEX(ownership,0,MATCH(AL$1,Systems!$I$2:AY$2,)),$A35)+COUNTIFS(INDEX(ownership,0,MATCH(AL$1,Systems!$I$2:AY$2,)),$A35&amp;"(*",INDEX(ownership,0,MATCH(AL$1,Systems!$I$2:AY$2,)),"&lt;&gt;*"&amp;"(X)"&amp;"*")+COUNTIF(INDEX(ownership,0,MATCH(AL$1,Systems!$I$2:AY$2,)),$A35&amp;",*")</f>
        <v>0</v>
      </c>
      <c r="AM35" s="121">
        <f t="array" ref="AM35">COUNTIF(INDEX(ownership,0,MATCH(AM$1,Systems!$I$2:AY$2,)),$A35)+COUNTIFS(INDEX(ownership,0,MATCH(AM$1,Systems!$I$2:AY$2,)),$A35&amp;"(*",INDEX(ownership,0,MATCH(AM$1,Systems!$I$2:AY$2,)),"&lt;&gt;*"&amp;"(X)"&amp;"*")+COUNTIF(INDEX(ownership,0,MATCH(AM$1,Systems!$I$2:AY$2,)),$A35&amp;",*")</f>
        <v>0</v>
      </c>
      <c r="AN35" s="121">
        <f t="array" ref="AN35">COUNTIF(INDEX(ownership,0,MATCH(AN$1,Systems!$I$2:AY$2,)),$A35)+COUNTIFS(INDEX(ownership,0,MATCH(AN$1,Systems!$I$2:AY$2,)),$A35&amp;"(*",INDEX(ownership,0,MATCH(AN$1,Systems!$I$2:AY$2,)),"&lt;&gt;*"&amp;"(X)"&amp;"*")+COUNTIF(INDEX(ownership,0,MATCH(AN$1,Systems!$I$2:AY$2,)),$A35&amp;",*")</f>
        <v>0</v>
      </c>
      <c r="AO35" s="121">
        <f t="array" ref="AO35">COUNTIF(INDEX(ownership,0,MATCH(AO$1,Systems!$I$2:AY$2,)),$A35)+COUNTIFS(INDEX(ownership,0,MATCH(AO$1,Systems!$I$2:AY$2,)),$A35&amp;"(*",INDEX(ownership,0,MATCH(AO$1,Systems!$I$2:AY$2,)),"&lt;&gt;*"&amp;"(X)"&amp;"*")+COUNTIF(INDEX(ownership,0,MATCH(AO$1,Systems!$I$2:AY$2,)),$A35&amp;",*")</f>
        <v>0</v>
      </c>
      <c r="AP35" s="121">
        <f t="array" ref="AP35">COUNTIF(INDEX(ownership,0,MATCH(AP$1,Systems!$I$2:AY$2,)),$A35)+COUNTIFS(INDEX(ownership,0,MATCH(AP$1,Systems!$I$2:AY$2,)),$A35&amp;"(*",INDEX(ownership,0,MATCH(AP$1,Systems!$I$2:AY$2,)),"&lt;&gt;*"&amp;"(X)"&amp;"*")+COUNTIF(INDEX(ownership,0,MATCH(AP$1,Systems!$I$2:AY$2,)),$A35&amp;",*")</f>
        <v>0</v>
      </c>
      <c r="AQ35" s="121">
        <f t="array" ref="AQ35">COUNTIF(INDEX(ownership,0,MATCH(AQ$1,Systems!$I$2:AY$2,)),$A35)+COUNTIFS(INDEX(ownership,0,MATCH(AQ$1,Systems!$I$2:AY$2,)),$A35&amp;"(*",INDEX(ownership,0,MATCH(AQ$1,Systems!$I$2:AY$2,)),"&lt;&gt;*"&amp;"(X)"&amp;"*")+COUNTIF(INDEX(ownership,0,MATCH(AQ$1,Systems!$I$2:AY$2,)),$A35&amp;",*")</f>
        <v>0</v>
      </c>
      <c r="AR35" s="121">
        <f t="array" ref="AR35">COUNTIF(INDEX(ownership,0,MATCH(AR$1,Systems!$I$2:AY$2,)),$A35)+COUNTIFS(INDEX(ownership,0,MATCH(AR$1,Systems!$I$2:AY$2,)),$A35&amp;"(*",INDEX(ownership,0,MATCH(AR$1,Systems!$I$2:AY$2,)),"&lt;&gt;*"&amp;"(X)"&amp;"*")+COUNTIF(INDEX(ownership,0,MATCH(AR$1,Systems!$I$2:AY$2,)),$A35&amp;",*")</f>
        <v>0</v>
      </c>
      <c r="AS35" s="121">
        <f t="array" ref="AS35">COUNTIF(INDEX(ownership,0,MATCH(AS$1,Systems!$I$2:AY$2,)),$A35)+COUNTIFS(INDEX(ownership,0,MATCH(AS$1,Systems!$I$2:AY$2,)),$A35&amp;"(*",INDEX(ownership,0,MATCH(AS$1,Systems!$I$2:AY$2,)),"&lt;&gt;*"&amp;"(X)"&amp;"*")+COUNTIF(INDEX(ownership,0,MATCH(AS$1,Systems!$I$2:AY$2,)),$A35&amp;",*")</f>
        <v>0</v>
      </c>
      <c r="AT35" s="121">
        <f t="array" ref="AT35">COUNTIF(INDEX(ownership,0,MATCH(AT$1,Systems!$I$2:AY$2,)),$A35)+COUNTIFS(INDEX(ownership,0,MATCH(AT$1,Systems!$I$2:AY$2,)),$A35&amp;"(*",INDEX(ownership,0,MATCH(AT$1,Systems!$I$2:AY$2,)),"&lt;&gt;*"&amp;"(X)"&amp;"*")+COUNTIF(INDEX(ownership,0,MATCH(AT$1,Systems!$I$2:AY$2,)),$A35&amp;",*")</f>
        <v>0</v>
      </c>
      <c r="AU35" s="121">
        <f t="array" ref="AU35">COUNTIF(INDEX(ownership,0,MATCH(AU$1,Systems!$I$2:AY$2,)),$A35)+COUNTIFS(INDEX(ownership,0,MATCH(AU$1,Systems!$I$2:AY$2,)),$A35&amp;"(*",INDEX(ownership,0,MATCH(AU$1,Systems!$I$2:AY$2,)),"&lt;&gt;*"&amp;"(X)"&amp;"*")+COUNTIF(INDEX(ownership,0,MATCH(AU$1,Systems!$I$2:AY$2,)),$A35&amp;",*")</f>
        <v>0</v>
      </c>
      <c r="AV35" s="121">
        <f t="array" ref="AV35">COUNTIF(INDEX(ownership,0,MATCH(AV$1,Systems!$I$2:AY$2,)),$A35)+COUNTIFS(INDEX(ownership,0,MATCH(AV$1,Systems!$I$2:AY$2,)),$A35&amp;"(*",INDEX(ownership,0,MATCH(AV$1,Systems!$I$2:AY$2,)),"&lt;&gt;*"&amp;"(X)"&amp;"*")+COUNTIF(INDEX(ownership,0,MATCH(AV$1,Systems!$I$2:AY$2,)),$A35&amp;",*")</f>
        <v>0</v>
      </c>
      <c r="AW35" s="121">
        <f t="array" ref="AW35">COUNTIF(INDEX(ownership,0,MATCH(AW$1,Systems!$I$2:AY$2,)),$A35)+COUNTIFS(INDEX(ownership,0,MATCH(AW$1,Systems!$I$2:AY$2,)),$A35&amp;"(*",INDEX(ownership,0,MATCH(AW$1,Systems!$I$2:AY$2,)),"&lt;&gt;*"&amp;"(X)"&amp;"*")+COUNTIF(INDEX(ownership,0,MATCH(AW$1,Systems!$I$2:AY$2,)),$A35&amp;",*")</f>
        <v>0</v>
      </c>
      <c r="AX35" s="121">
        <f t="array" ref="AX35">COUNTIF(INDEX(ownership,0,MATCH(AX$1,Systems!$I$2:AY$2,)),$A35)+COUNTIFS(INDEX(ownership,0,MATCH(AX$1,Systems!$I$2:AY$2,)),$A35&amp;"(*",INDEX(ownership,0,MATCH(AX$1,Systems!$I$2:AY$2,)),"&lt;&gt;*"&amp;"(X)"&amp;"*")+COUNTIF(INDEX(ownership,0,MATCH(AX$1,Systems!$I$2:AY$2,)),$A35&amp;",*")</f>
        <v>0</v>
      </c>
      <c r="AY35" s="121">
        <f t="array" ref="AY35">COUNTIF(INDEX(ownership,0,MATCH(AY$1,Systems!$I$2:AZ$2,)),$A35)+COUNTIFS(INDEX(ownership,0,MATCH(AY$1,Systems!$I$2:AZ$2,)),$A35&amp;"(*",INDEX(ownership,0,MATCH(AY$1,Systems!$I$2:AZ$2,)),"&lt;&gt;*"&amp;"(X)"&amp;"*")+COUNTIF(INDEX(ownership,0,MATCH(AY$1,Systems!$I$2:AZ$2,)),$A35&amp;",*")</f>
        <v>5</v>
      </c>
      <c r="AZ35" s="121">
        <f t="array" ref="AZ35">COUNTIF(INDEX(ownership,0,MATCH(AZ$1,Systems!$I$2:AY$2,)),$A35)+COUNTIFS(INDEX(ownership,0,MATCH(AZ$1,Systems!$I$2:AY$2,)),$A35&amp;"(*",INDEX(ownership,0,MATCH(AZ$1,Systems!$I$2:AY$2,)),"&lt;&gt;*"&amp;"(X)"&amp;"*")+COUNTIF(INDEX(ownership,0,MATCH(AZ$1,Systems!$I$2:AY$2,)),$A35&amp;",*")</f>
        <v>0</v>
      </c>
    </row>
    <row r="36" ht="15.75" customHeight="1">
      <c r="A36" s="123" t="s">
        <v>7996</v>
      </c>
      <c r="B36" s="123" t="s">
        <v>7997</v>
      </c>
      <c r="C36" s="60" t="s">
        <v>7993</v>
      </c>
      <c r="D36" s="124">
        <v>3084.0</v>
      </c>
      <c r="E36" s="119"/>
      <c r="F36" s="120" t="s">
        <v>7994</v>
      </c>
      <c r="G36" s="121">
        <f t="shared" si="1"/>
        <v>85</v>
      </c>
      <c r="H36" s="121">
        <f t="array" ref="H36">COUNTIF(INDEX(ownership,0,MATCH(H$1,Systems!$I$2:AY$2,)),$A36)+COUNTIFS(INDEX(ownership,0,MATCH(H$1,Systems!$I$2:AY$2,)),$A36&amp;"(*",INDEX(ownership,0,MATCH(H$1,Systems!$I$2:AY$2,)),"&lt;&gt;*"&amp;"(X)"&amp;"*")+COUNTIF(INDEX(ownership,0,MATCH(H$1,Systems!$I$2:AY$2,)),$A36&amp;",*")</f>
        <v>0</v>
      </c>
      <c r="I36" s="121">
        <f t="array" ref="I36">COUNTIF(INDEX(ownership,0,MATCH(I$1,Systems!$I$2:AY$2,)),$A36)+COUNTIFS(INDEX(ownership,0,MATCH(I$1,Systems!$I$2:AY$2,)),$A36&amp;"(*",INDEX(ownership,0,MATCH(I$1,Systems!$I$2:AY$2,)),"&lt;&gt;*"&amp;"(X)"&amp;"*")+COUNTIF(INDEX(ownership,0,MATCH(I$1,Systems!$I$2:AY$2,)),$A36&amp;",*")</f>
        <v>0</v>
      </c>
      <c r="J36" s="121">
        <f t="array" ref="J36">COUNTIF(INDEX(ownership,0,MATCH(J$1,Systems!$I$2:AY$2,)),$A36)+COUNTIFS(INDEX(ownership,0,MATCH(J$1,Systems!$I$2:AY$2,)),$A36&amp;"(*",INDEX(ownership,0,MATCH(J$1,Systems!$I$2:AY$2,)),"&lt;&gt;*"&amp;"(X)"&amp;"*")+COUNTIF(INDEX(ownership,0,MATCH(J$1,Systems!$I$2:AY$2,)),$A36&amp;",*")</f>
        <v>0</v>
      </c>
      <c r="K36" s="121">
        <f t="array" ref="K36">COUNTIF(INDEX(ownership,0,MATCH(K$1,Systems!$I$2:AY$2,)),$A36)+COUNTIFS(INDEX(ownership,0,MATCH(K$1,Systems!$I$2:AY$2,)),$A36&amp;"(*",INDEX(ownership,0,MATCH(K$1,Systems!$I$2:AY$2,)),"&lt;&gt;*"&amp;"(X)"&amp;"*")+COUNTIF(INDEX(ownership,0,MATCH(K$1,Systems!$I$2:AY$2,)),$A36&amp;",*")</f>
        <v>0</v>
      </c>
      <c r="L36" s="121">
        <f t="array" ref="L36">COUNTIF(INDEX(ownership,0,MATCH(L$1,Systems!$I$2:AY$2,)),$A36)+COUNTIFS(INDEX(ownership,0,MATCH(L$1,Systems!$I$2:AY$2,)),$A36&amp;"(*",INDEX(ownership,0,MATCH(L$1,Systems!$I$2:AY$2,)),"&lt;&gt;*"&amp;"(X)"&amp;"*")+COUNTIF(INDEX(ownership,0,MATCH(L$1,Systems!$I$2:AY$2,)),$A36&amp;",*")</f>
        <v>0</v>
      </c>
      <c r="M36" s="121">
        <f t="array" ref="M36">COUNTIF(INDEX(ownership,0,MATCH(M$1,Systems!$I$2:AY$2,)),$A36)+COUNTIFS(INDEX(ownership,0,MATCH(M$1,Systems!$I$2:AY$2,)),$A36&amp;"(*",INDEX(ownership,0,MATCH(M$1,Systems!$I$2:AY$2,)),"&lt;&gt;*"&amp;"(X)"&amp;"*")+COUNTIF(INDEX(ownership,0,MATCH(M$1,Systems!$I$2:AY$2,)),$A36&amp;",*")</f>
        <v>0</v>
      </c>
      <c r="N36" s="121">
        <f t="array" ref="N36">COUNTIF(INDEX(ownership,0,MATCH(N$1,Systems!$I$2:AY$2,)),$A36)+COUNTIFS(INDEX(ownership,0,MATCH(N$1,Systems!$I$2:AY$2,)),$A36&amp;"(*",INDEX(ownership,0,MATCH(N$1,Systems!$I$2:AY$2,)),"&lt;&gt;*"&amp;"(X)"&amp;"*")+COUNTIF(INDEX(ownership,0,MATCH(N$1,Systems!$I$2:AY$2,)),$A36&amp;",*")</f>
        <v>0</v>
      </c>
      <c r="O36" s="121">
        <f t="array" ref="O36">COUNTIF(INDEX(ownership,0,MATCH(O$1,Systems!$I$2:AY$2,)),$A36)+COUNTIFS(INDEX(ownership,0,MATCH(O$1,Systems!$I$2:AY$2,)),$A36&amp;"(*",INDEX(ownership,0,MATCH(O$1,Systems!$I$2:AY$2,)),"&lt;&gt;*"&amp;"(X)"&amp;"*")+COUNTIF(INDEX(ownership,0,MATCH(O$1,Systems!$I$2:AY$2,)),$A36&amp;",*")</f>
        <v>0</v>
      </c>
      <c r="P36" s="121">
        <f t="array" ref="P36">COUNTIF(INDEX(ownership,0,MATCH(P$1,Systems!$I$2:AY$2,)),$A36)+COUNTIFS(INDEX(ownership,0,MATCH(P$1,Systems!$I$2:AY$2,)),$A36&amp;"(*",INDEX(ownership,0,MATCH(P$1,Systems!$I$2:AY$2,)),"&lt;&gt;*"&amp;"(X)"&amp;"*")+COUNTIF(INDEX(ownership,0,MATCH(P$1,Systems!$I$2:AY$2,)),$A36&amp;",*")</f>
        <v>0</v>
      </c>
      <c r="Q36" s="121">
        <f t="array" ref="Q36">COUNTIF(INDEX(ownership,0,MATCH(Q$1,Systems!$I$2:AY$2,)),$A36)+COUNTIFS(INDEX(ownership,0,MATCH(Q$1,Systems!$I$2:AY$2,)),$A36&amp;"(*",INDEX(ownership,0,MATCH(Q$1,Systems!$I$2:AY$2,)),"&lt;&gt;*"&amp;"(X)"&amp;"*")+COUNTIF(INDEX(ownership,0,MATCH(Q$1,Systems!$I$2:AY$2,)),$A36&amp;",*")</f>
        <v>0</v>
      </c>
      <c r="R36" s="121">
        <f t="array" ref="R36">COUNTIF(INDEX(ownership,0,MATCH(R$1,Systems!$I$2:AY$2,)),$A36)+COUNTIFS(INDEX(ownership,0,MATCH(R$1,Systems!$I$2:AY$2,)),$A36&amp;"(*",INDEX(ownership,0,MATCH(R$1,Systems!$I$2:AY$2,)),"&lt;&gt;*"&amp;"(X)"&amp;"*")+COUNTIF(INDEX(ownership,0,MATCH(R$1,Systems!$I$2:AY$2,)),$A36&amp;",*")</f>
        <v>0</v>
      </c>
      <c r="S36" s="121">
        <f t="array" ref="S36">COUNTIF(INDEX(ownership,0,MATCH(S$1,Systems!$I$2:AY$2,)),$A36)+COUNTIFS(INDEX(ownership,0,MATCH(S$1,Systems!$I$2:AY$2,)),$A36&amp;"(*",INDEX(ownership,0,MATCH(S$1,Systems!$I$2:AY$2,)),"&lt;&gt;*"&amp;"(X)"&amp;"*")+COUNTIF(INDEX(ownership,0,MATCH(S$1,Systems!$I$2:AY$2,)),$A36&amp;",*")</f>
        <v>0</v>
      </c>
      <c r="T36" s="121">
        <f t="array" ref="T36">COUNTIF(INDEX(ownership,0,MATCH(T$1,Systems!$I$2:AY$2,)),$A36)+COUNTIFS(INDEX(ownership,0,MATCH(T$1,Systems!$I$2:AY$2,)),$A36&amp;"(*",INDEX(ownership,0,MATCH(T$1,Systems!$I$2:AY$2,)),"&lt;&gt;*"&amp;"(X)"&amp;"*")+COUNTIF(INDEX(ownership,0,MATCH(T$1,Systems!$I$2:AY$2,)),$A36&amp;",*")</f>
        <v>0</v>
      </c>
      <c r="U36" s="121">
        <f t="array" ref="U36">COUNTIF(INDEX(ownership,0,MATCH(U$1,Systems!$I$2:AY$2,)),$A36)+COUNTIFS(INDEX(ownership,0,MATCH(U$1,Systems!$I$2:AY$2,)),$A36&amp;"(*",INDEX(ownership,0,MATCH(U$1,Systems!$I$2:AY$2,)),"&lt;&gt;*"&amp;"(X)"&amp;"*")+COUNTIF(INDEX(ownership,0,MATCH(U$1,Systems!$I$2:AY$2,)),$A36&amp;",*")</f>
        <v>0</v>
      </c>
      <c r="V36" s="121">
        <f t="array" ref="V36">COUNTIF(INDEX(ownership,0,MATCH(V$1,Systems!$I$2:AY$2,)),$A36)+COUNTIFS(INDEX(ownership,0,MATCH(V$1,Systems!$I$2:AY$2,)),$A36&amp;"(*",INDEX(ownership,0,MATCH(V$1,Systems!$I$2:AY$2,)),"&lt;&gt;*"&amp;"(X)"&amp;"*")+COUNTIF(INDEX(ownership,0,MATCH(V$1,Systems!$I$2:AY$2,)),$A36&amp;",*")</f>
        <v>0</v>
      </c>
      <c r="W36" s="121">
        <f t="array" ref="W36">COUNTIF(INDEX(ownership,0,MATCH(W$1,Systems!$I$2:AY$2,)),$A36)+COUNTIFS(INDEX(ownership,0,MATCH(W$1,Systems!$I$2:AY$2,)),$A36&amp;"(*",INDEX(ownership,0,MATCH(W$1,Systems!$I$2:AY$2,)),"&lt;&gt;*"&amp;"(X)"&amp;"*")+COUNTIF(INDEX(ownership,0,MATCH(W$1,Systems!$I$2:AY$2,)),$A36&amp;",*")</f>
        <v>0</v>
      </c>
      <c r="X36" s="121">
        <f t="array" ref="X36">COUNTIF(INDEX(ownership,0,MATCH(X$1,Systems!$I$2:AY$2,)),$A36)+COUNTIFS(INDEX(ownership,0,MATCH(X$1,Systems!$I$2:AY$2,)),$A36&amp;"(*",INDEX(ownership,0,MATCH(X$1,Systems!$I$2:AY$2,)),"&lt;&gt;*"&amp;"(X)"&amp;"*")+COUNTIF(INDEX(ownership,0,MATCH(X$1,Systems!$I$2:AY$2,)),$A36&amp;",*")</f>
        <v>0</v>
      </c>
      <c r="Y36" s="121">
        <f t="array" ref="Y36">COUNTIF(INDEX(ownership,0,MATCH(Y$1,Systems!$I$2:AY$2,)),$A36)+COUNTIFS(INDEX(ownership,0,MATCH(Y$1,Systems!$I$2:AY$2,)),$A36&amp;"(*",INDEX(ownership,0,MATCH(Y$1,Systems!$I$2:AY$2,)),"&lt;&gt;*"&amp;"(X)"&amp;"*")+COUNTIF(INDEX(ownership,0,MATCH(Y$1,Systems!$I$2:AY$2,)),$A36&amp;",*")</f>
        <v>0</v>
      </c>
      <c r="Z36" s="121">
        <f t="array" ref="Z36">COUNTIF(INDEX(ownership,0,MATCH(Z$1,Systems!$I$2:AY$2,)),$A36)+COUNTIFS(INDEX(ownership,0,MATCH(Z$1,Systems!$I$2:AY$2,)),$A36&amp;"(*",INDEX(ownership,0,MATCH(Z$1,Systems!$I$2:AY$2,)),"&lt;&gt;*"&amp;"(X)"&amp;"*")+COUNTIF(INDEX(ownership,0,MATCH(Z$1,Systems!$I$2:AY$2,)),$A36&amp;",*")</f>
        <v>0</v>
      </c>
      <c r="AA36" s="121">
        <f t="array" ref="AA36">COUNTIF(INDEX(ownership,0,MATCH(AA$1,Systems!$I$2:AY$2,)),$A36)+COUNTIFS(INDEX(ownership,0,MATCH(AA$1,Systems!$I$2:AY$2,)),$A36&amp;"(*",INDEX(ownership,0,MATCH(AA$1,Systems!$I$2:AY$2,)),"&lt;&gt;*"&amp;"(X)"&amp;"*")+COUNTIF(INDEX(ownership,0,MATCH(AA$1,Systems!$I$2:AY$2,)),$A36&amp;",*")</f>
        <v>0</v>
      </c>
      <c r="AB36" s="121">
        <f t="array" ref="AB36">COUNTIF(INDEX(ownership,0,MATCH(AB$1,Systems!$I$2:AY$2,)),$A36)+COUNTIFS(INDEX(ownership,0,MATCH(AB$1,Systems!$I$2:AY$2,)),$A36&amp;"(*",INDEX(ownership,0,MATCH(AB$1,Systems!$I$2:AY$2,)),"&lt;&gt;*"&amp;"(X)"&amp;"*")+COUNTIF(INDEX(ownership,0,MATCH(AB$1,Systems!$I$2:AY$2,)),$A36&amp;",*")</f>
        <v>0</v>
      </c>
      <c r="AC36" s="121">
        <f t="array" ref="AC36">COUNTIF(INDEX(ownership,0,MATCH(AC$1,Systems!$I$2:AY$2,)),$A36)+COUNTIFS(INDEX(ownership,0,MATCH(AC$1,Systems!$I$2:AY$2,)),$A36&amp;"(*",INDEX(ownership,0,MATCH(AC$1,Systems!$I$2:AY$2,)),"&lt;&gt;*"&amp;"(X)"&amp;"*")+COUNTIF(INDEX(ownership,0,MATCH(AC$1,Systems!$I$2:AY$2,)),$A36&amp;",*")</f>
        <v>0</v>
      </c>
      <c r="AD36" s="121">
        <f t="array" ref="AD36">COUNTIF(INDEX(ownership,0,MATCH(AD$1,Systems!$I$2:AY$2,)),$A36)+COUNTIFS(INDEX(ownership,0,MATCH(AD$1,Systems!$I$2:AY$2,)),$A36&amp;"(*",INDEX(ownership,0,MATCH(AD$1,Systems!$I$2:AY$2,)),"&lt;&gt;*"&amp;"(X)"&amp;"*")+COUNTIF(INDEX(ownership,0,MATCH(AD$1,Systems!$I$2:AY$2,)),$A36&amp;",*")</f>
        <v>0</v>
      </c>
      <c r="AE36" s="121">
        <f t="array" ref="AE36">COUNTIF(INDEX(ownership,0,MATCH(AE$1,Systems!$I$2:AY$2,)),$A36)+COUNTIFS(INDEX(ownership,0,MATCH(AE$1,Systems!$I$2:AY$2,)),$A36&amp;"(*",INDEX(ownership,0,MATCH(AE$1,Systems!$I$2:AY$2,)),"&lt;&gt;*"&amp;"(X)"&amp;"*")+COUNTIF(INDEX(ownership,0,MATCH(AE$1,Systems!$I$2:AY$2,)),$A36&amp;",*")</f>
        <v>0</v>
      </c>
      <c r="AF36" s="121">
        <f t="array" ref="AF36">COUNTIF(INDEX(ownership,0,MATCH(AF$1,Systems!$I$2:AY$2,)),$A36)+COUNTIFS(INDEX(ownership,0,MATCH(AF$1,Systems!$I$2:AY$2,)),$A36&amp;"(*",INDEX(ownership,0,MATCH(AF$1,Systems!$I$2:AY$2,)),"&lt;&gt;*"&amp;"(X)"&amp;"*")+COUNTIF(INDEX(ownership,0,MATCH(AF$1,Systems!$I$2:AY$2,)),$A36&amp;",*")</f>
        <v>0</v>
      </c>
      <c r="AG36" s="121">
        <f t="array" ref="AG36">COUNTIF(INDEX(ownership,0,MATCH(AG$1,Systems!$I$2:AY$2,)),$A36)+COUNTIFS(INDEX(ownership,0,MATCH(AG$1,Systems!$I$2:AY$2,)),$A36&amp;"(*",INDEX(ownership,0,MATCH(AG$1,Systems!$I$2:AY$2,)),"&lt;&gt;*"&amp;"(X)"&amp;"*")+COUNTIF(INDEX(ownership,0,MATCH(AG$1,Systems!$I$2:AY$2,)),$A36&amp;",*")</f>
        <v>0</v>
      </c>
      <c r="AH36" s="121">
        <f t="array" ref="AH36">COUNTIF(INDEX(ownership,0,MATCH(AH$1,Systems!$I$2:AY$2,)),$A36)+COUNTIFS(INDEX(ownership,0,MATCH(AH$1,Systems!$I$2:AY$2,)),$A36&amp;"(*",INDEX(ownership,0,MATCH(AH$1,Systems!$I$2:AY$2,)),"&lt;&gt;*"&amp;"(X)"&amp;"*")+COUNTIF(INDEX(ownership,0,MATCH(AH$1,Systems!$I$2:AY$2,)),$A36&amp;",*")</f>
        <v>0</v>
      </c>
      <c r="AI36" s="121">
        <f t="array" ref="AI36">COUNTIF(INDEX(ownership,0,MATCH(AI$1,Systems!$I$2:AY$2,)),$A36)+COUNTIFS(INDEX(ownership,0,MATCH(AI$1,Systems!$I$2:AY$2,)),$A36&amp;"(*",INDEX(ownership,0,MATCH(AI$1,Systems!$I$2:AY$2,)),"&lt;&gt;*"&amp;"(X)"&amp;"*")+COUNTIF(INDEX(ownership,0,MATCH(AI$1,Systems!$I$2:AY$2,)),$A36&amp;",*")</f>
        <v>0</v>
      </c>
      <c r="AJ36" s="121">
        <f t="array" ref="AJ36">COUNTIF(INDEX(ownership,0,MATCH(AJ$1,Systems!$I$2:AY$2,)),$A36)+COUNTIFS(INDEX(ownership,0,MATCH(AJ$1,Systems!$I$2:AY$2,)),$A36&amp;"(*",INDEX(ownership,0,MATCH(AJ$1,Systems!$I$2:AY$2,)),"&lt;&gt;*"&amp;"(X)"&amp;"*")+COUNTIF(INDEX(ownership,0,MATCH(AJ$1,Systems!$I$2:AY$2,)),$A36&amp;",*")</f>
        <v>0</v>
      </c>
      <c r="AK36" s="121">
        <f t="array" ref="AK36">COUNTIF(INDEX(ownership,0,MATCH(AK$1,Systems!$I$2:AY$2,)),$A36)+COUNTIFS(INDEX(ownership,0,MATCH(AK$1,Systems!$I$2:AY$2,)),$A36&amp;"(*",INDEX(ownership,0,MATCH(AK$1,Systems!$I$2:AY$2,)),"&lt;&gt;*"&amp;"(X)"&amp;"*")+COUNTIF(INDEX(ownership,0,MATCH(AK$1,Systems!$I$2:AY$2,)),$A36&amp;",*")</f>
        <v>0</v>
      </c>
      <c r="AL36" s="121">
        <f t="array" ref="AL36">COUNTIF(INDEX(ownership,0,MATCH(AL$1,Systems!$I$2:AY$2,)),$A36)+COUNTIFS(INDEX(ownership,0,MATCH(AL$1,Systems!$I$2:AY$2,)),$A36&amp;"(*",INDEX(ownership,0,MATCH(AL$1,Systems!$I$2:AY$2,)),"&lt;&gt;*"&amp;"(X)"&amp;"*")+COUNTIF(INDEX(ownership,0,MATCH(AL$1,Systems!$I$2:AY$2,)),$A36&amp;",*")</f>
        <v>0</v>
      </c>
      <c r="AM36" s="121">
        <f t="array" ref="AM36">COUNTIF(INDEX(ownership,0,MATCH(AM$1,Systems!$I$2:AY$2,)),$A36)+COUNTIFS(INDEX(ownership,0,MATCH(AM$1,Systems!$I$2:AY$2,)),$A36&amp;"(*",INDEX(ownership,0,MATCH(AM$1,Systems!$I$2:AY$2,)),"&lt;&gt;*"&amp;"(X)"&amp;"*")+COUNTIF(INDEX(ownership,0,MATCH(AM$1,Systems!$I$2:AY$2,)),$A36&amp;",*")</f>
        <v>0</v>
      </c>
      <c r="AN36" s="121">
        <f t="array" ref="AN36">COUNTIF(INDEX(ownership,0,MATCH(AN$1,Systems!$I$2:AY$2,)),$A36)+COUNTIFS(INDEX(ownership,0,MATCH(AN$1,Systems!$I$2:AY$2,)),$A36&amp;"(*",INDEX(ownership,0,MATCH(AN$1,Systems!$I$2:AY$2,)),"&lt;&gt;*"&amp;"(X)"&amp;"*")+COUNTIF(INDEX(ownership,0,MATCH(AN$1,Systems!$I$2:AY$2,)),$A36&amp;",*")</f>
        <v>0</v>
      </c>
      <c r="AO36" s="121">
        <f t="array" ref="AO36">COUNTIF(INDEX(ownership,0,MATCH(AO$1,Systems!$I$2:AY$2,)),$A36)+COUNTIFS(INDEX(ownership,0,MATCH(AO$1,Systems!$I$2:AY$2,)),$A36&amp;"(*",INDEX(ownership,0,MATCH(AO$1,Systems!$I$2:AY$2,)),"&lt;&gt;*"&amp;"(X)"&amp;"*")+COUNTIF(INDEX(ownership,0,MATCH(AO$1,Systems!$I$2:AY$2,)),$A36&amp;",*")</f>
        <v>0</v>
      </c>
      <c r="AP36" s="121">
        <f t="array" ref="AP36">COUNTIF(INDEX(ownership,0,MATCH(AP$1,Systems!$I$2:AY$2,)),$A36)+COUNTIFS(INDEX(ownership,0,MATCH(AP$1,Systems!$I$2:AY$2,)),$A36&amp;"(*",INDEX(ownership,0,MATCH(AP$1,Systems!$I$2:AY$2,)),"&lt;&gt;*"&amp;"(X)"&amp;"*")+COUNTIF(INDEX(ownership,0,MATCH(AP$1,Systems!$I$2:AY$2,)),$A36&amp;",*")</f>
        <v>0</v>
      </c>
      <c r="AQ36" s="121">
        <f t="array" ref="AQ36">COUNTIF(INDEX(ownership,0,MATCH(AQ$1,Systems!$I$2:AY$2,)),$A36)+COUNTIFS(INDEX(ownership,0,MATCH(AQ$1,Systems!$I$2:AY$2,)),$A36&amp;"(*",INDEX(ownership,0,MATCH(AQ$1,Systems!$I$2:AY$2,)),"&lt;&gt;*"&amp;"(X)"&amp;"*")+COUNTIF(INDEX(ownership,0,MATCH(AQ$1,Systems!$I$2:AY$2,)),$A36&amp;",*")</f>
        <v>0</v>
      </c>
      <c r="AR36" s="121">
        <f t="array" ref="AR36">COUNTIF(INDEX(ownership,0,MATCH(AR$1,Systems!$I$2:AY$2,)),$A36)+COUNTIFS(INDEX(ownership,0,MATCH(AR$1,Systems!$I$2:AY$2,)),$A36&amp;"(*",INDEX(ownership,0,MATCH(AR$1,Systems!$I$2:AY$2,)),"&lt;&gt;*"&amp;"(X)"&amp;"*")+COUNTIF(INDEX(ownership,0,MATCH(AR$1,Systems!$I$2:AY$2,)),$A36&amp;",*")</f>
        <v>0</v>
      </c>
      <c r="AS36" s="121">
        <f t="array" ref="AS36">COUNTIF(INDEX(ownership,0,MATCH(AS$1,Systems!$I$2:AY$2,)),$A36)+COUNTIFS(INDEX(ownership,0,MATCH(AS$1,Systems!$I$2:AY$2,)),$A36&amp;"(*",INDEX(ownership,0,MATCH(AS$1,Systems!$I$2:AY$2,)),"&lt;&gt;*"&amp;"(X)"&amp;"*")+COUNTIF(INDEX(ownership,0,MATCH(AS$1,Systems!$I$2:AY$2,)),$A36&amp;",*")</f>
        <v>0</v>
      </c>
      <c r="AT36" s="121">
        <f t="array" ref="AT36">COUNTIF(INDEX(ownership,0,MATCH(AT$1,Systems!$I$2:AY$2,)),$A36)+COUNTIFS(INDEX(ownership,0,MATCH(AT$1,Systems!$I$2:AY$2,)),$A36&amp;"(*",INDEX(ownership,0,MATCH(AT$1,Systems!$I$2:AY$2,)),"&lt;&gt;*"&amp;"(X)"&amp;"*")+COUNTIF(INDEX(ownership,0,MATCH(AT$1,Systems!$I$2:AY$2,)),$A36&amp;",*")</f>
        <v>0</v>
      </c>
      <c r="AU36" s="121">
        <f t="array" ref="AU36">COUNTIF(INDEX(ownership,0,MATCH(AU$1,Systems!$I$2:AY$2,)),$A36)+COUNTIFS(INDEX(ownership,0,MATCH(AU$1,Systems!$I$2:AY$2,)),$A36&amp;"(*",INDEX(ownership,0,MATCH(AU$1,Systems!$I$2:AY$2,)),"&lt;&gt;*"&amp;"(X)"&amp;"*")+COUNTIF(INDEX(ownership,0,MATCH(AU$1,Systems!$I$2:AY$2,)),$A36&amp;",*")</f>
        <v>0</v>
      </c>
      <c r="AV36" s="121">
        <f t="array" ref="AV36">COUNTIF(INDEX(ownership,0,MATCH(AV$1,Systems!$I$2:AY$2,)),$A36)+COUNTIFS(INDEX(ownership,0,MATCH(AV$1,Systems!$I$2:AY$2,)),$A36&amp;"(*",INDEX(ownership,0,MATCH(AV$1,Systems!$I$2:AY$2,)),"&lt;&gt;*"&amp;"(X)"&amp;"*")+COUNTIF(INDEX(ownership,0,MATCH(AV$1,Systems!$I$2:AY$2,)),$A36&amp;",*")</f>
        <v>0</v>
      </c>
      <c r="AW36" s="121">
        <f t="array" ref="AW36">COUNTIF(INDEX(ownership,0,MATCH(AW$1,Systems!$I$2:AY$2,)),$A36)+COUNTIFS(INDEX(ownership,0,MATCH(AW$1,Systems!$I$2:AY$2,)),$A36&amp;"(*",INDEX(ownership,0,MATCH(AW$1,Systems!$I$2:AY$2,)),"&lt;&gt;*"&amp;"(X)"&amp;"*")+COUNTIF(INDEX(ownership,0,MATCH(AW$1,Systems!$I$2:AY$2,)),$A36&amp;",*")</f>
        <v>0</v>
      </c>
      <c r="AX36" s="121">
        <f t="array" ref="AX36">COUNTIF(INDEX(ownership,0,MATCH(AX$1,Systems!$I$2:AY$2,)),$A36)+COUNTIFS(INDEX(ownership,0,MATCH(AX$1,Systems!$I$2:AY$2,)),$A36&amp;"(*",INDEX(ownership,0,MATCH(AX$1,Systems!$I$2:AY$2,)),"&lt;&gt;*"&amp;"(X)"&amp;"*")+COUNTIF(INDEX(ownership,0,MATCH(AX$1,Systems!$I$2:AY$2,)),$A36&amp;",*")</f>
        <v>0</v>
      </c>
      <c r="AY36" s="121">
        <f t="array" ref="AY36">COUNTIF(INDEX(ownership,0,MATCH(AY$1,Systems!$I$2:AZ$2,)),$A36)+COUNTIFS(INDEX(ownership,0,MATCH(AY$1,Systems!$I$2:AZ$2,)),$A36&amp;"(*",INDEX(ownership,0,MATCH(AY$1,Systems!$I$2:AZ$2,)),"&lt;&gt;*"&amp;"(X)"&amp;"*")+COUNTIF(INDEX(ownership,0,MATCH(AY$1,Systems!$I$2:AZ$2,)),$A36&amp;",*")</f>
        <v>85</v>
      </c>
      <c r="AZ36" s="121">
        <f t="array" ref="AZ36">COUNTIF(INDEX(ownership,0,MATCH(AZ$1,Systems!$I$2:AY$2,)),$A36)+COUNTIFS(INDEX(ownership,0,MATCH(AZ$1,Systems!$I$2:AY$2,)),$A36&amp;"(*",INDEX(ownership,0,MATCH(AZ$1,Systems!$I$2:AY$2,)),"&lt;&gt;*"&amp;"(X)"&amp;"*")+COUNTIF(INDEX(ownership,0,MATCH(AZ$1,Systems!$I$2:AY$2,)),$A36&amp;",*")</f>
        <v>0</v>
      </c>
    </row>
    <row r="37" ht="15.75" customHeight="1">
      <c r="A37" s="60" t="s">
        <v>7998</v>
      </c>
      <c r="B37" s="60" t="s">
        <v>7999</v>
      </c>
      <c r="C37" s="60" t="s">
        <v>8000</v>
      </c>
      <c r="D37" s="119">
        <v>2450.0</v>
      </c>
      <c r="E37" s="119">
        <v>2516.0</v>
      </c>
      <c r="F37" s="122"/>
      <c r="G37" s="121">
        <f t="shared" si="1"/>
        <v>0</v>
      </c>
      <c r="H37" s="121">
        <f t="array" ref="H37">COUNTIF(INDEX(ownership,0,MATCH(H$1,Systems!$I$2:AY$2,)),$A37)+COUNTIFS(INDEX(ownership,0,MATCH(H$1,Systems!$I$2:AY$2,)),$A37&amp;"(*",INDEX(ownership,0,MATCH(H$1,Systems!$I$2:AY$2,)),"&lt;&gt;*"&amp;"(X)"&amp;"*")+COUNTIF(INDEX(ownership,0,MATCH(H$1,Systems!$I$2:AY$2,)),$A37&amp;",*")</f>
        <v>0</v>
      </c>
      <c r="I37" s="121">
        <f t="array" ref="I37">COUNTIF(INDEX(ownership,0,MATCH(I$1,Systems!$I$2:AY$2,)),$A37)+COUNTIFS(INDEX(ownership,0,MATCH(I$1,Systems!$I$2:AY$2,)),$A37&amp;"(*",INDEX(ownership,0,MATCH(I$1,Systems!$I$2:AY$2,)),"&lt;&gt;*"&amp;"(X)"&amp;"*")+COUNTIF(INDEX(ownership,0,MATCH(I$1,Systems!$I$2:AY$2,)),$A37&amp;",*")</f>
        <v>0</v>
      </c>
      <c r="J37" s="121">
        <f t="array" ref="J37">COUNTIF(INDEX(ownership,0,MATCH(J$1,Systems!$I$2:AY$2,)),$A37)+COUNTIFS(INDEX(ownership,0,MATCH(J$1,Systems!$I$2:AY$2,)),$A37&amp;"(*",INDEX(ownership,0,MATCH(J$1,Systems!$I$2:AY$2,)),"&lt;&gt;*"&amp;"(X)"&amp;"*")+COUNTIF(INDEX(ownership,0,MATCH(J$1,Systems!$I$2:AY$2,)),$A37&amp;",*")</f>
        <v>0</v>
      </c>
      <c r="K37" s="121">
        <f t="array" ref="K37">COUNTIF(INDEX(ownership,0,MATCH(K$1,Systems!$I$2:AY$2,)),$A37)+COUNTIFS(INDEX(ownership,0,MATCH(K$1,Systems!$I$2:AY$2,)),$A37&amp;"(*",INDEX(ownership,0,MATCH(K$1,Systems!$I$2:AY$2,)),"&lt;&gt;*"&amp;"(X)"&amp;"*")+COUNTIF(INDEX(ownership,0,MATCH(K$1,Systems!$I$2:AY$2,)),$A37&amp;",*")</f>
        <v>0</v>
      </c>
      <c r="L37" s="121">
        <f t="array" ref="L37">COUNTIF(INDEX(ownership,0,MATCH(L$1,Systems!$I$2:AY$2,)),$A37)+COUNTIFS(INDEX(ownership,0,MATCH(L$1,Systems!$I$2:AY$2,)),$A37&amp;"(*",INDEX(ownership,0,MATCH(L$1,Systems!$I$2:AY$2,)),"&lt;&gt;*"&amp;"(X)"&amp;"*")+COUNTIF(INDEX(ownership,0,MATCH(L$1,Systems!$I$2:AY$2,)),$A37&amp;",*")</f>
        <v>0</v>
      </c>
      <c r="M37" s="121">
        <f t="array" ref="M37">COUNTIF(INDEX(ownership,0,MATCH(M$1,Systems!$I$2:AY$2,)),$A37)+COUNTIFS(INDEX(ownership,0,MATCH(M$1,Systems!$I$2:AY$2,)),$A37&amp;"(*",INDEX(ownership,0,MATCH(M$1,Systems!$I$2:AY$2,)),"&lt;&gt;*"&amp;"(X)"&amp;"*")+COUNTIF(INDEX(ownership,0,MATCH(M$1,Systems!$I$2:AY$2,)),$A37&amp;",*")</f>
        <v>0</v>
      </c>
      <c r="N37" s="121">
        <f t="array" ref="N37">COUNTIF(INDEX(ownership,0,MATCH(N$1,Systems!$I$2:AY$2,)),$A37)+COUNTIFS(INDEX(ownership,0,MATCH(N$1,Systems!$I$2:AY$2,)),$A37&amp;"(*",INDEX(ownership,0,MATCH(N$1,Systems!$I$2:AY$2,)),"&lt;&gt;*"&amp;"(X)"&amp;"*")+COUNTIF(INDEX(ownership,0,MATCH(N$1,Systems!$I$2:AY$2,)),$A37&amp;",*")</f>
        <v>0</v>
      </c>
      <c r="O37" s="121">
        <f t="array" ref="O37">COUNTIF(INDEX(ownership,0,MATCH(O$1,Systems!$I$2:AY$2,)),$A37)+COUNTIFS(INDEX(ownership,0,MATCH(O$1,Systems!$I$2:AY$2,)),$A37&amp;"(*",INDEX(ownership,0,MATCH(O$1,Systems!$I$2:AY$2,)),"&lt;&gt;*"&amp;"(X)"&amp;"*")+COUNTIF(INDEX(ownership,0,MATCH(O$1,Systems!$I$2:AY$2,)),$A37&amp;",*")</f>
        <v>0</v>
      </c>
      <c r="P37" s="121">
        <f t="array" ref="P37">COUNTIF(INDEX(ownership,0,MATCH(P$1,Systems!$I$2:AY$2,)),$A37)+COUNTIFS(INDEX(ownership,0,MATCH(P$1,Systems!$I$2:AY$2,)),$A37&amp;"(*",INDEX(ownership,0,MATCH(P$1,Systems!$I$2:AY$2,)),"&lt;&gt;*"&amp;"(X)"&amp;"*")+COUNTIF(INDEX(ownership,0,MATCH(P$1,Systems!$I$2:AY$2,)),$A37&amp;",*")</f>
        <v>0</v>
      </c>
      <c r="Q37" s="121">
        <f t="array" ref="Q37">COUNTIF(INDEX(ownership,0,MATCH(Q$1,Systems!$I$2:AY$2,)),$A37)+COUNTIFS(INDEX(ownership,0,MATCH(Q$1,Systems!$I$2:AY$2,)),$A37&amp;"(*",INDEX(ownership,0,MATCH(Q$1,Systems!$I$2:AY$2,)),"&lt;&gt;*"&amp;"(X)"&amp;"*")+COUNTIF(INDEX(ownership,0,MATCH(Q$1,Systems!$I$2:AY$2,)),$A37&amp;",*")</f>
        <v>0</v>
      </c>
      <c r="R37" s="121">
        <f t="array" ref="R37">COUNTIF(INDEX(ownership,0,MATCH(R$1,Systems!$I$2:AY$2,)),$A37)+COUNTIFS(INDEX(ownership,0,MATCH(R$1,Systems!$I$2:AY$2,)),$A37&amp;"(*",INDEX(ownership,0,MATCH(R$1,Systems!$I$2:AY$2,)),"&lt;&gt;*"&amp;"(X)"&amp;"*")+COUNTIF(INDEX(ownership,0,MATCH(R$1,Systems!$I$2:AY$2,)),$A37&amp;",*")</f>
        <v>0</v>
      </c>
      <c r="S37" s="121">
        <f t="array" ref="S37">COUNTIF(INDEX(ownership,0,MATCH(S$1,Systems!$I$2:AY$2,)),$A37)+COUNTIFS(INDEX(ownership,0,MATCH(S$1,Systems!$I$2:AY$2,)),$A37&amp;"(*",INDEX(ownership,0,MATCH(S$1,Systems!$I$2:AY$2,)),"&lt;&gt;*"&amp;"(X)"&amp;"*")+COUNTIF(INDEX(ownership,0,MATCH(S$1,Systems!$I$2:AY$2,)),$A37&amp;",*")</f>
        <v>0</v>
      </c>
      <c r="T37" s="121">
        <f t="array" ref="T37">COUNTIF(INDEX(ownership,0,MATCH(T$1,Systems!$I$2:AY$2,)),$A37)+COUNTIFS(INDEX(ownership,0,MATCH(T$1,Systems!$I$2:AY$2,)),$A37&amp;"(*",INDEX(ownership,0,MATCH(T$1,Systems!$I$2:AY$2,)),"&lt;&gt;*"&amp;"(X)"&amp;"*")+COUNTIF(INDEX(ownership,0,MATCH(T$1,Systems!$I$2:AY$2,)),$A37&amp;",*")</f>
        <v>0</v>
      </c>
      <c r="U37" s="121">
        <f t="array" ref="U37">COUNTIF(INDEX(ownership,0,MATCH(U$1,Systems!$I$2:AY$2,)),$A37)+COUNTIFS(INDEX(ownership,0,MATCH(U$1,Systems!$I$2:AY$2,)),$A37&amp;"(*",INDEX(ownership,0,MATCH(U$1,Systems!$I$2:AY$2,)),"&lt;&gt;*"&amp;"(X)"&amp;"*")+COUNTIF(INDEX(ownership,0,MATCH(U$1,Systems!$I$2:AY$2,)),$A37&amp;",*")</f>
        <v>0</v>
      </c>
      <c r="V37" s="121">
        <f t="array" ref="V37">COUNTIF(INDEX(ownership,0,MATCH(V$1,Systems!$I$2:AY$2,)),$A37)+COUNTIFS(INDEX(ownership,0,MATCH(V$1,Systems!$I$2:AY$2,)),$A37&amp;"(*",INDEX(ownership,0,MATCH(V$1,Systems!$I$2:AY$2,)),"&lt;&gt;*"&amp;"(X)"&amp;"*")+COUNTIF(INDEX(ownership,0,MATCH(V$1,Systems!$I$2:AY$2,)),$A37&amp;",*")</f>
        <v>0</v>
      </c>
      <c r="W37" s="121">
        <f t="array" ref="W37">COUNTIF(INDEX(ownership,0,MATCH(W$1,Systems!$I$2:AY$2,)),$A37)+COUNTIFS(INDEX(ownership,0,MATCH(W$1,Systems!$I$2:AY$2,)),$A37&amp;"(*",INDEX(ownership,0,MATCH(W$1,Systems!$I$2:AY$2,)),"&lt;&gt;*"&amp;"(X)"&amp;"*")+COUNTIF(INDEX(ownership,0,MATCH(W$1,Systems!$I$2:AY$2,)),$A37&amp;",*")</f>
        <v>0</v>
      </c>
      <c r="X37" s="121">
        <f t="array" ref="X37">COUNTIF(INDEX(ownership,0,MATCH(X$1,Systems!$I$2:AY$2,)),$A37)+COUNTIFS(INDEX(ownership,0,MATCH(X$1,Systems!$I$2:AY$2,)),$A37&amp;"(*",INDEX(ownership,0,MATCH(X$1,Systems!$I$2:AY$2,)),"&lt;&gt;*"&amp;"(X)"&amp;"*")+COUNTIF(INDEX(ownership,0,MATCH(X$1,Systems!$I$2:AY$2,)),$A37&amp;",*")</f>
        <v>0</v>
      </c>
      <c r="Y37" s="121">
        <f t="array" ref="Y37">COUNTIF(INDEX(ownership,0,MATCH(Y$1,Systems!$I$2:AY$2,)),$A37)+COUNTIFS(INDEX(ownership,0,MATCH(Y$1,Systems!$I$2:AY$2,)),$A37&amp;"(*",INDEX(ownership,0,MATCH(Y$1,Systems!$I$2:AY$2,)),"&lt;&gt;*"&amp;"(X)"&amp;"*")+COUNTIF(INDEX(ownership,0,MATCH(Y$1,Systems!$I$2:AY$2,)),$A37&amp;",*")</f>
        <v>0</v>
      </c>
      <c r="Z37" s="121">
        <f t="array" ref="Z37">COUNTIF(INDEX(ownership,0,MATCH(Z$1,Systems!$I$2:AY$2,)),$A37)+COUNTIFS(INDEX(ownership,0,MATCH(Z$1,Systems!$I$2:AY$2,)),$A37&amp;"(*",INDEX(ownership,0,MATCH(Z$1,Systems!$I$2:AY$2,)),"&lt;&gt;*"&amp;"(X)"&amp;"*")+COUNTIF(INDEX(ownership,0,MATCH(Z$1,Systems!$I$2:AY$2,)),$A37&amp;",*")</f>
        <v>0</v>
      </c>
      <c r="AA37" s="121">
        <f t="array" ref="AA37">COUNTIF(INDEX(ownership,0,MATCH(AA$1,Systems!$I$2:AY$2,)),$A37)+COUNTIFS(INDEX(ownership,0,MATCH(AA$1,Systems!$I$2:AY$2,)),$A37&amp;"(*",INDEX(ownership,0,MATCH(AA$1,Systems!$I$2:AY$2,)),"&lt;&gt;*"&amp;"(X)"&amp;"*")+COUNTIF(INDEX(ownership,0,MATCH(AA$1,Systems!$I$2:AY$2,)),$A37&amp;",*")</f>
        <v>0</v>
      </c>
      <c r="AB37" s="121">
        <f t="array" ref="AB37">COUNTIF(INDEX(ownership,0,MATCH(AB$1,Systems!$I$2:AY$2,)),$A37)+COUNTIFS(INDEX(ownership,0,MATCH(AB$1,Systems!$I$2:AY$2,)),$A37&amp;"(*",INDEX(ownership,0,MATCH(AB$1,Systems!$I$2:AY$2,)),"&lt;&gt;*"&amp;"(X)"&amp;"*")+COUNTIF(INDEX(ownership,0,MATCH(AB$1,Systems!$I$2:AY$2,)),$A37&amp;",*")</f>
        <v>0</v>
      </c>
      <c r="AC37" s="121">
        <f t="array" ref="AC37">COUNTIF(INDEX(ownership,0,MATCH(AC$1,Systems!$I$2:AY$2,)),$A37)+COUNTIFS(INDEX(ownership,0,MATCH(AC$1,Systems!$I$2:AY$2,)),$A37&amp;"(*",INDEX(ownership,0,MATCH(AC$1,Systems!$I$2:AY$2,)),"&lt;&gt;*"&amp;"(X)"&amp;"*")+COUNTIF(INDEX(ownership,0,MATCH(AC$1,Systems!$I$2:AY$2,)),$A37&amp;",*")</f>
        <v>0</v>
      </c>
      <c r="AD37" s="121">
        <f t="array" ref="AD37">COUNTIF(INDEX(ownership,0,MATCH(AD$1,Systems!$I$2:AY$2,)),$A37)+COUNTIFS(INDEX(ownership,0,MATCH(AD$1,Systems!$I$2:AY$2,)),$A37&amp;"(*",INDEX(ownership,0,MATCH(AD$1,Systems!$I$2:AY$2,)),"&lt;&gt;*"&amp;"(X)"&amp;"*")+COUNTIF(INDEX(ownership,0,MATCH(AD$1,Systems!$I$2:AY$2,)),$A37&amp;",*")</f>
        <v>0</v>
      </c>
      <c r="AE37" s="121">
        <f t="array" ref="AE37">COUNTIF(INDEX(ownership,0,MATCH(AE$1,Systems!$I$2:AY$2,)),$A37)+COUNTIFS(INDEX(ownership,0,MATCH(AE$1,Systems!$I$2:AY$2,)),$A37&amp;"(*",INDEX(ownership,0,MATCH(AE$1,Systems!$I$2:AY$2,)),"&lt;&gt;*"&amp;"(X)"&amp;"*")+COUNTIF(INDEX(ownership,0,MATCH(AE$1,Systems!$I$2:AY$2,)),$A37&amp;",*")</f>
        <v>0</v>
      </c>
      <c r="AF37" s="121">
        <f t="array" ref="AF37">COUNTIF(INDEX(ownership,0,MATCH(AF$1,Systems!$I$2:AY$2,)),$A37)+COUNTIFS(INDEX(ownership,0,MATCH(AF$1,Systems!$I$2:AY$2,)),$A37&amp;"(*",INDEX(ownership,0,MATCH(AF$1,Systems!$I$2:AY$2,)),"&lt;&gt;*"&amp;"(X)"&amp;"*")+COUNTIF(INDEX(ownership,0,MATCH(AF$1,Systems!$I$2:AY$2,)),$A37&amp;",*")</f>
        <v>0</v>
      </c>
      <c r="AG37" s="121">
        <f t="array" ref="AG37">COUNTIF(INDEX(ownership,0,MATCH(AG$1,Systems!$I$2:AY$2,)),$A37)+COUNTIFS(INDEX(ownership,0,MATCH(AG$1,Systems!$I$2:AY$2,)),$A37&amp;"(*",INDEX(ownership,0,MATCH(AG$1,Systems!$I$2:AY$2,)),"&lt;&gt;*"&amp;"(X)"&amp;"*")+COUNTIF(INDEX(ownership,0,MATCH(AG$1,Systems!$I$2:AY$2,)),$A37&amp;",*")</f>
        <v>0</v>
      </c>
      <c r="AH37" s="121">
        <f t="array" ref="AH37">COUNTIF(INDEX(ownership,0,MATCH(AH$1,Systems!$I$2:AY$2,)),$A37)+COUNTIFS(INDEX(ownership,0,MATCH(AH$1,Systems!$I$2:AY$2,)),$A37&amp;"(*",INDEX(ownership,0,MATCH(AH$1,Systems!$I$2:AY$2,)),"&lt;&gt;*"&amp;"(X)"&amp;"*")+COUNTIF(INDEX(ownership,0,MATCH(AH$1,Systems!$I$2:AY$2,)),$A37&amp;",*")</f>
        <v>0</v>
      </c>
      <c r="AI37" s="121">
        <f t="array" ref="AI37">COUNTIF(INDEX(ownership,0,MATCH(AI$1,Systems!$I$2:AY$2,)),$A37)+COUNTIFS(INDEX(ownership,0,MATCH(AI$1,Systems!$I$2:AY$2,)),$A37&amp;"(*",INDEX(ownership,0,MATCH(AI$1,Systems!$I$2:AY$2,)),"&lt;&gt;*"&amp;"(X)"&amp;"*")+COUNTIF(INDEX(ownership,0,MATCH(AI$1,Systems!$I$2:AY$2,)),$A37&amp;",*")</f>
        <v>0</v>
      </c>
      <c r="AJ37" s="121">
        <f t="array" ref="AJ37">COUNTIF(INDEX(ownership,0,MATCH(AJ$1,Systems!$I$2:AY$2,)),$A37)+COUNTIFS(INDEX(ownership,0,MATCH(AJ$1,Systems!$I$2:AY$2,)),$A37&amp;"(*",INDEX(ownership,0,MATCH(AJ$1,Systems!$I$2:AY$2,)),"&lt;&gt;*"&amp;"(X)"&amp;"*")+COUNTIF(INDEX(ownership,0,MATCH(AJ$1,Systems!$I$2:AY$2,)),$A37&amp;",*")</f>
        <v>0</v>
      </c>
      <c r="AK37" s="121">
        <f t="array" ref="AK37">COUNTIF(INDEX(ownership,0,MATCH(AK$1,Systems!$I$2:AY$2,)),$A37)+COUNTIFS(INDEX(ownership,0,MATCH(AK$1,Systems!$I$2:AY$2,)),$A37&amp;"(*",INDEX(ownership,0,MATCH(AK$1,Systems!$I$2:AY$2,)),"&lt;&gt;*"&amp;"(X)"&amp;"*")+COUNTIF(INDEX(ownership,0,MATCH(AK$1,Systems!$I$2:AY$2,)),$A37&amp;",*")</f>
        <v>0</v>
      </c>
      <c r="AL37" s="121">
        <f t="array" ref="AL37">COUNTIF(INDEX(ownership,0,MATCH(AL$1,Systems!$I$2:AY$2,)),$A37)+COUNTIFS(INDEX(ownership,0,MATCH(AL$1,Systems!$I$2:AY$2,)),$A37&amp;"(*",INDEX(ownership,0,MATCH(AL$1,Systems!$I$2:AY$2,)),"&lt;&gt;*"&amp;"(X)"&amp;"*")+COUNTIF(INDEX(ownership,0,MATCH(AL$1,Systems!$I$2:AY$2,)),$A37&amp;",*")</f>
        <v>0</v>
      </c>
      <c r="AM37" s="121">
        <f t="array" ref="AM37">COUNTIF(INDEX(ownership,0,MATCH(AM$1,Systems!$I$2:AY$2,)),$A37)+COUNTIFS(INDEX(ownership,0,MATCH(AM$1,Systems!$I$2:AY$2,)),$A37&amp;"(*",INDEX(ownership,0,MATCH(AM$1,Systems!$I$2:AY$2,)),"&lt;&gt;*"&amp;"(X)"&amp;"*")+COUNTIF(INDEX(ownership,0,MATCH(AM$1,Systems!$I$2:AY$2,)),$A37&amp;",*")</f>
        <v>0</v>
      </c>
      <c r="AN37" s="121">
        <f t="array" ref="AN37">COUNTIF(INDEX(ownership,0,MATCH(AN$1,Systems!$I$2:AY$2,)),$A37)+COUNTIFS(INDEX(ownership,0,MATCH(AN$1,Systems!$I$2:AY$2,)),$A37&amp;"(*",INDEX(ownership,0,MATCH(AN$1,Systems!$I$2:AY$2,)),"&lt;&gt;*"&amp;"(X)"&amp;"*")+COUNTIF(INDEX(ownership,0,MATCH(AN$1,Systems!$I$2:AY$2,)),$A37&amp;",*")</f>
        <v>0</v>
      </c>
      <c r="AO37" s="121">
        <f t="array" ref="AO37">COUNTIF(INDEX(ownership,0,MATCH(AO$1,Systems!$I$2:AY$2,)),$A37)+COUNTIFS(INDEX(ownership,0,MATCH(AO$1,Systems!$I$2:AY$2,)),$A37&amp;"(*",INDEX(ownership,0,MATCH(AO$1,Systems!$I$2:AY$2,)),"&lt;&gt;*"&amp;"(X)"&amp;"*")+COUNTIF(INDEX(ownership,0,MATCH(AO$1,Systems!$I$2:AY$2,)),$A37&amp;",*")</f>
        <v>0</v>
      </c>
      <c r="AP37" s="121">
        <f t="array" ref="AP37">COUNTIF(INDEX(ownership,0,MATCH(AP$1,Systems!$I$2:AY$2,)),$A37)+COUNTIFS(INDEX(ownership,0,MATCH(AP$1,Systems!$I$2:AY$2,)),$A37&amp;"(*",INDEX(ownership,0,MATCH(AP$1,Systems!$I$2:AY$2,)),"&lt;&gt;*"&amp;"(X)"&amp;"*")+COUNTIF(INDEX(ownership,0,MATCH(AP$1,Systems!$I$2:AY$2,)),$A37&amp;",*")</f>
        <v>0</v>
      </c>
      <c r="AQ37" s="121">
        <f t="array" ref="AQ37">COUNTIF(INDEX(ownership,0,MATCH(AQ$1,Systems!$I$2:AY$2,)),$A37)+COUNTIFS(INDEX(ownership,0,MATCH(AQ$1,Systems!$I$2:AY$2,)),$A37&amp;"(*",INDEX(ownership,0,MATCH(AQ$1,Systems!$I$2:AY$2,)),"&lt;&gt;*"&amp;"(X)"&amp;"*")+COUNTIF(INDEX(ownership,0,MATCH(AQ$1,Systems!$I$2:AY$2,)),$A37&amp;",*")</f>
        <v>0</v>
      </c>
      <c r="AR37" s="121">
        <f t="array" ref="AR37">COUNTIF(INDEX(ownership,0,MATCH(AR$1,Systems!$I$2:AY$2,)),$A37)+COUNTIFS(INDEX(ownership,0,MATCH(AR$1,Systems!$I$2:AY$2,)),$A37&amp;"(*",INDEX(ownership,0,MATCH(AR$1,Systems!$I$2:AY$2,)),"&lt;&gt;*"&amp;"(X)"&amp;"*")+COUNTIF(INDEX(ownership,0,MATCH(AR$1,Systems!$I$2:AY$2,)),$A37&amp;",*")</f>
        <v>0</v>
      </c>
      <c r="AS37" s="121">
        <f t="array" ref="AS37">COUNTIF(INDEX(ownership,0,MATCH(AS$1,Systems!$I$2:AY$2,)),$A37)+COUNTIFS(INDEX(ownership,0,MATCH(AS$1,Systems!$I$2:AY$2,)),$A37&amp;"(*",INDEX(ownership,0,MATCH(AS$1,Systems!$I$2:AY$2,)),"&lt;&gt;*"&amp;"(X)"&amp;"*")+COUNTIF(INDEX(ownership,0,MATCH(AS$1,Systems!$I$2:AY$2,)),$A37&amp;",*")</f>
        <v>0</v>
      </c>
      <c r="AT37" s="121">
        <f t="array" ref="AT37">COUNTIF(INDEX(ownership,0,MATCH(AT$1,Systems!$I$2:AY$2,)),$A37)+COUNTIFS(INDEX(ownership,0,MATCH(AT$1,Systems!$I$2:AY$2,)),$A37&amp;"(*",INDEX(ownership,0,MATCH(AT$1,Systems!$I$2:AY$2,)),"&lt;&gt;*"&amp;"(X)"&amp;"*")+COUNTIF(INDEX(ownership,0,MATCH(AT$1,Systems!$I$2:AY$2,)),$A37&amp;",*")</f>
        <v>0</v>
      </c>
      <c r="AU37" s="121">
        <f t="array" ref="AU37">COUNTIF(INDEX(ownership,0,MATCH(AU$1,Systems!$I$2:AY$2,)),$A37)+COUNTIFS(INDEX(ownership,0,MATCH(AU$1,Systems!$I$2:AY$2,)),$A37&amp;"(*",INDEX(ownership,0,MATCH(AU$1,Systems!$I$2:AY$2,)),"&lt;&gt;*"&amp;"(X)"&amp;"*")+COUNTIF(INDEX(ownership,0,MATCH(AU$1,Systems!$I$2:AY$2,)),$A37&amp;",*")</f>
        <v>0</v>
      </c>
      <c r="AV37" s="121">
        <f t="array" ref="AV37">COUNTIF(INDEX(ownership,0,MATCH(AV$1,Systems!$I$2:AY$2,)),$A37)+COUNTIFS(INDEX(ownership,0,MATCH(AV$1,Systems!$I$2:AY$2,)),$A37&amp;"(*",INDEX(ownership,0,MATCH(AV$1,Systems!$I$2:AY$2,)),"&lt;&gt;*"&amp;"(X)"&amp;"*")+COUNTIF(INDEX(ownership,0,MATCH(AV$1,Systems!$I$2:AY$2,)),$A37&amp;",*")</f>
        <v>0</v>
      </c>
      <c r="AW37" s="121">
        <f t="array" ref="AW37">COUNTIF(INDEX(ownership,0,MATCH(AW$1,Systems!$I$2:AY$2,)),$A37)+COUNTIFS(INDEX(ownership,0,MATCH(AW$1,Systems!$I$2:AY$2,)),$A37&amp;"(*",INDEX(ownership,0,MATCH(AW$1,Systems!$I$2:AY$2,)),"&lt;&gt;*"&amp;"(X)"&amp;"*")+COUNTIF(INDEX(ownership,0,MATCH(AW$1,Systems!$I$2:AY$2,)),$A37&amp;",*")</f>
        <v>0</v>
      </c>
      <c r="AX37" s="121">
        <f t="array" ref="AX37">COUNTIF(INDEX(ownership,0,MATCH(AX$1,Systems!$I$2:AY$2,)),$A37)+COUNTIFS(INDEX(ownership,0,MATCH(AX$1,Systems!$I$2:AY$2,)),$A37&amp;"(*",INDEX(ownership,0,MATCH(AX$1,Systems!$I$2:AY$2,)),"&lt;&gt;*"&amp;"(X)"&amp;"*")+COUNTIF(INDEX(ownership,0,MATCH(AX$1,Systems!$I$2:AY$2,)),$A37&amp;",*")</f>
        <v>0</v>
      </c>
      <c r="AY37" s="121">
        <f t="array" ref="AY37">COUNTIF(INDEX(ownership,0,MATCH(AY$1,Systems!$I$2:AZ$2,)),$A37)+COUNTIFS(INDEX(ownership,0,MATCH(AY$1,Systems!$I$2:AZ$2,)),$A37&amp;"(*",INDEX(ownership,0,MATCH(AY$1,Systems!$I$2:AZ$2,)),"&lt;&gt;*"&amp;"(X)"&amp;"*")+COUNTIF(INDEX(ownership,0,MATCH(AY$1,Systems!$I$2:AZ$2,)),$A37&amp;",*")</f>
        <v>0</v>
      </c>
      <c r="AZ37" s="121">
        <f t="array" ref="AZ37">COUNTIF(INDEX(ownership,0,MATCH(AZ$1,Systems!$I$2:AY$2,)),$A37)+COUNTIFS(INDEX(ownership,0,MATCH(AZ$1,Systems!$I$2:AY$2,)),$A37&amp;"(*",INDEX(ownership,0,MATCH(AZ$1,Systems!$I$2:AY$2,)),"&lt;&gt;*"&amp;"(X)"&amp;"*")+COUNTIF(INDEX(ownership,0,MATCH(AZ$1,Systems!$I$2:AY$2,)),$A37&amp;",*")</f>
        <v>0</v>
      </c>
    </row>
    <row r="38" ht="15.75" customHeight="1">
      <c r="A38" s="60" t="s">
        <v>741</v>
      </c>
      <c r="B38" s="60" t="s">
        <v>8001</v>
      </c>
      <c r="C38" s="60" t="s">
        <v>8002</v>
      </c>
      <c r="D38" s="119">
        <v>2504.0</v>
      </c>
      <c r="E38" s="69"/>
      <c r="F38" s="120" t="s">
        <v>8003</v>
      </c>
      <c r="G38" s="121">
        <f t="shared" si="1"/>
        <v>4</v>
      </c>
      <c r="H38" s="121">
        <f t="array" ref="H38">COUNTIF(INDEX(ownership,0,MATCH(H$1,Systems!$I$2:AY$2,)),$A38)+COUNTIFS(INDEX(ownership,0,MATCH(H$1,Systems!$I$2:AY$2,)),$A38&amp;"(*",INDEX(ownership,0,MATCH(H$1,Systems!$I$2:AY$2,)),"&lt;&gt;*"&amp;"(X)"&amp;"*")+COUNTIF(INDEX(ownership,0,MATCH(H$1,Systems!$I$2:AY$2,)),$A38&amp;",*")</f>
        <v>0</v>
      </c>
      <c r="I38" s="121">
        <f t="array" ref="I38">COUNTIF(INDEX(ownership,0,MATCH(I$1,Systems!$I$2:AY$2,)),$A38)+COUNTIFS(INDEX(ownership,0,MATCH(I$1,Systems!$I$2:AY$2,)),$A38&amp;"(*",INDEX(ownership,0,MATCH(I$1,Systems!$I$2:AY$2,)),"&lt;&gt;*"&amp;"(X)"&amp;"*")+COUNTIF(INDEX(ownership,0,MATCH(I$1,Systems!$I$2:AY$2,)),$A38&amp;",*")</f>
        <v>0</v>
      </c>
      <c r="J38" s="121">
        <f t="array" ref="J38">COUNTIF(INDEX(ownership,0,MATCH(J$1,Systems!$I$2:AY$2,)),$A38)+COUNTIFS(INDEX(ownership,0,MATCH(J$1,Systems!$I$2:AY$2,)),$A38&amp;"(*",INDEX(ownership,0,MATCH(J$1,Systems!$I$2:AY$2,)),"&lt;&gt;*"&amp;"(X)"&amp;"*")+COUNTIF(INDEX(ownership,0,MATCH(J$1,Systems!$I$2:AY$2,)),$A38&amp;",*")</f>
        <v>0</v>
      </c>
      <c r="K38" s="121">
        <f t="array" ref="K38">COUNTIF(INDEX(ownership,0,MATCH(K$1,Systems!$I$2:AY$2,)),$A38)+COUNTIFS(INDEX(ownership,0,MATCH(K$1,Systems!$I$2:AY$2,)),$A38&amp;"(*",INDEX(ownership,0,MATCH(K$1,Systems!$I$2:AY$2,)),"&lt;&gt;*"&amp;"(X)"&amp;"*")+COUNTIF(INDEX(ownership,0,MATCH(K$1,Systems!$I$2:AY$2,)),$A38&amp;",*")</f>
        <v>0</v>
      </c>
      <c r="L38" s="121">
        <f t="array" ref="L38">COUNTIF(INDEX(ownership,0,MATCH(L$1,Systems!$I$2:AY$2,)),$A38)+COUNTIFS(INDEX(ownership,0,MATCH(L$1,Systems!$I$2:AY$2,)),$A38&amp;"(*",INDEX(ownership,0,MATCH(L$1,Systems!$I$2:AY$2,)),"&lt;&gt;*"&amp;"(X)"&amp;"*")+COUNTIF(INDEX(ownership,0,MATCH(L$1,Systems!$I$2:AY$2,)),$A38&amp;",*")</f>
        <v>0</v>
      </c>
      <c r="M38" s="121">
        <f t="array" ref="M38">COUNTIF(INDEX(ownership,0,MATCH(M$1,Systems!$I$2:AY$2,)),$A38)+COUNTIFS(INDEX(ownership,0,MATCH(M$1,Systems!$I$2:AY$2,)),$A38&amp;"(*",INDEX(ownership,0,MATCH(M$1,Systems!$I$2:AY$2,)),"&lt;&gt;*"&amp;"(X)"&amp;"*")+COUNTIF(INDEX(ownership,0,MATCH(M$1,Systems!$I$2:AY$2,)),$A38&amp;",*")</f>
        <v>1</v>
      </c>
      <c r="N38" s="121">
        <f t="array" ref="N38">COUNTIF(INDEX(ownership,0,MATCH(N$1,Systems!$I$2:AY$2,)),$A38)+COUNTIFS(INDEX(ownership,0,MATCH(N$1,Systems!$I$2:AY$2,)),$A38&amp;"(*",INDEX(ownership,0,MATCH(N$1,Systems!$I$2:AY$2,)),"&lt;&gt;*"&amp;"(X)"&amp;"*")+COUNTIF(INDEX(ownership,0,MATCH(N$1,Systems!$I$2:AY$2,)),$A38&amp;",*")</f>
        <v>4</v>
      </c>
      <c r="O38" s="121">
        <f t="array" ref="O38">COUNTIF(INDEX(ownership,0,MATCH(O$1,Systems!$I$2:AY$2,)),$A38)+COUNTIFS(INDEX(ownership,0,MATCH(O$1,Systems!$I$2:AY$2,)),$A38&amp;"(*",INDEX(ownership,0,MATCH(O$1,Systems!$I$2:AY$2,)),"&lt;&gt;*"&amp;"(X)"&amp;"*")+COUNTIF(INDEX(ownership,0,MATCH(O$1,Systems!$I$2:AY$2,)),$A38&amp;",*")</f>
        <v>4</v>
      </c>
      <c r="P38" s="121">
        <f t="array" ref="P38">COUNTIF(INDEX(ownership,0,MATCH(P$1,Systems!$I$2:AY$2,)),$A38)+COUNTIFS(INDEX(ownership,0,MATCH(P$1,Systems!$I$2:AY$2,)),$A38&amp;"(*",INDEX(ownership,0,MATCH(P$1,Systems!$I$2:AY$2,)),"&lt;&gt;*"&amp;"(X)"&amp;"*")+COUNTIF(INDEX(ownership,0,MATCH(P$1,Systems!$I$2:AY$2,)),$A38&amp;",*")</f>
        <v>4</v>
      </c>
      <c r="Q38" s="121">
        <f t="array" ref="Q38">COUNTIF(INDEX(ownership,0,MATCH(Q$1,Systems!$I$2:AY$2,)),$A38)+COUNTIFS(INDEX(ownership,0,MATCH(Q$1,Systems!$I$2:AY$2,)),$A38&amp;"(*",INDEX(ownership,0,MATCH(Q$1,Systems!$I$2:AY$2,)),"&lt;&gt;*"&amp;"(X)"&amp;"*")+COUNTIF(INDEX(ownership,0,MATCH(Q$1,Systems!$I$2:AY$2,)),$A38&amp;",*")</f>
        <v>4</v>
      </c>
      <c r="R38" s="121">
        <f t="array" ref="R38">COUNTIF(INDEX(ownership,0,MATCH(R$1,Systems!$I$2:AY$2,)),$A38)+COUNTIFS(INDEX(ownership,0,MATCH(R$1,Systems!$I$2:AY$2,)),$A38&amp;"(*",INDEX(ownership,0,MATCH(R$1,Systems!$I$2:AY$2,)),"&lt;&gt;*"&amp;"(X)"&amp;"*")+COUNTIF(INDEX(ownership,0,MATCH(R$1,Systems!$I$2:AY$2,)),$A38&amp;",*")</f>
        <v>4</v>
      </c>
      <c r="S38" s="121">
        <f t="array" ref="S38">COUNTIF(INDEX(ownership,0,MATCH(S$1,Systems!$I$2:AY$2,)),$A38)+COUNTIFS(INDEX(ownership,0,MATCH(S$1,Systems!$I$2:AY$2,)),$A38&amp;"(*",INDEX(ownership,0,MATCH(S$1,Systems!$I$2:AY$2,)),"&lt;&gt;*"&amp;"(X)"&amp;"*")+COUNTIF(INDEX(ownership,0,MATCH(S$1,Systems!$I$2:AY$2,)),$A38&amp;",*")</f>
        <v>4</v>
      </c>
      <c r="T38" s="121">
        <f t="array" ref="T38">COUNTIF(INDEX(ownership,0,MATCH(T$1,Systems!$I$2:AY$2,)),$A38)+COUNTIFS(INDEX(ownership,0,MATCH(T$1,Systems!$I$2:AY$2,)),$A38&amp;"(*",INDEX(ownership,0,MATCH(T$1,Systems!$I$2:AY$2,)),"&lt;&gt;*"&amp;"(X)"&amp;"*")+COUNTIF(INDEX(ownership,0,MATCH(T$1,Systems!$I$2:AY$2,)),$A38&amp;",*")</f>
        <v>4</v>
      </c>
      <c r="U38" s="121">
        <f t="array" ref="U38">COUNTIF(INDEX(ownership,0,MATCH(U$1,Systems!$I$2:AY$2,)),$A38)+COUNTIFS(INDEX(ownership,0,MATCH(U$1,Systems!$I$2:AY$2,)),$A38&amp;"(*",INDEX(ownership,0,MATCH(U$1,Systems!$I$2:AY$2,)),"&lt;&gt;*"&amp;"(X)"&amp;"*")+COUNTIF(INDEX(ownership,0,MATCH(U$1,Systems!$I$2:AY$2,)),$A38&amp;",*")</f>
        <v>4</v>
      </c>
      <c r="V38" s="121">
        <f t="array" ref="V38">COUNTIF(INDEX(ownership,0,MATCH(V$1,Systems!$I$2:AY$2,)),$A38)+COUNTIFS(INDEX(ownership,0,MATCH(V$1,Systems!$I$2:AY$2,)),$A38&amp;"(*",INDEX(ownership,0,MATCH(V$1,Systems!$I$2:AY$2,)),"&lt;&gt;*"&amp;"(X)"&amp;"*")+COUNTIF(INDEX(ownership,0,MATCH(V$1,Systems!$I$2:AY$2,)),$A38&amp;",*")</f>
        <v>4</v>
      </c>
      <c r="W38" s="121">
        <f t="array" ref="W38">COUNTIF(INDEX(ownership,0,MATCH(W$1,Systems!$I$2:AY$2,)),$A38)+COUNTIFS(INDEX(ownership,0,MATCH(W$1,Systems!$I$2:AY$2,)),$A38&amp;"(*",INDEX(ownership,0,MATCH(W$1,Systems!$I$2:AY$2,)),"&lt;&gt;*"&amp;"(X)"&amp;"*")+COUNTIF(INDEX(ownership,0,MATCH(W$1,Systems!$I$2:AY$2,)),$A38&amp;",*")</f>
        <v>4</v>
      </c>
      <c r="X38" s="121">
        <f t="array" ref="X38">COUNTIF(INDEX(ownership,0,MATCH(X$1,Systems!$I$2:AY$2,)),$A38)+COUNTIFS(INDEX(ownership,0,MATCH(X$1,Systems!$I$2:AY$2,)),$A38&amp;"(*",INDEX(ownership,0,MATCH(X$1,Systems!$I$2:AY$2,)),"&lt;&gt;*"&amp;"(X)"&amp;"*")+COUNTIF(INDEX(ownership,0,MATCH(X$1,Systems!$I$2:AY$2,)),$A38&amp;",*")</f>
        <v>4</v>
      </c>
      <c r="Y38" s="121">
        <f t="array" ref="Y38">COUNTIF(INDEX(ownership,0,MATCH(Y$1,Systems!$I$2:AY$2,)),$A38)+COUNTIFS(INDEX(ownership,0,MATCH(Y$1,Systems!$I$2:AY$2,)),$A38&amp;"(*",INDEX(ownership,0,MATCH(Y$1,Systems!$I$2:AY$2,)),"&lt;&gt;*"&amp;"(X)"&amp;"*")+COUNTIF(INDEX(ownership,0,MATCH(Y$1,Systems!$I$2:AY$2,)),$A38&amp;",*")</f>
        <v>4</v>
      </c>
      <c r="Z38" s="121">
        <f t="array" ref="Z38">COUNTIF(INDEX(ownership,0,MATCH(Z$1,Systems!$I$2:AY$2,)),$A38)+COUNTIFS(INDEX(ownership,0,MATCH(Z$1,Systems!$I$2:AY$2,)),$A38&amp;"(*",INDEX(ownership,0,MATCH(Z$1,Systems!$I$2:AY$2,)),"&lt;&gt;*"&amp;"(X)"&amp;"*")+COUNTIF(INDEX(ownership,0,MATCH(Z$1,Systems!$I$2:AY$2,)),$A38&amp;",*")</f>
        <v>4</v>
      </c>
      <c r="AA38" s="121">
        <f t="array" ref="AA38">COUNTIF(INDEX(ownership,0,MATCH(AA$1,Systems!$I$2:AY$2,)),$A38)+COUNTIFS(INDEX(ownership,0,MATCH(AA$1,Systems!$I$2:AY$2,)),$A38&amp;"(*",INDEX(ownership,0,MATCH(AA$1,Systems!$I$2:AY$2,)),"&lt;&gt;*"&amp;"(X)"&amp;"*")+COUNTIF(INDEX(ownership,0,MATCH(AA$1,Systems!$I$2:AY$2,)),$A38&amp;",*")</f>
        <v>4</v>
      </c>
      <c r="AB38" s="121">
        <f t="array" ref="AB38">COUNTIF(INDEX(ownership,0,MATCH(AB$1,Systems!$I$2:AY$2,)),$A38)+COUNTIFS(INDEX(ownership,0,MATCH(AB$1,Systems!$I$2:AY$2,)),$A38&amp;"(*",INDEX(ownership,0,MATCH(AB$1,Systems!$I$2:AY$2,)),"&lt;&gt;*"&amp;"(X)"&amp;"*")+COUNTIF(INDEX(ownership,0,MATCH(AB$1,Systems!$I$2:AY$2,)),$A38&amp;",*")</f>
        <v>4</v>
      </c>
      <c r="AC38" s="121">
        <f t="array" ref="AC38">COUNTIF(INDEX(ownership,0,MATCH(AC$1,Systems!$I$2:AY$2,)),$A38)+COUNTIFS(INDEX(ownership,0,MATCH(AC$1,Systems!$I$2:AY$2,)),$A38&amp;"(*",INDEX(ownership,0,MATCH(AC$1,Systems!$I$2:AY$2,)),"&lt;&gt;*"&amp;"(X)"&amp;"*")+COUNTIF(INDEX(ownership,0,MATCH(AC$1,Systems!$I$2:AY$2,)),$A38&amp;",*")</f>
        <v>4</v>
      </c>
      <c r="AD38" s="121">
        <f t="array" ref="AD38">COUNTIF(INDEX(ownership,0,MATCH(AD$1,Systems!$I$2:AY$2,)),$A38)+COUNTIFS(INDEX(ownership,0,MATCH(AD$1,Systems!$I$2:AY$2,)),$A38&amp;"(*",INDEX(ownership,0,MATCH(AD$1,Systems!$I$2:AY$2,)),"&lt;&gt;*"&amp;"(X)"&amp;"*")+COUNTIF(INDEX(ownership,0,MATCH(AD$1,Systems!$I$2:AY$2,)),$A38&amp;",*")</f>
        <v>4</v>
      </c>
      <c r="AE38" s="121">
        <f t="array" ref="AE38">COUNTIF(INDEX(ownership,0,MATCH(AE$1,Systems!$I$2:AY$2,)),$A38)+COUNTIFS(INDEX(ownership,0,MATCH(AE$1,Systems!$I$2:AY$2,)),$A38&amp;"(*",INDEX(ownership,0,MATCH(AE$1,Systems!$I$2:AY$2,)),"&lt;&gt;*"&amp;"(X)"&amp;"*")+COUNTIF(INDEX(ownership,0,MATCH(AE$1,Systems!$I$2:AY$2,)),$A38&amp;",*")</f>
        <v>4</v>
      </c>
      <c r="AF38" s="121">
        <f t="array" ref="AF38">COUNTIF(INDEX(ownership,0,MATCH(AF$1,Systems!$I$2:AY$2,)),$A38)+COUNTIFS(INDEX(ownership,0,MATCH(AF$1,Systems!$I$2:AY$2,)),$A38&amp;"(*",INDEX(ownership,0,MATCH(AF$1,Systems!$I$2:AY$2,)),"&lt;&gt;*"&amp;"(X)"&amp;"*")+COUNTIF(INDEX(ownership,0,MATCH(AF$1,Systems!$I$2:AY$2,)),$A38&amp;",*")</f>
        <v>4</v>
      </c>
      <c r="AG38" s="121">
        <f t="array" ref="AG38">COUNTIF(INDEX(ownership,0,MATCH(AG$1,Systems!$I$2:AY$2,)),$A38)+COUNTIFS(INDEX(ownership,0,MATCH(AG$1,Systems!$I$2:AY$2,)),$A38&amp;"(*",INDEX(ownership,0,MATCH(AG$1,Systems!$I$2:AY$2,)),"&lt;&gt;*"&amp;"(X)"&amp;"*")+COUNTIF(INDEX(ownership,0,MATCH(AG$1,Systems!$I$2:AY$2,)),$A38&amp;",*")</f>
        <v>4</v>
      </c>
      <c r="AH38" s="121">
        <f t="array" ref="AH38">COUNTIF(INDEX(ownership,0,MATCH(AH$1,Systems!$I$2:AY$2,)),$A38)+COUNTIFS(INDEX(ownership,0,MATCH(AH$1,Systems!$I$2:AY$2,)),$A38&amp;"(*",INDEX(ownership,0,MATCH(AH$1,Systems!$I$2:AY$2,)),"&lt;&gt;*"&amp;"(X)"&amp;"*")+COUNTIF(INDEX(ownership,0,MATCH(AH$1,Systems!$I$2:AY$2,)),$A38&amp;",*")</f>
        <v>4</v>
      </c>
      <c r="AI38" s="121">
        <f t="array" ref="AI38">COUNTIF(INDEX(ownership,0,MATCH(AI$1,Systems!$I$2:AY$2,)),$A38)+COUNTIFS(INDEX(ownership,0,MATCH(AI$1,Systems!$I$2:AY$2,)),$A38&amp;"(*",INDEX(ownership,0,MATCH(AI$1,Systems!$I$2:AY$2,)),"&lt;&gt;*"&amp;"(X)"&amp;"*")+COUNTIF(INDEX(ownership,0,MATCH(AI$1,Systems!$I$2:AY$2,)),$A38&amp;",*")</f>
        <v>4</v>
      </c>
      <c r="AJ38" s="121">
        <f t="array" ref="AJ38">COUNTIF(INDEX(ownership,0,MATCH(AJ$1,Systems!$I$2:AY$2,)),$A38)+COUNTIFS(INDEX(ownership,0,MATCH(AJ$1,Systems!$I$2:AY$2,)),$A38&amp;"(*",INDEX(ownership,0,MATCH(AJ$1,Systems!$I$2:AY$2,)),"&lt;&gt;*"&amp;"(X)"&amp;"*")+COUNTIF(INDEX(ownership,0,MATCH(AJ$1,Systems!$I$2:AY$2,)),$A38&amp;",*")</f>
        <v>4</v>
      </c>
      <c r="AK38" s="121">
        <f t="array" ref="AK38">COUNTIF(INDEX(ownership,0,MATCH(AK$1,Systems!$I$2:AY$2,)),$A38)+COUNTIFS(INDEX(ownership,0,MATCH(AK$1,Systems!$I$2:AY$2,)),$A38&amp;"(*",INDEX(ownership,0,MATCH(AK$1,Systems!$I$2:AY$2,)),"&lt;&gt;*"&amp;"(X)"&amp;"*")+COUNTIF(INDEX(ownership,0,MATCH(AK$1,Systems!$I$2:AY$2,)),$A38&amp;",*")</f>
        <v>4</v>
      </c>
      <c r="AL38" s="121">
        <f t="array" ref="AL38">COUNTIF(INDEX(ownership,0,MATCH(AL$1,Systems!$I$2:AY$2,)),$A38)+COUNTIFS(INDEX(ownership,0,MATCH(AL$1,Systems!$I$2:AY$2,)),$A38&amp;"(*",INDEX(ownership,0,MATCH(AL$1,Systems!$I$2:AY$2,)),"&lt;&gt;*"&amp;"(X)"&amp;"*")+COUNTIF(INDEX(ownership,0,MATCH(AL$1,Systems!$I$2:AY$2,)),$A38&amp;",*")</f>
        <v>4</v>
      </c>
      <c r="AM38" s="121">
        <f t="array" ref="AM38">COUNTIF(INDEX(ownership,0,MATCH(AM$1,Systems!$I$2:AY$2,)),$A38)+COUNTIFS(INDEX(ownership,0,MATCH(AM$1,Systems!$I$2:AY$2,)),$A38&amp;"(*",INDEX(ownership,0,MATCH(AM$1,Systems!$I$2:AY$2,)),"&lt;&gt;*"&amp;"(X)"&amp;"*")+COUNTIF(INDEX(ownership,0,MATCH(AM$1,Systems!$I$2:AY$2,)),$A38&amp;",*")</f>
        <v>4</v>
      </c>
      <c r="AN38" s="121">
        <f t="array" ref="AN38">COUNTIF(INDEX(ownership,0,MATCH(AN$1,Systems!$I$2:AY$2,)),$A38)+COUNTIFS(INDEX(ownership,0,MATCH(AN$1,Systems!$I$2:AY$2,)),$A38&amp;"(*",INDEX(ownership,0,MATCH(AN$1,Systems!$I$2:AY$2,)),"&lt;&gt;*"&amp;"(X)"&amp;"*")+COUNTIF(INDEX(ownership,0,MATCH(AN$1,Systems!$I$2:AY$2,)),$A38&amp;",*")</f>
        <v>4</v>
      </c>
      <c r="AO38" s="121">
        <f t="array" ref="AO38">COUNTIF(INDEX(ownership,0,MATCH(AO$1,Systems!$I$2:AY$2,)),$A38)+COUNTIFS(INDEX(ownership,0,MATCH(AO$1,Systems!$I$2:AY$2,)),$A38&amp;"(*",INDEX(ownership,0,MATCH(AO$1,Systems!$I$2:AY$2,)),"&lt;&gt;*"&amp;"(X)"&amp;"*")+COUNTIF(INDEX(ownership,0,MATCH(AO$1,Systems!$I$2:AY$2,)),$A38&amp;",*")</f>
        <v>4</v>
      </c>
      <c r="AP38" s="121">
        <f t="array" ref="AP38">COUNTIF(INDEX(ownership,0,MATCH(AP$1,Systems!$I$2:AY$2,)),$A38)+COUNTIFS(INDEX(ownership,0,MATCH(AP$1,Systems!$I$2:AY$2,)),$A38&amp;"(*",INDEX(ownership,0,MATCH(AP$1,Systems!$I$2:AY$2,)),"&lt;&gt;*"&amp;"(X)"&amp;"*")+COUNTIF(INDEX(ownership,0,MATCH(AP$1,Systems!$I$2:AY$2,)),$A38&amp;",*")</f>
        <v>4</v>
      </c>
      <c r="AQ38" s="121">
        <f t="array" ref="AQ38">COUNTIF(INDEX(ownership,0,MATCH(AQ$1,Systems!$I$2:AY$2,)),$A38)+COUNTIFS(INDEX(ownership,0,MATCH(AQ$1,Systems!$I$2:AY$2,)),$A38&amp;"(*",INDEX(ownership,0,MATCH(AQ$1,Systems!$I$2:AY$2,)),"&lt;&gt;*"&amp;"(X)"&amp;"*")+COUNTIF(INDEX(ownership,0,MATCH(AQ$1,Systems!$I$2:AY$2,)),$A38&amp;",*")</f>
        <v>4</v>
      </c>
      <c r="AR38" s="121">
        <f t="array" ref="AR38">COUNTIF(INDEX(ownership,0,MATCH(AR$1,Systems!$I$2:AY$2,)),$A38)+COUNTIFS(INDEX(ownership,0,MATCH(AR$1,Systems!$I$2:AY$2,)),$A38&amp;"(*",INDEX(ownership,0,MATCH(AR$1,Systems!$I$2:AY$2,)),"&lt;&gt;*"&amp;"(X)"&amp;"*")+COUNTIF(INDEX(ownership,0,MATCH(AR$1,Systems!$I$2:AY$2,)),$A38&amp;",*")</f>
        <v>4</v>
      </c>
      <c r="AS38" s="121">
        <f t="array" ref="AS38">COUNTIF(INDEX(ownership,0,MATCH(AS$1,Systems!$I$2:AY$2,)),$A38)+COUNTIFS(INDEX(ownership,0,MATCH(AS$1,Systems!$I$2:AY$2,)),$A38&amp;"(*",INDEX(ownership,0,MATCH(AS$1,Systems!$I$2:AY$2,)),"&lt;&gt;*"&amp;"(X)"&amp;"*")+COUNTIF(INDEX(ownership,0,MATCH(AS$1,Systems!$I$2:AY$2,)),$A38&amp;",*")</f>
        <v>4</v>
      </c>
      <c r="AT38" s="121">
        <f t="array" ref="AT38">COUNTIF(INDEX(ownership,0,MATCH(AT$1,Systems!$I$2:AY$2,)),$A38)+COUNTIFS(INDEX(ownership,0,MATCH(AT$1,Systems!$I$2:AY$2,)),$A38&amp;"(*",INDEX(ownership,0,MATCH(AT$1,Systems!$I$2:AY$2,)),"&lt;&gt;*"&amp;"(X)"&amp;"*")+COUNTIF(INDEX(ownership,0,MATCH(AT$1,Systems!$I$2:AY$2,)),$A38&amp;",*")</f>
        <v>4</v>
      </c>
      <c r="AU38" s="121">
        <f t="array" ref="AU38">COUNTIF(INDEX(ownership,0,MATCH(AU$1,Systems!$I$2:AY$2,)),$A38)+COUNTIFS(INDEX(ownership,0,MATCH(AU$1,Systems!$I$2:AY$2,)),$A38&amp;"(*",INDEX(ownership,0,MATCH(AU$1,Systems!$I$2:AY$2,)),"&lt;&gt;*"&amp;"(X)"&amp;"*")+COUNTIF(INDEX(ownership,0,MATCH(AU$1,Systems!$I$2:AY$2,)),$A38&amp;",*")</f>
        <v>4</v>
      </c>
      <c r="AV38" s="121">
        <f t="array" ref="AV38">COUNTIF(INDEX(ownership,0,MATCH(AV$1,Systems!$I$2:AY$2,)),$A38)+COUNTIFS(INDEX(ownership,0,MATCH(AV$1,Systems!$I$2:AY$2,)),$A38&amp;"(*",INDEX(ownership,0,MATCH(AV$1,Systems!$I$2:AY$2,)),"&lt;&gt;*"&amp;"(X)"&amp;"*")+COUNTIF(INDEX(ownership,0,MATCH(AV$1,Systems!$I$2:AY$2,)),$A38&amp;",*")</f>
        <v>4</v>
      </c>
      <c r="AW38" s="121">
        <f t="array" ref="AW38">COUNTIF(INDEX(ownership,0,MATCH(AW$1,Systems!$I$2:AY$2,)),$A38)+COUNTIFS(INDEX(ownership,0,MATCH(AW$1,Systems!$I$2:AY$2,)),$A38&amp;"(*",INDEX(ownership,0,MATCH(AW$1,Systems!$I$2:AY$2,)),"&lt;&gt;*"&amp;"(X)"&amp;"*")+COUNTIF(INDEX(ownership,0,MATCH(AW$1,Systems!$I$2:AY$2,)),$A38&amp;",*")</f>
        <v>4</v>
      </c>
      <c r="AX38" s="121">
        <f t="array" ref="AX38">COUNTIF(INDEX(ownership,0,MATCH(AX$1,Systems!$I$2:AY$2,)),$A38)+COUNTIFS(INDEX(ownership,0,MATCH(AX$1,Systems!$I$2:AY$2,)),$A38&amp;"(*",INDEX(ownership,0,MATCH(AX$1,Systems!$I$2:AY$2,)),"&lt;&gt;*"&amp;"(X)"&amp;"*")+COUNTIF(INDEX(ownership,0,MATCH(AX$1,Systems!$I$2:AY$2,)),$A38&amp;",*")</f>
        <v>4</v>
      </c>
      <c r="AY38" s="121">
        <f t="array" ref="AY38">COUNTIF(INDEX(ownership,0,MATCH(AY$1,Systems!$I$2:AZ$2,)),$A38)+COUNTIFS(INDEX(ownership,0,MATCH(AY$1,Systems!$I$2:AZ$2,)),$A38&amp;"(*",INDEX(ownership,0,MATCH(AY$1,Systems!$I$2:AZ$2,)),"&lt;&gt;*"&amp;"(X)"&amp;"*")+COUNTIF(INDEX(ownership,0,MATCH(AY$1,Systems!$I$2:AZ$2,)),$A38&amp;",*")</f>
        <v>4</v>
      </c>
      <c r="AZ38" s="121">
        <f t="array" ref="AZ38">COUNTIF(INDEX(ownership,0,MATCH(AZ$1,Systems!$I$2:AY$2,)),$A38)+COUNTIFS(INDEX(ownership,0,MATCH(AZ$1,Systems!$I$2:AY$2,)),$A38&amp;"(*",INDEX(ownership,0,MATCH(AZ$1,Systems!$I$2:AY$2,)),"&lt;&gt;*"&amp;"(X)"&amp;"*")+COUNTIF(INDEX(ownership,0,MATCH(AZ$1,Systems!$I$2:AY$2,)),$A38&amp;",*")</f>
        <v>0</v>
      </c>
    </row>
    <row r="39" ht="15.75" customHeight="1">
      <c r="A39" s="60" t="s">
        <v>576</v>
      </c>
      <c r="B39" s="60" t="s">
        <v>8004</v>
      </c>
      <c r="C39" s="60" t="s">
        <v>8005</v>
      </c>
      <c r="D39" s="119">
        <v>2530.0</v>
      </c>
      <c r="E39" s="69"/>
      <c r="F39" s="120" t="s">
        <v>8006</v>
      </c>
      <c r="G39" s="121">
        <f t="shared" si="1"/>
        <v>66</v>
      </c>
      <c r="H39" s="121">
        <f t="array" ref="H39">COUNTIF(INDEX(ownership,0,MATCH(H$1,Systems!$I$2:AY$2,)),$A39)+COUNTIFS(INDEX(ownership,0,MATCH(H$1,Systems!$I$2:AY$2,)),$A39&amp;"(*",INDEX(ownership,0,MATCH(H$1,Systems!$I$2:AY$2,)),"&lt;&gt;*"&amp;"(X)"&amp;"*")+COUNTIF(INDEX(ownership,0,MATCH(H$1,Systems!$I$2:AY$2,)),$A39&amp;",*")</f>
        <v>0</v>
      </c>
      <c r="I39" s="121">
        <f t="array" ref="I39">COUNTIF(INDEX(ownership,0,MATCH(I$1,Systems!$I$2:AY$2,)),$A39)+COUNTIFS(INDEX(ownership,0,MATCH(I$1,Systems!$I$2:AY$2,)),$A39&amp;"(*",INDEX(ownership,0,MATCH(I$1,Systems!$I$2:AY$2,)),"&lt;&gt;*"&amp;"(X)"&amp;"*")+COUNTIF(INDEX(ownership,0,MATCH(I$1,Systems!$I$2:AY$2,)),$A39&amp;",*")</f>
        <v>0</v>
      </c>
      <c r="J39" s="121">
        <f t="array" ref="J39">COUNTIF(INDEX(ownership,0,MATCH(J$1,Systems!$I$2:AY$2,)),$A39)+COUNTIFS(INDEX(ownership,0,MATCH(J$1,Systems!$I$2:AY$2,)),$A39&amp;"(*",INDEX(ownership,0,MATCH(J$1,Systems!$I$2:AY$2,)),"&lt;&gt;*"&amp;"(X)"&amp;"*")+COUNTIF(INDEX(ownership,0,MATCH(J$1,Systems!$I$2:AY$2,)),$A39&amp;",*")</f>
        <v>0</v>
      </c>
      <c r="K39" s="121">
        <f t="array" ref="K39">COUNTIF(INDEX(ownership,0,MATCH(K$1,Systems!$I$2:AY$2,)),$A39)+COUNTIFS(INDEX(ownership,0,MATCH(K$1,Systems!$I$2:AY$2,)),$A39&amp;"(*",INDEX(ownership,0,MATCH(K$1,Systems!$I$2:AY$2,)),"&lt;&gt;*"&amp;"(X)"&amp;"*")+COUNTIF(INDEX(ownership,0,MATCH(K$1,Systems!$I$2:AY$2,)),$A39&amp;",*")</f>
        <v>0</v>
      </c>
      <c r="L39" s="121">
        <f t="array" ref="L39">COUNTIF(INDEX(ownership,0,MATCH(L$1,Systems!$I$2:AY$2,)),$A39)+COUNTIFS(INDEX(ownership,0,MATCH(L$1,Systems!$I$2:AY$2,)),$A39&amp;"(*",INDEX(ownership,0,MATCH(L$1,Systems!$I$2:AY$2,)),"&lt;&gt;*"&amp;"(X)"&amp;"*")+COUNTIF(INDEX(ownership,0,MATCH(L$1,Systems!$I$2:AY$2,)),$A39&amp;",*")</f>
        <v>0</v>
      </c>
      <c r="M39" s="121">
        <f t="array" ref="M39">COUNTIF(INDEX(ownership,0,MATCH(M$1,Systems!$I$2:AY$2,)),$A39)+COUNTIFS(INDEX(ownership,0,MATCH(M$1,Systems!$I$2:AY$2,)),$A39&amp;"(*",INDEX(ownership,0,MATCH(M$1,Systems!$I$2:AY$2,)),"&lt;&gt;*"&amp;"(X)"&amp;"*")+COUNTIF(INDEX(ownership,0,MATCH(M$1,Systems!$I$2:AY$2,)),$A39&amp;",*")</f>
        <v>40</v>
      </c>
      <c r="N39" s="121">
        <f t="array" ref="N39">COUNTIF(INDEX(ownership,0,MATCH(N$1,Systems!$I$2:AY$2,)),$A39)+COUNTIFS(INDEX(ownership,0,MATCH(N$1,Systems!$I$2:AY$2,)),$A39&amp;"(*",INDEX(ownership,0,MATCH(N$1,Systems!$I$2:AY$2,)),"&lt;&gt;*"&amp;"(X)"&amp;"*")+COUNTIF(INDEX(ownership,0,MATCH(N$1,Systems!$I$2:AY$2,)),$A39&amp;",*")</f>
        <v>32</v>
      </c>
      <c r="O39" s="121">
        <f t="array" ref="O39">COUNTIF(INDEX(ownership,0,MATCH(O$1,Systems!$I$2:AY$2,)),$A39)+COUNTIFS(INDEX(ownership,0,MATCH(O$1,Systems!$I$2:AY$2,)),$A39&amp;"(*",INDEX(ownership,0,MATCH(O$1,Systems!$I$2:AY$2,)),"&lt;&gt;*"&amp;"(X)"&amp;"*")+COUNTIF(INDEX(ownership,0,MATCH(O$1,Systems!$I$2:AY$2,)),$A39&amp;",*")</f>
        <v>65</v>
      </c>
      <c r="P39" s="121">
        <f t="array" ref="P39">COUNTIF(INDEX(ownership,0,MATCH(P$1,Systems!$I$2:AY$2,)),$A39)+COUNTIFS(INDEX(ownership,0,MATCH(P$1,Systems!$I$2:AY$2,)),$A39&amp;"(*",INDEX(ownership,0,MATCH(P$1,Systems!$I$2:AY$2,)),"&lt;&gt;*"&amp;"(X)"&amp;"*")+COUNTIF(INDEX(ownership,0,MATCH(P$1,Systems!$I$2:AY$2,)),$A39&amp;",*")</f>
        <v>65</v>
      </c>
      <c r="Q39" s="121">
        <f t="array" ref="Q39">COUNTIF(INDEX(ownership,0,MATCH(Q$1,Systems!$I$2:AY$2,)),$A39)+COUNTIFS(INDEX(ownership,0,MATCH(Q$1,Systems!$I$2:AY$2,)),$A39&amp;"(*",INDEX(ownership,0,MATCH(Q$1,Systems!$I$2:AY$2,)),"&lt;&gt;*"&amp;"(X)"&amp;"*")+COUNTIF(INDEX(ownership,0,MATCH(Q$1,Systems!$I$2:AY$2,)),$A39&amp;",*")</f>
        <v>65</v>
      </c>
      <c r="R39" s="121">
        <f t="array" ref="R39">COUNTIF(INDEX(ownership,0,MATCH(R$1,Systems!$I$2:AY$2,)),$A39)+COUNTIFS(INDEX(ownership,0,MATCH(R$1,Systems!$I$2:AY$2,)),$A39&amp;"(*",INDEX(ownership,0,MATCH(R$1,Systems!$I$2:AY$2,)),"&lt;&gt;*"&amp;"(X)"&amp;"*")+COUNTIF(INDEX(ownership,0,MATCH(R$1,Systems!$I$2:AY$2,)),$A39&amp;",*")</f>
        <v>66</v>
      </c>
      <c r="S39" s="121">
        <f t="array" ref="S39">COUNTIF(INDEX(ownership,0,MATCH(S$1,Systems!$I$2:AY$2,)),$A39)+COUNTIFS(INDEX(ownership,0,MATCH(S$1,Systems!$I$2:AY$2,)),$A39&amp;"(*",INDEX(ownership,0,MATCH(S$1,Systems!$I$2:AY$2,)),"&lt;&gt;*"&amp;"(X)"&amp;"*")+COUNTIF(INDEX(ownership,0,MATCH(S$1,Systems!$I$2:AY$2,)),$A39&amp;",*")</f>
        <v>65</v>
      </c>
      <c r="T39" s="121">
        <f t="array" ref="T39">COUNTIF(INDEX(ownership,0,MATCH(T$1,Systems!$I$2:AY$2,)),$A39)+COUNTIFS(INDEX(ownership,0,MATCH(T$1,Systems!$I$2:AY$2,)),$A39&amp;"(*",INDEX(ownership,0,MATCH(T$1,Systems!$I$2:AY$2,)),"&lt;&gt;*"&amp;"(X)"&amp;"*")+COUNTIF(INDEX(ownership,0,MATCH(T$1,Systems!$I$2:AY$2,)),$A39&amp;",*")</f>
        <v>65</v>
      </c>
      <c r="U39" s="121">
        <f t="array" ref="U39">COUNTIF(INDEX(ownership,0,MATCH(U$1,Systems!$I$2:AY$2,)),$A39)+COUNTIFS(INDEX(ownership,0,MATCH(U$1,Systems!$I$2:AY$2,)),$A39&amp;"(*",INDEX(ownership,0,MATCH(U$1,Systems!$I$2:AY$2,)),"&lt;&gt;*"&amp;"(X)"&amp;"*")+COUNTIF(INDEX(ownership,0,MATCH(U$1,Systems!$I$2:AY$2,)),$A39&amp;",*")</f>
        <v>66</v>
      </c>
      <c r="V39" s="121">
        <f t="array" ref="V39">COUNTIF(INDEX(ownership,0,MATCH(V$1,Systems!$I$2:AY$2,)),$A39)+COUNTIFS(INDEX(ownership,0,MATCH(V$1,Systems!$I$2:AY$2,)),$A39&amp;"(*",INDEX(ownership,0,MATCH(V$1,Systems!$I$2:AY$2,)),"&lt;&gt;*"&amp;"(X)"&amp;"*")+COUNTIF(INDEX(ownership,0,MATCH(V$1,Systems!$I$2:AY$2,)),$A39&amp;",*")</f>
        <v>66</v>
      </c>
      <c r="W39" s="121">
        <f t="array" ref="W39">COUNTIF(INDEX(ownership,0,MATCH(W$1,Systems!$I$2:AY$2,)),$A39)+COUNTIFS(INDEX(ownership,0,MATCH(W$1,Systems!$I$2:AY$2,)),$A39&amp;"(*",INDEX(ownership,0,MATCH(W$1,Systems!$I$2:AY$2,)),"&lt;&gt;*"&amp;"(X)"&amp;"*")+COUNTIF(INDEX(ownership,0,MATCH(W$1,Systems!$I$2:AY$2,)),$A39&amp;",*")</f>
        <v>54</v>
      </c>
      <c r="X39" s="121">
        <f t="array" ref="X39">COUNTIF(INDEX(ownership,0,MATCH(X$1,Systems!$I$2:AY$2,)),$A39)+COUNTIFS(INDEX(ownership,0,MATCH(X$1,Systems!$I$2:AY$2,)),$A39&amp;"(*",INDEX(ownership,0,MATCH(X$1,Systems!$I$2:AY$2,)),"&lt;&gt;*"&amp;"(X)"&amp;"*")+COUNTIF(INDEX(ownership,0,MATCH(X$1,Systems!$I$2:AY$2,)),$A39&amp;",*")</f>
        <v>39</v>
      </c>
      <c r="Y39" s="121">
        <f t="array" ref="Y39">COUNTIF(INDEX(ownership,0,MATCH(Y$1,Systems!$I$2:AY$2,)),$A39)+COUNTIFS(INDEX(ownership,0,MATCH(Y$1,Systems!$I$2:AY$2,)),$A39&amp;"(*",INDEX(ownership,0,MATCH(Y$1,Systems!$I$2:AY$2,)),"&lt;&gt;*"&amp;"(X)"&amp;"*")+COUNTIF(INDEX(ownership,0,MATCH(Y$1,Systems!$I$2:AY$2,)),$A39&amp;",*")</f>
        <v>42</v>
      </c>
      <c r="Z39" s="121">
        <f t="array" ref="Z39">COUNTIF(INDEX(ownership,0,MATCH(Z$1,Systems!$I$2:AY$2,)),$A39)+COUNTIFS(INDEX(ownership,0,MATCH(Z$1,Systems!$I$2:AY$2,)),$A39&amp;"(*",INDEX(ownership,0,MATCH(Z$1,Systems!$I$2:AY$2,)),"&lt;&gt;*"&amp;"(X)"&amp;"*")+COUNTIF(INDEX(ownership,0,MATCH(Z$1,Systems!$I$2:AY$2,)),$A39&amp;",*")</f>
        <v>42</v>
      </c>
      <c r="AA39" s="121">
        <f t="array" ref="AA39">COUNTIF(INDEX(ownership,0,MATCH(AA$1,Systems!$I$2:AY$2,)),$A39)+COUNTIFS(INDEX(ownership,0,MATCH(AA$1,Systems!$I$2:AY$2,)),$A39&amp;"(*",INDEX(ownership,0,MATCH(AA$1,Systems!$I$2:AY$2,)),"&lt;&gt;*"&amp;"(X)"&amp;"*")+COUNTIF(INDEX(ownership,0,MATCH(AA$1,Systems!$I$2:AY$2,)),$A39&amp;",*")</f>
        <v>42</v>
      </c>
      <c r="AB39" s="121">
        <f t="array" ref="AB39">COUNTIF(INDEX(ownership,0,MATCH(AB$1,Systems!$I$2:AY$2,)),$A39)+COUNTIFS(INDEX(ownership,0,MATCH(AB$1,Systems!$I$2:AY$2,)),$A39&amp;"(*",INDEX(ownership,0,MATCH(AB$1,Systems!$I$2:AY$2,)),"&lt;&gt;*"&amp;"(X)"&amp;"*")+COUNTIF(INDEX(ownership,0,MATCH(AB$1,Systems!$I$2:AY$2,)),$A39&amp;",*")</f>
        <v>42</v>
      </c>
      <c r="AC39" s="121">
        <f t="array" ref="AC39">COUNTIF(INDEX(ownership,0,MATCH(AC$1,Systems!$I$2:AY$2,)),$A39)+COUNTIFS(INDEX(ownership,0,MATCH(AC$1,Systems!$I$2:AY$2,)),$A39&amp;"(*",INDEX(ownership,0,MATCH(AC$1,Systems!$I$2:AY$2,)),"&lt;&gt;*"&amp;"(X)"&amp;"*")+COUNTIF(INDEX(ownership,0,MATCH(AC$1,Systems!$I$2:AY$2,)),$A39&amp;",*")</f>
        <v>42</v>
      </c>
      <c r="AD39" s="121">
        <f t="array" ref="AD39">COUNTIF(INDEX(ownership,0,MATCH(AD$1,Systems!$I$2:AY$2,)),$A39)+COUNTIFS(INDEX(ownership,0,MATCH(AD$1,Systems!$I$2:AY$2,)),$A39&amp;"(*",INDEX(ownership,0,MATCH(AD$1,Systems!$I$2:AY$2,)),"&lt;&gt;*"&amp;"(X)"&amp;"*")+COUNTIF(INDEX(ownership,0,MATCH(AD$1,Systems!$I$2:AY$2,)),$A39&amp;",*")</f>
        <v>42</v>
      </c>
      <c r="AE39" s="121">
        <f t="array" ref="AE39">COUNTIF(INDEX(ownership,0,MATCH(AE$1,Systems!$I$2:AY$2,)),$A39)+COUNTIFS(INDEX(ownership,0,MATCH(AE$1,Systems!$I$2:AY$2,)),$A39&amp;"(*",INDEX(ownership,0,MATCH(AE$1,Systems!$I$2:AY$2,)),"&lt;&gt;*"&amp;"(X)"&amp;"*")+COUNTIF(INDEX(ownership,0,MATCH(AE$1,Systems!$I$2:AY$2,)),$A39&amp;",*")</f>
        <v>42</v>
      </c>
      <c r="AF39" s="121">
        <f t="array" ref="AF39">COUNTIF(INDEX(ownership,0,MATCH(AF$1,Systems!$I$2:AY$2,)),$A39)+COUNTIFS(INDEX(ownership,0,MATCH(AF$1,Systems!$I$2:AY$2,)),$A39&amp;"(*",INDEX(ownership,0,MATCH(AF$1,Systems!$I$2:AY$2,)),"&lt;&gt;*"&amp;"(X)"&amp;"*")+COUNTIF(INDEX(ownership,0,MATCH(AF$1,Systems!$I$2:AY$2,)),$A39&amp;",*")</f>
        <v>42</v>
      </c>
      <c r="AG39" s="121">
        <f t="array" ref="AG39">COUNTIF(INDEX(ownership,0,MATCH(AG$1,Systems!$I$2:AY$2,)),$A39)+COUNTIFS(INDEX(ownership,0,MATCH(AG$1,Systems!$I$2:AY$2,)),$A39&amp;"(*",INDEX(ownership,0,MATCH(AG$1,Systems!$I$2:AY$2,)),"&lt;&gt;*"&amp;"(X)"&amp;"*")+COUNTIF(INDEX(ownership,0,MATCH(AG$1,Systems!$I$2:AY$2,)),$A39&amp;",*")</f>
        <v>42</v>
      </c>
      <c r="AH39" s="121">
        <f t="array" ref="AH39">COUNTIF(INDEX(ownership,0,MATCH(AH$1,Systems!$I$2:AY$2,)),$A39)+COUNTIFS(INDEX(ownership,0,MATCH(AH$1,Systems!$I$2:AY$2,)),$A39&amp;"(*",INDEX(ownership,0,MATCH(AH$1,Systems!$I$2:AY$2,)),"&lt;&gt;*"&amp;"(X)"&amp;"*")+COUNTIF(INDEX(ownership,0,MATCH(AH$1,Systems!$I$2:AY$2,)),$A39&amp;",*")</f>
        <v>42</v>
      </c>
      <c r="AI39" s="121">
        <f t="array" ref="AI39">COUNTIF(INDEX(ownership,0,MATCH(AI$1,Systems!$I$2:AY$2,)),$A39)+COUNTIFS(INDEX(ownership,0,MATCH(AI$1,Systems!$I$2:AY$2,)),$A39&amp;"(*",INDEX(ownership,0,MATCH(AI$1,Systems!$I$2:AY$2,)),"&lt;&gt;*"&amp;"(X)"&amp;"*")+COUNTIF(INDEX(ownership,0,MATCH(AI$1,Systems!$I$2:AY$2,)),$A39&amp;",*")</f>
        <v>42</v>
      </c>
      <c r="AJ39" s="121">
        <f t="array" ref="AJ39">COUNTIF(INDEX(ownership,0,MATCH(AJ$1,Systems!$I$2:AY$2,)),$A39)+COUNTIFS(INDEX(ownership,0,MATCH(AJ$1,Systems!$I$2:AY$2,)),$A39&amp;"(*",INDEX(ownership,0,MATCH(AJ$1,Systems!$I$2:AY$2,)),"&lt;&gt;*"&amp;"(X)"&amp;"*")+COUNTIF(INDEX(ownership,0,MATCH(AJ$1,Systems!$I$2:AY$2,)),$A39&amp;",*")</f>
        <v>42</v>
      </c>
      <c r="AK39" s="121">
        <f t="array" ref="AK39">COUNTIF(INDEX(ownership,0,MATCH(AK$1,Systems!$I$2:AY$2,)),$A39)+COUNTIFS(INDEX(ownership,0,MATCH(AK$1,Systems!$I$2:AY$2,)),$A39&amp;"(*",INDEX(ownership,0,MATCH(AK$1,Systems!$I$2:AY$2,)),"&lt;&gt;*"&amp;"(X)"&amp;"*")+COUNTIF(INDEX(ownership,0,MATCH(AK$1,Systems!$I$2:AY$2,)),$A39&amp;",*")</f>
        <v>42</v>
      </c>
      <c r="AL39" s="121">
        <f t="array" ref="AL39">COUNTIF(INDEX(ownership,0,MATCH(AL$1,Systems!$I$2:AY$2,)),$A39)+COUNTIFS(INDEX(ownership,0,MATCH(AL$1,Systems!$I$2:AY$2,)),$A39&amp;"(*",INDEX(ownership,0,MATCH(AL$1,Systems!$I$2:AY$2,)),"&lt;&gt;*"&amp;"(X)"&amp;"*")+COUNTIF(INDEX(ownership,0,MATCH(AL$1,Systems!$I$2:AY$2,)),$A39&amp;",*")</f>
        <v>42</v>
      </c>
      <c r="AM39" s="121">
        <f t="array" ref="AM39">COUNTIF(INDEX(ownership,0,MATCH(AM$1,Systems!$I$2:AY$2,)),$A39)+COUNTIFS(INDEX(ownership,0,MATCH(AM$1,Systems!$I$2:AY$2,)),$A39&amp;"(*",INDEX(ownership,0,MATCH(AM$1,Systems!$I$2:AY$2,)),"&lt;&gt;*"&amp;"(X)"&amp;"*")+COUNTIF(INDEX(ownership,0,MATCH(AM$1,Systems!$I$2:AY$2,)),$A39&amp;",*")</f>
        <v>42</v>
      </c>
      <c r="AN39" s="121">
        <f t="array" ref="AN39">COUNTIF(INDEX(ownership,0,MATCH(AN$1,Systems!$I$2:AY$2,)),$A39)+COUNTIFS(INDEX(ownership,0,MATCH(AN$1,Systems!$I$2:AY$2,)),$A39&amp;"(*",INDEX(ownership,0,MATCH(AN$1,Systems!$I$2:AY$2,)),"&lt;&gt;*"&amp;"(X)"&amp;"*")+COUNTIF(INDEX(ownership,0,MATCH(AN$1,Systems!$I$2:AY$2,)),$A39&amp;",*")</f>
        <v>45</v>
      </c>
      <c r="AO39" s="121">
        <f t="array" ref="AO39">COUNTIF(INDEX(ownership,0,MATCH(AO$1,Systems!$I$2:AY$2,)),$A39)+COUNTIFS(INDEX(ownership,0,MATCH(AO$1,Systems!$I$2:AY$2,)),$A39&amp;"(*",INDEX(ownership,0,MATCH(AO$1,Systems!$I$2:AY$2,)),"&lt;&gt;*"&amp;"(X)"&amp;"*")+COUNTIF(INDEX(ownership,0,MATCH(AO$1,Systems!$I$2:AY$2,)),$A39&amp;",*")</f>
        <v>44</v>
      </c>
      <c r="AP39" s="121">
        <f t="array" ref="AP39">COUNTIF(INDEX(ownership,0,MATCH(AP$1,Systems!$I$2:AY$2,)),$A39)+COUNTIFS(INDEX(ownership,0,MATCH(AP$1,Systems!$I$2:AY$2,)),$A39&amp;"(*",INDEX(ownership,0,MATCH(AP$1,Systems!$I$2:AY$2,)),"&lt;&gt;*"&amp;"(X)"&amp;"*")+COUNTIF(INDEX(ownership,0,MATCH(AP$1,Systems!$I$2:AY$2,)),$A39&amp;",*")</f>
        <v>44</v>
      </c>
      <c r="AQ39" s="121">
        <f t="array" ref="AQ39">COUNTIF(INDEX(ownership,0,MATCH(AQ$1,Systems!$I$2:AY$2,)),$A39)+COUNTIFS(INDEX(ownership,0,MATCH(AQ$1,Systems!$I$2:AY$2,)),$A39&amp;"(*",INDEX(ownership,0,MATCH(AQ$1,Systems!$I$2:AY$2,)),"&lt;&gt;*"&amp;"(X)"&amp;"*")+COUNTIF(INDEX(ownership,0,MATCH(AQ$1,Systems!$I$2:AY$2,)),$A39&amp;",*")</f>
        <v>44</v>
      </c>
      <c r="AR39" s="121">
        <f t="array" ref="AR39">COUNTIF(INDEX(ownership,0,MATCH(AR$1,Systems!$I$2:AY$2,)),$A39)+COUNTIFS(INDEX(ownership,0,MATCH(AR$1,Systems!$I$2:AY$2,)),$A39&amp;"(*",INDEX(ownership,0,MATCH(AR$1,Systems!$I$2:AY$2,)),"&lt;&gt;*"&amp;"(X)"&amp;"*")+COUNTIF(INDEX(ownership,0,MATCH(AR$1,Systems!$I$2:AY$2,)),$A39&amp;",*")</f>
        <v>44</v>
      </c>
      <c r="AS39" s="121">
        <f t="array" ref="AS39">COUNTIF(INDEX(ownership,0,MATCH(AS$1,Systems!$I$2:AY$2,)),$A39)+COUNTIFS(INDEX(ownership,0,MATCH(AS$1,Systems!$I$2:AY$2,)),$A39&amp;"(*",INDEX(ownership,0,MATCH(AS$1,Systems!$I$2:AY$2,)),"&lt;&gt;*"&amp;"(X)"&amp;"*")+COUNTIF(INDEX(ownership,0,MATCH(AS$1,Systems!$I$2:AY$2,)),$A39&amp;",*")</f>
        <v>44</v>
      </c>
      <c r="AT39" s="121">
        <f t="array" ref="AT39">COUNTIF(INDEX(ownership,0,MATCH(AT$1,Systems!$I$2:AY$2,)),$A39)+COUNTIFS(INDEX(ownership,0,MATCH(AT$1,Systems!$I$2:AY$2,)),$A39&amp;"(*",INDEX(ownership,0,MATCH(AT$1,Systems!$I$2:AY$2,)),"&lt;&gt;*"&amp;"(X)"&amp;"*")+COUNTIF(INDEX(ownership,0,MATCH(AT$1,Systems!$I$2:AY$2,)),$A39&amp;",*")</f>
        <v>44</v>
      </c>
      <c r="AU39" s="121">
        <f t="array" ref="AU39">COUNTIF(INDEX(ownership,0,MATCH(AU$1,Systems!$I$2:AY$2,)),$A39)+COUNTIFS(INDEX(ownership,0,MATCH(AU$1,Systems!$I$2:AY$2,)),$A39&amp;"(*",INDEX(ownership,0,MATCH(AU$1,Systems!$I$2:AY$2,)),"&lt;&gt;*"&amp;"(X)"&amp;"*")+COUNTIF(INDEX(ownership,0,MATCH(AU$1,Systems!$I$2:AY$2,)),$A39&amp;",*")</f>
        <v>39</v>
      </c>
      <c r="AV39" s="121">
        <f t="array" ref="AV39">COUNTIF(INDEX(ownership,0,MATCH(AV$1,Systems!$I$2:AY$2,)),$A39)+COUNTIFS(INDEX(ownership,0,MATCH(AV$1,Systems!$I$2:AY$2,)),$A39&amp;"(*",INDEX(ownership,0,MATCH(AV$1,Systems!$I$2:AY$2,)),"&lt;&gt;*"&amp;"(X)"&amp;"*")+COUNTIF(INDEX(ownership,0,MATCH(AV$1,Systems!$I$2:AY$2,)),$A39&amp;",*")</f>
        <v>39</v>
      </c>
      <c r="AW39" s="121">
        <f t="array" ref="AW39">COUNTIF(INDEX(ownership,0,MATCH(AW$1,Systems!$I$2:AY$2,)),$A39)+COUNTIFS(INDEX(ownership,0,MATCH(AW$1,Systems!$I$2:AY$2,)),$A39&amp;"(*",INDEX(ownership,0,MATCH(AW$1,Systems!$I$2:AY$2,)),"&lt;&gt;*"&amp;"(X)"&amp;"*")+COUNTIF(INDEX(ownership,0,MATCH(AW$1,Systems!$I$2:AY$2,)),$A39&amp;",*")</f>
        <v>39</v>
      </c>
      <c r="AX39" s="121">
        <f t="array" ref="AX39">COUNTIF(INDEX(ownership,0,MATCH(AX$1,Systems!$I$2:AY$2,)),$A39)+COUNTIFS(INDEX(ownership,0,MATCH(AX$1,Systems!$I$2:AY$2,)),$A39&amp;"(*",INDEX(ownership,0,MATCH(AX$1,Systems!$I$2:AY$2,)),"&lt;&gt;*"&amp;"(X)"&amp;"*")+COUNTIF(INDEX(ownership,0,MATCH(AX$1,Systems!$I$2:AY$2,)),$A39&amp;",*")</f>
        <v>49</v>
      </c>
      <c r="AY39" s="121">
        <f t="array" ref="AY39">COUNTIF(INDEX(ownership,0,MATCH(AY$1,Systems!$I$2:AZ$2,)),$A39)+COUNTIFS(INDEX(ownership,0,MATCH(AY$1,Systems!$I$2:AZ$2,)),$A39&amp;"(*",INDEX(ownership,0,MATCH(AY$1,Systems!$I$2:AZ$2,)),"&lt;&gt;*"&amp;"(X)"&amp;"*")+COUNTIF(INDEX(ownership,0,MATCH(AY$1,Systems!$I$2:AZ$2,)),$A39&amp;",*")</f>
        <v>46</v>
      </c>
      <c r="AZ39" s="121">
        <f t="array" ref="AZ39">COUNTIF(INDEX(ownership,0,MATCH(AZ$1,Systems!$I$2:AY$2,)),$A39)+COUNTIFS(INDEX(ownership,0,MATCH(AZ$1,Systems!$I$2:AY$2,)),$A39&amp;"(*",INDEX(ownership,0,MATCH(AZ$1,Systems!$I$2:AY$2,)),"&lt;&gt;*"&amp;"(X)"&amp;"*")+COUNTIF(INDEX(ownership,0,MATCH(AZ$1,Systems!$I$2:AY$2,)),$A39&amp;",*")</f>
        <v>0</v>
      </c>
    </row>
    <row r="40" ht="15.75" customHeight="1">
      <c r="A40" s="60" t="s">
        <v>933</v>
      </c>
      <c r="B40" s="60" t="s">
        <v>8007</v>
      </c>
      <c r="C40" s="60" t="s">
        <v>8008</v>
      </c>
      <c r="D40" s="119">
        <v>2570.0</v>
      </c>
      <c r="E40" s="69"/>
      <c r="F40" s="122"/>
      <c r="G40" s="121">
        <f t="shared" si="1"/>
        <v>20</v>
      </c>
      <c r="H40" s="121">
        <f t="array" ref="H40">COUNTIF(INDEX(ownership,0,MATCH(H$1,Systems!$I$2:AY$2,)),$A40)+COUNTIFS(INDEX(ownership,0,MATCH(H$1,Systems!$I$2:AY$2,)),$A40&amp;"(*",INDEX(ownership,0,MATCH(H$1,Systems!$I$2:AY$2,)),"&lt;&gt;*"&amp;"(X)"&amp;"*")+COUNTIF(INDEX(ownership,0,MATCH(H$1,Systems!$I$2:AY$2,)),$A40&amp;",*")</f>
        <v>0</v>
      </c>
      <c r="I40" s="121">
        <f t="array" ref="I40">COUNTIF(INDEX(ownership,0,MATCH(I$1,Systems!$I$2:AY$2,)),$A40)+COUNTIFS(INDEX(ownership,0,MATCH(I$1,Systems!$I$2:AY$2,)),$A40&amp;"(*",INDEX(ownership,0,MATCH(I$1,Systems!$I$2:AY$2,)),"&lt;&gt;*"&amp;"(X)"&amp;"*")+COUNTIF(INDEX(ownership,0,MATCH(I$1,Systems!$I$2:AY$2,)),$A40&amp;",*")</f>
        <v>0</v>
      </c>
      <c r="J40" s="121">
        <f t="array" ref="J40">COUNTIF(INDEX(ownership,0,MATCH(J$1,Systems!$I$2:AY$2,)),$A40)+COUNTIFS(INDEX(ownership,0,MATCH(J$1,Systems!$I$2:AY$2,)),$A40&amp;"(*",INDEX(ownership,0,MATCH(J$1,Systems!$I$2:AY$2,)),"&lt;&gt;*"&amp;"(X)"&amp;"*")+COUNTIF(INDEX(ownership,0,MATCH(J$1,Systems!$I$2:AY$2,)),$A40&amp;",*")</f>
        <v>0</v>
      </c>
      <c r="K40" s="121">
        <f t="array" ref="K40">COUNTIF(INDEX(ownership,0,MATCH(K$1,Systems!$I$2:AY$2,)),$A40)+COUNTIFS(INDEX(ownership,0,MATCH(K$1,Systems!$I$2:AY$2,)),$A40&amp;"(*",INDEX(ownership,0,MATCH(K$1,Systems!$I$2:AY$2,)),"&lt;&gt;*"&amp;"(X)"&amp;"*")+COUNTIF(INDEX(ownership,0,MATCH(K$1,Systems!$I$2:AY$2,)),$A40&amp;",*")</f>
        <v>0</v>
      </c>
      <c r="L40" s="121">
        <f t="array" ref="L40">COUNTIF(INDEX(ownership,0,MATCH(L$1,Systems!$I$2:AY$2,)),$A40)+COUNTIFS(INDEX(ownership,0,MATCH(L$1,Systems!$I$2:AY$2,)),$A40&amp;"(*",INDEX(ownership,0,MATCH(L$1,Systems!$I$2:AY$2,)),"&lt;&gt;*"&amp;"(X)"&amp;"*")+COUNTIF(INDEX(ownership,0,MATCH(L$1,Systems!$I$2:AY$2,)),$A40&amp;",*")</f>
        <v>0</v>
      </c>
      <c r="M40" s="121">
        <f t="array" ref="M40">COUNTIF(INDEX(ownership,0,MATCH(M$1,Systems!$I$2:AY$2,)),$A40)+COUNTIFS(INDEX(ownership,0,MATCH(M$1,Systems!$I$2:AY$2,)),$A40&amp;"(*",INDEX(ownership,0,MATCH(M$1,Systems!$I$2:AY$2,)),"&lt;&gt;*"&amp;"(X)"&amp;"*")+COUNTIF(INDEX(ownership,0,MATCH(M$1,Systems!$I$2:AY$2,)),$A40&amp;",*")</f>
        <v>0</v>
      </c>
      <c r="N40" s="121">
        <f t="array" ref="N40">COUNTIF(INDEX(ownership,0,MATCH(N$1,Systems!$I$2:AY$2,)),$A40)+COUNTIFS(INDEX(ownership,0,MATCH(N$1,Systems!$I$2:AY$2,)),$A40&amp;"(*",INDEX(ownership,0,MATCH(N$1,Systems!$I$2:AY$2,)),"&lt;&gt;*"&amp;"(X)"&amp;"*")+COUNTIF(INDEX(ownership,0,MATCH(N$1,Systems!$I$2:AY$2,)),$A40&amp;",*")</f>
        <v>3</v>
      </c>
      <c r="O40" s="121">
        <f t="array" ref="O40">COUNTIF(INDEX(ownership,0,MATCH(O$1,Systems!$I$2:AY$2,)),$A40)+COUNTIFS(INDEX(ownership,0,MATCH(O$1,Systems!$I$2:AY$2,)),$A40&amp;"(*",INDEX(ownership,0,MATCH(O$1,Systems!$I$2:AY$2,)),"&lt;&gt;*"&amp;"(X)"&amp;"*")+COUNTIF(INDEX(ownership,0,MATCH(O$1,Systems!$I$2:AY$2,)),$A40&amp;",*")</f>
        <v>11</v>
      </c>
      <c r="P40" s="121">
        <f t="array" ref="P40">COUNTIF(INDEX(ownership,0,MATCH(P$1,Systems!$I$2:AY$2,)),$A40)+COUNTIFS(INDEX(ownership,0,MATCH(P$1,Systems!$I$2:AY$2,)),$A40&amp;"(*",INDEX(ownership,0,MATCH(P$1,Systems!$I$2:AY$2,)),"&lt;&gt;*"&amp;"(X)"&amp;"*")+COUNTIF(INDEX(ownership,0,MATCH(P$1,Systems!$I$2:AY$2,)),$A40&amp;",*")</f>
        <v>9</v>
      </c>
      <c r="Q40" s="121">
        <f t="array" ref="Q40">COUNTIF(INDEX(ownership,0,MATCH(Q$1,Systems!$I$2:AY$2,)),$A40)+COUNTIFS(INDEX(ownership,0,MATCH(Q$1,Systems!$I$2:AY$2,)),$A40&amp;"(*",INDEX(ownership,0,MATCH(Q$1,Systems!$I$2:AY$2,)),"&lt;&gt;*"&amp;"(X)"&amp;"*")+COUNTIF(INDEX(ownership,0,MATCH(Q$1,Systems!$I$2:AY$2,)),$A40&amp;",*")</f>
        <v>9</v>
      </c>
      <c r="R40" s="121">
        <f t="array" ref="R40">COUNTIF(INDEX(ownership,0,MATCH(R$1,Systems!$I$2:AY$2,)),$A40)+COUNTIFS(INDEX(ownership,0,MATCH(R$1,Systems!$I$2:AY$2,)),$A40&amp;"(*",INDEX(ownership,0,MATCH(R$1,Systems!$I$2:AY$2,)),"&lt;&gt;*"&amp;"(X)"&amp;"*")+COUNTIF(INDEX(ownership,0,MATCH(R$1,Systems!$I$2:AY$2,)),$A40&amp;",*")</f>
        <v>0</v>
      </c>
      <c r="S40" s="121">
        <f t="array" ref="S40">COUNTIF(INDEX(ownership,0,MATCH(S$1,Systems!$I$2:AY$2,)),$A40)+COUNTIFS(INDEX(ownership,0,MATCH(S$1,Systems!$I$2:AY$2,)),$A40&amp;"(*",INDEX(ownership,0,MATCH(S$1,Systems!$I$2:AY$2,)),"&lt;&gt;*"&amp;"(X)"&amp;"*")+COUNTIF(INDEX(ownership,0,MATCH(S$1,Systems!$I$2:AY$2,)),$A40&amp;",*")</f>
        <v>0</v>
      </c>
      <c r="T40" s="121">
        <f t="array" ref="T40">COUNTIF(INDEX(ownership,0,MATCH(T$1,Systems!$I$2:AY$2,)),$A40)+COUNTIFS(INDEX(ownership,0,MATCH(T$1,Systems!$I$2:AY$2,)),$A40&amp;"(*",INDEX(ownership,0,MATCH(T$1,Systems!$I$2:AY$2,)),"&lt;&gt;*"&amp;"(X)"&amp;"*")+COUNTIF(INDEX(ownership,0,MATCH(T$1,Systems!$I$2:AY$2,)),$A40&amp;",*")</f>
        <v>0</v>
      </c>
      <c r="U40" s="121">
        <f t="array" ref="U40">COUNTIF(INDEX(ownership,0,MATCH(U$1,Systems!$I$2:AY$2,)),$A40)+COUNTIFS(INDEX(ownership,0,MATCH(U$1,Systems!$I$2:AY$2,)),$A40&amp;"(*",INDEX(ownership,0,MATCH(U$1,Systems!$I$2:AY$2,)),"&lt;&gt;*"&amp;"(X)"&amp;"*")+COUNTIF(INDEX(ownership,0,MATCH(U$1,Systems!$I$2:AY$2,)),$A40&amp;",*")</f>
        <v>0</v>
      </c>
      <c r="V40" s="121">
        <f t="array" ref="V40">COUNTIF(INDEX(ownership,0,MATCH(V$1,Systems!$I$2:AY$2,)),$A40)+COUNTIFS(INDEX(ownership,0,MATCH(V$1,Systems!$I$2:AY$2,)),$A40&amp;"(*",INDEX(ownership,0,MATCH(V$1,Systems!$I$2:AY$2,)),"&lt;&gt;*"&amp;"(X)"&amp;"*")+COUNTIF(INDEX(ownership,0,MATCH(V$1,Systems!$I$2:AY$2,)),$A40&amp;",*")</f>
        <v>0</v>
      </c>
      <c r="W40" s="121">
        <f t="array" ref="W40">COUNTIF(INDEX(ownership,0,MATCH(W$1,Systems!$I$2:AY$2,)),$A40)+COUNTIFS(INDEX(ownership,0,MATCH(W$1,Systems!$I$2:AY$2,)),$A40&amp;"(*",INDEX(ownership,0,MATCH(W$1,Systems!$I$2:AY$2,)),"&lt;&gt;*"&amp;"(X)"&amp;"*")+COUNTIF(INDEX(ownership,0,MATCH(W$1,Systems!$I$2:AY$2,)),$A40&amp;",*")</f>
        <v>0</v>
      </c>
      <c r="X40" s="121">
        <f t="array" ref="X40">COUNTIF(INDEX(ownership,0,MATCH(X$1,Systems!$I$2:AY$2,)),$A40)+COUNTIFS(INDEX(ownership,0,MATCH(X$1,Systems!$I$2:AY$2,)),$A40&amp;"(*",INDEX(ownership,0,MATCH(X$1,Systems!$I$2:AY$2,)),"&lt;&gt;*"&amp;"(X)"&amp;"*")+COUNTIF(INDEX(ownership,0,MATCH(X$1,Systems!$I$2:AY$2,)),$A40&amp;",*")</f>
        <v>0</v>
      </c>
      <c r="Y40" s="121">
        <f t="array" ref="Y40">COUNTIF(INDEX(ownership,0,MATCH(Y$1,Systems!$I$2:AY$2,)),$A40)+COUNTIFS(INDEX(ownership,0,MATCH(Y$1,Systems!$I$2:AY$2,)),$A40&amp;"(*",INDEX(ownership,0,MATCH(Y$1,Systems!$I$2:AY$2,)),"&lt;&gt;*"&amp;"(X)"&amp;"*")+COUNTIF(INDEX(ownership,0,MATCH(Y$1,Systems!$I$2:AY$2,)),$A40&amp;",*")</f>
        <v>0</v>
      </c>
      <c r="Z40" s="121">
        <f t="array" ref="Z40">COUNTIF(INDEX(ownership,0,MATCH(Z$1,Systems!$I$2:AY$2,)),$A40)+COUNTIFS(INDEX(ownership,0,MATCH(Z$1,Systems!$I$2:AY$2,)),$A40&amp;"(*",INDEX(ownership,0,MATCH(Z$1,Systems!$I$2:AY$2,)),"&lt;&gt;*"&amp;"(X)"&amp;"*")+COUNTIF(INDEX(ownership,0,MATCH(Z$1,Systems!$I$2:AY$2,)),$A40&amp;",*")</f>
        <v>0</v>
      </c>
      <c r="AA40" s="121">
        <f t="array" ref="AA40">COUNTIF(INDEX(ownership,0,MATCH(AA$1,Systems!$I$2:AY$2,)),$A40)+COUNTIFS(INDEX(ownership,0,MATCH(AA$1,Systems!$I$2:AY$2,)),$A40&amp;"(*",INDEX(ownership,0,MATCH(AA$1,Systems!$I$2:AY$2,)),"&lt;&gt;*"&amp;"(X)"&amp;"*")+COUNTIF(INDEX(ownership,0,MATCH(AA$1,Systems!$I$2:AY$2,)),$A40&amp;",*")</f>
        <v>0</v>
      </c>
      <c r="AB40" s="121">
        <f t="array" ref="AB40">COUNTIF(INDEX(ownership,0,MATCH(AB$1,Systems!$I$2:AY$2,)),$A40)+COUNTIFS(INDEX(ownership,0,MATCH(AB$1,Systems!$I$2:AY$2,)),$A40&amp;"(*",INDEX(ownership,0,MATCH(AB$1,Systems!$I$2:AY$2,)),"&lt;&gt;*"&amp;"(X)"&amp;"*")+COUNTIF(INDEX(ownership,0,MATCH(AB$1,Systems!$I$2:AY$2,)),$A40&amp;",*")</f>
        <v>0</v>
      </c>
      <c r="AC40" s="121">
        <f t="array" ref="AC40">COUNTIF(INDEX(ownership,0,MATCH(AC$1,Systems!$I$2:AY$2,)),$A40)+COUNTIFS(INDEX(ownership,0,MATCH(AC$1,Systems!$I$2:AY$2,)),$A40&amp;"(*",INDEX(ownership,0,MATCH(AC$1,Systems!$I$2:AY$2,)),"&lt;&gt;*"&amp;"(X)"&amp;"*")+COUNTIF(INDEX(ownership,0,MATCH(AC$1,Systems!$I$2:AY$2,)),$A40&amp;",*")</f>
        <v>0</v>
      </c>
      <c r="AD40" s="121">
        <f t="array" ref="AD40">COUNTIF(INDEX(ownership,0,MATCH(AD$1,Systems!$I$2:AY$2,)),$A40)+COUNTIFS(INDEX(ownership,0,MATCH(AD$1,Systems!$I$2:AY$2,)),$A40&amp;"(*",INDEX(ownership,0,MATCH(AD$1,Systems!$I$2:AY$2,)),"&lt;&gt;*"&amp;"(X)"&amp;"*")+COUNTIF(INDEX(ownership,0,MATCH(AD$1,Systems!$I$2:AY$2,)),$A40&amp;",*")</f>
        <v>0</v>
      </c>
      <c r="AE40" s="121">
        <f t="array" ref="AE40">COUNTIF(INDEX(ownership,0,MATCH(AE$1,Systems!$I$2:AY$2,)),$A40)+COUNTIFS(INDEX(ownership,0,MATCH(AE$1,Systems!$I$2:AY$2,)),$A40&amp;"(*",INDEX(ownership,0,MATCH(AE$1,Systems!$I$2:AY$2,)),"&lt;&gt;*"&amp;"(X)"&amp;"*")+COUNTIF(INDEX(ownership,0,MATCH(AE$1,Systems!$I$2:AY$2,)),$A40&amp;",*")</f>
        <v>0</v>
      </c>
      <c r="AF40" s="121">
        <f t="array" ref="AF40">COUNTIF(INDEX(ownership,0,MATCH(AF$1,Systems!$I$2:AY$2,)),$A40)+COUNTIFS(INDEX(ownership,0,MATCH(AF$1,Systems!$I$2:AY$2,)),$A40&amp;"(*",INDEX(ownership,0,MATCH(AF$1,Systems!$I$2:AY$2,)),"&lt;&gt;*"&amp;"(X)"&amp;"*")+COUNTIF(INDEX(ownership,0,MATCH(AF$1,Systems!$I$2:AY$2,)),$A40&amp;",*")</f>
        <v>0</v>
      </c>
      <c r="AG40" s="121">
        <f t="array" ref="AG40">COUNTIF(INDEX(ownership,0,MATCH(AG$1,Systems!$I$2:AY$2,)),$A40)+COUNTIFS(INDEX(ownership,0,MATCH(AG$1,Systems!$I$2:AY$2,)),$A40&amp;"(*",INDEX(ownership,0,MATCH(AG$1,Systems!$I$2:AY$2,)),"&lt;&gt;*"&amp;"(X)"&amp;"*")+COUNTIF(INDEX(ownership,0,MATCH(AG$1,Systems!$I$2:AY$2,)),$A40&amp;",*")</f>
        <v>0</v>
      </c>
      <c r="AH40" s="121">
        <f t="array" ref="AH40">COUNTIF(INDEX(ownership,0,MATCH(AH$1,Systems!$I$2:AY$2,)),$A40)+COUNTIFS(INDEX(ownership,0,MATCH(AH$1,Systems!$I$2:AY$2,)),$A40&amp;"(*",INDEX(ownership,0,MATCH(AH$1,Systems!$I$2:AY$2,)),"&lt;&gt;*"&amp;"(X)"&amp;"*")+COUNTIF(INDEX(ownership,0,MATCH(AH$1,Systems!$I$2:AY$2,)),$A40&amp;",*")</f>
        <v>0</v>
      </c>
      <c r="AI40" s="121">
        <f t="array" ref="AI40">COUNTIF(INDEX(ownership,0,MATCH(AI$1,Systems!$I$2:AY$2,)),$A40)+COUNTIFS(INDEX(ownership,0,MATCH(AI$1,Systems!$I$2:AY$2,)),$A40&amp;"(*",INDEX(ownership,0,MATCH(AI$1,Systems!$I$2:AY$2,)),"&lt;&gt;*"&amp;"(X)"&amp;"*")+COUNTIF(INDEX(ownership,0,MATCH(AI$1,Systems!$I$2:AY$2,)),$A40&amp;",*")</f>
        <v>0</v>
      </c>
      <c r="AJ40" s="121">
        <f t="array" ref="AJ40">COUNTIF(INDEX(ownership,0,MATCH(AJ$1,Systems!$I$2:AY$2,)),$A40)+COUNTIFS(INDEX(ownership,0,MATCH(AJ$1,Systems!$I$2:AY$2,)),$A40&amp;"(*",INDEX(ownership,0,MATCH(AJ$1,Systems!$I$2:AY$2,)),"&lt;&gt;*"&amp;"(X)"&amp;"*")+COUNTIF(INDEX(ownership,0,MATCH(AJ$1,Systems!$I$2:AY$2,)),$A40&amp;",*")</f>
        <v>0</v>
      </c>
      <c r="AK40" s="121">
        <f t="array" ref="AK40">COUNTIF(INDEX(ownership,0,MATCH(AK$1,Systems!$I$2:AY$2,)),$A40)+COUNTIFS(INDEX(ownership,0,MATCH(AK$1,Systems!$I$2:AY$2,)),$A40&amp;"(*",INDEX(ownership,0,MATCH(AK$1,Systems!$I$2:AY$2,)),"&lt;&gt;*"&amp;"(X)"&amp;"*")+COUNTIF(INDEX(ownership,0,MATCH(AK$1,Systems!$I$2:AY$2,)),$A40&amp;",*")</f>
        <v>0</v>
      </c>
      <c r="AL40" s="121">
        <f t="array" ref="AL40">COUNTIF(INDEX(ownership,0,MATCH(AL$1,Systems!$I$2:AY$2,)),$A40)+COUNTIFS(INDEX(ownership,0,MATCH(AL$1,Systems!$I$2:AY$2,)),$A40&amp;"(*",INDEX(ownership,0,MATCH(AL$1,Systems!$I$2:AY$2,)),"&lt;&gt;*"&amp;"(X)"&amp;"*")+COUNTIF(INDEX(ownership,0,MATCH(AL$1,Systems!$I$2:AY$2,)),$A40&amp;",*")</f>
        <v>0</v>
      </c>
      <c r="AM40" s="121">
        <f t="array" ref="AM40">COUNTIF(INDEX(ownership,0,MATCH(AM$1,Systems!$I$2:AY$2,)),$A40)+COUNTIFS(INDEX(ownership,0,MATCH(AM$1,Systems!$I$2:AY$2,)),$A40&amp;"(*",INDEX(ownership,0,MATCH(AM$1,Systems!$I$2:AY$2,)),"&lt;&gt;*"&amp;"(X)"&amp;"*")+COUNTIF(INDEX(ownership,0,MATCH(AM$1,Systems!$I$2:AY$2,)),$A40&amp;",*")</f>
        <v>0</v>
      </c>
      <c r="AN40" s="121">
        <f t="array" ref="AN40">COUNTIF(INDEX(ownership,0,MATCH(AN$1,Systems!$I$2:AY$2,)),$A40)+COUNTIFS(INDEX(ownership,0,MATCH(AN$1,Systems!$I$2:AY$2,)),$A40&amp;"(*",INDEX(ownership,0,MATCH(AN$1,Systems!$I$2:AY$2,)),"&lt;&gt;*"&amp;"(X)"&amp;"*")+COUNTIF(INDEX(ownership,0,MATCH(AN$1,Systems!$I$2:AY$2,)),$A40&amp;",*")</f>
        <v>0</v>
      </c>
      <c r="AO40" s="121">
        <f t="array" ref="AO40">COUNTIF(INDEX(ownership,0,MATCH(AO$1,Systems!$I$2:AY$2,)),$A40)+COUNTIFS(INDEX(ownership,0,MATCH(AO$1,Systems!$I$2:AY$2,)),$A40&amp;"(*",INDEX(ownership,0,MATCH(AO$1,Systems!$I$2:AY$2,)),"&lt;&gt;*"&amp;"(X)"&amp;"*")+COUNTIF(INDEX(ownership,0,MATCH(AO$1,Systems!$I$2:AY$2,)),$A40&amp;",*")</f>
        <v>0</v>
      </c>
      <c r="AP40" s="121">
        <f t="array" ref="AP40">COUNTIF(INDEX(ownership,0,MATCH(AP$1,Systems!$I$2:AY$2,)),$A40)+COUNTIFS(INDEX(ownership,0,MATCH(AP$1,Systems!$I$2:AY$2,)),$A40&amp;"(*",INDEX(ownership,0,MATCH(AP$1,Systems!$I$2:AY$2,)),"&lt;&gt;*"&amp;"(X)"&amp;"*")+COUNTIF(INDEX(ownership,0,MATCH(AP$1,Systems!$I$2:AY$2,)),$A40&amp;",*")</f>
        <v>0</v>
      </c>
      <c r="AQ40" s="121">
        <f t="array" ref="AQ40">COUNTIF(INDEX(ownership,0,MATCH(AQ$1,Systems!$I$2:AY$2,)),$A40)+COUNTIFS(INDEX(ownership,0,MATCH(AQ$1,Systems!$I$2:AY$2,)),$A40&amp;"(*",INDEX(ownership,0,MATCH(AQ$1,Systems!$I$2:AY$2,)),"&lt;&gt;*"&amp;"(X)"&amp;"*")+COUNTIF(INDEX(ownership,0,MATCH(AQ$1,Systems!$I$2:AY$2,)),$A40&amp;",*")</f>
        <v>0</v>
      </c>
      <c r="AR40" s="121">
        <f t="array" ref="AR40">COUNTIF(INDEX(ownership,0,MATCH(AR$1,Systems!$I$2:AY$2,)),$A40)+COUNTIFS(INDEX(ownership,0,MATCH(AR$1,Systems!$I$2:AY$2,)),$A40&amp;"(*",INDEX(ownership,0,MATCH(AR$1,Systems!$I$2:AY$2,)),"&lt;&gt;*"&amp;"(X)"&amp;"*")+COUNTIF(INDEX(ownership,0,MATCH(AR$1,Systems!$I$2:AY$2,)),$A40&amp;",*")</f>
        <v>0</v>
      </c>
      <c r="AS40" s="121">
        <f t="array" ref="AS40">COUNTIF(INDEX(ownership,0,MATCH(AS$1,Systems!$I$2:AY$2,)),$A40)+COUNTIFS(INDEX(ownership,0,MATCH(AS$1,Systems!$I$2:AY$2,)),$A40&amp;"(*",INDEX(ownership,0,MATCH(AS$1,Systems!$I$2:AY$2,)),"&lt;&gt;*"&amp;"(X)"&amp;"*")+COUNTIF(INDEX(ownership,0,MATCH(AS$1,Systems!$I$2:AY$2,)),$A40&amp;",*")</f>
        <v>0</v>
      </c>
      <c r="AT40" s="121">
        <f t="array" ref="AT40">COUNTIF(INDEX(ownership,0,MATCH(AT$1,Systems!$I$2:AY$2,)),$A40)+COUNTIFS(INDEX(ownership,0,MATCH(AT$1,Systems!$I$2:AY$2,)),$A40&amp;"(*",INDEX(ownership,0,MATCH(AT$1,Systems!$I$2:AY$2,)),"&lt;&gt;*"&amp;"(X)"&amp;"*")+COUNTIF(INDEX(ownership,0,MATCH(AT$1,Systems!$I$2:AY$2,)),$A40&amp;",*")</f>
        <v>0</v>
      </c>
      <c r="AU40" s="121">
        <f t="array" ref="AU40">COUNTIF(INDEX(ownership,0,MATCH(AU$1,Systems!$I$2:AY$2,)),$A40)+COUNTIFS(INDEX(ownership,0,MATCH(AU$1,Systems!$I$2:AY$2,)),$A40&amp;"(*",INDEX(ownership,0,MATCH(AU$1,Systems!$I$2:AY$2,)),"&lt;&gt;*"&amp;"(X)"&amp;"*")+COUNTIF(INDEX(ownership,0,MATCH(AU$1,Systems!$I$2:AY$2,)),$A40&amp;",*")</f>
        <v>0</v>
      </c>
      <c r="AV40" s="121">
        <f t="array" ref="AV40">COUNTIF(INDEX(ownership,0,MATCH(AV$1,Systems!$I$2:AY$2,)),$A40)+COUNTIFS(INDEX(ownership,0,MATCH(AV$1,Systems!$I$2:AY$2,)),$A40&amp;"(*",INDEX(ownership,0,MATCH(AV$1,Systems!$I$2:AY$2,)),"&lt;&gt;*"&amp;"(X)"&amp;"*")+COUNTIF(INDEX(ownership,0,MATCH(AV$1,Systems!$I$2:AY$2,)),$A40&amp;",*")</f>
        <v>0</v>
      </c>
      <c r="AW40" s="121">
        <f t="array" ref="AW40">COUNTIF(INDEX(ownership,0,MATCH(AW$1,Systems!$I$2:AY$2,)),$A40)+COUNTIFS(INDEX(ownership,0,MATCH(AW$1,Systems!$I$2:AY$2,)),$A40&amp;"(*",INDEX(ownership,0,MATCH(AW$1,Systems!$I$2:AY$2,)),"&lt;&gt;*"&amp;"(X)"&amp;"*")+COUNTIF(INDEX(ownership,0,MATCH(AW$1,Systems!$I$2:AY$2,)),$A40&amp;",*")</f>
        <v>0</v>
      </c>
      <c r="AX40" s="121">
        <f t="array" ref="AX40">COUNTIF(INDEX(ownership,0,MATCH(AX$1,Systems!$I$2:AY$2,)),$A40)+COUNTIFS(INDEX(ownership,0,MATCH(AX$1,Systems!$I$2:AY$2,)),$A40&amp;"(*",INDEX(ownership,0,MATCH(AX$1,Systems!$I$2:AY$2,)),"&lt;&gt;*"&amp;"(X)"&amp;"*")+COUNTIF(INDEX(ownership,0,MATCH(AX$1,Systems!$I$2:AY$2,)),$A40&amp;",*")</f>
        <v>0</v>
      </c>
      <c r="AY40" s="121">
        <f t="array" ref="AY40">COUNTIF(INDEX(ownership,0,MATCH(AY$1,Systems!$I$2:AZ$2,)),$A40)+COUNTIFS(INDEX(ownership,0,MATCH(AY$1,Systems!$I$2:AZ$2,)),$A40&amp;"(*",INDEX(ownership,0,MATCH(AY$1,Systems!$I$2:AZ$2,)),"&lt;&gt;*"&amp;"(X)"&amp;"*")+COUNTIF(INDEX(ownership,0,MATCH(AY$1,Systems!$I$2:AZ$2,)),$A40&amp;",*")</f>
        <v>20</v>
      </c>
      <c r="AZ40" s="121">
        <f t="array" ref="AZ40">COUNTIF(INDEX(ownership,0,MATCH(AZ$1,Systems!$I$2:AY$2,)),$A40)+COUNTIFS(INDEX(ownership,0,MATCH(AZ$1,Systems!$I$2:AY$2,)),$A40&amp;"(*",INDEX(ownership,0,MATCH(AZ$1,Systems!$I$2:AY$2,)),"&lt;&gt;*"&amp;"(X)"&amp;"*")+COUNTIF(INDEX(ownership,0,MATCH(AZ$1,Systems!$I$2:AY$2,)),$A40&amp;",*")</f>
        <v>0</v>
      </c>
    </row>
    <row r="41" ht="15.75" customHeight="1">
      <c r="A41" s="60" t="s">
        <v>3113</v>
      </c>
      <c r="B41" s="60" t="s">
        <v>8009</v>
      </c>
      <c r="C41" s="60" t="s">
        <v>8010</v>
      </c>
      <c r="D41" s="119">
        <v>2588.0</v>
      </c>
      <c r="E41" s="69"/>
      <c r="F41" s="122"/>
      <c r="G41" s="121">
        <f t="shared" si="1"/>
        <v>6</v>
      </c>
      <c r="H41" s="121">
        <f t="array" ref="H41">COUNTIF(INDEX(ownership,0,MATCH(H$1,Systems!$I$2:AY$2,)),$A41)+COUNTIFS(INDEX(ownership,0,MATCH(H$1,Systems!$I$2:AY$2,)),$A41&amp;"(*",INDEX(ownership,0,MATCH(H$1,Systems!$I$2:AY$2,)),"&lt;&gt;*"&amp;"(X)"&amp;"*")+COUNTIF(INDEX(ownership,0,MATCH(H$1,Systems!$I$2:AY$2,)),$A41&amp;",*")</f>
        <v>0</v>
      </c>
      <c r="I41" s="121">
        <f t="array" ref="I41">COUNTIF(INDEX(ownership,0,MATCH(I$1,Systems!$I$2:AY$2,)),$A41)+COUNTIFS(INDEX(ownership,0,MATCH(I$1,Systems!$I$2:AY$2,)),$A41&amp;"(*",INDEX(ownership,0,MATCH(I$1,Systems!$I$2:AY$2,)),"&lt;&gt;*"&amp;"(X)"&amp;"*")+COUNTIF(INDEX(ownership,0,MATCH(I$1,Systems!$I$2:AY$2,)),$A41&amp;",*")</f>
        <v>0</v>
      </c>
      <c r="J41" s="121">
        <f t="array" ref="J41">COUNTIF(INDEX(ownership,0,MATCH(J$1,Systems!$I$2:AY$2,)),$A41)+COUNTIFS(INDEX(ownership,0,MATCH(J$1,Systems!$I$2:AY$2,)),$A41&amp;"(*",INDEX(ownership,0,MATCH(J$1,Systems!$I$2:AY$2,)),"&lt;&gt;*"&amp;"(X)"&amp;"*")+COUNTIF(INDEX(ownership,0,MATCH(J$1,Systems!$I$2:AY$2,)),$A41&amp;",*")</f>
        <v>0</v>
      </c>
      <c r="K41" s="121">
        <f t="array" ref="K41">COUNTIF(INDEX(ownership,0,MATCH(K$1,Systems!$I$2:AY$2,)),$A41)+COUNTIFS(INDEX(ownership,0,MATCH(K$1,Systems!$I$2:AY$2,)),$A41&amp;"(*",INDEX(ownership,0,MATCH(K$1,Systems!$I$2:AY$2,)),"&lt;&gt;*"&amp;"(X)"&amp;"*")+COUNTIF(INDEX(ownership,0,MATCH(K$1,Systems!$I$2:AY$2,)),$A41&amp;",*")</f>
        <v>0</v>
      </c>
      <c r="L41" s="121">
        <f t="array" ref="L41">COUNTIF(INDEX(ownership,0,MATCH(L$1,Systems!$I$2:AY$2,)),$A41)+COUNTIFS(INDEX(ownership,0,MATCH(L$1,Systems!$I$2:AY$2,)),$A41&amp;"(*",INDEX(ownership,0,MATCH(L$1,Systems!$I$2:AY$2,)),"&lt;&gt;*"&amp;"(X)"&amp;"*")+COUNTIF(INDEX(ownership,0,MATCH(L$1,Systems!$I$2:AY$2,)),$A41&amp;",*")</f>
        <v>0</v>
      </c>
      <c r="M41" s="121">
        <f t="array" ref="M41">COUNTIF(INDEX(ownership,0,MATCH(M$1,Systems!$I$2:AY$2,)),$A41)+COUNTIFS(INDEX(ownership,0,MATCH(M$1,Systems!$I$2:AY$2,)),$A41&amp;"(*",INDEX(ownership,0,MATCH(M$1,Systems!$I$2:AY$2,)),"&lt;&gt;*"&amp;"(X)"&amp;"*")+COUNTIF(INDEX(ownership,0,MATCH(M$1,Systems!$I$2:AY$2,)),$A41&amp;",*")</f>
        <v>0</v>
      </c>
      <c r="N41" s="121">
        <f t="array" ref="N41">COUNTIF(INDEX(ownership,0,MATCH(N$1,Systems!$I$2:AY$2,)),$A41)+COUNTIFS(INDEX(ownership,0,MATCH(N$1,Systems!$I$2:AY$2,)),$A41&amp;"(*",INDEX(ownership,0,MATCH(N$1,Systems!$I$2:AY$2,)),"&lt;&gt;*"&amp;"(X)"&amp;"*")+COUNTIF(INDEX(ownership,0,MATCH(N$1,Systems!$I$2:AY$2,)),$A41&amp;",*")</f>
        <v>0</v>
      </c>
      <c r="O41" s="121">
        <f t="array" ref="O41">COUNTIF(INDEX(ownership,0,MATCH(O$1,Systems!$I$2:AY$2,)),$A41)+COUNTIFS(INDEX(ownership,0,MATCH(O$1,Systems!$I$2:AY$2,)),$A41&amp;"(*",INDEX(ownership,0,MATCH(O$1,Systems!$I$2:AY$2,)),"&lt;&gt;*"&amp;"(X)"&amp;"*")+COUNTIF(INDEX(ownership,0,MATCH(O$1,Systems!$I$2:AY$2,)),$A41&amp;",*")</f>
        <v>6</v>
      </c>
      <c r="P41" s="121">
        <f t="array" ref="P41">COUNTIF(INDEX(ownership,0,MATCH(P$1,Systems!$I$2:AY$2,)),$A41)+COUNTIFS(INDEX(ownership,0,MATCH(P$1,Systems!$I$2:AY$2,)),$A41&amp;"(*",INDEX(ownership,0,MATCH(P$1,Systems!$I$2:AY$2,)),"&lt;&gt;*"&amp;"(X)"&amp;"*")+COUNTIF(INDEX(ownership,0,MATCH(P$1,Systems!$I$2:AY$2,)),$A41&amp;",*")</f>
        <v>6</v>
      </c>
      <c r="Q41" s="121">
        <f t="array" ref="Q41">COUNTIF(INDEX(ownership,0,MATCH(Q$1,Systems!$I$2:AY$2,)),$A41)+COUNTIFS(INDEX(ownership,0,MATCH(Q$1,Systems!$I$2:AY$2,)),$A41&amp;"(*",INDEX(ownership,0,MATCH(Q$1,Systems!$I$2:AY$2,)),"&lt;&gt;*"&amp;"(X)"&amp;"*")+COUNTIF(INDEX(ownership,0,MATCH(Q$1,Systems!$I$2:AY$2,)),$A41&amp;",*")</f>
        <v>6</v>
      </c>
      <c r="R41" s="121">
        <f t="array" ref="R41">COUNTIF(INDEX(ownership,0,MATCH(R$1,Systems!$I$2:AY$2,)),$A41)+COUNTIFS(INDEX(ownership,0,MATCH(R$1,Systems!$I$2:AY$2,)),$A41&amp;"(*",INDEX(ownership,0,MATCH(R$1,Systems!$I$2:AY$2,)),"&lt;&gt;*"&amp;"(X)"&amp;"*")+COUNTIF(INDEX(ownership,0,MATCH(R$1,Systems!$I$2:AY$2,)),$A41&amp;",*")</f>
        <v>6</v>
      </c>
      <c r="S41" s="121">
        <f t="array" ref="S41">COUNTIF(INDEX(ownership,0,MATCH(S$1,Systems!$I$2:AY$2,)),$A41)+COUNTIFS(INDEX(ownership,0,MATCH(S$1,Systems!$I$2:AY$2,)),$A41&amp;"(*",INDEX(ownership,0,MATCH(S$1,Systems!$I$2:AY$2,)),"&lt;&gt;*"&amp;"(X)"&amp;"*")+COUNTIF(INDEX(ownership,0,MATCH(S$1,Systems!$I$2:AY$2,)),$A41&amp;",*")</f>
        <v>6</v>
      </c>
      <c r="T41" s="121">
        <f t="array" ref="T41">COUNTIF(INDEX(ownership,0,MATCH(T$1,Systems!$I$2:AY$2,)),$A41)+COUNTIFS(INDEX(ownership,0,MATCH(T$1,Systems!$I$2:AY$2,)),$A41&amp;"(*",INDEX(ownership,0,MATCH(T$1,Systems!$I$2:AY$2,)),"&lt;&gt;*"&amp;"(X)"&amp;"*")+COUNTIF(INDEX(ownership,0,MATCH(T$1,Systems!$I$2:AY$2,)),$A41&amp;",*")</f>
        <v>6</v>
      </c>
      <c r="U41" s="121">
        <f t="array" ref="U41">COUNTIF(INDEX(ownership,0,MATCH(U$1,Systems!$I$2:AY$2,)),$A41)+COUNTIFS(INDEX(ownership,0,MATCH(U$1,Systems!$I$2:AY$2,)),$A41&amp;"(*",INDEX(ownership,0,MATCH(U$1,Systems!$I$2:AY$2,)),"&lt;&gt;*"&amp;"(X)"&amp;"*")+COUNTIF(INDEX(ownership,0,MATCH(U$1,Systems!$I$2:AY$2,)),$A41&amp;",*")</f>
        <v>6</v>
      </c>
      <c r="V41" s="121">
        <f t="array" ref="V41">COUNTIF(INDEX(ownership,0,MATCH(V$1,Systems!$I$2:AY$2,)),$A41)+COUNTIFS(INDEX(ownership,0,MATCH(V$1,Systems!$I$2:AY$2,)),$A41&amp;"(*",INDEX(ownership,0,MATCH(V$1,Systems!$I$2:AY$2,)),"&lt;&gt;*"&amp;"(X)"&amp;"*")+COUNTIF(INDEX(ownership,0,MATCH(V$1,Systems!$I$2:AY$2,)),$A41&amp;",*")</f>
        <v>6</v>
      </c>
      <c r="W41" s="121">
        <f t="array" ref="W41">COUNTIF(INDEX(ownership,0,MATCH(W$1,Systems!$I$2:AY$2,)),$A41)+COUNTIFS(INDEX(ownership,0,MATCH(W$1,Systems!$I$2:AY$2,)),$A41&amp;"(*",INDEX(ownership,0,MATCH(W$1,Systems!$I$2:AY$2,)),"&lt;&gt;*"&amp;"(X)"&amp;"*")+COUNTIF(INDEX(ownership,0,MATCH(W$1,Systems!$I$2:AY$2,)),$A41&amp;",*")</f>
        <v>6</v>
      </c>
      <c r="X41" s="121">
        <f t="array" ref="X41">COUNTIF(INDEX(ownership,0,MATCH(X$1,Systems!$I$2:AY$2,)),$A41)+COUNTIFS(INDEX(ownership,0,MATCH(X$1,Systems!$I$2:AY$2,)),$A41&amp;"(*",INDEX(ownership,0,MATCH(X$1,Systems!$I$2:AY$2,)),"&lt;&gt;*"&amp;"(X)"&amp;"*")+COUNTIF(INDEX(ownership,0,MATCH(X$1,Systems!$I$2:AY$2,)),$A41&amp;",*")</f>
        <v>6</v>
      </c>
      <c r="Y41" s="121">
        <f t="array" ref="Y41">COUNTIF(INDEX(ownership,0,MATCH(Y$1,Systems!$I$2:AY$2,)),$A41)+COUNTIFS(INDEX(ownership,0,MATCH(Y$1,Systems!$I$2:AY$2,)),$A41&amp;"(*",INDEX(ownership,0,MATCH(Y$1,Systems!$I$2:AY$2,)),"&lt;&gt;*"&amp;"(X)"&amp;"*")+COUNTIF(INDEX(ownership,0,MATCH(Y$1,Systems!$I$2:AY$2,)),$A41&amp;",*")</f>
        <v>6</v>
      </c>
      <c r="Z41" s="121">
        <f t="array" ref="Z41">COUNTIF(INDEX(ownership,0,MATCH(Z$1,Systems!$I$2:AY$2,)),$A41)+COUNTIFS(INDEX(ownership,0,MATCH(Z$1,Systems!$I$2:AY$2,)),$A41&amp;"(*",INDEX(ownership,0,MATCH(Z$1,Systems!$I$2:AY$2,)),"&lt;&gt;*"&amp;"(X)"&amp;"*")+COUNTIF(INDEX(ownership,0,MATCH(Z$1,Systems!$I$2:AY$2,)),$A41&amp;",*")</f>
        <v>6</v>
      </c>
      <c r="AA41" s="121">
        <f t="array" ref="AA41">COUNTIF(INDEX(ownership,0,MATCH(AA$1,Systems!$I$2:AY$2,)),$A41)+COUNTIFS(INDEX(ownership,0,MATCH(AA$1,Systems!$I$2:AY$2,)),$A41&amp;"(*",INDEX(ownership,0,MATCH(AA$1,Systems!$I$2:AY$2,)),"&lt;&gt;*"&amp;"(X)"&amp;"*")+COUNTIF(INDEX(ownership,0,MATCH(AA$1,Systems!$I$2:AY$2,)),$A41&amp;",*")</f>
        <v>6</v>
      </c>
      <c r="AB41" s="121">
        <f t="array" ref="AB41">COUNTIF(INDEX(ownership,0,MATCH(AB$1,Systems!$I$2:AY$2,)),$A41)+COUNTIFS(INDEX(ownership,0,MATCH(AB$1,Systems!$I$2:AY$2,)),$A41&amp;"(*",INDEX(ownership,0,MATCH(AB$1,Systems!$I$2:AY$2,)),"&lt;&gt;*"&amp;"(X)"&amp;"*")+COUNTIF(INDEX(ownership,0,MATCH(AB$1,Systems!$I$2:AY$2,)),$A41&amp;",*")</f>
        <v>6</v>
      </c>
      <c r="AC41" s="121">
        <f t="array" ref="AC41">COUNTIF(INDEX(ownership,0,MATCH(AC$1,Systems!$I$2:AY$2,)),$A41)+COUNTIFS(INDEX(ownership,0,MATCH(AC$1,Systems!$I$2:AY$2,)),$A41&amp;"(*",INDEX(ownership,0,MATCH(AC$1,Systems!$I$2:AY$2,)),"&lt;&gt;*"&amp;"(X)"&amp;"*")+COUNTIF(INDEX(ownership,0,MATCH(AC$1,Systems!$I$2:AY$2,)),$A41&amp;",*")</f>
        <v>6</v>
      </c>
      <c r="AD41" s="121">
        <f t="array" ref="AD41">COUNTIF(INDEX(ownership,0,MATCH(AD$1,Systems!$I$2:AY$2,)),$A41)+COUNTIFS(INDEX(ownership,0,MATCH(AD$1,Systems!$I$2:AY$2,)),$A41&amp;"(*",INDEX(ownership,0,MATCH(AD$1,Systems!$I$2:AY$2,)),"&lt;&gt;*"&amp;"(X)"&amp;"*")+COUNTIF(INDEX(ownership,0,MATCH(AD$1,Systems!$I$2:AY$2,)),$A41&amp;",*")</f>
        <v>6</v>
      </c>
      <c r="AE41" s="121">
        <f t="array" ref="AE41">COUNTIF(INDEX(ownership,0,MATCH(AE$1,Systems!$I$2:AY$2,)),$A41)+COUNTIFS(INDEX(ownership,0,MATCH(AE$1,Systems!$I$2:AY$2,)),$A41&amp;"(*",INDEX(ownership,0,MATCH(AE$1,Systems!$I$2:AY$2,)),"&lt;&gt;*"&amp;"(X)"&amp;"*")+COUNTIF(INDEX(ownership,0,MATCH(AE$1,Systems!$I$2:AY$2,)),$A41&amp;",*")</f>
        <v>6</v>
      </c>
      <c r="AF41" s="121">
        <f t="array" ref="AF41">COUNTIF(INDEX(ownership,0,MATCH(AF$1,Systems!$I$2:AY$2,)),$A41)+COUNTIFS(INDEX(ownership,0,MATCH(AF$1,Systems!$I$2:AY$2,)),$A41&amp;"(*",INDEX(ownership,0,MATCH(AF$1,Systems!$I$2:AY$2,)),"&lt;&gt;*"&amp;"(X)"&amp;"*")+COUNTIF(INDEX(ownership,0,MATCH(AF$1,Systems!$I$2:AY$2,)),$A41&amp;",*")</f>
        <v>6</v>
      </c>
      <c r="AG41" s="121">
        <f t="array" ref="AG41">COUNTIF(INDEX(ownership,0,MATCH(AG$1,Systems!$I$2:AY$2,)),$A41)+COUNTIFS(INDEX(ownership,0,MATCH(AG$1,Systems!$I$2:AY$2,)),$A41&amp;"(*",INDEX(ownership,0,MATCH(AG$1,Systems!$I$2:AY$2,)),"&lt;&gt;*"&amp;"(X)"&amp;"*")+COUNTIF(INDEX(ownership,0,MATCH(AG$1,Systems!$I$2:AY$2,)),$A41&amp;",*")</f>
        <v>6</v>
      </c>
      <c r="AH41" s="121">
        <f t="array" ref="AH41">COUNTIF(INDEX(ownership,0,MATCH(AH$1,Systems!$I$2:AY$2,)),$A41)+COUNTIFS(INDEX(ownership,0,MATCH(AH$1,Systems!$I$2:AY$2,)),$A41&amp;"(*",INDEX(ownership,0,MATCH(AH$1,Systems!$I$2:AY$2,)),"&lt;&gt;*"&amp;"(X)"&amp;"*")+COUNTIF(INDEX(ownership,0,MATCH(AH$1,Systems!$I$2:AY$2,)),$A41&amp;",*")</f>
        <v>6</v>
      </c>
      <c r="AI41" s="121">
        <f t="array" ref="AI41">COUNTIF(INDEX(ownership,0,MATCH(AI$1,Systems!$I$2:AY$2,)),$A41)+COUNTIFS(INDEX(ownership,0,MATCH(AI$1,Systems!$I$2:AY$2,)),$A41&amp;"(*",INDEX(ownership,0,MATCH(AI$1,Systems!$I$2:AY$2,)),"&lt;&gt;*"&amp;"(X)"&amp;"*")+COUNTIF(INDEX(ownership,0,MATCH(AI$1,Systems!$I$2:AY$2,)),$A41&amp;",*")</f>
        <v>6</v>
      </c>
      <c r="AJ41" s="121">
        <f t="array" ref="AJ41">COUNTIF(INDEX(ownership,0,MATCH(AJ$1,Systems!$I$2:AY$2,)),$A41)+COUNTIFS(INDEX(ownership,0,MATCH(AJ$1,Systems!$I$2:AY$2,)),$A41&amp;"(*",INDEX(ownership,0,MATCH(AJ$1,Systems!$I$2:AY$2,)),"&lt;&gt;*"&amp;"(X)"&amp;"*")+COUNTIF(INDEX(ownership,0,MATCH(AJ$1,Systems!$I$2:AY$2,)),$A41&amp;",*")</f>
        <v>6</v>
      </c>
      <c r="AK41" s="121">
        <f t="array" ref="AK41">COUNTIF(INDEX(ownership,0,MATCH(AK$1,Systems!$I$2:AY$2,)),$A41)+COUNTIFS(INDEX(ownership,0,MATCH(AK$1,Systems!$I$2:AY$2,)),$A41&amp;"(*",INDEX(ownership,0,MATCH(AK$1,Systems!$I$2:AY$2,)),"&lt;&gt;*"&amp;"(X)"&amp;"*")+COUNTIF(INDEX(ownership,0,MATCH(AK$1,Systems!$I$2:AY$2,)),$A41&amp;",*")</f>
        <v>6</v>
      </c>
      <c r="AL41" s="121">
        <f t="array" ref="AL41">COUNTIF(INDEX(ownership,0,MATCH(AL$1,Systems!$I$2:AY$2,)),$A41)+COUNTIFS(INDEX(ownership,0,MATCH(AL$1,Systems!$I$2:AY$2,)),$A41&amp;"(*",INDEX(ownership,0,MATCH(AL$1,Systems!$I$2:AY$2,)),"&lt;&gt;*"&amp;"(X)"&amp;"*")+COUNTIF(INDEX(ownership,0,MATCH(AL$1,Systems!$I$2:AY$2,)),$A41&amp;",*")</f>
        <v>6</v>
      </c>
      <c r="AM41" s="121">
        <f t="array" ref="AM41">COUNTIF(INDEX(ownership,0,MATCH(AM$1,Systems!$I$2:AY$2,)),$A41)+COUNTIFS(INDEX(ownership,0,MATCH(AM$1,Systems!$I$2:AY$2,)),$A41&amp;"(*",INDEX(ownership,0,MATCH(AM$1,Systems!$I$2:AY$2,)),"&lt;&gt;*"&amp;"(X)"&amp;"*")+COUNTIF(INDEX(ownership,0,MATCH(AM$1,Systems!$I$2:AY$2,)),$A41&amp;",*")</f>
        <v>6</v>
      </c>
      <c r="AN41" s="121">
        <f t="array" ref="AN41">COUNTIF(INDEX(ownership,0,MATCH(AN$1,Systems!$I$2:AY$2,)),$A41)+COUNTIFS(INDEX(ownership,0,MATCH(AN$1,Systems!$I$2:AY$2,)),$A41&amp;"(*",INDEX(ownership,0,MATCH(AN$1,Systems!$I$2:AY$2,)),"&lt;&gt;*"&amp;"(X)"&amp;"*")+COUNTIF(INDEX(ownership,0,MATCH(AN$1,Systems!$I$2:AY$2,)),$A41&amp;",*")</f>
        <v>6</v>
      </c>
      <c r="AO41" s="121">
        <f t="array" ref="AO41">COUNTIF(INDEX(ownership,0,MATCH(AO$1,Systems!$I$2:AY$2,)),$A41)+COUNTIFS(INDEX(ownership,0,MATCH(AO$1,Systems!$I$2:AY$2,)),$A41&amp;"(*",INDEX(ownership,0,MATCH(AO$1,Systems!$I$2:AY$2,)),"&lt;&gt;*"&amp;"(X)"&amp;"*")+COUNTIF(INDEX(ownership,0,MATCH(AO$1,Systems!$I$2:AY$2,)),$A41&amp;",*")</f>
        <v>6</v>
      </c>
      <c r="AP41" s="121">
        <f t="array" ref="AP41">COUNTIF(INDEX(ownership,0,MATCH(AP$1,Systems!$I$2:AY$2,)),$A41)+COUNTIFS(INDEX(ownership,0,MATCH(AP$1,Systems!$I$2:AY$2,)),$A41&amp;"(*",INDEX(ownership,0,MATCH(AP$1,Systems!$I$2:AY$2,)),"&lt;&gt;*"&amp;"(X)"&amp;"*")+COUNTIF(INDEX(ownership,0,MATCH(AP$1,Systems!$I$2:AY$2,)),$A41&amp;",*")</f>
        <v>6</v>
      </c>
      <c r="AQ41" s="121">
        <f t="array" ref="AQ41">COUNTIF(INDEX(ownership,0,MATCH(AQ$1,Systems!$I$2:AY$2,)),$A41)+COUNTIFS(INDEX(ownership,0,MATCH(AQ$1,Systems!$I$2:AY$2,)),$A41&amp;"(*",INDEX(ownership,0,MATCH(AQ$1,Systems!$I$2:AY$2,)),"&lt;&gt;*"&amp;"(X)"&amp;"*")+COUNTIF(INDEX(ownership,0,MATCH(AQ$1,Systems!$I$2:AY$2,)),$A41&amp;",*")</f>
        <v>6</v>
      </c>
      <c r="AR41" s="121">
        <f t="array" ref="AR41">COUNTIF(INDEX(ownership,0,MATCH(AR$1,Systems!$I$2:AY$2,)),$A41)+COUNTIFS(INDEX(ownership,0,MATCH(AR$1,Systems!$I$2:AY$2,)),$A41&amp;"(*",INDEX(ownership,0,MATCH(AR$1,Systems!$I$2:AY$2,)),"&lt;&gt;*"&amp;"(X)"&amp;"*")+COUNTIF(INDEX(ownership,0,MATCH(AR$1,Systems!$I$2:AY$2,)),$A41&amp;",*")</f>
        <v>6</v>
      </c>
      <c r="AS41" s="121">
        <f t="array" ref="AS41">COUNTIF(INDEX(ownership,0,MATCH(AS$1,Systems!$I$2:AY$2,)),$A41)+COUNTIFS(INDEX(ownership,0,MATCH(AS$1,Systems!$I$2:AY$2,)),$A41&amp;"(*",INDEX(ownership,0,MATCH(AS$1,Systems!$I$2:AY$2,)),"&lt;&gt;*"&amp;"(X)"&amp;"*")+COUNTIF(INDEX(ownership,0,MATCH(AS$1,Systems!$I$2:AY$2,)),$A41&amp;",*")</f>
        <v>6</v>
      </c>
      <c r="AT41" s="121">
        <f t="array" ref="AT41">COUNTIF(INDEX(ownership,0,MATCH(AT$1,Systems!$I$2:AY$2,)),$A41)+COUNTIFS(INDEX(ownership,0,MATCH(AT$1,Systems!$I$2:AY$2,)),$A41&amp;"(*",INDEX(ownership,0,MATCH(AT$1,Systems!$I$2:AY$2,)),"&lt;&gt;*"&amp;"(X)"&amp;"*")+COUNTIF(INDEX(ownership,0,MATCH(AT$1,Systems!$I$2:AY$2,)),$A41&amp;",*")</f>
        <v>6</v>
      </c>
      <c r="AU41" s="121">
        <f t="array" ref="AU41">COUNTIF(INDEX(ownership,0,MATCH(AU$1,Systems!$I$2:AY$2,)),$A41)+COUNTIFS(INDEX(ownership,0,MATCH(AU$1,Systems!$I$2:AY$2,)),$A41&amp;"(*",INDEX(ownership,0,MATCH(AU$1,Systems!$I$2:AY$2,)),"&lt;&gt;*"&amp;"(X)"&amp;"*")+COUNTIF(INDEX(ownership,0,MATCH(AU$1,Systems!$I$2:AY$2,)),$A41&amp;",*")</f>
        <v>6</v>
      </c>
      <c r="AV41" s="121">
        <f t="array" ref="AV41">COUNTIF(INDEX(ownership,0,MATCH(AV$1,Systems!$I$2:AY$2,)),$A41)+COUNTIFS(INDEX(ownership,0,MATCH(AV$1,Systems!$I$2:AY$2,)),$A41&amp;"(*",INDEX(ownership,0,MATCH(AV$1,Systems!$I$2:AY$2,)),"&lt;&gt;*"&amp;"(X)"&amp;"*")+COUNTIF(INDEX(ownership,0,MATCH(AV$1,Systems!$I$2:AY$2,)),$A41&amp;",*")</f>
        <v>6</v>
      </c>
      <c r="AW41" s="121">
        <f t="array" ref="AW41">COUNTIF(INDEX(ownership,0,MATCH(AW$1,Systems!$I$2:AY$2,)),$A41)+COUNTIFS(INDEX(ownership,0,MATCH(AW$1,Systems!$I$2:AY$2,)),$A41&amp;"(*",INDEX(ownership,0,MATCH(AW$1,Systems!$I$2:AY$2,)),"&lt;&gt;*"&amp;"(X)"&amp;"*")+COUNTIF(INDEX(ownership,0,MATCH(AW$1,Systems!$I$2:AY$2,)),$A41&amp;",*")</f>
        <v>6</v>
      </c>
      <c r="AX41" s="121">
        <f t="array" ref="AX41">COUNTIF(INDEX(ownership,0,MATCH(AX$1,Systems!$I$2:AY$2,)),$A41)+COUNTIFS(INDEX(ownership,0,MATCH(AX$1,Systems!$I$2:AY$2,)),$A41&amp;"(*",INDEX(ownership,0,MATCH(AX$1,Systems!$I$2:AY$2,)),"&lt;&gt;*"&amp;"(X)"&amp;"*")+COUNTIF(INDEX(ownership,0,MATCH(AX$1,Systems!$I$2:AY$2,)),$A41&amp;",*")</f>
        <v>6</v>
      </c>
      <c r="AY41" s="121">
        <f t="array" ref="AY41">COUNTIF(INDEX(ownership,0,MATCH(AY$1,Systems!$I$2:AZ$2,)),$A41)+COUNTIFS(INDEX(ownership,0,MATCH(AY$1,Systems!$I$2:AZ$2,)),$A41&amp;"(*",INDEX(ownership,0,MATCH(AY$1,Systems!$I$2:AZ$2,)),"&lt;&gt;*"&amp;"(X)"&amp;"*")+COUNTIF(INDEX(ownership,0,MATCH(AY$1,Systems!$I$2:AZ$2,)),$A41&amp;",*")</f>
        <v>6</v>
      </c>
      <c r="AZ41" s="121">
        <f t="array" ref="AZ41">COUNTIF(INDEX(ownership,0,MATCH(AZ$1,Systems!$I$2:AY$2,)),$A41)+COUNTIFS(INDEX(ownership,0,MATCH(AZ$1,Systems!$I$2:AY$2,)),$A41&amp;"(*",INDEX(ownership,0,MATCH(AZ$1,Systems!$I$2:AY$2,)),"&lt;&gt;*"&amp;"(X)"&amp;"*")+COUNTIF(INDEX(ownership,0,MATCH(AZ$1,Systems!$I$2:AY$2,)),$A41&amp;",*")</f>
        <v>0</v>
      </c>
    </row>
    <row r="42" ht="15.75" customHeight="1">
      <c r="A42" s="60" t="s">
        <v>1061</v>
      </c>
      <c r="B42" s="60" t="s">
        <v>8011</v>
      </c>
      <c r="C42" s="60" t="s">
        <v>8012</v>
      </c>
      <c r="D42" s="119">
        <v>2602.0</v>
      </c>
      <c r="E42" s="69"/>
      <c r="F42" s="122"/>
      <c r="G42" s="121">
        <f t="shared" si="1"/>
        <v>10</v>
      </c>
      <c r="H42" s="121">
        <f t="array" ref="H42">COUNTIF(INDEX(ownership,0,MATCH(H$1,Systems!$I$2:AY$2,)),$A42)+COUNTIFS(INDEX(ownership,0,MATCH(H$1,Systems!$I$2:AY$2,)),$A42&amp;"(*",INDEX(ownership,0,MATCH(H$1,Systems!$I$2:AY$2,)),"&lt;&gt;*"&amp;"(X)"&amp;"*")+COUNTIF(INDEX(ownership,0,MATCH(H$1,Systems!$I$2:AY$2,)),$A42&amp;",*")</f>
        <v>0</v>
      </c>
      <c r="I42" s="121">
        <f t="array" ref="I42">COUNTIF(INDEX(ownership,0,MATCH(I$1,Systems!$I$2:AY$2,)),$A42)+COUNTIFS(INDEX(ownership,0,MATCH(I$1,Systems!$I$2:AY$2,)),$A42&amp;"(*",INDEX(ownership,0,MATCH(I$1,Systems!$I$2:AY$2,)),"&lt;&gt;*"&amp;"(X)"&amp;"*")+COUNTIF(INDEX(ownership,0,MATCH(I$1,Systems!$I$2:AY$2,)),$A42&amp;",*")</f>
        <v>0</v>
      </c>
      <c r="J42" s="121">
        <f t="array" ref="J42">COUNTIF(INDEX(ownership,0,MATCH(J$1,Systems!$I$2:AY$2,)),$A42)+COUNTIFS(INDEX(ownership,0,MATCH(J$1,Systems!$I$2:AY$2,)),$A42&amp;"(*",INDEX(ownership,0,MATCH(J$1,Systems!$I$2:AY$2,)),"&lt;&gt;*"&amp;"(X)"&amp;"*")+COUNTIF(INDEX(ownership,0,MATCH(J$1,Systems!$I$2:AY$2,)),$A42&amp;",*")</f>
        <v>0</v>
      </c>
      <c r="K42" s="121">
        <f t="array" ref="K42">COUNTIF(INDEX(ownership,0,MATCH(K$1,Systems!$I$2:AY$2,)),$A42)+COUNTIFS(INDEX(ownership,0,MATCH(K$1,Systems!$I$2:AY$2,)),$A42&amp;"(*",INDEX(ownership,0,MATCH(K$1,Systems!$I$2:AY$2,)),"&lt;&gt;*"&amp;"(X)"&amp;"*")+COUNTIF(INDEX(ownership,0,MATCH(K$1,Systems!$I$2:AY$2,)),$A42&amp;",*")</f>
        <v>0</v>
      </c>
      <c r="L42" s="121">
        <f t="array" ref="L42">COUNTIF(INDEX(ownership,0,MATCH(L$1,Systems!$I$2:AY$2,)),$A42)+COUNTIFS(INDEX(ownership,0,MATCH(L$1,Systems!$I$2:AY$2,)),$A42&amp;"(*",INDEX(ownership,0,MATCH(L$1,Systems!$I$2:AY$2,)),"&lt;&gt;*"&amp;"(X)"&amp;"*")+COUNTIF(INDEX(ownership,0,MATCH(L$1,Systems!$I$2:AY$2,)),$A42&amp;",*")</f>
        <v>0</v>
      </c>
      <c r="M42" s="121">
        <f t="array" ref="M42">COUNTIF(INDEX(ownership,0,MATCH(M$1,Systems!$I$2:AY$2,)),$A42)+COUNTIFS(INDEX(ownership,0,MATCH(M$1,Systems!$I$2:AY$2,)),$A42&amp;"(*",INDEX(ownership,0,MATCH(M$1,Systems!$I$2:AY$2,)),"&lt;&gt;*"&amp;"(X)"&amp;"*")+COUNTIF(INDEX(ownership,0,MATCH(M$1,Systems!$I$2:AY$2,)),$A42&amp;",*")</f>
        <v>0</v>
      </c>
      <c r="N42" s="121">
        <f t="array" ref="N42">COUNTIF(INDEX(ownership,0,MATCH(N$1,Systems!$I$2:AY$2,)),$A42)+COUNTIFS(INDEX(ownership,0,MATCH(N$1,Systems!$I$2:AY$2,)),$A42&amp;"(*",INDEX(ownership,0,MATCH(N$1,Systems!$I$2:AY$2,)),"&lt;&gt;*"&amp;"(X)"&amp;"*")+COUNTIF(INDEX(ownership,0,MATCH(N$1,Systems!$I$2:AY$2,)),$A42&amp;",*")</f>
        <v>0</v>
      </c>
      <c r="O42" s="121">
        <f t="array" ref="O42">COUNTIF(INDEX(ownership,0,MATCH(O$1,Systems!$I$2:AY$2,)),$A42)+COUNTIFS(INDEX(ownership,0,MATCH(O$1,Systems!$I$2:AY$2,)),$A42&amp;"(*",INDEX(ownership,0,MATCH(O$1,Systems!$I$2:AY$2,)),"&lt;&gt;*"&amp;"(X)"&amp;"*")+COUNTIF(INDEX(ownership,0,MATCH(O$1,Systems!$I$2:AY$2,)),$A42&amp;",*")</f>
        <v>1</v>
      </c>
      <c r="P42" s="121">
        <f t="array" ref="P42">COUNTIF(INDEX(ownership,0,MATCH(P$1,Systems!$I$2:AY$2,)),$A42)+COUNTIFS(INDEX(ownership,0,MATCH(P$1,Systems!$I$2:AY$2,)),$A42&amp;"(*",INDEX(ownership,0,MATCH(P$1,Systems!$I$2:AY$2,)),"&lt;&gt;*"&amp;"(X)"&amp;"*")+COUNTIF(INDEX(ownership,0,MATCH(P$1,Systems!$I$2:AY$2,)),$A42&amp;",*")</f>
        <v>10</v>
      </c>
      <c r="Q42" s="121">
        <f t="array" ref="Q42">COUNTIF(INDEX(ownership,0,MATCH(Q$1,Systems!$I$2:AY$2,)),$A42)+COUNTIFS(INDEX(ownership,0,MATCH(Q$1,Systems!$I$2:AY$2,)),$A42&amp;"(*",INDEX(ownership,0,MATCH(Q$1,Systems!$I$2:AY$2,)),"&lt;&gt;*"&amp;"(X)"&amp;"*")+COUNTIF(INDEX(ownership,0,MATCH(Q$1,Systems!$I$2:AY$2,)),$A42&amp;",*")</f>
        <v>10</v>
      </c>
      <c r="R42" s="121">
        <f t="array" ref="R42">COUNTIF(INDEX(ownership,0,MATCH(R$1,Systems!$I$2:AY$2,)),$A42)+COUNTIFS(INDEX(ownership,0,MATCH(R$1,Systems!$I$2:AY$2,)),$A42&amp;"(*",INDEX(ownership,0,MATCH(R$1,Systems!$I$2:AY$2,)),"&lt;&gt;*"&amp;"(X)"&amp;"*")+COUNTIF(INDEX(ownership,0,MATCH(R$1,Systems!$I$2:AY$2,)),$A42&amp;",*")</f>
        <v>10</v>
      </c>
      <c r="S42" s="121">
        <f t="array" ref="S42">COUNTIF(INDEX(ownership,0,MATCH(S$1,Systems!$I$2:AY$2,)),$A42)+COUNTIFS(INDEX(ownership,0,MATCH(S$1,Systems!$I$2:AY$2,)),$A42&amp;"(*",INDEX(ownership,0,MATCH(S$1,Systems!$I$2:AY$2,)),"&lt;&gt;*"&amp;"(X)"&amp;"*")+COUNTIF(INDEX(ownership,0,MATCH(S$1,Systems!$I$2:AY$2,)),$A42&amp;",*")</f>
        <v>10</v>
      </c>
      <c r="T42" s="121">
        <f t="array" ref="T42">COUNTIF(INDEX(ownership,0,MATCH(T$1,Systems!$I$2:AY$2,)),$A42)+COUNTIFS(INDEX(ownership,0,MATCH(T$1,Systems!$I$2:AY$2,)),$A42&amp;"(*",INDEX(ownership,0,MATCH(T$1,Systems!$I$2:AY$2,)),"&lt;&gt;*"&amp;"(X)"&amp;"*")+COUNTIF(INDEX(ownership,0,MATCH(T$1,Systems!$I$2:AY$2,)),$A42&amp;",*")</f>
        <v>10</v>
      </c>
      <c r="U42" s="121">
        <f t="array" ref="U42">COUNTIF(INDEX(ownership,0,MATCH(U$1,Systems!$I$2:AY$2,)),$A42)+COUNTIFS(INDEX(ownership,0,MATCH(U$1,Systems!$I$2:AY$2,)),$A42&amp;"(*",INDEX(ownership,0,MATCH(U$1,Systems!$I$2:AY$2,)),"&lt;&gt;*"&amp;"(X)"&amp;"*")+COUNTIF(INDEX(ownership,0,MATCH(U$1,Systems!$I$2:AY$2,)),$A42&amp;",*")</f>
        <v>10</v>
      </c>
      <c r="V42" s="121">
        <f t="array" ref="V42">COUNTIF(INDEX(ownership,0,MATCH(V$1,Systems!$I$2:AY$2,)),$A42)+COUNTIFS(INDEX(ownership,0,MATCH(V$1,Systems!$I$2:AY$2,)),$A42&amp;"(*",INDEX(ownership,0,MATCH(V$1,Systems!$I$2:AY$2,)),"&lt;&gt;*"&amp;"(X)"&amp;"*")+COUNTIF(INDEX(ownership,0,MATCH(V$1,Systems!$I$2:AY$2,)),$A42&amp;",*")</f>
        <v>10</v>
      </c>
      <c r="W42" s="121">
        <f t="array" ref="W42">COUNTIF(INDEX(ownership,0,MATCH(W$1,Systems!$I$2:AY$2,)),$A42)+COUNTIFS(INDEX(ownership,0,MATCH(W$1,Systems!$I$2:AY$2,)),$A42&amp;"(*",INDEX(ownership,0,MATCH(W$1,Systems!$I$2:AY$2,)),"&lt;&gt;*"&amp;"(X)"&amp;"*")+COUNTIF(INDEX(ownership,0,MATCH(W$1,Systems!$I$2:AY$2,)),$A42&amp;",*")</f>
        <v>10</v>
      </c>
      <c r="X42" s="121">
        <f t="array" ref="X42">COUNTIF(INDEX(ownership,0,MATCH(X$1,Systems!$I$2:AY$2,)),$A42)+COUNTIFS(INDEX(ownership,0,MATCH(X$1,Systems!$I$2:AY$2,)),$A42&amp;"(*",INDEX(ownership,0,MATCH(X$1,Systems!$I$2:AY$2,)),"&lt;&gt;*"&amp;"(X)"&amp;"*")+COUNTIF(INDEX(ownership,0,MATCH(X$1,Systems!$I$2:AY$2,)),$A42&amp;",*")</f>
        <v>10</v>
      </c>
      <c r="Y42" s="121">
        <f t="array" ref="Y42">COUNTIF(INDEX(ownership,0,MATCH(Y$1,Systems!$I$2:AY$2,)),$A42)+COUNTIFS(INDEX(ownership,0,MATCH(Y$1,Systems!$I$2:AY$2,)),$A42&amp;"(*",INDEX(ownership,0,MATCH(Y$1,Systems!$I$2:AY$2,)),"&lt;&gt;*"&amp;"(X)"&amp;"*")+COUNTIF(INDEX(ownership,0,MATCH(Y$1,Systems!$I$2:AY$2,)),$A42&amp;",*")</f>
        <v>10</v>
      </c>
      <c r="Z42" s="121">
        <f t="array" ref="Z42">COUNTIF(INDEX(ownership,0,MATCH(Z$1,Systems!$I$2:AY$2,)),$A42)+COUNTIFS(INDEX(ownership,0,MATCH(Z$1,Systems!$I$2:AY$2,)),$A42&amp;"(*",INDEX(ownership,0,MATCH(Z$1,Systems!$I$2:AY$2,)),"&lt;&gt;*"&amp;"(X)"&amp;"*")+COUNTIF(INDEX(ownership,0,MATCH(Z$1,Systems!$I$2:AY$2,)),$A42&amp;",*")</f>
        <v>10</v>
      </c>
      <c r="AA42" s="121">
        <f t="array" ref="AA42">COUNTIF(INDEX(ownership,0,MATCH(AA$1,Systems!$I$2:AY$2,)),$A42)+COUNTIFS(INDEX(ownership,0,MATCH(AA$1,Systems!$I$2:AY$2,)),$A42&amp;"(*",INDEX(ownership,0,MATCH(AA$1,Systems!$I$2:AY$2,)),"&lt;&gt;*"&amp;"(X)"&amp;"*")+COUNTIF(INDEX(ownership,0,MATCH(AA$1,Systems!$I$2:AY$2,)),$A42&amp;",*")</f>
        <v>10</v>
      </c>
      <c r="AB42" s="121">
        <f t="array" ref="AB42">COUNTIF(INDEX(ownership,0,MATCH(AB$1,Systems!$I$2:AY$2,)),$A42)+COUNTIFS(INDEX(ownership,0,MATCH(AB$1,Systems!$I$2:AY$2,)),$A42&amp;"(*",INDEX(ownership,0,MATCH(AB$1,Systems!$I$2:AY$2,)),"&lt;&gt;*"&amp;"(X)"&amp;"*")+COUNTIF(INDEX(ownership,0,MATCH(AB$1,Systems!$I$2:AY$2,)),$A42&amp;",*")</f>
        <v>10</v>
      </c>
      <c r="AC42" s="121">
        <f t="array" ref="AC42">COUNTIF(INDEX(ownership,0,MATCH(AC$1,Systems!$I$2:AY$2,)),$A42)+COUNTIFS(INDEX(ownership,0,MATCH(AC$1,Systems!$I$2:AY$2,)),$A42&amp;"(*",INDEX(ownership,0,MATCH(AC$1,Systems!$I$2:AY$2,)),"&lt;&gt;*"&amp;"(X)"&amp;"*")+COUNTIF(INDEX(ownership,0,MATCH(AC$1,Systems!$I$2:AY$2,)),$A42&amp;",*")</f>
        <v>10</v>
      </c>
      <c r="AD42" s="121">
        <f t="array" ref="AD42">COUNTIF(INDEX(ownership,0,MATCH(AD$1,Systems!$I$2:AY$2,)),$A42)+COUNTIFS(INDEX(ownership,0,MATCH(AD$1,Systems!$I$2:AY$2,)),$A42&amp;"(*",INDEX(ownership,0,MATCH(AD$1,Systems!$I$2:AY$2,)),"&lt;&gt;*"&amp;"(X)"&amp;"*")+COUNTIF(INDEX(ownership,0,MATCH(AD$1,Systems!$I$2:AY$2,)),$A42&amp;",*")</f>
        <v>10</v>
      </c>
      <c r="AE42" s="121">
        <f t="array" ref="AE42">COUNTIF(INDEX(ownership,0,MATCH(AE$1,Systems!$I$2:AY$2,)),$A42)+COUNTIFS(INDEX(ownership,0,MATCH(AE$1,Systems!$I$2:AY$2,)),$A42&amp;"(*",INDEX(ownership,0,MATCH(AE$1,Systems!$I$2:AY$2,)),"&lt;&gt;*"&amp;"(X)"&amp;"*")+COUNTIF(INDEX(ownership,0,MATCH(AE$1,Systems!$I$2:AY$2,)),$A42&amp;",*")</f>
        <v>10</v>
      </c>
      <c r="AF42" s="121">
        <f t="array" ref="AF42">COUNTIF(INDEX(ownership,0,MATCH(AF$1,Systems!$I$2:AY$2,)),$A42)+COUNTIFS(INDEX(ownership,0,MATCH(AF$1,Systems!$I$2:AY$2,)),$A42&amp;"(*",INDEX(ownership,0,MATCH(AF$1,Systems!$I$2:AY$2,)),"&lt;&gt;*"&amp;"(X)"&amp;"*")+COUNTIF(INDEX(ownership,0,MATCH(AF$1,Systems!$I$2:AY$2,)),$A42&amp;",*")</f>
        <v>10</v>
      </c>
      <c r="AG42" s="121">
        <f t="array" ref="AG42">COUNTIF(INDEX(ownership,0,MATCH(AG$1,Systems!$I$2:AY$2,)),$A42)+COUNTIFS(INDEX(ownership,0,MATCH(AG$1,Systems!$I$2:AY$2,)),$A42&amp;"(*",INDEX(ownership,0,MATCH(AG$1,Systems!$I$2:AY$2,)),"&lt;&gt;*"&amp;"(X)"&amp;"*")+COUNTIF(INDEX(ownership,0,MATCH(AG$1,Systems!$I$2:AY$2,)),$A42&amp;",*")</f>
        <v>10</v>
      </c>
      <c r="AH42" s="121">
        <f t="array" ref="AH42">COUNTIF(INDEX(ownership,0,MATCH(AH$1,Systems!$I$2:AY$2,)),$A42)+COUNTIFS(INDEX(ownership,0,MATCH(AH$1,Systems!$I$2:AY$2,)),$A42&amp;"(*",INDEX(ownership,0,MATCH(AH$1,Systems!$I$2:AY$2,)),"&lt;&gt;*"&amp;"(X)"&amp;"*")+COUNTIF(INDEX(ownership,0,MATCH(AH$1,Systems!$I$2:AY$2,)),$A42&amp;",*")</f>
        <v>10</v>
      </c>
      <c r="AI42" s="121">
        <f t="array" ref="AI42">COUNTIF(INDEX(ownership,0,MATCH(AI$1,Systems!$I$2:AY$2,)),$A42)+COUNTIFS(INDEX(ownership,0,MATCH(AI$1,Systems!$I$2:AY$2,)),$A42&amp;"(*",INDEX(ownership,0,MATCH(AI$1,Systems!$I$2:AY$2,)),"&lt;&gt;*"&amp;"(X)"&amp;"*")+COUNTIF(INDEX(ownership,0,MATCH(AI$1,Systems!$I$2:AY$2,)),$A42&amp;",*")</f>
        <v>10</v>
      </c>
      <c r="AJ42" s="121">
        <f t="array" ref="AJ42">COUNTIF(INDEX(ownership,0,MATCH(AJ$1,Systems!$I$2:AY$2,)),$A42)+COUNTIFS(INDEX(ownership,0,MATCH(AJ$1,Systems!$I$2:AY$2,)),$A42&amp;"(*",INDEX(ownership,0,MATCH(AJ$1,Systems!$I$2:AY$2,)),"&lt;&gt;*"&amp;"(X)"&amp;"*")+COUNTIF(INDEX(ownership,0,MATCH(AJ$1,Systems!$I$2:AY$2,)),$A42&amp;",*")</f>
        <v>10</v>
      </c>
      <c r="AK42" s="121">
        <f t="array" ref="AK42">COUNTIF(INDEX(ownership,0,MATCH(AK$1,Systems!$I$2:AY$2,)),$A42)+COUNTIFS(INDEX(ownership,0,MATCH(AK$1,Systems!$I$2:AY$2,)),$A42&amp;"(*",INDEX(ownership,0,MATCH(AK$1,Systems!$I$2:AY$2,)),"&lt;&gt;*"&amp;"(X)"&amp;"*")+COUNTIF(INDEX(ownership,0,MATCH(AK$1,Systems!$I$2:AY$2,)),$A42&amp;",*")</f>
        <v>10</v>
      </c>
      <c r="AL42" s="121">
        <f t="array" ref="AL42">COUNTIF(INDEX(ownership,0,MATCH(AL$1,Systems!$I$2:AY$2,)),$A42)+COUNTIFS(INDEX(ownership,0,MATCH(AL$1,Systems!$I$2:AY$2,)),$A42&amp;"(*",INDEX(ownership,0,MATCH(AL$1,Systems!$I$2:AY$2,)),"&lt;&gt;*"&amp;"(X)"&amp;"*")+COUNTIF(INDEX(ownership,0,MATCH(AL$1,Systems!$I$2:AY$2,)),$A42&amp;",*")</f>
        <v>10</v>
      </c>
      <c r="AM42" s="121">
        <f t="array" ref="AM42">COUNTIF(INDEX(ownership,0,MATCH(AM$1,Systems!$I$2:AY$2,)),$A42)+COUNTIFS(INDEX(ownership,0,MATCH(AM$1,Systems!$I$2:AY$2,)),$A42&amp;"(*",INDEX(ownership,0,MATCH(AM$1,Systems!$I$2:AY$2,)),"&lt;&gt;*"&amp;"(X)"&amp;"*")+COUNTIF(INDEX(ownership,0,MATCH(AM$1,Systems!$I$2:AY$2,)),$A42&amp;",*")</f>
        <v>10</v>
      </c>
      <c r="AN42" s="121">
        <f t="array" ref="AN42">COUNTIF(INDEX(ownership,0,MATCH(AN$1,Systems!$I$2:AY$2,)),$A42)+COUNTIFS(INDEX(ownership,0,MATCH(AN$1,Systems!$I$2:AY$2,)),$A42&amp;"(*",INDEX(ownership,0,MATCH(AN$1,Systems!$I$2:AY$2,)),"&lt;&gt;*"&amp;"(X)"&amp;"*")+COUNTIF(INDEX(ownership,0,MATCH(AN$1,Systems!$I$2:AY$2,)),$A42&amp;",*")</f>
        <v>10</v>
      </c>
      <c r="AO42" s="121">
        <f t="array" ref="AO42">COUNTIF(INDEX(ownership,0,MATCH(AO$1,Systems!$I$2:AY$2,)),$A42)+COUNTIFS(INDEX(ownership,0,MATCH(AO$1,Systems!$I$2:AY$2,)),$A42&amp;"(*",INDEX(ownership,0,MATCH(AO$1,Systems!$I$2:AY$2,)),"&lt;&gt;*"&amp;"(X)"&amp;"*")+COUNTIF(INDEX(ownership,0,MATCH(AO$1,Systems!$I$2:AY$2,)),$A42&amp;",*")</f>
        <v>10</v>
      </c>
      <c r="AP42" s="121">
        <f t="array" ref="AP42">COUNTIF(INDEX(ownership,0,MATCH(AP$1,Systems!$I$2:AY$2,)),$A42)+COUNTIFS(INDEX(ownership,0,MATCH(AP$1,Systems!$I$2:AY$2,)),$A42&amp;"(*",INDEX(ownership,0,MATCH(AP$1,Systems!$I$2:AY$2,)),"&lt;&gt;*"&amp;"(X)"&amp;"*")+COUNTIF(INDEX(ownership,0,MATCH(AP$1,Systems!$I$2:AY$2,)),$A42&amp;",*")</f>
        <v>10</v>
      </c>
      <c r="AQ42" s="121">
        <f t="array" ref="AQ42">COUNTIF(INDEX(ownership,0,MATCH(AQ$1,Systems!$I$2:AY$2,)),$A42)+COUNTIFS(INDEX(ownership,0,MATCH(AQ$1,Systems!$I$2:AY$2,)),$A42&amp;"(*",INDEX(ownership,0,MATCH(AQ$1,Systems!$I$2:AY$2,)),"&lt;&gt;*"&amp;"(X)"&amp;"*")+COUNTIF(INDEX(ownership,0,MATCH(AQ$1,Systems!$I$2:AY$2,)),$A42&amp;",*")</f>
        <v>10</v>
      </c>
      <c r="AR42" s="121">
        <f t="array" ref="AR42">COUNTIF(INDEX(ownership,0,MATCH(AR$1,Systems!$I$2:AY$2,)),$A42)+COUNTIFS(INDEX(ownership,0,MATCH(AR$1,Systems!$I$2:AY$2,)),$A42&amp;"(*",INDEX(ownership,0,MATCH(AR$1,Systems!$I$2:AY$2,)),"&lt;&gt;*"&amp;"(X)"&amp;"*")+COUNTIF(INDEX(ownership,0,MATCH(AR$1,Systems!$I$2:AY$2,)),$A42&amp;",*")</f>
        <v>10</v>
      </c>
      <c r="AS42" s="121">
        <f t="array" ref="AS42">COUNTIF(INDEX(ownership,0,MATCH(AS$1,Systems!$I$2:AY$2,)),$A42)+COUNTIFS(INDEX(ownership,0,MATCH(AS$1,Systems!$I$2:AY$2,)),$A42&amp;"(*",INDEX(ownership,0,MATCH(AS$1,Systems!$I$2:AY$2,)),"&lt;&gt;*"&amp;"(X)"&amp;"*")+COUNTIF(INDEX(ownership,0,MATCH(AS$1,Systems!$I$2:AY$2,)),$A42&amp;",*")</f>
        <v>10</v>
      </c>
      <c r="AT42" s="121">
        <f t="array" ref="AT42">COUNTIF(INDEX(ownership,0,MATCH(AT$1,Systems!$I$2:AY$2,)),$A42)+COUNTIFS(INDEX(ownership,0,MATCH(AT$1,Systems!$I$2:AY$2,)),$A42&amp;"(*",INDEX(ownership,0,MATCH(AT$1,Systems!$I$2:AY$2,)),"&lt;&gt;*"&amp;"(X)"&amp;"*")+COUNTIF(INDEX(ownership,0,MATCH(AT$1,Systems!$I$2:AY$2,)),$A42&amp;",*")</f>
        <v>10</v>
      </c>
      <c r="AU42" s="121">
        <f t="array" ref="AU42">COUNTIF(INDEX(ownership,0,MATCH(AU$1,Systems!$I$2:AY$2,)),$A42)+COUNTIFS(INDEX(ownership,0,MATCH(AU$1,Systems!$I$2:AY$2,)),$A42&amp;"(*",INDEX(ownership,0,MATCH(AU$1,Systems!$I$2:AY$2,)),"&lt;&gt;*"&amp;"(X)"&amp;"*")+COUNTIF(INDEX(ownership,0,MATCH(AU$1,Systems!$I$2:AY$2,)),$A42&amp;",*")</f>
        <v>0</v>
      </c>
      <c r="AV42" s="121">
        <f t="array" ref="AV42">COUNTIF(INDEX(ownership,0,MATCH(AV$1,Systems!$I$2:AY$2,)),$A42)+COUNTIFS(INDEX(ownership,0,MATCH(AV$1,Systems!$I$2:AY$2,)),$A42&amp;"(*",INDEX(ownership,0,MATCH(AV$1,Systems!$I$2:AY$2,)),"&lt;&gt;*"&amp;"(X)"&amp;"*")+COUNTIF(INDEX(ownership,0,MATCH(AV$1,Systems!$I$2:AY$2,)),$A42&amp;",*")</f>
        <v>0</v>
      </c>
      <c r="AW42" s="121">
        <f t="array" ref="AW42">COUNTIF(INDEX(ownership,0,MATCH(AW$1,Systems!$I$2:AY$2,)),$A42)+COUNTIFS(INDEX(ownership,0,MATCH(AW$1,Systems!$I$2:AY$2,)),$A42&amp;"(*",INDEX(ownership,0,MATCH(AW$1,Systems!$I$2:AY$2,)),"&lt;&gt;*"&amp;"(X)"&amp;"*")+COUNTIF(INDEX(ownership,0,MATCH(AW$1,Systems!$I$2:AY$2,)),$A42&amp;",*")</f>
        <v>0</v>
      </c>
      <c r="AX42" s="121">
        <f t="array" ref="AX42">COUNTIF(INDEX(ownership,0,MATCH(AX$1,Systems!$I$2:AY$2,)),$A42)+COUNTIFS(INDEX(ownership,0,MATCH(AX$1,Systems!$I$2:AY$2,)),$A42&amp;"(*",INDEX(ownership,0,MATCH(AX$1,Systems!$I$2:AY$2,)),"&lt;&gt;*"&amp;"(X)"&amp;"*")+COUNTIF(INDEX(ownership,0,MATCH(AX$1,Systems!$I$2:AY$2,)),$A42&amp;",*")</f>
        <v>0</v>
      </c>
      <c r="AY42" s="121">
        <f t="array" ref="AY42">COUNTIF(INDEX(ownership,0,MATCH(AY$1,Systems!$I$2:AZ$2,)),$A42)+COUNTIFS(INDEX(ownership,0,MATCH(AY$1,Systems!$I$2:AZ$2,)),$A42&amp;"(*",INDEX(ownership,0,MATCH(AY$1,Systems!$I$2:AZ$2,)),"&lt;&gt;*"&amp;"(X)"&amp;"*")+COUNTIF(INDEX(ownership,0,MATCH(AY$1,Systems!$I$2:AZ$2,)),$A42&amp;",*")</f>
        <v>0</v>
      </c>
      <c r="AZ42" s="121">
        <f t="array" ref="AZ42">COUNTIF(INDEX(ownership,0,MATCH(AZ$1,Systems!$I$2:AY$2,)),$A42)+COUNTIFS(INDEX(ownership,0,MATCH(AZ$1,Systems!$I$2:AY$2,)),$A42&amp;"(*",INDEX(ownership,0,MATCH(AZ$1,Systems!$I$2:AY$2,)),"&lt;&gt;*"&amp;"(X)"&amp;"*")+COUNTIF(INDEX(ownership,0,MATCH(AZ$1,Systems!$I$2:AY$2,)),$A42&amp;",*")</f>
        <v>0</v>
      </c>
    </row>
    <row r="43" ht="15.75" customHeight="1">
      <c r="A43" s="60" t="s">
        <v>2624</v>
      </c>
      <c r="B43" s="60" t="s">
        <v>8013</v>
      </c>
      <c r="C43" s="60" t="s">
        <v>8014</v>
      </c>
      <c r="D43" s="119">
        <v>2691.0</v>
      </c>
      <c r="E43" s="69"/>
      <c r="F43" s="122"/>
      <c r="G43" s="121">
        <f t="shared" si="1"/>
        <v>8</v>
      </c>
      <c r="H43" s="121">
        <f t="array" ref="H43">COUNTIF(INDEX(ownership,0,MATCH(H$1,Systems!$I$2:AY$2,)),$A43)+COUNTIFS(INDEX(ownership,0,MATCH(H$1,Systems!$I$2:AY$2,)),$A43&amp;"(*",INDEX(ownership,0,MATCH(H$1,Systems!$I$2:AY$2,)),"&lt;&gt;*"&amp;"(X)"&amp;"*")+COUNTIF(INDEX(ownership,0,MATCH(H$1,Systems!$I$2:AY$2,)),$A43&amp;",*")</f>
        <v>0</v>
      </c>
      <c r="I43" s="121">
        <f t="array" ref="I43">COUNTIF(INDEX(ownership,0,MATCH(I$1,Systems!$I$2:AY$2,)),$A43)+COUNTIFS(INDEX(ownership,0,MATCH(I$1,Systems!$I$2:AY$2,)),$A43&amp;"(*",INDEX(ownership,0,MATCH(I$1,Systems!$I$2:AY$2,)),"&lt;&gt;*"&amp;"(X)"&amp;"*")+COUNTIF(INDEX(ownership,0,MATCH(I$1,Systems!$I$2:AY$2,)),$A43&amp;",*")</f>
        <v>0</v>
      </c>
      <c r="J43" s="121">
        <f t="array" ref="J43">COUNTIF(INDEX(ownership,0,MATCH(J$1,Systems!$I$2:AY$2,)),$A43)+COUNTIFS(INDEX(ownership,0,MATCH(J$1,Systems!$I$2:AY$2,)),$A43&amp;"(*",INDEX(ownership,0,MATCH(J$1,Systems!$I$2:AY$2,)),"&lt;&gt;*"&amp;"(X)"&amp;"*")+COUNTIF(INDEX(ownership,0,MATCH(J$1,Systems!$I$2:AY$2,)),$A43&amp;",*")</f>
        <v>0</v>
      </c>
      <c r="K43" s="121">
        <f t="array" ref="K43">COUNTIF(INDEX(ownership,0,MATCH(K$1,Systems!$I$2:AY$2,)),$A43)+COUNTIFS(INDEX(ownership,0,MATCH(K$1,Systems!$I$2:AY$2,)),$A43&amp;"(*",INDEX(ownership,0,MATCH(K$1,Systems!$I$2:AY$2,)),"&lt;&gt;*"&amp;"(X)"&amp;"*")+COUNTIF(INDEX(ownership,0,MATCH(K$1,Systems!$I$2:AY$2,)),$A43&amp;",*")</f>
        <v>0</v>
      </c>
      <c r="L43" s="121">
        <f t="array" ref="L43">COUNTIF(INDEX(ownership,0,MATCH(L$1,Systems!$I$2:AY$2,)),$A43)+COUNTIFS(INDEX(ownership,0,MATCH(L$1,Systems!$I$2:AY$2,)),$A43&amp;"(*",INDEX(ownership,0,MATCH(L$1,Systems!$I$2:AY$2,)),"&lt;&gt;*"&amp;"(X)"&amp;"*")+COUNTIF(INDEX(ownership,0,MATCH(L$1,Systems!$I$2:AY$2,)),$A43&amp;",*")</f>
        <v>0</v>
      </c>
      <c r="M43" s="121">
        <f t="array" ref="M43">COUNTIF(INDEX(ownership,0,MATCH(M$1,Systems!$I$2:AY$2,)),$A43)+COUNTIFS(INDEX(ownership,0,MATCH(M$1,Systems!$I$2:AY$2,)),$A43&amp;"(*",INDEX(ownership,0,MATCH(M$1,Systems!$I$2:AY$2,)),"&lt;&gt;*"&amp;"(X)"&amp;"*")+COUNTIF(INDEX(ownership,0,MATCH(M$1,Systems!$I$2:AY$2,)),$A43&amp;",*")</f>
        <v>0</v>
      </c>
      <c r="N43" s="121">
        <f t="array" ref="N43">COUNTIF(INDEX(ownership,0,MATCH(N$1,Systems!$I$2:AY$2,)),$A43)+COUNTIFS(INDEX(ownership,0,MATCH(N$1,Systems!$I$2:AY$2,)),$A43&amp;"(*",INDEX(ownership,0,MATCH(N$1,Systems!$I$2:AY$2,)),"&lt;&gt;*"&amp;"(X)"&amp;"*")+COUNTIF(INDEX(ownership,0,MATCH(N$1,Systems!$I$2:AY$2,)),$A43&amp;",*")</f>
        <v>0</v>
      </c>
      <c r="O43" s="121">
        <f t="array" ref="O43">COUNTIF(INDEX(ownership,0,MATCH(O$1,Systems!$I$2:AY$2,)),$A43)+COUNTIFS(INDEX(ownership,0,MATCH(O$1,Systems!$I$2:AY$2,)),$A43&amp;"(*",INDEX(ownership,0,MATCH(O$1,Systems!$I$2:AY$2,)),"&lt;&gt;*"&amp;"(X)"&amp;"*")+COUNTIF(INDEX(ownership,0,MATCH(O$1,Systems!$I$2:AY$2,)),$A43&amp;",*")</f>
        <v>1</v>
      </c>
      <c r="P43" s="121">
        <f t="array" ref="P43">COUNTIF(INDEX(ownership,0,MATCH(P$1,Systems!$I$2:AY$2,)),$A43)+COUNTIFS(INDEX(ownership,0,MATCH(P$1,Systems!$I$2:AY$2,)),$A43&amp;"(*",INDEX(ownership,0,MATCH(P$1,Systems!$I$2:AY$2,)),"&lt;&gt;*"&amp;"(X)"&amp;"*")+COUNTIF(INDEX(ownership,0,MATCH(P$1,Systems!$I$2:AY$2,)),$A43&amp;",*")</f>
        <v>1</v>
      </c>
      <c r="Q43" s="121">
        <f t="array" ref="Q43">COUNTIF(INDEX(ownership,0,MATCH(Q$1,Systems!$I$2:AY$2,)),$A43)+COUNTIFS(INDEX(ownership,0,MATCH(Q$1,Systems!$I$2:AY$2,)),$A43&amp;"(*",INDEX(ownership,0,MATCH(Q$1,Systems!$I$2:AY$2,)),"&lt;&gt;*"&amp;"(X)"&amp;"*")+COUNTIF(INDEX(ownership,0,MATCH(Q$1,Systems!$I$2:AY$2,)),$A43&amp;",*")</f>
        <v>1</v>
      </c>
      <c r="R43" s="121">
        <f t="array" ref="R43">COUNTIF(INDEX(ownership,0,MATCH(R$1,Systems!$I$2:AY$2,)),$A43)+COUNTIFS(INDEX(ownership,0,MATCH(R$1,Systems!$I$2:AY$2,)),$A43&amp;"(*",INDEX(ownership,0,MATCH(R$1,Systems!$I$2:AY$2,)),"&lt;&gt;*"&amp;"(X)"&amp;"*")+COUNTIF(INDEX(ownership,0,MATCH(R$1,Systems!$I$2:AY$2,)),$A43&amp;",*")</f>
        <v>1</v>
      </c>
      <c r="S43" s="121">
        <f t="array" ref="S43">COUNTIF(INDEX(ownership,0,MATCH(S$1,Systems!$I$2:AY$2,)),$A43)+COUNTIFS(INDEX(ownership,0,MATCH(S$1,Systems!$I$2:AY$2,)),$A43&amp;"(*",INDEX(ownership,0,MATCH(S$1,Systems!$I$2:AY$2,)),"&lt;&gt;*"&amp;"(X)"&amp;"*")+COUNTIF(INDEX(ownership,0,MATCH(S$1,Systems!$I$2:AY$2,)),$A43&amp;",*")</f>
        <v>7</v>
      </c>
      <c r="T43" s="121">
        <f t="array" ref="T43">COUNTIF(INDEX(ownership,0,MATCH(T$1,Systems!$I$2:AY$2,)),$A43)+COUNTIFS(INDEX(ownership,0,MATCH(T$1,Systems!$I$2:AY$2,)),$A43&amp;"(*",INDEX(ownership,0,MATCH(T$1,Systems!$I$2:AY$2,)),"&lt;&gt;*"&amp;"(X)"&amp;"*")+COUNTIF(INDEX(ownership,0,MATCH(T$1,Systems!$I$2:AY$2,)),$A43&amp;",*")</f>
        <v>7</v>
      </c>
      <c r="U43" s="121">
        <f t="array" ref="U43">COUNTIF(INDEX(ownership,0,MATCH(U$1,Systems!$I$2:AY$2,)),$A43)+COUNTIFS(INDEX(ownership,0,MATCH(U$1,Systems!$I$2:AY$2,)),$A43&amp;"(*",INDEX(ownership,0,MATCH(U$1,Systems!$I$2:AY$2,)),"&lt;&gt;*"&amp;"(X)"&amp;"*")+COUNTIF(INDEX(ownership,0,MATCH(U$1,Systems!$I$2:AY$2,)),$A43&amp;",*")</f>
        <v>7</v>
      </c>
      <c r="V43" s="121">
        <f t="array" ref="V43">COUNTIF(INDEX(ownership,0,MATCH(V$1,Systems!$I$2:AY$2,)),$A43)+COUNTIFS(INDEX(ownership,0,MATCH(V$1,Systems!$I$2:AY$2,)),$A43&amp;"(*",INDEX(ownership,0,MATCH(V$1,Systems!$I$2:AY$2,)),"&lt;&gt;*"&amp;"(X)"&amp;"*")+COUNTIF(INDEX(ownership,0,MATCH(V$1,Systems!$I$2:AY$2,)),$A43&amp;",*")</f>
        <v>7</v>
      </c>
      <c r="W43" s="121">
        <f t="array" ref="W43">COUNTIF(INDEX(ownership,0,MATCH(W$1,Systems!$I$2:AY$2,)),$A43)+COUNTIFS(INDEX(ownership,0,MATCH(W$1,Systems!$I$2:AY$2,)),$A43&amp;"(*",INDEX(ownership,0,MATCH(W$1,Systems!$I$2:AY$2,)),"&lt;&gt;*"&amp;"(X)"&amp;"*")+COUNTIF(INDEX(ownership,0,MATCH(W$1,Systems!$I$2:AY$2,)),$A43&amp;",*")</f>
        <v>7</v>
      </c>
      <c r="X43" s="121">
        <f t="array" ref="X43">COUNTIF(INDEX(ownership,0,MATCH(X$1,Systems!$I$2:AY$2,)),$A43)+COUNTIFS(INDEX(ownership,0,MATCH(X$1,Systems!$I$2:AY$2,)),$A43&amp;"(*",INDEX(ownership,0,MATCH(X$1,Systems!$I$2:AY$2,)),"&lt;&gt;*"&amp;"(X)"&amp;"*")+COUNTIF(INDEX(ownership,0,MATCH(X$1,Systems!$I$2:AY$2,)),$A43&amp;",*")</f>
        <v>8</v>
      </c>
      <c r="Y43" s="121">
        <f t="array" ref="Y43">COUNTIF(INDEX(ownership,0,MATCH(Y$1,Systems!$I$2:AY$2,)),$A43)+COUNTIFS(INDEX(ownership,0,MATCH(Y$1,Systems!$I$2:AY$2,)),$A43&amp;"(*",INDEX(ownership,0,MATCH(Y$1,Systems!$I$2:AY$2,)),"&lt;&gt;*"&amp;"(X)"&amp;"*")+COUNTIF(INDEX(ownership,0,MATCH(Y$1,Systems!$I$2:AY$2,)),$A43&amp;",*")</f>
        <v>7</v>
      </c>
      <c r="Z43" s="121">
        <f t="array" ref="Z43">COUNTIF(INDEX(ownership,0,MATCH(Z$1,Systems!$I$2:AY$2,)),$A43)+COUNTIFS(INDEX(ownership,0,MATCH(Z$1,Systems!$I$2:AY$2,)),$A43&amp;"(*",INDEX(ownership,0,MATCH(Z$1,Systems!$I$2:AY$2,)),"&lt;&gt;*"&amp;"(X)"&amp;"*")+COUNTIF(INDEX(ownership,0,MATCH(Z$1,Systems!$I$2:AY$2,)),$A43&amp;",*")</f>
        <v>7</v>
      </c>
      <c r="AA43" s="121">
        <f t="array" ref="AA43">COUNTIF(INDEX(ownership,0,MATCH(AA$1,Systems!$I$2:AY$2,)),$A43)+COUNTIFS(INDEX(ownership,0,MATCH(AA$1,Systems!$I$2:AY$2,)),$A43&amp;"(*",INDEX(ownership,0,MATCH(AA$1,Systems!$I$2:AY$2,)),"&lt;&gt;*"&amp;"(X)"&amp;"*")+COUNTIF(INDEX(ownership,0,MATCH(AA$1,Systems!$I$2:AY$2,)),$A43&amp;",*")</f>
        <v>7</v>
      </c>
      <c r="AB43" s="121">
        <f t="array" ref="AB43">COUNTIF(INDEX(ownership,0,MATCH(AB$1,Systems!$I$2:AY$2,)),$A43)+COUNTIFS(INDEX(ownership,0,MATCH(AB$1,Systems!$I$2:AY$2,)),$A43&amp;"(*",INDEX(ownership,0,MATCH(AB$1,Systems!$I$2:AY$2,)),"&lt;&gt;*"&amp;"(X)"&amp;"*")+COUNTIF(INDEX(ownership,0,MATCH(AB$1,Systems!$I$2:AY$2,)),$A43&amp;",*")</f>
        <v>7</v>
      </c>
      <c r="AC43" s="121">
        <f t="array" ref="AC43">COUNTIF(INDEX(ownership,0,MATCH(AC$1,Systems!$I$2:AY$2,)),$A43)+COUNTIFS(INDEX(ownership,0,MATCH(AC$1,Systems!$I$2:AY$2,)),$A43&amp;"(*",INDEX(ownership,0,MATCH(AC$1,Systems!$I$2:AY$2,)),"&lt;&gt;*"&amp;"(X)"&amp;"*")+COUNTIF(INDEX(ownership,0,MATCH(AC$1,Systems!$I$2:AY$2,)),$A43&amp;",*")</f>
        <v>7</v>
      </c>
      <c r="AD43" s="121">
        <f t="array" ref="AD43">COUNTIF(INDEX(ownership,0,MATCH(AD$1,Systems!$I$2:AY$2,)),$A43)+COUNTIFS(INDEX(ownership,0,MATCH(AD$1,Systems!$I$2:AY$2,)),$A43&amp;"(*",INDEX(ownership,0,MATCH(AD$1,Systems!$I$2:AY$2,)),"&lt;&gt;*"&amp;"(X)"&amp;"*")+COUNTIF(INDEX(ownership,0,MATCH(AD$1,Systems!$I$2:AY$2,)),$A43&amp;",*")</f>
        <v>7</v>
      </c>
      <c r="AE43" s="121">
        <f t="array" ref="AE43">COUNTIF(INDEX(ownership,0,MATCH(AE$1,Systems!$I$2:AY$2,)),$A43)+COUNTIFS(INDEX(ownership,0,MATCH(AE$1,Systems!$I$2:AY$2,)),$A43&amp;"(*",INDEX(ownership,0,MATCH(AE$1,Systems!$I$2:AY$2,)),"&lt;&gt;*"&amp;"(X)"&amp;"*")+COUNTIF(INDEX(ownership,0,MATCH(AE$1,Systems!$I$2:AY$2,)),$A43&amp;",*")</f>
        <v>7</v>
      </c>
      <c r="AF43" s="121">
        <f t="array" ref="AF43">COUNTIF(INDEX(ownership,0,MATCH(AF$1,Systems!$I$2:AY$2,)),$A43)+COUNTIFS(INDEX(ownership,0,MATCH(AF$1,Systems!$I$2:AY$2,)),$A43&amp;"(*",INDEX(ownership,0,MATCH(AF$1,Systems!$I$2:AY$2,)),"&lt;&gt;*"&amp;"(X)"&amp;"*")+COUNTIF(INDEX(ownership,0,MATCH(AF$1,Systems!$I$2:AY$2,)),$A43&amp;",*")</f>
        <v>7</v>
      </c>
      <c r="AG43" s="121">
        <f t="array" ref="AG43">COUNTIF(INDEX(ownership,0,MATCH(AG$1,Systems!$I$2:AY$2,)),$A43)+COUNTIFS(INDEX(ownership,0,MATCH(AG$1,Systems!$I$2:AY$2,)),$A43&amp;"(*",INDEX(ownership,0,MATCH(AG$1,Systems!$I$2:AY$2,)),"&lt;&gt;*"&amp;"(X)"&amp;"*")+COUNTIF(INDEX(ownership,0,MATCH(AG$1,Systems!$I$2:AY$2,)),$A43&amp;",*")</f>
        <v>0</v>
      </c>
      <c r="AH43" s="121">
        <f t="array" ref="AH43">COUNTIF(INDEX(ownership,0,MATCH(AH$1,Systems!$I$2:AY$2,)),$A43)+COUNTIFS(INDEX(ownership,0,MATCH(AH$1,Systems!$I$2:AY$2,)),$A43&amp;"(*",INDEX(ownership,0,MATCH(AH$1,Systems!$I$2:AY$2,)),"&lt;&gt;*"&amp;"(X)"&amp;"*")+COUNTIF(INDEX(ownership,0,MATCH(AH$1,Systems!$I$2:AY$2,)),$A43&amp;",*")</f>
        <v>0</v>
      </c>
      <c r="AI43" s="121">
        <f t="array" ref="AI43">COUNTIF(INDEX(ownership,0,MATCH(AI$1,Systems!$I$2:AY$2,)),$A43)+COUNTIFS(INDEX(ownership,0,MATCH(AI$1,Systems!$I$2:AY$2,)),$A43&amp;"(*",INDEX(ownership,0,MATCH(AI$1,Systems!$I$2:AY$2,)),"&lt;&gt;*"&amp;"(X)"&amp;"*")+COUNTIF(INDEX(ownership,0,MATCH(AI$1,Systems!$I$2:AY$2,)),$A43&amp;",*")</f>
        <v>0</v>
      </c>
      <c r="AJ43" s="121">
        <f t="array" ref="AJ43">COUNTIF(INDEX(ownership,0,MATCH(AJ$1,Systems!$I$2:AY$2,)),$A43)+COUNTIFS(INDEX(ownership,0,MATCH(AJ$1,Systems!$I$2:AY$2,)),$A43&amp;"(*",INDEX(ownership,0,MATCH(AJ$1,Systems!$I$2:AY$2,)),"&lt;&gt;*"&amp;"(X)"&amp;"*")+COUNTIF(INDEX(ownership,0,MATCH(AJ$1,Systems!$I$2:AY$2,)),$A43&amp;",*")</f>
        <v>0</v>
      </c>
      <c r="AK43" s="121">
        <f t="array" ref="AK43">COUNTIF(INDEX(ownership,0,MATCH(AK$1,Systems!$I$2:AY$2,)),$A43)+COUNTIFS(INDEX(ownership,0,MATCH(AK$1,Systems!$I$2:AY$2,)),$A43&amp;"(*",INDEX(ownership,0,MATCH(AK$1,Systems!$I$2:AY$2,)),"&lt;&gt;*"&amp;"(X)"&amp;"*")+COUNTIF(INDEX(ownership,0,MATCH(AK$1,Systems!$I$2:AY$2,)),$A43&amp;",*")</f>
        <v>0</v>
      </c>
      <c r="AL43" s="121">
        <f t="array" ref="AL43">COUNTIF(INDEX(ownership,0,MATCH(AL$1,Systems!$I$2:AY$2,)),$A43)+COUNTIFS(INDEX(ownership,0,MATCH(AL$1,Systems!$I$2:AY$2,)),$A43&amp;"(*",INDEX(ownership,0,MATCH(AL$1,Systems!$I$2:AY$2,)),"&lt;&gt;*"&amp;"(X)"&amp;"*")+COUNTIF(INDEX(ownership,0,MATCH(AL$1,Systems!$I$2:AY$2,)),$A43&amp;",*")</f>
        <v>0</v>
      </c>
      <c r="AM43" s="121">
        <f t="array" ref="AM43">COUNTIF(INDEX(ownership,0,MATCH(AM$1,Systems!$I$2:AY$2,)),$A43)+COUNTIFS(INDEX(ownership,0,MATCH(AM$1,Systems!$I$2:AY$2,)),$A43&amp;"(*",INDEX(ownership,0,MATCH(AM$1,Systems!$I$2:AY$2,)),"&lt;&gt;*"&amp;"(X)"&amp;"*")+COUNTIF(INDEX(ownership,0,MATCH(AM$1,Systems!$I$2:AY$2,)),$A43&amp;",*")</f>
        <v>0</v>
      </c>
      <c r="AN43" s="121">
        <f t="array" ref="AN43">COUNTIF(INDEX(ownership,0,MATCH(AN$1,Systems!$I$2:AY$2,)),$A43)+COUNTIFS(INDEX(ownership,0,MATCH(AN$1,Systems!$I$2:AY$2,)),$A43&amp;"(*",INDEX(ownership,0,MATCH(AN$1,Systems!$I$2:AY$2,)),"&lt;&gt;*"&amp;"(X)"&amp;"*")+COUNTIF(INDEX(ownership,0,MATCH(AN$1,Systems!$I$2:AY$2,)),$A43&amp;",*")</f>
        <v>0</v>
      </c>
      <c r="AO43" s="121">
        <f t="array" ref="AO43">COUNTIF(INDEX(ownership,0,MATCH(AO$1,Systems!$I$2:AY$2,)),$A43)+COUNTIFS(INDEX(ownership,0,MATCH(AO$1,Systems!$I$2:AY$2,)),$A43&amp;"(*",INDEX(ownership,0,MATCH(AO$1,Systems!$I$2:AY$2,)),"&lt;&gt;*"&amp;"(X)"&amp;"*")+COUNTIF(INDEX(ownership,0,MATCH(AO$1,Systems!$I$2:AY$2,)),$A43&amp;",*")</f>
        <v>0</v>
      </c>
      <c r="AP43" s="121">
        <f t="array" ref="AP43">COUNTIF(INDEX(ownership,0,MATCH(AP$1,Systems!$I$2:AY$2,)),$A43)+COUNTIFS(INDEX(ownership,0,MATCH(AP$1,Systems!$I$2:AY$2,)),$A43&amp;"(*",INDEX(ownership,0,MATCH(AP$1,Systems!$I$2:AY$2,)),"&lt;&gt;*"&amp;"(X)"&amp;"*")+COUNTIF(INDEX(ownership,0,MATCH(AP$1,Systems!$I$2:AY$2,)),$A43&amp;",*")</f>
        <v>0</v>
      </c>
      <c r="AQ43" s="121">
        <f t="array" ref="AQ43">COUNTIF(INDEX(ownership,0,MATCH(AQ$1,Systems!$I$2:AY$2,)),$A43)+COUNTIFS(INDEX(ownership,0,MATCH(AQ$1,Systems!$I$2:AY$2,)),$A43&amp;"(*",INDEX(ownership,0,MATCH(AQ$1,Systems!$I$2:AY$2,)),"&lt;&gt;*"&amp;"(X)"&amp;"*")+COUNTIF(INDEX(ownership,0,MATCH(AQ$1,Systems!$I$2:AY$2,)),$A43&amp;",*")</f>
        <v>0</v>
      </c>
      <c r="AR43" s="121">
        <f t="array" ref="AR43">COUNTIF(INDEX(ownership,0,MATCH(AR$1,Systems!$I$2:AY$2,)),$A43)+COUNTIFS(INDEX(ownership,0,MATCH(AR$1,Systems!$I$2:AY$2,)),$A43&amp;"(*",INDEX(ownership,0,MATCH(AR$1,Systems!$I$2:AY$2,)),"&lt;&gt;*"&amp;"(X)"&amp;"*")+COUNTIF(INDEX(ownership,0,MATCH(AR$1,Systems!$I$2:AY$2,)),$A43&amp;",*")</f>
        <v>0</v>
      </c>
      <c r="AS43" s="121">
        <f t="array" ref="AS43">COUNTIF(INDEX(ownership,0,MATCH(AS$1,Systems!$I$2:AY$2,)),$A43)+COUNTIFS(INDEX(ownership,0,MATCH(AS$1,Systems!$I$2:AY$2,)),$A43&amp;"(*",INDEX(ownership,0,MATCH(AS$1,Systems!$I$2:AY$2,)),"&lt;&gt;*"&amp;"(X)"&amp;"*")+COUNTIF(INDEX(ownership,0,MATCH(AS$1,Systems!$I$2:AY$2,)),$A43&amp;",*")</f>
        <v>0</v>
      </c>
      <c r="AT43" s="121">
        <f t="array" ref="AT43">COUNTIF(INDEX(ownership,0,MATCH(AT$1,Systems!$I$2:AY$2,)),$A43)+COUNTIFS(INDEX(ownership,0,MATCH(AT$1,Systems!$I$2:AY$2,)),$A43&amp;"(*",INDEX(ownership,0,MATCH(AT$1,Systems!$I$2:AY$2,)),"&lt;&gt;*"&amp;"(X)"&amp;"*")+COUNTIF(INDEX(ownership,0,MATCH(AT$1,Systems!$I$2:AY$2,)),$A43&amp;",*")</f>
        <v>6</v>
      </c>
      <c r="AU43" s="121">
        <f t="array" ref="AU43">COUNTIF(INDEX(ownership,0,MATCH(AU$1,Systems!$I$2:AY$2,)),$A43)+COUNTIFS(INDEX(ownership,0,MATCH(AU$1,Systems!$I$2:AY$2,)),$A43&amp;"(*",INDEX(ownership,0,MATCH(AU$1,Systems!$I$2:AY$2,)),"&lt;&gt;*"&amp;"(X)"&amp;"*")+COUNTIF(INDEX(ownership,0,MATCH(AU$1,Systems!$I$2:AY$2,)),$A43&amp;",*")</f>
        <v>6</v>
      </c>
      <c r="AV43" s="121">
        <f t="array" ref="AV43">COUNTIF(INDEX(ownership,0,MATCH(AV$1,Systems!$I$2:AY$2,)),$A43)+COUNTIFS(INDEX(ownership,0,MATCH(AV$1,Systems!$I$2:AY$2,)),$A43&amp;"(*",INDEX(ownership,0,MATCH(AV$1,Systems!$I$2:AY$2,)),"&lt;&gt;*"&amp;"(X)"&amp;"*")+COUNTIF(INDEX(ownership,0,MATCH(AV$1,Systems!$I$2:AY$2,)),$A43&amp;",*")</f>
        <v>6</v>
      </c>
      <c r="AW43" s="121">
        <f t="array" ref="AW43">COUNTIF(INDEX(ownership,0,MATCH(AW$1,Systems!$I$2:AY$2,)),$A43)+COUNTIFS(INDEX(ownership,0,MATCH(AW$1,Systems!$I$2:AY$2,)),$A43&amp;"(*",INDEX(ownership,0,MATCH(AW$1,Systems!$I$2:AY$2,)),"&lt;&gt;*"&amp;"(X)"&amp;"*")+COUNTIF(INDEX(ownership,0,MATCH(AW$1,Systems!$I$2:AY$2,)),$A43&amp;",*")</f>
        <v>6</v>
      </c>
      <c r="AX43" s="121">
        <f t="array" ref="AX43">COUNTIF(INDEX(ownership,0,MATCH(AX$1,Systems!$I$2:AY$2,)),$A43)+COUNTIFS(INDEX(ownership,0,MATCH(AX$1,Systems!$I$2:AY$2,)),$A43&amp;"(*",INDEX(ownership,0,MATCH(AX$1,Systems!$I$2:AY$2,)),"&lt;&gt;*"&amp;"(X)"&amp;"*")+COUNTIF(INDEX(ownership,0,MATCH(AX$1,Systems!$I$2:AY$2,)),$A43&amp;",*")</f>
        <v>6</v>
      </c>
      <c r="AY43" s="121">
        <f t="array" ref="AY43">COUNTIF(INDEX(ownership,0,MATCH(AY$1,Systems!$I$2:AZ$2,)),$A43)+COUNTIFS(INDEX(ownership,0,MATCH(AY$1,Systems!$I$2:AZ$2,)),$A43&amp;"(*",INDEX(ownership,0,MATCH(AY$1,Systems!$I$2:AZ$2,)),"&lt;&gt;*"&amp;"(X)"&amp;"*")+COUNTIF(INDEX(ownership,0,MATCH(AY$1,Systems!$I$2:AZ$2,)),$A43&amp;",*")</f>
        <v>6</v>
      </c>
      <c r="AZ43" s="121">
        <f t="array" ref="AZ43">COUNTIF(INDEX(ownership,0,MATCH(AZ$1,Systems!$I$2:AY$2,)),$A43)+COUNTIFS(INDEX(ownership,0,MATCH(AZ$1,Systems!$I$2:AY$2,)),$A43&amp;"(*",INDEX(ownership,0,MATCH(AZ$1,Systems!$I$2:AY$2,)),"&lt;&gt;*"&amp;"(X)"&amp;"*")+COUNTIF(INDEX(ownership,0,MATCH(AZ$1,Systems!$I$2:AY$2,)),$A43&amp;",*")</f>
        <v>0</v>
      </c>
    </row>
    <row r="44" ht="15.75" customHeight="1">
      <c r="A44" s="60" t="s">
        <v>8015</v>
      </c>
      <c r="B44" s="60" t="s">
        <v>336</v>
      </c>
      <c r="C44" s="60" t="s">
        <v>7942</v>
      </c>
      <c r="D44" s="119">
        <v>2767.0</v>
      </c>
      <c r="E44" s="119">
        <v>2779.0</v>
      </c>
      <c r="F44" s="122"/>
      <c r="G44" s="121">
        <f t="shared" si="1"/>
        <v>146</v>
      </c>
      <c r="H44" s="121">
        <f t="array" ref="H44">COUNTIF(INDEX(ownership,0,MATCH(H$1,Systems!$I$2:AY$2,)),$A44)+COUNTIFS(INDEX(ownership,0,MATCH(H$1,Systems!$I$2:AY$2,)),$A44&amp;"(*",INDEX(ownership,0,MATCH(H$1,Systems!$I$2:AY$2,)),"&lt;&gt;*"&amp;"(X)"&amp;"*")+COUNTIF(INDEX(ownership,0,MATCH(H$1,Systems!$I$2:AY$2,)),$A44&amp;",*")</f>
        <v>0</v>
      </c>
      <c r="I44" s="121">
        <f t="array" ref="I44">COUNTIF(INDEX(ownership,0,MATCH(I$1,Systems!$I$2:AY$2,)),$A44)+COUNTIFS(INDEX(ownership,0,MATCH(I$1,Systems!$I$2:AY$2,)),$A44&amp;"(*",INDEX(ownership,0,MATCH(I$1,Systems!$I$2:AY$2,)),"&lt;&gt;*"&amp;"(X)"&amp;"*")+COUNTIF(INDEX(ownership,0,MATCH(I$1,Systems!$I$2:AY$2,)),$A44&amp;",*")</f>
        <v>0</v>
      </c>
      <c r="J44" s="121">
        <f t="array" ref="J44">COUNTIF(INDEX(ownership,0,MATCH(J$1,Systems!$I$2:AY$2,)),$A44)+COUNTIFS(INDEX(ownership,0,MATCH(J$1,Systems!$I$2:AY$2,)),$A44&amp;"(*",INDEX(ownership,0,MATCH(J$1,Systems!$I$2:AY$2,)),"&lt;&gt;*"&amp;"(X)"&amp;"*")+COUNTIF(INDEX(ownership,0,MATCH(J$1,Systems!$I$2:AY$2,)),$A44&amp;",*")</f>
        <v>0</v>
      </c>
      <c r="K44" s="121">
        <f t="array" ref="K44">COUNTIF(INDEX(ownership,0,MATCH(K$1,Systems!$I$2:AY$2,)),$A44)+COUNTIFS(INDEX(ownership,0,MATCH(K$1,Systems!$I$2:AY$2,)),$A44&amp;"(*",INDEX(ownership,0,MATCH(K$1,Systems!$I$2:AY$2,)),"&lt;&gt;*"&amp;"(X)"&amp;"*")+COUNTIF(INDEX(ownership,0,MATCH(K$1,Systems!$I$2:AY$2,)),$A44&amp;",*")</f>
        <v>0</v>
      </c>
      <c r="L44" s="121">
        <f t="array" ref="L44">COUNTIF(INDEX(ownership,0,MATCH(L$1,Systems!$I$2:AY$2,)),$A44)+COUNTIFS(INDEX(ownership,0,MATCH(L$1,Systems!$I$2:AY$2,)),$A44&amp;"(*",INDEX(ownership,0,MATCH(L$1,Systems!$I$2:AY$2,)),"&lt;&gt;*"&amp;"(X)"&amp;"*")+COUNTIF(INDEX(ownership,0,MATCH(L$1,Systems!$I$2:AY$2,)),$A44&amp;",*")</f>
        <v>0</v>
      </c>
      <c r="M44" s="121">
        <f t="array" ref="M44">COUNTIF(INDEX(ownership,0,MATCH(M$1,Systems!$I$2:AY$2,)),$A44)+COUNTIFS(INDEX(ownership,0,MATCH(M$1,Systems!$I$2:AY$2,)),$A44&amp;"(*",INDEX(ownership,0,MATCH(M$1,Systems!$I$2:AY$2,)),"&lt;&gt;*"&amp;"(X)"&amp;"*")+COUNTIF(INDEX(ownership,0,MATCH(M$1,Systems!$I$2:AY$2,)),$A44&amp;",*")</f>
        <v>0</v>
      </c>
      <c r="N44" s="121">
        <f t="array" ref="N44">COUNTIF(INDEX(ownership,0,MATCH(N$1,Systems!$I$2:AY$2,)),$A44)+COUNTIFS(INDEX(ownership,0,MATCH(N$1,Systems!$I$2:AY$2,)),$A44&amp;"(*",INDEX(ownership,0,MATCH(N$1,Systems!$I$2:AY$2,)),"&lt;&gt;*"&amp;"(X)"&amp;"*")+COUNTIF(INDEX(ownership,0,MATCH(N$1,Systems!$I$2:AY$2,)),$A44&amp;",*")</f>
        <v>0</v>
      </c>
      <c r="O44" s="121">
        <f t="array" ref="O44">COUNTIF(INDEX(ownership,0,MATCH(O$1,Systems!$I$2:AY$2,)),$A44)+COUNTIFS(INDEX(ownership,0,MATCH(O$1,Systems!$I$2:AY$2,)),$A44&amp;"(*",INDEX(ownership,0,MATCH(O$1,Systems!$I$2:AY$2,)),"&lt;&gt;*"&amp;"(X)"&amp;"*")+COUNTIF(INDEX(ownership,0,MATCH(O$1,Systems!$I$2:AY$2,)),$A44&amp;",*")</f>
        <v>0</v>
      </c>
      <c r="P44" s="121">
        <f t="array" ref="P44">COUNTIF(INDEX(ownership,0,MATCH(P$1,Systems!$I$2:AY$2,)),$A44)+COUNTIFS(INDEX(ownership,0,MATCH(P$1,Systems!$I$2:AY$2,)),$A44&amp;"(*",INDEX(ownership,0,MATCH(P$1,Systems!$I$2:AY$2,)),"&lt;&gt;*"&amp;"(X)"&amp;"*")+COUNTIF(INDEX(ownership,0,MATCH(P$1,Systems!$I$2:AY$2,)),$A44&amp;",*")</f>
        <v>0</v>
      </c>
      <c r="Q44" s="121">
        <f t="array" ref="Q44">COUNTIF(INDEX(ownership,0,MATCH(Q$1,Systems!$I$2:AY$2,)),$A44)+COUNTIFS(INDEX(ownership,0,MATCH(Q$1,Systems!$I$2:AY$2,)),$A44&amp;"(*",INDEX(ownership,0,MATCH(Q$1,Systems!$I$2:AY$2,)),"&lt;&gt;*"&amp;"(X)"&amp;"*")+COUNTIF(INDEX(ownership,0,MATCH(Q$1,Systems!$I$2:AY$2,)),$A44&amp;",*")</f>
        <v>146</v>
      </c>
      <c r="R44" s="121">
        <f t="array" ref="R44">COUNTIF(INDEX(ownership,0,MATCH(R$1,Systems!$I$2:AY$2,)),$A44)+COUNTIFS(INDEX(ownership,0,MATCH(R$1,Systems!$I$2:AY$2,)),$A44&amp;"(*",INDEX(ownership,0,MATCH(R$1,Systems!$I$2:AY$2,)),"&lt;&gt;*"&amp;"(X)"&amp;"*")+COUNTIF(INDEX(ownership,0,MATCH(R$1,Systems!$I$2:AY$2,)),$A44&amp;",*")</f>
        <v>0</v>
      </c>
      <c r="S44" s="121">
        <f t="array" ref="S44">COUNTIF(INDEX(ownership,0,MATCH(S$1,Systems!$I$2:AY$2,)),$A44)+COUNTIFS(INDEX(ownership,0,MATCH(S$1,Systems!$I$2:AY$2,)),$A44&amp;"(*",INDEX(ownership,0,MATCH(S$1,Systems!$I$2:AY$2,)),"&lt;&gt;*"&amp;"(X)"&amp;"*")+COUNTIF(INDEX(ownership,0,MATCH(S$1,Systems!$I$2:AY$2,)),$A44&amp;",*")</f>
        <v>0</v>
      </c>
      <c r="T44" s="121">
        <f t="array" ref="T44">COUNTIF(INDEX(ownership,0,MATCH(T$1,Systems!$I$2:AY$2,)),$A44)+COUNTIFS(INDEX(ownership,0,MATCH(T$1,Systems!$I$2:AY$2,)),$A44&amp;"(*",INDEX(ownership,0,MATCH(T$1,Systems!$I$2:AY$2,)),"&lt;&gt;*"&amp;"(X)"&amp;"*")+COUNTIF(INDEX(ownership,0,MATCH(T$1,Systems!$I$2:AY$2,)),$A44&amp;",*")</f>
        <v>0</v>
      </c>
      <c r="U44" s="121">
        <f t="array" ref="U44">COUNTIF(INDEX(ownership,0,MATCH(U$1,Systems!$I$2:AY$2,)),$A44)+COUNTIFS(INDEX(ownership,0,MATCH(U$1,Systems!$I$2:AY$2,)),$A44&amp;"(*",INDEX(ownership,0,MATCH(U$1,Systems!$I$2:AY$2,)),"&lt;&gt;*"&amp;"(X)"&amp;"*")+COUNTIF(INDEX(ownership,0,MATCH(U$1,Systems!$I$2:AY$2,)),$A44&amp;",*")</f>
        <v>0</v>
      </c>
      <c r="V44" s="121">
        <f t="array" ref="V44">COUNTIF(INDEX(ownership,0,MATCH(V$1,Systems!$I$2:AY$2,)),$A44)+COUNTIFS(INDEX(ownership,0,MATCH(V$1,Systems!$I$2:AY$2,)),$A44&amp;"(*",INDEX(ownership,0,MATCH(V$1,Systems!$I$2:AY$2,)),"&lt;&gt;*"&amp;"(X)"&amp;"*")+COUNTIF(INDEX(ownership,0,MATCH(V$1,Systems!$I$2:AY$2,)),$A44&amp;",*")</f>
        <v>0</v>
      </c>
      <c r="W44" s="121">
        <f t="array" ref="W44">COUNTIF(INDEX(ownership,0,MATCH(W$1,Systems!$I$2:AY$2,)),$A44)+COUNTIFS(INDEX(ownership,0,MATCH(W$1,Systems!$I$2:AY$2,)),$A44&amp;"(*",INDEX(ownership,0,MATCH(W$1,Systems!$I$2:AY$2,)),"&lt;&gt;*"&amp;"(X)"&amp;"*")+COUNTIF(INDEX(ownership,0,MATCH(W$1,Systems!$I$2:AY$2,)),$A44&amp;",*")</f>
        <v>0</v>
      </c>
      <c r="X44" s="121">
        <f t="array" ref="X44">COUNTIF(INDEX(ownership,0,MATCH(X$1,Systems!$I$2:AY$2,)),$A44)+COUNTIFS(INDEX(ownership,0,MATCH(X$1,Systems!$I$2:AY$2,)),$A44&amp;"(*",INDEX(ownership,0,MATCH(X$1,Systems!$I$2:AY$2,)),"&lt;&gt;*"&amp;"(X)"&amp;"*")+COUNTIF(INDEX(ownership,0,MATCH(X$1,Systems!$I$2:AY$2,)),$A44&amp;",*")</f>
        <v>0</v>
      </c>
      <c r="Y44" s="121">
        <f t="array" ref="Y44">COUNTIF(INDEX(ownership,0,MATCH(Y$1,Systems!$I$2:AY$2,)),$A44)+COUNTIFS(INDEX(ownership,0,MATCH(Y$1,Systems!$I$2:AY$2,)),$A44&amp;"(*",INDEX(ownership,0,MATCH(Y$1,Systems!$I$2:AY$2,)),"&lt;&gt;*"&amp;"(X)"&amp;"*")+COUNTIF(INDEX(ownership,0,MATCH(Y$1,Systems!$I$2:AY$2,)),$A44&amp;",*")</f>
        <v>0</v>
      </c>
      <c r="Z44" s="121">
        <f t="array" ref="Z44">COUNTIF(INDEX(ownership,0,MATCH(Z$1,Systems!$I$2:AY$2,)),$A44)+COUNTIFS(INDEX(ownership,0,MATCH(Z$1,Systems!$I$2:AY$2,)),$A44&amp;"(*",INDEX(ownership,0,MATCH(Z$1,Systems!$I$2:AY$2,)),"&lt;&gt;*"&amp;"(X)"&amp;"*")+COUNTIF(INDEX(ownership,0,MATCH(Z$1,Systems!$I$2:AY$2,)),$A44&amp;",*")</f>
        <v>0</v>
      </c>
      <c r="AA44" s="121">
        <f t="array" ref="AA44">COUNTIF(INDEX(ownership,0,MATCH(AA$1,Systems!$I$2:AY$2,)),$A44)+COUNTIFS(INDEX(ownership,0,MATCH(AA$1,Systems!$I$2:AY$2,)),$A44&amp;"(*",INDEX(ownership,0,MATCH(AA$1,Systems!$I$2:AY$2,)),"&lt;&gt;*"&amp;"(X)"&amp;"*")+COUNTIF(INDEX(ownership,0,MATCH(AA$1,Systems!$I$2:AY$2,)),$A44&amp;",*")</f>
        <v>0</v>
      </c>
      <c r="AB44" s="121">
        <f t="array" ref="AB44">COUNTIF(INDEX(ownership,0,MATCH(AB$1,Systems!$I$2:AY$2,)),$A44)+COUNTIFS(INDEX(ownership,0,MATCH(AB$1,Systems!$I$2:AY$2,)),$A44&amp;"(*",INDEX(ownership,0,MATCH(AB$1,Systems!$I$2:AY$2,)),"&lt;&gt;*"&amp;"(X)"&amp;"*")+COUNTIF(INDEX(ownership,0,MATCH(AB$1,Systems!$I$2:AY$2,)),$A44&amp;",*")</f>
        <v>0</v>
      </c>
      <c r="AC44" s="121">
        <f t="array" ref="AC44">COUNTIF(INDEX(ownership,0,MATCH(AC$1,Systems!$I$2:AY$2,)),$A44)+COUNTIFS(INDEX(ownership,0,MATCH(AC$1,Systems!$I$2:AY$2,)),$A44&amp;"(*",INDEX(ownership,0,MATCH(AC$1,Systems!$I$2:AY$2,)),"&lt;&gt;*"&amp;"(X)"&amp;"*")+COUNTIF(INDEX(ownership,0,MATCH(AC$1,Systems!$I$2:AY$2,)),$A44&amp;",*")</f>
        <v>0</v>
      </c>
      <c r="AD44" s="121">
        <f t="array" ref="AD44">COUNTIF(INDEX(ownership,0,MATCH(AD$1,Systems!$I$2:AY$2,)),$A44)+COUNTIFS(INDEX(ownership,0,MATCH(AD$1,Systems!$I$2:AY$2,)),$A44&amp;"(*",INDEX(ownership,0,MATCH(AD$1,Systems!$I$2:AY$2,)),"&lt;&gt;*"&amp;"(X)"&amp;"*")+COUNTIF(INDEX(ownership,0,MATCH(AD$1,Systems!$I$2:AY$2,)),$A44&amp;",*")</f>
        <v>0</v>
      </c>
      <c r="AE44" s="121">
        <f t="array" ref="AE44">COUNTIF(INDEX(ownership,0,MATCH(AE$1,Systems!$I$2:AY$2,)),$A44)+COUNTIFS(INDEX(ownership,0,MATCH(AE$1,Systems!$I$2:AY$2,)),$A44&amp;"(*",INDEX(ownership,0,MATCH(AE$1,Systems!$I$2:AY$2,)),"&lt;&gt;*"&amp;"(X)"&amp;"*")+COUNTIF(INDEX(ownership,0,MATCH(AE$1,Systems!$I$2:AY$2,)),$A44&amp;",*")</f>
        <v>0</v>
      </c>
      <c r="AF44" s="121">
        <f t="array" ref="AF44">COUNTIF(INDEX(ownership,0,MATCH(AF$1,Systems!$I$2:AY$2,)),$A44)+COUNTIFS(INDEX(ownership,0,MATCH(AF$1,Systems!$I$2:AY$2,)),$A44&amp;"(*",INDEX(ownership,0,MATCH(AF$1,Systems!$I$2:AY$2,)),"&lt;&gt;*"&amp;"(X)"&amp;"*")+COUNTIF(INDEX(ownership,0,MATCH(AF$1,Systems!$I$2:AY$2,)),$A44&amp;",*")</f>
        <v>0</v>
      </c>
      <c r="AG44" s="121">
        <f t="array" ref="AG44">COUNTIF(INDEX(ownership,0,MATCH(AG$1,Systems!$I$2:AY$2,)),$A44)+COUNTIFS(INDEX(ownership,0,MATCH(AG$1,Systems!$I$2:AY$2,)),$A44&amp;"(*",INDEX(ownership,0,MATCH(AG$1,Systems!$I$2:AY$2,)),"&lt;&gt;*"&amp;"(X)"&amp;"*")+COUNTIF(INDEX(ownership,0,MATCH(AG$1,Systems!$I$2:AY$2,)),$A44&amp;",*")</f>
        <v>0</v>
      </c>
      <c r="AH44" s="121">
        <f t="array" ref="AH44">COUNTIF(INDEX(ownership,0,MATCH(AH$1,Systems!$I$2:AY$2,)),$A44)+COUNTIFS(INDEX(ownership,0,MATCH(AH$1,Systems!$I$2:AY$2,)),$A44&amp;"(*",INDEX(ownership,0,MATCH(AH$1,Systems!$I$2:AY$2,)),"&lt;&gt;*"&amp;"(X)"&amp;"*")+COUNTIF(INDEX(ownership,0,MATCH(AH$1,Systems!$I$2:AY$2,)),$A44&amp;",*")</f>
        <v>0</v>
      </c>
      <c r="AI44" s="121">
        <f t="array" ref="AI44">COUNTIF(INDEX(ownership,0,MATCH(AI$1,Systems!$I$2:AY$2,)),$A44)+COUNTIFS(INDEX(ownership,0,MATCH(AI$1,Systems!$I$2:AY$2,)),$A44&amp;"(*",INDEX(ownership,0,MATCH(AI$1,Systems!$I$2:AY$2,)),"&lt;&gt;*"&amp;"(X)"&amp;"*")+COUNTIF(INDEX(ownership,0,MATCH(AI$1,Systems!$I$2:AY$2,)),$A44&amp;",*")</f>
        <v>0</v>
      </c>
      <c r="AJ44" s="121">
        <f t="array" ref="AJ44">COUNTIF(INDEX(ownership,0,MATCH(AJ$1,Systems!$I$2:AY$2,)),$A44)+COUNTIFS(INDEX(ownership,0,MATCH(AJ$1,Systems!$I$2:AY$2,)),$A44&amp;"(*",INDEX(ownership,0,MATCH(AJ$1,Systems!$I$2:AY$2,)),"&lt;&gt;*"&amp;"(X)"&amp;"*")+COUNTIF(INDEX(ownership,0,MATCH(AJ$1,Systems!$I$2:AY$2,)),$A44&amp;",*")</f>
        <v>0</v>
      </c>
      <c r="AK44" s="121">
        <f t="array" ref="AK44">COUNTIF(INDEX(ownership,0,MATCH(AK$1,Systems!$I$2:AY$2,)),$A44)+COUNTIFS(INDEX(ownership,0,MATCH(AK$1,Systems!$I$2:AY$2,)),$A44&amp;"(*",INDEX(ownership,0,MATCH(AK$1,Systems!$I$2:AY$2,)),"&lt;&gt;*"&amp;"(X)"&amp;"*")+COUNTIF(INDEX(ownership,0,MATCH(AK$1,Systems!$I$2:AY$2,)),$A44&amp;",*")</f>
        <v>0</v>
      </c>
      <c r="AL44" s="121">
        <f t="array" ref="AL44">COUNTIF(INDEX(ownership,0,MATCH(AL$1,Systems!$I$2:AY$2,)),$A44)+COUNTIFS(INDEX(ownership,0,MATCH(AL$1,Systems!$I$2:AY$2,)),$A44&amp;"(*",INDEX(ownership,0,MATCH(AL$1,Systems!$I$2:AY$2,)),"&lt;&gt;*"&amp;"(X)"&amp;"*")+COUNTIF(INDEX(ownership,0,MATCH(AL$1,Systems!$I$2:AY$2,)),$A44&amp;",*")</f>
        <v>0</v>
      </c>
      <c r="AM44" s="121">
        <f t="array" ref="AM44">COUNTIF(INDEX(ownership,0,MATCH(AM$1,Systems!$I$2:AY$2,)),$A44)+COUNTIFS(INDEX(ownership,0,MATCH(AM$1,Systems!$I$2:AY$2,)),$A44&amp;"(*",INDEX(ownership,0,MATCH(AM$1,Systems!$I$2:AY$2,)),"&lt;&gt;*"&amp;"(X)"&amp;"*")+COUNTIF(INDEX(ownership,0,MATCH(AM$1,Systems!$I$2:AY$2,)),$A44&amp;",*")</f>
        <v>0</v>
      </c>
      <c r="AN44" s="121">
        <f t="array" ref="AN44">COUNTIF(INDEX(ownership,0,MATCH(AN$1,Systems!$I$2:AY$2,)),$A44)+COUNTIFS(INDEX(ownership,0,MATCH(AN$1,Systems!$I$2:AY$2,)),$A44&amp;"(*",INDEX(ownership,0,MATCH(AN$1,Systems!$I$2:AY$2,)),"&lt;&gt;*"&amp;"(X)"&amp;"*")+COUNTIF(INDEX(ownership,0,MATCH(AN$1,Systems!$I$2:AY$2,)),$A44&amp;",*")</f>
        <v>0</v>
      </c>
      <c r="AO44" s="121">
        <f t="array" ref="AO44">COUNTIF(INDEX(ownership,0,MATCH(AO$1,Systems!$I$2:AY$2,)),$A44)+COUNTIFS(INDEX(ownership,0,MATCH(AO$1,Systems!$I$2:AY$2,)),$A44&amp;"(*",INDEX(ownership,0,MATCH(AO$1,Systems!$I$2:AY$2,)),"&lt;&gt;*"&amp;"(X)"&amp;"*")+COUNTIF(INDEX(ownership,0,MATCH(AO$1,Systems!$I$2:AY$2,)),$A44&amp;",*")</f>
        <v>0</v>
      </c>
      <c r="AP44" s="121">
        <f t="array" ref="AP44">COUNTIF(INDEX(ownership,0,MATCH(AP$1,Systems!$I$2:AY$2,)),$A44)+COUNTIFS(INDEX(ownership,0,MATCH(AP$1,Systems!$I$2:AY$2,)),$A44&amp;"(*",INDEX(ownership,0,MATCH(AP$1,Systems!$I$2:AY$2,)),"&lt;&gt;*"&amp;"(X)"&amp;"*")+COUNTIF(INDEX(ownership,0,MATCH(AP$1,Systems!$I$2:AY$2,)),$A44&amp;",*")</f>
        <v>0</v>
      </c>
      <c r="AQ44" s="121">
        <f t="array" ref="AQ44">COUNTIF(INDEX(ownership,0,MATCH(AQ$1,Systems!$I$2:AY$2,)),$A44)+COUNTIFS(INDEX(ownership,0,MATCH(AQ$1,Systems!$I$2:AY$2,)),$A44&amp;"(*",INDEX(ownership,0,MATCH(AQ$1,Systems!$I$2:AY$2,)),"&lt;&gt;*"&amp;"(X)"&amp;"*")+COUNTIF(INDEX(ownership,0,MATCH(AQ$1,Systems!$I$2:AY$2,)),$A44&amp;",*")</f>
        <v>0</v>
      </c>
      <c r="AR44" s="121">
        <f t="array" ref="AR44">COUNTIF(INDEX(ownership,0,MATCH(AR$1,Systems!$I$2:AY$2,)),$A44)+COUNTIFS(INDEX(ownership,0,MATCH(AR$1,Systems!$I$2:AY$2,)),$A44&amp;"(*",INDEX(ownership,0,MATCH(AR$1,Systems!$I$2:AY$2,)),"&lt;&gt;*"&amp;"(X)"&amp;"*")+COUNTIF(INDEX(ownership,0,MATCH(AR$1,Systems!$I$2:AY$2,)),$A44&amp;",*")</f>
        <v>0</v>
      </c>
      <c r="AS44" s="121">
        <f t="array" ref="AS44">COUNTIF(INDEX(ownership,0,MATCH(AS$1,Systems!$I$2:AY$2,)),$A44)+COUNTIFS(INDEX(ownership,0,MATCH(AS$1,Systems!$I$2:AY$2,)),$A44&amp;"(*",INDEX(ownership,0,MATCH(AS$1,Systems!$I$2:AY$2,)),"&lt;&gt;*"&amp;"(X)"&amp;"*")+COUNTIF(INDEX(ownership,0,MATCH(AS$1,Systems!$I$2:AY$2,)),$A44&amp;",*")</f>
        <v>0</v>
      </c>
      <c r="AT44" s="121">
        <f t="array" ref="AT44">COUNTIF(INDEX(ownership,0,MATCH(AT$1,Systems!$I$2:AY$2,)),$A44)+COUNTIFS(INDEX(ownership,0,MATCH(AT$1,Systems!$I$2:AY$2,)),$A44&amp;"(*",INDEX(ownership,0,MATCH(AT$1,Systems!$I$2:AY$2,)),"&lt;&gt;*"&amp;"(X)"&amp;"*")+COUNTIF(INDEX(ownership,0,MATCH(AT$1,Systems!$I$2:AY$2,)),$A44&amp;",*")</f>
        <v>0</v>
      </c>
      <c r="AU44" s="121">
        <f t="array" ref="AU44">COUNTIF(INDEX(ownership,0,MATCH(AU$1,Systems!$I$2:AY$2,)),$A44)+COUNTIFS(INDEX(ownership,0,MATCH(AU$1,Systems!$I$2:AY$2,)),$A44&amp;"(*",INDEX(ownership,0,MATCH(AU$1,Systems!$I$2:AY$2,)),"&lt;&gt;*"&amp;"(X)"&amp;"*")+COUNTIF(INDEX(ownership,0,MATCH(AU$1,Systems!$I$2:AY$2,)),$A44&amp;",*")</f>
        <v>0</v>
      </c>
      <c r="AV44" s="121">
        <f t="array" ref="AV44">COUNTIF(INDEX(ownership,0,MATCH(AV$1,Systems!$I$2:AY$2,)),$A44)+COUNTIFS(INDEX(ownership,0,MATCH(AV$1,Systems!$I$2:AY$2,)),$A44&amp;"(*",INDEX(ownership,0,MATCH(AV$1,Systems!$I$2:AY$2,)),"&lt;&gt;*"&amp;"(X)"&amp;"*")+COUNTIF(INDEX(ownership,0,MATCH(AV$1,Systems!$I$2:AY$2,)),$A44&amp;",*")</f>
        <v>0</v>
      </c>
      <c r="AW44" s="121">
        <f t="array" ref="AW44">COUNTIF(INDEX(ownership,0,MATCH(AW$1,Systems!$I$2:AY$2,)),$A44)+COUNTIFS(INDEX(ownership,0,MATCH(AW$1,Systems!$I$2:AY$2,)),$A44&amp;"(*",INDEX(ownership,0,MATCH(AW$1,Systems!$I$2:AY$2,)),"&lt;&gt;*"&amp;"(X)"&amp;"*")+COUNTIF(INDEX(ownership,0,MATCH(AW$1,Systems!$I$2:AY$2,)),$A44&amp;",*")</f>
        <v>0</v>
      </c>
      <c r="AX44" s="121">
        <f t="array" ref="AX44">COUNTIF(INDEX(ownership,0,MATCH(AX$1,Systems!$I$2:AY$2,)),$A44)+COUNTIFS(INDEX(ownership,0,MATCH(AX$1,Systems!$I$2:AY$2,)),$A44&amp;"(*",INDEX(ownership,0,MATCH(AX$1,Systems!$I$2:AY$2,)),"&lt;&gt;*"&amp;"(X)"&amp;"*")+COUNTIF(INDEX(ownership,0,MATCH(AX$1,Systems!$I$2:AY$2,)),$A44&amp;",*")</f>
        <v>0</v>
      </c>
      <c r="AY44" s="121">
        <f t="array" ref="AY44">COUNTIF(INDEX(ownership,0,MATCH(AY$1,Systems!$I$2:AZ$2,)),$A44)+COUNTIFS(INDEX(ownership,0,MATCH(AY$1,Systems!$I$2:AZ$2,)),$A44&amp;"(*",INDEX(ownership,0,MATCH(AY$1,Systems!$I$2:AZ$2,)),"&lt;&gt;*"&amp;"(X)"&amp;"*")+COUNTIF(INDEX(ownership,0,MATCH(AY$1,Systems!$I$2:AZ$2,)),$A44&amp;",*")</f>
        <v>0</v>
      </c>
      <c r="AZ44" s="121">
        <f t="array" ref="AZ44">COUNTIF(INDEX(ownership,0,MATCH(AZ$1,Systems!$I$2:AY$2,)),$A44)+COUNTIFS(INDEX(ownership,0,MATCH(AZ$1,Systems!$I$2:AY$2,)),$A44&amp;"(*",INDEX(ownership,0,MATCH(AZ$1,Systems!$I$2:AY$2,)),"&lt;&gt;*"&amp;"(X)"&amp;"*")+COUNTIF(INDEX(ownership,0,MATCH(AZ$1,Systems!$I$2:AY$2,)),$A44&amp;",*")</f>
        <v>0</v>
      </c>
    </row>
    <row r="45" ht="15.75" customHeight="1">
      <c r="A45" s="60" t="s">
        <v>1700</v>
      </c>
      <c r="B45" s="60" t="s">
        <v>8016</v>
      </c>
      <c r="C45" s="60" t="s">
        <v>8017</v>
      </c>
      <c r="D45" s="119">
        <v>2775.0</v>
      </c>
      <c r="E45" s="119">
        <v>3049.0</v>
      </c>
      <c r="F45" s="122"/>
      <c r="G45" s="121">
        <f t="shared" si="1"/>
        <v>10</v>
      </c>
      <c r="H45" s="121">
        <f t="array" ref="H45">COUNTIF(INDEX(ownership,0,MATCH(H$1,Systems!$I$2:AY$2,)),$A45)+COUNTIFS(INDEX(ownership,0,MATCH(H$1,Systems!$I$2:AY$2,)),$A45&amp;"(*",INDEX(ownership,0,MATCH(H$1,Systems!$I$2:AY$2,)),"&lt;&gt;*"&amp;"(X)"&amp;"*")+COUNTIF(INDEX(ownership,0,MATCH(H$1,Systems!$I$2:AY$2,)),$A45&amp;",*")</f>
        <v>0</v>
      </c>
      <c r="I45" s="121">
        <f t="array" ref="I45">COUNTIF(INDEX(ownership,0,MATCH(I$1,Systems!$I$2:AY$2,)),$A45)+COUNTIFS(INDEX(ownership,0,MATCH(I$1,Systems!$I$2:AY$2,)),$A45&amp;"(*",INDEX(ownership,0,MATCH(I$1,Systems!$I$2:AY$2,)),"&lt;&gt;*"&amp;"(X)"&amp;"*")+COUNTIF(INDEX(ownership,0,MATCH(I$1,Systems!$I$2:AY$2,)),$A45&amp;",*")</f>
        <v>0</v>
      </c>
      <c r="J45" s="121">
        <f t="array" ref="J45">COUNTIF(INDEX(ownership,0,MATCH(J$1,Systems!$I$2:AY$2,)),$A45)+COUNTIFS(INDEX(ownership,0,MATCH(J$1,Systems!$I$2:AY$2,)),$A45&amp;"(*",INDEX(ownership,0,MATCH(J$1,Systems!$I$2:AY$2,)),"&lt;&gt;*"&amp;"(X)"&amp;"*")+COUNTIF(INDEX(ownership,0,MATCH(J$1,Systems!$I$2:AY$2,)),$A45&amp;",*")</f>
        <v>0</v>
      </c>
      <c r="K45" s="121">
        <f t="array" ref="K45">COUNTIF(INDEX(ownership,0,MATCH(K$1,Systems!$I$2:AY$2,)),$A45)+COUNTIFS(INDEX(ownership,0,MATCH(K$1,Systems!$I$2:AY$2,)),$A45&amp;"(*",INDEX(ownership,0,MATCH(K$1,Systems!$I$2:AY$2,)),"&lt;&gt;*"&amp;"(X)"&amp;"*")+COUNTIF(INDEX(ownership,0,MATCH(K$1,Systems!$I$2:AY$2,)),$A45&amp;",*")</f>
        <v>0</v>
      </c>
      <c r="L45" s="121">
        <f t="array" ref="L45">COUNTIF(INDEX(ownership,0,MATCH(L$1,Systems!$I$2:AY$2,)),$A45)+COUNTIFS(INDEX(ownership,0,MATCH(L$1,Systems!$I$2:AY$2,)),$A45&amp;"(*",INDEX(ownership,0,MATCH(L$1,Systems!$I$2:AY$2,)),"&lt;&gt;*"&amp;"(X)"&amp;"*")+COUNTIF(INDEX(ownership,0,MATCH(L$1,Systems!$I$2:AY$2,)),$A45&amp;",*")</f>
        <v>0</v>
      </c>
      <c r="M45" s="121">
        <f t="array" ref="M45">COUNTIF(INDEX(ownership,0,MATCH(M$1,Systems!$I$2:AY$2,)),$A45)+COUNTIFS(INDEX(ownership,0,MATCH(M$1,Systems!$I$2:AY$2,)),$A45&amp;"(*",INDEX(ownership,0,MATCH(M$1,Systems!$I$2:AY$2,)),"&lt;&gt;*"&amp;"(X)"&amp;"*")+COUNTIF(INDEX(ownership,0,MATCH(M$1,Systems!$I$2:AY$2,)),$A45&amp;",*")</f>
        <v>0</v>
      </c>
      <c r="N45" s="121">
        <f t="array" ref="N45">COUNTIF(INDEX(ownership,0,MATCH(N$1,Systems!$I$2:AY$2,)),$A45)+COUNTIFS(INDEX(ownership,0,MATCH(N$1,Systems!$I$2:AY$2,)),$A45&amp;"(*",INDEX(ownership,0,MATCH(N$1,Systems!$I$2:AY$2,)),"&lt;&gt;*"&amp;"(X)"&amp;"*")+COUNTIF(INDEX(ownership,0,MATCH(N$1,Systems!$I$2:AY$2,)),$A45&amp;",*")</f>
        <v>0</v>
      </c>
      <c r="O45" s="121">
        <f t="array" ref="O45">COUNTIF(INDEX(ownership,0,MATCH(O$1,Systems!$I$2:AY$2,)),$A45)+COUNTIFS(INDEX(ownership,0,MATCH(O$1,Systems!$I$2:AY$2,)),$A45&amp;"(*",INDEX(ownership,0,MATCH(O$1,Systems!$I$2:AY$2,)),"&lt;&gt;*"&amp;"(X)"&amp;"*")+COUNTIF(INDEX(ownership,0,MATCH(O$1,Systems!$I$2:AY$2,)),$A45&amp;",*")</f>
        <v>0</v>
      </c>
      <c r="P45" s="121">
        <f t="array" ref="P45">COUNTIF(INDEX(ownership,0,MATCH(P$1,Systems!$I$2:AY$2,)),$A45)+COUNTIFS(INDEX(ownership,0,MATCH(P$1,Systems!$I$2:AY$2,)),$A45&amp;"(*",INDEX(ownership,0,MATCH(P$1,Systems!$I$2:AY$2,)),"&lt;&gt;*"&amp;"(X)"&amp;"*")+COUNTIF(INDEX(ownership,0,MATCH(P$1,Systems!$I$2:AY$2,)),$A45&amp;",*")</f>
        <v>0</v>
      </c>
      <c r="Q45" s="121">
        <f t="array" ref="Q45">COUNTIF(INDEX(ownership,0,MATCH(Q$1,Systems!$I$2:AY$2,)),$A45)+COUNTIFS(INDEX(ownership,0,MATCH(Q$1,Systems!$I$2:AY$2,)),$A45&amp;"(*",INDEX(ownership,0,MATCH(Q$1,Systems!$I$2:AY$2,)),"&lt;&gt;*"&amp;"(X)"&amp;"*")+COUNTIF(INDEX(ownership,0,MATCH(Q$1,Systems!$I$2:AY$2,)),$A45&amp;",*")</f>
        <v>0</v>
      </c>
      <c r="R45" s="121">
        <f t="array" ref="R45">COUNTIF(INDEX(ownership,0,MATCH(R$1,Systems!$I$2:AY$2,)),$A45)+COUNTIFS(INDEX(ownership,0,MATCH(R$1,Systems!$I$2:AY$2,)),$A45&amp;"(*",INDEX(ownership,0,MATCH(R$1,Systems!$I$2:AY$2,)),"&lt;&gt;*"&amp;"(X)"&amp;"*")+COUNTIF(INDEX(ownership,0,MATCH(R$1,Systems!$I$2:AY$2,)),$A45&amp;",*")</f>
        <v>3</v>
      </c>
      <c r="S45" s="121">
        <f t="array" ref="S45">COUNTIF(INDEX(ownership,0,MATCH(S$1,Systems!$I$2:AY$2,)),$A45)+COUNTIFS(INDEX(ownership,0,MATCH(S$1,Systems!$I$2:AY$2,)),$A45&amp;"(*",INDEX(ownership,0,MATCH(S$1,Systems!$I$2:AY$2,)),"&lt;&gt;*"&amp;"(X)"&amp;"*")+COUNTIF(INDEX(ownership,0,MATCH(S$1,Systems!$I$2:AY$2,)),$A45&amp;",*")</f>
        <v>3</v>
      </c>
      <c r="T45" s="121">
        <f t="array" ref="T45">COUNTIF(INDEX(ownership,0,MATCH(T$1,Systems!$I$2:AY$2,)),$A45)+COUNTIFS(INDEX(ownership,0,MATCH(T$1,Systems!$I$2:AY$2,)),$A45&amp;"(*",INDEX(ownership,0,MATCH(T$1,Systems!$I$2:AY$2,)),"&lt;&gt;*"&amp;"(X)"&amp;"*")+COUNTIF(INDEX(ownership,0,MATCH(T$1,Systems!$I$2:AY$2,)),$A45&amp;",*")</f>
        <v>3</v>
      </c>
      <c r="U45" s="121">
        <f t="array" ref="U45">COUNTIF(INDEX(ownership,0,MATCH(U$1,Systems!$I$2:AY$2,)),$A45)+COUNTIFS(INDEX(ownership,0,MATCH(U$1,Systems!$I$2:AY$2,)),$A45&amp;"(*",INDEX(ownership,0,MATCH(U$1,Systems!$I$2:AY$2,)),"&lt;&gt;*"&amp;"(X)"&amp;"*")+COUNTIF(INDEX(ownership,0,MATCH(U$1,Systems!$I$2:AY$2,)),$A45&amp;",*")</f>
        <v>3</v>
      </c>
      <c r="V45" s="121">
        <f t="array" ref="V45">COUNTIF(INDEX(ownership,0,MATCH(V$1,Systems!$I$2:AY$2,)),$A45)+COUNTIFS(INDEX(ownership,0,MATCH(V$1,Systems!$I$2:AY$2,)),$A45&amp;"(*",INDEX(ownership,0,MATCH(V$1,Systems!$I$2:AY$2,)),"&lt;&gt;*"&amp;"(X)"&amp;"*")+COUNTIF(INDEX(ownership,0,MATCH(V$1,Systems!$I$2:AY$2,)),$A45&amp;",*")</f>
        <v>3</v>
      </c>
      <c r="W45" s="121">
        <f t="array" ref="W45">COUNTIF(INDEX(ownership,0,MATCH(W$1,Systems!$I$2:AY$2,)),$A45)+COUNTIFS(INDEX(ownership,0,MATCH(W$1,Systems!$I$2:AY$2,)),$A45&amp;"(*",INDEX(ownership,0,MATCH(W$1,Systems!$I$2:AY$2,)),"&lt;&gt;*"&amp;"(X)"&amp;"*")+COUNTIF(INDEX(ownership,0,MATCH(W$1,Systems!$I$2:AY$2,)),$A45&amp;",*")</f>
        <v>3</v>
      </c>
      <c r="X45" s="121">
        <f t="array" ref="X45">COUNTIF(INDEX(ownership,0,MATCH(X$1,Systems!$I$2:AY$2,)),$A45)+COUNTIFS(INDEX(ownership,0,MATCH(X$1,Systems!$I$2:AY$2,)),$A45&amp;"(*",INDEX(ownership,0,MATCH(X$1,Systems!$I$2:AY$2,)),"&lt;&gt;*"&amp;"(X)"&amp;"*")+COUNTIF(INDEX(ownership,0,MATCH(X$1,Systems!$I$2:AY$2,)),$A45&amp;",*")</f>
        <v>10</v>
      </c>
      <c r="Y45" s="121">
        <f t="array" ref="Y45">COUNTIF(INDEX(ownership,0,MATCH(Y$1,Systems!$I$2:AY$2,)),$A45)+COUNTIFS(INDEX(ownership,0,MATCH(Y$1,Systems!$I$2:AY$2,)),$A45&amp;"(*",INDEX(ownership,0,MATCH(Y$1,Systems!$I$2:AY$2,)),"&lt;&gt;*"&amp;"(X)"&amp;"*")+COUNTIF(INDEX(ownership,0,MATCH(Y$1,Systems!$I$2:AY$2,)),$A45&amp;",*")</f>
        <v>10</v>
      </c>
      <c r="Z45" s="121">
        <f t="array" ref="Z45">COUNTIF(INDEX(ownership,0,MATCH(Z$1,Systems!$I$2:AY$2,)),$A45)+COUNTIFS(INDEX(ownership,0,MATCH(Z$1,Systems!$I$2:AY$2,)),$A45&amp;"(*",INDEX(ownership,0,MATCH(Z$1,Systems!$I$2:AY$2,)),"&lt;&gt;*"&amp;"(X)"&amp;"*")+COUNTIF(INDEX(ownership,0,MATCH(Z$1,Systems!$I$2:AY$2,)),$A45&amp;",*")</f>
        <v>10</v>
      </c>
      <c r="AA45" s="121">
        <f t="array" ref="AA45">COUNTIF(INDEX(ownership,0,MATCH(AA$1,Systems!$I$2:AY$2,)),$A45)+COUNTIFS(INDEX(ownership,0,MATCH(AA$1,Systems!$I$2:AY$2,)),$A45&amp;"(*",INDEX(ownership,0,MATCH(AA$1,Systems!$I$2:AY$2,)),"&lt;&gt;*"&amp;"(X)"&amp;"*")+COUNTIF(INDEX(ownership,0,MATCH(AA$1,Systems!$I$2:AY$2,)),$A45&amp;",*")</f>
        <v>0</v>
      </c>
      <c r="AB45" s="121">
        <f t="array" ref="AB45">COUNTIF(INDEX(ownership,0,MATCH(AB$1,Systems!$I$2:AY$2,)),$A45)+COUNTIFS(INDEX(ownership,0,MATCH(AB$1,Systems!$I$2:AY$2,)),$A45&amp;"(*",INDEX(ownership,0,MATCH(AB$1,Systems!$I$2:AY$2,)),"&lt;&gt;*"&amp;"(X)"&amp;"*")+COUNTIF(INDEX(ownership,0,MATCH(AB$1,Systems!$I$2:AY$2,)),$A45&amp;",*")</f>
        <v>0</v>
      </c>
      <c r="AC45" s="121">
        <f t="array" ref="AC45">COUNTIF(INDEX(ownership,0,MATCH(AC$1,Systems!$I$2:AY$2,)),$A45)+COUNTIFS(INDEX(ownership,0,MATCH(AC$1,Systems!$I$2:AY$2,)),$A45&amp;"(*",INDEX(ownership,0,MATCH(AC$1,Systems!$I$2:AY$2,)),"&lt;&gt;*"&amp;"(X)"&amp;"*")+COUNTIF(INDEX(ownership,0,MATCH(AC$1,Systems!$I$2:AY$2,)),$A45&amp;",*")</f>
        <v>0</v>
      </c>
      <c r="AD45" s="121">
        <f t="array" ref="AD45">COUNTIF(INDEX(ownership,0,MATCH(AD$1,Systems!$I$2:AY$2,)),$A45)+COUNTIFS(INDEX(ownership,0,MATCH(AD$1,Systems!$I$2:AY$2,)),$A45&amp;"(*",INDEX(ownership,0,MATCH(AD$1,Systems!$I$2:AY$2,)),"&lt;&gt;*"&amp;"(X)"&amp;"*")+COUNTIF(INDEX(ownership,0,MATCH(AD$1,Systems!$I$2:AY$2,)),$A45&amp;",*")</f>
        <v>0</v>
      </c>
      <c r="AE45" s="121">
        <f t="array" ref="AE45">COUNTIF(INDEX(ownership,0,MATCH(AE$1,Systems!$I$2:AY$2,)),$A45)+COUNTIFS(INDEX(ownership,0,MATCH(AE$1,Systems!$I$2:AY$2,)),$A45&amp;"(*",INDEX(ownership,0,MATCH(AE$1,Systems!$I$2:AY$2,)),"&lt;&gt;*"&amp;"(X)"&amp;"*")+COUNTIF(INDEX(ownership,0,MATCH(AE$1,Systems!$I$2:AY$2,)),$A45&amp;",*")</f>
        <v>0</v>
      </c>
      <c r="AF45" s="121">
        <f t="array" ref="AF45">COUNTIF(INDEX(ownership,0,MATCH(AF$1,Systems!$I$2:AY$2,)),$A45)+COUNTIFS(INDEX(ownership,0,MATCH(AF$1,Systems!$I$2:AY$2,)),$A45&amp;"(*",INDEX(ownership,0,MATCH(AF$1,Systems!$I$2:AY$2,)),"&lt;&gt;*"&amp;"(X)"&amp;"*")+COUNTIF(INDEX(ownership,0,MATCH(AF$1,Systems!$I$2:AY$2,)),$A45&amp;",*")</f>
        <v>0</v>
      </c>
      <c r="AG45" s="121">
        <f t="array" ref="AG45">COUNTIF(INDEX(ownership,0,MATCH(AG$1,Systems!$I$2:AY$2,)),$A45)+COUNTIFS(INDEX(ownership,0,MATCH(AG$1,Systems!$I$2:AY$2,)),$A45&amp;"(*",INDEX(ownership,0,MATCH(AG$1,Systems!$I$2:AY$2,)),"&lt;&gt;*"&amp;"(X)"&amp;"*")+COUNTIF(INDEX(ownership,0,MATCH(AG$1,Systems!$I$2:AY$2,)),$A45&amp;",*")</f>
        <v>0</v>
      </c>
      <c r="AH45" s="121">
        <f t="array" ref="AH45">COUNTIF(INDEX(ownership,0,MATCH(AH$1,Systems!$I$2:AY$2,)),$A45)+COUNTIFS(INDEX(ownership,0,MATCH(AH$1,Systems!$I$2:AY$2,)),$A45&amp;"(*",INDEX(ownership,0,MATCH(AH$1,Systems!$I$2:AY$2,)),"&lt;&gt;*"&amp;"(X)"&amp;"*")+COUNTIF(INDEX(ownership,0,MATCH(AH$1,Systems!$I$2:AY$2,)),$A45&amp;",*")</f>
        <v>0</v>
      </c>
      <c r="AI45" s="121">
        <f t="array" ref="AI45">COUNTIF(INDEX(ownership,0,MATCH(AI$1,Systems!$I$2:AY$2,)),$A45)+COUNTIFS(INDEX(ownership,0,MATCH(AI$1,Systems!$I$2:AY$2,)),$A45&amp;"(*",INDEX(ownership,0,MATCH(AI$1,Systems!$I$2:AY$2,)),"&lt;&gt;*"&amp;"(X)"&amp;"*")+COUNTIF(INDEX(ownership,0,MATCH(AI$1,Systems!$I$2:AY$2,)),$A45&amp;",*")</f>
        <v>0</v>
      </c>
      <c r="AJ45" s="121">
        <f t="array" ref="AJ45">COUNTIF(INDEX(ownership,0,MATCH(AJ$1,Systems!$I$2:AY$2,)),$A45)+COUNTIFS(INDEX(ownership,0,MATCH(AJ$1,Systems!$I$2:AY$2,)),$A45&amp;"(*",INDEX(ownership,0,MATCH(AJ$1,Systems!$I$2:AY$2,)),"&lt;&gt;*"&amp;"(X)"&amp;"*")+COUNTIF(INDEX(ownership,0,MATCH(AJ$1,Systems!$I$2:AY$2,)),$A45&amp;",*")</f>
        <v>0</v>
      </c>
      <c r="AK45" s="121">
        <f t="array" ref="AK45">COUNTIF(INDEX(ownership,0,MATCH(AK$1,Systems!$I$2:AY$2,)),$A45)+COUNTIFS(INDEX(ownership,0,MATCH(AK$1,Systems!$I$2:AY$2,)),$A45&amp;"(*",INDEX(ownership,0,MATCH(AK$1,Systems!$I$2:AY$2,)),"&lt;&gt;*"&amp;"(X)"&amp;"*")+COUNTIF(INDEX(ownership,0,MATCH(AK$1,Systems!$I$2:AY$2,)),$A45&amp;",*")</f>
        <v>0</v>
      </c>
      <c r="AL45" s="121">
        <f t="array" ref="AL45">COUNTIF(INDEX(ownership,0,MATCH(AL$1,Systems!$I$2:AY$2,)),$A45)+COUNTIFS(INDEX(ownership,0,MATCH(AL$1,Systems!$I$2:AY$2,)),$A45&amp;"(*",INDEX(ownership,0,MATCH(AL$1,Systems!$I$2:AY$2,)),"&lt;&gt;*"&amp;"(X)"&amp;"*")+COUNTIF(INDEX(ownership,0,MATCH(AL$1,Systems!$I$2:AY$2,)),$A45&amp;",*")</f>
        <v>0</v>
      </c>
      <c r="AM45" s="121">
        <f t="array" ref="AM45">COUNTIF(INDEX(ownership,0,MATCH(AM$1,Systems!$I$2:AY$2,)),$A45)+COUNTIFS(INDEX(ownership,0,MATCH(AM$1,Systems!$I$2:AY$2,)),$A45&amp;"(*",INDEX(ownership,0,MATCH(AM$1,Systems!$I$2:AY$2,)),"&lt;&gt;*"&amp;"(X)"&amp;"*")+COUNTIF(INDEX(ownership,0,MATCH(AM$1,Systems!$I$2:AY$2,)),$A45&amp;",*")</f>
        <v>0</v>
      </c>
      <c r="AN45" s="121">
        <f t="array" ref="AN45">COUNTIF(INDEX(ownership,0,MATCH(AN$1,Systems!$I$2:AY$2,)),$A45)+COUNTIFS(INDEX(ownership,0,MATCH(AN$1,Systems!$I$2:AY$2,)),$A45&amp;"(*",INDEX(ownership,0,MATCH(AN$1,Systems!$I$2:AY$2,)),"&lt;&gt;*"&amp;"(X)"&amp;"*")+COUNTIF(INDEX(ownership,0,MATCH(AN$1,Systems!$I$2:AY$2,)),$A45&amp;",*")</f>
        <v>0</v>
      </c>
      <c r="AO45" s="121">
        <f t="array" ref="AO45">COUNTIF(INDEX(ownership,0,MATCH(AO$1,Systems!$I$2:AY$2,)),$A45)+COUNTIFS(INDEX(ownership,0,MATCH(AO$1,Systems!$I$2:AY$2,)),$A45&amp;"(*",INDEX(ownership,0,MATCH(AO$1,Systems!$I$2:AY$2,)),"&lt;&gt;*"&amp;"(X)"&amp;"*")+COUNTIF(INDEX(ownership,0,MATCH(AO$1,Systems!$I$2:AY$2,)),$A45&amp;",*")</f>
        <v>0</v>
      </c>
      <c r="AP45" s="121">
        <f t="array" ref="AP45">COUNTIF(INDEX(ownership,0,MATCH(AP$1,Systems!$I$2:AY$2,)),$A45)+COUNTIFS(INDEX(ownership,0,MATCH(AP$1,Systems!$I$2:AY$2,)),$A45&amp;"(*",INDEX(ownership,0,MATCH(AP$1,Systems!$I$2:AY$2,)),"&lt;&gt;*"&amp;"(X)"&amp;"*")+COUNTIF(INDEX(ownership,0,MATCH(AP$1,Systems!$I$2:AY$2,)),$A45&amp;",*")</f>
        <v>0</v>
      </c>
      <c r="AQ45" s="121">
        <f t="array" ref="AQ45">COUNTIF(INDEX(ownership,0,MATCH(AQ$1,Systems!$I$2:AY$2,)),$A45)+COUNTIFS(INDEX(ownership,0,MATCH(AQ$1,Systems!$I$2:AY$2,)),$A45&amp;"(*",INDEX(ownership,0,MATCH(AQ$1,Systems!$I$2:AY$2,)),"&lt;&gt;*"&amp;"(X)"&amp;"*")+COUNTIF(INDEX(ownership,0,MATCH(AQ$1,Systems!$I$2:AY$2,)),$A45&amp;",*")</f>
        <v>0</v>
      </c>
      <c r="AR45" s="121">
        <f t="array" ref="AR45">COUNTIF(INDEX(ownership,0,MATCH(AR$1,Systems!$I$2:AY$2,)),$A45)+COUNTIFS(INDEX(ownership,0,MATCH(AR$1,Systems!$I$2:AY$2,)),$A45&amp;"(*",INDEX(ownership,0,MATCH(AR$1,Systems!$I$2:AY$2,)),"&lt;&gt;*"&amp;"(X)"&amp;"*")+COUNTIF(INDEX(ownership,0,MATCH(AR$1,Systems!$I$2:AY$2,)),$A45&amp;",*")</f>
        <v>0</v>
      </c>
      <c r="AS45" s="121">
        <f t="array" ref="AS45">COUNTIF(INDEX(ownership,0,MATCH(AS$1,Systems!$I$2:AY$2,)),$A45)+COUNTIFS(INDEX(ownership,0,MATCH(AS$1,Systems!$I$2:AY$2,)),$A45&amp;"(*",INDEX(ownership,0,MATCH(AS$1,Systems!$I$2:AY$2,)),"&lt;&gt;*"&amp;"(X)"&amp;"*")+COUNTIF(INDEX(ownership,0,MATCH(AS$1,Systems!$I$2:AY$2,)),$A45&amp;",*")</f>
        <v>0</v>
      </c>
      <c r="AT45" s="121">
        <f t="array" ref="AT45">COUNTIF(INDEX(ownership,0,MATCH(AT$1,Systems!$I$2:AY$2,)),$A45)+COUNTIFS(INDEX(ownership,0,MATCH(AT$1,Systems!$I$2:AY$2,)),$A45&amp;"(*",INDEX(ownership,0,MATCH(AT$1,Systems!$I$2:AY$2,)),"&lt;&gt;*"&amp;"(X)"&amp;"*")+COUNTIF(INDEX(ownership,0,MATCH(AT$1,Systems!$I$2:AY$2,)),$A45&amp;",*")</f>
        <v>0</v>
      </c>
      <c r="AU45" s="121">
        <f t="array" ref="AU45">COUNTIF(INDEX(ownership,0,MATCH(AU$1,Systems!$I$2:AY$2,)),$A45)+COUNTIFS(INDEX(ownership,0,MATCH(AU$1,Systems!$I$2:AY$2,)),$A45&amp;"(*",INDEX(ownership,0,MATCH(AU$1,Systems!$I$2:AY$2,)),"&lt;&gt;*"&amp;"(X)"&amp;"*")+COUNTIF(INDEX(ownership,0,MATCH(AU$1,Systems!$I$2:AY$2,)),$A45&amp;",*")</f>
        <v>0</v>
      </c>
      <c r="AV45" s="121">
        <f t="array" ref="AV45">COUNTIF(INDEX(ownership,0,MATCH(AV$1,Systems!$I$2:AY$2,)),$A45)+COUNTIFS(INDEX(ownership,0,MATCH(AV$1,Systems!$I$2:AY$2,)),$A45&amp;"(*",INDEX(ownership,0,MATCH(AV$1,Systems!$I$2:AY$2,)),"&lt;&gt;*"&amp;"(X)"&amp;"*")+COUNTIF(INDEX(ownership,0,MATCH(AV$1,Systems!$I$2:AY$2,)),$A45&amp;",*")</f>
        <v>0</v>
      </c>
      <c r="AW45" s="121">
        <f t="array" ref="AW45">COUNTIF(INDEX(ownership,0,MATCH(AW$1,Systems!$I$2:AY$2,)),$A45)+COUNTIFS(INDEX(ownership,0,MATCH(AW$1,Systems!$I$2:AY$2,)),$A45&amp;"(*",INDEX(ownership,0,MATCH(AW$1,Systems!$I$2:AY$2,)),"&lt;&gt;*"&amp;"(X)"&amp;"*")+COUNTIF(INDEX(ownership,0,MATCH(AW$1,Systems!$I$2:AY$2,)),$A45&amp;",*")</f>
        <v>0</v>
      </c>
      <c r="AX45" s="121">
        <f t="array" ref="AX45">COUNTIF(INDEX(ownership,0,MATCH(AX$1,Systems!$I$2:AY$2,)),$A45)+COUNTIFS(INDEX(ownership,0,MATCH(AX$1,Systems!$I$2:AY$2,)),$A45&amp;"(*",INDEX(ownership,0,MATCH(AX$1,Systems!$I$2:AY$2,)),"&lt;&gt;*"&amp;"(X)"&amp;"*")+COUNTIF(INDEX(ownership,0,MATCH(AX$1,Systems!$I$2:AY$2,)),$A45&amp;",*")</f>
        <v>0</v>
      </c>
      <c r="AY45" s="121">
        <f t="array" ref="AY45">COUNTIF(INDEX(ownership,0,MATCH(AY$1,Systems!$I$2:AZ$2,)),$A45)+COUNTIFS(INDEX(ownership,0,MATCH(AY$1,Systems!$I$2:AZ$2,)),$A45&amp;"(*",INDEX(ownership,0,MATCH(AY$1,Systems!$I$2:AZ$2,)),"&lt;&gt;*"&amp;"(X)"&amp;"*")+COUNTIF(INDEX(ownership,0,MATCH(AY$1,Systems!$I$2:AZ$2,)),$A45&amp;",*")</f>
        <v>0</v>
      </c>
      <c r="AZ45" s="121">
        <f t="array" ref="AZ45">COUNTIF(INDEX(ownership,0,MATCH(AZ$1,Systems!$I$2:AY$2,)),$A45)+COUNTIFS(INDEX(ownership,0,MATCH(AZ$1,Systems!$I$2:AY$2,)),$A45&amp;"(*",INDEX(ownership,0,MATCH(AZ$1,Systems!$I$2:AY$2,)),"&lt;&gt;*"&amp;"(X)"&amp;"*")+COUNTIF(INDEX(ownership,0,MATCH(AZ$1,Systems!$I$2:AY$2,)),$A45&amp;",*")</f>
        <v>0</v>
      </c>
    </row>
    <row r="46" ht="15.75" customHeight="1">
      <c r="A46" s="60" t="s">
        <v>2684</v>
      </c>
      <c r="B46" s="60" t="s">
        <v>8018</v>
      </c>
      <c r="C46" s="60" t="s">
        <v>7942</v>
      </c>
      <c r="D46" s="119">
        <v>2779.0</v>
      </c>
      <c r="E46" s="119">
        <v>2792.0</v>
      </c>
      <c r="F46" s="122"/>
      <c r="G46" s="121">
        <f t="shared" si="1"/>
        <v>6</v>
      </c>
      <c r="H46" s="121">
        <f t="array" ref="H46">COUNTIF(INDEX(ownership,0,MATCH(H$1,Systems!$I$2:AY$2,)),$A46)+COUNTIFS(INDEX(ownership,0,MATCH(H$1,Systems!$I$2:AY$2,)),$A46&amp;"(*",INDEX(ownership,0,MATCH(H$1,Systems!$I$2:AY$2,)),"&lt;&gt;*"&amp;"(X)"&amp;"*")+COUNTIF(INDEX(ownership,0,MATCH(H$1,Systems!$I$2:AY$2,)),$A46&amp;",*")</f>
        <v>0</v>
      </c>
      <c r="I46" s="121">
        <f t="array" ref="I46">COUNTIF(INDEX(ownership,0,MATCH(I$1,Systems!$I$2:AY$2,)),$A46)+COUNTIFS(INDEX(ownership,0,MATCH(I$1,Systems!$I$2:AY$2,)),$A46&amp;"(*",INDEX(ownership,0,MATCH(I$1,Systems!$I$2:AY$2,)),"&lt;&gt;*"&amp;"(X)"&amp;"*")+COUNTIF(INDEX(ownership,0,MATCH(I$1,Systems!$I$2:AY$2,)),$A46&amp;",*")</f>
        <v>0</v>
      </c>
      <c r="J46" s="121">
        <f t="array" ref="J46">COUNTIF(INDEX(ownership,0,MATCH(J$1,Systems!$I$2:AY$2,)),$A46)+COUNTIFS(INDEX(ownership,0,MATCH(J$1,Systems!$I$2:AY$2,)),$A46&amp;"(*",INDEX(ownership,0,MATCH(J$1,Systems!$I$2:AY$2,)),"&lt;&gt;*"&amp;"(X)"&amp;"*")+COUNTIF(INDEX(ownership,0,MATCH(J$1,Systems!$I$2:AY$2,)),$A46&amp;",*")</f>
        <v>0</v>
      </c>
      <c r="K46" s="121">
        <f t="array" ref="K46">COUNTIF(INDEX(ownership,0,MATCH(K$1,Systems!$I$2:AY$2,)),$A46)+COUNTIFS(INDEX(ownership,0,MATCH(K$1,Systems!$I$2:AY$2,)),$A46&amp;"(*",INDEX(ownership,0,MATCH(K$1,Systems!$I$2:AY$2,)),"&lt;&gt;*"&amp;"(X)"&amp;"*")+COUNTIF(INDEX(ownership,0,MATCH(K$1,Systems!$I$2:AY$2,)),$A46&amp;",*")</f>
        <v>0</v>
      </c>
      <c r="L46" s="121">
        <f t="array" ref="L46">COUNTIF(INDEX(ownership,0,MATCH(L$1,Systems!$I$2:AY$2,)),$A46)+COUNTIFS(INDEX(ownership,0,MATCH(L$1,Systems!$I$2:AY$2,)),$A46&amp;"(*",INDEX(ownership,0,MATCH(L$1,Systems!$I$2:AY$2,)),"&lt;&gt;*"&amp;"(X)"&amp;"*")+COUNTIF(INDEX(ownership,0,MATCH(L$1,Systems!$I$2:AY$2,)),$A46&amp;",*")</f>
        <v>0</v>
      </c>
      <c r="M46" s="121">
        <f t="array" ref="M46">COUNTIF(INDEX(ownership,0,MATCH(M$1,Systems!$I$2:AY$2,)),$A46)+COUNTIFS(INDEX(ownership,0,MATCH(M$1,Systems!$I$2:AY$2,)),$A46&amp;"(*",INDEX(ownership,0,MATCH(M$1,Systems!$I$2:AY$2,)),"&lt;&gt;*"&amp;"(X)"&amp;"*")+COUNTIF(INDEX(ownership,0,MATCH(M$1,Systems!$I$2:AY$2,)),$A46&amp;",*")</f>
        <v>0</v>
      </c>
      <c r="N46" s="121">
        <f t="array" ref="N46">COUNTIF(INDEX(ownership,0,MATCH(N$1,Systems!$I$2:AY$2,)),$A46)+COUNTIFS(INDEX(ownership,0,MATCH(N$1,Systems!$I$2:AY$2,)),$A46&amp;"(*",INDEX(ownership,0,MATCH(N$1,Systems!$I$2:AY$2,)),"&lt;&gt;*"&amp;"(X)"&amp;"*")+COUNTIF(INDEX(ownership,0,MATCH(N$1,Systems!$I$2:AY$2,)),$A46&amp;",*")</f>
        <v>0</v>
      </c>
      <c r="O46" s="121">
        <f t="array" ref="O46">COUNTIF(INDEX(ownership,0,MATCH(O$1,Systems!$I$2:AY$2,)),$A46)+COUNTIFS(INDEX(ownership,0,MATCH(O$1,Systems!$I$2:AY$2,)),$A46&amp;"(*",INDEX(ownership,0,MATCH(O$1,Systems!$I$2:AY$2,)),"&lt;&gt;*"&amp;"(X)"&amp;"*")+COUNTIF(INDEX(ownership,0,MATCH(O$1,Systems!$I$2:AY$2,)),$A46&amp;",*")</f>
        <v>0</v>
      </c>
      <c r="P46" s="121">
        <f t="array" ref="P46">COUNTIF(INDEX(ownership,0,MATCH(P$1,Systems!$I$2:AY$2,)),$A46)+COUNTIFS(INDEX(ownership,0,MATCH(P$1,Systems!$I$2:AY$2,)),$A46&amp;"(*",INDEX(ownership,0,MATCH(P$1,Systems!$I$2:AY$2,)),"&lt;&gt;*"&amp;"(X)"&amp;"*")+COUNTIF(INDEX(ownership,0,MATCH(P$1,Systems!$I$2:AY$2,)),$A46&amp;",*")</f>
        <v>0</v>
      </c>
      <c r="Q46" s="121">
        <f t="array" ref="Q46">COUNTIF(INDEX(ownership,0,MATCH(Q$1,Systems!$I$2:AY$2,)),$A46)+COUNTIFS(INDEX(ownership,0,MATCH(Q$1,Systems!$I$2:AY$2,)),$A46&amp;"(*",INDEX(ownership,0,MATCH(Q$1,Systems!$I$2:AY$2,)),"&lt;&gt;*"&amp;"(X)"&amp;"*")+COUNTIF(INDEX(ownership,0,MATCH(Q$1,Systems!$I$2:AY$2,)),$A46&amp;",*")</f>
        <v>0</v>
      </c>
      <c r="R46" s="121">
        <f t="array" ref="R46">COUNTIF(INDEX(ownership,0,MATCH(R$1,Systems!$I$2:AY$2,)),$A46)+COUNTIFS(INDEX(ownership,0,MATCH(R$1,Systems!$I$2:AY$2,)),$A46&amp;"(*",INDEX(ownership,0,MATCH(R$1,Systems!$I$2:AY$2,)),"&lt;&gt;*"&amp;"(X)"&amp;"*")+COUNTIF(INDEX(ownership,0,MATCH(R$1,Systems!$I$2:AY$2,)),$A46&amp;",*")</f>
        <v>6</v>
      </c>
      <c r="S46" s="121">
        <f t="array" ref="S46">COUNTIF(INDEX(ownership,0,MATCH(S$1,Systems!$I$2:AY$2,)),$A46)+COUNTIFS(INDEX(ownership,0,MATCH(S$1,Systems!$I$2:AY$2,)),$A46&amp;"(*",INDEX(ownership,0,MATCH(S$1,Systems!$I$2:AY$2,)),"&lt;&gt;*"&amp;"(X)"&amp;"*")+COUNTIF(INDEX(ownership,0,MATCH(S$1,Systems!$I$2:AY$2,)),$A46&amp;",*")</f>
        <v>6</v>
      </c>
      <c r="T46" s="121">
        <f t="array" ref="T46">COUNTIF(INDEX(ownership,0,MATCH(T$1,Systems!$I$2:AY$2,)),$A46)+COUNTIFS(INDEX(ownership,0,MATCH(T$1,Systems!$I$2:AY$2,)),$A46&amp;"(*",INDEX(ownership,0,MATCH(T$1,Systems!$I$2:AY$2,)),"&lt;&gt;*"&amp;"(X)"&amp;"*")+COUNTIF(INDEX(ownership,0,MATCH(T$1,Systems!$I$2:AY$2,)),$A46&amp;",*")</f>
        <v>0</v>
      </c>
      <c r="U46" s="121">
        <f t="array" ref="U46">COUNTIF(INDEX(ownership,0,MATCH(U$1,Systems!$I$2:AY$2,)),$A46)+COUNTIFS(INDEX(ownership,0,MATCH(U$1,Systems!$I$2:AY$2,)),$A46&amp;"(*",INDEX(ownership,0,MATCH(U$1,Systems!$I$2:AY$2,)),"&lt;&gt;*"&amp;"(X)"&amp;"*")+COUNTIF(INDEX(ownership,0,MATCH(U$1,Systems!$I$2:AY$2,)),$A46&amp;",*")</f>
        <v>0</v>
      </c>
      <c r="V46" s="121">
        <f t="array" ref="V46">COUNTIF(INDEX(ownership,0,MATCH(V$1,Systems!$I$2:AY$2,)),$A46)+COUNTIFS(INDEX(ownership,0,MATCH(V$1,Systems!$I$2:AY$2,)),$A46&amp;"(*",INDEX(ownership,0,MATCH(V$1,Systems!$I$2:AY$2,)),"&lt;&gt;*"&amp;"(X)"&amp;"*")+COUNTIF(INDEX(ownership,0,MATCH(V$1,Systems!$I$2:AY$2,)),$A46&amp;",*")</f>
        <v>0</v>
      </c>
      <c r="W46" s="121">
        <f t="array" ref="W46">COUNTIF(INDEX(ownership,0,MATCH(W$1,Systems!$I$2:AY$2,)),$A46)+COUNTIFS(INDEX(ownership,0,MATCH(W$1,Systems!$I$2:AY$2,)),$A46&amp;"(*",INDEX(ownership,0,MATCH(W$1,Systems!$I$2:AY$2,)),"&lt;&gt;*"&amp;"(X)"&amp;"*")+COUNTIF(INDEX(ownership,0,MATCH(W$1,Systems!$I$2:AY$2,)),$A46&amp;",*")</f>
        <v>0</v>
      </c>
      <c r="X46" s="121">
        <f t="array" ref="X46">COUNTIF(INDEX(ownership,0,MATCH(X$1,Systems!$I$2:AY$2,)),$A46)+COUNTIFS(INDEX(ownership,0,MATCH(X$1,Systems!$I$2:AY$2,)),$A46&amp;"(*",INDEX(ownership,0,MATCH(X$1,Systems!$I$2:AY$2,)),"&lt;&gt;*"&amp;"(X)"&amp;"*")+COUNTIF(INDEX(ownership,0,MATCH(X$1,Systems!$I$2:AY$2,)),$A46&amp;",*")</f>
        <v>0</v>
      </c>
      <c r="Y46" s="121">
        <f t="array" ref="Y46">COUNTIF(INDEX(ownership,0,MATCH(Y$1,Systems!$I$2:AY$2,)),$A46)+COUNTIFS(INDEX(ownership,0,MATCH(Y$1,Systems!$I$2:AY$2,)),$A46&amp;"(*",INDEX(ownership,0,MATCH(Y$1,Systems!$I$2:AY$2,)),"&lt;&gt;*"&amp;"(X)"&amp;"*")+COUNTIF(INDEX(ownership,0,MATCH(Y$1,Systems!$I$2:AY$2,)),$A46&amp;",*")</f>
        <v>0</v>
      </c>
      <c r="Z46" s="121">
        <f t="array" ref="Z46">COUNTIF(INDEX(ownership,0,MATCH(Z$1,Systems!$I$2:AY$2,)),$A46)+COUNTIFS(INDEX(ownership,0,MATCH(Z$1,Systems!$I$2:AY$2,)),$A46&amp;"(*",INDEX(ownership,0,MATCH(Z$1,Systems!$I$2:AY$2,)),"&lt;&gt;*"&amp;"(X)"&amp;"*")+COUNTIF(INDEX(ownership,0,MATCH(Z$1,Systems!$I$2:AY$2,)),$A46&amp;",*")</f>
        <v>0</v>
      </c>
      <c r="AA46" s="121">
        <f t="array" ref="AA46">COUNTIF(INDEX(ownership,0,MATCH(AA$1,Systems!$I$2:AY$2,)),$A46)+COUNTIFS(INDEX(ownership,0,MATCH(AA$1,Systems!$I$2:AY$2,)),$A46&amp;"(*",INDEX(ownership,0,MATCH(AA$1,Systems!$I$2:AY$2,)),"&lt;&gt;*"&amp;"(X)"&amp;"*")+COUNTIF(INDEX(ownership,0,MATCH(AA$1,Systems!$I$2:AY$2,)),$A46&amp;",*")</f>
        <v>0</v>
      </c>
      <c r="AB46" s="121">
        <f t="array" ref="AB46">COUNTIF(INDEX(ownership,0,MATCH(AB$1,Systems!$I$2:AY$2,)),$A46)+COUNTIFS(INDEX(ownership,0,MATCH(AB$1,Systems!$I$2:AY$2,)),$A46&amp;"(*",INDEX(ownership,0,MATCH(AB$1,Systems!$I$2:AY$2,)),"&lt;&gt;*"&amp;"(X)"&amp;"*")+COUNTIF(INDEX(ownership,0,MATCH(AB$1,Systems!$I$2:AY$2,)),$A46&amp;",*")</f>
        <v>0</v>
      </c>
      <c r="AC46" s="121">
        <f t="array" ref="AC46">COUNTIF(INDEX(ownership,0,MATCH(AC$1,Systems!$I$2:AY$2,)),$A46)+COUNTIFS(INDEX(ownership,0,MATCH(AC$1,Systems!$I$2:AY$2,)),$A46&amp;"(*",INDEX(ownership,0,MATCH(AC$1,Systems!$I$2:AY$2,)),"&lt;&gt;*"&amp;"(X)"&amp;"*")+COUNTIF(INDEX(ownership,0,MATCH(AC$1,Systems!$I$2:AY$2,)),$A46&amp;",*")</f>
        <v>0</v>
      </c>
      <c r="AD46" s="121">
        <f t="array" ref="AD46">COUNTIF(INDEX(ownership,0,MATCH(AD$1,Systems!$I$2:AY$2,)),$A46)+COUNTIFS(INDEX(ownership,0,MATCH(AD$1,Systems!$I$2:AY$2,)),$A46&amp;"(*",INDEX(ownership,0,MATCH(AD$1,Systems!$I$2:AY$2,)),"&lt;&gt;*"&amp;"(X)"&amp;"*")+COUNTIF(INDEX(ownership,0,MATCH(AD$1,Systems!$I$2:AY$2,)),$A46&amp;",*")</f>
        <v>0</v>
      </c>
      <c r="AE46" s="121">
        <f t="array" ref="AE46">COUNTIF(INDEX(ownership,0,MATCH(AE$1,Systems!$I$2:AY$2,)),$A46)+COUNTIFS(INDEX(ownership,0,MATCH(AE$1,Systems!$I$2:AY$2,)),$A46&amp;"(*",INDEX(ownership,0,MATCH(AE$1,Systems!$I$2:AY$2,)),"&lt;&gt;*"&amp;"(X)"&amp;"*")+COUNTIF(INDEX(ownership,0,MATCH(AE$1,Systems!$I$2:AY$2,)),$A46&amp;",*")</f>
        <v>0</v>
      </c>
      <c r="AF46" s="121">
        <f t="array" ref="AF46">COUNTIF(INDEX(ownership,0,MATCH(AF$1,Systems!$I$2:AY$2,)),$A46)+COUNTIFS(INDEX(ownership,0,MATCH(AF$1,Systems!$I$2:AY$2,)),$A46&amp;"(*",INDEX(ownership,0,MATCH(AF$1,Systems!$I$2:AY$2,)),"&lt;&gt;*"&amp;"(X)"&amp;"*")+COUNTIF(INDEX(ownership,0,MATCH(AF$1,Systems!$I$2:AY$2,)),$A46&amp;",*")</f>
        <v>0</v>
      </c>
      <c r="AG46" s="121">
        <f t="array" ref="AG46">COUNTIF(INDEX(ownership,0,MATCH(AG$1,Systems!$I$2:AY$2,)),$A46)+COUNTIFS(INDEX(ownership,0,MATCH(AG$1,Systems!$I$2:AY$2,)),$A46&amp;"(*",INDEX(ownership,0,MATCH(AG$1,Systems!$I$2:AY$2,)),"&lt;&gt;*"&amp;"(X)"&amp;"*")+COUNTIF(INDEX(ownership,0,MATCH(AG$1,Systems!$I$2:AY$2,)),$A46&amp;",*")</f>
        <v>0</v>
      </c>
      <c r="AH46" s="121">
        <f t="array" ref="AH46">COUNTIF(INDEX(ownership,0,MATCH(AH$1,Systems!$I$2:AY$2,)),$A46)+COUNTIFS(INDEX(ownership,0,MATCH(AH$1,Systems!$I$2:AY$2,)),$A46&amp;"(*",INDEX(ownership,0,MATCH(AH$1,Systems!$I$2:AY$2,)),"&lt;&gt;*"&amp;"(X)"&amp;"*")+COUNTIF(INDEX(ownership,0,MATCH(AH$1,Systems!$I$2:AY$2,)),$A46&amp;",*")</f>
        <v>0</v>
      </c>
      <c r="AI46" s="121">
        <f t="array" ref="AI46">COUNTIF(INDEX(ownership,0,MATCH(AI$1,Systems!$I$2:AY$2,)),$A46)+COUNTIFS(INDEX(ownership,0,MATCH(AI$1,Systems!$I$2:AY$2,)),$A46&amp;"(*",INDEX(ownership,0,MATCH(AI$1,Systems!$I$2:AY$2,)),"&lt;&gt;*"&amp;"(X)"&amp;"*")+COUNTIF(INDEX(ownership,0,MATCH(AI$1,Systems!$I$2:AY$2,)),$A46&amp;",*")</f>
        <v>0</v>
      </c>
      <c r="AJ46" s="121">
        <f t="array" ref="AJ46">COUNTIF(INDEX(ownership,0,MATCH(AJ$1,Systems!$I$2:AY$2,)),$A46)+COUNTIFS(INDEX(ownership,0,MATCH(AJ$1,Systems!$I$2:AY$2,)),$A46&amp;"(*",INDEX(ownership,0,MATCH(AJ$1,Systems!$I$2:AY$2,)),"&lt;&gt;*"&amp;"(X)"&amp;"*")+COUNTIF(INDEX(ownership,0,MATCH(AJ$1,Systems!$I$2:AY$2,)),$A46&amp;",*")</f>
        <v>0</v>
      </c>
      <c r="AK46" s="121">
        <f t="array" ref="AK46">COUNTIF(INDEX(ownership,0,MATCH(AK$1,Systems!$I$2:AY$2,)),$A46)+COUNTIFS(INDEX(ownership,0,MATCH(AK$1,Systems!$I$2:AY$2,)),$A46&amp;"(*",INDEX(ownership,0,MATCH(AK$1,Systems!$I$2:AY$2,)),"&lt;&gt;*"&amp;"(X)"&amp;"*")+COUNTIF(INDEX(ownership,0,MATCH(AK$1,Systems!$I$2:AY$2,)),$A46&amp;",*")</f>
        <v>0</v>
      </c>
      <c r="AL46" s="121">
        <f t="array" ref="AL46">COUNTIF(INDEX(ownership,0,MATCH(AL$1,Systems!$I$2:AY$2,)),$A46)+COUNTIFS(INDEX(ownership,0,MATCH(AL$1,Systems!$I$2:AY$2,)),$A46&amp;"(*",INDEX(ownership,0,MATCH(AL$1,Systems!$I$2:AY$2,)),"&lt;&gt;*"&amp;"(X)"&amp;"*")+COUNTIF(INDEX(ownership,0,MATCH(AL$1,Systems!$I$2:AY$2,)),$A46&amp;",*")</f>
        <v>0</v>
      </c>
      <c r="AM46" s="121">
        <f t="array" ref="AM46">COUNTIF(INDEX(ownership,0,MATCH(AM$1,Systems!$I$2:AY$2,)),$A46)+COUNTIFS(INDEX(ownership,0,MATCH(AM$1,Systems!$I$2:AY$2,)),$A46&amp;"(*",INDEX(ownership,0,MATCH(AM$1,Systems!$I$2:AY$2,)),"&lt;&gt;*"&amp;"(X)"&amp;"*")+COUNTIF(INDEX(ownership,0,MATCH(AM$1,Systems!$I$2:AY$2,)),$A46&amp;",*")</f>
        <v>0</v>
      </c>
      <c r="AN46" s="121">
        <f t="array" ref="AN46">COUNTIF(INDEX(ownership,0,MATCH(AN$1,Systems!$I$2:AY$2,)),$A46)+COUNTIFS(INDEX(ownership,0,MATCH(AN$1,Systems!$I$2:AY$2,)),$A46&amp;"(*",INDEX(ownership,0,MATCH(AN$1,Systems!$I$2:AY$2,)),"&lt;&gt;*"&amp;"(X)"&amp;"*")+COUNTIF(INDEX(ownership,0,MATCH(AN$1,Systems!$I$2:AY$2,)),$A46&amp;",*")</f>
        <v>0</v>
      </c>
      <c r="AO46" s="121">
        <f t="array" ref="AO46">COUNTIF(INDEX(ownership,0,MATCH(AO$1,Systems!$I$2:AY$2,)),$A46)+COUNTIFS(INDEX(ownership,0,MATCH(AO$1,Systems!$I$2:AY$2,)),$A46&amp;"(*",INDEX(ownership,0,MATCH(AO$1,Systems!$I$2:AY$2,)),"&lt;&gt;*"&amp;"(X)"&amp;"*")+COUNTIF(INDEX(ownership,0,MATCH(AO$1,Systems!$I$2:AY$2,)),$A46&amp;",*")</f>
        <v>0</v>
      </c>
      <c r="AP46" s="121">
        <f t="array" ref="AP46">COUNTIF(INDEX(ownership,0,MATCH(AP$1,Systems!$I$2:AY$2,)),$A46)+COUNTIFS(INDEX(ownership,0,MATCH(AP$1,Systems!$I$2:AY$2,)),$A46&amp;"(*",INDEX(ownership,0,MATCH(AP$1,Systems!$I$2:AY$2,)),"&lt;&gt;*"&amp;"(X)"&amp;"*")+COUNTIF(INDEX(ownership,0,MATCH(AP$1,Systems!$I$2:AY$2,)),$A46&amp;",*")</f>
        <v>0</v>
      </c>
      <c r="AQ46" s="121">
        <f t="array" ref="AQ46">COUNTIF(INDEX(ownership,0,MATCH(AQ$1,Systems!$I$2:AY$2,)),$A46)+COUNTIFS(INDEX(ownership,0,MATCH(AQ$1,Systems!$I$2:AY$2,)),$A46&amp;"(*",INDEX(ownership,0,MATCH(AQ$1,Systems!$I$2:AY$2,)),"&lt;&gt;*"&amp;"(X)"&amp;"*")+COUNTIF(INDEX(ownership,0,MATCH(AQ$1,Systems!$I$2:AY$2,)),$A46&amp;",*")</f>
        <v>0</v>
      </c>
      <c r="AR46" s="121">
        <f t="array" ref="AR46">COUNTIF(INDEX(ownership,0,MATCH(AR$1,Systems!$I$2:AY$2,)),$A46)+COUNTIFS(INDEX(ownership,0,MATCH(AR$1,Systems!$I$2:AY$2,)),$A46&amp;"(*",INDEX(ownership,0,MATCH(AR$1,Systems!$I$2:AY$2,)),"&lt;&gt;*"&amp;"(X)"&amp;"*")+COUNTIF(INDEX(ownership,0,MATCH(AR$1,Systems!$I$2:AY$2,)),$A46&amp;",*")</f>
        <v>0</v>
      </c>
      <c r="AS46" s="121">
        <f t="array" ref="AS46">COUNTIF(INDEX(ownership,0,MATCH(AS$1,Systems!$I$2:AY$2,)),$A46)+COUNTIFS(INDEX(ownership,0,MATCH(AS$1,Systems!$I$2:AY$2,)),$A46&amp;"(*",INDEX(ownership,0,MATCH(AS$1,Systems!$I$2:AY$2,)),"&lt;&gt;*"&amp;"(X)"&amp;"*")+COUNTIF(INDEX(ownership,0,MATCH(AS$1,Systems!$I$2:AY$2,)),$A46&amp;",*")</f>
        <v>0</v>
      </c>
      <c r="AT46" s="121">
        <f t="array" ref="AT46">COUNTIF(INDEX(ownership,0,MATCH(AT$1,Systems!$I$2:AY$2,)),$A46)+COUNTIFS(INDEX(ownership,0,MATCH(AT$1,Systems!$I$2:AY$2,)),$A46&amp;"(*",INDEX(ownership,0,MATCH(AT$1,Systems!$I$2:AY$2,)),"&lt;&gt;*"&amp;"(X)"&amp;"*")+COUNTIF(INDEX(ownership,0,MATCH(AT$1,Systems!$I$2:AY$2,)),$A46&amp;",*")</f>
        <v>0</v>
      </c>
      <c r="AU46" s="121">
        <f t="array" ref="AU46">COUNTIF(INDEX(ownership,0,MATCH(AU$1,Systems!$I$2:AY$2,)),$A46)+COUNTIFS(INDEX(ownership,0,MATCH(AU$1,Systems!$I$2:AY$2,)),$A46&amp;"(*",INDEX(ownership,0,MATCH(AU$1,Systems!$I$2:AY$2,)),"&lt;&gt;*"&amp;"(X)"&amp;"*")+COUNTIF(INDEX(ownership,0,MATCH(AU$1,Systems!$I$2:AY$2,)),$A46&amp;",*")</f>
        <v>0</v>
      </c>
      <c r="AV46" s="121">
        <f t="array" ref="AV46">COUNTIF(INDEX(ownership,0,MATCH(AV$1,Systems!$I$2:AY$2,)),$A46)+COUNTIFS(INDEX(ownership,0,MATCH(AV$1,Systems!$I$2:AY$2,)),$A46&amp;"(*",INDEX(ownership,0,MATCH(AV$1,Systems!$I$2:AY$2,)),"&lt;&gt;*"&amp;"(X)"&amp;"*")+COUNTIF(INDEX(ownership,0,MATCH(AV$1,Systems!$I$2:AY$2,)),$A46&amp;",*")</f>
        <v>0</v>
      </c>
      <c r="AW46" s="121">
        <f t="array" ref="AW46">COUNTIF(INDEX(ownership,0,MATCH(AW$1,Systems!$I$2:AY$2,)),$A46)+COUNTIFS(INDEX(ownership,0,MATCH(AW$1,Systems!$I$2:AY$2,)),$A46&amp;"(*",INDEX(ownership,0,MATCH(AW$1,Systems!$I$2:AY$2,)),"&lt;&gt;*"&amp;"(X)"&amp;"*")+COUNTIF(INDEX(ownership,0,MATCH(AW$1,Systems!$I$2:AY$2,)),$A46&amp;",*")</f>
        <v>0</v>
      </c>
      <c r="AX46" s="121">
        <f t="array" ref="AX46">COUNTIF(INDEX(ownership,0,MATCH(AX$1,Systems!$I$2:AY$2,)),$A46)+COUNTIFS(INDEX(ownership,0,MATCH(AX$1,Systems!$I$2:AY$2,)),$A46&amp;"(*",INDEX(ownership,0,MATCH(AX$1,Systems!$I$2:AY$2,)),"&lt;&gt;*"&amp;"(X)"&amp;"*")+COUNTIF(INDEX(ownership,0,MATCH(AX$1,Systems!$I$2:AY$2,)),$A46&amp;",*")</f>
        <v>0</v>
      </c>
      <c r="AY46" s="121">
        <f t="array" ref="AY46">COUNTIF(INDEX(ownership,0,MATCH(AY$1,Systems!$I$2:AZ$2,)),$A46)+COUNTIFS(INDEX(ownership,0,MATCH(AY$1,Systems!$I$2:AZ$2,)),$A46&amp;"(*",INDEX(ownership,0,MATCH(AY$1,Systems!$I$2:AZ$2,)),"&lt;&gt;*"&amp;"(X)"&amp;"*")+COUNTIF(INDEX(ownership,0,MATCH(AY$1,Systems!$I$2:AZ$2,)),$A46&amp;",*")</f>
        <v>0</v>
      </c>
      <c r="AZ46" s="121">
        <f t="array" ref="AZ46">COUNTIF(INDEX(ownership,0,MATCH(AZ$1,Systems!$I$2:AY$2,)),$A46)+COUNTIFS(INDEX(ownership,0,MATCH(AZ$1,Systems!$I$2:AY$2,)),$A46&amp;"(*",INDEX(ownership,0,MATCH(AZ$1,Systems!$I$2:AY$2,)),"&lt;&gt;*"&amp;"(X)"&amp;"*")+COUNTIF(INDEX(ownership,0,MATCH(AZ$1,Systems!$I$2:AY$2,)),$A46&amp;",*")</f>
        <v>0</v>
      </c>
    </row>
    <row r="47" ht="15.75" customHeight="1">
      <c r="A47" s="60" t="s">
        <v>1173</v>
      </c>
      <c r="B47" s="60" t="s">
        <v>8019</v>
      </c>
      <c r="C47" s="60" t="s">
        <v>8008</v>
      </c>
      <c r="D47" s="119">
        <v>2784.0</v>
      </c>
      <c r="E47" s="119">
        <v>2801.0</v>
      </c>
      <c r="F47" s="122"/>
      <c r="G47" s="121">
        <f t="shared" si="1"/>
        <v>5</v>
      </c>
      <c r="H47" s="121">
        <f t="array" ref="H47">COUNTIF(INDEX(ownership,0,MATCH(H$1,Systems!$I$2:AY$2,)),$A47)+COUNTIFS(INDEX(ownership,0,MATCH(H$1,Systems!$I$2:AY$2,)),$A47&amp;"(*",INDEX(ownership,0,MATCH(H$1,Systems!$I$2:AY$2,)),"&lt;&gt;*"&amp;"(X)"&amp;"*")+COUNTIF(INDEX(ownership,0,MATCH(H$1,Systems!$I$2:AY$2,)),$A47&amp;",*")</f>
        <v>0</v>
      </c>
      <c r="I47" s="121">
        <f t="array" ref="I47">COUNTIF(INDEX(ownership,0,MATCH(I$1,Systems!$I$2:AY$2,)),$A47)+COUNTIFS(INDEX(ownership,0,MATCH(I$1,Systems!$I$2:AY$2,)),$A47&amp;"(*",INDEX(ownership,0,MATCH(I$1,Systems!$I$2:AY$2,)),"&lt;&gt;*"&amp;"(X)"&amp;"*")+COUNTIF(INDEX(ownership,0,MATCH(I$1,Systems!$I$2:AY$2,)),$A47&amp;",*")</f>
        <v>0</v>
      </c>
      <c r="J47" s="121">
        <f t="array" ref="J47">COUNTIF(INDEX(ownership,0,MATCH(J$1,Systems!$I$2:AY$2,)),$A47)+COUNTIFS(INDEX(ownership,0,MATCH(J$1,Systems!$I$2:AY$2,)),$A47&amp;"(*",INDEX(ownership,0,MATCH(J$1,Systems!$I$2:AY$2,)),"&lt;&gt;*"&amp;"(X)"&amp;"*")+COUNTIF(INDEX(ownership,0,MATCH(J$1,Systems!$I$2:AY$2,)),$A47&amp;",*")</f>
        <v>0</v>
      </c>
      <c r="K47" s="121">
        <f t="array" ref="K47">COUNTIF(INDEX(ownership,0,MATCH(K$1,Systems!$I$2:AY$2,)),$A47)+COUNTIFS(INDEX(ownership,0,MATCH(K$1,Systems!$I$2:AY$2,)),$A47&amp;"(*",INDEX(ownership,0,MATCH(K$1,Systems!$I$2:AY$2,)),"&lt;&gt;*"&amp;"(X)"&amp;"*")+COUNTIF(INDEX(ownership,0,MATCH(K$1,Systems!$I$2:AY$2,)),$A47&amp;",*")</f>
        <v>0</v>
      </c>
      <c r="L47" s="121">
        <f t="array" ref="L47">COUNTIF(INDEX(ownership,0,MATCH(L$1,Systems!$I$2:AY$2,)),$A47)+COUNTIFS(INDEX(ownership,0,MATCH(L$1,Systems!$I$2:AY$2,)),$A47&amp;"(*",INDEX(ownership,0,MATCH(L$1,Systems!$I$2:AY$2,)),"&lt;&gt;*"&amp;"(X)"&amp;"*")+COUNTIF(INDEX(ownership,0,MATCH(L$1,Systems!$I$2:AY$2,)),$A47&amp;",*")</f>
        <v>0</v>
      </c>
      <c r="M47" s="121">
        <f t="array" ref="M47">COUNTIF(INDEX(ownership,0,MATCH(M$1,Systems!$I$2:AY$2,)),$A47)+COUNTIFS(INDEX(ownership,0,MATCH(M$1,Systems!$I$2:AY$2,)),$A47&amp;"(*",INDEX(ownership,0,MATCH(M$1,Systems!$I$2:AY$2,)),"&lt;&gt;*"&amp;"(X)"&amp;"*")+COUNTIF(INDEX(ownership,0,MATCH(M$1,Systems!$I$2:AY$2,)),$A47&amp;",*")</f>
        <v>0</v>
      </c>
      <c r="N47" s="121">
        <f t="array" ref="N47">COUNTIF(INDEX(ownership,0,MATCH(N$1,Systems!$I$2:AY$2,)),$A47)+COUNTIFS(INDEX(ownership,0,MATCH(N$1,Systems!$I$2:AY$2,)),$A47&amp;"(*",INDEX(ownership,0,MATCH(N$1,Systems!$I$2:AY$2,)),"&lt;&gt;*"&amp;"(X)"&amp;"*")+COUNTIF(INDEX(ownership,0,MATCH(N$1,Systems!$I$2:AY$2,)),$A47&amp;",*")</f>
        <v>0</v>
      </c>
      <c r="O47" s="121">
        <f t="array" ref="O47">COUNTIF(INDEX(ownership,0,MATCH(O$1,Systems!$I$2:AY$2,)),$A47)+COUNTIFS(INDEX(ownership,0,MATCH(O$1,Systems!$I$2:AY$2,)),$A47&amp;"(*",INDEX(ownership,0,MATCH(O$1,Systems!$I$2:AY$2,)),"&lt;&gt;*"&amp;"(X)"&amp;"*")+COUNTIF(INDEX(ownership,0,MATCH(O$1,Systems!$I$2:AY$2,)),$A47&amp;",*")</f>
        <v>0</v>
      </c>
      <c r="P47" s="121">
        <f t="array" ref="P47">COUNTIF(INDEX(ownership,0,MATCH(P$1,Systems!$I$2:AY$2,)),$A47)+COUNTIFS(INDEX(ownership,0,MATCH(P$1,Systems!$I$2:AY$2,)),$A47&amp;"(*",INDEX(ownership,0,MATCH(P$1,Systems!$I$2:AY$2,)),"&lt;&gt;*"&amp;"(X)"&amp;"*")+COUNTIF(INDEX(ownership,0,MATCH(P$1,Systems!$I$2:AY$2,)),$A47&amp;",*")</f>
        <v>0</v>
      </c>
      <c r="Q47" s="121">
        <f t="array" ref="Q47">COUNTIF(INDEX(ownership,0,MATCH(Q$1,Systems!$I$2:AY$2,)),$A47)+COUNTIFS(INDEX(ownership,0,MATCH(Q$1,Systems!$I$2:AY$2,)),$A47&amp;"(*",INDEX(ownership,0,MATCH(Q$1,Systems!$I$2:AY$2,)),"&lt;&gt;*"&amp;"(X)"&amp;"*")+COUNTIF(INDEX(ownership,0,MATCH(Q$1,Systems!$I$2:AY$2,)),$A47&amp;",*")</f>
        <v>0</v>
      </c>
      <c r="R47" s="121">
        <f t="array" ref="R47">COUNTIF(INDEX(ownership,0,MATCH(R$1,Systems!$I$2:AY$2,)),$A47)+COUNTIFS(INDEX(ownership,0,MATCH(R$1,Systems!$I$2:AY$2,)),$A47&amp;"(*",INDEX(ownership,0,MATCH(R$1,Systems!$I$2:AY$2,)),"&lt;&gt;*"&amp;"(X)"&amp;"*")+COUNTIF(INDEX(ownership,0,MATCH(R$1,Systems!$I$2:AY$2,)),$A47&amp;",*")</f>
        <v>0</v>
      </c>
      <c r="S47" s="121">
        <f t="array" ref="S47">COUNTIF(INDEX(ownership,0,MATCH(S$1,Systems!$I$2:AY$2,)),$A47)+COUNTIFS(INDEX(ownership,0,MATCH(S$1,Systems!$I$2:AY$2,)),$A47&amp;"(*",INDEX(ownership,0,MATCH(S$1,Systems!$I$2:AY$2,)),"&lt;&gt;*"&amp;"(X)"&amp;"*")+COUNTIF(INDEX(ownership,0,MATCH(S$1,Systems!$I$2:AY$2,)),$A47&amp;",*")</f>
        <v>5</v>
      </c>
      <c r="T47" s="121">
        <f t="array" ref="T47">COUNTIF(INDEX(ownership,0,MATCH(T$1,Systems!$I$2:AY$2,)),$A47)+COUNTIFS(INDEX(ownership,0,MATCH(T$1,Systems!$I$2:AY$2,)),$A47&amp;"(*",INDEX(ownership,0,MATCH(T$1,Systems!$I$2:AY$2,)),"&lt;&gt;*"&amp;"(X)"&amp;"*")+COUNTIF(INDEX(ownership,0,MATCH(T$1,Systems!$I$2:AY$2,)),$A47&amp;",*")</f>
        <v>0</v>
      </c>
      <c r="U47" s="121">
        <f t="array" ref="U47">COUNTIF(INDEX(ownership,0,MATCH(U$1,Systems!$I$2:AY$2,)),$A47)+COUNTIFS(INDEX(ownership,0,MATCH(U$1,Systems!$I$2:AY$2,)),$A47&amp;"(*",INDEX(ownership,0,MATCH(U$1,Systems!$I$2:AY$2,)),"&lt;&gt;*"&amp;"(X)"&amp;"*")+COUNTIF(INDEX(ownership,0,MATCH(U$1,Systems!$I$2:AY$2,)),$A47&amp;",*")</f>
        <v>0</v>
      </c>
      <c r="V47" s="121">
        <f t="array" ref="V47">COUNTIF(INDEX(ownership,0,MATCH(V$1,Systems!$I$2:AY$2,)),$A47)+COUNTIFS(INDEX(ownership,0,MATCH(V$1,Systems!$I$2:AY$2,)),$A47&amp;"(*",INDEX(ownership,0,MATCH(V$1,Systems!$I$2:AY$2,)),"&lt;&gt;*"&amp;"(X)"&amp;"*")+COUNTIF(INDEX(ownership,0,MATCH(V$1,Systems!$I$2:AY$2,)),$A47&amp;",*")</f>
        <v>0</v>
      </c>
      <c r="W47" s="121">
        <f t="array" ref="W47">COUNTIF(INDEX(ownership,0,MATCH(W$1,Systems!$I$2:AY$2,)),$A47)+COUNTIFS(INDEX(ownership,0,MATCH(W$1,Systems!$I$2:AY$2,)),$A47&amp;"(*",INDEX(ownership,0,MATCH(W$1,Systems!$I$2:AY$2,)),"&lt;&gt;*"&amp;"(X)"&amp;"*")+COUNTIF(INDEX(ownership,0,MATCH(W$1,Systems!$I$2:AY$2,)),$A47&amp;",*")</f>
        <v>0</v>
      </c>
      <c r="X47" s="121">
        <f t="array" ref="X47">COUNTIF(INDEX(ownership,0,MATCH(X$1,Systems!$I$2:AY$2,)),$A47)+COUNTIFS(INDEX(ownership,0,MATCH(X$1,Systems!$I$2:AY$2,)),$A47&amp;"(*",INDEX(ownership,0,MATCH(X$1,Systems!$I$2:AY$2,)),"&lt;&gt;*"&amp;"(X)"&amp;"*")+COUNTIF(INDEX(ownership,0,MATCH(X$1,Systems!$I$2:AY$2,)),$A47&amp;",*")</f>
        <v>0</v>
      </c>
      <c r="Y47" s="121">
        <f t="array" ref="Y47">COUNTIF(INDEX(ownership,0,MATCH(Y$1,Systems!$I$2:AY$2,)),$A47)+COUNTIFS(INDEX(ownership,0,MATCH(Y$1,Systems!$I$2:AY$2,)),$A47&amp;"(*",INDEX(ownership,0,MATCH(Y$1,Systems!$I$2:AY$2,)),"&lt;&gt;*"&amp;"(X)"&amp;"*")+COUNTIF(INDEX(ownership,0,MATCH(Y$1,Systems!$I$2:AY$2,)),$A47&amp;",*")</f>
        <v>0</v>
      </c>
      <c r="Z47" s="121">
        <f t="array" ref="Z47">COUNTIF(INDEX(ownership,0,MATCH(Z$1,Systems!$I$2:AY$2,)),$A47)+COUNTIFS(INDEX(ownership,0,MATCH(Z$1,Systems!$I$2:AY$2,)),$A47&amp;"(*",INDEX(ownership,0,MATCH(Z$1,Systems!$I$2:AY$2,)),"&lt;&gt;*"&amp;"(X)"&amp;"*")+COUNTIF(INDEX(ownership,0,MATCH(Z$1,Systems!$I$2:AY$2,)),$A47&amp;",*")</f>
        <v>0</v>
      </c>
      <c r="AA47" s="121">
        <f t="array" ref="AA47">COUNTIF(INDEX(ownership,0,MATCH(AA$1,Systems!$I$2:AY$2,)),$A47)+COUNTIFS(INDEX(ownership,0,MATCH(AA$1,Systems!$I$2:AY$2,)),$A47&amp;"(*",INDEX(ownership,0,MATCH(AA$1,Systems!$I$2:AY$2,)),"&lt;&gt;*"&amp;"(X)"&amp;"*")+COUNTIF(INDEX(ownership,0,MATCH(AA$1,Systems!$I$2:AY$2,)),$A47&amp;",*")</f>
        <v>0</v>
      </c>
      <c r="AB47" s="121">
        <f t="array" ref="AB47">COUNTIF(INDEX(ownership,0,MATCH(AB$1,Systems!$I$2:AY$2,)),$A47)+COUNTIFS(INDEX(ownership,0,MATCH(AB$1,Systems!$I$2:AY$2,)),$A47&amp;"(*",INDEX(ownership,0,MATCH(AB$1,Systems!$I$2:AY$2,)),"&lt;&gt;*"&amp;"(X)"&amp;"*")+COUNTIF(INDEX(ownership,0,MATCH(AB$1,Systems!$I$2:AY$2,)),$A47&amp;",*")</f>
        <v>0</v>
      </c>
      <c r="AC47" s="121">
        <f t="array" ref="AC47">COUNTIF(INDEX(ownership,0,MATCH(AC$1,Systems!$I$2:AY$2,)),$A47)+COUNTIFS(INDEX(ownership,0,MATCH(AC$1,Systems!$I$2:AY$2,)),$A47&amp;"(*",INDEX(ownership,0,MATCH(AC$1,Systems!$I$2:AY$2,)),"&lt;&gt;*"&amp;"(X)"&amp;"*")+COUNTIF(INDEX(ownership,0,MATCH(AC$1,Systems!$I$2:AY$2,)),$A47&amp;",*")</f>
        <v>0</v>
      </c>
      <c r="AD47" s="121">
        <f t="array" ref="AD47">COUNTIF(INDEX(ownership,0,MATCH(AD$1,Systems!$I$2:AY$2,)),$A47)+COUNTIFS(INDEX(ownership,0,MATCH(AD$1,Systems!$I$2:AY$2,)),$A47&amp;"(*",INDEX(ownership,0,MATCH(AD$1,Systems!$I$2:AY$2,)),"&lt;&gt;*"&amp;"(X)"&amp;"*")+COUNTIF(INDEX(ownership,0,MATCH(AD$1,Systems!$I$2:AY$2,)),$A47&amp;",*")</f>
        <v>0</v>
      </c>
      <c r="AE47" s="121">
        <f t="array" ref="AE47">COUNTIF(INDEX(ownership,0,MATCH(AE$1,Systems!$I$2:AY$2,)),$A47)+COUNTIFS(INDEX(ownership,0,MATCH(AE$1,Systems!$I$2:AY$2,)),$A47&amp;"(*",INDEX(ownership,0,MATCH(AE$1,Systems!$I$2:AY$2,)),"&lt;&gt;*"&amp;"(X)"&amp;"*")+COUNTIF(INDEX(ownership,0,MATCH(AE$1,Systems!$I$2:AY$2,)),$A47&amp;",*")</f>
        <v>0</v>
      </c>
      <c r="AF47" s="121">
        <f t="array" ref="AF47">COUNTIF(INDEX(ownership,0,MATCH(AF$1,Systems!$I$2:AY$2,)),$A47)+COUNTIFS(INDEX(ownership,0,MATCH(AF$1,Systems!$I$2:AY$2,)),$A47&amp;"(*",INDEX(ownership,0,MATCH(AF$1,Systems!$I$2:AY$2,)),"&lt;&gt;*"&amp;"(X)"&amp;"*")+COUNTIF(INDEX(ownership,0,MATCH(AF$1,Systems!$I$2:AY$2,)),$A47&amp;",*")</f>
        <v>0</v>
      </c>
      <c r="AG47" s="121">
        <f t="array" ref="AG47">COUNTIF(INDEX(ownership,0,MATCH(AG$1,Systems!$I$2:AY$2,)),$A47)+COUNTIFS(INDEX(ownership,0,MATCH(AG$1,Systems!$I$2:AY$2,)),$A47&amp;"(*",INDEX(ownership,0,MATCH(AG$1,Systems!$I$2:AY$2,)),"&lt;&gt;*"&amp;"(X)"&amp;"*")+COUNTIF(INDEX(ownership,0,MATCH(AG$1,Systems!$I$2:AY$2,)),$A47&amp;",*")</f>
        <v>0</v>
      </c>
      <c r="AH47" s="121">
        <f t="array" ref="AH47">COUNTIF(INDEX(ownership,0,MATCH(AH$1,Systems!$I$2:AY$2,)),$A47)+COUNTIFS(INDEX(ownership,0,MATCH(AH$1,Systems!$I$2:AY$2,)),$A47&amp;"(*",INDEX(ownership,0,MATCH(AH$1,Systems!$I$2:AY$2,)),"&lt;&gt;*"&amp;"(X)"&amp;"*")+COUNTIF(INDEX(ownership,0,MATCH(AH$1,Systems!$I$2:AY$2,)),$A47&amp;",*")</f>
        <v>0</v>
      </c>
      <c r="AI47" s="121">
        <f t="array" ref="AI47">COUNTIF(INDEX(ownership,0,MATCH(AI$1,Systems!$I$2:AY$2,)),$A47)+COUNTIFS(INDEX(ownership,0,MATCH(AI$1,Systems!$I$2:AY$2,)),$A47&amp;"(*",INDEX(ownership,0,MATCH(AI$1,Systems!$I$2:AY$2,)),"&lt;&gt;*"&amp;"(X)"&amp;"*")+COUNTIF(INDEX(ownership,0,MATCH(AI$1,Systems!$I$2:AY$2,)),$A47&amp;",*")</f>
        <v>0</v>
      </c>
      <c r="AJ47" s="121">
        <f t="array" ref="AJ47">COUNTIF(INDEX(ownership,0,MATCH(AJ$1,Systems!$I$2:AY$2,)),$A47)+COUNTIFS(INDEX(ownership,0,MATCH(AJ$1,Systems!$I$2:AY$2,)),$A47&amp;"(*",INDEX(ownership,0,MATCH(AJ$1,Systems!$I$2:AY$2,)),"&lt;&gt;*"&amp;"(X)"&amp;"*")+COUNTIF(INDEX(ownership,0,MATCH(AJ$1,Systems!$I$2:AY$2,)),$A47&amp;",*")</f>
        <v>0</v>
      </c>
      <c r="AK47" s="121">
        <f t="array" ref="AK47">COUNTIF(INDEX(ownership,0,MATCH(AK$1,Systems!$I$2:AY$2,)),$A47)+COUNTIFS(INDEX(ownership,0,MATCH(AK$1,Systems!$I$2:AY$2,)),$A47&amp;"(*",INDEX(ownership,0,MATCH(AK$1,Systems!$I$2:AY$2,)),"&lt;&gt;*"&amp;"(X)"&amp;"*")+COUNTIF(INDEX(ownership,0,MATCH(AK$1,Systems!$I$2:AY$2,)),$A47&amp;",*")</f>
        <v>0</v>
      </c>
      <c r="AL47" s="121">
        <f t="array" ref="AL47">COUNTIF(INDEX(ownership,0,MATCH(AL$1,Systems!$I$2:AY$2,)),$A47)+COUNTIFS(INDEX(ownership,0,MATCH(AL$1,Systems!$I$2:AY$2,)),$A47&amp;"(*",INDEX(ownership,0,MATCH(AL$1,Systems!$I$2:AY$2,)),"&lt;&gt;*"&amp;"(X)"&amp;"*")+COUNTIF(INDEX(ownership,0,MATCH(AL$1,Systems!$I$2:AY$2,)),$A47&amp;",*")</f>
        <v>0</v>
      </c>
      <c r="AM47" s="121">
        <f t="array" ref="AM47">COUNTIF(INDEX(ownership,0,MATCH(AM$1,Systems!$I$2:AY$2,)),$A47)+COUNTIFS(INDEX(ownership,0,MATCH(AM$1,Systems!$I$2:AY$2,)),$A47&amp;"(*",INDEX(ownership,0,MATCH(AM$1,Systems!$I$2:AY$2,)),"&lt;&gt;*"&amp;"(X)"&amp;"*")+COUNTIF(INDEX(ownership,0,MATCH(AM$1,Systems!$I$2:AY$2,)),$A47&amp;",*")</f>
        <v>0</v>
      </c>
      <c r="AN47" s="121">
        <f t="array" ref="AN47">COUNTIF(INDEX(ownership,0,MATCH(AN$1,Systems!$I$2:AY$2,)),$A47)+COUNTIFS(INDEX(ownership,0,MATCH(AN$1,Systems!$I$2:AY$2,)),$A47&amp;"(*",INDEX(ownership,0,MATCH(AN$1,Systems!$I$2:AY$2,)),"&lt;&gt;*"&amp;"(X)"&amp;"*")+COUNTIF(INDEX(ownership,0,MATCH(AN$1,Systems!$I$2:AY$2,)),$A47&amp;",*")</f>
        <v>0</v>
      </c>
      <c r="AO47" s="121">
        <f t="array" ref="AO47">COUNTIF(INDEX(ownership,0,MATCH(AO$1,Systems!$I$2:AY$2,)),$A47)+COUNTIFS(INDEX(ownership,0,MATCH(AO$1,Systems!$I$2:AY$2,)),$A47&amp;"(*",INDEX(ownership,0,MATCH(AO$1,Systems!$I$2:AY$2,)),"&lt;&gt;*"&amp;"(X)"&amp;"*")+COUNTIF(INDEX(ownership,0,MATCH(AO$1,Systems!$I$2:AY$2,)),$A47&amp;",*")</f>
        <v>0</v>
      </c>
      <c r="AP47" s="121">
        <f t="array" ref="AP47">COUNTIF(INDEX(ownership,0,MATCH(AP$1,Systems!$I$2:AY$2,)),$A47)+COUNTIFS(INDEX(ownership,0,MATCH(AP$1,Systems!$I$2:AY$2,)),$A47&amp;"(*",INDEX(ownership,0,MATCH(AP$1,Systems!$I$2:AY$2,)),"&lt;&gt;*"&amp;"(X)"&amp;"*")+COUNTIF(INDEX(ownership,0,MATCH(AP$1,Systems!$I$2:AY$2,)),$A47&amp;",*")</f>
        <v>0</v>
      </c>
      <c r="AQ47" s="121">
        <f t="array" ref="AQ47">COUNTIF(INDEX(ownership,0,MATCH(AQ$1,Systems!$I$2:AY$2,)),$A47)+COUNTIFS(INDEX(ownership,0,MATCH(AQ$1,Systems!$I$2:AY$2,)),$A47&amp;"(*",INDEX(ownership,0,MATCH(AQ$1,Systems!$I$2:AY$2,)),"&lt;&gt;*"&amp;"(X)"&amp;"*")+COUNTIF(INDEX(ownership,0,MATCH(AQ$1,Systems!$I$2:AY$2,)),$A47&amp;",*")</f>
        <v>0</v>
      </c>
      <c r="AR47" s="121">
        <f t="array" ref="AR47">COUNTIF(INDEX(ownership,0,MATCH(AR$1,Systems!$I$2:AY$2,)),$A47)+COUNTIFS(INDEX(ownership,0,MATCH(AR$1,Systems!$I$2:AY$2,)),$A47&amp;"(*",INDEX(ownership,0,MATCH(AR$1,Systems!$I$2:AY$2,)),"&lt;&gt;*"&amp;"(X)"&amp;"*")+COUNTIF(INDEX(ownership,0,MATCH(AR$1,Systems!$I$2:AY$2,)),$A47&amp;",*")</f>
        <v>0</v>
      </c>
      <c r="AS47" s="121">
        <f t="array" ref="AS47">COUNTIF(INDEX(ownership,0,MATCH(AS$1,Systems!$I$2:AY$2,)),$A47)+COUNTIFS(INDEX(ownership,0,MATCH(AS$1,Systems!$I$2:AY$2,)),$A47&amp;"(*",INDEX(ownership,0,MATCH(AS$1,Systems!$I$2:AY$2,)),"&lt;&gt;*"&amp;"(X)"&amp;"*")+COUNTIF(INDEX(ownership,0,MATCH(AS$1,Systems!$I$2:AY$2,)),$A47&amp;",*")</f>
        <v>0</v>
      </c>
      <c r="AT47" s="121">
        <f t="array" ref="AT47">COUNTIF(INDEX(ownership,0,MATCH(AT$1,Systems!$I$2:AY$2,)),$A47)+COUNTIFS(INDEX(ownership,0,MATCH(AT$1,Systems!$I$2:AY$2,)),$A47&amp;"(*",INDEX(ownership,0,MATCH(AT$1,Systems!$I$2:AY$2,)),"&lt;&gt;*"&amp;"(X)"&amp;"*")+COUNTIF(INDEX(ownership,0,MATCH(AT$1,Systems!$I$2:AY$2,)),$A47&amp;",*")</f>
        <v>0</v>
      </c>
      <c r="AU47" s="121">
        <f t="array" ref="AU47">COUNTIF(INDEX(ownership,0,MATCH(AU$1,Systems!$I$2:AY$2,)),$A47)+COUNTIFS(INDEX(ownership,0,MATCH(AU$1,Systems!$I$2:AY$2,)),$A47&amp;"(*",INDEX(ownership,0,MATCH(AU$1,Systems!$I$2:AY$2,)),"&lt;&gt;*"&amp;"(X)"&amp;"*")+COUNTIF(INDEX(ownership,0,MATCH(AU$1,Systems!$I$2:AY$2,)),$A47&amp;",*")</f>
        <v>0</v>
      </c>
      <c r="AV47" s="121">
        <f t="array" ref="AV47">COUNTIF(INDEX(ownership,0,MATCH(AV$1,Systems!$I$2:AY$2,)),$A47)+COUNTIFS(INDEX(ownership,0,MATCH(AV$1,Systems!$I$2:AY$2,)),$A47&amp;"(*",INDEX(ownership,0,MATCH(AV$1,Systems!$I$2:AY$2,)),"&lt;&gt;*"&amp;"(X)"&amp;"*")+COUNTIF(INDEX(ownership,0,MATCH(AV$1,Systems!$I$2:AY$2,)),$A47&amp;",*")</f>
        <v>0</v>
      </c>
      <c r="AW47" s="121">
        <f t="array" ref="AW47">COUNTIF(INDEX(ownership,0,MATCH(AW$1,Systems!$I$2:AY$2,)),$A47)+COUNTIFS(INDEX(ownership,0,MATCH(AW$1,Systems!$I$2:AY$2,)),$A47&amp;"(*",INDEX(ownership,0,MATCH(AW$1,Systems!$I$2:AY$2,)),"&lt;&gt;*"&amp;"(X)"&amp;"*")+COUNTIF(INDEX(ownership,0,MATCH(AW$1,Systems!$I$2:AY$2,)),$A47&amp;",*")</f>
        <v>0</v>
      </c>
      <c r="AX47" s="121">
        <f t="array" ref="AX47">COUNTIF(INDEX(ownership,0,MATCH(AX$1,Systems!$I$2:AY$2,)),$A47)+COUNTIFS(INDEX(ownership,0,MATCH(AX$1,Systems!$I$2:AY$2,)),$A47&amp;"(*",INDEX(ownership,0,MATCH(AX$1,Systems!$I$2:AY$2,)),"&lt;&gt;*"&amp;"(X)"&amp;"*")+COUNTIF(INDEX(ownership,0,MATCH(AX$1,Systems!$I$2:AY$2,)),$A47&amp;",*")</f>
        <v>0</v>
      </c>
      <c r="AY47" s="121">
        <f t="array" ref="AY47">COUNTIF(INDEX(ownership,0,MATCH(AY$1,Systems!$I$2:AZ$2,)),$A47)+COUNTIFS(INDEX(ownership,0,MATCH(AY$1,Systems!$I$2:AZ$2,)),$A47&amp;"(*",INDEX(ownership,0,MATCH(AY$1,Systems!$I$2:AZ$2,)),"&lt;&gt;*"&amp;"(X)"&amp;"*")+COUNTIF(INDEX(ownership,0,MATCH(AY$1,Systems!$I$2:AZ$2,)),$A47&amp;",*")</f>
        <v>0</v>
      </c>
      <c r="AZ47" s="121">
        <f t="array" ref="AZ47">COUNTIF(INDEX(ownership,0,MATCH(AZ$1,Systems!$I$2:AY$2,)),$A47)+COUNTIFS(INDEX(ownership,0,MATCH(AZ$1,Systems!$I$2:AY$2,)),$A47&amp;"(*",INDEX(ownership,0,MATCH(AZ$1,Systems!$I$2:AY$2,)),"&lt;&gt;*"&amp;"(X)"&amp;"*")+COUNTIF(INDEX(ownership,0,MATCH(AZ$1,Systems!$I$2:AY$2,)),$A47&amp;",*")</f>
        <v>0</v>
      </c>
    </row>
    <row r="48" ht="15.75" customHeight="1">
      <c r="A48" s="60" t="s">
        <v>2625</v>
      </c>
      <c r="B48" s="60" t="s">
        <v>8020</v>
      </c>
      <c r="C48" s="60" t="s">
        <v>8021</v>
      </c>
      <c r="D48" s="119">
        <v>2785.0</v>
      </c>
      <c r="E48" s="119">
        <v>3081.0</v>
      </c>
      <c r="F48" s="122"/>
      <c r="G48" s="121">
        <f t="shared" si="1"/>
        <v>10</v>
      </c>
      <c r="H48" s="121">
        <f t="array" ref="H48">COUNTIF(INDEX(ownership,0,MATCH(H$1,Systems!$I$2:AY$2,)),$A48)+COUNTIFS(INDEX(ownership,0,MATCH(H$1,Systems!$I$2:AY$2,)),$A48&amp;"(*",INDEX(ownership,0,MATCH(H$1,Systems!$I$2:AY$2,)),"&lt;&gt;*"&amp;"(X)"&amp;"*")+COUNTIF(INDEX(ownership,0,MATCH(H$1,Systems!$I$2:AY$2,)),$A48&amp;",*")</f>
        <v>0</v>
      </c>
      <c r="I48" s="121">
        <f t="array" ref="I48">COUNTIF(INDEX(ownership,0,MATCH(I$1,Systems!$I$2:AY$2,)),$A48)+COUNTIFS(INDEX(ownership,0,MATCH(I$1,Systems!$I$2:AY$2,)),$A48&amp;"(*",INDEX(ownership,0,MATCH(I$1,Systems!$I$2:AY$2,)),"&lt;&gt;*"&amp;"(X)"&amp;"*")+COUNTIF(INDEX(ownership,0,MATCH(I$1,Systems!$I$2:AY$2,)),$A48&amp;",*")</f>
        <v>0</v>
      </c>
      <c r="J48" s="121">
        <f t="array" ref="J48">COUNTIF(INDEX(ownership,0,MATCH(J$1,Systems!$I$2:AY$2,)),$A48)+COUNTIFS(INDEX(ownership,0,MATCH(J$1,Systems!$I$2:AY$2,)),$A48&amp;"(*",INDEX(ownership,0,MATCH(J$1,Systems!$I$2:AY$2,)),"&lt;&gt;*"&amp;"(X)"&amp;"*")+COUNTIF(INDEX(ownership,0,MATCH(J$1,Systems!$I$2:AY$2,)),$A48&amp;",*")</f>
        <v>0</v>
      </c>
      <c r="K48" s="121">
        <f t="array" ref="K48">COUNTIF(INDEX(ownership,0,MATCH(K$1,Systems!$I$2:AY$2,)),$A48)+COUNTIFS(INDEX(ownership,0,MATCH(K$1,Systems!$I$2:AY$2,)),$A48&amp;"(*",INDEX(ownership,0,MATCH(K$1,Systems!$I$2:AY$2,)),"&lt;&gt;*"&amp;"(X)"&amp;"*")+COUNTIF(INDEX(ownership,0,MATCH(K$1,Systems!$I$2:AY$2,)),$A48&amp;",*")</f>
        <v>0</v>
      </c>
      <c r="L48" s="121">
        <f t="array" ref="L48">COUNTIF(INDEX(ownership,0,MATCH(L$1,Systems!$I$2:AY$2,)),$A48)+COUNTIFS(INDEX(ownership,0,MATCH(L$1,Systems!$I$2:AY$2,)),$A48&amp;"(*",INDEX(ownership,0,MATCH(L$1,Systems!$I$2:AY$2,)),"&lt;&gt;*"&amp;"(X)"&amp;"*")+COUNTIF(INDEX(ownership,0,MATCH(L$1,Systems!$I$2:AY$2,)),$A48&amp;",*")</f>
        <v>0</v>
      </c>
      <c r="M48" s="121">
        <f t="array" ref="M48">COUNTIF(INDEX(ownership,0,MATCH(M$1,Systems!$I$2:AY$2,)),$A48)+COUNTIFS(INDEX(ownership,0,MATCH(M$1,Systems!$I$2:AY$2,)),$A48&amp;"(*",INDEX(ownership,0,MATCH(M$1,Systems!$I$2:AY$2,)),"&lt;&gt;*"&amp;"(X)"&amp;"*")+COUNTIF(INDEX(ownership,0,MATCH(M$1,Systems!$I$2:AY$2,)),$A48&amp;",*")</f>
        <v>0</v>
      </c>
      <c r="N48" s="121">
        <f t="array" ref="N48">COUNTIF(INDEX(ownership,0,MATCH(N$1,Systems!$I$2:AY$2,)),$A48)+COUNTIFS(INDEX(ownership,0,MATCH(N$1,Systems!$I$2:AY$2,)),$A48&amp;"(*",INDEX(ownership,0,MATCH(N$1,Systems!$I$2:AY$2,)),"&lt;&gt;*"&amp;"(X)"&amp;"*")+COUNTIF(INDEX(ownership,0,MATCH(N$1,Systems!$I$2:AY$2,)),$A48&amp;",*")</f>
        <v>0</v>
      </c>
      <c r="O48" s="121">
        <f t="array" ref="O48">COUNTIF(INDEX(ownership,0,MATCH(O$1,Systems!$I$2:AY$2,)),$A48)+COUNTIFS(INDEX(ownership,0,MATCH(O$1,Systems!$I$2:AY$2,)),$A48&amp;"(*",INDEX(ownership,0,MATCH(O$1,Systems!$I$2:AY$2,)),"&lt;&gt;*"&amp;"(X)"&amp;"*")+COUNTIF(INDEX(ownership,0,MATCH(O$1,Systems!$I$2:AY$2,)),$A48&amp;",*")</f>
        <v>0</v>
      </c>
      <c r="P48" s="121">
        <f t="array" ref="P48">COUNTIF(INDEX(ownership,0,MATCH(P$1,Systems!$I$2:AY$2,)),$A48)+COUNTIFS(INDEX(ownership,0,MATCH(P$1,Systems!$I$2:AY$2,)),$A48&amp;"(*",INDEX(ownership,0,MATCH(P$1,Systems!$I$2:AY$2,)),"&lt;&gt;*"&amp;"(X)"&amp;"*")+COUNTIF(INDEX(ownership,0,MATCH(P$1,Systems!$I$2:AY$2,)),$A48&amp;",*")</f>
        <v>0</v>
      </c>
      <c r="Q48" s="121">
        <f t="array" ref="Q48">COUNTIF(INDEX(ownership,0,MATCH(Q$1,Systems!$I$2:AY$2,)),$A48)+COUNTIFS(INDEX(ownership,0,MATCH(Q$1,Systems!$I$2:AY$2,)),$A48&amp;"(*",INDEX(ownership,0,MATCH(Q$1,Systems!$I$2:AY$2,)),"&lt;&gt;*"&amp;"(X)"&amp;"*")+COUNTIF(INDEX(ownership,0,MATCH(Q$1,Systems!$I$2:AY$2,)),$A48&amp;",*")</f>
        <v>0</v>
      </c>
      <c r="R48" s="121">
        <f t="array" ref="R48">COUNTIF(INDEX(ownership,0,MATCH(R$1,Systems!$I$2:AY$2,)),$A48)+COUNTIFS(INDEX(ownership,0,MATCH(R$1,Systems!$I$2:AY$2,)),$A48&amp;"(*",INDEX(ownership,0,MATCH(R$1,Systems!$I$2:AY$2,)),"&lt;&gt;*"&amp;"(X)"&amp;"*")+COUNTIF(INDEX(ownership,0,MATCH(R$1,Systems!$I$2:AY$2,)),$A48&amp;",*")</f>
        <v>0</v>
      </c>
      <c r="S48" s="121">
        <f t="array" ref="S48">COUNTIF(INDEX(ownership,0,MATCH(S$1,Systems!$I$2:AY$2,)),$A48)+COUNTIFS(INDEX(ownership,0,MATCH(S$1,Systems!$I$2:AY$2,)),$A48&amp;"(*",INDEX(ownership,0,MATCH(S$1,Systems!$I$2:AY$2,)),"&lt;&gt;*"&amp;"(X)"&amp;"*")+COUNTIF(INDEX(ownership,0,MATCH(S$1,Systems!$I$2:AY$2,)),$A48&amp;",*")</f>
        <v>1</v>
      </c>
      <c r="T48" s="121">
        <f t="array" ref="T48">COUNTIF(INDEX(ownership,0,MATCH(T$1,Systems!$I$2:AY$2,)),$A48)+COUNTIFS(INDEX(ownership,0,MATCH(T$1,Systems!$I$2:AY$2,)),$A48&amp;"(*",INDEX(ownership,0,MATCH(T$1,Systems!$I$2:AY$2,)),"&lt;&gt;*"&amp;"(X)"&amp;"*")+COUNTIF(INDEX(ownership,0,MATCH(T$1,Systems!$I$2:AY$2,)),$A48&amp;",*")</f>
        <v>1</v>
      </c>
      <c r="U48" s="121">
        <f t="array" ref="U48">COUNTIF(INDEX(ownership,0,MATCH(U$1,Systems!$I$2:AY$2,)),$A48)+COUNTIFS(INDEX(ownership,0,MATCH(U$1,Systems!$I$2:AY$2,)),$A48&amp;"(*",INDEX(ownership,0,MATCH(U$1,Systems!$I$2:AY$2,)),"&lt;&gt;*"&amp;"(X)"&amp;"*")+COUNTIF(INDEX(ownership,0,MATCH(U$1,Systems!$I$2:AY$2,)),$A48&amp;",*")</f>
        <v>1</v>
      </c>
      <c r="V48" s="121">
        <f t="array" ref="V48">COUNTIF(INDEX(ownership,0,MATCH(V$1,Systems!$I$2:AY$2,)),$A48)+COUNTIFS(INDEX(ownership,0,MATCH(V$1,Systems!$I$2:AY$2,)),$A48&amp;"(*",INDEX(ownership,0,MATCH(V$1,Systems!$I$2:AY$2,)),"&lt;&gt;*"&amp;"(X)"&amp;"*")+COUNTIF(INDEX(ownership,0,MATCH(V$1,Systems!$I$2:AY$2,)),$A48&amp;",*")</f>
        <v>1</v>
      </c>
      <c r="W48" s="121">
        <f t="array" ref="W48">COUNTIF(INDEX(ownership,0,MATCH(W$1,Systems!$I$2:AY$2,)),$A48)+COUNTIFS(INDEX(ownership,0,MATCH(W$1,Systems!$I$2:AY$2,)),$A48&amp;"(*",INDEX(ownership,0,MATCH(W$1,Systems!$I$2:AY$2,)),"&lt;&gt;*"&amp;"(X)"&amp;"*")+COUNTIF(INDEX(ownership,0,MATCH(W$1,Systems!$I$2:AY$2,)),$A48&amp;",*")</f>
        <v>1</v>
      </c>
      <c r="X48" s="121">
        <f t="array" ref="X48">COUNTIF(INDEX(ownership,0,MATCH(X$1,Systems!$I$2:AY$2,)),$A48)+COUNTIFS(INDEX(ownership,0,MATCH(X$1,Systems!$I$2:AY$2,)),$A48&amp;"(*",INDEX(ownership,0,MATCH(X$1,Systems!$I$2:AY$2,)),"&lt;&gt;*"&amp;"(X)"&amp;"*")+COUNTIF(INDEX(ownership,0,MATCH(X$1,Systems!$I$2:AY$2,)),$A48&amp;",*")</f>
        <v>9</v>
      </c>
      <c r="Y48" s="121">
        <f t="array" ref="Y48">COUNTIF(INDEX(ownership,0,MATCH(Y$1,Systems!$I$2:AY$2,)),$A48)+COUNTIFS(INDEX(ownership,0,MATCH(Y$1,Systems!$I$2:AY$2,)),$A48&amp;"(*",INDEX(ownership,0,MATCH(Y$1,Systems!$I$2:AY$2,)),"&lt;&gt;*"&amp;"(X)"&amp;"*")+COUNTIF(INDEX(ownership,0,MATCH(Y$1,Systems!$I$2:AY$2,)),$A48&amp;",*")</f>
        <v>10</v>
      </c>
      <c r="Z48" s="121">
        <f t="array" ref="Z48">COUNTIF(INDEX(ownership,0,MATCH(Z$1,Systems!$I$2:AY$2,)),$A48)+COUNTIFS(INDEX(ownership,0,MATCH(Z$1,Systems!$I$2:AY$2,)),$A48&amp;"(*",INDEX(ownership,0,MATCH(Z$1,Systems!$I$2:AY$2,)),"&lt;&gt;*"&amp;"(X)"&amp;"*")+COUNTIF(INDEX(ownership,0,MATCH(Z$1,Systems!$I$2:AY$2,)),$A48&amp;",*")</f>
        <v>10</v>
      </c>
      <c r="AA48" s="121">
        <f t="array" ref="AA48">COUNTIF(INDEX(ownership,0,MATCH(AA$1,Systems!$I$2:AY$2,)),$A48)+COUNTIFS(INDEX(ownership,0,MATCH(AA$1,Systems!$I$2:AY$2,)),$A48&amp;"(*",INDEX(ownership,0,MATCH(AA$1,Systems!$I$2:AY$2,)),"&lt;&gt;*"&amp;"(X)"&amp;"*")+COUNTIF(INDEX(ownership,0,MATCH(AA$1,Systems!$I$2:AY$2,)),$A48&amp;",*")</f>
        <v>10</v>
      </c>
      <c r="AB48" s="121">
        <f t="array" ref="AB48">COUNTIF(INDEX(ownership,0,MATCH(AB$1,Systems!$I$2:AY$2,)),$A48)+COUNTIFS(INDEX(ownership,0,MATCH(AB$1,Systems!$I$2:AY$2,)),$A48&amp;"(*",INDEX(ownership,0,MATCH(AB$1,Systems!$I$2:AY$2,)),"&lt;&gt;*"&amp;"(X)"&amp;"*")+COUNTIF(INDEX(ownership,0,MATCH(AB$1,Systems!$I$2:AY$2,)),$A48&amp;",*")</f>
        <v>10</v>
      </c>
      <c r="AC48" s="121">
        <f t="array" ref="AC48">COUNTIF(INDEX(ownership,0,MATCH(AC$1,Systems!$I$2:AY$2,)),$A48)+COUNTIFS(INDEX(ownership,0,MATCH(AC$1,Systems!$I$2:AY$2,)),$A48&amp;"(*",INDEX(ownership,0,MATCH(AC$1,Systems!$I$2:AY$2,)),"&lt;&gt;*"&amp;"(X)"&amp;"*")+COUNTIF(INDEX(ownership,0,MATCH(AC$1,Systems!$I$2:AY$2,)),$A48&amp;",*")</f>
        <v>10</v>
      </c>
      <c r="AD48" s="121">
        <f t="array" ref="AD48">COUNTIF(INDEX(ownership,0,MATCH(AD$1,Systems!$I$2:AY$2,)),$A48)+COUNTIFS(INDEX(ownership,0,MATCH(AD$1,Systems!$I$2:AY$2,)),$A48&amp;"(*",INDEX(ownership,0,MATCH(AD$1,Systems!$I$2:AY$2,)),"&lt;&gt;*"&amp;"(X)"&amp;"*")+COUNTIF(INDEX(ownership,0,MATCH(AD$1,Systems!$I$2:AY$2,)),$A48&amp;",*")</f>
        <v>10</v>
      </c>
      <c r="AE48" s="121">
        <f t="array" ref="AE48">COUNTIF(INDEX(ownership,0,MATCH(AE$1,Systems!$I$2:AY$2,)),$A48)+COUNTIFS(INDEX(ownership,0,MATCH(AE$1,Systems!$I$2:AY$2,)),$A48&amp;"(*",INDEX(ownership,0,MATCH(AE$1,Systems!$I$2:AY$2,)),"&lt;&gt;*"&amp;"(X)"&amp;"*")+COUNTIF(INDEX(ownership,0,MATCH(AE$1,Systems!$I$2:AY$2,)),$A48&amp;",*")</f>
        <v>10</v>
      </c>
      <c r="AF48" s="121">
        <f t="array" ref="AF48">COUNTIF(INDEX(ownership,0,MATCH(AF$1,Systems!$I$2:AY$2,)),$A48)+COUNTIFS(INDEX(ownership,0,MATCH(AF$1,Systems!$I$2:AY$2,)),$A48&amp;"(*",INDEX(ownership,0,MATCH(AF$1,Systems!$I$2:AY$2,)),"&lt;&gt;*"&amp;"(X)"&amp;"*")+COUNTIF(INDEX(ownership,0,MATCH(AF$1,Systems!$I$2:AY$2,)),$A48&amp;",*")</f>
        <v>10</v>
      </c>
      <c r="AG48" s="121">
        <f t="array" ref="AG48">COUNTIF(INDEX(ownership,0,MATCH(AG$1,Systems!$I$2:AY$2,)),$A48)+COUNTIFS(INDEX(ownership,0,MATCH(AG$1,Systems!$I$2:AY$2,)),$A48&amp;"(*",INDEX(ownership,0,MATCH(AG$1,Systems!$I$2:AY$2,)),"&lt;&gt;*"&amp;"(X)"&amp;"*")+COUNTIF(INDEX(ownership,0,MATCH(AG$1,Systems!$I$2:AY$2,)),$A48&amp;",*")</f>
        <v>10</v>
      </c>
      <c r="AH48" s="121">
        <f t="array" ref="AH48">COUNTIF(INDEX(ownership,0,MATCH(AH$1,Systems!$I$2:AY$2,)),$A48)+COUNTIFS(INDEX(ownership,0,MATCH(AH$1,Systems!$I$2:AY$2,)),$A48&amp;"(*",INDEX(ownership,0,MATCH(AH$1,Systems!$I$2:AY$2,)),"&lt;&gt;*"&amp;"(X)"&amp;"*")+COUNTIF(INDEX(ownership,0,MATCH(AH$1,Systems!$I$2:AY$2,)),$A48&amp;",*")</f>
        <v>10</v>
      </c>
      <c r="AI48" s="121">
        <f t="array" ref="AI48">COUNTIF(INDEX(ownership,0,MATCH(AI$1,Systems!$I$2:AY$2,)),$A48)+COUNTIFS(INDEX(ownership,0,MATCH(AI$1,Systems!$I$2:AY$2,)),$A48&amp;"(*",INDEX(ownership,0,MATCH(AI$1,Systems!$I$2:AY$2,)),"&lt;&gt;*"&amp;"(X)"&amp;"*")+COUNTIF(INDEX(ownership,0,MATCH(AI$1,Systems!$I$2:AY$2,)),$A48&amp;",*")</f>
        <v>10</v>
      </c>
      <c r="AJ48" s="121">
        <f t="array" ref="AJ48">COUNTIF(INDEX(ownership,0,MATCH(AJ$1,Systems!$I$2:AY$2,)),$A48)+COUNTIFS(INDEX(ownership,0,MATCH(AJ$1,Systems!$I$2:AY$2,)),$A48&amp;"(*",INDEX(ownership,0,MATCH(AJ$1,Systems!$I$2:AY$2,)),"&lt;&gt;*"&amp;"(X)"&amp;"*")+COUNTIF(INDEX(ownership,0,MATCH(AJ$1,Systems!$I$2:AY$2,)),$A48&amp;",*")</f>
        <v>10</v>
      </c>
      <c r="AK48" s="121">
        <f t="array" ref="AK48">COUNTIF(INDEX(ownership,0,MATCH(AK$1,Systems!$I$2:AY$2,)),$A48)+COUNTIFS(INDEX(ownership,0,MATCH(AK$1,Systems!$I$2:AY$2,)),$A48&amp;"(*",INDEX(ownership,0,MATCH(AK$1,Systems!$I$2:AY$2,)),"&lt;&gt;*"&amp;"(X)"&amp;"*")+COUNTIF(INDEX(ownership,0,MATCH(AK$1,Systems!$I$2:AY$2,)),$A48&amp;",*")</f>
        <v>10</v>
      </c>
      <c r="AL48" s="121">
        <f t="array" ref="AL48">COUNTIF(INDEX(ownership,0,MATCH(AL$1,Systems!$I$2:AY$2,)),$A48)+COUNTIFS(INDEX(ownership,0,MATCH(AL$1,Systems!$I$2:AY$2,)),$A48&amp;"(*",INDEX(ownership,0,MATCH(AL$1,Systems!$I$2:AY$2,)),"&lt;&gt;*"&amp;"(X)"&amp;"*")+COUNTIF(INDEX(ownership,0,MATCH(AL$1,Systems!$I$2:AY$2,)),$A48&amp;",*")</f>
        <v>10</v>
      </c>
      <c r="AM48" s="121">
        <f t="array" ref="AM48">COUNTIF(INDEX(ownership,0,MATCH(AM$1,Systems!$I$2:AY$2,)),$A48)+COUNTIFS(INDEX(ownership,0,MATCH(AM$1,Systems!$I$2:AY$2,)),$A48&amp;"(*",INDEX(ownership,0,MATCH(AM$1,Systems!$I$2:AY$2,)),"&lt;&gt;*"&amp;"(X)"&amp;"*")+COUNTIF(INDEX(ownership,0,MATCH(AM$1,Systems!$I$2:AY$2,)),$A48&amp;",*")</f>
        <v>10</v>
      </c>
      <c r="AN48" s="121">
        <f t="array" ref="AN48">COUNTIF(INDEX(ownership,0,MATCH(AN$1,Systems!$I$2:AY$2,)),$A48)+COUNTIFS(INDEX(ownership,0,MATCH(AN$1,Systems!$I$2:AY$2,)),$A48&amp;"(*",INDEX(ownership,0,MATCH(AN$1,Systems!$I$2:AY$2,)),"&lt;&gt;*"&amp;"(X)"&amp;"*")+COUNTIF(INDEX(ownership,0,MATCH(AN$1,Systems!$I$2:AY$2,)),$A48&amp;",*")</f>
        <v>8</v>
      </c>
      <c r="AO48" s="121">
        <f t="array" ref="AO48">COUNTIF(INDEX(ownership,0,MATCH(AO$1,Systems!$I$2:AY$2,)),$A48)+COUNTIFS(INDEX(ownership,0,MATCH(AO$1,Systems!$I$2:AY$2,)),$A48&amp;"(*",INDEX(ownership,0,MATCH(AO$1,Systems!$I$2:AY$2,)),"&lt;&gt;*"&amp;"(X)"&amp;"*")+COUNTIF(INDEX(ownership,0,MATCH(AO$1,Systems!$I$2:AY$2,)),$A48&amp;",*")</f>
        <v>8</v>
      </c>
      <c r="AP48" s="121">
        <f t="array" ref="AP48">COUNTIF(INDEX(ownership,0,MATCH(AP$1,Systems!$I$2:AY$2,)),$A48)+COUNTIFS(INDEX(ownership,0,MATCH(AP$1,Systems!$I$2:AY$2,)),$A48&amp;"(*",INDEX(ownership,0,MATCH(AP$1,Systems!$I$2:AY$2,)),"&lt;&gt;*"&amp;"(X)"&amp;"*")+COUNTIF(INDEX(ownership,0,MATCH(AP$1,Systems!$I$2:AY$2,)),$A48&amp;",*")</f>
        <v>10</v>
      </c>
      <c r="AQ48" s="121">
        <f t="array" ref="AQ48">COUNTIF(INDEX(ownership,0,MATCH(AQ$1,Systems!$I$2:AY$2,)),$A48)+COUNTIFS(INDEX(ownership,0,MATCH(AQ$1,Systems!$I$2:AY$2,)),$A48&amp;"(*",INDEX(ownership,0,MATCH(AQ$1,Systems!$I$2:AY$2,)),"&lt;&gt;*"&amp;"(X)"&amp;"*")+COUNTIF(INDEX(ownership,0,MATCH(AQ$1,Systems!$I$2:AY$2,)),$A48&amp;",*")</f>
        <v>10</v>
      </c>
      <c r="AR48" s="121">
        <f t="array" ref="AR48">COUNTIF(INDEX(ownership,0,MATCH(AR$1,Systems!$I$2:AY$2,)),$A48)+COUNTIFS(INDEX(ownership,0,MATCH(AR$1,Systems!$I$2:AY$2,)),$A48&amp;"(*",INDEX(ownership,0,MATCH(AR$1,Systems!$I$2:AY$2,)),"&lt;&gt;*"&amp;"(X)"&amp;"*")+COUNTIF(INDEX(ownership,0,MATCH(AR$1,Systems!$I$2:AY$2,)),$A48&amp;",*")</f>
        <v>0</v>
      </c>
      <c r="AS48" s="121">
        <f t="array" ref="AS48">COUNTIF(INDEX(ownership,0,MATCH(AS$1,Systems!$I$2:AY$2,)),$A48)+COUNTIFS(INDEX(ownership,0,MATCH(AS$1,Systems!$I$2:AY$2,)),$A48&amp;"(*",INDEX(ownership,0,MATCH(AS$1,Systems!$I$2:AY$2,)),"&lt;&gt;*"&amp;"(X)"&amp;"*")+COUNTIF(INDEX(ownership,0,MATCH(AS$1,Systems!$I$2:AY$2,)),$A48&amp;",*")</f>
        <v>0</v>
      </c>
      <c r="AT48" s="121">
        <f t="array" ref="AT48">COUNTIF(INDEX(ownership,0,MATCH(AT$1,Systems!$I$2:AY$2,)),$A48)+COUNTIFS(INDEX(ownership,0,MATCH(AT$1,Systems!$I$2:AY$2,)),$A48&amp;"(*",INDEX(ownership,0,MATCH(AT$1,Systems!$I$2:AY$2,)),"&lt;&gt;*"&amp;"(X)"&amp;"*")+COUNTIF(INDEX(ownership,0,MATCH(AT$1,Systems!$I$2:AY$2,)),$A48&amp;",*")</f>
        <v>0</v>
      </c>
      <c r="AU48" s="121">
        <f t="array" ref="AU48">COUNTIF(INDEX(ownership,0,MATCH(AU$1,Systems!$I$2:AY$2,)),$A48)+COUNTIFS(INDEX(ownership,0,MATCH(AU$1,Systems!$I$2:AY$2,)),$A48&amp;"(*",INDEX(ownership,0,MATCH(AU$1,Systems!$I$2:AY$2,)),"&lt;&gt;*"&amp;"(X)"&amp;"*")+COUNTIF(INDEX(ownership,0,MATCH(AU$1,Systems!$I$2:AY$2,)),$A48&amp;",*")</f>
        <v>0</v>
      </c>
      <c r="AV48" s="121">
        <f t="array" ref="AV48">COUNTIF(INDEX(ownership,0,MATCH(AV$1,Systems!$I$2:AY$2,)),$A48)+COUNTIFS(INDEX(ownership,0,MATCH(AV$1,Systems!$I$2:AY$2,)),$A48&amp;"(*",INDEX(ownership,0,MATCH(AV$1,Systems!$I$2:AY$2,)),"&lt;&gt;*"&amp;"(X)"&amp;"*")+COUNTIF(INDEX(ownership,0,MATCH(AV$1,Systems!$I$2:AY$2,)),$A48&amp;",*")</f>
        <v>0</v>
      </c>
      <c r="AW48" s="121">
        <f t="array" ref="AW48">COUNTIF(INDEX(ownership,0,MATCH(AW$1,Systems!$I$2:AY$2,)),$A48)+COUNTIFS(INDEX(ownership,0,MATCH(AW$1,Systems!$I$2:AY$2,)),$A48&amp;"(*",INDEX(ownership,0,MATCH(AW$1,Systems!$I$2:AY$2,)),"&lt;&gt;*"&amp;"(X)"&amp;"*")+COUNTIF(INDEX(ownership,0,MATCH(AW$1,Systems!$I$2:AY$2,)),$A48&amp;",*")</f>
        <v>0</v>
      </c>
      <c r="AX48" s="121">
        <f t="array" ref="AX48">COUNTIF(INDEX(ownership,0,MATCH(AX$1,Systems!$I$2:AY$2,)),$A48)+COUNTIFS(INDEX(ownership,0,MATCH(AX$1,Systems!$I$2:AY$2,)),$A48&amp;"(*",INDEX(ownership,0,MATCH(AX$1,Systems!$I$2:AY$2,)),"&lt;&gt;*"&amp;"(X)"&amp;"*")+COUNTIF(INDEX(ownership,0,MATCH(AX$1,Systems!$I$2:AY$2,)),$A48&amp;",*")</f>
        <v>0</v>
      </c>
      <c r="AY48" s="121">
        <f t="array" ref="AY48">COUNTIF(INDEX(ownership,0,MATCH(AY$1,Systems!$I$2:AZ$2,)),$A48)+COUNTIFS(INDEX(ownership,0,MATCH(AY$1,Systems!$I$2:AZ$2,)),$A48&amp;"(*",INDEX(ownership,0,MATCH(AY$1,Systems!$I$2:AZ$2,)),"&lt;&gt;*"&amp;"(X)"&amp;"*")+COUNTIF(INDEX(ownership,0,MATCH(AY$1,Systems!$I$2:AZ$2,)),$A48&amp;",*")</f>
        <v>0</v>
      </c>
      <c r="AZ48" s="121">
        <f t="array" ref="AZ48">COUNTIF(INDEX(ownership,0,MATCH(AZ$1,Systems!$I$2:AY$2,)),$A48)+COUNTIFS(INDEX(ownership,0,MATCH(AZ$1,Systems!$I$2:AY$2,)),$A48&amp;"(*",INDEX(ownership,0,MATCH(AZ$1,Systems!$I$2:AY$2,)),"&lt;&gt;*"&amp;"(X)"&amp;"*")+COUNTIF(INDEX(ownership,0,MATCH(AZ$1,Systems!$I$2:AY$2,)),$A48&amp;",*")</f>
        <v>0</v>
      </c>
    </row>
    <row r="49" ht="15.75" customHeight="1">
      <c r="A49" s="60" t="s">
        <v>2939</v>
      </c>
      <c r="B49" s="60" t="s">
        <v>8022</v>
      </c>
      <c r="C49" s="60" t="s">
        <v>8023</v>
      </c>
      <c r="D49" s="119">
        <v>2788.0</v>
      </c>
      <c r="E49" s="69"/>
      <c r="F49" s="122"/>
      <c r="G49" s="121">
        <f t="shared" si="1"/>
        <v>4</v>
      </c>
      <c r="H49" s="121">
        <f t="array" ref="H49">COUNTIF(INDEX(ownership,0,MATCH(H$1,Systems!$I$2:AY$2,)),$A49)+COUNTIFS(INDEX(ownership,0,MATCH(H$1,Systems!$I$2:AY$2,)),$A49&amp;"(*",INDEX(ownership,0,MATCH(H$1,Systems!$I$2:AY$2,)),"&lt;&gt;*"&amp;"(X)"&amp;"*")+COUNTIF(INDEX(ownership,0,MATCH(H$1,Systems!$I$2:AY$2,)),$A49&amp;",*")</f>
        <v>0</v>
      </c>
      <c r="I49" s="121">
        <f t="array" ref="I49">COUNTIF(INDEX(ownership,0,MATCH(I$1,Systems!$I$2:AY$2,)),$A49)+COUNTIFS(INDEX(ownership,0,MATCH(I$1,Systems!$I$2:AY$2,)),$A49&amp;"(*",INDEX(ownership,0,MATCH(I$1,Systems!$I$2:AY$2,)),"&lt;&gt;*"&amp;"(X)"&amp;"*")+COUNTIF(INDEX(ownership,0,MATCH(I$1,Systems!$I$2:AY$2,)),$A49&amp;",*")</f>
        <v>0</v>
      </c>
      <c r="J49" s="121">
        <f t="array" ref="J49">COUNTIF(INDEX(ownership,0,MATCH(J$1,Systems!$I$2:AY$2,)),$A49)+COUNTIFS(INDEX(ownership,0,MATCH(J$1,Systems!$I$2:AY$2,)),$A49&amp;"(*",INDEX(ownership,0,MATCH(J$1,Systems!$I$2:AY$2,)),"&lt;&gt;*"&amp;"(X)"&amp;"*")+COUNTIF(INDEX(ownership,0,MATCH(J$1,Systems!$I$2:AY$2,)),$A49&amp;",*")</f>
        <v>0</v>
      </c>
      <c r="K49" s="121">
        <f t="array" ref="K49">COUNTIF(INDEX(ownership,0,MATCH(K$1,Systems!$I$2:AY$2,)),$A49)+COUNTIFS(INDEX(ownership,0,MATCH(K$1,Systems!$I$2:AY$2,)),$A49&amp;"(*",INDEX(ownership,0,MATCH(K$1,Systems!$I$2:AY$2,)),"&lt;&gt;*"&amp;"(X)"&amp;"*")+COUNTIF(INDEX(ownership,0,MATCH(K$1,Systems!$I$2:AY$2,)),$A49&amp;",*")</f>
        <v>0</v>
      </c>
      <c r="L49" s="121">
        <f t="array" ref="L49">COUNTIF(INDEX(ownership,0,MATCH(L$1,Systems!$I$2:AY$2,)),$A49)+COUNTIFS(INDEX(ownership,0,MATCH(L$1,Systems!$I$2:AY$2,)),$A49&amp;"(*",INDEX(ownership,0,MATCH(L$1,Systems!$I$2:AY$2,)),"&lt;&gt;*"&amp;"(X)"&amp;"*")+COUNTIF(INDEX(ownership,0,MATCH(L$1,Systems!$I$2:AY$2,)),$A49&amp;",*")</f>
        <v>0</v>
      </c>
      <c r="M49" s="121">
        <f t="array" ref="M49">COUNTIF(INDEX(ownership,0,MATCH(M$1,Systems!$I$2:AY$2,)),$A49)+COUNTIFS(INDEX(ownership,0,MATCH(M$1,Systems!$I$2:AY$2,)),$A49&amp;"(*",INDEX(ownership,0,MATCH(M$1,Systems!$I$2:AY$2,)),"&lt;&gt;*"&amp;"(X)"&amp;"*")+COUNTIF(INDEX(ownership,0,MATCH(M$1,Systems!$I$2:AY$2,)),$A49&amp;",*")</f>
        <v>0</v>
      </c>
      <c r="N49" s="121">
        <f t="array" ref="N49">COUNTIF(INDEX(ownership,0,MATCH(N$1,Systems!$I$2:AY$2,)),$A49)+COUNTIFS(INDEX(ownership,0,MATCH(N$1,Systems!$I$2:AY$2,)),$A49&amp;"(*",INDEX(ownership,0,MATCH(N$1,Systems!$I$2:AY$2,)),"&lt;&gt;*"&amp;"(X)"&amp;"*")+COUNTIF(INDEX(ownership,0,MATCH(N$1,Systems!$I$2:AY$2,)),$A49&amp;",*")</f>
        <v>0</v>
      </c>
      <c r="O49" s="121">
        <f t="array" ref="O49">COUNTIF(INDEX(ownership,0,MATCH(O$1,Systems!$I$2:AY$2,)),$A49)+COUNTIFS(INDEX(ownership,0,MATCH(O$1,Systems!$I$2:AY$2,)),$A49&amp;"(*",INDEX(ownership,0,MATCH(O$1,Systems!$I$2:AY$2,)),"&lt;&gt;*"&amp;"(X)"&amp;"*")+COUNTIF(INDEX(ownership,0,MATCH(O$1,Systems!$I$2:AY$2,)),$A49&amp;",*")</f>
        <v>0</v>
      </c>
      <c r="P49" s="121">
        <f t="array" ref="P49">COUNTIF(INDEX(ownership,0,MATCH(P$1,Systems!$I$2:AY$2,)),$A49)+COUNTIFS(INDEX(ownership,0,MATCH(P$1,Systems!$I$2:AY$2,)),$A49&amp;"(*",INDEX(ownership,0,MATCH(P$1,Systems!$I$2:AY$2,)),"&lt;&gt;*"&amp;"(X)"&amp;"*")+COUNTIF(INDEX(ownership,0,MATCH(P$1,Systems!$I$2:AY$2,)),$A49&amp;",*")</f>
        <v>0</v>
      </c>
      <c r="Q49" s="121">
        <f t="array" ref="Q49">COUNTIF(INDEX(ownership,0,MATCH(Q$1,Systems!$I$2:AY$2,)),$A49)+COUNTIFS(INDEX(ownership,0,MATCH(Q$1,Systems!$I$2:AY$2,)),$A49&amp;"(*",INDEX(ownership,0,MATCH(Q$1,Systems!$I$2:AY$2,)),"&lt;&gt;*"&amp;"(X)"&amp;"*")+COUNTIF(INDEX(ownership,0,MATCH(Q$1,Systems!$I$2:AY$2,)),$A49&amp;",*")</f>
        <v>0</v>
      </c>
      <c r="R49" s="121">
        <f t="array" ref="R49">COUNTIF(INDEX(ownership,0,MATCH(R$1,Systems!$I$2:AY$2,)),$A49)+COUNTIFS(INDEX(ownership,0,MATCH(R$1,Systems!$I$2:AY$2,)),$A49&amp;"(*",INDEX(ownership,0,MATCH(R$1,Systems!$I$2:AY$2,)),"&lt;&gt;*"&amp;"(X)"&amp;"*")+COUNTIF(INDEX(ownership,0,MATCH(R$1,Systems!$I$2:AY$2,)),$A49&amp;",*")</f>
        <v>0</v>
      </c>
      <c r="S49" s="121">
        <f t="array" ref="S49">COUNTIF(INDEX(ownership,0,MATCH(S$1,Systems!$I$2:AY$2,)),$A49)+COUNTIFS(INDEX(ownership,0,MATCH(S$1,Systems!$I$2:AY$2,)),$A49&amp;"(*",INDEX(ownership,0,MATCH(S$1,Systems!$I$2:AY$2,)),"&lt;&gt;*"&amp;"(X)"&amp;"*")+COUNTIF(INDEX(ownership,0,MATCH(S$1,Systems!$I$2:AY$2,)),$A49&amp;",*")</f>
        <v>0</v>
      </c>
      <c r="T49" s="121">
        <f t="array" ref="T49">COUNTIF(INDEX(ownership,0,MATCH(T$1,Systems!$I$2:AY$2,)),$A49)+COUNTIFS(INDEX(ownership,0,MATCH(T$1,Systems!$I$2:AY$2,)),$A49&amp;"(*",INDEX(ownership,0,MATCH(T$1,Systems!$I$2:AY$2,)),"&lt;&gt;*"&amp;"(X)"&amp;"*")+COUNTIF(INDEX(ownership,0,MATCH(T$1,Systems!$I$2:AY$2,)),$A49&amp;",*")</f>
        <v>1</v>
      </c>
      <c r="U49" s="121">
        <f t="array" ref="U49">COUNTIF(INDEX(ownership,0,MATCH(U$1,Systems!$I$2:AY$2,)),$A49)+COUNTIFS(INDEX(ownership,0,MATCH(U$1,Systems!$I$2:AY$2,)),$A49&amp;"(*",INDEX(ownership,0,MATCH(U$1,Systems!$I$2:AY$2,)),"&lt;&gt;*"&amp;"(X)"&amp;"*")+COUNTIF(INDEX(ownership,0,MATCH(U$1,Systems!$I$2:AY$2,)),$A49&amp;",*")</f>
        <v>1</v>
      </c>
      <c r="V49" s="121">
        <f t="array" ref="V49">COUNTIF(INDEX(ownership,0,MATCH(V$1,Systems!$I$2:AY$2,)),$A49)+COUNTIFS(INDEX(ownership,0,MATCH(V$1,Systems!$I$2:AY$2,)),$A49&amp;"(*",INDEX(ownership,0,MATCH(V$1,Systems!$I$2:AY$2,)),"&lt;&gt;*"&amp;"(X)"&amp;"*")+COUNTIF(INDEX(ownership,0,MATCH(V$1,Systems!$I$2:AY$2,)),$A49&amp;",*")</f>
        <v>2</v>
      </c>
      <c r="W49" s="121">
        <f t="array" ref="W49">COUNTIF(INDEX(ownership,0,MATCH(W$1,Systems!$I$2:AY$2,)),$A49)+COUNTIFS(INDEX(ownership,0,MATCH(W$1,Systems!$I$2:AY$2,)),$A49&amp;"(*",INDEX(ownership,0,MATCH(W$1,Systems!$I$2:AY$2,)),"&lt;&gt;*"&amp;"(X)"&amp;"*")+COUNTIF(INDEX(ownership,0,MATCH(W$1,Systems!$I$2:AY$2,)),$A49&amp;",*")</f>
        <v>2</v>
      </c>
      <c r="X49" s="121">
        <f t="array" ref="X49">COUNTIF(INDEX(ownership,0,MATCH(X$1,Systems!$I$2:AY$2,)),$A49)+COUNTIFS(INDEX(ownership,0,MATCH(X$1,Systems!$I$2:AY$2,)),$A49&amp;"(*",INDEX(ownership,0,MATCH(X$1,Systems!$I$2:AY$2,)),"&lt;&gt;*"&amp;"(X)"&amp;"*")+COUNTIF(INDEX(ownership,0,MATCH(X$1,Systems!$I$2:AY$2,)),$A49&amp;",*")</f>
        <v>3</v>
      </c>
      <c r="Y49" s="121">
        <f t="array" ref="Y49">COUNTIF(INDEX(ownership,0,MATCH(Y$1,Systems!$I$2:AY$2,)),$A49)+COUNTIFS(INDEX(ownership,0,MATCH(Y$1,Systems!$I$2:AY$2,)),$A49&amp;"(*",INDEX(ownership,0,MATCH(Y$1,Systems!$I$2:AY$2,)),"&lt;&gt;*"&amp;"(X)"&amp;"*")+COUNTIF(INDEX(ownership,0,MATCH(Y$1,Systems!$I$2:AY$2,)),$A49&amp;",*")</f>
        <v>4</v>
      </c>
      <c r="Z49" s="121">
        <f t="array" ref="Z49">COUNTIF(INDEX(ownership,0,MATCH(Z$1,Systems!$I$2:AY$2,)),$A49)+COUNTIFS(INDEX(ownership,0,MATCH(Z$1,Systems!$I$2:AY$2,)),$A49&amp;"(*",INDEX(ownership,0,MATCH(Z$1,Systems!$I$2:AY$2,)),"&lt;&gt;*"&amp;"(X)"&amp;"*")+COUNTIF(INDEX(ownership,0,MATCH(Z$1,Systems!$I$2:AY$2,)),$A49&amp;",*")</f>
        <v>4</v>
      </c>
      <c r="AA49" s="121">
        <f t="array" ref="AA49">COUNTIF(INDEX(ownership,0,MATCH(AA$1,Systems!$I$2:AY$2,)),$A49)+COUNTIFS(INDEX(ownership,0,MATCH(AA$1,Systems!$I$2:AY$2,)),$A49&amp;"(*",INDEX(ownership,0,MATCH(AA$1,Systems!$I$2:AY$2,)),"&lt;&gt;*"&amp;"(X)"&amp;"*")+COUNTIF(INDEX(ownership,0,MATCH(AA$1,Systems!$I$2:AY$2,)),$A49&amp;",*")</f>
        <v>4</v>
      </c>
      <c r="AB49" s="121">
        <f t="array" ref="AB49">COUNTIF(INDEX(ownership,0,MATCH(AB$1,Systems!$I$2:AY$2,)),$A49)+COUNTIFS(INDEX(ownership,0,MATCH(AB$1,Systems!$I$2:AY$2,)),$A49&amp;"(*",INDEX(ownership,0,MATCH(AB$1,Systems!$I$2:AY$2,)),"&lt;&gt;*"&amp;"(X)"&amp;"*")+COUNTIF(INDEX(ownership,0,MATCH(AB$1,Systems!$I$2:AY$2,)),$A49&amp;",*")</f>
        <v>4</v>
      </c>
      <c r="AC49" s="121">
        <f t="array" ref="AC49">COUNTIF(INDEX(ownership,0,MATCH(AC$1,Systems!$I$2:AY$2,)),$A49)+COUNTIFS(INDEX(ownership,0,MATCH(AC$1,Systems!$I$2:AY$2,)),$A49&amp;"(*",INDEX(ownership,0,MATCH(AC$1,Systems!$I$2:AY$2,)),"&lt;&gt;*"&amp;"(X)"&amp;"*")+COUNTIF(INDEX(ownership,0,MATCH(AC$1,Systems!$I$2:AY$2,)),$A49&amp;",*")</f>
        <v>4</v>
      </c>
      <c r="AD49" s="121">
        <f t="array" ref="AD49">COUNTIF(INDEX(ownership,0,MATCH(AD$1,Systems!$I$2:AY$2,)),$A49)+COUNTIFS(INDEX(ownership,0,MATCH(AD$1,Systems!$I$2:AY$2,)),$A49&amp;"(*",INDEX(ownership,0,MATCH(AD$1,Systems!$I$2:AY$2,)),"&lt;&gt;*"&amp;"(X)"&amp;"*")+COUNTIF(INDEX(ownership,0,MATCH(AD$1,Systems!$I$2:AY$2,)),$A49&amp;",*")</f>
        <v>4</v>
      </c>
      <c r="AE49" s="121">
        <f t="array" ref="AE49">COUNTIF(INDEX(ownership,0,MATCH(AE$1,Systems!$I$2:AY$2,)),$A49)+COUNTIFS(INDEX(ownership,0,MATCH(AE$1,Systems!$I$2:AY$2,)),$A49&amp;"(*",INDEX(ownership,0,MATCH(AE$1,Systems!$I$2:AY$2,)),"&lt;&gt;*"&amp;"(X)"&amp;"*")+COUNTIF(INDEX(ownership,0,MATCH(AE$1,Systems!$I$2:AY$2,)),$A49&amp;",*")</f>
        <v>4</v>
      </c>
      <c r="AF49" s="121">
        <f t="array" ref="AF49">COUNTIF(INDEX(ownership,0,MATCH(AF$1,Systems!$I$2:AY$2,)),$A49)+COUNTIFS(INDEX(ownership,0,MATCH(AF$1,Systems!$I$2:AY$2,)),$A49&amp;"(*",INDEX(ownership,0,MATCH(AF$1,Systems!$I$2:AY$2,)),"&lt;&gt;*"&amp;"(X)"&amp;"*")+COUNTIF(INDEX(ownership,0,MATCH(AF$1,Systems!$I$2:AY$2,)),$A49&amp;",*")</f>
        <v>4</v>
      </c>
      <c r="AG49" s="121">
        <f t="array" ref="AG49">COUNTIF(INDEX(ownership,0,MATCH(AG$1,Systems!$I$2:AY$2,)),$A49)+COUNTIFS(INDEX(ownership,0,MATCH(AG$1,Systems!$I$2:AY$2,)),$A49&amp;"(*",INDEX(ownership,0,MATCH(AG$1,Systems!$I$2:AY$2,)),"&lt;&gt;*"&amp;"(X)"&amp;"*")+COUNTIF(INDEX(ownership,0,MATCH(AG$1,Systems!$I$2:AY$2,)),$A49&amp;",*")</f>
        <v>2</v>
      </c>
      <c r="AH49" s="121">
        <f t="array" ref="AH49">COUNTIF(INDEX(ownership,0,MATCH(AH$1,Systems!$I$2:AY$2,)),$A49)+COUNTIFS(INDEX(ownership,0,MATCH(AH$1,Systems!$I$2:AY$2,)),$A49&amp;"(*",INDEX(ownership,0,MATCH(AH$1,Systems!$I$2:AY$2,)),"&lt;&gt;*"&amp;"(X)"&amp;"*")+COUNTIF(INDEX(ownership,0,MATCH(AH$1,Systems!$I$2:AY$2,)),$A49&amp;",*")</f>
        <v>1</v>
      </c>
      <c r="AI49" s="121">
        <f t="array" ref="AI49">COUNTIF(INDEX(ownership,0,MATCH(AI$1,Systems!$I$2:AY$2,)),$A49)+COUNTIFS(INDEX(ownership,0,MATCH(AI$1,Systems!$I$2:AY$2,)),$A49&amp;"(*",INDEX(ownership,0,MATCH(AI$1,Systems!$I$2:AY$2,)),"&lt;&gt;*"&amp;"(X)"&amp;"*")+COUNTIF(INDEX(ownership,0,MATCH(AI$1,Systems!$I$2:AY$2,)),$A49&amp;",*")</f>
        <v>1</v>
      </c>
      <c r="AJ49" s="121">
        <f t="array" ref="AJ49">COUNTIF(INDEX(ownership,0,MATCH(AJ$1,Systems!$I$2:AY$2,)),$A49)+COUNTIFS(INDEX(ownership,0,MATCH(AJ$1,Systems!$I$2:AY$2,)),$A49&amp;"(*",INDEX(ownership,0,MATCH(AJ$1,Systems!$I$2:AY$2,)),"&lt;&gt;*"&amp;"(X)"&amp;"*")+COUNTIF(INDEX(ownership,0,MATCH(AJ$1,Systems!$I$2:AY$2,)),$A49&amp;",*")</f>
        <v>1</v>
      </c>
      <c r="AK49" s="121">
        <f t="array" ref="AK49">COUNTIF(INDEX(ownership,0,MATCH(AK$1,Systems!$I$2:AY$2,)),$A49)+COUNTIFS(INDEX(ownership,0,MATCH(AK$1,Systems!$I$2:AY$2,)),$A49&amp;"(*",INDEX(ownership,0,MATCH(AK$1,Systems!$I$2:AY$2,)),"&lt;&gt;*"&amp;"(X)"&amp;"*")+COUNTIF(INDEX(ownership,0,MATCH(AK$1,Systems!$I$2:AY$2,)),$A49&amp;",*")</f>
        <v>1</v>
      </c>
      <c r="AL49" s="121">
        <f t="array" ref="AL49">COUNTIF(INDEX(ownership,0,MATCH(AL$1,Systems!$I$2:AY$2,)),$A49)+COUNTIFS(INDEX(ownership,0,MATCH(AL$1,Systems!$I$2:AY$2,)),$A49&amp;"(*",INDEX(ownership,0,MATCH(AL$1,Systems!$I$2:AY$2,)),"&lt;&gt;*"&amp;"(X)"&amp;"*")+COUNTIF(INDEX(ownership,0,MATCH(AL$1,Systems!$I$2:AY$2,)),$A49&amp;",*")</f>
        <v>1</v>
      </c>
      <c r="AM49" s="121">
        <f t="array" ref="AM49">COUNTIF(INDEX(ownership,0,MATCH(AM$1,Systems!$I$2:AY$2,)),$A49)+COUNTIFS(INDEX(ownership,0,MATCH(AM$1,Systems!$I$2:AY$2,)),$A49&amp;"(*",INDEX(ownership,0,MATCH(AM$1,Systems!$I$2:AY$2,)),"&lt;&gt;*"&amp;"(X)"&amp;"*")+COUNTIF(INDEX(ownership,0,MATCH(AM$1,Systems!$I$2:AY$2,)),$A49&amp;",*")</f>
        <v>1</v>
      </c>
      <c r="AN49" s="121">
        <f t="array" ref="AN49">COUNTIF(INDEX(ownership,0,MATCH(AN$1,Systems!$I$2:AY$2,)),$A49)+COUNTIFS(INDEX(ownership,0,MATCH(AN$1,Systems!$I$2:AY$2,)),$A49&amp;"(*",INDEX(ownership,0,MATCH(AN$1,Systems!$I$2:AY$2,)),"&lt;&gt;*"&amp;"(X)"&amp;"*")+COUNTIF(INDEX(ownership,0,MATCH(AN$1,Systems!$I$2:AY$2,)),$A49&amp;",*")</f>
        <v>1</v>
      </c>
      <c r="AO49" s="121">
        <f t="array" ref="AO49">COUNTIF(INDEX(ownership,0,MATCH(AO$1,Systems!$I$2:AY$2,)),$A49)+COUNTIFS(INDEX(ownership,0,MATCH(AO$1,Systems!$I$2:AY$2,)),$A49&amp;"(*",INDEX(ownership,0,MATCH(AO$1,Systems!$I$2:AY$2,)),"&lt;&gt;*"&amp;"(X)"&amp;"*")+COUNTIF(INDEX(ownership,0,MATCH(AO$1,Systems!$I$2:AY$2,)),$A49&amp;",*")</f>
        <v>0</v>
      </c>
      <c r="AP49" s="121">
        <f t="array" ref="AP49">COUNTIF(INDEX(ownership,0,MATCH(AP$1,Systems!$I$2:AY$2,)),$A49)+COUNTIFS(INDEX(ownership,0,MATCH(AP$1,Systems!$I$2:AY$2,)),$A49&amp;"(*",INDEX(ownership,0,MATCH(AP$1,Systems!$I$2:AY$2,)),"&lt;&gt;*"&amp;"(X)"&amp;"*")+COUNTIF(INDEX(ownership,0,MATCH(AP$1,Systems!$I$2:AY$2,)),$A49&amp;",*")</f>
        <v>0</v>
      </c>
      <c r="AQ49" s="121">
        <f t="array" ref="AQ49">COUNTIF(INDEX(ownership,0,MATCH(AQ$1,Systems!$I$2:AY$2,)),$A49)+COUNTIFS(INDEX(ownership,0,MATCH(AQ$1,Systems!$I$2:AY$2,)),$A49&amp;"(*",INDEX(ownership,0,MATCH(AQ$1,Systems!$I$2:AY$2,)),"&lt;&gt;*"&amp;"(X)"&amp;"*")+COUNTIF(INDEX(ownership,0,MATCH(AQ$1,Systems!$I$2:AY$2,)),$A49&amp;",*")</f>
        <v>0</v>
      </c>
      <c r="AR49" s="121">
        <f t="array" ref="AR49">COUNTIF(INDEX(ownership,0,MATCH(AR$1,Systems!$I$2:AY$2,)),$A49)+COUNTIFS(INDEX(ownership,0,MATCH(AR$1,Systems!$I$2:AY$2,)),$A49&amp;"(*",INDEX(ownership,0,MATCH(AR$1,Systems!$I$2:AY$2,)),"&lt;&gt;*"&amp;"(X)"&amp;"*")+COUNTIF(INDEX(ownership,0,MATCH(AR$1,Systems!$I$2:AY$2,)),$A49&amp;",*")</f>
        <v>0</v>
      </c>
      <c r="AS49" s="121">
        <f t="array" ref="AS49">COUNTIF(INDEX(ownership,0,MATCH(AS$1,Systems!$I$2:AY$2,)),$A49)+COUNTIFS(INDEX(ownership,0,MATCH(AS$1,Systems!$I$2:AY$2,)),$A49&amp;"(*",INDEX(ownership,0,MATCH(AS$1,Systems!$I$2:AY$2,)),"&lt;&gt;*"&amp;"(X)"&amp;"*")+COUNTIF(INDEX(ownership,0,MATCH(AS$1,Systems!$I$2:AY$2,)),$A49&amp;",*")</f>
        <v>0</v>
      </c>
      <c r="AT49" s="121">
        <f t="array" ref="AT49">COUNTIF(INDEX(ownership,0,MATCH(AT$1,Systems!$I$2:AY$2,)),$A49)+COUNTIFS(INDEX(ownership,0,MATCH(AT$1,Systems!$I$2:AY$2,)),$A49&amp;"(*",INDEX(ownership,0,MATCH(AT$1,Systems!$I$2:AY$2,)),"&lt;&gt;*"&amp;"(X)"&amp;"*")+COUNTIF(INDEX(ownership,0,MATCH(AT$1,Systems!$I$2:AY$2,)),$A49&amp;",*")</f>
        <v>0</v>
      </c>
      <c r="AU49" s="121">
        <f t="array" ref="AU49">COUNTIF(INDEX(ownership,0,MATCH(AU$1,Systems!$I$2:AY$2,)),$A49)+COUNTIFS(INDEX(ownership,0,MATCH(AU$1,Systems!$I$2:AY$2,)),$A49&amp;"(*",INDEX(ownership,0,MATCH(AU$1,Systems!$I$2:AY$2,)),"&lt;&gt;*"&amp;"(X)"&amp;"*")+COUNTIF(INDEX(ownership,0,MATCH(AU$1,Systems!$I$2:AY$2,)),$A49&amp;",*")</f>
        <v>1</v>
      </c>
      <c r="AV49" s="121">
        <f t="array" ref="AV49">COUNTIF(INDEX(ownership,0,MATCH(AV$1,Systems!$I$2:AY$2,)),$A49)+COUNTIFS(INDEX(ownership,0,MATCH(AV$1,Systems!$I$2:AY$2,)),$A49&amp;"(*",INDEX(ownership,0,MATCH(AV$1,Systems!$I$2:AY$2,)),"&lt;&gt;*"&amp;"(X)"&amp;"*")+COUNTIF(INDEX(ownership,0,MATCH(AV$1,Systems!$I$2:AY$2,)),$A49&amp;",*")</f>
        <v>1</v>
      </c>
      <c r="AW49" s="121">
        <f t="array" ref="AW49">COUNTIF(INDEX(ownership,0,MATCH(AW$1,Systems!$I$2:AY$2,)),$A49)+COUNTIFS(INDEX(ownership,0,MATCH(AW$1,Systems!$I$2:AY$2,)),$A49&amp;"(*",INDEX(ownership,0,MATCH(AW$1,Systems!$I$2:AY$2,)),"&lt;&gt;*"&amp;"(X)"&amp;"*")+COUNTIF(INDEX(ownership,0,MATCH(AW$1,Systems!$I$2:AY$2,)),$A49&amp;",*")</f>
        <v>0</v>
      </c>
      <c r="AX49" s="121">
        <f t="array" ref="AX49">COUNTIF(INDEX(ownership,0,MATCH(AX$1,Systems!$I$2:AY$2,)),$A49)+COUNTIFS(INDEX(ownership,0,MATCH(AX$1,Systems!$I$2:AY$2,)),$A49&amp;"(*",INDEX(ownership,0,MATCH(AX$1,Systems!$I$2:AY$2,)),"&lt;&gt;*"&amp;"(X)"&amp;"*")+COUNTIF(INDEX(ownership,0,MATCH(AX$1,Systems!$I$2:AY$2,)),$A49&amp;",*")</f>
        <v>0</v>
      </c>
      <c r="AY49" s="121">
        <f t="array" ref="AY49">COUNTIF(INDEX(ownership,0,MATCH(AY$1,Systems!$I$2:AZ$2,)),$A49)+COUNTIFS(INDEX(ownership,0,MATCH(AY$1,Systems!$I$2:AZ$2,)),$A49&amp;"(*",INDEX(ownership,0,MATCH(AY$1,Systems!$I$2:AZ$2,)),"&lt;&gt;*"&amp;"(X)"&amp;"*")+COUNTIF(INDEX(ownership,0,MATCH(AY$1,Systems!$I$2:AZ$2,)),$A49&amp;",*")</f>
        <v>0</v>
      </c>
      <c r="AZ49" s="121">
        <f t="array" ref="AZ49">COUNTIF(INDEX(ownership,0,MATCH(AZ$1,Systems!$I$2:AY$2,)),$A49)+COUNTIFS(INDEX(ownership,0,MATCH(AZ$1,Systems!$I$2:AY$2,)),$A49&amp;"(*",INDEX(ownership,0,MATCH(AZ$1,Systems!$I$2:AY$2,)),"&lt;&gt;*"&amp;"(X)"&amp;"*")+COUNTIF(INDEX(ownership,0,MATCH(AZ$1,Systems!$I$2:AY$2,)),$A49&amp;",*")</f>
        <v>0</v>
      </c>
    </row>
    <row r="50" ht="15.75" customHeight="1">
      <c r="A50" s="60" t="s">
        <v>8024</v>
      </c>
      <c r="B50" s="60" t="s">
        <v>8025</v>
      </c>
      <c r="C50" s="60" t="s">
        <v>8026</v>
      </c>
      <c r="D50" s="119">
        <v>2807.0</v>
      </c>
      <c r="E50" s="119">
        <v>2823.0</v>
      </c>
      <c r="F50" s="122"/>
      <c r="G50" s="121">
        <f t="shared" si="1"/>
        <v>0</v>
      </c>
      <c r="H50" s="121">
        <f t="array" ref="H50">COUNTIF(INDEX(ownership,0,MATCH(H$1,Systems!$I$2:AY$2,)),$A50)+COUNTIFS(INDEX(ownership,0,MATCH(H$1,Systems!$I$2:AY$2,)),$A50&amp;"(*",INDEX(ownership,0,MATCH(H$1,Systems!$I$2:AY$2,)),"&lt;&gt;*"&amp;"(X)"&amp;"*")+COUNTIF(INDEX(ownership,0,MATCH(H$1,Systems!$I$2:AY$2,)),$A50&amp;",*")</f>
        <v>0</v>
      </c>
      <c r="I50" s="121">
        <f t="array" ref="I50">COUNTIF(INDEX(ownership,0,MATCH(I$1,Systems!$I$2:AY$2,)),$A50)+COUNTIFS(INDEX(ownership,0,MATCH(I$1,Systems!$I$2:AY$2,)),$A50&amp;"(*",INDEX(ownership,0,MATCH(I$1,Systems!$I$2:AY$2,)),"&lt;&gt;*"&amp;"(X)"&amp;"*")+COUNTIF(INDEX(ownership,0,MATCH(I$1,Systems!$I$2:AY$2,)),$A50&amp;",*")</f>
        <v>0</v>
      </c>
      <c r="J50" s="121">
        <f t="array" ref="J50">COUNTIF(INDEX(ownership,0,MATCH(J$1,Systems!$I$2:AY$2,)),$A50)+COUNTIFS(INDEX(ownership,0,MATCH(J$1,Systems!$I$2:AY$2,)),$A50&amp;"(*",INDEX(ownership,0,MATCH(J$1,Systems!$I$2:AY$2,)),"&lt;&gt;*"&amp;"(X)"&amp;"*")+COUNTIF(INDEX(ownership,0,MATCH(J$1,Systems!$I$2:AY$2,)),$A50&amp;",*")</f>
        <v>0</v>
      </c>
      <c r="K50" s="121">
        <f t="array" ref="K50">COUNTIF(INDEX(ownership,0,MATCH(K$1,Systems!$I$2:AY$2,)),$A50)+COUNTIFS(INDEX(ownership,0,MATCH(K$1,Systems!$I$2:AY$2,)),$A50&amp;"(*",INDEX(ownership,0,MATCH(K$1,Systems!$I$2:AY$2,)),"&lt;&gt;*"&amp;"(X)"&amp;"*")+COUNTIF(INDEX(ownership,0,MATCH(K$1,Systems!$I$2:AY$2,)),$A50&amp;",*")</f>
        <v>0</v>
      </c>
      <c r="L50" s="121">
        <f t="array" ref="L50">COUNTIF(INDEX(ownership,0,MATCH(L$1,Systems!$I$2:AY$2,)),$A50)+COUNTIFS(INDEX(ownership,0,MATCH(L$1,Systems!$I$2:AY$2,)),$A50&amp;"(*",INDEX(ownership,0,MATCH(L$1,Systems!$I$2:AY$2,)),"&lt;&gt;*"&amp;"(X)"&amp;"*")+COUNTIF(INDEX(ownership,0,MATCH(L$1,Systems!$I$2:AY$2,)),$A50&amp;",*")</f>
        <v>0</v>
      </c>
      <c r="M50" s="121">
        <f t="array" ref="M50">COUNTIF(INDEX(ownership,0,MATCH(M$1,Systems!$I$2:AY$2,)),$A50)+COUNTIFS(INDEX(ownership,0,MATCH(M$1,Systems!$I$2:AY$2,)),$A50&amp;"(*",INDEX(ownership,0,MATCH(M$1,Systems!$I$2:AY$2,)),"&lt;&gt;*"&amp;"(X)"&amp;"*")+COUNTIF(INDEX(ownership,0,MATCH(M$1,Systems!$I$2:AY$2,)),$A50&amp;",*")</f>
        <v>0</v>
      </c>
      <c r="N50" s="121">
        <f t="array" ref="N50">COUNTIF(INDEX(ownership,0,MATCH(N$1,Systems!$I$2:AY$2,)),$A50)+COUNTIFS(INDEX(ownership,0,MATCH(N$1,Systems!$I$2:AY$2,)),$A50&amp;"(*",INDEX(ownership,0,MATCH(N$1,Systems!$I$2:AY$2,)),"&lt;&gt;*"&amp;"(X)"&amp;"*")+COUNTIF(INDEX(ownership,0,MATCH(N$1,Systems!$I$2:AY$2,)),$A50&amp;",*")</f>
        <v>0</v>
      </c>
      <c r="O50" s="121">
        <f t="array" ref="O50">COUNTIF(INDEX(ownership,0,MATCH(O$1,Systems!$I$2:AY$2,)),$A50)+COUNTIFS(INDEX(ownership,0,MATCH(O$1,Systems!$I$2:AY$2,)),$A50&amp;"(*",INDEX(ownership,0,MATCH(O$1,Systems!$I$2:AY$2,)),"&lt;&gt;*"&amp;"(X)"&amp;"*")+COUNTIF(INDEX(ownership,0,MATCH(O$1,Systems!$I$2:AY$2,)),$A50&amp;",*")</f>
        <v>0</v>
      </c>
      <c r="P50" s="121">
        <f t="array" ref="P50">COUNTIF(INDEX(ownership,0,MATCH(P$1,Systems!$I$2:AY$2,)),$A50)+COUNTIFS(INDEX(ownership,0,MATCH(P$1,Systems!$I$2:AY$2,)),$A50&amp;"(*",INDEX(ownership,0,MATCH(P$1,Systems!$I$2:AY$2,)),"&lt;&gt;*"&amp;"(X)"&amp;"*")+COUNTIF(INDEX(ownership,0,MATCH(P$1,Systems!$I$2:AY$2,)),$A50&amp;",*")</f>
        <v>0</v>
      </c>
      <c r="Q50" s="121">
        <f t="array" ref="Q50">COUNTIF(INDEX(ownership,0,MATCH(Q$1,Systems!$I$2:AY$2,)),$A50)+COUNTIFS(INDEX(ownership,0,MATCH(Q$1,Systems!$I$2:AY$2,)),$A50&amp;"(*",INDEX(ownership,0,MATCH(Q$1,Systems!$I$2:AY$2,)),"&lt;&gt;*"&amp;"(X)"&amp;"*")+COUNTIF(INDEX(ownership,0,MATCH(Q$1,Systems!$I$2:AY$2,)),$A50&amp;",*")</f>
        <v>0</v>
      </c>
      <c r="R50" s="121">
        <f t="array" ref="R50">COUNTIF(INDEX(ownership,0,MATCH(R$1,Systems!$I$2:AY$2,)),$A50)+COUNTIFS(INDEX(ownership,0,MATCH(R$1,Systems!$I$2:AY$2,)),$A50&amp;"(*",INDEX(ownership,0,MATCH(R$1,Systems!$I$2:AY$2,)),"&lt;&gt;*"&amp;"(X)"&amp;"*")+COUNTIF(INDEX(ownership,0,MATCH(R$1,Systems!$I$2:AY$2,)),$A50&amp;",*")</f>
        <v>0</v>
      </c>
      <c r="S50" s="121">
        <f t="array" ref="S50">COUNTIF(INDEX(ownership,0,MATCH(S$1,Systems!$I$2:AY$2,)),$A50)+COUNTIFS(INDEX(ownership,0,MATCH(S$1,Systems!$I$2:AY$2,)),$A50&amp;"(*",INDEX(ownership,0,MATCH(S$1,Systems!$I$2:AY$2,)),"&lt;&gt;*"&amp;"(X)"&amp;"*")+COUNTIF(INDEX(ownership,0,MATCH(S$1,Systems!$I$2:AY$2,)),$A50&amp;",*")</f>
        <v>0</v>
      </c>
      <c r="T50" s="121">
        <f t="array" ref="T50">COUNTIF(INDEX(ownership,0,MATCH(T$1,Systems!$I$2:AY$2,)),$A50)+COUNTIFS(INDEX(ownership,0,MATCH(T$1,Systems!$I$2:AY$2,)),$A50&amp;"(*",INDEX(ownership,0,MATCH(T$1,Systems!$I$2:AY$2,)),"&lt;&gt;*"&amp;"(X)"&amp;"*")+COUNTIF(INDEX(ownership,0,MATCH(T$1,Systems!$I$2:AY$2,)),$A50&amp;",*")</f>
        <v>0</v>
      </c>
      <c r="U50" s="121">
        <f t="array" ref="U50">COUNTIF(INDEX(ownership,0,MATCH(U$1,Systems!$I$2:AY$2,)),$A50)+COUNTIFS(INDEX(ownership,0,MATCH(U$1,Systems!$I$2:AY$2,)),$A50&amp;"(*",INDEX(ownership,0,MATCH(U$1,Systems!$I$2:AY$2,)),"&lt;&gt;*"&amp;"(X)"&amp;"*")+COUNTIF(INDEX(ownership,0,MATCH(U$1,Systems!$I$2:AY$2,)),$A50&amp;",*")</f>
        <v>0</v>
      </c>
      <c r="V50" s="121">
        <f t="array" ref="V50">COUNTIF(INDEX(ownership,0,MATCH(V$1,Systems!$I$2:AY$2,)),$A50)+COUNTIFS(INDEX(ownership,0,MATCH(V$1,Systems!$I$2:AY$2,)),$A50&amp;"(*",INDEX(ownership,0,MATCH(V$1,Systems!$I$2:AY$2,)),"&lt;&gt;*"&amp;"(X)"&amp;"*")+COUNTIF(INDEX(ownership,0,MATCH(V$1,Systems!$I$2:AY$2,)),$A50&amp;",*")</f>
        <v>0</v>
      </c>
      <c r="W50" s="121">
        <f t="array" ref="W50">COUNTIF(INDEX(ownership,0,MATCH(W$1,Systems!$I$2:AY$2,)),$A50)+COUNTIFS(INDEX(ownership,0,MATCH(W$1,Systems!$I$2:AY$2,)),$A50&amp;"(*",INDEX(ownership,0,MATCH(W$1,Systems!$I$2:AY$2,)),"&lt;&gt;*"&amp;"(X)"&amp;"*")+COUNTIF(INDEX(ownership,0,MATCH(W$1,Systems!$I$2:AY$2,)),$A50&amp;",*")</f>
        <v>0</v>
      </c>
      <c r="X50" s="121">
        <f t="array" ref="X50">COUNTIF(INDEX(ownership,0,MATCH(X$1,Systems!$I$2:AY$2,)),$A50)+COUNTIFS(INDEX(ownership,0,MATCH(X$1,Systems!$I$2:AY$2,)),$A50&amp;"(*",INDEX(ownership,0,MATCH(X$1,Systems!$I$2:AY$2,)),"&lt;&gt;*"&amp;"(X)"&amp;"*")+COUNTIF(INDEX(ownership,0,MATCH(X$1,Systems!$I$2:AY$2,)),$A50&amp;",*")</f>
        <v>0</v>
      </c>
      <c r="Y50" s="121">
        <f t="array" ref="Y50">COUNTIF(INDEX(ownership,0,MATCH(Y$1,Systems!$I$2:AY$2,)),$A50)+COUNTIFS(INDEX(ownership,0,MATCH(Y$1,Systems!$I$2:AY$2,)),$A50&amp;"(*",INDEX(ownership,0,MATCH(Y$1,Systems!$I$2:AY$2,)),"&lt;&gt;*"&amp;"(X)"&amp;"*")+COUNTIF(INDEX(ownership,0,MATCH(Y$1,Systems!$I$2:AY$2,)),$A50&amp;",*")</f>
        <v>0</v>
      </c>
      <c r="Z50" s="121">
        <f t="array" ref="Z50">COUNTIF(INDEX(ownership,0,MATCH(Z$1,Systems!$I$2:AY$2,)),$A50)+COUNTIFS(INDEX(ownership,0,MATCH(Z$1,Systems!$I$2:AY$2,)),$A50&amp;"(*",INDEX(ownership,0,MATCH(Z$1,Systems!$I$2:AY$2,)),"&lt;&gt;*"&amp;"(X)"&amp;"*")+COUNTIF(INDEX(ownership,0,MATCH(Z$1,Systems!$I$2:AY$2,)),$A50&amp;",*")</f>
        <v>0</v>
      </c>
      <c r="AA50" s="121">
        <f t="array" ref="AA50">COUNTIF(INDEX(ownership,0,MATCH(AA$1,Systems!$I$2:AY$2,)),$A50)+COUNTIFS(INDEX(ownership,0,MATCH(AA$1,Systems!$I$2:AY$2,)),$A50&amp;"(*",INDEX(ownership,0,MATCH(AA$1,Systems!$I$2:AY$2,)),"&lt;&gt;*"&amp;"(X)"&amp;"*")+COUNTIF(INDEX(ownership,0,MATCH(AA$1,Systems!$I$2:AY$2,)),$A50&amp;",*")</f>
        <v>0</v>
      </c>
      <c r="AB50" s="121">
        <f t="array" ref="AB50">COUNTIF(INDEX(ownership,0,MATCH(AB$1,Systems!$I$2:AY$2,)),$A50)+COUNTIFS(INDEX(ownership,0,MATCH(AB$1,Systems!$I$2:AY$2,)),$A50&amp;"(*",INDEX(ownership,0,MATCH(AB$1,Systems!$I$2:AY$2,)),"&lt;&gt;*"&amp;"(X)"&amp;"*")+COUNTIF(INDEX(ownership,0,MATCH(AB$1,Systems!$I$2:AY$2,)),$A50&amp;",*")</f>
        <v>0</v>
      </c>
      <c r="AC50" s="121">
        <f t="array" ref="AC50">COUNTIF(INDEX(ownership,0,MATCH(AC$1,Systems!$I$2:AY$2,)),$A50)+COUNTIFS(INDEX(ownership,0,MATCH(AC$1,Systems!$I$2:AY$2,)),$A50&amp;"(*",INDEX(ownership,0,MATCH(AC$1,Systems!$I$2:AY$2,)),"&lt;&gt;*"&amp;"(X)"&amp;"*")+COUNTIF(INDEX(ownership,0,MATCH(AC$1,Systems!$I$2:AY$2,)),$A50&amp;",*")</f>
        <v>0</v>
      </c>
      <c r="AD50" s="121">
        <f t="array" ref="AD50">COUNTIF(INDEX(ownership,0,MATCH(AD$1,Systems!$I$2:AY$2,)),$A50)+COUNTIFS(INDEX(ownership,0,MATCH(AD$1,Systems!$I$2:AY$2,)),$A50&amp;"(*",INDEX(ownership,0,MATCH(AD$1,Systems!$I$2:AY$2,)),"&lt;&gt;*"&amp;"(X)"&amp;"*")+COUNTIF(INDEX(ownership,0,MATCH(AD$1,Systems!$I$2:AY$2,)),$A50&amp;",*")</f>
        <v>0</v>
      </c>
      <c r="AE50" s="121">
        <f t="array" ref="AE50">COUNTIF(INDEX(ownership,0,MATCH(AE$1,Systems!$I$2:AY$2,)),$A50)+COUNTIFS(INDEX(ownership,0,MATCH(AE$1,Systems!$I$2:AY$2,)),$A50&amp;"(*",INDEX(ownership,0,MATCH(AE$1,Systems!$I$2:AY$2,)),"&lt;&gt;*"&amp;"(X)"&amp;"*")+COUNTIF(INDEX(ownership,0,MATCH(AE$1,Systems!$I$2:AY$2,)),$A50&amp;",*")</f>
        <v>0</v>
      </c>
      <c r="AF50" s="121">
        <f t="array" ref="AF50">COUNTIF(INDEX(ownership,0,MATCH(AF$1,Systems!$I$2:AY$2,)),$A50)+COUNTIFS(INDEX(ownership,0,MATCH(AF$1,Systems!$I$2:AY$2,)),$A50&amp;"(*",INDEX(ownership,0,MATCH(AF$1,Systems!$I$2:AY$2,)),"&lt;&gt;*"&amp;"(X)"&amp;"*")+COUNTIF(INDEX(ownership,0,MATCH(AF$1,Systems!$I$2:AY$2,)),$A50&amp;",*")</f>
        <v>0</v>
      </c>
      <c r="AG50" s="121">
        <f t="array" ref="AG50">COUNTIF(INDEX(ownership,0,MATCH(AG$1,Systems!$I$2:AY$2,)),$A50)+COUNTIFS(INDEX(ownership,0,MATCH(AG$1,Systems!$I$2:AY$2,)),$A50&amp;"(*",INDEX(ownership,0,MATCH(AG$1,Systems!$I$2:AY$2,)),"&lt;&gt;*"&amp;"(X)"&amp;"*")+COUNTIF(INDEX(ownership,0,MATCH(AG$1,Systems!$I$2:AY$2,)),$A50&amp;",*")</f>
        <v>0</v>
      </c>
      <c r="AH50" s="121">
        <f t="array" ref="AH50">COUNTIF(INDEX(ownership,0,MATCH(AH$1,Systems!$I$2:AY$2,)),$A50)+COUNTIFS(INDEX(ownership,0,MATCH(AH$1,Systems!$I$2:AY$2,)),$A50&amp;"(*",INDEX(ownership,0,MATCH(AH$1,Systems!$I$2:AY$2,)),"&lt;&gt;*"&amp;"(X)"&amp;"*")+COUNTIF(INDEX(ownership,0,MATCH(AH$1,Systems!$I$2:AY$2,)),$A50&amp;",*")</f>
        <v>0</v>
      </c>
      <c r="AI50" s="121">
        <f t="array" ref="AI50">COUNTIF(INDEX(ownership,0,MATCH(AI$1,Systems!$I$2:AY$2,)),$A50)+COUNTIFS(INDEX(ownership,0,MATCH(AI$1,Systems!$I$2:AY$2,)),$A50&amp;"(*",INDEX(ownership,0,MATCH(AI$1,Systems!$I$2:AY$2,)),"&lt;&gt;*"&amp;"(X)"&amp;"*")+COUNTIF(INDEX(ownership,0,MATCH(AI$1,Systems!$I$2:AY$2,)),$A50&amp;",*")</f>
        <v>0</v>
      </c>
      <c r="AJ50" s="121">
        <f t="array" ref="AJ50">COUNTIF(INDEX(ownership,0,MATCH(AJ$1,Systems!$I$2:AY$2,)),$A50)+COUNTIFS(INDEX(ownership,0,MATCH(AJ$1,Systems!$I$2:AY$2,)),$A50&amp;"(*",INDEX(ownership,0,MATCH(AJ$1,Systems!$I$2:AY$2,)),"&lt;&gt;*"&amp;"(X)"&amp;"*")+COUNTIF(INDEX(ownership,0,MATCH(AJ$1,Systems!$I$2:AY$2,)),$A50&amp;",*")</f>
        <v>0</v>
      </c>
      <c r="AK50" s="121">
        <f t="array" ref="AK50">COUNTIF(INDEX(ownership,0,MATCH(AK$1,Systems!$I$2:AY$2,)),$A50)+COUNTIFS(INDEX(ownership,0,MATCH(AK$1,Systems!$I$2:AY$2,)),$A50&amp;"(*",INDEX(ownership,0,MATCH(AK$1,Systems!$I$2:AY$2,)),"&lt;&gt;*"&amp;"(X)"&amp;"*")+COUNTIF(INDEX(ownership,0,MATCH(AK$1,Systems!$I$2:AY$2,)),$A50&amp;",*")</f>
        <v>0</v>
      </c>
      <c r="AL50" s="121">
        <f t="array" ref="AL50">COUNTIF(INDEX(ownership,0,MATCH(AL$1,Systems!$I$2:AY$2,)),$A50)+COUNTIFS(INDEX(ownership,0,MATCH(AL$1,Systems!$I$2:AY$2,)),$A50&amp;"(*",INDEX(ownership,0,MATCH(AL$1,Systems!$I$2:AY$2,)),"&lt;&gt;*"&amp;"(X)"&amp;"*")+COUNTIF(INDEX(ownership,0,MATCH(AL$1,Systems!$I$2:AY$2,)),$A50&amp;",*")</f>
        <v>0</v>
      </c>
      <c r="AM50" s="121">
        <f t="array" ref="AM50">COUNTIF(INDEX(ownership,0,MATCH(AM$1,Systems!$I$2:AY$2,)),$A50)+COUNTIFS(INDEX(ownership,0,MATCH(AM$1,Systems!$I$2:AY$2,)),$A50&amp;"(*",INDEX(ownership,0,MATCH(AM$1,Systems!$I$2:AY$2,)),"&lt;&gt;*"&amp;"(X)"&amp;"*")+COUNTIF(INDEX(ownership,0,MATCH(AM$1,Systems!$I$2:AY$2,)),$A50&amp;",*")</f>
        <v>0</v>
      </c>
      <c r="AN50" s="121">
        <f t="array" ref="AN50">COUNTIF(INDEX(ownership,0,MATCH(AN$1,Systems!$I$2:AY$2,)),$A50)+COUNTIFS(INDEX(ownership,0,MATCH(AN$1,Systems!$I$2:AY$2,)),$A50&amp;"(*",INDEX(ownership,0,MATCH(AN$1,Systems!$I$2:AY$2,)),"&lt;&gt;*"&amp;"(X)"&amp;"*")+COUNTIF(INDEX(ownership,0,MATCH(AN$1,Systems!$I$2:AY$2,)),$A50&amp;",*")</f>
        <v>0</v>
      </c>
      <c r="AO50" s="121">
        <f t="array" ref="AO50">COUNTIF(INDEX(ownership,0,MATCH(AO$1,Systems!$I$2:AY$2,)),$A50)+COUNTIFS(INDEX(ownership,0,MATCH(AO$1,Systems!$I$2:AY$2,)),$A50&amp;"(*",INDEX(ownership,0,MATCH(AO$1,Systems!$I$2:AY$2,)),"&lt;&gt;*"&amp;"(X)"&amp;"*")+COUNTIF(INDEX(ownership,0,MATCH(AO$1,Systems!$I$2:AY$2,)),$A50&amp;",*")</f>
        <v>0</v>
      </c>
      <c r="AP50" s="121">
        <f t="array" ref="AP50">COUNTIF(INDEX(ownership,0,MATCH(AP$1,Systems!$I$2:AY$2,)),$A50)+COUNTIFS(INDEX(ownership,0,MATCH(AP$1,Systems!$I$2:AY$2,)),$A50&amp;"(*",INDEX(ownership,0,MATCH(AP$1,Systems!$I$2:AY$2,)),"&lt;&gt;*"&amp;"(X)"&amp;"*")+COUNTIF(INDEX(ownership,0,MATCH(AP$1,Systems!$I$2:AY$2,)),$A50&amp;",*")</f>
        <v>0</v>
      </c>
      <c r="AQ50" s="121">
        <f t="array" ref="AQ50">COUNTIF(INDEX(ownership,0,MATCH(AQ$1,Systems!$I$2:AY$2,)),$A50)+COUNTIFS(INDEX(ownership,0,MATCH(AQ$1,Systems!$I$2:AY$2,)),$A50&amp;"(*",INDEX(ownership,0,MATCH(AQ$1,Systems!$I$2:AY$2,)),"&lt;&gt;*"&amp;"(X)"&amp;"*")+COUNTIF(INDEX(ownership,0,MATCH(AQ$1,Systems!$I$2:AY$2,)),$A50&amp;",*")</f>
        <v>0</v>
      </c>
      <c r="AR50" s="121">
        <f t="array" ref="AR50">COUNTIF(INDEX(ownership,0,MATCH(AR$1,Systems!$I$2:AY$2,)),$A50)+COUNTIFS(INDEX(ownership,0,MATCH(AR$1,Systems!$I$2:AY$2,)),$A50&amp;"(*",INDEX(ownership,0,MATCH(AR$1,Systems!$I$2:AY$2,)),"&lt;&gt;*"&amp;"(X)"&amp;"*")+COUNTIF(INDEX(ownership,0,MATCH(AR$1,Systems!$I$2:AY$2,)),$A50&amp;",*")</f>
        <v>0</v>
      </c>
      <c r="AS50" s="121">
        <f t="array" ref="AS50">COUNTIF(INDEX(ownership,0,MATCH(AS$1,Systems!$I$2:AY$2,)),$A50)+COUNTIFS(INDEX(ownership,0,MATCH(AS$1,Systems!$I$2:AY$2,)),$A50&amp;"(*",INDEX(ownership,0,MATCH(AS$1,Systems!$I$2:AY$2,)),"&lt;&gt;*"&amp;"(X)"&amp;"*")+COUNTIF(INDEX(ownership,0,MATCH(AS$1,Systems!$I$2:AY$2,)),$A50&amp;",*")</f>
        <v>0</v>
      </c>
      <c r="AT50" s="121">
        <f t="array" ref="AT50">COUNTIF(INDEX(ownership,0,MATCH(AT$1,Systems!$I$2:AY$2,)),$A50)+COUNTIFS(INDEX(ownership,0,MATCH(AT$1,Systems!$I$2:AY$2,)),$A50&amp;"(*",INDEX(ownership,0,MATCH(AT$1,Systems!$I$2:AY$2,)),"&lt;&gt;*"&amp;"(X)"&amp;"*")+COUNTIF(INDEX(ownership,0,MATCH(AT$1,Systems!$I$2:AY$2,)),$A50&amp;",*")</f>
        <v>0</v>
      </c>
      <c r="AU50" s="121">
        <f t="array" ref="AU50">COUNTIF(INDEX(ownership,0,MATCH(AU$1,Systems!$I$2:AY$2,)),$A50)+COUNTIFS(INDEX(ownership,0,MATCH(AU$1,Systems!$I$2:AY$2,)),$A50&amp;"(*",INDEX(ownership,0,MATCH(AU$1,Systems!$I$2:AY$2,)),"&lt;&gt;*"&amp;"(X)"&amp;"*")+COUNTIF(INDEX(ownership,0,MATCH(AU$1,Systems!$I$2:AY$2,)),$A50&amp;",*")</f>
        <v>0</v>
      </c>
      <c r="AV50" s="121">
        <f t="array" ref="AV50">COUNTIF(INDEX(ownership,0,MATCH(AV$1,Systems!$I$2:AY$2,)),$A50)+COUNTIFS(INDEX(ownership,0,MATCH(AV$1,Systems!$I$2:AY$2,)),$A50&amp;"(*",INDEX(ownership,0,MATCH(AV$1,Systems!$I$2:AY$2,)),"&lt;&gt;*"&amp;"(X)"&amp;"*")+COUNTIF(INDEX(ownership,0,MATCH(AV$1,Systems!$I$2:AY$2,)),$A50&amp;",*")</f>
        <v>0</v>
      </c>
      <c r="AW50" s="121">
        <f t="array" ref="AW50">COUNTIF(INDEX(ownership,0,MATCH(AW$1,Systems!$I$2:AY$2,)),$A50)+COUNTIFS(INDEX(ownership,0,MATCH(AW$1,Systems!$I$2:AY$2,)),$A50&amp;"(*",INDEX(ownership,0,MATCH(AW$1,Systems!$I$2:AY$2,)),"&lt;&gt;*"&amp;"(X)"&amp;"*")+COUNTIF(INDEX(ownership,0,MATCH(AW$1,Systems!$I$2:AY$2,)),$A50&amp;",*")</f>
        <v>0</v>
      </c>
      <c r="AX50" s="121">
        <f t="array" ref="AX50">COUNTIF(INDEX(ownership,0,MATCH(AX$1,Systems!$I$2:AY$2,)),$A50)+COUNTIFS(INDEX(ownership,0,MATCH(AX$1,Systems!$I$2:AY$2,)),$A50&amp;"(*",INDEX(ownership,0,MATCH(AX$1,Systems!$I$2:AY$2,)),"&lt;&gt;*"&amp;"(X)"&amp;"*")+COUNTIF(INDEX(ownership,0,MATCH(AX$1,Systems!$I$2:AY$2,)),$A50&amp;",*")</f>
        <v>0</v>
      </c>
      <c r="AY50" s="121">
        <f t="array" ref="AY50">COUNTIF(INDEX(ownership,0,MATCH(AY$1,Systems!$I$2:AZ$2,)),$A50)+COUNTIFS(INDEX(ownership,0,MATCH(AY$1,Systems!$I$2:AZ$2,)),$A50&amp;"(*",INDEX(ownership,0,MATCH(AY$1,Systems!$I$2:AZ$2,)),"&lt;&gt;*"&amp;"(X)"&amp;"*")+COUNTIF(INDEX(ownership,0,MATCH(AY$1,Systems!$I$2:AZ$2,)),$A50&amp;",*")</f>
        <v>0</v>
      </c>
      <c r="AZ50" s="121">
        <f t="array" ref="AZ50">COUNTIF(INDEX(ownership,0,MATCH(AZ$1,Systems!$I$2:AY$2,)),$A50)+COUNTIFS(INDEX(ownership,0,MATCH(AZ$1,Systems!$I$2:AY$2,)),$A50&amp;"(*",INDEX(ownership,0,MATCH(AZ$1,Systems!$I$2:AY$2,)),"&lt;&gt;*"&amp;"(X)"&amp;"*")+COUNTIF(INDEX(ownership,0,MATCH(AZ$1,Systems!$I$2:AY$2,)),$A50&amp;",*")</f>
        <v>0</v>
      </c>
    </row>
    <row r="51" ht="15.75" customHeight="1">
      <c r="A51" s="60" t="s">
        <v>8027</v>
      </c>
      <c r="B51" s="60" t="s">
        <v>8028</v>
      </c>
      <c r="C51" s="60" t="s">
        <v>8029</v>
      </c>
      <c r="D51" s="119">
        <v>2807.0</v>
      </c>
      <c r="E51" s="119">
        <v>2834.0</v>
      </c>
      <c r="F51" s="122"/>
      <c r="G51" s="121">
        <f t="shared" si="1"/>
        <v>0</v>
      </c>
      <c r="H51" s="121">
        <f t="array" ref="H51">COUNTIF(INDEX(ownership,0,MATCH(H$1,Systems!$I$2:AY$2,)),$A51)+COUNTIFS(INDEX(ownership,0,MATCH(H$1,Systems!$I$2:AY$2,)),$A51&amp;"(*",INDEX(ownership,0,MATCH(H$1,Systems!$I$2:AY$2,)),"&lt;&gt;*"&amp;"(X)"&amp;"*")+COUNTIF(INDEX(ownership,0,MATCH(H$1,Systems!$I$2:AY$2,)),$A51&amp;",*")</f>
        <v>0</v>
      </c>
      <c r="I51" s="121">
        <f t="array" ref="I51">COUNTIF(INDEX(ownership,0,MATCH(I$1,Systems!$I$2:AY$2,)),$A51)+COUNTIFS(INDEX(ownership,0,MATCH(I$1,Systems!$I$2:AY$2,)),$A51&amp;"(*",INDEX(ownership,0,MATCH(I$1,Systems!$I$2:AY$2,)),"&lt;&gt;*"&amp;"(X)"&amp;"*")+COUNTIF(INDEX(ownership,0,MATCH(I$1,Systems!$I$2:AY$2,)),$A51&amp;",*")</f>
        <v>0</v>
      </c>
      <c r="J51" s="121">
        <f t="array" ref="J51">COUNTIF(INDEX(ownership,0,MATCH(J$1,Systems!$I$2:AY$2,)),$A51)+COUNTIFS(INDEX(ownership,0,MATCH(J$1,Systems!$I$2:AY$2,)),$A51&amp;"(*",INDEX(ownership,0,MATCH(J$1,Systems!$I$2:AY$2,)),"&lt;&gt;*"&amp;"(X)"&amp;"*")+COUNTIF(INDEX(ownership,0,MATCH(J$1,Systems!$I$2:AY$2,)),$A51&amp;",*")</f>
        <v>0</v>
      </c>
      <c r="K51" s="121">
        <f t="array" ref="K51">COUNTIF(INDEX(ownership,0,MATCH(K$1,Systems!$I$2:AY$2,)),$A51)+COUNTIFS(INDEX(ownership,0,MATCH(K$1,Systems!$I$2:AY$2,)),$A51&amp;"(*",INDEX(ownership,0,MATCH(K$1,Systems!$I$2:AY$2,)),"&lt;&gt;*"&amp;"(X)"&amp;"*")+COUNTIF(INDEX(ownership,0,MATCH(K$1,Systems!$I$2:AY$2,)),$A51&amp;",*")</f>
        <v>0</v>
      </c>
      <c r="L51" s="121">
        <f t="array" ref="L51">COUNTIF(INDEX(ownership,0,MATCH(L$1,Systems!$I$2:AY$2,)),$A51)+COUNTIFS(INDEX(ownership,0,MATCH(L$1,Systems!$I$2:AY$2,)),$A51&amp;"(*",INDEX(ownership,0,MATCH(L$1,Systems!$I$2:AY$2,)),"&lt;&gt;*"&amp;"(X)"&amp;"*")+COUNTIF(INDEX(ownership,0,MATCH(L$1,Systems!$I$2:AY$2,)),$A51&amp;",*")</f>
        <v>0</v>
      </c>
      <c r="M51" s="121">
        <f t="array" ref="M51">COUNTIF(INDEX(ownership,0,MATCH(M$1,Systems!$I$2:AY$2,)),$A51)+COUNTIFS(INDEX(ownership,0,MATCH(M$1,Systems!$I$2:AY$2,)),$A51&amp;"(*",INDEX(ownership,0,MATCH(M$1,Systems!$I$2:AY$2,)),"&lt;&gt;*"&amp;"(X)"&amp;"*")+COUNTIF(INDEX(ownership,0,MATCH(M$1,Systems!$I$2:AY$2,)),$A51&amp;",*")</f>
        <v>0</v>
      </c>
      <c r="N51" s="121">
        <f t="array" ref="N51">COUNTIF(INDEX(ownership,0,MATCH(N$1,Systems!$I$2:AY$2,)),$A51)+COUNTIFS(INDEX(ownership,0,MATCH(N$1,Systems!$I$2:AY$2,)),$A51&amp;"(*",INDEX(ownership,0,MATCH(N$1,Systems!$I$2:AY$2,)),"&lt;&gt;*"&amp;"(X)"&amp;"*")+COUNTIF(INDEX(ownership,0,MATCH(N$1,Systems!$I$2:AY$2,)),$A51&amp;",*")</f>
        <v>0</v>
      </c>
      <c r="O51" s="121">
        <f t="array" ref="O51">COUNTIF(INDEX(ownership,0,MATCH(O$1,Systems!$I$2:AY$2,)),$A51)+COUNTIFS(INDEX(ownership,0,MATCH(O$1,Systems!$I$2:AY$2,)),$A51&amp;"(*",INDEX(ownership,0,MATCH(O$1,Systems!$I$2:AY$2,)),"&lt;&gt;*"&amp;"(X)"&amp;"*")+COUNTIF(INDEX(ownership,0,MATCH(O$1,Systems!$I$2:AY$2,)),$A51&amp;",*")</f>
        <v>0</v>
      </c>
      <c r="P51" s="121">
        <f t="array" ref="P51">COUNTIF(INDEX(ownership,0,MATCH(P$1,Systems!$I$2:AY$2,)),$A51)+COUNTIFS(INDEX(ownership,0,MATCH(P$1,Systems!$I$2:AY$2,)),$A51&amp;"(*",INDEX(ownership,0,MATCH(P$1,Systems!$I$2:AY$2,)),"&lt;&gt;*"&amp;"(X)"&amp;"*")+COUNTIF(INDEX(ownership,0,MATCH(P$1,Systems!$I$2:AY$2,)),$A51&amp;",*")</f>
        <v>0</v>
      </c>
      <c r="Q51" s="121">
        <f t="array" ref="Q51">COUNTIF(INDEX(ownership,0,MATCH(Q$1,Systems!$I$2:AY$2,)),$A51)+COUNTIFS(INDEX(ownership,0,MATCH(Q$1,Systems!$I$2:AY$2,)),$A51&amp;"(*",INDEX(ownership,0,MATCH(Q$1,Systems!$I$2:AY$2,)),"&lt;&gt;*"&amp;"(X)"&amp;"*")+COUNTIF(INDEX(ownership,0,MATCH(Q$1,Systems!$I$2:AY$2,)),$A51&amp;",*")</f>
        <v>0</v>
      </c>
      <c r="R51" s="121">
        <f t="array" ref="R51">COUNTIF(INDEX(ownership,0,MATCH(R$1,Systems!$I$2:AY$2,)),$A51)+COUNTIFS(INDEX(ownership,0,MATCH(R$1,Systems!$I$2:AY$2,)),$A51&amp;"(*",INDEX(ownership,0,MATCH(R$1,Systems!$I$2:AY$2,)),"&lt;&gt;*"&amp;"(X)"&amp;"*")+COUNTIF(INDEX(ownership,0,MATCH(R$1,Systems!$I$2:AY$2,)),$A51&amp;",*")</f>
        <v>0</v>
      </c>
      <c r="S51" s="121">
        <f t="array" ref="S51">COUNTIF(INDEX(ownership,0,MATCH(S$1,Systems!$I$2:AY$2,)),$A51)+COUNTIFS(INDEX(ownership,0,MATCH(S$1,Systems!$I$2:AY$2,)),$A51&amp;"(*",INDEX(ownership,0,MATCH(S$1,Systems!$I$2:AY$2,)),"&lt;&gt;*"&amp;"(X)"&amp;"*")+COUNTIF(INDEX(ownership,0,MATCH(S$1,Systems!$I$2:AY$2,)),$A51&amp;",*")</f>
        <v>0</v>
      </c>
      <c r="T51" s="121">
        <f t="array" ref="T51">COUNTIF(INDEX(ownership,0,MATCH(T$1,Systems!$I$2:AY$2,)),$A51)+COUNTIFS(INDEX(ownership,0,MATCH(T$1,Systems!$I$2:AY$2,)),$A51&amp;"(*",INDEX(ownership,0,MATCH(T$1,Systems!$I$2:AY$2,)),"&lt;&gt;*"&amp;"(X)"&amp;"*")+COUNTIF(INDEX(ownership,0,MATCH(T$1,Systems!$I$2:AY$2,)),$A51&amp;",*")</f>
        <v>0</v>
      </c>
      <c r="U51" s="121">
        <f t="array" ref="U51">COUNTIF(INDEX(ownership,0,MATCH(U$1,Systems!$I$2:AY$2,)),$A51)+COUNTIFS(INDEX(ownership,0,MATCH(U$1,Systems!$I$2:AY$2,)),$A51&amp;"(*",INDEX(ownership,0,MATCH(U$1,Systems!$I$2:AY$2,)),"&lt;&gt;*"&amp;"(X)"&amp;"*")+COUNTIF(INDEX(ownership,0,MATCH(U$1,Systems!$I$2:AY$2,)),$A51&amp;",*")</f>
        <v>0</v>
      </c>
      <c r="V51" s="121">
        <f t="array" ref="V51">COUNTIF(INDEX(ownership,0,MATCH(V$1,Systems!$I$2:AY$2,)),$A51)+COUNTIFS(INDEX(ownership,0,MATCH(V$1,Systems!$I$2:AY$2,)),$A51&amp;"(*",INDEX(ownership,0,MATCH(V$1,Systems!$I$2:AY$2,)),"&lt;&gt;*"&amp;"(X)"&amp;"*")+COUNTIF(INDEX(ownership,0,MATCH(V$1,Systems!$I$2:AY$2,)),$A51&amp;",*")</f>
        <v>0</v>
      </c>
      <c r="W51" s="121">
        <f t="array" ref="W51">COUNTIF(INDEX(ownership,0,MATCH(W$1,Systems!$I$2:AY$2,)),$A51)+COUNTIFS(INDEX(ownership,0,MATCH(W$1,Systems!$I$2:AY$2,)),$A51&amp;"(*",INDEX(ownership,0,MATCH(W$1,Systems!$I$2:AY$2,)),"&lt;&gt;*"&amp;"(X)"&amp;"*")+COUNTIF(INDEX(ownership,0,MATCH(W$1,Systems!$I$2:AY$2,)),$A51&amp;",*")</f>
        <v>0</v>
      </c>
      <c r="X51" s="121">
        <f t="array" ref="X51">COUNTIF(INDEX(ownership,0,MATCH(X$1,Systems!$I$2:AY$2,)),$A51)+COUNTIFS(INDEX(ownership,0,MATCH(X$1,Systems!$I$2:AY$2,)),$A51&amp;"(*",INDEX(ownership,0,MATCH(X$1,Systems!$I$2:AY$2,)),"&lt;&gt;*"&amp;"(X)"&amp;"*")+COUNTIF(INDEX(ownership,0,MATCH(X$1,Systems!$I$2:AY$2,)),$A51&amp;",*")</f>
        <v>0</v>
      </c>
      <c r="Y51" s="121">
        <f t="array" ref="Y51">COUNTIF(INDEX(ownership,0,MATCH(Y$1,Systems!$I$2:AY$2,)),$A51)+COUNTIFS(INDEX(ownership,0,MATCH(Y$1,Systems!$I$2:AY$2,)),$A51&amp;"(*",INDEX(ownership,0,MATCH(Y$1,Systems!$I$2:AY$2,)),"&lt;&gt;*"&amp;"(X)"&amp;"*")+COUNTIF(INDEX(ownership,0,MATCH(Y$1,Systems!$I$2:AY$2,)),$A51&amp;",*")</f>
        <v>0</v>
      </c>
      <c r="Z51" s="121">
        <f t="array" ref="Z51">COUNTIF(INDEX(ownership,0,MATCH(Z$1,Systems!$I$2:AY$2,)),$A51)+COUNTIFS(INDEX(ownership,0,MATCH(Z$1,Systems!$I$2:AY$2,)),$A51&amp;"(*",INDEX(ownership,0,MATCH(Z$1,Systems!$I$2:AY$2,)),"&lt;&gt;*"&amp;"(X)"&amp;"*")+COUNTIF(INDEX(ownership,0,MATCH(Z$1,Systems!$I$2:AY$2,)),$A51&amp;",*")</f>
        <v>0</v>
      </c>
      <c r="AA51" s="121">
        <f t="array" ref="AA51">COUNTIF(INDEX(ownership,0,MATCH(AA$1,Systems!$I$2:AY$2,)),$A51)+COUNTIFS(INDEX(ownership,0,MATCH(AA$1,Systems!$I$2:AY$2,)),$A51&amp;"(*",INDEX(ownership,0,MATCH(AA$1,Systems!$I$2:AY$2,)),"&lt;&gt;*"&amp;"(X)"&amp;"*")+COUNTIF(INDEX(ownership,0,MATCH(AA$1,Systems!$I$2:AY$2,)),$A51&amp;",*")</f>
        <v>0</v>
      </c>
      <c r="AB51" s="121">
        <f t="array" ref="AB51">COUNTIF(INDEX(ownership,0,MATCH(AB$1,Systems!$I$2:AY$2,)),$A51)+COUNTIFS(INDEX(ownership,0,MATCH(AB$1,Systems!$I$2:AY$2,)),$A51&amp;"(*",INDEX(ownership,0,MATCH(AB$1,Systems!$I$2:AY$2,)),"&lt;&gt;*"&amp;"(X)"&amp;"*")+COUNTIF(INDEX(ownership,0,MATCH(AB$1,Systems!$I$2:AY$2,)),$A51&amp;",*")</f>
        <v>0</v>
      </c>
      <c r="AC51" s="121">
        <f t="array" ref="AC51">COUNTIF(INDEX(ownership,0,MATCH(AC$1,Systems!$I$2:AY$2,)),$A51)+COUNTIFS(INDEX(ownership,0,MATCH(AC$1,Systems!$I$2:AY$2,)),$A51&amp;"(*",INDEX(ownership,0,MATCH(AC$1,Systems!$I$2:AY$2,)),"&lt;&gt;*"&amp;"(X)"&amp;"*")+COUNTIF(INDEX(ownership,0,MATCH(AC$1,Systems!$I$2:AY$2,)),$A51&amp;",*")</f>
        <v>0</v>
      </c>
      <c r="AD51" s="121">
        <f t="array" ref="AD51">COUNTIF(INDEX(ownership,0,MATCH(AD$1,Systems!$I$2:AY$2,)),$A51)+COUNTIFS(INDEX(ownership,0,MATCH(AD$1,Systems!$I$2:AY$2,)),$A51&amp;"(*",INDEX(ownership,0,MATCH(AD$1,Systems!$I$2:AY$2,)),"&lt;&gt;*"&amp;"(X)"&amp;"*")+COUNTIF(INDEX(ownership,0,MATCH(AD$1,Systems!$I$2:AY$2,)),$A51&amp;",*")</f>
        <v>0</v>
      </c>
      <c r="AE51" s="121">
        <f t="array" ref="AE51">COUNTIF(INDEX(ownership,0,MATCH(AE$1,Systems!$I$2:AY$2,)),$A51)+COUNTIFS(INDEX(ownership,0,MATCH(AE$1,Systems!$I$2:AY$2,)),$A51&amp;"(*",INDEX(ownership,0,MATCH(AE$1,Systems!$I$2:AY$2,)),"&lt;&gt;*"&amp;"(X)"&amp;"*")+COUNTIF(INDEX(ownership,0,MATCH(AE$1,Systems!$I$2:AY$2,)),$A51&amp;",*")</f>
        <v>0</v>
      </c>
      <c r="AF51" s="121">
        <f t="array" ref="AF51">COUNTIF(INDEX(ownership,0,MATCH(AF$1,Systems!$I$2:AY$2,)),$A51)+COUNTIFS(INDEX(ownership,0,MATCH(AF$1,Systems!$I$2:AY$2,)),$A51&amp;"(*",INDEX(ownership,0,MATCH(AF$1,Systems!$I$2:AY$2,)),"&lt;&gt;*"&amp;"(X)"&amp;"*")+COUNTIF(INDEX(ownership,0,MATCH(AF$1,Systems!$I$2:AY$2,)),$A51&amp;",*")</f>
        <v>0</v>
      </c>
      <c r="AG51" s="121">
        <f t="array" ref="AG51">COUNTIF(INDEX(ownership,0,MATCH(AG$1,Systems!$I$2:AY$2,)),$A51)+COUNTIFS(INDEX(ownership,0,MATCH(AG$1,Systems!$I$2:AY$2,)),$A51&amp;"(*",INDEX(ownership,0,MATCH(AG$1,Systems!$I$2:AY$2,)),"&lt;&gt;*"&amp;"(X)"&amp;"*")+COUNTIF(INDEX(ownership,0,MATCH(AG$1,Systems!$I$2:AY$2,)),$A51&amp;",*")</f>
        <v>0</v>
      </c>
      <c r="AH51" s="121">
        <f t="array" ref="AH51">COUNTIF(INDEX(ownership,0,MATCH(AH$1,Systems!$I$2:AY$2,)),$A51)+COUNTIFS(INDEX(ownership,0,MATCH(AH$1,Systems!$I$2:AY$2,)),$A51&amp;"(*",INDEX(ownership,0,MATCH(AH$1,Systems!$I$2:AY$2,)),"&lt;&gt;*"&amp;"(X)"&amp;"*")+COUNTIF(INDEX(ownership,0,MATCH(AH$1,Systems!$I$2:AY$2,)),$A51&amp;",*")</f>
        <v>0</v>
      </c>
      <c r="AI51" s="121">
        <f t="array" ref="AI51">COUNTIF(INDEX(ownership,0,MATCH(AI$1,Systems!$I$2:AY$2,)),$A51)+COUNTIFS(INDEX(ownership,0,MATCH(AI$1,Systems!$I$2:AY$2,)),$A51&amp;"(*",INDEX(ownership,0,MATCH(AI$1,Systems!$I$2:AY$2,)),"&lt;&gt;*"&amp;"(X)"&amp;"*")+COUNTIF(INDEX(ownership,0,MATCH(AI$1,Systems!$I$2:AY$2,)),$A51&amp;",*")</f>
        <v>0</v>
      </c>
      <c r="AJ51" s="121">
        <f t="array" ref="AJ51">COUNTIF(INDEX(ownership,0,MATCH(AJ$1,Systems!$I$2:AY$2,)),$A51)+COUNTIFS(INDEX(ownership,0,MATCH(AJ$1,Systems!$I$2:AY$2,)),$A51&amp;"(*",INDEX(ownership,0,MATCH(AJ$1,Systems!$I$2:AY$2,)),"&lt;&gt;*"&amp;"(X)"&amp;"*")+COUNTIF(INDEX(ownership,0,MATCH(AJ$1,Systems!$I$2:AY$2,)),$A51&amp;",*")</f>
        <v>0</v>
      </c>
      <c r="AK51" s="121">
        <f t="array" ref="AK51">COUNTIF(INDEX(ownership,0,MATCH(AK$1,Systems!$I$2:AY$2,)),$A51)+COUNTIFS(INDEX(ownership,0,MATCH(AK$1,Systems!$I$2:AY$2,)),$A51&amp;"(*",INDEX(ownership,0,MATCH(AK$1,Systems!$I$2:AY$2,)),"&lt;&gt;*"&amp;"(X)"&amp;"*")+COUNTIF(INDEX(ownership,0,MATCH(AK$1,Systems!$I$2:AY$2,)),$A51&amp;",*")</f>
        <v>0</v>
      </c>
      <c r="AL51" s="121">
        <f t="array" ref="AL51">COUNTIF(INDEX(ownership,0,MATCH(AL$1,Systems!$I$2:AY$2,)),$A51)+COUNTIFS(INDEX(ownership,0,MATCH(AL$1,Systems!$I$2:AY$2,)),$A51&amp;"(*",INDEX(ownership,0,MATCH(AL$1,Systems!$I$2:AY$2,)),"&lt;&gt;*"&amp;"(X)"&amp;"*")+COUNTIF(INDEX(ownership,0,MATCH(AL$1,Systems!$I$2:AY$2,)),$A51&amp;",*")</f>
        <v>0</v>
      </c>
      <c r="AM51" s="121">
        <f t="array" ref="AM51">COUNTIF(INDEX(ownership,0,MATCH(AM$1,Systems!$I$2:AY$2,)),$A51)+COUNTIFS(INDEX(ownership,0,MATCH(AM$1,Systems!$I$2:AY$2,)),$A51&amp;"(*",INDEX(ownership,0,MATCH(AM$1,Systems!$I$2:AY$2,)),"&lt;&gt;*"&amp;"(X)"&amp;"*")+COUNTIF(INDEX(ownership,0,MATCH(AM$1,Systems!$I$2:AY$2,)),$A51&amp;",*")</f>
        <v>0</v>
      </c>
      <c r="AN51" s="121">
        <f t="array" ref="AN51">COUNTIF(INDEX(ownership,0,MATCH(AN$1,Systems!$I$2:AY$2,)),$A51)+COUNTIFS(INDEX(ownership,0,MATCH(AN$1,Systems!$I$2:AY$2,)),$A51&amp;"(*",INDEX(ownership,0,MATCH(AN$1,Systems!$I$2:AY$2,)),"&lt;&gt;*"&amp;"(X)"&amp;"*")+COUNTIF(INDEX(ownership,0,MATCH(AN$1,Systems!$I$2:AY$2,)),$A51&amp;",*")</f>
        <v>0</v>
      </c>
      <c r="AO51" s="121">
        <f t="array" ref="AO51">COUNTIF(INDEX(ownership,0,MATCH(AO$1,Systems!$I$2:AY$2,)),$A51)+COUNTIFS(INDEX(ownership,0,MATCH(AO$1,Systems!$I$2:AY$2,)),$A51&amp;"(*",INDEX(ownership,0,MATCH(AO$1,Systems!$I$2:AY$2,)),"&lt;&gt;*"&amp;"(X)"&amp;"*")+COUNTIF(INDEX(ownership,0,MATCH(AO$1,Systems!$I$2:AY$2,)),$A51&amp;",*")</f>
        <v>0</v>
      </c>
      <c r="AP51" s="121">
        <f t="array" ref="AP51">COUNTIF(INDEX(ownership,0,MATCH(AP$1,Systems!$I$2:AY$2,)),$A51)+COUNTIFS(INDEX(ownership,0,MATCH(AP$1,Systems!$I$2:AY$2,)),$A51&amp;"(*",INDEX(ownership,0,MATCH(AP$1,Systems!$I$2:AY$2,)),"&lt;&gt;*"&amp;"(X)"&amp;"*")+COUNTIF(INDEX(ownership,0,MATCH(AP$1,Systems!$I$2:AY$2,)),$A51&amp;",*")</f>
        <v>0</v>
      </c>
      <c r="AQ51" s="121">
        <f t="array" ref="AQ51">COUNTIF(INDEX(ownership,0,MATCH(AQ$1,Systems!$I$2:AY$2,)),$A51)+COUNTIFS(INDEX(ownership,0,MATCH(AQ$1,Systems!$I$2:AY$2,)),$A51&amp;"(*",INDEX(ownership,0,MATCH(AQ$1,Systems!$I$2:AY$2,)),"&lt;&gt;*"&amp;"(X)"&amp;"*")+COUNTIF(INDEX(ownership,0,MATCH(AQ$1,Systems!$I$2:AY$2,)),$A51&amp;",*")</f>
        <v>0</v>
      </c>
      <c r="AR51" s="121">
        <f t="array" ref="AR51">COUNTIF(INDEX(ownership,0,MATCH(AR$1,Systems!$I$2:AY$2,)),$A51)+COUNTIFS(INDEX(ownership,0,MATCH(AR$1,Systems!$I$2:AY$2,)),$A51&amp;"(*",INDEX(ownership,0,MATCH(AR$1,Systems!$I$2:AY$2,)),"&lt;&gt;*"&amp;"(X)"&amp;"*")+COUNTIF(INDEX(ownership,0,MATCH(AR$1,Systems!$I$2:AY$2,)),$A51&amp;",*")</f>
        <v>0</v>
      </c>
      <c r="AS51" s="121">
        <f t="array" ref="AS51">COUNTIF(INDEX(ownership,0,MATCH(AS$1,Systems!$I$2:AY$2,)),$A51)+COUNTIFS(INDEX(ownership,0,MATCH(AS$1,Systems!$I$2:AY$2,)),$A51&amp;"(*",INDEX(ownership,0,MATCH(AS$1,Systems!$I$2:AY$2,)),"&lt;&gt;*"&amp;"(X)"&amp;"*")+COUNTIF(INDEX(ownership,0,MATCH(AS$1,Systems!$I$2:AY$2,)),$A51&amp;",*")</f>
        <v>0</v>
      </c>
      <c r="AT51" s="121">
        <f t="array" ref="AT51">COUNTIF(INDEX(ownership,0,MATCH(AT$1,Systems!$I$2:AY$2,)),$A51)+COUNTIFS(INDEX(ownership,0,MATCH(AT$1,Systems!$I$2:AY$2,)),$A51&amp;"(*",INDEX(ownership,0,MATCH(AT$1,Systems!$I$2:AY$2,)),"&lt;&gt;*"&amp;"(X)"&amp;"*")+COUNTIF(INDEX(ownership,0,MATCH(AT$1,Systems!$I$2:AY$2,)),$A51&amp;",*")</f>
        <v>0</v>
      </c>
      <c r="AU51" s="121">
        <f t="array" ref="AU51">COUNTIF(INDEX(ownership,0,MATCH(AU$1,Systems!$I$2:AY$2,)),$A51)+COUNTIFS(INDEX(ownership,0,MATCH(AU$1,Systems!$I$2:AY$2,)),$A51&amp;"(*",INDEX(ownership,0,MATCH(AU$1,Systems!$I$2:AY$2,)),"&lt;&gt;*"&amp;"(X)"&amp;"*")+COUNTIF(INDEX(ownership,0,MATCH(AU$1,Systems!$I$2:AY$2,)),$A51&amp;",*")</f>
        <v>0</v>
      </c>
      <c r="AV51" s="121">
        <f t="array" ref="AV51">COUNTIF(INDEX(ownership,0,MATCH(AV$1,Systems!$I$2:AY$2,)),$A51)+COUNTIFS(INDEX(ownership,0,MATCH(AV$1,Systems!$I$2:AY$2,)),$A51&amp;"(*",INDEX(ownership,0,MATCH(AV$1,Systems!$I$2:AY$2,)),"&lt;&gt;*"&amp;"(X)"&amp;"*")+COUNTIF(INDEX(ownership,0,MATCH(AV$1,Systems!$I$2:AY$2,)),$A51&amp;",*")</f>
        <v>0</v>
      </c>
      <c r="AW51" s="121">
        <f t="array" ref="AW51">COUNTIF(INDEX(ownership,0,MATCH(AW$1,Systems!$I$2:AY$2,)),$A51)+COUNTIFS(INDEX(ownership,0,MATCH(AW$1,Systems!$I$2:AY$2,)),$A51&amp;"(*",INDEX(ownership,0,MATCH(AW$1,Systems!$I$2:AY$2,)),"&lt;&gt;*"&amp;"(X)"&amp;"*")+COUNTIF(INDEX(ownership,0,MATCH(AW$1,Systems!$I$2:AY$2,)),$A51&amp;",*")</f>
        <v>0</v>
      </c>
      <c r="AX51" s="121">
        <f t="array" ref="AX51">COUNTIF(INDEX(ownership,0,MATCH(AX$1,Systems!$I$2:AY$2,)),$A51)+COUNTIFS(INDEX(ownership,0,MATCH(AX$1,Systems!$I$2:AY$2,)),$A51&amp;"(*",INDEX(ownership,0,MATCH(AX$1,Systems!$I$2:AY$2,)),"&lt;&gt;*"&amp;"(X)"&amp;"*")+COUNTIF(INDEX(ownership,0,MATCH(AX$1,Systems!$I$2:AY$2,)),$A51&amp;",*")</f>
        <v>0</v>
      </c>
      <c r="AY51" s="121">
        <f t="array" ref="AY51">COUNTIF(INDEX(ownership,0,MATCH(AY$1,Systems!$I$2:AZ$2,)),$A51)+COUNTIFS(INDEX(ownership,0,MATCH(AY$1,Systems!$I$2:AZ$2,)),$A51&amp;"(*",INDEX(ownership,0,MATCH(AY$1,Systems!$I$2:AZ$2,)),"&lt;&gt;*"&amp;"(X)"&amp;"*")+COUNTIF(INDEX(ownership,0,MATCH(AY$1,Systems!$I$2:AZ$2,)),$A51&amp;",*")</f>
        <v>0</v>
      </c>
      <c r="AZ51" s="121">
        <f t="array" ref="AZ51">COUNTIF(INDEX(ownership,0,MATCH(AZ$1,Systems!$I$2:AY$2,)),$A51)+COUNTIFS(INDEX(ownership,0,MATCH(AZ$1,Systems!$I$2:AY$2,)),$A51&amp;"(*",INDEX(ownership,0,MATCH(AZ$1,Systems!$I$2:AY$2,)),"&lt;&gt;*"&amp;"(X)"&amp;"*")+COUNTIF(INDEX(ownership,0,MATCH(AZ$1,Systems!$I$2:AY$2,)),$A51&amp;",*")</f>
        <v>0</v>
      </c>
    </row>
    <row r="52" ht="15.75" customHeight="1">
      <c r="A52" s="60" t="s">
        <v>8030</v>
      </c>
      <c r="B52" s="60" t="s">
        <v>8031</v>
      </c>
      <c r="C52" s="60" t="s">
        <v>8032</v>
      </c>
      <c r="D52" s="119">
        <v>2807.0</v>
      </c>
      <c r="E52" s="119">
        <v>2868.0</v>
      </c>
      <c r="F52" s="122"/>
      <c r="G52" s="121">
        <f t="shared" si="1"/>
        <v>0</v>
      </c>
      <c r="H52" s="121">
        <f t="array" ref="H52">COUNTIF(INDEX(ownership,0,MATCH(H$1,Systems!$I$2:AY$2,)),$A52)+COUNTIFS(INDEX(ownership,0,MATCH(H$1,Systems!$I$2:AY$2,)),$A52&amp;"(*",INDEX(ownership,0,MATCH(H$1,Systems!$I$2:AY$2,)),"&lt;&gt;*"&amp;"(X)"&amp;"*")+COUNTIF(INDEX(ownership,0,MATCH(H$1,Systems!$I$2:AY$2,)),$A52&amp;",*")</f>
        <v>0</v>
      </c>
      <c r="I52" s="121">
        <f t="array" ref="I52">COUNTIF(INDEX(ownership,0,MATCH(I$1,Systems!$I$2:AY$2,)),$A52)+COUNTIFS(INDEX(ownership,0,MATCH(I$1,Systems!$I$2:AY$2,)),$A52&amp;"(*",INDEX(ownership,0,MATCH(I$1,Systems!$I$2:AY$2,)),"&lt;&gt;*"&amp;"(X)"&amp;"*")+COUNTIF(INDEX(ownership,0,MATCH(I$1,Systems!$I$2:AY$2,)),$A52&amp;",*")</f>
        <v>0</v>
      </c>
      <c r="J52" s="121">
        <f t="array" ref="J52">COUNTIF(INDEX(ownership,0,MATCH(J$1,Systems!$I$2:AY$2,)),$A52)+COUNTIFS(INDEX(ownership,0,MATCH(J$1,Systems!$I$2:AY$2,)),$A52&amp;"(*",INDEX(ownership,0,MATCH(J$1,Systems!$I$2:AY$2,)),"&lt;&gt;*"&amp;"(X)"&amp;"*")+COUNTIF(INDEX(ownership,0,MATCH(J$1,Systems!$I$2:AY$2,)),$A52&amp;",*")</f>
        <v>0</v>
      </c>
      <c r="K52" s="121">
        <f t="array" ref="K52">COUNTIF(INDEX(ownership,0,MATCH(K$1,Systems!$I$2:AY$2,)),$A52)+COUNTIFS(INDEX(ownership,0,MATCH(K$1,Systems!$I$2:AY$2,)),$A52&amp;"(*",INDEX(ownership,0,MATCH(K$1,Systems!$I$2:AY$2,)),"&lt;&gt;*"&amp;"(X)"&amp;"*")+COUNTIF(INDEX(ownership,0,MATCH(K$1,Systems!$I$2:AY$2,)),$A52&amp;",*")</f>
        <v>0</v>
      </c>
      <c r="L52" s="121">
        <f t="array" ref="L52">COUNTIF(INDEX(ownership,0,MATCH(L$1,Systems!$I$2:AY$2,)),$A52)+COUNTIFS(INDEX(ownership,0,MATCH(L$1,Systems!$I$2:AY$2,)),$A52&amp;"(*",INDEX(ownership,0,MATCH(L$1,Systems!$I$2:AY$2,)),"&lt;&gt;*"&amp;"(X)"&amp;"*")+COUNTIF(INDEX(ownership,0,MATCH(L$1,Systems!$I$2:AY$2,)),$A52&amp;",*")</f>
        <v>0</v>
      </c>
      <c r="M52" s="121">
        <f t="array" ref="M52">COUNTIF(INDEX(ownership,0,MATCH(M$1,Systems!$I$2:AY$2,)),$A52)+COUNTIFS(INDEX(ownership,0,MATCH(M$1,Systems!$I$2:AY$2,)),$A52&amp;"(*",INDEX(ownership,0,MATCH(M$1,Systems!$I$2:AY$2,)),"&lt;&gt;*"&amp;"(X)"&amp;"*")+COUNTIF(INDEX(ownership,0,MATCH(M$1,Systems!$I$2:AY$2,)),$A52&amp;",*")</f>
        <v>0</v>
      </c>
      <c r="N52" s="121">
        <f t="array" ref="N52">COUNTIF(INDEX(ownership,0,MATCH(N$1,Systems!$I$2:AY$2,)),$A52)+COUNTIFS(INDEX(ownership,0,MATCH(N$1,Systems!$I$2:AY$2,)),$A52&amp;"(*",INDEX(ownership,0,MATCH(N$1,Systems!$I$2:AY$2,)),"&lt;&gt;*"&amp;"(X)"&amp;"*")+COUNTIF(INDEX(ownership,0,MATCH(N$1,Systems!$I$2:AY$2,)),$A52&amp;",*")</f>
        <v>0</v>
      </c>
      <c r="O52" s="121">
        <f t="array" ref="O52">COUNTIF(INDEX(ownership,0,MATCH(O$1,Systems!$I$2:AY$2,)),$A52)+COUNTIFS(INDEX(ownership,0,MATCH(O$1,Systems!$I$2:AY$2,)),$A52&amp;"(*",INDEX(ownership,0,MATCH(O$1,Systems!$I$2:AY$2,)),"&lt;&gt;*"&amp;"(X)"&amp;"*")+COUNTIF(INDEX(ownership,0,MATCH(O$1,Systems!$I$2:AY$2,)),$A52&amp;",*")</f>
        <v>0</v>
      </c>
      <c r="P52" s="121">
        <f t="array" ref="P52">COUNTIF(INDEX(ownership,0,MATCH(P$1,Systems!$I$2:AY$2,)),$A52)+COUNTIFS(INDEX(ownership,0,MATCH(P$1,Systems!$I$2:AY$2,)),$A52&amp;"(*",INDEX(ownership,0,MATCH(P$1,Systems!$I$2:AY$2,)),"&lt;&gt;*"&amp;"(X)"&amp;"*")+COUNTIF(INDEX(ownership,0,MATCH(P$1,Systems!$I$2:AY$2,)),$A52&amp;",*")</f>
        <v>0</v>
      </c>
      <c r="Q52" s="121">
        <f t="array" ref="Q52">COUNTIF(INDEX(ownership,0,MATCH(Q$1,Systems!$I$2:AY$2,)),$A52)+COUNTIFS(INDEX(ownership,0,MATCH(Q$1,Systems!$I$2:AY$2,)),$A52&amp;"(*",INDEX(ownership,0,MATCH(Q$1,Systems!$I$2:AY$2,)),"&lt;&gt;*"&amp;"(X)"&amp;"*")+COUNTIF(INDEX(ownership,0,MATCH(Q$1,Systems!$I$2:AY$2,)),$A52&amp;",*")</f>
        <v>0</v>
      </c>
      <c r="R52" s="121">
        <f t="array" ref="R52">COUNTIF(INDEX(ownership,0,MATCH(R$1,Systems!$I$2:AY$2,)),$A52)+COUNTIFS(INDEX(ownership,0,MATCH(R$1,Systems!$I$2:AY$2,)),$A52&amp;"(*",INDEX(ownership,0,MATCH(R$1,Systems!$I$2:AY$2,)),"&lt;&gt;*"&amp;"(X)"&amp;"*")+COUNTIF(INDEX(ownership,0,MATCH(R$1,Systems!$I$2:AY$2,)),$A52&amp;",*")</f>
        <v>0</v>
      </c>
      <c r="S52" s="121">
        <f t="array" ref="S52">COUNTIF(INDEX(ownership,0,MATCH(S$1,Systems!$I$2:AY$2,)),$A52)+COUNTIFS(INDEX(ownership,0,MATCH(S$1,Systems!$I$2:AY$2,)),$A52&amp;"(*",INDEX(ownership,0,MATCH(S$1,Systems!$I$2:AY$2,)),"&lt;&gt;*"&amp;"(X)"&amp;"*")+COUNTIF(INDEX(ownership,0,MATCH(S$1,Systems!$I$2:AY$2,)),$A52&amp;",*")</f>
        <v>0</v>
      </c>
      <c r="T52" s="121">
        <f t="array" ref="T52">COUNTIF(INDEX(ownership,0,MATCH(T$1,Systems!$I$2:AY$2,)),$A52)+COUNTIFS(INDEX(ownership,0,MATCH(T$1,Systems!$I$2:AY$2,)),$A52&amp;"(*",INDEX(ownership,0,MATCH(T$1,Systems!$I$2:AY$2,)),"&lt;&gt;*"&amp;"(X)"&amp;"*")+COUNTIF(INDEX(ownership,0,MATCH(T$1,Systems!$I$2:AY$2,)),$A52&amp;",*")</f>
        <v>0</v>
      </c>
      <c r="U52" s="121">
        <f t="array" ref="U52">COUNTIF(INDEX(ownership,0,MATCH(U$1,Systems!$I$2:AY$2,)),$A52)+COUNTIFS(INDEX(ownership,0,MATCH(U$1,Systems!$I$2:AY$2,)),$A52&amp;"(*",INDEX(ownership,0,MATCH(U$1,Systems!$I$2:AY$2,)),"&lt;&gt;*"&amp;"(X)"&amp;"*")+COUNTIF(INDEX(ownership,0,MATCH(U$1,Systems!$I$2:AY$2,)),$A52&amp;",*")</f>
        <v>0</v>
      </c>
      <c r="V52" s="121">
        <f t="array" ref="V52">COUNTIF(INDEX(ownership,0,MATCH(V$1,Systems!$I$2:AY$2,)),$A52)+COUNTIFS(INDEX(ownership,0,MATCH(V$1,Systems!$I$2:AY$2,)),$A52&amp;"(*",INDEX(ownership,0,MATCH(V$1,Systems!$I$2:AY$2,)),"&lt;&gt;*"&amp;"(X)"&amp;"*")+COUNTIF(INDEX(ownership,0,MATCH(V$1,Systems!$I$2:AY$2,)),$A52&amp;",*")</f>
        <v>0</v>
      </c>
      <c r="W52" s="121">
        <f t="array" ref="W52">COUNTIF(INDEX(ownership,0,MATCH(W$1,Systems!$I$2:AY$2,)),$A52)+COUNTIFS(INDEX(ownership,0,MATCH(W$1,Systems!$I$2:AY$2,)),$A52&amp;"(*",INDEX(ownership,0,MATCH(W$1,Systems!$I$2:AY$2,)),"&lt;&gt;*"&amp;"(X)"&amp;"*")+COUNTIF(INDEX(ownership,0,MATCH(W$1,Systems!$I$2:AY$2,)),$A52&amp;",*")</f>
        <v>0</v>
      </c>
      <c r="X52" s="121">
        <f t="array" ref="X52">COUNTIF(INDEX(ownership,0,MATCH(X$1,Systems!$I$2:AY$2,)),$A52)+COUNTIFS(INDEX(ownership,0,MATCH(X$1,Systems!$I$2:AY$2,)),$A52&amp;"(*",INDEX(ownership,0,MATCH(X$1,Systems!$I$2:AY$2,)),"&lt;&gt;*"&amp;"(X)"&amp;"*")+COUNTIF(INDEX(ownership,0,MATCH(X$1,Systems!$I$2:AY$2,)),$A52&amp;",*")</f>
        <v>0</v>
      </c>
      <c r="Y52" s="121">
        <f t="array" ref="Y52">COUNTIF(INDEX(ownership,0,MATCH(Y$1,Systems!$I$2:AY$2,)),$A52)+COUNTIFS(INDEX(ownership,0,MATCH(Y$1,Systems!$I$2:AY$2,)),$A52&amp;"(*",INDEX(ownership,0,MATCH(Y$1,Systems!$I$2:AY$2,)),"&lt;&gt;*"&amp;"(X)"&amp;"*")+COUNTIF(INDEX(ownership,0,MATCH(Y$1,Systems!$I$2:AY$2,)),$A52&amp;",*")</f>
        <v>0</v>
      </c>
      <c r="Z52" s="121">
        <f t="array" ref="Z52">COUNTIF(INDEX(ownership,0,MATCH(Z$1,Systems!$I$2:AY$2,)),$A52)+COUNTIFS(INDEX(ownership,0,MATCH(Z$1,Systems!$I$2:AY$2,)),$A52&amp;"(*",INDEX(ownership,0,MATCH(Z$1,Systems!$I$2:AY$2,)),"&lt;&gt;*"&amp;"(X)"&amp;"*")+COUNTIF(INDEX(ownership,0,MATCH(Z$1,Systems!$I$2:AY$2,)),$A52&amp;",*")</f>
        <v>0</v>
      </c>
      <c r="AA52" s="121">
        <f t="array" ref="AA52">COUNTIF(INDEX(ownership,0,MATCH(AA$1,Systems!$I$2:AY$2,)),$A52)+COUNTIFS(INDEX(ownership,0,MATCH(AA$1,Systems!$I$2:AY$2,)),$A52&amp;"(*",INDEX(ownership,0,MATCH(AA$1,Systems!$I$2:AY$2,)),"&lt;&gt;*"&amp;"(X)"&amp;"*")+COUNTIF(INDEX(ownership,0,MATCH(AA$1,Systems!$I$2:AY$2,)),$A52&amp;",*")</f>
        <v>0</v>
      </c>
      <c r="AB52" s="121">
        <f t="array" ref="AB52">COUNTIF(INDEX(ownership,0,MATCH(AB$1,Systems!$I$2:AY$2,)),$A52)+COUNTIFS(INDEX(ownership,0,MATCH(AB$1,Systems!$I$2:AY$2,)),$A52&amp;"(*",INDEX(ownership,0,MATCH(AB$1,Systems!$I$2:AY$2,)),"&lt;&gt;*"&amp;"(X)"&amp;"*")+COUNTIF(INDEX(ownership,0,MATCH(AB$1,Systems!$I$2:AY$2,)),$A52&amp;",*")</f>
        <v>0</v>
      </c>
      <c r="AC52" s="121">
        <f t="array" ref="AC52">COUNTIF(INDEX(ownership,0,MATCH(AC$1,Systems!$I$2:AY$2,)),$A52)+COUNTIFS(INDEX(ownership,0,MATCH(AC$1,Systems!$I$2:AY$2,)),$A52&amp;"(*",INDEX(ownership,0,MATCH(AC$1,Systems!$I$2:AY$2,)),"&lt;&gt;*"&amp;"(X)"&amp;"*")+COUNTIF(INDEX(ownership,0,MATCH(AC$1,Systems!$I$2:AY$2,)),$A52&amp;",*")</f>
        <v>0</v>
      </c>
      <c r="AD52" s="121">
        <f t="array" ref="AD52">COUNTIF(INDEX(ownership,0,MATCH(AD$1,Systems!$I$2:AY$2,)),$A52)+COUNTIFS(INDEX(ownership,0,MATCH(AD$1,Systems!$I$2:AY$2,)),$A52&amp;"(*",INDEX(ownership,0,MATCH(AD$1,Systems!$I$2:AY$2,)),"&lt;&gt;*"&amp;"(X)"&amp;"*")+COUNTIF(INDEX(ownership,0,MATCH(AD$1,Systems!$I$2:AY$2,)),$A52&amp;",*")</f>
        <v>0</v>
      </c>
      <c r="AE52" s="121">
        <f t="array" ref="AE52">COUNTIF(INDEX(ownership,0,MATCH(AE$1,Systems!$I$2:AY$2,)),$A52)+COUNTIFS(INDEX(ownership,0,MATCH(AE$1,Systems!$I$2:AY$2,)),$A52&amp;"(*",INDEX(ownership,0,MATCH(AE$1,Systems!$I$2:AY$2,)),"&lt;&gt;*"&amp;"(X)"&amp;"*")+COUNTIF(INDEX(ownership,0,MATCH(AE$1,Systems!$I$2:AY$2,)),$A52&amp;",*")</f>
        <v>0</v>
      </c>
      <c r="AF52" s="121">
        <f t="array" ref="AF52">COUNTIF(INDEX(ownership,0,MATCH(AF$1,Systems!$I$2:AY$2,)),$A52)+COUNTIFS(INDEX(ownership,0,MATCH(AF$1,Systems!$I$2:AY$2,)),$A52&amp;"(*",INDEX(ownership,0,MATCH(AF$1,Systems!$I$2:AY$2,)),"&lt;&gt;*"&amp;"(X)"&amp;"*")+COUNTIF(INDEX(ownership,0,MATCH(AF$1,Systems!$I$2:AY$2,)),$A52&amp;",*")</f>
        <v>0</v>
      </c>
      <c r="AG52" s="121">
        <f t="array" ref="AG52">COUNTIF(INDEX(ownership,0,MATCH(AG$1,Systems!$I$2:AY$2,)),$A52)+COUNTIFS(INDEX(ownership,0,MATCH(AG$1,Systems!$I$2:AY$2,)),$A52&amp;"(*",INDEX(ownership,0,MATCH(AG$1,Systems!$I$2:AY$2,)),"&lt;&gt;*"&amp;"(X)"&amp;"*")+COUNTIF(INDEX(ownership,0,MATCH(AG$1,Systems!$I$2:AY$2,)),$A52&amp;",*")</f>
        <v>0</v>
      </c>
      <c r="AH52" s="121">
        <f t="array" ref="AH52">COUNTIF(INDEX(ownership,0,MATCH(AH$1,Systems!$I$2:AY$2,)),$A52)+COUNTIFS(INDEX(ownership,0,MATCH(AH$1,Systems!$I$2:AY$2,)),$A52&amp;"(*",INDEX(ownership,0,MATCH(AH$1,Systems!$I$2:AY$2,)),"&lt;&gt;*"&amp;"(X)"&amp;"*")+COUNTIF(INDEX(ownership,0,MATCH(AH$1,Systems!$I$2:AY$2,)),$A52&amp;",*")</f>
        <v>0</v>
      </c>
      <c r="AI52" s="121">
        <f t="array" ref="AI52">COUNTIF(INDEX(ownership,0,MATCH(AI$1,Systems!$I$2:AY$2,)),$A52)+COUNTIFS(INDEX(ownership,0,MATCH(AI$1,Systems!$I$2:AY$2,)),$A52&amp;"(*",INDEX(ownership,0,MATCH(AI$1,Systems!$I$2:AY$2,)),"&lt;&gt;*"&amp;"(X)"&amp;"*")+COUNTIF(INDEX(ownership,0,MATCH(AI$1,Systems!$I$2:AY$2,)),$A52&amp;",*")</f>
        <v>0</v>
      </c>
      <c r="AJ52" s="121">
        <f t="array" ref="AJ52">COUNTIF(INDEX(ownership,0,MATCH(AJ$1,Systems!$I$2:AY$2,)),$A52)+COUNTIFS(INDEX(ownership,0,MATCH(AJ$1,Systems!$I$2:AY$2,)),$A52&amp;"(*",INDEX(ownership,0,MATCH(AJ$1,Systems!$I$2:AY$2,)),"&lt;&gt;*"&amp;"(X)"&amp;"*")+COUNTIF(INDEX(ownership,0,MATCH(AJ$1,Systems!$I$2:AY$2,)),$A52&amp;",*")</f>
        <v>0</v>
      </c>
      <c r="AK52" s="121">
        <f t="array" ref="AK52">COUNTIF(INDEX(ownership,0,MATCH(AK$1,Systems!$I$2:AY$2,)),$A52)+COUNTIFS(INDEX(ownership,0,MATCH(AK$1,Systems!$I$2:AY$2,)),$A52&amp;"(*",INDEX(ownership,0,MATCH(AK$1,Systems!$I$2:AY$2,)),"&lt;&gt;*"&amp;"(X)"&amp;"*")+COUNTIF(INDEX(ownership,0,MATCH(AK$1,Systems!$I$2:AY$2,)),$A52&amp;",*")</f>
        <v>0</v>
      </c>
      <c r="AL52" s="121">
        <f t="array" ref="AL52">COUNTIF(INDEX(ownership,0,MATCH(AL$1,Systems!$I$2:AY$2,)),$A52)+COUNTIFS(INDEX(ownership,0,MATCH(AL$1,Systems!$I$2:AY$2,)),$A52&amp;"(*",INDEX(ownership,0,MATCH(AL$1,Systems!$I$2:AY$2,)),"&lt;&gt;*"&amp;"(X)"&amp;"*")+COUNTIF(INDEX(ownership,0,MATCH(AL$1,Systems!$I$2:AY$2,)),$A52&amp;",*")</f>
        <v>0</v>
      </c>
      <c r="AM52" s="121">
        <f t="array" ref="AM52">COUNTIF(INDEX(ownership,0,MATCH(AM$1,Systems!$I$2:AY$2,)),$A52)+COUNTIFS(INDEX(ownership,0,MATCH(AM$1,Systems!$I$2:AY$2,)),$A52&amp;"(*",INDEX(ownership,0,MATCH(AM$1,Systems!$I$2:AY$2,)),"&lt;&gt;*"&amp;"(X)"&amp;"*")+COUNTIF(INDEX(ownership,0,MATCH(AM$1,Systems!$I$2:AY$2,)),$A52&amp;",*")</f>
        <v>0</v>
      </c>
      <c r="AN52" s="121">
        <f t="array" ref="AN52">COUNTIF(INDEX(ownership,0,MATCH(AN$1,Systems!$I$2:AY$2,)),$A52)+COUNTIFS(INDEX(ownership,0,MATCH(AN$1,Systems!$I$2:AY$2,)),$A52&amp;"(*",INDEX(ownership,0,MATCH(AN$1,Systems!$I$2:AY$2,)),"&lt;&gt;*"&amp;"(X)"&amp;"*")+COUNTIF(INDEX(ownership,0,MATCH(AN$1,Systems!$I$2:AY$2,)),$A52&amp;",*")</f>
        <v>0</v>
      </c>
      <c r="AO52" s="121">
        <f t="array" ref="AO52">COUNTIF(INDEX(ownership,0,MATCH(AO$1,Systems!$I$2:AY$2,)),$A52)+COUNTIFS(INDEX(ownership,0,MATCH(AO$1,Systems!$I$2:AY$2,)),$A52&amp;"(*",INDEX(ownership,0,MATCH(AO$1,Systems!$I$2:AY$2,)),"&lt;&gt;*"&amp;"(X)"&amp;"*")+COUNTIF(INDEX(ownership,0,MATCH(AO$1,Systems!$I$2:AY$2,)),$A52&amp;",*")</f>
        <v>0</v>
      </c>
      <c r="AP52" s="121">
        <f t="array" ref="AP52">COUNTIF(INDEX(ownership,0,MATCH(AP$1,Systems!$I$2:AY$2,)),$A52)+COUNTIFS(INDEX(ownership,0,MATCH(AP$1,Systems!$I$2:AY$2,)),$A52&amp;"(*",INDEX(ownership,0,MATCH(AP$1,Systems!$I$2:AY$2,)),"&lt;&gt;*"&amp;"(X)"&amp;"*")+COUNTIF(INDEX(ownership,0,MATCH(AP$1,Systems!$I$2:AY$2,)),$A52&amp;",*")</f>
        <v>0</v>
      </c>
      <c r="AQ52" s="121">
        <f t="array" ref="AQ52">COUNTIF(INDEX(ownership,0,MATCH(AQ$1,Systems!$I$2:AY$2,)),$A52)+COUNTIFS(INDEX(ownership,0,MATCH(AQ$1,Systems!$I$2:AY$2,)),$A52&amp;"(*",INDEX(ownership,0,MATCH(AQ$1,Systems!$I$2:AY$2,)),"&lt;&gt;*"&amp;"(X)"&amp;"*")+COUNTIF(INDEX(ownership,0,MATCH(AQ$1,Systems!$I$2:AY$2,)),$A52&amp;",*")</f>
        <v>0</v>
      </c>
      <c r="AR52" s="121">
        <f t="array" ref="AR52">COUNTIF(INDEX(ownership,0,MATCH(AR$1,Systems!$I$2:AY$2,)),$A52)+COUNTIFS(INDEX(ownership,0,MATCH(AR$1,Systems!$I$2:AY$2,)),$A52&amp;"(*",INDEX(ownership,0,MATCH(AR$1,Systems!$I$2:AY$2,)),"&lt;&gt;*"&amp;"(X)"&amp;"*")+COUNTIF(INDEX(ownership,0,MATCH(AR$1,Systems!$I$2:AY$2,)),$A52&amp;",*")</f>
        <v>0</v>
      </c>
      <c r="AS52" s="121">
        <f t="array" ref="AS52">COUNTIF(INDEX(ownership,0,MATCH(AS$1,Systems!$I$2:AY$2,)),$A52)+COUNTIFS(INDEX(ownership,0,MATCH(AS$1,Systems!$I$2:AY$2,)),$A52&amp;"(*",INDEX(ownership,0,MATCH(AS$1,Systems!$I$2:AY$2,)),"&lt;&gt;*"&amp;"(X)"&amp;"*")+COUNTIF(INDEX(ownership,0,MATCH(AS$1,Systems!$I$2:AY$2,)),$A52&amp;",*")</f>
        <v>0</v>
      </c>
      <c r="AT52" s="121">
        <f t="array" ref="AT52">COUNTIF(INDEX(ownership,0,MATCH(AT$1,Systems!$I$2:AY$2,)),$A52)+COUNTIFS(INDEX(ownership,0,MATCH(AT$1,Systems!$I$2:AY$2,)),$A52&amp;"(*",INDEX(ownership,0,MATCH(AT$1,Systems!$I$2:AY$2,)),"&lt;&gt;*"&amp;"(X)"&amp;"*")+COUNTIF(INDEX(ownership,0,MATCH(AT$1,Systems!$I$2:AY$2,)),$A52&amp;",*")</f>
        <v>0</v>
      </c>
      <c r="AU52" s="121">
        <f t="array" ref="AU52">COUNTIF(INDEX(ownership,0,MATCH(AU$1,Systems!$I$2:AY$2,)),$A52)+COUNTIFS(INDEX(ownership,0,MATCH(AU$1,Systems!$I$2:AY$2,)),$A52&amp;"(*",INDEX(ownership,0,MATCH(AU$1,Systems!$I$2:AY$2,)),"&lt;&gt;*"&amp;"(X)"&amp;"*")+COUNTIF(INDEX(ownership,0,MATCH(AU$1,Systems!$I$2:AY$2,)),$A52&amp;",*")</f>
        <v>0</v>
      </c>
      <c r="AV52" s="121">
        <f t="array" ref="AV52">COUNTIF(INDEX(ownership,0,MATCH(AV$1,Systems!$I$2:AY$2,)),$A52)+COUNTIFS(INDEX(ownership,0,MATCH(AV$1,Systems!$I$2:AY$2,)),$A52&amp;"(*",INDEX(ownership,0,MATCH(AV$1,Systems!$I$2:AY$2,)),"&lt;&gt;*"&amp;"(X)"&amp;"*")+COUNTIF(INDEX(ownership,0,MATCH(AV$1,Systems!$I$2:AY$2,)),$A52&amp;",*")</f>
        <v>0</v>
      </c>
      <c r="AW52" s="121">
        <f t="array" ref="AW52">COUNTIF(INDEX(ownership,0,MATCH(AW$1,Systems!$I$2:AY$2,)),$A52)+COUNTIFS(INDEX(ownership,0,MATCH(AW$1,Systems!$I$2:AY$2,)),$A52&amp;"(*",INDEX(ownership,0,MATCH(AW$1,Systems!$I$2:AY$2,)),"&lt;&gt;*"&amp;"(X)"&amp;"*")+COUNTIF(INDEX(ownership,0,MATCH(AW$1,Systems!$I$2:AY$2,)),$A52&amp;",*")</f>
        <v>0</v>
      </c>
      <c r="AX52" s="121">
        <f t="array" ref="AX52">COUNTIF(INDEX(ownership,0,MATCH(AX$1,Systems!$I$2:AY$2,)),$A52)+COUNTIFS(INDEX(ownership,0,MATCH(AX$1,Systems!$I$2:AY$2,)),$A52&amp;"(*",INDEX(ownership,0,MATCH(AX$1,Systems!$I$2:AY$2,)),"&lt;&gt;*"&amp;"(X)"&amp;"*")+COUNTIF(INDEX(ownership,0,MATCH(AX$1,Systems!$I$2:AY$2,)),$A52&amp;",*")</f>
        <v>0</v>
      </c>
      <c r="AY52" s="121">
        <f t="array" ref="AY52">COUNTIF(INDEX(ownership,0,MATCH(AY$1,Systems!$I$2:AZ$2,)),$A52)+COUNTIFS(INDEX(ownership,0,MATCH(AY$1,Systems!$I$2:AZ$2,)),$A52&amp;"(*",INDEX(ownership,0,MATCH(AY$1,Systems!$I$2:AZ$2,)),"&lt;&gt;*"&amp;"(X)"&amp;"*")+COUNTIF(INDEX(ownership,0,MATCH(AY$1,Systems!$I$2:AZ$2,)),$A52&amp;",*")</f>
        <v>0</v>
      </c>
      <c r="AZ52" s="121">
        <f t="array" ref="AZ52">COUNTIF(INDEX(ownership,0,MATCH(AZ$1,Systems!$I$2:AY$2,)),$A52)+COUNTIFS(INDEX(ownership,0,MATCH(AZ$1,Systems!$I$2:AY$2,)),$A52&amp;"(*",INDEX(ownership,0,MATCH(AZ$1,Systems!$I$2:AY$2,)),"&lt;&gt;*"&amp;"(X)"&amp;"*")+COUNTIF(INDEX(ownership,0,MATCH(AZ$1,Systems!$I$2:AY$2,)),$A52&amp;",*")</f>
        <v>0</v>
      </c>
    </row>
    <row r="53" ht="15.75" customHeight="1">
      <c r="A53" s="60" t="s">
        <v>913</v>
      </c>
      <c r="B53" s="60" t="s">
        <v>8033</v>
      </c>
      <c r="C53" s="60" t="s">
        <v>8034</v>
      </c>
      <c r="D53" s="119">
        <v>2807.0</v>
      </c>
      <c r="E53" s="119">
        <v>3060.0</v>
      </c>
      <c r="F53" s="122"/>
      <c r="G53" s="121">
        <f t="shared" si="1"/>
        <v>41</v>
      </c>
      <c r="H53" s="121">
        <f t="array" ref="H53">COUNTIF(INDEX(ownership,0,MATCH(H$1,Systems!$I$2:AY$2,)),$A53)+COUNTIFS(INDEX(ownership,0,MATCH(H$1,Systems!$I$2:AY$2,)),$A53&amp;"(*",INDEX(ownership,0,MATCH(H$1,Systems!$I$2:AY$2,)),"&lt;&gt;*"&amp;"(X)"&amp;"*")+COUNTIF(INDEX(ownership,0,MATCH(H$1,Systems!$I$2:AY$2,)),$A53&amp;",*")</f>
        <v>0</v>
      </c>
      <c r="I53" s="121">
        <f t="array" ref="I53">COUNTIF(INDEX(ownership,0,MATCH(I$1,Systems!$I$2:AY$2,)),$A53)+COUNTIFS(INDEX(ownership,0,MATCH(I$1,Systems!$I$2:AY$2,)),$A53&amp;"(*",INDEX(ownership,0,MATCH(I$1,Systems!$I$2:AY$2,)),"&lt;&gt;*"&amp;"(X)"&amp;"*")+COUNTIF(INDEX(ownership,0,MATCH(I$1,Systems!$I$2:AY$2,)),$A53&amp;",*")</f>
        <v>0</v>
      </c>
      <c r="J53" s="121">
        <f t="array" ref="J53">COUNTIF(INDEX(ownership,0,MATCH(J$1,Systems!$I$2:AY$2,)),$A53)+COUNTIFS(INDEX(ownership,0,MATCH(J$1,Systems!$I$2:AY$2,)),$A53&amp;"(*",INDEX(ownership,0,MATCH(J$1,Systems!$I$2:AY$2,)),"&lt;&gt;*"&amp;"(X)"&amp;"*")+COUNTIF(INDEX(ownership,0,MATCH(J$1,Systems!$I$2:AY$2,)),$A53&amp;",*")</f>
        <v>0</v>
      </c>
      <c r="K53" s="121">
        <f t="array" ref="K53">COUNTIF(INDEX(ownership,0,MATCH(K$1,Systems!$I$2:AY$2,)),$A53)+COUNTIFS(INDEX(ownership,0,MATCH(K$1,Systems!$I$2:AY$2,)),$A53&amp;"(*",INDEX(ownership,0,MATCH(K$1,Systems!$I$2:AY$2,)),"&lt;&gt;*"&amp;"(X)"&amp;"*")+COUNTIF(INDEX(ownership,0,MATCH(K$1,Systems!$I$2:AY$2,)),$A53&amp;",*")</f>
        <v>0</v>
      </c>
      <c r="L53" s="121">
        <f t="array" ref="L53">COUNTIF(INDEX(ownership,0,MATCH(L$1,Systems!$I$2:AY$2,)),$A53)+COUNTIFS(INDEX(ownership,0,MATCH(L$1,Systems!$I$2:AY$2,)),$A53&amp;"(*",INDEX(ownership,0,MATCH(L$1,Systems!$I$2:AY$2,)),"&lt;&gt;*"&amp;"(X)"&amp;"*")+COUNTIF(INDEX(ownership,0,MATCH(L$1,Systems!$I$2:AY$2,)),$A53&amp;",*")</f>
        <v>0</v>
      </c>
      <c r="M53" s="121">
        <f t="array" ref="M53">COUNTIF(INDEX(ownership,0,MATCH(M$1,Systems!$I$2:AY$2,)),$A53)+COUNTIFS(INDEX(ownership,0,MATCH(M$1,Systems!$I$2:AY$2,)),$A53&amp;"(*",INDEX(ownership,0,MATCH(M$1,Systems!$I$2:AY$2,)),"&lt;&gt;*"&amp;"(X)"&amp;"*")+COUNTIF(INDEX(ownership,0,MATCH(M$1,Systems!$I$2:AY$2,)),$A53&amp;",*")</f>
        <v>0</v>
      </c>
      <c r="N53" s="121">
        <f t="array" ref="N53">COUNTIF(INDEX(ownership,0,MATCH(N$1,Systems!$I$2:AY$2,)),$A53)+COUNTIFS(INDEX(ownership,0,MATCH(N$1,Systems!$I$2:AY$2,)),$A53&amp;"(*",INDEX(ownership,0,MATCH(N$1,Systems!$I$2:AY$2,)),"&lt;&gt;*"&amp;"(X)"&amp;"*")+COUNTIF(INDEX(ownership,0,MATCH(N$1,Systems!$I$2:AY$2,)),$A53&amp;",*")</f>
        <v>0</v>
      </c>
      <c r="O53" s="121">
        <f t="array" ref="O53">COUNTIF(INDEX(ownership,0,MATCH(O$1,Systems!$I$2:AY$2,)),$A53)+COUNTIFS(INDEX(ownership,0,MATCH(O$1,Systems!$I$2:AY$2,)),$A53&amp;"(*",INDEX(ownership,0,MATCH(O$1,Systems!$I$2:AY$2,)),"&lt;&gt;*"&amp;"(X)"&amp;"*")+COUNTIF(INDEX(ownership,0,MATCH(O$1,Systems!$I$2:AY$2,)),$A53&amp;",*")</f>
        <v>0</v>
      </c>
      <c r="P53" s="121">
        <f t="array" ref="P53">COUNTIF(INDEX(ownership,0,MATCH(P$1,Systems!$I$2:AY$2,)),$A53)+COUNTIFS(INDEX(ownership,0,MATCH(P$1,Systems!$I$2:AY$2,)),$A53&amp;"(*",INDEX(ownership,0,MATCH(P$1,Systems!$I$2:AY$2,)),"&lt;&gt;*"&amp;"(X)"&amp;"*")+COUNTIF(INDEX(ownership,0,MATCH(P$1,Systems!$I$2:AY$2,)),$A53&amp;",*")</f>
        <v>0</v>
      </c>
      <c r="Q53" s="121">
        <f t="array" ref="Q53">COUNTIF(INDEX(ownership,0,MATCH(Q$1,Systems!$I$2:AY$2,)),$A53)+COUNTIFS(INDEX(ownership,0,MATCH(Q$1,Systems!$I$2:AY$2,)),$A53&amp;"(*",INDEX(ownership,0,MATCH(Q$1,Systems!$I$2:AY$2,)),"&lt;&gt;*"&amp;"(X)"&amp;"*")+COUNTIF(INDEX(ownership,0,MATCH(Q$1,Systems!$I$2:AY$2,)),$A53&amp;",*")</f>
        <v>0</v>
      </c>
      <c r="R53" s="121">
        <f t="array" ref="R53">COUNTIF(INDEX(ownership,0,MATCH(R$1,Systems!$I$2:AY$2,)),$A53)+COUNTIFS(INDEX(ownership,0,MATCH(R$1,Systems!$I$2:AY$2,)),$A53&amp;"(*",INDEX(ownership,0,MATCH(R$1,Systems!$I$2:AY$2,)),"&lt;&gt;*"&amp;"(X)"&amp;"*")+COUNTIF(INDEX(ownership,0,MATCH(R$1,Systems!$I$2:AY$2,)),$A53&amp;",*")</f>
        <v>0</v>
      </c>
      <c r="S53" s="121">
        <f t="array" ref="S53">COUNTIF(INDEX(ownership,0,MATCH(S$1,Systems!$I$2:AY$2,)),$A53)+COUNTIFS(INDEX(ownership,0,MATCH(S$1,Systems!$I$2:AY$2,)),$A53&amp;"(*",INDEX(ownership,0,MATCH(S$1,Systems!$I$2:AY$2,)),"&lt;&gt;*"&amp;"(X)"&amp;"*")+COUNTIF(INDEX(ownership,0,MATCH(S$1,Systems!$I$2:AY$2,)),$A53&amp;",*")</f>
        <v>0</v>
      </c>
      <c r="T53" s="121">
        <f t="array" ref="T53">COUNTIF(INDEX(ownership,0,MATCH(T$1,Systems!$I$2:AY$2,)),$A53)+COUNTIFS(INDEX(ownership,0,MATCH(T$1,Systems!$I$2:AY$2,)),$A53&amp;"(*",INDEX(ownership,0,MATCH(T$1,Systems!$I$2:AY$2,)),"&lt;&gt;*"&amp;"(X)"&amp;"*")+COUNTIF(INDEX(ownership,0,MATCH(T$1,Systems!$I$2:AY$2,)),$A53&amp;",*")</f>
        <v>0</v>
      </c>
      <c r="U53" s="121">
        <f t="array" ref="U53">COUNTIF(INDEX(ownership,0,MATCH(U$1,Systems!$I$2:AY$2,)),$A53)+COUNTIFS(INDEX(ownership,0,MATCH(U$1,Systems!$I$2:AY$2,)),$A53&amp;"(*",INDEX(ownership,0,MATCH(U$1,Systems!$I$2:AY$2,)),"&lt;&gt;*"&amp;"(X)"&amp;"*")+COUNTIF(INDEX(ownership,0,MATCH(U$1,Systems!$I$2:AY$2,)),$A53&amp;",*")</f>
        <v>0</v>
      </c>
      <c r="V53" s="121">
        <f t="array" ref="V53">COUNTIF(INDEX(ownership,0,MATCH(V$1,Systems!$I$2:AY$2,)),$A53)+COUNTIFS(INDEX(ownership,0,MATCH(V$1,Systems!$I$2:AY$2,)),$A53&amp;"(*",INDEX(ownership,0,MATCH(V$1,Systems!$I$2:AY$2,)),"&lt;&gt;*"&amp;"(X)"&amp;"*")+COUNTIF(INDEX(ownership,0,MATCH(V$1,Systems!$I$2:AY$2,)),$A53&amp;",*")</f>
        <v>0</v>
      </c>
      <c r="W53" s="121">
        <f t="array" ref="W53">COUNTIF(INDEX(ownership,0,MATCH(W$1,Systems!$I$2:AY$2,)),$A53)+COUNTIFS(INDEX(ownership,0,MATCH(W$1,Systems!$I$2:AY$2,)),$A53&amp;"(*",INDEX(ownership,0,MATCH(W$1,Systems!$I$2:AY$2,)),"&lt;&gt;*"&amp;"(X)"&amp;"*")+COUNTIF(INDEX(ownership,0,MATCH(W$1,Systems!$I$2:AY$2,)),$A53&amp;",*")</f>
        <v>0</v>
      </c>
      <c r="X53" s="121">
        <f t="array" ref="X53">COUNTIF(INDEX(ownership,0,MATCH(X$1,Systems!$I$2:AY$2,)),$A53)+COUNTIFS(INDEX(ownership,0,MATCH(X$1,Systems!$I$2:AY$2,)),$A53&amp;"(*",INDEX(ownership,0,MATCH(X$1,Systems!$I$2:AY$2,)),"&lt;&gt;*"&amp;"(X)"&amp;"*")+COUNTIF(INDEX(ownership,0,MATCH(X$1,Systems!$I$2:AY$2,)),$A53&amp;",*")</f>
        <v>0</v>
      </c>
      <c r="Y53" s="121">
        <f t="array" ref="Y53">COUNTIF(INDEX(ownership,0,MATCH(Y$1,Systems!$I$2:AY$2,)),$A53)+COUNTIFS(INDEX(ownership,0,MATCH(Y$1,Systems!$I$2:AY$2,)),$A53&amp;"(*",INDEX(ownership,0,MATCH(Y$1,Systems!$I$2:AY$2,)),"&lt;&gt;*"&amp;"(X)"&amp;"*")+COUNTIF(INDEX(ownership,0,MATCH(Y$1,Systems!$I$2:AY$2,)),$A53&amp;",*")</f>
        <v>0</v>
      </c>
      <c r="Z53" s="121">
        <f t="array" ref="Z53">COUNTIF(INDEX(ownership,0,MATCH(Z$1,Systems!$I$2:AY$2,)),$A53)+COUNTIFS(INDEX(ownership,0,MATCH(Z$1,Systems!$I$2:AY$2,)),$A53&amp;"(*",INDEX(ownership,0,MATCH(Z$1,Systems!$I$2:AY$2,)),"&lt;&gt;*"&amp;"(X)"&amp;"*")+COUNTIF(INDEX(ownership,0,MATCH(Z$1,Systems!$I$2:AY$2,)),$A53&amp;",*")</f>
        <v>0</v>
      </c>
      <c r="AA53" s="121">
        <f t="array" ref="AA53">COUNTIF(INDEX(ownership,0,MATCH(AA$1,Systems!$I$2:AY$2,)),$A53)+COUNTIFS(INDEX(ownership,0,MATCH(AA$1,Systems!$I$2:AY$2,)),$A53&amp;"(*",INDEX(ownership,0,MATCH(AA$1,Systems!$I$2:AY$2,)),"&lt;&gt;*"&amp;"(X)"&amp;"*")+COUNTIF(INDEX(ownership,0,MATCH(AA$1,Systems!$I$2:AY$2,)),$A53&amp;",*")</f>
        <v>5</v>
      </c>
      <c r="AB53" s="121">
        <f t="array" ref="AB53">COUNTIF(INDEX(ownership,0,MATCH(AB$1,Systems!$I$2:AY$2,)),$A53)+COUNTIFS(INDEX(ownership,0,MATCH(AB$1,Systems!$I$2:AY$2,)),$A53&amp;"(*",INDEX(ownership,0,MATCH(AB$1,Systems!$I$2:AY$2,)),"&lt;&gt;*"&amp;"(X)"&amp;"*")+COUNTIF(INDEX(ownership,0,MATCH(AB$1,Systems!$I$2:AY$2,)),$A53&amp;",*")</f>
        <v>10</v>
      </c>
      <c r="AC53" s="121">
        <f t="array" ref="AC53">COUNTIF(INDEX(ownership,0,MATCH(AC$1,Systems!$I$2:AY$2,)),$A53)+COUNTIFS(INDEX(ownership,0,MATCH(AC$1,Systems!$I$2:AY$2,)),$A53&amp;"(*",INDEX(ownership,0,MATCH(AC$1,Systems!$I$2:AY$2,)),"&lt;&gt;*"&amp;"(X)"&amp;"*")+COUNTIF(INDEX(ownership,0,MATCH(AC$1,Systems!$I$2:AY$2,)),$A53&amp;",*")</f>
        <v>13</v>
      </c>
      <c r="AD53" s="121">
        <f t="array" ref="AD53">COUNTIF(INDEX(ownership,0,MATCH(AD$1,Systems!$I$2:AY$2,)),$A53)+COUNTIFS(INDEX(ownership,0,MATCH(AD$1,Systems!$I$2:AY$2,)),$A53&amp;"(*",INDEX(ownership,0,MATCH(AD$1,Systems!$I$2:AY$2,)),"&lt;&gt;*"&amp;"(X)"&amp;"*")+COUNTIF(INDEX(ownership,0,MATCH(AD$1,Systems!$I$2:AY$2,)),$A53&amp;",*")</f>
        <v>16</v>
      </c>
      <c r="AE53" s="121">
        <f t="array" ref="AE53">COUNTIF(INDEX(ownership,0,MATCH(AE$1,Systems!$I$2:AY$2,)),$A53)+COUNTIFS(INDEX(ownership,0,MATCH(AE$1,Systems!$I$2:AY$2,)),$A53&amp;"(*",INDEX(ownership,0,MATCH(AE$1,Systems!$I$2:AY$2,)),"&lt;&gt;*"&amp;"(X)"&amp;"*")+COUNTIF(INDEX(ownership,0,MATCH(AE$1,Systems!$I$2:AY$2,)),$A53&amp;",*")</f>
        <v>24</v>
      </c>
      <c r="AF53" s="121">
        <f t="array" ref="AF53">COUNTIF(INDEX(ownership,0,MATCH(AF$1,Systems!$I$2:AY$2,)),$A53)+COUNTIFS(INDEX(ownership,0,MATCH(AF$1,Systems!$I$2:AY$2,)),$A53&amp;"(*",INDEX(ownership,0,MATCH(AF$1,Systems!$I$2:AY$2,)),"&lt;&gt;*"&amp;"(X)"&amp;"*")+COUNTIF(INDEX(ownership,0,MATCH(AF$1,Systems!$I$2:AY$2,)),$A53&amp;",*")</f>
        <v>41</v>
      </c>
      <c r="AG53" s="121">
        <f t="array" ref="AG53">COUNTIF(INDEX(ownership,0,MATCH(AG$1,Systems!$I$2:AY$2,)),$A53)+COUNTIFS(INDEX(ownership,0,MATCH(AG$1,Systems!$I$2:AY$2,)),$A53&amp;"(*",INDEX(ownership,0,MATCH(AG$1,Systems!$I$2:AY$2,)),"&lt;&gt;*"&amp;"(X)"&amp;"*")+COUNTIF(INDEX(ownership,0,MATCH(AG$1,Systems!$I$2:AY$2,)),$A53&amp;",*")</f>
        <v>40</v>
      </c>
      <c r="AH53" s="121">
        <f t="array" ref="AH53">COUNTIF(INDEX(ownership,0,MATCH(AH$1,Systems!$I$2:AY$2,)),$A53)+COUNTIFS(INDEX(ownership,0,MATCH(AH$1,Systems!$I$2:AY$2,)),$A53&amp;"(*",INDEX(ownership,0,MATCH(AH$1,Systems!$I$2:AY$2,)),"&lt;&gt;*"&amp;"(X)"&amp;"*")+COUNTIF(INDEX(ownership,0,MATCH(AH$1,Systems!$I$2:AY$2,)),$A53&amp;",*")</f>
        <v>40</v>
      </c>
      <c r="AI53" s="121">
        <f t="array" ref="AI53">COUNTIF(INDEX(ownership,0,MATCH(AI$1,Systems!$I$2:AY$2,)),$A53)+COUNTIFS(INDEX(ownership,0,MATCH(AI$1,Systems!$I$2:AY$2,)),$A53&amp;"(*",INDEX(ownership,0,MATCH(AI$1,Systems!$I$2:AY$2,)),"&lt;&gt;*"&amp;"(X)"&amp;"*")+COUNTIF(INDEX(ownership,0,MATCH(AI$1,Systems!$I$2:AY$2,)),$A53&amp;",*")</f>
        <v>40</v>
      </c>
      <c r="AJ53" s="121">
        <f t="array" ref="AJ53">COUNTIF(INDEX(ownership,0,MATCH(AJ$1,Systems!$I$2:AY$2,)),$A53)+COUNTIFS(INDEX(ownership,0,MATCH(AJ$1,Systems!$I$2:AY$2,)),$A53&amp;"(*",INDEX(ownership,0,MATCH(AJ$1,Systems!$I$2:AY$2,)),"&lt;&gt;*"&amp;"(X)"&amp;"*")+COUNTIF(INDEX(ownership,0,MATCH(AJ$1,Systems!$I$2:AY$2,)),$A53&amp;",*")</f>
        <v>40</v>
      </c>
      <c r="AK53" s="121">
        <f t="array" ref="AK53">COUNTIF(INDEX(ownership,0,MATCH(AK$1,Systems!$I$2:AY$2,)),$A53)+COUNTIFS(INDEX(ownership,0,MATCH(AK$1,Systems!$I$2:AY$2,)),$A53&amp;"(*",INDEX(ownership,0,MATCH(AK$1,Systems!$I$2:AY$2,)),"&lt;&gt;*"&amp;"(X)"&amp;"*")+COUNTIF(INDEX(ownership,0,MATCH(AK$1,Systems!$I$2:AY$2,)),$A53&amp;",*")</f>
        <v>40</v>
      </c>
      <c r="AL53" s="121">
        <f t="array" ref="AL53">COUNTIF(INDEX(ownership,0,MATCH(AL$1,Systems!$I$2:AY$2,)),$A53)+COUNTIFS(INDEX(ownership,0,MATCH(AL$1,Systems!$I$2:AY$2,)),$A53&amp;"(*",INDEX(ownership,0,MATCH(AL$1,Systems!$I$2:AY$2,)),"&lt;&gt;*"&amp;"(X)"&amp;"*")+COUNTIF(INDEX(ownership,0,MATCH(AL$1,Systems!$I$2:AY$2,)),$A53&amp;",*")</f>
        <v>40</v>
      </c>
      <c r="AM53" s="121">
        <f t="array" ref="AM53">COUNTIF(INDEX(ownership,0,MATCH(AM$1,Systems!$I$2:AY$2,)),$A53)+COUNTIFS(INDEX(ownership,0,MATCH(AM$1,Systems!$I$2:AY$2,)),$A53&amp;"(*",INDEX(ownership,0,MATCH(AM$1,Systems!$I$2:AY$2,)),"&lt;&gt;*"&amp;"(X)"&amp;"*")+COUNTIF(INDEX(ownership,0,MATCH(AM$1,Systems!$I$2:AY$2,)),$A53&amp;",*")</f>
        <v>1</v>
      </c>
      <c r="AN53" s="121">
        <f t="array" ref="AN53">COUNTIF(INDEX(ownership,0,MATCH(AN$1,Systems!$I$2:AY$2,)),$A53)+COUNTIFS(INDEX(ownership,0,MATCH(AN$1,Systems!$I$2:AY$2,)),$A53&amp;"(*",INDEX(ownership,0,MATCH(AN$1,Systems!$I$2:AY$2,)),"&lt;&gt;*"&amp;"(X)"&amp;"*")+COUNTIF(INDEX(ownership,0,MATCH(AN$1,Systems!$I$2:AY$2,)),$A53&amp;",*")</f>
        <v>1</v>
      </c>
      <c r="AO53" s="121">
        <f t="array" ref="AO53">COUNTIF(INDEX(ownership,0,MATCH(AO$1,Systems!$I$2:AY$2,)),$A53)+COUNTIFS(INDEX(ownership,0,MATCH(AO$1,Systems!$I$2:AY$2,)),$A53&amp;"(*",INDEX(ownership,0,MATCH(AO$1,Systems!$I$2:AY$2,)),"&lt;&gt;*"&amp;"(X)"&amp;"*")+COUNTIF(INDEX(ownership,0,MATCH(AO$1,Systems!$I$2:AY$2,)),$A53&amp;",*")</f>
        <v>0</v>
      </c>
      <c r="AP53" s="121">
        <f t="array" ref="AP53">COUNTIF(INDEX(ownership,0,MATCH(AP$1,Systems!$I$2:AY$2,)),$A53)+COUNTIFS(INDEX(ownership,0,MATCH(AP$1,Systems!$I$2:AY$2,)),$A53&amp;"(*",INDEX(ownership,0,MATCH(AP$1,Systems!$I$2:AY$2,)),"&lt;&gt;*"&amp;"(X)"&amp;"*")+COUNTIF(INDEX(ownership,0,MATCH(AP$1,Systems!$I$2:AY$2,)),$A53&amp;",*")</f>
        <v>0</v>
      </c>
      <c r="AQ53" s="121">
        <f t="array" ref="AQ53">COUNTIF(INDEX(ownership,0,MATCH(AQ$1,Systems!$I$2:AY$2,)),$A53)+COUNTIFS(INDEX(ownership,0,MATCH(AQ$1,Systems!$I$2:AY$2,)),$A53&amp;"(*",INDEX(ownership,0,MATCH(AQ$1,Systems!$I$2:AY$2,)),"&lt;&gt;*"&amp;"(X)"&amp;"*")+COUNTIF(INDEX(ownership,0,MATCH(AQ$1,Systems!$I$2:AY$2,)),$A53&amp;",*")</f>
        <v>0</v>
      </c>
      <c r="AR53" s="121">
        <f t="array" ref="AR53">COUNTIF(INDEX(ownership,0,MATCH(AR$1,Systems!$I$2:AY$2,)),$A53)+COUNTIFS(INDEX(ownership,0,MATCH(AR$1,Systems!$I$2:AY$2,)),$A53&amp;"(*",INDEX(ownership,0,MATCH(AR$1,Systems!$I$2:AY$2,)),"&lt;&gt;*"&amp;"(X)"&amp;"*")+COUNTIF(INDEX(ownership,0,MATCH(AR$1,Systems!$I$2:AY$2,)),$A53&amp;",*")</f>
        <v>0</v>
      </c>
      <c r="AS53" s="121">
        <f t="array" ref="AS53">COUNTIF(INDEX(ownership,0,MATCH(AS$1,Systems!$I$2:AY$2,)),$A53)+COUNTIFS(INDEX(ownership,0,MATCH(AS$1,Systems!$I$2:AY$2,)),$A53&amp;"(*",INDEX(ownership,0,MATCH(AS$1,Systems!$I$2:AY$2,)),"&lt;&gt;*"&amp;"(X)"&amp;"*")+COUNTIF(INDEX(ownership,0,MATCH(AS$1,Systems!$I$2:AY$2,)),$A53&amp;",*")</f>
        <v>0</v>
      </c>
      <c r="AT53" s="121">
        <f t="array" ref="AT53">COUNTIF(INDEX(ownership,0,MATCH(AT$1,Systems!$I$2:AY$2,)),$A53)+COUNTIFS(INDEX(ownership,0,MATCH(AT$1,Systems!$I$2:AY$2,)),$A53&amp;"(*",INDEX(ownership,0,MATCH(AT$1,Systems!$I$2:AY$2,)),"&lt;&gt;*"&amp;"(X)"&amp;"*")+COUNTIF(INDEX(ownership,0,MATCH(AT$1,Systems!$I$2:AY$2,)),$A53&amp;",*")</f>
        <v>0</v>
      </c>
      <c r="AU53" s="121">
        <f t="array" ref="AU53">COUNTIF(INDEX(ownership,0,MATCH(AU$1,Systems!$I$2:AY$2,)),$A53)+COUNTIFS(INDEX(ownership,0,MATCH(AU$1,Systems!$I$2:AY$2,)),$A53&amp;"(*",INDEX(ownership,0,MATCH(AU$1,Systems!$I$2:AY$2,)),"&lt;&gt;*"&amp;"(X)"&amp;"*")+COUNTIF(INDEX(ownership,0,MATCH(AU$1,Systems!$I$2:AY$2,)),$A53&amp;",*")</f>
        <v>0</v>
      </c>
      <c r="AV53" s="121">
        <f t="array" ref="AV53">COUNTIF(INDEX(ownership,0,MATCH(AV$1,Systems!$I$2:AY$2,)),$A53)+COUNTIFS(INDEX(ownership,0,MATCH(AV$1,Systems!$I$2:AY$2,)),$A53&amp;"(*",INDEX(ownership,0,MATCH(AV$1,Systems!$I$2:AY$2,)),"&lt;&gt;*"&amp;"(X)"&amp;"*")+COUNTIF(INDEX(ownership,0,MATCH(AV$1,Systems!$I$2:AY$2,)),$A53&amp;",*")</f>
        <v>0</v>
      </c>
      <c r="AW53" s="121">
        <f t="array" ref="AW53">COUNTIF(INDEX(ownership,0,MATCH(AW$1,Systems!$I$2:AY$2,)),$A53)+COUNTIFS(INDEX(ownership,0,MATCH(AW$1,Systems!$I$2:AY$2,)),$A53&amp;"(*",INDEX(ownership,0,MATCH(AW$1,Systems!$I$2:AY$2,)),"&lt;&gt;*"&amp;"(X)"&amp;"*")+COUNTIF(INDEX(ownership,0,MATCH(AW$1,Systems!$I$2:AY$2,)),$A53&amp;",*")</f>
        <v>0</v>
      </c>
      <c r="AX53" s="121">
        <f t="array" ref="AX53">COUNTIF(INDEX(ownership,0,MATCH(AX$1,Systems!$I$2:AY$2,)),$A53)+COUNTIFS(INDEX(ownership,0,MATCH(AX$1,Systems!$I$2:AY$2,)),$A53&amp;"(*",INDEX(ownership,0,MATCH(AX$1,Systems!$I$2:AY$2,)),"&lt;&gt;*"&amp;"(X)"&amp;"*")+COUNTIF(INDEX(ownership,0,MATCH(AX$1,Systems!$I$2:AY$2,)),$A53&amp;",*")</f>
        <v>0</v>
      </c>
      <c r="AY53" s="121">
        <f t="array" ref="AY53">COUNTIF(INDEX(ownership,0,MATCH(AY$1,Systems!$I$2:AZ$2,)),$A53)+COUNTIFS(INDEX(ownership,0,MATCH(AY$1,Systems!$I$2:AZ$2,)),$A53&amp;"(*",INDEX(ownership,0,MATCH(AY$1,Systems!$I$2:AZ$2,)),"&lt;&gt;*"&amp;"(X)"&amp;"*")+COUNTIF(INDEX(ownership,0,MATCH(AY$1,Systems!$I$2:AZ$2,)),$A53&amp;",*")</f>
        <v>0</v>
      </c>
      <c r="AZ53" s="121">
        <f t="array" ref="AZ53">COUNTIF(INDEX(ownership,0,MATCH(AZ$1,Systems!$I$2:AY$2,)),$A53)+COUNTIFS(INDEX(ownership,0,MATCH(AZ$1,Systems!$I$2:AY$2,)),$A53&amp;"(*",INDEX(ownership,0,MATCH(AZ$1,Systems!$I$2:AY$2,)),"&lt;&gt;*"&amp;"(X)"&amp;"*")+COUNTIF(INDEX(ownership,0,MATCH(AZ$1,Systems!$I$2:AY$2,)),$A53&amp;",*")</f>
        <v>0</v>
      </c>
    </row>
    <row r="54" ht="15.75" customHeight="1">
      <c r="A54" s="60" t="s">
        <v>8035</v>
      </c>
      <c r="B54" s="60" t="s">
        <v>8036</v>
      </c>
      <c r="C54" s="60" t="s">
        <v>8037</v>
      </c>
      <c r="D54" s="119">
        <v>2807.0</v>
      </c>
      <c r="E54" s="119">
        <v>3073.0</v>
      </c>
      <c r="F54" s="122"/>
      <c r="G54" s="121">
        <f t="shared" si="1"/>
        <v>1</v>
      </c>
      <c r="H54" s="121">
        <f t="array" ref="H54">COUNTIF(INDEX(ownership,0,MATCH(H$1,Systems!$I$2:AY$2,)),$A54)+COUNTIFS(INDEX(ownership,0,MATCH(H$1,Systems!$I$2:AY$2,)),$A54&amp;"(*",INDEX(ownership,0,MATCH(H$1,Systems!$I$2:AY$2,)),"&lt;&gt;*"&amp;"(X)"&amp;"*")+COUNTIF(INDEX(ownership,0,MATCH(H$1,Systems!$I$2:AY$2,)),$A54&amp;",*")</f>
        <v>0</v>
      </c>
      <c r="I54" s="121">
        <f t="array" ref="I54">COUNTIF(INDEX(ownership,0,MATCH(I$1,Systems!$I$2:AY$2,)),$A54)+COUNTIFS(INDEX(ownership,0,MATCH(I$1,Systems!$I$2:AY$2,)),$A54&amp;"(*",INDEX(ownership,0,MATCH(I$1,Systems!$I$2:AY$2,)),"&lt;&gt;*"&amp;"(X)"&amp;"*")+COUNTIF(INDEX(ownership,0,MATCH(I$1,Systems!$I$2:AY$2,)),$A54&amp;",*")</f>
        <v>0</v>
      </c>
      <c r="J54" s="121">
        <f t="array" ref="J54">COUNTIF(INDEX(ownership,0,MATCH(J$1,Systems!$I$2:AY$2,)),$A54)+COUNTIFS(INDEX(ownership,0,MATCH(J$1,Systems!$I$2:AY$2,)),$A54&amp;"(*",INDEX(ownership,0,MATCH(J$1,Systems!$I$2:AY$2,)),"&lt;&gt;*"&amp;"(X)"&amp;"*")+COUNTIF(INDEX(ownership,0,MATCH(J$1,Systems!$I$2:AY$2,)),$A54&amp;",*")</f>
        <v>0</v>
      </c>
      <c r="K54" s="121">
        <f t="array" ref="K54">COUNTIF(INDEX(ownership,0,MATCH(K$1,Systems!$I$2:AY$2,)),$A54)+COUNTIFS(INDEX(ownership,0,MATCH(K$1,Systems!$I$2:AY$2,)),$A54&amp;"(*",INDEX(ownership,0,MATCH(K$1,Systems!$I$2:AY$2,)),"&lt;&gt;*"&amp;"(X)"&amp;"*")+COUNTIF(INDEX(ownership,0,MATCH(K$1,Systems!$I$2:AY$2,)),$A54&amp;",*")</f>
        <v>0</v>
      </c>
      <c r="L54" s="121">
        <f t="array" ref="L54">COUNTIF(INDEX(ownership,0,MATCH(L$1,Systems!$I$2:AY$2,)),$A54)+COUNTIFS(INDEX(ownership,0,MATCH(L$1,Systems!$I$2:AY$2,)),$A54&amp;"(*",INDEX(ownership,0,MATCH(L$1,Systems!$I$2:AY$2,)),"&lt;&gt;*"&amp;"(X)"&amp;"*")+COUNTIF(INDEX(ownership,0,MATCH(L$1,Systems!$I$2:AY$2,)),$A54&amp;",*")</f>
        <v>0</v>
      </c>
      <c r="M54" s="121">
        <f t="array" ref="M54">COUNTIF(INDEX(ownership,0,MATCH(M$1,Systems!$I$2:AY$2,)),$A54)+COUNTIFS(INDEX(ownership,0,MATCH(M$1,Systems!$I$2:AY$2,)),$A54&amp;"(*",INDEX(ownership,0,MATCH(M$1,Systems!$I$2:AY$2,)),"&lt;&gt;*"&amp;"(X)"&amp;"*")+COUNTIF(INDEX(ownership,0,MATCH(M$1,Systems!$I$2:AY$2,)),$A54&amp;",*")</f>
        <v>0</v>
      </c>
      <c r="N54" s="121">
        <f t="array" ref="N54">COUNTIF(INDEX(ownership,0,MATCH(N$1,Systems!$I$2:AY$2,)),$A54)+COUNTIFS(INDEX(ownership,0,MATCH(N$1,Systems!$I$2:AY$2,)),$A54&amp;"(*",INDEX(ownership,0,MATCH(N$1,Systems!$I$2:AY$2,)),"&lt;&gt;*"&amp;"(X)"&amp;"*")+COUNTIF(INDEX(ownership,0,MATCH(N$1,Systems!$I$2:AY$2,)),$A54&amp;",*")</f>
        <v>0</v>
      </c>
      <c r="O54" s="121">
        <f t="array" ref="O54">COUNTIF(INDEX(ownership,0,MATCH(O$1,Systems!$I$2:AY$2,)),$A54)+COUNTIFS(INDEX(ownership,0,MATCH(O$1,Systems!$I$2:AY$2,)),$A54&amp;"(*",INDEX(ownership,0,MATCH(O$1,Systems!$I$2:AY$2,)),"&lt;&gt;*"&amp;"(X)"&amp;"*")+COUNTIF(INDEX(ownership,0,MATCH(O$1,Systems!$I$2:AY$2,)),$A54&amp;",*")</f>
        <v>0</v>
      </c>
      <c r="P54" s="121">
        <f t="array" ref="P54">COUNTIF(INDEX(ownership,0,MATCH(P$1,Systems!$I$2:AY$2,)),$A54)+COUNTIFS(INDEX(ownership,0,MATCH(P$1,Systems!$I$2:AY$2,)),$A54&amp;"(*",INDEX(ownership,0,MATCH(P$1,Systems!$I$2:AY$2,)),"&lt;&gt;*"&amp;"(X)"&amp;"*")+COUNTIF(INDEX(ownership,0,MATCH(P$1,Systems!$I$2:AY$2,)),$A54&amp;",*")</f>
        <v>0</v>
      </c>
      <c r="Q54" s="121">
        <f t="array" ref="Q54">COUNTIF(INDEX(ownership,0,MATCH(Q$1,Systems!$I$2:AY$2,)),$A54)+COUNTIFS(INDEX(ownership,0,MATCH(Q$1,Systems!$I$2:AY$2,)),$A54&amp;"(*",INDEX(ownership,0,MATCH(Q$1,Systems!$I$2:AY$2,)),"&lt;&gt;*"&amp;"(X)"&amp;"*")+COUNTIF(INDEX(ownership,0,MATCH(Q$1,Systems!$I$2:AY$2,)),$A54&amp;",*")</f>
        <v>0</v>
      </c>
      <c r="R54" s="121">
        <f t="array" ref="R54">COUNTIF(INDEX(ownership,0,MATCH(R$1,Systems!$I$2:AY$2,)),$A54)+COUNTIFS(INDEX(ownership,0,MATCH(R$1,Systems!$I$2:AY$2,)),$A54&amp;"(*",INDEX(ownership,0,MATCH(R$1,Systems!$I$2:AY$2,)),"&lt;&gt;*"&amp;"(X)"&amp;"*")+COUNTIF(INDEX(ownership,0,MATCH(R$1,Systems!$I$2:AY$2,)),$A54&amp;",*")</f>
        <v>0</v>
      </c>
      <c r="S54" s="121">
        <f t="array" ref="S54">COUNTIF(INDEX(ownership,0,MATCH(S$1,Systems!$I$2:AY$2,)),$A54)+COUNTIFS(INDEX(ownership,0,MATCH(S$1,Systems!$I$2:AY$2,)),$A54&amp;"(*",INDEX(ownership,0,MATCH(S$1,Systems!$I$2:AY$2,)),"&lt;&gt;*"&amp;"(X)"&amp;"*")+COUNTIF(INDEX(ownership,0,MATCH(S$1,Systems!$I$2:AY$2,)),$A54&amp;",*")</f>
        <v>0</v>
      </c>
      <c r="T54" s="121">
        <f t="array" ref="T54">COUNTIF(INDEX(ownership,0,MATCH(T$1,Systems!$I$2:AY$2,)),$A54)+COUNTIFS(INDEX(ownership,0,MATCH(T$1,Systems!$I$2:AY$2,)),$A54&amp;"(*",INDEX(ownership,0,MATCH(T$1,Systems!$I$2:AY$2,)),"&lt;&gt;*"&amp;"(X)"&amp;"*")+COUNTIF(INDEX(ownership,0,MATCH(T$1,Systems!$I$2:AY$2,)),$A54&amp;",*")</f>
        <v>1</v>
      </c>
      <c r="U54" s="121">
        <f t="array" ref="U54">COUNTIF(INDEX(ownership,0,MATCH(U$1,Systems!$I$2:AY$2,)),$A54)+COUNTIFS(INDEX(ownership,0,MATCH(U$1,Systems!$I$2:AY$2,)),$A54&amp;"(*",INDEX(ownership,0,MATCH(U$1,Systems!$I$2:AY$2,)),"&lt;&gt;*"&amp;"(X)"&amp;"*")+COUNTIF(INDEX(ownership,0,MATCH(U$1,Systems!$I$2:AY$2,)),$A54&amp;",*")</f>
        <v>1</v>
      </c>
      <c r="V54" s="121">
        <f t="array" ref="V54">COUNTIF(INDEX(ownership,0,MATCH(V$1,Systems!$I$2:AY$2,)),$A54)+COUNTIFS(INDEX(ownership,0,MATCH(V$1,Systems!$I$2:AY$2,)),$A54&amp;"(*",INDEX(ownership,0,MATCH(V$1,Systems!$I$2:AY$2,)),"&lt;&gt;*"&amp;"(X)"&amp;"*")+COUNTIF(INDEX(ownership,0,MATCH(V$1,Systems!$I$2:AY$2,)),$A54&amp;",*")</f>
        <v>1</v>
      </c>
      <c r="W54" s="121">
        <f t="array" ref="W54">COUNTIF(INDEX(ownership,0,MATCH(W$1,Systems!$I$2:AY$2,)),$A54)+COUNTIFS(INDEX(ownership,0,MATCH(W$1,Systems!$I$2:AY$2,)),$A54&amp;"(*",INDEX(ownership,0,MATCH(W$1,Systems!$I$2:AY$2,)),"&lt;&gt;*"&amp;"(X)"&amp;"*")+COUNTIF(INDEX(ownership,0,MATCH(W$1,Systems!$I$2:AY$2,)),$A54&amp;",*")</f>
        <v>1</v>
      </c>
      <c r="X54" s="121">
        <f t="array" ref="X54">COUNTIF(INDEX(ownership,0,MATCH(X$1,Systems!$I$2:AY$2,)),$A54)+COUNTIFS(INDEX(ownership,0,MATCH(X$1,Systems!$I$2:AY$2,)),$A54&amp;"(*",INDEX(ownership,0,MATCH(X$1,Systems!$I$2:AY$2,)),"&lt;&gt;*"&amp;"(X)"&amp;"*")+COUNTIF(INDEX(ownership,0,MATCH(X$1,Systems!$I$2:AY$2,)),$A54&amp;",*")</f>
        <v>1</v>
      </c>
      <c r="Y54" s="121">
        <f t="array" ref="Y54">COUNTIF(INDEX(ownership,0,MATCH(Y$1,Systems!$I$2:AY$2,)),$A54)+COUNTIFS(INDEX(ownership,0,MATCH(Y$1,Systems!$I$2:AY$2,)),$A54&amp;"(*",INDEX(ownership,0,MATCH(Y$1,Systems!$I$2:AY$2,)),"&lt;&gt;*"&amp;"(X)"&amp;"*")+COUNTIF(INDEX(ownership,0,MATCH(Y$1,Systems!$I$2:AY$2,)),$A54&amp;",*")</f>
        <v>1</v>
      </c>
      <c r="Z54" s="121">
        <f t="array" ref="Z54">COUNTIF(INDEX(ownership,0,MATCH(Z$1,Systems!$I$2:AY$2,)),$A54)+COUNTIFS(INDEX(ownership,0,MATCH(Z$1,Systems!$I$2:AY$2,)),$A54&amp;"(*",INDEX(ownership,0,MATCH(Z$1,Systems!$I$2:AY$2,)),"&lt;&gt;*"&amp;"(X)"&amp;"*")+COUNTIF(INDEX(ownership,0,MATCH(Z$1,Systems!$I$2:AY$2,)),$A54&amp;",*")</f>
        <v>1</v>
      </c>
      <c r="AA54" s="121">
        <f t="array" ref="AA54">COUNTIF(INDEX(ownership,0,MATCH(AA$1,Systems!$I$2:AY$2,)),$A54)+COUNTIFS(INDEX(ownership,0,MATCH(AA$1,Systems!$I$2:AY$2,)),$A54&amp;"(*",INDEX(ownership,0,MATCH(AA$1,Systems!$I$2:AY$2,)),"&lt;&gt;*"&amp;"(X)"&amp;"*")+COUNTIF(INDEX(ownership,0,MATCH(AA$1,Systems!$I$2:AY$2,)),$A54&amp;",*")</f>
        <v>1</v>
      </c>
      <c r="AB54" s="121">
        <f t="array" ref="AB54">COUNTIF(INDEX(ownership,0,MATCH(AB$1,Systems!$I$2:AY$2,)),$A54)+COUNTIFS(INDEX(ownership,0,MATCH(AB$1,Systems!$I$2:AY$2,)),$A54&amp;"(*",INDEX(ownership,0,MATCH(AB$1,Systems!$I$2:AY$2,)),"&lt;&gt;*"&amp;"(X)"&amp;"*")+COUNTIF(INDEX(ownership,0,MATCH(AB$1,Systems!$I$2:AY$2,)),$A54&amp;",*")</f>
        <v>1</v>
      </c>
      <c r="AC54" s="121">
        <f t="array" ref="AC54">COUNTIF(INDEX(ownership,0,MATCH(AC$1,Systems!$I$2:AY$2,)),$A54)+COUNTIFS(INDEX(ownership,0,MATCH(AC$1,Systems!$I$2:AY$2,)),$A54&amp;"(*",INDEX(ownership,0,MATCH(AC$1,Systems!$I$2:AY$2,)),"&lt;&gt;*"&amp;"(X)"&amp;"*")+COUNTIF(INDEX(ownership,0,MATCH(AC$1,Systems!$I$2:AY$2,)),$A54&amp;",*")</f>
        <v>1</v>
      </c>
      <c r="AD54" s="121">
        <f t="array" ref="AD54">COUNTIF(INDEX(ownership,0,MATCH(AD$1,Systems!$I$2:AY$2,)),$A54)+COUNTIFS(INDEX(ownership,0,MATCH(AD$1,Systems!$I$2:AY$2,)),$A54&amp;"(*",INDEX(ownership,0,MATCH(AD$1,Systems!$I$2:AY$2,)),"&lt;&gt;*"&amp;"(X)"&amp;"*")+COUNTIF(INDEX(ownership,0,MATCH(AD$1,Systems!$I$2:AY$2,)),$A54&amp;",*")</f>
        <v>1</v>
      </c>
      <c r="AE54" s="121">
        <f t="array" ref="AE54">COUNTIF(INDEX(ownership,0,MATCH(AE$1,Systems!$I$2:AY$2,)),$A54)+COUNTIFS(INDEX(ownership,0,MATCH(AE$1,Systems!$I$2:AY$2,)),$A54&amp;"(*",INDEX(ownership,0,MATCH(AE$1,Systems!$I$2:AY$2,)),"&lt;&gt;*"&amp;"(X)"&amp;"*")+COUNTIF(INDEX(ownership,0,MATCH(AE$1,Systems!$I$2:AY$2,)),$A54&amp;",*")</f>
        <v>1</v>
      </c>
      <c r="AF54" s="121">
        <f t="array" ref="AF54">COUNTIF(INDEX(ownership,0,MATCH(AF$1,Systems!$I$2:AY$2,)),$A54)+COUNTIFS(INDEX(ownership,0,MATCH(AF$1,Systems!$I$2:AY$2,)),$A54&amp;"(*",INDEX(ownership,0,MATCH(AF$1,Systems!$I$2:AY$2,)),"&lt;&gt;*"&amp;"(X)"&amp;"*")+COUNTIF(INDEX(ownership,0,MATCH(AF$1,Systems!$I$2:AY$2,)),$A54&amp;",*")</f>
        <v>1</v>
      </c>
      <c r="AG54" s="121">
        <f t="array" ref="AG54">COUNTIF(INDEX(ownership,0,MATCH(AG$1,Systems!$I$2:AY$2,)),$A54)+COUNTIFS(INDEX(ownership,0,MATCH(AG$1,Systems!$I$2:AY$2,)),$A54&amp;"(*",INDEX(ownership,0,MATCH(AG$1,Systems!$I$2:AY$2,)),"&lt;&gt;*"&amp;"(X)"&amp;"*")+COUNTIF(INDEX(ownership,0,MATCH(AG$1,Systems!$I$2:AY$2,)),$A54&amp;",*")</f>
        <v>1</v>
      </c>
      <c r="AH54" s="121">
        <f t="array" ref="AH54">COUNTIF(INDEX(ownership,0,MATCH(AH$1,Systems!$I$2:AY$2,)),$A54)+COUNTIFS(INDEX(ownership,0,MATCH(AH$1,Systems!$I$2:AY$2,)),$A54&amp;"(*",INDEX(ownership,0,MATCH(AH$1,Systems!$I$2:AY$2,)),"&lt;&gt;*"&amp;"(X)"&amp;"*")+COUNTIF(INDEX(ownership,0,MATCH(AH$1,Systems!$I$2:AY$2,)),$A54&amp;",*")</f>
        <v>1</v>
      </c>
      <c r="AI54" s="121">
        <f t="array" ref="AI54">COUNTIF(INDEX(ownership,0,MATCH(AI$1,Systems!$I$2:AY$2,)),$A54)+COUNTIFS(INDEX(ownership,0,MATCH(AI$1,Systems!$I$2:AY$2,)),$A54&amp;"(*",INDEX(ownership,0,MATCH(AI$1,Systems!$I$2:AY$2,)),"&lt;&gt;*"&amp;"(X)"&amp;"*")+COUNTIF(INDEX(ownership,0,MATCH(AI$1,Systems!$I$2:AY$2,)),$A54&amp;",*")</f>
        <v>1</v>
      </c>
      <c r="AJ54" s="121">
        <f t="array" ref="AJ54">COUNTIF(INDEX(ownership,0,MATCH(AJ$1,Systems!$I$2:AY$2,)),$A54)+COUNTIFS(INDEX(ownership,0,MATCH(AJ$1,Systems!$I$2:AY$2,)),$A54&amp;"(*",INDEX(ownership,0,MATCH(AJ$1,Systems!$I$2:AY$2,)),"&lt;&gt;*"&amp;"(X)"&amp;"*")+COUNTIF(INDEX(ownership,0,MATCH(AJ$1,Systems!$I$2:AY$2,)),$A54&amp;",*")</f>
        <v>1</v>
      </c>
      <c r="AK54" s="121">
        <f t="array" ref="AK54">COUNTIF(INDEX(ownership,0,MATCH(AK$1,Systems!$I$2:AY$2,)),$A54)+COUNTIFS(INDEX(ownership,0,MATCH(AK$1,Systems!$I$2:AY$2,)),$A54&amp;"(*",INDEX(ownership,0,MATCH(AK$1,Systems!$I$2:AY$2,)),"&lt;&gt;*"&amp;"(X)"&amp;"*")+COUNTIF(INDEX(ownership,0,MATCH(AK$1,Systems!$I$2:AY$2,)),$A54&amp;",*")</f>
        <v>1</v>
      </c>
      <c r="AL54" s="121">
        <f t="array" ref="AL54">COUNTIF(INDEX(ownership,0,MATCH(AL$1,Systems!$I$2:AY$2,)),$A54)+COUNTIFS(INDEX(ownership,0,MATCH(AL$1,Systems!$I$2:AY$2,)),$A54&amp;"(*",INDEX(ownership,0,MATCH(AL$1,Systems!$I$2:AY$2,)),"&lt;&gt;*"&amp;"(X)"&amp;"*")+COUNTIF(INDEX(ownership,0,MATCH(AL$1,Systems!$I$2:AY$2,)),$A54&amp;",*")</f>
        <v>1</v>
      </c>
      <c r="AM54" s="121">
        <f t="array" ref="AM54">COUNTIF(INDEX(ownership,0,MATCH(AM$1,Systems!$I$2:AY$2,)),$A54)+COUNTIFS(INDEX(ownership,0,MATCH(AM$1,Systems!$I$2:AY$2,)),$A54&amp;"(*",INDEX(ownership,0,MATCH(AM$1,Systems!$I$2:AY$2,)),"&lt;&gt;*"&amp;"(X)"&amp;"*")+COUNTIF(INDEX(ownership,0,MATCH(AM$1,Systems!$I$2:AY$2,)),$A54&amp;",*")</f>
        <v>1</v>
      </c>
      <c r="AN54" s="121">
        <f t="array" ref="AN54">COUNTIF(INDEX(ownership,0,MATCH(AN$1,Systems!$I$2:AY$2,)),$A54)+COUNTIFS(INDEX(ownership,0,MATCH(AN$1,Systems!$I$2:AY$2,)),$A54&amp;"(*",INDEX(ownership,0,MATCH(AN$1,Systems!$I$2:AY$2,)),"&lt;&gt;*"&amp;"(X)"&amp;"*")+COUNTIF(INDEX(ownership,0,MATCH(AN$1,Systems!$I$2:AY$2,)),$A54&amp;",*")</f>
        <v>1</v>
      </c>
      <c r="AO54" s="121">
        <f t="array" ref="AO54">COUNTIF(INDEX(ownership,0,MATCH(AO$1,Systems!$I$2:AY$2,)),$A54)+COUNTIFS(INDEX(ownership,0,MATCH(AO$1,Systems!$I$2:AY$2,)),$A54&amp;"(*",INDEX(ownership,0,MATCH(AO$1,Systems!$I$2:AY$2,)),"&lt;&gt;*"&amp;"(X)"&amp;"*")+COUNTIF(INDEX(ownership,0,MATCH(AO$1,Systems!$I$2:AY$2,)),$A54&amp;",*")</f>
        <v>1</v>
      </c>
      <c r="AP54" s="121">
        <f t="array" ref="AP54">COUNTIF(INDEX(ownership,0,MATCH(AP$1,Systems!$I$2:AY$2,)),$A54)+COUNTIFS(INDEX(ownership,0,MATCH(AP$1,Systems!$I$2:AY$2,)),$A54&amp;"(*",INDEX(ownership,0,MATCH(AP$1,Systems!$I$2:AY$2,)),"&lt;&gt;*"&amp;"(X)"&amp;"*")+COUNTIF(INDEX(ownership,0,MATCH(AP$1,Systems!$I$2:AY$2,)),$A54&amp;",*")</f>
        <v>0</v>
      </c>
      <c r="AQ54" s="121">
        <f t="array" ref="AQ54">COUNTIF(INDEX(ownership,0,MATCH(AQ$1,Systems!$I$2:AY$2,)),$A54)+COUNTIFS(INDEX(ownership,0,MATCH(AQ$1,Systems!$I$2:AY$2,)),$A54&amp;"(*",INDEX(ownership,0,MATCH(AQ$1,Systems!$I$2:AY$2,)),"&lt;&gt;*"&amp;"(X)"&amp;"*")+COUNTIF(INDEX(ownership,0,MATCH(AQ$1,Systems!$I$2:AY$2,)),$A54&amp;",*")</f>
        <v>0</v>
      </c>
      <c r="AR54" s="121">
        <f t="array" ref="AR54">COUNTIF(INDEX(ownership,0,MATCH(AR$1,Systems!$I$2:AY$2,)),$A54)+COUNTIFS(INDEX(ownership,0,MATCH(AR$1,Systems!$I$2:AY$2,)),$A54&amp;"(*",INDEX(ownership,0,MATCH(AR$1,Systems!$I$2:AY$2,)),"&lt;&gt;*"&amp;"(X)"&amp;"*")+COUNTIF(INDEX(ownership,0,MATCH(AR$1,Systems!$I$2:AY$2,)),$A54&amp;",*")</f>
        <v>0</v>
      </c>
      <c r="AS54" s="121">
        <f t="array" ref="AS54">COUNTIF(INDEX(ownership,0,MATCH(AS$1,Systems!$I$2:AY$2,)),$A54)+COUNTIFS(INDEX(ownership,0,MATCH(AS$1,Systems!$I$2:AY$2,)),$A54&amp;"(*",INDEX(ownership,0,MATCH(AS$1,Systems!$I$2:AY$2,)),"&lt;&gt;*"&amp;"(X)"&amp;"*")+COUNTIF(INDEX(ownership,0,MATCH(AS$1,Systems!$I$2:AY$2,)),$A54&amp;",*")</f>
        <v>0</v>
      </c>
      <c r="AT54" s="121">
        <f t="array" ref="AT54">COUNTIF(INDEX(ownership,0,MATCH(AT$1,Systems!$I$2:AY$2,)),$A54)+COUNTIFS(INDEX(ownership,0,MATCH(AT$1,Systems!$I$2:AY$2,)),$A54&amp;"(*",INDEX(ownership,0,MATCH(AT$1,Systems!$I$2:AY$2,)),"&lt;&gt;*"&amp;"(X)"&amp;"*")+COUNTIF(INDEX(ownership,0,MATCH(AT$1,Systems!$I$2:AY$2,)),$A54&amp;",*")</f>
        <v>0</v>
      </c>
      <c r="AU54" s="121">
        <f t="array" ref="AU54">COUNTIF(INDEX(ownership,0,MATCH(AU$1,Systems!$I$2:AY$2,)),$A54)+COUNTIFS(INDEX(ownership,0,MATCH(AU$1,Systems!$I$2:AY$2,)),$A54&amp;"(*",INDEX(ownership,0,MATCH(AU$1,Systems!$I$2:AY$2,)),"&lt;&gt;*"&amp;"(X)"&amp;"*")+COUNTIF(INDEX(ownership,0,MATCH(AU$1,Systems!$I$2:AY$2,)),$A54&amp;",*")</f>
        <v>0</v>
      </c>
      <c r="AV54" s="121">
        <f t="array" ref="AV54">COUNTIF(INDEX(ownership,0,MATCH(AV$1,Systems!$I$2:AY$2,)),$A54)+COUNTIFS(INDEX(ownership,0,MATCH(AV$1,Systems!$I$2:AY$2,)),$A54&amp;"(*",INDEX(ownership,0,MATCH(AV$1,Systems!$I$2:AY$2,)),"&lt;&gt;*"&amp;"(X)"&amp;"*")+COUNTIF(INDEX(ownership,0,MATCH(AV$1,Systems!$I$2:AY$2,)),$A54&amp;",*")</f>
        <v>0</v>
      </c>
      <c r="AW54" s="121">
        <f t="array" ref="AW54">COUNTIF(INDEX(ownership,0,MATCH(AW$1,Systems!$I$2:AY$2,)),$A54)+COUNTIFS(INDEX(ownership,0,MATCH(AW$1,Systems!$I$2:AY$2,)),$A54&amp;"(*",INDEX(ownership,0,MATCH(AW$1,Systems!$I$2:AY$2,)),"&lt;&gt;*"&amp;"(X)"&amp;"*")+COUNTIF(INDEX(ownership,0,MATCH(AW$1,Systems!$I$2:AY$2,)),$A54&amp;",*")</f>
        <v>0</v>
      </c>
      <c r="AX54" s="121">
        <f t="array" ref="AX54">COUNTIF(INDEX(ownership,0,MATCH(AX$1,Systems!$I$2:AY$2,)),$A54)+COUNTIFS(INDEX(ownership,0,MATCH(AX$1,Systems!$I$2:AY$2,)),$A54&amp;"(*",INDEX(ownership,0,MATCH(AX$1,Systems!$I$2:AY$2,)),"&lt;&gt;*"&amp;"(X)"&amp;"*")+COUNTIF(INDEX(ownership,0,MATCH(AX$1,Systems!$I$2:AY$2,)),$A54&amp;",*")</f>
        <v>0</v>
      </c>
      <c r="AY54" s="121">
        <f t="array" ref="AY54">COUNTIF(INDEX(ownership,0,MATCH(AY$1,Systems!$I$2:AZ$2,)),$A54)+COUNTIFS(INDEX(ownership,0,MATCH(AY$1,Systems!$I$2:AZ$2,)),$A54&amp;"(*",INDEX(ownership,0,MATCH(AY$1,Systems!$I$2:AZ$2,)),"&lt;&gt;*"&amp;"(X)"&amp;"*")+COUNTIF(INDEX(ownership,0,MATCH(AY$1,Systems!$I$2:AZ$2,)),$A54&amp;",*")</f>
        <v>0</v>
      </c>
      <c r="AZ54" s="121">
        <f t="array" ref="AZ54">COUNTIF(INDEX(ownership,0,MATCH(AZ$1,Systems!$I$2:AY$2,)),$A54)+COUNTIFS(INDEX(ownership,0,MATCH(AZ$1,Systems!$I$2:AY$2,)),$A54&amp;"(*",INDEX(ownership,0,MATCH(AZ$1,Systems!$I$2:AY$2,)),"&lt;&gt;*"&amp;"(X)"&amp;"*")+COUNTIF(INDEX(ownership,0,MATCH(AZ$1,Systems!$I$2:AY$2,)),$A54&amp;",*")</f>
        <v>0</v>
      </c>
    </row>
    <row r="55" ht="15.75" customHeight="1">
      <c r="A55" s="60" t="s">
        <v>8038</v>
      </c>
      <c r="B55" s="60" t="s">
        <v>8039</v>
      </c>
      <c r="C55" s="60" t="s">
        <v>8040</v>
      </c>
      <c r="D55" s="119">
        <v>2807.0</v>
      </c>
      <c r="E55" s="119">
        <v>3074.0</v>
      </c>
      <c r="F55" s="122"/>
      <c r="G55" s="121">
        <f t="shared" si="1"/>
        <v>1</v>
      </c>
      <c r="H55" s="121">
        <f t="array" ref="H55">COUNTIF(INDEX(ownership,0,MATCH(H$1,Systems!$I$2:AY$2,)),$A55)+COUNTIFS(INDEX(ownership,0,MATCH(H$1,Systems!$I$2:AY$2,)),$A55&amp;"(*",INDEX(ownership,0,MATCH(H$1,Systems!$I$2:AY$2,)),"&lt;&gt;*"&amp;"(X)"&amp;"*")+COUNTIF(INDEX(ownership,0,MATCH(H$1,Systems!$I$2:AY$2,)),$A55&amp;",*")</f>
        <v>0</v>
      </c>
      <c r="I55" s="121">
        <f t="array" ref="I55">COUNTIF(INDEX(ownership,0,MATCH(I$1,Systems!$I$2:AY$2,)),$A55)+COUNTIFS(INDEX(ownership,0,MATCH(I$1,Systems!$I$2:AY$2,)),$A55&amp;"(*",INDEX(ownership,0,MATCH(I$1,Systems!$I$2:AY$2,)),"&lt;&gt;*"&amp;"(X)"&amp;"*")+COUNTIF(INDEX(ownership,0,MATCH(I$1,Systems!$I$2:AY$2,)),$A55&amp;",*")</f>
        <v>0</v>
      </c>
      <c r="J55" s="121">
        <f t="array" ref="J55">COUNTIF(INDEX(ownership,0,MATCH(J$1,Systems!$I$2:AY$2,)),$A55)+COUNTIFS(INDEX(ownership,0,MATCH(J$1,Systems!$I$2:AY$2,)),$A55&amp;"(*",INDEX(ownership,0,MATCH(J$1,Systems!$I$2:AY$2,)),"&lt;&gt;*"&amp;"(X)"&amp;"*")+COUNTIF(INDEX(ownership,0,MATCH(J$1,Systems!$I$2:AY$2,)),$A55&amp;",*")</f>
        <v>0</v>
      </c>
      <c r="K55" s="121">
        <f t="array" ref="K55">COUNTIF(INDEX(ownership,0,MATCH(K$1,Systems!$I$2:AY$2,)),$A55)+COUNTIFS(INDEX(ownership,0,MATCH(K$1,Systems!$I$2:AY$2,)),$A55&amp;"(*",INDEX(ownership,0,MATCH(K$1,Systems!$I$2:AY$2,)),"&lt;&gt;*"&amp;"(X)"&amp;"*")+COUNTIF(INDEX(ownership,0,MATCH(K$1,Systems!$I$2:AY$2,)),$A55&amp;",*")</f>
        <v>0</v>
      </c>
      <c r="L55" s="121">
        <f t="array" ref="L55">COUNTIF(INDEX(ownership,0,MATCH(L$1,Systems!$I$2:AY$2,)),$A55)+COUNTIFS(INDEX(ownership,0,MATCH(L$1,Systems!$I$2:AY$2,)),$A55&amp;"(*",INDEX(ownership,0,MATCH(L$1,Systems!$I$2:AY$2,)),"&lt;&gt;*"&amp;"(X)"&amp;"*")+COUNTIF(INDEX(ownership,0,MATCH(L$1,Systems!$I$2:AY$2,)),$A55&amp;",*")</f>
        <v>0</v>
      </c>
      <c r="M55" s="121">
        <f t="array" ref="M55">COUNTIF(INDEX(ownership,0,MATCH(M$1,Systems!$I$2:AY$2,)),$A55)+COUNTIFS(INDEX(ownership,0,MATCH(M$1,Systems!$I$2:AY$2,)),$A55&amp;"(*",INDEX(ownership,0,MATCH(M$1,Systems!$I$2:AY$2,)),"&lt;&gt;*"&amp;"(X)"&amp;"*")+COUNTIF(INDEX(ownership,0,MATCH(M$1,Systems!$I$2:AY$2,)),$A55&amp;",*")</f>
        <v>0</v>
      </c>
      <c r="N55" s="121">
        <f t="array" ref="N55">COUNTIF(INDEX(ownership,0,MATCH(N$1,Systems!$I$2:AY$2,)),$A55)+COUNTIFS(INDEX(ownership,0,MATCH(N$1,Systems!$I$2:AY$2,)),$A55&amp;"(*",INDEX(ownership,0,MATCH(N$1,Systems!$I$2:AY$2,)),"&lt;&gt;*"&amp;"(X)"&amp;"*")+COUNTIF(INDEX(ownership,0,MATCH(N$1,Systems!$I$2:AY$2,)),$A55&amp;",*")</f>
        <v>0</v>
      </c>
      <c r="O55" s="121">
        <f t="array" ref="O55">COUNTIF(INDEX(ownership,0,MATCH(O$1,Systems!$I$2:AY$2,)),$A55)+COUNTIFS(INDEX(ownership,0,MATCH(O$1,Systems!$I$2:AY$2,)),$A55&amp;"(*",INDEX(ownership,0,MATCH(O$1,Systems!$I$2:AY$2,)),"&lt;&gt;*"&amp;"(X)"&amp;"*")+COUNTIF(INDEX(ownership,0,MATCH(O$1,Systems!$I$2:AY$2,)),$A55&amp;",*")</f>
        <v>0</v>
      </c>
      <c r="P55" s="121">
        <f t="array" ref="P55">COUNTIF(INDEX(ownership,0,MATCH(P$1,Systems!$I$2:AY$2,)),$A55)+COUNTIFS(INDEX(ownership,0,MATCH(P$1,Systems!$I$2:AY$2,)),$A55&amp;"(*",INDEX(ownership,0,MATCH(P$1,Systems!$I$2:AY$2,)),"&lt;&gt;*"&amp;"(X)"&amp;"*")+COUNTIF(INDEX(ownership,0,MATCH(P$1,Systems!$I$2:AY$2,)),$A55&amp;",*")</f>
        <v>0</v>
      </c>
      <c r="Q55" s="121">
        <f t="array" ref="Q55">COUNTIF(INDEX(ownership,0,MATCH(Q$1,Systems!$I$2:AY$2,)),$A55)+COUNTIFS(INDEX(ownership,0,MATCH(Q$1,Systems!$I$2:AY$2,)),$A55&amp;"(*",INDEX(ownership,0,MATCH(Q$1,Systems!$I$2:AY$2,)),"&lt;&gt;*"&amp;"(X)"&amp;"*")+COUNTIF(INDEX(ownership,0,MATCH(Q$1,Systems!$I$2:AY$2,)),$A55&amp;",*")</f>
        <v>0</v>
      </c>
      <c r="R55" s="121">
        <f t="array" ref="R55">COUNTIF(INDEX(ownership,0,MATCH(R$1,Systems!$I$2:AY$2,)),$A55)+COUNTIFS(INDEX(ownership,0,MATCH(R$1,Systems!$I$2:AY$2,)),$A55&amp;"(*",INDEX(ownership,0,MATCH(R$1,Systems!$I$2:AY$2,)),"&lt;&gt;*"&amp;"(X)"&amp;"*")+COUNTIF(INDEX(ownership,0,MATCH(R$1,Systems!$I$2:AY$2,)),$A55&amp;",*")</f>
        <v>0</v>
      </c>
      <c r="S55" s="121">
        <f t="array" ref="S55">COUNTIF(INDEX(ownership,0,MATCH(S$1,Systems!$I$2:AY$2,)),$A55)+COUNTIFS(INDEX(ownership,0,MATCH(S$1,Systems!$I$2:AY$2,)),$A55&amp;"(*",INDEX(ownership,0,MATCH(S$1,Systems!$I$2:AY$2,)),"&lt;&gt;*"&amp;"(X)"&amp;"*")+COUNTIF(INDEX(ownership,0,MATCH(S$1,Systems!$I$2:AY$2,)),$A55&amp;",*")</f>
        <v>0</v>
      </c>
      <c r="T55" s="121">
        <f t="array" ref="T55">COUNTIF(INDEX(ownership,0,MATCH(T$1,Systems!$I$2:AY$2,)),$A55)+COUNTIFS(INDEX(ownership,0,MATCH(T$1,Systems!$I$2:AY$2,)),$A55&amp;"(*",INDEX(ownership,0,MATCH(T$1,Systems!$I$2:AY$2,)),"&lt;&gt;*"&amp;"(X)"&amp;"*")+COUNTIF(INDEX(ownership,0,MATCH(T$1,Systems!$I$2:AY$2,)),$A55&amp;",*")</f>
        <v>1</v>
      </c>
      <c r="U55" s="121">
        <f t="array" ref="U55">COUNTIF(INDEX(ownership,0,MATCH(U$1,Systems!$I$2:AY$2,)),$A55)+COUNTIFS(INDEX(ownership,0,MATCH(U$1,Systems!$I$2:AY$2,)),$A55&amp;"(*",INDEX(ownership,0,MATCH(U$1,Systems!$I$2:AY$2,)),"&lt;&gt;*"&amp;"(X)"&amp;"*")+COUNTIF(INDEX(ownership,0,MATCH(U$1,Systems!$I$2:AY$2,)),$A55&amp;",*")</f>
        <v>1</v>
      </c>
      <c r="V55" s="121">
        <f t="array" ref="V55">COUNTIF(INDEX(ownership,0,MATCH(V$1,Systems!$I$2:AY$2,)),$A55)+COUNTIFS(INDEX(ownership,0,MATCH(V$1,Systems!$I$2:AY$2,)),$A55&amp;"(*",INDEX(ownership,0,MATCH(V$1,Systems!$I$2:AY$2,)),"&lt;&gt;*"&amp;"(X)"&amp;"*")+COUNTIF(INDEX(ownership,0,MATCH(V$1,Systems!$I$2:AY$2,)),$A55&amp;",*")</f>
        <v>1</v>
      </c>
      <c r="W55" s="121">
        <f t="array" ref="W55">COUNTIF(INDEX(ownership,0,MATCH(W$1,Systems!$I$2:AY$2,)),$A55)+COUNTIFS(INDEX(ownership,0,MATCH(W$1,Systems!$I$2:AY$2,)),$A55&amp;"(*",INDEX(ownership,0,MATCH(W$1,Systems!$I$2:AY$2,)),"&lt;&gt;*"&amp;"(X)"&amp;"*")+COUNTIF(INDEX(ownership,0,MATCH(W$1,Systems!$I$2:AY$2,)),$A55&amp;",*")</f>
        <v>1</v>
      </c>
      <c r="X55" s="121">
        <f t="array" ref="X55">COUNTIF(INDEX(ownership,0,MATCH(X$1,Systems!$I$2:AY$2,)),$A55)+COUNTIFS(INDEX(ownership,0,MATCH(X$1,Systems!$I$2:AY$2,)),$A55&amp;"(*",INDEX(ownership,0,MATCH(X$1,Systems!$I$2:AY$2,)),"&lt;&gt;*"&amp;"(X)"&amp;"*")+COUNTIF(INDEX(ownership,0,MATCH(X$1,Systems!$I$2:AY$2,)),$A55&amp;",*")</f>
        <v>1</v>
      </c>
      <c r="Y55" s="121">
        <f t="array" ref="Y55">COUNTIF(INDEX(ownership,0,MATCH(Y$1,Systems!$I$2:AY$2,)),$A55)+COUNTIFS(INDEX(ownership,0,MATCH(Y$1,Systems!$I$2:AY$2,)),$A55&amp;"(*",INDEX(ownership,0,MATCH(Y$1,Systems!$I$2:AY$2,)),"&lt;&gt;*"&amp;"(X)"&amp;"*")+COUNTIF(INDEX(ownership,0,MATCH(Y$1,Systems!$I$2:AY$2,)),$A55&amp;",*")</f>
        <v>1</v>
      </c>
      <c r="Z55" s="121">
        <f t="array" ref="Z55">COUNTIF(INDEX(ownership,0,MATCH(Z$1,Systems!$I$2:AY$2,)),$A55)+COUNTIFS(INDEX(ownership,0,MATCH(Z$1,Systems!$I$2:AY$2,)),$A55&amp;"(*",INDEX(ownership,0,MATCH(Z$1,Systems!$I$2:AY$2,)),"&lt;&gt;*"&amp;"(X)"&amp;"*")+COUNTIF(INDEX(ownership,0,MATCH(Z$1,Systems!$I$2:AY$2,)),$A55&amp;",*")</f>
        <v>1</v>
      </c>
      <c r="AA55" s="121">
        <f t="array" ref="AA55">COUNTIF(INDEX(ownership,0,MATCH(AA$1,Systems!$I$2:AY$2,)),$A55)+COUNTIFS(INDEX(ownership,0,MATCH(AA$1,Systems!$I$2:AY$2,)),$A55&amp;"(*",INDEX(ownership,0,MATCH(AA$1,Systems!$I$2:AY$2,)),"&lt;&gt;*"&amp;"(X)"&amp;"*")+COUNTIF(INDEX(ownership,0,MATCH(AA$1,Systems!$I$2:AY$2,)),$A55&amp;",*")</f>
        <v>1</v>
      </c>
      <c r="AB55" s="121">
        <f t="array" ref="AB55">COUNTIF(INDEX(ownership,0,MATCH(AB$1,Systems!$I$2:AY$2,)),$A55)+COUNTIFS(INDEX(ownership,0,MATCH(AB$1,Systems!$I$2:AY$2,)),$A55&amp;"(*",INDEX(ownership,0,MATCH(AB$1,Systems!$I$2:AY$2,)),"&lt;&gt;*"&amp;"(X)"&amp;"*")+COUNTIF(INDEX(ownership,0,MATCH(AB$1,Systems!$I$2:AY$2,)),$A55&amp;",*")</f>
        <v>1</v>
      </c>
      <c r="AC55" s="121">
        <f t="array" ref="AC55">COUNTIF(INDEX(ownership,0,MATCH(AC$1,Systems!$I$2:AY$2,)),$A55)+COUNTIFS(INDEX(ownership,0,MATCH(AC$1,Systems!$I$2:AY$2,)),$A55&amp;"(*",INDEX(ownership,0,MATCH(AC$1,Systems!$I$2:AY$2,)),"&lt;&gt;*"&amp;"(X)"&amp;"*")+COUNTIF(INDEX(ownership,0,MATCH(AC$1,Systems!$I$2:AY$2,)),$A55&amp;",*")</f>
        <v>1</v>
      </c>
      <c r="AD55" s="121">
        <f t="array" ref="AD55">COUNTIF(INDEX(ownership,0,MATCH(AD$1,Systems!$I$2:AY$2,)),$A55)+COUNTIFS(INDEX(ownership,0,MATCH(AD$1,Systems!$I$2:AY$2,)),$A55&amp;"(*",INDEX(ownership,0,MATCH(AD$1,Systems!$I$2:AY$2,)),"&lt;&gt;*"&amp;"(X)"&amp;"*")+COUNTIF(INDEX(ownership,0,MATCH(AD$1,Systems!$I$2:AY$2,)),$A55&amp;",*")</f>
        <v>1</v>
      </c>
      <c r="AE55" s="121">
        <f t="array" ref="AE55">COUNTIF(INDEX(ownership,0,MATCH(AE$1,Systems!$I$2:AY$2,)),$A55)+COUNTIFS(INDEX(ownership,0,MATCH(AE$1,Systems!$I$2:AY$2,)),$A55&amp;"(*",INDEX(ownership,0,MATCH(AE$1,Systems!$I$2:AY$2,)),"&lt;&gt;*"&amp;"(X)"&amp;"*")+COUNTIF(INDEX(ownership,0,MATCH(AE$1,Systems!$I$2:AY$2,)),$A55&amp;",*")</f>
        <v>1</v>
      </c>
      <c r="AF55" s="121">
        <f t="array" ref="AF55">COUNTIF(INDEX(ownership,0,MATCH(AF$1,Systems!$I$2:AY$2,)),$A55)+COUNTIFS(INDEX(ownership,0,MATCH(AF$1,Systems!$I$2:AY$2,)),$A55&amp;"(*",INDEX(ownership,0,MATCH(AF$1,Systems!$I$2:AY$2,)),"&lt;&gt;*"&amp;"(X)"&amp;"*")+COUNTIF(INDEX(ownership,0,MATCH(AF$1,Systems!$I$2:AY$2,)),$A55&amp;",*")</f>
        <v>1</v>
      </c>
      <c r="AG55" s="121">
        <f t="array" ref="AG55">COUNTIF(INDEX(ownership,0,MATCH(AG$1,Systems!$I$2:AY$2,)),$A55)+COUNTIFS(INDEX(ownership,0,MATCH(AG$1,Systems!$I$2:AY$2,)),$A55&amp;"(*",INDEX(ownership,0,MATCH(AG$1,Systems!$I$2:AY$2,)),"&lt;&gt;*"&amp;"(X)"&amp;"*")+COUNTIF(INDEX(ownership,0,MATCH(AG$1,Systems!$I$2:AY$2,)),$A55&amp;",*")</f>
        <v>1</v>
      </c>
      <c r="AH55" s="121">
        <f t="array" ref="AH55">COUNTIF(INDEX(ownership,0,MATCH(AH$1,Systems!$I$2:AY$2,)),$A55)+COUNTIFS(INDEX(ownership,0,MATCH(AH$1,Systems!$I$2:AY$2,)),$A55&amp;"(*",INDEX(ownership,0,MATCH(AH$1,Systems!$I$2:AY$2,)),"&lt;&gt;*"&amp;"(X)"&amp;"*")+COUNTIF(INDEX(ownership,0,MATCH(AH$1,Systems!$I$2:AY$2,)),$A55&amp;",*")</f>
        <v>1</v>
      </c>
      <c r="AI55" s="121">
        <f t="array" ref="AI55">COUNTIF(INDEX(ownership,0,MATCH(AI$1,Systems!$I$2:AY$2,)),$A55)+COUNTIFS(INDEX(ownership,0,MATCH(AI$1,Systems!$I$2:AY$2,)),$A55&amp;"(*",INDEX(ownership,0,MATCH(AI$1,Systems!$I$2:AY$2,)),"&lt;&gt;*"&amp;"(X)"&amp;"*")+COUNTIF(INDEX(ownership,0,MATCH(AI$1,Systems!$I$2:AY$2,)),$A55&amp;",*")</f>
        <v>0</v>
      </c>
      <c r="AJ55" s="121">
        <f t="array" ref="AJ55">COUNTIF(INDEX(ownership,0,MATCH(AJ$1,Systems!$I$2:AY$2,)),$A55)+COUNTIFS(INDEX(ownership,0,MATCH(AJ$1,Systems!$I$2:AY$2,)),$A55&amp;"(*",INDEX(ownership,0,MATCH(AJ$1,Systems!$I$2:AY$2,)),"&lt;&gt;*"&amp;"(X)"&amp;"*")+COUNTIF(INDEX(ownership,0,MATCH(AJ$1,Systems!$I$2:AY$2,)),$A55&amp;",*")</f>
        <v>0</v>
      </c>
      <c r="AK55" s="121">
        <f t="array" ref="AK55">COUNTIF(INDEX(ownership,0,MATCH(AK$1,Systems!$I$2:AY$2,)),$A55)+COUNTIFS(INDEX(ownership,0,MATCH(AK$1,Systems!$I$2:AY$2,)),$A55&amp;"(*",INDEX(ownership,0,MATCH(AK$1,Systems!$I$2:AY$2,)),"&lt;&gt;*"&amp;"(X)"&amp;"*")+COUNTIF(INDEX(ownership,0,MATCH(AK$1,Systems!$I$2:AY$2,)),$A55&amp;",*")</f>
        <v>0</v>
      </c>
      <c r="AL55" s="121">
        <f t="array" ref="AL55">COUNTIF(INDEX(ownership,0,MATCH(AL$1,Systems!$I$2:AY$2,)),$A55)+COUNTIFS(INDEX(ownership,0,MATCH(AL$1,Systems!$I$2:AY$2,)),$A55&amp;"(*",INDEX(ownership,0,MATCH(AL$1,Systems!$I$2:AY$2,)),"&lt;&gt;*"&amp;"(X)"&amp;"*")+COUNTIF(INDEX(ownership,0,MATCH(AL$1,Systems!$I$2:AY$2,)),$A55&amp;",*")</f>
        <v>0</v>
      </c>
      <c r="AM55" s="121">
        <f t="array" ref="AM55">COUNTIF(INDEX(ownership,0,MATCH(AM$1,Systems!$I$2:AY$2,)),$A55)+COUNTIFS(INDEX(ownership,0,MATCH(AM$1,Systems!$I$2:AY$2,)),$A55&amp;"(*",INDEX(ownership,0,MATCH(AM$1,Systems!$I$2:AY$2,)),"&lt;&gt;*"&amp;"(X)"&amp;"*")+COUNTIF(INDEX(ownership,0,MATCH(AM$1,Systems!$I$2:AY$2,)),$A55&amp;",*")</f>
        <v>0</v>
      </c>
      <c r="AN55" s="121">
        <f t="array" ref="AN55">COUNTIF(INDEX(ownership,0,MATCH(AN$1,Systems!$I$2:AY$2,)),$A55)+COUNTIFS(INDEX(ownership,0,MATCH(AN$1,Systems!$I$2:AY$2,)),$A55&amp;"(*",INDEX(ownership,0,MATCH(AN$1,Systems!$I$2:AY$2,)),"&lt;&gt;*"&amp;"(X)"&amp;"*")+COUNTIF(INDEX(ownership,0,MATCH(AN$1,Systems!$I$2:AY$2,)),$A55&amp;",*")</f>
        <v>0</v>
      </c>
      <c r="AO55" s="121">
        <f t="array" ref="AO55">COUNTIF(INDEX(ownership,0,MATCH(AO$1,Systems!$I$2:AY$2,)),$A55)+COUNTIFS(INDEX(ownership,0,MATCH(AO$1,Systems!$I$2:AY$2,)),$A55&amp;"(*",INDEX(ownership,0,MATCH(AO$1,Systems!$I$2:AY$2,)),"&lt;&gt;*"&amp;"(X)"&amp;"*")+COUNTIF(INDEX(ownership,0,MATCH(AO$1,Systems!$I$2:AY$2,)),$A55&amp;",*")</f>
        <v>0</v>
      </c>
      <c r="AP55" s="121">
        <f t="array" ref="AP55">COUNTIF(INDEX(ownership,0,MATCH(AP$1,Systems!$I$2:AY$2,)),$A55)+COUNTIFS(INDEX(ownership,0,MATCH(AP$1,Systems!$I$2:AY$2,)),$A55&amp;"(*",INDEX(ownership,0,MATCH(AP$1,Systems!$I$2:AY$2,)),"&lt;&gt;*"&amp;"(X)"&amp;"*")+COUNTIF(INDEX(ownership,0,MATCH(AP$1,Systems!$I$2:AY$2,)),$A55&amp;",*")</f>
        <v>0</v>
      </c>
      <c r="AQ55" s="121">
        <f t="array" ref="AQ55">COUNTIF(INDEX(ownership,0,MATCH(AQ$1,Systems!$I$2:AY$2,)),$A55)+COUNTIFS(INDEX(ownership,0,MATCH(AQ$1,Systems!$I$2:AY$2,)),$A55&amp;"(*",INDEX(ownership,0,MATCH(AQ$1,Systems!$I$2:AY$2,)),"&lt;&gt;*"&amp;"(X)"&amp;"*")+COUNTIF(INDEX(ownership,0,MATCH(AQ$1,Systems!$I$2:AY$2,)),$A55&amp;",*")</f>
        <v>0</v>
      </c>
      <c r="AR55" s="121">
        <f t="array" ref="AR55">COUNTIF(INDEX(ownership,0,MATCH(AR$1,Systems!$I$2:AY$2,)),$A55)+COUNTIFS(INDEX(ownership,0,MATCH(AR$1,Systems!$I$2:AY$2,)),$A55&amp;"(*",INDEX(ownership,0,MATCH(AR$1,Systems!$I$2:AY$2,)),"&lt;&gt;*"&amp;"(X)"&amp;"*")+COUNTIF(INDEX(ownership,0,MATCH(AR$1,Systems!$I$2:AY$2,)),$A55&amp;",*")</f>
        <v>0</v>
      </c>
      <c r="AS55" s="121">
        <f t="array" ref="AS55">COUNTIF(INDEX(ownership,0,MATCH(AS$1,Systems!$I$2:AY$2,)),$A55)+COUNTIFS(INDEX(ownership,0,MATCH(AS$1,Systems!$I$2:AY$2,)),$A55&amp;"(*",INDEX(ownership,0,MATCH(AS$1,Systems!$I$2:AY$2,)),"&lt;&gt;*"&amp;"(X)"&amp;"*")+COUNTIF(INDEX(ownership,0,MATCH(AS$1,Systems!$I$2:AY$2,)),$A55&amp;",*")</f>
        <v>0</v>
      </c>
      <c r="AT55" s="121">
        <f t="array" ref="AT55">COUNTIF(INDEX(ownership,0,MATCH(AT$1,Systems!$I$2:AY$2,)),$A55)+COUNTIFS(INDEX(ownership,0,MATCH(AT$1,Systems!$I$2:AY$2,)),$A55&amp;"(*",INDEX(ownership,0,MATCH(AT$1,Systems!$I$2:AY$2,)),"&lt;&gt;*"&amp;"(X)"&amp;"*")+COUNTIF(INDEX(ownership,0,MATCH(AT$1,Systems!$I$2:AY$2,)),$A55&amp;",*")</f>
        <v>0</v>
      </c>
      <c r="AU55" s="121">
        <f t="array" ref="AU55">COUNTIF(INDEX(ownership,0,MATCH(AU$1,Systems!$I$2:AY$2,)),$A55)+COUNTIFS(INDEX(ownership,0,MATCH(AU$1,Systems!$I$2:AY$2,)),$A55&amp;"(*",INDEX(ownership,0,MATCH(AU$1,Systems!$I$2:AY$2,)),"&lt;&gt;*"&amp;"(X)"&amp;"*")+COUNTIF(INDEX(ownership,0,MATCH(AU$1,Systems!$I$2:AY$2,)),$A55&amp;",*")</f>
        <v>0</v>
      </c>
      <c r="AV55" s="121">
        <f t="array" ref="AV55">COUNTIF(INDEX(ownership,0,MATCH(AV$1,Systems!$I$2:AY$2,)),$A55)+COUNTIFS(INDEX(ownership,0,MATCH(AV$1,Systems!$I$2:AY$2,)),$A55&amp;"(*",INDEX(ownership,0,MATCH(AV$1,Systems!$I$2:AY$2,)),"&lt;&gt;*"&amp;"(X)"&amp;"*")+COUNTIF(INDEX(ownership,0,MATCH(AV$1,Systems!$I$2:AY$2,)),$A55&amp;",*")</f>
        <v>0</v>
      </c>
      <c r="AW55" s="121">
        <f t="array" ref="AW55">COUNTIF(INDEX(ownership,0,MATCH(AW$1,Systems!$I$2:AY$2,)),$A55)+COUNTIFS(INDEX(ownership,0,MATCH(AW$1,Systems!$I$2:AY$2,)),$A55&amp;"(*",INDEX(ownership,0,MATCH(AW$1,Systems!$I$2:AY$2,)),"&lt;&gt;*"&amp;"(X)"&amp;"*")+COUNTIF(INDEX(ownership,0,MATCH(AW$1,Systems!$I$2:AY$2,)),$A55&amp;",*")</f>
        <v>0</v>
      </c>
      <c r="AX55" s="121">
        <f t="array" ref="AX55">COUNTIF(INDEX(ownership,0,MATCH(AX$1,Systems!$I$2:AY$2,)),$A55)+COUNTIFS(INDEX(ownership,0,MATCH(AX$1,Systems!$I$2:AY$2,)),$A55&amp;"(*",INDEX(ownership,0,MATCH(AX$1,Systems!$I$2:AY$2,)),"&lt;&gt;*"&amp;"(X)"&amp;"*")+COUNTIF(INDEX(ownership,0,MATCH(AX$1,Systems!$I$2:AY$2,)),$A55&amp;",*")</f>
        <v>0</v>
      </c>
      <c r="AY55" s="121">
        <f t="array" ref="AY55">COUNTIF(INDEX(ownership,0,MATCH(AY$1,Systems!$I$2:AZ$2,)),$A55)+COUNTIFS(INDEX(ownership,0,MATCH(AY$1,Systems!$I$2:AZ$2,)),$A55&amp;"(*",INDEX(ownership,0,MATCH(AY$1,Systems!$I$2:AZ$2,)),"&lt;&gt;*"&amp;"(X)"&amp;"*")+COUNTIF(INDEX(ownership,0,MATCH(AY$1,Systems!$I$2:AZ$2,)),$A55&amp;",*")</f>
        <v>0</v>
      </c>
      <c r="AZ55" s="121">
        <f t="array" ref="AZ55">COUNTIF(INDEX(ownership,0,MATCH(AZ$1,Systems!$I$2:AY$2,)),$A55)+COUNTIFS(INDEX(ownership,0,MATCH(AZ$1,Systems!$I$2:AY$2,)),$A55&amp;"(*",INDEX(ownership,0,MATCH(AZ$1,Systems!$I$2:AY$2,)),"&lt;&gt;*"&amp;"(X)"&amp;"*")+COUNTIF(INDEX(ownership,0,MATCH(AZ$1,Systems!$I$2:AY$2,)),$A55&amp;",*")</f>
        <v>0</v>
      </c>
    </row>
    <row r="56" ht="15.75" customHeight="1">
      <c r="A56" s="60" t="s">
        <v>8041</v>
      </c>
      <c r="B56" s="60" t="s">
        <v>8042</v>
      </c>
      <c r="C56" s="60" t="s">
        <v>8043</v>
      </c>
      <c r="D56" s="119">
        <v>2807.0</v>
      </c>
      <c r="E56" s="119">
        <v>3074.0</v>
      </c>
      <c r="F56" s="122"/>
      <c r="G56" s="121">
        <f t="shared" si="1"/>
        <v>1</v>
      </c>
      <c r="H56" s="121">
        <f t="array" ref="H56">COUNTIF(INDEX(ownership,0,MATCH(H$1,Systems!$I$2:AY$2,)),$A56)+COUNTIFS(INDEX(ownership,0,MATCH(H$1,Systems!$I$2:AY$2,)),$A56&amp;"(*",INDEX(ownership,0,MATCH(H$1,Systems!$I$2:AY$2,)),"&lt;&gt;*"&amp;"(X)"&amp;"*")+COUNTIF(INDEX(ownership,0,MATCH(H$1,Systems!$I$2:AY$2,)),$A56&amp;",*")</f>
        <v>0</v>
      </c>
      <c r="I56" s="121">
        <f t="array" ref="I56">COUNTIF(INDEX(ownership,0,MATCH(I$1,Systems!$I$2:AY$2,)),$A56)+COUNTIFS(INDEX(ownership,0,MATCH(I$1,Systems!$I$2:AY$2,)),$A56&amp;"(*",INDEX(ownership,0,MATCH(I$1,Systems!$I$2:AY$2,)),"&lt;&gt;*"&amp;"(X)"&amp;"*")+COUNTIF(INDEX(ownership,0,MATCH(I$1,Systems!$I$2:AY$2,)),$A56&amp;",*")</f>
        <v>0</v>
      </c>
      <c r="J56" s="121">
        <f t="array" ref="J56">COUNTIF(INDEX(ownership,0,MATCH(J$1,Systems!$I$2:AY$2,)),$A56)+COUNTIFS(INDEX(ownership,0,MATCH(J$1,Systems!$I$2:AY$2,)),$A56&amp;"(*",INDEX(ownership,0,MATCH(J$1,Systems!$I$2:AY$2,)),"&lt;&gt;*"&amp;"(X)"&amp;"*")+COUNTIF(INDEX(ownership,0,MATCH(J$1,Systems!$I$2:AY$2,)),$A56&amp;",*")</f>
        <v>0</v>
      </c>
      <c r="K56" s="121">
        <f t="array" ref="K56">COUNTIF(INDEX(ownership,0,MATCH(K$1,Systems!$I$2:AY$2,)),$A56)+COUNTIFS(INDEX(ownership,0,MATCH(K$1,Systems!$I$2:AY$2,)),$A56&amp;"(*",INDEX(ownership,0,MATCH(K$1,Systems!$I$2:AY$2,)),"&lt;&gt;*"&amp;"(X)"&amp;"*")+COUNTIF(INDEX(ownership,0,MATCH(K$1,Systems!$I$2:AY$2,)),$A56&amp;",*")</f>
        <v>0</v>
      </c>
      <c r="L56" s="121">
        <f t="array" ref="L56">COUNTIF(INDEX(ownership,0,MATCH(L$1,Systems!$I$2:AY$2,)),$A56)+COUNTIFS(INDEX(ownership,0,MATCH(L$1,Systems!$I$2:AY$2,)),$A56&amp;"(*",INDEX(ownership,0,MATCH(L$1,Systems!$I$2:AY$2,)),"&lt;&gt;*"&amp;"(X)"&amp;"*")+COUNTIF(INDEX(ownership,0,MATCH(L$1,Systems!$I$2:AY$2,)),$A56&amp;",*")</f>
        <v>0</v>
      </c>
      <c r="M56" s="121">
        <f t="array" ref="M56">COUNTIF(INDEX(ownership,0,MATCH(M$1,Systems!$I$2:AY$2,)),$A56)+COUNTIFS(INDEX(ownership,0,MATCH(M$1,Systems!$I$2:AY$2,)),$A56&amp;"(*",INDEX(ownership,0,MATCH(M$1,Systems!$I$2:AY$2,)),"&lt;&gt;*"&amp;"(X)"&amp;"*")+COUNTIF(INDEX(ownership,0,MATCH(M$1,Systems!$I$2:AY$2,)),$A56&amp;",*")</f>
        <v>0</v>
      </c>
      <c r="N56" s="121">
        <f t="array" ref="N56">COUNTIF(INDEX(ownership,0,MATCH(N$1,Systems!$I$2:AY$2,)),$A56)+COUNTIFS(INDEX(ownership,0,MATCH(N$1,Systems!$I$2:AY$2,)),$A56&amp;"(*",INDEX(ownership,0,MATCH(N$1,Systems!$I$2:AY$2,)),"&lt;&gt;*"&amp;"(X)"&amp;"*")+COUNTIF(INDEX(ownership,0,MATCH(N$1,Systems!$I$2:AY$2,)),$A56&amp;",*")</f>
        <v>0</v>
      </c>
      <c r="O56" s="121">
        <f t="array" ref="O56">COUNTIF(INDEX(ownership,0,MATCH(O$1,Systems!$I$2:AY$2,)),$A56)+COUNTIFS(INDEX(ownership,0,MATCH(O$1,Systems!$I$2:AY$2,)),$A56&amp;"(*",INDEX(ownership,0,MATCH(O$1,Systems!$I$2:AY$2,)),"&lt;&gt;*"&amp;"(X)"&amp;"*")+COUNTIF(INDEX(ownership,0,MATCH(O$1,Systems!$I$2:AY$2,)),$A56&amp;",*")</f>
        <v>0</v>
      </c>
      <c r="P56" s="121">
        <f t="array" ref="P56">COUNTIF(INDEX(ownership,0,MATCH(P$1,Systems!$I$2:AY$2,)),$A56)+COUNTIFS(INDEX(ownership,0,MATCH(P$1,Systems!$I$2:AY$2,)),$A56&amp;"(*",INDEX(ownership,0,MATCH(P$1,Systems!$I$2:AY$2,)),"&lt;&gt;*"&amp;"(X)"&amp;"*")+COUNTIF(INDEX(ownership,0,MATCH(P$1,Systems!$I$2:AY$2,)),$A56&amp;",*")</f>
        <v>0</v>
      </c>
      <c r="Q56" s="121">
        <f t="array" ref="Q56">COUNTIF(INDEX(ownership,0,MATCH(Q$1,Systems!$I$2:AY$2,)),$A56)+COUNTIFS(INDEX(ownership,0,MATCH(Q$1,Systems!$I$2:AY$2,)),$A56&amp;"(*",INDEX(ownership,0,MATCH(Q$1,Systems!$I$2:AY$2,)),"&lt;&gt;*"&amp;"(X)"&amp;"*")+COUNTIF(INDEX(ownership,0,MATCH(Q$1,Systems!$I$2:AY$2,)),$A56&amp;",*")</f>
        <v>0</v>
      </c>
      <c r="R56" s="121">
        <f t="array" ref="R56">COUNTIF(INDEX(ownership,0,MATCH(R$1,Systems!$I$2:AY$2,)),$A56)+COUNTIFS(INDEX(ownership,0,MATCH(R$1,Systems!$I$2:AY$2,)),$A56&amp;"(*",INDEX(ownership,0,MATCH(R$1,Systems!$I$2:AY$2,)),"&lt;&gt;*"&amp;"(X)"&amp;"*")+COUNTIF(INDEX(ownership,0,MATCH(R$1,Systems!$I$2:AY$2,)),$A56&amp;",*")</f>
        <v>0</v>
      </c>
      <c r="S56" s="121">
        <f t="array" ref="S56">COUNTIF(INDEX(ownership,0,MATCH(S$1,Systems!$I$2:AY$2,)),$A56)+COUNTIFS(INDEX(ownership,0,MATCH(S$1,Systems!$I$2:AY$2,)),$A56&amp;"(*",INDEX(ownership,0,MATCH(S$1,Systems!$I$2:AY$2,)),"&lt;&gt;*"&amp;"(X)"&amp;"*")+COUNTIF(INDEX(ownership,0,MATCH(S$1,Systems!$I$2:AY$2,)),$A56&amp;",*")</f>
        <v>0</v>
      </c>
      <c r="T56" s="121">
        <f t="array" ref="T56">COUNTIF(INDEX(ownership,0,MATCH(T$1,Systems!$I$2:AY$2,)),$A56)+COUNTIFS(INDEX(ownership,0,MATCH(T$1,Systems!$I$2:AY$2,)),$A56&amp;"(*",INDEX(ownership,0,MATCH(T$1,Systems!$I$2:AY$2,)),"&lt;&gt;*"&amp;"(X)"&amp;"*")+COUNTIF(INDEX(ownership,0,MATCH(T$1,Systems!$I$2:AY$2,)),$A56&amp;",*")</f>
        <v>1</v>
      </c>
      <c r="U56" s="121">
        <f t="array" ref="U56">COUNTIF(INDEX(ownership,0,MATCH(U$1,Systems!$I$2:AY$2,)),$A56)+COUNTIFS(INDEX(ownership,0,MATCH(U$1,Systems!$I$2:AY$2,)),$A56&amp;"(*",INDEX(ownership,0,MATCH(U$1,Systems!$I$2:AY$2,)),"&lt;&gt;*"&amp;"(X)"&amp;"*")+COUNTIF(INDEX(ownership,0,MATCH(U$1,Systems!$I$2:AY$2,)),$A56&amp;",*")</f>
        <v>1</v>
      </c>
      <c r="V56" s="121">
        <f t="array" ref="V56">COUNTIF(INDEX(ownership,0,MATCH(V$1,Systems!$I$2:AY$2,)),$A56)+COUNTIFS(INDEX(ownership,0,MATCH(V$1,Systems!$I$2:AY$2,)),$A56&amp;"(*",INDEX(ownership,0,MATCH(V$1,Systems!$I$2:AY$2,)),"&lt;&gt;*"&amp;"(X)"&amp;"*")+COUNTIF(INDEX(ownership,0,MATCH(V$1,Systems!$I$2:AY$2,)),$A56&amp;",*")</f>
        <v>1</v>
      </c>
      <c r="W56" s="121">
        <f t="array" ref="W56">COUNTIF(INDEX(ownership,0,MATCH(W$1,Systems!$I$2:AY$2,)),$A56)+COUNTIFS(INDEX(ownership,0,MATCH(W$1,Systems!$I$2:AY$2,)),$A56&amp;"(*",INDEX(ownership,0,MATCH(W$1,Systems!$I$2:AY$2,)),"&lt;&gt;*"&amp;"(X)"&amp;"*")+COUNTIF(INDEX(ownership,0,MATCH(W$1,Systems!$I$2:AY$2,)),$A56&amp;",*")</f>
        <v>1</v>
      </c>
      <c r="X56" s="121">
        <f t="array" ref="X56">COUNTIF(INDEX(ownership,0,MATCH(X$1,Systems!$I$2:AY$2,)),$A56)+COUNTIFS(INDEX(ownership,0,MATCH(X$1,Systems!$I$2:AY$2,)),$A56&amp;"(*",INDEX(ownership,0,MATCH(X$1,Systems!$I$2:AY$2,)),"&lt;&gt;*"&amp;"(X)"&amp;"*")+COUNTIF(INDEX(ownership,0,MATCH(X$1,Systems!$I$2:AY$2,)),$A56&amp;",*")</f>
        <v>1</v>
      </c>
      <c r="Y56" s="121">
        <f t="array" ref="Y56">COUNTIF(INDEX(ownership,0,MATCH(Y$1,Systems!$I$2:AY$2,)),$A56)+COUNTIFS(INDEX(ownership,0,MATCH(Y$1,Systems!$I$2:AY$2,)),$A56&amp;"(*",INDEX(ownership,0,MATCH(Y$1,Systems!$I$2:AY$2,)),"&lt;&gt;*"&amp;"(X)"&amp;"*")+COUNTIF(INDEX(ownership,0,MATCH(Y$1,Systems!$I$2:AY$2,)),$A56&amp;",*")</f>
        <v>1</v>
      </c>
      <c r="Z56" s="121">
        <f t="array" ref="Z56">COUNTIF(INDEX(ownership,0,MATCH(Z$1,Systems!$I$2:AY$2,)),$A56)+COUNTIFS(INDEX(ownership,0,MATCH(Z$1,Systems!$I$2:AY$2,)),$A56&amp;"(*",INDEX(ownership,0,MATCH(Z$1,Systems!$I$2:AY$2,)),"&lt;&gt;*"&amp;"(X)"&amp;"*")+COUNTIF(INDEX(ownership,0,MATCH(Z$1,Systems!$I$2:AY$2,)),$A56&amp;",*")</f>
        <v>1</v>
      </c>
      <c r="AA56" s="121">
        <f t="array" ref="AA56">COUNTIF(INDEX(ownership,0,MATCH(AA$1,Systems!$I$2:AY$2,)),$A56)+COUNTIFS(INDEX(ownership,0,MATCH(AA$1,Systems!$I$2:AY$2,)),$A56&amp;"(*",INDEX(ownership,0,MATCH(AA$1,Systems!$I$2:AY$2,)),"&lt;&gt;*"&amp;"(X)"&amp;"*")+COUNTIF(INDEX(ownership,0,MATCH(AA$1,Systems!$I$2:AY$2,)),$A56&amp;",*")</f>
        <v>1</v>
      </c>
      <c r="AB56" s="121">
        <f t="array" ref="AB56">COUNTIF(INDEX(ownership,0,MATCH(AB$1,Systems!$I$2:AY$2,)),$A56)+COUNTIFS(INDEX(ownership,0,MATCH(AB$1,Systems!$I$2:AY$2,)),$A56&amp;"(*",INDEX(ownership,0,MATCH(AB$1,Systems!$I$2:AY$2,)),"&lt;&gt;*"&amp;"(X)"&amp;"*")+COUNTIF(INDEX(ownership,0,MATCH(AB$1,Systems!$I$2:AY$2,)),$A56&amp;",*")</f>
        <v>1</v>
      </c>
      <c r="AC56" s="121">
        <f t="array" ref="AC56">COUNTIF(INDEX(ownership,0,MATCH(AC$1,Systems!$I$2:AY$2,)),$A56)+COUNTIFS(INDEX(ownership,0,MATCH(AC$1,Systems!$I$2:AY$2,)),$A56&amp;"(*",INDEX(ownership,0,MATCH(AC$1,Systems!$I$2:AY$2,)),"&lt;&gt;*"&amp;"(X)"&amp;"*")+COUNTIF(INDEX(ownership,0,MATCH(AC$1,Systems!$I$2:AY$2,)),$A56&amp;",*")</f>
        <v>1</v>
      </c>
      <c r="AD56" s="121">
        <f t="array" ref="AD56">COUNTIF(INDEX(ownership,0,MATCH(AD$1,Systems!$I$2:AY$2,)),$A56)+COUNTIFS(INDEX(ownership,0,MATCH(AD$1,Systems!$I$2:AY$2,)),$A56&amp;"(*",INDEX(ownership,0,MATCH(AD$1,Systems!$I$2:AY$2,)),"&lt;&gt;*"&amp;"(X)"&amp;"*")+COUNTIF(INDEX(ownership,0,MATCH(AD$1,Systems!$I$2:AY$2,)),$A56&amp;",*")</f>
        <v>1</v>
      </c>
      <c r="AE56" s="121">
        <f t="array" ref="AE56">COUNTIF(INDEX(ownership,0,MATCH(AE$1,Systems!$I$2:AY$2,)),$A56)+COUNTIFS(INDEX(ownership,0,MATCH(AE$1,Systems!$I$2:AY$2,)),$A56&amp;"(*",INDEX(ownership,0,MATCH(AE$1,Systems!$I$2:AY$2,)),"&lt;&gt;*"&amp;"(X)"&amp;"*")+COUNTIF(INDEX(ownership,0,MATCH(AE$1,Systems!$I$2:AY$2,)),$A56&amp;",*")</f>
        <v>1</v>
      </c>
      <c r="AF56" s="121">
        <f t="array" ref="AF56">COUNTIF(INDEX(ownership,0,MATCH(AF$1,Systems!$I$2:AY$2,)),$A56)+COUNTIFS(INDEX(ownership,0,MATCH(AF$1,Systems!$I$2:AY$2,)),$A56&amp;"(*",INDEX(ownership,0,MATCH(AF$1,Systems!$I$2:AY$2,)),"&lt;&gt;*"&amp;"(X)"&amp;"*")+COUNTIF(INDEX(ownership,0,MATCH(AF$1,Systems!$I$2:AY$2,)),$A56&amp;",*")</f>
        <v>1</v>
      </c>
      <c r="AG56" s="121">
        <f t="array" ref="AG56">COUNTIF(INDEX(ownership,0,MATCH(AG$1,Systems!$I$2:AY$2,)),$A56)+COUNTIFS(INDEX(ownership,0,MATCH(AG$1,Systems!$I$2:AY$2,)),$A56&amp;"(*",INDEX(ownership,0,MATCH(AG$1,Systems!$I$2:AY$2,)),"&lt;&gt;*"&amp;"(X)"&amp;"*")+COUNTIF(INDEX(ownership,0,MATCH(AG$1,Systems!$I$2:AY$2,)),$A56&amp;",*")</f>
        <v>1</v>
      </c>
      <c r="AH56" s="121">
        <f t="array" ref="AH56">COUNTIF(INDEX(ownership,0,MATCH(AH$1,Systems!$I$2:AY$2,)),$A56)+COUNTIFS(INDEX(ownership,0,MATCH(AH$1,Systems!$I$2:AY$2,)),$A56&amp;"(*",INDEX(ownership,0,MATCH(AH$1,Systems!$I$2:AY$2,)),"&lt;&gt;*"&amp;"(X)"&amp;"*")+COUNTIF(INDEX(ownership,0,MATCH(AH$1,Systems!$I$2:AY$2,)),$A56&amp;",*")</f>
        <v>1</v>
      </c>
      <c r="AI56" s="121">
        <f t="array" ref="AI56">COUNTIF(INDEX(ownership,0,MATCH(AI$1,Systems!$I$2:AY$2,)),$A56)+COUNTIFS(INDEX(ownership,0,MATCH(AI$1,Systems!$I$2:AY$2,)),$A56&amp;"(*",INDEX(ownership,0,MATCH(AI$1,Systems!$I$2:AY$2,)),"&lt;&gt;*"&amp;"(X)"&amp;"*")+COUNTIF(INDEX(ownership,0,MATCH(AI$1,Systems!$I$2:AY$2,)),$A56&amp;",*")</f>
        <v>1</v>
      </c>
      <c r="AJ56" s="121">
        <f t="array" ref="AJ56">COUNTIF(INDEX(ownership,0,MATCH(AJ$1,Systems!$I$2:AY$2,)),$A56)+COUNTIFS(INDEX(ownership,0,MATCH(AJ$1,Systems!$I$2:AY$2,)),$A56&amp;"(*",INDEX(ownership,0,MATCH(AJ$1,Systems!$I$2:AY$2,)),"&lt;&gt;*"&amp;"(X)"&amp;"*")+COUNTIF(INDEX(ownership,0,MATCH(AJ$1,Systems!$I$2:AY$2,)),$A56&amp;",*")</f>
        <v>1</v>
      </c>
      <c r="AK56" s="121">
        <f t="array" ref="AK56">COUNTIF(INDEX(ownership,0,MATCH(AK$1,Systems!$I$2:AY$2,)),$A56)+COUNTIFS(INDEX(ownership,0,MATCH(AK$1,Systems!$I$2:AY$2,)),$A56&amp;"(*",INDEX(ownership,0,MATCH(AK$1,Systems!$I$2:AY$2,)),"&lt;&gt;*"&amp;"(X)"&amp;"*")+COUNTIF(INDEX(ownership,0,MATCH(AK$1,Systems!$I$2:AY$2,)),$A56&amp;",*")</f>
        <v>1</v>
      </c>
      <c r="AL56" s="121">
        <f t="array" ref="AL56">COUNTIF(INDEX(ownership,0,MATCH(AL$1,Systems!$I$2:AY$2,)),$A56)+COUNTIFS(INDEX(ownership,0,MATCH(AL$1,Systems!$I$2:AY$2,)),$A56&amp;"(*",INDEX(ownership,0,MATCH(AL$1,Systems!$I$2:AY$2,)),"&lt;&gt;*"&amp;"(X)"&amp;"*")+COUNTIF(INDEX(ownership,0,MATCH(AL$1,Systems!$I$2:AY$2,)),$A56&amp;",*")</f>
        <v>1</v>
      </c>
      <c r="AM56" s="121">
        <f t="array" ref="AM56">COUNTIF(INDEX(ownership,0,MATCH(AM$1,Systems!$I$2:AY$2,)),$A56)+COUNTIFS(INDEX(ownership,0,MATCH(AM$1,Systems!$I$2:AY$2,)),$A56&amp;"(*",INDEX(ownership,0,MATCH(AM$1,Systems!$I$2:AY$2,)),"&lt;&gt;*"&amp;"(X)"&amp;"*")+COUNTIF(INDEX(ownership,0,MATCH(AM$1,Systems!$I$2:AY$2,)),$A56&amp;",*")</f>
        <v>1</v>
      </c>
      <c r="AN56" s="121">
        <f t="array" ref="AN56">COUNTIF(INDEX(ownership,0,MATCH(AN$1,Systems!$I$2:AY$2,)),$A56)+COUNTIFS(INDEX(ownership,0,MATCH(AN$1,Systems!$I$2:AY$2,)),$A56&amp;"(*",INDEX(ownership,0,MATCH(AN$1,Systems!$I$2:AY$2,)),"&lt;&gt;*"&amp;"(X)"&amp;"*")+COUNTIF(INDEX(ownership,0,MATCH(AN$1,Systems!$I$2:AY$2,)),$A56&amp;",*")</f>
        <v>1</v>
      </c>
      <c r="AO56" s="121">
        <f t="array" ref="AO56">COUNTIF(INDEX(ownership,0,MATCH(AO$1,Systems!$I$2:AY$2,)),$A56)+COUNTIFS(INDEX(ownership,0,MATCH(AO$1,Systems!$I$2:AY$2,)),$A56&amp;"(*",INDEX(ownership,0,MATCH(AO$1,Systems!$I$2:AY$2,)),"&lt;&gt;*"&amp;"(X)"&amp;"*")+COUNTIF(INDEX(ownership,0,MATCH(AO$1,Systems!$I$2:AY$2,)),$A56&amp;",*")</f>
        <v>1</v>
      </c>
      <c r="AP56" s="121">
        <f t="array" ref="AP56">COUNTIF(INDEX(ownership,0,MATCH(AP$1,Systems!$I$2:AY$2,)),$A56)+COUNTIFS(INDEX(ownership,0,MATCH(AP$1,Systems!$I$2:AY$2,)),$A56&amp;"(*",INDEX(ownership,0,MATCH(AP$1,Systems!$I$2:AY$2,)),"&lt;&gt;*"&amp;"(X)"&amp;"*")+COUNTIF(INDEX(ownership,0,MATCH(AP$1,Systems!$I$2:AY$2,)),$A56&amp;",*")</f>
        <v>0</v>
      </c>
      <c r="AQ56" s="121">
        <f t="array" ref="AQ56">COUNTIF(INDEX(ownership,0,MATCH(AQ$1,Systems!$I$2:AY$2,)),$A56)+COUNTIFS(INDEX(ownership,0,MATCH(AQ$1,Systems!$I$2:AY$2,)),$A56&amp;"(*",INDEX(ownership,0,MATCH(AQ$1,Systems!$I$2:AY$2,)),"&lt;&gt;*"&amp;"(X)"&amp;"*")+COUNTIF(INDEX(ownership,0,MATCH(AQ$1,Systems!$I$2:AY$2,)),$A56&amp;",*")</f>
        <v>0</v>
      </c>
      <c r="AR56" s="121">
        <f t="array" ref="AR56">COUNTIF(INDEX(ownership,0,MATCH(AR$1,Systems!$I$2:AY$2,)),$A56)+COUNTIFS(INDEX(ownership,0,MATCH(AR$1,Systems!$I$2:AY$2,)),$A56&amp;"(*",INDEX(ownership,0,MATCH(AR$1,Systems!$I$2:AY$2,)),"&lt;&gt;*"&amp;"(X)"&amp;"*")+COUNTIF(INDEX(ownership,0,MATCH(AR$1,Systems!$I$2:AY$2,)),$A56&amp;",*")</f>
        <v>0</v>
      </c>
      <c r="AS56" s="121">
        <f t="array" ref="AS56">COUNTIF(INDEX(ownership,0,MATCH(AS$1,Systems!$I$2:AY$2,)),$A56)+COUNTIFS(INDEX(ownership,0,MATCH(AS$1,Systems!$I$2:AY$2,)),$A56&amp;"(*",INDEX(ownership,0,MATCH(AS$1,Systems!$I$2:AY$2,)),"&lt;&gt;*"&amp;"(X)"&amp;"*")+COUNTIF(INDEX(ownership,0,MATCH(AS$1,Systems!$I$2:AY$2,)),$A56&amp;",*")</f>
        <v>0</v>
      </c>
      <c r="AT56" s="121">
        <f t="array" ref="AT56">COUNTIF(INDEX(ownership,0,MATCH(AT$1,Systems!$I$2:AY$2,)),$A56)+COUNTIFS(INDEX(ownership,0,MATCH(AT$1,Systems!$I$2:AY$2,)),$A56&amp;"(*",INDEX(ownership,0,MATCH(AT$1,Systems!$I$2:AY$2,)),"&lt;&gt;*"&amp;"(X)"&amp;"*")+COUNTIF(INDEX(ownership,0,MATCH(AT$1,Systems!$I$2:AY$2,)),$A56&amp;",*")</f>
        <v>0</v>
      </c>
      <c r="AU56" s="121">
        <f t="array" ref="AU56">COUNTIF(INDEX(ownership,0,MATCH(AU$1,Systems!$I$2:AY$2,)),$A56)+COUNTIFS(INDEX(ownership,0,MATCH(AU$1,Systems!$I$2:AY$2,)),$A56&amp;"(*",INDEX(ownership,0,MATCH(AU$1,Systems!$I$2:AY$2,)),"&lt;&gt;*"&amp;"(X)"&amp;"*")+COUNTIF(INDEX(ownership,0,MATCH(AU$1,Systems!$I$2:AY$2,)),$A56&amp;",*")</f>
        <v>0</v>
      </c>
      <c r="AV56" s="121">
        <f t="array" ref="AV56">COUNTIF(INDEX(ownership,0,MATCH(AV$1,Systems!$I$2:AY$2,)),$A56)+COUNTIFS(INDEX(ownership,0,MATCH(AV$1,Systems!$I$2:AY$2,)),$A56&amp;"(*",INDEX(ownership,0,MATCH(AV$1,Systems!$I$2:AY$2,)),"&lt;&gt;*"&amp;"(X)"&amp;"*")+COUNTIF(INDEX(ownership,0,MATCH(AV$1,Systems!$I$2:AY$2,)),$A56&amp;",*")</f>
        <v>0</v>
      </c>
      <c r="AW56" s="121">
        <f t="array" ref="AW56">COUNTIF(INDEX(ownership,0,MATCH(AW$1,Systems!$I$2:AY$2,)),$A56)+COUNTIFS(INDEX(ownership,0,MATCH(AW$1,Systems!$I$2:AY$2,)),$A56&amp;"(*",INDEX(ownership,0,MATCH(AW$1,Systems!$I$2:AY$2,)),"&lt;&gt;*"&amp;"(X)"&amp;"*")+COUNTIF(INDEX(ownership,0,MATCH(AW$1,Systems!$I$2:AY$2,)),$A56&amp;",*")</f>
        <v>0</v>
      </c>
      <c r="AX56" s="121">
        <f t="array" ref="AX56">COUNTIF(INDEX(ownership,0,MATCH(AX$1,Systems!$I$2:AY$2,)),$A56)+COUNTIFS(INDEX(ownership,0,MATCH(AX$1,Systems!$I$2:AY$2,)),$A56&amp;"(*",INDEX(ownership,0,MATCH(AX$1,Systems!$I$2:AY$2,)),"&lt;&gt;*"&amp;"(X)"&amp;"*")+COUNTIF(INDEX(ownership,0,MATCH(AX$1,Systems!$I$2:AY$2,)),$A56&amp;",*")</f>
        <v>0</v>
      </c>
      <c r="AY56" s="121">
        <f t="array" ref="AY56">COUNTIF(INDEX(ownership,0,MATCH(AY$1,Systems!$I$2:AZ$2,)),$A56)+COUNTIFS(INDEX(ownership,0,MATCH(AY$1,Systems!$I$2:AZ$2,)),$A56&amp;"(*",INDEX(ownership,0,MATCH(AY$1,Systems!$I$2:AZ$2,)),"&lt;&gt;*"&amp;"(X)"&amp;"*")+COUNTIF(INDEX(ownership,0,MATCH(AY$1,Systems!$I$2:AZ$2,)),$A56&amp;",*")</f>
        <v>0</v>
      </c>
      <c r="AZ56" s="121">
        <f t="array" ref="AZ56">COUNTIF(INDEX(ownership,0,MATCH(AZ$1,Systems!$I$2:AY$2,)),$A56)+COUNTIFS(INDEX(ownership,0,MATCH(AZ$1,Systems!$I$2:AY$2,)),$A56&amp;"(*",INDEX(ownership,0,MATCH(AZ$1,Systems!$I$2:AY$2,)),"&lt;&gt;*"&amp;"(X)"&amp;"*")+COUNTIF(INDEX(ownership,0,MATCH(AZ$1,Systems!$I$2:AY$2,)),$A56&amp;",*")</f>
        <v>0</v>
      </c>
    </row>
    <row r="57" ht="15.75" customHeight="1">
      <c r="A57" s="60" t="s">
        <v>1102</v>
      </c>
      <c r="B57" s="60" t="s">
        <v>8044</v>
      </c>
      <c r="C57" s="60" t="s">
        <v>8045</v>
      </c>
      <c r="D57" s="119">
        <v>2807.0</v>
      </c>
      <c r="E57" s="119">
        <v>3075.0</v>
      </c>
      <c r="F57" s="122"/>
      <c r="G57" s="121">
        <f t="shared" si="1"/>
        <v>17</v>
      </c>
      <c r="H57" s="121">
        <f t="array" ref="H57">COUNTIF(INDEX(ownership,0,MATCH(H$1,Systems!$I$2:AY$2,)),$A57)+COUNTIFS(INDEX(ownership,0,MATCH(H$1,Systems!$I$2:AY$2,)),$A57&amp;"(*",INDEX(ownership,0,MATCH(H$1,Systems!$I$2:AY$2,)),"&lt;&gt;*"&amp;"(X)"&amp;"*")+COUNTIF(INDEX(ownership,0,MATCH(H$1,Systems!$I$2:AY$2,)),$A57&amp;",*")</f>
        <v>0</v>
      </c>
      <c r="I57" s="121">
        <f t="array" ref="I57">COUNTIF(INDEX(ownership,0,MATCH(I$1,Systems!$I$2:AY$2,)),$A57)+COUNTIFS(INDEX(ownership,0,MATCH(I$1,Systems!$I$2:AY$2,)),$A57&amp;"(*",INDEX(ownership,0,MATCH(I$1,Systems!$I$2:AY$2,)),"&lt;&gt;*"&amp;"(X)"&amp;"*")+COUNTIF(INDEX(ownership,0,MATCH(I$1,Systems!$I$2:AY$2,)),$A57&amp;",*")</f>
        <v>0</v>
      </c>
      <c r="J57" s="121">
        <f t="array" ref="J57">COUNTIF(INDEX(ownership,0,MATCH(J$1,Systems!$I$2:AY$2,)),$A57)+COUNTIFS(INDEX(ownership,0,MATCH(J$1,Systems!$I$2:AY$2,)),$A57&amp;"(*",INDEX(ownership,0,MATCH(J$1,Systems!$I$2:AY$2,)),"&lt;&gt;*"&amp;"(X)"&amp;"*")+COUNTIF(INDEX(ownership,0,MATCH(J$1,Systems!$I$2:AY$2,)),$A57&amp;",*")</f>
        <v>0</v>
      </c>
      <c r="K57" s="121">
        <f t="array" ref="K57">COUNTIF(INDEX(ownership,0,MATCH(K$1,Systems!$I$2:AY$2,)),$A57)+COUNTIFS(INDEX(ownership,0,MATCH(K$1,Systems!$I$2:AY$2,)),$A57&amp;"(*",INDEX(ownership,0,MATCH(K$1,Systems!$I$2:AY$2,)),"&lt;&gt;*"&amp;"(X)"&amp;"*")+COUNTIF(INDEX(ownership,0,MATCH(K$1,Systems!$I$2:AY$2,)),$A57&amp;",*")</f>
        <v>0</v>
      </c>
      <c r="L57" s="121">
        <f t="array" ref="L57">COUNTIF(INDEX(ownership,0,MATCH(L$1,Systems!$I$2:AY$2,)),$A57)+COUNTIFS(INDEX(ownership,0,MATCH(L$1,Systems!$I$2:AY$2,)),$A57&amp;"(*",INDEX(ownership,0,MATCH(L$1,Systems!$I$2:AY$2,)),"&lt;&gt;*"&amp;"(X)"&amp;"*")+COUNTIF(INDEX(ownership,0,MATCH(L$1,Systems!$I$2:AY$2,)),$A57&amp;",*")</f>
        <v>0</v>
      </c>
      <c r="M57" s="121">
        <f t="array" ref="M57">COUNTIF(INDEX(ownership,0,MATCH(M$1,Systems!$I$2:AY$2,)),$A57)+COUNTIFS(INDEX(ownership,0,MATCH(M$1,Systems!$I$2:AY$2,)),$A57&amp;"(*",INDEX(ownership,0,MATCH(M$1,Systems!$I$2:AY$2,)),"&lt;&gt;*"&amp;"(X)"&amp;"*")+COUNTIF(INDEX(ownership,0,MATCH(M$1,Systems!$I$2:AY$2,)),$A57&amp;",*")</f>
        <v>0</v>
      </c>
      <c r="N57" s="121">
        <f t="array" ref="N57">COUNTIF(INDEX(ownership,0,MATCH(N$1,Systems!$I$2:AY$2,)),$A57)+COUNTIFS(INDEX(ownership,0,MATCH(N$1,Systems!$I$2:AY$2,)),$A57&amp;"(*",INDEX(ownership,0,MATCH(N$1,Systems!$I$2:AY$2,)),"&lt;&gt;*"&amp;"(X)"&amp;"*")+COUNTIF(INDEX(ownership,0,MATCH(N$1,Systems!$I$2:AY$2,)),$A57&amp;",*")</f>
        <v>0</v>
      </c>
      <c r="O57" s="121">
        <f t="array" ref="O57">COUNTIF(INDEX(ownership,0,MATCH(O$1,Systems!$I$2:AY$2,)),$A57)+COUNTIFS(INDEX(ownership,0,MATCH(O$1,Systems!$I$2:AY$2,)),$A57&amp;"(*",INDEX(ownership,0,MATCH(O$1,Systems!$I$2:AY$2,)),"&lt;&gt;*"&amp;"(X)"&amp;"*")+COUNTIF(INDEX(ownership,0,MATCH(O$1,Systems!$I$2:AY$2,)),$A57&amp;",*")</f>
        <v>0</v>
      </c>
      <c r="P57" s="121">
        <f t="array" ref="P57">COUNTIF(INDEX(ownership,0,MATCH(P$1,Systems!$I$2:AY$2,)),$A57)+COUNTIFS(INDEX(ownership,0,MATCH(P$1,Systems!$I$2:AY$2,)),$A57&amp;"(*",INDEX(ownership,0,MATCH(P$1,Systems!$I$2:AY$2,)),"&lt;&gt;*"&amp;"(X)"&amp;"*")+COUNTIF(INDEX(ownership,0,MATCH(P$1,Systems!$I$2:AY$2,)),$A57&amp;",*")</f>
        <v>0</v>
      </c>
      <c r="Q57" s="121">
        <f t="array" ref="Q57">COUNTIF(INDEX(ownership,0,MATCH(Q$1,Systems!$I$2:AY$2,)),$A57)+COUNTIFS(INDEX(ownership,0,MATCH(Q$1,Systems!$I$2:AY$2,)),$A57&amp;"(*",INDEX(ownership,0,MATCH(Q$1,Systems!$I$2:AY$2,)),"&lt;&gt;*"&amp;"(X)"&amp;"*")+COUNTIF(INDEX(ownership,0,MATCH(Q$1,Systems!$I$2:AY$2,)),$A57&amp;",*")</f>
        <v>0</v>
      </c>
      <c r="R57" s="121">
        <f t="array" ref="R57">COUNTIF(INDEX(ownership,0,MATCH(R$1,Systems!$I$2:AY$2,)),$A57)+COUNTIFS(INDEX(ownership,0,MATCH(R$1,Systems!$I$2:AY$2,)),$A57&amp;"(*",INDEX(ownership,0,MATCH(R$1,Systems!$I$2:AY$2,)),"&lt;&gt;*"&amp;"(X)"&amp;"*")+COUNTIF(INDEX(ownership,0,MATCH(R$1,Systems!$I$2:AY$2,)),$A57&amp;",*")</f>
        <v>0</v>
      </c>
      <c r="S57" s="121">
        <f t="array" ref="S57">COUNTIF(INDEX(ownership,0,MATCH(S$1,Systems!$I$2:AY$2,)),$A57)+COUNTIFS(INDEX(ownership,0,MATCH(S$1,Systems!$I$2:AY$2,)),$A57&amp;"(*",INDEX(ownership,0,MATCH(S$1,Systems!$I$2:AY$2,)),"&lt;&gt;*"&amp;"(X)"&amp;"*")+COUNTIF(INDEX(ownership,0,MATCH(S$1,Systems!$I$2:AY$2,)),$A57&amp;",*")</f>
        <v>0</v>
      </c>
      <c r="T57" s="121">
        <f t="array" ref="T57">COUNTIF(INDEX(ownership,0,MATCH(T$1,Systems!$I$2:AY$2,)),$A57)+COUNTIFS(INDEX(ownership,0,MATCH(T$1,Systems!$I$2:AY$2,)),$A57&amp;"(*",INDEX(ownership,0,MATCH(T$1,Systems!$I$2:AY$2,)),"&lt;&gt;*"&amp;"(X)"&amp;"*")+COUNTIF(INDEX(ownership,0,MATCH(T$1,Systems!$I$2:AY$2,)),$A57&amp;",*")</f>
        <v>0</v>
      </c>
      <c r="U57" s="121">
        <f t="array" ref="U57">COUNTIF(INDEX(ownership,0,MATCH(U$1,Systems!$I$2:AY$2,)),$A57)+COUNTIFS(INDEX(ownership,0,MATCH(U$1,Systems!$I$2:AY$2,)),$A57&amp;"(*",INDEX(ownership,0,MATCH(U$1,Systems!$I$2:AY$2,)),"&lt;&gt;*"&amp;"(X)"&amp;"*")+COUNTIF(INDEX(ownership,0,MATCH(U$1,Systems!$I$2:AY$2,)),$A57&amp;",*")</f>
        <v>0</v>
      </c>
      <c r="V57" s="121">
        <f t="array" ref="V57">COUNTIF(INDEX(ownership,0,MATCH(V$1,Systems!$I$2:AY$2,)),$A57)+COUNTIFS(INDEX(ownership,0,MATCH(V$1,Systems!$I$2:AY$2,)),$A57&amp;"(*",INDEX(ownership,0,MATCH(V$1,Systems!$I$2:AY$2,)),"&lt;&gt;*"&amp;"(X)"&amp;"*")+COUNTIF(INDEX(ownership,0,MATCH(V$1,Systems!$I$2:AY$2,)),$A57&amp;",*")</f>
        <v>0</v>
      </c>
      <c r="W57" s="121">
        <f t="array" ref="W57">COUNTIF(INDEX(ownership,0,MATCH(W$1,Systems!$I$2:AY$2,)),$A57)+COUNTIFS(INDEX(ownership,0,MATCH(W$1,Systems!$I$2:AY$2,)),$A57&amp;"(*",INDEX(ownership,0,MATCH(W$1,Systems!$I$2:AY$2,)),"&lt;&gt;*"&amp;"(X)"&amp;"*")+COUNTIF(INDEX(ownership,0,MATCH(W$1,Systems!$I$2:AY$2,)),$A57&amp;",*")</f>
        <v>1</v>
      </c>
      <c r="X57" s="121">
        <f t="array" ref="X57">COUNTIF(INDEX(ownership,0,MATCH(X$1,Systems!$I$2:AY$2,)),$A57)+COUNTIFS(INDEX(ownership,0,MATCH(X$1,Systems!$I$2:AY$2,)),$A57&amp;"(*",INDEX(ownership,0,MATCH(X$1,Systems!$I$2:AY$2,)),"&lt;&gt;*"&amp;"(X)"&amp;"*")+COUNTIF(INDEX(ownership,0,MATCH(X$1,Systems!$I$2:AY$2,)),$A57&amp;",*")</f>
        <v>1</v>
      </c>
      <c r="Y57" s="121">
        <f t="array" ref="Y57">COUNTIF(INDEX(ownership,0,MATCH(Y$1,Systems!$I$2:AY$2,)),$A57)+COUNTIFS(INDEX(ownership,0,MATCH(Y$1,Systems!$I$2:AY$2,)),$A57&amp;"(*",INDEX(ownership,0,MATCH(Y$1,Systems!$I$2:AY$2,)),"&lt;&gt;*"&amp;"(X)"&amp;"*")+COUNTIF(INDEX(ownership,0,MATCH(Y$1,Systems!$I$2:AY$2,)),$A57&amp;",*")</f>
        <v>1</v>
      </c>
      <c r="Z57" s="121">
        <f t="array" ref="Z57">COUNTIF(INDEX(ownership,0,MATCH(Z$1,Systems!$I$2:AY$2,)),$A57)+COUNTIFS(INDEX(ownership,0,MATCH(Z$1,Systems!$I$2:AY$2,)),$A57&amp;"(*",INDEX(ownership,0,MATCH(Z$1,Systems!$I$2:AY$2,)),"&lt;&gt;*"&amp;"(X)"&amp;"*")+COUNTIF(INDEX(ownership,0,MATCH(Z$1,Systems!$I$2:AY$2,)),$A57&amp;",*")</f>
        <v>1</v>
      </c>
      <c r="AA57" s="121">
        <f t="array" ref="AA57">COUNTIF(INDEX(ownership,0,MATCH(AA$1,Systems!$I$2:AY$2,)),$A57)+COUNTIFS(INDEX(ownership,0,MATCH(AA$1,Systems!$I$2:AY$2,)),$A57&amp;"(*",INDEX(ownership,0,MATCH(AA$1,Systems!$I$2:AY$2,)),"&lt;&gt;*"&amp;"(X)"&amp;"*")+COUNTIF(INDEX(ownership,0,MATCH(AA$1,Systems!$I$2:AY$2,)),$A57&amp;",*")</f>
        <v>4</v>
      </c>
      <c r="AB57" s="121">
        <f t="array" ref="AB57">COUNTIF(INDEX(ownership,0,MATCH(AB$1,Systems!$I$2:AY$2,)),$A57)+COUNTIFS(INDEX(ownership,0,MATCH(AB$1,Systems!$I$2:AY$2,)),$A57&amp;"(*",INDEX(ownership,0,MATCH(AB$1,Systems!$I$2:AY$2,)),"&lt;&gt;*"&amp;"(X)"&amp;"*")+COUNTIF(INDEX(ownership,0,MATCH(AB$1,Systems!$I$2:AY$2,)),$A57&amp;",*")</f>
        <v>4</v>
      </c>
      <c r="AC57" s="121">
        <f t="array" ref="AC57">COUNTIF(INDEX(ownership,0,MATCH(AC$1,Systems!$I$2:AY$2,)),$A57)+COUNTIFS(INDEX(ownership,0,MATCH(AC$1,Systems!$I$2:AY$2,)),$A57&amp;"(*",INDEX(ownership,0,MATCH(AC$1,Systems!$I$2:AY$2,)),"&lt;&gt;*"&amp;"(X)"&amp;"*")+COUNTIF(INDEX(ownership,0,MATCH(AC$1,Systems!$I$2:AY$2,)),$A57&amp;",*")</f>
        <v>4</v>
      </c>
      <c r="AD57" s="121">
        <f t="array" ref="AD57">COUNTIF(INDEX(ownership,0,MATCH(AD$1,Systems!$I$2:AY$2,)),$A57)+COUNTIFS(INDEX(ownership,0,MATCH(AD$1,Systems!$I$2:AY$2,)),$A57&amp;"(*",INDEX(ownership,0,MATCH(AD$1,Systems!$I$2:AY$2,)),"&lt;&gt;*"&amp;"(X)"&amp;"*")+COUNTIF(INDEX(ownership,0,MATCH(AD$1,Systems!$I$2:AY$2,)),$A57&amp;",*")</f>
        <v>4</v>
      </c>
      <c r="AE57" s="121">
        <f t="array" ref="AE57">COUNTIF(INDEX(ownership,0,MATCH(AE$1,Systems!$I$2:AY$2,)),$A57)+COUNTIFS(INDEX(ownership,0,MATCH(AE$1,Systems!$I$2:AY$2,)),$A57&amp;"(*",INDEX(ownership,0,MATCH(AE$1,Systems!$I$2:AY$2,)),"&lt;&gt;*"&amp;"(X)"&amp;"*")+COUNTIF(INDEX(ownership,0,MATCH(AE$1,Systems!$I$2:AY$2,)),$A57&amp;",*")</f>
        <v>4</v>
      </c>
      <c r="AF57" s="121">
        <f t="array" ref="AF57">COUNTIF(INDEX(ownership,0,MATCH(AF$1,Systems!$I$2:AY$2,)),$A57)+COUNTIFS(INDEX(ownership,0,MATCH(AF$1,Systems!$I$2:AY$2,)),$A57&amp;"(*",INDEX(ownership,0,MATCH(AF$1,Systems!$I$2:AY$2,)),"&lt;&gt;*"&amp;"(X)"&amp;"*")+COUNTIF(INDEX(ownership,0,MATCH(AF$1,Systems!$I$2:AY$2,)),$A57&amp;",*")</f>
        <v>9</v>
      </c>
      <c r="AG57" s="121">
        <f t="array" ref="AG57">COUNTIF(INDEX(ownership,0,MATCH(AG$1,Systems!$I$2:AY$2,)),$A57)+COUNTIFS(INDEX(ownership,0,MATCH(AG$1,Systems!$I$2:AY$2,)),$A57&amp;"(*",INDEX(ownership,0,MATCH(AG$1,Systems!$I$2:AY$2,)),"&lt;&gt;*"&amp;"(X)"&amp;"*")+COUNTIF(INDEX(ownership,0,MATCH(AG$1,Systems!$I$2:AY$2,)),$A57&amp;",*")</f>
        <v>17</v>
      </c>
      <c r="AH57" s="121">
        <f t="array" ref="AH57">COUNTIF(INDEX(ownership,0,MATCH(AH$1,Systems!$I$2:AY$2,)),$A57)+COUNTIFS(INDEX(ownership,0,MATCH(AH$1,Systems!$I$2:AY$2,)),$A57&amp;"(*",INDEX(ownership,0,MATCH(AH$1,Systems!$I$2:AY$2,)),"&lt;&gt;*"&amp;"(X)"&amp;"*")+COUNTIF(INDEX(ownership,0,MATCH(AH$1,Systems!$I$2:AY$2,)),$A57&amp;",*")</f>
        <v>17</v>
      </c>
      <c r="AI57" s="121">
        <f t="array" ref="AI57">COUNTIF(INDEX(ownership,0,MATCH(AI$1,Systems!$I$2:AY$2,)),$A57)+COUNTIFS(INDEX(ownership,0,MATCH(AI$1,Systems!$I$2:AY$2,)),$A57&amp;"(*",INDEX(ownership,0,MATCH(AI$1,Systems!$I$2:AY$2,)),"&lt;&gt;*"&amp;"(X)"&amp;"*")+COUNTIF(INDEX(ownership,0,MATCH(AI$1,Systems!$I$2:AY$2,)),$A57&amp;",*")</f>
        <v>17</v>
      </c>
      <c r="AJ57" s="121">
        <f t="array" ref="AJ57">COUNTIF(INDEX(ownership,0,MATCH(AJ$1,Systems!$I$2:AY$2,)),$A57)+COUNTIFS(INDEX(ownership,0,MATCH(AJ$1,Systems!$I$2:AY$2,)),$A57&amp;"(*",INDEX(ownership,0,MATCH(AJ$1,Systems!$I$2:AY$2,)),"&lt;&gt;*"&amp;"(X)"&amp;"*")+COUNTIF(INDEX(ownership,0,MATCH(AJ$1,Systems!$I$2:AY$2,)),$A57&amp;",*")</f>
        <v>17</v>
      </c>
      <c r="AK57" s="121">
        <f t="array" ref="AK57">COUNTIF(INDEX(ownership,0,MATCH(AK$1,Systems!$I$2:AY$2,)),$A57)+COUNTIFS(INDEX(ownership,0,MATCH(AK$1,Systems!$I$2:AY$2,)),$A57&amp;"(*",INDEX(ownership,0,MATCH(AK$1,Systems!$I$2:AY$2,)),"&lt;&gt;*"&amp;"(X)"&amp;"*")+COUNTIF(INDEX(ownership,0,MATCH(AK$1,Systems!$I$2:AY$2,)),$A57&amp;",*")</f>
        <v>17</v>
      </c>
      <c r="AL57" s="121">
        <f t="array" ref="AL57">COUNTIF(INDEX(ownership,0,MATCH(AL$1,Systems!$I$2:AY$2,)),$A57)+COUNTIFS(INDEX(ownership,0,MATCH(AL$1,Systems!$I$2:AY$2,)),$A57&amp;"(*",INDEX(ownership,0,MATCH(AL$1,Systems!$I$2:AY$2,)),"&lt;&gt;*"&amp;"(X)"&amp;"*")+COUNTIF(INDEX(ownership,0,MATCH(AL$1,Systems!$I$2:AY$2,)),$A57&amp;",*")</f>
        <v>17</v>
      </c>
      <c r="AM57" s="121">
        <f t="array" ref="AM57">COUNTIF(INDEX(ownership,0,MATCH(AM$1,Systems!$I$2:AY$2,)),$A57)+COUNTIFS(INDEX(ownership,0,MATCH(AM$1,Systems!$I$2:AY$2,)),$A57&amp;"(*",INDEX(ownership,0,MATCH(AM$1,Systems!$I$2:AY$2,)),"&lt;&gt;*"&amp;"(X)"&amp;"*")+COUNTIF(INDEX(ownership,0,MATCH(AM$1,Systems!$I$2:AY$2,)),$A57&amp;",*")</f>
        <v>3</v>
      </c>
      <c r="AN57" s="121">
        <f t="array" ref="AN57">COUNTIF(INDEX(ownership,0,MATCH(AN$1,Systems!$I$2:AY$2,)),$A57)+COUNTIFS(INDEX(ownership,0,MATCH(AN$1,Systems!$I$2:AY$2,)),$A57&amp;"(*",INDEX(ownership,0,MATCH(AN$1,Systems!$I$2:AY$2,)),"&lt;&gt;*"&amp;"(X)"&amp;"*")+COUNTIF(INDEX(ownership,0,MATCH(AN$1,Systems!$I$2:AY$2,)),$A57&amp;",*")</f>
        <v>3</v>
      </c>
      <c r="AO57" s="121">
        <f t="array" ref="AO57">COUNTIF(INDEX(ownership,0,MATCH(AO$1,Systems!$I$2:AY$2,)),$A57)+COUNTIFS(INDEX(ownership,0,MATCH(AO$1,Systems!$I$2:AY$2,)),$A57&amp;"(*",INDEX(ownership,0,MATCH(AO$1,Systems!$I$2:AY$2,)),"&lt;&gt;*"&amp;"(X)"&amp;"*")+COUNTIF(INDEX(ownership,0,MATCH(AO$1,Systems!$I$2:AY$2,)),$A57&amp;",*")</f>
        <v>3</v>
      </c>
      <c r="AP57" s="121">
        <f t="array" ref="AP57">COUNTIF(INDEX(ownership,0,MATCH(AP$1,Systems!$I$2:AY$2,)),$A57)+COUNTIFS(INDEX(ownership,0,MATCH(AP$1,Systems!$I$2:AY$2,)),$A57&amp;"(*",INDEX(ownership,0,MATCH(AP$1,Systems!$I$2:AY$2,)),"&lt;&gt;*"&amp;"(X)"&amp;"*")+COUNTIF(INDEX(ownership,0,MATCH(AP$1,Systems!$I$2:AY$2,)),$A57&amp;",*")</f>
        <v>1</v>
      </c>
      <c r="AQ57" s="121">
        <f t="array" ref="AQ57">COUNTIF(INDEX(ownership,0,MATCH(AQ$1,Systems!$I$2:AY$2,)),$A57)+COUNTIFS(INDEX(ownership,0,MATCH(AQ$1,Systems!$I$2:AY$2,)),$A57&amp;"(*",INDEX(ownership,0,MATCH(AQ$1,Systems!$I$2:AY$2,)),"&lt;&gt;*"&amp;"(X)"&amp;"*")+COUNTIF(INDEX(ownership,0,MATCH(AQ$1,Systems!$I$2:AY$2,)),$A57&amp;",*")</f>
        <v>0</v>
      </c>
      <c r="AR57" s="121">
        <f t="array" ref="AR57">COUNTIF(INDEX(ownership,0,MATCH(AR$1,Systems!$I$2:AY$2,)),$A57)+COUNTIFS(INDEX(ownership,0,MATCH(AR$1,Systems!$I$2:AY$2,)),$A57&amp;"(*",INDEX(ownership,0,MATCH(AR$1,Systems!$I$2:AY$2,)),"&lt;&gt;*"&amp;"(X)"&amp;"*")+COUNTIF(INDEX(ownership,0,MATCH(AR$1,Systems!$I$2:AY$2,)),$A57&amp;",*")</f>
        <v>0</v>
      </c>
      <c r="AS57" s="121">
        <f t="array" ref="AS57">COUNTIF(INDEX(ownership,0,MATCH(AS$1,Systems!$I$2:AY$2,)),$A57)+COUNTIFS(INDEX(ownership,0,MATCH(AS$1,Systems!$I$2:AY$2,)),$A57&amp;"(*",INDEX(ownership,0,MATCH(AS$1,Systems!$I$2:AY$2,)),"&lt;&gt;*"&amp;"(X)"&amp;"*")+COUNTIF(INDEX(ownership,0,MATCH(AS$1,Systems!$I$2:AY$2,)),$A57&amp;",*")</f>
        <v>0</v>
      </c>
      <c r="AT57" s="121">
        <f t="array" ref="AT57">COUNTIF(INDEX(ownership,0,MATCH(AT$1,Systems!$I$2:AY$2,)),$A57)+COUNTIFS(INDEX(ownership,0,MATCH(AT$1,Systems!$I$2:AY$2,)),$A57&amp;"(*",INDEX(ownership,0,MATCH(AT$1,Systems!$I$2:AY$2,)),"&lt;&gt;*"&amp;"(X)"&amp;"*")+COUNTIF(INDEX(ownership,0,MATCH(AT$1,Systems!$I$2:AY$2,)),$A57&amp;",*")</f>
        <v>0</v>
      </c>
      <c r="AU57" s="121">
        <f t="array" ref="AU57">COUNTIF(INDEX(ownership,0,MATCH(AU$1,Systems!$I$2:AY$2,)),$A57)+COUNTIFS(INDEX(ownership,0,MATCH(AU$1,Systems!$I$2:AY$2,)),$A57&amp;"(*",INDEX(ownership,0,MATCH(AU$1,Systems!$I$2:AY$2,)),"&lt;&gt;*"&amp;"(X)"&amp;"*")+COUNTIF(INDEX(ownership,0,MATCH(AU$1,Systems!$I$2:AY$2,)),$A57&amp;",*")</f>
        <v>0</v>
      </c>
      <c r="AV57" s="121">
        <f t="array" ref="AV57">COUNTIF(INDEX(ownership,0,MATCH(AV$1,Systems!$I$2:AY$2,)),$A57)+COUNTIFS(INDEX(ownership,0,MATCH(AV$1,Systems!$I$2:AY$2,)),$A57&amp;"(*",INDEX(ownership,0,MATCH(AV$1,Systems!$I$2:AY$2,)),"&lt;&gt;*"&amp;"(X)"&amp;"*")+COUNTIF(INDEX(ownership,0,MATCH(AV$1,Systems!$I$2:AY$2,)),$A57&amp;",*")</f>
        <v>0</v>
      </c>
      <c r="AW57" s="121">
        <f t="array" ref="AW57">COUNTIF(INDEX(ownership,0,MATCH(AW$1,Systems!$I$2:AY$2,)),$A57)+COUNTIFS(INDEX(ownership,0,MATCH(AW$1,Systems!$I$2:AY$2,)),$A57&amp;"(*",INDEX(ownership,0,MATCH(AW$1,Systems!$I$2:AY$2,)),"&lt;&gt;*"&amp;"(X)"&amp;"*")+COUNTIF(INDEX(ownership,0,MATCH(AW$1,Systems!$I$2:AY$2,)),$A57&amp;",*")</f>
        <v>0</v>
      </c>
      <c r="AX57" s="121">
        <f t="array" ref="AX57">COUNTIF(INDEX(ownership,0,MATCH(AX$1,Systems!$I$2:AY$2,)),$A57)+COUNTIFS(INDEX(ownership,0,MATCH(AX$1,Systems!$I$2:AY$2,)),$A57&amp;"(*",INDEX(ownership,0,MATCH(AX$1,Systems!$I$2:AY$2,)),"&lt;&gt;*"&amp;"(X)"&amp;"*")+COUNTIF(INDEX(ownership,0,MATCH(AX$1,Systems!$I$2:AY$2,)),$A57&amp;",*")</f>
        <v>0</v>
      </c>
      <c r="AY57" s="121">
        <f t="array" ref="AY57">COUNTIF(INDEX(ownership,0,MATCH(AY$1,Systems!$I$2:AZ$2,)),$A57)+COUNTIFS(INDEX(ownership,0,MATCH(AY$1,Systems!$I$2:AZ$2,)),$A57&amp;"(*",INDEX(ownership,0,MATCH(AY$1,Systems!$I$2:AZ$2,)),"&lt;&gt;*"&amp;"(X)"&amp;"*")+COUNTIF(INDEX(ownership,0,MATCH(AY$1,Systems!$I$2:AZ$2,)),$A57&amp;",*")</f>
        <v>0</v>
      </c>
      <c r="AZ57" s="121">
        <f t="array" ref="AZ57">COUNTIF(INDEX(ownership,0,MATCH(AZ$1,Systems!$I$2:AY$2,)),$A57)+COUNTIFS(INDEX(ownership,0,MATCH(AZ$1,Systems!$I$2:AY$2,)),$A57&amp;"(*",INDEX(ownership,0,MATCH(AZ$1,Systems!$I$2:AY$2,)),"&lt;&gt;*"&amp;"(X)"&amp;"*")+COUNTIF(INDEX(ownership,0,MATCH(AZ$1,Systems!$I$2:AY$2,)),$A57&amp;",*")</f>
        <v>0</v>
      </c>
    </row>
    <row r="58" ht="15.75" customHeight="1">
      <c r="A58" s="60" t="s">
        <v>3146</v>
      </c>
      <c r="B58" s="60" t="s">
        <v>8046</v>
      </c>
      <c r="C58" s="60" t="s">
        <v>8047</v>
      </c>
      <c r="D58" s="119">
        <v>2807.0</v>
      </c>
      <c r="E58" s="119">
        <v>3080.0</v>
      </c>
      <c r="F58" s="122"/>
      <c r="G58" s="121">
        <f t="shared" si="1"/>
        <v>4</v>
      </c>
      <c r="H58" s="121">
        <f t="array" ref="H58">COUNTIF(INDEX(ownership,0,MATCH(H$1,Systems!$I$2:AY$2,)),$A58)+COUNTIFS(INDEX(ownership,0,MATCH(H$1,Systems!$I$2:AY$2,)),$A58&amp;"(*",INDEX(ownership,0,MATCH(H$1,Systems!$I$2:AY$2,)),"&lt;&gt;*"&amp;"(X)"&amp;"*")+COUNTIF(INDEX(ownership,0,MATCH(H$1,Systems!$I$2:AY$2,)),$A58&amp;",*")</f>
        <v>0</v>
      </c>
      <c r="I58" s="121">
        <f t="array" ref="I58">COUNTIF(INDEX(ownership,0,MATCH(I$1,Systems!$I$2:AY$2,)),$A58)+COUNTIFS(INDEX(ownership,0,MATCH(I$1,Systems!$I$2:AY$2,)),$A58&amp;"(*",INDEX(ownership,0,MATCH(I$1,Systems!$I$2:AY$2,)),"&lt;&gt;*"&amp;"(X)"&amp;"*")+COUNTIF(INDEX(ownership,0,MATCH(I$1,Systems!$I$2:AY$2,)),$A58&amp;",*")</f>
        <v>0</v>
      </c>
      <c r="J58" s="121">
        <f t="array" ref="J58">COUNTIF(INDEX(ownership,0,MATCH(J$1,Systems!$I$2:AY$2,)),$A58)+COUNTIFS(INDEX(ownership,0,MATCH(J$1,Systems!$I$2:AY$2,)),$A58&amp;"(*",INDEX(ownership,0,MATCH(J$1,Systems!$I$2:AY$2,)),"&lt;&gt;*"&amp;"(X)"&amp;"*")+COUNTIF(INDEX(ownership,0,MATCH(J$1,Systems!$I$2:AY$2,)),$A58&amp;",*")</f>
        <v>0</v>
      </c>
      <c r="K58" s="121">
        <f t="array" ref="K58">COUNTIF(INDEX(ownership,0,MATCH(K$1,Systems!$I$2:AY$2,)),$A58)+COUNTIFS(INDEX(ownership,0,MATCH(K$1,Systems!$I$2:AY$2,)),$A58&amp;"(*",INDEX(ownership,0,MATCH(K$1,Systems!$I$2:AY$2,)),"&lt;&gt;*"&amp;"(X)"&amp;"*")+COUNTIF(INDEX(ownership,0,MATCH(K$1,Systems!$I$2:AY$2,)),$A58&amp;",*")</f>
        <v>0</v>
      </c>
      <c r="L58" s="121">
        <f t="array" ref="L58">COUNTIF(INDEX(ownership,0,MATCH(L$1,Systems!$I$2:AY$2,)),$A58)+COUNTIFS(INDEX(ownership,0,MATCH(L$1,Systems!$I$2:AY$2,)),$A58&amp;"(*",INDEX(ownership,0,MATCH(L$1,Systems!$I$2:AY$2,)),"&lt;&gt;*"&amp;"(X)"&amp;"*")+COUNTIF(INDEX(ownership,0,MATCH(L$1,Systems!$I$2:AY$2,)),$A58&amp;",*")</f>
        <v>0</v>
      </c>
      <c r="M58" s="121">
        <f t="array" ref="M58">COUNTIF(INDEX(ownership,0,MATCH(M$1,Systems!$I$2:AY$2,)),$A58)+COUNTIFS(INDEX(ownership,0,MATCH(M$1,Systems!$I$2:AY$2,)),$A58&amp;"(*",INDEX(ownership,0,MATCH(M$1,Systems!$I$2:AY$2,)),"&lt;&gt;*"&amp;"(X)"&amp;"*")+COUNTIF(INDEX(ownership,0,MATCH(M$1,Systems!$I$2:AY$2,)),$A58&amp;",*")</f>
        <v>0</v>
      </c>
      <c r="N58" s="121">
        <f t="array" ref="N58">COUNTIF(INDEX(ownership,0,MATCH(N$1,Systems!$I$2:AY$2,)),$A58)+COUNTIFS(INDEX(ownership,0,MATCH(N$1,Systems!$I$2:AY$2,)),$A58&amp;"(*",INDEX(ownership,0,MATCH(N$1,Systems!$I$2:AY$2,)),"&lt;&gt;*"&amp;"(X)"&amp;"*")+COUNTIF(INDEX(ownership,0,MATCH(N$1,Systems!$I$2:AY$2,)),$A58&amp;",*")</f>
        <v>0</v>
      </c>
      <c r="O58" s="121">
        <f t="array" ref="O58">COUNTIF(INDEX(ownership,0,MATCH(O$1,Systems!$I$2:AY$2,)),$A58)+COUNTIFS(INDEX(ownership,0,MATCH(O$1,Systems!$I$2:AY$2,)),$A58&amp;"(*",INDEX(ownership,0,MATCH(O$1,Systems!$I$2:AY$2,)),"&lt;&gt;*"&amp;"(X)"&amp;"*")+COUNTIF(INDEX(ownership,0,MATCH(O$1,Systems!$I$2:AY$2,)),$A58&amp;",*")</f>
        <v>0</v>
      </c>
      <c r="P58" s="121">
        <f t="array" ref="P58">COUNTIF(INDEX(ownership,0,MATCH(P$1,Systems!$I$2:AY$2,)),$A58)+COUNTIFS(INDEX(ownership,0,MATCH(P$1,Systems!$I$2:AY$2,)),$A58&amp;"(*",INDEX(ownership,0,MATCH(P$1,Systems!$I$2:AY$2,)),"&lt;&gt;*"&amp;"(X)"&amp;"*")+COUNTIF(INDEX(ownership,0,MATCH(P$1,Systems!$I$2:AY$2,)),$A58&amp;",*")</f>
        <v>0</v>
      </c>
      <c r="Q58" s="121">
        <f t="array" ref="Q58">COUNTIF(INDEX(ownership,0,MATCH(Q$1,Systems!$I$2:AY$2,)),$A58)+COUNTIFS(INDEX(ownership,0,MATCH(Q$1,Systems!$I$2:AY$2,)),$A58&amp;"(*",INDEX(ownership,0,MATCH(Q$1,Systems!$I$2:AY$2,)),"&lt;&gt;*"&amp;"(X)"&amp;"*")+COUNTIF(INDEX(ownership,0,MATCH(Q$1,Systems!$I$2:AY$2,)),$A58&amp;",*")</f>
        <v>0</v>
      </c>
      <c r="R58" s="121">
        <f t="array" ref="R58">COUNTIF(INDEX(ownership,0,MATCH(R$1,Systems!$I$2:AY$2,)),$A58)+COUNTIFS(INDEX(ownership,0,MATCH(R$1,Systems!$I$2:AY$2,)),$A58&amp;"(*",INDEX(ownership,0,MATCH(R$1,Systems!$I$2:AY$2,)),"&lt;&gt;*"&amp;"(X)"&amp;"*")+COUNTIF(INDEX(ownership,0,MATCH(R$1,Systems!$I$2:AY$2,)),$A58&amp;",*")</f>
        <v>0</v>
      </c>
      <c r="S58" s="121">
        <f t="array" ref="S58">COUNTIF(INDEX(ownership,0,MATCH(S$1,Systems!$I$2:AY$2,)),$A58)+COUNTIFS(INDEX(ownership,0,MATCH(S$1,Systems!$I$2:AY$2,)),$A58&amp;"(*",INDEX(ownership,0,MATCH(S$1,Systems!$I$2:AY$2,)),"&lt;&gt;*"&amp;"(X)"&amp;"*")+COUNTIF(INDEX(ownership,0,MATCH(S$1,Systems!$I$2:AY$2,)),$A58&amp;",*")</f>
        <v>0</v>
      </c>
      <c r="T58" s="121">
        <f t="array" ref="T58">COUNTIF(INDEX(ownership,0,MATCH(T$1,Systems!$I$2:AY$2,)),$A58)+COUNTIFS(INDEX(ownership,0,MATCH(T$1,Systems!$I$2:AY$2,)),$A58&amp;"(*",INDEX(ownership,0,MATCH(T$1,Systems!$I$2:AY$2,)),"&lt;&gt;*"&amp;"(X)"&amp;"*")+COUNTIF(INDEX(ownership,0,MATCH(T$1,Systems!$I$2:AY$2,)),$A58&amp;",*")</f>
        <v>0</v>
      </c>
      <c r="U58" s="121">
        <f t="array" ref="U58">COUNTIF(INDEX(ownership,0,MATCH(U$1,Systems!$I$2:AY$2,)),$A58)+COUNTIFS(INDEX(ownership,0,MATCH(U$1,Systems!$I$2:AY$2,)),$A58&amp;"(*",INDEX(ownership,0,MATCH(U$1,Systems!$I$2:AY$2,)),"&lt;&gt;*"&amp;"(X)"&amp;"*")+COUNTIF(INDEX(ownership,0,MATCH(U$1,Systems!$I$2:AY$2,)),$A58&amp;",*")</f>
        <v>0</v>
      </c>
      <c r="V58" s="121">
        <f t="array" ref="V58">COUNTIF(INDEX(ownership,0,MATCH(V$1,Systems!$I$2:AY$2,)),$A58)+COUNTIFS(INDEX(ownership,0,MATCH(V$1,Systems!$I$2:AY$2,)),$A58&amp;"(*",INDEX(ownership,0,MATCH(V$1,Systems!$I$2:AY$2,)),"&lt;&gt;*"&amp;"(X)"&amp;"*")+COUNTIF(INDEX(ownership,0,MATCH(V$1,Systems!$I$2:AY$2,)),$A58&amp;",*")</f>
        <v>0</v>
      </c>
      <c r="W58" s="121">
        <f t="array" ref="W58">COUNTIF(INDEX(ownership,0,MATCH(W$1,Systems!$I$2:AY$2,)),$A58)+COUNTIFS(INDEX(ownership,0,MATCH(W$1,Systems!$I$2:AY$2,)),$A58&amp;"(*",INDEX(ownership,0,MATCH(W$1,Systems!$I$2:AY$2,)),"&lt;&gt;*"&amp;"(X)"&amp;"*")+COUNTIF(INDEX(ownership,0,MATCH(W$1,Systems!$I$2:AY$2,)),$A58&amp;",*")</f>
        <v>0</v>
      </c>
      <c r="X58" s="121">
        <f t="array" ref="X58">COUNTIF(INDEX(ownership,0,MATCH(X$1,Systems!$I$2:AY$2,)),$A58)+COUNTIFS(INDEX(ownership,0,MATCH(X$1,Systems!$I$2:AY$2,)),$A58&amp;"(*",INDEX(ownership,0,MATCH(X$1,Systems!$I$2:AY$2,)),"&lt;&gt;*"&amp;"(X)"&amp;"*")+COUNTIF(INDEX(ownership,0,MATCH(X$1,Systems!$I$2:AY$2,)),$A58&amp;",*")</f>
        <v>0</v>
      </c>
      <c r="Y58" s="121">
        <f t="array" ref="Y58">COUNTIF(INDEX(ownership,0,MATCH(Y$1,Systems!$I$2:AY$2,)),$A58)+COUNTIFS(INDEX(ownership,0,MATCH(Y$1,Systems!$I$2:AY$2,)),$A58&amp;"(*",INDEX(ownership,0,MATCH(Y$1,Systems!$I$2:AY$2,)),"&lt;&gt;*"&amp;"(X)"&amp;"*")+COUNTIF(INDEX(ownership,0,MATCH(Y$1,Systems!$I$2:AY$2,)),$A58&amp;",*")</f>
        <v>0</v>
      </c>
      <c r="Z58" s="121">
        <f t="array" ref="Z58">COUNTIF(INDEX(ownership,0,MATCH(Z$1,Systems!$I$2:AY$2,)),$A58)+COUNTIFS(INDEX(ownership,0,MATCH(Z$1,Systems!$I$2:AY$2,)),$A58&amp;"(*",INDEX(ownership,0,MATCH(Z$1,Systems!$I$2:AY$2,)),"&lt;&gt;*"&amp;"(X)"&amp;"*")+COUNTIF(INDEX(ownership,0,MATCH(Z$1,Systems!$I$2:AY$2,)),$A58&amp;",*")</f>
        <v>0</v>
      </c>
      <c r="AA58" s="121">
        <f t="array" ref="AA58">COUNTIF(INDEX(ownership,0,MATCH(AA$1,Systems!$I$2:AY$2,)),$A58)+COUNTIFS(INDEX(ownership,0,MATCH(AA$1,Systems!$I$2:AY$2,)),$A58&amp;"(*",INDEX(ownership,0,MATCH(AA$1,Systems!$I$2:AY$2,)),"&lt;&gt;*"&amp;"(X)"&amp;"*")+COUNTIF(INDEX(ownership,0,MATCH(AA$1,Systems!$I$2:AY$2,)),$A58&amp;",*")</f>
        <v>0</v>
      </c>
      <c r="AB58" s="121">
        <f t="array" ref="AB58">COUNTIF(INDEX(ownership,0,MATCH(AB$1,Systems!$I$2:AY$2,)),$A58)+COUNTIFS(INDEX(ownership,0,MATCH(AB$1,Systems!$I$2:AY$2,)),$A58&amp;"(*",INDEX(ownership,0,MATCH(AB$1,Systems!$I$2:AY$2,)),"&lt;&gt;*"&amp;"(X)"&amp;"*")+COUNTIF(INDEX(ownership,0,MATCH(AB$1,Systems!$I$2:AY$2,)),$A58&amp;",*")</f>
        <v>0</v>
      </c>
      <c r="AC58" s="121">
        <f t="array" ref="AC58">COUNTIF(INDEX(ownership,0,MATCH(AC$1,Systems!$I$2:AY$2,)),$A58)+COUNTIFS(INDEX(ownership,0,MATCH(AC$1,Systems!$I$2:AY$2,)),$A58&amp;"(*",INDEX(ownership,0,MATCH(AC$1,Systems!$I$2:AY$2,)),"&lt;&gt;*"&amp;"(X)"&amp;"*")+COUNTIF(INDEX(ownership,0,MATCH(AC$1,Systems!$I$2:AY$2,)),$A58&amp;",*")</f>
        <v>0</v>
      </c>
      <c r="AD58" s="121">
        <f t="array" ref="AD58">COUNTIF(INDEX(ownership,0,MATCH(AD$1,Systems!$I$2:AY$2,)),$A58)+COUNTIFS(INDEX(ownership,0,MATCH(AD$1,Systems!$I$2:AY$2,)),$A58&amp;"(*",INDEX(ownership,0,MATCH(AD$1,Systems!$I$2:AY$2,)),"&lt;&gt;*"&amp;"(X)"&amp;"*")+COUNTIF(INDEX(ownership,0,MATCH(AD$1,Systems!$I$2:AY$2,)),$A58&amp;",*")</f>
        <v>0</v>
      </c>
      <c r="AE58" s="121">
        <f t="array" ref="AE58">COUNTIF(INDEX(ownership,0,MATCH(AE$1,Systems!$I$2:AY$2,)),$A58)+COUNTIFS(INDEX(ownership,0,MATCH(AE$1,Systems!$I$2:AY$2,)),$A58&amp;"(*",INDEX(ownership,0,MATCH(AE$1,Systems!$I$2:AY$2,)),"&lt;&gt;*"&amp;"(X)"&amp;"*")+COUNTIF(INDEX(ownership,0,MATCH(AE$1,Systems!$I$2:AY$2,)),$A58&amp;",*")</f>
        <v>0</v>
      </c>
      <c r="AF58" s="121">
        <f t="array" ref="AF58">COUNTIF(INDEX(ownership,0,MATCH(AF$1,Systems!$I$2:AY$2,)),$A58)+COUNTIFS(INDEX(ownership,0,MATCH(AF$1,Systems!$I$2:AY$2,)),$A58&amp;"(*",INDEX(ownership,0,MATCH(AF$1,Systems!$I$2:AY$2,)),"&lt;&gt;*"&amp;"(X)"&amp;"*")+COUNTIF(INDEX(ownership,0,MATCH(AF$1,Systems!$I$2:AY$2,)),$A58&amp;",*")</f>
        <v>0</v>
      </c>
      <c r="AG58" s="121">
        <f t="array" ref="AG58">COUNTIF(INDEX(ownership,0,MATCH(AG$1,Systems!$I$2:AY$2,)),$A58)+COUNTIFS(INDEX(ownership,0,MATCH(AG$1,Systems!$I$2:AY$2,)),$A58&amp;"(*",INDEX(ownership,0,MATCH(AG$1,Systems!$I$2:AY$2,)),"&lt;&gt;*"&amp;"(X)"&amp;"*")+COUNTIF(INDEX(ownership,0,MATCH(AG$1,Systems!$I$2:AY$2,)),$A58&amp;",*")</f>
        <v>0</v>
      </c>
      <c r="AH58" s="121">
        <f t="array" ref="AH58">COUNTIF(INDEX(ownership,0,MATCH(AH$1,Systems!$I$2:AY$2,)),$A58)+COUNTIFS(INDEX(ownership,0,MATCH(AH$1,Systems!$I$2:AY$2,)),$A58&amp;"(*",INDEX(ownership,0,MATCH(AH$1,Systems!$I$2:AY$2,)),"&lt;&gt;*"&amp;"(X)"&amp;"*")+COUNTIF(INDEX(ownership,0,MATCH(AH$1,Systems!$I$2:AY$2,)),$A58&amp;",*")</f>
        <v>0</v>
      </c>
      <c r="AI58" s="121">
        <f t="array" ref="AI58">COUNTIF(INDEX(ownership,0,MATCH(AI$1,Systems!$I$2:AY$2,)),$A58)+COUNTIFS(INDEX(ownership,0,MATCH(AI$1,Systems!$I$2:AY$2,)),$A58&amp;"(*",INDEX(ownership,0,MATCH(AI$1,Systems!$I$2:AY$2,)),"&lt;&gt;*"&amp;"(X)"&amp;"*")+COUNTIF(INDEX(ownership,0,MATCH(AI$1,Systems!$I$2:AY$2,)),$A58&amp;",*")</f>
        <v>0</v>
      </c>
      <c r="AJ58" s="121">
        <f t="array" ref="AJ58">COUNTIF(INDEX(ownership,0,MATCH(AJ$1,Systems!$I$2:AY$2,)),$A58)+COUNTIFS(INDEX(ownership,0,MATCH(AJ$1,Systems!$I$2:AY$2,)),$A58&amp;"(*",INDEX(ownership,0,MATCH(AJ$1,Systems!$I$2:AY$2,)),"&lt;&gt;*"&amp;"(X)"&amp;"*")+COUNTIF(INDEX(ownership,0,MATCH(AJ$1,Systems!$I$2:AY$2,)),$A58&amp;",*")</f>
        <v>0</v>
      </c>
      <c r="AK58" s="121">
        <f t="array" ref="AK58">COUNTIF(INDEX(ownership,0,MATCH(AK$1,Systems!$I$2:AY$2,)),$A58)+COUNTIFS(INDEX(ownership,0,MATCH(AK$1,Systems!$I$2:AY$2,)),$A58&amp;"(*",INDEX(ownership,0,MATCH(AK$1,Systems!$I$2:AY$2,)),"&lt;&gt;*"&amp;"(X)"&amp;"*")+COUNTIF(INDEX(ownership,0,MATCH(AK$1,Systems!$I$2:AY$2,)),$A58&amp;",*")</f>
        <v>0</v>
      </c>
      <c r="AL58" s="121">
        <f t="array" ref="AL58">COUNTIF(INDEX(ownership,0,MATCH(AL$1,Systems!$I$2:AY$2,)),$A58)+COUNTIFS(INDEX(ownership,0,MATCH(AL$1,Systems!$I$2:AY$2,)),$A58&amp;"(*",INDEX(ownership,0,MATCH(AL$1,Systems!$I$2:AY$2,)),"&lt;&gt;*"&amp;"(X)"&amp;"*")+COUNTIF(INDEX(ownership,0,MATCH(AL$1,Systems!$I$2:AY$2,)),$A58&amp;",*")</f>
        <v>0</v>
      </c>
      <c r="AM58" s="121">
        <f t="array" ref="AM58">COUNTIF(INDEX(ownership,0,MATCH(AM$1,Systems!$I$2:AY$2,)),$A58)+COUNTIFS(INDEX(ownership,0,MATCH(AM$1,Systems!$I$2:AY$2,)),$A58&amp;"(*",INDEX(ownership,0,MATCH(AM$1,Systems!$I$2:AY$2,)),"&lt;&gt;*"&amp;"(X)"&amp;"*")+COUNTIF(INDEX(ownership,0,MATCH(AM$1,Systems!$I$2:AY$2,)),$A58&amp;",*")</f>
        <v>0</v>
      </c>
      <c r="AN58" s="121">
        <f t="array" ref="AN58">COUNTIF(INDEX(ownership,0,MATCH(AN$1,Systems!$I$2:AY$2,)),$A58)+COUNTIFS(INDEX(ownership,0,MATCH(AN$1,Systems!$I$2:AY$2,)),$A58&amp;"(*",INDEX(ownership,0,MATCH(AN$1,Systems!$I$2:AY$2,)),"&lt;&gt;*"&amp;"(X)"&amp;"*")+COUNTIF(INDEX(ownership,0,MATCH(AN$1,Systems!$I$2:AY$2,)),$A58&amp;",*")</f>
        <v>0</v>
      </c>
      <c r="AO58" s="121">
        <f t="array" ref="AO58">COUNTIF(INDEX(ownership,0,MATCH(AO$1,Systems!$I$2:AY$2,)),$A58)+COUNTIFS(INDEX(ownership,0,MATCH(AO$1,Systems!$I$2:AY$2,)),$A58&amp;"(*",INDEX(ownership,0,MATCH(AO$1,Systems!$I$2:AY$2,)),"&lt;&gt;*"&amp;"(X)"&amp;"*")+COUNTIF(INDEX(ownership,0,MATCH(AO$1,Systems!$I$2:AY$2,)),$A58&amp;",*")</f>
        <v>0</v>
      </c>
      <c r="AP58" s="121">
        <f t="array" ref="AP58">COUNTIF(INDEX(ownership,0,MATCH(AP$1,Systems!$I$2:AY$2,)),$A58)+COUNTIFS(INDEX(ownership,0,MATCH(AP$1,Systems!$I$2:AY$2,)),$A58&amp;"(*",INDEX(ownership,0,MATCH(AP$1,Systems!$I$2:AY$2,)),"&lt;&gt;*"&amp;"(X)"&amp;"*")+COUNTIF(INDEX(ownership,0,MATCH(AP$1,Systems!$I$2:AY$2,)),$A58&amp;",*")</f>
        <v>4</v>
      </c>
      <c r="AQ58" s="121">
        <f t="array" ref="AQ58">COUNTIF(INDEX(ownership,0,MATCH(AQ$1,Systems!$I$2:AY$2,)),$A58)+COUNTIFS(INDEX(ownership,0,MATCH(AQ$1,Systems!$I$2:AY$2,)),$A58&amp;"(*",INDEX(ownership,0,MATCH(AQ$1,Systems!$I$2:AY$2,)),"&lt;&gt;*"&amp;"(X)"&amp;"*")+COUNTIF(INDEX(ownership,0,MATCH(AQ$1,Systems!$I$2:AY$2,)),$A58&amp;",*")</f>
        <v>1</v>
      </c>
      <c r="AR58" s="121">
        <f t="array" ref="AR58">COUNTIF(INDEX(ownership,0,MATCH(AR$1,Systems!$I$2:AY$2,)),$A58)+COUNTIFS(INDEX(ownership,0,MATCH(AR$1,Systems!$I$2:AY$2,)),$A58&amp;"(*",INDEX(ownership,0,MATCH(AR$1,Systems!$I$2:AY$2,)),"&lt;&gt;*"&amp;"(X)"&amp;"*")+COUNTIF(INDEX(ownership,0,MATCH(AR$1,Systems!$I$2:AY$2,)),$A58&amp;",*")</f>
        <v>0</v>
      </c>
      <c r="AS58" s="121">
        <f t="array" ref="AS58">COUNTIF(INDEX(ownership,0,MATCH(AS$1,Systems!$I$2:AY$2,)),$A58)+COUNTIFS(INDEX(ownership,0,MATCH(AS$1,Systems!$I$2:AY$2,)),$A58&amp;"(*",INDEX(ownership,0,MATCH(AS$1,Systems!$I$2:AY$2,)),"&lt;&gt;*"&amp;"(X)"&amp;"*")+COUNTIF(INDEX(ownership,0,MATCH(AS$1,Systems!$I$2:AY$2,)),$A58&amp;",*")</f>
        <v>0</v>
      </c>
      <c r="AT58" s="121">
        <f t="array" ref="AT58">COUNTIF(INDEX(ownership,0,MATCH(AT$1,Systems!$I$2:AY$2,)),$A58)+COUNTIFS(INDEX(ownership,0,MATCH(AT$1,Systems!$I$2:AY$2,)),$A58&amp;"(*",INDEX(ownership,0,MATCH(AT$1,Systems!$I$2:AY$2,)),"&lt;&gt;*"&amp;"(X)"&amp;"*")+COUNTIF(INDEX(ownership,0,MATCH(AT$1,Systems!$I$2:AY$2,)),$A58&amp;",*")</f>
        <v>0</v>
      </c>
      <c r="AU58" s="121">
        <f t="array" ref="AU58">COUNTIF(INDEX(ownership,0,MATCH(AU$1,Systems!$I$2:AY$2,)),$A58)+COUNTIFS(INDEX(ownership,0,MATCH(AU$1,Systems!$I$2:AY$2,)),$A58&amp;"(*",INDEX(ownership,0,MATCH(AU$1,Systems!$I$2:AY$2,)),"&lt;&gt;*"&amp;"(X)"&amp;"*")+COUNTIF(INDEX(ownership,0,MATCH(AU$1,Systems!$I$2:AY$2,)),$A58&amp;",*")</f>
        <v>0</v>
      </c>
      <c r="AV58" s="121">
        <f t="array" ref="AV58">COUNTIF(INDEX(ownership,0,MATCH(AV$1,Systems!$I$2:AY$2,)),$A58)+COUNTIFS(INDEX(ownership,0,MATCH(AV$1,Systems!$I$2:AY$2,)),$A58&amp;"(*",INDEX(ownership,0,MATCH(AV$1,Systems!$I$2:AY$2,)),"&lt;&gt;*"&amp;"(X)"&amp;"*")+COUNTIF(INDEX(ownership,0,MATCH(AV$1,Systems!$I$2:AY$2,)),$A58&amp;",*")</f>
        <v>0</v>
      </c>
      <c r="AW58" s="121">
        <f t="array" ref="AW58">COUNTIF(INDEX(ownership,0,MATCH(AW$1,Systems!$I$2:AY$2,)),$A58)+COUNTIFS(INDEX(ownership,0,MATCH(AW$1,Systems!$I$2:AY$2,)),$A58&amp;"(*",INDEX(ownership,0,MATCH(AW$1,Systems!$I$2:AY$2,)),"&lt;&gt;*"&amp;"(X)"&amp;"*")+COUNTIF(INDEX(ownership,0,MATCH(AW$1,Systems!$I$2:AY$2,)),$A58&amp;",*")</f>
        <v>0</v>
      </c>
      <c r="AX58" s="121">
        <f t="array" ref="AX58">COUNTIF(INDEX(ownership,0,MATCH(AX$1,Systems!$I$2:AY$2,)),$A58)+COUNTIFS(INDEX(ownership,0,MATCH(AX$1,Systems!$I$2:AY$2,)),$A58&amp;"(*",INDEX(ownership,0,MATCH(AX$1,Systems!$I$2:AY$2,)),"&lt;&gt;*"&amp;"(X)"&amp;"*")+COUNTIF(INDEX(ownership,0,MATCH(AX$1,Systems!$I$2:AY$2,)),$A58&amp;",*")</f>
        <v>0</v>
      </c>
      <c r="AY58" s="121">
        <f t="array" ref="AY58">COUNTIF(INDEX(ownership,0,MATCH(AY$1,Systems!$I$2:AZ$2,)),$A58)+COUNTIFS(INDEX(ownership,0,MATCH(AY$1,Systems!$I$2:AZ$2,)),$A58&amp;"(*",INDEX(ownership,0,MATCH(AY$1,Systems!$I$2:AZ$2,)),"&lt;&gt;*"&amp;"(X)"&amp;"*")+COUNTIF(INDEX(ownership,0,MATCH(AY$1,Systems!$I$2:AZ$2,)),$A58&amp;",*")</f>
        <v>0</v>
      </c>
      <c r="AZ58" s="121">
        <f t="array" ref="AZ58">COUNTIF(INDEX(ownership,0,MATCH(AZ$1,Systems!$I$2:AY$2,)),$A58)+COUNTIFS(INDEX(ownership,0,MATCH(AZ$1,Systems!$I$2:AY$2,)),$A58&amp;"(*",INDEX(ownership,0,MATCH(AZ$1,Systems!$I$2:AY$2,)),"&lt;&gt;*"&amp;"(X)"&amp;"*")+COUNTIF(INDEX(ownership,0,MATCH(AZ$1,Systems!$I$2:AY$2,)),$A58&amp;",*")</f>
        <v>0</v>
      </c>
    </row>
    <row r="59" ht="15.75" customHeight="1">
      <c r="A59" s="60" t="s">
        <v>1099</v>
      </c>
      <c r="B59" s="60" t="s">
        <v>8048</v>
      </c>
      <c r="C59" s="60" t="s">
        <v>8049</v>
      </c>
      <c r="D59" s="119">
        <v>2807.0</v>
      </c>
      <c r="E59" s="119">
        <v>3083.0</v>
      </c>
      <c r="F59" s="122"/>
      <c r="G59" s="121">
        <f t="shared" si="1"/>
        <v>4</v>
      </c>
      <c r="H59" s="121">
        <f t="array" ref="H59">COUNTIF(INDEX(ownership,0,MATCH(H$1,Systems!$I$2:AY$2,)),$A59)+COUNTIFS(INDEX(ownership,0,MATCH(H$1,Systems!$I$2:AY$2,)),$A59&amp;"(*",INDEX(ownership,0,MATCH(H$1,Systems!$I$2:AY$2,)),"&lt;&gt;*"&amp;"(X)"&amp;"*")+COUNTIF(INDEX(ownership,0,MATCH(H$1,Systems!$I$2:AY$2,)),$A59&amp;",*")</f>
        <v>0</v>
      </c>
      <c r="I59" s="121">
        <f t="array" ref="I59">COUNTIF(INDEX(ownership,0,MATCH(I$1,Systems!$I$2:AY$2,)),$A59)+COUNTIFS(INDEX(ownership,0,MATCH(I$1,Systems!$I$2:AY$2,)),$A59&amp;"(*",INDEX(ownership,0,MATCH(I$1,Systems!$I$2:AY$2,)),"&lt;&gt;*"&amp;"(X)"&amp;"*")+COUNTIF(INDEX(ownership,0,MATCH(I$1,Systems!$I$2:AY$2,)),$A59&amp;",*")</f>
        <v>0</v>
      </c>
      <c r="J59" s="121">
        <f t="array" ref="J59">COUNTIF(INDEX(ownership,0,MATCH(J$1,Systems!$I$2:AY$2,)),$A59)+COUNTIFS(INDEX(ownership,0,MATCH(J$1,Systems!$I$2:AY$2,)),$A59&amp;"(*",INDEX(ownership,0,MATCH(J$1,Systems!$I$2:AY$2,)),"&lt;&gt;*"&amp;"(X)"&amp;"*")+COUNTIF(INDEX(ownership,0,MATCH(J$1,Systems!$I$2:AY$2,)),$A59&amp;",*")</f>
        <v>0</v>
      </c>
      <c r="K59" s="121">
        <f t="array" ref="K59">COUNTIF(INDEX(ownership,0,MATCH(K$1,Systems!$I$2:AY$2,)),$A59)+COUNTIFS(INDEX(ownership,0,MATCH(K$1,Systems!$I$2:AY$2,)),$A59&amp;"(*",INDEX(ownership,0,MATCH(K$1,Systems!$I$2:AY$2,)),"&lt;&gt;*"&amp;"(X)"&amp;"*")+COUNTIF(INDEX(ownership,0,MATCH(K$1,Systems!$I$2:AY$2,)),$A59&amp;",*")</f>
        <v>0</v>
      </c>
      <c r="L59" s="121">
        <f t="array" ref="L59">COUNTIF(INDEX(ownership,0,MATCH(L$1,Systems!$I$2:AY$2,)),$A59)+COUNTIFS(INDEX(ownership,0,MATCH(L$1,Systems!$I$2:AY$2,)),$A59&amp;"(*",INDEX(ownership,0,MATCH(L$1,Systems!$I$2:AY$2,)),"&lt;&gt;*"&amp;"(X)"&amp;"*")+COUNTIF(INDEX(ownership,0,MATCH(L$1,Systems!$I$2:AY$2,)),$A59&amp;",*")</f>
        <v>0</v>
      </c>
      <c r="M59" s="121">
        <f t="array" ref="M59">COUNTIF(INDEX(ownership,0,MATCH(M$1,Systems!$I$2:AY$2,)),$A59)+COUNTIFS(INDEX(ownership,0,MATCH(M$1,Systems!$I$2:AY$2,)),$A59&amp;"(*",INDEX(ownership,0,MATCH(M$1,Systems!$I$2:AY$2,)),"&lt;&gt;*"&amp;"(X)"&amp;"*")+COUNTIF(INDEX(ownership,0,MATCH(M$1,Systems!$I$2:AY$2,)),$A59&amp;",*")</f>
        <v>0</v>
      </c>
      <c r="N59" s="121">
        <f t="array" ref="N59">COUNTIF(INDEX(ownership,0,MATCH(N$1,Systems!$I$2:AY$2,)),$A59)+COUNTIFS(INDEX(ownership,0,MATCH(N$1,Systems!$I$2:AY$2,)),$A59&amp;"(*",INDEX(ownership,0,MATCH(N$1,Systems!$I$2:AY$2,)),"&lt;&gt;*"&amp;"(X)"&amp;"*")+COUNTIF(INDEX(ownership,0,MATCH(N$1,Systems!$I$2:AY$2,)),$A59&amp;",*")</f>
        <v>0</v>
      </c>
      <c r="O59" s="121">
        <f t="array" ref="O59">COUNTIF(INDEX(ownership,0,MATCH(O$1,Systems!$I$2:AY$2,)),$A59)+COUNTIFS(INDEX(ownership,0,MATCH(O$1,Systems!$I$2:AY$2,)),$A59&amp;"(*",INDEX(ownership,0,MATCH(O$1,Systems!$I$2:AY$2,)),"&lt;&gt;*"&amp;"(X)"&amp;"*")+COUNTIF(INDEX(ownership,0,MATCH(O$1,Systems!$I$2:AY$2,)),$A59&amp;",*")</f>
        <v>0</v>
      </c>
      <c r="P59" s="121">
        <f t="array" ref="P59">COUNTIF(INDEX(ownership,0,MATCH(P$1,Systems!$I$2:AY$2,)),$A59)+COUNTIFS(INDEX(ownership,0,MATCH(P$1,Systems!$I$2:AY$2,)),$A59&amp;"(*",INDEX(ownership,0,MATCH(P$1,Systems!$I$2:AY$2,)),"&lt;&gt;*"&amp;"(X)"&amp;"*")+COUNTIF(INDEX(ownership,0,MATCH(P$1,Systems!$I$2:AY$2,)),$A59&amp;",*")</f>
        <v>0</v>
      </c>
      <c r="Q59" s="121">
        <f t="array" ref="Q59">COUNTIF(INDEX(ownership,0,MATCH(Q$1,Systems!$I$2:AY$2,)),$A59)+COUNTIFS(INDEX(ownership,0,MATCH(Q$1,Systems!$I$2:AY$2,)),$A59&amp;"(*",INDEX(ownership,0,MATCH(Q$1,Systems!$I$2:AY$2,)),"&lt;&gt;*"&amp;"(X)"&amp;"*")+COUNTIF(INDEX(ownership,0,MATCH(Q$1,Systems!$I$2:AY$2,)),$A59&amp;",*")</f>
        <v>0</v>
      </c>
      <c r="R59" s="121">
        <f t="array" ref="R59">COUNTIF(INDEX(ownership,0,MATCH(R$1,Systems!$I$2:AY$2,)),$A59)+COUNTIFS(INDEX(ownership,0,MATCH(R$1,Systems!$I$2:AY$2,)),$A59&amp;"(*",INDEX(ownership,0,MATCH(R$1,Systems!$I$2:AY$2,)),"&lt;&gt;*"&amp;"(X)"&amp;"*")+COUNTIF(INDEX(ownership,0,MATCH(R$1,Systems!$I$2:AY$2,)),$A59&amp;",*")</f>
        <v>0</v>
      </c>
      <c r="S59" s="121">
        <f t="array" ref="S59">COUNTIF(INDEX(ownership,0,MATCH(S$1,Systems!$I$2:AY$2,)),$A59)+COUNTIFS(INDEX(ownership,0,MATCH(S$1,Systems!$I$2:AY$2,)),$A59&amp;"(*",INDEX(ownership,0,MATCH(S$1,Systems!$I$2:AY$2,)),"&lt;&gt;*"&amp;"(X)"&amp;"*")+COUNTIF(INDEX(ownership,0,MATCH(S$1,Systems!$I$2:AY$2,)),$A59&amp;",*")</f>
        <v>0</v>
      </c>
      <c r="T59" s="121">
        <f t="array" ref="T59">COUNTIF(INDEX(ownership,0,MATCH(T$1,Systems!$I$2:AY$2,)),$A59)+COUNTIFS(INDEX(ownership,0,MATCH(T$1,Systems!$I$2:AY$2,)),$A59&amp;"(*",INDEX(ownership,0,MATCH(T$1,Systems!$I$2:AY$2,)),"&lt;&gt;*"&amp;"(X)"&amp;"*")+COUNTIF(INDEX(ownership,0,MATCH(T$1,Systems!$I$2:AY$2,)),$A59&amp;",*")</f>
        <v>1</v>
      </c>
      <c r="U59" s="121">
        <f t="array" ref="U59">COUNTIF(INDEX(ownership,0,MATCH(U$1,Systems!$I$2:AY$2,)),$A59)+COUNTIFS(INDEX(ownership,0,MATCH(U$1,Systems!$I$2:AY$2,)),$A59&amp;"(*",INDEX(ownership,0,MATCH(U$1,Systems!$I$2:AY$2,)),"&lt;&gt;*"&amp;"(X)"&amp;"*")+COUNTIF(INDEX(ownership,0,MATCH(U$1,Systems!$I$2:AY$2,)),$A59&amp;",*")</f>
        <v>1</v>
      </c>
      <c r="V59" s="121">
        <f t="array" ref="V59">COUNTIF(INDEX(ownership,0,MATCH(V$1,Systems!$I$2:AY$2,)),$A59)+COUNTIFS(INDEX(ownership,0,MATCH(V$1,Systems!$I$2:AY$2,)),$A59&amp;"(*",INDEX(ownership,0,MATCH(V$1,Systems!$I$2:AY$2,)),"&lt;&gt;*"&amp;"(X)"&amp;"*")+COUNTIF(INDEX(ownership,0,MATCH(V$1,Systems!$I$2:AY$2,)),$A59&amp;",*")</f>
        <v>1</v>
      </c>
      <c r="W59" s="121">
        <f t="array" ref="W59">COUNTIF(INDEX(ownership,0,MATCH(W$1,Systems!$I$2:AY$2,)),$A59)+COUNTIFS(INDEX(ownership,0,MATCH(W$1,Systems!$I$2:AY$2,)),$A59&amp;"(*",INDEX(ownership,0,MATCH(W$1,Systems!$I$2:AY$2,)),"&lt;&gt;*"&amp;"(X)"&amp;"*")+COUNTIF(INDEX(ownership,0,MATCH(W$1,Systems!$I$2:AY$2,)),$A59&amp;",*")</f>
        <v>2</v>
      </c>
      <c r="X59" s="121">
        <f t="array" ref="X59">COUNTIF(INDEX(ownership,0,MATCH(X$1,Systems!$I$2:AY$2,)),$A59)+COUNTIFS(INDEX(ownership,0,MATCH(X$1,Systems!$I$2:AY$2,)),$A59&amp;"(*",INDEX(ownership,0,MATCH(X$1,Systems!$I$2:AY$2,)),"&lt;&gt;*"&amp;"(X)"&amp;"*")+COUNTIF(INDEX(ownership,0,MATCH(X$1,Systems!$I$2:AY$2,)),$A59&amp;",*")</f>
        <v>0</v>
      </c>
      <c r="Y59" s="121">
        <f t="array" ref="Y59">COUNTIF(INDEX(ownership,0,MATCH(Y$1,Systems!$I$2:AY$2,)),$A59)+COUNTIFS(INDEX(ownership,0,MATCH(Y$1,Systems!$I$2:AY$2,)),$A59&amp;"(*",INDEX(ownership,0,MATCH(Y$1,Systems!$I$2:AY$2,)),"&lt;&gt;*"&amp;"(X)"&amp;"*")+COUNTIF(INDEX(ownership,0,MATCH(Y$1,Systems!$I$2:AY$2,)),$A59&amp;",*")</f>
        <v>0</v>
      </c>
      <c r="Z59" s="121">
        <f t="array" ref="Z59">COUNTIF(INDEX(ownership,0,MATCH(Z$1,Systems!$I$2:AY$2,)),$A59)+COUNTIFS(INDEX(ownership,0,MATCH(Z$1,Systems!$I$2:AY$2,)),$A59&amp;"(*",INDEX(ownership,0,MATCH(Z$1,Systems!$I$2:AY$2,)),"&lt;&gt;*"&amp;"(X)"&amp;"*")+COUNTIF(INDEX(ownership,0,MATCH(Z$1,Systems!$I$2:AY$2,)),$A59&amp;",*")</f>
        <v>0</v>
      </c>
      <c r="AA59" s="121">
        <f t="array" ref="AA59">COUNTIF(INDEX(ownership,0,MATCH(AA$1,Systems!$I$2:AY$2,)),$A59)+COUNTIFS(INDEX(ownership,0,MATCH(AA$1,Systems!$I$2:AY$2,)),$A59&amp;"(*",INDEX(ownership,0,MATCH(AA$1,Systems!$I$2:AY$2,)),"&lt;&gt;*"&amp;"(X)"&amp;"*")+COUNTIF(INDEX(ownership,0,MATCH(AA$1,Systems!$I$2:AY$2,)),$A59&amp;",*")</f>
        <v>0</v>
      </c>
      <c r="AB59" s="121">
        <f t="array" ref="AB59">COUNTIF(INDEX(ownership,0,MATCH(AB$1,Systems!$I$2:AY$2,)),$A59)+COUNTIFS(INDEX(ownership,0,MATCH(AB$1,Systems!$I$2:AY$2,)),$A59&amp;"(*",INDEX(ownership,0,MATCH(AB$1,Systems!$I$2:AY$2,)),"&lt;&gt;*"&amp;"(X)"&amp;"*")+COUNTIF(INDEX(ownership,0,MATCH(AB$1,Systems!$I$2:AY$2,)),$A59&amp;",*")</f>
        <v>0</v>
      </c>
      <c r="AC59" s="121">
        <f t="array" ref="AC59">COUNTIF(INDEX(ownership,0,MATCH(AC$1,Systems!$I$2:AY$2,)),$A59)+COUNTIFS(INDEX(ownership,0,MATCH(AC$1,Systems!$I$2:AY$2,)),$A59&amp;"(*",INDEX(ownership,0,MATCH(AC$1,Systems!$I$2:AY$2,)),"&lt;&gt;*"&amp;"(X)"&amp;"*")+COUNTIF(INDEX(ownership,0,MATCH(AC$1,Systems!$I$2:AY$2,)),$A59&amp;",*")</f>
        <v>0</v>
      </c>
      <c r="AD59" s="121">
        <f t="array" ref="AD59">COUNTIF(INDEX(ownership,0,MATCH(AD$1,Systems!$I$2:AY$2,)),$A59)+COUNTIFS(INDEX(ownership,0,MATCH(AD$1,Systems!$I$2:AY$2,)),$A59&amp;"(*",INDEX(ownership,0,MATCH(AD$1,Systems!$I$2:AY$2,)),"&lt;&gt;*"&amp;"(X)"&amp;"*")+COUNTIF(INDEX(ownership,0,MATCH(AD$1,Systems!$I$2:AY$2,)),$A59&amp;",*")</f>
        <v>0</v>
      </c>
      <c r="AE59" s="121">
        <f t="array" ref="AE59">COUNTIF(INDEX(ownership,0,MATCH(AE$1,Systems!$I$2:AY$2,)),$A59)+COUNTIFS(INDEX(ownership,0,MATCH(AE$1,Systems!$I$2:AY$2,)),$A59&amp;"(*",INDEX(ownership,0,MATCH(AE$1,Systems!$I$2:AY$2,)),"&lt;&gt;*"&amp;"(X)"&amp;"*")+COUNTIF(INDEX(ownership,0,MATCH(AE$1,Systems!$I$2:AY$2,)),$A59&amp;",*")</f>
        <v>0</v>
      </c>
      <c r="AF59" s="121">
        <f t="array" ref="AF59">COUNTIF(INDEX(ownership,0,MATCH(AF$1,Systems!$I$2:AY$2,)),$A59)+COUNTIFS(INDEX(ownership,0,MATCH(AF$1,Systems!$I$2:AY$2,)),$A59&amp;"(*",INDEX(ownership,0,MATCH(AF$1,Systems!$I$2:AY$2,)),"&lt;&gt;*"&amp;"(X)"&amp;"*")+COUNTIF(INDEX(ownership,0,MATCH(AF$1,Systems!$I$2:AY$2,)),$A59&amp;",*")</f>
        <v>0</v>
      </c>
      <c r="AG59" s="121">
        <f t="array" ref="AG59">COUNTIF(INDEX(ownership,0,MATCH(AG$1,Systems!$I$2:AY$2,)),$A59)+COUNTIFS(INDEX(ownership,0,MATCH(AG$1,Systems!$I$2:AY$2,)),$A59&amp;"(*",INDEX(ownership,0,MATCH(AG$1,Systems!$I$2:AY$2,)),"&lt;&gt;*"&amp;"(X)"&amp;"*")+COUNTIF(INDEX(ownership,0,MATCH(AG$1,Systems!$I$2:AY$2,)),$A59&amp;",*")</f>
        <v>1</v>
      </c>
      <c r="AH59" s="121">
        <f t="array" ref="AH59">COUNTIF(INDEX(ownership,0,MATCH(AH$1,Systems!$I$2:AY$2,)),$A59)+COUNTIFS(INDEX(ownership,0,MATCH(AH$1,Systems!$I$2:AY$2,)),$A59&amp;"(*",INDEX(ownership,0,MATCH(AH$1,Systems!$I$2:AY$2,)),"&lt;&gt;*"&amp;"(X)"&amp;"*")+COUNTIF(INDEX(ownership,0,MATCH(AH$1,Systems!$I$2:AY$2,)),$A59&amp;",*")</f>
        <v>1</v>
      </c>
      <c r="AI59" s="121">
        <f t="array" ref="AI59">COUNTIF(INDEX(ownership,0,MATCH(AI$1,Systems!$I$2:AY$2,)),$A59)+COUNTIFS(INDEX(ownership,0,MATCH(AI$1,Systems!$I$2:AY$2,)),$A59&amp;"(*",INDEX(ownership,0,MATCH(AI$1,Systems!$I$2:AY$2,)),"&lt;&gt;*"&amp;"(X)"&amp;"*")+COUNTIF(INDEX(ownership,0,MATCH(AI$1,Systems!$I$2:AY$2,)),$A59&amp;",*")</f>
        <v>1</v>
      </c>
      <c r="AJ59" s="121">
        <f t="array" ref="AJ59">COUNTIF(INDEX(ownership,0,MATCH(AJ$1,Systems!$I$2:AY$2,)),$A59)+COUNTIFS(INDEX(ownership,0,MATCH(AJ$1,Systems!$I$2:AY$2,)),$A59&amp;"(*",INDEX(ownership,0,MATCH(AJ$1,Systems!$I$2:AY$2,)),"&lt;&gt;*"&amp;"(X)"&amp;"*")+COUNTIF(INDEX(ownership,0,MATCH(AJ$1,Systems!$I$2:AY$2,)),$A59&amp;",*")</f>
        <v>1</v>
      </c>
      <c r="AK59" s="121">
        <f t="array" ref="AK59">COUNTIF(INDEX(ownership,0,MATCH(AK$1,Systems!$I$2:AY$2,)),$A59)+COUNTIFS(INDEX(ownership,0,MATCH(AK$1,Systems!$I$2:AY$2,)),$A59&amp;"(*",INDEX(ownership,0,MATCH(AK$1,Systems!$I$2:AY$2,)),"&lt;&gt;*"&amp;"(X)"&amp;"*")+COUNTIF(INDEX(ownership,0,MATCH(AK$1,Systems!$I$2:AY$2,)),$A59&amp;",*")</f>
        <v>1</v>
      </c>
      <c r="AL59" s="121">
        <f t="array" ref="AL59">COUNTIF(INDEX(ownership,0,MATCH(AL$1,Systems!$I$2:AY$2,)),$A59)+COUNTIFS(INDEX(ownership,0,MATCH(AL$1,Systems!$I$2:AY$2,)),$A59&amp;"(*",INDEX(ownership,0,MATCH(AL$1,Systems!$I$2:AY$2,)),"&lt;&gt;*"&amp;"(X)"&amp;"*")+COUNTIF(INDEX(ownership,0,MATCH(AL$1,Systems!$I$2:AY$2,)),$A59&amp;",*")</f>
        <v>1</v>
      </c>
      <c r="AM59" s="121">
        <f t="array" ref="AM59">COUNTIF(INDEX(ownership,0,MATCH(AM$1,Systems!$I$2:AY$2,)),$A59)+COUNTIFS(INDEX(ownership,0,MATCH(AM$1,Systems!$I$2:AY$2,)),$A59&amp;"(*",INDEX(ownership,0,MATCH(AM$1,Systems!$I$2:AY$2,)),"&lt;&gt;*"&amp;"(X)"&amp;"*")+COUNTIF(INDEX(ownership,0,MATCH(AM$1,Systems!$I$2:AY$2,)),$A59&amp;",*")</f>
        <v>3</v>
      </c>
      <c r="AN59" s="121">
        <f t="array" ref="AN59">COUNTIF(INDEX(ownership,0,MATCH(AN$1,Systems!$I$2:AY$2,)),$A59)+COUNTIFS(INDEX(ownership,0,MATCH(AN$1,Systems!$I$2:AY$2,)),$A59&amp;"(*",INDEX(ownership,0,MATCH(AN$1,Systems!$I$2:AY$2,)),"&lt;&gt;*"&amp;"(X)"&amp;"*")+COUNTIF(INDEX(ownership,0,MATCH(AN$1,Systems!$I$2:AY$2,)),$A59&amp;",*")</f>
        <v>4</v>
      </c>
      <c r="AO59" s="121">
        <f t="array" ref="AO59">COUNTIF(INDEX(ownership,0,MATCH(AO$1,Systems!$I$2:AY$2,)),$A59)+COUNTIFS(INDEX(ownership,0,MATCH(AO$1,Systems!$I$2:AY$2,)),$A59&amp;"(*",INDEX(ownership,0,MATCH(AO$1,Systems!$I$2:AY$2,)),"&lt;&gt;*"&amp;"(X)"&amp;"*")+COUNTIF(INDEX(ownership,0,MATCH(AO$1,Systems!$I$2:AY$2,)),$A59&amp;",*")</f>
        <v>3</v>
      </c>
      <c r="AP59" s="121">
        <f t="array" ref="AP59">COUNTIF(INDEX(ownership,0,MATCH(AP$1,Systems!$I$2:AY$2,)),$A59)+COUNTIFS(INDEX(ownership,0,MATCH(AP$1,Systems!$I$2:AY$2,)),$A59&amp;"(*",INDEX(ownership,0,MATCH(AP$1,Systems!$I$2:AY$2,)),"&lt;&gt;*"&amp;"(X)"&amp;"*")+COUNTIF(INDEX(ownership,0,MATCH(AP$1,Systems!$I$2:AY$2,)),$A59&amp;",*")</f>
        <v>3</v>
      </c>
      <c r="AQ59" s="121">
        <f t="array" ref="AQ59">COUNTIF(INDEX(ownership,0,MATCH(AQ$1,Systems!$I$2:AY$2,)),$A59)+COUNTIFS(INDEX(ownership,0,MATCH(AQ$1,Systems!$I$2:AY$2,)),$A59&amp;"(*",INDEX(ownership,0,MATCH(AQ$1,Systems!$I$2:AY$2,)),"&lt;&gt;*"&amp;"(X)"&amp;"*")+COUNTIF(INDEX(ownership,0,MATCH(AQ$1,Systems!$I$2:AY$2,)),$A59&amp;",*")</f>
        <v>2</v>
      </c>
      <c r="AR59" s="121">
        <f t="array" ref="AR59">COUNTIF(INDEX(ownership,0,MATCH(AR$1,Systems!$I$2:AY$2,)),$A59)+COUNTIFS(INDEX(ownership,0,MATCH(AR$1,Systems!$I$2:AY$2,)),$A59&amp;"(*",INDEX(ownership,0,MATCH(AR$1,Systems!$I$2:AY$2,)),"&lt;&gt;*"&amp;"(X)"&amp;"*")+COUNTIF(INDEX(ownership,0,MATCH(AR$1,Systems!$I$2:AY$2,)),$A59&amp;",*")</f>
        <v>2</v>
      </c>
      <c r="AS59" s="121">
        <f t="array" ref="AS59">COUNTIF(INDEX(ownership,0,MATCH(AS$1,Systems!$I$2:AY$2,)),$A59)+COUNTIFS(INDEX(ownership,0,MATCH(AS$1,Systems!$I$2:AY$2,)),$A59&amp;"(*",INDEX(ownership,0,MATCH(AS$1,Systems!$I$2:AY$2,)),"&lt;&gt;*"&amp;"(X)"&amp;"*")+COUNTIF(INDEX(ownership,0,MATCH(AS$1,Systems!$I$2:AY$2,)),$A59&amp;",*")</f>
        <v>0</v>
      </c>
      <c r="AT59" s="121">
        <f t="array" ref="AT59">COUNTIF(INDEX(ownership,0,MATCH(AT$1,Systems!$I$2:AY$2,)),$A59)+COUNTIFS(INDEX(ownership,0,MATCH(AT$1,Systems!$I$2:AY$2,)),$A59&amp;"(*",INDEX(ownership,0,MATCH(AT$1,Systems!$I$2:AY$2,)),"&lt;&gt;*"&amp;"(X)"&amp;"*")+COUNTIF(INDEX(ownership,0,MATCH(AT$1,Systems!$I$2:AY$2,)),$A59&amp;",*")</f>
        <v>0</v>
      </c>
      <c r="AU59" s="121">
        <f t="array" ref="AU59">COUNTIF(INDEX(ownership,0,MATCH(AU$1,Systems!$I$2:AY$2,)),$A59)+COUNTIFS(INDEX(ownership,0,MATCH(AU$1,Systems!$I$2:AY$2,)),$A59&amp;"(*",INDEX(ownership,0,MATCH(AU$1,Systems!$I$2:AY$2,)),"&lt;&gt;*"&amp;"(X)"&amp;"*")+COUNTIF(INDEX(ownership,0,MATCH(AU$1,Systems!$I$2:AY$2,)),$A59&amp;",*")</f>
        <v>0</v>
      </c>
      <c r="AV59" s="121">
        <f t="array" ref="AV59">COUNTIF(INDEX(ownership,0,MATCH(AV$1,Systems!$I$2:AY$2,)),$A59)+COUNTIFS(INDEX(ownership,0,MATCH(AV$1,Systems!$I$2:AY$2,)),$A59&amp;"(*",INDEX(ownership,0,MATCH(AV$1,Systems!$I$2:AY$2,)),"&lt;&gt;*"&amp;"(X)"&amp;"*")+COUNTIF(INDEX(ownership,0,MATCH(AV$1,Systems!$I$2:AY$2,)),$A59&amp;",*")</f>
        <v>0</v>
      </c>
      <c r="AW59" s="121">
        <f t="array" ref="AW59">COUNTIF(INDEX(ownership,0,MATCH(AW$1,Systems!$I$2:AY$2,)),$A59)+COUNTIFS(INDEX(ownership,0,MATCH(AW$1,Systems!$I$2:AY$2,)),$A59&amp;"(*",INDEX(ownership,0,MATCH(AW$1,Systems!$I$2:AY$2,)),"&lt;&gt;*"&amp;"(X)"&amp;"*")+COUNTIF(INDEX(ownership,0,MATCH(AW$1,Systems!$I$2:AY$2,)),$A59&amp;",*")</f>
        <v>0</v>
      </c>
      <c r="AX59" s="121">
        <f t="array" ref="AX59">COUNTIF(INDEX(ownership,0,MATCH(AX$1,Systems!$I$2:AY$2,)),$A59)+COUNTIFS(INDEX(ownership,0,MATCH(AX$1,Systems!$I$2:AY$2,)),$A59&amp;"(*",INDEX(ownership,0,MATCH(AX$1,Systems!$I$2:AY$2,)),"&lt;&gt;*"&amp;"(X)"&amp;"*")+COUNTIF(INDEX(ownership,0,MATCH(AX$1,Systems!$I$2:AY$2,)),$A59&amp;",*")</f>
        <v>0</v>
      </c>
      <c r="AY59" s="121">
        <f t="array" ref="AY59">COUNTIF(INDEX(ownership,0,MATCH(AY$1,Systems!$I$2:AZ$2,)),$A59)+COUNTIFS(INDEX(ownership,0,MATCH(AY$1,Systems!$I$2:AZ$2,)),$A59&amp;"(*",INDEX(ownership,0,MATCH(AY$1,Systems!$I$2:AZ$2,)),"&lt;&gt;*"&amp;"(X)"&amp;"*")+COUNTIF(INDEX(ownership,0,MATCH(AY$1,Systems!$I$2:AZ$2,)),$A59&amp;",*")</f>
        <v>0</v>
      </c>
      <c r="AZ59" s="121">
        <f t="array" ref="AZ59">COUNTIF(INDEX(ownership,0,MATCH(AZ$1,Systems!$I$2:AY$2,)),$A59)+COUNTIFS(INDEX(ownership,0,MATCH(AZ$1,Systems!$I$2:AY$2,)),$A59&amp;"(*",INDEX(ownership,0,MATCH(AZ$1,Systems!$I$2:AY$2,)),"&lt;&gt;*"&amp;"(X)"&amp;"*")+COUNTIF(INDEX(ownership,0,MATCH(AZ$1,Systems!$I$2:AY$2,)),$A59&amp;",*")</f>
        <v>0</v>
      </c>
    </row>
    <row r="60" ht="15.75" customHeight="1">
      <c r="A60" s="60" t="s">
        <v>3145</v>
      </c>
      <c r="B60" s="60" t="s">
        <v>8050</v>
      </c>
      <c r="C60" s="60" t="s">
        <v>8051</v>
      </c>
      <c r="D60" s="119">
        <v>2807.0</v>
      </c>
      <c r="E60" s="119">
        <v>3085.0</v>
      </c>
      <c r="F60" s="122"/>
      <c r="G60" s="121">
        <f t="shared" si="1"/>
        <v>2</v>
      </c>
      <c r="H60" s="121">
        <f t="array" ref="H60">COUNTIF(INDEX(ownership,0,MATCH(H$1,Systems!$I$2:AY$2,)),$A60)+COUNTIFS(INDEX(ownership,0,MATCH(H$1,Systems!$I$2:AY$2,)),$A60&amp;"(*",INDEX(ownership,0,MATCH(H$1,Systems!$I$2:AY$2,)),"&lt;&gt;*"&amp;"(X)"&amp;"*")+COUNTIF(INDEX(ownership,0,MATCH(H$1,Systems!$I$2:AY$2,)),$A60&amp;",*")</f>
        <v>0</v>
      </c>
      <c r="I60" s="121">
        <f t="array" ref="I60">COUNTIF(INDEX(ownership,0,MATCH(I$1,Systems!$I$2:AY$2,)),$A60)+COUNTIFS(INDEX(ownership,0,MATCH(I$1,Systems!$I$2:AY$2,)),$A60&amp;"(*",INDEX(ownership,0,MATCH(I$1,Systems!$I$2:AY$2,)),"&lt;&gt;*"&amp;"(X)"&amp;"*")+COUNTIF(INDEX(ownership,0,MATCH(I$1,Systems!$I$2:AY$2,)),$A60&amp;",*")</f>
        <v>0</v>
      </c>
      <c r="J60" s="121">
        <f t="array" ref="J60">COUNTIF(INDEX(ownership,0,MATCH(J$1,Systems!$I$2:AY$2,)),$A60)+COUNTIFS(INDEX(ownership,0,MATCH(J$1,Systems!$I$2:AY$2,)),$A60&amp;"(*",INDEX(ownership,0,MATCH(J$1,Systems!$I$2:AY$2,)),"&lt;&gt;*"&amp;"(X)"&amp;"*")+COUNTIF(INDEX(ownership,0,MATCH(J$1,Systems!$I$2:AY$2,)),$A60&amp;",*")</f>
        <v>0</v>
      </c>
      <c r="K60" s="121">
        <f t="array" ref="K60">COUNTIF(INDEX(ownership,0,MATCH(K$1,Systems!$I$2:AY$2,)),$A60)+COUNTIFS(INDEX(ownership,0,MATCH(K$1,Systems!$I$2:AY$2,)),$A60&amp;"(*",INDEX(ownership,0,MATCH(K$1,Systems!$I$2:AY$2,)),"&lt;&gt;*"&amp;"(X)"&amp;"*")+COUNTIF(INDEX(ownership,0,MATCH(K$1,Systems!$I$2:AY$2,)),$A60&amp;",*")</f>
        <v>0</v>
      </c>
      <c r="L60" s="121">
        <f t="array" ref="L60">COUNTIF(INDEX(ownership,0,MATCH(L$1,Systems!$I$2:AY$2,)),$A60)+COUNTIFS(INDEX(ownership,0,MATCH(L$1,Systems!$I$2:AY$2,)),$A60&amp;"(*",INDEX(ownership,0,MATCH(L$1,Systems!$I$2:AY$2,)),"&lt;&gt;*"&amp;"(X)"&amp;"*")+COUNTIF(INDEX(ownership,0,MATCH(L$1,Systems!$I$2:AY$2,)),$A60&amp;",*")</f>
        <v>0</v>
      </c>
      <c r="M60" s="121">
        <f t="array" ref="M60">COUNTIF(INDEX(ownership,0,MATCH(M$1,Systems!$I$2:AY$2,)),$A60)+COUNTIFS(INDEX(ownership,0,MATCH(M$1,Systems!$I$2:AY$2,)),$A60&amp;"(*",INDEX(ownership,0,MATCH(M$1,Systems!$I$2:AY$2,)),"&lt;&gt;*"&amp;"(X)"&amp;"*")+COUNTIF(INDEX(ownership,0,MATCH(M$1,Systems!$I$2:AY$2,)),$A60&amp;",*")</f>
        <v>0</v>
      </c>
      <c r="N60" s="121">
        <f t="array" ref="N60">COUNTIF(INDEX(ownership,0,MATCH(N$1,Systems!$I$2:AY$2,)),$A60)+COUNTIFS(INDEX(ownership,0,MATCH(N$1,Systems!$I$2:AY$2,)),$A60&amp;"(*",INDEX(ownership,0,MATCH(N$1,Systems!$I$2:AY$2,)),"&lt;&gt;*"&amp;"(X)"&amp;"*")+COUNTIF(INDEX(ownership,0,MATCH(N$1,Systems!$I$2:AY$2,)),$A60&amp;",*")</f>
        <v>0</v>
      </c>
      <c r="O60" s="121">
        <f t="array" ref="O60">COUNTIF(INDEX(ownership,0,MATCH(O$1,Systems!$I$2:AY$2,)),$A60)+COUNTIFS(INDEX(ownership,0,MATCH(O$1,Systems!$I$2:AY$2,)),$A60&amp;"(*",INDEX(ownership,0,MATCH(O$1,Systems!$I$2:AY$2,)),"&lt;&gt;*"&amp;"(X)"&amp;"*")+COUNTIF(INDEX(ownership,0,MATCH(O$1,Systems!$I$2:AY$2,)),$A60&amp;",*")</f>
        <v>0</v>
      </c>
      <c r="P60" s="121">
        <f t="array" ref="P60">COUNTIF(INDEX(ownership,0,MATCH(P$1,Systems!$I$2:AY$2,)),$A60)+COUNTIFS(INDEX(ownership,0,MATCH(P$1,Systems!$I$2:AY$2,)),$A60&amp;"(*",INDEX(ownership,0,MATCH(P$1,Systems!$I$2:AY$2,)),"&lt;&gt;*"&amp;"(X)"&amp;"*")+COUNTIF(INDEX(ownership,0,MATCH(P$1,Systems!$I$2:AY$2,)),$A60&amp;",*")</f>
        <v>0</v>
      </c>
      <c r="Q60" s="121">
        <f t="array" ref="Q60">COUNTIF(INDEX(ownership,0,MATCH(Q$1,Systems!$I$2:AY$2,)),$A60)+COUNTIFS(INDEX(ownership,0,MATCH(Q$1,Systems!$I$2:AY$2,)),$A60&amp;"(*",INDEX(ownership,0,MATCH(Q$1,Systems!$I$2:AY$2,)),"&lt;&gt;*"&amp;"(X)"&amp;"*")+COUNTIF(INDEX(ownership,0,MATCH(Q$1,Systems!$I$2:AY$2,)),$A60&amp;",*")</f>
        <v>0</v>
      </c>
      <c r="R60" s="121">
        <f t="array" ref="R60">COUNTIF(INDEX(ownership,0,MATCH(R$1,Systems!$I$2:AY$2,)),$A60)+COUNTIFS(INDEX(ownership,0,MATCH(R$1,Systems!$I$2:AY$2,)),$A60&amp;"(*",INDEX(ownership,0,MATCH(R$1,Systems!$I$2:AY$2,)),"&lt;&gt;*"&amp;"(X)"&amp;"*")+COUNTIF(INDEX(ownership,0,MATCH(R$1,Systems!$I$2:AY$2,)),$A60&amp;",*")</f>
        <v>0</v>
      </c>
      <c r="S60" s="121">
        <f t="array" ref="S60">COUNTIF(INDEX(ownership,0,MATCH(S$1,Systems!$I$2:AY$2,)),$A60)+COUNTIFS(INDEX(ownership,0,MATCH(S$1,Systems!$I$2:AY$2,)),$A60&amp;"(*",INDEX(ownership,0,MATCH(S$1,Systems!$I$2:AY$2,)),"&lt;&gt;*"&amp;"(X)"&amp;"*")+COUNTIF(INDEX(ownership,0,MATCH(S$1,Systems!$I$2:AY$2,)),$A60&amp;",*")</f>
        <v>0</v>
      </c>
      <c r="T60" s="121">
        <f t="array" ref="T60">COUNTIF(INDEX(ownership,0,MATCH(T$1,Systems!$I$2:AY$2,)),$A60)+COUNTIFS(INDEX(ownership,0,MATCH(T$1,Systems!$I$2:AY$2,)),$A60&amp;"(*",INDEX(ownership,0,MATCH(T$1,Systems!$I$2:AY$2,)),"&lt;&gt;*"&amp;"(X)"&amp;"*")+COUNTIF(INDEX(ownership,0,MATCH(T$1,Systems!$I$2:AY$2,)),$A60&amp;",*")</f>
        <v>0</v>
      </c>
      <c r="U60" s="121">
        <f t="array" ref="U60">COUNTIF(INDEX(ownership,0,MATCH(U$1,Systems!$I$2:AY$2,)),$A60)+COUNTIFS(INDEX(ownership,0,MATCH(U$1,Systems!$I$2:AY$2,)),$A60&amp;"(*",INDEX(ownership,0,MATCH(U$1,Systems!$I$2:AY$2,)),"&lt;&gt;*"&amp;"(X)"&amp;"*")+COUNTIF(INDEX(ownership,0,MATCH(U$1,Systems!$I$2:AY$2,)),$A60&amp;",*")</f>
        <v>0</v>
      </c>
      <c r="V60" s="121">
        <f t="array" ref="V60">COUNTIF(INDEX(ownership,0,MATCH(V$1,Systems!$I$2:AY$2,)),$A60)+COUNTIFS(INDEX(ownership,0,MATCH(V$1,Systems!$I$2:AY$2,)),$A60&amp;"(*",INDEX(ownership,0,MATCH(V$1,Systems!$I$2:AY$2,)),"&lt;&gt;*"&amp;"(X)"&amp;"*")+COUNTIF(INDEX(ownership,0,MATCH(V$1,Systems!$I$2:AY$2,)),$A60&amp;",*")</f>
        <v>0</v>
      </c>
      <c r="W60" s="121">
        <f t="array" ref="W60">COUNTIF(INDEX(ownership,0,MATCH(W$1,Systems!$I$2:AY$2,)),$A60)+COUNTIFS(INDEX(ownership,0,MATCH(W$1,Systems!$I$2:AY$2,)),$A60&amp;"(*",INDEX(ownership,0,MATCH(W$1,Systems!$I$2:AY$2,)),"&lt;&gt;*"&amp;"(X)"&amp;"*")+COUNTIF(INDEX(ownership,0,MATCH(W$1,Systems!$I$2:AY$2,)),$A60&amp;",*")</f>
        <v>1</v>
      </c>
      <c r="X60" s="121">
        <f t="array" ref="X60">COUNTIF(INDEX(ownership,0,MATCH(X$1,Systems!$I$2:AY$2,)),$A60)+COUNTIFS(INDEX(ownership,0,MATCH(X$1,Systems!$I$2:AY$2,)),$A60&amp;"(*",INDEX(ownership,0,MATCH(X$1,Systems!$I$2:AY$2,)),"&lt;&gt;*"&amp;"(X)"&amp;"*")+COUNTIF(INDEX(ownership,0,MATCH(X$1,Systems!$I$2:AY$2,)),$A60&amp;",*")</f>
        <v>0</v>
      </c>
      <c r="Y60" s="121">
        <f t="array" ref="Y60">COUNTIF(INDEX(ownership,0,MATCH(Y$1,Systems!$I$2:AY$2,)),$A60)+COUNTIFS(INDEX(ownership,0,MATCH(Y$1,Systems!$I$2:AY$2,)),$A60&amp;"(*",INDEX(ownership,0,MATCH(Y$1,Systems!$I$2:AY$2,)),"&lt;&gt;*"&amp;"(X)"&amp;"*")+COUNTIF(INDEX(ownership,0,MATCH(Y$1,Systems!$I$2:AY$2,)),$A60&amp;",*")</f>
        <v>0</v>
      </c>
      <c r="Z60" s="121">
        <f t="array" ref="Z60">COUNTIF(INDEX(ownership,0,MATCH(Z$1,Systems!$I$2:AY$2,)),$A60)+COUNTIFS(INDEX(ownership,0,MATCH(Z$1,Systems!$I$2:AY$2,)),$A60&amp;"(*",INDEX(ownership,0,MATCH(Z$1,Systems!$I$2:AY$2,)),"&lt;&gt;*"&amp;"(X)"&amp;"*")+COUNTIF(INDEX(ownership,0,MATCH(Z$1,Systems!$I$2:AY$2,)),$A60&amp;",*")</f>
        <v>0</v>
      </c>
      <c r="AA60" s="121">
        <f t="array" ref="AA60">COUNTIF(INDEX(ownership,0,MATCH(AA$1,Systems!$I$2:AY$2,)),$A60)+COUNTIFS(INDEX(ownership,0,MATCH(AA$1,Systems!$I$2:AY$2,)),$A60&amp;"(*",INDEX(ownership,0,MATCH(AA$1,Systems!$I$2:AY$2,)),"&lt;&gt;*"&amp;"(X)"&amp;"*")+COUNTIF(INDEX(ownership,0,MATCH(AA$1,Systems!$I$2:AY$2,)),$A60&amp;",*")</f>
        <v>0</v>
      </c>
      <c r="AB60" s="121">
        <f t="array" ref="AB60">COUNTIF(INDEX(ownership,0,MATCH(AB$1,Systems!$I$2:AY$2,)),$A60)+COUNTIFS(INDEX(ownership,0,MATCH(AB$1,Systems!$I$2:AY$2,)),$A60&amp;"(*",INDEX(ownership,0,MATCH(AB$1,Systems!$I$2:AY$2,)),"&lt;&gt;*"&amp;"(X)"&amp;"*")+COUNTIF(INDEX(ownership,0,MATCH(AB$1,Systems!$I$2:AY$2,)),$A60&amp;",*")</f>
        <v>0</v>
      </c>
      <c r="AC60" s="121">
        <f t="array" ref="AC60">COUNTIF(INDEX(ownership,0,MATCH(AC$1,Systems!$I$2:AY$2,)),$A60)+COUNTIFS(INDEX(ownership,0,MATCH(AC$1,Systems!$I$2:AY$2,)),$A60&amp;"(*",INDEX(ownership,0,MATCH(AC$1,Systems!$I$2:AY$2,)),"&lt;&gt;*"&amp;"(X)"&amp;"*")+COUNTIF(INDEX(ownership,0,MATCH(AC$1,Systems!$I$2:AY$2,)),$A60&amp;",*")</f>
        <v>0</v>
      </c>
      <c r="AD60" s="121">
        <f t="array" ref="AD60">COUNTIF(INDEX(ownership,0,MATCH(AD$1,Systems!$I$2:AY$2,)),$A60)+COUNTIFS(INDEX(ownership,0,MATCH(AD$1,Systems!$I$2:AY$2,)),$A60&amp;"(*",INDEX(ownership,0,MATCH(AD$1,Systems!$I$2:AY$2,)),"&lt;&gt;*"&amp;"(X)"&amp;"*")+COUNTIF(INDEX(ownership,0,MATCH(AD$1,Systems!$I$2:AY$2,)),$A60&amp;",*")</f>
        <v>0</v>
      </c>
      <c r="AE60" s="121">
        <f t="array" ref="AE60">COUNTIF(INDEX(ownership,0,MATCH(AE$1,Systems!$I$2:AY$2,)),$A60)+COUNTIFS(INDEX(ownership,0,MATCH(AE$1,Systems!$I$2:AY$2,)),$A60&amp;"(*",INDEX(ownership,0,MATCH(AE$1,Systems!$I$2:AY$2,)),"&lt;&gt;*"&amp;"(X)"&amp;"*")+COUNTIF(INDEX(ownership,0,MATCH(AE$1,Systems!$I$2:AY$2,)),$A60&amp;",*")</f>
        <v>0</v>
      </c>
      <c r="AF60" s="121">
        <f t="array" ref="AF60">COUNTIF(INDEX(ownership,0,MATCH(AF$1,Systems!$I$2:AY$2,)),$A60)+COUNTIFS(INDEX(ownership,0,MATCH(AF$1,Systems!$I$2:AY$2,)),$A60&amp;"(*",INDEX(ownership,0,MATCH(AF$1,Systems!$I$2:AY$2,)),"&lt;&gt;*"&amp;"(X)"&amp;"*")+COUNTIF(INDEX(ownership,0,MATCH(AF$1,Systems!$I$2:AY$2,)),$A60&amp;",*")</f>
        <v>0</v>
      </c>
      <c r="AG60" s="121">
        <f t="array" ref="AG60">COUNTIF(INDEX(ownership,0,MATCH(AG$1,Systems!$I$2:AY$2,)),$A60)+COUNTIFS(INDEX(ownership,0,MATCH(AG$1,Systems!$I$2:AY$2,)),$A60&amp;"(*",INDEX(ownership,0,MATCH(AG$1,Systems!$I$2:AY$2,)),"&lt;&gt;*"&amp;"(X)"&amp;"*")+COUNTIF(INDEX(ownership,0,MATCH(AG$1,Systems!$I$2:AY$2,)),$A60&amp;",*")</f>
        <v>0</v>
      </c>
      <c r="AH60" s="121">
        <f t="array" ref="AH60">COUNTIF(INDEX(ownership,0,MATCH(AH$1,Systems!$I$2:AY$2,)),$A60)+COUNTIFS(INDEX(ownership,0,MATCH(AH$1,Systems!$I$2:AY$2,)),$A60&amp;"(*",INDEX(ownership,0,MATCH(AH$1,Systems!$I$2:AY$2,)),"&lt;&gt;*"&amp;"(X)"&amp;"*")+COUNTIF(INDEX(ownership,0,MATCH(AH$1,Systems!$I$2:AY$2,)),$A60&amp;",*")</f>
        <v>0</v>
      </c>
      <c r="AI60" s="121">
        <f t="array" ref="AI60">COUNTIF(INDEX(ownership,0,MATCH(AI$1,Systems!$I$2:AY$2,)),$A60)+COUNTIFS(INDEX(ownership,0,MATCH(AI$1,Systems!$I$2:AY$2,)),$A60&amp;"(*",INDEX(ownership,0,MATCH(AI$1,Systems!$I$2:AY$2,)),"&lt;&gt;*"&amp;"(X)"&amp;"*")+COUNTIF(INDEX(ownership,0,MATCH(AI$1,Systems!$I$2:AY$2,)),$A60&amp;",*")</f>
        <v>1</v>
      </c>
      <c r="AJ60" s="121">
        <f t="array" ref="AJ60">COUNTIF(INDEX(ownership,0,MATCH(AJ$1,Systems!$I$2:AY$2,)),$A60)+COUNTIFS(INDEX(ownership,0,MATCH(AJ$1,Systems!$I$2:AY$2,)),$A60&amp;"(*",INDEX(ownership,0,MATCH(AJ$1,Systems!$I$2:AY$2,)),"&lt;&gt;*"&amp;"(X)"&amp;"*")+COUNTIF(INDEX(ownership,0,MATCH(AJ$1,Systems!$I$2:AY$2,)),$A60&amp;",*")</f>
        <v>1</v>
      </c>
      <c r="AK60" s="121">
        <f t="array" ref="AK60">COUNTIF(INDEX(ownership,0,MATCH(AK$1,Systems!$I$2:AY$2,)),$A60)+COUNTIFS(INDEX(ownership,0,MATCH(AK$1,Systems!$I$2:AY$2,)),$A60&amp;"(*",INDEX(ownership,0,MATCH(AK$1,Systems!$I$2:AY$2,)),"&lt;&gt;*"&amp;"(X)"&amp;"*")+COUNTIF(INDEX(ownership,0,MATCH(AK$1,Systems!$I$2:AY$2,)),$A60&amp;",*")</f>
        <v>1</v>
      </c>
      <c r="AL60" s="121">
        <f t="array" ref="AL60">COUNTIF(INDEX(ownership,0,MATCH(AL$1,Systems!$I$2:AY$2,)),$A60)+COUNTIFS(INDEX(ownership,0,MATCH(AL$1,Systems!$I$2:AY$2,)),$A60&amp;"(*",INDEX(ownership,0,MATCH(AL$1,Systems!$I$2:AY$2,)),"&lt;&gt;*"&amp;"(X)"&amp;"*")+COUNTIF(INDEX(ownership,0,MATCH(AL$1,Systems!$I$2:AY$2,)),$A60&amp;",*")</f>
        <v>1</v>
      </c>
      <c r="AM60" s="121">
        <f t="array" ref="AM60">COUNTIF(INDEX(ownership,0,MATCH(AM$1,Systems!$I$2:AY$2,)),$A60)+COUNTIFS(INDEX(ownership,0,MATCH(AM$1,Systems!$I$2:AY$2,)),$A60&amp;"(*",INDEX(ownership,0,MATCH(AM$1,Systems!$I$2:AY$2,)),"&lt;&gt;*"&amp;"(X)"&amp;"*")+COUNTIF(INDEX(ownership,0,MATCH(AM$1,Systems!$I$2:AY$2,)),$A60&amp;",*")</f>
        <v>0</v>
      </c>
      <c r="AN60" s="121">
        <f t="array" ref="AN60">COUNTIF(INDEX(ownership,0,MATCH(AN$1,Systems!$I$2:AY$2,)),$A60)+COUNTIFS(INDEX(ownership,0,MATCH(AN$1,Systems!$I$2:AY$2,)),$A60&amp;"(*",INDEX(ownership,0,MATCH(AN$1,Systems!$I$2:AY$2,)),"&lt;&gt;*"&amp;"(X)"&amp;"*")+COUNTIF(INDEX(ownership,0,MATCH(AN$1,Systems!$I$2:AY$2,)),$A60&amp;",*")</f>
        <v>1</v>
      </c>
      <c r="AO60" s="121">
        <f t="array" ref="AO60">COUNTIF(INDEX(ownership,0,MATCH(AO$1,Systems!$I$2:AY$2,)),$A60)+COUNTIFS(INDEX(ownership,0,MATCH(AO$1,Systems!$I$2:AY$2,)),$A60&amp;"(*",INDEX(ownership,0,MATCH(AO$1,Systems!$I$2:AY$2,)),"&lt;&gt;*"&amp;"(X)"&amp;"*")+COUNTIF(INDEX(ownership,0,MATCH(AO$1,Systems!$I$2:AY$2,)),$A60&amp;",*")</f>
        <v>1</v>
      </c>
      <c r="AP60" s="121">
        <f t="array" ref="AP60">COUNTIF(INDEX(ownership,0,MATCH(AP$1,Systems!$I$2:AY$2,)),$A60)+COUNTIFS(INDEX(ownership,0,MATCH(AP$1,Systems!$I$2:AY$2,)),$A60&amp;"(*",INDEX(ownership,0,MATCH(AP$1,Systems!$I$2:AY$2,)),"&lt;&gt;*"&amp;"(X)"&amp;"*")+COUNTIF(INDEX(ownership,0,MATCH(AP$1,Systems!$I$2:AY$2,)),$A60&amp;",*")</f>
        <v>2</v>
      </c>
      <c r="AQ60" s="121">
        <f t="array" ref="AQ60">COUNTIF(INDEX(ownership,0,MATCH(AQ$1,Systems!$I$2:AY$2,)),$A60)+COUNTIFS(INDEX(ownership,0,MATCH(AQ$1,Systems!$I$2:AY$2,)),$A60&amp;"(*",INDEX(ownership,0,MATCH(AQ$1,Systems!$I$2:AY$2,)),"&lt;&gt;*"&amp;"(X)"&amp;"*")+COUNTIF(INDEX(ownership,0,MATCH(AQ$1,Systems!$I$2:AY$2,)),$A60&amp;",*")</f>
        <v>2</v>
      </c>
      <c r="AR60" s="121">
        <f t="array" ref="AR60">COUNTIF(INDEX(ownership,0,MATCH(AR$1,Systems!$I$2:AY$2,)),$A60)+COUNTIFS(INDEX(ownership,0,MATCH(AR$1,Systems!$I$2:AY$2,)),$A60&amp;"(*",INDEX(ownership,0,MATCH(AR$1,Systems!$I$2:AY$2,)),"&lt;&gt;*"&amp;"(X)"&amp;"*")+COUNTIF(INDEX(ownership,0,MATCH(AR$1,Systems!$I$2:AY$2,)),$A60&amp;",*")</f>
        <v>1</v>
      </c>
      <c r="AS60" s="121">
        <f t="array" ref="AS60">COUNTIF(INDEX(ownership,0,MATCH(AS$1,Systems!$I$2:AY$2,)),$A60)+COUNTIFS(INDEX(ownership,0,MATCH(AS$1,Systems!$I$2:AY$2,)),$A60&amp;"(*",INDEX(ownership,0,MATCH(AS$1,Systems!$I$2:AY$2,)),"&lt;&gt;*"&amp;"(X)"&amp;"*")+COUNTIF(INDEX(ownership,0,MATCH(AS$1,Systems!$I$2:AY$2,)),$A60&amp;",*")</f>
        <v>0</v>
      </c>
      <c r="AT60" s="121">
        <f t="array" ref="AT60">COUNTIF(INDEX(ownership,0,MATCH(AT$1,Systems!$I$2:AY$2,)),$A60)+COUNTIFS(INDEX(ownership,0,MATCH(AT$1,Systems!$I$2:AY$2,)),$A60&amp;"(*",INDEX(ownership,0,MATCH(AT$1,Systems!$I$2:AY$2,)),"&lt;&gt;*"&amp;"(X)"&amp;"*")+COUNTIF(INDEX(ownership,0,MATCH(AT$1,Systems!$I$2:AY$2,)),$A60&amp;",*")</f>
        <v>0</v>
      </c>
      <c r="AU60" s="121">
        <f t="array" ref="AU60">COUNTIF(INDEX(ownership,0,MATCH(AU$1,Systems!$I$2:AY$2,)),$A60)+COUNTIFS(INDEX(ownership,0,MATCH(AU$1,Systems!$I$2:AY$2,)),$A60&amp;"(*",INDEX(ownership,0,MATCH(AU$1,Systems!$I$2:AY$2,)),"&lt;&gt;*"&amp;"(X)"&amp;"*")+COUNTIF(INDEX(ownership,0,MATCH(AU$1,Systems!$I$2:AY$2,)),$A60&amp;",*")</f>
        <v>0</v>
      </c>
      <c r="AV60" s="121">
        <f t="array" ref="AV60">COUNTIF(INDEX(ownership,0,MATCH(AV$1,Systems!$I$2:AY$2,)),$A60)+COUNTIFS(INDEX(ownership,0,MATCH(AV$1,Systems!$I$2:AY$2,)),$A60&amp;"(*",INDEX(ownership,0,MATCH(AV$1,Systems!$I$2:AY$2,)),"&lt;&gt;*"&amp;"(X)"&amp;"*")+COUNTIF(INDEX(ownership,0,MATCH(AV$1,Systems!$I$2:AY$2,)),$A60&amp;",*")</f>
        <v>0</v>
      </c>
      <c r="AW60" s="121">
        <f t="array" ref="AW60">COUNTIF(INDEX(ownership,0,MATCH(AW$1,Systems!$I$2:AY$2,)),$A60)+COUNTIFS(INDEX(ownership,0,MATCH(AW$1,Systems!$I$2:AY$2,)),$A60&amp;"(*",INDEX(ownership,0,MATCH(AW$1,Systems!$I$2:AY$2,)),"&lt;&gt;*"&amp;"(X)"&amp;"*")+COUNTIF(INDEX(ownership,0,MATCH(AW$1,Systems!$I$2:AY$2,)),$A60&amp;",*")</f>
        <v>0</v>
      </c>
      <c r="AX60" s="121">
        <f t="array" ref="AX60">COUNTIF(INDEX(ownership,0,MATCH(AX$1,Systems!$I$2:AY$2,)),$A60)+COUNTIFS(INDEX(ownership,0,MATCH(AX$1,Systems!$I$2:AY$2,)),$A60&amp;"(*",INDEX(ownership,0,MATCH(AX$1,Systems!$I$2:AY$2,)),"&lt;&gt;*"&amp;"(X)"&amp;"*")+COUNTIF(INDEX(ownership,0,MATCH(AX$1,Systems!$I$2:AY$2,)),$A60&amp;",*")</f>
        <v>0</v>
      </c>
      <c r="AY60" s="121">
        <f t="array" ref="AY60">COUNTIF(INDEX(ownership,0,MATCH(AY$1,Systems!$I$2:AZ$2,)),$A60)+COUNTIFS(INDEX(ownership,0,MATCH(AY$1,Systems!$I$2:AZ$2,)),$A60&amp;"(*",INDEX(ownership,0,MATCH(AY$1,Systems!$I$2:AZ$2,)),"&lt;&gt;*"&amp;"(X)"&amp;"*")+COUNTIF(INDEX(ownership,0,MATCH(AY$1,Systems!$I$2:AZ$2,)),$A60&amp;",*")</f>
        <v>0</v>
      </c>
      <c r="AZ60" s="121">
        <f t="array" ref="AZ60">COUNTIF(INDEX(ownership,0,MATCH(AZ$1,Systems!$I$2:AY$2,)),$A60)+COUNTIFS(INDEX(ownership,0,MATCH(AZ$1,Systems!$I$2:AY$2,)),$A60&amp;"(*",INDEX(ownership,0,MATCH(AZ$1,Systems!$I$2:AY$2,)),"&lt;&gt;*"&amp;"(X)"&amp;"*")+COUNTIF(INDEX(ownership,0,MATCH(AZ$1,Systems!$I$2:AY$2,)),$A60&amp;",*")</f>
        <v>0</v>
      </c>
    </row>
    <row r="61" ht="15.75" customHeight="1">
      <c r="A61" s="60" t="s">
        <v>1462</v>
      </c>
      <c r="B61" s="60" t="s">
        <v>8052</v>
      </c>
      <c r="C61" s="60" t="s">
        <v>8053</v>
      </c>
      <c r="D61" s="119">
        <v>2807.0</v>
      </c>
      <c r="E61" s="119">
        <v>3143.0</v>
      </c>
      <c r="F61" s="122"/>
      <c r="G61" s="121">
        <f t="shared" si="1"/>
        <v>16</v>
      </c>
      <c r="H61" s="121">
        <f t="array" ref="H61">COUNTIF(INDEX(ownership,0,MATCH(H$1,Systems!$I$2:AY$2,)),$A61)+COUNTIFS(INDEX(ownership,0,MATCH(H$1,Systems!$I$2:AY$2,)),$A61&amp;"(*",INDEX(ownership,0,MATCH(H$1,Systems!$I$2:AY$2,)),"&lt;&gt;*"&amp;"(X)"&amp;"*")+COUNTIF(INDEX(ownership,0,MATCH(H$1,Systems!$I$2:AY$2,)),$A61&amp;",*")</f>
        <v>0</v>
      </c>
      <c r="I61" s="121">
        <f t="array" ref="I61">COUNTIF(INDEX(ownership,0,MATCH(I$1,Systems!$I$2:AY$2,)),$A61)+COUNTIFS(INDEX(ownership,0,MATCH(I$1,Systems!$I$2:AY$2,)),$A61&amp;"(*",INDEX(ownership,0,MATCH(I$1,Systems!$I$2:AY$2,)),"&lt;&gt;*"&amp;"(X)"&amp;"*")+COUNTIF(INDEX(ownership,0,MATCH(I$1,Systems!$I$2:AY$2,)),$A61&amp;",*")</f>
        <v>0</v>
      </c>
      <c r="J61" s="121">
        <f t="array" ref="J61">COUNTIF(INDEX(ownership,0,MATCH(J$1,Systems!$I$2:AY$2,)),$A61)+COUNTIFS(INDEX(ownership,0,MATCH(J$1,Systems!$I$2:AY$2,)),$A61&amp;"(*",INDEX(ownership,0,MATCH(J$1,Systems!$I$2:AY$2,)),"&lt;&gt;*"&amp;"(X)"&amp;"*")+COUNTIF(INDEX(ownership,0,MATCH(J$1,Systems!$I$2:AY$2,)),$A61&amp;",*")</f>
        <v>0</v>
      </c>
      <c r="K61" s="121">
        <f t="array" ref="K61">COUNTIF(INDEX(ownership,0,MATCH(K$1,Systems!$I$2:AY$2,)),$A61)+COUNTIFS(INDEX(ownership,0,MATCH(K$1,Systems!$I$2:AY$2,)),$A61&amp;"(*",INDEX(ownership,0,MATCH(K$1,Systems!$I$2:AY$2,)),"&lt;&gt;*"&amp;"(X)"&amp;"*")+COUNTIF(INDEX(ownership,0,MATCH(K$1,Systems!$I$2:AY$2,)),$A61&amp;",*")</f>
        <v>0</v>
      </c>
      <c r="L61" s="121">
        <f t="array" ref="L61">COUNTIF(INDEX(ownership,0,MATCH(L$1,Systems!$I$2:AY$2,)),$A61)+COUNTIFS(INDEX(ownership,0,MATCH(L$1,Systems!$I$2:AY$2,)),$A61&amp;"(*",INDEX(ownership,0,MATCH(L$1,Systems!$I$2:AY$2,)),"&lt;&gt;*"&amp;"(X)"&amp;"*")+COUNTIF(INDEX(ownership,0,MATCH(L$1,Systems!$I$2:AY$2,)),$A61&amp;",*")</f>
        <v>0</v>
      </c>
      <c r="M61" s="121">
        <f t="array" ref="M61">COUNTIF(INDEX(ownership,0,MATCH(M$1,Systems!$I$2:AY$2,)),$A61)+COUNTIFS(INDEX(ownership,0,MATCH(M$1,Systems!$I$2:AY$2,)),$A61&amp;"(*",INDEX(ownership,0,MATCH(M$1,Systems!$I$2:AY$2,)),"&lt;&gt;*"&amp;"(X)"&amp;"*")+COUNTIF(INDEX(ownership,0,MATCH(M$1,Systems!$I$2:AY$2,)),$A61&amp;",*")</f>
        <v>0</v>
      </c>
      <c r="N61" s="121">
        <f t="array" ref="N61">COUNTIF(INDEX(ownership,0,MATCH(N$1,Systems!$I$2:AY$2,)),$A61)+COUNTIFS(INDEX(ownership,0,MATCH(N$1,Systems!$I$2:AY$2,)),$A61&amp;"(*",INDEX(ownership,0,MATCH(N$1,Systems!$I$2:AY$2,)),"&lt;&gt;*"&amp;"(X)"&amp;"*")+COUNTIF(INDEX(ownership,0,MATCH(N$1,Systems!$I$2:AY$2,)),$A61&amp;",*")</f>
        <v>0</v>
      </c>
      <c r="O61" s="121">
        <f t="array" ref="O61">COUNTIF(INDEX(ownership,0,MATCH(O$1,Systems!$I$2:AY$2,)),$A61)+COUNTIFS(INDEX(ownership,0,MATCH(O$1,Systems!$I$2:AY$2,)),$A61&amp;"(*",INDEX(ownership,0,MATCH(O$1,Systems!$I$2:AY$2,)),"&lt;&gt;*"&amp;"(X)"&amp;"*")+COUNTIF(INDEX(ownership,0,MATCH(O$1,Systems!$I$2:AY$2,)),$A61&amp;",*")</f>
        <v>0</v>
      </c>
      <c r="P61" s="121">
        <f t="array" ref="P61">COUNTIF(INDEX(ownership,0,MATCH(P$1,Systems!$I$2:AY$2,)),$A61)+COUNTIFS(INDEX(ownership,0,MATCH(P$1,Systems!$I$2:AY$2,)),$A61&amp;"(*",INDEX(ownership,0,MATCH(P$1,Systems!$I$2:AY$2,)),"&lt;&gt;*"&amp;"(X)"&amp;"*")+COUNTIF(INDEX(ownership,0,MATCH(P$1,Systems!$I$2:AY$2,)),$A61&amp;",*")</f>
        <v>0</v>
      </c>
      <c r="Q61" s="121">
        <f t="array" ref="Q61">COUNTIF(INDEX(ownership,0,MATCH(Q$1,Systems!$I$2:AY$2,)),$A61)+COUNTIFS(INDEX(ownership,0,MATCH(Q$1,Systems!$I$2:AY$2,)),$A61&amp;"(*",INDEX(ownership,0,MATCH(Q$1,Systems!$I$2:AY$2,)),"&lt;&gt;*"&amp;"(X)"&amp;"*")+COUNTIF(INDEX(ownership,0,MATCH(Q$1,Systems!$I$2:AY$2,)),$A61&amp;",*")</f>
        <v>0</v>
      </c>
      <c r="R61" s="121">
        <f t="array" ref="R61">COUNTIF(INDEX(ownership,0,MATCH(R$1,Systems!$I$2:AY$2,)),$A61)+COUNTIFS(INDEX(ownership,0,MATCH(R$1,Systems!$I$2:AY$2,)),$A61&amp;"(*",INDEX(ownership,0,MATCH(R$1,Systems!$I$2:AY$2,)),"&lt;&gt;*"&amp;"(X)"&amp;"*")+COUNTIF(INDEX(ownership,0,MATCH(R$1,Systems!$I$2:AY$2,)),$A61&amp;",*")</f>
        <v>0</v>
      </c>
      <c r="S61" s="121">
        <f t="array" ref="S61">COUNTIF(INDEX(ownership,0,MATCH(S$1,Systems!$I$2:AY$2,)),$A61)+COUNTIFS(INDEX(ownership,0,MATCH(S$1,Systems!$I$2:AY$2,)),$A61&amp;"(*",INDEX(ownership,0,MATCH(S$1,Systems!$I$2:AY$2,)),"&lt;&gt;*"&amp;"(X)"&amp;"*")+COUNTIF(INDEX(ownership,0,MATCH(S$1,Systems!$I$2:AY$2,)),$A61&amp;",*")</f>
        <v>0</v>
      </c>
      <c r="T61" s="121">
        <f t="array" ref="T61">COUNTIF(INDEX(ownership,0,MATCH(T$1,Systems!$I$2:AY$2,)),$A61)+COUNTIFS(INDEX(ownership,0,MATCH(T$1,Systems!$I$2:AY$2,)),$A61&amp;"(*",INDEX(ownership,0,MATCH(T$1,Systems!$I$2:AY$2,)),"&lt;&gt;*"&amp;"(X)"&amp;"*")+COUNTIF(INDEX(ownership,0,MATCH(T$1,Systems!$I$2:AY$2,)),$A61&amp;",*")</f>
        <v>1</v>
      </c>
      <c r="U61" s="121">
        <f t="array" ref="U61">COUNTIF(INDEX(ownership,0,MATCH(U$1,Systems!$I$2:AY$2,)),$A61)+COUNTIFS(INDEX(ownership,0,MATCH(U$1,Systems!$I$2:AY$2,)),$A61&amp;"(*",INDEX(ownership,0,MATCH(U$1,Systems!$I$2:AY$2,)),"&lt;&gt;*"&amp;"(X)"&amp;"*")+COUNTIF(INDEX(ownership,0,MATCH(U$1,Systems!$I$2:AY$2,)),$A61&amp;",*")</f>
        <v>1</v>
      </c>
      <c r="V61" s="121">
        <f t="array" ref="V61">COUNTIF(INDEX(ownership,0,MATCH(V$1,Systems!$I$2:AY$2,)),$A61)+COUNTIFS(INDEX(ownership,0,MATCH(V$1,Systems!$I$2:AY$2,)),$A61&amp;"(*",INDEX(ownership,0,MATCH(V$1,Systems!$I$2:AY$2,)),"&lt;&gt;*"&amp;"(X)"&amp;"*")+COUNTIF(INDEX(ownership,0,MATCH(V$1,Systems!$I$2:AY$2,)),$A61&amp;",*")</f>
        <v>1</v>
      </c>
      <c r="W61" s="121">
        <f t="array" ref="W61">COUNTIF(INDEX(ownership,0,MATCH(W$1,Systems!$I$2:AY$2,)),$A61)+COUNTIFS(INDEX(ownership,0,MATCH(W$1,Systems!$I$2:AY$2,)),$A61&amp;"(*",INDEX(ownership,0,MATCH(W$1,Systems!$I$2:AY$2,)),"&lt;&gt;*"&amp;"(X)"&amp;"*")+COUNTIF(INDEX(ownership,0,MATCH(W$1,Systems!$I$2:AY$2,)),$A61&amp;",*")</f>
        <v>1</v>
      </c>
      <c r="X61" s="121">
        <f t="array" ref="X61">COUNTIF(INDEX(ownership,0,MATCH(X$1,Systems!$I$2:AY$2,)),$A61)+COUNTIFS(INDEX(ownership,0,MATCH(X$1,Systems!$I$2:AY$2,)),$A61&amp;"(*",INDEX(ownership,0,MATCH(X$1,Systems!$I$2:AY$2,)),"&lt;&gt;*"&amp;"(X)"&amp;"*")+COUNTIF(INDEX(ownership,0,MATCH(X$1,Systems!$I$2:AY$2,)),$A61&amp;",*")</f>
        <v>0</v>
      </c>
      <c r="Y61" s="121">
        <f t="array" ref="Y61">COUNTIF(INDEX(ownership,0,MATCH(Y$1,Systems!$I$2:AY$2,)),$A61)+COUNTIFS(INDEX(ownership,0,MATCH(Y$1,Systems!$I$2:AY$2,)),$A61&amp;"(*",INDEX(ownership,0,MATCH(Y$1,Systems!$I$2:AY$2,)),"&lt;&gt;*"&amp;"(X)"&amp;"*")+COUNTIF(INDEX(ownership,0,MATCH(Y$1,Systems!$I$2:AY$2,)),$A61&amp;",*")</f>
        <v>0</v>
      </c>
      <c r="Z61" s="121">
        <f t="array" ref="Z61">COUNTIF(INDEX(ownership,0,MATCH(Z$1,Systems!$I$2:AY$2,)),$A61)+COUNTIFS(INDEX(ownership,0,MATCH(Z$1,Systems!$I$2:AY$2,)),$A61&amp;"(*",INDEX(ownership,0,MATCH(Z$1,Systems!$I$2:AY$2,)),"&lt;&gt;*"&amp;"(X)"&amp;"*")+COUNTIF(INDEX(ownership,0,MATCH(Z$1,Systems!$I$2:AY$2,)),$A61&amp;",*")</f>
        <v>0</v>
      </c>
      <c r="AA61" s="121">
        <f t="array" ref="AA61">COUNTIF(INDEX(ownership,0,MATCH(AA$1,Systems!$I$2:AY$2,)),$A61)+COUNTIFS(INDEX(ownership,0,MATCH(AA$1,Systems!$I$2:AY$2,)),$A61&amp;"(*",INDEX(ownership,0,MATCH(AA$1,Systems!$I$2:AY$2,)),"&lt;&gt;*"&amp;"(X)"&amp;"*")+COUNTIF(INDEX(ownership,0,MATCH(AA$1,Systems!$I$2:AY$2,)),$A61&amp;",*")</f>
        <v>3</v>
      </c>
      <c r="AB61" s="121">
        <f t="array" ref="AB61">COUNTIF(INDEX(ownership,0,MATCH(AB$1,Systems!$I$2:AY$2,)),$A61)+COUNTIFS(INDEX(ownership,0,MATCH(AB$1,Systems!$I$2:AY$2,)),$A61&amp;"(*",INDEX(ownership,0,MATCH(AB$1,Systems!$I$2:AY$2,)),"&lt;&gt;*"&amp;"(X)"&amp;"*")+COUNTIF(INDEX(ownership,0,MATCH(AB$1,Systems!$I$2:AY$2,)),$A61&amp;",*")</f>
        <v>3</v>
      </c>
      <c r="AC61" s="121">
        <f t="array" ref="AC61">COUNTIF(INDEX(ownership,0,MATCH(AC$1,Systems!$I$2:AY$2,)),$A61)+COUNTIFS(INDEX(ownership,0,MATCH(AC$1,Systems!$I$2:AY$2,)),$A61&amp;"(*",INDEX(ownership,0,MATCH(AC$1,Systems!$I$2:AY$2,)),"&lt;&gt;*"&amp;"(X)"&amp;"*")+COUNTIF(INDEX(ownership,0,MATCH(AC$1,Systems!$I$2:AY$2,)),$A61&amp;",*")</f>
        <v>3</v>
      </c>
      <c r="AD61" s="121">
        <f t="array" ref="AD61">COUNTIF(INDEX(ownership,0,MATCH(AD$1,Systems!$I$2:AY$2,)),$A61)+COUNTIFS(INDEX(ownership,0,MATCH(AD$1,Systems!$I$2:AY$2,)),$A61&amp;"(*",INDEX(ownership,0,MATCH(AD$1,Systems!$I$2:AY$2,)),"&lt;&gt;*"&amp;"(X)"&amp;"*")+COUNTIF(INDEX(ownership,0,MATCH(AD$1,Systems!$I$2:AY$2,)),$A61&amp;",*")</f>
        <v>3</v>
      </c>
      <c r="AE61" s="121">
        <f t="array" ref="AE61">COUNTIF(INDEX(ownership,0,MATCH(AE$1,Systems!$I$2:AY$2,)),$A61)+COUNTIFS(INDEX(ownership,0,MATCH(AE$1,Systems!$I$2:AY$2,)),$A61&amp;"(*",INDEX(ownership,0,MATCH(AE$1,Systems!$I$2:AY$2,)),"&lt;&gt;*"&amp;"(X)"&amp;"*")+COUNTIF(INDEX(ownership,0,MATCH(AE$1,Systems!$I$2:AY$2,)),$A61&amp;",*")</f>
        <v>3</v>
      </c>
      <c r="AF61" s="121">
        <f t="array" ref="AF61">COUNTIF(INDEX(ownership,0,MATCH(AF$1,Systems!$I$2:AY$2,)),$A61)+COUNTIFS(INDEX(ownership,0,MATCH(AF$1,Systems!$I$2:AY$2,)),$A61&amp;"(*",INDEX(ownership,0,MATCH(AF$1,Systems!$I$2:AY$2,)),"&lt;&gt;*"&amp;"(X)"&amp;"*")+COUNTIF(INDEX(ownership,0,MATCH(AF$1,Systems!$I$2:AY$2,)),$A61&amp;",*")</f>
        <v>16</v>
      </c>
      <c r="AG61" s="121">
        <f t="array" ref="AG61">COUNTIF(INDEX(ownership,0,MATCH(AG$1,Systems!$I$2:AY$2,)),$A61)+COUNTIFS(INDEX(ownership,0,MATCH(AG$1,Systems!$I$2:AY$2,)),$A61&amp;"(*",INDEX(ownership,0,MATCH(AG$1,Systems!$I$2:AY$2,)),"&lt;&gt;*"&amp;"(X)"&amp;"*")+COUNTIF(INDEX(ownership,0,MATCH(AG$1,Systems!$I$2:AY$2,)),$A61&amp;",*")</f>
        <v>16</v>
      </c>
      <c r="AH61" s="121">
        <f t="array" ref="AH61">COUNTIF(INDEX(ownership,0,MATCH(AH$1,Systems!$I$2:AY$2,)),$A61)+COUNTIFS(INDEX(ownership,0,MATCH(AH$1,Systems!$I$2:AY$2,)),$A61&amp;"(*",INDEX(ownership,0,MATCH(AH$1,Systems!$I$2:AY$2,)),"&lt;&gt;*"&amp;"(X)"&amp;"*")+COUNTIF(INDEX(ownership,0,MATCH(AH$1,Systems!$I$2:AY$2,)),$A61&amp;",*")</f>
        <v>16</v>
      </c>
      <c r="AI61" s="121">
        <f t="array" ref="AI61">COUNTIF(INDEX(ownership,0,MATCH(AI$1,Systems!$I$2:AY$2,)),$A61)+COUNTIFS(INDEX(ownership,0,MATCH(AI$1,Systems!$I$2:AY$2,)),$A61&amp;"(*",INDEX(ownership,0,MATCH(AI$1,Systems!$I$2:AY$2,)),"&lt;&gt;*"&amp;"(X)"&amp;"*")+COUNTIF(INDEX(ownership,0,MATCH(AI$1,Systems!$I$2:AY$2,)),$A61&amp;",*")</f>
        <v>9</v>
      </c>
      <c r="AJ61" s="121">
        <f t="array" ref="AJ61">COUNTIF(INDEX(ownership,0,MATCH(AJ$1,Systems!$I$2:AY$2,)),$A61)+COUNTIFS(INDEX(ownership,0,MATCH(AJ$1,Systems!$I$2:AY$2,)),$A61&amp;"(*",INDEX(ownership,0,MATCH(AJ$1,Systems!$I$2:AY$2,)),"&lt;&gt;*"&amp;"(X)"&amp;"*")+COUNTIF(INDEX(ownership,0,MATCH(AJ$1,Systems!$I$2:AY$2,)),$A61&amp;",*")</f>
        <v>3</v>
      </c>
      <c r="AK61" s="121">
        <f t="array" ref="AK61">COUNTIF(INDEX(ownership,0,MATCH(AK$1,Systems!$I$2:AY$2,)),$A61)+COUNTIFS(INDEX(ownership,0,MATCH(AK$1,Systems!$I$2:AY$2,)),$A61&amp;"(*",INDEX(ownership,0,MATCH(AK$1,Systems!$I$2:AY$2,)),"&lt;&gt;*"&amp;"(X)"&amp;"*")+COUNTIF(INDEX(ownership,0,MATCH(AK$1,Systems!$I$2:AY$2,)),$A61&amp;",*")</f>
        <v>3</v>
      </c>
      <c r="AL61" s="121">
        <f t="array" ref="AL61">COUNTIF(INDEX(ownership,0,MATCH(AL$1,Systems!$I$2:AY$2,)),$A61)+COUNTIFS(INDEX(ownership,0,MATCH(AL$1,Systems!$I$2:AY$2,)),$A61&amp;"(*",INDEX(ownership,0,MATCH(AL$1,Systems!$I$2:AY$2,)),"&lt;&gt;*"&amp;"(X)"&amp;"*")+COUNTIF(INDEX(ownership,0,MATCH(AL$1,Systems!$I$2:AY$2,)),$A61&amp;",*")</f>
        <v>3</v>
      </c>
      <c r="AM61" s="121">
        <f t="array" ref="AM61">COUNTIF(INDEX(ownership,0,MATCH(AM$1,Systems!$I$2:AY$2,)),$A61)+COUNTIFS(INDEX(ownership,0,MATCH(AM$1,Systems!$I$2:AY$2,)),$A61&amp;"(*",INDEX(ownership,0,MATCH(AM$1,Systems!$I$2:AY$2,)),"&lt;&gt;*"&amp;"(X)"&amp;"*")+COUNTIF(INDEX(ownership,0,MATCH(AM$1,Systems!$I$2:AY$2,)),$A61&amp;",*")</f>
        <v>0</v>
      </c>
      <c r="AN61" s="121">
        <f t="array" ref="AN61">COUNTIF(INDEX(ownership,0,MATCH(AN$1,Systems!$I$2:AY$2,)),$A61)+COUNTIFS(INDEX(ownership,0,MATCH(AN$1,Systems!$I$2:AY$2,)),$A61&amp;"(*",INDEX(ownership,0,MATCH(AN$1,Systems!$I$2:AY$2,)),"&lt;&gt;*"&amp;"(X)"&amp;"*")+COUNTIF(INDEX(ownership,0,MATCH(AN$1,Systems!$I$2:AY$2,)),$A61&amp;",*")</f>
        <v>0</v>
      </c>
      <c r="AO61" s="121">
        <f t="array" ref="AO61">COUNTIF(INDEX(ownership,0,MATCH(AO$1,Systems!$I$2:AY$2,)),$A61)+COUNTIFS(INDEX(ownership,0,MATCH(AO$1,Systems!$I$2:AY$2,)),$A61&amp;"(*",INDEX(ownership,0,MATCH(AO$1,Systems!$I$2:AY$2,)),"&lt;&gt;*"&amp;"(X)"&amp;"*")+COUNTIF(INDEX(ownership,0,MATCH(AO$1,Systems!$I$2:AY$2,)),$A61&amp;",*")</f>
        <v>0</v>
      </c>
      <c r="AP61" s="121">
        <f t="array" ref="AP61">COUNTIF(INDEX(ownership,0,MATCH(AP$1,Systems!$I$2:AY$2,)),$A61)+COUNTIFS(INDEX(ownership,0,MATCH(AP$1,Systems!$I$2:AY$2,)),$A61&amp;"(*",INDEX(ownership,0,MATCH(AP$1,Systems!$I$2:AY$2,)),"&lt;&gt;*"&amp;"(X)"&amp;"*")+COUNTIF(INDEX(ownership,0,MATCH(AP$1,Systems!$I$2:AY$2,)),$A61&amp;",*")</f>
        <v>0</v>
      </c>
      <c r="AQ61" s="121">
        <f t="array" ref="AQ61">COUNTIF(INDEX(ownership,0,MATCH(AQ$1,Systems!$I$2:AY$2,)),$A61)+COUNTIFS(INDEX(ownership,0,MATCH(AQ$1,Systems!$I$2:AY$2,)),$A61&amp;"(*",INDEX(ownership,0,MATCH(AQ$1,Systems!$I$2:AY$2,)),"&lt;&gt;*"&amp;"(X)"&amp;"*")+COUNTIF(INDEX(ownership,0,MATCH(AQ$1,Systems!$I$2:AY$2,)),$A61&amp;",*")</f>
        <v>0</v>
      </c>
      <c r="AR61" s="121">
        <f t="array" ref="AR61">COUNTIF(INDEX(ownership,0,MATCH(AR$1,Systems!$I$2:AY$2,)),$A61)+COUNTIFS(INDEX(ownership,0,MATCH(AR$1,Systems!$I$2:AY$2,)),$A61&amp;"(*",INDEX(ownership,0,MATCH(AR$1,Systems!$I$2:AY$2,)),"&lt;&gt;*"&amp;"(X)"&amp;"*")+COUNTIF(INDEX(ownership,0,MATCH(AR$1,Systems!$I$2:AY$2,)),$A61&amp;",*")</f>
        <v>0</v>
      </c>
      <c r="AS61" s="121">
        <f t="array" ref="AS61">COUNTIF(INDEX(ownership,0,MATCH(AS$1,Systems!$I$2:AY$2,)),$A61)+COUNTIFS(INDEX(ownership,0,MATCH(AS$1,Systems!$I$2:AY$2,)),$A61&amp;"(*",INDEX(ownership,0,MATCH(AS$1,Systems!$I$2:AY$2,)),"&lt;&gt;*"&amp;"(X)"&amp;"*")+COUNTIF(INDEX(ownership,0,MATCH(AS$1,Systems!$I$2:AY$2,)),$A61&amp;",*")</f>
        <v>0</v>
      </c>
      <c r="AT61" s="121">
        <f t="array" ref="AT61">COUNTIF(INDEX(ownership,0,MATCH(AT$1,Systems!$I$2:AY$2,)),$A61)+COUNTIFS(INDEX(ownership,0,MATCH(AT$1,Systems!$I$2:AY$2,)),$A61&amp;"(*",INDEX(ownership,0,MATCH(AT$1,Systems!$I$2:AY$2,)),"&lt;&gt;*"&amp;"(X)"&amp;"*")+COUNTIF(INDEX(ownership,0,MATCH(AT$1,Systems!$I$2:AY$2,)),$A61&amp;",*")</f>
        <v>0</v>
      </c>
      <c r="AU61" s="121">
        <f t="array" ref="AU61">COUNTIF(INDEX(ownership,0,MATCH(AU$1,Systems!$I$2:AY$2,)),$A61)+COUNTIFS(INDEX(ownership,0,MATCH(AU$1,Systems!$I$2:AY$2,)),$A61&amp;"(*",INDEX(ownership,0,MATCH(AU$1,Systems!$I$2:AY$2,)),"&lt;&gt;*"&amp;"(X)"&amp;"*")+COUNTIF(INDEX(ownership,0,MATCH(AU$1,Systems!$I$2:AY$2,)),$A61&amp;",*")</f>
        <v>0</v>
      </c>
      <c r="AV61" s="121">
        <f t="array" ref="AV61">COUNTIF(INDEX(ownership,0,MATCH(AV$1,Systems!$I$2:AY$2,)),$A61)+COUNTIFS(INDEX(ownership,0,MATCH(AV$1,Systems!$I$2:AY$2,)),$A61&amp;"(*",INDEX(ownership,0,MATCH(AV$1,Systems!$I$2:AY$2,)),"&lt;&gt;*"&amp;"(X)"&amp;"*")+COUNTIF(INDEX(ownership,0,MATCH(AV$1,Systems!$I$2:AY$2,)),$A61&amp;",*")</f>
        <v>0</v>
      </c>
      <c r="AW61" s="121">
        <f t="array" ref="AW61">COUNTIF(INDEX(ownership,0,MATCH(AW$1,Systems!$I$2:AY$2,)),$A61)+COUNTIFS(INDEX(ownership,0,MATCH(AW$1,Systems!$I$2:AY$2,)),$A61&amp;"(*",INDEX(ownership,0,MATCH(AW$1,Systems!$I$2:AY$2,)),"&lt;&gt;*"&amp;"(X)"&amp;"*")+COUNTIF(INDEX(ownership,0,MATCH(AW$1,Systems!$I$2:AY$2,)),$A61&amp;",*")</f>
        <v>0</v>
      </c>
      <c r="AX61" s="121">
        <f t="array" ref="AX61">COUNTIF(INDEX(ownership,0,MATCH(AX$1,Systems!$I$2:AY$2,)),$A61)+COUNTIFS(INDEX(ownership,0,MATCH(AX$1,Systems!$I$2:AY$2,)),$A61&amp;"(*",INDEX(ownership,0,MATCH(AX$1,Systems!$I$2:AY$2,)),"&lt;&gt;*"&amp;"(X)"&amp;"*")+COUNTIF(INDEX(ownership,0,MATCH(AX$1,Systems!$I$2:AY$2,)),$A61&amp;",*")</f>
        <v>0</v>
      </c>
      <c r="AY61" s="121">
        <f t="array" ref="AY61">COUNTIF(INDEX(ownership,0,MATCH(AY$1,Systems!$I$2:AZ$2,)),$A61)+COUNTIFS(INDEX(ownership,0,MATCH(AY$1,Systems!$I$2:AZ$2,)),$A61&amp;"(*",INDEX(ownership,0,MATCH(AY$1,Systems!$I$2:AZ$2,)),"&lt;&gt;*"&amp;"(X)"&amp;"*")+COUNTIF(INDEX(ownership,0,MATCH(AY$1,Systems!$I$2:AZ$2,)),$A61&amp;",*")</f>
        <v>0</v>
      </c>
      <c r="AZ61" s="121">
        <f t="array" ref="AZ61">COUNTIF(INDEX(ownership,0,MATCH(AZ$1,Systems!$I$2:AY$2,)),$A61)+COUNTIFS(INDEX(ownership,0,MATCH(AZ$1,Systems!$I$2:AY$2,)),$A61&amp;"(*",INDEX(ownership,0,MATCH(AZ$1,Systems!$I$2:AY$2,)),"&lt;&gt;*"&amp;"(X)"&amp;"*")+COUNTIF(INDEX(ownership,0,MATCH(AZ$1,Systems!$I$2:AY$2,)),$A61&amp;",*")</f>
        <v>0</v>
      </c>
    </row>
    <row r="62" ht="15.75" customHeight="1">
      <c r="A62" s="60" t="s">
        <v>849</v>
      </c>
      <c r="B62" s="60" t="s">
        <v>8054</v>
      </c>
      <c r="C62" s="60" t="s">
        <v>8055</v>
      </c>
      <c r="D62" s="119">
        <v>2807.0</v>
      </c>
      <c r="E62" s="119">
        <v>3143.0</v>
      </c>
      <c r="F62" s="122"/>
      <c r="G62" s="121">
        <f t="shared" si="1"/>
        <v>95</v>
      </c>
      <c r="H62" s="121">
        <f t="array" ref="H62">COUNTIF(INDEX(ownership,0,MATCH(H$1,Systems!$I$2:AY$2,)),$A62)+COUNTIFS(INDEX(ownership,0,MATCH(H$1,Systems!$I$2:AY$2,)),$A62&amp;"(*",INDEX(ownership,0,MATCH(H$1,Systems!$I$2:AY$2,)),"&lt;&gt;*"&amp;"(X)"&amp;"*")+COUNTIF(INDEX(ownership,0,MATCH(H$1,Systems!$I$2:AY$2,)),$A62&amp;",*")</f>
        <v>0</v>
      </c>
      <c r="I62" s="121">
        <f t="array" ref="I62">COUNTIF(INDEX(ownership,0,MATCH(I$1,Systems!$I$2:AY$2,)),$A62)+COUNTIFS(INDEX(ownership,0,MATCH(I$1,Systems!$I$2:AY$2,)),$A62&amp;"(*",INDEX(ownership,0,MATCH(I$1,Systems!$I$2:AY$2,)),"&lt;&gt;*"&amp;"(X)"&amp;"*")+COUNTIF(INDEX(ownership,0,MATCH(I$1,Systems!$I$2:AY$2,)),$A62&amp;",*")</f>
        <v>0</v>
      </c>
      <c r="J62" s="121">
        <f t="array" ref="J62">COUNTIF(INDEX(ownership,0,MATCH(J$1,Systems!$I$2:AY$2,)),$A62)+COUNTIFS(INDEX(ownership,0,MATCH(J$1,Systems!$I$2:AY$2,)),$A62&amp;"(*",INDEX(ownership,0,MATCH(J$1,Systems!$I$2:AY$2,)),"&lt;&gt;*"&amp;"(X)"&amp;"*")+COUNTIF(INDEX(ownership,0,MATCH(J$1,Systems!$I$2:AY$2,)),$A62&amp;",*")</f>
        <v>0</v>
      </c>
      <c r="K62" s="121">
        <f t="array" ref="K62">COUNTIF(INDEX(ownership,0,MATCH(K$1,Systems!$I$2:AY$2,)),$A62)+COUNTIFS(INDEX(ownership,0,MATCH(K$1,Systems!$I$2:AY$2,)),$A62&amp;"(*",INDEX(ownership,0,MATCH(K$1,Systems!$I$2:AY$2,)),"&lt;&gt;*"&amp;"(X)"&amp;"*")+COUNTIF(INDEX(ownership,0,MATCH(K$1,Systems!$I$2:AY$2,)),$A62&amp;",*")</f>
        <v>0</v>
      </c>
      <c r="L62" s="121">
        <f t="array" ref="L62">COUNTIF(INDEX(ownership,0,MATCH(L$1,Systems!$I$2:AY$2,)),$A62)+COUNTIFS(INDEX(ownership,0,MATCH(L$1,Systems!$I$2:AY$2,)),$A62&amp;"(*",INDEX(ownership,0,MATCH(L$1,Systems!$I$2:AY$2,)),"&lt;&gt;*"&amp;"(X)"&amp;"*")+COUNTIF(INDEX(ownership,0,MATCH(L$1,Systems!$I$2:AY$2,)),$A62&amp;",*")</f>
        <v>0</v>
      </c>
      <c r="M62" s="121">
        <f t="array" ref="M62">COUNTIF(INDEX(ownership,0,MATCH(M$1,Systems!$I$2:AY$2,)),$A62)+COUNTIFS(INDEX(ownership,0,MATCH(M$1,Systems!$I$2:AY$2,)),$A62&amp;"(*",INDEX(ownership,0,MATCH(M$1,Systems!$I$2:AY$2,)),"&lt;&gt;*"&amp;"(X)"&amp;"*")+COUNTIF(INDEX(ownership,0,MATCH(M$1,Systems!$I$2:AY$2,)),$A62&amp;",*")</f>
        <v>0</v>
      </c>
      <c r="N62" s="121">
        <f t="array" ref="N62">COUNTIF(INDEX(ownership,0,MATCH(N$1,Systems!$I$2:AY$2,)),$A62)+COUNTIFS(INDEX(ownership,0,MATCH(N$1,Systems!$I$2:AY$2,)),$A62&amp;"(*",INDEX(ownership,0,MATCH(N$1,Systems!$I$2:AY$2,)),"&lt;&gt;*"&amp;"(X)"&amp;"*")+COUNTIF(INDEX(ownership,0,MATCH(N$1,Systems!$I$2:AY$2,)),$A62&amp;",*")</f>
        <v>0</v>
      </c>
      <c r="O62" s="121">
        <f t="array" ref="O62">COUNTIF(INDEX(ownership,0,MATCH(O$1,Systems!$I$2:AY$2,)),$A62)+COUNTIFS(INDEX(ownership,0,MATCH(O$1,Systems!$I$2:AY$2,)),$A62&amp;"(*",INDEX(ownership,0,MATCH(O$1,Systems!$I$2:AY$2,)),"&lt;&gt;*"&amp;"(X)"&amp;"*")+COUNTIF(INDEX(ownership,0,MATCH(O$1,Systems!$I$2:AY$2,)),$A62&amp;",*")</f>
        <v>0</v>
      </c>
      <c r="P62" s="121">
        <f t="array" ref="P62">COUNTIF(INDEX(ownership,0,MATCH(P$1,Systems!$I$2:AY$2,)),$A62)+COUNTIFS(INDEX(ownership,0,MATCH(P$1,Systems!$I$2:AY$2,)),$A62&amp;"(*",INDEX(ownership,0,MATCH(P$1,Systems!$I$2:AY$2,)),"&lt;&gt;*"&amp;"(X)"&amp;"*")+COUNTIF(INDEX(ownership,0,MATCH(P$1,Systems!$I$2:AY$2,)),$A62&amp;",*")</f>
        <v>0</v>
      </c>
      <c r="Q62" s="121">
        <f t="array" ref="Q62">COUNTIF(INDEX(ownership,0,MATCH(Q$1,Systems!$I$2:AY$2,)),$A62)+COUNTIFS(INDEX(ownership,0,MATCH(Q$1,Systems!$I$2:AY$2,)),$A62&amp;"(*",INDEX(ownership,0,MATCH(Q$1,Systems!$I$2:AY$2,)),"&lt;&gt;*"&amp;"(X)"&amp;"*")+COUNTIF(INDEX(ownership,0,MATCH(Q$1,Systems!$I$2:AY$2,)),$A62&amp;",*")</f>
        <v>0</v>
      </c>
      <c r="R62" s="121">
        <f t="array" ref="R62">COUNTIF(INDEX(ownership,0,MATCH(R$1,Systems!$I$2:AY$2,)),$A62)+COUNTIFS(INDEX(ownership,0,MATCH(R$1,Systems!$I$2:AY$2,)),$A62&amp;"(*",INDEX(ownership,0,MATCH(R$1,Systems!$I$2:AY$2,)),"&lt;&gt;*"&amp;"(X)"&amp;"*")+COUNTIF(INDEX(ownership,0,MATCH(R$1,Systems!$I$2:AY$2,)),$A62&amp;",*")</f>
        <v>0</v>
      </c>
      <c r="S62" s="121">
        <f t="array" ref="S62">COUNTIF(INDEX(ownership,0,MATCH(S$1,Systems!$I$2:AY$2,)),$A62)+COUNTIFS(INDEX(ownership,0,MATCH(S$1,Systems!$I$2:AY$2,)),$A62&amp;"(*",INDEX(ownership,0,MATCH(S$1,Systems!$I$2:AY$2,)),"&lt;&gt;*"&amp;"(X)"&amp;"*")+COUNTIF(INDEX(ownership,0,MATCH(S$1,Systems!$I$2:AY$2,)),$A62&amp;",*")</f>
        <v>0</v>
      </c>
      <c r="T62" s="121">
        <f t="array" ref="T62">COUNTIF(INDEX(ownership,0,MATCH(T$1,Systems!$I$2:AY$2,)),$A62)+COUNTIFS(INDEX(ownership,0,MATCH(T$1,Systems!$I$2:AY$2,)),$A62&amp;"(*",INDEX(ownership,0,MATCH(T$1,Systems!$I$2:AY$2,)),"&lt;&gt;*"&amp;"(X)"&amp;"*")+COUNTIF(INDEX(ownership,0,MATCH(T$1,Systems!$I$2:AY$2,)),$A62&amp;",*")</f>
        <v>0</v>
      </c>
      <c r="U62" s="121">
        <f t="array" ref="U62">COUNTIF(INDEX(ownership,0,MATCH(U$1,Systems!$I$2:AY$2,)),$A62)+COUNTIFS(INDEX(ownership,0,MATCH(U$1,Systems!$I$2:AY$2,)),$A62&amp;"(*",INDEX(ownership,0,MATCH(U$1,Systems!$I$2:AY$2,)),"&lt;&gt;*"&amp;"(X)"&amp;"*")+COUNTIF(INDEX(ownership,0,MATCH(U$1,Systems!$I$2:AY$2,)),$A62&amp;",*")</f>
        <v>0</v>
      </c>
      <c r="V62" s="121">
        <f t="array" ref="V62">COUNTIF(INDEX(ownership,0,MATCH(V$1,Systems!$I$2:AY$2,)),$A62)+COUNTIFS(INDEX(ownership,0,MATCH(V$1,Systems!$I$2:AY$2,)),$A62&amp;"(*",INDEX(ownership,0,MATCH(V$1,Systems!$I$2:AY$2,)),"&lt;&gt;*"&amp;"(X)"&amp;"*")+COUNTIF(INDEX(ownership,0,MATCH(V$1,Systems!$I$2:AY$2,)),$A62&amp;",*")</f>
        <v>0</v>
      </c>
      <c r="W62" s="121">
        <f t="array" ref="W62">COUNTIF(INDEX(ownership,0,MATCH(W$1,Systems!$I$2:AY$2,)),$A62)+COUNTIFS(INDEX(ownership,0,MATCH(W$1,Systems!$I$2:AY$2,)),$A62&amp;"(*",INDEX(ownership,0,MATCH(W$1,Systems!$I$2:AY$2,)),"&lt;&gt;*"&amp;"(X)"&amp;"*")+COUNTIF(INDEX(ownership,0,MATCH(W$1,Systems!$I$2:AY$2,)),$A62&amp;",*")</f>
        <v>0</v>
      </c>
      <c r="X62" s="121">
        <f t="array" ref="X62">COUNTIF(INDEX(ownership,0,MATCH(X$1,Systems!$I$2:AY$2,)),$A62)+COUNTIFS(INDEX(ownership,0,MATCH(X$1,Systems!$I$2:AY$2,)),$A62&amp;"(*",INDEX(ownership,0,MATCH(X$1,Systems!$I$2:AY$2,)),"&lt;&gt;*"&amp;"(X)"&amp;"*")+COUNTIF(INDEX(ownership,0,MATCH(X$1,Systems!$I$2:AY$2,)),$A62&amp;",*")</f>
        <v>0</v>
      </c>
      <c r="Y62" s="121">
        <f t="array" ref="Y62">COUNTIF(INDEX(ownership,0,MATCH(Y$1,Systems!$I$2:AY$2,)),$A62)+COUNTIFS(INDEX(ownership,0,MATCH(Y$1,Systems!$I$2:AY$2,)),$A62&amp;"(*",INDEX(ownership,0,MATCH(Y$1,Systems!$I$2:AY$2,)),"&lt;&gt;*"&amp;"(X)"&amp;"*")+COUNTIF(INDEX(ownership,0,MATCH(Y$1,Systems!$I$2:AY$2,)),$A62&amp;",*")</f>
        <v>0</v>
      </c>
      <c r="Z62" s="121">
        <f t="array" ref="Z62">COUNTIF(INDEX(ownership,0,MATCH(Z$1,Systems!$I$2:AY$2,)),$A62)+COUNTIFS(INDEX(ownership,0,MATCH(Z$1,Systems!$I$2:AY$2,)),$A62&amp;"(*",INDEX(ownership,0,MATCH(Z$1,Systems!$I$2:AY$2,)),"&lt;&gt;*"&amp;"(X)"&amp;"*")+COUNTIF(INDEX(ownership,0,MATCH(Z$1,Systems!$I$2:AY$2,)),$A62&amp;",*")</f>
        <v>0</v>
      </c>
      <c r="AA62" s="121">
        <f t="array" ref="AA62">COUNTIF(INDEX(ownership,0,MATCH(AA$1,Systems!$I$2:AY$2,)),$A62)+COUNTIFS(INDEX(ownership,0,MATCH(AA$1,Systems!$I$2:AY$2,)),$A62&amp;"(*",INDEX(ownership,0,MATCH(AA$1,Systems!$I$2:AY$2,)),"&lt;&gt;*"&amp;"(X)"&amp;"*")+COUNTIF(INDEX(ownership,0,MATCH(AA$1,Systems!$I$2:AY$2,)),$A62&amp;",*")</f>
        <v>16</v>
      </c>
      <c r="AB62" s="121">
        <f t="array" ref="AB62">COUNTIF(INDEX(ownership,0,MATCH(AB$1,Systems!$I$2:AY$2,)),$A62)+COUNTIFS(INDEX(ownership,0,MATCH(AB$1,Systems!$I$2:AY$2,)),$A62&amp;"(*",INDEX(ownership,0,MATCH(AB$1,Systems!$I$2:AY$2,)),"&lt;&gt;*"&amp;"(X)"&amp;"*")+COUNTIF(INDEX(ownership,0,MATCH(AB$1,Systems!$I$2:AY$2,)),$A62&amp;",*")</f>
        <v>26</v>
      </c>
      <c r="AC62" s="121">
        <f t="array" ref="AC62">COUNTIF(INDEX(ownership,0,MATCH(AC$1,Systems!$I$2:AY$2,)),$A62)+COUNTIFS(INDEX(ownership,0,MATCH(AC$1,Systems!$I$2:AY$2,)),$A62&amp;"(*",INDEX(ownership,0,MATCH(AC$1,Systems!$I$2:AY$2,)),"&lt;&gt;*"&amp;"(X)"&amp;"*")+COUNTIF(INDEX(ownership,0,MATCH(AC$1,Systems!$I$2:AY$2,)),$A62&amp;",*")</f>
        <v>32</v>
      </c>
      <c r="AD62" s="121">
        <f t="array" ref="AD62">COUNTIF(INDEX(ownership,0,MATCH(AD$1,Systems!$I$2:AY$2,)),$A62)+COUNTIFS(INDEX(ownership,0,MATCH(AD$1,Systems!$I$2:AY$2,)),$A62&amp;"(*",INDEX(ownership,0,MATCH(AD$1,Systems!$I$2:AY$2,)),"&lt;&gt;*"&amp;"(X)"&amp;"*")+COUNTIF(INDEX(ownership,0,MATCH(AD$1,Systems!$I$2:AY$2,)),$A62&amp;",*")</f>
        <v>43</v>
      </c>
      <c r="AE62" s="121">
        <f t="array" ref="AE62">COUNTIF(INDEX(ownership,0,MATCH(AE$1,Systems!$I$2:AY$2,)),$A62)+COUNTIFS(INDEX(ownership,0,MATCH(AE$1,Systems!$I$2:AY$2,)),$A62&amp;"(*",INDEX(ownership,0,MATCH(AE$1,Systems!$I$2:AY$2,)),"&lt;&gt;*"&amp;"(X)"&amp;"*")+COUNTIF(INDEX(ownership,0,MATCH(AE$1,Systems!$I$2:AY$2,)),$A62&amp;",*")</f>
        <v>59</v>
      </c>
      <c r="AF62" s="121">
        <f t="array" ref="AF62">COUNTIF(INDEX(ownership,0,MATCH(AF$1,Systems!$I$2:AY$2,)),$A62)+COUNTIFS(INDEX(ownership,0,MATCH(AF$1,Systems!$I$2:AY$2,)),$A62&amp;"(*",INDEX(ownership,0,MATCH(AF$1,Systems!$I$2:AY$2,)),"&lt;&gt;*"&amp;"(X)"&amp;"*")+COUNTIF(INDEX(ownership,0,MATCH(AF$1,Systems!$I$2:AY$2,)),$A62&amp;",*")</f>
        <v>92</v>
      </c>
      <c r="AG62" s="121">
        <f t="array" ref="AG62">COUNTIF(INDEX(ownership,0,MATCH(AG$1,Systems!$I$2:AY$2,)),$A62)+COUNTIFS(INDEX(ownership,0,MATCH(AG$1,Systems!$I$2:AY$2,)),$A62&amp;"(*",INDEX(ownership,0,MATCH(AG$1,Systems!$I$2:AY$2,)),"&lt;&gt;*"&amp;"(X)"&amp;"*")+COUNTIF(INDEX(ownership,0,MATCH(AG$1,Systems!$I$2:AY$2,)),$A62&amp;",*")</f>
        <v>95</v>
      </c>
      <c r="AH62" s="121">
        <f t="array" ref="AH62">COUNTIF(INDEX(ownership,0,MATCH(AH$1,Systems!$I$2:AY$2,)),$A62)+COUNTIFS(INDEX(ownership,0,MATCH(AH$1,Systems!$I$2:AY$2,)),$A62&amp;"(*",INDEX(ownership,0,MATCH(AH$1,Systems!$I$2:AY$2,)),"&lt;&gt;*"&amp;"(X)"&amp;"*")+COUNTIF(INDEX(ownership,0,MATCH(AH$1,Systems!$I$2:AY$2,)),$A62&amp;",*")</f>
        <v>95</v>
      </c>
      <c r="AI62" s="121">
        <f t="array" ref="AI62">COUNTIF(INDEX(ownership,0,MATCH(AI$1,Systems!$I$2:AY$2,)),$A62)+COUNTIFS(INDEX(ownership,0,MATCH(AI$1,Systems!$I$2:AY$2,)),$A62&amp;"(*",INDEX(ownership,0,MATCH(AI$1,Systems!$I$2:AY$2,)),"&lt;&gt;*"&amp;"(X)"&amp;"*")+COUNTIF(INDEX(ownership,0,MATCH(AI$1,Systems!$I$2:AY$2,)),$A62&amp;",*")</f>
        <v>95</v>
      </c>
      <c r="AJ62" s="121">
        <f t="array" ref="AJ62">COUNTIF(INDEX(ownership,0,MATCH(AJ$1,Systems!$I$2:AY$2,)),$A62)+COUNTIFS(INDEX(ownership,0,MATCH(AJ$1,Systems!$I$2:AY$2,)),$A62&amp;"(*",INDEX(ownership,0,MATCH(AJ$1,Systems!$I$2:AY$2,)),"&lt;&gt;*"&amp;"(X)"&amp;"*")+COUNTIF(INDEX(ownership,0,MATCH(AJ$1,Systems!$I$2:AY$2,)),$A62&amp;",*")</f>
        <v>95</v>
      </c>
      <c r="AK62" s="121">
        <f t="array" ref="AK62">COUNTIF(INDEX(ownership,0,MATCH(AK$1,Systems!$I$2:AY$2,)),$A62)+COUNTIFS(INDEX(ownership,0,MATCH(AK$1,Systems!$I$2:AY$2,)),$A62&amp;"(*",INDEX(ownership,0,MATCH(AK$1,Systems!$I$2:AY$2,)),"&lt;&gt;*"&amp;"(X)"&amp;"*")+COUNTIF(INDEX(ownership,0,MATCH(AK$1,Systems!$I$2:AY$2,)),$A62&amp;",*")</f>
        <v>95</v>
      </c>
      <c r="AL62" s="121">
        <f t="array" ref="AL62">COUNTIF(INDEX(ownership,0,MATCH(AL$1,Systems!$I$2:AY$2,)),$A62)+COUNTIFS(INDEX(ownership,0,MATCH(AL$1,Systems!$I$2:AY$2,)),$A62&amp;"(*",INDEX(ownership,0,MATCH(AL$1,Systems!$I$2:AY$2,)),"&lt;&gt;*"&amp;"(X)"&amp;"*")+COUNTIF(INDEX(ownership,0,MATCH(AL$1,Systems!$I$2:AY$2,)),$A62&amp;",*")</f>
        <v>95</v>
      </c>
      <c r="AM62" s="121">
        <f t="array" ref="AM62">COUNTIF(INDEX(ownership,0,MATCH(AM$1,Systems!$I$2:AY$2,)),$A62)+COUNTIFS(INDEX(ownership,0,MATCH(AM$1,Systems!$I$2:AY$2,)),$A62&amp;"(*",INDEX(ownership,0,MATCH(AM$1,Systems!$I$2:AY$2,)),"&lt;&gt;*"&amp;"(X)"&amp;"*")+COUNTIF(INDEX(ownership,0,MATCH(AM$1,Systems!$I$2:AY$2,)),$A62&amp;",*")</f>
        <v>87</v>
      </c>
      <c r="AN62" s="121">
        <f t="array" ref="AN62">COUNTIF(INDEX(ownership,0,MATCH(AN$1,Systems!$I$2:AY$2,)),$A62)+COUNTIFS(INDEX(ownership,0,MATCH(AN$1,Systems!$I$2:AY$2,)),$A62&amp;"(*",INDEX(ownership,0,MATCH(AN$1,Systems!$I$2:AY$2,)),"&lt;&gt;*"&amp;"(X)"&amp;"*")+COUNTIF(INDEX(ownership,0,MATCH(AN$1,Systems!$I$2:AY$2,)),$A62&amp;",*")</f>
        <v>83</v>
      </c>
      <c r="AO62" s="121">
        <f t="array" ref="AO62">COUNTIF(INDEX(ownership,0,MATCH(AO$1,Systems!$I$2:AY$2,)),$A62)+COUNTIFS(INDEX(ownership,0,MATCH(AO$1,Systems!$I$2:AY$2,)),$A62&amp;"(*",INDEX(ownership,0,MATCH(AO$1,Systems!$I$2:AY$2,)),"&lt;&gt;*"&amp;"(X)"&amp;"*")+COUNTIF(INDEX(ownership,0,MATCH(AO$1,Systems!$I$2:AY$2,)),$A62&amp;",*")</f>
        <v>82</v>
      </c>
      <c r="AP62" s="121">
        <f t="array" ref="AP62">COUNTIF(INDEX(ownership,0,MATCH(AP$1,Systems!$I$2:AY$2,)),$A62)+COUNTIFS(INDEX(ownership,0,MATCH(AP$1,Systems!$I$2:AY$2,)),$A62&amp;"(*",INDEX(ownership,0,MATCH(AP$1,Systems!$I$2:AY$2,)),"&lt;&gt;*"&amp;"(X)"&amp;"*")+COUNTIF(INDEX(ownership,0,MATCH(AP$1,Systems!$I$2:AY$2,)),$A62&amp;",*")</f>
        <v>50</v>
      </c>
      <c r="AQ62" s="121">
        <f t="array" ref="AQ62">COUNTIF(INDEX(ownership,0,MATCH(AQ$1,Systems!$I$2:AY$2,)),$A62)+COUNTIFS(INDEX(ownership,0,MATCH(AQ$1,Systems!$I$2:AY$2,)),$A62&amp;"(*",INDEX(ownership,0,MATCH(AQ$1,Systems!$I$2:AY$2,)),"&lt;&gt;*"&amp;"(X)"&amp;"*")+COUNTIF(INDEX(ownership,0,MATCH(AQ$1,Systems!$I$2:AY$2,)),$A62&amp;",*")</f>
        <v>49</v>
      </c>
      <c r="AR62" s="121">
        <f t="array" ref="AR62">COUNTIF(INDEX(ownership,0,MATCH(AR$1,Systems!$I$2:AY$2,)),$A62)+COUNTIFS(INDEX(ownership,0,MATCH(AR$1,Systems!$I$2:AY$2,)),$A62&amp;"(*",INDEX(ownership,0,MATCH(AR$1,Systems!$I$2:AY$2,)),"&lt;&gt;*"&amp;"(X)"&amp;"*")+COUNTIF(INDEX(ownership,0,MATCH(AR$1,Systems!$I$2:AY$2,)),$A62&amp;",*")</f>
        <v>49</v>
      </c>
      <c r="AS62" s="121">
        <f t="array" ref="AS62">COUNTIF(INDEX(ownership,0,MATCH(AS$1,Systems!$I$2:AY$2,)),$A62)+COUNTIFS(INDEX(ownership,0,MATCH(AS$1,Systems!$I$2:AY$2,)),$A62&amp;"(*",INDEX(ownership,0,MATCH(AS$1,Systems!$I$2:AY$2,)),"&lt;&gt;*"&amp;"(X)"&amp;"*")+COUNTIF(INDEX(ownership,0,MATCH(AS$1,Systems!$I$2:AY$2,)),$A62&amp;",*")</f>
        <v>49</v>
      </c>
      <c r="AT62" s="121">
        <f t="array" ref="AT62">COUNTIF(INDEX(ownership,0,MATCH(AT$1,Systems!$I$2:AY$2,)),$A62)+COUNTIFS(INDEX(ownership,0,MATCH(AT$1,Systems!$I$2:AY$2,)),$A62&amp;"(*",INDEX(ownership,0,MATCH(AT$1,Systems!$I$2:AY$2,)),"&lt;&gt;*"&amp;"(X)"&amp;"*")+COUNTIF(INDEX(ownership,0,MATCH(AT$1,Systems!$I$2:AY$2,)),$A62&amp;",*")</f>
        <v>49</v>
      </c>
      <c r="AU62" s="121">
        <f t="array" ref="AU62">COUNTIF(INDEX(ownership,0,MATCH(AU$1,Systems!$I$2:AY$2,)),$A62)+COUNTIFS(INDEX(ownership,0,MATCH(AU$1,Systems!$I$2:AY$2,)),$A62&amp;"(*",INDEX(ownership,0,MATCH(AU$1,Systems!$I$2:AY$2,)),"&lt;&gt;*"&amp;"(X)"&amp;"*")+COUNTIF(INDEX(ownership,0,MATCH(AU$1,Systems!$I$2:AY$2,)),$A62&amp;",*")</f>
        <v>56</v>
      </c>
      <c r="AV62" s="121">
        <f t="array" ref="AV62">COUNTIF(INDEX(ownership,0,MATCH(AV$1,Systems!$I$2:AY$2,)),$A62)+COUNTIFS(INDEX(ownership,0,MATCH(AV$1,Systems!$I$2:AY$2,)),$A62&amp;"(*",INDEX(ownership,0,MATCH(AV$1,Systems!$I$2:AY$2,)),"&lt;&gt;*"&amp;"(X)"&amp;"*")+COUNTIF(INDEX(ownership,0,MATCH(AV$1,Systems!$I$2:AY$2,)),$A62&amp;",*")</f>
        <v>56</v>
      </c>
      <c r="AW62" s="121">
        <f t="array" ref="AW62">COUNTIF(INDEX(ownership,0,MATCH(AW$1,Systems!$I$2:AY$2,)),$A62)+COUNTIFS(INDEX(ownership,0,MATCH(AW$1,Systems!$I$2:AY$2,)),$A62&amp;"(*",INDEX(ownership,0,MATCH(AW$1,Systems!$I$2:AY$2,)),"&lt;&gt;*"&amp;"(X)"&amp;"*")+COUNTIF(INDEX(ownership,0,MATCH(AW$1,Systems!$I$2:AY$2,)),$A62&amp;",*")</f>
        <v>0</v>
      </c>
      <c r="AX62" s="121">
        <f t="array" ref="AX62">COUNTIF(INDEX(ownership,0,MATCH(AX$1,Systems!$I$2:AY$2,)),$A62)+COUNTIFS(INDEX(ownership,0,MATCH(AX$1,Systems!$I$2:AY$2,)),$A62&amp;"(*",INDEX(ownership,0,MATCH(AX$1,Systems!$I$2:AY$2,)),"&lt;&gt;*"&amp;"(X)"&amp;"*")+COUNTIF(INDEX(ownership,0,MATCH(AX$1,Systems!$I$2:AY$2,)),$A62&amp;",*")</f>
        <v>0</v>
      </c>
      <c r="AY62" s="121">
        <f t="array" ref="AY62">COUNTIF(INDEX(ownership,0,MATCH(AY$1,Systems!$I$2:AZ$2,)),$A62)+COUNTIFS(INDEX(ownership,0,MATCH(AY$1,Systems!$I$2:AZ$2,)),$A62&amp;"(*",INDEX(ownership,0,MATCH(AY$1,Systems!$I$2:AZ$2,)),"&lt;&gt;*"&amp;"(X)"&amp;"*")+COUNTIF(INDEX(ownership,0,MATCH(AY$1,Systems!$I$2:AZ$2,)),$A62&amp;",*")</f>
        <v>0</v>
      </c>
      <c r="AZ62" s="121">
        <f t="array" ref="AZ62">COUNTIF(INDEX(ownership,0,MATCH(AZ$1,Systems!$I$2:AY$2,)),$A62)+COUNTIFS(INDEX(ownership,0,MATCH(AZ$1,Systems!$I$2:AY$2,)),$A62&amp;"(*",INDEX(ownership,0,MATCH(AZ$1,Systems!$I$2:AY$2,)),"&lt;&gt;*"&amp;"(X)"&amp;"*")+COUNTIF(INDEX(ownership,0,MATCH(AZ$1,Systems!$I$2:AY$2,)),$A62&amp;",*")</f>
        <v>0</v>
      </c>
    </row>
    <row r="63" ht="15.75" customHeight="1">
      <c r="A63" s="60" t="s">
        <v>1843</v>
      </c>
      <c r="B63" s="60" t="s">
        <v>8056</v>
      </c>
      <c r="C63" s="60" t="s">
        <v>8057</v>
      </c>
      <c r="D63" s="119">
        <v>2807.0</v>
      </c>
      <c r="E63" s="69"/>
      <c r="F63" s="122"/>
      <c r="G63" s="121">
        <f t="shared" si="1"/>
        <v>5</v>
      </c>
      <c r="H63" s="121">
        <f t="array" ref="H63">COUNTIF(INDEX(ownership,0,MATCH(H$1,Systems!$I$2:AY$2,)),$A63)+COUNTIFS(INDEX(ownership,0,MATCH(H$1,Systems!$I$2:AY$2,)),$A63&amp;"(*",INDEX(ownership,0,MATCH(H$1,Systems!$I$2:AY$2,)),"&lt;&gt;*"&amp;"(X)"&amp;"*")+COUNTIF(INDEX(ownership,0,MATCH(H$1,Systems!$I$2:AY$2,)),$A63&amp;",*")</f>
        <v>0</v>
      </c>
      <c r="I63" s="121">
        <f t="array" ref="I63">COUNTIF(INDEX(ownership,0,MATCH(I$1,Systems!$I$2:AY$2,)),$A63)+COUNTIFS(INDEX(ownership,0,MATCH(I$1,Systems!$I$2:AY$2,)),$A63&amp;"(*",INDEX(ownership,0,MATCH(I$1,Systems!$I$2:AY$2,)),"&lt;&gt;*"&amp;"(X)"&amp;"*")+COUNTIF(INDEX(ownership,0,MATCH(I$1,Systems!$I$2:AY$2,)),$A63&amp;",*")</f>
        <v>0</v>
      </c>
      <c r="J63" s="121">
        <f t="array" ref="J63">COUNTIF(INDEX(ownership,0,MATCH(J$1,Systems!$I$2:AY$2,)),$A63)+COUNTIFS(INDEX(ownership,0,MATCH(J$1,Systems!$I$2:AY$2,)),$A63&amp;"(*",INDEX(ownership,0,MATCH(J$1,Systems!$I$2:AY$2,)),"&lt;&gt;*"&amp;"(X)"&amp;"*")+COUNTIF(INDEX(ownership,0,MATCH(J$1,Systems!$I$2:AY$2,)),$A63&amp;",*")</f>
        <v>0</v>
      </c>
      <c r="K63" s="121">
        <f t="array" ref="K63">COUNTIF(INDEX(ownership,0,MATCH(K$1,Systems!$I$2:AY$2,)),$A63)+COUNTIFS(INDEX(ownership,0,MATCH(K$1,Systems!$I$2:AY$2,)),$A63&amp;"(*",INDEX(ownership,0,MATCH(K$1,Systems!$I$2:AY$2,)),"&lt;&gt;*"&amp;"(X)"&amp;"*")+COUNTIF(INDEX(ownership,0,MATCH(K$1,Systems!$I$2:AY$2,)),$A63&amp;",*")</f>
        <v>0</v>
      </c>
      <c r="L63" s="121">
        <f t="array" ref="L63">COUNTIF(INDEX(ownership,0,MATCH(L$1,Systems!$I$2:AY$2,)),$A63)+COUNTIFS(INDEX(ownership,0,MATCH(L$1,Systems!$I$2:AY$2,)),$A63&amp;"(*",INDEX(ownership,0,MATCH(L$1,Systems!$I$2:AY$2,)),"&lt;&gt;*"&amp;"(X)"&amp;"*")+COUNTIF(INDEX(ownership,0,MATCH(L$1,Systems!$I$2:AY$2,)),$A63&amp;",*")</f>
        <v>0</v>
      </c>
      <c r="M63" s="121">
        <f t="array" ref="M63">COUNTIF(INDEX(ownership,0,MATCH(M$1,Systems!$I$2:AY$2,)),$A63)+COUNTIFS(INDEX(ownership,0,MATCH(M$1,Systems!$I$2:AY$2,)),$A63&amp;"(*",INDEX(ownership,0,MATCH(M$1,Systems!$I$2:AY$2,)),"&lt;&gt;*"&amp;"(X)"&amp;"*")+COUNTIF(INDEX(ownership,0,MATCH(M$1,Systems!$I$2:AY$2,)),$A63&amp;",*")</f>
        <v>0</v>
      </c>
      <c r="N63" s="121">
        <f t="array" ref="N63">COUNTIF(INDEX(ownership,0,MATCH(N$1,Systems!$I$2:AY$2,)),$A63)+COUNTIFS(INDEX(ownership,0,MATCH(N$1,Systems!$I$2:AY$2,)),$A63&amp;"(*",INDEX(ownership,0,MATCH(N$1,Systems!$I$2:AY$2,)),"&lt;&gt;*"&amp;"(X)"&amp;"*")+COUNTIF(INDEX(ownership,0,MATCH(N$1,Systems!$I$2:AY$2,)),$A63&amp;",*")</f>
        <v>0</v>
      </c>
      <c r="O63" s="121">
        <f t="array" ref="O63">COUNTIF(INDEX(ownership,0,MATCH(O$1,Systems!$I$2:AY$2,)),$A63)+COUNTIFS(INDEX(ownership,0,MATCH(O$1,Systems!$I$2:AY$2,)),$A63&amp;"(*",INDEX(ownership,0,MATCH(O$1,Systems!$I$2:AY$2,)),"&lt;&gt;*"&amp;"(X)"&amp;"*")+COUNTIF(INDEX(ownership,0,MATCH(O$1,Systems!$I$2:AY$2,)),$A63&amp;",*")</f>
        <v>0</v>
      </c>
      <c r="P63" s="121">
        <f t="array" ref="P63">COUNTIF(INDEX(ownership,0,MATCH(P$1,Systems!$I$2:AY$2,)),$A63)+COUNTIFS(INDEX(ownership,0,MATCH(P$1,Systems!$I$2:AY$2,)),$A63&amp;"(*",INDEX(ownership,0,MATCH(P$1,Systems!$I$2:AY$2,)),"&lt;&gt;*"&amp;"(X)"&amp;"*")+COUNTIF(INDEX(ownership,0,MATCH(P$1,Systems!$I$2:AY$2,)),$A63&amp;",*")</f>
        <v>0</v>
      </c>
      <c r="Q63" s="121">
        <f t="array" ref="Q63">COUNTIF(INDEX(ownership,0,MATCH(Q$1,Systems!$I$2:AY$2,)),$A63)+COUNTIFS(INDEX(ownership,0,MATCH(Q$1,Systems!$I$2:AY$2,)),$A63&amp;"(*",INDEX(ownership,0,MATCH(Q$1,Systems!$I$2:AY$2,)),"&lt;&gt;*"&amp;"(X)"&amp;"*")+COUNTIF(INDEX(ownership,0,MATCH(Q$1,Systems!$I$2:AY$2,)),$A63&amp;",*")</f>
        <v>0</v>
      </c>
      <c r="R63" s="121">
        <f t="array" ref="R63">COUNTIF(INDEX(ownership,0,MATCH(R$1,Systems!$I$2:AY$2,)),$A63)+COUNTIFS(INDEX(ownership,0,MATCH(R$1,Systems!$I$2:AY$2,)),$A63&amp;"(*",INDEX(ownership,0,MATCH(R$1,Systems!$I$2:AY$2,)),"&lt;&gt;*"&amp;"(X)"&amp;"*")+COUNTIF(INDEX(ownership,0,MATCH(R$1,Systems!$I$2:AY$2,)),$A63&amp;",*")</f>
        <v>0</v>
      </c>
      <c r="S63" s="121">
        <f t="array" ref="S63">COUNTIF(INDEX(ownership,0,MATCH(S$1,Systems!$I$2:AY$2,)),$A63)+COUNTIFS(INDEX(ownership,0,MATCH(S$1,Systems!$I$2:AY$2,)),$A63&amp;"(*",INDEX(ownership,0,MATCH(S$1,Systems!$I$2:AY$2,)),"&lt;&gt;*"&amp;"(X)"&amp;"*")+COUNTIF(INDEX(ownership,0,MATCH(S$1,Systems!$I$2:AY$2,)),$A63&amp;",*")</f>
        <v>0</v>
      </c>
      <c r="T63" s="121">
        <f t="array" ref="T63">COUNTIF(INDEX(ownership,0,MATCH(T$1,Systems!$I$2:AY$2,)),$A63)+COUNTIFS(INDEX(ownership,0,MATCH(T$1,Systems!$I$2:AY$2,)),$A63&amp;"(*",INDEX(ownership,0,MATCH(T$1,Systems!$I$2:AY$2,)),"&lt;&gt;*"&amp;"(X)"&amp;"*")+COUNTIF(INDEX(ownership,0,MATCH(T$1,Systems!$I$2:AY$2,)),$A63&amp;",*")</f>
        <v>0</v>
      </c>
      <c r="U63" s="121">
        <f t="array" ref="U63">COUNTIF(INDEX(ownership,0,MATCH(U$1,Systems!$I$2:AY$2,)),$A63)+COUNTIFS(INDEX(ownership,0,MATCH(U$1,Systems!$I$2:AY$2,)),$A63&amp;"(*",INDEX(ownership,0,MATCH(U$1,Systems!$I$2:AY$2,)),"&lt;&gt;*"&amp;"(X)"&amp;"*")+COUNTIF(INDEX(ownership,0,MATCH(U$1,Systems!$I$2:AY$2,)),$A63&amp;",*")</f>
        <v>0</v>
      </c>
      <c r="V63" s="121">
        <f t="array" ref="V63">COUNTIF(INDEX(ownership,0,MATCH(V$1,Systems!$I$2:AY$2,)),$A63)+COUNTIFS(INDEX(ownership,0,MATCH(V$1,Systems!$I$2:AY$2,)),$A63&amp;"(*",INDEX(ownership,0,MATCH(V$1,Systems!$I$2:AY$2,)),"&lt;&gt;*"&amp;"(X)"&amp;"*")+COUNTIF(INDEX(ownership,0,MATCH(V$1,Systems!$I$2:AY$2,)),$A63&amp;",*")</f>
        <v>0</v>
      </c>
      <c r="W63" s="121">
        <f t="array" ref="W63">COUNTIF(INDEX(ownership,0,MATCH(W$1,Systems!$I$2:AY$2,)),$A63)+COUNTIFS(INDEX(ownership,0,MATCH(W$1,Systems!$I$2:AY$2,)),$A63&amp;"(*",INDEX(ownership,0,MATCH(W$1,Systems!$I$2:AY$2,)),"&lt;&gt;*"&amp;"(X)"&amp;"*")+COUNTIF(INDEX(ownership,0,MATCH(W$1,Systems!$I$2:AY$2,)),$A63&amp;",*")</f>
        <v>1</v>
      </c>
      <c r="X63" s="121">
        <f t="array" ref="X63">COUNTIF(INDEX(ownership,0,MATCH(X$1,Systems!$I$2:AY$2,)),$A63)+COUNTIFS(INDEX(ownership,0,MATCH(X$1,Systems!$I$2:AY$2,)),$A63&amp;"(*",INDEX(ownership,0,MATCH(X$1,Systems!$I$2:AY$2,)),"&lt;&gt;*"&amp;"(X)"&amp;"*")+COUNTIF(INDEX(ownership,0,MATCH(X$1,Systems!$I$2:AY$2,)),$A63&amp;",*")</f>
        <v>0</v>
      </c>
      <c r="Y63" s="121">
        <f t="array" ref="Y63">COUNTIF(INDEX(ownership,0,MATCH(Y$1,Systems!$I$2:AY$2,)),$A63)+COUNTIFS(INDEX(ownership,0,MATCH(Y$1,Systems!$I$2:AY$2,)),$A63&amp;"(*",INDEX(ownership,0,MATCH(Y$1,Systems!$I$2:AY$2,)),"&lt;&gt;*"&amp;"(X)"&amp;"*")+COUNTIF(INDEX(ownership,0,MATCH(Y$1,Systems!$I$2:AY$2,)),$A63&amp;",*")</f>
        <v>0</v>
      </c>
      <c r="Z63" s="121">
        <f t="array" ref="Z63">COUNTIF(INDEX(ownership,0,MATCH(Z$1,Systems!$I$2:AY$2,)),$A63)+COUNTIFS(INDEX(ownership,0,MATCH(Z$1,Systems!$I$2:AY$2,)),$A63&amp;"(*",INDEX(ownership,0,MATCH(Z$1,Systems!$I$2:AY$2,)),"&lt;&gt;*"&amp;"(X)"&amp;"*")+COUNTIF(INDEX(ownership,0,MATCH(Z$1,Systems!$I$2:AY$2,)),$A63&amp;",*")</f>
        <v>0</v>
      </c>
      <c r="AA63" s="121">
        <f t="array" ref="AA63">COUNTIF(INDEX(ownership,0,MATCH(AA$1,Systems!$I$2:AY$2,)),$A63)+COUNTIFS(INDEX(ownership,0,MATCH(AA$1,Systems!$I$2:AY$2,)),$A63&amp;"(*",INDEX(ownership,0,MATCH(AA$1,Systems!$I$2:AY$2,)),"&lt;&gt;*"&amp;"(X)"&amp;"*")+COUNTIF(INDEX(ownership,0,MATCH(AA$1,Systems!$I$2:AY$2,)),$A63&amp;",*")</f>
        <v>0</v>
      </c>
      <c r="AB63" s="121">
        <f t="array" ref="AB63">COUNTIF(INDEX(ownership,0,MATCH(AB$1,Systems!$I$2:AY$2,)),$A63)+COUNTIFS(INDEX(ownership,0,MATCH(AB$1,Systems!$I$2:AY$2,)),$A63&amp;"(*",INDEX(ownership,0,MATCH(AB$1,Systems!$I$2:AY$2,)),"&lt;&gt;*"&amp;"(X)"&amp;"*")+COUNTIF(INDEX(ownership,0,MATCH(AB$1,Systems!$I$2:AY$2,)),$A63&amp;",*")</f>
        <v>0</v>
      </c>
      <c r="AC63" s="121">
        <f t="array" ref="AC63">COUNTIF(INDEX(ownership,0,MATCH(AC$1,Systems!$I$2:AY$2,)),$A63)+COUNTIFS(INDEX(ownership,0,MATCH(AC$1,Systems!$I$2:AY$2,)),$A63&amp;"(*",INDEX(ownership,0,MATCH(AC$1,Systems!$I$2:AY$2,)),"&lt;&gt;*"&amp;"(X)"&amp;"*")+COUNTIF(INDEX(ownership,0,MATCH(AC$1,Systems!$I$2:AY$2,)),$A63&amp;",*")</f>
        <v>0</v>
      </c>
      <c r="AD63" s="121">
        <f t="array" ref="AD63">COUNTIF(INDEX(ownership,0,MATCH(AD$1,Systems!$I$2:AY$2,)),$A63)+COUNTIFS(INDEX(ownership,0,MATCH(AD$1,Systems!$I$2:AY$2,)),$A63&amp;"(*",INDEX(ownership,0,MATCH(AD$1,Systems!$I$2:AY$2,)),"&lt;&gt;*"&amp;"(X)"&amp;"*")+COUNTIF(INDEX(ownership,0,MATCH(AD$1,Systems!$I$2:AY$2,)),$A63&amp;",*")</f>
        <v>0</v>
      </c>
      <c r="AE63" s="121">
        <f t="array" ref="AE63">COUNTIF(INDEX(ownership,0,MATCH(AE$1,Systems!$I$2:AY$2,)),$A63)+COUNTIFS(INDEX(ownership,0,MATCH(AE$1,Systems!$I$2:AY$2,)),$A63&amp;"(*",INDEX(ownership,0,MATCH(AE$1,Systems!$I$2:AY$2,)),"&lt;&gt;*"&amp;"(X)"&amp;"*")+COUNTIF(INDEX(ownership,0,MATCH(AE$1,Systems!$I$2:AY$2,)),$A63&amp;",*")</f>
        <v>0</v>
      </c>
      <c r="AF63" s="121">
        <f t="array" ref="AF63">COUNTIF(INDEX(ownership,0,MATCH(AF$1,Systems!$I$2:AY$2,)),$A63)+COUNTIFS(INDEX(ownership,0,MATCH(AF$1,Systems!$I$2:AY$2,)),$A63&amp;"(*",INDEX(ownership,0,MATCH(AF$1,Systems!$I$2:AY$2,)),"&lt;&gt;*"&amp;"(X)"&amp;"*")+COUNTIF(INDEX(ownership,0,MATCH(AF$1,Systems!$I$2:AY$2,)),$A63&amp;",*")</f>
        <v>0</v>
      </c>
      <c r="AG63" s="121">
        <f t="array" ref="AG63">COUNTIF(INDEX(ownership,0,MATCH(AG$1,Systems!$I$2:AY$2,)),$A63)+COUNTIFS(INDEX(ownership,0,MATCH(AG$1,Systems!$I$2:AY$2,)),$A63&amp;"(*",INDEX(ownership,0,MATCH(AG$1,Systems!$I$2:AY$2,)),"&lt;&gt;*"&amp;"(X)"&amp;"*")+COUNTIF(INDEX(ownership,0,MATCH(AG$1,Systems!$I$2:AY$2,)),$A63&amp;",*")</f>
        <v>0</v>
      </c>
      <c r="AH63" s="121">
        <f t="array" ref="AH63">COUNTIF(INDEX(ownership,0,MATCH(AH$1,Systems!$I$2:AY$2,)),$A63)+COUNTIFS(INDEX(ownership,0,MATCH(AH$1,Systems!$I$2:AY$2,)),$A63&amp;"(*",INDEX(ownership,0,MATCH(AH$1,Systems!$I$2:AY$2,)),"&lt;&gt;*"&amp;"(X)"&amp;"*")+COUNTIF(INDEX(ownership,0,MATCH(AH$1,Systems!$I$2:AY$2,)),$A63&amp;",*")</f>
        <v>0</v>
      </c>
      <c r="AI63" s="121">
        <f t="array" ref="AI63">COUNTIF(INDEX(ownership,0,MATCH(AI$1,Systems!$I$2:AY$2,)),$A63)+COUNTIFS(INDEX(ownership,0,MATCH(AI$1,Systems!$I$2:AY$2,)),$A63&amp;"(*",INDEX(ownership,0,MATCH(AI$1,Systems!$I$2:AY$2,)),"&lt;&gt;*"&amp;"(X)"&amp;"*")+COUNTIF(INDEX(ownership,0,MATCH(AI$1,Systems!$I$2:AY$2,)),$A63&amp;",*")</f>
        <v>0</v>
      </c>
      <c r="AJ63" s="121">
        <f t="array" ref="AJ63">COUNTIF(INDEX(ownership,0,MATCH(AJ$1,Systems!$I$2:AY$2,)),$A63)+COUNTIFS(INDEX(ownership,0,MATCH(AJ$1,Systems!$I$2:AY$2,)),$A63&amp;"(*",INDEX(ownership,0,MATCH(AJ$1,Systems!$I$2:AY$2,)),"&lt;&gt;*"&amp;"(X)"&amp;"*")+COUNTIF(INDEX(ownership,0,MATCH(AJ$1,Systems!$I$2:AY$2,)),$A63&amp;",*")</f>
        <v>0</v>
      </c>
      <c r="AK63" s="121">
        <f t="array" ref="AK63">COUNTIF(INDEX(ownership,0,MATCH(AK$1,Systems!$I$2:AY$2,)),$A63)+COUNTIFS(INDEX(ownership,0,MATCH(AK$1,Systems!$I$2:AY$2,)),$A63&amp;"(*",INDEX(ownership,0,MATCH(AK$1,Systems!$I$2:AY$2,)),"&lt;&gt;*"&amp;"(X)"&amp;"*")+COUNTIF(INDEX(ownership,0,MATCH(AK$1,Systems!$I$2:AY$2,)),$A63&amp;",*")</f>
        <v>0</v>
      </c>
      <c r="AL63" s="121">
        <f t="array" ref="AL63">COUNTIF(INDEX(ownership,0,MATCH(AL$1,Systems!$I$2:AY$2,)),$A63)+COUNTIFS(INDEX(ownership,0,MATCH(AL$1,Systems!$I$2:AY$2,)),$A63&amp;"(*",INDEX(ownership,0,MATCH(AL$1,Systems!$I$2:AY$2,)),"&lt;&gt;*"&amp;"(X)"&amp;"*")+COUNTIF(INDEX(ownership,0,MATCH(AL$1,Systems!$I$2:AY$2,)),$A63&amp;",*")</f>
        <v>0</v>
      </c>
      <c r="AM63" s="121">
        <f t="array" ref="AM63">COUNTIF(INDEX(ownership,0,MATCH(AM$1,Systems!$I$2:AY$2,)),$A63)+COUNTIFS(INDEX(ownership,0,MATCH(AM$1,Systems!$I$2:AY$2,)),$A63&amp;"(*",INDEX(ownership,0,MATCH(AM$1,Systems!$I$2:AY$2,)),"&lt;&gt;*"&amp;"(X)"&amp;"*")+COUNTIF(INDEX(ownership,0,MATCH(AM$1,Systems!$I$2:AY$2,)),$A63&amp;",*")</f>
        <v>0</v>
      </c>
      <c r="AN63" s="121">
        <f t="array" ref="AN63">COUNTIF(INDEX(ownership,0,MATCH(AN$1,Systems!$I$2:AY$2,)),$A63)+COUNTIFS(INDEX(ownership,0,MATCH(AN$1,Systems!$I$2:AY$2,)),$A63&amp;"(*",INDEX(ownership,0,MATCH(AN$1,Systems!$I$2:AY$2,)),"&lt;&gt;*"&amp;"(X)"&amp;"*")+COUNTIF(INDEX(ownership,0,MATCH(AN$1,Systems!$I$2:AY$2,)),$A63&amp;",*")</f>
        <v>0</v>
      </c>
      <c r="AO63" s="121">
        <f t="array" ref="AO63">COUNTIF(INDEX(ownership,0,MATCH(AO$1,Systems!$I$2:AY$2,)),$A63)+COUNTIFS(INDEX(ownership,0,MATCH(AO$1,Systems!$I$2:AY$2,)),$A63&amp;"(*",INDEX(ownership,0,MATCH(AO$1,Systems!$I$2:AY$2,)),"&lt;&gt;*"&amp;"(X)"&amp;"*")+COUNTIF(INDEX(ownership,0,MATCH(AO$1,Systems!$I$2:AY$2,)),$A63&amp;",*")</f>
        <v>0</v>
      </c>
      <c r="AP63" s="121">
        <f t="array" ref="AP63">COUNTIF(INDEX(ownership,0,MATCH(AP$1,Systems!$I$2:AY$2,)),$A63)+COUNTIFS(INDEX(ownership,0,MATCH(AP$1,Systems!$I$2:AY$2,)),$A63&amp;"(*",INDEX(ownership,0,MATCH(AP$1,Systems!$I$2:AY$2,)),"&lt;&gt;*"&amp;"(X)"&amp;"*")+COUNTIF(INDEX(ownership,0,MATCH(AP$1,Systems!$I$2:AY$2,)),$A63&amp;",*")</f>
        <v>4</v>
      </c>
      <c r="AQ63" s="121">
        <f t="array" ref="AQ63">COUNTIF(INDEX(ownership,0,MATCH(AQ$1,Systems!$I$2:AY$2,)),$A63)+COUNTIFS(INDEX(ownership,0,MATCH(AQ$1,Systems!$I$2:AY$2,)),$A63&amp;"(*",INDEX(ownership,0,MATCH(AQ$1,Systems!$I$2:AY$2,)),"&lt;&gt;*"&amp;"(X)"&amp;"*")+COUNTIF(INDEX(ownership,0,MATCH(AQ$1,Systems!$I$2:AY$2,)),$A63&amp;",*")</f>
        <v>5</v>
      </c>
      <c r="AR63" s="121">
        <f t="array" ref="AR63">COUNTIF(INDEX(ownership,0,MATCH(AR$1,Systems!$I$2:AY$2,)),$A63)+COUNTIFS(INDEX(ownership,0,MATCH(AR$1,Systems!$I$2:AY$2,)),$A63&amp;"(*",INDEX(ownership,0,MATCH(AR$1,Systems!$I$2:AY$2,)),"&lt;&gt;*"&amp;"(X)"&amp;"*")+COUNTIF(INDEX(ownership,0,MATCH(AR$1,Systems!$I$2:AY$2,)),$A63&amp;",*")</f>
        <v>3</v>
      </c>
      <c r="AS63" s="121">
        <f t="array" ref="AS63">COUNTIF(INDEX(ownership,0,MATCH(AS$1,Systems!$I$2:AY$2,)),$A63)+COUNTIFS(INDEX(ownership,0,MATCH(AS$1,Systems!$I$2:AY$2,)),$A63&amp;"(*",INDEX(ownership,0,MATCH(AS$1,Systems!$I$2:AY$2,)),"&lt;&gt;*"&amp;"(X)"&amp;"*")+COUNTIF(INDEX(ownership,0,MATCH(AS$1,Systems!$I$2:AY$2,)),$A63&amp;",*")</f>
        <v>5</v>
      </c>
      <c r="AT63" s="121">
        <f t="array" ref="AT63">COUNTIF(INDEX(ownership,0,MATCH(AT$1,Systems!$I$2:AY$2,)),$A63)+COUNTIFS(INDEX(ownership,0,MATCH(AT$1,Systems!$I$2:AY$2,)),$A63&amp;"(*",INDEX(ownership,0,MATCH(AT$1,Systems!$I$2:AY$2,)),"&lt;&gt;*"&amp;"(X)"&amp;"*")+COUNTIF(INDEX(ownership,0,MATCH(AT$1,Systems!$I$2:AY$2,)),$A63&amp;",*")</f>
        <v>0</v>
      </c>
      <c r="AU63" s="121">
        <f t="array" ref="AU63">COUNTIF(INDEX(ownership,0,MATCH(AU$1,Systems!$I$2:AY$2,)),$A63)+COUNTIFS(INDEX(ownership,0,MATCH(AU$1,Systems!$I$2:AY$2,)),$A63&amp;"(*",INDEX(ownership,0,MATCH(AU$1,Systems!$I$2:AY$2,)),"&lt;&gt;*"&amp;"(X)"&amp;"*")+COUNTIF(INDEX(ownership,0,MATCH(AU$1,Systems!$I$2:AY$2,)),$A63&amp;",*")</f>
        <v>0</v>
      </c>
      <c r="AV63" s="121">
        <f t="array" ref="AV63">COUNTIF(INDEX(ownership,0,MATCH(AV$1,Systems!$I$2:AY$2,)),$A63)+COUNTIFS(INDEX(ownership,0,MATCH(AV$1,Systems!$I$2:AY$2,)),$A63&amp;"(*",INDEX(ownership,0,MATCH(AV$1,Systems!$I$2:AY$2,)),"&lt;&gt;*"&amp;"(X)"&amp;"*")+COUNTIF(INDEX(ownership,0,MATCH(AV$1,Systems!$I$2:AY$2,)),$A63&amp;",*")</f>
        <v>0</v>
      </c>
      <c r="AW63" s="121">
        <f t="array" ref="AW63">COUNTIF(INDEX(ownership,0,MATCH(AW$1,Systems!$I$2:AY$2,)),$A63)+COUNTIFS(INDEX(ownership,0,MATCH(AW$1,Systems!$I$2:AY$2,)),$A63&amp;"(*",INDEX(ownership,0,MATCH(AW$1,Systems!$I$2:AY$2,)),"&lt;&gt;*"&amp;"(X)"&amp;"*")+COUNTIF(INDEX(ownership,0,MATCH(AW$1,Systems!$I$2:AY$2,)),$A63&amp;",*")</f>
        <v>0</v>
      </c>
      <c r="AX63" s="121">
        <f t="array" ref="AX63">COUNTIF(INDEX(ownership,0,MATCH(AX$1,Systems!$I$2:AY$2,)),$A63)+COUNTIFS(INDEX(ownership,0,MATCH(AX$1,Systems!$I$2:AY$2,)),$A63&amp;"(*",INDEX(ownership,0,MATCH(AX$1,Systems!$I$2:AY$2,)),"&lt;&gt;*"&amp;"(X)"&amp;"*")+COUNTIF(INDEX(ownership,0,MATCH(AX$1,Systems!$I$2:AY$2,)),$A63&amp;",*")</f>
        <v>0</v>
      </c>
      <c r="AY63" s="121">
        <f t="array" ref="AY63">COUNTIF(INDEX(ownership,0,MATCH(AY$1,Systems!$I$2:AZ$2,)),$A63)+COUNTIFS(INDEX(ownership,0,MATCH(AY$1,Systems!$I$2:AZ$2,)),$A63&amp;"(*",INDEX(ownership,0,MATCH(AY$1,Systems!$I$2:AZ$2,)),"&lt;&gt;*"&amp;"(X)"&amp;"*")+COUNTIF(INDEX(ownership,0,MATCH(AY$1,Systems!$I$2:AZ$2,)),$A63&amp;",*")</f>
        <v>0</v>
      </c>
      <c r="AZ63" s="121">
        <f t="array" ref="AZ63">COUNTIF(INDEX(ownership,0,MATCH(AZ$1,Systems!$I$2:AY$2,)),$A63)+COUNTIFS(INDEX(ownership,0,MATCH(AZ$1,Systems!$I$2:AY$2,)),$A63&amp;"(*",INDEX(ownership,0,MATCH(AZ$1,Systems!$I$2:AY$2,)),"&lt;&gt;*"&amp;"(X)"&amp;"*")+COUNTIF(INDEX(ownership,0,MATCH(AZ$1,Systems!$I$2:AY$2,)),$A63&amp;",*")</f>
        <v>0</v>
      </c>
    </row>
    <row r="64" ht="15.75" customHeight="1">
      <c r="A64" s="60" t="s">
        <v>1390</v>
      </c>
      <c r="B64" s="60" t="s">
        <v>8058</v>
      </c>
      <c r="C64" s="60" t="s">
        <v>8059</v>
      </c>
      <c r="D64" s="119">
        <v>2807.0</v>
      </c>
      <c r="E64" s="69"/>
      <c r="F64" s="122"/>
      <c r="G64" s="121">
        <f t="shared" si="1"/>
        <v>2</v>
      </c>
      <c r="H64" s="121">
        <f t="array" ref="H64">COUNTIF(INDEX(ownership,0,MATCH(H$1,Systems!$I$2:AY$2,)),$A64)+COUNTIFS(INDEX(ownership,0,MATCH(H$1,Systems!$I$2:AY$2,)),$A64&amp;"(*",INDEX(ownership,0,MATCH(H$1,Systems!$I$2:AY$2,)),"&lt;&gt;*"&amp;"(X)"&amp;"*")+COUNTIF(INDEX(ownership,0,MATCH(H$1,Systems!$I$2:AY$2,)),$A64&amp;",*")</f>
        <v>0</v>
      </c>
      <c r="I64" s="121">
        <f t="array" ref="I64">COUNTIF(INDEX(ownership,0,MATCH(I$1,Systems!$I$2:AY$2,)),$A64)+COUNTIFS(INDEX(ownership,0,MATCH(I$1,Systems!$I$2:AY$2,)),$A64&amp;"(*",INDEX(ownership,0,MATCH(I$1,Systems!$I$2:AY$2,)),"&lt;&gt;*"&amp;"(X)"&amp;"*")+COUNTIF(INDEX(ownership,0,MATCH(I$1,Systems!$I$2:AY$2,)),$A64&amp;",*")</f>
        <v>0</v>
      </c>
      <c r="J64" s="121">
        <f t="array" ref="J64">COUNTIF(INDEX(ownership,0,MATCH(J$1,Systems!$I$2:AY$2,)),$A64)+COUNTIFS(INDEX(ownership,0,MATCH(J$1,Systems!$I$2:AY$2,)),$A64&amp;"(*",INDEX(ownership,0,MATCH(J$1,Systems!$I$2:AY$2,)),"&lt;&gt;*"&amp;"(X)"&amp;"*")+COUNTIF(INDEX(ownership,0,MATCH(J$1,Systems!$I$2:AY$2,)),$A64&amp;",*")</f>
        <v>0</v>
      </c>
      <c r="K64" s="121">
        <f t="array" ref="K64">COUNTIF(INDEX(ownership,0,MATCH(K$1,Systems!$I$2:AY$2,)),$A64)+COUNTIFS(INDEX(ownership,0,MATCH(K$1,Systems!$I$2:AY$2,)),$A64&amp;"(*",INDEX(ownership,0,MATCH(K$1,Systems!$I$2:AY$2,)),"&lt;&gt;*"&amp;"(X)"&amp;"*")+COUNTIF(INDEX(ownership,0,MATCH(K$1,Systems!$I$2:AY$2,)),$A64&amp;",*")</f>
        <v>0</v>
      </c>
      <c r="L64" s="121">
        <f t="array" ref="L64">COUNTIF(INDEX(ownership,0,MATCH(L$1,Systems!$I$2:AY$2,)),$A64)+COUNTIFS(INDEX(ownership,0,MATCH(L$1,Systems!$I$2:AY$2,)),$A64&amp;"(*",INDEX(ownership,0,MATCH(L$1,Systems!$I$2:AY$2,)),"&lt;&gt;*"&amp;"(X)"&amp;"*")+COUNTIF(INDEX(ownership,0,MATCH(L$1,Systems!$I$2:AY$2,)),$A64&amp;",*")</f>
        <v>0</v>
      </c>
      <c r="M64" s="121">
        <f t="array" ref="M64">COUNTIF(INDEX(ownership,0,MATCH(M$1,Systems!$I$2:AY$2,)),$A64)+COUNTIFS(INDEX(ownership,0,MATCH(M$1,Systems!$I$2:AY$2,)),$A64&amp;"(*",INDEX(ownership,0,MATCH(M$1,Systems!$I$2:AY$2,)),"&lt;&gt;*"&amp;"(X)"&amp;"*")+COUNTIF(INDEX(ownership,0,MATCH(M$1,Systems!$I$2:AY$2,)),$A64&amp;",*")</f>
        <v>0</v>
      </c>
      <c r="N64" s="121">
        <f t="array" ref="N64">COUNTIF(INDEX(ownership,0,MATCH(N$1,Systems!$I$2:AY$2,)),$A64)+COUNTIFS(INDEX(ownership,0,MATCH(N$1,Systems!$I$2:AY$2,)),$A64&amp;"(*",INDEX(ownership,0,MATCH(N$1,Systems!$I$2:AY$2,)),"&lt;&gt;*"&amp;"(X)"&amp;"*")+COUNTIF(INDEX(ownership,0,MATCH(N$1,Systems!$I$2:AY$2,)),$A64&amp;",*")</f>
        <v>0</v>
      </c>
      <c r="O64" s="121">
        <f t="array" ref="O64">COUNTIF(INDEX(ownership,0,MATCH(O$1,Systems!$I$2:AY$2,)),$A64)+COUNTIFS(INDEX(ownership,0,MATCH(O$1,Systems!$I$2:AY$2,)),$A64&amp;"(*",INDEX(ownership,0,MATCH(O$1,Systems!$I$2:AY$2,)),"&lt;&gt;*"&amp;"(X)"&amp;"*")+COUNTIF(INDEX(ownership,0,MATCH(O$1,Systems!$I$2:AY$2,)),$A64&amp;",*")</f>
        <v>0</v>
      </c>
      <c r="P64" s="121">
        <f t="array" ref="P64">COUNTIF(INDEX(ownership,0,MATCH(P$1,Systems!$I$2:AY$2,)),$A64)+COUNTIFS(INDEX(ownership,0,MATCH(P$1,Systems!$I$2:AY$2,)),$A64&amp;"(*",INDEX(ownership,0,MATCH(P$1,Systems!$I$2:AY$2,)),"&lt;&gt;*"&amp;"(X)"&amp;"*")+COUNTIF(INDEX(ownership,0,MATCH(P$1,Systems!$I$2:AY$2,)),$A64&amp;",*")</f>
        <v>0</v>
      </c>
      <c r="Q64" s="121">
        <f t="array" ref="Q64">COUNTIF(INDEX(ownership,0,MATCH(Q$1,Systems!$I$2:AY$2,)),$A64)+COUNTIFS(INDEX(ownership,0,MATCH(Q$1,Systems!$I$2:AY$2,)),$A64&amp;"(*",INDEX(ownership,0,MATCH(Q$1,Systems!$I$2:AY$2,)),"&lt;&gt;*"&amp;"(X)"&amp;"*")+COUNTIF(INDEX(ownership,0,MATCH(Q$1,Systems!$I$2:AY$2,)),$A64&amp;",*")</f>
        <v>0</v>
      </c>
      <c r="R64" s="121">
        <f t="array" ref="R64">COUNTIF(INDEX(ownership,0,MATCH(R$1,Systems!$I$2:AY$2,)),$A64)+COUNTIFS(INDEX(ownership,0,MATCH(R$1,Systems!$I$2:AY$2,)),$A64&amp;"(*",INDEX(ownership,0,MATCH(R$1,Systems!$I$2:AY$2,)),"&lt;&gt;*"&amp;"(X)"&amp;"*")+COUNTIF(INDEX(ownership,0,MATCH(R$1,Systems!$I$2:AY$2,)),$A64&amp;",*")</f>
        <v>0</v>
      </c>
      <c r="S64" s="121">
        <f t="array" ref="S64">COUNTIF(INDEX(ownership,0,MATCH(S$1,Systems!$I$2:AY$2,)),$A64)+COUNTIFS(INDEX(ownership,0,MATCH(S$1,Systems!$I$2:AY$2,)),$A64&amp;"(*",INDEX(ownership,0,MATCH(S$1,Systems!$I$2:AY$2,)),"&lt;&gt;*"&amp;"(X)"&amp;"*")+COUNTIF(INDEX(ownership,0,MATCH(S$1,Systems!$I$2:AY$2,)),$A64&amp;",*")</f>
        <v>0</v>
      </c>
      <c r="T64" s="121">
        <f t="array" ref="T64">COUNTIF(INDEX(ownership,0,MATCH(T$1,Systems!$I$2:AY$2,)),$A64)+COUNTIFS(INDEX(ownership,0,MATCH(T$1,Systems!$I$2:AY$2,)),$A64&amp;"(*",INDEX(ownership,0,MATCH(T$1,Systems!$I$2:AY$2,)),"&lt;&gt;*"&amp;"(X)"&amp;"*")+COUNTIF(INDEX(ownership,0,MATCH(T$1,Systems!$I$2:AY$2,)),$A64&amp;",*")</f>
        <v>1</v>
      </c>
      <c r="U64" s="121">
        <f t="array" ref="U64">COUNTIF(INDEX(ownership,0,MATCH(U$1,Systems!$I$2:AY$2,)),$A64)+COUNTIFS(INDEX(ownership,0,MATCH(U$1,Systems!$I$2:AY$2,)),$A64&amp;"(*",INDEX(ownership,0,MATCH(U$1,Systems!$I$2:AY$2,)),"&lt;&gt;*"&amp;"(X)"&amp;"*")+COUNTIF(INDEX(ownership,0,MATCH(U$1,Systems!$I$2:AY$2,)),$A64&amp;",*")</f>
        <v>1</v>
      </c>
      <c r="V64" s="121">
        <f t="array" ref="V64">COUNTIF(INDEX(ownership,0,MATCH(V$1,Systems!$I$2:AY$2,)),$A64)+COUNTIFS(INDEX(ownership,0,MATCH(V$1,Systems!$I$2:AY$2,)),$A64&amp;"(*",INDEX(ownership,0,MATCH(V$1,Systems!$I$2:AY$2,)),"&lt;&gt;*"&amp;"(X)"&amp;"*")+COUNTIF(INDEX(ownership,0,MATCH(V$1,Systems!$I$2:AY$2,)),$A64&amp;",*")</f>
        <v>1</v>
      </c>
      <c r="W64" s="121">
        <f t="array" ref="W64">COUNTIF(INDEX(ownership,0,MATCH(W$1,Systems!$I$2:AY$2,)),$A64)+COUNTIFS(INDEX(ownership,0,MATCH(W$1,Systems!$I$2:AY$2,)),$A64&amp;"(*",INDEX(ownership,0,MATCH(W$1,Systems!$I$2:AY$2,)),"&lt;&gt;*"&amp;"(X)"&amp;"*")+COUNTIF(INDEX(ownership,0,MATCH(W$1,Systems!$I$2:AY$2,)),$A64&amp;",*")</f>
        <v>1</v>
      </c>
      <c r="X64" s="121">
        <f t="array" ref="X64">COUNTIF(INDEX(ownership,0,MATCH(X$1,Systems!$I$2:AY$2,)),$A64)+COUNTIFS(INDEX(ownership,0,MATCH(X$1,Systems!$I$2:AY$2,)),$A64&amp;"(*",INDEX(ownership,0,MATCH(X$1,Systems!$I$2:AY$2,)),"&lt;&gt;*"&amp;"(X)"&amp;"*")+COUNTIF(INDEX(ownership,0,MATCH(X$1,Systems!$I$2:AY$2,)),$A64&amp;",*")</f>
        <v>1</v>
      </c>
      <c r="Y64" s="121">
        <f t="array" ref="Y64">COUNTIF(INDEX(ownership,0,MATCH(Y$1,Systems!$I$2:AY$2,)),$A64)+COUNTIFS(INDEX(ownership,0,MATCH(Y$1,Systems!$I$2:AY$2,)),$A64&amp;"(*",INDEX(ownership,0,MATCH(Y$1,Systems!$I$2:AY$2,)),"&lt;&gt;*"&amp;"(X)"&amp;"*")+COUNTIF(INDEX(ownership,0,MATCH(Y$1,Systems!$I$2:AY$2,)),$A64&amp;",*")</f>
        <v>1</v>
      </c>
      <c r="Z64" s="121">
        <f t="array" ref="Z64">COUNTIF(INDEX(ownership,0,MATCH(Z$1,Systems!$I$2:AY$2,)),$A64)+COUNTIFS(INDEX(ownership,0,MATCH(Z$1,Systems!$I$2:AY$2,)),$A64&amp;"(*",INDEX(ownership,0,MATCH(Z$1,Systems!$I$2:AY$2,)),"&lt;&gt;*"&amp;"(X)"&amp;"*")+COUNTIF(INDEX(ownership,0,MATCH(Z$1,Systems!$I$2:AY$2,)),$A64&amp;",*")</f>
        <v>1</v>
      </c>
      <c r="AA64" s="121">
        <f t="array" ref="AA64">COUNTIF(INDEX(ownership,0,MATCH(AA$1,Systems!$I$2:AY$2,)),$A64)+COUNTIFS(INDEX(ownership,0,MATCH(AA$1,Systems!$I$2:AY$2,)),$A64&amp;"(*",INDEX(ownership,0,MATCH(AA$1,Systems!$I$2:AY$2,)),"&lt;&gt;*"&amp;"(X)"&amp;"*")+COUNTIF(INDEX(ownership,0,MATCH(AA$1,Systems!$I$2:AY$2,)),$A64&amp;",*")</f>
        <v>1</v>
      </c>
      <c r="AB64" s="121">
        <f t="array" ref="AB64">COUNTIF(INDEX(ownership,0,MATCH(AB$1,Systems!$I$2:AY$2,)),$A64)+COUNTIFS(INDEX(ownership,0,MATCH(AB$1,Systems!$I$2:AY$2,)),$A64&amp;"(*",INDEX(ownership,0,MATCH(AB$1,Systems!$I$2:AY$2,)),"&lt;&gt;*"&amp;"(X)"&amp;"*")+COUNTIF(INDEX(ownership,0,MATCH(AB$1,Systems!$I$2:AY$2,)),$A64&amp;",*")</f>
        <v>1</v>
      </c>
      <c r="AC64" s="121">
        <f t="array" ref="AC64">COUNTIF(INDEX(ownership,0,MATCH(AC$1,Systems!$I$2:AY$2,)),$A64)+COUNTIFS(INDEX(ownership,0,MATCH(AC$1,Systems!$I$2:AY$2,)),$A64&amp;"(*",INDEX(ownership,0,MATCH(AC$1,Systems!$I$2:AY$2,)),"&lt;&gt;*"&amp;"(X)"&amp;"*")+COUNTIF(INDEX(ownership,0,MATCH(AC$1,Systems!$I$2:AY$2,)),$A64&amp;",*")</f>
        <v>1</v>
      </c>
      <c r="AD64" s="121">
        <f t="array" ref="AD64">COUNTIF(INDEX(ownership,0,MATCH(AD$1,Systems!$I$2:AY$2,)),$A64)+COUNTIFS(INDEX(ownership,0,MATCH(AD$1,Systems!$I$2:AY$2,)),$A64&amp;"(*",INDEX(ownership,0,MATCH(AD$1,Systems!$I$2:AY$2,)),"&lt;&gt;*"&amp;"(X)"&amp;"*")+COUNTIF(INDEX(ownership,0,MATCH(AD$1,Systems!$I$2:AY$2,)),$A64&amp;",*")</f>
        <v>1</v>
      </c>
      <c r="AE64" s="121">
        <f t="array" ref="AE64">COUNTIF(INDEX(ownership,0,MATCH(AE$1,Systems!$I$2:AY$2,)),$A64)+COUNTIFS(INDEX(ownership,0,MATCH(AE$1,Systems!$I$2:AY$2,)),$A64&amp;"(*",INDEX(ownership,0,MATCH(AE$1,Systems!$I$2:AY$2,)),"&lt;&gt;*"&amp;"(X)"&amp;"*")+COUNTIF(INDEX(ownership,0,MATCH(AE$1,Systems!$I$2:AY$2,)),$A64&amp;",*")</f>
        <v>1</v>
      </c>
      <c r="AF64" s="121">
        <f t="array" ref="AF64">COUNTIF(INDEX(ownership,0,MATCH(AF$1,Systems!$I$2:AY$2,)),$A64)+COUNTIFS(INDEX(ownership,0,MATCH(AF$1,Systems!$I$2:AY$2,)),$A64&amp;"(*",INDEX(ownership,0,MATCH(AF$1,Systems!$I$2:AY$2,)),"&lt;&gt;*"&amp;"(X)"&amp;"*")+COUNTIF(INDEX(ownership,0,MATCH(AF$1,Systems!$I$2:AY$2,)),$A64&amp;",*")</f>
        <v>1</v>
      </c>
      <c r="AG64" s="121">
        <f t="array" ref="AG64">COUNTIF(INDEX(ownership,0,MATCH(AG$1,Systems!$I$2:AY$2,)),$A64)+COUNTIFS(INDEX(ownership,0,MATCH(AG$1,Systems!$I$2:AY$2,)),$A64&amp;"(*",INDEX(ownership,0,MATCH(AG$1,Systems!$I$2:AY$2,)),"&lt;&gt;*"&amp;"(X)"&amp;"*")+COUNTIF(INDEX(ownership,0,MATCH(AG$1,Systems!$I$2:AY$2,)),$A64&amp;",*")</f>
        <v>1</v>
      </c>
      <c r="AH64" s="121">
        <f t="array" ref="AH64">COUNTIF(INDEX(ownership,0,MATCH(AH$1,Systems!$I$2:AY$2,)),$A64)+COUNTIFS(INDEX(ownership,0,MATCH(AH$1,Systems!$I$2:AY$2,)),$A64&amp;"(*",INDEX(ownership,0,MATCH(AH$1,Systems!$I$2:AY$2,)),"&lt;&gt;*"&amp;"(X)"&amp;"*")+COUNTIF(INDEX(ownership,0,MATCH(AH$1,Systems!$I$2:AY$2,)),$A64&amp;",*")</f>
        <v>1</v>
      </c>
      <c r="AI64" s="121">
        <f t="array" ref="AI64">COUNTIF(INDEX(ownership,0,MATCH(AI$1,Systems!$I$2:AY$2,)),$A64)+COUNTIFS(INDEX(ownership,0,MATCH(AI$1,Systems!$I$2:AY$2,)),$A64&amp;"(*",INDEX(ownership,0,MATCH(AI$1,Systems!$I$2:AY$2,)),"&lt;&gt;*"&amp;"(X)"&amp;"*")+COUNTIF(INDEX(ownership,0,MATCH(AI$1,Systems!$I$2:AY$2,)),$A64&amp;",*")</f>
        <v>1</v>
      </c>
      <c r="AJ64" s="121">
        <f t="array" ref="AJ64">COUNTIF(INDEX(ownership,0,MATCH(AJ$1,Systems!$I$2:AY$2,)),$A64)+COUNTIFS(INDEX(ownership,0,MATCH(AJ$1,Systems!$I$2:AY$2,)),$A64&amp;"(*",INDEX(ownership,0,MATCH(AJ$1,Systems!$I$2:AY$2,)),"&lt;&gt;*"&amp;"(X)"&amp;"*")+COUNTIF(INDEX(ownership,0,MATCH(AJ$1,Systems!$I$2:AY$2,)),$A64&amp;",*")</f>
        <v>1</v>
      </c>
      <c r="AK64" s="121">
        <f t="array" ref="AK64">COUNTIF(INDEX(ownership,0,MATCH(AK$1,Systems!$I$2:AY$2,)),$A64)+COUNTIFS(INDEX(ownership,0,MATCH(AK$1,Systems!$I$2:AY$2,)),$A64&amp;"(*",INDEX(ownership,0,MATCH(AK$1,Systems!$I$2:AY$2,)),"&lt;&gt;*"&amp;"(X)"&amp;"*")+COUNTIF(INDEX(ownership,0,MATCH(AK$1,Systems!$I$2:AY$2,)),$A64&amp;",*")</f>
        <v>1</v>
      </c>
      <c r="AL64" s="121">
        <f t="array" ref="AL64">COUNTIF(INDEX(ownership,0,MATCH(AL$1,Systems!$I$2:AY$2,)),$A64)+COUNTIFS(INDEX(ownership,0,MATCH(AL$1,Systems!$I$2:AY$2,)),$A64&amp;"(*",INDEX(ownership,0,MATCH(AL$1,Systems!$I$2:AY$2,)),"&lt;&gt;*"&amp;"(X)"&amp;"*")+COUNTIF(INDEX(ownership,0,MATCH(AL$1,Systems!$I$2:AY$2,)),$A64&amp;",*")</f>
        <v>1</v>
      </c>
      <c r="AM64" s="121">
        <f t="array" ref="AM64">COUNTIF(INDEX(ownership,0,MATCH(AM$1,Systems!$I$2:AY$2,)),$A64)+COUNTIFS(INDEX(ownership,0,MATCH(AM$1,Systems!$I$2:AY$2,)),$A64&amp;"(*",INDEX(ownership,0,MATCH(AM$1,Systems!$I$2:AY$2,)),"&lt;&gt;*"&amp;"(X)"&amp;"*")+COUNTIF(INDEX(ownership,0,MATCH(AM$1,Systems!$I$2:AY$2,)),$A64&amp;",*")</f>
        <v>1</v>
      </c>
      <c r="AN64" s="121">
        <f t="array" ref="AN64">COUNTIF(INDEX(ownership,0,MATCH(AN$1,Systems!$I$2:AY$2,)),$A64)+COUNTIFS(INDEX(ownership,0,MATCH(AN$1,Systems!$I$2:AY$2,)),$A64&amp;"(*",INDEX(ownership,0,MATCH(AN$1,Systems!$I$2:AY$2,)),"&lt;&gt;*"&amp;"(X)"&amp;"*")+COUNTIF(INDEX(ownership,0,MATCH(AN$1,Systems!$I$2:AY$2,)),$A64&amp;",*")</f>
        <v>1</v>
      </c>
      <c r="AO64" s="121">
        <f t="array" ref="AO64">COUNTIF(INDEX(ownership,0,MATCH(AO$1,Systems!$I$2:AY$2,)),$A64)+COUNTIFS(INDEX(ownership,0,MATCH(AO$1,Systems!$I$2:AY$2,)),$A64&amp;"(*",INDEX(ownership,0,MATCH(AO$1,Systems!$I$2:AY$2,)),"&lt;&gt;*"&amp;"(X)"&amp;"*")+COUNTIF(INDEX(ownership,0,MATCH(AO$1,Systems!$I$2:AY$2,)),$A64&amp;",*")</f>
        <v>1</v>
      </c>
      <c r="AP64" s="121">
        <f t="array" ref="AP64">COUNTIF(INDEX(ownership,0,MATCH(AP$1,Systems!$I$2:AY$2,)),$A64)+COUNTIFS(INDEX(ownership,0,MATCH(AP$1,Systems!$I$2:AY$2,)),$A64&amp;"(*",INDEX(ownership,0,MATCH(AP$1,Systems!$I$2:AY$2,)),"&lt;&gt;*"&amp;"(X)"&amp;"*")+COUNTIF(INDEX(ownership,0,MATCH(AP$1,Systems!$I$2:AY$2,)),$A64&amp;",*")</f>
        <v>2</v>
      </c>
      <c r="AQ64" s="121">
        <f t="array" ref="AQ64">COUNTIF(INDEX(ownership,0,MATCH(AQ$1,Systems!$I$2:AY$2,)),$A64)+COUNTIFS(INDEX(ownership,0,MATCH(AQ$1,Systems!$I$2:AY$2,)),$A64&amp;"(*",INDEX(ownership,0,MATCH(AQ$1,Systems!$I$2:AY$2,)),"&lt;&gt;*"&amp;"(X)"&amp;"*")+COUNTIF(INDEX(ownership,0,MATCH(AQ$1,Systems!$I$2:AY$2,)),$A64&amp;",*")</f>
        <v>1</v>
      </c>
      <c r="AR64" s="121">
        <f t="array" ref="AR64">COUNTIF(INDEX(ownership,0,MATCH(AR$1,Systems!$I$2:AY$2,)),$A64)+COUNTIFS(INDEX(ownership,0,MATCH(AR$1,Systems!$I$2:AY$2,)),$A64&amp;"(*",INDEX(ownership,0,MATCH(AR$1,Systems!$I$2:AY$2,)),"&lt;&gt;*"&amp;"(X)"&amp;"*")+COUNTIF(INDEX(ownership,0,MATCH(AR$1,Systems!$I$2:AY$2,)),$A64&amp;",*")</f>
        <v>1</v>
      </c>
      <c r="AS64" s="121">
        <f t="array" ref="AS64">COUNTIF(INDEX(ownership,0,MATCH(AS$1,Systems!$I$2:AY$2,)),$A64)+COUNTIFS(INDEX(ownership,0,MATCH(AS$1,Systems!$I$2:AY$2,)),$A64&amp;"(*",INDEX(ownership,0,MATCH(AS$1,Systems!$I$2:AY$2,)),"&lt;&gt;*"&amp;"(X)"&amp;"*")+COUNTIF(INDEX(ownership,0,MATCH(AS$1,Systems!$I$2:AY$2,)),$A64&amp;",*")</f>
        <v>2</v>
      </c>
      <c r="AT64" s="121">
        <f t="array" ref="AT64">COUNTIF(INDEX(ownership,0,MATCH(AT$1,Systems!$I$2:AY$2,)),$A64)+COUNTIFS(INDEX(ownership,0,MATCH(AT$1,Systems!$I$2:AY$2,)),$A64&amp;"(*",INDEX(ownership,0,MATCH(AT$1,Systems!$I$2:AY$2,)),"&lt;&gt;*"&amp;"(X)"&amp;"*")+COUNTIF(INDEX(ownership,0,MATCH(AT$1,Systems!$I$2:AY$2,)),$A64&amp;",*")</f>
        <v>0</v>
      </c>
      <c r="AU64" s="121">
        <f t="array" ref="AU64">COUNTIF(INDEX(ownership,0,MATCH(AU$1,Systems!$I$2:AY$2,)),$A64)+COUNTIFS(INDEX(ownership,0,MATCH(AU$1,Systems!$I$2:AY$2,)),$A64&amp;"(*",INDEX(ownership,0,MATCH(AU$1,Systems!$I$2:AY$2,)),"&lt;&gt;*"&amp;"(X)"&amp;"*")+COUNTIF(INDEX(ownership,0,MATCH(AU$1,Systems!$I$2:AY$2,)),$A64&amp;",*")</f>
        <v>0</v>
      </c>
      <c r="AV64" s="121">
        <f t="array" ref="AV64">COUNTIF(INDEX(ownership,0,MATCH(AV$1,Systems!$I$2:AY$2,)),$A64)+COUNTIFS(INDEX(ownership,0,MATCH(AV$1,Systems!$I$2:AY$2,)),$A64&amp;"(*",INDEX(ownership,0,MATCH(AV$1,Systems!$I$2:AY$2,)),"&lt;&gt;*"&amp;"(X)"&amp;"*")+COUNTIF(INDEX(ownership,0,MATCH(AV$1,Systems!$I$2:AY$2,)),$A64&amp;",*")</f>
        <v>0</v>
      </c>
      <c r="AW64" s="121">
        <f t="array" ref="AW64">COUNTIF(INDEX(ownership,0,MATCH(AW$1,Systems!$I$2:AY$2,)),$A64)+COUNTIFS(INDEX(ownership,0,MATCH(AW$1,Systems!$I$2:AY$2,)),$A64&amp;"(*",INDEX(ownership,0,MATCH(AW$1,Systems!$I$2:AY$2,)),"&lt;&gt;*"&amp;"(X)"&amp;"*")+COUNTIF(INDEX(ownership,0,MATCH(AW$1,Systems!$I$2:AY$2,)),$A64&amp;",*")</f>
        <v>0</v>
      </c>
      <c r="AX64" s="121">
        <f t="array" ref="AX64">COUNTIF(INDEX(ownership,0,MATCH(AX$1,Systems!$I$2:AY$2,)),$A64)+COUNTIFS(INDEX(ownership,0,MATCH(AX$1,Systems!$I$2:AY$2,)),$A64&amp;"(*",INDEX(ownership,0,MATCH(AX$1,Systems!$I$2:AY$2,)),"&lt;&gt;*"&amp;"(X)"&amp;"*")+COUNTIF(INDEX(ownership,0,MATCH(AX$1,Systems!$I$2:AY$2,)),$A64&amp;",*")</f>
        <v>0</v>
      </c>
      <c r="AY64" s="121">
        <f t="array" ref="AY64">COUNTIF(INDEX(ownership,0,MATCH(AY$1,Systems!$I$2:AZ$2,)),$A64)+COUNTIFS(INDEX(ownership,0,MATCH(AY$1,Systems!$I$2:AZ$2,)),$A64&amp;"(*",INDEX(ownership,0,MATCH(AY$1,Systems!$I$2:AZ$2,)),"&lt;&gt;*"&amp;"(X)"&amp;"*")+COUNTIF(INDEX(ownership,0,MATCH(AY$1,Systems!$I$2:AZ$2,)),$A64&amp;",*")</f>
        <v>0</v>
      </c>
      <c r="AZ64" s="121">
        <f t="array" ref="AZ64">COUNTIF(INDEX(ownership,0,MATCH(AZ$1,Systems!$I$2:AY$2,)),$A64)+COUNTIFS(INDEX(ownership,0,MATCH(AZ$1,Systems!$I$2:AY$2,)),$A64&amp;"(*",INDEX(ownership,0,MATCH(AZ$1,Systems!$I$2:AY$2,)),"&lt;&gt;*"&amp;"(X)"&amp;"*")+COUNTIF(INDEX(ownership,0,MATCH(AZ$1,Systems!$I$2:AY$2,)),$A64&amp;",*")</f>
        <v>0</v>
      </c>
    </row>
    <row r="65" ht="15.75" customHeight="1">
      <c r="A65" s="60" t="s">
        <v>850</v>
      </c>
      <c r="B65" s="60" t="s">
        <v>8060</v>
      </c>
      <c r="C65" s="60" t="s">
        <v>8061</v>
      </c>
      <c r="D65" s="119">
        <v>2807.0</v>
      </c>
      <c r="E65" s="69"/>
      <c r="F65" s="122"/>
      <c r="G65" s="121">
        <f t="shared" si="1"/>
        <v>75</v>
      </c>
      <c r="H65" s="121">
        <f t="array" ref="H65">COUNTIF(INDEX(ownership,0,MATCH(H$1,Systems!$I$2:AY$2,)),$A65)+COUNTIFS(INDEX(ownership,0,MATCH(H$1,Systems!$I$2:AY$2,)),$A65&amp;"(*",INDEX(ownership,0,MATCH(H$1,Systems!$I$2:AY$2,)),"&lt;&gt;*"&amp;"(X)"&amp;"*")+COUNTIF(INDEX(ownership,0,MATCH(H$1,Systems!$I$2:AY$2,)),$A65&amp;",*")</f>
        <v>0</v>
      </c>
      <c r="I65" s="121">
        <f t="array" ref="I65">COUNTIF(INDEX(ownership,0,MATCH(I$1,Systems!$I$2:AY$2,)),$A65)+COUNTIFS(INDEX(ownership,0,MATCH(I$1,Systems!$I$2:AY$2,)),$A65&amp;"(*",INDEX(ownership,0,MATCH(I$1,Systems!$I$2:AY$2,)),"&lt;&gt;*"&amp;"(X)"&amp;"*")+COUNTIF(INDEX(ownership,0,MATCH(I$1,Systems!$I$2:AY$2,)),$A65&amp;",*")</f>
        <v>0</v>
      </c>
      <c r="J65" s="121">
        <f t="array" ref="J65">COUNTIF(INDEX(ownership,0,MATCH(J$1,Systems!$I$2:AY$2,)),$A65)+COUNTIFS(INDEX(ownership,0,MATCH(J$1,Systems!$I$2:AY$2,)),$A65&amp;"(*",INDEX(ownership,0,MATCH(J$1,Systems!$I$2:AY$2,)),"&lt;&gt;*"&amp;"(X)"&amp;"*")+COUNTIF(INDEX(ownership,0,MATCH(J$1,Systems!$I$2:AY$2,)),$A65&amp;",*")</f>
        <v>0</v>
      </c>
      <c r="K65" s="121">
        <f t="array" ref="K65">COUNTIF(INDEX(ownership,0,MATCH(K$1,Systems!$I$2:AY$2,)),$A65)+COUNTIFS(INDEX(ownership,0,MATCH(K$1,Systems!$I$2:AY$2,)),$A65&amp;"(*",INDEX(ownership,0,MATCH(K$1,Systems!$I$2:AY$2,)),"&lt;&gt;*"&amp;"(X)"&amp;"*")+COUNTIF(INDEX(ownership,0,MATCH(K$1,Systems!$I$2:AY$2,)),$A65&amp;",*")</f>
        <v>0</v>
      </c>
      <c r="L65" s="121">
        <f t="array" ref="L65">COUNTIF(INDEX(ownership,0,MATCH(L$1,Systems!$I$2:AY$2,)),$A65)+COUNTIFS(INDEX(ownership,0,MATCH(L$1,Systems!$I$2:AY$2,)),$A65&amp;"(*",INDEX(ownership,0,MATCH(L$1,Systems!$I$2:AY$2,)),"&lt;&gt;*"&amp;"(X)"&amp;"*")+COUNTIF(INDEX(ownership,0,MATCH(L$1,Systems!$I$2:AY$2,)),$A65&amp;",*")</f>
        <v>0</v>
      </c>
      <c r="M65" s="121">
        <f t="array" ref="M65">COUNTIF(INDEX(ownership,0,MATCH(M$1,Systems!$I$2:AY$2,)),$A65)+COUNTIFS(INDEX(ownership,0,MATCH(M$1,Systems!$I$2:AY$2,)),$A65&amp;"(*",INDEX(ownership,0,MATCH(M$1,Systems!$I$2:AY$2,)),"&lt;&gt;*"&amp;"(X)"&amp;"*")+COUNTIF(INDEX(ownership,0,MATCH(M$1,Systems!$I$2:AY$2,)),$A65&amp;",*")</f>
        <v>0</v>
      </c>
      <c r="N65" s="121">
        <f t="array" ref="N65">COUNTIF(INDEX(ownership,0,MATCH(N$1,Systems!$I$2:AY$2,)),$A65)+COUNTIFS(INDEX(ownership,0,MATCH(N$1,Systems!$I$2:AY$2,)),$A65&amp;"(*",INDEX(ownership,0,MATCH(N$1,Systems!$I$2:AY$2,)),"&lt;&gt;*"&amp;"(X)"&amp;"*")+COUNTIF(INDEX(ownership,0,MATCH(N$1,Systems!$I$2:AY$2,)),$A65&amp;",*")</f>
        <v>0</v>
      </c>
      <c r="O65" s="121">
        <f t="array" ref="O65">COUNTIF(INDEX(ownership,0,MATCH(O$1,Systems!$I$2:AY$2,)),$A65)+COUNTIFS(INDEX(ownership,0,MATCH(O$1,Systems!$I$2:AY$2,)),$A65&amp;"(*",INDEX(ownership,0,MATCH(O$1,Systems!$I$2:AY$2,)),"&lt;&gt;*"&amp;"(X)"&amp;"*")+COUNTIF(INDEX(ownership,0,MATCH(O$1,Systems!$I$2:AY$2,)),$A65&amp;",*")</f>
        <v>0</v>
      </c>
      <c r="P65" s="121">
        <f t="array" ref="P65">COUNTIF(INDEX(ownership,0,MATCH(P$1,Systems!$I$2:AY$2,)),$A65)+COUNTIFS(INDEX(ownership,0,MATCH(P$1,Systems!$I$2:AY$2,)),$A65&amp;"(*",INDEX(ownership,0,MATCH(P$1,Systems!$I$2:AY$2,)),"&lt;&gt;*"&amp;"(X)"&amp;"*")+COUNTIF(INDEX(ownership,0,MATCH(P$1,Systems!$I$2:AY$2,)),$A65&amp;",*")</f>
        <v>0</v>
      </c>
      <c r="Q65" s="121">
        <f t="array" ref="Q65">COUNTIF(INDEX(ownership,0,MATCH(Q$1,Systems!$I$2:AY$2,)),$A65)+COUNTIFS(INDEX(ownership,0,MATCH(Q$1,Systems!$I$2:AY$2,)),$A65&amp;"(*",INDEX(ownership,0,MATCH(Q$1,Systems!$I$2:AY$2,)),"&lt;&gt;*"&amp;"(X)"&amp;"*")+COUNTIF(INDEX(ownership,0,MATCH(Q$1,Systems!$I$2:AY$2,)),$A65&amp;",*")</f>
        <v>0</v>
      </c>
      <c r="R65" s="121">
        <f t="array" ref="R65">COUNTIF(INDEX(ownership,0,MATCH(R$1,Systems!$I$2:AY$2,)),$A65)+COUNTIFS(INDEX(ownership,0,MATCH(R$1,Systems!$I$2:AY$2,)),$A65&amp;"(*",INDEX(ownership,0,MATCH(R$1,Systems!$I$2:AY$2,)),"&lt;&gt;*"&amp;"(X)"&amp;"*")+COUNTIF(INDEX(ownership,0,MATCH(R$1,Systems!$I$2:AY$2,)),$A65&amp;",*")</f>
        <v>0</v>
      </c>
      <c r="S65" s="121">
        <f t="array" ref="S65">COUNTIF(INDEX(ownership,0,MATCH(S$1,Systems!$I$2:AY$2,)),$A65)+COUNTIFS(INDEX(ownership,0,MATCH(S$1,Systems!$I$2:AY$2,)),$A65&amp;"(*",INDEX(ownership,0,MATCH(S$1,Systems!$I$2:AY$2,)),"&lt;&gt;*"&amp;"(X)"&amp;"*")+COUNTIF(INDEX(ownership,0,MATCH(S$1,Systems!$I$2:AY$2,)),$A65&amp;",*")</f>
        <v>0</v>
      </c>
      <c r="T65" s="121">
        <f t="array" ref="T65">COUNTIF(INDEX(ownership,0,MATCH(T$1,Systems!$I$2:AY$2,)),$A65)+COUNTIFS(INDEX(ownership,0,MATCH(T$1,Systems!$I$2:AY$2,)),$A65&amp;"(*",INDEX(ownership,0,MATCH(T$1,Systems!$I$2:AY$2,)),"&lt;&gt;*"&amp;"(X)"&amp;"*")+COUNTIF(INDEX(ownership,0,MATCH(T$1,Systems!$I$2:AY$2,)),$A65&amp;",*")</f>
        <v>0</v>
      </c>
      <c r="U65" s="121">
        <f t="array" ref="U65">COUNTIF(INDEX(ownership,0,MATCH(U$1,Systems!$I$2:AY$2,)),$A65)+COUNTIFS(INDEX(ownership,0,MATCH(U$1,Systems!$I$2:AY$2,)),$A65&amp;"(*",INDEX(ownership,0,MATCH(U$1,Systems!$I$2:AY$2,)),"&lt;&gt;*"&amp;"(X)"&amp;"*")+COUNTIF(INDEX(ownership,0,MATCH(U$1,Systems!$I$2:AY$2,)),$A65&amp;",*")</f>
        <v>0</v>
      </c>
      <c r="V65" s="121">
        <f t="array" ref="V65">COUNTIF(INDEX(ownership,0,MATCH(V$1,Systems!$I$2:AY$2,)),$A65)+COUNTIFS(INDEX(ownership,0,MATCH(V$1,Systems!$I$2:AY$2,)),$A65&amp;"(*",INDEX(ownership,0,MATCH(V$1,Systems!$I$2:AY$2,)),"&lt;&gt;*"&amp;"(X)"&amp;"*")+COUNTIF(INDEX(ownership,0,MATCH(V$1,Systems!$I$2:AY$2,)),$A65&amp;",*")</f>
        <v>0</v>
      </c>
      <c r="W65" s="121">
        <f t="array" ref="W65">COUNTIF(INDEX(ownership,0,MATCH(W$1,Systems!$I$2:AY$2,)),$A65)+COUNTIFS(INDEX(ownership,0,MATCH(W$1,Systems!$I$2:AY$2,)),$A65&amp;"(*",INDEX(ownership,0,MATCH(W$1,Systems!$I$2:AY$2,)),"&lt;&gt;*"&amp;"(X)"&amp;"*")+COUNTIF(INDEX(ownership,0,MATCH(W$1,Systems!$I$2:AY$2,)),$A65&amp;",*")</f>
        <v>1</v>
      </c>
      <c r="X65" s="121">
        <f t="array" ref="X65">COUNTIF(INDEX(ownership,0,MATCH(X$1,Systems!$I$2:AY$2,)),$A65)+COUNTIFS(INDEX(ownership,0,MATCH(X$1,Systems!$I$2:AY$2,)),$A65&amp;"(*",INDEX(ownership,0,MATCH(X$1,Systems!$I$2:AY$2,)),"&lt;&gt;*"&amp;"(X)"&amp;"*")+COUNTIF(INDEX(ownership,0,MATCH(X$1,Systems!$I$2:AY$2,)),$A65&amp;",*")</f>
        <v>1</v>
      </c>
      <c r="Y65" s="121">
        <f t="array" ref="Y65">COUNTIF(INDEX(ownership,0,MATCH(Y$1,Systems!$I$2:AY$2,)),$A65)+COUNTIFS(INDEX(ownership,0,MATCH(Y$1,Systems!$I$2:AY$2,)),$A65&amp;"(*",INDEX(ownership,0,MATCH(Y$1,Systems!$I$2:AY$2,)),"&lt;&gt;*"&amp;"(X)"&amp;"*")+COUNTIF(INDEX(ownership,0,MATCH(Y$1,Systems!$I$2:AY$2,)),$A65&amp;",*")</f>
        <v>1</v>
      </c>
      <c r="Z65" s="121">
        <f t="array" ref="Z65">COUNTIF(INDEX(ownership,0,MATCH(Z$1,Systems!$I$2:AY$2,)),$A65)+COUNTIFS(INDEX(ownership,0,MATCH(Z$1,Systems!$I$2:AY$2,)),$A65&amp;"(*",INDEX(ownership,0,MATCH(Z$1,Systems!$I$2:AY$2,)),"&lt;&gt;*"&amp;"(X)"&amp;"*")+COUNTIF(INDEX(ownership,0,MATCH(Z$1,Systems!$I$2:AY$2,)),$A65&amp;",*")</f>
        <v>1</v>
      </c>
      <c r="AA65" s="121">
        <f t="array" ref="AA65">COUNTIF(INDEX(ownership,0,MATCH(AA$1,Systems!$I$2:AY$2,)),$A65)+COUNTIFS(INDEX(ownership,0,MATCH(AA$1,Systems!$I$2:AY$2,)),$A65&amp;"(*",INDEX(ownership,0,MATCH(AA$1,Systems!$I$2:AY$2,)),"&lt;&gt;*"&amp;"(X)"&amp;"*")+COUNTIF(INDEX(ownership,0,MATCH(AA$1,Systems!$I$2:AY$2,)),$A65&amp;",*")</f>
        <v>1</v>
      </c>
      <c r="AB65" s="121">
        <f t="array" ref="AB65">COUNTIF(INDEX(ownership,0,MATCH(AB$1,Systems!$I$2:AY$2,)),$A65)+COUNTIFS(INDEX(ownership,0,MATCH(AB$1,Systems!$I$2:AY$2,)),$A65&amp;"(*",INDEX(ownership,0,MATCH(AB$1,Systems!$I$2:AY$2,)),"&lt;&gt;*"&amp;"(X)"&amp;"*")+COUNTIF(INDEX(ownership,0,MATCH(AB$1,Systems!$I$2:AY$2,)),$A65&amp;",*")</f>
        <v>1</v>
      </c>
      <c r="AC65" s="121">
        <f t="array" ref="AC65">COUNTIF(INDEX(ownership,0,MATCH(AC$1,Systems!$I$2:AY$2,)),$A65)+COUNTIFS(INDEX(ownership,0,MATCH(AC$1,Systems!$I$2:AY$2,)),$A65&amp;"(*",INDEX(ownership,0,MATCH(AC$1,Systems!$I$2:AY$2,)),"&lt;&gt;*"&amp;"(X)"&amp;"*")+COUNTIF(INDEX(ownership,0,MATCH(AC$1,Systems!$I$2:AY$2,)),$A65&amp;",*")</f>
        <v>1</v>
      </c>
      <c r="AD65" s="121">
        <f t="array" ref="AD65">COUNTIF(INDEX(ownership,0,MATCH(AD$1,Systems!$I$2:AY$2,)),$A65)+COUNTIFS(INDEX(ownership,0,MATCH(AD$1,Systems!$I$2:AY$2,)),$A65&amp;"(*",INDEX(ownership,0,MATCH(AD$1,Systems!$I$2:AY$2,)),"&lt;&gt;*"&amp;"(X)"&amp;"*")+COUNTIF(INDEX(ownership,0,MATCH(AD$1,Systems!$I$2:AY$2,)),$A65&amp;",*")</f>
        <v>1</v>
      </c>
      <c r="AE65" s="121">
        <f t="array" ref="AE65">COUNTIF(INDEX(ownership,0,MATCH(AE$1,Systems!$I$2:AY$2,)),$A65)+COUNTIFS(INDEX(ownership,0,MATCH(AE$1,Systems!$I$2:AY$2,)),$A65&amp;"(*",INDEX(ownership,0,MATCH(AE$1,Systems!$I$2:AY$2,)),"&lt;&gt;*"&amp;"(X)"&amp;"*")+COUNTIF(INDEX(ownership,0,MATCH(AE$1,Systems!$I$2:AY$2,)),$A65&amp;",*")</f>
        <v>1</v>
      </c>
      <c r="AF65" s="121">
        <f t="array" ref="AF65">COUNTIF(INDEX(ownership,0,MATCH(AF$1,Systems!$I$2:AY$2,)),$A65)+COUNTIFS(INDEX(ownership,0,MATCH(AF$1,Systems!$I$2:AY$2,)),$A65&amp;"(*",INDEX(ownership,0,MATCH(AF$1,Systems!$I$2:AY$2,)),"&lt;&gt;*"&amp;"(X)"&amp;"*")+COUNTIF(INDEX(ownership,0,MATCH(AF$1,Systems!$I$2:AY$2,)),$A65&amp;",*")</f>
        <v>1</v>
      </c>
      <c r="AG65" s="121">
        <f t="array" ref="AG65">COUNTIF(INDEX(ownership,0,MATCH(AG$1,Systems!$I$2:AY$2,)),$A65)+COUNTIFS(INDEX(ownership,0,MATCH(AG$1,Systems!$I$2:AY$2,)),$A65&amp;"(*",INDEX(ownership,0,MATCH(AG$1,Systems!$I$2:AY$2,)),"&lt;&gt;*"&amp;"(X)"&amp;"*")+COUNTIF(INDEX(ownership,0,MATCH(AG$1,Systems!$I$2:AY$2,)),$A65&amp;",*")</f>
        <v>1</v>
      </c>
      <c r="AH65" s="121">
        <f t="array" ref="AH65">COUNTIF(INDEX(ownership,0,MATCH(AH$1,Systems!$I$2:AY$2,)),$A65)+COUNTIFS(INDEX(ownership,0,MATCH(AH$1,Systems!$I$2:AY$2,)),$A65&amp;"(*",INDEX(ownership,0,MATCH(AH$1,Systems!$I$2:AY$2,)),"&lt;&gt;*"&amp;"(X)"&amp;"*")+COUNTIF(INDEX(ownership,0,MATCH(AH$1,Systems!$I$2:AY$2,)),$A65&amp;",*")</f>
        <v>1</v>
      </c>
      <c r="AI65" s="121">
        <f t="array" ref="AI65">COUNTIF(INDEX(ownership,0,MATCH(AI$1,Systems!$I$2:AY$2,)),$A65)+COUNTIFS(INDEX(ownership,0,MATCH(AI$1,Systems!$I$2:AY$2,)),$A65&amp;"(*",INDEX(ownership,0,MATCH(AI$1,Systems!$I$2:AY$2,)),"&lt;&gt;*"&amp;"(X)"&amp;"*")+COUNTIF(INDEX(ownership,0,MATCH(AI$1,Systems!$I$2:AY$2,)),$A65&amp;",*")</f>
        <v>1</v>
      </c>
      <c r="AJ65" s="121">
        <f t="array" ref="AJ65">COUNTIF(INDEX(ownership,0,MATCH(AJ$1,Systems!$I$2:AY$2,)),$A65)+COUNTIFS(INDEX(ownership,0,MATCH(AJ$1,Systems!$I$2:AY$2,)),$A65&amp;"(*",INDEX(ownership,0,MATCH(AJ$1,Systems!$I$2:AY$2,)),"&lt;&gt;*"&amp;"(X)"&amp;"*")+COUNTIF(INDEX(ownership,0,MATCH(AJ$1,Systems!$I$2:AY$2,)),$A65&amp;",*")</f>
        <v>1</v>
      </c>
      <c r="AK65" s="121">
        <f t="array" ref="AK65">COUNTIF(INDEX(ownership,0,MATCH(AK$1,Systems!$I$2:AY$2,)),$A65)+COUNTIFS(INDEX(ownership,0,MATCH(AK$1,Systems!$I$2:AY$2,)),$A65&amp;"(*",INDEX(ownership,0,MATCH(AK$1,Systems!$I$2:AY$2,)),"&lt;&gt;*"&amp;"(X)"&amp;"*")+COUNTIF(INDEX(ownership,0,MATCH(AK$1,Systems!$I$2:AY$2,)),$A65&amp;",*")</f>
        <v>1</v>
      </c>
      <c r="AL65" s="121">
        <f t="array" ref="AL65">COUNTIF(INDEX(ownership,0,MATCH(AL$1,Systems!$I$2:AY$2,)),$A65)+COUNTIFS(INDEX(ownership,0,MATCH(AL$1,Systems!$I$2:AY$2,)),$A65&amp;"(*",INDEX(ownership,0,MATCH(AL$1,Systems!$I$2:AY$2,)),"&lt;&gt;*"&amp;"(X)"&amp;"*")+COUNTIF(INDEX(ownership,0,MATCH(AL$1,Systems!$I$2:AY$2,)),$A65&amp;",*")</f>
        <v>1</v>
      </c>
      <c r="AM65" s="121">
        <f t="array" ref="AM65">COUNTIF(INDEX(ownership,0,MATCH(AM$1,Systems!$I$2:AY$2,)),$A65)+COUNTIFS(INDEX(ownership,0,MATCH(AM$1,Systems!$I$2:AY$2,)),$A65&amp;"(*",INDEX(ownership,0,MATCH(AM$1,Systems!$I$2:AY$2,)),"&lt;&gt;*"&amp;"(X)"&amp;"*")+COUNTIF(INDEX(ownership,0,MATCH(AM$1,Systems!$I$2:AY$2,)),$A65&amp;",*")</f>
        <v>6</v>
      </c>
      <c r="AN65" s="121">
        <f t="array" ref="AN65">COUNTIF(INDEX(ownership,0,MATCH(AN$1,Systems!$I$2:AY$2,)),$A65)+COUNTIFS(INDEX(ownership,0,MATCH(AN$1,Systems!$I$2:AY$2,)),$A65&amp;"(*",INDEX(ownership,0,MATCH(AN$1,Systems!$I$2:AY$2,)),"&lt;&gt;*"&amp;"(X)"&amp;"*")+COUNTIF(INDEX(ownership,0,MATCH(AN$1,Systems!$I$2:AY$2,)),$A65&amp;",*")</f>
        <v>3</v>
      </c>
      <c r="AO65" s="121">
        <f t="array" ref="AO65">COUNTIF(INDEX(ownership,0,MATCH(AO$1,Systems!$I$2:AY$2,)),$A65)+COUNTIFS(INDEX(ownership,0,MATCH(AO$1,Systems!$I$2:AY$2,)),$A65&amp;"(*",INDEX(ownership,0,MATCH(AO$1,Systems!$I$2:AY$2,)),"&lt;&gt;*"&amp;"(X)"&amp;"*")+COUNTIF(INDEX(ownership,0,MATCH(AO$1,Systems!$I$2:AY$2,)),$A65&amp;",*")</f>
        <v>1</v>
      </c>
      <c r="AP65" s="121">
        <f t="array" ref="AP65">COUNTIF(INDEX(ownership,0,MATCH(AP$1,Systems!$I$2:AY$2,)),$A65)+COUNTIFS(INDEX(ownership,0,MATCH(AP$1,Systems!$I$2:AY$2,)),$A65&amp;"(*",INDEX(ownership,0,MATCH(AP$1,Systems!$I$2:AY$2,)),"&lt;&gt;*"&amp;"(X)"&amp;"*")+COUNTIF(INDEX(ownership,0,MATCH(AP$1,Systems!$I$2:AY$2,)),$A65&amp;",*")</f>
        <v>46</v>
      </c>
      <c r="AQ65" s="121">
        <f t="array" ref="AQ65">COUNTIF(INDEX(ownership,0,MATCH(AQ$1,Systems!$I$2:AY$2,)),$A65)+COUNTIFS(INDEX(ownership,0,MATCH(AQ$1,Systems!$I$2:AY$2,)),$A65&amp;"(*",INDEX(ownership,0,MATCH(AQ$1,Systems!$I$2:AY$2,)),"&lt;&gt;*"&amp;"(X)"&amp;"*")+COUNTIF(INDEX(ownership,0,MATCH(AQ$1,Systems!$I$2:AY$2,)),$A65&amp;",*")</f>
        <v>46</v>
      </c>
      <c r="AR65" s="121">
        <f t="array" ref="AR65">COUNTIF(INDEX(ownership,0,MATCH(AR$1,Systems!$I$2:AY$2,)),$A65)+COUNTIFS(INDEX(ownership,0,MATCH(AR$1,Systems!$I$2:AY$2,)),$A65&amp;"(*",INDEX(ownership,0,MATCH(AR$1,Systems!$I$2:AY$2,)),"&lt;&gt;*"&amp;"(X)"&amp;"*")+COUNTIF(INDEX(ownership,0,MATCH(AR$1,Systems!$I$2:AY$2,)),$A65&amp;",*")</f>
        <v>45</v>
      </c>
      <c r="AS65" s="121">
        <f t="array" ref="AS65">COUNTIF(INDEX(ownership,0,MATCH(AS$1,Systems!$I$2:AY$2,)),$A65)+COUNTIFS(INDEX(ownership,0,MATCH(AS$1,Systems!$I$2:AY$2,)),$A65&amp;"(*",INDEX(ownership,0,MATCH(AS$1,Systems!$I$2:AY$2,)),"&lt;&gt;*"&amp;"(X)"&amp;"*")+COUNTIF(INDEX(ownership,0,MATCH(AS$1,Systems!$I$2:AY$2,)),$A65&amp;",*")</f>
        <v>32</v>
      </c>
      <c r="AT65" s="121">
        <f t="array" ref="AT65">COUNTIF(INDEX(ownership,0,MATCH(AT$1,Systems!$I$2:AY$2,)),$A65)+COUNTIFS(INDEX(ownership,0,MATCH(AT$1,Systems!$I$2:AY$2,)),$A65&amp;"(*",INDEX(ownership,0,MATCH(AT$1,Systems!$I$2:AY$2,)),"&lt;&gt;*"&amp;"(X)"&amp;"*")+COUNTIF(INDEX(ownership,0,MATCH(AT$1,Systems!$I$2:AY$2,)),$A65&amp;",*")</f>
        <v>27</v>
      </c>
      <c r="AU65" s="121">
        <f t="array" ref="AU65">COUNTIF(INDEX(ownership,0,MATCH(AU$1,Systems!$I$2:AY$2,)),$A65)+COUNTIFS(INDEX(ownership,0,MATCH(AU$1,Systems!$I$2:AY$2,)),$A65&amp;"(*",INDEX(ownership,0,MATCH(AU$1,Systems!$I$2:AY$2,)),"&lt;&gt;*"&amp;"(X)"&amp;"*")+COUNTIF(INDEX(ownership,0,MATCH(AU$1,Systems!$I$2:AY$2,)),$A65&amp;",*")</f>
        <v>27</v>
      </c>
      <c r="AV65" s="121">
        <f t="array" ref="AV65">COUNTIF(INDEX(ownership,0,MATCH(AV$1,Systems!$I$2:AY$2,)),$A65)+COUNTIFS(INDEX(ownership,0,MATCH(AV$1,Systems!$I$2:AY$2,)),$A65&amp;"(*",INDEX(ownership,0,MATCH(AV$1,Systems!$I$2:AY$2,)),"&lt;&gt;*"&amp;"(X)"&amp;"*")+COUNTIF(INDEX(ownership,0,MATCH(AV$1,Systems!$I$2:AY$2,)),$A65&amp;",*")</f>
        <v>27</v>
      </c>
      <c r="AW65" s="121">
        <f t="array" ref="AW65">COUNTIF(INDEX(ownership,0,MATCH(AW$1,Systems!$I$2:AY$2,)),$A65)+COUNTIFS(INDEX(ownership,0,MATCH(AW$1,Systems!$I$2:AY$2,)),$A65&amp;"(*",INDEX(ownership,0,MATCH(AW$1,Systems!$I$2:AY$2,)),"&lt;&gt;*"&amp;"(X)"&amp;"*")+COUNTIF(INDEX(ownership,0,MATCH(AW$1,Systems!$I$2:AY$2,)),$A65&amp;",*")</f>
        <v>49</v>
      </c>
      <c r="AX65" s="121">
        <f t="array" ref="AX65">COUNTIF(INDEX(ownership,0,MATCH(AX$1,Systems!$I$2:AY$2,)),$A65)+COUNTIFS(INDEX(ownership,0,MATCH(AX$1,Systems!$I$2:AY$2,)),$A65&amp;"(*",INDEX(ownership,0,MATCH(AX$1,Systems!$I$2:AY$2,)),"&lt;&gt;*"&amp;"(X)"&amp;"*")+COUNTIF(INDEX(ownership,0,MATCH(AX$1,Systems!$I$2:AY$2,)),$A65&amp;",*")</f>
        <v>69</v>
      </c>
      <c r="AY65" s="121">
        <f t="array" ref="AY65">COUNTIF(INDEX(ownership,0,MATCH(AY$1,Systems!$I$2:AZ$2,)),$A65)+COUNTIFS(INDEX(ownership,0,MATCH(AY$1,Systems!$I$2:AZ$2,)),$A65&amp;"(*",INDEX(ownership,0,MATCH(AY$1,Systems!$I$2:AZ$2,)),"&lt;&gt;*"&amp;"(X)"&amp;"*")+COUNTIF(INDEX(ownership,0,MATCH(AY$1,Systems!$I$2:AZ$2,)),$A65&amp;",*")</f>
        <v>75</v>
      </c>
      <c r="AZ65" s="121">
        <f t="array" ref="AZ65">COUNTIF(INDEX(ownership,0,MATCH(AZ$1,Systems!$I$2:AY$2,)),$A65)+COUNTIFS(INDEX(ownership,0,MATCH(AZ$1,Systems!$I$2:AY$2,)),$A65&amp;"(*",INDEX(ownership,0,MATCH(AZ$1,Systems!$I$2:AY$2,)),"&lt;&gt;*"&amp;"(X)"&amp;"*")+COUNTIF(INDEX(ownership,0,MATCH(AZ$1,Systems!$I$2:AY$2,)),$A65&amp;",*")</f>
        <v>0</v>
      </c>
    </row>
    <row r="66" ht="15.75" customHeight="1">
      <c r="A66" s="60" t="s">
        <v>417</v>
      </c>
      <c r="B66" s="60" t="s">
        <v>8062</v>
      </c>
      <c r="C66" s="60" t="s">
        <v>8063</v>
      </c>
      <c r="D66" s="119">
        <v>2807.0</v>
      </c>
      <c r="E66" s="69"/>
      <c r="F66" s="122"/>
      <c r="G66" s="121">
        <f t="shared" si="1"/>
        <v>129</v>
      </c>
      <c r="H66" s="121">
        <f t="array" ref="H66">COUNTIF(INDEX(ownership,0,MATCH(H$1,Systems!$I$2:AY$2,)),$A66)+COUNTIFS(INDEX(ownership,0,MATCH(H$1,Systems!$I$2:AY$2,)),$A66&amp;"(*",INDEX(ownership,0,MATCH(H$1,Systems!$I$2:AY$2,)),"&lt;&gt;*"&amp;"(X)"&amp;"*")+COUNTIF(INDEX(ownership,0,MATCH(H$1,Systems!$I$2:AY$2,)),$A66&amp;",*")</f>
        <v>0</v>
      </c>
      <c r="I66" s="121">
        <f t="array" ref="I66">COUNTIF(INDEX(ownership,0,MATCH(I$1,Systems!$I$2:AY$2,)),$A66)+COUNTIFS(INDEX(ownership,0,MATCH(I$1,Systems!$I$2:AY$2,)),$A66&amp;"(*",INDEX(ownership,0,MATCH(I$1,Systems!$I$2:AY$2,)),"&lt;&gt;*"&amp;"(X)"&amp;"*")+COUNTIF(INDEX(ownership,0,MATCH(I$1,Systems!$I$2:AY$2,)),$A66&amp;",*")</f>
        <v>0</v>
      </c>
      <c r="J66" s="121">
        <f t="array" ref="J66">COUNTIF(INDEX(ownership,0,MATCH(J$1,Systems!$I$2:AY$2,)),$A66)+COUNTIFS(INDEX(ownership,0,MATCH(J$1,Systems!$I$2:AY$2,)),$A66&amp;"(*",INDEX(ownership,0,MATCH(J$1,Systems!$I$2:AY$2,)),"&lt;&gt;*"&amp;"(X)"&amp;"*")+COUNTIF(INDEX(ownership,0,MATCH(J$1,Systems!$I$2:AY$2,)),$A66&amp;",*")</f>
        <v>0</v>
      </c>
      <c r="K66" s="121">
        <f t="array" ref="K66">COUNTIF(INDEX(ownership,0,MATCH(K$1,Systems!$I$2:AY$2,)),$A66)+COUNTIFS(INDEX(ownership,0,MATCH(K$1,Systems!$I$2:AY$2,)),$A66&amp;"(*",INDEX(ownership,0,MATCH(K$1,Systems!$I$2:AY$2,)),"&lt;&gt;*"&amp;"(X)"&amp;"*")+COUNTIF(INDEX(ownership,0,MATCH(K$1,Systems!$I$2:AY$2,)),$A66&amp;",*")</f>
        <v>0</v>
      </c>
      <c r="L66" s="121">
        <f t="array" ref="L66">COUNTIF(INDEX(ownership,0,MATCH(L$1,Systems!$I$2:AY$2,)),$A66)+COUNTIFS(INDEX(ownership,0,MATCH(L$1,Systems!$I$2:AY$2,)),$A66&amp;"(*",INDEX(ownership,0,MATCH(L$1,Systems!$I$2:AY$2,)),"&lt;&gt;*"&amp;"(X)"&amp;"*")+COUNTIF(INDEX(ownership,0,MATCH(L$1,Systems!$I$2:AY$2,)),$A66&amp;",*")</f>
        <v>0</v>
      </c>
      <c r="M66" s="121">
        <f t="array" ref="M66">COUNTIF(INDEX(ownership,0,MATCH(M$1,Systems!$I$2:AY$2,)),$A66)+COUNTIFS(INDEX(ownership,0,MATCH(M$1,Systems!$I$2:AY$2,)),$A66&amp;"(*",INDEX(ownership,0,MATCH(M$1,Systems!$I$2:AY$2,)),"&lt;&gt;*"&amp;"(X)"&amp;"*")+COUNTIF(INDEX(ownership,0,MATCH(M$1,Systems!$I$2:AY$2,)),$A66&amp;",*")</f>
        <v>0</v>
      </c>
      <c r="N66" s="121">
        <f t="array" ref="N66">COUNTIF(INDEX(ownership,0,MATCH(N$1,Systems!$I$2:AY$2,)),$A66)+COUNTIFS(INDEX(ownership,0,MATCH(N$1,Systems!$I$2:AY$2,)),$A66&amp;"(*",INDEX(ownership,0,MATCH(N$1,Systems!$I$2:AY$2,)),"&lt;&gt;*"&amp;"(X)"&amp;"*")+COUNTIF(INDEX(ownership,0,MATCH(N$1,Systems!$I$2:AY$2,)),$A66&amp;",*")</f>
        <v>0</v>
      </c>
      <c r="O66" s="121">
        <f t="array" ref="O66">COUNTIF(INDEX(ownership,0,MATCH(O$1,Systems!$I$2:AY$2,)),$A66)+COUNTIFS(INDEX(ownership,0,MATCH(O$1,Systems!$I$2:AY$2,)),$A66&amp;"(*",INDEX(ownership,0,MATCH(O$1,Systems!$I$2:AY$2,)),"&lt;&gt;*"&amp;"(X)"&amp;"*")+COUNTIF(INDEX(ownership,0,MATCH(O$1,Systems!$I$2:AY$2,)),$A66&amp;",*")</f>
        <v>0</v>
      </c>
      <c r="P66" s="121">
        <f t="array" ref="P66">COUNTIF(INDEX(ownership,0,MATCH(P$1,Systems!$I$2:AY$2,)),$A66)+COUNTIFS(INDEX(ownership,0,MATCH(P$1,Systems!$I$2:AY$2,)),$A66&amp;"(*",INDEX(ownership,0,MATCH(P$1,Systems!$I$2:AY$2,)),"&lt;&gt;*"&amp;"(X)"&amp;"*")+COUNTIF(INDEX(ownership,0,MATCH(P$1,Systems!$I$2:AY$2,)),$A66&amp;",*")</f>
        <v>0</v>
      </c>
      <c r="Q66" s="121">
        <f t="array" ref="Q66">COUNTIF(INDEX(ownership,0,MATCH(Q$1,Systems!$I$2:AY$2,)),$A66)+COUNTIFS(INDEX(ownership,0,MATCH(Q$1,Systems!$I$2:AY$2,)),$A66&amp;"(*",INDEX(ownership,0,MATCH(Q$1,Systems!$I$2:AY$2,)),"&lt;&gt;*"&amp;"(X)"&amp;"*")+COUNTIF(INDEX(ownership,0,MATCH(Q$1,Systems!$I$2:AY$2,)),$A66&amp;",*")</f>
        <v>0</v>
      </c>
      <c r="R66" s="121">
        <f t="array" ref="R66">COUNTIF(INDEX(ownership,0,MATCH(R$1,Systems!$I$2:AY$2,)),$A66)+COUNTIFS(INDEX(ownership,0,MATCH(R$1,Systems!$I$2:AY$2,)),$A66&amp;"(*",INDEX(ownership,0,MATCH(R$1,Systems!$I$2:AY$2,)),"&lt;&gt;*"&amp;"(X)"&amp;"*")+COUNTIF(INDEX(ownership,0,MATCH(R$1,Systems!$I$2:AY$2,)),$A66&amp;",*")</f>
        <v>0</v>
      </c>
      <c r="S66" s="121">
        <f t="array" ref="S66">COUNTIF(INDEX(ownership,0,MATCH(S$1,Systems!$I$2:AY$2,)),$A66)+COUNTIFS(INDEX(ownership,0,MATCH(S$1,Systems!$I$2:AY$2,)),$A66&amp;"(*",INDEX(ownership,0,MATCH(S$1,Systems!$I$2:AY$2,)),"&lt;&gt;*"&amp;"(X)"&amp;"*")+COUNTIF(INDEX(ownership,0,MATCH(S$1,Systems!$I$2:AY$2,)),$A66&amp;",*")</f>
        <v>0</v>
      </c>
      <c r="T66" s="121">
        <f t="array" ref="T66">COUNTIF(INDEX(ownership,0,MATCH(T$1,Systems!$I$2:AY$2,)),$A66)+COUNTIFS(INDEX(ownership,0,MATCH(T$1,Systems!$I$2:AY$2,)),$A66&amp;"(*",INDEX(ownership,0,MATCH(T$1,Systems!$I$2:AY$2,)),"&lt;&gt;*"&amp;"(X)"&amp;"*")+COUNTIF(INDEX(ownership,0,MATCH(T$1,Systems!$I$2:AY$2,)),$A66&amp;",*")</f>
        <v>1</v>
      </c>
      <c r="U66" s="121">
        <f t="array" ref="U66">COUNTIF(INDEX(ownership,0,MATCH(U$1,Systems!$I$2:AY$2,)),$A66)+COUNTIFS(INDEX(ownership,0,MATCH(U$1,Systems!$I$2:AY$2,)),$A66&amp;"(*",INDEX(ownership,0,MATCH(U$1,Systems!$I$2:AY$2,)),"&lt;&gt;*"&amp;"(X)"&amp;"*")+COUNTIF(INDEX(ownership,0,MATCH(U$1,Systems!$I$2:AY$2,)),$A66&amp;",*")</f>
        <v>1</v>
      </c>
      <c r="V66" s="121">
        <f t="array" ref="V66">COUNTIF(INDEX(ownership,0,MATCH(V$1,Systems!$I$2:AY$2,)),$A66)+COUNTIFS(INDEX(ownership,0,MATCH(V$1,Systems!$I$2:AY$2,)),$A66&amp;"(*",INDEX(ownership,0,MATCH(V$1,Systems!$I$2:AY$2,)),"&lt;&gt;*"&amp;"(X)"&amp;"*")+COUNTIF(INDEX(ownership,0,MATCH(V$1,Systems!$I$2:AY$2,)),$A66&amp;",*")</f>
        <v>1</v>
      </c>
      <c r="W66" s="121">
        <f t="array" ref="W66">COUNTIF(INDEX(ownership,0,MATCH(W$1,Systems!$I$2:AY$2,)),$A66)+COUNTIFS(INDEX(ownership,0,MATCH(W$1,Systems!$I$2:AY$2,)),$A66&amp;"(*",INDEX(ownership,0,MATCH(W$1,Systems!$I$2:AY$2,)),"&lt;&gt;*"&amp;"(X)"&amp;"*")+COUNTIF(INDEX(ownership,0,MATCH(W$1,Systems!$I$2:AY$2,)),$A66&amp;",*")</f>
        <v>1</v>
      </c>
      <c r="X66" s="121">
        <f t="array" ref="X66">COUNTIF(INDEX(ownership,0,MATCH(X$1,Systems!$I$2:AY$2,)),$A66)+COUNTIFS(INDEX(ownership,0,MATCH(X$1,Systems!$I$2:AY$2,)),$A66&amp;"(*",INDEX(ownership,0,MATCH(X$1,Systems!$I$2:AY$2,)),"&lt;&gt;*"&amp;"(X)"&amp;"*")+COUNTIF(INDEX(ownership,0,MATCH(X$1,Systems!$I$2:AY$2,)),$A66&amp;",*")</f>
        <v>1</v>
      </c>
      <c r="Y66" s="121">
        <f t="array" ref="Y66">COUNTIF(INDEX(ownership,0,MATCH(Y$1,Systems!$I$2:AY$2,)),$A66)+COUNTIFS(INDEX(ownership,0,MATCH(Y$1,Systems!$I$2:AY$2,)),$A66&amp;"(*",INDEX(ownership,0,MATCH(Y$1,Systems!$I$2:AY$2,)),"&lt;&gt;*"&amp;"(X)"&amp;"*")+COUNTIF(INDEX(ownership,0,MATCH(Y$1,Systems!$I$2:AY$2,)),$A66&amp;",*")</f>
        <v>1</v>
      </c>
      <c r="Z66" s="121">
        <f t="array" ref="Z66">COUNTIF(INDEX(ownership,0,MATCH(Z$1,Systems!$I$2:AY$2,)),$A66)+COUNTIFS(INDEX(ownership,0,MATCH(Z$1,Systems!$I$2:AY$2,)),$A66&amp;"(*",INDEX(ownership,0,MATCH(Z$1,Systems!$I$2:AY$2,)),"&lt;&gt;*"&amp;"(X)"&amp;"*")+COUNTIF(INDEX(ownership,0,MATCH(Z$1,Systems!$I$2:AY$2,)),$A66&amp;",*")</f>
        <v>1</v>
      </c>
      <c r="AA66" s="121">
        <f t="array" ref="AA66">COUNTIF(INDEX(ownership,0,MATCH(AA$1,Systems!$I$2:AY$2,)),$A66)+COUNTIFS(INDEX(ownership,0,MATCH(AA$1,Systems!$I$2:AY$2,)),$A66&amp;"(*",INDEX(ownership,0,MATCH(AA$1,Systems!$I$2:AY$2,)),"&lt;&gt;*"&amp;"(X)"&amp;"*")+COUNTIF(INDEX(ownership,0,MATCH(AA$1,Systems!$I$2:AY$2,)),$A66&amp;",*")</f>
        <v>12</v>
      </c>
      <c r="AB66" s="121">
        <f t="array" ref="AB66">COUNTIF(INDEX(ownership,0,MATCH(AB$1,Systems!$I$2:AY$2,)),$A66)+COUNTIFS(INDEX(ownership,0,MATCH(AB$1,Systems!$I$2:AY$2,)),$A66&amp;"(*",INDEX(ownership,0,MATCH(AB$1,Systems!$I$2:AY$2,)),"&lt;&gt;*"&amp;"(X)"&amp;"*")+COUNTIF(INDEX(ownership,0,MATCH(AB$1,Systems!$I$2:AY$2,)),$A66&amp;",*")</f>
        <v>22</v>
      </c>
      <c r="AC66" s="121">
        <f t="array" ref="AC66">COUNTIF(INDEX(ownership,0,MATCH(AC$1,Systems!$I$2:AY$2,)),$A66)+COUNTIFS(INDEX(ownership,0,MATCH(AC$1,Systems!$I$2:AY$2,)),$A66&amp;"(*",INDEX(ownership,0,MATCH(AC$1,Systems!$I$2:AY$2,)),"&lt;&gt;*"&amp;"(X)"&amp;"*")+COUNTIF(INDEX(ownership,0,MATCH(AC$1,Systems!$I$2:AY$2,)),$A66&amp;",*")</f>
        <v>35</v>
      </c>
      <c r="AD66" s="121">
        <f t="array" ref="AD66">COUNTIF(INDEX(ownership,0,MATCH(AD$1,Systems!$I$2:AY$2,)),$A66)+COUNTIFS(INDEX(ownership,0,MATCH(AD$1,Systems!$I$2:AY$2,)),$A66&amp;"(*",INDEX(ownership,0,MATCH(AD$1,Systems!$I$2:AY$2,)),"&lt;&gt;*"&amp;"(X)"&amp;"*")+COUNTIF(INDEX(ownership,0,MATCH(AD$1,Systems!$I$2:AY$2,)),$A66&amp;",*")</f>
        <v>40</v>
      </c>
      <c r="AE66" s="121">
        <f t="array" ref="AE66">COUNTIF(INDEX(ownership,0,MATCH(AE$1,Systems!$I$2:AY$2,)),$A66)+COUNTIFS(INDEX(ownership,0,MATCH(AE$1,Systems!$I$2:AY$2,)),$A66&amp;"(*",INDEX(ownership,0,MATCH(AE$1,Systems!$I$2:AY$2,)),"&lt;&gt;*"&amp;"(X)"&amp;"*")+COUNTIF(INDEX(ownership,0,MATCH(AE$1,Systems!$I$2:AY$2,)),$A66&amp;",*")</f>
        <v>52</v>
      </c>
      <c r="AF66" s="121">
        <f t="array" ref="AF66">COUNTIF(INDEX(ownership,0,MATCH(AF$1,Systems!$I$2:AY$2,)),$A66)+COUNTIFS(INDEX(ownership,0,MATCH(AF$1,Systems!$I$2:AY$2,)),$A66&amp;"(*",INDEX(ownership,0,MATCH(AF$1,Systems!$I$2:AY$2,)),"&lt;&gt;*"&amp;"(X)"&amp;"*")+COUNTIF(INDEX(ownership,0,MATCH(AF$1,Systems!$I$2:AY$2,)),$A66&amp;",*")</f>
        <v>54</v>
      </c>
      <c r="AG66" s="121">
        <f t="array" ref="AG66">COUNTIF(INDEX(ownership,0,MATCH(AG$1,Systems!$I$2:AY$2,)),$A66)+COUNTIFS(INDEX(ownership,0,MATCH(AG$1,Systems!$I$2:AY$2,)),$A66&amp;"(*",INDEX(ownership,0,MATCH(AG$1,Systems!$I$2:AY$2,)),"&lt;&gt;*"&amp;"(X)"&amp;"*")+COUNTIF(INDEX(ownership,0,MATCH(AG$1,Systems!$I$2:AY$2,)),$A66&amp;",*")</f>
        <v>47</v>
      </c>
      <c r="AH66" s="121">
        <f t="array" ref="AH66">COUNTIF(INDEX(ownership,0,MATCH(AH$1,Systems!$I$2:AY$2,)),$A66)+COUNTIFS(INDEX(ownership,0,MATCH(AH$1,Systems!$I$2:AY$2,)),$A66&amp;"(*",INDEX(ownership,0,MATCH(AH$1,Systems!$I$2:AY$2,)),"&lt;&gt;*"&amp;"(X)"&amp;"*")+COUNTIF(INDEX(ownership,0,MATCH(AH$1,Systems!$I$2:AY$2,)),$A66&amp;",*")</f>
        <v>56</v>
      </c>
      <c r="AI66" s="121">
        <f t="array" ref="AI66">COUNTIF(INDEX(ownership,0,MATCH(AI$1,Systems!$I$2:AY$2,)),$A66)+COUNTIFS(INDEX(ownership,0,MATCH(AI$1,Systems!$I$2:AY$2,)),$A66&amp;"(*",INDEX(ownership,0,MATCH(AI$1,Systems!$I$2:AY$2,)),"&lt;&gt;*"&amp;"(X)"&amp;"*")+COUNTIF(INDEX(ownership,0,MATCH(AI$1,Systems!$I$2:AY$2,)),$A66&amp;",*")</f>
        <v>47</v>
      </c>
      <c r="AJ66" s="121">
        <f t="array" ref="AJ66">COUNTIF(INDEX(ownership,0,MATCH(AJ$1,Systems!$I$2:AY$2,)),$A66)+COUNTIFS(INDEX(ownership,0,MATCH(AJ$1,Systems!$I$2:AY$2,)),$A66&amp;"(*",INDEX(ownership,0,MATCH(AJ$1,Systems!$I$2:AY$2,)),"&lt;&gt;*"&amp;"(X)"&amp;"*")+COUNTIF(INDEX(ownership,0,MATCH(AJ$1,Systems!$I$2:AY$2,)),$A66&amp;",*")</f>
        <v>47</v>
      </c>
      <c r="AK66" s="121">
        <f t="array" ref="AK66">COUNTIF(INDEX(ownership,0,MATCH(AK$1,Systems!$I$2:AY$2,)),$A66)+COUNTIFS(INDEX(ownership,0,MATCH(AK$1,Systems!$I$2:AY$2,)),$A66&amp;"(*",INDEX(ownership,0,MATCH(AK$1,Systems!$I$2:AY$2,)),"&lt;&gt;*"&amp;"(X)"&amp;"*")+COUNTIF(INDEX(ownership,0,MATCH(AK$1,Systems!$I$2:AY$2,)),$A66&amp;",*")</f>
        <v>47</v>
      </c>
      <c r="AL66" s="121">
        <f t="array" ref="AL66">COUNTIF(INDEX(ownership,0,MATCH(AL$1,Systems!$I$2:AY$2,)),$A66)+COUNTIFS(INDEX(ownership,0,MATCH(AL$1,Systems!$I$2:AY$2,)),$A66&amp;"(*",INDEX(ownership,0,MATCH(AL$1,Systems!$I$2:AY$2,)),"&lt;&gt;*"&amp;"(X)"&amp;"*")+COUNTIF(INDEX(ownership,0,MATCH(AL$1,Systems!$I$2:AY$2,)),$A66&amp;",*")</f>
        <v>47</v>
      </c>
      <c r="AM66" s="121">
        <f t="array" ref="AM66">COUNTIF(INDEX(ownership,0,MATCH(AM$1,Systems!$I$2:AY$2,)),$A66)+COUNTIFS(INDEX(ownership,0,MATCH(AM$1,Systems!$I$2:AY$2,)),$A66&amp;"(*",INDEX(ownership,0,MATCH(AM$1,Systems!$I$2:AY$2,)),"&lt;&gt;*"&amp;"(X)"&amp;"*")+COUNTIF(INDEX(ownership,0,MATCH(AM$1,Systems!$I$2:AY$2,)),$A66&amp;",*")</f>
        <v>62</v>
      </c>
      <c r="AN66" s="121">
        <f t="array" ref="AN66">COUNTIF(INDEX(ownership,0,MATCH(AN$1,Systems!$I$2:AY$2,)),$A66)+COUNTIFS(INDEX(ownership,0,MATCH(AN$1,Systems!$I$2:AY$2,)),$A66&amp;"(*",INDEX(ownership,0,MATCH(AN$1,Systems!$I$2:AY$2,)),"&lt;&gt;*"&amp;"(X)"&amp;"*")+COUNTIF(INDEX(ownership,0,MATCH(AN$1,Systems!$I$2:AY$2,)),$A66&amp;",*")</f>
        <v>68</v>
      </c>
      <c r="AO66" s="121">
        <f t="array" ref="AO66">COUNTIF(INDEX(ownership,0,MATCH(AO$1,Systems!$I$2:AY$2,)),$A66)+COUNTIFS(INDEX(ownership,0,MATCH(AO$1,Systems!$I$2:AY$2,)),$A66&amp;"(*",INDEX(ownership,0,MATCH(AO$1,Systems!$I$2:AY$2,)),"&lt;&gt;*"&amp;"(X)"&amp;"*")+COUNTIF(INDEX(ownership,0,MATCH(AO$1,Systems!$I$2:AY$2,)),$A66&amp;",*")</f>
        <v>69</v>
      </c>
      <c r="AP66" s="121">
        <f t="array" ref="AP66">COUNTIF(INDEX(ownership,0,MATCH(AP$1,Systems!$I$2:AY$2,)),$A66)+COUNTIFS(INDEX(ownership,0,MATCH(AP$1,Systems!$I$2:AY$2,)),$A66&amp;"(*",INDEX(ownership,0,MATCH(AP$1,Systems!$I$2:AY$2,)),"&lt;&gt;*"&amp;"(X)"&amp;"*")+COUNTIF(INDEX(ownership,0,MATCH(AP$1,Systems!$I$2:AY$2,)),$A66&amp;",*")</f>
        <v>53</v>
      </c>
      <c r="AQ66" s="121">
        <f t="array" ref="AQ66">COUNTIF(INDEX(ownership,0,MATCH(AQ$1,Systems!$I$2:AY$2,)),$A66)+COUNTIFS(INDEX(ownership,0,MATCH(AQ$1,Systems!$I$2:AY$2,)),$A66&amp;"(*",INDEX(ownership,0,MATCH(AQ$1,Systems!$I$2:AY$2,)),"&lt;&gt;*"&amp;"(X)"&amp;"*")+COUNTIF(INDEX(ownership,0,MATCH(AQ$1,Systems!$I$2:AY$2,)),$A66&amp;",*")</f>
        <v>54</v>
      </c>
      <c r="AR66" s="121">
        <f t="array" ref="AR66">COUNTIF(INDEX(ownership,0,MATCH(AR$1,Systems!$I$2:AY$2,)),$A66)+COUNTIFS(INDEX(ownership,0,MATCH(AR$1,Systems!$I$2:AY$2,)),$A66&amp;"(*",INDEX(ownership,0,MATCH(AR$1,Systems!$I$2:AY$2,)),"&lt;&gt;*"&amp;"(X)"&amp;"*")+COUNTIF(INDEX(ownership,0,MATCH(AR$1,Systems!$I$2:AY$2,)),$A66&amp;",*")</f>
        <v>54</v>
      </c>
      <c r="AS66" s="121">
        <f t="array" ref="AS66">COUNTIF(INDEX(ownership,0,MATCH(AS$1,Systems!$I$2:AY$2,)),$A66)+COUNTIFS(INDEX(ownership,0,MATCH(AS$1,Systems!$I$2:AY$2,)),$A66&amp;"(*",INDEX(ownership,0,MATCH(AS$1,Systems!$I$2:AY$2,)),"&lt;&gt;*"&amp;"(X)"&amp;"*")+COUNTIF(INDEX(ownership,0,MATCH(AS$1,Systems!$I$2:AY$2,)),$A66&amp;",*")</f>
        <v>54</v>
      </c>
      <c r="AT66" s="121">
        <f t="array" ref="AT66">COUNTIF(INDEX(ownership,0,MATCH(AT$1,Systems!$I$2:AY$2,)),$A66)+COUNTIFS(INDEX(ownership,0,MATCH(AT$1,Systems!$I$2:AY$2,)),$A66&amp;"(*",INDEX(ownership,0,MATCH(AT$1,Systems!$I$2:AY$2,)),"&lt;&gt;*"&amp;"(X)"&amp;"*")+COUNTIF(INDEX(ownership,0,MATCH(AT$1,Systems!$I$2:AY$2,)),$A66&amp;",*")</f>
        <v>54</v>
      </c>
      <c r="AU66" s="121">
        <f t="array" ref="AU66">COUNTIF(INDEX(ownership,0,MATCH(AU$1,Systems!$I$2:AY$2,)),$A66)+COUNTIFS(INDEX(ownership,0,MATCH(AU$1,Systems!$I$2:AY$2,)),$A66&amp;"(*",INDEX(ownership,0,MATCH(AU$1,Systems!$I$2:AY$2,)),"&lt;&gt;*"&amp;"(X)"&amp;"*")+COUNTIF(INDEX(ownership,0,MATCH(AU$1,Systems!$I$2:AY$2,)),$A66&amp;",*")</f>
        <v>44</v>
      </c>
      <c r="AV66" s="121">
        <f t="array" ref="AV66">COUNTIF(INDEX(ownership,0,MATCH(AV$1,Systems!$I$2:AY$2,)),$A66)+COUNTIFS(INDEX(ownership,0,MATCH(AV$1,Systems!$I$2:AY$2,)),$A66&amp;"(*",INDEX(ownership,0,MATCH(AV$1,Systems!$I$2:AY$2,)),"&lt;&gt;*"&amp;"(X)"&amp;"*")+COUNTIF(INDEX(ownership,0,MATCH(AV$1,Systems!$I$2:AY$2,)),$A66&amp;",*")</f>
        <v>55</v>
      </c>
      <c r="AW66" s="121">
        <f t="array" ref="AW66">COUNTIF(INDEX(ownership,0,MATCH(AW$1,Systems!$I$2:AY$2,)),$A66)+COUNTIFS(INDEX(ownership,0,MATCH(AW$1,Systems!$I$2:AY$2,)),$A66&amp;"(*",INDEX(ownership,0,MATCH(AW$1,Systems!$I$2:AY$2,)),"&lt;&gt;*"&amp;"(X)"&amp;"*")+COUNTIF(INDEX(ownership,0,MATCH(AW$1,Systems!$I$2:AY$2,)),$A66&amp;",*")</f>
        <v>129</v>
      </c>
      <c r="AX66" s="121">
        <f t="array" ref="AX66">COUNTIF(INDEX(ownership,0,MATCH(AX$1,Systems!$I$2:AY$2,)),$A66)+COUNTIFS(INDEX(ownership,0,MATCH(AX$1,Systems!$I$2:AY$2,)),$A66&amp;"(*",INDEX(ownership,0,MATCH(AX$1,Systems!$I$2:AY$2,)),"&lt;&gt;*"&amp;"(X)"&amp;"*")+COUNTIF(INDEX(ownership,0,MATCH(AX$1,Systems!$I$2:AY$2,)),$A66&amp;",*")</f>
        <v>93</v>
      </c>
      <c r="AY66" s="121">
        <f t="array" ref="AY66">COUNTIF(INDEX(ownership,0,MATCH(AY$1,Systems!$I$2:AZ$2,)),$A66)+COUNTIFS(INDEX(ownership,0,MATCH(AY$1,Systems!$I$2:AZ$2,)),$A66&amp;"(*",INDEX(ownership,0,MATCH(AY$1,Systems!$I$2:AZ$2,)),"&lt;&gt;*"&amp;"(X)"&amp;"*")+COUNTIF(INDEX(ownership,0,MATCH(AY$1,Systems!$I$2:AZ$2,)),$A66&amp;",*")</f>
        <v>4</v>
      </c>
      <c r="AZ66" s="121">
        <f t="array" ref="AZ66">COUNTIF(INDEX(ownership,0,MATCH(AZ$1,Systems!$I$2:AY$2,)),$A66)+COUNTIFS(INDEX(ownership,0,MATCH(AZ$1,Systems!$I$2:AY$2,)),$A66&amp;"(*",INDEX(ownership,0,MATCH(AZ$1,Systems!$I$2:AY$2,)),"&lt;&gt;*"&amp;"(X)"&amp;"*")+COUNTIF(INDEX(ownership,0,MATCH(AZ$1,Systems!$I$2:AY$2,)),$A66&amp;",*")</f>
        <v>0</v>
      </c>
    </row>
    <row r="67" ht="15.75" customHeight="1">
      <c r="A67" s="60" t="s">
        <v>922</v>
      </c>
      <c r="B67" s="60" t="s">
        <v>8064</v>
      </c>
      <c r="C67" s="60" t="s">
        <v>8065</v>
      </c>
      <c r="D67" s="119">
        <v>2807.0</v>
      </c>
      <c r="E67" s="69"/>
      <c r="F67" s="122"/>
      <c r="G67" s="121">
        <f t="shared" si="1"/>
        <v>4</v>
      </c>
      <c r="H67" s="121">
        <f t="array" ref="H67">COUNTIF(INDEX(ownership,0,MATCH(H$1,Systems!$I$2:AY$2,)),$A67)+COUNTIFS(INDEX(ownership,0,MATCH(H$1,Systems!$I$2:AY$2,)),$A67&amp;"(*",INDEX(ownership,0,MATCH(H$1,Systems!$I$2:AY$2,)),"&lt;&gt;*"&amp;"(X)"&amp;"*")+COUNTIF(INDEX(ownership,0,MATCH(H$1,Systems!$I$2:AY$2,)),$A67&amp;",*")</f>
        <v>0</v>
      </c>
      <c r="I67" s="121">
        <f t="array" ref="I67">COUNTIF(INDEX(ownership,0,MATCH(I$1,Systems!$I$2:AY$2,)),$A67)+COUNTIFS(INDEX(ownership,0,MATCH(I$1,Systems!$I$2:AY$2,)),$A67&amp;"(*",INDEX(ownership,0,MATCH(I$1,Systems!$I$2:AY$2,)),"&lt;&gt;*"&amp;"(X)"&amp;"*")+COUNTIF(INDEX(ownership,0,MATCH(I$1,Systems!$I$2:AY$2,)),$A67&amp;",*")</f>
        <v>0</v>
      </c>
      <c r="J67" s="121">
        <f t="array" ref="J67">COUNTIF(INDEX(ownership,0,MATCH(J$1,Systems!$I$2:AY$2,)),$A67)+COUNTIFS(INDEX(ownership,0,MATCH(J$1,Systems!$I$2:AY$2,)),$A67&amp;"(*",INDEX(ownership,0,MATCH(J$1,Systems!$I$2:AY$2,)),"&lt;&gt;*"&amp;"(X)"&amp;"*")+COUNTIF(INDEX(ownership,0,MATCH(J$1,Systems!$I$2:AY$2,)),$A67&amp;",*")</f>
        <v>0</v>
      </c>
      <c r="K67" s="121">
        <f t="array" ref="K67">COUNTIF(INDEX(ownership,0,MATCH(K$1,Systems!$I$2:AY$2,)),$A67)+COUNTIFS(INDEX(ownership,0,MATCH(K$1,Systems!$I$2:AY$2,)),$A67&amp;"(*",INDEX(ownership,0,MATCH(K$1,Systems!$I$2:AY$2,)),"&lt;&gt;*"&amp;"(X)"&amp;"*")+COUNTIF(INDEX(ownership,0,MATCH(K$1,Systems!$I$2:AY$2,)),$A67&amp;",*")</f>
        <v>0</v>
      </c>
      <c r="L67" s="121">
        <f t="array" ref="L67">COUNTIF(INDEX(ownership,0,MATCH(L$1,Systems!$I$2:AY$2,)),$A67)+COUNTIFS(INDEX(ownership,0,MATCH(L$1,Systems!$I$2:AY$2,)),$A67&amp;"(*",INDEX(ownership,0,MATCH(L$1,Systems!$I$2:AY$2,)),"&lt;&gt;*"&amp;"(X)"&amp;"*")+COUNTIF(INDEX(ownership,0,MATCH(L$1,Systems!$I$2:AY$2,)),$A67&amp;",*")</f>
        <v>0</v>
      </c>
      <c r="M67" s="121">
        <f t="array" ref="M67">COUNTIF(INDEX(ownership,0,MATCH(M$1,Systems!$I$2:AY$2,)),$A67)+COUNTIFS(INDEX(ownership,0,MATCH(M$1,Systems!$I$2:AY$2,)),$A67&amp;"(*",INDEX(ownership,0,MATCH(M$1,Systems!$I$2:AY$2,)),"&lt;&gt;*"&amp;"(X)"&amp;"*")+COUNTIF(INDEX(ownership,0,MATCH(M$1,Systems!$I$2:AY$2,)),$A67&amp;",*")</f>
        <v>0</v>
      </c>
      <c r="N67" s="121">
        <f t="array" ref="N67">COUNTIF(INDEX(ownership,0,MATCH(N$1,Systems!$I$2:AY$2,)),$A67)+COUNTIFS(INDEX(ownership,0,MATCH(N$1,Systems!$I$2:AY$2,)),$A67&amp;"(*",INDEX(ownership,0,MATCH(N$1,Systems!$I$2:AY$2,)),"&lt;&gt;*"&amp;"(X)"&amp;"*")+COUNTIF(INDEX(ownership,0,MATCH(N$1,Systems!$I$2:AY$2,)),$A67&amp;",*")</f>
        <v>0</v>
      </c>
      <c r="O67" s="121">
        <f t="array" ref="O67">COUNTIF(INDEX(ownership,0,MATCH(O$1,Systems!$I$2:AY$2,)),$A67)+COUNTIFS(INDEX(ownership,0,MATCH(O$1,Systems!$I$2:AY$2,)),$A67&amp;"(*",INDEX(ownership,0,MATCH(O$1,Systems!$I$2:AY$2,)),"&lt;&gt;*"&amp;"(X)"&amp;"*")+COUNTIF(INDEX(ownership,0,MATCH(O$1,Systems!$I$2:AY$2,)),$A67&amp;",*")</f>
        <v>0</v>
      </c>
      <c r="P67" s="121">
        <f t="array" ref="P67">COUNTIF(INDEX(ownership,0,MATCH(P$1,Systems!$I$2:AY$2,)),$A67)+COUNTIFS(INDEX(ownership,0,MATCH(P$1,Systems!$I$2:AY$2,)),$A67&amp;"(*",INDEX(ownership,0,MATCH(P$1,Systems!$I$2:AY$2,)),"&lt;&gt;*"&amp;"(X)"&amp;"*")+COUNTIF(INDEX(ownership,0,MATCH(P$1,Systems!$I$2:AY$2,)),$A67&amp;",*")</f>
        <v>0</v>
      </c>
      <c r="Q67" s="121">
        <f t="array" ref="Q67">COUNTIF(INDEX(ownership,0,MATCH(Q$1,Systems!$I$2:AY$2,)),$A67)+COUNTIFS(INDEX(ownership,0,MATCH(Q$1,Systems!$I$2:AY$2,)),$A67&amp;"(*",INDEX(ownership,0,MATCH(Q$1,Systems!$I$2:AY$2,)),"&lt;&gt;*"&amp;"(X)"&amp;"*")+COUNTIF(INDEX(ownership,0,MATCH(Q$1,Systems!$I$2:AY$2,)),$A67&amp;",*")</f>
        <v>0</v>
      </c>
      <c r="R67" s="121">
        <f t="array" ref="R67">COUNTIF(INDEX(ownership,0,MATCH(R$1,Systems!$I$2:AY$2,)),$A67)+COUNTIFS(INDEX(ownership,0,MATCH(R$1,Systems!$I$2:AY$2,)),$A67&amp;"(*",INDEX(ownership,0,MATCH(R$1,Systems!$I$2:AY$2,)),"&lt;&gt;*"&amp;"(X)"&amp;"*")+COUNTIF(INDEX(ownership,0,MATCH(R$1,Systems!$I$2:AY$2,)),$A67&amp;",*")</f>
        <v>0</v>
      </c>
      <c r="S67" s="121">
        <f t="array" ref="S67">COUNTIF(INDEX(ownership,0,MATCH(S$1,Systems!$I$2:AY$2,)),$A67)+COUNTIFS(INDEX(ownership,0,MATCH(S$1,Systems!$I$2:AY$2,)),$A67&amp;"(*",INDEX(ownership,0,MATCH(S$1,Systems!$I$2:AY$2,)),"&lt;&gt;*"&amp;"(X)"&amp;"*")+COUNTIF(INDEX(ownership,0,MATCH(S$1,Systems!$I$2:AY$2,)),$A67&amp;",*")</f>
        <v>0</v>
      </c>
      <c r="T67" s="121">
        <f t="array" ref="T67">COUNTIF(INDEX(ownership,0,MATCH(T$1,Systems!$I$2:AY$2,)),$A67)+COUNTIFS(INDEX(ownership,0,MATCH(T$1,Systems!$I$2:AY$2,)),$A67&amp;"(*",INDEX(ownership,0,MATCH(T$1,Systems!$I$2:AY$2,)),"&lt;&gt;*"&amp;"(X)"&amp;"*")+COUNTIF(INDEX(ownership,0,MATCH(T$1,Systems!$I$2:AY$2,)),$A67&amp;",*")</f>
        <v>0</v>
      </c>
      <c r="U67" s="121">
        <f t="array" ref="U67">COUNTIF(INDEX(ownership,0,MATCH(U$1,Systems!$I$2:AY$2,)),$A67)+COUNTIFS(INDEX(ownership,0,MATCH(U$1,Systems!$I$2:AY$2,)),$A67&amp;"(*",INDEX(ownership,0,MATCH(U$1,Systems!$I$2:AY$2,)),"&lt;&gt;*"&amp;"(X)"&amp;"*")+COUNTIF(INDEX(ownership,0,MATCH(U$1,Systems!$I$2:AY$2,)),$A67&amp;",*")</f>
        <v>0</v>
      </c>
      <c r="V67" s="121">
        <f t="array" ref="V67">COUNTIF(INDEX(ownership,0,MATCH(V$1,Systems!$I$2:AY$2,)),$A67)+COUNTIFS(INDEX(ownership,0,MATCH(V$1,Systems!$I$2:AY$2,)),$A67&amp;"(*",INDEX(ownership,0,MATCH(V$1,Systems!$I$2:AY$2,)),"&lt;&gt;*"&amp;"(X)"&amp;"*")+COUNTIF(INDEX(ownership,0,MATCH(V$1,Systems!$I$2:AY$2,)),$A67&amp;",*")</f>
        <v>0</v>
      </c>
      <c r="W67" s="121">
        <f t="array" ref="W67">COUNTIF(INDEX(ownership,0,MATCH(W$1,Systems!$I$2:AY$2,)),$A67)+COUNTIFS(INDEX(ownership,0,MATCH(W$1,Systems!$I$2:AY$2,)),$A67&amp;"(*",INDEX(ownership,0,MATCH(W$1,Systems!$I$2:AY$2,)),"&lt;&gt;*"&amp;"(X)"&amp;"*")+COUNTIF(INDEX(ownership,0,MATCH(W$1,Systems!$I$2:AY$2,)),$A67&amp;",*")</f>
        <v>0</v>
      </c>
      <c r="X67" s="121">
        <f t="array" ref="X67">COUNTIF(INDEX(ownership,0,MATCH(X$1,Systems!$I$2:AY$2,)),$A67)+COUNTIFS(INDEX(ownership,0,MATCH(X$1,Systems!$I$2:AY$2,)),$A67&amp;"(*",INDEX(ownership,0,MATCH(X$1,Systems!$I$2:AY$2,)),"&lt;&gt;*"&amp;"(X)"&amp;"*")+COUNTIF(INDEX(ownership,0,MATCH(X$1,Systems!$I$2:AY$2,)),$A67&amp;",*")</f>
        <v>0</v>
      </c>
      <c r="Y67" s="121">
        <f t="array" ref="Y67">COUNTIF(INDEX(ownership,0,MATCH(Y$1,Systems!$I$2:AY$2,)),$A67)+COUNTIFS(INDEX(ownership,0,MATCH(Y$1,Systems!$I$2:AY$2,)),$A67&amp;"(*",INDEX(ownership,0,MATCH(Y$1,Systems!$I$2:AY$2,)),"&lt;&gt;*"&amp;"(X)"&amp;"*")+COUNTIF(INDEX(ownership,0,MATCH(Y$1,Systems!$I$2:AY$2,)),$A67&amp;",*")</f>
        <v>0</v>
      </c>
      <c r="Z67" s="121">
        <f t="array" ref="Z67">COUNTIF(INDEX(ownership,0,MATCH(Z$1,Systems!$I$2:AY$2,)),$A67)+COUNTIFS(INDEX(ownership,0,MATCH(Z$1,Systems!$I$2:AY$2,)),$A67&amp;"(*",INDEX(ownership,0,MATCH(Z$1,Systems!$I$2:AY$2,)),"&lt;&gt;*"&amp;"(X)"&amp;"*")+COUNTIF(INDEX(ownership,0,MATCH(Z$1,Systems!$I$2:AY$2,)),$A67&amp;",*")</f>
        <v>0</v>
      </c>
      <c r="AA67" s="121">
        <f t="array" ref="AA67">COUNTIF(INDEX(ownership,0,MATCH(AA$1,Systems!$I$2:AY$2,)),$A67)+COUNTIFS(INDEX(ownership,0,MATCH(AA$1,Systems!$I$2:AY$2,)),$A67&amp;"(*",INDEX(ownership,0,MATCH(AA$1,Systems!$I$2:AY$2,)),"&lt;&gt;*"&amp;"(X)"&amp;"*")+COUNTIF(INDEX(ownership,0,MATCH(AA$1,Systems!$I$2:AY$2,)),$A67&amp;",*")</f>
        <v>0</v>
      </c>
      <c r="AB67" s="121">
        <f t="array" ref="AB67">COUNTIF(INDEX(ownership,0,MATCH(AB$1,Systems!$I$2:AY$2,)),$A67)+COUNTIFS(INDEX(ownership,0,MATCH(AB$1,Systems!$I$2:AY$2,)),$A67&amp;"(*",INDEX(ownership,0,MATCH(AB$1,Systems!$I$2:AY$2,)),"&lt;&gt;*"&amp;"(X)"&amp;"*")+COUNTIF(INDEX(ownership,0,MATCH(AB$1,Systems!$I$2:AY$2,)),$A67&amp;",*")</f>
        <v>0</v>
      </c>
      <c r="AC67" s="121">
        <f t="array" ref="AC67">COUNTIF(INDEX(ownership,0,MATCH(AC$1,Systems!$I$2:AY$2,)),$A67)+COUNTIFS(INDEX(ownership,0,MATCH(AC$1,Systems!$I$2:AY$2,)),$A67&amp;"(*",INDEX(ownership,0,MATCH(AC$1,Systems!$I$2:AY$2,)),"&lt;&gt;*"&amp;"(X)"&amp;"*")+COUNTIF(INDEX(ownership,0,MATCH(AC$1,Systems!$I$2:AY$2,)),$A67&amp;",*")</f>
        <v>0</v>
      </c>
      <c r="AD67" s="121">
        <f t="array" ref="AD67">COUNTIF(INDEX(ownership,0,MATCH(AD$1,Systems!$I$2:AY$2,)),$A67)+COUNTIFS(INDEX(ownership,0,MATCH(AD$1,Systems!$I$2:AY$2,)),$A67&amp;"(*",INDEX(ownership,0,MATCH(AD$1,Systems!$I$2:AY$2,)),"&lt;&gt;*"&amp;"(X)"&amp;"*")+COUNTIF(INDEX(ownership,0,MATCH(AD$1,Systems!$I$2:AY$2,)),$A67&amp;",*")</f>
        <v>0</v>
      </c>
      <c r="AE67" s="121">
        <f t="array" ref="AE67">COUNTIF(INDEX(ownership,0,MATCH(AE$1,Systems!$I$2:AY$2,)),$A67)+COUNTIFS(INDEX(ownership,0,MATCH(AE$1,Systems!$I$2:AY$2,)),$A67&amp;"(*",INDEX(ownership,0,MATCH(AE$1,Systems!$I$2:AY$2,)),"&lt;&gt;*"&amp;"(X)"&amp;"*")+COUNTIF(INDEX(ownership,0,MATCH(AE$1,Systems!$I$2:AY$2,)),$A67&amp;",*")</f>
        <v>0</v>
      </c>
      <c r="AF67" s="121">
        <f t="array" ref="AF67">COUNTIF(INDEX(ownership,0,MATCH(AF$1,Systems!$I$2:AY$2,)),$A67)+COUNTIFS(INDEX(ownership,0,MATCH(AF$1,Systems!$I$2:AY$2,)),$A67&amp;"(*",INDEX(ownership,0,MATCH(AF$1,Systems!$I$2:AY$2,)),"&lt;&gt;*"&amp;"(X)"&amp;"*")+COUNTIF(INDEX(ownership,0,MATCH(AF$1,Systems!$I$2:AY$2,)),$A67&amp;",*")</f>
        <v>0</v>
      </c>
      <c r="AG67" s="121">
        <f t="array" ref="AG67">COUNTIF(INDEX(ownership,0,MATCH(AG$1,Systems!$I$2:AY$2,)),$A67)+COUNTIFS(INDEX(ownership,0,MATCH(AG$1,Systems!$I$2:AY$2,)),$A67&amp;"(*",INDEX(ownership,0,MATCH(AG$1,Systems!$I$2:AY$2,)),"&lt;&gt;*"&amp;"(X)"&amp;"*")+COUNTIF(INDEX(ownership,0,MATCH(AG$1,Systems!$I$2:AY$2,)),$A67&amp;",*")</f>
        <v>0</v>
      </c>
      <c r="AH67" s="121">
        <f t="array" ref="AH67">COUNTIF(INDEX(ownership,0,MATCH(AH$1,Systems!$I$2:AY$2,)),$A67)+COUNTIFS(INDEX(ownership,0,MATCH(AH$1,Systems!$I$2:AY$2,)),$A67&amp;"(*",INDEX(ownership,0,MATCH(AH$1,Systems!$I$2:AY$2,)),"&lt;&gt;*"&amp;"(X)"&amp;"*")+COUNTIF(INDEX(ownership,0,MATCH(AH$1,Systems!$I$2:AY$2,)),$A67&amp;",*")</f>
        <v>0</v>
      </c>
      <c r="AI67" s="121">
        <f t="array" ref="AI67">COUNTIF(INDEX(ownership,0,MATCH(AI$1,Systems!$I$2:AY$2,)),$A67)+COUNTIFS(INDEX(ownership,0,MATCH(AI$1,Systems!$I$2:AY$2,)),$A67&amp;"(*",INDEX(ownership,0,MATCH(AI$1,Systems!$I$2:AY$2,)),"&lt;&gt;*"&amp;"(X)"&amp;"*")+COUNTIF(INDEX(ownership,0,MATCH(AI$1,Systems!$I$2:AY$2,)),$A67&amp;",*")</f>
        <v>0</v>
      </c>
      <c r="AJ67" s="121">
        <f t="array" ref="AJ67">COUNTIF(INDEX(ownership,0,MATCH(AJ$1,Systems!$I$2:AY$2,)),$A67)+COUNTIFS(INDEX(ownership,0,MATCH(AJ$1,Systems!$I$2:AY$2,)),$A67&amp;"(*",INDEX(ownership,0,MATCH(AJ$1,Systems!$I$2:AY$2,)),"&lt;&gt;*"&amp;"(X)"&amp;"*")+COUNTIF(INDEX(ownership,0,MATCH(AJ$1,Systems!$I$2:AY$2,)),$A67&amp;",*")</f>
        <v>0</v>
      </c>
      <c r="AK67" s="121">
        <f t="array" ref="AK67">COUNTIF(INDEX(ownership,0,MATCH(AK$1,Systems!$I$2:AY$2,)),$A67)+COUNTIFS(INDEX(ownership,0,MATCH(AK$1,Systems!$I$2:AY$2,)),$A67&amp;"(*",INDEX(ownership,0,MATCH(AK$1,Systems!$I$2:AY$2,)),"&lt;&gt;*"&amp;"(X)"&amp;"*")+COUNTIF(INDEX(ownership,0,MATCH(AK$1,Systems!$I$2:AY$2,)),$A67&amp;",*")</f>
        <v>0</v>
      </c>
      <c r="AL67" s="121">
        <f t="array" ref="AL67">COUNTIF(INDEX(ownership,0,MATCH(AL$1,Systems!$I$2:AY$2,)),$A67)+COUNTIFS(INDEX(ownership,0,MATCH(AL$1,Systems!$I$2:AY$2,)),$A67&amp;"(*",INDEX(ownership,0,MATCH(AL$1,Systems!$I$2:AY$2,)),"&lt;&gt;*"&amp;"(X)"&amp;"*")+COUNTIF(INDEX(ownership,0,MATCH(AL$1,Systems!$I$2:AY$2,)),$A67&amp;",*")</f>
        <v>0</v>
      </c>
      <c r="AM67" s="121">
        <f t="array" ref="AM67">COUNTIF(INDEX(ownership,0,MATCH(AM$1,Systems!$I$2:AY$2,)),$A67)+COUNTIFS(INDEX(ownership,0,MATCH(AM$1,Systems!$I$2:AY$2,)),$A67&amp;"(*",INDEX(ownership,0,MATCH(AM$1,Systems!$I$2:AY$2,)),"&lt;&gt;*"&amp;"(X)"&amp;"*")+COUNTIF(INDEX(ownership,0,MATCH(AM$1,Systems!$I$2:AY$2,)),$A67&amp;",*")</f>
        <v>0</v>
      </c>
      <c r="AN67" s="121">
        <f t="array" ref="AN67">COUNTIF(INDEX(ownership,0,MATCH(AN$1,Systems!$I$2:AY$2,)),$A67)+COUNTIFS(INDEX(ownership,0,MATCH(AN$1,Systems!$I$2:AY$2,)),$A67&amp;"(*",INDEX(ownership,0,MATCH(AN$1,Systems!$I$2:AY$2,)),"&lt;&gt;*"&amp;"(X)"&amp;"*")+COUNTIF(INDEX(ownership,0,MATCH(AN$1,Systems!$I$2:AY$2,)),$A67&amp;",*")</f>
        <v>0</v>
      </c>
      <c r="AO67" s="121">
        <f t="array" ref="AO67">COUNTIF(INDEX(ownership,0,MATCH(AO$1,Systems!$I$2:AY$2,)),$A67)+COUNTIFS(INDEX(ownership,0,MATCH(AO$1,Systems!$I$2:AY$2,)),$A67&amp;"(*",INDEX(ownership,0,MATCH(AO$1,Systems!$I$2:AY$2,)),"&lt;&gt;*"&amp;"(X)"&amp;"*")+COUNTIF(INDEX(ownership,0,MATCH(AO$1,Systems!$I$2:AY$2,)),$A67&amp;",*")</f>
        <v>0</v>
      </c>
      <c r="AP67" s="121">
        <f t="array" ref="AP67">COUNTIF(INDEX(ownership,0,MATCH(AP$1,Systems!$I$2:AY$2,)),$A67)+COUNTIFS(INDEX(ownership,0,MATCH(AP$1,Systems!$I$2:AY$2,)),$A67&amp;"(*",INDEX(ownership,0,MATCH(AP$1,Systems!$I$2:AY$2,)),"&lt;&gt;*"&amp;"(X)"&amp;"*")+COUNTIF(INDEX(ownership,0,MATCH(AP$1,Systems!$I$2:AY$2,)),$A67&amp;",*")</f>
        <v>0</v>
      </c>
      <c r="AQ67" s="121">
        <f t="array" ref="AQ67">COUNTIF(INDEX(ownership,0,MATCH(AQ$1,Systems!$I$2:AY$2,)),$A67)+COUNTIFS(INDEX(ownership,0,MATCH(AQ$1,Systems!$I$2:AY$2,)),$A67&amp;"(*",INDEX(ownership,0,MATCH(AQ$1,Systems!$I$2:AY$2,)),"&lt;&gt;*"&amp;"(X)"&amp;"*")+COUNTIF(INDEX(ownership,0,MATCH(AQ$1,Systems!$I$2:AY$2,)),$A67&amp;",*")</f>
        <v>0</v>
      </c>
      <c r="AR67" s="121">
        <f t="array" ref="AR67">COUNTIF(INDEX(ownership,0,MATCH(AR$1,Systems!$I$2:AY$2,)),$A67)+COUNTIFS(INDEX(ownership,0,MATCH(AR$1,Systems!$I$2:AY$2,)),$A67&amp;"(*",INDEX(ownership,0,MATCH(AR$1,Systems!$I$2:AY$2,)),"&lt;&gt;*"&amp;"(X)"&amp;"*")+COUNTIF(INDEX(ownership,0,MATCH(AR$1,Systems!$I$2:AY$2,)),$A67&amp;",*")</f>
        <v>0</v>
      </c>
      <c r="AS67" s="121">
        <f t="array" ref="AS67">COUNTIF(INDEX(ownership,0,MATCH(AS$1,Systems!$I$2:AY$2,)),$A67)+COUNTIFS(INDEX(ownership,0,MATCH(AS$1,Systems!$I$2:AY$2,)),$A67&amp;"(*",INDEX(ownership,0,MATCH(AS$1,Systems!$I$2:AY$2,)),"&lt;&gt;*"&amp;"(X)"&amp;"*")+COUNTIF(INDEX(ownership,0,MATCH(AS$1,Systems!$I$2:AY$2,)),$A67&amp;",*")</f>
        <v>0</v>
      </c>
      <c r="AT67" s="121">
        <f t="array" ref="AT67">COUNTIF(INDEX(ownership,0,MATCH(AT$1,Systems!$I$2:AY$2,)),$A67)+COUNTIFS(INDEX(ownership,0,MATCH(AT$1,Systems!$I$2:AY$2,)),$A67&amp;"(*",INDEX(ownership,0,MATCH(AT$1,Systems!$I$2:AY$2,)),"&lt;&gt;*"&amp;"(X)"&amp;"*")+COUNTIF(INDEX(ownership,0,MATCH(AT$1,Systems!$I$2:AY$2,)),$A67&amp;",*")</f>
        <v>0</v>
      </c>
      <c r="AU67" s="121">
        <f t="array" ref="AU67">COUNTIF(INDEX(ownership,0,MATCH(AU$1,Systems!$I$2:AY$2,)),$A67)+COUNTIFS(INDEX(ownership,0,MATCH(AU$1,Systems!$I$2:AY$2,)),$A67&amp;"(*",INDEX(ownership,0,MATCH(AU$1,Systems!$I$2:AY$2,)),"&lt;&gt;*"&amp;"(X)"&amp;"*")+COUNTIF(INDEX(ownership,0,MATCH(AU$1,Systems!$I$2:AY$2,)),$A67&amp;",*")</f>
        <v>4</v>
      </c>
      <c r="AV67" s="121">
        <f t="array" ref="AV67">COUNTIF(INDEX(ownership,0,MATCH(AV$1,Systems!$I$2:AY$2,)),$A67)+COUNTIFS(INDEX(ownership,0,MATCH(AV$1,Systems!$I$2:AY$2,)),$A67&amp;"(*",INDEX(ownership,0,MATCH(AV$1,Systems!$I$2:AY$2,)),"&lt;&gt;*"&amp;"(X)"&amp;"*")+COUNTIF(INDEX(ownership,0,MATCH(AV$1,Systems!$I$2:AY$2,)),$A67&amp;",*")</f>
        <v>1</v>
      </c>
      <c r="AW67" s="121">
        <f t="array" ref="AW67">COUNTIF(INDEX(ownership,0,MATCH(AW$1,Systems!$I$2:AY$2,)),$A67)+COUNTIFS(INDEX(ownership,0,MATCH(AW$1,Systems!$I$2:AY$2,)),$A67&amp;"(*",INDEX(ownership,0,MATCH(AW$1,Systems!$I$2:AY$2,)),"&lt;&gt;*"&amp;"(X)"&amp;"*")+COUNTIF(INDEX(ownership,0,MATCH(AW$1,Systems!$I$2:AY$2,)),$A67&amp;",*")</f>
        <v>1</v>
      </c>
      <c r="AX67" s="121">
        <f t="array" ref="AX67">COUNTIF(INDEX(ownership,0,MATCH(AX$1,Systems!$I$2:AY$2,)),$A67)+COUNTIFS(INDEX(ownership,0,MATCH(AX$1,Systems!$I$2:AY$2,)),$A67&amp;"(*",INDEX(ownership,0,MATCH(AX$1,Systems!$I$2:AY$2,)),"&lt;&gt;*"&amp;"(X)"&amp;"*")+COUNTIF(INDEX(ownership,0,MATCH(AX$1,Systems!$I$2:AY$2,)),$A67&amp;",*")</f>
        <v>4</v>
      </c>
      <c r="AY67" s="121">
        <f t="array" ref="AY67">COUNTIF(INDEX(ownership,0,MATCH(AY$1,Systems!$I$2:AZ$2,)),$A67)+COUNTIFS(INDEX(ownership,0,MATCH(AY$1,Systems!$I$2:AZ$2,)),$A67&amp;"(*",INDEX(ownership,0,MATCH(AY$1,Systems!$I$2:AZ$2,)),"&lt;&gt;*"&amp;"(X)"&amp;"*")+COUNTIF(INDEX(ownership,0,MATCH(AY$1,Systems!$I$2:AZ$2,)),$A67&amp;",*")</f>
        <v>4</v>
      </c>
      <c r="AZ67" s="121">
        <f t="array" ref="AZ67">COUNTIF(INDEX(ownership,0,MATCH(AZ$1,Systems!$I$2:AY$2,)),$A67)+COUNTIFS(INDEX(ownership,0,MATCH(AZ$1,Systems!$I$2:AY$2,)),$A67&amp;"(*",INDEX(ownership,0,MATCH(AZ$1,Systems!$I$2:AY$2,)),"&lt;&gt;*"&amp;"(X)"&amp;"*")+COUNTIF(INDEX(ownership,0,MATCH(AZ$1,Systems!$I$2:AY$2,)),$A67&amp;",*")</f>
        <v>0</v>
      </c>
    </row>
    <row r="68" ht="15.75" customHeight="1">
      <c r="A68" s="60" t="s">
        <v>730</v>
      </c>
      <c r="B68" s="60" t="s">
        <v>8066</v>
      </c>
      <c r="C68" s="60" t="s">
        <v>8067</v>
      </c>
      <c r="D68" s="119">
        <v>2807.0</v>
      </c>
      <c r="E68" s="69"/>
      <c r="F68" s="122"/>
      <c r="G68" s="121">
        <f t="shared" si="1"/>
        <v>35</v>
      </c>
      <c r="H68" s="121">
        <f t="array" ref="H68">COUNTIF(INDEX(ownership,0,MATCH(H$1,Systems!$I$2:AY$2,)),$A68)+COUNTIFS(INDEX(ownership,0,MATCH(H$1,Systems!$I$2:AY$2,)),$A68&amp;"(*",INDEX(ownership,0,MATCH(H$1,Systems!$I$2:AY$2,)),"&lt;&gt;*"&amp;"(X)"&amp;"*")+COUNTIF(INDEX(ownership,0,MATCH(H$1,Systems!$I$2:AY$2,)),$A68&amp;",*")</f>
        <v>0</v>
      </c>
      <c r="I68" s="121">
        <f t="array" ref="I68">COUNTIF(INDEX(ownership,0,MATCH(I$1,Systems!$I$2:AY$2,)),$A68)+COUNTIFS(INDEX(ownership,0,MATCH(I$1,Systems!$I$2:AY$2,)),$A68&amp;"(*",INDEX(ownership,0,MATCH(I$1,Systems!$I$2:AY$2,)),"&lt;&gt;*"&amp;"(X)"&amp;"*")+COUNTIF(INDEX(ownership,0,MATCH(I$1,Systems!$I$2:AY$2,)),$A68&amp;",*")</f>
        <v>0</v>
      </c>
      <c r="J68" s="121">
        <f t="array" ref="J68">COUNTIF(INDEX(ownership,0,MATCH(J$1,Systems!$I$2:AY$2,)),$A68)+COUNTIFS(INDEX(ownership,0,MATCH(J$1,Systems!$I$2:AY$2,)),$A68&amp;"(*",INDEX(ownership,0,MATCH(J$1,Systems!$I$2:AY$2,)),"&lt;&gt;*"&amp;"(X)"&amp;"*")+COUNTIF(INDEX(ownership,0,MATCH(J$1,Systems!$I$2:AY$2,)),$A68&amp;",*")</f>
        <v>0</v>
      </c>
      <c r="K68" s="121">
        <f t="array" ref="K68">COUNTIF(INDEX(ownership,0,MATCH(K$1,Systems!$I$2:AY$2,)),$A68)+COUNTIFS(INDEX(ownership,0,MATCH(K$1,Systems!$I$2:AY$2,)),$A68&amp;"(*",INDEX(ownership,0,MATCH(K$1,Systems!$I$2:AY$2,)),"&lt;&gt;*"&amp;"(X)"&amp;"*")+COUNTIF(INDEX(ownership,0,MATCH(K$1,Systems!$I$2:AY$2,)),$A68&amp;",*")</f>
        <v>0</v>
      </c>
      <c r="L68" s="121">
        <f t="array" ref="L68">COUNTIF(INDEX(ownership,0,MATCH(L$1,Systems!$I$2:AY$2,)),$A68)+COUNTIFS(INDEX(ownership,0,MATCH(L$1,Systems!$I$2:AY$2,)),$A68&amp;"(*",INDEX(ownership,0,MATCH(L$1,Systems!$I$2:AY$2,)),"&lt;&gt;*"&amp;"(X)"&amp;"*")+COUNTIF(INDEX(ownership,0,MATCH(L$1,Systems!$I$2:AY$2,)),$A68&amp;",*")</f>
        <v>0</v>
      </c>
      <c r="M68" s="121">
        <f t="array" ref="M68">COUNTIF(INDEX(ownership,0,MATCH(M$1,Systems!$I$2:AY$2,)),$A68)+COUNTIFS(INDEX(ownership,0,MATCH(M$1,Systems!$I$2:AY$2,)),$A68&amp;"(*",INDEX(ownership,0,MATCH(M$1,Systems!$I$2:AY$2,)),"&lt;&gt;*"&amp;"(X)"&amp;"*")+COUNTIF(INDEX(ownership,0,MATCH(M$1,Systems!$I$2:AY$2,)),$A68&amp;",*")</f>
        <v>0</v>
      </c>
      <c r="N68" s="121">
        <f t="array" ref="N68">COUNTIF(INDEX(ownership,0,MATCH(N$1,Systems!$I$2:AY$2,)),$A68)+COUNTIFS(INDEX(ownership,0,MATCH(N$1,Systems!$I$2:AY$2,)),$A68&amp;"(*",INDEX(ownership,0,MATCH(N$1,Systems!$I$2:AY$2,)),"&lt;&gt;*"&amp;"(X)"&amp;"*")+COUNTIF(INDEX(ownership,0,MATCH(N$1,Systems!$I$2:AY$2,)),$A68&amp;",*")</f>
        <v>0</v>
      </c>
      <c r="O68" s="121">
        <f t="array" ref="O68">COUNTIF(INDEX(ownership,0,MATCH(O$1,Systems!$I$2:AY$2,)),$A68)+COUNTIFS(INDEX(ownership,0,MATCH(O$1,Systems!$I$2:AY$2,)),$A68&amp;"(*",INDEX(ownership,0,MATCH(O$1,Systems!$I$2:AY$2,)),"&lt;&gt;*"&amp;"(X)"&amp;"*")+COUNTIF(INDEX(ownership,0,MATCH(O$1,Systems!$I$2:AY$2,)),$A68&amp;",*")</f>
        <v>0</v>
      </c>
      <c r="P68" s="121">
        <f t="array" ref="P68">COUNTIF(INDEX(ownership,0,MATCH(P$1,Systems!$I$2:AY$2,)),$A68)+COUNTIFS(INDEX(ownership,0,MATCH(P$1,Systems!$I$2:AY$2,)),$A68&amp;"(*",INDEX(ownership,0,MATCH(P$1,Systems!$I$2:AY$2,)),"&lt;&gt;*"&amp;"(X)"&amp;"*")+COUNTIF(INDEX(ownership,0,MATCH(P$1,Systems!$I$2:AY$2,)),$A68&amp;",*")</f>
        <v>0</v>
      </c>
      <c r="Q68" s="121">
        <f t="array" ref="Q68">COUNTIF(INDEX(ownership,0,MATCH(Q$1,Systems!$I$2:AY$2,)),$A68)+COUNTIFS(INDEX(ownership,0,MATCH(Q$1,Systems!$I$2:AY$2,)),$A68&amp;"(*",INDEX(ownership,0,MATCH(Q$1,Systems!$I$2:AY$2,)),"&lt;&gt;*"&amp;"(X)"&amp;"*")+COUNTIF(INDEX(ownership,0,MATCH(Q$1,Systems!$I$2:AY$2,)),$A68&amp;",*")</f>
        <v>0</v>
      </c>
      <c r="R68" s="121">
        <f t="array" ref="R68">COUNTIF(INDEX(ownership,0,MATCH(R$1,Systems!$I$2:AY$2,)),$A68)+COUNTIFS(INDEX(ownership,0,MATCH(R$1,Systems!$I$2:AY$2,)),$A68&amp;"(*",INDEX(ownership,0,MATCH(R$1,Systems!$I$2:AY$2,)),"&lt;&gt;*"&amp;"(X)"&amp;"*")+COUNTIF(INDEX(ownership,0,MATCH(R$1,Systems!$I$2:AY$2,)),$A68&amp;",*")</f>
        <v>0</v>
      </c>
      <c r="S68" s="121">
        <f t="array" ref="S68">COUNTIF(INDEX(ownership,0,MATCH(S$1,Systems!$I$2:AY$2,)),$A68)+COUNTIFS(INDEX(ownership,0,MATCH(S$1,Systems!$I$2:AY$2,)),$A68&amp;"(*",INDEX(ownership,0,MATCH(S$1,Systems!$I$2:AY$2,)),"&lt;&gt;*"&amp;"(X)"&amp;"*")+COUNTIF(INDEX(ownership,0,MATCH(S$1,Systems!$I$2:AY$2,)),$A68&amp;",*")</f>
        <v>0</v>
      </c>
      <c r="T68" s="121">
        <f t="array" ref="T68">COUNTIF(INDEX(ownership,0,MATCH(T$1,Systems!$I$2:AY$2,)),$A68)+COUNTIFS(INDEX(ownership,0,MATCH(T$1,Systems!$I$2:AY$2,)),$A68&amp;"(*",INDEX(ownership,0,MATCH(T$1,Systems!$I$2:AY$2,)),"&lt;&gt;*"&amp;"(X)"&amp;"*")+COUNTIF(INDEX(ownership,0,MATCH(T$1,Systems!$I$2:AY$2,)),$A68&amp;",*")</f>
        <v>1</v>
      </c>
      <c r="U68" s="121">
        <f t="array" ref="U68">COUNTIF(INDEX(ownership,0,MATCH(U$1,Systems!$I$2:AY$2,)),$A68)+COUNTIFS(INDEX(ownership,0,MATCH(U$1,Systems!$I$2:AY$2,)),$A68&amp;"(*",INDEX(ownership,0,MATCH(U$1,Systems!$I$2:AY$2,)),"&lt;&gt;*"&amp;"(X)"&amp;"*")+COUNTIF(INDEX(ownership,0,MATCH(U$1,Systems!$I$2:AY$2,)),$A68&amp;",*")</f>
        <v>1</v>
      </c>
      <c r="V68" s="121">
        <f t="array" ref="V68">COUNTIF(INDEX(ownership,0,MATCH(V$1,Systems!$I$2:AY$2,)),$A68)+COUNTIFS(INDEX(ownership,0,MATCH(V$1,Systems!$I$2:AY$2,)),$A68&amp;"(*",INDEX(ownership,0,MATCH(V$1,Systems!$I$2:AY$2,)),"&lt;&gt;*"&amp;"(X)"&amp;"*")+COUNTIF(INDEX(ownership,0,MATCH(V$1,Systems!$I$2:AY$2,)),$A68&amp;",*")</f>
        <v>1</v>
      </c>
      <c r="W68" s="121">
        <f t="array" ref="W68">COUNTIF(INDEX(ownership,0,MATCH(W$1,Systems!$I$2:AY$2,)),$A68)+COUNTIFS(INDEX(ownership,0,MATCH(W$1,Systems!$I$2:AY$2,)),$A68&amp;"(*",INDEX(ownership,0,MATCH(W$1,Systems!$I$2:AY$2,)),"&lt;&gt;*"&amp;"(X)"&amp;"*")+COUNTIF(INDEX(ownership,0,MATCH(W$1,Systems!$I$2:AY$2,)),$A68&amp;",*")</f>
        <v>1</v>
      </c>
      <c r="X68" s="121">
        <f t="array" ref="X68">COUNTIF(INDEX(ownership,0,MATCH(X$1,Systems!$I$2:AY$2,)),$A68)+COUNTIFS(INDEX(ownership,0,MATCH(X$1,Systems!$I$2:AY$2,)),$A68&amp;"(*",INDEX(ownership,0,MATCH(X$1,Systems!$I$2:AY$2,)),"&lt;&gt;*"&amp;"(X)"&amp;"*")+COUNTIF(INDEX(ownership,0,MATCH(X$1,Systems!$I$2:AY$2,)),$A68&amp;",*")</f>
        <v>1</v>
      </c>
      <c r="Y68" s="121">
        <f t="array" ref="Y68">COUNTIF(INDEX(ownership,0,MATCH(Y$1,Systems!$I$2:AY$2,)),$A68)+COUNTIFS(INDEX(ownership,0,MATCH(Y$1,Systems!$I$2:AY$2,)),$A68&amp;"(*",INDEX(ownership,0,MATCH(Y$1,Systems!$I$2:AY$2,)),"&lt;&gt;*"&amp;"(X)"&amp;"*")+COUNTIF(INDEX(ownership,0,MATCH(Y$1,Systems!$I$2:AY$2,)),$A68&amp;",*")</f>
        <v>1</v>
      </c>
      <c r="Z68" s="121">
        <f t="array" ref="Z68">COUNTIF(INDEX(ownership,0,MATCH(Z$1,Systems!$I$2:AY$2,)),$A68)+COUNTIFS(INDEX(ownership,0,MATCH(Z$1,Systems!$I$2:AY$2,)),$A68&amp;"(*",INDEX(ownership,0,MATCH(Z$1,Systems!$I$2:AY$2,)),"&lt;&gt;*"&amp;"(X)"&amp;"*")+COUNTIF(INDEX(ownership,0,MATCH(Z$1,Systems!$I$2:AY$2,)),$A68&amp;",*")</f>
        <v>0</v>
      </c>
      <c r="AA68" s="121">
        <f t="array" ref="AA68">COUNTIF(INDEX(ownership,0,MATCH(AA$1,Systems!$I$2:AY$2,)),$A68)+COUNTIFS(INDEX(ownership,0,MATCH(AA$1,Systems!$I$2:AY$2,)),$A68&amp;"(*",INDEX(ownership,0,MATCH(AA$1,Systems!$I$2:AY$2,)),"&lt;&gt;*"&amp;"(X)"&amp;"*")+COUNTIF(INDEX(ownership,0,MATCH(AA$1,Systems!$I$2:AY$2,)),$A68&amp;",*")</f>
        <v>5</v>
      </c>
      <c r="AB68" s="121">
        <f t="array" ref="AB68">COUNTIF(INDEX(ownership,0,MATCH(AB$1,Systems!$I$2:AY$2,)),$A68)+COUNTIFS(INDEX(ownership,0,MATCH(AB$1,Systems!$I$2:AY$2,)),$A68&amp;"(*",INDEX(ownership,0,MATCH(AB$1,Systems!$I$2:AY$2,)),"&lt;&gt;*"&amp;"(X)"&amp;"*")+COUNTIF(INDEX(ownership,0,MATCH(AB$1,Systems!$I$2:AY$2,)),$A68&amp;",*")</f>
        <v>15</v>
      </c>
      <c r="AC68" s="121">
        <f t="array" ref="AC68">COUNTIF(INDEX(ownership,0,MATCH(AC$1,Systems!$I$2:AY$2,)),$A68)+COUNTIFS(INDEX(ownership,0,MATCH(AC$1,Systems!$I$2:AY$2,)),$A68&amp;"(*",INDEX(ownership,0,MATCH(AC$1,Systems!$I$2:AY$2,)),"&lt;&gt;*"&amp;"(X)"&amp;"*")+COUNTIF(INDEX(ownership,0,MATCH(AC$1,Systems!$I$2:AY$2,)),$A68&amp;",*")</f>
        <v>21</v>
      </c>
      <c r="AD68" s="121">
        <f t="array" ref="AD68">COUNTIF(INDEX(ownership,0,MATCH(AD$1,Systems!$I$2:AY$2,)),$A68)+COUNTIFS(INDEX(ownership,0,MATCH(AD$1,Systems!$I$2:AY$2,)),$A68&amp;"(*",INDEX(ownership,0,MATCH(AD$1,Systems!$I$2:AY$2,)),"&lt;&gt;*"&amp;"(X)"&amp;"*")+COUNTIF(INDEX(ownership,0,MATCH(AD$1,Systems!$I$2:AY$2,)),$A68&amp;",*")</f>
        <v>27</v>
      </c>
      <c r="AE68" s="121">
        <f t="array" ref="AE68">COUNTIF(INDEX(ownership,0,MATCH(AE$1,Systems!$I$2:AY$2,)),$A68)+COUNTIFS(INDEX(ownership,0,MATCH(AE$1,Systems!$I$2:AY$2,)),$A68&amp;"(*",INDEX(ownership,0,MATCH(AE$1,Systems!$I$2:AY$2,)),"&lt;&gt;*"&amp;"(X)"&amp;"*")+COUNTIF(INDEX(ownership,0,MATCH(AE$1,Systems!$I$2:AY$2,)),$A68&amp;",*")</f>
        <v>32</v>
      </c>
      <c r="AF68" s="121">
        <f t="array" ref="AF68">COUNTIF(INDEX(ownership,0,MATCH(AF$1,Systems!$I$2:AY$2,)),$A68)+COUNTIFS(INDEX(ownership,0,MATCH(AF$1,Systems!$I$2:AY$2,)),$A68&amp;"(*",INDEX(ownership,0,MATCH(AF$1,Systems!$I$2:AY$2,)),"&lt;&gt;*"&amp;"(X)"&amp;"*")+COUNTIF(INDEX(ownership,0,MATCH(AF$1,Systems!$I$2:AY$2,)),$A68&amp;",*")</f>
        <v>35</v>
      </c>
      <c r="AG68" s="121">
        <f t="array" ref="AG68">COUNTIF(INDEX(ownership,0,MATCH(AG$1,Systems!$I$2:AY$2,)),$A68)+COUNTIFS(INDEX(ownership,0,MATCH(AG$1,Systems!$I$2:AY$2,)),$A68&amp;"(*",INDEX(ownership,0,MATCH(AG$1,Systems!$I$2:AY$2,)),"&lt;&gt;*"&amp;"(X)"&amp;"*")+COUNTIF(INDEX(ownership,0,MATCH(AG$1,Systems!$I$2:AY$2,)),$A68&amp;",*")</f>
        <v>34</v>
      </c>
      <c r="AH68" s="121">
        <f t="array" ref="AH68">COUNTIF(INDEX(ownership,0,MATCH(AH$1,Systems!$I$2:AY$2,)),$A68)+COUNTIFS(INDEX(ownership,0,MATCH(AH$1,Systems!$I$2:AY$2,)),$A68&amp;"(*",INDEX(ownership,0,MATCH(AH$1,Systems!$I$2:AY$2,)),"&lt;&gt;*"&amp;"(X)"&amp;"*")+COUNTIF(INDEX(ownership,0,MATCH(AH$1,Systems!$I$2:AY$2,)),$A68&amp;",*")</f>
        <v>34</v>
      </c>
      <c r="AI68" s="121">
        <f t="array" ref="AI68">COUNTIF(INDEX(ownership,0,MATCH(AI$1,Systems!$I$2:AY$2,)),$A68)+COUNTIFS(INDEX(ownership,0,MATCH(AI$1,Systems!$I$2:AY$2,)),$A68&amp;"(*",INDEX(ownership,0,MATCH(AI$1,Systems!$I$2:AY$2,)),"&lt;&gt;*"&amp;"(X)"&amp;"*")+COUNTIF(INDEX(ownership,0,MATCH(AI$1,Systems!$I$2:AY$2,)),$A68&amp;",*")</f>
        <v>29</v>
      </c>
      <c r="AJ68" s="121">
        <f t="array" ref="AJ68">COUNTIF(INDEX(ownership,0,MATCH(AJ$1,Systems!$I$2:AY$2,)),$A68)+COUNTIFS(INDEX(ownership,0,MATCH(AJ$1,Systems!$I$2:AY$2,)),$A68&amp;"(*",INDEX(ownership,0,MATCH(AJ$1,Systems!$I$2:AY$2,)),"&lt;&gt;*"&amp;"(X)"&amp;"*")+COUNTIF(INDEX(ownership,0,MATCH(AJ$1,Systems!$I$2:AY$2,)),$A68&amp;",*")</f>
        <v>20</v>
      </c>
      <c r="AK68" s="121">
        <f t="array" ref="AK68">COUNTIF(INDEX(ownership,0,MATCH(AK$1,Systems!$I$2:AY$2,)),$A68)+COUNTIFS(INDEX(ownership,0,MATCH(AK$1,Systems!$I$2:AY$2,)),$A68&amp;"(*",INDEX(ownership,0,MATCH(AK$1,Systems!$I$2:AY$2,)),"&lt;&gt;*"&amp;"(X)"&amp;"*")+COUNTIF(INDEX(ownership,0,MATCH(AK$1,Systems!$I$2:AY$2,)),$A68&amp;",*")</f>
        <v>11</v>
      </c>
      <c r="AL68" s="121">
        <f t="array" ref="AL68">COUNTIF(INDEX(ownership,0,MATCH(AL$1,Systems!$I$2:AY$2,)),$A68)+COUNTIFS(INDEX(ownership,0,MATCH(AL$1,Systems!$I$2:AY$2,)),$A68&amp;"(*",INDEX(ownership,0,MATCH(AL$1,Systems!$I$2:AY$2,)),"&lt;&gt;*"&amp;"(X)"&amp;"*")+COUNTIF(INDEX(ownership,0,MATCH(AL$1,Systems!$I$2:AY$2,)),$A68&amp;",*")</f>
        <v>4</v>
      </c>
      <c r="AM68" s="121">
        <f t="array" ref="AM68">COUNTIF(INDEX(ownership,0,MATCH(AM$1,Systems!$I$2:AY$2,)),$A68)+COUNTIFS(INDEX(ownership,0,MATCH(AM$1,Systems!$I$2:AY$2,)),$A68&amp;"(*",INDEX(ownership,0,MATCH(AM$1,Systems!$I$2:AY$2,)),"&lt;&gt;*"&amp;"(X)"&amp;"*")+COUNTIF(INDEX(ownership,0,MATCH(AM$1,Systems!$I$2:AY$2,)),$A68&amp;",*")</f>
        <v>0</v>
      </c>
      <c r="AN68" s="121">
        <f t="array" ref="AN68">COUNTIF(INDEX(ownership,0,MATCH(AN$1,Systems!$I$2:AY$2,)),$A68)+COUNTIFS(INDEX(ownership,0,MATCH(AN$1,Systems!$I$2:AY$2,)),$A68&amp;"(*",INDEX(ownership,0,MATCH(AN$1,Systems!$I$2:AY$2,)),"&lt;&gt;*"&amp;"(X)"&amp;"*")+COUNTIF(INDEX(ownership,0,MATCH(AN$1,Systems!$I$2:AY$2,)),$A68&amp;",*")</f>
        <v>0</v>
      </c>
      <c r="AO68" s="121">
        <f t="array" ref="AO68">COUNTIF(INDEX(ownership,0,MATCH(AO$1,Systems!$I$2:AY$2,)),$A68)+COUNTIFS(INDEX(ownership,0,MATCH(AO$1,Systems!$I$2:AY$2,)),$A68&amp;"(*",INDEX(ownership,0,MATCH(AO$1,Systems!$I$2:AY$2,)),"&lt;&gt;*"&amp;"(X)"&amp;"*")+COUNTIF(INDEX(ownership,0,MATCH(AO$1,Systems!$I$2:AY$2,)),$A68&amp;",*")</f>
        <v>0</v>
      </c>
      <c r="AP68" s="121">
        <f t="array" ref="AP68">COUNTIF(INDEX(ownership,0,MATCH(AP$1,Systems!$I$2:AY$2,)),$A68)+COUNTIFS(INDEX(ownership,0,MATCH(AP$1,Systems!$I$2:AY$2,)),$A68&amp;"(*",INDEX(ownership,0,MATCH(AP$1,Systems!$I$2:AY$2,)),"&lt;&gt;*"&amp;"(X)"&amp;"*")+COUNTIF(INDEX(ownership,0,MATCH(AP$1,Systems!$I$2:AY$2,)),$A68&amp;",*")</f>
        <v>0</v>
      </c>
      <c r="AQ68" s="121">
        <f t="array" ref="AQ68">COUNTIF(INDEX(ownership,0,MATCH(AQ$1,Systems!$I$2:AY$2,)),$A68)+COUNTIFS(INDEX(ownership,0,MATCH(AQ$1,Systems!$I$2:AY$2,)),$A68&amp;"(*",INDEX(ownership,0,MATCH(AQ$1,Systems!$I$2:AY$2,)),"&lt;&gt;*"&amp;"(X)"&amp;"*")+COUNTIF(INDEX(ownership,0,MATCH(AQ$1,Systems!$I$2:AY$2,)),$A68&amp;",*")</f>
        <v>0</v>
      </c>
      <c r="AR68" s="121">
        <f t="array" ref="AR68">COUNTIF(INDEX(ownership,0,MATCH(AR$1,Systems!$I$2:AY$2,)),$A68)+COUNTIFS(INDEX(ownership,0,MATCH(AR$1,Systems!$I$2:AY$2,)),$A68&amp;"(*",INDEX(ownership,0,MATCH(AR$1,Systems!$I$2:AY$2,)),"&lt;&gt;*"&amp;"(X)"&amp;"*")+COUNTIF(INDEX(ownership,0,MATCH(AR$1,Systems!$I$2:AY$2,)),$A68&amp;",*")</f>
        <v>0</v>
      </c>
      <c r="AS68" s="121">
        <f t="array" ref="AS68">COUNTIF(INDEX(ownership,0,MATCH(AS$1,Systems!$I$2:AY$2,)),$A68)+COUNTIFS(INDEX(ownership,0,MATCH(AS$1,Systems!$I$2:AY$2,)),$A68&amp;"(*",INDEX(ownership,0,MATCH(AS$1,Systems!$I$2:AY$2,)),"&lt;&gt;*"&amp;"(X)"&amp;"*")+COUNTIF(INDEX(ownership,0,MATCH(AS$1,Systems!$I$2:AY$2,)),$A68&amp;",*")</f>
        <v>0</v>
      </c>
      <c r="AT68" s="121">
        <f t="array" ref="AT68">COUNTIF(INDEX(ownership,0,MATCH(AT$1,Systems!$I$2:AY$2,)),$A68)+COUNTIFS(INDEX(ownership,0,MATCH(AT$1,Systems!$I$2:AY$2,)),$A68&amp;"(*",INDEX(ownership,0,MATCH(AT$1,Systems!$I$2:AY$2,)),"&lt;&gt;*"&amp;"(X)"&amp;"*")+COUNTIF(INDEX(ownership,0,MATCH(AT$1,Systems!$I$2:AY$2,)),$A68&amp;",*")</f>
        <v>0</v>
      </c>
      <c r="AU68" s="121">
        <f t="array" ref="AU68">COUNTIF(INDEX(ownership,0,MATCH(AU$1,Systems!$I$2:AY$2,)),$A68)+COUNTIFS(INDEX(ownership,0,MATCH(AU$1,Systems!$I$2:AY$2,)),$A68&amp;"(*",INDEX(ownership,0,MATCH(AU$1,Systems!$I$2:AY$2,)),"&lt;&gt;*"&amp;"(X)"&amp;"*")+COUNTIF(INDEX(ownership,0,MATCH(AU$1,Systems!$I$2:AY$2,)),$A68&amp;",*")</f>
        <v>0</v>
      </c>
      <c r="AV68" s="121">
        <f t="array" ref="AV68">COUNTIF(INDEX(ownership,0,MATCH(AV$1,Systems!$I$2:AY$2,)),$A68)+COUNTIFS(INDEX(ownership,0,MATCH(AV$1,Systems!$I$2:AY$2,)),$A68&amp;"(*",INDEX(ownership,0,MATCH(AV$1,Systems!$I$2:AY$2,)),"&lt;&gt;*"&amp;"(X)"&amp;"*")+COUNTIF(INDEX(ownership,0,MATCH(AV$1,Systems!$I$2:AY$2,)),$A68&amp;",*")</f>
        <v>0</v>
      </c>
      <c r="AW68" s="121">
        <f t="array" ref="AW68">COUNTIF(INDEX(ownership,0,MATCH(AW$1,Systems!$I$2:AY$2,)),$A68)+COUNTIFS(INDEX(ownership,0,MATCH(AW$1,Systems!$I$2:AY$2,)),$A68&amp;"(*",INDEX(ownership,0,MATCH(AW$1,Systems!$I$2:AY$2,)),"&lt;&gt;*"&amp;"(X)"&amp;"*")+COUNTIF(INDEX(ownership,0,MATCH(AW$1,Systems!$I$2:AY$2,)),$A68&amp;",*")</f>
        <v>0</v>
      </c>
      <c r="AX68" s="121">
        <f t="array" ref="AX68">COUNTIF(INDEX(ownership,0,MATCH(AX$1,Systems!$I$2:AY$2,)),$A68)+COUNTIFS(INDEX(ownership,0,MATCH(AX$1,Systems!$I$2:AY$2,)),$A68&amp;"(*",INDEX(ownership,0,MATCH(AX$1,Systems!$I$2:AY$2,)),"&lt;&gt;*"&amp;"(X)"&amp;"*")+COUNTIF(INDEX(ownership,0,MATCH(AX$1,Systems!$I$2:AY$2,)),$A68&amp;",*")</f>
        <v>0</v>
      </c>
      <c r="AY68" s="121">
        <f t="array" ref="AY68">COUNTIF(INDEX(ownership,0,MATCH(AY$1,Systems!$I$2:AZ$2,)),$A68)+COUNTIFS(INDEX(ownership,0,MATCH(AY$1,Systems!$I$2:AZ$2,)),$A68&amp;"(*",INDEX(ownership,0,MATCH(AY$1,Systems!$I$2:AZ$2,)),"&lt;&gt;*"&amp;"(X)"&amp;"*")+COUNTIF(INDEX(ownership,0,MATCH(AY$1,Systems!$I$2:AZ$2,)),$A68&amp;",*")</f>
        <v>0</v>
      </c>
      <c r="AZ68" s="121">
        <f t="array" ref="AZ68">COUNTIF(INDEX(ownership,0,MATCH(AZ$1,Systems!$I$2:AY$2,)),$A68)+COUNTIFS(INDEX(ownership,0,MATCH(AZ$1,Systems!$I$2:AY$2,)),$A68&amp;"(*",INDEX(ownership,0,MATCH(AZ$1,Systems!$I$2:AY$2,)),"&lt;&gt;*"&amp;"(X)"&amp;"*")+COUNTIF(INDEX(ownership,0,MATCH(AZ$1,Systems!$I$2:AY$2,)),$A68&amp;",*")</f>
        <v>0</v>
      </c>
    </row>
    <row r="69" ht="15.75" customHeight="1">
      <c r="A69" s="60" t="s">
        <v>738</v>
      </c>
      <c r="B69" s="60" t="s">
        <v>8068</v>
      </c>
      <c r="C69" s="60" t="s">
        <v>8069</v>
      </c>
      <c r="D69" s="119">
        <v>2807.0</v>
      </c>
      <c r="E69" s="69"/>
      <c r="F69" s="122"/>
      <c r="G69" s="121">
        <f t="shared" si="1"/>
        <v>8</v>
      </c>
      <c r="H69" s="121">
        <f t="array" ref="H69">COUNTIF(INDEX(ownership,0,MATCH(H$1,Systems!$I$2:AY$2,)),$A69)+COUNTIFS(INDEX(ownership,0,MATCH(H$1,Systems!$I$2:AY$2,)),$A69&amp;"(*",INDEX(ownership,0,MATCH(H$1,Systems!$I$2:AY$2,)),"&lt;&gt;*"&amp;"(X)"&amp;"*")+COUNTIF(INDEX(ownership,0,MATCH(H$1,Systems!$I$2:AY$2,)),$A69&amp;",*")</f>
        <v>0</v>
      </c>
      <c r="I69" s="121">
        <f t="array" ref="I69">COUNTIF(INDEX(ownership,0,MATCH(I$1,Systems!$I$2:AY$2,)),$A69)+COUNTIFS(INDEX(ownership,0,MATCH(I$1,Systems!$I$2:AY$2,)),$A69&amp;"(*",INDEX(ownership,0,MATCH(I$1,Systems!$I$2:AY$2,)),"&lt;&gt;*"&amp;"(X)"&amp;"*")+COUNTIF(INDEX(ownership,0,MATCH(I$1,Systems!$I$2:AY$2,)),$A69&amp;",*")</f>
        <v>0</v>
      </c>
      <c r="J69" s="121">
        <f t="array" ref="J69">COUNTIF(INDEX(ownership,0,MATCH(J$1,Systems!$I$2:AY$2,)),$A69)+COUNTIFS(INDEX(ownership,0,MATCH(J$1,Systems!$I$2:AY$2,)),$A69&amp;"(*",INDEX(ownership,0,MATCH(J$1,Systems!$I$2:AY$2,)),"&lt;&gt;*"&amp;"(X)"&amp;"*")+COUNTIF(INDEX(ownership,0,MATCH(J$1,Systems!$I$2:AY$2,)),$A69&amp;",*")</f>
        <v>0</v>
      </c>
      <c r="K69" s="121">
        <f t="array" ref="K69">COUNTIF(INDEX(ownership,0,MATCH(K$1,Systems!$I$2:AY$2,)),$A69)+COUNTIFS(INDEX(ownership,0,MATCH(K$1,Systems!$I$2:AY$2,)),$A69&amp;"(*",INDEX(ownership,0,MATCH(K$1,Systems!$I$2:AY$2,)),"&lt;&gt;*"&amp;"(X)"&amp;"*")+COUNTIF(INDEX(ownership,0,MATCH(K$1,Systems!$I$2:AY$2,)),$A69&amp;",*")</f>
        <v>0</v>
      </c>
      <c r="L69" s="121">
        <f t="array" ref="L69">COUNTIF(INDEX(ownership,0,MATCH(L$1,Systems!$I$2:AY$2,)),$A69)+COUNTIFS(INDEX(ownership,0,MATCH(L$1,Systems!$I$2:AY$2,)),$A69&amp;"(*",INDEX(ownership,0,MATCH(L$1,Systems!$I$2:AY$2,)),"&lt;&gt;*"&amp;"(X)"&amp;"*")+COUNTIF(INDEX(ownership,0,MATCH(L$1,Systems!$I$2:AY$2,)),$A69&amp;",*")</f>
        <v>0</v>
      </c>
      <c r="M69" s="121">
        <f t="array" ref="M69">COUNTIF(INDEX(ownership,0,MATCH(M$1,Systems!$I$2:AY$2,)),$A69)+COUNTIFS(INDEX(ownership,0,MATCH(M$1,Systems!$I$2:AY$2,)),$A69&amp;"(*",INDEX(ownership,0,MATCH(M$1,Systems!$I$2:AY$2,)),"&lt;&gt;*"&amp;"(X)"&amp;"*")+COUNTIF(INDEX(ownership,0,MATCH(M$1,Systems!$I$2:AY$2,)),$A69&amp;",*")</f>
        <v>0</v>
      </c>
      <c r="N69" s="121">
        <f t="array" ref="N69">COUNTIF(INDEX(ownership,0,MATCH(N$1,Systems!$I$2:AY$2,)),$A69)+COUNTIFS(INDEX(ownership,0,MATCH(N$1,Systems!$I$2:AY$2,)),$A69&amp;"(*",INDEX(ownership,0,MATCH(N$1,Systems!$I$2:AY$2,)),"&lt;&gt;*"&amp;"(X)"&amp;"*")+COUNTIF(INDEX(ownership,0,MATCH(N$1,Systems!$I$2:AY$2,)),$A69&amp;",*")</f>
        <v>0</v>
      </c>
      <c r="O69" s="121">
        <f t="array" ref="O69">COUNTIF(INDEX(ownership,0,MATCH(O$1,Systems!$I$2:AY$2,)),$A69)+COUNTIFS(INDEX(ownership,0,MATCH(O$1,Systems!$I$2:AY$2,)),$A69&amp;"(*",INDEX(ownership,0,MATCH(O$1,Systems!$I$2:AY$2,)),"&lt;&gt;*"&amp;"(X)"&amp;"*")+COUNTIF(INDEX(ownership,0,MATCH(O$1,Systems!$I$2:AY$2,)),$A69&amp;",*")</f>
        <v>0</v>
      </c>
      <c r="P69" s="121">
        <f t="array" ref="P69">COUNTIF(INDEX(ownership,0,MATCH(P$1,Systems!$I$2:AY$2,)),$A69)+COUNTIFS(INDEX(ownership,0,MATCH(P$1,Systems!$I$2:AY$2,)),$A69&amp;"(*",INDEX(ownership,0,MATCH(P$1,Systems!$I$2:AY$2,)),"&lt;&gt;*"&amp;"(X)"&amp;"*")+COUNTIF(INDEX(ownership,0,MATCH(P$1,Systems!$I$2:AY$2,)),$A69&amp;",*")</f>
        <v>0</v>
      </c>
      <c r="Q69" s="121">
        <f t="array" ref="Q69">COUNTIF(INDEX(ownership,0,MATCH(Q$1,Systems!$I$2:AY$2,)),$A69)+COUNTIFS(INDEX(ownership,0,MATCH(Q$1,Systems!$I$2:AY$2,)),$A69&amp;"(*",INDEX(ownership,0,MATCH(Q$1,Systems!$I$2:AY$2,)),"&lt;&gt;*"&amp;"(X)"&amp;"*")+COUNTIF(INDEX(ownership,0,MATCH(Q$1,Systems!$I$2:AY$2,)),$A69&amp;",*")</f>
        <v>0</v>
      </c>
      <c r="R69" s="121">
        <f t="array" ref="R69">COUNTIF(INDEX(ownership,0,MATCH(R$1,Systems!$I$2:AY$2,)),$A69)+COUNTIFS(INDEX(ownership,0,MATCH(R$1,Systems!$I$2:AY$2,)),$A69&amp;"(*",INDEX(ownership,0,MATCH(R$1,Systems!$I$2:AY$2,)),"&lt;&gt;*"&amp;"(X)"&amp;"*")+COUNTIF(INDEX(ownership,0,MATCH(R$1,Systems!$I$2:AY$2,)),$A69&amp;",*")</f>
        <v>0</v>
      </c>
      <c r="S69" s="121">
        <f t="array" ref="S69">COUNTIF(INDEX(ownership,0,MATCH(S$1,Systems!$I$2:AY$2,)),$A69)+COUNTIFS(INDEX(ownership,0,MATCH(S$1,Systems!$I$2:AY$2,)),$A69&amp;"(*",INDEX(ownership,0,MATCH(S$1,Systems!$I$2:AY$2,)),"&lt;&gt;*"&amp;"(X)"&amp;"*")+COUNTIF(INDEX(ownership,0,MATCH(S$1,Systems!$I$2:AY$2,)),$A69&amp;",*")</f>
        <v>0</v>
      </c>
      <c r="T69" s="121">
        <f t="array" ref="T69">COUNTIF(INDEX(ownership,0,MATCH(T$1,Systems!$I$2:AY$2,)),$A69)+COUNTIFS(INDEX(ownership,0,MATCH(T$1,Systems!$I$2:AY$2,)),$A69&amp;"(*",INDEX(ownership,0,MATCH(T$1,Systems!$I$2:AY$2,)),"&lt;&gt;*"&amp;"(X)"&amp;"*")+COUNTIF(INDEX(ownership,0,MATCH(T$1,Systems!$I$2:AY$2,)),$A69&amp;",*")</f>
        <v>1</v>
      </c>
      <c r="U69" s="121">
        <f t="array" ref="U69">COUNTIF(INDEX(ownership,0,MATCH(U$1,Systems!$I$2:AY$2,)),$A69)+COUNTIFS(INDEX(ownership,0,MATCH(U$1,Systems!$I$2:AY$2,)),$A69&amp;"(*",INDEX(ownership,0,MATCH(U$1,Systems!$I$2:AY$2,)),"&lt;&gt;*"&amp;"(X)"&amp;"*")+COUNTIF(INDEX(ownership,0,MATCH(U$1,Systems!$I$2:AY$2,)),$A69&amp;",*")</f>
        <v>1</v>
      </c>
      <c r="V69" s="121">
        <f t="array" ref="V69">COUNTIF(INDEX(ownership,0,MATCH(V$1,Systems!$I$2:AY$2,)),$A69)+COUNTIFS(INDEX(ownership,0,MATCH(V$1,Systems!$I$2:AY$2,)),$A69&amp;"(*",INDEX(ownership,0,MATCH(V$1,Systems!$I$2:AY$2,)),"&lt;&gt;*"&amp;"(X)"&amp;"*")+COUNTIF(INDEX(ownership,0,MATCH(V$1,Systems!$I$2:AY$2,)),$A69&amp;",*")</f>
        <v>1</v>
      </c>
      <c r="W69" s="121">
        <f t="array" ref="W69">COUNTIF(INDEX(ownership,0,MATCH(W$1,Systems!$I$2:AY$2,)),$A69)+COUNTIFS(INDEX(ownership,0,MATCH(W$1,Systems!$I$2:AY$2,)),$A69&amp;"(*",INDEX(ownership,0,MATCH(W$1,Systems!$I$2:AY$2,)),"&lt;&gt;*"&amp;"(X)"&amp;"*")+COUNTIF(INDEX(ownership,0,MATCH(W$1,Systems!$I$2:AY$2,)),$A69&amp;",*")</f>
        <v>1</v>
      </c>
      <c r="X69" s="121">
        <f t="array" ref="X69">COUNTIF(INDEX(ownership,0,MATCH(X$1,Systems!$I$2:AY$2,)),$A69)+COUNTIFS(INDEX(ownership,0,MATCH(X$1,Systems!$I$2:AY$2,)),$A69&amp;"(*",INDEX(ownership,0,MATCH(X$1,Systems!$I$2:AY$2,)),"&lt;&gt;*"&amp;"(X)"&amp;"*")+COUNTIF(INDEX(ownership,0,MATCH(X$1,Systems!$I$2:AY$2,)),$A69&amp;",*")</f>
        <v>1</v>
      </c>
      <c r="Y69" s="121">
        <f t="array" ref="Y69">COUNTIF(INDEX(ownership,0,MATCH(Y$1,Systems!$I$2:AY$2,)),$A69)+COUNTIFS(INDEX(ownership,0,MATCH(Y$1,Systems!$I$2:AY$2,)),$A69&amp;"(*",INDEX(ownership,0,MATCH(Y$1,Systems!$I$2:AY$2,)),"&lt;&gt;*"&amp;"(X)"&amp;"*")+COUNTIF(INDEX(ownership,0,MATCH(Y$1,Systems!$I$2:AY$2,)),$A69&amp;",*")</f>
        <v>1</v>
      </c>
      <c r="Z69" s="121">
        <f t="array" ref="Z69">COUNTIF(INDEX(ownership,0,MATCH(Z$1,Systems!$I$2:AY$2,)),$A69)+COUNTIFS(INDEX(ownership,0,MATCH(Z$1,Systems!$I$2:AY$2,)),$A69&amp;"(*",INDEX(ownership,0,MATCH(Z$1,Systems!$I$2:AY$2,)),"&lt;&gt;*"&amp;"(X)"&amp;"*")+COUNTIF(INDEX(ownership,0,MATCH(Z$1,Systems!$I$2:AY$2,)),$A69&amp;",*")</f>
        <v>1</v>
      </c>
      <c r="AA69" s="121">
        <f t="array" ref="AA69">COUNTIF(INDEX(ownership,0,MATCH(AA$1,Systems!$I$2:AY$2,)),$A69)+COUNTIFS(INDEX(ownership,0,MATCH(AA$1,Systems!$I$2:AY$2,)),$A69&amp;"(*",INDEX(ownership,0,MATCH(AA$1,Systems!$I$2:AY$2,)),"&lt;&gt;*"&amp;"(X)"&amp;"*")+COUNTIF(INDEX(ownership,0,MATCH(AA$1,Systems!$I$2:AY$2,)),$A69&amp;",*")</f>
        <v>1</v>
      </c>
      <c r="AB69" s="121">
        <f t="array" ref="AB69">COUNTIF(INDEX(ownership,0,MATCH(AB$1,Systems!$I$2:AY$2,)),$A69)+COUNTIFS(INDEX(ownership,0,MATCH(AB$1,Systems!$I$2:AY$2,)),$A69&amp;"(*",INDEX(ownership,0,MATCH(AB$1,Systems!$I$2:AY$2,)),"&lt;&gt;*"&amp;"(X)"&amp;"*")+COUNTIF(INDEX(ownership,0,MATCH(AB$1,Systems!$I$2:AY$2,)),$A69&amp;",*")</f>
        <v>1</v>
      </c>
      <c r="AC69" s="121">
        <f t="array" ref="AC69">COUNTIF(INDEX(ownership,0,MATCH(AC$1,Systems!$I$2:AY$2,)),$A69)+COUNTIFS(INDEX(ownership,0,MATCH(AC$1,Systems!$I$2:AY$2,)),$A69&amp;"(*",INDEX(ownership,0,MATCH(AC$1,Systems!$I$2:AY$2,)),"&lt;&gt;*"&amp;"(X)"&amp;"*")+COUNTIF(INDEX(ownership,0,MATCH(AC$1,Systems!$I$2:AY$2,)),$A69&amp;",*")</f>
        <v>1</v>
      </c>
      <c r="AD69" s="121">
        <f t="array" ref="AD69">COUNTIF(INDEX(ownership,0,MATCH(AD$1,Systems!$I$2:AY$2,)),$A69)+COUNTIFS(INDEX(ownership,0,MATCH(AD$1,Systems!$I$2:AY$2,)),$A69&amp;"(*",INDEX(ownership,0,MATCH(AD$1,Systems!$I$2:AY$2,)),"&lt;&gt;*"&amp;"(X)"&amp;"*")+COUNTIF(INDEX(ownership,0,MATCH(AD$1,Systems!$I$2:AY$2,)),$A69&amp;",*")</f>
        <v>1</v>
      </c>
      <c r="AE69" s="121">
        <f t="array" ref="AE69">COUNTIF(INDEX(ownership,0,MATCH(AE$1,Systems!$I$2:AY$2,)),$A69)+COUNTIFS(INDEX(ownership,0,MATCH(AE$1,Systems!$I$2:AY$2,)),$A69&amp;"(*",INDEX(ownership,0,MATCH(AE$1,Systems!$I$2:AY$2,)),"&lt;&gt;*"&amp;"(X)"&amp;"*")+COUNTIF(INDEX(ownership,0,MATCH(AE$1,Systems!$I$2:AY$2,)),$A69&amp;",*")</f>
        <v>1</v>
      </c>
      <c r="AF69" s="121">
        <f t="array" ref="AF69">COUNTIF(INDEX(ownership,0,MATCH(AF$1,Systems!$I$2:AY$2,)),$A69)+COUNTIFS(INDEX(ownership,0,MATCH(AF$1,Systems!$I$2:AY$2,)),$A69&amp;"(*",INDEX(ownership,0,MATCH(AF$1,Systems!$I$2:AY$2,)),"&lt;&gt;*"&amp;"(X)"&amp;"*")+COUNTIF(INDEX(ownership,0,MATCH(AF$1,Systems!$I$2:AY$2,)),$A69&amp;",*")</f>
        <v>1</v>
      </c>
      <c r="AG69" s="121">
        <f t="array" ref="AG69">COUNTIF(INDEX(ownership,0,MATCH(AG$1,Systems!$I$2:AY$2,)),$A69)+COUNTIFS(INDEX(ownership,0,MATCH(AG$1,Systems!$I$2:AY$2,)),$A69&amp;"(*",INDEX(ownership,0,MATCH(AG$1,Systems!$I$2:AY$2,)),"&lt;&gt;*"&amp;"(X)"&amp;"*")+COUNTIF(INDEX(ownership,0,MATCH(AG$1,Systems!$I$2:AY$2,)),$A69&amp;",*")</f>
        <v>1</v>
      </c>
      <c r="AH69" s="121">
        <f t="array" ref="AH69">COUNTIF(INDEX(ownership,0,MATCH(AH$1,Systems!$I$2:AY$2,)),$A69)+COUNTIFS(INDEX(ownership,0,MATCH(AH$1,Systems!$I$2:AY$2,)),$A69&amp;"(*",INDEX(ownership,0,MATCH(AH$1,Systems!$I$2:AY$2,)),"&lt;&gt;*"&amp;"(X)"&amp;"*")+COUNTIF(INDEX(ownership,0,MATCH(AH$1,Systems!$I$2:AY$2,)),$A69&amp;",*")</f>
        <v>1</v>
      </c>
      <c r="AI69" s="121">
        <f t="array" ref="AI69">COUNTIF(INDEX(ownership,0,MATCH(AI$1,Systems!$I$2:AY$2,)),$A69)+COUNTIFS(INDEX(ownership,0,MATCH(AI$1,Systems!$I$2:AY$2,)),$A69&amp;"(*",INDEX(ownership,0,MATCH(AI$1,Systems!$I$2:AY$2,)),"&lt;&gt;*"&amp;"(X)"&amp;"*")+COUNTIF(INDEX(ownership,0,MATCH(AI$1,Systems!$I$2:AY$2,)),$A69&amp;",*")</f>
        <v>3</v>
      </c>
      <c r="AJ69" s="121">
        <f t="array" ref="AJ69">COUNTIF(INDEX(ownership,0,MATCH(AJ$1,Systems!$I$2:AY$2,)),$A69)+COUNTIFS(INDEX(ownership,0,MATCH(AJ$1,Systems!$I$2:AY$2,)),$A69&amp;"(*",INDEX(ownership,0,MATCH(AJ$1,Systems!$I$2:AY$2,)),"&lt;&gt;*"&amp;"(X)"&amp;"*")+COUNTIF(INDEX(ownership,0,MATCH(AJ$1,Systems!$I$2:AY$2,)),$A69&amp;",*")</f>
        <v>3</v>
      </c>
      <c r="AK69" s="121">
        <f t="array" ref="AK69">COUNTIF(INDEX(ownership,0,MATCH(AK$1,Systems!$I$2:AY$2,)),$A69)+COUNTIFS(INDEX(ownership,0,MATCH(AK$1,Systems!$I$2:AY$2,)),$A69&amp;"(*",INDEX(ownership,0,MATCH(AK$1,Systems!$I$2:AY$2,)),"&lt;&gt;*"&amp;"(X)"&amp;"*")+COUNTIF(INDEX(ownership,0,MATCH(AK$1,Systems!$I$2:AY$2,)),$A69&amp;",*")</f>
        <v>3</v>
      </c>
      <c r="AL69" s="121">
        <f t="array" ref="AL69">COUNTIF(INDEX(ownership,0,MATCH(AL$1,Systems!$I$2:AY$2,)),$A69)+COUNTIFS(INDEX(ownership,0,MATCH(AL$1,Systems!$I$2:AY$2,)),$A69&amp;"(*",INDEX(ownership,0,MATCH(AL$1,Systems!$I$2:AY$2,)),"&lt;&gt;*"&amp;"(X)"&amp;"*")+COUNTIF(INDEX(ownership,0,MATCH(AL$1,Systems!$I$2:AY$2,)),$A69&amp;",*")</f>
        <v>3</v>
      </c>
      <c r="AM69" s="121">
        <f t="array" ref="AM69">COUNTIF(INDEX(ownership,0,MATCH(AM$1,Systems!$I$2:AY$2,)),$A69)+COUNTIFS(INDEX(ownership,0,MATCH(AM$1,Systems!$I$2:AY$2,)),$A69&amp;"(*",INDEX(ownership,0,MATCH(AM$1,Systems!$I$2:AY$2,)),"&lt;&gt;*"&amp;"(X)"&amp;"*")+COUNTIF(INDEX(ownership,0,MATCH(AM$1,Systems!$I$2:AY$2,)),$A69&amp;",*")</f>
        <v>3</v>
      </c>
      <c r="AN69" s="121">
        <f t="array" ref="AN69">COUNTIF(INDEX(ownership,0,MATCH(AN$1,Systems!$I$2:AY$2,)),$A69)+COUNTIFS(INDEX(ownership,0,MATCH(AN$1,Systems!$I$2:AY$2,)),$A69&amp;"(*",INDEX(ownership,0,MATCH(AN$1,Systems!$I$2:AY$2,)),"&lt;&gt;*"&amp;"(X)"&amp;"*")+COUNTIF(INDEX(ownership,0,MATCH(AN$1,Systems!$I$2:AY$2,)),$A69&amp;",*")</f>
        <v>3</v>
      </c>
      <c r="AO69" s="121">
        <f t="array" ref="AO69">COUNTIF(INDEX(ownership,0,MATCH(AO$1,Systems!$I$2:AY$2,)),$A69)+COUNTIFS(INDEX(ownership,0,MATCH(AO$1,Systems!$I$2:AY$2,)),$A69&amp;"(*",INDEX(ownership,0,MATCH(AO$1,Systems!$I$2:AY$2,)),"&lt;&gt;*"&amp;"(X)"&amp;"*")+COUNTIF(INDEX(ownership,0,MATCH(AO$1,Systems!$I$2:AY$2,)),$A69&amp;",*")</f>
        <v>3</v>
      </c>
      <c r="AP69" s="121">
        <f t="array" ref="AP69">COUNTIF(INDEX(ownership,0,MATCH(AP$1,Systems!$I$2:AY$2,)),$A69)+COUNTIFS(INDEX(ownership,0,MATCH(AP$1,Systems!$I$2:AY$2,)),$A69&amp;"(*",INDEX(ownership,0,MATCH(AP$1,Systems!$I$2:AY$2,)),"&lt;&gt;*"&amp;"(X)"&amp;"*")+COUNTIF(INDEX(ownership,0,MATCH(AP$1,Systems!$I$2:AY$2,)),$A69&amp;",*")</f>
        <v>3</v>
      </c>
      <c r="AQ69" s="121">
        <f t="array" ref="AQ69">COUNTIF(INDEX(ownership,0,MATCH(AQ$1,Systems!$I$2:AY$2,)),$A69)+COUNTIFS(INDEX(ownership,0,MATCH(AQ$1,Systems!$I$2:AY$2,)),$A69&amp;"(*",INDEX(ownership,0,MATCH(AQ$1,Systems!$I$2:AY$2,)),"&lt;&gt;*"&amp;"(X)"&amp;"*")+COUNTIF(INDEX(ownership,0,MATCH(AQ$1,Systems!$I$2:AY$2,)),$A69&amp;",*")</f>
        <v>6</v>
      </c>
      <c r="AR69" s="121">
        <f t="array" ref="AR69">COUNTIF(INDEX(ownership,0,MATCH(AR$1,Systems!$I$2:AY$2,)),$A69)+COUNTIFS(INDEX(ownership,0,MATCH(AR$1,Systems!$I$2:AY$2,)),$A69&amp;"(*",INDEX(ownership,0,MATCH(AR$1,Systems!$I$2:AY$2,)),"&lt;&gt;*"&amp;"(X)"&amp;"*")+COUNTIF(INDEX(ownership,0,MATCH(AR$1,Systems!$I$2:AY$2,)),$A69&amp;",*")</f>
        <v>6</v>
      </c>
      <c r="AS69" s="121">
        <f t="array" ref="AS69">COUNTIF(INDEX(ownership,0,MATCH(AS$1,Systems!$I$2:AY$2,)),$A69)+COUNTIFS(INDEX(ownership,0,MATCH(AS$1,Systems!$I$2:AY$2,)),$A69&amp;"(*",INDEX(ownership,0,MATCH(AS$1,Systems!$I$2:AY$2,)),"&lt;&gt;*"&amp;"(X)"&amp;"*")+COUNTIF(INDEX(ownership,0,MATCH(AS$1,Systems!$I$2:AY$2,)),$A69&amp;",*")</f>
        <v>8</v>
      </c>
      <c r="AT69" s="121">
        <f t="array" ref="AT69">COUNTIF(INDEX(ownership,0,MATCH(AT$1,Systems!$I$2:AY$2,)),$A69)+COUNTIFS(INDEX(ownership,0,MATCH(AT$1,Systems!$I$2:AY$2,)),$A69&amp;"(*",INDEX(ownership,0,MATCH(AT$1,Systems!$I$2:AY$2,)),"&lt;&gt;*"&amp;"(X)"&amp;"*")+COUNTIF(INDEX(ownership,0,MATCH(AT$1,Systems!$I$2:AY$2,)),$A69&amp;",*")</f>
        <v>0</v>
      </c>
      <c r="AU69" s="121">
        <f t="array" ref="AU69">COUNTIF(INDEX(ownership,0,MATCH(AU$1,Systems!$I$2:AY$2,)),$A69)+COUNTIFS(INDEX(ownership,0,MATCH(AU$1,Systems!$I$2:AY$2,)),$A69&amp;"(*",INDEX(ownership,0,MATCH(AU$1,Systems!$I$2:AY$2,)),"&lt;&gt;*"&amp;"(X)"&amp;"*")+COUNTIF(INDEX(ownership,0,MATCH(AU$1,Systems!$I$2:AY$2,)),$A69&amp;",*")</f>
        <v>0</v>
      </c>
      <c r="AV69" s="121">
        <f t="array" ref="AV69">COUNTIF(INDEX(ownership,0,MATCH(AV$1,Systems!$I$2:AY$2,)),$A69)+COUNTIFS(INDEX(ownership,0,MATCH(AV$1,Systems!$I$2:AY$2,)),$A69&amp;"(*",INDEX(ownership,0,MATCH(AV$1,Systems!$I$2:AY$2,)),"&lt;&gt;*"&amp;"(X)"&amp;"*")+COUNTIF(INDEX(ownership,0,MATCH(AV$1,Systems!$I$2:AY$2,)),$A69&amp;",*")</f>
        <v>0</v>
      </c>
      <c r="AW69" s="121">
        <f t="array" ref="AW69">COUNTIF(INDEX(ownership,0,MATCH(AW$1,Systems!$I$2:AY$2,)),$A69)+COUNTIFS(INDEX(ownership,0,MATCH(AW$1,Systems!$I$2:AY$2,)),$A69&amp;"(*",INDEX(ownership,0,MATCH(AW$1,Systems!$I$2:AY$2,)),"&lt;&gt;*"&amp;"(X)"&amp;"*")+COUNTIF(INDEX(ownership,0,MATCH(AW$1,Systems!$I$2:AY$2,)),$A69&amp;",*")</f>
        <v>0</v>
      </c>
      <c r="AX69" s="121">
        <f t="array" ref="AX69">COUNTIF(INDEX(ownership,0,MATCH(AX$1,Systems!$I$2:AY$2,)),$A69)+COUNTIFS(INDEX(ownership,0,MATCH(AX$1,Systems!$I$2:AY$2,)),$A69&amp;"(*",INDEX(ownership,0,MATCH(AX$1,Systems!$I$2:AY$2,)),"&lt;&gt;*"&amp;"(X)"&amp;"*")+COUNTIF(INDEX(ownership,0,MATCH(AX$1,Systems!$I$2:AY$2,)),$A69&amp;",*")</f>
        <v>0</v>
      </c>
      <c r="AY69" s="121">
        <f t="array" ref="AY69">COUNTIF(INDEX(ownership,0,MATCH(AY$1,Systems!$I$2:AZ$2,)),$A69)+COUNTIFS(INDEX(ownership,0,MATCH(AY$1,Systems!$I$2:AZ$2,)),$A69&amp;"(*",INDEX(ownership,0,MATCH(AY$1,Systems!$I$2:AZ$2,)),"&lt;&gt;*"&amp;"(X)"&amp;"*")+COUNTIF(INDEX(ownership,0,MATCH(AY$1,Systems!$I$2:AZ$2,)),$A69&amp;",*")</f>
        <v>0</v>
      </c>
      <c r="AZ69" s="121">
        <f t="array" ref="AZ69">COUNTIF(INDEX(ownership,0,MATCH(AZ$1,Systems!$I$2:AY$2,)),$A69)+COUNTIFS(INDEX(ownership,0,MATCH(AZ$1,Systems!$I$2:AY$2,)),$A69&amp;"(*",INDEX(ownership,0,MATCH(AZ$1,Systems!$I$2:AY$2,)),"&lt;&gt;*"&amp;"(X)"&amp;"*")+COUNTIF(INDEX(ownership,0,MATCH(AZ$1,Systems!$I$2:AY$2,)),$A69&amp;",*")</f>
        <v>0</v>
      </c>
    </row>
    <row r="70" ht="15.75" customHeight="1">
      <c r="A70" s="60" t="s">
        <v>735</v>
      </c>
      <c r="B70" s="60" t="s">
        <v>8070</v>
      </c>
      <c r="C70" s="60" t="s">
        <v>8008</v>
      </c>
      <c r="D70" s="119">
        <v>2807.0</v>
      </c>
      <c r="E70" s="69"/>
      <c r="F70" s="122"/>
      <c r="G70" s="121">
        <f t="shared" si="1"/>
        <v>38</v>
      </c>
      <c r="H70" s="121">
        <f t="array" ref="H70">COUNTIF(INDEX(ownership,0,MATCH(H$1,Systems!$I$2:AY$2,)),$A70)+COUNTIFS(INDEX(ownership,0,MATCH(H$1,Systems!$I$2:AY$2,)),$A70&amp;"(*",INDEX(ownership,0,MATCH(H$1,Systems!$I$2:AY$2,)),"&lt;&gt;*"&amp;"(X)"&amp;"*")+COUNTIF(INDEX(ownership,0,MATCH(H$1,Systems!$I$2:AY$2,)),$A70&amp;",*")</f>
        <v>0</v>
      </c>
      <c r="I70" s="121">
        <f t="array" ref="I70">COUNTIF(INDEX(ownership,0,MATCH(I$1,Systems!$I$2:AY$2,)),$A70)+COUNTIFS(INDEX(ownership,0,MATCH(I$1,Systems!$I$2:AY$2,)),$A70&amp;"(*",INDEX(ownership,0,MATCH(I$1,Systems!$I$2:AY$2,)),"&lt;&gt;*"&amp;"(X)"&amp;"*")+COUNTIF(INDEX(ownership,0,MATCH(I$1,Systems!$I$2:AY$2,)),$A70&amp;",*")</f>
        <v>0</v>
      </c>
      <c r="J70" s="121">
        <f t="array" ref="J70">COUNTIF(INDEX(ownership,0,MATCH(J$1,Systems!$I$2:AY$2,)),$A70)+COUNTIFS(INDEX(ownership,0,MATCH(J$1,Systems!$I$2:AY$2,)),$A70&amp;"(*",INDEX(ownership,0,MATCH(J$1,Systems!$I$2:AY$2,)),"&lt;&gt;*"&amp;"(X)"&amp;"*")+COUNTIF(INDEX(ownership,0,MATCH(J$1,Systems!$I$2:AY$2,)),$A70&amp;",*")</f>
        <v>0</v>
      </c>
      <c r="K70" s="121">
        <f t="array" ref="K70">COUNTIF(INDEX(ownership,0,MATCH(K$1,Systems!$I$2:AY$2,)),$A70)+COUNTIFS(INDEX(ownership,0,MATCH(K$1,Systems!$I$2:AY$2,)),$A70&amp;"(*",INDEX(ownership,0,MATCH(K$1,Systems!$I$2:AY$2,)),"&lt;&gt;*"&amp;"(X)"&amp;"*")+COUNTIF(INDEX(ownership,0,MATCH(K$1,Systems!$I$2:AY$2,)),$A70&amp;",*")</f>
        <v>0</v>
      </c>
      <c r="L70" s="121">
        <f t="array" ref="L70">COUNTIF(INDEX(ownership,0,MATCH(L$1,Systems!$I$2:AY$2,)),$A70)+COUNTIFS(INDEX(ownership,0,MATCH(L$1,Systems!$I$2:AY$2,)),$A70&amp;"(*",INDEX(ownership,0,MATCH(L$1,Systems!$I$2:AY$2,)),"&lt;&gt;*"&amp;"(X)"&amp;"*")+COUNTIF(INDEX(ownership,0,MATCH(L$1,Systems!$I$2:AY$2,)),$A70&amp;",*")</f>
        <v>0</v>
      </c>
      <c r="M70" s="121">
        <f t="array" ref="M70">COUNTIF(INDEX(ownership,0,MATCH(M$1,Systems!$I$2:AY$2,)),$A70)+COUNTIFS(INDEX(ownership,0,MATCH(M$1,Systems!$I$2:AY$2,)),$A70&amp;"(*",INDEX(ownership,0,MATCH(M$1,Systems!$I$2:AY$2,)),"&lt;&gt;*"&amp;"(X)"&amp;"*")+COUNTIF(INDEX(ownership,0,MATCH(M$1,Systems!$I$2:AY$2,)),$A70&amp;",*")</f>
        <v>0</v>
      </c>
      <c r="N70" s="121">
        <f t="array" ref="N70">COUNTIF(INDEX(ownership,0,MATCH(N$1,Systems!$I$2:AY$2,)),$A70)+COUNTIFS(INDEX(ownership,0,MATCH(N$1,Systems!$I$2:AY$2,)),$A70&amp;"(*",INDEX(ownership,0,MATCH(N$1,Systems!$I$2:AY$2,)),"&lt;&gt;*"&amp;"(X)"&amp;"*")+COUNTIF(INDEX(ownership,0,MATCH(N$1,Systems!$I$2:AY$2,)),$A70&amp;",*")</f>
        <v>0</v>
      </c>
      <c r="O70" s="121">
        <f t="array" ref="O70">COUNTIF(INDEX(ownership,0,MATCH(O$1,Systems!$I$2:AY$2,)),$A70)+COUNTIFS(INDEX(ownership,0,MATCH(O$1,Systems!$I$2:AY$2,)),$A70&amp;"(*",INDEX(ownership,0,MATCH(O$1,Systems!$I$2:AY$2,)),"&lt;&gt;*"&amp;"(X)"&amp;"*")+COUNTIF(INDEX(ownership,0,MATCH(O$1,Systems!$I$2:AY$2,)),$A70&amp;",*")</f>
        <v>0</v>
      </c>
      <c r="P70" s="121">
        <f t="array" ref="P70">COUNTIF(INDEX(ownership,0,MATCH(P$1,Systems!$I$2:AY$2,)),$A70)+COUNTIFS(INDEX(ownership,0,MATCH(P$1,Systems!$I$2:AY$2,)),$A70&amp;"(*",INDEX(ownership,0,MATCH(P$1,Systems!$I$2:AY$2,)),"&lt;&gt;*"&amp;"(X)"&amp;"*")+COUNTIF(INDEX(ownership,0,MATCH(P$1,Systems!$I$2:AY$2,)),$A70&amp;",*")</f>
        <v>0</v>
      </c>
      <c r="Q70" s="121">
        <f t="array" ref="Q70">COUNTIF(INDEX(ownership,0,MATCH(Q$1,Systems!$I$2:AY$2,)),$A70)+COUNTIFS(INDEX(ownership,0,MATCH(Q$1,Systems!$I$2:AY$2,)),$A70&amp;"(*",INDEX(ownership,0,MATCH(Q$1,Systems!$I$2:AY$2,)),"&lt;&gt;*"&amp;"(X)"&amp;"*")+COUNTIF(INDEX(ownership,0,MATCH(Q$1,Systems!$I$2:AY$2,)),$A70&amp;",*")</f>
        <v>0</v>
      </c>
      <c r="R70" s="121">
        <f t="array" ref="R70">COUNTIF(INDEX(ownership,0,MATCH(R$1,Systems!$I$2:AY$2,)),$A70)+COUNTIFS(INDEX(ownership,0,MATCH(R$1,Systems!$I$2:AY$2,)),$A70&amp;"(*",INDEX(ownership,0,MATCH(R$1,Systems!$I$2:AY$2,)),"&lt;&gt;*"&amp;"(X)"&amp;"*")+COUNTIF(INDEX(ownership,0,MATCH(R$1,Systems!$I$2:AY$2,)),$A70&amp;",*")</f>
        <v>0</v>
      </c>
      <c r="S70" s="121">
        <f t="array" ref="S70">COUNTIF(INDEX(ownership,0,MATCH(S$1,Systems!$I$2:AY$2,)),$A70)+COUNTIFS(INDEX(ownership,0,MATCH(S$1,Systems!$I$2:AY$2,)),$A70&amp;"(*",INDEX(ownership,0,MATCH(S$1,Systems!$I$2:AY$2,)),"&lt;&gt;*"&amp;"(X)"&amp;"*")+COUNTIF(INDEX(ownership,0,MATCH(S$1,Systems!$I$2:AY$2,)),$A70&amp;",*")</f>
        <v>0</v>
      </c>
      <c r="T70" s="121">
        <f t="array" ref="T70">COUNTIF(INDEX(ownership,0,MATCH(T$1,Systems!$I$2:AY$2,)),$A70)+COUNTIFS(INDEX(ownership,0,MATCH(T$1,Systems!$I$2:AY$2,)),$A70&amp;"(*",INDEX(ownership,0,MATCH(T$1,Systems!$I$2:AY$2,)),"&lt;&gt;*"&amp;"(X)"&amp;"*")+COUNTIF(INDEX(ownership,0,MATCH(T$1,Systems!$I$2:AY$2,)),$A70&amp;",*")</f>
        <v>14</v>
      </c>
      <c r="U70" s="121">
        <f t="array" ref="U70">COUNTIF(INDEX(ownership,0,MATCH(U$1,Systems!$I$2:AY$2,)),$A70)+COUNTIFS(INDEX(ownership,0,MATCH(U$1,Systems!$I$2:AY$2,)),$A70&amp;"(*",INDEX(ownership,0,MATCH(U$1,Systems!$I$2:AY$2,)),"&lt;&gt;*"&amp;"(X)"&amp;"*")+COUNTIF(INDEX(ownership,0,MATCH(U$1,Systems!$I$2:AY$2,)),$A70&amp;",*")</f>
        <v>16</v>
      </c>
      <c r="V70" s="121">
        <f t="array" ref="V70">COUNTIF(INDEX(ownership,0,MATCH(V$1,Systems!$I$2:AY$2,)),$A70)+COUNTIFS(INDEX(ownership,0,MATCH(V$1,Systems!$I$2:AY$2,)),$A70&amp;"(*",INDEX(ownership,0,MATCH(V$1,Systems!$I$2:AY$2,)),"&lt;&gt;*"&amp;"(X)"&amp;"*")+COUNTIF(INDEX(ownership,0,MATCH(V$1,Systems!$I$2:AY$2,)),$A70&amp;",*")</f>
        <v>16</v>
      </c>
      <c r="W70" s="121">
        <f t="array" ref="W70">COUNTIF(INDEX(ownership,0,MATCH(W$1,Systems!$I$2:AY$2,)),$A70)+COUNTIFS(INDEX(ownership,0,MATCH(W$1,Systems!$I$2:AY$2,)),$A70&amp;"(*",INDEX(ownership,0,MATCH(W$1,Systems!$I$2:AY$2,)),"&lt;&gt;*"&amp;"(X)"&amp;"*")+COUNTIF(INDEX(ownership,0,MATCH(W$1,Systems!$I$2:AY$2,)),$A70&amp;",*")</f>
        <v>20</v>
      </c>
      <c r="X70" s="121">
        <f t="array" ref="X70">COUNTIF(INDEX(ownership,0,MATCH(X$1,Systems!$I$2:AY$2,)),$A70)+COUNTIFS(INDEX(ownership,0,MATCH(X$1,Systems!$I$2:AY$2,)),$A70&amp;"(*",INDEX(ownership,0,MATCH(X$1,Systems!$I$2:AY$2,)),"&lt;&gt;*"&amp;"(X)"&amp;"*")+COUNTIF(INDEX(ownership,0,MATCH(X$1,Systems!$I$2:AY$2,)),$A70&amp;",*")</f>
        <v>33</v>
      </c>
      <c r="Y70" s="121">
        <f t="array" ref="Y70">COUNTIF(INDEX(ownership,0,MATCH(Y$1,Systems!$I$2:AY$2,)),$A70)+COUNTIFS(INDEX(ownership,0,MATCH(Y$1,Systems!$I$2:AY$2,)),$A70&amp;"(*",INDEX(ownership,0,MATCH(Y$1,Systems!$I$2:AY$2,)),"&lt;&gt;*"&amp;"(X)"&amp;"*")+COUNTIF(INDEX(ownership,0,MATCH(Y$1,Systems!$I$2:AY$2,)),$A70&amp;",*")</f>
        <v>33</v>
      </c>
      <c r="Z70" s="121">
        <f t="array" ref="Z70">COUNTIF(INDEX(ownership,0,MATCH(Z$1,Systems!$I$2:AY$2,)),$A70)+COUNTIFS(INDEX(ownership,0,MATCH(Z$1,Systems!$I$2:AY$2,)),$A70&amp;"(*",INDEX(ownership,0,MATCH(Z$1,Systems!$I$2:AY$2,)),"&lt;&gt;*"&amp;"(X)"&amp;"*")+COUNTIF(INDEX(ownership,0,MATCH(Z$1,Systems!$I$2:AY$2,)),$A70&amp;",*")</f>
        <v>34</v>
      </c>
      <c r="AA70" s="121">
        <f t="array" ref="AA70">COUNTIF(INDEX(ownership,0,MATCH(AA$1,Systems!$I$2:AY$2,)),$A70)+COUNTIFS(INDEX(ownership,0,MATCH(AA$1,Systems!$I$2:AY$2,)),$A70&amp;"(*",INDEX(ownership,0,MATCH(AA$1,Systems!$I$2:AY$2,)),"&lt;&gt;*"&amp;"(X)"&amp;"*")+COUNTIF(INDEX(ownership,0,MATCH(AA$1,Systems!$I$2:AY$2,)),$A70&amp;",*")</f>
        <v>34</v>
      </c>
      <c r="AB70" s="121">
        <f t="array" ref="AB70">COUNTIF(INDEX(ownership,0,MATCH(AB$1,Systems!$I$2:AY$2,)),$A70)+COUNTIFS(INDEX(ownership,0,MATCH(AB$1,Systems!$I$2:AY$2,)),$A70&amp;"(*",INDEX(ownership,0,MATCH(AB$1,Systems!$I$2:AY$2,)),"&lt;&gt;*"&amp;"(X)"&amp;"*")+COUNTIF(INDEX(ownership,0,MATCH(AB$1,Systems!$I$2:AY$2,)),$A70&amp;",*")</f>
        <v>34</v>
      </c>
      <c r="AC70" s="121">
        <f t="array" ref="AC70">COUNTIF(INDEX(ownership,0,MATCH(AC$1,Systems!$I$2:AY$2,)),$A70)+COUNTIFS(INDEX(ownership,0,MATCH(AC$1,Systems!$I$2:AY$2,)),$A70&amp;"(*",INDEX(ownership,0,MATCH(AC$1,Systems!$I$2:AY$2,)),"&lt;&gt;*"&amp;"(X)"&amp;"*")+COUNTIF(INDEX(ownership,0,MATCH(AC$1,Systems!$I$2:AY$2,)),$A70&amp;",*")</f>
        <v>34</v>
      </c>
      <c r="AD70" s="121">
        <f t="array" ref="AD70">COUNTIF(INDEX(ownership,0,MATCH(AD$1,Systems!$I$2:AY$2,)),$A70)+COUNTIFS(INDEX(ownership,0,MATCH(AD$1,Systems!$I$2:AY$2,)),$A70&amp;"(*",INDEX(ownership,0,MATCH(AD$1,Systems!$I$2:AY$2,)),"&lt;&gt;*"&amp;"(X)"&amp;"*")+COUNTIF(INDEX(ownership,0,MATCH(AD$1,Systems!$I$2:AY$2,)),$A70&amp;",*")</f>
        <v>34</v>
      </c>
      <c r="AE70" s="121">
        <f t="array" ref="AE70">COUNTIF(INDEX(ownership,0,MATCH(AE$1,Systems!$I$2:AY$2,)),$A70)+COUNTIFS(INDEX(ownership,0,MATCH(AE$1,Systems!$I$2:AY$2,)),$A70&amp;"(*",INDEX(ownership,0,MATCH(AE$1,Systems!$I$2:AY$2,)),"&lt;&gt;*"&amp;"(X)"&amp;"*")+COUNTIF(INDEX(ownership,0,MATCH(AE$1,Systems!$I$2:AY$2,)),$A70&amp;",*")</f>
        <v>34</v>
      </c>
      <c r="AF70" s="121">
        <f t="array" ref="AF70">COUNTIF(INDEX(ownership,0,MATCH(AF$1,Systems!$I$2:AY$2,)),$A70)+COUNTIFS(INDEX(ownership,0,MATCH(AF$1,Systems!$I$2:AY$2,)),$A70&amp;"(*",INDEX(ownership,0,MATCH(AF$1,Systems!$I$2:AY$2,)),"&lt;&gt;*"&amp;"(X)"&amp;"*")+COUNTIF(INDEX(ownership,0,MATCH(AF$1,Systems!$I$2:AY$2,)),$A70&amp;",*")</f>
        <v>38</v>
      </c>
      <c r="AG70" s="121">
        <f t="array" ref="AG70">COUNTIF(INDEX(ownership,0,MATCH(AG$1,Systems!$I$2:AY$2,)),$A70)+COUNTIFS(INDEX(ownership,0,MATCH(AG$1,Systems!$I$2:AY$2,)),$A70&amp;"(*",INDEX(ownership,0,MATCH(AG$1,Systems!$I$2:AY$2,)),"&lt;&gt;*"&amp;"(X)"&amp;"*")+COUNTIF(INDEX(ownership,0,MATCH(AG$1,Systems!$I$2:AY$2,)),$A70&amp;",*")</f>
        <v>36</v>
      </c>
      <c r="AH70" s="121">
        <f t="array" ref="AH70">COUNTIF(INDEX(ownership,0,MATCH(AH$1,Systems!$I$2:AY$2,)),$A70)+COUNTIFS(INDEX(ownership,0,MATCH(AH$1,Systems!$I$2:AY$2,)),$A70&amp;"(*",INDEX(ownership,0,MATCH(AH$1,Systems!$I$2:AY$2,)),"&lt;&gt;*"&amp;"(X)"&amp;"*")+COUNTIF(INDEX(ownership,0,MATCH(AH$1,Systems!$I$2:AY$2,)),$A70&amp;",*")</f>
        <v>36</v>
      </c>
      <c r="AI70" s="121">
        <f t="array" ref="AI70">COUNTIF(INDEX(ownership,0,MATCH(AI$1,Systems!$I$2:AY$2,)),$A70)+COUNTIFS(INDEX(ownership,0,MATCH(AI$1,Systems!$I$2:AY$2,)),$A70&amp;"(*",INDEX(ownership,0,MATCH(AI$1,Systems!$I$2:AY$2,)),"&lt;&gt;*"&amp;"(X)"&amp;"*")+COUNTIF(INDEX(ownership,0,MATCH(AI$1,Systems!$I$2:AY$2,)),$A70&amp;",*")</f>
        <v>34</v>
      </c>
      <c r="AJ70" s="121">
        <f t="array" ref="AJ70">COUNTIF(INDEX(ownership,0,MATCH(AJ$1,Systems!$I$2:AY$2,)),$A70)+COUNTIFS(INDEX(ownership,0,MATCH(AJ$1,Systems!$I$2:AY$2,)),$A70&amp;"(*",INDEX(ownership,0,MATCH(AJ$1,Systems!$I$2:AY$2,)),"&lt;&gt;*"&amp;"(X)"&amp;"*")+COUNTIF(INDEX(ownership,0,MATCH(AJ$1,Systems!$I$2:AY$2,)),$A70&amp;",*")</f>
        <v>32</v>
      </c>
      <c r="AK70" s="121">
        <f t="array" ref="AK70">COUNTIF(INDEX(ownership,0,MATCH(AK$1,Systems!$I$2:AY$2,)),$A70)+COUNTIFS(INDEX(ownership,0,MATCH(AK$1,Systems!$I$2:AY$2,)),$A70&amp;"(*",INDEX(ownership,0,MATCH(AK$1,Systems!$I$2:AY$2,)),"&lt;&gt;*"&amp;"(X)"&amp;"*")+COUNTIF(INDEX(ownership,0,MATCH(AK$1,Systems!$I$2:AY$2,)),$A70&amp;",*")</f>
        <v>32</v>
      </c>
      <c r="AL70" s="121">
        <f t="array" ref="AL70">COUNTIF(INDEX(ownership,0,MATCH(AL$1,Systems!$I$2:AY$2,)),$A70)+COUNTIFS(INDEX(ownership,0,MATCH(AL$1,Systems!$I$2:AY$2,)),$A70&amp;"(*",INDEX(ownership,0,MATCH(AL$1,Systems!$I$2:AY$2,)),"&lt;&gt;*"&amp;"(X)"&amp;"*")+COUNTIF(INDEX(ownership,0,MATCH(AL$1,Systems!$I$2:AY$2,)),$A70&amp;",*")</f>
        <v>32</v>
      </c>
      <c r="AM70" s="121">
        <f t="array" ref="AM70">COUNTIF(INDEX(ownership,0,MATCH(AM$1,Systems!$I$2:AY$2,)),$A70)+COUNTIFS(INDEX(ownership,0,MATCH(AM$1,Systems!$I$2:AY$2,)),$A70&amp;"(*",INDEX(ownership,0,MATCH(AM$1,Systems!$I$2:AY$2,)),"&lt;&gt;*"&amp;"(X)"&amp;"*")+COUNTIF(INDEX(ownership,0,MATCH(AM$1,Systems!$I$2:AY$2,)),$A70&amp;",*")</f>
        <v>29</v>
      </c>
      <c r="AN70" s="121">
        <f t="array" ref="AN70">COUNTIF(INDEX(ownership,0,MATCH(AN$1,Systems!$I$2:AY$2,)),$A70)+COUNTIFS(INDEX(ownership,0,MATCH(AN$1,Systems!$I$2:AY$2,)),$A70&amp;"(*",INDEX(ownership,0,MATCH(AN$1,Systems!$I$2:AY$2,)),"&lt;&gt;*"&amp;"(X)"&amp;"*")+COUNTIF(INDEX(ownership,0,MATCH(AN$1,Systems!$I$2:AY$2,)),$A70&amp;",*")</f>
        <v>29</v>
      </c>
      <c r="AO70" s="121">
        <f t="array" ref="AO70">COUNTIF(INDEX(ownership,0,MATCH(AO$1,Systems!$I$2:AY$2,)),$A70)+COUNTIFS(INDEX(ownership,0,MATCH(AO$1,Systems!$I$2:AY$2,)),$A70&amp;"(*",INDEX(ownership,0,MATCH(AO$1,Systems!$I$2:AY$2,)),"&lt;&gt;*"&amp;"(X)"&amp;"*")+COUNTIF(INDEX(ownership,0,MATCH(AO$1,Systems!$I$2:AY$2,)),$A70&amp;",*")</f>
        <v>32</v>
      </c>
      <c r="AP70" s="121">
        <f t="array" ref="AP70">COUNTIF(INDEX(ownership,0,MATCH(AP$1,Systems!$I$2:AY$2,)),$A70)+COUNTIFS(INDEX(ownership,0,MATCH(AP$1,Systems!$I$2:AY$2,)),$A70&amp;"(*",INDEX(ownership,0,MATCH(AP$1,Systems!$I$2:AY$2,)),"&lt;&gt;*"&amp;"(X)"&amp;"*")+COUNTIF(INDEX(ownership,0,MATCH(AP$1,Systems!$I$2:AY$2,)),$A70&amp;",*")</f>
        <v>17</v>
      </c>
      <c r="AQ70" s="121">
        <f t="array" ref="AQ70">COUNTIF(INDEX(ownership,0,MATCH(AQ$1,Systems!$I$2:AY$2,)),$A70)+COUNTIFS(INDEX(ownership,0,MATCH(AQ$1,Systems!$I$2:AY$2,)),$A70&amp;"(*",INDEX(ownership,0,MATCH(AQ$1,Systems!$I$2:AY$2,)),"&lt;&gt;*"&amp;"(X)"&amp;"*")+COUNTIF(INDEX(ownership,0,MATCH(AQ$1,Systems!$I$2:AY$2,)),$A70&amp;",*")</f>
        <v>11</v>
      </c>
      <c r="AR70" s="121">
        <f t="array" ref="AR70">COUNTIF(INDEX(ownership,0,MATCH(AR$1,Systems!$I$2:AY$2,)),$A70)+COUNTIFS(INDEX(ownership,0,MATCH(AR$1,Systems!$I$2:AY$2,)),$A70&amp;"(*",INDEX(ownership,0,MATCH(AR$1,Systems!$I$2:AY$2,)),"&lt;&gt;*"&amp;"(X)"&amp;"*")+COUNTIF(INDEX(ownership,0,MATCH(AR$1,Systems!$I$2:AY$2,)),$A70&amp;",*")</f>
        <v>10</v>
      </c>
      <c r="AS70" s="121">
        <f t="array" ref="AS70">COUNTIF(INDEX(ownership,0,MATCH(AS$1,Systems!$I$2:AY$2,)),$A70)+COUNTIFS(INDEX(ownership,0,MATCH(AS$1,Systems!$I$2:AY$2,)),$A70&amp;"(*",INDEX(ownership,0,MATCH(AS$1,Systems!$I$2:AY$2,)),"&lt;&gt;*"&amp;"(X)"&amp;"*")+COUNTIF(INDEX(ownership,0,MATCH(AS$1,Systems!$I$2:AY$2,)),$A70&amp;",*")</f>
        <v>15</v>
      </c>
      <c r="AT70" s="121">
        <f t="array" ref="AT70">COUNTIF(INDEX(ownership,0,MATCH(AT$1,Systems!$I$2:AY$2,)),$A70)+COUNTIFS(INDEX(ownership,0,MATCH(AT$1,Systems!$I$2:AY$2,)),$A70&amp;"(*",INDEX(ownership,0,MATCH(AT$1,Systems!$I$2:AY$2,)),"&lt;&gt;*"&amp;"(X)"&amp;"*")+COUNTIF(INDEX(ownership,0,MATCH(AT$1,Systems!$I$2:AY$2,)),$A70&amp;",*")</f>
        <v>0</v>
      </c>
      <c r="AU70" s="121">
        <f t="array" ref="AU70">COUNTIF(INDEX(ownership,0,MATCH(AU$1,Systems!$I$2:AY$2,)),$A70)+COUNTIFS(INDEX(ownership,0,MATCH(AU$1,Systems!$I$2:AY$2,)),$A70&amp;"(*",INDEX(ownership,0,MATCH(AU$1,Systems!$I$2:AY$2,)),"&lt;&gt;*"&amp;"(X)"&amp;"*")+COUNTIF(INDEX(ownership,0,MATCH(AU$1,Systems!$I$2:AY$2,)),$A70&amp;",*")</f>
        <v>0</v>
      </c>
      <c r="AV70" s="121">
        <f t="array" ref="AV70">COUNTIF(INDEX(ownership,0,MATCH(AV$1,Systems!$I$2:AY$2,)),$A70)+COUNTIFS(INDEX(ownership,0,MATCH(AV$1,Systems!$I$2:AY$2,)),$A70&amp;"(*",INDEX(ownership,0,MATCH(AV$1,Systems!$I$2:AY$2,)),"&lt;&gt;*"&amp;"(X)"&amp;"*")+COUNTIF(INDEX(ownership,0,MATCH(AV$1,Systems!$I$2:AY$2,)),$A70&amp;",*")</f>
        <v>0</v>
      </c>
      <c r="AW70" s="121">
        <f t="array" ref="AW70">COUNTIF(INDEX(ownership,0,MATCH(AW$1,Systems!$I$2:AY$2,)),$A70)+COUNTIFS(INDEX(ownership,0,MATCH(AW$1,Systems!$I$2:AY$2,)),$A70&amp;"(*",INDEX(ownership,0,MATCH(AW$1,Systems!$I$2:AY$2,)),"&lt;&gt;*"&amp;"(X)"&amp;"*")+COUNTIF(INDEX(ownership,0,MATCH(AW$1,Systems!$I$2:AY$2,)),$A70&amp;",*")</f>
        <v>0</v>
      </c>
      <c r="AX70" s="121">
        <f t="array" ref="AX70">COUNTIF(INDEX(ownership,0,MATCH(AX$1,Systems!$I$2:AY$2,)),$A70)+COUNTIFS(INDEX(ownership,0,MATCH(AX$1,Systems!$I$2:AY$2,)),$A70&amp;"(*",INDEX(ownership,0,MATCH(AX$1,Systems!$I$2:AY$2,)),"&lt;&gt;*"&amp;"(X)"&amp;"*")+COUNTIF(INDEX(ownership,0,MATCH(AX$1,Systems!$I$2:AY$2,)),$A70&amp;",*")</f>
        <v>0</v>
      </c>
      <c r="AY70" s="121">
        <f t="array" ref="AY70">COUNTIF(INDEX(ownership,0,MATCH(AY$1,Systems!$I$2:AZ$2,)),$A70)+COUNTIFS(INDEX(ownership,0,MATCH(AY$1,Systems!$I$2:AZ$2,)),$A70&amp;"(*",INDEX(ownership,0,MATCH(AY$1,Systems!$I$2:AZ$2,)),"&lt;&gt;*"&amp;"(X)"&amp;"*")+COUNTIF(INDEX(ownership,0,MATCH(AY$1,Systems!$I$2:AZ$2,)),$A70&amp;",*")</f>
        <v>0</v>
      </c>
      <c r="AZ70" s="121">
        <f t="array" ref="AZ70">COUNTIF(INDEX(ownership,0,MATCH(AZ$1,Systems!$I$2:AY$2,)),$A70)+COUNTIFS(INDEX(ownership,0,MATCH(AZ$1,Systems!$I$2:AY$2,)),$A70&amp;"(*",INDEX(ownership,0,MATCH(AZ$1,Systems!$I$2:AY$2,)),"&lt;&gt;*"&amp;"(X)"&amp;"*")+COUNTIF(INDEX(ownership,0,MATCH(AZ$1,Systems!$I$2:AY$2,)),$A70&amp;",*")</f>
        <v>0</v>
      </c>
    </row>
    <row r="71" ht="15.75" customHeight="1">
      <c r="A71" s="60" t="s">
        <v>1824</v>
      </c>
      <c r="B71" s="60" t="s">
        <v>8071</v>
      </c>
      <c r="C71" s="60" t="s">
        <v>8072</v>
      </c>
      <c r="D71" s="119">
        <v>2891.0</v>
      </c>
      <c r="E71" s="119">
        <v>3141.0</v>
      </c>
      <c r="F71" s="122"/>
      <c r="G71" s="121">
        <f t="shared" si="1"/>
        <v>29</v>
      </c>
      <c r="H71" s="121">
        <f t="array" ref="H71">COUNTIF(INDEX(ownership,0,MATCH(H$1,Systems!$I$2:AY$2,)),$A71)+COUNTIFS(INDEX(ownership,0,MATCH(H$1,Systems!$I$2:AY$2,)),$A71&amp;"(*",INDEX(ownership,0,MATCH(H$1,Systems!$I$2:AY$2,)),"&lt;&gt;*"&amp;"(X)"&amp;"*")+COUNTIF(INDEX(ownership,0,MATCH(H$1,Systems!$I$2:AY$2,)),$A71&amp;",*")</f>
        <v>0</v>
      </c>
      <c r="I71" s="121">
        <f t="array" ref="I71">COUNTIF(INDEX(ownership,0,MATCH(I$1,Systems!$I$2:AY$2,)),$A71)+COUNTIFS(INDEX(ownership,0,MATCH(I$1,Systems!$I$2:AY$2,)),$A71&amp;"(*",INDEX(ownership,0,MATCH(I$1,Systems!$I$2:AY$2,)),"&lt;&gt;*"&amp;"(X)"&amp;"*")+COUNTIF(INDEX(ownership,0,MATCH(I$1,Systems!$I$2:AY$2,)),$A71&amp;",*")</f>
        <v>0</v>
      </c>
      <c r="J71" s="121">
        <f t="array" ref="J71">COUNTIF(INDEX(ownership,0,MATCH(J$1,Systems!$I$2:AY$2,)),$A71)+COUNTIFS(INDEX(ownership,0,MATCH(J$1,Systems!$I$2:AY$2,)),$A71&amp;"(*",INDEX(ownership,0,MATCH(J$1,Systems!$I$2:AY$2,)),"&lt;&gt;*"&amp;"(X)"&amp;"*")+COUNTIF(INDEX(ownership,0,MATCH(J$1,Systems!$I$2:AY$2,)),$A71&amp;",*")</f>
        <v>0</v>
      </c>
      <c r="K71" s="121">
        <f t="array" ref="K71">COUNTIF(INDEX(ownership,0,MATCH(K$1,Systems!$I$2:AY$2,)),$A71)+COUNTIFS(INDEX(ownership,0,MATCH(K$1,Systems!$I$2:AY$2,)),$A71&amp;"(*",INDEX(ownership,0,MATCH(K$1,Systems!$I$2:AY$2,)),"&lt;&gt;*"&amp;"(X)"&amp;"*")+COUNTIF(INDEX(ownership,0,MATCH(K$1,Systems!$I$2:AY$2,)),$A71&amp;",*")</f>
        <v>0</v>
      </c>
      <c r="L71" s="121">
        <f t="array" ref="L71">COUNTIF(INDEX(ownership,0,MATCH(L$1,Systems!$I$2:AY$2,)),$A71)+COUNTIFS(INDEX(ownership,0,MATCH(L$1,Systems!$I$2:AY$2,)),$A71&amp;"(*",INDEX(ownership,0,MATCH(L$1,Systems!$I$2:AY$2,)),"&lt;&gt;*"&amp;"(X)"&amp;"*")+COUNTIF(INDEX(ownership,0,MATCH(L$1,Systems!$I$2:AY$2,)),$A71&amp;",*")</f>
        <v>0</v>
      </c>
      <c r="M71" s="121">
        <f t="array" ref="M71">COUNTIF(INDEX(ownership,0,MATCH(M$1,Systems!$I$2:AY$2,)),$A71)+COUNTIFS(INDEX(ownership,0,MATCH(M$1,Systems!$I$2:AY$2,)),$A71&amp;"(*",INDEX(ownership,0,MATCH(M$1,Systems!$I$2:AY$2,)),"&lt;&gt;*"&amp;"(X)"&amp;"*")+COUNTIF(INDEX(ownership,0,MATCH(M$1,Systems!$I$2:AY$2,)),$A71&amp;",*")</f>
        <v>0</v>
      </c>
      <c r="N71" s="121">
        <f t="array" ref="N71">COUNTIF(INDEX(ownership,0,MATCH(N$1,Systems!$I$2:AY$2,)),$A71)+COUNTIFS(INDEX(ownership,0,MATCH(N$1,Systems!$I$2:AY$2,)),$A71&amp;"(*",INDEX(ownership,0,MATCH(N$1,Systems!$I$2:AY$2,)),"&lt;&gt;*"&amp;"(X)"&amp;"*")+COUNTIF(INDEX(ownership,0,MATCH(N$1,Systems!$I$2:AY$2,)),$A71&amp;",*")</f>
        <v>0</v>
      </c>
      <c r="O71" s="121">
        <f t="array" ref="O71">COUNTIF(INDEX(ownership,0,MATCH(O$1,Systems!$I$2:AY$2,)),$A71)+COUNTIFS(INDEX(ownership,0,MATCH(O$1,Systems!$I$2:AY$2,)),$A71&amp;"(*",INDEX(ownership,0,MATCH(O$1,Systems!$I$2:AY$2,)),"&lt;&gt;*"&amp;"(X)"&amp;"*")+COUNTIF(INDEX(ownership,0,MATCH(O$1,Systems!$I$2:AY$2,)),$A71&amp;",*")</f>
        <v>0</v>
      </c>
      <c r="P71" s="121">
        <f t="array" ref="P71">COUNTIF(INDEX(ownership,0,MATCH(P$1,Systems!$I$2:AY$2,)),$A71)+COUNTIFS(INDEX(ownership,0,MATCH(P$1,Systems!$I$2:AY$2,)),$A71&amp;"(*",INDEX(ownership,0,MATCH(P$1,Systems!$I$2:AY$2,)),"&lt;&gt;*"&amp;"(X)"&amp;"*")+COUNTIF(INDEX(ownership,0,MATCH(P$1,Systems!$I$2:AY$2,)),$A71&amp;",*")</f>
        <v>0</v>
      </c>
      <c r="Q71" s="121">
        <f t="array" ref="Q71">COUNTIF(INDEX(ownership,0,MATCH(Q$1,Systems!$I$2:AY$2,)),$A71)+COUNTIFS(INDEX(ownership,0,MATCH(Q$1,Systems!$I$2:AY$2,)),$A71&amp;"(*",INDEX(ownership,0,MATCH(Q$1,Systems!$I$2:AY$2,)),"&lt;&gt;*"&amp;"(X)"&amp;"*")+COUNTIF(INDEX(ownership,0,MATCH(Q$1,Systems!$I$2:AY$2,)),$A71&amp;",*")</f>
        <v>0</v>
      </c>
      <c r="R71" s="121">
        <f t="array" ref="R71">COUNTIF(INDEX(ownership,0,MATCH(R$1,Systems!$I$2:AY$2,)),$A71)+COUNTIFS(INDEX(ownership,0,MATCH(R$1,Systems!$I$2:AY$2,)),$A71&amp;"(*",INDEX(ownership,0,MATCH(R$1,Systems!$I$2:AY$2,)),"&lt;&gt;*"&amp;"(X)"&amp;"*")+COUNTIF(INDEX(ownership,0,MATCH(R$1,Systems!$I$2:AY$2,)),$A71&amp;",*")</f>
        <v>0</v>
      </c>
      <c r="S71" s="121">
        <f t="array" ref="S71">COUNTIF(INDEX(ownership,0,MATCH(S$1,Systems!$I$2:AY$2,)),$A71)+COUNTIFS(INDEX(ownership,0,MATCH(S$1,Systems!$I$2:AY$2,)),$A71&amp;"(*",INDEX(ownership,0,MATCH(S$1,Systems!$I$2:AY$2,)),"&lt;&gt;*"&amp;"(X)"&amp;"*")+COUNTIF(INDEX(ownership,0,MATCH(S$1,Systems!$I$2:AY$2,)),$A71&amp;",*")</f>
        <v>0</v>
      </c>
      <c r="T71" s="121">
        <f t="array" ref="T71">COUNTIF(INDEX(ownership,0,MATCH(T$1,Systems!$I$2:AY$2,)),$A71)+COUNTIFS(INDEX(ownership,0,MATCH(T$1,Systems!$I$2:AY$2,)),$A71&amp;"(*",INDEX(ownership,0,MATCH(T$1,Systems!$I$2:AY$2,)),"&lt;&gt;*"&amp;"(X)"&amp;"*")+COUNTIF(INDEX(ownership,0,MATCH(T$1,Systems!$I$2:AY$2,)),$A71&amp;",*")</f>
        <v>0</v>
      </c>
      <c r="U71" s="121">
        <f t="array" ref="U71">COUNTIF(INDEX(ownership,0,MATCH(U$1,Systems!$I$2:AY$2,)),$A71)+COUNTIFS(INDEX(ownership,0,MATCH(U$1,Systems!$I$2:AY$2,)),$A71&amp;"(*",INDEX(ownership,0,MATCH(U$1,Systems!$I$2:AY$2,)),"&lt;&gt;*"&amp;"(X)"&amp;"*")+COUNTIF(INDEX(ownership,0,MATCH(U$1,Systems!$I$2:AY$2,)),$A71&amp;",*")</f>
        <v>0</v>
      </c>
      <c r="V71" s="121">
        <f t="array" ref="V71">COUNTIF(INDEX(ownership,0,MATCH(V$1,Systems!$I$2:AY$2,)),$A71)+COUNTIFS(INDEX(ownership,0,MATCH(V$1,Systems!$I$2:AY$2,)),$A71&amp;"(*",INDEX(ownership,0,MATCH(V$1,Systems!$I$2:AY$2,)),"&lt;&gt;*"&amp;"(X)"&amp;"*")+COUNTIF(INDEX(ownership,0,MATCH(V$1,Systems!$I$2:AY$2,)),$A71&amp;",*")</f>
        <v>0</v>
      </c>
      <c r="W71" s="121">
        <f t="array" ref="W71">COUNTIF(INDEX(ownership,0,MATCH(W$1,Systems!$I$2:AY$2,)),$A71)+COUNTIFS(INDEX(ownership,0,MATCH(W$1,Systems!$I$2:AY$2,)),$A71&amp;"(*",INDEX(ownership,0,MATCH(W$1,Systems!$I$2:AY$2,)),"&lt;&gt;*"&amp;"(X)"&amp;"*")+COUNTIF(INDEX(ownership,0,MATCH(W$1,Systems!$I$2:AY$2,)),$A71&amp;",*")</f>
        <v>0</v>
      </c>
      <c r="X71" s="121">
        <f t="array" ref="X71">COUNTIF(INDEX(ownership,0,MATCH(X$1,Systems!$I$2:AY$2,)),$A71)+COUNTIFS(INDEX(ownership,0,MATCH(X$1,Systems!$I$2:AY$2,)),$A71&amp;"(*",INDEX(ownership,0,MATCH(X$1,Systems!$I$2:AY$2,)),"&lt;&gt;*"&amp;"(X)"&amp;"*")+COUNTIF(INDEX(ownership,0,MATCH(X$1,Systems!$I$2:AY$2,)),$A71&amp;",*")</f>
        <v>29</v>
      </c>
      <c r="Y71" s="121">
        <f t="array" ref="Y71">COUNTIF(INDEX(ownership,0,MATCH(Y$1,Systems!$I$2:AY$2,)),$A71)+COUNTIFS(INDEX(ownership,0,MATCH(Y$1,Systems!$I$2:AY$2,)),$A71&amp;"(*",INDEX(ownership,0,MATCH(Y$1,Systems!$I$2:AY$2,)),"&lt;&gt;*"&amp;"(X)"&amp;"*")+COUNTIF(INDEX(ownership,0,MATCH(Y$1,Systems!$I$2:AY$2,)),$A71&amp;",*")</f>
        <v>29</v>
      </c>
      <c r="Z71" s="121">
        <f t="array" ref="Z71">COUNTIF(INDEX(ownership,0,MATCH(Z$1,Systems!$I$2:AY$2,)),$A71)+COUNTIFS(INDEX(ownership,0,MATCH(Z$1,Systems!$I$2:AY$2,)),$A71&amp;"(*",INDEX(ownership,0,MATCH(Z$1,Systems!$I$2:AY$2,)),"&lt;&gt;*"&amp;"(X)"&amp;"*")+COUNTIF(INDEX(ownership,0,MATCH(Z$1,Systems!$I$2:AY$2,)),$A71&amp;",*")</f>
        <v>29</v>
      </c>
      <c r="AA71" s="121">
        <f t="array" ref="AA71">COUNTIF(INDEX(ownership,0,MATCH(AA$1,Systems!$I$2:AY$2,)),$A71)+COUNTIFS(INDEX(ownership,0,MATCH(AA$1,Systems!$I$2:AY$2,)),$A71&amp;"(*",INDEX(ownership,0,MATCH(AA$1,Systems!$I$2:AY$2,)),"&lt;&gt;*"&amp;"(X)"&amp;"*")+COUNTIF(INDEX(ownership,0,MATCH(AA$1,Systems!$I$2:AY$2,)),$A71&amp;",*")</f>
        <v>29</v>
      </c>
      <c r="AB71" s="121">
        <f t="array" ref="AB71">COUNTIF(INDEX(ownership,0,MATCH(AB$1,Systems!$I$2:AY$2,)),$A71)+COUNTIFS(INDEX(ownership,0,MATCH(AB$1,Systems!$I$2:AY$2,)),$A71&amp;"(*",INDEX(ownership,0,MATCH(AB$1,Systems!$I$2:AY$2,)),"&lt;&gt;*"&amp;"(X)"&amp;"*")+COUNTIF(INDEX(ownership,0,MATCH(AB$1,Systems!$I$2:AY$2,)),$A71&amp;",*")</f>
        <v>29</v>
      </c>
      <c r="AC71" s="121">
        <f t="array" ref="AC71">COUNTIF(INDEX(ownership,0,MATCH(AC$1,Systems!$I$2:AY$2,)),$A71)+COUNTIFS(INDEX(ownership,0,MATCH(AC$1,Systems!$I$2:AY$2,)),$A71&amp;"(*",INDEX(ownership,0,MATCH(AC$1,Systems!$I$2:AY$2,)),"&lt;&gt;*"&amp;"(X)"&amp;"*")+COUNTIF(INDEX(ownership,0,MATCH(AC$1,Systems!$I$2:AY$2,)),$A71&amp;",*")</f>
        <v>29</v>
      </c>
      <c r="AD71" s="121">
        <f t="array" ref="AD71">COUNTIF(INDEX(ownership,0,MATCH(AD$1,Systems!$I$2:AY$2,)),$A71)+COUNTIFS(INDEX(ownership,0,MATCH(AD$1,Systems!$I$2:AY$2,)),$A71&amp;"(*",INDEX(ownership,0,MATCH(AD$1,Systems!$I$2:AY$2,)),"&lt;&gt;*"&amp;"(X)"&amp;"*")+COUNTIF(INDEX(ownership,0,MATCH(AD$1,Systems!$I$2:AY$2,)),$A71&amp;",*")</f>
        <v>29</v>
      </c>
      <c r="AE71" s="121">
        <f t="array" ref="AE71">COUNTIF(INDEX(ownership,0,MATCH(AE$1,Systems!$I$2:AY$2,)),$A71)+COUNTIFS(INDEX(ownership,0,MATCH(AE$1,Systems!$I$2:AY$2,)),$A71&amp;"(*",INDEX(ownership,0,MATCH(AE$1,Systems!$I$2:AY$2,)),"&lt;&gt;*"&amp;"(X)"&amp;"*")+COUNTIF(INDEX(ownership,0,MATCH(AE$1,Systems!$I$2:AY$2,)),$A71&amp;",*")</f>
        <v>29</v>
      </c>
      <c r="AF71" s="121">
        <f t="array" ref="AF71">COUNTIF(INDEX(ownership,0,MATCH(AF$1,Systems!$I$2:AY$2,)),$A71)+COUNTIFS(INDEX(ownership,0,MATCH(AF$1,Systems!$I$2:AY$2,)),$A71&amp;"(*",INDEX(ownership,0,MATCH(AF$1,Systems!$I$2:AY$2,)),"&lt;&gt;*"&amp;"(X)"&amp;"*")+COUNTIF(INDEX(ownership,0,MATCH(AF$1,Systems!$I$2:AY$2,)),$A71&amp;",*")</f>
        <v>29</v>
      </c>
      <c r="AG71" s="121">
        <f t="array" ref="AG71">COUNTIF(INDEX(ownership,0,MATCH(AG$1,Systems!$I$2:AY$2,)),$A71)+COUNTIFS(INDEX(ownership,0,MATCH(AG$1,Systems!$I$2:AY$2,)),$A71&amp;"(*",INDEX(ownership,0,MATCH(AG$1,Systems!$I$2:AY$2,)),"&lt;&gt;*"&amp;"(X)"&amp;"*")+COUNTIF(INDEX(ownership,0,MATCH(AG$1,Systems!$I$2:AY$2,)),$A71&amp;",*")</f>
        <v>29</v>
      </c>
      <c r="AH71" s="121">
        <f t="array" ref="AH71">COUNTIF(INDEX(ownership,0,MATCH(AH$1,Systems!$I$2:AY$2,)),$A71)+COUNTIFS(INDEX(ownership,0,MATCH(AH$1,Systems!$I$2:AY$2,)),$A71&amp;"(*",INDEX(ownership,0,MATCH(AH$1,Systems!$I$2:AY$2,)),"&lt;&gt;*"&amp;"(X)"&amp;"*")+COUNTIF(INDEX(ownership,0,MATCH(AH$1,Systems!$I$2:AY$2,)),$A71&amp;",*")</f>
        <v>29</v>
      </c>
      <c r="AI71" s="121">
        <f t="array" ref="AI71">COUNTIF(INDEX(ownership,0,MATCH(AI$1,Systems!$I$2:AY$2,)),$A71)+COUNTIFS(INDEX(ownership,0,MATCH(AI$1,Systems!$I$2:AY$2,)),$A71&amp;"(*",INDEX(ownership,0,MATCH(AI$1,Systems!$I$2:AY$2,)),"&lt;&gt;*"&amp;"(X)"&amp;"*")+COUNTIF(INDEX(ownership,0,MATCH(AI$1,Systems!$I$2:AY$2,)),$A71&amp;",*")</f>
        <v>29</v>
      </c>
      <c r="AJ71" s="121">
        <f t="array" ref="AJ71">COUNTIF(INDEX(ownership,0,MATCH(AJ$1,Systems!$I$2:AY$2,)),$A71)+COUNTIFS(INDEX(ownership,0,MATCH(AJ$1,Systems!$I$2:AY$2,)),$A71&amp;"(*",INDEX(ownership,0,MATCH(AJ$1,Systems!$I$2:AY$2,)),"&lt;&gt;*"&amp;"(X)"&amp;"*")+COUNTIF(INDEX(ownership,0,MATCH(AJ$1,Systems!$I$2:AY$2,)),$A71&amp;",*")</f>
        <v>29</v>
      </c>
      <c r="AK71" s="121">
        <f t="array" ref="AK71">COUNTIF(INDEX(ownership,0,MATCH(AK$1,Systems!$I$2:AY$2,)),$A71)+COUNTIFS(INDEX(ownership,0,MATCH(AK$1,Systems!$I$2:AY$2,)),$A71&amp;"(*",INDEX(ownership,0,MATCH(AK$1,Systems!$I$2:AY$2,)),"&lt;&gt;*"&amp;"(X)"&amp;"*")+COUNTIF(INDEX(ownership,0,MATCH(AK$1,Systems!$I$2:AY$2,)),$A71&amp;",*")</f>
        <v>29</v>
      </c>
      <c r="AL71" s="121">
        <f t="array" ref="AL71">COUNTIF(INDEX(ownership,0,MATCH(AL$1,Systems!$I$2:AY$2,)),$A71)+COUNTIFS(INDEX(ownership,0,MATCH(AL$1,Systems!$I$2:AY$2,)),$A71&amp;"(*",INDEX(ownership,0,MATCH(AL$1,Systems!$I$2:AY$2,)),"&lt;&gt;*"&amp;"(X)"&amp;"*")+COUNTIF(INDEX(ownership,0,MATCH(AL$1,Systems!$I$2:AY$2,)),$A71&amp;",*")</f>
        <v>29</v>
      </c>
      <c r="AM71" s="121">
        <f t="array" ref="AM71">COUNTIF(INDEX(ownership,0,MATCH(AM$1,Systems!$I$2:AY$2,)),$A71)+COUNTIFS(INDEX(ownership,0,MATCH(AM$1,Systems!$I$2:AY$2,)),$A71&amp;"(*",INDEX(ownership,0,MATCH(AM$1,Systems!$I$2:AY$2,)),"&lt;&gt;*"&amp;"(X)"&amp;"*")+COUNTIF(INDEX(ownership,0,MATCH(AM$1,Systems!$I$2:AY$2,)),$A71&amp;",*")</f>
        <v>29</v>
      </c>
      <c r="AN71" s="121">
        <f t="array" ref="AN71">COUNTIF(INDEX(ownership,0,MATCH(AN$1,Systems!$I$2:AY$2,)),$A71)+COUNTIFS(INDEX(ownership,0,MATCH(AN$1,Systems!$I$2:AY$2,)),$A71&amp;"(*",INDEX(ownership,0,MATCH(AN$1,Systems!$I$2:AY$2,)),"&lt;&gt;*"&amp;"(X)"&amp;"*")+COUNTIF(INDEX(ownership,0,MATCH(AN$1,Systems!$I$2:AY$2,)),$A71&amp;",*")</f>
        <v>29</v>
      </c>
      <c r="AO71" s="121">
        <f t="array" ref="AO71">COUNTIF(INDEX(ownership,0,MATCH(AO$1,Systems!$I$2:AY$2,)),$A71)+COUNTIFS(INDEX(ownership,0,MATCH(AO$1,Systems!$I$2:AY$2,)),$A71&amp;"(*",INDEX(ownership,0,MATCH(AO$1,Systems!$I$2:AY$2,)),"&lt;&gt;*"&amp;"(X)"&amp;"*")+COUNTIF(INDEX(ownership,0,MATCH(AO$1,Systems!$I$2:AY$2,)),$A71&amp;",*")</f>
        <v>29</v>
      </c>
      <c r="AP71" s="121">
        <f t="array" ref="AP71">COUNTIF(INDEX(ownership,0,MATCH(AP$1,Systems!$I$2:AY$2,)),$A71)+COUNTIFS(INDEX(ownership,0,MATCH(AP$1,Systems!$I$2:AY$2,)),$A71&amp;"(*",INDEX(ownership,0,MATCH(AP$1,Systems!$I$2:AY$2,)),"&lt;&gt;*"&amp;"(X)"&amp;"*")+COUNTIF(INDEX(ownership,0,MATCH(AP$1,Systems!$I$2:AY$2,)),$A71&amp;",*")</f>
        <v>29</v>
      </c>
      <c r="AQ71" s="121">
        <f t="array" ref="AQ71">COUNTIF(INDEX(ownership,0,MATCH(AQ$1,Systems!$I$2:AY$2,)),$A71)+COUNTIFS(INDEX(ownership,0,MATCH(AQ$1,Systems!$I$2:AY$2,)),$A71&amp;"(*",INDEX(ownership,0,MATCH(AQ$1,Systems!$I$2:AY$2,)),"&lt;&gt;*"&amp;"(X)"&amp;"*")+COUNTIF(INDEX(ownership,0,MATCH(AQ$1,Systems!$I$2:AY$2,)),$A71&amp;",*")</f>
        <v>29</v>
      </c>
      <c r="AR71" s="121">
        <f t="array" ref="AR71">COUNTIF(INDEX(ownership,0,MATCH(AR$1,Systems!$I$2:AY$2,)),$A71)+COUNTIFS(INDEX(ownership,0,MATCH(AR$1,Systems!$I$2:AY$2,)),$A71&amp;"(*",INDEX(ownership,0,MATCH(AR$1,Systems!$I$2:AY$2,)),"&lt;&gt;*"&amp;"(X)"&amp;"*")+COUNTIF(INDEX(ownership,0,MATCH(AR$1,Systems!$I$2:AY$2,)),$A71&amp;",*")</f>
        <v>29</v>
      </c>
      <c r="AS71" s="121">
        <f t="array" ref="AS71">COUNTIF(INDEX(ownership,0,MATCH(AS$1,Systems!$I$2:AY$2,)),$A71)+COUNTIFS(INDEX(ownership,0,MATCH(AS$1,Systems!$I$2:AY$2,)),$A71&amp;"(*",INDEX(ownership,0,MATCH(AS$1,Systems!$I$2:AY$2,)),"&lt;&gt;*"&amp;"(X)"&amp;"*")+COUNTIF(INDEX(ownership,0,MATCH(AS$1,Systems!$I$2:AY$2,)),$A71&amp;",*")</f>
        <v>29</v>
      </c>
      <c r="AT71" s="121">
        <f t="array" ref="AT71">COUNTIF(INDEX(ownership,0,MATCH(AT$1,Systems!$I$2:AY$2,)),$A71)+COUNTIFS(INDEX(ownership,0,MATCH(AT$1,Systems!$I$2:AY$2,)),$A71&amp;"(*",INDEX(ownership,0,MATCH(AT$1,Systems!$I$2:AY$2,)),"&lt;&gt;*"&amp;"(X)"&amp;"*")+COUNTIF(INDEX(ownership,0,MATCH(AT$1,Systems!$I$2:AY$2,)),$A71&amp;",*")</f>
        <v>29</v>
      </c>
      <c r="AU71" s="121">
        <f t="array" ref="AU71">COUNTIF(INDEX(ownership,0,MATCH(AU$1,Systems!$I$2:AY$2,)),$A71)+COUNTIFS(INDEX(ownership,0,MATCH(AU$1,Systems!$I$2:AY$2,)),$A71&amp;"(*",INDEX(ownership,0,MATCH(AU$1,Systems!$I$2:AY$2,)),"&lt;&gt;*"&amp;"(X)"&amp;"*")+COUNTIF(INDEX(ownership,0,MATCH(AU$1,Systems!$I$2:AY$2,)),$A71&amp;",*")</f>
        <v>29</v>
      </c>
      <c r="AV71" s="121">
        <f t="array" ref="AV71">COUNTIF(INDEX(ownership,0,MATCH(AV$1,Systems!$I$2:AY$2,)),$A71)+COUNTIFS(INDEX(ownership,0,MATCH(AV$1,Systems!$I$2:AY$2,)),$A71&amp;"(*",INDEX(ownership,0,MATCH(AV$1,Systems!$I$2:AY$2,)),"&lt;&gt;*"&amp;"(X)"&amp;"*")+COUNTIF(INDEX(ownership,0,MATCH(AV$1,Systems!$I$2:AY$2,)),$A71&amp;",*")</f>
        <v>29</v>
      </c>
      <c r="AW71" s="121">
        <f t="array" ref="AW71">COUNTIF(INDEX(ownership,0,MATCH(AW$1,Systems!$I$2:AY$2,)),$A71)+COUNTIFS(INDEX(ownership,0,MATCH(AW$1,Systems!$I$2:AY$2,)),$A71&amp;"(*",INDEX(ownership,0,MATCH(AW$1,Systems!$I$2:AY$2,)),"&lt;&gt;*"&amp;"(X)"&amp;"*")+COUNTIF(INDEX(ownership,0,MATCH(AW$1,Systems!$I$2:AY$2,)),$A71&amp;",*")</f>
        <v>0</v>
      </c>
      <c r="AX71" s="121">
        <f t="array" ref="AX71">COUNTIF(INDEX(ownership,0,MATCH(AX$1,Systems!$I$2:AY$2,)),$A71)+COUNTIFS(INDEX(ownership,0,MATCH(AX$1,Systems!$I$2:AY$2,)),$A71&amp;"(*",INDEX(ownership,0,MATCH(AX$1,Systems!$I$2:AY$2,)),"&lt;&gt;*"&amp;"(X)"&amp;"*")+COUNTIF(INDEX(ownership,0,MATCH(AX$1,Systems!$I$2:AY$2,)),$A71&amp;",*")</f>
        <v>0</v>
      </c>
      <c r="AY71" s="121">
        <f t="array" ref="AY71">COUNTIF(INDEX(ownership,0,MATCH(AY$1,Systems!$I$2:AZ$2,)),$A71)+COUNTIFS(INDEX(ownership,0,MATCH(AY$1,Systems!$I$2:AZ$2,)),$A71&amp;"(*",INDEX(ownership,0,MATCH(AY$1,Systems!$I$2:AZ$2,)),"&lt;&gt;*"&amp;"(X)"&amp;"*")+COUNTIF(INDEX(ownership,0,MATCH(AY$1,Systems!$I$2:AZ$2,)),$A71&amp;",*")</f>
        <v>0</v>
      </c>
      <c r="AZ71" s="121">
        <f t="array" ref="AZ71">COUNTIF(INDEX(ownership,0,MATCH(AZ$1,Systems!$I$2:AY$2,)),$A71)+COUNTIFS(INDEX(ownership,0,MATCH(AZ$1,Systems!$I$2:AY$2,)),$A71&amp;"(*",INDEX(ownership,0,MATCH(AZ$1,Systems!$I$2:AY$2,)),"&lt;&gt;*"&amp;"(X)"&amp;"*")+COUNTIF(INDEX(ownership,0,MATCH(AZ$1,Systems!$I$2:AY$2,)),$A71&amp;",*")</f>
        <v>0</v>
      </c>
    </row>
    <row r="72" ht="15.75" customHeight="1">
      <c r="A72" s="60" t="s">
        <v>1316</v>
      </c>
      <c r="B72" s="60" t="s">
        <v>8073</v>
      </c>
      <c r="C72" s="60" t="s">
        <v>8065</v>
      </c>
      <c r="D72" s="119">
        <v>2895.0</v>
      </c>
      <c r="E72" s="119">
        <v>3100.0</v>
      </c>
      <c r="F72" s="122"/>
      <c r="G72" s="121">
        <f t="shared" si="1"/>
        <v>10</v>
      </c>
      <c r="H72" s="121">
        <f t="array" ref="H72">COUNTIF(INDEX(ownership,0,MATCH(H$1,Systems!$I$2:AY$2,)),$A72)+COUNTIFS(INDEX(ownership,0,MATCH(H$1,Systems!$I$2:AY$2,)),$A72&amp;"(*",INDEX(ownership,0,MATCH(H$1,Systems!$I$2:AY$2,)),"&lt;&gt;*"&amp;"(X)"&amp;"*")+COUNTIF(INDEX(ownership,0,MATCH(H$1,Systems!$I$2:AY$2,)),$A72&amp;",*")</f>
        <v>0</v>
      </c>
      <c r="I72" s="121">
        <f t="array" ref="I72">COUNTIF(INDEX(ownership,0,MATCH(I$1,Systems!$I$2:AY$2,)),$A72)+COUNTIFS(INDEX(ownership,0,MATCH(I$1,Systems!$I$2:AY$2,)),$A72&amp;"(*",INDEX(ownership,0,MATCH(I$1,Systems!$I$2:AY$2,)),"&lt;&gt;*"&amp;"(X)"&amp;"*")+COUNTIF(INDEX(ownership,0,MATCH(I$1,Systems!$I$2:AY$2,)),$A72&amp;",*")</f>
        <v>0</v>
      </c>
      <c r="J72" s="121">
        <f t="array" ref="J72">COUNTIF(INDEX(ownership,0,MATCH(J$1,Systems!$I$2:AY$2,)),$A72)+COUNTIFS(INDEX(ownership,0,MATCH(J$1,Systems!$I$2:AY$2,)),$A72&amp;"(*",INDEX(ownership,0,MATCH(J$1,Systems!$I$2:AY$2,)),"&lt;&gt;*"&amp;"(X)"&amp;"*")+COUNTIF(INDEX(ownership,0,MATCH(J$1,Systems!$I$2:AY$2,)),$A72&amp;",*")</f>
        <v>0</v>
      </c>
      <c r="K72" s="121">
        <f t="array" ref="K72">COUNTIF(INDEX(ownership,0,MATCH(K$1,Systems!$I$2:AY$2,)),$A72)+COUNTIFS(INDEX(ownership,0,MATCH(K$1,Systems!$I$2:AY$2,)),$A72&amp;"(*",INDEX(ownership,0,MATCH(K$1,Systems!$I$2:AY$2,)),"&lt;&gt;*"&amp;"(X)"&amp;"*")+COUNTIF(INDEX(ownership,0,MATCH(K$1,Systems!$I$2:AY$2,)),$A72&amp;",*")</f>
        <v>0</v>
      </c>
      <c r="L72" s="121">
        <f t="array" ref="L72">COUNTIF(INDEX(ownership,0,MATCH(L$1,Systems!$I$2:AY$2,)),$A72)+COUNTIFS(INDEX(ownership,0,MATCH(L$1,Systems!$I$2:AY$2,)),$A72&amp;"(*",INDEX(ownership,0,MATCH(L$1,Systems!$I$2:AY$2,)),"&lt;&gt;*"&amp;"(X)"&amp;"*")+COUNTIF(INDEX(ownership,0,MATCH(L$1,Systems!$I$2:AY$2,)),$A72&amp;",*")</f>
        <v>0</v>
      </c>
      <c r="M72" s="121">
        <f t="array" ref="M72">COUNTIF(INDEX(ownership,0,MATCH(M$1,Systems!$I$2:AY$2,)),$A72)+COUNTIFS(INDEX(ownership,0,MATCH(M$1,Systems!$I$2:AY$2,)),$A72&amp;"(*",INDEX(ownership,0,MATCH(M$1,Systems!$I$2:AY$2,)),"&lt;&gt;*"&amp;"(X)"&amp;"*")+COUNTIF(INDEX(ownership,0,MATCH(M$1,Systems!$I$2:AY$2,)),$A72&amp;",*")</f>
        <v>0</v>
      </c>
      <c r="N72" s="121">
        <f t="array" ref="N72">COUNTIF(INDEX(ownership,0,MATCH(N$1,Systems!$I$2:AY$2,)),$A72)+COUNTIFS(INDEX(ownership,0,MATCH(N$1,Systems!$I$2:AY$2,)),$A72&amp;"(*",INDEX(ownership,0,MATCH(N$1,Systems!$I$2:AY$2,)),"&lt;&gt;*"&amp;"(X)"&amp;"*")+COUNTIF(INDEX(ownership,0,MATCH(N$1,Systems!$I$2:AY$2,)),$A72&amp;",*")</f>
        <v>0</v>
      </c>
      <c r="O72" s="121">
        <f t="array" ref="O72">COUNTIF(INDEX(ownership,0,MATCH(O$1,Systems!$I$2:AY$2,)),$A72)+COUNTIFS(INDEX(ownership,0,MATCH(O$1,Systems!$I$2:AY$2,)),$A72&amp;"(*",INDEX(ownership,0,MATCH(O$1,Systems!$I$2:AY$2,)),"&lt;&gt;*"&amp;"(X)"&amp;"*")+COUNTIF(INDEX(ownership,0,MATCH(O$1,Systems!$I$2:AY$2,)),$A72&amp;",*")</f>
        <v>0</v>
      </c>
      <c r="P72" s="121">
        <f t="array" ref="P72">COUNTIF(INDEX(ownership,0,MATCH(P$1,Systems!$I$2:AY$2,)),$A72)+COUNTIFS(INDEX(ownership,0,MATCH(P$1,Systems!$I$2:AY$2,)),$A72&amp;"(*",INDEX(ownership,0,MATCH(P$1,Systems!$I$2:AY$2,)),"&lt;&gt;*"&amp;"(X)"&amp;"*")+COUNTIF(INDEX(ownership,0,MATCH(P$1,Systems!$I$2:AY$2,)),$A72&amp;",*")</f>
        <v>0</v>
      </c>
      <c r="Q72" s="121">
        <f t="array" ref="Q72">COUNTIF(INDEX(ownership,0,MATCH(Q$1,Systems!$I$2:AY$2,)),$A72)+COUNTIFS(INDEX(ownership,0,MATCH(Q$1,Systems!$I$2:AY$2,)),$A72&amp;"(*",INDEX(ownership,0,MATCH(Q$1,Systems!$I$2:AY$2,)),"&lt;&gt;*"&amp;"(X)"&amp;"*")+COUNTIF(INDEX(ownership,0,MATCH(Q$1,Systems!$I$2:AY$2,)),$A72&amp;",*")</f>
        <v>0</v>
      </c>
      <c r="R72" s="121">
        <f t="array" ref="R72">COUNTIF(INDEX(ownership,0,MATCH(R$1,Systems!$I$2:AY$2,)),$A72)+COUNTIFS(INDEX(ownership,0,MATCH(R$1,Systems!$I$2:AY$2,)),$A72&amp;"(*",INDEX(ownership,0,MATCH(R$1,Systems!$I$2:AY$2,)),"&lt;&gt;*"&amp;"(X)"&amp;"*")+COUNTIF(INDEX(ownership,0,MATCH(R$1,Systems!$I$2:AY$2,)),$A72&amp;",*")</f>
        <v>0</v>
      </c>
      <c r="S72" s="121">
        <f t="array" ref="S72">COUNTIF(INDEX(ownership,0,MATCH(S$1,Systems!$I$2:AY$2,)),$A72)+COUNTIFS(INDEX(ownership,0,MATCH(S$1,Systems!$I$2:AY$2,)),$A72&amp;"(*",INDEX(ownership,0,MATCH(S$1,Systems!$I$2:AY$2,)),"&lt;&gt;*"&amp;"(X)"&amp;"*")+COUNTIF(INDEX(ownership,0,MATCH(S$1,Systems!$I$2:AY$2,)),$A72&amp;",*")</f>
        <v>0</v>
      </c>
      <c r="T72" s="121">
        <f t="array" ref="T72">COUNTIF(INDEX(ownership,0,MATCH(T$1,Systems!$I$2:AY$2,)),$A72)+COUNTIFS(INDEX(ownership,0,MATCH(T$1,Systems!$I$2:AY$2,)),$A72&amp;"(*",INDEX(ownership,0,MATCH(T$1,Systems!$I$2:AY$2,)),"&lt;&gt;*"&amp;"(X)"&amp;"*")+COUNTIF(INDEX(ownership,0,MATCH(T$1,Systems!$I$2:AY$2,)),$A72&amp;",*")</f>
        <v>0</v>
      </c>
      <c r="U72" s="121">
        <f t="array" ref="U72">COUNTIF(INDEX(ownership,0,MATCH(U$1,Systems!$I$2:AY$2,)),$A72)+COUNTIFS(INDEX(ownership,0,MATCH(U$1,Systems!$I$2:AY$2,)),$A72&amp;"(*",INDEX(ownership,0,MATCH(U$1,Systems!$I$2:AY$2,)),"&lt;&gt;*"&amp;"(X)"&amp;"*")+COUNTIF(INDEX(ownership,0,MATCH(U$1,Systems!$I$2:AY$2,)),$A72&amp;",*")</f>
        <v>0</v>
      </c>
      <c r="V72" s="121">
        <f t="array" ref="V72">COUNTIF(INDEX(ownership,0,MATCH(V$1,Systems!$I$2:AY$2,)),$A72)+COUNTIFS(INDEX(ownership,0,MATCH(V$1,Systems!$I$2:AY$2,)),$A72&amp;"(*",INDEX(ownership,0,MATCH(V$1,Systems!$I$2:AY$2,)),"&lt;&gt;*"&amp;"(X)"&amp;"*")+COUNTIF(INDEX(ownership,0,MATCH(V$1,Systems!$I$2:AY$2,)),$A72&amp;",*")</f>
        <v>0</v>
      </c>
      <c r="W72" s="121">
        <f t="array" ref="W72">COUNTIF(INDEX(ownership,0,MATCH(W$1,Systems!$I$2:AY$2,)),$A72)+COUNTIFS(INDEX(ownership,0,MATCH(W$1,Systems!$I$2:AY$2,)),$A72&amp;"(*",INDEX(ownership,0,MATCH(W$1,Systems!$I$2:AY$2,)),"&lt;&gt;*"&amp;"(X)"&amp;"*")+COUNTIF(INDEX(ownership,0,MATCH(W$1,Systems!$I$2:AY$2,)),$A72&amp;",*")</f>
        <v>0</v>
      </c>
      <c r="X72" s="121">
        <f t="array" ref="X72">COUNTIF(INDEX(ownership,0,MATCH(X$1,Systems!$I$2:AY$2,)),$A72)+COUNTIFS(INDEX(ownership,0,MATCH(X$1,Systems!$I$2:AY$2,)),$A72&amp;"(*",INDEX(ownership,0,MATCH(X$1,Systems!$I$2:AY$2,)),"&lt;&gt;*"&amp;"(X)"&amp;"*")+COUNTIF(INDEX(ownership,0,MATCH(X$1,Systems!$I$2:AY$2,)),$A72&amp;",*")</f>
        <v>0</v>
      </c>
      <c r="Y72" s="121">
        <f t="array" ref="Y72">COUNTIF(INDEX(ownership,0,MATCH(Y$1,Systems!$I$2:AY$2,)),$A72)+COUNTIFS(INDEX(ownership,0,MATCH(Y$1,Systems!$I$2:AY$2,)),$A72&amp;"(*",INDEX(ownership,0,MATCH(Y$1,Systems!$I$2:AY$2,)),"&lt;&gt;*"&amp;"(X)"&amp;"*")+COUNTIF(INDEX(ownership,0,MATCH(Y$1,Systems!$I$2:AY$2,)),$A72&amp;",*")</f>
        <v>0</v>
      </c>
      <c r="Z72" s="121">
        <f t="array" ref="Z72">COUNTIF(INDEX(ownership,0,MATCH(Z$1,Systems!$I$2:AY$2,)),$A72)+COUNTIFS(INDEX(ownership,0,MATCH(Z$1,Systems!$I$2:AY$2,)),$A72&amp;"(*",INDEX(ownership,0,MATCH(Z$1,Systems!$I$2:AY$2,)),"&lt;&gt;*"&amp;"(X)"&amp;"*")+COUNTIF(INDEX(ownership,0,MATCH(Z$1,Systems!$I$2:AY$2,)),$A72&amp;",*")</f>
        <v>0</v>
      </c>
      <c r="AA72" s="121">
        <f t="array" ref="AA72">COUNTIF(INDEX(ownership,0,MATCH(AA$1,Systems!$I$2:AY$2,)),$A72)+COUNTIFS(INDEX(ownership,0,MATCH(AA$1,Systems!$I$2:AY$2,)),$A72&amp;"(*",INDEX(ownership,0,MATCH(AA$1,Systems!$I$2:AY$2,)),"&lt;&gt;*"&amp;"(X)"&amp;"*")+COUNTIF(INDEX(ownership,0,MATCH(AA$1,Systems!$I$2:AY$2,)),$A72&amp;",*")</f>
        <v>2</v>
      </c>
      <c r="AB72" s="121">
        <f t="array" ref="AB72">COUNTIF(INDEX(ownership,0,MATCH(AB$1,Systems!$I$2:AY$2,)),$A72)+COUNTIFS(INDEX(ownership,0,MATCH(AB$1,Systems!$I$2:AY$2,)),$A72&amp;"(*",INDEX(ownership,0,MATCH(AB$1,Systems!$I$2:AY$2,)),"&lt;&gt;*"&amp;"(X)"&amp;"*")+COUNTIF(INDEX(ownership,0,MATCH(AB$1,Systems!$I$2:AY$2,)),$A72&amp;",*")</f>
        <v>2</v>
      </c>
      <c r="AC72" s="121">
        <f t="array" ref="AC72">COUNTIF(INDEX(ownership,0,MATCH(AC$1,Systems!$I$2:AY$2,)),$A72)+COUNTIFS(INDEX(ownership,0,MATCH(AC$1,Systems!$I$2:AY$2,)),$A72&amp;"(*",INDEX(ownership,0,MATCH(AC$1,Systems!$I$2:AY$2,)),"&lt;&gt;*"&amp;"(X)"&amp;"*")+COUNTIF(INDEX(ownership,0,MATCH(AC$1,Systems!$I$2:AY$2,)),$A72&amp;",*")</f>
        <v>2</v>
      </c>
      <c r="AD72" s="121">
        <f t="array" ref="AD72">COUNTIF(INDEX(ownership,0,MATCH(AD$1,Systems!$I$2:AY$2,)),$A72)+COUNTIFS(INDEX(ownership,0,MATCH(AD$1,Systems!$I$2:AY$2,)),$A72&amp;"(*",INDEX(ownership,0,MATCH(AD$1,Systems!$I$2:AY$2,)),"&lt;&gt;*"&amp;"(X)"&amp;"*")+COUNTIF(INDEX(ownership,0,MATCH(AD$1,Systems!$I$2:AY$2,)),$A72&amp;",*")</f>
        <v>2</v>
      </c>
      <c r="AE72" s="121">
        <f t="array" ref="AE72">COUNTIF(INDEX(ownership,0,MATCH(AE$1,Systems!$I$2:AY$2,)),$A72)+COUNTIFS(INDEX(ownership,0,MATCH(AE$1,Systems!$I$2:AY$2,)),$A72&amp;"(*",INDEX(ownership,0,MATCH(AE$1,Systems!$I$2:AY$2,)),"&lt;&gt;*"&amp;"(X)"&amp;"*")+COUNTIF(INDEX(ownership,0,MATCH(AE$1,Systems!$I$2:AY$2,)),$A72&amp;",*")</f>
        <v>2</v>
      </c>
      <c r="AF72" s="121">
        <f t="array" ref="AF72">COUNTIF(INDEX(ownership,0,MATCH(AF$1,Systems!$I$2:AY$2,)),$A72)+COUNTIFS(INDEX(ownership,0,MATCH(AF$1,Systems!$I$2:AY$2,)),$A72&amp;"(*",INDEX(ownership,0,MATCH(AF$1,Systems!$I$2:AY$2,)),"&lt;&gt;*"&amp;"(X)"&amp;"*")+COUNTIF(INDEX(ownership,0,MATCH(AF$1,Systems!$I$2:AY$2,)),$A72&amp;",*")</f>
        <v>3</v>
      </c>
      <c r="AG72" s="121">
        <f t="array" ref="AG72">COUNTIF(INDEX(ownership,0,MATCH(AG$1,Systems!$I$2:AY$2,)),$A72)+COUNTIFS(INDEX(ownership,0,MATCH(AG$1,Systems!$I$2:AY$2,)),$A72&amp;"(*",INDEX(ownership,0,MATCH(AG$1,Systems!$I$2:AY$2,)),"&lt;&gt;*"&amp;"(X)"&amp;"*")+COUNTIF(INDEX(ownership,0,MATCH(AG$1,Systems!$I$2:AY$2,)),$A72&amp;",*")</f>
        <v>2</v>
      </c>
      <c r="AH72" s="121">
        <f t="array" ref="AH72">COUNTIF(INDEX(ownership,0,MATCH(AH$1,Systems!$I$2:AY$2,)),$A72)+COUNTIFS(INDEX(ownership,0,MATCH(AH$1,Systems!$I$2:AY$2,)),$A72&amp;"(*",INDEX(ownership,0,MATCH(AH$1,Systems!$I$2:AY$2,)),"&lt;&gt;*"&amp;"(X)"&amp;"*")+COUNTIF(INDEX(ownership,0,MATCH(AH$1,Systems!$I$2:AY$2,)),$A72&amp;",*")</f>
        <v>2</v>
      </c>
      <c r="AI72" s="121">
        <f t="array" ref="AI72">COUNTIF(INDEX(ownership,0,MATCH(AI$1,Systems!$I$2:AY$2,)),$A72)+COUNTIFS(INDEX(ownership,0,MATCH(AI$1,Systems!$I$2:AY$2,)),$A72&amp;"(*",INDEX(ownership,0,MATCH(AI$1,Systems!$I$2:AY$2,)),"&lt;&gt;*"&amp;"(X)"&amp;"*")+COUNTIF(INDEX(ownership,0,MATCH(AI$1,Systems!$I$2:AY$2,)),$A72&amp;",*")</f>
        <v>2</v>
      </c>
      <c r="AJ72" s="121">
        <f t="array" ref="AJ72">COUNTIF(INDEX(ownership,0,MATCH(AJ$1,Systems!$I$2:AY$2,)),$A72)+COUNTIFS(INDEX(ownership,0,MATCH(AJ$1,Systems!$I$2:AY$2,)),$A72&amp;"(*",INDEX(ownership,0,MATCH(AJ$1,Systems!$I$2:AY$2,)),"&lt;&gt;*"&amp;"(X)"&amp;"*")+COUNTIF(INDEX(ownership,0,MATCH(AJ$1,Systems!$I$2:AY$2,)),$A72&amp;",*")</f>
        <v>2</v>
      </c>
      <c r="AK72" s="121">
        <f t="array" ref="AK72">COUNTIF(INDEX(ownership,0,MATCH(AK$1,Systems!$I$2:AY$2,)),$A72)+COUNTIFS(INDEX(ownership,0,MATCH(AK$1,Systems!$I$2:AY$2,)),$A72&amp;"(*",INDEX(ownership,0,MATCH(AK$1,Systems!$I$2:AY$2,)),"&lt;&gt;*"&amp;"(X)"&amp;"*")+COUNTIF(INDEX(ownership,0,MATCH(AK$1,Systems!$I$2:AY$2,)),$A72&amp;",*")</f>
        <v>2</v>
      </c>
      <c r="AL72" s="121">
        <f t="array" ref="AL72">COUNTIF(INDEX(ownership,0,MATCH(AL$1,Systems!$I$2:AY$2,)),$A72)+COUNTIFS(INDEX(ownership,0,MATCH(AL$1,Systems!$I$2:AY$2,)),$A72&amp;"(*",INDEX(ownership,0,MATCH(AL$1,Systems!$I$2:AY$2,)),"&lt;&gt;*"&amp;"(X)"&amp;"*")+COUNTIF(INDEX(ownership,0,MATCH(AL$1,Systems!$I$2:AY$2,)),$A72&amp;",*")</f>
        <v>2</v>
      </c>
      <c r="AM72" s="121">
        <f t="array" ref="AM72">COUNTIF(INDEX(ownership,0,MATCH(AM$1,Systems!$I$2:AY$2,)),$A72)+COUNTIFS(INDEX(ownership,0,MATCH(AM$1,Systems!$I$2:AY$2,)),$A72&amp;"(*",INDEX(ownership,0,MATCH(AM$1,Systems!$I$2:AY$2,)),"&lt;&gt;*"&amp;"(X)"&amp;"*")+COUNTIF(INDEX(ownership,0,MATCH(AM$1,Systems!$I$2:AY$2,)),$A72&amp;",*")</f>
        <v>7</v>
      </c>
      <c r="AN72" s="121">
        <f t="array" ref="AN72">COUNTIF(INDEX(ownership,0,MATCH(AN$1,Systems!$I$2:AY$2,)),$A72)+COUNTIFS(INDEX(ownership,0,MATCH(AN$1,Systems!$I$2:AY$2,)),$A72&amp;"(*",INDEX(ownership,0,MATCH(AN$1,Systems!$I$2:AY$2,)),"&lt;&gt;*"&amp;"(X)"&amp;"*")+COUNTIF(INDEX(ownership,0,MATCH(AN$1,Systems!$I$2:AY$2,)),$A72&amp;",*")</f>
        <v>10</v>
      </c>
      <c r="AO72" s="121">
        <f t="array" ref="AO72">COUNTIF(INDEX(ownership,0,MATCH(AO$1,Systems!$I$2:AY$2,)),$A72)+COUNTIFS(INDEX(ownership,0,MATCH(AO$1,Systems!$I$2:AY$2,)),$A72&amp;"(*",INDEX(ownership,0,MATCH(AO$1,Systems!$I$2:AY$2,)),"&lt;&gt;*"&amp;"(X)"&amp;"*")+COUNTIF(INDEX(ownership,0,MATCH(AO$1,Systems!$I$2:AY$2,)),$A72&amp;",*")</f>
        <v>10</v>
      </c>
      <c r="AP72" s="121">
        <f t="array" ref="AP72">COUNTIF(INDEX(ownership,0,MATCH(AP$1,Systems!$I$2:AY$2,)),$A72)+COUNTIFS(INDEX(ownership,0,MATCH(AP$1,Systems!$I$2:AY$2,)),$A72&amp;"(*",INDEX(ownership,0,MATCH(AP$1,Systems!$I$2:AY$2,)),"&lt;&gt;*"&amp;"(X)"&amp;"*")+COUNTIF(INDEX(ownership,0,MATCH(AP$1,Systems!$I$2:AY$2,)),$A72&amp;",*")</f>
        <v>7</v>
      </c>
      <c r="AQ72" s="121">
        <f t="array" ref="AQ72">COUNTIF(INDEX(ownership,0,MATCH(AQ$1,Systems!$I$2:AY$2,)),$A72)+COUNTIFS(INDEX(ownership,0,MATCH(AQ$1,Systems!$I$2:AY$2,)),$A72&amp;"(*",INDEX(ownership,0,MATCH(AQ$1,Systems!$I$2:AY$2,)),"&lt;&gt;*"&amp;"(X)"&amp;"*")+COUNTIF(INDEX(ownership,0,MATCH(AQ$1,Systems!$I$2:AY$2,)),$A72&amp;",*")</f>
        <v>4</v>
      </c>
      <c r="AR72" s="121">
        <f t="array" ref="AR72">COUNTIF(INDEX(ownership,0,MATCH(AR$1,Systems!$I$2:AY$2,)),$A72)+COUNTIFS(INDEX(ownership,0,MATCH(AR$1,Systems!$I$2:AY$2,)),$A72&amp;"(*",INDEX(ownership,0,MATCH(AR$1,Systems!$I$2:AY$2,)),"&lt;&gt;*"&amp;"(X)"&amp;"*")+COUNTIF(INDEX(ownership,0,MATCH(AR$1,Systems!$I$2:AY$2,)),$A72&amp;",*")</f>
        <v>4</v>
      </c>
      <c r="AS72" s="121">
        <f t="array" ref="AS72">COUNTIF(INDEX(ownership,0,MATCH(AS$1,Systems!$I$2:AY$2,)),$A72)+COUNTIFS(INDEX(ownership,0,MATCH(AS$1,Systems!$I$2:AY$2,)),$A72&amp;"(*",INDEX(ownership,0,MATCH(AS$1,Systems!$I$2:AY$2,)),"&lt;&gt;*"&amp;"(X)"&amp;"*")+COUNTIF(INDEX(ownership,0,MATCH(AS$1,Systems!$I$2:AY$2,)),$A72&amp;",*")</f>
        <v>4</v>
      </c>
      <c r="AT72" s="121">
        <f t="array" ref="AT72">COUNTIF(INDEX(ownership,0,MATCH(AT$1,Systems!$I$2:AY$2,)),$A72)+COUNTIFS(INDEX(ownership,0,MATCH(AT$1,Systems!$I$2:AY$2,)),$A72&amp;"(*",INDEX(ownership,0,MATCH(AT$1,Systems!$I$2:AY$2,)),"&lt;&gt;*"&amp;"(X)"&amp;"*")+COUNTIF(INDEX(ownership,0,MATCH(AT$1,Systems!$I$2:AY$2,)),$A72&amp;",*")</f>
        <v>5</v>
      </c>
      <c r="AU72" s="121">
        <f t="array" ref="AU72">COUNTIF(INDEX(ownership,0,MATCH(AU$1,Systems!$I$2:AY$2,)),$A72)+COUNTIFS(INDEX(ownership,0,MATCH(AU$1,Systems!$I$2:AY$2,)),$A72&amp;"(*",INDEX(ownership,0,MATCH(AU$1,Systems!$I$2:AY$2,)),"&lt;&gt;*"&amp;"(X)"&amp;"*")+COUNTIF(INDEX(ownership,0,MATCH(AU$1,Systems!$I$2:AY$2,)),$A72&amp;",*")</f>
        <v>0</v>
      </c>
      <c r="AV72" s="121">
        <f t="array" ref="AV72">COUNTIF(INDEX(ownership,0,MATCH(AV$1,Systems!$I$2:AY$2,)),$A72)+COUNTIFS(INDEX(ownership,0,MATCH(AV$1,Systems!$I$2:AY$2,)),$A72&amp;"(*",INDEX(ownership,0,MATCH(AV$1,Systems!$I$2:AY$2,)),"&lt;&gt;*"&amp;"(X)"&amp;"*")+COUNTIF(INDEX(ownership,0,MATCH(AV$1,Systems!$I$2:AY$2,)),$A72&amp;",*")</f>
        <v>0</v>
      </c>
      <c r="AW72" s="121">
        <f t="array" ref="AW72">COUNTIF(INDEX(ownership,0,MATCH(AW$1,Systems!$I$2:AY$2,)),$A72)+COUNTIFS(INDEX(ownership,0,MATCH(AW$1,Systems!$I$2:AY$2,)),$A72&amp;"(*",INDEX(ownership,0,MATCH(AW$1,Systems!$I$2:AY$2,)),"&lt;&gt;*"&amp;"(X)"&amp;"*")+COUNTIF(INDEX(ownership,0,MATCH(AW$1,Systems!$I$2:AY$2,)),$A72&amp;",*")</f>
        <v>0</v>
      </c>
      <c r="AX72" s="121">
        <f t="array" ref="AX72">COUNTIF(INDEX(ownership,0,MATCH(AX$1,Systems!$I$2:AY$2,)),$A72)+COUNTIFS(INDEX(ownership,0,MATCH(AX$1,Systems!$I$2:AY$2,)),$A72&amp;"(*",INDEX(ownership,0,MATCH(AX$1,Systems!$I$2:AY$2,)),"&lt;&gt;*"&amp;"(X)"&amp;"*")+COUNTIF(INDEX(ownership,0,MATCH(AX$1,Systems!$I$2:AY$2,)),$A72&amp;",*")</f>
        <v>0</v>
      </c>
      <c r="AY72" s="121">
        <f t="array" ref="AY72">COUNTIF(INDEX(ownership,0,MATCH(AY$1,Systems!$I$2:AZ$2,)),$A72)+COUNTIFS(INDEX(ownership,0,MATCH(AY$1,Systems!$I$2:AZ$2,)),$A72&amp;"(*",INDEX(ownership,0,MATCH(AY$1,Systems!$I$2:AZ$2,)),"&lt;&gt;*"&amp;"(X)"&amp;"*")+COUNTIF(INDEX(ownership,0,MATCH(AY$1,Systems!$I$2:AZ$2,)),$A72&amp;",*")</f>
        <v>0</v>
      </c>
      <c r="AZ72" s="121">
        <f t="array" ref="AZ72">COUNTIF(INDEX(ownership,0,MATCH(AZ$1,Systems!$I$2:AY$2,)),$A72)+COUNTIFS(INDEX(ownership,0,MATCH(AZ$1,Systems!$I$2:AY$2,)),$A72&amp;"(*",INDEX(ownership,0,MATCH(AZ$1,Systems!$I$2:AY$2,)),"&lt;&gt;*"&amp;"(X)"&amp;"*")+COUNTIF(INDEX(ownership,0,MATCH(AZ$1,Systems!$I$2:AY$2,)),$A72&amp;",*")</f>
        <v>0</v>
      </c>
    </row>
    <row r="73" ht="15.75" customHeight="1">
      <c r="A73" s="60" t="s">
        <v>629</v>
      </c>
      <c r="B73" s="60" t="s">
        <v>8074</v>
      </c>
      <c r="C73" s="60" t="s">
        <v>8075</v>
      </c>
      <c r="D73" s="119">
        <v>2910.0</v>
      </c>
      <c r="E73" s="69"/>
      <c r="F73" s="120" t="s">
        <v>8076</v>
      </c>
      <c r="G73" s="121">
        <f t="shared" si="1"/>
        <v>22</v>
      </c>
      <c r="H73" s="121">
        <f t="array" ref="H73">COUNTIF(INDEX(ownership,0,MATCH(H$1,Systems!$I$2:AY$2,)),$A73)+COUNTIFS(INDEX(ownership,0,MATCH(H$1,Systems!$I$2:AY$2,)),$A73&amp;"(*",INDEX(ownership,0,MATCH(H$1,Systems!$I$2:AY$2,)),"&lt;&gt;*"&amp;"(X)"&amp;"*")+COUNTIF(INDEX(ownership,0,MATCH(H$1,Systems!$I$2:AY$2,)),$A73&amp;",*")</f>
        <v>0</v>
      </c>
      <c r="I73" s="121">
        <f t="array" ref="I73">COUNTIF(INDEX(ownership,0,MATCH(I$1,Systems!$I$2:AY$2,)),$A73)+COUNTIFS(INDEX(ownership,0,MATCH(I$1,Systems!$I$2:AY$2,)),$A73&amp;"(*",INDEX(ownership,0,MATCH(I$1,Systems!$I$2:AY$2,)),"&lt;&gt;*"&amp;"(X)"&amp;"*")+COUNTIF(INDEX(ownership,0,MATCH(I$1,Systems!$I$2:AY$2,)),$A73&amp;",*")</f>
        <v>0</v>
      </c>
      <c r="J73" s="121">
        <f t="array" ref="J73">COUNTIF(INDEX(ownership,0,MATCH(J$1,Systems!$I$2:AY$2,)),$A73)+COUNTIFS(INDEX(ownership,0,MATCH(J$1,Systems!$I$2:AY$2,)),$A73&amp;"(*",INDEX(ownership,0,MATCH(J$1,Systems!$I$2:AY$2,)),"&lt;&gt;*"&amp;"(X)"&amp;"*")+COUNTIF(INDEX(ownership,0,MATCH(J$1,Systems!$I$2:AY$2,)),$A73&amp;",*")</f>
        <v>0</v>
      </c>
      <c r="K73" s="121">
        <f t="array" ref="K73">COUNTIF(INDEX(ownership,0,MATCH(K$1,Systems!$I$2:AY$2,)),$A73)+COUNTIFS(INDEX(ownership,0,MATCH(K$1,Systems!$I$2:AY$2,)),$A73&amp;"(*",INDEX(ownership,0,MATCH(K$1,Systems!$I$2:AY$2,)),"&lt;&gt;*"&amp;"(X)"&amp;"*")+COUNTIF(INDEX(ownership,0,MATCH(K$1,Systems!$I$2:AY$2,)),$A73&amp;",*")</f>
        <v>0</v>
      </c>
      <c r="L73" s="121">
        <f t="array" ref="L73">COUNTIF(INDEX(ownership,0,MATCH(L$1,Systems!$I$2:AY$2,)),$A73)+COUNTIFS(INDEX(ownership,0,MATCH(L$1,Systems!$I$2:AY$2,)),$A73&amp;"(*",INDEX(ownership,0,MATCH(L$1,Systems!$I$2:AY$2,)),"&lt;&gt;*"&amp;"(X)"&amp;"*")+COUNTIF(INDEX(ownership,0,MATCH(L$1,Systems!$I$2:AY$2,)),$A73&amp;",*")</f>
        <v>0</v>
      </c>
      <c r="M73" s="121">
        <f t="array" ref="M73">COUNTIF(INDEX(ownership,0,MATCH(M$1,Systems!$I$2:AY$2,)),$A73)+COUNTIFS(INDEX(ownership,0,MATCH(M$1,Systems!$I$2:AY$2,)),$A73&amp;"(*",INDEX(ownership,0,MATCH(M$1,Systems!$I$2:AY$2,)),"&lt;&gt;*"&amp;"(X)"&amp;"*")+COUNTIF(INDEX(ownership,0,MATCH(M$1,Systems!$I$2:AY$2,)),$A73&amp;",*")</f>
        <v>0</v>
      </c>
      <c r="N73" s="121">
        <f t="array" ref="N73">COUNTIF(INDEX(ownership,0,MATCH(N$1,Systems!$I$2:AY$2,)),$A73)+COUNTIFS(INDEX(ownership,0,MATCH(N$1,Systems!$I$2:AY$2,)),$A73&amp;"(*",INDEX(ownership,0,MATCH(N$1,Systems!$I$2:AY$2,)),"&lt;&gt;*"&amp;"(X)"&amp;"*")+COUNTIF(INDEX(ownership,0,MATCH(N$1,Systems!$I$2:AY$2,)),$A73&amp;",*")</f>
        <v>0</v>
      </c>
      <c r="O73" s="121">
        <f t="array" ref="O73">COUNTIF(INDEX(ownership,0,MATCH(O$1,Systems!$I$2:AY$2,)),$A73)+COUNTIFS(INDEX(ownership,0,MATCH(O$1,Systems!$I$2:AY$2,)),$A73&amp;"(*",INDEX(ownership,0,MATCH(O$1,Systems!$I$2:AY$2,)),"&lt;&gt;*"&amp;"(X)"&amp;"*")+COUNTIF(INDEX(ownership,0,MATCH(O$1,Systems!$I$2:AY$2,)),$A73&amp;",*")</f>
        <v>0</v>
      </c>
      <c r="P73" s="121">
        <f t="array" ref="P73">COUNTIF(INDEX(ownership,0,MATCH(P$1,Systems!$I$2:AY$2,)),$A73)+COUNTIFS(INDEX(ownership,0,MATCH(P$1,Systems!$I$2:AY$2,)),$A73&amp;"(*",INDEX(ownership,0,MATCH(P$1,Systems!$I$2:AY$2,)),"&lt;&gt;*"&amp;"(X)"&amp;"*")+COUNTIF(INDEX(ownership,0,MATCH(P$1,Systems!$I$2:AY$2,)),$A73&amp;",*")</f>
        <v>0</v>
      </c>
      <c r="Q73" s="121">
        <f t="array" ref="Q73">COUNTIF(INDEX(ownership,0,MATCH(Q$1,Systems!$I$2:AY$2,)),$A73)+COUNTIFS(INDEX(ownership,0,MATCH(Q$1,Systems!$I$2:AY$2,)),$A73&amp;"(*",INDEX(ownership,0,MATCH(Q$1,Systems!$I$2:AY$2,)),"&lt;&gt;*"&amp;"(X)"&amp;"*")+COUNTIF(INDEX(ownership,0,MATCH(Q$1,Systems!$I$2:AY$2,)),$A73&amp;",*")</f>
        <v>0</v>
      </c>
      <c r="R73" s="121">
        <f t="array" ref="R73">COUNTIF(INDEX(ownership,0,MATCH(R$1,Systems!$I$2:AY$2,)),$A73)+COUNTIFS(INDEX(ownership,0,MATCH(R$1,Systems!$I$2:AY$2,)),$A73&amp;"(*",INDEX(ownership,0,MATCH(R$1,Systems!$I$2:AY$2,)),"&lt;&gt;*"&amp;"(X)"&amp;"*")+COUNTIF(INDEX(ownership,0,MATCH(R$1,Systems!$I$2:AY$2,)),$A73&amp;",*")</f>
        <v>0</v>
      </c>
      <c r="S73" s="121">
        <f t="array" ref="S73">COUNTIF(INDEX(ownership,0,MATCH(S$1,Systems!$I$2:AY$2,)),$A73)+COUNTIFS(INDEX(ownership,0,MATCH(S$1,Systems!$I$2:AY$2,)),$A73&amp;"(*",INDEX(ownership,0,MATCH(S$1,Systems!$I$2:AY$2,)),"&lt;&gt;*"&amp;"(X)"&amp;"*")+COUNTIF(INDEX(ownership,0,MATCH(S$1,Systems!$I$2:AY$2,)),$A73&amp;",*")</f>
        <v>0</v>
      </c>
      <c r="T73" s="121">
        <f t="array" ref="T73">COUNTIF(INDEX(ownership,0,MATCH(T$1,Systems!$I$2:AY$2,)),$A73)+COUNTIFS(INDEX(ownership,0,MATCH(T$1,Systems!$I$2:AY$2,)),$A73&amp;"(*",INDEX(ownership,0,MATCH(T$1,Systems!$I$2:AY$2,)),"&lt;&gt;*"&amp;"(X)"&amp;"*")+COUNTIF(INDEX(ownership,0,MATCH(T$1,Systems!$I$2:AY$2,)),$A73&amp;",*")</f>
        <v>0</v>
      </c>
      <c r="U73" s="121">
        <f t="array" ref="U73">COUNTIF(INDEX(ownership,0,MATCH(U$1,Systems!$I$2:AY$2,)),$A73)+COUNTIFS(INDEX(ownership,0,MATCH(U$1,Systems!$I$2:AY$2,)),$A73&amp;"(*",INDEX(ownership,0,MATCH(U$1,Systems!$I$2:AY$2,)),"&lt;&gt;*"&amp;"(X)"&amp;"*")+COUNTIF(INDEX(ownership,0,MATCH(U$1,Systems!$I$2:AY$2,)),$A73&amp;",*")</f>
        <v>0</v>
      </c>
      <c r="V73" s="121">
        <f t="array" ref="V73">COUNTIF(INDEX(ownership,0,MATCH(V$1,Systems!$I$2:AY$2,)),$A73)+COUNTIFS(INDEX(ownership,0,MATCH(V$1,Systems!$I$2:AY$2,)),$A73&amp;"(*",INDEX(ownership,0,MATCH(V$1,Systems!$I$2:AY$2,)),"&lt;&gt;*"&amp;"(X)"&amp;"*")+COUNTIF(INDEX(ownership,0,MATCH(V$1,Systems!$I$2:AY$2,)),$A73&amp;",*")</f>
        <v>0</v>
      </c>
      <c r="W73" s="121">
        <f t="array" ref="W73">COUNTIF(INDEX(ownership,0,MATCH(W$1,Systems!$I$2:AY$2,)),$A73)+COUNTIFS(INDEX(ownership,0,MATCH(W$1,Systems!$I$2:AY$2,)),$A73&amp;"(*",INDEX(ownership,0,MATCH(W$1,Systems!$I$2:AY$2,)),"&lt;&gt;*"&amp;"(X)"&amp;"*")+COUNTIF(INDEX(ownership,0,MATCH(W$1,Systems!$I$2:AY$2,)),$A73&amp;",*")</f>
        <v>0</v>
      </c>
      <c r="X73" s="121">
        <f t="array" ref="X73">COUNTIF(INDEX(ownership,0,MATCH(X$1,Systems!$I$2:AY$2,)),$A73)+COUNTIFS(INDEX(ownership,0,MATCH(X$1,Systems!$I$2:AY$2,)),$A73&amp;"(*",INDEX(ownership,0,MATCH(X$1,Systems!$I$2:AY$2,)),"&lt;&gt;*"&amp;"(X)"&amp;"*")+COUNTIF(INDEX(ownership,0,MATCH(X$1,Systems!$I$2:AY$2,)),$A73&amp;",*")</f>
        <v>22</v>
      </c>
      <c r="Y73" s="121">
        <f t="array" ref="Y73">COUNTIF(INDEX(ownership,0,MATCH(Y$1,Systems!$I$2:AY$2,)),$A73)+COUNTIFS(INDEX(ownership,0,MATCH(Y$1,Systems!$I$2:AY$2,)),$A73&amp;"(*",INDEX(ownership,0,MATCH(Y$1,Systems!$I$2:AY$2,)),"&lt;&gt;*"&amp;"(X)"&amp;"*")+COUNTIF(INDEX(ownership,0,MATCH(Y$1,Systems!$I$2:AY$2,)),$A73&amp;",*")</f>
        <v>0</v>
      </c>
      <c r="Z73" s="121">
        <f t="array" ref="Z73">COUNTIF(INDEX(ownership,0,MATCH(Z$1,Systems!$I$2:AY$2,)),$A73)+COUNTIFS(INDEX(ownership,0,MATCH(Z$1,Systems!$I$2:AY$2,)),$A73&amp;"(*",INDEX(ownership,0,MATCH(Z$1,Systems!$I$2:AY$2,)),"&lt;&gt;*"&amp;"(X)"&amp;"*")+COUNTIF(INDEX(ownership,0,MATCH(Z$1,Systems!$I$2:AY$2,)),$A73&amp;",*")</f>
        <v>0</v>
      </c>
      <c r="AA73" s="121">
        <f t="array" ref="AA73">COUNTIF(INDEX(ownership,0,MATCH(AA$1,Systems!$I$2:AY$2,)),$A73)+COUNTIFS(INDEX(ownership,0,MATCH(AA$1,Systems!$I$2:AY$2,)),$A73&amp;"(*",INDEX(ownership,0,MATCH(AA$1,Systems!$I$2:AY$2,)),"&lt;&gt;*"&amp;"(X)"&amp;"*")+COUNTIF(INDEX(ownership,0,MATCH(AA$1,Systems!$I$2:AY$2,)),$A73&amp;",*")</f>
        <v>0</v>
      </c>
      <c r="AB73" s="121">
        <f t="array" ref="AB73">COUNTIF(INDEX(ownership,0,MATCH(AB$1,Systems!$I$2:AY$2,)),$A73)+COUNTIFS(INDEX(ownership,0,MATCH(AB$1,Systems!$I$2:AY$2,)),$A73&amp;"(*",INDEX(ownership,0,MATCH(AB$1,Systems!$I$2:AY$2,)),"&lt;&gt;*"&amp;"(X)"&amp;"*")+COUNTIF(INDEX(ownership,0,MATCH(AB$1,Systems!$I$2:AY$2,)),$A73&amp;",*")</f>
        <v>0</v>
      </c>
      <c r="AC73" s="121">
        <f t="array" ref="AC73">COUNTIF(INDEX(ownership,0,MATCH(AC$1,Systems!$I$2:AY$2,)),$A73)+COUNTIFS(INDEX(ownership,0,MATCH(AC$1,Systems!$I$2:AY$2,)),$A73&amp;"(*",INDEX(ownership,0,MATCH(AC$1,Systems!$I$2:AY$2,)),"&lt;&gt;*"&amp;"(X)"&amp;"*")+COUNTIF(INDEX(ownership,0,MATCH(AC$1,Systems!$I$2:AY$2,)),$A73&amp;",*")</f>
        <v>0</v>
      </c>
      <c r="AD73" s="121">
        <f t="array" ref="AD73">COUNTIF(INDEX(ownership,0,MATCH(AD$1,Systems!$I$2:AY$2,)),$A73)+COUNTIFS(INDEX(ownership,0,MATCH(AD$1,Systems!$I$2:AY$2,)),$A73&amp;"(*",INDEX(ownership,0,MATCH(AD$1,Systems!$I$2:AY$2,)),"&lt;&gt;*"&amp;"(X)"&amp;"*")+COUNTIF(INDEX(ownership,0,MATCH(AD$1,Systems!$I$2:AY$2,)),$A73&amp;",*")</f>
        <v>0</v>
      </c>
      <c r="AE73" s="121">
        <f t="array" ref="AE73">COUNTIF(INDEX(ownership,0,MATCH(AE$1,Systems!$I$2:AY$2,)),$A73)+COUNTIFS(INDEX(ownership,0,MATCH(AE$1,Systems!$I$2:AY$2,)),$A73&amp;"(*",INDEX(ownership,0,MATCH(AE$1,Systems!$I$2:AY$2,)),"&lt;&gt;*"&amp;"(X)"&amp;"*")+COUNTIF(INDEX(ownership,0,MATCH(AE$1,Systems!$I$2:AY$2,)),$A73&amp;",*")</f>
        <v>0</v>
      </c>
      <c r="AF73" s="121">
        <f t="array" ref="AF73">COUNTIF(INDEX(ownership,0,MATCH(AF$1,Systems!$I$2:AY$2,)),$A73)+COUNTIFS(INDEX(ownership,0,MATCH(AF$1,Systems!$I$2:AY$2,)),$A73&amp;"(*",INDEX(ownership,0,MATCH(AF$1,Systems!$I$2:AY$2,)),"&lt;&gt;*"&amp;"(X)"&amp;"*")+COUNTIF(INDEX(ownership,0,MATCH(AF$1,Systems!$I$2:AY$2,)),$A73&amp;",*")</f>
        <v>0</v>
      </c>
      <c r="AG73" s="121">
        <f t="array" ref="AG73">COUNTIF(INDEX(ownership,0,MATCH(AG$1,Systems!$I$2:AY$2,)),$A73)+COUNTIFS(INDEX(ownership,0,MATCH(AG$1,Systems!$I$2:AY$2,)),$A73&amp;"(*",INDEX(ownership,0,MATCH(AG$1,Systems!$I$2:AY$2,)),"&lt;&gt;*"&amp;"(X)"&amp;"*")+COUNTIF(INDEX(ownership,0,MATCH(AG$1,Systems!$I$2:AY$2,)),$A73&amp;",*")</f>
        <v>0</v>
      </c>
      <c r="AH73" s="121">
        <f t="array" ref="AH73">COUNTIF(INDEX(ownership,0,MATCH(AH$1,Systems!$I$2:AY$2,)),$A73)+COUNTIFS(INDEX(ownership,0,MATCH(AH$1,Systems!$I$2:AY$2,)),$A73&amp;"(*",INDEX(ownership,0,MATCH(AH$1,Systems!$I$2:AY$2,)),"&lt;&gt;*"&amp;"(X)"&amp;"*")+COUNTIF(INDEX(ownership,0,MATCH(AH$1,Systems!$I$2:AY$2,)),$A73&amp;",*")</f>
        <v>0</v>
      </c>
      <c r="AI73" s="121">
        <f t="array" ref="AI73">COUNTIF(INDEX(ownership,0,MATCH(AI$1,Systems!$I$2:AY$2,)),$A73)+COUNTIFS(INDEX(ownership,0,MATCH(AI$1,Systems!$I$2:AY$2,)),$A73&amp;"(*",INDEX(ownership,0,MATCH(AI$1,Systems!$I$2:AY$2,)),"&lt;&gt;*"&amp;"(X)"&amp;"*")+COUNTIF(INDEX(ownership,0,MATCH(AI$1,Systems!$I$2:AY$2,)),$A73&amp;",*")</f>
        <v>0</v>
      </c>
      <c r="AJ73" s="121">
        <f t="array" ref="AJ73">COUNTIF(INDEX(ownership,0,MATCH(AJ$1,Systems!$I$2:AY$2,)),$A73)+COUNTIFS(INDEX(ownership,0,MATCH(AJ$1,Systems!$I$2:AY$2,)),$A73&amp;"(*",INDEX(ownership,0,MATCH(AJ$1,Systems!$I$2:AY$2,)),"&lt;&gt;*"&amp;"(X)"&amp;"*")+COUNTIF(INDEX(ownership,0,MATCH(AJ$1,Systems!$I$2:AY$2,)),$A73&amp;",*")</f>
        <v>0</v>
      </c>
      <c r="AK73" s="121">
        <f t="array" ref="AK73">COUNTIF(INDEX(ownership,0,MATCH(AK$1,Systems!$I$2:AY$2,)),$A73)+COUNTIFS(INDEX(ownership,0,MATCH(AK$1,Systems!$I$2:AY$2,)),$A73&amp;"(*",INDEX(ownership,0,MATCH(AK$1,Systems!$I$2:AY$2,)),"&lt;&gt;*"&amp;"(X)"&amp;"*")+COUNTIF(INDEX(ownership,0,MATCH(AK$1,Systems!$I$2:AY$2,)),$A73&amp;",*")</f>
        <v>0</v>
      </c>
      <c r="AL73" s="121">
        <f t="array" ref="AL73">COUNTIF(INDEX(ownership,0,MATCH(AL$1,Systems!$I$2:AY$2,)),$A73)+COUNTIFS(INDEX(ownership,0,MATCH(AL$1,Systems!$I$2:AY$2,)),$A73&amp;"(*",INDEX(ownership,0,MATCH(AL$1,Systems!$I$2:AY$2,)),"&lt;&gt;*"&amp;"(X)"&amp;"*")+COUNTIF(INDEX(ownership,0,MATCH(AL$1,Systems!$I$2:AY$2,)),$A73&amp;",*")</f>
        <v>0</v>
      </c>
      <c r="AM73" s="121">
        <f t="array" ref="AM73">COUNTIF(INDEX(ownership,0,MATCH(AM$1,Systems!$I$2:AY$2,)),$A73)+COUNTIFS(INDEX(ownership,0,MATCH(AM$1,Systems!$I$2:AY$2,)),$A73&amp;"(*",INDEX(ownership,0,MATCH(AM$1,Systems!$I$2:AY$2,)),"&lt;&gt;*"&amp;"(X)"&amp;"*")+COUNTIF(INDEX(ownership,0,MATCH(AM$1,Systems!$I$2:AY$2,)),$A73&amp;",*")</f>
        <v>0</v>
      </c>
      <c r="AN73" s="121">
        <f t="array" ref="AN73">COUNTIF(INDEX(ownership,0,MATCH(AN$1,Systems!$I$2:AY$2,)),$A73)+COUNTIFS(INDEX(ownership,0,MATCH(AN$1,Systems!$I$2:AY$2,)),$A73&amp;"(*",INDEX(ownership,0,MATCH(AN$1,Systems!$I$2:AY$2,)),"&lt;&gt;*"&amp;"(X)"&amp;"*")+COUNTIF(INDEX(ownership,0,MATCH(AN$1,Systems!$I$2:AY$2,)),$A73&amp;",*")</f>
        <v>0</v>
      </c>
      <c r="AO73" s="121">
        <f t="array" ref="AO73">COUNTIF(INDEX(ownership,0,MATCH(AO$1,Systems!$I$2:AY$2,)),$A73)+COUNTIFS(INDEX(ownership,0,MATCH(AO$1,Systems!$I$2:AY$2,)),$A73&amp;"(*",INDEX(ownership,0,MATCH(AO$1,Systems!$I$2:AY$2,)),"&lt;&gt;*"&amp;"(X)"&amp;"*")+COUNTIF(INDEX(ownership,0,MATCH(AO$1,Systems!$I$2:AY$2,)),$A73&amp;",*")</f>
        <v>0</v>
      </c>
      <c r="AP73" s="121">
        <f t="array" ref="AP73">COUNTIF(INDEX(ownership,0,MATCH(AP$1,Systems!$I$2:AY$2,)),$A73)+COUNTIFS(INDEX(ownership,0,MATCH(AP$1,Systems!$I$2:AY$2,)),$A73&amp;"(*",INDEX(ownership,0,MATCH(AP$1,Systems!$I$2:AY$2,)),"&lt;&gt;*"&amp;"(X)"&amp;"*")+COUNTIF(INDEX(ownership,0,MATCH(AP$1,Systems!$I$2:AY$2,)),$A73&amp;",*")</f>
        <v>0</v>
      </c>
      <c r="AQ73" s="121">
        <f t="array" ref="AQ73">COUNTIF(INDEX(ownership,0,MATCH(AQ$1,Systems!$I$2:AY$2,)),$A73)+COUNTIFS(INDEX(ownership,0,MATCH(AQ$1,Systems!$I$2:AY$2,)),$A73&amp;"(*",INDEX(ownership,0,MATCH(AQ$1,Systems!$I$2:AY$2,)),"&lt;&gt;*"&amp;"(X)"&amp;"*")+COUNTIF(INDEX(ownership,0,MATCH(AQ$1,Systems!$I$2:AY$2,)),$A73&amp;",*")</f>
        <v>0</v>
      </c>
      <c r="AR73" s="121">
        <f t="array" ref="AR73">COUNTIF(INDEX(ownership,0,MATCH(AR$1,Systems!$I$2:AY$2,)),$A73)+COUNTIFS(INDEX(ownership,0,MATCH(AR$1,Systems!$I$2:AY$2,)),$A73&amp;"(*",INDEX(ownership,0,MATCH(AR$1,Systems!$I$2:AY$2,)),"&lt;&gt;*"&amp;"(X)"&amp;"*")+COUNTIF(INDEX(ownership,0,MATCH(AR$1,Systems!$I$2:AY$2,)),$A73&amp;",*")</f>
        <v>0</v>
      </c>
      <c r="AS73" s="121">
        <f t="array" ref="AS73">COUNTIF(INDEX(ownership,0,MATCH(AS$1,Systems!$I$2:AY$2,)),$A73)+COUNTIFS(INDEX(ownership,0,MATCH(AS$1,Systems!$I$2:AY$2,)),$A73&amp;"(*",INDEX(ownership,0,MATCH(AS$1,Systems!$I$2:AY$2,)),"&lt;&gt;*"&amp;"(X)"&amp;"*")+COUNTIF(INDEX(ownership,0,MATCH(AS$1,Systems!$I$2:AY$2,)),$A73&amp;",*")</f>
        <v>0</v>
      </c>
      <c r="AT73" s="121">
        <f t="array" ref="AT73">COUNTIF(INDEX(ownership,0,MATCH(AT$1,Systems!$I$2:AY$2,)),$A73)+COUNTIFS(INDEX(ownership,0,MATCH(AT$1,Systems!$I$2:AY$2,)),$A73&amp;"(*",INDEX(ownership,0,MATCH(AT$1,Systems!$I$2:AY$2,)),"&lt;&gt;*"&amp;"(X)"&amp;"*")+COUNTIF(INDEX(ownership,0,MATCH(AT$1,Systems!$I$2:AY$2,)),$A73&amp;",*")</f>
        <v>0</v>
      </c>
      <c r="AU73" s="121">
        <f t="array" ref="AU73">COUNTIF(INDEX(ownership,0,MATCH(AU$1,Systems!$I$2:AY$2,)),$A73)+COUNTIFS(INDEX(ownership,0,MATCH(AU$1,Systems!$I$2:AY$2,)),$A73&amp;"(*",INDEX(ownership,0,MATCH(AU$1,Systems!$I$2:AY$2,)),"&lt;&gt;*"&amp;"(X)"&amp;"*")+COUNTIF(INDEX(ownership,0,MATCH(AU$1,Systems!$I$2:AY$2,)),$A73&amp;",*")</f>
        <v>0</v>
      </c>
      <c r="AV73" s="121">
        <f t="array" ref="AV73">COUNTIF(INDEX(ownership,0,MATCH(AV$1,Systems!$I$2:AY$2,)),$A73)+COUNTIFS(INDEX(ownership,0,MATCH(AV$1,Systems!$I$2:AY$2,)),$A73&amp;"(*",INDEX(ownership,0,MATCH(AV$1,Systems!$I$2:AY$2,)),"&lt;&gt;*"&amp;"(X)"&amp;"*")+COUNTIF(INDEX(ownership,0,MATCH(AV$1,Systems!$I$2:AY$2,)),$A73&amp;",*")</f>
        <v>0</v>
      </c>
      <c r="AW73" s="121">
        <f t="array" ref="AW73">COUNTIF(INDEX(ownership,0,MATCH(AW$1,Systems!$I$2:AY$2,)),$A73)+COUNTIFS(INDEX(ownership,0,MATCH(AW$1,Systems!$I$2:AY$2,)),$A73&amp;"(*",INDEX(ownership,0,MATCH(AW$1,Systems!$I$2:AY$2,)),"&lt;&gt;*"&amp;"(X)"&amp;"*")+COUNTIF(INDEX(ownership,0,MATCH(AW$1,Systems!$I$2:AY$2,)),$A73&amp;",*")</f>
        <v>0</v>
      </c>
      <c r="AX73" s="121">
        <f t="array" ref="AX73">COUNTIF(INDEX(ownership,0,MATCH(AX$1,Systems!$I$2:AY$2,)),$A73)+COUNTIFS(INDEX(ownership,0,MATCH(AX$1,Systems!$I$2:AY$2,)),$A73&amp;"(*",INDEX(ownership,0,MATCH(AX$1,Systems!$I$2:AY$2,)),"&lt;&gt;*"&amp;"(X)"&amp;"*")+COUNTIF(INDEX(ownership,0,MATCH(AX$1,Systems!$I$2:AY$2,)),$A73&amp;",*")</f>
        <v>0</v>
      </c>
      <c r="AY73" s="121">
        <f t="array" ref="AY73">COUNTIF(INDEX(ownership,0,MATCH(AY$1,Systems!$I$2:AZ$2,)),$A73)+COUNTIFS(INDEX(ownership,0,MATCH(AY$1,Systems!$I$2:AZ$2,)),$A73&amp;"(*",INDEX(ownership,0,MATCH(AY$1,Systems!$I$2:AZ$2,)),"&lt;&gt;*"&amp;"(X)"&amp;"*")+COUNTIF(INDEX(ownership,0,MATCH(AY$1,Systems!$I$2:AZ$2,)),$A73&amp;",*")</f>
        <v>0</v>
      </c>
      <c r="AZ73" s="121">
        <f t="array" ref="AZ73">COUNTIF(INDEX(ownership,0,MATCH(AZ$1,Systems!$I$2:AY$2,)),$A73)+COUNTIFS(INDEX(ownership,0,MATCH(AZ$1,Systems!$I$2:AY$2,)),$A73&amp;"(*",INDEX(ownership,0,MATCH(AZ$1,Systems!$I$2:AY$2,)),"&lt;&gt;*"&amp;"(X)"&amp;"*")+COUNTIF(INDEX(ownership,0,MATCH(AZ$1,Systems!$I$2:AY$2,)),$A73&amp;",*")</f>
        <v>0</v>
      </c>
    </row>
    <row r="74" ht="15.75" customHeight="1">
      <c r="A74" s="60" t="s">
        <v>579</v>
      </c>
      <c r="B74" s="60" t="s">
        <v>8077</v>
      </c>
      <c r="C74" s="60" t="s">
        <v>8078</v>
      </c>
      <c r="D74" s="119">
        <v>2920.0</v>
      </c>
      <c r="E74" s="69"/>
      <c r="F74" s="122"/>
      <c r="G74" s="121">
        <f t="shared" si="1"/>
        <v>29</v>
      </c>
      <c r="H74" s="121">
        <f t="array" ref="H74">COUNTIF(INDEX(ownership,0,MATCH(H$1,Systems!$I$2:AY$2,)),$A74)+COUNTIFS(INDEX(ownership,0,MATCH(H$1,Systems!$I$2:AY$2,)),$A74&amp;"(*",INDEX(ownership,0,MATCH(H$1,Systems!$I$2:AY$2,)),"&lt;&gt;*"&amp;"(X)"&amp;"*")+COUNTIF(INDEX(ownership,0,MATCH(H$1,Systems!$I$2:AY$2,)),$A74&amp;",*")</f>
        <v>0</v>
      </c>
      <c r="I74" s="121">
        <f t="array" ref="I74">COUNTIF(INDEX(ownership,0,MATCH(I$1,Systems!$I$2:AY$2,)),$A74)+COUNTIFS(INDEX(ownership,0,MATCH(I$1,Systems!$I$2:AY$2,)),$A74&amp;"(*",INDEX(ownership,0,MATCH(I$1,Systems!$I$2:AY$2,)),"&lt;&gt;*"&amp;"(X)"&amp;"*")+COUNTIF(INDEX(ownership,0,MATCH(I$1,Systems!$I$2:AY$2,)),$A74&amp;",*")</f>
        <v>0</v>
      </c>
      <c r="J74" s="121">
        <f t="array" ref="J74">COUNTIF(INDEX(ownership,0,MATCH(J$1,Systems!$I$2:AY$2,)),$A74)+COUNTIFS(INDEX(ownership,0,MATCH(J$1,Systems!$I$2:AY$2,)),$A74&amp;"(*",INDEX(ownership,0,MATCH(J$1,Systems!$I$2:AY$2,)),"&lt;&gt;*"&amp;"(X)"&amp;"*")+COUNTIF(INDEX(ownership,0,MATCH(J$1,Systems!$I$2:AY$2,)),$A74&amp;",*")</f>
        <v>0</v>
      </c>
      <c r="K74" s="121">
        <f t="array" ref="K74">COUNTIF(INDEX(ownership,0,MATCH(K$1,Systems!$I$2:AY$2,)),$A74)+COUNTIFS(INDEX(ownership,0,MATCH(K$1,Systems!$I$2:AY$2,)),$A74&amp;"(*",INDEX(ownership,0,MATCH(K$1,Systems!$I$2:AY$2,)),"&lt;&gt;*"&amp;"(X)"&amp;"*")+COUNTIF(INDEX(ownership,0,MATCH(K$1,Systems!$I$2:AY$2,)),$A74&amp;",*")</f>
        <v>0</v>
      </c>
      <c r="L74" s="121">
        <f t="array" ref="L74">COUNTIF(INDEX(ownership,0,MATCH(L$1,Systems!$I$2:AY$2,)),$A74)+COUNTIFS(INDEX(ownership,0,MATCH(L$1,Systems!$I$2:AY$2,)),$A74&amp;"(*",INDEX(ownership,0,MATCH(L$1,Systems!$I$2:AY$2,)),"&lt;&gt;*"&amp;"(X)"&amp;"*")+COUNTIF(INDEX(ownership,0,MATCH(L$1,Systems!$I$2:AY$2,)),$A74&amp;",*")</f>
        <v>0</v>
      </c>
      <c r="M74" s="121">
        <f t="array" ref="M74">COUNTIF(INDEX(ownership,0,MATCH(M$1,Systems!$I$2:AY$2,)),$A74)+COUNTIFS(INDEX(ownership,0,MATCH(M$1,Systems!$I$2:AY$2,)),$A74&amp;"(*",INDEX(ownership,0,MATCH(M$1,Systems!$I$2:AY$2,)),"&lt;&gt;*"&amp;"(X)"&amp;"*")+COUNTIF(INDEX(ownership,0,MATCH(M$1,Systems!$I$2:AY$2,)),$A74&amp;",*")</f>
        <v>0</v>
      </c>
      <c r="N74" s="121">
        <f t="array" ref="N74">COUNTIF(INDEX(ownership,0,MATCH(N$1,Systems!$I$2:AY$2,)),$A74)+COUNTIFS(INDEX(ownership,0,MATCH(N$1,Systems!$I$2:AY$2,)),$A74&amp;"(*",INDEX(ownership,0,MATCH(N$1,Systems!$I$2:AY$2,)),"&lt;&gt;*"&amp;"(X)"&amp;"*")+COUNTIF(INDEX(ownership,0,MATCH(N$1,Systems!$I$2:AY$2,)),$A74&amp;",*")</f>
        <v>0</v>
      </c>
      <c r="O74" s="121">
        <f t="array" ref="O74">COUNTIF(INDEX(ownership,0,MATCH(O$1,Systems!$I$2:AY$2,)),$A74)+COUNTIFS(INDEX(ownership,0,MATCH(O$1,Systems!$I$2:AY$2,)),$A74&amp;"(*",INDEX(ownership,0,MATCH(O$1,Systems!$I$2:AY$2,)),"&lt;&gt;*"&amp;"(X)"&amp;"*")+COUNTIF(INDEX(ownership,0,MATCH(O$1,Systems!$I$2:AY$2,)),$A74&amp;",*")</f>
        <v>0</v>
      </c>
      <c r="P74" s="121">
        <f t="array" ref="P74">COUNTIF(INDEX(ownership,0,MATCH(P$1,Systems!$I$2:AY$2,)),$A74)+COUNTIFS(INDEX(ownership,0,MATCH(P$1,Systems!$I$2:AY$2,)),$A74&amp;"(*",INDEX(ownership,0,MATCH(P$1,Systems!$I$2:AY$2,)),"&lt;&gt;*"&amp;"(X)"&amp;"*")+COUNTIF(INDEX(ownership,0,MATCH(P$1,Systems!$I$2:AY$2,)),$A74&amp;",*")</f>
        <v>0</v>
      </c>
      <c r="Q74" s="121">
        <f t="array" ref="Q74">COUNTIF(INDEX(ownership,0,MATCH(Q$1,Systems!$I$2:AY$2,)),$A74)+COUNTIFS(INDEX(ownership,0,MATCH(Q$1,Systems!$I$2:AY$2,)),$A74&amp;"(*",INDEX(ownership,0,MATCH(Q$1,Systems!$I$2:AY$2,)),"&lt;&gt;*"&amp;"(X)"&amp;"*")+COUNTIF(INDEX(ownership,0,MATCH(Q$1,Systems!$I$2:AY$2,)),$A74&amp;",*")</f>
        <v>0</v>
      </c>
      <c r="R74" s="121">
        <f t="array" ref="R74">COUNTIF(INDEX(ownership,0,MATCH(R$1,Systems!$I$2:AY$2,)),$A74)+COUNTIFS(INDEX(ownership,0,MATCH(R$1,Systems!$I$2:AY$2,)),$A74&amp;"(*",INDEX(ownership,0,MATCH(R$1,Systems!$I$2:AY$2,)),"&lt;&gt;*"&amp;"(X)"&amp;"*")+COUNTIF(INDEX(ownership,0,MATCH(R$1,Systems!$I$2:AY$2,)),$A74&amp;",*")</f>
        <v>0</v>
      </c>
      <c r="S74" s="121">
        <f t="array" ref="S74">COUNTIF(INDEX(ownership,0,MATCH(S$1,Systems!$I$2:AY$2,)),$A74)+COUNTIFS(INDEX(ownership,0,MATCH(S$1,Systems!$I$2:AY$2,)),$A74&amp;"(*",INDEX(ownership,0,MATCH(S$1,Systems!$I$2:AY$2,)),"&lt;&gt;*"&amp;"(X)"&amp;"*")+COUNTIF(INDEX(ownership,0,MATCH(S$1,Systems!$I$2:AY$2,)),$A74&amp;",*")</f>
        <v>0</v>
      </c>
      <c r="T74" s="121">
        <f t="array" ref="T74">COUNTIF(INDEX(ownership,0,MATCH(T$1,Systems!$I$2:AY$2,)),$A74)+COUNTIFS(INDEX(ownership,0,MATCH(T$1,Systems!$I$2:AY$2,)),$A74&amp;"(*",INDEX(ownership,0,MATCH(T$1,Systems!$I$2:AY$2,)),"&lt;&gt;*"&amp;"(X)"&amp;"*")+COUNTIF(INDEX(ownership,0,MATCH(T$1,Systems!$I$2:AY$2,)),$A74&amp;",*")</f>
        <v>0</v>
      </c>
      <c r="U74" s="121">
        <f t="array" ref="U74">COUNTIF(INDEX(ownership,0,MATCH(U$1,Systems!$I$2:AY$2,)),$A74)+COUNTIFS(INDEX(ownership,0,MATCH(U$1,Systems!$I$2:AY$2,)),$A74&amp;"(*",INDEX(ownership,0,MATCH(U$1,Systems!$I$2:AY$2,)),"&lt;&gt;*"&amp;"(X)"&amp;"*")+COUNTIF(INDEX(ownership,0,MATCH(U$1,Systems!$I$2:AY$2,)),$A74&amp;",*")</f>
        <v>0</v>
      </c>
      <c r="V74" s="121">
        <f t="array" ref="V74">COUNTIF(INDEX(ownership,0,MATCH(V$1,Systems!$I$2:AY$2,)),$A74)+COUNTIFS(INDEX(ownership,0,MATCH(V$1,Systems!$I$2:AY$2,)),$A74&amp;"(*",INDEX(ownership,0,MATCH(V$1,Systems!$I$2:AY$2,)),"&lt;&gt;*"&amp;"(X)"&amp;"*")+COUNTIF(INDEX(ownership,0,MATCH(V$1,Systems!$I$2:AY$2,)),$A74&amp;",*")</f>
        <v>0</v>
      </c>
      <c r="W74" s="121">
        <f t="array" ref="W74">COUNTIF(INDEX(ownership,0,MATCH(W$1,Systems!$I$2:AY$2,)),$A74)+COUNTIFS(INDEX(ownership,0,MATCH(W$1,Systems!$I$2:AY$2,)),$A74&amp;"(*",INDEX(ownership,0,MATCH(W$1,Systems!$I$2:AY$2,)),"&lt;&gt;*"&amp;"(X)"&amp;"*")+COUNTIF(INDEX(ownership,0,MATCH(W$1,Systems!$I$2:AY$2,)),$A74&amp;",*")</f>
        <v>0</v>
      </c>
      <c r="X74" s="121">
        <f t="array" ref="X74">COUNTIF(INDEX(ownership,0,MATCH(X$1,Systems!$I$2:AY$2,)),$A74)+COUNTIFS(INDEX(ownership,0,MATCH(X$1,Systems!$I$2:AY$2,)),$A74&amp;"(*",INDEX(ownership,0,MATCH(X$1,Systems!$I$2:AY$2,)),"&lt;&gt;*"&amp;"(X)"&amp;"*")+COUNTIF(INDEX(ownership,0,MATCH(X$1,Systems!$I$2:AY$2,)),$A74&amp;",*")</f>
        <v>12</v>
      </c>
      <c r="Y74" s="121">
        <f t="array" ref="Y74">COUNTIF(INDEX(ownership,0,MATCH(Y$1,Systems!$I$2:AY$2,)),$A74)+COUNTIFS(INDEX(ownership,0,MATCH(Y$1,Systems!$I$2:AY$2,)),$A74&amp;"(*",INDEX(ownership,0,MATCH(Y$1,Systems!$I$2:AY$2,)),"&lt;&gt;*"&amp;"(X)"&amp;"*")+COUNTIF(INDEX(ownership,0,MATCH(Y$1,Systems!$I$2:AY$2,)),$A74&amp;",*")</f>
        <v>9</v>
      </c>
      <c r="Z74" s="121">
        <f t="array" ref="Z74">COUNTIF(INDEX(ownership,0,MATCH(Z$1,Systems!$I$2:AY$2,)),$A74)+COUNTIFS(INDEX(ownership,0,MATCH(Z$1,Systems!$I$2:AY$2,)),$A74&amp;"(*",INDEX(ownership,0,MATCH(Z$1,Systems!$I$2:AY$2,)),"&lt;&gt;*"&amp;"(X)"&amp;"*")+COUNTIF(INDEX(ownership,0,MATCH(Z$1,Systems!$I$2:AY$2,)),$A74&amp;",*")</f>
        <v>12</v>
      </c>
      <c r="AA74" s="121">
        <f t="array" ref="AA74">COUNTIF(INDEX(ownership,0,MATCH(AA$1,Systems!$I$2:AY$2,)),$A74)+COUNTIFS(INDEX(ownership,0,MATCH(AA$1,Systems!$I$2:AY$2,)),$A74&amp;"(*",INDEX(ownership,0,MATCH(AA$1,Systems!$I$2:AY$2,)),"&lt;&gt;*"&amp;"(X)"&amp;"*")+COUNTIF(INDEX(ownership,0,MATCH(AA$1,Systems!$I$2:AY$2,)),$A74&amp;",*")</f>
        <v>12</v>
      </c>
      <c r="AB74" s="121">
        <f t="array" ref="AB74">COUNTIF(INDEX(ownership,0,MATCH(AB$1,Systems!$I$2:AY$2,)),$A74)+COUNTIFS(INDEX(ownership,0,MATCH(AB$1,Systems!$I$2:AY$2,)),$A74&amp;"(*",INDEX(ownership,0,MATCH(AB$1,Systems!$I$2:AY$2,)),"&lt;&gt;*"&amp;"(X)"&amp;"*")+COUNTIF(INDEX(ownership,0,MATCH(AB$1,Systems!$I$2:AY$2,)),$A74&amp;",*")</f>
        <v>12</v>
      </c>
      <c r="AC74" s="121">
        <f t="array" ref="AC74">COUNTIF(INDEX(ownership,0,MATCH(AC$1,Systems!$I$2:AY$2,)),$A74)+COUNTIFS(INDEX(ownership,0,MATCH(AC$1,Systems!$I$2:AY$2,)),$A74&amp;"(*",INDEX(ownership,0,MATCH(AC$1,Systems!$I$2:AY$2,)),"&lt;&gt;*"&amp;"(X)"&amp;"*")+COUNTIF(INDEX(ownership,0,MATCH(AC$1,Systems!$I$2:AY$2,)),$A74&amp;",*")</f>
        <v>12</v>
      </c>
      <c r="AD74" s="121">
        <f t="array" ref="AD74">COUNTIF(INDEX(ownership,0,MATCH(AD$1,Systems!$I$2:AY$2,)),$A74)+COUNTIFS(INDEX(ownership,0,MATCH(AD$1,Systems!$I$2:AY$2,)),$A74&amp;"(*",INDEX(ownership,0,MATCH(AD$1,Systems!$I$2:AY$2,)),"&lt;&gt;*"&amp;"(X)"&amp;"*")+COUNTIF(INDEX(ownership,0,MATCH(AD$1,Systems!$I$2:AY$2,)),$A74&amp;",*")</f>
        <v>12</v>
      </c>
      <c r="AE74" s="121">
        <f t="array" ref="AE74">COUNTIF(INDEX(ownership,0,MATCH(AE$1,Systems!$I$2:AY$2,)),$A74)+COUNTIFS(INDEX(ownership,0,MATCH(AE$1,Systems!$I$2:AY$2,)),$A74&amp;"(*",INDEX(ownership,0,MATCH(AE$1,Systems!$I$2:AY$2,)),"&lt;&gt;*"&amp;"(X)"&amp;"*")+COUNTIF(INDEX(ownership,0,MATCH(AE$1,Systems!$I$2:AY$2,)),$A74&amp;",*")</f>
        <v>12</v>
      </c>
      <c r="AF74" s="121">
        <f t="array" ref="AF74">COUNTIF(INDEX(ownership,0,MATCH(AF$1,Systems!$I$2:AY$2,)),$A74)+COUNTIFS(INDEX(ownership,0,MATCH(AF$1,Systems!$I$2:AY$2,)),$A74&amp;"(*",INDEX(ownership,0,MATCH(AF$1,Systems!$I$2:AY$2,)),"&lt;&gt;*"&amp;"(X)"&amp;"*")+COUNTIF(INDEX(ownership,0,MATCH(AF$1,Systems!$I$2:AY$2,)),$A74&amp;",*")</f>
        <v>12</v>
      </c>
      <c r="AG74" s="121">
        <f t="array" ref="AG74">COUNTIF(INDEX(ownership,0,MATCH(AG$1,Systems!$I$2:AY$2,)),$A74)+COUNTIFS(INDEX(ownership,0,MATCH(AG$1,Systems!$I$2:AY$2,)),$A74&amp;"(*",INDEX(ownership,0,MATCH(AG$1,Systems!$I$2:AY$2,)),"&lt;&gt;*"&amp;"(X)"&amp;"*")+COUNTIF(INDEX(ownership,0,MATCH(AG$1,Systems!$I$2:AY$2,)),$A74&amp;",*")</f>
        <v>19</v>
      </c>
      <c r="AH74" s="121">
        <f t="array" ref="AH74">COUNTIF(INDEX(ownership,0,MATCH(AH$1,Systems!$I$2:AY$2,)),$A74)+COUNTIFS(INDEX(ownership,0,MATCH(AH$1,Systems!$I$2:AY$2,)),$A74&amp;"(*",INDEX(ownership,0,MATCH(AH$1,Systems!$I$2:AY$2,)),"&lt;&gt;*"&amp;"(X)"&amp;"*")+COUNTIF(INDEX(ownership,0,MATCH(AH$1,Systems!$I$2:AY$2,)),$A74&amp;",*")</f>
        <v>19</v>
      </c>
      <c r="AI74" s="121">
        <f t="array" ref="AI74">COUNTIF(INDEX(ownership,0,MATCH(AI$1,Systems!$I$2:AY$2,)),$A74)+COUNTIFS(INDEX(ownership,0,MATCH(AI$1,Systems!$I$2:AY$2,)),$A74&amp;"(*",INDEX(ownership,0,MATCH(AI$1,Systems!$I$2:AY$2,)),"&lt;&gt;*"&amp;"(X)"&amp;"*")+COUNTIF(INDEX(ownership,0,MATCH(AI$1,Systems!$I$2:AY$2,)),$A74&amp;",*")</f>
        <v>19</v>
      </c>
      <c r="AJ74" s="121">
        <f t="array" ref="AJ74">COUNTIF(INDEX(ownership,0,MATCH(AJ$1,Systems!$I$2:AY$2,)),$A74)+COUNTIFS(INDEX(ownership,0,MATCH(AJ$1,Systems!$I$2:AY$2,)),$A74&amp;"(*",INDEX(ownership,0,MATCH(AJ$1,Systems!$I$2:AY$2,)),"&lt;&gt;*"&amp;"(X)"&amp;"*")+COUNTIF(INDEX(ownership,0,MATCH(AJ$1,Systems!$I$2:AY$2,)),$A74&amp;",*")</f>
        <v>19</v>
      </c>
      <c r="AK74" s="121">
        <f t="array" ref="AK74">COUNTIF(INDEX(ownership,0,MATCH(AK$1,Systems!$I$2:AY$2,)),$A74)+COUNTIFS(INDEX(ownership,0,MATCH(AK$1,Systems!$I$2:AY$2,)),$A74&amp;"(*",INDEX(ownership,0,MATCH(AK$1,Systems!$I$2:AY$2,)),"&lt;&gt;*"&amp;"(X)"&amp;"*")+COUNTIF(INDEX(ownership,0,MATCH(AK$1,Systems!$I$2:AY$2,)),$A74&amp;",*")</f>
        <v>19</v>
      </c>
      <c r="AL74" s="121">
        <f t="array" ref="AL74">COUNTIF(INDEX(ownership,0,MATCH(AL$1,Systems!$I$2:AY$2,)),$A74)+COUNTIFS(INDEX(ownership,0,MATCH(AL$1,Systems!$I$2:AY$2,)),$A74&amp;"(*",INDEX(ownership,0,MATCH(AL$1,Systems!$I$2:AY$2,)),"&lt;&gt;*"&amp;"(X)"&amp;"*")+COUNTIF(INDEX(ownership,0,MATCH(AL$1,Systems!$I$2:AY$2,)),$A74&amp;",*")</f>
        <v>19</v>
      </c>
      <c r="AM74" s="121">
        <f t="array" ref="AM74">COUNTIF(INDEX(ownership,0,MATCH(AM$1,Systems!$I$2:AY$2,)),$A74)+COUNTIFS(INDEX(ownership,0,MATCH(AM$1,Systems!$I$2:AY$2,)),$A74&amp;"(*",INDEX(ownership,0,MATCH(AM$1,Systems!$I$2:AY$2,)),"&lt;&gt;*"&amp;"(X)"&amp;"*")+COUNTIF(INDEX(ownership,0,MATCH(AM$1,Systems!$I$2:AY$2,)),$A74&amp;",*")</f>
        <v>23</v>
      </c>
      <c r="AN74" s="121">
        <f t="array" ref="AN74">COUNTIF(INDEX(ownership,0,MATCH(AN$1,Systems!$I$2:AY$2,)),$A74)+COUNTIFS(INDEX(ownership,0,MATCH(AN$1,Systems!$I$2:AY$2,)),$A74&amp;"(*",INDEX(ownership,0,MATCH(AN$1,Systems!$I$2:AY$2,)),"&lt;&gt;*"&amp;"(X)"&amp;"*")+COUNTIF(INDEX(ownership,0,MATCH(AN$1,Systems!$I$2:AY$2,)),$A74&amp;",*")</f>
        <v>26</v>
      </c>
      <c r="AO74" s="121">
        <f t="array" ref="AO74">COUNTIF(INDEX(ownership,0,MATCH(AO$1,Systems!$I$2:AY$2,)),$A74)+COUNTIFS(INDEX(ownership,0,MATCH(AO$1,Systems!$I$2:AY$2,)),$A74&amp;"(*",INDEX(ownership,0,MATCH(AO$1,Systems!$I$2:AY$2,)),"&lt;&gt;*"&amp;"(X)"&amp;"*")+COUNTIF(INDEX(ownership,0,MATCH(AO$1,Systems!$I$2:AY$2,)),$A74&amp;",*")</f>
        <v>26</v>
      </c>
      <c r="AP74" s="121">
        <f t="array" ref="AP74">COUNTIF(INDEX(ownership,0,MATCH(AP$1,Systems!$I$2:AY$2,)),$A74)+COUNTIFS(INDEX(ownership,0,MATCH(AP$1,Systems!$I$2:AY$2,)),$A74&amp;"(*",INDEX(ownership,0,MATCH(AP$1,Systems!$I$2:AY$2,)),"&lt;&gt;*"&amp;"(X)"&amp;"*")+COUNTIF(INDEX(ownership,0,MATCH(AP$1,Systems!$I$2:AY$2,)),$A74&amp;",*")</f>
        <v>24</v>
      </c>
      <c r="AQ74" s="121">
        <f t="array" ref="AQ74">COUNTIF(INDEX(ownership,0,MATCH(AQ$1,Systems!$I$2:AY$2,)),$A74)+COUNTIFS(INDEX(ownership,0,MATCH(AQ$1,Systems!$I$2:AY$2,)),$A74&amp;"(*",INDEX(ownership,0,MATCH(AQ$1,Systems!$I$2:AY$2,)),"&lt;&gt;*"&amp;"(X)"&amp;"*")+COUNTIF(INDEX(ownership,0,MATCH(AQ$1,Systems!$I$2:AY$2,)),$A74&amp;",*")</f>
        <v>24</v>
      </c>
      <c r="AR74" s="121">
        <f t="array" ref="AR74">COUNTIF(INDEX(ownership,0,MATCH(AR$1,Systems!$I$2:AY$2,)),$A74)+COUNTIFS(INDEX(ownership,0,MATCH(AR$1,Systems!$I$2:AY$2,)),$A74&amp;"(*",INDEX(ownership,0,MATCH(AR$1,Systems!$I$2:AY$2,)),"&lt;&gt;*"&amp;"(X)"&amp;"*")+COUNTIF(INDEX(ownership,0,MATCH(AR$1,Systems!$I$2:AY$2,)),$A74&amp;",*")</f>
        <v>27</v>
      </c>
      <c r="AS74" s="121">
        <f t="array" ref="AS74">COUNTIF(INDEX(ownership,0,MATCH(AS$1,Systems!$I$2:AY$2,)),$A74)+COUNTIFS(INDEX(ownership,0,MATCH(AS$1,Systems!$I$2:AY$2,)),$A74&amp;"(*",INDEX(ownership,0,MATCH(AS$1,Systems!$I$2:AY$2,)),"&lt;&gt;*"&amp;"(X)"&amp;"*")+COUNTIF(INDEX(ownership,0,MATCH(AS$1,Systems!$I$2:AY$2,)),$A74&amp;",*")</f>
        <v>29</v>
      </c>
      <c r="AT74" s="121">
        <f t="array" ref="AT74">COUNTIF(INDEX(ownership,0,MATCH(AT$1,Systems!$I$2:AY$2,)),$A74)+COUNTIFS(INDEX(ownership,0,MATCH(AT$1,Systems!$I$2:AY$2,)),$A74&amp;"(*",INDEX(ownership,0,MATCH(AT$1,Systems!$I$2:AY$2,)),"&lt;&gt;*"&amp;"(X)"&amp;"*")+COUNTIF(INDEX(ownership,0,MATCH(AT$1,Systems!$I$2:AY$2,)),$A74&amp;",*")</f>
        <v>22</v>
      </c>
      <c r="AU74" s="121">
        <f t="array" ref="AU74">COUNTIF(INDEX(ownership,0,MATCH(AU$1,Systems!$I$2:AY$2,)),$A74)+COUNTIFS(INDEX(ownership,0,MATCH(AU$1,Systems!$I$2:AY$2,)),$A74&amp;"(*",INDEX(ownership,0,MATCH(AU$1,Systems!$I$2:AY$2,)),"&lt;&gt;*"&amp;"(X)"&amp;"*")+COUNTIF(INDEX(ownership,0,MATCH(AU$1,Systems!$I$2:AY$2,)),$A74&amp;",*")</f>
        <v>22</v>
      </c>
      <c r="AV74" s="121">
        <f t="array" ref="AV74">COUNTIF(INDEX(ownership,0,MATCH(AV$1,Systems!$I$2:AY$2,)),$A74)+COUNTIFS(INDEX(ownership,0,MATCH(AV$1,Systems!$I$2:AY$2,)),$A74&amp;"(*",INDEX(ownership,0,MATCH(AV$1,Systems!$I$2:AY$2,)),"&lt;&gt;*"&amp;"(X)"&amp;"*")+COUNTIF(INDEX(ownership,0,MATCH(AV$1,Systems!$I$2:AY$2,)),$A74&amp;",*")</f>
        <v>22</v>
      </c>
      <c r="AW74" s="121">
        <f t="array" ref="AW74">COUNTIF(INDEX(ownership,0,MATCH(AW$1,Systems!$I$2:AY$2,)),$A74)+COUNTIFS(INDEX(ownership,0,MATCH(AW$1,Systems!$I$2:AY$2,)),$A74&amp;"(*",INDEX(ownership,0,MATCH(AW$1,Systems!$I$2:AY$2,)),"&lt;&gt;*"&amp;"(X)"&amp;"*")+COUNTIF(INDEX(ownership,0,MATCH(AW$1,Systems!$I$2:AY$2,)),$A74&amp;",*")</f>
        <v>22</v>
      </c>
      <c r="AX74" s="121">
        <f t="array" ref="AX74">COUNTIF(INDEX(ownership,0,MATCH(AX$1,Systems!$I$2:AY$2,)),$A74)+COUNTIFS(INDEX(ownership,0,MATCH(AX$1,Systems!$I$2:AY$2,)),$A74&amp;"(*",INDEX(ownership,0,MATCH(AX$1,Systems!$I$2:AY$2,)),"&lt;&gt;*"&amp;"(X)"&amp;"*")+COUNTIF(INDEX(ownership,0,MATCH(AX$1,Systems!$I$2:AY$2,)),$A74&amp;",*")</f>
        <v>19</v>
      </c>
      <c r="AY74" s="121">
        <f t="array" ref="AY74">COUNTIF(INDEX(ownership,0,MATCH(AY$1,Systems!$I$2:AZ$2,)),$A74)+COUNTIFS(INDEX(ownership,0,MATCH(AY$1,Systems!$I$2:AZ$2,)),$A74&amp;"(*",INDEX(ownership,0,MATCH(AY$1,Systems!$I$2:AZ$2,)),"&lt;&gt;*"&amp;"(X)"&amp;"*")+COUNTIF(INDEX(ownership,0,MATCH(AY$1,Systems!$I$2:AZ$2,)),$A74&amp;",*")</f>
        <v>17</v>
      </c>
      <c r="AZ74" s="121">
        <f t="array" ref="AZ74">COUNTIF(INDEX(ownership,0,MATCH(AZ$1,Systems!$I$2:AY$2,)),$A74)+COUNTIFS(INDEX(ownership,0,MATCH(AZ$1,Systems!$I$2:AY$2,)),$A74&amp;"(*",INDEX(ownership,0,MATCH(AZ$1,Systems!$I$2:AY$2,)),"&lt;&gt;*"&amp;"(X)"&amp;"*")+COUNTIF(INDEX(ownership,0,MATCH(AZ$1,Systems!$I$2:AY$2,)),$A74&amp;",*")</f>
        <v>0</v>
      </c>
    </row>
    <row r="75" ht="15.75" customHeight="1">
      <c r="A75" s="60" t="s">
        <v>3912</v>
      </c>
      <c r="B75" s="60" t="s">
        <v>8079</v>
      </c>
      <c r="C75" s="60" t="s">
        <v>8080</v>
      </c>
      <c r="D75" s="119">
        <v>2974.0</v>
      </c>
      <c r="E75" s="69"/>
      <c r="F75" s="122"/>
      <c r="G75" s="121">
        <f t="shared" si="1"/>
        <v>11</v>
      </c>
      <c r="H75" s="121">
        <f t="array" ref="H75">COUNTIF(INDEX(ownership,0,MATCH(H$1,Systems!$I$2:AY$2,)),$A75)+COUNTIFS(INDEX(ownership,0,MATCH(H$1,Systems!$I$2:AY$2,)),$A75&amp;"(*",INDEX(ownership,0,MATCH(H$1,Systems!$I$2:AY$2,)),"&lt;&gt;*"&amp;"(X)"&amp;"*")+COUNTIF(INDEX(ownership,0,MATCH(H$1,Systems!$I$2:AY$2,)),$A75&amp;",*")</f>
        <v>0</v>
      </c>
      <c r="I75" s="121">
        <f t="array" ref="I75">COUNTIF(INDEX(ownership,0,MATCH(I$1,Systems!$I$2:AY$2,)),$A75)+COUNTIFS(INDEX(ownership,0,MATCH(I$1,Systems!$I$2:AY$2,)),$A75&amp;"(*",INDEX(ownership,0,MATCH(I$1,Systems!$I$2:AY$2,)),"&lt;&gt;*"&amp;"(X)"&amp;"*")+COUNTIF(INDEX(ownership,0,MATCH(I$1,Systems!$I$2:AY$2,)),$A75&amp;",*")</f>
        <v>0</v>
      </c>
      <c r="J75" s="121">
        <f t="array" ref="J75">COUNTIF(INDEX(ownership,0,MATCH(J$1,Systems!$I$2:AY$2,)),$A75)+COUNTIFS(INDEX(ownership,0,MATCH(J$1,Systems!$I$2:AY$2,)),$A75&amp;"(*",INDEX(ownership,0,MATCH(J$1,Systems!$I$2:AY$2,)),"&lt;&gt;*"&amp;"(X)"&amp;"*")+COUNTIF(INDEX(ownership,0,MATCH(J$1,Systems!$I$2:AY$2,)),$A75&amp;",*")</f>
        <v>0</v>
      </c>
      <c r="K75" s="121">
        <f t="array" ref="K75">COUNTIF(INDEX(ownership,0,MATCH(K$1,Systems!$I$2:AY$2,)),$A75)+COUNTIFS(INDEX(ownership,0,MATCH(K$1,Systems!$I$2:AY$2,)),$A75&amp;"(*",INDEX(ownership,0,MATCH(K$1,Systems!$I$2:AY$2,)),"&lt;&gt;*"&amp;"(X)"&amp;"*")+COUNTIF(INDEX(ownership,0,MATCH(K$1,Systems!$I$2:AY$2,)),$A75&amp;",*")</f>
        <v>0</v>
      </c>
      <c r="L75" s="121">
        <f t="array" ref="L75">COUNTIF(INDEX(ownership,0,MATCH(L$1,Systems!$I$2:AY$2,)),$A75)+COUNTIFS(INDEX(ownership,0,MATCH(L$1,Systems!$I$2:AY$2,)),$A75&amp;"(*",INDEX(ownership,0,MATCH(L$1,Systems!$I$2:AY$2,)),"&lt;&gt;*"&amp;"(X)"&amp;"*")+COUNTIF(INDEX(ownership,0,MATCH(L$1,Systems!$I$2:AY$2,)),$A75&amp;",*")</f>
        <v>0</v>
      </c>
      <c r="M75" s="121">
        <f t="array" ref="M75">COUNTIF(INDEX(ownership,0,MATCH(M$1,Systems!$I$2:AY$2,)),$A75)+COUNTIFS(INDEX(ownership,0,MATCH(M$1,Systems!$I$2:AY$2,)),$A75&amp;"(*",INDEX(ownership,0,MATCH(M$1,Systems!$I$2:AY$2,)),"&lt;&gt;*"&amp;"(X)"&amp;"*")+COUNTIF(INDEX(ownership,0,MATCH(M$1,Systems!$I$2:AY$2,)),$A75&amp;",*")</f>
        <v>0</v>
      </c>
      <c r="N75" s="121">
        <f t="array" ref="N75">COUNTIF(INDEX(ownership,0,MATCH(N$1,Systems!$I$2:AY$2,)),$A75)+COUNTIFS(INDEX(ownership,0,MATCH(N$1,Systems!$I$2:AY$2,)),$A75&amp;"(*",INDEX(ownership,0,MATCH(N$1,Systems!$I$2:AY$2,)),"&lt;&gt;*"&amp;"(X)"&amp;"*")+COUNTIF(INDEX(ownership,0,MATCH(N$1,Systems!$I$2:AY$2,)),$A75&amp;",*")</f>
        <v>0</v>
      </c>
      <c r="O75" s="121">
        <f t="array" ref="O75">COUNTIF(INDEX(ownership,0,MATCH(O$1,Systems!$I$2:AY$2,)),$A75)+COUNTIFS(INDEX(ownership,0,MATCH(O$1,Systems!$I$2:AY$2,)),$A75&amp;"(*",INDEX(ownership,0,MATCH(O$1,Systems!$I$2:AY$2,)),"&lt;&gt;*"&amp;"(X)"&amp;"*")+COUNTIF(INDEX(ownership,0,MATCH(O$1,Systems!$I$2:AY$2,)),$A75&amp;",*")</f>
        <v>0</v>
      </c>
      <c r="P75" s="121">
        <f t="array" ref="P75">COUNTIF(INDEX(ownership,0,MATCH(P$1,Systems!$I$2:AY$2,)),$A75)+COUNTIFS(INDEX(ownership,0,MATCH(P$1,Systems!$I$2:AY$2,)),$A75&amp;"(*",INDEX(ownership,0,MATCH(P$1,Systems!$I$2:AY$2,)),"&lt;&gt;*"&amp;"(X)"&amp;"*")+COUNTIF(INDEX(ownership,0,MATCH(P$1,Systems!$I$2:AY$2,)),$A75&amp;",*")</f>
        <v>0</v>
      </c>
      <c r="Q75" s="121">
        <f t="array" ref="Q75">COUNTIF(INDEX(ownership,0,MATCH(Q$1,Systems!$I$2:AY$2,)),$A75)+COUNTIFS(INDEX(ownership,0,MATCH(Q$1,Systems!$I$2:AY$2,)),$A75&amp;"(*",INDEX(ownership,0,MATCH(Q$1,Systems!$I$2:AY$2,)),"&lt;&gt;*"&amp;"(X)"&amp;"*")+COUNTIF(INDEX(ownership,0,MATCH(Q$1,Systems!$I$2:AY$2,)),$A75&amp;",*")</f>
        <v>0</v>
      </c>
      <c r="R75" s="121">
        <f t="array" ref="R75">COUNTIF(INDEX(ownership,0,MATCH(R$1,Systems!$I$2:AY$2,)),$A75)+COUNTIFS(INDEX(ownership,0,MATCH(R$1,Systems!$I$2:AY$2,)),$A75&amp;"(*",INDEX(ownership,0,MATCH(R$1,Systems!$I$2:AY$2,)),"&lt;&gt;*"&amp;"(X)"&amp;"*")+COUNTIF(INDEX(ownership,0,MATCH(R$1,Systems!$I$2:AY$2,)),$A75&amp;",*")</f>
        <v>0</v>
      </c>
      <c r="S75" s="121">
        <f t="array" ref="S75">COUNTIF(INDEX(ownership,0,MATCH(S$1,Systems!$I$2:AY$2,)),$A75)+COUNTIFS(INDEX(ownership,0,MATCH(S$1,Systems!$I$2:AY$2,)),$A75&amp;"(*",INDEX(ownership,0,MATCH(S$1,Systems!$I$2:AY$2,)),"&lt;&gt;*"&amp;"(X)"&amp;"*")+COUNTIF(INDEX(ownership,0,MATCH(S$1,Systems!$I$2:AY$2,)),$A75&amp;",*")</f>
        <v>0</v>
      </c>
      <c r="T75" s="121">
        <f t="array" ref="T75">COUNTIF(INDEX(ownership,0,MATCH(T$1,Systems!$I$2:AY$2,)),$A75)+COUNTIFS(INDEX(ownership,0,MATCH(T$1,Systems!$I$2:AY$2,)),$A75&amp;"(*",INDEX(ownership,0,MATCH(T$1,Systems!$I$2:AY$2,)),"&lt;&gt;*"&amp;"(X)"&amp;"*")+COUNTIF(INDEX(ownership,0,MATCH(T$1,Systems!$I$2:AY$2,)),$A75&amp;",*")</f>
        <v>0</v>
      </c>
      <c r="U75" s="121">
        <f t="array" ref="U75">COUNTIF(INDEX(ownership,0,MATCH(U$1,Systems!$I$2:AY$2,)),$A75)+COUNTIFS(INDEX(ownership,0,MATCH(U$1,Systems!$I$2:AY$2,)),$A75&amp;"(*",INDEX(ownership,0,MATCH(U$1,Systems!$I$2:AY$2,)),"&lt;&gt;*"&amp;"(X)"&amp;"*")+COUNTIF(INDEX(ownership,0,MATCH(U$1,Systems!$I$2:AY$2,)),$A75&amp;",*")</f>
        <v>0</v>
      </c>
      <c r="V75" s="121">
        <f t="array" ref="V75">COUNTIF(INDEX(ownership,0,MATCH(V$1,Systems!$I$2:AY$2,)),$A75)+COUNTIFS(INDEX(ownership,0,MATCH(V$1,Systems!$I$2:AY$2,)),$A75&amp;"(*",INDEX(ownership,0,MATCH(V$1,Systems!$I$2:AY$2,)),"&lt;&gt;*"&amp;"(X)"&amp;"*")+COUNTIF(INDEX(ownership,0,MATCH(V$1,Systems!$I$2:AY$2,)),$A75&amp;",*")</f>
        <v>0</v>
      </c>
      <c r="W75" s="121">
        <f t="array" ref="W75">COUNTIF(INDEX(ownership,0,MATCH(W$1,Systems!$I$2:AY$2,)),$A75)+COUNTIFS(INDEX(ownership,0,MATCH(W$1,Systems!$I$2:AY$2,)),$A75&amp;"(*",INDEX(ownership,0,MATCH(W$1,Systems!$I$2:AY$2,)),"&lt;&gt;*"&amp;"(X)"&amp;"*")+COUNTIF(INDEX(ownership,0,MATCH(W$1,Systems!$I$2:AY$2,)),$A75&amp;",*")</f>
        <v>0</v>
      </c>
      <c r="X75" s="121">
        <f t="array" ref="X75">COUNTIF(INDEX(ownership,0,MATCH(X$1,Systems!$I$2:AY$2,)),$A75)+COUNTIFS(INDEX(ownership,0,MATCH(X$1,Systems!$I$2:AY$2,)),$A75&amp;"(*",INDEX(ownership,0,MATCH(X$1,Systems!$I$2:AY$2,)),"&lt;&gt;*"&amp;"(X)"&amp;"*")+COUNTIF(INDEX(ownership,0,MATCH(X$1,Systems!$I$2:AY$2,)),$A75&amp;",*")</f>
        <v>4</v>
      </c>
      <c r="Y75" s="121">
        <f t="array" ref="Y75">COUNTIF(INDEX(ownership,0,MATCH(Y$1,Systems!$I$2:AY$2,)),$A75)+COUNTIFS(INDEX(ownership,0,MATCH(Y$1,Systems!$I$2:AY$2,)),$A75&amp;"(*",INDEX(ownership,0,MATCH(Y$1,Systems!$I$2:AY$2,)),"&lt;&gt;*"&amp;"(X)"&amp;"*")+COUNTIF(INDEX(ownership,0,MATCH(Y$1,Systems!$I$2:AY$2,)),$A75&amp;",*")</f>
        <v>4</v>
      </c>
      <c r="Z75" s="121">
        <f t="array" ref="Z75">COUNTIF(INDEX(ownership,0,MATCH(Z$1,Systems!$I$2:AY$2,)),$A75)+COUNTIFS(INDEX(ownership,0,MATCH(Z$1,Systems!$I$2:AY$2,)),$A75&amp;"(*",INDEX(ownership,0,MATCH(Z$1,Systems!$I$2:AY$2,)),"&lt;&gt;*"&amp;"(X)"&amp;"*")+COUNTIF(INDEX(ownership,0,MATCH(Z$1,Systems!$I$2:AY$2,)),$A75&amp;",*")</f>
        <v>4</v>
      </c>
      <c r="AA75" s="121">
        <f t="array" ref="AA75">COUNTIF(INDEX(ownership,0,MATCH(AA$1,Systems!$I$2:AY$2,)),$A75)+COUNTIFS(INDEX(ownership,0,MATCH(AA$1,Systems!$I$2:AY$2,)),$A75&amp;"(*",INDEX(ownership,0,MATCH(AA$1,Systems!$I$2:AY$2,)),"&lt;&gt;*"&amp;"(X)"&amp;"*")+COUNTIF(INDEX(ownership,0,MATCH(AA$1,Systems!$I$2:AY$2,)),$A75&amp;",*")</f>
        <v>4</v>
      </c>
      <c r="AB75" s="121">
        <f t="array" ref="AB75">COUNTIF(INDEX(ownership,0,MATCH(AB$1,Systems!$I$2:AY$2,)),$A75)+COUNTIFS(INDEX(ownership,0,MATCH(AB$1,Systems!$I$2:AY$2,)),$A75&amp;"(*",INDEX(ownership,0,MATCH(AB$1,Systems!$I$2:AY$2,)),"&lt;&gt;*"&amp;"(X)"&amp;"*")+COUNTIF(INDEX(ownership,0,MATCH(AB$1,Systems!$I$2:AY$2,)),$A75&amp;",*")</f>
        <v>4</v>
      </c>
      <c r="AC75" s="121">
        <f t="array" ref="AC75">COUNTIF(INDEX(ownership,0,MATCH(AC$1,Systems!$I$2:AY$2,)),$A75)+COUNTIFS(INDEX(ownership,0,MATCH(AC$1,Systems!$I$2:AY$2,)),$A75&amp;"(*",INDEX(ownership,0,MATCH(AC$1,Systems!$I$2:AY$2,)),"&lt;&gt;*"&amp;"(X)"&amp;"*")+COUNTIF(INDEX(ownership,0,MATCH(AC$1,Systems!$I$2:AY$2,)),$A75&amp;",*")</f>
        <v>4</v>
      </c>
      <c r="AD75" s="121">
        <f t="array" ref="AD75">COUNTIF(INDEX(ownership,0,MATCH(AD$1,Systems!$I$2:AY$2,)),$A75)+COUNTIFS(INDEX(ownership,0,MATCH(AD$1,Systems!$I$2:AY$2,)),$A75&amp;"(*",INDEX(ownership,0,MATCH(AD$1,Systems!$I$2:AY$2,)),"&lt;&gt;*"&amp;"(X)"&amp;"*")+COUNTIF(INDEX(ownership,0,MATCH(AD$1,Systems!$I$2:AY$2,)),$A75&amp;",*")</f>
        <v>4</v>
      </c>
      <c r="AE75" s="121">
        <f t="array" ref="AE75">COUNTIF(INDEX(ownership,0,MATCH(AE$1,Systems!$I$2:AY$2,)),$A75)+COUNTIFS(INDEX(ownership,0,MATCH(AE$1,Systems!$I$2:AY$2,)),$A75&amp;"(*",INDEX(ownership,0,MATCH(AE$1,Systems!$I$2:AY$2,)),"&lt;&gt;*"&amp;"(X)"&amp;"*")+COUNTIF(INDEX(ownership,0,MATCH(AE$1,Systems!$I$2:AY$2,)),$A75&amp;",*")</f>
        <v>4</v>
      </c>
      <c r="AF75" s="121">
        <f t="array" ref="AF75">COUNTIF(INDEX(ownership,0,MATCH(AF$1,Systems!$I$2:AY$2,)),$A75)+COUNTIFS(INDEX(ownership,0,MATCH(AF$1,Systems!$I$2:AY$2,)),$A75&amp;"(*",INDEX(ownership,0,MATCH(AF$1,Systems!$I$2:AY$2,)),"&lt;&gt;*"&amp;"(X)"&amp;"*")+COUNTIF(INDEX(ownership,0,MATCH(AF$1,Systems!$I$2:AY$2,)),$A75&amp;",*")</f>
        <v>4</v>
      </c>
      <c r="AG75" s="121">
        <f t="array" ref="AG75">COUNTIF(INDEX(ownership,0,MATCH(AG$1,Systems!$I$2:AY$2,)),$A75)+COUNTIFS(INDEX(ownership,0,MATCH(AG$1,Systems!$I$2:AY$2,)),$A75&amp;"(*",INDEX(ownership,0,MATCH(AG$1,Systems!$I$2:AY$2,)),"&lt;&gt;*"&amp;"(X)"&amp;"*")+COUNTIF(INDEX(ownership,0,MATCH(AG$1,Systems!$I$2:AY$2,)),$A75&amp;",*")</f>
        <v>4</v>
      </c>
      <c r="AH75" s="121">
        <f t="array" ref="AH75">COUNTIF(INDEX(ownership,0,MATCH(AH$1,Systems!$I$2:AY$2,)),$A75)+COUNTIFS(INDEX(ownership,0,MATCH(AH$1,Systems!$I$2:AY$2,)),$A75&amp;"(*",INDEX(ownership,0,MATCH(AH$1,Systems!$I$2:AY$2,)),"&lt;&gt;*"&amp;"(X)"&amp;"*")+COUNTIF(INDEX(ownership,0,MATCH(AH$1,Systems!$I$2:AY$2,)),$A75&amp;",*")</f>
        <v>4</v>
      </c>
      <c r="AI75" s="121">
        <f t="array" ref="AI75">COUNTIF(INDEX(ownership,0,MATCH(AI$1,Systems!$I$2:AY$2,)),$A75)+COUNTIFS(INDEX(ownership,0,MATCH(AI$1,Systems!$I$2:AY$2,)),$A75&amp;"(*",INDEX(ownership,0,MATCH(AI$1,Systems!$I$2:AY$2,)),"&lt;&gt;*"&amp;"(X)"&amp;"*")+COUNTIF(INDEX(ownership,0,MATCH(AI$1,Systems!$I$2:AY$2,)),$A75&amp;",*")</f>
        <v>4</v>
      </c>
      <c r="AJ75" s="121">
        <f t="array" ref="AJ75">COUNTIF(INDEX(ownership,0,MATCH(AJ$1,Systems!$I$2:AY$2,)),$A75)+COUNTIFS(INDEX(ownership,0,MATCH(AJ$1,Systems!$I$2:AY$2,)),$A75&amp;"(*",INDEX(ownership,0,MATCH(AJ$1,Systems!$I$2:AY$2,)),"&lt;&gt;*"&amp;"(X)"&amp;"*")+COUNTIF(INDEX(ownership,0,MATCH(AJ$1,Systems!$I$2:AY$2,)),$A75&amp;",*")</f>
        <v>4</v>
      </c>
      <c r="AK75" s="121">
        <f t="array" ref="AK75">COUNTIF(INDEX(ownership,0,MATCH(AK$1,Systems!$I$2:AY$2,)),$A75)+COUNTIFS(INDEX(ownership,0,MATCH(AK$1,Systems!$I$2:AY$2,)),$A75&amp;"(*",INDEX(ownership,0,MATCH(AK$1,Systems!$I$2:AY$2,)),"&lt;&gt;*"&amp;"(X)"&amp;"*")+COUNTIF(INDEX(ownership,0,MATCH(AK$1,Systems!$I$2:AY$2,)),$A75&amp;",*")</f>
        <v>4</v>
      </c>
      <c r="AL75" s="121">
        <f t="array" ref="AL75">COUNTIF(INDEX(ownership,0,MATCH(AL$1,Systems!$I$2:AY$2,)),$A75)+COUNTIFS(INDEX(ownership,0,MATCH(AL$1,Systems!$I$2:AY$2,)),$A75&amp;"(*",INDEX(ownership,0,MATCH(AL$1,Systems!$I$2:AY$2,)),"&lt;&gt;*"&amp;"(X)"&amp;"*")+COUNTIF(INDEX(ownership,0,MATCH(AL$1,Systems!$I$2:AY$2,)),$A75&amp;",*")</f>
        <v>4</v>
      </c>
      <c r="AM75" s="121">
        <f t="array" ref="AM75">COUNTIF(INDEX(ownership,0,MATCH(AM$1,Systems!$I$2:AY$2,)),$A75)+COUNTIFS(INDEX(ownership,0,MATCH(AM$1,Systems!$I$2:AY$2,)),$A75&amp;"(*",INDEX(ownership,0,MATCH(AM$1,Systems!$I$2:AY$2,)),"&lt;&gt;*"&amp;"(X)"&amp;"*")+COUNTIF(INDEX(ownership,0,MATCH(AM$1,Systems!$I$2:AY$2,)),$A75&amp;",*")</f>
        <v>4</v>
      </c>
      <c r="AN75" s="121">
        <f t="array" ref="AN75">COUNTIF(INDEX(ownership,0,MATCH(AN$1,Systems!$I$2:AY$2,)),$A75)+COUNTIFS(INDEX(ownership,0,MATCH(AN$1,Systems!$I$2:AY$2,)),$A75&amp;"(*",INDEX(ownership,0,MATCH(AN$1,Systems!$I$2:AY$2,)),"&lt;&gt;*"&amp;"(X)"&amp;"*")+COUNTIF(INDEX(ownership,0,MATCH(AN$1,Systems!$I$2:AY$2,)),$A75&amp;",*")</f>
        <v>4</v>
      </c>
      <c r="AO75" s="121">
        <f t="array" ref="AO75">COUNTIF(INDEX(ownership,0,MATCH(AO$1,Systems!$I$2:AY$2,)),$A75)+COUNTIFS(INDEX(ownership,0,MATCH(AO$1,Systems!$I$2:AY$2,)),$A75&amp;"(*",INDEX(ownership,0,MATCH(AO$1,Systems!$I$2:AY$2,)),"&lt;&gt;*"&amp;"(X)"&amp;"*")+COUNTIF(INDEX(ownership,0,MATCH(AO$1,Systems!$I$2:AY$2,)),$A75&amp;",*")</f>
        <v>4</v>
      </c>
      <c r="AP75" s="121">
        <f t="array" ref="AP75">COUNTIF(INDEX(ownership,0,MATCH(AP$1,Systems!$I$2:AY$2,)),$A75)+COUNTIFS(INDEX(ownership,0,MATCH(AP$1,Systems!$I$2:AY$2,)),$A75&amp;"(*",INDEX(ownership,0,MATCH(AP$1,Systems!$I$2:AY$2,)),"&lt;&gt;*"&amp;"(X)"&amp;"*")+COUNTIF(INDEX(ownership,0,MATCH(AP$1,Systems!$I$2:AY$2,)),$A75&amp;",*")</f>
        <v>4</v>
      </c>
      <c r="AQ75" s="121">
        <f t="array" ref="AQ75">COUNTIF(INDEX(ownership,0,MATCH(AQ$1,Systems!$I$2:AY$2,)),$A75)+COUNTIFS(INDEX(ownership,0,MATCH(AQ$1,Systems!$I$2:AY$2,)),$A75&amp;"(*",INDEX(ownership,0,MATCH(AQ$1,Systems!$I$2:AY$2,)),"&lt;&gt;*"&amp;"(X)"&amp;"*")+COUNTIF(INDEX(ownership,0,MATCH(AQ$1,Systems!$I$2:AY$2,)),$A75&amp;",*")</f>
        <v>5</v>
      </c>
      <c r="AR75" s="121">
        <f t="array" ref="AR75">COUNTIF(INDEX(ownership,0,MATCH(AR$1,Systems!$I$2:AY$2,)),$A75)+COUNTIFS(INDEX(ownership,0,MATCH(AR$1,Systems!$I$2:AY$2,)),$A75&amp;"(*",INDEX(ownership,0,MATCH(AR$1,Systems!$I$2:AY$2,)),"&lt;&gt;*"&amp;"(X)"&amp;"*")+COUNTIF(INDEX(ownership,0,MATCH(AR$1,Systems!$I$2:AY$2,)),$A75&amp;",*")</f>
        <v>5</v>
      </c>
      <c r="AS75" s="121">
        <f t="array" ref="AS75">COUNTIF(INDEX(ownership,0,MATCH(AS$1,Systems!$I$2:AY$2,)),$A75)+COUNTIFS(INDEX(ownership,0,MATCH(AS$1,Systems!$I$2:AY$2,)),$A75&amp;"(*",INDEX(ownership,0,MATCH(AS$1,Systems!$I$2:AY$2,)),"&lt;&gt;*"&amp;"(X)"&amp;"*")+COUNTIF(INDEX(ownership,0,MATCH(AS$1,Systems!$I$2:AY$2,)),$A75&amp;",*")</f>
        <v>5</v>
      </c>
      <c r="AT75" s="121">
        <f t="array" ref="AT75">COUNTIF(INDEX(ownership,0,MATCH(AT$1,Systems!$I$2:AY$2,)),$A75)+COUNTIFS(INDEX(ownership,0,MATCH(AT$1,Systems!$I$2:AY$2,)),$A75&amp;"(*",INDEX(ownership,0,MATCH(AT$1,Systems!$I$2:AY$2,)),"&lt;&gt;*"&amp;"(X)"&amp;"*")+COUNTIF(INDEX(ownership,0,MATCH(AT$1,Systems!$I$2:AY$2,)),$A75&amp;",*")</f>
        <v>11</v>
      </c>
      <c r="AU75" s="121">
        <f t="array" ref="AU75">COUNTIF(INDEX(ownership,0,MATCH(AU$1,Systems!$I$2:AY$2,)),$A75)+COUNTIFS(INDEX(ownership,0,MATCH(AU$1,Systems!$I$2:AY$2,)),$A75&amp;"(*",INDEX(ownership,0,MATCH(AU$1,Systems!$I$2:AY$2,)),"&lt;&gt;*"&amp;"(X)"&amp;"*")+COUNTIF(INDEX(ownership,0,MATCH(AU$1,Systems!$I$2:AY$2,)),$A75&amp;",*")</f>
        <v>0</v>
      </c>
      <c r="AV75" s="121">
        <f t="array" ref="AV75">COUNTIF(INDEX(ownership,0,MATCH(AV$1,Systems!$I$2:AY$2,)),$A75)+COUNTIFS(INDEX(ownership,0,MATCH(AV$1,Systems!$I$2:AY$2,)),$A75&amp;"(*",INDEX(ownership,0,MATCH(AV$1,Systems!$I$2:AY$2,)),"&lt;&gt;*"&amp;"(X)"&amp;"*")+COUNTIF(INDEX(ownership,0,MATCH(AV$1,Systems!$I$2:AY$2,)),$A75&amp;",*")</f>
        <v>0</v>
      </c>
      <c r="AW75" s="121">
        <f t="array" ref="AW75">COUNTIF(INDEX(ownership,0,MATCH(AW$1,Systems!$I$2:AY$2,)),$A75)+COUNTIFS(INDEX(ownership,0,MATCH(AW$1,Systems!$I$2:AY$2,)),$A75&amp;"(*",INDEX(ownership,0,MATCH(AW$1,Systems!$I$2:AY$2,)),"&lt;&gt;*"&amp;"(X)"&amp;"*")+COUNTIF(INDEX(ownership,0,MATCH(AW$1,Systems!$I$2:AY$2,)),$A75&amp;",*")</f>
        <v>0</v>
      </c>
      <c r="AX75" s="121">
        <f t="array" ref="AX75">COUNTIF(INDEX(ownership,0,MATCH(AX$1,Systems!$I$2:AY$2,)),$A75)+COUNTIFS(INDEX(ownership,0,MATCH(AX$1,Systems!$I$2:AY$2,)),$A75&amp;"(*",INDEX(ownership,0,MATCH(AX$1,Systems!$I$2:AY$2,)),"&lt;&gt;*"&amp;"(X)"&amp;"*")+COUNTIF(INDEX(ownership,0,MATCH(AX$1,Systems!$I$2:AY$2,)),$A75&amp;",*")</f>
        <v>0</v>
      </c>
      <c r="AY75" s="121">
        <f t="array" ref="AY75">COUNTIF(INDEX(ownership,0,MATCH(AY$1,Systems!$I$2:AZ$2,)),$A75)+COUNTIFS(INDEX(ownership,0,MATCH(AY$1,Systems!$I$2:AZ$2,)),$A75&amp;"(*",INDEX(ownership,0,MATCH(AY$1,Systems!$I$2:AZ$2,)),"&lt;&gt;*"&amp;"(X)"&amp;"*")+COUNTIF(INDEX(ownership,0,MATCH(AY$1,Systems!$I$2:AZ$2,)),$A75&amp;",*")</f>
        <v>0</v>
      </c>
      <c r="AZ75" s="121">
        <f t="array" ref="AZ75">COUNTIF(INDEX(ownership,0,MATCH(AZ$1,Systems!$I$2:AY$2,)),$A75)+COUNTIFS(INDEX(ownership,0,MATCH(AZ$1,Systems!$I$2:AY$2,)),$A75&amp;"(*",INDEX(ownership,0,MATCH(AZ$1,Systems!$I$2:AY$2,)),"&lt;&gt;*"&amp;"(X)"&amp;"*")+COUNTIF(INDEX(ownership,0,MATCH(AZ$1,Systems!$I$2:AY$2,)),$A75&amp;",*")</f>
        <v>0</v>
      </c>
    </row>
    <row r="76" ht="15.75" customHeight="1">
      <c r="A76" s="60" t="s">
        <v>1790</v>
      </c>
      <c r="B76" s="60" t="s">
        <v>8081</v>
      </c>
      <c r="C76" s="60" t="s">
        <v>8082</v>
      </c>
      <c r="D76" s="119">
        <v>3021.0</v>
      </c>
      <c r="E76" s="119">
        <v>3028.0</v>
      </c>
      <c r="F76" s="122"/>
      <c r="G76" s="121">
        <f t="shared" si="1"/>
        <v>5</v>
      </c>
      <c r="H76" s="121">
        <f t="array" ref="H76">COUNTIF(INDEX(ownership,0,MATCH(H$1,Systems!$I$2:AY$2,)),$A76)+COUNTIFS(INDEX(ownership,0,MATCH(H$1,Systems!$I$2:AY$2,)),$A76&amp;"(*",INDEX(ownership,0,MATCH(H$1,Systems!$I$2:AY$2,)),"&lt;&gt;*"&amp;"(X)"&amp;"*")+COUNTIF(INDEX(ownership,0,MATCH(H$1,Systems!$I$2:AY$2,)),$A76&amp;",*")</f>
        <v>0</v>
      </c>
      <c r="I76" s="121">
        <f t="array" ref="I76">COUNTIF(INDEX(ownership,0,MATCH(I$1,Systems!$I$2:AY$2,)),$A76)+COUNTIFS(INDEX(ownership,0,MATCH(I$1,Systems!$I$2:AY$2,)),$A76&amp;"(*",INDEX(ownership,0,MATCH(I$1,Systems!$I$2:AY$2,)),"&lt;&gt;*"&amp;"(X)"&amp;"*")+COUNTIF(INDEX(ownership,0,MATCH(I$1,Systems!$I$2:AY$2,)),$A76&amp;",*")</f>
        <v>0</v>
      </c>
      <c r="J76" s="121">
        <f t="array" ref="J76">COUNTIF(INDEX(ownership,0,MATCH(J$1,Systems!$I$2:AY$2,)),$A76)+COUNTIFS(INDEX(ownership,0,MATCH(J$1,Systems!$I$2:AY$2,)),$A76&amp;"(*",INDEX(ownership,0,MATCH(J$1,Systems!$I$2:AY$2,)),"&lt;&gt;*"&amp;"(X)"&amp;"*")+COUNTIF(INDEX(ownership,0,MATCH(J$1,Systems!$I$2:AY$2,)),$A76&amp;",*")</f>
        <v>0</v>
      </c>
      <c r="K76" s="121">
        <f t="array" ref="K76">COUNTIF(INDEX(ownership,0,MATCH(K$1,Systems!$I$2:AY$2,)),$A76)+COUNTIFS(INDEX(ownership,0,MATCH(K$1,Systems!$I$2:AY$2,)),$A76&amp;"(*",INDEX(ownership,0,MATCH(K$1,Systems!$I$2:AY$2,)),"&lt;&gt;*"&amp;"(X)"&amp;"*")+COUNTIF(INDEX(ownership,0,MATCH(K$1,Systems!$I$2:AY$2,)),$A76&amp;",*")</f>
        <v>0</v>
      </c>
      <c r="L76" s="121">
        <f t="array" ref="L76">COUNTIF(INDEX(ownership,0,MATCH(L$1,Systems!$I$2:AY$2,)),$A76)+COUNTIFS(INDEX(ownership,0,MATCH(L$1,Systems!$I$2:AY$2,)),$A76&amp;"(*",INDEX(ownership,0,MATCH(L$1,Systems!$I$2:AY$2,)),"&lt;&gt;*"&amp;"(X)"&amp;"*")+COUNTIF(INDEX(ownership,0,MATCH(L$1,Systems!$I$2:AY$2,)),$A76&amp;",*")</f>
        <v>0</v>
      </c>
      <c r="M76" s="121">
        <f t="array" ref="M76">COUNTIF(INDEX(ownership,0,MATCH(M$1,Systems!$I$2:AY$2,)),$A76)+COUNTIFS(INDEX(ownership,0,MATCH(M$1,Systems!$I$2:AY$2,)),$A76&amp;"(*",INDEX(ownership,0,MATCH(M$1,Systems!$I$2:AY$2,)),"&lt;&gt;*"&amp;"(X)"&amp;"*")+COUNTIF(INDEX(ownership,0,MATCH(M$1,Systems!$I$2:AY$2,)),$A76&amp;",*")</f>
        <v>0</v>
      </c>
      <c r="N76" s="121">
        <f t="array" ref="N76">COUNTIF(INDEX(ownership,0,MATCH(N$1,Systems!$I$2:AY$2,)),$A76)+COUNTIFS(INDEX(ownership,0,MATCH(N$1,Systems!$I$2:AY$2,)),$A76&amp;"(*",INDEX(ownership,0,MATCH(N$1,Systems!$I$2:AY$2,)),"&lt;&gt;*"&amp;"(X)"&amp;"*")+COUNTIF(INDEX(ownership,0,MATCH(N$1,Systems!$I$2:AY$2,)),$A76&amp;",*")</f>
        <v>0</v>
      </c>
      <c r="O76" s="121">
        <f t="array" ref="O76">COUNTIF(INDEX(ownership,0,MATCH(O$1,Systems!$I$2:AY$2,)),$A76)+COUNTIFS(INDEX(ownership,0,MATCH(O$1,Systems!$I$2:AY$2,)),$A76&amp;"(*",INDEX(ownership,0,MATCH(O$1,Systems!$I$2:AY$2,)),"&lt;&gt;*"&amp;"(X)"&amp;"*")+COUNTIF(INDEX(ownership,0,MATCH(O$1,Systems!$I$2:AY$2,)),$A76&amp;",*")</f>
        <v>0</v>
      </c>
      <c r="P76" s="121">
        <f t="array" ref="P76">COUNTIF(INDEX(ownership,0,MATCH(P$1,Systems!$I$2:AY$2,)),$A76)+COUNTIFS(INDEX(ownership,0,MATCH(P$1,Systems!$I$2:AY$2,)),$A76&amp;"(*",INDEX(ownership,0,MATCH(P$1,Systems!$I$2:AY$2,)),"&lt;&gt;*"&amp;"(X)"&amp;"*")+COUNTIF(INDEX(ownership,0,MATCH(P$1,Systems!$I$2:AY$2,)),$A76&amp;",*")</f>
        <v>0</v>
      </c>
      <c r="Q76" s="121">
        <f t="array" ref="Q76">COUNTIF(INDEX(ownership,0,MATCH(Q$1,Systems!$I$2:AY$2,)),$A76)+COUNTIFS(INDEX(ownership,0,MATCH(Q$1,Systems!$I$2:AY$2,)),$A76&amp;"(*",INDEX(ownership,0,MATCH(Q$1,Systems!$I$2:AY$2,)),"&lt;&gt;*"&amp;"(X)"&amp;"*")+COUNTIF(INDEX(ownership,0,MATCH(Q$1,Systems!$I$2:AY$2,)),$A76&amp;",*")</f>
        <v>0</v>
      </c>
      <c r="R76" s="121">
        <f t="array" ref="R76">COUNTIF(INDEX(ownership,0,MATCH(R$1,Systems!$I$2:AY$2,)),$A76)+COUNTIFS(INDEX(ownership,0,MATCH(R$1,Systems!$I$2:AY$2,)),$A76&amp;"(*",INDEX(ownership,0,MATCH(R$1,Systems!$I$2:AY$2,)),"&lt;&gt;*"&amp;"(X)"&amp;"*")+COUNTIF(INDEX(ownership,0,MATCH(R$1,Systems!$I$2:AY$2,)),$A76&amp;",*")</f>
        <v>0</v>
      </c>
      <c r="S76" s="121">
        <f t="array" ref="S76">COUNTIF(INDEX(ownership,0,MATCH(S$1,Systems!$I$2:AY$2,)),$A76)+COUNTIFS(INDEX(ownership,0,MATCH(S$1,Systems!$I$2:AY$2,)),$A76&amp;"(*",INDEX(ownership,0,MATCH(S$1,Systems!$I$2:AY$2,)),"&lt;&gt;*"&amp;"(X)"&amp;"*")+COUNTIF(INDEX(ownership,0,MATCH(S$1,Systems!$I$2:AY$2,)),$A76&amp;",*")</f>
        <v>0</v>
      </c>
      <c r="T76" s="121">
        <f t="array" ref="T76">COUNTIF(INDEX(ownership,0,MATCH(T$1,Systems!$I$2:AY$2,)),$A76)+COUNTIFS(INDEX(ownership,0,MATCH(T$1,Systems!$I$2:AY$2,)),$A76&amp;"(*",INDEX(ownership,0,MATCH(T$1,Systems!$I$2:AY$2,)),"&lt;&gt;*"&amp;"(X)"&amp;"*")+COUNTIF(INDEX(ownership,0,MATCH(T$1,Systems!$I$2:AY$2,)),$A76&amp;",*")</f>
        <v>0</v>
      </c>
      <c r="U76" s="121">
        <f t="array" ref="U76">COUNTIF(INDEX(ownership,0,MATCH(U$1,Systems!$I$2:AY$2,)),$A76)+COUNTIFS(INDEX(ownership,0,MATCH(U$1,Systems!$I$2:AY$2,)),$A76&amp;"(*",INDEX(ownership,0,MATCH(U$1,Systems!$I$2:AY$2,)),"&lt;&gt;*"&amp;"(X)"&amp;"*")+COUNTIF(INDEX(ownership,0,MATCH(U$1,Systems!$I$2:AY$2,)),$A76&amp;",*")</f>
        <v>0</v>
      </c>
      <c r="V76" s="121">
        <f t="array" ref="V76">COUNTIF(INDEX(ownership,0,MATCH(V$1,Systems!$I$2:AY$2,)),$A76)+COUNTIFS(INDEX(ownership,0,MATCH(V$1,Systems!$I$2:AY$2,)),$A76&amp;"(*",INDEX(ownership,0,MATCH(V$1,Systems!$I$2:AY$2,)),"&lt;&gt;*"&amp;"(X)"&amp;"*")+COUNTIF(INDEX(ownership,0,MATCH(V$1,Systems!$I$2:AY$2,)),$A76&amp;",*")</f>
        <v>0</v>
      </c>
      <c r="W76" s="121">
        <f t="array" ref="W76">COUNTIF(INDEX(ownership,0,MATCH(W$1,Systems!$I$2:AY$2,)),$A76)+COUNTIFS(INDEX(ownership,0,MATCH(W$1,Systems!$I$2:AY$2,)),$A76&amp;"(*",INDEX(ownership,0,MATCH(W$1,Systems!$I$2:AY$2,)),"&lt;&gt;*"&amp;"(X)"&amp;"*")+COUNTIF(INDEX(ownership,0,MATCH(W$1,Systems!$I$2:AY$2,)),$A76&amp;",*")</f>
        <v>0</v>
      </c>
      <c r="X76" s="121">
        <f t="array" ref="X76">COUNTIF(INDEX(ownership,0,MATCH(X$1,Systems!$I$2:AY$2,)),$A76)+COUNTIFS(INDEX(ownership,0,MATCH(X$1,Systems!$I$2:AY$2,)),$A76&amp;"(*",INDEX(ownership,0,MATCH(X$1,Systems!$I$2:AY$2,)),"&lt;&gt;*"&amp;"(X)"&amp;"*")+COUNTIF(INDEX(ownership,0,MATCH(X$1,Systems!$I$2:AY$2,)),$A76&amp;",*")</f>
        <v>5</v>
      </c>
      <c r="Y76" s="121">
        <f t="array" ref="Y76">COUNTIF(INDEX(ownership,0,MATCH(Y$1,Systems!$I$2:AY$2,)),$A76)+COUNTIFS(INDEX(ownership,0,MATCH(Y$1,Systems!$I$2:AY$2,)),$A76&amp;"(*",INDEX(ownership,0,MATCH(Y$1,Systems!$I$2:AY$2,)),"&lt;&gt;*"&amp;"(X)"&amp;"*")+COUNTIF(INDEX(ownership,0,MATCH(Y$1,Systems!$I$2:AY$2,)),$A76&amp;",*")</f>
        <v>0</v>
      </c>
      <c r="Z76" s="121">
        <f t="array" ref="Z76">COUNTIF(INDEX(ownership,0,MATCH(Z$1,Systems!$I$2:AY$2,)),$A76)+COUNTIFS(INDEX(ownership,0,MATCH(Z$1,Systems!$I$2:AY$2,)),$A76&amp;"(*",INDEX(ownership,0,MATCH(Z$1,Systems!$I$2:AY$2,)),"&lt;&gt;*"&amp;"(X)"&amp;"*")+COUNTIF(INDEX(ownership,0,MATCH(Z$1,Systems!$I$2:AY$2,)),$A76&amp;",*")</f>
        <v>0</v>
      </c>
      <c r="AA76" s="121">
        <f t="array" ref="AA76">COUNTIF(INDEX(ownership,0,MATCH(AA$1,Systems!$I$2:AY$2,)),$A76)+COUNTIFS(INDEX(ownership,0,MATCH(AA$1,Systems!$I$2:AY$2,)),$A76&amp;"(*",INDEX(ownership,0,MATCH(AA$1,Systems!$I$2:AY$2,)),"&lt;&gt;*"&amp;"(X)"&amp;"*")+COUNTIF(INDEX(ownership,0,MATCH(AA$1,Systems!$I$2:AY$2,)),$A76&amp;",*")</f>
        <v>0</v>
      </c>
      <c r="AB76" s="121">
        <f t="array" ref="AB76">COUNTIF(INDEX(ownership,0,MATCH(AB$1,Systems!$I$2:AY$2,)),$A76)+COUNTIFS(INDEX(ownership,0,MATCH(AB$1,Systems!$I$2:AY$2,)),$A76&amp;"(*",INDEX(ownership,0,MATCH(AB$1,Systems!$I$2:AY$2,)),"&lt;&gt;*"&amp;"(X)"&amp;"*")+COUNTIF(INDEX(ownership,0,MATCH(AB$1,Systems!$I$2:AY$2,)),$A76&amp;",*")</f>
        <v>0</v>
      </c>
      <c r="AC76" s="121">
        <f t="array" ref="AC76">COUNTIF(INDEX(ownership,0,MATCH(AC$1,Systems!$I$2:AY$2,)),$A76)+COUNTIFS(INDEX(ownership,0,MATCH(AC$1,Systems!$I$2:AY$2,)),$A76&amp;"(*",INDEX(ownership,0,MATCH(AC$1,Systems!$I$2:AY$2,)),"&lt;&gt;*"&amp;"(X)"&amp;"*")+COUNTIF(INDEX(ownership,0,MATCH(AC$1,Systems!$I$2:AY$2,)),$A76&amp;",*")</f>
        <v>0</v>
      </c>
      <c r="AD76" s="121">
        <f t="array" ref="AD76">COUNTIF(INDEX(ownership,0,MATCH(AD$1,Systems!$I$2:AY$2,)),$A76)+COUNTIFS(INDEX(ownership,0,MATCH(AD$1,Systems!$I$2:AY$2,)),$A76&amp;"(*",INDEX(ownership,0,MATCH(AD$1,Systems!$I$2:AY$2,)),"&lt;&gt;*"&amp;"(X)"&amp;"*")+COUNTIF(INDEX(ownership,0,MATCH(AD$1,Systems!$I$2:AY$2,)),$A76&amp;",*")</f>
        <v>0</v>
      </c>
      <c r="AE76" s="121">
        <f t="array" ref="AE76">COUNTIF(INDEX(ownership,0,MATCH(AE$1,Systems!$I$2:AY$2,)),$A76)+COUNTIFS(INDEX(ownership,0,MATCH(AE$1,Systems!$I$2:AY$2,)),$A76&amp;"(*",INDEX(ownership,0,MATCH(AE$1,Systems!$I$2:AY$2,)),"&lt;&gt;*"&amp;"(X)"&amp;"*")+COUNTIF(INDEX(ownership,0,MATCH(AE$1,Systems!$I$2:AY$2,)),$A76&amp;",*")</f>
        <v>0</v>
      </c>
      <c r="AF76" s="121">
        <f t="array" ref="AF76">COUNTIF(INDEX(ownership,0,MATCH(AF$1,Systems!$I$2:AY$2,)),$A76)+COUNTIFS(INDEX(ownership,0,MATCH(AF$1,Systems!$I$2:AY$2,)),$A76&amp;"(*",INDEX(ownership,0,MATCH(AF$1,Systems!$I$2:AY$2,)),"&lt;&gt;*"&amp;"(X)"&amp;"*")+COUNTIF(INDEX(ownership,0,MATCH(AF$1,Systems!$I$2:AY$2,)),$A76&amp;",*")</f>
        <v>0</v>
      </c>
      <c r="AG76" s="121">
        <f t="array" ref="AG76">COUNTIF(INDEX(ownership,0,MATCH(AG$1,Systems!$I$2:AY$2,)),$A76)+COUNTIFS(INDEX(ownership,0,MATCH(AG$1,Systems!$I$2:AY$2,)),$A76&amp;"(*",INDEX(ownership,0,MATCH(AG$1,Systems!$I$2:AY$2,)),"&lt;&gt;*"&amp;"(X)"&amp;"*")+COUNTIF(INDEX(ownership,0,MATCH(AG$1,Systems!$I$2:AY$2,)),$A76&amp;",*")</f>
        <v>0</v>
      </c>
      <c r="AH76" s="121">
        <f t="array" ref="AH76">COUNTIF(INDEX(ownership,0,MATCH(AH$1,Systems!$I$2:AY$2,)),$A76)+COUNTIFS(INDEX(ownership,0,MATCH(AH$1,Systems!$I$2:AY$2,)),$A76&amp;"(*",INDEX(ownership,0,MATCH(AH$1,Systems!$I$2:AY$2,)),"&lt;&gt;*"&amp;"(X)"&amp;"*")+COUNTIF(INDEX(ownership,0,MATCH(AH$1,Systems!$I$2:AY$2,)),$A76&amp;",*")</f>
        <v>0</v>
      </c>
      <c r="AI76" s="121">
        <f t="array" ref="AI76">COUNTIF(INDEX(ownership,0,MATCH(AI$1,Systems!$I$2:AY$2,)),$A76)+COUNTIFS(INDEX(ownership,0,MATCH(AI$1,Systems!$I$2:AY$2,)),$A76&amp;"(*",INDEX(ownership,0,MATCH(AI$1,Systems!$I$2:AY$2,)),"&lt;&gt;*"&amp;"(X)"&amp;"*")+COUNTIF(INDEX(ownership,0,MATCH(AI$1,Systems!$I$2:AY$2,)),$A76&amp;",*")</f>
        <v>0</v>
      </c>
      <c r="AJ76" s="121">
        <f t="array" ref="AJ76">COUNTIF(INDEX(ownership,0,MATCH(AJ$1,Systems!$I$2:AY$2,)),$A76)+COUNTIFS(INDEX(ownership,0,MATCH(AJ$1,Systems!$I$2:AY$2,)),$A76&amp;"(*",INDEX(ownership,0,MATCH(AJ$1,Systems!$I$2:AY$2,)),"&lt;&gt;*"&amp;"(X)"&amp;"*")+COUNTIF(INDEX(ownership,0,MATCH(AJ$1,Systems!$I$2:AY$2,)),$A76&amp;",*")</f>
        <v>0</v>
      </c>
      <c r="AK76" s="121">
        <f t="array" ref="AK76">COUNTIF(INDEX(ownership,0,MATCH(AK$1,Systems!$I$2:AY$2,)),$A76)+COUNTIFS(INDEX(ownership,0,MATCH(AK$1,Systems!$I$2:AY$2,)),$A76&amp;"(*",INDEX(ownership,0,MATCH(AK$1,Systems!$I$2:AY$2,)),"&lt;&gt;*"&amp;"(X)"&amp;"*")+COUNTIF(INDEX(ownership,0,MATCH(AK$1,Systems!$I$2:AY$2,)),$A76&amp;",*")</f>
        <v>0</v>
      </c>
      <c r="AL76" s="121">
        <f t="array" ref="AL76">COUNTIF(INDEX(ownership,0,MATCH(AL$1,Systems!$I$2:AY$2,)),$A76)+COUNTIFS(INDEX(ownership,0,MATCH(AL$1,Systems!$I$2:AY$2,)),$A76&amp;"(*",INDEX(ownership,0,MATCH(AL$1,Systems!$I$2:AY$2,)),"&lt;&gt;*"&amp;"(X)"&amp;"*")+COUNTIF(INDEX(ownership,0,MATCH(AL$1,Systems!$I$2:AY$2,)),$A76&amp;",*")</f>
        <v>0</v>
      </c>
      <c r="AM76" s="121">
        <f t="array" ref="AM76">COUNTIF(INDEX(ownership,0,MATCH(AM$1,Systems!$I$2:AY$2,)),$A76)+COUNTIFS(INDEX(ownership,0,MATCH(AM$1,Systems!$I$2:AY$2,)),$A76&amp;"(*",INDEX(ownership,0,MATCH(AM$1,Systems!$I$2:AY$2,)),"&lt;&gt;*"&amp;"(X)"&amp;"*")+COUNTIF(INDEX(ownership,0,MATCH(AM$1,Systems!$I$2:AY$2,)),$A76&amp;",*")</f>
        <v>0</v>
      </c>
      <c r="AN76" s="121">
        <f t="array" ref="AN76">COUNTIF(INDEX(ownership,0,MATCH(AN$1,Systems!$I$2:AY$2,)),$A76)+COUNTIFS(INDEX(ownership,0,MATCH(AN$1,Systems!$I$2:AY$2,)),$A76&amp;"(*",INDEX(ownership,0,MATCH(AN$1,Systems!$I$2:AY$2,)),"&lt;&gt;*"&amp;"(X)"&amp;"*")+COUNTIF(INDEX(ownership,0,MATCH(AN$1,Systems!$I$2:AY$2,)),$A76&amp;",*")</f>
        <v>0</v>
      </c>
      <c r="AO76" s="121">
        <f t="array" ref="AO76">COUNTIF(INDEX(ownership,0,MATCH(AO$1,Systems!$I$2:AY$2,)),$A76)+COUNTIFS(INDEX(ownership,0,MATCH(AO$1,Systems!$I$2:AY$2,)),$A76&amp;"(*",INDEX(ownership,0,MATCH(AO$1,Systems!$I$2:AY$2,)),"&lt;&gt;*"&amp;"(X)"&amp;"*")+COUNTIF(INDEX(ownership,0,MATCH(AO$1,Systems!$I$2:AY$2,)),$A76&amp;",*")</f>
        <v>0</v>
      </c>
      <c r="AP76" s="121">
        <f t="array" ref="AP76">COUNTIF(INDEX(ownership,0,MATCH(AP$1,Systems!$I$2:AY$2,)),$A76)+COUNTIFS(INDEX(ownership,0,MATCH(AP$1,Systems!$I$2:AY$2,)),$A76&amp;"(*",INDEX(ownership,0,MATCH(AP$1,Systems!$I$2:AY$2,)),"&lt;&gt;*"&amp;"(X)"&amp;"*")+COUNTIF(INDEX(ownership,0,MATCH(AP$1,Systems!$I$2:AY$2,)),$A76&amp;",*")</f>
        <v>0</v>
      </c>
      <c r="AQ76" s="121">
        <f t="array" ref="AQ76">COUNTIF(INDEX(ownership,0,MATCH(AQ$1,Systems!$I$2:AY$2,)),$A76)+COUNTIFS(INDEX(ownership,0,MATCH(AQ$1,Systems!$I$2:AY$2,)),$A76&amp;"(*",INDEX(ownership,0,MATCH(AQ$1,Systems!$I$2:AY$2,)),"&lt;&gt;*"&amp;"(X)"&amp;"*")+COUNTIF(INDEX(ownership,0,MATCH(AQ$1,Systems!$I$2:AY$2,)),$A76&amp;",*")</f>
        <v>0</v>
      </c>
      <c r="AR76" s="121">
        <f t="array" ref="AR76">COUNTIF(INDEX(ownership,0,MATCH(AR$1,Systems!$I$2:AY$2,)),$A76)+COUNTIFS(INDEX(ownership,0,MATCH(AR$1,Systems!$I$2:AY$2,)),$A76&amp;"(*",INDEX(ownership,0,MATCH(AR$1,Systems!$I$2:AY$2,)),"&lt;&gt;*"&amp;"(X)"&amp;"*")+COUNTIF(INDEX(ownership,0,MATCH(AR$1,Systems!$I$2:AY$2,)),$A76&amp;",*")</f>
        <v>0</v>
      </c>
      <c r="AS76" s="121">
        <f t="array" ref="AS76">COUNTIF(INDEX(ownership,0,MATCH(AS$1,Systems!$I$2:AY$2,)),$A76)+COUNTIFS(INDEX(ownership,0,MATCH(AS$1,Systems!$I$2:AY$2,)),$A76&amp;"(*",INDEX(ownership,0,MATCH(AS$1,Systems!$I$2:AY$2,)),"&lt;&gt;*"&amp;"(X)"&amp;"*")+COUNTIF(INDEX(ownership,0,MATCH(AS$1,Systems!$I$2:AY$2,)),$A76&amp;",*")</f>
        <v>0</v>
      </c>
      <c r="AT76" s="121">
        <f t="array" ref="AT76">COUNTIF(INDEX(ownership,0,MATCH(AT$1,Systems!$I$2:AY$2,)),$A76)+COUNTIFS(INDEX(ownership,0,MATCH(AT$1,Systems!$I$2:AY$2,)),$A76&amp;"(*",INDEX(ownership,0,MATCH(AT$1,Systems!$I$2:AY$2,)),"&lt;&gt;*"&amp;"(X)"&amp;"*")+COUNTIF(INDEX(ownership,0,MATCH(AT$1,Systems!$I$2:AY$2,)),$A76&amp;",*")</f>
        <v>0</v>
      </c>
      <c r="AU76" s="121">
        <f t="array" ref="AU76">COUNTIF(INDEX(ownership,0,MATCH(AU$1,Systems!$I$2:AY$2,)),$A76)+COUNTIFS(INDEX(ownership,0,MATCH(AU$1,Systems!$I$2:AY$2,)),$A76&amp;"(*",INDEX(ownership,0,MATCH(AU$1,Systems!$I$2:AY$2,)),"&lt;&gt;*"&amp;"(X)"&amp;"*")+COUNTIF(INDEX(ownership,0,MATCH(AU$1,Systems!$I$2:AY$2,)),$A76&amp;",*")</f>
        <v>0</v>
      </c>
      <c r="AV76" s="121">
        <f t="array" ref="AV76">COUNTIF(INDEX(ownership,0,MATCH(AV$1,Systems!$I$2:AY$2,)),$A76)+COUNTIFS(INDEX(ownership,0,MATCH(AV$1,Systems!$I$2:AY$2,)),$A76&amp;"(*",INDEX(ownership,0,MATCH(AV$1,Systems!$I$2:AY$2,)),"&lt;&gt;*"&amp;"(X)"&amp;"*")+COUNTIF(INDEX(ownership,0,MATCH(AV$1,Systems!$I$2:AY$2,)),$A76&amp;",*")</f>
        <v>0</v>
      </c>
      <c r="AW76" s="121">
        <f t="array" ref="AW76">COUNTIF(INDEX(ownership,0,MATCH(AW$1,Systems!$I$2:AY$2,)),$A76)+COUNTIFS(INDEX(ownership,0,MATCH(AW$1,Systems!$I$2:AY$2,)),$A76&amp;"(*",INDEX(ownership,0,MATCH(AW$1,Systems!$I$2:AY$2,)),"&lt;&gt;*"&amp;"(X)"&amp;"*")+COUNTIF(INDEX(ownership,0,MATCH(AW$1,Systems!$I$2:AY$2,)),$A76&amp;",*")</f>
        <v>0</v>
      </c>
      <c r="AX76" s="121">
        <f t="array" ref="AX76">COUNTIF(INDEX(ownership,0,MATCH(AX$1,Systems!$I$2:AY$2,)),$A76)+COUNTIFS(INDEX(ownership,0,MATCH(AX$1,Systems!$I$2:AY$2,)),$A76&amp;"(*",INDEX(ownership,0,MATCH(AX$1,Systems!$I$2:AY$2,)),"&lt;&gt;*"&amp;"(X)"&amp;"*")+COUNTIF(INDEX(ownership,0,MATCH(AX$1,Systems!$I$2:AY$2,)),$A76&amp;",*")</f>
        <v>0</v>
      </c>
      <c r="AY76" s="121">
        <f t="array" ref="AY76">COUNTIF(INDEX(ownership,0,MATCH(AY$1,Systems!$I$2:AZ$2,)),$A76)+COUNTIFS(INDEX(ownership,0,MATCH(AY$1,Systems!$I$2:AZ$2,)),$A76&amp;"(*",INDEX(ownership,0,MATCH(AY$1,Systems!$I$2:AZ$2,)),"&lt;&gt;*"&amp;"(X)"&amp;"*")+COUNTIF(INDEX(ownership,0,MATCH(AY$1,Systems!$I$2:AZ$2,)),$A76&amp;",*")</f>
        <v>0</v>
      </c>
      <c r="AZ76" s="121">
        <f t="array" ref="AZ76">COUNTIF(INDEX(ownership,0,MATCH(AZ$1,Systems!$I$2:AY$2,)),$A76)+COUNTIFS(INDEX(ownership,0,MATCH(AZ$1,Systems!$I$2:AY$2,)),$A76&amp;"(*",INDEX(ownership,0,MATCH(AZ$1,Systems!$I$2:AY$2,)),"&lt;&gt;*"&amp;"(X)"&amp;"*")+COUNTIF(INDEX(ownership,0,MATCH(AZ$1,Systems!$I$2:AY$2,)),$A76&amp;",*")</f>
        <v>0</v>
      </c>
    </row>
    <row r="77" ht="15.75" customHeight="1">
      <c r="A77" s="60" t="s">
        <v>8083</v>
      </c>
      <c r="B77" s="60" t="s">
        <v>8084</v>
      </c>
      <c r="C77" s="60" t="s">
        <v>8085</v>
      </c>
      <c r="D77" s="119">
        <v>3022.0</v>
      </c>
      <c r="E77" s="119">
        <v>3025.0</v>
      </c>
      <c r="F77" s="120" t="s">
        <v>8086</v>
      </c>
      <c r="G77" s="121">
        <f t="shared" si="1"/>
        <v>0</v>
      </c>
      <c r="H77" s="121">
        <f t="array" ref="H77">COUNTIF(INDEX(ownership,0,MATCH(H$1,Systems!$I$2:AY$2,)),$A77)+COUNTIFS(INDEX(ownership,0,MATCH(H$1,Systems!$I$2:AY$2,)),$A77&amp;"(*",INDEX(ownership,0,MATCH(H$1,Systems!$I$2:AY$2,)),"&lt;&gt;*"&amp;"(X)"&amp;"*")+COUNTIF(INDEX(ownership,0,MATCH(H$1,Systems!$I$2:AY$2,)),$A77&amp;",*")</f>
        <v>0</v>
      </c>
      <c r="I77" s="121">
        <f t="array" ref="I77">COUNTIF(INDEX(ownership,0,MATCH(I$1,Systems!$I$2:AY$2,)),$A77)+COUNTIFS(INDEX(ownership,0,MATCH(I$1,Systems!$I$2:AY$2,)),$A77&amp;"(*",INDEX(ownership,0,MATCH(I$1,Systems!$I$2:AY$2,)),"&lt;&gt;*"&amp;"(X)"&amp;"*")+COUNTIF(INDEX(ownership,0,MATCH(I$1,Systems!$I$2:AY$2,)),$A77&amp;",*")</f>
        <v>0</v>
      </c>
      <c r="J77" s="121">
        <f t="array" ref="J77">COUNTIF(INDEX(ownership,0,MATCH(J$1,Systems!$I$2:AY$2,)),$A77)+COUNTIFS(INDEX(ownership,0,MATCH(J$1,Systems!$I$2:AY$2,)),$A77&amp;"(*",INDEX(ownership,0,MATCH(J$1,Systems!$I$2:AY$2,)),"&lt;&gt;*"&amp;"(X)"&amp;"*")+COUNTIF(INDEX(ownership,0,MATCH(J$1,Systems!$I$2:AY$2,)),$A77&amp;",*")</f>
        <v>0</v>
      </c>
      <c r="K77" s="121">
        <f t="array" ref="K77">COUNTIF(INDEX(ownership,0,MATCH(K$1,Systems!$I$2:AY$2,)),$A77)+COUNTIFS(INDEX(ownership,0,MATCH(K$1,Systems!$I$2:AY$2,)),$A77&amp;"(*",INDEX(ownership,0,MATCH(K$1,Systems!$I$2:AY$2,)),"&lt;&gt;*"&amp;"(X)"&amp;"*")+COUNTIF(INDEX(ownership,0,MATCH(K$1,Systems!$I$2:AY$2,)),$A77&amp;",*")</f>
        <v>0</v>
      </c>
      <c r="L77" s="121">
        <f t="array" ref="L77">COUNTIF(INDEX(ownership,0,MATCH(L$1,Systems!$I$2:AY$2,)),$A77)+COUNTIFS(INDEX(ownership,0,MATCH(L$1,Systems!$I$2:AY$2,)),$A77&amp;"(*",INDEX(ownership,0,MATCH(L$1,Systems!$I$2:AY$2,)),"&lt;&gt;*"&amp;"(X)"&amp;"*")+COUNTIF(INDEX(ownership,0,MATCH(L$1,Systems!$I$2:AY$2,)),$A77&amp;",*")</f>
        <v>0</v>
      </c>
      <c r="M77" s="121">
        <f t="array" ref="M77">COUNTIF(INDEX(ownership,0,MATCH(M$1,Systems!$I$2:AY$2,)),$A77)+COUNTIFS(INDEX(ownership,0,MATCH(M$1,Systems!$I$2:AY$2,)),$A77&amp;"(*",INDEX(ownership,0,MATCH(M$1,Systems!$I$2:AY$2,)),"&lt;&gt;*"&amp;"(X)"&amp;"*")+COUNTIF(INDEX(ownership,0,MATCH(M$1,Systems!$I$2:AY$2,)),$A77&amp;",*")</f>
        <v>0</v>
      </c>
      <c r="N77" s="121">
        <f t="array" ref="N77">COUNTIF(INDEX(ownership,0,MATCH(N$1,Systems!$I$2:AY$2,)),$A77)+COUNTIFS(INDEX(ownership,0,MATCH(N$1,Systems!$I$2:AY$2,)),$A77&amp;"(*",INDEX(ownership,0,MATCH(N$1,Systems!$I$2:AY$2,)),"&lt;&gt;*"&amp;"(X)"&amp;"*")+COUNTIF(INDEX(ownership,0,MATCH(N$1,Systems!$I$2:AY$2,)),$A77&amp;",*")</f>
        <v>0</v>
      </c>
      <c r="O77" s="121">
        <f t="array" ref="O77">COUNTIF(INDEX(ownership,0,MATCH(O$1,Systems!$I$2:AY$2,)),$A77)+COUNTIFS(INDEX(ownership,0,MATCH(O$1,Systems!$I$2:AY$2,)),$A77&amp;"(*",INDEX(ownership,0,MATCH(O$1,Systems!$I$2:AY$2,)),"&lt;&gt;*"&amp;"(X)"&amp;"*")+COUNTIF(INDEX(ownership,0,MATCH(O$1,Systems!$I$2:AY$2,)),$A77&amp;",*")</f>
        <v>0</v>
      </c>
      <c r="P77" s="121">
        <f t="array" ref="P77">COUNTIF(INDEX(ownership,0,MATCH(P$1,Systems!$I$2:AY$2,)),$A77)+COUNTIFS(INDEX(ownership,0,MATCH(P$1,Systems!$I$2:AY$2,)),$A77&amp;"(*",INDEX(ownership,0,MATCH(P$1,Systems!$I$2:AY$2,)),"&lt;&gt;*"&amp;"(X)"&amp;"*")+COUNTIF(INDEX(ownership,0,MATCH(P$1,Systems!$I$2:AY$2,)),$A77&amp;",*")</f>
        <v>0</v>
      </c>
      <c r="Q77" s="121">
        <f t="array" ref="Q77">COUNTIF(INDEX(ownership,0,MATCH(Q$1,Systems!$I$2:AY$2,)),$A77)+COUNTIFS(INDEX(ownership,0,MATCH(Q$1,Systems!$I$2:AY$2,)),$A77&amp;"(*",INDEX(ownership,0,MATCH(Q$1,Systems!$I$2:AY$2,)),"&lt;&gt;*"&amp;"(X)"&amp;"*")+COUNTIF(INDEX(ownership,0,MATCH(Q$1,Systems!$I$2:AY$2,)),$A77&amp;",*")</f>
        <v>0</v>
      </c>
      <c r="R77" s="121">
        <f t="array" ref="R77">COUNTIF(INDEX(ownership,0,MATCH(R$1,Systems!$I$2:AY$2,)),$A77)+COUNTIFS(INDEX(ownership,0,MATCH(R$1,Systems!$I$2:AY$2,)),$A77&amp;"(*",INDEX(ownership,0,MATCH(R$1,Systems!$I$2:AY$2,)),"&lt;&gt;*"&amp;"(X)"&amp;"*")+COUNTIF(INDEX(ownership,0,MATCH(R$1,Systems!$I$2:AY$2,)),$A77&amp;",*")</f>
        <v>0</v>
      </c>
      <c r="S77" s="121">
        <f t="array" ref="S77">COUNTIF(INDEX(ownership,0,MATCH(S$1,Systems!$I$2:AY$2,)),$A77)+COUNTIFS(INDEX(ownership,0,MATCH(S$1,Systems!$I$2:AY$2,)),$A77&amp;"(*",INDEX(ownership,0,MATCH(S$1,Systems!$I$2:AY$2,)),"&lt;&gt;*"&amp;"(X)"&amp;"*")+COUNTIF(INDEX(ownership,0,MATCH(S$1,Systems!$I$2:AY$2,)),$A77&amp;",*")</f>
        <v>0</v>
      </c>
      <c r="T77" s="121">
        <f t="array" ref="T77">COUNTIF(INDEX(ownership,0,MATCH(T$1,Systems!$I$2:AY$2,)),$A77)+COUNTIFS(INDEX(ownership,0,MATCH(T$1,Systems!$I$2:AY$2,)),$A77&amp;"(*",INDEX(ownership,0,MATCH(T$1,Systems!$I$2:AY$2,)),"&lt;&gt;*"&amp;"(X)"&amp;"*")+COUNTIF(INDEX(ownership,0,MATCH(T$1,Systems!$I$2:AY$2,)),$A77&amp;",*")</f>
        <v>0</v>
      </c>
      <c r="U77" s="121">
        <f t="array" ref="U77">COUNTIF(INDEX(ownership,0,MATCH(U$1,Systems!$I$2:AY$2,)),$A77)+COUNTIFS(INDEX(ownership,0,MATCH(U$1,Systems!$I$2:AY$2,)),$A77&amp;"(*",INDEX(ownership,0,MATCH(U$1,Systems!$I$2:AY$2,)),"&lt;&gt;*"&amp;"(X)"&amp;"*")+COUNTIF(INDEX(ownership,0,MATCH(U$1,Systems!$I$2:AY$2,)),$A77&amp;",*")</f>
        <v>0</v>
      </c>
      <c r="V77" s="121">
        <f t="array" ref="V77">COUNTIF(INDEX(ownership,0,MATCH(V$1,Systems!$I$2:AY$2,)),$A77)+COUNTIFS(INDEX(ownership,0,MATCH(V$1,Systems!$I$2:AY$2,)),$A77&amp;"(*",INDEX(ownership,0,MATCH(V$1,Systems!$I$2:AY$2,)),"&lt;&gt;*"&amp;"(X)"&amp;"*")+COUNTIF(INDEX(ownership,0,MATCH(V$1,Systems!$I$2:AY$2,)),$A77&amp;",*")</f>
        <v>0</v>
      </c>
      <c r="W77" s="121">
        <f t="array" ref="W77">COUNTIF(INDEX(ownership,0,MATCH(W$1,Systems!$I$2:AY$2,)),$A77)+COUNTIFS(INDEX(ownership,0,MATCH(W$1,Systems!$I$2:AY$2,)),$A77&amp;"(*",INDEX(ownership,0,MATCH(W$1,Systems!$I$2:AY$2,)),"&lt;&gt;*"&amp;"(X)"&amp;"*")+COUNTIF(INDEX(ownership,0,MATCH(W$1,Systems!$I$2:AY$2,)),$A77&amp;",*")</f>
        <v>0</v>
      </c>
      <c r="X77" s="121">
        <f t="array" ref="X77">COUNTIF(INDEX(ownership,0,MATCH(X$1,Systems!$I$2:AY$2,)),$A77)+COUNTIFS(INDEX(ownership,0,MATCH(X$1,Systems!$I$2:AY$2,)),$A77&amp;"(*",INDEX(ownership,0,MATCH(X$1,Systems!$I$2:AY$2,)),"&lt;&gt;*"&amp;"(X)"&amp;"*")+COUNTIF(INDEX(ownership,0,MATCH(X$1,Systems!$I$2:AY$2,)),$A77&amp;",*")</f>
        <v>0</v>
      </c>
      <c r="Y77" s="121">
        <f t="array" ref="Y77">COUNTIF(INDEX(ownership,0,MATCH(Y$1,Systems!$I$2:AY$2,)),$A77)+COUNTIFS(INDEX(ownership,0,MATCH(Y$1,Systems!$I$2:AY$2,)),$A77&amp;"(*",INDEX(ownership,0,MATCH(Y$1,Systems!$I$2:AY$2,)),"&lt;&gt;*"&amp;"(X)"&amp;"*")+COUNTIF(INDEX(ownership,0,MATCH(Y$1,Systems!$I$2:AY$2,)),$A77&amp;",*")</f>
        <v>0</v>
      </c>
      <c r="Z77" s="121">
        <f t="array" ref="Z77">COUNTIF(INDEX(ownership,0,MATCH(Z$1,Systems!$I$2:AY$2,)),$A77)+COUNTIFS(INDEX(ownership,0,MATCH(Z$1,Systems!$I$2:AY$2,)),$A77&amp;"(*",INDEX(ownership,0,MATCH(Z$1,Systems!$I$2:AY$2,)),"&lt;&gt;*"&amp;"(X)"&amp;"*")+COUNTIF(INDEX(ownership,0,MATCH(Z$1,Systems!$I$2:AY$2,)),$A77&amp;",*")</f>
        <v>0</v>
      </c>
      <c r="AA77" s="121">
        <f t="array" ref="AA77">COUNTIF(INDEX(ownership,0,MATCH(AA$1,Systems!$I$2:AY$2,)),$A77)+COUNTIFS(INDEX(ownership,0,MATCH(AA$1,Systems!$I$2:AY$2,)),$A77&amp;"(*",INDEX(ownership,0,MATCH(AA$1,Systems!$I$2:AY$2,)),"&lt;&gt;*"&amp;"(X)"&amp;"*")+COUNTIF(INDEX(ownership,0,MATCH(AA$1,Systems!$I$2:AY$2,)),$A77&amp;",*")</f>
        <v>0</v>
      </c>
      <c r="AB77" s="121">
        <f t="array" ref="AB77">COUNTIF(INDEX(ownership,0,MATCH(AB$1,Systems!$I$2:AY$2,)),$A77)+COUNTIFS(INDEX(ownership,0,MATCH(AB$1,Systems!$I$2:AY$2,)),$A77&amp;"(*",INDEX(ownership,0,MATCH(AB$1,Systems!$I$2:AY$2,)),"&lt;&gt;*"&amp;"(X)"&amp;"*")+COUNTIF(INDEX(ownership,0,MATCH(AB$1,Systems!$I$2:AY$2,)),$A77&amp;",*")</f>
        <v>0</v>
      </c>
      <c r="AC77" s="121">
        <f t="array" ref="AC77">COUNTIF(INDEX(ownership,0,MATCH(AC$1,Systems!$I$2:AY$2,)),$A77)+COUNTIFS(INDEX(ownership,0,MATCH(AC$1,Systems!$I$2:AY$2,)),$A77&amp;"(*",INDEX(ownership,0,MATCH(AC$1,Systems!$I$2:AY$2,)),"&lt;&gt;*"&amp;"(X)"&amp;"*")+COUNTIF(INDEX(ownership,0,MATCH(AC$1,Systems!$I$2:AY$2,)),$A77&amp;",*")</f>
        <v>0</v>
      </c>
      <c r="AD77" s="121">
        <f t="array" ref="AD77">COUNTIF(INDEX(ownership,0,MATCH(AD$1,Systems!$I$2:AY$2,)),$A77)+COUNTIFS(INDEX(ownership,0,MATCH(AD$1,Systems!$I$2:AY$2,)),$A77&amp;"(*",INDEX(ownership,0,MATCH(AD$1,Systems!$I$2:AY$2,)),"&lt;&gt;*"&amp;"(X)"&amp;"*")+COUNTIF(INDEX(ownership,0,MATCH(AD$1,Systems!$I$2:AY$2,)),$A77&amp;",*")</f>
        <v>0</v>
      </c>
      <c r="AE77" s="121">
        <f t="array" ref="AE77">COUNTIF(INDEX(ownership,0,MATCH(AE$1,Systems!$I$2:AY$2,)),$A77)+COUNTIFS(INDEX(ownership,0,MATCH(AE$1,Systems!$I$2:AY$2,)),$A77&amp;"(*",INDEX(ownership,0,MATCH(AE$1,Systems!$I$2:AY$2,)),"&lt;&gt;*"&amp;"(X)"&amp;"*")+COUNTIF(INDEX(ownership,0,MATCH(AE$1,Systems!$I$2:AY$2,)),$A77&amp;",*")</f>
        <v>0</v>
      </c>
      <c r="AF77" s="121">
        <f t="array" ref="AF77">COUNTIF(INDEX(ownership,0,MATCH(AF$1,Systems!$I$2:AY$2,)),$A77)+COUNTIFS(INDEX(ownership,0,MATCH(AF$1,Systems!$I$2:AY$2,)),$A77&amp;"(*",INDEX(ownership,0,MATCH(AF$1,Systems!$I$2:AY$2,)),"&lt;&gt;*"&amp;"(X)"&amp;"*")+COUNTIF(INDEX(ownership,0,MATCH(AF$1,Systems!$I$2:AY$2,)),$A77&amp;",*")</f>
        <v>0</v>
      </c>
      <c r="AG77" s="121">
        <f t="array" ref="AG77">COUNTIF(INDEX(ownership,0,MATCH(AG$1,Systems!$I$2:AY$2,)),$A77)+COUNTIFS(INDEX(ownership,0,MATCH(AG$1,Systems!$I$2:AY$2,)),$A77&amp;"(*",INDEX(ownership,0,MATCH(AG$1,Systems!$I$2:AY$2,)),"&lt;&gt;*"&amp;"(X)"&amp;"*")+COUNTIF(INDEX(ownership,0,MATCH(AG$1,Systems!$I$2:AY$2,)),$A77&amp;",*")</f>
        <v>0</v>
      </c>
      <c r="AH77" s="121">
        <f t="array" ref="AH77">COUNTIF(INDEX(ownership,0,MATCH(AH$1,Systems!$I$2:AY$2,)),$A77)+COUNTIFS(INDEX(ownership,0,MATCH(AH$1,Systems!$I$2:AY$2,)),$A77&amp;"(*",INDEX(ownership,0,MATCH(AH$1,Systems!$I$2:AY$2,)),"&lt;&gt;*"&amp;"(X)"&amp;"*")+COUNTIF(INDEX(ownership,0,MATCH(AH$1,Systems!$I$2:AY$2,)),$A77&amp;",*")</f>
        <v>0</v>
      </c>
      <c r="AI77" s="121">
        <f t="array" ref="AI77">COUNTIF(INDEX(ownership,0,MATCH(AI$1,Systems!$I$2:AY$2,)),$A77)+COUNTIFS(INDEX(ownership,0,MATCH(AI$1,Systems!$I$2:AY$2,)),$A77&amp;"(*",INDEX(ownership,0,MATCH(AI$1,Systems!$I$2:AY$2,)),"&lt;&gt;*"&amp;"(X)"&amp;"*")+COUNTIF(INDEX(ownership,0,MATCH(AI$1,Systems!$I$2:AY$2,)),$A77&amp;",*")</f>
        <v>0</v>
      </c>
      <c r="AJ77" s="121">
        <f t="array" ref="AJ77">COUNTIF(INDEX(ownership,0,MATCH(AJ$1,Systems!$I$2:AY$2,)),$A77)+COUNTIFS(INDEX(ownership,0,MATCH(AJ$1,Systems!$I$2:AY$2,)),$A77&amp;"(*",INDEX(ownership,0,MATCH(AJ$1,Systems!$I$2:AY$2,)),"&lt;&gt;*"&amp;"(X)"&amp;"*")+COUNTIF(INDEX(ownership,0,MATCH(AJ$1,Systems!$I$2:AY$2,)),$A77&amp;",*")</f>
        <v>0</v>
      </c>
      <c r="AK77" s="121">
        <f t="array" ref="AK77">COUNTIF(INDEX(ownership,0,MATCH(AK$1,Systems!$I$2:AY$2,)),$A77)+COUNTIFS(INDEX(ownership,0,MATCH(AK$1,Systems!$I$2:AY$2,)),$A77&amp;"(*",INDEX(ownership,0,MATCH(AK$1,Systems!$I$2:AY$2,)),"&lt;&gt;*"&amp;"(X)"&amp;"*")+COUNTIF(INDEX(ownership,0,MATCH(AK$1,Systems!$I$2:AY$2,)),$A77&amp;",*")</f>
        <v>0</v>
      </c>
      <c r="AL77" s="121">
        <f t="array" ref="AL77">COUNTIF(INDEX(ownership,0,MATCH(AL$1,Systems!$I$2:AY$2,)),$A77)+COUNTIFS(INDEX(ownership,0,MATCH(AL$1,Systems!$I$2:AY$2,)),$A77&amp;"(*",INDEX(ownership,0,MATCH(AL$1,Systems!$I$2:AY$2,)),"&lt;&gt;*"&amp;"(X)"&amp;"*")+COUNTIF(INDEX(ownership,0,MATCH(AL$1,Systems!$I$2:AY$2,)),$A77&amp;",*")</f>
        <v>0</v>
      </c>
      <c r="AM77" s="121">
        <f t="array" ref="AM77">COUNTIF(INDEX(ownership,0,MATCH(AM$1,Systems!$I$2:AY$2,)),$A77)+COUNTIFS(INDEX(ownership,0,MATCH(AM$1,Systems!$I$2:AY$2,)),$A77&amp;"(*",INDEX(ownership,0,MATCH(AM$1,Systems!$I$2:AY$2,)),"&lt;&gt;*"&amp;"(X)"&amp;"*")+COUNTIF(INDEX(ownership,0,MATCH(AM$1,Systems!$I$2:AY$2,)),$A77&amp;",*")</f>
        <v>0</v>
      </c>
      <c r="AN77" s="121">
        <f t="array" ref="AN77">COUNTIF(INDEX(ownership,0,MATCH(AN$1,Systems!$I$2:AY$2,)),$A77)+COUNTIFS(INDEX(ownership,0,MATCH(AN$1,Systems!$I$2:AY$2,)),$A77&amp;"(*",INDEX(ownership,0,MATCH(AN$1,Systems!$I$2:AY$2,)),"&lt;&gt;*"&amp;"(X)"&amp;"*")+COUNTIF(INDEX(ownership,0,MATCH(AN$1,Systems!$I$2:AY$2,)),$A77&amp;",*")</f>
        <v>0</v>
      </c>
      <c r="AO77" s="121">
        <f t="array" ref="AO77">COUNTIF(INDEX(ownership,0,MATCH(AO$1,Systems!$I$2:AY$2,)),$A77)+COUNTIFS(INDEX(ownership,0,MATCH(AO$1,Systems!$I$2:AY$2,)),$A77&amp;"(*",INDEX(ownership,0,MATCH(AO$1,Systems!$I$2:AY$2,)),"&lt;&gt;*"&amp;"(X)"&amp;"*")+COUNTIF(INDEX(ownership,0,MATCH(AO$1,Systems!$I$2:AY$2,)),$A77&amp;",*")</f>
        <v>0</v>
      </c>
      <c r="AP77" s="121">
        <f t="array" ref="AP77">COUNTIF(INDEX(ownership,0,MATCH(AP$1,Systems!$I$2:AY$2,)),$A77)+COUNTIFS(INDEX(ownership,0,MATCH(AP$1,Systems!$I$2:AY$2,)),$A77&amp;"(*",INDEX(ownership,0,MATCH(AP$1,Systems!$I$2:AY$2,)),"&lt;&gt;*"&amp;"(X)"&amp;"*")+COUNTIF(INDEX(ownership,0,MATCH(AP$1,Systems!$I$2:AY$2,)),$A77&amp;",*")</f>
        <v>0</v>
      </c>
      <c r="AQ77" s="121">
        <f t="array" ref="AQ77">COUNTIF(INDEX(ownership,0,MATCH(AQ$1,Systems!$I$2:AY$2,)),$A77)+COUNTIFS(INDEX(ownership,0,MATCH(AQ$1,Systems!$I$2:AY$2,)),$A77&amp;"(*",INDEX(ownership,0,MATCH(AQ$1,Systems!$I$2:AY$2,)),"&lt;&gt;*"&amp;"(X)"&amp;"*")+COUNTIF(INDEX(ownership,0,MATCH(AQ$1,Systems!$I$2:AY$2,)),$A77&amp;",*")</f>
        <v>0</v>
      </c>
      <c r="AR77" s="121">
        <f t="array" ref="AR77">COUNTIF(INDEX(ownership,0,MATCH(AR$1,Systems!$I$2:AY$2,)),$A77)+COUNTIFS(INDEX(ownership,0,MATCH(AR$1,Systems!$I$2:AY$2,)),$A77&amp;"(*",INDEX(ownership,0,MATCH(AR$1,Systems!$I$2:AY$2,)),"&lt;&gt;*"&amp;"(X)"&amp;"*")+COUNTIF(INDEX(ownership,0,MATCH(AR$1,Systems!$I$2:AY$2,)),$A77&amp;",*")</f>
        <v>0</v>
      </c>
      <c r="AS77" s="121">
        <f t="array" ref="AS77">COUNTIF(INDEX(ownership,0,MATCH(AS$1,Systems!$I$2:AY$2,)),$A77)+COUNTIFS(INDEX(ownership,0,MATCH(AS$1,Systems!$I$2:AY$2,)),$A77&amp;"(*",INDEX(ownership,0,MATCH(AS$1,Systems!$I$2:AY$2,)),"&lt;&gt;*"&amp;"(X)"&amp;"*")+COUNTIF(INDEX(ownership,0,MATCH(AS$1,Systems!$I$2:AY$2,)),$A77&amp;",*")</f>
        <v>0</v>
      </c>
      <c r="AT77" s="121">
        <f t="array" ref="AT77">COUNTIF(INDEX(ownership,0,MATCH(AT$1,Systems!$I$2:AY$2,)),$A77)+COUNTIFS(INDEX(ownership,0,MATCH(AT$1,Systems!$I$2:AY$2,)),$A77&amp;"(*",INDEX(ownership,0,MATCH(AT$1,Systems!$I$2:AY$2,)),"&lt;&gt;*"&amp;"(X)"&amp;"*")+COUNTIF(INDEX(ownership,0,MATCH(AT$1,Systems!$I$2:AY$2,)),$A77&amp;",*")</f>
        <v>0</v>
      </c>
      <c r="AU77" s="121">
        <f t="array" ref="AU77">COUNTIF(INDEX(ownership,0,MATCH(AU$1,Systems!$I$2:AY$2,)),$A77)+COUNTIFS(INDEX(ownership,0,MATCH(AU$1,Systems!$I$2:AY$2,)),$A77&amp;"(*",INDEX(ownership,0,MATCH(AU$1,Systems!$I$2:AY$2,)),"&lt;&gt;*"&amp;"(X)"&amp;"*")+COUNTIF(INDEX(ownership,0,MATCH(AU$1,Systems!$I$2:AY$2,)),$A77&amp;",*")</f>
        <v>0</v>
      </c>
      <c r="AV77" s="121">
        <f t="array" ref="AV77">COUNTIF(INDEX(ownership,0,MATCH(AV$1,Systems!$I$2:AY$2,)),$A77)+COUNTIFS(INDEX(ownership,0,MATCH(AV$1,Systems!$I$2:AY$2,)),$A77&amp;"(*",INDEX(ownership,0,MATCH(AV$1,Systems!$I$2:AY$2,)),"&lt;&gt;*"&amp;"(X)"&amp;"*")+COUNTIF(INDEX(ownership,0,MATCH(AV$1,Systems!$I$2:AY$2,)),$A77&amp;",*")</f>
        <v>0</v>
      </c>
      <c r="AW77" s="121">
        <f t="array" ref="AW77">COUNTIF(INDEX(ownership,0,MATCH(AW$1,Systems!$I$2:AY$2,)),$A77)+COUNTIFS(INDEX(ownership,0,MATCH(AW$1,Systems!$I$2:AY$2,)),$A77&amp;"(*",INDEX(ownership,0,MATCH(AW$1,Systems!$I$2:AY$2,)),"&lt;&gt;*"&amp;"(X)"&amp;"*")+COUNTIF(INDEX(ownership,0,MATCH(AW$1,Systems!$I$2:AY$2,)),$A77&amp;",*")</f>
        <v>0</v>
      </c>
      <c r="AX77" s="121">
        <f t="array" ref="AX77">COUNTIF(INDEX(ownership,0,MATCH(AX$1,Systems!$I$2:AY$2,)),$A77)+COUNTIFS(INDEX(ownership,0,MATCH(AX$1,Systems!$I$2:AY$2,)),$A77&amp;"(*",INDEX(ownership,0,MATCH(AX$1,Systems!$I$2:AY$2,)),"&lt;&gt;*"&amp;"(X)"&amp;"*")+COUNTIF(INDEX(ownership,0,MATCH(AX$1,Systems!$I$2:AY$2,)),$A77&amp;",*")</f>
        <v>0</v>
      </c>
      <c r="AY77" s="121">
        <f t="array" ref="AY77">COUNTIF(INDEX(ownership,0,MATCH(AY$1,Systems!$I$2:AZ$2,)),$A77)+COUNTIFS(INDEX(ownership,0,MATCH(AY$1,Systems!$I$2:AZ$2,)),$A77&amp;"(*",INDEX(ownership,0,MATCH(AY$1,Systems!$I$2:AZ$2,)),"&lt;&gt;*"&amp;"(X)"&amp;"*")+COUNTIF(INDEX(ownership,0,MATCH(AY$1,Systems!$I$2:AZ$2,)),$A77&amp;",*")</f>
        <v>0</v>
      </c>
      <c r="AZ77" s="121">
        <f t="array" ref="AZ77">COUNTIF(INDEX(ownership,0,MATCH(AZ$1,Systems!$I$2:AY$2,)),$A77)+COUNTIFS(INDEX(ownership,0,MATCH(AZ$1,Systems!$I$2:AY$2,)),$A77&amp;"(*",INDEX(ownership,0,MATCH(AZ$1,Systems!$I$2:AY$2,)),"&lt;&gt;*"&amp;"(X)"&amp;"*")+COUNTIF(INDEX(ownership,0,MATCH(AZ$1,Systems!$I$2:AY$2,)),$A77&amp;",*")</f>
        <v>0</v>
      </c>
    </row>
    <row r="78" ht="15.75" customHeight="1">
      <c r="A78" s="60" t="s">
        <v>1791</v>
      </c>
      <c r="B78" s="60" t="s">
        <v>8087</v>
      </c>
      <c r="C78" s="60" t="s">
        <v>8082</v>
      </c>
      <c r="D78" s="119">
        <v>3028.0</v>
      </c>
      <c r="E78" s="119">
        <v>3049.0</v>
      </c>
      <c r="F78" s="122"/>
      <c r="G78" s="121">
        <f t="shared" si="1"/>
        <v>6</v>
      </c>
      <c r="H78" s="121">
        <f t="array" ref="H78">COUNTIF(INDEX(ownership,0,MATCH(H$1,Systems!$I$2:AY$2,)),$A78)+COUNTIFS(INDEX(ownership,0,MATCH(H$1,Systems!$I$2:AY$2,)),$A78&amp;"(*",INDEX(ownership,0,MATCH(H$1,Systems!$I$2:AY$2,)),"&lt;&gt;*"&amp;"(X)"&amp;"*")+COUNTIF(INDEX(ownership,0,MATCH(H$1,Systems!$I$2:AY$2,)),$A78&amp;",*")</f>
        <v>0</v>
      </c>
      <c r="I78" s="121">
        <f t="array" ref="I78">COUNTIF(INDEX(ownership,0,MATCH(I$1,Systems!$I$2:AY$2,)),$A78)+COUNTIFS(INDEX(ownership,0,MATCH(I$1,Systems!$I$2:AY$2,)),$A78&amp;"(*",INDEX(ownership,0,MATCH(I$1,Systems!$I$2:AY$2,)),"&lt;&gt;*"&amp;"(X)"&amp;"*")+COUNTIF(INDEX(ownership,0,MATCH(I$1,Systems!$I$2:AY$2,)),$A78&amp;",*")</f>
        <v>0</v>
      </c>
      <c r="J78" s="121">
        <f t="array" ref="J78">COUNTIF(INDEX(ownership,0,MATCH(J$1,Systems!$I$2:AY$2,)),$A78)+COUNTIFS(INDEX(ownership,0,MATCH(J$1,Systems!$I$2:AY$2,)),$A78&amp;"(*",INDEX(ownership,0,MATCH(J$1,Systems!$I$2:AY$2,)),"&lt;&gt;*"&amp;"(X)"&amp;"*")+COUNTIF(INDEX(ownership,0,MATCH(J$1,Systems!$I$2:AY$2,)),$A78&amp;",*")</f>
        <v>0</v>
      </c>
      <c r="K78" s="121">
        <f t="array" ref="K78">COUNTIF(INDEX(ownership,0,MATCH(K$1,Systems!$I$2:AY$2,)),$A78)+COUNTIFS(INDEX(ownership,0,MATCH(K$1,Systems!$I$2:AY$2,)),$A78&amp;"(*",INDEX(ownership,0,MATCH(K$1,Systems!$I$2:AY$2,)),"&lt;&gt;*"&amp;"(X)"&amp;"*")+COUNTIF(INDEX(ownership,0,MATCH(K$1,Systems!$I$2:AY$2,)),$A78&amp;",*")</f>
        <v>0</v>
      </c>
      <c r="L78" s="121">
        <f t="array" ref="L78">COUNTIF(INDEX(ownership,0,MATCH(L$1,Systems!$I$2:AY$2,)),$A78)+COUNTIFS(INDEX(ownership,0,MATCH(L$1,Systems!$I$2:AY$2,)),$A78&amp;"(*",INDEX(ownership,0,MATCH(L$1,Systems!$I$2:AY$2,)),"&lt;&gt;*"&amp;"(X)"&amp;"*")+COUNTIF(INDEX(ownership,0,MATCH(L$1,Systems!$I$2:AY$2,)),$A78&amp;",*")</f>
        <v>0</v>
      </c>
      <c r="M78" s="121">
        <f t="array" ref="M78">COUNTIF(INDEX(ownership,0,MATCH(M$1,Systems!$I$2:AY$2,)),$A78)+COUNTIFS(INDEX(ownership,0,MATCH(M$1,Systems!$I$2:AY$2,)),$A78&amp;"(*",INDEX(ownership,0,MATCH(M$1,Systems!$I$2:AY$2,)),"&lt;&gt;*"&amp;"(X)"&amp;"*")+COUNTIF(INDEX(ownership,0,MATCH(M$1,Systems!$I$2:AY$2,)),$A78&amp;",*")</f>
        <v>0</v>
      </c>
      <c r="N78" s="121">
        <f t="array" ref="N78">COUNTIF(INDEX(ownership,0,MATCH(N$1,Systems!$I$2:AY$2,)),$A78)+COUNTIFS(INDEX(ownership,0,MATCH(N$1,Systems!$I$2:AY$2,)),$A78&amp;"(*",INDEX(ownership,0,MATCH(N$1,Systems!$I$2:AY$2,)),"&lt;&gt;*"&amp;"(X)"&amp;"*")+COUNTIF(INDEX(ownership,0,MATCH(N$1,Systems!$I$2:AY$2,)),$A78&amp;",*")</f>
        <v>0</v>
      </c>
      <c r="O78" s="121">
        <f t="array" ref="O78">COUNTIF(INDEX(ownership,0,MATCH(O$1,Systems!$I$2:AY$2,)),$A78)+COUNTIFS(INDEX(ownership,0,MATCH(O$1,Systems!$I$2:AY$2,)),$A78&amp;"(*",INDEX(ownership,0,MATCH(O$1,Systems!$I$2:AY$2,)),"&lt;&gt;*"&amp;"(X)"&amp;"*")+COUNTIF(INDEX(ownership,0,MATCH(O$1,Systems!$I$2:AY$2,)),$A78&amp;",*")</f>
        <v>0</v>
      </c>
      <c r="P78" s="121">
        <f t="array" ref="P78">COUNTIF(INDEX(ownership,0,MATCH(P$1,Systems!$I$2:AY$2,)),$A78)+COUNTIFS(INDEX(ownership,0,MATCH(P$1,Systems!$I$2:AY$2,)),$A78&amp;"(*",INDEX(ownership,0,MATCH(P$1,Systems!$I$2:AY$2,)),"&lt;&gt;*"&amp;"(X)"&amp;"*")+COUNTIF(INDEX(ownership,0,MATCH(P$1,Systems!$I$2:AY$2,)),$A78&amp;",*")</f>
        <v>0</v>
      </c>
      <c r="Q78" s="121">
        <f t="array" ref="Q78">COUNTIF(INDEX(ownership,0,MATCH(Q$1,Systems!$I$2:AY$2,)),$A78)+COUNTIFS(INDEX(ownership,0,MATCH(Q$1,Systems!$I$2:AY$2,)),$A78&amp;"(*",INDEX(ownership,0,MATCH(Q$1,Systems!$I$2:AY$2,)),"&lt;&gt;*"&amp;"(X)"&amp;"*")+COUNTIF(INDEX(ownership,0,MATCH(Q$1,Systems!$I$2:AY$2,)),$A78&amp;",*")</f>
        <v>0</v>
      </c>
      <c r="R78" s="121">
        <f t="array" ref="R78">COUNTIF(INDEX(ownership,0,MATCH(R$1,Systems!$I$2:AY$2,)),$A78)+COUNTIFS(INDEX(ownership,0,MATCH(R$1,Systems!$I$2:AY$2,)),$A78&amp;"(*",INDEX(ownership,0,MATCH(R$1,Systems!$I$2:AY$2,)),"&lt;&gt;*"&amp;"(X)"&amp;"*")+COUNTIF(INDEX(ownership,0,MATCH(R$1,Systems!$I$2:AY$2,)),$A78&amp;",*")</f>
        <v>0</v>
      </c>
      <c r="S78" s="121">
        <f t="array" ref="S78">COUNTIF(INDEX(ownership,0,MATCH(S$1,Systems!$I$2:AY$2,)),$A78)+COUNTIFS(INDEX(ownership,0,MATCH(S$1,Systems!$I$2:AY$2,)),$A78&amp;"(*",INDEX(ownership,0,MATCH(S$1,Systems!$I$2:AY$2,)),"&lt;&gt;*"&amp;"(X)"&amp;"*")+COUNTIF(INDEX(ownership,0,MATCH(S$1,Systems!$I$2:AY$2,)),$A78&amp;",*")</f>
        <v>0</v>
      </c>
      <c r="T78" s="121">
        <f t="array" ref="T78">COUNTIF(INDEX(ownership,0,MATCH(T$1,Systems!$I$2:AY$2,)),$A78)+COUNTIFS(INDEX(ownership,0,MATCH(T$1,Systems!$I$2:AY$2,)),$A78&amp;"(*",INDEX(ownership,0,MATCH(T$1,Systems!$I$2:AY$2,)),"&lt;&gt;*"&amp;"(X)"&amp;"*")+COUNTIF(INDEX(ownership,0,MATCH(T$1,Systems!$I$2:AY$2,)),$A78&amp;",*")</f>
        <v>0</v>
      </c>
      <c r="U78" s="121">
        <f t="array" ref="U78">COUNTIF(INDEX(ownership,0,MATCH(U$1,Systems!$I$2:AY$2,)),$A78)+COUNTIFS(INDEX(ownership,0,MATCH(U$1,Systems!$I$2:AY$2,)),$A78&amp;"(*",INDEX(ownership,0,MATCH(U$1,Systems!$I$2:AY$2,)),"&lt;&gt;*"&amp;"(X)"&amp;"*")+COUNTIF(INDEX(ownership,0,MATCH(U$1,Systems!$I$2:AY$2,)),$A78&amp;",*")</f>
        <v>0</v>
      </c>
      <c r="V78" s="121">
        <f t="array" ref="V78">COUNTIF(INDEX(ownership,0,MATCH(V$1,Systems!$I$2:AY$2,)),$A78)+COUNTIFS(INDEX(ownership,0,MATCH(V$1,Systems!$I$2:AY$2,)),$A78&amp;"(*",INDEX(ownership,0,MATCH(V$1,Systems!$I$2:AY$2,)),"&lt;&gt;*"&amp;"(X)"&amp;"*")+COUNTIF(INDEX(ownership,0,MATCH(V$1,Systems!$I$2:AY$2,)),$A78&amp;",*")</f>
        <v>0</v>
      </c>
      <c r="W78" s="121">
        <f t="array" ref="W78">COUNTIF(INDEX(ownership,0,MATCH(W$1,Systems!$I$2:AY$2,)),$A78)+COUNTIFS(INDEX(ownership,0,MATCH(W$1,Systems!$I$2:AY$2,)),$A78&amp;"(*",INDEX(ownership,0,MATCH(W$1,Systems!$I$2:AY$2,)),"&lt;&gt;*"&amp;"(X)"&amp;"*")+COUNTIF(INDEX(ownership,0,MATCH(W$1,Systems!$I$2:AY$2,)),$A78&amp;",*")</f>
        <v>0</v>
      </c>
      <c r="X78" s="121">
        <f t="array" ref="X78">COUNTIF(INDEX(ownership,0,MATCH(X$1,Systems!$I$2:AY$2,)),$A78)+COUNTIFS(INDEX(ownership,0,MATCH(X$1,Systems!$I$2:AY$2,)),$A78&amp;"(*",INDEX(ownership,0,MATCH(X$1,Systems!$I$2:AY$2,)),"&lt;&gt;*"&amp;"(X)"&amp;"*")+COUNTIF(INDEX(ownership,0,MATCH(X$1,Systems!$I$2:AY$2,)),$A78&amp;",*")</f>
        <v>0</v>
      </c>
      <c r="Y78" s="121">
        <f t="array" ref="Y78">COUNTIF(INDEX(ownership,0,MATCH(Y$1,Systems!$I$2:AY$2,)),$A78)+COUNTIFS(INDEX(ownership,0,MATCH(Y$1,Systems!$I$2:AY$2,)),$A78&amp;"(*",INDEX(ownership,0,MATCH(Y$1,Systems!$I$2:AY$2,)),"&lt;&gt;*"&amp;"(X)"&amp;"*")+COUNTIF(INDEX(ownership,0,MATCH(Y$1,Systems!$I$2:AY$2,)),$A78&amp;",*")</f>
        <v>6</v>
      </c>
      <c r="Z78" s="121">
        <f t="array" ref="Z78">COUNTIF(INDEX(ownership,0,MATCH(Z$1,Systems!$I$2:AY$2,)),$A78)+COUNTIFS(INDEX(ownership,0,MATCH(Z$1,Systems!$I$2:AY$2,)),$A78&amp;"(*",INDEX(ownership,0,MATCH(Z$1,Systems!$I$2:AY$2,)),"&lt;&gt;*"&amp;"(X)"&amp;"*")+COUNTIF(INDEX(ownership,0,MATCH(Z$1,Systems!$I$2:AY$2,)),$A78&amp;",*")</f>
        <v>6</v>
      </c>
      <c r="AA78" s="121">
        <f t="array" ref="AA78">COUNTIF(INDEX(ownership,0,MATCH(AA$1,Systems!$I$2:AY$2,)),$A78)+COUNTIFS(INDEX(ownership,0,MATCH(AA$1,Systems!$I$2:AY$2,)),$A78&amp;"(*",INDEX(ownership,0,MATCH(AA$1,Systems!$I$2:AY$2,)),"&lt;&gt;*"&amp;"(X)"&amp;"*")+COUNTIF(INDEX(ownership,0,MATCH(AA$1,Systems!$I$2:AY$2,)),$A78&amp;",*")</f>
        <v>0</v>
      </c>
      <c r="AB78" s="121">
        <f t="array" ref="AB78">COUNTIF(INDEX(ownership,0,MATCH(AB$1,Systems!$I$2:AY$2,)),$A78)+COUNTIFS(INDEX(ownership,0,MATCH(AB$1,Systems!$I$2:AY$2,)),$A78&amp;"(*",INDEX(ownership,0,MATCH(AB$1,Systems!$I$2:AY$2,)),"&lt;&gt;*"&amp;"(X)"&amp;"*")+COUNTIF(INDEX(ownership,0,MATCH(AB$1,Systems!$I$2:AY$2,)),$A78&amp;",*")</f>
        <v>0</v>
      </c>
      <c r="AC78" s="121">
        <f t="array" ref="AC78">COUNTIF(INDEX(ownership,0,MATCH(AC$1,Systems!$I$2:AY$2,)),$A78)+COUNTIFS(INDEX(ownership,0,MATCH(AC$1,Systems!$I$2:AY$2,)),$A78&amp;"(*",INDEX(ownership,0,MATCH(AC$1,Systems!$I$2:AY$2,)),"&lt;&gt;*"&amp;"(X)"&amp;"*")+COUNTIF(INDEX(ownership,0,MATCH(AC$1,Systems!$I$2:AY$2,)),$A78&amp;",*")</f>
        <v>0</v>
      </c>
      <c r="AD78" s="121">
        <f t="array" ref="AD78">COUNTIF(INDEX(ownership,0,MATCH(AD$1,Systems!$I$2:AY$2,)),$A78)+COUNTIFS(INDEX(ownership,0,MATCH(AD$1,Systems!$I$2:AY$2,)),$A78&amp;"(*",INDEX(ownership,0,MATCH(AD$1,Systems!$I$2:AY$2,)),"&lt;&gt;*"&amp;"(X)"&amp;"*")+COUNTIF(INDEX(ownership,0,MATCH(AD$1,Systems!$I$2:AY$2,)),$A78&amp;",*")</f>
        <v>0</v>
      </c>
      <c r="AE78" s="121">
        <f t="array" ref="AE78">COUNTIF(INDEX(ownership,0,MATCH(AE$1,Systems!$I$2:AY$2,)),$A78)+COUNTIFS(INDEX(ownership,0,MATCH(AE$1,Systems!$I$2:AY$2,)),$A78&amp;"(*",INDEX(ownership,0,MATCH(AE$1,Systems!$I$2:AY$2,)),"&lt;&gt;*"&amp;"(X)"&amp;"*")+COUNTIF(INDEX(ownership,0,MATCH(AE$1,Systems!$I$2:AY$2,)),$A78&amp;",*")</f>
        <v>0</v>
      </c>
      <c r="AF78" s="121">
        <f t="array" ref="AF78">COUNTIF(INDEX(ownership,0,MATCH(AF$1,Systems!$I$2:AY$2,)),$A78)+COUNTIFS(INDEX(ownership,0,MATCH(AF$1,Systems!$I$2:AY$2,)),$A78&amp;"(*",INDEX(ownership,0,MATCH(AF$1,Systems!$I$2:AY$2,)),"&lt;&gt;*"&amp;"(X)"&amp;"*")+COUNTIF(INDEX(ownership,0,MATCH(AF$1,Systems!$I$2:AY$2,)),$A78&amp;",*")</f>
        <v>0</v>
      </c>
      <c r="AG78" s="121">
        <f t="array" ref="AG78">COUNTIF(INDEX(ownership,0,MATCH(AG$1,Systems!$I$2:AY$2,)),$A78)+COUNTIFS(INDEX(ownership,0,MATCH(AG$1,Systems!$I$2:AY$2,)),$A78&amp;"(*",INDEX(ownership,0,MATCH(AG$1,Systems!$I$2:AY$2,)),"&lt;&gt;*"&amp;"(X)"&amp;"*")+COUNTIF(INDEX(ownership,0,MATCH(AG$1,Systems!$I$2:AY$2,)),$A78&amp;",*")</f>
        <v>0</v>
      </c>
      <c r="AH78" s="121">
        <f t="array" ref="AH78">COUNTIF(INDEX(ownership,0,MATCH(AH$1,Systems!$I$2:AY$2,)),$A78)+COUNTIFS(INDEX(ownership,0,MATCH(AH$1,Systems!$I$2:AY$2,)),$A78&amp;"(*",INDEX(ownership,0,MATCH(AH$1,Systems!$I$2:AY$2,)),"&lt;&gt;*"&amp;"(X)"&amp;"*")+COUNTIF(INDEX(ownership,0,MATCH(AH$1,Systems!$I$2:AY$2,)),$A78&amp;",*")</f>
        <v>0</v>
      </c>
      <c r="AI78" s="121">
        <f t="array" ref="AI78">COUNTIF(INDEX(ownership,0,MATCH(AI$1,Systems!$I$2:AY$2,)),$A78)+COUNTIFS(INDEX(ownership,0,MATCH(AI$1,Systems!$I$2:AY$2,)),$A78&amp;"(*",INDEX(ownership,0,MATCH(AI$1,Systems!$I$2:AY$2,)),"&lt;&gt;*"&amp;"(X)"&amp;"*")+COUNTIF(INDEX(ownership,0,MATCH(AI$1,Systems!$I$2:AY$2,)),$A78&amp;",*")</f>
        <v>0</v>
      </c>
      <c r="AJ78" s="121">
        <f t="array" ref="AJ78">COUNTIF(INDEX(ownership,0,MATCH(AJ$1,Systems!$I$2:AY$2,)),$A78)+COUNTIFS(INDEX(ownership,0,MATCH(AJ$1,Systems!$I$2:AY$2,)),$A78&amp;"(*",INDEX(ownership,0,MATCH(AJ$1,Systems!$I$2:AY$2,)),"&lt;&gt;*"&amp;"(X)"&amp;"*")+COUNTIF(INDEX(ownership,0,MATCH(AJ$1,Systems!$I$2:AY$2,)),$A78&amp;",*")</f>
        <v>0</v>
      </c>
      <c r="AK78" s="121">
        <f t="array" ref="AK78">COUNTIF(INDEX(ownership,0,MATCH(AK$1,Systems!$I$2:AY$2,)),$A78)+COUNTIFS(INDEX(ownership,0,MATCH(AK$1,Systems!$I$2:AY$2,)),$A78&amp;"(*",INDEX(ownership,0,MATCH(AK$1,Systems!$I$2:AY$2,)),"&lt;&gt;*"&amp;"(X)"&amp;"*")+COUNTIF(INDEX(ownership,0,MATCH(AK$1,Systems!$I$2:AY$2,)),$A78&amp;",*")</f>
        <v>0</v>
      </c>
      <c r="AL78" s="121">
        <f t="array" ref="AL78">COUNTIF(INDEX(ownership,0,MATCH(AL$1,Systems!$I$2:AY$2,)),$A78)+COUNTIFS(INDEX(ownership,0,MATCH(AL$1,Systems!$I$2:AY$2,)),$A78&amp;"(*",INDEX(ownership,0,MATCH(AL$1,Systems!$I$2:AY$2,)),"&lt;&gt;*"&amp;"(X)"&amp;"*")+COUNTIF(INDEX(ownership,0,MATCH(AL$1,Systems!$I$2:AY$2,)),$A78&amp;",*")</f>
        <v>0</v>
      </c>
      <c r="AM78" s="121">
        <f t="array" ref="AM78">COUNTIF(INDEX(ownership,0,MATCH(AM$1,Systems!$I$2:AY$2,)),$A78)+COUNTIFS(INDEX(ownership,0,MATCH(AM$1,Systems!$I$2:AY$2,)),$A78&amp;"(*",INDEX(ownership,0,MATCH(AM$1,Systems!$I$2:AY$2,)),"&lt;&gt;*"&amp;"(X)"&amp;"*")+COUNTIF(INDEX(ownership,0,MATCH(AM$1,Systems!$I$2:AY$2,)),$A78&amp;",*")</f>
        <v>0</v>
      </c>
      <c r="AN78" s="121">
        <f t="array" ref="AN78">COUNTIF(INDEX(ownership,0,MATCH(AN$1,Systems!$I$2:AY$2,)),$A78)+COUNTIFS(INDEX(ownership,0,MATCH(AN$1,Systems!$I$2:AY$2,)),$A78&amp;"(*",INDEX(ownership,0,MATCH(AN$1,Systems!$I$2:AY$2,)),"&lt;&gt;*"&amp;"(X)"&amp;"*")+COUNTIF(INDEX(ownership,0,MATCH(AN$1,Systems!$I$2:AY$2,)),$A78&amp;",*")</f>
        <v>0</v>
      </c>
      <c r="AO78" s="121">
        <f t="array" ref="AO78">COUNTIF(INDEX(ownership,0,MATCH(AO$1,Systems!$I$2:AY$2,)),$A78)+COUNTIFS(INDEX(ownership,0,MATCH(AO$1,Systems!$I$2:AY$2,)),$A78&amp;"(*",INDEX(ownership,0,MATCH(AO$1,Systems!$I$2:AY$2,)),"&lt;&gt;*"&amp;"(X)"&amp;"*")+COUNTIF(INDEX(ownership,0,MATCH(AO$1,Systems!$I$2:AY$2,)),$A78&amp;",*")</f>
        <v>0</v>
      </c>
      <c r="AP78" s="121">
        <f t="array" ref="AP78">COUNTIF(INDEX(ownership,0,MATCH(AP$1,Systems!$I$2:AY$2,)),$A78)+COUNTIFS(INDEX(ownership,0,MATCH(AP$1,Systems!$I$2:AY$2,)),$A78&amp;"(*",INDEX(ownership,0,MATCH(AP$1,Systems!$I$2:AY$2,)),"&lt;&gt;*"&amp;"(X)"&amp;"*")+COUNTIF(INDEX(ownership,0,MATCH(AP$1,Systems!$I$2:AY$2,)),$A78&amp;",*")</f>
        <v>0</v>
      </c>
      <c r="AQ78" s="121">
        <f t="array" ref="AQ78">COUNTIF(INDEX(ownership,0,MATCH(AQ$1,Systems!$I$2:AY$2,)),$A78)+COUNTIFS(INDEX(ownership,0,MATCH(AQ$1,Systems!$I$2:AY$2,)),$A78&amp;"(*",INDEX(ownership,0,MATCH(AQ$1,Systems!$I$2:AY$2,)),"&lt;&gt;*"&amp;"(X)"&amp;"*")+COUNTIF(INDEX(ownership,0,MATCH(AQ$1,Systems!$I$2:AY$2,)),$A78&amp;",*")</f>
        <v>0</v>
      </c>
      <c r="AR78" s="121">
        <f t="array" ref="AR78">COUNTIF(INDEX(ownership,0,MATCH(AR$1,Systems!$I$2:AY$2,)),$A78)+COUNTIFS(INDEX(ownership,0,MATCH(AR$1,Systems!$I$2:AY$2,)),$A78&amp;"(*",INDEX(ownership,0,MATCH(AR$1,Systems!$I$2:AY$2,)),"&lt;&gt;*"&amp;"(X)"&amp;"*")+COUNTIF(INDEX(ownership,0,MATCH(AR$1,Systems!$I$2:AY$2,)),$A78&amp;",*")</f>
        <v>0</v>
      </c>
      <c r="AS78" s="121">
        <f t="array" ref="AS78">COUNTIF(INDEX(ownership,0,MATCH(AS$1,Systems!$I$2:AY$2,)),$A78)+COUNTIFS(INDEX(ownership,0,MATCH(AS$1,Systems!$I$2:AY$2,)),$A78&amp;"(*",INDEX(ownership,0,MATCH(AS$1,Systems!$I$2:AY$2,)),"&lt;&gt;*"&amp;"(X)"&amp;"*")+COUNTIF(INDEX(ownership,0,MATCH(AS$1,Systems!$I$2:AY$2,)),$A78&amp;",*")</f>
        <v>0</v>
      </c>
      <c r="AT78" s="121">
        <f t="array" ref="AT78">COUNTIF(INDEX(ownership,0,MATCH(AT$1,Systems!$I$2:AY$2,)),$A78)+COUNTIFS(INDEX(ownership,0,MATCH(AT$1,Systems!$I$2:AY$2,)),$A78&amp;"(*",INDEX(ownership,0,MATCH(AT$1,Systems!$I$2:AY$2,)),"&lt;&gt;*"&amp;"(X)"&amp;"*")+COUNTIF(INDEX(ownership,0,MATCH(AT$1,Systems!$I$2:AY$2,)),$A78&amp;",*")</f>
        <v>0</v>
      </c>
      <c r="AU78" s="121">
        <f t="array" ref="AU78">COUNTIF(INDEX(ownership,0,MATCH(AU$1,Systems!$I$2:AY$2,)),$A78)+COUNTIFS(INDEX(ownership,0,MATCH(AU$1,Systems!$I$2:AY$2,)),$A78&amp;"(*",INDEX(ownership,0,MATCH(AU$1,Systems!$I$2:AY$2,)),"&lt;&gt;*"&amp;"(X)"&amp;"*")+COUNTIF(INDEX(ownership,0,MATCH(AU$1,Systems!$I$2:AY$2,)),$A78&amp;",*")</f>
        <v>0</v>
      </c>
      <c r="AV78" s="121">
        <f t="array" ref="AV78">COUNTIF(INDEX(ownership,0,MATCH(AV$1,Systems!$I$2:AY$2,)),$A78)+COUNTIFS(INDEX(ownership,0,MATCH(AV$1,Systems!$I$2:AY$2,)),$A78&amp;"(*",INDEX(ownership,0,MATCH(AV$1,Systems!$I$2:AY$2,)),"&lt;&gt;*"&amp;"(X)"&amp;"*")+COUNTIF(INDEX(ownership,0,MATCH(AV$1,Systems!$I$2:AY$2,)),$A78&amp;",*")</f>
        <v>0</v>
      </c>
      <c r="AW78" s="121">
        <f t="array" ref="AW78">COUNTIF(INDEX(ownership,0,MATCH(AW$1,Systems!$I$2:AY$2,)),$A78)+COUNTIFS(INDEX(ownership,0,MATCH(AW$1,Systems!$I$2:AY$2,)),$A78&amp;"(*",INDEX(ownership,0,MATCH(AW$1,Systems!$I$2:AY$2,)),"&lt;&gt;*"&amp;"(X)"&amp;"*")+COUNTIF(INDEX(ownership,0,MATCH(AW$1,Systems!$I$2:AY$2,)),$A78&amp;",*")</f>
        <v>0</v>
      </c>
      <c r="AX78" s="121">
        <f t="array" ref="AX78">COUNTIF(INDEX(ownership,0,MATCH(AX$1,Systems!$I$2:AY$2,)),$A78)+COUNTIFS(INDEX(ownership,0,MATCH(AX$1,Systems!$I$2:AY$2,)),$A78&amp;"(*",INDEX(ownership,0,MATCH(AX$1,Systems!$I$2:AY$2,)),"&lt;&gt;*"&amp;"(X)"&amp;"*")+COUNTIF(INDEX(ownership,0,MATCH(AX$1,Systems!$I$2:AY$2,)),$A78&amp;",*")</f>
        <v>0</v>
      </c>
      <c r="AY78" s="121">
        <f t="array" ref="AY78">COUNTIF(INDEX(ownership,0,MATCH(AY$1,Systems!$I$2:AZ$2,)),$A78)+COUNTIFS(INDEX(ownership,0,MATCH(AY$1,Systems!$I$2:AZ$2,)),$A78&amp;"(*",INDEX(ownership,0,MATCH(AY$1,Systems!$I$2:AZ$2,)),"&lt;&gt;*"&amp;"(X)"&amp;"*")+COUNTIF(INDEX(ownership,0,MATCH(AY$1,Systems!$I$2:AZ$2,)),$A78&amp;",*")</f>
        <v>0</v>
      </c>
      <c r="AZ78" s="121">
        <f t="array" ref="AZ78">COUNTIF(INDEX(ownership,0,MATCH(AZ$1,Systems!$I$2:AY$2,)),$A78)+COUNTIFS(INDEX(ownership,0,MATCH(AZ$1,Systems!$I$2:AY$2,)),$A78&amp;"(*",INDEX(ownership,0,MATCH(AZ$1,Systems!$I$2:AY$2,)),"&lt;&gt;*"&amp;"(X)"&amp;"*")+COUNTIF(INDEX(ownership,0,MATCH(AZ$1,Systems!$I$2:AY$2,)),$A78&amp;",*")</f>
        <v>0</v>
      </c>
    </row>
    <row r="79" ht="15.75" customHeight="1">
      <c r="A79" s="60" t="s">
        <v>8088</v>
      </c>
      <c r="B79" s="60" t="s">
        <v>8089</v>
      </c>
      <c r="C79" s="60" t="s">
        <v>7983</v>
      </c>
      <c r="D79" s="119">
        <v>3028.0</v>
      </c>
      <c r="E79" s="119">
        <v>3057.0</v>
      </c>
      <c r="F79" s="122"/>
      <c r="G79" s="121">
        <f t="shared" si="1"/>
        <v>554</v>
      </c>
      <c r="H79" s="121">
        <f t="array" ref="H79">COUNTIF(INDEX(ownership,0,MATCH(H$1,Systems!$I$2:AY$2,)),$A79)+COUNTIFS(INDEX(ownership,0,MATCH(H$1,Systems!$I$2:AY$2,)),$A79&amp;"(*",INDEX(ownership,0,MATCH(H$1,Systems!$I$2:AY$2,)),"&lt;&gt;*"&amp;"(X)"&amp;"*")+COUNTIF(INDEX(ownership,0,MATCH(H$1,Systems!$I$2:AY$2,)),$A79&amp;",*")</f>
        <v>0</v>
      </c>
      <c r="I79" s="121">
        <f t="array" ref="I79">COUNTIF(INDEX(ownership,0,MATCH(I$1,Systems!$I$2:AY$2,)),$A79)+COUNTIFS(INDEX(ownership,0,MATCH(I$1,Systems!$I$2:AY$2,)),$A79&amp;"(*",INDEX(ownership,0,MATCH(I$1,Systems!$I$2:AY$2,)),"&lt;&gt;*"&amp;"(X)"&amp;"*")+COUNTIF(INDEX(ownership,0,MATCH(I$1,Systems!$I$2:AY$2,)),$A79&amp;",*")</f>
        <v>0</v>
      </c>
      <c r="J79" s="121">
        <f t="array" ref="J79">COUNTIF(INDEX(ownership,0,MATCH(J$1,Systems!$I$2:AY$2,)),$A79)+COUNTIFS(INDEX(ownership,0,MATCH(J$1,Systems!$I$2:AY$2,)),$A79&amp;"(*",INDEX(ownership,0,MATCH(J$1,Systems!$I$2:AY$2,)),"&lt;&gt;*"&amp;"(X)"&amp;"*")+COUNTIF(INDEX(ownership,0,MATCH(J$1,Systems!$I$2:AY$2,)),$A79&amp;",*")</f>
        <v>0</v>
      </c>
      <c r="K79" s="121">
        <f t="array" ref="K79">COUNTIF(INDEX(ownership,0,MATCH(K$1,Systems!$I$2:AY$2,)),$A79)+COUNTIFS(INDEX(ownership,0,MATCH(K$1,Systems!$I$2:AY$2,)),$A79&amp;"(*",INDEX(ownership,0,MATCH(K$1,Systems!$I$2:AY$2,)),"&lt;&gt;*"&amp;"(X)"&amp;"*")+COUNTIF(INDEX(ownership,0,MATCH(K$1,Systems!$I$2:AY$2,)),$A79&amp;",*")</f>
        <v>0</v>
      </c>
      <c r="L79" s="121">
        <f t="array" ref="L79">COUNTIF(INDEX(ownership,0,MATCH(L$1,Systems!$I$2:AY$2,)),$A79)+COUNTIFS(INDEX(ownership,0,MATCH(L$1,Systems!$I$2:AY$2,)),$A79&amp;"(*",INDEX(ownership,0,MATCH(L$1,Systems!$I$2:AY$2,)),"&lt;&gt;*"&amp;"(X)"&amp;"*")+COUNTIF(INDEX(ownership,0,MATCH(L$1,Systems!$I$2:AY$2,)),$A79&amp;",*")</f>
        <v>0</v>
      </c>
      <c r="M79" s="121">
        <f t="array" ref="M79">COUNTIF(INDEX(ownership,0,MATCH(M$1,Systems!$I$2:AY$2,)),$A79)+COUNTIFS(INDEX(ownership,0,MATCH(M$1,Systems!$I$2:AY$2,)),$A79&amp;"(*",INDEX(ownership,0,MATCH(M$1,Systems!$I$2:AY$2,)),"&lt;&gt;*"&amp;"(X)"&amp;"*")+COUNTIF(INDEX(ownership,0,MATCH(M$1,Systems!$I$2:AY$2,)),$A79&amp;",*")</f>
        <v>0</v>
      </c>
      <c r="N79" s="121">
        <f t="array" ref="N79">COUNTIF(INDEX(ownership,0,MATCH(N$1,Systems!$I$2:AY$2,)),$A79)+COUNTIFS(INDEX(ownership,0,MATCH(N$1,Systems!$I$2:AY$2,)),$A79&amp;"(*",INDEX(ownership,0,MATCH(N$1,Systems!$I$2:AY$2,)),"&lt;&gt;*"&amp;"(X)"&amp;"*")+COUNTIF(INDEX(ownership,0,MATCH(N$1,Systems!$I$2:AY$2,)),$A79&amp;",*")</f>
        <v>0</v>
      </c>
      <c r="O79" s="121">
        <f t="array" ref="O79">COUNTIF(INDEX(ownership,0,MATCH(O$1,Systems!$I$2:AY$2,)),$A79)+COUNTIFS(INDEX(ownership,0,MATCH(O$1,Systems!$I$2:AY$2,)),$A79&amp;"(*",INDEX(ownership,0,MATCH(O$1,Systems!$I$2:AY$2,)),"&lt;&gt;*"&amp;"(X)"&amp;"*")+COUNTIF(INDEX(ownership,0,MATCH(O$1,Systems!$I$2:AY$2,)),$A79&amp;",*")</f>
        <v>0</v>
      </c>
      <c r="P79" s="121">
        <f t="array" ref="P79">COUNTIF(INDEX(ownership,0,MATCH(P$1,Systems!$I$2:AY$2,)),$A79)+COUNTIFS(INDEX(ownership,0,MATCH(P$1,Systems!$I$2:AY$2,)),$A79&amp;"(*",INDEX(ownership,0,MATCH(P$1,Systems!$I$2:AY$2,)),"&lt;&gt;*"&amp;"(X)"&amp;"*")+COUNTIF(INDEX(ownership,0,MATCH(P$1,Systems!$I$2:AY$2,)),$A79&amp;",*")</f>
        <v>0</v>
      </c>
      <c r="Q79" s="121">
        <f t="array" ref="Q79">COUNTIF(INDEX(ownership,0,MATCH(Q$1,Systems!$I$2:AY$2,)),$A79)+COUNTIFS(INDEX(ownership,0,MATCH(Q$1,Systems!$I$2:AY$2,)),$A79&amp;"(*",INDEX(ownership,0,MATCH(Q$1,Systems!$I$2:AY$2,)),"&lt;&gt;*"&amp;"(X)"&amp;"*")+COUNTIF(INDEX(ownership,0,MATCH(Q$1,Systems!$I$2:AY$2,)),$A79&amp;",*")</f>
        <v>0</v>
      </c>
      <c r="R79" s="121">
        <f t="array" ref="R79">COUNTIF(INDEX(ownership,0,MATCH(R$1,Systems!$I$2:AY$2,)),$A79)+COUNTIFS(INDEX(ownership,0,MATCH(R$1,Systems!$I$2:AY$2,)),$A79&amp;"(*",INDEX(ownership,0,MATCH(R$1,Systems!$I$2:AY$2,)),"&lt;&gt;*"&amp;"(X)"&amp;"*")+COUNTIF(INDEX(ownership,0,MATCH(R$1,Systems!$I$2:AY$2,)),$A79&amp;",*")</f>
        <v>0</v>
      </c>
      <c r="S79" s="121">
        <f t="array" ref="S79">COUNTIF(INDEX(ownership,0,MATCH(S$1,Systems!$I$2:AY$2,)),$A79)+COUNTIFS(INDEX(ownership,0,MATCH(S$1,Systems!$I$2:AY$2,)),$A79&amp;"(*",INDEX(ownership,0,MATCH(S$1,Systems!$I$2:AY$2,)),"&lt;&gt;*"&amp;"(X)"&amp;"*")+COUNTIF(INDEX(ownership,0,MATCH(S$1,Systems!$I$2:AY$2,)),$A79&amp;",*")</f>
        <v>0</v>
      </c>
      <c r="T79" s="121">
        <f t="array" ref="T79">COUNTIF(INDEX(ownership,0,MATCH(T$1,Systems!$I$2:AY$2,)),$A79)+COUNTIFS(INDEX(ownership,0,MATCH(T$1,Systems!$I$2:AY$2,)),$A79&amp;"(*",INDEX(ownership,0,MATCH(T$1,Systems!$I$2:AY$2,)),"&lt;&gt;*"&amp;"(X)"&amp;"*")+COUNTIF(INDEX(ownership,0,MATCH(T$1,Systems!$I$2:AY$2,)),$A79&amp;",*")</f>
        <v>0</v>
      </c>
      <c r="U79" s="121">
        <f t="array" ref="U79">COUNTIF(INDEX(ownership,0,MATCH(U$1,Systems!$I$2:AY$2,)),$A79)+COUNTIFS(INDEX(ownership,0,MATCH(U$1,Systems!$I$2:AY$2,)),$A79&amp;"(*",INDEX(ownership,0,MATCH(U$1,Systems!$I$2:AY$2,)),"&lt;&gt;*"&amp;"(X)"&amp;"*")+COUNTIF(INDEX(ownership,0,MATCH(U$1,Systems!$I$2:AY$2,)),$A79&amp;",*")</f>
        <v>0</v>
      </c>
      <c r="V79" s="121">
        <f t="array" ref="V79">COUNTIF(INDEX(ownership,0,MATCH(V$1,Systems!$I$2:AY$2,)),$A79)+COUNTIFS(INDEX(ownership,0,MATCH(V$1,Systems!$I$2:AY$2,)),$A79&amp;"(*",INDEX(ownership,0,MATCH(V$1,Systems!$I$2:AY$2,)),"&lt;&gt;*"&amp;"(X)"&amp;"*")+COUNTIF(INDEX(ownership,0,MATCH(V$1,Systems!$I$2:AY$2,)),$A79&amp;",*")</f>
        <v>0</v>
      </c>
      <c r="W79" s="121">
        <f t="array" ref="W79">COUNTIF(INDEX(ownership,0,MATCH(W$1,Systems!$I$2:AY$2,)),$A79)+COUNTIFS(INDEX(ownership,0,MATCH(W$1,Systems!$I$2:AY$2,)),$A79&amp;"(*",INDEX(ownership,0,MATCH(W$1,Systems!$I$2:AY$2,)),"&lt;&gt;*"&amp;"(X)"&amp;"*")+COUNTIF(INDEX(ownership,0,MATCH(W$1,Systems!$I$2:AY$2,)),$A79&amp;",*")</f>
        <v>0</v>
      </c>
      <c r="X79" s="121">
        <f t="array" ref="X79">COUNTIF(INDEX(ownership,0,MATCH(X$1,Systems!$I$2:AY$2,)),$A79)+COUNTIFS(INDEX(ownership,0,MATCH(X$1,Systems!$I$2:AY$2,)),$A79&amp;"(*",INDEX(ownership,0,MATCH(X$1,Systems!$I$2:AY$2,)),"&lt;&gt;*"&amp;"(X)"&amp;"*")+COUNTIF(INDEX(ownership,0,MATCH(X$1,Systems!$I$2:AY$2,)),$A79&amp;",*")</f>
        <v>0</v>
      </c>
      <c r="Y79" s="121">
        <f t="array" ref="Y79">COUNTIF(INDEX(ownership,0,MATCH(Y$1,Systems!$I$2:AY$2,)),$A79)+COUNTIFS(INDEX(ownership,0,MATCH(Y$1,Systems!$I$2:AY$2,)),$A79&amp;"(*",INDEX(ownership,0,MATCH(Y$1,Systems!$I$2:AY$2,)),"&lt;&gt;*"&amp;"(X)"&amp;"*")+COUNTIF(INDEX(ownership,0,MATCH(Y$1,Systems!$I$2:AY$2,)),$A79&amp;",*")</f>
        <v>0</v>
      </c>
      <c r="Z79" s="121">
        <f t="array" ref="Z79">COUNTIF(INDEX(ownership,0,MATCH(Z$1,Systems!$I$2:AY$2,)),$A79)+COUNTIFS(INDEX(ownership,0,MATCH(Z$1,Systems!$I$2:AY$2,)),$A79&amp;"(*",INDEX(ownership,0,MATCH(Z$1,Systems!$I$2:AY$2,)),"&lt;&gt;*"&amp;"(X)"&amp;"*")+COUNTIF(INDEX(ownership,0,MATCH(Z$1,Systems!$I$2:AY$2,)),$A79&amp;",*")</f>
        <v>554</v>
      </c>
      <c r="AA79" s="121">
        <f t="array" ref="AA79">COUNTIF(INDEX(ownership,0,MATCH(AA$1,Systems!$I$2:AY$2,)),$A79)+COUNTIFS(INDEX(ownership,0,MATCH(AA$1,Systems!$I$2:AY$2,)),$A79&amp;"(*",INDEX(ownership,0,MATCH(AA$1,Systems!$I$2:AY$2,)),"&lt;&gt;*"&amp;"(X)"&amp;"*")+COUNTIF(INDEX(ownership,0,MATCH(AA$1,Systems!$I$2:AY$2,)),$A79&amp;",*")</f>
        <v>551</v>
      </c>
      <c r="AB79" s="121">
        <f t="array" ref="AB79">COUNTIF(INDEX(ownership,0,MATCH(AB$1,Systems!$I$2:AY$2,)),$A79)+COUNTIFS(INDEX(ownership,0,MATCH(AB$1,Systems!$I$2:AY$2,)),$A79&amp;"(*",INDEX(ownership,0,MATCH(AB$1,Systems!$I$2:AY$2,)),"&lt;&gt;*"&amp;"(X)"&amp;"*")+COUNTIF(INDEX(ownership,0,MATCH(AB$1,Systems!$I$2:AY$2,)),$A79&amp;",*")</f>
        <v>539</v>
      </c>
      <c r="AC79" s="121">
        <f t="array" ref="AC79">COUNTIF(INDEX(ownership,0,MATCH(AC$1,Systems!$I$2:AY$2,)),$A79)+COUNTIFS(INDEX(ownership,0,MATCH(AC$1,Systems!$I$2:AY$2,)),$A79&amp;"(*",INDEX(ownership,0,MATCH(AC$1,Systems!$I$2:AY$2,)),"&lt;&gt;*"&amp;"(X)"&amp;"*")+COUNTIF(INDEX(ownership,0,MATCH(AC$1,Systems!$I$2:AY$2,)),$A79&amp;",*")</f>
        <v>527</v>
      </c>
      <c r="AD79" s="121">
        <f t="array" ref="AD79">COUNTIF(INDEX(ownership,0,MATCH(AD$1,Systems!$I$2:AY$2,)),$A79)+COUNTIFS(INDEX(ownership,0,MATCH(AD$1,Systems!$I$2:AY$2,)),$A79&amp;"(*",INDEX(ownership,0,MATCH(AD$1,Systems!$I$2:AY$2,)),"&lt;&gt;*"&amp;"(X)"&amp;"*")+COUNTIF(INDEX(ownership,0,MATCH(AD$1,Systems!$I$2:AY$2,)),$A79&amp;",*")</f>
        <v>519</v>
      </c>
      <c r="AE79" s="121">
        <f t="array" ref="AE79">COUNTIF(INDEX(ownership,0,MATCH(AE$1,Systems!$I$2:AY$2,)),$A79)+COUNTIFS(INDEX(ownership,0,MATCH(AE$1,Systems!$I$2:AY$2,)),$A79&amp;"(*",INDEX(ownership,0,MATCH(AE$1,Systems!$I$2:AY$2,)),"&lt;&gt;*"&amp;"(X)"&amp;"*")+COUNTIF(INDEX(ownership,0,MATCH(AE$1,Systems!$I$2:AY$2,)),$A79&amp;",*")</f>
        <v>504</v>
      </c>
      <c r="AF79" s="121">
        <f t="array" ref="AF79">COUNTIF(INDEX(ownership,0,MATCH(AF$1,Systems!$I$2:AY$2,)),$A79)+COUNTIFS(INDEX(ownership,0,MATCH(AF$1,Systems!$I$2:AY$2,)),$A79&amp;"(*",INDEX(ownership,0,MATCH(AF$1,Systems!$I$2:AY$2,)),"&lt;&gt;*"&amp;"(X)"&amp;"*")+COUNTIF(INDEX(ownership,0,MATCH(AF$1,Systems!$I$2:AY$2,)),$A79&amp;",*")</f>
        <v>485</v>
      </c>
      <c r="AG79" s="121">
        <f t="array" ref="AG79">COUNTIF(INDEX(ownership,0,MATCH(AG$1,Systems!$I$2:AY$2,)),$A79)+COUNTIFS(INDEX(ownership,0,MATCH(AG$1,Systems!$I$2:AY$2,)),$A79&amp;"(*",INDEX(ownership,0,MATCH(AG$1,Systems!$I$2:AY$2,)),"&lt;&gt;*"&amp;"(X)"&amp;"*")+COUNTIF(INDEX(ownership,0,MATCH(AG$1,Systems!$I$2:AY$2,)),$A79&amp;",*")</f>
        <v>0</v>
      </c>
      <c r="AH79" s="121">
        <f t="array" ref="AH79">COUNTIF(INDEX(ownership,0,MATCH(AH$1,Systems!$I$2:AY$2,)),$A79)+COUNTIFS(INDEX(ownership,0,MATCH(AH$1,Systems!$I$2:AY$2,)),$A79&amp;"(*",INDEX(ownership,0,MATCH(AH$1,Systems!$I$2:AY$2,)),"&lt;&gt;*"&amp;"(X)"&amp;"*")+COUNTIF(INDEX(ownership,0,MATCH(AH$1,Systems!$I$2:AY$2,)),$A79&amp;",*")</f>
        <v>0</v>
      </c>
      <c r="AI79" s="121">
        <f t="array" ref="AI79">COUNTIF(INDEX(ownership,0,MATCH(AI$1,Systems!$I$2:AY$2,)),$A79)+COUNTIFS(INDEX(ownership,0,MATCH(AI$1,Systems!$I$2:AY$2,)),$A79&amp;"(*",INDEX(ownership,0,MATCH(AI$1,Systems!$I$2:AY$2,)),"&lt;&gt;*"&amp;"(X)"&amp;"*")+COUNTIF(INDEX(ownership,0,MATCH(AI$1,Systems!$I$2:AY$2,)),$A79&amp;",*")</f>
        <v>0</v>
      </c>
      <c r="AJ79" s="121">
        <f t="array" ref="AJ79">COUNTIF(INDEX(ownership,0,MATCH(AJ$1,Systems!$I$2:AY$2,)),$A79)+COUNTIFS(INDEX(ownership,0,MATCH(AJ$1,Systems!$I$2:AY$2,)),$A79&amp;"(*",INDEX(ownership,0,MATCH(AJ$1,Systems!$I$2:AY$2,)),"&lt;&gt;*"&amp;"(X)"&amp;"*")+COUNTIF(INDEX(ownership,0,MATCH(AJ$1,Systems!$I$2:AY$2,)),$A79&amp;",*")</f>
        <v>0</v>
      </c>
      <c r="AK79" s="121">
        <f t="array" ref="AK79">COUNTIF(INDEX(ownership,0,MATCH(AK$1,Systems!$I$2:AY$2,)),$A79)+COUNTIFS(INDEX(ownership,0,MATCH(AK$1,Systems!$I$2:AY$2,)),$A79&amp;"(*",INDEX(ownership,0,MATCH(AK$1,Systems!$I$2:AY$2,)),"&lt;&gt;*"&amp;"(X)"&amp;"*")+COUNTIF(INDEX(ownership,0,MATCH(AK$1,Systems!$I$2:AY$2,)),$A79&amp;",*")</f>
        <v>0</v>
      </c>
      <c r="AL79" s="121">
        <f t="array" ref="AL79">COUNTIF(INDEX(ownership,0,MATCH(AL$1,Systems!$I$2:AY$2,)),$A79)+COUNTIFS(INDEX(ownership,0,MATCH(AL$1,Systems!$I$2:AY$2,)),$A79&amp;"(*",INDEX(ownership,0,MATCH(AL$1,Systems!$I$2:AY$2,)),"&lt;&gt;*"&amp;"(X)"&amp;"*")+COUNTIF(INDEX(ownership,0,MATCH(AL$1,Systems!$I$2:AY$2,)),$A79&amp;",*")</f>
        <v>0</v>
      </c>
      <c r="AM79" s="121">
        <f t="array" ref="AM79">COUNTIF(INDEX(ownership,0,MATCH(AM$1,Systems!$I$2:AY$2,)),$A79)+COUNTIFS(INDEX(ownership,0,MATCH(AM$1,Systems!$I$2:AY$2,)),$A79&amp;"(*",INDEX(ownership,0,MATCH(AM$1,Systems!$I$2:AY$2,)),"&lt;&gt;*"&amp;"(X)"&amp;"*")+COUNTIF(INDEX(ownership,0,MATCH(AM$1,Systems!$I$2:AY$2,)),$A79&amp;",*")</f>
        <v>0</v>
      </c>
      <c r="AN79" s="121">
        <f t="array" ref="AN79">COUNTIF(INDEX(ownership,0,MATCH(AN$1,Systems!$I$2:AY$2,)),$A79)+COUNTIFS(INDEX(ownership,0,MATCH(AN$1,Systems!$I$2:AY$2,)),$A79&amp;"(*",INDEX(ownership,0,MATCH(AN$1,Systems!$I$2:AY$2,)),"&lt;&gt;*"&amp;"(X)"&amp;"*")+COUNTIF(INDEX(ownership,0,MATCH(AN$1,Systems!$I$2:AY$2,)),$A79&amp;",*")</f>
        <v>0</v>
      </c>
      <c r="AO79" s="121">
        <f t="array" ref="AO79">COUNTIF(INDEX(ownership,0,MATCH(AO$1,Systems!$I$2:AY$2,)),$A79)+COUNTIFS(INDEX(ownership,0,MATCH(AO$1,Systems!$I$2:AY$2,)),$A79&amp;"(*",INDEX(ownership,0,MATCH(AO$1,Systems!$I$2:AY$2,)),"&lt;&gt;*"&amp;"(X)"&amp;"*")+COUNTIF(INDEX(ownership,0,MATCH(AO$1,Systems!$I$2:AY$2,)),$A79&amp;",*")</f>
        <v>0</v>
      </c>
      <c r="AP79" s="121">
        <f t="array" ref="AP79">COUNTIF(INDEX(ownership,0,MATCH(AP$1,Systems!$I$2:AY$2,)),$A79)+COUNTIFS(INDEX(ownership,0,MATCH(AP$1,Systems!$I$2:AY$2,)),$A79&amp;"(*",INDEX(ownership,0,MATCH(AP$1,Systems!$I$2:AY$2,)),"&lt;&gt;*"&amp;"(X)"&amp;"*")+COUNTIF(INDEX(ownership,0,MATCH(AP$1,Systems!$I$2:AY$2,)),$A79&amp;",*")</f>
        <v>0</v>
      </c>
      <c r="AQ79" s="121">
        <f t="array" ref="AQ79">COUNTIF(INDEX(ownership,0,MATCH(AQ$1,Systems!$I$2:AY$2,)),$A79)+COUNTIFS(INDEX(ownership,0,MATCH(AQ$1,Systems!$I$2:AY$2,)),$A79&amp;"(*",INDEX(ownership,0,MATCH(AQ$1,Systems!$I$2:AY$2,)),"&lt;&gt;*"&amp;"(X)"&amp;"*")+COUNTIF(INDEX(ownership,0,MATCH(AQ$1,Systems!$I$2:AY$2,)),$A79&amp;",*")</f>
        <v>0</v>
      </c>
      <c r="AR79" s="121">
        <f t="array" ref="AR79">COUNTIF(INDEX(ownership,0,MATCH(AR$1,Systems!$I$2:AY$2,)),$A79)+COUNTIFS(INDEX(ownership,0,MATCH(AR$1,Systems!$I$2:AY$2,)),$A79&amp;"(*",INDEX(ownership,0,MATCH(AR$1,Systems!$I$2:AY$2,)),"&lt;&gt;*"&amp;"(X)"&amp;"*")+COUNTIF(INDEX(ownership,0,MATCH(AR$1,Systems!$I$2:AY$2,)),$A79&amp;",*")</f>
        <v>0</v>
      </c>
      <c r="AS79" s="121">
        <f t="array" ref="AS79">COUNTIF(INDEX(ownership,0,MATCH(AS$1,Systems!$I$2:AY$2,)),$A79)+COUNTIFS(INDEX(ownership,0,MATCH(AS$1,Systems!$I$2:AY$2,)),$A79&amp;"(*",INDEX(ownership,0,MATCH(AS$1,Systems!$I$2:AY$2,)),"&lt;&gt;*"&amp;"(X)"&amp;"*")+COUNTIF(INDEX(ownership,0,MATCH(AS$1,Systems!$I$2:AY$2,)),$A79&amp;",*")</f>
        <v>0</v>
      </c>
      <c r="AT79" s="121">
        <f t="array" ref="AT79">COUNTIF(INDEX(ownership,0,MATCH(AT$1,Systems!$I$2:AY$2,)),$A79)+COUNTIFS(INDEX(ownership,0,MATCH(AT$1,Systems!$I$2:AY$2,)),$A79&amp;"(*",INDEX(ownership,0,MATCH(AT$1,Systems!$I$2:AY$2,)),"&lt;&gt;*"&amp;"(X)"&amp;"*")+COUNTIF(INDEX(ownership,0,MATCH(AT$1,Systems!$I$2:AY$2,)),$A79&amp;",*")</f>
        <v>0</v>
      </c>
      <c r="AU79" s="121">
        <f t="array" ref="AU79">COUNTIF(INDEX(ownership,0,MATCH(AU$1,Systems!$I$2:AY$2,)),$A79)+COUNTIFS(INDEX(ownership,0,MATCH(AU$1,Systems!$I$2:AY$2,)),$A79&amp;"(*",INDEX(ownership,0,MATCH(AU$1,Systems!$I$2:AY$2,)),"&lt;&gt;*"&amp;"(X)"&amp;"*")+COUNTIF(INDEX(ownership,0,MATCH(AU$1,Systems!$I$2:AY$2,)),$A79&amp;",*")</f>
        <v>0</v>
      </c>
      <c r="AV79" s="121">
        <f t="array" ref="AV79">COUNTIF(INDEX(ownership,0,MATCH(AV$1,Systems!$I$2:AY$2,)),$A79)+COUNTIFS(INDEX(ownership,0,MATCH(AV$1,Systems!$I$2:AY$2,)),$A79&amp;"(*",INDEX(ownership,0,MATCH(AV$1,Systems!$I$2:AY$2,)),"&lt;&gt;*"&amp;"(X)"&amp;"*")+COUNTIF(INDEX(ownership,0,MATCH(AV$1,Systems!$I$2:AY$2,)),$A79&amp;",*")</f>
        <v>0</v>
      </c>
      <c r="AW79" s="121">
        <f t="array" ref="AW79">COUNTIF(INDEX(ownership,0,MATCH(AW$1,Systems!$I$2:AY$2,)),$A79)+COUNTIFS(INDEX(ownership,0,MATCH(AW$1,Systems!$I$2:AY$2,)),$A79&amp;"(*",INDEX(ownership,0,MATCH(AW$1,Systems!$I$2:AY$2,)),"&lt;&gt;*"&amp;"(X)"&amp;"*")+COUNTIF(INDEX(ownership,0,MATCH(AW$1,Systems!$I$2:AY$2,)),$A79&amp;",*")</f>
        <v>0</v>
      </c>
      <c r="AX79" s="121">
        <f t="array" ref="AX79">COUNTIF(INDEX(ownership,0,MATCH(AX$1,Systems!$I$2:AY$2,)),$A79)+COUNTIFS(INDEX(ownership,0,MATCH(AX$1,Systems!$I$2:AY$2,)),$A79&amp;"(*",INDEX(ownership,0,MATCH(AX$1,Systems!$I$2:AY$2,)),"&lt;&gt;*"&amp;"(X)"&amp;"*")+COUNTIF(INDEX(ownership,0,MATCH(AX$1,Systems!$I$2:AY$2,)),$A79&amp;",*")</f>
        <v>0</v>
      </c>
      <c r="AY79" s="121">
        <f t="array" ref="AY79">COUNTIF(INDEX(ownership,0,MATCH(AY$1,Systems!$I$2:AZ$2,)),$A79)+COUNTIFS(INDEX(ownership,0,MATCH(AY$1,Systems!$I$2:AZ$2,)),$A79&amp;"(*",INDEX(ownership,0,MATCH(AY$1,Systems!$I$2:AZ$2,)),"&lt;&gt;*"&amp;"(X)"&amp;"*")+COUNTIF(INDEX(ownership,0,MATCH(AY$1,Systems!$I$2:AZ$2,)),$A79&amp;",*")</f>
        <v>0</v>
      </c>
      <c r="AZ79" s="121">
        <f t="array" ref="AZ79">COUNTIF(INDEX(ownership,0,MATCH(AZ$1,Systems!$I$2:AY$2,)),$A79)+COUNTIFS(INDEX(ownership,0,MATCH(AZ$1,Systems!$I$2:AY$2,)),$A79&amp;"(*",INDEX(ownership,0,MATCH(AZ$1,Systems!$I$2:AY$2,)),"&lt;&gt;*"&amp;"(X)"&amp;"*")+COUNTIF(INDEX(ownership,0,MATCH(AZ$1,Systems!$I$2:AY$2,)),$A79&amp;",*")</f>
        <v>0</v>
      </c>
    </row>
    <row r="80" ht="15.75" customHeight="1">
      <c r="A80" s="60" t="s">
        <v>3038</v>
      </c>
      <c r="B80" s="60" t="s">
        <v>8090</v>
      </c>
      <c r="C80" s="60" t="s">
        <v>7911</v>
      </c>
      <c r="D80" s="119">
        <v>3028.0</v>
      </c>
      <c r="E80" s="119">
        <v>3067.0</v>
      </c>
      <c r="F80" s="122"/>
      <c r="G80" s="121">
        <f t="shared" si="1"/>
        <v>516</v>
      </c>
      <c r="H80" s="121">
        <f t="array" ref="H80">COUNTIF(INDEX(ownership,0,MATCH(H$1,Systems!$I$2:AY$2,)),$A80)+COUNTIFS(INDEX(ownership,0,MATCH(H$1,Systems!$I$2:AY$2,)),$A80&amp;"(*",INDEX(ownership,0,MATCH(H$1,Systems!$I$2:AY$2,)),"&lt;&gt;*"&amp;"(X)"&amp;"*")+COUNTIF(INDEX(ownership,0,MATCH(H$1,Systems!$I$2:AY$2,)),$A80&amp;",*")</f>
        <v>0</v>
      </c>
      <c r="I80" s="121">
        <f t="array" ref="I80">COUNTIF(INDEX(ownership,0,MATCH(I$1,Systems!$I$2:AY$2,)),$A80)+COUNTIFS(INDEX(ownership,0,MATCH(I$1,Systems!$I$2:AY$2,)),$A80&amp;"(*",INDEX(ownership,0,MATCH(I$1,Systems!$I$2:AY$2,)),"&lt;&gt;*"&amp;"(X)"&amp;"*")+COUNTIF(INDEX(ownership,0,MATCH(I$1,Systems!$I$2:AY$2,)),$A80&amp;",*")</f>
        <v>0</v>
      </c>
      <c r="J80" s="121">
        <f t="array" ref="J80">COUNTIF(INDEX(ownership,0,MATCH(J$1,Systems!$I$2:AY$2,)),$A80)+COUNTIFS(INDEX(ownership,0,MATCH(J$1,Systems!$I$2:AY$2,)),$A80&amp;"(*",INDEX(ownership,0,MATCH(J$1,Systems!$I$2:AY$2,)),"&lt;&gt;*"&amp;"(X)"&amp;"*")+COUNTIF(INDEX(ownership,0,MATCH(J$1,Systems!$I$2:AY$2,)),$A80&amp;",*")</f>
        <v>0</v>
      </c>
      <c r="K80" s="121">
        <f t="array" ref="K80">COUNTIF(INDEX(ownership,0,MATCH(K$1,Systems!$I$2:AY$2,)),$A80)+COUNTIFS(INDEX(ownership,0,MATCH(K$1,Systems!$I$2:AY$2,)),$A80&amp;"(*",INDEX(ownership,0,MATCH(K$1,Systems!$I$2:AY$2,)),"&lt;&gt;*"&amp;"(X)"&amp;"*")+COUNTIF(INDEX(ownership,0,MATCH(K$1,Systems!$I$2:AY$2,)),$A80&amp;",*")</f>
        <v>0</v>
      </c>
      <c r="L80" s="121">
        <f t="array" ref="L80">COUNTIF(INDEX(ownership,0,MATCH(L$1,Systems!$I$2:AY$2,)),$A80)+COUNTIFS(INDEX(ownership,0,MATCH(L$1,Systems!$I$2:AY$2,)),$A80&amp;"(*",INDEX(ownership,0,MATCH(L$1,Systems!$I$2:AY$2,)),"&lt;&gt;*"&amp;"(X)"&amp;"*")+COUNTIF(INDEX(ownership,0,MATCH(L$1,Systems!$I$2:AY$2,)),$A80&amp;",*")</f>
        <v>0</v>
      </c>
      <c r="M80" s="121">
        <f t="array" ref="M80">COUNTIF(INDEX(ownership,0,MATCH(M$1,Systems!$I$2:AY$2,)),$A80)+COUNTIFS(INDEX(ownership,0,MATCH(M$1,Systems!$I$2:AY$2,)),$A80&amp;"(*",INDEX(ownership,0,MATCH(M$1,Systems!$I$2:AY$2,)),"&lt;&gt;*"&amp;"(X)"&amp;"*")+COUNTIF(INDEX(ownership,0,MATCH(M$1,Systems!$I$2:AY$2,)),$A80&amp;",*")</f>
        <v>0</v>
      </c>
      <c r="N80" s="121">
        <f t="array" ref="N80">COUNTIF(INDEX(ownership,0,MATCH(N$1,Systems!$I$2:AY$2,)),$A80)+COUNTIFS(INDEX(ownership,0,MATCH(N$1,Systems!$I$2:AY$2,)),$A80&amp;"(*",INDEX(ownership,0,MATCH(N$1,Systems!$I$2:AY$2,)),"&lt;&gt;*"&amp;"(X)"&amp;"*")+COUNTIF(INDEX(ownership,0,MATCH(N$1,Systems!$I$2:AY$2,)),$A80&amp;",*")</f>
        <v>0</v>
      </c>
      <c r="O80" s="121">
        <f t="array" ref="O80">COUNTIF(INDEX(ownership,0,MATCH(O$1,Systems!$I$2:AY$2,)),$A80)+COUNTIFS(INDEX(ownership,0,MATCH(O$1,Systems!$I$2:AY$2,)),$A80&amp;"(*",INDEX(ownership,0,MATCH(O$1,Systems!$I$2:AY$2,)),"&lt;&gt;*"&amp;"(X)"&amp;"*")+COUNTIF(INDEX(ownership,0,MATCH(O$1,Systems!$I$2:AY$2,)),$A80&amp;",*")</f>
        <v>0</v>
      </c>
      <c r="P80" s="121">
        <f t="array" ref="P80">COUNTIF(INDEX(ownership,0,MATCH(P$1,Systems!$I$2:AY$2,)),$A80)+COUNTIFS(INDEX(ownership,0,MATCH(P$1,Systems!$I$2:AY$2,)),$A80&amp;"(*",INDEX(ownership,0,MATCH(P$1,Systems!$I$2:AY$2,)),"&lt;&gt;*"&amp;"(X)"&amp;"*")+COUNTIF(INDEX(ownership,0,MATCH(P$1,Systems!$I$2:AY$2,)),$A80&amp;",*")</f>
        <v>0</v>
      </c>
      <c r="Q80" s="121">
        <f t="array" ref="Q80">COUNTIF(INDEX(ownership,0,MATCH(Q$1,Systems!$I$2:AY$2,)),$A80)+COUNTIFS(INDEX(ownership,0,MATCH(Q$1,Systems!$I$2:AY$2,)),$A80&amp;"(*",INDEX(ownership,0,MATCH(Q$1,Systems!$I$2:AY$2,)),"&lt;&gt;*"&amp;"(X)"&amp;"*")+COUNTIF(INDEX(ownership,0,MATCH(Q$1,Systems!$I$2:AY$2,)),$A80&amp;",*")</f>
        <v>0</v>
      </c>
      <c r="R80" s="121">
        <f t="array" ref="R80">COUNTIF(INDEX(ownership,0,MATCH(R$1,Systems!$I$2:AY$2,)),$A80)+COUNTIFS(INDEX(ownership,0,MATCH(R$1,Systems!$I$2:AY$2,)),$A80&amp;"(*",INDEX(ownership,0,MATCH(R$1,Systems!$I$2:AY$2,)),"&lt;&gt;*"&amp;"(X)"&amp;"*")+COUNTIF(INDEX(ownership,0,MATCH(R$1,Systems!$I$2:AY$2,)),$A80&amp;",*")</f>
        <v>0</v>
      </c>
      <c r="S80" s="121">
        <f t="array" ref="S80">COUNTIF(INDEX(ownership,0,MATCH(S$1,Systems!$I$2:AY$2,)),$A80)+COUNTIFS(INDEX(ownership,0,MATCH(S$1,Systems!$I$2:AY$2,)),$A80&amp;"(*",INDEX(ownership,0,MATCH(S$1,Systems!$I$2:AY$2,)),"&lt;&gt;*"&amp;"(X)"&amp;"*")+COUNTIF(INDEX(ownership,0,MATCH(S$1,Systems!$I$2:AY$2,)),$A80&amp;",*")</f>
        <v>0</v>
      </c>
      <c r="T80" s="121">
        <f t="array" ref="T80">COUNTIF(INDEX(ownership,0,MATCH(T$1,Systems!$I$2:AY$2,)),$A80)+COUNTIFS(INDEX(ownership,0,MATCH(T$1,Systems!$I$2:AY$2,)),$A80&amp;"(*",INDEX(ownership,0,MATCH(T$1,Systems!$I$2:AY$2,)),"&lt;&gt;*"&amp;"(X)"&amp;"*")+COUNTIF(INDEX(ownership,0,MATCH(T$1,Systems!$I$2:AY$2,)),$A80&amp;",*")</f>
        <v>0</v>
      </c>
      <c r="U80" s="121">
        <f t="array" ref="U80">COUNTIF(INDEX(ownership,0,MATCH(U$1,Systems!$I$2:AY$2,)),$A80)+COUNTIFS(INDEX(ownership,0,MATCH(U$1,Systems!$I$2:AY$2,)),$A80&amp;"(*",INDEX(ownership,0,MATCH(U$1,Systems!$I$2:AY$2,)),"&lt;&gt;*"&amp;"(X)"&amp;"*")+COUNTIF(INDEX(ownership,0,MATCH(U$1,Systems!$I$2:AY$2,)),$A80&amp;",*")</f>
        <v>0</v>
      </c>
      <c r="V80" s="121">
        <f t="array" ref="V80">COUNTIF(INDEX(ownership,0,MATCH(V$1,Systems!$I$2:AY$2,)),$A80)+COUNTIFS(INDEX(ownership,0,MATCH(V$1,Systems!$I$2:AY$2,)),$A80&amp;"(*",INDEX(ownership,0,MATCH(V$1,Systems!$I$2:AY$2,)),"&lt;&gt;*"&amp;"(X)"&amp;"*")+COUNTIF(INDEX(ownership,0,MATCH(V$1,Systems!$I$2:AY$2,)),$A80&amp;",*")</f>
        <v>0</v>
      </c>
      <c r="W80" s="121">
        <f t="array" ref="W80">COUNTIF(INDEX(ownership,0,MATCH(W$1,Systems!$I$2:AY$2,)),$A80)+COUNTIFS(INDEX(ownership,0,MATCH(W$1,Systems!$I$2:AY$2,)),$A80&amp;"(*",INDEX(ownership,0,MATCH(W$1,Systems!$I$2:AY$2,)),"&lt;&gt;*"&amp;"(X)"&amp;"*")+COUNTIF(INDEX(ownership,0,MATCH(W$1,Systems!$I$2:AY$2,)),$A80&amp;",*")</f>
        <v>0</v>
      </c>
      <c r="X80" s="121">
        <f t="array" ref="X80">COUNTIF(INDEX(ownership,0,MATCH(X$1,Systems!$I$2:AY$2,)),$A80)+COUNTIFS(INDEX(ownership,0,MATCH(X$1,Systems!$I$2:AY$2,)),$A80&amp;"(*",INDEX(ownership,0,MATCH(X$1,Systems!$I$2:AY$2,)),"&lt;&gt;*"&amp;"(X)"&amp;"*")+COUNTIF(INDEX(ownership,0,MATCH(X$1,Systems!$I$2:AY$2,)),$A80&amp;",*")</f>
        <v>0</v>
      </c>
      <c r="Y80" s="121">
        <f t="array" ref="Y80">COUNTIF(INDEX(ownership,0,MATCH(Y$1,Systems!$I$2:AY$2,)),$A80)+COUNTIFS(INDEX(ownership,0,MATCH(Y$1,Systems!$I$2:AY$2,)),$A80&amp;"(*",INDEX(ownership,0,MATCH(Y$1,Systems!$I$2:AY$2,)),"&lt;&gt;*"&amp;"(X)"&amp;"*")+COUNTIF(INDEX(ownership,0,MATCH(Y$1,Systems!$I$2:AY$2,)),$A80&amp;",*")</f>
        <v>0</v>
      </c>
      <c r="Z80" s="121">
        <f t="array" ref="Z80">COUNTIF(INDEX(ownership,0,MATCH(Z$1,Systems!$I$2:AY$2,)),$A80)+COUNTIFS(INDEX(ownership,0,MATCH(Z$1,Systems!$I$2:AY$2,)),$A80&amp;"(*",INDEX(ownership,0,MATCH(Z$1,Systems!$I$2:AY$2,)),"&lt;&gt;*"&amp;"(X)"&amp;"*")+COUNTIF(INDEX(ownership,0,MATCH(Z$1,Systems!$I$2:AY$2,)),$A80&amp;",*")</f>
        <v>500</v>
      </c>
      <c r="AA80" s="121">
        <f t="array" ref="AA80">COUNTIF(INDEX(ownership,0,MATCH(AA$1,Systems!$I$2:AY$2,)),$A80)+COUNTIFS(INDEX(ownership,0,MATCH(AA$1,Systems!$I$2:AY$2,)),$A80&amp;"(*",INDEX(ownership,0,MATCH(AA$1,Systems!$I$2:AY$2,)),"&lt;&gt;*"&amp;"(X)"&amp;"*")+COUNTIF(INDEX(ownership,0,MATCH(AA$1,Systems!$I$2:AY$2,)),$A80&amp;",*")</f>
        <v>500</v>
      </c>
      <c r="AB80" s="121">
        <f t="array" ref="AB80">COUNTIF(INDEX(ownership,0,MATCH(AB$1,Systems!$I$2:AY$2,)),$A80)+COUNTIFS(INDEX(ownership,0,MATCH(AB$1,Systems!$I$2:AY$2,)),$A80&amp;"(*",INDEX(ownership,0,MATCH(AB$1,Systems!$I$2:AY$2,)),"&lt;&gt;*"&amp;"(X)"&amp;"*")+COUNTIF(INDEX(ownership,0,MATCH(AB$1,Systems!$I$2:AY$2,)),$A80&amp;",*")</f>
        <v>500</v>
      </c>
      <c r="AC80" s="121">
        <f t="array" ref="AC80">COUNTIF(INDEX(ownership,0,MATCH(AC$1,Systems!$I$2:AY$2,)),$A80)+COUNTIFS(INDEX(ownership,0,MATCH(AC$1,Systems!$I$2:AY$2,)),$A80&amp;"(*",INDEX(ownership,0,MATCH(AC$1,Systems!$I$2:AY$2,)),"&lt;&gt;*"&amp;"(X)"&amp;"*")+COUNTIF(INDEX(ownership,0,MATCH(AC$1,Systems!$I$2:AY$2,)),$A80&amp;",*")</f>
        <v>500</v>
      </c>
      <c r="AD80" s="121">
        <f t="array" ref="AD80">COUNTIF(INDEX(ownership,0,MATCH(AD$1,Systems!$I$2:AY$2,)),$A80)+COUNTIFS(INDEX(ownership,0,MATCH(AD$1,Systems!$I$2:AY$2,)),$A80&amp;"(*",INDEX(ownership,0,MATCH(AD$1,Systems!$I$2:AY$2,)),"&lt;&gt;*"&amp;"(X)"&amp;"*")+COUNTIF(INDEX(ownership,0,MATCH(AD$1,Systems!$I$2:AY$2,)),$A80&amp;",*")</f>
        <v>500</v>
      </c>
      <c r="AE80" s="121">
        <f t="array" ref="AE80">COUNTIF(INDEX(ownership,0,MATCH(AE$1,Systems!$I$2:AY$2,)),$A80)+COUNTIFS(INDEX(ownership,0,MATCH(AE$1,Systems!$I$2:AY$2,)),$A80&amp;"(*",INDEX(ownership,0,MATCH(AE$1,Systems!$I$2:AY$2,)),"&lt;&gt;*"&amp;"(X)"&amp;"*")+COUNTIF(INDEX(ownership,0,MATCH(AE$1,Systems!$I$2:AY$2,)),$A80&amp;",*")</f>
        <v>500</v>
      </c>
      <c r="AF80" s="121">
        <f t="array" ref="AF80">COUNTIF(INDEX(ownership,0,MATCH(AF$1,Systems!$I$2:AY$2,)),$A80)+COUNTIFS(INDEX(ownership,0,MATCH(AF$1,Systems!$I$2:AY$2,)),$A80&amp;"(*",INDEX(ownership,0,MATCH(AF$1,Systems!$I$2:AY$2,)),"&lt;&gt;*"&amp;"(X)"&amp;"*")+COUNTIF(INDEX(ownership,0,MATCH(AF$1,Systems!$I$2:AY$2,)),$A80&amp;",*")</f>
        <v>500</v>
      </c>
      <c r="AG80" s="121">
        <f t="array" ref="AG80">COUNTIF(INDEX(ownership,0,MATCH(AG$1,Systems!$I$2:AY$2,)),$A80)+COUNTIFS(INDEX(ownership,0,MATCH(AG$1,Systems!$I$2:AY$2,)),$A80&amp;"(*",INDEX(ownership,0,MATCH(AG$1,Systems!$I$2:AY$2,)),"&lt;&gt;*"&amp;"(X)"&amp;"*")+COUNTIF(INDEX(ownership,0,MATCH(AG$1,Systems!$I$2:AY$2,)),$A80&amp;",*")</f>
        <v>516</v>
      </c>
      <c r="AH80" s="121">
        <f t="array" ref="AH80">COUNTIF(INDEX(ownership,0,MATCH(AH$1,Systems!$I$2:AY$2,)),$A80)+COUNTIFS(INDEX(ownership,0,MATCH(AH$1,Systems!$I$2:AY$2,)),$A80&amp;"(*",INDEX(ownership,0,MATCH(AH$1,Systems!$I$2:AY$2,)),"&lt;&gt;*"&amp;"(X)"&amp;"*")+COUNTIF(INDEX(ownership,0,MATCH(AH$1,Systems!$I$2:AY$2,)),$A80&amp;",*")</f>
        <v>516</v>
      </c>
      <c r="AI80" s="121">
        <f t="array" ref="AI80">COUNTIF(INDEX(ownership,0,MATCH(AI$1,Systems!$I$2:AY$2,)),$A80)+COUNTIFS(INDEX(ownership,0,MATCH(AI$1,Systems!$I$2:AY$2,)),$A80&amp;"(*",INDEX(ownership,0,MATCH(AI$1,Systems!$I$2:AY$2,)),"&lt;&gt;*"&amp;"(X)"&amp;"*")+COUNTIF(INDEX(ownership,0,MATCH(AI$1,Systems!$I$2:AY$2,)),$A80&amp;",*")</f>
        <v>516</v>
      </c>
      <c r="AJ80" s="121">
        <f t="array" ref="AJ80">COUNTIF(INDEX(ownership,0,MATCH(AJ$1,Systems!$I$2:AY$2,)),$A80)+COUNTIFS(INDEX(ownership,0,MATCH(AJ$1,Systems!$I$2:AY$2,)),$A80&amp;"(*",INDEX(ownership,0,MATCH(AJ$1,Systems!$I$2:AY$2,)),"&lt;&gt;*"&amp;"(X)"&amp;"*")+COUNTIF(INDEX(ownership,0,MATCH(AJ$1,Systems!$I$2:AY$2,)),$A80&amp;",*")</f>
        <v>516</v>
      </c>
      <c r="AK80" s="121">
        <f t="array" ref="AK80">COUNTIF(INDEX(ownership,0,MATCH(AK$1,Systems!$I$2:AY$2,)),$A80)+COUNTIFS(INDEX(ownership,0,MATCH(AK$1,Systems!$I$2:AY$2,)),$A80&amp;"(*",INDEX(ownership,0,MATCH(AK$1,Systems!$I$2:AY$2,)),"&lt;&gt;*"&amp;"(X)"&amp;"*")+COUNTIF(INDEX(ownership,0,MATCH(AK$1,Systems!$I$2:AY$2,)),$A80&amp;",*")</f>
        <v>516</v>
      </c>
      <c r="AL80" s="121">
        <f t="array" ref="AL80">COUNTIF(INDEX(ownership,0,MATCH(AL$1,Systems!$I$2:AY$2,)),$A80)+COUNTIFS(INDEX(ownership,0,MATCH(AL$1,Systems!$I$2:AY$2,)),$A80&amp;"(*",INDEX(ownership,0,MATCH(AL$1,Systems!$I$2:AY$2,)),"&lt;&gt;*"&amp;"(X)"&amp;"*")+COUNTIF(INDEX(ownership,0,MATCH(AL$1,Systems!$I$2:AY$2,)),$A80&amp;",*")</f>
        <v>516</v>
      </c>
      <c r="AM80" s="121">
        <f t="array" ref="AM80">COUNTIF(INDEX(ownership,0,MATCH(AM$1,Systems!$I$2:AY$2,)),$A80)+COUNTIFS(INDEX(ownership,0,MATCH(AM$1,Systems!$I$2:AY$2,)),$A80&amp;"(*",INDEX(ownership,0,MATCH(AM$1,Systems!$I$2:AY$2,)),"&lt;&gt;*"&amp;"(X)"&amp;"*")+COUNTIF(INDEX(ownership,0,MATCH(AM$1,Systems!$I$2:AY$2,)),$A80&amp;",*")</f>
        <v>515</v>
      </c>
      <c r="AN80" s="121">
        <f t="array" ref="AN80">COUNTIF(INDEX(ownership,0,MATCH(AN$1,Systems!$I$2:AY$2,)),$A80)+COUNTIFS(INDEX(ownership,0,MATCH(AN$1,Systems!$I$2:AY$2,)),$A80&amp;"(*",INDEX(ownership,0,MATCH(AN$1,Systems!$I$2:AY$2,)),"&lt;&gt;*"&amp;"(X)"&amp;"*")+COUNTIF(INDEX(ownership,0,MATCH(AN$1,Systems!$I$2:AY$2,)),$A80&amp;",*")</f>
        <v>0</v>
      </c>
      <c r="AO80" s="121">
        <f t="array" ref="AO80">COUNTIF(INDEX(ownership,0,MATCH(AO$1,Systems!$I$2:AY$2,)),$A80)+COUNTIFS(INDEX(ownership,0,MATCH(AO$1,Systems!$I$2:AY$2,)),$A80&amp;"(*",INDEX(ownership,0,MATCH(AO$1,Systems!$I$2:AY$2,)),"&lt;&gt;*"&amp;"(X)"&amp;"*")+COUNTIF(INDEX(ownership,0,MATCH(AO$1,Systems!$I$2:AY$2,)),$A80&amp;",*")</f>
        <v>0</v>
      </c>
      <c r="AP80" s="121">
        <f t="array" ref="AP80">COUNTIF(INDEX(ownership,0,MATCH(AP$1,Systems!$I$2:AY$2,)),$A80)+COUNTIFS(INDEX(ownership,0,MATCH(AP$1,Systems!$I$2:AY$2,)),$A80&amp;"(*",INDEX(ownership,0,MATCH(AP$1,Systems!$I$2:AY$2,)),"&lt;&gt;*"&amp;"(X)"&amp;"*")+COUNTIF(INDEX(ownership,0,MATCH(AP$1,Systems!$I$2:AY$2,)),$A80&amp;",*")</f>
        <v>0</v>
      </c>
      <c r="AQ80" s="121">
        <f t="array" ref="AQ80">COUNTIF(INDEX(ownership,0,MATCH(AQ$1,Systems!$I$2:AY$2,)),$A80)+COUNTIFS(INDEX(ownership,0,MATCH(AQ$1,Systems!$I$2:AY$2,)),$A80&amp;"(*",INDEX(ownership,0,MATCH(AQ$1,Systems!$I$2:AY$2,)),"&lt;&gt;*"&amp;"(X)"&amp;"*")+COUNTIF(INDEX(ownership,0,MATCH(AQ$1,Systems!$I$2:AY$2,)),$A80&amp;",*")</f>
        <v>0</v>
      </c>
      <c r="AR80" s="121">
        <f t="array" ref="AR80">COUNTIF(INDEX(ownership,0,MATCH(AR$1,Systems!$I$2:AY$2,)),$A80)+COUNTIFS(INDEX(ownership,0,MATCH(AR$1,Systems!$I$2:AY$2,)),$A80&amp;"(*",INDEX(ownership,0,MATCH(AR$1,Systems!$I$2:AY$2,)),"&lt;&gt;*"&amp;"(X)"&amp;"*")+COUNTIF(INDEX(ownership,0,MATCH(AR$1,Systems!$I$2:AY$2,)),$A80&amp;",*")</f>
        <v>0</v>
      </c>
      <c r="AS80" s="121">
        <f t="array" ref="AS80">COUNTIF(INDEX(ownership,0,MATCH(AS$1,Systems!$I$2:AY$2,)),$A80)+COUNTIFS(INDEX(ownership,0,MATCH(AS$1,Systems!$I$2:AY$2,)),$A80&amp;"(*",INDEX(ownership,0,MATCH(AS$1,Systems!$I$2:AY$2,)),"&lt;&gt;*"&amp;"(X)"&amp;"*")+COUNTIF(INDEX(ownership,0,MATCH(AS$1,Systems!$I$2:AY$2,)),$A80&amp;",*")</f>
        <v>0</v>
      </c>
      <c r="AT80" s="121">
        <f t="array" ref="AT80">COUNTIF(INDEX(ownership,0,MATCH(AT$1,Systems!$I$2:AY$2,)),$A80)+COUNTIFS(INDEX(ownership,0,MATCH(AT$1,Systems!$I$2:AY$2,)),$A80&amp;"(*",INDEX(ownership,0,MATCH(AT$1,Systems!$I$2:AY$2,)),"&lt;&gt;*"&amp;"(X)"&amp;"*")+COUNTIF(INDEX(ownership,0,MATCH(AT$1,Systems!$I$2:AY$2,)),$A80&amp;",*")</f>
        <v>0</v>
      </c>
      <c r="AU80" s="121">
        <f t="array" ref="AU80">COUNTIF(INDEX(ownership,0,MATCH(AU$1,Systems!$I$2:AY$2,)),$A80)+COUNTIFS(INDEX(ownership,0,MATCH(AU$1,Systems!$I$2:AY$2,)),$A80&amp;"(*",INDEX(ownership,0,MATCH(AU$1,Systems!$I$2:AY$2,)),"&lt;&gt;*"&amp;"(X)"&amp;"*")+COUNTIF(INDEX(ownership,0,MATCH(AU$1,Systems!$I$2:AY$2,)),$A80&amp;",*")</f>
        <v>0</v>
      </c>
      <c r="AV80" s="121">
        <f t="array" ref="AV80">COUNTIF(INDEX(ownership,0,MATCH(AV$1,Systems!$I$2:AY$2,)),$A80)+COUNTIFS(INDEX(ownership,0,MATCH(AV$1,Systems!$I$2:AY$2,)),$A80&amp;"(*",INDEX(ownership,0,MATCH(AV$1,Systems!$I$2:AY$2,)),"&lt;&gt;*"&amp;"(X)"&amp;"*")+COUNTIF(INDEX(ownership,0,MATCH(AV$1,Systems!$I$2:AY$2,)),$A80&amp;",*")</f>
        <v>0</v>
      </c>
      <c r="AW80" s="121">
        <f t="array" ref="AW80">COUNTIF(INDEX(ownership,0,MATCH(AW$1,Systems!$I$2:AY$2,)),$A80)+COUNTIFS(INDEX(ownership,0,MATCH(AW$1,Systems!$I$2:AY$2,)),$A80&amp;"(*",INDEX(ownership,0,MATCH(AW$1,Systems!$I$2:AY$2,)),"&lt;&gt;*"&amp;"(X)"&amp;"*")+COUNTIF(INDEX(ownership,0,MATCH(AW$1,Systems!$I$2:AY$2,)),$A80&amp;",*")</f>
        <v>0</v>
      </c>
      <c r="AX80" s="121">
        <f t="array" ref="AX80">COUNTIF(INDEX(ownership,0,MATCH(AX$1,Systems!$I$2:AY$2,)),$A80)+COUNTIFS(INDEX(ownership,0,MATCH(AX$1,Systems!$I$2:AY$2,)),$A80&amp;"(*",INDEX(ownership,0,MATCH(AX$1,Systems!$I$2:AY$2,)),"&lt;&gt;*"&amp;"(X)"&amp;"*")+COUNTIF(INDEX(ownership,0,MATCH(AX$1,Systems!$I$2:AY$2,)),$A80&amp;",*")</f>
        <v>0</v>
      </c>
      <c r="AY80" s="121">
        <f t="array" ref="AY80">COUNTIF(INDEX(ownership,0,MATCH(AY$1,Systems!$I$2:AZ$2,)),$A80)+COUNTIFS(INDEX(ownership,0,MATCH(AY$1,Systems!$I$2:AZ$2,)),$A80&amp;"(*",INDEX(ownership,0,MATCH(AY$1,Systems!$I$2:AZ$2,)),"&lt;&gt;*"&amp;"(X)"&amp;"*")+COUNTIF(INDEX(ownership,0,MATCH(AY$1,Systems!$I$2:AZ$2,)),$A80&amp;",*")</f>
        <v>0</v>
      </c>
      <c r="AZ80" s="121">
        <f t="array" ref="AZ80">COUNTIF(INDEX(ownership,0,MATCH(AZ$1,Systems!$I$2:AY$2,)),$A80)+COUNTIFS(INDEX(ownership,0,MATCH(AZ$1,Systems!$I$2:AY$2,)),$A80&amp;"(*",INDEX(ownership,0,MATCH(AZ$1,Systems!$I$2:AY$2,)),"&lt;&gt;*"&amp;"(X)"&amp;"*")+COUNTIF(INDEX(ownership,0,MATCH(AZ$1,Systems!$I$2:AY$2,)),$A80&amp;",*")</f>
        <v>0</v>
      </c>
    </row>
    <row r="81" ht="15.75" customHeight="1">
      <c r="A81" s="60" t="s">
        <v>514</v>
      </c>
      <c r="B81" s="60" t="s">
        <v>8091</v>
      </c>
      <c r="C81" s="60" t="s">
        <v>7927</v>
      </c>
      <c r="D81" s="119">
        <v>3029.0</v>
      </c>
      <c r="E81" s="119">
        <v>3031.0</v>
      </c>
      <c r="F81" s="122"/>
      <c r="G81" s="121">
        <f t="shared" si="1"/>
        <v>23</v>
      </c>
      <c r="H81" s="121">
        <f t="array" ref="H81">COUNTIF(INDEX(ownership,0,MATCH(H$1,Systems!$I$2:AY$2,)),$A81)+COUNTIFS(INDEX(ownership,0,MATCH(H$1,Systems!$I$2:AY$2,)),$A81&amp;"(*",INDEX(ownership,0,MATCH(H$1,Systems!$I$2:AY$2,)),"&lt;&gt;*"&amp;"(X)"&amp;"*")+COUNTIF(INDEX(ownership,0,MATCH(H$1,Systems!$I$2:AY$2,)),$A81&amp;",*")</f>
        <v>0</v>
      </c>
      <c r="I81" s="121">
        <f t="array" ref="I81">COUNTIF(INDEX(ownership,0,MATCH(I$1,Systems!$I$2:AY$2,)),$A81)+COUNTIFS(INDEX(ownership,0,MATCH(I$1,Systems!$I$2:AY$2,)),$A81&amp;"(*",INDEX(ownership,0,MATCH(I$1,Systems!$I$2:AY$2,)),"&lt;&gt;*"&amp;"(X)"&amp;"*")+COUNTIF(INDEX(ownership,0,MATCH(I$1,Systems!$I$2:AY$2,)),$A81&amp;",*")</f>
        <v>0</v>
      </c>
      <c r="J81" s="121">
        <f t="array" ref="J81">COUNTIF(INDEX(ownership,0,MATCH(J$1,Systems!$I$2:AY$2,)),$A81)+COUNTIFS(INDEX(ownership,0,MATCH(J$1,Systems!$I$2:AY$2,)),$A81&amp;"(*",INDEX(ownership,0,MATCH(J$1,Systems!$I$2:AY$2,)),"&lt;&gt;*"&amp;"(X)"&amp;"*")+COUNTIF(INDEX(ownership,0,MATCH(J$1,Systems!$I$2:AY$2,)),$A81&amp;",*")</f>
        <v>0</v>
      </c>
      <c r="K81" s="121">
        <f t="array" ref="K81">COUNTIF(INDEX(ownership,0,MATCH(K$1,Systems!$I$2:AY$2,)),$A81)+COUNTIFS(INDEX(ownership,0,MATCH(K$1,Systems!$I$2:AY$2,)),$A81&amp;"(*",INDEX(ownership,0,MATCH(K$1,Systems!$I$2:AY$2,)),"&lt;&gt;*"&amp;"(X)"&amp;"*")+COUNTIF(INDEX(ownership,0,MATCH(K$1,Systems!$I$2:AY$2,)),$A81&amp;",*")</f>
        <v>0</v>
      </c>
      <c r="L81" s="121">
        <f t="array" ref="L81">COUNTIF(INDEX(ownership,0,MATCH(L$1,Systems!$I$2:AY$2,)),$A81)+COUNTIFS(INDEX(ownership,0,MATCH(L$1,Systems!$I$2:AY$2,)),$A81&amp;"(*",INDEX(ownership,0,MATCH(L$1,Systems!$I$2:AY$2,)),"&lt;&gt;*"&amp;"(X)"&amp;"*")+COUNTIF(INDEX(ownership,0,MATCH(L$1,Systems!$I$2:AY$2,)),$A81&amp;",*")</f>
        <v>0</v>
      </c>
      <c r="M81" s="121">
        <f t="array" ref="M81">COUNTIF(INDEX(ownership,0,MATCH(M$1,Systems!$I$2:AY$2,)),$A81)+COUNTIFS(INDEX(ownership,0,MATCH(M$1,Systems!$I$2:AY$2,)),$A81&amp;"(*",INDEX(ownership,0,MATCH(M$1,Systems!$I$2:AY$2,)),"&lt;&gt;*"&amp;"(X)"&amp;"*")+COUNTIF(INDEX(ownership,0,MATCH(M$1,Systems!$I$2:AY$2,)),$A81&amp;",*")</f>
        <v>0</v>
      </c>
      <c r="N81" s="121">
        <f t="array" ref="N81">COUNTIF(INDEX(ownership,0,MATCH(N$1,Systems!$I$2:AY$2,)),$A81)+COUNTIFS(INDEX(ownership,0,MATCH(N$1,Systems!$I$2:AY$2,)),$A81&amp;"(*",INDEX(ownership,0,MATCH(N$1,Systems!$I$2:AY$2,)),"&lt;&gt;*"&amp;"(X)"&amp;"*")+COUNTIF(INDEX(ownership,0,MATCH(N$1,Systems!$I$2:AY$2,)),$A81&amp;",*")</f>
        <v>0</v>
      </c>
      <c r="O81" s="121">
        <f t="array" ref="O81">COUNTIF(INDEX(ownership,0,MATCH(O$1,Systems!$I$2:AY$2,)),$A81)+COUNTIFS(INDEX(ownership,0,MATCH(O$1,Systems!$I$2:AY$2,)),$A81&amp;"(*",INDEX(ownership,0,MATCH(O$1,Systems!$I$2:AY$2,)),"&lt;&gt;*"&amp;"(X)"&amp;"*")+COUNTIF(INDEX(ownership,0,MATCH(O$1,Systems!$I$2:AY$2,)),$A81&amp;",*")</f>
        <v>0</v>
      </c>
      <c r="P81" s="121">
        <f t="array" ref="P81">COUNTIF(INDEX(ownership,0,MATCH(P$1,Systems!$I$2:AY$2,)),$A81)+COUNTIFS(INDEX(ownership,0,MATCH(P$1,Systems!$I$2:AY$2,)),$A81&amp;"(*",INDEX(ownership,0,MATCH(P$1,Systems!$I$2:AY$2,)),"&lt;&gt;*"&amp;"(X)"&amp;"*")+COUNTIF(INDEX(ownership,0,MATCH(P$1,Systems!$I$2:AY$2,)),$A81&amp;",*")</f>
        <v>0</v>
      </c>
      <c r="Q81" s="121">
        <f t="array" ref="Q81">COUNTIF(INDEX(ownership,0,MATCH(Q$1,Systems!$I$2:AY$2,)),$A81)+COUNTIFS(INDEX(ownership,0,MATCH(Q$1,Systems!$I$2:AY$2,)),$A81&amp;"(*",INDEX(ownership,0,MATCH(Q$1,Systems!$I$2:AY$2,)),"&lt;&gt;*"&amp;"(X)"&amp;"*")+COUNTIF(INDEX(ownership,0,MATCH(Q$1,Systems!$I$2:AY$2,)),$A81&amp;",*")</f>
        <v>0</v>
      </c>
      <c r="R81" s="121">
        <f t="array" ref="R81">COUNTIF(INDEX(ownership,0,MATCH(R$1,Systems!$I$2:AY$2,)),$A81)+COUNTIFS(INDEX(ownership,0,MATCH(R$1,Systems!$I$2:AY$2,)),$A81&amp;"(*",INDEX(ownership,0,MATCH(R$1,Systems!$I$2:AY$2,)),"&lt;&gt;*"&amp;"(X)"&amp;"*")+COUNTIF(INDEX(ownership,0,MATCH(R$1,Systems!$I$2:AY$2,)),$A81&amp;",*")</f>
        <v>0</v>
      </c>
      <c r="S81" s="121">
        <f t="array" ref="S81">COUNTIF(INDEX(ownership,0,MATCH(S$1,Systems!$I$2:AY$2,)),$A81)+COUNTIFS(INDEX(ownership,0,MATCH(S$1,Systems!$I$2:AY$2,)),$A81&amp;"(*",INDEX(ownership,0,MATCH(S$1,Systems!$I$2:AY$2,)),"&lt;&gt;*"&amp;"(X)"&amp;"*")+COUNTIF(INDEX(ownership,0,MATCH(S$1,Systems!$I$2:AY$2,)),$A81&amp;",*")</f>
        <v>0</v>
      </c>
      <c r="T81" s="121">
        <f t="array" ref="T81">COUNTIF(INDEX(ownership,0,MATCH(T$1,Systems!$I$2:AY$2,)),$A81)+COUNTIFS(INDEX(ownership,0,MATCH(T$1,Systems!$I$2:AY$2,)),$A81&amp;"(*",INDEX(ownership,0,MATCH(T$1,Systems!$I$2:AY$2,)),"&lt;&gt;*"&amp;"(X)"&amp;"*")+COUNTIF(INDEX(ownership,0,MATCH(T$1,Systems!$I$2:AY$2,)),$A81&amp;",*")</f>
        <v>0</v>
      </c>
      <c r="U81" s="121">
        <f t="array" ref="U81">COUNTIF(INDEX(ownership,0,MATCH(U$1,Systems!$I$2:AY$2,)),$A81)+COUNTIFS(INDEX(ownership,0,MATCH(U$1,Systems!$I$2:AY$2,)),$A81&amp;"(*",INDEX(ownership,0,MATCH(U$1,Systems!$I$2:AY$2,)),"&lt;&gt;*"&amp;"(X)"&amp;"*")+COUNTIF(INDEX(ownership,0,MATCH(U$1,Systems!$I$2:AY$2,)),$A81&amp;",*")</f>
        <v>0</v>
      </c>
      <c r="V81" s="121">
        <f t="array" ref="V81">COUNTIF(INDEX(ownership,0,MATCH(V$1,Systems!$I$2:AY$2,)),$A81)+COUNTIFS(INDEX(ownership,0,MATCH(V$1,Systems!$I$2:AY$2,)),$A81&amp;"(*",INDEX(ownership,0,MATCH(V$1,Systems!$I$2:AY$2,)),"&lt;&gt;*"&amp;"(X)"&amp;"*")+COUNTIF(INDEX(ownership,0,MATCH(V$1,Systems!$I$2:AY$2,)),$A81&amp;",*")</f>
        <v>0</v>
      </c>
      <c r="W81" s="121">
        <f t="array" ref="W81">COUNTIF(INDEX(ownership,0,MATCH(W$1,Systems!$I$2:AY$2,)),$A81)+COUNTIFS(INDEX(ownership,0,MATCH(W$1,Systems!$I$2:AY$2,)),$A81&amp;"(*",INDEX(ownership,0,MATCH(W$1,Systems!$I$2:AY$2,)),"&lt;&gt;*"&amp;"(X)"&amp;"*")+COUNTIF(INDEX(ownership,0,MATCH(W$1,Systems!$I$2:AY$2,)),$A81&amp;",*")</f>
        <v>0</v>
      </c>
      <c r="X81" s="121">
        <f t="array" ref="X81">COUNTIF(INDEX(ownership,0,MATCH(X$1,Systems!$I$2:AY$2,)),$A81)+COUNTIFS(INDEX(ownership,0,MATCH(X$1,Systems!$I$2:AY$2,)),$A81&amp;"(*",INDEX(ownership,0,MATCH(X$1,Systems!$I$2:AY$2,)),"&lt;&gt;*"&amp;"(X)"&amp;"*")+COUNTIF(INDEX(ownership,0,MATCH(X$1,Systems!$I$2:AY$2,)),$A81&amp;",*")</f>
        <v>0</v>
      </c>
      <c r="Y81" s="121">
        <f t="array" ref="Y81">COUNTIF(INDEX(ownership,0,MATCH(Y$1,Systems!$I$2:AY$2,)),$A81)+COUNTIFS(INDEX(ownership,0,MATCH(Y$1,Systems!$I$2:AY$2,)),$A81&amp;"(*",INDEX(ownership,0,MATCH(Y$1,Systems!$I$2:AY$2,)),"&lt;&gt;*"&amp;"(X)"&amp;"*")+COUNTIF(INDEX(ownership,0,MATCH(Y$1,Systems!$I$2:AY$2,)),$A81&amp;",*")</f>
        <v>23</v>
      </c>
      <c r="Z81" s="121">
        <f t="array" ref="Z81">COUNTIF(INDEX(ownership,0,MATCH(Z$1,Systems!$I$2:AY$2,)),$A81)+COUNTIFS(INDEX(ownership,0,MATCH(Z$1,Systems!$I$2:AY$2,)),$A81&amp;"(*",INDEX(ownership,0,MATCH(Z$1,Systems!$I$2:AY$2,)),"&lt;&gt;*"&amp;"(X)"&amp;"*")+COUNTIF(INDEX(ownership,0,MATCH(Z$1,Systems!$I$2:AY$2,)),$A81&amp;",*")</f>
        <v>0</v>
      </c>
      <c r="AA81" s="121">
        <f t="array" ref="AA81">COUNTIF(INDEX(ownership,0,MATCH(AA$1,Systems!$I$2:AY$2,)),$A81)+COUNTIFS(INDEX(ownership,0,MATCH(AA$1,Systems!$I$2:AY$2,)),$A81&amp;"(*",INDEX(ownership,0,MATCH(AA$1,Systems!$I$2:AY$2,)),"&lt;&gt;*"&amp;"(X)"&amp;"*")+COUNTIF(INDEX(ownership,0,MATCH(AA$1,Systems!$I$2:AY$2,)),$A81&amp;",*")</f>
        <v>0</v>
      </c>
      <c r="AB81" s="121">
        <f t="array" ref="AB81">COUNTIF(INDEX(ownership,0,MATCH(AB$1,Systems!$I$2:AY$2,)),$A81)+COUNTIFS(INDEX(ownership,0,MATCH(AB$1,Systems!$I$2:AY$2,)),$A81&amp;"(*",INDEX(ownership,0,MATCH(AB$1,Systems!$I$2:AY$2,)),"&lt;&gt;*"&amp;"(X)"&amp;"*")+COUNTIF(INDEX(ownership,0,MATCH(AB$1,Systems!$I$2:AY$2,)),$A81&amp;",*")</f>
        <v>0</v>
      </c>
      <c r="AC81" s="121">
        <f t="array" ref="AC81">COUNTIF(INDEX(ownership,0,MATCH(AC$1,Systems!$I$2:AY$2,)),$A81)+COUNTIFS(INDEX(ownership,0,MATCH(AC$1,Systems!$I$2:AY$2,)),$A81&amp;"(*",INDEX(ownership,0,MATCH(AC$1,Systems!$I$2:AY$2,)),"&lt;&gt;*"&amp;"(X)"&amp;"*")+COUNTIF(INDEX(ownership,0,MATCH(AC$1,Systems!$I$2:AY$2,)),$A81&amp;",*")</f>
        <v>0</v>
      </c>
      <c r="AD81" s="121">
        <f t="array" ref="AD81">COUNTIF(INDEX(ownership,0,MATCH(AD$1,Systems!$I$2:AY$2,)),$A81)+COUNTIFS(INDEX(ownership,0,MATCH(AD$1,Systems!$I$2:AY$2,)),$A81&amp;"(*",INDEX(ownership,0,MATCH(AD$1,Systems!$I$2:AY$2,)),"&lt;&gt;*"&amp;"(X)"&amp;"*")+COUNTIF(INDEX(ownership,0,MATCH(AD$1,Systems!$I$2:AY$2,)),$A81&amp;",*")</f>
        <v>0</v>
      </c>
      <c r="AE81" s="121">
        <f t="array" ref="AE81">COUNTIF(INDEX(ownership,0,MATCH(AE$1,Systems!$I$2:AY$2,)),$A81)+COUNTIFS(INDEX(ownership,0,MATCH(AE$1,Systems!$I$2:AY$2,)),$A81&amp;"(*",INDEX(ownership,0,MATCH(AE$1,Systems!$I$2:AY$2,)),"&lt;&gt;*"&amp;"(X)"&amp;"*")+COUNTIF(INDEX(ownership,0,MATCH(AE$1,Systems!$I$2:AY$2,)),$A81&amp;",*")</f>
        <v>0</v>
      </c>
      <c r="AF81" s="121">
        <f t="array" ref="AF81">COUNTIF(INDEX(ownership,0,MATCH(AF$1,Systems!$I$2:AY$2,)),$A81)+COUNTIFS(INDEX(ownership,0,MATCH(AF$1,Systems!$I$2:AY$2,)),$A81&amp;"(*",INDEX(ownership,0,MATCH(AF$1,Systems!$I$2:AY$2,)),"&lt;&gt;*"&amp;"(X)"&amp;"*")+COUNTIF(INDEX(ownership,0,MATCH(AF$1,Systems!$I$2:AY$2,)),$A81&amp;",*")</f>
        <v>0</v>
      </c>
      <c r="AG81" s="121">
        <f t="array" ref="AG81">COUNTIF(INDEX(ownership,0,MATCH(AG$1,Systems!$I$2:AY$2,)),$A81)+COUNTIFS(INDEX(ownership,0,MATCH(AG$1,Systems!$I$2:AY$2,)),$A81&amp;"(*",INDEX(ownership,0,MATCH(AG$1,Systems!$I$2:AY$2,)),"&lt;&gt;*"&amp;"(X)"&amp;"*")+COUNTIF(INDEX(ownership,0,MATCH(AG$1,Systems!$I$2:AY$2,)),$A81&amp;",*")</f>
        <v>0</v>
      </c>
      <c r="AH81" s="121">
        <f t="array" ref="AH81">COUNTIF(INDEX(ownership,0,MATCH(AH$1,Systems!$I$2:AY$2,)),$A81)+COUNTIFS(INDEX(ownership,0,MATCH(AH$1,Systems!$I$2:AY$2,)),$A81&amp;"(*",INDEX(ownership,0,MATCH(AH$1,Systems!$I$2:AY$2,)),"&lt;&gt;*"&amp;"(X)"&amp;"*")+COUNTIF(INDEX(ownership,0,MATCH(AH$1,Systems!$I$2:AY$2,)),$A81&amp;",*")</f>
        <v>0</v>
      </c>
      <c r="AI81" s="121">
        <f t="array" ref="AI81">COUNTIF(INDEX(ownership,0,MATCH(AI$1,Systems!$I$2:AY$2,)),$A81)+COUNTIFS(INDEX(ownership,0,MATCH(AI$1,Systems!$I$2:AY$2,)),$A81&amp;"(*",INDEX(ownership,0,MATCH(AI$1,Systems!$I$2:AY$2,)),"&lt;&gt;*"&amp;"(X)"&amp;"*")+COUNTIF(INDEX(ownership,0,MATCH(AI$1,Systems!$I$2:AY$2,)),$A81&amp;",*")</f>
        <v>0</v>
      </c>
      <c r="AJ81" s="121">
        <f t="array" ref="AJ81">COUNTIF(INDEX(ownership,0,MATCH(AJ$1,Systems!$I$2:AY$2,)),$A81)+COUNTIFS(INDEX(ownership,0,MATCH(AJ$1,Systems!$I$2:AY$2,)),$A81&amp;"(*",INDEX(ownership,0,MATCH(AJ$1,Systems!$I$2:AY$2,)),"&lt;&gt;*"&amp;"(X)"&amp;"*")+COUNTIF(INDEX(ownership,0,MATCH(AJ$1,Systems!$I$2:AY$2,)),$A81&amp;",*")</f>
        <v>0</v>
      </c>
      <c r="AK81" s="121">
        <f t="array" ref="AK81">COUNTIF(INDEX(ownership,0,MATCH(AK$1,Systems!$I$2:AY$2,)),$A81)+COUNTIFS(INDEX(ownership,0,MATCH(AK$1,Systems!$I$2:AY$2,)),$A81&amp;"(*",INDEX(ownership,0,MATCH(AK$1,Systems!$I$2:AY$2,)),"&lt;&gt;*"&amp;"(X)"&amp;"*")+COUNTIF(INDEX(ownership,0,MATCH(AK$1,Systems!$I$2:AY$2,)),$A81&amp;",*")</f>
        <v>0</v>
      </c>
      <c r="AL81" s="121">
        <f t="array" ref="AL81">COUNTIF(INDEX(ownership,0,MATCH(AL$1,Systems!$I$2:AY$2,)),$A81)+COUNTIFS(INDEX(ownership,0,MATCH(AL$1,Systems!$I$2:AY$2,)),$A81&amp;"(*",INDEX(ownership,0,MATCH(AL$1,Systems!$I$2:AY$2,)),"&lt;&gt;*"&amp;"(X)"&amp;"*")+COUNTIF(INDEX(ownership,0,MATCH(AL$1,Systems!$I$2:AY$2,)),$A81&amp;",*")</f>
        <v>0</v>
      </c>
      <c r="AM81" s="121">
        <f t="array" ref="AM81">COUNTIF(INDEX(ownership,0,MATCH(AM$1,Systems!$I$2:AY$2,)),$A81)+COUNTIFS(INDEX(ownership,0,MATCH(AM$1,Systems!$I$2:AY$2,)),$A81&amp;"(*",INDEX(ownership,0,MATCH(AM$1,Systems!$I$2:AY$2,)),"&lt;&gt;*"&amp;"(X)"&amp;"*")+COUNTIF(INDEX(ownership,0,MATCH(AM$1,Systems!$I$2:AY$2,)),$A81&amp;",*")</f>
        <v>0</v>
      </c>
      <c r="AN81" s="121">
        <f t="array" ref="AN81">COUNTIF(INDEX(ownership,0,MATCH(AN$1,Systems!$I$2:AY$2,)),$A81)+COUNTIFS(INDEX(ownership,0,MATCH(AN$1,Systems!$I$2:AY$2,)),$A81&amp;"(*",INDEX(ownership,0,MATCH(AN$1,Systems!$I$2:AY$2,)),"&lt;&gt;*"&amp;"(X)"&amp;"*")+COUNTIF(INDEX(ownership,0,MATCH(AN$1,Systems!$I$2:AY$2,)),$A81&amp;",*")</f>
        <v>0</v>
      </c>
      <c r="AO81" s="121">
        <f t="array" ref="AO81">COUNTIF(INDEX(ownership,0,MATCH(AO$1,Systems!$I$2:AY$2,)),$A81)+COUNTIFS(INDEX(ownership,0,MATCH(AO$1,Systems!$I$2:AY$2,)),$A81&amp;"(*",INDEX(ownership,0,MATCH(AO$1,Systems!$I$2:AY$2,)),"&lt;&gt;*"&amp;"(X)"&amp;"*")+COUNTIF(INDEX(ownership,0,MATCH(AO$1,Systems!$I$2:AY$2,)),$A81&amp;",*")</f>
        <v>0</v>
      </c>
      <c r="AP81" s="121">
        <f t="array" ref="AP81">COUNTIF(INDEX(ownership,0,MATCH(AP$1,Systems!$I$2:AY$2,)),$A81)+COUNTIFS(INDEX(ownership,0,MATCH(AP$1,Systems!$I$2:AY$2,)),$A81&amp;"(*",INDEX(ownership,0,MATCH(AP$1,Systems!$I$2:AY$2,)),"&lt;&gt;*"&amp;"(X)"&amp;"*")+COUNTIF(INDEX(ownership,0,MATCH(AP$1,Systems!$I$2:AY$2,)),$A81&amp;",*")</f>
        <v>0</v>
      </c>
      <c r="AQ81" s="121">
        <f t="array" ref="AQ81">COUNTIF(INDEX(ownership,0,MATCH(AQ$1,Systems!$I$2:AY$2,)),$A81)+COUNTIFS(INDEX(ownership,0,MATCH(AQ$1,Systems!$I$2:AY$2,)),$A81&amp;"(*",INDEX(ownership,0,MATCH(AQ$1,Systems!$I$2:AY$2,)),"&lt;&gt;*"&amp;"(X)"&amp;"*")+COUNTIF(INDEX(ownership,0,MATCH(AQ$1,Systems!$I$2:AY$2,)),$A81&amp;",*")</f>
        <v>0</v>
      </c>
      <c r="AR81" s="121">
        <f t="array" ref="AR81">COUNTIF(INDEX(ownership,0,MATCH(AR$1,Systems!$I$2:AY$2,)),$A81)+COUNTIFS(INDEX(ownership,0,MATCH(AR$1,Systems!$I$2:AY$2,)),$A81&amp;"(*",INDEX(ownership,0,MATCH(AR$1,Systems!$I$2:AY$2,)),"&lt;&gt;*"&amp;"(X)"&amp;"*")+COUNTIF(INDEX(ownership,0,MATCH(AR$1,Systems!$I$2:AY$2,)),$A81&amp;",*")</f>
        <v>0</v>
      </c>
      <c r="AS81" s="121">
        <f t="array" ref="AS81">COUNTIF(INDEX(ownership,0,MATCH(AS$1,Systems!$I$2:AY$2,)),$A81)+COUNTIFS(INDEX(ownership,0,MATCH(AS$1,Systems!$I$2:AY$2,)),$A81&amp;"(*",INDEX(ownership,0,MATCH(AS$1,Systems!$I$2:AY$2,)),"&lt;&gt;*"&amp;"(X)"&amp;"*")+COUNTIF(INDEX(ownership,0,MATCH(AS$1,Systems!$I$2:AY$2,)),$A81&amp;",*")</f>
        <v>0</v>
      </c>
      <c r="AT81" s="121">
        <f t="array" ref="AT81">COUNTIF(INDEX(ownership,0,MATCH(AT$1,Systems!$I$2:AY$2,)),$A81)+COUNTIFS(INDEX(ownership,0,MATCH(AT$1,Systems!$I$2:AY$2,)),$A81&amp;"(*",INDEX(ownership,0,MATCH(AT$1,Systems!$I$2:AY$2,)),"&lt;&gt;*"&amp;"(X)"&amp;"*")+COUNTIF(INDEX(ownership,0,MATCH(AT$1,Systems!$I$2:AY$2,)),$A81&amp;",*")</f>
        <v>0</v>
      </c>
      <c r="AU81" s="121">
        <f t="array" ref="AU81">COUNTIF(INDEX(ownership,0,MATCH(AU$1,Systems!$I$2:AY$2,)),$A81)+COUNTIFS(INDEX(ownership,0,MATCH(AU$1,Systems!$I$2:AY$2,)),$A81&amp;"(*",INDEX(ownership,0,MATCH(AU$1,Systems!$I$2:AY$2,)),"&lt;&gt;*"&amp;"(X)"&amp;"*")+COUNTIF(INDEX(ownership,0,MATCH(AU$1,Systems!$I$2:AY$2,)),$A81&amp;",*")</f>
        <v>0</v>
      </c>
      <c r="AV81" s="121">
        <f t="array" ref="AV81">COUNTIF(INDEX(ownership,0,MATCH(AV$1,Systems!$I$2:AY$2,)),$A81)+COUNTIFS(INDEX(ownership,0,MATCH(AV$1,Systems!$I$2:AY$2,)),$A81&amp;"(*",INDEX(ownership,0,MATCH(AV$1,Systems!$I$2:AY$2,)),"&lt;&gt;*"&amp;"(X)"&amp;"*")+COUNTIF(INDEX(ownership,0,MATCH(AV$1,Systems!$I$2:AY$2,)),$A81&amp;",*")</f>
        <v>0</v>
      </c>
      <c r="AW81" s="121">
        <f t="array" ref="AW81">COUNTIF(INDEX(ownership,0,MATCH(AW$1,Systems!$I$2:AY$2,)),$A81)+COUNTIFS(INDEX(ownership,0,MATCH(AW$1,Systems!$I$2:AY$2,)),$A81&amp;"(*",INDEX(ownership,0,MATCH(AW$1,Systems!$I$2:AY$2,)),"&lt;&gt;*"&amp;"(X)"&amp;"*")+COUNTIF(INDEX(ownership,0,MATCH(AW$1,Systems!$I$2:AY$2,)),$A81&amp;",*")</f>
        <v>0</v>
      </c>
      <c r="AX81" s="121">
        <f t="array" ref="AX81">COUNTIF(INDEX(ownership,0,MATCH(AX$1,Systems!$I$2:AY$2,)),$A81)+COUNTIFS(INDEX(ownership,0,MATCH(AX$1,Systems!$I$2:AY$2,)),$A81&amp;"(*",INDEX(ownership,0,MATCH(AX$1,Systems!$I$2:AY$2,)),"&lt;&gt;*"&amp;"(X)"&amp;"*")+COUNTIF(INDEX(ownership,0,MATCH(AX$1,Systems!$I$2:AY$2,)),$A81&amp;",*")</f>
        <v>0</v>
      </c>
      <c r="AY81" s="121">
        <f t="array" ref="AY81">COUNTIF(INDEX(ownership,0,MATCH(AY$1,Systems!$I$2:AZ$2,)),$A81)+COUNTIFS(INDEX(ownership,0,MATCH(AY$1,Systems!$I$2:AZ$2,)),$A81&amp;"(*",INDEX(ownership,0,MATCH(AY$1,Systems!$I$2:AZ$2,)),"&lt;&gt;*"&amp;"(X)"&amp;"*")+COUNTIF(INDEX(ownership,0,MATCH(AY$1,Systems!$I$2:AZ$2,)),$A81&amp;",*")</f>
        <v>0</v>
      </c>
      <c r="AZ81" s="121">
        <f t="array" ref="AZ81">COUNTIF(INDEX(ownership,0,MATCH(AZ$1,Systems!$I$2:AY$2,)),$A81)+COUNTIFS(INDEX(ownership,0,MATCH(AZ$1,Systems!$I$2:AY$2,)),$A81&amp;"(*",INDEX(ownership,0,MATCH(AZ$1,Systems!$I$2:AY$2,)),"&lt;&gt;*"&amp;"(X)"&amp;"*")+COUNTIF(INDEX(ownership,0,MATCH(AZ$1,Systems!$I$2:AY$2,)),$A81&amp;",*")</f>
        <v>0</v>
      </c>
    </row>
    <row r="82" ht="15.75" customHeight="1">
      <c r="A82" s="60" t="s">
        <v>8092</v>
      </c>
      <c r="B82" s="60" t="s">
        <v>8093</v>
      </c>
      <c r="C82" s="60" t="s">
        <v>7933</v>
      </c>
      <c r="D82" s="119">
        <v>3029.0</v>
      </c>
      <c r="E82" s="119">
        <v>3063.0</v>
      </c>
      <c r="F82" s="120" t="s">
        <v>8094</v>
      </c>
      <c r="G82" s="121">
        <f t="shared" si="1"/>
        <v>17</v>
      </c>
      <c r="H82" s="121">
        <f t="array" ref="H82">COUNTIF(INDEX(ownership,0,MATCH(H$1,Systems!$I$2:AY$2,)),$A82)+COUNTIFS(INDEX(ownership,0,MATCH(H$1,Systems!$I$2:AY$2,)),$A82&amp;"(*",INDEX(ownership,0,MATCH(H$1,Systems!$I$2:AY$2,)),"&lt;&gt;*"&amp;"(X)"&amp;"*")+COUNTIF(INDEX(ownership,0,MATCH(H$1,Systems!$I$2:AY$2,)),$A82&amp;",*")</f>
        <v>0</v>
      </c>
      <c r="I82" s="121">
        <f t="array" ref="I82">COUNTIF(INDEX(ownership,0,MATCH(I$1,Systems!$I$2:AY$2,)),$A82)+COUNTIFS(INDEX(ownership,0,MATCH(I$1,Systems!$I$2:AY$2,)),$A82&amp;"(*",INDEX(ownership,0,MATCH(I$1,Systems!$I$2:AY$2,)),"&lt;&gt;*"&amp;"(X)"&amp;"*")+COUNTIF(INDEX(ownership,0,MATCH(I$1,Systems!$I$2:AY$2,)),$A82&amp;",*")</f>
        <v>0</v>
      </c>
      <c r="J82" s="121">
        <f t="array" ref="J82">COUNTIF(INDEX(ownership,0,MATCH(J$1,Systems!$I$2:AY$2,)),$A82)+COUNTIFS(INDEX(ownership,0,MATCH(J$1,Systems!$I$2:AY$2,)),$A82&amp;"(*",INDEX(ownership,0,MATCH(J$1,Systems!$I$2:AY$2,)),"&lt;&gt;*"&amp;"(X)"&amp;"*")+COUNTIF(INDEX(ownership,0,MATCH(J$1,Systems!$I$2:AY$2,)),$A82&amp;",*")</f>
        <v>0</v>
      </c>
      <c r="K82" s="121">
        <f t="array" ref="K82">COUNTIF(INDEX(ownership,0,MATCH(K$1,Systems!$I$2:AY$2,)),$A82)+COUNTIFS(INDEX(ownership,0,MATCH(K$1,Systems!$I$2:AY$2,)),$A82&amp;"(*",INDEX(ownership,0,MATCH(K$1,Systems!$I$2:AY$2,)),"&lt;&gt;*"&amp;"(X)"&amp;"*")+COUNTIF(INDEX(ownership,0,MATCH(K$1,Systems!$I$2:AY$2,)),$A82&amp;",*")</f>
        <v>0</v>
      </c>
      <c r="L82" s="121">
        <f t="array" ref="L82">COUNTIF(INDEX(ownership,0,MATCH(L$1,Systems!$I$2:AY$2,)),$A82)+COUNTIFS(INDEX(ownership,0,MATCH(L$1,Systems!$I$2:AY$2,)),$A82&amp;"(*",INDEX(ownership,0,MATCH(L$1,Systems!$I$2:AY$2,)),"&lt;&gt;*"&amp;"(X)"&amp;"*")+COUNTIF(INDEX(ownership,0,MATCH(L$1,Systems!$I$2:AY$2,)),$A82&amp;",*")</f>
        <v>0</v>
      </c>
      <c r="M82" s="121">
        <f t="array" ref="M82">COUNTIF(INDEX(ownership,0,MATCH(M$1,Systems!$I$2:AY$2,)),$A82)+COUNTIFS(INDEX(ownership,0,MATCH(M$1,Systems!$I$2:AY$2,)),$A82&amp;"(*",INDEX(ownership,0,MATCH(M$1,Systems!$I$2:AY$2,)),"&lt;&gt;*"&amp;"(X)"&amp;"*")+COUNTIF(INDEX(ownership,0,MATCH(M$1,Systems!$I$2:AY$2,)),$A82&amp;",*")</f>
        <v>0</v>
      </c>
      <c r="N82" s="121">
        <f t="array" ref="N82">COUNTIF(INDEX(ownership,0,MATCH(N$1,Systems!$I$2:AY$2,)),$A82)+COUNTIFS(INDEX(ownership,0,MATCH(N$1,Systems!$I$2:AY$2,)),$A82&amp;"(*",INDEX(ownership,0,MATCH(N$1,Systems!$I$2:AY$2,)),"&lt;&gt;*"&amp;"(X)"&amp;"*")+COUNTIF(INDEX(ownership,0,MATCH(N$1,Systems!$I$2:AY$2,)),$A82&amp;",*")</f>
        <v>0</v>
      </c>
      <c r="O82" s="121">
        <f t="array" ref="O82">COUNTIF(INDEX(ownership,0,MATCH(O$1,Systems!$I$2:AY$2,)),$A82)+COUNTIFS(INDEX(ownership,0,MATCH(O$1,Systems!$I$2:AY$2,)),$A82&amp;"(*",INDEX(ownership,0,MATCH(O$1,Systems!$I$2:AY$2,)),"&lt;&gt;*"&amp;"(X)"&amp;"*")+COUNTIF(INDEX(ownership,0,MATCH(O$1,Systems!$I$2:AY$2,)),$A82&amp;",*")</f>
        <v>0</v>
      </c>
      <c r="P82" s="121">
        <f t="array" ref="P82">COUNTIF(INDEX(ownership,0,MATCH(P$1,Systems!$I$2:AY$2,)),$A82)+COUNTIFS(INDEX(ownership,0,MATCH(P$1,Systems!$I$2:AY$2,)),$A82&amp;"(*",INDEX(ownership,0,MATCH(P$1,Systems!$I$2:AY$2,)),"&lt;&gt;*"&amp;"(X)"&amp;"*")+COUNTIF(INDEX(ownership,0,MATCH(P$1,Systems!$I$2:AY$2,)),$A82&amp;",*")</f>
        <v>0</v>
      </c>
      <c r="Q82" s="121">
        <f t="array" ref="Q82">COUNTIF(INDEX(ownership,0,MATCH(Q$1,Systems!$I$2:AY$2,)),$A82)+COUNTIFS(INDEX(ownership,0,MATCH(Q$1,Systems!$I$2:AY$2,)),$A82&amp;"(*",INDEX(ownership,0,MATCH(Q$1,Systems!$I$2:AY$2,)),"&lt;&gt;*"&amp;"(X)"&amp;"*")+COUNTIF(INDEX(ownership,0,MATCH(Q$1,Systems!$I$2:AY$2,)),$A82&amp;",*")</f>
        <v>0</v>
      </c>
      <c r="R82" s="121">
        <f t="array" ref="R82">COUNTIF(INDEX(ownership,0,MATCH(R$1,Systems!$I$2:AY$2,)),$A82)+COUNTIFS(INDEX(ownership,0,MATCH(R$1,Systems!$I$2:AY$2,)),$A82&amp;"(*",INDEX(ownership,0,MATCH(R$1,Systems!$I$2:AY$2,)),"&lt;&gt;*"&amp;"(X)"&amp;"*")+COUNTIF(INDEX(ownership,0,MATCH(R$1,Systems!$I$2:AY$2,)),$A82&amp;",*")</f>
        <v>0</v>
      </c>
      <c r="S82" s="121">
        <f t="array" ref="S82">COUNTIF(INDEX(ownership,0,MATCH(S$1,Systems!$I$2:AY$2,)),$A82)+COUNTIFS(INDEX(ownership,0,MATCH(S$1,Systems!$I$2:AY$2,)),$A82&amp;"(*",INDEX(ownership,0,MATCH(S$1,Systems!$I$2:AY$2,)),"&lt;&gt;*"&amp;"(X)"&amp;"*")+COUNTIF(INDEX(ownership,0,MATCH(S$1,Systems!$I$2:AY$2,)),$A82&amp;",*")</f>
        <v>0</v>
      </c>
      <c r="T82" s="121">
        <f t="array" ref="T82">COUNTIF(INDEX(ownership,0,MATCH(T$1,Systems!$I$2:AY$2,)),$A82)+COUNTIFS(INDEX(ownership,0,MATCH(T$1,Systems!$I$2:AY$2,)),$A82&amp;"(*",INDEX(ownership,0,MATCH(T$1,Systems!$I$2:AY$2,)),"&lt;&gt;*"&amp;"(X)"&amp;"*")+COUNTIF(INDEX(ownership,0,MATCH(T$1,Systems!$I$2:AY$2,)),$A82&amp;",*")</f>
        <v>0</v>
      </c>
      <c r="U82" s="121">
        <f t="array" ref="U82">COUNTIF(INDEX(ownership,0,MATCH(U$1,Systems!$I$2:AY$2,)),$A82)+COUNTIFS(INDEX(ownership,0,MATCH(U$1,Systems!$I$2:AY$2,)),$A82&amp;"(*",INDEX(ownership,0,MATCH(U$1,Systems!$I$2:AY$2,)),"&lt;&gt;*"&amp;"(X)"&amp;"*")+COUNTIF(INDEX(ownership,0,MATCH(U$1,Systems!$I$2:AY$2,)),$A82&amp;",*")</f>
        <v>0</v>
      </c>
      <c r="V82" s="121">
        <f t="array" ref="V82">COUNTIF(INDEX(ownership,0,MATCH(V$1,Systems!$I$2:AY$2,)),$A82)+COUNTIFS(INDEX(ownership,0,MATCH(V$1,Systems!$I$2:AY$2,)),$A82&amp;"(*",INDEX(ownership,0,MATCH(V$1,Systems!$I$2:AY$2,)),"&lt;&gt;*"&amp;"(X)"&amp;"*")+COUNTIF(INDEX(ownership,0,MATCH(V$1,Systems!$I$2:AY$2,)),$A82&amp;",*")</f>
        <v>0</v>
      </c>
      <c r="W82" s="121">
        <f t="array" ref="W82">COUNTIF(INDEX(ownership,0,MATCH(W$1,Systems!$I$2:AY$2,)),$A82)+COUNTIFS(INDEX(ownership,0,MATCH(W$1,Systems!$I$2:AY$2,)),$A82&amp;"(*",INDEX(ownership,0,MATCH(W$1,Systems!$I$2:AY$2,)),"&lt;&gt;*"&amp;"(X)"&amp;"*")+COUNTIF(INDEX(ownership,0,MATCH(W$1,Systems!$I$2:AY$2,)),$A82&amp;",*")</f>
        <v>0</v>
      </c>
      <c r="X82" s="121">
        <f t="array" ref="X82">COUNTIF(INDEX(ownership,0,MATCH(X$1,Systems!$I$2:AY$2,)),$A82)+COUNTIFS(INDEX(ownership,0,MATCH(X$1,Systems!$I$2:AY$2,)),$A82&amp;"(*",INDEX(ownership,0,MATCH(X$1,Systems!$I$2:AY$2,)),"&lt;&gt;*"&amp;"(X)"&amp;"*")+COUNTIF(INDEX(ownership,0,MATCH(X$1,Systems!$I$2:AY$2,)),$A82&amp;",*")</f>
        <v>0</v>
      </c>
      <c r="Y82" s="121">
        <f t="array" ref="Y82">COUNTIF(INDEX(ownership,0,MATCH(Y$1,Systems!$I$2:AY$2,)),$A82)+COUNTIFS(INDEX(ownership,0,MATCH(Y$1,Systems!$I$2:AY$2,)),$A82&amp;"(*",INDEX(ownership,0,MATCH(Y$1,Systems!$I$2:AY$2,)),"&lt;&gt;*"&amp;"(X)"&amp;"*")+COUNTIF(INDEX(ownership,0,MATCH(Y$1,Systems!$I$2:AY$2,)),$A82&amp;",*")</f>
        <v>17</v>
      </c>
      <c r="Z82" s="121">
        <f t="array" ref="Z82">COUNTIF(INDEX(ownership,0,MATCH(Z$1,Systems!$I$2:AY$2,)),$A82)+COUNTIFS(INDEX(ownership,0,MATCH(Z$1,Systems!$I$2:AY$2,)),$A82&amp;"(*",INDEX(ownership,0,MATCH(Z$1,Systems!$I$2:AY$2,)),"&lt;&gt;*"&amp;"(X)"&amp;"*")+COUNTIF(INDEX(ownership,0,MATCH(Z$1,Systems!$I$2:AY$2,)),$A82&amp;",*")</f>
        <v>17</v>
      </c>
      <c r="AA82" s="121">
        <f t="array" ref="AA82">COUNTIF(INDEX(ownership,0,MATCH(AA$1,Systems!$I$2:AY$2,)),$A82)+COUNTIFS(INDEX(ownership,0,MATCH(AA$1,Systems!$I$2:AY$2,)),$A82&amp;"(*",INDEX(ownership,0,MATCH(AA$1,Systems!$I$2:AY$2,)),"&lt;&gt;*"&amp;"(X)"&amp;"*")+COUNTIF(INDEX(ownership,0,MATCH(AA$1,Systems!$I$2:AY$2,)),$A82&amp;",*")</f>
        <v>17</v>
      </c>
      <c r="AB82" s="121">
        <f t="array" ref="AB82">COUNTIF(INDEX(ownership,0,MATCH(AB$1,Systems!$I$2:AY$2,)),$A82)+COUNTIFS(INDEX(ownership,0,MATCH(AB$1,Systems!$I$2:AY$2,)),$A82&amp;"(*",INDEX(ownership,0,MATCH(AB$1,Systems!$I$2:AY$2,)),"&lt;&gt;*"&amp;"(X)"&amp;"*")+COUNTIF(INDEX(ownership,0,MATCH(AB$1,Systems!$I$2:AY$2,)),$A82&amp;",*")</f>
        <v>17</v>
      </c>
      <c r="AC82" s="121">
        <f t="array" ref="AC82">COUNTIF(INDEX(ownership,0,MATCH(AC$1,Systems!$I$2:AY$2,)),$A82)+COUNTIFS(INDEX(ownership,0,MATCH(AC$1,Systems!$I$2:AY$2,)),$A82&amp;"(*",INDEX(ownership,0,MATCH(AC$1,Systems!$I$2:AY$2,)),"&lt;&gt;*"&amp;"(X)"&amp;"*")+COUNTIF(INDEX(ownership,0,MATCH(AC$1,Systems!$I$2:AY$2,)),$A82&amp;",*")</f>
        <v>17</v>
      </c>
      <c r="AD82" s="121">
        <f t="array" ref="AD82">COUNTIF(INDEX(ownership,0,MATCH(AD$1,Systems!$I$2:AY$2,)),$A82)+COUNTIFS(INDEX(ownership,0,MATCH(AD$1,Systems!$I$2:AY$2,)),$A82&amp;"(*",INDEX(ownership,0,MATCH(AD$1,Systems!$I$2:AY$2,)),"&lt;&gt;*"&amp;"(X)"&amp;"*")+COUNTIF(INDEX(ownership,0,MATCH(AD$1,Systems!$I$2:AY$2,)),$A82&amp;",*")</f>
        <v>17</v>
      </c>
      <c r="AE82" s="121">
        <f t="array" ref="AE82">COUNTIF(INDEX(ownership,0,MATCH(AE$1,Systems!$I$2:AY$2,)),$A82)+COUNTIFS(INDEX(ownership,0,MATCH(AE$1,Systems!$I$2:AY$2,)),$A82&amp;"(*",INDEX(ownership,0,MATCH(AE$1,Systems!$I$2:AY$2,)),"&lt;&gt;*"&amp;"(X)"&amp;"*")+COUNTIF(INDEX(ownership,0,MATCH(AE$1,Systems!$I$2:AY$2,)),$A82&amp;",*")</f>
        <v>17</v>
      </c>
      <c r="AF82" s="121">
        <f t="array" ref="AF82">COUNTIF(INDEX(ownership,0,MATCH(AF$1,Systems!$I$2:AY$2,)),$A82)+COUNTIFS(INDEX(ownership,0,MATCH(AF$1,Systems!$I$2:AY$2,)),$A82&amp;"(*",INDEX(ownership,0,MATCH(AF$1,Systems!$I$2:AY$2,)),"&lt;&gt;*"&amp;"(X)"&amp;"*")+COUNTIF(INDEX(ownership,0,MATCH(AF$1,Systems!$I$2:AY$2,)),$A82&amp;",*")</f>
        <v>17</v>
      </c>
      <c r="AG82" s="121">
        <f t="array" ref="AG82">COUNTIF(INDEX(ownership,0,MATCH(AG$1,Systems!$I$2:AY$2,)),$A82)+COUNTIFS(INDEX(ownership,0,MATCH(AG$1,Systems!$I$2:AY$2,)),$A82&amp;"(*",INDEX(ownership,0,MATCH(AG$1,Systems!$I$2:AY$2,)),"&lt;&gt;*"&amp;"(X)"&amp;"*")+COUNTIF(INDEX(ownership,0,MATCH(AG$1,Systems!$I$2:AY$2,)),$A82&amp;",*")</f>
        <v>17</v>
      </c>
      <c r="AH82" s="121">
        <f t="array" ref="AH82">COUNTIF(INDEX(ownership,0,MATCH(AH$1,Systems!$I$2:AY$2,)),$A82)+COUNTIFS(INDEX(ownership,0,MATCH(AH$1,Systems!$I$2:AY$2,)),$A82&amp;"(*",INDEX(ownership,0,MATCH(AH$1,Systems!$I$2:AY$2,)),"&lt;&gt;*"&amp;"(X)"&amp;"*")+COUNTIF(INDEX(ownership,0,MATCH(AH$1,Systems!$I$2:AY$2,)),$A82&amp;",*")</f>
        <v>17</v>
      </c>
      <c r="AI82" s="121">
        <f t="array" ref="AI82">COUNTIF(INDEX(ownership,0,MATCH(AI$1,Systems!$I$2:AY$2,)),$A82)+COUNTIFS(INDEX(ownership,0,MATCH(AI$1,Systems!$I$2:AY$2,)),$A82&amp;"(*",INDEX(ownership,0,MATCH(AI$1,Systems!$I$2:AY$2,)),"&lt;&gt;*"&amp;"(X)"&amp;"*")+COUNTIF(INDEX(ownership,0,MATCH(AI$1,Systems!$I$2:AY$2,)),$A82&amp;",*")</f>
        <v>17</v>
      </c>
      <c r="AJ82" s="121">
        <f t="array" ref="AJ82">COUNTIF(INDEX(ownership,0,MATCH(AJ$1,Systems!$I$2:AY$2,)),$A82)+COUNTIFS(INDEX(ownership,0,MATCH(AJ$1,Systems!$I$2:AY$2,)),$A82&amp;"(*",INDEX(ownership,0,MATCH(AJ$1,Systems!$I$2:AY$2,)),"&lt;&gt;*"&amp;"(X)"&amp;"*")+COUNTIF(INDEX(ownership,0,MATCH(AJ$1,Systems!$I$2:AY$2,)),$A82&amp;",*")</f>
        <v>17</v>
      </c>
      <c r="AK82" s="121">
        <f t="array" ref="AK82">COUNTIF(INDEX(ownership,0,MATCH(AK$1,Systems!$I$2:AY$2,)),$A82)+COUNTIFS(INDEX(ownership,0,MATCH(AK$1,Systems!$I$2:AY$2,)),$A82&amp;"(*",INDEX(ownership,0,MATCH(AK$1,Systems!$I$2:AY$2,)),"&lt;&gt;*"&amp;"(X)"&amp;"*")+COUNTIF(INDEX(ownership,0,MATCH(AK$1,Systems!$I$2:AY$2,)),$A82&amp;",*")</f>
        <v>17</v>
      </c>
      <c r="AL82" s="121">
        <f t="array" ref="AL82">COUNTIF(INDEX(ownership,0,MATCH(AL$1,Systems!$I$2:AY$2,)),$A82)+COUNTIFS(INDEX(ownership,0,MATCH(AL$1,Systems!$I$2:AY$2,)),$A82&amp;"(*",INDEX(ownership,0,MATCH(AL$1,Systems!$I$2:AY$2,)),"&lt;&gt;*"&amp;"(X)"&amp;"*")+COUNTIF(INDEX(ownership,0,MATCH(AL$1,Systems!$I$2:AY$2,)),$A82&amp;",*")</f>
        <v>17</v>
      </c>
      <c r="AM82" s="121">
        <f t="array" ref="AM82">COUNTIF(INDEX(ownership,0,MATCH(AM$1,Systems!$I$2:AY$2,)),$A82)+COUNTIFS(INDEX(ownership,0,MATCH(AM$1,Systems!$I$2:AY$2,)),$A82&amp;"(*",INDEX(ownership,0,MATCH(AM$1,Systems!$I$2:AY$2,)),"&lt;&gt;*"&amp;"(X)"&amp;"*")+COUNTIF(INDEX(ownership,0,MATCH(AM$1,Systems!$I$2:AY$2,)),$A82&amp;",*")</f>
        <v>0</v>
      </c>
      <c r="AN82" s="121">
        <f t="array" ref="AN82">COUNTIF(INDEX(ownership,0,MATCH(AN$1,Systems!$I$2:AY$2,)),$A82)+COUNTIFS(INDEX(ownership,0,MATCH(AN$1,Systems!$I$2:AY$2,)),$A82&amp;"(*",INDEX(ownership,0,MATCH(AN$1,Systems!$I$2:AY$2,)),"&lt;&gt;*"&amp;"(X)"&amp;"*")+COUNTIF(INDEX(ownership,0,MATCH(AN$1,Systems!$I$2:AY$2,)),$A82&amp;",*")</f>
        <v>0</v>
      </c>
      <c r="AO82" s="121">
        <f t="array" ref="AO82">COUNTIF(INDEX(ownership,0,MATCH(AO$1,Systems!$I$2:AY$2,)),$A82)+COUNTIFS(INDEX(ownership,0,MATCH(AO$1,Systems!$I$2:AY$2,)),$A82&amp;"(*",INDEX(ownership,0,MATCH(AO$1,Systems!$I$2:AY$2,)),"&lt;&gt;*"&amp;"(X)"&amp;"*")+COUNTIF(INDEX(ownership,0,MATCH(AO$1,Systems!$I$2:AY$2,)),$A82&amp;",*")</f>
        <v>0</v>
      </c>
      <c r="AP82" s="121">
        <f t="array" ref="AP82">COUNTIF(INDEX(ownership,0,MATCH(AP$1,Systems!$I$2:AY$2,)),$A82)+COUNTIFS(INDEX(ownership,0,MATCH(AP$1,Systems!$I$2:AY$2,)),$A82&amp;"(*",INDEX(ownership,0,MATCH(AP$1,Systems!$I$2:AY$2,)),"&lt;&gt;*"&amp;"(X)"&amp;"*")+COUNTIF(INDEX(ownership,0,MATCH(AP$1,Systems!$I$2:AY$2,)),$A82&amp;",*")</f>
        <v>0</v>
      </c>
      <c r="AQ82" s="121">
        <f t="array" ref="AQ82">COUNTIF(INDEX(ownership,0,MATCH(AQ$1,Systems!$I$2:AY$2,)),$A82)+COUNTIFS(INDEX(ownership,0,MATCH(AQ$1,Systems!$I$2:AY$2,)),$A82&amp;"(*",INDEX(ownership,0,MATCH(AQ$1,Systems!$I$2:AY$2,)),"&lt;&gt;*"&amp;"(X)"&amp;"*")+COUNTIF(INDEX(ownership,0,MATCH(AQ$1,Systems!$I$2:AY$2,)),$A82&amp;",*")</f>
        <v>0</v>
      </c>
      <c r="AR82" s="121">
        <f t="array" ref="AR82">COUNTIF(INDEX(ownership,0,MATCH(AR$1,Systems!$I$2:AY$2,)),$A82)+COUNTIFS(INDEX(ownership,0,MATCH(AR$1,Systems!$I$2:AY$2,)),$A82&amp;"(*",INDEX(ownership,0,MATCH(AR$1,Systems!$I$2:AY$2,)),"&lt;&gt;*"&amp;"(X)"&amp;"*")+COUNTIF(INDEX(ownership,0,MATCH(AR$1,Systems!$I$2:AY$2,)),$A82&amp;",*")</f>
        <v>0</v>
      </c>
      <c r="AS82" s="121">
        <f t="array" ref="AS82">COUNTIF(INDEX(ownership,0,MATCH(AS$1,Systems!$I$2:AY$2,)),$A82)+COUNTIFS(INDEX(ownership,0,MATCH(AS$1,Systems!$I$2:AY$2,)),$A82&amp;"(*",INDEX(ownership,0,MATCH(AS$1,Systems!$I$2:AY$2,)),"&lt;&gt;*"&amp;"(X)"&amp;"*")+COUNTIF(INDEX(ownership,0,MATCH(AS$1,Systems!$I$2:AY$2,)),$A82&amp;",*")</f>
        <v>0</v>
      </c>
      <c r="AT82" s="121">
        <f t="array" ref="AT82">COUNTIF(INDEX(ownership,0,MATCH(AT$1,Systems!$I$2:AY$2,)),$A82)+COUNTIFS(INDEX(ownership,0,MATCH(AT$1,Systems!$I$2:AY$2,)),$A82&amp;"(*",INDEX(ownership,0,MATCH(AT$1,Systems!$I$2:AY$2,)),"&lt;&gt;*"&amp;"(X)"&amp;"*")+COUNTIF(INDEX(ownership,0,MATCH(AT$1,Systems!$I$2:AY$2,)),$A82&amp;",*")</f>
        <v>0</v>
      </c>
      <c r="AU82" s="121">
        <f t="array" ref="AU82">COUNTIF(INDEX(ownership,0,MATCH(AU$1,Systems!$I$2:AY$2,)),$A82)+COUNTIFS(INDEX(ownership,0,MATCH(AU$1,Systems!$I$2:AY$2,)),$A82&amp;"(*",INDEX(ownership,0,MATCH(AU$1,Systems!$I$2:AY$2,)),"&lt;&gt;*"&amp;"(X)"&amp;"*")+COUNTIF(INDEX(ownership,0,MATCH(AU$1,Systems!$I$2:AY$2,)),$A82&amp;",*")</f>
        <v>0</v>
      </c>
      <c r="AV82" s="121">
        <f t="array" ref="AV82">COUNTIF(INDEX(ownership,0,MATCH(AV$1,Systems!$I$2:AY$2,)),$A82)+COUNTIFS(INDEX(ownership,0,MATCH(AV$1,Systems!$I$2:AY$2,)),$A82&amp;"(*",INDEX(ownership,0,MATCH(AV$1,Systems!$I$2:AY$2,)),"&lt;&gt;*"&amp;"(X)"&amp;"*")+COUNTIF(INDEX(ownership,0,MATCH(AV$1,Systems!$I$2:AY$2,)),$A82&amp;",*")</f>
        <v>0</v>
      </c>
      <c r="AW82" s="121">
        <f t="array" ref="AW82">COUNTIF(INDEX(ownership,0,MATCH(AW$1,Systems!$I$2:AY$2,)),$A82)+COUNTIFS(INDEX(ownership,0,MATCH(AW$1,Systems!$I$2:AY$2,)),$A82&amp;"(*",INDEX(ownership,0,MATCH(AW$1,Systems!$I$2:AY$2,)),"&lt;&gt;*"&amp;"(X)"&amp;"*")+COUNTIF(INDEX(ownership,0,MATCH(AW$1,Systems!$I$2:AY$2,)),$A82&amp;",*")</f>
        <v>0</v>
      </c>
      <c r="AX82" s="121">
        <f t="array" ref="AX82">COUNTIF(INDEX(ownership,0,MATCH(AX$1,Systems!$I$2:AY$2,)),$A82)+COUNTIFS(INDEX(ownership,0,MATCH(AX$1,Systems!$I$2:AY$2,)),$A82&amp;"(*",INDEX(ownership,0,MATCH(AX$1,Systems!$I$2:AY$2,)),"&lt;&gt;*"&amp;"(X)"&amp;"*")+COUNTIF(INDEX(ownership,0,MATCH(AX$1,Systems!$I$2:AY$2,)),$A82&amp;",*")</f>
        <v>0</v>
      </c>
      <c r="AY82" s="121">
        <f t="array" ref="AY82">COUNTIF(INDEX(ownership,0,MATCH(AY$1,Systems!$I$2:AZ$2,)),$A82)+COUNTIFS(INDEX(ownership,0,MATCH(AY$1,Systems!$I$2:AZ$2,)),$A82&amp;"(*",INDEX(ownership,0,MATCH(AY$1,Systems!$I$2:AZ$2,)),"&lt;&gt;*"&amp;"(X)"&amp;"*")+COUNTIF(INDEX(ownership,0,MATCH(AY$1,Systems!$I$2:AZ$2,)),$A82&amp;",*")</f>
        <v>0</v>
      </c>
      <c r="AZ82" s="121">
        <f t="array" ref="AZ82">COUNTIF(INDEX(ownership,0,MATCH(AZ$1,Systems!$I$2:AY$2,)),$A82)+COUNTIFS(INDEX(ownership,0,MATCH(AZ$1,Systems!$I$2:AY$2,)),$A82&amp;"(*",INDEX(ownership,0,MATCH(AZ$1,Systems!$I$2:AY$2,)),"&lt;&gt;*"&amp;"(X)"&amp;"*")+COUNTIF(INDEX(ownership,0,MATCH(AZ$1,Systems!$I$2:AY$2,)),$A82&amp;",*")</f>
        <v>0</v>
      </c>
    </row>
    <row r="83" ht="15.75" customHeight="1">
      <c r="A83" s="60" t="s">
        <v>969</v>
      </c>
      <c r="B83" s="60" t="s">
        <v>8095</v>
      </c>
      <c r="C83" s="60" t="s">
        <v>8096</v>
      </c>
      <c r="D83" s="119">
        <v>3030.0</v>
      </c>
      <c r="E83" s="69"/>
      <c r="F83" s="122"/>
      <c r="G83" s="121">
        <f t="shared" si="1"/>
        <v>46</v>
      </c>
      <c r="H83" s="121">
        <f t="array" ref="H83">COUNTIF(INDEX(ownership,0,MATCH(H$1,Systems!$I$2:AY$2,)),$A83)+COUNTIFS(INDEX(ownership,0,MATCH(H$1,Systems!$I$2:AY$2,)),$A83&amp;"(*",INDEX(ownership,0,MATCH(H$1,Systems!$I$2:AY$2,)),"&lt;&gt;*"&amp;"(X)"&amp;"*")+COUNTIF(INDEX(ownership,0,MATCH(H$1,Systems!$I$2:AY$2,)),$A83&amp;",*")</f>
        <v>0</v>
      </c>
      <c r="I83" s="121">
        <f t="array" ref="I83">COUNTIF(INDEX(ownership,0,MATCH(I$1,Systems!$I$2:AY$2,)),$A83)+COUNTIFS(INDEX(ownership,0,MATCH(I$1,Systems!$I$2:AY$2,)),$A83&amp;"(*",INDEX(ownership,0,MATCH(I$1,Systems!$I$2:AY$2,)),"&lt;&gt;*"&amp;"(X)"&amp;"*")+COUNTIF(INDEX(ownership,0,MATCH(I$1,Systems!$I$2:AY$2,)),$A83&amp;",*")</f>
        <v>0</v>
      </c>
      <c r="J83" s="121">
        <f t="array" ref="J83">COUNTIF(INDEX(ownership,0,MATCH(J$1,Systems!$I$2:AY$2,)),$A83)+COUNTIFS(INDEX(ownership,0,MATCH(J$1,Systems!$I$2:AY$2,)),$A83&amp;"(*",INDEX(ownership,0,MATCH(J$1,Systems!$I$2:AY$2,)),"&lt;&gt;*"&amp;"(X)"&amp;"*")+COUNTIF(INDEX(ownership,0,MATCH(J$1,Systems!$I$2:AY$2,)),$A83&amp;",*")</f>
        <v>0</v>
      </c>
      <c r="K83" s="121">
        <f t="array" ref="K83">COUNTIF(INDEX(ownership,0,MATCH(K$1,Systems!$I$2:AY$2,)),$A83)+COUNTIFS(INDEX(ownership,0,MATCH(K$1,Systems!$I$2:AY$2,)),$A83&amp;"(*",INDEX(ownership,0,MATCH(K$1,Systems!$I$2:AY$2,)),"&lt;&gt;*"&amp;"(X)"&amp;"*")+COUNTIF(INDEX(ownership,0,MATCH(K$1,Systems!$I$2:AY$2,)),$A83&amp;",*")</f>
        <v>0</v>
      </c>
      <c r="L83" s="121">
        <f t="array" ref="L83">COUNTIF(INDEX(ownership,0,MATCH(L$1,Systems!$I$2:AY$2,)),$A83)+COUNTIFS(INDEX(ownership,0,MATCH(L$1,Systems!$I$2:AY$2,)),$A83&amp;"(*",INDEX(ownership,0,MATCH(L$1,Systems!$I$2:AY$2,)),"&lt;&gt;*"&amp;"(X)"&amp;"*")+COUNTIF(INDEX(ownership,0,MATCH(L$1,Systems!$I$2:AY$2,)),$A83&amp;",*")</f>
        <v>0</v>
      </c>
      <c r="M83" s="121">
        <f t="array" ref="M83">COUNTIF(INDEX(ownership,0,MATCH(M$1,Systems!$I$2:AY$2,)),$A83)+COUNTIFS(INDEX(ownership,0,MATCH(M$1,Systems!$I$2:AY$2,)),$A83&amp;"(*",INDEX(ownership,0,MATCH(M$1,Systems!$I$2:AY$2,)),"&lt;&gt;*"&amp;"(X)"&amp;"*")+COUNTIF(INDEX(ownership,0,MATCH(M$1,Systems!$I$2:AY$2,)),$A83&amp;",*")</f>
        <v>0</v>
      </c>
      <c r="N83" s="121">
        <f t="array" ref="N83">COUNTIF(INDEX(ownership,0,MATCH(N$1,Systems!$I$2:AY$2,)),$A83)+COUNTIFS(INDEX(ownership,0,MATCH(N$1,Systems!$I$2:AY$2,)),$A83&amp;"(*",INDEX(ownership,0,MATCH(N$1,Systems!$I$2:AY$2,)),"&lt;&gt;*"&amp;"(X)"&amp;"*")+COUNTIF(INDEX(ownership,0,MATCH(N$1,Systems!$I$2:AY$2,)),$A83&amp;",*")</f>
        <v>0</v>
      </c>
      <c r="O83" s="121">
        <f t="array" ref="O83">COUNTIF(INDEX(ownership,0,MATCH(O$1,Systems!$I$2:AY$2,)),$A83)+COUNTIFS(INDEX(ownership,0,MATCH(O$1,Systems!$I$2:AY$2,)),$A83&amp;"(*",INDEX(ownership,0,MATCH(O$1,Systems!$I$2:AY$2,)),"&lt;&gt;*"&amp;"(X)"&amp;"*")+COUNTIF(INDEX(ownership,0,MATCH(O$1,Systems!$I$2:AY$2,)),$A83&amp;",*")</f>
        <v>0</v>
      </c>
      <c r="P83" s="121">
        <f t="array" ref="P83">COUNTIF(INDEX(ownership,0,MATCH(P$1,Systems!$I$2:AY$2,)),$A83)+COUNTIFS(INDEX(ownership,0,MATCH(P$1,Systems!$I$2:AY$2,)),$A83&amp;"(*",INDEX(ownership,0,MATCH(P$1,Systems!$I$2:AY$2,)),"&lt;&gt;*"&amp;"(X)"&amp;"*")+COUNTIF(INDEX(ownership,0,MATCH(P$1,Systems!$I$2:AY$2,)),$A83&amp;",*")</f>
        <v>0</v>
      </c>
      <c r="Q83" s="121">
        <f t="array" ref="Q83">COUNTIF(INDEX(ownership,0,MATCH(Q$1,Systems!$I$2:AY$2,)),$A83)+COUNTIFS(INDEX(ownership,0,MATCH(Q$1,Systems!$I$2:AY$2,)),$A83&amp;"(*",INDEX(ownership,0,MATCH(Q$1,Systems!$I$2:AY$2,)),"&lt;&gt;*"&amp;"(X)"&amp;"*")+COUNTIF(INDEX(ownership,0,MATCH(Q$1,Systems!$I$2:AY$2,)),$A83&amp;",*")</f>
        <v>0</v>
      </c>
      <c r="R83" s="121">
        <f t="array" ref="R83">COUNTIF(INDEX(ownership,0,MATCH(R$1,Systems!$I$2:AY$2,)),$A83)+COUNTIFS(INDEX(ownership,0,MATCH(R$1,Systems!$I$2:AY$2,)),$A83&amp;"(*",INDEX(ownership,0,MATCH(R$1,Systems!$I$2:AY$2,)),"&lt;&gt;*"&amp;"(X)"&amp;"*")+COUNTIF(INDEX(ownership,0,MATCH(R$1,Systems!$I$2:AY$2,)),$A83&amp;",*")</f>
        <v>0</v>
      </c>
      <c r="S83" s="121">
        <f t="array" ref="S83">COUNTIF(INDEX(ownership,0,MATCH(S$1,Systems!$I$2:AY$2,)),$A83)+COUNTIFS(INDEX(ownership,0,MATCH(S$1,Systems!$I$2:AY$2,)),$A83&amp;"(*",INDEX(ownership,0,MATCH(S$1,Systems!$I$2:AY$2,)),"&lt;&gt;*"&amp;"(X)"&amp;"*")+COUNTIF(INDEX(ownership,0,MATCH(S$1,Systems!$I$2:AY$2,)),$A83&amp;",*")</f>
        <v>0</v>
      </c>
      <c r="T83" s="121">
        <f t="array" ref="T83">COUNTIF(INDEX(ownership,0,MATCH(T$1,Systems!$I$2:AY$2,)),$A83)+COUNTIFS(INDEX(ownership,0,MATCH(T$1,Systems!$I$2:AY$2,)),$A83&amp;"(*",INDEX(ownership,0,MATCH(T$1,Systems!$I$2:AY$2,)),"&lt;&gt;*"&amp;"(X)"&amp;"*")+COUNTIF(INDEX(ownership,0,MATCH(T$1,Systems!$I$2:AY$2,)),$A83&amp;",*")</f>
        <v>0</v>
      </c>
      <c r="U83" s="121">
        <f t="array" ref="U83">COUNTIF(INDEX(ownership,0,MATCH(U$1,Systems!$I$2:AY$2,)),$A83)+COUNTIFS(INDEX(ownership,0,MATCH(U$1,Systems!$I$2:AY$2,)),$A83&amp;"(*",INDEX(ownership,0,MATCH(U$1,Systems!$I$2:AY$2,)),"&lt;&gt;*"&amp;"(X)"&amp;"*")+COUNTIF(INDEX(ownership,0,MATCH(U$1,Systems!$I$2:AY$2,)),$A83&amp;",*")</f>
        <v>0</v>
      </c>
      <c r="V83" s="121">
        <f t="array" ref="V83">COUNTIF(INDEX(ownership,0,MATCH(V$1,Systems!$I$2:AY$2,)),$A83)+COUNTIFS(INDEX(ownership,0,MATCH(V$1,Systems!$I$2:AY$2,)),$A83&amp;"(*",INDEX(ownership,0,MATCH(V$1,Systems!$I$2:AY$2,)),"&lt;&gt;*"&amp;"(X)"&amp;"*")+COUNTIF(INDEX(ownership,0,MATCH(V$1,Systems!$I$2:AY$2,)),$A83&amp;",*")</f>
        <v>0</v>
      </c>
      <c r="W83" s="121">
        <f t="array" ref="W83">COUNTIF(INDEX(ownership,0,MATCH(W$1,Systems!$I$2:AY$2,)),$A83)+COUNTIFS(INDEX(ownership,0,MATCH(W$1,Systems!$I$2:AY$2,)),$A83&amp;"(*",INDEX(ownership,0,MATCH(W$1,Systems!$I$2:AY$2,)),"&lt;&gt;*"&amp;"(X)"&amp;"*")+COUNTIF(INDEX(ownership,0,MATCH(W$1,Systems!$I$2:AY$2,)),$A83&amp;",*")</f>
        <v>0</v>
      </c>
      <c r="X83" s="121">
        <f t="array" ref="X83">COUNTIF(INDEX(ownership,0,MATCH(X$1,Systems!$I$2:AY$2,)),$A83)+COUNTIFS(INDEX(ownership,0,MATCH(X$1,Systems!$I$2:AY$2,)),$A83&amp;"(*",INDEX(ownership,0,MATCH(X$1,Systems!$I$2:AY$2,)),"&lt;&gt;*"&amp;"(X)"&amp;"*")+COUNTIF(INDEX(ownership,0,MATCH(X$1,Systems!$I$2:AY$2,)),$A83&amp;",*")</f>
        <v>0</v>
      </c>
      <c r="Y83" s="121">
        <f t="array" ref="Y83">COUNTIF(INDEX(ownership,0,MATCH(Y$1,Systems!$I$2:AY$2,)),$A83)+COUNTIFS(INDEX(ownership,0,MATCH(Y$1,Systems!$I$2:AY$2,)),$A83&amp;"(*",INDEX(ownership,0,MATCH(Y$1,Systems!$I$2:AY$2,)),"&lt;&gt;*"&amp;"(X)"&amp;"*")+COUNTIF(INDEX(ownership,0,MATCH(Y$1,Systems!$I$2:AY$2,)),$A83&amp;",*")</f>
        <v>17</v>
      </c>
      <c r="Z83" s="121">
        <f t="array" ref="Z83">COUNTIF(INDEX(ownership,0,MATCH(Z$1,Systems!$I$2:AY$2,)),$A83)+COUNTIFS(INDEX(ownership,0,MATCH(Z$1,Systems!$I$2:AY$2,)),$A83&amp;"(*",INDEX(ownership,0,MATCH(Z$1,Systems!$I$2:AY$2,)),"&lt;&gt;*"&amp;"(X)"&amp;"*")+COUNTIF(INDEX(ownership,0,MATCH(Z$1,Systems!$I$2:AY$2,)),$A83&amp;",*")</f>
        <v>0</v>
      </c>
      <c r="AA83" s="121">
        <f t="array" ref="AA83">COUNTIF(INDEX(ownership,0,MATCH(AA$1,Systems!$I$2:AY$2,)),$A83)+COUNTIFS(INDEX(ownership,0,MATCH(AA$1,Systems!$I$2:AY$2,)),$A83&amp;"(*",INDEX(ownership,0,MATCH(AA$1,Systems!$I$2:AY$2,)),"&lt;&gt;*"&amp;"(X)"&amp;"*")+COUNTIF(INDEX(ownership,0,MATCH(AA$1,Systems!$I$2:AY$2,)),$A83&amp;",*")</f>
        <v>0</v>
      </c>
      <c r="AB83" s="121">
        <f t="array" ref="AB83">COUNTIF(INDEX(ownership,0,MATCH(AB$1,Systems!$I$2:AY$2,)),$A83)+COUNTIFS(INDEX(ownership,0,MATCH(AB$1,Systems!$I$2:AY$2,)),$A83&amp;"(*",INDEX(ownership,0,MATCH(AB$1,Systems!$I$2:AY$2,)),"&lt;&gt;*"&amp;"(X)"&amp;"*")+COUNTIF(INDEX(ownership,0,MATCH(AB$1,Systems!$I$2:AY$2,)),$A83&amp;",*")</f>
        <v>0</v>
      </c>
      <c r="AC83" s="121">
        <f t="array" ref="AC83">COUNTIF(INDEX(ownership,0,MATCH(AC$1,Systems!$I$2:AY$2,)),$A83)+COUNTIFS(INDEX(ownership,0,MATCH(AC$1,Systems!$I$2:AY$2,)),$A83&amp;"(*",INDEX(ownership,0,MATCH(AC$1,Systems!$I$2:AY$2,)),"&lt;&gt;*"&amp;"(X)"&amp;"*")+COUNTIF(INDEX(ownership,0,MATCH(AC$1,Systems!$I$2:AY$2,)),$A83&amp;",*")</f>
        <v>0</v>
      </c>
      <c r="AD83" s="121">
        <f t="array" ref="AD83">COUNTIF(INDEX(ownership,0,MATCH(AD$1,Systems!$I$2:AY$2,)),$A83)+COUNTIFS(INDEX(ownership,0,MATCH(AD$1,Systems!$I$2:AY$2,)),$A83&amp;"(*",INDEX(ownership,0,MATCH(AD$1,Systems!$I$2:AY$2,)),"&lt;&gt;*"&amp;"(X)"&amp;"*")+COUNTIF(INDEX(ownership,0,MATCH(AD$1,Systems!$I$2:AY$2,)),$A83&amp;",*")</f>
        <v>0</v>
      </c>
      <c r="AE83" s="121">
        <f t="array" ref="AE83">COUNTIF(INDEX(ownership,0,MATCH(AE$1,Systems!$I$2:AY$2,)),$A83)+COUNTIFS(INDEX(ownership,0,MATCH(AE$1,Systems!$I$2:AY$2,)),$A83&amp;"(*",INDEX(ownership,0,MATCH(AE$1,Systems!$I$2:AY$2,)),"&lt;&gt;*"&amp;"(X)"&amp;"*")+COUNTIF(INDEX(ownership,0,MATCH(AE$1,Systems!$I$2:AY$2,)),$A83&amp;",*")</f>
        <v>0</v>
      </c>
      <c r="AF83" s="121">
        <f t="array" ref="AF83">COUNTIF(INDEX(ownership,0,MATCH(AF$1,Systems!$I$2:AY$2,)),$A83)+COUNTIFS(INDEX(ownership,0,MATCH(AF$1,Systems!$I$2:AY$2,)),$A83&amp;"(*",INDEX(ownership,0,MATCH(AF$1,Systems!$I$2:AY$2,)),"&lt;&gt;*"&amp;"(X)"&amp;"*")+COUNTIF(INDEX(ownership,0,MATCH(AF$1,Systems!$I$2:AY$2,)),$A83&amp;",*")</f>
        <v>0</v>
      </c>
      <c r="AG83" s="121">
        <f t="array" ref="AG83">COUNTIF(INDEX(ownership,0,MATCH(AG$1,Systems!$I$2:AY$2,)),$A83)+COUNTIFS(INDEX(ownership,0,MATCH(AG$1,Systems!$I$2:AY$2,)),$A83&amp;"(*",INDEX(ownership,0,MATCH(AG$1,Systems!$I$2:AY$2,)),"&lt;&gt;*"&amp;"(X)"&amp;"*")+COUNTIF(INDEX(ownership,0,MATCH(AG$1,Systems!$I$2:AY$2,)),$A83&amp;",*")</f>
        <v>0</v>
      </c>
      <c r="AH83" s="121">
        <f t="array" ref="AH83">COUNTIF(INDEX(ownership,0,MATCH(AH$1,Systems!$I$2:AY$2,)),$A83)+COUNTIFS(INDEX(ownership,0,MATCH(AH$1,Systems!$I$2:AY$2,)),$A83&amp;"(*",INDEX(ownership,0,MATCH(AH$1,Systems!$I$2:AY$2,)),"&lt;&gt;*"&amp;"(X)"&amp;"*")+COUNTIF(INDEX(ownership,0,MATCH(AH$1,Systems!$I$2:AY$2,)),$A83&amp;",*")</f>
        <v>0</v>
      </c>
      <c r="AI83" s="121">
        <f t="array" ref="AI83">COUNTIF(INDEX(ownership,0,MATCH(AI$1,Systems!$I$2:AY$2,)),$A83)+COUNTIFS(INDEX(ownership,0,MATCH(AI$1,Systems!$I$2:AY$2,)),$A83&amp;"(*",INDEX(ownership,0,MATCH(AI$1,Systems!$I$2:AY$2,)),"&lt;&gt;*"&amp;"(X)"&amp;"*")+COUNTIF(INDEX(ownership,0,MATCH(AI$1,Systems!$I$2:AY$2,)),$A83&amp;",*")</f>
        <v>0</v>
      </c>
      <c r="AJ83" s="121">
        <f t="array" ref="AJ83">COUNTIF(INDEX(ownership,0,MATCH(AJ$1,Systems!$I$2:AY$2,)),$A83)+COUNTIFS(INDEX(ownership,0,MATCH(AJ$1,Systems!$I$2:AY$2,)),$A83&amp;"(*",INDEX(ownership,0,MATCH(AJ$1,Systems!$I$2:AY$2,)),"&lt;&gt;*"&amp;"(X)"&amp;"*")+COUNTIF(INDEX(ownership,0,MATCH(AJ$1,Systems!$I$2:AY$2,)),$A83&amp;",*")</f>
        <v>0</v>
      </c>
      <c r="AK83" s="121">
        <f t="array" ref="AK83">COUNTIF(INDEX(ownership,0,MATCH(AK$1,Systems!$I$2:AY$2,)),$A83)+COUNTIFS(INDEX(ownership,0,MATCH(AK$1,Systems!$I$2:AY$2,)),$A83&amp;"(*",INDEX(ownership,0,MATCH(AK$1,Systems!$I$2:AY$2,)),"&lt;&gt;*"&amp;"(X)"&amp;"*")+COUNTIF(INDEX(ownership,0,MATCH(AK$1,Systems!$I$2:AY$2,)),$A83&amp;",*")</f>
        <v>0</v>
      </c>
      <c r="AL83" s="121">
        <f t="array" ref="AL83">COUNTIF(INDEX(ownership,0,MATCH(AL$1,Systems!$I$2:AY$2,)),$A83)+COUNTIFS(INDEX(ownership,0,MATCH(AL$1,Systems!$I$2:AY$2,)),$A83&amp;"(*",INDEX(ownership,0,MATCH(AL$1,Systems!$I$2:AY$2,)),"&lt;&gt;*"&amp;"(X)"&amp;"*")+COUNTIF(INDEX(ownership,0,MATCH(AL$1,Systems!$I$2:AY$2,)),$A83&amp;",*")</f>
        <v>0</v>
      </c>
      <c r="AM83" s="121">
        <f t="array" ref="AM83">COUNTIF(INDEX(ownership,0,MATCH(AM$1,Systems!$I$2:AY$2,)),$A83)+COUNTIFS(INDEX(ownership,0,MATCH(AM$1,Systems!$I$2:AY$2,)),$A83&amp;"(*",INDEX(ownership,0,MATCH(AM$1,Systems!$I$2:AY$2,)),"&lt;&gt;*"&amp;"(X)"&amp;"*")+COUNTIF(INDEX(ownership,0,MATCH(AM$1,Systems!$I$2:AY$2,)),$A83&amp;",*")</f>
        <v>0</v>
      </c>
      <c r="AN83" s="121">
        <f t="array" ref="AN83">COUNTIF(INDEX(ownership,0,MATCH(AN$1,Systems!$I$2:AY$2,)),$A83)+COUNTIFS(INDEX(ownership,0,MATCH(AN$1,Systems!$I$2:AY$2,)),$A83&amp;"(*",INDEX(ownership,0,MATCH(AN$1,Systems!$I$2:AY$2,)),"&lt;&gt;*"&amp;"(X)"&amp;"*")+COUNTIF(INDEX(ownership,0,MATCH(AN$1,Systems!$I$2:AY$2,)),$A83&amp;",*")</f>
        <v>0</v>
      </c>
      <c r="AO83" s="121">
        <f t="array" ref="AO83">COUNTIF(INDEX(ownership,0,MATCH(AO$1,Systems!$I$2:AY$2,)),$A83)+COUNTIFS(INDEX(ownership,0,MATCH(AO$1,Systems!$I$2:AY$2,)),$A83&amp;"(*",INDEX(ownership,0,MATCH(AO$1,Systems!$I$2:AY$2,)),"&lt;&gt;*"&amp;"(X)"&amp;"*")+COUNTIF(INDEX(ownership,0,MATCH(AO$1,Systems!$I$2:AY$2,)),$A83&amp;",*")</f>
        <v>0</v>
      </c>
      <c r="AP83" s="121">
        <f t="array" ref="AP83">COUNTIF(INDEX(ownership,0,MATCH(AP$1,Systems!$I$2:AY$2,)),$A83)+COUNTIFS(INDEX(ownership,0,MATCH(AP$1,Systems!$I$2:AY$2,)),$A83&amp;"(*",INDEX(ownership,0,MATCH(AP$1,Systems!$I$2:AY$2,)),"&lt;&gt;*"&amp;"(X)"&amp;"*")+COUNTIF(INDEX(ownership,0,MATCH(AP$1,Systems!$I$2:AY$2,)),$A83&amp;",*")</f>
        <v>12</v>
      </c>
      <c r="AQ83" s="121">
        <f t="array" ref="AQ83">COUNTIF(INDEX(ownership,0,MATCH(AQ$1,Systems!$I$2:AY$2,)),$A83)+COUNTIFS(INDEX(ownership,0,MATCH(AQ$1,Systems!$I$2:AY$2,)),$A83&amp;"(*",INDEX(ownership,0,MATCH(AQ$1,Systems!$I$2:AY$2,)),"&lt;&gt;*"&amp;"(X)"&amp;"*")+COUNTIF(INDEX(ownership,0,MATCH(AQ$1,Systems!$I$2:AY$2,)),$A83&amp;",*")</f>
        <v>12</v>
      </c>
      <c r="AR83" s="121">
        <f t="array" ref="AR83">COUNTIF(INDEX(ownership,0,MATCH(AR$1,Systems!$I$2:AY$2,)),$A83)+COUNTIFS(INDEX(ownership,0,MATCH(AR$1,Systems!$I$2:AY$2,)),$A83&amp;"(*",INDEX(ownership,0,MATCH(AR$1,Systems!$I$2:AY$2,)),"&lt;&gt;*"&amp;"(X)"&amp;"*")+COUNTIF(INDEX(ownership,0,MATCH(AR$1,Systems!$I$2:AY$2,)),$A83&amp;",*")</f>
        <v>11</v>
      </c>
      <c r="AS83" s="121">
        <f t="array" ref="AS83">COUNTIF(INDEX(ownership,0,MATCH(AS$1,Systems!$I$2:AY$2,)),$A83)+COUNTIFS(INDEX(ownership,0,MATCH(AS$1,Systems!$I$2:AY$2,)),$A83&amp;"(*",INDEX(ownership,0,MATCH(AS$1,Systems!$I$2:AY$2,)),"&lt;&gt;*"&amp;"(X)"&amp;"*")+COUNTIF(INDEX(ownership,0,MATCH(AS$1,Systems!$I$2:AY$2,)),$A83&amp;",*")</f>
        <v>11</v>
      </c>
      <c r="AT83" s="121">
        <f t="array" ref="AT83">COUNTIF(INDEX(ownership,0,MATCH(AT$1,Systems!$I$2:AY$2,)),$A83)+COUNTIFS(INDEX(ownership,0,MATCH(AT$1,Systems!$I$2:AY$2,)),$A83&amp;"(*",INDEX(ownership,0,MATCH(AT$1,Systems!$I$2:AY$2,)),"&lt;&gt;*"&amp;"(X)"&amp;"*")+COUNTIF(INDEX(ownership,0,MATCH(AT$1,Systems!$I$2:AY$2,)),$A83&amp;",*")</f>
        <v>11</v>
      </c>
      <c r="AU83" s="121">
        <f t="array" ref="AU83">COUNTIF(INDEX(ownership,0,MATCH(AU$1,Systems!$I$2:AY$2,)),$A83)+COUNTIFS(INDEX(ownership,0,MATCH(AU$1,Systems!$I$2:AY$2,)),$A83&amp;"(*",INDEX(ownership,0,MATCH(AU$1,Systems!$I$2:AY$2,)),"&lt;&gt;*"&amp;"(X)"&amp;"*")+COUNTIF(INDEX(ownership,0,MATCH(AU$1,Systems!$I$2:AY$2,)),$A83&amp;",*")</f>
        <v>26</v>
      </c>
      <c r="AV83" s="121">
        <f t="array" ref="AV83">COUNTIF(INDEX(ownership,0,MATCH(AV$1,Systems!$I$2:AY$2,)),$A83)+COUNTIFS(INDEX(ownership,0,MATCH(AV$1,Systems!$I$2:AY$2,)),$A83&amp;"(*",INDEX(ownership,0,MATCH(AV$1,Systems!$I$2:AY$2,)),"&lt;&gt;*"&amp;"(X)"&amp;"*")+COUNTIF(INDEX(ownership,0,MATCH(AV$1,Systems!$I$2:AY$2,)),$A83&amp;",*")</f>
        <v>26</v>
      </c>
      <c r="AW83" s="121">
        <f t="array" ref="AW83">COUNTIF(INDEX(ownership,0,MATCH(AW$1,Systems!$I$2:AY$2,)),$A83)+COUNTIFS(INDEX(ownership,0,MATCH(AW$1,Systems!$I$2:AY$2,)),$A83&amp;"(*",INDEX(ownership,0,MATCH(AW$1,Systems!$I$2:AY$2,)),"&lt;&gt;*"&amp;"(X)"&amp;"*")+COUNTIF(INDEX(ownership,0,MATCH(AW$1,Systems!$I$2:AY$2,)),$A83&amp;",*")</f>
        <v>21</v>
      </c>
      <c r="AX83" s="121">
        <f t="array" ref="AX83">COUNTIF(INDEX(ownership,0,MATCH(AX$1,Systems!$I$2:AY$2,)),$A83)+COUNTIFS(INDEX(ownership,0,MATCH(AX$1,Systems!$I$2:AY$2,)),$A83&amp;"(*",INDEX(ownership,0,MATCH(AX$1,Systems!$I$2:AY$2,)),"&lt;&gt;*"&amp;"(X)"&amp;"*")+COUNTIF(INDEX(ownership,0,MATCH(AX$1,Systems!$I$2:AY$2,)),$A83&amp;",*")</f>
        <v>34</v>
      </c>
      <c r="AY83" s="121">
        <f t="array" ref="AY83">COUNTIF(INDEX(ownership,0,MATCH(AY$1,Systems!$I$2:AZ$2,)),$A83)+COUNTIFS(INDEX(ownership,0,MATCH(AY$1,Systems!$I$2:AZ$2,)),$A83&amp;"(*",INDEX(ownership,0,MATCH(AY$1,Systems!$I$2:AZ$2,)),"&lt;&gt;*"&amp;"(X)"&amp;"*")+COUNTIF(INDEX(ownership,0,MATCH(AY$1,Systems!$I$2:AZ$2,)),$A83&amp;",*")</f>
        <v>46</v>
      </c>
      <c r="AZ83" s="121">
        <f t="array" ref="AZ83">COUNTIF(INDEX(ownership,0,MATCH(AZ$1,Systems!$I$2:AY$2,)),$A83)+COUNTIFS(INDEX(ownership,0,MATCH(AZ$1,Systems!$I$2:AY$2,)),$A83&amp;"(*",INDEX(ownership,0,MATCH(AZ$1,Systems!$I$2:AY$2,)),"&lt;&gt;*"&amp;"(X)"&amp;"*")+COUNTIF(INDEX(ownership,0,MATCH(AZ$1,Systems!$I$2:AY$2,)),$A83&amp;",*")</f>
        <v>0</v>
      </c>
    </row>
    <row r="84" ht="15.75" customHeight="1">
      <c r="A84" s="60" t="s">
        <v>696</v>
      </c>
      <c r="B84" s="60" t="s">
        <v>8097</v>
      </c>
      <c r="C84" s="60" t="s">
        <v>7952</v>
      </c>
      <c r="D84" s="119">
        <v>3034.0</v>
      </c>
      <c r="E84" s="119">
        <v>3103.0</v>
      </c>
      <c r="F84" s="122"/>
      <c r="G84" s="121">
        <f t="shared" si="1"/>
        <v>84</v>
      </c>
      <c r="H84" s="121">
        <f t="array" ref="H84">COUNTIF(INDEX(ownership,0,MATCH(H$1,Systems!$I$2:AY$2,)),$A84)+COUNTIFS(INDEX(ownership,0,MATCH(H$1,Systems!$I$2:AY$2,)),$A84&amp;"(*",INDEX(ownership,0,MATCH(H$1,Systems!$I$2:AY$2,)),"&lt;&gt;*"&amp;"(X)"&amp;"*")+COUNTIF(INDEX(ownership,0,MATCH(H$1,Systems!$I$2:AY$2,)),$A84&amp;",*")</f>
        <v>0</v>
      </c>
      <c r="I84" s="121">
        <f t="array" ref="I84">COUNTIF(INDEX(ownership,0,MATCH(I$1,Systems!$I$2:AY$2,)),$A84)+COUNTIFS(INDEX(ownership,0,MATCH(I$1,Systems!$I$2:AY$2,)),$A84&amp;"(*",INDEX(ownership,0,MATCH(I$1,Systems!$I$2:AY$2,)),"&lt;&gt;*"&amp;"(X)"&amp;"*")+COUNTIF(INDEX(ownership,0,MATCH(I$1,Systems!$I$2:AY$2,)),$A84&amp;",*")</f>
        <v>0</v>
      </c>
      <c r="J84" s="121">
        <f t="array" ref="J84">COUNTIF(INDEX(ownership,0,MATCH(J$1,Systems!$I$2:AY$2,)),$A84)+COUNTIFS(INDEX(ownership,0,MATCH(J$1,Systems!$I$2:AY$2,)),$A84&amp;"(*",INDEX(ownership,0,MATCH(J$1,Systems!$I$2:AY$2,)),"&lt;&gt;*"&amp;"(X)"&amp;"*")+COUNTIF(INDEX(ownership,0,MATCH(J$1,Systems!$I$2:AY$2,)),$A84&amp;",*")</f>
        <v>0</v>
      </c>
      <c r="K84" s="121">
        <f t="array" ref="K84">COUNTIF(INDEX(ownership,0,MATCH(K$1,Systems!$I$2:AY$2,)),$A84)+COUNTIFS(INDEX(ownership,0,MATCH(K$1,Systems!$I$2:AY$2,)),$A84&amp;"(*",INDEX(ownership,0,MATCH(K$1,Systems!$I$2:AY$2,)),"&lt;&gt;*"&amp;"(X)"&amp;"*")+COUNTIF(INDEX(ownership,0,MATCH(K$1,Systems!$I$2:AY$2,)),$A84&amp;",*")</f>
        <v>0</v>
      </c>
      <c r="L84" s="121">
        <f t="array" ref="L84">COUNTIF(INDEX(ownership,0,MATCH(L$1,Systems!$I$2:AY$2,)),$A84)+COUNTIFS(INDEX(ownership,0,MATCH(L$1,Systems!$I$2:AY$2,)),$A84&amp;"(*",INDEX(ownership,0,MATCH(L$1,Systems!$I$2:AY$2,)),"&lt;&gt;*"&amp;"(X)"&amp;"*")+COUNTIF(INDEX(ownership,0,MATCH(L$1,Systems!$I$2:AY$2,)),$A84&amp;",*")</f>
        <v>0</v>
      </c>
      <c r="M84" s="121">
        <f t="array" ref="M84">COUNTIF(INDEX(ownership,0,MATCH(M$1,Systems!$I$2:AY$2,)),$A84)+COUNTIFS(INDEX(ownership,0,MATCH(M$1,Systems!$I$2:AY$2,)),$A84&amp;"(*",INDEX(ownership,0,MATCH(M$1,Systems!$I$2:AY$2,)),"&lt;&gt;*"&amp;"(X)"&amp;"*")+COUNTIF(INDEX(ownership,0,MATCH(M$1,Systems!$I$2:AY$2,)),$A84&amp;",*")</f>
        <v>0</v>
      </c>
      <c r="N84" s="121">
        <f t="array" ref="N84">COUNTIF(INDEX(ownership,0,MATCH(N$1,Systems!$I$2:AY$2,)),$A84)+COUNTIFS(INDEX(ownership,0,MATCH(N$1,Systems!$I$2:AY$2,)),$A84&amp;"(*",INDEX(ownership,0,MATCH(N$1,Systems!$I$2:AY$2,)),"&lt;&gt;*"&amp;"(X)"&amp;"*")+COUNTIF(INDEX(ownership,0,MATCH(N$1,Systems!$I$2:AY$2,)),$A84&amp;",*")</f>
        <v>0</v>
      </c>
      <c r="O84" s="121">
        <f t="array" ref="O84">COUNTIF(INDEX(ownership,0,MATCH(O$1,Systems!$I$2:AY$2,)),$A84)+COUNTIFS(INDEX(ownership,0,MATCH(O$1,Systems!$I$2:AY$2,)),$A84&amp;"(*",INDEX(ownership,0,MATCH(O$1,Systems!$I$2:AY$2,)),"&lt;&gt;*"&amp;"(X)"&amp;"*")+COUNTIF(INDEX(ownership,0,MATCH(O$1,Systems!$I$2:AY$2,)),$A84&amp;",*")</f>
        <v>0</v>
      </c>
      <c r="P84" s="121">
        <f t="array" ref="P84">COUNTIF(INDEX(ownership,0,MATCH(P$1,Systems!$I$2:AY$2,)),$A84)+COUNTIFS(INDEX(ownership,0,MATCH(P$1,Systems!$I$2:AY$2,)),$A84&amp;"(*",INDEX(ownership,0,MATCH(P$1,Systems!$I$2:AY$2,)),"&lt;&gt;*"&amp;"(X)"&amp;"*")+COUNTIF(INDEX(ownership,0,MATCH(P$1,Systems!$I$2:AY$2,)),$A84&amp;",*")</f>
        <v>0</v>
      </c>
      <c r="Q84" s="121">
        <f t="array" ref="Q84">COUNTIF(INDEX(ownership,0,MATCH(Q$1,Systems!$I$2:AY$2,)),$A84)+COUNTIFS(INDEX(ownership,0,MATCH(Q$1,Systems!$I$2:AY$2,)),$A84&amp;"(*",INDEX(ownership,0,MATCH(Q$1,Systems!$I$2:AY$2,)),"&lt;&gt;*"&amp;"(X)"&amp;"*")+COUNTIF(INDEX(ownership,0,MATCH(Q$1,Systems!$I$2:AY$2,)),$A84&amp;",*")</f>
        <v>0</v>
      </c>
      <c r="R84" s="121">
        <f t="array" ref="R84">COUNTIF(INDEX(ownership,0,MATCH(R$1,Systems!$I$2:AY$2,)),$A84)+COUNTIFS(INDEX(ownership,0,MATCH(R$1,Systems!$I$2:AY$2,)),$A84&amp;"(*",INDEX(ownership,0,MATCH(R$1,Systems!$I$2:AY$2,)),"&lt;&gt;*"&amp;"(X)"&amp;"*")+COUNTIF(INDEX(ownership,0,MATCH(R$1,Systems!$I$2:AY$2,)),$A84&amp;",*")</f>
        <v>0</v>
      </c>
      <c r="S84" s="121">
        <f t="array" ref="S84">COUNTIF(INDEX(ownership,0,MATCH(S$1,Systems!$I$2:AY$2,)),$A84)+COUNTIFS(INDEX(ownership,0,MATCH(S$1,Systems!$I$2:AY$2,)),$A84&amp;"(*",INDEX(ownership,0,MATCH(S$1,Systems!$I$2:AY$2,)),"&lt;&gt;*"&amp;"(X)"&amp;"*")+COUNTIF(INDEX(ownership,0,MATCH(S$1,Systems!$I$2:AY$2,)),$A84&amp;",*")</f>
        <v>0</v>
      </c>
      <c r="T84" s="121">
        <f t="array" ref="T84">COUNTIF(INDEX(ownership,0,MATCH(T$1,Systems!$I$2:AY$2,)),$A84)+COUNTIFS(INDEX(ownership,0,MATCH(T$1,Systems!$I$2:AY$2,)),$A84&amp;"(*",INDEX(ownership,0,MATCH(T$1,Systems!$I$2:AY$2,)),"&lt;&gt;*"&amp;"(X)"&amp;"*")+COUNTIF(INDEX(ownership,0,MATCH(T$1,Systems!$I$2:AY$2,)),$A84&amp;",*")</f>
        <v>0</v>
      </c>
      <c r="U84" s="121">
        <f t="array" ref="U84">COUNTIF(INDEX(ownership,0,MATCH(U$1,Systems!$I$2:AY$2,)),$A84)+COUNTIFS(INDEX(ownership,0,MATCH(U$1,Systems!$I$2:AY$2,)),$A84&amp;"(*",INDEX(ownership,0,MATCH(U$1,Systems!$I$2:AY$2,)),"&lt;&gt;*"&amp;"(X)"&amp;"*")+COUNTIF(INDEX(ownership,0,MATCH(U$1,Systems!$I$2:AY$2,)),$A84&amp;",*")</f>
        <v>0</v>
      </c>
      <c r="V84" s="121">
        <f t="array" ref="V84">COUNTIF(INDEX(ownership,0,MATCH(V$1,Systems!$I$2:AY$2,)),$A84)+COUNTIFS(INDEX(ownership,0,MATCH(V$1,Systems!$I$2:AY$2,)),$A84&amp;"(*",INDEX(ownership,0,MATCH(V$1,Systems!$I$2:AY$2,)),"&lt;&gt;*"&amp;"(X)"&amp;"*")+COUNTIF(INDEX(ownership,0,MATCH(V$1,Systems!$I$2:AY$2,)),$A84&amp;",*")</f>
        <v>0</v>
      </c>
      <c r="W84" s="121">
        <f t="array" ref="W84">COUNTIF(INDEX(ownership,0,MATCH(W$1,Systems!$I$2:AY$2,)),$A84)+COUNTIFS(INDEX(ownership,0,MATCH(W$1,Systems!$I$2:AY$2,)),$A84&amp;"(*",INDEX(ownership,0,MATCH(W$1,Systems!$I$2:AY$2,)),"&lt;&gt;*"&amp;"(X)"&amp;"*")+COUNTIF(INDEX(ownership,0,MATCH(W$1,Systems!$I$2:AY$2,)),$A84&amp;",*")</f>
        <v>0</v>
      </c>
      <c r="X84" s="121">
        <f t="array" ref="X84">COUNTIF(INDEX(ownership,0,MATCH(X$1,Systems!$I$2:AY$2,)),$A84)+COUNTIFS(INDEX(ownership,0,MATCH(X$1,Systems!$I$2:AY$2,)),$A84&amp;"(*",INDEX(ownership,0,MATCH(X$1,Systems!$I$2:AY$2,)),"&lt;&gt;*"&amp;"(X)"&amp;"*")+COUNTIF(INDEX(ownership,0,MATCH(X$1,Systems!$I$2:AY$2,)),$A84&amp;",*")</f>
        <v>0</v>
      </c>
      <c r="Y84" s="121">
        <f t="array" ref="Y84">COUNTIF(INDEX(ownership,0,MATCH(Y$1,Systems!$I$2:AY$2,)),$A84)+COUNTIFS(INDEX(ownership,0,MATCH(Y$1,Systems!$I$2:AY$2,)),$A84&amp;"(*",INDEX(ownership,0,MATCH(Y$1,Systems!$I$2:AY$2,)),"&lt;&gt;*"&amp;"(X)"&amp;"*")+COUNTIF(INDEX(ownership,0,MATCH(Y$1,Systems!$I$2:AY$2,)),$A84&amp;",*")</f>
        <v>0</v>
      </c>
      <c r="Z84" s="121">
        <f t="array" ref="Z84">COUNTIF(INDEX(ownership,0,MATCH(Z$1,Systems!$I$2:AY$2,)),$A84)+COUNTIFS(INDEX(ownership,0,MATCH(Z$1,Systems!$I$2:AY$2,)),$A84&amp;"(*",INDEX(ownership,0,MATCH(Z$1,Systems!$I$2:AY$2,)),"&lt;&gt;*"&amp;"(X)"&amp;"*")+COUNTIF(INDEX(ownership,0,MATCH(Z$1,Systems!$I$2:AY$2,)),$A84&amp;",*")</f>
        <v>84</v>
      </c>
      <c r="AA84" s="121">
        <f t="array" ref="AA84">COUNTIF(INDEX(ownership,0,MATCH(AA$1,Systems!$I$2:AY$2,)),$A84)+COUNTIFS(INDEX(ownership,0,MATCH(AA$1,Systems!$I$2:AY$2,)),$A84&amp;"(*",INDEX(ownership,0,MATCH(AA$1,Systems!$I$2:AY$2,)),"&lt;&gt;*"&amp;"(X)"&amp;"*")+COUNTIF(INDEX(ownership,0,MATCH(AA$1,Systems!$I$2:AY$2,)),$A84&amp;",*")</f>
        <v>84</v>
      </c>
      <c r="AB84" s="121">
        <f t="array" ref="AB84">COUNTIF(INDEX(ownership,0,MATCH(AB$1,Systems!$I$2:AY$2,)),$A84)+COUNTIFS(INDEX(ownership,0,MATCH(AB$1,Systems!$I$2:AY$2,)),$A84&amp;"(*",INDEX(ownership,0,MATCH(AB$1,Systems!$I$2:AY$2,)),"&lt;&gt;*"&amp;"(X)"&amp;"*")+COUNTIF(INDEX(ownership,0,MATCH(AB$1,Systems!$I$2:AY$2,)),$A84&amp;",*")</f>
        <v>72</v>
      </c>
      <c r="AC84" s="121">
        <f t="array" ref="AC84">COUNTIF(INDEX(ownership,0,MATCH(AC$1,Systems!$I$2:AY$2,)),$A84)+COUNTIFS(INDEX(ownership,0,MATCH(AC$1,Systems!$I$2:AY$2,)),$A84&amp;"(*",INDEX(ownership,0,MATCH(AC$1,Systems!$I$2:AY$2,)),"&lt;&gt;*"&amp;"(X)"&amp;"*")+COUNTIF(INDEX(ownership,0,MATCH(AC$1,Systems!$I$2:AY$2,)),$A84&amp;",*")</f>
        <v>64</v>
      </c>
      <c r="AD84" s="121">
        <f t="array" ref="AD84">COUNTIF(INDEX(ownership,0,MATCH(AD$1,Systems!$I$2:AY$2,)),$A84)+COUNTIFS(INDEX(ownership,0,MATCH(AD$1,Systems!$I$2:AY$2,)),$A84&amp;"(*",INDEX(ownership,0,MATCH(AD$1,Systems!$I$2:AY$2,)),"&lt;&gt;*"&amp;"(X)"&amp;"*")+COUNTIF(INDEX(ownership,0,MATCH(AD$1,Systems!$I$2:AY$2,)),$A84&amp;",*")</f>
        <v>54</v>
      </c>
      <c r="AE84" s="121">
        <f t="array" ref="AE84">COUNTIF(INDEX(ownership,0,MATCH(AE$1,Systems!$I$2:AY$2,)),$A84)+COUNTIFS(INDEX(ownership,0,MATCH(AE$1,Systems!$I$2:AY$2,)),$A84&amp;"(*",INDEX(ownership,0,MATCH(AE$1,Systems!$I$2:AY$2,)),"&lt;&gt;*"&amp;"(X)"&amp;"*")+COUNTIF(INDEX(ownership,0,MATCH(AE$1,Systems!$I$2:AY$2,)),$A84&amp;",*")</f>
        <v>34</v>
      </c>
      <c r="AF84" s="121">
        <f t="array" ref="AF84">COUNTIF(INDEX(ownership,0,MATCH(AF$1,Systems!$I$2:AY$2,)),$A84)+COUNTIFS(INDEX(ownership,0,MATCH(AF$1,Systems!$I$2:AY$2,)),$A84&amp;"(*",INDEX(ownership,0,MATCH(AF$1,Systems!$I$2:AY$2,)),"&lt;&gt;*"&amp;"(X)"&amp;"*")+COUNTIF(INDEX(ownership,0,MATCH(AF$1,Systems!$I$2:AY$2,)),$A84&amp;",*")</f>
        <v>7</v>
      </c>
      <c r="AG84" s="121">
        <f t="array" ref="AG84">COUNTIF(INDEX(ownership,0,MATCH(AG$1,Systems!$I$2:AY$2,)),$A84)+COUNTIFS(INDEX(ownership,0,MATCH(AG$1,Systems!$I$2:AY$2,)),$A84&amp;"(*",INDEX(ownership,0,MATCH(AG$1,Systems!$I$2:AY$2,)),"&lt;&gt;*"&amp;"(X)"&amp;"*")+COUNTIF(INDEX(ownership,0,MATCH(AG$1,Systems!$I$2:AY$2,)),$A84&amp;",*")</f>
        <v>7</v>
      </c>
      <c r="AH84" s="121">
        <f t="array" ref="AH84">COUNTIF(INDEX(ownership,0,MATCH(AH$1,Systems!$I$2:AY$2,)),$A84)+COUNTIFS(INDEX(ownership,0,MATCH(AH$1,Systems!$I$2:AY$2,)),$A84&amp;"(*",INDEX(ownership,0,MATCH(AH$1,Systems!$I$2:AY$2,)),"&lt;&gt;*"&amp;"(X)"&amp;"*")+COUNTIF(INDEX(ownership,0,MATCH(AH$1,Systems!$I$2:AY$2,)),$A84&amp;",*")</f>
        <v>7</v>
      </c>
      <c r="AI84" s="121">
        <f t="array" ref="AI84">COUNTIF(INDEX(ownership,0,MATCH(AI$1,Systems!$I$2:AY$2,)),$A84)+COUNTIFS(INDEX(ownership,0,MATCH(AI$1,Systems!$I$2:AY$2,)),$A84&amp;"(*",INDEX(ownership,0,MATCH(AI$1,Systems!$I$2:AY$2,)),"&lt;&gt;*"&amp;"(X)"&amp;"*")+COUNTIF(INDEX(ownership,0,MATCH(AI$1,Systems!$I$2:AY$2,)),$A84&amp;",*")</f>
        <v>7</v>
      </c>
      <c r="AJ84" s="121">
        <f t="array" ref="AJ84">COUNTIF(INDEX(ownership,0,MATCH(AJ$1,Systems!$I$2:AY$2,)),$A84)+COUNTIFS(INDEX(ownership,0,MATCH(AJ$1,Systems!$I$2:AY$2,)),$A84&amp;"(*",INDEX(ownership,0,MATCH(AJ$1,Systems!$I$2:AY$2,)),"&lt;&gt;*"&amp;"(X)"&amp;"*")+COUNTIF(INDEX(ownership,0,MATCH(AJ$1,Systems!$I$2:AY$2,)),$A84&amp;",*")</f>
        <v>7</v>
      </c>
      <c r="AK84" s="121">
        <f t="array" ref="AK84">COUNTIF(INDEX(ownership,0,MATCH(AK$1,Systems!$I$2:AY$2,)),$A84)+COUNTIFS(INDEX(ownership,0,MATCH(AK$1,Systems!$I$2:AY$2,)),$A84&amp;"(*",INDEX(ownership,0,MATCH(AK$1,Systems!$I$2:AY$2,)),"&lt;&gt;*"&amp;"(X)"&amp;"*")+COUNTIF(INDEX(ownership,0,MATCH(AK$1,Systems!$I$2:AY$2,)),$A84&amp;",*")</f>
        <v>7</v>
      </c>
      <c r="AL84" s="121">
        <f t="array" ref="AL84">COUNTIF(INDEX(ownership,0,MATCH(AL$1,Systems!$I$2:AY$2,)),$A84)+COUNTIFS(INDEX(ownership,0,MATCH(AL$1,Systems!$I$2:AY$2,)),$A84&amp;"(*",INDEX(ownership,0,MATCH(AL$1,Systems!$I$2:AY$2,)),"&lt;&gt;*"&amp;"(X)"&amp;"*")+COUNTIF(INDEX(ownership,0,MATCH(AL$1,Systems!$I$2:AY$2,)),$A84&amp;",*")</f>
        <v>7</v>
      </c>
      <c r="AM84" s="121">
        <f t="array" ref="AM84">COUNTIF(INDEX(ownership,0,MATCH(AM$1,Systems!$I$2:AY$2,)),$A84)+COUNTIFS(INDEX(ownership,0,MATCH(AM$1,Systems!$I$2:AY$2,)),$A84&amp;"(*",INDEX(ownership,0,MATCH(AM$1,Systems!$I$2:AY$2,)),"&lt;&gt;*"&amp;"(X)"&amp;"*")+COUNTIF(INDEX(ownership,0,MATCH(AM$1,Systems!$I$2:AY$2,)),$A84&amp;",*")</f>
        <v>7</v>
      </c>
      <c r="AN84" s="121">
        <f t="array" ref="AN84">COUNTIF(INDEX(ownership,0,MATCH(AN$1,Systems!$I$2:AY$2,)),$A84)+COUNTIFS(INDEX(ownership,0,MATCH(AN$1,Systems!$I$2:AY$2,)),$A84&amp;"(*",INDEX(ownership,0,MATCH(AN$1,Systems!$I$2:AY$2,)),"&lt;&gt;*"&amp;"(X)"&amp;"*")+COUNTIF(INDEX(ownership,0,MATCH(AN$1,Systems!$I$2:AY$2,)),$A84&amp;",*")</f>
        <v>7</v>
      </c>
      <c r="AO84" s="121">
        <f t="array" ref="AO84">COUNTIF(INDEX(ownership,0,MATCH(AO$1,Systems!$I$2:AY$2,)),$A84)+COUNTIFS(INDEX(ownership,0,MATCH(AO$1,Systems!$I$2:AY$2,)),$A84&amp;"(*",INDEX(ownership,0,MATCH(AO$1,Systems!$I$2:AY$2,)),"&lt;&gt;*"&amp;"(X)"&amp;"*")+COUNTIF(INDEX(ownership,0,MATCH(AO$1,Systems!$I$2:AY$2,)),$A84&amp;",*")</f>
        <v>6</v>
      </c>
      <c r="AP84" s="121">
        <f t="array" ref="AP84">COUNTIF(INDEX(ownership,0,MATCH(AP$1,Systems!$I$2:AY$2,)),$A84)+COUNTIFS(INDEX(ownership,0,MATCH(AP$1,Systems!$I$2:AY$2,)),$A84&amp;"(*",INDEX(ownership,0,MATCH(AP$1,Systems!$I$2:AY$2,)),"&lt;&gt;*"&amp;"(X)"&amp;"*")+COUNTIF(INDEX(ownership,0,MATCH(AP$1,Systems!$I$2:AY$2,)),$A84&amp;",*")</f>
        <v>0</v>
      </c>
      <c r="AQ84" s="121">
        <f t="array" ref="AQ84">COUNTIF(INDEX(ownership,0,MATCH(AQ$1,Systems!$I$2:AY$2,)),$A84)+COUNTIFS(INDEX(ownership,0,MATCH(AQ$1,Systems!$I$2:AY$2,)),$A84&amp;"(*",INDEX(ownership,0,MATCH(AQ$1,Systems!$I$2:AY$2,)),"&lt;&gt;*"&amp;"(X)"&amp;"*")+COUNTIF(INDEX(ownership,0,MATCH(AQ$1,Systems!$I$2:AY$2,)),$A84&amp;",*")</f>
        <v>0</v>
      </c>
      <c r="AR84" s="121">
        <f t="array" ref="AR84">COUNTIF(INDEX(ownership,0,MATCH(AR$1,Systems!$I$2:AY$2,)),$A84)+COUNTIFS(INDEX(ownership,0,MATCH(AR$1,Systems!$I$2:AY$2,)),$A84&amp;"(*",INDEX(ownership,0,MATCH(AR$1,Systems!$I$2:AY$2,)),"&lt;&gt;*"&amp;"(X)"&amp;"*")+COUNTIF(INDEX(ownership,0,MATCH(AR$1,Systems!$I$2:AY$2,)),$A84&amp;",*")</f>
        <v>0</v>
      </c>
      <c r="AS84" s="121">
        <f t="array" ref="AS84">COUNTIF(INDEX(ownership,0,MATCH(AS$1,Systems!$I$2:AY$2,)),$A84)+COUNTIFS(INDEX(ownership,0,MATCH(AS$1,Systems!$I$2:AY$2,)),$A84&amp;"(*",INDEX(ownership,0,MATCH(AS$1,Systems!$I$2:AY$2,)),"&lt;&gt;*"&amp;"(X)"&amp;"*")+COUNTIF(INDEX(ownership,0,MATCH(AS$1,Systems!$I$2:AY$2,)),$A84&amp;",*")</f>
        <v>0</v>
      </c>
      <c r="AT84" s="121">
        <f t="array" ref="AT84">COUNTIF(INDEX(ownership,0,MATCH(AT$1,Systems!$I$2:AY$2,)),$A84)+COUNTIFS(INDEX(ownership,0,MATCH(AT$1,Systems!$I$2:AY$2,)),$A84&amp;"(*",INDEX(ownership,0,MATCH(AT$1,Systems!$I$2:AY$2,)),"&lt;&gt;*"&amp;"(X)"&amp;"*")+COUNTIF(INDEX(ownership,0,MATCH(AT$1,Systems!$I$2:AY$2,)),$A84&amp;",*")</f>
        <v>0</v>
      </c>
      <c r="AU84" s="121">
        <f t="array" ref="AU84">COUNTIF(INDEX(ownership,0,MATCH(AU$1,Systems!$I$2:AY$2,)),$A84)+COUNTIFS(INDEX(ownership,0,MATCH(AU$1,Systems!$I$2:AY$2,)),$A84&amp;"(*",INDEX(ownership,0,MATCH(AU$1,Systems!$I$2:AY$2,)),"&lt;&gt;*"&amp;"(X)"&amp;"*")+COUNTIF(INDEX(ownership,0,MATCH(AU$1,Systems!$I$2:AY$2,)),$A84&amp;",*")</f>
        <v>0</v>
      </c>
      <c r="AV84" s="121">
        <f t="array" ref="AV84">COUNTIF(INDEX(ownership,0,MATCH(AV$1,Systems!$I$2:AY$2,)),$A84)+COUNTIFS(INDEX(ownership,0,MATCH(AV$1,Systems!$I$2:AY$2,)),$A84&amp;"(*",INDEX(ownership,0,MATCH(AV$1,Systems!$I$2:AY$2,)),"&lt;&gt;*"&amp;"(X)"&amp;"*")+COUNTIF(INDEX(ownership,0,MATCH(AV$1,Systems!$I$2:AY$2,)),$A84&amp;",*")</f>
        <v>0</v>
      </c>
      <c r="AW84" s="121">
        <f t="array" ref="AW84">COUNTIF(INDEX(ownership,0,MATCH(AW$1,Systems!$I$2:AY$2,)),$A84)+COUNTIFS(INDEX(ownership,0,MATCH(AW$1,Systems!$I$2:AY$2,)),$A84&amp;"(*",INDEX(ownership,0,MATCH(AW$1,Systems!$I$2:AY$2,)),"&lt;&gt;*"&amp;"(X)"&amp;"*")+COUNTIF(INDEX(ownership,0,MATCH(AW$1,Systems!$I$2:AY$2,)),$A84&amp;",*")</f>
        <v>0</v>
      </c>
      <c r="AX84" s="121">
        <f t="array" ref="AX84">COUNTIF(INDEX(ownership,0,MATCH(AX$1,Systems!$I$2:AY$2,)),$A84)+COUNTIFS(INDEX(ownership,0,MATCH(AX$1,Systems!$I$2:AY$2,)),$A84&amp;"(*",INDEX(ownership,0,MATCH(AX$1,Systems!$I$2:AY$2,)),"&lt;&gt;*"&amp;"(X)"&amp;"*")+COUNTIF(INDEX(ownership,0,MATCH(AX$1,Systems!$I$2:AY$2,)),$A84&amp;",*")</f>
        <v>0</v>
      </c>
      <c r="AY84" s="121">
        <f t="array" ref="AY84">COUNTIF(INDEX(ownership,0,MATCH(AY$1,Systems!$I$2:AZ$2,)),$A84)+COUNTIFS(INDEX(ownership,0,MATCH(AY$1,Systems!$I$2:AZ$2,)),$A84&amp;"(*",INDEX(ownership,0,MATCH(AY$1,Systems!$I$2:AZ$2,)),"&lt;&gt;*"&amp;"(X)"&amp;"*")+COUNTIF(INDEX(ownership,0,MATCH(AY$1,Systems!$I$2:AZ$2,)),$A84&amp;",*")</f>
        <v>0</v>
      </c>
      <c r="AZ84" s="121">
        <f t="array" ref="AZ84">COUNTIF(INDEX(ownership,0,MATCH(AZ$1,Systems!$I$2:AY$2,)),$A84)+COUNTIFS(INDEX(ownership,0,MATCH(AZ$1,Systems!$I$2:AY$2,)),$A84&amp;"(*",INDEX(ownership,0,MATCH(AZ$1,Systems!$I$2:AY$2,)),"&lt;&gt;*"&amp;"(X)"&amp;"*")+COUNTIF(INDEX(ownership,0,MATCH(AZ$1,Systems!$I$2:AY$2,)),$A84&amp;",*")</f>
        <v>0</v>
      </c>
    </row>
    <row r="85" ht="15.75" customHeight="1">
      <c r="A85" s="60" t="s">
        <v>473</v>
      </c>
      <c r="B85" s="60" t="s">
        <v>8098</v>
      </c>
      <c r="C85" s="60" t="s">
        <v>7942</v>
      </c>
      <c r="D85" s="119">
        <v>3048.0</v>
      </c>
      <c r="E85" s="119">
        <v>3148.0</v>
      </c>
      <c r="F85" s="122"/>
      <c r="G85" s="121">
        <f t="shared" si="1"/>
        <v>7</v>
      </c>
      <c r="H85" s="121">
        <f t="array" ref="H85">COUNTIF(INDEX(ownership,0,MATCH(H$1,Systems!$I$2:AY$2,)),$A85)+COUNTIFS(INDEX(ownership,0,MATCH(H$1,Systems!$I$2:AY$2,)),$A85&amp;"(*",INDEX(ownership,0,MATCH(H$1,Systems!$I$2:AY$2,)),"&lt;&gt;*"&amp;"(X)"&amp;"*")+COUNTIF(INDEX(ownership,0,MATCH(H$1,Systems!$I$2:AY$2,)),$A85&amp;",*")</f>
        <v>0</v>
      </c>
      <c r="I85" s="121">
        <f t="array" ref="I85">COUNTIF(INDEX(ownership,0,MATCH(I$1,Systems!$I$2:AY$2,)),$A85)+COUNTIFS(INDEX(ownership,0,MATCH(I$1,Systems!$I$2:AY$2,)),$A85&amp;"(*",INDEX(ownership,0,MATCH(I$1,Systems!$I$2:AY$2,)),"&lt;&gt;*"&amp;"(X)"&amp;"*")+COUNTIF(INDEX(ownership,0,MATCH(I$1,Systems!$I$2:AY$2,)),$A85&amp;",*")</f>
        <v>0</v>
      </c>
      <c r="J85" s="121">
        <f t="array" ref="J85">COUNTIF(INDEX(ownership,0,MATCH(J$1,Systems!$I$2:AY$2,)),$A85)+COUNTIFS(INDEX(ownership,0,MATCH(J$1,Systems!$I$2:AY$2,)),$A85&amp;"(*",INDEX(ownership,0,MATCH(J$1,Systems!$I$2:AY$2,)),"&lt;&gt;*"&amp;"(X)"&amp;"*")+COUNTIF(INDEX(ownership,0,MATCH(J$1,Systems!$I$2:AY$2,)),$A85&amp;",*")</f>
        <v>0</v>
      </c>
      <c r="K85" s="121">
        <f t="array" ref="K85">COUNTIF(INDEX(ownership,0,MATCH(K$1,Systems!$I$2:AY$2,)),$A85)+COUNTIFS(INDEX(ownership,0,MATCH(K$1,Systems!$I$2:AY$2,)),$A85&amp;"(*",INDEX(ownership,0,MATCH(K$1,Systems!$I$2:AY$2,)),"&lt;&gt;*"&amp;"(X)"&amp;"*")+COUNTIF(INDEX(ownership,0,MATCH(K$1,Systems!$I$2:AY$2,)),$A85&amp;",*")</f>
        <v>0</v>
      </c>
      <c r="L85" s="121">
        <f t="array" ref="L85">COUNTIF(INDEX(ownership,0,MATCH(L$1,Systems!$I$2:AY$2,)),$A85)+COUNTIFS(INDEX(ownership,0,MATCH(L$1,Systems!$I$2:AY$2,)),$A85&amp;"(*",INDEX(ownership,0,MATCH(L$1,Systems!$I$2:AY$2,)),"&lt;&gt;*"&amp;"(X)"&amp;"*")+COUNTIF(INDEX(ownership,0,MATCH(L$1,Systems!$I$2:AY$2,)),$A85&amp;",*")</f>
        <v>0</v>
      </c>
      <c r="M85" s="121">
        <f t="array" ref="M85">COUNTIF(INDEX(ownership,0,MATCH(M$1,Systems!$I$2:AY$2,)),$A85)+COUNTIFS(INDEX(ownership,0,MATCH(M$1,Systems!$I$2:AY$2,)),$A85&amp;"(*",INDEX(ownership,0,MATCH(M$1,Systems!$I$2:AY$2,)),"&lt;&gt;*"&amp;"(X)"&amp;"*")+COUNTIF(INDEX(ownership,0,MATCH(M$1,Systems!$I$2:AY$2,)),$A85&amp;",*")</f>
        <v>0</v>
      </c>
      <c r="N85" s="121">
        <f t="array" ref="N85">COUNTIF(INDEX(ownership,0,MATCH(N$1,Systems!$I$2:AY$2,)),$A85)+COUNTIFS(INDEX(ownership,0,MATCH(N$1,Systems!$I$2:AY$2,)),$A85&amp;"(*",INDEX(ownership,0,MATCH(N$1,Systems!$I$2:AY$2,)),"&lt;&gt;*"&amp;"(X)"&amp;"*")+COUNTIF(INDEX(ownership,0,MATCH(N$1,Systems!$I$2:AY$2,)),$A85&amp;",*")</f>
        <v>0</v>
      </c>
      <c r="O85" s="121">
        <f t="array" ref="O85">COUNTIF(INDEX(ownership,0,MATCH(O$1,Systems!$I$2:AY$2,)),$A85)+COUNTIFS(INDEX(ownership,0,MATCH(O$1,Systems!$I$2:AY$2,)),$A85&amp;"(*",INDEX(ownership,0,MATCH(O$1,Systems!$I$2:AY$2,)),"&lt;&gt;*"&amp;"(X)"&amp;"*")+COUNTIF(INDEX(ownership,0,MATCH(O$1,Systems!$I$2:AY$2,)),$A85&amp;",*")</f>
        <v>0</v>
      </c>
      <c r="P85" s="121">
        <f t="array" ref="P85">COUNTIF(INDEX(ownership,0,MATCH(P$1,Systems!$I$2:AY$2,)),$A85)+COUNTIFS(INDEX(ownership,0,MATCH(P$1,Systems!$I$2:AY$2,)),$A85&amp;"(*",INDEX(ownership,0,MATCH(P$1,Systems!$I$2:AY$2,)),"&lt;&gt;*"&amp;"(X)"&amp;"*")+COUNTIF(INDEX(ownership,0,MATCH(P$1,Systems!$I$2:AY$2,)),$A85&amp;",*")</f>
        <v>0</v>
      </c>
      <c r="Q85" s="121">
        <f t="array" ref="Q85">COUNTIF(INDEX(ownership,0,MATCH(Q$1,Systems!$I$2:AY$2,)),$A85)+COUNTIFS(INDEX(ownership,0,MATCH(Q$1,Systems!$I$2:AY$2,)),$A85&amp;"(*",INDEX(ownership,0,MATCH(Q$1,Systems!$I$2:AY$2,)),"&lt;&gt;*"&amp;"(X)"&amp;"*")+COUNTIF(INDEX(ownership,0,MATCH(Q$1,Systems!$I$2:AY$2,)),$A85&amp;",*")</f>
        <v>0</v>
      </c>
      <c r="R85" s="121">
        <f t="array" ref="R85">COUNTIF(INDEX(ownership,0,MATCH(R$1,Systems!$I$2:AY$2,)),$A85)+COUNTIFS(INDEX(ownership,0,MATCH(R$1,Systems!$I$2:AY$2,)),$A85&amp;"(*",INDEX(ownership,0,MATCH(R$1,Systems!$I$2:AY$2,)),"&lt;&gt;*"&amp;"(X)"&amp;"*")+COUNTIF(INDEX(ownership,0,MATCH(R$1,Systems!$I$2:AY$2,)),$A85&amp;",*")</f>
        <v>0</v>
      </c>
      <c r="S85" s="121">
        <f t="array" ref="S85">COUNTIF(INDEX(ownership,0,MATCH(S$1,Systems!$I$2:AY$2,)),$A85)+COUNTIFS(INDEX(ownership,0,MATCH(S$1,Systems!$I$2:AY$2,)),$A85&amp;"(*",INDEX(ownership,0,MATCH(S$1,Systems!$I$2:AY$2,)),"&lt;&gt;*"&amp;"(X)"&amp;"*")+COUNTIF(INDEX(ownership,0,MATCH(S$1,Systems!$I$2:AY$2,)),$A85&amp;",*")</f>
        <v>0</v>
      </c>
      <c r="T85" s="121">
        <f t="array" ref="T85">COUNTIF(INDEX(ownership,0,MATCH(T$1,Systems!$I$2:AY$2,)),$A85)+COUNTIFS(INDEX(ownership,0,MATCH(T$1,Systems!$I$2:AY$2,)),$A85&amp;"(*",INDEX(ownership,0,MATCH(T$1,Systems!$I$2:AY$2,)),"&lt;&gt;*"&amp;"(X)"&amp;"*")+COUNTIF(INDEX(ownership,0,MATCH(T$1,Systems!$I$2:AY$2,)),$A85&amp;",*")</f>
        <v>0</v>
      </c>
      <c r="U85" s="121">
        <f t="array" ref="U85">COUNTIF(INDEX(ownership,0,MATCH(U$1,Systems!$I$2:AY$2,)),$A85)+COUNTIFS(INDEX(ownership,0,MATCH(U$1,Systems!$I$2:AY$2,)),$A85&amp;"(*",INDEX(ownership,0,MATCH(U$1,Systems!$I$2:AY$2,)),"&lt;&gt;*"&amp;"(X)"&amp;"*")+COUNTIF(INDEX(ownership,0,MATCH(U$1,Systems!$I$2:AY$2,)),$A85&amp;",*")</f>
        <v>0</v>
      </c>
      <c r="V85" s="121">
        <f t="array" ref="V85">COUNTIF(INDEX(ownership,0,MATCH(V$1,Systems!$I$2:AY$2,)),$A85)+COUNTIFS(INDEX(ownership,0,MATCH(V$1,Systems!$I$2:AY$2,)),$A85&amp;"(*",INDEX(ownership,0,MATCH(V$1,Systems!$I$2:AY$2,)),"&lt;&gt;*"&amp;"(X)"&amp;"*")+COUNTIF(INDEX(ownership,0,MATCH(V$1,Systems!$I$2:AY$2,)),$A85&amp;",*")</f>
        <v>0</v>
      </c>
      <c r="W85" s="121">
        <f t="array" ref="W85">COUNTIF(INDEX(ownership,0,MATCH(W$1,Systems!$I$2:AY$2,)),$A85)+COUNTIFS(INDEX(ownership,0,MATCH(W$1,Systems!$I$2:AY$2,)),$A85&amp;"(*",INDEX(ownership,0,MATCH(W$1,Systems!$I$2:AY$2,)),"&lt;&gt;*"&amp;"(X)"&amp;"*")+COUNTIF(INDEX(ownership,0,MATCH(W$1,Systems!$I$2:AY$2,)),$A85&amp;",*")</f>
        <v>0</v>
      </c>
      <c r="X85" s="121">
        <f t="array" ref="X85">COUNTIF(INDEX(ownership,0,MATCH(X$1,Systems!$I$2:AY$2,)),$A85)+COUNTIFS(INDEX(ownership,0,MATCH(X$1,Systems!$I$2:AY$2,)),$A85&amp;"(*",INDEX(ownership,0,MATCH(X$1,Systems!$I$2:AY$2,)),"&lt;&gt;*"&amp;"(X)"&amp;"*")+COUNTIF(INDEX(ownership,0,MATCH(X$1,Systems!$I$2:AY$2,)),$A85&amp;",*")</f>
        <v>0</v>
      </c>
      <c r="Y85" s="121">
        <f t="array" ref="Y85">COUNTIF(INDEX(ownership,0,MATCH(Y$1,Systems!$I$2:AY$2,)),$A85)+COUNTIFS(INDEX(ownership,0,MATCH(Y$1,Systems!$I$2:AY$2,)),$A85&amp;"(*",INDEX(ownership,0,MATCH(Y$1,Systems!$I$2:AY$2,)),"&lt;&gt;*"&amp;"(X)"&amp;"*")+COUNTIF(INDEX(ownership,0,MATCH(Y$1,Systems!$I$2:AY$2,)),$A85&amp;",*")</f>
        <v>0</v>
      </c>
      <c r="Z85" s="121">
        <f t="array" ref="Z85">COUNTIF(INDEX(ownership,0,MATCH(Z$1,Systems!$I$2:AY$2,)),$A85)+COUNTIFS(INDEX(ownership,0,MATCH(Z$1,Systems!$I$2:AY$2,)),$A85&amp;"(*",INDEX(ownership,0,MATCH(Z$1,Systems!$I$2:AY$2,)),"&lt;&gt;*"&amp;"(X)"&amp;"*")+COUNTIF(INDEX(ownership,0,MATCH(Z$1,Systems!$I$2:AY$2,)),$A85&amp;",*")</f>
        <v>0</v>
      </c>
      <c r="AA85" s="121">
        <f t="array" ref="AA85">COUNTIF(INDEX(ownership,0,MATCH(AA$1,Systems!$I$2:AY$2,)),$A85)+COUNTIFS(INDEX(ownership,0,MATCH(AA$1,Systems!$I$2:AY$2,)),$A85&amp;"(*",INDEX(ownership,0,MATCH(AA$1,Systems!$I$2:AY$2,)),"&lt;&gt;*"&amp;"(X)"&amp;"*")+COUNTIF(INDEX(ownership,0,MATCH(AA$1,Systems!$I$2:AY$2,)),$A85&amp;",*")</f>
        <v>6</v>
      </c>
      <c r="AB85" s="121">
        <f t="array" ref="AB85">COUNTIF(INDEX(ownership,0,MATCH(AB$1,Systems!$I$2:AY$2,)),$A85)+COUNTIFS(INDEX(ownership,0,MATCH(AB$1,Systems!$I$2:AY$2,)),$A85&amp;"(*",INDEX(ownership,0,MATCH(AB$1,Systems!$I$2:AY$2,)),"&lt;&gt;*"&amp;"(X)"&amp;"*")+COUNTIF(INDEX(ownership,0,MATCH(AB$1,Systems!$I$2:AY$2,)),$A85&amp;",*")</f>
        <v>6</v>
      </c>
      <c r="AC85" s="121">
        <f t="array" ref="AC85">COUNTIF(INDEX(ownership,0,MATCH(AC$1,Systems!$I$2:AY$2,)),$A85)+COUNTIFS(INDEX(ownership,0,MATCH(AC$1,Systems!$I$2:AY$2,)),$A85&amp;"(*",INDEX(ownership,0,MATCH(AC$1,Systems!$I$2:AY$2,)),"&lt;&gt;*"&amp;"(X)"&amp;"*")+COUNTIF(INDEX(ownership,0,MATCH(AC$1,Systems!$I$2:AY$2,)),$A85&amp;",*")</f>
        <v>6</v>
      </c>
      <c r="AD85" s="121">
        <f t="array" ref="AD85">COUNTIF(INDEX(ownership,0,MATCH(AD$1,Systems!$I$2:AY$2,)),$A85)+COUNTIFS(INDEX(ownership,0,MATCH(AD$1,Systems!$I$2:AY$2,)),$A85&amp;"(*",INDEX(ownership,0,MATCH(AD$1,Systems!$I$2:AY$2,)),"&lt;&gt;*"&amp;"(X)"&amp;"*")+COUNTIF(INDEX(ownership,0,MATCH(AD$1,Systems!$I$2:AY$2,)),$A85&amp;",*")</f>
        <v>6</v>
      </c>
      <c r="AE85" s="121">
        <f t="array" ref="AE85">COUNTIF(INDEX(ownership,0,MATCH(AE$1,Systems!$I$2:AY$2,)),$A85)+COUNTIFS(INDEX(ownership,0,MATCH(AE$1,Systems!$I$2:AY$2,)),$A85&amp;"(*",INDEX(ownership,0,MATCH(AE$1,Systems!$I$2:AY$2,)),"&lt;&gt;*"&amp;"(X)"&amp;"*")+COUNTIF(INDEX(ownership,0,MATCH(AE$1,Systems!$I$2:AY$2,)),$A85&amp;",*")</f>
        <v>6</v>
      </c>
      <c r="AF85" s="121">
        <f t="array" ref="AF85">COUNTIF(INDEX(ownership,0,MATCH(AF$1,Systems!$I$2:AY$2,)),$A85)+COUNTIFS(INDEX(ownership,0,MATCH(AF$1,Systems!$I$2:AY$2,)),$A85&amp;"(*",INDEX(ownership,0,MATCH(AF$1,Systems!$I$2:AY$2,)),"&lt;&gt;*"&amp;"(X)"&amp;"*")+COUNTIF(INDEX(ownership,0,MATCH(AF$1,Systems!$I$2:AY$2,)),$A85&amp;",*")</f>
        <v>6</v>
      </c>
      <c r="AG85" s="121">
        <f t="array" ref="AG85">COUNTIF(INDEX(ownership,0,MATCH(AG$1,Systems!$I$2:AY$2,)),$A85)+COUNTIFS(INDEX(ownership,0,MATCH(AG$1,Systems!$I$2:AY$2,)),$A85&amp;"(*",INDEX(ownership,0,MATCH(AG$1,Systems!$I$2:AY$2,)),"&lt;&gt;*"&amp;"(X)"&amp;"*")+COUNTIF(INDEX(ownership,0,MATCH(AG$1,Systems!$I$2:AY$2,)),$A85&amp;",*")</f>
        <v>6</v>
      </c>
      <c r="AH85" s="121">
        <f t="array" ref="AH85">COUNTIF(INDEX(ownership,0,MATCH(AH$1,Systems!$I$2:AY$2,)),$A85)+COUNTIFS(INDEX(ownership,0,MATCH(AH$1,Systems!$I$2:AY$2,)),$A85&amp;"(*",INDEX(ownership,0,MATCH(AH$1,Systems!$I$2:AY$2,)),"&lt;&gt;*"&amp;"(X)"&amp;"*")+COUNTIF(INDEX(ownership,0,MATCH(AH$1,Systems!$I$2:AY$2,)),$A85&amp;",*")</f>
        <v>6</v>
      </c>
      <c r="AI85" s="121">
        <f t="array" ref="AI85">COUNTIF(INDEX(ownership,0,MATCH(AI$1,Systems!$I$2:AY$2,)),$A85)+COUNTIFS(INDEX(ownership,0,MATCH(AI$1,Systems!$I$2:AY$2,)),$A85&amp;"(*",INDEX(ownership,0,MATCH(AI$1,Systems!$I$2:AY$2,)),"&lt;&gt;*"&amp;"(X)"&amp;"*")+COUNTIF(INDEX(ownership,0,MATCH(AI$1,Systems!$I$2:AY$2,)),$A85&amp;",*")</f>
        <v>6</v>
      </c>
      <c r="AJ85" s="121">
        <f t="array" ref="AJ85">COUNTIF(INDEX(ownership,0,MATCH(AJ$1,Systems!$I$2:AY$2,)),$A85)+COUNTIFS(INDEX(ownership,0,MATCH(AJ$1,Systems!$I$2:AY$2,)),$A85&amp;"(*",INDEX(ownership,0,MATCH(AJ$1,Systems!$I$2:AY$2,)),"&lt;&gt;*"&amp;"(X)"&amp;"*")+COUNTIF(INDEX(ownership,0,MATCH(AJ$1,Systems!$I$2:AY$2,)),$A85&amp;",*")</f>
        <v>6</v>
      </c>
      <c r="AK85" s="121">
        <f t="array" ref="AK85">COUNTIF(INDEX(ownership,0,MATCH(AK$1,Systems!$I$2:AY$2,)),$A85)+COUNTIFS(INDEX(ownership,0,MATCH(AK$1,Systems!$I$2:AY$2,)),$A85&amp;"(*",INDEX(ownership,0,MATCH(AK$1,Systems!$I$2:AY$2,)),"&lt;&gt;*"&amp;"(X)"&amp;"*")+COUNTIF(INDEX(ownership,0,MATCH(AK$1,Systems!$I$2:AY$2,)),$A85&amp;",*")</f>
        <v>6</v>
      </c>
      <c r="AL85" s="121">
        <f t="array" ref="AL85">COUNTIF(INDEX(ownership,0,MATCH(AL$1,Systems!$I$2:AY$2,)),$A85)+COUNTIFS(INDEX(ownership,0,MATCH(AL$1,Systems!$I$2:AY$2,)),$A85&amp;"(*",INDEX(ownership,0,MATCH(AL$1,Systems!$I$2:AY$2,)),"&lt;&gt;*"&amp;"(X)"&amp;"*")+COUNTIF(INDEX(ownership,0,MATCH(AL$1,Systems!$I$2:AY$2,)),$A85&amp;",*")</f>
        <v>6</v>
      </c>
      <c r="AM85" s="121">
        <f t="array" ref="AM85">COUNTIF(INDEX(ownership,0,MATCH(AM$1,Systems!$I$2:AY$2,)),$A85)+COUNTIFS(INDEX(ownership,0,MATCH(AM$1,Systems!$I$2:AY$2,)),$A85&amp;"(*",INDEX(ownership,0,MATCH(AM$1,Systems!$I$2:AY$2,)),"&lt;&gt;*"&amp;"(X)"&amp;"*")+COUNTIF(INDEX(ownership,0,MATCH(AM$1,Systems!$I$2:AY$2,)),$A85&amp;",*")</f>
        <v>6</v>
      </c>
      <c r="AN85" s="121">
        <f t="array" ref="AN85">COUNTIF(INDEX(ownership,0,MATCH(AN$1,Systems!$I$2:AY$2,)),$A85)+COUNTIFS(INDEX(ownership,0,MATCH(AN$1,Systems!$I$2:AY$2,)),$A85&amp;"(*",INDEX(ownership,0,MATCH(AN$1,Systems!$I$2:AY$2,)),"&lt;&gt;*"&amp;"(X)"&amp;"*")+COUNTIF(INDEX(ownership,0,MATCH(AN$1,Systems!$I$2:AY$2,)),$A85&amp;",*")</f>
        <v>6</v>
      </c>
      <c r="AO85" s="121">
        <f t="array" ref="AO85">COUNTIF(INDEX(ownership,0,MATCH(AO$1,Systems!$I$2:AY$2,)),$A85)+COUNTIFS(INDEX(ownership,0,MATCH(AO$1,Systems!$I$2:AY$2,)),$A85&amp;"(*",INDEX(ownership,0,MATCH(AO$1,Systems!$I$2:AY$2,)),"&lt;&gt;*"&amp;"(X)"&amp;"*")+COUNTIF(INDEX(ownership,0,MATCH(AO$1,Systems!$I$2:AY$2,)),$A85&amp;",*")</f>
        <v>6</v>
      </c>
      <c r="AP85" s="121">
        <f t="array" ref="AP85">COUNTIF(INDEX(ownership,0,MATCH(AP$1,Systems!$I$2:AY$2,)),$A85)+COUNTIFS(INDEX(ownership,0,MATCH(AP$1,Systems!$I$2:AY$2,)),$A85&amp;"(*",INDEX(ownership,0,MATCH(AP$1,Systems!$I$2:AY$2,)),"&lt;&gt;*"&amp;"(X)"&amp;"*")+COUNTIF(INDEX(ownership,0,MATCH(AP$1,Systems!$I$2:AY$2,)),$A85&amp;",*")</f>
        <v>6</v>
      </c>
      <c r="AQ85" s="121">
        <f t="array" ref="AQ85">COUNTIF(INDEX(ownership,0,MATCH(AQ$1,Systems!$I$2:AY$2,)),$A85)+COUNTIFS(INDEX(ownership,0,MATCH(AQ$1,Systems!$I$2:AY$2,)),$A85&amp;"(*",INDEX(ownership,0,MATCH(AQ$1,Systems!$I$2:AY$2,)),"&lt;&gt;*"&amp;"(X)"&amp;"*")+COUNTIF(INDEX(ownership,0,MATCH(AQ$1,Systems!$I$2:AY$2,)),$A85&amp;",*")</f>
        <v>6</v>
      </c>
      <c r="AR85" s="121">
        <f t="array" ref="AR85">COUNTIF(INDEX(ownership,0,MATCH(AR$1,Systems!$I$2:AY$2,)),$A85)+COUNTIFS(INDEX(ownership,0,MATCH(AR$1,Systems!$I$2:AY$2,)),$A85&amp;"(*",INDEX(ownership,0,MATCH(AR$1,Systems!$I$2:AY$2,)),"&lt;&gt;*"&amp;"(X)"&amp;"*")+COUNTIF(INDEX(ownership,0,MATCH(AR$1,Systems!$I$2:AY$2,)),$A85&amp;",*")</f>
        <v>6</v>
      </c>
      <c r="AS85" s="121">
        <f t="array" ref="AS85">COUNTIF(INDEX(ownership,0,MATCH(AS$1,Systems!$I$2:AY$2,)),$A85)+COUNTIFS(INDEX(ownership,0,MATCH(AS$1,Systems!$I$2:AY$2,)),$A85&amp;"(*",INDEX(ownership,0,MATCH(AS$1,Systems!$I$2:AY$2,)),"&lt;&gt;*"&amp;"(X)"&amp;"*")+COUNTIF(INDEX(ownership,0,MATCH(AS$1,Systems!$I$2:AY$2,)),$A85&amp;",*")</f>
        <v>6</v>
      </c>
      <c r="AT85" s="121">
        <f t="array" ref="AT85">COUNTIF(INDEX(ownership,0,MATCH(AT$1,Systems!$I$2:AY$2,)),$A85)+COUNTIFS(INDEX(ownership,0,MATCH(AT$1,Systems!$I$2:AY$2,)),$A85&amp;"(*",INDEX(ownership,0,MATCH(AT$1,Systems!$I$2:AY$2,)),"&lt;&gt;*"&amp;"(X)"&amp;"*")+COUNTIF(INDEX(ownership,0,MATCH(AT$1,Systems!$I$2:AY$2,)),$A85&amp;",*")</f>
        <v>6</v>
      </c>
      <c r="AU85" s="121">
        <f t="array" ref="AU85">COUNTIF(INDEX(ownership,0,MATCH(AU$1,Systems!$I$2:AY$2,)),$A85)+COUNTIFS(INDEX(ownership,0,MATCH(AU$1,Systems!$I$2:AY$2,)),$A85&amp;"(*",INDEX(ownership,0,MATCH(AU$1,Systems!$I$2:AY$2,)),"&lt;&gt;*"&amp;"(X)"&amp;"*")+COUNTIF(INDEX(ownership,0,MATCH(AU$1,Systems!$I$2:AY$2,)),$A85&amp;",*")</f>
        <v>7</v>
      </c>
      <c r="AV85" s="121">
        <f t="array" ref="AV85">COUNTIF(INDEX(ownership,0,MATCH(AV$1,Systems!$I$2:AY$2,)),$A85)+COUNTIFS(INDEX(ownership,0,MATCH(AV$1,Systems!$I$2:AY$2,)),$A85&amp;"(*",INDEX(ownership,0,MATCH(AV$1,Systems!$I$2:AY$2,)),"&lt;&gt;*"&amp;"(X)"&amp;"*")+COUNTIF(INDEX(ownership,0,MATCH(AV$1,Systems!$I$2:AY$2,)),$A85&amp;",*")</f>
        <v>7</v>
      </c>
      <c r="AW85" s="121">
        <f t="array" ref="AW85">COUNTIF(INDEX(ownership,0,MATCH(AW$1,Systems!$I$2:AY$2,)),$A85)+COUNTIFS(INDEX(ownership,0,MATCH(AW$1,Systems!$I$2:AY$2,)),$A85&amp;"(*",INDEX(ownership,0,MATCH(AW$1,Systems!$I$2:AY$2,)),"&lt;&gt;*"&amp;"(X)"&amp;"*")+COUNTIF(INDEX(ownership,0,MATCH(AW$1,Systems!$I$2:AY$2,)),$A85&amp;",*")</f>
        <v>7</v>
      </c>
      <c r="AX85" s="121">
        <f t="array" ref="AX85">COUNTIF(INDEX(ownership,0,MATCH(AX$1,Systems!$I$2:AY$2,)),$A85)+COUNTIFS(INDEX(ownership,0,MATCH(AX$1,Systems!$I$2:AY$2,)),$A85&amp;"(*",INDEX(ownership,0,MATCH(AX$1,Systems!$I$2:AY$2,)),"&lt;&gt;*"&amp;"(X)"&amp;"*")+COUNTIF(INDEX(ownership,0,MATCH(AX$1,Systems!$I$2:AY$2,)),$A85&amp;",*")</f>
        <v>0</v>
      </c>
      <c r="AY85" s="121">
        <f t="array" ref="AY85">COUNTIF(INDEX(ownership,0,MATCH(AY$1,Systems!$I$2:AZ$2,)),$A85)+COUNTIFS(INDEX(ownership,0,MATCH(AY$1,Systems!$I$2:AZ$2,)),$A85&amp;"(*",INDEX(ownership,0,MATCH(AY$1,Systems!$I$2:AZ$2,)),"&lt;&gt;*"&amp;"(X)"&amp;"*")+COUNTIF(INDEX(ownership,0,MATCH(AY$1,Systems!$I$2:AZ$2,)),$A85&amp;",*")</f>
        <v>0</v>
      </c>
      <c r="AZ85" s="121">
        <f t="array" ref="AZ85">COUNTIF(INDEX(ownership,0,MATCH(AZ$1,Systems!$I$2:AY$2,)),$A85)+COUNTIFS(INDEX(ownership,0,MATCH(AZ$1,Systems!$I$2:AY$2,)),$A85&amp;"(*",INDEX(ownership,0,MATCH(AZ$1,Systems!$I$2:AY$2,)),"&lt;&gt;*"&amp;"(X)"&amp;"*")+COUNTIF(INDEX(ownership,0,MATCH(AZ$1,Systems!$I$2:AY$2,)),$A85&amp;",*")</f>
        <v>0</v>
      </c>
    </row>
    <row r="86" ht="15.75" customHeight="1">
      <c r="A86" s="60" t="s">
        <v>516</v>
      </c>
      <c r="B86" s="60" t="s">
        <v>8099</v>
      </c>
      <c r="C86" s="60" t="s">
        <v>8100</v>
      </c>
      <c r="D86" s="119">
        <v>3052.0</v>
      </c>
      <c r="E86" s="69"/>
      <c r="F86" s="122"/>
      <c r="G86" s="121">
        <f t="shared" si="1"/>
        <v>134</v>
      </c>
      <c r="H86" s="121">
        <f t="array" ref="H86">COUNTIF(INDEX(ownership,0,MATCH(H$1,Systems!$I$2:AY$2,)),$A86)+COUNTIFS(INDEX(ownership,0,MATCH(H$1,Systems!$I$2:AY$2,)),$A86&amp;"(*",INDEX(ownership,0,MATCH(H$1,Systems!$I$2:AY$2,)),"&lt;&gt;*"&amp;"(X)"&amp;"*")+COUNTIF(INDEX(ownership,0,MATCH(H$1,Systems!$I$2:AY$2,)),$A86&amp;",*")</f>
        <v>0</v>
      </c>
      <c r="I86" s="121">
        <f t="array" ref="I86">COUNTIF(INDEX(ownership,0,MATCH(I$1,Systems!$I$2:AY$2,)),$A86)+COUNTIFS(INDEX(ownership,0,MATCH(I$1,Systems!$I$2:AY$2,)),$A86&amp;"(*",INDEX(ownership,0,MATCH(I$1,Systems!$I$2:AY$2,)),"&lt;&gt;*"&amp;"(X)"&amp;"*")+COUNTIF(INDEX(ownership,0,MATCH(I$1,Systems!$I$2:AY$2,)),$A86&amp;",*")</f>
        <v>0</v>
      </c>
      <c r="J86" s="121">
        <f t="array" ref="J86">COUNTIF(INDEX(ownership,0,MATCH(J$1,Systems!$I$2:AY$2,)),$A86)+COUNTIFS(INDEX(ownership,0,MATCH(J$1,Systems!$I$2:AY$2,)),$A86&amp;"(*",INDEX(ownership,0,MATCH(J$1,Systems!$I$2:AY$2,)),"&lt;&gt;*"&amp;"(X)"&amp;"*")+COUNTIF(INDEX(ownership,0,MATCH(J$1,Systems!$I$2:AY$2,)),$A86&amp;",*")</f>
        <v>0</v>
      </c>
      <c r="K86" s="121">
        <f t="array" ref="K86">COUNTIF(INDEX(ownership,0,MATCH(K$1,Systems!$I$2:AY$2,)),$A86)+COUNTIFS(INDEX(ownership,0,MATCH(K$1,Systems!$I$2:AY$2,)),$A86&amp;"(*",INDEX(ownership,0,MATCH(K$1,Systems!$I$2:AY$2,)),"&lt;&gt;*"&amp;"(X)"&amp;"*")+COUNTIF(INDEX(ownership,0,MATCH(K$1,Systems!$I$2:AY$2,)),$A86&amp;",*")</f>
        <v>0</v>
      </c>
      <c r="L86" s="121">
        <f t="array" ref="L86">COUNTIF(INDEX(ownership,0,MATCH(L$1,Systems!$I$2:AY$2,)),$A86)+COUNTIFS(INDEX(ownership,0,MATCH(L$1,Systems!$I$2:AY$2,)),$A86&amp;"(*",INDEX(ownership,0,MATCH(L$1,Systems!$I$2:AY$2,)),"&lt;&gt;*"&amp;"(X)"&amp;"*")+COUNTIF(INDEX(ownership,0,MATCH(L$1,Systems!$I$2:AY$2,)),$A86&amp;",*")</f>
        <v>0</v>
      </c>
      <c r="M86" s="121">
        <f t="array" ref="M86">COUNTIF(INDEX(ownership,0,MATCH(M$1,Systems!$I$2:AY$2,)),$A86)+COUNTIFS(INDEX(ownership,0,MATCH(M$1,Systems!$I$2:AY$2,)),$A86&amp;"(*",INDEX(ownership,0,MATCH(M$1,Systems!$I$2:AY$2,)),"&lt;&gt;*"&amp;"(X)"&amp;"*")+COUNTIF(INDEX(ownership,0,MATCH(M$1,Systems!$I$2:AY$2,)),$A86&amp;",*")</f>
        <v>0</v>
      </c>
      <c r="N86" s="121">
        <f t="array" ref="N86">COUNTIF(INDEX(ownership,0,MATCH(N$1,Systems!$I$2:AY$2,)),$A86)+COUNTIFS(INDEX(ownership,0,MATCH(N$1,Systems!$I$2:AY$2,)),$A86&amp;"(*",INDEX(ownership,0,MATCH(N$1,Systems!$I$2:AY$2,)),"&lt;&gt;*"&amp;"(X)"&amp;"*")+COUNTIF(INDEX(ownership,0,MATCH(N$1,Systems!$I$2:AY$2,)),$A86&amp;",*")</f>
        <v>0</v>
      </c>
      <c r="O86" s="121">
        <f t="array" ref="O86">COUNTIF(INDEX(ownership,0,MATCH(O$1,Systems!$I$2:AY$2,)),$A86)+COUNTIFS(INDEX(ownership,0,MATCH(O$1,Systems!$I$2:AY$2,)),$A86&amp;"(*",INDEX(ownership,0,MATCH(O$1,Systems!$I$2:AY$2,)),"&lt;&gt;*"&amp;"(X)"&amp;"*")+COUNTIF(INDEX(ownership,0,MATCH(O$1,Systems!$I$2:AY$2,)),$A86&amp;",*")</f>
        <v>0</v>
      </c>
      <c r="P86" s="121">
        <f t="array" ref="P86">COUNTIF(INDEX(ownership,0,MATCH(P$1,Systems!$I$2:AY$2,)),$A86)+COUNTIFS(INDEX(ownership,0,MATCH(P$1,Systems!$I$2:AY$2,)),$A86&amp;"(*",INDEX(ownership,0,MATCH(P$1,Systems!$I$2:AY$2,)),"&lt;&gt;*"&amp;"(X)"&amp;"*")+COUNTIF(INDEX(ownership,0,MATCH(P$1,Systems!$I$2:AY$2,)),$A86&amp;",*")</f>
        <v>0</v>
      </c>
      <c r="Q86" s="121">
        <f t="array" ref="Q86">COUNTIF(INDEX(ownership,0,MATCH(Q$1,Systems!$I$2:AY$2,)),$A86)+COUNTIFS(INDEX(ownership,0,MATCH(Q$1,Systems!$I$2:AY$2,)),$A86&amp;"(*",INDEX(ownership,0,MATCH(Q$1,Systems!$I$2:AY$2,)),"&lt;&gt;*"&amp;"(X)"&amp;"*")+COUNTIF(INDEX(ownership,0,MATCH(Q$1,Systems!$I$2:AY$2,)),$A86&amp;",*")</f>
        <v>0</v>
      </c>
      <c r="R86" s="121">
        <f t="array" ref="R86">COUNTIF(INDEX(ownership,0,MATCH(R$1,Systems!$I$2:AY$2,)),$A86)+COUNTIFS(INDEX(ownership,0,MATCH(R$1,Systems!$I$2:AY$2,)),$A86&amp;"(*",INDEX(ownership,0,MATCH(R$1,Systems!$I$2:AY$2,)),"&lt;&gt;*"&amp;"(X)"&amp;"*")+COUNTIF(INDEX(ownership,0,MATCH(R$1,Systems!$I$2:AY$2,)),$A86&amp;",*")</f>
        <v>0</v>
      </c>
      <c r="S86" s="121">
        <f t="array" ref="S86">COUNTIF(INDEX(ownership,0,MATCH(S$1,Systems!$I$2:AY$2,)),$A86)+COUNTIFS(INDEX(ownership,0,MATCH(S$1,Systems!$I$2:AY$2,)),$A86&amp;"(*",INDEX(ownership,0,MATCH(S$1,Systems!$I$2:AY$2,)),"&lt;&gt;*"&amp;"(X)"&amp;"*")+COUNTIF(INDEX(ownership,0,MATCH(S$1,Systems!$I$2:AY$2,)),$A86&amp;",*")</f>
        <v>0</v>
      </c>
      <c r="T86" s="121">
        <f t="array" ref="T86">COUNTIF(INDEX(ownership,0,MATCH(T$1,Systems!$I$2:AY$2,)),$A86)+COUNTIFS(INDEX(ownership,0,MATCH(T$1,Systems!$I$2:AY$2,)),$A86&amp;"(*",INDEX(ownership,0,MATCH(T$1,Systems!$I$2:AY$2,)),"&lt;&gt;*"&amp;"(X)"&amp;"*")+COUNTIF(INDEX(ownership,0,MATCH(T$1,Systems!$I$2:AY$2,)),$A86&amp;",*")</f>
        <v>0</v>
      </c>
      <c r="U86" s="121">
        <f t="array" ref="U86">COUNTIF(INDEX(ownership,0,MATCH(U$1,Systems!$I$2:AY$2,)),$A86)+COUNTIFS(INDEX(ownership,0,MATCH(U$1,Systems!$I$2:AY$2,)),$A86&amp;"(*",INDEX(ownership,0,MATCH(U$1,Systems!$I$2:AY$2,)),"&lt;&gt;*"&amp;"(X)"&amp;"*")+COUNTIF(INDEX(ownership,0,MATCH(U$1,Systems!$I$2:AY$2,)),$A86&amp;",*")</f>
        <v>0</v>
      </c>
      <c r="V86" s="121">
        <f t="array" ref="V86">COUNTIF(INDEX(ownership,0,MATCH(V$1,Systems!$I$2:AY$2,)),$A86)+COUNTIFS(INDEX(ownership,0,MATCH(V$1,Systems!$I$2:AY$2,)),$A86&amp;"(*",INDEX(ownership,0,MATCH(V$1,Systems!$I$2:AY$2,)),"&lt;&gt;*"&amp;"(X)"&amp;"*")+COUNTIF(INDEX(ownership,0,MATCH(V$1,Systems!$I$2:AY$2,)),$A86&amp;",*")</f>
        <v>0</v>
      </c>
      <c r="W86" s="121">
        <f t="array" ref="W86">COUNTIF(INDEX(ownership,0,MATCH(W$1,Systems!$I$2:AY$2,)),$A86)+COUNTIFS(INDEX(ownership,0,MATCH(W$1,Systems!$I$2:AY$2,)),$A86&amp;"(*",INDEX(ownership,0,MATCH(W$1,Systems!$I$2:AY$2,)),"&lt;&gt;*"&amp;"(X)"&amp;"*")+COUNTIF(INDEX(ownership,0,MATCH(W$1,Systems!$I$2:AY$2,)),$A86&amp;",*")</f>
        <v>0</v>
      </c>
      <c r="X86" s="121">
        <f t="array" ref="X86">COUNTIF(INDEX(ownership,0,MATCH(X$1,Systems!$I$2:AY$2,)),$A86)+COUNTIFS(INDEX(ownership,0,MATCH(X$1,Systems!$I$2:AY$2,)),$A86&amp;"(*",INDEX(ownership,0,MATCH(X$1,Systems!$I$2:AY$2,)),"&lt;&gt;*"&amp;"(X)"&amp;"*")+COUNTIF(INDEX(ownership,0,MATCH(X$1,Systems!$I$2:AY$2,)),$A86&amp;",*")</f>
        <v>0</v>
      </c>
      <c r="Y86" s="121">
        <f t="array" ref="Y86">COUNTIF(INDEX(ownership,0,MATCH(Y$1,Systems!$I$2:AY$2,)),$A86)+COUNTIFS(INDEX(ownership,0,MATCH(Y$1,Systems!$I$2:AY$2,)),$A86&amp;"(*",INDEX(ownership,0,MATCH(Y$1,Systems!$I$2:AY$2,)),"&lt;&gt;*"&amp;"(X)"&amp;"*")+COUNTIF(INDEX(ownership,0,MATCH(Y$1,Systems!$I$2:AY$2,)),$A86&amp;",*")</f>
        <v>0</v>
      </c>
      <c r="Z86" s="121">
        <f t="array" ref="Z86">COUNTIF(INDEX(ownership,0,MATCH(Z$1,Systems!$I$2:AY$2,)),$A86)+COUNTIFS(INDEX(ownership,0,MATCH(Z$1,Systems!$I$2:AY$2,)),$A86&amp;"(*",INDEX(ownership,0,MATCH(Z$1,Systems!$I$2:AY$2,)),"&lt;&gt;*"&amp;"(X)"&amp;"*")+COUNTIF(INDEX(ownership,0,MATCH(Z$1,Systems!$I$2:AY$2,)),$A86&amp;",*")</f>
        <v>0</v>
      </c>
      <c r="AA86" s="121">
        <f t="array" ref="AA86">COUNTIF(INDEX(ownership,0,MATCH(AA$1,Systems!$I$2:AY$2,)),$A86)+COUNTIFS(INDEX(ownership,0,MATCH(AA$1,Systems!$I$2:AY$2,)),$A86&amp;"(*",INDEX(ownership,0,MATCH(AA$1,Systems!$I$2:AY$2,)),"&lt;&gt;*"&amp;"(X)"&amp;"*")+COUNTIF(INDEX(ownership,0,MATCH(AA$1,Systems!$I$2:AY$2,)),$A86&amp;",*")</f>
        <v>0</v>
      </c>
      <c r="AB86" s="121">
        <f t="array" ref="AB86">COUNTIF(INDEX(ownership,0,MATCH(AB$1,Systems!$I$2:AY$2,)),$A86)+COUNTIFS(INDEX(ownership,0,MATCH(AB$1,Systems!$I$2:AY$2,)),$A86&amp;"(*",INDEX(ownership,0,MATCH(AB$1,Systems!$I$2:AY$2,)),"&lt;&gt;*"&amp;"(X)"&amp;"*")+COUNTIF(INDEX(ownership,0,MATCH(AB$1,Systems!$I$2:AY$2,)),$A86&amp;",*")</f>
        <v>0</v>
      </c>
      <c r="AC86" s="121">
        <f t="array" ref="AC86">COUNTIF(INDEX(ownership,0,MATCH(AC$1,Systems!$I$2:AY$2,)),$A86)+COUNTIFS(INDEX(ownership,0,MATCH(AC$1,Systems!$I$2:AY$2,)),$A86&amp;"(*",INDEX(ownership,0,MATCH(AC$1,Systems!$I$2:AY$2,)),"&lt;&gt;*"&amp;"(X)"&amp;"*")+COUNTIF(INDEX(ownership,0,MATCH(AC$1,Systems!$I$2:AY$2,)),$A86&amp;",*")</f>
        <v>0</v>
      </c>
      <c r="AD86" s="121">
        <f t="array" ref="AD86">COUNTIF(INDEX(ownership,0,MATCH(AD$1,Systems!$I$2:AY$2,)),$A86)+COUNTIFS(INDEX(ownership,0,MATCH(AD$1,Systems!$I$2:AY$2,)),$A86&amp;"(*",INDEX(ownership,0,MATCH(AD$1,Systems!$I$2:AY$2,)),"&lt;&gt;*"&amp;"(X)"&amp;"*")+COUNTIF(INDEX(ownership,0,MATCH(AD$1,Systems!$I$2:AY$2,)),$A86&amp;",*")</f>
        <v>0</v>
      </c>
      <c r="AE86" s="121">
        <f t="array" ref="AE86">COUNTIF(INDEX(ownership,0,MATCH(AE$1,Systems!$I$2:AY$2,)),$A86)+COUNTIFS(INDEX(ownership,0,MATCH(AE$1,Systems!$I$2:AY$2,)),$A86&amp;"(*",INDEX(ownership,0,MATCH(AE$1,Systems!$I$2:AY$2,)),"&lt;&gt;*"&amp;"(X)"&amp;"*")+COUNTIF(INDEX(ownership,0,MATCH(AE$1,Systems!$I$2:AY$2,)),$A86&amp;",*")</f>
        <v>0</v>
      </c>
      <c r="AF86" s="121">
        <f t="array" ref="AF86">COUNTIF(INDEX(ownership,0,MATCH(AF$1,Systems!$I$2:AY$2,)),$A86)+COUNTIFS(INDEX(ownership,0,MATCH(AF$1,Systems!$I$2:AY$2,)),$A86&amp;"(*",INDEX(ownership,0,MATCH(AF$1,Systems!$I$2:AY$2,)),"&lt;&gt;*"&amp;"(X)"&amp;"*")+COUNTIF(INDEX(ownership,0,MATCH(AF$1,Systems!$I$2:AY$2,)),$A86&amp;",*")</f>
        <v>0</v>
      </c>
      <c r="AG86" s="121">
        <f t="array" ref="AG86">COUNTIF(INDEX(ownership,0,MATCH(AG$1,Systems!$I$2:AY$2,)),$A86)+COUNTIFS(INDEX(ownership,0,MATCH(AG$1,Systems!$I$2:AY$2,)),$A86&amp;"(*",INDEX(ownership,0,MATCH(AG$1,Systems!$I$2:AY$2,)),"&lt;&gt;*"&amp;"(X)"&amp;"*")+COUNTIF(INDEX(ownership,0,MATCH(AG$1,Systems!$I$2:AY$2,)),$A86&amp;",*")</f>
        <v>2</v>
      </c>
      <c r="AH86" s="121">
        <f t="array" ref="AH86">COUNTIF(INDEX(ownership,0,MATCH(AH$1,Systems!$I$2:AY$2,)),$A86)+COUNTIFS(INDEX(ownership,0,MATCH(AH$1,Systems!$I$2:AY$2,)),$A86&amp;"(*",INDEX(ownership,0,MATCH(AH$1,Systems!$I$2:AY$2,)),"&lt;&gt;*"&amp;"(X)"&amp;"*")+COUNTIF(INDEX(ownership,0,MATCH(AH$1,Systems!$I$2:AY$2,)),$A86&amp;",*")</f>
        <v>3</v>
      </c>
      <c r="AI86" s="121">
        <f t="array" ref="AI86">COUNTIF(INDEX(ownership,0,MATCH(AI$1,Systems!$I$2:AY$2,)),$A86)+COUNTIFS(INDEX(ownership,0,MATCH(AI$1,Systems!$I$2:AY$2,)),$A86&amp;"(*",INDEX(ownership,0,MATCH(AI$1,Systems!$I$2:AY$2,)),"&lt;&gt;*"&amp;"(X)"&amp;"*")+COUNTIF(INDEX(ownership,0,MATCH(AI$1,Systems!$I$2:AY$2,)),$A86&amp;",*")</f>
        <v>3</v>
      </c>
      <c r="AJ86" s="121">
        <f t="array" ref="AJ86">COUNTIF(INDEX(ownership,0,MATCH(AJ$1,Systems!$I$2:AY$2,)),$A86)+COUNTIFS(INDEX(ownership,0,MATCH(AJ$1,Systems!$I$2:AY$2,)),$A86&amp;"(*",INDEX(ownership,0,MATCH(AJ$1,Systems!$I$2:AY$2,)),"&lt;&gt;*"&amp;"(X)"&amp;"*")+COUNTIF(INDEX(ownership,0,MATCH(AJ$1,Systems!$I$2:AY$2,)),$A86&amp;",*")</f>
        <v>3</v>
      </c>
      <c r="AK86" s="121">
        <f t="array" ref="AK86">COUNTIF(INDEX(ownership,0,MATCH(AK$1,Systems!$I$2:AY$2,)),$A86)+COUNTIFS(INDEX(ownership,0,MATCH(AK$1,Systems!$I$2:AY$2,)),$A86&amp;"(*",INDEX(ownership,0,MATCH(AK$1,Systems!$I$2:AY$2,)),"&lt;&gt;*"&amp;"(X)"&amp;"*")+COUNTIF(INDEX(ownership,0,MATCH(AK$1,Systems!$I$2:AY$2,)),$A86&amp;",*")</f>
        <v>3</v>
      </c>
      <c r="AL86" s="121">
        <f t="array" ref="AL86">COUNTIF(INDEX(ownership,0,MATCH(AL$1,Systems!$I$2:AY$2,)),$A86)+COUNTIFS(INDEX(ownership,0,MATCH(AL$1,Systems!$I$2:AY$2,)),$A86&amp;"(*",INDEX(ownership,0,MATCH(AL$1,Systems!$I$2:AY$2,)),"&lt;&gt;*"&amp;"(X)"&amp;"*")+COUNTIF(INDEX(ownership,0,MATCH(AL$1,Systems!$I$2:AY$2,)),$A86&amp;",*")</f>
        <v>3</v>
      </c>
      <c r="AM86" s="121">
        <f t="array" ref="AM86">COUNTIF(INDEX(ownership,0,MATCH(AM$1,Systems!$I$2:AY$2,)),$A86)+COUNTIFS(INDEX(ownership,0,MATCH(AM$1,Systems!$I$2:AY$2,)),$A86&amp;"(*",INDEX(ownership,0,MATCH(AM$1,Systems!$I$2:AY$2,)),"&lt;&gt;*"&amp;"(X)"&amp;"*")+COUNTIF(INDEX(ownership,0,MATCH(AM$1,Systems!$I$2:AY$2,)),$A86&amp;",*")</f>
        <v>4</v>
      </c>
      <c r="AN86" s="121">
        <f t="array" ref="AN86">COUNTIF(INDEX(ownership,0,MATCH(AN$1,Systems!$I$2:AY$2,)),$A86)+COUNTIFS(INDEX(ownership,0,MATCH(AN$1,Systems!$I$2:AY$2,)),$A86&amp;"(*",INDEX(ownership,0,MATCH(AN$1,Systems!$I$2:AY$2,)),"&lt;&gt;*"&amp;"(X)"&amp;"*")+COUNTIF(INDEX(ownership,0,MATCH(AN$1,Systems!$I$2:AY$2,)),$A86&amp;",*")</f>
        <v>10</v>
      </c>
      <c r="AO86" s="121">
        <f t="array" ref="AO86">COUNTIF(INDEX(ownership,0,MATCH(AO$1,Systems!$I$2:AY$2,)),$A86)+COUNTIFS(INDEX(ownership,0,MATCH(AO$1,Systems!$I$2:AY$2,)),$A86&amp;"(*",INDEX(ownership,0,MATCH(AO$1,Systems!$I$2:AY$2,)),"&lt;&gt;*"&amp;"(X)"&amp;"*")+COUNTIF(INDEX(ownership,0,MATCH(AO$1,Systems!$I$2:AY$2,)),$A86&amp;",*")</f>
        <v>38</v>
      </c>
      <c r="AP86" s="121">
        <f t="array" ref="AP86">COUNTIF(INDEX(ownership,0,MATCH(AP$1,Systems!$I$2:AY$2,)),$A86)+COUNTIFS(INDEX(ownership,0,MATCH(AP$1,Systems!$I$2:AY$2,)),$A86&amp;"(*",INDEX(ownership,0,MATCH(AP$1,Systems!$I$2:AY$2,)),"&lt;&gt;*"&amp;"(X)"&amp;"*")+COUNTIF(INDEX(ownership,0,MATCH(AP$1,Systems!$I$2:AY$2,)),$A86&amp;",*")</f>
        <v>134</v>
      </c>
      <c r="AQ86" s="121">
        <f t="array" ref="AQ86">COUNTIF(INDEX(ownership,0,MATCH(AQ$1,Systems!$I$2:AY$2,)),$A86)+COUNTIFS(INDEX(ownership,0,MATCH(AQ$1,Systems!$I$2:AY$2,)),$A86&amp;"(*",INDEX(ownership,0,MATCH(AQ$1,Systems!$I$2:AY$2,)),"&lt;&gt;*"&amp;"(X)"&amp;"*")+COUNTIF(INDEX(ownership,0,MATCH(AQ$1,Systems!$I$2:AY$2,)),$A86&amp;",*")</f>
        <v>0</v>
      </c>
      <c r="AR86" s="121">
        <f t="array" ref="AR86">COUNTIF(INDEX(ownership,0,MATCH(AR$1,Systems!$I$2:AY$2,)),$A86)+COUNTIFS(INDEX(ownership,0,MATCH(AR$1,Systems!$I$2:AY$2,)),$A86&amp;"(*",INDEX(ownership,0,MATCH(AR$1,Systems!$I$2:AY$2,)),"&lt;&gt;*"&amp;"(X)"&amp;"*")+COUNTIF(INDEX(ownership,0,MATCH(AR$1,Systems!$I$2:AY$2,)),$A86&amp;",*")</f>
        <v>0</v>
      </c>
      <c r="AS86" s="121">
        <f t="array" ref="AS86">COUNTIF(INDEX(ownership,0,MATCH(AS$1,Systems!$I$2:AY$2,)),$A86)+COUNTIFS(INDEX(ownership,0,MATCH(AS$1,Systems!$I$2:AY$2,)),$A86&amp;"(*",INDEX(ownership,0,MATCH(AS$1,Systems!$I$2:AY$2,)),"&lt;&gt;*"&amp;"(X)"&amp;"*")+COUNTIF(INDEX(ownership,0,MATCH(AS$1,Systems!$I$2:AY$2,)),$A86&amp;",*")</f>
        <v>0</v>
      </c>
      <c r="AT86" s="121">
        <f t="array" ref="AT86">COUNTIF(INDEX(ownership,0,MATCH(AT$1,Systems!$I$2:AY$2,)),$A86)+COUNTIFS(INDEX(ownership,0,MATCH(AT$1,Systems!$I$2:AY$2,)),$A86&amp;"(*",INDEX(ownership,0,MATCH(AT$1,Systems!$I$2:AY$2,)),"&lt;&gt;*"&amp;"(X)"&amp;"*")+COUNTIF(INDEX(ownership,0,MATCH(AT$1,Systems!$I$2:AY$2,)),$A86&amp;",*")</f>
        <v>0</v>
      </c>
      <c r="AU86" s="121">
        <f t="array" ref="AU86">COUNTIF(INDEX(ownership,0,MATCH(AU$1,Systems!$I$2:AY$2,)),$A86)+COUNTIFS(INDEX(ownership,0,MATCH(AU$1,Systems!$I$2:AY$2,)),$A86&amp;"(*",INDEX(ownership,0,MATCH(AU$1,Systems!$I$2:AY$2,)),"&lt;&gt;*"&amp;"(X)"&amp;"*")+COUNTIF(INDEX(ownership,0,MATCH(AU$1,Systems!$I$2:AY$2,)),$A86&amp;",*")</f>
        <v>0</v>
      </c>
      <c r="AV86" s="121">
        <f t="array" ref="AV86">COUNTIF(INDEX(ownership,0,MATCH(AV$1,Systems!$I$2:AY$2,)),$A86)+COUNTIFS(INDEX(ownership,0,MATCH(AV$1,Systems!$I$2:AY$2,)),$A86&amp;"(*",INDEX(ownership,0,MATCH(AV$1,Systems!$I$2:AY$2,)),"&lt;&gt;*"&amp;"(X)"&amp;"*")+COUNTIF(INDEX(ownership,0,MATCH(AV$1,Systems!$I$2:AY$2,)),$A86&amp;",*")</f>
        <v>0</v>
      </c>
      <c r="AW86" s="121">
        <f t="array" ref="AW86">COUNTIF(INDEX(ownership,0,MATCH(AW$1,Systems!$I$2:AY$2,)),$A86)+COUNTIFS(INDEX(ownership,0,MATCH(AW$1,Systems!$I$2:AY$2,)),$A86&amp;"(*",INDEX(ownership,0,MATCH(AW$1,Systems!$I$2:AY$2,)),"&lt;&gt;*"&amp;"(X)"&amp;"*")+COUNTIF(INDEX(ownership,0,MATCH(AW$1,Systems!$I$2:AY$2,)),$A86&amp;",*")</f>
        <v>0</v>
      </c>
      <c r="AX86" s="121">
        <f t="array" ref="AX86">COUNTIF(INDEX(ownership,0,MATCH(AX$1,Systems!$I$2:AY$2,)),$A86)+COUNTIFS(INDEX(ownership,0,MATCH(AX$1,Systems!$I$2:AY$2,)),$A86&amp;"(*",INDEX(ownership,0,MATCH(AX$1,Systems!$I$2:AY$2,)),"&lt;&gt;*"&amp;"(X)"&amp;"*")+COUNTIF(INDEX(ownership,0,MATCH(AX$1,Systems!$I$2:AY$2,)),$A86&amp;",*")</f>
        <v>0</v>
      </c>
      <c r="AY86" s="121">
        <f t="array" ref="AY86">COUNTIF(INDEX(ownership,0,MATCH(AY$1,Systems!$I$2:AZ$2,)),$A86)+COUNTIFS(INDEX(ownership,0,MATCH(AY$1,Systems!$I$2:AZ$2,)),$A86&amp;"(*",INDEX(ownership,0,MATCH(AY$1,Systems!$I$2:AZ$2,)),"&lt;&gt;*"&amp;"(X)"&amp;"*")+COUNTIF(INDEX(ownership,0,MATCH(AY$1,Systems!$I$2:AZ$2,)),$A86&amp;",*")</f>
        <v>0</v>
      </c>
      <c r="AZ86" s="121">
        <f t="array" ref="AZ86">COUNTIF(INDEX(ownership,0,MATCH(AZ$1,Systems!$I$2:AY$2,)),$A86)+COUNTIFS(INDEX(ownership,0,MATCH(AZ$1,Systems!$I$2:AY$2,)),$A86&amp;"(*",INDEX(ownership,0,MATCH(AZ$1,Systems!$I$2:AY$2,)),"&lt;&gt;*"&amp;"(X)"&amp;"*")+COUNTIF(INDEX(ownership,0,MATCH(AZ$1,Systems!$I$2:AY$2,)),$A86&amp;",*")</f>
        <v>0</v>
      </c>
    </row>
    <row r="87" ht="15.75" customHeight="1">
      <c r="A87" s="60" t="s">
        <v>5953</v>
      </c>
      <c r="B87" s="60" t="s">
        <v>8101</v>
      </c>
      <c r="C87" s="69"/>
      <c r="D87" s="119">
        <v>3057.0</v>
      </c>
      <c r="E87" s="119">
        <v>3058.0</v>
      </c>
      <c r="F87" s="120" t="s">
        <v>8102</v>
      </c>
      <c r="G87" s="121">
        <f t="shared" si="1"/>
        <v>2</v>
      </c>
      <c r="H87" s="121">
        <f t="array" ref="H87">COUNTIF(INDEX(ownership,0,MATCH(H$1,Systems!$I$2:AY$2,)),$A87)+COUNTIFS(INDEX(ownership,0,MATCH(H$1,Systems!$I$2:AY$2,)),$A87&amp;"(*",INDEX(ownership,0,MATCH(H$1,Systems!$I$2:AY$2,)),"&lt;&gt;*"&amp;"(X)"&amp;"*")+COUNTIF(INDEX(ownership,0,MATCH(H$1,Systems!$I$2:AY$2,)),$A87&amp;",*")</f>
        <v>0</v>
      </c>
      <c r="I87" s="121">
        <f t="array" ref="I87">COUNTIF(INDEX(ownership,0,MATCH(I$1,Systems!$I$2:AY$2,)),$A87)+COUNTIFS(INDEX(ownership,0,MATCH(I$1,Systems!$I$2:AY$2,)),$A87&amp;"(*",INDEX(ownership,0,MATCH(I$1,Systems!$I$2:AY$2,)),"&lt;&gt;*"&amp;"(X)"&amp;"*")+COUNTIF(INDEX(ownership,0,MATCH(I$1,Systems!$I$2:AY$2,)),$A87&amp;",*")</f>
        <v>0</v>
      </c>
      <c r="J87" s="121">
        <f t="array" ref="J87">COUNTIF(INDEX(ownership,0,MATCH(J$1,Systems!$I$2:AY$2,)),$A87)+COUNTIFS(INDEX(ownership,0,MATCH(J$1,Systems!$I$2:AY$2,)),$A87&amp;"(*",INDEX(ownership,0,MATCH(J$1,Systems!$I$2:AY$2,)),"&lt;&gt;*"&amp;"(X)"&amp;"*")+COUNTIF(INDEX(ownership,0,MATCH(J$1,Systems!$I$2:AY$2,)),$A87&amp;",*")</f>
        <v>0</v>
      </c>
      <c r="K87" s="121">
        <f t="array" ref="K87">COUNTIF(INDEX(ownership,0,MATCH(K$1,Systems!$I$2:AY$2,)),$A87)+COUNTIFS(INDEX(ownership,0,MATCH(K$1,Systems!$I$2:AY$2,)),$A87&amp;"(*",INDEX(ownership,0,MATCH(K$1,Systems!$I$2:AY$2,)),"&lt;&gt;*"&amp;"(X)"&amp;"*")+COUNTIF(INDEX(ownership,0,MATCH(K$1,Systems!$I$2:AY$2,)),$A87&amp;",*")</f>
        <v>0</v>
      </c>
      <c r="L87" s="121">
        <f t="array" ref="L87">COUNTIF(INDEX(ownership,0,MATCH(L$1,Systems!$I$2:AY$2,)),$A87)+COUNTIFS(INDEX(ownership,0,MATCH(L$1,Systems!$I$2:AY$2,)),$A87&amp;"(*",INDEX(ownership,0,MATCH(L$1,Systems!$I$2:AY$2,)),"&lt;&gt;*"&amp;"(X)"&amp;"*")+COUNTIF(INDEX(ownership,0,MATCH(L$1,Systems!$I$2:AY$2,)),$A87&amp;",*")</f>
        <v>0</v>
      </c>
      <c r="M87" s="121">
        <f t="array" ref="M87">COUNTIF(INDEX(ownership,0,MATCH(M$1,Systems!$I$2:AY$2,)),$A87)+COUNTIFS(INDEX(ownership,0,MATCH(M$1,Systems!$I$2:AY$2,)),$A87&amp;"(*",INDEX(ownership,0,MATCH(M$1,Systems!$I$2:AY$2,)),"&lt;&gt;*"&amp;"(X)"&amp;"*")+COUNTIF(INDEX(ownership,0,MATCH(M$1,Systems!$I$2:AY$2,)),$A87&amp;",*")</f>
        <v>0</v>
      </c>
      <c r="N87" s="121">
        <f t="array" ref="N87">COUNTIF(INDEX(ownership,0,MATCH(N$1,Systems!$I$2:AY$2,)),$A87)+COUNTIFS(INDEX(ownership,0,MATCH(N$1,Systems!$I$2:AY$2,)),$A87&amp;"(*",INDEX(ownership,0,MATCH(N$1,Systems!$I$2:AY$2,)),"&lt;&gt;*"&amp;"(X)"&amp;"*")+COUNTIF(INDEX(ownership,0,MATCH(N$1,Systems!$I$2:AY$2,)),$A87&amp;",*")</f>
        <v>0</v>
      </c>
      <c r="O87" s="121">
        <f t="array" ref="O87">COUNTIF(INDEX(ownership,0,MATCH(O$1,Systems!$I$2:AY$2,)),$A87)+COUNTIFS(INDEX(ownership,0,MATCH(O$1,Systems!$I$2:AY$2,)),$A87&amp;"(*",INDEX(ownership,0,MATCH(O$1,Systems!$I$2:AY$2,)),"&lt;&gt;*"&amp;"(X)"&amp;"*")+COUNTIF(INDEX(ownership,0,MATCH(O$1,Systems!$I$2:AY$2,)),$A87&amp;",*")</f>
        <v>0</v>
      </c>
      <c r="P87" s="121">
        <f t="array" ref="P87">COUNTIF(INDEX(ownership,0,MATCH(P$1,Systems!$I$2:AY$2,)),$A87)+COUNTIFS(INDEX(ownership,0,MATCH(P$1,Systems!$I$2:AY$2,)),$A87&amp;"(*",INDEX(ownership,0,MATCH(P$1,Systems!$I$2:AY$2,)),"&lt;&gt;*"&amp;"(X)"&amp;"*")+COUNTIF(INDEX(ownership,0,MATCH(P$1,Systems!$I$2:AY$2,)),$A87&amp;",*")</f>
        <v>0</v>
      </c>
      <c r="Q87" s="121">
        <f t="array" ref="Q87">COUNTIF(INDEX(ownership,0,MATCH(Q$1,Systems!$I$2:AY$2,)),$A87)+COUNTIFS(INDEX(ownership,0,MATCH(Q$1,Systems!$I$2:AY$2,)),$A87&amp;"(*",INDEX(ownership,0,MATCH(Q$1,Systems!$I$2:AY$2,)),"&lt;&gt;*"&amp;"(X)"&amp;"*")+COUNTIF(INDEX(ownership,0,MATCH(Q$1,Systems!$I$2:AY$2,)),$A87&amp;",*")</f>
        <v>0</v>
      </c>
      <c r="R87" s="121">
        <f t="array" ref="R87">COUNTIF(INDEX(ownership,0,MATCH(R$1,Systems!$I$2:AY$2,)),$A87)+COUNTIFS(INDEX(ownership,0,MATCH(R$1,Systems!$I$2:AY$2,)),$A87&amp;"(*",INDEX(ownership,0,MATCH(R$1,Systems!$I$2:AY$2,)),"&lt;&gt;*"&amp;"(X)"&amp;"*")+COUNTIF(INDEX(ownership,0,MATCH(R$1,Systems!$I$2:AY$2,)),$A87&amp;",*")</f>
        <v>0</v>
      </c>
      <c r="S87" s="121">
        <f t="array" ref="S87">COUNTIF(INDEX(ownership,0,MATCH(S$1,Systems!$I$2:AY$2,)),$A87)+COUNTIFS(INDEX(ownership,0,MATCH(S$1,Systems!$I$2:AY$2,)),$A87&amp;"(*",INDEX(ownership,0,MATCH(S$1,Systems!$I$2:AY$2,)),"&lt;&gt;*"&amp;"(X)"&amp;"*")+COUNTIF(INDEX(ownership,0,MATCH(S$1,Systems!$I$2:AY$2,)),$A87&amp;",*")</f>
        <v>0</v>
      </c>
      <c r="T87" s="121">
        <f t="array" ref="T87">COUNTIF(INDEX(ownership,0,MATCH(T$1,Systems!$I$2:AY$2,)),$A87)+COUNTIFS(INDEX(ownership,0,MATCH(T$1,Systems!$I$2:AY$2,)),$A87&amp;"(*",INDEX(ownership,0,MATCH(T$1,Systems!$I$2:AY$2,)),"&lt;&gt;*"&amp;"(X)"&amp;"*")+COUNTIF(INDEX(ownership,0,MATCH(T$1,Systems!$I$2:AY$2,)),$A87&amp;",*")</f>
        <v>0</v>
      </c>
      <c r="U87" s="121">
        <f t="array" ref="U87">COUNTIF(INDEX(ownership,0,MATCH(U$1,Systems!$I$2:AY$2,)),$A87)+COUNTIFS(INDEX(ownership,0,MATCH(U$1,Systems!$I$2:AY$2,)),$A87&amp;"(*",INDEX(ownership,0,MATCH(U$1,Systems!$I$2:AY$2,)),"&lt;&gt;*"&amp;"(X)"&amp;"*")+COUNTIF(INDEX(ownership,0,MATCH(U$1,Systems!$I$2:AY$2,)),$A87&amp;",*")</f>
        <v>0</v>
      </c>
      <c r="V87" s="121">
        <f t="array" ref="V87">COUNTIF(INDEX(ownership,0,MATCH(V$1,Systems!$I$2:AY$2,)),$A87)+COUNTIFS(INDEX(ownership,0,MATCH(V$1,Systems!$I$2:AY$2,)),$A87&amp;"(*",INDEX(ownership,0,MATCH(V$1,Systems!$I$2:AY$2,)),"&lt;&gt;*"&amp;"(X)"&amp;"*")+COUNTIF(INDEX(ownership,0,MATCH(V$1,Systems!$I$2:AY$2,)),$A87&amp;",*")</f>
        <v>0</v>
      </c>
      <c r="W87" s="121">
        <f t="array" ref="W87">COUNTIF(INDEX(ownership,0,MATCH(W$1,Systems!$I$2:AY$2,)),$A87)+COUNTIFS(INDEX(ownership,0,MATCH(W$1,Systems!$I$2:AY$2,)),$A87&amp;"(*",INDEX(ownership,0,MATCH(W$1,Systems!$I$2:AY$2,)),"&lt;&gt;*"&amp;"(X)"&amp;"*")+COUNTIF(INDEX(ownership,0,MATCH(W$1,Systems!$I$2:AY$2,)),$A87&amp;",*")</f>
        <v>0</v>
      </c>
      <c r="X87" s="121">
        <f t="array" ref="X87">COUNTIF(INDEX(ownership,0,MATCH(X$1,Systems!$I$2:AY$2,)),$A87)+COUNTIFS(INDEX(ownership,0,MATCH(X$1,Systems!$I$2:AY$2,)),$A87&amp;"(*",INDEX(ownership,0,MATCH(X$1,Systems!$I$2:AY$2,)),"&lt;&gt;*"&amp;"(X)"&amp;"*")+COUNTIF(INDEX(ownership,0,MATCH(X$1,Systems!$I$2:AY$2,)),$A87&amp;",*")</f>
        <v>0</v>
      </c>
      <c r="Y87" s="121">
        <f t="array" ref="Y87">COUNTIF(INDEX(ownership,0,MATCH(Y$1,Systems!$I$2:AY$2,)),$A87)+COUNTIFS(INDEX(ownership,0,MATCH(Y$1,Systems!$I$2:AY$2,)),$A87&amp;"(*",INDEX(ownership,0,MATCH(Y$1,Systems!$I$2:AY$2,)),"&lt;&gt;*"&amp;"(X)"&amp;"*")+COUNTIF(INDEX(ownership,0,MATCH(Y$1,Systems!$I$2:AY$2,)),$A87&amp;",*")</f>
        <v>0</v>
      </c>
      <c r="Z87" s="121">
        <f t="array" ref="Z87">COUNTIF(INDEX(ownership,0,MATCH(Z$1,Systems!$I$2:AY$2,)),$A87)+COUNTIFS(INDEX(ownership,0,MATCH(Z$1,Systems!$I$2:AY$2,)),$A87&amp;"(*",INDEX(ownership,0,MATCH(Z$1,Systems!$I$2:AY$2,)),"&lt;&gt;*"&amp;"(X)"&amp;"*")+COUNTIF(INDEX(ownership,0,MATCH(Z$1,Systems!$I$2:AY$2,)),$A87&amp;",*")</f>
        <v>0</v>
      </c>
      <c r="AA87" s="121">
        <f t="array" ref="AA87">COUNTIF(INDEX(ownership,0,MATCH(AA$1,Systems!$I$2:AY$2,)),$A87)+COUNTIFS(INDEX(ownership,0,MATCH(AA$1,Systems!$I$2:AY$2,)),$A87&amp;"(*",INDEX(ownership,0,MATCH(AA$1,Systems!$I$2:AY$2,)),"&lt;&gt;*"&amp;"(X)"&amp;"*")+COUNTIF(INDEX(ownership,0,MATCH(AA$1,Systems!$I$2:AY$2,)),$A87&amp;",*")</f>
        <v>0</v>
      </c>
      <c r="AB87" s="121">
        <f t="array" ref="AB87">COUNTIF(INDEX(ownership,0,MATCH(AB$1,Systems!$I$2:AY$2,)),$A87)+COUNTIFS(INDEX(ownership,0,MATCH(AB$1,Systems!$I$2:AY$2,)),$A87&amp;"(*",INDEX(ownership,0,MATCH(AB$1,Systems!$I$2:AY$2,)),"&lt;&gt;*"&amp;"(X)"&amp;"*")+COUNTIF(INDEX(ownership,0,MATCH(AB$1,Systems!$I$2:AY$2,)),$A87&amp;",*")</f>
        <v>0</v>
      </c>
      <c r="AC87" s="121">
        <f t="array" ref="AC87">COUNTIF(INDEX(ownership,0,MATCH(AC$1,Systems!$I$2:AY$2,)),$A87)+COUNTIFS(INDEX(ownership,0,MATCH(AC$1,Systems!$I$2:AY$2,)),$A87&amp;"(*",INDEX(ownership,0,MATCH(AC$1,Systems!$I$2:AY$2,)),"&lt;&gt;*"&amp;"(X)"&amp;"*")+COUNTIF(INDEX(ownership,0,MATCH(AC$1,Systems!$I$2:AY$2,)),$A87&amp;",*")</f>
        <v>0</v>
      </c>
      <c r="AD87" s="121">
        <f t="array" ref="AD87">COUNTIF(INDEX(ownership,0,MATCH(AD$1,Systems!$I$2:AY$2,)),$A87)+COUNTIFS(INDEX(ownership,0,MATCH(AD$1,Systems!$I$2:AY$2,)),$A87&amp;"(*",INDEX(ownership,0,MATCH(AD$1,Systems!$I$2:AY$2,)),"&lt;&gt;*"&amp;"(X)"&amp;"*")+COUNTIF(INDEX(ownership,0,MATCH(AD$1,Systems!$I$2:AY$2,)),$A87&amp;",*")</f>
        <v>0</v>
      </c>
      <c r="AE87" s="121">
        <f t="array" ref="AE87">COUNTIF(INDEX(ownership,0,MATCH(AE$1,Systems!$I$2:AY$2,)),$A87)+COUNTIFS(INDEX(ownership,0,MATCH(AE$1,Systems!$I$2:AY$2,)),$A87&amp;"(*",INDEX(ownership,0,MATCH(AE$1,Systems!$I$2:AY$2,)),"&lt;&gt;*"&amp;"(X)"&amp;"*")+COUNTIF(INDEX(ownership,0,MATCH(AE$1,Systems!$I$2:AY$2,)),$A87&amp;",*")</f>
        <v>0</v>
      </c>
      <c r="AF87" s="121">
        <f t="array" ref="AF87">COUNTIF(INDEX(ownership,0,MATCH(AF$1,Systems!$I$2:AY$2,)),$A87)+COUNTIFS(INDEX(ownership,0,MATCH(AF$1,Systems!$I$2:AY$2,)),$A87&amp;"(*",INDEX(ownership,0,MATCH(AF$1,Systems!$I$2:AY$2,)),"&lt;&gt;*"&amp;"(X)"&amp;"*")+COUNTIF(INDEX(ownership,0,MATCH(AF$1,Systems!$I$2:AY$2,)),$A87&amp;",*")</f>
        <v>0</v>
      </c>
      <c r="AG87" s="121">
        <f t="array" ref="AG87">COUNTIF(INDEX(ownership,0,MATCH(AG$1,Systems!$I$2:AY$2,)),$A87)+COUNTIFS(INDEX(ownership,0,MATCH(AG$1,Systems!$I$2:AY$2,)),$A87&amp;"(*",INDEX(ownership,0,MATCH(AG$1,Systems!$I$2:AY$2,)),"&lt;&gt;*"&amp;"(X)"&amp;"*")+COUNTIF(INDEX(ownership,0,MATCH(AG$1,Systems!$I$2:AY$2,)),$A87&amp;",*")</f>
        <v>0</v>
      </c>
      <c r="AH87" s="121">
        <f t="array" ref="AH87">COUNTIF(INDEX(ownership,0,MATCH(AH$1,Systems!$I$2:AY$2,)),$A87)+COUNTIFS(INDEX(ownership,0,MATCH(AH$1,Systems!$I$2:AY$2,)),$A87&amp;"(*",INDEX(ownership,0,MATCH(AH$1,Systems!$I$2:AY$2,)),"&lt;&gt;*"&amp;"(X)"&amp;"*")+COUNTIF(INDEX(ownership,0,MATCH(AH$1,Systems!$I$2:AY$2,)),$A87&amp;",*")</f>
        <v>2</v>
      </c>
      <c r="AI87" s="121">
        <f t="array" ref="AI87">COUNTIF(INDEX(ownership,0,MATCH(AI$1,Systems!$I$2:AY$2,)),$A87)+COUNTIFS(INDEX(ownership,0,MATCH(AI$1,Systems!$I$2:AY$2,)),$A87&amp;"(*",INDEX(ownership,0,MATCH(AI$1,Systems!$I$2:AY$2,)),"&lt;&gt;*"&amp;"(X)"&amp;"*")+COUNTIF(INDEX(ownership,0,MATCH(AI$1,Systems!$I$2:AY$2,)),$A87&amp;",*")</f>
        <v>0</v>
      </c>
      <c r="AJ87" s="121">
        <f t="array" ref="AJ87">COUNTIF(INDEX(ownership,0,MATCH(AJ$1,Systems!$I$2:AY$2,)),$A87)+COUNTIFS(INDEX(ownership,0,MATCH(AJ$1,Systems!$I$2:AY$2,)),$A87&amp;"(*",INDEX(ownership,0,MATCH(AJ$1,Systems!$I$2:AY$2,)),"&lt;&gt;*"&amp;"(X)"&amp;"*")+COUNTIF(INDEX(ownership,0,MATCH(AJ$1,Systems!$I$2:AY$2,)),$A87&amp;",*")</f>
        <v>0</v>
      </c>
      <c r="AK87" s="121">
        <f t="array" ref="AK87">COUNTIF(INDEX(ownership,0,MATCH(AK$1,Systems!$I$2:AY$2,)),$A87)+COUNTIFS(INDEX(ownership,0,MATCH(AK$1,Systems!$I$2:AY$2,)),$A87&amp;"(*",INDEX(ownership,0,MATCH(AK$1,Systems!$I$2:AY$2,)),"&lt;&gt;*"&amp;"(X)"&amp;"*")+COUNTIF(INDEX(ownership,0,MATCH(AK$1,Systems!$I$2:AY$2,)),$A87&amp;",*")</f>
        <v>0</v>
      </c>
      <c r="AL87" s="121">
        <f t="array" ref="AL87">COUNTIF(INDEX(ownership,0,MATCH(AL$1,Systems!$I$2:AY$2,)),$A87)+COUNTIFS(INDEX(ownership,0,MATCH(AL$1,Systems!$I$2:AY$2,)),$A87&amp;"(*",INDEX(ownership,0,MATCH(AL$1,Systems!$I$2:AY$2,)),"&lt;&gt;*"&amp;"(X)"&amp;"*")+COUNTIF(INDEX(ownership,0,MATCH(AL$1,Systems!$I$2:AY$2,)),$A87&amp;",*")</f>
        <v>0</v>
      </c>
      <c r="AM87" s="121">
        <f t="array" ref="AM87">COUNTIF(INDEX(ownership,0,MATCH(AM$1,Systems!$I$2:AY$2,)),$A87)+COUNTIFS(INDEX(ownership,0,MATCH(AM$1,Systems!$I$2:AY$2,)),$A87&amp;"(*",INDEX(ownership,0,MATCH(AM$1,Systems!$I$2:AY$2,)),"&lt;&gt;*"&amp;"(X)"&amp;"*")+COUNTIF(INDEX(ownership,0,MATCH(AM$1,Systems!$I$2:AY$2,)),$A87&amp;",*")</f>
        <v>0</v>
      </c>
      <c r="AN87" s="121">
        <f t="array" ref="AN87">COUNTIF(INDEX(ownership,0,MATCH(AN$1,Systems!$I$2:AY$2,)),$A87)+COUNTIFS(INDEX(ownership,0,MATCH(AN$1,Systems!$I$2:AY$2,)),$A87&amp;"(*",INDEX(ownership,0,MATCH(AN$1,Systems!$I$2:AY$2,)),"&lt;&gt;*"&amp;"(X)"&amp;"*")+COUNTIF(INDEX(ownership,0,MATCH(AN$1,Systems!$I$2:AY$2,)),$A87&amp;",*")</f>
        <v>0</v>
      </c>
      <c r="AO87" s="121">
        <f t="array" ref="AO87">COUNTIF(INDEX(ownership,0,MATCH(AO$1,Systems!$I$2:AY$2,)),$A87)+COUNTIFS(INDEX(ownership,0,MATCH(AO$1,Systems!$I$2:AY$2,)),$A87&amp;"(*",INDEX(ownership,0,MATCH(AO$1,Systems!$I$2:AY$2,)),"&lt;&gt;*"&amp;"(X)"&amp;"*")+COUNTIF(INDEX(ownership,0,MATCH(AO$1,Systems!$I$2:AY$2,)),$A87&amp;",*")</f>
        <v>0</v>
      </c>
      <c r="AP87" s="121">
        <f t="array" ref="AP87">COUNTIF(INDEX(ownership,0,MATCH(AP$1,Systems!$I$2:AY$2,)),$A87)+COUNTIFS(INDEX(ownership,0,MATCH(AP$1,Systems!$I$2:AY$2,)),$A87&amp;"(*",INDEX(ownership,0,MATCH(AP$1,Systems!$I$2:AY$2,)),"&lt;&gt;*"&amp;"(X)"&amp;"*")+COUNTIF(INDEX(ownership,0,MATCH(AP$1,Systems!$I$2:AY$2,)),$A87&amp;",*")</f>
        <v>0</v>
      </c>
      <c r="AQ87" s="121">
        <f t="array" ref="AQ87">COUNTIF(INDEX(ownership,0,MATCH(AQ$1,Systems!$I$2:AY$2,)),$A87)+COUNTIFS(INDEX(ownership,0,MATCH(AQ$1,Systems!$I$2:AY$2,)),$A87&amp;"(*",INDEX(ownership,0,MATCH(AQ$1,Systems!$I$2:AY$2,)),"&lt;&gt;*"&amp;"(X)"&amp;"*")+COUNTIF(INDEX(ownership,0,MATCH(AQ$1,Systems!$I$2:AY$2,)),$A87&amp;",*")</f>
        <v>0</v>
      </c>
      <c r="AR87" s="121">
        <f t="array" ref="AR87">COUNTIF(INDEX(ownership,0,MATCH(AR$1,Systems!$I$2:AY$2,)),$A87)+COUNTIFS(INDEX(ownership,0,MATCH(AR$1,Systems!$I$2:AY$2,)),$A87&amp;"(*",INDEX(ownership,0,MATCH(AR$1,Systems!$I$2:AY$2,)),"&lt;&gt;*"&amp;"(X)"&amp;"*")+COUNTIF(INDEX(ownership,0,MATCH(AR$1,Systems!$I$2:AY$2,)),$A87&amp;",*")</f>
        <v>0</v>
      </c>
      <c r="AS87" s="121">
        <f t="array" ref="AS87">COUNTIF(INDEX(ownership,0,MATCH(AS$1,Systems!$I$2:AY$2,)),$A87)+COUNTIFS(INDEX(ownership,0,MATCH(AS$1,Systems!$I$2:AY$2,)),$A87&amp;"(*",INDEX(ownership,0,MATCH(AS$1,Systems!$I$2:AY$2,)),"&lt;&gt;*"&amp;"(X)"&amp;"*")+COUNTIF(INDEX(ownership,0,MATCH(AS$1,Systems!$I$2:AY$2,)),$A87&amp;",*")</f>
        <v>0</v>
      </c>
      <c r="AT87" s="121">
        <f t="array" ref="AT87">COUNTIF(INDEX(ownership,0,MATCH(AT$1,Systems!$I$2:AY$2,)),$A87)+COUNTIFS(INDEX(ownership,0,MATCH(AT$1,Systems!$I$2:AY$2,)),$A87&amp;"(*",INDEX(ownership,0,MATCH(AT$1,Systems!$I$2:AY$2,)),"&lt;&gt;*"&amp;"(X)"&amp;"*")+COUNTIF(INDEX(ownership,0,MATCH(AT$1,Systems!$I$2:AY$2,)),$A87&amp;",*")</f>
        <v>0</v>
      </c>
      <c r="AU87" s="121">
        <f t="array" ref="AU87">COUNTIF(INDEX(ownership,0,MATCH(AU$1,Systems!$I$2:AY$2,)),$A87)+COUNTIFS(INDEX(ownership,0,MATCH(AU$1,Systems!$I$2:AY$2,)),$A87&amp;"(*",INDEX(ownership,0,MATCH(AU$1,Systems!$I$2:AY$2,)),"&lt;&gt;*"&amp;"(X)"&amp;"*")+COUNTIF(INDEX(ownership,0,MATCH(AU$1,Systems!$I$2:AY$2,)),$A87&amp;",*")</f>
        <v>0</v>
      </c>
      <c r="AV87" s="121">
        <f t="array" ref="AV87">COUNTIF(INDEX(ownership,0,MATCH(AV$1,Systems!$I$2:AY$2,)),$A87)+COUNTIFS(INDEX(ownership,0,MATCH(AV$1,Systems!$I$2:AY$2,)),$A87&amp;"(*",INDEX(ownership,0,MATCH(AV$1,Systems!$I$2:AY$2,)),"&lt;&gt;*"&amp;"(X)"&amp;"*")+COUNTIF(INDEX(ownership,0,MATCH(AV$1,Systems!$I$2:AY$2,)),$A87&amp;",*")</f>
        <v>0</v>
      </c>
      <c r="AW87" s="121">
        <f t="array" ref="AW87">COUNTIF(INDEX(ownership,0,MATCH(AW$1,Systems!$I$2:AY$2,)),$A87)+COUNTIFS(INDEX(ownership,0,MATCH(AW$1,Systems!$I$2:AY$2,)),$A87&amp;"(*",INDEX(ownership,0,MATCH(AW$1,Systems!$I$2:AY$2,)),"&lt;&gt;*"&amp;"(X)"&amp;"*")+COUNTIF(INDEX(ownership,0,MATCH(AW$1,Systems!$I$2:AY$2,)),$A87&amp;",*")</f>
        <v>0</v>
      </c>
      <c r="AX87" s="121">
        <f t="array" ref="AX87">COUNTIF(INDEX(ownership,0,MATCH(AX$1,Systems!$I$2:AY$2,)),$A87)+COUNTIFS(INDEX(ownership,0,MATCH(AX$1,Systems!$I$2:AY$2,)),$A87&amp;"(*",INDEX(ownership,0,MATCH(AX$1,Systems!$I$2:AY$2,)),"&lt;&gt;*"&amp;"(X)"&amp;"*")+COUNTIF(INDEX(ownership,0,MATCH(AX$1,Systems!$I$2:AY$2,)),$A87&amp;",*")</f>
        <v>0</v>
      </c>
      <c r="AY87" s="121">
        <f t="array" ref="AY87">COUNTIF(INDEX(ownership,0,MATCH(AY$1,Systems!$I$2:AZ$2,)),$A87)+COUNTIFS(INDEX(ownership,0,MATCH(AY$1,Systems!$I$2:AZ$2,)),$A87&amp;"(*",INDEX(ownership,0,MATCH(AY$1,Systems!$I$2:AZ$2,)),"&lt;&gt;*"&amp;"(X)"&amp;"*")+COUNTIF(INDEX(ownership,0,MATCH(AY$1,Systems!$I$2:AZ$2,)),$A87&amp;",*")</f>
        <v>0</v>
      </c>
      <c r="AZ87" s="121">
        <f t="array" ref="AZ87">COUNTIF(INDEX(ownership,0,MATCH(AZ$1,Systems!$I$2:AY$2,)),$A87)+COUNTIFS(INDEX(ownership,0,MATCH(AZ$1,Systems!$I$2:AY$2,)),$A87&amp;"(*",INDEX(ownership,0,MATCH(AZ$1,Systems!$I$2:AY$2,)),"&lt;&gt;*"&amp;"(X)"&amp;"*")+COUNTIF(INDEX(ownership,0,MATCH(AZ$1,Systems!$I$2:AY$2,)),$A87&amp;",*")</f>
        <v>0</v>
      </c>
    </row>
    <row r="88" ht="15.75" customHeight="1">
      <c r="A88" s="60" t="s">
        <v>3245</v>
      </c>
      <c r="B88" s="60" t="s">
        <v>8103</v>
      </c>
      <c r="C88" s="60" t="s">
        <v>8104</v>
      </c>
      <c r="D88" s="119">
        <v>3057.0</v>
      </c>
      <c r="E88" s="119">
        <v>3059.0</v>
      </c>
      <c r="F88" s="120" t="s">
        <v>8105</v>
      </c>
      <c r="G88" s="121">
        <f t="shared" si="1"/>
        <v>2</v>
      </c>
      <c r="H88" s="121">
        <f t="array" ref="H88">COUNTIF(INDEX(ownership,0,MATCH(H$1,Systems!$I$2:AY$2,)),$A88)+COUNTIFS(INDEX(ownership,0,MATCH(H$1,Systems!$I$2:AY$2,)),$A88&amp;"(*",INDEX(ownership,0,MATCH(H$1,Systems!$I$2:AY$2,)),"&lt;&gt;*"&amp;"(X)"&amp;"*")+COUNTIF(INDEX(ownership,0,MATCH(H$1,Systems!$I$2:AY$2,)),$A88&amp;",*")</f>
        <v>0</v>
      </c>
      <c r="I88" s="121">
        <f t="array" ref="I88">COUNTIF(INDEX(ownership,0,MATCH(I$1,Systems!$I$2:AY$2,)),$A88)+COUNTIFS(INDEX(ownership,0,MATCH(I$1,Systems!$I$2:AY$2,)),$A88&amp;"(*",INDEX(ownership,0,MATCH(I$1,Systems!$I$2:AY$2,)),"&lt;&gt;*"&amp;"(X)"&amp;"*")+COUNTIF(INDEX(ownership,0,MATCH(I$1,Systems!$I$2:AY$2,)),$A88&amp;",*")</f>
        <v>0</v>
      </c>
      <c r="J88" s="121">
        <f t="array" ref="J88">COUNTIF(INDEX(ownership,0,MATCH(J$1,Systems!$I$2:AY$2,)),$A88)+COUNTIFS(INDEX(ownership,0,MATCH(J$1,Systems!$I$2:AY$2,)),$A88&amp;"(*",INDEX(ownership,0,MATCH(J$1,Systems!$I$2:AY$2,)),"&lt;&gt;*"&amp;"(X)"&amp;"*")+COUNTIF(INDEX(ownership,0,MATCH(J$1,Systems!$I$2:AY$2,)),$A88&amp;",*")</f>
        <v>0</v>
      </c>
      <c r="K88" s="121">
        <f t="array" ref="K88">COUNTIF(INDEX(ownership,0,MATCH(K$1,Systems!$I$2:AY$2,)),$A88)+COUNTIFS(INDEX(ownership,0,MATCH(K$1,Systems!$I$2:AY$2,)),$A88&amp;"(*",INDEX(ownership,0,MATCH(K$1,Systems!$I$2:AY$2,)),"&lt;&gt;*"&amp;"(X)"&amp;"*")+COUNTIF(INDEX(ownership,0,MATCH(K$1,Systems!$I$2:AY$2,)),$A88&amp;",*")</f>
        <v>0</v>
      </c>
      <c r="L88" s="121">
        <f t="array" ref="L88">COUNTIF(INDEX(ownership,0,MATCH(L$1,Systems!$I$2:AY$2,)),$A88)+COUNTIFS(INDEX(ownership,0,MATCH(L$1,Systems!$I$2:AY$2,)),$A88&amp;"(*",INDEX(ownership,0,MATCH(L$1,Systems!$I$2:AY$2,)),"&lt;&gt;*"&amp;"(X)"&amp;"*")+COUNTIF(INDEX(ownership,0,MATCH(L$1,Systems!$I$2:AY$2,)),$A88&amp;",*")</f>
        <v>0</v>
      </c>
      <c r="M88" s="121">
        <f t="array" ref="M88">COUNTIF(INDEX(ownership,0,MATCH(M$1,Systems!$I$2:AY$2,)),$A88)+COUNTIFS(INDEX(ownership,0,MATCH(M$1,Systems!$I$2:AY$2,)),$A88&amp;"(*",INDEX(ownership,0,MATCH(M$1,Systems!$I$2:AY$2,)),"&lt;&gt;*"&amp;"(X)"&amp;"*")+COUNTIF(INDEX(ownership,0,MATCH(M$1,Systems!$I$2:AY$2,)),$A88&amp;",*")</f>
        <v>0</v>
      </c>
      <c r="N88" s="121">
        <f t="array" ref="N88">COUNTIF(INDEX(ownership,0,MATCH(N$1,Systems!$I$2:AY$2,)),$A88)+COUNTIFS(INDEX(ownership,0,MATCH(N$1,Systems!$I$2:AY$2,)),$A88&amp;"(*",INDEX(ownership,0,MATCH(N$1,Systems!$I$2:AY$2,)),"&lt;&gt;*"&amp;"(X)"&amp;"*")+COUNTIF(INDEX(ownership,0,MATCH(N$1,Systems!$I$2:AY$2,)),$A88&amp;",*")</f>
        <v>0</v>
      </c>
      <c r="O88" s="121">
        <f t="array" ref="O88">COUNTIF(INDEX(ownership,0,MATCH(O$1,Systems!$I$2:AY$2,)),$A88)+COUNTIFS(INDEX(ownership,0,MATCH(O$1,Systems!$I$2:AY$2,)),$A88&amp;"(*",INDEX(ownership,0,MATCH(O$1,Systems!$I$2:AY$2,)),"&lt;&gt;*"&amp;"(X)"&amp;"*")+COUNTIF(INDEX(ownership,0,MATCH(O$1,Systems!$I$2:AY$2,)),$A88&amp;",*")</f>
        <v>0</v>
      </c>
      <c r="P88" s="121">
        <f t="array" ref="P88">COUNTIF(INDEX(ownership,0,MATCH(P$1,Systems!$I$2:AY$2,)),$A88)+COUNTIFS(INDEX(ownership,0,MATCH(P$1,Systems!$I$2:AY$2,)),$A88&amp;"(*",INDEX(ownership,0,MATCH(P$1,Systems!$I$2:AY$2,)),"&lt;&gt;*"&amp;"(X)"&amp;"*")+COUNTIF(INDEX(ownership,0,MATCH(P$1,Systems!$I$2:AY$2,)),$A88&amp;",*")</f>
        <v>0</v>
      </c>
      <c r="Q88" s="121">
        <f t="array" ref="Q88">COUNTIF(INDEX(ownership,0,MATCH(Q$1,Systems!$I$2:AY$2,)),$A88)+COUNTIFS(INDEX(ownership,0,MATCH(Q$1,Systems!$I$2:AY$2,)),$A88&amp;"(*",INDEX(ownership,0,MATCH(Q$1,Systems!$I$2:AY$2,)),"&lt;&gt;*"&amp;"(X)"&amp;"*")+COUNTIF(INDEX(ownership,0,MATCH(Q$1,Systems!$I$2:AY$2,)),$A88&amp;",*")</f>
        <v>0</v>
      </c>
      <c r="R88" s="121">
        <f t="array" ref="R88">COUNTIF(INDEX(ownership,0,MATCH(R$1,Systems!$I$2:AY$2,)),$A88)+COUNTIFS(INDEX(ownership,0,MATCH(R$1,Systems!$I$2:AY$2,)),$A88&amp;"(*",INDEX(ownership,0,MATCH(R$1,Systems!$I$2:AY$2,)),"&lt;&gt;*"&amp;"(X)"&amp;"*")+COUNTIF(INDEX(ownership,0,MATCH(R$1,Systems!$I$2:AY$2,)),$A88&amp;",*")</f>
        <v>0</v>
      </c>
      <c r="S88" s="121">
        <f t="array" ref="S88">COUNTIF(INDEX(ownership,0,MATCH(S$1,Systems!$I$2:AY$2,)),$A88)+COUNTIFS(INDEX(ownership,0,MATCH(S$1,Systems!$I$2:AY$2,)),$A88&amp;"(*",INDEX(ownership,0,MATCH(S$1,Systems!$I$2:AY$2,)),"&lt;&gt;*"&amp;"(X)"&amp;"*")+COUNTIF(INDEX(ownership,0,MATCH(S$1,Systems!$I$2:AY$2,)),$A88&amp;",*")</f>
        <v>0</v>
      </c>
      <c r="T88" s="121">
        <f t="array" ref="T88">COUNTIF(INDEX(ownership,0,MATCH(T$1,Systems!$I$2:AY$2,)),$A88)+COUNTIFS(INDEX(ownership,0,MATCH(T$1,Systems!$I$2:AY$2,)),$A88&amp;"(*",INDEX(ownership,0,MATCH(T$1,Systems!$I$2:AY$2,)),"&lt;&gt;*"&amp;"(X)"&amp;"*")+COUNTIF(INDEX(ownership,0,MATCH(T$1,Systems!$I$2:AY$2,)),$A88&amp;",*")</f>
        <v>0</v>
      </c>
      <c r="U88" s="121">
        <f t="array" ref="U88">COUNTIF(INDEX(ownership,0,MATCH(U$1,Systems!$I$2:AY$2,)),$A88)+COUNTIFS(INDEX(ownership,0,MATCH(U$1,Systems!$I$2:AY$2,)),$A88&amp;"(*",INDEX(ownership,0,MATCH(U$1,Systems!$I$2:AY$2,)),"&lt;&gt;*"&amp;"(X)"&amp;"*")+COUNTIF(INDEX(ownership,0,MATCH(U$1,Systems!$I$2:AY$2,)),$A88&amp;",*")</f>
        <v>0</v>
      </c>
      <c r="V88" s="121">
        <f t="array" ref="V88">COUNTIF(INDEX(ownership,0,MATCH(V$1,Systems!$I$2:AY$2,)),$A88)+COUNTIFS(INDEX(ownership,0,MATCH(V$1,Systems!$I$2:AY$2,)),$A88&amp;"(*",INDEX(ownership,0,MATCH(V$1,Systems!$I$2:AY$2,)),"&lt;&gt;*"&amp;"(X)"&amp;"*")+COUNTIF(INDEX(ownership,0,MATCH(V$1,Systems!$I$2:AY$2,)),$A88&amp;",*")</f>
        <v>0</v>
      </c>
      <c r="W88" s="121">
        <f t="array" ref="W88">COUNTIF(INDEX(ownership,0,MATCH(W$1,Systems!$I$2:AY$2,)),$A88)+COUNTIFS(INDEX(ownership,0,MATCH(W$1,Systems!$I$2:AY$2,)),$A88&amp;"(*",INDEX(ownership,0,MATCH(W$1,Systems!$I$2:AY$2,)),"&lt;&gt;*"&amp;"(X)"&amp;"*")+COUNTIF(INDEX(ownership,0,MATCH(W$1,Systems!$I$2:AY$2,)),$A88&amp;",*")</f>
        <v>0</v>
      </c>
      <c r="X88" s="121">
        <f t="array" ref="X88">COUNTIF(INDEX(ownership,0,MATCH(X$1,Systems!$I$2:AY$2,)),$A88)+COUNTIFS(INDEX(ownership,0,MATCH(X$1,Systems!$I$2:AY$2,)),$A88&amp;"(*",INDEX(ownership,0,MATCH(X$1,Systems!$I$2:AY$2,)),"&lt;&gt;*"&amp;"(X)"&amp;"*")+COUNTIF(INDEX(ownership,0,MATCH(X$1,Systems!$I$2:AY$2,)),$A88&amp;",*")</f>
        <v>0</v>
      </c>
      <c r="Y88" s="121">
        <f t="array" ref="Y88">COUNTIF(INDEX(ownership,0,MATCH(Y$1,Systems!$I$2:AY$2,)),$A88)+COUNTIFS(INDEX(ownership,0,MATCH(Y$1,Systems!$I$2:AY$2,)),$A88&amp;"(*",INDEX(ownership,0,MATCH(Y$1,Systems!$I$2:AY$2,)),"&lt;&gt;*"&amp;"(X)"&amp;"*")+COUNTIF(INDEX(ownership,0,MATCH(Y$1,Systems!$I$2:AY$2,)),$A88&amp;",*")</f>
        <v>0</v>
      </c>
      <c r="Z88" s="121">
        <f t="array" ref="Z88">COUNTIF(INDEX(ownership,0,MATCH(Z$1,Systems!$I$2:AY$2,)),$A88)+COUNTIFS(INDEX(ownership,0,MATCH(Z$1,Systems!$I$2:AY$2,)),$A88&amp;"(*",INDEX(ownership,0,MATCH(Z$1,Systems!$I$2:AY$2,)),"&lt;&gt;*"&amp;"(X)"&amp;"*")+COUNTIF(INDEX(ownership,0,MATCH(Z$1,Systems!$I$2:AY$2,)),$A88&amp;",*")</f>
        <v>0</v>
      </c>
      <c r="AA88" s="121">
        <f t="array" ref="AA88">COUNTIF(INDEX(ownership,0,MATCH(AA$1,Systems!$I$2:AY$2,)),$A88)+COUNTIFS(INDEX(ownership,0,MATCH(AA$1,Systems!$I$2:AY$2,)),$A88&amp;"(*",INDEX(ownership,0,MATCH(AA$1,Systems!$I$2:AY$2,)),"&lt;&gt;*"&amp;"(X)"&amp;"*")+COUNTIF(INDEX(ownership,0,MATCH(AA$1,Systems!$I$2:AY$2,)),$A88&amp;",*")</f>
        <v>0</v>
      </c>
      <c r="AB88" s="121">
        <f t="array" ref="AB88">COUNTIF(INDEX(ownership,0,MATCH(AB$1,Systems!$I$2:AY$2,)),$A88)+COUNTIFS(INDEX(ownership,0,MATCH(AB$1,Systems!$I$2:AY$2,)),$A88&amp;"(*",INDEX(ownership,0,MATCH(AB$1,Systems!$I$2:AY$2,)),"&lt;&gt;*"&amp;"(X)"&amp;"*")+COUNTIF(INDEX(ownership,0,MATCH(AB$1,Systems!$I$2:AY$2,)),$A88&amp;",*")</f>
        <v>0</v>
      </c>
      <c r="AC88" s="121">
        <f t="array" ref="AC88">COUNTIF(INDEX(ownership,0,MATCH(AC$1,Systems!$I$2:AY$2,)),$A88)+COUNTIFS(INDEX(ownership,0,MATCH(AC$1,Systems!$I$2:AY$2,)),$A88&amp;"(*",INDEX(ownership,0,MATCH(AC$1,Systems!$I$2:AY$2,)),"&lt;&gt;*"&amp;"(X)"&amp;"*")+COUNTIF(INDEX(ownership,0,MATCH(AC$1,Systems!$I$2:AY$2,)),$A88&amp;",*")</f>
        <v>0</v>
      </c>
      <c r="AD88" s="121">
        <f t="array" ref="AD88">COUNTIF(INDEX(ownership,0,MATCH(AD$1,Systems!$I$2:AY$2,)),$A88)+COUNTIFS(INDEX(ownership,0,MATCH(AD$1,Systems!$I$2:AY$2,)),$A88&amp;"(*",INDEX(ownership,0,MATCH(AD$1,Systems!$I$2:AY$2,)),"&lt;&gt;*"&amp;"(X)"&amp;"*")+COUNTIF(INDEX(ownership,0,MATCH(AD$1,Systems!$I$2:AY$2,)),$A88&amp;",*")</f>
        <v>0</v>
      </c>
      <c r="AE88" s="121">
        <f t="array" ref="AE88">COUNTIF(INDEX(ownership,0,MATCH(AE$1,Systems!$I$2:AY$2,)),$A88)+COUNTIFS(INDEX(ownership,0,MATCH(AE$1,Systems!$I$2:AY$2,)),$A88&amp;"(*",INDEX(ownership,0,MATCH(AE$1,Systems!$I$2:AY$2,)),"&lt;&gt;*"&amp;"(X)"&amp;"*")+COUNTIF(INDEX(ownership,0,MATCH(AE$1,Systems!$I$2:AY$2,)),$A88&amp;",*")</f>
        <v>0</v>
      </c>
      <c r="AF88" s="121">
        <f t="array" ref="AF88">COUNTIF(INDEX(ownership,0,MATCH(AF$1,Systems!$I$2:AY$2,)),$A88)+COUNTIFS(INDEX(ownership,0,MATCH(AF$1,Systems!$I$2:AY$2,)),$A88&amp;"(*",INDEX(ownership,0,MATCH(AF$1,Systems!$I$2:AY$2,)),"&lt;&gt;*"&amp;"(X)"&amp;"*")+COUNTIF(INDEX(ownership,0,MATCH(AF$1,Systems!$I$2:AY$2,)),$A88&amp;",*")</f>
        <v>0</v>
      </c>
      <c r="AG88" s="121">
        <f t="array" ref="AG88">COUNTIF(INDEX(ownership,0,MATCH(AG$1,Systems!$I$2:AY$2,)),$A88)+COUNTIFS(INDEX(ownership,0,MATCH(AG$1,Systems!$I$2:AY$2,)),$A88&amp;"(*",INDEX(ownership,0,MATCH(AG$1,Systems!$I$2:AY$2,)),"&lt;&gt;*"&amp;"(X)"&amp;"*")+COUNTIF(INDEX(ownership,0,MATCH(AG$1,Systems!$I$2:AY$2,)),$A88&amp;",*")</f>
        <v>2</v>
      </c>
      <c r="AH88" s="121">
        <f t="array" ref="AH88">COUNTIF(INDEX(ownership,0,MATCH(AH$1,Systems!$I$2:AY$2,)),$A88)+COUNTIFS(INDEX(ownership,0,MATCH(AH$1,Systems!$I$2:AY$2,)),$A88&amp;"(*",INDEX(ownership,0,MATCH(AH$1,Systems!$I$2:AY$2,)),"&lt;&gt;*"&amp;"(X)"&amp;"*")+COUNTIF(INDEX(ownership,0,MATCH(AH$1,Systems!$I$2:AY$2,)),$A88&amp;",*")</f>
        <v>2</v>
      </c>
      <c r="AI88" s="121">
        <f t="array" ref="AI88">COUNTIF(INDEX(ownership,0,MATCH(AI$1,Systems!$I$2:AY$2,)),$A88)+COUNTIFS(INDEX(ownership,0,MATCH(AI$1,Systems!$I$2:AY$2,)),$A88&amp;"(*",INDEX(ownership,0,MATCH(AI$1,Systems!$I$2:AY$2,)),"&lt;&gt;*"&amp;"(X)"&amp;"*")+COUNTIF(INDEX(ownership,0,MATCH(AI$1,Systems!$I$2:AY$2,)),$A88&amp;",*")</f>
        <v>2</v>
      </c>
      <c r="AJ88" s="121">
        <f t="array" ref="AJ88">COUNTIF(INDEX(ownership,0,MATCH(AJ$1,Systems!$I$2:AY$2,)),$A88)+COUNTIFS(INDEX(ownership,0,MATCH(AJ$1,Systems!$I$2:AY$2,)),$A88&amp;"(*",INDEX(ownership,0,MATCH(AJ$1,Systems!$I$2:AY$2,)),"&lt;&gt;*"&amp;"(X)"&amp;"*")+COUNTIF(INDEX(ownership,0,MATCH(AJ$1,Systems!$I$2:AY$2,)),$A88&amp;",*")</f>
        <v>2</v>
      </c>
      <c r="AK88" s="121">
        <f t="array" ref="AK88">COUNTIF(INDEX(ownership,0,MATCH(AK$1,Systems!$I$2:AY$2,)),$A88)+COUNTIFS(INDEX(ownership,0,MATCH(AK$1,Systems!$I$2:AY$2,)),$A88&amp;"(*",INDEX(ownership,0,MATCH(AK$1,Systems!$I$2:AY$2,)),"&lt;&gt;*"&amp;"(X)"&amp;"*")+COUNTIF(INDEX(ownership,0,MATCH(AK$1,Systems!$I$2:AY$2,)),$A88&amp;",*")</f>
        <v>2</v>
      </c>
      <c r="AL88" s="121">
        <f t="array" ref="AL88">COUNTIF(INDEX(ownership,0,MATCH(AL$1,Systems!$I$2:AY$2,)),$A88)+COUNTIFS(INDEX(ownership,0,MATCH(AL$1,Systems!$I$2:AY$2,)),$A88&amp;"(*",INDEX(ownership,0,MATCH(AL$1,Systems!$I$2:AY$2,)),"&lt;&gt;*"&amp;"(X)"&amp;"*")+COUNTIF(INDEX(ownership,0,MATCH(AL$1,Systems!$I$2:AY$2,)),$A88&amp;",*")</f>
        <v>2</v>
      </c>
      <c r="AM88" s="121">
        <f t="array" ref="AM88">COUNTIF(INDEX(ownership,0,MATCH(AM$1,Systems!$I$2:AY$2,)),$A88)+COUNTIFS(INDEX(ownership,0,MATCH(AM$1,Systems!$I$2:AY$2,)),$A88&amp;"(*",INDEX(ownership,0,MATCH(AM$1,Systems!$I$2:AY$2,)),"&lt;&gt;*"&amp;"(X)"&amp;"*")+COUNTIF(INDEX(ownership,0,MATCH(AM$1,Systems!$I$2:AY$2,)),$A88&amp;",*")</f>
        <v>0</v>
      </c>
      <c r="AN88" s="121">
        <f t="array" ref="AN88">COUNTIF(INDEX(ownership,0,MATCH(AN$1,Systems!$I$2:AY$2,)),$A88)+COUNTIFS(INDEX(ownership,0,MATCH(AN$1,Systems!$I$2:AY$2,)),$A88&amp;"(*",INDEX(ownership,0,MATCH(AN$1,Systems!$I$2:AY$2,)),"&lt;&gt;*"&amp;"(X)"&amp;"*")+COUNTIF(INDEX(ownership,0,MATCH(AN$1,Systems!$I$2:AY$2,)),$A88&amp;",*")</f>
        <v>0</v>
      </c>
      <c r="AO88" s="121">
        <f t="array" ref="AO88">COUNTIF(INDEX(ownership,0,MATCH(AO$1,Systems!$I$2:AY$2,)),$A88)+COUNTIFS(INDEX(ownership,0,MATCH(AO$1,Systems!$I$2:AY$2,)),$A88&amp;"(*",INDEX(ownership,0,MATCH(AO$1,Systems!$I$2:AY$2,)),"&lt;&gt;*"&amp;"(X)"&amp;"*")+COUNTIF(INDEX(ownership,0,MATCH(AO$1,Systems!$I$2:AY$2,)),$A88&amp;",*")</f>
        <v>0</v>
      </c>
      <c r="AP88" s="121">
        <f t="array" ref="AP88">COUNTIF(INDEX(ownership,0,MATCH(AP$1,Systems!$I$2:AY$2,)),$A88)+COUNTIFS(INDEX(ownership,0,MATCH(AP$1,Systems!$I$2:AY$2,)),$A88&amp;"(*",INDEX(ownership,0,MATCH(AP$1,Systems!$I$2:AY$2,)),"&lt;&gt;*"&amp;"(X)"&amp;"*")+COUNTIF(INDEX(ownership,0,MATCH(AP$1,Systems!$I$2:AY$2,)),$A88&amp;",*")</f>
        <v>0</v>
      </c>
      <c r="AQ88" s="121">
        <f t="array" ref="AQ88">COUNTIF(INDEX(ownership,0,MATCH(AQ$1,Systems!$I$2:AY$2,)),$A88)+COUNTIFS(INDEX(ownership,0,MATCH(AQ$1,Systems!$I$2:AY$2,)),$A88&amp;"(*",INDEX(ownership,0,MATCH(AQ$1,Systems!$I$2:AY$2,)),"&lt;&gt;*"&amp;"(X)"&amp;"*")+COUNTIF(INDEX(ownership,0,MATCH(AQ$1,Systems!$I$2:AY$2,)),$A88&amp;",*")</f>
        <v>0</v>
      </c>
      <c r="AR88" s="121">
        <f t="array" ref="AR88">COUNTIF(INDEX(ownership,0,MATCH(AR$1,Systems!$I$2:AY$2,)),$A88)+COUNTIFS(INDEX(ownership,0,MATCH(AR$1,Systems!$I$2:AY$2,)),$A88&amp;"(*",INDEX(ownership,0,MATCH(AR$1,Systems!$I$2:AY$2,)),"&lt;&gt;*"&amp;"(X)"&amp;"*")+COUNTIF(INDEX(ownership,0,MATCH(AR$1,Systems!$I$2:AY$2,)),$A88&amp;",*")</f>
        <v>0</v>
      </c>
      <c r="AS88" s="121">
        <f t="array" ref="AS88">COUNTIF(INDEX(ownership,0,MATCH(AS$1,Systems!$I$2:AY$2,)),$A88)+COUNTIFS(INDEX(ownership,0,MATCH(AS$1,Systems!$I$2:AY$2,)),$A88&amp;"(*",INDEX(ownership,0,MATCH(AS$1,Systems!$I$2:AY$2,)),"&lt;&gt;*"&amp;"(X)"&amp;"*")+COUNTIF(INDEX(ownership,0,MATCH(AS$1,Systems!$I$2:AY$2,)),$A88&amp;",*")</f>
        <v>0</v>
      </c>
      <c r="AT88" s="121">
        <f t="array" ref="AT88">COUNTIF(INDEX(ownership,0,MATCH(AT$1,Systems!$I$2:AY$2,)),$A88)+COUNTIFS(INDEX(ownership,0,MATCH(AT$1,Systems!$I$2:AY$2,)),$A88&amp;"(*",INDEX(ownership,0,MATCH(AT$1,Systems!$I$2:AY$2,)),"&lt;&gt;*"&amp;"(X)"&amp;"*")+COUNTIF(INDEX(ownership,0,MATCH(AT$1,Systems!$I$2:AY$2,)),$A88&amp;",*")</f>
        <v>0</v>
      </c>
      <c r="AU88" s="121">
        <f t="array" ref="AU88">COUNTIF(INDEX(ownership,0,MATCH(AU$1,Systems!$I$2:AY$2,)),$A88)+COUNTIFS(INDEX(ownership,0,MATCH(AU$1,Systems!$I$2:AY$2,)),$A88&amp;"(*",INDEX(ownership,0,MATCH(AU$1,Systems!$I$2:AY$2,)),"&lt;&gt;*"&amp;"(X)"&amp;"*")+COUNTIF(INDEX(ownership,0,MATCH(AU$1,Systems!$I$2:AY$2,)),$A88&amp;",*")</f>
        <v>0</v>
      </c>
      <c r="AV88" s="121">
        <f t="array" ref="AV88">COUNTIF(INDEX(ownership,0,MATCH(AV$1,Systems!$I$2:AY$2,)),$A88)+COUNTIFS(INDEX(ownership,0,MATCH(AV$1,Systems!$I$2:AY$2,)),$A88&amp;"(*",INDEX(ownership,0,MATCH(AV$1,Systems!$I$2:AY$2,)),"&lt;&gt;*"&amp;"(X)"&amp;"*")+COUNTIF(INDEX(ownership,0,MATCH(AV$1,Systems!$I$2:AY$2,)),$A88&amp;",*")</f>
        <v>0</v>
      </c>
      <c r="AW88" s="121">
        <f t="array" ref="AW88">COUNTIF(INDEX(ownership,0,MATCH(AW$1,Systems!$I$2:AY$2,)),$A88)+COUNTIFS(INDEX(ownership,0,MATCH(AW$1,Systems!$I$2:AY$2,)),$A88&amp;"(*",INDEX(ownership,0,MATCH(AW$1,Systems!$I$2:AY$2,)),"&lt;&gt;*"&amp;"(X)"&amp;"*")+COUNTIF(INDEX(ownership,0,MATCH(AW$1,Systems!$I$2:AY$2,)),$A88&amp;",*")</f>
        <v>0</v>
      </c>
      <c r="AX88" s="121">
        <f t="array" ref="AX88">COUNTIF(INDEX(ownership,0,MATCH(AX$1,Systems!$I$2:AY$2,)),$A88)+COUNTIFS(INDEX(ownership,0,MATCH(AX$1,Systems!$I$2:AY$2,)),$A88&amp;"(*",INDEX(ownership,0,MATCH(AX$1,Systems!$I$2:AY$2,)),"&lt;&gt;*"&amp;"(X)"&amp;"*")+COUNTIF(INDEX(ownership,0,MATCH(AX$1,Systems!$I$2:AY$2,)),$A88&amp;",*")</f>
        <v>0</v>
      </c>
      <c r="AY88" s="121">
        <f t="array" ref="AY88">COUNTIF(INDEX(ownership,0,MATCH(AY$1,Systems!$I$2:AZ$2,)),$A88)+COUNTIFS(INDEX(ownership,0,MATCH(AY$1,Systems!$I$2:AZ$2,)),$A88&amp;"(*",INDEX(ownership,0,MATCH(AY$1,Systems!$I$2:AZ$2,)),"&lt;&gt;*"&amp;"(X)"&amp;"*")+COUNTIF(INDEX(ownership,0,MATCH(AY$1,Systems!$I$2:AZ$2,)),$A88&amp;",*")</f>
        <v>0</v>
      </c>
      <c r="AZ88" s="121">
        <f t="array" ref="AZ88">COUNTIF(INDEX(ownership,0,MATCH(AZ$1,Systems!$I$2:AY$2,)),$A88)+COUNTIFS(INDEX(ownership,0,MATCH(AZ$1,Systems!$I$2:AY$2,)),$A88&amp;"(*",INDEX(ownership,0,MATCH(AZ$1,Systems!$I$2:AY$2,)),"&lt;&gt;*"&amp;"(X)"&amp;"*")+COUNTIF(INDEX(ownership,0,MATCH(AZ$1,Systems!$I$2:AY$2,)),$A88&amp;",*")</f>
        <v>0</v>
      </c>
    </row>
    <row r="89" ht="15.75" customHeight="1">
      <c r="A89" s="60" t="s">
        <v>2482</v>
      </c>
      <c r="B89" s="60" t="s">
        <v>8106</v>
      </c>
      <c r="C89" s="60" t="s">
        <v>8107</v>
      </c>
      <c r="D89" s="119">
        <v>3057.0</v>
      </c>
      <c r="E89" s="119">
        <v>3066.0</v>
      </c>
      <c r="F89" s="122"/>
      <c r="G89" s="121">
        <f t="shared" si="1"/>
        <v>9</v>
      </c>
      <c r="H89" s="121">
        <f t="array" ref="H89">COUNTIF(INDEX(ownership,0,MATCH(H$1,Systems!$I$2:AY$2,)),$A89)+COUNTIFS(INDEX(ownership,0,MATCH(H$1,Systems!$I$2:AY$2,)),$A89&amp;"(*",INDEX(ownership,0,MATCH(H$1,Systems!$I$2:AY$2,)),"&lt;&gt;*"&amp;"(X)"&amp;"*")+COUNTIF(INDEX(ownership,0,MATCH(H$1,Systems!$I$2:AY$2,)),$A89&amp;",*")</f>
        <v>0</v>
      </c>
      <c r="I89" s="121">
        <f t="array" ref="I89">COUNTIF(INDEX(ownership,0,MATCH(I$1,Systems!$I$2:AY$2,)),$A89)+COUNTIFS(INDEX(ownership,0,MATCH(I$1,Systems!$I$2:AY$2,)),$A89&amp;"(*",INDEX(ownership,0,MATCH(I$1,Systems!$I$2:AY$2,)),"&lt;&gt;*"&amp;"(X)"&amp;"*")+COUNTIF(INDEX(ownership,0,MATCH(I$1,Systems!$I$2:AY$2,)),$A89&amp;",*")</f>
        <v>0</v>
      </c>
      <c r="J89" s="121">
        <f t="array" ref="J89">COUNTIF(INDEX(ownership,0,MATCH(J$1,Systems!$I$2:AY$2,)),$A89)+COUNTIFS(INDEX(ownership,0,MATCH(J$1,Systems!$I$2:AY$2,)),$A89&amp;"(*",INDEX(ownership,0,MATCH(J$1,Systems!$I$2:AY$2,)),"&lt;&gt;*"&amp;"(X)"&amp;"*")+COUNTIF(INDEX(ownership,0,MATCH(J$1,Systems!$I$2:AY$2,)),$A89&amp;",*")</f>
        <v>0</v>
      </c>
      <c r="K89" s="121">
        <f t="array" ref="K89">COUNTIF(INDEX(ownership,0,MATCH(K$1,Systems!$I$2:AY$2,)),$A89)+COUNTIFS(INDEX(ownership,0,MATCH(K$1,Systems!$I$2:AY$2,)),$A89&amp;"(*",INDEX(ownership,0,MATCH(K$1,Systems!$I$2:AY$2,)),"&lt;&gt;*"&amp;"(X)"&amp;"*")+COUNTIF(INDEX(ownership,0,MATCH(K$1,Systems!$I$2:AY$2,)),$A89&amp;",*")</f>
        <v>0</v>
      </c>
      <c r="L89" s="121">
        <f t="array" ref="L89">COUNTIF(INDEX(ownership,0,MATCH(L$1,Systems!$I$2:AY$2,)),$A89)+COUNTIFS(INDEX(ownership,0,MATCH(L$1,Systems!$I$2:AY$2,)),$A89&amp;"(*",INDEX(ownership,0,MATCH(L$1,Systems!$I$2:AY$2,)),"&lt;&gt;*"&amp;"(X)"&amp;"*")+COUNTIF(INDEX(ownership,0,MATCH(L$1,Systems!$I$2:AY$2,)),$A89&amp;",*")</f>
        <v>0</v>
      </c>
      <c r="M89" s="121">
        <f t="array" ref="M89">COUNTIF(INDEX(ownership,0,MATCH(M$1,Systems!$I$2:AY$2,)),$A89)+COUNTIFS(INDEX(ownership,0,MATCH(M$1,Systems!$I$2:AY$2,)),$A89&amp;"(*",INDEX(ownership,0,MATCH(M$1,Systems!$I$2:AY$2,)),"&lt;&gt;*"&amp;"(X)"&amp;"*")+COUNTIF(INDEX(ownership,0,MATCH(M$1,Systems!$I$2:AY$2,)),$A89&amp;",*")</f>
        <v>0</v>
      </c>
      <c r="N89" s="121">
        <f t="array" ref="N89">COUNTIF(INDEX(ownership,0,MATCH(N$1,Systems!$I$2:AY$2,)),$A89)+COUNTIFS(INDEX(ownership,0,MATCH(N$1,Systems!$I$2:AY$2,)),$A89&amp;"(*",INDEX(ownership,0,MATCH(N$1,Systems!$I$2:AY$2,)),"&lt;&gt;*"&amp;"(X)"&amp;"*")+COUNTIF(INDEX(ownership,0,MATCH(N$1,Systems!$I$2:AY$2,)),$A89&amp;",*")</f>
        <v>0</v>
      </c>
      <c r="O89" s="121">
        <f t="array" ref="O89">COUNTIF(INDEX(ownership,0,MATCH(O$1,Systems!$I$2:AY$2,)),$A89)+COUNTIFS(INDEX(ownership,0,MATCH(O$1,Systems!$I$2:AY$2,)),$A89&amp;"(*",INDEX(ownership,0,MATCH(O$1,Systems!$I$2:AY$2,)),"&lt;&gt;*"&amp;"(X)"&amp;"*")+COUNTIF(INDEX(ownership,0,MATCH(O$1,Systems!$I$2:AY$2,)),$A89&amp;",*")</f>
        <v>0</v>
      </c>
      <c r="P89" s="121">
        <f t="array" ref="P89">COUNTIF(INDEX(ownership,0,MATCH(P$1,Systems!$I$2:AY$2,)),$A89)+COUNTIFS(INDEX(ownership,0,MATCH(P$1,Systems!$I$2:AY$2,)),$A89&amp;"(*",INDEX(ownership,0,MATCH(P$1,Systems!$I$2:AY$2,)),"&lt;&gt;*"&amp;"(X)"&amp;"*")+COUNTIF(INDEX(ownership,0,MATCH(P$1,Systems!$I$2:AY$2,)),$A89&amp;",*")</f>
        <v>0</v>
      </c>
      <c r="Q89" s="121">
        <f t="array" ref="Q89">COUNTIF(INDEX(ownership,0,MATCH(Q$1,Systems!$I$2:AY$2,)),$A89)+COUNTIFS(INDEX(ownership,0,MATCH(Q$1,Systems!$I$2:AY$2,)),$A89&amp;"(*",INDEX(ownership,0,MATCH(Q$1,Systems!$I$2:AY$2,)),"&lt;&gt;*"&amp;"(X)"&amp;"*")+COUNTIF(INDEX(ownership,0,MATCH(Q$1,Systems!$I$2:AY$2,)),$A89&amp;",*")</f>
        <v>0</v>
      </c>
      <c r="R89" s="121">
        <f t="array" ref="R89">COUNTIF(INDEX(ownership,0,MATCH(R$1,Systems!$I$2:AY$2,)),$A89)+COUNTIFS(INDEX(ownership,0,MATCH(R$1,Systems!$I$2:AY$2,)),$A89&amp;"(*",INDEX(ownership,0,MATCH(R$1,Systems!$I$2:AY$2,)),"&lt;&gt;*"&amp;"(X)"&amp;"*")+COUNTIF(INDEX(ownership,0,MATCH(R$1,Systems!$I$2:AY$2,)),$A89&amp;",*")</f>
        <v>0</v>
      </c>
      <c r="S89" s="121">
        <f t="array" ref="S89">COUNTIF(INDEX(ownership,0,MATCH(S$1,Systems!$I$2:AY$2,)),$A89)+COUNTIFS(INDEX(ownership,0,MATCH(S$1,Systems!$I$2:AY$2,)),$A89&amp;"(*",INDEX(ownership,0,MATCH(S$1,Systems!$I$2:AY$2,)),"&lt;&gt;*"&amp;"(X)"&amp;"*")+COUNTIF(INDEX(ownership,0,MATCH(S$1,Systems!$I$2:AY$2,)),$A89&amp;",*")</f>
        <v>0</v>
      </c>
      <c r="T89" s="121">
        <f t="array" ref="T89">COUNTIF(INDEX(ownership,0,MATCH(T$1,Systems!$I$2:AY$2,)),$A89)+COUNTIFS(INDEX(ownership,0,MATCH(T$1,Systems!$I$2:AY$2,)),$A89&amp;"(*",INDEX(ownership,0,MATCH(T$1,Systems!$I$2:AY$2,)),"&lt;&gt;*"&amp;"(X)"&amp;"*")+COUNTIF(INDEX(ownership,0,MATCH(T$1,Systems!$I$2:AY$2,)),$A89&amp;",*")</f>
        <v>0</v>
      </c>
      <c r="U89" s="121">
        <f t="array" ref="U89">COUNTIF(INDEX(ownership,0,MATCH(U$1,Systems!$I$2:AY$2,)),$A89)+COUNTIFS(INDEX(ownership,0,MATCH(U$1,Systems!$I$2:AY$2,)),$A89&amp;"(*",INDEX(ownership,0,MATCH(U$1,Systems!$I$2:AY$2,)),"&lt;&gt;*"&amp;"(X)"&amp;"*")+COUNTIF(INDEX(ownership,0,MATCH(U$1,Systems!$I$2:AY$2,)),$A89&amp;",*")</f>
        <v>0</v>
      </c>
      <c r="V89" s="121">
        <f t="array" ref="V89">COUNTIF(INDEX(ownership,0,MATCH(V$1,Systems!$I$2:AY$2,)),$A89)+COUNTIFS(INDEX(ownership,0,MATCH(V$1,Systems!$I$2:AY$2,)),$A89&amp;"(*",INDEX(ownership,0,MATCH(V$1,Systems!$I$2:AY$2,)),"&lt;&gt;*"&amp;"(X)"&amp;"*")+COUNTIF(INDEX(ownership,0,MATCH(V$1,Systems!$I$2:AY$2,)),$A89&amp;",*")</f>
        <v>0</v>
      </c>
      <c r="W89" s="121">
        <f t="array" ref="W89">COUNTIF(INDEX(ownership,0,MATCH(W$1,Systems!$I$2:AY$2,)),$A89)+COUNTIFS(INDEX(ownership,0,MATCH(W$1,Systems!$I$2:AY$2,)),$A89&amp;"(*",INDEX(ownership,0,MATCH(W$1,Systems!$I$2:AY$2,)),"&lt;&gt;*"&amp;"(X)"&amp;"*")+COUNTIF(INDEX(ownership,0,MATCH(W$1,Systems!$I$2:AY$2,)),$A89&amp;",*")</f>
        <v>0</v>
      </c>
      <c r="X89" s="121">
        <f t="array" ref="X89">COUNTIF(INDEX(ownership,0,MATCH(X$1,Systems!$I$2:AY$2,)),$A89)+COUNTIFS(INDEX(ownership,0,MATCH(X$1,Systems!$I$2:AY$2,)),$A89&amp;"(*",INDEX(ownership,0,MATCH(X$1,Systems!$I$2:AY$2,)),"&lt;&gt;*"&amp;"(X)"&amp;"*")+COUNTIF(INDEX(ownership,0,MATCH(X$1,Systems!$I$2:AY$2,)),$A89&amp;",*")</f>
        <v>0</v>
      </c>
      <c r="Y89" s="121">
        <f t="array" ref="Y89">COUNTIF(INDEX(ownership,0,MATCH(Y$1,Systems!$I$2:AY$2,)),$A89)+COUNTIFS(INDEX(ownership,0,MATCH(Y$1,Systems!$I$2:AY$2,)),$A89&amp;"(*",INDEX(ownership,0,MATCH(Y$1,Systems!$I$2:AY$2,)),"&lt;&gt;*"&amp;"(X)"&amp;"*")+COUNTIF(INDEX(ownership,0,MATCH(Y$1,Systems!$I$2:AY$2,)),$A89&amp;",*")</f>
        <v>0</v>
      </c>
      <c r="Z89" s="121">
        <f t="array" ref="Z89">COUNTIF(INDEX(ownership,0,MATCH(Z$1,Systems!$I$2:AY$2,)),$A89)+COUNTIFS(INDEX(ownership,0,MATCH(Z$1,Systems!$I$2:AY$2,)),$A89&amp;"(*",INDEX(ownership,0,MATCH(Z$1,Systems!$I$2:AY$2,)),"&lt;&gt;*"&amp;"(X)"&amp;"*")+COUNTIF(INDEX(ownership,0,MATCH(Z$1,Systems!$I$2:AY$2,)),$A89&amp;",*")</f>
        <v>0</v>
      </c>
      <c r="AA89" s="121">
        <f t="array" ref="AA89">COUNTIF(INDEX(ownership,0,MATCH(AA$1,Systems!$I$2:AY$2,)),$A89)+COUNTIFS(INDEX(ownership,0,MATCH(AA$1,Systems!$I$2:AY$2,)),$A89&amp;"(*",INDEX(ownership,0,MATCH(AA$1,Systems!$I$2:AY$2,)),"&lt;&gt;*"&amp;"(X)"&amp;"*")+COUNTIF(INDEX(ownership,0,MATCH(AA$1,Systems!$I$2:AY$2,)),$A89&amp;",*")</f>
        <v>0</v>
      </c>
      <c r="AB89" s="121">
        <f t="array" ref="AB89">COUNTIF(INDEX(ownership,0,MATCH(AB$1,Systems!$I$2:AY$2,)),$A89)+COUNTIFS(INDEX(ownership,0,MATCH(AB$1,Systems!$I$2:AY$2,)),$A89&amp;"(*",INDEX(ownership,0,MATCH(AB$1,Systems!$I$2:AY$2,)),"&lt;&gt;*"&amp;"(X)"&amp;"*")+COUNTIF(INDEX(ownership,0,MATCH(AB$1,Systems!$I$2:AY$2,)),$A89&amp;",*")</f>
        <v>0</v>
      </c>
      <c r="AC89" s="121">
        <f t="array" ref="AC89">COUNTIF(INDEX(ownership,0,MATCH(AC$1,Systems!$I$2:AY$2,)),$A89)+COUNTIFS(INDEX(ownership,0,MATCH(AC$1,Systems!$I$2:AY$2,)),$A89&amp;"(*",INDEX(ownership,0,MATCH(AC$1,Systems!$I$2:AY$2,)),"&lt;&gt;*"&amp;"(X)"&amp;"*")+COUNTIF(INDEX(ownership,0,MATCH(AC$1,Systems!$I$2:AY$2,)),$A89&amp;",*")</f>
        <v>0</v>
      </c>
      <c r="AD89" s="121">
        <f t="array" ref="AD89">COUNTIF(INDEX(ownership,0,MATCH(AD$1,Systems!$I$2:AY$2,)),$A89)+COUNTIFS(INDEX(ownership,0,MATCH(AD$1,Systems!$I$2:AY$2,)),$A89&amp;"(*",INDEX(ownership,0,MATCH(AD$1,Systems!$I$2:AY$2,)),"&lt;&gt;*"&amp;"(X)"&amp;"*")+COUNTIF(INDEX(ownership,0,MATCH(AD$1,Systems!$I$2:AY$2,)),$A89&amp;",*")</f>
        <v>0</v>
      </c>
      <c r="AE89" s="121">
        <f t="array" ref="AE89">COUNTIF(INDEX(ownership,0,MATCH(AE$1,Systems!$I$2:AY$2,)),$A89)+COUNTIFS(INDEX(ownership,0,MATCH(AE$1,Systems!$I$2:AY$2,)),$A89&amp;"(*",INDEX(ownership,0,MATCH(AE$1,Systems!$I$2:AY$2,)),"&lt;&gt;*"&amp;"(X)"&amp;"*")+COUNTIF(INDEX(ownership,0,MATCH(AE$1,Systems!$I$2:AY$2,)),$A89&amp;",*")</f>
        <v>0</v>
      </c>
      <c r="AF89" s="121">
        <f t="array" ref="AF89">COUNTIF(INDEX(ownership,0,MATCH(AF$1,Systems!$I$2:AY$2,)),$A89)+COUNTIFS(INDEX(ownership,0,MATCH(AF$1,Systems!$I$2:AY$2,)),$A89&amp;"(*",INDEX(ownership,0,MATCH(AF$1,Systems!$I$2:AY$2,)),"&lt;&gt;*"&amp;"(X)"&amp;"*")+COUNTIF(INDEX(ownership,0,MATCH(AF$1,Systems!$I$2:AY$2,)),$A89&amp;",*")</f>
        <v>0</v>
      </c>
      <c r="AG89" s="121">
        <f t="array" ref="AG89">COUNTIF(INDEX(ownership,0,MATCH(AG$1,Systems!$I$2:AY$2,)),$A89)+COUNTIFS(INDEX(ownership,0,MATCH(AG$1,Systems!$I$2:AY$2,)),$A89&amp;"(*",INDEX(ownership,0,MATCH(AG$1,Systems!$I$2:AY$2,)),"&lt;&gt;*"&amp;"(X)"&amp;"*")+COUNTIF(INDEX(ownership,0,MATCH(AG$1,Systems!$I$2:AY$2,)),$A89&amp;",*")</f>
        <v>1</v>
      </c>
      <c r="AH89" s="121">
        <f t="array" ref="AH89">COUNTIF(INDEX(ownership,0,MATCH(AH$1,Systems!$I$2:AY$2,)),$A89)+COUNTIFS(INDEX(ownership,0,MATCH(AH$1,Systems!$I$2:AY$2,)),$A89&amp;"(*",INDEX(ownership,0,MATCH(AH$1,Systems!$I$2:AY$2,)),"&lt;&gt;*"&amp;"(X)"&amp;"*")+COUNTIF(INDEX(ownership,0,MATCH(AH$1,Systems!$I$2:AY$2,)),$A89&amp;",*")</f>
        <v>3</v>
      </c>
      <c r="AI89" s="121">
        <f t="array" ref="AI89">COUNTIF(INDEX(ownership,0,MATCH(AI$1,Systems!$I$2:AY$2,)),$A89)+COUNTIFS(INDEX(ownership,0,MATCH(AI$1,Systems!$I$2:AY$2,)),$A89&amp;"(*",INDEX(ownership,0,MATCH(AI$1,Systems!$I$2:AY$2,)),"&lt;&gt;*"&amp;"(X)"&amp;"*")+COUNTIF(INDEX(ownership,0,MATCH(AI$1,Systems!$I$2:AY$2,)),$A89&amp;",*")</f>
        <v>5</v>
      </c>
      <c r="AJ89" s="121">
        <f t="array" ref="AJ89">COUNTIF(INDEX(ownership,0,MATCH(AJ$1,Systems!$I$2:AY$2,)),$A89)+COUNTIFS(INDEX(ownership,0,MATCH(AJ$1,Systems!$I$2:AY$2,)),$A89&amp;"(*",INDEX(ownership,0,MATCH(AJ$1,Systems!$I$2:AY$2,)),"&lt;&gt;*"&amp;"(X)"&amp;"*")+COUNTIF(INDEX(ownership,0,MATCH(AJ$1,Systems!$I$2:AY$2,)),$A89&amp;",*")</f>
        <v>5</v>
      </c>
      <c r="AK89" s="121">
        <f t="array" ref="AK89">COUNTIF(INDEX(ownership,0,MATCH(AK$1,Systems!$I$2:AY$2,)),$A89)+COUNTIFS(INDEX(ownership,0,MATCH(AK$1,Systems!$I$2:AY$2,)),$A89&amp;"(*",INDEX(ownership,0,MATCH(AK$1,Systems!$I$2:AY$2,)),"&lt;&gt;*"&amp;"(X)"&amp;"*")+COUNTIF(INDEX(ownership,0,MATCH(AK$1,Systems!$I$2:AY$2,)),$A89&amp;",*")</f>
        <v>5</v>
      </c>
      <c r="AL89" s="121">
        <f t="array" ref="AL89">COUNTIF(INDEX(ownership,0,MATCH(AL$1,Systems!$I$2:AY$2,)),$A89)+COUNTIFS(INDEX(ownership,0,MATCH(AL$1,Systems!$I$2:AY$2,)),$A89&amp;"(*",INDEX(ownership,0,MATCH(AL$1,Systems!$I$2:AY$2,)),"&lt;&gt;*"&amp;"(X)"&amp;"*")+COUNTIF(INDEX(ownership,0,MATCH(AL$1,Systems!$I$2:AY$2,)),$A89&amp;",*")</f>
        <v>5</v>
      </c>
      <c r="AM89" s="121">
        <f t="array" ref="AM89">COUNTIF(INDEX(ownership,0,MATCH(AM$1,Systems!$I$2:AY$2,)),$A89)+COUNTIFS(INDEX(ownership,0,MATCH(AM$1,Systems!$I$2:AY$2,)),$A89&amp;"(*",INDEX(ownership,0,MATCH(AM$1,Systems!$I$2:AY$2,)),"&lt;&gt;*"&amp;"(X)"&amp;"*")+COUNTIF(INDEX(ownership,0,MATCH(AM$1,Systems!$I$2:AY$2,)),$A89&amp;",*")</f>
        <v>9</v>
      </c>
      <c r="AN89" s="121">
        <f t="array" ref="AN89">COUNTIF(INDEX(ownership,0,MATCH(AN$1,Systems!$I$2:AY$2,)),$A89)+COUNTIFS(INDEX(ownership,0,MATCH(AN$1,Systems!$I$2:AY$2,)),$A89&amp;"(*",INDEX(ownership,0,MATCH(AN$1,Systems!$I$2:AY$2,)),"&lt;&gt;*"&amp;"(X)"&amp;"*")+COUNTIF(INDEX(ownership,0,MATCH(AN$1,Systems!$I$2:AY$2,)),$A89&amp;",*")</f>
        <v>0</v>
      </c>
      <c r="AO89" s="121">
        <f t="array" ref="AO89">COUNTIF(INDEX(ownership,0,MATCH(AO$1,Systems!$I$2:AY$2,)),$A89)+COUNTIFS(INDEX(ownership,0,MATCH(AO$1,Systems!$I$2:AY$2,)),$A89&amp;"(*",INDEX(ownership,0,MATCH(AO$1,Systems!$I$2:AY$2,)),"&lt;&gt;*"&amp;"(X)"&amp;"*")+COUNTIF(INDEX(ownership,0,MATCH(AO$1,Systems!$I$2:AY$2,)),$A89&amp;",*")</f>
        <v>0</v>
      </c>
      <c r="AP89" s="121">
        <f t="array" ref="AP89">COUNTIF(INDEX(ownership,0,MATCH(AP$1,Systems!$I$2:AY$2,)),$A89)+COUNTIFS(INDEX(ownership,0,MATCH(AP$1,Systems!$I$2:AY$2,)),$A89&amp;"(*",INDEX(ownership,0,MATCH(AP$1,Systems!$I$2:AY$2,)),"&lt;&gt;*"&amp;"(X)"&amp;"*")+COUNTIF(INDEX(ownership,0,MATCH(AP$1,Systems!$I$2:AY$2,)),$A89&amp;",*")</f>
        <v>0</v>
      </c>
      <c r="AQ89" s="121">
        <f t="array" ref="AQ89">COUNTIF(INDEX(ownership,0,MATCH(AQ$1,Systems!$I$2:AY$2,)),$A89)+COUNTIFS(INDEX(ownership,0,MATCH(AQ$1,Systems!$I$2:AY$2,)),$A89&amp;"(*",INDEX(ownership,0,MATCH(AQ$1,Systems!$I$2:AY$2,)),"&lt;&gt;*"&amp;"(X)"&amp;"*")+COUNTIF(INDEX(ownership,0,MATCH(AQ$1,Systems!$I$2:AY$2,)),$A89&amp;",*")</f>
        <v>0</v>
      </c>
      <c r="AR89" s="121">
        <f t="array" ref="AR89">COUNTIF(INDEX(ownership,0,MATCH(AR$1,Systems!$I$2:AY$2,)),$A89)+COUNTIFS(INDEX(ownership,0,MATCH(AR$1,Systems!$I$2:AY$2,)),$A89&amp;"(*",INDEX(ownership,0,MATCH(AR$1,Systems!$I$2:AY$2,)),"&lt;&gt;*"&amp;"(X)"&amp;"*")+COUNTIF(INDEX(ownership,0,MATCH(AR$1,Systems!$I$2:AY$2,)),$A89&amp;",*")</f>
        <v>0</v>
      </c>
      <c r="AS89" s="121">
        <f t="array" ref="AS89">COUNTIF(INDEX(ownership,0,MATCH(AS$1,Systems!$I$2:AY$2,)),$A89)+COUNTIFS(INDEX(ownership,0,MATCH(AS$1,Systems!$I$2:AY$2,)),$A89&amp;"(*",INDEX(ownership,0,MATCH(AS$1,Systems!$I$2:AY$2,)),"&lt;&gt;*"&amp;"(X)"&amp;"*")+COUNTIF(INDEX(ownership,0,MATCH(AS$1,Systems!$I$2:AY$2,)),$A89&amp;",*")</f>
        <v>0</v>
      </c>
      <c r="AT89" s="121">
        <f t="array" ref="AT89">COUNTIF(INDEX(ownership,0,MATCH(AT$1,Systems!$I$2:AY$2,)),$A89)+COUNTIFS(INDEX(ownership,0,MATCH(AT$1,Systems!$I$2:AY$2,)),$A89&amp;"(*",INDEX(ownership,0,MATCH(AT$1,Systems!$I$2:AY$2,)),"&lt;&gt;*"&amp;"(X)"&amp;"*")+COUNTIF(INDEX(ownership,0,MATCH(AT$1,Systems!$I$2:AY$2,)),$A89&amp;",*")</f>
        <v>0</v>
      </c>
      <c r="AU89" s="121">
        <f t="array" ref="AU89">COUNTIF(INDEX(ownership,0,MATCH(AU$1,Systems!$I$2:AY$2,)),$A89)+COUNTIFS(INDEX(ownership,0,MATCH(AU$1,Systems!$I$2:AY$2,)),$A89&amp;"(*",INDEX(ownership,0,MATCH(AU$1,Systems!$I$2:AY$2,)),"&lt;&gt;*"&amp;"(X)"&amp;"*")+COUNTIF(INDEX(ownership,0,MATCH(AU$1,Systems!$I$2:AY$2,)),$A89&amp;",*")</f>
        <v>0</v>
      </c>
      <c r="AV89" s="121">
        <f t="array" ref="AV89">COUNTIF(INDEX(ownership,0,MATCH(AV$1,Systems!$I$2:AY$2,)),$A89)+COUNTIFS(INDEX(ownership,0,MATCH(AV$1,Systems!$I$2:AY$2,)),$A89&amp;"(*",INDEX(ownership,0,MATCH(AV$1,Systems!$I$2:AY$2,)),"&lt;&gt;*"&amp;"(X)"&amp;"*")+COUNTIF(INDEX(ownership,0,MATCH(AV$1,Systems!$I$2:AY$2,)),$A89&amp;",*")</f>
        <v>0</v>
      </c>
      <c r="AW89" s="121">
        <f t="array" ref="AW89">COUNTIF(INDEX(ownership,0,MATCH(AW$1,Systems!$I$2:AY$2,)),$A89)+COUNTIFS(INDEX(ownership,0,MATCH(AW$1,Systems!$I$2:AY$2,)),$A89&amp;"(*",INDEX(ownership,0,MATCH(AW$1,Systems!$I$2:AY$2,)),"&lt;&gt;*"&amp;"(X)"&amp;"*")+COUNTIF(INDEX(ownership,0,MATCH(AW$1,Systems!$I$2:AY$2,)),$A89&amp;",*")</f>
        <v>0</v>
      </c>
      <c r="AX89" s="121">
        <f t="array" ref="AX89">COUNTIF(INDEX(ownership,0,MATCH(AX$1,Systems!$I$2:AY$2,)),$A89)+COUNTIFS(INDEX(ownership,0,MATCH(AX$1,Systems!$I$2:AY$2,)),$A89&amp;"(*",INDEX(ownership,0,MATCH(AX$1,Systems!$I$2:AY$2,)),"&lt;&gt;*"&amp;"(X)"&amp;"*")+COUNTIF(INDEX(ownership,0,MATCH(AX$1,Systems!$I$2:AY$2,)),$A89&amp;",*")</f>
        <v>0</v>
      </c>
      <c r="AY89" s="121">
        <f t="array" ref="AY89">COUNTIF(INDEX(ownership,0,MATCH(AY$1,Systems!$I$2:AZ$2,)),$A89)+COUNTIFS(INDEX(ownership,0,MATCH(AY$1,Systems!$I$2:AZ$2,)),$A89&amp;"(*",INDEX(ownership,0,MATCH(AY$1,Systems!$I$2:AZ$2,)),"&lt;&gt;*"&amp;"(X)"&amp;"*")+COUNTIF(INDEX(ownership,0,MATCH(AY$1,Systems!$I$2:AZ$2,)),$A89&amp;",*")</f>
        <v>0</v>
      </c>
      <c r="AZ89" s="121">
        <f t="array" ref="AZ89">COUNTIF(INDEX(ownership,0,MATCH(AZ$1,Systems!$I$2:AY$2,)),$A89)+COUNTIFS(INDEX(ownership,0,MATCH(AZ$1,Systems!$I$2:AY$2,)),$A89&amp;"(*",INDEX(ownership,0,MATCH(AZ$1,Systems!$I$2:AY$2,)),"&lt;&gt;*"&amp;"(X)"&amp;"*")+COUNTIF(INDEX(ownership,0,MATCH(AZ$1,Systems!$I$2:AY$2,)),$A89&amp;",*")</f>
        <v>0</v>
      </c>
    </row>
    <row r="90" ht="15.75" customHeight="1">
      <c r="A90" s="60" t="s">
        <v>3901</v>
      </c>
      <c r="B90" s="60" t="s">
        <v>8108</v>
      </c>
      <c r="C90" s="60" t="s">
        <v>8109</v>
      </c>
      <c r="D90" s="119">
        <v>3057.0</v>
      </c>
      <c r="E90" s="119">
        <v>3066.0</v>
      </c>
      <c r="F90" s="120" t="s">
        <v>8110</v>
      </c>
      <c r="G90" s="121">
        <f t="shared" si="1"/>
        <v>2</v>
      </c>
      <c r="H90" s="121">
        <f t="array" ref="H90">COUNTIF(INDEX(ownership,0,MATCH(H$1,Systems!$I$2:AY$2,)),$A90)+COUNTIFS(INDEX(ownership,0,MATCH(H$1,Systems!$I$2:AY$2,)),$A90&amp;"(*",INDEX(ownership,0,MATCH(H$1,Systems!$I$2:AY$2,)),"&lt;&gt;*"&amp;"(X)"&amp;"*")+COUNTIF(INDEX(ownership,0,MATCH(H$1,Systems!$I$2:AY$2,)),$A90&amp;",*")</f>
        <v>0</v>
      </c>
      <c r="I90" s="121">
        <f t="array" ref="I90">COUNTIF(INDEX(ownership,0,MATCH(I$1,Systems!$I$2:AY$2,)),$A90)+COUNTIFS(INDEX(ownership,0,MATCH(I$1,Systems!$I$2:AY$2,)),$A90&amp;"(*",INDEX(ownership,0,MATCH(I$1,Systems!$I$2:AY$2,)),"&lt;&gt;*"&amp;"(X)"&amp;"*")+COUNTIF(INDEX(ownership,0,MATCH(I$1,Systems!$I$2:AY$2,)),$A90&amp;",*")</f>
        <v>0</v>
      </c>
      <c r="J90" s="121">
        <f t="array" ref="J90">COUNTIF(INDEX(ownership,0,MATCH(J$1,Systems!$I$2:AY$2,)),$A90)+COUNTIFS(INDEX(ownership,0,MATCH(J$1,Systems!$I$2:AY$2,)),$A90&amp;"(*",INDEX(ownership,0,MATCH(J$1,Systems!$I$2:AY$2,)),"&lt;&gt;*"&amp;"(X)"&amp;"*")+COUNTIF(INDEX(ownership,0,MATCH(J$1,Systems!$I$2:AY$2,)),$A90&amp;",*")</f>
        <v>0</v>
      </c>
      <c r="K90" s="121">
        <f t="array" ref="K90">COUNTIF(INDEX(ownership,0,MATCH(K$1,Systems!$I$2:AY$2,)),$A90)+COUNTIFS(INDEX(ownership,0,MATCH(K$1,Systems!$I$2:AY$2,)),$A90&amp;"(*",INDEX(ownership,0,MATCH(K$1,Systems!$I$2:AY$2,)),"&lt;&gt;*"&amp;"(X)"&amp;"*")+COUNTIF(INDEX(ownership,0,MATCH(K$1,Systems!$I$2:AY$2,)),$A90&amp;",*")</f>
        <v>0</v>
      </c>
      <c r="L90" s="121">
        <f t="array" ref="L90">COUNTIF(INDEX(ownership,0,MATCH(L$1,Systems!$I$2:AY$2,)),$A90)+COUNTIFS(INDEX(ownership,0,MATCH(L$1,Systems!$I$2:AY$2,)),$A90&amp;"(*",INDEX(ownership,0,MATCH(L$1,Systems!$I$2:AY$2,)),"&lt;&gt;*"&amp;"(X)"&amp;"*")+COUNTIF(INDEX(ownership,0,MATCH(L$1,Systems!$I$2:AY$2,)),$A90&amp;",*")</f>
        <v>0</v>
      </c>
      <c r="M90" s="121">
        <f t="array" ref="M90">COUNTIF(INDEX(ownership,0,MATCH(M$1,Systems!$I$2:AY$2,)),$A90)+COUNTIFS(INDEX(ownership,0,MATCH(M$1,Systems!$I$2:AY$2,)),$A90&amp;"(*",INDEX(ownership,0,MATCH(M$1,Systems!$I$2:AY$2,)),"&lt;&gt;*"&amp;"(X)"&amp;"*")+COUNTIF(INDEX(ownership,0,MATCH(M$1,Systems!$I$2:AY$2,)),$A90&amp;",*")</f>
        <v>0</v>
      </c>
      <c r="N90" s="121">
        <f t="array" ref="N90">COUNTIF(INDEX(ownership,0,MATCH(N$1,Systems!$I$2:AY$2,)),$A90)+COUNTIFS(INDEX(ownership,0,MATCH(N$1,Systems!$I$2:AY$2,)),$A90&amp;"(*",INDEX(ownership,0,MATCH(N$1,Systems!$I$2:AY$2,)),"&lt;&gt;*"&amp;"(X)"&amp;"*")+COUNTIF(INDEX(ownership,0,MATCH(N$1,Systems!$I$2:AY$2,)),$A90&amp;",*")</f>
        <v>0</v>
      </c>
      <c r="O90" s="121">
        <f t="array" ref="O90">COUNTIF(INDEX(ownership,0,MATCH(O$1,Systems!$I$2:AY$2,)),$A90)+COUNTIFS(INDEX(ownership,0,MATCH(O$1,Systems!$I$2:AY$2,)),$A90&amp;"(*",INDEX(ownership,0,MATCH(O$1,Systems!$I$2:AY$2,)),"&lt;&gt;*"&amp;"(X)"&amp;"*")+COUNTIF(INDEX(ownership,0,MATCH(O$1,Systems!$I$2:AY$2,)),$A90&amp;",*")</f>
        <v>0</v>
      </c>
      <c r="P90" s="121">
        <f t="array" ref="P90">COUNTIF(INDEX(ownership,0,MATCH(P$1,Systems!$I$2:AY$2,)),$A90)+COUNTIFS(INDEX(ownership,0,MATCH(P$1,Systems!$I$2:AY$2,)),$A90&amp;"(*",INDEX(ownership,0,MATCH(P$1,Systems!$I$2:AY$2,)),"&lt;&gt;*"&amp;"(X)"&amp;"*")+COUNTIF(INDEX(ownership,0,MATCH(P$1,Systems!$I$2:AY$2,)),$A90&amp;",*")</f>
        <v>0</v>
      </c>
      <c r="Q90" s="121">
        <f t="array" ref="Q90">COUNTIF(INDEX(ownership,0,MATCH(Q$1,Systems!$I$2:AY$2,)),$A90)+COUNTIFS(INDEX(ownership,0,MATCH(Q$1,Systems!$I$2:AY$2,)),$A90&amp;"(*",INDEX(ownership,0,MATCH(Q$1,Systems!$I$2:AY$2,)),"&lt;&gt;*"&amp;"(X)"&amp;"*")+COUNTIF(INDEX(ownership,0,MATCH(Q$1,Systems!$I$2:AY$2,)),$A90&amp;",*")</f>
        <v>0</v>
      </c>
      <c r="R90" s="121">
        <f t="array" ref="R90">COUNTIF(INDEX(ownership,0,MATCH(R$1,Systems!$I$2:AY$2,)),$A90)+COUNTIFS(INDEX(ownership,0,MATCH(R$1,Systems!$I$2:AY$2,)),$A90&amp;"(*",INDEX(ownership,0,MATCH(R$1,Systems!$I$2:AY$2,)),"&lt;&gt;*"&amp;"(X)"&amp;"*")+COUNTIF(INDEX(ownership,0,MATCH(R$1,Systems!$I$2:AY$2,)),$A90&amp;",*")</f>
        <v>0</v>
      </c>
      <c r="S90" s="121">
        <f t="array" ref="S90">COUNTIF(INDEX(ownership,0,MATCH(S$1,Systems!$I$2:AY$2,)),$A90)+COUNTIFS(INDEX(ownership,0,MATCH(S$1,Systems!$I$2:AY$2,)),$A90&amp;"(*",INDEX(ownership,0,MATCH(S$1,Systems!$I$2:AY$2,)),"&lt;&gt;*"&amp;"(X)"&amp;"*")+COUNTIF(INDEX(ownership,0,MATCH(S$1,Systems!$I$2:AY$2,)),$A90&amp;",*")</f>
        <v>0</v>
      </c>
      <c r="T90" s="121">
        <f t="array" ref="T90">COUNTIF(INDEX(ownership,0,MATCH(T$1,Systems!$I$2:AY$2,)),$A90)+COUNTIFS(INDEX(ownership,0,MATCH(T$1,Systems!$I$2:AY$2,)),$A90&amp;"(*",INDEX(ownership,0,MATCH(T$1,Systems!$I$2:AY$2,)),"&lt;&gt;*"&amp;"(X)"&amp;"*")+COUNTIF(INDEX(ownership,0,MATCH(T$1,Systems!$I$2:AY$2,)),$A90&amp;",*")</f>
        <v>0</v>
      </c>
      <c r="U90" s="121">
        <f t="array" ref="U90">COUNTIF(INDEX(ownership,0,MATCH(U$1,Systems!$I$2:AY$2,)),$A90)+COUNTIFS(INDEX(ownership,0,MATCH(U$1,Systems!$I$2:AY$2,)),$A90&amp;"(*",INDEX(ownership,0,MATCH(U$1,Systems!$I$2:AY$2,)),"&lt;&gt;*"&amp;"(X)"&amp;"*")+COUNTIF(INDEX(ownership,0,MATCH(U$1,Systems!$I$2:AY$2,)),$A90&amp;",*")</f>
        <v>0</v>
      </c>
      <c r="V90" s="121">
        <f t="array" ref="V90">COUNTIF(INDEX(ownership,0,MATCH(V$1,Systems!$I$2:AY$2,)),$A90)+COUNTIFS(INDEX(ownership,0,MATCH(V$1,Systems!$I$2:AY$2,)),$A90&amp;"(*",INDEX(ownership,0,MATCH(V$1,Systems!$I$2:AY$2,)),"&lt;&gt;*"&amp;"(X)"&amp;"*")+COUNTIF(INDEX(ownership,0,MATCH(V$1,Systems!$I$2:AY$2,)),$A90&amp;",*")</f>
        <v>0</v>
      </c>
      <c r="W90" s="121">
        <f t="array" ref="W90">COUNTIF(INDEX(ownership,0,MATCH(W$1,Systems!$I$2:AY$2,)),$A90)+COUNTIFS(INDEX(ownership,0,MATCH(W$1,Systems!$I$2:AY$2,)),$A90&amp;"(*",INDEX(ownership,0,MATCH(W$1,Systems!$I$2:AY$2,)),"&lt;&gt;*"&amp;"(X)"&amp;"*")+COUNTIF(INDEX(ownership,0,MATCH(W$1,Systems!$I$2:AY$2,)),$A90&amp;",*")</f>
        <v>0</v>
      </c>
      <c r="X90" s="121">
        <f t="array" ref="X90">COUNTIF(INDEX(ownership,0,MATCH(X$1,Systems!$I$2:AY$2,)),$A90)+COUNTIFS(INDEX(ownership,0,MATCH(X$1,Systems!$I$2:AY$2,)),$A90&amp;"(*",INDEX(ownership,0,MATCH(X$1,Systems!$I$2:AY$2,)),"&lt;&gt;*"&amp;"(X)"&amp;"*")+COUNTIF(INDEX(ownership,0,MATCH(X$1,Systems!$I$2:AY$2,)),$A90&amp;",*")</f>
        <v>0</v>
      </c>
      <c r="Y90" s="121">
        <f t="array" ref="Y90">COUNTIF(INDEX(ownership,0,MATCH(Y$1,Systems!$I$2:AY$2,)),$A90)+COUNTIFS(INDEX(ownership,0,MATCH(Y$1,Systems!$I$2:AY$2,)),$A90&amp;"(*",INDEX(ownership,0,MATCH(Y$1,Systems!$I$2:AY$2,)),"&lt;&gt;*"&amp;"(X)"&amp;"*")+COUNTIF(INDEX(ownership,0,MATCH(Y$1,Systems!$I$2:AY$2,)),$A90&amp;",*")</f>
        <v>0</v>
      </c>
      <c r="Z90" s="121">
        <f t="array" ref="Z90">COUNTIF(INDEX(ownership,0,MATCH(Z$1,Systems!$I$2:AY$2,)),$A90)+COUNTIFS(INDEX(ownership,0,MATCH(Z$1,Systems!$I$2:AY$2,)),$A90&amp;"(*",INDEX(ownership,0,MATCH(Z$1,Systems!$I$2:AY$2,)),"&lt;&gt;*"&amp;"(X)"&amp;"*")+COUNTIF(INDEX(ownership,0,MATCH(Z$1,Systems!$I$2:AY$2,)),$A90&amp;",*")</f>
        <v>0</v>
      </c>
      <c r="AA90" s="121">
        <f t="array" ref="AA90">COUNTIF(INDEX(ownership,0,MATCH(AA$1,Systems!$I$2:AY$2,)),$A90)+COUNTIFS(INDEX(ownership,0,MATCH(AA$1,Systems!$I$2:AY$2,)),$A90&amp;"(*",INDEX(ownership,0,MATCH(AA$1,Systems!$I$2:AY$2,)),"&lt;&gt;*"&amp;"(X)"&amp;"*")+COUNTIF(INDEX(ownership,0,MATCH(AA$1,Systems!$I$2:AY$2,)),$A90&amp;",*")</f>
        <v>0</v>
      </c>
      <c r="AB90" s="121">
        <f t="array" ref="AB90">COUNTIF(INDEX(ownership,0,MATCH(AB$1,Systems!$I$2:AY$2,)),$A90)+COUNTIFS(INDEX(ownership,0,MATCH(AB$1,Systems!$I$2:AY$2,)),$A90&amp;"(*",INDEX(ownership,0,MATCH(AB$1,Systems!$I$2:AY$2,)),"&lt;&gt;*"&amp;"(X)"&amp;"*")+COUNTIF(INDEX(ownership,0,MATCH(AB$1,Systems!$I$2:AY$2,)),$A90&amp;",*")</f>
        <v>0</v>
      </c>
      <c r="AC90" s="121">
        <f t="array" ref="AC90">COUNTIF(INDEX(ownership,0,MATCH(AC$1,Systems!$I$2:AY$2,)),$A90)+COUNTIFS(INDEX(ownership,0,MATCH(AC$1,Systems!$I$2:AY$2,)),$A90&amp;"(*",INDEX(ownership,0,MATCH(AC$1,Systems!$I$2:AY$2,)),"&lt;&gt;*"&amp;"(X)"&amp;"*")+COUNTIF(INDEX(ownership,0,MATCH(AC$1,Systems!$I$2:AY$2,)),$A90&amp;",*")</f>
        <v>0</v>
      </c>
      <c r="AD90" s="121">
        <f t="array" ref="AD90">COUNTIF(INDEX(ownership,0,MATCH(AD$1,Systems!$I$2:AY$2,)),$A90)+COUNTIFS(INDEX(ownership,0,MATCH(AD$1,Systems!$I$2:AY$2,)),$A90&amp;"(*",INDEX(ownership,0,MATCH(AD$1,Systems!$I$2:AY$2,)),"&lt;&gt;*"&amp;"(X)"&amp;"*")+COUNTIF(INDEX(ownership,0,MATCH(AD$1,Systems!$I$2:AY$2,)),$A90&amp;",*")</f>
        <v>0</v>
      </c>
      <c r="AE90" s="121">
        <f t="array" ref="AE90">COUNTIF(INDEX(ownership,0,MATCH(AE$1,Systems!$I$2:AY$2,)),$A90)+COUNTIFS(INDEX(ownership,0,MATCH(AE$1,Systems!$I$2:AY$2,)),$A90&amp;"(*",INDEX(ownership,0,MATCH(AE$1,Systems!$I$2:AY$2,)),"&lt;&gt;*"&amp;"(X)"&amp;"*")+COUNTIF(INDEX(ownership,0,MATCH(AE$1,Systems!$I$2:AY$2,)),$A90&amp;",*")</f>
        <v>0</v>
      </c>
      <c r="AF90" s="121">
        <f t="array" ref="AF90">COUNTIF(INDEX(ownership,0,MATCH(AF$1,Systems!$I$2:AY$2,)),$A90)+COUNTIFS(INDEX(ownership,0,MATCH(AF$1,Systems!$I$2:AY$2,)),$A90&amp;"(*",INDEX(ownership,0,MATCH(AF$1,Systems!$I$2:AY$2,)),"&lt;&gt;*"&amp;"(X)"&amp;"*")+COUNTIF(INDEX(ownership,0,MATCH(AF$1,Systems!$I$2:AY$2,)),$A90&amp;",*")</f>
        <v>0</v>
      </c>
      <c r="AG90" s="121">
        <f t="array" ref="AG90">COUNTIF(INDEX(ownership,0,MATCH(AG$1,Systems!$I$2:AY$2,)),$A90)+COUNTIFS(INDEX(ownership,0,MATCH(AG$1,Systems!$I$2:AY$2,)),$A90&amp;"(*",INDEX(ownership,0,MATCH(AG$1,Systems!$I$2:AY$2,)),"&lt;&gt;*"&amp;"(X)"&amp;"*")+COUNTIF(INDEX(ownership,0,MATCH(AG$1,Systems!$I$2:AY$2,)),$A90&amp;",*")</f>
        <v>2</v>
      </c>
      <c r="AH90" s="121">
        <f t="array" ref="AH90">COUNTIF(INDEX(ownership,0,MATCH(AH$1,Systems!$I$2:AY$2,)),$A90)+COUNTIFS(INDEX(ownership,0,MATCH(AH$1,Systems!$I$2:AY$2,)),$A90&amp;"(*",INDEX(ownership,0,MATCH(AH$1,Systems!$I$2:AY$2,)),"&lt;&gt;*"&amp;"(X)"&amp;"*")+COUNTIF(INDEX(ownership,0,MATCH(AH$1,Systems!$I$2:AY$2,)),$A90&amp;",*")</f>
        <v>2</v>
      </c>
      <c r="AI90" s="121">
        <f t="array" ref="AI90">COUNTIF(INDEX(ownership,0,MATCH(AI$1,Systems!$I$2:AY$2,)),$A90)+COUNTIFS(INDEX(ownership,0,MATCH(AI$1,Systems!$I$2:AY$2,)),$A90&amp;"(*",INDEX(ownership,0,MATCH(AI$1,Systems!$I$2:AY$2,)),"&lt;&gt;*"&amp;"(X)"&amp;"*")+COUNTIF(INDEX(ownership,0,MATCH(AI$1,Systems!$I$2:AY$2,)),$A90&amp;",*")</f>
        <v>2</v>
      </c>
      <c r="AJ90" s="121">
        <f t="array" ref="AJ90">COUNTIF(INDEX(ownership,0,MATCH(AJ$1,Systems!$I$2:AY$2,)),$A90)+COUNTIFS(INDEX(ownership,0,MATCH(AJ$1,Systems!$I$2:AY$2,)),$A90&amp;"(*",INDEX(ownership,0,MATCH(AJ$1,Systems!$I$2:AY$2,)),"&lt;&gt;*"&amp;"(X)"&amp;"*")+COUNTIF(INDEX(ownership,0,MATCH(AJ$1,Systems!$I$2:AY$2,)),$A90&amp;",*")</f>
        <v>2</v>
      </c>
      <c r="AK90" s="121">
        <f t="array" ref="AK90">COUNTIF(INDEX(ownership,0,MATCH(AK$1,Systems!$I$2:AY$2,)),$A90)+COUNTIFS(INDEX(ownership,0,MATCH(AK$1,Systems!$I$2:AY$2,)),$A90&amp;"(*",INDEX(ownership,0,MATCH(AK$1,Systems!$I$2:AY$2,)),"&lt;&gt;*"&amp;"(X)"&amp;"*")+COUNTIF(INDEX(ownership,0,MATCH(AK$1,Systems!$I$2:AY$2,)),$A90&amp;",*")</f>
        <v>2</v>
      </c>
      <c r="AL90" s="121">
        <f t="array" ref="AL90">COUNTIF(INDEX(ownership,0,MATCH(AL$1,Systems!$I$2:AY$2,)),$A90)+COUNTIFS(INDEX(ownership,0,MATCH(AL$1,Systems!$I$2:AY$2,)),$A90&amp;"(*",INDEX(ownership,0,MATCH(AL$1,Systems!$I$2:AY$2,)),"&lt;&gt;*"&amp;"(X)"&amp;"*")+COUNTIF(INDEX(ownership,0,MATCH(AL$1,Systems!$I$2:AY$2,)),$A90&amp;",*")</f>
        <v>2</v>
      </c>
      <c r="AM90" s="121">
        <f t="array" ref="AM90">COUNTIF(INDEX(ownership,0,MATCH(AM$1,Systems!$I$2:AY$2,)),$A90)+COUNTIFS(INDEX(ownership,0,MATCH(AM$1,Systems!$I$2:AY$2,)),$A90&amp;"(*",INDEX(ownership,0,MATCH(AM$1,Systems!$I$2:AY$2,)),"&lt;&gt;*"&amp;"(X)"&amp;"*")+COUNTIF(INDEX(ownership,0,MATCH(AM$1,Systems!$I$2:AY$2,)),$A90&amp;",*")</f>
        <v>2</v>
      </c>
      <c r="AN90" s="121">
        <f t="array" ref="AN90">COUNTIF(INDEX(ownership,0,MATCH(AN$1,Systems!$I$2:AY$2,)),$A90)+COUNTIFS(INDEX(ownership,0,MATCH(AN$1,Systems!$I$2:AY$2,)),$A90&amp;"(*",INDEX(ownership,0,MATCH(AN$1,Systems!$I$2:AY$2,)),"&lt;&gt;*"&amp;"(X)"&amp;"*")+COUNTIF(INDEX(ownership,0,MATCH(AN$1,Systems!$I$2:AY$2,)),$A90&amp;",*")</f>
        <v>0</v>
      </c>
      <c r="AO90" s="121">
        <f t="array" ref="AO90">COUNTIF(INDEX(ownership,0,MATCH(AO$1,Systems!$I$2:AY$2,)),$A90)+COUNTIFS(INDEX(ownership,0,MATCH(AO$1,Systems!$I$2:AY$2,)),$A90&amp;"(*",INDEX(ownership,0,MATCH(AO$1,Systems!$I$2:AY$2,)),"&lt;&gt;*"&amp;"(X)"&amp;"*")+COUNTIF(INDEX(ownership,0,MATCH(AO$1,Systems!$I$2:AY$2,)),$A90&amp;",*")</f>
        <v>0</v>
      </c>
      <c r="AP90" s="121">
        <f t="array" ref="AP90">COUNTIF(INDEX(ownership,0,MATCH(AP$1,Systems!$I$2:AY$2,)),$A90)+COUNTIFS(INDEX(ownership,0,MATCH(AP$1,Systems!$I$2:AY$2,)),$A90&amp;"(*",INDEX(ownership,0,MATCH(AP$1,Systems!$I$2:AY$2,)),"&lt;&gt;*"&amp;"(X)"&amp;"*")+COUNTIF(INDEX(ownership,0,MATCH(AP$1,Systems!$I$2:AY$2,)),$A90&amp;",*")</f>
        <v>0</v>
      </c>
      <c r="AQ90" s="121">
        <f t="array" ref="AQ90">COUNTIF(INDEX(ownership,0,MATCH(AQ$1,Systems!$I$2:AY$2,)),$A90)+COUNTIFS(INDEX(ownership,0,MATCH(AQ$1,Systems!$I$2:AY$2,)),$A90&amp;"(*",INDEX(ownership,0,MATCH(AQ$1,Systems!$I$2:AY$2,)),"&lt;&gt;*"&amp;"(X)"&amp;"*")+COUNTIF(INDEX(ownership,0,MATCH(AQ$1,Systems!$I$2:AY$2,)),$A90&amp;",*")</f>
        <v>0</v>
      </c>
      <c r="AR90" s="121">
        <f t="array" ref="AR90">COUNTIF(INDEX(ownership,0,MATCH(AR$1,Systems!$I$2:AY$2,)),$A90)+COUNTIFS(INDEX(ownership,0,MATCH(AR$1,Systems!$I$2:AY$2,)),$A90&amp;"(*",INDEX(ownership,0,MATCH(AR$1,Systems!$I$2:AY$2,)),"&lt;&gt;*"&amp;"(X)"&amp;"*")+COUNTIF(INDEX(ownership,0,MATCH(AR$1,Systems!$I$2:AY$2,)),$A90&amp;",*")</f>
        <v>0</v>
      </c>
      <c r="AS90" s="121">
        <f t="array" ref="AS90">COUNTIF(INDEX(ownership,0,MATCH(AS$1,Systems!$I$2:AY$2,)),$A90)+COUNTIFS(INDEX(ownership,0,MATCH(AS$1,Systems!$I$2:AY$2,)),$A90&amp;"(*",INDEX(ownership,0,MATCH(AS$1,Systems!$I$2:AY$2,)),"&lt;&gt;*"&amp;"(X)"&amp;"*")+COUNTIF(INDEX(ownership,0,MATCH(AS$1,Systems!$I$2:AY$2,)),$A90&amp;",*")</f>
        <v>0</v>
      </c>
      <c r="AT90" s="121">
        <f t="array" ref="AT90">COUNTIF(INDEX(ownership,0,MATCH(AT$1,Systems!$I$2:AY$2,)),$A90)+COUNTIFS(INDEX(ownership,0,MATCH(AT$1,Systems!$I$2:AY$2,)),$A90&amp;"(*",INDEX(ownership,0,MATCH(AT$1,Systems!$I$2:AY$2,)),"&lt;&gt;*"&amp;"(X)"&amp;"*")+COUNTIF(INDEX(ownership,0,MATCH(AT$1,Systems!$I$2:AY$2,)),$A90&amp;",*")</f>
        <v>0</v>
      </c>
      <c r="AU90" s="121">
        <f t="array" ref="AU90">COUNTIF(INDEX(ownership,0,MATCH(AU$1,Systems!$I$2:AY$2,)),$A90)+COUNTIFS(INDEX(ownership,0,MATCH(AU$1,Systems!$I$2:AY$2,)),$A90&amp;"(*",INDEX(ownership,0,MATCH(AU$1,Systems!$I$2:AY$2,)),"&lt;&gt;*"&amp;"(X)"&amp;"*")+COUNTIF(INDEX(ownership,0,MATCH(AU$1,Systems!$I$2:AY$2,)),$A90&amp;",*")</f>
        <v>0</v>
      </c>
      <c r="AV90" s="121">
        <f t="array" ref="AV90">COUNTIF(INDEX(ownership,0,MATCH(AV$1,Systems!$I$2:AY$2,)),$A90)+COUNTIFS(INDEX(ownership,0,MATCH(AV$1,Systems!$I$2:AY$2,)),$A90&amp;"(*",INDEX(ownership,0,MATCH(AV$1,Systems!$I$2:AY$2,)),"&lt;&gt;*"&amp;"(X)"&amp;"*")+COUNTIF(INDEX(ownership,0,MATCH(AV$1,Systems!$I$2:AY$2,)),$A90&amp;",*")</f>
        <v>0</v>
      </c>
      <c r="AW90" s="121">
        <f t="array" ref="AW90">COUNTIF(INDEX(ownership,0,MATCH(AW$1,Systems!$I$2:AY$2,)),$A90)+COUNTIFS(INDEX(ownership,0,MATCH(AW$1,Systems!$I$2:AY$2,)),$A90&amp;"(*",INDEX(ownership,0,MATCH(AW$1,Systems!$I$2:AY$2,)),"&lt;&gt;*"&amp;"(X)"&amp;"*")+COUNTIF(INDEX(ownership,0,MATCH(AW$1,Systems!$I$2:AY$2,)),$A90&amp;",*")</f>
        <v>0</v>
      </c>
      <c r="AX90" s="121">
        <f t="array" ref="AX90">COUNTIF(INDEX(ownership,0,MATCH(AX$1,Systems!$I$2:AY$2,)),$A90)+COUNTIFS(INDEX(ownership,0,MATCH(AX$1,Systems!$I$2:AY$2,)),$A90&amp;"(*",INDEX(ownership,0,MATCH(AX$1,Systems!$I$2:AY$2,)),"&lt;&gt;*"&amp;"(X)"&amp;"*")+COUNTIF(INDEX(ownership,0,MATCH(AX$1,Systems!$I$2:AY$2,)),$A90&amp;",*")</f>
        <v>0</v>
      </c>
      <c r="AY90" s="121">
        <f t="array" ref="AY90">COUNTIF(INDEX(ownership,0,MATCH(AY$1,Systems!$I$2:AZ$2,)),$A90)+COUNTIFS(INDEX(ownership,0,MATCH(AY$1,Systems!$I$2:AZ$2,)),$A90&amp;"(*",INDEX(ownership,0,MATCH(AY$1,Systems!$I$2:AZ$2,)),"&lt;&gt;*"&amp;"(X)"&amp;"*")+COUNTIF(INDEX(ownership,0,MATCH(AY$1,Systems!$I$2:AZ$2,)),$A90&amp;",*")</f>
        <v>0</v>
      </c>
      <c r="AZ90" s="121">
        <f t="array" ref="AZ90">COUNTIF(INDEX(ownership,0,MATCH(AZ$1,Systems!$I$2:AY$2,)),$A90)+COUNTIFS(INDEX(ownership,0,MATCH(AZ$1,Systems!$I$2:AY$2,)),$A90&amp;"(*",INDEX(ownership,0,MATCH(AZ$1,Systems!$I$2:AY$2,)),"&lt;&gt;*"&amp;"(X)"&amp;"*")+COUNTIF(INDEX(ownership,0,MATCH(AZ$1,Systems!$I$2:AY$2,)),$A90&amp;",*")</f>
        <v>0</v>
      </c>
    </row>
    <row r="91" ht="15.75" customHeight="1">
      <c r="A91" s="60" t="s">
        <v>7097</v>
      </c>
      <c r="B91" s="60" t="s">
        <v>8111</v>
      </c>
      <c r="C91" s="60" t="s">
        <v>8112</v>
      </c>
      <c r="D91" s="119">
        <v>3057.0</v>
      </c>
      <c r="E91" s="119">
        <v>3067.0</v>
      </c>
      <c r="F91" s="120" t="s">
        <v>8113</v>
      </c>
      <c r="G91" s="121">
        <f t="shared" si="1"/>
        <v>2</v>
      </c>
      <c r="H91" s="121">
        <f t="array" ref="H91">COUNTIF(INDEX(ownership,0,MATCH(H$1,Systems!$I$2:AY$2,)),$A91)+COUNTIFS(INDEX(ownership,0,MATCH(H$1,Systems!$I$2:AY$2,)),$A91&amp;"(*",INDEX(ownership,0,MATCH(H$1,Systems!$I$2:AY$2,)),"&lt;&gt;*"&amp;"(X)"&amp;"*")+COUNTIF(INDEX(ownership,0,MATCH(H$1,Systems!$I$2:AY$2,)),$A91&amp;",*")</f>
        <v>0</v>
      </c>
      <c r="I91" s="121">
        <f t="array" ref="I91">COUNTIF(INDEX(ownership,0,MATCH(I$1,Systems!$I$2:AY$2,)),$A91)+COUNTIFS(INDEX(ownership,0,MATCH(I$1,Systems!$I$2:AY$2,)),$A91&amp;"(*",INDEX(ownership,0,MATCH(I$1,Systems!$I$2:AY$2,)),"&lt;&gt;*"&amp;"(X)"&amp;"*")+COUNTIF(INDEX(ownership,0,MATCH(I$1,Systems!$I$2:AY$2,)),$A91&amp;",*")</f>
        <v>0</v>
      </c>
      <c r="J91" s="121">
        <f t="array" ref="J91">COUNTIF(INDEX(ownership,0,MATCH(J$1,Systems!$I$2:AY$2,)),$A91)+COUNTIFS(INDEX(ownership,0,MATCH(J$1,Systems!$I$2:AY$2,)),$A91&amp;"(*",INDEX(ownership,0,MATCH(J$1,Systems!$I$2:AY$2,)),"&lt;&gt;*"&amp;"(X)"&amp;"*")+COUNTIF(INDEX(ownership,0,MATCH(J$1,Systems!$I$2:AY$2,)),$A91&amp;",*")</f>
        <v>0</v>
      </c>
      <c r="K91" s="121">
        <f t="array" ref="K91">COUNTIF(INDEX(ownership,0,MATCH(K$1,Systems!$I$2:AY$2,)),$A91)+COUNTIFS(INDEX(ownership,0,MATCH(K$1,Systems!$I$2:AY$2,)),$A91&amp;"(*",INDEX(ownership,0,MATCH(K$1,Systems!$I$2:AY$2,)),"&lt;&gt;*"&amp;"(X)"&amp;"*")+COUNTIF(INDEX(ownership,0,MATCH(K$1,Systems!$I$2:AY$2,)),$A91&amp;",*")</f>
        <v>0</v>
      </c>
      <c r="L91" s="121">
        <f t="array" ref="L91">COUNTIF(INDEX(ownership,0,MATCH(L$1,Systems!$I$2:AY$2,)),$A91)+COUNTIFS(INDEX(ownership,0,MATCH(L$1,Systems!$I$2:AY$2,)),$A91&amp;"(*",INDEX(ownership,0,MATCH(L$1,Systems!$I$2:AY$2,)),"&lt;&gt;*"&amp;"(X)"&amp;"*")+COUNTIF(INDEX(ownership,0,MATCH(L$1,Systems!$I$2:AY$2,)),$A91&amp;",*")</f>
        <v>0</v>
      </c>
      <c r="M91" s="121">
        <f t="array" ref="M91">COUNTIF(INDEX(ownership,0,MATCH(M$1,Systems!$I$2:AY$2,)),$A91)+COUNTIFS(INDEX(ownership,0,MATCH(M$1,Systems!$I$2:AY$2,)),$A91&amp;"(*",INDEX(ownership,0,MATCH(M$1,Systems!$I$2:AY$2,)),"&lt;&gt;*"&amp;"(X)"&amp;"*")+COUNTIF(INDEX(ownership,0,MATCH(M$1,Systems!$I$2:AY$2,)),$A91&amp;",*")</f>
        <v>0</v>
      </c>
      <c r="N91" s="121">
        <f t="array" ref="N91">COUNTIF(INDEX(ownership,0,MATCH(N$1,Systems!$I$2:AY$2,)),$A91)+COUNTIFS(INDEX(ownership,0,MATCH(N$1,Systems!$I$2:AY$2,)),$A91&amp;"(*",INDEX(ownership,0,MATCH(N$1,Systems!$I$2:AY$2,)),"&lt;&gt;*"&amp;"(X)"&amp;"*")+COUNTIF(INDEX(ownership,0,MATCH(N$1,Systems!$I$2:AY$2,)),$A91&amp;",*")</f>
        <v>0</v>
      </c>
      <c r="O91" s="121">
        <f t="array" ref="O91">COUNTIF(INDEX(ownership,0,MATCH(O$1,Systems!$I$2:AY$2,)),$A91)+COUNTIFS(INDEX(ownership,0,MATCH(O$1,Systems!$I$2:AY$2,)),$A91&amp;"(*",INDEX(ownership,0,MATCH(O$1,Systems!$I$2:AY$2,)),"&lt;&gt;*"&amp;"(X)"&amp;"*")+COUNTIF(INDEX(ownership,0,MATCH(O$1,Systems!$I$2:AY$2,)),$A91&amp;",*")</f>
        <v>0</v>
      </c>
      <c r="P91" s="121">
        <f t="array" ref="P91">COUNTIF(INDEX(ownership,0,MATCH(P$1,Systems!$I$2:AY$2,)),$A91)+COUNTIFS(INDEX(ownership,0,MATCH(P$1,Systems!$I$2:AY$2,)),$A91&amp;"(*",INDEX(ownership,0,MATCH(P$1,Systems!$I$2:AY$2,)),"&lt;&gt;*"&amp;"(X)"&amp;"*")+COUNTIF(INDEX(ownership,0,MATCH(P$1,Systems!$I$2:AY$2,)),$A91&amp;",*")</f>
        <v>0</v>
      </c>
      <c r="Q91" s="121">
        <f t="array" ref="Q91">COUNTIF(INDEX(ownership,0,MATCH(Q$1,Systems!$I$2:AY$2,)),$A91)+COUNTIFS(INDEX(ownership,0,MATCH(Q$1,Systems!$I$2:AY$2,)),$A91&amp;"(*",INDEX(ownership,0,MATCH(Q$1,Systems!$I$2:AY$2,)),"&lt;&gt;*"&amp;"(X)"&amp;"*")+COUNTIF(INDEX(ownership,0,MATCH(Q$1,Systems!$I$2:AY$2,)),$A91&amp;",*")</f>
        <v>0</v>
      </c>
      <c r="R91" s="121">
        <f t="array" ref="R91">COUNTIF(INDEX(ownership,0,MATCH(R$1,Systems!$I$2:AY$2,)),$A91)+COUNTIFS(INDEX(ownership,0,MATCH(R$1,Systems!$I$2:AY$2,)),$A91&amp;"(*",INDEX(ownership,0,MATCH(R$1,Systems!$I$2:AY$2,)),"&lt;&gt;*"&amp;"(X)"&amp;"*")+COUNTIF(INDEX(ownership,0,MATCH(R$1,Systems!$I$2:AY$2,)),$A91&amp;",*")</f>
        <v>0</v>
      </c>
      <c r="S91" s="121">
        <f t="array" ref="S91">COUNTIF(INDEX(ownership,0,MATCH(S$1,Systems!$I$2:AY$2,)),$A91)+COUNTIFS(INDEX(ownership,0,MATCH(S$1,Systems!$I$2:AY$2,)),$A91&amp;"(*",INDEX(ownership,0,MATCH(S$1,Systems!$I$2:AY$2,)),"&lt;&gt;*"&amp;"(X)"&amp;"*")+COUNTIF(INDEX(ownership,0,MATCH(S$1,Systems!$I$2:AY$2,)),$A91&amp;",*")</f>
        <v>0</v>
      </c>
      <c r="T91" s="121">
        <f t="array" ref="T91">COUNTIF(INDEX(ownership,0,MATCH(T$1,Systems!$I$2:AY$2,)),$A91)+COUNTIFS(INDEX(ownership,0,MATCH(T$1,Systems!$I$2:AY$2,)),$A91&amp;"(*",INDEX(ownership,0,MATCH(T$1,Systems!$I$2:AY$2,)),"&lt;&gt;*"&amp;"(X)"&amp;"*")+COUNTIF(INDEX(ownership,0,MATCH(T$1,Systems!$I$2:AY$2,)),$A91&amp;",*")</f>
        <v>0</v>
      </c>
      <c r="U91" s="121">
        <f t="array" ref="U91">COUNTIF(INDEX(ownership,0,MATCH(U$1,Systems!$I$2:AY$2,)),$A91)+COUNTIFS(INDEX(ownership,0,MATCH(U$1,Systems!$I$2:AY$2,)),$A91&amp;"(*",INDEX(ownership,0,MATCH(U$1,Systems!$I$2:AY$2,)),"&lt;&gt;*"&amp;"(X)"&amp;"*")+COUNTIF(INDEX(ownership,0,MATCH(U$1,Systems!$I$2:AY$2,)),$A91&amp;",*")</f>
        <v>0</v>
      </c>
      <c r="V91" s="121">
        <f t="array" ref="V91">COUNTIF(INDEX(ownership,0,MATCH(V$1,Systems!$I$2:AY$2,)),$A91)+COUNTIFS(INDEX(ownership,0,MATCH(V$1,Systems!$I$2:AY$2,)),$A91&amp;"(*",INDEX(ownership,0,MATCH(V$1,Systems!$I$2:AY$2,)),"&lt;&gt;*"&amp;"(X)"&amp;"*")+COUNTIF(INDEX(ownership,0,MATCH(V$1,Systems!$I$2:AY$2,)),$A91&amp;",*")</f>
        <v>0</v>
      </c>
      <c r="W91" s="121">
        <f t="array" ref="W91">COUNTIF(INDEX(ownership,0,MATCH(W$1,Systems!$I$2:AY$2,)),$A91)+COUNTIFS(INDEX(ownership,0,MATCH(W$1,Systems!$I$2:AY$2,)),$A91&amp;"(*",INDEX(ownership,0,MATCH(W$1,Systems!$I$2:AY$2,)),"&lt;&gt;*"&amp;"(X)"&amp;"*")+COUNTIF(INDEX(ownership,0,MATCH(W$1,Systems!$I$2:AY$2,)),$A91&amp;",*")</f>
        <v>0</v>
      </c>
      <c r="X91" s="121">
        <f t="array" ref="X91">COUNTIF(INDEX(ownership,0,MATCH(X$1,Systems!$I$2:AY$2,)),$A91)+COUNTIFS(INDEX(ownership,0,MATCH(X$1,Systems!$I$2:AY$2,)),$A91&amp;"(*",INDEX(ownership,0,MATCH(X$1,Systems!$I$2:AY$2,)),"&lt;&gt;*"&amp;"(X)"&amp;"*")+COUNTIF(INDEX(ownership,0,MATCH(X$1,Systems!$I$2:AY$2,)),$A91&amp;",*")</f>
        <v>0</v>
      </c>
      <c r="Y91" s="121">
        <f t="array" ref="Y91">COUNTIF(INDEX(ownership,0,MATCH(Y$1,Systems!$I$2:AY$2,)),$A91)+COUNTIFS(INDEX(ownership,0,MATCH(Y$1,Systems!$I$2:AY$2,)),$A91&amp;"(*",INDEX(ownership,0,MATCH(Y$1,Systems!$I$2:AY$2,)),"&lt;&gt;*"&amp;"(X)"&amp;"*")+COUNTIF(INDEX(ownership,0,MATCH(Y$1,Systems!$I$2:AY$2,)),$A91&amp;",*")</f>
        <v>0</v>
      </c>
      <c r="Z91" s="121">
        <f t="array" ref="Z91">COUNTIF(INDEX(ownership,0,MATCH(Z$1,Systems!$I$2:AY$2,)),$A91)+COUNTIFS(INDEX(ownership,0,MATCH(Z$1,Systems!$I$2:AY$2,)),$A91&amp;"(*",INDEX(ownership,0,MATCH(Z$1,Systems!$I$2:AY$2,)),"&lt;&gt;*"&amp;"(X)"&amp;"*")+COUNTIF(INDEX(ownership,0,MATCH(Z$1,Systems!$I$2:AY$2,)),$A91&amp;",*")</f>
        <v>0</v>
      </c>
      <c r="AA91" s="121">
        <f t="array" ref="AA91">COUNTIF(INDEX(ownership,0,MATCH(AA$1,Systems!$I$2:AY$2,)),$A91)+COUNTIFS(INDEX(ownership,0,MATCH(AA$1,Systems!$I$2:AY$2,)),$A91&amp;"(*",INDEX(ownership,0,MATCH(AA$1,Systems!$I$2:AY$2,)),"&lt;&gt;*"&amp;"(X)"&amp;"*")+COUNTIF(INDEX(ownership,0,MATCH(AA$1,Systems!$I$2:AY$2,)),$A91&amp;",*")</f>
        <v>0</v>
      </c>
      <c r="AB91" s="121">
        <f t="array" ref="AB91">COUNTIF(INDEX(ownership,0,MATCH(AB$1,Systems!$I$2:AY$2,)),$A91)+COUNTIFS(INDEX(ownership,0,MATCH(AB$1,Systems!$I$2:AY$2,)),$A91&amp;"(*",INDEX(ownership,0,MATCH(AB$1,Systems!$I$2:AY$2,)),"&lt;&gt;*"&amp;"(X)"&amp;"*")+COUNTIF(INDEX(ownership,0,MATCH(AB$1,Systems!$I$2:AY$2,)),$A91&amp;",*")</f>
        <v>0</v>
      </c>
      <c r="AC91" s="121">
        <f t="array" ref="AC91">COUNTIF(INDEX(ownership,0,MATCH(AC$1,Systems!$I$2:AY$2,)),$A91)+COUNTIFS(INDEX(ownership,0,MATCH(AC$1,Systems!$I$2:AY$2,)),$A91&amp;"(*",INDEX(ownership,0,MATCH(AC$1,Systems!$I$2:AY$2,)),"&lt;&gt;*"&amp;"(X)"&amp;"*")+COUNTIF(INDEX(ownership,0,MATCH(AC$1,Systems!$I$2:AY$2,)),$A91&amp;",*")</f>
        <v>0</v>
      </c>
      <c r="AD91" s="121">
        <f t="array" ref="AD91">COUNTIF(INDEX(ownership,0,MATCH(AD$1,Systems!$I$2:AY$2,)),$A91)+COUNTIFS(INDEX(ownership,0,MATCH(AD$1,Systems!$I$2:AY$2,)),$A91&amp;"(*",INDEX(ownership,0,MATCH(AD$1,Systems!$I$2:AY$2,)),"&lt;&gt;*"&amp;"(X)"&amp;"*")+COUNTIF(INDEX(ownership,0,MATCH(AD$1,Systems!$I$2:AY$2,)),$A91&amp;",*")</f>
        <v>0</v>
      </c>
      <c r="AE91" s="121">
        <f t="array" ref="AE91">COUNTIF(INDEX(ownership,0,MATCH(AE$1,Systems!$I$2:AY$2,)),$A91)+COUNTIFS(INDEX(ownership,0,MATCH(AE$1,Systems!$I$2:AY$2,)),$A91&amp;"(*",INDEX(ownership,0,MATCH(AE$1,Systems!$I$2:AY$2,)),"&lt;&gt;*"&amp;"(X)"&amp;"*")+COUNTIF(INDEX(ownership,0,MATCH(AE$1,Systems!$I$2:AY$2,)),$A91&amp;",*")</f>
        <v>0</v>
      </c>
      <c r="AF91" s="121">
        <f t="array" ref="AF91">COUNTIF(INDEX(ownership,0,MATCH(AF$1,Systems!$I$2:AY$2,)),$A91)+COUNTIFS(INDEX(ownership,0,MATCH(AF$1,Systems!$I$2:AY$2,)),$A91&amp;"(*",INDEX(ownership,0,MATCH(AF$1,Systems!$I$2:AY$2,)),"&lt;&gt;*"&amp;"(X)"&amp;"*")+COUNTIF(INDEX(ownership,0,MATCH(AF$1,Systems!$I$2:AY$2,)),$A91&amp;",*")</f>
        <v>0</v>
      </c>
      <c r="AG91" s="121">
        <f t="array" ref="AG91">COUNTIF(INDEX(ownership,0,MATCH(AG$1,Systems!$I$2:AY$2,)),$A91)+COUNTIFS(INDEX(ownership,0,MATCH(AG$1,Systems!$I$2:AY$2,)),$A91&amp;"(*",INDEX(ownership,0,MATCH(AG$1,Systems!$I$2:AY$2,)),"&lt;&gt;*"&amp;"(X)"&amp;"*")+COUNTIF(INDEX(ownership,0,MATCH(AG$1,Systems!$I$2:AY$2,)),$A91&amp;",*")</f>
        <v>2</v>
      </c>
      <c r="AH91" s="121">
        <f t="array" ref="AH91">COUNTIF(INDEX(ownership,0,MATCH(AH$1,Systems!$I$2:AY$2,)),$A91)+COUNTIFS(INDEX(ownership,0,MATCH(AH$1,Systems!$I$2:AY$2,)),$A91&amp;"(*",INDEX(ownership,0,MATCH(AH$1,Systems!$I$2:AY$2,)),"&lt;&gt;*"&amp;"(X)"&amp;"*")+COUNTIF(INDEX(ownership,0,MATCH(AH$1,Systems!$I$2:AY$2,)),$A91&amp;",*")</f>
        <v>2</v>
      </c>
      <c r="AI91" s="121">
        <f t="array" ref="AI91">COUNTIF(INDEX(ownership,0,MATCH(AI$1,Systems!$I$2:AY$2,)),$A91)+COUNTIFS(INDEX(ownership,0,MATCH(AI$1,Systems!$I$2:AY$2,)),$A91&amp;"(*",INDEX(ownership,0,MATCH(AI$1,Systems!$I$2:AY$2,)),"&lt;&gt;*"&amp;"(X)"&amp;"*")+COUNTIF(INDEX(ownership,0,MATCH(AI$1,Systems!$I$2:AY$2,)),$A91&amp;",*")</f>
        <v>2</v>
      </c>
      <c r="AJ91" s="121">
        <f t="array" ref="AJ91">COUNTIF(INDEX(ownership,0,MATCH(AJ$1,Systems!$I$2:AY$2,)),$A91)+COUNTIFS(INDEX(ownership,0,MATCH(AJ$1,Systems!$I$2:AY$2,)),$A91&amp;"(*",INDEX(ownership,0,MATCH(AJ$1,Systems!$I$2:AY$2,)),"&lt;&gt;*"&amp;"(X)"&amp;"*")+COUNTIF(INDEX(ownership,0,MATCH(AJ$1,Systems!$I$2:AY$2,)),$A91&amp;",*")</f>
        <v>2</v>
      </c>
      <c r="AK91" s="121">
        <f t="array" ref="AK91">COUNTIF(INDEX(ownership,0,MATCH(AK$1,Systems!$I$2:AY$2,)),$A91)+COUNTIFS(INDEX(ownership,0,MATCH(AK$1,Systems!$I$2:AY$2,)),$A91&amp;"(*",INDEX(ownership,0,MATCH(AK$1,Systems!$I$2:AY$2,)),"&lt;&gt;*"&amp;"(X)"&amp;"*")+COUNTIF(INDEX(ownership,0,MATCH(AK$1,Systems!$I$2:AY$2,)),$A91&amp;",*")</f>
        <v>2</v>
      </c>
      <c r="AL91" s="121">
        <f t="array" ref="AL91">COUNTIF(INDEX(ownership,0,MATCH(AL$1,Systems!$I$2:AY$2,)),$A91)+COUNTIFS(INDEX(ownership,0,MATCH(AL$1,Systems!$I$2:AY$2,)),$A91&amp;"(*",INDEX(ownership,0,MATCH(AL$1,Systems!$I$2:AY$2,)),"&lt;&gt;*"&amp;"(X)"&amp;"*")+COUNTIF(INDEX(ownership,0,MATCH(AL$1,Systems!$I$2:AY$2,)),$A91&amp;",*")</f>
        <v>2</v>
      </c>
      <c r="AM91" s="121">
        <f t="array" ref="AM91">COUNTIF(INDEX(ownership,0,MATCH(AM$1,Systems!$I$2:AY$2,)),$A91)+COUNTIFS(INDEX(ownership,0,MATCH(AM$1,Systems!$I$2:AY$2,)),$A91&amp;"(*",INDEX(ownership,0,MATCH(AM$1,Systems!$I$2:AY$2,)),"&lt;&gt;*"&amp;"(X)"&amp;"*")+COUNTIF(INDEX(ownership,0,MATCH(AM$1,Systems!$I$2:AY$2,)),$A91&amp;",*")</f>
        <v>2</v>
      </c>
      <c r="AN91" s="121">
        <f t="array" ref="AN91">COUNTIF(INDEX(ownership,0,MATCH(AN$1,Systems!$I$2:AY$2,)),$A91)+COUNTIFS(INDEX(ownership,0,MATCH(AN$1,Systems!$I$2:AY$2,)),$A91&amp;"(*",INDEX(ownership,0,MATCH(AN$1,Systems!$I$2:AY$2,)),"&lt;&gt;*"&amp;"(X)"&amp;"*")+COUNTIF(INDEX(ownership,0,MATCH(AN$1,Systems!$I$2:AY$2,)),$A91&amp;",*")</f>
        <v>2</v>
      </c>
      <c r="AO91" s="121">
        <f t="array" ref="AO91">COUNTIF(INDEX(ownership,0,MATCH(AO$1,Systems!$I$2:AY$2,)),$A91)+COUNTIFS(INDEX(ownership,0,MATCH(AO$1,Systems!$I$2:AY$2,)),$A91&amp;"(*",INDEX(ownership,0,MATCH(AO$1,Systems!$I$2:AY$2,)),"&lt;&gt;*"&amp;"(X)"&amp;"*")+COUNTIF(INDEX(ownership,0,MATCH(AO$1,Systems!$I$2:AY$2,)),$A91&amp;",*")</f>
        <v>0</v>
      </c>
      <c r="AP91" s="121">
        <f t="array" ref="AP91">COUNTIF(INDEX(ownership,0,MATCH(AP$1,Systems!$I$2:AY$2,)),$A91)+COUNTIFS(INDEX(ownership,0,MATCH(AP$1,Systems!$I$2:AY$2,)),$A91&amp;"(*",INDEX(ownership,0,MATCH(AP$1,Systems!$I$2:AY$2,)),"&lt;&gt;*"&amp;"(X)"&amp;"*")+COUNTIF(INDEX(ownership,0,MATCH(AP$1,Systems!$I$2:AY$2,)),$A91&amp;",*")</f>
        <v>0</v>
      </c>
      <c r="AQ91" s="121">
        <f t="array" ref="AQ91">COUNTIF(INDEX(ownership,0,MATCH(AQ$1,Systems!$I$2:AY$2,)),$A91)+COUNTIFS(INDEX(ownership,0,MATCH(AQ$1,Systems!$I$2:AY$2,)),$A91&amp;"(*",INDEX(ownership,0,MATCH(AQ$1,Systems!$I$2:AY$2,)),"&lt;&gt;*"&amp;"(X)"&amp;"*")+COUNTIF(INDEX(ownership,0,MATCH(AQ$1,Systems!$I$2:AY$2,)),$A91&amp;",*")</f>
        <v>0</v>
      </c>
      <c r="AR91" s="121">
        <f t="array" ref="AR91">COUNTIF(INDEX(ownership,0,MATCH(AR$1,Systems!$I$2:AY$2,)),$A91)+COUNTIFS(INDEX(ownership,0,MATCH(AR$1,Systems!$I$2:AY$2,)),$A91&amp;"(*",INDEX(ownership,0,MATCH(AR$1,Systems!$I$2:AY$2,)),"&lt;&gt;*"&amp;"(X)"&amp;"*")+COUNTIF(INDEX(ownership,0,MATCH(AR$1,Systems!$I$2:AY$2,)),$A91&amp;",*")</f>
        <v>0</v>
      </c>
      <c r="AS91" s="121">
        <f t="array" ref="AS91">COUNTIF(INDEX(ownership,0,MATCH(AS$1,Systems!$I$2:AY$2,)),$A91)+COUNTIFS(INDEX(ownership,0,MATCH(AS$1,Systems!$I$2:AY$2,)),$A91&amp;"(*",INDEX(ownership,0,MATCH(AS$1,Systems!$I$2:AY$2,)),"&lt;&gt;*"&amp;"(X)"&amp;"*")+COUNTIF(INDEX(ownership,0,MATCH(AS$1,Systems!$I$2:AY$2,)),$A91&amp;",*")</f>
        <v>0</v>
      </c>
      <c r="AT91" s="121">
        <f t="array" ref="AT91">COUNTIF(INDEX(ownership,0,MATCH(AT$1,Systems!$I$2:AY$2,)),$A91)+COUNTIFS(INDEX(ownership,0,MATCH(AT$1,Systems!$I$2:AY$2,)),$A91&amp;"(*",INDEX(ownership,0,MATCH(AT$1,Systems!$I$2:AY$2,)),"&lt;&gt;*"&amp;"(X)"&amp;"*")+COUNTIF(INDEX(ownership,0,MATCH(AT$1,Systems!$I$2:AY$2,)),$A91&amp;",*")</f>
        <v>0</v>
      </c>
      <c r="AU91" s="121">
        <f t="array" ref="AU91">COUNTIF(INDEX(ownership,0,MATCH(AU$1,Systems!$I$2:AY$2,)),$A91)+COUNTIFS(INDEX(ownership,0,MATCH(AU$1,Systems!$I$2:AY$2,)),$A91&amp;"(*",INDEX(ownership,0,MATCH(AU$1,Systems!$I$2:AY$2,)),"&lt;&gt;*"&amp;"(X)"&amp;"*")+COUNTIF(INDEX(ownership,0,MATCH(AU$1,Systems!$I$2:AY$2,)),$A91&amp;",*")</f>
        <v>0</v>
      </c>
      <c r="AV91" s="121">
        <f t="array" ref="AV91">COUNTIF(INDEX(ownership,0,MATCH(AV$1,Systems!$I$2:AY$2,)),$A91)+COUNTIFS(INDEX(ownership,0,MATCH(AV$1,Systems!$I$2:AY$2,)),$A91&amp;"(*",INDEX(ownership,0,MATCH(AV$1,Systems!$I$2:AY$2,)),"&lt;&gt;*"&amp;"(X)"&amp;"*")+COUNTIF(INDEX(ownership,0,MATCH(AV$1,Systems!$I$2:AY$2,)),$A91&amp;",*")</f>
        <v>0</v>
      </c>
      <c r="AW91" s="121">
        <f t="array" ref="AW91">COUNTIF(INDEX(ownership,0,MATCH(AW$1,Systems!$I$2:AY$2,)),$A91)+COUNTIFS(INDEX(ownership,0,MATCH(AW$1,Systems!$I$2:AY$2,)),$A91&amp;"(*",INDEX(ownership,0,MATCH(AW$1,Systems!$I$2:AY$2,)),"&lt;&gt;*"&amp;"(X)"&amp;"*")+COUNTIF(INDEX(ownership,0,MATCH(AW$1,Systems!$I$2:AY$2,)),$A91&amp;",*")</f>
        <v>0</v>
      </c>
      <c r="AX91" s="121">
        <f t="array" ref="AX91">COUNTIF(INDEX(ownership,0,MATCH(AX$1,Systems!$I$2:AY$2,)),$A91)+COUNTIFS(INDEX(ownership,0,MATCH(AX$1,Systems!$I$2:AY$2,)),$A91&amp;"(*",INDEX(ownership,0,MATCH(AX$1,Systems!$I$2:AY$2,)),"&lt;&gt;*"&amp;"(X)"&amp;"*")+COUNTIF(INDEX(ownership,0,MATCH(AX$1,Systems!$I$2:AY$2,)),$A91&amp;",*")</f>
        <v>0</v>
      </c>
      <c r="AY91" s="121">
        <f t="array" ref="AY91">COUNTIF(INDEX(ownership,0,MATCH(AY$1,Systems!$I$2:AZ$2,)),$A91)+COUNTIFS(INDEX(ownership,0,MATCH(AY$1,Systems!$I$2:AZ$2,)),$A91&amp;"(*",INDEX(ownership,0,MATCH(AY$1,Systems!$I$2:AZ$2,)),"&lt;&gt;*"&amp;"(X)"&amp;"*")+COUNTIF(INDEX(ownership,0,MATCH(AY$1,Systems!$I$2:AZ$2,)),$A91&amp;",*")</f>
        <v>0</v>
      </c>
      <c r="AZ91" s="121">
        <f t="array" ref="AZ91">COUNTIF(INDEX(ownership,0,MATCH(AZ$1,Systems!$I$2:AY$2,)),$A91)+COUNTIFS(INDEX(ownership,0,MATCH(AZ$1,Systems!$I$2:AY$2,)),$A91&amp;"(*",INDEX(ownership,0,MATCH(AZ$1,Systems!$I$2:AY$2,)),"&lt;&gt;*"&amp;"(X)"&amp;"*")+COUNTIF(INDEX(ownership,0,MATCH(AZ$1,Systems!$I$2:AY$2,)),$A91&amp;",*")</f>
        <v>0</v>
      </c>
    </row>
    <row r="92" ht="15.75" customHeight="1">
      <c r="A92" s="60" t="s">
        <v>6304</v>
      </c>
      <c r="B92" s="60" t="s">
        <v>8114</v>
      </c>
      <c r="C92" s="60" t="s">
        <v>8115</v>
      </c>
      <c r="D92" s="119">
        <v>3057.0</v>
      </c>
      <c r="E92" s="119">
        <v>3068.0</v>
      </c>
      <c r="F92" s="122"/>
      <c r="G92" s="121">
        <f t="shared" si="1"/>
        <v>3</v>
      </c>
      <c r="H92" s="121">
        <f t="array" ref="H92">COUNTIF(INDEX(ownership,0,MATCH(H$1,Systems!$I$2:AY$2,)),$A92)+COUNTIFS(INDEX(ownership,0,MATCH(H$1,Systems!$I$2:AY$2,)),$A92&amp;"(*",INDEX(ownership,0,MATCH(H$1,Systems!$I$2:AY$2,)),"&lt;&gt;*"&amp;"(X)"&amp;"*")+COUNTIF(INDEX(ownership,0,MATCH(H$1,Systems!$I$2:AY$2,)),$A92&amp;",*")</f>
        <v>0</v>
      </c>
      <c r="I92" s="121">
        <f t="array" ref="I92">COUNTIF(INDEX(ownership,0,MATCH(I$1,Systems!$I$2:AY$2,)),$A92)+COUNTIFS(INDEX(ownership,0,MATCH(I$1,Systems!$I$2:AY$2,)),$A92&amp;"(*",INDEX(ownership,0,MATCH(I$1,Systems!$I$2:AY$2,)),"&lt;&gt;*"&amp;"(X)"&amp;"*")+COUNTIF(INDEX(ownership,0,MATCH(I$1,Systems!$I$2:AY$2,)),$A92&amp;",*")</f>
        <v>0</v>
      </c>
      <c r="J92" s="121">
        <f t="array" ref="J92">COUNTIF(INDEX(ownership,0,MATCH(J$1,Systems!$I$2:AY$2,)),$A92)+COUNTIFS(INDEX(ownership,0,MATCH(J$1,Systems!$I$2:AY$2,)),$A92&amp;"(*",INDEX(ownership,0,MATCH(J$1,Systems!$I$2:AY$2,)),"&lt;&gt;*"&amp;"(X)"&amp;"*")+COUNTIF(INDEX(ownership,0,MATCH(J$1,Systems!$I$2:AY$2,)),$A92&amp;",*")</f>
        <v>0</v>
      </c>
      <c r="K92" s="121">
        <f t="array" ref="K92">COUNTIF(INDEX(ownership,0,MATCH(K$1,Systems!$I$2:AY$2,)),$A92)+COUNTIFS(INDEX(ownership,0,MATCH(K$1,Systems!$I$2:AY$2,)),$A92&amp;"(*",INDEX(ownership,0,MATCH(K$1,Systems!$I$2:AY$2,)),"&lt;&gt;*"&amp;"(X)"&amp;"*")+COUNTIF(INDEX(ownership,0,MATCH(K$1,Systems!$I$2:AY$2,)),$A92&amp;",*")</f>
        <v>0</v>
      </c>
      <c r="L92" s="121">
        <f t="array" ref="L92">COUNTIF(INDEX(ownership,0,MATCH(L$1,Systems!$I$2:AY$2,)),$A92)+COUNTIFS(INDEX(ownership,0,MATCH(L$1,Systems!$I$2:AY$2,)),$A92&amp;"(*",INDEX(ownership,0,MATCH(L$1,Systems!$I$2:AY$2,)),"&lt;&gt;*"&amp;"(X)"&amp;"*")+COUNTIF(INDEX(ownership,0,MATCH(L$1,Systems!$I$2:AY$2,)),$A92&amp;",*")</f>
        <v>0</v>
      </c>
      <c r="M92" s="121">
        <f t="array" ref="M92">COUNTIF(INDEX(ownership,0,MATCH(M$1,Systems!$I$2:AY$2,)),$A92)+COUNTIFS(INDEX(ownership,0,MATCH(M$1,Systems!$I$2:AY$2,)),$A92&amp;"(*",INDEX(ownership,0,MATCH(M$1,Systems!$I$2:AY$2,)),"&lt;&gt;*"&amp;"(X)"&amp;"*")+COUNTIF(INDEX(ownership,0,MATCH(M$1,Systems!$I$2:AY$2,)),$A92&amp;",*")</f>
        <v>0</v>
      </c>
      <c r="N92" s="121">
        <f t="array" ref="N92">COUNTIF(INDEX(ownership,0,MATCH(N$1,Systems!$I$2:AY$2,)),$A92)+COUNTIFS(INDEX(ownership,0,MATCH(N$1,Systems!$I$2:AY$2,)),$A92&amp;"(*",INDEX(ownership,0,MATCH(N$1,Systems!$I$2:AY$2,)),"&lt;&gt;*"&amp;"(X)"&amp;"*")+COUNTIF(INDEX(ownership,0,MATCH(N$1,Systems!$I$2:AY$2,)),$A92&amp;",*")</f>
        <v>0</v>
      </c>
      <c r="O92" s="121">
        <f t="array" ref="O92">COUNTIF(INDEX(ownership,0,MATCH(O$1,Systems!$I$2:AY$2,)),$A92)+COUNTIFS(INDEX(ownership,0,MATCH(O$1,Systems!$I$2:AY$2,)),$A92&amp;"(*",INDEX(ownership,0,MATCH(O$1,Systems!$I$2:AY$2,)),"&lt;&gt;*"&amp;"(X)"&amp;"*")+COUNTIF(INDEX(ownership,0,MATCH(O$1,Systems!$I$2:AY$2,)),$A92&amp;",*")</f>
        <v>0</v>
      </c>
      <c r="P92" s="121">
        <f t="array" ref="P92">COUNTIF(INDEX(ownership,0,MATCH(P$1,Systems!$I$2:AY$2,)),$A92)+COUNTIFS(INDEX(ownership,0,MATCH(P$1,Systems!$I$2:AY$2,)),$A92&amp;"(*",INDEX(ownership,0,MATCH(P$1,Systems!$I$2:AY$2,)),"&lt;&gt;*"&amp;"(X)"&amp;"*")+COUNTIF(INDEX(ownership,0,MATCH(P$1,Systems!$I$2:AY$2,)),$A92&amp;",*")</f>
        <v>0</v>
      </c>
      <c r="Q92" s="121">
        <f t="array" ref="Q92">COUNTIF(INDEX(ownership,0,MATCH(Q$1,Systems!$I$2:AY$2,)),$A92)+COUNTIFS(INDEX(ownership,0,MATCH(Q$1,Systems!$I$2:AY$2,)),$A92&amp;"(*",INDEX(ownership,0,MATCH(Q$1,Systems!$I$2:AY$2,)),"&lt;&gt;*"&amp;"(X)"&amp;"*")+COUNTIF(INDEX(ownership,0,MATCH(Q$1,Systems!$I$2:AY$2,)),$A92&amp;",*")</f>
        <v>0</v>
      </c>
      <c r="R92" s="121">
        <f t="array" ref="R92">COUNTIF(INDEX(ownership,0,MATCH(R$1,Systems!$I$2:AY$2,)),$A92)+COUNTIFS(INDEX(ownership,0,MATCH(R$1,Systems!$I$2:AY$2,)),$A92&amp;"(*",INDEX(ownership,0,MATCH(R$1,Systems!$I$2:AY$2,)),"&lt;&gt;*"&amp;"(X)"&amp;"*")+COUNTIF(INDEX(ownership,0,MATCH(R$1,Systems!$I$2:AY$2,)),$A92&amp;",*")</f>
        <v>0</v>
      </c>
      <c r="S92" s="121">
        <f t="array" ref="S92">COUNTIF(INDEX(ownership,0,MATCH(S$1,Systems!$I$2:AY$2,)),$A92)+COUNTIFS(INDEX(ownership,0,MATCH(S$1,Systems!$I$2:AY$2,)),$A92&amp;"(*",INDEX(ownership,0,MATCH(S$1,Systems!$I$2:AY$2,)),"&lt;&gt;*"&amp;"(X)"&amp;"*")+COUNTIF(INDEX(ownership,0,MATCH(S$1,Systems!$I$2:AY$2,)),$A92&amp;",*")</f>
        <v>0</v>
      </c>
      <c r="T92" s="121">
        <f t="array" ref="T92">COUNTIF(INDEX(ownership,0,MATCH(T$1,Systems!$I$2:AY$2,)),$A92)+COUNTIFS(INDEX(ownership,0,MATCH(T$1,Systems!$I$2:AY$2,)),$A92&amp;"(*",INDEX(ownership,0,MATCH(T$1,Systems!$I$2:AY$2,)),"&lt;&gt;*"&amp;"(X)"&amp;"*")+COUNTIF(INDEX(ownership,0,MATCH(T$1,Systems!$I$2:AY$2,)),$A92&amp;",*")</f>
        <v>0</v>
      </c>
      <c r="U92" s="121">
        <f t="array" ref="U92">COUNTIF(INDEX(ownership,0,MATCH(U$1,Systems!$I$2:AY$2,)),$A92)+COUNTIFS(INDEX(ownership,0,MATCH(U$1,Systems!$I$2:AY$2,)),$A92&amp;"(*",INDEX(ownership,0,MATCH(U$1,Systems!$I$2:AY$2,)),"&lt;&gt;*"&amp;"(X)"&amp;"*")+COUNTIF(INDEX(ownership,0,MATCH(U$1,Systems!$I$2:AY$2,)),$A92&amp;",*")</f>
        <v>0</v>
      </c>
      <c r="V92" s="121">
        <f t="array" ref="V92">COUNTIF(INDEX(ownership,0,MATCH(V$1,Systems!$I$2:AY$2,)),$A92)+COUNTIFS(INDEX(ownership,0,MATCH(V$1,Systems!$I$2:AY$2,)),$A92&amp;"(*",INDEX(ownership,0,MATCH(V$1,Systems!$I$2:AY$2,)),"&lt;&gt;*"&amp;"(X)"&amp;"*")+COUNTIF(INDEX(ownership,0,MATCH(V$1,Systems!$I$2:AY$2,)),$A92&amp;",*")</f>
        <v>0</v>
      </c>
      <c r="W92" s="121">
        <f t="array" ref="W92">COUNTIF(INDEX(ownership,0,MATCH(W$1,Systems!$I$2:AY$2,)),$A92)+COUNTIFS(INDEX(ownership,0,MATCH(W$1,Systems!$I$2:AY$2,)),$A92&amp;"(*",INDEX(ownership,0,MATCH(W$1,Systems!$I$2:AY$2,)),"&lt;&gt;*"&amp;"(X)"&amp;"*")+COUNTIF(INDEX(ownership,0,MATCH(W$1,Systems!$I$2:AY$2,)),$A92&amp;",*")</f>
        <v>0</v>
      </c>
      <c r="X92" s="121">
        <f t="array" ref="X92">COUNTIF(INDEX(ownership,0,MATCH(X$1,Systems!$I$2:AY$2,)),$A92)+COUNTIFS(INDEX(ownership,0,MATCH(X$1,Systems!$I$2:AY$2,)),$A92&amp;"(*",INDEX(ownership,0,MATCH(X$1,Systems!$I$2:AY$2,)),"&lt;&gt;*"&amp;"(X)"&amp;"*")+COUNTIF(INDEX(ownership,0,MATCH(X$1,Systems!$I$2:AY$2,)),$A92&amp;",*")</f>
        <v>0</v>
      </c>
      <c r="Y92" s="121">
        <f t="array" ref="Y92">COUNTIF(INDEX(ownership,0,MATCH(Y$1,Systems!$I$2:AY$2,)),$A92)+COUNTIFS(INDEX(ownership,0,MATCH(Y$1,Systems!$I$2:AY$2,)),$A92&amp;"(*",INDEX(ownership,0,MATCH(Y$1,Systems!$I$2:AY$2,)),"&lt;&gt;*"&amp;"(X)"&amp;"*")+COUNTIF(INDEX(ownership,0,MATCH(Y$1,Systems!$I$2:AY$2,)),$A92&amp;",*")</f>
        <v>0</v>
      </c>
      <c r="Z92" s="121">
        <f t="array" ref="Z92">COUNTIF(INDEX(ownership,0,MATCH(Z$1,Systems!$I$2:AY$2,)),$A92)+COUNTIFS(INDEX(ownership,0,MATCH(Z$1,Systems!$I$2:AY$2,)),$A92&amp;"(*",INDEX(ownership,0,MATCH(Z$1,Systems!$I$2:AY$2,)),"&lt;&gt;*"&amp;"(X)"&amp;"*")+COUNTIF(INDEX(ownership,0,MATCH(Z$1,Systems!$I$2:AY$2,)),$A92&amp;",*")</f>
        <v>0</v>
      </c>
      <c r="AA92" s="121">
        <f t="array" ref="AA92">COUNTIF(INDEX(ownership,0,MATCH(AA$1,Systems!$I$2:AY$2,)),$A92)+COUNTIFS(INDEX(ownership,0,MATCH(AA$1,Systems!$I$2:AY$2,)),$A92&amp;"(*",INDEX(ownership,0,MATCH(AA$1,Systems!$I$2:AY$2,)),"&lt;&gt;*"&amp;"(X)"&amp;"*")+COUNTIF(INDEX(ownership,0,MATCH(AA$1,Systems!$I$2:AY$2,)),$A92&amp;",*")</f>
        <v>0</v>
      </c>
      <c r="AB92" s="121">
        <f t="array" ref="AB92">COUNTIF(INDEX(ownership,0,MATCH(AB$1,Systems!$I$2:AY$2,)),$A92)+COUNTIFS(INDEX(ownership,0,MATCH(AB$1,Systems!$I$2:AY$2,)),$A92&amp;"(*",INDEX(ownership,0,MATCH(AB$1,Systems!$I$2:AY$2,)),"&lt;&gt;*"&amp;"(X)"&amp;"*")+COUNTIF(INDEX(ownership,0,MATCH(AB$1,Systems!$I$2:AY$2,)),$A92&amp;",*")</f>
        <v>0</v>
      </c>
      <c r="AC92" s="121">
        <f t="array" ref="AC92">COUNTIF(INDEX(ownership,0,MATCH(AC$1,Systems!$I$2:AY$2,)),$A92)+COUNTIFS(INDEX(ownership,0,MATCH(AC$1,Systems!$I$2:AY$2,)),$A92&amp;"(*",INDEX(ownership,0,MATCH(AC$1,Systems!$I$2:AY$2,)),"&lt;&gt;*"&amp;"(X)"&amp;"*")+COUNTIF(INDEX(ownership,0,MATCH(AC$1,Systems!$I$2:AY$2,)),$A92&amp;",*")</f>
        <v>0</v>
      </c>
      <c r="AD92" s="121">
        <f t="array" ref="AD92">COUNTIF(INDEX(ownership,0,MATCH(AD$1,Systems!$I$2:AY$2,)),$A92)+COUNTIFS(INDEX(ownership,0,MATCH(AD$1,Systems!$I$2:AY$2,)),$A92&amp;"(*",INDEX(ownership,0,MATCH(AD$1,Systems!$I$2:AY$2,)),"&lt;&gt;*"&amp;"(X)"&amp;"*")+COUNTIF(INDEX(ownership,0,MATCH(AD$1,Systems!$I$2:AY$2,)),$A92&amp;",*")</f>
        <v>0</v>
      </c>
      <c r="AE92" s="121">
        <f t="array" ref="AE92">COUNTIF(INDEX(ownership,0,MATCH(AE$1,Systems!$I$2:AY$2,)),$A92)+COUNTIFS(INDEX(ownership,0,MATCH(AE$1,Systems!$I$2:AY$2,)),$A92&amp;"(*",INDEX(ownership,0,MATCH(AE$1,Systems!$I$2:AY$2,)),"&lt;&gt;*"&amp;"(X)"&amp;"*")+COUNTIF(INDEX(ownership,0,MATCH(AE$1,Systems!$I$2:AY$2,)),$A92&amp;",*")</f>
        <v>0</v>
      </c>
      <c r="AF92" s="121">
        <f t="array" ref="AF92">COUNTIF(INDEX(ownership,0,MATCH(AF$1,Systems!$I$2:AY$2,)),$A92)+COUNTIFS(INDEX(ownership,0,MATCH(AF$1,Systems!$I$2:AY$2,)),$A92&amp;"(*",INDEX(ownership,0,MATCH(AF$1,Systems!$I$2:AY$2,)),"&lt;&gt;*"&amp;"(X)"&amp;"*")+COUNTIF(INDEX(ownership,0,MATCH(AF$1,Systems!$I$2:AY$2,)),$A92&amp;",*")</f>
        <v>0</v>
      </c>
      <c r="AG92" s="121">
        <f t="array" ref="AG92">COUNTIF(INDEX(ownership,0,MATCH(AG$1,Systems!$I$2:AY$2,)),$A92)+COUNTIFS(INDEX(ownership,0,MATCH(AG$1,Systems!$I$2:AY$2,)),$A92&amp;"(*",INDEX(ownership,0,MATCH(AG$1,Systems!$I$2:AY$2,)),"&lt;&gt;*"&amp;"(X)"&amp;"*")+COUNTIF(INDEX(ownership,0,MATCH(AG$1,Systems!$I$2:AY$2,)),$A92&amp;",*")</f>
        <v>3</v>
      </c>
      <c r="AH92" s="121">
        <f t="array" ref="AH92">COUNTIF(INDEX(ownership,0,MATCH(AH$1,Systems!$I$2:AY$2,)),$A92)+COUNTIFS(INDEX(ownership,0,MATCH(AH$1,Systems!$I$2:AY$2,)),$A92&amp;"(*",INDEX(ownership,0,MATCH(AH$1,Systems!$I$2:AY$2,)),"&lt;&gt;*"&amp;"(X)"&amp;"*")+COUNTIF(INDEX(ownership,0,MATCH(AH$1,Systems!$I$2:AY$2,)),$A92&amp;",*")</f>
        <v>3</v>
      </c>
      <c r="AI92" s="121">
        <f t="array" ref="AI92">COUNTIF(INDEX(ownership,0,MATCH(AI$1,Systems!$I$2:AY$2,)),$A92)+COUNTIFS(INDEX(ownership,0,MATCH(AI$1,Systems!$I$2:AY$2,)),$A92&amp;"(*",INDEX(ownership,0,MATCH(AI$1,Systems!$I$2:AY$2,)),"&lt;&gt;*"&amp;"(X)"&amp;"*")+COUNTIF(INDEX(ownership,0,MATCH(AI$1,Systems!$I$2:AY$2,)),$A92&amp;",*")</f>
        <v>3</v>
      </c>
      <c r="AJ92" s="121">
        <f t="array" ref="AJ92">COUNTIF(INDEX(ownership,0,MATCH(AJ$1,Systems!$I$2:AY$2,)),$A92)+COUNTIFS(INDEX(ownership,0,MATCH(AJ$1,Systems!$I$2:AY$2,)),$A92&amp;"(*",INDEX(ownership,0,MATCH(AJ$1,Systems!$I$2:AY$2,)),"&lt;&gt;*"&amp;"(X)"&amp;"*")+COUNTIF(INDEX(ownership,0,MATCH(AJ$1,Systems!$I$2:AY$2,)),$A92&amp;",*")</f>
        <v>3</v>
      </c>
      <c r="AK92" s="121">
        <f t="array" ref="AK92">COUNTIF(INDEX(ownership,0,MATCH(AK$1,Systems!$I$2:AY$2,)),$A92)+COUNTIFS(INDEX(ownership,0,MATCH(AK$1,Systems!$I$2:AY$2,)),$A92&amp;"(*",INDEX(ownership,0,MATCH(AK$1,Systems!$I$2:AY$2,)),"&lt;&gt;*"&amp;"(X)"&amp;"*")+COUNTIF(INDEX(ownership,0,MATCH(AK$1,Systems!$I$2:AY$2,)),$A92&amp;",*")</f>
        <v>3</v>
      </c>
      <c r="AL92" s="121">
        <f t="array" ref="AL92">COUNTIF(INDEX(ownership,0,MATCH(AL$1,Systems!$I$2:AY$2,)),$A92)+COUNTIFS(INDEX(ownership,0,MATCH(AL$1,Systems!$I$2:AY$2,)),$A92&amp;"(*",INDEX(ownership,0,MATCH(AL$1,Systems!$I$2:AY$2,)),"&lt;&gt;*"&amp;"(X)"&amp;"*")+COUNTIF(INDEX(ownership,0,MATCH(AL$1,Systems!$I$2:AY$2,)),$A92&amp;",*")</f>
        <v>3</v>
      </c>
      <c r="AM92" s="121">
        <f t="array" ref="AM92">COUNTIF(INDEX(ownership,0,MATCH(AM$1,Systems!$I$2:AY$2,)),$A92)+COUNTIFS(INDEX(ownership,0,MATCH(AM$1,Systems!$I$2:AY$2,)),$A92&amp;"(*",INDEX(ownership,0,MATCH(AM$1,Systems!$I$2:AY$2,)),"&lt;&gt;*"&amp;"(X)"&amp;"*")+COUNTIF(INDEX(ownership,0,MATCH(AM$1,Systems!$I$2:AY$2,)),$A92&amp;",*")</f>
        <v>3</v>
      </c>
      <c r="AN92" s="121">
        <f t="array" ref="AN92">COUNTIF(INDEX(ownership,0,MATCH(AN$1,Systems!$I$2:AY$2,)),$A92)+COUNTIFS(INDEX(ownership,0,MATCH(AN$1,Systems!$I$2:AY$2,)),$A92&amp;"(*",INDEX(ownership,0,MATCH(AN$1,Systems!$I$2:AY$2,)),"&lt;&gt;*"&amp;"(X)"&amp;"*")+COUNTIF(INDEX(ownership,0,MATCH(AN$1,Systems!$I$2:AY$2,)),$A92&amp;",*")</f>
        <v>3</v>
      </c>
      <c r="AO92" s="121">
        <f t="array" ref="AO92">COUNTIF(INDEX(ownership,0,MATCH(AO$1,Systems!$I$2:AY$2,)),$A92)+COUNTIFS(INDEX(ownership,0,MATCH(AO$1,Systems!$I$2:AY$2,)),$A92&amp;"(*",INDEX(ownership,0,MATCH(AO$1,Systems!$I$2:AY$2,)),"&lt;&gt;*"&amp;"(X)"&amp;"*")+COUNTIF(INDEX(ownership,0,MATCH(AO$1,Systems!$I$2:AY$2,)),$A92&amp;",*")</f>
        <v>0</v>
      </c>
      <c r="AP92" s="121">
        <f t="array" ref="AP92">COUNTIF(INDEX(ownership,0,MATCH(AP$1,Systems!$I$2:AY$2,)),$A92)+COUNTIFS(INDEX(ownership,0,MATCH(AP$1,Systems!$I$2:AY$2,)),$A92&amp;"(*",INDEX(ownership,0,MATCH(AP$1,Systems!$I$2:AY$2,)),"&lt;&gt;*"&amp;"(X)"&amp;"*")+COUNTIF(INDEX(ownership,0,MATCH(AP$1,Systems!$I$2:AY$2,)),$A92&amp;",*")</f>
        <v>0</v>
      </c>
      <c r="AQ92" s="121">
        <f t="array" ref="AQ92">COUNTIF(INDEX(ownership,0,MATCH(AQ$1,Systems!$I$2:AY$2,)),$A92)+COUNTIFS(INDEX(ownership,0,MATCH(AQ$1,Systems!$I$2:AY$2,)),$A92&amp;"(*",INDEX(ownership,0,MATCH(AQ$1,Systems!$I$2:AY$2,)),"&lt;&gt;*"&amp;"(X)"&amp;"*")+COUNTIF(INDEX(ownership,0,MATCH(AQ$1,Systems!$I$2:AY$2,)),$A92&amp;",*")</f>
        <v>0</v>
      </c>
      <c r="AR92" s="121">
        <f t="array" ref="AR92">COUNTIF(INDEX(ownership,0,MATCH(AR$1,Systems!$I$2:AY$2,)),$A92)+COUNTIFS(INDEX(ownership,0,MATCH(AR$1,Systems!$I$2:AY$2,)),$A92&amp;"(*",INDEX(ownership,0,MATCH(AR$1,Systems!$I$2:AY$2,)),"&lt;&gt;*"&amp;"(X)"&amp;"*")+COUNTIF(INDEX(ownership,0,MATCH(AR$1,Systems!$I$2:AY$2,)),$A92&amp;",*")</f>
        <v>0</v>
      </c>
      <c r="AS92" s="121">
        <f t="array" ref="AS92">COUNTIF(INDEX(ownership,0,MATCH(AS$1,Systems!$I$2:AY$2,)),$A92)+COUNTIFS(INDEX(ownership,0,MATCH(AS$1,Systems!$I$2:AY$2,)),$A92&amp;"(*",INDEX(ownership,0,MATCH(AS$1,Systems!$I$2:AY$2,)),"&lt;&gt;*"&amp;"(X)"&amp;"*")+COUNTIF(INDEX(ownership,0,MATCH(AS$1,Systems!$I$2:AY$2,)),$A92&amp;",*")</f>
        <v>0</v>
      </c>
      <c r="AT92" s="121">
        <f t="array" ref="AT92">COUNTIF(INDEX(ownership,0,MATCH(AT$1,Systems!$I$2:AY$2,)),$A92)+COUNTIFS(INDEX(ownership,0,MATCH(AT$1,Systems!$I$2:AY$2,)),$A92&amp;"(*",INDEX(ownership,0,MATCH(AT$1,Systems!$I$2:AY$2,)),"&lt;&gt;*"&amp;"(X)"&amp;"*")+COUNTIF(INDEX(ownership,0,MATCH(AT$1,Systems!$I$2:AY$2,)),$A92&amp;",*")</f>
        <v>0</v>
      </c>
      <c r="AU92" s="121">
        <f t="array" ref="AU92">COUNTIF(INDEX(ownership,0,MATCH(AU$1,Systems!$I$2:AY$2,)),$A92)+COUNTIFS(INDEX(ownership,0,MATCH(AU$1,Systems!$I$2:AY$2,)),$A92&amp;"(*",INDEX(ownership,0,MATCH(AU$1,Systems!$I$2:AY$2,)),"&lt;&gt;*"&amp;"(X)"&amp;"*")+COUNTIF(INDEX(ownership,0,MATCH(AU$1,Systems!$I$2:AY$2,)),$A92&amp;",*")</f>
        <v>0</v>
      </c>
      <c r="AV92" s="121">
        <f t="array" ref="AV92">COUNTIF(INDEX(ownership,0,MATCH(AV$1,Systems!$I$2:AY$2,)),$A92)+COUNTIFS(INDEX(ownership,0,MATCH(AV$1,Systems!$I$2:AY$2,)),$A92&amp;"(*",INDEX(ownership,0,MATCH(AV$1,Systems!$I$2:AY$2,)),"&lt;&gt;*"&amp;"(X)"&amp;"*")+COUNTIF(INDEX(ownership,0,MATCH(AV$1,Systems!$I$2:AY$2,)),$A92&amp;",*")</f>
        <v>0</v>
      </c>
      <c r="AW92" s="121">
        <f t="array" ref="AW92">COUNTIF(INDEX(ownership,0,MATCH(AW$1,Systems!$I$2:AY$2,)),$A92)+COUNTIFS(INDEX(ownership,0,MATCH(AW$1,Systems!$I$2:AY$2,)),$A92&amp;"(*",INDEX(ownership,0,MATCH(AW$1,Systems!$I$2:AY$2,)),"&lt;&gt;*"&amp;"(X)"&amp;"*")+COUNTIF(INDEX(ownership,0,MATCH(AW$1,Systems!$I$2:AY$2,)),$A92&amp;",*")</f>
        <v>0</v>
      </c>
      <c r="AX92" s="121">
        <f t="array" ref="AX92">COUNTIF(INDEX(ownership,0,MATCH(AX$1,Systems!$I$2:AY$2,)),$A92)+COUNTIFS(INDEX(ownership,0,MATCH(AX$1,Systems!$I$2:AY$2,)),$A92&amp;"(*",INDEX(ownership,0,MATCH(AX$1,Systems!$I$2:AY$2,)),"&lt;&gt;*"&amp;"(X)"&amp;"*")+COUNTIF(INDEX(ownership,0,MATCH(AX$1,Systems!$I$2:AY$2,)),$A92&amp;",*")</f>
        <v>0</v>
      </c>
      <c r="AY92" s="121">
        <f t="array" ref="AY92">COUNTIF(INDEX(ownership,0,MATCH(AY$1,Systems!$I$2:AZ$2,)),$A92)+COUNTIFS(INDEX(ownership,0,MATCH(AY$1,Systems!$I$2:AZ$2,)),$A92&amp;"(*",INDEX(ownership,0,MATCH(AY$1,Systems!$I$2:AZ$2,)),"&lt;&gt;*"&amp;"(X)"&amp;"*")+COUNTIF(INDEX(ownership,0,MATCH(AY$1,Systems!$I$2:AZ$2,)),$A92&amp;",*")</f>
        <v>0</v>
      </c>
      <c r="AZ92" s="121">
        <f t="array" ref="AZ92">COUNTIF(INDEX(ownership,0,MATCH(AZ$1,Systems!$I$2:AY$2,)),$A92)+COUNTIFS(INDEX(ownership,0,MATCH(AZ$1,Systems!$I$2:AY$2,)),$A92&amp;"(*",INDEX(ownership,0,MATCH(AZ$1,Systems!$I$2:AY$2,)),"&lt;&gt;*"&amp;"(X)"&amp;"*")+COUNTIF(INDEX(ownership,0,MATCH(AZ$1,Systems!$I$2:AY$2,)),$A92&amp;",*")</f>
        <v>0</v>
      </c>
    </row>
    <row r="93" ht="15.75" customHeight="1">
      <c r="A93" s="60" t="s">
        <v>8116</v>
      </c>
      <c r="B93" s="60" t="s">
        <v>8117</v>
      </c>
      <c r="C93" s="60" t="s">
        <v>7983</v>
      </c>
      <c r="D93" s="119">
        <v>3057.0</v>
      </c>
      <c r="E93" s="119">
        <v>3084.0</v>
      </c>
      <c r="F93" s="122"/>
      <c r="G93" s="121">
        <f t="shared" si="1"/>
        <v>384</v>
      </c>
      <c r="H93" s="121">
        <f t="array" ref="H93">COUNTIF(INDEX(ownership,0,MATCH(H$1,Systems!$I$2:AY$2,)),$A93)+COUNTIFS(INDEX(ownership,0,MATCH(H$1,Systems!$I$2:AY$2,)),$A93&amp;"(*",INDEX(ownership,0,MATCH(H$1,Systems!$I$2:AY$2,)),"&lt;&gt;*"&amp;"(X)"&amp;"*")+COUNTIF(INDEX(ownership,0,MATCH(H$1,Systems!$I$2:AY$2,)),$A93&amp;",*")</f>
        <v>0</v>
      </c>
      <c r="I93" s="121">
        <f t="array" ref="I93">COUNTIF(INDEX(ownership,0,MATCH(I$1,Systems!$I$2:AY$2,)),$A93)+COUNTIFS(INDEX(ownership,0,MATCH(I$1,Systems!$I$2:AY$2,)),$A93&amp;"(*",INDEX(ownership,0,MATCH(I$1,Systems!$I$2:AY$2,)),"&lt;&gt;*"&amp;"(X)"&amp;"*")+COUNTIF(INDEX(ownership,0,MATCH(I$1,Systems!$I$2:AY$2,)),$A93&amp;",*")</f>
        <v>0</v>
      </c>
      <c r="J93" s="121">
        <f t="array" ref="J93">COUNTIF(INDEX(ownership,0,MATCH(J$1,Systems!$I$2:AY$2,)),$A93)+COUNTIFS(INDEX(ownership,0,MATCH(J$1,Systems!$I$2:AY$2,)),$A93&amp;"(*",INDEX(ownership,0,MATCH(J$1,Systems!$I$2:AY$2,)),"&lt;&gt;*"&amp;"(X)"&amp;"*")+COUNTIF(INDEX(ownership,0,MATCH(J$1,Systems!$I$2:AY$2,)),$A93&amp;",*")</f>
        <v>0</v>
      </c>
      <c r="K93" s="121">
        <f t="array" ref="K93">COUNTIF(INDEX(ownership,0,MATCH(K$1,Systems!$I$2:AY$2,)),$A93)+COUNTIFS(INDEX(ownership,0,MATCH(K$1,Systems!$I$2:AY$2,)),$A93&amp;"(*",INDEX(ownership,0,MATCH(K$1,Systems!$I$2:AY$2,)),"&lt;&gt;*"&amp;"(X)"&amp;"*")+COUNTIF(INDEX(ownership,0,MATCH(K$1,Systems!$I$2:AY$2,)),$A93&amp;",*")</f>
        <v>0</v>
      </c>
      <c r="L93" s="121">
        <f t="array" ref="L93">COUNTIF(INDEX(ownership,0,MATCH(L$1,Systems!$I$2:AY$2,)),$A93)+COUNTIFS(INDEX(ownership,0,MATCH(L$1,Systems!$I$2:AY$2,)),$A93&amp;"(*",INDEX(ownership,0,MATCH(L$1,Systems!$I$2:AY$2,)),"&lt;&gt;*"&amp;"(X)"&amp;"*")+COUNTIF(INDEX(ownership,0,MATCH(L$1,Systems!$I$2:AY$2,)),$A93&amp;",*")</f>
        <v>0</v>
      </c>
      <c r="M93" s="121">
        <f t="array" ref="M93">COUNTIF(INDEX(ownership,0,MATCH(M$1,Systems!$I$2:AY$2,)),$A93)+COUNTIFS(INDEX(ownership,0,MATCH(M$1,Systems!$I$2:AY$2,)),$A93&amp;"(*",INDEX(ownership,0,MATCH(M$1,Systems!$I$2:AY$2,)),"&lt;&gt;*"&amp;"(X)"&amp;"*")+COUNTIF(INDEX(ownership,0,MATCH(M$1,Systems!$I$2:AY$2,)),$A93&amp;",*")</f>
        <v>0</v>
      </c>
      <c r="N93" s="121">
        <f t="array" ref="N93">COUNTIF(INDEX(ownership,0,MATCH(N$1,Systems!$I$2:AY$2,)),$A93)+COUNTIFS(INDEX(ownership,0,MATCH(N$1,Systems!$I$2:AY$2,)),$A93&amp;"(*",INDEX(ownership,0,MATCH(N$1,Systems!$I$2:AY$2,)),"&lt;&gt;*"&amp;"(X)"&amp;"*")+COUNTIF(INDEX(ownership,0,MATCH(N$1,Systems!$I$2:AY$2,)),$A93&amp;",*")</f>
        <v>0</v>
      </c>
      <c r="O93" s="121">
        <f t="array" ref="O93">COUNTIF(INDEX(ownership,0,MATCH(O$1,Systems!$I$2:AY$2,)),$A93)+COUNTIFS(INDEX(ownership,0,MATCH(O$1,Systems!$I$2:AY$2,)),$A93&amp;"(*",INDEX(ownership,0,MATCH(O$1,Systems!$I$2:AY$2,)),"&lt;&gt;*"&amp;"(X)"&amp;"*")+COUNTIF(INDEX(ownership,0,MATCH(O$1,Systems!$I$2:AY$2,)),$A93&amp;",*")</f>
        <v>0</v>
      </c>
      <c r="P93" s="121">
        <f t="array" ref="P93">COUNTIF(INDEX(ownership,0,MATCH(P$1,Systems!$I$2:AY$2,)),$A93)+COUNTIFS(INDEX(ownership,0,MATCH(P$1,Systems!$I$2:AY$2,)),$A93&amp;"(*",INDEX(ownership,0,MATCH(P$1,Systems!$I$2:AY$2,)),"&lt;&gt;*"&amp;"(X)"&amp;"*")+COUNTIF(INDEX(ownership,0,MATCH(P$1,Systems!$I$2:AY$2,)),$A93&amp;",*")</f>
        <v>0</v>
      </c>
      <c r="Q93" s="121">
        <f t="array" ref="Q93">COUNTIF(INDEX(ownership,0,MATCH(Q$1,Systems!$I$2:AY$2,)),$A93)+COUNTIFS(INDEX(ownership,0,MATCH(Q$1,Systems!$I$2:AY$2,)),$A93&amp;"(*",INDEX(ownership,0,MATCH(Q$1,Systems!$I$2:AY$2,)),"&lt;&gt;*"&amp;"(X)"&amp;"*")+COUNTIF(INDEX(ownership,0,MATCH(Q$1,Systems!$I$2:AY$2,)),$A93&amp;",*")</f>
        <v>0</v>
      </c>
      <c r="R93" s="121">
        <f t="array" ref="R93">COUNTIF(INDEX(ownership,0,MATCH(R$1,Systems!$I$2:AY$2,)),$A93)+COUNTIFS(INDEX(ownership,0,MATCH(R$1,Systems!$I$2:AY$2,)),$A93&amp;"(*",INDEX(ownership,0,MATCH(R$1,Systems!$I$2:AY$2,)),"&lt;&gt;*"&amp;"(X)"&amp;"*")+COUNTIF(INDEX(ownership,0,MATCH(R$1,Systems!$I$2:AY$2,)),$A93&amp;",*")</f>
        <v>0</v>
      </c>
      <c r="S93" s="121">
        <f t="array" ref="S93">COUNTIF(INDEX(ownership,0,MATCH(S$1,Systems!$I$2:AY$2,)),$A93)+COUNTIFS(INDEX(ownership,0,MATCH(S$1,Systems!$I$2:AY$2,)),$A93&amp;"(*",INDEX(ownership,0,MATCH(S$1,Systems!$I$2:AY$2,)),"&lt;&gt;*"&amp;"(X)"&amp;"*")+COUNTIF(INDEX(ownership,0,MATCH(S$1,Systems!$I$2:AY$2,)),$A93&amp;",*")</f>
        <v>0</v>
      </c>
      <c r="T93" s="121">
        <f t="array" ref="T93">COUNTIF(INDEX(ownership,0,MATCH(T$1,Systems!$I$2:AY$2,)),$A93)+COUNTIFS(INDEX(ownership,0,MATCH(T$1,Systems!$I$2:AY$2,)),$A93&amp;"(*",INDEX(ownership,0,MATCH(T$1,Systems!$I$2:AY$2,)),"&lt;&gt;*"&amp;"(X)"&amp;"*")+COUNTIF(INDEX(ownership,0,MATCH(T$1,Systems!$I$2:AY$2,)),$A93&amp;",*")</f>
        <v>0</v>
      </c>
      <c r="U93" s="121">
        <f t="array" ref="U93">COUNTIF(INDEX(ownership,0,MATCH(U$1,Systems!$I$2:AY$2,)),$A93)+COUNTIFS(INDEX(ownership,0,MATCH(U$1,Systems!$I$2:AY$2,)),$A93&amp;"(*",INDEX(ownership,0,MATCH(U$1,Systems!$I$2:AY$2,)),"&lt;&gt;*"&amp;"(X)"&amp;"*")+COUNTIF(INDEX(ownership,0,MATCH(U$1,Systems!$I$2:AY$2,)),$A93&amp;",*")</f>
        <v>0</v>
      </c>
      <c r="V93" s="121">
        <f t="array" ref="V93">COUNTIF(INDEX(ownership,0,MATCH(V$1,Systems!$I$2:AY$2,)),$A93)+COUNTIFS(INDEX(ownership,0,MATCH(V$1,Systems!$I$2:AY$2,)),$A93&amp;"(*",INDEX(ownership,0,MATCH(V$1,Systems!$I$2:AY$2,)),"&lt;&gt;*"&amp;"(X)"&amp;"*")+COUNTIF(INDEX(ownership,0,MATCH(V$1,Systems!$I$2:AY$2,)),$A93&amp;",*")</f>
        <v>0</v>
      </c>
      <c r="W93" s="121">
        <f t="array" ref="W93">COUNTIF(INDEX(ownership,0,MATCH(W$1,Systems!$I$2:AY$2,)),$A93)+COUNTIFS(INDEX(ownership,0,MATCH(W$1,Systems!$I$2:AY$2,)),$A93&amp;"(*",INDEX(ownership,0,MATCH(W$1,Systems!$I$2:AY$2,)),"&lt;&gt;*"&amp;"(X)"&amp;"*")+COUNTIF(INDEX(ownership,0,MATCH(W$1,Systems!$I$2:AY$2,)),$A93&amp;",*")</f>
        <v>0</v>
      </c>
      <c r="X93" s="121">
        <f t="array" ref="X93">COUNTIF(INDEX(ownership,0,MATCH(X$1,Systems!$I$2:AY$2,)),$A93)+COUNTIFS(INDEX(ownership,0,MATCH(X$1,Systems!$I$2:AY$2,)),$A93&amp;"(*",INDEX(ownership,0,MATCH(X$1,Systems!$I$2:AY$2,)),"&lt;&gt;*"&amp;"(X)"&amp;"*")+COUNTIF(INDEX(ownership,0,MATCH(X$1,Systems!$I$2:AY$2,)),$A93&amp;",*")</f>
        <v>0</v>
      </c>
      <c r="Y93" s="121">
        <f t="array" ref="Y93">COUNTIF(INDEX(ownership,0,MATCH(Y$1,Systems!$I$2:AY$2,)),$A93)+COUNTIFS(INDEX(ownership,0,MATCH(Y$1,Systems!$I$2:AY$2,)),$A93&amp;"(*",INDEX(ownership,0,MATCH(Y$1,Systems!$I$2:AY$2,)),"&lt;&gt;*"&amp;"(X)"&amp;"*")+COUNTIF(INDEX(ownership,0,MATCH(Y$1,Systems!$I$2:AY$2,)),$A93&amp;",*")</f>
        <v>0</v>
      </c>
      <c r="Z93" s="121">
        <f t="array" ref="Z93">COUNTIF(INDEX(ownership,0,MATCH(Z$1,Systems!$I$2:AY$2,)),$A93)+COUNTIFS(INDEX(ownership,0,MATCH(Z$1,Systems!$I$2:AY$2,)),$A93&amp;"(*",INDEX(ownership,0,MATCH(Z$1,Systems!$I$2:AY$2,)),"&lt;&gt;*"&amp;"(X)"&amp;"*")+COUNTIF(INDEX(ownership,0,MATCH(Z$1,Systems!$I$2:AY$2,)),$A93&amp;",*")</f>
        <v>0</v>
      </c>
      <c r="AA93" s="121">
        <f t="array" ref="AA93">COUNTIF(INDEX(ownership,0,MATCH(AA$1,Systems!$I$2:AY$2,)),$A93)+COUNTIFS(INDEX(ownership,0,MATCH(AA$1,Systems!$I$2:AY$2,)),$A93&amp;"(*",INDEX(ownership,0,MATCH(AA$1,Systems!$I$2:AY$2,)),"&lt;&gt;*"&amp;"(X)"&amp;"*")+COUNTIF(INDEX(ownership,0,MATCH(AA$1,Systems!$I$2:AY$2,)),$A93&amp;",*")</f>
        <v>0</v>
      </c>
      <c r="AB93" s="121">
        <f t="array" ref="AB93">COUNTIF(INDEX(ownership,0,MATCH(AB$1,Systems!$I$2:AY$2,)),$A93)+COUNTIFS(INDEX(ownership,0,MATCH(AB$1,Systems!$I$2:AY$2,)),$A93&amp;"(*",INDEX(ownership,0,MATCH(AB$1,Systems!$I$2:AY$2,)),"&lt;&gt;*"&amp;"(X)"&amp;"*")+COUNTIF(INDEX(ownership,0,MATCH(AB$1,Systems!$I$2:AY$2,)),$A93&amp;",*")</f>
        <v>0</v>
      </c>
      <c r="AC93" s="121">
        <f t="array" ref="AC93">COUNTIF(INDEX(ownership,0,MATCH(AC$1,Systems!$I$2:AY$2,)),$A93)+COUNTIFS(INDEX(ownership,0,MATCH(AC$1,Systems!$I$2:AY$2,)),$A93&amp;"(*",INDEX(ownership,0,MATCH(AC$1,Systems!$I$2:AY$2,)),"&lt;&gt;*"&amp;"(X)"&amp;"*")+COUNTIF(INDEX(ownership,0,MATCH(AC$1,Systems!$I$2:AY$2,)),$A93&amp;",*")</f>
        <v>0</v>
      </c>
      <c r="AD93" s="121">
        <f t="array" ref="AD93">COUNTIF(INDEX(ownership,0,MATCH(AD$1,Systems!$I$2:AY$2,)),$A93)+COUNTIFS(INDEX(ownership,0,MATCH(AD$1,Systems!$I$2:AY$2,)),$A93&amp;"(*",INDEX(ownership,0,MATCH(AD$1,Systems!$I$2:AY$2,)),"&lt;&gt;*"&amp;"(X)"&amp;"*")+COUNTIF(INDEX(ownership,0,MATCH(AD$1,Systems!$I$2:AY$2,)),$A93&amp;",*")</f>
        <v>0</v>
      </c>
      <c r="AE93" s="121">
        <f t="array" ref="AE93">COUNTIF(INDEX(ownership,0,MATCH(AE$1,Systems!$I$2:AY$2,)),$A93)+COUNTIFS(INDEX(ownership,0,MATCH(AE$1,Systems!$I$2:AY$2,)),$A93&amp;"(*",INDEX(ownership,0,MATCH(AE$1,Systems!$I$2:AY$2,)),"&lt;&gt;*"&amp;"(X)"&amp;"*")+COUNTIF(INDEX(ownership,0,MATCH(AE$1,Systems!$I$2:AY$2,)),$A93&amp;",*")</f>
        <v>0</v>
      </c>
      <c r="AF93" s="121">
        <f t="array" ref="AF93">COUNTIF(INDEX(ownership,0,MATCH(AF$1,Systems!$I$2:AY$2,)),$A93)+COUNTIFS(INDEX(ownership,0,MATCH(AF$1,Systems!$I$2:AY$2,)),$A93&amp;"(*",INDEX(ownership,0,MATCH(AF$1,Systems!$I$2:AY$2,)),"&lt;&gt;*"&amp;"(X)"&amp;"*")+COUNTIF(INDEX(ownership,0,MATCH(AF$1,Systems!$I$2:AY$2,)),$A93&amp;",*")</f>
        <v>0</v>
      </c>
      <c r="AG93" s="121">
        <f t="array" ref="AG93">COUNTIF(INDEX(ownership,0,MATCH(AG$1,Systems!$I$2:AY$2,)),$A93)+COUNTIFS(INDEX(ownership,0,MATCH(AG$1,Systems!$I$2:AY$2,)),$A93&amp;"(*",INDEX(ownership,0,MATCH(AG$1,Systems!$I$2:AY$2,)),"&lt;&gt;*"&amp;"(X)"&amp;"*")+COUNTIF(INDEX(ownership,0,MATCH(AG$1,Systems!$I$2:AY$2,)),$A93&amp;",*")</f>
        <v>384</v>
      </c>
      <c r="AH93" s="121">
        <f t="array" ref="AH93">COUNTIF(INDEX(ownership,0,MATCH(AH$1,Systems!$I$2:AY$2,)),$A93)+COUNTIFS(INDEX(ownership,0,MATCH(AH$1,Systems!$I$2:AY$2,)),$A93&amp;"(*",INDEX(ownership,0,MATCH(AH$1,Systems!$I$2:AY$2,)),"&lt;&gt;*"&amp;"(X)"&amp;"*")+COUNTIF(INDEX(ownership,0,MATCH(AH$1,Systems!$I$2:AY$2,)),$A93&amp;",*")</f>
        <v>375</v>
      </c>
      <c r="AI93" s="121">
        <f t="array" ref="AI93">COUNTIF(INDEX(ownership,0,MATCH(AI$1,Systems!$I$2:AY$2,)),$A93)+COUNTIFS(INDEX(ownership,0,MATCH(AI$1,Systems!$I$2:AY$2,)),$A93&amp;"(*",INDEX(ownership,0,MATCH(AI$1,Systems!$I$2:AY$2,)),"&lt;&gt;*"&amp;"(X)"&amp;"*")+COUNTIF(INDEX(ownership,0,MATCH(AI$1,Systems!$I$2:AY$2,)),$A93&amp;",*")</f>
        <v>384</v>
      </c>
      <c r="AJ93" s="121">
        <f t="array" ref="AJ93">COUNTIF(INDEX(ownership,0,MATCH(AJ$1,Systems!$I$2:AY$2,)),$A93)+COUNTIFS(INDEX(ownership,0,MATCH(AJ$1,Systems!$I$2:AY$2,)),$A93&amp;"(*",INDEX(ownership,0,MATCH(AJ$1,Systems!$I$2:AY$2,)),"&lt;&gt;*"&amp;"(X)"&amp;"*")+COUNTIF(INDEX(ownership,0,MATCH(AJ$1,Systems!$I$2:AY$2,)),$A93&amp;",*")</f>
        <v>384</v>
      </c>
      <c r="AK93" s="121">
        <f t="array" ref="AK93">COUNTIF(INDEX(ownership,0,MATCH(AK$1,Systems!$I$2:AY$2,)),$A93)+COUNTIFS(INDEX(ownership,0,MATCH(AK$1,Systems!$I$2:AY$2,)),$A93&amp;"(*",INDEX(ownership,0,MATCH(AK$1,Systems!$I$2:AY$2,)),"&lt;&gt;*"&amp;"(X)"&amp;"*")+COUNTIF(INDEX(ownership,0,MATCH(AK$1,Systems!$I$2:AY$2,)),$A93&amp;",*")</f>
        <v>384</v>
      </c>
      <c r="AL93" s="121">
        <f t="array" ref="AL93">COUNTIF(INDEX(ownership,0,MATCH(AL$1,Systems!$I$2:AY$2,)),$A93)+COUNTIFS(INDEX(ownership,0,MATCH(AL$1,Systems!$I$2:AY$2,)),$A93&amp;"(*",INDEX(ownership,0,MATCH(AL$1,Systems!$I$2:AY$2,)),"&lt;&gt;*"&amp;"(X)"&amp;"*")+COUNTIF(INDEX(ownership,0,MATCH(AL$1,Systems!$I$2:AY$2,)),$A93&amp;",*")</f>
        <v>384</v>
      </c>
      <c r="AM93" s="121">
        <f t="array" ref="AM93">COUNTIF(INDEX(ownership,0,MATCH(AM$1,Systems!$I$2:AY$2,)),$A93)+COUNTIFS(INDEX(ownership,0,MATCH(AM$1,Systems!$I$2:AY$2,)),$A93&amp;"(*",INDEX(ownership,0,MATCH(AM$1,Systems!$I$2:AY$2,)),"&lt;&gt;*"&amp;"(X)"&amp;"*")+COUNTIF(INDEX(ownership,0,MATCH(AM$1,Systems!$I$2:AY$2,)),$A93&amp;",*")</f>
        <v>376</v>
      </c>
      <c r="AN93" s="121">
        <f t="array" ref="AN93">COUNTIF(INDEX(ownership,0,MATCH(AN$1,Systems!$I$2:AY$2,)),$A93)+COUNTIFS(INDEX(ownership,0,MATCH(AN$1,Systems!$I$2:AY$2,)),$A93&amp;"(*",INDEX(ownership,0,MATCH(AN$1,Systems!$I$2:AY$2,)),"&lt;&gt;*"&amp;"(X)"&amp;"*")+COUNTIF(INDEX(ownership,0,MATCH(AN$1,Systems!$I$2:AY$2,)),$A93&amp;",*")</f>
        <v>368</v>
      </c>
      <c r="AO93" s="121">
        <f t="array" ref="AO93">COUNTIF(INDEX(ownership,0,MATCH(AO$1,Systems!$I$2:AY$2,)),$A93)+COUNTIFS(INDEX(ownership,0,MATCH(AO$1,Systems!$I$2:AY$2,)),$A93&amp;"(*",INDEX(ownership,0,MATCH(AO$1,Systems!$I$2:AY$2,)),"&lt;&gt;*"&amp;"(X)"&amp;"*")+COUNTIF(INDEX(ownership,0,MATCH(AO$1,Systems!$I$2:AY$2,)),$A93&amp;",*")</f>
        <v>355</v>
      </c>
      <c r="AP93" s="121">
        <f t="array" ref="AP93">COUNTIF(INDEX(ownership,0,MATCH(AP$1,Systems!$I$2:AY$2,)),$A93)+COUNTIFS(INDEX(ownership,0,MATCH(AP$1,Systems!$I$2:AY$2,)),$A93&amp;"(*",INDEX(ownership,0,MATCH(AP$1,Systems!$I$2:AY$2,)),"&lt;&gt;*"&amp;"(X)"&amp;"*")+COUNTIF(INDEX(ownership,0,MATCH(AP$1,Systems!$I$2:AY$2,)),$A93&amp;",*")</f>
        <v>329</v>
      </c>
      <c r="AQ93" s="121">
        <f t="array" ref="AQ93">COUNTIF(INDEX(ownership,0,MATCH(AQ$1,Systems!$I$2:AY$2,)),$A93)+COUNTIFS(INDEX(ownership,0,MATCH(AQ$1,Systems!$I$2:AY$2,)),$A93&amp;"(*",INDEX(ownership,0,MATCH(AQ$1,Systems!$I$2:AY$2,)),"&lt;&gt;*"&amp;"(X)"&amp;"*")+COUNTIF(INDEX(ownership,0,MATCH(AQ$1,Systems!$I$2:AY$2,)),$A93&amp;",*")</f>
        <v>343</v>
      </c>
      <c r="AR93" s="121">
        <f t="array" ref="AR93">COUNTIF(INDEX(ownership,0,MATCH(AR$1,Systems!$I$2:AY$2,)),$A93)+COUNTIFS(INDEX(ownership,0,MATCH(AR$1,Systems!$I$2:AY$2,)),$A93&amp;"(*",INDEX(ownership,0,MATCH(AR$1,Systems!$I$2:AY$2,)),"&lt;&gt;*"&amp;"(X)"&amp;"*")+COUNTIF(INDEX(ownership,0,MATCH(AR$1,Systems!$I$2:AY$2,)),$A93&amp;",*")</f>
        <v>313</v>
      </c>
      <c r="AS93" s="121">
        <f t="array" ref="AS93">COUNTIF(INDEX(ownership,0,MATCH(AS$1,Systems!$I$2:AY$2,)),$A93)+COUNTIFS(INDEX(ownership,0,MATCH(AS$1,Systems!$I$2:AY$2,)),$A93&amp;"(*",INDEX(ownership,0,MATCH(AS$1,Systems!$I$2:AY$2,)),"&lt;&gt;*"&amp;"(X)"&amp;"*")+COUNTIF(INDEX(ownership,0,MATCH(AS$1,Systems!$I$2:AY$2,)),$A93&amp;",*")</f>
        <v>0</v>
      </c>
      <c r="AT93" s="121">
        <f t="array" ref="AT93">COUNTIF(INDEX(ownership,0,MATCH(AT$1,Systems!$I$2:AY$2,)),$A93)+COUNTIFS(INDEX(ownership,0,MATCH(AT$1,Systems!$I$2:AY$2,)),$A93&amp;"(*",INDEX(ownership,0,MATCH(AT$1,Systems!$I$2:AY$2,)),"&lt;&gt;*"&amp;"(X)"&amp;"*")+COUNTIF(INDEX(ownership,0,MATCH(AT$1,Systems!$I$2:AY$2,)),$A93&amp;",*")</f>
        <v>0</v>
      </c>
      <c r="AU93" s="121">
        <f t="array" ref="AU93">COUNTIF(INDEX(ownership,0,MATCH(AU$1,Systems!$I$2:AY$2,)),$A93)+COUNTIFS(INDEX(ownership,0,MATCH(AU$1,Systems!$I$2:AY$2,)),$A93&amp;"(*",INDEX(ownership,0,MATCH(AU$1,Systems!$I$2:AY$2,)),"&lt;&gt;*"&amp;"(X)"&amp;"*")+COUNTIF(INDEX(ownership,0,MATCH(AU$1,Systems!$I$2:AY$2,)),$A93&amp;",*")</f>
        <v>0</v>
      </c>
      <c r="AV93" s="121">
        <f t="array" ref="AV93">COUNTIF(INDEX(ownership,0,MATCH(AV$1,Systems!$I$2:AY$2,)),$A93)+COUNTIFS(INDEX(ownership,0,MATCH(AV$1,Systems!$I$2:AY$2,)),$A93&amp;"(*",INDEX(ownership,0,MATCH(AV$1,Systems!$I$2:AY$2,)),"&lt;&gt;*"&amp;"(X)"&amp;"*")+COUNTIF(INDEX(ownership,0,MATCH(AV$1,Systems!$I$2:AY$2,)),$A93&amp;",*")</f>
        <v>0</v>
      </c>
      <c r="AW93" s="121">
        <f t="array" ref="AW93">COUNTIF(INDEX(ownership,0,MATCH(AW$1,Systems!$I$2:AY$2,)),$A93)+COUNTIFS(INDEX(ownership,0,MATCH(AW$1,Systems!$I$2:AY$2,)),$A93&amp;"(*",INDEX(ownership,0,MATCH(AW$1,Systems!$I$2:AY$2,)),"&lt;&gt;*"&amp;"(X)"&amp;"*")+COUNTIF(INDEX(ownership,0,MATCH(AW$1,Systems!$I$2:AY$2,)),$A93&amp;",*")</f>
        <v>0</v>
      </c>
      <c r="AX93" s="121">
        <f t="array" ref="AX93">COUNTIF(INDEX(ownership,0,MATCH(AX$1,Systems!$I$2:AY$2,)),$A93)+COUNTIFS(INDEX(ownership,0,MATCH(AX$1,Systems!$I$2:AY$2,)),$A93&amp;"(*",INDEX(ownership,0,MATCH(AX$1,Systems!$I$2:AY$2,)),"&lt;&gt;*"&amp;"(X)"&amp;"*")+COUNTIF(INDEX(ownership,0,MATCH(AX$1,Systems!$I$2:AY$2,)),$A93&amp;",*")</f>
        <v>0</v>
      </c>
      <c r="AY93" s="121">
        <f t="array" ref="AY93">COUNTIF(INDEX(ownership,0,MATCH(AY$1,Systems!$I$2:AZ$2,)),$A93)+COUNTIFS(INDEX(ownership,0,MATCH(AY$1,Systems!$I$2:AZ$2,)),$A93&amp;"(*",INDEX(ownership,0,MATCH(AY$1,Systems!$I$2:AZ$2,)),"&lt;&gt;*"&amp;"(X)"&amp;"*")+COUNTIF(INDEX(ownership,0,MATCH(AY$1,Systems!$I$2:AZ$2,)),$A93&amp;",*")</f>
        <v>0</v>
      </c>
      <c r="AZ93" s="121">
        <f t="array" ref="AZ93">COUNTIF(INDEX(ownership,0,MATCH(AZ$1,Systems!$I$2:AY$2,)),$A93)+COUNTIFS(INDEX(ownership,0,MATCH(AZ$1,Systems!$I$2:AY$2,)),$A93&amp;"(*",INDEX(ownership,0,MATCH(AZ$1,Systems!$I$2:AY$2,)),"&lt;&gt;*"&amp;"(X)"&amp;"*")+COUNTIF(INDEX(ownership,0,MATCH(AZ$1,Systems!$I$2:AY$2,)),$A93&amp;",*")</f>
        <v>0</v>
      </c>
    </row>
    <row r="94" ht="15.75" customHeight="1">
      <c r="A94" s="60" t="s">
        <v>8118</v>
      </c>
      <c r="B94" s="60" t="s">
        <v>8119</v>
      </c>
      <c r="C94" s="60" t="s">
        <v>8055</v>
      </c>
      <c r="D94" s="119">
        <v>3057.0</v>
      </c>
      <c r="E94" s="119">
        <v>3151.0</v>
      </c>
      <c r="F94" s="122"/>
      <c r="G94" s="121">
        <f t="shared" si="1"/>
        <v>0</v>
      </c>
      <c r="H94" s="121">
        <f t="array" ref="H94">COUNTIF(INDEX(ownership,0,MATCH(H$1,Systems!$I$2:AY$2,)),$A94)+COUNTIFS(INDEX(ownership,0,MATCH(H$1,Systems!$I$2:AY$2,)),$A94&amp;"(*",INDEX(ownership,0,MATCH(H$1,Systems!$I$2:AY$2,)),"&lt;&gt;*"&amp;"(X)"&amp;"*")+COUNTIF(INDEX(ownership,0,MATCH(H$1,Systems!$I$2:AY$2,)),$A94&amp;",*")</f>
        <v>0</v>
      </c>
      <c r="I94" s="121">
        <f t="array" ref="I94">COUNTIF(INDEX(ownership,0,MATCH(I$1,Systems!$I$2:AY$2,)),$A94)+COUNTIFS(INDEX(ownership,0,MATCH(I$1,Systems!$I$2:AY$2,)),$A94&amp;"(*",INDEX(ownership,0,MATCH(I$1,Systems!$I$2:AY$2,)),"&lt;&gt;*"&amp;"(X)"&amp;"*")+COUNTIF(INDEX(ownership,0,MATCH(I$1,Systems!$I$2:AY$2,)),$A94&amp;",*")</f>
        <v>0</v>
      </c>
      <c r="J94" s="121">
        <f t="array" ref="J94">COUNTIF(INDEX(ownership,0,MATCH(J$1,Systems!$I$2:AY$2,)),$A94)+COUNTIFS(INDEX(ownership,0,MATCH(J$1,Systems!$I$2:AY$2,)),$A94&amp;"(*",INDEX(ownership,0,MATCH(J$1,Systems!$I$2:AY$2,)),"&lt;&gt;*"&amp;"(X)"&amp;"*")+COUNTIF(INDEX(ownership,0,MATCH(J$1,Systems!$I$2:AY$2,)),$A94&amp;",*")</f>
        <v>0</v>
      </c>
      <c r="K94" s="121">
        <f t="array" ref="K94">COUNTIF(INDEX(ownership,0,MATCH(K$1,Systems!$I$2:AY$2,)),$A94)+COUNTIFS(INDEX(ownership,0,MATCH(K$1,Systems!$I$2:AY$2,)),$A94&amp;"(*",INDEX(ownership,0,MATCH(K$1,Systems!$I$2:AY$2,)),"&lt;&gt;*"&amp;"(X)"&amp;"*")+COUNTIF(INDEX(ownership,0,MATCH(K$1,Systems!$I$2:AY$2,)),$A94&amp;",*")</f>
        <v>0</v>
      </c>
      <c r="L94" s="121">
        <f t="array" ref="L94">COUNTIF(INDEX(ownership,0,MATCH(L$1,Systems!$I$2:AY$2,)),$A94)+COUNTIFS(INDEX(ownership,0,MATCH(L$1,Systems!$I$2:AY$2,)),$A94&amp;"(*",INDEX(ownership,0,MATCH(L$1,Systems!$I$2:AY$2,)),"&lt;&gt;*"&amp;"(X)"&amp;"*")+COUNTIF(INDEX(ownership,0,MATCH(L$1,Systems!$I$2:AY$2,)),$A94&amp;",*")</f>
        <v>0</v>
      </c>
      <c r="M94" s="121">
        <f t="array" ref="M94">COUNTIF(INDEX(ownership,0,MATCH(M$1,Systems!$I$2:AY$2,)),$A94)+COUNTIFS(INDEX(ownership,0,MATCH(M$1,Systems!$I$2:AY$2,)),$A94&amp;"(*",INDEX(ownership,0,MATCH(M$1,Systems!$I$2:AY$2,)),"&lt;&gt;*"&amp;"(X)"&amp;"*")+COUNTIF(INDEX(ownership,0,MATCH(M$1,Systems!$I$2:AY$2,)),$A94&amp;",*")</f>
        <v>0</v>
      </c>
      <c r="N94" s="121">
        <f t="array" ref="N94">COUNTIF(INDEX(ownership,0,MATCH(N$1,Systems!$I$2:AY$2,)),$A94)+COUNTIFS(INDEX(ownership,0,MATCH(N$1,Systems!$I$2:AY$2,)),$A94&amp;"(*",INDEX(ownership,0,MATCH(N$1,Systems!$I$2:AY$2,)),"&lt;&gt;*"&amp;"(X)"&amp;"*")+COUNTIF(INDEX(ownership,0,MATCH(N$1,Systems!$I$2:AY$2,)),$A94&amp;",*")</f>
        <v>0</v>
      </c>
      <c r="O94" s="121">
        <f t="array" ref="O94">COUNTIF(INDEX(ownership,0,MATCH(O$1,Systems!$I$2:AY$2,)),$A94)+COUNTIFS(INDEX(ownership,0,MATCH(O$1,Systems!$I$2:AY$2,)),$A94&amp;"(*",INDEX(ownership,0,MATCH(O$1,Systems!$I$2:AY$2,)),"&lt;&gt;*"&amp;"(X)"&amp;"*")+COUNTIF(INDEX(ownership,0,MATCH(O$1,Systems!$I$2:AY$2,)),$A94&amp;",*")</f>
        <v>0</v>
      </c>
      <c r="P94" s="121">
        <f t="array" ref="P94">COUNTIF(INDEX(ownership,0,MATCH(P$1,Systems!$I$2:AY$2,)),$A94)+COUNTIFS(INDEX(ownership,0,MATCH(P$1,Systems!$I$2:AY$2,)),$A94&amp;"(*",INDEX(ownership,0,MATCH(P$1,Systems!$I$2:AY$2,)),"&lt;&gt;*"&amp;"(X)"&amp;"*")+COUNTIF(INDEX(ownership,0,MATCH(P$1,Systems!$I$2:AY$2,)),$A94&amp;",*")</f>
        <v>0</v>
      </c>
      <c r="Q94" s="121">
        <f t="array" ref="Q94">COUNTIF(INDEX(ownership,0,MATCH(Q$1,Systems!$I$2:AY$2,)),$A94)+COUNTIFS(INDEX(ownership,0,MATCH(Q$1,Systems!$I$2:AY$2,)),$A94&amp;"(*",INDEX(ownership,0,MATCH(Q$1,Systems!$I$2:AY$2,)),"&lt;&gt;*"&amp;"(X)"&amp;"*")+COUNTIF(INDEX(ownership,0,MATCH(Q$1,Systems!$I$2:AY$2,)),$A94&amp;",*")</f>
        <v>0</v>
      </c>
      <c r="R94" s="121">
        <f t="array" ref="R94">COUNTIF(INDEX(ownership,0,MATCH(R$1,Systems!$I$2:AY$2,)),$A94)+COUNTIFS(INDEX(ownership,0,MATCH(R$1,Systems!$I$2:AY$2,)),$A94&amp;"(*",INDEX(ownership,0,MATCH(R$1,Systems!$I$2:AY$2,)),"&lt;&gt;*"&amp;"(X)"&amp;"*")+COUNTIF(INDEX(ownership,0,MATCH(R$1,Systems!$I$2:AY$2,)),$A94&amp;",*")</f>
        <v>0</v>
      </c>
      <c r="S94" s="121">
        <f t="array" ref="S94">COUNTIF(INDEX(ownership,0,MATCH(S$1,Systems!$I$2:AY$2,)),$A94)+COUNTIFS(INDEX(ownership,0,MATCH(S$1,Systems!$I$2:AY$2,)),$A94&amp;"(*",INDEX(ownership,0,MATCH(S$1,Systems!$I$2:AY$2,)),"&lt;&gt;*"&amp;"(X)"&amp;"*")+COUNTIF(INDEX(ownership,0,MATCH(S$1,Systems!$I$2:AY$2,)),$A94&amp;",*")</f>
        <v>0</v>
      </c>
      <c r="T94" s="121">
        <f t="array" ref="T94">COUNTIF(INDEX(ownership,0,MATCH(T$1,Systems!$I$2:AY$2,)),$A94)+COUNTIFS(INDEX(ownership,0,MATCH(T$1,Systems!$I$2:AY$2,)),$A94&amp;"(*",INDEX(ownership,0,MATCH(T$1,Systems!$I$2:AY$2,)),"&lt;&gt;*"&amp;"(X)"&amp;"*")+COUNTIF(INDEX(ownership,0,MATCH(T$1,Systems!$I$2:AY$2,)),$A94&amp;",*")</f>
        <v>0</v>
      </c>
      <c r="U94" s="121">
        <f t="array" ref="U94">COUNTIF(INDEX(ownership,0,MATCH(U$1,Systems!$I$2:AY$2,)),$A94)+COUNTIFS(INDEX(ownership,0,MATCH(U$1,Systems!$I$2:AY$2,)),$A94&amp;"(*",INDEX(ownership,0,MATCH(U$1,Systems!$I$2:AY$2,)),"&lt;&gt;*"&amp;"(X)"&amp;"*")+COUNTIF(INDEX(ownership,0,MATCH(U$1,Systems!$I$2:AY$2,)),$A94&amp;",*")</f>
        <v>0</v>
      </c>
      <c r="V94" s="121">
        <f t="array" ref="V94">COUNTIF(INDEX(ownership,0,MATCH(V$1,Systems!$I$2:AY$2,)),$A94)+COUNTIFS(INDEX(ownership,0,MATCH(V$1,Systems!$I$2:AY$2,)),$A94&amp;"(*",INDEX(ownership,0,MATCH(V$1,Systems!$I$2:AY$2,)),"&lt;&gt;*"&amp;"(X)"&amp;"*")+COUNTIF(INDEX(ownership,0,MATCH(V$1,Systems!$I$2:AY$2,)),$A94&amp;",*")</f>
        <v>0</v>
      </c>
      <c r="W94" s="121">
        <f t="array" ref="W94">COUNTIF(INDEX(ownership,0,MATCH(W$1,Systems!$I$2:AY$2,)),$A94)+COUNTIFS(INDEX(ownership,0,MATCH(W$1,Systems!$I$2:AY$2,)),$A94&amp;"(*",INDEX(ownership,0,MATCH(W$1,Systems!$I$2:AY$2,)),"&lt;&gt;*"&amp;"(X)"&amp;"*")+COUNTIF(INDEX(ownership,0,MATCH(W$1,Systems!$I$2:AY$2,)),$A94&amp;",*")</f>
        <v>0</v>
      </c>
      <c r="X94" s="121">
        <f t="array" ref="X94">COUNTIF(INDEX(ownership,0,MATCH(X$1,Systems!$I$2:AY$2,)),$A94)+COUNTIFS(INDEX(ownership,0,MATCH(X$1,Systems!$I$2:AY$2,)),$A94&amp;"(*",INDEX(ownership,0,MATCH(X$1,Systems!$I$2:AY$2,)),"&lt;&gt;*"&amp;"(X)"&amp;"*")+COUNTIF(INDEX(ownership,0,MATCH(X$1,Systems!$I$2:AY$2,)),$A94&amp;",*")</f>
        <v>0</v>
      </c>
      <c r="Y94" s="121">
        <f t="array" ref="Y94">COUNTIF(INDEX(ownership,0,MATCH(Y$1,Systems!$I$2:AY$2,)),$A94)+COUNTIFS(INDEX(ownership,0,MATCH(Y$1,Systems!$I$2:AY$2,)),$A94&amp;"(*",INDEX(ownership,0,MATCH(Y$1,Systems!$I$2:AY$2,)),"&lt;&gt;*"&amp;"(X)"&amp;"*")+COUNTIF(INDEX(ownership,0,MATCH(Y$1,Systems!$I$2:AY$2,)),$A94&amp;",*")</f>
        <v>0</v>
      </c>
      <c r="Z94" s="121">
        <f t="array" ref="Z94">COUNTIF(INDEX(ownership,0,MATCH(Z$1,Systems!$I$2:AY$2,)),$A94)+COUNTIFS(INDEX(ownership,0,MATCH(Z$1,Systems!$I$2:AY$2,)),$A94&amp;"(*",INDEX(ownership,0,MATCH(Z$1,Systems!$I$2:AY$2,)),"&lt;&gt;*"&amp;"(X)"&amp;"*")+COUNTIF(INDEX(ownership,0,MATCH(Z$1,Systems!$I$2:AY$2,)),$A94&amp;",*")</f>
        <v>0</v>
      </c>
      <c r="AA94" s="121">
        <f t="array" ref="AA94">COUNTIF(INDEX(ownership,0,MATCH(AA$1,Systems!$I$2:AY$2,)),$A94)+COUNTIFS(INDEX(ownership,0,MATCH(AA$1,Systems!$I$2:AY$2,)),$A94&amp;"(*",INDEX(ownership,0,MATCH(AA$1,Systems!$I$2:AY$2,)),"&lt;&gt;*"&amp;"(X)"&amp;"*")+COUNTIF(INDEX(ownership,0,MATCH(AA$1,Systems!$I$2:AY$2,)),$A94&amp;",*")</f>
        <v>0</v>
      </c>
      <c r="AB94" s="121">
        <f t="array" ref="AB94">COUNTIF(INDEX(ownership,0,MATCH(AB$1,Systems!$I$2:AY$2,)),$A94)+COUNTIFS(INDEX(ownership,0,MATCH(AB$1,Systems!$I$2:AY$2,)),$A94&amp;"(*",INDEX(ownership,0,MATCH(AB$1,Systems!$I$2:AY$2,)),"&lt;&gt;*"&amp;"(X)"&amp;"*")+COUNTIF(INDEX(ownership,0,MATCH(AB$1,Systems!$I$2:AY$2,)),$A94&amp;",*")</f>
        <v>0</v>
      </c>
      <c r="AC94" s="121">
        <f t="array" ref="AC94">COUNTIF(INDEX(ownership,0,MATCH(AC$1,Systems!$I$2:AY$2,)),$A94)+COUNTIFS(INDEX(ownership,0,MATCH(AC$1,Systems!$I$2:AY$2,)),$A94&amp;"(*",INDEX(ownership,0,MATCH(AC$1,Systems!$I$2:AY$2,)),"&lt;&gt;*"&amp;"(X)"&amp;"*")+COUNTIF(INDEX(ownership,0,MATCH(AC$1,Systems!$I$2:AY$2,)),$A94&amp;",*")</f>
        <v>0</v>
      </c>
      <c r="AD94" s="121">
        <f t="array" ref="AD94">COUNTIF(INDEX(ownership,0,MATCH(AD$1,Systems!$I$2:AY$2,)),$A94)+COUNTIFS(INDEX(ownership,0,MATCH(AD$1,Systems!$I$2:AY$2,)),$A94&amp;"(*",INDEX(ownership,0,MATCH(AD$1,Systems!$I$2:AY$2,)),"&lt;&gt;*"&amp;"(X)"&amp;"*")+COUNTIF(INDEX(ownership,0,MATCH(AD$1,Systems!$I$2:AY$2,)),$A94&amp;",*")</f>
        <v>0</v>
      </c>
      <c r="AE94" s="121">
        <f t="array" ref="AE94">COUNTIF(INDEX(ownership,0,MATCH(AE$1,Systems!$I$2:AY$2,)),$A94)+COUNTIFS(INDEX(ownership,0,MATCH(AE$1,Systems!$I$2:AY$2,)),$A94&amp;"(*",INDEX(ownership,0,MATCH(AE$1,Systems!$I$2:AY$2,)),"&lt;&gt;*"&amp;"(X)"&amp;"*")+COUNTIF(INDEX(ownership,0,MATCH(AE$1,Systems!$I$2:AY$2,)),$A94&amp;",*")</f>
        <v>0</v>
      </c>
      <c r="AF94" s="121">
        <f t="array" ref="AF94">COUNTIF(INDEX(ownership,0,MATCH(AF$1,Systems!$I$2:AY$2,)),$A94)+COUNTIFS(INDEX(ownership,0,MATCH(AF$1,Systems!$I$2:AY$2,)),$A94&amp;"(*",INDEX(ownership,0,MATCH(AF$1,Systems!$I$2:AY$2,)),"&lt;&gt;*"&amp;"(X)"&amp;"*")+COUNTIF(INDEX(ownership,0,MATCH(AF$1,Systems!$I$2:AY$2,)),$A94&amp;",*")</f>
        <v>0</v>
      </c>
      <c r="AG94" s="121">
        <f t="array" ref="AG94">COUNTIF(INDEX(ownership,0,MATCH(AG$1,Systems!$I$2:AY$2,)),$A94)+COUNTIFS(INDEX(ownership,0,MATCH(AG$1,Systems!$I$2:AY$2,)),$A94&amp;"(*",INDEX(ownership,0,MATCH(AG$1,Systems!$I$2:AY$2,)),"&lt;&gt;*"&amp;"(X)"&amp;"*")+COUNTIF(INDEX(ownership,0,MATCH(AG$1,Systems!$I$2:AY$2,)),$A94&amp;",*")</f>
        <v>0</v>
      </c>
      <c r="AH94" s="121">
        <f t="array" ref="AH94">COUNTIF(INDEX(ownership,0,MATCH(AH$1,Systems!$I$2:AY$2,)),$A94)+COUNTIFS(INDEX(ownership,0,MATCH(AH$1,Systems!$I$2:AY$2,)),$A94&amp;"(*",INDEX(ownership,0,MATCH(AH$1,Systems!$I$2:AY$2,)),"&lt;&gt;*"&amp;"(X)"&amp;"*")+COUNTIF(INDEX(ownership,0,MATCH(AH$1,Systems!$I$2:AY$2,)),$A94&amp;",*")</f>
        <v>0</v>
      </c>
      <c r="AI94" s="121">
        <f t="array" ref="AI94">COUNTIF(INDEX(ownership,0,MATCH(AI$1,Systems!$I$2:AY$2,)),$A94)+COUNTIFS(INDEX(ownership,0,MATCH(AI$1,Systems!$I$2:AY$2,)),$A94&amp;"(*",INDEX(ownership,0,MATCH(AI$1,Systems!$I$2:AY$2,)),"&lt;&gt;*"&amp;"(X)"&amp;"*")+COUNTIF(INDEX(ownership,0,MATCH(AI$1,Systems!$I$2:AY$2,)),$A94&amp;",*")</f>
        <v>0</v>
      </c>
      <c r="AJ94" s="121">
        <f t="array" ref="AJ94">COUNTIF(INDEX(ownership,0,MATCH(AJ$1,Systems!$I$2:AY$2,)),$A94)+COUNTIFS(INDEX(ownership,0,MATCH(AJ$1,Systems!$I$2:AY$2,)),$A94&amp;"(*",INDEX(ownership,0,MATCH(AJ$1,Systems!$I$2:AY$2,)),"&lt;&gt;*"&amp;"(X)"&amp;"*")+COUNTIF(INDEX(ownership,0,MATCH(AJ$1,Systems!$I$2:AY$2,)),$A94&amp;",*")</f>
        <v>0</v>
      </c>
      <c r="AK94" s="121">
        <f t="array" ref="AK94">COUNTIF(INDEX(ownership,0,MATCH(AK$1,Systems!$I$2:AY$2,)),$A94)+COUNTIFS(INDEX(ownership,0,MATCH(AK$1,Systems!$I$2:AY$2,)),$A94&amp;"(*",INDEX(ownership,0,MATCH(AK$1,Systems!$I$2:AY$2,)),"&lt;&gt;*"&amp;"(X)"&amp;"*")+COUNTIF(INDEX(ownership,0,MATCH(AK$1,Systems!$I$2:AY$2,)),$A94&amp;",*")</f>
        <v>0</v>
      </c>
      <c r="AL94" s="121">
        <f t="array" ref="AL94">COUNTIF(INDEX(ownership,0,MATCH(AL$1,Systems!$I$2:AY$2,)),$A94)+COUNTIFS(INDEX(ownership,0,MATCH(AL$1,Systems!$I$2:AY$2,)),$A94&amp;"(*",INDEX(ownership,0,MATCH(AL$1,Systems!$I$2:AY$2,)),"&lt;&gt;*"&amp;"(X)"&amp;"*")+COUNTIF(INDEX(ownership,0,MATCH(AL$1,Systems!$I$2:AY$2,)),$A94&amp;",*")</f>
        <v>0</v>
      </c>
      <c r="AM94" s="121">
        <f t="array" ref="AM94">COUNTIF(INDEX(ownership,0,MATCH(AM$1,Systems!$I$2:AY$2,)),$A94)+COUNTIFS(INDEX(ownership,0,MATCH(AM$1,Systems!$I$2:AY$2,)),$A94&amp;"(*",INDEX(ownership,0,MATCH(AM$1,Systems!$I$2:AY$2,)),"&lt;&gt;*"&amp;"(X)"&amp;"*")+COUNTIF(INDEX(ownership,0,MATCH(AM$1,Systems!$I$2:AY$2,)),$A94&amp;",*")</f>
        <v>0</v>
      </c>
      <c r="AN94" s="121">
        <f t="array" ref="AN94">COUNTIF(INDEX(ownership,0,MATCH(AN$1,Systems!$I$2:AY$2,)),$A94)+COUNTIFS(INDEX(ownership,0,MATCH(AN$1,Systems!$I$2:AY$2,)),$A94&amp;"(*",INDEX(ownership,0,MATCH(AN$1,Systems!$I$2:AY$2,)),"&lt;&gt;*"&amp;"(X)"&amp;"*")+COUNTIF(INDEX(ownership,0,MATCH(AN$1,Systems!$I$2:AY$2,)),$A94&amp;",*")</f>
        <v>0</v>
      </c>
      <c r="AO94" s="121">
        <f t="array" ref="AO94">COUNTIF(INDEX(ownership,0,MATCH(AO$1,Systems!$I$2:AY$2,)),$A94)+COUNTIFS(INDEX(ownership,0,MATCH(AO$1,Systems!$I$2:AY$2,)),$A94&amp;"(*",INDEX(ownership,0,MATCH(AO$1,Systems!$I$2:AY$2,)),"&lt;&gt;*"&amp;"(X)"&amp;"*")+COUNTIF(INDEX(ownership,0,MATCH(AO$1,Systems!$I$2:AY$2,)),$A94&amp;",*")</f>
        <v>0</v>
      </c>
      <c r="AP94" s="121">
        <f t="array" ref="AP94">COUNTIF(INDEX(ownership,0,MATCH(AP$1,Systems!$I$2:AY$2,)),$A94)+COUNTIFS(INDEX(ownership,0,MATCH(AP$1,Systems!$I$2:AY$2,)),$A94&amp;"(*",INDEX(ownership,0,MATCH(AP$1,Systems!$I$2:AY$2,)),"&lt;&gt;*"&amp;"(X)"&amp;"*")+COUNTIF(INDEX(ownership,0,MATCH(AP$1,Systems!$I$2:AY$2,)),$A94&amp;",*")</f>
        <v>0</v>
      </c>
      <c r="AQ94" s="121">
        <f t="array" ref="AQ94">COUNTIF(INDEX(ownership,0,MATCH(AQ$1,Systems!$I$2:AY$2,)),$A94)+COUNTIFS(INDEX(ownership,0,MATCH(AQ$1,Systems!$I$2:AY$2,)),$A94&amp;"(*",INDEX(ownership,0,MATCH(AQ$1,Systems!$I$2:AY$2,)),"&lt;&gt;*"&amp;"(X)"&amp;"*")+COUNTIF(INDEX(ownership,0,MATCH(AQ$1,Systems!$I$2:AY$2,)),$A94&amp;",*")</f>
        <v>0</v>
      </c>
      <c r="AR94" s="121">
        <f t="array" ref="AR94">COUNTIF(INDEX(ownership,0,MATCH(AR$1,Systems!$I$2:AY$2,)),$A94)+COUNTIFS(INDEX(ownership,0,MATCH(AR$1,Systems!$I$2:AY$2,)),$A94&amp;"(*",INDEX(ownership,0,MATCH(AR$1,Systems!$I$2:AY$2,)),"&lt;&gt;*"&amp;"(X)"&amp;"*")+COUNTIF(INDEX(ownership,0,MATCH(AR$1,Systems!$I$2:AY$2,)),$A94&amp;",*")</f>
        <v>0</v>
      </c>
      <c r="AS94" s="121">
        <f t="array" ref="AS94">COUNTIF(INDEX(ownership,0,MATCH(AS$1,Systems!$I$2:AY$2,)),$A94)+COUNTIFS(INDEX(ownership,0,MATCH(AS$1,Systems!$I$2:AY$2,)),$A94&amp;"(*",INDEX(ownership,0,MATCH(AS$1,Systems!$I$2:AY$2,)),"&lt;&gt;*"&amp;"(X)"&amp;"*")+COUNTIF(INDEX(ownership,0,MATCH(AS$1,Systems!$I$2:AY$2,)),$A94&amp;",*")</f>
        <v>0</v>
      </c>
      <c r="AT94" s="121">
        <f t="array" ref="AT94">COUNTIF(INDEX(ownership,0,MATCH(AT$1,Systems!$I$2:AY$2,)),$A94)+COUNTIFS(INDEX(ownership,0,MATCH(AT$1,Systems!$I$2:AY$2,)),$A94&amp;"(*",INDEX(ownership,0,MATCH(AT$1,Systems!$I$2:AY$2,)),"&lt;&gt;*"&amp;"(X)"&amp;"*")+COUNTIF(INDEX(ownership,0,MATCH(AT$1,Systems!$I$2:AY$2,)),$A94&amp;",*")</f>
        <v>0</v>
      </c>
      <c r="AU94" s="121">
        <f t="array" ref="AU94">COUNTIF(INDEX(ownership,0,MATCH(AU$1,Systems!$I$2:AY$2,)),$A94)+COUNTIFS(INDEX(ownership,0,MATCH(AU$1,Systems!$I$2:AY$2,)),$A94&amp;"(*",INDEX(ownership,0,MATCH(AU$1,Systems!$I$2:AY$2,)),"&lt;&gt;*"&amp;"(X)"&amp;"*")+COUNTIF(INDEX(ownership,0,MATCH(AU$1,Systems!$I$2:AY$2,)),$A94&amp;",*")</f>
        <v>0</v>
      </c>
      <c r="AV94" s="121">
        <f t="array" ref="AV94">COUNTIF(INDEX(ownership,0,MATCH(AV$1,Systems!$I$2:AY$2,)),$A94)+COUNTIFS(INDEX(ownership,0,MATCH(AV$1,Systems!$I$2:AY$2,)),$A94&amp;"(*",INDEX(ownership,0,MATCH(AV$1,Systems!$I$2:AY$2,)),"&lt;&gt;*"&amp;"(X)"&amp;"*")+COUNTIF(INDEX(ownership,0,MATCH(AV$1,Systems!$I$2:AY$2,)),$A94&amp;",*")</f>
        <v>0</v>
      </c>
      <c r="AW94" s="121">
        <f t="array" ref="AW94">COUNTIF(INDEX(ownership,0,MATCH(AW$1,Systems!$I$2:AY$2,)),$A94)+COUNTIFS(INDEX(ownership,0,MATCH(AW$1,Systems!$I$2:AY$2,)),$A94&amp;"(*",INDEX(ownership,0,MATCH(AW$1,Systems!$I$2:AY$2,)),"&lt;&gt;*"&amp;"(X)"&amp;"*")+COUNTIF(INDEX(ownership,0,MATCH(AW$1,Systems!$I$2:AY$2,)),$A94&amp;",*")</f>
        <v>0</v>
      </c>
      <c r="AX94" s="121">
        <f t="array" ref="AX94">COUNTIF(INDEX(ownership,0,MATCH(AX$1,Systems!$I$2:AY$2,)),$A94)+COUNTIFS(INDEX(ownership,0,MATCH(AX$1,Systems!$I$2:AY$2,)),$A94&amp;"(*",INDEX(ownership,0,MATCH(AX$1,Systems!$I$2:AY$2,)),"&lt;&gt;*"&amp;"(X)"&amp;"*")+COUNTIF(INDEX(ownership,0,MATCH(AX$1,Systems!$I$2:AY$2,)),$A94&amp;",*")</f>
        <v>0</v>
      </c>
      <c r="AY94" s="121">
        <f t="array" ref="AY94">COUNTIF(INDEX(ownership,0,MATCH(AY$1,Systems!$I$2:AZ$2,)),$A94)+COUNTIFS(INDEX(ownership,0,MATCH(AY$1,Systems!$I$2:AZ$2,)),$A94&amp;"(*",INDEX(ownership,0,MATCH(AY$1,Systems!$I$2:AZ$2,)),"&lt;&gt;*"&amp;"(X)"&amp;"*")+COUNTIF(INDEX(ownership,0,MATCH(AY$1,Systems!$I$2:AZ$2,)),$A94&amp;",*")</f>
        <v>0</v>
      </c>
      <c r="AZ94" s="121">
        <f t="array" ref="AZ94">COUNTIF(INDEX(ownership,0,MATCH(AZ$1,Systems!$I$2:AY$2,)),$A94)+COUNTIFS(INDEX(ownership,0,MATCH(AZ$1,Systems!$I$2:AY$2,)),$A94&amp;"(*",INDEX(ownership,0,MATCH(AZ$1,Systems!$I$2:AY$2,)),"&lt;&gt;*"&amp;"(X)"&amp;"*")+COUNTIF(INDEX(ownership,0,MATCH(AZ$1,Systems!$I$2:AY$2,)),$A94&amp;",*")</f>
        <v>0</v>
      </c>
    </row>
    <row r="95" ht="15.75" customHeight="1">
      <c r="A95" s="60" t="s">
        <v>697</v>
      </c>
      <c r="B95" s="60" t="s">
        <v>8120</v>
      </c>
      <c r="C95" s="60" t="s">
        <v>8034</v>
      </c>
      <c r="D95" s="119">
        <v>3060.0</v>
      </c>
      <c r="E95" s="119">
        <v>3103.0</v>
      </c>
      <c r="F95" s="122"/>
      <c r="G95" s="121">
        <f t="shared" si="1"/>
        <v>59</v>
      </c>
      <c r="H95" s="121">
        <f t="array" ref="H95">COUNTIF(INDEX(ownership,0,MATCH(H$1,Systems!$I$2:AY$2,)),$A95)+COUNTIFS(INDEX(ownership,0,MATCH(H$1,Systems!$I$2:AY$2,)),$A95&amp;"(*",INDEX(ownership,0,MATCH(H$1,Systems!$I$2:AY$2,)),"&lt;&gt;*"&amp;"(X)"&amp;"*")+COUNTIF(INDEX(ownership,0,MATCH(H$1,Systems!$I$2:AY$2,)),$A95&amp;",*")</f>
        <v>0</v>
      </c>
      <c r="I95" s="121">
        <f t="array" ref="I95">COUNTIF(INDEX(ownership,0,MATCH(I$1,Systems!$I$2:AY$2,)),$A95)+COUNTIFS(INDEX(ownership,0,MATCH(I$1,Systems!$I$2:AY$2,)),$A95&amp;"(*",INDEX(ownership,0,MATCH(I$1,Systems!$I$2:AY$2,)),"&lt;&gt;*"&amp;"(X)"&amp;"*")+COUNTIF(INDEX(ownership,0,MATCH(I$1,Systems!$I$2:AY$2,)),$A95&amp;",*")</f>
        <v>0</v>
      </c>
      <c r="J95" s="121">
        <f t="array" ref="J95">COUNTIF(INDEX(ownership,0,MATCH(J$1,Systems!$I$2:AY$2,)),$A95)+COUNTIFS(INDEX(ownership,0,MATCH(J$1,Systems!$I$2:AY$2,)),$A95&amp;"(*",INDEX(ownership,0,MATCH(J$1,Systems!$I$2:AY$2,)),"&lt;&gt;*"&amp;"(X)"&amp;"*")+COUNTIF(INDEX(ownership,0,MATCH(J$1,Systems!$I$2:AY$2,)),$A95&amp;",*")</f>
        <v>0</v>
      </c>
      <c r="K95" s="121">
        <f t="array" ref="K95">COUNTIF(INDEX(ownership,0,MATCH(K$1,Systems!$I$2:AY$2,)),$A95)+COUNTIFS(INDEX(ownership,0,MATCH(K$1,Systems!$I$2:AY$2,)),$A95&amp;"(*",INDEX(ownership,0,MATCH(K$1,Systems!$I$2:AY$2,)),"&lt;&gt;*"&amp;"(X)"&amp;"*")+COUNTIF(INDEX(ownership,0,MATCH(K$1,Systems!$I$2:AY$2,)),$A95&amp;",*")</f>
        <v>0</v>
      </c>
      <c r="L95" s="121">
        <f t="array" ref="L95">COUNTIF(INDEX(ownership,0,MATCH(L$1,Systems!$I$2:AY$2,)),$A95)+COUNTIFS(INDEX(ownership,0,MATCH(L$1,Systems!$I$2:AY$2,)),$A95&amp;"(*",INDEX(ownership,0,MATCH(L$1,Systems!$I$2:AY$2,)),"&lt;&gt;*"&amp;"(X)"&amp;"*")+COUNTIF(INDEX(ownership,0,MATCH(L$1,Systems!$I$2:AY$2,)),$A95&amp;",*")</f>
        <v>0</v>
      </c>
      <c r="M95" s="121">
        <f t="array" ref="M95">COUNTIF(INDEX(ownership,0,MATCH(M$1,Systems!$I$2:AY$2,)),$A95)+COUNTIFS(INDEX(ownership,0,MATCH(M$1,Systems!$I$2:AY$2,)),$A95&amp;"(*",INDEX(ownership,0,MATCH(M$1,Systems!$I$2:AY$2,)),"&lt;&gt;*"&amp;"(X)"&amp;"*")+COUNTIF(INDEX(ownership,0,MATCH(M$1,Systems!$I$2:AY$2,)),$A95&amp;",*")</f>
        <v>0</v>
      </c>
      <c r="N95" s="121">
        <f t="array" ref="N95">COUNTIF(INDEX(ownership,0,MATCH(N$1,Systems!$I$2:AY$2,)),$A95)+COUNTIFS(INDEX(ownership,0,MATCH(N$1,Systems!$I$2:AY$2,)),$A95&amp;"(*",INDEX(ownership,0,MATCH(N$1,Systems!$I$2:AY$2,)),"&lt;&gt;*"&amp;"(X)"&amp;"*")+COUNTIF(INDEX(ownership,0,MATCH(N$1,Systems!$I$2:AY$2,)),$A95&amp;",*")</f>
        <v>0</v>
      </c>
      <c r="O95" s="121">
        <f t="array" ref="O95">COUNTIF(INDEX(ownership,0,MATCH(O$1,Systems!$I$2:AY$2,)),$A95)+COUNTIFS(INDEX(ownership,0,MATCH(O$1,Systems!$I$2:AY$2,)),$A95&amp;"(*",INDEX(ownership,0,MATCH(O$1,Systems!$I$2:AY$2,)),"&lt;&gt;*"&amp;"(X)"&amp;"*")+COUNTIF(INDEX(ownership,0,MATCH(O$1,Systems!$I$2:AY$2,)),$A95&amp;",*")</f>
        <v>0</v>
      </c>
      <c r="P95" s="121">
        <f t="array" ref="P95">COUNTIF(INDEX(ownership,0,MATCH(P$1,Systems!$I$2:AY$2,)),$A95)+COUNTIFS(INDEX(ownership,0,MATCH(P$1,Systems!$I$2:AY$2,)),$A95&amp;"(*",INDEX(ownership,0,MATCH(P$1,Systems!$I$2:AY$2,)),"&lt;&gt;*"&amp;"(X)"&amp;"*")+COUNTIF(INDEX(ownership,0,MATCH(P$1,Systems!$I$2:AY$2,)),$A95&amp;",*")</f>
        <v>0</v>
      </c>
      <c r="Q95" s="121">
        <f t="array" ref="Q95">COUNTIF(INDEX(ownership,0,MATCH(Q$1,Systems!$I$2:AY$2,)),$A95)+COUNTIFS(INDEX(ownership,0,MATCH(Q$1,Systems!$I$2:AY$2,)),$A95&amp;"(*",INDEX(ownership,0,MATCH(Q$1,Systems!$I$2:AY$2,)),"&lt;&gt;*"&amp;"(X)"&amp;"*")+COUNTIF(INDEX(ownership,0,MATCH(Q$1,Systems!$I$2:AY$2,)),$A95&amp;",*")</f>
        <v>0</v>
      </c>
      <c r="R95" s="121">
        <f t="array" ref="R95">COUNTIF(INDEX(ownership,0,MATCH(R$1,Systems!$I$2:AY$2,)),$A95)+COUNTIFS(INDEX(ownership,0,MATCH(R$1,Systems!$I$2:AY$2,)),$A95&amp;"(*",INDEX(ownership,0,MATCH(R$1,Systems!$I$2:AY$2,)),"&lt;&gt;*"&amp;"(X)"&amp;"*")+COUNTIF(INDEX(ownership,0,MATCH(R$1,Systems!$I$2:AY$2,)),$A95&amp;",*")</f>
        <v>0</v>
      </c>
      <c r="S95" s="121">
        <f t="array" ref="S95">COUNTIF(INDEX(ownership,0,MATCH(S$1,Systems!$I$2:AY$2,)),$A95)+COUNTIFS(INDEX(ownership,0,MATCH(S$1,Systems!$I$2:AY$2,)),$A95&amp;"(*",INDEX(ownership,0,MATCH(S$1,Systems!$I$2:AY$2,)),"&lt;&gt;*"&amp;"(X)"&amp;"*")+COUNTIF(INDEX(ownership,0,MATCH(S$1,Systems!$I$2:AY$2,)),$A95&amp;",*")</f>
        <v>0</v>
      </c>
      <c r="T95" s="121">
        <f t="array" ref="T95">COUNTIF(INDEX(ownership,0,MATCH(T$1,Systems!$I$2:AY$2,)),$A95)+COUNTIFS(INDEX(ownership,0,MATCH(T$1,Systems!$I$2:AY$2,)),$A95&amp;"(*",INDEX(ownership,0,MATCH(T$1,Systems!$I$2:AY$2,)),"&lt;&gt;*"&amp;"(X)"&amp;"*")+COUNTIF(INDEX(ownership,0,MATCH(T$1,Systems!$I$2:AY$2,)),$A95&amp;",*")</f>
        <v>0</v>
      </c>
      <c r="U95" s="121">
        <f t="array" ref="U95">COUNTIF(INDEX(ownership,0,MATCH(U$1,Systems!$I$2:AY$2,)),$A95)+COUNTIFS(INDEX(ownership,0,MATCH(U$1,Systems!$I$2:AY$2,)),$A95&amp;"(*",INDEX(ownership,0,MATCH(U$1,Systems!$I$2:AY$2,)),"&lt;&gt;*"&amp;"(X)"&amp;"*")+COUNTIF(INDEX(ownership,0,MATCH(U$1,Systems!$I$2:AY$2,)),$A95&amp;",*")</f>
        <v>0</v>
      </c>
      <c r="V95" s="121">
        <f t="array" ref="V95">COUNTIF(INDEX(ownership,0,MATCH(V$1,Systems!$I$2:AY$2,)),$A95)+COUNTIFS(INDEX(ownership,0,MATCH(V$1,Systems!$I$2:AY$2,)),$A95&amp;"(*",INDEX(ownership,0,MATCH(V$1,Systems!$I$2:AY$2,)),"&lt;&gt;*"&amp;"(X)"&amp;"*")+COUNTIF(INDEX(ownership,0,MATCH(V$1,Systems!$I$2:AY$2,)),$A95&amp;",*")</f>
        <v>0</v>
      </c>
      <c r="W95" s="121">
        <f t="array" ref="W95">COUNTIF(INDEX(ownership,0,MATCH(W$1,Systems!$I$2:AY$2,)),$A95)+COUNTIFS(INDEX(ownership,0,MATCH(W$1,Systems!$I$2:AY$2,)),$A95&amp;"(*",INDEX(ownership,0,MATCH(W$1,Systems!$I$2:AY$2,)),"&lt;&gt;*"&amp;"(X)"&amp;"*")+COUNTIF(INDEX(ownership,0,MATCH(W$1,Systems!$I$2:AY$2,)),$A95&amp;",*")</f>
        <v>0</v>
      </c>
      <c r="X95" s="121">
        <f t="array" ref="X95">COUNTIF(INDEX(ownership,0,MATCH(X$1,Systems!$I$2:AY$2,)),$A95)+COUNTIFS(INDEX(ownership,0,MATCH(X$1,Systems!$I$2:AY$2,)),$A95&amp;"(*",INDEX(ownership,0,MATCH(X$1,Systems!$I$2:AY$2,)),"&lt;&gt;*"&amp;"(X)"&amp;"*")+COUNTIF(INDEX(ownership,0,MATCH(X$1,Systems!$I$2:AY$2,)),$A95&amp;",*")</f>
        <v>0</v>
      </c>
      <c r="Y95" s="121">
        <f t="array" ref="Y95">COUNTIF(INDEX(ownership,0,MATCH(Y$1,Systems!$I$2:AY$2,)),$A95)+COUNTIFS(INDEX(ownership,0,MATCH(Y$1,Systems!$I$2:AY$2,)),$A95&amp;"(*",INDEX(ownership,0,MATCH(Y$1,Systems!$I$2:AY$2,)),"&lt;&gt;*"&amp;"(X)"&amp;"*")+COUNTIF(INDEX(ownership,0,MATCH(Y$1,Systems!$I$2:AY$2,)),$A95&amp;",*")</f>
        <v>0</v>
      </c>
      <c r="Z95" s="121">
        <f t="array" ref="Z95">COUNTIF(INDEX(ownership,0,MATCH(Z$1,Systems!$I$2:AY$2,)),$A95)+COUNTIFS(INDEX(ownership,0,MATCH(Z$1,Systems!$I$2:AY$2,)),$A95&amp;"(*",INDEX(ownership,0,MATCH(Z$1,Systems!$I$2:AY$2,)),"&lt;&gt;*"&amp;"(X)"&amp;"*")+COUNTIF(INDEX(ownership,0,MATCH(Z$1,Systems!$I$2:AY$2,)),$A95&amp;",*")</f>
        <v>0</v>
      </c>
      <c r="AA95" s="121">
        <f t="array" ref="AA95">COUNTIF(INDEX(ownership,0,MATCH(AA$1,Systems!$I$2:AY$2,)),$A95)+COUNTIFS(INDEX(ownership,0,MATCH(AA$1,Systems!$I$2:AY$2,)),$A95&amp;"(*",INDEX(ownership,0,MATCH(AA$1,Systems!$I$2:AY$2,)),"&lt;&gt;*"&amp;"(X)"&amp;"*")+COUNTIF(INDEX(ownership,0,MATCH(AA$1,Systems!$I$2:AY$2,)),$A95&amp;",*")</f>
        <v>0</v>
      </c>
      <c r="AB95" s="121">
        <f t="array" ref="AB95">COUNTIF(INDEX(ownership,0,MATCH(AB$1,Systems!$I$2:AY$2,)),$A95)+COUNTIFS(INDEX(ownership,0,MATCH(AB$1,Systems!$I$2:AY$2,)),$A95&amp;"(*",INDEX(ownership,0,MATCH(AB$1,Systems!$I$2:AY$2,)),"&lt;&gt;*"&amp;"(X)"&amp;"*")+COUNTIF(INDEX(ownership,0,MATCH(AB$1,Systems!$I$2:AY$2,)),$A95&amp;",*")</f>
        <v>0</v>
      </c>
      <c r="AC95" s="121">
        <f t="array" ref="AC95">COUNTIF(INDEX(ownership,0,MATCH(AC$1,Systems!$I$2:AY$2,)),$A95)+COUNTIFS(INDEX(ownership,0,MATCH(AC$1,Systems!$I$2:AY$2,)),$A95&amp;"(*",INDEX(ownership,0,MATCH(AC$1,Systems!$I$2:AY$2,)),"&lt;&gt;*"&amp;"(X)"&amp;"*")+COUNTIF(INDEX(ownership,0,MATCH(AC$1,Systems!$I$2:AY$2,)),$A95&amp;",*")</f>
        <v>0</v>
      </c>
      <c r="AD95" s="121">
        <f t="array" ref="AD95">COUNTIF(INDEX(ownership,0,MATCH(AD$1,Systems!$I$2:AY$2,)),$A95)+COUNTIFS(INDEX(ownership,0,MATCH(AD$1,Systems!$I$2:AY$2,)),$A95&amp;"(*",INDEX(ownership,0,MATCH(AD$1,Systems!$I$2:AY$2,)),"&lt;&gt;*"&amp;"(X)"&amp;"*")+COUNTIF(INDEX(ownership,0,MATCH(AD$1,Systems!$I$2:AY$2,)),$A95&amp;",*")</f>
        <v>0</v>
      </c>
      <c r="AE95" s="121">
        <f t="array" ref="AE95">COUNTIF(INDEX(ownership,0,MATCH(AE$1,Systems!$I$2:AY$2,)),$A95)+COUNTIFS(INDEX(ownership,0,MATCH(AE$1,Systems!$I$2:AY$2,)),$A95&amp;"(*",INDEX(ownership,0,MATCH(AE$1,Systems!$I$2:AY$2,)),"&lt;&gt;*"&amp;"(X)"&amp;"*")+COUNTIF(INDEX(ownership,0,MATCH(AE$1,Systems!$I$2:AY$2,)),$A95&amp;",*")</f>
        <v>0</v>
      </c>
      <c r="AF95" s="121">
        <f t="array" ref="AF95">COUNTIF(INDEX(ownership,0,MATCH(AF$1,Systems!$I$2:AY$2,)),$A95)+COUNTIFS(INDEX(ownership,0,MATCH(AF$1,Systems!$I$2:AY$2,)),$A95&amp;"(*",INDEX(ownership,0,MATCH(AF$1,Systems!$I$2:AY$2,)),"&lt;&gt;*"&amp;"(X)"&amp;"*")+COUNTIF(INDEX(ownership,0,MATCH(AF$1,Systems!$I$2:AY$2,)),$A95&amp;",*")</f>
        <v>0</v>
      </c>
      <c r="AG95" s="121">
        <f t="array" ref="AG95">COUNTIF(INDEX(ownership,0,MATCH(AG$1,Systems!$I$2:AY$2,)),$A95)+COUNTIFS(INDEX(ownership,0,MATCH(AG$1,Systems!$I$2:AY$2,)),$A95&amp;"(*",INDEX(ownership,0,MATCH(AG$1,Systems!$I$2:AY$2,)),"&lt;&gt;*"&amp;"(X)"&amp;"*")+COUNTIF(INDEX(ownership,0,MATCH(AG$1,Systems!$I$2:AY$2,)),$A95&amp;",*")</f>
        <v>0</v>
      </c>
      <c r="AH95" s="121">
        <f t="array" ref="AH95">COUNTIF(INDEX(ownership,0,MATCH(AH$1,Systems!$I$2:AY$2,)),$A95)+COUNTIFS(INDEX(ownership,0,MATCH(AH$1,Systems!$I$2:AY$2,)),$A95&amp;"(*",INDEX(ownership,0,MATCH(AH$1,Systems!$I$2:AY$2,)),"&lt;&gt;*"&amp;"(X)"&amp;"*")+COUNTIF(INDEX(ownership,0,MATCH(AH$1,Systems!$I$2:AY$2,)),$A95&amp;",*")</f>
        <v>0</v>
      </c>
      <c r="AI95" s="121">
        <f t="array" ref="AI95">COUNTIF(INDEX(ownership,0,MATCH(AI$1,Systems!$I$2:AY$2,)),$A95)+COUNTIFS(INDEX(ownership,0,MATCH(AI$1,Systems!$I$2:AY$2,)),$A95&amp;"(*",INDEX(ownership,0,MATCH(AI$1,Systems!$I$2:AY$2,)),"&lt;&gt;*"&amp;"(X)"&amp;"*")+COUNTIF(INDEX(ownership,0,MATCH(AI$1,Systems!$I$2:AY$2,)),$A95&amp;",*")</f>
        <v>0</v>
      </c>
      <c r="AJ95" s="121">
        <f t="array" ref="AJ95">COUNTIF(INDEX(ownership,0,MATCH(AJ$1,Systems!$I$2:AY$2,)),$A95)+COUNTIFS(INDEX(ownership,0,MATCH(AJ$1,Systems!$I$2:AY$2,)),$A95&amp;"(*",INDEX(ownership,0,MATCH(AJ$1,Systems!$I$2:AY$2,)),"&lt;&gt;*"&amp;"(X)"&amp;"*")+COUNTIF(INDEX(ownership,0,MATCH(AJ$1,Systems!$I$2:AY$2,)),$A95&amp;",*")</f>
        <v>0</v>
      </c>
      <c r="AK95" s="121">
        <f t="array" ref="AK95">COUNTIF(INDEX(ownership,0,MATCH(AK$1,Systems!$I$2:AY$2,)),$A95)+COUNTIFS(INDEX(ownership,0,MATCH(AK$1,Systems!$I$2:AY$2,)),$A95&amp;"(*",INDEX(ownership,0,MATCH(AK$1,Systems!$I$2:AY$2,)),"&lt;&gt;*"&amp;"(X)"&amp;"*")+COUNTIF(INDEX(ownership,0,MATCH(AK$1,Systems!$I$2:AY$2,)),$A95&amp;",*")</f>
        <v>0</v>
      </c>
      <c r="AL95" s="121">
        <f t="array" ref="AL95">COUNTIF(INDEX(ownership,0,MATCH(AL$1,Systems!$I$2:AY$2,)),$A95)+COUNTIFS(INDEX(ownership,0,MATCH(AL$1,Systems!$I$2:AY$2,)),$A95&amp;"(*",INDEX(ownership,0,MATCH(AL$1,Systems!$I$2:AY$2,)),"&lt;&gt;*"&amp;"(X)"&amp;"*")+COUNTIF(INDEX(ownership,0,MATCH(AL$1,Systems!$I$2:AY$2,)),$A95&amp;",*")</f>
        <v>0</v>
      </c>
      <c r="AM95" s="121">
        <f t="array" ref="AM95">COUNTIF(INDEX(ownership,0,MATCH(AM$1,Systems!$I$2:AY$2,)),$A95)+COUNTIFS(INDEX(ownership,0,MATCH(AM$1,Systems!$I$2:AY$2,)),$A95&amp;"(*",INDEX(ownership,0,MATCH(AM$1,Systems!$I$2:AY$2,)),"&lt;&gt;*"&amp;"(X)"&amp;"*")+COUNTIF(INDEX(ownership,0,MATCH(AM$1,Systems!$I$2:AY$2,)),$A95&amp;",*")</f>
        <v>45</v>
      </c>
      <c r="AN95" s="121">
        <f t="array" ref="AN95">COUNTIF(INDEX(ownership,0,MATCH(AN$1,Systems!$I$2:AY$2,)),$A95)+COUNTIFS(INDEX(ownership,0,MATCH(AN$1,Systems!$I$2:AY$2,)),$A95&amp;"(*",INDEX(ownership,0,MATCH(AN$1,Systems!$I$2:AY$2,)),"&lt;&gt;*"&amp;"(X)"&amp;"*")+COUNTIF(INDEX(ownership,0,MATCH(AN$1,Systems!$I$2:AY$2,)),$A95&amp;",*")</f>
        <v>50</v>
      </c>
      <c r="AO95" s="121">
        <f t="array" ref="AO95">COUNTIF(INDEX(ownership,0,MATCH(AO$1,Systems!$I$2:AY$2,)),$A95)+COUNTIFS(INDEX(ownership,0,MATCH(AO$1,Systems!$I$2:AY$2,)),$A95&amp;"(*",INDEX(ownership,0,MATCH(AO$1,Systems!$I$2:AY$2,)),"&lt;&gt;*"&amp;"(X)"&amp;"*")+COUNTIF(INDEX(ownership,0,MATCH(AO$1,Systems!$I$2:AY$2,)),$A95&amp;",*")</f>
        <v>50</v>
      </c>
      <c r="AP95" s="121">
        <f t="array" ref="AP95">COUNTIF(INDEX(ownership,0,MATCH(AP$1,Systems!$I$2:AY$2,)),$A95)+COUNTIFS(INDEX(ownership,0,MATCH(AP$1,Systems!$I$2:AY$2,)),$A95&amp;"(*",INDEX(ownership,0,MATCH(AP$1,Systems!$I$2:AY$2,)),"&lt;&gt;*"&amp;"(X)"&amp;"*")+COUNTIF(INDEX(ownership,0,MATCH(AP$1,Systems!$I$2:AY$2,)),$A95&amp;",*")</f>
        <v>59</v>
      </c>
      <c r="AQ95" s="121">
        <f t="array" ref="AQ95">COUNTIF(INDEX(ownership,0,MATCH(AQ$1,Systems!$I$2:AY$2,)),$A95)+COUNTIFS(INDEX(ownership,0,MATCH(AQ$1,Systems!$I$2:AY$2,)),$A95&amp;"(*",INDEX(ownership,0,MATCH(AQ$1,Systems!$I$2:AY$2,)),"&lt;&gt;*"&amp;"(X)"&amp;"*")+COUNTIF(INDEX(ownership,0,MATCH(AQ$1,Systems!$I$2:AY$2,)),$A95&amp;",*")</f>
        <v>59</v>
      </c>
      <c r="AR95" s="121">
        <f t="array" ref="AR95">COUNTIF(INDEX(ownership,0,MATCH(AR$1,Systems!$I$2:AY$2,)),$A95)+COUNTIFS(INDEX(ownership,0,MATCH(AR$1,Systems!$I$2:AY$2,)),$A95&amp;"(*",INDEX(ownership,0,MATCH(AR$1,Systems!$I$2:AY$2,)),"&lt;&gt;*"&amp;"(X)"&amp;"*")+COUNTIF(INDEX(ownership,0,MATCH(AR$1,Systems!$I$2:AY$2,)),$A95&amp;",*")</f>
        <v>59</v>
      </c>
      <c r="AS95" s="121">
        <f t="array" ref="AS95">COUNTIF(INDEX(ownership,0,MATCH(AS$1,Systems!$I$2:AY$2,)),$A95)+COUNTIFS(INDEX(ownership,0,MATCH(AS$1,Systems!$I$2:AY$2,)),$A95&amp;"(*",INDEX(ownership,0,MATCH(AS$1,Systems!$I$2:AY$2,)),"&lt;&gt;*"&amp;"(X)"&amp;"*")+COUNTIF(INDEX(ownership,0,MATCH(AS$1,Systems!$I$2:AY$2,)),$A95&amp;",*")</f>
        <v>59</v>
      </c>
      <c r="AT95" s="121">
        <f t="array" ref="AT95">COUNTIF(INDEX(ownership,0,MATCH(AT$1,Systems!$I$2:AY$2,)),$A95)+COUNTIFS(INDEX(ownership,0,MATCH(AT$1,Systems!$I$2:AY$2,)),$A95&amp;"(*",INDEX(ownership,0,MATCH(AT$1,Systems!$I$2:AY$2,)),"&lt;&gt;*"&amp;"(X)"&amp;"*")+COUNTIF(INDEX(ownership,0,MATCH(AT$1,Systems!$I$2:AY$2,)),$A95&amp;",*")</f>
        <v>56</v>
      </c>
      <c r="AU95" s="121">
        <f t="array" ref="AU95">COUNTIF(INDEX(ownership,0,MATCH(AU$1,Systems!$I$2:AY$2,)),$A95)+COUNTIFS(INDEX(ownership,0,MATCH(AU$1,Systems!$I$2:AY$2,)),$A95&amp;"(*",INDEX(ownership,0,MATCH(AU$1,Systems!$I$2:AY$2,)),"&lt;&gt;*"&amp;"(X)"&amp;"*")+COUNTIF(INDEX(ownership,0,MATCH(AU$1,Systems!$I$2:AY$2,)),$A95&amp;",*")</f>
        <v>0</v>
      </c>
      <c r="AV95" s="121">
        <f t="array" ref="AV95">COUNTIF(INDEX(ownership,0,MATCH(AV$1,Systems!$I$2:AY$2,)),$A95)+COUNTIFS(INDEX(ownership,0,MATCH(AV$1,Systems!$I$2:AY$2,)),$A95&amp;"(*",INDEX(ownership,0,MATCH(AV$1,Systems!$I$2:AY$2,)),"&lt;&gt;*"&amp;"(X)"&amp;"*")+COUNTIF(INDEX(ownership,0,MATCH(AV$1,Systems!$I$2:AY$2,)),$A95&amp;",*")</f>
        <v>0</v>
      </c>
      <c r="AW95" s="121">
        <f t="array" ref="AW95">COUNTIF(INDEX(ownership,0,MATCH(AW$1,Systems!$I$2:AY$2,)),$A95)+COUNTIFS(INDEX(ownership,0,MATCH(AW$1,Systems!$I$2:AY$2,)),$A95&amp;"(*",INDEX(ownership,0,MATCH(AW$1,Systems!$I$2:AY$2,)),"&lt;&gt;*"&amp;"(X)"&amp;"*")+COUNTIF(INDEX(ownership,0,MATCH(AW$1,Systems!$I$2:AY$2,)),$A95&amp;",*")</f>
        <v>0</v>
      </c>
      <c r="AX95" s="121">
        <f t="array" ref="AX95">COUNTIF(INDEX(ownership,0,MATCH(AX$1,Systems!$I$2:AY$2,)),$A95)+COUNTIFS(INDEX(ownership,0,MATCH(AX$1,Systems!$I$2:AY$2,)),$A95&amp;"(*",INDEX(ownership,0,MATCH(AX$1,Systems!$I$2:AY$2,)),"&lt;&gt;*"&amp;"(X)"&amp;"*")+COUNTIF(INDEX(ownership,0,MATCH(AX$1,Systems!$I$2:AY$2,)),$A95&amp;",*")</f>
        <v>0</v>
      </c>
      <c r="AY95" s="121">
        <f t="array" ref="AY95">COUNTIF(INDEX(ownership,0,MATCH(AY$1,Systems!$I$2:AZ$2,)),$A95)+COUNTIFS(INDEX(ownership,0,MATCH(AY$1,Systems!$I$2:AZ$2,)),$A95&amp;"(*",INDEX(ownership,0,MATCH(AY$1,Systems!$I$2:AZ$2,)),"&lt;&gt;*"&amp;"(X)"&amp;"*")+COUNTIF(INDEX(ownership,0,MATCH(AY$1,Systems!$I$2:AZ$2,)),$A95&amp;",*")</f>
        <v>0</v>
      </c>
      <c r="AZ95" s="121">
        <f t="array" ref="AZ95">COUNTIF(INDEX(ownership,0,MATCH(AZ$1,Systems!$I$2:AY$2,)),$A95)+COUNTIFS(INDEX(ownership,0,MATCH(AZ$1,Systems!$I$2:AY$2,)),$A95&amp;"(*",INDEX(ownership,0,MATCH(AZ$1,Systems!$I$2:AY$2,)),"&lt;&gt;*"&amp;"(X)"&amp;"*")+COUNTIF(INDEX(ownership,0,MATCH(AZ$1,Systems!$I$2:AY$2,)),$A95&amp;",*")</f>
        <v>0</v>
      </c>
    </row>
    <row r="96" ht="15.75" customHeight="1">
      <c r="A96" s="60" t="s">
        <v>722</v>
      </c>
      <c r="B96" s="60" t="s">
        <v>8121</v>
      </c>
      <c r="C96" s="60" t="s">
        <v>8122</v>
      </c>
      <c r="D96" s="119">
        <v>3066.0</v>
      </c>
      <c r="E96" s="69"/>
      <c r="F96" s="122"/>
      <c r="G96" s="121">
        <f t="shared" si="1"/>
        <v>14</v>
      </c>
      <c r="H96" s="121">
        <f t="array" ref="H96">COUNTIF(INDEX(ownership,0,MATCH(H$1,Systems!$I$2:AY$2,)),$A96)+COUNTIFS(INDEX(ownership,0,MATCH(H$1,Systems!$I$2:AY$2,)),$A96&amp;"(*",INDEX(ownership,0,MATCH(H$1,Systems!$I$2:AY$2,)),"&lt;&gt;*"&amp;"(X)"&amp;"*")+COUNTIF(INDEX(ownership,0,MATCH(H$1,Systems!$I$2:AY$2,)),$A96&amp;",*")</f>
        <v>0</v>
      </c>
      <c r="I96" s="121">
        <f t="array" ref="I96">COUNTIF(INDEX(ownership,0,MATCH(I$1,Systems!$I$2:AY$2,)),$A96)+COUNTIFS(INDEX(ownership,0,MATCH(I$1,Systems!$I$2:AY$2,)),$A96&amp;"(*",INDEX(ownership,0,MATCH(I$1,Systems!$I$2:AY$2,)),"&lt;&gt;*"&amp;"(X)"&amp;"*")+COUNTIF(INDEX(ownership,0,MATCH(I$1,Systems!$I$2:AY$2,)),$A96&amp;",*")</f>
        <v>0</v>
      </c>
      <c r="J96" s="121">
        <f t="array" ref="J96">COUNTIF(INDEX(ownership,0,MATCH(J$1,Systems!$I$2:AY$2,)),$A96)+COUNTIFS(INDEX(ownership,0,MATCH(J$1,Systems!$I$2:AY$2,)),$A96&amp;"(*",INDEX(ownership,0,MATCH(J$1,Systems!$I$2:AY$2,)),"&lt;&gt;*"&amp;"(X)"&amp;"*")+COUNTIF(INDEX(ownership,0,MATCH(J$1,Systems!$I$2:AY$2,)),$A96&amp;",*")</f>
        <v>0</v>
      </c>
      <c r="K96" s="121">
        <f t="array" ref="K96">COUNTIF(INDEX(ownership,0,MATCH(K$1,Systems!$I$2:AY$2,)),$A96)+COUNTIFS(INDEX(ownership,0,MATCH(K$1,Systems!$I$2:AY$2,)),$A96&amp;"(*",INDEX(ownership,0,MATCH(K$1,Systems!$I$2:AY$2,)),"&lt;&gt;*"&amp;"(X)"&amp;"*")+COUNTIF(INDEX(ownership,0,MATCH(K$1,Systems!$I$2:AY$2,)),$A96&amp;",*")</f>
        <v>0</v>
      </c>
      <c r="L96" s="121">
        <f t="array" ref="L96">COUNTIF(INDEX(ownership,0,MATCH(L$1,Systems!$I$2:AY$2,)),$A96)+COUNTIFS(INDEX(ownership,0,MATCH(L$1,Systems!$I$2:AY$2,)),$A96&amp;"(*",INDEX(ownership,0,MATCH(L$1,Systems!$I$2:AY$2,)),"&lt;&gt;*"&amp;"(X)"&amp;"*")+COUNTIF(INDEX(ownership,0,MATCH(L$1,Systems!$I$2:AY$2,)),$A96&amp;",*")</f>
        <v>0</v>
      </c>
      <c r="M96" s="121">
        <f t="array" ref="M96">COUNTIF(INDEX(ownership,0,MATCH(M$1,Systems!$I$2:AY$2,)),$A96)+COUNTIFS(INDEX(ownership,0,MATCH(M$1,Systems!$I$2:AY$2,)),$A96&amp;"(*",INDEX(ownership,0,MATCH(M$1,Systems!$I$2:AY$2,)),"&lt;&gt;*"&amp;"(X)"&amp;"*")+COUNTIF(INDEX(ownership,0,MATCH(M$1,Systems!$I$2:AY$2,)),$A96&amp;",*")</f>
        <v>0</v>
      </c>
      <c r="N96" s="121">
        <f t="array" ref="N96">COUNTIF(INDEX(ownership,0,MATCH(N$1,Systems!$I$2:AY$2,)),$A96)+COUNTIFS(INDEX(ownership,0,MATCH(N$1,Systems!$I$2:AY$2,)),$A96&amp;"(*",INDEX(ownership,0,MATCH(N$1,Systems!$I$2:AY$2,)),"&lt;&gt;*"&amp;"(X)"&amp;"*")+COUNTIF(INDEX(ownership,0,MATCH(N$1,Systems!$I$2:AY$2,)),$A96&amp;",*")</f>
        <v>0</v>
      </c>
      <c r="O96" s="121">
        <f t="array" ref="O96">COUNTIF(INDEX(ownership,0,MATCH(O$1,Systems!$I$2:AY$2,)),$A96)+COUNTIFS(INDEX(ownership,0,MATCH(O$1,Systems!$I$2:AY$2,)),$A96&amp;"(*",INDEX(ownership,0,MATCH(O$1,Systems!$I$2:AY$2,)),"&lt;&gt;*"&amp;"(X)"&amp;"*")+COUNTIF(INDEX(ownership,0,MATCH(O$1,Systems!$I$2:AY$2,)),$A96&amp;",*")</f>
        <v>0</v>
      </c>
      <c r="P96" s="121">
        <f t="array" ref="P96">COUNTIF(INDEX(ownership,0,MATCH(P$1,Systems!$I$2:AY$2,)),$A96)+COUNTIFS(INDEX(ownership,0,MATCH(P$1,Systems!$I$2:AY$2,)),$A96&amp;"(*",INDEX(ownership,0,MATCH(P$1,Systems!$I$2:AY$2,)),"&lt;&gt;*"&amp;"(X)"&amp;"*")+COUNTIF(INDEX(ownership,0,MATCH(P$1,Systems!$I$2:AY$2,)),$A96&amp;",*")</f>
        <v>0</v>
      </c>
      <c r="Q96" s="121">
        <f t="array" ref="Q96">COUNTIF(INDEX(ownership,0,MATCH(Q$1,Systems!$I$2:AY$2,)),$A96)+COUNTIFS(INDEX(ownership,0,MATCH(Q$1,Systems!$I$2:AY$2,)),$A96&amp;"(*",INDEX(ownership,0,MATCH(Q$1,Systems!$I$2:AY$2,)),"&lt;&gt;*"&amp;"(X)"&amp;"*")+COUNTIF(INDEX(ownership,0,MATCH(Q$1,Systems!$I$2:AY$2,)),$A96&amp;",*")</f>
        <v>0</v>
      </c>
      <c r="R96" s="121">
        <f t="array" ref="R96">COUNTIF(INDEX(ownership,0,MATCH(R$1,Systems!$I$2:AY$2,)),$A96)+COUNTIFS(INDEX(ownership,0,MATCH(R$1,Systems!$I$2:AY$2,)),$A96&amp;"(*",INDEX(ownership,0,MATCH(R$1,Systems!$I$2:AY$2,)),"&lt;&gt;*"&amp;"(X)"&amp;"*")+COUNTIF(INDEX(ownership,0,MATCH(R$1,Systems!$I$2:AY$2,)),$A96&amp;",*")</f>
        <v>0</v>
      </c>
      <c r="S96" s="121">
        <f t="array" ref="S96">COUNTIF(INDEX(ownership,0,MATCH(S$1,Systems!$I$2:AY$2,)),$A96)+COUNTIFS(INDEX(ownership,0,MATCH(S$1,Systems!$I$2:AY$2,)),$A96&amp;"(*",INDEX(ownership,0,MATCH(S$1,Systems!$I$2:AY$2,)),"&lt;&gt;*"&amp;"(X)"&amp;"*")+COUNTIF(INDEX(ownership,0,MATCH(S$1,Systems!$I$2:AY$2,)),$A96&amp;",*")</f>
        <v>0</v>
      </c>
      <c r="T96" s="121">
        <f t="array" ref="T96">COUNTIF(INDEX(ownership,0,MATCH(T$1,Systems!$I$2:AY$2,)),$A96)+COUNTIFS(INDEX(ownership,0,MATCH(T$1,Systems!$I$2:AY$2,)),$A96&amp;"(*",INDEX(ownership,0,MATCH(T$1,Systems!$I$2:AY$2,)),"&lt;&gt;*"&amp;"(X)"&amp;"*")+COUNTIF(INDEX(ownership,0,MATCH(T$1,Systems!$I$2:AY$2,)),$A96&amp;",*")</f>
        <v>0</v>
      </c>
      <c r="U96" s="121">
        <f t="array" ref="U96">COUNTIF(INDEX(ownership,0,MATCH(U$1,Systems!$I$2:AY$2,)),$A96)+COUNTIFS(INDEX(ownership,0,MATCH(U$1,Systems!$I$2:AY$2,)),$A96&amp;"(*",INDEX(ownership,0,MATCH(U$1,Systems!$I$2:AY$2,)),"&lt;&gt;*"&amp;"(X)"&amp;"*")+COUNTIF(INDEX(ownership,0,MATCH(U$1,Systems!$I$2:AY$2,)),$A96&amp;",*")</f>
        <v>0</v>
      </c>
      <c r="V96" s="121">
        <f t="array" ref="V96">COUNTIF(INDEX(ownership,0,MATCH(V$1,Systems!$I$2:AY$2,)),$A96)+COUNTIFS(INDEX(ownership,0,MATCH(V$1,Systems!$I$2:AY$2,)),$A96&amp;"(*",INDEX(ownership,0,MATCH(V$1,Systems!$I$2:AY$2,)),"&lt;&gt;*"&amp;"(X)"&amp;"*")+COUNTIF(INDEX(ownership,0,MATCH(V$1,Systems!$I$2:AY$2,)),$A96&amp;",*")</f>
        <v>0</v>
      </c>
      <c r="W96" s="121">
        <f t="array" ref="W96">COUNTIF(INDEX(ownership,0,MATCH(W$1,Systems!$I$2:AY$2,)),$A96)+COUNTIFS(INDEX(ownership,0,MATCH(W$1,Systems!$I$2:AY$2,)),$A96&amp;"(*",INDEX(ownership,0,MATCH(W$1,Systems!$I$2:AY$2,)),"&lt;&gt;*"&amp;"(X)"&amp;"*")+COUNTIF(INDEX(ownership,0,MATCH(W$1,Systems!$I$2:AY$2,)),$A96&amp;",*")</f>
        <v>0</v>
      </c>
      <c r="X96" s="121">
        <f t="array" ref="X96">COUNTIF(INDEX(ownership,0,MATCH(X$1,Systems!$I$2:AY$2,)),$A96)+COUNTIFS(INDEX(ownership,0,MATCH(X$1,Systems!$I$2:AY$2,)),$A96&amp;"(*",INDEX(ownership,0,MATCH(X$1,Systems!$I$2:AY$2,)),"&lt;&gt;*"&amp;"(X)"&amp;"*")+COUNTIF(INDEX(ownership,0,MATCH(X$1,Systems!$I$2:AY$2,)),$A96&amp;",*")</f>
        <v>0</v>
      </c>
      <c r="Y96" s="121">
        <f t="array" ref="Y96">COUNTIF(INDEX(ownership,0,MATCH(Y$1,Systems!$I$2:AY$2,)),$A96)+COUNTIFS(INDEX(ownership,0,MATCH(Y$1,Systems!$I$2:AY$2,)),$A96&amp;"(*",INDEX(ownership,0,MATCH(Y$1,Systems!$I$2:AY$2,)),"&lt;&gt;*"&amp;"(X)"&amp;"*")+COUNTIF(INDEX(ownership,0,MATCH(Y$1,Systems!$I$2:AY$2,)),$A96&amp;",*")</f>
        <v>0</v>
      </c>
      <c r="Z96" s="121">
        <f t="array" ref="Z96">COUNTIF(INDEX(ownership,0,MATCH(Z$1,Systems!$I$2:AY$2,)),$A96)+COUNTIFS(INDEX(ownership,0,MATCH(Z$1,Systems!$I$2:AY$2,)),$A96&amp;"(*",INDEX(ownership,0,MATCH(Z$1,Systems!$I$2:AY$2,)),"&lt;&gt;*"&amp;"(X)"&amp;"*")+COUNTIF(INDEX(ownership,0,MATCH(Z$1,Systems!$I$2:AY$2,)),$A96&amp;",*")</f>
        <v>0</v>
      </c>
      <c r="AA96" s="121">
        <f t="array" ref="AA96">COUNTIF(INDEX(ownership,0,MATCH(AA$1,Systems!$I$2:AY$2,)),$A96)+COUNTIFS(INDEX(ownership,0,MATCH(AA$1,Systems!$I$2:AY$2,)),$A96&amp;"(*",INDEX(ownership,0,MATCH(AA$1,Systems!$I$2:AY$2,)),"&lt;&gt;*"&amp;"(X)"&amp;"*")+COUNTIF(INDEX(ownership,0,MATCH(AA$1,Systems!$I$2:AY$2,)),$A96&amp;",*")</f>
        <v>0</v>
      </c>
      <c r="AB96" s="121">
        <f t="array" ref="AB96">COUNTIF(INDEX(ownership,0,MATCH(AB$1,Systems!$I$2:AY$2,)),$A96)+COUNTIFS(INDEX(ownership,0,MATCH(AB$1,Systems!$I$2:AY$2,)),$A96&amp;"(*",INDEX(ownership,0,MATCH(AB$1,Systems!$I$2:AY$2,)),"&lt;&gt;*"&amp;"(X)"&amp;"*")+COUNTIF(INDEX(ownership,0,MATCH(AB$1,Systems!$I$2:AY$2,)),$A96&amp;",*")</f>
        <v>0</v>
      </c>
      <c r="AC96" s="121">
        <f t="array" ref="AC96">COUNTIF(INDEX(ownership,0,MATCH(AC$1,Systems!$I$2:AY$2,)),$A96)+COUNTIFS(INDEX(ownership,0,MATCH(AC$1,Systems!$I$2:AY$2,)),$A96&amp;"(*",INDEX(ownership,0,MATCH(AC$1,Systems!$I$2:AY$2,)),"&lt;&gt;*"&amp;"(X)"&amp;"*")+COUNTIF(INDEX(ownership,0,MATCH(AC$1,Systems!$I$2:AY$2,)),$A96&amp;",*")</f>
        <v>0</v>
      </c>
      <c r="AD96" s="121">
        <f t="array" ref="AD96">COUNTIF(INDEX(ownership,0,MATCH(AD$1,Systems!$I$2:AY$2,)),$A96)+COUNTIFS(INDEX(ownership,0,MATCH(AD$1,Systems!$I$2:AY$2,)),$A96&amp;"(*",INDEX(ownership,0,MATCH(AD$1,Systems!$I$2:AY$2,)),"&lt;&gt;*"&amp;"(X)"&amp;"*")+COUNTIF(INDEX(ownership,0,MATCH(AD$1,Systems!$I$2:AY$2,)),$A96&amp;",*")</f>
        <v>0</v>
      </c>
      <c r="AE96" s="121">
        <f t="array" ref="AE96">COUNTIF(INDEX(ownership,0,MATCH(AE$1,Systems!$I$2:AY$2,)),$A96)+COUNTIFS(INDEX(ownership,0,MATCH(AE$1,Systems!$I$2:AY$2,)),$A96&amp;"(*",INDEX(ownership,0,MATCH(AE$1,Systems!$I$2:AY$2,)),"&lt;&gt;*"&amp;"(X)"&amp;"*")+COUNTIF(INDEX(ownership,0,MATCH(AE$1,Systems!$I$2:AY$2,)),$A96&amp;",*")</f>
        <v>0</v>
      </c>
      <c r="AF96" s="121">
        <f t="array" ref="AF96">COUNTIF(INDEX(ownership,0,MATCH(AF$1,Systems!$I$2:AY$2,)),$A96)+COUNTIFS(INDEX(ownership,0,MATCH(AF$1,Systems!$I$2:AY$2,)),$A96&amp;"(*",INDEX(ownership,0,MATCH(AF$1,Systems!$I$2:AY$2,)),"&lt;&gt;*"&amp;"(X)"&amp;"*")+COUNTIF(INDEX(ownership,0,MATCH(AF$1,Systems!$I$2:AY$2,)),$A96&amp;",*")</f>
        <v>0</v>
      </c>
      <c r="AG96" s="121">
        <f t="array" ref="AG96">COUNTIF(INDEX(ownership,0,MATCH(AG$1,Systems!$I$2:AY$2,)),$A96)+COUNTIFS(INDEX(ownership,0,MATCH(AG$1,Systems!$I$2:AY$2,)),$A96&amp;"(*",INDEX(ownership,0,MATCH(AG$1,Systems!$I$2:AY$2,)),"&lt;&gt;*"&amp;"(X)"&amp;"*")+COUNTIF(INDEX(ownership,0,MATCH(AG$1,Systems!$I$2:AY$2,)),$A96&amp;",*")</f>
        <v>0</v>
      </c>
      <c r="AH96" s="121">
        <f t="array" ref="AH96">COUNTIF(INDEX(ownership,0,MATCH(AH$1,Systems!$I$2:AY$2,)),$A96)+COUNTIFS(INDEX(ownership,0,MATCH(AH$1,Systems!$I$2:AY$2,)),$A96&amp;"(*",INDEX(ownership,0,MATCH(AH$1,Systems!$I$2:AY$2,)),"&lt;&gt;*"&amp;"(X)"&amp;"*")+COUNTIF(INDEX(ownership,0,MATCH(AH$1,Systems!$I$2:AY$2,)),$A96&amp;",*")</f>
        <v>0</v>
      </c>
      <c r="AI96" s="121">
        <f t="array" ref="AI96">COUNTIF(INDEX(ownership,0,MATCH(AI$1,Systems!$I$2:AY$2,)),$A96)+COUNTIFS(INDEX(ownership,0,MATCH(AI$1,Systems!$I$2:AY$2,)),$A96&amp;"(*",INDEX(ownership,0,MATCH(AI$1,Systems!$I$2:AY$2,)),"&lt;&gt;*"&amp;"(X)"&amp;"*")+COUNTIF(INDEX(ownership,0,MATCH(AI$1,Systems!$I$2:AY$2,)),$A96&amp;",*")</f>
        <v>0</v>
      </c>
      <c r="AJ96" s="121">
        <f t="array" ref="AJ96">COUNTIF(INDEX(ownership,0,MATCH(AJ$1,Systems!$I$2:AY$2,)),$A96)+COUNTIFS(INDEX(ownership,0,MATCH(AJ$1,Systems!$I$2:AY$2,)),$A96&amp;"(*",INDEX(ownership,0,MATCH(AJ$1,Systems!$I$2:AY$2,)),"&lt;&gt;*"&amp;"(X)"&amp;"*")+COUNTIF(INDEX(ownership,0,MATCH(AJ$1,Systems!$I$2:AY$2,)),$A96&amp;",*")</f>
        <v>0</v>
      </c>
      <c r="AK96" s="121">
        <f t="array" ref="AK96">COUNTIF(INDEX(ownership,0,MATCH(AK$1,Systems!$I$2:AY$2,)),$A96)+COUNTIFS(INDEX(ownership,0,MATCH(AK$1,Systems!$I$2:AY$2,)),$A96&amp;"(*",INDEX(ownership,0,MATCH(AK$1,Systems!$I$2:AY$2,)),"&lt;&gt;*"&amp;"(X)"&amp;"*")+COUNTIF(INDEX(ownership,0,MATCH(AK$1,Systems!$I$2:AY$2,)),$A96&amp;",*")</f>
        <v>0</v>
      </c>
      <c r="AL96" s="121">
        <f t="array" ref="AL96">COUNTIF(INDEX(ownership,0,MATCH(AL$1,Systems!$I$2:AY$2,)),$A96)+COUNTIFS(INDEX(ownership,0,MATCH(AL$1,Systems!$I$2:AY$2,)),$A96&amp;"(*",INDEX(ownership,0,MATCH(AL$1,Systems!$I$2:AY$2,)),"&lt;&gt;*"&amp;"(X)"&amp;"*")+COUNTIF(INDEX(ownership,0,MATCH(AL$1,Systems!$I$2:AY$2,)),$A96&amp;",*")</f>
        <v>0</v>
      </c>
      <c r="AM96" s="121">
        <f t="array" ref="AM96">COUNTIF(INDEX(ownership,0,MATCH(AM$1,Systems!$I$2:AY$2,)),$A96)+COUNTIFS(INDEX(ownership,0,MATCH(AM$1,Systems!$I$2:AY$2,)),$A96&amp;"(*",INDEX(ownership,0,MATCH(AM$1,Systems!$I$2:AY$2,)),"&lt;&gt;*"&amp;"(X)"&amp;"*")+COUNTIF(INDEX(ownership,0,MATCH(AM$1,Systems!$I$2:AY$2,)),$A96&amp;",*")</f>
        <v>0</v>
      </c>
      <c r="AN96" s="121">
        <f t="array" ref="AN96">COUNTIF(INDEX(ownership,0,MATCH(AN$1,Systems!$I$2:AY$2,)),$A96)+COUNTIFS(INDEX(ownership,0,MATCH(AN$1,Systems!$I$2:AY$2,)),$A96&amp;"(*",INDEX(ownership,0,MATCH(AN$1,Systems!$I$2:AY$2,)),"&lt;&gt;*"&amp;"(X)"&amp;"*")+COUNTIF(INDEX(ownership,0,MATCH(AN$1,Systems!$I$2:AY$2,)),$A96&amp;",*")</f>
        <v>6</v>
      </c>
      <c r="AO96" s="121">
        <f t="array" ref="AO96">COUNTIF(INDEX(ownership,0,MATCH(AO$1,Systems!$I$2:AY$2,)),$A96)+COUNTIFS(INDEX(ownership,0,MATCH(AO$1,Systems!$I$2:AY$2,)),$A96&amp;"(*",INDEX(ownership,0,MATCH(AO$1,Systems!$I$2:AY$2,)),"&lt;&gt;*"&amp;"(X)"&amp;"*")+COUNTIF(INDEX(ownership,0,MATCH(AO$1,Systems!$I$2:AY$2,)),$A96&amp;",*")</f>
        <v>6</v>
      </c>
      <c r="AP96" s="121">
        <f t="array" ref="AP96">COUNTIF(INDEX(ownership,0,MATCH(AP$1,Systems!$I$2:AY$2,)),$A96)+COUNTIFS(INDEX(ownership,0,MATCH(AP$1,Systems!$I$2:AY$2,)),$A96&amp;"(*",INDEX(ownership,0,MATCH(AP$1,Systems!$I$2:AY$2,)),"&lt;&gt;*"&amp;"(X)"&amp;"*")+COUNTIF(INDEX(ownership,0,MATCH(AP$1,Systems!$I$2:AY$2,)),$A96&amp;",*")</f>
        <v>6</v>
      </c>
      <c r="AQ96" s="121">
        <f t="array" ref="AQ96">COUNTIF(INDEX(ownership,0,MATCH(AQ$1,Systems!$I$2:AY$2,)),$A96)+COUNTIFS(INDEX(ownership,0,MATCH(AQ$1,Systems!$I$2:AY$2,)),$A96&amp;"(*",INDEX(ownership,0,MATCH(AQ$1,Systems!$I$2:AY$2,)),"&lt;&gt;*"&amp;"(X)"&amp;"*")+COUNTIF(INDEX(ownership,0,MATCH(AQ$1,Systems!$I$2:AY$2,)),$A96&amp;",*")</f>
        <v>6</v>
      </c>
      <c r="AR96" s="121">
        <f t="array" ref="AR96">COUNTIF(INDEX(ownership,0,MATCH(AR$1,Systems!$I$2:AY$2,)),$A96)+COUNTIFS(INDEX(ownership,0,MATCH(AR$1,Systems!$I$2:AY$2,)),$A96&amp;"(*",INDEX(ownership,0,MATCH(AR$1,Systems!$I$2:AY$2,)),"&lt;&gt;*"&amp;"(X)"&amp;"*")+COUNTIF(INDEX(ownership,0,MATCH(AR$1,Systems!$I$2:AY$2,)),$A96&amp;",*")</f>
        <v>6</v>
      </c>
      <c r="AS96" s="121">
        <f t="array" ref="AS96">COUNTIF(INDEX(ownership,0,MATCH(AS$1,Systems!$I$2:AY$2,)),$A96)+COUNTIFS(INDEX(ownership,0,MATCH(AS$1,Systems!$I$2:AY$2,)),$A96&amp;"(*",INDEX(ownership,0,MATCH(AS$1,Systems!$I$2:AY$2,)),"&lt;&gt;*"&amp;"(X)"&amp;"*")+COUNTIF(INDEX(ownership,0,MATCH(AS$1,Systems!$I$2:AY$2,)),$A96&amp;",*")</f>
        <v>6</v>
      </c>
      <c r="AT96" s="121">
        <f t="array" ref="AT96">COUNTIF(INDEX(ownership,0,MATCH(AT$1,Systems!$I$2:AY$2,)),$A96)+COUNTIFS(INDEX(ownership,0,MATCH(AT$1,Systems!$I$2:AY$2,)),$A96&amp;"(*",INDEX(ownership,0,MATCH(AT$1,Systems!$I$2:AY$2,)),"&lt;&gt;*"&amp;"(X)"&amp;"*")+COUNTIF(INDEX(ownership,0,MATCH(AT$1,Systems!$I$2:AY$2,)),$A96&amp;",*")</f>
        <v>6</v>
      </c>
      <c r="AU96" s="121">
        <f t="array" ref="AU96">COUNTIF(INDEX(ownership,0,MATCH(AU$1,Systems!$I$2:AY$2,)),$A96)+COUNTIFS(INDEX(ownership,0,MATCH(AU$1,Systems!$I$2:AY$2,)),$A96&amp;"(*",INDEX(ownership,0,MATCH(AU$1,Systems!$I$2:AY$2,)),"&lt;&gt;*"&amp;"(X)"&amp;"*")+COUNTIF(INDEX(ownership,0,MATCH(AU$1,Systems!$I$2:AY$2,)),$A96&amp;",*")</f>
        <v>13</v>
      </c>
      <c r="AV96" s="121">
        <f t="array" ref="AV96">COUNTIF(INDEX(ownership,0,MATCH(AV$1,Systems!$I$2:AY$2,)),$A96)+COUNTIFS(INDEX(ownership,0,MATCH(AV$1,Systems!$I$2:AY$2,)),$A96&amp;"(*",INDEX(ownership,0,MATCH(AV$1,Systems!$I$2:AY$2,)),"&lt;&gt;*"&amp;"(X)"&amp;"*")+COUNTIF(INDEX(ownership,0,MATCH(AV$1,Systems!$I$2:AY$2,)),$A96&amp;",*")</f>
        <v>14</v>
      </c>
      <c r="AW96" s="121">
        <f t="array" ref="AW96">COUNTIF(INDEX(ownership,0,MATCH(AW$1,Systems!$I$2:AY$2,)),$A96)+COUNTIFS(INDEX(ownership,0,MATCH(AW$1,Systems!$I$2:AY$2,)),$A96&amp;"(*",INDEX(ownership,0,MATCH(AW$1,Systems!$I$2:AY$2,)),"&lt;&gt;*"&amp;"(X)"&amp;"*")+COUNTIF(INDEX(ownership,0,MATCH(AW$1,Systems!$I$2:AY$2,)),$A96&amp;",*")</f>
        <v>14</v>
      </c>
      <c r="AX96" s="121">
        <f t="array" ref="AX96">COUNTIF(INDEX(ownership,0,MATCH(AX$1,Systems!$I$2:AY$2,)),$A96)+COUNTIFS(INDEX(ownership,0,MATCH(AX$1,Systems!$I$2:AY$2,)),$A96&amp;"(*",INDEX(ownership,0,MATCH(AX$1,Systems!$I$2:AY$2,)),"&lt;&gt;*"&amp;"(X)"&amp;"*")+COUNTIF(INDEX(ownership,0,MATCH(AX$1,Systems!$I$2:AY$2,)),$A96&amp;",*")</f>
        <v>14</v>
      </c>
      <c r="AY96" s="121">
        <f t="array" ref="AY96">COUNTIF(INDEX(ownership,0,MATCH(AY$1,Systems!$I$2:AZ$2,)),$A96)+COUNTIFS(INDEX(ownership,0,MATCH(AY$1,Systems!$I$2:AZ$2,)),$A96&amp;"(*",INDEX(ownership,0,MATCH(AY$1,Systems!$I$2:AZ$2,)),"&lt;&gt;*"&amp;"(X)"&amp;"*")+COUNTIF(INDEX(ownership,0,MATCH(AY$1,Systems!$I$2:AZ$2,)),$A96&amp;",*")</f>
        <v>14</v>
      </c>
      <c r="AZ96" s="121">
        <f t="array" ref="AZ96">COUNTIF(INDEX(ownership,0,MATCH(AZ$1,Systems!$I$2:AY$2,)),$A96)+COUNTIFS(INDEX(ownership,0,MATCH(AZ$1,Systems!$I$2:AY$2,)),$A96&amp;"(*",INDEX(ownership,0,MATCH(AZ$1,Systems!$I$2:AY$2,)),"&lt;&gt;*"&amp;"(X)"&amp;"*")+COUNTIF(INDEX(ownership,0,MATCH(AZ$1,Systems!$I$2:AY$2,)),$A96&amp;",*")</f>
        <v>0</v>
      </c>
    </row>
    <row r="97" ht="15.75" customHeight="1">
      <c r="A97" s="60" t="s">
        <v>2483</v>
      </c>
      <c r="B97" s="60" t="s">
        <v>8123</v>
      </c>
      <c r="C97" s="60" t="s">
        <v>8107</v>
      </c>
      <c r="D97" s="119">
        <v>3066.0</v>
      </c>
      <c r="E97" s="69"/>
      <c r="F97" s="122"/>
      <c r="G97" s="121">
        <f t="shared" si="1"/>
        <v>11</v>
      </c>
      <c r="H97" s="121">
        <f t="array" ref="H97">COUNTIF(INDEX(ownership,0,MATCH(H$1,Systems!$I$2:AY$2,)),$A97)+COUNTIFS(INDEX(ownership,0,MATCH(H$1,Systems!$I$2:AY$2,)),$A97&amp;"(*",INDEX(ownership,0,MATCH(H$1,Systems!$I$2:AY$2,)),"&lt;&gt;*"&amp;"(X)"&amp;"*")+COUNTIF(INDEX(ownership,0,MATCH(H$1,Systems!$I$2:AY$2,)),$A97&amp;",*")</f>
        <v>0</v>
      </c>
      <c r="I97" s="121">
        <f t="array" ref="I97">COUNTIF(INDEX(ownership,0,MATCH(I$1,Systems!$I$2:AY$2,)),$A97)+COUNTIFS(INDEX(ownership,0,MATCH(I$1,Systems!$I$2:AY$2,)),$A97&amp;"(*",INDEX(ownership,0,MATCH(I$1,Systems!$I$2:AY$2,)),"&lt;&gt;*"&amp;"(X)"&amp;"*")+COUNTIF(INDEX(ownership,0,MATCH(I$1,Systems!$I$2:AY$2,)),$A97&amp;",*")</f>
        <v>0</v>
      </c>
      <c r="J97" s="121">
        <f t="array" ref="J97">COUNTIF(INDEX(ownership,0,MATCH(J$1,Systems!$I$2:AY$2,)),$A97)+COUNTIFS(INDEX(ownership,0,MATCH(J$1,Systems!$I$2:AY$2,)),$A97&amp;"(*",INDEX(ownership,0,MATCH(J$1,Systems!$I$2:AY$2,)),"&lt;&gt;*"&amp;"(X)"&amp;"*")+COUNTIF(INDEX(ownership,0,MATCH(J$1,Systems!$I$2:AY$2,)),$A97&amp;",*")</f>
        <v>0</v>
      </c>
      <c r="K97" s="121">
        <f t="array" ref="K97">COUNTIF(INDEX(ownership,0,MATCH(K$1,Systems!$I$2:AY$2,)),$A97)+COUNTIFS(INDEX(ownership,0,MATCH(K$1,Systems!$I$2:AY$2,)),$A97&amp;"(*",INDEX(ownership,0,MATCH(K$1,Systems!$I$2:AY$2,)),"&lt;&gt;*"&amp;"(X)"&amp;"*")+COUNTIF(INDEX(ownership,0,MATCH(K$1,Systems!$I$2:AY$2,)),$A97&amp;",*")</f>
        <v>0</v>
      </c>
      <c r="L97" s="121">
        <f t="array" ref="L97">COUNTIF(INDEX(ownership,0,MATCH(L$1,Systems!$I$2:AY$2,)),$A97)+COUNTIFS(INDEX(ownership,0,MATCH(L$1,Systems!$I$2:AY$2,)),$A97&amp;"(*",INDEX(ownership,0,MATCH(L$1,Systems!$I$2:AY$2,)),"&lt;&gt;*"&amp;"(X)"&amp;"*")+COUNTIF(INDEX(ownership,0,MATCH(L$1,Systems!$I$2:AY$2,)),$A97&amp;",*")</f>
        <v>0</v>
      </c>
      <c r="M97" s="121">
        <f t="array" ref="M97">COUNTIF(INDEX(ownership,0,MATCH(M$1,Systems!$I$2:AY$2,)),$A97)+COUNTIFS(INDEX(ownership,0,MATCH(M$1,Systems!$I$2:AY$2,)),$A97&amp;"(*",INDEX(ownership,0,MATCH(M$1,Systems!$I$2:AY$2,)),"&lt;&gt;*"&amp;"(X)"&amp;"*")+COUNTIF(INDEX(ownership,0,MATCH(M$1,Systems!$I$2:AY$2,)),$A97&amp;",*")</f>
        <v>0</v>
      </c>
      <c r="N97" s="121">
        <f t="array" ref="N97">COUNTIF(INDEX(ownership,0,MATCH(N$1,Systems!$I$2:AY$2,)),$A97)+COUNTIFS(INDEX(ownership,0,MATCH(N$1,Systems!$I$2:AY$2,)),$A97&amp;"(*",INDEX(ownership,0,MATCH(N$1,Systems!$I$2:AY$2,)),"&lt;&gt;*"&amp;"(X)"&amp;"*")+COUNTIF(INDEX(ownership,0,MATCH(N$1,Systems!$I$2:AY$2,)),$A97&amp;",*")</f>
        <v>0</v>
      </c>
      <c r="O97" s="121">
        <f t="array" ref="O97">COUNTIF(INDEX(ownership,0,MATCH(O$1,Systems!$I$2:AY$2,)),$A97)+COUNTIFS(INDEX(ownership,0,MATCH(O$1,Systems!$I$2:AY$2,)),$A97&amp;"(*",INDEX(ownership,0,MATCH(O$1,Systems!$I$2:AY$2,)),"&lt;&gt;*"&amp;"(X)"&amp;"*")+COUNTIF(INDEX(ownership,0,MATCH(O$1,Systems!$I$2:AY$2,)),$A97&amp;",*")</f>
        <v>0</v>
      </c>
      <c r="P97" s="121">
        <f t="array" ref="P97">COUNTIF(INDEX(ownership,0,MATCH(P$1,Systems!$I$2:AY$2,)),$A97)+COUNTIFS(INDEX(ownership,0,MATCH(P$1,Systems!$I$2:AY$2,)),$A97&amp;"(*",INDEX(ownership,0,MATCH(P$1,Systems!$I$2:AY$2,)),"&lt;&gt;*"&amp;"(X)"&amp;"*")+COUNTIF(INDEX(ownership,0,MATCH(P$1,Systems!$I$2:AY$2,)),$A97&amp;",*")</f>
        <v>0</v>
      </c>
      <c r="Q97" s="121">
        <f t="array" ref="Q97">COUNTIF(INDEX(ownership,0,MATCH(Q$1,Systems!$I$2:AY$2,)),$A97)+COUNTIFS(INDEX(ownership,0,MATCH(Q$1,Systems!$I$2:AY$2,)),$A97&amp;"(*",INDEX(ownership,0,MATCH(Q$1,Systems!$I$2:AY$2,)),"&lt;&gt;*"&amp;"(X)"&amp;"*")+COUNTIF(INDEX(ownership,0,MATCH(Q$1,Systems!$I$2:AY$2,)),$A97&amp;",*")</f>
        <v>0</v>
      </c>
      <c r="R97" s="121">
        <f t="array" ref="R97">COUNTIF(INDEX(ownership,0,MATCH(R$1,Systems!$I$2:AY$2,)),$A97)+COUNTIFS(INDEX(ownership,0,MATCH(R$1,Systems!$I$2:AY$2,)),$A97&amp;"(*",INDEX(ownership,0,MATCH(R$1,Systems!$I$2:AY$2,)),"&lt;&gt;*"&amp;"(X)"&amp;"*")+COUNTIF(INDEX(ownership,0,MATCH(R$1,Systems!$I$2:AY$2,)),$A97&amp;",*")</f>
        <v>0</v>
      </c>
      <c r="S97" s="121">
        <f t="array" ref="S97">COUNTIF(INDEX(ownership,0,MATCH(S$1,Systems!$I$2:AY$2,)),$A97)+COUNTIFS(INDEX(ownership,0,MATCH(S$1,Systems!$I$2:AY$2,)),$A97&amp;"(*",INDEX(ownership,0,MATCH(S$1,Systems!$I$2:AY$2,)),"&lt;&gt;*"&amp;"(X)"&amp;"*")+COUNTIF(INDEX(ownership,0,MATCH(S$1,Systems!$I$2:AY$2,)),$A97&amp;",*")</f>
        <v>0</v>
      </c>
      <c r="T97" s="121">
        <f t="array" ref="T97">COUNTIF(INDEX(ownership,0,MATCH(T$1,Systems!$I$2:AY$2,)),$A97)+COUNTIFS(INDEX(ownership,0,MATCH(T$1,Systems!$I$2:AY$2,)),$A97&amp;"(*",INDEX(ownership,0,MATCH(T$1,Systems!$I$2:AY$2,)),"&lt;&gt;*"&amp;"(X)"&amp;"*")+COUNTIF(INDEX(ownership,0,MATCH(T$1,Systems!$I$2:AY$2,)),$A97&amp;",*")</f>
        <v>0</v>
      </c>
      <c r="U97" s="121">
        <f t="array" ref="U97">COUNTIF(INDEX(ownership,0,MATCH(U$1,Systems!$I$2:AY$2,)),$A97)+COUNTIFS(INDEX(ownership,0,MATCH(U$1,Systems!$I$2:AY$2,)),$A97&amp;"(*",INDEX(ownership,0,MATCH(U$1,Systems!$I$2:AY$2,)),"&lt;&gt;*"&amp;"(X)"&amp;"*")+COUNTIF(INDEX(ownership,0,MATCH(U$1,Systems!$I$2:AY$2,)),$A97&amp;",*")</f>
        <v>0</v>
      </c>
      <c r="V97" s="121">
        <f t="array" ref="V97">COUNTIF(INDEX(ownership,0,MATCH(V$1,Systems!$I$2:AY$2,)),$A97)+COUNTIFS(INDEX(ownership,0,MATCH(V$1,Systems!$I$2:AY$2,)),$A97&amp;"(*",INDEX(ownership,0,MATCH(V$1,Systems!$I$2:AY$2,)),"&lt;&gt;*"&amp;"(X)"&amp;"*")+COUNTIF(INDEX(ownership,0,MATCH(V$1,Systems!$I$2:AY$2,)),$A97&amp;",*")</f>
        <v>0</v>
      </c>
      <c r="W97" s="121">
        <f t="array" ref="W97">COUNTIF(INDEX(ownership,0,MATCH(W$1,Systems!$I$2:AY$2,)),$A97)+COUNTIFS(INDEX(ownership,0,MATCH(W$1,Systems!$I$2:AY$2,)),$A97&amp;"(*",INDEX(ownership,0,MATCH(W$1,Systems!$I$2:AY$2,)),"&lt;&gt;*"&amp;"(X)"&amp;"*")+COUNTIF(INDEX(ownership,0,MATCH(W$1,Systems!$I$2:AY$2,)),$A97&amp;",*")</f>
        <v>0</v>
      </c>
      <c r="X97" s="121">
        <f t="array" ref="X97">COUNTIF(INDEX(ownership,0,MATCH(X$1,Systems!$I$2:AY$2,)),$A97)+COUNTIFS(INDEX(ownership,0,MATCH(X$1,Systems!$I$2:AY$2,)),$A97&amp;"(*",INDEX(ownership,0,MATCH(X$1,Systems!$I$2:AY$2,)),"&lt;&gt;*"&amp;"(X)"&amp;"*")+COUNTIF(INDEX(ownership,0,MATCH(X$1,Systems!$I$2:AY$2,)),$A97&amp;",*")</f>
        <v>0</v>
      </c>
      <c r="Y97" s="121">
        <f t="array" ref="Y97">COUNTIF(INDEX(ownership,0,MATCH(Y$1,Systems!$I$2:AY$2,)),$A97)+COUNTIFS(INDEX(ownership,0,MATCH(Y$1,Systems!$I$2:AY$2,)),$A97&amp;"(*",INDEX(ownership,0,MATCH(Y$1,Systems!$I$2:AY$2,)),"&lt;&gt;*"&amp;"(X)"&amp;"*")+COUNTIF(INDEX(ownership,0,MATCH(Y$1,Systems!$I$2:AY$2,)),$A97&amp;",*")</f>
        <v>0</v>
      </c>
      <c r="Z97" s="121">
        <f t="array" ref="Z97">COUNTIF(INDEX(ownership,0,MATCH(Z$1,Systems!$I$2:AY$2,)),$A97)+COUNTIFS(INDEX(ownership,0,MATCH(Z$1,Systems!$I$2:AY$2,)),$A97&amp;"(*",INDEX(ownership,0,MATCH(Z$1,Systems!$I$2:AY$2,)),"&lt;&gt;*"&amp;"(X)"&amp;"*")+COUNTIF(INDEX(ownership,0,MATCH(Z$1,Systems!$I$2:AY$2,)),$A97&amp;",*")</f>
        <v>0</v>
      </c>
      <c r="AA97" s="121">
        <f t="array" ref="AA97">COUNTIF(INDEX(ownership,0,MATCH(AA$1,Systems!$I$2:AY$2,)),$A97)+COUNTIFS(INDEX(ownership,0,MATCH(AA$1,Systems!$I$2:AY$2,)),$A97&amp;"(*",INDEX(ownership,0,MATCH(AA$1,Systems!$I$2:AY$2,)),"&lt;&gt;*"&amp;"(X)"&amp;"*")+COUNTIF(INDEX(ownership,0,MATCH(AA$1,Systems!$I$2:AY$2,)),$A97&amp;",*")</f>
        <v>0</v>
      </c>
      <c r="AB97" s="121">
        <f t="array" ref="AB97">COUNTIF(INDEX(ownership,0,MATCH(AB$1,Systems!$I$2:AY$2,)),$A97)+COUNTIFS(INDEX(ownership,0,MATCH(AB$1,Systems!$I$2:AY$2,)),$A97&amp;"(*",INDEX(ownership,0,MATCH(AB$1,Systems!$I$2:AY$2,)),"&lt;&gt;*"&amp;"(X)"&amp;"*")+COUNTIF(INDEX(ownership,0,MATCH(AB$1,Systems!$I$2:AY$2,)),$A97&amp;",*")</f>
        <v>0</v>
      </c>
      <c r="AC97" s="121">
        <f t="array" ref="AC97">COUNTIF(INDEX(ownership,0,MATCH(AC$1,Systems!$I$2:AY$2,)),$A97)+COUNTIFS(INDEX(ownership,0,MATCH(AC$1,Systems!$I$2:AY$2,)),$A97&amp;"(*",INDEX(ownership,0,MATCH(AC$1,Systems!$I$2:AY$2,)),"&lt;&gt;*"&amp;"(X)"&amp;"*")+COUNTIF(INDEX(ownership,0,MATCH(AC$1,Systems!$I$2:AY$2,)),$A97&amp;",*")</f>
        <v>0</v>
      </c>
      <c r="AD97" s="121">
        <f t="array" ref="AD97">COUNTIF(INDEX(ownership,0,MATCH(AD$1,Systems!$I$2:AY$2,)),$A97)+COUNTIFS(INDEX(ownership,0,MATCH(AD$1,Systems!$I$2:AY$2,)),$A97&amp;"(*",INDEX(ownership,0,MATCH(AD$1,Systems!$I$2:AY$2,)),"&lt;&gt;*"&amp;"(X)"&amp;"*")+COUNTIF(INDEX(ownership,0,MATCH(AD$1,Systems!$I$2:AY$2,)),$A97&amp;",*")</f>
        <v>0</v>
      </c>
      <c r="AE97" s="121">
        <f t="array" ref="AE97">COUNTIF(INDEX(ownership,0,MATCH(AE$1,Systems!$I$2:AY$2,)),$A97)+COUNTIFS(INDEX(ownership,0,MATCH(AE$1,Systems!$I$2:AY$2,)),$A97&amp;"(*",INDEX(ownership,0,MATCH(AE$1,Systems!$I$2:AY$2,)),"&lt;&gt;*"&amp;"(X)"&amp;"*")+COUNTIF(INDEX(ownership,0,MATCH(AE$1,Systems!$I$2:AY$2,)),$A97&amp;",*")</f>
        <v>0</v>
      </c>
      <c r="AF97" s="121">
        <f t="array" ref="AF97">COUNTIF(INDEX(ownership,0,MATCH(AF$1,Systems!$I$2:AY$2,)),$A97)+COUNTIFS(INDEX(ownership,0,MATCH(AF$1,Systems!$I$2:AY$2,)),$A97&amp;"(*",INDEX(ownership,0,MATCH(AF$1,Systems!$I$2:AY$2,)),"&lt;&gt;*"&amp;"(X)"&amp;"*")+COUNTIF(INDEX(ownership,0,MATCH(AF$1,Systems!$I$2:AY$2,)),$A97&amp;",*")</f>
        <v>0</v>
      </c>
      <c r="AG97" s="121">
        <f t="array" ref="AG97">COUNTIF(INDEX(ownership,0,MATCH(AG$1,Systems!$I$2:AY$2,)),$A97)+COUNTIFS(INDEX(ownership,0,MATCH(AG$1,Systems!$I$2:AY$2,)),$A97&amp;"(*",INDEX(ownership,0,MATCH(AG$1,Systems!$I$2:AY$2,)),"&lt;&gt;*"&amp;"(X)"&amp;"*")+COUNTIF(INDEX(ownership,0,MATCH(AG$1,Systems!$I$2:AY$2,)),$A97&amp;",*")</f>
        <v>0</v>
      </c>
      <c r="AH97" s="121">
        <f t="array" ref="AH97">COUNTIF(INDEX(ownership,0,MATCH(AH$1,Systems!$I$2:AY$2,)),$A97)+COUNTIFS(INDEX(ownership,0,MATCH(AH$1,Systems!$I$2:AY$2,)),$A97&amp;"(*",INDEX(ownership,0,MATCH(AH$1,Systems!$I$2:AY$2,)),"&lt;&gt;*"&amp;"(X)"&amp;"*")+COUNTIF(INDEX(ownership,0,MATCH(AH$1,Systems!$I$2:AY$2,)),$A97&amp;",*")</f>
        <v>0</v>
      </c>
      <c r="AI97" s="121">
        <f t="array" ref="AI97">COUNTIF(INDEX(ownership,0,MATCH(AI$1,Systems!$I$2:AY$2,)),$A97)+COUNTIFS(INDEX(ownership,0,MATCH(AI$1,Systems!$I$2:AY$2,)),$A97&amp;"(*",INDEX(ownership,0,MATCH(AI$1,Systems!$I$2:AY$2,)),"&lt;&gt;*"&amp;"(X)"&amp;"*")+COUNTIF(INDEX(ownership,0,MATCH(AI$1,Systems!$I$2:AY$2,)),$A97&amp;",*")</f>
        <v>0</v>
      </c>
      <c r="AJ97" s="121">
        <f t="array" ref="AJ97">COUNTIF(INDEX(ownership,0,MATCH(AJ$1,Systems!$I$2:AY$2,)),$A97)+COUNTIFS(INDEX(ownership,0,MATCH(AJ$1,Systems!$I$2:AY$2,)),$A97&amp;"(*",INDEX(ownership,0,MATCH(AJ$1,Systems!$I$2:AY$2,)),"&lt;&gt;*"&amp;"(X)"&amp;"*")+COUNTIF(INDEX(ownership,0,MATCH(AJ$1,Systems!$I$2:AY$2,)),$A97&amp;",*")</f>
        <v>0</v>
      </c>
      <c r="AK97" s="121">
        <f t="array" ref="AK97">COUNTIF(INDEX(ownership,0,MATCH(AK$1,Systems!$I$2:AY$2,)),$A97)+COUNTIFS(INDEX(ownership,0,MATCH(AK$1,Systems!$I$2:AY$2,)),$A97&amp;"(*",INDEX(ownership,0,MATCH(AK$1,Systems!$I$2:AY$2,)),"&lt;&gt;*"&amp;"(X)"&amp;"*")+COUNTIF(INDEX(ownership,0,MATCH(AK$1,Systems!$I$2:AY$2,)),$A97&amp;",*")</f>
        <v>0</v>
      </c>
      <c r="AL97" s="121">
        <f t="array" ref="AL97">COUNTIF(INDEX(ownership,0,MATCH(AL$1,Systems!$I$2:AY$2,)),$A97)+COUNTIFS(INDEX(ownership,0,MATCH(AL$1,Systems!$I$2:AY$2,)),$A97&amp;"(*",INDEX(ownership,0,MATCH(AL$1,Systems!$I$2:AY$2,)),"&lt;&gt;*"&amp;"(X)"&amp;"*")+COUNTIF(INDEX(ownership,0,MATCH(AL$1,Systems!$I$2:AY$2,)),$A97&amp;",*")</f>
        <v>0</v>
      </c>
      <c r="AM97" s="121">
        <f t="array" ref="AM97">COUNTIF(INDEX(ownership,0,MATCH(AM$1,Systems!$I$2:AY$2,)),$A97)+COUNTIFS(INDEX(ownership,0,MATCH(AM$1,Systems!$I$2:AY$2,)),$A97&amp;"(*",INDEX(ownership,0,MATCH(AM$1,Systems!$I$2:AY$2,)),"&lt;&gt;*"&amp;"(X)"&amp;"*")+COUNTIF(INDEX(ownership,0,MATCH(AM$1,Systems!$I$2:AY$2,)),$A97&amp;",*")</f>
        <v>0</v>
      </c>
      <c r="AN97" s="121">
        <f t="array" ref="AN97">COUNTIF(INDEX(ownership,0,MATCH(AN$1,Systems!$I$2:AY$2,)),$A97)+COUNTIFS(INDEX(ownership,0,MATCH(AN$1,Systems!$I$2:AY$2,)),$A97&amp;"(*",INDEX(ownership,0,MATCH(AN$1,Systems!$I$2:AY$2,)),"&lt;&gt;*"&amp;"(X)"&amp;"*")+COUNTIF(INDEX(ownership,0,MATCH(AN$1,Systems!$I$2:AY$2,)),$A97&amp;",*")</f>
        <v>8</v>
      </c>
      <c r="AO97" s="121">
        <f t="array" ref="AO97">COUNTIF(INDEX(ownership,0,MATCH(AO$1,Systems!$I$2:AY$2,)),$A97)+COUNTIFS(INDEX(ownership,0,MATCH(AO$1,Systems!$I$2:AY$2,)),$A97&amp;"(*",INDEX(ownership,0,MATCH(AO$1,Systems!$I$2:AY$2,)),"&lt;&gt;*"&amp;"(X)"&amp;"*")+COUNTIF(INDEX(ownership,0,MATCH(AO$1,Systems!$I$2:AY$2,)),$A97&amp;",*")</f>
        <v>8</v>
      </c>
      <c r="AP97" s="121">
        <f t="array" ref="AP97">COUNTIF(INDEX(ownership,0,MATCH(AP$1,Systems!$I$2:AY$2,)),$A97)+COUNTIFS(INDEX(ownership,0,MATCH(AP$1,Systems!$I$2:AY$2,)),$A97&amp;"(*",INDEX(ownership,0,MATCH(AP$1,Systems!$I$2:AY$2,)),"&lt;&gt;*"&amp;"(X)"&amp;"*")+COUNTIF(INDEX(ownership,0,MATCH(AP$1,Systems!$I$2:AY$2,)),$A97&amp;",*")</f>
        <v>8</v>
      </c>
      <c r="AQ97" s="121">
        <f t="array" ref="AQ97">COUNTIF(INDEX(ownership,0,MATCH(AQ$1,Systems!$I$2:AY$2,)),$A97)+COUNTIFS(INDEX(ownership,0,MATCH(AQ$1,Systems!$I$2:AY$2,)),$A97&amp;"(*",INDEX(ownership,0,MATCH(AQ$1,Systems!$I$2:AY$2,)),"&lt;&gt;*"&amp;"(X)"&amp;"*")+COUNTIF(INDEX(ownership,0,MATCH(AQ$1,Systems!$I$2:AY$2,)),$A97&amp;",*")</f>
        <v>8</v>
      </c>
      <c r="AR97" s="121">
        <f t="array" ref="AR97">COUNTIF(INDEX(ownership,0,MATCH(AR$1,Systems!$I$2:AY$2,)),$A97)+COUNTIFS(INDEX(ownership,0,MATCH(AR$1,Systems!$I$2:AY$2,)),$A97&amp;"(*",INDEX(ownership,0,MATCH(AR$1,Systems!$I$2:AY$2,)),"&lt;&gt;*"&amp;"(X)"&amp;"*")+COUNTIF(INDEX(ownership,0,MATCH(AR$1,Systems!$I$2:AY$2,)),$A97&amp;",*")</f>
        <v>8</v>
      </c>
      <c r="AS97" s="121">
        <f t="array" ref="AS97">COUNTIF(INDEX(ownership,0,MATCH(AS$1,Systems!$I$2:AY$2,)),$A97)+COUNTIFS(INDEX(ownership,0,MATCH(AS$1,Systems!$I$2:AY$2,)),$A97&amp;"(*",INDEX(ownership,0,MATCH(AS$1,Systems!$I$2:AY$2,)),"&lt;&gt;*"&amp;"(X)"&amp;"*")+COUNTIF(INDEX(ownership,0,MATCH(AS$1,Systems!$I$2:AY$2,)),$A97&amp;",*")</f>
        <v>8</v>
      </c>
      <c r="AT97" s="121">
        <f t="array" ref="AT97">COUNTIF(INDEX(ownership,0,MATCH(AT$1,Systems!$I$2:AY$2,)),$A97)+COUNTIFS(INDEX(ownership,0,MATCH(AT$1,Systems!$I$2:AY$2,)),$A97&amp;"(*",INDEX(ownership,0,MATCH(AT$1,Systems!$I$2:AY$2,)),"&lt;&gt;*"&amp;"(X)"&amp;"*")+COUNTIF(INDEX(ownership,0,MATCH(AT$1,Systems!$I$2:AY$2,)),$A97&amp;",*")</f>
        <v>8</v>
      </c>
      <c r="AU97" s="121">
        <f t="array" ref="AU97">COUNTIF(INDEX(ownership,0,MATCH(AU$1,Systems!$I$2:AY$2,)),$A97)+COUNTIFS(INDEX(ownership,0,MATCH(AU$1,Systems!$I$2:AY$2,)),$A97&amp;"(*",INDEX(ownership,0,MATCH(AU$1,Systems!$I$2:AY$2,)),"&lt;&gt;*"&amp;"(X)"&amp;"*")+COUNTIF(INDEX(ownership,0,MATCH(AU$1,Systems!$I$2:AY$2,)),$A97&amp;",*")</f>
        <v>11</v>
      </c>
      <c r="AV97" s="121">
        <f t="array" ref="AV97">COUNTIF(INDEX(ownership,0,MATCH(AV$1,Systems!$I$2:AY$2,)),$A97)+COUNTIFS(INDEX(ownership,0,MATCH(AV$1,Systems!$I$2:AY$2,)),$A97&amp;"(*",INDEX(ownership,0,MATCH(AV$1,Systems!$I$2:AY$2,)),"&lt;&gt;*"&amp;"(X)"&amp;"*")+COUNTIF(INDEX(ownership,0,MATCH(AV$1,Systems!$I$2:AY$2,)),$A97&amp;",*")</f>
        <v>11</v>
      </c>
      <c r="AW97" s="121">
        <f t="array" ref="AW97">COUNTIF(INDEX(ownership,0,MATCH(AW$1,Systems!$I$2:AY$2,)),$A97)+COUNTIFS(INDEX(ownership,0,MATCH(AW$1,Systems!$I$2:AY$2,)),$A97&amp;"(*",INDEX(ownership,0,MATCH(AW$1,Systems!$I$2:AY$2,)),"&lt;&gt;*"&amp;"(X)"&amp;"*")+COUNTIF(INDEX(ownership,0,MATCH(AW$1,Systems!$I$2:AY$2,)),$A97&amp;",*")</f>
        <v>11</v>
      </c>
      <c r="AX97" s="121">
        <f t="array" ref="AX97">COUNTIF(INDEX(ownership,0,MATCH(AX$1,Systems!$I$2:AY$2,)),$A97)+COUNTIFS(INDEX(ownership,0,MATCH(AX$1,Systems!$I$2:AY$2,)),$A97&amp;"(*",INDEX(ownership,0,MATCH(AX$1,Systems!$I$2:AY$2,)),"&lt;&gt;*"&amp;"(X)"&amp;"*")+COUNTIF(INDEX(ownership,0,MATCH(AX$1,Systems!$I$2:AY$2,)),$A97&amp;",*")</f>
        <v>11</v>
      </c>
      <c r="AY97" s="121">
        <f t="array" ref="AY97">COUNTIF(INDEX(ownership,0,MATCH(AY$1,Systems!$I$2:AZ$2,)),$A97)+COUNTIFS(INDEX(ownership,0,MATCH(AY$1,Systems!$I$2:AZ$2,)),$A97&amp;"(*",INDEX(ownership,0,MATCH(AY$1,Systems!$I$2:AZ$2,)),"&lt;&gt;*"&amp;"(X)"&amp;"*")+COUNTIF(INDEX(ownership,0,MATCH(AY$1,Systems!$I$2:AZ$2,)),$A97&amp;",*")</f>
        <v>11</v>
      </c>
      <c r="AZ97" s="121">
        <f t="array" ref="AZ97">COUNTIF(INDEX(ownership,0,MATCH(AZ$1,Systems!$I$2:AY$2,)),$A97)+COUNTIFS(INDEX(ownership,0,MATCH(AZ$1,Systems!$I$2:AY$2,)),$A97&amp;"(*",INDEX(ownership,0,MATCH(AZ$1,Systems!$I$2:AY$2,)),"&lt;&gt;*"&amp;"(X)"&amp;"*")+COUNTIF(INDEX(ownership,0,MATCH(AZ$1,Systems!$I$2:AY$2,)),$A97&amp;",*")</f>
        <v>0</v>
      </c>
    </row>
    <row r="98" ht="15.75" customHeight="1">
      <c r="A98" s="60" t="s">
        <v>4378</v>
      </c>
      <c r="B98" s="60" t="s">
        <v>8124</v>
      </c>
      <c r="C98" s="60" t="s">
        <v>7930</v>
      </c>
      <c r="D98" s="119">
        <v>3071.0</v>
      </c>
      <c r="E98" s="119">
        <v>3078.0</v>
      </c>
      <c r="F98" s="122"/>
      <c r="G98" s="121">
        <f t="shared" si="1"/>
        <v>4</v>
      </c>
      <c r="H98" s="121">
        <f t="array" ref="H98">COUNTIF(INDEX(ownership,0,MATCH(H$1,Systems!$I$2:AY$2,)),$A98)+COUNTIFS(INDEX(ownership,0,MATCH(H$1,Systems!$I$2:AY$2,)),$A98&amp;"(*",INDEX(ownership,0,MATCH(H$1,Systems!$I$2:AY$2,)),"&lt;&gt;*"&amp;"(X)"&amp;"*")+COUNTIF(INDEX(ownership,0,MATCH(H$1,Systems!$I$2:AY$2,)),$A98&amp;",*")</f>
        <v>0</v>
      </c>
      <c r="I98" s="121">
        <f t="array" ref="I98">COUNTIF(INDEX(ownership,0,MATCH(I$1,Systems!$I$2:AY$2,)),$A98)+COUNTIFS(INDEX(ownership,0,MATCH(I$1,Systems!$I$2:AY$2,)),$A98&amp;"(*",INDEX(ownership,0,MATCH(I$1,Systems!$I$2:AY$2,)),"&lt;&gt;*"&amp;"(X)"&amp;"*")+COUNTIF(INDEX(ownership,0,MATCH(I$1,Systems!$I$2:AY$2,)),$A98&amp;",*")</f>
        <v>0</v>
      </c>
      <c r="J98" s="121">
        <f t="array" ref="J98">COUNTIF(INDEX(ownership,0,MATCH(J$1,Systems!$I$2:AY$2,)),$A98)+COUNTIFS(INDEX(ownership,0,MATCH(J$1,Systems!$I$2:AY$2,)),$A98&amp;"(*",INDEX(ownership,0,MATCH(J$1,Systems!$I$2:AY$2,)),"&lt;&gt;*"&amp;"(X)"&amp;"*")+COUNTIF(INDEX(ownership,0,MATCH(J$1,Systems!$I$2:AY$2,)),$A98&amp;",*")</f>
        <v>0</v>
      </c>
      <c r="K98" s="121">
        <f t="array" ref="K98">COUNTIF(INDEX(ownership,0,MATCH(K$1,Systems!$I$2:AY$2,)),$A98)+COUNTIFS(INDEX(ownership,0,MATCH(K$1,Systems!$I$2:AY$2,)),$A98&amp;"(*",INDEX(ownership,0,MATCH(K$1,Systems!$I$2:AY$2,)),"&lt;&gt;*"&amp;"(X)"&amp;"*")+COUNTIF(INDEX(ownership,0,MATCH(K$1,Systems!$I$2:AY$2,)),$A98&amp;",*")</f>
        <v>0</v>
      </c>
      <c r="L98" s="121">
        <f t="array" ref="L98">COUNTIF(INDEX(ownership,0,MATCH(L$1,Systems!$I$2:AY$2,)),$A98)+COUNTIFS(INDEX(ownership,0,MATCH(L$1,Systems!$I$2:AY$2,)),$A98&amp;"(*",INDEX(ownership,0,MATCH(L$1,Systems!$I$2:AY$2,)),"&lt;&gt;*"&amp;"(X)"&amp;"*")+COUNTIF(INDEX(ownership,0,MATCH(L$1,Systems!$I$2:AY$2,)),$A98&amp;",*")</f>
        <v>0</v>
      </c>
      <c r="M98" s="121">
        <f t="array" ref="M98">COUNTIF(INDEX(ownership,0,MATCH(M$1,Systems!$I$2:AY$2,)),$A98)+COUNTIFS(INDEX(ownership,0,MATCH(M$1,Systems!$I$2:AY$2,)),$A98&amp;"(*",INDEX(ownership,0,MATCH(M$1,Systems!$I$2:AY$2,)),"&lt;&gt;*"&amp;"(X)"&amp;"*")+COUNTIF(INDEX(ownership,0,MATCH(M$1,Systems!$I$2:AY$2,)),$A98&amp;",*")</f>
        <v>0</v>
      </c>
      <c r="N98" s="121">
        <f t="array" ref="N98">COUNTIF(INDEX(ownership,0,MATCH(N$1,Systems!$I$2:AY$2,)),$A98)+COUNTIFS(INDEX(ownership,0,MATCH(N$1,Systems!$I$2:AY$2,)),$A98&amp;"(*",INDEX(ownership,0,MATCH(N$1,Systems!$I$2:AY$2,)),"&lt;&gt;*"&amp;"(X)"&amp;"*")+COUNTIF(INDEX(ownership,0,MATCH(N$1,Systems!$I$2:AY$2,)),$A98&amp;",*")</f>
        <v>0</v>
      </c>
      <c r="O98" s="121">
        <f t="array" ref="O98">COUNTIF(INDEX(ownership,0,MATCH(O$1,Systems!$I$2:AY$2,)),$A98)+COUNTIFS(INDEX(ownership,0,MATCH(O$1,Systems!$I$2:AY$2,)),$A98&amp;"(*",INDEX(ownership,0,MATCH(O$1,Systems!$I$2:AY$2,)),"&lt;&gt;*"&amp;"(X)"&amp;"*")+COUNTIF(INDEX(ownership,0,MATCH(O$1,Systems!$I$2:AY$2,)),$A98&amp;",*")</f>
        <v>0</v>
      </c>
      <c r="P98" s="121">
        <f t="array" ref="P98">COUNTIF(INDEX(ownership,0,MATCH(P$1,Systems!$I$2:AY$2,)),$A98)+COUNTIFS(INDEX(ownership,0,MATCH(P$1,Systems!$I$2:AY$2,)),$A98&amp;"(*",INDEX(ownership,0,MATCH(P$1,Systems!$I$2:AY$2,)),"&lt;&gt;*"&amp;"(X)"&amp;"*")+COUNTIF(INDEX(ownership,0,MATCH(P$1,Systems!$I$2:AY$2,)),$A98&amp;",*")</f>
        <v>0</v>
      </c>
      <c r="Q98" s="121">
        <f t="array" ref="Q98">COUNTIF(INDEX(ownership,0,MATCH(Q$1,Systems!$I$2:AY$2,)),$A98)+COUNTIFS(INDEX(ownership,0,MATCH(Q$1,Systems!$I$2:AY$2,)),$A98&amp;"(*",INDEX(ownership,0,MATCH(Q$1,Systems!$I$2:AY$2,)),"&lt;&gt;*"&amp;"(X)"&amp;"*")+COUNTIF(INDEX(ownership,0,MATCH(Q$1,Systems!$I$2:AY$2,)),$A98&amp;",*")</f>
        <v>0</v>
      </c>
      <c r="R98" s="121">
        <f t="array" ref="R98">COUNTIF(INDEX(ownership,0,MATCH(R$1,Systems!$I$2:AY$2,)),$A98)+COUNTIFS(INDEX(ownership,0,MATCH(R$1,Systems!$I$2:AY$2,)),$A98&amp;"(*",INDEX(ownership,0,MATCH(R$1,Systems!$I$2:AY$2,)),"&lt;&gt;*"&amp;"(X)"&amp;"*")+COUNTIF(INDEX(ownership,0,MATCH(R$1,Systems!$I$2:AY$2,)),$A98&amp;",*")</f>
        <v>0</v>
      </c>
      <c r="S98" s="121">
        <f t="array" ref="S98">COUNTIF(INDEX(ownership,0,MATCH(S$1,Systems!$I$2:AY$2,)),$A98)+COUNTIFS(INDEX(ownership,0,MATCH(S$1,Systems!$I$2:AY$2,)),$A98&amp;"(*",INDEX(ownership,0,MATCH(S$1,Systems!$I$2:AY$2,)),"&lt;&gt;*"&amp;"(X)"&amp;"*")+COUNTIF(INDEX(ownership,0,MATCH(S$1,Systems!$I$2:AY$2,)),$A98&amp;",*")</f>
        <v>0</v>
      </c>
      <c r="T98" s="121">
        <f t="array" ref="T98">COUNTIF(INDEX(ownership,0,MATCH(T$1,Systems!$I$2:AY$2,)),$A98)+COUNTIFS(INDEX(ownership,0,MATCH(T$1,Systems!$I$2:AY$2,)),$A98&amp;"(*",INDEX(ownership,0,MATCH(T$1,Systems!$I$2:AY$2,)),"&lt;&gt;*"&amp;"(X)"&amp;"*")+COUNTIF(INDEX(ownership,0,MATCH(T$1,Systems!$I$2:AY$2,)),$A98&amp;",*")</f>
        <v>0</v>
      </c>
      <c r="U98" s="121">
        <f t="array" ref="U98">COUNTIF(INDEX(ownership,0,MATCH(U$1,Systems!$I$2:AY$2,)),$A98)+COUNTIFS(INDEX(ownership,0,MATCH(U$1,Systems!$I$2:AY$2,)),$A98&amp;"(*",INDEX(ownership,0,MATCH(U$1,Systems!$I$2:AY$2,)),"&lt;&gt;*"&amp;"(X)"&amp;"*")+COUNTIF(INDEX(ownership,0,MATCH(U$1,Systems!$I$2:AY$2,)),$A98&amp;",*")</f>
        <v>0</v>
      </c>
      <c r="V98" s="121">
        <f t="array" ref="V98">COUNTIF(INDEX(ownership,0,MATCH(V$1,Systems!$I$2:AY$2,)),$A98)+COUNTIFS(INDEX(ownership,0,MATCH(V$1,Systems!$I$2:AY$2,)),$A98&amp;"(*",INDEX(ownership,0,MATCH(V$1,Systems!$I$2:AY$2,)),"&lt;&gt;*"&amp;"(X)"&amp;"*")+COUNTIF(INDEX(ownership,0,MATCH(V$1,Systems!$I$2:AY$2,)),$A98&amp;",*")</f>
        <v>0</v>
      </c>
      <c r="W98" s="121">
        <f t="array" ref="W98">COUNTIF(INDEX(ownership,0,MATCH(W$1,Systems!$I$2:AY$2,)),$A98)+COUNTIFS(INDEX(ownership,0,MATCH(W$1,Systems!$I$2:AY$2,)),$A98&amp;"(*",INDEX(ownership,0,MATCH(W$1,Systems!$I$2:AY$2,)),"&lt;&gt;*"&amp;"(X)"&amp;"*")+COUNTIF(INDEX(ownership,0,MATCH(W$1,Systems!$I$2:AY$2,)),$A98&amp;",*")</f>
        <v>0</v>
      </c>
      <c r="X98" s="121">
        <f t="array" ref="X98">COUNTIF(INDEX(ownership,0,MATCH(X$1,Systems!$I$2:AY$2,)),$A98)+COUNTIFS(INDEX(ownership,0,MATCH(X$1,Systems!$I$2:AY$2,)),$A98&amp;"(*",INDEX(ownership,0,MATCH(X$1,Systems!$I$2:AY$2,)),"&lt;&gt;*"&amp;"(X)"&amp;"*")+COUNTIF(INDEX(ownership,0,MATCH(X$1,Systems!$I$2:AY$2,)),$A98&amp;",*")</f>
        <v>0</v>
      </c>
      <c r="Y98" s="121">
        <f t="array" ref="Y98">COUNTIF(INDEX(ownership,0,MATCH(Y$1,Systems!$I$2:AY$2,)),$A98)+COUNTIFS(INDEX(ownership,0,MATCH(Y$1,Systems!$I$2:AY$2,)),$A98&amp;"(*",INDEX(ownership,0,MATCH(Y$1,Systems!$I$2:AY$2,)),"&lt;&gt;*"&amp;"(X)"&amp;"*")+COUNTIF(INDEX(ownership,0,MATCH(Y$1,Systems!$I$2:AY$2,)),$A98&amp;",*")</f>
        <v>0</v>
      </c>
      <c r="Z98" s="121">
        <f t="array" ref="Z98">COUNTIF(INDEX(ownership,0,MATCH(Z$1,Systems!$I$2:AY$2,)),$A98)+COUNTIFS(INDEX(ownership,0,MATCH(Z$1,Systems!$I$2:AY$2,)),$A98&amp;"(*",INDEX(ownership,0,MATCH(Z$1,Systems!$I$2:AY$2,)),"&lt;&gt;*"&amp;"(X)"&amp;"*")+COUNTIF(INDEX(ownership,0,MATCH(Z$1,Systems!$I$2:AY$2,)),$A98&amp;",*")</f>
        <v>0</v>
      </c>
      <c r="AA98" s="121">
        <f t="array" ref="AA98">COUNTIF(INDEX(ownership,0,MATCH(AA$1,Systems!$I$2:AY$2,)),$A98)+COUNTIFS(INDEX(ownership,0,MATCH(AA$1,Systems!$I$2:AY$2,)),$A98&amp;"(*",INDEX(ownership,0,MATCH(AA$1,Systems!$I$2:AY$2,)),"&lt;&gt;*"&amp;"(X)"&amp;"*")+COUNTIF(INDEX(ownership,0,MATCH(AA$1,Systems!$I$2:AY$2,)),$A98&amp;",*")</f>
        <v>0</v>
      </c>
      <c r="AB98" s="121">
        <f t="array" ref="AB98">COUNTIF(INDEX(ownership,0,MATCH(AB$1,Systems!$I$2:AY$2,)),$A98)+COUNTIFS(INDEX(ownership,0,MATCH(AB$1,Systems!$I$2:AY$2,)),$A98&amp;"(*",INDEX(ownership,0,MATCH(AB$1,Systems!$I$2:AY$2,)),"&lt;&gt;*"&amp;"(X)"&amp;"*")+COUNTIF(INDEX(ownership,0,MATCH(AB$1,Systems!$I$2:AY$2,)),$A98&amp;",*")</f>
        <v>0</v>
      </c>
      <c r="AC98" s="121">
        <f t="array" ref="AC98">COUNTIF(INDEX(ownership,0,MATCH(AC$1,Systems!$I$2:AY$2,)),$A98)+COUNTIFS(INDEX(ownership,0,MATCH(AC$1,Systems!$I$2:AY$2,)),$A98&amp;"(*",INDEX(ownership,0,MATCH(AC$1,Systems!$I$2:AY$2,)),"&lt;&gt;*"&amp;"(X)"&amp;"*")+COUNTIF(INDEX(ownership,0,MATCH(AC$1,Systems!$I$2:AY$2,)),$A98&amp;",*")</f>
        <v>0</v>
      </c>
      <c r="AD98" s="121">
        <f t="array" ref="AD98">COUNTIF(INDEX(ownership,0,MATCH(AD$1,Systems!$I$2:AY$2,)),$A98)+COUNTIFS(INDEX(ownership,0,MATCH(AD$1,Systems!$I$2:AY$2,)),$A98&amp;"(*",INDEX(ownership,0,MATCH(AD$1,Systems!$I$2:AY$2,)),"&lt;&gt;*"&amp;"(X)"&amp;"*")+COUNTIF(INDEX(ownership,0,MATCH(AD$1,Systems!$I$2:AY$2,)),$A98&amp;",*")</f>
        <v>0</v>
      </c>
      <c r="AE98" s="121">
        <f t="array" ref="AE98">COUNTIF(INDEX(ownership,0,MATCH(AE$1,Systems!$I$2:AY$2,)),$A98)+COUNTIFS(INDEX(ownership,0,MATCH(AE$1,Systems!$I$2:AY$2,)),$A98&amp;"(*",INDEX(ownership,0,MATCH(AE$1,Systems!$I$2:AY$2,)),"&lt;&gt;*"&amp;"(X)"&amp;"*")+COUNTIF(INDEX(ownership,0,MATCH(AE$1,Systems!$I$2:AY$2,)),$A98&amp;",*")</f>
        <v>0</v>
      </c>
      <c r="AF98" s="121">
        <f t="array" ref="AF98">COUNTIF(INDEX(ownership,0,MATCH(AF$1,Systems!$I$2:AY$2,)),$A98)+COUNTIFS(INDEX(ownership,0,MATCH(AF$1,Systems!$I$2:AY$2,)),$A98&amp;"(*",INDEX(ownership,0,MATCH(AF$1,Systems!$I$2:AY$2,)),"&lt;&gt;*"&amp;"(X)"&amp;"*")+COUNTIF(INDEX(ownership,0,MATCH(AF$1,Systems!$I$2:AY$2,)),$A98&amp;",*")</f>
        <v>0</v>
      </c>
      <c r="AG98" s="121">
        <f t="array" ref="AG98">COUNTIF(INDEX(ownership,0,MATCH(AG$1,Systems!$I$2:AY$2,)),$A98)+COUNTIFS(INDEX(ownership,0,MATCH(AG$1,Systems!$I$2:AY$2,)),$A98&amp;"(*",INDEX(ownership,0,MATCH(AG$1,Systems!$I$2:AY$2,)),"&lt;&gt;*"&amp;"(X)"&amp;"*")+COUNTIF(INDEX(ownership,0,MATCH(AG$1,Systems!$I$2:AY$2,)),$A98&amp;",*")</f>
        <v>0</v>
      </c>
      <c r="AH98" s="121">
        <f t="array" ref="AH98">COUNTIF(INDEX(ownership,0,MATCH(AH$1,Systems!$I$2:AY$2,)),$A98)+COUNTIFS(INDEX(ownership,0,MATCH(AH$1,Systems!$I$2:AY$2,)),$A98&amp;"(*",INDEX(ownership,0,MATCH(AH$1,Systems!$I$2:AY$2,)),"&lt;&gt;*"&amp;"(X)"&amp;"*")+COUNTIF(INDEX(ownership,0,MATCH(AH$1,Systems!$I$2:AY$2,)),$A98&amp;",*")</f>
        <v>0</v>
      </c>
      <c r="AI98" s="121">
        <f t="array" ref="AI98">COUNTIF(INDEX(ownership,0,MATCH(AI$1,Systems!$I$2:AY$2,)),$A98)+COUNTIFS(INDEX(ownership,0,MATCH(AI$1,Systems!$I$2:AY$2,)),$A98&amp;"(*",INDEX(ownership,0,MATCH(AI$1,Systems!$I$2:AY$2,)),"&lt;&gt;*"&amp;"(X)"&amp;"*")+COUNTIF(INDEX(ownership,0,MATCH(AI$1,Systems!$I$2:AY$2,)),$A98&amp;",*")</f>
        <v>0</v>
      </c>
      <c r="AJ98" s="121">
        <f t="array" ref="AJ98">COUNTIF(INDEX(ownership,0,MATCH(AJ$1,Systems!$I$2:AY$2,)),$A98)+COUNTIFS(INDEX(ownership,0,MATCH(AJ$1,Systems!$I$2:AY$2,)),$A98&amp;"(*",INDEX(ownership,0,MATCH(AJ$1,Systems!$I$2:AY$2,)),"&lt;&gt;*"&amp;"(X)"&amp;"*")+COUNTIF(INDEX(ownership,0,MATCH(AJ$1,Systems!$I$2:AY$2,)),$A98&amp;",*")</f>
        <v>0</v>
      </c>
      <c r="AK98" s="121">
        <f t="array" ref="AK98">COUNTIF(INDEX(ownership,0,MATCH(AK$1,Systems!$I$2:AY$2,)),$A98)+COUNTIFS(INDEX(ownership,0,MATCH(AK$1,Systems!$I$2:AY$2,)),$A98&amp;"(*",INDEX(ownership,0,MATCH(AK$1,Systems!$I$2:AY$2,)),"&lt;&gt;*"&amp;"(X)"&amp;"*")+COUNTIF(INDEX(ownership,0,MATCH(AK$1,Systems!$I$2:AY$2,)),$A98&amp;",*")</f>
        <v>0</v>
      </c>
      <c r="AL98" s="121">
        <f t="array" ref="AL98">COUNTIF(INDEX(ownership,0,MATCH(AL$1,Systems!$I$2:AY$2,)),$A98)+COUNTIFS(INDEX(ownership,0,MATCH(AL$1,Systems!$I$2:AY$2,)),$A98&amp;"(*",INDEX(ownership,0,MATCH(AL$1,Systems!$I$2:AY$2,)),"&lt;&gt;*"&amp;"(X)"&amp;"*")+COUNTIF(INDEX(ownership,0,MATCH(AL$1,Systems!$I$2:AY$2,)),$A98&amp;",*")</f>
        <v>0</v>
      </c>
      <c r="AM98" s="121">
        <f t="array" ref="AM98">COUNTIF(INDEX(ownership,0,MATCH(AM$1,Systems!$I$2:AY$2,)),$A98)+COUNTIFS(INDEX(ownership,0,MATCH(AM$1,Systems!$I$2:AY$2,)),$A98&amp;"(*",INDEX(ownership,0,MATCH(AM$1,Systems!$I$2:AY$2,)),"&lt;&gt;*"&amp;"(X)"&amp;"*")+COUNTIF(INDEX(ownership,0,MATCH(AM$1,Systems!$I$2:AY$2,)),$A98&amp;",*")</f>
        <v>0</v>
      </c>
      <c r="AN98" s="121">
        <f t="array" ref="AN98">COUNTIF(INDEX(ownership,0,MATCH(AN$1,Systems!$I$2:AY$2,)),$A98)+COUNTIFS(INDEX(ownership,0,MATCH(AN$1,Systems!$I$2:AY$2,)),$A98&amp;"(*",INDEX(ownership,0,MATCH(AN$1,Systems!$I$2:AY$2,)),"&lt;&gt;*"&amp;"(X)"&amp;"*")+COUNTIF(INDEX(ownership,0,MATCH(AN$1,Systems!$I$2:AY$2,)),$A98&amp;",*")</f>
        <v>0</v>
      </c>
      <c r="AO98" s="121">
        <f t="array" ref="AO98">COUNTIF(INDEX(ownership,0,MATCH(AO$1,Systems!$I$2:AY$2,)),$A98)+COUNTIFS(INDEX(ownership,0,MATCH(AO$1,Systems!$I$2:AY$2,)),$A98&amp;"(*",INDEX(ownership,0,MATCH(AO$1,Systems!$I$2:AY$2,)),"&lt;&gt;*"&amp;"(X)"&amp;"*")+COUNTIF(INDEX(ownership,0,MATCH(AO$1,Systems!$I$2:AY$2,)),$A98&amp;",*")</f>
        <v>0</v>
      </c>
      <c r="AP98" s="121">
        <f t="array" ref="AP98">COUNTIF(INDEX(ownership,0,MATCH(AP$1,Systems!$I$2:AY$2,)),$A98)+COUNTIFS(INDEX(ownership,0,MATCH(AP$1,Systems!$I$2:AY$2,)),$A98&amp;"(*",INDEX(ownership,0,MATCH(AP$1,Systems!$I$2:AY$2,)),"&lt;&gt;*"&amp;"(X)"&amp;"*")+COUNTIF(INDEX(ownership,0,MATCH(AP$1,Systems!$I$2:AY$2,)),$A98&amp;",*")</f>
        <v>4</v>
      </c>
      <c r="AQ98" s="121">
        <f t="array" ref="AQ98">COUNTIF(INDEX(ownership,0,MATCH(AQ$1,Systems!$I$2:AY$2,)),$A98)+COUNTIFS(INDEX(ownership,0,MATCH(AQ$1,Systems!$I$2:AY$2,)),$A98&amp;"(*",INDEX(ownership,0,MATCH(AQ$1,Systems!$I$2:AY$2,)),"&lt;&gt;*"&amp;"(X)"&amp;"*")+COUNTIF(INDEX(ownership,0,MATCH(AQ$1,Systems!$I$2:AY$2,)),$A98&amp;",*")</f>
        <v>0</v>
      </c>
      <c r="AR98" s="121">
        <f t="array" ref="AR98">COUNTIF(INDEX(ownership,0,MATCH(AR$1,Systems!$I$2:AY$2,)),$A98)+COUNTIFS(INDEX(ownership,0,MATCH(AR$1,Systems!$I$2:AY$2,)),$A98&amp;"(*",INDEX(ownership,0,MATCH(AR$1,Systems!$I$2:AY$2,)),"&lt;&gt;*"&amp;"(X)"&amp;"*")+COUNTIF(INDEX(ownership,0,MATCH(AR$1,Systems!$I$2:AY$2,)),$A98&amp;",*")</f>
        <v>0</v>
      </c>
      <c r="AS98" s="121">
        <f t="array" ref="AS98">COUNTIF(INDEX(ownership,0,MATCH(AS$1,Systems!$I$2:AY$2,)),$A98)+COUNTIFS(INDEX(ownership,0,MATCH(AS$1,Systems!$I$2:AY$2,)),$A98&amp;"(*",INDEX(ownership,0,MATCH(AS$1,Systems!$I$2:AY$2,)),"&lt;&gt;*"&amp;"(X)"&amp;"*")+COUNTIF(INDEX(ownership,0,MATCH(AS$1,Systems!$I$2:AY$2,)),$A98&amp;",*")</f>
        <v>0</v>
      </c>
      <c r="AT98" s="121">
        <f t="array" ref="AT98">COUNTIF(INDEX(ownership,0,MATCH(AT$1,Systems!$I$2:AY$2,)),$A98)+COUNTIFS(INDEX(ownership,0,MATCH(AT$1,Systems!$I$2:AY$2,)),$A98&amp;"(*",INDEX(ownership,0,MATCH(AT$1,Systems!$I$2:AY$2,)),"&lt;&gt;*"&amp;"(X)"&amp;"*")+COUNTIF(INDEX(ownership,0,MATCH(AT$1,Systems!$I$2:AY$2,)),$A98&amp;",*")</f>
        <v>0</v>
      </c>
      <c r="AU98" s="121">
        <f t="array" ref="AU98">COUNTIF(INDEX(ownership,0,MATCH(AU$1,Systems!$I$2:AY$2,)),$A98)+COUNTIFS(INDEX(ownership,0,MATCH(AU$1,Systems!$I$2:AY$2,)),$A98&amp;"(*",INDEX(ownership,0,MATCH(AU$1,Systems!$I$2:AY$2,)),"&lt;&gt;*"&amp;"(X)"&amp;"*")+COUNTIF(INDEX(ownership,0,MATCH(AU$1,Systems!$I$2:AY$2,)),$A98&amp;",*")</f>
        <v>0</v>
      </c>
      <c r="AV98" s="121">
        <f t="array" ref="AV98">COUNTIF(INDEX(ownership,0,MATCH(AV$1,Systems!$I$2:AY$2,)),$A98)+COUNTIFS(INDEX(ownership,0,MATCH(AV$1,Systems!$I$2:AY$2,)),$A98&amp;"(*",INDEX(ownership,0,MATCH(AV$1,Systems!$I$2:AY$2,)),"&lt;&gt;*"&amp;"(X)"&amp;"*")+COUNTIF(INDEX(ownership,0,MATCH(AV$1,Systems!$I$2:AY$2,)),$A98&amp;",*")</f>
        <v>0</v>
      </c>
      <c r="AW98" s="121">
        <f t="array" ref="AW98">COUNTIF(INDEX(ownership,0,MATCH(AW$1,Systems!$I$2:AY$2,)),$A98)+COUNTIFS(INDEX(ownership,0,MATCH(AW$1,Systems!$I$2:AY$2,)),$A98&amp;"(*",INDEX(ownership,0,MATCH(AW$1,Systems!$I$2:AY$2,)),"&lt;&gt;*"&amp;"(X)"&amp;"*")+COUNTIF(INDEX(ownership,0,MATCH(AW$1,Systems!$I$2:AY$2,)),$A98&amp;",*")</f>
        <v>0</v>
      </c>
      <c r="AX98" s="121">
        <f t="array" ref="AX98">COUNTIF(INDEX(ownership,0,MATCH(AX$1,Systems!$I$2:AY$2,)),$A98)+COUNTIFS(INDEX(ownership,0,MATCH(AX$1,Systems!$I$2:AY$2,)),$A98&amp;"(*",INDEX(ownership,0,MATCH(AX$1,Systems!$I$2:AY$2,)),"&lt;&gt;*"&amp;"(X)"&amp;"*")+COUNTIF(INDEX(ownership,0,MATCH(AX$1,Systems!$I$2:AY$2,)),$A98&amp;",*")</f>
        <v>0</v>
      </c>
      <c r="AY98" s="121">
        <f t="array" ref="AY98">COUNTIF(INDEX(ownership,0,MATCH(AY$1,Systems!$I$2:AZ$2,)),$A98)+COUNTIFS(INDEX(ownership,0,MATCH(AY$1,Systems!$I$2:AZ$2,)),$A98&amp;"(*",INDEX(ownership,0,MATCH(AY$1,Systems!$I$2:AZ$2,)),"&lt;&gt;*"&amp;"(X)"&amp;"*")+COUNTIF(INDEX(ownership,0,MATCH(AY$1,Systems!$I$2:AZ$2,)),$A98&amp;",*")</f>
        <v>0</v>
      </c>
      <c r="AZ98" s="121">
        <f t="array" ref="AZ98">COUNTIF(INDEX(ownership,0,MATCH(AZ$1,Systems!$I$2:AY$2,)),$A98)+COUNTIFS(INDEX(ownership,0,MATCH(AZ$1,Systems!$I$2:AY$2,)),$A98&amp;"(*",INDEX(ownership,0,MATCH(AZ$1,Systems!$I$2:AY$2,)),"&lt;&gt;*"&amp;"(X)"&amp;"*")+COUNTIF(INDEX(ownership,0,MATCH(AZ$1,Systems!$I$2:AY$2,)),$A98&amp;",*")</f>
        <v>0</v>
      </c>
    </row>
    <row r="99" ht="15.75" customHeight="1">
      <c r="A99" s="60" t="s">
        <v>719</v>
      </c>
      <c r="B99" s="60" t="s">
        <v>8125</v>
      </c>
      <c r="C99" s="60" t="s">
        <v>8000</v>
      </c>
      <c r="D99" s="119">
        <v>3071.0</v>
      </c>
      <c r="E99" s="119">
        <v>3081.0</v>
      </c>
      <c r="F99" s="122"/>
      <c r="G99" s="121">
        <f t="shared" si="1"/>
        <v>5</v>
      </c>
      <c r="H99" s="121">
        <f t="array" ref="H99">COUNTIF(INDEX(ownership,0,MATCH(H$1,Systems!$I$2:AY$2,)),$A99)+COUNTIFS(INDEX(ownership,0,MATCH(H$1,Systems!$I$2:AY$2,)),$A99&amp;"(*",INDEX(ownership,0,MATCH(H$1,Systems!$I$2:AY$2,)),"&lt;&gt;*"&amp;"(X)"&amp;"*")+COUNTIF(INDEX(ownership,0,MATCH(H$1,Systems!$I$2:AY$2,)),$A99&amp;",*")</f>
        <v>0</v>
      </c>
      <c r="I99" s="121">
        <f t="array" ref="I99">COUNTIF(INDEX(ownership,0,MATCH(I$1,Systems!$I$2:AY$2,)),$A99)+COUNTIFS(INDEX(ownership,0,MATCH(I$1,Systems!$I$2:AY$2,)),$A99&amp;"(*",INDEX(ownership,0,MATCH(I$1,Systems!$I$2:AY$2,)),"&lt;&gt;*"&amp;"(X)"&amp;"*")+COUNTIF(INDEX(ownership,0,MATCH(I$1,Systems!$I$2:AY$2,)),$A99&amp;",*")</f>
        <v>0</v>
      </c>
      <c r="J99" s="121">
        <f t="array" ref="J99">COUNTIF(INDEX(ownership,0,MATCH(J$1,Systems!$I$2:AY$2,)),$A99)+COUNTIFS(INDEX(ownership,0,MATCH(J$1,Systems!$I$2:AY$2,)),$A99&amp;"(*",INDEX(ownership,0,MATCH(J$1,Systems!$I$2:AY$2,)),"&lt;&gt;*"&amp;"(X)"&amp;"*")+COUNTIF(INDEX(ownership,0,MATCH(J$1,Systems!$I$2:AY$2,)),$A99&amp;",*")</f>
        <v>0</v>
      </c>
      <c r="K99" s="121">
        <f t="array" ref="K99">COUNTIF(INDEX(ownership,0,MATCH(K$1,Systems!$I$2:AY$2,)),$A99)+COUNTIFS(INDEX(ownership,0,MATCH(K$1,Systems!$I$2:AY$2,)),$A99&amp;"(*",INDEX(ownership,0,MATCH(K$1,Systems!$I$2:AY$2,)),"&lt;&gt;*"&amp;"(X)"&amp;"*")+COUNTIF(INDEX(ownership,0,MATCH(K$1,Systems!$I$2:AY$2,)),$A99&amp;",*")</f>
        <v>0</v>
      </c>
      <c r="L99" s="121">
        <f t="array" ref="L99">COUNTIF(INDEX(ownership,0,MATCH(L$1,Systems!$I$2:AY$2,)),$A99)+COUNTIFS(INDEX(ownership,0,MATCH(L$1,Systems!$I$2:AY$2,)),$A99&amp;"(*",INDEX(ownership,0,MATCH(L$1,Systems!$I$2:AY$2,)),"&lt;&gt;*"&amp;"(X)"&amp;"*")+COUNTIF(INDEX(ownership,0,MATCH(L$1,Systems!$I$2:AY$2,)),$A99&amp;",*")</f>
        <v>0</v>
      </c>
      <c r="M99" s="121">
        <f t="array" ref="M99">COUNTIF(INDEX(ownership,0,MATCH(M$1,Systems!$I$2:AY$2,)),$A99)+COUNTIFS(INDEX(ownership,0,MATCH(M$1,Systems!$I$2:AY$2,)),$A99&amp;"(*",INDEX(ownership,0,MATCH(M$1,Systems!$I$2:AY$2,)),"&lt;&gt;*"&amp;"(X)"&amp;"*")+COUNTIF(INDEX(ownership,0,MATCH(M$1,Systems!$I$2:AY$2,)),$A99&amp;",*")</f>
        <v>0</v>
      </c>
      <c r="N99" s="121">
        <f t="array" ref="N99">COUNTIF(INDEX(ownership,0,MATCH(N$1,Systems!$I$2:AY$2,)),$A99)+COUNTIFS(INDEX(ownership,0,MATCH(N$1,Systems!$I$2:AY$2,)),$A99&amp;"(*",INDEX(ownership,0,MATCH(N$1,Systems!$I$2:AY$2,)),"&lt;&gt;*"&amp;"(X)"&amp;"*")+COUNTIF(INDEX(ownership,0,MATCH(N$1,Systems!$I$2:AY$2,)),$A99&amp;",*")</f>
        <v>0</v>
      </c>
      <c r="O99" s="121">
        <f t="array" ref="O99">COUNTIF(INDEX(ownership,0,MATCH(O$1,Systems!$I$2:AY$2,)),$A99)+COUNTIFS(INDEX(ownership,0,MATCH(O$1,Systems!$I$2:AY$2,)),$A99&amp;"(*",INDEX(ownership,0,MATCH(O$1,Systems!$I$2:AY$2,)),"&lt;&gt;*"&amp;"(X)"&amp;"*")+COUNTIF(INDEX(ownership,0,MATCH(O$1,Systems!$I$2:AY$2,)),$A99&amp;",*")</f>
        <v>0</v>
      </c>
      <c r="P99" s="121">
        <f t="array" ref="P99">COUNTIF(INDEX(ownership,0,MATCH(P$1,Systems!$I$2:AY$2,)),$A99)+COUNTIFS(INDEX(ownership,0,MATCH(P$1,Systems!$I$2:AY$2,)),$A99&amp;"(*",INDEX(ownership,0,MATCH(P$1,Systems!$I$2:AY$2,)),"&lt;&gt;*"&amp;"(X)"&amp;"*")+COUNTIF(INDEX(ownership,0,MATCH(P$1,Systems!$I$2:AY$2,)),$A99&amp;",*")</f>
        <v>0</v>
      </c>
      <c r="Q99" s="121">
        <f t="array" ref="Q99">COUNTIF(INDEX(ownership,0,MATCH(Q$1,Systems!$I$2:AY$2,)),$A99)+COUNTIFS(INDEX(ownership,0,MATCH(Q$1,Systems!$I$2:AY$2,)),$A99&amp;"(*",INDEX(ownership,0,MATCH(Q$1,Systems!$I$2:AY$2,)),"&lt;&gt;*"&amp;"(X)"&amp;"*")+COUNTIF(INDEX(ownership,0,MATCH(Q$1,Systems!$I$2:AY$2,)),$A99&amp;",*")</f>
        <v>0</v>
      </c>
      <c r="R99" s="121">
        <f t="array" ref="R99">COUNTIF(INDEX(ownership,0,MATCH(R$1,Systems!$I$2:AY$2,)),$A99)+COUNTIFS(INDEX(ownership,0,MATCH(R$1,Systems!$I$2:AY$2,)),$A99&amp;"(*",INDEX(ownership,0,MATCH(R$1,Systems!$I$2:AY$2,)),"&lt;&gt;*"&amp;"(X)"&amp;"*")+COUNTIF(INDEX(ownership,0,MATCH(R$1,Systems!$I$2:AY$2,)),$A99&amp;",*")</f>
        <v>0</v>
      </c>
      <c r="S99" s="121">
        <f t="array" ref="S99">COUNTIF(INDEX(ownership,0,MATCH(S$1,Systems!$I$2:AY$2,)),$A99)+COUNTIFS(INDEX(ownership,0,MATCH(S$1,Systems!$I$2:AY$2,)),$A99&amp;"(*",INDEX(ownership,0,MATCH(S$1,Systems!$I$2:AY$2,)),"&lt;&gt;*"&amp;"(X)"&amp;"*")+COUNTIF(INDEX(ownership,0,MATCH(S$1,Systems!$I$2:AY$2,)),$A99&amp;",*")</f>
        <v>0</v>
      </c>
      <c r="T99" s="121">
        <f t="array" ref="T99">COUNTIF(INDEX(ownership,0,MATCH(T$1,Systems!$I$2:AY$2,)),$A99)+COUNTIFS(INDEX(ownership,0,MATCH(T$1,Systems!$I$2:AY$2,)),$A99&amp;"(*",INDEX(ownership,0,MATCH(T$1,Systems!$I$2:AY$2,)),"&lt;&gt;*"&amp;"(X)"&amp;"*")+COUNTIF(INDEX(ownership,0,MATCH(T$1,Systems!$I$2:AY$2,)),$A99&amp;",*")</f>
        <v>0</v>
      </c>
      <c r="U99" s="121">
        <f t="array" ref="U99">COUNTIF(INDEX(ownership,0,MATCH(U$1,Systems!$I$2:AY$2,)),$A99)+COUNTIFS(INDEX(ownership,0,MATCH(U$1,Systems!$I$2:AY$2,)),$A99&amp;"(*",INDEX(ownership,0,MATCH(U$1,Systems!$I$2:AY$2,)),"&lt;&gt;*"&amp;"(X)"&amp;"*")+COUNTIF(INDEX(ownership,0,MATCH(U$1,Systems!$I$2:AY$2,)),$A99&amp;",*")</f>
        <v>0</v>
      </c>
      <c r="V99" s="121">
        <f t="array" ref="V99">COUNTIF(INDEX(ownership,0,MATCH(V$1,Systems!$I$2:AY$2,)),$A99)+COUNTIFS(INDEX(ownership,0,MATCH(V$1,Systems!$I$2:AY$2,)),$A99&amp;"(*",INDEX(ownership,0,MATCH(V$1,Systems!$I$2:AY$2,)),"&lt;&gt;*"&amp;"(X)"&amp;"*")+COUNTIF(INDEX(ownership,0,MATCH(V$1,Systems!$I$2:AY$2,)),$A99&amp;",*")</f>
        <v>0</v>
      </c>
      <c r="W99" s="121">
        <f t="array" ref="W99">COUNTIF(INDEX(ownership,0,MATCH(W$1,Systems!$I$2:AY$2,)),$A99)+COUNTIFS(INDEX(ownership,0,MATCH(W$1,Systems!$I$2:AY$2,)),$A99&amp;"(*",INDEX(ownership,0,MATCH(W$1,Systems!$I$2:AY$2,)),"&lt;&gt;*"&amp;"(X)"&amp;"*")+COUNTIF(INDEX(ownership,0,MATCH(W$1,Systems!$I$2:AY$2,)),$A99&amp;",*")</f>
        <v>0</v>
      </c>
      <c r="X99" s="121">
        <f t="array" ref="X99">COUNTIF(INDEX(ownership,0,MATCH(X$1,Systems!$I$2:AY$2,)),$A99)+COUNTIFS(INDEX(ownership,0,MATCH(X$1,Systems!$I$2:AY$2,)),$A99&amp;"(*",INDEX(ownership,0,MATCH(X$1,Systems!$I$2:AY$2,)),"&lt;&gt;*"&amp;"(X)"&amp;"*")+COUNTIF(INDEX(ownership,0,MATCH(X$1,Systems!$I$2:AY$2,)),$A99&amp;",*")</f>
        <v>0</v>
      </c>
      <c r="Y99" s="121">
        <f t="array" ref="Y99">COUNTIF(INDEX(ownership,0,MATCH(Y$1,Systems!$I$2:AY$2,)),$A99)+COUNTIFS(INDEX(ownership,0,MATCH(Y$1,Systems!$I$2:AY$2,)),$A99&amp;"(*",INDEX(ownership,0,MATCH(Y$1,Systems!$I$2:AY$2,)),"&lt;&gt;*"&amp;"(X)"&amp;"*")+COUNTIF(INDEX(ownership,0,MATCH(Y$1,Systems!$I$2:AY$2,)),$A99&amp;",*")</f>
        <v>0</v>
      </c>
      <c r="Z99" s="121">
        <f t="array" ref="Z99">COUNTIF(INDEX(ownership,0,MATCH(Z$1,Systems!$I$2:AY$2,)),$A99)+COUNTIFS(INDEX(ownership,0,MATCH(Z$1,Systems!$I$2:AY$2,)),$A99&amp;"(*",INDEX(ownership,0,MATCH(Z$1,Systems!$I$2:AY$2,)),"&lt;&gt;*"&amp;"(X)"&amp;"*")+COUNTIF(INDEX(ownership,0,MATCH(Z$1,Systems!$I$2:AY$2,)),$A99&amp;",*")</f>
        <v>0</v>
      </c>
      <c r="AA99" s="121">
        <f t="array" ref="AA99">COUNTIF(INDEX(ownership,0,MATCH(AA$1,Systems!$I$2:AY$2,)),$A99)+COUNTIFS(INDEX(ownership,0,MATCH(AA$1,Systems!$I$2:AY$2,)),$A99&amp;"(*",INDEX(ownership,0,MATCH(AA$1,Systems!$I$2:AY$2,)),"&lt;&gt;*"&amp;"(X)"&amp;"*")+COUNTIF(INDEX(ownership,0,MATCH(AA$1,Systems!$I$2:AY$2,)),$A99&amp;",*")</f>
        <v>0</v>
      </c>
      <c r="AB99" s="121">
        <f t="array" ref="AB99">COUNTIF(INDEX(ownership,0,MATCH(AB$1,Systems!$I$2:AY$2,)),$A99)+COUNTIFS(INDEX(ownership,0,MATCH(AB$1,Systems!$I$2:AY$2,)),$A99&amp;"(*",INDEX(ownership,0,MATCH(AB$1,Systems!$I$2:AY$2,)),"&lt;&gt;*"&amp;"(X)"&amp;"*")+COUNTIF(INDEX(ownership,0,MATCH(AB$1,Systems!$I$2:AY$2,)),$A99&amp;",*")</f>
        <v>0</v>
      </c>
      <c r="AC99" s="121">
        <f t="array" ref="AC99">COUNTIF(INDEX(ownership,0,MATCH(AC$1,Systems!$I$2:AY$2,)),$A99)+COUNTIFS(INDEX(ownership,0,MATCH(AC$1,Systems!$I$2:AY$2,)),$A99&amp;"(*",INDEX(ownership,0,MATCH(AC$1,Systems!$I$2:AY$2,)),"&lt;&gt;*"&amp;"(X)"&amp;"*")+COUNTIF(INDEX(ownership,0,MATCH(AC$1,Systems!$I$2:AY$2,)),$A99&amp;",*")</f>
        <v>0</v>
      </c>
      <c r="AD99" s="121">
        <f t="array" ref="AD99">COUNTIF(INDEX(ownership,0,MATCH(AD$1,Systems!$I$2:AY$2,)),$A99)+COUNTIFS(INDEX(ownership,0,MATCH(AD$1,Systems!$I$2:AY$2,)),$A99&amp;"(*",INDEX(ownership,0,MATCH(AD$1,Systems!$I$2:AY$2,)),"&lt;&gt;*"&amp;"(X)"&amp;"*")+COUNTIF(INDEX(ownership,0,MATCH(AD$1,Systems!$I$2:AY$2,)),$A99&amp;",*")</f>
        <v>0</v>
      </c>
      <c r="AE99" s="121">
        <f t="array" ref="AE99">COUNTIF(INDEX(ownership,0,MATCH(AE$1,Systems!$I$2:AY$2,)),$A99)+COUNTIFS(INDEX(ownership,0,MATCH(AE$1,Systems!$I$2:AY$2,)),$A99&amp;"(*",INDEX(ownership,0,MATCH(AE$1,Systems!$I$2:AY$2,)),"&lt;&gt;*"&amp;"(X)"&amp;"*")+COUNTIF(INDEX(ownership,0,MATCH(AE$1,Systems!$I$2:AY$2,)),$A99&amp;",*")</f>
        <v>0</v>
      </c>
      <c r="AF99" s="121">
        <f t="array" ref="AF99">COUNTIF(INDEX(ownership,0,MATCH(AF$1,Systems!$I$2:AY$2,)),$A99)+COUNTIFS(INDEX(ownership,0,MATCH(AF$1,Systems!$I$2:AY$2,)),$A99&amp;"(*",INDEX(ownership,0,MATCH(AF$1,Systems!$I$2:AY$2,)),"&lt;&gt;*"&amp;"(X)"&amp;"*")+COUNTIF(INDEX(ownership,0,MATCH(AF$1,Systems!$I$2:AY$2,)),$A99&amp;",*")</f>
        <v>0</v>
      </c>
      <c r="AG99" s="121">
        <f t="array" ref="AG99">COUNTIF(INDEX(ownership,0,MATCH(AG$1,Systems!$I$2:AY$2,)),$A99)+COUNTIFS(INDEX(ownership,0,MATCH(AG$1,Systems!$I$2:AY$2,)),$A99&amp;"(*",INDEX(ownership,0,MATCH(AG$1,Systems!$I$2:AY$2,)),"&lt;&gt;*"&amp;"(X)"&amp;"*")+COUNTIF(INDEX(ownership,0,MATCH(AG$1,Systems!$I$2:AY$2,)),$A99&amp;",*")</f>
        <v>0</v>
      </c>
      <c r="AH99" s="121">
        <f t="array" ref="AH99">COUNTIF(INDEX(ownership,0,MATCH(AH$1,Systems!$I$2:AY$2,)),$A99)+COUNTIFS(INDEX(ownership,0,MATCH(AH$1,Systems!$I$2:AY$2,)),$A99&amp;"(*",INDEX(ownership,0,MATCH(AH$1,Systems!$I$2:AY$2,)),"&lt;&gt;*"&amp;"(X)"&amp;"*")+COUNTIF(INDEX(ownership,0,MATCH(AH$1,Systems!$I$2:AY$2,)),$A99&amp;",*")</f>
        <v>0</v>
      </c>
      <c r="AI99" s="121">
        <f t="array" ref="AI99">COUNTIF(INDEX(ownership,0,MATCH(AI$1,Systems!$I$2:AY$2,)),$A99)+COUNTIFS(INDEX(ownership,0,MATCH(AI$1,Systems!$I$2:AY$2,)),$A99&amp;"(*",INDEX(ownership,0,MATCH(AI$1,Systems!$I$2:AY$2,)),"&lt;&gt;*"&amp;"(X)"&amp;"*")+COUNTIF(INDEX(ownership,0,MATCH(AI$1,Systems!$I$2:AY$2,)),$A99&amp;",*")</f>
        <v>0</v>
      </c>
      <c r="AJ99" s="121">
        <f t="array" ref="AJ99">COUNTIF(INDEX(ownership,0,MATCH(AJ$1,Systems!$I$2:AY$2,)),$A99)+COUNTIFS(INDEX(ownership,0,MATCH(AJ$1,Systems!$I$2:AY$2,)),$A99&amp;"(*",INDEX(ownership,0,MATCH(AJ$1,Systems!$I$2:AY$2,)),"&lt;&gt;*"&amp;"(X)"&amp;"*")+COUNTIF(INDEX(ownership,0,MATCH(AJ$1,Systems!$I$2:AY$2,)),$A99&amp;",*")</f>
        <v>0</v>
      </c>
      <c r="AK99" s="121">
        <f t="array" ref="AK99">COUNTIF(INDEX(ownership,0,MATCH(AK$1,Systems!$I$2:AY$2,)),$A99)+COUNTIFS(INDEX(ownership,0,MATCH(AK$1,Systems!$I$2:AY$2,)),$A99&amp;"(*",INDEX(ownership,0,MATCH(AK$1,Systems!$I$2:AY$2,)),"&lt;&gt;*"&amp;"(X)"&amp;"*")+COUNTIF(INDEX(ownership,0,MATCH(AK$1,Systems!$I$2:AY$2,)),$A99&amp;",*")</f>
        <v>0</v>
      </c>
      <c r="AL99" s="121">
        <f t="array" ref="AL99">COUNTIF(INDEX(ownership,0,MATCH(AL$1,Systems!$I$2:AY$2,)),$A99)+COUNTIFS(INDEX(ownership,0,MATCH(AL$1,Systems!$I$2:AY$2,)),$A99&amp;"(*",INDEX(ownership,0,MATCH(AL$1,Systems!$I$2:AY$2,)),"&lt;&gt;*"&amp;"(X)"&amp;"*")+COUNTIF(INDEX(ownership,0,MATCH(AL$1,Systems!$I$2:AY$2,)),$A99&amp;",*")</f>
        <v>0</v>
      </c>
      <c r="AM99" s="121">
        <f t="array" ref="AM99">COUNTIF(INDEX(ownership,0,MATCH(AM$1,Systems!$I$2:AY$2,)),$A99)+COUNTIFS(INDEX(ownership,0,MATCH(AM$1,Systems!$I$2:AY$2,)),$A99&amp;"(*",INDEX(ownership,0,MATCH(AM$1,Systems!$I$2:AY$2,)),"&lt;&gt;*"&amp;"(X)"&amp;"*")+COUNTIF(INDEX(ownership,0,MATCH(AM$1,Systems!$I$2:AY$2,)),$A99&amp;",*")</f>
        <v>0</v>
      </c>
      <c r="AN99" s="121">
        <f t="array" ref="AN99">COUNTIF(INDEX(ownership,0,MATCH(AN$1,Systems!$I$2:AY$2,)),$A99)+COUNTIFS(INDEX(ownership,0,MATCH(AN$1,Systems!$I$2:AY$2,)),$A99&amp;"(*",INDEX(ownership,0,MATCH(AN$1,Systems!$I$2:AY$2,)),"&lt;&gt;*"&amp;"(X)"&amp;"*")+COUNTIF(INDEX(ownership,0,MATCH(AN$1,Systems!$I$2:AY$2,)),$A99&amp;",*")</f>
        <v>0</v>
      </c>
      <c r="AO99" s="121">
        <f t="array" ref="AO99">COUNTIF(INDEX(ownership,0,MATCH(AO$1,Systems!$I$2:AY$2,)),$A99)+COUNTIFS(INDEX(ownership,0,MATCH(AO$1,Systems!$I$2:AY$2,)),$A99&amp;"(*",INDEX(ownership,0,MATCH(AO$1,Systems!$I$2:AY$2,)),"&lt;&gt;*"&amp;"(X)"&amp;"*")+COUNTIF(INDEX(ownership,0,MATCH(AO$1,Systems!$I$2:AY$2,)),$A99&amp;",*")</f>
        <v>0</v>
      </c>
      <c r="AP99" s="121">
        <f t="array" ref="AP99">COUNTIF(INDEX(ownership,0,MATCH(AP$1,Systems!$I$2:AY$2,)),$A99)+COUNTIFS(INDEX(ownership,0,MATCH(AP$1,Systems!$I$2:AY$2,)),$A99&amp;"(*",INDEX(ownership,0,MATCH(AP$1,Systems!$I$2:AY$2,)),"&lt;&gt;*"&amp;"(X)"&amp;"*")+COUNTIF(INDEX(ownership,0,MATCH(AP$1,Systems!$I$2:AY$2,)),$A99&amp;",*")</f>
        <v>5</v>
      </c>
      <c r="AQ99" s="121">
        <f t="array" ref="AQ99">COUNTIF(INDEX(ownership,0,MATCH(AQ$1,Systems!$I$2:AY$2,)),$A99)+COUNTIFS(INDEX(ownership,0,MATCH(AQ$1,Systems!$I$2:AY$2,)),$A99&amp;"(*",INDEX(ownership,0,MATCH(AQ$1,Systems!$I$2:AY$2,)),"&lt;&gt;*"&amp;"(X)"&amp;"*")+COUNTIF(INDEX(ownership,0,MATCH(AQ$1,Systems!$I$2:AY$2,)),$A99&amp;",*")</f>
        <v>5</v>
      </c>
      <c r="AR99" s="121">
        <f t="array" ref="AR99">COUNTIF(INDEX(ownership,0,MATCH(AR$1,Systems!$I$2:AY$2,)),$A99)+COUNTIFS(INDEX(ownership,0,MATCH(AR$1,Systems!$I$2:AY$2,)),$A99&amp;"(*",INDEX(ownership,0,MATCH(AR$1,Systems!$I$2:AY$2,)),"&lt;&gt;*"&amp;"(X)"&amp;"*")+COUNTIF(INDEX(ownership,0,MATCH(AR$1,Systems!$I$2:AY$2,)),$A99&amp;",*")</f>
        <v>0</v>
      </c>
      <c r="AS99" s="121">
        <f t="array" ref="AS99">COUNTIF(INDEX(ownership,0,MATCH(AS$1,Systems!$I$2:AY$2,)),$A99)+COUNTIFS(INDEX(ownership,0,MATCH(AS$1,Systems!$I$2:AY$2,)),$A99&amp;"(*",INDEX(ownership,0,MATCH(AS$1,Systems!$I$2:AY$2,)),"&lt;&gt;*"&amp;"(X)"&amp;"*")+COUNTIF(INDEX(ownership,0,MATCH(AS$1,Systems!$I$2:AY$2,)),$A99&amp;",*")</f>
        <v>0</v>
      </c>
      <c r="AT99" s="121">
        <f t="array" ref="AT99">COUNTIF(INDEX(ownership,0,MATCH(AT$1,Systems!$I$2:AY$2,)),$A99)+COUNTIFS(INDEX(ownership,0,MATCH(AT$1,Systems!$I$2:AY$2,)),$A99&amp;"(*",INDEX(ownership,0,MATCH(AT$1,Systems!$I$2:AY$2,)),"&lt;&gt;*"&amp;"(X)"&amp;"*")+COUNTIF(INDEX(ownership,0,MATCH(AT$1,Systems!$I$2:AY$2,)),$A99&amp;",*")</f>
        <v>0</v>
      </c>
      <c r="AU99" s="121">
        <f t="array" ref="AU99">COUNTIF(INDEX(ownership,0,MATCH(AU$1,Systems!$I$2:AY$2,)),$A99)+COUNTIFS(INDEX(ownership,0,MATCH(AU$1,Systems!$I$2:AY$2,)),$A99&amp;"(*",INDEX(ownership,0,MATCH(AU$1,Systems!$I$2:AY$2,)),"&lt;&gt;*"&amp;"(X)"&amp;"*")+COUNTIF(INDEX(ownership,0,MATCH(AU$1,Systems!$I$2:AY$2,)),$A99&amp;",*")</f>
        <v>0</v>
      </c>
      <c r="AV99" s="121">
        <f t="array" ref="AV99">COUNTIF(INDEX(ownership,0,MATCH(AV$1,Systems!$I$2:AY$2,)),$A99)+COUNTIFS(INDEX(ownership,0,MATCH(AV$1,Systems!$I$2:AY$2,)),$A99&amp;"(*",INDEX(ownership,0,MATCH(AV$1,Systems!$I$2:AY$2,)),"&lt;&gt;*"&amp;"(X)"&amp;"*")+COUNTIF(INDEX(ownership,0,MATCH(AV$1,Systems!$I$2:AY$2,)),$A99&amp;",*")</f>
        <v>0</v>
      </c>
      <c r="AW99" s="121">
        <f t="array" ref="AW99">COUNTIF(INDEX(ownership,0,MATCH(AW$1,Systems!$I$2:AY$2,)),$A99)+COUNTIFS(INDEX(ownership,0,MATCH(AW$1,Systems!$I$2:AY$2,)),$A99&amp;"(*",INDEX(ownership,0,MATCH(AW$1,Systems!$I$2:AY$2,)),"&lt;&gt;*"&amp;"(X)"&amp;"*")+COUNTIF(INDEX(ownership,0,MATCH(AW$1,Systems!$I$2:AY$2,)),$A99&amp;",*")</f>
        <v>0</v>
      </c>
      <c r="AX99" s="121">
        <f t="array" ref="AX99">COUNTIF(INDEX(ownership,0,MATCH(AX$1,Systems!$I$2:AY$2,)),$A99)+COUNTIFS(INDEX(ownership,0,MATCH(AX$1,Systems!$I$2:AY$2,)),$A99&amp;"(*",INDEX(ownership,0,MATCH(AX$1,Systems!$I$2:AY$2,)),"&lt;&gt;*"&amp;"(X)"&amp;"*")+COUNTIF(INDEX(ownership,0,MATCH(AX$1,Systems!$I$2:AY$2,)),$A99&amp;",*")</f>
        <v>0</v>
      </c>
      <c r="AY99" s="121">
        <f t="array" ref="AY99">COUNTIF(INDEX(ownership,0,MATCH(AY$1,Systems!$I$2:AZ$2,)),$A99)+COUNTIFS(INDEX(ownership,0,MATCH(AY$1,Systems!$I$2:AZ$2,)),$A99&amp;"(*",INDEX(ownership,0,MATCH(AY$1,Systems!$I$2:AZ$2,)),"&lt;&gt;*"&amp;"(X)"&amp;"*")+COUNTIF(INDEX(ownership,0,MATCH(AY$1,Systems!$I$2:AZ$2,)),$A99&amp;",*")</f>
        <v>0</v>
      </c>
      <c r="AZ99" s="121">
        <f t="array" ref="AZ99">COUNTIF(INDEX(ownership,0,MATCH(AZ$1,Systems!$I$2:AY$2,)),$A99)+COUNTIFS(INDEX(ownership,0,MATCH(AZ$1,Systems!$I$2:AY$2,)),$A99&amp;"(*",INDEX(ownership,0,MATCH(AZ$1,Systems!$I$2:AY$2,)),"&lt;&gt;*"&amp;"(X)"&amp;"*")+COUNTIF(INDEX(ownership,0,MATCH(AZ$1,Systems!$I$2:AY$2,)),$A99&amp;",*")</f>
        <v>0</v>
      </c>
    </row>
    <row r="100" ht="15.75" customHeight="1">
      <c r="A100" s="60" t="s">
        <v>1868</v>
      </c>
      <c r="B100" s="60" t="s">
        <v>8126</v>
      </c>
      <c r="C100" s="60" t="s">
        <v>8127</v>
      </c>
      <c r="D100" s="119">
        <v>3072.0</v>
      </c>
      <c r="E100" s="69"/>
      <c r="F100" s="122"/>
      <c r="G100" s="121">
        <f t="shared" si="1"/>
        <v>21</v>
      </c>
      <c r="H100" s="121">
        <f t="array" ref="H100">COUNTIF(INDEX(ownership,0,MATCH(H$1,Systems!$I$2:AY$2,)),$A100)+COUNTIFS(INDEX(ownership,0,MATCH(H$1,Systems!$I$2:AY$2,)),$A100&amp;"(*",INDEX(ownership,0,MATCH(H$1,Systems!$I$2:AY$2,)),"&lt;&gt;*"&amp;"(X)"&amp;"*")+COUNTIF(INDEX(ownership,0,MATCH(H$1,Systems!$I$2:AY$2,)),$A100&amp;",*")</f>
        <v>0</v>
      </c>
      <c r="I100" s="121">
        <f t="array" ref="I100">COUNTIF(INDEX(ownership,0,MATCH(I$1,Systems!$I$2:AY$2,)),$A100)+COUNTIFS(INDEX(ownership,0,MATCH(I$1,Systems!$I$2:AY$2,)),$A100&amp;"(*",INDEX(ownership,0,MATCH(I$1,Systems!$I$2:AY$2,)),"&lt;&gt;*"&amp;"(X)"&amp;"*")+COUNTIF(INDEX(ownership,0,MATCH(I$1,Systems!$I$2:AY$2,)),$A100&amp;",*")</f>
        <v>0</v>
      </c>
      <c r="J100" s="121">
        <f t="array" ref="J100">COUNTIF(INDEX(ownership,0,MATCH(J$1,Systems!$I$2:AY$2,)),$A100)+COUNTIFS(INDEX(ownership,0,MATCH(J$1,Systems!$I$2:AY$2,)),$A100&amp;"(*",INDEX(ownership,0,MATCH(J$1,Systems!$I$2:AY$2,)),"&lt;&gt;*"&amp;"(X)"&amp;"*")+COUNTIF(INDEX(ownership,0,MATCH(J$1,Systems!$I$2:AY$2,)),$A100&amp;",*")</f>
        <v>0</v>
      </c>
      <c r="K100" s="121">
        <f t="array" ref="K100">COUNTIF(INDEX(ownership,0,MATCH(K$1,Systems!$I$2:AY$2,)),$A100)+COUNTIFS(INDEX(ownership,0,MATCH(K$1,Systems!$I$2:AY$2,)),$A100&amp;"(*",INDEX(ownership,0,MATCH(K$1,Systems!$I$2:AY$2,)),"&lt;&gt;*"&amp;"(X)"&amp;"*")+COUNTIF(INDEX(ownership,0,MATCH(K$1,Systems!$I$2:AY$2,)),$A100&amp;",*")</f>
        <v>0</v>
      </c>
      <c r="L100" s="121">
        <f t="array" ref="L100">COUNTIF(INDEX(ownership,0,MATCH(L$1,Systems!$I$2:AY$2,)),$A100)+COUNTIFS(INDEX(ownership,0,MATCH(L$1,Systems!$I$2:AY$2,)),$A100&amp;"(*",INDEX(ownership,0,MATCH(L$1,Systems!$I$2:AY$2,)),"&lt;&gt;*"&amp;"(X)"&amp;"*")+COUNTIF(INDEX(ownership,0,MATCH(L$1,Systems!$I$2:AY$2,)),$A100&amp;",*")</f>
        <v>0</v>
      </c>
      <c r="M100" s="121">
        <f t="array" ref="M100">COUNTIF(INDEX(ownership,0,MATCH(M$1,Systems!$I$2:AY$2,)),$A100)+COUNTIFS(INDEX(ownership,0,MATCH(M$1,Systems!$I$2:AY$2,)),$A100&amp;"(*",INDEX(ownership,0,MATCH(M$1,Systems!$I$2:AY$2,)),"&lt;&gt;*"&amp;"(X)"&amp;"*")+COUNTIF(INDEX(ownership,0,MATCH(M$1,Systems!$I$2:AY$2,)),$A100&amp;",*")</f>
        <v>0</v>
      </c>
      <c r="N100" s="121">
        <f t="array" ref="N100">COUNTIF(INDEX(ownership,0,MATCH(N$1,Systems!$I$2:AY$2,)),$A100)+COUNTIFS(INDEX(ownership,0,MATCH(N$1,Systems!$I$2:AY$2,)),$A100&amp;"(*",INDEX(ownership,0,MATCH(N$1,Systems!$I$2:AY$2,)),"&lt;&gt;*"&amp;"(X)"&amp;"*")+COUNTIF(INDEX(ownership,0,MATCH(N$1,Systems!$I$2:AY$2,)),$A100&amp;",*")</f>
        <v>0</v>
      </c>
      <c r="O100" s="121">
        <f t="array" ref="O100">COUNTIF(INDEX(ownership,0,MATCH(O$1,Systems!$I$2:AY$2,)),$A100)+COUNTIFS(INDEX(ownership,0,MATCH(O$1,Systems!$I$2:AY$2,)),$A100&amp;"(*",INDEX(ownership,0,MATCH(O$1,Systems!$I$2:AY$2,)),"&lt;&gt;*"&amp;"(X)"&amp;"*")+COUNTIF(INDEX(ownership,0,MATCH(O$1,Systems!$I$2:AY$2,)),$A100&amp;",*")</f>
        <v>0</v>
      </c>
      <c r="P100" s="121">
        <f t="array" ref="P100">COUNTIF(INDEX(ownership,0,MATCH(P$1,Systems!$I$2:AY$2,)),$A100)+COUNTIFS(INDEX(ownership,0,MATCH(P$1,Systems!$I$2:AY$2,)),$A100&amp;"(*",INDEX(ownership,0,MATCH(P$1,Systems!$I$2:AY$2,)),"&lt;&gt;*"&amp;"(X)"&amp;"*")+COUNTIF(INDEX(ownership,0,MATCH(P$1,Systems!$I$2:AY$2,)),$A100&amp;",*")</f>
        <v>0</v>
      </c>
      <c r="Q100" s="121">
        <f t="array" ref="Q100">COUNTIF(INDEX(ownership,0,MATCH(Q$1,Systems!$I$2:AY$2,)),$A100)+COUNTIFS(INDEX(ownership,0,MATCH(Q$1,Systems!$I$2:AY$2,)),$A100&amp;"(*",INDEX(ownership,0,MATCH(Q$1,Systems!$I$2:AY$2,)),"&lt;&gt;*"&amp;"(X)"&amp;"*")+COUNTIF(INDEX(ownership,0,MATCH(Q$1,Systems!$I$2:AY$2,)),$A100&amp;",*")</f>
        <v>0</v>
      </c>
      <c r="R100" s="121">
        <f t="array" ref="R100">COUNTIF(INDEX(ownership,0,MATCH(R$1,Systems!$I$2:AY$2,)),$A100)+COUNTIFS(INDEX(ownership,0,MATCH(R$1,Systems!$I$2:AY$2,)),$A100&amp;"(*",INDEX(ownership,0,MATCH(R$1,Systems!$I$2:AY$2,)),"&lt;&gt;*"&amp;"(X)"&amp;"*")+COUNTIF(INDEX(ownership,0,MATCH(R$1,Systems!$I$2:AY$2,)),$A100&amp;",*")</f>
        <v>0</v>
      </c>
      <c r="S100" s="121">
        <f t="array" ref="S100">COUNTIF(INDEX(ownership,0,MATCH(S$1,Systems!$I$2:AY$2,)),$A100)+COUNTIFS(INDEX(ownership,0,MATCH(S$1,Systems!$I$2:AY$2,)),$A100&amp;"(*",INDEX(ownership,0,MATCH(S$1,Systems!$I$2:AY$2,)),"&lt;&gt;*"&amp;"(X)"&amp;"*")+COUNTIF(INDEX(ownership,0,MATCH(S$1,Systems!$I$2:AY$2,)),$A100&amp;",*")</f>
        <v>0</v>
      </c>
      <c r="T100" s="121">
        <f t="array" ref="T100">COUNTIF(INDEX(ownership,0,MATCH(T$1,Systems!$I$2:AY$2,)),$A100)+COUNTIFS(INDEX(ownership,0,MATCH(T$1,Systems!$I$2:AY$2,)),$A100&amp;"(*",INDEX(ownership,0,MATCH(T$1,Systems!$I$2:AY$2,)),"&lt;&gt;*"&amp;"(X)"&amp;"*")+COUNTIF(INDEX(ownership,0,MATCH(T$1,Systems!$I$2:AY$2,)),$A100&amp;",*")</f>
        <v>0</v>
      </c>
      <c r="U100" s="121">
        <f t="array" ref="U100">COUNTIF(INDEX(ownership,0,MATCH(U$1,Systems!$I$2:AY$2,)),$A100)+COUNTIFS(INDEX(ownership,0,MATCH(U$1,Systems!$I$2:AY$2,)),$A100&amp;"(*",INDEX(ownership,0,MATCH(U$1,Systems!$I$2:AY$2,)),"&lt;&gt;*"&amp;"(X)"&amp;"*")+COUNTIF(INDEX(ownership,0,MATCH(U$1,Systems!$I$2:AY$2,)),$A100&amp;",*")</f>
        <v>0</v>
      </c>
      <c r="V100" s="121">
        <f t="array" ref="V100">COUNTIF(INDEX(ownership,0,MATCH(V$1,Systems!$I$2:AY$2,)),$A100)+COUNTIFS(INDEX(ownership,0,MATCH(V$1,Systems!$I$2:AY$2,)),$A100&amp;"(*",INDEX(ownership,0,MATCH(V$1,Systems!$I$2:AY$2,)),"&lt;&gt;*"&amp;"(X)"&amp;"*")+COUNTIF(INDEX(ownership,0,MATCH(V$1,Systems!$I$2:AY$2,)),$A100&amp;",*")</f>
        <v>0</v>
      </c>
      <c r="W100" s="121">
        <f t="array" ref="W100">COUNTIF(INDEX(ownership,0,MATCH(W$1,Systems!$I$2:AY$2,)),$A100)+COUNTIFS(INDEX(ownership,0,MATCH(W$1,Systems!$I$2:AY$2,)),$A100&amp;"(*",INDEX(ownership,0,MATCH(W$1,Systems!$I$2:AY$2,)),"&lt;&gt;*"&amp;"(X)"&amp;"*")+COUNTIF(INDEX(ownership,0,MATCH(W$1,Systems!$I$2:AY$2,)),$A100&amp;",*")</f>
        <v>0</v>
      </c>
      <c r="X100" s="121">
        <f t="array" ref="X100">COUNTIF(INDEX(ownership,0,MATCH(X$1,Systems!$I$2:AY$2,)),$A100)+COUNTIFS(INDEX(ownership,0,MATCH(X$1,Systems!$I$2:AY$2,)),$A100&amp;"(*",INDEX(ownership,0,MATCH(X$1,Systems!$I$2:AY$2,)),"&lt;&gt;*"&amp;"(X)"&amp;"*")+COUNTIF(INDEX(ownership,0,MATCH(X$1,Systems!$I$2:AY$2,)),$A100&amp;",*")</f>
        <v>0</v>
      </c>
      <c r="Y100" s="121">
        <f t="array" ref="Y100">COUNTIF(INDEX(ownership,0,MATCH(Y$1,Systems!$I$2:AY$2,)),$A100)+COUNTIFS(INDEX(ownership,0,MATCH(Y$1,Systems!$I$2:AY$2,)),$A100&amp;"(*",INDEX(ownership,0,MATCH(Y$1,Systems!$I$2:AY$2,)),"&lt;&gt;*"&amp;"(X)"&amp;"*")+COUNTIF(INDEX(ownership,0,MATCH(Y$1,Systems!$I$2:AY$2,)),$A100&amp;",*")</f>
        <v>0</v>
      </c>
      <c r="Z100" s="121">
        <f t="array" ref="Z100">COUNTIF(INDEX(ownership,0,MATCH(Z$1,Systems!$I$2:AY$2,)),$A100)+COUNTIFS(INDEX(ownership,0,MATCH(Z$1,Systems!$I$2:AY$2,)),$A100&amp;"(*",INDEX(ownership,0,MATCH(Z$1,Systems!$I$2:AY$2,)),"&lt;&gt;*"&amp;"(X)"&amp;"*")+COUNTIF(INDEX(ownership,0,MATCH(Z$1,Systems!$I$2:AY$2,)),$A100&amp;",*")</f>
        <v>0</v>
      </c>
      <c r="AA100" s="121">
        <f t="array" ref="AA100">COUNTIF(INDEX(ownership,0,MATCH(AA$1,Systems!$I$2:AY$2,)),$A100)+COUNTIFS(INDEX(ownership,0,MATCH(AA$1,Systems!$I$2:AY$2,)),$A100&amp;"(*",INDEX(ownership,0,MATCH(AA$1,Systems!$I$2:AY$2,)),"&lt;&gt;*"&amp;"(X)"&amp;"*")+COUNTIF(INDEX(ownership,0,MATCH(AA$1,Systems!$I$2:AY$2,)),$A100&amp;",*")</f>
        <v>0</v>
      </c>
      <c r="AB100" s="121">
        <f t="array" ref="AB100">COUNTIF(INDEX(ownership,0,MATCH(AB$1,Systems!$I$2:AY$2,)),$A100)+COUNTIFS(INDEX(ownership,0,MATCH(AB$1,Systems!$I$2:AY$2,)),$A100&amp;"(*",INDEX(ownership,0,MATCH(AB$1,Systems!$I$2:AY$2,)),"&lt;&gt;*"&amp;"(X)"&amp;"*")+COUNTIF(INDEX(ownership,0,MATCH(AB$1,Systems!$I$2:AY$2,)),$A100&amp;",*")</f>
        <v>0</v>
      </c>
      <c r="AC100" s="121">
        <f t="array" ref="AC100">COUNTIF(INDEX(ownership,0,MATCH(AC$1,Systems!$I$2:AY$2,)),$A100)+COUNTIFS(INDEX(ownership,0,MATCH(AC$1,Systems!$I$2:AY$2,)),$A100&amp;"(*",INDEX(ownership,0,MATCH(AC$1,Systems!$I$2:AY$2,)),"&lt;&gt;*"&amp;"(X)"&amp;"*")+COUNTIF(INDEX(ownership,0,MATCH(AC$1,Systems!$I$2:AY$2,)),$A100&amp;",*")</f>
        <v>0</v>
      </c>
      <c r="AD100" s="121">
        <f t="array" ref="AD100">COUNTIF(INDEX(ownership,0,MATCH(AD$1,Systems!$I$2:AY$2,)),$A100)+COUNTIFS(INDEX(ownership,0,MATCH(AD$1,Systems!$I$2:AY$2,)),$A100&amp;"(*",INDEX(ownership,0,MATCH(AD$1,Systems!$I$2:AY$2,)),"&lt;&gt;*"&amp;"(X)"&amp;"*")+COUNTIF(INDEX(ownership,0,MATCH(AD$1,Systems!$I$2:AY$2,)),$A100&amp;",*")</f>
        <v>0</v>
      </c>
      <c r="AE100" s="121">
        <f t="array" ref="AE100">COUNTIF(INDEX(ownership,0,MATCH(AE$1,Systems!$I$2:AY$2,)),$A100)+COUNTIFS(INDEX(ownership,0,MATCH(AE$1,Systems!$I$2:AY$2,)),$A100&amp;"(*",INDEX(ownership,0,MATCH(AE$1,Systems!$I$2:AY$2,)),"&lt;&gt;*"&amp;"(X)"&amp;"*")+COUNTIF(INDEX(ownership,0,MATCH(AE$1,Systems!$I$2:AY$2,)),$A100&amp;",*")</f>
        <v>0</v>
      </c>
      <c r="AF100" s="121">
        <f t="array" ref="AF100">COUNTIF(INDEX(ownership,0,MATCH(AF$1,Systems!$I$2:AY$2,)),$A100)+COUNTIFS(INDEX(ownership,0,MATCH(AF$1,Systems!$I$2:AY$2,)),$A100&amp;"(*",INDEX(ownership,0,MATCH(AF$1,Systems!$I$2:AY$2,)),"&lt;&gt;*"&amp;"(X)"&amp;"*")+COUNTIF(INDEX(ownership,0,MATCH(AF$1,Systems!$I$2:AY$2,)),$A100&amp;",*")</f>
        <v>0</v>
      </c>
      <c r="AG100" s="121">
        <f t="array" ref="AG100">COUNTIF(INDEX(ownership,0,MATCH(AG$1,Systems!$I$2:AY$2,)),$A100)+COUNTIFS(INDEX(ownership,0,MATCH(AG$1,Systems!$I$2:AY$2,)),$A100&amp;"(*",INDEX(ownership,0,MATCH(AG$1,Systems!$I$2:AY$2,)),"&lt;&gt;*"&amp;"(X)"&amp;"*")+COUNTIF(INDEX(ownership,0,MATCH(AG$1,Systems!$I$2:AY$2,)),$A100&amp;",*")</f>
        <v>0</v>
      </c>
      <c r="AH100" s="121">
        <f t="array" ref="AH100">COUNTIF(INDEX(ownership,0,MATCH(AH$1,Systems!$I$2:AY$2,)),$A100)+COUNTIFS(INDEX(ownership,0,MATCH(AH$1,Systems!$I$2:AY$2,)),$A100&amp;"(*",INDEX(ownership,0,MATCH(AH$1,Systems!$I$2:AY$2,)),"&lt;&gt;*"&amp;"(X)"&amp;"*")+COUNTIF(INDEX(ownership,0,MATCH(AH$1,Systems!$I$2:AY$2,)),$A100&amp;",*")</f>
        <v>0</v>
      </c>
      <c r="AI100" s="121">
        <f t="array" ref="AI100">COUNTIF(INDEX(ownership,0,MATCH(AI$1,Systems!$I$2:AY$2,)),$A100)+COUNTIFS(INDEX(ownership,0,MATCH(AI$1,Systems!$I$2:AY$2,)),$A100&amp;"(*",INDEX(ownership,0,MATCH(AI$1,Systems!$I$2:AY$2,)),"&lt;&gt;*"&amp;"(X)"&amp;"*")+COUNTIF(INDEX(ownership,0,MATCH(AI$1,Systems!$I$2:AY$2,)),$A100&amp;",*")</f>
        <v>0</v>
      </c>
      <c r="AJ100" s="121">
        <f t="array" ref="AJ100">COUNTIF(INDEX(ownership,0,MATCH(AJ$1,Systems!$I$2:AY$2,)),$A100)+COUNTIFS(INDEX(ownership,0,MATCH(AJ$1,Systems!$I$2:AY$2,)),$A100&amp;"(*",INDEX(ownership,0,MATCH(AJ$1,Systems!$I$2:AY$2,)),"&lt;&gt;*"&amp;"(X)"&amp;"*")+COUNTIF(INDEX(ownership,0,MATCH(AJ$1,Systems!$I$2:AY$2,)),$A100&amp;",*")</f>
        <v>0</v>
      </c>
      <c r="AK100" s="121">
        <f t="array" ref="AK100">COUNTIF(INDEX(ownership,0,MATCH(AK$1,Systems!$I$2:AY$2,)),$A100)+COUNTIFS(INDEX(ownership,0,MATCH(AK$1,Systems!$I$2:AY$2,)),$A100&amp;"(*",INDEX(ownership,0,MATCH(AK$1,Systems!$I$2:AY$2,)),"&lt;&gt;*"&amp;"(X)"&amp;"*")+COUNTIF(INDEX(ownership,0,MATCH(AK$1,Systems!$I$2:AY$2,)),$A100&amp;",*")</f>
        <v>0</v>
      </c>
      <c r="AL100" s="121">
        <f t="array" ref="AL100">COUNTIF(INDEX(ownership,0,MATCH(AL$1,Systems!$I$2:AY$2,)),$A100)+COUNTIFS(INDEX(ownership,0,MATCH(AL$1,Systems!$I$2:AY$2,)),$A100&amp;"(*",INDEX(ownership,0,MATCH(AL$1,Systems!$I$2:AY$2,)),"&lt;&gt;*"&amp;"(X)"&amp;"*")+COUNTIF(INDEX(ownership,0,MATCH(AL$1,Systems!$I$2:AY$2,)),$A100&amp;",*")</f>
        <v>0</v>
      </c>
      <c r="AM100" s="121">
        <f t="array" ref="AM100">COUNTIF(INDEX(ownership,0,MATCH(AM$1,Systems!$I$2:AY$2,)),$A100)+COUNTIFS(INDEX(ownership,0,MATCH(AM$1,Systems!$I$2:AY$2,)),$A100&amp;"(*",INDEX(ownership,0,MATCH(AM$1,Systems!$I$2:AY$2,)),"&lt;&gt;*"&amp;"(X)"&amp;"*")+COUNTIF(INDEX(ownership,0,MATCH(AM$1,Systems!$I$2:AY$2,)),$A100&amp;",*")</f>
        <v>0</v>
      </c>
      <c r="AN100" s="121">
        <f t="array" ref="AN100">COUNTIF(INDEX(ownership,0,MATCH(AN$1,Systems!$I$2:AY$2,)),$A100)+COUNTIFS(INDEX(ownership,0,MATCH(AN$1,Systems!$I$2:AY$2,)),$A100&amp;"(*",INDEX(ownership,0,MATCH(AN$1,Systems!$I$2:AY$2,)),"&lt;&gt;*"&amp;"(X)"&amp;"*")+COUNTIF(INDEX(ownership,0,MATCH(AN$1,Systems!$I$2:AY$2,)),$A100&amp;",*")</f>
        <v>0</v>
      </c>
      <c r="AO100" s="121">
        <f t="array" ref="AO100">COUNTIF(INDEX(ownership,0,MATCH(AO$1,Systems!$I$2:AY$2,)),$A100)+COUNTIFS(INDEX(ownership,0,MATCH(AO$1,Systems!$I$2:AY$2,)),$A100&amp;"(*",INDEX(ownership,0,MATCH(AO$1,Systems!$I$2:AY$2,)),"&lt;&gt;*"&amp;"(X)"&amp;"*")+COUNTIF(INDEX(ownership,0,MATCH(AO$1,Systems!$I$2:AY$2,)),$A100&amp;",*")</f>
        <v>0</v>
      </c>
      <c r="AP100" s="121">
        <f t="array" ref="AP100">COUNTIF(INDEX(ownership,0,MATCH(AP$1,Systems!$I$2:AY$2,)),$A100)+COUNTIFS(INDEX(ownership,0,MATCH(AP$1,Systems!$I$2:AY$2,)),$A100&amp;"(*",INDEX(ownership,0,MATCH(AP$1,Systems!$I$2:AY$2,)),"&lt;&gt;*"&amp;"(X)"&amp;"*")+COUNTIF(INDEX(ownership,0,MATCH(AP$1,Systems!$I$2:AY$2,)),$A100&amp;",*")</f>
        <v>21</v>
      </c>
      <c r="AQ100" s="121">
        <f t="array" ref="AQ100">COUNTIF(INDEX(ownership,0,MATCH(AQ$1,Systems!$I$2:AY$2,)),$A100)+COUNTIFS(INDEX(ownership,0,MATCH(AQ$1,Systems!$I$2:AY$2,)),$A100&amp;"(*",INDEX(ownership,0,MATCH(AQ$1,Systems!$I$2:AY$2,)),"&lt;&gt;*"&amp;"(X)"&amp;"*")+COUNTIF(INDEX(ownership,0,MATCH(AQ$1,Systems!$I$2:AY$2,)),$A100&amp;",*")</f>
        <v>21</v>
      </c>
      <c r="AR100" s="121">
        <f t="array" ref="AR100">COUNTIF(INDEX(ownership,0,MATCH(AR$1,Systems!$I$2:AY$2,)),$A100)+COUNTIFS(INDEX(ownership,0,MATCH(AR$1,Systems!$I$2:AY$2,)),$A100&amp;"(*",INDEX(ownership,0,MATCH(AR$1,Systems!$I$2:AY$2,)),"&lt;&gt;*"&amp;"(X)"&amp;"*")+COUNTIF(INDEX(ownership,0,MATCH(AR$1,Systems!$I$2:AY$2,)),$A100&amp;",*")</f>
        <v>21</v>
      </c>
      <c r="AS100" s="121">
        <f t="array" ref="AS100">COUNTIF(INDEX(ownership,0,MATCH(AS$1,Systems!$I$2:AY$2,)),$A100)+COUNTIFS(INDEX(ownership,0,MATCH(AS$1,Systems!$I$2:AY$2,)),$A100&amp;"(*",INDEX(ownership,0,MATCH(AS$1,Systems!$I$2:AY$2,)),"&lt;&gt;*"&amp;"(X)"&amp;"*")+COUNTIF(INDEX(ownership,0,MATCH(AS$1,Systems!$I$2:AY$2,)),$A100&amp;",*")</f>
        <v>17</v>
      </c>
      <c r="AT100" s="121">
        <f t="array" ref="AT100">COUNTIF(INDEX(ownership,0,MATCH(AT$1,Systems!$I$2:AY$2,)),$A100)+COUNTIFS(INDEX(ownership,0,MATCH(AT$1,Systems!$I$2:AY$2,)),$A100&amp;"(*",INDEX(ownership,0,MATCH(AT$1,Systems!$I$2:AY$2,)),"&lt;&gt;*"&amp;"(X)"&amp;"*")+COUNTIF(INDEX(ownership,0,MATCH(AT$1,Systems!$I$2:AY$2,)),$A100&amp;",*")</f>
        <v>17</v>
      </c>
      <c r="AU100" s="121">
        <f t="array" ref="AU100">COUNTIF(INDEX(ownership,0,MATCH(AU$1,Systems!$I$2:AY$2,)),$A100)+COUNTIFS(INDEX(ownership,0,MATCH(AU$1,Systems!$I$2:AY$2,)),$A100&amp;"(*",INDEX(ownership,0,MATCH(AU$1,Systems!$I$2:AY$2,)),"&lt;&gt;*"&amp;"(X)"&amp;"*")+COUNTIF(INDEX(ownership,0,MATCH(AU$1,Systems!$I$2:AY$2,)),$A100&amp;",*")</f>
        <v>7</v>
      </c>
      <c r="AV100" s="121">
        <f t="array" ref="AV100">COUNTIF(INDEX(ownership,0,MATCH(AV$1,Systems!$I$2:AY$2,)),$A100)+COUNTIFS(INDEX(ownership,0,MATCH(AV$1,Systems!$I$2:AY$2,)),$A100&amp;"(*",INDEX(ownership,0,MATCH(AV$1,Systems!$I$2:AY$2,)),"&lt;&gt;*"&amp;"(X)"&amp;"*")+COUNTIF(INDEX(ownership,0,MATCH(AV$1,Systems!$I$2:AY$2,)),$A100&amp;",*")</f>
        <v>7</v>
      </c>
      <c r="AW100" s="121">
        <f t="array" ref="AW100">COUNTIF(INDEX(ownership,0,MATCH(AW$1,Systems!$I$2:AY$2,)),$A100)+COUNTIFS(INDEX(ownership,0,MATCH(AW$1,Systems!$I$2:AY$2,)),$A100&amp;"(*",INDEX(ownership,0,MATCH(AW$1,Systems!$I$2:AY$2,)),"&lt;&gt;*"&amp;"(X)"&amp;"*")+COUNTIF(INDEX(ownership,0,MATCH(AW$1,Systems!$I$2:AY$2,)),$A100&amp;",*")</f>
        <v>7</v>
      </c>
      <c r="AX100" s="121">
        <f t="array" ref="AX100">COUNTIF(INDEX(ownership,0,MATCH(AX$1,Systems!$I$2:AY$2,)),$A100)+COUNTIFS(INDEX(ownership,0,MATCH(AX$1,Systems!$I$2:AY$2,)),$A100&amp;"(*",INDEX(ownership,0,MATCH(AX$1,Systems!$I$2:AY$2,)),"&lt;&gt;*"&amp;"(X)"&amp;"*")+COUNTIF(INDEX(ownership,0,MATCH(AX$1,Systems!$I$2:AY$2,)),$A100&amp;",*")</f>
        <v>7</v>
      </c>
      <c r="AY100" s="121">
        <f t="array" ref="AY100">COUNTIF(INDEX(ownership,0,MATCH(AY$1,Systems!$I$2:AZ$2,)),$A100)+COUNTIFS(INDEX(ownership,0,MATCH(AY$1,Systems!$I$2:AZ$2,)),$A100&amp;"(*",INDEX(ownership,0,MATCH(AY$1,Systems!$I$2:AZ$2,)),"&lt;&gt;*"&amp;"(X)"&amp;"*")+COUNTIF(INDEX(ownership,0,MATCH(AY$1,Systems!$I$2:AZ$2,)),$A100&amp;",*")</f>
        <v>7</v>
      </c>
      <c r="AZ100" s="121">
        <f t="array" ref="AZ100">COUNTIF(INDEX(ownership,0,MATCH(AZ$1,Systems!$I$2:AY$2,)),$A100)+COUNTIFS(INDEX(ownership,0,MATCH(AZ$1,Systems!$I$2:AY$2,)),$A100&amp;"(*",INDEX(ownership,0,MATCH(AZ$1,Systems!$I$2:AY$2,)),"&lt;&gt;*"&amp;"(X)"&amp;"*")+COUNTIF(INDEX(ownership,0,MATCH(AZ$1,Systems!$I$2:AY$2,)),$A100&amp;",*")</f>
        <v>0</v>
      </c>
    </row>
    <row r="101" ht="15.75" customHeight="1">
      <c r="A101" s="60" t="s">
        <v>1221</v>
      </c>
      <c r="B101" s="60" t="s">
        <v>8128</v>
      </c>
      <c r="C101" s="60" t="s">
        <v>8129</v>
      </c>
      <c r="D101" s="119">
        <v>3073.0</v>
      </c>
      <c r="E101" s="119">
        <v>3079.0</v>
      </c>
      <c r="F101" s="122"/>
      <c r="G101" s="121">
        <f t="shared" si="1"/>
        <v>7</v>
      </c>
      <c r="H101" s="121">
        <f t="array" ref="H101">COUNTIF(INDEX(ownership,0,MATCH(H$1,Systems!$I$2:AY$2,)),$A101)+COUNTIFS(INDEX(ownership,0,MATCH(H$1,Systems!$I$2:AY$2,)),$A101&amp;"(*",INDEX(ownership,0,MATCH(H$1,Systems!$I$2:AY$2,)),"&lt;&gt;*"&amp;"(X)"&amp;"*")+COUNTIF(INDEX(ownership,0,MATCH(H$1,Systems!$I$2:AY$2,)),$A101&amp;",*")</f>
        <v>0</v>
      </c>
      <c r="I101" s="121">
        <f t="array" ref="I101">COUNTIF(INDEX(ownership,0,MATCH(I$1,Systems!$I$2:AY$2,)),$A101)+COUNTIFS(INDEX(ownership,0,MATCH(I$1,Systems!$I$2:AY$2,)),$A101&amp;"(*",INDEX(ownership,0,MATCH(I$1,Systems!$I$2:AY$2,)),"&lt;&gt;*"&amp;"(X)"&amp;"*")+COUNTIF(INDEX(ownership,0,MATCH(I$1,Systems!$I$2:AY$2,)),$A101&amp;",*")</f>
        <v>0</v>
      </c>
      <c r="J101" s="121">
        <f t="array" ref="J101">COUNTIF(INDEX(ownership,0,MATCH(J$1,Systems!$I$2:AY$2,)),$A101)+COUNTIFS(INDEX(ownership,0,MATCH(J$1,Systems!$I$2:AY$2,)),$A101&amp;"(*",INDEX(ownership,0,MATCH(J$1,Systems!$I$2:AY$2,)),"&lt;&gt;*"&amp;"(X)"&amp;"*")+COUNTIF(INDEX(ownership,0,MATCH(J$1,Systems!$I$2:AY$2,)),$A101&amp;",*")</f>
        <v>0</v>
      </c>
      <c r="K101" s="121">
        <f t="array" ref="K101">COUNTIF(INDEX(ownership,0,MATCH(K$1,Systems!$I$2:AY$2,)),$A101)+COUNTIFS(INDEX(ownership,0,MATCH(K$1,Systems!$I$2:AY$2,)),$A101&amp;"(*",INDEX(ownership,0,MATCH(K$1,Systems!$I$2:AY$2,)),"&lt;&gt;*"&amp;"(X)"&amp;"*")+COUNTIF(INDEX(ownership,0,MATCH(K$1,Systems!$I$2:AY$2,)),$A101&amp;",*")</f>
        <v>0</v>
      </c>
      <c r="L101" s="121">
        <f t="array" ref="L101">COUNTIF(INDEX(ownership,0,MATCH(L$1,Systems!$I$2:AY$2,)),$A101)+COUNTIFS(INDEX(ownership,0,MATCH(L$1,Systems!$I$2:AY$2,)),$A101&amp;"(*",INDEX(ownership,0,MATCH(L$1,Systems!$I$2:AY$2,)),"&lt;&gt;*"&amp;"(X)"&amp;"*")+COUNTIF(INDEX(ownership,0,MATCH(L$1,Systems!$I$2:AY$2,)),$A101&amp;",*")</f>
        <v>0</v>
      </c>
      <c r="M101" s="121">
        <f t="array" ref="M101">COUNTIF(INDEX(ownership,0,MATCH(M$1,Systems!$I$2:AY$2,)),$A101)+COUNTIFS(INDEX(ownership,0,MATCH(M$1,Systems!$I$2:AY$2,)),$A101&amp;"(*",INDEX(ownership,0,MATCH(M$1,Systems!$I$2:AY$2,)),"&lt;&gt;*"&amp;"(X)"&amp;"*")+COUNTIF(INDEX(ownership,0,MATCH(M$1,Systems!$I$2:AY$2,)),$A101&amp;",*")</f>
        <v>0</v>
      </c>
      <c r="N101" s="121">
        <f t="array" ref="N101">COUNTIF(INDEX(ownership,0,MATCH(N$1,Systems!$I$2:AY$2,)),$A101)+COUNTIFS(INDEX(ownership,0,MATCH(N$1,Systems!$I$2:AY$2,)),$A101&amp;"(*",INDEX(ownership,0,MATCH(N$1,Systems!$I$2:AY$2,)),"&lt;&gt;*"&amp;"(X)"&amp;"*")+COUNTIF(INDEX(ownership,0,MATCH(N$1,Systems!$I$2:AY$2,)),$A101&amp;",*")</f>
        <v>0</v>
      </c>
      <c r="O101" s="121">
        <f t="array" ref="O101">COUNTIF(INDEX(ownership,0,MATCH(O$1,Systems!$I$2:AY$2,)),$A101)+COUNTIFS(INDEX(ownership,0,MATCH(O$1,Systems!$I$2:AY$2,)),$A101&amp;"(*",INDEX(ownership,0,MATCH(O$1,Systems!$I$2:AY$2,)),"&lt;&gt;*"&amp;"(X)"&amp;"*")+COUNTIF(INDEX(ownership,0,MATCH(O$1,Systems!$I$2:AY$2,)),$A101&amp;",*")</f>
        <v>0</v>
      </c>
      <c r="P101" s="121">
        <f t="array" ref="P101">COUNTIF(INDEX(ownership,0,MATCH(P$1,Systems!$I$2:AY$2,)),$A101)+COUNTIFS(INDEX(ownership,0,MATCH(P$1,Systems!$I$2:AY$2,)),$A101&amp;"(*",INDEX(ownership,0,MATCH(P$1,Systems!$I$2:AY$2,)),"&lt;&gt;*"&amp;"(X)"&amp;"*")+COUNTIF(INDEX(ownership,0,MATCH(P$1,Systems!$I$2:AY$2,)),$A101&amp;",*")</f>
        <v>0</v>
      </c>
      <c r="Q101" s="121">
        <f t="array" ref="Q101">COUNTIF(INDEX(ownership,0,MATCH(Q$1,Systems!$I$2:AY$2,)),$A101)+COUNTIFS(INDEX(ownership,0,MATCH(Q$1,Systems!$I$2:AY$2,)),$A101&amp;"(*",INDEX(ownership,0,MATCH(Q$1,Systems!$I$2:AY$2,)),"&lt;&gt;*"&amp;"(X)"&amp;"*")+COUNTIF(INDEX(ownership,0,MATCH(Q$1,Systems!$I$2:AY$2,)),$A101&amp;",*")</f>
        <v>0</v>
      </c>
      <c r="R101" s="121">
        <f t="array" ref="R101">COUNTIF(INDEX(ownership,0,MATCH(R$1,Systems!$I$2:AY$2,)),$A101)+COUNTIFS(INDEX(ownership,0,MATCH(R$1,Systems!$I$2:AY$2,)),$A101&amp;"(*",INDEX(ownership,0,MATCH(R$1,Systems!$I$2:AY$2,)),"&lt;&gt;*"&amp;"(X)"&amp;"*")+COUNTIF(INDEX(ownership,0,MATCH(R$1,Systems!$I$2:AY$2,)),$A101&amp;",*")</f>
        <v>0</v>
      </c>
      <c r="S101" s="121">
        <f t="array" ref="S101">COUNTIF(INDEX(ownership,0,MATCH(S$1,Systems!$I$2:AY$2,)),$A101)+COUNTIFS(INDEX(ownership,0,MATCH(S$1,Systems!$I$2:AY$2,)),$A101&amp;"(*",INDEX(ownership,0,MATCH(S$1,Systems!$I$2:AY$2,)),"&lt;&gt;*"&amp;"(X)"&amp;"*")+COUNTIF(INDEX(ownership,0,MATCH(S$1,Systems!$I$2:AY$2,)),$A101&amp;",*")</f>
        <v>0</v>
      </c>
      <c r="T101" s="121">
        <f t="array" ref="T101">COUNTIF(INDEX(ownership,0,MATCH(T$1,Systems!$I$2:AY$2,)),$A101)+COUNTIFS(INDEX(ownership,0,MATCH(T$1,Systems!$I$2:AY$2,)),$A101&amp;"(*",INDEX(ownership,0,MATCH(T$1,Systems!$I$2:AY$2,)),"&lt;&gt;*"&amp;"(X)"&amp;"*")+COUNTIF(INDEX(ownership,0,MATCH(T$1,Systems!$I$2:AY$2,)),$A101&amp;",*")</f>
        <v>0</v>
      </c>
      <c r="U101" s="121">
        <f t="array" ref="U101">COUNTIF(INDEX(ownership,0,MATCH(U$1,Systems!$I$2:AY$2,)),$A101)+COUNTIFS(INDEX(ownership,0,MATCH(U$1,Systems!$I$2:AY$2,)),$A101&amp;"(*",INDEX(ownership,0,MATCH(U$1,Systems!$I$2:AY$2,)),"&lt;&gt;*"&amp;"(X)"&amp;"*")+COUNTIF(INDEX(ownership,0,MATCH(U$1,Systems!$I$2:AY$2,)),$A101&amp;",*")</f>
        <v>0</v>
      </c>
      <c r="V101" s="121">
        <f t="array" ref="V101">COUNTIF(INDEX(ownership,0,MATCH(V$1,Systems!$I$2:AY$2,)),$A101)+COUNTIFS(INDEX(ownership,0,MATCH(V$1,Systems!$I$2:AY$2,)),$A101&amp;"(*",INDEX(ownership,0,MATCH(V$1,Systems!$I$2:AY$2,)),"&lt;&gt;*"&amp;"(X)"&amp;"*")+COUNTIF(INDEX(ownership,0,MATCH(V$1,Systems!$I$2:AY$2,)),$A101&amp;",*")</f>
        <v>0</v>
      </c>
      <c r="W101" s="121">
        <f t="array" ref="W101">COUNTIF(INDEX(ownership,0,MATCH(W$1,Systems!$I$2:AY$2,)),$A101)+COUNTIFS(INDEX(ownership,0,MATCH(W$1,Systems!$I$2:AY$2,)),$A101&amp;"(*",INDEX(ownership,0,MATCH(W$1,Systems!$I$2:AY$2,)),"&lt;&gt;*"&amp;"(X)"&amp;"*")+COUNTIF(INDEX(ownership,0,MATCH(W$1,Systems!$I$2:AY$2,)),$A101&amp;",*")</f>
        <v>0</v>
      </c>
      <c r="X101" s="121">
        <f t="array" ref="X101">COUNTIF(INDEX(ownership,0,MATCH(X$1,Systems!$I$2:AY$2,)),$A101)+COUNTIFS(INDEX(ownership,0,MATCH(X$1,Systems!$I$2:AY$2,)),$A101&amp;"(*",INDEX(ownership,0,MATCH(X$1,Systems!$I$2:AY$2,)),"&lt;&gt;*"&amp;"(X)"&amp;"*")+COUNTIF(INDEX(ownership,0,MATCH(X$1,Systems!$I$2:AY$2,)),$A101&amp;",*")</f>
        <v>0</v>
      </c>
      <c r="Y101" s="121">
        <f t="array" ref="Y101">COUNTIF(INDEX(ownership,0,MATCH(Y$1,Systems!$I$2:AY$2,)),$A101)+COUNTIFS(INDEX(ownership,0,MATCH(Y$1,Systems!$I$2:AY$2,)),$A101&amp;"(*",INDEX(ownership,0,MATCH(Y$1,Systems!$I$2:AY$2,)),"&lt;&gt;*"&amp;"(X)"&amp;"*")+COUNTIF(INDEX(ownership,0,MATCH(Y$1,Systems!$I$2:AY$2,)),$A101&amp;",*")</f>
        <v>0</v>
      </c>
      <c r="Z101" s="121">
        <f t="array" ref="Z101">COUNTIF(INDEX(ownership,0,MATCH(Z$1,Systems!$I$2:AY$2,)),$A101)+COUNTIFS(INDEX(ownership,0,MATCH(Z$1,Systems!$I$2:AY$2,)),$A101&amp;"(*",INDEX(ownership,0,MATCH(Z$1,Systems!$I$2:AY$2,)),"&lt;&gt;*"&amp;"(X)"&amp;"*")+COUNTIF(INDEX(ownership,0,MATCH(Z$1,Systems!$I$2:AY$2,)),$A101&amp;",*")</f>
        <v>0</v>
      </c>
      <c r="AA101" s="121">
        <f t="array" ref="AA101">COUNTIF(INDEX(ownership,0,MATCH(AA$1,Systems!$I$2:AY$2,)),$A101)+COUNTIFS(INDEX(ownership,0,MATCH(AA$1,Systems!$I$2:AY$2,)),$A101&amp;"(*",INDEX(ownership,0,MATCH(AA$1,Systems!$I$2:AY$2,)),"&lt;&gt;*"&amp;"(X)"&amp;"*")+COUNTIF(INDEX(ownership,0,MATCH(AA$1,Systems!$I$2:AY$2,)),$A101&amp;",*")</f>
        <v>0</v>
      </c>
      <c r="AB101" s="121">
        <f t="array" ref="AB101">COUNTIF(INDEX(ownership,0,MATCH(AB$1,Systems!$I$2:AY$2,)),$A101)+COUNTIFS(INDEX(ownership,0,MATCH(AB$1,Systems!$I$2:AY$2,)),$A101&amp;"(*",INDEX(ownership,0,MATCH(AB$1,Systems!$I$2:AY$2,)),"&lt;&gt;*"&amp;"(X)"&amp;"*")+COUNTIF(INDEX(ownership,0,MATCH(AB$1,Systems!$I$2:AY$2,)),$A101&amp;",*")</f>
        <v>0</v>
      </c>
      <c r="AC101" s="121">
        <f t="array" ref="AC101">COUNTIF(INDEX(ownership,0,MATCH(AC$1,Systems!$I$2:AY$2,)),$A101)+COUNTIFS(INDEX(ownership,0,MATCH(AC$1,Systems!$I$2:AY$2,)),$A101&amp;"(*",INDEX(ownership,0,MATCH(AC$1,Systems!$I$2:AY$2,)),"&lt;&gt;*"&amp;"(X)"&amp;"*")+COUNTIF(INDEX(ownership,0,MATCH(AC$1,Systems!$I$2:AY$2,)),$A101&amp;",*")</f>
        <v>0</v>
      </c>
      <c r="AD101" s="121">
        <f t="array" ref="AD101">COUNTIF(INDEX(ownership,0,MATCH(AD$1,Systems!$I$2:AY$2,)),$A101)+COUNTIFS(INDEX(ownership,0,MATCH(AD$1,Systems!$I$2:AY$2,)),$A101&amp;"(*",INDEX(ownership,0,MATCH(AD$1,Systems!$I$2:AY$2,)),"&lt;&gt;*"&amp;"(X)"&amp;"*")+COUNTIF(INDEX(ownership,0,MATCH(AD$1,Systems!$I$2:AY$2,)),$A101&amp;",*")</f>
        <v>0</v>
      </c>
      <c r="AE101" s="121">
        <f t="array" ref="AE101">COUNTIF(INDEX(ownership,0,MATCH(AE$1,Systems!$I$2:AY$2,)),$A101)+COUNTIFS(INDEX(ownership,0,MATCH(AE$1,Systems!$I$2:AY$2,)),$A101&amp;"(*",INDEX(ownership,0,MATCH(AE$1,Systems!$I$2:AY$2,)),"&lt;&gt;*"&amp;"(X)"&amp;"*")+COUNTIF(INDEX(ownership,0,MATCH(AE$1,Systems!$I$2:AY$2,)),$A101&amp;",*")</f>
        <v>0</v>
      </c>
      <c r="AF101" s="121">
        <f t="array" ref="AF101">COUNTIF(INDEX(ownership,0,MATCH(AF$1,Systems!$I$2:AY$2,)),$A101)+COUNTIFS(INDEX(ownership,0,MATCH(AF$1,Systems!$I$2:AY$2,)),$A101&amp;"(*",INDEX(ownership,0,MATCH(AF$1,Systems!$I$2:AY$2,)),"&lt;&gt;*"&amp;"(X)"&amp;"*")+COUNTIF(INDEX(ownership,0,MATCH(AF$1,Systems!$I$2:AY$2,)),$A101&amp;",*")</f>
        <v>0</v>
      </c>
      <c r="AG101" s="121">
        <f t="array" ref="AG101">COUNTIF(INDEX(ownership,0,MATCH(AG$1,Systems!$I$2:AY$2,)),$A101)+COUNTIFS(INDEX(ownership,0,MATCH(AG$1,Systems!$I$2:AY$2,)),$A101&amp;"(*",INDEX(ownership,0,MATCH(AG$1,Systems!$I$2:AY$2,)),"&lt;&gt;*"&amp;"(X)"&amp;"*")+COUNTIF(INDEX(ownership,0,MATCH(AG$1,Systems!$I$2:AY$2,)),$A101&amp;",*")</f>
        <v>0</v>
      </c>
      <c r="AH101" s="121">
        <f t="array" ref="AH101">COUNTIF(INDEX(ownership,0,MATCH(AH$1,Systems!$I$2:AY$2,)),$A101)+COUNTIFS(INDEX(ownership,0,MATCH(AH$1,Systems!$I$2:AY$2,)),$A101&amp;"(*",INDEX(ownership,0,MATCH(AH$1,Systems!$I$2:AY$2,)),"&lt;&gt;*"&amp;"(X)"&amp;"*")+COUNTIF(INDEX(ownership,0,MATCH(AH$1,Systems!$I$2:AY$2,)),$A101&amp;",*")</f>
        <v>0</v>
      </c>
      <c r="AI101" s="121">
        <f t="array" ref="AI101">COUNTIF(INDEX(ownership,0,MATCH(AI$1,Systems!$I$2:AY$2,)),$A101)+COUNTIFS(INDEX(ownership,0,MATCH(AI$1,Systems!$I$2:AY$2,)),$A101&amp;"(*",INDEX(ownership,0,MATCH(AI$1,Systems!$I$2:AY$2,)),"&lt;&gt;*"&amp;"(X)"&amp;"*")+COUNTIF(INDEX(ownership,0,MATCH(AI$1,Systems!$I$2:AY$2,)),$A101&amp;",*")</f>
        <v>0</v>
      </c>
      <c r="AJ101" s="121">
        <f t="array" ref="AJ101">COUNTIF(INDEX(ownership,0,MATCH(AJ$1,Systems!$I$2:AY$2,)),$A101)+COUNTIFS(INDEX(ownership,0,MATCH(AJ$1,Systems!$I$2:AY$2,)),$A101&amp;"(*",INDEX(ownership,0,MATCH(AJ$1,Systems!$I$2:AY$2,)),"&lt;&gt;*"&amp;"(X)"&amp;"*")+COUNTIF(INDEX(ownership,0,MATCH(AJ$1,Systems!$I$2:AY$2,)),$A101&amp;",*")</f>
        <v>0</v>
      </c>
      <c r="AK101" s="121">
        <f t="array" ref="AK101">COUNTIF(INDEX(ownership,0,MATCH(AK$1,Systems!$I$2:AY$2,)),$A101)+COUNTIFS(INDEX(ownership,0,MATCH(AK$1,Systems!$I$2:AY$2,)),$A101&amp;"(*",INDEX(ownership,0,MATCH(AK$1,Systems!$I$2:AY$2,)),"&lt;&gt;*"&amp;"(X)"&amp;"*")+COUNTIF(INDEX(ownership,0,MATCH(AK$1,Systems!$I$2:AY$2,)),$A101&amp;",*")</f>
        <v>0</v>
      </c>
      <c r="AL101" s="121">
        <f t="array" ref="AL101">COUNTIF(INDEX(ownership,0,MATCH(AL$1,Systems!$I$2:AY$2,)),$A101)+COUNTIFS(INDEX(ownership,0,MATCH(AL$1,Systems!$I$2:AY$2,)),$A101&amp;"(*",INDEX(ownership,0,MATCH(AL$1,Systems!$I$2:AY$2,)),"&lt;&gt;*"&amp;"(X)"&amp;"*")+COUNTIF(INDEX(ownership,0,MATCH(AL$1,Systems!$I$2:AY$2,)),$A101&amp;",*")</f>
        <v>0</v>
      </c>
      <c r="AM101" s="121">
        <f t="array" ref="AM101">COUNTIF(INDEX(ownership,0,MATCH(AM$1,Systems!$I$2:AY$2,)),$A101)+COUNTIFS(INDEX(ownership,0,MATCH(AM$1,Systems!$I$2:AY$2,)),$A101&amp;"(*",INDEX(ownership,0,MATCH(AM$1,Systems!$I$2:AY$2,)),"&lt;&gt;*"&amp;"(X)"&amp;"*")+COUNTIF(INDEX(ownership,0,MATCH(AM$1,Systems!$I$2:AY$2,)),$A101&amp;",*")</f>
        <v>0</v>
      </c>
      <c r="AN101" s="121">
        <f t="array" ref="AN101">COUNTIF(INDEX(ownership,0,MATCH(AN$1,Systems!$I$2:AY$2,)),$A101)+COUNTIFS(INDEX(ownership,0,MATCH(AN$1,Systems!$I$2:AY$2,)),$A101&amp;"(*",INDEX(ownership,0,MATCH(AN$1,Systems!$I$2:AY$2,)),"&lt;&gt;*"&amp;"(X)"&amp;"*")+COUNTIF(INDEX(ownership,0,MATCH(AN$1,Systems!$I$2:AY$2,)),$A101&amp;",*")</f>
        <v>0</v>
      </c>
      <c r="AO101" s="121">
        <f t="array" ref="AO101">COUNTIF(INDEX(ownership,0,MATCH(AO$1,Systems!$I$2:AY$2,)),$A101)+COUNTIFS(INDEX(ownership,0,MATCH(AO$1,Systems!$I$2:AY$2,)),$A101&amp;"(*",INDEX(ownership,0,MATCH(AO$1,Systems!$I$2:AY$2,)),"&lt;&gt;*"&amp;"(X)"&amp;"*")+COUNTIF(INDEX(ownership,0,MATCH(AO$1,Systems!$I$2:AY$2,)),$A101&amp;",*")</f>
        <v>0</v>
      </c>
      <c r="AP101" s="121">
        <f t="array" ref="AP101">COUNTIF(INDEX(ownership,0,MATCH(AP$1,Systems!$I$2:AY$2,)),$A101)+COUNTIFS(INDEX(ownership,0,MATCH(AP$1,Systems!$I$2:AY$2,)),$A101&amp;"(*",INDEX(ownership,0,MATCH(AP$1,Systems!$I$2:AY$2,)),"&lt;&gt;*"&amp;"(X)"&amp;"*")+COUNTIF(INDEX(ownership,0,MATCH(AP$1,Systems!$I$2:AY$2,)),$A101&amp;",*")</f>
        <v>7</v>
      </c>
      <c r="AQ101" s="121">
        <f t="array" ref="AQ101">COUNTIF(INDEX(ownership,0,MATCH(AQ$1,Systems!$I$2:AY$2,)),$A101)+COUNTIFS(INDEX(ownership,0,MATCH(AQ$1,Systems!$I$2:AY$2,)),$A101&amp;"(*",INDEX(ownership,0,MATCH(AQ$1,Systems!$I$2:AY$2,)),"&lt;&gt;*"&amp;"(X)"&amp;"*")+COUNTIF(INDEX(ownership,0,MATCH(AQ$1,Systems!$I$2:AY$2,)),$A101&amp;",*")</f>
        <v>0</v>
      </c>
      <c r="AR101" s="121">
        <f t="array" ref="AR101">COUNTIF(INDEX(ownership,0,MATCH(AR$1,Systems!$I$2:AY$2,)),$A101)+COUNTIFS(INDEX(ownership,0,MATCH(AR$1,Systems!$I$2:AY$2,)),$A101&amp;"(*",INDEX(ownership,0,MATCH(AR$1,Systems!$I$2:AY$2,)),"&lt;&gt;*"&amp;"(X)"&amp;"*")+COUNTIF(INDEX(ownership,0,MATCH(AR$1,Systems!$I$2:AY$2,)),$A101&amp;",*")</f>
        <v>0</v>
      </c>
      <c r="AS101" s="121">
        <f t="array" ref="AS101">COUNTIF(INDEX(ownership,0,MATCH(AS$1,Systems!$I$2:AY$2,)),$A101)+COUNTIFS(INDEX(ownership,0,MATCH(AS$1,Systems!$I$2:AY$2,)),$A101&amp;"(*",INDEX(ownership,0,MATCH(AS$1,Systems!$I$2:AY$2,)),"&lt;&gt;*"&amp;"(X)"&amp;"*")+COUNTIF(INDEX(ownership,0,MATCH(AS$1,Systems!$I$2:AY$2,)),$A101&amp;",*")</f>
        <v>0</v>
      </c>
      <c r="AT101" s="121">
        <f t="array" ref="AT101">COUNTIF(INDEX(ownership,0,MATCH(AT$1,Systems!$I$2:AY$2,)),$A101)+COUNTIFS(INDEX(ownership,0,MATCH(AT$1,Systems!$I$2:AY$2,)),$A101&amp;"(*",INDEX(ownership,0,MATCH(AT$1,Systems!$I$2:AY$2,)),"&lt;&gt;*"&amp;"(X)"&amp;"*")+COUNTIF(INDEX(ownership,0,MATCH(AT$1,Systems!$I$2:AY$2,)),$A101&amp;",*")</f>
        <v>0</v>
      </c>
      <c r="AU101" s="121">
        <f t="array" ref="AU101">COUNTIF(INDEX(ownership,0,MATCH(AU$1,Systems!$I$2:AY$2,)),$A101)+COUNTIFS(INDEX(ownership,0,MATCH(AU$1,Systems!$I$2:AY$2,)),$A101&amp;"(*",INDEX(ownership,0,MATCH(AU$1,Systems!$I$2:AY$2,)),"&lt;&gt;*"&amp;"(X)"&amp;"*")+COUNTIF(INDEX(ownership,0,MATCH(AU$1,Systems!$I$2:AY$2,)),$A101&amp;",*")</f>
        <v>0</v>
      </c>
      <c r="AV101" s="121">
        <f t="array" ref="AV101">COUNTIF(INDEX(ownership,0,MATCH(AV$1,Systems!$I$2:AY$2,)),$A101)+COUNTIFS(INDEX(ownership,0,MATCH(AV$1,Systems!$I$2:AY$2,)),$A101&amp;"(*",INDEX(ownership,0,MATCH(AV$1,Systems!$I$2:AY$2,)),"&lt;&gt;*"&amp;"(X)"&amp;"*")+COUNTIF(INDEX(ownership,0,MATCH(AV$1,Systems!$I$2:AY$2,)),$A101&amp;",*")</f>
        <v>0</v>
      </c>
      <c r="AW101" s="121">
        <f t="array" ref="AW101">COUNTIF(INDEX(ownership,0,MATCH(AW$1,Systems!$I$2:AY$2,)),$A101)+COUNTIFS(INDEX(ownership,0,MATCH(AW$1,Systems!$I$2:AY$2,)),$A101&amp;"(*",INDEX(ownership,0,MATCH(AW$1,Systems!$I$2:AY$2,)),"&lt;&gt;*"&amp;"(X)"&amp;"*")+COUNTIF(INDEX(ownership,0,MATCH(AW$1,Systems!$I$2:AY$2,)),$A101&amp;",*")</f>
        <v>0</v>
      </c>
      <c r="AX101" s="121">
        <f t="array" ref="AX101">COUNTIF(INDEX(ownership,0,MATCH(AX$1,Systems!$I$2:AY$2,)),$A101)+COUNTIFS(INDEX(ownership,0,MATCH(AX$1,Systems!$I$2:AY$2,)),$A101&amp;"(*",INDEX(ownership,0,MATCH(AX$1,Systems!$I$2:AY$2,)),"&lt;&gt;*"&amp;"(X)"&amp;"*")+COUNTIF(INDEX(ownership,0,MATCH(AX$1,Systems!$I$2:AY$2,)),$A101&amp;",*")</f>
        <v>0</v>
      </c>
      <c r="AY101" s="121">
        <f t="array" ref="AY101">COUNTIF(INDEX(ownership,0,MATCH(AY$1,Systems!$I$2:AZ$2,)),$A101)+COUNTIFS(INDEX(ownership,0,MATCH(AY$1,Systems!$I$2:AZ$2,)),$A101&amp;"(*",INDEX(ownership,0,MATCH(AY$1,Systems!$I$2:AZ$2,)),"&lt;&gt;*"&amp;"(X)"&amp;"*")+COUNTIF(INDEX(ownership,0,MATCH(AY$1,Systems!$I$2:AZ$2,)),$A101&amp;",*")</f>
        <v>0</v>
      </c>
      <c r="AZ101" s="121">
        <f t="array" ref="AZ101">COUNTIF(INDEX(ownership,0,MATCH(AZ$1,Systems!$I$2:AY$2,)),$A101)+COUNTIFS(INDEX(ownership,0,MATCH(AZ$1,Systems!$I$2:AY$2,)),$A101&amp;"(*",INDEX(ownership,0,MATCH(AZ$1,Systems!$I$2:AY$2,)),"&lt;&gt;*"&amp;"(X)"&amp;"*")+COUNTIF(INDEX(ownership,0,MATCH(AZ$1,Systems!$I$2:AY$2,)),$A101&amp;",*")</f>
        <v>0</v>
      </c>
    </row>
    <row r="102" ht="15.75" customHeight="1">
      <c r="A102" s="60" t="s">
        <v>2606</v>
      </c>
      <c r="B102" s="60" t="s">
        <v>8130</v>
      </c>
      <c r="C102" s="60" t="s">
        <v>8131</v>
      </c>
      <c r="D102" s="119">
        <v>3073.0</v>
      </c>
      <c r="E102" s="119">
        <v>3080.0</v>
      </c>
      <c r="F102" s="122"/>
      <c r="G102" s="121">
        <f t="shared" si="1"/>
        <v>5</v>
      </c>
      <c r="H102" s="121">
        <f t="array" ref="H102">COUNTIF(INDEX(ownership,0,MATCH(H$1,Systems!$I$2:AY$2,)),$A102)+COUNTIFS(INDEX(ownership,0,MATCH(H$1,Systems!$I$2:AY$2,)),$A102&amp;"(*",INDEX(ownership,0,MATCH(H$1,Systems!$I$2:AY$2,)),"&lt;&gt;*"&amp;"(X)"&amp;"*")+COUNTIF(INDEX(ownership,0,MATCH(H$1,Systems!$I$2:AY$2,)),$A102&amp;",*")</f>
        <v>0</v>
      </c>
      <c r="I102" s="121">
        <f t="array" ref="I102">COUNTIF(INDEX(ownership,0,MATCH(I$1,Systems!$I$2:AY$2,)),$A102)+COUNTIFS(INDEX(ownership,0,MATCH(I$1,Systems!$I$2:AY$2,)),$A102&amp;"(*",INDEX(ownership,0,MATCH(I$1,Systems!$I$2:AY$2,)),"&lt;&gt;*"&amp;"(X)"&amp;"*")+COUNTIF(INDEX(ownership,0,MATCH(I$1,Systems!$I$2:AY$2,)),$A102&amp;",*")</f>
        <v>0</v>
      </c>
      <c r="J102" s="121">
        <f t="array" ref="J102">COUNTIF(INDEX(ownership,0,MATCH(J$1,Systems!$I$2:AY$2,)),$A102)+COUNTIFS(INDEX(ownership,0,MATCH(J$1,Systems!$I$2:AY$2,)),$A102&amp;"(*",INDEX(ownership,0,MATCH(J$1,Systems!$I$2:AY$2,)),"&lt;&gt;*"&amp;"(X)"&amp;"*")+COUNTIF(INDEX(ownership,0,MATCH(J$1,Systems!$I$2:AY$2,)),$A102&amp;",*")</f>
        <v>0</v>
      </c>
      <c r="K102" s="121">
        <f t="array" ref="K102">COUNTIF(INDEX(ownership,0,MATCH(K$1,Systems!$I$2:AY$2,)),$A102)+COUNTIFS(INDEX(ownership,0,MATCH(K$1,Systems!$I$2:AY$2,)),$A102&amp;"(*",INDEX(ownership,0,MATCH(K$1,Systems!$I$2:AY$2,)),"&lt;&gt;*"&amp;"(X)"&amp;"*")+COUNTIF(INDEX(ownership,0,MATCH(K$1,Systems!$I$2:AY$2,)),$A102&amp;",*")</f>
        <v>0</v>
      </c>
      <c r="L102" s="121">
        <f t="array" ref="L102">COUNTIF(INDEX(ownership,0,MATCH(L$1,Systems!$I$2:AY$2,)),$A102)+COUNTIFS(INDEX(ownership,0,MATCH(L$1,Systems!$I$2:AY$2,)),$A102&amp;"(*",INDEX(ownership,0,MATCH(L$1,Systems!$I$2:AY$2,)),"&lt;&gt;*"&amp;"(X)"&amp;"*")+COUNTIF(INDEX(ownership,0,MATCH(L$1,Systems!$I$2:AY$2,)),$A102&amp;",*")</f>
        <v>0</v>
      </c>
      <c r="M102" s="121">
        <f t="array" ref="M102">COUNTIF(INDEX(ownership,0,MATCH(M$1,Systems!$I$2:AY$2,)),$A102)+COUNTIFS(INDEX(ownership,0,MATCH(M$1,Systems!$I$2:AY$2,)),$A102&amp;"(*",INDEX(ownership,0,MATCH(M$1,Systems!$I$2:AY$2,)),"&lt;&gt;*"&amp;"(X)"&amp;"*")+COUNTIF(INDEX(ownership,0,MATCH(M$1,Systems!$I$2:AY$2,)),$A102&amp;",*")</f>
        <v>0</v>
      </c>
      <c r="N102" s="121">
        <f t="array" ref="N102">COUNTIF(INDEX(ownership,0,MATCH(N$1,Systems!$I$2:AY$2,)),$A102)+COUNTIFS(INDEX(ownership,0,MATCH(N$1,Systems!$I$2:AY$2,)),$A102&amp;"(*",INDEX(ownership,0,MATCH(N$1,Systems!$I$2:AY$2,)),"&lt;&gt;*"&amp;"(X)"&amp;"*")+COUNTIF(INDEX(ownership,0,MATCH(N$1,Systems!$I$2:AY$2,)),$A102&amp;",*")</f>
        <v>0</v>
      </c>
      <c r="O102" s="121">
        <f t="array" ref="O102">COUNTIF(INDEX(ownership,0,MATCH(O$1,Systems!$I$2:AY$2,)),$A102)+COUNTIFS(INDEX(ownership,0,MATCH(O$1,Systems!$I$2:AY$2,)),$A102&amp;"(*",INDEX(ownership,0,MATCH(O$1,Systems!$I$2:AY$2,)),"&lt;&gt;*"&amp;"(X)"&amp;"*")+COUNTIF(INDEX(ownership,0,MATCH(O$1,Systems!$I$2:AY$2,)),$A102&amp;",*")</f>
        <v>0</v>
      </c>
      <c r="P102" s="121">
        <f t="array" ref="P102">COUNTIF(INDEX(ownership,0,MATCH(P$1,Systems!$I$2:AY$2,)),$A102)+COUNTIFS(INDEX(ownership,0,MATCH(P$1,Systems!$I$2:AY$2,)),$A102&amp;"(*",INDEX(ownership,0,MATCH(P$1,Systems!$I$2:AY$2,)),"&lt;&gt;*"&amp;"(X)"&amp;"*")+COUNTIF(INDEX(ownership,0,MATCH(P$1,Systems!$I$2:AY$2,)),$A102&amp;",*")</f>
        <v>0</v>
      </c>
      <c r="Q102" s="121">
        <f t="array" ref="Q102">COUNTIF(INDEX(ownership,0,MATCH(Q$1,Systems!$I$2:AY$2,)),$A102)+COUNTIFS(INDEX(ownership,0,MATCH(Q$1,Systems!$I$2:AY$2,)),$A102&amp;"(*",INDEX(ownership,0,MATCH(Q$1,Systems!$I$2:AY$2,)),"&lt;&gt;*"&amp;"(X)"&amp;"*")+COUNTIF(INDEX(ownership,0,MATCH(Q$1,Systems!$I$2:AY$2,)),$A102&amp;",*")</f>
        <v>0</v>
      </c>
      <c r="R102" s="121">
        <f t="array" ref="R102">COUNTIF(INDEX(ownership,0,MATCH(R$1,Systems!$I$2:AY$2,)),$A102)+COUNTIFS(INDEX(ownership,0,MATCH(R$1,Systems!$I$2:AY$2,)),$A102&amp;"(*",INDEX(ownership,0,MATCH(R$1,Systems!$I$2:AY$2,)),"&lt;&gt;*"&amp;"(X)"&amp;"*")+COUNTIF(INDEX(ownership,0,MATCH(R$1,Systems!$I$2:AY$2,)),$A102&amp;",*")</f>
        <v>0</v>
      </c>
      <c r="S102" s="121">
        <f t="array" ref="S102">COUNTIF(INDEX(ownership,0,MATCH(S$1,Systems!$I$2:AY$2,)),$A102)+COUNTIFS(INDEX(ownership,0,MATCH(S$1,Systems!$I$2:AY$2,)),$A102&amp;"(*",INDEX(ownership,0,MATCH(S$1,Systems!$I$2:AY$2,)),"&lt;&gt;*"&amp;"(X)"&amp;"*")+COUNTIF(INDEX(ownership,0,MATCH(S$1,Systems!$I$2:AY$2,)),$A102&amp;",*")</f>
        <v>0</v>
      </c>
      <c r="T102" s="121">
        <f t="array" ref="T102">COUNTIF(INDEX(ownership,0,MATCH(T$1,Systems!$I$2:AY$2,)),$A102)+COUNTIFS(INDEX(ownership,0,MATCH(T$1,Systems!$I$2:AY$2,)),$A102&amp;"(*",INDEX(ownership,0,MATCH(T$1,Systems!$I$2:AY$2,)),"&lt;&gt;*"&amp;"(X)"&amp;"*")+COUNTIF(INDEX(ownership,0,MATCH(T$1,Systems!$I$2:AY$2,)),$A102&amp;",*")</f>
        <v>0</v>
      </c>
      <c r="U102" s="121">
        <f t="array" ref="U102">COUNTIF(INDEX(ownership,0,MATCH(U$1,Systems!$I$2:AY$2,)),$A102)+COUNTIFS(INDEX(ownership,0,MATCH(U$1,Systems!$I$2:AY$2,)),$A102&amp;"(*",INDEX(ownership,0,MATCH(U$1,Systems!$I$2:AY$2,)),"&lt;&gt;*"&amp;"(X)"&amp;"*")+COUNTIF(INDEX(ownership,0,MATCH(U$1,Systems!$I$2:AY$2,)),$A102&amp;",*")</f>
        <v>0</v>
      </c>
      <c r="V102" s="121">
        <f t="array" ref="V102">COUNTIF(INDEX(ownership,0,MATCH(V$1,Systems!$I$2:AY$2,)),$A102)+COUNTIFS(INDEX(ownership,0,MATCH(V$1,Systems!$I$2:AY$2,)),$A102&amp;"(*",INDEX(ownership,0,MATCH(V$1,Systems!$I$2:AY$2,)),"&lt;&gt;*"&amp;"(X)"&amp;"*")+COUNTIF(INDEX(ownership,0,MATCH(V$1,Systems!$I$2:AY$2,)),$A102&amp;",*")</f>
        <v>0</v>
      </c>
      <c r="W102" s="121">
        <f t="array" ref="W102">COUNTIF(INDEX(ownership,0,MATCH(W$1,Systems!$I$2:AY$2,)),$A102)+COUNTIFS(INDEX(ownership,0,MATCH(W$1,Systems!$I$2:AY$2,)),$A102&amp;"(*",INDEX(ownership,0,MATCH(W$1,Systems!$I$2:AY$2,)),"&lt;&gt;*"&amp;"(X)"&amp;"*")+COUNTIF(INDEX(ownership,0,MATCH(W$1,Systems!$I$2:AY$2,)),$A102&amp;",*")</f>
        <v>0</v>
      </c>
      <c r="X102" s="121">
        <f t="array" ref="X102">COUNTIF(INDEX(ownership,0,MATCH(X$1,Systems!$I$2:AY$2,)),$A102)+COUNTIFS(INDEX(ownership,0,MATCH(X$1,Systems!$I$2:AY$2,)),$A102&amp;"(*",INDEX(ownership,0,MATCH(X$1,Systems!$I$2:AY$2,)),"&lt;&gt;*"&amp;"(X)"&amp;"*")+COUNTIF(INDEX(ownership,0,MATCH(X$1,Systems!$I$2:AY$2,)),$A102&amp;",*")</f>
        <v>0</v>
      </c>
      <c r="Y102" s="121">
        <f t="array" ref="Y102">COUNTIF(INDEX(ownership,0,MATCH(Y$1,Systems!$I$2:AY$2,)),$A102)+COUNTIFS(INDEX(ownership,0,MATCH(Y$1,Systems!$I$2:AY$2,)),$A102&amp;"(*",INDEX(ownership,0,MATCH(Y$1,Systems!$I$2:AY$2,)),"&lt;&gt;*"&amp;"(X)"&amp;"*")+COUNTIF(INDEX(ownership,0,MATCH(Y$1,Systems!$I$2:AY$2,)),$A102&amp;",*")</f>
        <v>0</v>
      </c>
      <c r="Z102" s="121">
        <f t="array" ref="Z102">COUNTIF(INDEX(ownership,0,MATCH(Z$1,Systems!$I$2:AY$2,)),$A102)+COUNTIFS(INDEX(ownership,0,MATCH(Z$1,Systems!$I$2:AY$2,)),$A102&amp;"(*",INDEX(ownership,0,MATCH(Z$1,Systems!$I$2:AY$2,)),"&lt;&gt;*"&amp;"(X)"&amp;"*")+COUNTIF(INDEX(ownership,0,MATCH(Z$1,Systems!$I$2:AY$2,)),$A102&amp;",*")</f>
        <v>0</v>
      </c>
      <c r="AA102" s="121">
        <f t="array" ref="AA102">COUNTIF(INDEX(ownership,0,MATCH(AA$1,Systems!$I$2:AY$2,)),$A102)+COUNTIFS(INDEX(ownership,0,MATCH(AA$1,Systems!$I$2:AY$2,)),$A102&amp;"(*",INDEX(ownership,0,MATCH(AA$1,Systems!$I$2:AY$2,)),"&lt;&gt;*"&amp;"(X)"&amp;"*")+COUNTIF(INDEX(ownership,0,MATCH(AA$1,Systems!$I$2:AY$2,)),$A102&amp;",*")</f>
        <v>0</v>
      </c>
      <c r="AB102" s="121">
        <f t="array" ref="AB102">COUNTIF(INDEX(ownership,0,MATCH(AB$1,Systems!$I$2:AY$2,)),$A102)+COUNTIFS(INDEX(ownership,0,MATCH(AB$1,Systems!$I$2:AY$2,)),$A102&amp;"(*",INDEX(ownership,0,MATCH(AB$1,Systems!$I$2:AY$2,)),"&lt;&gt;*"&amp;"(X)"&amp;"*")+COUNTIF(INDEX(ownership,0,MATCH(AB$1,Systems!$I$2:AY$2,)),$A102&amp;",*")</f>
        <v>0</v>
      </c>
      <c r="AC102" s="121">
        <f t="array" ref="AC102">COUNTIF(INDEX(ownership,0,MATCH(AC$1,Systems!$I$2:AY$2,)),$A102)+COUNTIFS(INDEX(ownership,0,MATCH(AC$1,Systems!$I$2:AY$2,)),$A102&amp;"(*",INDEX(ownership,0,MATCH(AC$1,Systems!$I$2:AY$2,)),"&lt;&gt;*"&amp;"(X)"&amp;"*")+COUNTIF(INDEX(ownership,0,MATCH(AC$1,Systems!$I$2:AY$2,)),$A102&amp;",*")</f>
        <v>0</v>
      </c>
      <c r="AD102" s="121">
        <f t="array" ref="AD102">COUNTIF(INDEX(ownership,0,MATCH(AD$1,Systems!$I$2:AY$2,)),$A102)+COUNTIFS(INDEX(ownership,0,MATCH(AD$1,Systems!$I$2:AY$2,)),$A102&amp;"(*",INDEX(ownership,0,MATCH(AD$1,Systems!$I$2:AY$2,)),"&lt;&gt;*"&amp;"(X)"&amp;"*")+COUNTIF(INDEX(ownership,0,MATCH(AD$1,Systems!$I$2:AY$2,)),$A102&amp;",*")</f>
        <v>0</v>
      </c>
      <c r="AE102" s="121">
        <f t="array" ref="AE102">COUNTIF(INDEX(ownership,0,MATCH(AE$1,Systems!$I$2:AY$2,)),$A102)+COUNTIFS(INDEX(ownership,0,MATCH(AE$1,Systems!$I$2:AY$2,)),$A102&amp;"(*",INDEX(ownership,0,MATCH(AE$1,Systems!$I$2:AY$2,)),"&lt;&gt;*"&amp;"(X)"&amp;"*")+COUNTIF(INDEX(ownership,0,MATCH(AE$1,Systems!$I$2:AY$2,)),$A102&amp;",*")</f>
        <v>0</v>
      </c>
      <c r="AF102" s="121">
        <f t="array" ref="AF102">COUNTIF(INDEX(ownership,0,MATCH(AF$1,Systems!$I$2:AY$2,)),$A102)+COUNTIFS(INDEX(ownership,0,MATCH(AF$1,Systems!$I$2:AY$2,)),$A102&amp;"(*",INDEX(ownership,0,MATCH(AF$1,Systems!$I$2:AY$2,)),"&lt;&gt;*"&amp;"(X)"&amp;"*")+COUNTIF(INDEX(ownership,0,MATCH(AF$1,Systems!$I$2:AY$2,)),$A102&amp;",*")</f>
        <v>0</v>
      </c>
      <c r="AG102" s="121">
        <f t="array" ref="AG102">COUNTIF(INDEX(ownership,0,MATCH(AG$1,Systems!$I$2:AY$2,)),$A102)+COUNTIFS(INDEX(ownership,0,MATCH(AG$1,Systems!$I$2:AY$2,)),$A102&amp;"(*",INDEX(ownership,0,MATCH(AG$1,Systems!$I$2:AY$2,)),"&lt;&gt;*"&amp;"(X)"&amp;"*")+COUNTIF(INDEX(ownership,0,MATCH(AG$1,Systems!$I$2:AY$2,)),$A102&amp;",*")</f>
        <v>0</v>
      </c>
      <c r="AH102" s="121">
        <f t="array" ref="AH102">COUNTIF(INDEX(ownership,0,MATCH(AH$1,Systems!$I$2:AY$2,)),$A102)+COUNTIFS(INDEX(ownership,0,MATCH(AH$1,Systems!$I$2:AY$2,)),$A102&amp;"(*",INDEX(ownership,0,MATCH(AH$1,Systems!$I$2:AY$2,)),"&lt;&gt;*"&amp;"(X)"&amp;"*")+COUNTIF(INDEX(ownership,0,MATCH(AH$1,Systems!$I$2:AY$2,)),$A102&amp;",*")</f>
        <v>0</v>
      </c>
      <c r="AI102" s="121">
        <f t="array" ref="AI102">COUNTIF(INDEX(ownership,0,MATCH(AI$1,Systems!$I$2:AY$2,)),$A102)+COUNTIFS(INDEX(ownership,0,MATCH(AI$1,Systems!$I$2:AY$2,)),$A102&amp;"(*",INDEX(ownership,0,MATCH(AI$1,Systems!$I$2:AY$2,)),"&lt;&gt;*"&amp;"(X)"&amp;"*")+COUNTIF(INDEX(ownership,0,MATCH(AI$1,Systems!$I$2:AY$2,)),$A102&amp;",*")</f>
        <v>0</v>
      </c>
      <c r="AJ102" s="121">
        <f t="array" ref="AJ102">COUNTIF(INDEX(ownership,0,MATCH(AJ$1,Systems!$I$2:AY$2,)),$A102)+COUNTIFS(INDEX(ownership,0,MATCH(AJ$1,Systems!$I$2:AY$2,)),$A102&amp;"(*",INDEX(ownership,0,MATCH(AJ$1,Systems!$I$2:AY$2,)),"&lt;&gt;*"&amp;"(X)"&amp;"*")+COUNTIF(INDEX(ownership,0,MATCH(AJ$1,Systems!$I$2:AY$2,)),$A102&amp;",*")</f>
        <v>0</v>
      </c>
      <c r="AK102" s="121">
        <f t="array" ref="AK102">COUNTIF(INDEX(ownership,0,MATCH(AK$1,Systems!$I$2:AY$2,)),$A102)+COUNTIFS(INDEX(ownership,0,MATCH(AK$1,Systems!$I$2:AY$2,)),$A102&amp;"(*",INDEX(ownership,0,MATCH(AK$1,Systems!$I$2:AY$2,)),"&lt;&gt;*"&amp;"(X)"&amp;"*")+COUNTIF(INDEX(ownership,0,MATCH(AK$1,Systems!$I$2:AY$2,)),$A102&amp;",*")</f>
        <v>0</v>
      </c>
      <c r="AL102" s="121">
        <f t="array" ref="AL102">COUNTIF(INDEX(ownership,0,MATCH(AL$1,Systems!$I$2:AY$2,)),$A102)+COUNTIFS(INDEX(ownership,0,MATCH(AL$1,Systems!$I$2:AY$2,)),$A102&amp;"(*",INDEX(ownership,0,MATCH(AL$1,Systems!$I$2:AY$2,)),"&lt;&gt;*"&amp;"(X)"&amp;"*")+COUNTIF(INDEX(ownership,0,MATCH(AL$1,Systems!$I$2:AY$2,)),$A102&amp;",*")</f>
        <v>0</v>
      </c>
      <c r="AM102" s="121">
        <f t="array" ref="AM102">COUNTIF(INDEX(ownership,0,MATCH(AM$1,Systems!$I$2:AY$2,)),$A102)+COUNTIFS(INDEX(ownership,0,MATCH(AM$1,Systems!$I$2:AY$2,)),$A102&amp;"(*",INDEX(ownership,0,MATCH(AM$1,Systems!$I$2:AY$2,)),"&lt;&gt;*"&amp;"(X)"&amp;"*")+COUNTIF(INDEX(ownership,0,MATCH(AM$1,Systems!$I$2:AY$2,)),$A102&amp;",*")</f>
        <v>0</v>
      </c>
      <c r="AN102" s="121">
        <f t="array" ref="AN102">COUNTIF(INDEX(ownership,0,MATCH(AN$1,Systems!$I$2:AY$2,)),$A102)+COUNTIFS(INDEX(ownership,0,MATCH(AN$1,Systems!$I$2:AY$2,)),$A102&amp;"(*",INDEX(ownership,0,MATCH(AN$1,Systems!$I$2:AY$2,)),"&lt;&gt;*"&amp;"(X)"&amp;"*")+COUNTIF(INDEX(ownership,0,MATCH(AN$1,Systems!$I$2:AY$2,)),$A102&amp;",*")</f>
        <v>0</v>
      </c>
      <c r="AO102" s="121">
        <f t="array" ref="AO102">COUNTIF(INDEX(ownership,0,MATCH(AO$1,Systems!$I$2:AY$2,)),$A102)+COUNTIFS(INDEX(ownership,0,MATCH(AO$1,Systems!$I$2:AY$2,)),$A102&amp;"(*",INDEX(ownership,0,MATCH(AO$1,Systems!$I$2:AY$2,)),"&lt;&gt;*"&amp;"(X)"&amp;"*")+COUNTIF(INDEX(ownership,0,MATCH(AO$1,Systems!$I$2:AY$2,)),$A102&amp;",*")</f>
        <v>0</v>
      </c>
      <c r="AP102" s="121">
        <f t="array" ref="AP102">COUNTIF(INDEX(ownership,0,MATCH(AP$1,Systems!$I$2:AY$2,)),$A102)+COUNTIFS(INDEX(ownership,0,MATCH(AP$1,Systems!$I$2:AY$2,)),$A102&amp;"(*",INDEX(ownership,0,MATCH(AP$1,Systems!$I$2:AY$2,)),"&lt;&gt;*"&amp;"(X)"&amp;"*")+COUNTIF(INDEX(ownership,0,MATCH(AP$1,Systems!$I$2:AY$2,)),$A102&amp;",*")</f>
        <v>5</v>
      </c>
      <c r="AQ102" s="121">
        <f t="array" ref="AQ102">COUNTIF(INDEX(ownership,0,MATCH(AQ$1,Systems!$I$2:AY$2,)),$A102)+COUNTIFS(INDEX(ownership,0,MATCH(AQ$1,Systems!$I$2:AY$2,)),$A102&amp;"(*",INDEX(ownership,0,MATCH(AQ$1,Systems!$I$2:AY$2,)),"&lt;&gt;*"&amp;"(X)"&amp;"*")+COUNTIF(INDEX(ownership,0,MATCH(AQ$1,Systems!$I$2:AY$2,)),$A102&amp;",*")</f>
        <v>4</v>
      </c>
      <c r="AR102" s="121">
        <f t="array" ref="AR102">COUNTIF(INDEX(ownership,0,MATCH(AR$1,Systems!$I$2:AY$2,)),$A102)+COUNTIFS(INDEX(ownership,0,MATCH(AR$1,Systems!$I$2:AY$2,)),$A102&amp;"(*",INDEX(ownership,0,MATCH(AR$1,Systems!$I$2:AY$2,)),"&lt;&gt;*"&amp;"(X)"&amp;"*")+COUNTIF(INDEX(ownership,0,MATCH(AR$1,Systems!$I$2:AY$2,)),$A102&amp;",*")</f>
        <v>0</v>
      </c>
      <c r="AS102" s="121">
        <f t="array" ref="AS102">COUNTIF(INDEX(ownership,0,MATCH(AS$1,Systems!$I$2:AY$2,)),$A102)+COUNTIFS(INDEX(ownership,0,MATCH(AS$1,Systems!$I$2:AY$2,)),$A102&amp;"(*",INDEX(ownership,0,MATCH(AS$1,Systems!$I$2:AY$2,)),"&lt;&gt;*"&amp;"(X)"&amp;"*")+COUNTIF(INDEX(ownership,0,MATCH(AS$1,Systems!$I$2:AY$2,)),$A102&amp;",*")</f>
        <v>0</v>
      </c>
      <c r="AT102" s="121">
        <f t="array" ref="AT102">COUNTIF(INDEX(ownership,0,MATCH(AT$1,Systems!$I$2:AY$2,)),$A102)+COUNTIFS(INDEX(ownership,0,MATCH(AT$1,Systems!$I$2:AY$2,)),$A102&amp;"(*",INDEX(ownership,0,MATCH(AT$1,Systems!$I$2:AY$2,)),"&lt;&gt;*"&amp;"(X)"&amp;"*")+COUNTIF(INDEX(ownership,0,MATCH(AT$1,Systems!$I$2:AY$2,)),$A102&amp;",*")</f>
        <v>0</v>
      </c>
      <c r="AU102" s="121">
        <f t="array" ref="AU102">COUNTIF(INDEX(ownership,0,MATCH(AU$1,Systems!$I$2:AY$2,)),$A102)+COUNTIFS(INDEX(ownership,0,MATCH(AU$1,Systems!$I$2:AY$2,)),$A102&amp;"(*",INDEX(ownership,0,MATCH(AU$1,Systems!$I$2:AY$2,)),"&lt;&gt;*"&amp;"(X)"&amp;"*")+COUNTIF(INDEX(ownership,0,MATCH(AU$1,Systems!$I$2:AY$2,)),$A102&amp;",*")</f>
        <v>0</v>
      </c>
      <c r="AV102" s="121">
        <f t="array" ref="AV102">COUNTIF(INDEX(ownership,0,MATCH(AV$1,Systems!$I$2:AY$2,)),$A102)+COUNTIFS(INDEX(ownership,0,MATCH(AV$1,Systems!$I$2:AY$2,)),$A102&amp;"(*",INDEX(ownership,0,MATCH(AV$1,Systems!$I$2:AY$2,)),"&lt;&gt;*"&amp;"(X)"&amp;"*")+COUNTIF(INDEX(ownership,0,MATCH(AV$1,Systems!$I$2:AY$2,)),$A102&amp;",*")</f>
        <v>0</v>
      </c>
      <c r="AW102" s="121">
        <f t="array" ref="AW102">COUNTIF(INDEX(ownership,0,MATCH(AW$1,Systems!$I$2:AY$2,)),$A102)+COUNTIFS(INDEX(ownership,0,MATCH(AW$1,Systems!$I$2:AY$2,)),$A102&amp;"(*",INDEX(ownership,0,MATCH(AW$1,Systems!$I$2:AY$2,)),"&lt;&gt;*"&amp;"(X)"&amp;"*")+COUNTIF(INDEX(ownership,0,MATCH(AW$1,Systems!$I$2:AY$2,)),$A102&amp;",*")</f>
        <v>0</v>
      </c>
      <c r="AX102" s="121">
        <f t="array" ref="AX102">COUNTIF(INDEX(ownership,0,MATCH(AX$1,Systems!$I$2:AY$2,)),$A102)+COUNTIFS(INDEX(ownership,0,MATCH(AX$1,Systems!$I$2:AY$2,)),$A102&amp;"(*",INDEX(ownership,0,MATCH(AX$1,Systems!$I$2:AY$2,)),"&lt;&gt;*"&amp;"(X)"&amp;"*")+COUNTIF(INDEX(ownership,0,MATCH(AX$1,Systems!$I$2:AY$2,)),$A102&amp;",*")</f>
        <v>0</v>
      </c>
      <c r="AY102" s="121">
        <f t="array" ref="AY102">COUNTIF(INDEX(ownership,0,MATCH(AY$1,Systems!$I$2:AZ$2,)),$A102)+COUNTIFS(INDEX(ownership,0,MATCH(AY$1,Systems!$I$2:AZ$2,)),$A102&amp;"(*",INDEX(ownership,0,MATCH(AY$1,Systems!$I$2:AZ$2,)),"&lt;&gt;*"&amp;"(X)"&amp;"*")+COUNTIF(INDEX(ownership,0,MATCH(AY$1,Systems!$I$2:AZ$2,)),$A102&amp;",*")</f>
        <v>0</v>
      </c>
      <c r="AZ102" s="121">
        <f t="array" ref="AZ102">COUNTIF(INDEX(ownership,0,MATCH(AZ$1,Systems!$I$2:AY$2,)),$A102)+COUNTIFS(INDEX(ownership,0,MATCH(AZ$1,Systems!$I$2:AY$2,)),$A102&amp;"(*",INDEX(ownership,0,MATCH(AZ$1,Systems!$I$2:AY$2,)),"&lt;&gt;*"&amp;"(X)"&amp;"*")+COUNTIF(INDEX(ownership,0,MATCH(AZ$1,Systems!$I$2:AY$2,)),$A102&amp;",*")</f>
        <v>0</v>
      </c>
    </row>
    <row r="103" ht="15.75" customHeight="1">
      <c r="A103" s="60" t="s">
        <v>517</v>
      </c>
      <c r="B103" s="60" t="s">
        <v>8132</v>
      </c>
      <c r="C103" s="60" t="s">
        <v>8131</v>
      </c>
      <c r="D103" s="119">
        <v>3073.0</v>
      </c>
      <c r="E103" s="119">
        <v>3081.0</v>
      </c>
      <c r="F103" s="122"/>
      <c r="G103" s="121">
        <f t="shared" si="1"/>
        <v>132</v>
      </c>
      <c r="H103" s="121">
        <f t="array" ref="H103">COUNTIF(INDEX(ownership,0,MATCH(H$1,Systems!$I$2:AY$2,)),$A103)+COUNTIFS(INDEX(ownership,0,MATCH(H$1,Systems!$I$2:AY$2,)),$A103&amp;"(*",INDEX(ownership,0,MATCH(H$1,Systems!$I$2:AY$2,)),"&lt;&gt;*"&amp;"(X)"&amp;"*")+COUNTIF(INDEX(ownership,0,MATCH(H$1,Systems!$I$2:AY$2,)),$A103&amp;",*")</f>
        <v>0</v>
      </c>
      <c r="I103" s="121">
        <f t="array" ref="I103">COUNTIF(INDEX(ownership,0,MATCH(I$1,Systems!$I$2:AY$2,)),$A103)+COUNTIFS(INDEX(ownership,0,MATCH(I$1,Systems!$I$2:AY$2,)),$A103&amp;"(*",INDEX(ownership,0,MATCH(I$1,Systems!$I$2:AY$2,)),"&lt;&gt;*"&amp;"(X)"&amp;"*")+COUNTIF(INDEX(ownership,0,MATCH(I$1,Systems!$I$2:AY$2,)),$A103&amp;",*")</f>
        <v>0</v>
      </c>
      <c r="J103" s="121">
        <f t="array" ref="J103">COUNTIF(INDEX(ownership,0,MATCH(J$1,Systems!$I$2:AY$2,)),$A103)+COUNTIFS(INDEX(ownership,0,MATCH(J$1,Systems!$I$2:AY$2,)),$A103&amp;"(*",INDEX(ownership,0,MATCH(J$1,Systems!$I$2:AY$2,)),"&lt;&gt;*"&amp;"(X)"&amp;"*")+COUNTIF(INDEX(ownership,0,MATCH(J$1,Systems!$I$2:AY$2,)),$A103&amp;",*")</f>
        <v>0</v>
      </c>
      <c r="K103" s="121">
        <f t="array" ref="K103">COUNTIF(INDEX(ownership,0,MATCH(K$1,Systems!$I$2:AY$2,)),$A103)+COUNTIFS(INDEX(ownership,0,MATCH(K$1,Systems!$I$2:AY$2,)),$A103&amp;"(*",INDEX(ownership,0,MATCH(K$1,Systems!$I$2:AY$2,)),"&lt;&gt;*"&amp;"(X)"&amp;"*")+COUNTIF(INDEX(ownership,0,MATCH(K$1,Systems!$I$2:AY$2,)),$A103&amp;",*")</f>
        <v>0</v>
      </c>
      <c r="L103" s="121">
        <f t="array" ref="L103">COUNTIF(INDEX(ownership,0,MATCH(L$1,Systems!$I$2:AY$2,)),$A103)+COUNTIFS(INDEX(ownership,0,MATCH(L$1,Systems!$I$2:AY$2,)),$A103&amp;"(*",INDEX(ownership,0,MATCH(L$1,Systems!$I$2:AY$2,)),"&lt;&gt;*"&amp;"(X)"&amp;"*")+COUNTIF(INDEX(ownership,0,MATCH(L$1,Systems!$I$2:AY$2,)),$A103&amp;",*")</f>
        <v>0</v>
      </c>
      <c r="M103" s="121">
        <f t="array" ref="M103">COUNTIF(INDEX(ownership,0,MATCH(M$1,Systems!$I$2:AY$2,)),$A103)+COUNTIFS(INDEX(ownership,0,MATCH(M$1,Systems!$I$2:AY$2,)),$A103&amp;"(*",INDEX(ownership,0,MATCH(M$1,Systems!$I$2:AY$2,)),"&lt;&gt;*"&amp;"(X)"&amp;"*")+COUNTIF(INDEX(ownership,0,MATCH(M$1,Systems!$I$2:AY$2,)),$A103&amp;",*")</f>
        <v>0</v>
      </c>
      <c r="N103" s="121">
        <f t="array" ref="N103">COUNTIF(INDEX(ownership,0,MATCH(N$1,Systems!$I$2:AY$2,)),$A103)+COUNTIFS(INDEX(ownership,0,MATCH(N$1,Systems!$I$2:AY$2,)),$A103&amp;"(*",INDEX(ownership,0,MATCH(N$1,Systems!$I$2:AY$2,)),"&lt;&gt;*"&amp;"(X)"&amp;"*")+COUNTIF(INDEX(ownership,0,MATCH(N$1,Systems!$I$2:AY$2,)),$A103&amp;",*")</f>
        <v>0</v>
      </c>
      <c r="O103" s="121">
        <f t="array" ref="O103">COUNTIF(INDEX(ownership,0,MATCH(O$1,Systems!$I$2:AY$2,)),$A103)+COUNTIFS(INDEX(ownership,0,MATCH(O$1,Systems!$I$2:AY$2,)),$A103&amp;"(*",INDEX(ownership,0,MATCH(O$1,Systems!$I$2:AY$2,)),"&lt;&gt;*"&amp;"(X)"&amp;"*")+COUNTIF(INDEX(ownership,0,MATCH(O$1,Systems!$I$2:AY$2,)),$A103&amp;",*")</f>
        <v>0</v>
      </c>
      <c r="P103" s="121">
        <f t="array" ref="P103">COUNTIF(INDEX(ownership,0,MATCH(P$1,Systems!$I$2:AY$2,)),$A103)+COUNTIFS(INDEX(ownership,0,MATCH(P$1,Systems!$I$2:AY$2,)),$A103&amp;"(*",INDEX(ownership,0,MATCH(P$1,Systems!$I$2:AY$2,)),"&lt;&gt;*"&amp;"(X)"&amp;"*")+COUNTIF(INDEX(ownership,0,MATCH(P$1,Systems!$I$2:AY$2,)),$A103&amp;",*")</f>
        <v>0</v>
      </c>
      <c r="Q103" s="121">
        <f t="array" ref="Q103">COUNTIF(INDEX(ownership,0,MATCH(Q$1,Systems!$I$2:AY$2,)),$A103)+COUNTIFS(INDEX(ownership,0,MATCH(Q$1,Systems!$I$2:AY$2,)),$A103&amp;"(*",INDEX(ownership,0,MATCH(Q$1,Systems!$I$2:AY$2,)),"&lt;&gt;*"&amp;"(X)"&amp;"*")+COUNTIF(INDEX(ownership,0,MATCH(Q$1,Systems!$I$2:AY$2,)),$A103&amp;",*")</f>
        <v>0</v>
      </c>
      <c r="R103" s="121">
        <f t="array" ref="R103">COUNTIF(INDEX(ownership,0,MATCH(R$1,Systems!$I$2:AY$2,)),$A103)+COUNTIFS(INDEX(ownership,0,MATCH(R$1,Systems!$I$2:AY$2,)),$A103&amp;"(*",INDEX(ownership,0,MATCH(R$1,Systems!$I$2:AY$2,)),"&lt;&gt;*"&amp;"(X)"&amp;"*")+COUNTIF(INDEX(ownership,0,MATCH(R$1,Systems!$I$2:AY$2,)),$A103&amp;",*")</f>
        <v>0</v>
      </c>
      <c r="S103" s="121">
        <f t="array" ref="S103">COUNTIF(INDEX(ownership,0,MATCH(S$1,Systems!$I$2:AY$2,)),$A103)+COUNTIFS(INDEX(ownership,0,MATCH(S$1,Systems!$I$2:AY$2,)),$A103&amp;"(*",INDEX(ownership,0,MATCH(S$1,Systems!$I$2:AY$2,)),"&lt;&gt;*"&amp;"(X)"&amp;"*")+COUNTIF(INDEX(ownership,0,MATCH(S$1,Systems!$I$2:AY$2,)),$A103&amp;",*")</f>
        <v>0</v>
      </c>
      <c r="T103" s="121">
        <f t="array" ref="T103">COUNTIF(INDEX(ownership,0,MATCH(T$1,Systems!$I$2:AY$2,)),$A103)+COUNTIFS(INDEX(ownership,0,MATCH(T$1,Systems!$I$2:AY$2,)),$A103&amp;"(*",INDEX(ownership,0,MATCH(T$1,Systems!$I$2:AY$2,)),"&lt;&gt;*"&amp;"(X)"&amp;"*")+COUNTIF(INDEX(ownership,0,MATCH(T$1,Systems!$I$2:AY$2,)),$A103&amp;",*")</f>
        <v>0</v>
      </c>
      <c r="U103" s="121">
        <f t="array" ref="U103">COUNTIF(INDEX(ownership,0,MATCH(U$1,Systems!$I$2:AY$2,)),$A103)+COUNTIFS(INDEX(ownership,0,MATCH(U$1,Systems!$I$2:AY$2,)),$A103&amp;"(*",INDEX(ownership,0,MATCH(U$1,Systems!$I$2:AY$2,)),"&lt;&gt;*"&amp;"(X)"&amp;"*")+COUNTIF(INDEX(ownership,0,MATCH(U$1,Systems!$I$2:AY$2,)),$A103&amp;",*")</f>
        <v>0</v>
      </c>
      <c r="V103" s="121">
        <f t="array" ref="V103">COUNTIF(INDEX(ownership,0,MATCH(V$1,Systems!$I$2:AY$2,)),$A103)+COUNTIFS(INDEX(ownership,0,MATCH(V$1,Systems!$I$2:AY$2,)),$A103&amp;"(*",INDEX(ownership,0,MATCH(V$1,Systems!$I$2:AY$2,)),"&lt;&gt;*"&amp;"(X)"&amp;"*")+COUNTIF(INDEX(ownership,0,MATCH(V$1,Systems!$I$2:AY$2,)),$A103&amp;",*")</f>
        <v>0</v>
      </c>
      <c r="W103" s="121">
        <f t="array" ref="W103">COUNTIF(INDEX(ownership,0,MATCH(W$1,Systems!$I$2:AY$2,)),$A103)+COUNTIFS(INDEX(ownership,0,MATCH(W$1,Systems!$I$2:AY$2,)),$A103&amp;"(*",INDEX(ownership,0,MATCH(W$1,Systems!$I$2:AY$2,)),"&lt;&gt;*"&amp;"(X)"&amp;"*")+COUNTIF(INDEX(ownership,0,MATCH(W$1,Systems!$I$2:AY$2,)),$A103&amp;",*")</f>
        <v>0</v>
      </c>
      <c r="X103" s="121">
        <f t="array" ref="X103">COUNTIF(INDEX(ownership,0,MATCH(X$1,Systems!$I$2:AY$2,)),$A103)+COUNTIFS(INDEX(ownership,0,MATCH(X$1,Systems!$I$2:AY$2,)),$A103&amp;"(*",INDEX(ownership,0,MATCH(X$1,Systems!$I$2:AY$2,)),"&lt;&gt;*"&amp;"(X)"&amp;"*")+COUNTIF(INDEX(ownership,0,MATCH(X$1,Systems!$I$2:AY$2,)),$A103&amp;",*")</f>
        <v>0</v>
      </c>
      <c r="Y103" s="121">
        <f t="array" ref="Y103">COUNTIF(INDEX(ownership,0,MATCH(Y$1,Systems!$I$2:AY$2,)),$A103)+COUNTIFS(INDEX(ownership,0,MATCH(Y$1,Systems!$I$2:AY$2,)),$A103&amp;"(*",INDEX(ownership,0,MATCH(Y$1,Systems!$I$2:AY$2,)),"&lt;&gt;*"&amp;"(X)"&amp;"*")+COUNTIF(INDEX(ownership,0,MATCH(Y$1,Systems!$I$2:AY$2,)),$A103&amp;",*")</f>
        <v>0</v>
      </c>
      <c r="Z103" s="121">
        <f t="array" ref="Z103">COUNTIF(INDEX(ownership,0,MATCH(Z$1,Systems!$I$2:AY$2,)),$A103)+COUNTIFS(INDEX(ownership,0,MATCH(Z$1,Systems!$I$2:AY$2,)),$A103&amp;"(*",INDEX(ownership,0,MATCH(Z$1,Systems!$I$2:AY$2,)),"&lt;&gt;*"&amp;"(X)"&amp;"*")+COUNTIF(INDEX(ownership,0,MATCH(Z$1,Systems!$I$2:AY$2,)),$A103&amp;",*")</f>
        <v>0</v>
      </c>
      <c r="AA103" s="121">
        <f t="array" ref="AA103">COUNTIF(INDEX(ownership,0,MATCH(AA$1,Systems!$I$2:AY$2,)),$A103)+COUNTIFS(INDEX(ownership,0,MATCH(AA$1,Systems!$I$2:AY$2,)),$A103&amp;"(*",INDEX(ownership,0,MATCH(AA$1,Systems!$I$2:AY$2,)),"&lt;&gt;*"&amp;"(X)"&amp;"*")+COUNTIF(INDEX(ownership,0,MATCH(AA$1,Systems!$I$2:AY$2,)),$A103&amp;",*")</f>
        <v>0</v>
      </c>
      <c r="AB103" s="121">
        <f t="array" ref="AB103">COUNTIF(INDEX(ownership,0,MATCH(AB$1,Systems!$I$2:AY$2,)),$A103)+COUNTIFS(INDEX(ownership,0,MATCH(AB$1,Systems!$I$2:AY$2,)),$A103&amp;"(*",INDEX(ownership,0,MATCH(AB$1,Systems!$I$2:AY$2,)),"&lt;&gt;*"&amp;"(X)"&amp;"*")+COUNTIF(INDEX(ownership,0,MATCH(AB$1,Systems!$I$2:AY$2,)),$A103&amp;",*")</f>
        <v>0</v>
      </c>
      <c r="AC103" s="121">
        <f t="array" ref="AC103">COUNTIF(INDEX(ownership,0,MATCH(AC$1,Systems!$I$2:AY$2,)),$A103)+COUNTIFS(INDEX(ownership,0,MATCH(AC$1,Systems!$I$2:AY$2,)),$A103&amp;"(*",INDEX(ownership,0,MATCH(AC$1,Systems!$I$2:AY$2,)),"&lt;&gt;*"&amp;"(X)"&amp;"*")+COUNTIF(INDEX(ownership,0,MATCH(AC$1,Systems!$I$2:AY$2,)),$A103&amp;",*")</f>
        <v>0</v>
      </c>
      <c r="AD103" s="121">
        <f t="array" ref="AD103">COUNTIF(INDEX(ownership,0,MATCH(AD$1,Systems!$I$2:AY$2,)),$A103)+COUNTIFS(INDEX(ownership,0,MATCH(AD$1,Systems!$I$2:AY$2,)),$A103&amp;"(*",INDEX(ownership,0,MATCH(AD$1,Systems!$I$2:AY$2,)),"&lt;&gt;*"&amp;"(X)"&amp;"*")+COUNTIF(INDEX(ownership,0,MATCH(AD$1,Systems!$I$2:AY$2,)),$A103&amp;",*")</f>
        <v>0</v>
      </c>
      <c r="AE103" s="121">
        <f t="array" ref="AE103">COUNTIF(INDEX(ownership,0,MATCH(AE$1,Systems!$I$2:AY$2,)),$A103)+COUNTIFS(INDEX(ownership,0,MATCH(AE$1,Systems!$I$2:AY$2,)),$A103&amp;"(*",INDEX(ownership,0,MATCH(AE$1,Systems!$I$2:AY$2,)),"&lt;&gt;*"&amp;"(X)"&amp;"*")+COUNTIF(INDEX(ownership,0,MATCH(AE$1,Systems!$I$2:AY$2,)),$A103&amp;",*")</f>
        <v>0</v>
      </c>
      <c r="AF103" s="121">
        <f t="array" ref="AF103">COUNTIF(INDEX(ownership,0,MATCH(AF$1,Systems!$I$2:AY$2,)),$A103)+COUNTIFS(INDEX(ownership,0,MATCH(AF$1,Systems!$I$2:AY$2,)),$A103&amp;"(*",INDEX(ownership,0,MATCH(AF$1,Systems!$I$2:AY$2,)),"&lt;&gt;*"&amp;"(X)"&amp;"*")+COUNTIF(INDEX(ownership,0,MATCH(AF$1,Systems!$I$2:AY$2,)),$A103&amp;",*")</f>
        <v>0</v>
      </c>
      <c r="AG103" s="121">
        <f t="array" ref="AG103">COUNTIF(INDEX(ownership,0,MATCH(AG$1,Systems!$I$2:AY$2,)),$A103)+COUNTIFS(INDEX(ownership,0,MATCH(AG$1,Systems!$I$2:AY$2,)),$A103&amp;"(*",INDEX(ownership,0,MATCH(AG$1,Systems!$I$2:AY$2,)),"&lt;&gt;*"&amp;"(X)"&amp;"*")+COUNTIF(INDEX(ownership,0,MATCH(AG$1,Systems!$I$2:AY$2,)),$A103&amp;",*")</f>
        <v>0</v>
      </c>
      <c r="AH103" s="121">
        <f t="array" ref="AH103">COUNTIF(INDEX(ownership,0,MATCH(AH$1,Systems!$I$2:AY$2,)),$A103)+COUNTIFS(INDEX(ownership,0,MATCH(AH$1,Systems!$I$2:AY$2,)),$A103&amp;"(*",INDEX(ownership,0,MATCH(AH$1,Systems!$I$2:AY$2,)),"&lt;&gt;*"&amp;"(X)"&amp;"*")+COUNTIF(INDEX(ownership,0,MATCH(AH$1,Systems!$I$2:AY$2,)),$A103&amp;",*")</f>
        <v>0</v>
      </c>
      <c r="AI103" s="121">
        <f t="array" ref="AI103">COUNTIF(INDEX(ownership,0,MATCH(AI$1,Systems!$I$2:AY$2,)),$A103)+COUNTIFS(INDEX(ownership,0,MATCH(AI$1,Systems!$I$2:AY$2,)),$A103&amp;"(*",INDEX(ownership,0,MATCH(AI$1,Systems!$I$2:AY$2,)),"&lt;&gt;*"&amp;"(X)"&amp;"*")+COUNTIF(INDEX(ownership,0,MATCH(AI$1,Systems!$I$2:AY$2,)),$A103&amp;",*")</f>
        <v>0</v>
      </c>
      <c r="AJ103" s="121">
        <f t="array" ref="AJ103">COUNTIF(INDEX(ownership,0,MATCH(AJ$1,Systems!$I$2:AY$2,)),$A103)+COUNTIFS(INDEX(ownership,0,MATCH(AJ$1,Systems!$I$2:AY$2,)),$A103&amp;"(*",INDEX(ownership,0,MATCH(AJ$1,Systems!$I$2:AY$2,)),"&lt;&gt;*"&amp;"(X)"&amp;"*")+COUNTIF(INDEX(ownership,0,MATCH(AJ$1,Systems!$I$2:AY$2,)),$A103&amp;",*")</f>
        <v>0</v>
      </c>
      <c r="AK103" s="121">
        <f t="array" ref="AK103">COUNTIF(INDEX(ownership,0,MATCH(AK$1,Systems!$I$2:AY$2,)),$A103)+COUNTIFS(INDEX(ownership,0,MATCH(AK$1,Systems!$I$2:AY$2,)),$A103&amp;"(*",INDEX(ownership,0,MATCH(AK$1,Systems!$I$2:AY$2,)),"&lt;&gt;*"&amp;"(X)"&amp;"*")+COUNTIF(INDEX(ownership,0,MATCH(AK$1,Systems!$I$2:AY$2,)),$A103&amp;",*")</f>
        <v>0</v>
      </c>
      <c r="AL103" s="121">
        <f t="array" ref="AL103">COUNTIF(INDEX(ownership,0,MATCH(AL$1,Systems!$I$2:AY$2,)),$A103)+COUNTIFS(INDEX(ownership,0,MATCH(AL$1,Systems!$I$2:AY$2,)),$A103&amp;"(*",INDEX(ownership,0,MATCH(AL$1,Systems!$I$2:AY$2,)),"&lt;&gt;*"&amp;"(X)"&amp;"*")+COUNTIF(INDEX(ownership,0,MATCH(AL$1,Systems!$I$2:AY$2,)),$A103&amp;",*")</f>
        <v>0</v>
      </c>
      <c r="AM103" s="121">
        <f t="array" ref="AM103">COUNTIF(INDEX(ownership,0,MATCH(AM$1,Systems!$I$2:AY$2,)),$A103)+COUNTIFS(INDEX(ownership,0,MATCH(AM$1,Systems!$I$2:AY$2,)),$A103&amp;"(*",INDEX(ownership,0,MATCH(AM$1,Systems!$I$2:AY$2,)),"&lt;&gt;*"&amp;"(X)"&amp;"*")+COUNTIF(INDEX(ownership,0,MATCH(AM$1,Systems!$I$2:AY$2,)),$A103&amp;",*")</f>
        <v>0</v>
      </c>
      <c r="AN103" s="121">
        <f t="array" ref="AN103">COUNTIF(INDEX(ownership,0,MATCH(AN$1,Systems!$I$2:AY$2,)),$A103)+COUNTIFS(INDEX(ownership,0,MATCH(AN$1,Systems!$I$2:AY$2,)),$A103&amp;"(*",INDEX(ownership,0,MATCH(AN$1,Systems!$I$2:AY$2,)),"&lt;&gt;*"&amp;"(X)"&amp;"*")+COUNTIF(INDEX(ownership,0,MATCH(AN$1,Systems!$I$2:AY$2,)),$A103&amp;",*")</f>
        <v>0</v>
      </c>
      <c r="AO103" s="121">
        <f t="array" ref="AO103">COUNTIF(INDEX(ownership,0,MATCH(AO$1,Systems!$I$2:AY$2,)),$A103)+COUNTIFS(INDEX(ownership,0,MATCH(AO$1,Systems!$I$2:AY$2,)),$A103&amp;"(*",INDEX(ownership,0,MATCH(AO$1,Systems!$I$2:AY$2,)),"&lt;&gt;*"&amp;"(X)"&amp;"*")+COUNTIF(INDEX(ownership,0,MATCH(AO$1,Systems!$I$2:AY$2,)),$A103&amp;",*")</f>
        <v>0</v>
      </c>
      <c r="AP103" s="121">
        <f t="array" ref="AP103">COUNTIF(INDEX(ownership,0,MATCH(AP$1,Systems!$I$2:AY$2,)),$A103)+COUNTIFS(INDEX(ownership,0,MATCH(AP$1,Systems!$I$2:AY$2,)),$A103&amp;"(*",INDEX(ownership,0,MATCH(AP$1,Systems!$I$2:AY$2,)),"&lt;&gt;*"&amp;"(X)"&amp;"*")+COUNTIF(INDEX(ownership,0,MATCH(AP$1,Systems!$I$2:AY$2,)),$A103&amp;",*")</f>
        <v>10</v>
      </c>
      <c r="AQ103" s="121">
        <f t="array" ref="AQ103">COUNTIF(INDEX(ownership,0,MATCH(AQ$1,Systems!$I$2:AY$2,)),$A103)+COUNTIFS(INDEX(ownership,0,MATCH(AQ$1,Systems!$I$2:AY$2,)),$A103&amp;"(*",INDEX(ownership,0,MATCH(AQ$1,Systems!$I$2:AY$2,)),"&lt;&gt;*"&amp;"(X)"&amp;"*")+COUNTIF(INDEX(ownership,0,MATCH(AQ$1,Systems!$I$2:AY$2,)),$A103&amp;",*")</f>
        <v>132</v>
      </c>
      <c r="AR103" s="121">
        <f t="array" ref="AR103">COUNTIF(INDEX(ownership,0,MATCH(AR$1,Systems!$I$2:AY$2,)),$A103)+COUNTIFS(INDEX(ownership,0,MATCH(AR$1,Systems!$I$2:AY$2,)),$A103&amp;"(*",INDEX(ownership,0,MATCH(AR$1,Systems!$I$2:AY$2,)),"&lt;&gt;*"&amp;"(X)"&amp;"*")+COUNTIF(INDEX(ownership,0,MATCH(AR$1,Systems!$I$2:AY$2,)),$A103&amp;",*")</f>
        <v>0</v>
      </c>
      <c r="AS103" s="121">
        <f t="array" ref="AS103">COUNTIF(INDEX(ownership,0,MATCH(AS$1,Systems!$I$2:AY$2,)),$A103)+COUNTIFS(INDEX(ownership,0,MATCH(AS$1,Systems!$I$2:AY$2,)),$A103&amp;"(*",INDEX(ownership,0,MATCH(AS$1,Systems!$I$2:AY$2,)),"&lt;&gt;*"&amp;"(X)"&amp;"*")+COUNTIF(INDEX(ownership,0,MATCH(AS$1,Systems!$I$2:AY$2,)),$A103&amp;",*")</f>
        <v>0</v>
      </c>
      <c r="AT103" s="121">
        <f t="array" ref="AT103">COUNTIF(INDEX(ownership,0,MATCH(AT$1,Systems!$I$2:AY$2,)),$A103)+COUNTIFS(INDEX(ownership,0,MATCH(AT$1,Systems!$I$2:AY$2,)),$A103&amp;"(*",INDEX(ownership,0,MATCH(AT$1,Systems!$I$2:AY$2,)),"&lt;&gt;*"&amp;"(X)"&amp;"*")+COUNTIF(INDEX(ownership,0,MATCH(AT$1,Systems!$I$2:AY$2,)),$A103&amp;",*")</f>
        <v>0</v>
      </c>
      <c r="AU103" s="121">
        <f t="array" ref="AU103">COUNTIF(INDEX(ownership,0,MATCH(AU$1,Systems!$I$2:AY$2,)),$A103)+COUNTIFS(INDEX(ownership,0,MATCH(AU$1,Systems!$I$2:AY$2,)),$A103&amp;"(*",INDEX(ownership,0,MATCH(AU$1,Systems!$I$2:AY$2,)),"&lt;&gt;*"&amp;"(X)"&amp;"*")+COUNTIF(INDEX(ownership,0,MATCH(AU$1,Systems!$I$2:AY$2,)),$A103&amp;",*")</f>
        <v>0</v>
      </c>
      <c r="AV103" s="121">
        <f t="array" ref="AV103">COUNTIF(INDEX(ownership,0,MATCH(AV$1,Systems!$I$2:AY$2,)),$A103)+COUNTIFS(INDEX(ownership,0,MATCH(AV$1,Systems!$I$2:AY$2,)),$A103&amp;"(*",INDEX(ownership,0,MATCH(AV$1,Systems!$I$2:AY$2,)),"&lt;&gt;*"&amp;"(X)"&amp;"*")+COUNTIF(INDEX(ownership,0,MATCH(AV$1,Systems!$I$2:AY$2,)),$A103&amp;",*")</f>
        <v>0</v>
      </c>
      <c r="AW103" s="121">
        <f t="array" ref="AW103">COUNTIF(INDEX(ownership,0,MATCH(AW$1,Systems!$I$2:AY$2,)),$A103)+COUNTIFS(INDEX(ownership,0,MATCH(AW$1,Systems!$I$2:AY$2,)),$A103&amp;"(*",INDEX(ownership,0,MATCH(AW$1,Systems!$I$2:AY$2,)),"&lt;&gt;*"&amp;"(X)"&amp;"*")+COUNTIF(INDEX(ownership,0,MATCH(AW$1,Systems!$I$2:AY$2,)),$A103&amp;",*")</f>
        <v>0</v>
      </c>
      <c r="AX103" s="121">
        <f t="array" ref="AX103">COUNTIF(INDEX(ownership,0,MATCH(AX$1,Systems!$I$2:AY$2,)),$A103)+COUNTIFS(INDEX(ownership,0,MATCH(AX$1,Systems!$I$2:AY$2,)),$A103&amp;"(*",INDEX(ownership,0,MATCH(AX$1,Systems!$I$2:AY$2,)),"&lt;&gt;*"&amp;"(X)"&amp;"*")+COUNTIF(INDEX(ownership,0,MATCH(AX$1,Systems!$I$2:AY$2,)),$A103&amp;",*")</f>
        <v>0</v>
      </c>
      <c r="AY103" s="121">
        <f t="array" ref="AY103">COUNTIF(INDEX(ownership,0,MATCH(AY$1,Systems!$I$2:AZ$2,)),$A103)+COUNTIFS(INDEX(ownership,0,MATCH(AY$1,Systems!$I$2:AZ$2,)),$A103&amp;"(*",INDEX(ownership,0,MATCH(AY$1,Systems!$I$2:AZ$2,)),"&lt;&gt;*"&amp;"(X)"&amp;"*")+COUNTIF(INDEX(ownership,0,MATCH(AY$1,Systems!$I$2:AZ$2,)),$A103&amp;",*")</f>
        <v>0</v>
      </c>
      <c r="AZ103" s="121">
        <f t="array" ref="AZ103">COUNTIF(INDEX(ownership,0,MATCH(AZ$1,Systems!$I$2:AY$2,)),$A103)+COUNTIFS(INDEX(ownership,0,MATCH(AZ$1,Systems!$I$2:AY$2,)),$A103&amp;"(*",INDEX(ownership,0,MATCH(AZ$1,Systems!$I$2:AY$2,)),"&lt;&gt;*"&amp;"(X)"&amp;"*")+COUNTIF(INDEX(ownership,0,MATCH(AZ$1,Systems!$I$2:AY$2,)),$A103&amp;",*")</f>
        <v>0</v>
      </c>
    </row>
    <row r="104" ht="15.75" customHeight="1">
      <c r="A104" s="60" t="s">
        <v>1280</v>
      </c>
      <c r="B104" s="60" t="s">
        <v>8133</v>
      </c>
      <c r="C104" s="60" t="s">
        <v>8134</v>
      </c>
      <c r="D104" s="119">
        <v>3075.0</v>
      </c>
      <c r="E104" s="119">
        <v>3139.0</v>
      </c>
      <c r="F104" s="122"/>
      <c r="G104" s="121">
        <f t="shared" si="1"/>
        <v>15</v>
      </c>
      <c r="H104" s="121">
        <f t="array" ref="H104">COUNTIF(INDEX(ownership,0,MATCH(H$1,Systems!$I$2:AY$2,)),$A104)+COUNTIFS(INDEX(ownership,0,MATCH(H$1,Systems!$I$2:AY$2,)),$A104&amp;"(*",INDEX(ownership,0,MATCH(H$1,Systems!$I$2:AY$2,)),"&lt;&gt;*"&amp;"(X)"&amp;"*")+COUNTIF(INDEX(ownership,0,MATCH(H$1,Systems!$I$2:AY$2,)),$A104&amp;",*")</f>
        <v>0</v>
      </c>
      <c r="I104" s="121">
        <f t="array" ref="I104">COUNTIF(INDEX(ownership,0,MATCH(I$1,Systems!$I$2:AY$2,)),$A104)+COUNTIFS(INDEX(ownership,0,MATCH(I$1,Systems!$I$2:AY$2,)),$A104&amp;"(*",INDEX(ownership,0,MATCH(I$1,Systems!$I$2:AY$2,)),"&lt;&gt;*"&amp;"(X)"&amp;"*")+COUNTIF(INDEX(ownership,0,MATCH(I$1,Systems!$I$2:AY$2,)),$A104&amp;",*")</f>
        <v>0</v>
      </c>
      <c r="J104" s="121">
        <f t="array" ref="J104">COUNTIF(INDEX(ownership,0,MATCH(J$1,Systems!$I$2:AY$2,)),$A104)+COUNTIFS(INDEX(ownership,0,MATCH(J$1,Systems!$I$2:AY$2,)),$A104&amp;"(*",INDEX(ownership,0,MATCH(J$1,Systems!$I$2:AY$2,)),"&lt;&gt;*"&amp;"(X)"&amp;"*")+COUNTIF(INDEX(ownership,0,MATCH(J$1,Systems!$I$2:AY$2,)),$A104&amp;",*")</f>
        <v>0</v>
      </c>
      <c r="K104" s="121">
        <f t="array" ref="K104">COUNTIF(INDEX(ownership,0,MATCH(K$1,Systems!$I$2:AY$2,)),$A104)+COUNTIFS(INDEX(ownership,0,MATCH(K$1,Systems!$I$2:AY$2,)),$A104&amp;"(*",INDEX(ownership,0,MATCH(K$1,Systems!$I$2:AY$2,)),"&lt;&gt;*"&amp;"(X)"&amp;"*")+COUNTIF(INDEX(ownership,0,MATCH(K$1,Systems!$I$2:AY$2,)),$A104&amp;",*")</f>
        <v>0</v>
      </c>
      <c r="L104" s="121">
        <f t="array" ref="L104">COUNTIF(INDEX(ownership,0,MATCH(L$1,Systems!$I$2:AY$2,)),$A104)+COUNTIFS(INDEX(ownership,0,MATCH(L$1,Systems!$I$2:AY$2,)),$A104&amp;"(*",INDEX(ownership,0,MATCH(L$1,Systems!$I$2:AY$2,)),"&lt;&gt;*"&amp;"(X)"&amp;"*")+COUNTIF(INDEX(ownership,0,MATCH(L$1,Systems!$I$2:AY$2,)),$A104&amp;",*")</f>
        <v>0</v>
      </c>
      <c r="M104" s="121">
        <f t="array" ref="M104">COUNTIF(INDEX(ownership,0,MATCH(M$1,Systems!$I$2:AY$2,)),$A104)+COUNTIFS(INDEX(ownership,0,MATCH(M$1,Systems!$I$2:AY$2,)),$A104&amp;"(*",INDEX(ownership,0,MATCH(M$1,Systems!$I$2:AY$2,)),"&lt;&gt;*"&amp;"(X)"&amp;"*")+COUNTIF(INDEX(ownership,0,MATCH(M$1,Systems!$I$2:AY$2,)),$A104&amp;",*")</f>
        <v>0</v>
      </c>
      <c r="N104" s="121">
        <f t="array" ref="N104">COUNTIF(INDEX(ownership,0,MATCH(N$1,Systems!$I$2:AY$2,)),$A104)+COUNTIFS(INDEX(ownership,0,MATCH(N$1,Systems!$I$2:AY$2,)),$A104&amp;"(*",INDEX(ownership,0,MATCH(N$1,Systems!$I$2:AY$2,)),"&lt;&gt;*"&amp;"(X)"&amp;"*")+COUNTIF(INDEX(ownership,0,MATCH(N$1,Systems!$I$2:AY$2,)),$A104&amp;",*")</f>
        <v>0</v>
      </c>
      <c r="O104" s="121">
        <f t="array" ref="O104">COUNTIF(INDEX(ownership,0,MATCH(O$1,Systems!$I$2:AY$2,)),$A104)+COUNTIFS(INDEX(ownership,0,MATCH(O$1,Systems!$I$2:AY$2,)),$A104&amp;"(*",INDEX(ownership,0,MATCH(O$1,Systems!$I$2:AY$2,)),"&lt;&gt;*"&amp;"(X)"&amp;"*")+COUNTIF(INDEX(ownership,0,MATCH(O$1,Systems!$I$2:AY$2,)),$A104&amp;",*")</f>
        <v>0</v>
      </c>
      <c r="P104" s="121">
        <f t="array" ref="P104">COUNTIF(INDEX(ownership,0,MATCH(P$1,Systems!$I$2:AY$2,)),$A104)+COUNTIFS(INDEX(ownership,0,MATCH(P$1,Systems!$I$2:AY$2,)),$A104&amp;"(*",INDEX(ownership,0,MATCH(P$1,Systems!$I$2:AY$2,)),"&lt;&gt;*"&amp;"(X)"&amp;"*")+COUNTIF(INDEX(ownership,0,MATCH(P$1,Systems!$I$2:AY$2,)),$A104&amp;",*")</f>
        <v>0</v>
      </c>
      <c r="Q104" s="121">
        <f t="array" ref="Q104">COUNTIF(INDEX(ownership,0,MATCH(Q$1,Systems!$I$2:AY$2,)),$A104)+COUNTIFS(INDEX(ownership,0,MATCH(Q$1,Systems!$I$2:AY$2,)),$A104&amp;"(*",INDEX(ownership,0,MATCH(Q$1,Systems!$I$2:AY$2,)),"&lt;&gt;*"&amp;"(X)"&amp;"*")+COUNTIF(INDEX(ownership,0,MATCH(Q$1,Systems!$I$2:AY$2,)),$A104&amp;",*")</f>
        <v>0</v>
      </c>
      <c r="R104" s="121">
        <f t="array" ref="R104">COUNTIF(INDEX(ownership,0,MATCH(R$1,Systems!$I$2:AY$2,)),$A104)+COUNTIFS(INDEX(ownership,0,MATCH(R$1,Systems!$I$2:AY$2,)),$A104&amp;"(*",INDEX(ownership,0,MATCH(R$1,Systems!$I$2:AY$2,)),"&lt;&gt;*"&amp;"(X)"&amp;"*")+COUNTIF(INDEX(ownership,0,MATCH(R$1,Systems!$I$2:AY$2,)),$A104&amp;",*")</f>
        <v>0</v>
      </c>
      <c r="S104" s="121">
        <f t="array" ref="S104">COUNTIF(INDEX(ownership,0,MATCH(S$1,Systems!$I$2:AY$2,)),$A104)+COUNTIFS(INDEX(ownership,0,MATCH(S$1,Systems!$I$2:AY$2,)),$A104&amp;"(*",INDEX(ownership,0,MATCH(S$1,Systems!$I$2:AY$2,)),"&lt;&gt;*"&amp;"(X)"&amp;"*")+COUNTIF(INDEX(ownership,0,MATCH(S$1,Systems!$I$2:AY$2,)),$A104&amp;",*")</f>
        <v>0</v>
      </c>
      <c r="T104" s="121">
        <f t="array" ref="T104">COUNTIF(INDEX(ownership,0,MATCH(T$1,Systems!$I$2:AY$2,)),$A104)+COUNTIFS(INDEX(ownership,0,MATCH(T$1,Systems!$I$2:AY$2,)),$A104&amp;"(*",INDEX(ownership,0,MATCH(T$1,Systems!$I$2:AY$2,)),"&lt;&gt;*"&amp;"(X)"&amp;"*")+COUNTIF(INDEX(ownership,0,MATCH(T$1,Systems!$I$2:AY$2,)),$A104&amp;",*")</f>
        <v>0</v>
      </c>
      <c r="U104" s="121">
        <f t="array" ref="U104">COUNTIF(INDEX(ownership,0,MATCH(U$1,Systems!$I$2:AY$2,)),$A104)+COUNTIFS(INDEX(ownership,0,MATCH(U$1,Systems!$I$2:AY$2,)),$A104&amp;"(*",INDEX(ownership,0,MATCH(U$1,Systems!$I$2:AY$2,)),"&lt;&gt;*"&amp;"(X)"&amp;"*")+COUNTIF(INDEX(ownership,0,MATCH(U$1,Systems!$I$2:AY$2,)),$A104&amp;",*")</f>
        <v>0</v>
      </c>
      <c r="V104" s="121">
        <f t="array" ref="V104">COUNTIF(INDEX(ownership,0,MATCH(V$1,Systems!$I$2:AY$2,)),$A104)+COUNTIFS(INDEX(ownership,0,MATCH(V$1,Systems!$I$2:AY$2,)),$A104&amp;"(*",INDEX(ownership,0,MATCH(V$1,Systems!$I$2:AY$2,)),"&lt;&gt;*"&amp;"(X)"&amp;"*")+COUNTIF(INDEX(ownership,0,MATCH(V$1,Systems!$I$2:AY$2,)),$A104&amp;",*")</f>
        <v>0</v>
      </c>
      <c r="W104" s="121">
        <f t="array" ref="W104">COUNTIF(INDEX(ownership,0,MATCH(W$1,Systems!$I$2:AY$2,)),$A104)+COUNTIFS(INDEX(ownership,0,MATCH(W$1,Systems!$I$2:AY$2,)),$A104&amp;"(*",INDEX(ownership,0,MATCH(W$1,Systems!$I$2:AY$2,)),"&lt;&gt;*"&amp;"(X)"&amp;"*")+COUNTIF(INDEX(ownership,0,MATCH(W$1,Systems!$I$2:AY$2,)),$A104&amp;",*")</f>
        <v>0</v>
      </c>
      <c r="X104" s="121">
        <f t="array" ref="X104">COUNTIF(INDEX(ownership,0,MATCH(X$1,Systems!$I$2:AY$2,)),$A104)+COUNTIFS(INDEX(ownership,0,MATCH(X$1,Systems!$I$2:AY$2,)),$A104&amp;"(*",INDEX(ownership,0,MATCH(X$1,Systems!$I$2:AY$2,)),"&lt;&gt;*"&amp;"(X)"&amp;"*")+COUNTIF(INDEX(ownership,0,MATCH(X$1,Systems!$I$2:AY$2,)),$A104&amp;",*")</f>
        <v>0</v>
      </c>
      <c r="Y104" s="121">
        <f t="array" ref="Y104">COUNTIF(INDEX(ownership,0,MATCH(Y$1,Systems!$I$2:AY$2,)),$A104)+COUNTIFS(INDEX(ownership,0,MATCH(Y$1,Systems!$I$2:AY$2,)),$A104&amp;"(*",INDEX(ownership,0,MATCH(Y$1,Systems!$I$2:AY$2,)),"&lt;&gt;*"&amp;"(X)"&amp;"*")+COUNTIF(INDEX(ownership,0,MATCH(Y$1,Systems!$I$2:AY$2,)),$A104&amp;",*")</f>
        <v>0</v>
      </c>
      <c r="Z104" s="121">
        <f t="array" ref="Z104">COUNTIF(INDEX(ownership,0,MATCH(Z$1,Systems!$I$2:AY$2,)),$A104)+COUNTIFS(INDEX(ownership,0,MATCH(Z$1,Systems!$I$2:AY$2,)),$A104&amp;"(*",INDEX(ownership,0,MATCH(Z$1,Systems!$I$2:AY$2,)),"&lt;&gt;*"&amp;"(X)"&amp;"*")+COUNTIF(INDEX(ownership,0,MATCH(Z$1,Systems!$I$2:AY$2,)),$A104&amp;",*")</f>
        <v>0</v>
      </c>
      <c r="AA104" s="121">
        <f t="array" ref="AA104">COUNTIF(INDEX(ownership,0,MATCH(AA$1,Systems!$I$2:AY$2,)),$A104)+COUNTIFS(INDEX(ownership,0,MATCH(AA$1,Systems!$I$2:AY$2,)),$A104&amp;"(*",INDEX(ownership,0,MATCH(AA$1,Systems!$I$2:AY$2,)),"&lt;&gt;*"&amp;"(X)"&amp;"*")+COUNTIF(INDEX(ownership,0,MATCH(AA$1,Systems!$I$2:AY$2,)),$A104&amp;",*")</f>
        <v>0</v>
      </c>
      <c r="AB104" s="121">
        <f t="array" ref="AB104">COUNTIF(INDEX(ownership,0,MATCH(AB$1,Systems!$I$2:AY$2,)),$A104)+COUNTIFS(INDEX(ownership,0,MATCH(AB$1,Systems!$I$2:AY$2,)),$A104&amp;"(*",INDEX(ownership,0,MATCH(AB$1,Systems!$I$2:AY$2,)),"&lt;&gt;*"&amp;"(X)"&amp;"*")+COUNTIF(INDEX(ownership,0,MATCH(AB$1,Systems!$I$2:AY$2,)),$A104&amp;",*")</f>
        <v>0</v>
      </c>
      <c r="AC104" s="121">
        <f t="array" ref="AC104">COUNTIF(INDEX(ownership,0,MATCH(AC$1,Systems!$I$2:AY$2,)),$A104)+COUNTIFS(INDEX(ownership,0,MATCH(AC$1,Systems!$I$2:AY$2,)),$A104&amp;"(*",INDEX(ownership,0,MATCH(AC$1,Systems!$I$2:AY$2,)),"&lt;&gt;*"&amp;"(X)"&amp;"*")+COUNTIF(INDEX(ownership,0,MATCH(AC$1,Systems!$I$2:AY$2,)),$A104&amp;",*")</f>
        <v>0</v>
      </c>
      <c r="AD104" s="121">
        <f t="array" ref="AD104">COUNTIF(INDEX(ownership,0,MATCH(AD$1,Systems!$I$2:AY$2,)),$A104)+COUNTIFS(INDEX(ownership,0,MATCH(AD$1,Systems!$I$2:AY$2,)),$A104&amp;"(*",INDEX(ownership,0,MATCH(AD$1,Systems!$I$2:AY$2,)),"&lt;&gt;*"&amp;"(X)"&amp;"*")+COUNTIF(INDEX(ownership,0,MATCH(AD$1,Systems!$I$2:AY$2,)),$A104&amp;",*")</f>
        <v>0</v>
      </c>
      <c r="AE104" s="121">
        <f t="array" ref="AE104">COUNTIF(INDEX(ownership,0,MATCH(AE$1,Systems!$I$2:AY$2,)),$A104)+COUNTIFS(INDEX(ownership,0,MATCH(AE$1,Systems!$I$2:AY$2,)),$A104&amp;"(*",INDEX(ownership,0,MATCH(AE$1,Systems!$I$2:AY$2,)),"&lt;&gt;*"&amp;"(X)"&amp;"*")+COUNTIF(INDEX(ownership,0,MATCH(AE$1,Systems!$I$2:AY$2,)),$A104&amp;",*")</f>
        <v>0</v>
      </c>
      <c r="AF104" s="121">
        <f t="array" ref="AF104">COUNTIF(INDEX(ownership,0,MATCH(AF$1,Systems!$I$2:AY$2,)),$A104)+COUNTIFS(INDEX(ownership,0,MATCH(AF$1,Systems!$I$2:AY$2,)),$A104&amp;"(*",INDEX(ownership,0,MATCH(AF$1,Systems!$I$2:AY$2,)),"&lt;&gt;*"&amp;"(X)"&amp;"*")+COUNTIF(INDEX(ownership,0,MATCH(AF$1,Systems!$I$2:AY$2,)),$A104&amp;",*")</f>
        <v>0</v>
      </c>
      <c r="AG104" s="121">
        <f t="array" ref="AG104">COUNTIF(INDEX(ownership,0,MATCH(AG$1,Systems!$I$2:AY$2,)),$A104)+COUNTIFS(INDEX(ownership,0,MATCH(AG$1,Systems!$I$2:AY$2,)),$A104&amp;"(*",INDEX(ownership,0,MATCH(AG$1,Systems!$I$2:AY$2,)),"&lt;&gt;*"&amp;"(X)"&amp;"*")+COUNTIF(INDEX(ownership,0,MATCH(AG$1,Systems!$I$2:AY$2,)),$A104&amp;",*")</f>
        <v>0</v>
      </c>
      <c r="AH104" s="121">
        <f t="array" ref="AH104">COUNTIF(INDEX(ownership,0,MATCH(AH$1,Systems!$I$2:AY$2,)),$A104)+COUNTIFS(INDEX(ownership,0,MATCH(AH$1,Systems!$I$2:AY$2,)),$A104&amp;"(*",INDEX(ownership,0,MATCH(AH$1,Systems!$I$2:AY$2,)),"&lt;&gt;*"&amp;"(X)"&amp;"*")+COUNTIF(INDEX(ownership,0,MATCH(AH$1,Systems!$I$2:AY$2,)),$A104&amp;",*")</f>
        <v>0</v>
      </c>
      <c r="AI104" s="121">
        <f t="array" ref="AI104">COUNTIF(INDEX(ownership,0,MATCH(AI$1,Systems!$I$2:AY$2,)),$A104)+COUNTIFS(INDEX(ownership,0,MATCH(AI$1,Systems!$I$2:AY$2,)),$A104&amp;"(*",INDEX(ownership,0,MATCH(AI$1,Systems!$I$2:AY$2,)),"&lt;&gt;*"&amp;"(X)"&amp;"*")+COUNTIF(INDEX(ownership,0,MATCH(AI$1,Systems!$I$2:AY$2,)),$A104&amp;",*")</f>
        <v>0</v>
      </c>
      <c r="AJ104" s="121">
        <f t="array" ref="AJ104">COUNTIF(INDEX(ownership,0,MATCH(AJ$1,Systems!$I$2:AY$2,)),$A104)+COUNTIFS(INDEX(ownership,0,MATCH(AJ$1,Systems!$I$2:AY$2,)),$A104&amp;"(*",INDEX(ownership,0,MATCH(AJ$1,Systems!$I$2:AY$2,)),"&lt;&gt;*"&amp;"(X)"&amp;"*")+COUNTIF(INDEX(ownership,0,MATCH(AJ$1,Systems!$I$2:AY$2,)),$A104&amp;",*")</f>
        <v>0</v>
      </c>
      <c r="AK104" s="121">
        <f t="array" ref="AK104">COUNTIF(INDEX(ownership,0,MATCH(AK$1,Systems!$I$2:AY$2,)),$A104)+COUNTIFS(INDEX(ownership,0,MATCH(AK$1,Systems!$I$2:AY$2,)),$A104&amp;"(*",INDEX(ownership,0,MATCH(AK$1,Systems!$I$2:AY$2,)),"&lt;&gt;*"&amp;"(X)"&amp;"*")+COUNTIF(INDEX(ownership,0,MATCH(AK$1,Systems!$I$2:AY$2,)),$A104&amp;",*")</f>
        <v>0</v>
      </c>
      <c r="AL104" s="121">
        <f t="array" ref="AL104">COUNTIF(INDEX(ownership,0,MATCH(AL$1,Systems!$I$2:AY$2,)),$A104)+COUNTIFS(INDEX(ownership,0,MATCH(AL$1,Systems!$I$2:AY$2,)),$A104&amp;"(*",INDEX(ownership,0,MATCH(AL$1,Systems!$I$2:AY$2,)),"&lt;&gt;*"&amp;"(X)"&amp;"*")+COUNTIF(INDEX(ownership,0,MATCH(AL$1,Systems!$I$2:AY$2,)),$A104&amp;",*")</f>
        <v>0</v>
      </c>
      <c r="AM104" s="121">
        <f t="array" ref="AM104">COUNTIF(INDEX(ownership,0,MATCH(AM$1,Systems!$I$2:AY$2,)),$A104)+COUNTIFS(INDEX(ownership,0,MATCH(AM$1,Systems!$I$2:AY$2,)),$A104&amp;"(*",INDEX(ownership,0,MATCH(AM$1,Systems!$I$2:AY$2,)),"&lt;&gt;*"&amp;"(X)"&amp;"*")+COUNTIF(INDEX(ownership,0,MATCH(AM$1,Systems!$I$2:AY$2,)),$A104&amp;",*")</f>
        <v>0</v>
      </c>
      <c r="AN104" s="121">
        <f t="array" ref="AN104">COUNTIF(INDEX(ownership,0,MATCH(AN$1,Systems!$I$2:AY$2,)),$A104)+COUNTIFS(INDEX(ownership,0,MATCH(AN$1,Systems!$I$2:AY$2,)),$A104&amp;"(*",INDEX(ownership,0,MATCH(AN$1,Systems!$I$2:AY$2,)),"&lt;&gt;*"&amp;"(X)"&amp;"*")+COUNTIF(INDEX(ownership,0,MATCH(AN$1,Systems!$I$2:AY$2,)),$A104&amp;",*")</f>
        <v>0</v>
      </c>
      <c r="AO104" s="121">
        <f t="array" ref="AO104">COUNTIF(INDEX(ownership,0,MATCH(AO$1,Systems!$I$2:AY$2,)),$A104)+COUNTIFS(INDEX(ownership,0,MATCH(AO$1,Systems!$I$2:AY$2,)),$A104&amp;"(*",INDEX(ownership,0,MATCH(AO$1,Systems!$I$2:AY$2,)),"&lt;&gt;*"&amp;"(X)"&amp;"*")+COUNTIF(INDEX(ownership,0,MATCH(AO$1,Systems!$I$2:AY$2,)),$A104&amp;",*")</f>
        <v>0</v>
      </c>
      <c r="AP104" s="121">
        <f t="array" ref="AP104">COUNTIF(INDEX(ownership,0,MATCH(AP$1,Systems!$I$2:AY$2,)),$A104)+COUNTIFS(INDEX(ownership,0,MATCH(AP$1,Systems!$I$2:AY$2,)),$A104&amp;"(*",INDEX(ownership,0,MATCH(AP$1,Systems!$I$2:AY$2,)),"&lt;&gt;*"&amp;"(X)"&amp;"*")+COUNTIF(INDEX(ownership,0,MATCH(AP$1,Systems!$I$2:AY$2,)),$A104&amp;",*")</f>
        <v>5</v>
      </c>
      <c r="AQ104" s="121">
        <f t="array" ref="AQ104">COUNTIF(INDEX(ownership,0,MATCH(AQ$1,Systems!$I$2:AY$2,)),$A104)+COUNTIFS(INDEX(ownership,0,MATCH(AQ$1,Systems!$I$2:AY$2,)),$A104&amp;"(*",INDEX(ownership,0,MATCH(AQ$1,Systems!$I$2:AY$2,)),"&lt;&gt;*"&amp;"(X)"&amp;"*")+COUNTIF(INDEX(ownership,0,MATCH(AQ$1,Systems!$I$2:AY$2,)),$A104&amp;",*")</f>
        <v>5</v>
      </c>
      <c r="AR104" s="121">
        <f t="array" ref="AR104">COUNTIF(INDEX(ownership,0,MATCH(AR$1,Systems!$I$2:AY$2,)),$A104)+COUNTIFS(INDEX(ownership,0,MATCH(AR$1,Systems!$I$2:AY$2,)),$A104&amp;"(*",INDEX(ownership,0,MATCH(AR$1,Systems!$I$2:AY$2,)),"&lt;&gt;*"&amp;"(X)"&amp;"*")+COUNTIF(INDEX(ownership,0,MATCH(AR$1,Systems!$I$2:AY$2,)),$A104&amp;",*")</f>
        <v>5</v>
      </c>
      <c r="AS104" s="121">
        <f t="array" ref="AS104">COUNTIF(INDEX(ownership,0,MATCH(AS$1,Systems!$I$2:AY$2,)),$A104)+COUNTIFS(INDEX(ownership,0,MATCH(AS$1,Systems!$I$2:AY$2,)),$A104&amp;"(*",INDEX(ownership,0,MATCH(AS$1,Systems!$I$2:AY$2,)),"&lt;&gt;*"&amp;"(X)"&amp;"*")+COUNTIF(INDEX(ownership,0,MATCH(AS$1,Systems!$I$2:AY$2,)),$A104&amp;",*")</f>
        <v>5</v>
      </c>
      <c r="AT104" s="121">
        <f t="array" ref="AT104">COUNTIF(INDEX(ownership,0,MATCH(AT$1,Systems!$I$2:AY$2,)),$A104)+COUNTIFS(INDEX(ownership,0,MATCH(AT$1,Systems!$I$2:AY$2,)),$A104&amp;"(*",INDEX(ownership,0,MATCH(AT$1,Systems!$I$2:AY$2,)),"&lt;&gt;*"&amp;"(X)"&amp;"*")+COUNTIF(INDEX(ownership,0,MATCH(AT$1,Systems!$I$2:AY$2,)),$A104&amp;",*")</f>
        <v>5</v>
      </c>
      <c r="AU104" s="121">
        <f t="array" ref="AU104">COUNTIF(INDEX(ownership,0,MATCH(AU$1,Systems!$I$2:AY$2,)),$A104)+COUNTIFS(INDEX(ownership,0,MATCH(AU$1,Systems!$I$2:AY$2,)),$A104&amp;"(*",INDEX(ownership,0,MATCH(AU$1,Systems!$I$2:AY$2,)),"&lt;&gt;*"&amp;"(X)"&amp;"*")+COUNTIF(INDEX(ownership,0,MATCH(AU$1,Systems!$I$2:AY$2,)),$A104&amp;",*")</f>
        <v>15</v>
      </c>
      <c r="AV104" s="121">
        <f t="array" ref="AV104">COUNTIF(INDEX(ownership,0,MATCH(AV$1,Systems!$I$2:AY$2,)),$A104)+COUNTIFS(INDEX(ownership,0,MATCH(AV$1,Systems!$I$2:AY$2,)),$A104&amp;"(*",INDEX(ownership,0,MATCH(AV$1,Systems!$I$2:AY$2,)),"&lt;&gt;*"&amp;"(X)"&amp;"*")+COUNTIF(INDEX(ownership,0,MATCH(AV$1,Systems!$I$2:AY$2,)),$A104&amp;",*")</f>
        <v>15</v>
      </c>
      <c r="AW104" s="121">
        <f t="array" ref="AW104">COUNTIF(INDEX(ownership,0,MATCH(AW$1,Systems!$I$2:AY$2,)),$A104)+COUNTIFS(INDEX(ownership,0,MATCH(AW$1,Systems!$I$2:AY$2,)),$A104&amp;"(*",INDEX(ownership,0,MATCH(AW$1,Systems!$I$2:AY$2,)),"&lt;&gt;*"&amp;"(X)"&amp;"*")+COUNTIF(INDEX(ownership,0,MATCH(AW$1,Systems!$I$2:AY$2,)),$A104&amp;",*")</f>
        <v>0</v>
      </c>
      <c r="AX104" s="121">
        <f t="array" ref="AX104">COUNTIF(INDEX(ownership,0,MATCH(AX$1,Systems!$I$2:AY$2,)),$A104)+COUNTIFS(INDEX(ownership,0,MATCH(AX$1,Systems!$I$2:AY$2,)),$A104&amp;"(*",INDEX(ownership,0,MATCH(AX$1,Systems!$I$2:AY$2,)),"&lt;&gt;*"&amp;"(X)"&amp;"*")+COUNTIF(INDEX(ownership,0,MATCH(AX$1,Systems!$I$2:AY$2,)),$A104&amp;",*")</f>
        <v>0</v>
      </c>
      <c r="AY104" s="121">
        <f t="array" ref="AY104">COUNTIF(INDEX(ownership,0,MATCH(AY$1,Systems!$I$2:AZ$2,)),$A104)+COUNTIFS(INDEX(ownership,0,MATCH(AY$1,Systems!$I$2:AZ$2,)),$A104&amp;"(*",INDEX(ownership,0,MATCH(AY$1,Systems!$I$2:AZ$2,)),"&lt;&gt;*"&amp;"(X)"&amp;"*")+COUNTIF(INDEX(ownership,0,MATCH(AY$1,Systems!$I$2:AZ$2,)),$A104&amp;",*")</f>
        <v>0</v>
      </c>
      <c r="AZ104" s="121">
        <f t="array" ref="AZ104">COUNTIF(INDEX(ownership,0,MATCH(AZ$1,Systems!$I$2:AY$2,)),$A104)+COUNTIFS(INDEX(ownership,0,MATCH(AZ$1,Systems!$I$2:AY$2,)),$A104&amp;"(*",INDEX(ownership,0,MATCH(AZ$1,Systems!$I$2:AY$2,)),"&lt;&gt;*"&amp;"(X)"&amp;"*")+COUNTIF(INDEX(ownership,0,MATCH(AZ$1,Systems!$I$2:AY$2,)),$A104&amp;",*")</f>
        <v>0</v>
      </c>
    </row>
    <row r="105" ht="15.75" customHeight="1">
      <c r="A105" s="60" t="s">
        <v>5478</v>
      </c>
      <c r="B105" s="60" t="s">
        <v>8135</v>
      </c>
      <c r="C105" s="60" t="s">
        <v>8136</v>
      </c>
      <c r="D105" s="119">
        <v>3075.0</v>
      </c>
      <c r="E105" s="69"/>
      <c r="F105" s="122"/>
      <c r="G105" s="121">
        <f t="shared" si="1"/>
        <v>2</v>
      </c>
      <c r="H105" s="121">
        <f t="array" ref="H105">COUNTIF(INDEX(ownership,0,MATCH(H$1,Systems!$I$2:AY$2,)),$A105)+COUNTIFS(INDEX(ownership,0,MATCH(H$1,Systems!$I$2:AY$2,)),$A105&amp;"(*",INDEX(ownership,0,MATCH(H$1,Systems!$I$2:AY$2,)),"&lt;&gt;*"&amp;"(X)"&amp;"*")+COUNTIF(INDEX(ownership,0,MATCH(H$1,Systems!$I$2:AY$2,)),$A105&amp;",*")</f>
        <v>0</v>
      </c>
      <c r="I105" s="121">
        <f t="array" ref="I105">COUNTIF(INDEX(ownership,0,MATCH(I$1,Systems!$I$2:AY$2,)),$A105)+COUNTIFS(INDEX(ownership,0,MATCH(I$1,Systems!$I$2:AY$2,)),$A105&amp;"(*",INDEX(ownership,0,MATCH(I$1,Systems!$I$2:AY$2,)),"&lt;&gt;*"&amp;"(X)"&amp;"*")+COUNTIF(INDEX(ownership,0,MATCH(I$1,Systems!$I$2:AY$2,)),$A105&amp;",*")</f>
        <v>0</v>
      </c>
      <c r="J105" s="121">
        <f t="array" ref="J105">COUNTIF(INDEX(ownership,0,MATCH(J$1,Systems!$I$2:AY$2,)),$A105)+COUNTIFS(INDEX(ownership,0,MATCH(J$1,Systems!$I$2:AY$2,)),$A105&amp;"(*",INDEX(ownership,0,MATCH(J$1,Systems!$I$2:AY$2,)),"&lt;&gt;*"&amp;"(X)"&amp;"*")+COUNTIF(INDEX(ownership,0,MATCH(J$1,Systems!$I$2:AY$2,)),$A105&amp;",*")</f>
        <v>0</v>
      </c>
      <c r="K105" s="121">
        <f t="array" ref="K105">COUNTIF(INDEX(ownership,0,MATCH(K$1,Systems!$I$2:AY$2,)),$A105)+COUNTIFS(INDEX(ownership,0,MATCH(K$1,Systems!$I$2:AY$2,)),$A105&amp;"(*",INDEX(ownership,0,MATCH(K$1,Systems!$I$2:AY$2,)),"&lt;&gt;*"&amp;"(X)"&amp;"*")+COUNTIF(INDEX(ownership,0,MATCH(K$1,Systems!$I$2:AY$2,)),$A105&amp;",*")</f>
        <v>0</v>
      </c>
      <c r="L105" s="121">
        <f t="array" ref="L105">COUNTIF(INDEX(ownership,0,MATCH(L$1,Systems!$I$2:AY$2,)),$A105)+COUNTIFS(INDEX(ownership,0,MATCH(L$1,Systems!$I$2:AY$2,)),$A105&amp;"(*",INDEX(ownership,0,MATCH(L$1,Systems!$I$2:AY$2,)),"&lt;&gt;*"&amp;"(X)"&amp;"*")+COUNTIF(INDEX(ownership,0,MATCH(L$1,Systems!$I$2:AY$2,)),$A105&amp;",*")</f>
        <v>0</v>
      </c>
      <c r="M105" s="121">
        <f t="array" ref="M105">COUNTIF(INDEX(ownership,0,MATCH(M$1,Systems!$I$2:AY$2,)),$A105)+COUNTIFS(INDEX(ownership,0,MATCH(M$1,Systems!$I$2:AY$2,)),$A105&amp;"(*",INDEX(ownership,0,MATCH(M$1,Systems!$I$2:AY$2,)),"&lt;&gt;*"&amp;"(X)"&amp;"*")+COUNTIF(INDEX(ownership,0,MATCH(M$1,Systems!$I$2:AY$2,)),$A105&amp;",*")</f>
        <v>0</v>
      </c>
      <c r="N105" s="121">
        <f t="array" ref="N105">COUNTIF(INDEX(ownership,0,MATCH(N$1,Systems!$I$2:AY$2,)),$A105)+COUNTIFS(INDEX(ownership,0,MATCH(N$1,Systems!$I$2:AY$2,)),$A105&amp;"(*",INDEX(ownership,0,MATCH(N$1,Systems!$I$2:AY$2,)),"&lt;&gt;*"&amp;"(X)"&amp;"*")+COUNTIF(INDEX(ownership,0,MATCH(N$1,Systems!$I$2:AY$2,)),$A105&amp;",*")</f>
        <v>0</v>
      </c>
      <c r="O105" s="121">
        <f t="array" ref="O105">COUNTIF(INDEX(ownership,0,MATCH(O$1,Systems!$I$2:AY$2,)),$A105)+COUNTIFS(INDEX(ownership,0,MATCH(O$1,Systems!$I$2:AY$2,)),$A105&amp;"(*",INDEX(ownership,0,MATCH(O$1,Systems!$I$2:AY$2,)),"&lt;&gt;*"&amp;"(X)"&amp;"*")+COUNTIF(INDEX(ownership,0,MATCH(O$1,Systems!$I$2:AY$2,)),$A105&amp;",*")</f>
        <v>0</v>
      </c>
      <c r="P105" s="121">
        <f t="array" ref="P105">COUNTIF(INDEX(ownership,0,MATCH(P$1,Systems!$I$2:AY$2,)),$A105)+COUNTIFS(INDEX(ownership,0,MATCH(P$1,Systems!$I$2:AY$2,)),$A105&amp;"(*",INDEX(ownership,0,MATCH(P$1,Systems!$I$2:AY$2,)),"&lt;&gt;*"&amp;"(X)"&amp;"*")+COUNTIF(INDEX(ownership,0,MATCH(P$1,Systems!$I$2:AY$2,)),$A105&amp;",*")</f>
        <v>0</v>
      </c>
      <c r="Q105" s="121">
        <f t="array" ref="Q105">COUNTIF(INDEX(ownership,0,MATCH(Q$1,Systems!$I$2:AY$2,)),$A105)+COUNTIFS(INDEX(ownership,0,MATCH(Q$1,Systems!$I$2:AY$2,)),$A105&amp;"(*",INDEX(ownership,0,MATCH(Q$1,Systems!$I$2:AY$2,)),"&lt;&gt;*"&amp;"(X)"&amp;"*")+COUNTIF(INDEX(ownership,0,MATCH(Q$1,Systems!$I$2:AY$2,)),$A105&amp;",*")</f>
        <v>0</v>
      </c>
      <c r="R105" s="121">
        <f t="array" ref="R105">COUNTIF(INDEX(ownership,0,MATCH(R$1,Systems!$I$2:AY$2,)),$A105)+COUNTIFS(INDEX(ownership,0,MATCH(R$1,Systems!$I$2:AY$2,)),$A105&amp;"(*",INDEX(ownership,0,MATCH(R$1,Systems!$I$2:AY$2,)),"&lt;&gt;*"&amp;"(X)"&amp;"*")+COUNTIF(INDEX(ownership,0,MATCH(R$1,Systems!$I$2:AY$2,)),$A105&amp;",*")</f>
        <v>0</v>
      </c>
      <c r="S105" s="121">
        <f t="array" ref="S105">COUNTIF(INDEX(ownership,0,MATCH(S$1,Systems!$I$2:AY$2,)),$A105)+COUNTIFS(INDEX(ownership,0,MATCH(S$1,Systems!$I$2:AY$2,)),$A105&amp;"(*",INDEX(ownership,0,MATCH(S$1,Systems!$I$2:AY$2,)),"&lt;&gt;*"&amp;"(X)"&amp;"*")+COUNTIF(INDEX(ownership,0,MATCH(S$1,Systems!$I$2:AY$2,)),$A105&amp;",*")</f>
        <v>0</v>
      </c>
      <c r="T105" s="121">
        <f t="array" ref="T105">COUNTIF(INDEX(ownership,0,MATCH(T$1,Systems!$I$2:AY$2,)),$A105)+COUNTIFS(INDEX(ownership,0,MATCH(T$1,Systems!$I$2:AY$2,)),$A105&amp;"(*",INDEX(ownership,0,MATCH(T$1,Systems!$I$2:AY$2,)),"&lt;&gt;*"&amp;"(X)"&amp;"*")+COUNTIF(INDEX(ownership,0,MATCH(T$1,Systems!$I$2:AY$2,)),$A105&amp;",*")</f>
        <v>0</v>
      </c>
      <c r="U105" s="121">
        <f t="array" ref="U105">COUNTIF(INDEX(ownership,0,MATCH(U$1,Systems!$I$2:AY$2,)),$A105)+COUNTIFS(INDEX(ownership,0,MATCH(U$1,Systems!$I$2:AY$2,)),$A105&amp;"(*",INDEX(ownership,0,MATCH(U$1,Systems!$I$2:AY$2,)),"&lt;&gt;*"&amp;"(X)"&amp;"*")+COUNTIF(INDEX(ownership,0,MATCH(U$1,Systems!$I$2:AY$2,)),$A105&amp;",*")</f>
        <v>0</v>
      </c>
      <c r="V105" s="121">
        <f t="array" ref="V105">COUNTIF(INDEX(ownership,0,MATCH(V$1,Systems!$I$2:AY$2,)),$A105)+COUNTIFS(INDEX(ownership,0,MATCH(V$1,Systems!$I$2:AY$2,)),$A105&amp;"(*",INDEX(ownership,0,MATCH(V$1,Systems!$I$2:AY$2,)),"&lt;&gt;*"&amp;"(X)"&amp;"*")+COUNTIF(INDEX(ownership,0,MATCH(V$1,Systems!$I$2:AY$2,)),$A105&amp;",*")</f>
        <v>0</v>
      </c>
      <c r="W105" s="121">
        <f t="array" ref="W105">COUNTIF(INDEX(ownership,0,MATCH(W$1,Systems!$I$2:AY$2,)),$A105)+COUNTIFS(INDEX(ownership,0,MATCH(W$1,Systems!$I$2:AY$2,)),$A105&amp;"(*",INDEX(ownership,0,MATCH(W$1,Systems!$I$2:AY$2,)),"&lt;&gt;*"&amp;"(X)"&amp;"*")+COUNTIF(INDEX(ownership,0,MATCH(W$1,Systems!$I$2:AY$2,)),$A105&amp;",*")</f>
        <v>0</v>
      </c>
      <c r="X105" s="121">
        <f t="array" ref="X105">COUNTIF(INDEX(ownership,0,MATCH(X$1,Systems!$I$2:AY$2,)),$A105)+COUNTIFS(INDEX(ownership,0,MATCH(X$1,Systems!$I$2:AY$2,)),$A105&amp;"(*",INDEX(ownership,0,MATCH(X$1,Systems!$I$2:AY$2,)),"&lt;&gt;*"&amp;"(X)"&amp;"*")+COUNTIF(INDEX(ownership,0,MATCH(X$1,Systems!$I$2:AY$2,)),$A105&amp;",*")</f>
        <v>0</v>
      </c>
      <c r="Y105" s="121">
        <f t="array" ref="Y105">COUNTIF(INDEX(ownership,0,MATCH(Y$1,Systems!$I$2:AY$2,)),$A105)+COUNTIFS(INDEX(ownership,0,MATCH(Y$1,Systems!$I$2:AY$2,)),$A105&amp;"(*",INDEX(ownership,0,MATCH(Y$1,Systems!$I$2:AY$2,)),"&lt;&gt;*"&amp;"(X)"&amp;"*")+COUNTIF(INDEX(ownership,0,MATCH(Y$1,Systems!$I$2:AY$2,)),$A105&amp;",*")</f>
        <v>0</v>
      </c>
      <c r="Z105" s="121">
        <f t="array" ref="Z105">COUNTIF(INDEX(ownership,0,MATCH(Z$1,Systems!$I$2:AY$2,)),$A105)+COUNTIFS(INDEX(ownership,0,MATCH(Z$1,Systems!$I$2:AY$2,)),$A105&amp;"(*",INDEX(ownership,0,MATCH(Z$1,Systems!$I$2:AY$2,)),"&lt;&gt;*"&amp;"(X)"&amp;"*")+COUNTIF(INDEX(ownership,0,MATCH(Z$1,Systems!$I$2:AY$2,)),$A105&amp;",*")</f>
        <v>0</v>
      </c>
      <c r="AA105" s="121">
        <f t="array" ref="AA105">COUNTIF(INDEX(ownership,0,MATCH(AA$1,Systems!$I$2:AY$2,)),$A105)+COUNTIFS(INDEX(ownership,0,MATCH(AA$1,Systems!$I$2:AY$2,)),$A105&amp;"(*",INDEX(ownership,0,MATCH(AA$1,Systems!$I$2:AY$2,)),"&lt;&gt;*"&amp;"(X)"&amp;"*")+COUNTIF(INDEX(ownership,0,MATCH(AA$1,Systems!$I$2:AY$2,)),$A105&amp;",*")</f>
        <v>0</v>
      </c>
      <c r="AB105" s="121">
        <f t="array" ref="AB105">COUNTIF(INDEX(ownership,0,MATCH(AB$1,Systems!$I$2:AY$2,)),$A105)+COUNTIFS(INDEX(ownership,0,MATCH(AB$1,Systems!$I$2:AY$2,)),$A105&amp;"(*",INDEX(ownership,0,MATCH(AB$1,Systems!$I$2:AY$2,)),"&lt;&gt;*"&amp;"(X)"&amp;"*")+COUNTIF(INDEX(ownership,0,MATCH(AB$1,Systems!$I$2:AY$2,)),$A105&amp;",*")</f>
        <v>0</v>
      </c>
      <c r="AC105" s="121">
        <f t="array" ref="AC105">COUNTIF(INDEX(ownership,0,MATCH(AC$1,Systems!$I$2:AY$2,)),$A105)+COUNTIFS(INDEX(ownership,0,MATCH(AC$1,Systems!$I$2:AY$2,)),$A105&amp;"(*",INDEX(ownership,0,MATCH(AC$1,Systems!$I$2:AY$2,)),"&lt;&gt;*"&amp;"(X)"&amp;"*")+COUNTIF(INDEX(ownership,0,MATCH(AC$1,Systems!$I$2:AY$2,)),$A105&amp;",*")</f>
        <v>0</v>
      </c>
      <c r="AD105" s="121">
        <f t="array" ref="AD105">COUNTIF(INDEX(ownership,0,MATCH(AD$1,Systems!$I$2:AY$2,)),$A105)+COUNTIFS(INDEX(ownership,0,MATCH(AD$1,Systems!$I$2:AY$2,)),$A105&amp;"(*",INDEX(ownership,0,MATCH(AD$1,Systems!$I$2:AY$2,)),"&lt;&gt;*"&amp;"(X)"&amp;"*")+COUNTIF(INDEX(ownership,0,MATCH(AD$1,Systems!$I$2:AY$2,)),$A105&amp;",*")</f>
        <v>0</v>
      </c>
      <c r="AE105" s="121">
        <f t="array" ref="AE105">COUNTIF(INDEX(ownership,0,MATCH(AE$1,Systems!$I$2:AY$2,)),$A105)+COUNTIFS(INDEX(ownership,0,MATCH(AE$1,Systems!$I$2:AY$2,)),$A105&amp;"(*",INDEX(ownership,0,MATCH(AE$1,Systems!$I$2:AY$2,)),"&lt;&gt;*"&amp;"(X)"&amp;"*")+COUNTIF(INDEX(ownership,0,MATCH(AE$1,Systems!$I$2:AY$2,)),$A105&amp;",*")</f>
        <v>0</v>
      </c>
      <c r="AF105" s="121">
        <f t="array" ref="AF105">COUNTIF(INDEX(ownership,0,MATCH(AF$1,Systems!$I$2:AY$2,)),$A105)+COUNTIFS(INDEX(ownership,0,MATCH(AF$1,Systems!$I$2:AY$2,)),$A105&amp;"(*",INDEX(ownership,0,MATCH(AF$1,Systems!$I$2:AY$2,)),"&lt;&gt;*"&amp;"(X)"&amp;"*")+COUNTIF(INDEX(ownership,0,MATCH(AF$1,Systems!$I$2:AY$2,)),$A105&amp;",*")</f>
        <v>0</v>
      </c>
      <c r="AG105" s="121">
        <f t="array" ref="AG105">COUNTIF(INDEX(ownership,0,MATCH(AG$1,Systems!$I$2:AY$2,)),$A105)+COUNTIFS(INDEX(ownership,0,MATCH(AG$1,Systems!$I$2:AY$2,)),$A105&amp;"(*",INDEX(ownership,0,MATCH(AG$1,Systems!$I$2:AY$2,)),"&lt;&gt;*"&amp;"(X)"&amp;"*")+COUNTIF(INDEX(ownership,0,MATCH(AG$1,Systems!$I$2:AY$2,)),$A105&amp;",*")</f>
        <v>0</v>
      </c>
      <c r="AH105" s="121">
        <f t="array" ref="AH105">COUNTIF(INDEX(ownership,0,MATCH(AH$1,Systems!$I$2:AY$2,)),$A105)+COUNTIFS(INDEX(ownership,0,MATCH(AH$1,Systems!$I$2:AY$2,)),$A105&amp;"(*",INDEX(ownership,0,MATCH(AH$1,Systems!$I$2:AY$2,)),"&lt;&gt;*"&amp;"(X)"&amp;"*")+COUNTIF(INDEX(ownership,0,MATCH(AH$1,Systems!$I$2:AY$2,)),$A105&amp;",*")</f>
        <v>0</v>
      </c>
      <c r="AI105" s="121">
        <f t="array" ref="AI105">COUNTIF(INDEX(ownership,0,MATCH(AI$1,Systems!$I$2:AY$2,)),$A105)+COUNTIFS(INDEX(ownership,0,MATCH(AI$1,Systems!$I$2:AY$2,)),$A105&amp;"(*",INDEX(ownership,0,MATCH(AI$1,Systems!$I$2:AY$2,)),"&lt;&gt;*"&amp;"(X)"&amp;"*")+COUNTIF(INDEX(ownership,0,MATCH(AI$1,Systems!$I$2:AY$2,)),$A105&amp;",*")</f>
        <v>0</v>
      </c>
      <c r="AJ105" s="121">
        <f t="array" ref="AJ105">COUNTIF(INDEX(ownership,0,MATCH(AJ$1,Systems!$I$2:AY$2,)),$A105)+COUNTIFS(INDEX(ownership,0,MATCH(AJ$1,Systems!$I$2:AY$2,)),$A105&amp;"(*",INDEX(ownership,0,MATCH(AJ$1,Systems!$I$2:AY$2,)),"&lt;&gt;*"&amp;"(X)"&amp;"*")+COUNTIF(INDEX(ownership,0,MATCH(AJ$1,Systems!$I$2:AY$2,)),$A105&amp;",*")</f>
        <v>0</v>
      </c>
      <c r="AK105" s="121">
        <f t="array" ref="AK105">COUNTIF(INDEX(ownership,0,MATCH(AK$1,Systems!$I$2:AY$2,)),$A105)+COUNTIFS(INDEX(ownership,0,MATCH(AK$1,Systems!$I$2:AY$2,)),$A105&amp;"(*",INDEX(ownership,0,MATCH(AK$1,Systems!$I$2:AY$2,)),"&lt;&gt;*"&amp;"(X)"&amp;"*")+COUNTIF(INDEX(ownership,0,MATCH(AK$1,Systems!$I$2:AY$2,)),$A105&amp;",*")</f>
        <v>0</v>
      </c>
      <c r="AL105" s="121">
        <f t="array" ref="AL105">COUNTIF(INDEX(ownership,0,MATCH(AL$1,Systems!$I$2:AY$2,)),$A105)+COUNTIFS(INDEX(ownership,0,MATCH(AL$1,Systems!$I$2:AY$2,)),$A105&amp;"(*",INDEX(ownership,0,MATCH(AL$1,Systems!$I$2:AY$2,)),"&lt;&gt;*"&amp;"(X)"&amp;"*")+COUNTIF(INDEX(ownership,0,MATCH(AL$1,Systems!$I$2:AY$2,)),$A105&amp;",*")</f>
        <v>0</v>
      </c>
      <c r="AM105" s="121">
        <f t="array" ref="AM105">COUNTIF(INDEX(ownership,0,MATCH(AM$1,Systems!$I$2:AY$2,)),$A105)+COUNTIFS(INDEX(ownership,0,MATCH(AM$1,Systems!$I$2:AY$2,)),$A105&amp;"(*",INDEX(ownership,0,MATCH(AM$1,Systems!$I$2:AY$2,)),"&lt;&gt;*"&amp;"(X)"&amp;"*")+COUNTIF(INDEX(ownership,0,MATCH(AM$1,Systems!$I$2:AY$2,)),$A105&amp;",*")</f>
        <v>0</v>
      </c>
      <c r="AN105" s="121">
        <f t="array" ref="AN105">COUNTIF(INDEX(ownership,0,MATCH(AN$1,Systems!$I$2:AY$2,)),$A105)+COUNTIFS(INDEX(ownership,0,MATCH(AN$1,Systems!$I$2:AY$2,)),$A105&amp;"(*",INDEX(ownership,0,MATCH(AN$1,Systems!$I$2:AY$2,)),"&lt;&gt;*"&amp;"(X)"&amp;"*")+COUNTIF(INDEX(ownership,0,MATCH(AN$1,Systems!$I$2:AY$2,)),$A105&amp;",*")</f>
        <v>0</v>
      </c>
      <c r="AO105" s="121">
        <f t="array" ref="AO105">COUNTIF(INDEX(ownership,0,MATCH(AO$1,Systems!$I$2:AY$2,)),$A105)+COUNTIFS(INDEX(ownership,0,MATCH(AO$1,Systems!$I$2:AY$2,)),$A105&amp;"(*",INDEX(ownership,0,MATCH(AO$1,Systems!$I$2:AY$2,)),"&lt;&gt;*"&amp;"(X)"&amp;"*")+COUNTIF(INDEX(ownership,0,MATCH(AO$1,Systems!$I$2:AY$2,)),$A105&amp;",*")</f>
        <v>0</v>
      </c>
      <c r="AP105" s="121">
        <f t="array" ref="AP105">COUNTIF(INDEX(ownership,0,MATCH(AP$1,Systems!$I$2:AY$2,)),$A105)+COUNTIFS(INDEX(ownership,0,MATCH(AP$1,Systems!$I$2:AY$2,)),$A105&amp;"(*",INDEX(ownership,0,MATCH(AP$1,Systems!$I$2:AY$2,)),"&lt;&gt;*"&amp;"(X)"&amp;"*")+COUNTIF(INDEX(ownership,0,MATCH(AP$1,Systems!$I$2:AY$2,)),$A105&amp;",*")</f>
        <v>0</v>
      </c>
      <c r="AQ105" s="121">
        <f t="array" ref="AQ105">COUNTIF(INDEX(ownership,0,MATCH(AQ$1,Systems!$I$2:AY$2,)),$A105)+COUNTIFS(INDEX(ownership,0,MATCH(AQ$1,Systems!$I$2:AY$2,)),$A105&amp;"(*",INDEX(ownership,0,MATCH(AQ$1,Systems!$I$2:AY$2,)),"&lt;&gt;*"&amp;"(X)"&amp;"*")+COUNTIF(INDEX(ownership,0,MATCH(AQ$1,Systems!$I$2:AY$2,)),$A105&amp;",*")</f>
        <v>1</v>
      </c>
      <c r="AR105" s="121">
        <f t="array" ref="AR105">COUNTIF(INDEX(ownership,0,MATCH(AR$1,Systems!$I$2:AY$2,)),$A105)+COUNTIFS(INDEX(ownership,0,MATCH(AR$1,Systems!$I$2:AY$2,)),$A105&amp;"(*",INDEX(ownership,0,MATCH(AR$1,Systems!$I$2:AY$2,)),"&lt;&gt;*"&amp;"(X)"&amp;"*")+COUNTIF(INDEX(ownership,0,MATCH(AR$1,Systems!$I$2:AY$2,)),$A105&amp;",*")</f>
        <v>1</v>
      </c>
      <c r="AS105" s="121">
        <f t="array" ref="AS105">COUNTIF(INDEX(ownership,0,MATCH(AS$1,Systems!$I$2:AY$2,)),$A105)+COUNTIFS(INDEX(ownership,0,MATCH(AS$1,Systems!$I$2:AY$2,)),$A105&amp;"(*",INDEX(ownership,0,MATCH(AS$1,Systems!$I$2:AY$2,)),"&lt;&gt;*"&amp;"(X)"&amp;"*")+COUNTIF(INDEX(ownership,0,MATCH(AS$1,Systems!$I$2:AY$2,)),$A105&amp;",*")</f>
        <v>2</v>
      </c>
      <c r="AT105" s="121">
        <f t="array" ref="AT105">COUNTIF(INDEX(ownership,0,MATCH(AT$1,Systems!$I$2:AY$2,)),$A105)+COUNTIFS(INDEX(ownership,0,MATCH(AT$1,Systems!$I$2:AY$2,)),$A105&amp;"(*",INDEX(ownership,0,MATCH(AT$1,Systems!$I$2:AY$2,)),"&lt;&gt;*"&amp;"(X)"&amp;"*")+COUNTIF(INDEX(ownership,0,MATCH(AT$1,Systems!$I$2:AY$2,)),$A105&amp;",*")</f>
        <v>0</v>
      </c>
      <c r="AU105" s="121">
        <f t="array" ref="AU105">COUNTIF(INDEX(ownership,0,MATCH(AU$1,Systems!$I$2:AY$2,)),$A105)+COUNTIFS(INDEX(ownership,0,MATCH(AU$1,Systems!$I$2:AY$2,)),$A105&amp;"(*",INDEX(ownership,0,MATCH(AU$1,Systems!$I$2:AY$2,)),"&lt;&gt;*"&amp;"(X)"&amp;"*")+COUNTIF(INDEX(ownership,0,MATCH(AU$1,Systems!$I$2:AY$2,)),$A105&amp;",*")</f>
        <v>0</v>
      </c>
      <c r="AV105" s="121">
        <f t="array" ref="AV105">COUNTIF(INDEX(ownership,0,MATCH(AV$1,Systems!$I$2:AY$2,)),$A105)+COUNTIFS(INDEX(ownership,0,MATCH(AV$1,Systems!$I$2:AY$2,)),$A105&amp;"(*",INDEX(ownership,0,MATCH(AV$1,Systems!$I$2:AY$2,)),"&lt;&gt;*"&amp;"(X)"&amp;"*")+COUNTIF(INDEX(ownership,0,MATCH(AV$1,Systems!$I$2:AY$2,)),$A105&amp;",*")</f>
        <v>0</v>
      </c>
      <c r="AW105" s="121">
        <f t="array" ref="AW105">COUNTIF(INDEX(ownership,0,MATCH(AW$1,Systems!$I$2:AY$2,)),$A105)+COUNTIFS(INDEX(ownership,0,MATCH(AW$1,Systems!$I$2:AY$2,)),$A105&amp;"(*",INDEX(ownership,0,MATCH(AW$1,Systems!$I$2:AY$2,)),"&lt;&gt;*"&amp;"(X)"&amp;"*")+COUNTIF(INDEX(ownership,0,MATCH(AW$1,Systems!$I$2:AY$2,)),$A105&amp;",*")</f>
        <v>0</v>
      </c>
      <c r="AX105" s="121">
        <f t="array" ref="AX105">COUNTIF(INDEX(ownership,0,MATCH(AX$1,Systems!$I$2:AY$2,)),$A105)+COUNTIFS(INDEX(ownership,0,MATCH(AX$1,Systems!$I$2:AY$2,)),$A105&amp;"(*",INDEX(ownership,0,MATCH(AX$1,Systems!$I$2:AY$2,)),"&lt;&gt;*"&amp;"(X)"&amp;"*")+COUNTIF(INDEX(ownership,0,MATCH(AX$1,Systems!$I$2:AY$2,)),$A105&amp;",*")</f>
        <v>0</v>
      </c>
      <c r="AY105" s="121">
        <f t="array" ref="AY105">COUNTIF(INDEX(ownership,0,MATCH(AY$1,Systems!$I$2:AZ$2,)),$A105)+COUNTIFS(INDEX(ownership,0,MATCH(AY$1,Systems!$I$2:AZ$2,)),$A105&amp;"(*",INDEX(ownership,0,MATCH(AY$1,Systems!$I$2:AZ$2,)),"&lt;&gt;*"&amp;"(X)"&amp;"*")+COUNTIF(INDEX(ownership,0,MATCH(AY$1,Systems!$I$2:AZ$2,)),$A105&amp;",*")</f>
        <v>0</v>
      </c>
      <c r="AZ105" s="121">
        <f t="array" ref="AZ105">COUNTIF(INDEX(ownership,0,MATCH(AZ$1,Systems!$I$2:AY$2,)),$A105)+COUNTIFS(INDEX(ownership,0,MATCH(AZ$1,Systems!$I$2:AY$2,)),$A105&amp;"(*",INDEX(ownership,0,MATCH(AZ$1,Systems!$I$2:AY$2,)),"&lt;&gt;*"&amp;"(X)"&amp;"*")+COUNTIF(INDEX(ownership,0,MATCH(AZ$1,Systems!$I$2:AY$2,)),$A105&amp;",*")</f>
        <v>0</v>
      </c>
    </row>
    <row r="106" ht="15.75" customHeight="1">
      <c r="A106" s="60" t="s">
        <v>879</v>
      </c>
      <c r="B106" s="60" t="s">
        <v>8137</v>
      </c>
      <c r="C106" s="60" t="s">
        <v>7930</v>
      </c>
      <c r="D106" s="119">
        <v>3078.0</v>
      </c>
      <c r="E106" s="119">
        <v>3139.0</v>
      </c>
      <c r="F106" s="122"/>
      <c r="G106" s="121">
        <f t="shared" si="1"/>
        <v>27</v>
      </c>
      <c r="H106" s="121">
        <f t="array" ref="H106">COUNTIF(INDEX(ownership,0,MATCH(H$1,Systems!$I$2:AY$2,)),$A106)+COUNTIFS(INDEX(ownership,0,MATCH(H$1,Systems!$I$2:AY$2,)),$A106&amp;"(*",INDEX(ownership,0,MATCH(H$1,Systems!$I$2:AY$2,)),"&lt;&gt;*"&amp;"(X)"&amp;"*")+COUNTIF(INDEX(ownership,0,MATCH(H$1,Systems!$I$2:AY$2,)),$A106&amp;",*")</f>
        <v>0</v>
      </c>
      <c r="I106" s="121">
        <f t="array" ref="I106">COUNTIF(INDEX(ownership,0,MATCH(I$1,Systems!$I$2:AY$2,)),$A106)+COUNTIFS(INDEX(ownership,0,MATCH(I$1,Systems!$I$2:AY$2,)),$A106&amp;"(*",INDEX(ownership,0,MATCH(I$1,Systems!$I$2:AY$2,)),"&lt;&gt;*"&amp;"(X)"&amp;"*")+COUNTIF(INDEX(ownership,0,MATCH(I$1,Systems!$I$2:AY$2,)),$A106&amp;",*")</f>
        <v>0</v>
      </c>
      <c r="J106" s="121">
        <f t="array" ref="J106">COUNTIF(INDEX(ownership,0,MATCH(J$1,Systems!$I$2:AY$2,)),$A106)+COUNTIFS(INDEX(ownership,0,MATCH(J$1,Systems!$I$2:AY$2,)),$A106&amp;"(*",INDEX(ownership,0,MATCH(J$1,Systems!$I$2:AY$2,)),"&lt;&gt;*"&amp;"(X)"&amp;"*")+COUNTIF(INDEX(ownership,0,MATCH(J$1,Systems!$I$2:AY$2,)),$A106&amp;",*")</f>
        <v>0</v>
      </c>
      <c r="K106" s="121">
        <f t="array" ref="K106">COUNTIF(INDEX(ownership,0,MATCH(K$1,Systems!$I$2:AY$2,)),$A106)+COUNTIFS(INDEX(ownership,0,MATCH(K$1,Systems!$I$2:AY$2,)),$A106&amp;"(*",INDEX(ownership,0,MATCH(K$1,Systems!$I$2:AY$2,)),"&lt;&gt;*"&amp;"(X)"&amp;"*")+COUNTIF(INDEX(ownership,0,MATCH(K$1,Systems!$I$2:AY$2,)),$A106&amp;",*")</f>
        <v>0</v>
      </c>
      <c r="L106" s="121">
        <f t="array" ref="L106">COUNTIF(INDEX(ownership,0,MATCH(L$1,Systems!$I$2:AY$2,)),$A106)+COUNTIFS(INDEX(ownership,0,MATCH(L$1,Systems!$I$2:AY$2,)),$A106&amp;"(*",INDEX(ownership,0,MATCH(L$1,Systems!$I$2:AY$2,)),"&lt;&gt;*"&amp;"(X)"&amp;"*")+COUNTIF(INDEX(ownership,0,MATCH(L$1,Systems!$I$2:AY$2,)),$A106&amp;",*")</f>
        <v>0</v>
      </c>
      <c r="M106" s="121">
        <f t="array" ref="M106">COUNTIF(INDEX(ownership,0,MATCH(M$1,Systems!$I$2:AY$2,)),$A106)+COUNTIFS(INDEX(ownership,0,MATCH(M$1,Systems!$I$2:AY$2,)),$A106&amp;"(*",INDEX(ownership,0,MATCH(M$1,Systems!$I$2:AY$2,)),"&lt;&gt;*"&amp;"(X)"&amp;"*")+COUNTIF(INDEX(ownership,0,MATCH(M$1,Systems!$I$2:AY$2,)),$A106&amp;",*")</f>
        <v>0</v>
      </c>
      <c r="N106" s="121">
        <f t="array" ref="N106">COUNTIF(INDEX(ownership,0,MATCH(N$1,Systems!$I$2:AY$2,)),$A106)+COUNTIFS(INDEX(ownership,0,MATCH(N$1,Systems!$I$2:AY$2,)),$A106&amp;"(*",INDEX(ownership,0,MATCH(N$1,Systems!$I$2:AY$2,)),"&lt;&gt;*"&amp;"(X)"&amp;"*")+COUNTIF(INDEX(ownership,0,MATCH(N$1,Systems!$I$2:AY$2,)),$A106&amp;",*")</f>
        <v>0</v>
      </c>
      <c r="O106" s="121">
        <f t="array" ref="O106">COUNTIF(INDEX(ownership,0,MATCH(O$1,Systems!$I$2:AY$2,)),$A106)+COUNTIFS(INDEX(ownership,0,MATCH(O$1,Systems!$I$2:AY$2,)),$A106&amp;"(*",INDEX(ownership,0,MATCH(O$1,Systems!$I$2:AY$2,)),"&lt;&gt;*"&amp;"(X)"&amp;"*")+COUNTIF(INDEX(ownership,0,MATCH(O$1,Systems!$I$2:AY$2,)),$A106&amp;",*")</f>
        <v>0</v>
      </c>
      <c r="P106" s="121">
        <f t="array" ref="P106">COUNTIF(INDEX(ownership,0,MATCH(P$1,Systems!$I$2:AY$2,)),$A106)+COUNTIFS(INDEX(ownership,0,MATCH(P$1,Systems!$I$2:AY$2,)),$A106&amp;"(*",INDEX(ownership,0,MATCH(P$1,Systems!$I$2:AY$2,)),"&lt;&gt;*"&amp;"(X)"&amp;"*")+COUNTIF(INDEX(ownership,0,MATCH(P$1,Systems!$I$2:AY$2,)),$A106&amp;",*")</f>
        <v>0</v>
      </c>
      <c r="Q106" s="121">
        <f t="array" ref="Q106">COUNTIF(INDEX(ownership,0,MATCH(Q$1,Systems!$I$2:AY$2,)),$A106)+COUNTIFS(INDEX(ownership,0,MATCH(Q$1,Systems!$I$2:AY$2,)),$A106&amp;"(*",INDEX(ownership,0,MATCH(Q$1,Systems!$I$2:AY$2,)),"&lt;&gt;*"&amp;"(X)"&amp;"*")+COUNTIF(INDEX(ownership,0,MATCH(Q$1,Systems!$I$2:AY$2,)),$A106&amp;",*")</f>
        <v>0</v>
      </c>
      <c r="R106" s="121">
        <f t="array" ref="R106">COUNTIF(INDEX(ownership,0,MATCH(R$1,Systems!$I$2:AY$2,)),$A106)+COUNTIFS(INDEX(ownership,0,MATCH(R$1,Systems!$I$2:AY$2,)),$A106&amp;"(*",INDEX(ownership,0,MATCH(R$1,Systems!$I$2:AY$2,)),"&lt;&gt;*"&amp;"(X)"&amp;"*")+COUNTIF(INDEX(ownership,0,MATCH(R$1,Systems!$I$2:AY$2,)),$A106&amp;",*")</f>
        <v>0</v>
      </c>
      <c r="S106" s="121">
        <f t="array" ref="S106">COUNTIF(INDEX(ownership,0,MATCH(S$1,Systems!$I$2:AY$2,)),$A106)+COUNTIFS(INDEX(ownership,0,MATCH(S$1,Systems!$I$2:AY$2,)),$A106&amp;"(*",INDEX(ownership,0,MATCH(S$1,Systems!$I$2:AY$2,)),"&lt;&gt;*"&amp;"(X)"&amp;"*")+COUNTIF(INDEX(ownership,0,MATCH(S$1,Systems!$I$2:AY$2,)),$A106&amp;",*")</f>
        <v>0</v>
      </c>
      <c r="T106" s="121">
        <f t="array" ref="T106">COUNTIF(INDEX(ownership,0,MATCH(T$1,Systems!$I$2:AY$2,)),$A106)+COUNTIFS(INDEX(ownership,0,MATCH(T$1,Systems!$I$2:AY$2,)),$A106&amp;"(*",INDEX(ownership,0,MATCH(T$1,Systems!$I$2:AY$2,)),"&lt;&gt;*"&amp;"(X)"&amp;"*")+COUNTIF(INDEX(ownership,0,MATCH(T$1,Systems!$I$2:AY$2,)),$A106&amp;",*")</f>
        <v>0</v>
      </c>
      <c r="U106" s="121">
        <f t="array" ref="U106">COUNTIF(INDEX(ownership,0,MATCH(U$1,Systems!$I$2:AY$2,)),$A106)+COUNTIFS(INDEX(ownership,0,MATCH(U$1,Systems!$I$2:AY$2,)),$A106&amp;"(*",INDEX(ownership,0,MATCH(U$1,Systems!$I$2:AY$2,)),"&lt;&gt;*"&amp;"(X)"&amp;"*")+COUNTIF(INDEX(ownership,0,MATCH(U$1,Systems!$I$2:AY$2,)),$A106&amp;",*")</f>
        <v>0</v>
      </c>
      <c r="V106" s="121">
        <f t="array" ref="V106">COUNTIF(INDEX(ownership,0,MATCH(V$1,Systems!$I$2:AY$2,)),$A106)+COUNTIFS(INDEX(ownership,0,MATCH(V$1,Systems!$I$2:AY$2,)),$A106&amp;"(*",INDEX(ownership,0,MATCH(V$1,Systems!$I$2:AY$2,)),"&lt;&gt;*"&amp;"(X)"&amp;"*")+COUNTIF(INDEX(ownership,0,MATCH(V$1,Systems!$I$2:AY$2,)),$A106&amp;",*")</f>
        <v>0</v>
      </c>
      <c r="W106" s="121">
        <f t="array" ref="W106">COUNTIF(INDEX(ownership,0,MATCH(W$1,Systems!$I$2:AY$2,)),$A106)+COUNTIFS(INDEX(ownership,0,MATCH(W$1,Systems!$I$2:AY$2,)),$A106&amp;"(*",INDEX(ownership,0,MATCH(W$1,Systems!$I$2:AY$2,)),"&lt;&gt;*"&amp;"(X)"&amp;"*")+COUNTIF(INDEX(ownership,0,MATCH(W$1,Systems!$I$2:AY$2,)),$A106&amp;",*")</f>
        <v>0</v>
      </c>
      <c r="X106" s="121">
        <f t="array" ref="X106">COUNTIF(INDEX(ownership,0,MATCH(X$1,Systems!$I$2:AY$2,)),$A106)+COUNTIFS(INDEX(ownership,0,MATCH(X$1,Systems!$I$2:AY$2,)),$A106&amp;"(*",INDEX(ownership,0,MATCH(X$1,Systems!$I$2:AY$2,)),"&lt;&gt;*"&amp;"(X)"&amp;"*")+COUNTIF(INDEX(ownership,0,MATCH(X$1,Systems!$I$2:AY$2,)),$A106&amp;",*")</f>
        <v>0</v>
      </c>
      <c r="Y106" s="121">
        <f t="array" ref="Y106">COUNTIF(INDEX(ownership,0,MATCH(Y$1,Systems!$I$2:AY$2,)),$A106)+COUNTIFS(INDEX(ownership,0,MATCH(Y$1,Systems!$I$2:AY$2,)),$A106&amp;"(*",INDEX(ownership,0,MATCH(Y$1,Systems!$I$2:AY$2,)),"&lt;&gt;*"&amp;"(X)"&amp;"*")+COUNTIF(INDEX(ownership,0,MATCH(Y$1,Systems!$I$2:AY$2,)),$A106&amp;",*")</f>
        <v>0</v>
      </c>
      <c r="Z106" s="121">
        <f t="array" ref="Z106">COUNTIF(INDEX(ownership,0,MATCH(Z$1,Systems!$I$2:AY$2,)),$A106)+COUNTIFS(INDEX(ownership,0,MATCH(Z$1,Systems!$I$2:AY$2,)),$A106&amp;"(*",INDEX(ownership,0,MATCH(Z$1,Systems!$I$2:AY$2,)),"&lt;&gt;*"&amp;"(X)"&amp;"*")+COUNTIF(INDEX(ownership,0,MATCH(Z$1,Systems!$I$2:AY$2,)),$A106&amp;",*")</f>
        <v>0</v>
      </c>
      <c r="AA106" s="121">
        <f t="array" ref="AA106">COUNTIF(INDEX(ownership,0,MATCH(AA$1,Systems!$I$2:AY$2,)),$A106)+COUNTIFS(INDEX(ownership,0,MATCH(AA$1,Systems!$I$2:AY$2,)),$A106&amp;"(*",INDEX(ownership,0,MATCH(AA$1,Systems!$I$2:AY$2,)),"&lt;&gt;*"&amp;"(X)"&amp;"*")+COUNTIF(INDEX(ownership,0,MATCH(AA$1,Systems!$I$2:AY$2,)),$A106&amp;",*")</f>
        <v>0</v>
      </c>
      <c r="AB106" s="121">
        <f t="array" ref="AB106">COUNTIF(INDEX(ownership,0,MATCH(AB$1,Systems!$I$2:AY$2,)),$A106)+COUNTIFS(INDEX(ownership,0,MATCH(AB$1,Systems!$I$2:AY$2,)),$A106&amp;"(*",INDEX(ownership,0,MATCH(AB$1,Systems!$I$2:AY$2,)),"&lt;&gt;*"&amp;"(X)"&amp;"*")+COUNTIF(INDEX(ownership,0,MATCH(AB$1,Systems!$I$2:AY$2,)),$A106&amp;",*")</f>
        <v>0</v>
      </c>
      <c r="AC106" s="121">
        <f t="array" ref="AC106">COUNTIF(INDEX(ownership,0,MATCH(AC$1,Systems!$I$2:AY$2,)),$A106)+COUNTIFS(INDEX(ownership,0,MATCH(AC$1,Systems!$I$2:AY$2,)),$A106&amp;"(*",INDEX(ownership,0,MATCH(AC$1,Systems!$I$2:AY$2,)),"&lt;&gt;*"&amp;"(X)"&amp;"*")+COUNTIF(INDEX(ownership,0,MATCH(AC$1,Systems!$I$2:AY$2,)),$A106&amp;",*")</f>
        <v>0</v>
      </c>
      <c r="AD106" s="121">
        <f t="array" ref="AD106">COUNTIF(INDEX(ownership,0,MATCH(AD$1,Systems!$I$2:AY$2,)),$A106)+COUNTIFS(INDEX(ownership,0,MATCH(AD$1,Systems!$I$2:AY$2,)),$A106&amp;"(*",INDEX(ownership,0,MATCH(AD$1,Systems!$I$2:AY$2,)),"&lt;&gt;*"&amp;"(X)"&amp;"*")+COUNTIF(INDEX(ownership,0,MATCH(AD$1,Systems!$I$2:AY$2,)),$A106&amp;",*")</f>
        <v>0</v>
      </c>
      <c r="AE106" s="121">
        <f t="array" ref="AE106">COUNTIF(INDEX(ownership,0,MATCH(AE$1,Systems!$I$2:AY$2,)),$A106)+COUNTIFS(INDEX(ownership,0,MATCH(AE$1,Systems!$I$2:AY$2,)),$A106&amp;"(*",INDEX(ownership,0,MATCH(AE$1,Systems!$I$2:AY$2,)),"&lt;&gt;*"&amp;"(X)"&amp;"*")+COUNTIF(INDEX(ownership,0,MATCH(AE$1,Systems!$I$2:AY$2,)),$A106&amp;",*")</f>
        <v>0</v>
      </c>
      <c r="AF106" s="121">
        <f t="array" ref="AF106">COUNTIF(INDEX(ownership,0,MATCH(AF$1,Systems!$I$2:AY$2,)),$A106)+COUNTIFS(INDEX(ownership,0,MATCH(AF$1,Systems!$I$2:AY$2,)),$A106&amp;"(*",INDEX(ownership,0,MATCH(AF$1,Systems!$I$2:AY$2,)),"&lt;&gt;*"&amp;"(X)"&amp;"*")+COUNTIF(INDEX(ownership,0,MATCH(AF$1,Systems!$I$2:AY$2,)),$A106&amp;",*")</f>
        <v>0</v>
      </c>
      <c r="AG106" s="121">
        <f t="array" ref="AG106">COUNTIF(INDEX(ownership,0,MATCH(AG$1,Systems!$I$2:AY$2,)),$A106)+COUNTIFS(INDEX(ownership,0,MATCH(AG$1,Systems!$I$2:AY$2,)),$A106&amp;"(*",INDEX(ownership,0,MATCH(AG$1,Systems!$I$2:AY$2,)),"&lt;&gt;*"&amp;"(X)"&amp;"*")+COUNTIF(INDEX(ownership,0,MATCH(AG$1,Systems!$I$2:AY$2,)),$A106&amp;",*")</f>
        <v>0</v>
      </c>
      <c r="AH106" s="121">
        <f t="array" ref="AH106">COUNTIF(INDEX(ownership,0,MATCH(AH$1,Systems!$I$2:AY$2,)),$A106)+COUNTIFS(INDEX(ownership,0,MATCH(AH$1,Systems!$I$2:AY$2,)),$A106&amp;"(*",INDEX(ownership,0,MATCH(AH$1,Systems!$I$2:AY$2,)),"&lt;&gt;*"&amp;"(X)"&amp;"*")+COUNTIF(INDEX(ownership,0,MATCH(AH$1,Systems!$I$2:AY$2,)),$A106&amp;",*")</f>
        <v>0</v>
      </c>
      <c r="AI106" s="121">
        <f t="array" ref="AI106">COUNTIF(INDEX(ownership,0,MATCH(AI$1,Systems!$I$2:AY$2,)),$A106)+COUNTIFS(INDEX(ownership,0,MATCH(AI$1,Systems!$I$2:AY$2,)),$A106&amp;"(*",INDEX(ownership,0,MATCH(AI$1,Systems!$I$2:AY$2,)),"&lt;&gt;*"&amp;"(X)"&amp;"*")+COUNTIF(INDEX(ownership,0,MATCH(AI$1,Systems!$I$2:AY$2,)),$A106&amp;",*")</f>
        <v>0</v>
      </c>
      <c r="AJ106" s="121">
        <f t="array" ref="AJ106">COUNTIF(INDEX(ownership,0,MATCH(AJ$1,Systems!$I$2:AY$2,)),$A106)+COUNTIFS(INDEX(ownership,0,MATCH(AJ$1,Systems!$I$2:AY$2,)),$A106&amp;"(*",INDEX(ownership,0,MATCH(AJ$1,Systems!$I$2:AY$2,)),"&lt;&gt;*"&amp;"(X)"&amp;"*")+COUNTIF(INDEX(ownership,0,MATCH(AJ$1,Systems!$I$2:AY$2,)),$A106&amp;",*")</f>
        <v>0</v>
      </c>
      <c r="AK106" s="121">
        <f t="array" ref="AK106">COUNTIF(INDEX(ownership,0,MATCH(AK$1,Systems!$I$2:AY$2,)),$A106)+COUNTIFS(INDEX(ownership,0,MATCH(AK$1,Systems!$I$2:AY$2,)),$A106&amp;"(*",INDEX(ownership,0,MATCH(AK$1,Systems!$I$2:AY$2,)),"&lt;&gt;*"&amp;"(X)"&amp;"*")+COUNTIF(INDEX(ownership,0,MATCH(AK$1,Systems!$I$2:AY$2,)),$A106&amp;",*")</f>
        <v>0</v>
      </c>
      <c r="AL106" s="121">
        <f t="array" ref="AL106">COUNTIF(INDEX(ownership,0,MATCH(AL$1,Systems!$I$2:AY$2,)),$A106)+COUNTIFS(INDEX(ownership,0,MATCH(AL$1,Systems!$I$2:AY$2,)),$A106&amp;"(*",INDEX(ownership,0,MATCH(AL$1,Systems!$I$2:AY$2,)),"&lt;&gt;*"&amp;"(X)"&amp;"*")+COUNTIF(INDEX(ownership,0,MATCH(AL$1,Systems!$I$2:AY$2,)),$A106&amp;",*")</f>
        <v>0</v>
      </c>
      <c r="AM106" s="121">
        <f t="array" ref="AM106">COUNTIF(INDEX(ownership,0,MATCH(AM$1,Systems!$I$2:AY$2,)),$A106)+COUNTIFS(INDEX(ownership,0,MATCH(AM$1,Systems!$I$2:AY$2,)),$A106&amp;"(*",INDEX(ownership,0,MATCH(AM$1,Systems!$I$2:AY$2,)),"&lt;&gt;*"&amp;"(X)"&amp;"*")+COUNTIF(INDEX(ownership,0,MATCH(AM$1,Systems!$I$2:AY$2,)),$A106&amp;",*")</f>
        <v>0</v>
      </c>
      <c r="AN106" s="121">
        <f t="array" ref="AN106">COUNTIF(INDEX(ownership,0,MATCH(AN$1,Systems!$I$2:AY$2,)),$A106)+COUNTIFS(INDEX(ownership,0,MATCH(AN$1,Systems!$I$2:AY$2,)),$A106&amp;"(*",INDEX(ownership,0,MATCH(AN$1,Systems!$I$2:AY$2,)),"&lt;&gt;*"&amp;"(X)"&amp;"*")+COUNTIF(INDEX(ownership,0,MATCH(AN$1,Systems!$I$2:AY$2,)),$A106&amp;",*")</f>
        <v>0</v>
      </c>
      <c r="AO106" s="121">
        <f t="array" ref="AO106">COUNTIF(INDEX(ownership,0,MATCH(AO$1,Systems!$I$2:AY$2,)),$A106)+COUNTIFS(INDEX(ownership,0,MATCH(AO$1,Systems!$I$2:AY$2,)),$A106&amp;"(*",INDEX(ownership,0,MATCH(AO$1,Systems!$I$2:AY$2,)),"&lt;&gt;*"&amp;"(X)"&amp;"*")+COUNTIF(INDEX(ownership,0,MATCH(AO$1,Systems!$I$2:AY$2,)),$A106&amp;",*")</f>
        <v>0</v>
      </c>
      <c r="AP106" s="121">
        <f t="array" ref="AP106">COUNTIF(INDEX(ownership,0,MATCH(AP$1,Systems!$I$2:AY$2,)),$A106)+COUNTIFS(INDEX(ownership,0,MATCH(AP$1,Systems!$I$2:AY$2,)),$A106&amp;"(*",INDEX(ownership,0,MATCH(AP$1,Systems!$I$2:AY$2,)),"&lt;&gt;*"&amp;"(X)"&amp;"*")+COUNTIF(INDEX(ownership,0,MATCH(AP$1,Systems!$I$2:AY$2,)),$A106&amp;",*")</f>
        <v>0</v>
      </c>
      <c r="AQ106" s="121">
        <f t="array" ref="AQ106">COUNTIF(INDEX(ownership,0,MATCH(AQ$1,Systems!$I$2:AY$2,)),$A106)+COUNTIFS(INDEX(ownership,0,MATCH(AQ$1,Systems!$I$2:AY$2,)),$A106&amp;"(*",INDEX(ownership,0,MATCH(AQ$1,Systems!$I$2:AY$2,)),"&lt;&gt;*"&amp;"(X)"&amp;"*")+COUNTIF(INDEX(ownership,0,MATCH(AQ$1,Systems!$I$2:AY$2,)),$A106&amp;",*")</f>
        <v>24</v>
      </c>
      <c r="AR106" s="121">
        <f t="array" ref="AR106">COUNTIF(INDEX(ownership,0,MATCH(AR$1,Systems!$I$2:AY$2,)),$A106)+COUNTIFS(INDEX(ownership,0,MATCH(AR$1,Systems!$I$2:AY$2,)),$A106&amp;"(*",INDEX(ownership,0,MATCH(AR$1,Systems!$I$2:AY$2,)),"&lt;&gt;*"&amp;"(X)"&amp;"*")+COUNTIF(INDEX(ownership,0,MATCH(AR$1,Systems!$I$2:AY$2,)),$A106&amp;",*")</f>
        <v>22</v>
      </c>
      <c r="AS106" s="121">
        <f t="array" ref="AS106">COUNTIF(INDEX(ownership,0,MATCH(AS$1,Systems!$I$2:AY$2,)),$A106)+COUNTIFS(INDEX(ownership,0,MATCH(AS$1,Systems!$I$2:AY$2,)),$A106&amp;"(*",INDEX(ownership,0,MATCH(AS$1,Systems!$I$2:AY$2,)),"&lt;&gt;*"&amp;"(X)"&amp;"*")+COUNTIF(INDEX(ownership,0,MATCH(AS$1,Systems!$I$2:AY$2,)),$A106&amp;",*")</f>
        <v>22</v>
      </c>
      <c r="AT106" s="121">
        <f t="array" ref="AT106">COUNTIF(INDEX(ownership,0,MATCH(AT$1,Systems!$I$2:AY$2,)),$A106)+COUNTIFS(INDEX(ownership,0,MATCH(AT$1,Systems!$I$2:AY$2,)),$A106&amp;"(*",INDEX(ownership,0,MATCH(AT$1,Systems!$I$2:AY$2,)),"&lt;&gt;*"&amp;"(X)"&amp;"*")+COUNTIF(INDEX(ownership,0,MATCH(AT$1,Systems!$I$2:AY$2,)),$A106&amp;",*")</f>
        <v>22</v>
      </c>
      <c r="AU106" s="121">
        <f t="array" ref="AU106">COUNTIF(INDEX(ownership,0,MATCH(AU$1,Systems!$I$2:AY$2,)),$A106)+COUNTIFS(INDEX(ownership,0,MATCH(AU$1,Systems!$I$2:AY$2,)),$A106&amp;"(*",INDEX(ownership,0,MATCH(AU$1,Systems!$I$2:AY$2,)),"&lt;&gt;*"&amp;"(X)"&amp;"*")+COUNTIF(INDEX(ownership,0,MATCH(AU$1,Systems!$I$2:AY$2,)),$A106&amp;",*")</f>
        <v>27</v>
      </c>
      <c r="AV106" s="121">
        <f t="array" ref="AV106">COUNTIF(INDEX(ownership,0,MATCH(AV$1,Systems!$I$2:AY$2,)),$A106)+COUNTIFS(INDEX(ownership,0,MATCH(AV$1,Systems!$I$2:AY$2,)),$A106&amp;"(*",INDEX(ownership,0,MATCH(AV$1,Systems!$I$2:AY$2,)),"&lt;&gt;*"&amp;"(X)"&amp;"*")+COUNTIF(INDEX(ownership,0,MATCH(AV$1,Systems!$I$2:AY$2,)),$A106&amp;",*")</f>
        <v>27</v>
      </c>
      <c r="AW106" s="121">
        <f t="array" ref="AW106">COUNTIF(INDEX(ownership,0,MATCH(AW$1,Systems!$I$2:AY$2,)),$A106)+COUNTIFS(INDEX(ownership,0,MATCH(AW$1,Systems!$I$2:AY$2,)),$A106&amp;"(*",INDEX(ownership,0,MATCH(AW$1,Systems!$I$2:AY$2,)),"&lt;&gt;*"&amp;"(X)"&amp;"*")+COUNTIF(INDEX(ownership,0,MATCH(AW$1,Systems!$I$2:AY$2,)),$A106&amp;",*")</f>
        <v>0</v>
      </c>
      <c r="AX106" s="121">
        <f t="array" ref="AX106">COUNTIF(INDEX(ownership,0,MATCH(AX$1,Systems!$I$2:AY$2,)),$A106)+COUNTIFS(INDEX(ownership,0,MATCH(AX$1,Systems!$I$2:AY$2,)),$A106&amp;"(*",INDEX(ownership,0,MATCH(AX$1,Systems!$I$2:AY$2,)),"&lt;&gt;*"&amp;"(X)"&amp;"*")+COUNTIF(INDEX(ownership,0,MATCH(AX$1,Systems!$I$2:AY$2,)),$A106&amp;",*")</f>
        <v>0</v>
      </c>
      <c r="AY106" s="121">
        <f t="array" ref="AY106">COUNTIF(INDEX(ownership,0,MATCH(AY$1,Systems!$I$2:AZ$2,)),$A106)+COUNTIFS(INDEX(ownership,0,MATCH(AY$1,Systems!$I$2:AZ$2,)),$A106&amp;"(*",INDEX(ownership,0,MATCH(AY$1,Systems!$I$2:AZ$2,)),"&lt;&gt;*"&amp;"(X)"&amp;"*")+COUNTIF(INDEX(ownership,0,MATCH(AY$1,Systems!$I$2:AZ$2,)),$A106&amp;",*")</f>
        <v>0</v>
      </c>
      <c r="AZ106" s="121">
        <f t="array" ref="AZ106">COUNTIF(INDEX(ownership,0,MATCH(AZ$1,Systems!$I$2:AY$2,)),$A106)+COUNTIFS(INDEX(ownership,0,MATCH(AZ$1,Systems!$I$2:AY$2,)),$A106&amp;"(*",INDEX(ownership,0,MATCH(AZ$1,Systems!$I$2:AY$2,)),"&lt;&gt;*"&amp;"(X)"&amp;"*")+COUNTIF(INDEX(ownership,0,MATCH(AZ$1,Systems!$I$2:AY$2,)),$A106&amp;",*")</f>
        <v>0</v>
      </c>
    </row>
    <row r="107" ht="15.75" customHeight="1">
      <c r="A107" s="60" t="s">
        <v>2860</v>
      </c>
      <c r="B107" s="60" t="s">
        <v>8138</v>
      </c>
      <c r="C107" s="60" t="s">
        <v>7939</v>
      </c>
      <c r="D107" s="119">
        <v>3079.0</v>
      </c>
      <c r="E107" s="119">
        <v>3081.0</v>
      </c>
      <c r="F107" s="122"/>
      <c r="G107" s="121">
        <f t="shared" si="1"/>
        <v>3</v>
      </c>
      <c r="H107" s="121">
        <f t="array" ref="H107">COUNTIF(INDEX(ownership,0,MATCH(H$1,Systems!$I$2:AY$2,)),$A107)+COUNTIFS(INDEX(ownership,0,MATCH(H$1,Systems!$I$2:AY$2,)),$A107&amp;"(*",INDEX(ownership,0,MATCH(H$1,Systems!$I$2:AY$2,)),"&lt;&gt;*"&amp;"(X)"&amp;"*")+COUNTIF(INDEX(ownership,0,MATCH(H$1,Systems!$I$2:AY$2,)),$A107&amp;",*")</f>
        <v>0</v>
      </c>
      <c r="I107" s="121">
        <f t="array" ref="I107">COUNTIF(INDEX(ownership,0,MATCH(I$1,Systems!$I$2:AY$2,)),$A107)+COUNTIFS(INDEX(ownership,0,MATCH(I$1,Systems!$I$2:AY$2,)),$A107&amp;"(*",INDEX(ownership,0,MATCH(I$1,Systems!$I$2:AY$2,)),"&lt;&gt;*"&amp;"(X)"&amp;"*")+COUNTIF(INDEX(ownership,0,MATCH(I$1,Systems!$I$2:AY$2,)),$A107&amp;",*")</f>
        <v>0</v>
      </c>
      <c r="J107" s="121">
        <f t="array" ref="J107">COUNTIF(INDEX(ownership,0,MATCH(J$1,Systems!$I$2:AY$2,)),$A107)+COUNTIFS(INDEX(ownership,0,MATCH(J$1,Systems!$I$2:AY$2,)),$A107&amp;"(*",INDEX(ownership,0,MATCH(J$1,Systems!$I$2:AY$2,)),"&lt;&gt;*"&amp;"(X)"&amp;"*")+COUNTIF(INDEX(ownership,0,MATCH(J$1,Systems!$I$2:AY$2,)),$A107&amp;",*")</f>
        <v>0</v>
      </c>
      <c r="K107" s="121">
        <f t="array" ref="K107">COUNTIF(INDEX(ownership,0,MATCH(K$1,Systems!$I$2:AY$2,)),$A107)+COUNTIFS(INDEX(ownership,0,MATCH(K$1,Systems!$I$2:AY$2,)),$A107&amp;"(*",INDEX(ownership,0,MATCH(K$1,Systems!$I$2:AY$2,)),"&lt;&gt;*"&amp;"(X)"&amp;"*")+COUNTIF(INDEX(ownership,0,MATCH(K$1,Systems!$I$2:AY$2,)),$A107&amp;",*")</f>
        <v>0</v>
      </c>
      <c r="L107" s="121">
        <f t="array" ref="L107">COUNTIF(INDEX(ownership,0,MATCH(L$1,Systems!$I$2:AY$2,)),$A107)+COUNTIFS(INDEX(ownership,0,MATCH(L$1,Systems!$I$2:AY$2,)),$A107&amp;"(*",INDEX(ownership,0,MATCH(L$1,Systems!$I$2:AY$2,)),"&lt;&gt;*"&amp;"(X)"&amp;"*")+COUNTIF(INDEX(ownership,0,MATCH(L$1,Systems!$I$2:AY$2,)),$A107&amp;",*")</f>
        <v>0</v>
      </c>
      <c r="M107" s="121">
        <f t="array" ref="M107">COUNTIF(INDEX(ownership,0,MATCH(M$1,Systems!$I$2:AY$2,)),$A107)+COUNTIFS(INDEX(ownership,0,MATCH(M$1,Systems!$I$2:AY$2,)),$A107&amp;"(*",INDEX(ownership,0,MATCH(M$1,Systems!$I$2:AY$2,)),"&lt;&gt;*"&amp;"(X)"&amp;"*")+COUNTIF(INDEX(ownership,0,MATCH(M$1,Systems!$I$2:AY$2,)),$A107&amp;",*")</f>
        <v>0</v>
      </c>
      <c r="N107" s="121">
        <f t="array" ref="N107">COUNTIF(INDEX(ownership,0,MATCH(N$1,Systems!$I$2:AY$2,)),$A107)+COUNTIFS(INDEX(ownership,0,MATCH(N$1,Systems!$I$2:AY$2,)),$A107&amp;"(*",INDEX(ownership,0,MATCH(N$1,Systems!$I$2:AY$2,)),"&lt;&gt;*"&amp;"(X)"&amp;"*")+COUNTIF(INDEX(ownership,0,MATCH(N$1,Systems!$I$2:AY$2,)),$A107&amp;",*")</f>
        <v>0</v>
      </c>
      <c r="O107" s="121">
        <f t="array" ref="O107">COUNTIF(INDEX(ownership,0,MATCH(O$1,Systems!$I$2:AY$2,)),$A107)+COUNTIFS(INDEX(ownership,0,MATCH(O$1,Systems!$I$2:AY$2,)),$A107&amp;"(*",INDEX(ownership,0,MATCH(O$1,Systems!$I$2:AY$2,)),"&lt;&gt;*"&amp;"(X)"&amp;"*")+COUNTIF(INDEX(ownership,0,MATCH(O$1,Systems!$I$2:AY$2,)),$A107&amp;",*")</f>
        <v>0</v>
      </c>
      <c r="P107" s="121">
        <f t="array" ref="P107">COUNTIF(INDEX(ownership,0,MATCH(P$1,Systems!$I$2:AY$2,)),$A107)+COUNTIFS(INDEX(ownership,0,MATCH(P$1,Systems!$I$2:AY$2,)),$A107&amp;"(*",INDEX(ownership,0,MATCH(P$1,Systems!$I$2:AY$2,)),"&lt;&gt;*"&amp;"(X)"&amp;"*")+COUNTIF(INDEX(ownership,0,MATCH(P$1,Systems!$I$2:AY$2,)),$A107&amp;",*")</f>
        <v>0</v>
      </c>
      <c r="Q107" s="121">
        <f t="array" ref="Q107">COUNTIF(INDEX(ownership,0,MATCH(Q$1,Systems!$I$2:AY$2,)),$A107)+COUNTIFS(INDEX(ownership,0,MATCH(Q$1,Systems!$I$2:AY$2,)),$A107&amp;"(*",INDEX(ownership,0,MATCH(Q$1,Systems!$I$2:AY$2,)),"&lt;&gt;*"&amp;"(X)"&amp;"*")+COUNTIF(INDEX(ownership,0,MATCH(Q$1,Systems!$I$2:AY$2,)),$A107&amp;",*")</f>
        <v>0</v>
      </c>
      <c r="R107" s="121">
        <f t="array" ref="R107">COUNTIF(INDEX(ownership,0,MATCH(R$1,Systems!$I$2:AY$2,)),$A107)+COUNTIFS(INDEX(ownership,0,MATCH(R$1,Systems!$I$2:AY$2,)),$A107&amp;"(*",INDEX(ownership,0,MATCH(R$1,Systems!$I$2:AY$2,)),"&lt;&gt;*"&amp;"(X)"&amp;"*")+COUNTIF(INDEX(ownership,0,MATCH(R$1,Systems!$I$2:AY$2,)),$A107&amp;",*")</f>
        <v>0</v>
      </c>
      <c r="S107" s="121">
        <f t="array" ref="S107">COUNTIF(INDEX(ownership,0,MATCH(S$1,Systems!$I$2:AY$2,)),$A107)+COUNTIFS(INDEX(ownership,0,MATCH(S$1,Systems!$I$2:AY$2,)),$A107&amp;"(*",INDEX(ownership,0,MATCH(S$1,Systems!$I$2:AY$2,)),"&lt;&gt;*"&amp;"(X)"&amp;"*")+COUNTIF(INDEX(ownership,0,MATCH(S$1,Systems!$I$2:AY$2,)),$A107&amp;",*")</f>
        <v>0</v>
      </c>
      <c r="T107" s="121">
        <f t="array" ref="T107">COUNTIF(INDEX(ownership,0,MATCH(T$1,Systems!$I$2:AY$2,)),$A107)+COUNTIFS(INDEX(ownership,0,MATCH(T$1,Systems!$I$2:AY$2,)),$A107&amp;"(*",INDEX(ownership,0,MATCH(T$1,Systems!$I$2:AY$2,)),"&lt;&gt;*"&amp;"(X)"&amp;"*")+COUNTIF(INDEX(ownership,0,MATCH(T$1,Systems!$I$2:AY$2,)),$A107&amp;",*")</f>
        <v>0</v>
      </c>
      <c r="U107" s="121">
        <f t="array" ref="U107">COUNTIF(INDEX(ownership,0,MATCH(U$1,Systems!$I$2:AY$2,)),$A107)+COUNTIFS(INDEX(ownership,0,MATCH(U$1,Systems!$I$2:AY$2,)),$A107&amp;"(*",INDEX(ownership,0,MATCH(U$1,Systems!$I$2:AY$2,)),"&lt;&gt;*"&amp;"(X)"&amp;"*")+COUNTIF(INDEX(ownership,0,MATCH(U$1,Systems!$I$2:AY$2,)),$A107&amp;",*")</f>
        <v>0</v>
      </c>
      <c r="V107" s="121">
        <f t="array" ref="V107">COUNTIF(INDEX(ownership,0,MATCH(V$1,Systems!$I$2:AY$2,)),$A107)+COUNTIFS(INDEX(ownership,0,MATCH(V$1,Systems!$I$2:AY$2,)),$A107&amp;"(*",INDEX(ownership,0,MATCH(V$1,Systems!$I$2:AY$2,)),"&lt;&gt;*"&amp;"(X)"&amp;"*")+COUNTIF(INDEX(ownership,0,MATCH(V$1,Systems!$I$2:AY$2,)),$A107&amp;",*")</f>
        <v>0</v>
      </c>
      <c r="W107" s="121">
        <f t="array" ref="W107">COUNTIF(INDEX(ownership,0,MATCH(W$1,Systems!$I$2:AY$2,)),$A107)+COUNTIFS(INDEX(ownership,0,MATCH(W$1,Systems!$I$2:AY$2,)),$A107&amp;"(*",INDEX(ownership,0,MATCH(W$1,Systems!$I$2:AY$2,)),"&lt;&gt;*"&amp;"(X)"&amp;"*")+COUNTIF(INDEX(ownership,0,MATCH(W$1,Systems!$I$2:AY$2,)),$A107&amp;",*")</f>
        <v>0</v>
      </c>
      <c r="X107" s="121">
        <f t="array" ref="X107">COUNTIF(INDEX(ownership,0,MATCH(X$1,Systems!$I$2:AY$2,)),$A107)+COUNTIFS(INDEX(ownership,0,MATCH(X$1,Systems!$I$2:AY$2,)),$A107&amp;"(*",INDEX(ownership,0,MATCH(X$1,Systems!$I$2:AY$2,)),"&lt;&gt;*"&amp;"(X)"&amp;"*")+COUNTIF(INDEX(ownership,0,MATCH(X$1,Systems!$I$2:AY$2,)),$A107&amp;",*")</f>
        <v>0</v>
      </c>
      <c r="Y107" s="121">
        <f t="array" ref="Y107">COUNTIF(INDEX(ownership,0,MATCH(Y$1,Systems!$I$2:AY$2,)),$A107)+COUNTIFS(INDEX(ownership,0,MATCH(Y$1,Systems!$I$2:AY$2,)),$A107&amp;"(*",INDEX(ownership,0,MATCH(Y$1,Systems!$I$2:AY$2,)),"&lt;&gt;*"&amp;"(X)"&amp;"*")+COUNTIF(INDEX(ownership,0,MATCH(Y$1,Systems!$I$2:AY$2,)),$A107&amp;",*")</f>
        <v>0</v>
      </c>
      <c r="Z107" s="121">
        <f t="array" ref="Z107">COUNTIF(INDEX(ownership,0,MATCH(Z$1,Systems!$I$2:AY$2,)),$A107)+COUNTIFS(INDEX(ownership,0,MATCH(Z$1,Systems!$I$2:AY$2,)),$A107&amp;"(*",INDEX(ownership,0,MATCH(Z$1,Systems!$I$2:AY$2,)),"&lt;&gt;*"&amp;"(X)"&amp;"*")+COUNTIF(INDEX(ownership,0,MATCH(Z$1,Systems!$I$2:AY$2,)),$A107&amp;",*")</f>
        <v>0</v>
      </c>
      <c r="AA107" s="121">
        <f t="array" ref="AA107">COUNTIF(INDEX(ownership,0,MATCH(AA$1,Systems!$I$2:AY$2,)),$A107)+COUNTIFS(INDEX(ownership,0,MATCH(AA$1,Systems!$I$2:AY$2,)),$A107&amp;"(*",INDEX(ownership,0,MATCH(AA$1,Systems!$I$2:AY$2,)),"&lt;&gt;*"&amp;"(X)"&amp;"*")+COUNTIF(INDEX(ownership,0,MATCH(AA$1,Systems!$I$2:AY$2,)),$A107&amp;",*")</f>
        <v>0</v>
      </c>
      <c r="AB107" s="121">
        <f t="array" ref="AB107">COUNTIF(INDEX(ownership,0,MATCH(AB$1,Systems!$I$2:AY$2,)),$A107)+COUNTIFS(INDEX(ownership,0,MATCH(AB$1,Systems!$I$2:AY$2,)),$A107&amp;"(*",INDEX(ownership,0,MATCH(AB$1,Systems!$I$2:AY$2,)),"&lt;&gt;*"&amp;"(X)"&amp;"*")+COUNTIF(INDEX(ownership,0,MATCH(AB$1,Systems!$I$2:AY$2,)),$A107&amp;",*")</f>
        <v>0</v>
      </c>
      <c r="AC107" s="121">
        <f t="array" ref="AC107">COUNTIF(INDEX(ownership,0,MATCH(AC$1,Systems!$I$2:AY$2,)),$A107)+COUNTIFS(INDEX(ownership,0,MATCH(AC$1,Systems!$I$2:AY$2,)),$A107&amp;"(*",INDEX(ownership,0,MATCH(AC$1,Systems!$I$2:AY$2,)),"&lt;&gt;*"&amp;"(X)"&amp;"*")+COUNTIF(INDEX(ownership,0,MATCH(AC$1,Systems!$I$2:AY$2,)),$A107&amp;",*")</f>
        <v>0</v>
      </c>
      <c r="AD107" s="121">
        <f t="array" ref="AD107">COUNTIF(INDEX(ownership,0,MATCH(AD$1,Systems!$I$2:AY$2,)),$A107)+COUNTIFS(INDEX(ownership,0,MATCH(AD$1,Systems!$I$2:AY$2,)),$A107&amp;"(*",INDEX(ownership,0,MATCH(AD$1,Systems!$I$2:AY$2,)),"&lt;&gt;*"&amp;"(X)"&amp;"*")+COUNTIF(INDEX(ownership,0,MATCH(AD$1,Systems!$I$2:AY$2,)),$A107&amp;",*")</f>
        <v>0</v>
      </c>
      <c r="AE107" s="121">
        <f t="array" ref="AE107">COUNTIF(INDEX(ownership,0,MATCH(AE$1,Systems!$I$2:AY$2,)),$A107)+COUNTIFS(INDEX(ownership,0,MATCH(AE$1,Systems!$I$2:AY$2,)),$A107&amp;"(*",INDEX(ownership,0,MATCH(AE$1,Systems!$I$2:AY$2,)),"&lt;&gt;*"&amp;"(X)"&amp;"*")+COUNTIF(INDEX(ownership,0,MATCH(AE$1,Systems!$I$2:AY$2,)),$A107&amp;",*")</f>
        <v>0</v>
      </c>
      <c r="AF107" s="121">
        <f t="array" ref="AF107">COUNTIF(INDEX(ownership,0,MATCH(AF$1,Systems!$I$2:AY$2,)),$A107)+COUNTIFS(INDEX(ownership,0,MATCH(AF$1,Systems!$I$2:AY$2,)),$A107&amp;"(*",INDEX(ownership,0,MATCH(AF$1,Systems!$I$2:AY$2,)),"&lt;&gt;*"&amp;"(X)"&amp;"*")+COUNTIF(INDEX(ownership,0,MATCH(AF$1,Systems!$I$2:AY$2,)),$A107&amp;",*")</f>
        <v>0</v>
      </c>
      <c r="AG107" s="121">
        <f t="array" ref="AG107">COUNTIF(INDEX(ownership,0,MATCH(AG$1,Systems!$I$2:AY$2,)),$A107)+COUNTIFS(INDEX(ownership,0,MATCH(AG$1,Systems!$I$2:AY$2,)),$A107&amp;"(*",INDEX(ownership,0,MATCH(AG$1,Systems!$I$2:AY$2,)),"&lt;&gt;*"&amp;"(X)"&amp;"*")+COUNTIF(INDEX(ownership,0,MATCH(AG$1,Systems!$I$2:AY$2,)),$A107&amp;",*")</f>
        <v>0</v>
      </c>
      <c r="AH107" s="121">
        <f t="array" ref="AH107">COUNTIF(INDEX(ownership,0,MATCH(AH$1,Systems!$I$2:AY$2,)),$A107)+COUNTIFS(INDEX(ownership,0,MATCH(AH$1,Systems!$I$2:AY$2,)),$A107&amp;"(*",INDEX(ownership,0,MATCH(AH$1,Systems!$I$2:AY$2,)),"&lt;&gt;*"&amp;"(X)"&amp;"*")+COUNTIF(INDEX(ownership,0,MATCH(AH$1,Systems!$I$2:AY$2,)),$A107&amp;",*")</f>
        <v>0</v>
      </c>
      <c r="AI107" s="121">
        <f t="array" ref="AI107">COUNTIF(INDEX(ownership,0,MATCH(AI$1,Systems!$I$2:AY$2,)),$A107)+COUNTIFS(INDEX(ownership,0,MATCH(AI$1,Systems!$I$2:AY$2,)),$A107&amp;"(*",INDEX(ownership,0,MATCH(AI$1,Systems!$I$2:AY$2,)),"&lt;&gt;*"&amp;"(X)"&amp;"*")+COUNTIF(INDEX(ownership,0,MATCH(AI$1,Systems!$I$2:AY$2,)),$A107&amp;",*")</f>
        <v>0</v>
      </c>
      <c r="AJ107" s="121">
        <f t="array" ref="AJ107">COUNTIF(INDEX(ownership,0,MATCH(AJ$1,Systems!$I$2:AY$2,)),$A107)+COUNTIFS(INDEX(ownership,0,MATCH(AJ$1,Systems!$I$2:AY$2,)),$A107&amp;"(*",INDEX(ownership,0,MATCH(AJ$1,Systems!$I$2:AY$2,)),"&lt;&gt;*"&amp;"(X)"&amp;"*")+COUNTIF(INDEX(ownership,0,MATCH(AJ$1,Systems!$I$2:AY$2,)),$A107&amp;",*")</f>
        <v>0</v>
      </c>
      <c r="AK107" s="121">
        <f t="array" ref="AK107">COUNTIF(INDEX(ownership,0,MATCH(AK$1,Systems!$I$2:AY$2,)),$A107)+COUNTIFS(INDEX(ownership,0,MATCH(AK$1,Systems!$I$2:AY$2,)),$A107&amp;"(*",INDEX(ownership,0,MATCH(AK$1,Systems!$I$2:AY$2,)),"&lt;&gt;*"&amp;"(X)"&amp;"*")+COUNTIF(INDEX(ownership,0,MATCH(AK$1,Systems!$I$2:AY$2,)),$A107&amp;",*")</f>
        <v>0</v>
      </c>
      <c r="AL107" s="121">
        <f t="array" ref="AL107">COUNTIF(INDEX(ownership,0,MATCH(AL$1,Systems!$I$2:AY$2,)),$A107)+COUNTIFS(INDEX(ownership,0,MATCH(AL$1,Systems!$I$2:AY$2,)),$A107&amp;"(*",INDEX(ownership,0,MATCH(AL$1,Systems!$I$2:AY$2,)),"&lt;&gt;*"&amp;"(X)"&amp;"*")+COUNTIF(INDEX(ownership,0,MATCH(AL$1,Systems!$I$2:AY$2,)),$A107&amp;",*")</f>
        <v>0</v>
      </c>
      <c r="AM107" s="121">
        <f t="array" ref="AM107">COUNTIF(INDEX(ownership,0,MATCH(AM$1,Systems!$I$2:AY$2,)),$A107)+COUNTIFS(INDEX(ownership,0,MATCH(AM$1,Systems!$I$2:AY$2,)),$A107&amp;"(*",INDEX(ownership,0,MATCH(AM$1,Systems!$I$2:AY$2,)),"&lt;&gt;*"&amp;"(X)"&amp;"*")+COUNTIF(INDEX(ownership,0,MATCH(AM$1,Systems!$I$2:AY$2,)),$A107&amp;",*")</f>
        <v>0</v>
      </c>
      <c r="AN107" s="121">
        <f t="array" ref="AN107">COUNTIF(INDEX(ownership,0,MATCH(AN$1,Systems!$I$2:AY$2,)),$A107)+COUNTIFS(INDEX(ownership,0,MATCH(AN$1,Systems!$I$2:AY$2,)),$A107&amp;"(*",INDEX(ownership,0,MATCH(AN$1,Systems!$I$2:AY$2,)),"&lt;&gt;*"&amp;"(X)"&amp;"*")+COUNTIF(INDEX(ownership,0,MATCH(AN$1,Systems!$I$2:AY$2,)),$A107&amp;",*")</f>
        <v>0</v>
      </c>
      <c r="AO107" s="121">
        <f t="array" ref="AO107">COUNTIF(INDEX(ownership,0,MATCH(AO$1,Systems!$I$2:AY$2,)),$A107)+COUNTIFS(INDEX(ownership,0,MATCH(AO$1,Systems!$I$2:AY$2,)),$A107&amp;"(*",INDEX(ownership,0,MATCH(AO$1,Systems!$I$2:AY$2,)),"&lt;&gt;*"&amp;"(X)"&amp;"*")+COUNTIF(INDEX(ownership,0,MATCH(AO$1,Systems!$I$2:AY$2,)),$A107&amp;",*")</f>
        <v>0</v>
      </c>
      <c r="AP107" s="121">
        <f t="array" ref="AP107">COUNTIF(INDEX(ownership,0,MATCH(AP$1,Systems!$I$2:AY$2,)),$A107)+COUNTIFS(INDEX(ownership,0,MATCH(AP$1,Systems!$I$2:AY$2,)),$A107&amp;"(*",INDEX(ownership,0,MATCH(AP$1,Systems!$I$2:AY$2,)),"&lt;&gt;*"&amp;"(X)"&amp;"*")+COUNTIF(INDEX(ownership,0,MATCH(AP$1,Systems!$I$2:AY$2,)),$A107&amp;",*")</f>
        <v>0</v>
      </c>
      <c r="AQ107" s="121">
        <f t="array" ref="AQ107">COUNTIF(INDEX(ownership,0,MATCH(AQ$1,Systems!$I$2:AY$2,)),$A107)+COUNTIFS(INDEX(ownership,0,MATCH(AQ$1,Systems!$I$2:AY$2,)),$A107&amp;"(*",INDEX(ownership,0,MATCH(AQ$1,Systems!$I$2:AY$2,)),"&lt;&gt;*"&amp;"(X)"&amp;"*")+COUNTIF(INDEX(ownership,0,MATCH(AQ$1,Systems!$I$2:AY$2,)),$A107&amp;",*")</f>
        <v>0</v>
      </c>
      <c r="AR107" s="121">
        <f t="array" ref="AR107">COUNTIF(INDEX(ownership,0,MATCH(AR$1,Systems!$I$2:AY$2,)),$A107)+COUNTIFS(INDEX(ownership,0,MATCH(AR$1,Systems!$I$2:AY$2,)),$A107&amp;"(*",INDEX(ownership,0,MATCH(AR$1,Systems!$I$2:AY$2,)),"&lt;&gt;*"&amp;"(X)"&amp;"*")+COUNTIF(INDEX(ownership,0,MATCH(AR$1,Systems!$I$2:AY$2,)),$A107&amp;",*")</f>
        <v>3</v>
      </c>
      <c r="AS107" s="121">
        <f t="array" ref="AS107">COUNTIF(INDEX(ownership,0,MATCH(AS$1,Systems!$I$2:AY$2,)),$A107)+COUNTIFS(INDEX(ownership,0,MATCH(AS$1,Systems!$I$2:AY$2,)),$A107&amp;"(*",INDEX(ownership,0,MATCH(AS$1,Systems!$I$2:AY$2,)),"&lt;&gt;*"&amp;"(X)"&amp;"*")+COUNTIF(INDEX(ownership,0,MATCH(AS$1,Systems!$I$2:AY$2,)),$A107&amp;",*")</f>
        <v>3</v>
      </c>
      <c r="AT107" s="121">
        <f t="array" ref="AT107">COUNTIF(INDEX(ownership,0,MATCH(AT$1,Systems!$I$2:AY$2,)),$A107)+COUNTIFS(INDEX(ownership,0,MATCH(AT$1,Systems!$I$2:AY$2,)),$A107&amp;"(*",INDEX(ownership,0,MATCH(AT$1,Systems!$I$2:AY$2,)),"&lt;&gt;*"&amp;"(X)"&amp;"*")+COUNTIF(INDEX(ownership,0,MATCH(AT$1,Systems!$I$2:AY$2,)),$A107&amp;",*")</f>
        <v>3</v>
      </c>
      <c r="AU107" s="121">
        <f t="array" ref="AU107">COUNTIF(INDEX(ownership,0,MATCH(AU$1,Systems!$I$2:AY$2,)),$A107)+COUNTIFS(INDEX(ownership,0,MATCH(AU$1,Systems!$I$2:AY$2,)),$A107&amp;"(*",INDEX(ownership,0,MATCH(AU$1,Systems!$I$2:AY$2,)),"&lt;&gt;*"&amp;"(X)"&amp;"*")+COUNTIF(INDEX(ownership,0,MATCH(AU$1,Systems!$I$2:AY$2,)),$A107&amp;",*")</f>
        <v>0</v>
      </c>
      <c r="AV107" s="121">
        <f t="array" ref="AV107">COUNTIF(INDEX(ownership,0,MATCH(AV$1,Systems!$I$2:AY$2,)),$A107)+COUNTIFS(INDEX(ownership,0,MATCH(AV$1,Systems!$I$2:AY$2,)),$A107&amp;"(*",INDEX(ownership,0,MATCH(AV$1,Systems!$I$2:AY$2,)),"&lt;&gt;*"&amp;"(X)"&amp;"*")+COUNTIF(INDEX(ownership,0,MATCH(AV$1,Systems!$I$2:AY$2,)),$A107&amp;",*")</f>
        <v>0</v>
      </c>
      <c r="AW107" s="121">
        <f t="array" ref="AW107">COUNTIF(INDEX(ownership,0,MATCH(AW$1,Systems!$I$2:AY$2,)),$A107)+COUNTIFS(INDEX(ownership,0,MATCH(AW$1,Systems!$I$2:AY$2,)),$A107&amp;"(*",INDEX(ownership,0,MATCH(AW$1,Systems!$I$2:AY$2,)),"&lt;&gt;*"&amp;"(X)"&amp;"*")+COUNTIF(INDEX(ownership,0,MATCH(AW$1,Systems!$I$2:AY$2,)),$A107&amp;",*")</f>
        <v>0</v>
      </c>
      <c r="AX107" s="121">
        <f t="array" ref="AX107">COUNTIF(INDEX(ownership,0,MATCH(AX$1,Systems!$I$2:AY$2,)),$A107)+COUNTIFS(INDEX(ownership,0,MATCH(AX$1,Systems!$I$2:AY$2,)),$A107&amp;"(*",INDEX(ownership,0,MATCH(AX$1,Systems!$I$2:AY$2,)),"&lt;&gt;*"&amp;"(X)"&amp;"*")+COUNTIF(INDEX(ownership,0,MATCH(AX$1,Systems!$I$2:AY$2,)),$A107&amp;",*")</f>
        <v>0</v>
      </c>
      <c r="AY107" s="121">
        <f t="array" ref="AY107">COUNTIF(INDEX(ownership,0,MATCH(AY$1,Systems!$I$2:AZ$2,)),$A107)+COUNTIFS(INDEX(ownership,0,MATCH(AY$1,Systems!$I$2:AZ$2,)),$A107&amp;"(*",INDEX(ownership,0,MATCH(AY$1,Systems!$I$2:AZ$2,)),"&lt;&gt;*"&amp;"(X)"&amp;"*")+COUNTIF(INDEX(ownership,0,MATCH(AY$1,Systems!$I$2:AZ$2,)),$A107&amp;",*")</f>
        <v>0</v>
      </c>
      <c r="AZ107" s="121">
        <f t="array" ref="AZ107">COUNTIF(INDEX(ownership,0,MATCH(AZ$1,Systems!$I$2:AY$2,)),$A107)+COUNTIFS(INDEX(ownership,0,MATCH(AZ$1,Systems!$I$2:AY$2,)),$A107&amp;"(*",INDEX(ownership,0,MATCH(AZ$1,Systems!$I$2:AY$2,)),"&lt;&gt;*"&amp;"(X)"&amp;"*")+COUNTIF(INDEX(ownership,0,MATCH(AZ$1,Systems!$I$2:AY$2,)),$A107&amp;",*")</f>
        <v>0</v>
      </c>
    </row>
    <row r="108" ht="15.75" customHeight="1">
      <c r="A108" s="60" t="s">
        <v>4451</v>
      </c>
      <c r="B108" s="60" t="s">
        <v>8139</v>
      </c>
      <c r="C108" s="60" t="s">
        <v>7939</v>
      </c>
      <c r="D108" s="119">
        <v>3079.0</v>
      </c>
      <c r="E108" s="119">
        <v>3081.0</v>
      </c>
      <c r="F108" s="122"/>
      <c r="G108" s="121">
        <f t="shared" si="1"/>
        <v>4</v>
      </c>
      <c r="H108" s="121">
        <f t="array" ref="H108">COUNTIF(INDEX(ownership,0,MATCH(H$1,Systems!$I$2:AY$2,)),$A108)+COUNTIFS(INDEX(ownership,0,MATCH(H$1,Systems!$I$2:AY$2,)),$A108&amp;"(*",INDEX(ownership,0,MATCH(H$1,Systems!$I$2:AY$2,)),"&lt;&gt;*"&amp;"(X)"&amp;"*")+COUNTIF(INDEX(ownership,0,MATCH(H$1,Systems!$I$2:AY$2,)),$A108&amp;",*")</f>
        <v>0</v>
      </c>
      <c r="I108" s="121">
        <f t="array" ref="I108">COUNTIF(INDEX(ownership,0,MATCH(I$1,Systems!$I$2:AY$2,)),$A108)+COUNTIFS(INDEX(ownership,0,MATCH(I$1,Systems!$I$2:AY$2,)),$A108&amp;"(*",INDEX(ownership,0,MATCH(I$1,Systems!$I$2:AY$2,)),"&lt;&gt;*"&amp;"(X)"&amp;"*")+COUNTIF(INDEX(ownership,0,MATCH(I$1,Systems!$I$2:AY$2,)),$A108&amp;",*")</f>
        <v>0</v>
      </c>
      <c r="J108" s="121">
        <f t="array" ref="J108">COUNTIF(INDEX(ownership,0,MATCH(J$1,Systems!$I$2:AY$2,)),$A108)+COUNTIFS(INDEX(ownership,0,MATCH(J$1,Systems!$I$2:AY$2,)),$A108&amp;"(*",INDEX(ownership,0,MATCH(J$1,Systems!$I$2:AY$2,)),"&lt;&gt;*"&amp;"(X)"&amp;"*")+COUNTIF(INDEX(ownership,0,MATCH(J$1,Systems!$I$2:AY$2,)),$A108&amp;",*")</f>
        <v>0</v>
      </c>
      <c r="K108" s="121">
        <f t="array" ref="K108">COUNTIF(INDEX(ownership,0,MATCH(K$1,Systems!$I$2:AY$2,)),$A108)+COUNTIFS(INDEX(ownership,0,MATCH(K$1,Systems!$I$2:AY$2,)),$A108&amp;"(*",INDEX(ownership,0,MATCH(K$1,Systems!$I$2:AY$2,)),"&lt;&gt;*"&amp;"(X)"&amp;"*")+COUNTIF(INDEX(ownership,0,MATCH(K$1,Systems!$I$2:AY$2,)),$A108&amp;",*")</f>
        <v>0</v>
      </c>
      <c r="L108" s="121">
        <f t="array" ref="L108">COUNTIF(INDEX(ownership,0,MATCH(L$1,Systems!$I$2:AY$2,)),$A108)+COUNTIFS(INDEX(ownership,0,MATCH(L$1,Systems!$I$2:AY$2,)),$A108&amp;"(*",INDEX(ownership,0,MATCH(L$1,Systems!$I$2:AY$2,)),"&lt;&gt;*"&amp;"(X)"&amp;"*")+COUNTIF(INDEX(ownership,0,MATCH(L$1,Systems!$I$2:AY$2,)),$A108&amp;",*")</f>
        <v>0</v>
      </c>
      <c r="M108" s="121">
        <f t="array" ref="M108">COUNTIF(INDEX(ownership,0,MATCH(M$1,Systems!$I$2:AY$2,)),$A108)+COUNTIFS(INDEX(ownership,0,MATCH(M$1,Systems!$I$2:AY$2,)),$A108&amp;"(*",INDEX(ownership,0,MATCH(M$1,Systems!$I$2:AY$2,)),"&lt;&gt;*"&amp;"(X)"&amp;"*")+COUNTIF(INDEX(ownership,0,MATCH(M$1,Systems!$I$2:AY$2,)),$A108&amp;",*")</f>
        <v>0</v>
      </c>
      <c r="N108" s="121">
        <f t="array" ref="N108">COUNTIF(INDEX(ownership,0,MATCH(N$1,Systems!$I$2:AY$2,)),$A108)+COUNTIFS(INDEX(ownership,0,MATCH(N$1,Systems!$I$2:AY$2,)),$A108&amp;"(*",INDEX(ownership,0,MATCH(N$1,Systems!$I$2:AY$2,)),"&lt;&gt;*"&amp;"(X)"&amp;"*")+COUNTIF(INDEX(ownership,0,MATCH(N$1,Systems!$I$2:AY$2,)),$A108&amp;",*")</f>
        <v>0</v>
      </c>
      <c r="O108" s="121">
        <f t="array" ref="O108">COUNTIF(INDEX(ownership,0,MATCH(O$1,Systems!$I$2:AY$2,)),$A108)+COUNTIFS(INDEX(ownership,0,MATCH(O$1,Systems!$I$2:AY$2,)),$A108&amp;"(*",INDEX(ownership,0,MATCH(O$1,Systems!$I$2:AY$2,)),"&lt;&gt;*"&amp;"(X)"&amp;"*")+COUNTIF(INDEX(ownership,0,MATCH(O$1,Systems!$I$2:AY$2,)),$A108&amp;",*")</f>
        <v>0</v>
      </c>
      <c r="P108" s="121">
        <f t="array" ref="P108">COUNTIF(INDEX(ownership,0,MATCH(P$1,Systems!$I$2:AY$2,)),$A108)+COUNTIFS(INDEX(ownership,0,MATCH(P$1,Systems!$I$2:AY$2,)),$A108&amp;"(*",INDEX(ownership,0,MATCH(P$1,Systems!$I$2:AY$2,)),"&lt;&gt;*"&amp;"(X)"&amp;"*")+COUNTIF(INDEX(ownership,0,MATCH(P$1,Systems!$I$2:AY$2,)),$A108&amp;",*")</f>
        <v>0</v>
      </c>
      <c r="Q108" s="121">
        <f t="array" ref="Q108">COUNTIF(INDEX(ownership,0,MATCH(Q$1,Systems!$I$2:AY$2,)),$A108)+COUNTIFS(INDEX(ownership,0,MATCH(Q$1,Systems!$I$2:AY$2,)),$A108&amp;"(*",INDEX(ownership,0,MATCH(Q$1,Systems!$I$2:AY$2,)),"&lt;&gt;*"&amp;"(X)"&amp;"*")+COUNTIF(INDEX(ownership,0,MATCH(Q$1,Systems!$I$2:AY$2,)),$A108&amp;",*")</f>
        <v>0</v>
      </c>
      <c r="R108" s="121">
        <f t="array" ref="R108">COUNTIF(INDEX(ownership,0,MATCH(R$1,Systems!$I$2:AY$2,)),$A108)+COUNTIFS(INDEX(ownership,0,MATCH(R$1,Systems!$I$2:AY$2,)),$A108&amp;"(*",INDEX(ownership,0,MATCH(R$1,Systems!$I$2:AY$2,)),"&lt;&gt;*"&amp;"(X)"&amp;"*")+COUNTIF(INDEX(ownership,0,MATCH(R$1,Systems!$I$2:AY$2,)),$A108&amp;",*")</f>
        <v>0</v>
      </c>
      <c r="S108" s="121">
        <f t="array" ref="S108">COUNTIF(INDEX(ownership,0,MATCH(S$1,Systems!$I$2:AY$2,)),$A108)+COUNTIFS(INDEX(ownership,0,MATCH(S$1,Systems!$I$2:AY$2,)),$A108&amp;"(*",INDEX(ownership,0,MATCH(S$1,Systems!$I$2:AY$2,)),"&lt;&gt;*"&amp;"(X)"&amp;"*")+COUNTIF(INDEX(ownership,0,MATCH(S$1,Systems!$I$2:AY$2,)),$A108&amp;",*")</f>
        <v>0</v>
      </c>
      <c r="T108" s="121">
        <f t="array" ref="T108">COUNTIF(INDEX(ownership,0,MATCH(T$1,Systems!$I$2:AY$2,)),$A108)+COUNTIFS(INDEX(ownership,0,MATCH(T$1,Systems!$I$2:AY$2,)),$A108&amp;"(*",INDEX(ownership,0,MATCH(T$1,Systems!$I$2:AY$2,)),"&lt;&gt;*"&amp;"(X)"&amp;"*")+COUNTIF(INDEX(ownership,0,MATCH(T$1,Systems!$I$2:AY$2,)),$A108&amp;",*")</f>
        <v>0</v>
      </c>
      <c r="U108" s="121">
        <f t="array" ref="U108">COUNTIF(INDEX(ownership,0,MATCH(U$1,Systems!$I$2:AY$2,)),$A108)+COUNTIFS(INDEX(ownership,0,MATCH(U$1,Systems!$I$2:AY$2,)),$A108&amp;"(*",INDEX(ownership,0,MATCH(U$1,Systems!$I$2:AY$2,)),"&lt;&gt;*"&amp;"(X)"&amp;"*")+COUNTIF(INDEX(ownership,0,MATCH(U$1,Systems!$I$2:AY$2,)),$A108&amp;",*")</f>
        <v>0</v>
      </c>
      <c r="V108" s="121">
        <f t="array" ref="V108">COUNTIF(INDEX(ownership,0,MATCH(V$1,Systems!$I$2:AY$2,)),$A108)+COUNTIFS(INDEX(ownership,0,MATCH(V$1,Systems!$I$2:AY$2,)),$A108&amp;"(*",INDEX(ownership,0,MATCH(V$1,Systems!$I$2:AY$2,)),"&lt;&gt;*"&amp;"(X)"&amp;"*")+COUNTIF(INDEX(ownership,0,MATCH(V$1,Systems!$I$2:AY$2,)),$A108&amp;",*")</f>
        <v>0</v>
      </c>
      <c r="W108" s="121">
        <f t="array" ref="W108">COUNTIF(INDEX(ownership,0,MATCH(W$1,Systems!$I$2:AY$2,)),$A108)+COUNTIFS(INDEX(ownership,0,MATCH(W$1,Systems!$I$2:AY$2,)),$A108&amp;"(*",INDEX(ownership,0,MATCH(W$1,Systems!$I$2:AY$2,)),"&lt;&gt;*"&amp;"(X)"&amp;"*")+COUNTIF(INDEX(ownership,0,MATCH(W$1,Systems!$I$2:AY$2,)),$A108&amp;",*")</f>
        <v>0</v>
      </c>
      <c r="X108" s="121">
        <f t="array" ref="X108">COUNTIF(INDEX(ownership,0,MATCH(X$1,Systems!$I$2:AY$2,)),$A108)+COUNTIFS(INDEX(ownership,0,MATCH(X$1,Systems!$I$2:AY$2,)),$A108&amp;"(*",INDEX(ownership,0,MATCH(X$1,Systems!$I$2:AY$2,)),"&lt;&gt;*"&amp;"(X)"&amp;"*")+COUNTIF(INDEX(ownership,0,MATCH(X$1,Systems!$I$2:AY$2,)),$A108&amp;",*")</f>
        <v>0</v>
      </c>
      <c r="Y108" s="121">
        <f t="array" ref="Y108">COUNTIF(INDEX(ownership,0,MATCH(Y$1,Systems!$I$2:AY$2,)),$A108)+COUNTIFS(INDEX(ownership,0,MATCH(Y$1,Systems!$I$2:AY$2,)),$A108&amp;"(*",INDEX(ownership,0,MATCH(Y$1,Systems!$I$2:AY$2,)),"&lt;&gt;*"&amp;"(X)"&amp;"*")+COUNTIF(INDEX(ownership,0,MATCH(Y$1,Systems!$I$2:AY$2,)),$A108&amp;",*")</f>
        <v>0</v>
      </c>
      <c r="Z108" s="121">
        <f t="array" ref="Z108">COUNTIF(INDEX(ownership,0,MATCH(Z$1,Systems!$I$2:AY$2,)),$A108)+COUNTIFS(INDEX(ownership,0,MATCH(Z$1,Systems!$I$2:AY$2,)),$A108&amp;"(*",INDEX(ownership,0,MATCH(Z$1,Systems!$I$2:AY$2,)),"&lt;&gt;*"&amp;"(X)"&amp;"*")+COUNTIF(INDEX(ownership,0,MATCH(Z$1,Systems!$I$2:AY$2,)),$A108&amp;",*")</f>
        <v>0</v>
      </c>
      <c r="AA108" s="121">
        <f t="array" ref="AA108">COUNTIF(INDEX(ownership,0,MATCH(AA$1,Systems!$I$2:AY$2,)),$A108)+COUNTIFS(INDEX(ownership,0,MATCH(AA$1,Systems!$I$2:AY$2,)),$A108&amp;"(*",INDEX(ownership,0,MATCH(AA$1,Systems!$I$2:AY$2,)),"&lt;&gt;*"&amp;"(X)"&amp;"*")+COUNTIF(INDEX(ownership,0,MATCH(AA$1,Systems!$I$2:AY$2,)),$A108&amp;",*")</f>
        <v>0</v>
      </c>
      <c r="AB108" s="121">
        <f t="array" ref="AB108">COUNTIF(INDEX(ownership,0,MATCH(AB$1,Systems!$I$2:AY$2,)),$A108)+COUNTIFS(INDEX(ownership,0,MATCH(AB$1,Systems!$I$2:AY$2,)),$A108&amp;"(*",INDEX(ownership,0,MATCH(AB$1,Systems!$I$2:AY$2,)),"&lt;&gt;*"&amp;"(X)"&amp;"*")+COUNTIF(INDEX(ownership,0,MATCH(AB$1,Systems!$I$2:AY$2,)),$A108&amp;",*")</f>
        <v>0</v>
      </c>
      <c r="AC108" s="121">
        <f t="array" ref="AC108">COUNTIF(INDEX(ownership,0,MATCH(AC$1,Systems!$I$2:AY$2,)),$A108)+COUNTIFS(INDEX(ownership,0,MATCH(AC$1,Systems!$I$2:AY$2,)),$A108&amp;"(*",INDEX(ownership,0,MATCH(AC$1,Systems!$I$2:AY$2,)),"&lt;&gt;*"&amp;"(X)"&amp;"*")+COUNTIF(INDEX(ownership,0,MATCH(AC$1,Systems!$I$2:AY$2,)),$A108&amp;",*")</f>
        <v>0</v>
      </c>
      <c r="AD108" s="121">
        <f t="array" ref="AD108">COUNTIF(INDEX(ownership,0,MATCH(AD$1,Systems!$I$2:AY$2,)),$A108)+COUNTIFS(INDEX(ownership,0,MATCH(AD$1,Systems!$I$2:AY$2,)),$A108&amp;"(*",INDEX(ownership,0,MATCH(AD$1,Systems!$I$2:AY$2,)),"&lt;&gt;*"&amp;"(X)"&amp;"*")+COUNTIF(INDEX(ownership,0,MATCH(AD$1,Systems!$I$2:AY$2,)),$A108&amp;",*")</f>
        <v>0</v>
      </c>
      <c r="AE108" s="121">
        <f t="array" ref="AE108">COUNTIF(INDEX(ownership,0,MATCH(AE$1,Systems!$I$2:AY$2,)),$A108)+COUNTIFS(INDEX(ownership,0,MATCH(AE$1,Systems!$I$2:AY$2,)),$A108&amp;"(*",INDEX(ownership,0,MATCH(AE$1,Systems!$I$2:AY$2,)),"&lt;&gt;*"&amp;"(X)"&amp;"*")+COUNTIF(INDEX(ownership,0,MATCH(AE$1,Systems!$I$2:AY$2,)),$A108&amp;",*")</f>
        <v>0</v>
      </c>
      <c r="AF108" s="121">
        <f t="array" ref="AF108">COUNTIF(INDEX(ownership,0,MATCH(AF$1,Systems!$I$2:AY$2,)),$A108)+COUNTIFS(INDEX(ownership,0,MATCH(AF$1,Systems!$I$2:AY$2,)),$A108&amp;"(*",INDEX(ownership,0,MATCH(AF$1,Systems!$I$2:AY$2,)),"&lt;&gt;*"&amp;"(X)"&amp;"*")+COUNTIF(INDEX(ownership,0,MATCH(AF$1,Systems!$I$2:AY$2,)),$A108&amp;",*")</f>
        <v>0</v>
      </c>
      <c r="AG108" s="121">
        <f t="array" ref="AG108">COUNTIF(INDEX(ownership,0,MATCH(AG$1,Systems!$I$2:AY$2,)),$A108)+COUNTIFS(INDEX(ownership,0,MATCH(AG$1,Systems!$I$2:AY$2,)),$A108&amp;"(*",INDEX(ownership,0,MATCH(AG$1,Systems!$I$2:AY$2,)),"&lt;&gt;*"&amp;"(X)"&amp;"*")+COUNTIF(INDEX(ownership,0,MATCH(AG$1,Systems!$I$2:AY$2,)),$A108&amp;",*")</f>
        <v>0</v>
      </c>
      <c r="AH108" s="121">
        <f t="array" ref="AH108">COUNTIF(INDEX(ownership,0,MATCH(AH$1,Systems!$I$2:AY$2,)),$A108)+COUNTIFS(INDEX(ownership,0,MATCH(AH$1,Systems!$I$2:AY$2,)),$A108&amp;"(*",INDEX(ownership,0,MATCH(AH$1,Systems!$I$2:AY$2,)),"&lt;&gt;*"&amp;"(X)"&amp;"*")+COUNTIF(INDEX(ownership,0,MATCH(AH$1,Systems!$I$2:AY$2,)),$A108&amp;",*")</f>
        <v>0</v>
      </c>
      <c r="AI108" s="121">
        <f t="array" ref="AI108">COUNTIF(INDEX(ownership,0,MATCH(AI$1,Systems!$I$2:AY$2,)),$A108)+COUNTIFS(INDEX(ownership,0,MATCH(AI$1,Systems!$I$2:AY$2,)),$A108&amp;"(*",INDEX(ownership,0,MATCH(AI$1,Systems!$I$2:AY$2,)),"&lt;&gt;*"&amp;"(X)"&amp;"*")+COUNTIF(INDEX(ownership,0,MATCH(AI$1,Systems!$I$2:AY$2,)),$A108&amp;",*")</f>
        <v>0</v>
      </c>
      <c r="AJ108" s="121">
        <f t="array" ref="AJ108">COUNTIF(INDEX(ownership,0,MATCH(AJ$1,Systems!$I$2:AY$2,)),$A108)+COUNTIFS(INDEX(ownership,0,MATCH(AJ$1,Systems!$I$2:AY$2,)),$A108&amp;"(*",INDEX(ownership,0,MATCH(AJ$1,Systems!$I$2:AY$2,)),"&lt;&gt;*"&amp;"(X)"&amp;"*")+COUNTIF(INDEX(ownership,0,MATCH(AJ$1,Systems!$I$2:AY$2,)),$A108&amp;",*")</f>
        <v>0</v>
      </c>
      <c r="AK108" s="121">
        <f t="array" ref="AK108">COUNTIF(INDEX(ownership,0,MATCH(AK$1,Systems!$I$2:AY$2,)),$A108)+COUNTIFS(INDEX(ownership,0,MATCH(AK$1,Systems!$I$2:AY$2,)),$A108&amp;"(*",INDEX(ownership,0,MATCH(AK$1,Systems!$I$2:AY$2,)),"&lt;&gt;*"&amp;"(X)"&amp;"*")+COUNTIF(INDEX(ownership,0,MATCH(AK$1,Systems!$I$2:AY$2,)),$A108&amp;",*")</f>
        <v>0</v>
      </c>
      <c r="AL108" s="121">
        <f t="array" ref="AL108">COUNTIF(INDEX(ownership,0,MATCH(AL$1,Systems!$I$2:AY$2,)),$A108)+COUNTIFS(INDEX(ownership,0,MATCH(AL$1,Systems!$I$2:AY$2,)),$A108&amp;"(*",INDEX(ownership,0,MATCH(AL$1,Systems!$I$2:AY$2,)),"&lt;&gt;*"&amp;"(X)"&amp;"*")+COUNTIF(INDEX(ownership,0,MATCH(AL$1,Systems!$I$2:AY$2,)),$A108&amp;",*")</f>
        <v>0</v>
      </c>
      <c r="AM108" s="121">
        <f t="array" ref="AM108">COUNTIF(INDEX(ownership,0,MATCH(AM$1,Systems!$I$2:AY$2,)),$A108)+COUNTIFS(INDEX(ownership,0,MATCH(AM$1,Systems!$I$2:AY$2,)),$A108&amp;"(*",INDEX(ownership,0,MATCH(AM$1,Systems!$I$2:AY$2,)),"&lt;&gt;*"&amp;"(X)"&amp;"*")+COUNTIF(INDEX(ownership,0,MATCH(AM$1,Systems!$I$2:AY$2,)),$A108&amp;",*")</f>
        <v>0</v>
      </c>
      <c r="AN108" s="121">
        <f t="array" ref="AN108">COUNTIF(INDEX(ownership,0,MATCH(AN$1,Systems!$I$2:AY$2,)),$A108)+COUNTIFS(INDEX(ownership,0,MATCH(AN$1,Systems!$I$2:AY$2,)),$A108&amp;"(*",INDEX(ownership,0,MATCH(AN$1,Systems!$I$2:AY$2,)),"&lt;&gt;*"&amp;"(X)"&amp;"*")+COUNTIF(INDEX(ownership,0,MATCH(AN$1,Systems!$I$2:AY$2,)),$A108&amp;",*")</f>
        <v>0</v>
      </c>
      <c r="AO108" s="121">
        <f t="array" ref="AO108">COUNTIF(INDEX(ownership,0,MATCH(AO$1,Systems!$I$2:AY$2,)),$A108)+COUNTIFS(INDEX(ownership,0,MATCH(AO$1,Systems!$I$2:AY$2,)),$A108&amp;"(*",INDEX(ownership,0,MATCH(AO$1,Systems!$I$2:AY$2,)),"&lt;&gt;*"&amp;"(X)"&amp;"*")+COUNTIF(INDEX(ownership,0,MATCH(AO$1,Systems!$I$2:AY$2,)),$A108&amp;",*")</f>
        <v>0</v>
      </c>
      <c r="AP108" s="121">
        <f t="array" ref="AP108">COUNTIF(INDEX(ownership,0,MATCH(AP$1,Systems!$I$2:AY$2,)),$A108)+COUNTIFS(INDEX(ownership,0,MATCH(AP$1,Systems!$I$2:AY$2,)),$A108&amp;"(*",INDEX(ownership,0,MATCH(AP$1,Systems!$I$2:AY$2,)),"&lt;&gt;*"&amp;"(X)"&amp;"*")+COUNTIF(INDEX(ownership,0,MATCH(AP$1,Systems!$I$2:AY$2,)),$A108&amp;",*")</f>
        <v>0</v>
      </c>
      <c r="AQ108" s="121">
        <f t="array" ref="AQ108">COUNTIF(INDEX(ownership,0,MATCH(AQ$1,Systems!$I$2:AY$2,)),$A108)+COUNTIFS(INDEX(ownership,0,MATCH(AQ$1,Systems!$I$2:AY$2,)),$A108&amp;"(*",INDEX(ownership,0,MATCH(AQ$1,Systems!$I$2:AY$2,)),"&lt;&gt;*"&amp;"(X)"&amp;"*")+COUNTIF(INDEX(ownership,0,MATCH(AQ$1,Systems!$I$2:AY$2,)),$A108&amp;",*")</f>
        <v>0</v>
      </c>
      <c r="AR108" s="121">
        <f t="array" ref="AR108">COUNTIF(INDEX(ownership,0,MATCH(AR$1,Systems!$I$2:AY$2,)),$A108)+COUNTIFS(INDEX(ownership,0,MATCH(AR$1,Systems!$I$2:AY$2,)),$A108&amp;"(*",INDEX(ownership,0,MATCH(AR$1,Systems!$I$2:AY$2,)),"&lt;&gt;*"&amp;"(X)"&amp;"*")+COUNTIF(INDEX(ownership,0,MATCH(AR$1,Systems!$I$2:AY$2,)),$A108&amp;",*")</f>
        <v>4</v>
      </c>
      <c r="AS108" s="121">
        <f t="array" ref="AS108">COUNTIF(INDEX(ownership,0,MATCH(AS$1,Systems!$I$2:AY$2,)),$A108)+COUNTIFS(INDEX(ownership,0,MATCH(AS$1,Systems!$I$2:AY$2,)),$A108&amp;"(*",INDEX(ownership,0,MATCH(AS$1,Systems!$I$2:AY$2,)),"&lt;&gt;*"&amp;"(X)"&amp;"*")+COUNTIF(INDEX(ownership,0,MATCH(AS$1,Systems!$I$2:AY$2,)),$A108&amp;",*")</f>
        <v>0</v>
      </c>
      <c r="AT108" s="121">
        <f t="array" ref="AT108">COUNTIF(INDEX(ownership,0,MATCH(AT$1,Systems!$I$2:AY$2,)),$A108)+COUNTIFS(INDEX(ownership,0,MATCH(AT$1,Systems!$I$2:AY$2,)),$A108&amp;"(*",INDEX(ownership,0,MATCH(AT$1,Systems!$I$2:AY$2,)),"&lt;&gt;*"&amp;"(X)"&amp;"*")+COUNTIF(INDEX(ownership,0,MATCH(AT$1,Systems!$I$2:AY$2,)),$A108&amp;",*")</f>
        <v>0</v>
      </c>
      <c r="AU108" s="121">
        <f t="array" ref="AU108">COUNTIF(INDEX(ownership,0,MATCH(AU$1,Systems!$I$2:AY$2,)),$A108)+COUNTIFS(INDEX(ownership,0,MATCH(AU$1,Systems!$I$2:AY$2,)),$A108&amp;"(*",INDEX(ownership,0,MATCH(AU$1,Systems!$I$2:AY$2,)),"&lt;&gt;*"&amp;"(X)"&amp;"*")+COUNTIF(INDEX(ownership,0,MATCH(AU$1,Systems!$I$2:AY$2,)),$A108&amp;",*")</f>
        <v>0</v>
      </c>
      <c r="AV108" s="121">
        <f t="array" ref="AV108">COUNTIF(INDEX(ownership,0,MATCH(AV$1,Systems!$I$2:AY$2,)),$A108)+COUNTIFS(INDEX(ownership,0,MATCH(AV$1,Systems!$I$2:AY$2,)),$A108&amp;"(*",INDEX(ownership,0,MATCH(AV$1,Systems!$I$2:AY$2,)),"&lt;&gt;*"&amp;"(X)"&amp;"*")+COUNTIF(INDEX(ownership,0,MATCH(AV$1,Systems!$I$2:AY$2,)),$A108&amp;",*")</f>
        <v>0</v>
      </c>
      <c r="AW108" s="121">
        <f t="array" ref="AW108">COUNTIF(INDEX(ownership,0,MATCH(AW$1,Systems!$I$2:AY$2,)),$A108)+COUNTIFS(INDEX(ownership,0,MATCH(AW$1,Systems!$I$2:AY$2,)),$A108&amp;"(*",INDEX(ownership,0,MATCH(AW$1,Systems!$I$2:AY$2,)),"&lt;&gt;*"&amp;"(X)"&amp;"*")+COUNTIF(INDEX(ownership,0,MATCH(AW$1,Systems!$I$2:AY$2,)),$A108&amp;",*")</f>
        <v>0</v>
      </c>
      <c r="AX108" s="121">
        <f t="array" ref="AX108">COUNTIF(INDEX(ownership,0,MATCH(AX$1,Systems!$I$2:AY$2,)),$A108)+COUNTIFS(INDEX(ownership,0,MATCH(AX$1,Systems!$I$2:AY$2,)),$A108&amp;"(*",INDEX(ownership,0,MATCH(AX$1,Systems!$I$2:AY$2,)),"&lt;&gt;*"&amp;"(X)"&amp;"*")+COUNTIF(INDEX(ownership,0,MATCH(AX$1,Systems!$I$2:AY$2,)),$A108&amp;",*")</f>
        <v>0</v>
      </c>
      <c r="AY108" s="121">
        <f t="array" ref="AY108">COUNTIF(INDEX(ownership,0,MATCH(AY$1,Systems!$I$2:AZ$2,)),$A108)+COUNTIFS(INDEX(ownership,0,MATCH(AY$1,Systems!$I$2:AZ$2,)),$A108&amp;"(*",INDEX(ownership,0,MATCH(AY$1,Systems!$I$2:AZ$2,)),"&lt;&gt;*"&amp;"(X)"&amp;"*")+COUNTIF(INDEX(ownership,0,MATCH(AY$1,Systems!$I$2:AZ$2,)),$A108&amp;",*")</f>
        <v>0</v>
      </c>
      <c r="AZ108" s="121">
        <f t="array" ref="AZ108">COUNTIF(INDEX(ownership,0,MATCH(AZ$1,Systems!$I$2:AY$2,)),$A108)+COUNTIFS(INDEX(ownership,0,MATCH(AZ$1,Systems!$I$2:AY$2,)),$A108&amp;"(*",INDEX(ownership,0,MATCH(AZ$1,Systems!$I$2:AY$2,)),"&lt;&gt;*"&amp;"(X)"&amp;"*")+COUNTIF(INDEX(ownership,0,MATCH(AZ$1,Systems!$I$2:AY$2,)),$A108&amp;",*")</f>
        <v>0</v>
      </c>
    </row>
    <row r="109" ht="15.75" customHeight="1">
      <c r="A109" s="60" t="s">
        <v>2961</v>
      </c>
      <c r="B109" s="60" t="s">
        <v>8140</v>
      </c>
      <c r="C109" s="60" t="s">
        <v>7930</v>
      </c>
      <c r="D109" s="119">
        <v>3079.0</v>
      </c>
      <c r="E109" s="119">
        <v>3082.0</v>
      </c>
      <c r="F109" s="122"/>
      <c r="G109" s="121">
        <f t="shared" si="1"/>
        <v>2</v>
      </c>
      <c r="H109" s="121">
        <f t="array" ref="H109">COUNTIF(INDEX(ownership,0,MATCH(H$1,Systems!$I$2:AY$2,)),$A109)+COUNTIFS(INDEX(ownership,0,MATCH(H$1,Systems!$I$2:AY$2,)),$A109&amp;"(*",INDEX(ownership,0,MATCH(H$1,Systems!$I$2:AY$2,)),"&lt;&gt;*"&amp;"(X)"&amp;"*")+COUNTIF(INDEX(ownership,0,MATCH(H$1,Systems!$I$2:AY$2,)),$A109&amp;",*")</f>
        <v>0</v>
      </c>
      <c r="I109" s="121">
        <f t="array" ref="I109">COUNTIF(INDEX(ownership,0,MATCH(I$1,Systems!$I$2:AY$2,)),$A109)+COUNTIFS(INDEX(ownership,0,MATCH(I$1,Systems!$I$2:AY$2,)),$A109&amp;"(*",INDEX(ownership,0,MATCH(I$1,Systems!$I$2:AY$2,)),"&lt;&gt;*"&amp;"(X)"&amp;"*")+COUNTIF(INDEX(ownership,0,MATCH(I$1,Systems!$I$2:AY$2,)),$A109&amp;",*")</f>
        <v>0</v>
      </c>
      <c r="J109" s="121">
        <f t="array" ref="J109">COUNTIF(INDEX(ownership,0,MATCH(J$1,Systems!$I$2:AY$2,)),$A109)+COUNTIFS(INDEX(ownership,0,MATCH(J$1,Systems!$I$2:AY$2,)),$A109&amp;"(*",INDEX(ownership,0,MATCH(J$1,Systems!$I$2:AY$2,)),"&lt;&gt;*"&amp;"(X)"&amp;"*")+COUNTIF(INDEX(ownership,0,MATCH(J$1,Systems!$I$2:AY$2,)),$A109&amp;",*")</f>
        <v>0</v>
      </c>
      <c r="K109" s="121">
        <f t="array" ref="K109">COUNTIF(INDEX(ownership,0,MATCH(K$1,Systems!$I$2:AY$2,)),$A109)+COUNTIFS(INDEX(ownership,0,MATCH(K$1,Systems!$I$2:AY$2,)),$A109&amp;"(*",INDEX(ownership,0,MATCH(K$1,Systems!$I$2:AY$2,)),"&lt;&gt;*"&amp;"(X)"&amp;"*")+COUNTIF(INDEX(ownership,0,MATCH(K$1,Systems!$I$2:AY$2,)),$A109&amp;",*")</f>
        <v>0</v>
      </c>
      <c r="L109" s="121">
        <f t="array" ref="L109">COUNTIF(INDEX(ownership,0,MATCH(L$1,Systems!$I$2:AY$2,)),$A109)+COUNTIFS(INDEX(ownership,0,MATCH(L$1,Systems!$I$2:AY$2,)),$A109&amp;"(*",INDEX(ownership,0,MATCH(L$1,Systems!$I$2:AY$2,)),"&lt;&gt;*"&amp;"(X)"&amp;"*")+COUNTIF(INDEX(ownership,0,MATCH(L$1,Systems!$I$2:AY$2,)),$A109&amp;",*")</f>
        <v>0</v>
      </c>
      <c r="M109" s="121">
        <f t="array" ref="M109">COUNTIF(INDEX(ownership,0,MATCH(M$1,Systems!$I$2:AY$2,)),$A109)+COUNTIFS(INDEX(ownership,0,MATCH(M$1,Systems!$I$2:AY$2,)),$A109&amp;"(*",INDEX(ownership,0,MATCH(M$1,Systems!$I$2:AY$2,)),"&lt;&gt;*"&amp;"(X)"&amp;"*")+COUNTIF(INDEX(ownership,0,MATCH(M$1,Systems!$I$2:AY$2,)),$A109&amp;",*")</f>
        <v>0</v>
      </c>
      <c r="N109" s="121">
        <f t="array" ref="N109">COUNTIF(INDEX(ownership,0,MATCH(N$1,Systems!$I$2:AY$2,)),$A109)+COUNTIFS(INDEX(ownership,0,MATCH(N$1,Systems!$I$2:AY$2,)),$A109&amp;"(*",INDEX(ownership,0,MATCH(N$1,Systems!$I$2:AY$2,)),"&lt;&gt;*"&amp;"(X)"&amp;"*")+COUNTIF(INDEX(ownership,0,MATCH(N$1,Systems!$I$2:AY$2,)),$A109&amp;",*")</f>
        <v>0</v>
      </c>
      <c r="O109" s="121">
        <f t="array" ref="O109">COUNTIF(INDEX(ownership,0,MATCH(O$1,Systems!$I$2:AY$2,)),$A109)+COUNTIFS(INDEX(ownership,0,MATCH(O$1,Systems!$I$2:AY$2,)),$A109&amp;"(*",INDEX(ownership,0,MATCH(O$1,Systems!$I$2:AY$2,)),"&lt;&gt;*"&amp;"(X)"&amp;"*")+COUNTIF(INDEX(ownership,0,MATCH(O$1,Systems!$I$2:AY$2,)),$A109&amp;",*")</f>
        <v>0</v>
      </c>
      <c r="P109" s="121">
        <f t="array" ref="P109">COUNTIF(INDEX(ownership,0,MATCH(P$1,Systems!$I$2:AY$2,)),$A109)+COUNTIFS(INDEX(ownership,0,MATCH(P$1,Systems!$I$2:AY$2,)),$A109&amp;"(*",INDEX(ownership,0,MATCH(P$1,Systems!$I$2:AY$2,)),"&lt;&gt;*"&amp;"(X)"&amp;"*")+COUNTIF(INDEX(ownership,0,MATCH(P$1,Systems!$I$2:AY$2,)),$A109&amp;",*")</f>
        <v>0</v>
      </c>
      <c r="Q109" s="121">
        <f t="array" ref="Q109">COUNTIF(INDEX(ownership,0,MATCH(Q$1,Systems!$I$2:AY$2,)),$A109)+COUNTIFS(INDEX(ownership,0,MATCH(Q$1,Systems!$I$2:AY$2,)),$A109&amp;"(*",INDEX(ownership,0,MATCH(Q$1,Systems!$I$2:AY$2,)),"&lt;&gt;*"&amp;"(X)"&amp;"*")+COUNTIF(INDEX(ownership,0,MATCH(Q$1,Systems!$I$2:AY$2,)),$A109&amp;",*")</f>
        <v>0</v>
      </c>
      <c r="R109" s="121">
        <f t="array" ref="R109">COUNTIF(INDEX(ownership,0,MATCH(R$1,Systems!$I$2:AY$2,)),$A109)+COUNTIFS(INDEX(ownership,0,MATCH(R$1,Systems!$I$2:AY$2,)),$A109&amp;"(*",INDEX(ownership,0,MATCH(R$1,Systems!$I$2:AY$2,)),"&lt;&gt;*"&amp;"(X)"&amp;"*")+COUNTIF(INDEX(ownership,0,MATCH(R$1,Systems!$I$2:AY$2,)),$A109&amp;",*")</f>
        <v>0</v>
      </c>
      <c r="S109" s="121">
        <f t="array" ref="S109">COUNTIF(INDEX(ownership,0,MATCH(S$1,Systems!$I$2:AY$2,)),$A109)+COUNTIFS(INDEX(ownership,0,MATCH(S$1,Systems!$I$2:AY$2,)),$A109&amp;"(*",INDEX(ownership,0,MATCH(S$1,Systems!$I$2:AY$2,)),"&lt;&gt;*"&amp;"(X)"&amp;"*")+COUNTIF(INDEX(ownership,0,MATCH(S$1,Systems!$I$2:AY$2,)),$A109&amp;",*")</f>
        <v>0</v>
      </c>
      <c r="T109" s="121">
        <f t="array" ref="T109">COUNTIF(INDEX(ownership,0,MATCH(T$1,Systems!$I$2:AY$2,)),$A109)+COUNTIFS(INDEX(ownership,0,MATCH(T$1,Systems!$I$2:AY$2,)),$A109&amp;"(*",INDEX(ownership,0,MATCH(T$1,Systems!$I$2:AY$2,)),"&lt;&gt;*"&amp;"(X)"&amp;"*")+COUNTIF(INDEX(ownership,0,MATCH(T$1,Systems!$I$2:AY$2,)),$A109&amp;",*")</f>
        <v>0</v>
      </c>
      <c r="U109" s="121">
        <f t="array" ref="U109">COUNTIF(INDEX(ownership,0,MATCH(U$1,Systems!$I$2:AY$2,)),$A109)+COUNTIFS(INDEX(ownership,0,MATCH(U$1,Systems!$I$2:AY$2,)),$A109&amp;"(*",INDEX(ownership,0,MATCH(U$1,Systems!$I$2:AY$2,)),"&lt;&gt;*"&amp;"(X)"&amp;"*")+COUNTIF(INDEX(ownership,0,MATCH(U$1,Systems!$I$2:AY$2,)),$A109&amp;",*")</f>
        <v>0</v>
      </c>
      <c r="V109" s="121">
        <f t="array" ref="V109">COUNTIF(INDEX(ownership,0,MATCH(V$1,Systems!$I$2:AY$2,)),$A109)+COUNTIFS(INDEX(ownership,0,MATCH(V$1,Systems!$I$2:AY$2,)),$A109&amp;"(*",INDEX(ownership,0,MATCH(V$1,Systems!$I$2:AY$2,)),"&lt;&gt;*"&amp;"(X)"&amp;"*")+COUNTIF(INDEX(ownership,0,MATCH(V$1,Systems!$I$2:AY$2,)),$A109&amp;",*")</f>
        <v>0</v>
      </c>
      <c r="W109" s="121">
        <f t="array" ref="W109">COUNTIF(INDEX(ownership,0,MATCH(W$1,Systems!$I$2:AY$2,)),$A109)+COUNTIFS(INDEX(ownership,0,MATCH(W$1,Systems!$I$2:AY$2,)),$A109&amp;"(*",INDEX(ownership,0,MATCH(W$1,Systems!$I$2:AY$2,)),"&lt;&gt;*"&amp;"(X)"&amp;"*")+COUNTIF(INDEX(ownership,0,MATCH(W$1,Systems!$I$2:AY$2,)),$A109&amp;",*")</f>
        <v>0</v>
      </c>
      <c r="X109" s="121">
        <f t="array" ref="X109">COUNTIF(INDEX(ownership,0,MATCH(X$1,Systems!$I$2:AY$2,)),$A109)+COUNTIFS(INDEX(ownership,0,MATCH(X$1,Systems!$I$2:AY$2,)),$A109&amp;"(*",INDEX(ownership,0,MATCH(X$1,Systems!$I$2:AY$2,)),"&lt;&gt;*"&amp;"(X)"&amp;"*")+COUNTIF(INDEX(ownership,0,MATCH(X$1,Systems!$I$2:AY$2,)),$A109&amp;",*")</f>
        <v>0</v>
      </c>
      <c r="Y109" s="121">
        <f t="array" ref="Y109">COUNTIF(INDEX(ownership,0,MATCH(Y$1,Systems!$I$2:AY$2,)),$A109)+COUNTIFS(INDEX(ownership,0,MATCH(Y$1,Systems!$I$2:AY$2,)),$A109&amp;"(*",INDEX(ownership,0,MATCH(Y$1,Systems!$I$2:AY$2,)),"&lt;&gt;*"&amp;"(X)"&amp;"*")+COUNTIF(INDEX(ownership,0,MATCH(Y$1,Systems!$I$2:AY$2,)),$A109&amp;",*")</f>
        <v>0</v>
      </c>
      <c r="Z109" s="121">
        <f t="array" ref="Z109">COUNTIF(INDEX(ownership,0,MATCH(Z$1,Systems!$I$2:AY$2,)),$A109)+COUNTIFS(INDEX(ownership,0,MATCH(Z$1,Systems!$I$2:AY$2,)),$A109&amp;"(*",INDEX(ownership,0,MATCH(Z$1,Systems!$I$2:AY$2,)),"&lt;&gt;*"&amp;"(X)"&amp;"*")+COUNTIF(INDEX(ownership,0,MATCH(Z$1,Systems!$I$2:AY$2,)),$A109&amp;",*")</f>
        <v>0</v>
      </c>
      <c r="AA109" s="121">
        <f t="array" ref="AA109">COUNTIF(INDEX(ownership,0,MATCH(AA$1,Systems!$I$2:AY$2,)),$A109)+COUNTIFS(INDEX(ownership,0,MATCH(AA$1,Systems!$I$2:AY$2,)),$A109&amp;"(*",INDEX(ownership,0,MATCH(AA$1,Systems!$I$2:AY$2,)),"&lt;&gt;*"&amp;"(X)"&amp;"*")+COUNTIF(INDEX(ownership,0,MATCH(AA$1,Systems!$I$2:AY$2,)),$A109&amp;",*")</f>
        <v>0</v>
      </c>
      <c r="AB109" s="121">
        <f t="array" ref="AB109">COUNTIF(INDEX(ownership,0,MATCH(AB$1,Systems!$I$2:AY$2,)),$A109)+COUNTIFS(INDEX(ownership,0,MATCH(AB$1,Systems!$I$2:AY$2,)),$A109&amp;"(*",INDEX(ownership,0,MATCH(AB$1,Systems!$I$2:AY$2,)),"&lt;&gt;*"&amp;"(X)"&amp;"*")+COUNTIF(INDEX(ownership,0,MATCH(AB$1,Systems!$I$2:AY$2,)),$A109&amp;",*")</f>
        <v>0</v>
      </c>
      <c r="AC109" s="121">
        <f t="array" ref="AC109">COUNTIF(INDEX(ownership,0,MATCH(AC$1,Systems!$I$2:AY$2,)),$A109)+COUNTIFS(INDEX(ownership,0,MATCH(AC$1,Systems!$I$2:AY$2,)),$A109&amp;"(*",INDEX(ownership,0,MATCH(AC$1,Systems!$I$2:AY$2,)),"&lt;&gt;*"&amp;"(X)"&amp;"*")+COUNTIF(INDEX(ownership,0,MATCH(AC$1,Systems!$I$2:AY$2,)),$A109&amp;",*")</f>
        <v>0</v>
      </c>
      <c r="AD109" s="121">
        <f t="array" ref="AD109">COUNTIF(INDEX(ownership,0,MATCH(AD$1,Systems!$I$2:AY$2,)),$A109)+COUNTIFS(INDEX(ownership,0,MATCH(AD$1,Systems!$I$2:AY$2,)),$A109&amp;"(*",INDEX(ownership,0,MATCH(AD$1,Systems!$I$2:AY$2,)),"&lt;&gt;*"&amp;"(X)"&amp;"*")+COUNTIF(INDEX(ownership,0,MATCH(AD$1,Systems!$I$2:AY$2,)),$A109&amp;",*")</f>
        <v>0</v>
      </c>
      <c r="AE109" s="121">
        <f t="array" ref="AE109">COUNTIF(INDEX(ownership,0,MATCH(AE$1,Systems!$I$2:AY$2,)),$A109)+COUNTIFS(INDEX(ownership,0,MATCH(AE$1,Systems!$I$2:AY$2,)),$A109&amp;"(*",INDEX(ownership,0,MATCH(AE$1,Systems!$I$2:AY$2,)),"&lt;&gt;*"&amp;"(X)"&amp;"*")+COUNTIF(INDEX(ownership,0,MATCH(AE$1,Systems!$I$2:AY$2,)),$A109&amp;",*")</f>
        <v>0</v>
      </c>
      <c r="AF109" s="121">
        <f t="array" ref="AF109">COUNTIF(INDEX(ownership,0,MATCH(AF$1,Systems!$I$2:AY$2,)),$A109)+COUNTIFS(INDEX(ownership,0,MATCH(AF$1,Systems!$I$2:AY$2,)),$A109&amp;"(*",INDEX(ownership,0,MATCH(AF$1,Systems!$I$2:AY$2,)),"&lt;&gt;*"&amp;"(X)"&amp;"*")+COUNTIF(INDEX(ownership,0,MATCH(AF$1,Systems!$I$2:AY$2,)),$A109&amp;",*")</f>
        <v>0</v>
      </c>
      <c r="AG109" s="121">
        <f t="array" ref="AG109">COUNTIF(INDEX(ownership,0,MATCH(AG$1,Systems!$I$2:AY$2,)),$A109)+COUNTIFS(INDEX(ownership,0,MATCH(AG$1,Systems!$I$2:AY$2,)),$A109&amp;"(*",INDEX(ownership,0,MATCH(AG$1,Systems!$I$2:AY$2,)),"&lt;&gt;*"&amp;"(X)"&amp;"*")+COUNTIF(INDEX(ownership,0,MATCH(AG$1,Systems!$I$2:AY$2,)),$A109&amp;",*")</f>
        <v>0</v>
      </c>
      <c r="AH109" s="121">
        <f t="array" ref="AH109">COUNTIF(INDEX(ownership,0,MATCH(AH$1,Systems!$I$2:AY$2,)),$A109)+COUNTIFS(INDEX(ownership,0,MATCH(AH$1,Systems!$I$2:AY$2,)),$A109&amp;"(*",INDEX(ownership,0,MATCH(AH$1,Systems!$I$2:AY$2,)),"&lt;&gt;*"&amp;"(X)"&amp;"*")+COUNTIF(INDEX(ownership,0,MATCH(AH$1,Systems!$I$2:AY$2,)),$A109&amp;",*")</f>
        <v>0</v>
      </c>
      <c r="AI109" s="121">
        <f t="array" ref="AI109">COUNTIF(INDEX(ownership,0,MATCH(AI$1,Systems!$I$2:AY$2,)),$A109)+COUNTIFS(INDEX(ownership,0,MATCH(AI$1,Systems!$I$2:AY$2,)),$A109&amp;"(*",INDEX(ownership,0,MATCH(AI$1,Systems!$I$2:AY$2,)),"&lt;&gt;*"&amp;"(X)"&amp;"*")+COUNTIF(INDEX(ownership,0,MATCH(AI$1,Systems!$I$2:AY$2,)),$A109&amp;",*")</f>
        <v>0</v>
      </c>
      <c r="AJ109" s="121">
        <f t="array" ref="AJ109">COUNTIF(INDEX(ownership,0,MATCH(AJ$1,Systems!$I$2:AY$2,)),$A109)+COUNTIFS(INDEX(ownership,0,MATCH(AJ$1,Systems!$I$2:AY$2,)),$A109&amp;"(*",INDEX(ownership,0,MATCH(AJ$1,Systems!$I$2:AY$2,)),"&lt;&gt;*"&amp;"(X)"&amp;"*")+COUNTIF(INDEX(ownership,0,MATCH(AJ$1,Systems!$I$2:AY$2,)),$A109&amp;",*")</f>
        <v>0</v>
      </c>
      <c r="AK109" s="121">
        <f t="array" ref="AK109">COUNTIF(INDEX(ownership,0,MATCH(AK$1,Systems!$I$2:AY$2,)),$A109)+COUNTIFS(INDEX(ownership,0,MATCH(AK$1,Systems!$I$2:AY$2,)),$A109&amp;"(*",INDEX(ownership,0,MATCH(AK$1,Systems!$I$2:AY$2,)),"&lt;&gt;*"&amp;"(X)"&amp;"*")+COUNTIF(INDEX(ownership,0,MATCH(AK$1,Systems!$I$2:AY$2,)),$A109&amp;",*")</f>
        <v>0</v>
      </c>
      <c r="AL109" s="121">
        <f t="array" ref="AL109">COUNTIF(INDEX(ownership,0,MATCH(AL$1,Systems!$I$2:AY$2,)),$A109)+COUNTIFS(INDEX(ownership,0,MATCH(AL$1,Systems!$I$2:AY$2,)),$A109&amp;"(*",INDEX(ownership,0,MATCH(AL$1,Systems!$I$2:AY$2,)),"&lt;&gt;*"&amp;"(X)"&amp;"*")+COUNTIF(INDEX(ownership,0,MATCH(AL$1,Systems!$I$2:AY$2,)),$A109&amp;",*")</f>
        <v>0</v>
      </c>
      <c r="AM109" s="121">
        <f t="array" ref="AM109">COUNTIF(INDEX(ownership,0,MATCH(AM$1,Systems!$I$2:AY$2,)),$A109)+COUNTIFS(INDEX(ownership,0,MATCH(AM$1,Systems!$I$2:AY$2,)),$A109&amp;"(*",INDEX(ownership,0,MATCH(AM$1,Systems!$I$2:AY$2,)),"&lt;&gt;*"&amp;"(X)"&amp;"*")+COUNTIF(INDEX(ownership,0,MATCH(AM$1,Systems!$I$2:AY$2,)),$A109&amp;",*")</f>
        <v>0</v>
      </c>
      <c r="AN109" s="121">
        <f t="array" ref="AN109">COUNTIF(INDEX(ownership,0,MATCH(AN$1,Systems!$I$2:AY$2,)),$A109)+COUNTIFS(INDEX(ownership,0,MATCH(AN$1,Systems!$I$2:AY$2,)),$A109&amp;"(*",INDEX(ownership,0,MATCH(AN$1,Systems!$I$2:AY$2,)),"&lt;&gt;*"&amp;"(X)"&amp;"*")+COUNTIF(INDEX(ownership,0,MATCH(AN$1,Systems!$I$2:AY$2,)),$A109&amp;",*")</f>
        <v>0</v>
      </c>
      <c r="AO109" s="121">
        <f t="array" ref="AO109">COUNTIF(INDEX(ownership,0,MATCH(AO$1,Systems!$I$2:AY$2,)),$A109)+COUNTIFS(INDEX(ownership,0,MATCH(AO$1,Systems!$I$2:AY$2,)),$A109&amp;"(*",INDEX(ownership,0,MATCH(AO$1,Systems!$I$2:AY$2,)),"&lt;&gt;*"&amp;"(X)"&amp;"*")+COUNTIF(INDEX(ownership,0,MATCH(AO$1,Systems!$I$2:AY$2,)),$A109&amp;",*")</f>
        <v>0</v>
      </c>
      <c r="AP109" s="121">
        <f t="array" ref="AP109">COUNTIF(INDEX(ownership,0,MATCH(AP$1,Systems!$I$2:AY$2,)),$A109)+COUNTIFS(INDEX(ownership,0,MATCH(AP$1,Systems!$I$2:AY$2,)),$A109&amp;"(*",INDEX(ownership,0,MATCH(AP$1,Systems!$I$2:AY$2,)),"&lt;&gt;*"&amp;"(X)"&amp;"*")+COUNTIF(INDEX(ownership,0,MATCH(AP$1,Systems!$I$2:AY$2,)),$A109&amp;",*")</f>
        <v>0</v>
      </c>
      <c r="AQ109" s="121">
        <f t="array" ref="AQ109">COUNTIF(INDEX(ownership,0,MATCH(AQ$1,Systems!$I$2:AY$2,)),$A109)+COUNTIFS(INDEX(ownership,0,MATCH(AQ$1,Systems!$I$2:AY$2,)),$A109&amp;"(*",INDEX(ownership,0,MATCH(AQ$1,Systems!$I$2:AY$2,)),"&lt;&gt;*"&amp;"(X)"&amp;"*")+COUNTIF(INDEX(ownership,0,MATCH(AQ$1,Systems!$I$2:AY$2,)),$A109&amp;",*")</f>
        <v>0</v>
      </c>
      <c r="AR109" s="121">
        <f t="array" ref="AR109">COUNTIF(INDEX(ownership,0,MATCH(AR$1,Systems!$I$2:AY$2,)),$A109)+COUNTIFS(INDEX(ownership,0,MATCH(AR$1,Systems!$I$2:AY$2,)),$A109&amp;"(*",INDEX(ownership,0,MATCH(AR$1,Systems!$I$2:AY$2,)),"&lt;&gt;*"&amp;"(X)"&amp;"*")+COUNTIF(INDEX(ownership,0,MATCH(AR$1,Systems!$I$2:AY$2,)),$A109&amp;",*")</f>
        <v>2</v>
      </c>
      <c r="AS109" s="121">
        <f t="array" ref="AS109">COUNTIF(INDEX(ownership,0,MATCH(AS$1,Systems!$I$2:AY$2,)),$A109)+COUNTIFS(INDEX(ownership,0,MATCH(AS$1,Systems!$I$2:AY$2,)),$A109&amp;"(*",INDEX(ownership,0,MATCH(AS$1,Systems!$I$2:AY$2,)),"&lt;&gt;*"&amp;"(X)"&amp;"*")+COUNTIF(INDEX(ownership,0,MATCH(AS$1,Systems!$I$2:AY$2,)),$A109&amp;",*")</f>
        <v>2</v>
      </c>
      <c r="AT109" s="121">
        <f t="array" ref="AT109">COUNTIF(INDEX(ownership,0,MATCH(AT$1,Systems!$I$2:AY$2,)),$A109)+COUNTIFS(INDEX(ownership,0,MATCH(AT$1,Systems!$I$2:AY$2,)),$A109&amp;"(*",INDEX(ownership,0,MATCH(AT$1,Systems!$I$2:AY$2,)),"&lt;&gt;*"&amp;"(X)"&amp;"*")+COUNTIF(INDEX(ownership,0,MATCH(AT$1,Systems!$I$2:AY$2,)),$A109&amp;",*")</f>
        <v>2</v>
      </c>
      <c r="AU109" s="121">
        <f t="array" ref="AU109">COUNTIF(INDEX(ownership,0,MATCH(AU$1,Systems!$I$2:AY$2,)),$A109)+COUNTIFS(INDEX(ownership,0,MATCH(AU$1,Systems!$I$2:AY$2,)),$A109&amp;"(*",INDEX(ownership,0,MATCH(AU$1,Systems!$I$2:AY$2,)),"&lt;&gt;*"&amp;"(X)"&amp;"*")+COUNTIF(INDEX(ownership,0,MATCH(AU$1,Systems!$I$2:AY$2,)),$A109&amp;",*")</f>
        <v>0</v>
      </c>
      <c r="AV109" s="121">
        <f t="array" ref="AV109">COUNTIF(INDEX(ownership,0,MATCH(AV$1,Systems!$I$2:AY$2,)),$A109)+COUNTIFS(INDEX(ownership,0,MATCH(AV$1,Systems!$I$2:AY$2,)),$A109&amp;"(*",INDEX(ownership,0,MATCH(AV$1,Systems!$I$2:AY$2,)),"&lt;&gt;*"&amp;"(X)"&amp;"*")+COUNTIF(INDEX(ownership,0,MATCH(AV$1,Systems!$I$2:AY$2,)),$A109&amp;",*")</f>
        <v>0</v>
      </c>
      <c r="AW109" s="121">
        <f t="array" ref="AW109">COUNTIF(INDEX(ownership,0,MATCH(AW$1,Systems!$I$2:AY$2,)),$A109)+COUNTIFS(INDEX(ownership,0,MATCH(AW$1,Systems!$I$2:AY$2,)),$A109&amp;"(*",INDEX(ownership,0,MATCH(AW$1,Systems!$I$2:AY$2,)),"&lt;&gt;*"&amp;"(X)"&amp;"*")+COUNTIF(INDEX(ownership,0,MATCH(AW$1,Systems!$I$2:AY$2,)),$A109&amp;",*")</f>
        <v>0</v>
      </c>
      <c r="AX109" s="121">
        <f t="array" ref="AX109">COUNTIF(INDEX(ownership,0,MATCH(AX$1,Systems!$I$2:AY$2,)),$A109)+COUNTIFS(INDEX(ownership,0,MATCH(AX$1,Systems!$I$2:AY$2,)),$A109&amp;"(*",INDEX(ownership,0,MATCH(AX$1,Systems!$I$2:AY$2,)),"&lt;&gt;*"&amp;"(X)"&amp;"*")+COUNTIF(INDEX(ownership,0,MATCH(AX$1,Systems!$I$2:AY$2,)),$A109&amp;",*")</f>
        <v>0</v>
      </c>
      <c r="AY109" s="121">
        <f t="array" ref="AY109">COUNTIF(INDEX(ownership,0,MATCH(AY$1,Systems!$I$2:AZ$2,)),$A109)+COUNTIFS(INDEX(ownership,0,MATCH(AY$1,Systems!$I$2:AZ$2,)),$A109&amp;"(*",INDEX(ownership,0,MATCH(AY$1,Systems!$I$2:AZ$2,)),"&lt;&gt;*"&amp;"(X)"&amp;"*")+COUNTIF(INDEX(ownership,0,MATCH(AY$1,Systems!$I$2:AZ$2,)),$A109&amp;",*")</f>
        <v>0</v>
      </c>
      <c r="AZ109" s="121">
        <f t="array" ref="AZ109">COUNTIF(INDEX(ownership,0,MATCH(AZ$1,Systems!$I$2:AY$2,)),$A109)+COUNTIFS(INDEX(ownership,0,MATCH(AZ$1,Systems!$I$2:AY$2,)),$A109&amp;"(*",INDEX(ownership,0,MATCH(AZ$1,Systems!$I$2:AY$2,)),"&lt;&gt;*"&amp;"(X)"&amp;"*")+COUNTIF(INDEX(ownership,0,MATCH(AZ$1,Systems!$I$2:AY$2,)),$A109&amp;",*")</f>
        <v>0</v>
      </c>
    </row>
    <row r="110" ht="15.75" customHeight="1">
      <c r="A110" s="60" t="s">
        <v>1047</v>
      </c>
      <c r="B110" s="60" t="s">
        <v>8141</v>
      </c>
      <c r="C110" s="60" t="s">
        <v>7939</v>
      </c>
      <c r="D110" s="119">
        <v>3079.0</v>
      </c>
      <c r="E110" s="119">
        <v>3086.0</v>
      </c>
      <c r="F110" s="122"/>
      <c r="G110" s="121">
        <f t="shared" si="1"/>
        <v>18</v>
      </c>
      <c r="H110" s="121">
        <f t="array" ref="H110">COUNTIF(INDEX(ownership,0,MATCH(H$1,Systems!$I$2:AY$2,)),$A110)+COUNTIFS(INDEX(ownership,0,MATCH(H$1,Systems!$I$2:AY$2,)),$A110&amp;"(*",INDEX(ownership,0,MATCH(H$1,Systems!$I$2:AY$2,)),"&lt;&gt;*"&amp;"(X)"&amp;"*")+COUNTIF(INDEX(ownership,0,MATCH(H$1,Systems!$I$2:AY$2,)),$A110&amp;",*")</f>
        <v>0</v>
      </c>
      <c r="I110" s="121">
        <f t="array" ref="I110">COUNTIF(INDEX(ownership,0,MATCH(I$1,Systems!$I$2:AY$2,)),$A110)+COUNTIFS(INDEX(ownership,0,MATCH(I$1,Systems!$I$2:AY$2,)),$A110&amp;"(*",INDEX(ownership,0,MATCH(I$1,Systems!$I$2:AY$2,)),"&lt;&gt;*"&amp;"(X)"&amp;"*")+COUNTIF(INDEX(ownership,0,MATCH(I$1,Systems!$I$2:AY$2,)),$A110&amp;",*")</f>
        <v>0</v>
      </c>
      <c r="J110" s="121">
        <f t="array" ref="J110">COUNTIF(INDEX(ownership,0,MATCH(J$1,Systems!$I$2:AY$2,)),$A110)+COUNTIFS(INDEX(ownership,0,MATCH(J$1,Systems!$I$2:AY$2,)),$A110&amp;"(*",INDEX(ownership,0,MATCH(J$1,Systems!$I$2:AY$2,)),"&lt;&gt;*"&amp;"(X)"&amp;"*")+COUNTIF(INDEX(ownership,0,MATCH(J$1,Systems!$I$2:AY$2,)),$A110&amp;",*")</f>
        <v>0</v>
      </c>
      <c r="K110" s="121">
        <f t="array" ref="K110">COUNTIF(INDEX(ownership,0,MATCH(K$1,Systems!$I$2:AY$2,)),$A110)+COUNTIFS(INDEX(ownership,0,MATCH(K$1,Systems!$I$2:AY$2,)),$A110&amp;"(*",INDEX(ownership,0,MATCH(K$1,Systems!$I$2:AY$2,)),"&lt;&gt;*"&amp;"(X)"&amp;"*")+COUNTIF(INDEX(ownership,0,MATCH(K$1,Systems!$I$2:AY$2,)),$A110&amp;",*")</f>
        <v>0</v>
      </c>
      <c r="L110" s="121">
        <f t="array" ref="L110">COUNTIF(INDEX(ownership,0,MATCH(L$1,Systems!$I$2:AY$2,)),$A110)+COUNTIFS(INDEX(ownership,0,MATCH(L$1,Systems!$I$2:AY$2,)),$A110&amp;"(*",INDEX(ownership,0,MATCH(L$1,Systems!$I$2:AY$2,)),"&lt;&gt;*"&amp;"(X)"&amp;"*")+COUNTIF(INDEX(ownership,0,MATCH(L$1,Systems!$I$2:AY$2,)),$A110&amp;",*")</f>
        <v>0</v>
      </c>
      <c r="M110" s="121">
        <f t="array" ref="M110">COUNTIF(INDEX(ownership,0,MATCH(M$1,Systems!$I$2:AY$2,)),$A110)+COUNTIFS(INDEX(ownership,0,MATCH(M$1,Systems!$I$2:AY$2,)),$A110&amp;"(*",INDEX(ownership,0,MATCH(M$1,Systems!$I$2:AY$2,)),"&lt;&gt;*"&amp;"(X)"&amp;"*")+COUNTIF(INDEX(ownership,0,MATCH(M$1,Systems!$I$2:AY$2,)),$A110&amp;",*")</f>
        <v>0</v>
      </c>
      <c r="N110" s="121">
        <f t="array" ref="N110">COUNTIF(INDEX(ownership,0,MATCH(N$1,Systems!$I$2:AY$2,)),$A110)+COUNTIFS(INDEX(ownership,0,MATCH(N$1,Systems!$I$2:AY$2,)),$A110&amp;"(*",INDEX(ownership,0,MATCH(N$1,Systems!$I$2:AY$2,)),"&lt;&gt;*"&amp;"(X)"&amp;"*")+COUNTIF(INDEX(ownership,0,MATCH(N$1,Systems!$I$2:AY$2,)),$A110&amp;",*")</f>
        <v>0</v>
      </c>
      <c r="O110" s="121">
        <f t="array" ref="O110">COUNTIF(INDEX(ownership,0,MATCH(O$1,Systems!$I$2:AY$2,)),$A110)+COUNTIFS(INDEX(ownership,0,MATCH(O$1,Systems!$I$2:AY$2,)),$A110&amp;"(*",INDEX(ownership,0,MATCH(O$1,Systems!$I$2:AY$2,)),"&lt;&gt;*"&amp;"(X)"&amp;"*")+COUNTIF(INDEX(ownership,0,MATCH(O$1,Systems!$I$2:AY$2,)),$A110&amp;",*")</f>
        <v>0</v>
      </c>
      <c r="P110" s="121">
        <f t="array" ref="P110">COUNTIF(INDEX(ownership,0,MATCH(P$1,Systems!$I$2:AY$2,)),$A110)+COUNTIFS(INDEX(ownership,0,MATCH(P$1,Systems!$I$2:AY$2,)),$A110&amp;"(*",INDEX(ownership,0,MATCH(P$1,Systems!$I$2:AY$2,)),"&lt;&gt;*"&amp;"(X)"&amp;"*")+COUNTIF(INDEX(ownership,0,MATCH(P$1,Systems!$I$2:AY$2,)),$A110&amp;",*")</f>
        <v>0</v>
      </c>
      <c r="Q110" s="121">
        <f t="array" ref="Q110">COUNTIF(INDEX(ownership,0,MATCH(Q$1,Systems!$I$2:AY$2,)),$A110)+COUNTIFS(INDEX(ownership,0,MATCH(Q$1,Systems!$I$2:AY$2,)),$A110&amp;"(*",INDEX(ownership,0,MATCH(Q$1,Systems!$I$2:AY$2,)),"&lt;&gt;*"&amp;"(X)"&amp;"*")+COUNTIF(INDEX(ownership,0,MATCH(Q$1,Systems!$I$2:AY$2,)),$A110&amp;",*")</f>
        <v>0</v>
      </c>
      <c r="R110" s="121">
        <f t="array" ref="R110">COUNTIF(INDEX(ownership,0,MATCH(R$1,Systems!$I$2:AY$2,)),$A110)+COUNTIFS(INDEX(ownership,0,MATCH(R$1,Systems!$I$2:AY$2,)),$A110&amp;"(*",INDEX(ownership,0,MATCH(R$1,Systems!$I$2:AY$2,)),"&lt;&gt;*"&amp;"(X)"&amp;"*")+COUNTIF(INDEX(ownership,0,MATCH(R$1,Systems!$I$2:AY$2,)),$A110&amp;",*")</f>
        <v>0</v>
      </c>
      <c r="S110" s="121">
        <f t="array" ref="S110">COUNTIF(INDEX(ownership,0,MATCH(S$1,Systems!$I$2:AY$2,)),$A110)+COUNTIFS(INDEX(ownership,0,MATCH(S$1,Systems!$I$2:AY$2,)),$A110&amp;"(*",INDEX(ownership,0,MATCH(S$1,Systems!$I$2:AY$2,)),"&lt;&gt;*"&amp;"(X)"&amp;"*")+COUNTIF(INDEX(ownership,0,MATCH(S$1,Systems!$I$2:AY$2,)),$A110&amp;",*")</f>
        <v>0</v>
      </c>
      <c r="T110" s="121">
        <f t="array" ref="T110">COUNTIF(INDEX(ownership,0,MATCH(T$1,Systems!$I$2:AY$2,)),$A110)+COUNTIFS(INDEX(ownership,0,MATCH(T$1,Systems!$I$2:AY$2,)),$A110&amp;"(*",INDEX(ownership,0,MATCH(T$1,Systems!$I$2:AY$2,)),"&lt;&gt;*"&amp;"(X)"&amp;"*")+COUNTIF(INDEX(ownership,0,MATCH(T$1,Systems!$I$2:AY$2,)),$A110&amp;",*")</f>
        <v>0</v>
      </c>
      <c r="U110" s="121">
        <f t="array" ref="U110">COUNTIF(INDEX(ownership,0,MATCH(U$1,Systems!$I$2:AY$2,)),$A110)+COUNTIFS(INDEX(ownership,0,MATCH(U$1,Systems!$I$2:AY$2,)),$A110&amp;"(*",INDEX(ownership,0,MATCH(U$1,Systems!$I$2:AY$2,)),"&lt;&gt;*"&amp;"(X)"&amp;"*")+COUNTIF(INDEX(ownership,0,MATCH(U$1,Systems!$I$2:AY$2,)),$A110&amp;",*")</f>
        <v>0</v>
      </c>
      <c r="V110" s="121">
        <f t="array" ref="V110">COUNTIF(INDEX(ownership,0,MATCH(V$1,Systems!$I$2:AY$2,)),$A110)+COUNTIFS(INDEX(ownership,0,MATCH(V$1,Systems!$I$2:AY$2,)),$A110&amp;"(*",INDEX(ownership,0,MATCH(V$1,Systems!$I$2:AY$2,)),"&lt;&gt;*"&amp;"(X)"&amp;"*")+COUNTIF(INDEX(ownership,0,MATCH(V$1,Systems!$I$2:AY$2,)),$A110&amp;",*")</f>
        <v>0</v>
      </c>
      <c r="W110" s="121">
        <f t="array" ref="W110">COUNTIF(INDEX(ownership,0,MATCH(W$1,Systems!$I$2:AY$2,)),$A110)+COUNTIFS(INDEX(ownership,0,MATCH(W$1,Systems!$I$2:AY$2,)),$A110&amp;"(*",INDEX(ownership,0,MATCH(W$1,Systems!$I$2:AY$2,)),"&lt;&gt;*"&amp;"(X)"&amp;"*")+COUNTIF(INDEX(ownership,0,MATCH(W$1,Systems!$I$2:AY$2,)),$A110&amp;",*")</f>
        <v>0</v>
      </c>
      <c r="X110" s="121">
        <f t="array" ref="X110">COUNTIF(INDEX(ownership,0,MATCH(X$1,Systems!$I$2:AY$2,)),$A110)+COUNTIFS(INDEX(ownership,0,MATCH(X$1,Systems!$I$2:AY$2,)),$A110&amp;"(*",INDEX(ownership,0,MATCH(X$1,Systems!$I$2:AY$2,)),"&lt;&gt;*"&amp;"(X)"&amp;"*")+COUNTIF(INDEX(ownership,0,MATCH(X$1,Systems!$I$2:AY$2,)),$A110&amp;",*")</f>
        <v>0</v>
      </c>
      <c r="Y110" s="121">
        <f t="array" ref="Y110">COUNTIF(INDEX(ownership,0,MATCH(Y$1,Systems!$I$2:AY$2,)),$A110)+COUNTIFS(INDEX(ownership,0,MATCH(Y$1,Systems!$I$2:AY$2,)),$A110&amp;"(*",INDEX(ownership,0,MATCH(Y$1,Systems!$I$2:AY$2,)),"&lt;&gt;*"&amp;"(X)"&amp;"*")+COUNTIF(INDEX(ownership,0,MATCH(Y$1,Systems!$I$2:AY$2,)),$A110&amp;",*")</f>
        <v>0</v>
      </c>
      <c r="Z110" s="121">
        <f t="array" ref="Z110">COUNTIF(INDEX(ownership,0,MATCH(Z$1,Systems!$I$2:AY$2,)),$A110)+COUNTIFS(INDEX(ownership,0,MATCH(Z$1,Systems!$I$2:AY$2,)),$A110&amp;"(*",INDEX(ownership,0,MATCH(Z$1,Systems!$I$2:AY$2,)),"&lt;&gt;*"&amp;"(X)"&amp;"*")+COUNTIF(INDEX(ownership,0,MATCH(Z$1,Systems!$I$2:AY$2,)),$A110&amp;",*")</f>
        <v>0</v>
      </c>
      <c r="AA110" s="121">
        <f t="array" ref="AA110">COUNTIF(INDEX(ownership,0,MATCH(AA$1,Systems!$I$2:AY$2,)),$A110)+COUNTIFS(INDEX(ownership,0,MATCH(AA$1,Systems!$I$2:AY$2,)),$A110&amp;"(*",INDEX(ownership,0,MATCH(AA$1,Systems!$I$2:AY$2,)),"&lt;&gt;*"&amp;"(X)"&amp;"*")+COUNTIF(INDEX(ownership,0,MATCH(AA$1,Systems!$I$2:AY$2,)),$A110&amp;",*")</f>
        <v>0</v>
      </c>
      <c r="AB110" s="121">
        <f t="array" ref="AB110">COUNTIF(INDEX(ownership,0,MATCH(AB$1,Systems!$I$2:AY$2,)),$A110)+COUNTIFS(INDEX(ownership,0,MATCH(AB$1,Systems!$I$2:AY$2,)),$A110&amp;"(*",INDEX(ownership,0,MATCH(AB$1,Systems!$I$2:AY$2,)),"&lt;&gt;*"&amp;"(X)"&amp;"*")+COUNTIF(INDEX(ownership,0,MATCH(AB$1,Systems!$I$2:AY$2,)),$A110&amp;",*")</f>
        <v>0</v>
      </c>
      <c r="AC110" s="121">
        <f t="array" ref="AC110">COUNTIF(INDEX(ownership,0,MATCH(AC$1,Systems!$I$2:AY$2,)),$A110)+COUNTIFS(INDEX(ownership,0,MATCH(AC$1,Systems!$I$2:AY$2,)),$A110&amp;"(*",INDEX(ownership,0,MATCH(AC$1,Systems!$I$2:AY$2,)),"&lt;&gt;*"&amp;"(X)"&amp;"*")+COUNTIF(INDEX(ownership,0,MATCH(AC$1,Systems!$I$2:AY$2,)),$A110&amp;",*")</f>
        <v>0</v>
      </c>
      <c r="AD110" s="121">
        <f t="array" ref="AD110">COUNTIF(INDEX(ownership,0,MATCH(AD$1,Systems!$I$2:AY$2,)),$A110)+COUNTIFS(INDEX(ownership,0,MATCH(AD$1,Systems!$I$2:AY$2,)),$A110&amp;"(*",INDEX(ownership,0,MATCH(AD$1,Systems!$I$2:AY$2,)),"&lt;&gt;*"&amp;"(X)"&amp;"*")+COUNTIF(INDEX(ownership,0,MATCH(AD$1,Systems!$I$2:AY$2,)),$A110&amp;",*")</f>
        <v>0</v>
      </c>
      <c r="AE110" s="121">
        <f t="array" ref="AE110">COUNTIF(INDEX(ownership,0,MATCH(AE$1,Systems!$I$2:AY$2,)),$A110)+COUNTIFS(INDEX(ownership,0,MATCH(AE$1,Systems!$I$2:AY$2,)),$A110&amp;"(*",INDEX(ownership,0,MATCH(AE$1,Systems!$I$2:AY$2,)),"&lt;&gt;*"&amp;"(X)"&amp;"*")+COUNTIF(INDEX(ownership,0,MATCH(AE$1,Systems!$I$2:AY$2,)),$A110&amp;",*")</f>
        <v>0</v>
      </c>
      <c r="AF110" s="121">
        <f t="array" ref="AF110">COUNTIF(INDEX(ownership,0,MATCH(AF$1,Systems!$I$2:AY$2,)),$A110)+COUNTIFS(INDEX(ownership,0,MATCH(AF$1,Systems!$I$2:AY$2,)),$A110&amp;"(*",INDEX(ownership,0,MATCH(AF$1,Systems!$I$2:AY$2,)),"&lt;&gt;*"&amp;"(X)"&amp;"*")+COUNTIF(INDEX(ownership,0,MATCH(AF$1,Systems!$I$2:AY$2,)),$A110&amp;",*")</f>
        <v>0</v>
      </c>
      <c r="AG110" s="121">
        <f t="array" ref="AG110">COUNTIF(INDEX(ownership,0,MATCH(AG$1,Systems!$I$2:AY$2,)),$A110)+COUNTIFS(INDEX(ownership,0,MATCH(AG$1,Systems!$I$2:AY$2,)),$A110&amp;"(*",INDEX(ownership,0,MATCH(AG$1,Systems!$I$2:AY$2,)),"&lt;&gt;*"&amp;"(X)"&amp;"*")+COUNTIF(INDEX(ownership,0,MATCH(AG$1,Systems!$I$2:AY$2,)),$A110&amp;",*")</f>
        <v>0</v>
      </c>
      <c r="AH110" s="121">
        <f t="array" ref="AH110">COUNTIF(INDEX(ownership,0,MATCH(AH$1,Systems!$I$2:AY$2,)),$A110)+COUNTIFS(INDEX(ownership,0,MATCH(AH$1,Systems!$I$2:AY$2,)),$A110&amp;"(*",INDEX(ownership,0,MATCH(AH$1,Systems!$I$2:AY$2,)),"&lt;&gt;*"&amp;"(X)"&amp;"*")+COUNTIF(INDEX(ownership,0,MATCH(AH$1,Systems!$I$2:AY$2,)),$A110&amp;",*")</f>
        <v>0</v>
      </c>
      <c r="AI110" s="121">
        <f t="array" ref="AI110">COUNTIF(INDEX(ownership,0,MATCH(AI$1,Systems!$I$2:AY$2,)),$A110)+COUNTIFS(INDEX(ownership,0,MATCH(AI$1,Systems!$I$2:AY$2,)),$A110&amp;"(*",INDEX(ownership,0,MATCH(AI$1,Systems!$I$2:AY$2,)),"&lt;&gt;*"&amp;"(X)"&amp;"*")+COUNTIF(INDEX(ownership,0,MATCH(AI$1,Systems!$I$2:AY$2,)),$A110&amp;",*")</f>
        <v>0</v>
      </c>
      <c r="AJ110" s="121">
        <f t="array" ref="AJ110">COUNTIF(INDEX(ownership,0,MATCH(AJ$1,Systems!$I$2:AY$2,)),$A110)+COUNTIFS(INDEX(ownership,0,MATCH(AJ$1,Systems!$I$2:AY$2,)),$A110&amp;"(*",INDEX(ownership,0,MATCH(AJ$1,Systems!$I$2:AY$2,)),"&lt;&gt;*"&amp;"(X)"&amp;"*")+COUNTIF(INDEX(ownership,0,MATCH(AJ$1,Systems!$I$2:AY$2,)),$A110&amp;",*")</f>
        <v>0</v>
      </c>
      <c r="AK110" s="121">
        <f t="array" ref="AK110">COUNTIF(INDEX(ownership,0,MATCH(AK$1,Systems!$I$2:AY$2,)),$A110)+COUNTIFS(INDEX(ownership,0,MATCH(AK$1,Systems!$I$2:AY$2,)),$A110&amp;"(*",INDEX(ownership,0,MATCH(AK$1,Systems!$I$2:AY$2,)),"&lt;&gt;*"&amp;"(X)"&amp;"*")+COUNTIF(INDEX(ownership,0,MATCH(AK$1,Systems!$I$2:AY$2,)),$A110&amp;",*")</f>
        <v>0</v>
      </c>
      <c r="AL110" s="121">
        <f t="array" ref="AL110">COUNTIF(INDEX(ownership,0,MATCH(AL$1,Systems!$I$2:AY$2,)),$A110)+COUNTIFS(INDEX(ownership,0,MATCH(AL$1,Systems!$I$2:AY$2,)),$A110&amp;"(*",INDEX(ownership,0,MATCH(AL$1,Systems!$I$2:AY$2,)),"&lt;&gt;*"&amp;"(X)"&amp;"*")+COUNTIF(INDEX(ownership,0,MATCH(AL$1,Systems!$I$2:AY$2,)),$A110&amp;",*")</f>
        <v>0</v>
      </c>
      <c r="AM110" s="121">
        <f t="array" ref="AM110">COUNTIF(INDEX(ownership,0,MATCH(AM$1,Systems!$I$2:AY$2,)),$A110)+COUNTIFS(INDEX(ownership,0,MATCH(AM$1,Systems!$I$2:AY$2,)),$A110&amp;"(*",INDEX(ownership,0,MATCH(AM$1,Systems!$I$2:AY$2,)),"&lt;&gt;*"&amp;"(X)"&amp;"*")+COUNTIF(INDEX(ownership,0,MATCH(AM$1,Systems!$I$2:AY$2,)),$A110&amp;",*")</f>
        <v>0</v>
      </c>
      <c r="AN110" s="121">
        <f t="array" ref="AN110">COUNTIF(INDEX(ownership,0,MATCH(AN$1,Systems!$I$2:AY$2,)),$A110)+COUNTIFS(INDEX(ownership,0,MATCH(AN$1,Systems!$I$2:AY$2,)),$A110&amp;"(*",INDEX(ownership,0,MATCH(AN$1,Systems!$I$2:AY$2,)),"&lt;&gt;*"&amp;"(X)"&amp;"*")+COUNTIF(INDEX(ownership,0,MATCH(AN$1,Systems!$I$2:AY$2,)),$A110&amp;",*")</f>
        <v>0</v>
      </c>
      <c r="AO110" s="121">
        <f t="array" ref="AO110">COUNTIF(INDEX(ownership,0,MATCH(AO$1,Systems!$I$2:AY$2,)),$A110)+COUNTIFS(INDEX(ownership,0,MATCH(AO$1,Systems!$I$2:AY$2,)),$A110&amp;"(*",INDEX(ownership,0,MATCH(AO$1,Systems!$I$2:AY$2,)),"&lt;&gt;*"&amp;"(X)"&amp;"*")+COUNTIF(INDEX(ownership,0,MATCH(AO$1,Systems!$I$2:AY$2,)),$A110&amp;",*")</f>
        <v>0</v>
      </c>
      <c r="AP110" s="121">
        <f t="array" ref="AP110">COUNTIF(INDEX(ownership,0,MATCH(AP$1,Systems!$I$2:AY$2,)),$A110)+COUNTIFS(INDEX(ownership,0,MATCH(AP$1,Systems!$I$2:AY$2,)),$A110&amp;"(*",INDEX(ownership,0,MATCH(AP$1,Systems!$I$2:AY$2,)),"&lt;&gt;*"&amp;"(X)"&amp;"*")+COUNTIF(INDEX(ownership,0,MATCH(AP$1,Systems!$I$2:AY$2,)),$A110&amp;",*")</f>
        <v>0</v>
      </c>
      <c r="AQ110" s="121">
        <f t="array" ref="AQ110">COUNTIF(INDEX(ownership,0,MATCH(AQ$1,Systems!$I$2:AY$2,)),$A110)+COUNTIFS(INDEX(ownership,0,MATCH(AQ$1,Systems!$I$2:AY$2,)),$A110&amp;"(*",INDEX(ownership,0,MATCH(AQ$1,Systems!$I$2:AY$2,)),"&lt;&gt;*"&amp;"(X)"&amp;"*")+COUNTIF(INDEX(ownership,0,MATCH(AQ$1,Systems!$I$2:AY$2,)),$A110&amp;",*")</f>
        <v>0</v>
      </c>
      <c r="AR110" s="121">
        <f t="array" ref="AR110">COUNTIF(INDEX(ownership,0,MATCH(AR$1,Systems!$I$2:AY$2,)),$A110)+COUNTIFS(INDEX(ownership,0,MATCH(AR$1,Systems!$I$2:AY$2,)),$A110&amp;"(*",INDEX(ownership,0,MATCH(AR$1,Systems!$I$2:AY$2,)),"&lt;&gt;*"&amp;"(X)"&amp;"*")+COUNTIF(INDEX(ownership,0,MATCH(AR$1,Systems!$I$2:AY$2,)),$A110&amp;",*")</f>
        <v>15</v>
      </c>
      <c r="AS110" s="121">
        <f t="array" ref="AS110">COUNTIF(INDEX(ownership,0,MATCH(AS$1,Systems!$I$2:AY$2,)),$A110)+COUNTIFS(INDEX(ownership,0,MATCH(AS$1,Systems!$I$2:AY$2,)),$A110&amp;"(*",INDEX(ownership,0,MATCH(AS$1,Systems!$I$2:AY$2,)),"&lt;&gt;*"&amp;"(X)"&amp;"*")+COUNTIF(INDEX(ownership,0,MATCH(AS$1,Systems!$I$2:AY$2,)),$A110&amp;",*")</f>
        <v>18</v>
      </c>
      <c r="AT110" s="121">
        <f t="array" ref="AT110">COUNTIF(INDEX(ownership,0,MATCH(AT$1,Systems!$I$2:AY$2,)),$A110)+COUNTIFS(INDEX(ownership,0,MATCH(AT$1,Systems!$I$2:AY$2,)),$A110&amp;"(*",INDEX(ownership,0,MATCH(AT$1,Systems!$I$2:AY$2,)),"&lt;&gt;*"&amp;"(X)"&amp;"*")+COUNTIF(INDEX(ownership,0,MATCH(AT$1,Systems!$I$2:AY$2,)),$A110&amp;",*")</f>
        <v>1</v>
      </c>
      <c r="AU110" s="121">
        <f t="array" ref="AU110">COUNTIF(INDEX(ownership,0,MATCH(AU$1,Systems!$I$2:AY$2,)),$A110)+COUNTIFS(INDEX(ownership,0,MATCH(AU$1,Systems!$I$2:AY$2,)),$A110&amp;"(*",INDEX(ownership,0,MATCH(AU$1,Systems!$I$2:AY$2,)),"&lt;&gt;*"&amp;"(X)"&amp;"*")+COUNTIF(INDEX(ownership,0,MATCH(AU$1,Systems!$I$2:AY$2,)),$A110&amp;",*")</f>
        <v>0</v>
      </c>
      <c r="AV110" s="121">
        <f t="array" ref="AV110">COUNTIF(INDEX(ownership,0,MATCH(AV$1,Systems!$I$2:AY$2,)),$A110)+COUNTIFS(INDEX(ownership,0,MATCH(AV$1,Systems!$I$2:AY$2,)),$A110&amp;"(*",INDEX(ownership,0,MATCH(AV$1,Systems!$I$2:AY$2,)),"&lt;&gt;*"&amp;"(X)"&amp;"*")+COUNTIF(INDEX(ownership,0,MATCH(AV$1,Systems!$I$2:AY$2,)),$A110&amp;",*")</f>
        <v>0</v>
      </c>
      <c r="AW110" s="121">
        <f t="array" ref="AW110">COUNTIF(INDEX(ownership,0,MATCH(AW$1,Systems!$I$2:AY$2,)),$A110)+COUNTIFS(INDEX(ownership,0,MATCH(AW$1,Systems!$I$2:AY$2,)),$A110&amp;"(*",INDEX(ownership,0,MATCH(AW$1,Systems!$I$2:AY$2,)),"&lt;&gt;*"&amp;"(X)"&amp;"*")+COUNTIF(INDEX(ownership,0,MATCH(AW$1,Systems!$I$2:AY$2,)),$A110&amp;",*")</f>
        <v>0</v>
      </c>
      <c r="AX110" s="121">
        <f t="array" ref="AX110">COUNTIF(INDEX(ownership,0,MATCH(AX$1,Systems!$I$2:AY$2,)),$A110)+COUNTIFS(INDEX(ownership,0,MATCH(AX$1,Systems!$I$2:AY$2,)),$A110&amp;"(*",INDEX(ownership,0,MATCH(AX$1,Systems!$I$2:AY$2,)),"&lt;&gt;*"&amp;"(X)"&amp;"*")+COUNTIF(INDEX(ownership,0,MATCH(AX$1,Systems!$I$2:AY$2,)),$A110&amp;",*")</f>
        <v>0</v>
      </c>
      <c r="AY110" s="121">
        <f t="array" ref="AY110">COUNTIF(INDEX(ownership,0,MATCH(AY$1,Systems!$I$2:AZ$2,)),$A110)+COUNTIFS(INDEX(ownership,0,MATCH(AY$1,Systems!$I$2:AZ$2,)),$A110&amp;"(*",INDEX(ownership,0,MATCH(AY$1,Systems!$I$2:AZ$2,)),"&lt;&gt;*"&amp;"(X)"&amp;"*")+COUNTIF(INDEX(ownership,0,MATCH(AY$1,Systems!$I$2:AZ$2,)),$A110&amp;",*")</f>
        <v>0</v>
      </c>
      <c r="AZ110" s="121">
        <f t="array" ref="AZ110">COUNTIF(INDEX(ownership,0,MATCH(AZ$1,Systems!$I$2:AY$2,)),$A110)+COUNTIFS(INDEX(ownership,0,MATCH(AZ$1,Systems!$I$2:AY$2,)),$A110&amp;"(*",INDEX(ownership,0,MATCH(AZ$1,Systems!$I$2:AY$2,)),"&lt;&gt;*"&amp;"(X)"&amp;"*")+COUNTIF(INDEX(ownership,0,MATCH(AZ$1,Systems!$I$2:AY$2,)),$A110&amp;",*")</f>
        <v>0</v>
      </c>
    </row>
    <row r="111" ht="15.75" customHeight="1">
      <c r="A111" s="60" t="s">
        <v>2047</v>
      </c>
      <c r="B111" s="60" t="s">
        <v>8142</v>
      </c>
      <c r="C111" s="60" t="s">
        <v>7924</v>
      </c>
      <c r="D111" s="119">
        <v>3079.0</v>
      </c>
      <c r="E111" s="119">
        <v>3086.0</v>
      </c>
      <c r="F111" s="122"/>
      <c r="G111" s="121">
        <f t="shared" si="1"/>
        <v>3</v>
      </c>
      <c r="H111" s="121">
        <f t="array" ref="H111">COUNTIF(INDEX(ownership,0,MATCH(H$1,Systems!$I$2:AY$2,)),$A111)+COUNTIFS(INDEX(ownership,0,MATCH(H$1,Systems!$I$2:AY$2,)),$A111&amp;"(*",INDEX(ownership,0,MATCH(H$1,Systems!$I$2:AY$2,)),"&lt;&gt;*"&amp;"(X)"&amp;"*")+COUNTIF(INDEX(ownership,0,MATCH(H$1,Systems!$I$2:AY$2,)),$A111&amp;",*")</f>
        <v>0</v>
      </c>
      <c r="I111" s="121">
        <f t="array" ref="I111">COUNTIF(INDEX(ownership,0,MATCH(I$1,Systems!$I$2:AY$2,)),$A111)+COUNTIFS(INDEX(ownership,0,MATCH(I$1,Systems!$I$2:AY$2,)),$A111&amp;"(*",INDEX(ownership,0,MATCH(I$1,Systems!$I$2:AY$2,)),"&lt;&gt;*"&amp;"(X)"&amp;"*")+COUNTIF(INDEX(ownership,0,MATCH(I$1,Systems!$I$2:AY$2,)),$A111&amp;",*")</f>
        <v>0</v>
      </c>
      <c r="J111" s="121">
        <f t="array" ref="J111">COUNTIF(INDEX(ownership,0,MATCH(J$1,Systems!$I$2:AY$2,)),$A111)+COUNTIFS(INDEX(ownership,0,MATCH(J$1,Systems!$I$2:AY$2,)),$A111&amp;"(*",INDEX(ownership,0,MATCH(J$1,Systems!$I$2:AY$2,)),"&lt;&gt;*"&amp;"(X)"&amp;"*")+COUNTIF(INDEX(ownership,0,MATCH(J$1,Systems!$I$2:AY$2,)),$A111&amp;",*")</f>
        <v>0</v>
      </c>
      <c r="K111" s="121">
        <f t="array" ref="K111">COUNTIF(INDEX(ownership,0,MATCH(K$1,Systems!$I$2:AY$2,)),$A111)+COUNTIFS(INDEX(ownership,0,MATCH(K$1,Systems!$I$2:AY$2,)),$A111&amp;"(*",INDEX(ownership,0,MATCH(K$1,Systems!$I$2:AY$2,)),"&lt;&gt;*"&amp;"(X)"&amp;"*")+COUNTIF(INDEX(ownership,0,MATCH(K$1,Systems!$I$2:AY$2,)),$A111&amp;",*")</f>
        <v>0</v>
      </c>
      <c r="L111" s="121">
        <f t="array" ref="L111">COUNTIF(INDEX(ownership,0,MATCH(L$1,Systems!$I$2:AY$2,)),$A111)+COUNTIFS(INDEX(ownership,0,MATCH(L$1,Systems!$I$2:AY$2,)),$A111&amp;"(*",INDEX(ownership,0,MATCH(L$1,Systems!$I$2:AY$2,)),"&lt;&gt;*"&amp;"(X)"&amp;"*")+COUNTIF(INDEX(ownership,0,MATCH(L$1,Systems!$I$2:AY$2,)),$A111&amp;",*")</f>
        <v>0</v>
      </c>
      <c r="M111" s="121">
        <f t="array" ref="M111">COUNTIF(INDEX(ownership,0,MATCH(M$1,Systems!$I$2:AY$2,)),$A111)+COUNTIFS(INDEX(ownership,0,MATCH(M$1,Systems!$I$2:AY$2,)),$A111&amp;"(*",INDEX(ownership,0,MATCH(M$1,Systems!$I$2:AY$2,)),"&lt;&gt;*"&amp;"(X)"&amp;"*")+COUNTIF(INDEX(ownership,0,MATCH(M$1,Systems!$I$2:AY$2,)),$A111&amp;",*")</f>
        <v>0</v>
      </c>
      <c r="N111" s="121">
        <f t="array" ref="N111">COUNTIF(INDEX(ownership,0,MATCH(N$1,Systems!$I$2:AY$2,)),$A111)+COUNTIFS(INDEX(ownership,0,MATCH(N$1,Systems!$I$2:AY$2,)),$A111&amp;"(*",INDEX(ownership,0,MATCH(N$1,Systems!$I$2:AY$2,)),"&lt;&gt;*"&amp;"(X)"&amp;"*")+COUNTIF(INDEX(ownership,0,MATCH(N$1,Systems!$I$2:AY$2,)),$A111&amp;",*")</f>
        <v>0</v>
      </c>
      <c r="O111" s="121">
        <f t="array" ref="O111">COUNTIF(INDEX(ownership,0,MATCH(O$1,Systems!$I$2:AY$2,)),$A111)+COUNTIFS(INDEX(ownership,0,MATCH(O$1,Systems!$I$2:AY$2,)),$A111&amp;"(*",INDEX(ownership,0,MATCH(O$1,Systems!$I$2:AY$2,)),"&lt;&gt;*"&amp;"(X)"&amp;"*")+COUNTIF(INDEX(ownership,0,MATCH(O$1,Systems!$I$2:AY$2,)),$A111&amp;",*")</f>
        <v>0</v>
      </c>
      <c r="P111" s="121">
        <f t="array" ref="P111">COUNTIF(INDEX(ownership,0,MATCH(P$1,Systems!$I$2:AY$2,)),$A111)+COUNTIFS(INDEX(ownership,0,MATCH(P$1,Systems!$I$2:AY$2,)),$A111&amp;"(*",INDEX(ownership,0,MATCH(P$1,Systems!$I$2:AY$2,)),"&lt;&gt;*"&amp;"(X)"&amp;"*")+COUNTIF(INDEX(ownership,0,MATCH(P$1,Systems!$I$2:AY$2,)),$A111&amp;",*")</f>
        <v>0</v>
      </c>
      <c r="Q111" s="121">
        <f t="array" ref="Q111">COUNTIF(INDEX(ownership,0,MATCH(Q$1,Systems!$I$2:AY$2,)),$A111)+COUNTIFS(INDEX(ownership,0,MATCH(Q$1,Systems!$I$2:AY$2,)),$A111&amp;"(*",INDEX(ownership,0,MATCH(Q$1,Systems!$I$2:AY$2,)),"&lt;&gt;*"&amp;"(X)"&amp;"*")+COUNTIF(INDEX(ownership,0,MATCH(Q$1,Systems!$I$2:AY$2,)),$A111&amp;",*")</f>
        <v>0</v>
      </c>
      <c r="R111" s="121">
        <f t="array" ref="R111">COUNTIF(INDEX(ownership,0,MATCH(R$1,Systems!$I$2:AY$2,)),$A111)+COUNTIFS(INDEX(ownership,0,MATCH(R$1,Systems!$I$2:AY$2,)),$A111&amp;"(*",INDEX(ownership,0,MATCH(R$1,Systems!$I$2:AY$2,)),"&lt;&gt;*"&amp;"(X)"&amp;"*")+COUNTIF(INDEX(ownership,0,MATCH(R$1,Systems!$I$2:AY$2,)),$A111&amp;",*")</f>
        <v>0</v>
      </c>
      <c r="S111" s="121">
        <f t="array" ref="S111">COUNTIF(INDEX(ownership,0,MATCH(S$1,Systems!$I$2:AY$2,)),$A111)+COUNTIFS(INDEX(ownership,0,MATCH(S$1,Systems!$I$2:AY$2,)),$A111&amp;"(*",INDEX(ownership,0,MATCH(S$1,Systems!$I$2:AY$2,)),"&lt;&gt;*"&amp;"(X)"&amp;"*")+COUNTIF(INDEX(ownership,0,MATCH(S$1,Systems!$I$2:AY$2,)),$A111&amp;",*")</f>
        <v>0</v>
      </c>
      <c r="T111" s="121">
        <f t="array" ref="T111">COUNTIF(INDEX(ownership,0,MATCH(T$1,Systems!$I$2:AY$2,)),$A111)+COUNTIFS(INDEX(ownership,0,MATCH(T$1,Systems!$I$2:AY$2,)),$A111&amp;"(*",INDEX(ownership,0,MATCH(T$1,Systems!$I$2:AY$2,)),"&lt;&gt;*"&amp;"(X)"&amp;"*")+COUNTIF(INDEX(ownership,0,MATCH(T$1,Systems!$I$2:AY$2,)),$A111&amp;",*")</f>
        <v>0</v>
      </c>
      <c r="U111" s="121">
        <f t="array" ref="U111">COUNTIF(INDEX(ownership,0,MATCH(U$1,Systems!$I$2:AY$2,)),$A111)+COUNTIFS(INDEX(ownership,0,MATCH(U$1,Systems!$I$2:AY$2,)),$A111&amp;"(*",INDEX(ownership,0,MATCH(U$1,Systems!$I$2:AY$2,)),"&lt;&gt;*"&amp;"(X)"&amp;"*")+COUNTIF(INDEX(ownership,0,MATCH(U$1,Systems!$I$2:AY$2,)),$A111&amp;",*")</f>
        <v>0</v>
      </c>
      <c r="V111" s="121">
        <f t="array" ref="V111">COUNTIF(INDEX(ownership,0,MATCH(V$1,Systems!$I$2:AY$2,)),$A111)+COUNTIFS(INDEX(ownership,0,MATCH(V$1,Systems!$I$2:AY$2,)),$A111&amp;"(*",INDEX(ownership,0,MATCH(V$1,Systems!$I$2:AY$2,)),"&lt;&gt;*"&amp;"(X)"&amp;"*")+COUNTIF(INDEX(ownership,0,MATCH(V$1,Systems!$I$2:AY$2,)),$A111&amp;",*")</f>
        <v>0</v>
      </c>
      <c r="W111" s="121">
        <f t="array" ref="W111">COUNTIF(INDEX(ownership,0,MATCH(W$1,Systems!$I$2:AY$2,)),$A111)+COUNTIFS(INDEX(ownership,0,MATCH(W$1,Systems!$I$2:AY$2,)),$A111&amp;"(*",INDEX(ownership,0,MATCH(W$1,Systems!$I$2:AY$2,)),"&lt;&gt;*"&amp;"(X)"&amp;"*")+COUNTIF(INDEX(ownership,0,MATCH(W$1,Systems!$I$2:AY$2,)),$A111&amp;",*")</f>
        <v>0</v>
      </c>
      <c r="X111" s="121">
        <f t="array" ref="X111">COUNTIF(INDEX(ownership,0,MATCH(X$1,Systems!$I$2:AY$2,)),$A111)+COUNTIFS(INDEX(ownership,0,MATCH(X$1,Systems!$I$2:AY$2,)),$A111&amp;"(*",INDEX(ownership,0,MATCH(X$1,Systems!$I$2:AY$2,)),"&lt;&gt;*"&amp;"(X)"&amp;"*")+COUNTIF(INDEX(ownership,0,MATCH(X$1,Systems!$I$2:AY$2,)),$A111&amp;",*")</f>
        <v>0</v>
      </c>
      <c r="Y111" s="121">
        <f t="array" ref="Y111">COUNTIF(INDEX(ownership,0,MATCH(Y$1,Systems!$I$2:AY$2,)),$A111)+COUNTIFS(INDEX(ownership,0,MATCH(Y$1,Systems!$I$2:AY$2,)),$A111&amp;"(*",INDEX(ownership,0,MATCH(Y$1,Systems!$I$2:AY$2,)),"&lt;&gt;*"&amp;"(X)"&amp;"*")+COUNTIF(INDEX(ownership,0,MATCH(Y$1,Systems!$I$2:AY$2,)),$A111&amp;",*")</f>
        <v>0</v>
      </c>
      <c r="Z111" s="121">
        <f t="array" ref="Z111">COUNTIF(INDEX(ownership,0,MATCH(Z$1,Systems!$I$2:AY$2,)),$A111)+COUNTIFS(INDEX(ownership,0,MATCH(Z$1,Systems!$I$2:AY$2,)),$A111&amp;"(*",INDEX(ownership,0,MATCH(Z$1,Systems!$I$2:AY$2,)),"&lt;&gt;*"&amp;"(X)"&amp;"*")+COUNTIF(INDEX(ownership,0,MATCH(Z$1,Systems!$I$2:AY$2,)),$A111&amp;",*")</f>
        <v>0</v>
      </c>
      <c r="AA111" s="121">
        <f t="array" ref="AA111">COUNTIF(INDEX(ownership,0,MATCH(AA$1,Systems!$I$2:AY$2,)),$A111)+COUNTIFS(INDEX(ownership,0,MATCH(AA$1,Systems!$I$2:AY$2,)),$A111&amp;"(*",INDEX(ownership,0,MATCH(AA$1,Systems!$I$2:AY$2,)),"&lt;&gt;*"&amp;"(X)"&amp;"*")+COUNTIF(INDEX(ownership,0,MATCH(AA$1,Systems!$I$2:AY$2,)),$A111&amp;",*")</f>
        <v>0</v>
      </c>
      <c r="AB111" s="121">
        <f t="array" ref="AB111">COUNTIF(INDEX(ownership,0,MATCH(AB$1,Systems!$I$2:AY$2,)),$A111)+COUNTIFS(INDEX(ownership,0,MATCH(AB$1,Systems!$I$2:AY$2,)),$A111&amp;"(*",INDEX(ownership,0,MATCH(AB$1,Systems!$I$2:AY$2,)),"&lt;&gt;*"&amp;"(X)"&amp;"*")+COUNTIF(INDEX(ownership,0,MATCH(AB$1,Systems!$I$2:AY$2,)),$A111&amp;",*")</f>
        <v>0</v>
      </c>
      <c r="AC111" s="121">
        <f t="array" ref="AC111">COUNTIF(INDEX(ownership,0,MATCH(AC$1,Systems!$I$2:AY$2,)),$A111)+COUNTIFS(INDEX(ownership,0,MATCH(AC$1,Systems!$I$2:AY$2,)),$A111&amp;"(*",INDEX(ownership,0,MATCH(AC$1,Systems!$I$2:AY$2,)),"&lt;&gt;*"&amp;"(X)"&amp;"*")+COUNTIF(INDEX(ownership,0,MATCH(AC$1,Systems!$I$2:AY$2,)),$A111&amp;",*")</f>
        <v>0</v>
      </c>
      <c r="AD111" s="121">
        <f t="array" ref="AD111">COUNTIF(INDEX(ownership,0,MATCH(AD$1,Systems!$I$2:AY$2,)),$A111)+COUNTIFS(INDEX(ownership,0,MATCH(AD$1,Systems!$I$2:AY$2,)),$A111&amp;"(*",INDEX(ownership,0,MATCH(AD$1,Systems!$I$2:AY$2,)),"&lt;&gt;*"&amp;"(X)"&amp;"*")+COUNTIF(INDEX(ownership,0,MATCH(AD$1,Systems!$I$2:AY$2,)),$A111&amp;",*")</f>
        <v>0</v>
      </c>
      <c r="AE111" s="121">
        <f t="array" ref="AE111">COUNTIF(INDEX(ownership,0,MATCH(AE$1,Systems!$I$2:AY$2,)),$A111)+COUNTIFS(INDEX(ownership,0,MATCH(AE$1,Systems!$I$2:AY$2,)),$A111&amp;"(*",INDEX(ownership,0,MATCH(AE$1,Systems!$I$2:AY$2,)),"&lt;&gt;*"&amp;"(X)"&amp;"*")+COUNTIF(INDEX(ownership,0,MATCH(AE$1,Systems!$I$2:AY$2,)),$A111&amp;",*")</f>
        <v>0</v>
      </c>
      <c r="AF111" s="121">
        <f t="array" ref="AF111">COUNTIF(INDEX(ownership,0,MATCH(AF$1,Systems!$I$2:AY$2,)),$A111)+COUNTIFS(INDEX(ownership,0,MATCH(AF$1,Systems!$I$2:AY$2,)),$A111&amp;"(*",INDEX(ownership,0,MATCH(AF$1,Systems!$I$2:AY$2,)),"&lt;&gt;*"&amp;"(X)"&amp;"*")+COUNTIF(INDEX(ownership,0,MATCH(AF$1,Systems!$I$2:AY$2,)),$A111&amp;",*")</f>
        <v>0</v>
      </c>
      <c r="AG111" s="121">
        <f t="array" ref="AG111">COUNTIF(INDEX(ownership,0,MATCH(AG$1,Systems!$I$2:AY$2,)),$A111)+COUNTIFS(INDEX(ownership,0,MATCH(AG$1,Systems!$I$2:AY$2,)),$A111&amp;"(*",INDEX(ownership,0,MATCH(AG$1,Systems!$I$2:AY$2,)),"&lt;&gt;*"&amp;"(X)"&amp;"*")+COUNTIF(INDEX(ownership,0,MATCH(AG$1,Systems!$I$2:AY$2,)),$A111&amp;",*")</f>
        <v>0</v>
      </c>
      <c r="AH111" s="121">
        <f t="array" ref="AH111">COUNTIF(INDEX(ownership,0,MATCH(AH$1,Systems!$I$2:AY$2,)),$A111)+COUNTIFS(INDEX(ownership,0,MATCH(AH$1,Systems!$I$2:AY$2,)),$A111&amp;"(*",INDEX(ownership,0,MATCH(AH$1,Systems!$I$2:AY$2,)),"&lt;&gt;*"&amp;"(X)"&amp;"*")+COUNTIF(INDEX(ownership,0,MATCH(AH$1,Systems!$I$2:AY$2,)),$A111&amp;",*")</f>
        <v>0</v>
      </c>
      <c r="AI111" s="121">
        <f t="array" ref="AI111">COUNTIF(INDEX(ownership,0,MATCH(AI$1,Systems!$I$2:AY$2,)),$A111)+COUNTIFS(INDEX(ownership,0,MATCH(AI$1,Systems!$I$2:AY$2,)),$A111&amp;"(*",INDEX(ownership,0,MATCH(AI$1,Systems!$I$2:AY$2,)),"&lt;&gt;*"&amp;"(X)"&amp;"*")+COUNTIF(INDEX(ownership,0,MATCH(AI$1,Systems!$I$2:AY$2,)),$A111&amp;",*")</f>
        <v>0</v>
      </c>
      <c r="AJ111" s="121">
        <f t="array" ref="AJ111">COUNTIF(INDEX(ownership,0,MATCH(AJ$1,Systems!$I$2:AY$2,)),$A111)+COUNTIFS(INDEX(ownership,0,MATCH(AJ$1,Systems!$I$2:AY$2,)),$A111&amp;"(*",INDEX(ownership,0,MATCH(AJ$1,Systems!$I$2:AY$2,)),"&lt;&gt;*"&amp;"(X)"&amp;"*")+COUNTIF(INDEX(ownership,0,MATCH(AJ$1,Systems!$I$2:AY$2,)),$A111&amp;",*")</f>
        <v>0</v>
      </c>
      <c r="AK111" s="121">
        <f t="array" ref="AK111">COUNTIF(INDEX(ownership,0,MATCH(AK$1,Systems!$I$2:AY$2,)),$A111)+COUNTIFS(INDEX(ownership,0,MATCH(AK$1,Systems!$I$2:AY$2,)),$A111&amp;"(*",INDEX(ownership,0,MATCH(AK$1,Systems!$I$2:AY$2,)),"&lt;&gt;*"&amp;"(X)"&amp;"*")+COUNTIF(INDEX(ownership,0,MATCH(AK$1,Systems!$I$2:AY$2,)),$A111&amp;",*")</f>
        <v>0</v>
      </c>
      <c r="AL111" s="121">
        <f t="array" ref="AL111">COUNTIF(INDEX(ownership,0,MATCH(AL$1,Systems!$I$2:AY$2,)),$A111)+COUNTIFS(INDEX(ownership,0,MATCH(AL$1,Systems!$I$2:AY$2,)),$A111&amp;"(*",INDEX(ownership,0,MATCH(AL$1,Systems!$I$2:AY$2,)),"&lt;&gt;*"&amp;"(X)"&amp;"*")+COUNTIF(INDEX(ownership,0,MATCH(AL$1,Systems!$I$2:AY$2,)),$A111&amp;",*")</f>
        <v>0</v>
      </c>
      <c r="AM111" s="121">
        <f t="array" ref="AM111">COUNTIF(INDEX(ownership,0,MATCH(AM$1,Systems!$I$2:AY$2,)),$A111)+COUNTIFS(INDEX(ownership,0,MATCH(AM$1,Systems!$I$2:AY$2,)),$A111&amp;"(*",INDEX(ownership,0,MATCH(AM$1,Systems!$I$2:AY$2,)),"&lt;&gt;*"&amp;"(X)"&amp;"*")+COUNTIF(INDEX(ownership,0,MATCH(AM$1,Systems!$I$2:AY$2,)),$A111&amp;",*")</f>
        <v>0</v>
      </c>
      <c r="AN111" s="121">
        <f t="array" ref="AN111">COUNTIF(INDEX(ownership,0,MATCH(AN$1,Systems!$I$2:AY$2,)),$A111)+COUNTIFS(INDEX(ownership,0,MATCH(AN$1,Systems!$I$2:AY$2,)),$A111&amp;"(*",INDEX(ownership,0,MATCH(AN$1,Systems!$I$2:AY$2,)),"&lt;&gt;*"&amp;"(X)"&amp;"*")+COUNTIF(INDEX(ownership,0,MATCH(AN$1,Systems!$I$2:AY$2,)),$A111&amp;",*")</f>
        <v>0</v>
      </c>
      <c r="AO111" s="121">
        <f t="array" ref="AO111">COUNTIF(INDEX(ownership,0,MATCH(AO$1,Systems!$I$2:AY$2,)),$A111)+COUNTIFS(INDEX(ownership,0,MATCH(AO$1,Systems!$I$2:AY$2,)),$A111&amp;"(*",INDEX(ownership,0,MATCH(AO$1,Systems!$I$2:AY$2,)),"&lt;&gt;*"&amp;"(X)"&amp;"*")+COUNTIF(INDEX(ownership,0,MATCH(AO$1,Systems!$I$2:AY$2,)),$A111&amp;",*")</f>
        <v>0</v>
      </c>
      <c r="AP111" s="121">
        <f t="array" ref="AP111">COUNTIF(INDEX(ownership,0,MATCH(AP$1,Systems!$I$2:AY$2,)),$A111)+COUNTIFS(INDEX(ownership,0,MATCH(AP$1,Systems!$I$2:AY$2,)),$A111&amp;"(*",INDEX(ownership,0,MATCH(AP$1,Systems!$I$2:AY$2,)),"&lt;&gt;*"&amp;"(X)"&amp;"*")+COUNTIF(INDEX(ownership,0,MATCH(AP$1,Systems!$I$2:AY$2,)),$A111&amp;",*")</f>
        <v>0</v>
      </c>
      <c r="AQ111" s="121">
        <f t="array" ref="AQ111">COUNTIF(INDEX(ownership,0,MATCH(AQ$1,Systems!$I$2:AY$2,)),$A111)+COUNTIFS(INDEX(ownership,0,MATCH(AQ$1,Systems!$I$2:AY$2,)),$A111&amp;"(*",INDEX(ownership,0,MATCH(AQ$1,Systems!$I$2:AY$2,)),"&lt;&gt;*"&amp;"(X)"&amp;"*")+COUNTIF(INDEX(ownership,0,MATCH(AQ$1,Systems!$I$2:AY$2,)),$A111&amp;",*")</f>
        <v>0</v>
      </c>
      <c r="AR111" s="121">
        <f t="array" ref="AR111">COUNTIF(INDEX(ownership,0,MATCH(AR$1,Systems!$I$2:AY$2,)),$A111)+COUNTIFS(INDEX(ownership,0,MATCH(AR$1,Systems!$I$2:AY$2,)),$A111&amp;"(*",INDEX(ownership,0,MATCH(AR$1,Systems!$I$2:AY$2,)),"&lt;&gt;*"&amp;"(X)"&amp;"*")+COUNTIF(INDEX(ownership,0,MATCH(AR$1,Systems!$I$2:AY$2,)),$A111&amp;",*")</f>
        <v>3</v>
      </c>
      <c r="AS111" s="121">
        <f t="array" ref="AS111">COUNTIF(INDEX(ownership,0,MATCH(AS$1,Systems!$I$2:AY$2,)),$A111)+COUNTIFS(INDEX(ownership,0,MATCH(AS$1,Systems!$I$2:AY$2,)),$A111&amp;"(*",INDEX(ownership,0,MATCH(AS$1,Systems!$I$2:AY$2,)),"&lt;&gt;*"&amp;"(X)"&amp;"*")+COUNTIF(INDEX(ownership,0,MATCH(AS$1,Systems!$I$2:AY$2,)),$A111&amp;",*")</f>
        <v>0</v>
      </c>
      <c r="AT111" s="121">
        <f t="array" ref="AT111">COUNTIF(INDEX(ownership,0,MATCH(AT$1,Systems!$I$2:AY$2,)),$A111)+COUNTIFS(INDEX(ownership,0,MATCH(AT$1,Systems!$I$2:AY$2,)),$A111&amp;"(*",INDEX(ownership,0,MATCH(AT$1,Systems!$I$2:AY$2,)),"&lt;&gt;*"&amp;"(X)"&amp;"*")+COUNTIF(INDEX(ownership,0,MATCH(AT$1,Systems!$I$2:AY$2,)),$A111&amp;",*")</f>
        <v>0</v>
      </c>
      <c r="AU111" s="121">
        <f t="array" ref="AU111">COUNTIF(INDEX(ownership,0,MATCH(AU$1,Systems!$I$2:AY$2,)),$A111)+COUNTIFS(INDEX(ownership,0,MATCH(AU$1,Systems!$I$2:AY$2,)),$A111&amp;"(*",INDEX(ownership,0,MATCH(AU$1,Systems!$I$2:AY$2,)),"&lt;&gt;*"&amp;"(X)"&amp;"*")+COUNTIF(INDEX(ownership,0,MATCH(AU$1,Systems!$I$2:AY$2,)),$A111&amp;",*")</f>
        <v>0</v>
      </c>
      <c r="AV111" s="121">
        <f t="array" ref="AV111">COUNTIF(INDEX(ownership,0,MATCH(AV$1,Systems!$I$2:AY$2,)),$A111)+COUNTIFS(INDEX(ownership,0,MATCH(AV$1,Systems!$I$2:AY$2,)),$A111&amp;"(*",INDEX(ownership,0,MATCH(AV$1,Systems!$I$2:AY$2,)),"&lt;&gt;*"&amp;"(X)"&amp;"*")+COUNTIF(INDEX(ownership,0,MATCH(AV$1,Systems!$I$2:AY$2,)),$A111&amp;",*")</f>
        <v>0</v>
      </c>
      <c r="AW111" s="121">
        <f t="array" ref="AW111">COUNTIF(INDEX(ownership,0,MATCH(AW$1,Systems!$I$2:AY$2,)),$A111)+COUNTIFS(INDEX(ownership,0,MATCH(AW$1,Systems!$I$2:AY$2,)),$A111&amp;"(*",INDEX(ownership,0,MATCH(AW$1,Systems!$I$2:AY$2,)),"&lt;&gt;*"&amp;"(X)"&amp;"*")+COUNTIF(INDEX(ownership,0,MATCH(AW$1,Systems!$I$2:AY$2,)),$A111&amp;",*")</f>
        <v>0</v>
      </c>
      <c r="AX111" s="121">
        <f t="array" ref="AX111">COUNTIF(INDEX(ownership,0,MATCH(AX$1,Systems!$I$2:AY$2,)),$A111)+COUNTIFS(INDEX(ownership,0,MATCH(AX$1,Systems!$I$2:AY$2,)),$A111&amp;"(*",INDEX(ownership,0,MATCH(AX$1,Systems!$I$2:AY$2,)),"&lt;&gt;*"&amp;"(X)"&amp;"*")+COUNTIF(INDEX(ownership,0,MATCH(AX$1,Systems!$I$2:AY$2,)),$A111&amp;",*")</f>
        <v>0</v>
      </c>
      <c r="AY111" s="121">
        <f t="array" ref="AY111">COUNTIF(INDEX(ownership,0,MATCH(AY$1,Systems!$I$2:AZ$2,)),$A111)+COUNTIFS(INDEX(ownership,0,MATCH(AY$1,Systems!$I$2:AZ$2,)),$A111&amp;"(*",INDEX(ownership,0,MATCH(AY$1,Systems!$I$2:AZ$2,)),"&lt;&gt;*"&amp;"(X)"&amp;"*")+COUNTIF(INDEX(ownership,0,MATCH(AY$1,Systems!$I$2:AZ$2,)),$A111&amp;",*")</f>
        <v>0</v>
      </c>
      <c r="AZ111" s="121">
        <f t="array" ref="AZ111">COUNTIF(INDEX(ownership,0,MATCH(AZ$1,Systems!$I$2:AY$2,)),$A111)+COUNTIFS(INDEX(ownership,0,MATCH(AZ$1,Systems!$I$2:AY$2,)),$A111&amp;"(*",INDEX(ownership,0,MATCH(AZ$1,Systems!$I$2:AY$2,)),"&lt;&gt;*"&amp;"(X)"&amp;"*")+COUNTIF(INDEX(ownership,0,MATCH(AZ$1,Systems!$I$2:AY$2,)),$A111&amp;",*")</f>
        <v>0</v>
      </c>
    </row>
    <row r="112" ht="15.75" customHeight="1">
      <c r="A112" s="60" t="s">
        <v>2302</v>
      </c>
      <c r="B112" s="60" t="s">
        <v>8143</v>
      </c>
      <c r="C112" s="60" t="s">
        <v>7939</v>
      </c>
      <c r="D112" s="119">
        <v>3079.0</v>
      </c>
      <c r="E112" s="119">
        <v>3086.0</v>
      </c>
      <c r="F112" s="122"/>
      <c r="G112" s="121">
        <f t="shared" si="1"/>
        <v>2</v>
      </c>
      <c r="H112" s="121">
        <f t="array" ref="H112">COUNTIF(INDEX(ownership,0,MATCH(H$1,Systems!$I$2:AY$2,)),$A112)+COUNTIFS(INDEX(ownership,0,MATCH(H$1,Systems!$I$2:AY$2,)),$A112&amp;"(*",INDEX(ownership,0,MATCH(H$1,Systems!$I$2:AY$2,)),"&lt;&gt;*"&amp;"(X)"&amp;"*")+COUNTIF(INDEX(ownership,0,MATCH(H$1,Systems!$I$2:AY$2,)),$A112&amp;",*")</f>
        <v>0</v>
      </c>
      <c r="I112" s="121">
        <f t="array" ref="I112">COUNTIF(INDEX(ownership,0,MATCH(I$1,Systems!$I$2:AY$2,)),$A112)+COUNTIFS(INDEX(ownership,0,MATCH(I$1,Systems!$I$2:AY$2,)),$A112&amp;"(*",INDEX(ownership,0,MATCH(I$1,Systems!$I$2:AY$2,)),"&lt;&gt;*"&amp;"(X)"&amp;"*")+COUNTIF(INDEX(ownership,0,MATCH(I$1,Systems!$I$2:AY$2,)),$A112&amp;",*")</f>
        <v>0</v>
      </c>
      <c r="J112" s="121">
        <f t="array" ref="J112">COUNTIF(INDEX(ownership,0,MATCH(J$1,Systems!$I$2:AY$2,)),$A112)+COUNTIFS(INDEX(ownership,0,MATCH(J$1,Systems!$I$2:AY$2,)),$A112&amp;"(*",INDEX(ownership,0,MATCH(J$1,Systems!$I$2:AY$2,)),"&lt;&gt;*"&amp;"(X)"&amp;"*")+COUNTIF(INDEX(ownership,0,MATCH(J$1,Systems!$I$2:AY$2,)),$A112&amp;",*")</f>
        <v>0</v>
      </c>
      <c r="K112" s="121">
        <f t="array" ref="K112">COUNTIF(INDEX(ownership,0,MATCH(K$1,Systems!$I$2:AY$2,)),$A112)+COUNTIFS(INDEX(ownership,0,MATCH(K$1,Systems!$I$2:AY$2,)),$A112&amp;"(*",INDEX(ownership,0,MATCH(K$1,Systems!$I$2:AY$2,)),"&lt;&gt;*"&amp;"(X)"&amp;"*")+COUNTIF(INDEX(ownership,0,MATCH(K$1,Systems!$I$2:AY$2,)),$A112&amp;",*")</f>
        <v>0</v>
      </c>
      <c r="L112" s="121">
        <f t="array" ref="L112">COUNTIF(INDEX(ownership,0,MATCH(L$1,Systems!$I$2:AY$2,)),$A112)+COUNTIFS(INDEX(ownership,0,MATCH(L$1,Systems!$I$2:AY$2,)),$A112&amp;"(*",INDEX(ownership,0,MATCH(L$1,Systems!$I$2:AY$2,)),"&lt;&gt;*"&amp;"(X)"&amp;"*")+COUNTIF(INDEX(ownership,0,MATCH(L$1,Systems!$I$2:AY$2,)),$A112&amp;",*")</f>
        <v>0</v>
      </c>
      <c r="M112" s="121">
        <f t="array" ref="M112">COUNTIF(INDEX(ownership,0,MATCH(M$1,Systems!$I$2:AY$2,)),$A112)+COUNTIFS(INDEX(ownership,0,MATCH(M$1,Systems!$I$2:AY$2,)),$A112&amp;"(*",INDEX(ownership,0,MATCH(M$1,Systems!$I$2:AY$2,)),"&lt;&gt;*"&amp;"(X)"&amp;"*")+COUNTIF(INDEX(ownership,0,MATCH(M$1,Systems!$I$2:AY$2,)),$A112&amp;",*")</f>
        <v>0</v>
      </c>
      <c r="N112" s="121">
        <f t="array" ref="N112">COUNTIF(INDEX(ownership,0,MATCH(N$1,Systems!$I$2:AY$2,)),$A112)+COUNTIFS(INDEX(ownership,0,MATCH(N$1,Systems!$I$2:AY$2,)),$A112&amp;"(*",INDEX(ownership,0,MATCH(N$1,Systems!$I$2:AY$2,)),"&lt;&gt;*"&amp;"(X)"&amp;"*")+COUNTIF(INDEX(ownership,0,MATCH(N$1,Systems!$I$2:AY$2,)),$A112&amp;",*")</f>
        <v>0</v>
      </c>
      <c r="O112" s="121">
        <f t="array" ref="O112">COUNTIF(INDEX(ownership,0,MATCH(O$1,Systems!$I$2:AY$2,)),$A112)+COUNTIFS(INDEX(ownership,0,MATCH(O$1,Systems!$I$2:AY$2,)),$A112&amp;"(*",INDEX(ownership,0,MATCH(O$1,Systems!$I$2:AY$2,)),"&lt;&gt;*"&amp;"(X)"&amp;"*")+COUNTIF(INDEX(ownership,0,MATCH(O$1,Systems!$I$2:AY$2,)),$A112&amp;",*")</f>
        <v>0</v>
      </c>
      <c r="P112" s="121">
        <f t="array" ref="P112">COUNTIF(INDEX(ownership,0,MATCH(P$1,Systems!$I$2:AY$2,)),$A112)+COUNTIFS(INDEX(ownership,0,MATCH(P$1,Systems!$I$2:AY$2,)),$A112&amp;"(*",INDEX(ownership,0,MATCH(P$1,Systems!$I$2:AY$2,)),"&lt;&gt;*"&amp;"(X)"&amp;"*")+COUNTIF(INDEX(ownership,0,MATCH(P$1,Systems!$I$2:AY$2,)),$A112&amp;",*")</f>
        <v>0</v>
      </c>
      <c r="Q112" s="121">
        <f t="array" ref="Q112">COUNTIF(INDEX(ownership,0,MATCH(Q$1,Systems!$I$2:AY$2,)),$A112)+COUNTIFS(INDEX(ownership,0,MATCH(Q$1,Systems!$I$2:AY$2,)),$A112&amp;"(*",INDEX(ownership,0,MATCH(Q$1,Systems!$I$2:AY$2,)),"&lt;&gt;*"&amp;"(X)"&amp;"*")+COUNTIF(INDEX(ownership,0,MATCH(Q$1,Systems!$I$2:AY$2,)),$A112&amp;",*")</f>
        <v>0</v>
      </c>
      <c r="R112" s="121">
        <f t="array" ref="R112">COUNTIF(INDEX(ownership,0,MATCH(R$1,Systems!$I$2:AY$2,)),$A112)+COUNTIFS(INDEX(ownership,0,MATCH(R$1,Systems!$I$2:AY$2,)),$A112&amp;"(*",INDEX(ownership,0,MATCH(R$1,Systems!$I$2:AY$2,)),"&lt;&gt;*"&amp;"(X)"&amp;"*")+COUNTIF(INDEX(ownership,0,MATCH(R$1,Systems!$I$2:AY$2,)),$A112&amp;",*")</f>
        <v>0</v>
      </c>
      <c r="S112" s="121">
        <f t="array" ref="S112">COUNTIF(INDEX(ownership,0,MATCH(S$1,Systems!$I$2:AY$2,)),$A112)+COUNTIFS(INDEX(ownership,0,MATCH(S$1,Systems!$I$2:AY$2,)),$A112&amp;"(*",INDEX(ownership,0,MATCH(S$1,Systems!$I$2:AY$2,)),"&lt;&gt;*"&amp;"(X)"&amp;"*")+COUNTIF(INDEX(ownership,0,MATCH(S$1,Systems!$I$2:AY$2,)),$A112&amp;",*")</f>
        <v>0</v>
      </c>
      <c r="T112" s="121">
        <f t="array" ref="T112">COUNTIF(INDEX(ownership,0,MATCH(T$1,Systems!$I$2:AY$2,)),$A112)+COUNTIFS(INDEX(ownership,0,MATCH(T$1,Systems!$I$2:AY$2,)),$A112&amp;"(*",INDEX(ownership,0,MATCH(T$1,Systems!$I$2:AY$2,)),"&lt;&gt;*"&amp;"(X)"&amp;"*")+COUNTIF(INDEX(ownership,0,MATCH(T$1,Systems!$I$2:AY$2,)),$A112&amp;",*")</f>
        <v>0</v>
      </c>
      <c r="U112" s="121">
        <f t="array" ref="U112">COUNTIF(INDEX(ownership,0,MATCH(U$1,Systems!$I$2:AY$2,)),$A112)+COUNTIFS(INDEX(ownership,0,MATCH(U$1,Systems!$I$2:AY$2,)),$A112&amp;"(*",INDEX(ownership,0,MATCH(U$1,Systems!$I$2:AY$2,)),"&lt;&gt;*"&amp;"(X)"&amp;"*")+COUNTIF(INDEX(ownership,0,MATCH(U$1,Systems!$I$2:AY$2,)),$A112&amp;",*")</f>
        <v>0</v>
      </c>
      <c r="V112" s="121">
        <f t="array" ref="V112">COUNTIF(INDEX(ownership,0,MATCH(V$1,Systems!$I$2:AY$2,)),$A112)+COUNTIFS(INDEX(ownership,0,MATCH(V$1,Systems!$I$2:AY$2,)),$A112&amp;"(*",INDEX(ownership,0,MATCH(V$1,Systems!$I$2:AY$2,)),"&lt;&gt;*"&amp;"(X)"&amp;"*")+COUNTIF(INDEX(ownership,0,MATCH(V$1,Systems!$I$2:AY$2,)),$A112&amp;",*")</f>
        <v>0</v>
      </c>
      <c r="W112" s="121">
        <f t="array" ref="W112">COUNTIF(INDEX(ownership,0,MATCH(W$1,Systems!$I$2:AY$2,)),$A112)+COUNTIFS(INDEX(ownership,0,MATCH(W$1,Systems!$I$2:AY$2,)),$A112&amp;"(*",INDEX(ownership,0,MATCH(W$1,Systems!$I$2:AY$2,)),"&lt;&gt;*"&amp;"(X)"&amp;"*")+COUNTIF(INDEX(ownership,0,MATCH(W$1,Systems!$I$2:AY$2,)),$A112&amp;",*")</f>
        <v>0</v>
      </c>
      <c r="X112" s="121">
        <f t="array" ref="X112">COUNTIF(INDEX(ownership,0,MATCH(X$1,Systems!$I$2:AY$2,)),$A112)+COUNTIFS(INDEX(ownership,0,MATCH(X$1,Systems!$I$2:AY$2,)),$A112&amp;"(*",INDEX(ownership,0,MATCH(X$1,Systems!$I$2:AY$2,)),"&lt;&gt;*"&amp;"(X)"&amp;"*")+COUNTIF(INDEX(ownership,0,MATCH(X$1,Systems!$I$2:AY$2,)),$A112&amp;",*")</f>
        <v>0</v>
      </c>
      <c r="Y112" s="121">
        <f t="array" ref="Y112">COUNTIF(INDEX(ownership,0,MATCH(Y$1,Systems!$I$2:AY$2,)),$A112)+COUNTIFS(INDEX(ownership,0,MATCH(Y$1,Systems!$I$2:AY$2,)),$A112&amp;"(*",INDEX(ownership,0,MATCH(Y$1,Systems!$I$2:AY$2,)),"&lt;&gt;*"&amp;"(X)"&amp;"*")+COUNTIF(INDEX(ownership,0,MATCH(Y$1,Systems!$I$2:AY$2,)),$A112&amp;",*")</f>
        <v>0</v>
      </c>
      <c r="Z112" s="121">
        <f t="array" ref="Z112">COUNTIF(INDEX(ownership,0,MATCH(Z$1,Systems!$I$2:AY$2,)),$A112)+COUNTIFS(INDEX(ownership,0,MATCH(Z$1,Systems!$I$2:AY$2,)),$A112&amp;"(*",INDEX(ownership,0,MATCH(Z$1,Systems!$I$2:AY$2,)),"&lt;&gt;*"&amp;"(X)"&amp;"*")+COUNTIF(INDEX(ownership,0,MATCH(Z$1,Systems!$I$2:AY$2,)),$A112&amp;",*")</f>
        <v>0</v>
      </c>
      <c r="AA112" s="121">
        <f t="array" ref="AA112">COUNTIF(INDEX(ownership,0,MATCH(AA$1,Systems!$I$2:AY$2,)),$A112)+COUNTIFS(INDEX(ownership,0,MATCH(AA$1,Systems!$I$2:AY$2,)),$A112&amp;"(*",INDEX(ownership,0,MATCH(AA$1,Systems!$I$2:AY$2,)),"&lt;&gt;*"&amp;"(X)"&amp;"*")+COUNTIF(INDEX(ownership,0,MATCH(AA$1,Systems!$I$2:AY$2,)),$A112&amp;",*")</f>
        <v>0</v>
      </c>
      <c r="AB112" s="121">
        <f t="array" ref="AB112">COUNTIF(INDEX(ownership,0,MATCH(AB$1,Systems!$I$2:AY$2,)),$A112)+COUNTIFS(INDEX(ownership,0,MATCH(AB$1,Systems!$I$2:AY$2,)),$A112&amp;"(*",INDEX(ownership,0,MATCH(AB$1,Systems!$I$2:AY$2,)),"&lt;&gt;*"&amp;"(X)"&amp;"*")+COUNTIF(INDEX(ownership,0,MATCH(AB$1,Systems!$I$2:AY$2,)),$A112&amp;",*")</f>
        <v>0</v>
      </c>
      <c r="AC112" s="121">
        <f t="array" ref="AC112">COUNTIF(INDEX(ownership,0,MATCH(AC$1,Systems!$I$2:AY$2,)),$A112)+COUNTIFS(INDEX(ownership,0,MATCH(AC$1,Systems!$I$2:AY$2,)),$A112&amp;"(*",INDEX(ownership,0,MATCH(AC$1,Systems!$I$2:AY$2,)),"&lt;&gt;*"&amp;"(X)"&amp;"*")+COUNTIF(INDEX(ownership,0,MATCH(AC$1,Systems!$I$2:AY$2,)),$A112&amp;",*")</f>
        <v>0</v>
      </c>
      <c r="AD112" s="121">
        <f t="array" ref="AD112">COUNTIF(INDEX(ownership,0,MATCH(AD$1,Systems!$I$2:AY$2,)),$A112)+COUNTIFS(INDEX(ownership,0,MATCH(AD$1,Systems!$I$2:AY$2,)),$A112&amp;"(*",INDEX(ownership,0,MATCH(AD$1,Systems!$I$2:AY$2,)),"&lt;&gt;*"&amp;"(X)"&amp;"*")+COUNTIF(INDEX(ownership,0,MATCH(AD$1,Systems!$I$2:AY$2,)),$A112&amp;",*")</f>
        <v>0</v>
      </c>
      <c r="AE112" s="121">
        <f t="array" ref="AE112">COUNTIF(INDEX(ownership,0,MATCH(AE$1,Systems!$I$2:AY$2,)),$A112)+COUNTIFS(INDEX(ownership,0,MATCH(AE$1,Systems!$I$2:AY$2,)),$A112&amp;"(*",INDEX(ownership,0,MATCH(AE$1,Systems!$I$2:AY$2,)),"&lt;&gt;*"&amp;"(X)"&amp;"*")+COUNTIF(INDEX(ownership,0,MATCH(AE$1,Systems!$I$2:AY$2,)),$A112&amp;",*")</f>
        <v>0</v>
      </c>
      <c r="AF112" s="121">
        <f t="array" ref="AF112">COUNTIF(INDEX(ownership,0,MATCH(AF$1,Systems!$I$2:AY$2,)),$A112)+COUNTIFS(INDEX(ownership,0,MATCH(AF$1,Systems!$I$2:AY$2,)),$A112&amp;"(*",INDEX(ownership,0,MATCH(AF$1,Systems!$I$2:AY$2,)),"&lt;&gt;*"&amp;"(X)"&amp;"*")+COUNTIF(INDEX(ownership,0,MATCH(AF$1,Systems!$I$2:AY$2,)),$A112&amp;",*")</f>
        <v>0</v>
      </c>
      <c r="AG112" s="121">
        <f t="array" ref="AG112">COUNTIF(INDEX(ownership,0,MATCH(AG$1,Systems!$I$2:AY$2,)),$A112)+COUNTIFS(INDEX(ownership,0,MATCH(AG$1,Systems!$I$2:AY$2,)),$A112&amp;"(*",INDEX(ownership,0,MATCH(AG$1,Systems!$I$2:AY$2,)),"&lt;&gt;*"&amp;"(X)"&amp;"*")+COUNTIF(INDEX(ownership,0,MATCH(AG$1,Systems!$I$2:AY$2,)),$A112&amp;",*")</f>
        <v>0</v>
      </c>
      <c r="AH112" s="121">
        <f t="array" ref="AH112">COUNTIF(INDEX(ownership,0,MATCH(AH$1,Systems!$I$2:AY$2,)),$A112)+COUNTIFS(INDEX(ownership,0,MATCH(AH$1,Systems!$I$2:AY$2,)),$A112&amp;"(*",INDEX(ownership,0,MATCH(AH$1,Systems!$I$2:AY$2,)),"&lt;&gt;*"&amp;"(X)"&amp;"*")+COUNTIF(INDEX(ownership,0,MATCH(AH$1,Systems!$I$2:AY$2,)),$A112&amp;",*")</f>
        <v>0</v>
      </c>
      <c r="AI112" s="121">
        <f t="array" ref="AI112">COUNTIF(INDEX(ownership,0,MATCH(AI$1,Systems!$I$2:AY$2,)),$A112)+COUNTIFS(INDEX(ownership,0,MATCH(AI$1,Systems!$I$2:AY$2,)),$A112&amp;"(*",INDEX(ownership,0,MATCH(AI$1,Systems!$I$2:AY$2,)),"&lt;&gt;*"&amp;"(X)"&amp;"*")+COUNTIF(INDEX(ownership,0,MATCH(AI$1,Systems!$I$2:AY$2,)),$A112&amp;",*")</f>
        <v>0</v>
      </c>
      <c r="AJ112" s="121">
        <f t="array" ref="AJ112">COUNTIF(INDEX(ownership,0,MATCH(AJ$1,Systems!$I$2:AY$2,)),$A112)+COUNTIFS(INDEX(ownership,0,MATCH(AJ$1,Systems!$I$2:AY$2,)),$A112&amp;"(*",INDEX(ownership,0,MATCH(AJ$1,Systems!$I$2:AY$2,)),"&lt;&gt;*"&amp;"(X)"&amp;"*")+COUNTIF(INDEX(ownership,0,MATCH(AJ$1,Systems!$I$2:AY$2,)),$A112&amp;",*")</f>
        <v>0</v>
      </c>
      <c r="AK112" s="121">
        <f t="array" ref="AK112">COUNTIF(INDEX(ownership,0,MATCH(AK$1,Systems!$I$2:AY$2,)),$A112)+COUNTIFS(INDEX(ownership,0,MATCH(AK$1,Systems!$I$2:AY$2,)),$A112&amp;"(*",INDEX(ownership,0,MATCH(AK$1,Systems!$I$2:AY$2,)),"&lt;&gt;*"&amp;"(X)"&amp;"*")+COUNTIF(INDEX(ownership,0,MATCH(AK$1,Systems!$I$2:AY$2,)),$A112&amp;",*")</f>
        <v>0</v>
      </c>
      <c r="AL112" s="121">
        <f t="array" ref="AL112">COUNTIF(INDEX(ownership,0,MATCH(AL$1,Systems!$I$2:AY$2,)),$A112)+COUNTIFS(INDEX(ownership,0,MATCH(AL$1,Systems!$I$2:AY$2,)),$A112&amp;"(*",INDEX(ownership,0,MATCH(AL$1,Systems!$I$2:AY$2,)),"&lt;&gt;*"&amp;"(X)"&amp;"*")+COUNTIF(INDEX(ownership,0,MATCH(AL$1,Systems!$I$2:AY$2,)),$A112&amp;",*")</f>
        <v>0</v>
      </c>
      <c r="AM112" s="121">
        <f t="array" ref="AM112">COUNTIF(INDEX(ownership,0,MATCH(AM$1,Systems!$I$2:AY$2,)),$A112)+COUNTIFS(INDEX(ownership,0,MATCH(AM$1,Systems!$I$2:AY$2,)),$A112&amp;"(*",INDEX(ownership,0,MATCH(AM$1,Systems!$I$2:AY$2,)),"&lt;&gt;*"&amp;"(X)"&amp;"*")+COUNTIF(INDEX(ownership,0,MATCH(AM$1,Systems!$I$2:AY$2,)),$A112&amp;",*")</f>
        <v>0</v>
      </c>
      <c r="AN112" s="121">
        <f t="array" ref="AN112">COUNTIF(INDEX(ownership,0,MATCH(AN$1,Systems!$I$2:AY$2,)),$A112)+COUNTIFS(INDEX(ownership,0,MATCH(AN$1,Systems!$I$2:AY$2,)),$A112&amp;"(*",INDEX(ownership,0,MATCH(AN$1,Systems!$I$2:AY$2,)),"&lt;&gt;*"&amp;"(X)"&amp;"*")+COUNTIF(INDEX(ownership,0,MATCH(AN$1,Systems!$I$2:AY$2,)),$A112&amp;",*")</f>
        <v>0</v>
      </c>
      <c r="AO112" s="121">
        <f t="array" ref="AO112">COUNTIF(INDEX(ownership,0,MATCH(AO$1,Systems!$I$2:AY$2,)),$A112)+COUNTIFS(INDEX(ownership,0,MATCH(AO$1,Systems!$I$2:AY$2,)),$A112&amp;"(*",INDEX(ownership,0,MATCH(AO$1,Systems!$I$2:AY$2,)),"&lt;&gt;*"&amp;"(X)"&amp;"*")+COUNTIF(INDEX(ownership,0,MATCH(AO$1,Systems!$I$2:AY$2,)),$A112&amp;",*")</f>
        <v>0</v>
      </c>
      <c r="AP112" s="121">
        <f t="array" ref="AP112">COUNTIF(INDEX(ownership,0,MATCH(AP$1,Systems!$I$2:AY$2,)),$A112)+COUNTIFS(INDEX(ownership,0,MATCH(AP$1,Systems!$I$2:AY$2,)),$A112&amp;"(*",INDEX(ownership,0,MATCH(AP$1,Systems!$I$2:AY$2,)),"&lt;&gt;*"&amp;"(X)"&amp;"*")+COUNTIF(INDEX(ownership,0,MATCH(AP$1,Systems!$I$2:AY$2,)),$A112&amp;",*")</f>
        <v>0</v>
      </c>
      <c r="AQ112" s="121">
        <f t="array" ref="AQ112">COUNTIF(INDEX(ownership,0,MATCH(AQ$1,Systems!$I$2:AY$2,)),$A112)+COUNTIFS(INDEX(ownership,0,MATCH(AQ$1,Systems!$I$2:AY$2,)),$A112&amp;"(*",INDEX(ownership,0,MATCH(AQ$1,Systems!$I$2:AY$2,)),"&lt;&gt;*"&amp;"(X)"&amp;"*")+COUNTIF(INDEX(ownership,0,MATCH(AQ$1,Systems!$I$2:AY$2,)),$A112&amp;",*")</f>
        <v>2</v>
      </c>
      <c r="AR112" s="121">
        <f t="array" ref="AR112">COUNTIF(INDEX(ownership,0,MATCH(AR$1,Systems!$I$2:AY$2,)),$A112)+COUNTIFS(INDEX(ownership,0,MATCH(AR$1,Systems!$I$2:AY$2,)),$A112&amp;"(*",INDEX(ownership,0,MATCH(AR$1,Systems!$I$2:AY$2,)),"&lt;&gt;*"&amp;"(X)"&amp;"*")+COUNTIF(INDEX(ownership,0,MATCH(AR$1,Systems!$I$2:AY$2,)),$A112&amp;",*")</f>
        <v>2</v>
      </c>
      <c r="AS112" s="121">
        <f t="array" ref="AS112">COUNTIF(INDEX(ownership,0,MATCH(AS$1,Systems!$I$2:AY$2,)),$A112)+COUNTIFS(INDEX(ownership,0,MATCH(AS$1,Systems!$I$2:AY$2,)),$A112&amp;"(*",INDEX(ownership,0,MATCH(AS$1,Systems!$I$2:AY$2,)),"&lt;&gt;*"&amp;"(X)"&amp;"*")+COUNTIF(INDEX(ownership,0,MATCH(AS$1,Systems!$I$2:AY$2,)),$A112&amp;",*")</f>
        <v>0</v>
      </c>
      <c r="AT112" s="121">
        <f t="array" ref="AT112">COUNTIF(INDEX(ownership,0,MATCH(AT$1,Systems!$I$2:AY$2,)),$A112)+COUNTIFS(INDEX(ownership,0,MATCH(AT$1,Systems!$I$2:AY$2,)),$A112&amp;"(*",INDEX(ownership,0,MATCH(AT$1,Systems!$I$2:AY$2,)),"&lt;&gt;*"&amp;"(X)"&amp;"*")+COUNTIF(INDEX(ownership,0,MATCH(AT$1,Systems!$I$2:AY$2,)),$A112&amp;",*")</f>
        <v>0</v>
      </c>
      <c r="AU112" s="121">
        <f t="array" ref="AU112">COUNTIF(INDEX(ownership,0,MATCH(AU$1,Systems!$I$2:AY$2,)),$A112)+COUNTIFS(INDEX(ownership,0,MATCH(AU$1,Systems!$I$2:AY$2,)),$A112&amp;"(*",INDEX(ownership,0,MATCH(AU$1,Systems!$I$2:AY$2,)),"&lt;&gt;*"&amp;"(X)"&amp;"*")+COUNTIF(INDEX(ownership,0,MATCH(AU$1,Systems!$I$2:AY$2,)),$A112&amp;",*")</f>
        <v>0</v>
      </c>
      <c r="AV112" s="121">
        <f t="array" ref="AV112">COUNTIF(INDEX(ownership,0,MATCH(AV$1,Systems!$I$2:AY$2,)),$A112)+COUNTIFS(INDEX(ownership,0,MATCH(AV$1,Systems!$I$2:AY$2,)),$A112&amp;"(*",INDEX(ownership,0,MATCH(AV$1,Systems!$I$2:AY$2,)),"&lt;&gt;*"&amp;"(X)"&amp;"*")+COUNTIF(INDEX(ownership,0,MATCH(AV$1,Systems!$I$2:AY$2,)),$A112&amp;",*")</f>
        <v>0</v>
      </c>
      <c r="AW112" s="121">
        <f t="array" ref="AW112">COUNTIF(INDEX(ownership,0,MATCH(AW$1,Systems!$I$2:AY$2,)),$A112)+COUNTIFS(INDEX(ownership,0,MATCH(AW$1,Systems!$I$2:AY$2,)),$A112&amp;"(*",INDEX(ownership,0,MATCH(AW$1,Systems!$I$2:AY$2,)),"&lt;&gt;*"&amp;"(X)"&amp;"*")+COUNTIF(INDEX(ownership,0,MATCH(AW$1,Systems!$I$2:AY$2,)),$A112&amp;",*")</f>
        <v>0</v>
      </c>
      <c r="AX112" s="121">
        <f t="array" ref="AX112">COUNTIF(INDEX(ownership,0,MATCH(AX$1,Systems!$I$2:AY$2,)),$A112)+COUNTIFS(INDEX(ownership,0,MATCH(AX$1,Systems!$I$2:AY$2,)),$A112&amp;"(*",INDEX(ownership,0,MATCH(AX$1,Systems!$I$2:AY$2,)),"&lt;&gt;*"&amp;"(X)"&amp;"*")+COUNTIF(INDEX(ownership,0,MATCH(AX$1,Systems!$I$2:AY$2,)),$A112&amp;",*")</f>
        <v>0</v>
      </c>
      <c r="AY112" s="121">
        <f t="array" ref="AY112">COUNTIF(INDEX(ownership,0,MATCH(AY$1,Systems!$I$2:AZ$2,)),$A112)+COUNTIFS(INDEX(ownership,0,MATCH(AY$1,Systems!$I$2:AZ$2,)),$A112&amp;"(*",INDEX(ownership,0,MATCH(AY$1,Systems!$I$2:AZ$2,)),"&lt;&gt;*"&amp;"(X)"&amp;"*")+COUNTIF(INDEX(ownership,0,MATCH(AY$1,Systems!$I$2:AZ$2,)),$A112&amp;",*")</f>
        <v>0</v>
      </c>
      <c r="AZ112" s="121">
        <f t="array" ref="AZ112">COUNTIF(INDEX(ownership,0,MATCH(AZ$1,Systems!$I$2:AY$2,)),$A112)+COUNTIFS(INDEX(ownership,0,MATCH(AZ$1,Systems!$I$2:AY$2,)),$A112&amp;"(*",INDEX(ownership,0,MATCH(AZ$1,Systems!$I$2:AY$2,)),"&lt;&gt;*"&amp;"(X)"&amp;"*")+COUNTIF(INDEX(ownership,0,MATCH(AZ$1,Systems!$I$2:AY$2,)),$A112&amp;",*")</f>
        <v>0</v>
      </c>
    </row>
    <row r="113" ht="15.75" customHeight="1">
      <c r="A113" s="60" t="s">
        <v>2655</v>
      </c>
      <c r="B113" s="60" t="s">
        <v>8144</v>
      </c>
      <c r="C113" s="60" t="s">
        <v>7939</v>
      </c>
      <c r="D113" s="119">
        <v>3079.0</v>
      </c>
      <c r="E113" s="119">
        <v>3086.0</v>
      </c>
      <c r="F113" s="122"/>
      <c r="G113" s="121">
        <f t="shared" si="1"/>
        <v>3</v>
      </c>
      <c r="H113" s="121">
        <f t="array" ref="H113">COUNTIF(INDEX(ownership,0,MATCH(H$1,Systems!$I$2:AY$2,)),$A113)+COUNTIFS(INDEX(ownership,0,MATCH(H$1,Systems!$I$2:AY$2,)),$A113&amp;"(*",INDEX(ownership,0,MATCH(H$1,Systems!$I$2:AY$2,)),"&lt;&gt;*"&amp;"(X)"&amp;"*")+COUNTIF(INDEX(ownership,0,MATCH(H$1,Systems!$I$2:AY$2,)),$A113&amp;",*")</f>
        <v>0</v>
      </c>
      <c r="I113" s="121">
        <f t="array" ref="I113">COUNTIF(INDEX(ownership,0,MATCH(I$1,Systems!$I$2:AY$2,)),$A113)+COUNTIFS(INDEX(ownership,0,MATCH(I$1,Systems!$I$2:AY$2,)),$A113&amp;"(*",INDEX(ownership,0,MATCH(I$1,Systems!$I$2:AY$2,)),"&lt;&gt;*"&amp;"(X)"&amp;"*")+COUNTIF(INDEX(ownership,0,MATCH(I$1,Systems!$I$2:AY$2,)),$A113&amp;",*")</f>
        <v>0</v>
      </c>
      <c r="J113" s="121">
        <f t="array" ref="J113">COUNTIF(INDEX(ownership,0,MATCH(J$1,Systems!$I$2:AY$2,)),$A113)+COUNTIFS(INDEX(ownership,0,MATCH(J$1,Systems!$I$2:AY$2,)),$A113&amp;"(*",INDEX(ownership,0,MATCH(J$1,Systems!$I$2:AY$2,)),"&lt;&gt;*"&amp;"(X)"&amp;"*")+COUNTIF(INDEX(ownership,0,MATCH(J$1,Systems!$I$2:AY$2,)),$A113&amp;",*")</f>
        <v>0</v>
      </c>
      <c r="K113" s="121">
        <f t="array" ref="K113">COUNTIF(INDEX(ownership,0,MATCH(K$1,Systems!$I$2:AY$2,)),$A113)+COUNTIFS(INDEX(ownership,0,MATCH(K$1,Systems!$I$2:AY$2,)),$A113&amp;"(*",INDEX(ownership,0,MATCH(K$1,Systems!$I$2:AY$2,)),"&lt;&gt;*"&amp;"(X)"&amp;"*")+COUNTIF(INDEX(ownership,0,MATCH(K$1,Systems!$I$2:AY$2,)),$A113&amp;",*")</f>
        <v>0</v>
      </c>
      <c r="L113" s="121">
        <f t="array" ref="L113">COUNTIF(INDEX(ownership,0,MATCH(L$1,Systems!$I$2:AY$2,)),$A113)+COUNTIFS(INDEX(ownership,0,MATCH(L$1,Systems!$I$2:AY$2,)),$A113&amp;"(*",INDEX(ownership,0,MATCH(L$1,Systems!$I$2:AY$2,)),"&lt;&gt;*"&amp;"(X)"&amp;"*")+COUNTIF(INDEX(ownership,0,MATCH(L$1,Systems!$I$2:AY$2,)),$A113&amp;",*")</f>
        <v>0</v>
      </c>
      <c r="M113" s="121">
        <f t="array" ref="M113">COUNTIF(INDEX(ownership,0,MATCH(M$1,Systems!$I$2:AY$2,)),$A113)+COUNTIFS(INDEX(ownership,0,MATCH(M$1,Systems!$I$2:AY$2,)),$A113&amp;"(*",INDEX(ownership,0,MATCH(M$1,Systems!$I$2:AY$2,)),"&lt;&gt;*"&amp;"(X)"&amp;"*")+COUNTIF(INDEX(ownership,0,MATCH(M$1,Systems!$I$2:AY$2,)),$A113&amp;",*")</f>
        <v>0</v>
      </c>
      <c r="N113" s="121">
        <f t="array" ref="N113">COUNTIF(INDEX(ownership,0,MATCH(N$1,Systems!$I$2:AY$2,)),$A113)+COUNTIFS(INDEX(ownership,0,MATCH(N$1,Systems!$I$2:AY$2,)),$A113&amp;"(*",INDEX(ownership,0,MATCH(N$1,Systems!$I$2:AY$2,)),"&lt;&gt;*"&amp;"(X)"&amp;"*")+COUNTIF(INDEX(ownership,0,MATCH(N$1,Systems!$I$2:AY$2,)),$A113&amp;",*")</f>
        <v>0</v>
      </c>
      <c r="O113" s="121">
        <f t="array" ref="O113">COUNTIF(INDEX(ownership,0,MATCH(O$1,Systems!$I$2:AY$2,)),$A113)+COUNTIFS(INDEX(ownership,0,MATCH(O$1,Systems!$I$2:AY$2,)),$A113&amp;"(*",INDEX(ownership,0,MATCH(O$1,Systems!$I$2:AY$2,)),"&lt;&gt;*"&amp;"(X)"&amp;"*")+COUNTIF(INDEX(ownership,0,MATCH(O$1,Systems!$I$2:AY$2,)),$A113&amp;",*")</f>
        <v>0</v>
      </c>
      <c r="P113" s="121">
        <f t="array" ref="P113">COUNTIF(INDEX(ownership,0,MATCH(P$1,Systems!$I$2:AY$2,)),$A113)+COUNTIFS(INDEX(ownership,0,MATCH(P$1,Systems!$I$2:AY$2,)),$A113&amp;"(*",INDEX(ownership,0,MATCH(P$1,Systems!$I$2:AY$2,)),"&lt;&gt;*"&amp;"(X)"&amp;"*")+COUNTIF(INDEX(ownership,0,MATCH(P$1,Systems!$I$2:AY$2,)),$A113&amp;",*")</f>
        <v>0</v>
      </c>
      <c r="Q113" s="121">
        <f t="array" ref="Q113">COUNTIF(INDEX(ownership,0,MATCH(Q$1,Systems!$I$2:AY$2,)),$A113)+COUNTIFS(INDEX(ownership,0,MATCH(Q$1,Systems!$I$2:AY$2,)),$A113&amp;"(*",INDEX(ownership,0,MATCH(Q$1,Systems!$I$2:AY$2,)),"&lt;&gt;*"&amp;"(X)"&amp;"*")+COUNTIF(INDEX(ownership,0,MATCH(Q$1,Systems!$I$2:AY$2,)),$A113&amp;",*")</f>
        <v>0</v>
      </c>
      <c r="R113" s="121">
        <f t="array" ref="R113">COUNTIF(INDEX(ownership,0,MATCH(R$1,Systems!$I$2:AY$2,)),$A113)+COUNTIFS(INDEX(ownership,0,MATCH(R$1,Systems!$I$2:AY$2,)),$A113&amp;"(*",INDEX(ownership,0,MATCH(R$1,Systems!$I$2:AY$2,)),"&lt;&gt;*"&amp;"(X)"&amp;"*")+COUNTIF(INDEX(ownership,0,MATCH(R$1,Systems!$I$2:AY$2,)),$A113&amp;",*")</f>
        <v>0</v>
      </c>
      <c r="S113" s="121">
        <f t="array" ref="S113">COUNTIF(INDEX(ownership,0,MATCH(S$1,Systems!$I$2:AY$2,)),$A113)+COUNTIFS(INDEX(ownership,0,MATCH(S$1,Systems!$I$2:AY$2,)),$A113&amp;"(*",INDEX(ownership,0,MATCH(S$1,Systems!$I$2:AY$2,)),"&lt;&gt;*"&amp;"(X)"&amp;"*")+COUNTIF(INDEX(ownership,0,MATCH(S$1,Systems!$I$2:AY$2,)),$A113&amp;",*")</f>
        <v>0</v>
      </c>
      <c r="T113" s="121">
        <f t="array" ref="T113">COUNTIF(INDEX(ownership,0,MATCH(T$1,Systems!$I$2:AY$2,)),$A113)+COUNTIFS(INDEX(ownership,0,MATCH(T$1,Systems!$I$2:AY$2,)),$A113&amp;"(*",INDEX(ownership,0,MATCH(T$1,Systems!$I$2:AY$2,)),"&lt;&gt;*"&amp;"(X)"&amp;"*")+COUNTIF(INDEX(ownership,0,MATCH(T$1,Systems!$I$2:AY$2,)),$A113&amp;",*")</f>
        <v>0</v>
      </c>
      <c r="U113" s="121">
        <f t="array" ref="U113">COUNTIF(INDEX(ownership,0,MATCH(U$1,Systems!$I$2:AY$2,)),$A113)+COUNTIFS(INDEX(ownership,0,MATCH(U$1,Systems!$I$2:AY$2,)),$A113&amp;"(*",INDEX(ownership,0,MATCH(U$1,Systems!$I$2:AY$2,)),"&lt;&gt;*"&amp;"(X)"&amp;"*")+COUNTIF(INDEX(ownership,0,MATCH(U$1,Systems!$I$2:AY$2,)),$A113&amp;",*")</f>
        <v>0</v>
      </c>
      <c r="V113" s="121">
        <f t="array" ref="V113">COUNTIF(INDEX(ownership,0,MATCH(V$1,Systems!$I$2:AY$2,)),$A113)+COUNTIFS(INDEX(ownership,0,MATCH(V$1,Systems!$I$2:AY$2,)),$A113&amp;"(*",INDEX(ownership,0,MATCH(V$1,Systems!$I$2:AY$2,)),"&lt;&gt;*"&amp;"(X)"&amp;"*")+COUNTIF(INDEX(ownership,0,MATCH(V$1,Systems!$I$2:AY$2,)),$A113&amp;",*")</f>
        <v>0</v>
      </c>
      <c r="W113" s="121">
        <f t="array" ref="W113">COUNTIF(INDEX(ownership,0,MATCH(W$1,Systems!$I$2:AY$2,)),$A113)+COUNTIFS(INDEX(ownership,0,MATCH(W$1,Systems!$I$2:AY$2,)),$A113&amp;"(*",INDEX(ownership,0,MATCH(W$1,Systems!$I$2:AY$2,)),"&lt;&gt;*"&amp;"(X)"&amp;"*")+COUNTIF(INDEX(ownership,0,MATCH(W$1,Systems!$I$2:AY$2,)),$A113&amp;",*")</f>
        <v>0</v>
      </c>
      <c r="X113" s="121">
        <f t="array" ref="X113">COUNTIF(INDEX(ownership,0,MATCH(X$1,Systems!$I$2:AY$2,)),$A113)+COUNTIFS(INDEX(ownership,0,MATCH(X$1,Systems!$I$2:AY$2,)),$A113&amp;"(*",INDEX(ownership,0,MATCH(X$1,Systems!$I$2:AY$2,)),"&lt;&gt;*"&amp;"(X)"&amp;"*")+COUNTIF(INDEX(ownership,0,MATCH(X$1,Systems!$I$2:AY$2,)),$A113&amp;",*")</f>
        <v>0</v>
      </c>
      <c r="Y113" s="121">
        <f t="array" ref="Y113">COUNTIF(INDEX(ownership,0,MATCH(Y$1,Systems!$I$2:AY$2,)),$A113)+COUNTIFS(INDEX(ownership,0,MATCH(Y$1,Systems!$I$2:AY$2,)),$A113&amp;"(*",INDEX(ownership,0,MATCH(Y$1,Systems!$I$2:AY$2,)),"&lt;&gt;*"&amp;"(X)"&amp;"*")+COUNTIF(INDEX(ownership,0,MATCH(Y$1,Systems!$I$2:AY$2,)),$A113&amp;",*")</f>
        <v>0</v>
      </c>
      <c r="Z113" s="121">
        <f t="array" ref="Z113">COUNTIF(INDEX(ownership,0,MATCH(Z$1,Systems!$I$2:AY$2,)),$A113)+COUNTIFS(INDEX(ownership,0,MATCH(Z$1,Systems!$I$2:AY$2,)),$A113&amp;"(*",INDEX(ownership,0,MATCH(Z$1,Systems!$I$2:AY$2,)),"&lt;&gt;*"&amp;"(X)"&amp;"*")+COUNTIF(INDEX(ownership,0,MATCH(Z$1,Systems!$I$2:AY$2,)),$A113&amp;",*")</f>
        <v>0</v>
      </c>
      <c r="AA113" s="121">
        <f t="array" ref="AA113">COUNTIF(INDEX(ownership,0,MATCH(AA$1,Systems!$I$2:AY$2,)),$A113)+COUNTIFS(INDEX(ownership,0,MATCH(AA$1,Systems!$I$2:AY$2,)),$A113&amp;"(*",INDEX(ownership,0,MATCH(AA$1,Systems!$I$2:AY$2,)),"&lt;&gt;*"&amp;"(X)"&amp;"*")+COUNTIF(INDEX(ownership,0,MATCH(AA$1,Systems!$I$2:AY$2,)),$A113&amp;",*")</f>
        <v>0</v>
      </c>
      <c r="AB113" s="121">
        <f t="array" ref="AB113">COUNTIF(INDEX(ownership,0,MATCH(AB$1,Systems!$I$2:AY$2,)),$A113)+COUNTIFS(INDEX(ownership,0,MATCH(AB$1,Systems!$I$2:AY$2,)),$A113&amp;"(*",INDEX(ownership,0,MATCH(AB$1,Systems!$I$2:AY$2,)),"&lt;&gt;*"&amp;"(X)"&amp;"*")+COUNTIF(INDEX(ownership,0,MATCH(AB$1,Systems!$I$2:AY$2,)),$A113&amp;",*")</f>
        <v>0</v>
      </c>
      <c r="AC113" s="121">
        <f t="array" ref="AC113">COUNTIF(INDEX(ownership,0,MATCH(AC$1,Systems!$I$2:AY$2,)),$A113)+COUNTIFS(INDEX(ownership,0,MATCH(AC$1,Systems!$I$2:AY$2,)),$A113&amp;"(*",INDEX(ownership,0,MATCH(AC$1,Systems!$I$2:AY$2,)),"&lt;&gt;*"&amp;"(X)"&amp;"*")+COUNTIF(INDEX(ownership,0,MATCH(AC$1,Systems!$I$2:AY$2,)),$A113&amp;",*")</f>
        <v>0</v>
      </c>
      <c r="AD113" s="121">
        <f t="array" ref="AD113">COUNTIF(INDEX(ownership,0,MATCH(AD$1,Systems!$I$2:AY$2,)),$A113)+COUNTIFS(INDEX(ownership,0,MATCH(AD$1,Systems!$I$2:AY$2,)),$A113&amp;"(*",INDEX(ownership,0,MATCH(AD$1,Systems!$I$2:AY$2,)),"&lt;&gt;*"&amp;"(X)"&amp;"*")+COUNTIF(INDEX(ownership,0,MATCH(AD$1,Systems!$I$2:AY$2,)),$A113&amp;",*")</f>
        <v>0</v>
      </c>
      <c r="AE113" s="121">
        <f t="array" ref="AE113">COUNTIF(INDEX(ownership,0,MATCH(AE$1,Systems!$I$2:AY$2,)),$A113)+COUNTIFS(INDEX(ownership,0,MATCH(AE$1,Systems!$I$2:AY$2,)),$A113&amp;"(*",INDEX(ownership,0,MATCH(AE$1,Systems!$I$2:AY$2,)),"&lt;&gt;*"&amp;"(X)"&amp;"*")+COUNTIF(INDEX(ownership,0,MATCH(AE$1,Systems!$I$2:AY$2,)),$A113&amp;",*")</f>
        <v>0</v>
      </c>
      <c r="AF113" s="121">
        <f t="array" ref="AF113">COUNTIF(INDEX(ownership,0,MATCH(AF$1,Systems!$I$2:AY$2,)),$A113)+COUNTIFS(INDEX(ownership,0,MATCH(AF$1,Systems!$I$2:AY$2,)),$A113&amp;"(*",INDEX(ownership,0,MATCH(AF$1,Systems!$I$2:AY$2,)),"&lt;&gt;*"&amp;"(X)"&amp;"*")+COUNTIF(INDEX(ownership,0,MATCH(AF$1,Systems!$I$2:AY$2,)),$A113&amp;",*")</f>
        <v>0</v>
      </c>
      <c r="AG113" s="121">
        <f t="array" ref="AG113">COUNTIF(INDEX(ownership,0,MATCH(AG$1,Systems!$I$2:AY$2,)),$A113)+COUNTIFS(INDEX(ownership,0,MATCH(AG$1,Systems!$I$2:AY$2,)),$A113&amp;"(*",INDEX(ownership,0,MATCH(AG$1,Systems!$I$2:AY$2,)),"&lt;&gt;*"&amp;"(X)"&amp;"*")+COUNTIF(INDEX(ownership,0,MATCH(AG$1,Systems!$I$2:AY$2,)),$A113&amp;",*")</f>
        <v>0</v>
      </c>
      <c r="AH113" s="121">
        <f t="array" ref="AH113">COUNTIF(INDEX(ownership,0,MATCH(AH$1,Systems!$I$2:AY$2,)),$A113)+COUNTIFS(INDEX(ownership,0,MATCH(AH$1,Systems!$I$2:AY$2,)),$A113&amp;"(*",INDEX(ownership,0,MATCH(AH$1,Systems!$I$2:AY$2,)),"&lt;&gt;*"&amp;"(X)"&amp;"*")+COUNTIF(INDEX(ownership,0,MATCH(AH$1,Systems!$I$2:AY$2,)),$A113&amp;",*")</f>
        <v>0</v>
      </c>
      <c r="AI113" s="121">
        <f t="array" ref="AI113">COUNTIF(INDEX(ownership,0,MATCH(AI$1,Systems!$I$2:AY$2,)),$A113)+COUNTIFS(INDEX(ownership,0,MATCH(AI$1,Systems!$I$2:AY$2,)),$A113&amp;"(*",INDEX(ownership,0,MATCH(AI$1,Systems!$I$2:AY$2,)),"&lt;&gt;*"&amp;"(X)"&amp;"*")+COUNTIF(INDEX(ownership,0,MATCH(AI$1,Systems!$I$2:AY$2,)),$A113&amp;",*")</f>
        <v>0</v>
      </c>
      <c r="AJ113" s="121">
        <f t="array" ref="AJ113">COUNTIF(INDEX(ownership,0,MATCH(AJ$1,Systems!$I$2:AY$2,)),$A113)+COUNTIFS(INDEX(ownership,0,MATCH(AJ$1,Systems!$I$2:AY$2,)),$A113&amp;"(*",INDEX(ownership,0,MATCH(AJ$1,Systems!$I$2:AY$2,)),"&lt;&gt;*"&amp;"(X)"&amp;"*")+COUNTIF(INDEX(ownership,0,MATCH(AJ$1,Systems!$I$2:AY$2,)),$A113&amp;",*")</f>
        <v>0</v>
      </c>
      <c r="AK113" s="121">
        <f t="array" ref="AK113">COUNTIF(INDEX(ownership,0,MATCH(AK$1,Systems!$I$2:AY$2,)),$A113)+COUNTIFS(INDEX(ownership,0,MATCH(AK$1,Systems!$I$2:AY$2,)),$A113&amp;"(*",INDEX(ownership,0,MATCH(AK$1,Systems!$I$2:AY$2,)),"&lt;&gt;*"&amp;"(X)"&amp;"*")+COUNTIF(INDEX(ownership,0,MATCH(AK$1,Systems!$I$2:AY$2,)),$A113&amp;",*")</f>
        <v>0</v>
      </c>
      <c r="AL113" s="121">
        <f t="array" ref="AL113">COUNTIF(INDEX(ownership,0,MATCH(AL$1,Systems!$I$2:AY$2,)),$A113)+COUNTIFS(INDEX(ownership,0,MATCH(AL$1,Systems!$I$2:AY$2,)),$A113&amp;"(*",INDEX(ownership,0,MATCH(AL$1,Systems!$I$2:AY$2,)),"&lt;&gt;*"&amp;"(X)"&amp;"*")+COUNTIF(INDEX(ownership,0,MATCH(AL$1,Systems!$I$2:AY$2,)),$A113&amp;",*")</f>
        <v>0</v>
      </c>
      <c r="AM113" s="121">
        <f t="array" ref="AM113">COUNTIF(INDEX(ownership,0,MATCH(AM$1,Systems!$I$2:AY$2,)),$A113)+COUNTIFS(INDEX(ownership,0,MATCH(AM$1,Systems!$I$2:AY$2,)),$A113&amp;"(*",INDEX(ownership,0,MATCH(AM$1,Systems!$I$2:AY$2,)),"&lt;&gt;*"&amp;"(X)"&amp;"*")+COUNTIF(INDEX(ownership,0,MATCH(AM$1,Systems!$I$2:AY$2,)),$A113&amp;",*")</f>
        <v>0</v>
      </c>
      <c r="AN113" s="121">
        <f t="array" ref="AN113">COUNTIF(INDEX(ownership,0,MATCH(AN$1,Systems!$I$2:AY$2,)),$A113)+COUNTIFS(INDEX(ownership,0,MATCH(AN$1,Systems!$I$2:AY$2,)),$A113&amp;"(*",INDEX(ownership,0,MATCH(AN$1,Systems!$I$2:AY$2,)),"&lt;&gt;*"&amp;"(X)"&amp;"*")+COUNTIF(INDEX(ownership,0,MATCH(AN$1,Systems!$I$2:AY$2,)),$A113&amp;",*")</f>
        <v>0</v>
      </c>
      <c r="AO113" s="121">
        <f t="array" ref="AO113">COUNTIF(INDEX(ownership,0,MATCH(AO$1,Systems!$I$2:AY$2,)),$A113)+COUNTIFS(INDEX(ownership,0,MATCH(AO$1,Systems!$I$2:AY$2,)),$A113&amp;"(*",INDEX(ownership,0,MATCH(AO$1,Systems!$I$2:AY$2,)),"&lt;&gt;*"&amp;"(X)"&amp;"*")+COUNTIF(INDEX(ownership,0,MATCH(AO$1,Systems!$I$2:AY$2,)),$A113&amp;",*")</f>
        <v>0</v>
      </c>
      <c r="AP113" s="121">
        <f t="array" ref="AP113">COUNTIF(INDEX(ownership,0,MATCH(AP$1,Systems!$I$2:AY$2,)),$A113)+COUNTIFS(INDEX(ownership,0,MATCH(AP$1,Systems!$I$2:AY$2,)),$A113&amp;"(*",INDEX(ownership,0,MATCH(AP$1,Systems!$I$2:AY$2,)),"&lt;&gt;*"&amp;"(X)"&amp;"*")+COUNTIF(INDEX(ownership,0,MATCH(AP$1,Systems!$I$2:AY$2,)),$A113&amp;",*")</f>
        <v>0</v>
      </c>
      <c r="AQ113" s="121">
        <f t="array" ref="AQ113">COUNTIF(INDEX(ownership,0,MATCH(AQ$1,Systems!$I$2:AY$2,)),$A113)+COUNTIFS(INDEX(ownership,0,MATCH(AQ$1,Systems!$I$2:AY$2,)),$A113&amp;"(*",INDEX(ownership,0,MATCH(AQ$1,Systems!$I$2:AY$2,)),"&lt;&gt;*"&amp;"(X)"&amp;"*")+COUNTIF(INDEX(ownership,0,MATCH(AQ$1,Systems!$I$2:AY$2,)),$A113&amp;",*")</f>
        <v>0</v>
      </c>
      <c r="AR113" s="121">
        <f t="array" ref="AR113">COUNTIF(INDEX(ownership,0,MATCH(AR$1,Systems!$I$2:AY$2,)),$A113)+COUNTIFS(INDEX(ownership,0,MATCH(AR$1,Systems!$I$2:AY$2,)),$A113&amp;"(*",INDEX(ownership,0,MATCH(AR$1,Systems!$I$2:AY$2,)),"&lt;&gt;*"&amp;"(X)"&amp;"*")+COUNTIF(INDEX(ownership,0,MATCH(AR$1,Systems!$I$2:AY$2,)),$A113&amp;",*")</f>
        <v>3</v>
      </c>
      <c r="AS113" s="121">
        <f t="array" ref="AS113">COUNTIF(INDEX(ownership,0,MATCH(AS$1,Systems!$I$2:AY$2,)),$A113)+COUNTIFS(INDEX(ownership,0,MATCH(AS$1,Systems!$I$2:AY$2,)),$A113&amp;"(*",INDEX(ownership,0,MATCH(AS$1,Systems!$I$2:AY$2,)),"&lt;&gt;*"&amp;"(X)"&amp;"*")+COUNTIF(INDEX(ownership,0,MATCH(AS$1,Systems!$I$2:AY$2,)),$A113&amp;",*")</f>
        <v>3</v>
      </c>
      <c r="AT113" s="121">
        <f t="array" ref="AT113">COUNTIF(INDEX(ownership,0,MATCH(AT$1,Systems!$I$2:AY$2,)),$A113)+COUNTIFS(INDEX(ownership,0,MATCH(AT$1,Systems!$I$2:AY$2,)),$A113&amp;"(*",INDEX(ownership,0,MATCH(AT$1,Systems!$I$2:AY$2,)),"&lt;&gt;*"&amp;"(X)"&amp;"*")+COUNTIF(INDEX(ownership,0,MATCH(AT$1,Systems!$I$2:AY$2,)),$A113&amp;",*")</f>
        <v>3</v>
      </c>
      <c r="AU113" s="121">
        <f t="array" ref="AU113">COUNTIF(INDEX(ownership,0,MATCH(AU$1,Systems!$I$2:AY$2,)),$A113)+COUNTIFS(INDEX(ownership,0,MATCH(AU$1,Systems!$I$2:AY$2,)),$A113&amp;"(*",INDEX(ownership,0,MATCH(AU$1,Systems!$I$2:AY$2,)),"&lt;&gt;*"&amp;"(X)"&amp;"*")+COUNTIF(INDEX(ownership,0,MATCH(AU$1,Systems!$I$2:AY$2,)),$A113&amp;",*")</f>
        <v>0</v>
      </c>
      <c r="AV113" s="121">
        <f t="array" ref="AV113">COUNTIF(INDEX(ownership,0,MATCH(AV$1,Systems!$I$2:AY$2,)),$A113)+COUNTIFS(INDEX(ownership,0,MATCH(AV$1,Systems!$I$2:AY$2,)),$A113&amp;"(*",INDEX(ownership,0,MATCH(AV$1,Systems!$I$2:AY$2,)),"&lt;&gt;*"&amp;"(X)"&amp;"*")+COUNTIF(INDEX(ownership,0,MATCH(AV$1,Systems!$I$2:AY$2,)),$A113&amp;",*")</f>
        <v>0</v>
      </c>
      <c r="AW113" s="121">
        <f t="array" ref="AW113">COUNTIF(INDEX(ownership,0,MATCH(AW$1,Systems!$I$2:AY$2,)),$A113)+COUNTIFS(INDEX(ownership,0,MATCH(AW$1,Systems!$I$2:AY$2,)),$A113&amp;"(*",INDEX(ownership,0,MATCH(AW$1,Systems!$I$2:AY$2,)),"&lt;&gt;*"&amp;"(X)"&amp;"*")+COUNTIF(INDEX(ownership,0,MATCH(AW$1,Systems!$I$2:AY$2,)),$A113&amp;",*")</f>
        <v>0</v>
      </c>
      <c r="AX113" s="121">
        <f t="array" ref="AX113">COUNTIF(INDEX(ownership,0,MATCH(AX$1,Systems!$I$2:AY$2,)),$A113)+COUNTIFS(INDEX(ownership,0,MATCH(AX$1,Systems!$I$2:AY$2,)),$A113&amp;"(*",INDEX(ownership,0,MATCH(AX$1,Systems!$I$2:AY$2,)),"&lt;&gt;*"&amp;"(X)"&amp;"*")+COUNTIF(INDEX(ownership,0,MATCH(AX$1,Systems!$I$2:AY$2,)),$A113&amp;",*")</f>
        <v>0</v>
      </c>
      <c r="AY113" s="121">
        <f t="array" ref="AY113">COUNTIF(INDEX(ownership,0,MATCH(AY$1,Systems!$I$2:AZ$2,)),$A113)+COUNTIFS(INDEX(ownership,0,MATCH(AY$1,Systems!$I$2:AZ$2,)),$A113&amp;"(*",INDEX(ownership,0,MATCH(AY$1,Systems!$I$2:AZ$2,)),"&lt;&gt;*"&amp;"(X)"&amp;"*")+COUNTIF(INDEX(ownership,0,MATCH(AY$1,Systems!$I$2:AZ$2,)),$A113&amp;",*")</f>
        <v>0</v>
      </c>
      <c r="AZ113" s="121">
        <f t="array" ref="AZ113">COUNTIF(INDEX(ownership,0,MATCH(AZ$1,Systems!$I$2:AY$2,)),$A113)+COUNTIFS(INDEX(ownership,0,MATCH(AZ$1,Systems!$I$2:AY$2,)),$A113&amp;"(*",INDEX(ownership,0,MATCH(AZ$1,Systems!$I$2:AY$2,)),"&lt;&gt;*"&amp;"(X)"&amp;"*")+COUNTIF(INDEX(ownership,0,MATCH(AZ$1,Systems!$I$2:AY$2,)),$A113&amp;",*")</f>
        <v>0</v>
      </c>
    </row>
    <row r="114" ht="15.75" customHeight="1">
      <c r="A114" s="60" t="s">
        <v>837</v>
      </c>
      <c r="B114" s="60" t="s">
        <v>8145</v>
      </c>
      <c r="C114" s="60" t="s">
        <v>7930</v>
      </c>
      <c r="D114" s="119">
        <v>3079.0</v>
      </c>
      <c r="E114" s="119">
        <v>3086.0</v>
      </c>
      <c r="F114" s="122"/>
      <c r="G114" s="121">
        <f t="shared" si="1"/>
        <v>5</v>
      </c>
      <c r="H114" s="121">
        <f t="array" ref="H114">COUNTIF(INDEX(ownership,0,MATCH(H$1,Systems!$I$2:AY$2,)),$A114)+COUNTIFS(INDEX(ownership,0,MATCH(H$1,Systems!$I$2:AY$2,)),$A114&amp;"(*",INDEX(ownership,0,MATCH(H$1,Systems!$I$2:AY$2,)),"&lt;&gt;*"&amp;"(X)"&amp;"*")+COUNTIF(INDEX(ownership,0,MATCH(H$1,Systems!$I$2:AY$2,)),$A114&amp;",*")</f>
        <v>0</v>
      </c>
      <c r="I114" s="121">
        <f t="array" ref="I114">COUNTIF(INDEX(ownership,0,MATCH(I$1,Systems!$I$2:AY$2,)),$A114)+COUNTIFS(INDEX(ownership,0,MATCH(I$1,Systems!$I$2:AY$2,)),$A114&amp;"(*",INDEX(ownership,0,MATCH(I$1,Systems!$I$2:AY$2,)),"&lt;&gt;*"&amp;"(X)"&amp;"*")+COUNTIF(INDEX(ownership,0,MATCH(I$1,Systems!$I$2:AY$2,)),$A114&amp;",*")</f>
        <v>0</v>
      </c>
      <c r="J114" s="121">
        <f t="array" ref="J114">COUNTIF(INDEX(ownership,0,MATCH(J$1,Systems!$I$2:AY$2,)),$A114)+COUNTIFS(INDEX(ownership,0,MATCH(J$1,Systems!$I$2:AY$2,)),$A114&amp;"(*",INDEX(ownership,0,MATCH(J$1,Systems!$I$2:AY$2,)),"&lt;&gt;*"&amp;"(X)"&amp;"*")+COUNTIF(INDEX(ownership,0,MATCH(J$1,Systems!$I$2:AY$2,)),$A114&amp;",*")</f>
        <v>0</v>
      </c>
      <c r="K114" s="121">
        <f t="array" ref="K114">COUNTIF(INDEX(ownership,0,MATCH(K$1,Systems!$I$2:AY$2,)),$A114)+COUNTIFS(INDEX(ownership,0,MATCH(K$1,Systems!$I$2:AY$2,)),$A114&amp;"(*",INDEX(ownership,0,MATCH(K$1,Systems!$I$2:AY$2,)),"&lt;&gt;*"&amp;"(X)"&amp;"*")+COUNTIF(INDEX(ownership,0,MATCH(K$1,Systems!$I$2:AY$2,)),$A114&amp;",*")</f>
        <v>0</v>
      </c>
      <c r="L114" s="121">
        <f t="array" ref="L114">COUNTIF(INDEX(ownership,0,MATCH(L$1,Systems!$I$2:AY$2,)),$A114)+COUNTIFS(INDEX(ownership,0,MATCH(L$1,Systems!$I$2:AY$2,)),$A114&amp;"(*",INDEX(ownership,0,MATCH(L$1,Systems!$I$2:AY$2,)),"&lt;&gt;*"&amp;"(X)"&amp;"*")+COUNTIF(INDEX(ownership,0,MATCH(L$1,Systems!$I$2:AY$2,)),$A114&amp;",*")</f>
        <v>0</v>
      </c>
      <c r="M114" s="121">
        <f t="array" ref="M114">COUNTIF(INDEX(ownership,0,MATCH(M$1,Systems!$I$2:AY$2,)),$A114)+COUNTIFS(INDEX(ownership,0,MATCH(M$1,Systems!$I$2:AY$2,)),$A114&amp;"(*",INDEX(ownership,0,MATCH(M$1,Systems!$I$2:AY$2,)),"&lt;&gt;*"&amp;"(X)"&amp;"*")+COUNTIF(INDEX(ownership,0,MATCH(M$1,Systems!$I$2:AY$2,)),$A114&amp;",*")</f>
        <v>0</v>
      </c>
      <c r="N114" s="121">
        <f t="array" ref="N114">COUNTIF(INDEX(ownership,0,MATCH(N$1,Systems!$I$2:AY$2,)),$A114)+COUNTIFS(INDEX(ownership,0,MATCH(N$1,Systems!$I$2:AY$2,)),$A114&amp;"(*",INDEX(ownership,0,MATCH(N$1,Systems!$I$2:AY$2,)),"&lt;&gt;*"&amp;"(X)"&amp;"*")+COUNTIF(INDEX(ownership,0,MATCH(N$1,Systems!$I$2:AY$2,)),$A114&amp;",*")</f>
        <v>0</v>
      </c>
      <c r="O114" s="121">
        <f t="array" ref="O114">COUNTIF(INDEX(ownership,0,MATCH(O$1,Systems!$I$2:AY$2,)),$A114)+COUNTIFS(INDEX(ownership,0,MATCH(O$1,Systems!$I$2:AY$2,)),$A114&amp;"(*",INDEX(ownership,0,MATCH(O$1,Systems!$I$2:AY$2,)),"&lt;&gt;*"&amp;"(X)"&amp;"*")+COUNTIF(INDEX(ownership,0,MATCH(O$1,Systems!$I$2:AY$2,)),$A114&amp;",*")</f>
        <v>0</v>
      </c>
      <c r="P114" s="121">
        <f t="array" ref="P114">COUNTIF(INDEX(ownership,0,MATCH(P$1,Systems!$I$2:AY$2,)),$A114)+COUNTIFS(INDEX(ownership,0,MATCH(P$1,Systems!$I$2:AY$2,)),$A114&amp;"(*",INDEX(ownership,0,MATCH(P$1,Systems!$I$2:AY$2,)),"&lt;&gt;*"&amp;"(X)"&amp;"*")+COUNTIF(INDEX(ownership,0,MATCH(P$1,Systems!$I$2:AY$2,)),$A114&amp;",*")</f>
        <v>0</v>
      </c>
      <c r="Q114" s="121">
        <f t="array" ref="Q114">COUNTIF(INDEX(ownership,0,MATCH(Q$1,Systems!$I$2:AY$2,)),$A114)+COUNTIFS(INDEX(ownership,0,MATCH(Q$1,Systems!$I$2:AY$2,)),$A114&amp;"(*",INDEX(ownership,0,MATCH(Q$1,Systems!$I$2:AY$2,)),"&lt;&gt;*"&amp;"(X)"&amp;"*")+COUNTIF(INDEX(ownership,0,MATCH(Q$1,Systems!$I$2:AY$2,)),$A114&amp;",*")</f>
        <v>0</v>
      </c>
      <c r="R114" s="121">
        <f t="array" ref="R114">COUNTIF(INDEX(ownership,0,MATCH(R$1,Systems!$I$2:AY$2,)),$A114)+COUNTIFS(INDEX(ownership,0,MATCH(R$1,Systems!$I$2:AY$2,)),$A114&amp;"(*",INDEX(ownership,0,MATCH(R$1,Systems!$I$2:AY$2,)),"&lt;&gt;*"&amp;"(X)"&amp;"*")+COUNTIF(INDEX(ownership,0,MATCH(R$1,Systems!$I$2:AY$2,)),$A114&amp;",*")</f>
        <v>0</v>
      </c>
      <c r="S114" s="121">
        <f t="array" ref="S114">COUNTIF(INDEX(ownership,0,MATCH(S$1,Systems!$I$2:AY$2,)),$A114)+COUNTIFS(INDEX(ownership,0,MATCH(S$1,Systems!$I$2:AY$2,)),$A114&amp;"(*",INDEX(ownership,0,MATCH(S$1,Systems!$I$2:AY$2,)),"&lt;&gt;*"&amp;"(X)"&amp;"*")+COUNTIF(INDEX(ownership,0,MATCH(S$1,Systems!$I$2:AY$2,)),$A114&amp;",*")</f>
        <v>0</v>
      </c>
      <c r="T114" s="121">
        <f t="array" ref="T114">COUNTIF(INDEX(ownership,0,MATCH(T$1,Systems!$I$2:AY$2,)),$A114)+COUNTIFS(INDEX(ownership,0,MATCH(T$1,Systems!$I$2:AY$2,)),$A114&amp;"(*",INDEX(ownership,0,MATCH(T$1,Systems!$I$2:AY$2,)),"&lt;&gt;*"&amp;"(X)"&amp;"*")+COUNTIF(INDEX(ownership,0,MATCH(T$1,Systems!$I$2:AY$2,)),$A114&amp;",*")</f>
        <v>0</v>
      </c>
      <c r="U114" s="121">
        <f t="array" ref="U114">COUNTIF(INDEX(ownership,0,MATCH(U$1,Systems!$I$2:AY$2,)),$A114)+COUNTIFS(INDEX(ownership,0,MATCH(U$1,Systems!$I$2:AY$2,)),$A114&amp;"(*",INDEX(ownership,0,MATCH(U$1,Systems!$I$2:AY$2,)),"&lt;&gt;*"&amp;"(X)"&amp;"*")+COUNTIF(INDEX(ownership,0,MATCH(U$1,Systems!$I$2:AY$2,)),$A114&amp;",*")</f>
        <v>0</v>
      </c>
      <c r="V114" s="121">
        <f t="array" ref="V114">COUNTIF(INDEX(ownership,0,MATCH(V$1,Systems!$I$2:AY$2,)),$A114)+COUNTIFS(INDEX(ownership,0,MATCH(V$1,Systems!$I$2:AY$2,)),$A114&amp;"(*",INDEX(ownership,0,MATCH(V$1,Systems!$I$2:AY$2,)),"&lt;&gt;*"&amp;"(X)"&amp;"*")+COUNTIF(INDEX(ownership,0,MATCH(V$1,Systems!$I$2:AY$2,)),$A114&amp;",*")</f>
        <v>0</v>
      </c>
      <c r="W114" s="121">
        <f t="array" ref="W114">COUNTIF(INDEX(ownership,0,MATCH(W$1,Systems!$I$2:AY$2,)),$A114)+COUNTIFS(INDEX(ownership,0,MATCH(W$1,Systems!$I$2:AY$2,)),$A114&amp;"(*",INDEX(ownership,0,MATCH(W$1,Systems!$I$2:AY$2,)),"&lt;&gt;*"&amp;"(X)"&amp;"*")+COUNTIF(INDEX(ownership,0,MATCH(W$1,Systems!$I$2:AY$2,)),$A114&amp;",*")</f>
        <v>0</v>
      </c>
      <c r="X114" s="121">
        <f t="array" ref="X114">COUNTIF(INDEX(ownership,0,MATCH(X$1,Systems!$I$2:AY$2,)),$A114)+COUNTIFS(INDEX(ownership,0,MATCH(X$1,Systems!$I$2:AY$2,)),$A114&amp;"(*",INDEX(ownership,0,MATCH(X$1,Systems!$I$2:AY$2,)),"&lt;&gt;*"&amp;"(X)"&amp;"*")+COUNTIF(INDEX(ownership,0,MATCH(X$1,Systems!$I$2:AY$2,)),$A114&amp;",*")</f>
        <v>0</v>
      </c>
      <c r="Y114" s="121">
        <f t="array" ref="Y114">COUNTIF(INDEX(ownership,0,MATCH(Y$1,Systems!$I$2:AY$2,)),$A114)+COUNTIFS(INDEX(ownership,0,MATCH(Y$1,Systems!$I$2:AY$2,)),$A114&amp;"(*",INDEX(ownership,0,MATCH(Y$1,Systems!$I$2:AY$2,)),"&lt;&gt;*"&amp;"(X)"&amp;"*")+COUNTIF(INDEX(ownership,0,MATCH(Y$1,Systems!$I$2:AY$2,)),$A114&amp;",*")</f>
        <v>0</v>
      </c>
      <c r="Z114" s="121">
        <f t="array" ref="Z114">COUNTIF(INDEX(ownership,0,MATCH(Z$1,Systems!$I$2:AY$2,)),$A114)+COUNTIFS(INDEX(ownership,0,MATCH(Z$1,Systems!$I$2:AY$2,)),$A114&amp;"(*",INDEX(ownership,0,MATCH(Z$1,Systems!$I$2:AY$2,)),"&lt;&gt;*"&amp;"(X)"&amp;"*")+COUNTIF(INDEX(ownership,0,MATCH(Z$1,Systems!$I$2:AY$2,)),$A114&amp;",*")</f>
        <v>0</v>
      </c>
      <c r="AA114" s="121">
        <f t="array" ref="AA114">COUNTIF(INDEX(ownership,0,MATCH(AA$1,Systems!$I$2:AY$2,)),$A114)+COUNTIFS(INDEX(ownership,0,MATCH(AA$1,Systems!$I$2:AY$2,)),$A114&amp;"(*",INDEX(ownership,0,MATCH(AA$1,Systems!$I$2:AY$2,)),"&lt;&gt;*"&amp;"(X)"&amp;"*")+COUNTIF(INDEX(ownership,0,MATCH(AA$1,Systems!$I$2:AY$2,)),$A114&amp;",*")</f>
        <v>0</v>
      </c>
      <c r="AB114" s="121">
        <f t="array" ref="AB114">COUNTIF(INDEX(ownership,0,MATCH(AB$1,Systems!$I$2:AY$2,)),$A114)+COUNTIFS(INDEX(ownership,0,MATCH(AB$1,Systems!$I$2:AY$2,)),$A114&amp;"(*",INDEX(ownership,0,MATCH(AB$1,Systems!$I$2:AY$2,)),"&lt;&gt;*"&amp;"(X)"&amp;"*")+COUNTIF(INDEX(ownership,0,MATCH(AB$1,Systems!$I$2:AY$2,)),$A114&amp;",*")</f>
        <v>0</v>
      </c>
      <c r="AC114" s="121">
        <f t="array" ref="AC114">COUNTIF(INDEX(ownership,0,MATCH(AC$1,Systems!$I$2:AY$2,)),$A114)+COUNTIFS(INDEX(ownership,0,MATCH(AC$1,Systems!$I$2:AY$2,)),$A114&amp;"(*",INDEX(ownership,0,MATCH(AC$1,Systems!$I$2:AY$2,)),"&lt;&gt;*"&amp;"(X)"&amp;"*")+COUNTIF(INDEX(ownership,0,MATCH(AC$1,Systems!$I$2:AY$2,)),$A114&amp;",*")</f>
        <v>0</v>
      </c>
      <c r="AD114" s="121">
        <f t="array" ref="AD114">COUNTIF(INDEX(ownership,0,MATCH(AD$1,Systems!$I$2:AY$2,)),$A114)+COUNTIFS(INDEX(ownership,0,MATCH(AD$1,Systems!$I$2:AY$2,)),$A114&amp;"(*",INDEX(ownership,0,MATCH(AD$1,Systems!$I$2:AY$2,)),"&lt;&gt;*"&amp;"(X)"&amp;"*")+COUNTIF(INDEX(ownership,0,MATCH(AD$1,Systems!$I$2:AY$2,)),$A114&amp;",*")</f>
        <v>0</v>
      </c>
      <c r="AE114" s="121">
        <f t="array" ref="AE114">COUNTIF(INDEX(ownership,0,MATCH(AE$1,Systems!$I$2:AY$2,)),$A114)+COUNTIFS(INDEX(ownership,0,MATCH(AE$1,Systems!$I$2:AY$2,)),$A114&amp;"(*",INDEX(ownership,0,MATCH(AE$1,Systems!$I$2:AY$2,)),"&lt;&gt;*"&amp;"(X)"&amp;"*")+COUNTIF(INDEX(ownership,0,MATCH(AE$1,Systems!$I$2:AY$2,)),$A114&amp;",*")</f>
        <v>0</v>
      </c>
      <c r="AF114" s="121">
        <f t="array" ref="AF114">COUNTIF(INDEX(ownership,0,MATCH(AF$1,Systems!$I$2:AY$2,)),$A114)+COUNTIFS(INDEX(ownership,0,MATCH(AF$1,Systems!$I$2:AY$2,)),$A114&amp;"(*",INDEX(ownership,0,MATCH(AF$1,Systems!$I$2:AY$2,)),"&lt;&gt;*"&amp;"(X)"&amp;"*")+COUNTIF(INDEX(ownership,0,MATCH(AF$1,Systems!$I$2:AY$2,)),$A114&amp;",*")</f>
        <v>0</v>
      </c>
      <c r="AG114" s="121">
        <f t="array" ref="AG114">COUNTIF(INDEX(ownership,0,MATCH(AG$1,Systems!$I$2:AY$2,)),$A114)+COUNTIFS(INDEX(ownership,0,MATCH(AG$1,Systems!$I$2:AY$2,)),$A114&amp;"(*",INDEX(ownership,0,MATCH(AG$1,Systems!$I$2:AY$2,)),"&lt;&gt;*"&amp;"(X)"&amp;"*")+COUNTIF(INDEX(ownership,0,MATCH(AG$1,Systems!$I$2:AY$2,)),$A114&amp;",*")</f>
        <v>0</v>
      </c>
      <c r="AH114" s="121">
        <f t="array" ref="AH114">COUNTIF(INDEX(ownership,0,MATCH(AH$1,Systems!$I$2:AY$2,)),$A114)+COUNTIFS(INDEX(ownership,0,MATCH(AH$1,Systems!$I$2:AY$2,)),$A114&amp;"(*",INDEX(ownership,0,MATCH(AH$1,Systems!$I$2:AY$2,)),"&lt;&gt;*"&amp;"(X)"&amp;"*")+COUNTIF(INDEX(ownership,0,MATCH(AH$1,Systems!$I$2:AY$2,)),$A114&amp;",*")</f>
        <v>0</v>
      </c>
      <c r="AI114" s="121">
        <f t="array" ref="AI114">COUNTIF(INDEX(ownership,0,MATCH(AI$1,Systems!$I$2:AY$2,)),$A114)+COUNTIFS(INDEX(ownership,0,MATCH(AI$1,Systems!$I$2:AY$2,)),$A114&amp;"(*",INDEX(ownership,0,MATCH(AI$1,Systems!$I$2:AY$2,)),"&lt;&gt;*"&amp;"(X)"&amp;"*")+COUNTIF(INDEX(ownership,0,MATCH(AI$1,Systems!$I$2:AY$2,)),$A114&amp;",*")</f>
        <v>0</v>
      </c>
      <c r="AJ114" s="121">
        <f t="array" ref="AJ114">COUNTIF(INDEX(ownership,0,MATCH(AJ$1,Systems!$I$2:AY$2,)),$A114)+COUNTIFS(INDEX(ownership,0,MATCH(AJ$1,Systems!$I$2:AY$2,)),$A114&amp;"(*",INDEX(ownership,0,MATCH(AJ$1,Systems!$I$2:AY$2,)),"&lt;&gt;*"&amp;"(X)"&amp;"*")+COUNTIF(INDEX(ownership,0,MATCH(AJ$1,Systems!$I$2:AY$2,)),$A114&amp;",*")</f>
        <v>0</v>
      </c>
      <c r="AK114" s="121">
        <f t="array" ref="AK114">COUNTIF(INDEX(ownership,0,MATCH(AK$1,Systems!$I$2:AY$2,)),$A114)+COUNTIFS(INDEX(ownership,0,MATCH(AK$1,Systems!$I$2:AY$2,)),$A114&amp;"(*",INDEX(ownership,0,MATCH(AK$1,Systems!$I$2:AY$2,)),"&lt;&gt;*"&amp;"(X)"&amp;"*")+COUNTIF(INDEX(ownership,0,MATCH(AK$1,Systems!$I$2:AY$2,)),$A114&amp;",*")</f>
        <v>0</v>
      </c>
      <c r="AL114" s="121">
        <f t="array" ref="AL114">COUNTIF(INDEX(ownership,0,MATCH(AL$1,Systems!$I$2:AY$2,)),$A114)+COUNTIFS(INDEX(ownership,0,MATCH(AL$1,Systems!$I$2:AY$2,)),$A114&amp;"(*",INDEX(ownership,0,MATCH(AL$1,Systems!$I$2:AY$2,)),"&lt;&gt;*"&amp;"(X)"&amp;"*")+COUNTIF(INDEX(ownership,0,MATCH(AL$1,Systems!$I$2:AY$2,)),$A114&amp;",*")</f>
        <v>0</v>
      </c>
      <c r="AM114" s="121">
        <f t="array" ref="AM114">COUNTIF(INDEX(ownership,0,MATCH(AM$1,Systems!$I$2:AY$2,)),$A114)+COUNTIFS(INDEX(ownership,0,MATCH(AM$1,Systems!$I$2:AY$2,)),$A114&amp;"(*",INDEX(ownership,0,MATCH(AM$1,Systems!$I$2:AY$2,)),"&lt;&gt;*"&amp;"(X)"&amp;"*")+COUNTIF(INDEX(ownership,0,MATCH(AM$1,Systems!$I$2:AY$2,)),$A114&amp;",*")</f>
        <v>0</v>
      </c>
      <c r="AN114" s="121">
        <f t="array" ref="AN114">COUNTIF(INDEX(ownership,0,MATCH(AN$1,Systems!$I$2:AY$2,)),$A114)+COUNTIFS(INDEX(ownership,0,MATCH(AN$1,Systems!$I$2:AY$2,)),$A114&amp;"(*",INDEX(ownership,0,MATCH(AN$1,Systems!$I$2:AY$2,)),"&lt;&gt;*"&amp;"(X)"&amp;"*")+COUNTIF(INDEX(ownership,0,MATCH(AN$1,Systems!$I$2:AY$2,)),$A114&amp;",*")</f>
        <v>0</v>
      </c>
      <c r="AO114" s="121">
        <f t="array" ref="AO114">COUNTIF(INDEX(ownership,0,MATCH(AO$1,Systems!$I$2:AY$2,)),$A114)+COUNTIFS(INDEX(ownership,0,MATCH(AO$1,Systems!$I$2:AY$2,)),$A114&amp;"(*",INDEX(ownership,0,MATCH(AO$1,Systems!$I$2:AY$2,)),"&lt;&gt;*"&amp;"(X)"&amp;"*")+COUNTIF(INDEX(ownership,0,MATCH(AO$1,Systems!$I$2:AY$2,)),$A114&amp;",*")</f>
        <v>0</v>
      </c>
      <c r="AP114" s="121">
        <f t="array" ref="AP114">COUNTIF(INDEX(ownership,0,MATCH(AP$1,Systems!$I$2:AY$2,)),$A114)+COUNTIFS(INDEX(ownership,0,MATCH(AP$1,Systems!$I$2:AY$2,)),$A114&amp;"(*",INDEX(ownership,0,MATCH(AP$1,Systems!$I$2:AY$2,)),"&lt;&gt;*"&amp;"(X)"&amp;"*")+COUNTIF(INDEX(ownership,0,MATCH(AP$1,Systems!$I$2:AY$2,)),$A114&amp;",*")</f>
        <v>0</v>
      </c>
      <c r="AQ114" s="121">
        <f t="array" ref="AQ114">COUNTIF(INDEX(ownership,0,MATCH(AQ$1,Systems!$I$2:AY$2,)),$A114)+COUNTIFS(INDEX(ownership,0,MATCH(AQ$1,Systems!$I$2:AY$2,)),$A114&amp;"(*",INDEX(ownership,0,MATCH(AQ$1,Systems!$I$2:AY$2,)),"&lt;&gt;*"&amp;"(X)"&amp;"*")+COUNTIF(INDEX(ownership,0,MATCH(AQ$1,Systems!$I$2:AY$2,)),$A114&amp;",*")</f>
        <v>0</v>
      </c>
      <c r="AR114" s="121">
        <f t="array" ref="AR114">COUNTIF(INDEX(ownership,0,MATCH(AR$1,Systems!$I$2:AY$2,)),$A114)+COUNTIFS(INDEX(ownership,0,MATCH(AR$1,Systems!$I$2:AY$2,)),$A114&amp;"(*",INDEX(ownership,0,MATCH(AR$1,Systems!$I$2:AY$2,)),"&lt;&gt;*"&amp;"(X)"&amp;"*")+COUNTIF(INDEX(ownership,0,MATCH(AR$1,Systems!$I$2:AY$2,)),$A114&amp;",*")</f>
        <v>5</v>
      </c>
      <c r="AS114" s="121">
        <f t="array" ref="AS114">COUNTIF(INDEX(ownership,0,MATCH(AS$1,Systems!$I$2:AY$2,)),$A114)+COUNTIFS(INDEX(ownership,0,MATCH(AS$1,Systems!$I$2:AY$2,)),$A114&amp;"(*",INDEX(ownership,0,MATCH(AS$1,Systems!$I$2:AY$2,)),"&lt;&gt;*"&amp;"(X)"&amp;"*")+COUNTIF(INDEX(ownership,0,MATCH(AS$1,Systems!$I$2:AY$2,)),$A114&amp;",*")</f>
        <v>4</v>
      </c>
      <c r="AT114" s="121">
        <f t="array" ref="AT114">COUNTIF(INDEX(ownership,0,MATCH(AT$1,Systems!$I$2:AY$2,)),$A114)+COUNTIFS(INDEX(ownership,0,MATCH(AT$1,Systems!$I$2:AY$2,)),$A114&amp;"(*",INDEX(ownership,0,MATCH(AT$1,Systems!$I$2:AY$2,)),"&lt;&gt;*"&amp;"(X)"&amp;"*")+COUNTIF(INDEX(ownership,0,MATCH(AT$1,Systems!$I$2:AY$2,)),$A114&amp;",*")</f>
        <v>4</v>
      </c>
      <c r="AU114" s="121">
        <f t="array" ref="AU114">COUNTIF(INDEX(ownership,0,MATCH(AU$1,Systems!$I$2:AY$2,)),$A114)+COUNTIFS(INDEX(ownership,0,MATCH(AU$1,Systems!$I$2:AY$2,)),$A114&amp;"(*",INDEX(ownership,0,MATCH(AU$1,Systems!$I$2:AY$2,)),"&lt;&gt;*"&amp;"(X)"&amp;"*")+COUNTIF(INDEX(ownership,0,MATCH(AU$1,Systems!$I$2:AY$2,)),$A114&amp;",*")</f>
        <v>0</v>
      </c>
      <c r="AV114" s="121">
        <f t="array" ref="AV114">COUNTIF(INDEX(ownership,0,MATCH(AV$1,Systems!$I$2:AY$2,)),$A114)+COUNTIFS(INDEX(ownership,0,MATCH(AV$1,Systems!$I$2:AY$2,)),$A114&amp;"(*",INDEX(ownership,0,MATCH(AV$1,Systems!$I$2:AY$2,)),"&lt;&gt;*"&amp;"(X)"&amp;"*")+COUNTIF(INDEX(ownership,0,MATCH(AV$1,Systems!$I$2:AY$2,)),$A114&amp;",*")</f>
        <v>0</v>
      </c>
      <c r="AW114" s="121">
        <f t="array" ref="AW114">COUNTIF(INDEX(ownership,0,MATCH(AW$1,Systems!$I$2:AY$2,)),$A114)+COUNTIFS(INDEX(ownership,0,MATCH(AW$1,Systems!$I$2:AY$2,)),$A114&amp;"(*",INDEX(ownership,0,MATCH(AW$1,Systems!$I$2:AY$2,)),"&lt;&gt;*"&amp;"(X)"&amp;"*")+COUNTIF(INDEX(ownership,0,MATCH(AW$1,Systems!$I$2:AY$2,)),$A114&amp;",*")</f>
        <v>0</v>
      </c>
      <c r="AX114" s="121">
        <f t="array" ref="AX114">COUNTIF(INDEX(ownership,0,MATCH(AX$1,Systems!$I$2:AY$2,)),$A114)+COUNTIFS(INDEX(ownership,0,MATCH(AX$1,Systems!$I$2:AY$2,)),$A114&amp;"(*",INDEX(ownership,0,MATCH(AX$1,Systems!$I$2:AY$2,)),"&lt;&gt;*"&amp;"(X)"&amp;"*")+COUNTIF(INDEX(ownership,0,MATCH(AX$1,Systems!$I$2:AY$2,)),$A114&amp;",*")</f>
        <v>0</v>
      </c>
      <c r="AY114" s="121">
        <f t="array" ref="AY114">COUNTIF(INDEX(ownership,0,MATCH(AY$1,Systems!$I$2:AZ$2,)),$A114)+COUNTIFS(INDEX(ownership,0,MATCH(AY$1,Systems!$I$2:AZ$2,)),$A114&amp;"(*",INDEX(ownership,0,MATCH(AY$1,Systems!$I$2:AZ$2,)),"&lt;&gt;*"&amp;"(X)"&amp;"*")+COUNTIF(INDEX(ownership,0,MATCH(AY$1,Systems!$I$2:AZ$2,)),$A114&amp;",*")</f>
        <v>0</v>
      </c>
      <c r="AZ114" s="121">
        <f t="array" ref="AZ114">COUNTIF(INDEX(ownership,0,MATCH(AZ$1,Systems!$I$2:AY$2,)),$A114)+COUNTIFS(INDEX(ownership,0,MATCH(AZ$1,Systems!$I$2:AY$2,)),$A114&amp;"(*",INDEX(ownership,0,MATCH(AZ$1,Systems!$I$2:AY$2,)),"&lt;&gt;*"&amp;"(X)"&amp;"*")+COUNTIF(INDEX(ownership,0,MATCH(AZ$1,Systems!$I$2:AY$2,)),$A114&amp;",*")</f>
        <v>0</v>
      </c>
    </row>
    <row r="115" ht="15.75" customHeight="1">
      <c r="A115" s="60" t="s">
        <v>2909</v>
      </c>
      <c r="B115" s="60" t="s">
        <v>8146</v>
      </c>
      <c r="C115" s="60" t="s">
        <v>7930</v>
      </c>
      <c r="D115" s="119">
        <v>3079.0</v>
      </c>
      <c r="E115" s="119">
        <v>3086.0</v>
      </c>
      <c r="F115" s="122"/>
      <c r="G115" s="121">
        <f t="shared" si="1"/>
        <v>6</v>
      </c>
      <c r="H115" s="121">
        <f t="array" ref="H115">COUNTIF(INDEX(ownership,0,MATCH(H$1,Systems!$I$2:AY$2,)),$A115)+COUNTIFS(INDEX(ownership,0,MATCH(H$1,Systems!$I$2:AY$2,)),$A115&amp;"(*",INDEX(ownership,0,MATCH(H$1,Systems!$I$2:AY$2,)),"&lt;&gt;*"&amp;"(X)"&amp;"*")+COUNTIF(INDEX(ownership,0,MATCH(H$1,Systems!$I$2:AY$2,)),$A115&amp;",*")</f>
        <v>0</v>
      </c>
      <c r="I115" s="121">
        <f t="array" ref="I115">COUNTIF(INDEX(ownership,0,MATCH(I$1,Systems!$I$2:AY$2,)),$A115)+COUNTIFS(INDEX(ownership,0,MATCH(I$1,Systems!$I$2:AY$2,)),$A115&amp;"(*",INDEX(ownership,0,MATCH(I$1,Systems!$I$2:AY$2,)),"&lt;&gt;*"&amp;"(X)"&amp;"*")+COUNTIF(INDEX(ownership,0,MATCH(I$1,Systems!$I$2:AY$2,)),$A115&amp;",*")</f>
        <v>0</v>
      </c>
      <c r="J115" s="121">
        <f t="array" ref="J115">COUNTIF(INDEX(ownership,0,MATCH(J$1,Systems!$I$2:AY$2,)),$A115)+COUNTIFS(INDEX(ownership,0,MATCH(J$1,Systems!$I$2:AY$2,)),$A115&amp;"(*",INDEX(ownership,0,MATCH(J$1,Systems!$I$2:AY$2,)),"&lt;&gt;*"&amp;"(X)"&amp;"*")+COUNTIF(INDEX(ownership,0,MATCH(J$1,Systems!$I$2:AY$2,)),$A115&amp;",*")</f>
        <v>0</v>
      </c>
      <c r="K115" s="121">
        <f t="array" ref="K115">COUNTIF(INDEX(ownership,0,MATCH(K$1,Systems!$I$2:AY$2,)),$A115)+COUNTIFS(INDEX(ownership,0,MATCH(K$1,Systems!$I$2:AY$2,)),$A115&amp;"(*",INDEX(ownership,0,MATCH(K$1,Systems!$I$2:AY$2,)),"&lt;&gt;*"&amp;"(X)"&amp;"*")+COUNTIF(INDEX(ownership,0,MATCH(K$1,Systems!$I$2:AY$2,)),$A115&amp;",*")</f>
        <v>0</v>
      </c>
      <c r="L115" s="121">
        <f t="array" ref="L115">COUNTIF(INDEX(ownership,0,MATCH(L$1,Systems!$I$2:AY$2,)),$A115)+COUNTIFS(INDEX(ownership,0,MATCH(L$1,Systems!$I$2:AY$2,)),$A115&amp;"(*",INDEX(ownership,0,MATCH(L$1,Systems!$I$2:AY$2,)),"&lt;&gt;*"&amp;"(X)"&amp;"*")+COUNTIF(INDEX(ownership,0,MATCH(L$1,Systems!$I$2:AY$2,)),$A115&amp;",*")</f>
        <v>0</v>
      </c>
      <c r="M115" s="121">
        <f t="array" ref="M115">COUNTIF(INDEX(ownership,0,MATCH(M$1,Systems!$I$2:AY$2,)),$A115)+COUNTIFS(INDEX(ownership,0,MATCH(M$1,Systems!$I$2:AY$2,)),$A115&amp;"(*",INDEX(ownership,0,MATCH(M$1,Systems!$I$2:AY$2,)),"&lt;&gt;*"&amp;"(X)"&amp;"*")+COUNTIF(INDEX(ownership,0,MATCH(M$1,Systems!$I$2:AY$2,)),$A115&amp;",*")</f>
        <v>0</v>
      </c>
      <c r="N115" s="121">
        <f t="array" ref="N115">COUNTIF(INDEX(ownership,0,MATCH(N$1,Systems!$I$2:AY$2,)),$A115)+COUNTIFS(INDEX(ownership,0,MATCH(N$1,Systems!$I$2:AY$2,)),$A115&amp;"(*",INDEX(ownership,0,MATCH(N$1,Systems!$I$2:AY$2,)),"&lt;&gt;*"&amp;"(X)"&amp;"*")+COUNTIF(INDEX(ownership,0,MATCH(N$1,Systems!$I$2:AY$2,)),$A115&amp;",*")</f>
        <v>0</v>
      </c>
      <c r="O115" s="121">
        <f t="array" ref="O115">COUNTIF(INDEX(ownership,0,MATCH(O$1,Systems!$I$2:AY$2,)),$A115)+COUNTIFS(INDEX(ownership,0,MATCH(O$1,Systems!$I$2:AY$2,)),$A115&amp;"(*",INDEX(ownership,0,MATCH(O$1,Systems!$I$2:AY$2,)),"&lt;&gt;*"&amp;"(X)"&amp;"*")+COUNTIF(INDEX(ownership,0,MATCH(O$1,Systems!$I$2:AY$2,)),$A115&amp;",*")</f>
        <v>0</v>
      </c>
      <c r="P115" s="121">
        <f t="array" ref="P115">COUNTIF(INDEX(ownership,0,MATCH(P$1,Systems!$I$2:AY$2,)),$A115)+COUNTIFS(INDEX(ownership,0,MATCH(P$1,Systems!$I$2:AY$2,)),$A115&amp;"(*",INDEX(ownership,0,MATCH(P$1,Systems!$I$2:AY$2,)),"&lt;&gt;*"&amp;"(X)"&amp;"*")+COUNTIF(INDEX(ownership,0,MATCH(P$1,Systems!$I$2:AY$2,)),$A115&amp;",*")</f>
        <v>0</v>
      </c>
      <c r="Q115" s="121">
        <f t="array" ref="Q115">COUNTIF(INDEX(ownership,0,MATCH(Q$1,Systems!$I$2:AY$2,)),$A115)+COUNTIFS(INDEX(ownership,0,MATCH(Q$1,Systems!$I$2:AY$2,)),$A115&amp;"(*",INDEX(ownership,0,MATCH(Q$1,Systems!$I$2:AY$2,)),"&lt;&gt;*"&amp;"(X)"&amp;"*")+COUNTIF(INDEX(ownership,0,MATCH(Q$1,Systems!$I$2:AY$2,)),$A115&amp;",*")</f>
        <v>0</v>
      </c>
      <c r="R115" s="121">
        <f t="array" ref="R115">COUNTIF(INDEX(ownership,0,MATCH(R$1,Systems!$I$2:AY$2,)),$A115)+COUNTIFS(INDEX(ownership,0,MATCH(R$1,Systems!$I$2:AY$2,)),$A115&amp;"(*",INDEX(ownership,0,MATCH(R$1,Systems!$I$2:AY$2,)),"&lt;&gt;*"&amp;"(X)"&amp;"*")+COUNTIF(INDEX(ownership,0,MATCH(R$1,Systems!$I$2:AY$2,)),$A115&amp;",*")</f>
        <v>0</v>
      </c>
      <c r="S115" s="121">
        <f t="array" ref="S115">COUNTIF(INDEX(ownership,0,MATCH(S$1,Systems!$I$2:AY$2,)),$A115)+COUNTIFS(INDEX(ownership,0,MATCH(S$1,Systems!$I$2:AY$2,)),$A115&amp;"(*",INDEX(ownership,0,MATCH(S$1,Systems!$I$2:AY$2,)),"&lt;&gt;*"&amp;"(X)"&amp;"*")+COUNTIF(INDEX(ownership,0,MATCH(S$1,Systems!$I$2:AY$2,)),$A115&amp;",*")</f>
        <v>0</v>
      </c>
      <c r="T115" s="121">
        <f t="array" ref="T115">COUNTIF(INDEX(ownership,0,MATCH(T$1,Systems!$I$2:AY$2,)),$A115)+COUNTIFS(INDEX(ownership,0,MATCH(T$1,Systems!$I$2:AY$2,)),$A115&amp;"(*",INDEX(ownership,0,MATCH(T$1,Systems!$I$2:AY$2,)),"&lt;&gt;*"&amp;"(X)"&amp;"*")+COUNTIF(INDEX(ownership,0,MATCH(T$1,Systems!$I$2:AY$2,)),$A115&amp;",*")</f>
        <v>0</v>
      </c>
      <c r="U115" s="121">
        <f t="array" ref="U115">COUNTIF(INDEX(ownership,0,MATCH(U$1,Systems!$I$2:AY$2,)),$A115)+COUNTIFS(INDEX(ownership,0,MATCH(U$1,Systems!$I$2:AY$2,)),$A115&amp;"(*",INDEX(ownership,0,MATCH(U$1,Systems!$I$2:AY$2,)),"&lt;&gt;*"&amp;"(X)"&amp;"*")+COUNTIF(INDEX(ownership,0,MATCH(U$1,Systems!$I$2:AY$2,)),$A115&amp;",*")</f>
        <v>0</v>
      </c>
      <c r="V115" s="121">
        <f t="array" ref="V115">COUNTIF(INDEX(ownership,0,MATCH(V$1,Systems!$I$2:AY$2,)),$A115)+COUNTIFS(INDEX(ownership,0,MATCH(V$1,Systems!$I$2:AY$2,)),$A115&amp;"(*",INDEX(ownership,0,MATCH(V$1,Systems!$I$2:AY$2,)),"&lt;&gt;*"&amp;"(X)"&amp;"*")+COUNTIF(INDEX(ownership,0,MATCH(V$1,Systems!$I$2:AY$2,)),$A115&amp;",*")</f>
        <v>0</v>
      </c>
      <c r="W115" s="121">
        <f t="array" ref="W115">COUNTIF(INDEX(ownership,0,MATCH(W$1,Systems!$I$2:AY$2,)),$A115)+COUNTIFS(INDEX(ownership,0,MATCH(W$1,Systems!$I$2:AY$2,)),$A115&amp;"(*",INDEX(ownership,0,MATCH(W$1,Systems!$I$2:AY$2,)),"&lt;&gt;*"&amp;"(X)"&amp;"*")+COUNTIF(INDEX(ownership,0,MATCH(W$1,Systems!$I$2:AY$2,)),$A115&amp;",*")</f>
        <v>0</v>
      </c>
      <c r="X115" s="121">
        <f t="array" ref="X115">COUNTIF(INDEX(ownership,0,MATCH(X$1,Systems!$I$2:AY$2,)),$A115)+COUNTIFS(INDEX(ownership,0,MATCH(X$1,Systems!$I$2:AY$2,)),$A115&amp;"(*",INDEX(ownership,0,MATCH(X$1,Systems!$I$2:AY$2,)),"&lt;&gt;*"&amp;"(X)"&amp;"*")+COUNTIF(INDEX(ownership,0,MATCH(X$1,Systems!$I$2:AY$2,)),$A115&amp;",*")</f>
        <v>0</v>
      </c>
      <c r="Y115" s="121">
        <f t="array" ref="Y115">COUNTIF(INDEX(ownership,0,MATCH(Y$1,Systems!$I$2:AY$2,)),$A115)+COUNTIFS(INDEX(ownership,0,MATCH(Y$1,Systems!$I$2:AY$2,)),$A115&amp;"(*",INDEX(ownership,0,MATCH(Y$1,Systems!$I$2:AY$2,)),"&lt;&gt;*"&amp;"(X)"&amp;"*")+COUNTIF(INDEX(ownership,0,MATCH(Y$1,Systems!$I$2:AY$2,)),$A115&amp;",*")</f>
        <v>0</v>
      </c>
      <c r="Z115" s="121">
        <f t="array" ref="Z115">COUNTIF(INDEX(ownership,0,MATCH(Z$1,Systems!$I$2:AY$2,)),$A115)+COUNTIFS(INDEX(ownership,0,MATCH(Z$1,Systems!$I$2:AY$2,)),$A115&amp;"(*",INDEX(ownership,0,MATCH(Z$1,Systems!$I$2:AY$2,)),"&lt;&gt;*"&amp;"(X)"&amp;"*")+COUNTIF(INDEX(ownership,0,MATCH(Z$1,Systems!$I$2:AY$2,)),$A115&amp;",*")</f>
        <v>0</v>
      </c>
      <c r="AA115" s="121">
        <f t="array" ref="AA115">COUNTIF(INDEX(ownership,0,MATCH(AA$1,Systems!$I$2:AY$2,)),$A115)+COUNTIFS(INDEX(ownership,0,MATCH(AA$1,Systems!$I$2:AY$2,)),$A115&amp;"(*",INDEX(ownership,0,MATCH(AA$1,Systems!$I$2:AY$2,)),"&lt;&gt;*"&amp;"(X)"&amp;"*")+COUNTIF(INDEX(ownership,0,MATCH(AA$1,Systems!$I$2:AY$2,)),$A115&amp;",*")</f>
        <v>0</v>
      </c>
      <c r="AB115" s="121">
        <f t="array" ref="AB115">COUNTIF(INDEX(ownership,0,MATCH(AB$1,Systems!$I$2:AY$2,)),$A115)+COUNTIFS(INDEX(ownership,0,MATCH(AB$1,Systems!$I$2:AY$2,)),$A115&amp;"(*",INDEX(ownership,0,MATCH(AB$1,Systems!$I$2:AY$2,)),"&lt;&gt;*"&amp;"(X)"&amp;"*")+COUNTIF(INDEX(ownership,0,MATCH(AB$1,Systems!$I$2:AY$2,)),$A115&amp;",*")</f>
        <v>0</v>
      </c>
      <c r="AC115" s="121">
        <f t="array" ref="AC115">COUNTIF(INDEX(ownership,0,MATCH(AC$1,Systems!$I$2:AY$2,)),$A115)+COUNTIFS(INDEX(ownership,0,MATCH(AC$1,Systems!$I$2:AY$2,)),$A115&amp;"(*",INDEX(ownership,0,MATCH(AC$1,Systems!$I$2:AY$2,)),"&lt;&gt;*"&amp;"(X)"&amp;"*")+COUNTIF(INDEX(ownership,0,MATCH(AC$1,Systems!$I$2:AY$2,)),$A115&amp;",*")</f>
        <v>0</v>
      </c>
      <c r="AD115" s="121">
        <f t="array" ref="AD115">COUNTIF(INDEX(ownership,0,MATCH(AD$1,Systems!$I$2:AY$2,)),$A115)+COUNTIFS(INDEX(ownership,0,MATCH(AD$1,Systems!$I$2:AY$2,)),$A115&amp;"(*",INDEX(ownership,0,MATCH(AD$1,Systems!$I$2:AY$2,)),"&lt;&gt;*"&amp;"(X)"&amp;"*")+COUNTIF(INDEX(ownership,0,MATCH(AD$1,Systems!$I$2:AY$2,)),$A115&amp;",*")</f>
        <v>0</v>
      </c>
      <c r="AE115" s="121">
        <f t="array" ref="AE115">COUNTIF(INDEX(ownership,0,MATCH(AE$1,Systems!$I$2:AY$2,)),$A115)+COUNTIFS(INDEX(ownership,0,MATCH(AE$1,Systems!$I$2:AY$2,)),$A115&amp;"(*",INDEX(ownership,0,MATCH(AE$1,Systems!$I$2:AY$2,)),"&lt;&gt;*"&amp;"(X)"&amp;"*")+COUNTIF(INDEX(ownership,0,MATCH(AE$1,Systems!$I$2:AY$2,)),$A115&amp;",*")</f>
        <v>0</v>
      </c>
      <c r="AF115" s="121">
        <f t="array" ref="AF115">COUNTIF(INDEX(ownership,0,MATCH(AF$1,Systems!$I$2:AY$2,)),$A115)+COUNTIFS(INDEX(ownership,0,MATCH(AF$1,Systems!$I$2:AY$2,)),$A115&amp;"(*",INDEX(ownership,0,MATCH(AF$1,Systems!$I$2:AY$2,)),"&lt;&gt;*"&amp;"(X)"&amp;"*")+COUNTIF(INDEX(ownership,0,MATCH(AF$1,Systems!$I$2:AY$2,)),$A115&amp;",*")</f>
        <v>0</v>
      </c>
      <c r="AG115" s="121">
        <f t="array" ref="AG115">COUNTIF(INDEX(ownership,0,MATCH(AG$1,Systems!$I$2:AY$2,)),$A115)+COUNTIFS(INDEX(ownership,0,MATCH(AG$1,Systems!$I$2:AY$2,)),$A115&amp;"(*",INDEX(ownership,0,MATCH(AG$1,Systems!$I$2:AY$2,)),"&lt;&gt;*"&amp;"(X)"&amp;"*")+COUNTIF(INDEX(ownership,0,MATCH(AG$1,Systems!$I$2:AY$2,)),$A115&amp;",*")</f>
        <v>0</v>
      </c>
      <c r="AH115" s="121">
        <f t="array" ref="AH115">COUNTIF(INDEX(ownership,0,MATCH(AH$1,Systems!$I$2:AY$2,)),$A115)+COUNTIFS(INDEX(ownership,0,MATCH(AH$1,Systems!$I$2:AY$2,)),$A115&amp;"(*",INDEX(ownership,0,MATCH(AH$1,Systems!$I$2:AY$2,)),"&lt;&gt;*"&amp;"(X)"&amp;"*")+COUNTIF(INDEX(ownership,0,MATCH(AH$1,Systems!$I$2:AY$2,)),$A115&amp;",*")</f>
        <v>0</v>
      </c>
      <c r="AI115" s="121">
        <f t="array" ref="AI115">COUNTIF(INDEX(ownership,0,MATCH(AI$1,Systems!$I$2:AY$2,)),$A115)+COUNTIFS(INDEX(ownership,0,MATCH(AI$1,Systems!$I$2:AY$2,)),$A115&amp;"(*",INDEX(ownership,0,MATCH(AI$1,Systems!$I$2:AY$2,)),"&lt;&gt;*"&amp;"(X)"&amp;"*")+COUNTIF(INDEX(ownership,0,MATCH(AI$1,Systems!$I$2:AY$2,)),$A115&amp;",*")</f>
        <v>0</v>
      </c>
      <c r="AJ115" s="121">
        <f t="array" ref="AJ115">COUNTIF(INDEX(ownership,0,MATCH(AJ$1,Systems!$I$2:AY$2,)),$A115)+COUNTIFS(INDEX(ownership,0,MATCH(AJ$1,Systems!$I$2:AY$2,)),$A115&amp;"(*",INDEX(ownership,0,MATCH(AJ$1,Systems!$I$2:AY$2,)),"&lt;&gt;*"&amp;"(X)"&amp;"*")+COUNTIF(INDEX(ownership,0,MATCH(AJ$1,Systems!$I$2:AY$2,)),$A115&amp;",*")</f>
        <v>0</v>
      </c>
      <c r="AK115" s="121">
        <f t="array" ref="AK115">COUNTIF(INDEX(ownership,0,MATCH(AK$1,Systems!$I$2:AY$2,)),$A115)+COUNTIFS(INDEX(ownership,0,MATCH(AK$1,Systems!$I$2:AY$2,)),$A115&amp;"(*",INDEX(ownership,0,MATCH(AK$1,Systems!$I$2:AY$2,)),"&lt;&gt;*"&amp;"(X)"&amp;"*")+COUNTIF(INDEX(ownership,0,MATCH(AK$1,Systems!$I$2:AY$2,)),$A115&amp;",*")</f>
        <v>0</v>
      </c>
      <c r="AL115" s="121">
        <f t="array" ref="AL115">COUNTIF(INDEX(ownership,0,MATCH(AL$1,Systems!$I$2:AY$2,)),$A115)+COUNTIFS(INDEX(ownership,0,MATCH(AL$1,Systems!$I$2:AY$2,)),$A115&amp;"(*",INDEX(ownership,0,MATCH(AL$1,Systems!$I$2:AY$2,)),"&lt;&gt;*"&amp;"(X)"&amp;"*")+COUNTIF(INDEX(ownership,0,MATCH(AL$1,Systems!$I$2:AY$2,)),$A115&amp;",*")</f>
        <v>0</v>
      </c>
      <c r="AM115" s="121">
        <f t="array" ref="AM115">COUNTIF(INDEX(ownership,0,MATCH(AM$1,Systems!$I$2:AY$2,)),$A115)+COUNTIFS(INDEX(ownership,0,MATCH(AM$1,Systems!$I$2:AY$2,)),$A115&amp;"(*",INDEX(ownership,0,MATCH(AM$1,Systems!$I$2:AY$2,)),"&lt;&gt;*"&amp;"(X)"&amp;"*")+COUNTIF(INDEX(ownership,0,MATCH(AM$1,Systems!$I$2:AY$2,)),$A115&amp;",*")</f>
        <v>0</v>
      </c>
      <c r="AN115" s="121">
        <f t="array" ref="AN115">COUNTIF(INDEX(ownership,0,MATCH(AN$1,Systems!$I$2:AY$2,)),$A115)+COUNTIFS(INDEX(ownership,0,MATCH(AN$1,Systems!$I$2:AY$2,)),$A115&amp;"(*",INDEX(ownership,0,MATCH(AN$1,Systems!$I$2:AY$2,)),"&lt;&gt;*"&amp;"(X)"&amp;"*")+COUNTIF(INDEX(ownership,0,MATCH(AN$1,Systems!$I$2:AY$2,)),$A115&amp;",*")</f>
        <v>0</v>
      </c>
      <c r="AO115" s="121">
        <f t="array" ref="AO115">COUNTIF(INDEX(ownership,0,MATCH(AO$1,Systems!$I$2:AY$2,)),$A115)+COUNTIFS(INDEX(ownership,0,MATCH(AO$1,Systems!$I$2:AY$2,)),$A115&amp;"(*",INDEX(ownership,0,MATCH(AO$1,Systems!$I$2:AY$2,)),"&lt;&gt;*"&amp;"(X)"&amp;"*")+COUNTIF(INDEX(ownership,0,MATCH(AO$1,Systems!$I$2:AY$2,)),$A115&amp;",*")</f>
        <v>0</v>
      </c>
      <c r="AP115" s="121">
        <f t="array" ref="AP115">COUNTIF(INDEX(ownership,0,MATCH(AP$1,Systems!$I$2:AY$2,)),$A115)+COUNTIFS(INDEX(ownership,0,MATCH(AP$1,Systems!$I$2:AY$2,)),$A115&amp;"(*",INDEX(ownership,0,MATCH(AP$1,Systems!$I$2:AY$2,)),"&lt;&gt;*"&amp;"(X)"&amp;"*")+COUNTIF(INDEX(ownership,0,MATCH(AP$1,Systems!$I$2:AY$2,)),$A115&amp;",*")</f>
        <v>0</v>
      </c>
      <c r="AQ115" s="121">
        <f t="array" ref="AQ115">COUNTIF(INDEX(ownership,0,MATCH(AQ$1,Systems!$I$2:AY$2,)),$A115)+COUNTIFS(INDEX(ownership,0,MATCH(AQ$1,Systems!$I$2:AY$2,)),$A115&amp;"(*",INDEX(ownership,0,MATCH(AQ$1,Systems!$I$2:AY$2,)),"&lt;&gt;*"&amp;"(X)"&amp;"*")+COUNTIF(INDEX(ownership,0,MATCH(AQ$1,Systems!$I$2:AY$2,)),$A115&amp;",*")</f>
        <v>0</v>
      </c>
      <c r="AR115" s="121">
        <f t="array" ref="AR115">COUNTIF(INDEX(ownership,0,MATCH(AR$1,Systems!$I$2:AY$2,)),$A115)+COUNTIFS(INDEX(ownership,0,MATCH(AR$1,Systems!$I$2:AY$2,)),$A115&amp;"(*",INDEX(ownership,0,MATCH(AR$1,Systems!$I$2:AY$2,)),"&lt;&gt;*"&amp;"(X)"&amp;"*")+COUNTIF(INDEX(ownership,0,MATCH(AR$1,Systems!$I$2:AY$2,)),$A115&amp;",*")</f>
        <v>6</v>
      </c>
      <c r="AS115" s="121">
        <f t="array" ref="AS115">COUNTIF(INDEX(ownership,0,MATCH(AS$1,Systems!$I$2:AY$2,)),$A115)+COUNTIFS(INDEX(ownership,0,MATCH(AS$1,Systems!$I$2:AY$2,)),$A115&amp;"(*",INDEX(ownership,0,MATCH(AS$1,Systems!$I$2:AY$2,)),"&lt;&gt;*"&amp;"(X)"&amp;"*")+COUNTIF(INDEX(ownership,0,MATCH(AS$1,Systems!$I$2:AY$2,)),$A115&amp;",*")</f>
        <v>6</v>
      </c>
      <c r="AT115" s="121">
        <f t="array" ref="AT115">COUNTIF(INDEX(ownership,0,MATCH(AT$1,Systems!$I$2:AY$2,)),$A115)+COUNTIFS(INDEX(ownership,0,MATCH(AT$1,Systems!$I$2:AY$2,)),$A115&amp;"(*",INDEX(ownership,0,MATCH(AT$1,Systems!$I$2:AY$2,)),"&lt;&gt;*"&amp;"(X)"&amp;"*")+COUNTIF(INDEX(ownership,0,MATCH(AT$1,Systems!$I$2:AY$2,)),$A115&amp;",*")</f>
        <v>6</v>
      </c>
      <c r="AU115" s="121">
        <f t="array" ref="AU115">COUNTIF(INDEX(ownership,0,MATCH(AU$1,Systems!$I$2:AY$2,)),$A115)+COUNTIFS(INDEX(ownership,0,MATCH(AU$1,Systems!$I$2:AY$2,)),$A115&amp;"(*",INDEX(ownership,0,MATCH(AU$1,Systems!$I$2:AY$2,)),"&lt;&gt;*"&amp;"(X)"&amp;"*")+COUNTIF(INDEX(ownership,0,MATCH(AU$1,Systems!$I$2:AY$2,)),$A115&amp;",*")</f>
        <v>0</v>
      </c>
      <c r="AV115" s="121">
        <f t="array" ref="AV115">COUNTIF(INDEX(ownership,0,MATCH(AV$1,Systems!$I$2:AY$2,)),$A115)+COUNTIFS(INDEX(ownership,0,MATCH(AV$1,Systems!$I$2:AY$2,)),$A115&amp;"(*",INDEX(ownership,0,MATCH(AV$1,Systems!$I$2:AY$2,)),"&lt;&gt;*"&amp;"(X)"&amp;"*")+COUNTIF(INDEX(ownership,0,MATCH(AV$1,Systems!$I$2:AY$2,)),$A115&amp;",*")</f>
        <v>0</v>
      </c>
      <c r="AW115" s="121">
        <f t="array" ref="AW115">COUNTIF(INDEX(ownership,0,MATCH(AW$1,Systems!$I$2:AY$2,)),$A115)+COUNTIFS(INDEX(ownership,0,MATCH(AW$1,Systems!$I$2:AY$2,)),$A115&amp;"(*",INDEX(ownership,0,MATCH(AW$1,Systems!$I$2:AY$2,)),"&lt;&gt;*"&amp;"(X)"&amp;"*")+COUNTIF(INDEX(ownership,0,MATCH(AW$1,Systems!$I$2:AY$2,)),$A115&amp;",*")</f>
        <v>0</v>
      </c>
      <c r="AX115" s="121">
        <f t="array" ref="AX115">COUNTIF(INDEX(ownership,0,MATCH(AX$1,Systems!$I$2:AY$2,)),$A115)+COUNTIFS(INDEX(ownership,0,MATCH(AX$1,Systems!$I$2:AY$2,)),$A115&amp;"(*",INDEX(ownership,0,MATCH(AX$1,Systems!$I$2:AY$2,)),"&lt;&gt;*"&amp;"(X)"&amp;"*")+COUNTIF(INDEX(ownership,0,MATCH(AX$1,Systems!$I$2:AY$2,)),$A115&amp;",*")</f>
        <v>0</v>
      </c>
      <c r="AY115" s="121">
        <f t="array" ref="AY115">COUNTIF(INDEX(ownership,0,MATCH(AY$1,Systems!$I$2:AZ$2,)),$A115)+COUNTIFS(INDEX(ownership,0,MATCH(AY$1,Systems!$I$2:AZ$2,)),$A115&amp;"(*",INDEX(ownership,0,MATCH(AY$1,Systems!$I$2:AZ$2,)),"&lt;&gt;*"&amp;"(X)"&amp;"*")+COUNTIF(INDEX(ownership,0,MATCH(AY$1,Systems!$I$2:AZ$2,)),$A115&amp;",*")</f>
        <v>0</v>
      </c>
      <c r="AZ115" s="121">
        <f t="array" ref="AZ115">COUNTIF(INDEX(ownership,0,MATCH(AZ$1,Systems!$I$2:AY$2,)),$A115)+COUNTIFS(INDEX(ownership,0,MATCH(AZ$1,Systems!$I$2:AY$2,)),$A115&amp;"(*",INDEX(ownership,0,MATCH(AZ$1,Systems!$I$2:AY$2,)),"&lt;&gt;*"&amp;"(X)"&amp;"*")+COUNTIF(INDEX(ownership,0,MATCH(AZ$1,Systems!$I$2:AY$2,)),$A115&amp;",*")</f>
        <v>0</v>
      </c>
    </row>
    <row r="116" ht="15.75" customHeight="1">
      <c r="A116" s="60" t="s">
        <v>1154</v>
      </c>
      <c r="B116" s="60" t="s">
        <v>8147</v>
      </c>
      <c r="C116" s="60" t="s">
        <v>8047</v>
      </c>
      <c r="D116" s="119">
        <v>3080.0</v>
      </c>
      <c r="E116" s="119">
        <v>3141.0</v>
      </c>
      <c r="F116" s="120" t="s">
        <v>8148</v>
      </c>
      <c r="G116" s="121">
        <f t="shared" si="1"/>
        <v>16</v>
      </c>
      <c r="H116" s="121">
        <f t="array" ref="H116">COUNTIF(INDEX(ownership,0,MATCH(H$1,Systems!$I$2:AY$2,)),$A116)+COUNTIFS(INDEX(ownership,0,MATCH(H$1,Systems!$I$2:AY$2,)),$A116&amp;"(*",INDEX(ownership,0,MATCH(H$1,Systems!$I$2:AY$2,)),"&lt;&gt;*"&amp;"(X)"&amp;"*")+COUNTIF(INDEX(ownership,0,MATCH(H$1,Systems!$I$2:AY$2,)),$A116&amp;",*")</f>
        <v>0</v>
      </c>
      <c r="I116" s="121">
        <f t="array" ref="I116">COUNTIF(INDEX(ownership,0,MATCH(I$1,Systems!$I$2:AY$2,)),$A116)+COUNTIFS(INDEX(ownership,0,MATCH(I$1,Systems!$I$2:AY$2,)),$A116&amp;"(*",INDEX(ownership,0,MATCH(I$1,Systems!$I$2:AY$2,)),"&lt;&gt;*"&amp;"(X)"&amp;"*")+COUNTIF(INDEX(ownership,0,MATCH(I$1,Systems!$I$2:AY$2,)),$A116&amp;",*")</f>
        <v>0</v>
      </c>
      <c r="J116" s="121">
        <f t="array" ref="J116">COUNTIF(INDEX(ownership,0,MATCH(J$1,Systems!$I$2:AY$2,)),$A116)+COUNTIFS(INDEX(ownership,0,MATCH(J$1,Systems!$I$2:AY$2,)),$A116&amp;"(*",INDEX(ownership,0,MATCH(J$1,Systems!$I$2:AY$2,)),"&lt;&gt;*"&amp;"(X)"&amp;"*")+COUNTIF(INDEX(ownership,0,MATCH(J$1,Systems!$I$2:AY$2,)),$A116&amp;",*")</f>
        <v>0</v>
      </c>
      <c r="K116" s="121">
        <f t="array" ref="K116">COUNTIF(INDEX(ownership,0,MATCH(K$1,Systems!$I$2:AY$2,)),$A116)+COUNTIFS(INDEX(ownership,0,MATCH(K$1,Systems!$I$2:AY$2,)),$A116&amp;"(*",INDEX(ownership,0,MATCH(K$1,Systems!$I$2:AY$2,)),"&lt;&gt;*"&amp;"(X)"&amp;"*")+COUNTIF(INDEX(ownership,0,MATCH(K$1,Systems!$I$2:AY$2,)),$A116&amp;",*")</f>
        <v>0</v>
      </c>
      <c r="L116" s="121">
        <f t="array" ref="L116">COUNTIF(INDEX(ownership,0,MATCH(L$1,Systems!$I$2:AY$2,)),$A116)+COUNTIFS(INDEX(ownership,0,MATCH(L$1,Systems!$I$2:AY$2,)),$A116&amp;"(*",INDEX(ownership,0,MATCH(L$1,Systems!$I$2:AY$2,)),"&lt;&gt;*"&amp;"(X)"&amp;"*")+COUNTIF(INDEX(ownership,0,MATCH(L$1,Systems!$I$2:AY$2,)),$A116&amp;",*")</f>
        <v>0</v>
      </c>
      <c r="M116" s="121">
        <f t="array" ref="M116">COUNTIF(INDEX(ownership,0,MATCH(M$1,Systems!$I$2:AY$2,)),$A116)+COUNTIFS(INDEX(ownership,0,MATCH(M$1,Systems!$I$2:AY$2,)),$A116&amp;"(*",INDEX(ownership,0,MATCH(M$1,Systems!$I$2:AY$2,)),"&lt;&gt;*"&amp;"(X)"&amp;"*")+COUNTIF(INDEX(ownership,0,MATCH(M$1,Systems!$I$2:AY$2,)),$A116&amp;",*")</f>
        <v>0</v>
      </c>
      <c r="N116" s="121">
        <f t="array" ref="N116">COUNTIF(INDEX(ownership,0,MATCH(N$1,Systems!$I$2:AY$2,)),$A116)+COUNTIFS(INDEX(ownership,0,MATCH(N$1,Systems!$I$2:AY$2,)),$A116&amp;"(*",INDEX(ownership,0,MATCH(N$1,Systems!$I$2:AY$2,)),"&lt;&gt;*"&amp;"(X)"&amp;"*")+COUNTIF(INDEX(ownership,0,MATCH(N$1,Systems!$I$2:AY$2,)),$A116&amp;",*")</f>
        <v>0</v>
      </c>
      <c r="O116" s="121">
        <f t="array" ref="O116">COUNTIF(INDEX(ownership,0,MATCH(O$1,Systems!$I$2:AY$2,)),$A116)+COUNTIFS(INDEX(ownership,0,MATCH(O$1,Systems!$I$2:AY$2,)),$A116&amp;"(*",INDEX(ownership,0,MATCH(O$1,Systems!$I$2:AY$2,)),"&lt;&gt;*"&amp;"(X)"&amp;"*")+COUNTIF(INDEX(ownership,0,MATCH(O$1,Systems!$I$2:AY$2,)),$A116&amp;",*")</f>
        <v>0</v>
      </c>
      <c r="P116" s="121">
        <f t="array" ref="P116">COUNTIF(INDEX(ownership,0,MATCH(P$1,Systems!$I$2:AY$2,)),$A116)+COUNTIFS(INDEX(ownership,0,MATCH(P$1,Systems!$I$2:AY$2,)),$A116&amp;"(*",INDEX(ownership,0,MATCH(P$1,Systems!$I$2:AY$2,)),"&lt;&gt;*"&amp;"(X)"&amp;"*")+COUNTIF(INDEX(ownership,0,MATCH(P$1,Systems!$I$2:AY$2,)),$A116&amp;",*")</f>
        <v>0</v>
      </c>
      <c r="Q116" s="121">
        <f t="array" ref="Q116">COUNTIF(INDEX(ownership,0,MATCH(Q$1,Systems!$I$2:AY$2,)),$A116)+COUNTIFS(INDEX(ownership,0,MATCH(Q$1,Systems!$I$2:AY$2,)),$A116&amp;"(*",INDEX(ownership,0,MATCH(Q$1,Systems!$I$2:AY$2,)),"&lt;&gt;*"&amp;"(X)"&amp;"*")+COUNTIF(INDEX(ownership,0,MATCH(Q$1,Systems!$I$2:AY$2,)),$A116&amp;",*")</f>
        <v>0</v>
      </c>
      <c r="R116" s="121">
        <f t="array" ref="R116">COUNTIF(INDEX(ownership,0,MATCH(R$1,Systems!$I$2:AY$2,)),$A116)+COUNTIFS(INDEX(ownership,0,MATCH(R$1,Systems!$I$2:AY$2,)),$A116&amp;"(*",INDEX(ownership,0,MATCH(R$1,Systems!$I$2:AY$2,)),"&lt;&gt;*"&amp;"(X)"&amp;"*")+COUNTIF(INDEX(ownership,0,MATCH(R$1,Systems!$I$2:AY$2,)),$A116&amp;",*")</f>
        <v>0</v>
      </c>
      <c r="S116" s="121">
        <f t="array" ref="S116">COUNTIF(INDEX(ownership,0,MATCH(S$1,Systems!$I$2:AY$2,)),$A116)+COUNTIFS(INDEX(ownership,0,MATCH(S$1,Systems!$I$2:AY$2,)),$A116&amp;"(*",INDEX(ownership,0,MATCH(S$1,Systems!$I$2:AY$2,)),"&lt;&gt;*"&amp;"(X)"&amp;"*")+COUNTIF(INDEX(ownership,0,MATCH(S$1,Systems!$I$2:AY$2,)),$A116&amp;",*")</f>
        <v>0</v>
      </c>
      <c r="T116" s="121">
        <f t="array" ref="T116">COUNTIF(INDEX(ownership,0,MATCH(T$1,Systems!$I$2:AY$2,)),$A116)+COUNTIFS(INDEX(ownership,0,MATCH(T$1,Systems!$I$2:AY$2,)),$A116&amp;"(*",INDEX(ownership,0,MATCH(T$1,Systems!$I$2:AY$2,)),"&lt;&gt;*"&amp;"(X)"&amp;"*")+COUNTIF(INDEX(ownership,0,MATCH(T$1,Systems!$I$2:AY$2,)),$A116&amp;",*")</f>
        <v>0</v>
      </c>
      <c r="U116" s="121">
        <f t="array" ref="U116">COUNTIF(INDEX(ownership,0,MATCH(U$1,Systems!$I$2:AY$2,)),$A116)+COUNTIFS(INDEX(ownership,0,MATCH(U$1,Systems!$I$2:AY$2,)),$A116&amp;"(*",INDEX(ownership,0,MATCH(U$1,Systems!$I$2:AY$2,)),"&lt;&gt;*"&amp;"(X)"&amp;"*")+COUNTIF(INDEX(ownership,0,MATCH(U$1,Systems!$I$2:AY$2,)),$A116&amp;",*")</f>
        <v>0</v>
      </c>
      <c r="V116" s="121">
        <f t="array" ref="V116">COUNTIF(INDEX(ownership,0,MATCH(V$1,Systems!$I$2:AY$2,)),$A116)+COUNTIFS(INDEX(ownership,0,MATCH(V$1,Systems!$I$2:AY$2,)),$A116&amp;"(*",INDEX(ownership,0,MATCH(V$1,Systems!$I$2:AY$2,)),"&lt;&gt;*"&amp;"(X)"&amp;"*")+COUNTIF(INDEX(ownership,0,MATCH(V$1,Systems!$I$2:AY$2,)),$A116&amp;",*")</f>
        <v>0</v>
      </c>
      <c r="W116" s="121">
        <f t="array" ref="W116">COUNTIF(INDEX(ownership,0,MATCH(W$1,Systems!$I$2:AY$2,)),$A116)+COUNTIFS(INDEX(ownership,0,MATCH(W$1,Systems!$I$2:AY$2,)),$A116&amp;"(*",INDEX(ownership,0,MATCH(W$1,Systems!$I$2:AY$2,)),"&lt;&gt;*"&amp;"(X)"&amp;"*")+COUNTIF(INDEX(ownership,0,MATCH(W$1,Systems!$I$2:AY$2,)),$A116&amp;",*")</f>
        <v>0</v>
      </c>
      <c r="X116" s="121">
        <f t="array" ref="X116">COUNTIF(INDEX(ownership,0,MATCH(X$1,Systems!$I$2:AY$2,)),$A116)+COUNTIFS(INDEX(ownership,0,MATCH(X$1,Systems!$I$2:AY$2,)),$A116&amp;"(*",INDEX(ownership,0,MATCH(X$1,Systems!$I$2:AY$2,)),"&lt;&gt;*"&amp;"(X)"&amp;"*")+COUNTIF(INDEX(ownership,0,MATCH(X$1,Systems!$I$2:AY$2,)),$A116&amp;",*")</f>
        <v>0</v>
      </c>
      <c r="Y116" s="121">
        <f t="array" ref="Y116">COUNTIF(INDEX(ownership,0,MATCH(Y$1,Systems!$I$2:AY$2,)),$A116)+COUNTIFS(INDEX(ownership,0,MATCH(Y$1,Systems!$I$2:AY$2,)),$A116&amp;"(*",INDEX(ownership,0,MATCH(Y$1,Systems!$I$2:AY$2,)),"&lt;&gt;*"&amp;"(X)"&amp;"*")+COUNTIF(INDEX(ownership,0,MATCH(Y$1,Systems!$I$2:AY$2,)),$A116&amp;",*")</f>
        <v>0</v>
      </c>
      <c r="Z116" s="121">
        <f t="array" ref="Z116">COUNTIF(INDEX(ownership,0,MATCH(Z$1,Systems!$I$2:AY$2,)),$A116)+COUNTIFS(INDEX(ownership,0,MATCH(Z$1,Systems!$I$2:AY$2,)),$A116&amp;"(*",INDEX(ownership,0,MATCH(Z$1,Systems!$I$2:AY$2,)),"&lt;&gt;*"&amp;"(X)"&amp;"*")+COUNTIF(INDEX(ownership,0,MATCH(Z$1,Systems!$I$2:AY$2,)),$A116&amp;",*")</f>
        <v>0</v>
      </c>
      <c r="AA116" s="121">
        <f t="array" ref="AA116">COUNTIF(INDEX(ownership,0,MATCH(AA$1,Systems!$I$2:AY$2,)),$A116)+COUNTIFS(INDEX(ownership,0,MATCH(AA$1,Systems!$I$2:AY$2,)),$A116&amp;"(*",INDEX(ownership,0,MATCH(AA$1,Systems!$I$2:AY$2,)),"&lt;&gt;*"&amp;"(X)"&amp;"*")+COUNTIF(INDEX(ownership,0,MATCH(AA$1,Systems!$I$2:AY$2,)),$A116&amp;",*")</f>
        <v>0</v>
      </c>
      <c r="AB116" s="121">
        <f t="array" ref="AB116">COUNTIF(INDEX(ownership,0,MATCH(AB$1,Systems!$I$2:AY$2,)),$A116)+COUNTIFS(INDEX(ownership,0,MATCH(AB$1,Systems!$I$2:AY$2,)),$A116&amp;"(*",INDEX(ownership,0,MATCH(AB$1,Systems!$I$2:AY$2,)),"&lt;&gt;*"&amp;"(X)"&amp;"*")+COUNTIF(INDEX(ownership,0,MATCH(AB$1,Systems!$I$2:AY$2,)),$A116&amp;",*")</f>
        <v>0</v>
      </c>
      <c r="AC116" s="121">
        <f t="array" ref="AC116">COUNTIF(INDEX(ownership,0,MATCH(AC$1,Systems!$I$2:AY$2,)),$A116)+COUNTIFS(INDEX(ownership,0,MATCH(AC$1,Systems!$I$2:AY$2,)),$A116&amp;"(*",INDEX(ownership,0,MATCH(AC$1,Systems!$I$2:AY$2,)),"&lt;&gt;*"&amp;"(X)"&amp;"*")+COUNTIF(INDEX(ownership,0,MATCH(AC$1,Systems!$I$2:AY$2,)),$A116&amp;",*")</f>
        <v>0</v>
      </c>
      <c r="AD116" s="121">
        <f t="array" ref="AD116">COUNTIF(INDEX(ownership,0,MATCH(AD$1,Systems!$I$2:AY$2,)),$A116)+COUNTIFS(INDEX(ownership,0,MATCH(AD$1,Systems!$I$2:AY$2,)),$A116&amp;"(*",INDEX(ownership,0,MATCH(AD$1,Systems!$I$2:AY$2,)),"&lt;&gt;*"&amp;"(X)"&amp;"*")+COUNTIF(INDEX(ownership,0,MATCH(AD$1,Systems!$I$2:AY$2,)),$A116&amp;",*")</f>
        <v>0</v>
      </c>
      <c r="AE116" s="121">
        <f t="array" ref="AE116">COUNTIF(INDEX(ownership,0,MATCH(AE$1,Systems!$I$2:AY$2,)),$A116)+COUNTIFS(INDEX(ownership,0,MATCH(AE$1,Systems!$I$2:AY$2,)),$A116&amp;"(*",INDEX(ownership,0,MATCH(AE$1,Systems!$I$2:AY$2,)),"&lt;&gt;*"&amp;"(X)"&amp;"*")+COUNTIF(INDEX(ownership,0,MATCH(AE$1,Systems!$I$2:AY$2,)),$A116&amp;",*")</f>
        <v>0</v>
      </c>
      <c r="AF116" s="121">
        <f t="array" ref="AF116">COUNTIF(INDEX(ownership,0,MATCH(AF$1,Systems!$I$2:AY$2,)),$A116)+COUNTIFS(INDEX(ownership,0,MATCH(AF$1,Systems!$I$2:AY$2,)),$A116&amp;"(*",INDEX(ownership,0,MATCH(AF$1,Systems!$I$2:AY$2,)),"&lt;&gt;*"&amp;"(X)"&amp;"*")+COUNTIF(INDEX(ownership,0,MATCH(AF$1,Systems!$I$2:AY$2,)),$A116&amp;",*")</f>
        <v>0</v>
      </c>
      <c r="AG116" s="121">
        <f t="array" ref="AG116">COUNTIF(INDEX(ownership,0,MATCH(AG$1,Systems!$I$2:AY$2,)),$A116)+COUNTIFS(INDEX(ownership,0,MATCH(AG$1,Systems!$I$2:AY$2,)),$A116&amp;"(*",INDEX(ownership,0,MATCH(AG$1,Systems!$I$2:AY$2,)),"&lt;&gt;*"&amp;"(X)"&amp;"*")+COUNTIF(INDEX(ownership,0,MATCH(AG$1,Systems!$I$2:AY$2,)),$A116&amp;",*")</f>
        <v>0</v>
      </c>
      <c r="AH116" s="121">
        <f t="array" ref="AH116">COUNTIF(INDEX(ownership,0,MATCH(AH$1,Systems!$I$2:AY$2,)),$A116)+COUNTIFS(INDEX(ownership,0,MATCH(AH$1,Systems!$I$2:AY$2,)),$A116&amp;"(*",INDEX(ownership,0,MATCH(AH$1,Systems!$I$2:AY$2,)),"&lt;&gt;*"&amp;"(X)"&amp;"*")+COUNTIF(INDEX(ownership,0,MATCH(AH$1,Systems!$I$2:AY$2,)),$A116&amp;",*")</f>
        <v>0</v>
      </c>
      <c r="AI116" s="121">
        <f t="array" ref="AI116">COUNTIF(INDEX(ownership,0,MATCH(AI$1,Systems!$I$2:AY$2,)),$A116)+COUNTIFS(INDEX(ownership,0,MATCH(AI$1,Systems!$I$2:AY$2,)),$A116&amp;"(*",INDEX(ownership,0,MATCH(AI$1,Systems!$I$2:AY$2,)),"&lt;&gt;*"&amp;"(X)"&amp;"*")+COUNTIF(INDEX(ownership,0,MATCH(AI$1,Systems!$I$2:AY$2,)),$A116&amp;",*")</f>
        <v>0</v>
      </c>
      <c r="AJ116" s="121">
        <f t="array" ref="AJ116">COUNTIF(INDEX(ownership,0,MATCH(AJ$1,Systems!$I$2:AY$2,)),$A116)+COUNTIFS(INDEX(ownership,0,MATCH(AJ$1,Systems!$I$2:AY$2,)),$A116&amp;"(*",INDEX(ownership,0,MATCH(AJ$1,Systems!$I$2:AY$2,)),"&lt;&gt;*"&amp;"(X)"&amp;"*")+COUNTIF(INDEX(ownership,0,MATCH(AJ$1,Systems!$I$2:AY$2,)),$A116&amp;",*")</f>
        <v>0</v>
      </c>
      <c r="AK116" s="121">
        <f t="array" ref="AK116">COUNTIF(INDEX(ownership,0,MATCH(AK$1,Systems!$I$2:AY$2,)),$A116)+COUNTIFS(INDEX(ownership,0,MATCH(AK$1,Systems!$I$2:AY$2,)),$A116&amp;"(*",INDEX(ownership,0,MATCH(AK$1,Systems!$I$2:AY$2,)),"&lt;&gt;*"&amp;"(X)"&amp;"*")+COUNTIF(INDEX(ownership,0,MATCH(AK$1,Systems!$I$2:AY$2,)),$A116&amp;",*")</f>
        <v>0</v>
      </c>
      <c r="AL116" s="121">
        <f t="array" ref="AL116">COUNTIF(INDEX(ownership,0,MATCH(AL$1,Systems!$I$2:AY$2,)),$A116)+COUNTIFS(INDEX(ownership,0,MATCH(AL$1,Systems!$I$2:AY$2,)),$A116&amp;"(*",INDEX(ownership,0,MATCH(AL$1,Systems!$I$2:AY$2,)),"&lt;&gt;*"&amp;"(X)"&amp;"*")+COUNTIF(INDEX(ownership,0,MATCH(AL$1,Systems!$I$2:AY$2,)),$A116&amp;",*")</f>
        <v>0</v>
      </c>
      <c r="AM116" s="121">
        <f t="array" ref="AM116">COUNTIF(INDEX(ownership,0,MATCH(AM$1,Systems!$I$2:AY$2,)),$A116)+COUNTIFS(INDEX(ownership,0,MATCH(AM$1,Systems!$I$2:AY$2,)),$A116&amp;"(*",INDEX(ownership,0,MATCH(AM$1,Systems!$I$2:AY$2,)),"&lt;&gt;*"&amp;"(X)"&amp;"*")+COUNTIF(INDEX(ownership,0,MATCH(AM$1,Systems!$I$2:AY$2,)),$A116&amp;",*")</f>
        <v>0</v>
      </c>
      <c r="AN116" s="121">
        <f t="array" ref="AN116">COUNTIF(INDEX(ownership,0,MATCH(AN$1,Systems!$I$2:AY$2,)),$A116)+COUNTIFS(INDEX(ownership,0,MATCH(AN$1,Systems!$I$2:AY$2,)),$A116&amp;"(*",INDEX(ownership,0,MATCH(AN$1,Systems!$I$2:AY$2,)),"&lt;&gt;*"&amp;"(X)"&amp;"*")+COUNTIF(INDEX(ownership,0,MATCH(AN$1,Systems!$I$2:AY$2,)),$A116&amp;",*")</f>
        <v>0</v>
      </c>
      <c r="AO116" s="121">
        <f t="array" ref="AO116">COUNTIF(INDEX(ownership,0,MATCH(AO$1,Systems!$I$2:AY$2,)),$A116)+COUNTIFS(INDEX(ownership,0,MATCH(AO$1,Systems!$I$2:AY$2,)),$A116&amp;"(*",INDEX(ownership,0,MATCH(AO$1,Systems!$I$2:AY$2,)),"&lt;&gt;*"&amp;"(X)"&amp;"*")+COUNTIF(INDEX(ownership,0,MATCH(AO$1,Systems!$I$2:AY$2,)),$A116&amp;",*")</f>
        <v>0</v>
      </c>
      <c r="AP116" s="121">
        <f t="array" ref="AP116">COUNTIF(INDEX(ownership,0,MATCH(AP$1,Systems!$I$2:AY$2,)),$A116)+COUNTIFS(INDEX(ownership,0,MATCH(AP$1,Systems!$I$2:AY$2,)),$A116&amp;"(*",INDEX(ownership,0,MATCH(AP$1,Systems!$I$2:AY$2,)),"&lt;&gt;*"&amp;"(X)"&amp;"*")+COUNTIF(INDEX(ownership,0,MATCH(AP$1,Systems!$I$2:AY$2,)),$A116&amp;",*")</f>
        <v>0</v>
      </c>
      <c r="AQ116" s="121">
        <f t="array" ref="AQ116">COUNTIF(INDEX(ownership,0,MATCH(AQ$1,Systems!$I$2:AY$2,)),$A116)+COUNTIFS(INDEX(ownership,0,MATCH(AQ$1,Systems!$I$2:AY$2,)),$A116&amp;"(*",INDEX(ownership,0,MATCH(AQ$1,Systems!$I$2:AY$2,)),"&lt;&gt;*"&amp;"(X)"&amp;"*")+COUNTIF(INDEX(ownership,0,MATCH(AQ$1,Systems!$I$2:AY$2,)),$A116&amp;",*")</f>
        <v>0</v>
      </c>
      <c r="AR116" s="121">
        <f t="array" ref="AR116">COUNTIF(INDEX(ownership,0,MATCH(AR$1,Systems!$I$2:AY$2,)),$A116)+COUNTIFS(INDEX(ownership,0,MATCH(AR$1,Systems!$I$2:AY$2,)),$A116&amp;"(*",INDEX(ownership,0,MATCH(AR$1,Systems!$I$2:AY$2,)),"&lt;&gt;*"&amp;"(X)"&amp;"*")+COUNTIF(INDEX(ownership,0,MATCH(AR$1,Systems!$I$2:AY$2,)),$A116&amp;",*")</f>
        <v>9</v>
      </c>
      <c r="AS116" s="121">
        <f t="array" ref="AS116">COUNTIF(INDEX(ownership,0,MATCH(AS$1,Systems!$I$2:AY$2,)),$A116)+COUNTIFS(INDEX(ownership,0,MATCH(AS$1,Systems!$I$2:AY$2,)),$A116&amp;"(*",INDEX(ownership,0,MATCH(AS$1,Systems!$I$2:AY$2,)),"&lt;&gt;*"&amp;"(X)"&amp;"*")+COUNTIF(INDEX(ownership,0,MATCH(AS$1,Systems!$I$2:AY$2,)),$A116&amp;",*")</f>
        <v>9</v>
      </c>
      <c r="AT116" s="121">
        <f t="array" ref="AT116">COUNTIF(INDEX(ownership,0,MATCH(AT$1,Systems!$I$2:AY$2,)),$A116)+COUNTIFS(INDEX(ownership,0,MATCH(AT$1,Systems!$I$2:AY$2,)),$A116&amp;"(*",INDEX(ownership,0,MATCH(AT$1,Systems!$I$2:AY$2,)),"&lt;&gt;*"&amp;"(X)"&amp;"*")+COUNTIF(INDEX(ownership,0,MATCH(AT$1,Systems!$I$2:AY$2,)),$A116&amp;",*")</f>
        <v>9</v>
      </c>
      <c r="AU116" s="121">
        <f t="array" ref="AU116">COUNTIF(INDEX(ownership,0,MATCH(AU$1,Systems!$I$2:AY$2,)),$A116)+COUNTIFS(INDEX(ownership,0,MATCH(AU$1,Systems!$I$2:AY$2,)),$A116&amp;"(*",INDEX(ownership,0,MATCH(AU$1,Systems!$I$2:AY$2,)),"&lt;&gt;*"&amp;"(X)"&amp;"*")+COUNTIF(INDEX(ownership,0,MATCH(AU$1,Systems!$I$2:AY$2,)),$A116&amp;",*")</f>
        <v>16</v>
      </c>
      <c r="AV116" s="121">
        <f t="array" ref="AV116">COUNTIF(INDEX(ownership,0,MATCH(AV$1,Systems!$I$2:AY$2,)),$A116)+COUNTIFS(INDEX(ownership,0,MATCH(AV$1,Systems!$I$2:AY$2,)),$A116&amp;"(*",INDEX(ownership,0,MATCH(AV$1,Systems!$I$2:AY$2,)),"&lt;&gt;*"&amp;"(X)"&amp;"*")+COUNTIF(INDEX(ownership,0,MATCH(AV$1,Systems!$I$2:AY$2,)),$A116&amp;",*")</f>
        <v>16</v>
      </c>
      <c r="AW116" s="121">
        <f t="array" ref="AW116">COUNTIF(INDEX(ownership,0,MATCH(AW$1,Systems!$I$2:AY$2,)),$A116)+COUNTIFS(INDEX(ownership,0,MATCH(AW$1,Systems!$I$2:AY$2,)),$A116&amp;"(*",INDEX(ownership,0,MATCH(AW$1,Systems!$I$2:AY$2,)),"&lt;&gt;*"&amp;"(X)"&amp;"*")+COUNTIF(INDEX(ownership,0,MATCH(AW$1,Systems!$I$2:AY$2,)),$A116&amp;",*")</f>
        <v>0</v>
      </c>
      <c r="AX116" s="121">
        <f t="array" ref="AX116">COUNTIF(INDEX(ownership,0,MATCH(AX$1,Systems!$I$2:AY$2,)),$A116)+COUNTIFS(INDEX(ownership,0,MATCH(AX$1,Systems!$I$2:AY$2,)),$A116&amp;"(*",INDEX(ownership,0,MATCH(AX$1,Systems!$I$2:AY$2,)),"&lt;&gt;*"&amp;"(X)"&amp;"*")+COUNTIF(INDEX(ownership,0,MATCH(AX$1,Systems!$I$2:AY$2,)),$A116&amp;",*")</f>
        <v>0</v>
      </c>
      <c r="AY116" s="121">
        <f t="array" ref="AY116">COUNTIF(INDEX(ownership,0,MATCH(AY$1,Systems!$I$2:AZ$2,)),$A116)+COUNTIFS(INDEX(ownership,0,MATCH(AY$1,Systems!$I$2:AZ$2,)),$A116&amp;"(*",INDEX(ownership,0,MATCH(AY$1,Systems!$I$2:AZ$2,)),"&lt;&gt;*"&amp;"(X)"&amp;"*")+COUNTIF(INDEX(ownership,0,MATCH(AY$1,Systems!$I$2:AZ$2,)),$A116&amp;",*")</f>
        <v>0</v>
      </c>
      <c r="AZ116" s="121">
        <f t="array" ref="AZ116">COUNTIF(INDEX(ownership,0,MATCH(AZ$1,Systems!$I$2:AY$2,)),$A116)+COUNTIFS(INDEX(ownership,0,MATCH(AZ$1,Systems!$I$2:AY$2,)),$A116&amp;"(*",INDEX(ownership,0,MATCH(AZ$1,Systems!$I$2:AY$2,)),"&lt;&gt;*"&amp;"(X)"&amp;"*")+COUNTIF(INDEX(ownership,0,MATCH(AZ$1,Systems!$I$2:AY$2,)),$A116&amp;",*")</f>
        <v>0</v>
      </c>
    </row>
    <row r="117" ht="15.75" customHeight="1">
      <c r="A117" s="60" t="s">
        <v>931</v>
      </c>
      <c r="B117" s="60" t="s">
        <v>390</v>
      </c>
      <c r="C117" s="60" t="s">
        <v>8131</v>
      </c>
      <c r="D117" s="119">
        <v>3081.0</v>
      </c>
      <c r="E117" s="119">
        <v>3151.0</v>
      </c>
      <c r="F117" s="122"/>
      <c r="G117" s="121">
        <f t="shared" si="1"/>
        <v>253</v>
      </c>
      <c r="H117" s="121">
        <f t="array" ref="H117">COUNTIF(INDEX(ownership,0,MATCH(H$1,Systems!$I$2:AY$2,)),$A117)+COUNTIFS(INDEX(ownership,0,MATCH(H$1,Systems!$I$2:AY$2,)),$A117&amp;"(*",INDEX(ownership,0,MATCH(H$1,Systems!$I$2:AY$2,)),"&lt;&gt;*"&amp;"(X)"&amp;"*")+COUNTIF(INDEX(ownership,0,MATCH(H$1,Systems!$I$2:AY$2,)),$A117&amp;",*")</f>
        <v>0</v>
      </c>
      <c r="I117" s="121">
        <f t="array" ref="I117">COUNTIF(INDEX(ownership,0,MATCH(I$1,Systems!$I$2:AY$2,)),$A117)+COUNTIFS(INDEX(ownership,0,MATCH(I$1,Systems!$I$2:AY$2,)),$A117&amp;"(*",INDEX(ownership,0,MATCH(I$1,Systems!$I$2:AY$2,)),"&lt;&gt;*"&amp;"(X)"&amp;"*")+COUNTIF(INDEX(ownership,0,MATCH(I$1,Systems!$I$2:AY$2,)),$A117&amp;",*")</f>
        <v>0</v>
      </c>
      <c r="J117" s="121">
        <f t="array" ref="J117">COUNTIF(INDEX(ownership,0,MATCH(J$1,Systems!$I$2:AY$2,)),$A117)+COUNTIFS(INDEX(ownership,0,MATCH(J$1,Systems!$I$2:AY$2,)),$A117&amp;"(*",INDEX(ownership,0,MATCH(J$1,Systems!$I$2:AY$2,)),"&lt;&gt;*"&amp;"(X)"&amp;"*")+COUNTIF(INDEX(ownership,0,MATCH(J$1,Systems!$I$2:AY$2,)),$A117&amp;",*")</f>
        <v>0</v>
      </c>
      <c r="K117" s="121">
        <f t="array" ref="K117">COUNTIF(INDEX(ownership,0,MATCH(K$1,Systems!$I$2:AY$2,)),$A117)+COUNTIFS(INDEX(ownership,0,MATCH(K$1,Systems!$I$2:AY$2,)),$A117&amp;"(*",INDEX(ownership,0,MATCH(K$1,Systems!$I$2:AY$2,)),"&lt;&gt;*"&amp;"(X)"&amp;"*")+COUNTIF(INDEX(ownership,0,MATCH(K$1,Systems!$I$2:AY$2,)),$A117&amp;",*")</f>
        <v>0</v>
      </c>
      <c r="L117" s="121">
        <f t="array" ref="L117">COUNTIF(INDEX(ownership,0,MATCH(L$1,Systems!$I$2:AY$2,)),$A117)+COUNTIFS(INDEX(ownership,0,MATCH(L$1,Systems!$I$2:AY$2,)),$A117&amp;"(*",INDEX(ownership,0,MATCH(L$1,Systems!$I$2:AY$2,)),"&lt;&gt;*"&amp;"(X)"&amp;"*")+COUNTIF(INDEX(ownership,0,MATCH(L$1,Systems!$I$2:AY$2,)),$A117&amp;",*")</f>
        <v>0</v>
      </c>
      <c r="M117" s="121">
        <f t="array" ref="M117">COUNTIF(INDEX(ownership,0,MATCH(M$1,Systems!$I$2:AY$2,)),$A117)+COUNTIFS(INDEX(ownership,0,MATCH(M$1,Systems!$I$2:AY$2,)),$A117&amp;"(*",INDEX(ownership,0,MATCH(M$1,Systems!$I$2:AY$2,)),"&lt;&gt;*"&amp;"(X)"&amp;"*")+COUNTIF(INDEX(ownership,0,MATCH(M$1,Systems!$I$2:AY$2,)),$A117&amp;",*")</f>
        <v>0</v>
      </c>
      <c r="N117" s="121">
        <f t="array" ref="N117">COUNTIF(INDEX(ownership,0,MATCH(N$1,Systems!$I$2:AY$2,)),$A117)+COUNTIFS(INDEX(ownership,0,MATCH(N$1,Systems!$I$2:AY$2,)),$A117&amp;"(*",INDEX(ownership,0,MATCH(N$1,Systems!$I$2:AY$2,)),"&lt;&gt;*"&amp;"(X)"&amp;"*")+COUNTIF(INDEX(ownership,0,MATCH(N$1,Systems!$I$2:AY$2,)),$A117&amp;",*")</f>
        <v>0</v>
      </c>
      <c r="O117" s="121">
        <f t="array" ref="O117">COUNTIF(INDEX(ownership,0,MATCH(O$1,Systems!$I$2:AY$2,)),$A117)+COUNTIFS(INDEX(ownership,0,MATCH(O$1,Systems!$I$2:AY$2,)),$A117&amp;"(*",INDEX(ownership,0,MATCH(O$1,Systems!$I$2:AY$2,)),"&lt;&gt;*"&amp;"(X)"&amp;"*")+COUNTIF(INDEX(ownership,0,MATCH(O$1,Systems!$I$2:AY$2,)),$A117&amp;",*")</f>
        <v>0</v>
      </c>
      <c r="P117" s="121">
        <f t="array" ref="P117">COUNTIF(INDEX(ownership,0,MATCH(P$1,Systems!$I$2:AY$2,)),$A117)+COUNTIFS(INDEX(ownership,0,MATCH(P$1,Systems!$I$2:AY$2,)),$A117&amp;"(*",INDEX(ownership,0,MATCH(P$1,Systems!$I$2:AY$2,)),"&lt;&gt;*"&amp;"(X)"&amp;"*")+COUNTIF(INDEX(ownership,0,MATCH(P$1,Systems!$I$2:AY$2,)),$A117&amp;",*")</f>
        <v>0</v>
      </c>
      <c r="Q117" s="121">
        <f t="array" ref="Q117">COUNTIF(INDEX(ownership,0,MATCH(Q$1,Systems!$I$2:AY$2,)),$A117)+COUNTIFS(INDEX(ownership,0,MATCH(Q$1,Systems!$I$2:AY$2,)),$A117&amp;"(*",INDEX(ownership,0,MATCH(Q$1,Systems!$I$2:AY$2,)),"&lt;&gt;*"&amp;"(X)"&amp;"*")+COUNTIF(INDEX(ownership,0,MATCH(Q$1,Systems!$I$2:AY$2,)),$A117&amp;",*")</f>
        <v>0</v>
      </c>
      <c r="R117" s="121">
        <f t="array" ref="R117">COUNTIF(INDEX(ownership,0,MATCH(R$1,Systems!$I$2:AY$2,)),$A117)+COUNTIFS(INDEX(ownership,0,MATCH(R$1,Systems!$I$2:AY$2,)),$A117&amp;"(*",INDEX(ownership,0,MATCH(R$1,Systems!$I$2:AY$2,)),"&lt;&gt;*"&amp;"(X)"&amp;"*")+COUNTIF(INDEX(ownership,0,MATCH(R$1,Systems!$I$2:AY$2,)),$A117&amp;",*")</f>
        <v>0</v>
      </c>
      <c r="S117" s="121">
        <f t="array" ref="S117">COUNTIF(INDEX(ownership,0,MATCH(S$1,Systems!$I$2:AY$2,)),$A117)+COUNTIFS(INDEX(ownership,0,MATCH(S$1,Systems!$I$2:AY$2,)),$A117&amp;"(*",INDEX(ownership,0,MATCH(S$1,Systems!$I$2:AY$2,)),"&lt;&gt;*"&amp;"(X)"&amp;"*")+COUNTIF(INDEX(ownership,0,MATCH(S$1,Systems!$I$2:AY$2,)),$A117&amp;",*")</f>
        <v>0</v>
      </c>
      <c r="T117" s="121">
        <f t="array" ref="T117">COUNTIF(INDEX(ownership,0,MATCH(T$1,Systems!$I$2:AY$2,)),$A117)+COUNTIFS(INDEX(ownership,0,MATCH(T$1,Systems!$I$2:AY$2,)),$A117&amp;"(*",INDEX(ownership,0,MATCH(T$1,Systems!$I$2:AY$2,)),"&lt;&gt;*"&amp;"(X)"&amp;"*")+COUNTIF(INDEX(ownership,0,MATCH(T$1,Systems!$I$2:AY$2,)),$A117&amp;",*")</f>
        <v>0</v>
      </c>
      <c r="U117" s="121">
        <f t="array" ref="U117">COUNTIF(INDEX(ownership,0,MATCH(U$1,Systems!$I$2:AY$2,)),$A117)+COUNTIFS(INDEX(ownership,0,MATCH(U$1,Systems!$I$2:AY$2,)),$A117&amp;"(*",INDEX(ownership,0,MATCH(U$1,Systems!$I$2:AY$2,)),"&lt;&gt;*"&amp;"(X)"&amp;"*")+COUNTIF(INDEX(ownership,0,MATCH(U$1,Systems!$I$2:AY$2,)),$A117&amp;",*")</f>
        <v>0</v>
      </c>
      <c r="V117" s="121">
        <f t="array" ref="V117">COUNTIF(INDEX(ownership,0,MATCH(V$1,Systems!$I$2:AY$2,)),$A117)+COUNTIFS(INDEX(ownership,0,MATCH(V$1,Systems!$I$2:AY$2,)),$A117&amp;"(*",INDEX(ownership,0,MATCH(V$1,Systems!$I$2:AY$2,)),"&lt;&gt;*"&amp;"(X)"&amp;"*")+COUNTIF(INDEX(ownership,0,MATCH(V$1,Systems!$I$2:AY$2,)),$A117&amp;",*")</f>
        <v>0</v>
      </c>
      <c r="W117" s="121">
        <f t="array" ref="W117">COUNTIF(INDEX(ownership,0,MATCH(W$1,Systems!$I$2:AY$2,)),$A117)+COUNTIFS(INDEX(ownership,0,MATCH(W$1,Systems!$I$2:AY$2,)),$A117&amp;"(*",INDEX(ownership,0,MATCH(W$1,Systems!$I$2:AY$2,)),"&lt;&gt;*"&amp;"(X)"&amp;"*")+COUNTIF(INDEX(ownership,0,MATCH(W$1,Systems!$I$2:AY$2,)),$A117&amp;",*")</f>
        <v>0</v>
      </c>
      <c r="X117" s="121">
        <f t="array" ref="X117">COUNTIF(INDEX(ownership,0,MATCH(X$1,Systems!$I$2:AY$2,)),$A117)+COUNTIFS(INDEX(ownership,0,MATCH(X$1,Systems!$I$2:AY$2,)),$A117&amp;"(*",INDEX(ownership,0,MATCH(X$1,Systems!$I$2:AY$2,)),"&lt;&gt;*"&amp;"(X)"&amp;"*")+COUNTIF(INDEX(ownership,0,MATCH(X$1,Systems!$I$2:AY$2,)),$A117&amp;",*")</f>
        <v>0</v>
      </c>
      <c r="Y117" s="121">
        <f t="array" ref="Y117">COUNTIF(INDEX(ownership,0,MATCH(Y$1,Systems!$I$2:AY$2,)),$A117)+COUNTIFS(INDEX(ownership,0,MATCH(Y$1,Systems!$I$2:AY$2,)),$A117&amp;"(*",INDEX(ownership,0,MATCH(Y$1,Systems!$I$2:AY$2,)),"&lt;&gt;*"&amp;"(X)"&amp;"*")+COUNTIF(INDEX(ownership,0,MATCH(Y$1,Systems!$I$2:AY$2,)),$A117&amp;",*")</f>
        <v>0</v>
      </c>
      <c r="Z117" s="121">
        <f t="array" ref="Z117">COUNTIF(INDEX(ownership,0,MATCH(Z$1,Systems!$I$2:AY$2,)),$A117)+COUNTIFS(INDEX(ownership,0,MATCH(Z$1,Systems!$I$2:AY$2,)),$A117&amp;"(*",INDEX(ownership,0,MATCH(Z$1,Systems!$I$2:AY$2,)),"&lt;&gt;*"&amp;"(X)"&amp;"*")+COUNTIF(INDEX(ownership,0,MATCH(Z$1,Systems!$I$2:AY$2,)),$A117&amp;",*")</f>
        <v>0</v>
      </c>
      <c r="AA117" s="121">
        <f t="array" ref="AA117">COUNTIF(INDEX(ownership,0,MATCH(AA$1,Systems!$I$2:AY$2,)),$A117)+COUNTIFS(INDEX(ownership,0,MATCH(AA$1,Systems!$I$2:AY$2,)),$A117&amp;"(*",INDEX(ownership,0,MATCH(AA$1,Systems!$I$2:AY$2,)),"&lt;&gt;*"&amp;"(X)"&amp;"*")+COUNTIF(INDEX(ownership,0,MATCH(AA$1,Systems!$I$2:AY$2,)),$A117&amp;",*")</f>
        <v>0</v>
      </c>
      <c r="AB117" s="121">
        <f t="array" ref="AB117">COUNTIF(INDEX(ownership,0,MATCH(AB$1,Systems!$I$2:AY$2,)),$A117)+COUNTIFS(INDEX(ownership,0,MATCH(AB$1,Systems!$I$2:AY$2,)),$A117&amp;"(*",INDEX(ownership,0,MATCH(AB$1,Systems!$I$2:AY$2,)),"&lt;&gt;*"&amp;"(X)"&amp;"*")+COUNTIF(INDEX(ownership,0,MATCH(AB$1,Systems!$I$2:AY$2,)),$A117&amp;",*")</f>
        <v>0</v>
      </c>
      <c r="AC117" s="121">
        <f t="array" ref="AC117">COUNTIF(INDEX(ownership,0,MATCH(AC$1,Systems!$I$2:AY$2,)),$A117)+COUNTIFS(INDEX(ownership,0,MATCH(AC$1,Systems!$I$2:AY$2,)),$A117&amp;"(*",INDEX(ownership,0,MATCH(AC$1,Systems!$I$2:AY$2,)),"&lt;&gt;*"&amp;"(X)"&amp;"*")+COUNTIF(INDEX(ownership,0,MATCH(AC$1,Systems!$I$2:AY$2,)),$A117&amp;",*")</f>
        <v>0</v>
      </c>
      <c r="AD117" s="121">
        <f t="array" ref="AD117">COUNTIF(INDEX(ownership,0,MATCH(AD$1,Systems!$I$2:AY$2,)),$A117)+COUNTIFS(INDEX(ownership,0,MATCH(AD$1,Systems!$I$2:AY$2,)),$A117&amp;"(*",INDEX(ownership,0,MATCH(AD$1,Systems!$I$2:AY$2,)),"&lt;&gt;*"&amp;"(X)"&amp;"*")+COUNTIF(INDEX(ownership,0,MATCH(AD$1,Systems!$I$2:AY$2,)),$A117&amp;",*")</f>
        <v>0</v>
      </c>
      <c r="AE117" s="121">
        <f t="array" ref="AE117">COUNTIF(INDEX(ownership,0,MATCH(AE$1,Systems!$I$2:AY$2,)),$A117)+COUNTIFS(INDEX(ownership,0,MATCH(AE$1,Systems!$I$2:AY$2,)),$A117&amp;"(*",INDEX(ownership,0,MATCH(AE$1,Systems!$I$2:AY$2,)),"&lt;&gt;*"&amp;"(X)"&amp;"*")+COUNTIF(INDEX(ownership,0,MATCH(AE$1,Systems!$I$2:AY$2,)),$A117&amp;",*")</f>
        <v>0</v>
      </c>
      <c r="AF117" s="121">
        <f t="array" ref="AF117">COUNTIF(INDEX(ownership,0,MATCH(AF$1,Systems!$I$2:AY$2,)),$A117)+COUNTIFS(INDEX(ownership,0,MATCH(AF$1,Systems!$I$2:AY$2,)),$A117&amp;"(*",INDEX(ownership,0,MATCH(AF$1,Systems!$I$2:AY$2,)),"&lt;&gt;*"&amp;"(X)"&amp;"*")+COUNTIF(INDEX(ownership,0,MATCH(AF$1,Systems!$I$2:AY$2,)),$A117&amp;",*")</f>
        <v>0</v>
      </c>
      <c r="AG117" s="121">
        <f t="array" ref="AG117">COUNTIF(INDEX(ownership,0,MATCH(AG$1,Systems!$I$2:AY$2,)),$A117)+COUNTIFS(INDEX(ownership,0,MATCH(AG$1,Systems!$I$2:AY$2,)),$A117&amp;"(*",INDEX(ownership,0,MATCH(AG$1,Systems!$I$2:AY$2,)),"&lt;&gt;*"&amp;"(X)"&amp;"*")+COUNTIF(INDEX(ownership,0,MATCH(AG$1,Systems!$I$2:AY$2,)),$A117&amp;",*")</f>
        <v>0</v>
      </c>
      <c r="AH117" s="121">
        <f t="array" ref="AH117">COUNTIF(INDEX(ownership,0,MATCH(AH$1,Systems!$I$2:AY$2,)),$A117)+COUNTIFS(INDEX(ownership,0,MATCH(AH$1,Systems!$I$2:AY$2,)),$A117&amp;"(*",INDEX(ownership,0,MATCH(AH$1,Systems!$I$2:AY$2,)),"&lt;&gt;*"&amp;"(X)"&amp;"*")+COUNTIF(INDEX(ownership,0,MATCH(AH$1,Systems!$I$2:AY$2,)),$A117&amp;",*")</f>
        <v>0</v>
      </c>
      <c r="AI117" s="121">
        <f t="array" ref="AI117">COUNTIF(INDEX(ownership,0,MATCH(AI$1,Systems!$I$2:AY$2,)),$A117)+COUNTIFS(INDEX(ownership,0,MATCH(AI$1,Systems!$I$2:AY$2,)),$A117&amp;"(*",INDEX(ownership,0,MATCH(AI$1,Systems!$I$2:AY$2,)),"&lt;&gt;*"&amp;"(X)"&amp;"*")+COUNTIF(INDEX(ownership,0,MATCH(AI$1,Systems!$I$2:AY$2,)),$A117&amp;",*")</f>
        <v>0</v>
      </c>
      <c r="AJ117" s="121">
        <f t="array" ref="AJ117">COUNTIF(INDEX(ownership,0,MATCH(AJ$1,Systems!$I$2:AY$2,)),$A117)+COUNTIFS(INDEX(ownership,0,MATCH(AJ$1,Systems!$I$2:AY$2,)),$A117&amp;"(*",INDEX(ownership,0,MATCH(AJ$1,Systems!$I$2:AY$2,)),"&lt;&gt;*"&amp;"(X)"&amp;"*")+COUNTIF(INDEX(ownership,0,MATCH(AJ$1,Systems!$I$2:AY$2,)),$A117&amp;",*")</f>
        <v>0</v>
      </c>
      <c r="AK117" s="121">
        <f t="array" ref="AK117">COUNTIF(INDEX(ownership,0,MATCH(AK$1,Systems!$I$2:AY$2,)),$A117)+COUNTIFS(INDEX(ownership,0,MATCH(AK$1,Systems!$I$2:AY$2,)),$A117&amp;"(*",INDEX(ownership,0,MATCH(AK$1,Systems!$I$2:AY$2,)),"&lt;&gt;*"&amp;"(X)"&amp;"*")+COUNTIF(INDEX(ownership,0,MATCH(AK$1,Systems!$I$2:AY$2,)),$A117&amp;",*")</f>
        <v>0</v>
      </c>
      <c r="AL117" s="121">
        <f t="array" ref="AL117">COUNTIF(INDEX(ownership,0,MATCH(AL$1,Systems!$I$2:AY$2,)),$A117)+COUNTIFS(INDEX(ownership,0,MATCH(AL$1,Systems!$I$2:AY$2,)),$A117&amp;"(*",INDEX(ownership,0,MATCH(AL$1,Systems!$I$2:AY$2,)),"&lt;&gt;*"&amp;"(X)"&amp;"*")+COUNTIF(INDEX(ownership,0,MATCH(AL$1,Systems!$I$2:AY$2,)),$A117&amp;",*")</f>
        <v>0</v>
      </c>
      <c r="AM117" s="121">
        <f t="array" ref="AM117">COUNTIF(INDEX(ownership,0,MATCH(AM$1,Systems!$I$2:AY$2,)),$A117)+COUNTIFS(INDEX(ownership,0,MATCH(AM$1,Systems!$I$2:AY$2,)),$A117&amp;"(*",INDEX(ownership,0,MATCH(AM$1,Systems!$I$2:AY$2,)),"&lt;&gt;*"&amp;"(X)"&amp;"*")+COUNTIF(INDEX(ownership,0,MATCH(AM$1,Systems!$I$2:AY$2,)),$A117&amp;",*")</f>
        <v>0</v>
      </c>
      <c r="AN117" s="121">
        <f t="array" ref="AN117">COUNTIF(INDEX(ownership,0,MATCH(AN$1,Systems!$I$2:AY$2,)),$A117)+COUNTIFS(INDEX(ownership,0,MATCH(AN$1,Systems!$I$2:AY$2,)),$A117&amp;"(*",INDEX(ownership,0,MATCH(AN$1,Systems!$I$2:AY$2,)),"&lt;&gt;*"&amp;"(X)"&amp;"*")+COUNTIF(INDEX(ownership,0,MATCH(AN$1,Systems!$I$2:AY$2,)),$A117&amp;",*")</f>
        <v>0</v>
      </c>
      <c r="AO117" s="121">
        <f t="array" ref="AO117">COUNTIF(INDEX(ownership,0,MATCH(AO$1,Systems!$I$2:AY$2,)),$A117)+COUNTIFS(INDEX(ownership,0,MATCH(AO$1,Systems!$I$2:AY$2,)),$A117&amp;"(*",INDEX(ownership,0,MATCH(AO$1,Systems!$I$2:AY$2,)),"&lt;&gt;*"&amp;"(X)"&amp;"*")+COUNTIF(INDEX(ownership,0,MATCH(AO$1,Systems!$I$2:AY$2,)),$A117&amp;",*")</f>
        <v>0</v>
      </c>
      <c r="AP117" s="121">
        <f t="array" ref="AP117">COUNTIF(INDEX(ownership,0,MATCH(AP$1,Systems!$I$2:AY$2,)),$A117)+COUNTIFS(INDEX(ownership,0,MATCH(AP$1,Systems!$I$2:AY$2,)),$A117&amp;"(*",INDEX(ownership,0,MATCH(AP$1,Systems!$I$2:AY$2,)),"&lt;&gt;*"&amp;"(X)"&amp;"*")+COUNTIF(INDEX(ownership,0,MATCH(AP$1,Systems!$I$2:AY$2,)),$A117&amp;",*")</f>
        <v>0</v>
      </c>
      <c r="AQ117" s="121">
        <f t="array" ref="AQ117">COUNTIF(INDEX(ownership,0,MATCH(AQ$1,Systems!$I$2:AY$2,)),$A117)+COUNTIFS(INDEX(ownership,0,MATCH(AQ$1,Systems!$I$2:AY$2,)),$A117&amp;"(*",INDEX(ownership,0,MATCH(AQ$1,Systems!$I$2:AY$2,)),"&lt;&gt;*"&amp;"(X)"&amp;"*")+COUNTIF(INDEX(ownership,0,MATCH(AQ$1,Systems!$I$2:AY$2,)),$A117&amp;",*")</f>
        <v>0</v>
      </c>
      <c r="AR117" s="121">
        <f t="array" ref="AR117">COUNTIF(INDEX(ownership,0,MATCH(AR$1,Systems!$I$2:AY$2,)),$A117)+COUNTIFS(INDEX(ownership,0,MATCH(AR$1,Systems!$I$2:AY$2,)),$A117&amp;"(*",INDEX(ownership,0,MATCH(AR$1,Systems!$I$2:AY$2,)),"&lt;&gt;*"&amp;"(X)"&amp;"*")+COUNTIF(INDEX(ownership,0,MATCH(AR$1,Systems!$I$2:AY$2,)),$A117&amp;",*")</f>
        <v>203</v>
      </c>
      <c r="AS117" s="121">
        <f t="array" ref="AS117">COUNTIF(INDEX(ownership,0,MATCH(AS$1,Systems!$I$2:AY$2,)),$A117)+COUNTIFS(INDEX(ownership,0,MATCH(AS$1,Systems!$I$2:AY$2,)),$A117&amp;"(*",INDEX(ownership,0,MATCH(AS$1,Systems!$I$2:AY$2,)),"&lt;&gt;*"&amp;"(X)"&amp;"*")+COUNTIF(INDEX(ownership,0,MATCH(AS$1,Systems!$I$2:AY$2,)),$A117&amp;",*")</f>
        <v>252</v>
      </c>
      <c r="AT117" s="121">
        <f t="array" ref="AT117">COUNTIF(INDEX(ownership,0,MATCH(AT$1,Systems!$I$2:AY$2,)),$A117)+COUNTIFS(INDEX(ownership,0,MATCH(AT$1,Systems!$I$2:AY$2,)),$A117&amp;"(*",INDEX(ownership,0,MATCH(AT$1,Systems!$I$2:AY$2,)),"&lt;&gt;*"&amp;"(X)"&amp;"*")+COUNTIF(INDEX(ownership,0,MATCH(AT$1,Systems!$I$2:AY$2,)),$A117&amp;",*")</f>
        <v>253</v>
      </c>
      <c r="AU117" s="121">
        <f t="array" ref="AU117">COUNTIF(INDEX(ownership,0,MATCH(AU$1,Systems!$I$2:AY$2,)),$A117)+COUNTIFS(INDEX(ownership,0,MATCH(AU$1,Systems!$I$2:AY$2,)),$A117&amp;"(*",INDEX(ownership,0,MATCH(AU$1,Systems!$I$2:AY$2,)),"&lt;&gt;*"&amp;"(X)"&amp;"*")+COUNTIF(INDEX(ownership,0,MATCH(AU$1,Systems!$I$2:AY$2,)),$A117&amp;",*")</f>
        <v>253</v>
      </c>
      <c r="AV117" s="121">
        <f t="array" ref="AV117">COUNTIF(INDEX(ownership,0,MATCH(AV$1,Systems!$I$2:AY$2,)),$A117)+COUNTIFS(INDEX(ownership,0,MATCH(AV$1,Systems!$I$2:AY$2,)),$A117&amp;"(*",INDEX(ownership,0,MATCH(AV$1,Systems!$I$2:AY$2,)),"&lt;&gt;*"&amp;"(X)"&amp;"*")+COUNTIF(INDEX(ownership,0,MATCH(AV$1,Systems!$I$2:AY$2,)),$A117&amp;",*")</f>
        <v>36</v>
      </c>
      <c r="AW117" s="121">
        <f t="array" ref="AW117">COUNTIF(INDEX(ownership,0,MATCH(AW$1,Systems!$I$2:AY$2,)),$A117)+COUNTIFS(INDEX(ownership,0,MATCH(AW$1,Systems!$I$2:AY$2,)),$A117&amp;"(*",INDEX(ownership,0,MATCH(AW$1,Systems!$I$2:AY$2,)),"&lt;&gt;*"&amp;"(X)"&amp;"*")+COUNTIF(INDEX(ownership,0,MATCH(AW$1,Systems!$I$2:AY$2,)),$A117&amp;",*")</f>
        <v>36</v>
      </c>
      <c r="AX117" s="121">
        <f t="array" ref="AX117">COUNTIF(INDEX(ownership,0,MATCH(AX$1,Systems!$I$2:AY$2,)),$A117)+COUNTIFS(INDEX(ownership,0,MATCH(AX$1,Systems!$I$2:AY$2,)),$A117&amp;"(*",INDEX(ownership,0,MATCH(AX$1,Systems!$I$2:AY$2,)),"&lt;&gt;*"&amp;"(X)"&amp;"*")+COUNTIF(INDEX(ownership,0,MATCH(AX$1,Systems!$I$2:AY$2,)),$A117&amp;",*")</f>
        <v>12</v>
      </c>
      <c r="AY117" s="121">
        <f t="array" ref="AY117">COUNTIF(INDEX(ownership,0,MATCH(AY$1,Systems!$I$2:AZ$2,)),$A117)+COUNTIFS(INDEX(ownership,0,MATCH(AY$1,Systems!$I$2:AZ$2,)),$A117&amp;"(*",INDEX(ownership,0,MATCH(AY$1,Systems!$I$2:AZ$2,)),"&lt;&gt;*"&amp;"(X)"&amp;"*")+COUNTIF(INDEX(ownership,0,MATCH(AY$1,Systems!$I$2:AZ$2,)),$A117&amp;",*")</f>
        <v>0</v>
      </c>
      <c r="AZ117" s="121">
        <f t="array" ref="AZ117">COUNTIF(INDEX(ownership,0,MATCH(AZ$1,Systems!$I$2:AY$2,)),$A117)+COUNTIFS(INDEX(ownership,0,MATCH(AZ$1,Systems!$I$2:AY$2,)),$A117&amp;"(*",INDEX(ownership,0,MATCH(AZ$1,Systems!$I$2:AY$2,)),"&lt;&gt;*"&amp;"(X)"&amp;"*")+COUNTIF(INDEX(ownership,0,MATCH(AZ$1,Systems!$I$2:AY$2,)),$A117&amp;",*")</f>
        <v>0</v>
      </c>
    </row>
    <row r="118" ht="15.75" customHeight="1">
      <c r="A118" s="60" t="s">
        <v>946</v>
      </c>
      <c r="B118" s="60" t="s">
        <v>8149</v>
      </c>
      <c r="C118" s="60" t="s">
        <v>7939</v>
      </c>
      <c r="D118" s="119">
        <v>3082.0</v>
      </c>
      <c r="E118" s="119">
        <v>3139.0</v>
      </c>
      <c r="F118" s="122"/>
      <c r="G118" s="121">
        <f t="shared" si="1"/>
        <v>33</v>
      </c>
      <c r="H118" s="121">
        <f t="array" ref="H118">COUNTIF(INDEX(ownership,0,MATCH(H$1,Systems!$I$2:AY$2,)),$A118)+COUNTIFS(INDEX(ownership,0,MATCH(H$1,Systems!$I$2:AY$2,)),$A118&amp;"(*",INDEX(ownership,0,MATCH(H$1,Systems!$I$2:AY$2,)),"&lt;&gt;*"&amp;"(X)"&amp;"*")+COUNTIF(INDEX(ownership,0,MATCH(H$1,Systems!$I$2:AY$2,)),$A118&amp;",*")</f>
        <v>0</v>
      </c>
      <c r="I118" s="121">
        <f t="array" ref="I118">COUNTIF(INDEX(ownership,0,MATCH(I$1,Systems!$I$2:AY$2,)),$A118)+COUNTIFS(INDEX(ownership,0,MATCH(I$1,Systems!$I$2:AY$2,)),$A118&amp;"(*",INDEX(ownership,0,MATCH(I$1,Systems!$I$2:AY$2,)),"&lt;&gt;*"&amp;"(X)"&amp;"*")+COUNTIF(INDEX(ownership,0,MATCH(I$1,Systems!$I$2:AY$2,)),$A118&amp;",*")</f>
        <v>0</v>
      </c>
      <c r="J118" s="121">
        <f t="array" ref="J118">COUNTIF(INDEX(ownership,0,MATCH(J$1,Systems!$I$2:AY$2,)),$A118)+COUNTIFS(INDEX(ownership,0,MATCH(J$1,Systems!$I$2:AY$2,)),$A118&amp;"(*",INDEX(ownership,0,MATCH(J$1,Systems!$I$2:AY$2,)),"&lt;&gt;*"&amp;"(X)"&amp;"*")+COUNTIF(INDEX(ownership,0,MATCH(J$1,Systems!$I$2:AY$2,)),$A118&amp;",*")</f>
        <v>0</v>
      </c>
      <c r="K118" s="121">
        <f t="array" ref="K118">COUNTIF(INDEX(ownership,0,MATCH(K$1,Systems!$I$2:AY$2,)),$A118)+COUNTIFS(INDEX(ownership,0,MATCH(K$1,Systems!$I$2:AY$2,)),$A118&amp;"(*",INDEX(ownership,0,MATCH(K$1,Systems!$I$2:AY$2,)),"&lt;&gt;*"&amp;"(X)"&amp;"*")+COUNTIF(INDEX(ownership,0,MATCH(K$1,Systems!$I$2:AY$2,)),$A118&amp;",*")</f>
        <v>0</v>
      </c>
      <c r="L118" s="121">
        <f t="array" ref="L118">COUNTIF(INDEX(ownership,0,MATCH(L$1,Systems!$I$2:AY$2,)),$A118)+COUNTIFS(INDEX(ownership,0,MATCH(L$1,Systems!$I$2:AY$2,)),$A118&amp;"(*",INDEX(ownership,0,MATCH(L$1,Systems!$I$2:AY$2,)),"&lt;&gt;*"&amp;"(X)"&amp;"*")+COUNTIF(INDEX(ownership,0,MATCH(L$1,Systems!$I$2:AY$2,)),$A118&amp;",*")</f>
        <v>0</v>
      </c>
      <c r="M118" s="121">
        <f t="array" ref="M118">COUNTIF(INDEX(ownership,0,MATCH(M$1,Systems!$I$2:AY$2,)),$A118)+COUNTIFS(INDEX(ownership,0,MATCH(M$1,Systems!$I$2:AY$2,)),$A118&amp;"(*",INDEX(ownership,0,MATCH(M$1,Systems!$I$2:AY$2,)),"&lt;&gt;*"&amp;"(X)"&amp;"*")+COUNTIF(INDEX(ownership,0,MATCH(M$1,Systems!$I$2:AY$2,)),$A118&amp;",*")</f>
        <v>0</v>
      </c>
      <c r="N118" s="121">
        <f t="array" ref="N118">COUNTIF(INDEX(ownership,0,MATCH(N$1,Systems!$I$2:AY$2,)),$A118)+COUNTIFS(INDEX(ownership,0,MATCH(N$1,Systems!$I$2:AY$2,)),$A118&amp;"(*",INDEX(ownership,0,MATCH(N$1,Systems!$I$2:AY$2,)),"&lt;&gt;*"&amp;"(X)"&amp;"*")+COUNTIF(INDEX(ownership,0,MATCH(N$1,Systems!$I$2:AY$2,)),$A118&amp;",*")</f>
        <v>0</v>
      </c>
      <c r="O118" s="121">
        <f t="array" ref="O118">COUNTIF(INDEX(ownership,0,MATCH(O$1,Systems!$I$2:AY$2,)),$A118)+COUNTIFS(INDEX(ownership,0,MATCH(O$1,Systems!$I$2:AY$2,)),$A118&amp;"(*",INDEX(ownership,0,MATCH(O$1,Systems!$I$2:AY$2,)),"&lt;&gt;*"&amp;"(X)"&amp;"*")+COUNTIF(INDEX(ownership,0,MATCH(O$1,Systems!$I$2:AY$2,)),$A118&amp;",*")</f>
        <v>0</v>
      </c>
      <c r="P118" s="121">
        <f t="array" ref="P118">COUNTIF(INDEX(ownership,0,MATCH(P$1,Systems!$I$2:AY$2,)),$A118)+COUNTIFS(INDEX(ownership,0,MATCH(P$1,Systems!$I$2:AY$2,)),$A118&amp;"(*",INDEX(ownership,0,MATCH(P$1,Systems!$I$2:AY$2,)),"&lt;&gt;*"&amp;"(X)"&amp;"*")+COUNTIF(INDEX(ownership,0,MATCH(P$1,Systems!$I$2:AY$2,)),$A118&amp;",*")</f>
        <v>0</v>
      </c>
      <c r="Q118" s="121">
        <f t="array" ref="Q118">COUNTIF(INDEX(ownership,0,MATCH(Q$1,Systems!$I$2:AY$2,)),$A118)+COUNTIFS(INDEX(ownership,0,MATCH(Q$1,Systems!$I$2:AY$2,)),$A118&amp;"(*",INDEX(ownership,0,MATCH(Q$1,Systems!$I$2:AY$2,)),"&lt;&gt;*"&amp;"(X)"&amp;"*")+COUNTIF(INDEX(ownership,0,MATCH(Q$1,Systems!$I$2:AY$2,)),$A118&amp;",*")</f>
        <v>0</v>
      </c>
      <c r="R118" s="121">
        <f t="array" ref="R118">COUNTIF(INDEX(ownership,0,MATCH(R$1,Systems!$I$2:AY$2,)),$A118)+COUNTIFS(INDEX(ownership,0,MATCH(R$1,Systems!$I$2:AY$2,)),$A118&amp;"(*",INDEX(ownership,0,MATCH(R$1,Systems!$I$2:AY$2,)),"&lt;&gt;*"&amp;"(X)"&amp;"*")+COUNTIF(INDEX(ownership,0,MATCH(R$1,Systems!$I$2:AY$2,)),$A118&amp;",*")</f>
        <v>0</v>
      </c>
      <c r="S118" s="121">
        <f t="array" ref="S118">COUNTIF(INDEX(ownership,0,MATCH(S$1,Systems!$I$2:AY$2,)),$A118)+COUNTIFS(INDEX(ownership,0,MATCH(S$1,Systems!$I$2:AY$2,)),$A118&amp;"(*",INDEX(ownership,0,MATCH(S$1,Systems!$I$2:AY$2,)),"&lt;&gt;*"&amp;"(X)"&amp;"*")+COUNTIF(INDEX(ownership,0,MATCH(S$1,Systems!$I$2:AY$2,)),$A118&amp;",*")</f>
        <v>0</v>
      </c>
      <c r="T118" s="121">
        <f t="array" ref="T118">COUNTIF(INDEX(ownership,0,MATCH(T$1,Systems!$I$2:AY$2,)),$A118)+COUNTIFS(INDEX(ownership,0,MATCH(T$1,Systems!$I$2:AY$2,)),$A118&amp;"(*",INDEX(ownership,0,MATCH(T$1,Systems!$I$2:AY$2,)),"&lt;&gt;*"&amp;"(X)"&amp;"*")+COUNTIF(INDEX(ownership,0,MATCH(T$1,Systems!$I$2:AY$2,)),$A118&amp;",*")</f>
        <v>0</v>
      </c>
      <c r="U118" s="121">
        <f t="array" ref="U118">COUNTIF(INDEX(ownership,0,MATCH(U$1,Systems!$I$2:AY$2,)),$A118)+COUNTIFS(INDEX(ownership,0,MATCH(U$1,Systems!$I$2:AY$2,)),$A118&amp;"(*",INDEX(ownership,0,MATCH(U$1,Systems!$I$2:AY$2,)),"&lt;&gt;*"&amp;"(X)"&amp;"*")+COUNTIF(INDEX(ownership,0,MATCH(U$1,Systems!$I$2:AY$2,)),$A118&amp;",*")</f>
        <v>0</v>
      </c>
      <c r="V118" s="121">
        <f t="array" ref="V118">COUNTIF(INDEX(ownership,0,MATCH(V$1,Systems!$I$2:AY$2,)),$A118)+COUNTIFS(INDEX(ownership,0,MATCH(V$1,Systems!$I$2:AY$2,)),$A118&amp;"(*",INDEX(ownership,0,MATCH(V$1,Systems!$I$2:AY$2,)),"&lt;&gt;*"&amp;"(X)"&amp;"*")+COUNTIF(INDEX(ownership,0,MATCH(V$1,Systems!$I$2:AY$2,)),$A118&amp;",*")</f>
        <v>0</v>
      </c>
      <c r="W118" s="121">
        <f t="array" ref="W118">COUNTIF(INDEX(ownership,0,MATCH(W$1,Systems!$I$2:AY$2,)),$A118)+COUNTIFS(INDEX(ownership,0,MATCH(W$1,Systems!$I$2:AY$2,)),$A118&amp;"(*",INDEX(ownership,0,MATCH(W$1,Systems!$I$2:AY$2,)),"&lt;&gt;*"&amp;"(X)"&amp;"*")+COUNTIF(INDEX(ownership,0,MATCH(W$1,Systems!$I$2:AY$2,)),$A118&amp;",*")</f>
        <v>0</v>
      </c>
      <c r="X118" s="121">
        <f t="array" ref="X118">COUNTIF(INDEX(ownership,0,MATCH(X$1,Systems!$I$2:AY$2,)),$A118)+COUNTIFS(INDEX(ownership,0,MATCH(X$1,Systems!$I$2:AY$2,)),$A118&amp;"(*",INDEX(ownership,0,MATCH(X$1,Systems!$I$2:AY$2,)),"&lt;&gt;*"&amp;"(X)"&amp;"*")+COUNTIF(INDEX(ownership,0,MATCH(X$1,Systems!$I$2:AY$2,)),$A118&amp;",*")</f>
        <v>0</v>
      </c>
      <c r="Y118" s="121">
        <f t="array" ref="Y118">COUNTIF(INDEX(ownership,0,MATCH(Y$1,Systems!$I$2:AY$2,)),$A118)+COUNTIFS(INDEX(ownership,0,MATCH(Y$1,Systems!$I$2:AY$2,)),$A118&amp;"(*",INDEX(ownership,0,MATCH(Y$1,Systems!$I$2:AY$2,)),"&lt;&gt;*"&amp;"(X)"&amp;"*")+COUNTIF(INDEX(ownership,0,MATCH(Y$1,Systems!$I$2:AY$2,)),$A118&amp;",*")</f>
        <v>0</v>
      </c>
      <c r="Z118" s="121">
        <f t="array" ref="Z118">COUNTIF(INDEX(ownership,0,MATCH(Z$1,Systems!$I$2:AY$2,)),$A118)+COUNTIFS(INDEX(ownership,0,MATCH(Z$1,Systems!$I$2:AY$2,)),$A118&amp;"(*",INDEX(ownership,0,MATCH(Z$1,Systems!$I$2:AY$2,)),"&lt;&gt;*"&amp;"(X)"&amp;"*")+COUNTIF(INDEX(ownership,0,MATCH(Z$1,Systems!$I$2:AY$2,)),$A118&amp;",*")</f>
        <v>0</v>
      </c>
      <c r="AA118" s="121">
        <f t="array" ref="AA118">COUNTIF(INDEX(ownership,0,MATCH(AA$1,Systems!$I$2:AY$2,)),$A118)+COUNTIFS(INDEX(ownership,0,MATCH(AA$1,Systems!$I$2:AY$2,)),$A118&amp;"(*",INDEX(ownership,0,MATCH(AA$1,Systems!$I$2:AY$2,)),"&lt;&gt;*"&amp;"(X)"&amp;"*")+COUNTIF(INDEX(ownership,0,MATCH(AA$1,Systems!$I$2:AY$2,)),$A118&amp;",*")</f>
        <v>0</v>
      </c>
      <c r="AB118" s="121">
        <f t="array" ref="AB118">COUNTIF(INDEX(ownership,0,MATCH(AB$1,Systems!$I$2:AY$2,)),$A118)+COUNTIFS(INDEX(ownership,0,MATCH(AB$1,Systems!$I$2:AY$2,)),$A118&amp;"(*",INDEX(ownership,0,MATCH(AB$1,Systems!$I$2:AY$2,)),"&lt;&gt;*"&amp;"(X)"&amp;"*")+COUNTIF(INDEX(ownership,0,MATCH(AB$1,Systems!$I$2:AY$2,)),$A118&amp;",*")</f>
        <v>0</v>
      </c>
      <c r="AC118" s="121">
        <f t="array" ref="AC118">COUNTIF(INDEX(ownership,0,MATCH(AC$1,Systems!$I$2:AY$2,)),$A118)+COUNTIFS(INDEX(ownership,0,MATCH(AC$1,Systems!$I$2:AY$2,)),$A118&amp;"(*",INDEX(ownership,0,MATCH(AC$1,Systems!$I$2:AY$2,)),"&lt;&gt;*"&amp;"(X)"&amp;"*")+COUNTIF(INDEX(ownership,0,MATCH(AC$1,Systems!$I$2:AY$2,)),$A118&amp;",*")</f>
        <v>0</v>
      </c>
      <c r="AD118" s="121">
        <f t="array" ref="AD118">COUNTIF(INDEX(ownership,0,MATCH(AD$1,Systems!$I$2:AY$2,)),$A118)+COUNTIFS(INDEX(ownership,0,MATCH(AD$1,Systems!$I$2:AY$2,)),$A118&amp;"(*",INDEX(ownership,0,MATCH(AD$1,Systems!$I$2:AY$2,)),"&lt;&gt;*"&amp;"(X)"&amp;"*")+COUNTIF(INDEX(ownership,0,MATCH(AD$1,Systems!$I$2:AY$2,)),$A118&amp;",*")</f>
        <v>0</v>
      </c>
      <c r="AE118" s="121">
        <f t="array" ref="AE118">COUNTIF(INDEX(ownership,0,MATCH(AE$1,Systems!$I$2:AY$2,)),$A118)+COUNTIFS(INDEX(ownership,0,MATCH(AE$1,Systems!$I$2:AY$2,)),$A118&amp;"(*",INDEX(ownership,0,MATCH(AE$1,Systems!$I$2:AY$2,)),"&lt;&gt;*"&amp;"(X)"&amp;"*")+COUNTIF(INDEX(ownership,0,MATCH(AE$1,Systems!$I$2:AY$2,)),$A118&amp;",*")</f>
        <v>0</v>
      </c>
      <c r="AF118" s="121">
        <f t="array" ref="AF118">COUNTIF(INDEX(ownership,0,MATCH(AF$1,Systems!$I$2:AY$2,)),$A118)+COUNTIFS(INDEX(ownership,0,MATCH(AF$1,Systems!$I$2:AY$2,)),$A118&amp;"(*",INDEX(ownership,0,MATCH(AF$1,Systems!$I$2:AY$2,)),"&lt;&gt;*"&amp;"(X)"&amp;"*")+COUNTIF(INDEX(ownership,0,MATCH(AF$1,Systems!$I$2:AY$2,)),$A118&amp;",*")</f>
        <v>0</v>
      </c>
      <c r="AG118" s="121">
        <f t="array" ref="AG118">COUNTIF(INDEX(ownership,0,MATCH(AG$1,Systems!$I$2:AY$2,)),$A118)+COUNTIFS(INDEX(ownership,0,MATCH(AG$1,Systems!$I$2:AY$2,)),$A118&amp;"(*",INDEX(ownership,0,MATCH(AG$1,Systems!$I$2:AY$2,)),"&lt;&gt;*"&amp;"(X)"&amp;"*")+COUNTIF(INDEX(ownership,0,MATCH(AG$1,Systems!$I$2:AY$2,)),$A118&amp;",*")</f>
        <v>0</v>
      </c>
      <c r="AH118" s="121">
        <f t="array" ref="AH118">COUNTIF(INDEX(ownership,0,MATCH(AH$1,Systems!$I$2:AY$2,)),$A118)+COUNTIFS(INDEX(ownership,0,MATCH(AH$1,Systems!$I$2:AY$2,)),$A118&amp;"(*",INDEX(ownership,0,MATCH(AH$1,Systems!$I$2:AY$2,)),"&lt;&gt;*"&amp;"(X)"&amp;"*")+COUNTIF(INDEX(ownership,0,MATCH(AH$1,Systems!$I$2:AY$2,)),$A118&amp;",*")</f>
        <v>0</v>
      </c>
      <c r="AI118" s="121">
        <f t="array" ref="AI118">COUNTIF(INDEX(ownership,0,MATCH(AI$1,Systems!$I$2:AY$2,)),$A118)+COUNTIFS(INDEX(ownership,0,MATCH(AI$1,Systems!$I$2:AY$2,)),$A118&amp;"(*",INDEX(ownership,0,MATCH(AI$1,Systems!$I$2:AY$2,)),"&lt;&gt;*"&amp;"(X)"&amp;"*")+COUNTIF(INDEX(ownership,0,MATCH(AI$1,Systems!$I$2:AY$2,)),$A118&amp;",*")</f>
        <v>0</v>
      </c>
      <c r="AJ118" s="121">
        <f t="array" ref="AJ118">COUNTIF(INDEX(ownership,0,MATCH(AJ$1,Systems!$I$2:AY$2,)),$A118)+COUNTIFS(INDEX(ownership,0,MATCH(AJ$1,Systems!$I$2:AY$2,)),$A118&amp;"(*",INDEX(ownership,0,MATCH(AJ$1,Systems!$I$2:AY$2,)),"&lt;&gt;*"&amp;"(X)"&amp;"*")+COUNTIF(INDEX(ownership,0,MATCH(AJ$1,Systems!$I$2:AY$2,)),$A118&amp;",*")</f>
        <v>0</v>
      </c>
      <c r="AK118" s="121">
        <f t="array" ref="AK118">COUNTIF(INDEX(ownership,0,MATCH(AK$1,Systems!$I$2:AY$2,)),$A118)+COUNTIFS(INDEX(ownership,0,MATCH(AK$1,Systems!$I$2:AY$2,)),$A118&amp;"(*",INDEX(ownership,0,MATCH(AK$1,Systems!$I$2:AY$2,)),"&lt;&gt;*"&amp;"(X)"&amp;"*")+COUNTIF(INDEX(ownership,0,MATCH(AK$1,Systems!$I$2:AY$2,)),$A118&amp;",*")</f>
        <v>0</v>
      </c>
      <c r="AL118" s="121">
        <f t="array" ref="AL118">COUNTIF(INDEX(ownership,0,MATCH(AL$1,Systems!$I$2:AY$2,)),$A118)+COUNTIFS(INDEX(ownership,0,MATCH(AL$1,Systems!$I$2:AY$2,)),$A118&amp;"(*",INDEX(ownership,0,MATCH(AL$1,Systems!$I$2:AY$2,)),"&lt;&gt;*"&amp;"(X)"&amp;"*")+COUNTIF(INDEX(ownership,0,MATCH(AL$1,Systems!$I$2:AY$2,)),$A118&amp;",*")</f>
        <v>0</v>
      </c>
      <c r="AM118" s="121">
        <f t="array" ref="AM118">COUNTIF(INDEX(ownership,0,MATCH(AM$1,Systems!$I$2:AY$2,)),$A118)+COUNTIFS(INDEX(ownership,0,MATCH(AM$1,Systems!$I$2:AY$2,)),$A118&amp;"(*",INDEX(ownership,0,MATCH(AM$1,Systems!$I$2:AY$2,)),"&lt;&gt;*"&amp;"(X)"&amp;"*")+COUNTIF(INDEX(ownership,0,MATCH(AM$1,Systems!$I$2:AY$2,)),$A118&amp;",*")</f>
        <v>0</v>
      </c>
      <c r="AN118" s="121">
        <f t="array" ref="AN118">COUNTIF(INDEX(ownership,0,MATCH(AN$1,Systems!$I$2:AY$2,)),$A118)+COUNTIFS(INDEX(ownership,0,MATCH(AN$1,Systems!$I$2:AY$2,)),$A118&amp;"(*",INDEX(ownership,0,MATCH(AN$1,Systems!$I$2:AY$2,)),"&lt;&gt;*"&amp;"(X)"&amp;"*")+COUNTIF(INDEX(ownership,0,MATCH(AN$1,Systems!$I$2:AY$2,)),$A118&amp;",*")</f>
        <v>0</v>
      </c>
      <c r="AO118" s="121">
        <f t="array" ref="AO118">COUNTIF(INDEX(ownership,0,MATCH(AO$1,Systems!$I$2:AY$2,)),$A118)+COUNTIFS(INDEX(ownership,0,MATCH(AO$1,Systems!$I$2:AY$2,)),$A118&amp;"(*",INDEX(ownership,0,MATCH(AO$1,Systems!$I$2:AY$2,)),"&lt;&gt;*"&amp;"(X)"&amp;"*")+COUNTIF(INDEX(ownership,0,MATCH(AO$1,Systems!$I$2:AY$2,)),$A118&amp;",*")</f>
        <v>0</v>
      </c>
      <c r="AP118" s="121">
        <f t="array" ref="AP118">COUNTIF(INDEX(ownership,0,MATCH(AP$1,Systems!$I$2:AY$2,)),$A118)+COUNTIFS(INDEX(ownership,0,MATCH(AP$1,Systems!$I$2:AY$2,)),$A118&amp;"(*",INDEX(ownership,0,MATCH(AP$1,Systems!$I$2:AY$2,)),"&lt;&gt;*"&amp;"(X)"&amp;"*")+COUNTIF(INDEX(ownership,0,MATCH(AP$1,Systems!$I$2:AY$2,)),$A118&amp;",*")</f>
        <v>0</v>
      </c>
      <c r="AQ118" s="121">
        <f t="array" ref="AQ118">COUNTIF(INDEX(ownership,0,MATCH(AQ$1,Systems!$I$2:AY$2,)),$A118)+COUNTIFS(INDEX(ownership,0,MATCH(AQ$1,Systems!$I$2:AY$2,)),$A118&amp;"(*",INDEX(ownership,0,MATCH(AQ$1,Systems!$I$2:AY$2,)),"&lt;&gt;*"&amp;"(X)"&amp;"*")+COUNTIF(INDEX(ownership,0,MATCH(AQ$1,Systems!$I$2:AY$2,)),$A118&amp;",*")</f>
        <v>0</v>
      </c>
      <c r="AR118" s="121">
        <f t="array" ref="AR118">COUNTIF(INDEX(ownership,0,MATCH(AR$1,Systems!$I$2:AY$2,)),$A118)+COUNTIFS(INDEX(ownership,0,MATCH(AR$1,Systems!$I$2:AY$2,)),$A118&amp;"(*",INDEX(ownership,0,MATCH(AR$1,Systems!$I$2:AY$2,)),"&lt;&gt;*"&amp;"(X)"&amp;"*")+COUNTIF(INDEX(ownership,0,MATCH(AR$1,Systems!$I$2:AY$2,)),$A118&amp;",*")</f>
        <v>0</v>
      </c>
      <c r="AS118" s="121">
        <f t="array" ref="AS118">COUNTIF(INDEX(ownership,0,MATCH(AS$1,Systems!$I$2:AY$2,)),$A118)+COUNTIFS(INDEX(ownership,0,MATCH(AS$1,Systems!$I$2:AY$2,)),$A118&amp;"(*",INDEX(ownership,0,MATCH(AS$1,Systems!$I$2:AY$2,)),"&lt;&gt;*"&amp;"(X)"&amp;"*")+COUNTIF(INDEX(ownership,0,MATCH(AS$1,Systems!$I$2:AY$2,)),$A118&amp;",*")</f>
        <v>22</v>
      </c>
      <c r="AT118" s="121">
        <f t="array" ref="AT118">COUNTIF(INDEX(ownership,0,MATCH(AT$1,Systems!$I$2:AY$2,)),$A118)+COUNTIFS(INDEX(ownership,0,MATCH(AT$1,Systems!$I$2:AY$2,)),$A118&amp;"(*",INDEX(ownership,0,MATCH(AT$1,Systems!$I$2:AY$2,)),"&lt;&gt;*"&amp;"(X)"&amp;"*")+COUNTIF(INDEX(ownership,0,MATCH(AT$1,Systems!$I$2:AY$2,)),$A118&amp;",*")</f>
        <v>22</v>
      </c>
      <c r="AU118" s="121">
        <f t="array" ref="AU118">COUNTIF(INDEX(ownership,0,MATCH(AU$1,Systems!$I$2:AY$2,)),$A118)+COUNTIFS(INDEX(ownership,0,MATCH(AU$1,Systems!$I$2:AY$2,)),$A118&amp;"(*",INDEX(ownership,0,MATCH(AU$1,Systems!$I$2:AY$2,)),"&lt;&gt;*"&amp;"(X)"&amp;"*")+COUNTIF(INDEX(ownership,0,MATCH(AU$1,Systems!$I$2:AY$2,)),$A118&amp;",*")</f>
        <v>33</v>
      </c>
      <c r="AV118" s="121">
        <f t="array" ref="AV118">COUNTIF(INDEX(ownership,0,MATCH(AV$1,Systems!$I$2:AY$2,)),$A118)+COUNTIFS(INDEX(ownership,0,MATCH(AV$1,Systems!$I$2:AY$2,)),$A118&amp;"(*",INDEX(ownership,0,MATCH(AV$1,Systems!$I$2:AY$2,)),"&lt;&gt;*"&amp;"(X)"&amp;"*")+COUNTIF(INDEX(ownership,0,MATCH(AV$1,Systems!$I$2:AY$2,)),$A118&amp;",*")</f>
        <v>33</v>
      </c>
      <c r="AW118" s="121">
        <f t="array" ref="AW118">COUNTIF(INDEX(ownership,0,MATCH(AW$1,Systems!$I$2:AY$2,)),$A118)+COUNTIFS(INDEX(ownership,0,MATCH(AW$1,Systems!$I$2:AY$2,)),$A118&amp;"(*",INDEX(ownership,0,MATCH(AW$1,Systems!$I$2:AY$2,)),"&lt;&gt;*"&amp;"(X)"&amp;"*")+COUNTIF(INDEX(ownership,0,MATCH(AW$1,Systems!$I$2:AY$2,)),$A118&amp;",*")</f>
        <v>0</v>
      </c>
      <c r="AX118" s="121">
        <f t="array" ref="AX118">COUNTIF(INDEX(ownership,0,MATCH(AX$1,Systems!$I$2:AY$2,)),$A118)+COUNTIFS(INDEX(ownership,0,MATCH(AX$1,Systems!$I$2:AY$2,)),$A118&amp;"(*",INDEX(ownership,0,MATCH(AX$1,Systems!$I$2:AY$2,)),"&lt;&gt;*"&amp;"(X)"&amp;"*")+COUNTIF(INDEX(ownership,0,MATCH(AX$1,Systems!$I$2:AY$2,)),$A118&amp;",*")</f>
        <v>0</v>
      </c>
      <c r="AY118" s="121">
        <f t="array" ref="AY118">COUNTIF(INDEX(ownership,0,MATCH(AY$1,Systems!$I$2:AZ$2,)),$A118)+COUNTIFS(INDEX(ownership,0,MATCH(AY$1,Systems!$I$2:AZ$2,)),$A118&amp;"(*",INDEX(ownership,0,MATCH(AY$1,Systems!$I$2:AZ$2,)),"&lt;&gt;*"&amp;"(X)"&amp;"*")+COUNTIF(INDEX(ownership,0,MATCH(AY$1,Systems!$I$2:AZ$2,)),$A118&amp;",*")</f>
        <v>0</v>
      </c>
      <c r="AZ118" s="121">
        <f t="array" ref="AZ118">COUNTIF(INDEX(ownership,0,MATCH(AZ$1,Systems!$I$2:AY$2,)),$A118)+COUNTIFS(INDEX(ownership,0,MATCH(AZ$1,Systems!$I$2:AY$2,)),$A118&amp;"(*",INDEX(ownership,0,MATCH(AZ$1,Systems!$I$2:AY$2,)),"&lt;&gt;*"&amp;"(X)"&amp;"*")+COUNTIF(INDEX(ownership,0,MATCH(AZ$1,Systems!$I$2:AY$2,)),$A118&amp;",*")</f>
        <v>0</v>
      </c>
    </row>
    <row r="119" ht="15.75" customHeight="1">
      <c r="A119" s="60" t="s">
        <v>777</v>
      </c>
      <c r="B119" s="60" t="s">
        <v>8150</v>
      </c>
      <c r="C119" s="60" t="s">
        <v>8049</v>
      </c>
      <c r="D119" s="119">
        <v>3083.0</v>
      </c>
      <c r="E119" s="69"/>
      <c r="F119" s="122"/>
      <c r="G119" s="121">
        <f t="shared" si="1"/>
        <v>50</v>
      </c>
      <c r="H119" s="121">
        <f t="array" ref="H119">COUNTIF(INDEX(ownership,0,MATCH(H$1,Systems!$I$2:AY$2,)),$A119)+COUNTIFS(INDEX(ownership,0,MATCH(H$1,Systems!$I$2:AY$2,)),$A119&amp;"(*",INDEX(ownership,0,MATCH(H$1,Systems!$I$2:AY$2,)),"&lt;&gt;*"&amp;"(X)"&amp;"*")+COUNTIF(INDEX(ownership,0,MATCH(H$1,Systems!$I$2:AY$2,)),$A119&amp;",*")</f>
        <v>0</v>
      </c>
      <c r="I119" s="121">
        <f t="array" ref="I119">COUNTIF(INDEX(ownership,0,MATCH(I$1,Systems!$I$2:AY$2,)),$A119)+COUNTIFS(INDEX(ownership,0,MATCH(I$1,Systems!$I$2:AY$2,)),$A119&amp;"(*",INDEX(ownership,0,MATCH(I$1,Systems!$I$2:AY$2,)),"&lt;&gt;*"&amp;"(X)"&amp;"*")+COUNTIF(INDEX(ownership,0,MATCH(I$1,Systems!$I$2:AY$2,)),$A119&amp;",*")</f>
        <v>0</v>
      </c>
      <c r="J119" s="121">
        <f t="array" ref="J119">COUNTIF(INDEX(ownership,0,MATCH(J$1,Systems!$I$2:AY$2,)),$A119)+COUNTIFS(INDEX(ownership,0,MATCH(J$1,Systems!$I$2:AY$2,)),$A119&amp;"(*",INDEX(ownership,0,MATCH(J$1,Systems!$I$2:AY$2,)),"&lt;&gt;*"&amp;"(X)"&amp;"*")+COUNTIF(INDEX(ownership,0,MATCH(J$1,Systems!$I$2:AY$2,)),$A119&amp;",*")</f>
        <v>0</v>
      </c>
      <c r="K119" s="121">
        <f t="array" ref="K119">COUNTIF(INDEX(ownership,0,MATCH(K$1,Systems!$I$2:AY$2,)),$A119)+COUNTIFS(INDEX(ownership,0,MATCH(K$1,Systems!$I$2:AY$2,)),$A119&amp;"(*",INDEX(ownership,0,MATCH(K$1,Systems!$I$2:AY$2,)),"&lt;&gt;*"&amp;"(X)"&amp;"*")+COUNTIF(INDEX(ownership,0,MATCH(K$1,Systems!$I$2:AY$2,)),$A119&amp;",*")</f>
        <v>0</v>
      </c>
      <c r="L119" s="121">
        <f t="array" ref="L119">COUNTIF(INDEX(ownership,0,MATCH(L$1,Systems!$I$2:AY$2,)),$A119)+COUNTIFS(INDEX(ownership,0,MATCH(L$1,Systems!$I$2:AY$2,)),$A119&amp;"(*",INDEX(ownership,0,MATCH(L$1,Systems!$I$2:AY$2,)),"&lt;&gt;*"&amp;"(X)"&amp;"*")+COUNTIF(INDEX(ownership,0,MATCH(L$1,Systems!$I$2:AY$2,)),$A119&amp;",*")</f>
        <v>0</v>
      </c>
      <c r="M119" s="121">
        <f t="array" ref="M119">COUNTIF(INDEX(ownership,0,MATCH(M$1,Systems!$I$2:AY$2,)),$A119)+COUNTIFS(INDEX(ownership,0,MATCH(M$1,Systems!$I$2:AY$2,)),$A119&amp;"(*",INDEX(ownership,0,MATCH(M$1,Systems!$I$2:AY$2,)),"&lt;&gt;*"&amp;"(X)"&amp;"*")+COUNTIF(INDEX(ownership,0,MATCH(M$1,Systems!$I$2:AY$2,)),$A119&amp;",*")</f>
        <v>0</v>
      </c>
      <c r="N119" s="121">
        <f t="array" ref="N119">COUNTIF(INDEX(ownership,0,MATCH(N$1,Systems!$I$2:AY$2,)),$A119)+COUNTIFS(INDEX(ownership,0,MATCH(N$1,Systems!$I$2:AY$2,)),$A119&amp;"(*",INDEX(ownership,0,MATCH(N$1,Systems!$I$2:AY$2,)),"&lt;&gt;*"&amp;"(X)"&amp;"*")+COUNTIF(INDEX(ownership,0,MATCH(N$1,Systems!$I$2:AY$2,)),$A119&amp;",*")</f>
        <v>0</v>
      </c>
      <c r="O119" s="121">
        <f t="array" ref="O119">COUNTIF(INDEX(ownership,0,MATCH(O$1,Systems!$I$2:AY$2,)),$A119)+COUNTIFS(INDEX(ownership,0,MATCH(O$1,Systems!$I$2:AY$2,)),$A119&amp;"(*",INDEX(ownership,0,MATCH(O$1,Systems!$I$2:AY$2,)),"&lt;&gt;*"&amp;"(X)"&amp;"*")+COUNTIF(INDEX(ownership,0,MATCH(O$1,Systems!$I$2:AY$2,)),$A119&amp;",*")</f>
        <v>0</v>
      </c>
      <c r="P119" s="121">
        <f t="array" ref="P119">COUNTIF(INDEX(ownership,0,MATCH(P$1,Systems!$I$2:AY$2,)),$A119)+COUNTIFS(INDEX(ownership,0,MATCH(P$1,Systems!$I$2:AY$2,)),$A119&amp;"(*",INDEX(ownership,0,MATCH(P$1,Systems!$I$2:AY$2,)),"&lt;&gt;*"&amp;"(X)"&amp;"*")+COUNTIF(INDEX(ownership,0,MATCH(P$1,Systems!$I$2:AY$2,)),$A119&amp;",*")</f>
        <v>0</v>
      </c>
      <c r="Q119" s="121">
        <f t="array" ref="Q119">COUNTIF(INDEX(ownership,0,MATCH(Q$1,Systems!$I$2:AY$2,)),$A119)+COUNTIFS(INDEX(ownership,0,MATCH(Q$1,Systems!$I$2:AY$2,)),$A119&amp;"(*",INDEX(ownership,0,MATCH(Q$1,Systems!$I$2:AY$2,)),"&lt;&gt;*"&amp;"(X)"&amp;"*")+COUNTIF(INDEX(ownership,0,MATCH(Q$1,Systems!$I$2:AY$2,)),$A119&amp;",*")</f>
        <v>0</v>
      </c>
      <c r="R119" s="121">
        <f t="array" ref="R119">COUNTIF(INDEX(ownership,0,MATCH(R$1,Systems!$I$2:AY$2,)),$A119)+COUNTIFS(INDEX(ownership,0,MATCH(R$1,Systems!$I$2:AY$2,)),$A119&amp;"(*",INDEX(ownership,0,MATCH(R$1,Systems!$I$2:AY$2,)),"&lt;&gt;*"&amp;"(X)"&amp;"*")+COUNTIF(INDEX(ownership,0,MATCH(R$1,Systems!$I$2:AY$2,)),$A119&amp;",*")</f>
        <v>0</v>
      </c>
      <c r="S119" s="121">
        <f t="array" ref="S119">COUNTIF(INDEX(ownership,0,MATCH(S$1,Systems!$I$2:AY$2,)),$A119)+COUNTIFS(INDEX(ownership,0,MATCH(S$1,Systems!$I$2:AY$2,)),$A119&amp;"(*",INDEX(ownership,0,MATCH(S$1,Systems!$I$2:AY$2,)),"&lt;&gt;*"&amp;"(X)"&amp;"*")+COUNTIF(INDEX(ownership,0,MATCH(S$1,Systems!$I$2:AY$2,)),$A119&amp;",*")</f>
        <v>0</v>
      </c>
      <c r="T119" s="121">
        <f t="array" ref="T119">COUNTIF(INDEX(ownership,0,MATCH(T$1,Systems!$I$2:AY$2,)),$A119)+COUNTIFS(INDEX(ownership,0,MATCH(T$1,Systems!$I$2:AY$2,)),$A119&amp;"(*",INDEX(ownership,0,MATCH(T$1,Systems!$I$2:AY$2,)),"&lt;&gt;*"&amp;"(X)"&amp;"*")+COUNTIF(INDEX(ownership,0,MATCH(T$1,Systems!$I$2:AY$2,)),$A119&amp;",*")</f>
        <v>0</v>
      </c>
      <c r="U119" s="121">
        <f t="array" ref="U119">COUNTIF(INDEX(ownership,0,MATCH(U$1,Systems!$I$2:AY$2,)),$A119)+COUNTIFS(INDEX(ownership,0,MATCH(U$1,Systems!$I$2:AY$2,)),$A119&amp;"(*",INDEX(ownership,0,MATCH(U$1,Systems!$I$2:AY$2,)),"&lt;&gt;*"&amp;"(X)"&amp;"*")+COUNTIF(INDEX(ownership,0,MATCH(U$1,Systems!$I$2:AY$2,)),$A119&amp;",*")</f>
        <v>0</v>
      </c>
      <c r="V119" s="121">
        <f t="array" ref="V119">COUNTIF(INDEX(ownership,0,MATCH(V$1,Systems!$I$2:AY$2,)),$A119)+COUNTIFS(INDEX(ownership,0,MATCH(V$1,Systems!$I$2:AY$2,)),$A119&amp;"(*",INDEX(ownership,0,MATCH(V$1,Systems!$I$2:AY$2,)),"&lt;&gt;*"&amp;"(X)"&amp;"*")+COUNTIF(INDEX(ownership,0,MATCH(V$1,Systems!$I$2:AY$2,)),$A119&amp;",*")</f>
        <v>0</v>
      </c>
      <c r="W119" s="121">
        <f t="array" ref="W119">COUNTIF(INDEX(ownership,0,MATCH(W$1,Systems!$I$2:AY$2,)),$A119)+COUNTIFS(INDEX(ownership,0,MATCH(W$1,Systems!$I$2:AY$2,)),$A119&amp;"(*",INDEX(ownership,0,MATCH(W$1,Systems!$I$2:AY$2,)),"&lt;&gt;*"&amp;"(X)"&amp;"*")+COUNTIF(INDEX(ownership,0,MATCH(W$1,Systems!$I$2:AY$2,)),$A119&amp;",*")</f>
        <v>0</v>
      </c>
      <c r="X119" s="121">
        <f t="array" ref="X119">COUNTIF(INDEX(ownership,0,MATCH(X$1,Systems!$I$2:AY$2,)),$A119)+COUNTIFS(INDEX(ownership,0,MATCH(X$1,Systems!$I$2:AY$2,)),$A119&amp;"(*",INDEX(ownership,0,MATCH(X$1,Systems!$I$2:AY$2,)),"&lt;&gt;*"&amp;"(X)"&amp;"*")+COUNTIF(INDEX(ownership,0,MATCH(X$1,Systems!$I$2:AY$2,)),$A119&amp;",*")</f>
        <v>0</v>
      </c>
      <c r="Y119" s="121">
        <f t="array" ref="Y119">COUNTIF(INDEX(ownership,0,MATCH(Y$1,Systems!$I$2:AY$2,)),$A119)+COUNTIFS(INDEX(ownership,0,MATCH(Y$1,Systems!$I$2:AY$2,)),$A119&amp;"(*",INDEX(ownership,0,MATCH(Y$1,Systems!$I$2:AY$2,)),"&lt;&gt;*"&amp;"(X)"&amp;"*")+COUNTIF(INDEX(ownership,0,MATCH(Y$1,Systems!$I$2:AY$2,)),$A119&amp;",*")</f>
        <v>0</v>
      </c>
      <c r="Z119" s="121">
        <f t="array" ref="Z119">COUNTIF(INDEX(ownership,0,MATCH(Z$1,Systems!$I$2:AY$2,)),$A119)+COUNTIFS(INDEX(ownership,0,MATCH(Z$1,Systems!$I$2:AY$2,)),$A119&amp;"(*",INDEX(ownership,0,MATCH(Z$1,Systems!$I$2:AY$2,)),"&lt;&gt;*"&amp;"(X)"&amp;"*")+COUNTIF(INDEX(ownership,0,MATCH(Z$1,Systems!$I$2:AY$2,)),$A119&amp;",*")</f>
        <v>0</v>
      </c>
      <c r="AA119" s="121">
        <f t="array" ref="AA119">COUNTIF(INDEX(ownership,0,MATCH(AA$1,Systems!$I$2:AY$2,)),$A119)+COUNTIFS(INDEX(ownership,0,MATCH(AA$1,Systems!$I$2:AY$2,)),$A119&amp;"(*",INDEX(ownership,0,MATCH(AA$1,Systems!$I$2:AY$2,)),"&lt;&gt;*"&amp;"(X)"&amp;"*")+COUNTIF(INDEX(ownership,0,MATCH(AA$1,Systems!$I$2:AY$2,)),$A119&amp;",*")</f>
        <v>0</v>
      </c>
      <c r="AB119" s="121">
        <f t="array" ref="AB119">COUNTIF(INDEX(ownership,0,MATCH(AB$1,Systems!$I$2:AY$2,)),$A119)+COUNTIFS(INDEX(ownership,0,MATCH(AB$1,Systems!$I$2:AY$2,)),$A119&amp;"(*",INDEX(ownership,0,MATCH(AB$1,Systems!$I$2:AY$2,)),"&lt;&gt;*"&amp;"(X)"&amp;"*")+COUNTIF(INDEX(ownership,0,MATCH(AB$1,Systems!$I$2:AY$2,)),$A119&amp;",*")</f>
        <v>0</v>
      </c>
      <c r="AC119" s="121">
        <f t="array" ref="AC119">COUNTIF(INDEX(ownership,0,MATCH(AC$1,Systems!$I$2:AY$2,)),$A119)+COUNTIFS(INDEX(ownership,0,MATCH(AC$1,Systems!$I$2:AY$2,)),$A119&amp;"(*",INDEX(ownership,0,MATCH(AC$1,Systems!$I$2:AY$2,)),"&lt;&gt;*"&amp;"(X)"&amp;"*")+COUNTIF(INDEX(ownership,0,MATCH(AC$1,Systems!$I$2:AY$2,)),$A119&amp;",*")</f>
        <v>0</v>
      </c>
      <c r="AD119" s="121">
        <f t="array" ref="AD119">COUNTIF(INDEX(ownership,0,MATCH(AD$1,Systems!$I$2:AY$2,)),$A119)+COUNTIFS(INDEX(ownership,0,MATCH(AD$1,Systems!$I$2:AY$2,)),$A119&amp;"(*",INDEX(ownership,0,MATCH(AD$1,Systems!$I$2:AY$2,)),"&lt;&gt;*"&amp;"(X)"&amp;"*")+COUNTIF(INDEX(ownership,0,MATCH(AD$1,Systems!$I$2:AY$2,)),$A119&amp;",*")</f>
        <v>0</v>
      </c>
      <c r="AE119" s="121">
        <f t="array" ref="AE119">COUNTIF(INDEX(ownership,0,MATCH(AE$1,Systems!$I$2:AY$2,)),$A119)+COUNTIFS(INDEX(ownership,0,MATCH(AE$1,Systems!$I$2:AY$2,)),$A119&amp;"(*",INDEX(ownership,0,MATCH(AE$1,Systems!$I$2:AY$2,)),"&lt;&gt;*"&amp;"(X)"&amp;"*")+COUNTIF(INDEX(ownership,0,MATCH(AE$1,Systems!$I$2:AY$2,)),$A119&amp;",*")</f>
        <v>0</v>
      </c>
      <c r="AF119" s="121">
        <f t="array" ref="AF119">COUNTIF(INDEX(ownership,0,MATCH(AF$1,Systems!$I$2:AY$2,)),$A119)+COUNTIFS(INDEX(ownership,0,MATCH(AF$1,Systems!$I$2:AY$2,)),$A119&amp;"(*",INDEX(ownership,0,MATCH(AF$1,Systems!$I$2:AY$2,)),"&lt;&gt;*"&amp;"(X)"&amp;"*")+COUNTIF(INDEX(ownership,0,MATCH(AF$1,Systems!$I$2:AY$2,)),$A119&amp;",*")</f>
        <v>0</v>
      </c>
      <c r="AG119" s="121">
        <f t="array" ref="AG119">COUNTIF(INDEX(ownership,0,MATCH(AG$1,Systems!$I$2:AY$2,)),$A119)+COUNTIFS(INDEX(ownership,0,MATCH(AG$1,Systems!$I$2:AY$2,)),$A119&amp;"(*",INDEX(ownership,0,MATCH(AG$1,Systems!$I$2:AY$2,)),"&lt;&gt;*"&amp;"(X)"&amp;"*")+COUNTIF(INDEX(ownership,0,MATCH(AG$1,Systems!$I$2:AY$2,)),$A119&amp;",*")</f>
        <v>0</v>
      </c>
      <c r="AH119" s="121">
        <f t="array" ref="AH119">COUNTIF(INDEX(ownership,0,MATCH(AH$1,Systems!$I$2:AY$2,)),$A119)+COUNTIFS(INDEX(ownership,0,MATCH(AH$1,Systems!$I$2:AY$2,)),$A119&amp;"(*",INDEX(ownership,0,MATCH(AH$1,Systems!$I$2:AY$2,)),"&lt;&gt;*"&amp;"(X)"&amp;"*")+COUNTIF(INDEX(ownership,0,MATCH(AH$1,Systems!$I$2:AY$2,)),$A119&amp;",*")</f>
        <v>0</v>
      </c>
      <c r="AI119" s="121">
        <f t="array" ref="AI119">COUNTIF(INDEX(ownership,0,MATCH(AI$1,Systems!$I$2:AY$2,)),$A119)+COUNTIFS(INDEX(ownership,0,MATCH(AI$1,Systems!$I$2:AY$2,)),$A119&amp;"(*",INDEX(ownership,0,MATCH(AI$1,Systems!$I$2:AY$2,)),"&lt;&gt;*"&amp;"(X)"&amp;"*")+COUNTIF(INDEX(ownership,0,MATCH(AI$1,Systems!$I$2:AY$2,)),$A119&amp;",*")</f>
        <v>0</v>
      </c>
      <c r="AJ119" s="121">
        <f t="array" ref="AJ119">COUNTIF(INDEX(ownership,0,MATCH(AJ$1,Systems!$I$2:AY$2,)),$A119)+COUNTIFS(INDEX(ownership,0,MATCH(AJ$1,Systems!$I$2:AY$2,)),$A119&amp;"(*",INDEX(ownership,0,MATCH(AJ$1,Systems!$I$2:AY$2,)),"&lt;&gt;*"&amp;"(X)"&amp;"*")+COUNTIF(INDEX(ownership,0,MATCH(AJ$1,Systems!$I$2:AY$2,)),$A119&amp;",*")</f>
        <v>0</v>
      </c>
      <c r="AK119" s="121">
        <f t="array" ref="AK119">COUNTIF(INDEX(ownership,0,MATCH(AK$1,Systems!$I$2:AY$2,)),$A119)+COUNTIFS(INDEX(ownership,0,MATCH(AK$1,Systems!$I$2:AY$2,)),$A119&amp;"(*",INDEX(ownership,0,MATCH(AK$1,Systems!$I$2:AY$2,)),"&lt;&gt;*"&amp;"(X)"&amp;"*")+COUNTIF(INDEX(ownership,0,MATCH(AK$1,Systems!$I$2:AY$2,)),$A119&amp;",*")</f>
        <v>0</v>
      </c>
      <c r="AL119" s="121">
        <f t="array" ref="AL119">COUNTIF(INDEX(ownership,0,MATCH(AL$1,Systems!$I$2:AY$2,)),$A119)+COUNTIFS(INDEX(ownership,0,MATCH(AL$1,Systems!$I$2:AY$2,)),$A119&amp;"(*",INDEX(ownership,0,MATCH(AL$1,Systems!$I$2:AY$2,)),"&lt;&gt;*"&amp;"(X)"&amp;"*")+COUNTIF(INDEX(ownership,0,MATCH(AL$1,Systems!$I$2:AY$2,)),$A119&amp;",*")</f>
        <v>0</v>
      </c>
      <c r="AM119" s="121">
        <f t="array" ref="AM119">COUNTIF(INDEX(ownership,0,MATCH(AM$1,Systems!$I$2:AY$2,)),$A119)+COUNTIFS(INDEX(ownership,0,MATCH(AM$1,Systems!$I$2:AY$2,)),$A119&amp;"(*",INDEX(ownership,0,MATCH(AM$1,Systems!$I$2:AY$2,)),"&lt;&gt;*"&amp;"(X)"&amp;"*")+COUNTIF(INDEX(ownership,0,MATCH(AM$1,Systems!$I$2:AY$2,)),$A119&amp;",*")</f>
        <v>0</v>
      </c>
      <c r="AN119" s="121">
        <f t="array" ref="AN119">COUNTIF(INDEX(ownership,0,MATCH(AN$1,Systems!$I$2:AY$2,)),$A119)+COUNTIFS(INDEX(ownership,0,MATCH(AN$1,Systems!$I$2:AY$2,)),$A119&amp;"(*",INDEX(ownership,0,MATCH(AN$1,Systems!$I$2:AY$2,)),"&lt;&gt;*"&amp;"(X)"&amp;"*")+COUNTIF(INDEX(ownership,0,MATCH(AN$1,Systems!$I$2:AY$2,)),$A119&amp;",*")</f>
        <v>0</v>
      </c>
      <c r="AO119" s="121">
        <f t="array" ref="AO119">COUNTIF(INDEX(ownership,0,MATCH(AO$1,Systems!$I$2:AY$2,)),$A119)+COUNTIFS(INDEX(ownership,0,MATCH(AO$1,Systems!$I$2:AY$2,)),$A119&amp;"(*",INDEX(ownership,0,MATCH(AO$1,Systems!$I$2:AY$2,)),"&lt;&gt;*"&amp;"(X)"&amp;"*")+COUNTIF(INDEX(ownership,0,MATCH(AO$1,Systems!$I$2:AY$2,)),$A119&amp;",*")</f>
        <v>0</v>
      </c>
      <c r="AP119" s="121">
        <f t="array" ref="AP119">COUNTIF(INDEX(ownership,0,MATCH(AP$1,Systems!$I$2:AY$2,)),$A119)+COUNTIFS(INDEX(ownership,0,MATCH(AP$1,Systems!$I$2:AY$2,)),$A119&amp;"(*",INDEX(ownership,0,MATCH(AP$1,Systems!$I$2:AY$2,)),"&lt;&gt;*"&amp;"(X)"&amp;"*")+COUNTIF(INDEX(ownership,0,MATCH(AP$1,Systems!$I$2:AY$2,)),$A119&amp;",*")</f>
        <v>0</v>
      </c>
      <c r="AQ119" s="121">
        <f t="array" ref="AQ119">COUNTIF(INDEX(ownership,0,MATCH(AQ$1,Systems!$I$2:AY$2,)),$A119)+COUNTIFS(INDEX(ownership,0,MATCH(AQ$1,Systems!$I$2:AY$2,)),$A119&amp;"(*",INDEX(ownership,0,MATCH(AQ$1,Systems!$I$2:AY$2,)),"&lt;&gt;*"&amp;"(X)"&amp;"*")+COUNTIF(INDEX(ownership,0,MATCH(AQ$1,Systems!$I$2:AY$2,)),$A119&amp;",*")</f>
        <v>0</v>
      </c>
      <c r="AR119" s="121">
        <f t="array" ref="AR119">COUNTIF(INDEX(ownership,0,MATCH(AR$1,Systems!$I$2:AY$2,)),$A119)+COUNTIFS(INDEX(ownership,0,MATCH(AR$1,Systems!$I$2:AY$2,)),$A119&amp;"(*",INDEX(ownership,0,MATCH(AR$1,Systems!$I$2:AY$2,)),"&lt;&gt;*"&amp;"(X)"&amp;"*")+COUNTIF(INDEX(ownership,0,MATCH(AR$1,Systems!$I$2:AY$2,)),$A119&amp;",*")</f>
        <v>0</v>
      </c>
      <c r="AS119" s="121">
        <f t="array" ref="AS119">COUNTIF(INDEX(ownership,0,MATCH(AS$1,Systems!$I$2:AY$2,)),$A119)+COUNTIFS(INDEX(ownership,0,MATCH(AS$1,Systems!$I$2:AY$2,)),$A119&amp;"(*",INDEX(ownership,0,MATCH(AS$1,Systems!$I$2:AY$2,)),"&lt;&gt;*"&amp;"(X)"&amp;"*")+COUNTIF(INDEX(ownership,0,MATCH(AS$1,Systems!$I$2:AY$2,)),$A119&amp;",*")</f>
        <v>36</v>
      </c>
      <c r="AT119" s="121">
        <f t="array" ref="AT119">COUNTIF(INDEX(ownership,0,MATCH(AT$1,Systems!$I$2:AY$2,)),$A119)+COUNTIFS(INDEX(ownership,0,MATCH(AT$1,Systems!$I$2:AY$2,)),$A119&amp;"(*",INDEX(ownership,0,MATCH(AT$1,Systems!$I$2:AY$2,)),"&lt;&gt;*"&amp;"(X)"&amp;"*")+COUNTIF(INDEX(ownership,0,MATCH(AT$1,Systems!$I$2:AY$2,)),$A119&amp;",*")</f>
        <v>36</v>
      </c>
      <c r="AU119" s="121">
        <f t="array" ref="AU119">COUNTIF(INDEX(ownership,0,MATCH(AU$1,Systems!$I$2:AY$2,)),$A119)+COUNTIFS(INDEX(ownership,0,MATCH(AU$1,Systems!$I$2:AY$2,)),$A119&amp;"(*",INDEX(ownership,0,MATCH(AU$1,Systems!$I$2:AY$2,)),"&lt;&gt;*"&amp;"(X)"&amp;"*")+COUNTIF(INDEX(ownership,0,MATCH(AU$1,Systems!$I$2:AY$2,)),$A119&amp;",*")</f>
        <v>40</v>
      </c>
      <c r="AV119" s="121">
        <f t="array" ref="AV119">COUNTIF(INDEX(ownership,0,MATCH(AV$1,Systems!$I$2:AY$2,)),$A119)+COUNTIFS(INDEX(ownership,0,MATCH(AV$1,Systems!$I$2:AY$2,)),$A119&amp;"(*",INDEX(ownership,0,MATCH(AV$1,Systems!$I$2:AY$2,)),"&lt;&gt;*"&amp;"(X)"&amp;"*")+COUNTIF(INDEX(ownership,0,MATCH(AV$1,Systems!$I$2:AY$2,)),$A119&amp;",*")</f>
        <v>40</v>
      </c>
      <c r="AW119" s="121">
        <f t="array" ref="AW119">COUNTIF(INDEX(ownership,0,MATCH(AW$1,Systems!$I$2:AY$2,)),$A119)+COUNTIFS(INDEX(ownership,0,MATCH(AW$1,Systems!$I$2:AY$2,)),$A119&amp;"(*",INDEX(ownership,0,MATCH(AW$1,Systems!$I$2:AY$2,)),"&lt;&gt;*"&amp;"(X)"&amp;"*")+COUNTIF(INDEX(ownership,0,MATCH(AW$1,Systems!$I$2:AY$2,)),$A119&amp;",*")</f>
        <v>49</v>
      </c>
      <c r="AX119" s="121">
        <f t="array" ref="AX119">COUNTIF(INDEX(ownership,0,MATCH(AX$1,Systems!$I$2:AY$2,)),$A119)+COUNTIFS(INDEX(ownership,0,MATCH(AX$1,Systems!$I$2:AY$2,)),$A119&amp;"(*",INDEX(ownership,0,MATCH(AX$1,Systems!$I$2:AY$2,)),"&lt;&gt;*"&amp;"(X)"&amp;"*")+COUNTIF(INDEX(ownership,0,MATCH(AX$1,Systems!$I$2:AY$2,)),$A119&amp;",*")</f>
        <v>49</v>
      </c>
      <c r="AY119" s="121">
        <f t="array" ref="AY119">COUNTIF(INDEX(ownership,0,MATCH(AY$1,Systems!$I$2:AZ$2,)),$A119)+COUNTIFS(INDEX(ownership,0,MATCH(AY$1,Systems!$I$2:AZ$2,)),$A119&amp;"(*",INDEX(ownership,0,MATCH(AY$1,Systems!$I$2:AZ$2,)),"&lt;&gt;*"&amp;"(X)"&amp;"*")+COUNTIF(INDEX(ownership,0,MATCH(AY$1,Systems!$I$2:AZ$2,)),$A119&amp;",*")</f>
        <v>50</v>
      </c>
      <c r="AZ119" s="121">
        <f t="array" ref="AZ119">COUNTIF(INDEX(ownership,0,MATCH(AZ$1,Systems!$I$2:AY$2,)),$A119)+COUNTIFS(INDEX(ownership,0,MATCH(AZ$1,Systems!$I$2:AY$2,)),$A119&amp;"(*",INDEX(ownership,0,MATCH(AZ$1,Systems!$I$2:AY$2,)),"&lt;&gt;*"&amp;"(X)"&amp;"*")+COUNTIF(INDEX(ownership,0,MATCH(AZ$1,Systems!$I$2:AY$2,)),$A119&amp;",*")</f>
        <v>0</v>
      </c>
    </row>
    <row r="120" ht="15.75" customHeight="1">
      <c r="A120" s="60" t="s">
        <v>1792</v>
      </c>
      <c r="B120" s="60" t="s">
        <v>8151</v>
      </c>
      <c r="C120" s="60" t="s">
        <v>8152</v>
      </c>
      <c r="D120" s="119">
        <v>3084.0</v>
      </c>
      <c r="E120" s="69"/>
      <c r="F120" s="122"/>
      <c r="G120" s="121">
        <f t="shared" si="1"/>
        <v>3</v>
      </c>
      <c r="H120" s="121">
        <f t="array" ref="H120">COUNTIF(INDEX(ownership,0,MATCH(H$1,Systems!$I$2:AY$2,)),$A120)+COUNTIFS(INDEX(ownership,0,MATCH(H$1,Systems!$I$2:AY$2,)),$A120&amp;"(*",INDEX(ownership,0,MATCH(H$1,Systems!$I$2:AY$2,)),"&lt;&gt;*"&amp;"(X)"&amp;"*")+COUNTIF(INDEX(ownership,0,MATCH(H$1,Systems!$I$2:AY$2,)),$A120&amp;",*")</f>
        <v>0</v>
      </c>
      <c r="I120" s="121">
        <f t="array" ref="I120">COUNTIF(INDEX(ownership,0,MATCH(I$1,Systems!$I$2:AY$2,)),$A120)+COUNTIFS(INDEX(ownership,0,MATCH(I$1,Systems!$I$2:AY$2,)),$A120&amp;"(*",INDEX(ownership,0,MATCH(I$1,Systems!$I$2:AY$2,)),"&lt;&gt;*"&amp;"(X)"&amp;"*")+COUNTIF(INDEX(ownership,0,MATCH(I$1,Systems!$I$2:AY$2,)),$A120&amp;",*")</f>
        <v>0</v>
      </c>
      <c r="J120" s="121">
        <f t="array" ref="J120">COUNTIF(INDEX(ownership,0,MATCH(J$1,Systems!$I$2:AY$2,)),$A120)+COUNTIFS(INDEX(ownership,0,MATCH(J$1,Systems!$I$2:AY$2,)),$A120&amp;"(*",INDEX(ownership,0,MATCH(J$1,Systems!$I$2:AY$2,)),"&lt;&gt;*"&amp;"(X)"&amp;"*")+COUNTIF(INDEX(ownership,0,MATCH(J$1,Systems!$I$2:AY$2,)),$A120&amp;",*")</f>
        <v>0</v>
      </c>
      <c r="K120" s="121">
        <f t="array" ref="K120">COUNTIF(INDEX(ownership,0,MATCH(K$1,Systems!$I$2:AY$2,)),$A120)+COUNTIFS(INDEX(ownership,0,MATCH(K$1,Systems!$I$2:AY$2,)),$A120&amp;"(*",INDEX(ownership,0,MATCH(K$1,Systems!$I$2:AY$2,)),"&lt;&gt;*"&amp;"(X)"&amp;"*")+COUNTIF(INDEX(ownership,0,MATCH(K$1,Systems!$I$2:AY$2,)),$A120&amp;",*")</f>
        <v>0</v>
      </c>
      <c r="L120" s="121">
        <f t="array" ref="L120">COUNTIF(INDEX(ownership,0,MATCH(L$1,Systems!$I$2:AY$2,)),$A120)+COUNTIFS(INDEX(ownership,0,MATCH(L$1,Systems!$I$2:AY$2,)),$A120&amp;"(*",INDEX(ownership,0,MATCH(L$1,Systems!$I$2:AY$2,)),"&lt;&gt;*"&amp;"(X)"&amp;"*")+COUNTIF(INDEX(ownership,0,MATCH(L$1,Systems!$I$2:AY$2,)),$A120&amp;",*")</f>
        <v>0</v>
      </c>
      <c r="M120" s="121">
        <f t="array" ref="M120">COUNTIF(INDEX(ownership,0,MATCH(M$1,Systems!$I$2:AY$2,)),$A120)+COUNTIFS(INDEX(ownership,0,MATCH(M$1,Systems!$I$2:AY$2,)),$A120&amp;"(*",INDEX(ownership,0,MATCH(M$1,Systems!$I$2:AY$2,)),"&lt;&gt;*"&amp;"(X)"&amp;"*")+COUNTIF(INDEX(ownership,0,MATCH(M$1,Systems!$I$2:AY$2,)),$A120&amp;",*")</f>
        <v>0</v>
      </c>
      <c r="N120" s="121">
        <f t="array" ref="N120">COUNTIF(INDEX(ownership,0,MATCH(N$1,Systems!$I$2:AY$2,)),$A120)+COUNTIFS(INDEX(ownership,0,MATCH(N$1,Systems!$I$2:AY$2,)),$A120&amp;"(*",INDEX(ownership,0,MATCH(N$1,Systems!$I$2:AY$2,)),"&lt;&gt;*"&amp;"(X)"&amp;"*")+COUNTIF(INDEX(ownership,0,MATCH(N$1,Systems!$I$2:AY$2,)),$A120&amp;",*")</f>
        <v>0</v>
      </c>
      <c r="O120" s="121">
        <f t="array" ref="O120">COUNTIF(INDEX(ownership,0,MATCH(O$1,Systems!$I$2:AY$2,)),$A120)+COUNTIFS(INDEX(ownership,0,MATCH(O$1,Systems!$I$2:AY$2,)),$A120&amp;"(*",INDEX(ownership,0,MATCH(O$1,Systems!$I$2:AY$2,)),"&lt;&gt;*"&amp;"(X)"&amp;"*")+COUNTIF(INDEX(ownership,0,MATCH(O$1,Systems!$I$2:AY$2,)),$A120&amp;",*")</f>
        <v>0</v>
      </c>
      <c r="P120" s="121">
        <f t="array" ref="P120">COUNTIF(INDEX(ownership,0,MATCH(P$1,Systems!$I$2:AY$2,)),$A120)+COUNTIFS(INDEX(ownership,0,MATCH(P$1,Systems!$I$2:AY$2,)),$A120&amp;"(*",INDEX(ownership,0,MATCH(P$1,Systems!$I$2:AY$2,)),"&lt;&gt;*"&amp;"(X)"&amp;"*")+COUNTIF(INDEX(ownership,0,MATCH(P$1,Systems!$I$2:AY$2,)),$A120&amp;",*")</f>
        <v>0</v>
      </c>
      <c r="Q120" s="121">
        <f t="array" ref="Q120">COUNTIF(INDEX(ownership,0,MATCH(Q$1,Systems!$I$2:AY$2,)),$A120)+COUNTIFS(INDEX(ownership,0,MATCH(Q$1,Systems!$I$2:AY$2,)),$A120&amp;"(*",INDEX(ownership,0,MATCH(Q$1,Systems!$I$2:AY$2,)),"&lt;&gt;*"&amp;"(X)"&amp;"*")+COUNTIF(INDEX(ownership,0,MATCH(Q$1,Systems!$I$2:AY$2,)),$A120&amp;",*")</f>
        <v>0</v>
      </c>
      <c r="R120" s="121">
        <f t="array" ref="R120">COUNTIF(INDEX(ownership,0,MATCH(R$1,Systems!$I$2:AY$2,)),$A120)+COUNTIFS(INDEX(ownership,0,MATCH(R$1,Systems!$I$2:AY$2,)),$A120&amp;"(*",INDEX(ownership,0,MATCH(R$1,Systems!$I$2:AY$2,)),"&lt;&gt;*"&amp;"(X)"&amp;"*")+COUNTIF(INDEX(ownership,0,MATCH(R$1,Systems!$I$2:AY$2,)),$A120&amp;",*")</f>
        <v>0</v>
      </c>
      <c r="S120" s="121">
        <f t="array" ref="S120">COUNTIF(INDEX(ownership,0,MATCH(S$1,Systems!$I$2:AY$2,)),$A120)+COUNTIFS(INDEX(ownership,0,MATCH(S$1,Systems!$I$2:AY$2,)),$A120&amp;"(*",INDEX(ownership,0,MATCH(S$1,Systems!$I$2:AY$2,)),"&lt;&gt;*"&amp;"(X)"&amp;"*")+COUNTIF(INDEX(ownership,0,MATCH(S$1,Systems!$I$2:AY$2,)),$A120&amp;",*")</f>
        <v>0</v>
      </c>
      <c r="T120" s="121">
        <f t="array" ref="T120">COUNTIF(INDEX(ownership,0,MATCH(T$1,Systems!$I$2:AY$2,)),$A120)+COUNTIFS(INDEX(ownership,0,MATCH(T$1,Systems!$I$2:AY$2,)),$A120&amp;"(*",INDEX(ownership,0,MATCH(T$1,Systems!$I$2:AY$2,)),"&lt;&gt;*"&amp;"(X)"&amp;"*")+COUNTIF(INDEX(ownership,0,MATCH(T$1,Systems!$I$2:AY$2,)),$A120&amp;",*")</f>
        <v>0</v>
      </c>
      <c r="U120" s="121">
        <f t="array" ref="U120">COUNTIF(INDEX(ownership,0,MATCH(U$1,Systems!$I$2:AY$2,)),$A120)+COUNTIFS(INDEX(ownership,0,MATCH(U$1,Systems!$I$2:AY$2,)),$A120&amp;"(*",INDEX(ownership,0,MATCH(U$1,Systems!$I$2:AY$2,)),"&lt;&gt;*"&amp;"(X)"&amp;"*")+COUNTIF(INDEX(ownership,0,MATCH(U$1,Systems!$I$2:AY$2,)),$A120&amp;",*")</f>
        <v>0</v>
      </c>
      <c r="V120" s="121">
        <f t="array" ref="V120">COUNTIF(INDEX(ownership,0,MATCH(V$1,Systems!$I$2:AY$2,)),$A120)+COUNTIFS(INDEX(ownership,0,MATCH(V$1,Systems!$I$2:AY$2,)),$A120&amp;"(*",INDEX(ownership,0,MATCH(V$1,Systems!$I$2:AY$2,)),"&lt;&gt;*"&amp;"(X)"&amp;"*")+COUNTIF(INDEX(ownership,0,MATCH(V$1,Systems!$I$2:AY$2,)),$A120&amp;",*")</f>
        <v>0</v>
      </c>
      <c r="W120" s="121">
        <f t="array" ref="W120">COUNTIF(INDEX(ownership,0,MATCH(W$1,Systems!$I$2:AY$2,)),$A120)+COUNTIFS(INDEX(ownership,0,MATCH(W$1,Systems!$I$2:AY$2,)),$A120&amp;"(*",INDEX(ownership,0,MATCH(W$1,Systems!$I$2:AY$2,)),"&lt;&gt;*"&amp;"(X)"&amp;"*")+COUNTIF(INDEX(ownership,0,MATCH(W$1,Systems!$I$2:AY$2,)),$A120&amp;",*")</f>
        <v>0</v>
      </c>
      <c r="X120" s="121">
        <f t="array" ref="X120">COUNTIF(INDEX(ownership,0,MATCH(X$1,Systems!$I$2:AY$2,)),$A120)+COUNTIFS(INDEX(ownership,0,MATCH(X$1,Systems!$I$2:AY$2,)),$A120&amp;"(*",INDEX(ownership,0,MATCH(X$1,Systems!$I$2:AY$2,)),"&lt;&gt;*"&amp;"(X)"&amp;"*")+COUNTIF(INDEX(ownership,0,MATCH(X$1,Systems!$I$2:AY$2,)),$A120&amp;",*")</f>
        <v>0</v>
      </c>
      <c r="Y120" s="121">
        <f t="array" ref="Y120">COUNTIF(INDEX(ownership,0,MATCH(Y$1,Systems!$I$2:AY$2,)),$A120)+COUNTIFS(INDEX(ownership,0,MATCH(Y$1,Systems!$I$2:AY$2,)),$A120&amp;"(*",INDEX(ownership,0,MATCH(Y$1,Systems!$I$2:AY$2,)),"&lt;&gt;*"&amp;"(X)"&amp;"*")+COUNTIF(INDEX(ownership,0,MATCH(Y$1,Systems!$I$2:AY$2,)),$A120&amp;",*")</f>
        <v>0</v>
      </c>
      <c r="Z120" s="121">
        <f t="array" ref="Z120">COUNTIF(INDEX(ownership,0,MATCH(Z$1,Systems!$I$2:AY$2,)),$A120)+COUNTIFS(INDEX(ownership,0,MATCH(Z$1,Systems!$I$2:AY$2,)),$A120&amp;"(*",INDEX(ownership,0,MATCH(Z$1,Systems!$I$2:AY$2,)),"&lt;&gt;*"&amp;"(X)"&amp;"*")+COUNTIF(INDEX(ownership,0,MATCH(Z$1,Systems!$I$2:AY$2,)),$A120&amp;",*")</f>
        <v>0</v>
      </c>
      <c r="AA120" s="121">
        <f t="array" ref="AA120">COUNTIF(INDEX(ownership,0,MATCH(AA$1,Systems!$I$2:AY$2,)),$A120)+COUNTIFS(INDEX(ownership,0,MATCH(AA$1,Systems!$I$2:AY$2,)),$A120&amp;"(*",INDEX(ownership,0,MATCH(AA$1,Systems!$I$2:AY$2,)),"&lt;&gt;*"&amp;"(X)"&amp;"*")+COUNTIF(INDEX(ownership,0,MATCH(AA$1,Systems!$I$2:AY$2,)),$A120&amp;",*")</f>
        <v>0</v>
      </c>
      <c r="AB120" s="121">
        <f t="array" ref="AB120">COUNTIF(INDEX(ownership,0,MATCH(AB$1,Systems!$I$2:AY$2,)),$A120)+COUNTIFS(INDEX(ownership,0,MATCH(AB$1,Systems!$I$2:AY$2,)),$A120&amp;"(*",INDEX(ownership,0,MATCH(AB$1,Systems!$I$2:AY$2,)),"&lt;&gt;*"&amp;"(X)"&amp;"*")+COUNTIF(INDEX(ownership,0,MATCH(AB$1,Systems!$I$2:AY$2,)),$A120&amp;",*")</f>
        <v>0</v>
      </c>
      <c r="AC120" s="121">
        <f t="array" ref="AC120">COUNTIF(INDEX(ownership,0,MATCH(AC$1,Systems!$I$2:AY$2,)),$A120)+COUNTIFS(INDEX(ownership,0,MATCH(AC$1,Systems!$I$2:AY$2,)),$A120&amp;"(*",INDEX(ownership,0,MATCH(AC$1,Systems!$I$2:AY$2,)),"&lt;&gt;*"&amp;"(X)"&amp;"*")+COUNTIF(INDEX(ownership,0,MATCH(AC$1,Systems!$I$2:AY$2,)),$A120&amp;",*")</f>
        <v>0</v>
      </c>
      <c r="AD120" s="121">
        <f t="array" ref="AD120">COUNTIF(INDEX(ownership,0,MATCH(AD$1,Systems!$I$2:AY$2,)),$A120)+COUNTIFS(INDEX(ownership,0,MATCH(AD$1,Systems!$I$2:AY$2,)),$A120&amp;"(*",INDEX(ownership,0,MATCH(AD$1,Systems!$I$2:AY$2,)),"&lt;&gt;*"&amp;"(X)"&amp;"*")+COUNTIF(INDEX(ownership,0,MATCH(AD$1,Systems!$I$2:AY$2,)),$A120&amp;",*")</f>
        <v>0</v>
      </c>
      <c r="AE120" s="121">
        <f t="array" ref="AE120">COUNTIF(INDEX(ownership,0,MATCH(AE$1,Systems!$I$2:AY$2,)),$A120)+COUNTIFS(INDEX(ownership,0,MATCH(AE$1,Systems!$I$2:AY$2,)),$A120&amp;"(*",INDEX(ownership,0,MATCH(AE$1,Systems!$I$2:AY$2,)),"&lt;&gt;*"&amp;"(X)"&amp;"*")+COUNTIF(INDEX(ownership,0,MATCH(AE$1,Systems!$I$2:AY$2,)),$A120&amp;",*")</f>
        <v>0</v>
      </c>
      <c r="AF120" s="121">
        <f t="array" ref="AF120">COUNTIF(INDEX(ownership,0,MATCH(AF$1,Systems!$I$2:AY$2,)),$A120)+COUNTIFS(INDEX(ownership,0,MATCH(AF$1,Systems!$I$2:AY$2,)),$A120&amp;"(*",INDEX(ownership,0,MATCH(AF$1,Systems!$I$2:AY$2,)),"&lt;&gt;*"&amp;"(X)"&amp;"*")+COUNTIF(INDEX(ownership,0,MATCH(AF$1,Systems!$I$2:AY$2,)),$A120&amp;",*")</f>
        <v>0</v>
      </c>
      <c r="AG120" s="121">
        <f t="array" ref="AG120">COUNTIF(INDEX(ownership,0,MATCH(AG$1,Systems!$I$2:AY$2,)),$A120)+COUNTIFS(INDEX(ownership,0,MATCH(AG$1,Systems!$I$2:AY$2,)),$A120&amp;"(*",INDEX(ownership,0,MATCH(AG$1,Systems!$I$2:AY$2,)),"&lt;&gt;*"&amp;"(X)"&amp;"*")+COUNTIF(INDEX(ownership,0,MATCH(AG$1,Systems!$I$2:AY$2,)),$A120&amp;",*")</f>
        <v>0</v>
      </c>
      <c r="AH120" s="121">
        <f t="array" ref="AH120">COUNTIF(INDEX(ownership,0,MATCH(AH$1,Systems!$I$2:AY$2,)),$A120)+COUNTIFS(INDEX(ownership,0,MATCH(AH$1,Systems!$I$2:AY$2,)),$A120&amp;"(*",INDEX(ownership,0,MATCH(AH$1,Systems!$I$2:AY$2,)),"&lt;&gt;*"&amp;"(X)"&amp;"*")+COUNTIF(INDEX(ownership,0,MATCH(AH$1,Systems!$I$2:AY$2,)),$A120&amp;",*")</f>
        <v>0</v>
      </c>
      <c r="AI120" s="121">
        <f t="array" ref="AI120">COUNTIF(INDEX(ownership,0,MATCH(AI$1,Systems!$I$2:AY$2,)),$A120)+COUNTIFS(INDEX(ownership,0,MATCH(AI$1,Systems!$I$2:AY$2,)),$A120&amp;"(*",INDEX(ownership,0,MATCH(AI$1,Systems!$I$2:AY$2,)),"&lt;&gt;*"&amp;"(X)"&amp;"*")+COUNTIF(INDEX(ownership,0,MATCH(AI$1,Systems!$I$2:AY$2,)),$A120&amp;",*")</f>
        <v>0</v>
      </c>
      <c r="AJ120" s="121">
        <f t="array" ref="AJ120">COUNTIF(INDEX(ownership,0,MATCH(AJ$1,Systems!$I$2:AY$2,)),$A120)+COUNTIFS(INDEX(ownership,0,MATCH(AJ$1,Systems!$I$2:AY$2,)),$A120&amp;"(*",INDEX(ownership,0,MATCH(AJ$1,Systems!$I$2:AY$2,)),"&lt;&gt;*"&amp;"(X)"&amp;"*")+COUNTIF(INDEX(ownership,0,MATCH(AJ$1,Systems!$I$2:AY$2,)),$A120&amp;",*")</f>
        <v>0</v>
      </c>
      <c r="AK120" s="121">
        <f t="array" ref="AK120">COUNTIF(INDEX(ownership,0,MATCH(AK$1,Systems!$I$2:AY$2,)),$A120)+COUNTIFS(INDEX(ownership,0,MATCH(AK$1,Systems!$I$2:AY$2,)),$A120&amp;"(*",INDEX(ownership,0,MATCH(AK$1,Systems!$I$2:AY$2,)),"&lt;&gt;*"&amp;"(X)"&amp;"*")+COUNTIF(INDEX(ownership,0,MATCH(AK$1,Systems!$I$2:AY$2,)),$A120&amp;",*")</f>
        <v>0</v>
      </c>
      <c r="AL120" s="121">
        <f t="array" ref="AL120">COUNTIF(INDEX(ownership,0,MATCH(AL$1,Systems!$I$2:AY$2,)),$A120)+COUNTIFS(INDEX(ownership,0,MATCH(AL$1,Systems!$I$2:AY$2,)),$A120&amp;"(*",INDEX(ownership,0,MATCH(AL$1,Systems!$I$2:AY$2,)),"&lt;&gt;*"&amp;"(X)"&amp;"*")+COUNTIF(INDEX(ownership,0,MATCH(AL$1,Systems!$I$2:AY$2,)),$A120&amp;",*")</f>
        <v>0</v>
      </c>
      <c r="AM120" s="121">
        <f t="array" ref="AM120">COUNTIF(INDEX(ownership,0,MATCH(AM$1,Systems!$I$2:AY$2,)),$A120)+COUNTIFS(INDEX(ownership,0,MATCH(AM$1,Systems!$I$2:AY$2,)),$A120&amp;"(*",INDEX(ownership,0,MATCH(AM$1,Systems!$I$2:AY$2,)),"&lt;&gt;*"&amp;"(X)"&amp;"*")+COUNTIF(INDEX(ownership,0,MATCH(AM$1,Systems!$I$2:AY$2,)),$A120&amp;",*")</f>
        <v>0</v>
      </c>
      <c r="AN120" s="121">
        <f t="array" ref="AN120">COUNTIF(INDEX(ownership,0,MATCH(AN$1,Systems!$I$2:AY$2,)),$A120)+COUNTIFS(INDEX(ownership,0,MATCH(AN$1,Systems!$I$2:AY$2,)),$A120&amp;"(*",INDEX(ownership,0,MATCH(AN$1,Systems!$I$2:AY$2,)),"&lt;&gt;*"&amp;"(X)"&amp;"*")+COUNTIF(INDEX(ownership,0,MATCH(AN$1,Systems!$I$2:AY$2,)),$A120&amp;",*")</f>
        <v>0</v>
      </c>
      <c r="AO120" s="121">
        <f t="array" ref="AO120">COUNTIF(INDEX(ownership,0,MATCH(AO$1,Systems!$I$2:AY$2,)),$A120)+COUNTIFS(INDEX(ownership,0,MATCH(AO$1,Systems!$I$2:AY$2,)),$A120&amp;"(*",INDEX(ownership,0,MATCH(AO$1,Systems!$I$2:AY$2,)),"&lt;&gt;*"&amp;"(X)"&amp;"*")+COUNTIF(INDEX(ownership,0,MATCH(AO$1,Systems!$I$2:AY$2,)),$A120&amp;",*")</f>
        <v>0</v>
      </c>
      <c r="AP120" s="121">
        <f t="array" ref="AP120">COUNTIF(INDEX(ownership,0,MATCH(AP$1,Systems!$I$2:AY$2,)),$A120)+COUNTIFS(INDEX(ownership,0,MATCH(AP$1,Systems!$I$2:AY$2,)),$A120&amp;"(*",INDEX(ownership,0,MATCH(AP$1,Systems!$I$2:AY$2,)),"&lt;&gt;*"&amp;"(X)"&amp;"*")+COUNTIF(INDEX(ownership,0,MATCH(AP$1,Systems!$I$2:AY$2,)),$A120&amp;",*")</f>
        <v>0</v>
      </c>
      <c r="AQ120" s="121">
        <f t="array" ref="AQ120">COUNTIF(INDEX(ownership,0,MATCH(AQ$1,Systems!$I$2:AY$2,)),$A120)+COUNTIFS(INDEX(ownership,0,MATCH(AQ$1,Systems!$I$2:AY$2,)),$A120&amp;"(*",INDEX(ownership,0,MATCH(AQ$1,Systems!$I$2:AY$2,)),"&lt;&gt;*"&amp;"(X)"&amp;"*")+COUNTIF(INDEX(ownership,0,MATCH(AQ$1,Systems!$I$2:AY$2,)),$A120&amp;",*")</f>
        <v>0</v>
      </c>
      <c r="AR120" s="121">
        <f t="array" ref="AR120">COUNTIF(INDEX(ownership,0,MATCH(AR$1,Systems!$I$2:AY$2,)),$A120)+COUNTIFS(INDEX(ownership,0,MATCH(AR$1,Systems!$I$2:AY$2,)),$A120&amp;"(*",INDEX(ownership,0,MATCH(AR$1,Systems!$I$2:AY$2,)),"&lt;&gt;*"&amp;"(X)"&amp;"*")+COUNTIF(INDEX(ownership,0,MATCH(AR$1,Systems!$I$2:AY$2,)),$A120&amp;",*")</f>
        <v>0</v>
      </c>
      <c r="AS120" s="121">
        <f t="array" ref="AS120">COUNTIF(INDEX(ownership,0,MATCH(AS$1,Systems!$I$2:AY$2,)),$A120)+COUNTIFS(INDEX(ownership,0,MATCH(AS$1,Systems!$I$2:AY$2,)),$A120&amp;"(*",INDEX(ownership,0,MATCH(AS$1,Systems!$I$2:AY$2,)),"&lt;&gt;*"&amp;"(X)"&amp;"*")+COUNTIF(INDEX(ownership,0,MATCH(AS$1,Systems!$I$2:AY$2,)),$A120&amp;",*")</f>
        <v>3</v>
      </c>
      <c r="AT120" s="121">
        <f t="array" ref="AT120">COUNTIF(INDEX(ownership,0,MATCH(AT$1,Systems!$I$2:AY$2,)),$A120)+COUNTIFS(INDEX(ownership,0,MATCH(AT$1,Systems!$I$2:AY$2,)),$A120&amp;"(*",INDEX(ownership,0,MATCH(AT$1,Systems!$I$2:AY$2,)),"&lt;&gt;*"&amp;"(X)"&amp;"*")+COUNTIF(INDEX(ownership,0,MATCH(AT$1,Systems!$I$2:AY$2,)),$A120&amp;",*")</f>
        <v>3</v>
      </c>
      <c r="AU120" s="121">
        <f t="array" ref="AU120">COUNTIF(INDEX(ownership,0,MATCH(AU$1,Systems!$I$2:AY$2,)),$A120)+COUNTIFS(INDEX(ownership,0,MATCH(AU$1,Systems!$I$2:AY$2,)),$A120&amp;"(*",INDEX(ownership,0,MATCH(AU$1,Systems!$I$2:AY$2,)),"&lt;&gt;*"&amp;"(X)"&amp;"*")+COUNTIF(INDEX(ownership,0,MATCH(AU$1,Systems!$I$2:AY$2,)),$A120&amp;",*")</f>
        <v>3</v>
      </c>
      <c r="AV120" s="121">
        <f t="array" ref="AV120">COUNTIF(INDEX(ownership,0,MATCH(AV$1,Systems!$I$2:AY$2,)),$A120)+COUNTIFS(INDEX(ownership,0,MATCH(AV$1,Systems!$I$2:AY$2,)),$A120&amp;"(*",INDEX(ownership,0,MATCH(AV$1,Systems!$I$2:AY$2,)),"&lt;&gt;*"&amp;"(X)"&amp;"*")+COUNTIF(INDEX(ownership,0,MATCH(AV$1,Systems!$I$2:AY$2,)),$A120&amp;",*")</f>
        <v>3</v>
      </c>
      <c r="AW120" s="121">
        <f t="array" ref="AW120">COUNTIF(INDEX(ownership,0,MATCH(AW$1,Systems!$I$2:AY$2,)),$A120)+COUNTIFS(INDEX(ownership,0,MATCH(AW$1,Systems!$I$2:AY$2,)),$A120&amp;"(*",INDEX(ownership,0,MATCH(AW$1,Systems!$I$2:AY$2,)),"&lt;&gt;*"&amp;"(X)"&amp;"*")+COUNTIF(INDEX(ownership,0,MATCH(AW$1,Systems!$I$2:AY$2,)),$A120&amp;",*")</f>
        <v>3</v>
      </c>
      <c r="AX120" s="121">
        <f t="array" ref="AX120">COUNTIF(INDEX(ownership,0,MATCH(AX$1,Systems!$I$2:AY$2,)),$A120)+COUNTIFS(INDEX(ownership,0,MATCH(AX$1,Systems!$I$2:AY$2,)),$A120&amp;"(*",INDEX(ownership,0,MATCH(AX$1,Systems!$I$2:AY$2,)),"&lt;&gt;*"&amp;"(X)"&amp;"*")+COUNTIF(INDEX(ownership,0,MATCH(AX$1,Systems!$I$2:AY$2,)),$A120&amp;",*")</f>
        <v>3</v>
      </c>
      <c r="AY120" s="121">
        <f t="array" ref="AY120">COUNTIF(INDEX(ownership,0,MATCH(AY$1,Systems!$I$2:AZ$2,)),$A120)+COUNTIFS(INDEX(ownership,0,MATCH(AY$1,Systems!$I$2:AZ$2,)),$A120&amp;"(*",INDEX(ownership,0,MATCH(AY$1,Systems!$I$2:AZ$2,)),"&lt;&gt;*"&amp;"(X)"&amp;"*")+COUNTIF(INDEX(ownership,0,MATCH(AY$1,Systems!$I$2:AZ$2,)),$A120&amp;",*")</f>
        <v>3</v>
      </c>
      <c r="AZ120" s="121">
        <f t="array" ref="AZ120">COUNTIF(INDEX(ownership,0,MATCH(AZ$1,Systems!$I$2:AY$2,)),$A120)+COUNTIFS(INDEX(ownership,0,MATCH(AZ$1,Systems!$I$2:AY$2,)),$A120&amp;"(*",INDEX(ownership,0,MATCH(AZ$1,Systems!$I$2:AY$2,)),"&lt;&gt;*"&amp;"(X)"&amp;"*")+COUNTIF(INDEX(ownership,0,MATCH(AZ$1,Systems!$I$2:AY$2,)),$A120&amp;",*")</f>
        <v>0</v>
      </c>
    </row>
    <row r="121" ht="15.75" customHeight="1">
      <c r="A121" s="60" t="s">
        <v>1048</v>
      </c>
      <c r="B121" s="60" t="s">
        <v>8153</v>
      </c>
      <c r="C121" s="60" t="s">
        <v>7939</v>
      </c>
      <c r="D121" s="119">
        <v>3086.0</v>
      </c>
      <c r="E121" s="119">
        <v>3139.0</v>
      </c>
      <c r="F121" s="122"/>
      <c r="G121" s="121">
        <f t="shared" si="1"/>
        <v>31</v>
      </c>
      <c r="H121" s="121">
        <f t="array" ref="H121">COUNTIF(INDEX(ownership,0,MATCH(H$1,Systems!$I$2:AY$2,)),$A121)+COUNTIFS(INDEX(ownership,0,MATCH(H$1,Systems!$I$2:AY$2,)),$A121&amp;"(*",INDEX(ownership,0,MATCH(H$1,Systems!$I$2:AY$2,)),"&lt;&gt;*"&amp;"(X)"&amp;"*")+COUNTIF(INDEX(ownership,0,MATCH(H$1,Systems!$I$2:AY$2,)),$A121&amp;",*")</f>
        <v>0</v>
      </c>
      <c r="I121" s="121">
        <f t="array" ref="I121">COUNTIF(INDEX(ownership,0,MATCH(I$1,Systems!$I$2:AY$2,)),$A121)+COUNTIFS(INDEX(ownership,0,MATCH(I$1,Systems!$I$2:AY$2,)),$A121&amp;"(*",INDEX(ownership,0,MATCH(I$1,Systems!$I$2:AY$2,)),"&lt;&gt;*"&amp;"(X)"&amp;"*")+COUNTIF(INDEX(ownership,0,MATCH(I$1,Systems!$I$2:AY$2,)),$A121&amp;",*")</f>
        <v>0</v>
      </c>
      <c r="J121" s="121">
        <f t="array" ref="J121">COUNTIF(INDEX(ownership,0,MATCH(J$1,Systems!$I$2:AY$2,)),$A121)+COUNTIFS(INDEX(ownership,0,MATCH(J$1,Systems!$I$2:AY$2,)),$A121&amp;"(*",INDEX(ownership,0,MATCH(J$1,Systems!$I$2:AY$2,)),"&lt;&gt;*"&amp;"(X)"&amp;"*")+COUNTIF(INDEX(ownership,0,MATCH(J$1,Systems!$I$2:AY$2,)),$A121&amp;",*")</f>
        <v>0</v>
      </c>
      <c r="K121" s="121">
        <f t="array" ref="K121">COUNTIF(INDEX(ownership,0,MATCH(K$1,Systems!$I$2:AY$2,)),$A121)+COUNTIFS(INDEX(ownership,0,MATCH(K$1,Systems!$I$2:AY$2,)),$A121&amp;"(*",INDEX(ownership,0,MATCH(K$1,Systems!$I$2:AY$2,)),"&lt;&gt;*"&amp;"(X)"&amp;"*")+COUNTIF(INDEX(ownership,0,MATCH(K$1,Systems!$I$2:AY$2,)),$A121&amp;",*")</f>
        <v>0</v>
      </c>
      <c r="L121" s="121">
        <f t="array" ref="L121">COUNTIF(INDEX(ownership,0,MATCH(L$1,Systems!$I$2:AY$2,)),$A121)+COUNTIFS(INDEX(ownership,0,MATCH(L$1,Systems!$I$2:AY$2,)),$A121&amp;"(*",INDEX(ownership,0,MATCH(L$1,Systems!$I$2:AY$2,)),"&lt;&gt;*"&amp;"(X)"&amp;"*")+COUNTIF(INDEX(ownership,0,MATCH(L$1,Systems!$I$2:AY$2,)),$A121&amp;",*")</f>
        <v>0</v>
      </c>
      <c r="M121" s="121">
        <f t="array" ref="M121">COUNTIF(INDEX(ownership,0,MATCH(M$1,Systems!$I$2:AY$2,)),$A121)+COUNTIFS(INDEX(ownership,0,MATCH(M$1,Systems!$I$2:AY$2,)),$A121&amp;"(*",INDEX(ownership,0,MATCH(M$1,Systems!$I$2:AY$2,)),"&lt;&gt;*"&amp;"(X)"&amp;"*")+COUNTIF(INDEX(ownership,0,MATCH(M$1,Systems!$I$2:AY$2,)),$A121&amp;",*")</f>
        <v>0</v>
      </c>
      <c r="N121" s="121">
        <f t="array" ref="N121">COUNTIF(INDEX(ownership,0,MATCH(N$1,Systems!$I$2:AY$2,)),$A121)+COUNTIFS(INDEX(ownership,0,MATCH(N$1,Systems!$I$2:AY$2,)),$A121&amp;"(*",INDEX(ownership,0,MATCH(N$1,Systems!$I$2:AY$2,)),"&lt;&gt;*"&amp;"(X)"&amp;"*")+COUNTIF(INDEX(ownership,0,MATCH(N$1,Systems!$I$2:AY$2,)),$A121&amp;",*")</f>
        <v>0</v>
      </c>
      <c r="O121" s="121">
        <f t="array" ref="O121">COUNTIF(INDEX(ownership,0,MATCH(O$1,Systems!$I$2:AY$2,)),$A121)+COUNTIFS(INDEX(ownership,0,MATCH(O$1,Systems!$I$2:AY$2,)),$A121&amp;"(*",INDEX(ownership,0,MATCH(O$1,Systems!$I$2:AY$2,)),"&lt;&gt;*"&amp;"(X)"&amp;"*")+COUNTIF(INDEX(ownership,0,MATCH(O$1,Systems!$I$2:AY$2,)),$A121&amp;",*")</f>
        <v>0</v>
      </c>
      <c r="P121" s="121">
        <f t="array" ref="P121">COUNTIF(INDEX(ownership,0,MATCH(P$1,Systems!$I$2:AY$2,)),$A121)+COUNTIFS(INDEX(ownership,0,MATCH(P$1,Systems!$I$2:AY$2,)),$A121&amp;"(*",INDEX(ownership,0,MATCH(P$1,Systems!$I$2:AY$2,)),"&lt;&gt;*"&amp;"(X)"&amp;"*")+COUNTIF(INDEX(ownership,0,MATCH(P$1,Systems!$I$2:AY$2,)),$A121&amp;",*")</f>
        <v>0</v>
      </c>
      <c r="Q121" s="121">
        <f t="array" ref="Q121">COUNTIF(INDEX(ownership,0,MATCH(Q$1,Systems!$I$2:AY$2,)),$A121)+COUNTIFS(INDEX(ownership,0,MATCH(Q$1,Systems!$I$2:AY$2,)),$A121&amp;"(*",INDEX(ownership,0,MATCH(Q$1,Systems!$I$2:AY$2,)),"&lt;&gt;*"&amp;"(X)"&amp;"*")+COUNTIF(INDEX(ownership,0,MATCH(Q$1,Systems!$I$2:AY$2,)),$A121&amp;",*")</f>
        <v>0</v>
      </c>
      <c r="R121" s="121">
        <f t="array" ref="R121">COUNTIF(INDEX(ownership,0,MATCH(R$1,Systems!$I$2:AY$2,)),$A121)+COUNTIFS(INDEX(ownership,0,MATCH(R$1,Systems!$I$2:AY$2,)),$A121&amp;"(*",INDEX(ownership,0,MATCH(R$1,Systems!$I$2:AY$2,)),"&lt;&gt;*"&amp;"(X)"&amp;"*")+COUNTIF(INDEX(ownership,0,MATCH(R$1,Systems!$I$2:AY$2,)),$A121&amp;",*")</f>
        <v>0</v>
      </c>
      <c r="S121" s="121">
        <f t="array" ref="S121">COUNTIF(INDEX(ownership,0,MATCH(S$1,Systems!$I$2:AY$2,)),$A121)+COUNTIFS(INDEX(ownership,0,MATCH(S$1,Systems!$I$2:AY$2,)),$A121&amp;"(*",INDEX(ownership,0,MATCH(S$1,Systems!$I$2:AY$2,)),"&lt;&gt;*"&amp;"(X)"&amp;"*")+COUNTIF(INDEX(ownership,0,MATCH(S$1,Systems!$I$2:AY$2,)),$A121&amp;",*")</f>
        <v>0</v>
      </c>
      <c r="T121" s="121">
        <f t="array" ref="T121">COUNTIF(INDEX(ownership,0,MATCH(T$1,Systems!$I$2:AY$2,)),$A121)+COUNTIFS(INDEX(ownership,0,MATCH(T$1,Systems!$I$2:AY$2,)),$A121&amp;"(*",INDEX(ownership,0,MATCH(T$1,Systems!$I$2:AY$2,)),"&lt;&gt;*"&amp;"(X)"&amp;"*")+COUNTIF(INDEX(ownership,0,MATCH(T$1,Systems!$I$2:AY$2,)),$A121&amp;",*")</f>
        <v>0</v>
      </c>
      <c r="U121" s="121">
        <f t="array" ref="U121">COUNTIF(INDEX(ownership,0,MATCH(U$1,Systems!$I$2:AY$2,)),$A121)+COUNTIFS(INDEX(ownership,0,MATCH(U$1,Systems!$I$2:AY$2,)),$A121&amp;"(*",INDEX(ownership,0,MATCH(U$1,Systems!$I$2:AY$2,)),"&lt;&gt;*"&amp;"(X)"&amp;"*")+COUNTIF(INDEX(ownership,0,MATCH(U$1,Systems!$I$2:AY$2,)),$A121&amp;",*")</f>
        <v>0</v>
      </c>
      <c r="V121" s="121">
        <f t="array" ref="V121">COUNTIF(INDEX(ownership,0,MATCH(V$1,Systems!$I$2:AY$2,)),$A121)+COUNTIFS(INDEX(ownership,0,MATCH(V$1,Systems!$I$2:AY$2,)),$A121&amp;"(*",INDEX(ownership,0,MATCH(V$1,Systems!$I$2:AY$2,)),"&lt;&gt;*"&amp;"(X)"&amp;"*")+COUNTIF(INDEX(ownership,0,MATCH(V$1,Systems!$I$2:AY$2,)),$A121&amp;",*")</f>
        <v>0</v>
      </c>
      <c r="W121" s="121">
        <f t="array" ref="W121">COUNTIF(INDEX(ownership,0,MATCH(W$1,Systems!$I$2:AY$2,)),$A121)+COUNTIFS(INDEX(ownership,0,MATCH(W$1,Systems!$I$2:AY$2,)),$A121&amp;"(*",INDEX(ownership,0,MATCH(W$1,Systems!$I$2:AY$2,)),"&lt;&gt;*"&amp;"(X)"&amp;"*")+COUNTIF(INDEX(ownership,0,MATCH(W$1,Systems!$I$2:AY$2,)),$A121&amp;",*")</f>
        <v>0</v>
      </c>
      <c r="X121" s="121">
        <f t="array" ref="X121">COUNTIF(INDEX(ownership,0,MATCH(X$1,Systems!$I$2:AY$2,)),$A121)+COUNTIFS(INDEX(ownership,0,MATCH(X$1,Systems!$I$2:AY$2,)),$A121&amp;"(*",INDEX(ownership,0,MATCH(X$1,Systems!$I$2:AY$2,)),"&lt;&gt;*"&amp;"(X)"&amp;"*")+COUNTIF(INDEX(ownership,0,MATCH(X$1,Systems!$I$2:AY$2,)),$A121&amp;",*")</f>
        <v>0</v>
      </c>
      <c r="Y121" s="121">
        <f t="array" ref="Y121">COUNTIF(INDEX(ownership,0,MATCH(Y$1,Systems!$I$2:AY$2,)),$A121)+COUNTIFS(INDEX(ownership,0,MATCH(Y$1,Systems!$I$2:AY$2,)),$A121&amp;"(*",INDEX(ownership,0,MATCH(Y$1,Systems!$I$2:AY$2,)),"&lt;&gt;*"&amp;"(X)"&amp;"*")+COUNTIF(INDEX(ownership,0,MATCH(Y$1,Systems!$I$2:AY$2,)),$A121&amp;",*")</f>
        <v>0</v>
      </c>
      <c r="Z121" s="121">
        <f t="array" ref="Z121">COUNTIF(INDEX(ownership,0,MATCH(Z$1,Systems!$I$2:AY$2,)),$A121)+COUNTIFS(INDEX(ownership,0,MATCH(Z$1,Systems!$I$2:AY$2,)),$A121&amp;"(*",INDEX(ownership,0,MATCH(Z$1,Systems!$I$2:AY$2,)),"&lt;&gt;*"&amp;"(X)"&amp;"*")+COUNTIF(INDEX(ownership,0,MATCH(Z$1,Systems!$I$2:AY$2,)),$A121&amp;",*")</f>
        <v>0</v>
      </c>
      <c r="AA121" s="121">
        <f t="array" ref="AA121">COUNTIF(INDEX(ownership,0,MATCH(AA$1,Systems!$I$2:AY$2,)),$A121)+COUNTIFS(INDEX(ownership,0,MATCH(AA$1,Systems!$I$2:AY$2,)),$A121&amp;"(*",INDEX(ownership,0,MATCH(AA$1,Systems!$I$2:AY$2,)),"&lt;&gt;*"&amp;"(X)"&amp;"*")+COUNTIF(INDEX(ownership,0,MATCH(AA$1,Systems!$I$2:AY$2,)),$A121&amp;",*")</f>
        <v>0</v>
      </c>
      <c r="AB121" s="121">
        <f t="array" ref="AB121">COUNTIF(INDEX(ownership,0,MATCH(AB$1,Systems!$I$2:AY$2,)),$A121)+COUNTIFS(INDEX(ownership,0,MATCH(AB$1,Systems!$I$2:AY$2,)),$A121&amp;"(*",INDEX(ownership,0,MATCH(AB$1,Systems!$I$2:AY$2,)),"&lt;&gt;*"&amp;"(X)"&amp;"*")+COUNTIF(INDEX(ownership,0,MATCH(AB$1,Systems!$I$2:AY$2,)),$A121&amp;",*")</f>
        <v>0</v>
      </c>
      <c r="AC121" s="121">
        <f t="array" ref="AC121">COUNTIF(INDEX(ownership,0,MATCH(AC$1,Systems!$I$2:AY$2,)),$A121)+COUNTIFS(INDEX(ownership,0,MATCH(AC$1,Systems!$I$2:AY$2,)),$A121&amp;"(*",INDEX(ownership,0,MATCH(AC$1,Systems!$I$2:AY$2,)),"&lt;&gt;*"&amp;"(X)"&amp;"*")+COUNTIF(INDEX(ownership,0,MATCH(AC$1,Systems!$I$2:AY$2,)),$A121&amp;",*")</f>
        <v>0</v>
      </c>
      <c r="AD121" s="121">
        <f t="array" ref="AD121">COUNTIF(INDEX(ownership,0,MATCH(AD$1,Systems!$I$2:AY$2,)),$A121)+COUNTIFS(INDEX(ownership,0,MATCH(AD$1,Systems!$I$2:AY$2,)),$A121&amp;"(*",INDEX(ownership,0,MATCH(AD$1,Systems!$I$2:AY$2,)),"&lt;&gt;*"&amp;"(X)"&amp;"*")+COUNTIF(INDEX(ownership,0,MATCH(AD$1,Systems!$I$2:AY$2,)),$A121&amp;",*")</f>
        <v>0</v>
      </c>
      <c r="AE121" s="121">
        <f t="array" ref="AE121">COUNTIF(INDEX(ownership,0,MATCH(AE$1,Systems!$I$2:AY$2,)),$A121)+COUNTIFS(INDEX(ownership,0,MATCH(AE$1,Systems!$I$2:AY$2,)),$A121&amp;"(*",INDEX(ownership,0,MATCH(AE$1,Systems!$I$2:AY$2,)),"&lt;&gt;*"&amp;"(X)"&amp;"*")+COUNTIF(INDEX(ownership,0,MATCH(AE$1,Systems!$I$2:AY$2,)),$A121&amp;",*")</f>
        <v>0</v>
      </c>
      <c r="AF121" s="121">
        <f t="array" ref="AF121">COUNTIF(INDEX(ownership,0,MATCH(AF$1,Systems!$I$2:AY$2,)),$A121)+COUNTIFS(INDEX(ownership,0,MATCH(AF$1,Systems!$I$2:AY$2,)),$A121&amp;"(*",INDEX(ownership,0,MATCH(AF$1,Systems!$I$2:AY$2,)),"&lt;&gt;*"&amp;"(X)"&amp;"*")+COUNTIF(INDEX(ownership,0,MATCH(AF$1,Systems!$I$2:AY$2,)),$A121&amp;",*")</f>
        <v>0</v>
      </c>
      <c r="AG121" s="121">
        <f t="array" ref="AG121">COUNTIF(INDEX(ownership,0,MATCH(AG$1,Systems!$I$2:AY$2,)),$A121)+COUNTIFS(INDEX(ownership,0,MATCH(AG$1,Systems!$I$2:AY$2,)),$A121&amp;"(*",INDEX(ownership,0,MATCH(AG$1,Systems!$I$2:AY$2,)),"&lt;&gt;*"&amp;"(X)"&amp;"*")+COUNTIF(INDEX(ownership,0,MATCH(AG$1,Systems!$I$2:AY$2,)),$A121&amp;",*")</f>
        <v>0</v>
      </c>
      <c r="AH121" s="121">
        <f t="array" ref="AH121">COUNTIF(INDEX(ownership,0,MATCH(AH$1,Systems!$I$2:AY$2,)),$A121)+COUNTIFS(INDEX(ownership,0,MATCH(AH$1,Systems!$I$2:AY$2,)),$A121&amp;"(*",INDEX(ownership,0,MATCH(AH$1,Systems!$I$2:AY$2,)),"&lt;&gt;*"&amp;"(X)"&amp;"*")+COUNTIF(INDEX(ownership,0,MATCH(AH$1,Systems!$I$2:AY$2,)),$A121&amp;",*")</f>
        <v>0</v>
      </c>
      <c r="AI121" s="121">
        <f t="array" ref="AI121">COUNTIF(INDEX(ownership,0,MATCH(AI$1,Systems!$I$2:AY$2,)),$A121)+COUNTIFS(INDEX(ownership,0,MATCH(AI$1,Systems!$I$2:AY$2,)),$A121&amp;"(*",INDEX(ownership,0,MATCH(AI$1,Systems!$I$2:AY$2,)),"&lt;&gt;*"&amp;"(X)"&amp;"*")+COUNTIF(INDEX(ownership,0,MATCH(AI$1,Systems!$I$2:AY$2,)),$A121&amp;",*")</f>
        <v>0</v>
      </c>
      <c r="AJ121" s="121">
        <f t="array" ref="AJ121">COUNTIF(INDEX(ownership,0,MATCH(AJ$1,Systems!$I$2:AY$2,)),$A121)+COUNTIFS(INDEX(ownership,0,MATCH(AJ$1,Systems!$I$2:AY$2,)),$A121&amp;"(*",INDEX(ownership,0,MATCH(AJ$1,Systems!$I$2:AY$2,)),"&lt;&gt;*"&amp;"(X)"&amp;"*")+COUNTIF(INDEX(ownership,0,MATCH(AJ$1,Systems!$I$2:AY$2,)),$A121&amp;",*")</f>
        <v>0</v>
      </c>
      <c r="AK121" s="121">
        <f t="array" ref="AK121">COUNTIF(INDEX(ownership,0,MATCH(AK$1,Systems!$I$2:AY$2,)),$A121)+COUNTIFS(INDEX(ownership,0,MATCH(AK$1,Systems!$I$2:AY$2,)),$A121&amp;"(*",INDEX(ownership,0,MATCH(AK$1,Systems!$I$2:AY$2,)),"&lt;&gt;*"&amp;"(X)"&amp;"*")+COUNTIF(INDEX(ownership,0,MATCH(AK$1,Systems!$I$2:AY$2,)),$A121&amp;",*")</f>
        <v>0</v>
      </c>
      <c r="AL121" s="121">
        <f t="array" ref="AL121">COUNTIF(INDEX(ownership,0,MATCH(AL$1,Systems!$I$2:AY$2,)),$A121)+COUNTIFS(INDEX(ownership,0,MATCH(AL$1,Systems!$I$2:AY$2,)),$A121&amp;"(*",INDEX(ownership,0,MATCH(AL$1,Systems!$I$2:AY$2,)),"&lt;&gt;*"&amp;"(X)"&amp;"*")+COUNTIF(INDEX(ownership,0,MATCH(AL$1,Systems!$I$2:AY$2,)),$A121&amp;",*")</f>
        <v>0</v>
      </c>
      <c r="AM121" s="121">
        <f t="array" ref="AM121">COUNTIF(INDEX(ownership,0,MATCH(AM$1,Systems!$I$2:AY$2,)),$A121)+COUNTIFS(INDEX(ownership,0,MATCH(AM$1,Systems!$I$2:AY$2,)),$A121&amp;"(*",INDEX(ownership,0,MATCH(AM$1,Systems!$I$2:AY$2,)),"&lt;&gt;*"&amp;"(X)"&amp;"*")+COUNTIF(INDEX(ownership,0,MATCH(AM$1,Systems!$I$2:AY$2,)),$A121&amp;",*")</f>
        <v>0</v>
      </c>
      <c r="AN121" s="121">
        <f t="array" ref="AN121">COUNTIF(INDEX(ownership,0,MATCH(AN$1,Systems!$I$2:AY$2,)),$A121)+COUNTIFS(INDEX(ownership,0,MATCH(AN$1,Systems!$I$2:AY$2,)),$A121&amp;"(*",INDEX(ownership,0,MATCH(AN$1,Systems!$I$2:AY$2,)),"&lt;&gt;*"&amp;"(X)"&amp;"*")+COUNTIF(INDEX(ownership,0,MATCH(AN$1,Systems!$I$2:AY$2,)),$A121&amp;",*")</f>
        <v>0</v>
      </c>
      <c r="AO121" s="121">
        <f t="array" ref="AO121">COUNTIF(INDEX(ownership,0,MATCH(AO$1,Systems!$I$2:AY$2,)),$A121)+COUNTIFS(INDEX(ownership,0,MATCH(AO$1,Systems!$I$2:AY$2,)),$A121&amp;"(*",INDEX(ownership,0,MATCH(AO$1,Systems!$I$2:AY$2,)),"&lt;&gt;*"&amp;"(X)"&amp;"*")+COUNTIF(INDEX(ownership,0,MATCH(AO$1,Systems!$I$2:AY$2,)),$A121&amp;",*")</f>
        <v>0</v>
      </c>
      <c r="AP121" s="121">
        <f t="array" ref="AP121">COUNTIF(INDEX(ownership,0,MATCH(AP$1,Systems!$I$2:AY$2,)),$A121)+COUNTIFS(INDEX(ownership,0,MATCH(AP$1,Systems!$I$2:AY$2,)),$A121&amp;"(*",INDEX(ownership,0,MATCH(AP$1,Systems!$I$2:AY$2,)),"&lt;&gt;*"&amp;"(X)"&amp;"*")+COUNTIF(INDEX(ownership,0,MATCH(AP$1,Systems!$I$2:AY$2,)),$A121&amp;",*")</f>
        <v>0</v>
      </c>
      <c r="AQ121" s="121">
        <f t="array" ref="AQ121">COUNTIF(INDEX(ownership,0,MATCH(AQ$1,Systems!$I$2:AY$2,)),$A121)+COUNTIFS(INDEX(ownership,0,MATCH(AQ$1,Systems!$I$2:AY$2,)),$A121&amp;"(*",INDEX(ownership,0,MATCH(AQ$1,Systems!$I$2:AY$2,)),"&lt;&gt;*"&amp;"(X)"&amp;"*")+COUNTIF(INDEX(ownership,0,MATCH(AQ$1,Systems!$I$2:AY$2,)),$A121&amp;",*")</f>
        <v>0</v>
      </c>
      <c r="AR121" s="121">
        <f t="array" ref="AR121">COUNTIF(INDEX(ownership,0,MATCH(AR$1,Systems!$I$2:AY$2,)),$A121)+COUNTIFS(INDEX(ownership,0,MATCH(AR$1,Systems!$I$2:AY$2,)),$A121&amp;"(*",INDEX(ownership,0,MATCH(AR$1,Systems!$I$2:AY$2,)),"&lt;&gt;*"&amp;"(X)"&amp;"*")+COUNTIF(INDEX(ownership,0,MATCH(AR$1,Systems!$I$2:AY$2,)),$A121&amp;",*")</f>
        <v>0</v>
      </c>
      <c r="AS121" s="121">
        <f t="array" ref="AS121">COUNTIF(INDEX(ownership,0,MATCH(AS$1,Systems!$I$2:AY$2,)),$A121)+COUNTIFS(INDEX(ownership,0,MATCH(AS$1,Systems!$I$2:AY$2,)),$A121&amp;"(*",INDEX(ownership,0,MATCH(AS$1,Systems!$I$2:AY$2,)),"&lt;&gt;*"&amp;"(X)"&amp;"*")+COUNTIF(INDEX(ownership,0,MATCH(AS$1,Systems!$I$2:AY$2,)),$A121&amp;",*")</f>
        <v>0</v>
      </c>
      <c r="AT121" s="121">
        <f t="array" ref="AT121">COUNTIF(INDEX(ownership,0,MATCH(AT$1,Systems!$I$2:AY$2,)),$A121)+COUNTIFS(INDEX(ownership,0,MATCH(AT$1,Systems!$I$2:AY$2,)),$A121&amp;"(*",INDEX(ownership,0,MATCH(AT$1,Systems!$I$2:AY$2,)),"&lt;&gt;*"&amp;"(X)"&amp;"*")+COUNTIF(INDEX(ownership,0,MATCH(AT$1,Systems!$I$2:AY$2,)),$A121&amp;",*")</f>
        <v>17</v>
      </c>
      <c r="AU121" s="121">
        <f t="array" ref="AU121">COUNTIF(INDEX(ownership,0,MATCH(AU$1,Systems!$I$2:AY$2,)),$A121)+COUNTIFS(INDEX(ownership,0,MATCH(AU$1,Systems!$I$2:AY$2,)),$A121&amp;"(*",INDEX(ownership,0,MATCH(AU$1,Systems!$I$2:AY$2,)),"&lt;&gt;*"&amp;"(X)"&amp;"*")+COUNTIF(INDEX(ownership,0,MATCH(AU$1,Systems!$I$2:AY$2,)),$A121&amp;",*")</f>
        <v>30</v>
      </c>
      <c r="AV121" s="121">
        <f t="array" ref="AV121">COUNTIF(INDEX(ownership,0,MATCH(AV$1,Systems!$I$2:AY$2,)),$A121)+COUNTIFS(INDEX(ownership,0,MATCH(AV$1,Systems!$I$2:AY$2,)),$A121&amp;"(*",INDEX(ownership,0,MATCH(AV$1,Systems!$I$2:AY$2,)),"&lt;&gt;*"&amp;"(X)"&amp;"*")+COUNTIF(INDEX(ownership,0,MATCH(AV$1,Systems!$I$2:AY$2,)),$A121&amp;",*")</f>
        <v>31</v>
      </c>
      <c r="AW121" s="121">
        <f t="array" ref="AW121">COUNTIF(INDEX(ownership,0,MATCH(AW$1,Systems!$I$2:AY$2,)),$A121)+COUNTIFS(INDEX(ownership,0,MATCH(AW$1,Systems!$I$2:AY$2,)),$A121&amp;"(*",INDEX(ownership,0,MATCH(AW$1,Systems!$I$2:AY$2,)),"&lt;&gt;*"&amp;"(X)"&amp;"*")+COUNTIF(INDEX(ownership,0,MATCH(AW$1,Systems!$I$2:AY$2,)),$A121&amp;",*")</f>
        <v>0</v>
      </c>
      <c r="AX121" s="121">
        <f t="array" ref="AX121">COUNTIF(INDEX(ownership,0,MATCH(AX$1,Systems!$I$2:AY$2,)),$A121)+COUNTIFS(INDEX(ownership,0,MATCH(AX$1,Systems!$I$2:AY$2,)),$A121&amp;"(*",INDEX(ownership,0,MATCH(AX$1,Systems!$I$2:AY$2,)),"&lt;&gt;*"&amp;"(X)"&amp;"*")+COUNTIF(INDEX(ownership,0,MATCH(AX$1,Systems!$I$2:AY$2,)),$A121&amp;",*")</f>
        <v>0</v>
      </c>
      <c r="AY121" s="121">
        <f t="array" ref="AY121">COUNTIF(INDEX(ownership,0,MATCH(AY$1,Systems!$I$2:AZ$2,)),$A121)+COUNTIFS(INDEX(ownership,0,MATCH(AY$1,Systems!$I$2:AZ$2,)),$A121&amp;"(*",INDEX(ownership,0,MATCH(AY$1,Systems!$I$2:AZ$2,)),"&lt;&gt;*"&amp;"(X)"&amp;"*")+COUNTIF(INDEX(ownership,0,MATCH(AY$1,Systems!$I$2:AZ$2,)),$A121&amp;",*")</f>
        <v>0</v>
      </c>
      <c r="AZ121" s="121">
        <f t="array" ref="AZ121">COUNTIF(INDEX(ownership,0,MATCH(AZ$1,Systems!$I$2:AY$2,)),$A121)+COUNTIFS(INDEX(ownership,0,MATCH(AZ$1,Systems!$I$2:AY$2,)),$A121&amp;"(*",INDEX(ownership,0,MATCH(AZ$1,Systems!$I$2:AY$2,)),"&lt;&gt;*"&amp;"(X)"&amp;"*")+COUNTIF(INDEX(ownership,0,MATCH(AZ$1,Systems!$I$2:AY$2,)),$A121&amp;",*")</f>
        <v>0</v>
      </c>
    </row>
    <row r="122" ht="15.75" customHeight="1">
      <c r="A122" s="60" t="s">
        <v>677</v>
      </c>
      <c r="B122" s="60" t="s">
        <v>8154</v>
      </c>
      <c r="C122" s="60" t="s">
        <v>7930</v>
      </c>
      <c r="D122" s="119">
        <v>3086.0</v>
      </c>
      <c r="E122" s="119">
        <v>3148.0</v>
      </c>
      <c r="F122" s="120" t="s">
        <v>8155</v>
      </c>
      <c r="G122" s="121">
        <f t="shared" si="1"/>
        <v>28</v>
      </c>
      <c r="H122" s="121">
        <f t="array" ref="H122">COUNTIF(INDEX(ownership,0,MATCH(H$1,Systems!$I$2:AY$2,)),$A122)+COUNTIFS(INDEX(ownership,0,MATCH(H$1,Systems!$I$2:AY$2,)),$A122&amp;"(*",INDEX(ownership,0,MATCH(H$1,Systems!$I$2:AY$2,)),"&lt;&gt;*"&amp;"(X)"&amp;"*")+COUNTIF(INDEX(ownership,0,MATCH(H$1,Systems!$I$2:AY$2,)),$A122&amp;",*")</f>
        <v>0</v>
      </c>
      <c r="I122" s="121">
        <f t="array" ref="I122">COUNTIF(INDEX(ownership,0,MATCH(I$1,Systems!$I$2:AY$2,)),$A122)+COUNTIFS(INDEX(ownership,0,MATCH(I$1,Systems!$I$2:AY$2,)),$A122&amp;"(*",INDEX(ownership,0,MATCH(I$1,Systems!$I$2:AY$2,)),"&lt;&gt;*"&amp;"(X)"&amp;"*")+COUNTIF(INDEX(ownership,0,MATCH(I$1,Systems!$I$2:AY$2,)),$A122&amp;",*")</f>
        <v>0</v>
      </c>
      <c r="J122" s="121">
        <f t="array" ref="J122">COUNTIF(INDEX(ownership,0,MATCH(J$1,Systems!$I$2:AY$2,)),$A122)+COUNTIFS(INDEX(ownership,0,MATCH(J$1,Systems!$I$2:AY$2,)),$A122&amp;"(*",INDEX(ownership,0,MATCH(J$1,Systems!$I$2:AY$2,)),"&lt;&gt;*"&amp;"(X)"&amp;"*")+COUNTIF(INDEX(ownership,0,MATCH(J$1,Systems!$I$2:AY$2,)),$A122&amp;",*")</f>
        <v>0</v>
      </c>
      <c r="K122" s="121">
        <f t="array" ref="K122">COUNTIF(INDEX(ownership,0,MATCH(K$1,Systems!$I$2:AY$2,)),$A122)+COUNTIFS(INDEX(ownership,0,MATCH(K$1,Systems!$I$2:AY$2,)),$A122&amp;"(*",INDEX(ownership,0,MATCH(K$1,Systems!$I$2:AY$2,)),"&lt;&gt;*"&amp;"(X)"&amp;"*")+COUNTIF(INDEX(ownership,0,MATCH(K$1,Systems!$I$2:AY$2,)),$A122&amp;",*")</f>
        <v>0</v>
      </c>
      <c r="L122" s="121">
        <f t="array" ref="L122">COUNTIF(INDEX(ownership,0,MATCH(L$1,Systems!$I$2:AY$2,)),$A122)+COUNTIFS(INDEX(ownership,0,MATCH(L$1,Systems!$I$2:AY$2,)),$A122&amp;"(*",INDEX(ownership,0,MATCH(L$1,Systems!$I$2:AY$2,)),"&lt;&gt;*"&amp;"(X)"&amp;"*")+COUNTIF(INDEX(ownership,0,MATCH(L$1,Systems!$I$2:AY$2,)),$A122&amp;",*")</f>
        <v>0</v>
      </c>
      <c r="M122" s="121">
        <f t="array" ref="M122">COUNTIF(INDEX(ownership,0,MATCH(M$1,Systems!$I$2:AY$2,)),$A122)+COUNTIFS(INDEX(ownership,0,MATCH(M$1,Systems!$I$2:AY$2,)),$A122&amp;"(*",INDEX(ownership,0,MATCH(M$1,Systems!$I$2:AY$2,)),"&lt;&gt;*"&amp;"(X)"&amp;"*")+COUNTIF(INDEX(ownership,0,MATCH(M$1,Systems!$I$2:AY$2,)),$A122&amp;",*")</f>
        <v>0</v>
      </c>
      <c r="N122" s="121">
        <f t="array" ref="N122">COUNTIF(INDEX(ownership,0,MATCH(N$1,Systems!$I$2:AY$2,)),$A122)+COUNTIFS(INDEX(ownership,0,MATCH(N$1,Systems!$I$2:AY$2,)),$A122&amp;"(*",INDEX(ownership,0,MATCH(N$1,Systems!$I$2:AY$2,)),"&lt;&gt;*"&amp;"(X)"&amp;"*")+COUNTIF(INDEX(ownership,0,MATCH(N$1,Systems!$I$2:AY$2,)),$A122&amp;",*")</f>
        <v>0</v>
      </c>
      <c r="O122" s="121">
        <f t="array" ref="O122">COUNTIF(INDEX(ownership,0,MATCH(O$1,Systems!$I$2:AY$2,)),$A122)+COUNTIFS(INDEX(ownership,0,MATCH(O$1,Systems!$I$2:AY$2,)),$A122&amp;"(*",INDEX(ownership,0,MATCH(O$1,Systems!$I$2:AY$2,)),"&lt;&gt;*"&amp;"(X)"&amp;"*")+COUNTIF(INDEX(ownership,0,MATCH(O$1,Systems!$I$2:AY$2,)),$A122&amp;",*")</f>
        <v>0</v>
      </c>
      <c r="P122" s="121">
        <f t="array" ref="P122">COUNTIF(INDEX(ownership,0,MATCH(P$1,Systems!$I$2:AY$2,)),$A122)+COUNTIFS(INDEX(ownership,0,MATCH(P$1,Systems!$I$2:AY$2,)),$A122&amp;"(*",INDEX(ownership,0,MATCH(P$1,Systems!$I$2:AY$2,)),"&lt;&gt;*"&amp;"(X)"&amp;"*")+COUNTIF(INDEX(ownership,0,MATCH(P$1,Systems!$I$2:AY$2,)),$A122&amp;",*")</f>
        <v>0</v>
      </c>
      <c r="Q122" s="121">
        <f t="array" ref="Q122">COUNTIF(INDEX(ownership,0,MATCH(Q$1,Systems!$I$2:AY$2,)),$A122)+COUNTIFS(INDEX(ownership,0,MATCH(Q$1,Systems!$I$2:AY$2,)),$A122&amp;"(*",INDEX(ownership,0,MATCH(Q$1,Systems!$I$2:AY$2,)),"&lt;&gt;*"&amp;"(X)"&amp;"*")+COUNTIF(INDEX(ownership,0,MATCH(Q$1,Systems!$I$2:AY$2,)),$A122&amp;",*")</f>
        <v>0</v>
      </c>
      <c r="R122" s="121">
        <f t="array" ref="R122">COUNTIF(INDEX(ownership,0,MATCH(R$1,Systems!$I$2:AY$2,)),$A122)+COUNTIFS(INDEX(ownership,0,MATCH(R$1,Systems!$I$2:AY$2,)),$A122&amp;"(*",INDEX(ownership,0,MATCH(R$1,Systems!$I$2:AY$2,)),"&lt;&gt;*"&amp;"(X)"&amp;"*")+COUNTIF(INDEX(ownership,0,MATCH(R$1,Systems!$I$2:AY$2,)),$A122&amp;",*")</f>
        <v>0</v>
      </c>
      <c r="S122" s="121">
        <f t="array" ref="S122">COUNTIF(INDEX(ownership,0,MATCH(S$1,Systems!$I$2:AY$2,)),$A122)+COUNTIFS(INDEX(ownership,0,MATCH(S$1,Systems!$I$2:AY$2,)),$A122&amp;"(*",INDEX(ownership,0,MATCH(S$1,Systems!$I$2:AY$2,)),"&lt;&gt;*"&amp;"(X)"&amp;"*")+COUNTIF(INDEX(ownership,0,MATCH(S$1,Systems!$I$2:AY$2,)),$A122&amp;",*")</f>
        <v>0</v>
      </c>
      <c r="T122" s="121">
        <f t="array" ref="T122">COUNTIF(INDEX(ownership,0,MATCH(T$1,Systems!$I$2:AY$2,)),$A122)+COUNTIFS(INDEX(ownership,0,MATCH(T$1,Systems!$I$2:AY$2,)),$A122&amp;"(*",INDEX(ownership,0,MATCH(T$1,Systems!$I$2:AY$2,)),"&lt;&gt;*"&amp;"(X)"&amp;"*")+COUNTIF(INDEX(ownership,0,MATCH(T$1,Systems!$I$2:AY$2,)),$A122&amp;",*")</f>
        <v>0</v>
      </c>
      <c r="U122" s="121">
        <f t="array" ref="U122">COUNTIF(INDEX(ownership,0,MATCH(U$1,Systems!$I$2:AY$2,)),$A122)+COUNTIFS(INDEX(ownership,0,MATCH(U$1,Systems!$I$2:AY$2,)),$A122&amp;"(*",INDEX(ownership,0,MATCH(U$1,Systems!$I$2:AY$2,)),"&lt;&gt;*"&amp;"(X)"&amp;"*")+COUNTIF(INDEX(ownership,0,MATCH(U$1,Systems!$I$2:AY$2,)),$A122&amp;",*")</f>
        <v>0</v>
      </c>
      <c r="V122" s="121">
        <f t="array" ref="V122">COUNTIF(INDEX(ownership,0,MATCH(V$1,Systems!$I$2:AY$2,)),$A122)+COUNTIFS(INDEX(ownership,0,MATCH(V$1,Systems!$I$2:AY$2,)),$A122&amp;"(*",INDEX(ownership,0,MATCH(V$1,Systems!$I$2:AY$2,)),"&lt;&gt;*"&amp;"(X)"&amp;"*")+COUNTIF(INDEX(ownership,0,MATCH(V$1,Systems!$I$2:AY$2,)),$A122&amp;",*")</f>
        <v>0</v>
      </c>
      <c r="W122" s="121">
        <f t="array" ref="W122">COUNTIF(INDEX(ownership,0,MATCH(W$1,Systems!$I$2:AY$2,)),$A122)+COUNTIFS(INDEX(ownership,0,MATCH(W$1,Systems!$I$2:AY$2,)),$A122&amp;"(*",INDEX(ownership,0,MATCH(W$1,Systems!$I$2:AY$2,)),"&lt;&gt;*"&amp;"(X)"&amp;"*")+COUNTIF(INDEX(ownership,0,MATCH(W$1,Systems!$I$2:AY$2,)),$A122&amp;",*")</f>
        <v>0</v>
      </c>
      <c r="X122" s="121">
        <f t="array" ref="X122">COUNTIF(INDEX(ownership,0,MATCH(X$1,Systems!$I$2:AY$2,)),$A122)+COUNTIFS(INDEX(ownership,0,MATCH(X$1,Systems!$I$2:AY$2,)),$A122&amp;"(*",INDEX(ownership,0,MATCH(X$1,Systems!$I$2:AY$2,)),"&lt;&gt;*"&amp;"(X)"&amp;"*")+COUNTIF(INDEX(ownership,0,MATCH(X$1,Systems!$I$2:AY$2,)),$A122&amp;",*")</f>
        <v>0</v>
      </c>
      <c r="Y122" s="121">
        <f t="array" ref="Y122">COUNTIF(INDEX(ownership,0,MATCH(Y$1,Systems!$I$2:AY$2,)),$A122)+COUNTIFS(INDEX(ownership,0,MATCH(Y$1,Systems!$I$2:AY$2,)),$A122&amp;"(*",INDEX(ownership,0,MATCH(Y$1,Systems!$I$2:AY$2,)),"&lt;&gt;*"&amp;"(X)"&amp;"*")+COUNTIF(INDEX(ownership,0,MATCH(Y$1,Systems!$I$2:AY$2,)),$A122&amp;",*")</f>
        <v>0</v>
      </c>
      <c r="Z122" s="121">
        <f t="array" ref="Z122">COUNTIF(INDEX(ownership,0,MATCH(Z$1,Systems!$I$2:AY$2,)),$A122)+COUNTIFS(INDEX(ownership,0,MATCH(Z$1,Systems!$I$2:AY$2,)),$A122&amp;"(*",INDEX(ownership,0,MATCH(Z$1,Systems!$I$2:AY$2,)),"&lt;&gt;*"&amp;"(X)"&amp;"*")+COUNTIF(INDEX(ownership,0,MATCH(Z$1,Systems!$I$2:AY$2,)),$A122&amp;",*")</f>
        <v>0</v>
      </c>
      <c r="AA122" s="121">
        <f t="array" ref="AA122">COUNTIF(INDEX(ownership,0,MATCH(AA$1,Systems!$I$2:AY$2,)),$A122)+COUNTIFS(INDEX(ownership,0,MATCH(AA$1,Systems!$I$2:AY$2,)),$A122&amp;"(*",INDEX(ownership,0,MATCH(AA$1,Systems!$I$2:AY$2,)),"&lt;&gt;*"&amp;"(X)"&amp;"*")+COUNTIF(INDEX(ownership,0,MATCH(AA$1,Systems!$I$2:AY$2,)),$A122&amp;",*")</f>
        <v>0</v>
      </c>
      <c r="AB122" s="121">
        <f t="array" ref="AB122">COUNTIF(INDEX(ownership,0,MATCH(AB$1,Systems!$I$2:AY$2,)),$A122)+COUNTIFS(INDEX(ownership,0,MATCH(AB$1,Systems!$I$2:AY$2,)),$A122&amp;"(*",INDEX(ownership,0,MATCH(AB$1,Systems!$I$2:AY$2,)),"&lt;&gt;*"&amp;"(X)"&amp;"*")+COUNTIF(INDEX(ownership,0,MATCH(AB$1,Systems!$I$2:AY$2,)),$A122&amp;",*")</f>
        <v>0</v>
      </c>
      <c r="AC122" s="121">
        <f t="array" ref="AC122">COUNTIF(INDEX(ownership,0,MATCH(AC$1,Systems!$I$2:AY$2,)),$A122)+COUNTIFS(INDEX(ownership,0,MATCH(AC$1,Systems!$I$2:AY$2,)),$A122&amp;"(*",INDEX(ownership,0,MATCH(AC$1,Systems!$I$2:AY$2,)),"&lt;&gt;*"&amp;"(X)"&amp;"*")+COUNTIF(INDEX(ownership,0,MATCH(AC$1,Systems!$I$2:AY$2,)),$A122&amp;",*")</f>
        <v>0</v>
      </c>
      <c r="AD122" s="121">
        <f t="array" ref="AD122">COUNTIF(INDEX(ownership,0,MATCH(AD$1,Systems!$I$2:AY$2,)),$A122)+COUNTIFS(INDEX(ownership,0,MATCH(AD$1,Systems!$I$2:AY$2,)),$A122&amp;"(*",INDEX(ownership,0,MATCH(AD$1,Systems!$I$2:AY$2,)),"&lt;&gt;*"&amp;"(X)"&amp;"*")+COUNTIF(INDEX(ownership,0,MATCH(AD$1,Systems!$I$2:AY$2,)),$A122&amp;",*")</f>
        <v>0</v>
      </c>
      <c r="AE122" s="121">
        <f t="array" ref="AE122">COUNTIF(INDEX(ownership,0,MATCH(AE$1,Systems!$I$2:AY$2,)),$A122)+COUNTIFS(INDEX(ownership,0,MATCH(AE$1,Systems!$I$2:AY$2,)),$A122&amp;"(*",INDEX(ownership,0,MATCH(AE$1,Systems!$I$2:AY$2,)),"&lt;&gt;*"&amp;"(X)"&amp;"*")+COUNTIF(INDEX(ownership,0,MATCH(AE$1,Systems!$I$2:AY$2,)),$A122&amp;",*")</f>
        <v>0</v>
      </c>
      <c r="AF122" s="121">
        <f t="array" ref="AF122">COUNTIF(INDEX(ownership,0,MATCH(AF$1,Systems!$I$2:AY$2,)),$A122)+COUNTIFS(INDEX(ownership,0,MATCH(AF$1,Systems!$I$2:AY$2,)),$A122&amp;"(*",INDEX(ownership,0,MATCH(AF$1,Systems!$I$2:AY$2,)),"&lt;&gt;*"&amp;"(X)"&amp;"*")+COUNTIF(INDEX(ownership,0,MATCH(AF$1,Systems!$I$2:AY$2,)),$A122&amp;",*")</f>
        <v>0</v>
      </c>
      <c r="AG122" s="121">
        <f t="array" ref="AG122">COUNTIF(INDEX(ownership,0,MATCH(AG$1,Systems!$I$2:AY$2,)),$A122)+COUNTIFS(INDEX(ownership,0,MATCH(AG$1,Systems!$I$2:AY$2,)),$A122&amp;"(*",INDEX(ownership,0,MATCH(AG$1,Systems!$I$2:AY$2,)),"&lt;&gt;*"&amp;"(X)"&amp;"*")+COUNTIF(INDEX(ownership,0,MATCH(AG$1,Systems!$I$2:AY$2,)),$A122&amp;",*")</f>
        <v>0</v>
      </c>
      <c r="AH122" s="121">
        <f t="array" ref="AH122">COUNTIF(INDEX(ownership,0,MATCH(AH$1,Systems!$I$2:AY$2,)),$A122)+COUNTIFS(INDEX(ownership,0,MATCH(AH$1,Systems!$I$2:AY$2,)),$A122&amp;"(*",INDEX(ownership,0,MATCH(AH$1,Systems!$I$2:AY$2,)),"&lt;&gt;*"&amp;"(X)"&amp;"*")+COUNTIF(INDEX(ownership,0,MATCH(AH$1,Systems!$I$2:AY$2,)),$A122&amp;",*")</f>
        <v>0</v>
      </c>
      <c r="AI122" s="121">
        <f t="array" ref="AI122">COUNTIF(INDEX(ownership,0,MATCH(AI$1,Systems!$I$2:AY$2,)),$A122)+COUNTIFS(INDEX(ownership,0,MATCH(AI$1,Systems!$I$2:AY$2,)),$A122&amp;"(*",INDEX(ownership,0,MATCH(AI$1,Systems!$I$2:AY$2,)),"&lt;&gt;*"&amp;"(X)"&amp;"*")+COUNTIF(INDEX(ownership,0,MATCH(AI$1,Systems!$I$2:AY$2,)),$A122&amp;",*")</f>
        <v>0</v>
      </c>
      <c r="AJ122" s="121">
        <f t="array" ref="AJ122">COUNTIF(INDEX(ownership,0,MATCH(AJ$1,Systems!$I$2:AY$2,)),$A122)+COUNTIFS(INDEX(ownership,0,MATCH(AJ$1,Systems!$I$2:AY$2,)),$A122&amp;"(*",INDEX(ownership,0,MATCH(AJ$1,Systems!$I$2:AY$2,)),"&lt;&gt;*"&amp;"(X)"&amp;"*")+COUNTIF(INDEX(ownership,0,MATCH(AJ$1,Systems!$I$2:AY$2,)),$A122&amp;",*")</f>
        <v>0</v>
      </c>
      <c r="AK122" s="121">
        <f t="array" ref="AK122">COUNTIF(INDEX(ownership,0,MATCH(AK$1,Systems!$I$2:AY$2,)),$A122)+COUNTIFS(INDEX(ownership,0,MATCH(AK$1,Systems!$I$2:AY$2,)),$A122&amp;"(*",INDEX(ownership,0,MATCH(AK$1,Systems!$I$2:AY$2,)),"&lt;&gt;*"&amp;"(X)"&amp;"*")+COUNTIF(INDEX(ownership,0,MATCH(AK$1,Systems!$I$2:AY$2,)),$A122&amp;",*")</f>
        <v>0</v>
      </c>
      <c r="AL122" s="121">
        <f t="array" ref="AL122">COUNTIF(INDEX(ownership,0,MATCH(AL$1,Systems!$I$2:AY$2,)),$A122)+COUNTIFS(INDEX(ownership,0,MATCH(AL$1,Systems!$I$2:AY$2,)),$A122&amp;"(*",INDEX(ownership,0,MATCH(AL$1,Systems!$I$2:AY$2,)),"&lt;&gt;*"&amp;"(X)"&amp;"*")+COUNTIF(INDEX(ownership,0,MATCH(AL$1,Systems!$I$2:AY$2,)),$A122&amp;",*")</f>
        <v>0</v>
      </c>
      <c r="AM122" s="121">
        <f t="array" ref="AM122">COUNTIF(INDEX(ownership,0,MATCH(AM$1,Systems!$I$2:AY$2,)),$A122)+COUNTIFS(INDEX(ownership,0,MATCH(AM$1,Systems!$I$2:AY$2,)),$A122&amp;"(*",INDEX(ownership,0,MATCH(AM$1,Systems!$I$2:AY$2,)),"&lt;&gt;*"&amp;"(X)"&amp;"*")+COUNTIF(INDEX(ownership,0,MATCH(AM$1,Systems!$I$2:AY$2,)),$A122&amp;",*")</f>
        <v>0</v>
      </c>
      <c r="AN122" s="121">
        <f t="array" ref="AN122">COUNTIF(INDEX(ownership,0,MATCH(AN$1,Systems!$I$2:AY$2,)),$A122)+COUNTIFS(INDEX(ownership,0,MATCH(AN$1,Systems!$I$2:AY$2,)),$A122&amp;"(*",INDEX(ownership,0,MATCH(AN$1,Systems!$I$2:AY$2,)),"&lt;&gt;*"&amp;"(X)"&amp;"*")+COUNTIF(INDEX(ownership,0,MATCH(AN$1,Systems!$I$2:AY$2,)),$A122&amp;",*")</f>
        <v>0</v>
      </c>
      <c r="AO122" s="121">
        <f t="array" ref="AO122">COUNTIF(INDEX(ownership,0,MATCH(AO$1,Systems!$I$2:AY$2,)),$A122)+COUNTIFS(INDEX(ownership,0,MATCH(AO$1,Systems!$I$2:AY$2,)),$A122&amp;"(*",INDEX(ownership,0,MATCH(AO$1,Systems!$I$2:AY$2,)),"&lt;&gt;*"&amp;"(X)"&amp;"*")+COUNTIF(INDEX(ownership,0,MATCH(AO$1,Systems!$I$2:AY$2,)),$A122&amp;",*")</f>
        <v>0</v>
      </c>
      <c r="AP122" s="121">
        <f t="array" ref="AP122">COUNTIF(INDEX(ownership,0,MATCH(AP$1,Systems!$I$2:AY$2,)),$A122)+COUNTIFS(INDEX(ownership,0,MATCH(AP$1,Systems!$I$2:AY$2,)),$A122&amp;"(*",INDEX(ownership,0,MATCH(AP$1,Systems!$I$2:AY$2,)),"&lt;&gt;*"&amp;"(X)"&amp;"*")+COUNTIF(INDEX(ownership,0,MATCH(AP$1,Systems!$I$2:AY$2,)),$A122&amp;",*")</f>
        <v>0</v>
      </c>
      <c r="AQ122" s="121">
        <f t="array" ref="AQ122">COUNTIF(INDEX(ownership,0,MATCH(AQ$1,Systems!$I$2:AY$2,)),$A122)+COUNTIFS(INDEX(ownership,0,MATCH(AQ$1,Systems!$I$2:AY$2,)),$A122&amp;"(*",INDEX(ownership,0,MATCH(AQ$1,Systems!$I$2:AY$2,)),"&lt;&gt;*"&amp;"(X)"&amp;"*")+COUNTIF(INDEX(ownership,0,MATCH(AQ$1,Systems!$I$2:AY$2,)),$A122&amp;",*")</f>
        <v>0</v>
      </c>
      <c r="AR122" s="121">
        <f t="array" ref="AR122">COUNTIF(INDEX(ownership,0,MATCH(AR$1,Systems!$I$2:AY$2,)),$A122)+COUNTIFS(INDEX(ownership,0,MATCH(AR$1,Systems!$I$2:AY$2,)),$A122&amp;"(*",INDEX(ownership,0,MATCH(AR$1,Systems!$I$2:AY$2,)),"&lt;&gt;*"&amp;"(X)"&amp;"*")+COUNTIF(INDEX(ownership,0,MATCH(AR$1,Systems!$I$2:AY$2,)),$A122&amp;",*")</f>
        <v>0</v>
      </c>
      <c r="AS122" s="121">
        <f t="array" ref="AS122">COUNTIF(INDEX(ownership,0,MATCH(AS$1,Systems!$I$2:AY$2,)),$A122)+COUNTIFS(INDEX(ownership,0,MATCH(AS$1,Systems!$I$2:AY$2,)),$A122&amp;"(*",INDEX(ownership,0,MATCH(AS$1,Systems!$I$2:AY$2,)),"&lt;&gt;*"&amp;"(X)"&amp;"*")+COUNTIF(INDEX(ownership,0,MATCH(AS$1,Systems!$I$2:AY$2,)),$A122&amp;",*")</f>
        <v>0</v>
      </c>
      <c r="AT122" s="121">
        <f t="array" ref="AT122">COUNTIF(INDEX(ownership,0,MATCH(AT$1,Systems!$I$2:AY$2,)),$A122)+COUNTIFS(INDEX(ownership,0,MATCH(AT$1,Systems!$I$2:AY$2,)),$A122&amp;"(*",INDEX(ownership,0,MATCH(AT$1,Systems!$I$2:AY$2,)),"&lt;&gt;*"&amp;"(X)"&amp;"*")+COUNTIF(INDEX(ownership,0,MATCH(AT$1,Systems!$I$2:AY$2,)),$A122&amp;",*")</f>
        <v>18</v>
      </c>
      <c r="AU122" s="121">
        <f t="array" ref="AU122">COUNTIF(INDEX(ownership,0,MATCH(AU$1,Systems!$I$2:AY$2,)),$A122)+COUNTIFS(INDEX(ownership,0,MATCH(AU$1,Systems!$I$2:AY$2,)),$A122&amp;"(*",INDEX(ownership,0,MATCH(AU$1,Systems!$I$2:AY$2,)),"&lt;&gt;*"&amp;"(X)"&amp;"*")+COUNTIF(INDEX(ownership,0,MATCH(AU$1,Systems!$I$2:AY$2,)),$A122&amp;",*")</f>
        <v>28</v>
      </c>
      <c r="AV122" s="121">
        <f t="array" ref="AV122">COUNTIF(INDEX(ownership,0,MATCH(AV$1,Systems!$I$2:AY$2,)),$A122)+COUNTIFS(INDEX(ownership,0,MATCH(AV$1,Systems!$I$2:AY$2,)),$A122&amp;"(*",INDEX(ownership,0,MATCH(AV$1,Systems!$I$2:AY$2,)),"&lt;&gt;*"&amp;"(X)"&amp;"*")+COUNTIF(INDEX(ownership,0,MATCH(AV$1,Systems!$I$2:AY$2,)),$A122&amp;",*")</f>
        <v>28</v>
      </c>
      <c r="AW122" s="121">
        <f t="array" ref="AW122">COUNTIF(INDEX(ownership,0,MATCH(AW$1,Systems!$I$2:AY$2,)),$A122)+COUNTIFS(INDEX(ownership,0,MATCH(AW$1,Systems!$I$2:AY$2,)),$A122&amp;"(*",INDEX(ownership,0,MATCH(AW$1,Systems!$I$2:AY$2,)),"&lt;&gt;*"&amp;"(X)"&amp;"*")+COUNTIF(INDEX(ownership,0,MATCH(AW$1,Systems!$I$2:AY$2,)),$A122&amp;",*")</f>
        <v>28</v>
      </c>
      <c r="AX122" s="121">
        <f t="array" ref="AX122">COUNTIF(INDEX(ownership,0,MATCH(AX$1,Systems!$I$2:AY$2,)),$A122)+COUNTIFS(INDEX(ownership,0,MATCH(AX$1,Systems!$I$2:AY$2,)),$A122&amp;"(*",INDEX(ownership,0,MATCH(AX$1,Systems!$I$2:AY$2,)),"&lt;&gt;*"&amp;"(X)"&amp;"*")+COUNTIF(INDEX(ownership,0,MATCH(AX$1,Systems!$I$2:AY$2,)),$A122&amp;",*")</f>
        <v>0</v>
      </c>
      <c r="AY122" s="121">
        <f t="array" ref="AY122">COUNTIF(INDEX(ownership,0,MATCH(AY$1,Systems!$I$2:AZ$2,)),$A122)+COUNTIFS(INDEX(ownership,0,MATCH(AY$1,Systems!$I$2:AZ$2,)),$A122&amp;"(*",INDEX(ownership,0,MATCH(AY$1,Systems!$I$2:AZ$2,)),"&lt;&gt;*"&amp;"(X)"&amp;"*")+COUNTIF(INDEX(ownership,0,MATCH(AY$1,Systems!$I$2:AZ$2,)),$A122&amp;",*")</f>
        <v>0</v>
      </c>
      <c r="AZ122" s="121">
        <f t="array" ref="AZ122">COUNTIF(INDEX(ownership,0,MATCH(AZ$1,Systems!$I$2:AY$2,)),$A122)+COUNTIFS(INDEX(ownership,0,MATCH(AZ$1,Systems!$I$2:AY$2,)),$A122&amp;"(*",INDEX(ownership,0,MATCH(AZ$1,Systems!$I$2:AY$2,)),"&lt;&gt;*"&amp;"(X)"&amp;"*")+COUNTIF(INDEX(ownership,0,MATCH(AZ$1,Systems!$I$2:AY$2,)),$A122&amp;",*")</f>
        <v>0</v>
      </c>
    </row>
    <row r="123" ht="15.75" customHeight="1">
      <c r="A123" s="60" t="s">
        <v>1701</v>
      </c>
      <c r="B123" s="60" t="s">
        <v>8156</v>
      </c>
      <c r="C123" s="60" t="s">
        <v>8017</v>
      </c>
      <c r="D123" s="119">
        <v>3086.0</v>
      </c>
      <c r="E123" s="69"/>
      <c r="F123" s="122"/>
      <c r="G123" s="121">
        <f t="shared" si="1"/>
        <v>5</v>
      </c>
      <c r="H123" s="121">
        <f t="array" ref="H123">COUNTIF(INDEX(ownership,0,MATCH(H$1,Systems!$I$2:AY$2,)),$A123)+COUNTIFS(INDEX(ownership,0,MATCH(H$1,Systems!$I$2:AY$2,)),$A123&amp;"(*",INDEX(ownership,0,MATCH(H$1,Systems!$I$2:AY$2,)),"&lt;&gt;*"&amp;"(X)"&amp;"*")+COUNTIF(INDEX(ownership,0,MATCH(H$1,Systems!$I$2:AY$2,)),$A123&amp;",*")</f>
        <v>0</v>
      </c>
      <c r="I123" s="121">
        <f t="array" ref="I123">COUNTIF(INDEX(ownership,0,MATCH(I$1,Systems!$I$2:AY$2,)),$A123)+COUNTIFS(INDEX(ownership,0,MATCH(I$1,Systems!$I$2:AY$2,)),$A123&amp;"(*",INDEX(ownership,0,MATCH(I$1,Systems!$I$2:AY$2,)),"&lt;&gt;*"&amp;"(X)"&amp;"*")+COUNTIF(INDEX(ownership,0,MATCH(I$1,Systems!$I$2:AY$2,)),$A123&amp;",*")</f>
        <v>0</v>
      </c>
      <c r="J123" s="121">
        <f t="array" ref="J123">COUNTIF(INDEX(ownership,0,MATCH(J$1,Systems!$I$2:AY$2,)),$A123)+COUNTIFS(INDEX(ownership,0,MATCH(J$1,Systems!$I$2:AY$2,)),$A123&amp;"(*",INDEX(ownership,0,MATCH(J$1,Systems!$I$2:AY$2,)),"&lt;&gt;*"&amp;"(X)"&amp;"*")+COUNTIF(INDEX(ownership,0,MATCH(J$1,Systems!$I$2:AY$2,)),$A123&amp;",*")</f>
        <v>0</v>
      </c>
      <c r="K123" s="121">
        <f t="array" ref="K123">COUNTIF(INDEX(ownership,0,MATCH(K$1,Systems!$I$2:AY$2,)),$A123)+COUNTIFS(INDEX(ownership,0,MATCH(K$1,Systems!$I$2:AY$2,)),$A123&amp;"(*",INDEX(ownership,0,MATCH(K$1,Systems!$I$2:AY$2,)),"&lt;&gt;*"&amp;"(X)"&amp;"*")+COUNTIF(INDEX(ownership,0,MATCH(K$1,Systems!$I$2:AY$2,)),$A123&amp;",*")</f>
        <v>0</v>
      </c>
      <c r="L123" s="121">
        <f t="array" ref="L123">COUNTIF(INDEX(ownership,0,MATCH(L$1,Systems!$I$2:AY$2,)),$A123)+COUNTIFS(INDEX(ownership,0,MATCH(L$1,Systems!$I$2:AY$2,)),$A123&amp;"(*",INDEX(ownership,0,MATCH(L$1,Systems!$I$2:AY$2,)),"&lt;&gt;*"&amp;"(X)"&amp;"*")+COUNTIF(INDEX(ownership,0,MATCH(L$1,Systems!$I$2:AY$2,)),$A123&amp;",*")</f>
        <v>0</v>
      </c>
      <c r="M123" s="121">
        <f t="array" ref="M123">COUNTIF(INDEX(ownership,0,MATCH(M$1,Systems!$I$2:AY$2,)),$A123)+COUNTIFS(INDEX(ownership,0,MATCH(M$1,Systems!$I$2:AY$2,)),$A123&amp;"(*",INDEX(ownership,0,MATCH(M$1,Systems!$I$2:AY$2,)),"&lt;&gt;*"&amp;"(X)"&amp;"*")+COUNTIF(INDEX(ownership,0,MATCH(M$1,Systems!$I$2:AY$2,)),$A123&amp;",*")</f>
        <v>0</v>
      </c>
      <c r="N123" s="121">
        <f t="array" ref="N123">COUNTIF(INDEX(ownership,0,MATCH(N$1,Systems!$I$2:AY$2,)),$A123)+COUNTIFS(INDEX(ownership,0,MATCH(N$1,Systems!$I$2:AY$2,)),$A123&amp;"(*",INDEX(ownership,0,MATCH(N$1,Systems!$I$2:AY$2,)),"&lt;&gt;*"&amp;"(X)"&amp;"*")+COUNTIF(INDEX(ownership,0,MATCH(N$1,Systems!$I$2:AY$2,)),$A123&amp;",*")</f>
        <v>0</v>
      </c>
      <c r="O123" s="121">
        <f t="array" ref="O123">COUNTIF(INDEX(ownership,0,MATCH(O$1,Systems!$I$2:AY$2,)),$A123)+COUNTIFS(INDEX(ownership,0,MATCH(O$1,Systems!$I$2:AY$2,)),$A123&amp;"(*",INDEX(ownership,0,MATCH(O$1,Systems!$I$2:AY$2,)),"&lt;&gt;*"&amp;"(X)"&amp;"*")+COUNTIF(INDEX(ownership,0,MATCH(O$1,Systems!$I$2:AY$2,)),$A123&amp;",*")</f>
        <v>0</v>
      </c>
      <c r="P123" s="121">
        <f t="array" ref="P123">COUNTIF(INDEX(ownership,0,MATCH(P$1,Systems!$I$2:AY$2,)),$A123)+COUNTIFS(INDEX(ownership,0,MATCH(P$1,Systems!$I$2:AY$2,)),$A123&amp;"(*",INDEX(ownership,0,MATCH(P$1,Systems!$I$2:AY$2,)),"&lt;&gt;*"&amp;"(X)"&amp;"*")+COUNTIF(INDEX(ownership,0,MATCH(P$1,Systems!$I$2:AY$2,)),$A123&amp;",*")</f>
        <v>0</v>
      </c>
      <c r="Q123" s="121">
        <f t="array" ref="Q123">COUNTIF(INDEX(ownership,0,MATCH(Q$1,Systems!$I$2:AY$2,)),$A123)+COUNTIFS(INDEX(ownership,0,MATCH(Q$1,Systems!$I$2:AY$2,)),$A123&amp;"(*",INDEX(ownership,0,MATCH(Q$1,Systems!$I$2:AY$2,)),"&lt;&gt;*"&amp;"(X)"&amp;"*")+COUNTIF(INDEX(ownership,0,MATCH(Q$1,Systems!$I$2:AY$2,)),$A123&amp;",*")</f>
        <v>0</v>
      </c>
      <c r="R123" s="121">
        <f t="array" ref="R123">COUNTIF(INDEX(ownership,0,MATCH(R$1,Systems!$I$2:AY$2,)),$A123)+COUNTIFS(INDEX(ownership,0,MATCH(R$1,Systems!$I$2:AY$2,)),$A123&amp;"(*",INDEX(ownership,0,MATCH(R$1,Systems!$I$2:AY$2,)),"&lt;&gt;*"&amp;"(X)"&amp;"*")+COUNTIF(INDEX(ownership,0,MATCH(R$1,Systems!$I$2:AY$2,)),$A123&amp;",*")</f>
        <v>0</v>
      </c>
      <c r="S123" s="121">
        <f t="array" ref="S123">COUNTIF(INDEX(ownership,0,MATCH(S$1,Systems!$I$2:AY$2,)),$A123)+COUNTIFS(INDEX(ownership,0,MATCH(S$1,Systems!$I$2:AY$2,)),$A123&amp;"(*",INDEX(ownership,0,MATCH(S$1,Systems!$I$2:AY$2,)),"&lt;&gt;*"&amp;"(X)"&amp;"*")+COUNTIF(INDEX(ownership,0,MATCH(S$1,Systems!$I$2:AY$2,)),$A123&amp;",*")</f>
        <v>0</v>
      </c>
      <c r="T123" s="121">
        <f t="array" ref="T123">COUNTIF(INDEX(ownership,0,MATCH(T$1,Systems!$I$2:AY$2,)),$A123)+COUNTIFS(INDEX(ownership,0,MATCH(T$1,Systems!$I$2:AY$2,)),$A123&amp;"(*",INDEX(ownership,0,MATCH(T$1,Systems!$I$2:AY$2,)),"&lt;&gt;*"&amp;"(X)"&amp;"*")+COUNTIF(INDEX(ownership,0,MATCH(T$1,Systems!$I$2:AY$2,)),$A123&amp;",*")</f>
        <v>0</v>
      </c>
      <c r="U123" s="121">
        <f t="array" ref="U123">COUNTIF(INDEX(ownership,0,MATCH(U$1,Systems!$I$2:AY$2,)),$A123)+COUNTIFS(INDEX(ownership,0,MATCH(U$1,Systems!$I$2:AY$2,)),$A123&amp;"(*",INDEX(ownership,0,MATCH(U$1,Systems!$I$2:AY$2,)),"&lt;&gt;*"&amp;"(X)"&amp;"*")+COUNTIF(INDEX(ownership,0,MATCH(U$1,Systems!$I$2:AY$2,)),$A123&amp;",*")</f>
        <v>0</v>
      </c>
      <c r="V123" s="121">
        <f t="array" ref="V123">COUNTIF(INDEX(ownership,0,MATCH(V$1,Systems!$I$2:AY$2,)),$A123)+COUNTIFS(INDEX(ownership,0,MATCH(V$1,Systems!$I$2:AY$2,)),$A123&amp;"(*",INDEX(ownership,0,MATCH(V$1,Systems!$I$2:AY$2,)),"&lt;&gt;*"&amp;"(X)"&amp;"*")+COUNTIF(INDEX(ownership,0,MATCH(V$1,Systems!$I$2:AY$2,)),$A123&amp;",*")</f>
        <v>0</v>
      </c>
      <c r="W123" s="121">
        <f t="array" ref="W123">COUNTIF(INDEX(ownership,0,MATCH(W$1,Systems!$I$2:AY$2,)),$A123)+COUNTIFS(INDEX(ownership,0,MATCH(W$1,Systems!$I$2:AY$2,)),$A123&amp;"(*",INDEX(ownership,0,MATCH(W$1,Systems!$I$2:AY$2,)),"&lt;&gt;*"&amp;"(X)"&amp;"*")+COUNTIF(INDEX(ownership,0,MATCH(W$1,Systems!$I$2:AY$2,)),$A123&amp;",*")</f>
        <v>0</v>
      </c>
      <c r="X123" s="121">
        <f t="array" ref="X123">COUNTIF(INDEX(ownership,0,MATCH(X$1,Systems!$I$2:AY$2,)),$A123)+COUNTIFS(INDEX(ownership,0,MATCH(X$1,Systems!$I$2:AY$2,)),$A123&amp;"(*",INDEX(ownership,0,MATCH(X$1,Systems!$I$2:AY$2,)),"&lt;&gt;*"&amp;"(X)"&amp;"*")+COUNTIF(INDEX(ownership,0,MATCH(X$1,Systems!$I$2:AY$2,)),$A123&amp;",*")</f>
        <v>0</v>
      </c>
      <c r="Y123" s="121">
        <f t="array" ref="Y123">COUNTIF(INDEX(ownership,0,MATCH(Y$1,Systems!$I$2:AY$2,)),$A123)+COUNTIFS(INDEX(ownership,0,MATCH(Y$1,Systems!$I$2:AY$2,)),$A123&amp;"(*",INDEX(ownership,0,MATCH(Y$1,Systems!$I$2:AY$2,)),"&lt;&gt;*"&amp;"(X)"&amp;"*")+COUNTIF(INDEX(ownership,0,MATCH(Y$1,Systems!$I$2:AY$2,)),$A123&amp;",*")</f>
        <v>0</v>
      </c>
      <c r="Z123" s="121">
        <f t="array" ref="Z123">COUNTIF(INDEX(ownership,0,MATCH(Z$1,Systems!$I$2:AY$2,)),$A123)+COUNTIFS(INDEX(ownership,0,MATCH(Z$1,Systems!$I$2:AY$2,)),$A123&amp;"(*",INDEX(ownership,0,MATCH(Z$1,Systems!$I$2:AY$2,)),"&lt;&gt;*"&amp;"(X)"&amp;"*")+COUNTIF(INDEX(ownership,0,MATCH(Z$1,Systems!$I$2:AY$2,)),$A123&amp;",*")</f>
        <v>0</v>
      </c>
      <c r="AA123" s="121">
        <f t="array" ref="AA123">COUNTIF(INDEX(ownership,0,MATCH(AA$1,Systems!$I$2:AY$2,)),$A123)+COUNTIFS(INDEX(ownership,0,MATCH(AA$1,Systems!$I$2:AY$2,)),$A123&amp;"(*",INDEX(ownership,0,MATCH(AA$1,Systems!$I$2:AY$2,)),"&lt;&gt;*"&amp;"(X)"&amp;"*")+COUNTIF(INDEX(ownership,0,MATCH(AA$1,Systems!$I$2:AY$2,)),$A123&amp;",*")</f>
        <v>0</v>
      </c>
      <c r="AB123" s="121">
        <f t="array" ref="AB123">COUNTIF(INDEX(ownership,0,MATCH(AB$1,Systems!$I$2:AY$2,)),$A123)+COUNTIFS(INDEX(ownership,0,MATCH(AB$1,Systems!$I$2:AY$2,)),$A123&amp;"(*",INDEX(ownership,0,MATCH(AB$1,Systems!$I$2:AY$2,)),"&lt;&gt;*"&amp;"(X)"&amp;"*")+COUNTIF(INDEX(ownership,0,MATCH(AB$1,Systems!$I$2:AY$2,)),$A123&amp;",*")</f>
        <v>0</v>
      </c>
      <c r="AC123" s="121">
        <f t="array" ref="AC123">COUNTIF(INDEX(ownership,0,MATCH(AC$1,Systems!$I$2:AY$2,)),$A123)+COUNTIFS(INDEX(ownership,0,MATCH(AC$1,Systems!$I$2:AY$2,)),$A123&amp;"(*",INDEX(ownership,0,MATCH(AC$1,Systems!$I$2:AY$2,)),"&lt;&gt;*"&amp;"(X)"&amp;"*")+COUNTIF(INDEX(ownership,0,MATCH(AC$1,Systems!$I$2:AY$2,)),$A123&amp;",*")</f>
        <v>0</v>
      </c>
      <c r="AD123" s="121">
        <f t="array" ref="AD123">COUNTIF(INDEX(ownership,0,MATCH(AD$1,Systems!$I$2:AY$2,)),$A123)+COUNTIFS(INDEX(ownership,0,MATCH(AD$1,Systems!$I$2:AY$2,)),$A123&amp;"(*",INDEX(ownership,0,MATCH(AD$1,Systems!$I$2:AY$2,)),"&lt;&gt;*"&amp;"(X)"&amp;"*")+COUNTIF(INDEX(ownership,0,MATCH(AD$1,Systems!$I$2:AY$2,)),$A123&amp;",*")</f>
        <v>0</v>
      </c>
      <c r="AE123" s="121">
        <f t="array" ref="AE123">COUNTIF(INDEX(ownership,0,MATCH(AE$1,Systems!$I$2:AY$2,)),$A123)+COUNTIFS(INDEX(ownership,0,MATCH(AE$1,Systems!$I$2:AY$2,)),$A123&amp;"(*",INDEX(ownership,0,MATCH(AE$1,Systems!$I$2:AY$2,)),"&lt;&gt;*"&amp;"(X)"&amp;"*")+COUNTIF(INDEX(ownership,0,MATCH(AE$1,Systems!$I$2:AY$2,)),$A123&amp;",*")</f>
        <v>0</v>
      </c>
      <c r="AF123" s="121">
        <f t="array" ref="AF123">COUNTIF(INDEX(ownership,0,MATCH(AF$1,Systems!$I$2:AY$2,)),$A123)+COUNTIFS(INDEX(ownership,0,MATCH(AF$1,Systems!$I$2:AY$2,)),$A123&amp;"(*",INDEX(ownership,0,MATCH(AF$1,Systems!$I$2:AY$2,)),"&lt;&gt;*"&amp;"(X)"&amp;"*")+COUNTIF(INDEX(ownership,0,MATCH(AF$1,Systems!$I$2:AY$2,)),$A123&amp;",*")</f>
        <v>0</v>
      </c>
      <c r="AG123" s="121">
        <f t="array" ref="AG123">COUNTIF(INDEX(ownership,0,MATCH(AG$1,Systems!$I$2:AY$2,)),$A123)+COUNTIFS(INDEX(ownership,0,MATCH(AG$1,Systems!$I$2:AY$2,)),$A123&amp;"(*",INDEX(ownership,0,MATCH(AG$1,Systems!$I$2:AY$2,)),"&lt;&gt;*"&amp;"(X)"&amp;"*")+COUNTIF(INDEX(ownership,0,MATCH(AG$1,Systems!$I$2:AY$2,)),$A123&amp;",*")</f>
        <v>0</v>
      </c>
      <c r="AH123" s="121">
        <f t="array" ref="AH123">COUNTIF(INDEX(ownership,0,MATCH(AH$1,Systems!$I$2:AY$2,)),$A123)+COUNTIFS(INDEX(ownership,0,MATCH(AH$1,Systems!$I$2:AY$2,)),$A123&amp;"(*",INDEX(ownership,0,MATCH(AH$1,Systems!$I$2:AY$2,)),"&lt;&gt;*"&amp;"(X)"&amp;"*")+COUNTIF(INDEX(ownership,0,MATCH(AH$1,Systems!$I$2:AY$2,)),$A123&amp;",*")</f>
        <v>0</v>
      </c>
      <c r="AI123" s="121">
        <f t="array" ref="AI123">COUNTIF(INDEX(ownership,0,MATCH(AI$1,Systems!$I$2:AY$2,)),$A123)+COUNTIFS(INDEX(ownership,0,MATCH(AI$1,Systems!$I$2:AY$2,)),$A123&amp;"(*",INDEX(ownership,0,MATCH(AI$1,Systems!$I$2:AY$2,)),"&lt;&gt;*"&amp;"(X)"&amp;"*")+COUNTIF(INDEX(ownership,0,MATCH(AI$1,Systems!$I$2:AY$2,)),$A123&amp;",*")</f>
        <v>0</v>
      </c>
      <c r="AJ123" s="121">
        <f t="array" ref="AJ123">COUNTIF(INDEX(ownership,0,MATCH(AJ$1,Systems!$I$2:AY$2,)),$A123)+COUNTIFS(INDEX(ownership,0,MATCH(AJ$1,Systems!$I$2:AY$2,)),$A123&amp;"(*",INDEX(ownership,0,MATCH(AJ$1,Systems!$I$2:AY$2,)),"&lt;&gt;*"&amp;"(X)"&amp;"*")+COUNTIF(INDEX(ownership,0,MATCH(AJ$1,Systems!$I$2:AY$2,)),$A123&amp;",*")</f>
        <v>0</v>
      </c>
      <c r="AK123" s="121">
        <f t="array" ref="AK123">COUNTIF(INDEX(ownership,0,MATCH(AK$1,Systems!$I$2:AY$2,)),$A123)+COUNTIFS(INDEX(ownership,0,MATCH(AK$1,Systems!$I$2:AY$2,)),$A123&amp;"(*",INDEX(ownership,0,MATCH(AK$1,Systems!$I$2:AY$2,)),"&lt;&gt;*"&amp;"(X)"&amp;"*")+COUNTIF(INDEX(ownership,0,MATCH(AK$1,Systems!$I$2:AY$2,)),$A123&amp;",*")</f>
        <v>0</v>
      </c>
      <c r="AL123" s="121">
        <f t="array" ref="AL123">COUNTIF(INDEX(ownership,0,MATCH(AL$1,Systems!$I$2:AY$2,)),$A123)+COUNTIFS(INDEX(ownership,0,MATCH(AL$1,Systems!$I$2:AY$2,)),$A123&amp;"(*",INDEX(ownership,0,MATCH(AL$1,Systems!$I$2:AY$2,)),"&lt;&gt;*"&amp;"(X)"&amp;"*")+COUNTIF(INDEX(ownership,0,MATCH(AL$1,Systems!$I$2:AY$2,)),$A123&amp;",*")</f>
        <v>0</v>
      </c>
      <c r="AM123" s="121">
        <f t="array" ref="AM123">COUNTIF(INDEX(ownership,0,MATCH(AM$1,Systems!$I$2:AY$2,)),$A123)+COUNTIFS(INDEX(ownership,0,MATCH(AM$1,Systems!$I$2:AY$2,)),$A123&amp;"(*",INDEX(ownership,0,MATCH(AM$1,Systems!$I$2:AY$2,)),"&lt;&gt;*"&amp;"(X)"&amp;"*")+COUNTIF(INDEX(ownership,0,MATCH(AM$1,Systems!$I$2:AY$2,)),$A123&amp;",*")</f>
        <v>0</v>
      </c>
      <c r="AN123" s="121">
        <f t="array" ref="AN123">COUNTIF(INDEX(ownership,0,MATCH(AN$1,Systems!$I$2:AY$2,)),$A123)+COUNTIFS(INDEX(ownership,0,MATCH(AN$1,Systems!$I$2:AY$2,)),$A123&amp;"(*",INDEX(ownership,0,MATCH(AN$1,Systems!$I$2:AY$2,)),"&lt;&gt;*"&amp;"(X)"&amp;"*")+COUNTIF(INDEX(ownership,0,MATCH(AN$1,Systems!$I$2:AY$2,)),$A123&amp;",*")</f>
        <v>0</v>
      </c>
      <c r="AO123" s="121">
        <f t="array" ref="AO123">COUNTIF(INDEX(ownership,0,MATCH(AO$1,Systems!$I$2:AY$2,)),$A123)+COUNTIFS(INDEX(ownership,0,MATCH(AO$1,Systems!$I$2:AY$2,)),$A123&amp;"(*",INDEX(ownership,0,MATCH(AO$1,Systems!$I$2:AY$2,)),"&lt;&gt;*"&amp;"(X)"&amp;"*")+COUNTIF(INDEX(ownership,0,MATCH(AO$1,Systems!$I$2:AY$2,)),$A123&amp;",*")</f>
        <v>0</v>
      </c>
      <c r="AP123" s="121">
        <f t="array" ref="AP123">COUNTIF(INDEX(ownership,0,MATCH(AP$1,Systems!$I$2:AY$2,)),$A123)+COUNTIFS(INDEX(ownership,0,MATCH(AP$1,Systems!$I$2:AY$2,)),$A123&amp;"(*",INDEX(ownership,0,MATCH(AP$1,Systems!$I$2:AY$2,)),"&lt;&gt;*"&amp;"(X)"&amp;"*")+COUNTIF(INDEX(ownership,0,MATCH(AP$1,Systems!$I$2:AY$2,)),$A123&amp;",*")</f>
        <v>0</v>
      </c>
      <c r="AQ123" s="121">
        <f t="array" ref="AQ123">COUNTIF(INDEX(ownership,0,MATCH(AQ$1,Systems!$I$2:AY$2,)),$A123)+COUNTIFS(INDEX(ownership,0,MATCH(AQ$1,Systems!$I$2:AY$2,)),$A123&amp;"(*",INDEX(ownership,0,MATCH(AQ$1,Systems!$I$2:AY$2,)),"&lt;&gt;*"&amp;"(X)"&amp;"*")+COUNTIF(INDEX(ownership,0,MATCH(AQ$1,Systems!$I$2:AY$2,)),$A123&amp;",*")</f>
        <v>0</v>
      </c>
      <c r="AR123" s="121">
        <f t="array" ref="AR123">COUNTIF(INDEX(ownership,0,MATCH(AR$1,Systems!$I$2:AY$2,)),$A123)+COUNTIFS(INDEX(ownership,0,MATCH(AR$1,Systems!$I$2:AY$2,)),$A123&amp;"(*",INDEX(ownership,0,MATCH(AR$1,Systems!$I$2:AY$2,)),"&lt;&gt;*"&amp;"(X)"&amp;"*")+COUNTIF(INDEX(ownership,0,MATCH(AR$1,Systems!$I$2:AY$2,)),$A123&amp;",*")</f>
        <v>0</v>
      </c>
      <c r="AS123" s="121">
        <f t="array" ref="AS123">COUNTIF(INDEX(ownership,0,MATCH(AS$1,Systems!$I$2:AY$2,)),$A123)+COUNTIFS(INDEX(ownership,0,MATCH(AS$1,Systems!$I$2:AY$2,)),$A123&amp;"(*",INDEX(ownership,0,MATCH(AS$1,Systems!$I$2:AY$2,)),"&lt;&gt;*"&amp;"(X)"&amp;"*")+COUNTIF(INDEX(ownership,0,MATCH(AS$1,Systems!$I$2:AY$2,)),$A123&amp;",*")</f>
        <v>0</v>
      </c>
      <c r="AT123" s="121">
        <f t="array" ref="AT123">COUNTIF(INDEX(ownership,0,MATCH(AT$1,Systems!$I$2:AY$2,)),$A123)+COUNTIFS(INDEX(ownership,0,MATCH(AT$1,Systems!$I$2:AY$2,)),$A123&amp;"(*",INDEX(ownership,0,MATCH(AT$1,Systems!$I$2:AY$2,)),"&lt;&gt;*"&amp;"(X)"&amp;"*")+COUNTIF(INDEX(ownership,0,MATCH(AT$1,Systems!$I$2:AY$2,)),$A123&amp;",*")</f>
        <v>4</v>
      </c>
      <c r="AU123" s="121">
        <f t="array" ref="AU123">COUNTIF(INDEX(ownership,0,MATCH(AU$1,Systems!$I$2:AY$2,)),$A123)+COUNTIFS(INDEX(ownership,0,MATCH(AU$1,Systems!$I$2:AY$2,)),$A123&amp;"(*",INDEX(ownership,0,MATCH(AU$1,Systems!$I$2:AY$2,)),"&lt;&gt;*"&amp;"(X)"&amp;"*")+COUNTIF(INDEX(ownership,0,MATCH(AU$1,Systems!$I$2:AY$2,)),$A123&amp;",*")</f>
        <v>4</v>
      </c>
      <c r="AV123" s="121">
        <f t="array" ref="AV123">COUNTIF(INDEX(ownership,0,MATCH(AV$1,Systems!$I$2:AY$2,)),$A123)+COUNTIFS(INDEX(ownership,0,MATCH(AV$1,Systems!$I$2:AY$2,)),$A123&amp;"(*",INDEX(ownership,0,MATCH(AV$1,Systems!$I$2:AY$2,)),"&lt;&gt;*"&amp;"(X)"&amp;"*")+COUNTIF(INDEX(ownership,0,MATCH(AV$1,Systems!$I$2:AY$2,)),$A123&amp;",*")</f>
        <v>4</v>
      </c>
      <c r="AW123" s="121">
        <f t="array" ref="AW123">COUNTIF(INDEX(ownership,0,MATCH(AW$1,Systems!$I$2:AY$2,)),$A123)+COUNTIFS(INDEX(ownership,0,MATCH(AW$1,Systems!$I$2:AY$2,)),$A123&amp;"(*",INDEX(ownership,0,MATCH(AW$1,Systems!$I$2:AY$2,)),"&lt;&gt;*"&amp;"(X)"&amp;"*")+COUNTIF(INDEX(ownership,0,MATCH(AW$1,Systems!$I$2:AY$2,)),$A123&amp;",*")</f>
        <v>5</v>
      </c>
      <c r="AX123" s="121">
        <f t="array" ref="AX123">COUNTIF(INDEX(ownership,0,MATCH(AX$1,Systems!$I$2:AY$2,)),$A123)+COUNTIFS(INDEX(ownership,0,MATCH(AX$1,Systems!$I$2:AY$2,)),$A123&amp;"(*",INDEX(ownership,0,MATCH(AX$1,Systems!$I$2:AY$2,)),"&lt;&gt;*"&amp;"(X)"&amp;"*")+COUNTIF(INDEX(ownership,0,MATCH(AX$1,Systems!$I$2:AY$2,)),$A123&amp;",*")</f>
        <v>4</v>
      </c>
      <c r="AY123" s="121">
        <f t="array" ref="AY123">COUNTIF(INDEX(ownership,0,MATCH(AY$1,Systems!$I$2:AZ$2,)),$A123)+COUNTIFS(INDEX(ownership,0,MATCH(AY$1,Systems!$I$2:AZ$2,)),$A123&amp;"(*",INDEX(ownership,0,MATCH(AY$1,Systems!$I$2:AZ$2,)),"&lt;&gt;*"&amp;"(X)"&amp;"*")+COUNTIF(INDEX(ownership,0,MATCH(AY$1,Systems!$I$2:AZ$2,)),$A123&amp;",*")</f>
        <v>5</v>
      </c>
      <c r="AZ123" s="121">
        <f t="array" ref="AZ123">COUNTIF(INDEX(ownership,0,MATCH(AZ$1,Systems!$I$2:AY$2,)),$A123)+COUNTIFS(INDEX(ownership,0,MATCH(AZ$1,Systems!$I$2:AY$2,)),$A123&amp;"(*",INDEX(ownership,0,MATCH(AZ$1,Systems!$I$2:AY$2,)),"&lt;&gt;*"&amp;"(X)"&amp;"*")+COUNTIF(INDEX(ownership,0,MATCH(AZ$1,Systems!$I$2:AY$2,)),$A123&amp;",*")</f>
        <v>0</v>
      </c>
    </row>
    <row r="124" ht="15.75" customHeight="1">
      <c r="A124" s="60" t="s">
        <v>1693</v>
      </c>
      <c r="B124" s="60" t="s">
        <v>8157</v>
      </c>
      <c r="C124" s="60" t="s">
        <v>8158</v>
      </c>
      <c r="D124" s="119">
        <v>3087.0</v>
      </c>
      <c r="E124" s="69"/>
      <c r="F124" s="122"/>
      <c r="G124" s="121">
        <f t="shared" si="1"/>
        <v>4</v>
      </c>
      <c r="H124" s="121">
        <f t="array" ref="H124">COUNTIF(INDEX(ownership,0,MATCH(H$1,Systems!$I$2:AY$2,)),$A124)+COUNTIFS(INDEX(ownership,0,MATCH(H$1,Systems!$I$2:AY$2,)),$A124&amp;"(*",INDEX(ownership,0,MATCH(H$1,Systems!$I$2:AY$2,)),"&lt;&gt;*"&amp;"(X)"&amp;"*")+COUNTIF(INDEX(ownership,0,MATCH(H$1,Systems!$I$2:AY$2,)),$A124&amp;",*")</f>
        <v>0</v>
      </c>
      <c r="I124" s="121">
        <f t="array" ref="I124">COUNTIF(INDEX(ownership,0,MATCH(I$1,Systems!$I$2:AY$2,)),$A124)+COUNTIFS(INDEX(ownership,0,MATCH(I$1,Systems!$I$2:AY$2,)),$A124&amp;"(*",INDEX(ownership,0,MATCH(I$1,Systems!$I$2:AY$2,)),"&lt;&gt;*"&amp;"(X)"&amp;"*")+COUNTIF(INDEX(ownership,0,MATCH(I$1,Systems!$I$2:AY$2,)),$A124&amp;",*")</f>
        <v>0</v>
      </c>
      <c r="J124" s="121">
        <f t="array" ref="J124">COUNTIF(INDEX(ownership,0,MATCH(J$1,Systems!$I$2:AY$2,)),$A124)+COUNTIFS(INDEX(ownership,0,MATCH(J$1,Systems!$I$2:AY$2,)),$A124&amp;"(*",INDEX(ownership,0,MATCH(J$1,Systems!$I$2:AY$2,)),"&lt;&gt;*"&amp;"(X)"&amp;"*")+COUNTIF(INDEX(ownership,0,MATCH(J$1,Systems!$I$2:AY$2,)),$A124&amp;",*")</f>
        <v>0</v>
      </c>
      <c r="K124" s="121">
        <f t="array" ref="K124">COUNTIF(INDEX(ownership,0,MATCH(K$1,Systems!$I$2:AY$2,)),$A124)+COUNTIFS(INDEX(ownership,0,MATCH(K$1,Systems!$I$2:AY$2,)),$A124&amp;"(*",INDEX(ownership,0,MATCH(K$1,Systems!$I$2:AY$2,)),"&lt;&gt;*"&amp;"(X)"&amp;"*")+COUNTIF(INDEX(ownership,0,MATCH(K$1,Systems!$I$2:AY$2,)),$A124&amp;",*")</f>
        <v>0</v>
      </c>
      <c r="L124" s="121">
        <f t="array" ref="L124">COUNTIF(INDEX(ownership,0,MATCH(L$1,Systems!$I$2:AY$2,)),$A124)+COUNTIFS(INDEX(ownership,0,MATCH(L$1,Systems!$I$2:AY$2,)),$A124&amp;"(*",INDEX(ownership,0,MATCH(L$1,Systems!$I$2:AY$2,)),"&lt;&gt;*"&amp;"(X)"&amp;"*")+COUNTIF(INDEX(ownership,0,MATCH(L$1,Systems!$I$2:AY$2,)),$A124&amp;",*")</f>
        <v>0</v>
      </c>
      <c r="M124" s="121">
        <f t="array" ref="M124">COUNTIF(INDEX(ownership,0,MATCH(M$1,Systems!$I$2:AY$2,)),$A124)+COUNTIFS(INDEX(ownership,0,MATCH(M$1,Systems!$I$2:AY$2,)),$A124&amp;"(*",INDEX(ownership,0,MATCH(M$1,Systems!$I$2:AY$2,)),"&lt;&gt;*"&amp;"(X)"&amp;"*")+COUNTIF(INDEX(ownership,0,MATCH(M$1,Systems!$I$2:AY$2,)),$A124&amp;",*")</f>
        <v>0</v>
      </c>
      <c r="N124" s="121">
        <f t="array" ref="N124">COUNTIF(INDEX(ownership,0,MATCH(N$1,Systems!$I$2:AY$2,)),$A124)+COUNTIFS(INDEX(ownership,0,MATCH(N$1,Systems!$I$2:AY$2,)),$A124&amp;"(*",INDEX(ownership,0,MATCH(N$1,Systems!$I$2:AY$2,)),"&lt;&gt;*"&amp;"(X)"&amp;"*")+COUNTIF(INDEX(ownership,0,MATCH(N$1,Systems!$I$2:AY$2,)),$A124&amp;",*")</f>
        <v>0</v>
      </c>
      <c r="O124" s="121">
        <f t="array" ref="O124">COUNTIF(INDEX(ownership,0,MATCH(O$1,Systems!$I$2:AY$2,)),$A124)+COUNTIFS(INDEX(ownership,0,MATCH(O$1,Systems!$I$2:AY$2,)),$A124&amp;"(*",INDEX(ownership,0,MATCH(O$1,Systems!$I$2:AY$2,)),"&lt;&gt;*"&amp;"(X)"&amp;"*")+COUNTIF(INDEX(ownership,0,MATCH(O$1,Systems!$I$2:AY$2,)),$A124&amp;",*")</f>
        <v>0</v>
      </c>
      <c r="P124" s="121">
        <f t="array" ref="P124">COUNTIF(INDEX(ownership,0,MATCH(P$1,Systems!$I$2:AY$2,)),$A124)+COUNTIFS(INDEX(ownership,0,MATCH(P$1,Systems!$I$2:AY$2,)),$A124&amp;"(*",INDEX(ownership,0,MATCH(P$1,Systems!$I$2:AY$2,)),"&lt;&gt;*"&amp;"(X)"&amp;"*")+COUNTIF(INDEX(ownership,0,MATCH(P$1,Systems!$I$2:AY$2,)),$A124&amp;",*")</f>
        <v>0</v>
      </c>
      <c r="Q124" s="121">
        <f t="array" ref="Q124">COUNTIF(INDEX(ownership,0,MATCH(Q$1,Systems!$I$2:AY$2,)),$A124)+COUNTIFS(INDEX(ownership,0,MATCH(Q$1,Systems!$I$2:AY$2,)),$A124&amp;"(*",INDEX(ownership,0,MATCH(Q$1,Systems!$I$2:AY$2,)),"&lt;&gt;*"&amp;"(X)"&amp;"*")+COUNTIF(INDEX(ownership,0,MATCH(Q$1,Systems!$I$2:AY$2,)),$A124&amp;",*")</f>
        <v>0</v>
      </c>
      <c r="R124" s="121">
        <f t="array" ref="R124">COUNTIF(INDEX(ownership,0,MATCH(R$1,Systems!$I$2:AY$2,)),$A124)+COUNTIFS(INDEX(ownership,0,MATCH(R$1,Systems!$I$2:AY$2,)),$A124&amp;"(*",INDEX(ownership,0,MATCH(R$1,Systems!$I$2:AY$2,)),"&lt;&gt;*"&amp;"(X)"&amp;"*")+COUNTIF(INDEX(ownership,0,MATCH(R$1,Systems!$I$2:AY$2,)),$A124&amp;",*")</f>
        <v>0</v>
      </c>
      <c r="S124" s="121">
        <f t="array" ref="S124">COUNTIF(INDEX(ownership,0,MATCH(S$1,Systems!$I$2:AY$2,)),$A124)+COUNTIFS(INDEX(ownership,0,MATCH(S$1,Systems!$I$2:AY$2,)),$A124&amp;"(*",INDEX(ownership,0,MATCH(S$1,Systems!$I$2:AY$2,)),"&lt;&gt;*"&amp;"(X)"&amp;"*")+COUNTIF(INDEX(ownership,0,MATCH(S$1,Systems!$I$2:AY$2,)),$A124&amp;",*")</f>
        <v>0</v>
      </c>
      <c r="T124" s="121">
        <f t="array" ref="T124">COUNTIF(INDEX(ownership,0,MATCH(T$1,Systems!$I$2:AY$2,)),$A124)+COUNTIFS(INDEX(ownership,0,MATCH(T$1,Systems!$I$2:AY$2,)),$A124&amp;"(*",INDEX(ownership,0,MATCH(T$1,Systems!$I$2:AY$2,)),"&lt;&gt;*"&amp;"(X)"&amp;"*")+COUNTIF(INDEX(ownership,0,MATCH(T$1,Systems!$I$2:AY$2,)),$A124&amp;",*")</f>
        <v>0</v>
      </c>
      <c r="U124" s="121">
        <f t="array" ref="U124">COUNTIF(INDEX(ownership,0,MATCH(U$1,Systems!$I$2:AY$2,)),$A124)+COUNTIFS(INDEX(ownership,0,MATCH(U$1,Systems!$I$2:AY$2,)),$A124&amp;"(*",INDEX(ownership,0,MATCH(U$1,Systems!$I$2:AY$2,)),"&lt;&gt;*"&amp;"(X)"&amp;"*")+COUNTIF(INDEX(ownership,0,MATCH(U$1,Systems!$I$2:AY$2,)),$A124&amp;",*")</f>
        <v>0</v>
      </c>
      <c r="V124" s="121">
        <f t="array" ref="V124">COUNTIF(INDEX(ownership,0,MATCH(V$1,Systems!$I$2:AY$2,)),$A124)+COUNTIFS(INDEX(ownership,0,MATCH(V$1,Systems!$I$2:AY$2,)),$A124&amp;"(*",INDEX(ownership,0,MATCH(V$1,Systems!$I$2:AY$2,)),"&lt;&gt;*"&amp;"(X)"&amp;"*")+COUNTIF(INDEX(ownership,0,MATCH(V$1,Systems!$I$2:AY$2,)),$A124&amp;",*")</f>
        <v>0</v>
      </c>
      <c r="W124" s="121">
        <f t="array" ref="W124">COUNTIF(INDEX(ownership,0,MATCH(W$1,Systems!$I$2:AY$2,)),$A124)+COUNTIFS(INDEX(ownership,0,MATCH(W$1,Systems!$I$2:AY$2,)),$A124&amp;"(*",INDEX(ownership,0,MATCH(W$1,Systems!$I$2:AY$2,)),"&lt;&gt;*"&amp;"(X)"&amp;"*")+COUNTIF(INDEX(ownership,0,MATCH(W$1,Systems!$I$2:AY$2,)),$A124&amp;",*")</f>
        <v>0</v>
      </c>
      <c r="X124" s="121">
        <f t="array" ref="X124">COUNTIF(INDEX(ownership,0,MATCH(X$1,Systems!$I$2:AY$2,)),$A124)+COUNTIFS(INDEX(ownership,0,MATCH(X$1,Systems!$I$2:AY$2,)),$A124&amp;"(*",INDEX(ownership,0,MATCH(X$1,Systems!$I$2:AY$2,)),"&lt;&gt;*"&amp;"(X)"&amp;"*")+COUNTIF(INDEX(ownership,0,MATCH(X$1,Systems!$I$2:AY$2,)),$A124&amp;",*")</f>
        <v>0</v>
      </c>
      <c r="Y124" s="121">
        <f t="array" ref="Y124">COUNTIF(INDEX(ownership,0,MATCH(Y$1,Systems!$I$2:AY$2,)),$A124)+COUNTIFS(INDEX(ownership,0,MATCH(Y$1,Systems!$I$2:AY$2,)),$A124&amp;"(*",INDEX(ownership,0,MATCH(Y$1,Systems!$I$2:AY$2,)),"&lt;&gt;*"&amp;"(X)"&amp;"*")+COUNTIF(INDEX(ownership,0,MATCH(Y$1,Systems!$I$2:AY$2,)),$A124&amp;",*")</f>
        <v>0</v>
      </c>
      <c r="Z124" s="121">
        <f t="array" ref="Z124">COUNTIF(INDEX(ownership,0,MATCH(Z$1,Systems!$I$2:AY$2,)),$A124)+COUNTIFS(INDEX(ownership,0,MATCH(Z$1,Systems!$I$2:AY$2,)),$A124&amp;"(*",INDEX(ownership,0,MATCH(Z$1,Systems!$I$2:AY$2,)),"&lt;&gt;*"&amp;"(X)"&amp;"*")+COUNTIF(INDEX(ownership,0,MATCH(Z$1,Systems!$I$2:AY$2,)),$A124&amp;",*")</f>
        <v>0</v>
      </c>
      <c r="AA124" s="121">
        <f t="array" ref="AA124">COUNTIF(INDEX(ownership,0,MATCH(AA$1,Systems!$I$2:AY$2,)),$A124)+COUNTIFS(INDEX(ownership,0,MATCH(AA$1,Systems!$I$2:AY$2,)),$A124&amp;"(*",INDEX(ownership,0,MATCH(AA$1,Systems!$I$2:AY$2,)),"&lt;&gt;*"&amp;"(X)"&amp;"*")+COUNTIF(INDEX(ownership,0,MATCH(AA$1,Systems!$I$2:AY$2,)),$A124&amp;",*")</f>
        <v>0</v>
      </c>
      <c r="AB124" s="121">
        <f t="array" ref="AB124">COUNTIF(INDEX(ownership,0,MATCH(AB$1,Systems!$I$2:AY$2,)),$A124)+COUNTIFS(INDEX(ownership,0,MATCH(AB$1,Systems!$I$2:AY$2,)),$A124&amp;"(*",INDEX(ownership,0,MATCH(AB$1,Systems!$I$2:AY$2,)),"&lt;&gt;*"&amp;"(X)"&amp;"*")+COUNTIF(INDEX(ownership,0,MATCH(AB$1,Systems!$I$2:AY$2,)),$A124&amp;",*")</f>
        <v>0</v>
      </c>
      <c r="AC124" s="121">
        <f t="array" ref="AC124">COUNTIF(INDEX(ownership,0,MATCH(AC$1,Systems!$I$2:AY$2,)),$A124)+COUNTIFS(INDEX(ownership,0,MATCH(AC$1,Systems!$I$2:AY$2,)),$A124&amp;"(*",INDEX(ownership,0,MATCH(AC$1,Systems!$I$2:AY$2,)),"&lt;&gt;*"&amp;"(X)"&amp;"*")+COUNTIF(INDEX(ownership,0,MATCH(AC$1,Systems!$I$2:AY$2,)),$A124&amp;",*")</f>
        <v>0</v>
      </c>
      <c r="AD124" s="121">
        <f t="array" ref="AD124">COUNTIF(INDEX(ownership,0,MATCH(AD$1,Systems!$I$2:AY$2,)),$A124)+COUNTIFS(INDEX(ownership,0,MATCH(AD$1,Systems!$I$2:AY$2,)),$A124&amp;"(*",INDEX(ownership,0,MATCH(AD$1,Systems!$I$2:AY$2,)),"&lt;&gt;*"&amp;"(X)"&amp;"*")+COUNTIF(INDEX(ownership,0,MATCH(AD$1,Systems!$I$2:AY$2,)),$A124&amp;",*")</f>
        <v>0</v>
      </c>
      <c r="AE124" s="121">
        <f t="array" ref="AE124">COUNTIF(INDEX(ownership,0,MATCH(AE$1,Systems!$I$2:AY$2,)),$A124)+COUNTIFS(INDEX(ownership,0,MATCH(AE$1,Systems!$I$2:AY$2,)),$A124&amp;"(*",INDEX(ownership,0,MATCH(AE$1,Systems!$I$2:AY$2,)),"&lt;&gt;*"&amp;"(X)"&amp;"*")+COUNTIF(INDEX(ownership,0,MATCH(AE$1,Systems!$I$2:AY$2,)),$A124&amp;",*")</f>
        <v>0</v>
      </c>
      <c r="AF124" s="121">
        <f t="array" ref="AF124">COUNTIF(INDEX(ownership,0,MATCH(AF$1,Systems!$I$2:AY$2,)),$A124)+COUNTIFS(INDEX(ownership,0,MATCH(AF$1,Systems!$I$2:AY$2,)),$A124&amp;"(*",INDEX(ownership,0,MATCH(AF$1,Systems!$I$2:AY$2,)),"&lt;&gt;*"&amp;"(X)"&amp;"*")+COUNTIF(INDEX(ownership,0,MATCH(AF$1,Systems!$I$2:AY$2,)),$A124&amp;",*")</f>
        <v>0</v>
      </c>
      <c r="AG124" s="121">
        <f t="array" ref="AG124">COUNTIF(INDEX(ownership,0,MATCH(AG$1,Systems!$I$2:AY$2,)),$A124)+COUNTIFS(INDEX(ownership,0,MATCH(AG$1,Systems!$I$2:AY$2,)),$A124&amp;"(*",INDEX(ownership,0,MATCH(AG$1,Systems!$I$2:AY$2,)),"&lt;&gt;*"&amp;"(X)"&amp;"*")+COUNTIF(INDEX(ownership,0,MATCH(AG$1,Systems!$I$2:AY$2,)),$A124&amp;",*")</f>
        <v>0</v>
      </c>
      <c r="AH124" s="121">
        <f t="array" ref="AH124">COUNTIF(INDEX(ownership,0,MATCH(AH$1,Systems!$I$2:AY$2,)),$A124)+COUNTIFS(INDEX(ownership,0,MATCH(AH$1,Systems!$I$2:AY$2,)),$A124&amp;"(*",INDEX(ownership,0,MATCH(AH$1,Systems!$I$2:AY$2,)),"&lt;&gt;*"&amp;"(X)"&amp;"*")+COUNTIF(INDEX(ownership,0,MATCH(AH$1,Systems!$I$2:AY$2,)),$A124&amp;",*")</f>
        <v>0</v>
      </c>
      <c r="AI124" s="121">
        <f t="array" ref="AI124">COUNTIF(INDEX(ownership,0,MATCH(AI$1,Systems!$I$2:AY$2,)),$A124)+COUNTIFS(INDEX(ownership,0,MATCH(AI$1,Systems!$I$2:AY$2,)),$A124&amp;"(*",INDEX(ownership,0,MATCH(AI$1,Systems!$I$2:AY$2,)),"&lt;&gt;*"&amp;"(X)"&amp;"*")+COUNTIF(INDEX(ownership,0,MATCH(AI$1,Systems!$I$2:AY$2,)),$A124&amp;",*")</f>
        <v>0</v>
      </c>
      <c r="AJ124" s="121">
        <f t="array" ref="AJ124">COUNTIF(INDEX(ownership,0,MATCH(AJ$1,Systems!$I$2:AY$2,)),$A124)+COUNTIFS(INDEX(ownership,0,MATCH(AJ$1,Systems!$I$2:AY$2,)),$A124&amp;"(*",INDEX(ownership,0,MATCH(AJ$1,Systems!$I$2:AY$2,)),"&lt;&gt;*"&amp;"(X)"&amp;"*")+COUNTIF(INDEX(ownership,0,MATCH(AJ$1,Systems!$I$2:AY$2,)),$A124&amp;",*")</f>
        <v>0</v>
      </c>
      <c r="AK124" s="121">
        <f t="array" ref="AK124">COUNTIF(INDEX(ownership,0,MATCH(AK$1,Systems!$I$2:AY$2,)),$A124)+COUNTIFS(INDEX(ownership,0,MATCH(AK$1,Systems!$I$2:AY$2,)),$A124&amp;"(*",INDEX(ownership,0,MATCH(AK$1,Systems!$I$2:AY$2,)),"&lt;&gt;*"&amp;"(X)"&amp;"*")+COUNTIF(INDEX(ownership,0,MATCH(AK$1,Systems!$I$2:AY$2,)),$A124&amp;",*")</f>
        <v>0</v>
      </c>
      <c r="AL124" s="121">
        <f t="array" ref="AL124">COUNTIF(INDEX(ownership,0,MATCH(AL$1,Systems!$I$2:AY$2,)),$A124)+COUNTIFS(INDEX(ownership,0,MATCH(AL$1,Systems!$I$2:AY$2,)),$A124&amp;"(*",INDEX(ownership,0,MATCH(AL$1,Systems!$I$2:AY$2,)),"&lt;&gt;*"&amp;"(X)"&amp;"*")+COUNTIF(INDEX(ownership,0,MATCH(AL$1,Systems!$I$2:AY$2,)),$A124&amp;",*")</f>
        <v>0</v>
      </c>
      <c r="AM124" s="121">
        <f t="array" ref="AM124">COUNTIF(INDEX(ownership,0,MATCH(AM$1,Systems!$I$2:AY$2,)),$A124)+COUNTIFS(INDEX(ownership,0,MATCH(AM$1,Systems!$I$2:AY$2,)),$A124&amp;"(*",INDEX(ownership,0,MATCH(AM$1,Systems!$I$2:AY$2,)),"&lt;&gt;*"&amp;"(X)"&amp;"*")+COUNTIF(INDEX(ownership,0,MATCH(AM$1,Systems!$I$2:AY$2,)),$A124&amp;",*")</f>
        <v>0</v>
      </c>
      <c r="AN124" s="121">
        <f t="array" ref="AN124">COUNTIF(INDEX(ownership,0,MATCH(AN$1,Systems!$I$2:AY$2,)),$A124)+COUNTIFS(INDEX(ownership,0,MATCH(AN$1,Systems!$I$2:AY$2,)),$A124&amp;"(*",INDEX(ownership,0,MATCH(AN$1,Systems!$I$2:AY$2,)),"&lt;&gt;*"&amp;"(X)"&amp;"*")+COUNTIF(INDEX(ownership,0,MATCH(AN$1,Systems!$I$2:AY$2,)),$A124&amp;",*")</f>
        <v>0</v>
      </c>
      <c r="AO124" s="121">
        <f t="array" ref="AO124">COUNTIF(INDEX(ownership,0,MATCH(AO$1,Systems!$I$2:AY$2,)),$A124)+COUNTIFS(INDEX(ownership,0,MATCH(AO$1,Systems!$I$2:AY$2,)),$A124&amp;"(*",INDEX(ownership,0,MATCH(AO$1,Systems!$I$2:AY$2,)),"&lt;&gt;*"&amp;"(X)"&amp;"*")+COUNTIF(INDEX(ownership,0,MATCH(AO$1,Systems!$I$2:AY$2,)),$A124&amp;",*")</f>
        <v>0</v>
      </c>
      <c r="AP124" s="121">
        <f t="array" ref="AP124">COUNTIF(INDEX(ownership,0,MATCH(AP$1,Systems!$I$2:AY$2,)),$A124)+COUNTIFS(INDEX(ownership,0,MATCH(AP$1,Systems!$I$2:AY$2,)),$A124&amp;"(*",INDEX(ownership,0,MATCH(AP$1,Systems!$I$2:AY$2,)),"&lt;&gt;*"&amp;"(X)"&amp;"*")+COUNTIF(INDEX(ownership,0,MATCH(AP$1,Systems!$I$2:AY$2,)),$A124&amp;",*")</f>
        <v>0</v>
      </c>
      <c r="AQ124" s="121">
        <f t="array" ref="AQ124">COUNTIF(INDEX(ownership,0,MATCH(AQ$1,Systems!$I$2:AY$2,)),$A124)+COUNTIFS(INDEX(ownership,0,MATCH(AQ$1,Systems!$I$2:AY$2,)),$A124&amp;"(*",INDEX(ownership,0,MATCH(AQ$1,Systems!$I$2:AY$2,)),"&lt;&gt;*"&amp;"(X)"&amp;"*")+COUNTIF(INDEX(ownership,0,MATCH(AQ$1,Systems!$I$2:AY$2,)),$A124&amp;",*")</f>
        <v>0</v>
      </c>
      <c r="AR124" s="121">
        <f t="array" ref="AR124">COUNTIF(INDEX(ownership,0,MATCH(AR$1,Systems!$I$2:AY$2,)),$A124)+COUNTIFS(INDEX(ownership,0,MATCH(AR$1,Systems!$I$2:AY$2,)),$A124&amp;"(*",INDEX(ownership,0,MATCH(AR$1,Systems!$I$2:AY$2,)),"&lt;&gt;*"&amp;"(X)"&amp;"*")+COUNTIF(INDEX(ownership,0,MATCH(AR$1,Systems!$I$2:AY$2,)),$A124&amp;",*")</f>
        <v>0</v>
      </c>
      <c r="AS124" s="121">
        <f t="array" ref="AS124">COUNTIF(INDEX(ownership,0,MATCH(AS$1,Systems!$I$2:AY$2,)),$A124)+COUNTIFS(INDEX(ownership,0,MATCH(AS$1,Systems!$I$2:AY$2,)),$A124&amp;"(*",INDEX(ownership,0,MATCH(AS$1,Systems!$I$2:AY$2,)),"&lt;&gt;*"&amp;"(X)"&amp;"*")+COUNTIF(INDEX(ownership,0,MATCH(AS$1,Systems!$I$2:AY$2,)),$A124&amp;",*")</f>
        <v>0</v>
      </c>
      <c r="AT124" s="121">
        <f t="array" ref="AT124">COUNTIF(INDEX(ownership,0,MATCH(AT$1,Systems!$I$2:AY$2,)),$A124)+COUNTIFS(INDEX(ownership,0,MATCH(AT$1,Systems!$I$2:AY$2,)),$A124&amp;"(*",INDEX(ownership,0,MATCH(AT$1,Systems!$I$2:AY$2,)),"&lt;&gt;*"&amp;"(X)"&amp;"*")+COUNTIF(INDEX(ownership,0,MATCH(AT$1,Systems!$I$2:AY$2,)),$A124&amp;",*")</f>
        <v>4</v>
      </c>
      <c r="AU124" s="121">
        <f t="array" ref="AU124">COUNTIF(INDEX(ownership,0,MATCH(AU$1,Systems!$I$2:AY$2,)),$A124)+COUNTIFS(INDEX(ownership,0,MATCH(AU$1,Systems!$I$2:AY$2,)),$A124&amp;"(*",INDEX(ownership,0,MATCH(AU$1,Systems!$I$2:AY$2,)),"&lt;&gt;*"&amp;"(X)"&amp;"*")+COUNTIF(INDEX(ownership,0,MATCH(AU$1,Systems!$I$2:AY$2,)),$A124&amp;",*")</f>
        <v>4</v>
      </c>
      <c r="AV124" s="121">
        <f t="array" ref="AV124">COUNTIF(INDEX(ownership,0,MATCH(AV$1,Systems!$I$2:AY$2,)),$A124)+COUNTIFS(INDEX(ownership,0,MATCH(AV$1,Systems!$I$2:AY$2,)),$A124&amp;"(*",INDEX(ownership,0,MATCH(AV$1,Systems!$I$2:AY$2,)),"&lt;&gt;*"&amp;"(X)"&amp;"*")+COUNTIF(INDEX(ownership,0,MATCH(AV$1,Systems!$I$2:AY$2,)),$A124&amp;",*")</f>
        <v>4</v>
      </c>
      <c r="AW124" s="121">
        <f t="array" ref="AW124">COUNTIF(INDEX(ownership,0,MATCH(AW$1,Systems!$I$2:AY$2,)),$A124)+COUNTIFS(INDEX(ownership,0,MATCH(AW$1,Systems!$I$2:AY$2,)),$A124&amp;"(*",INDEX(ownership,0,MATCH(AW$1,Systems!$I$2:AY$2,)),"&lt;&gt;*"&amp;"(X)"&amp;"*")+COUNTIF(INDEX(ownership,0,MATCH(AW$1,Systems!$I$2:AY$2,)),$A124&amp;",*")</f>
        <v>4</v>
      </c>
      <c r="AX124" s="121">
        <f t="array" ref="AX124">COUNTIF(INDEX(ownership,0,MATCH(AX$1,Systems!$I$2:AY$2,)),$A124)+COUNTIFS(INDEX(ownership,0,MATCH(AX$1,Systems!$I$2:AY$2,)),$A124&amp;"(*",INDEX(ownership,0,MATCH(AX$1,Systems!$I$2:AY$2,)),"&lt;&gt;*"&amp;"(X)"&amp;"*")+COUNTIF(INDEX(ownership,0,MATCH(AX$1,Systems!$I$2:AY$2,)),$A124&amp;",*")</f>
        <v>4</v>
      </c>
      <c r="AY124" s="121">
        <f t="array" ref="AY124">COUNTIF(INDEX(ownership,0,MATCH(AY$1,Systems!$I$2:AZ$2,)),$A124)+COUNTIFS(INDEX(ownership,0,MATCH(AY$1,Systems!$I$2:AZ$2,)),$A124&amp;"(*",INDEX(ownership,0,MATCH(AY$1,Systems!$I$2:AZ$2,)),"&lt;&gt;*"&amp;"(X)"&amp;"*")+COUNTIF(INDEX(ownership,0,MATCH(AY$1,Systems!$I$2:AZ$2,)),$A124&amp;",*")</f>
        <v>4</v>
      </c>
      <c r="AZ124" s="121">
        <f t="array" ref="AZ124">COUNTIF(INDEX(ownership,0,MATCH(AZ$1,Systems!$I$2:AY$2,)),$A124)+COUNTIFS(INDEX(ownership,0,MATCH(AZ$1,Systems!$I$2:AY$2,)),$A124&amp;"(*",INDEX(ownership,0,MATCH(AZ$1,Systems!$I$2:AY$2,)),"&lt;&gt;*"&amp;"(X)"&amp;"*")+COUNTIF(INDEX(ownership,0,MATCH(AZ$1,Systems!$I$2:AY$2,)),$A124&amp;",*")</f>
        <v>0</v>
      </c>
    </row>
    <row r="125" ht="15.75" customHeight="1">
      <c r="A125" s="60" t="s">
        <v>2436</v>
      </c>
      <c r="B125" s="60" t="s">
        <v>8159</v>
      </c>
      <c r="C125" s="60" t="s">
        <v>8160</v>
      </c>
      <c r="D125" s="119">
        <v>3087.0</v>
      </c>
      <c r="E125" s="69"/>
      <c r="F125" s="122"/>
      <c r="G125" s="121">
        <f t="shared" si="1"/>
        <v>5</v>
      </c>
      <c r="H125" s="121">
        <f t="array" ref="H125">COUNTIF(INDEX(ownership,0,MATCH(H$1,Systems!$I$2:AY$2,)),$A125)+COUNTIFS(INDEX(ownership,0,MATCH(H$1,Systems!$I$2:AY$2,)),$A125&amp;"(*",INDEX(ownership,0,MATCH(H$1,Systems!$I$2:AY$2,)),"&lt;&gt;*"&amp;"(X)"&amp;"*")+COUNTIF(INDEX(ownership,0,MATCH(H$1,Systems!$I$2:AY$2,)),$A125&amp;",*")</f>
        <v>0</v>
      </c>
      <c r="I125" s="121">
        <f t="array" ref="I125">COUNTIF(INDEX(ownership,0,MATCH(I$1,Systems!$I$2:AY$2,)),$A125)+COUNTIFS(INDEX(ownership,0,MATCH(I$1,Systems!$I$2:AY$2,)),$A125&amp;"(*",INDEX(ownership,0,MATCH(I$1,Systems!$I$2:AY$2,)),"&lt;&gt;*"&amp;"(X)"&amp;"*")+COUNTIF(INDEX(ownership,0,MATCH(I$1,Systems!$I$2:AY$2,)),$A125&amp;",*")</f>
        <v>0</v>
      </c>
      <c r="J125" s="121">
        <f t="array" ref="J125">COUNTIF(INDEX(ownership,0,MATCH(J$1,Systems!$I$2:AY$2,)),$A125)+COUNTIFS(INDEX(ownership,0,MATCH(J$1,Systems!$I$2:AY$2,)),$A125&amp;"(*",INDEX(ownership,0,MATCH(J$1,Systems!$I$2:AY$2,)),"&lt;&gt;*"&amp;"(X)"&amp;"*")+COUNTIF(INDEX(ownership,0,MATCH(J$1,Systems!$I$2:AY$2,)),$A125&amp;",*")</f>
        <v>0</v>
      </c>
      <c r="K125" s="121">
        <f t="array" ref="K125">COUNTIF(INDEX(ownership,0,MATCH(K$1,Systems!$I$2:AY$2,)),$A125)+COUNTIFS(INDEX(ownership,0,MATCH(K$1,Systems!$I$2:AY$2,)),$A125&amp;"(*",INDEX(ownership,0,MATCH(K$1,Systems!$I$2:AY$2,)),"&lt;&gt;*"&amp;"(X)"&amp;"*")+COUNTIF(INDEX(ownership,0,MATCH(K$1,Systems!$I$2:AY$2,)),$A125&amp;",*")</f>
        <v>0</v>
      </c>
      <c r="L125" s="121">
        <f t="array" ref="L125">COUNTIF(INDEX(ownership,0,MATCH(L$1,Systems!$I$2:AY$2,)),$A125)+COUNTIFS(INDEX(ownership,0,MATCH(L$1,Systems!$I$2:AY$2,)),$A125&amp;"(*",INDEX(ownership,0,MATCH(L$1,Systems!$I$2:AY$2,)),"&lt;&gt;*"&amp;"(X)"&amp;"*")+COUNTIF(INDEX(ownership,0,MATCH(L$1,Systems!$I$2:AY$2,)),$A125&amp;",*")</f>
        <v>0</v>
      </c>
      <c r="M125" s="121">
        <f t="array" ref="M125">COUNTIF(INDEX(ownership,0,MATCH(M$1,Systems!$I$2:AY$2,)),$A125)+COUNTIFS(INDEX(ownership,0,MATCH(M$1,Systems!$I$2:AY$2,)),$A125&amp;"(*",INDEX(ownership,0,MATCH(M$1,Systems!$I$2:AY$2,)),"&lt;&gt;*"&amp;"(X)"&amp;"*")+COUNTIF(INDEX(ownership,0,MATCH(M$1,Systems!$I$2:AY$2,)),$A125&amp;",*")</f>
        <v>0</v>
      </c>
      <c r="N125" s="121">
        <f t="array" ref="N125">COUNTIF(INDEX(ownership,0,MATCH(N$1,Systems!$I$2:AY$2,)),$A125)+COUNTIFS(INDEX(ownership,0,MATCH(N$1,Systems!$I$2:AY$2,)),$A125&amp;"(*",INDEX(ownership,0,MATCH(N$1,Systems!$I$2:AY$2,)),"&lt;&gt;*"&amp;"(X)"&amp;"*")+COUNTIF(INDEX(ownership,0,MATCH(N$1,Systems!$I$2:AY$2,)),$A125&amp;",*")</f>
        <v>0</v>
      </c>
      <c r="O125" s="121">
        <f t="array" ref="O125">COUNTIF(INDEX(ownership,0,MATCH(O$1,Systems!$I$2:AY$2,)),$A125)+COUNTIFS(INDEX(ownership,0,MATCH(O$1,Systems!$I$2:AY$2,)),$A125&amp;"(*",INDEX(ownership,0,MATCH(O$1,Systems!$I$2:AY$2,)),"&lt;&gt;*"&amp;"(X)"&amp;"*")+COUNTIF(INDEX(ownership,0,MATCH(O$1,Systems!$I$2:AY$2,)),$A125&amp;",*")</f>
        <v>0</v>
      </c>
      <c r="P125" s="121">
        <f t="array" ref="P125">COUNTIF(INDEX(ownership,0,MATCH(P$1,Systems!$I$2:AY$2,)),$A125)+COUNTIFS(INDEX(ownership,0,MATCH(P$1,Systems!$I$2:AY$2,)),$A125&amp;"(*",INDEX(ownership,0,MATCH(P$1,Systems!$I$2:AY$2,)),"&lt;&gt;*"&amp;"(X)"&amp;"*")+COUNTIF(INDEX(ownership,0,MATCH(P$1,Systems!$I$2:AY$2,)),$A125&amp;",*")</f>
        <v>0</v>
      </c>
      <c r="Q125" s="121">
        <f t="array" ref="Q125">COUNTIF(INDEX(ownership,0,MATCH(Q$1,Systems!$I$2:AY$2,)),$A125)+COUNTIFS(INDEX(ownership,0,MATCH(Q$1,Systems!$I$2:AY$2,)),$A125&amp;"(*",INDEX(ownership,0,MATCH(Q$1,Systems!$I$2:AY$2,)),"&lt;&gt;*"&amp;"(X)"&amp;"*")+COUNTIF(INDEX(ownership,0,MATCH(Q$1,Systems!$I$2:AY$2,)),$A125&amp;",*")</f>
        <v>0</v>
      </c>
      <c r="R125" s="121">
        <f t="array" ref="R125">COUNTIF(INDEX(ownership,0,MATCH(R$1,Systems!$I$2:AY$2,)),$A125)+COUNTIFS(INDEX(ownership,0,MATCH(R$1,Systems!$I$2:AY$2,)),$A125&amp;"(*",INDEX(ownership,0,MATCH(R$1,Systems!$I$2:AY$2,)),"&lt;&gt;*"&amp;"(X)"&amp;"*")+COUNTIF(INDEX(ownership,0,MATCH(R$1,Systems!$I$2:AY$2,)),$A125&amp;",*")</f>
        <v>0</v>
      </c>
      <c r="S125" s="121">
        <f t="array" ref="S125">COUNTIF(INDEX(ownership,0,MATCH(S$1,Systems!$I$2:AY$2,)),$A125)+COUNTIFS(INDEX(ownership,0,MATCH(S$1,Systems!$I$2:AY$2,)),$A125&amp;"(*",INDEX(ownership,0,MATCH(S$1,Systems!$I$2:AY$2,)),"&lt;&gt;*"&amp;"(X)"&amp;"*")+COUNTIF(INDEX(ownership,0,MATCH(S$1,Systems!$I$2:AY$2,)),$A125&amp;",*")</f>
        <v>0</v>
      </c>
      <c r="T125" s="121">
        <f t="array" ref="T125">COUNTIF(INDEX(ownership,0,MATCH(T$1,Systems!$I$2:AY$2,)),$A125)+COUNTIFS(INDEX(ownership,0,MATCH(T$1,Systems!$I$2:AY$2,)),$A125&amp;"(*",INDEX(ownership,0,MATCH(T$1,Systems!$I$2:AY$2,)),"&lt;&gt;*"&amp;"(X)"&amp;"*")+COUNTIF(INDEX(ownership,0,MATCH(T$1,Systems!$I$2:AY$2,)),$A125&amp;",*")</f>
        <v>0</v>
      </c>
      <c r="U125" s="121">
        <f t="array" ref="U125">COUNTIF(INDEX(ownership,0,MATCH(U$1,Systems!$I$2:AY$2,)),$A125)+COUNTIFS(INDEX(ownership,0,MATCH(U$1,Systems!$I$2:AY$2,)),$A125&amp;"(*",INDEX(ownership,0,MATCH(U$1,Systems!$I$2:AY$2,)),"&lt;&gt;*"&amp;"(X)"&amp;"*")+COUNTIF(INDEX(ownership,0,MATCH(U$1,Systems!$I$2:AY$2,)),$A125&amp;",*")</f>
        <v>0</v>
      </c>
      <c r="V125" s="121">
        <f t="array" ref="V125">COUNTIF(INDEX(ownership,0,MATCH(V$1,Systems!$I$2:AY$2,)),$A125)+COUNTIFS(INDEX(ownership,0,MATCH(V$1,Systems!$I$2:AY$2,)),$A125&amp;"(*",INDEX(ownership,0,MATCH(V$1,Systems!$I$2:AY$2,)),"&lt;&gt;*"&amp;"(X)"&amp;"*")+COUNTIF(INDEX(ownership,0,MATCH(V$1,Systems!$I$2:AY$2,)),$A125&amp;",*")</f>
        <v>0</v>
      </c>
      <c r="W125" s="121">
        <f t="array" ref="W125">COUNTIF(INDEX(ownership,0,MATCH(W$1,Systems!$I$2:AY$2,)),$A125)+COUNTIFS(INDEX(ownership,0,MATCH(W$1,Systems!$I$2:AY$2,)),$A125&amp;"(*",INDEX(ownership,0,MATCH(W$1,Systems!$I$2:AY$2,)),"&lt;&gt;*"&amp;"(X)"&amp;"*")+COUNTIF(INDEX(ownership,0,MATCH(W$1,Systems!$I$2:AY$2,)),$A125&amp;",*")</f>
        <v>0</v>
      </c>
      <c r="X125" s="121">
        <f t="array" ref="X125">COUNTIF(INDEX(ownership,0,MATCH(X$1,Systems!$I$2:AY$2,)),$A125)+COUNTIFS(INDEX(ownership,0,MATCH(X$1,Systems!$I$2:AY$2,)),$A125&amp;"(*",INDEX(ownership,0,MATCH(X$1,Systems!$I$2:AY$2,)),"&lt;&gt;*"&amp;"(X)"&amp;"*")+COUNTIF(INDEX(ownership,0,MATCH(X$1,Systems!$I$2:AY$2,)),$A125&amp;",*")</f>
        <v>0</v>
      </c>
      <c r="Y125" s="121">
        <f t="array" ref="Y125">COUNTIF(INDEX(ownership,0,MATCH(Y$1,Systems!$I$2:AY$2,)),$A125)+COUNTIFS(INDEX(ownership,0,MATCH(Y$1,Systems!$I$2:AY$2,)),$A125&amp;"(*",INDEX(ownership,0,MATCH(Y$1,Systems!$I$2:AY$2,)),"&lt;&gt;*"&amp;"(X)"&amp;"*")+COUNTIF(INDEX(ownership,0,MATCH(Y$1,Systems!$I$2:AY$2,)),$A125&amp;",*")</f>
        <v>0</v>
      </c>
      <c r="Z125" s="121">
        <f t="array" ref="Z125">COUNTIF(INDEX(ownership,0,MATCH(Z$1,Systems!$I$2:AY$2,)),$A125)+COUNTIFS(INDEX(ownership,0,MATCH(Z$1,Systems!$I$2:AY$2,)),$A125&amp;"(*",INDEX(ownership,0,MATCH(Z$1,Systems!$I$2:AY$2,)),"&lt;&gt;*"&amp;"(X)"&amp;"*")+COUNTIF(INDEX(ownership,0,MATCH(Z$1,Systems!$I$2:AY$2,)),$A125&amp;",*")</f>
        <v>0</v>
      </c>
      <c r="AA125" s="121">
        <f t="array" ref="AA125">COUNTIF(INDEX(ownership,0,MATCH(AA$1,Systems!$I$2:AY$2,)),$A125)+COUNTIFS(INDEX(ownership,0,MATCH(AA$1,Systems!$I$2:AY$2,)),$A125&amp;"(*",INDEX(ownership,0,MATCH(AA$1,Systems!$I$2:AY$2,)),"&lt;&gt;*"&amp;"(X)"&amp;"*")+COUNTIF(INDEX(ownership,0,MATCH(AA$1,Systems!$I$2:AY$2,)),$A125&amp;",*")</f>
        <v>0</v>
      </c>
      <c r="AB125" s="121">
        <f t="array" ref="AB125">COUNTIF(INDEX(ownership,0,MATCH(AB$1,Systems!$I$2:AY$2,)),$A125)+COUNTIFS(INDEX(ownership,0,MATCH(AB$1,Systems!$I$2:AY$2,)),$A125&amp;"(*",INDEX(ownership,0,MATCH(AB$1,Systems!$I$2:AY$2,)),"&lt;&gt;*"&amp;"(X)"&amp;"*")+COUNTIF(INDEX(ownership,0,MATCH(AB$1,Systems!$I$2:AY$2,)),$A125&amp;",*")</f>
        <v>0</v>
      </c>
      <c r="AC125" s="121">
        <f t="array" ref="AC125">COUNTIF(INDEX(ownership,0,MATCH(AC$1,Systems!$I$2:AY$2,)),$A125)+COUNTIFS(INDEX(ownership,0,MATCH(AC$1,Systems!$I$2:AY$2,)),$A125&amp;"(*",INDEX(ownership,0,MATCH(AC$1,Systems!$I$2:AY$2,)),"&lt;&gt;*"&amp;"(X)"&amp;"*")+COUNTIF(INDEX(ownership,0,MATCH(AC$1,Systems!$I$2:AY$2,)),$A125&amp;",*")</f>
        <v>0</v>
      </c>
      <c r="AD125" s="121">
        <f t="array" ref="AD125">COUNTIF(INDEX(ownership,0,MATCH(AD$1,Systems!$I$2:AY$2,)),$A125)+COUNTIFS(INDEX(ownership,0,MATCH(AD$1,Systems!$I$2:AY$2,)),$A125&amp;"(*",INDEX(ownership,0,MATCH(AD$1,Systems!$I$2:AY$2,)),"&lt;&gt;*"&amp;"(X)"&amp;"*")+COUNTIF(INDEX(ownership,0,MATCH(AD$1,Systems!$I$2:AY$2,)),$A125&amp;",*")</f>
        <v>0</v>
      </c>
      <c r="AE125" s="121">
        <f t="array" ref="AE125">COUNTIF(INDEX(ownership,0,MATCH(AE$1,Systems!$I$2:AY$2,)),$A125)+COUNTIFS(INDEX(ownership,0,MATCH(AE$1,Systems!$I$2:AY$2,)),$A125&amp;"(*",INDEX(ownership,0,MATCH(AE$1,Systems!$I$2:AY$2,)),"&lt;&gt;*"&amp;"(X)"&amp;"*")+COUNTIF(INDEX(ownership,0,MATCH(AE$1,Systems!$I$2:AY$2,)),$A125&amp;",*")</f>
        <v>0</v>
      </c>
      <c r="AF125" s="121">
        <f t="array" ref="AF125">COUNTIF(INDEX(ownership,0,MATCH(AF$1,Systems!$I$2:AY$2,)),$A125)+COUNTIFS(INDEX(ownership,0,MATCH(AF$1,Systems!$I$2:AY$2,)),$A125&amp;"(*",INDEX(ownership,0,MATCH(AF$1,Systems!$I$2:AY$2,)),"&lt;&gt;*"&amp;"(X)"&amp;"*")+COUNTIF(INDEX(ownership,0,MATCH(AF$1,Systems!$I$2:AY$2,)),$A125&amp;",*")</f>
        <v>0</v>
      </c>
      <c r="AG125" s="121">
        <f t="array" ref="AG125">COUNTIF(INDEX(ownership,0,MATCH(AG$1,Systems!$I$2:AY$2,)),$A125)+COUNTIFS(INDEX(ownership,0,MATCH(AG$1,Systems!$I$2:AY$2,)),$A125&amp;"(*",INDEX(ownership,0,MATCH(AG$1,Systems!$I$2:AY$2,)),"&lt;&gt;*"&amp;"(X)"&amp;"*")+COUNTIF(INDEX(ownership,0,MATCH(AG$1,Systems!$I$2:AY$2,)),$A125&amp;",*")</f>
        <v>0</v>
      </c>
      <c r="AH125" s="121">
        <f t="array" ref="AH125">COUNTIF(INDEX(ownership,0,MATCH(AH$1,Systems!$I$2:AY$2,)),$A125)+COUNTIFS(INDEX(ownership,0,MATCH(AH$1,Systems!$I$2:AY$2,)),$A125&amp;"(*",INDEX(ownership,0,MATCH(AH$1,Systems!$I$2:AY$2,)),"&lt;&gt;*"&amp;"(X)"&amp;"*")+COUNTIF(INDEX(ownership,0,MATCH(AH$1,Systems!$I$2:AY$2,)),$A125&amp;",*")</f>
        <v>0</v>
      </c>
      <c r="AI125" s="121">
        <f t="array" ref="AI125">COUNTIF(INDEX(ownership,0,MATCH(AI$1,Systems!$I$2:AY$2,)),$A125)+COUNTIFS(INDEX(ownership,0,MATCH(AI$1,Systems!$I$2:AY$2,)),$A125&amp;"(*",INDEX(ownership,0,MATCH(AI$1,Systems!$I$2:AY$2,)),"&lt;&gt;*"&amp;"(X)"&amp;"*")+COUNTIF(INDEX(ownership,0,MATCH(AI$1,Systems!$I$2:AY$2,)),$A125&amp;",*")</f>
        <v>0</v>
      </c>
      <c r="AJ125" s="121">
        <f t="array" ref="AJ125">COUNTIF(INDEX(ownership,0,MATCH(AJ$1,Systems!$I$2:AY$2,)),$A125)+COUNTIFS(INDEX(ownership,0,MATCH(AJ$1,Systems!$I$2:AY$2,)),$A125&amp;"(*",INDEX(ownership,0,MATCH(AJ$1,Systems!$I$2:AY$2,)),"&lt;&gt;*"&amp;"(X)"&amp;"*")+COUNTIF(INDEX(ownership,0,MATCH(AJ$1,Systems!$I$2:AY$2,)),$A125&amp;",*")</f>
        <v>0</v>
      </c>
      <c r="AK125" s="121">
        <f t="array" ref="AK125">COUNTIF(INDEX(ownership,0,MATCH(AK$1,Systems!$I$2:AY$2,)),$A125)+COUNTIFS(INDEX(ownership,0,MATCH(AK$1,Systems!$I$2:AY$2,)),$A125&amp;"(*",INDEX(ownership,0,MATCH(AK$1,Systems!$I$2:AY$2,)),"&lt;&gt;*"&amp;"(X)"&amp;"*")+COUNTIF(INDEX(ownership,0,MATCH(AK$1,Systems!$I$2:AY$2,)),$A125&amp;",*")</f>
        <v>0</v>
      </c>
      <c r="AL125" s="121">
        <f t="array" ref="AL125">COUNTIF(INDEX(ownership,0,MATCH(AL$1,Systems!$I$2:AY$2,)),$A125)+COUNTIFS(INDEX(ownership,0,MATCH(AL$1,Systems!$I$2:AY$2,)),$A125&amp;"(*",INDEX(ownership,0,MATCH(AL$1,Systems!$I$2:AY$2,)),"&lt;&gt;*"&amp;"(X)"&amp;"*")+COUNTIF(INDEX(ownership,0,MATCH(AL$1,Systems!$I$2:AY$2,)),$A125&amp;",*")</f>
        <v>0</v>
      </c>
      <c r="AM125" s="121">
        <f t="array" ref="AM125">COUNTIF(INDEX(ownership,0,MATCH(AM$1,Systems!$I$2:AY$2,)),$A125)+COUNTIFS(INDEX(ownership,0,MATCH(AM$1,Systems!$I$2:AY$2,)),$A125&amp;"(*",INDEX(ownership,0,MATCH(AM$1,Systems!$I$2:AY$2,)),"&lt;&gt;*"&amp;"(X)"&amp;"*")+COUNTIF(INDEX(ownership,0,MATCH(AM$1,Systems!$I$2:AY$2,)),$A125&amp;",*")</f>
        <v>0</v>
      </c>
      <c r="AN125" s="121">
        <f t="array" ref="AN125">COUNTIF(INDEX(ownership,0,MATCH(AN$1,Systems!$I$2:AY$2,)),$A125)+COUNTIFS(INDEX(ownership,0,MATCH(AN$1,Systems!$I$2:AY$2,)),$A125&amp;"(*",INDEX(ownership,0,MATCH(AN$1,Systems!$I$2:AY$2,)),"&lt;&gt;*"&amp;"(X)"&amp;"*")+COUNTIF(INDEX(ownership,0,MATCH(AN$1,Systems!$I$2:AY$2,)),$A125&amp;",*")</f>
        <v>0</v>
      </c>
      <c r="AO125" s="121">
        <f t="array" ref="AO125">COUNTIF(INDEX(ownership,0,MATCH(AO$1,Systems!$I$2:AY$2,)),$A125)+COUNTIFS(INDEX(ownership,0,MATCH(AO$1,Systems!$I$2:AY$2,)),$A125&amp;"(*",INDEX(ownership,0,MATCH(AO$1,Systems!$I$2:AY$2,)),"&lt;&gt;*"&amp;"(X)"&amp;"*")+COUNTIF(INDEX(ownership,0,MATCH(AO$1,Systems!$I$2:AY$2,)),$A125&amp;",*")</f>
        <v>0</v>
      </c>
      <c r="AP125" s="121">
        <f t="array" ref="AP125">COUNTIF(INDEX(ownership,0,MATCH(AP$1,Systems!$I$2:AY$2,)),$A125)+COUNTIFS(INDEX(ownership,0,MATCH(AP$1,Systems!$I$2:AY$2,)),$A125&amp;"(*",INDEX(ownership,0,MATCH(AP$1,Systems!$I$2:AY$2,)),"&lt;&gt;*"&amp;"(X)"&amp;"*")+COUNTIF(INDEX(ownership,0,MATCH(AP$1,Systems!$I$2:AY$2,)),$A125&amp;",*")</f>
        <v>0</v>
      </c>
      <c r="AQ125" s="121">
        <f t="array" ref="AQ125">COUNTIF(INDEX(ownership,0,MATCH(AQ$1,Systems!$I$2:AY$2,)),$A125)+COUNTIFS(INDEX(ownership,0,MATCH(AQ$1,Systems!$I$2:AY$2,)),$A125&amp;"(*",INDEX(ownership,0,MATCH(AQ$1,Systems!$I$2:AY$2,)),"&lt;&gt;*"&amp;"(X)"&amp;"*")+COUNTIF(INDEX(ownership,0,MATCH(AQ$1,Systems!$I$2:AY$2,)),$A125&amp;",*")</f>
        <v>0</v>
      </c>
      <c r="AR125" s="121">
        <f t="array" ref="AR125">COUNTIF(INDEX(ownership,0,MATCH(AR$1,Systems!$I$2:AY$2,)),$A125)+COUNTIFS(INDEX(ownership,0,MATCH(AR$1,Systems!$I$2:AY$2,)),$A125&amp;"(*",INDEX(ownership,0,MATCH(AR$1,Systems!$I$2:AY$2,)),"&lt;&gt;*"&amp;"(X)"&amp;"*")+COUNTIF(INDEX(ownership,0,MATCH(AR$1,Systems!$I$2:AY$2,)),$A125&amp;",*")</f>
        <v>0</v>
      </c>
      <c r="AS125" s="121">
        <f t="array" ref="AS125">COUNTIF(INDEX(ownership,0,MATCH(AS$1,Systems!$I$2:AY$2,)),$A125)+COUNTIFS(INDEX(ownership,0,MATCH(AS$1,Systems!$I$2:AY$2,)),$A125&amp;"(*",INDEX(ownership,0,MATCH(AS$1,Systems!$I$2:AY$2,)),"&lt;&gt;*"&amp;"(X)"&amp;"*")+COUNTIF(INDEX(ownership,0,MATCH(AS$1,Systems!$I$2:AY$2,)),$A125&amp;",*")</f>
        <v>0</v>
      </c>
      <c r="AT125" s="121">
        <f t="array" ref="AT125">COUNTIF(INDEX(ownership,0,MATCH(AT$1,Systems!$I$2:AY$2,)),$A125)+COUNTIFS(INDEX(ownership,0,MATCH(AT$1,Systems!$I$2:AY$2,)),$A125&amp;"(*",INDEX(ownership,0,MATCH(AT$1,Systems!$I$2:AY$2,)),"&lt;&gt;*"&amp;"(X)"&amp;"*")+COUNTIF(INDEX(ownership,0,MATCH(AT$1,Systems!$I$2:AY$2,)),$A125&amp;",*")</f>
        <v>5</v>
      </c>
      <c r="AU125" s="121">
        <f t="array" ref="AU125">COUNTIF(INDEX(ownership,0,MATCH(AU$1,Systems!$I$2:AY$2,)),$A125)+COUNTIFS(INDEX(ownership,0,MATCH(AU$1,Systems!$I$2:AY$2,)),$A125&amp;"(*",INDEX(ownership,0,MATCH(AU$1,Systems!$I$2:AY$2,)),"&lt;&gt;*"&amp;"(X)"&amp;"*")+COUNTIF(INDEX(ownership,0,MATCH(AU$1,Systems!$I$2:AY$2,)),$A125&amp;",*")</f>
        <v>5</v>
      </c>
      <c r="AV125" s="121">
        <f t="array" ref="AV125">COUNTIF(INDEX(ownership,0,MATCH(AV$1,Systems!$I$2:AY$2,)),$A125)+COUNTIFS(INDEX(ownership,0,MATCH(AV$1,Systems!$I$2:AY$2,)),$A125&amp;"(*",INDEX(ownership,0,MATCH(AV$1,Systems!$I$2:AY$2,)),"&lt;&gt;*"&amp;"(X)"&amp;"*")+COUNTIF(INDEX(ownership,0,MATCH(AV$1,Systems!$I$2:AY$2,)),$A125&amp;",*")</f>
        <v>5</v>
      </c>
      <c r="AW125" s="121">
        <f t="array" ref="AW125">COUNTIF(INDEX(ownership,0,MATCH(AW$1,Systems!$I$2:AY$2,)),$A125)+COUNTIFS(INDEX(ownership,0,MATCH(AW$1,Systems!$I$2:AY$2,)),$A125&amp;"(*",INDEX(ownership,0,MATCH(AW$1,Systems!$I$2:AY$2,)),"&lt;&gt;*"&amp;"(X)"&amp;"*")+COUNTIF(INDEX(ownership,0,MATCH(AW$1,Systems!$I$2:AY$2,)),$A125&amp;",*")</f>
        <v>4</v>
      </c>
      <c r="AX125" s="121">
        <f t="array" ref="AX125">COUNTIF(INDEX(ownership,0,MATCH(AX$1,Systems!$I$2:AY$2,)),$A125)+COUNTIFS(INDEX(ownership,0,MATCH(AX$1,Systems!$I$2:AY$2,)),$A125&amp;"(*",INDEX(ownership,0,MATCH(AX$1,Systems!$I$2:AY$2,)),"&lt;&gt;*"&amp;"(X)"&amp;"*")+COUNTIF(INDEX(ownership,0,MATCH(AX$1,Systems!$I$2:AY$2,)),$A125&amp;",*")</f>
        <v>5</v>
      </c>
      <c r="AY125" s="121">
        <f t="array" ref="AY125">COUNTIF(INDEX(ownership,0,MATCH(AY$1,Systems!$I$2:AZ$2,)),$A125)+COUNTIFS(INDEX(ownership,0,MATCH(AY$1,Systems!$I$2:AZ$2,)),$A125&amp;"(*",INDEX(ownership,0,MATCH(AY$1,Systems!$I$2:AZ$2,)),"&lt;&gt;*"&amp;"(X)"&amp;"*")+COUNTIF(INDEX(ownership,0,MATCH(AY$1,Systems!$I$2:AZ$2,)),$A125&amp;",*")</f>
        <v>5</v>
      </c>
      <c r="AZ125" s="121">
        <f t="array" ref="AZ125">COUNTIF(INDEX(ownership,0,MATCH(AZ$1,Systems!$I$2:AY$2,)),$A125)+COUNTIFS(INDEX(ownership,0,MATCH(AZ$1,Systems!$I$2:AY$2,)),$A125&amp;"(*",INDEX(ownership,0,MATCH(AZ$1,Systems!$I$2:AY$2,)),"&lt;&gt;*"&amp;"(X)"&amp;"*")+COUNTIF(INDEX(ownership,0,MATCH(AZ$1,Systems!$I$2:AY$2,)),$A125&amp;",*")</f>
        <v>0</v>
      </c>
    </row>
    <row r="126" ht="15.75" customHeight="1">
      <c r="A126" s="60" t="s">
        <v>1019</v>
      </c>
      <c r="B126" s="60" t="s">
        <v>8161</v>
      </c>
      <c r="C126" s="60" t="s">
        <v>8162</v>
      </c>
      <c r="D126" s="119">
        <v>3087.0</v>
      </c>
      <c r="E126" s="69"/>
      <c r="F126" s="122"/>
      <c r="G126" s="121">
        <f t="shared" si="1"/>
        <v>16</v>
      </c>
      <c r="H126" s="121">
        <f t="array" ref="H126">COUNTIF(INDEX(ownership,0,MATCH(H$1,Systems!$I$2:AY$2,)),$A126)+COUNTIFS(INDEX(ownership,0,MATCH(H$1,Systems!$I$2:AY$2,)),$A126&amp;"(*",INDEX(ownership,0,MATCH(H$1,Systems!$I$2:AY$2,)),"&lt;&gt;*"&amp;"(X)"&amp;"*")+COUNTIF(INDEX(ownership,0,MATCH(H$1,Systems!$I$2:AY$2,)),$A126&amp;",*")</f>
        <v>0</v>
      </c>
      <c r="I126" s="121">
        <f t="array" ref="I126">COUNTIF(INDEX(ownership,0,MATCH(I$1,Systems!$I$2:AY$2,)),$A126)+COUNTIFS(INDEX(ownership,0,MATCH(I$1,Systems!$I$2:AY$2,)),$A126&amp;"(*",INDEX(ownership,0,MATCH(I$1,Systems!$I$2:AY$2,)),"&lt;&gt;*"&amp;"(X)"&amp;"*")+COUNTIF(INDEX(ownership,0,MATCH(I$1,Systems!$I$2:AY$2,)),$A126&amp;",*")</f>
        <v>0</v>
      </c>
      <c r="J126" s="121">
        <f t="array" ref="J126">COUNTIF(INDEX(ownership,0,MATCH(J$1,Systems!$I$2:AY$2,)),$A126)+COUNTIFS(INDEX(ownership,0,MATCH(J$1,Systems!$I$2:AY$2,)),$A126&amp;"(*",INDEX(ownership,0,MATCH(J$1,Systems!$I$2:AY$2,)),"&lt;&gt;*"&amp;"(X)"&amp;"*")+COUNTIF(INDEX(ownership,0,MATCH(J$1,Systems!$I$2:AY$2,)),$A126&amp;",*")</f>
        <v>0</v>
      </c>
      <c r="K126" s="121">
        <f t="array" ref="K126">COUNTIF(INDEX(ownership,0,MATCH(K$1,Systems!$I$2:AY$2,)),$A126)+COUNTIFS(INDEX(ownership,0,MATCH(K$1,Systems!$I$2:AY$2,)),$A126&amp;"(*",INDEX(ownership,0,MATCH(K$1,Systems!$I$2:AY$2,)),"&lt;&gt;*"&amp;"(X)"&amp;"*")+COUNTIF(INDEX(ownership,0,MATCH(K$1,Systems!$I$2:AY$2,)),$A126&amp;",*")</f>
        <v>0</v>
      </c>
      <c r="L126" s="121">
        <f t="array" ref="L126">COUNTIF(INDEX(ownership,0,MATCH(L$1,Systems!$I$2:AY$2,)),$A126)+COUNTIFS(INDEX(ownership,0,MATCH(L$1,Systems!$I$2:AY$2,)),$A126&amp;"(*",INDEX(ownership,0,MATCH(L$1,Systems!$I$2:AY$2,)),"&lt;&gt;*"&amp;"(X)"&amp;"*")+COUNTIF(INDEX(ownership,0,MATCH(L$1,Systems!$I$2:AY$2,)),$A126&amp;",*")</f>
        <v>0</v>
      </c>
      <c r="M126" s="121">
        <f t="array" ref="M126">COUNTIF(INDEX(ownership,0,MATCH(M$1,Systems!$I$2:AY$2,)),$A126)+COUNTIFS(INDEX(ownership,0,MATCH(M$1,Systems!$I$2:AY$2,)),$A126&amp;"(*",INDEX(ownership,0,MATCH(M$1,Systems!$I$2:AY$2,)),"&lt;&gt;*"&amp;"(X)"&amp;"*")+COUNTIF(INDEX(ownership,0,MATCH(M$1,Systems!$I$2:AY$2,)),$A126&amp;",*")</f>
        <v>0</v>
      </c>
      <c r="N126" s="121">
        <f t="array" ref="N126">COUNTIF(INDEX(ownership,0,MATCH(N$1,Systems!$I$2:AY$2,)),$A126)+COUNTIFS(INDEX(ownership,0,MATCH(N$1,Systems!$I$2:AY$2,)),$A126&amp;"(*",INDEX(ownership,0,MATCH(N$1,Systems!$I$2:AY$2,)),"&lt;&gt;*"&amp;"(X)"&amp;"*")+COUNTIF(INDEX(ownership,0,MATCH(N$1,Systems!$I$2:AY$2,)),$A126&amp;",*")</f>
        <v>0</v>
      </c>
      <c r="O126" s="121">
        <f t="array" ref="O126">COUNTIF(INDEX(ownership,0,MATCH(O$1,Systems!$I$2:AY$2,)),$A126)+COUNTIFS(INDEX(ownership,0,MATCH(O$1,Systems!$I$2:AY$2,)),$A126&amp;"(*",INDEX(ownership,0,MATCH(O$1,Systems!$I$2:AY$2,)),"&lt;&gt;*"&amp;"(X)"&amp;"*")+COUNTIF(INDEX(ownership,0,MATCH(O$1,Systems!$I$2:AY$2,)),$A126&amp;",*")</f>
        <v>0</v>
      </c>
      <c r="P126" s="121">
        <f t="array" ref="P126">COUNTIF(INDEX(ownership,0,MATCH(P$1,Systems!$I$2:AY$2,)),$A126)+COUNTIFS(INDEX(ownership,0,MATCH(P$1,Systems!$I$2:AY$2,)),$A126&amp;"(*",INDEX(ownership,0,MATCH(P$1,Systems!$I$2:AY$2,)),"&lt;&gt;*"&amp;"(X)"&amp;"*")+COUNTIF(INDEX(ownership,0,MATCH(P$1,Systems!$I$2:AY$2,)),$A126&amp;",*")</f>
        <v>0</v>
      </c>
      <c r="Q126" s="121">
        <f t="array" ref="Q126">COUNTIF(INDEX(ownership,0,MATCH(Q$1,Systems!$I$2:AY$2,)),$A126)+COUNTIFS(INDEX(ownership,0,MATCH(Q$1,Systems!$I$2:AY$2,)),$A126&amp;"(*",INDEX(ownership,0,MATCH(Q$1,Systems!$I$2:AY$2,)),"&lt;&gt;*"&amp;"(X)"&amp;"*")+COUNTIF(INDEX(ownership,0,MATCH(Q$1,Systems!$I$2:AY$2,)),$A126&amp;",*")</f>
        <v>0</v>
      </c>
      <c r="R126" s="121">
        <f t="array" ref="R126">COUNTIF(INDEX(ownership,0,MATCH(R$1,Systems!$I$2:AY$2,)),$A126)+COUNTIFS(INDEX(ownership,0,MATCH(R$1,Systems!$I$2:AY$2,)),$A126&amp;"(*",INDEX(ownership,0,MATCH(R$1,Systems!$I$2:AY$2,)),"&lt;&gt;*"&amp;"(X)"&amp;"*")+COUNTIF(INDEX(ownership,0,MATCH(R$1,Systems!$I$2:AY$2,)),$A126&amp;",*")</f>
        <v>0</v>
      </c>
      <c r="S126" s="121">
        <f t="array" ref="S126">COUNTIF(INDEX(ownership,0,MATCH(S$1,Systems!$I$2:AY$2,)),$A126)+COUNTIFS(INDEX(ownership,0,MATCH(S$1,Systems!$I$2:AY$2,)),$A126&amp;"(*",INDEX(ownership,0,MATCH(S$1,Systems!$I$2:AY$2,)),"&lt;&gt;*"&amp;"(X)"&amp;"*")+COUNTIF(INDEX(ownership,0,MATCH(S$1,Systems!$I$2:AY$2,)),$A126&amp;",*")</f>
        <v>0</v>
      </c>
      <c r="T126" s="121">
        <f t="array" ref="T126">COUNTIF(INDEX(ownership,0,MATCH(T$1,Systems!$I$2:AY$2,)),$A126)+COUNTIFS(INDEX(ownership,0,MATCH(T$1,Systems!$I$2:AY$2,)),$A126&amp;"(*",INDEX(ownership,0,MATCH(T$1,Systems!$I$2:AY$2,)),"&lt;&gt;*"&amp;"(X)"&amp;"*")+COUNTIF(INDEX(ownership,0,MATCH(T$1,Systems!$I$2:AY$2,)),$A126&amp;",*")</f>
        <v>0</v>
      </c>
      <c r="U126" s="121">
        <f t="array" ref="U126">COUNTIF(INDEX(ownership,0,MATCH(U$1,Systems!$I$2:AY$2,)),$A126)+COUNTIFS(INDEX(ownership,0,MATCH(U$1,Systems!$I$2:AY$2,)),$A126&amp;"(*",INDEX(ownership,0,MATCH(U$1,Systems!$I$2:AY$2,)),"&lt;&gt;*"&amp;"(X)"&amp;"*")+COUNTIF(INDEX(ownership,0,MATCH(U$1,Systems!$I$2:AY$2,)),$A126&amp;",*")</f>
        <v>0</v>
      </c>
      <c r="V126" s="121">
        <f t="array" ref="V126">COUNTIF(INDEX(ownership,0,MATCH(V$1,Systems!$I$2:AY$2,)),$A126)+COUNTIFS(INDEX(ownership,0,MATCH(V$1,Systems!$I$2:AY$2,)),$A126&amp;"(*",INDEX(ownership,0,MATCH(V$1,Systems!$I$2:AY$2,)),"&lt;&gt;*"&amp;"(X)"&amp;"*")+COUNTIF(INDEX(ownership,0,MATCH(V$1,Systems!$I$2:AY$2,)),$A126&amp;",*")</f>
        <v>0</v>
      </c>
      <c r="W126" s="121">
        <f t="array" ref="W126">COUNTIF(INDEX(ownership,0,MATCH(W$1,Systems!$I$2:AY$2,)),$A126)+COUNTIFS(INDEX(ownership,0,MATCH(W$1,Systems!$I$2:AY$2,)),$A126&amp;"(*",INDEX(ownership,0,MATCH(W$1,Systems!$I$2:AY$2,)),"&lt;&gt;*"&amp;"(X)"&amp;"*")+COUNTIF(INDEX(ownership,0,MATCH(W$1,Systems!$I$2:AY$2,)),$A126&amp;",*")</f>
        <v>0</v>
      </c>
      <c r="X126" s="121">
        <f t="array" ref="X126">COUNTIF(INDEX(ownership,0,MATCH(X$1,Systems!$I$2:AY$2,)),$A126)+COUNTIFS(INDEX(ownership,0,MATCH(X$1,Systems!$I$2:AY$2,)),$A126&amp;"(*",INDEX(ownership,0,MATCH(X$1,Systems!$I$2:AY$2,)),"&lt;&gt;*"&amp;"(X)"&amp;"*")+COUNTIF(INDEX(ownership,0,MATCH(X$1,Systems!$I$2:AY$2,)),$A126&amp;",*")</f>
        <v>0</v>
      </c>
      <c r="Y126" s="121">
        <f t="array" ref="Y126">COUNTIF(INDEX(ownership,0,MATCH(Y$1,Systems!$I$2:AY$2,)),$A126)+COUNTIFS(INDEX(ownership,0,MATCH(Y$1,Systems!$I$2:AY$2,)),$A126&amp;"(*",INDEX(ownership,0,MATCH(Y$1,Systems!$I$2:AY$2,)),"&lt;&gt;*"&amp;"(X)"&amp;"*")+COUNTIF(INDEX(ownership,0,MATCH(Y$1,Systems!$I$2:AY$2,)),$A126&amp;",*")</f>
        <v>0</v>
      </c>
      <c r="Z126" s="121">
        <f t="array" ref="Z126">COUNTIF(INDEX(ownership,0,MATCH(Z$1,Systems!$I$2:AY$2,)),$A126)+COUNTIFS(INDEX(ownership,0,MATCH(Z$1,Systems!$I$2:AY$2,)),$A126&amp;"(*",INDEX(ownership,0,MATCH(Z$1,Systems!$I$2:AY$2,)),"&lt;&gt;*"&amp;"(X)"&amp;"*")+COUNTIF(INDEX(ownership,0,MATCH(Z$1,Systems!$I$2:AY$2,)),$A126&amp;",*")</f>
        <v>0</v>
      </c>
      <c r="AA126" s="121">
        <f t="array" ref="AA126">COUNTIF(INDEX(ownership,0,MATCH(AA$1,Systems!$I$2:AY$2,)),$A126)+COUNTIFS(INDEX(ownership,0,MATCH(AA$1,Systems!$I$2:AY$2,)),$A126&amp;"(*",INDEX(ownership,0,MATCH(AA$1,Systems!$I$2:AY$2,)),"&lt;&gt;*"&amp;"(X)"&amp;"*")+COUNTIF(INDEX(ownership,0,MATCH(AA$1,Systems!$I$2:AY$2,)),$A126&amp;",*")</f>
        <v>0</v>
      </c>
      <c r="AB126" s="121">
        <f t="array" ref="AB126">COUNTIF(INDEX(ownership,0,MATCH(AB$1,Systems!$I$2:AY$2,)),$A126)+COUNTIFS(INDEX(ownership,0,MATCH(AB$1,Systems!$I$2:AY$2,)),$A126&amp;"(*",INDEX(ownership,0,MATCH(AB$1,Systems!$I$2:AY$2,)),"&lt;&gt;*"&amp;"(X)"&amp;"*")+COUNTIF(INDEX(ownership,0,MATCH(AB$1,Systems!$I$2:AY$2,)),$A126&amp;",*")</f>
        <v>0</v>
      </c>
      <c r="AC126" s="121">
        <f t="array" ref="AC126">COUNTIF(INDEX(ownership,0,MATCH(AC$1,Systems!$I$2:AY$2,)),$A126)+COUNTIFS(INDEX(ownership,0,MATCH(AC$1,Systems!$I$2:AY$2,)),$A126&amp;"(*",INDEX(ownership,0,MATCH(AC$1,Systems!$I$2:AY$2,)),"&lt;&gt;*"&amp;"(X)"&amp;"*")+COUNTIF(INDEX(ownership,0,MATCH(AC$1,Systems!$I$2:AY$2,)),$A126&amp;",*")</f>
        <v>0</v>
      </c>
      <c r="AD126" s="121">
        <f t="array" ref="AD126">COUNTIF(INDEX(ownership,0,MATCH(AD$1,Systems!$I$2:AY$2,)),$A126)+COUNTIFS(INDEX(ownership,0,MATCH(AD$1,Systems!$I$2:AY$2,)),$A126&amp;"(*",INDEX(ownership,0,MATCH(AD$1,Systems!$I$2:AY$2,)),"&lt;&gt;*"&amp;"(X)"&amp;"*")+COUNTIF(INDEX(ownership,0,MATCH(AD$1,Systems!$I$2:AY$2,)),$A126&amp;",*")</f>
        <v>0</v>
      </c>
      <c r="AE126" s="121">
        <f t="array" ref="AE126">COUNTIF(INDEX(ownership,0,MATCH(AE$1,Systems!$I$2:AY$2,)),$A126)+COUNTIFS(INDEX(ownership,0,MATCH(AE$1,Systems!$I$2:AY$2,)),$A126&amp;"(*",INDEX(ownership,0,MATCH(AE$1,Systems!$I$2:AY$2,)),"&lt;&gt;*"&amp;"(X)"&amp;"*")+COUNTIF(INDEX(ownership,0,MATCH(AE$1,Systems!$I$2:AY$2,)),$A126&amp;",*")</f>
        <v>0</v>
      </c>
      <c r="AF126" s="121">
        <f t="array" ref="AF126">COUNTIF(INDEX(ownership,0,MATCH(AF$1,Systems!$I$2:AY$2,)),$A126)+COUNTIFS(INDEX(ownership,0,MATCH(AF$1,Systems!$I$2:AY$2,)),$A126&amp;"(*",INDEX(ownership,0,MATCH(AF$1,Systems!$I$2:AY$2,)),"&lt;&gt;*"&amp;"(X)"&amp;"*")+COUNTIF(INDEX(ownership,0,MATCH(AF$1,Systems!$I$2:AY$2,)),$A126&amp;",*")</f>
        <v>0</v>
      </c>
      <c r="AG126" s="121">
        <f t="array" ref="AG126">COUNTIF(INDEX(ownership,0,MATCH(AG$1,Systems!$I$2:AY$2,)),$A126)+COUNTIFS(INDEX(ownership,0,MATCH(AG$1,Systems!$I$2:AY$2,)),$A126&amp;"(*",INDEX(ownership,0,MATCH(AG$1,Systems!$I$2:AY$2,)),"&lt;&gt;*"&amp;"(X)"&amp;"*")+COUNTIF(INDEX(ownership,0,MATCH(AG$1,Systems!$I$2:AY$2,)),$A126&amp;",*")</f>
        <v>0</v>
      </c>
      <c r="AH126" s="121">
        <f t="array" ref="AH126">COUNTIF(INDEX(ownership,0,MATCH(AH$1,Systems!$I$2:AY$2,)),$A126)+COUNTIFS(INDEX(ownership,0,MATCH(AH$1,Systems!$I$2:AY$2,)),$A126&amp;"(*",INDEX(ownership,0,MATCH(AH$1,Systems!$I$2:AY$2,)),"&lt;&gt;*"&amp;"(X)"&amp;"*")+COUNTIF(INDEX(ownership,0,MATCH(AH$1,Systems!$I$2:AY$2,)),$A126&amp;",*")</f>
        <v>0</v>
      </c>
      <c r="AI126" s="121">
        <f t="array" ref="AI126">COUNTIF(INDEX(ownership,0,MATCH(AI$1,Systems!$I$2:AY$2,)),$A126)+COUNTIFS(INDEX(ownership,0,MATCH(AI$1,Systems!$I$2:AY$2,)),$A126&amp;"(*",INDEX(ownership,0,MATCH(AI$1,Systems!$I$2:AY$2,)),"&lt;&gt;*"&amp;"(X)"&amp;"*")+COUNTIF(INDEX(ownership,0,MATCH(AI$1,Systems!$I$2:AY$2,)),$A126&amp;",*")</f>
        <v>0</v>
      </c>
      <c r="AJ126" s="121">
        <f t="array" ref="AJ126">COUNTIF(INDEX(ownership,0,MATCH(AJ$1,Systems!$I$2:AY$2,)),$A126)+COUNTIFS(INDEX(ownership,0,MATCH(AJ$1,Systems!$I$2:AY$2,)),$A126&amp;"(*",INDEX(ownership,0,MATCH(AJ$1,Systems!$I$2:AY$2,)),"&lt;&gt;*"&amp;"(X)"&amp;"*")+COUNTIF(INDEX(ownership,0,MATCH(AJ$1,Systems!$I$2:AY$2,)),$A126&amp;",*")</f>
        <v>0</v>
      </c>
      <c r="AK126" s="121">
        <f t="array" ref="AK126">COUNTIF(INDEX(ownership,0,MATCH(AK$1,Systems!$I$2:AY$2,)),$A126)+COUNTIFS(INDEX(ownership,0,MATCH(AK$1,Systems!$I$2:AY$2,)),$A126&amp;"(*",INDEX(ownership,0,MATCH(AK$1,Systems!$I$2:AY$2,)),"&lt;&gt;*"&amp;"(X)"&amp;"*")+COUNTIF(INDEX(ownership,0,MATCH(AK$1,Systems!$I$2:AY$2,)),$A126&amp;",*")</f>
        <v>0</v>
      </c>
      <c r="AL126" s="121">
        <f t="array" ref="AL126">COUNTIF(INDEX(ownership,0,MATCH(AL$1,Systems!$I$2:AY$2,)),$A126)+COUNTIFS(INDEX(ownership,0,MATCH(AL$1,Systems!$I$2:AY$2,)),$A126&amp;"(*",INDEX(ownership,0,MATCH(AL$1,Systems!$I$2:AY$2,)),"&lt;&gt;*"&amp;"(X)"&amp;"*")+COUNTIF(INDEX(ownership,0,MATCH(AL$1,Systems!$I$2:AY$2,)),$A126&amp;",*")</f>
        <v>0</v>
      </c>
      <c r="AM126" s="121">
        <f t="array" ref="AM126">COUNTIF(INDEX(ownership,0,MATCH(AM$1,Systems!$I$2:AY$2,)),$A126)+COUNTIFS(INDEX(ownership,0,MATCH(AM$1,Systems!$I$2:AY$2,)),$A126&amp;"(*",INDEX(ownership,0,MATCH(AM$1,Systems!$I$2:AY$2,)),"&lt;&gt;*"&amp;"(X)"&amp;"*")+COUNTIF(INDEX(ownership,0,MATCH(AM$1,Systems!$I$2:AY$2,)),$A126&amp;",*")</f>
        <v>0</v>
      </c>
      <c r="AN126" s="121">
        <f t="array" ref="AN126">COUNTIF(INDEX(ownership,0,MATCH(AN$1,Systems!$I$2:AY$2,)),$A126)+COUNTIFS(INDEX(ownership,0,MATCH(AN$1,Systems!$I$2:AY$2,)),$A126&amp;"(*",INDEX(ownership,0,MATCH(AN$1,Systems!$I$2:AY$2,)),"&lt;&gt;*"&amp;"(X)"&amp;"*")+COUNTIF(INDEX(ownership,0,MATCH(AN$1,Systems!$I$2:AY$2,)),$A126&amp;",*")</f>
        <v>0</v>
      </c>
      <c r="AO126" s="121">
        <f t="array" ref="AO126">COUNTIF(INDEX(ownership,0,MATCH(AO$1,Systems!$I$2:AY$2,)),$A126)+COUNTIFS(INDEX(ownership,0,MATCH(AO$1,Systems!$I$2:AY$2,)),$A126&amp;"(*",INDEX(ownership,0,MATCH(AO$1,Systems!$I$2:AY$2,)),"&lt;&gt;*"&amp;"(X)"&amp;"*")+COUNTIF(INDEX(ownership,0,MATCH(AO$1,Systems!$I$2:AY$2,)),$A126&amp;",*")</f>
        <v>0</v>
      </c>
      <c r="AP126" s="121">
        <f t="array" ref="AP126">COUNTIF(INDEX(ownership,0,MATCH(AP$1,Systems!$I$2:AY$2,)),$A126)+COUNTIFS(INDEX(ownership,0,MATCH(AP$1,Systems!$I$2:AY$2,)),$A126&amp;"(*",INDEX(ownership,0,MATCH(AP$1,Systems!$I$2:AY$2,)),"&lt;&gt;*"&amp;"(X)"&amp;"*")+COUNTIF(INDEX(ownership,0,MATCH(AP$1,Systems!$I$2:AY$2,)),$A126&amp;",*")</f>
        <v>0</v>
      </c>
      <c r="AQ126" s="121">
        <f t="array" ref="AQ126">COUNTIF(INDEX(ownership,0,MATCH(AQ$1,Systems!$I$2:AY$2,)),$A126)+COUNTIFS(INDEX(ownership,0,MATCH(AQ$1,Systems!$I$2:AY$2,)),$A126&amp;"(*",INDEX(ownership,0,MATCH(AQ$1,Systems!$I$2:AY$2,)),"&lt;&gt;*"&amp;"(X)"&amp;"*")+COUNTIF(INDEX(ownership,0,MATCH(AQ$1,Systems!$I$2:AY$2,)),$A126&amp;",*")</f>
        <v>0</v>
      </c>
      <c r="AR126" s="121">
        <f t="array" ref="AR126">COUNTIF(INDEX(ownership,0,MATCH(AR$1,Systems!$I$2:AY$2,)),$A126)+COUNTIFS(INDEX(ownership,0,MATCH(AR$1,Systems!$I$2:AY$2,)),$A126&amp;"(*",INDEX(ownership,0,MATCH(AR$1,Systems!$I$2:AY$2,)),"&lt;&gt;*"&amp;"(X)"&amp;"*")+COUNTIF(INDEX(ownership,0,MATCH(AR$1,Systems!$I$2:AY$2,)),$A126&amp;",*")</f>
        <v>0</v>
      </c>
      <c r="AS126" s="121">
        <f t="array" ref="AS126">COUNTIF(INDEX(ownership,0,MATCH(AS$1,Systems!$I$2:AY$2,)),$A126)+COUNTIFS(INDEX(ownership,0,MATCH(AS$1,Systems!$I$2:AY$2,)),$A126&amp;"(*",INDEX(ownership,0,MATCH(AS$1,Systems!$I$2:AY$2,)),"&lt;&gt;*"&amp;"(X)"&amp;"*")+COUNTIF(INDEX(ownership,0,MATCH(AS$1,Systems!$I$2:AY$2,)),$A126&amp;",*")</f>
        <v>0</v>
      </c>
      <c r="AT126" s="121">
        <f t="array" ref="AT126">COUNTIF(INDEX(ownership,0,MATCH(AT$1,Systems!$I$2:AY$2,)),$A126)+COUNTIFS(INDEX(ownership,0,MATCH(AT$1,Systems!$I$2:AY$2,)),$A126&amp;"(*",INDEX(ownership,0,MATCH(AT$1,Systems!$I$2:AY$2,)),"&lt;&gt;*"&amp;"(X)"&amp;"*")+COUNTIF(INDEX(ownership,0,MATCH(AT$1,Systems!$I$2:AY$2,)),$A126&amp;",*")</f>
        <v>11</v>
      </c>
      <c r="AU126" s="121">
        <f t="array" ref="AU126">COUNTIF(INDEX(ownership,0,MATCH(AU$1,Systems!$I$2:AY$2,)),$A126)+COUNTIFS(INDEX(ownership,0,MATCH(AU$1,Systems!$I$2:AY$2,)),$A126&amp;"(*",INDEX(ownership,0,MATCH(AU$1,Systems!$I$2:AY$2,)),"&lt;&gt;*"&amp;"(X)"&amp;"*")+COUNTIF(INDEX(ownership,0,MATCH(AU$1,Systems!$I$2:AY$2,)),$A126&amp;",*")</f>
        <v>11</v>
      </c>
      <c r="AV126" s="121">
        <f t="array" ref="AV126">COUNTIF(INDEX(ownership,0,MATCH(AV$1,Systems!$I$2:AY$2,)),$A126)+COUNTIFS(INDEX(ownership,0,MATCH(AV$1,Systems!$I$2:AY$2,)),$A126&amp;"(*",INDEX(ownership,0,MATCH(AV$1,Systems!$I$2:AY$2,)),"&lt;&gt;*"&amp;"(X)"&amp;"*")+COUNTIF(INDEX(ownership,0,MATCH(AV$1,Systems!$I$2:AY$2,)),$A126&amp;",*")</f>
        <v>10</v>
      </c>
      <c r="AW126" s="121">
        <f t="array" ref="AW126">COUNTIF(INDEX(ownership,0,MATCH(AW$1,Systems!$I$2:AY$2,)),$A126)+COUNTIFS(INDEX(ownership,0,MATCH(AW$1,Systems!$I$2:AY$2,)),$A126&amp;"(*",INDEX(ownership,0,MATCH(AW$1,Systems!$I$2:AY$2,)),"&lt;&gt;*"&amp;"(X)"&amp;"*")+COUNTIF(INDEX(ownership,0,MATCH(AW$1,Systems!$I$2:AY$2,)),$A126&amp;",*")</f>
        <v>10</v>
      </c>
      <c r="AX126" s="121">
        <f t="array" ref="AX126">COUNTIF(INDEX(ownership,0,MATCH(AX$1,Systems!$I$2:AY$2,)),$A126)+COUNTIFS(INDEX(ownership,0,MATCH(AX$1,Systems!$I$2:AY$2,)),$A126&amp;"(*",INDEX(ownership,0,MATCH(AX$1,Systems!$I$2:AY$2,)),"&lt;&gt;*"&amp;"(X)"&amp;"*")+COUNTIF(INDEX(ownership,0,MATCH(AX$1,Systems!$I$2:AY$2,)),$A126&amp;",*")</f>
        <v>14</v>
      </c>
      <c r="AY126" s="121">
        <f t="array" ref="AY126">COUNTIF(INDEX(ownership,0,MATCH(AY$1,Systems!$I$2:AZ$2,)),$A126)+COUNTIFS(INDEX(ownership,0,MATCH(AY$1,Systems!$I$2:AZ$2,)),$A126&amp;"(*",INDEX(ownership,0,MATCH(AY$1,Systems!$I$2:AZ$2,)),"&lt;&gt;*"&amp;"(X)"&amp;"*")+COUNTIF(INDEX(ownership,0,MATCH(AY$1,Systems!$I$2:AZ$2,)),$A126&amp;",*")</f>
        <v>16</v>
      </c>
      <c r="AZ126" s="121">
        <f t="array" ref="AZ126">COUNTIF(INDEX(ownership,0,MATCH(AZ$1,Systems!$I$2:AY$2,)),$A126)+COUNTIFS(INDEX(ownership,0,MATCH(AZ$1,Systems!$I$2:AY$2,)),$A126&amp;"(*",INDEX(ownership,0,MATCH(AZ$1,Systems!$I$2:AY$2,)),"&lt;&gt;*"&amp;"(X)"&amp;"*")+COUNTIF(INDEX(ownership,0,MATCH(AZ$1,Systems!$I$2:AY$2,)),$A126&amp;",*")</f>
        <v>0</v>
      </c>
    </row>
    <row r="127" ht="15.75" customHeight="1">
      <c r="A127" s="60" t="s">
        <v>6353</v>
      </c>
      <c r="B127" s="60" t="s">
        <v>8163</v>
      </c>
      <c r="C127" s="60" t="s">
        <v>8164</v>
      </c>
      <c r="D127" s="119">
        <v>3089.0</v>
      </c>
      <c r="E127" s="69"/>
      <c r="F127" s="122"/>
      <c r="G127" s="121">
        <f t="shared" si="1"/>
        <v>2</v>
      </c>
      <c r="H127" s="121">
        <f t="array" ref="H127">COUNTIF(INDEX(ownership,0,MATCH(H$1,Systems!$I$2:AY$2,)),$A127)+COUNTIFS(INDEX(ownership,0,MATCH(H$1,Systems!$I$2:AY$2,)),$A127&amp;"(*",INDEX(ownership,0,MATCH(H$1,Systems!$I$2:AY$2,)),"&lt;&gt;*"&amp;"(X)"&amp;"*")+COUNTIF(INDEX(ownership,0,MATCH(H$1,Systems!$I$2:AY$2,)),$A127&amp;",*")</f>
        <v>0</v>
      </c>
      <c r="I127" s="121">
        <f t="array" ref="I127">COUNTIF(INDEX(ownership,0,MATCH(I$1,Systems!$I$2:AY$2,)),$A127)+COUNTIFS(INDEX(ownership,0,MATCH(I$1,Systems!$I$2:AY$2,)),$A127&amp;"(*",INDEX(ownership,0,MATCH(I$1,Systems!$I$2:AY$2,)),"&lt;&gt;*"&amp;"(X)"&amp;"*")+COUNTIF(INDEX(ownership,0,MATCH(I$1,Systems!$I$2:AY$2,)),$A127&amp;",*")</f>
        <v>0</v>
      </c>
      <c r="J127" s="121">
        <f t="array" ref="J127">COUNTIF(INDEX(ownership,0,MATCH(J$1,Systems!$I$2:AY$2,)),$A127)+COUNTIFS(INDEX(ownership,0,MATCH(J$1,Systems!$I$2:AY$2,)),$A127&amp;"(*",INDEX(ownership,0,MATCH(J$1,Systems!$I$2:AY$2,)),"&lt;&gt;*"&amp;"(X)"&amp;"*")+COUNTIF(INDEX(ownership,0,MATCH(J$1,Systems!$I$2:AY$2,)),$A127&amp;",*")</f>
        <v>0</v>
      </c>
      <c r="K127" s="121">
        <f t="array" ref="K127">COUNTIF(INDEX(ownership,0,MATCH(K$1,Systems!$I$2:AY$2,)),$A127)+COUNTIFS(INDEX(ownership,0,MATCH(K$1,Systems!$I$2:AY$2,)),$A127&amp;"(*",INDEX(ownership,0,MATCH(K$1,Systems!$I$2:AY$2,)),"&lt;&gt;*"&amp;"(X)"&amp;"*")+COUNTIF(INDEX(ownership,0,MATCH(K$1,Systems!$I$2:AY$2,)),$A127&amp;",*")</f>
        <v>0</v>
      </c>
      <c r="L127" s="121">
        <f t="array" ref="L127">COUNTIF(INDEX(ownership,0,MATCH(L$1,Systems!$I$2:AY$2,)),$A127)+COUNTIFS(INDEX(ownership,0,MATCH(L$1,Systems!$I$2:AY$2,)),$A127&amp;"(*",INDEX(ownership,0,MATCH(L$1,Systems!$I$2:AY$2,)),"&lt;&gt;*"&amp;"(X)"&amp;"*")+COUNTIF(INDEX(ownership,0,MATCH(L$1,Systems!$I$2:AY$2,)),$A127&amp;",*")</f>
        <v>0</v>
      </c>
      <c r="M127" s="121">
        <f t="array" ref="M127">COUNTIF(INDEX(ownership,0,MATCH(M$1,Systems!$I$2:AY$2,)),$A127)+COUNTIFS(INDEX(ownership,0,MATCH(M$1,Systems!$I$2:AY$2,)),$A127&amp;"(*",INDEX(ownership,0,MATCH(M$1,Systems!$I$2:AY$2,)),"&lt;&gt;*"&amp;"(X)"&amp;"*")+COUNTIF(INDEX(ownership,0,MATCH(M$1,Systems!$I$2:AY$2,)),$A127&amp;",*")</f>
        <v>0</v>
      </c>
      <c r="N127" s="121">
        <f t="array" ref="N127">COUNTIF(INDEX(ownership,0,MATCH(N$1,Systems!$I$2:AY$2,)),$A127)+COUNTIFS(INDEX(ownership,0,MATCH(N$1,Systems!$I$2:AY$2,)),$A127&amp;"(*",INDEX(ownership,0,MATCH(N$1,Systems!$I$2:AY$2,)),"&lt;&gt;*"&amp;"(X)"&amp;"*")+COUNTIF(INDEX(ownership,0,MATCH(N$1,Systems!$I$2:AY$2,)),$A127&amp;",*")</f>
        <v>0</v>
      </c>
      <c r="O127" s="121">
        <f t="array" ref="O127">COUNTIF(INDEX(ownership,0,MATCH(O$1,Systems!$I$2:AY$2,)),$A127)+COUNTIFS(INDEX(ownership,0,MATCH(O$1,Systems!$I$2:AY$2,)),$A127&amp;"(*",INDEX(ownership,0,MATCH(O$1,Systems!$I$2:AY$2,)),"&lt;&gt;*"&amp;"(X)"&amp;"*")+COUNTIF(INDEX(ownership,0,MATCH(O$1,Systems!$I$2:AY$2,)),$A127&amp;",*")</f>
        <v>0</v>
      </c>
      <c r="P127" s="121">
        <f t="array" ref="P127">COUNTIF(INDEX(ownership,0,MATCH(P$1,Systems!$I$2:AY$2,)),$A127)+COUNTIFS(INDEX(ownership,0,MATCH(P$1,Systems!$I$2:AY$2,)),$A127&amp;"(*",INDEX(ownership,0,MATCH(P$1,Systems!$I$2:AY$2,)),"&lt;&gt;*"&amp;"(X)"&amp;"*")+COUNTIF(INDEX(ownership,0,MATCH(P$1,Systems!$I$2:AY$2,)),$A127&amp;",*")</f>
        <v>0</v>
      </c>
      <c r="Q127" s="121">
        <f t="array" ref="Q127">COUNTIF(INDEX(ownership,0,MATCH(Q$1,Systems!$I$2:AY$2,)),$A127)+COUNTIFS(INDEX(ownership,0,MATCH(Q$1,Systems!$I$2:AY$2,)),$A127&amp;"(*",INDEX(ownership,0,MATCH(Q$1,Systems!$I$2:AY$2,)),"&lt;&gt;*"&amp;"(X)"&amp;"*")+COUNTIF(INDEX(ownership,0,MATCH(Q$1,Systems!$I$2:AY$2,)),$A127&amp;",*")</f>
        <v>0</v>
      </c>
      <c r="R127" s="121">
        <f t="array" ref="R127">COUNTIF(INDEX(ownership,0,MATCH(R$1,Systems!$I$2:AY$2,)),$A127)+COUNTIFS(INDEX(ownership,0,MATCH(R$1,Systems!$I$2:AY$2,)),$A127&amp;"(*",INDEX(ownership,0,MATCH(R$1,Systems!$I$2:AY$2,)),"&lt;&gt;*"&amp;"(X)"&amp;"*")+COUNTIF(INDEX(ownership,0,MATCH(R$1,Systems!$I$2:AY$2,)),$A127&amp;",*")</f>
        <v>0</v>
      </c>
      <c r="S127" s="121">
        <f t="array" ref="S127">COUNTIF(INDEX(ownership,0,MATCH(S$1,Systems!$I$2:AY$2,)),$A127)+COUNTIFS(INDEX(ownership,0,MATCH(S$1,Systems!$I$2:AY$2,)),$A127&amp;"(*",INDEX(ownership,0,MATCH(S$1,Systems!$I$2:AY$2,)),"&lt;&gt;*"&amp;"(X)"&amp;"*")+COUNTIF(INDEX(ownership,0,MATCH(S$1,Systems!$I$2:AY$2,)),$A127&amp;",*")</f>
        <v>0</v>
      </c>
      <c r="T127" s="121">
        <f t="array" ref="T127">COUNTIF(INDEX(ownership,0,MATCH(T$1,Systems!$I$2:AY$2,)),$A127)+COUNTIFS(INDEX(ownership,0,MATCH(T$1,Systems!$I$2:AY$2,)),$A127&amp;"(*",INDEX(ownership,0,MATCH(T$1,Systems!$I$2:AY$2,)),"&lt;&gt;*"&amp;"(X)"&amp;"*")+COUNTIF(INDEX(ownership,0,MATCH(T$1,Systems!$I$2:AY$2,)),$A127&amp;",*")</f>
        <v>0</v>
      </c>
      <c r="U127" s="121">
        <f t="array" ref="U127">COUNTIF(INDEX(ownership,0,MATCH(U$1,Systems!$I$2:AY$2,)),$A127)+COUNTIFS(INDEX(ownership,0,MATCH(U$1,Systems!$I$2:AY$2,)),$A127&amp;"(*",INDEX(ownership,0,MATCH(U$1,Systems!$I$2:AY$2,)),"&lt;&gt;*"&amp;"(X)"&amp;"*")+COUNTIF(INDEX(ownership,0,MATCH(U$1,Systems!$I$2:AY$2,)),$A127&amp;",*")</f>
        <v>0</v>
      </c>
      <c r="V127" s="121">
        <f t="array" ref="V127">COUNTIF(INDEX(ownership,0,MATCH(V$1,Systems!$I$2:AY$2,)),$A127)+COUNTIFS(INDEX(ownership,0,MATCH(V$1,Systems!$I$2:AY$2,)),$A127&amp;"(*",INDEX(ownership,0,MATCH(V$1,Systems!$I$2:AY$2,)),"&lt;&gt;*"&amp;"(X)"&amp;"*")+COUNTIF(INDEX(ownership,0,MATCH(V$1,Systems!$I$2:AY$2,)),$A127&amp;",*")</f>
        <v>0</v>
      </c>
      <c r="W127" s="121">
        <f t="array" ref="W127">COUNTIF(INDEX(ownership,0,MATCH(W$1,Systems!$I$2:AY$2,)),$A127)+COUNTIFS(INDEX(ownership,0,MATCH(W$1,Systems!$I$2:AY$2,)),$A127&amp;"(*",INDEX(ownership,0,MATCH(W$1,Systems!$I$2:AY$2,)),"&lt;&gt;*"&amp;"(X)"&amp;"*")+COUNTIF(INDEX(ownership,0,MATCH(W$1,Systems!$I$2:AY$2,)),$A127&amp;",*")</f>
        <v>0</v>
      </c>
      <c r="X127" s="121">
        <f t="array" ref="X127">COUNTIF(INDEX(ownership,0,MATCH(X$1,Systems!$I$2:AY$2,)),$A127)+COUNTIFS(INDEX(ownership,0,MATCH(X$1,Systems!$I$2:AY$2,)),$A127&amp;"(*",INDEX(ownership,0,MATCH(X$1,Systems!$I$2:AY$2,)),"&lt;&gt;*"&amp;"(X)"&amp;"*")+COUNTIF(INDEX(ownership,0,MATCH(X$1,Systems!$I$2:AY$2,)),$A127&amp;",*")</f>
        <v>0</v>
      </c>
      <c r="Y127" s="121">
        <f t="array" ref="Y127">COUNTIF(INDEX(ownership,0,MATCH(Y$1,Systems!$I$2:AY$2,)),$A127)+COUNTIFS(INDEX(ownership,0,MATCH(Y$1,Systems!$I$2:AY$2,)),$A127&amp;"(*",INDEX(ownership,0,MATCH(Y$1,Systems!$I$2:AY$2,)),"&lt;&gt;*"&amp;"(X)"&amp;"*")+COUNTIF(INDEX(ownership,0,MATCH(Y$1,Systems!$I$2:AY$2,)),$A127&amp;",*")</f>
        <v>0</v>
      </c>
      <c r="Z127" s="121">
        <f t="array" ref="Z127">COUNTIF(INDEX(ownership,0,MATCH(Z$1,Systems!$I$2:AY$2,)),$A127)+COUNTIFS(INDEX(ownership,0,MATCH(Z$1,Systems!$I$2:AY$2,)),$A127&amp;"(*",INDEX(ownership,0,MATCH(Z$1,Systems!$I$2:AY$2,)),"&lt;&gt;*"&amp;"(X)"&amp;"*")+COUNTIF(INDEX(ownership,0,MATCH(Z$1,Systems!$I$2:AY$2,)),$A127&amp;",*")</f>
        <v>0</v>
      </c>
      <c r="AA127" s="121">
        <f t="array" ref="AA127">COUNTIF(INDEX(ownership,0,MATCH(AA$1,Systems!$I$2:AY$2,)),$A127)+COUNTIFS(INDEX(ownership,0,MATCH(AA$1,Systems!$I$2:AY$2,)),$A127&amp;"(*",INDEX(ownership,0,MATCH(AA$1,Systems!$I$2:AY$2,)),"&lt;&gt;*"&amp;"(X)"&amp;"*")+COUNTIF(INDEX(ownership,0,MATCH(AA$1,Systems!$I$2:AY$2,)),$A127&amp;",*")</f>
        <v>0</v>
      </c>
      <c r="AB127" s="121">
        <f t="array" ref="AB127">COUNTIF(INDEX(ownership,0,MATCH(AB$1,Systems!$I$2:AY$2,)),$A127)+COUNTIFS(INDEX(ownership,0,MATCH(AB$1,Systems!$I$2:AY$2,)),$A127&amp;"(*",INDEX(ownership,0,MATCH(AB$1,Systems!$I$2:AY$2,)),"&lt;&gt;*"&amp;"(X)"&amp;"*")+COUNTIF(INDEX(ownership,0,MATCH(AB$1,Systems!$I$2:AY$2,)),$A127&amp;",*")</f>
        <v>0</v>
      </c>
      <c r="AC127" s="121">
        <f t="array" ref="AC127">COUNTIF(INDEX(ownership,0,MATCH(AC$1,Systems!$I$2:AY$2,)),$A127)+COUNTIFS(INDEX(ownership,0,MATCH(AC$1,Systems!$I$2:AY$2,)),$A127&amp;"(*",INDEX(ownership,0,MATCH(AC$1,Systems!$I$2:AY$2,)),"&lt;&gt;*"&amp;"(X)"&amp;"*")+COUNTIF(INDEX(ownership,0,MATCH(AC$1,Systems!$I$2:AY$2,)),$A127&amp;",*")</f>
        <v>0</v>
      </c>
      <c r="AD127" s="121">
        <f t="array" ref="AD127">COUNTIF(INDEX(ownership,0,MATCH(AD$1,Systems!$I$2:AY$2,)),$A127)+COUNTIFS(INDEX(ownership,0,MATCH(AD$1,Systems!$I$2:AY$2,)),$A127&amp;"(*",INDEX(ownership,0,MATCH(AD$1,Systems!$I$2:AY$2,)),"&lt;&gt;*"&amp;"(X)"&amp;"*")+COUNTIF(INDEX(ownership,0,MATCH(AD$1,Systems!$I$2:AY$2,)),$A127&amp;",*")</f>
        <v>0</v>
      </c>
      <c r="AE127" s="121">
        <f t="array" ref="AE127">COUNTIF(INDEX(ownership,0,MATCH(AE$1,Systems!$I$2:AY$2,)),$A127)+COUNTIFS(INDEX(ownership,0,MATCH(AE$1,Systems!$I$2:AY$2,)),$A127&amp;"(*",INDEX(ownership,0,MATCH(AE$1,Systems!$I$2:AY$2,)),"&lt;&gt;*"&amp;"(X)"&amp;"*")+COUNTIF(INDEX(ownership,0,MATCH(AE$1,Systems!$I$2:AY$2,)),$A127&amp;",*")</f>
        <v>0</v>
      </c>
      <c r="AF127" s="121">
        <f t="array" ref="AF127">COUNTIF(INDEX(ownership,0,MATCH(AF$1,Systems!$I$2:AY$2,)),$A127)+COUNTIFS(INDEX(ownership,0,MATCH(AF$1,Systems!$I$2:AY$2,)),$A127&amp;"(*",INDEX(ownership,0,MATCH(AF$1,Systems!$I$2:AY$2,)),"&lt;&gt;*"&amp;"(X)"&amp;"*")+COUNTIF(INDEX(ownership,0,MATCH(AF$1,Systems!$I$2:AY$2,)),$A127&amp;",*")</f>
        <v>0</v>
      </c>
      <c r="AG127" s="121">
        <f t="array" ref="AG127">COUNTIF(INDEX(ownership,0,MATCH(AG$1,Systems!$I$2:AY$2,)),$A127)+COUNTIFS(INDEX(ownership,0,MATCH(AG$1,Systems!$I$2:AY$2,)),$A127&amp;"(*",INDEX(ownership,0,MATCH(AG$1,Systems!$I$2:AY$2,)),"&lt;&gt;*"&amp;"(X)"&amp;"*")+COUNTIF(INDEX(ownership,0,MATCH(AG$1,Systems!$I$2:AY$2,)),$A127&amp;",*")</f>
        <v>0</v>
      </c>
      <c r="AH127" s="121">
        <f t="array" ref="AH127">COUNTIF(INDEX(ownership,0,MATCH(AH$1,Systems!$I$2:AY$2,)),$A127)+COUNTIFS(INDEX(ownership,0,MATCH(AH$1,Systems!$I$2:AY$2,)),$A127&amp;"(*",INDEX(ownership,0,MATCH(AH$1,Systems!$I$2:AY$2,)),"&lt;&gt;*"&amp;"(X)"&amp;"*")+COUNTIF(INDEX(ownership,0,MATCH(AH$1,Systems!$I$2:AY$2,)),$A127&amp;",*")</f>
        <v>0</v>
      </c>
      <c r="AI127" s="121">
        <f t="array" ref="AI127">COUNTIF(INDEX(ownership,0,MATCH(AI$1,Systems!$I$2:AY$2,)),$A127)+COUNTIFS(INDEX(ownership,0,MATCH(AI$1,Systems!$I$2:AY$2,)),$A127&amp;"(*",INDEX(ownership,0,MATCH(AI$1,Systems!$I$2:AY$2,)),"&lt;&gt;*"&amp;"(X)"&amp;"*")+COUNTIF(INDEX(ownership,0,MATCH(AI$1,Systems!$I$2:AY$2,)),$A127&amp;",*")</f>
        <v>0</v>
      </c>
      <c r="AJ127" s="121">
        <f t="array" ref="AJ127">COUNTIF(INDEX(ownership,0,MATCH(AJ$1,Systems!$I$2:AY$2,)),$A127)+COUNTIFS(INDEX(ownership,0,MATCH(AJ$1,Systems!$I$2:AY$2,)),$A127&amp;"(*",INDEX(ownership,0,MATCH(AJ$1,Systems!$I$2:AY$2,)),"&lt;&gt;*"&amp;"(X)"&amp;"*")+COUNTIF(INDEX(ownership,0,MATCH(AJ$1,Systems!$I$2:AY$2,)),$A127&amp;",*")</f>
        <v>0</v>
      </c>
      <c r="AK127" s="121">
        <f t="array" ref="AK127">COUNTIF(INDEX(ownership,0,MATCH(AK$1,Systems!$I$2:AY$2,)),$A127)+COUNTIFS(INDEX(ownership,0,MATCH(AK$1,Systems!$I$2:AY$2,)),$A127&amp;"(*",INDEX(ownership,0,MATCH(AK$1,Systems!$I$2:AY$2,)),"&lt;&gt;*"&amp;"(X)"&amp;"*")+COUNTIF(INDEX(ownership,0,MATCH(AK$1,Systems!$I$2:AY$2,)),$A127&amp;",*")</f>
        <v>0</v>
      </c>
      <c r="AL127" s="121">
        <f t="array" ref="AL127">COUNTIF(INDEX(ownership,0,MATCH(AL$1,Systems!$I$2:AY$2,)),$A127)+COUNTIFS(INDEX(ownership,0,MATCH(AL$1,Systems!$I$2:AY$2,)),$A127&amp;"(*",INDEX(ownership,0,MATCH(AL$1,Systems!$I$2:AY$2,)),"&lt;&gt;*"&amp;"(X)"&amp;"*")+COUNTIF(INDEX(ownership,0,MATCH(AL$1,Systems!$I$2:AY$2,)),$A127&amp;",*")</f>
        <v>0</v>
      </c>
      <c r="AM127" s="121">
        <f t="array" ref="AM127">COUNTIF(INDEX(ownership,0,MATCH(AM$1,Systems!$I$2:AY$2,)),$A127)+COUNTIFS(INDEX(ownership,0,MATCH(AM$1,Systems!$I$2:AY$2,)),$A127&amp;"(*",INDEX(ownership,0,MATCH(AM$1,Systems!$I$2:AY$2,)),"&lt;&gt;*"&amp;"(X)"&amp;"*")+COUNTIF(INDEX(ownership,0,MATCH(AM$1,Systems!$I$2:AY$2,)),$A127&amp;",*")</f>
        <v>0</v>
      </c>
      <c r="AN127" s="121">
        <f t="array" ref="AN127">COUNTIF(INDEX(ownership,0,MATCH(AN$1,Systems!$I$2:AY$2,)),$A127)+COUNTIFS(INDEX(ownership,0,MATCH(AN$1,Systems!$I$2:AY$2,)),$A127&amp;"(*",INDEX(ownership,0,MATCH(AN$1,Systems!$I$2:AY$2,)),"&lt;&gt;*"&amp;"(X)"&amp;"*")+COUNTIF(INDEX(ownership,0,MATCH(AN$1,Systems!$I$2:AY$2,)),$A127&amp;",*")</f>
        <v>0</v>
      </c>
      <c r="AO127" s="121">
        <f t="array" ref="AO127">COUNTIF(INDEX(ownership,0,MATCH(AO$1,Systems!$I$2:AY$2,)),$A127)+COUNTIFS(INDEX(ownership,0,MATCH(AO$1,Systems!$I$2:AY$2,)),$A127&amp;"(*",INDEX(ownership,0,MATCH(AO$1,Systems!$I$2:AY$2,)),"&lt;&gt;*"&amp;"(X)"&amp;"*")+COUNTIF(INDEX(ownership,0,MATCH(AO$1,Systems!$I$2:AY$2,)),$A127&amp;",*")</f>
        <v>0</v>
      </c>
      <c r="AP127" s="121">
        <f t="array" ref="AP127">COUNTIF(INDEX(ownership,0,MATCH(AP$1,Systems!$I$2:AY$2,)),$A127)+COUNTIFS(INDEX(ownership,0,MATCH(AP$1,Systems!$I$2:AY$2,)),$A127&amp;"(*",INDEX(ownership,0,MATCH(AP$1,Systems!$I$2:AY$2,)),"&lt;&gt;*"&amp;"(X)"&amp;"*")+COUNTIF(INDEX(ownership,0,MATCH(AP$1,Systems!$I$2:AY$2,)),$A127&amp;",*")</f>
        <v>0</v>
      </c>
      <c r="AQ127" s="121">
        <f t="array" ref="AQ127">COUNTIF(INDEX(ownership,0,MATCH(AQ$1,Systems!$I$2:AY$2,)),$A127)+COUNTIFS(INDEX(ownership,0,MATCH(AQ$1,Systems!$I$2:AY$2,)),$A127&amp;"(*",INDEX(ownership,0,MATCH(AQ$1,Systems!$I$2:AY$2,)),"&lt;&gt;*"&amp;"(X)"&amp;"*")+COUNTIF(INDEX(ownership,0,MATCH(AQ$1,Systems!$I$2:AY$2,)),$A127&amp;",*")</f>
        <v>0</v>
      </c>
      <c r="AR127" s="121">
        <f t="array" ref="AR127">COUNTIF(INDEX(ownership,0,MATCH(AR$1,Systems!$I$2:AY$2,)),$A127)+COUNTIFS(INDEX(ownership,0,MATCH(AR$1,Systems!$I$2:AY$2,)),$A127&amp;"(*",INDEX(ownership,0,MATCH(AR$1,Systems!$I$2:AY$2,)),"&lt;&gt;*"&amp;"(X)"&amp;"*")+COUNTIF(INDEX(ownership,0,MATCH(AR$1,Systems!$I$2:AY$2,)),$A127&amp;",*")</f>
        <v>0</v>
      </c>
      <c r="AS127" s="121">
        <f t="array" ref="AS127">COUNTIF(INDEX(ownership,0,MATCH(AS$1,Systems!$I$2:AY$2,)),$A127)+COUNTIFS(INDEX(ownership,0,MATCH(AS$1,Systems!$I$2:AY$2,)),$A127&amp;"(*",INDEX(ownership,0,MATCH(AS$1,Systems!$I$2:AY$2,)),"&lt;&gt;*"&amp;"(X)"&amp;"*")+COUNTIF(INDEX(ownership,0,MATCH(AS$1,Systems!$I$2:AY$2,)),$A127&amp;",*")</f>
        <v>0</v>
      </c>
      <c r="AT127" s="121">
        <f t="array" ref="AT127">COUNTIF(INDEX(ownership,0,MATCH(AT$1,Systems!$I$2:AY$2,)),$A127)+COUNTIFS(INDEX(ownership,0,MATCH(AT$1,Systems!$I$2:AY$2,)),$A127&amp;"(*",INDEX(ownership,0,MATCH(AT$1,Systems!$I$2:AY$2,)),"&lt;&gt;*"&amp;"(X)"&amp;"*")+COUNTIF(INDEX(ownership,0,MATCH(AT$1,Systems!$I$2:AY$2,)),$A127&amp;",*")</f>
        <v>2</v>
      </c>
      <c r="AU127" s="121">
        <f t="array" ref="AU127">COUNTIF(INDEX(ownership,0,MATCH(AU$1,Systems!$I$2:AY$2,)),$A127)+COUNTIFS(INDEX(ownership,0,MATCH(AU$1,Systems!$I$2:AY$2,)),$A127&amp;"(*",INDEX(ownership,0,MATCH(AU$1,Systems!$I$2:AY$2,)),"&lt;&gt;*"&amp;"(X)"&amp;"*")+COUNTIF(INDEX(ownership,0,MATCH(AU$1,Systems!$I$2:AY$2,)),$A127&amp;",*")</f>
        <v>2</v>
      </c>
      <c r="AV127" s="121">
        <f t="array" ref="AV127">COUNTIF(INDEX(ownership,0,MATCH(AV$1,Systems!$I$2:AY$2,)),$A127)+COUNTIFS(INDEX(ownership,0,MATCH(AV$1,Systems!$I$2:AY$2,)),$A127&amp;"(*",INDEX(ownership,0,MATCH(AV$1,Systems!$I$2:AY$2,)),"&lt;&gt;*"&amp;"(X)"&amp;"*")+COUNTIF(INDEX(ownership,0,MATCH(AV$1,Systems!$I$2:AY$2,)),$A127&amp;",*")</f>
        <v>2</v>
      </c>
      <c r="AW127" s="121">
        <f t="array" ref="AW127">COUNTIF(INDEX(ownership,0,MATCH(AW$1,Systems!$I$2:AY$2,)),$A127)+COUNTIFS(INDEX(ownership,0,MATCH(AW$1,Systems!$I$2:AY$2,)),$A127&amp;"(*",INDEX(ownership,0,MATCH(AW$1,Systems!$I$2:AY$2,)),"&lt;&gt;*"&amp;"(X)"&amp;"*")+COUNTIF(INDEX(ownership,0,MATCH(AW$1,Systems!$I$2:AY$2,)),$A127&amp;",*")</f>
        <v>2</v>
      </c>
      <c r="AX127" s="121">
        <f t="array" ref="AX127">COUNTIF(INDEX(ownership,0,MATCH(AX$1,Systems!$I$2:AY$2,)),$A127)+COUNTIFS(INDEX(ownership,0,MATCH(AX$1,Systems!$I$2:AY$2,)),$A127&amp;"(*",INDEX(ownership,0,MATCH(AX$1,Systems!$I$2:AY$2,)),"&lt;&gt;*"&amp;"(X)"&amp;"*")+COUNTIF(INDEX(ownership,0,MATCH(AX$1,Systems!$I$2:AY$2,)),$A127&amp;",*")</f>
        <v>2</v>
      </c>
      <c r="AY127" s="121">
        <f t="array" ref="AY127">COUNTIF(INDEX(ownership,0,MATCH(AY$1,Systems!$I$2:AZ$2,)),$A127)+COUNTIFS(INDEX(ownership,0,MATCH(AY$1,Systems!$I$2:AZ$2,)),$A127&amp;"(*",INDEX(ownership,0,MATCH(AY$1,Systems!$I$2:AZ$2,)),"&lt;&gt;*"&amp;"(X)"&amp;"*")+COUNTIF(INDEX(ownership,0,MATCH(AY$1,Systems!$I$2:AZ$2,)),$A127&amp;",*")</f>
        <v>2</v>
      </c>
      <c r="AZ127" s="121">
        <f t="array" ref="AZ127">COUNTIF(INDEX(ownership,0,MATCH(AZ$1,Systems!$I$2:AY$2,)),$A127)+COUNTIFS(INDEX(ownership,0,MATCH(AZ$1,Systems!$I$2:AY$2,)),$A127&amp;"(*",INDEX(ownership,0,MATCH(AZ$1,Systems!$I$2:AY$2,)),"&lt;&gt;*"&amp;"(X)"&amp;"*")+COUNTIF(INDEX(ownership,0,MATCH(AZ$1,Systems!$I$2:AY$2,)),$A127&amp;",*")</f>
        <v>0</v>
      </c>
    </row>
    <row r="128" ht="15.75" customHeight="1">
      <c r="A128" s="60" t="s">
        <v>8165</v>
      </c>
      <c r="B128" s="60" t="s">
        <v>8166</v>
      </c>
      <c r="C128" s="60" t="s">
        <v>8034</v>
      </c>
      <c r="D128" s="119">
        <v>3103.0</v>
      </c>
      <c r="E128" s="69"/>
      <c r="F128" s="122"/>
      <c r="G128" s="121">
        <f t="shared" si="1"/>
        <v>115</v>
      </c>
      <c r="H128" s="121">
        <f t="array" ref="H128">COUNTIF(INDEX(ownership,0,MATCH(H$1,Systems!$I$2:AY$2,)),$A128)+COUNTIFS(INDEX(ownership,0,MATCH(H$1,Systems!$I$2:AY$2,)),$A128&amp;"(*",INDEX(ownership,0,MATCH(H$1,Systems!$I$2:AY$2,)),"&lt;&gt;*"&amp;"(X)"&amp;"*")+COUNTIF(INDEX(ownership,0,MATCH(H$1,Systems!$I$2:AY$2,)),$A128&amp;",*")</f>
        <v>0</v>
      </c>
      <c r="I128" s="121">
        <f t="array" ref="I128">COUNTIF(INDEX(ownership,0,MATCH(I$1,Systems!$I$2:AY$2,)),$A128)+COUNTIFS(INDEX(ownership,0,MATCH(I$1,Systems!$I$2:AY$2,)),$A128&amp;"(*",INDEX(ownership,0,MATCH(I$1,Systems!$I$2:AY$2,)),"&lt;&gt;*"&amp;"(X)"&amp;"*")+COUNTIF(INDEX(ownership,0,MATCH(I$1,Systems!$I$2:AY$2,)),$A128&amp;",*")</f>
        <v>0</v>
      </c>
      <c r="J128" s="121">
        <f t="array" ref="J128">COUNTIF(INDEX(ownership,0,MATCH(J$1,Systems!$I$2:AY$2,)),$A128)+COUNTIFS(INDEX(ownership,0,MATCH(J$1,Systems!$I$2:AY$2,)),$A128&amp;"(*",INDEX(ownership,0,MATCH(J$1,Systems!$I$2:AY$2,)),"&lt;&gt;*"&amp;"(X)"&amp;"*")+COUNTIF(INDEX(ownership,0,MATCH(J$1,Systems!$I$2:AY$2,)),$A128&amp;",*")</f>
        <v>0</v>
      </c>
      <c r="K128" s="121">
        <f t="array" ref="K128">COUNTIF(INDEX(ownership,0,MATCH(K$1,Systems!$I$2:AY$2,)),$A128)+COUNTIFS(INDEX(ownership,0,MATCH(K$1,Systems!$I$2:AY$2,)),$A128&amp;"(*",INDEX(ownership,0,MATCH(K$1,Systems!$I$2:AY$2,)),"&lt;&gt;*"&amp;"(X)"&amp;"*")+COUNTIF(INDEX(ownership,0,MATCH(K$1,Systems!$I$2:AY$2,)),$A128&amp;",*")</f>
        <v>0</v>
      </c>
      <c r="L128" s="121">
        <f t="array" ref="L128">COUNTIF(INDEX(ownership,0,MATCH(L$1,Systems!$I$2:AY$2,)),$A128)+COUNTIFS(INDEX(ownership,0,MATCH(L$1,Systems!$I$2:AY$2,)),$A128&amp;"(*",INDEX(ownership,0,MATCH(L$1,Systems!$I$2:AY$2,)),"&lt;&gt;*"&amp;"(X)"&amp;"*")+COUNTIF(INDEX(ownership,0,MATCH(L$1,Systems!$I$2:AY$2,)),$A128&amp;",*")</f>
        <v>0</v>
      </c>
      <c r="M128" s="121">
        <f t="array" ref="M128">COUNTIF(INDEX(ownership,0,MATCH(M$1,Systems!$I$2:AY$2,)),$A128)+COUNTIFS(INDEX(ownership,0,MATCH(M$1,Systems!$I$2:AY$2,)),$A128&amp;"(*",INDEX(ownership,0,MATCH(M$1,Systems!$I$2:AY$2,)),"&lt;&gt;*"&amp;"(X)"&amp;"*")+COUNTIF(INDEX(ownership,0,MATCH(M$1,Systems!$I$2:AY$2,)),$A128&amp;",*")</f>
        <v>0</v>
      </c>
      <c r="N128" s="121">
        <f t="array" ref="N128">COUNTIF(INDEX(ownership,0,MATCH(N$1,Systems!$I$2:AY$2,)),$A128)+COUNTIFS(INDEX(ownership,0,MATCH(N$1,Systems!$I$2:AY$2,)),$A128&amp;"(*",INDEX(ownership,0,MATCH(N$1,Systems!$I$2:AY$2,)),"&lt;&gt;*"&amp;"(X)"&amp;"*")+COUNTIF(INDEX(ownership,0,MATCH(N$1,Systems!$I$2:AY$2,)),$A128&amp;",*")</f>
        <v>0</v>
      </c>
      <c r="O128" s="121">
        <f t="array" ref="O128">COUNTIF(INDEX(ownership,0,MATCH(O$1,Systems!$I$2:AY$2,)),$A128)+COUNTIFS(INDEX(ownership,0,MATCH(O$1,Systems!$I$2:AY$2,)),$A128&amp;"(*",INDEX(ownership,0,MATCH(O$1,Systems!$I$2:AY$2,)),"&lt;&gt;*"&amp;"(X)"&amp;"*")+COUNTIF(INDEX(ownership,0,MATCH(O$1,Systems!$I$2:AY$2,)),$A128&amp;",*")</f>
        <v>0</v>
      </c>
      <c r="P128" s="121">
        <f t="array" ref="P128">COUNTIF(INDEX(ownership,0,MATCH(P$1,Systems!$I$2:AY$2,)),$A128)+COUNTIFS(INDEX(ownership,0,MATCH(P$1,Systems!$I$2:AY$2,)),$A128&amp;"(*",INDEX(ownership,0,MATCH(P$1,Systems!$I$2:AY$2,)),"&lt;&gt;*"&amp;"(X)"&amp;"*")+COUNTIF(INDEX(ownership,0,MATCH(P$1,Systems!$I$2:AY$2,)),$A128&amp;",*")</f>
        <v>0</v>
      </c>
      <c r="Q128" s="121">
        <f t="array" ref="Q128">COUNTIF(INDEX(ownership,0,MATCH(Q$1,Systems!$I$2:AY$2,)),$A128)+COUNTIFS(INDEX(ownership,0,MATCH(Q$1,Systems!$I$2:AY$2,)),$A128&amp;"(*",INDEX(ownership,0,MATCH(Q$1,Systems!$I$2:AY$2,)),"&lt;&gt;*"&amp;"(X)"&amp;"*")+COUNTIF(INDEX(ownership,0,MATCH(Q$1,Systems!$I$2:AY$2,)),$A128&amp;",*")</f>
        <v>0</v>
      </c>
      <c r="R128" s="121">
        <f t="array" ref="R128">COUNTIF(INDEX(ownership,0,MATCH(R$1,Systems!$I$2:AY$2,)),$A128)+COUNTIFS(INDEX(ownership,0,MATCH(R$1,Systems!$I$2:AY$2,)),$A128&amp;"(*",INDEX(ownership,0,MATCH(R$1,Systems!$I$2:AY$2,)),"&lt;&gt;*"&amp;"(X)"&amp;"*")+COUNTIF(INDEX(ownership,0,MATCH(R$1,Systems!$I$2:AY$2,)),$A128&amp;",*")</f>
        <v>0</v>
      </c>
      <c r="S128" s="121">
        <f t="array" ref="S128">COUNTIF(INDEX(ownership,0,MATCH(S$1,Systems!$I$2:AY$2,)),$A128)+COUNTIFS(INDEX(ownership,0,MATCH(S$1,Systems!$I$2:AY$2,)),$A128&amp;"(*",INDEX(ownership,0,MATCH(S$1,Systems!$I$2:AY$2,)),"&lt;&gt;*"&amp;"(X)"&amp;"*")+COUNTIF(INDEX(ownership,0,MATCH(S$1,Systems!$I$2:AY$2,)),$A128&amp;",*")</f>
        <v>0</v>
      </c>
      <c r="T128" s="121">
        <f t="array" ref="T128">COUNTIF(INDEX(ownership,0,MATCH(T$1,Systems!$I$2:AY$2,)),$A128)+COUNTIFS(INDEX(ownership,0,MATCH(T$1,Systems!$I$2:AY$2,)),$A128&amp;"(*",INDEX(ownership,0,MATCH(T$1,Systems!$I$2:AY$2,)),"&lt;&gt;*"&amp;"(X)"&amp;"*")+COUNTIF(INDEX(ownership,0,MATCH(T$1,Systems!$I$2:AY$2,)),$A128&amp;",*")</f>
        <v>0</v>
      </c>
      <c r="U128" s="121">
        <f t="array" ref="U128">COUNTIF(INDEX(ownership,0,MATCH(U$1,Systems!$I$2:AY$2,)),$A128)+COUNTIFS(INDEX(ownership,0,MATCH(U$1,Systems!$I$2:AY$2,)),$A128&amp;"(*",INDEX(ownership,0,MATCH(U$1,Systems!$I$2:AY$2,)),"&lt;&gt;*"&amp;"(X)"&amp;"*")+COUNTIF(INDEX(ownership,0,MATCH(U$1,Systems!$I$2:AY$2,)),$A128&amp;",*")</f>
        <v>0</v>
      </c>
      <c r="V128" s="121">
        <f t="array" ref="V128">COUNTIF(INDEX(ownership,0,MATCH(V$1,Systems!$I$2:AY$2,)),$A128)+COUNTIFS(INDEX(ownership,0,MATCH(V$1,Systems!$I$2:AY$2,)),$A128&amp;"(*",INDEX(ownership,0,MATCH(V$1,Systems!$I$2:AY$2,)),"&lt;&gt;*"&amp;"(X)"&amp;"*")+COUNTIF(INDEX(ownership,0,MATCH(V$1,Systems!$I$2:AY$2,)),$A128&amp;",*")</f>
        <v>0</v>
      </c>
      <c r="W128" s="121">
        <f t="array" ref="W128">COUNTIF(INDEX(ownership,0,MATCH(W$1,Systems!$I$2:AY$2,)),$A128)+COUNTIFS(INDEX(ownership,0,MATCH(W$1,Systems!$I$2:AY$2,)),$A128&amp;"(*",INDEX(ownership,0,MATCH(W$1,Systems!$I$2:AY$2,)),"&lt;&gt;*"&amp;"(X)"&amp;"*")+COUNTIF(INDEX(ownership,0,MATCH(W$1,Systems!$I$2:AY$2,)),$A128&amp;",*")</f>
        <v>0</v>
      </c>
      <c r="X128" s="121">
        <f t="array" ref="X128">COUNTIF(INDEX(ownership,0,MATCH(X$1,Systems!$I$2:AY$2,)),$A128)+COUNTIFS(INDEX(ownership,0,MATCH(X$1,Systems!$I$2:AY$2,)),$A128&amp;"(*",INDEX(ownership,0,MATCH(X$1,Systems!$I$2:AY$2,)),"&lt;&gt;*"&amp;"(X)"&amp;"*")+COUNTIF(INDEX(ownership,0,MATCH(X$1,Systems!$I$2:AY$2,)),$A128&amp;",*")</f>
        <v>0</v>
      </c>
      <c r="Y128" s="121">
        <f t="array" ref="Y128">COUNTIF(INDEX(ownership,0,MATCH(Y$1,Systems!$I$2:AY$2,)),$A128)+COUNTIFS(INDEX(ownership,0,MATCH(Y$1,Systems!$I$2:AY$2,)),$A128&amp;"(*",INDEX(ownership,0,MATCH(Y$1,Systems!$I$2:AY$2,)),"&lt;&gt;*"&amp;"(X)"&amp;"*")+COUNTIF(INDEX(ownership,0,MATCH(Y$1,Systems!$I$2:AY$2,)),$A128&amp;",*")</f>
        <v>0</v>
      </c>
      <c r="Z128" s="121">
        <f t="array" ref="Z128">COUNTIF(INDEX(ownership,0,MATCH(Z$1,Systems!$I$2:AY$2,)),$A128)+COUNTIFS(INDEX(ownership,0,MATCH(Z$1,Systems!$I$2:AY$2,)),$A128&amp;"(*",INDEX(ownership,0,MATCH(Z$1,Systems!$I$2:AY$2,)),"&lt;&gt;*"&amp;"(X)"&amp;"*")+COUNTIF(INDEX(ownership,0,MATCH(Z$1,Systems!$I$2:AY$2,)),$A128&amp;",*")</f>
        <v>0</v>
      </c>
      <c r="AA128" s="121">
        <f t="array" ref="AA128">COUNTIF(INDEX(ownership,0,MATCH(AA$1,Systems!$I$2:AY$2,)),$A128)+COUNTIFS(INDEX(ownership,0,MATCH(AA$1,Systems!$I$2:AY$2,)),$A128&amp;"(*",INDEX(ownership,0,MATCH(AA$1,Systems!$I$2:AY$2,)),"&lt;&gt;*"&amp;"(X)"&amp;"*")+COUNTIF(INDEX(ownership,0,MATCH(AA$1,Systems!$I$2:AY$2,)),$A128&amp;",*")</f>
        <v>0</v>
      </c>
      <c r="AB128" s="121">
        <f t="array" ref="AB128">COUNTIF(INDEX(ownership,0,MATCH(AB$1,Systems!$I$2:AY$2,)),$A128)+COUNTIFS(INDEX(ownership,0,MATCH(AB$1,Systems!$I$2:AY$2,)),$A128&amp;"(*",INDEX(ownership,0,MATCH(AB$1,Systems!$I$2:AY$2,)),"&lt;&gt;*"&amp;"(X)"&amp;"*")+COUNTIF(INDEX(ownership,0,MATCH(AB$1,Systems!$I$2:AY$2,)),$A128&amp;",*")</f>
        <v>0</v>
      </c>
      <c r="AC128" s="121">
        <f t="array" ref="AC128">COUNTIF(INDEX(ownership,0,MATCH(AC$1,Systems!$I$2:AY$2,)),$A128)+COUNTIFS(INDEX(ownership,0,MATCH(AC$1,Systems!$I$2:AY$2,)),$A128&amp;"(*",INDEX(ownership,0,MATCH(AC$1,Systems!$I$2:AY$2,)),"&lt;&gt;*"&amp;"(X)"&amp;"*")+COUNTIF(INDEX(ownership,0,MATCH(AC$1,Systems!$I$2:AY$2,)),$A128&amp;",*")</f>
        <v>0</v>
      </c>
      <c r="AD128" s="121">
        <f t="array" ref="AD128">COUNTIF(INDEX(ownership,0,MATCH(AD$1,Systems!$I$2:AY$2,)),$A128)+COUNTIFS(INDEX(ownership,0,MATCH(AD$1,Systems!$I$2:AY$2,)),$A128&amp;"(*",INDEX(ownership,0,MATCH(AD$1,Systems!$I$2:AY$2,)),"&lt;&gt;*"&amp;"(X)"&amp;"*")+COUNTIF(INDEX(ownership,0,MATCH(AD$1,Systems!$I$2:AY$2,)),$A128&amp;",*")</f>
        <v>0</v>
      </c>
      <c r="AE128" s="121">
        <f t="array" ref="AE128">COUNTIF(INDEX(ownership,0,MATCH(AE$1,Systems!$I$2:AY$2,)),$A128)+COUNTIFS(INDEX(ownership,0,MATCH(AE$1,Systems!$I$2:AY$2,)),$A128&amp;"(*",INDEX(ownership,0,MATCH(AE$1,Systems!$I$2:AY$2,)),"&lt;&gt;*"&amp;"(X)"&amp;"*")+COUNTIF(INDEX(ownership,0,MATCH(AE$1,Systems!$I$2:AY$2,)),$A128&amp;",*")</f>
        <v>0</v>
      </c>
      <c r="AF128" s="121">
        <f t="array" ref="AF128">COUNTIF(INDEX(ownership,0,MATCH(AF$1,Systems!$I$2:AY$2,)),$A128)+COUNTIFS(INDEX(ownership,0,MATCH(AF$1,Systems!$I$2:AY$2,)),$A128&amp;"(*",INDEX(ownership,0,MATCH(AF$1,Systems!$I$2:AY$2,)),"&lt;&gt;*"&amp;"(X)"&amp;"*")+COUNTIF(INDEX(ownership,0,MATCH(AF$1,Systems!$I$2:AY$2,)),$A128&amp;",*")</f>
        <v>0</v>
      </c>
      <c r="AG128" s="121">
        <f t="array" ref="AG128">COUNTIF(INDEX(ownership,0,MATCH(AG$1,Systems!$I$2:AY$2,)),$A128)+COUNTIFS(INDEX(ownership,0,MATCH(AG$1,Systems!$I$2:AY$2,)),$A128&amp;"(*",INDEX(ownership,0,MATCH(AG$1,Systems!$I$2:AY$2,)),"&lt;&gt;*"&amp;"(X)"&amp;"*")+COUNTIF(INDEX(ownership,0,MATCH(AG$1,Systems!$I$2:AY$2,)),$A128&amp;",*")</f>
        <v>0</v>
      </c>
      <c r="AH128" s="121">
        <f t="array" ref="AH128">COUNTIF(INDEX(ownership,0,MATCH(AH$1,Systems!$I$2:AY$2,)),$A128)+COUNTIFS(INDEX(ownership,0,MATCH(AH$1,Systems!$I$2:AY$2,)),$A128&amp;"(*",INDEX(ownership,0,MATCH(AH$1,Systems!$I$2:AY$2,)),"&lt;&gt;*"&amp;"(X)"&amp;"*")+COUNTIF(INDEX(ownership,0,MATCH(AH$1,Systems!$I$2:AY$2,)),$A128&amp;",*")</f>
        <v>0</v>
      </c>
      <c r="AI128" s="121">
        <f t="array" ref="AI128">COUNTIF(INDEX(ownership,0,MATCH(AI$1,Systems!$I$2:AY$2,)),$A128)+COUNTIFS(INDEX(ownership,0,MATCH(AI$1,Systems!$I$2:AY$2,)),$A128&amp;"(*",INDEX(ownership,0,MATCH(AI$1,Systems!$I$2:AY$2,)),"&lt;&gt;*"&amp;"(X)"&amp;"*")+COUNTIF(INDEX(ownership,0,MATCH(AI$1,Systems!$I$2:AY$2,)),$A128&amp;",*")</f>
        <v>0</v>
      </c>
      <c r="AJ128" s="121">
        <f t="array" ref="AJ128">COUNTIF(INDEX(ownership,0,MATCH(AJ$1,Systems!$I$2:AY$2,)),$A128)+COUNTIFS(INDEX(ownership,0,MATCH(AJ$1,Systems!$I$2:AY$2,)),$A128&amp;"(*",INDEX(ownership,0,MATCH(AJ$1,Systems!$I$2:AY$2,)),"&lt;&gt;*"&amp;"(X)"&amp;"*")+COUNTIF(INDEX(ownership,0,MATCH(AJ$1,Systems!$I$2:AY$2,)),$A128&amp;",*")</f>
        <v>0</v>
      </c>
      <c r="AK128" s="121">
        <f t="array" ref="AK128">COUNTIF(INDEX(ownership,0,MATCH(AK$1,Systems!$I$2:AY$2,)),$A128)+COUNTIFS(INDEX(ownership,0,MATCH(AK$1,Systems!$I$2:AY$2,)),$A128&amp;"(*",INDEX(ownership,0,MATCH(AK$1,Systems!$I$2:AY$2,)),"&lt;&gt;*"&amp;"(X)"&amp;"*")+COUNTIF(INDEX(ownership,0,MATCH(AK$1,Systems!$I$2:AY$2,)),$A128&amp;",*")</f>
        <v>0</v>
      </c>
      <c r="AL128" s="121">
        <f t="array" ref="AL128">COUNTIF(INDEX(ownership,0,MATCH(AL$1,Systems!$I$2:AY$2,)),$A128)+COUNTIFS(INDEX(ownership,0,MATCH(AL$1,Systems!$I$2:AY$2,)),$A128&amp;"(*",INDEX(ownership,0,MATCH(AL$1,Systems!$I$2:AY$2,)),"&lt;&gt;*"&amp;"(X)"&amp;"*")+COUNTIF(INDEX(ownership,0,MATCH(AL$1,Systems!$I$2:AY$2,)),$A128&amp;",*")</f>
        <v>0</v>
      </c>
      <c r="AM128" s="121">
        <f t="array" ref="AM128">COUNTIF(INDEX(ownership,0,MATCH(AM$1,Systems!$I$2:AY$2,)),$A128)+COUNTIFS(INDEX(ownership,0,MATCH(AM$1,Systems!$I$2:AY$2,)),$A128&amp;"(*",INDEX(ownership,0,MATCH(AM$1,Systems!$I$2:AY$2,)),"&lt;&gt;*"&amp;"(X)"&amp;"*")+COUNTIF(INDEX(ownership,0,MATCH(AM$1,Systems!$I$2:AY$2,)),$A128&amp;",*")</f>
        <v>0</v>
      </c>
      <c r="AN128" s="121">
        <f t="array" ref="AN128">COUNTIF(INDEX(ownership,0,MATCH(AN$1,Systems!$I$2:AY$2,)),$A128)+COUNTIFS(INDEX(ownership,0,MATCH(AN$1,Systems!$I$2:AY$2,)),$A128&amp;"(*",INDEX(ownership,0,MATCH(AN$1,Systems!$I$2:AY$2,)),"&lt;&gt;*"&amp;"(X)"&amp;"*")+COUNTIF(INDEX(ownership,0,MATCH(AN$1,Systems!$I$2:AY$2,)),$A128&amp;",*")</f>
        <v>0</v>
      </c>
      <c r="AO128" s="121">
        <f t="array" ref="AO128">COUNTIF(INDEX(ownership,0,MATCH(AO$1,Systems!$I$2:AY$2,)),$A128)+COUNTIFS(INDEX(ownership,0,MATCH(AO$1,Systems!$I$2:AY$2,)),$A128&amp;"(*",INDEX(ownership,0,MATCH(AO$1,Systems!$I$2:AY$2,)),"&lt;&gt;*"&amp;"(X)"&amp;"*")+COUNTIF(INDEX(ownership,0,MATCH(AO$1,Systems!$I$2:AY$2,)),$A128&amp;",*")</f>
        <v>0</v>
      </c>
      <c r="AP128" s="121">
        <f t="array" ref="AP128">COUNTIF(INDEX(ownership,0,MATCH(AP$1,Systems!$I$2:AY$2,)),$A128)+COUNTIFS(INDEX(ownership,0,MATCH(AP$1,Systems!$I$2:AY$2,)),$A128&amp;"(*",INDEX(ownership,0,MATCH(AP$1,Systems!$I$2:AY$2,)),"&lt;&gt;*"&amp;"(X)"&amp;"*")+COUNTIF(INDEX(ownership,0,MATCH(AP$1,Systems!$I$2:AY$2,)),$A128&amp;",*")</f>
        <v>0</v>
      </c>
      <c r="AQ128" s="121">
        <f t="array" ref="AQ128">COUNTIF(INDEX(ownership,0,MATCH(AQ$1,Systems!$I$2:AY$2,)),$A128)+COUNTIFS(INDEX(ownership,0,MATCH(AQ$1,Systems!$I$2:AY$2,)),$A128&amp;"(*",INDEX(ownership,0,MATCH(AQ$1,Systems!$I$2:AY$2,)),"&lt;&gt;*"&amp;"(X)"&amp;"*")+COUNTIF(INDEX(ownership,0,MATCH(AQ$1,Systems!$I$2:AY$2,)),$A128&amp;",*")</f>
        <v>0</v>
      </c>
      <c r="AR128" s="121">
        <f t="array" ref="AR128">COUNTIF(INDEX(ownership,0,MATCH(AR$1,Systems!$I$2:AY$2,)),$A128)+COUNTIFS(INDEX(ownership,0,MATCH(AR$1,Systems!$I$2:AY$2,)),$A128&amp;"(*",INDEX(ownership,0,MATCH(AR$1,Systems!$I$2:AY$2,)),"&lt;&gt;*"&amp;"(X)"&amp;"*")+COUNTIF(INDEX(ownership,0,MATCH(AR$1,Systems!$I$2:AY$2,)),$A128&amp;",*")</f>
        <v>0</v>
      </c>
      <c r="AS128" s="121">
        <f t="array" ref="AS128">COUNTIF(INDEX(ownership,0,MATCH(AS$1,Systems!$I$2:AY$2,)),$A128)+COUNTIFS(INDEX(ownership,0,MATCH(AS$1,Systems!$I$2:AY$2,)),$A128&amp;"(*",INDEX(ownership,0,MATCH(AS$1,Systems!$I$2:AY$2,)),"&lt;&gt;*"&amp;"(X)"&amp;"*")+COUNTIF(INDEX(ownership,0,MATCH(AS$1,Systems!$I$2:AY$2,)),$A128&amp;",*")</f>
        <v>0</v>
      </c>
      <c r="AT128" s="121">
        <f t="array" ref="AT128">COUNTIF(INDEX(ownership,0,MATCH(AT$1,Systems!$I$2:AY$2,)),$A128)+COUNTIFS(INDEX(ownership,0,MATCH(AT$1,Systems!$I$2:AY$2,)),$A128&amp;"(*",INDEX(ownership,0,MATCH(AT$1,Systems!$I$2:AY$2,)),"&lt;&gt;*"&amp;"(X)"&amp;"*")+COUNTIF(INDEX(ownership,0,MATCH(AT$1,Systems!$I$2:AY$2,)),$A128&amp;",*")</f>
        <v>0</v>
      </c>
      <c r="AU128" s="121">
        <f t="array" ref="AU128">COUNTIF(INDEX(ownership,0,MATCH(AU$1,Systems!$I$2:AY$2,)),$A128)+COUNTIFS(INDEX(ownership,0,MATCH(AU$1,Systems!$I$2:AY$2,)),$A128&amp;"(*",INDEX(ownership,0,MATCH(AU$1,Systems!$I$2:AY$2,)),"&lt;&gt;*"&amp;"(X)"&amp;"*")+COUNTIF(INDEX(ownership,0,MATCH(AU$1,Systems!$I$2:AY$2,)),$A128&amp;",*")</f>
        <v>70</v>
      </c>
      <c r="AV128" s="121">
        <f t="array" ref="AV128">COUNTIF(INDEX(ownership,0,MATCH(AV$1,Systems!$I$2:AY$2,)),$A128)+COUNTIFS(INDEX(ownership,0,MATCH(AV$1,Systems!$I$2:AY$2,)),$A128&amp;"(*",INDEX(ownership,0,MATCH(AV$1,Systems!$I$2:AY$2,)),"&lt;&gt;*"&amp;"(X)"&amp;"*")+COUNTIF(INDEX(ownership,0,MATCH(AV$1,Systems!$I$2:AY$2,)),$A128&amp;",*")</f>
        <v>71</v>
      </c>
      <c r="AW128" s="121">
        <f t="array" ref="AW128">COUNTIF(INDEX(ownership,0,MATCH(AW$1,Systems!$I$2:AY$2,)),$A128)+COUNTIFS(INDEX(ownership,0,MATCH(AW$1,Systems!$I$2:AY$2,)),$A128&amp;"(*",INDEX(ownership,0,MATCH(AW$1,Systems!$I$2:AY$2,)),"&lt;&gt;*"&amp;"(X)"&amp;"*")+COUNTIF(INDEX(ownership,0,MATCH(AW$1,Systems!$I$2:AY$2,)),$A128&amp;",*")</f>
        <v>111</v>
      </c>
      <c r="AX128" s="121">
        <f t="array" ref="AX128">COUNTIF(INDEX(ownership,0,MATCH(AX$1,Systems!$I$2:AY$2,)),$A128)+COUNTIFS(INDEX(ownership,0,MATCH(AX$1,Systems!$I$2:AY$2,)),$A128&amp;"(*",INDEX(ownership,0,MATCH(AX$1,Systems!$I$2:AY$2,)),"&lt;&gt;*"&amp;"(X)"&amp;"*")+COUNTIF(INDEX(ownership,0,MATCH(AX$1,Systems!$I$2:AY$2,)),$A128&amp;",*")</f>
        <v>110</v>
      </c>
      <c r="AY128" s="121">
        <f t="array" ref="AY128">COUNTIF(INDEX(ownership,0,MATCH(AY$1,Systems!$I$2:AZ$2,)),$A128)+COUNTIFS(INDEX(ownership,0,MATCH(AY$1,Systems!$I$2:AZ$2,)),$A128&amp;"(*",INDEX(ownership,0,MATCH(AY$1,Systems!$I$2:AZ$2,)),"&lt;&gt;*"&amp;"(X)"&amp;"*")+COUNTIF(INDEX(ownership,0,MATCH(AY$1,Systems!$I$2:AZ$2,)),$A128&amp;",*")</f>
        <v>115</v>
      </c>
      <c r="AZ128" s="121">
        <f t="array" ref="AZ128">COUNTIF(INDEX(ownership,0,MATCH(AZ$1,Systems!$I$2:AY$2,)),$A128)+COUNTIFS(INDEX(ownership,0,MATCH(AZ$1,Systems!$I$2:AY$2,)),$A128&amp;"(*",INDEX(ownership,0,MATCH(AZ$1,Systems!$I$2:AY$2,)),"&lt;&gt;*"&amp;"(X)"&amp;"*")+COUNTIF(INDEX(ownership,0,MATCH(AZ$1,Systems!$I$2:AY$2,)),$A128&amp;",*")</f>
        <v>0</v>
      </c>
    </row>
    <row r="129" ht="15.75" customHeight="1">
      <c r="A129" s="60" t="s">
        <v>1606</v>
      </c>
      <c r="B129" s="60" t="s">
        <v>8167</v>
      </c>
      <c r="C129" s="60" t="s">
        <v>8080</v>
      </c>
      <c r="D129" s="119">
        <v>3135.0</v>
      </c>
      <c r="E129" s="119">
        <v>3142.0</v>
      </c>
      <c r="F129" s="122"/>
      <c r="G129" s="121">
        <f t="shared" si="1"/>
        <v>7</v>
      </c>
      <c r="H129" s="121">
        <f t="array" ref="H129">COUNTIF(INDEX(ownership,0,MATCH(H$1,Systems!$I$2:AY$2,)),$A129)+COUNTIFS(INDEX(ownership,0,MATCH(H$1,Systems!$I$2:AY$2,)),$A129&amp;"(*",INDEX(ownership,0,MATCH(H$1,Systems!$I$2:AY$2,)),"&lt;&gt;*"&amp;"(X)"&amp;"*")+COUNTIF(INDEX(ownership,0,MATCH(H$1,Systems!$I$2:AY$2,)),$A129&amp;",*")</f>
        <v>0</v>
      </c>
      <c r="I129" s="121">
        <f t="array" ref="I129">COUNTIF(INDEX(ownership,0,MATCH(I$1,Systems!$I$2:AY$2,)),$A129)+COUNTIFS(INDEX(ownership,0,MATCH(I$1,Systems!$I$2:AY$2,)),$A129&amp;"(*",INDEX(ownership,0,MATCH(I$1,Systems!$I$2:AY$2,)),"&lt;&gt;*"&amp;"(X)"&amp;"*")+COUNTIF(INDEX(ownership,0,MATCH(I$1,Systems!$I$2:AY$2,)),$A129&amp;",*")</f>
        <v>0</v>
      </c>
      <c r="J129" s="121">
        <f t="array" ref="J129">COUNTIF(INDEX(ownership,0,MATCH(J$1,Systems!$I$2:AY$2,)),$A129)+COUNTIFS(INDEX(ownership,0,MATCH(J$1,Systems!$I$2:AY$2,)),$A129&amp;"(*",INDEX(ownership,0,MATCH(J$1,Systems!$I$2:AY$2,)),"&lt;&gt;*"&amp;"(X)"&amp;"*")+COUNTIF(INDEX(ownership,0,MATCH(J$1,Systems!$I$2:AY$2,)),$A129&amp;",*")</f>
        <v>0</v>
      </c>
      <c r="K129" s="121">
        <f t="array" ref="K129">COUNTIF(INDEX(ownership,0,MATCH(K$1,Systems!$I$2:AY$2,)),$A129)+COUNTIFS(INDEX(ownership,0,MATCH(K$1,Systems!$I$2:AY$2,)),$A129&amp;"(*",INDEX(ownership,0,MATCH(K$1,Systems!$I$2:AY$2,)),"&lt;&gt;*"&amp;"(X)"&amp;"*")+COUNTIF(INDEX(ownership,0,MATCH(K$1,Systems!$I$2:AY$2,)),$A129&amp;",*")</f>
        <v>0</v>
      </c>
      <c r="L129" s="121">
        <f t="array" ref="L129">COUNTIF(INDEX(ownership,0,MATCH(L$1,Systems!$I$2:AY$2,)),$A129)+COUNTIFS(INDEX(ownership,0,MATCH(L$1,Systems!$I$2:AY$2,)),$A129&amp;"(*",INDEX(ownership,0,MATCH(L$1,Systems!$I$2:AY$2,)),"&lt;&gt;*"&amp;"(X)"&amp;"*")+COUNTIF(INDEX(ownership,0,MATCH(L$1,Systems!$I$2:AY$2,)),$A129&amp;",*")</f>
        <v>0</v>
      </c>
      <c r="M129" s="121">
        <f t="array" ref="M129">COUNTIF(INDEX(ownership,0,MATCH(M$1,Systems!$I$2:AY$2,)),$A129)+COUNTIFS(INDEX(ownership,0,MATCH(M$1,Systems!$I$2:AY$2,)),$A129&amp;"(*",INDEX(ownership,0,MATCH(M$1,Systems!$I$2:AY$2,)),"&lt;&gt;*"&amp;"(X)"&amp;"*")+COUNTIF(INDEX(ownership,0,MATCH(M$1,Systems!$I$2:AY$2,)),$A129&amp;",*")</f>
        <v>0</v>
      </c>
      <c r="N129" s="121">
        <f t="array" ref="N129">COUNTIF(INDEX(ownership,0,MATCH(N$1,Systems!$I$2:AY$2,)),$A129)+COUNTIFS(INDEX(ownership,0,MATCH(N$1,Systems!$I$2:AY$2,)),$A129&amp;"(*",INDEX(ownership,0,MATCH(N$1,Systems!$I$2:AY$2,)),"&lt;&gt;*"&amp;"(X)"&amp;"*")+COUNTIF(INDEX(ownership,0,MATCH(N$1,Systems!$I$2:AY$2,)),$A129&amp;",*")</f>
        <v>0</v>
      </c>
      <c r="O129" s="121">
        <f t="array" ref="O129">COUNTIF(INDEX(ownership,0,MATCH(O$1,Systems!$I$2:AY$2,)),$A129)+COUNTIFS(INDEX(ownership,0,MATCH(O$1,Systems!$I$2:AY$2,)),$A129&amp;"(*",INDEX(ownership,0,MATCH(O$1,Systems!$I$2:AY$2,)),"&lt;&gt;*"&amp;"(X)"&amp;"*")+COUNTIF(INDEX(ownership,0,MATCH(O$1,Systems!$I$2:AY$2,)),$A129&amp;",*")</f>
        <v>0</v>
      </c>
      <c r="P129" s="121">
        <f t="array" ref="P129">COUNTIF(INDEX(ownership,0,MATCH(P$1,Systems!$I$2:AY$2,)),$A129)+COUNTIFS(INDEX(ownership,0,MATCH(P$1,Systems!$I$2:AY$2,)),$A129&amp;"(*",INDEX(ownership,0,MATCH(P$1,Systems!$I$2:AY$2,)),"&lt;&gt;*"&amp;"(X)"&amp;"*")+COUNTIF(INDEX(ownership,0,MATCH(P$1,Systems!$I$2:AY$2,)),$A129&amp;",*")</f>
        <v>0</v>
      </c>
      <c r="Q129" s="121">
        <f t="array" ref="Q129">COUNTIF(INDEX(ownership,0,MATCH(Q$1,Systems!$I$2:AY$2,)),$A129)+COUNTIFS(INDEX(ownership,0,MATCH(Q$1,Systems!$I$2:AY$2,)),$A129&amp;"(*",INDEX(ownership,0,MATCH(Q$1,Systems!$I$2:AY$2,)),"&lt;&gt;*"&amp;"(X)"&amp;"*")+COUNTIF(INDEX(ownership,0,MATCH(Q$1,Systems!$I$2:AY$2,)),$A129&amp;",*")</f>
        <v>0</v>
      </c>
      <c r="R129" s="121">
        <f t="array" ref="R129">COUNTIF(INDEX(ownership,0,MATCH(R$1,Systems!$I$2:AY$2,)),$A129)+COUNTIFS(INDEX(ownership,0,MATCH(R$1,Systems!$I$2:AY$2,)),$A129&amp;"(*",INDEX(ownership,0,MATCH(R$1,Systems!$I$2:AY$2,)),"&lt;&gt;*"&amp;"(X)"&amp;"*")+COUNTIF(INDEX(ownership,0,MATCH(R$1,Systems!$I$2:AY$2,)),$A129&amp;",*")</f>
        <v>0</v>
      </c>
      <c r="S129" s="121">
        <f t="array" ref="S129">COUNTIF(INDEX(ownership,0,MATCH(S$1,Systems!$I$2:AY$2,)),$A129)+COUNTIFS(INDEX(ownership,0,MATCH(S$1,Systems!$I$2:AY$2,)),$A129&amp;"(*",INDEX(ownership,0,MATCH(S$1,Systems!$I$2:AY$2,)),"&lt;&gt;*"&amp;"(X)"&amp;"*")+COUNTIF(INDEX(ownership,0,MATCH(S$1,Systems!$I$2:AY$2,)),$A129&amp;",*")</f>
        <v>0</v>
      </c>
      <c r="T129" s="121">
        <f t="array" ref="T129">COUNTIF(INDEX(ownership,0,MATCH(T$1,Systems!$I$2:AY$2,)),$A129)+COUNTIFS(INDEX(ownership,0,MATCH(T$1,Systems!$I$2:AY$2,)),$A129&amp;"(*",INDEX(ownership,0,MATCH(T$1,Systems!$I$2:AY$2,)),"&lt;&gt;*"&amp;"(X)"&amp;"*")+COUNTIF(INDEX(ownership,0,MATCH(T$1,Systems!$I$2:AY$2,)),$A129&amp;",*")</f>
        <v>0</v>
      </c>
      <c r="U129" s="121">
        <f t="array" ref="U129">COUNTIF(INDEX(ownership,0,MATCH(U$1,Systems!$I$2:AY$2,)),$A129)+COUNTIFS(INDEX(ownership,0,MATCH(U$1,Systems!$I$2:AY$2,)),$A129&amp;"(*",INDEX(ownership,0,MATCH(U$1,Systems!$I$2:AY$2,)),"&lt;&gt;*"&amp;"(X)"&amp;"*")+COUNTIF(INDEX(ownership,0,MATCH(U$1,Systems!$I$2:AY$2,)),$A129&amp;",*")</f>
        <v>0</v>
      </c>
      <c r="V129" s="121">
        <f t="array" ref="V129">COUNTIF(INDEX(ownership,0,MATCH(V$1,Systems!$I$2:AY$2,)),$A129)+COUNTIFS(INDEX(ownership,0,MATCH(V$1,Systems!$I$2:AY$2,)),$A129&amp;"(*",INDEX(ownership,0,MATCH(V$1,Systems!$I$2:AY$2,)),"&lt;&gt;*"&amp;"(X)"&amp;"*")+COUNTIF(INDEX(ownership,0,MATCH(V$1,Systems!$I$2:AY$2,)),$A129&amp;",*")</f>
        <v>0</v>
      </c>
      <c r="W129" s="121">
        <f t="array" ref="W129">COUNTIF(INDEX(ownership,0,MATCH(W$1,Systems!$I$2:AY$2,)),$A129)+COUNTIFS(INDEX(ownership,0,MATCH(W$1,Systems!$I$2:AY$2,)),$A129&amp;"(*",INDEX(ownership,0,MATCH(W$1,Systems!$I$2:AY$2,)),"&lt;&gt;*"&amp;"(X)"&amp;"*")+COUNTIF(INDEX(ownership,0,MATCH(W$1,Systems!$I$2:AY$2,)),$A129&amp;",*")</f>
        <v>0</v>
      </c>
      <c r="X129" s="121">
        <f t="array" ref="X129">COUNTIF(INDEX(ownership,0,MATCH(X$1,Systems!$I$2:AY$2,)),$A129)+COUNTIFS(INDEX(ownership,0,MATCH(X$1,Systems!$I$2:AY$2,)),$A129&amp;"(*",INDEX(ownership,0,MATCH(X$1,Systems!$I$2:AY$2,)),"&lt;&gt;*"&amp;"(X)"&amp;"*")+COUNTIF(INDEX(ownership,0,MATCH(X$1,Systems!$I$2:AY$2,)),$A129&amp;",*")</f>
        <v>0</v>
      </c>
      <c r="Y129" s="121">
        <f t="array" ref="Y129">COUNTIF(INDEX(ownership,0,MATCH(Y$1,Systems!$I$2:AY$2,)),$A129)+COUNTIFS(INDEX(ownership,0,MATCH(Y$1,Systems!$I$2:AY$2,)),$A129&amp;"(*",INDEX(ownership,0,MATCH(Y$1,Systems!$I$2:AY$2,)),"&lt;&gt;*"&amp;"(X)"&amp;"*")+COUNTIF(INDEX(ownership,0,MATCH(Y$1,Systems!$I$2:AY$2,)),$A129&amp;",*")</f>
        <v>0</v>
      </c>
      <c r="Z129" s="121">
        <f t="array" ref="Z129">COUNTIF(INDEX(ownership,0,MATCH(Z$1,Systems!$I$2:AY$2,)),$A129)+COUNTIFS(INDEX(ownership,0,MATCH(Z$1,Systems!$I$2:AY$2,)),$A129&amp;"(*",INDEX(ownership,0,MATCH(Z$1,Systems!$I$2:AY$2,)),"&lt;&gt;*"&amp;"(X)"&amp;"*")+COUNTIF(INDEX(ownership,0,MATCH(Z$1,Systems!$I$2:AY$2,)),$A129&amp;",*")</f>
        <v>0</v>
      </c>
      <c r="AA129" s="121">
        <f t="array" ref="AA129">COUNTIF(INDEX(ownership,0,MATCH(AA$1,Systems!$I$2:AY$2,)),$A129)+COUNTIFS(INDEX(ownership,0,MATCH(AA$1,Systems!$I$2:AY$2,)),$A129&amp;"(*",INDEX(ownership,0,MATCH(AA$1,Systems!$I$2:AY$2,)),"&lt;&gt;*"&amp;"(X)"&amp;"*")+COUNTIF(INDEX(ownership,0,MATCH(AA$1,Systems!$I$2:AY$2,)),$A129&amp;",*")</f>
        <v>0</v>
      </c>
      <c r="AB129" s="121">
        <f t="array" ref="AB129">COUNTIF(INDEX(ownership,0,MATCH(AB$1,Systems!$I$2:AY$2,)),$A129)+COUNTIFS(INDEX(ownership,0,MATCH(AB$1,Systems!$I$2:AY$2,)),$A129&amp;"(*",INDEX(ownership,0,MATCH(AB$1,Systems!$I$2:AY$2,)),"&lt;&gt;*"&amp;"(X)"&amp;"*")+COUNTIF(INDEX(ownership,0,MATCH(AB$1,Systems!$I$2:AY$2,)),$A129&amp;",*")</f>
        <v>0</v>
      </c>
      <c r="AC129" s="121">
        <f t="array" ref="AC129">COUNTIF(INDEX(ownership,0,MATCH(AC$1,Systems!$I$2:AY$2,)),$A129)+COUNTIFS(INDEX(ownership,0,MATCH(AC$1,Systems!$I$2:AY$2,)),$A129&amp;"(*",INDEX(ownership,0,MATCH(AC$1,Systems!$I$2:AY$2,)),"&lt;&gt;*"&amp;"(X)"&amp;"*")+COUNTIF(INDEX(ownership,0,MATCH(AC$1,Systems!$I$2:AY$2,)),$A129&amp;",*")</f>
        <v>0</v>
      </c>
      <c r="AD129" s="121">
        <f t="array" ref="AD129">COUNTIF(INDEX(ownership,0,MATCH(AD$1,Systems!$I$2:AY$2,)),$A129)+COUNTIFS(INDEX(ownership,0,MATCH(AD$1,Systems!$I$2:AY$2,)),$A129&amp;"(*",INDEX(ownership,0,MATCH(AD$1,Systems!$I$2:AY$2,)),"&lt;&gt;*"&amp;"(X)"&amp;"*")+COUNTIF(INDEX(ownership,0,MATCH(AD$1,Systems!$I$2:AY$2,)),$A129&amp;",*")</f>
        <v>0</v>
      </c>
      <c r="AE129" s="121">
        <f t="array" ref="AE129">COUNTIF(INDEX(ownership,0,MATCH(AE$1,Systems!$I$2:AY$2,)),$A129)+COUNTIFS(INDEX(ownership,0,MATCH(AE$1,Systems!$I$2:AY$2,)),$A129&amp;"(*",INDEX(ownership,0,MATCH(AE$1,Systems!$I$2:AY$2,)),"&lt;&gt;*"&amp;"(X)"&amp;"*")+COUNTIF(INDEX(ownership,0,MATCH(AE$1,Systems!$I$2:AY$2,)),$A129&amp;",*")</f>
        <v>0</v>
      </c>
      <c r="AF129" s="121">
        <f t="array" ref="AF129">COUNTIF(INDEX(ownership,0,MATCH(AF$1,Systems!$I$2:AY$2,)),$A129)+COUNTIFS(INDEX(ownership,0,MATCH(AF$1,Systems!$I$2:AY$2,)),$A129&amp;"(*",INDEX(ownership,0,MATCH(AF$1,Systems!$I$2:AY$2,)),"&lt;&gt;*"&amp;"(X)"&amp;"*")+COUNTIF(INDEX(ownership,0,MATCH(AF$1,Systems!$I$2:AY$2,)),$A129&amp;",*")</f>
        <v>0</v>
      </c>
      <c r="AG129" s="121">
        <f t="array" ref="AG129">COUNTIF(INDEX(ownership,0,MATCH(AG$1,Systems!$I$2:AY$2,)),$A129)+COUNTIFS(INDEX(ownership,0,MATCH(AG$1,Systems!$I$2:AY$2,)),$A129&amp;"(*",INDEX(ownership,0,MATCH(AG$1,Systems!$I$2:AY$2,)),"&lt;&gt;*"&amp;"(X)"&amp;"*")+COUNTIF(INDEX(ownership,0,MATCH(AG$1,Systems!$I$2:AY$2,)),$A129&amp;",*")</f>
        <v>0</v>
      </c>
      <c r="AH129" s="121">
        <f t="array" ref="AH129">COUNTIF(INDEX(ownership,0,MATCH(AH$1,Systems!$I$2:AY$2,)),$A129)+COUNTIFS(INDEX(ownership,0,MATCH(AH$1,Systems!$I$2:AY$2,)),$A129&amp;"(*",INDEX(ownership,0,MATCH(AH$1,Systems!$I$2:AY$2,)),"&lt;&gt;*"&amp;"(X)"&amp;"*")+COUNTIF(INDEX(ownership,0,MATCH(AH$1,Systems!$I$2:AY$2,)),$A129&amp;",*")</f>
        <v>0</v>
      </c>
      <c r="AI129" s="121">
        <f t="array" ref="AI129">COUNTIF(INDEX(ownership,0,MATCH(AI$1,Systems!$I$2:AY$2,)),$A129)+COUNTIFS(INDEX(ownership,0,MATCH(AI$1,Systems!$I$2:AY$2,)),$A129&amp;"(*",INDEX(ownership,0,MATCH(AI$1,Systems!$I$2:AY$2,)),"&lt;&gt;*"&amp;"(X)"&amp;"*")+COUNTIF(INDEX(ownership,0,MATCH(AI$1,Systems!$I$2:AY$2,)),$A129&amp;",*")</f>
        <v>0</v>
      </c>
      <c r="AJ129" s="121">
        <f t="array" ref="AJ129">COUNTIF(INDEX(ownership,0,MATCH(AJ$1,Systems!$I$2:AY$2,)),$A129)+COUNTIFS(INDEX(ownership,0,MATCH(AJ$1,Systems!$I$2:AY$2,)),$A129&amp;"(*",INDEX(ownership,0,MATCH(AJ$1,Systems!$I$2:AY$2,)),"&lt;&gt;*"&amp;"(X)"&amp;"*")+COUNTIF(INDEX(ownership,0,MATCH(AJ$1,Systems!$I$2:AY$2,)),$A129&amp;",*")</f>
        <v>0</v>
      </c>
      <c r="AK129" s="121">
        <f t="array" ref="AK129">COUNTIF(INDEX(ownership,0,MATCH(AK$1,Systems!$I$2:AY$2,)),$A129)+COUNTIFS(INDEX(ownership,0,MATCH(AK$1,Systems!$I$2:AY$2,)),$A129&amp;"(*",INDEX(ownership,0,MATCH(AK$1,Systems!$I$2:AY$2,)),"&lt;&gt;*"&amp;"(X)"&amp;"*")+COUNTIF(INDEX(ownership,0,MATCH(AK$1,Systems!$I$2:AY$2,)),$A129&amp;",*")</f>
        <v>0</v>
      </c>
      <c r="AL129" s="121">
        <f t="array" ref="AL129">COUNTIF(INDEX(ownership,0,MATCH(AL$1,Systems!$I$2:AY$2,)),$A129)+COUNTIFS(INDEX(ownership,0,MATCH(AL$1,Systems!$I$2:AY$2,)),$A129&amp;"(*",INDEX(ownership,0,MATCH(AL$1,Systems!$I$2:AY$2,)),"&lt;&gt;*"&amp;"(X)"&amp;"*")+COUNTIF(INDEX(ownership,0,MATCH(AL$1,Systems!$I$2:AY$2,)),$A129&amp;",*")</f>
        <v>0</v>
      </c>
      <c r="AM129" s="121">
        <f t="array" ref="AM129">COUNTIF(INDEX(ownership,0,MATCH(AM$1,Systems!$I$2:AY$2,)),$A129)+COUNTIFS(INDEX(ownership,0,MATCH(AM$1,Systems!$I$2:AY$2,)),$A129&amp;"(*",INDEX(ownership,0,MATCH(AM$1,Systems!$I$2:AY$2,)),"&lt;&gt;*"&amp;"(X)"&amp;"*")+COUNTIF(INDEX(ownership,0,MATCH(AM$1,Systems!$I$2:AY$2,)),$A129&amp;",*")</f>
        <v>0</v>
      </c>
      <c r="AN129" s="121">
        <f t="array" ref="AN129">COUNTIF(INDEX(ownership,0,MATCH(AN$1,Systems!$I$2:AY$2,)),$A129)+COUNTIFS(INDEX(ownership,0,MATCH(AN$1,Systems!$I$2:AY$2,)),$A129&amp;"(*",INDEX(ownership,0,MATCH(AN$1,Systems!$I$2:AY$2,)),"&lt;&gt;*"&amp;"(X)"&amp;"*")+COUNTIF(INDEX(ownership,0,MATCH(AN$1,Systems!$I$2:AY$2,)),$A129&amp;",*")</f>
        <v>0</v>
      </c>
      <c r="AO129" s="121">
        <f t="array" ref="AO129">COUNTIF(INDEX(ownership,0,MATCH(AO$1,Systems!$I$2:AY$2,)),$A129)+COUNTIFS(INDEX(ownership,0,MATCH(AO$1,Systems!$I$2:AY$2,)),$A129&amp;"(*",INDEX(ownership,0,MATCH(AO$1,Systems!$I$2:AY$2,)),"&lt;&gt;*"&amp;"(X)"&amp;"*")+COUNTIF(INDEX(ownership,0,MATCH(AO$1,Systems!$I$2:AY$2,)),$A129&amp;",*")</f>
        <v>0</v>
      </c>
      <c r="AP129" s="121">
        <f t="array" ref="AP129">COUNTIF(INDEX(ownership,0,MATCH(AP$1,Systems!$I$2:AY$2,)),$A129)+COUNTIFS(INDEX(ownership,0,MATCH(AP$1,Systems!$I$2:AY$2,)),$A129&amp;"(*",INDEX(ownership,0,MATCH(AP$1,Systems!$I$2:AY$2,)),"&lt;&gt;*"&amp;"(X)"&amp;"*")+COUNTIF(INDEX(ownership,0,MATCH(AP$1,Systems!$I$2:AY$2,)),$A129&amp;",*")</f>
        <v>0</v>
      </c>
      <c r="AQ129" s="121">
        <f t="array" ref="AQ129">COUNTIF(INDEX(ownership,0,MATCH(AQ$1,Systems!$I$2:AY$2,)),$A129)+COUNTIFS(INDEX(ownership,0,MATCH(AQ$1,Systems!$I$2:AY$2,)),$A129&amp;"(*",INDEX(ownership,0,MATCH(AQ$1,Systems!$I$2:AY$2,)),"&lt;&gt;*"&amp;"(X)"&amp;"*")+COUNTIF(INDEX(ownership,0,MATCH(AQ$1,Systems!$I$2:AY$2,)),$A129&amp;",*")</f>
        <v>0</v>
      </c>
      <c r="AR129" s="121">
        <f t="array" ref="AR129">COUNTIF(INDEX(ownership,0,MATCH(AR$1,Systems!$I$2:AY$2,)),$A129)+COUNTIFS(INDEX(ownership,0,MATCH(AR$1,Systems!$I$2:AY$2,)),$A129&amp;"(*",INDEX(ownership,0,MATCH(AR$1,Systems!$I$2:AY$2,)),"&lt;&gt;*"&amp;"(X)"&amp;"*")+COUNTIF(INDEX(ownership,0,MATCH(AR$1,Systems!$I$2:AY$2,)),$A129&amp;",*")</f>
        <v>0</v>
      </c>
      <c r="AS129" s="121">
        <f t="array" ref="AS129">COUNTIF(INDEX(ownership,0,MATCH(AS$1,Systems!$I$2:AY$2,)),$A129)+COUNTIFS(INDEX(ownership,0,MATCH(AS$1,Systems!$I$2:AY$2,)),$A129&amp;"(*",INDEX(ownership,0,MATCH(AS$1,Systems!$I$2:AY$2,)),"&lt;&gt;*"&amp;"(X)"&amp;"*")+COUNTIF(INDEX(ownership,0,MATCH(AS$1,Systems!$I$2:AY$2,)),$A129&amp;",*")</f>
        <v>0</v>
      </c>
      <c r="AT129" s="121">
        <f t="array" ref="AT129">COUNTIF(INDEX(ownership,0,MATCH(AT$1,Systems!$I$2:AY$2,)),$A129)+COUNTIFS(INDEX(ownership,0,MATCH(AT$1,Systems!$I$2:AY$2,)),$A129&amp;"(*",INDEX(ownership,0,MATCH(AT$1,Systems!$I$2:AY$2,)),"&lt;&gt;*"&amp;"(X)"&amp;"*")+COUNTIF(INDEX(ownership,0,MATCH(AT$1,Systems!$I$2:AY$2,)),$A129&amp;",*")</f>
        <v>0</v>
      </c>
      <c r="AU129" s="121">
        <f t="array" ref="AU129">COUNTIF(INDEX(ownership,0,MATCH(AU$1,Systems!$I$2:AY$2,)),$A129)+COUNTIFS(INDEX(ownership,0,MATCH(AU$1,Systems!$I$2:AY$2,)),$A129&amp;"(*",INDEX(ownership,0,MATCH(AU$1,Systems!$I$2:AY$2,)),"&lt;&gt;*"&amp;"(X)"&amp;"*")+COUNTIF(INDEX(ownership,0,MATCH(AU$1,Systems!$I$2:AY$2,)),$A129&amp;",*")</f>
        <v>0</v>
      </c>
      <c r="AV129" s="121">
        <f t="array" ref="AV129">COUNTIF(INDEX(ownership,0,MATCH(AV$1,Systems!$I$2:AY$2,)),$A129)+COUNTIFS(INDEX(ownership,0,MATCH(AV$1,Systems!$I$2:AY$2,)),$A129&amp;"(*",INDEX(ownership,0,MATCH(AV$1,Systems!$I$2:AY$2,)),"&lt;&gt;*"&amp;"(X)"&amp;"*")+COUNTIF(INDEX(ownership,0,MATCH(AV$1,Systems!$I$2:AY$2,)),$A129&amp;",*")</f>
        <v>7</v>
      </c>
      <c r="AW129" s="121">
        <f t="array" ref="AW129">COUNTIF(INDEX(ownership,0,MATCH(AW$1,Systems!$I$2:AY$2,)),$A129)+COUNTIFS(INDEX(ownership,0,MATCH(AW$1,Systems!$I$2:AY$2,)),$A129&amp;"(*",INDEX(ownership,0,MATCH(AW$1,Systems!$I$2:AY$2,)),"&lt;&gt;*"&amp;"(X)"&amp;"*")+COUNTIF(INDEX(ownership,0,MATCH(AW$1,Systems!$I$2:AY$2,)),$A129&amp;",*")</f>
        <v>0</v>
      </c>
      <c r="AX129" s="121">
        <f t="array" ref="AX129">COUNTIF(INDEX(ownership,0,MATCH(AX$1,Systems!$I$2:AY$2,)),$A129)+COUNTIFS(INDEX(ownership,0,MATCH(AX$1,Systems!$I$2:AY$2,)),$A129&amp;"(*",INDEX(ownership,0,MATCH(AX$1,Systems!$I$2:AY$2,)),"&lt;&gt;*"&amp;"(X)"&amp;"*")+COUNTIF(INDEX(ownership,0,MATCH(AX$1,Systems!$I$2:AY$2,)),$A129&amp;",*")</f>
        <v>0</v>
      </c>
      <c r="AY129" s="121">
        <f t="array" ref="AY129">COUNTIF(INDEX(ownership,0,MATCH(AY$1,Systems!$I$2:AZ$2,)),$A129)+COUNTIFS(INDEX(ownership,0,MATCH(AY$1,Systems!$I$2:AZ$2,)),$A129&amp;"(*",INDEX(ownership,0,MATCH(AY$1,Systems!$I$2:AZ$2,)),"&lt;&gt;*"&amp;"(X)"&amp;"*")+COUNTIF(INDEX(ownership,0,MATCH(AY$1,Systems!$I$2:AZ$2,)),$A129&amp;",*")</f>
        <v>0</v>
      </c>
      <c r="AZ129" s="121">
        <f t="array" ref="AZ129">COUNTIF(INDEX(ownership,0,MATCH(AZ$1,Systems!$I$2:AY$2,)),$A129)+COUNTIFS(INDEX(ownership,0,MATCH(AZ$1,Systems!$I$2:AY$2,)),$A129&amp;"(*",INDEX(ownership,0,MATCH(AZ$1,Systems!$I$2:AY$2,)),"&lt;&gt;*"&amp;"(X)"&amp;"*")+COUNTIF(INDEX(ownership,0,MATCH(AZ$1,Systems!$I$2:AY$2,)),$A129&amp;",*")</f>
        <v>0</v>
      </c>
    </row>
    <row r="130" ht="15.75" customHeight="1">
      <c r="A130" s="60" t="s">
        <v>822</v>
      </c>
      <c r="B130" s="60" t="s">
        <v>8168</v>
      </c>
      <c r="C130" s="60" t="s">
        <v>8169</v>
      </c>
      <c r="D130" s="119">
        <v>3135.0</v>
      </c>
      <c r="E130" s="119">
        <v>3149.0</v>
      </c>
      <c r="F130" s="122"/>
      <c r="G130" s="121">
        <f t="shared" si="1"/>
        <v>7</v>
      </c>
      <c r="H130" s="121">
        <f t="array" ref="H130">COUNTIF(INDEX(ownership,0,MATCH(H$1,Systems!$I$2:AY$2,)),$A130)+COUNTIFS(INDEX(ownership,0,MATCH(H$1,Systems!$I$2:AY$2,)),$A130&amp;"(*",INDEX(ownership,0,MATCH(H$1,Systems!$I$2:AY$2,)),"&lt;&gt;*"&amp;"(X)"&amp;"*")+COUNTIF(INDEX(ownership,0,MATCH(H$1,Systems!$I$2:AY$2,)),$A130&amp;",*")</f>
        <v>0</v>
      </c>
      <c r="I130" s="121">
        <f t="array" ref="I130">COUNTIF(INDEX(ownership,0,MATCH(I$1,Systems!$I$2:AY$2,)),$A130)+COUNTIFS(INDEX(ownership,0,MATCH(I$1,Systems!$I$2:AY$2,)),$A130&amp;"(*",INDEX(ownership,0,MATCH(I$1,Systems!$I$2:AY$2,)),"&lt;&gt;*"&amp;"(X)"&amp;"*")+COUNTIF(INDEX(ownership,0,MATCH(I$1,Systems!$I$2:AY$2,)),$A130&amp;",*")</f>
        <v>0</v>
      </c>
      <c r="J130" s="121">
        <f t="array" ref="J130">COUNTIF(INDEX(ownership,0,MATCH(J$1,Systems!$I$2:AY$2,)),$A130)+COUNTIFS(INDEX(ownership,0,MATCH(J$1,Systems!$I$2:AY$2,)),$A130&amp;"(*",INDEX(ownership,0,MATCH(J$1,Systems!$I$2:AY$2,)),"&lt;&gt;*"&amp;"(X)"&amp;"*")+COUNTIF(INDEX(ownership,0,MATCH(J$1,Systems!$I$2:AY$2,)),$A130&amp;",*")</f>
        <v>0</v>
      </c>
      <c r="K130" s="121">
        <f t="array" ref="K130">COUNTIF(INDEX(ownership,0,MATCH(K$1,Systems!$I$2:AY$2,)),$A130)+COUNTIFS(INDEX(ownership,0,MATCH(K$1,Systems!$I$2:AY$2,)),$A130&amp;"(*",INDEX(ownership,0,MATCH(K$1,Systems!$I$2:AY$2,)),"&lt;&gt;*"&amp;"(X)"&amp;"*")+COUNTIF(INDEX(ownership,0,MATCH(K$1,Systems!$I$2:AY$2,)),$A130&amp;",*")</f>
        <v>0</v>
      </c>
      <c r="L130" s="121">
        <f t="array" ref="L130">COUNTIF(INDEX(ownership,0,MATCH(L$1,Systems!$I$2:AY$2,)),$A130)+COUNTIFS(INDEX(ownership,0,MATCH(L$1,Systems!$I$2:AY$2,)),$A130&amp;"(*",INDEX(ownership,0,MATCH(L$1,Systems!$I$2:AY$2,)),"&lt;&gt;*"&amp;"(X)"&amp;"*")+COUNTIF(INDEX(ownership,0,MATCH(L$1,Systems!$I$2:AY$2,)),$A130&amp;",*")</f>
        <v>0</v>
      </c>
      <c r="M130" s="121">
        <f t="array" ref="M130">COUNTIF(INDEX(ownership,0,MATCH(M$1,Systems!$I$2:AY$2,)),$A130)+COUNTIFS(INDEX(ownership,0,MATCH(M$1,Systems!$I$2:AY$2,)),$A130&amp;"(*",INDEX(ownership,0,MATCH(M$1,Systems!$I$2:AY$2,)),"&lt;&gt;*"&amp;"(X)"&amp;"*")+COUNTIF(INDEX(ownership,0,MATCH(M$1,Systems!$I$2:AY$2,)),$A130&amp;",*")</f>
        <v>0</v>
      </c>
      <c r="N130" s="121">
        <f t="array" ref="N130">COUNTIF(INDEX(ownership,0,MATCH(N$1,Systems!$I$2:AY$2,)),$A130)+COUNTIFS(INDEX(ownership,0,MATCH(N$1,Systems!$I$2:AY$2,)),$A130&amp;"(*",INDEX(ownership,0,MATCH(N$1,Systems!$I$2:AY$2,)),"&lt;&gt;*"&amp;"(X)"&amp;"*")+COUNTIF(INDEX(ownership,0,MATCH(N$1,Systems!$I$2:AY$2,)),$A130&amp;",*")</f>
        <v>0</v>
      </c>
      <c r="O130" s="121">
        <f t="array" ref="O130">COUNTIF(INDEX(ownership,0,MATCH(O$1,Systems!$I$2:AY$2,)),$A130)+COUNTIFS(INDEX(ownership,0,MATCH(O$1,Systems!$I$2:AY$2,)),$A130&amp;"(*",INDEX(ownership,0,MATCH(O$1,Systems!$I$2:AY$2,)),"&lt;&gt;*"&amp;"(X)"&amp;"*")+COUNTIF(INDEX(ownership,0,MATCH(O$1,Systems!$I$2:AY$2,)),$A130&amp;",*")</f>
        <v>0</v>
      </c>
      <c r="P130" s="121">
        <f t="array" ref="P130">COUNTIF(INDEX(ownership,0,MATCH(P$1,Systems!$I$2:AY$2,)),$A130)+COUNTIFS(INDEX(ownership,0,MATCH(P$1,Systems!$I$2:AY$2,)),$A130&amp;"(*",INDEX(ownership,0,MATCH(P$1,Systems!$I$2:AY$2,)),"&lt;&gt;*"&amp;"(X)"&amp;"*")+COUNTIF(INDEX(ownership,0,MATCH(P$1,Systems!$I$2:AY$2,)),$A130&amp;",*")</f>
        <v>0</v>
      </c>
      <c r="Q130" s="121">
        <f t="array" ref="Q130">COUNTIF(INDEX(ownership,0,MATCH(Q$1,Systems!$I$2:AY$2,)),$A130)+COUNTIFS(INDEX(ownership,0,MATCH(Q$1,Systems!$I$2:AY$2,)),$A130&amp;"(*",INDEX(ownership,0,MATCH(Q$1,Systems!$I$2:AY$2,)),"&lt;&gt;*"&amp;"(X)"&amp;"*")+COUNTIF(INDEX(ownership,0,MATCH(Q$1,Systems!$I$2:AY$2,)),$A130&amp;",*")</f>
        <v>0</v>
      </c>
      <c r="R130" s="121">
        <f t="array" ref="R130">COUNTIF(INDEX(ownership,0,MATCH(R$1,Systems!$I$2:AY$2,)),$A130)+COUNTIFS(INDEX(ownership,0,MATCH(R$1,Systems!$I$2:AY$2,)),$A130&amp;"(*",INDEX(ownership,0,MATCH(R$1,Systems!$I$2:AY$2,)),"&lt;&gt;*"&amp;"(X)"&amp;"*")+COUNTIF(INDEX(ownership,0,MATCH(R$1,Systems!$I$2:AY$2,)),$A130&amp;",*")</f>
        <v>0</v>
      </c>
      <c r="S130" s="121">
        <f t="array" ref="S130">COUNTIF(INDEX(ownership,0,MATCH(S$1,Systems!$I$2:AY$2,)),$A130)+COUNTIFS(INDEX(ownership,0,MATCH(S$1,Systems!$I$2:AY$2,)),$A130&amp;"(*",INDEX(ownership,0,MATCH(S$1,Systems!$I$2:AY$2,)),"&lt;&gt;*"&amp;"(X)"&amp;"*")+COUNTIF(INDEX(ownership,0,MATCH(S$1,Systems!$I$2:AY$2,)),$A130&amp;",*")</f>
        <v>0</v>
      </c>
      <c r="T130" s="121">
        <f t="array" ref="T130">COUNTIF(INDEX(ownership,0,MATCH(T$1,Systems!$I$2:AY$2,)),$A130)+COUNTIFS(INDEX(ownership,0,MATCH(T$1,Systems!$I$2:AY$2,)),$A130&amp;"(*",INDEX(ownership,0,MATCH(T$1,Systems!$I$2:AY$2,)),"&lt;&gt;*"&amp;"(X)"&amp;"*")+COUNTIF(INDEX(ownership,0,MATCH(T$1,Systems!$I$2:AY$2,)),$A130&amp;",*")</f>
        <v>0</v>
      </c>
      <c r="U130" s="121">
        <f t="array" ref="U130">COUNTIF(INDEX(ownership,0,MATCH(U$1,Systems!$I$2:AY$2,)),$A130)+COUNTIFS(INDEX(ownership,0,MATCH(U$1,Systems!$I$2:AY$2,)),$A130&amp;"(*",INDEX(ownership,0,MATCH(U$1,Systems!$I$2:AY$2,)),"&lt;&gt;*"&amp;"(X)"&amp;"*")+COUNTIF(INDEX(ownership,0,MATCH(U$1,Systems!$I$2:AY$2,)),$A130&amp;",*")</f>
        <v>0</v>
      </c>
      <c r="V130" s="121">
        <f t="array" ref="V130">COUNTIF(INDEX(ownership,0,MATCH(V$1,Systems!$I$2:AY$2,)),$A130)+COUNTIFS(INDEX(ownership,0,MATCH(V$1,Systems!$I$2:AY$2,)),$A130&amp;"(*",INDEX(ownership,0,MATCH(V$1,Systems!$I$2:AY$2,)),"&lt;&gt;*"&amp;"(X)"&amp;"*")+COUNTIF(INDEX(ownership,0,MATCH(V$1,Systems!$I$2:AY$2,)),$A130&amp;",*")</f>
        <v>0</v>
      </c>
      <c r="W130" s="121">
        <f t="array" ref="W130">COUNTIF(INDEX(ownership,0,MATCH(W$1,Systems!$I$2:AY$2,)),$A130)+COUNTIFS(INDEX(ownership,0,MATCH(W$1,Systems!$I$2:AY$2,)),$A130&amp;"(*",INDEX(ownership,0,MATCH(W$1,Systems!$I$2:AY$2,)),"&lt;&gt;*"&amp;"(X)"&amp;"*")+COUNTIF(INDEX(ownership,0,MATCH(W$1,Systems!$I$2:AY$2,)),$A130&amp;",*")</f>
        <v>0</v>
      </c>
      <c r="X130" s="121">
        <f t="array" ref="X130">COUNTIF(INDEX(ownership,0,MATCH(X$1,Systems!$I$2:AY$2,)),$A130)+COUNTIFS(INDEX(ownership,0,MATCH(X$1,Systems!$I$2:AY$2,)),$A130&amp;"(*",INDEX(ownership,0,MATCH(X$1,Systems!$I$2:AY$2,)),"&lt;&gt;*"&amp;"(X)"&amp;"*")+COUNTIF(INDEX(ownership,0,MATCH(X$1,Systems!$I$2:AY$2,)),$A130&amp;",*")</f>
        <v>0</v>
      </c>
      <c r="Y130" s="121">
        <f t="array" ref="Y130">COUNTIF(INDEX(ownership,0,MATCH(Y$1,Systems!$I$2:AY$2,)),$A130)+COUNTIFS(INDEX(ownership,0,MATCH(Y$1,Systems!$I$2:AY$2,)),$A130&amp;"(*",INDEX(ownership,0,MATCH(Y$1,Systems!$I$2:AY$2,)),"&lt;&gt;*"&amp;"(X)"&amp;"*")+COUNTIF(INDEX(ownership,0,MATCH(Y$1,Systems!$I$2:AY$2,)),$A130&amp;",*")</f>
        <v>0</v>
      </c>
      <c r="Z130" s="121">
        <f t="array" ref="Z130">COUNTIF(INDEX(ownership,0,MATCH(Z$1,Systems!$I$2:AY$2,)),$A130)+COUNTIFS(INDEX(ownership,0,MATCH(Z$1,Systems!$I$2:AY$2,)),$A130&amp;"(*",INDEX(ownership,0,MATCH(Z$1,Systems!$I$2:AY$2,)),"&lt;&gt;*"&amp;"(X)"&amp;"*")+COUNTIF(INDEX(ownership,0,MATCH(Z$1,Systems!$I$2:AY$2,)),$A130&amp;",*")</f>
        <v>0</v>
      </c>
      <c r="AA130" s="121">
        <f t="array" ref="AA130">COUNTIF(INDEX(ownership,0,MATCH(AA$1,Systems!$I$2:AY$2,)),$A130)+COUNTIFS(INDEX(ownership,0,MATCH(AA$1,Systems!$I$2:AY$2,)),$A130&amp;"(*",INDEX(ownership,0,MATCH(AA$1,Systems!$I$2:AY$2,)),"&lt;&gt;*"&amp;"(X)"&amp;"*")+COUNTIF(INDEX(ownership,0,MATCH(AA$1,Systems!$I$2:AY$2,)),$A130&amp;",*")</f>
        <v>0</v>
      </c>
      <c r="AB130" s="121">
        <f t="array" ref="AB130">COUNTIF(INDEX(ownership,0,MATCH(AB$1,Systems!$I$2:AY$2,)),$A130)+COUNTIFS(INDEX(ownership,0,MATCH(AB$1,Systems!$I$2:AY$2,)),$A130&amp;"(*",INDEX(ownership,0,MATCH(AB$1,Systems!$I$2:AY$2,)),"&lt;&gt;*"&amp;"(X)"&amp;"*")+COUNTIF(INDEX(ownership,0,MATCH(AB$1,Systems!$I$2:AY$2,)),$A130&amp;",*")</f>
        <v>0</v>
      </c>
      <c r="AC130" s="121">
        <f t="array" ref="AC130">COUNTIF(INDEX(ownership,0,MATCH(AC$1,Systems!$I$2:AY$2,)),$A130)+COUNTIFS(INDEX(ownership,0,MATCH(AC$1,Systems!$I$2:AY$2,)),$A130&amp;"(*",INDEX(ownership,0,MATCH(AC$1,Systems!$I$2:AY$2,)),"&lt;&gt;*"&amp;"(X)"&amp;"*")+COUNTIF(INDEX(ownership,0,MATCH(AC$1,Systems!$I$2:AY$2,)),$A130&amp;",*")</f>
        <v>0</v>
      </c>
      <c r="AD130" s="121">
        <f t="array" ref="AD130">COUNTIF(INDEX(ownership,0,MATCH(AD$1,Systems!$I$2:AY$2,)),$A130)+COUNTIFS(INDEX(ownership,0,MATCH(AD$1,Systems!$I$2:AY$2,)),$A130&amp;"(*",INDEX(ownership,0,MATCH(AD$1,Systems!$I$2:AY$2,)),"&lt;&gt;*"&amp;"(X)"&amp;"*")+COUNTIF(INDEX(ownership,0,MATCH(AD$1,Systems!$I$2:AY$2,)),$A130&amp;",*")</f>
        <v>0</v>
      </c>
      <c r="AE130" s="121">
        <f t="array" ref="AE130">COUNTIF(INDEX(ownership,0,MATCH(AE$1,Systems!$I$2:AY$2,)),$A130)+COUNTIFS(INDEX(ownership,0,MATCH(AE$1,Systems!$I$2:AY$2,)),$A130&amp;"(*",INDEX(ownership,0,MATCH(AE$1,Systems!$I$2:AY$2,)),"&lt;&gt;*"&amp;"(X)"&amp;"*")+COUNTIF(INDEX(ownership,0,MATCH(AE$1,Systems!$I$2:AY$2,)),$A130&amp;",*")</f>
        <v>0</v>
      </c>
      <c r="AF130" s="121">
        <f t="array" ref="AF130">COUNTIF(INDEX(ownership,0,MATCH(AF$1,Systems!$I$2:AY$2,)),$A130)+COUNTIFS(INDEX(ownership,0,MATCH(AF$1,Systems!$I$2:AY$2,)),$A130&amp;"(*",INDEX(ownership,0,MATCH(AF$1,Systems!$I$2:AY$2,)),"&lt;&gt;*"&amp;"(X)"&amp;"*")+COUNTIF(INDEX(ownership,0,MATCH(AF$1,Systems!$I$2:AY$2,)),$A130&amp;",*")</f>
        <v>0</v>
      </c>
      <c r="AG130" s="121">
        <f t="array" ref="AG130">COUNTIF(INDEX(ownership,0,MATCH(AG$1,Systems!$I$2:AY$2,)),$A130)+COUNTIFS(INDEX(ownership,0,MATCH(AG$1,Systems!$I$2:AY$2,)),$A130&amp;"(*",INDEX(ownership,0,MATCH(AG$1,Systems!$I$2:AY$2,)),"&lt;&gt;*"&amp;"(X)"&amp;"*")+COUNTIF(INDEX(ownership,0,MATCH(AG$1,Systems!$I$2:AY$2,)),$A130&amp;",*")</f>
        <v>0</v>
      </c>
      <c r="AH130" s="121">
        <f t="array" ref="AH130">COUNTIF(INDEX(ownership,0,MATCH(AH$1,Systems!$I$2:AY$2,)),$A130)+COUNTIFS(INDEX(ownership,0,MATCH(AH$1,Systems!$I$2:AY$2,)),$A130&amp;"(*",INDEX(ownership,0,MATCH(AH$1,Systems!$I$2:AY$2,)),"&lt;&gt;*"&amp;"(X)"&amp;"*")+COUNTIF(INDEX(ownership,0,MATCH(AH$1,Systems!$I$2:AY$2,)),$A130&amp;",*")</f>
        <v>0</v>
      </c>
      <c r="AI130" s="121">
        <f t="array" ref="AI130">COUNTIF(INDEX(ownership,0,MATCH(AI$1,Systems!$I$2:AY$2,)),$A130)+COUNTIFS(INDEX(ownership,0,MATCH(AI$1,Systems!$I$2:AY$2,)),$A130&amp;"(*",INDEX(ownership,0,MATCH(AI$1,Systems!$I$2:AY$2,)),"&lt;&gt;*"&amp;"(X)"&amp;"*")+COUNTIF(INDEX(ownership,0,MATCH(AI$1,Systems!$I$2:AY$2,)),$A130&amp;",*")</f>
        <v>0</v>
      </c>
      <c r="AJ130" s="121">
        <f t="array" ref="AJ130">COUNTIF(INDEX(ownership,0,MATCH(AJ$1,Systems!$I$2:AY$2,)),$A130)+COUNTIFS(INDEX(ownership,0,MATCH(AJ$1,Systems!$I$2:AY$2,)),$A130&amp;"(*",INDEX(ownership,0,MATCH(AJ$1,Systems!$I$2:AY$2,)),"&lt;&gt;*"&amp;"(X)"&amp;"*")+COUNTIF(INDEX(ownership,0,MATCH(AJ$1,Systems!$I$2:AY$2,)),$A130&amp;",*")</f>
        <v>0</v>
      </c>
      <c r="AK130" s="121">
        <f t="array" ref="AK130">COUNTIF(INDEX(ownership,0,MATCH(AK$1,Systems!$I$2:AY$2,)),$A130)+COUNTIFS(INDEX(ownership,0,MATCH(AK$1,Systems!$I$2:AY$2,)),$A130&amp;"(*",INDEX(ownership,0,MATCH(AK$1,Systems!$I$2:AY$2,)),"&lt;&gt;*"&amp;"(X)"&amp;"*")+COUNTIF(INDEX(ownership,0,MATCH(AK$1,Systems!$I$2:AY$2,)),$A130&amp;",*")</f>
        <v>0</v>
      </c>
      <c r="AL130" s="121">
        <f t="array" ref="AL130">COUNTIF(INDEX(ownership,0,MATCH(AL$1,Systems!$I$2:AY$2,)),$A130)+COUNTIFS(INDEX(ownership,0,MATCH(AL$1,Systems!$I$2:AY$2,)),$A130&amp;"(*",INDEX(ownership,0,MATCH(AL$1,Systems!$I$2:AY$2,)),"&lt;&gt;*"&amp;"(X)"&amp;"*")+COUNTIF(INDEX(ownership,0,MATCH(AL$1,Systems!$I$2:AY$2,)),$A130&amp;",*")</f>
        <v>0</v>
      </c>
      <c r="AM130" s="121">
        <f t="array" ref="AM130">COUNTIF(INDEX(ownership,0,MATCH(AM$1,Systems!$I$2:AY$2,)),$A130)+COUNTIFS(INDEX(ownership,0,MATCH(AM$1,Systems!$I$2:AY$2,)),$A130&amp;"(*",INDEX(ownership,0,MATCH(AM$1,Systems!$I$2:AY$2,)),"&lt;&gt;*"&amp;"(X)"&amp;"*")+COUNTIF(INDEX(ownership,0,MATCH(AM$1,Systems!$I$2:AY$2,)),$A130&amp;",*")</f>
        <v>0</v>
      </c>
      <c r="AN130" s="121">
        <f t="array" ref="AN130">COUNTIF(INDEX(ownership,0,MATCH(AN$1,Systems!$I$2:AY$2,)),$A130)+COUNTIFS(INDEX(ownership,0,MATCH(AN$1,Systems!$I$2:AY$2,)),$A130&amp;"(*",INDEX(ownership,0,MATCH(AN$1,Systems!$I$2:AY$2,)),"&lt;&gt;*"&amp;"(X)"&amp;"*")+COUNTIF(INDEX(ownership,0,MATCH(AN$1,Systems!$I$2:AY$2,)),$A130&amp;",*")</f>
        <v>0</v>
      </c>
      <c r="AO130" s="121">
        <f t="array" ref="AO130">COUNTIF(INDEX(ownership,0,MATCH(AO$1,Systems!$I$2:AY$2,)),$A130)+COUNTIFS(INDEX(ownership,0,MATCH(AO$1,Systems!$I$2:AY$2,)),$A130&amp;"(*",INDEX(ownership,0,MATCH(AO$1,Systems!$I$2:AY$2,)),"&lt;&gt;*"&amp;"(X)"&amp;"*")+COUNTIF(INDEX(ownership,0,MATCH(AO$1,Systems!$I$2:AY$2,)),$A130&amp;",*")</f>
        <v>0</v>
      </c>
      <c r="AP130" s="121">
        <f t="array" ref="AP130">COUNTIF(INDEX(ownership,0,MATCH(AP$1,Systems!$I$2:AY$2,)),$A130)+COUNTIFS(INDEX(ownership,0,MATCH(AP$1,Systems!$I$2:AY$2,)),$A130&amp;"(*",INDEX(ownership,0,MATCH(AP$1,Systems!$I$2:AY$2,)),"&lt;&gt;*"&amp;"(X)"&amp;"*")+COUNTIF(INDEX(ownership,0,MATCH(AP$1,Systems!$I$2:AY$2,)),$A130&amp;",*")</f>
        <v>0</v>
      </c>
      <c r="AQ130" s="121">
        <f t="array" ref="AQ130">COUNTIF(INDEX(ownership,0,MATCH(AQ$1,Systems!$I$2:AY$2,)),$A130)+COUNTIFS(INDEX(ownership,0,MATCH(AQ$1,Systems!$I$2:AY$2,)),$A130&amp;"(*",INDEX(ownership,0,MATCH(AQ$1,Systems!$I$2:AY$2,)),"&lt;&gt;*"&amp;"(X)"&amp;"*")+COUNTIF(INDEX(ownership,0,MATCH(AQ$1,Systems!$I$2:AY$2,)),$A130&amp;",*")</f>
        <v>0</v>
      </c>
      <c r="AR130" s="121">
        <f t="array" ref="AR130">COUNTIF(INDEX(ownership,0,MATCH(AR$1,Systems!$I$2:AY$2,)),$A130)+COUNTIFS(INDEX(ownership,0,MATCH(AR$1,Systems!$I$2:AY$2,)),$A130&amp;"(*",INDEX(ownership,0,MATCH(AR$1,Systems!$I$2:AY$2,)),"&lt;&gt;*"&amp;"(X)"&amp;"*")+COUNTIF(INDEX(ownership,0,MATCH(AR$1,Systems!$I$2:AY$2,)),$A130&amp;",*")</f>
        <v>0</v>
      </c>
      <c r="AS130" s="121">
        <f t="array" ref="AS130">COUNTIF(INDEX(ownership,0,MATCH(AS$1,Systems!$I$2:AY$2,)),$A130)+COUNTIFS(INDEX(ownership,0,MATCH(AS$1,Systems!$I$2:AY$2,)),$A130&amp;"(*",INDEX(ownership,0,MATCH(AS$1,Systems!$I$2:AY$2,)),"&lt;&gt;*"&amp;"(X)"&amp;"*")+COUNTIF(INDEX(ownership,0,MATCH(AS$1,Systems!$I$2:AY$2,)),$A130&amp;",*")</f>
        <v>0</v>
      </c>
      <c r="AT130" s="121">
        <f t="array" ref="AT130">COUNTIF(INDEX(ownership,0,MATCH(AT$1,Systems!$I$2:AY$2,)),$A130)+COUNTIFS(INDEX(ownership,0,MATCH(AT$1,Systems!$I$2:AY$2,)),$A130&amp;"(*",INDEX(ownership,0,MATCH(AT$1,Systems!$I$2:AY$2,)),"&lt;&gt;*"&amp;"(X)"&amp;"*")+COUNTIF(INDEX(ownership,0,MATCH(AT$1,Systems!$I$2:AY$2,)),$A130&amp;",*")</f>
        <v>0</v>
      </c>
      <c r="AU130" s="121">
        <f t="array" ref="AU130">COUNTIF(INDEX(ownership,0,MATCH(AU$1,Systems!$I$2:AY$2,)),$A130)+COUNTIFS(INDEX(ownership,0,MATCH(AU$1,Systems!$I$2:AY$2,)),$A130&amp;"(*",INDEX(ownership,0,MATCH(AU$1,Systems!$I$2:AY$2,)),"&lt;&gt;*"&amp;"(X)"&amp;"*")+COUNTIF(INDEX(ownership,0,MATCH(AU$1,Systems!$I$2:AY$2,)),$A130&amp;",*")</f>
        <v>0</v>
      </c>
      <c r="AV130" s="121">
        <f t="array" ref="AV130">COUNTIF(INDEX(ownership,0,MATCH(AV$1,Systems!$I$2:AY$2,)),$A130)+COUNTIFS(INDEX(ownership,0,MATCH(AV$1,Systems!$I$2:AY$2,)),$A130&amp;"(*",INDEX(ownership,0,MATCH(AV$1,Systems!$I$2:AY$2,)),"&lt;&gt;*"&amp;"(X)"&amp;"*")+COUNTIF(INDEX(ownership,0,MATCH(AV$1,Systems!$I$2:AY$2,)),$A130&amp;",*")</f>
        <v>7</v>
      </c>
      <c r="AW130" s="121">
        <f t="array" ref="AW130">COUNTIF(INDEX(ownership,0,MATCH(AW$1,Systems!$I$2:AY$2,)),$A130)+COUNTIFS(INDEX(ownership,0,MATCH(AW$1,Systems!$I$2:AY$2,)),$A130&amp;"(*",INDEX(ownership,0,MATCH(AW$1,Systems!$I$2:AY$2,)),"&lt;&gt;*"&amp;"(X)"&amp;"*")+COUNTIF(INDEX(ownership,0,MATCH(AW$1,Systems!$I$2:AY$2,)),$A130&amp;",*")</f>
        <v>5</v>
      </c>
      <c r="AX130" s="121">
        <f t="array" ref="AX130">COUNTIF(INDEX(ownership,0,MATCH(AX$1,Systems!$I$2:AY$2,)),$A130)+COUNTIFS(INDEX(ownership,0,MATCH(AX$1,Systems!$I$2:AY$2,)),$A130&amp;"(*",INDEX(ownership,0,MATCH(AX$1,Systems!$I$2:AY$2,)),"&lt;&gt;*"&amp;"(X)"&amp;"*")+COUNTIF(INDEX(ownership,0,MATCH(AX$1,Systems!$I$2:AY$2,)),$A130&amp;",*")</f>
        <v>0</v>
      </c>
      <c r="AY130" s="121">
        <f t="array" ref="AY130">COUNTIF(INDEX(ownership,0,MATCH(AY$1,Systems!$I$2:AZ$2,)),$A130)+COUNTIFS(INDEX(ownership,0,MATCH(AY$1,Systems!$I$2:AZ$2,)),$A130&amp;"(*",INDEX(ownership,0,MATCH(AY$1,Systems!$I$2:AZ$2,)),"&lt;&gt;*"&amp;"(X)"&amp;"*")+COUNTIF(INDEX(ownership,0,MATCH(AY$1,Systems!$I$2:AZ$2,)),$A130&amp;",*")</f>
        <v>0</v>
      </c>
      <c r="AZ130" s="121">
        <f t="array" ref="AZ130">COUNTIF(INDEX(ownership,0,MATCH(AZ$1,Systems!$I$2:AY$2,)),$A130)+COUNTIFS(INDEX(ownership,0,MATCH(AZ$1,Systems!$I$2:AY$2,)),$A130&amp;"(*",INDEX(ownership,0,MATCH(AZ$1,Systems!$I$2:AY$2,)),"&lt;&gt;*"&amp;"(X)"&amp;"*")+COUNTIF(INDEX(ownership,0,MATCH(AZ$1,Systems!$I$2:AY$2,)),$A130&amp;",*")</f>
        <v>0</v>
      </c>
    </row>
    <row r="131" ht="15.75" customHeight="1">
      <c r="A131" s="60" t="s">
        <v>1083</v>
      </c>
      <c r="B131" s="60" t="s">
        <v>8170</v>
      </c>
      <c r="C131" s="60" t="s">
        <v>8047</v>
      </c>
      <c r="D131" s="119">
        <v>3141.0</v>
      </c>
      <c r="E131" s="69"/>
      <c r="F131" s="120" t="s">
        <v>8171</v>
      </c>
      <c r="G131" s="121">
        <f t="shared" si="1"/>
        <v>45</v>
      </c>
      <c r="H131" s="121">
        <f t="array" ref="H131">COUNTIF(INDEX(ownership,0,MATCH(H$1,Systems!$I$2:AY$2,)),$A131)+COUNTIFS(INDEX(ownership,0,MATCH(H$1,Systems!$I$2:AY$2,)),$A131&amp;"(*",INDEX(ownership,0,MATCH(H$1,Systems!$I$2:AY$2,)),"&lt;&gt;*"&amp;"(X)"&amp;"*")+COUNTIF(INDEX(ownership,0,MATCH(H$1,Systems!$I$2:AY$2,)),$A131&amp;",*")</f>
        <v>0</v>
      </c>
      <c r="I131" s="121">
        <f t="array" ref="I131">COUNTIF(INDEX(ownership,0,MATCH(I$1,Systems!$I$2:AY$2,)),$A131)+COUNTIFS(INDEX(ownership,0,MATCH(I$1,Systems!$I$2:AY$2,)),$A131&amp;"(*",INDEX(ownership,0,MATCH(I$1,Systems!$I$2:AY$2,)),"&lt;&gt;*"&amp;"(X)"&amp;"*")+COUNTIF(INDEX(ownership,0,MATCH(I$1,Systems!$I$2:AY$2,)),$A131&amp;",*")</f>
        <v>0</v>
      </c>
      <c r="J131" s="121">
        <f t="array" ref="J131">COUNTIF(INDEX(ownership,0,MATCH(J$1,Systems!$I$2:AY$2,)),$A131)+COUNTIFS(INDEX(ownership,0,MATCH(J$1,Systems!$I$2:AY$2,)),$A131&amp;"(*",INDEX(ownership,0,MATCH(J$1,Systems!$I$2:AY$2,)),"&lt;&gt;*"&amp;"(X)"&amp;"*")+COUNTIF(INDEX(ownership,0,MATCH(J$1,Systems!$I$2:AY$2,)),$A131&amp;",*")</f>
        <v>0</v>
      </c>
      <c r="K131" s="121">
        <f t="array" ref="K131">COUNTIF(INDEX(ownership,0,MATCH(K$1,Systems!$I$2:AY$2,)),$A131)+COUNTIFS(INDEX(ownership,0,MATCH(K$1,Systems!$I$2:AY$2,)),$A131&amp;"(*",INDEX(ownership,0,MATCH(K$1,Systems!$I$2:AY$2,)),"&lt;&gt;*"&amp;"(X)"&amp;"*")+COUNTIF(INDEX(ownership,0,MATCH(K$1,Systems!$I$2:AY$2,)),$A131&amp;",*")</f>
        <v>0</v>
      </c>
      <c r="L131" s="121">
        <f t="array" ref="L131">COUNTIF(INDEX(ownership,0,MATCH(L$1,Systems!$I$2:AY$2,)),$A131)+COUNTIFS(INDEX(ownership,0,MATCH(L$1,Systems!$I$2:AY$2,)),$A131&amp;"(*",INDEX(ownership,0,MATCH(L$1,Systems!$I$2:AY$2,)),"&lt;&gt;*"&amp;"(X)"&amp;"*")+COUNTIF(INDEX(ownership,0,MATCH(L$1,Systems!$I$2:AY$2,)),$A131&amp;",*")</f>
        <v>0</v>
      </c>
      <c r="M131" s="121">
        <f t="array" ref="M131">COUNTIF(INDEX(ownership,0,MATCH(M$1,Systems!$I$2:AY$2,)),$A131)+COUNTIFS(INDEX(ownership,0,MATCH(M$1,Systems!$I$2:AY$2,)),$A131&amp;"(*",INDEX(ownership,0,MATCH(M$1,Systems!$I$2:AY$2,)),"&lt;&gt;*"&amp;"(X)"&amp;"*")+COUNTIF(INDEX(ownership,0,MATCH(M$1,Systems!$I$2:AY$2,)),$A131&amp;",*")</f>
        <v>0</v>
      </c>
      <c r="N131" s="121">
        <f t="array" ref="N131">COUNTIF(INDEX(ownership,0,MATCH(N$1,Systems!$I$2:AY$2,)),$A131)+COUNTIFS(INDEX(ownership,0,MATCH(N$1,Systems!$I$2:AY$2,)),$A131&amp;"(*",INDEX(ownership,0,MATCH(N$1,Systems!$I$2:AY$2,)),"&lt;&gt;*"&amp;"(X)"&amp;"*")+COUNTIF(INDEX(ownership,0,MATCH(N$1,Systems!$I$2:AY$2,)),$A131&amp;",*")</f>
        <v>0</v>
      </c>
      <c r="O131" s="121">
        <f t="array" ref="O131">COUNTIF(INDEX(ownership,0,MATCH(O$1,Systems!$I$2:AY$2,)),$A131)+COUNTIFS(INDEX(ownership,0,MATCH(O$1,Systems!$I$2:AY$2,)),$A131&amp;"(*",INDEX(ownership,0,MATCH(O$1,Systems!$I$2:AY$2,)),"&lt;&gt;*"&amp;"(X)"&amp;"*")+COUNTIF(INDEX(ownership,0,MATCH(O$1,Systems!$I$2:AY$2,)),$A131&amp;",*")</f>
        <v>0</v>
      </c>
      <c r="P131" s="121">
        <f t="array" ref="P131">COUNTIF(INDEX(ownership,0,MATCH(P$1,Systems!$I$2:AY$2,)),$A131)+COUNTIFS(INDEX(ownership,0,MATCH(P$1,Systems!$I$2:AY$2,)),$A131&amp;"(*",INDEX(ownership,0,MATCH(P$1,Systems!$I$2:AY$2,)),"&lt;&gt;*"&amp;"(X)"&amp;"*")+COUNTIF(INDEX(ownership,0,MATCH(P$1,Systems!$I$2:AY$2,)),$A131&amp;",*")</f>
        <v>0</v>
      </c>
      <c r="Q131" s="121">
        <f t="array" ref="Q131">COUNTIF(INDEX(ownership,0,MATCH(Q$1,Systems!$I$2:AY$2,)),$A131)+COUNTIFS(INDEX(ownership,0,MATCH(Q$1,Systems!$I$2:AY$2,)),$A131&amp;"(*",INDEX(ownership,0,MATCH(Q$1,Systems!$I$2:AY$2,)),"&lt;&gt;*"&amp;"(X)"&amp;"*")+COUNTIF(INDEX(ownership,0,MATCH(Q$1,Systems!$I$2:AY$2,)),$A131&amp;",*")</f>
        <v>0</v>
      </c>
      <c r="R131" s="121">
        <f t="array" ref="R131">COUNTIF(INDEX(ownership,0,MATCH(R$1,Systems!$I$2:AY$2,)),$A131)+COUNTIFS(INDEX(ownership,0,MATCH(R$1,Systems!$I$2:AY$2,)),$A131&amp;"(*",INDEX(ownership,0,MATCH(R$1,Systems!$I$2:AY$2,)),"&lt;&gt;*"&amp;"(X)"&amp;"*")+COUNTIF(INDEX(ownership,0,MATCH(R$1,Systems!$I$2:AY$2,)),$A131&amp;",*")</f>
        <v>0</v>
      </c>
      <c r="S131" s="121">
        <f t="array" ref="S131">COUNTIF(INDEX(ownership,0,MATCH(S$1,Systems!$I$2:AY$2,)),$A131)+COUNTIFS(INDEX(ownership,0,MATCH(S$1,Systems!$I$2:AY$2,)),$A131&amp;"(*",INDEX(ownership,0,MATCH(S$1,Systems!$I$2:AY$2,)),"&lt;&gt;*"&amp;"(X)"&amp;"*")+COUNTIF(INDEX(ownership,0,MATCH(S$1,Systems!$I$2:AY$2,)),$A131&amp;",*")</f>
        <v>0</v>
      </c>
      <c r="T131" s="121">
        <f t="array" ref="T131">COUNTIF(INDEX(ownership,0,MATCH(T$1,Systems!$I$2:AY$2,)),$A131)+COUNTIFS(INDEX(ownership,0,MATCH(T$1,Systems!$I$2:AY$2,)),$A131&amp;"(*",INDEX(ownership,0,MATCH(T$1,Systems!$I$2:AY$2,)),"&lt;&gt;*"&amp;"(X)"&amp;"*")+COUNTIF(INDEX(ownership,0,MATCH(T$1,Systems!$I$2:AY$2,)),$A131&amp;",*")</f>
        <v>0</v>
      </c>
      <c r="U131" s="121">
        <f t="array" ref="U131">COUNTIF(INDEX(ownership,0,MATCH(U$1,Systems!$I$2:AY$2,)),$A131)+COUNTIFS(INDEX(ownership,0,MATCH(U$1,Systems!$I$2:AY$2,)),$A131&amp;"(*",INDEX(ownership,0,MATCH(U$1,Systems!$I$2:AY$2,)),"&lt;&gt;*"&amp;"(X)"&amp;"*")+COUNTIF(INDEX(ownership,0,MATCH(U$1,Systems!$I$2:AY$2,)),$A131&amp;",*")</f>
        <v>0</v>
      </c>
      <c r="V131" s="121">
        <f t="array" ref="V131">COUNTIF(INDEX(ownership,0,MATCH(V$1,Systems!$I$2:AY$2,)),$A131)+COUNTIFS(INDEX(ownership,0,MATCH(V$1,Systems!$I$2:AY$2,)),$A131&amp;"(*",INDEX(ownership,0,MATCH(V$1,Systems!$I$2:AY$2,)),"&lt;&gt;*"&amp;"(X)"&amp;"*")+COUNTIF(INDEX(ownership,0,MATCH(V$1,Systems!$I$2:AY$2,)),$A131&amp;",*")</f>
        <v>0</v>
      </c>
      <c r="W131" s="121">
        <f t="array" ref="W131">COUNTIF(INDEX(ownership,0,MATCH(W$1,Systems!$I$2:AY$2,)),$A131)+COUNTIFS(INDEX(ownership,0,MATCH(W$1,Systems!$I$2:AY$2,)),$A131&amp;"(*",INDEX(ownership,0,MATCH(W$1,Systems!$I$2:AY$2,)),"&lt;&gt;*"&amp;"(X)"&amp;"*")+COUNTIF(INDEX(ownership,0,MATCH(W$1,Systems!$I$2:AY$2,)),$A131&amp;",*")</f>
        <v>0</v>
      </c>
      <c r="X131" s="121">
        <f t="array" ref="X131">COUNTIF(INDEX(ownership,0,MATCH(X$1,Systems!$I$2:AY$2,)),$A131)+COUNTIFS(INDEX(ownership,0,MATCH(X$1,Systems!$I$2:AY$2,)),$A131&amp;"(*",INDEX(ownership,0,MATCH(X$1,Systems!$I$2:AY$2,)),"&lt;&gt;*"&amp;"(X)"&amp;"*")+COUNTIF(INDEX(ownership,0,MATCH(X$1,Systems!$I$2:AY$2,)),$A131&amp;",*")</f>
        <v>0</v>
      </c>
      <c r="Y131" s="121">
        <f t="array" ref="Y131">COUNTIF(INDEX(ownership,0,MATCH(Y$1,Systems!$I$2:AY$2,)),$A131)+COUNTIFS(INDEX(ownership,0,MATCH(Y$1,Systems!$I$2:AY$2,)),$A131&amp;"(*",INDEX(ownership,0,MATCH(Y$1,Systems!$I$2:AY$2,)),"&lt;&gt;*"&amp;"(X)"&amp;"*")+COUNTIF(INDEX(ownership,0,MATCH(Y$1,Systems!$I$2:AY$2,)),$A131&amp;",*")</f>
        <v>0</v>
      </c>
      <c r="Z131" s="121">
        <f t="array" ref="Z131">COUNTIF(INDEX(ownership,0,MATCH(Z$1,Systems!$I$2:AY$2,)),$A131)+COUNTIFS(INDEX(ownership,0,MATCH(Z$1,Systems!$I$2:AY$2,)),$A131&amp;"(*",INDEX(ownership,0,MATCH(Z$1,Systems!$I$2:AY$2,)),"&lt;&gt;*"&amp;"(X)"&amp;"*")+COUNTIF(INDEX(ownership,0,MATCH(Z$1,Systems!$I$2:AY$2,)),$A131&amp;",*")</f>
        <v>0</v>
      </c>
      <c r="AA131" s="121">
        <f t="array" ref="AA131">COUNTIF(INDEX(ownership,0,MATCH(AA$1,Systems!$I$2:AY$2,)),$A131)+COUNTIFS(INDEX(ownership,0,MATCH(AA$1,Systems!$I$2:AY$2,)),$A131&amp;"(*",INDEX(ownership,0,MATCH(AA$1,Systems!$I$2:AY$2,)),"&lt;&gt;*"&amp;"(X)"&amp;"*")+COUNTIF(INDEX(ownership,0,MATCH(AA$1,Systems!$I$2:AY$2,)),$A131&amp;",*")</f>
        <v>0</v>
      </c>
      <c r="AB131" s="121">
        <f t="array" ref="AB131">COUNTIF(INDEX(ownership,0,MATCH(AB$1,Systems!$I$2:AY$2,)),$A131)+COUNTIFS(INDEX(ownership,0,MATCH(AB$1,Systems!$I$2:AY$2,)),$A131&amp;"(*",INDEX(ownership,0,MATCH(AB$1,Systems!$I$2:AY$2,)),"&lt;&gt;*"&amp;"(X)"&amp;"*")+COUNTIF(INDEX(ownership,0,MATCH(AB$1,Systems!$I$2:AY$2,)),$A131&amp;",*")</f>
        <v>0</v>
      </c>
      <c r="AC131" s="121">
        <f t="array" ref="AC131">COUNTIF(INDEX(ownership,0,MATCH(AC$1,Systems!$I$2:AY$2,)),$A131)+COUNTIFS(INDEX(ownership,0,MATCH(AC$1,Systems!$I$2:AY$2,)),$A131&amp;"(*",INDEX(ownership,0,MATCH(AC$1,Systems!$I$2:AY$2,)),"&lt;&gt;*"&amp;"(X)"&amp;"*")+COUNTIF(INDEX(ownership,0,MATCH(AC$1,Systems!$I$2:AY$2,)),$A131&amp;",*")</f>
        <v>0</v>
      </c>
      <c r="AD131" s="121">
        <f t="array" ref="AD131">COUNTIF(INDEX(ownership,0,MATCH(AD$1,Systems!$I$2:AY$2,)),$A131)+COUNTIFS(INDEX(ownership,0,MATCH(AD$1,Systems!$I$2:AY$2,)),$A131&amp;"(*",INDEX(ownership,0,MATCH(AD$1,Systems!$I$2:AY$2,)),"&lt;&gt;*"&amp;"(X)"&amp;"*")+COUNTIF(INDEX(ownership,0,MATCH(AD$1,Systems!$I$2:AY$2,)),$A131&amp;",*")</f>
        <v>0</v>
      </c>
      <c r="AE131" s="121">
        <f t="array" ref="AE131">COUNTIF(INDEX(ownership,0,MATCH(AE$1,Systems!$I$2:AY$2,)),$A131)+COUNTIFS(INDEX(ownership,0,MATCH(AE$1,Systems!$I$2:AY$2,)),$A131&amp;"(*",INDEX(ownership,0,MATCH(AE$1,Systems!$I$2:AY$2,)),"&lt;&gt;*"&amp;"(X)"&amp;"*")+COUNTIF(INDEX(ownership,0,MATCH(AE$1,Systems!$I$2:AY$2,)),$A131&amp;",*")</f>
        <v>0</v>
      </c>
      <c r="AF131" s="121">
        <f t="array" ref="AF131">COUNTIF(INDEX(ownership,0,MATCH(AF$1,Systems!$I$2:AY$2,)),$A131)+COUNTIFS(INDEX(ownership,0,MATCH(AF$1,Systems!$I$2:AY$2,)),$A131&amp;"(*",INDEX(ownership,0,MATCH(AF$1,Systems!$I$2:AY$2,)),"&lt;&gt;*"&amp;"(X)"&amp;"*")+COUNTIF(INDEX(ownership,0,MATCH(AF$1,Systems!$I$2:AY$2,)),$A131&amp;",*")</f>
        <v>0</v>
      </c>
      <c r="AG131" s="121">
        <f t="array" ref="AG131">COUNTIF(INDEX(ownership,0,MATCH(AG$1,Systems!$I$2:AY$2,)),$A131)+COUNTIFS(INDEX(ownership,0,MATCH(AG$1,Systems!$I$2:AY$2,)),$A131&amp;"(*",INDEX(ownership,0,MATCH(AG$1,Systems!$I$2:AY$2,)),"&lt;&gt;*"&amp;"(X)"&amp;"*")+COUNTIF(INDEX(ownership,0,MATCH(AG$1,Systems!$I$2:AY$2,)),$A131&amp;",*")</f>
        <v>0</v>
      </c>
      <c r="AH131" s="121">
        <f t="array" ref="AH131">COUNTIF(INDEX(ownership,0,MATCH(AH$1,Systems!$I$2:AY$2,)),$A131)+COUNTIFS(INDEX(ownership,0,MATCH(AH$1,Systems!$I$2:AY$2,)),$A131&amp;"(*",INDEX(ownership,0,MATCH(AH$1,Systems!$I$2:AY$2,)),"&lt;&gt;*"&amp;"(X)"&amp;"*")+COUNTIF(INDEX(ownership,0,MATCH(AH$1,Systems!$I$2:AY$2,)),$A131&amp;",*")</f>
        <v>0</v>
      </c>
      <c r="AI131" s="121">
        <f t="array" ref="AI131">COUNTIF(INDEX(ownership,0,MATCH(AI$1,Systems!$I$2:AY$2,)),$A131)+COUNTIFS(INDEX(ownership,0,MATCH(AI$1,Systems!$I$2:AY$2,)),$A131&amp;"(*",INDEX(ownership,0,MATCH(AI$1,Systems!$I$2:AY$2,)),"&lt;&gt;*"&amp;"(X)"&amp;"*")+COUNTIF(INDEX(ownership,0,MATCH(AI$1,Systems!$I$2:AY$2,)),$A131&amp;",*")</f>
        <v>0</v>
      </c>
      <c r="AJ131" s="121">
        <f t="array" ref="AJ131">COUNTIF(INDEX(ownership,0,MATCH(AJ$1,Systems!$I$2:AY$2,)),$A131)+COUNTIFS(INDEX(ownership,0,MATCH(AJ$1,Systems!$I$2:AY$2,)),$A131&amp;"(*",INDEX(ownership,0,MATCH(AJ$1,Systems!$I$2:AY$2,)),"&lt;&gt;*"&amp;"(X)"&amp;"*")+COUNTIF(INDEX(ownership,0,MATCH(AJ$1,Systems!$I$2:AY$2,)),$A131&amp;",*")</f>
        <v>0</v>
      </c>
      <c r="AK131" s="121">
        <f t="array" ref="AK131">COUNTIF(INDEX(ownership,0,MATCH(AK$1,Systems!$I$2:AY$2,)),$A131)+COUNTIFS(INDEX(ownership,0,MATCH(AK$1,Systems!$I$2:AY$2,)),$A131&amp;"(*",INDEX(ownership,0,MATCH(AK$1,Systems!$I$2:AY$2,)),"&lt;&gt;*"&amp;"(X)"&amp;"*")+COUNTIF(INDEX(ownership,0,MATCH(AK$1,Systems!$I$2:AY$2,)),$A131&amp;",*")</f>
        <v>0</v>
      </c>
      <c r="AL131" s="121">
        <f t="array" ref="AL131">COUNTIF(INDEX(ownership,0,MATCH(AL$1,Systems!$I$2:AY$2,)),$A131)+COUNTIFS(INDEX(ownership,0,MATCH(AL$1,Systems!$I$2:AY$2,)),$A131&amp;"(*",INDEX(ownership,0,MATCH(AL$1,Systems!$I$2:AY$2,)),"&lt;&gt;*"&amp;"(X)"&amp;"*")+COUNTIF(INDEX(ownership,0,MATCH(AL$1,Systems!$I$2:AY$2,)),$A131&amp;",*")</f>
        <v>0</v>
      </c>
      <c r="AM131" s="121">
        <f t="array" ref="AM131">COUNTIF(INDEX(ownership,0,MATCH(AM$1,Systems!$I$2:AY$2,)),$A131)+COUNTIFS(INDEX(ownership,0,MATCH(AM$1,Systems!$I$2:AY$2,)),$A131&amp;"(*",INDEX(ownership,0,MATCH(AM$1,Systems!$I$2:AY$2,)),"&lt;&gt;*"&amp;"(X)"&amp;"*")+COUNTIF(INDEX(ownership,0,MATCH(AM$1,Systems!$I$2:AY$2,)),$A131&amp;",*")</f>
        <v>0</v>
      </c>
      <c r="AN131" s="121">
        <f t="array" ref="AN131">COUNTIF(INDEX(ownership,0,MATCH(AN$1,Systems!$I$2:AY$2,)),$A131)+COUNTIFS(INDEX(ownership,0,MATCH(AN$1,Systems!$I$2:AY$2,)),$A131&amp;"(*",INDEX(ownership,0,MATCH(AN$1,Systems!$I$2:AY$2,)),"&lt;&gt;*"&amp;"(X)"&amp;"*")+COUNTIF(INDEX(ownership,0,MATCH(AN$1,Systems!$I$2:AY$2,)),$A131&amp;",*")</f>
        <v>0</v>
      </c>
      <c r="AO131" s="121">
        <f t="array" ref="AO131">COUNTIF(INDEX(ownership,0,MATCH(AO$1,Systems!$I$2:AY$2,)),$A131)+COUNTIFS(INDEX(ownership,0,MATCH(AO$1,Systems!$I$2:AY$2,)),$A131&amp;"(*",INDEX(ownership,0,MATCH(AO$1,Systems!$I$2:AY$2,)),"&lt;&gt;*"&amp;"(X)"&amp;"*")+COUNTIF(INDEX(ownership,0,MATCH(AO$1,Systems!$I$2:AY$2,)),$A131&amp;",*")</f>
        <v>0</v>
      </c>
      <c r="AP131" s="121">
        <f t="array" ref="AP131">COUNTIF(INDEX(ownership,0,MATCH(AP$1,Systems!$I$2:AY$2,)),$A131)+COUNTIFS(INDEX(ownership,0,MATCH(AP$1,Systems!$I$2:AY$2,)),$A131&amp;"(*",INDEX(ownership,0,MATCH(AP$1,Systems!$I$2:AY$2,)),"&lt;&gt;*"&amp;"(X)"&amp;"*")+COUNTIF(INDEX(ownership,0,MATCH(AP$1,Systems!$I$2:AY$2,)),$A131&amp;",*")</f>
        <v>0</v>
      </c>
      <c r="AQ131" s="121">
        <f t="array" ref="AQ131">COUNTIF(INDEX(ownership,0,MATCH(AQ$1,Systems!$I$2:AY$2,)),$A131)+COUNTIFS(INDEX(ownership,0,MATCH(AQ$1,Systems!$I$2:AY$2,)),$A131&amp;"(*",INDEX(ownership,0,MATCH(AQ$1,Systems!$I$2:AY$2,)),"&lt;&gt;*"&amp;"(X)"&amp;"*")+COUNTIF(INDEX(ownership,0,MATCH(AQ$1,Systems!$I$2:AY$2,)),$A131&amp;",*")</f>
        <v>0</v>
      </c>
      <c r="AR131" s="121">
        <f t="array" ref="AR131">COUNTIF(INDEX(ownership,0,MATCH(AR$1,Systems!$I$2:AY$2,)),$A131)+COUNTIFS(INDEX(ownership,0,MATCH(AR$1,Systems!$I$2:AY$2,)),$A131&amp;"(*",INDEX(ownership,0,MATCH(AR$1,Systems!$I$2:AY$2,)),"&lt;&gt;*"&amp;"(X)"&amp;"*")+COUNTIF(INDEX(ownership,0,MATCH(AR$1,Systems!$I$2:AY$2,)),$A131&amp;",*")</f>
        <v>0</v>
      </c>
      <c r="AS131" s="121">
        <f t="array" ref="AS131">COUNTIF(INDEX(ownership,0,MATCH(AS$1,Systems!$I$2:AY$2,)),$A131)+COUNTIFS(INDEX(ownership,0,MATCH(AS$1,Systems!$I$2:AY$2,)),$A131&amp;"(*",INDEX(ownership,0,MATCH(AS$1,Systems!$I$2:AY$2,)),"&lt;&gt;*"&amp;"(X)"&amp;"*")+COUNTIF(INDEX(ownership,0,MATCH(AS$1,Systems!$I$2:AY$2,)),$A131&amp;",*")</f>
        <v>0</v>
      </c>
      <c r="AT131" s="121">
        <f t="array" ref="AT131">COUNTIF(INDEX(ownership,0,MATCH(AT$1,Systems!$I$2:AY$2,)),$A131)+COUNTIFS(INDEX(ownership,0,MATCH(AT$1,Systems!$I$2:AY$2,)),$A131&amp;"(*",INDEX(ownership,0,MATCH(AT$1,Systems!$I$2:AY$2,)),"&lt;&gt;*"&amp;"(X)"&amp;"*")+COUNTIF(INDEX(ownership,0,MATCH(AT$1,Systems!$I$2:AY$2,)),$A131&amp;",*")</f>
        <v>0</v>
      </c>
      <c r="AU131" s="121">
        <f t="array" ref="AU131">COUNTIF(INDEX(ownership,0,MATCH(AU$1,Systems!$I$2:AY$2,)),$A131)+COUNTIFS(INDEX(ownership,0,MATCH(AU$1,Systems!$I$2:AY$2,)),$A131&amp;"(*",INDEX(ownership,0,MATCH(AU$1,Systems!$I$2:AY$2,)),"&lt;&gt;*"&amp;"(X)"&amp;"*")+COUNTIF(INDEX(ownership,0,MATCH(AU$1,Systems!$I$2:AY$2,)),$A131&amp;",*")</f>
        <v>0</v>
      </c>
      <c r="AV131" s="121">
        <f t="array" ref="AV131">COUNTIF(INDEX(ownership,0,MATCH(AV$1,Systems!$I$2:AY$2,)),$A131)+COUNTIFS(INDEX(ownership,0,MATCH(AV$1,Systems!$I$2:AY$2,)),$A131&amp;"(*",INDEX(ownership,0,MATCH(AV$1,Systems!$I$2:AY$2,)),"&lt;&gt;*"&amp;"(X)"&amp;"*")+COUNTIF(INDEX(ownership,0,MATCH(AV$1,Systems!$I$2:AY$2,)),$A131&amp;",*")</f>
        <v>0</v>
      </c>
      <c r="AW131" s="121">
        <f t="array" ref="AW131">COUNTIF(INDEX(ownership,0,MATCH(AW$1,Systems!$I$2:AY$2,)),$A131)+COUNTIFS(INDEX(ownership,0,MATCH(AW$1,Systems!$I$2:AY$2,)),$A131&amp;"(*",INDEX(ownership,0,MATCH(AW$1,Systems!$I$2:AY$2,)),"&lt;&gt;*"&amp;"(X)"&amp;"*")+COUNTIF(INDEX(ownership,0,MATCH(AW$1,Systems!$I$2:AY$2,)),$A131&amp;",*")</f>
        <v>45</v>
      </c>
      <c r="AX131" s="121">
        <f t="array" ref="AX131">COUNTIF(INDEX(ownership,0,MATCH(AX$1,Systems!$I$2:AY$2,)),$A131)+COUNTIFS(INDEX(ownership,0,MATCH(AX$1,Systems!$I$2:AY$2,)),$A131&amp;"(*",INDEX(ownership,0,MATCH(AX$1,Systems!$I$2:AY$2,)),"&lt;&gt;*"&amp;"(X)"&amp;"*")+COUNTIF(INDEX(ownership,0,MATCH(AX$1,Systems!$I$2:AY$2,)),$A131&amp;",*")</f>
        <v>45</v>
      </c>
      <c r="AY131" s="121">
        <f t="array" ref="AY131">COUNTIF(INDEX(ownership,0,MATCH(AY$1,Systems!$I$2:AZ$2,)),$A131)+COUNTIFS(INDEX(ownership,0,MATCH(AY$1,Systems!$I$2:AZ$2,)),$A131&amp;"(*",INDEX(ownership,0,MATCH(AY$1,Systems!$I$2:AZ$2,)),"&lt;&gt;*"&amp;"(X)"&amp;"*")+COUNTIF(INDEX(ownership,0,MATCH(AY$1,Systems!$I$2:AZ$2,)),$A131&amp;",*")</f>
        <v>45</v>
      </c>
      <c r="AZ131" s="121">
        <f t="array" ref="AZ131">COUNTIF(INDEX(ownership,0,MATCH(AZ$1,Systems!$I$2:AY$2,)),$A131)+COUNTIFS(INDEX(ownership,0,MATCH(AZ$1,Systems!$I$2:AY$2,)),$A131&amp;"(*",INDEX(ownership,0,MATCH(AZ$1,Systems!$I$2:AY$2,)),"&lt;&gt;*"&amp;"(X)"&amp;"*")+COUNTIF(INDEX(ownership,0,MATCH(AZ$1,Systems!$I$2:AY$2,)),$A131&amp;",*")</f>
        <v>0</v>
      </c>
    </row>
    <row r="132" ht="15.75" customHeight="1">
      <c r="A132" s="60" t="s">
        <v>605</v>
      </c>
      <c r="B132" s="60" t="s">
        <v>8172</v>
      </c>
      <c r="C132" s="60" t="s">
        <v>8055</v>
      </c>
      <c r="D132" s="119">
        <v>3143.0</v>
      </c>
      <c r="E132" s="69"/>
      <c r="F132" s="122"/>
      <c r="G132" s="121">
        <f t="shared" si="1"/>
        <v>114</v>
      </c>
      <c r="H132" s="121">
        <f t="array" ref="H132">COUNTIF(INDEX(ownership,0,MATCH(H$1,Systems!$I$2:AY$2,)),$A132)+COUNTIFS(INDEX(ownership,0,MATCH(H$1,Systems!$I$2:AY$2,)),$A132&amp;"(*",INDEX(ownership,0,MATCH(H$1,Systems!$I$2:AY$2,)),"&lt;&gt;*"&amp;"(X)"&amp;"*")+COUNTIF(INDEX(ownership,0,MATCH(H$1,Systems!$I$2:AY$2,)),$A132&amp;",*")</f>
        <v>0</v>
      </c>
      <c r="I132" s="121">
        <f t="array" ref="I132">COUNTIF(INDEX(ownership,0,MATCH(I$1,Systems!$I$2:AY$2,)),$A132)+COUNTIFS(INDEX(ownership,0,MATCH(I$1,Systems!$I$2:AY$2,)),$A132&amp;"(*",INDEX(ownership,0,MATCH(I$1,Systems!$I$2:AY$2,)),"&lt;&gt;*"&amp;"(X)"&amp;"*")+COUNTIF(INDEX(ownership,0,MATCH(I$1,Systems!$I$2:AY$2,)),$A132&amp;",*")</f>
        <v>0</v>
      </c>
      <c r="J132" s="121">
        <f t="array" ref="J132">COUNTIF(INDEX(ownership,0,MATCH(J$1,Systems!$I$2:AY$2,)),$A132)+COUNTIFS(INDEX(ownership,0,MATCH(J$1,Systems!$I$2:AY$2,)),$A132&amp;"(*",INDEX(ownership,0,MATCH(J$1,Systems!$I$2:AY$2,)),"&lt;&gt;*"&amp;"(X)"&amp;"*")+COUNTIF(INDEX(ownership,0,MATCH(J$1,Systems!$I$2:AY$2,)),$A132&amp;",*")</f>
        <v>0</v>
      </c>
      <c r="K132" s="121">
        <f t="array" ref="K132">COUNTIF(INDEX(ownership,0,MATCH(K$1,Systems!$I$2:AY$2,)),$A132)+COUNTIFS(INDEX(ownership,0,MATCH(K$1,Systems!$I$2:AY$2,)),$A132&amp;"(*",INDEX(ownership,0,MATCH(K$1,Systems!$I$2:AY$2,)),"&lt;&gt;*"&amp;"(X)"&amp;"*")+COUNTIF(INDEX(ownership,0,MATCH(K$1,Systems!$I$2:AY$2,)),$A132&amp;",*")</f>
        <v>0</v>
      </c>
      <c r="L132" s="121">
        <f t="array" ref="L132">COUNTIF(INDEX(ownership,0,MATCH(L$1,Systems!$I$2:AY$2,)),$A132)+COUNTIFS(INDEX(ownership,0,MATCH(L$1,Systems!$I$2:AY$2,)),$A132&amp;"(*",INDEX(ownership,0,MATCH(L$1,Systems!$I$2:AY$2,)),"&lt;&gt;*"&amp;"(X)"&amp;"*")+COUNTIF(INDEX(ownership,0,MATCH(L$1,Systems!$I$2:AY$2,)),$A132&amp;",*")</f>
        <v>0</v>
      </c>
      <c r="M132" s="121">
        <f t="array" ref="M132">COUNTIF(INDEX(ownership,0,MATCH(M$1,Systems!$I$2:AY$2,)),$A132)+COUNTIFS(INDEX(ownership,0,MATCH(M$1,Systems!$I$2:AY$2,)),$A132&amp;"(*",INDEX(ownership,0,MATCH(M$1,Systems!$I$2:AY$2,)),"&lt;&gt;*"&amp;"(X)"&amp;"*")+COUNTIF(INDEX(ownership,0,MATCH(M$1,Systems!$I$2:AY$2,)),$A132&amp;",*")</f>
        <v>0</v>
      </c>
      <c r="N132" s="121">
        <f t="array" ref="N132">COUNTIF(INDEX(ownership,0,MATCH(N$1,Systems!$I$2:AY$2,)),$A132)+COUNTIFS(INDEX(ownership,0,MATCH(N$1,Systems!$I$2:AY$2,)),$A132&amp;"(*",INDEX(ownership,0,MATCH(N$1,Systems!$I$2:AY$2,)),"&lt;&gt;*"&amp;"(X)"&amp;"*")+COUNTIF(INDEX(ownership,0,MATCH(N$1,Systems!$I$2:AY$2,)),$A132&amp;",*")</f>
        <v>0</v>
      </c>
      <c r="O132" s="121">
        <f t="array" ref="O132">COUNTIF(INDEX(ownership,0,MATCH(O$1,Systems!$I$2:AY$2,)),$A132)+COUNTIFS(INDEX(ownership,0,MATCH(O$1,Systems!$I$2:AY$2,)),$A132&amp;"(*",INDEX(ownership,0,MATCH(O$1,Systems!$I$2:AY$2,)),"&lt;&gt;*"&amp;"(X)"&amp;"*")+COUNTIF(INDEX(ownership,0,MATCH(O$1,Systems!$I$2:AY$2,)),$A132&amp;",*")</f>
        <v>0</v>
      </c>
      <c r="P132" s="121">
        <f t="array" ref="P132">COUNTIF(INDEX(ownership,0,MATCH(P$1,Systems!$I$2:AY$2,)),$A132)+COUNTIFS(INDEX(ownership,0,MATCH(P$1,Systems!$I$2:AY$2,)),$A132&amp;"(*",INDEX(ownership,0,MATCH(P$1,Systems!$I$2:AY$2,)),"&lt;&gt;*"&amp;"(X)"&amp;"*")+COUNTIF(INDEX(ownership,0,MATCH(P$1,Systems!$I$2:AY$2,)),$A132&amp;",*")</f>
        <v>0</v>
      </c>
      <c r="Q132" s="121">
        <f t="array" ref="Q132">COUNTIF(INDEX(ownership,0,MATCH(Q$1,Systems!$I$2:AY$2,)),$A132)+COUNTIFS(INDEX(ownership,0,MATCH(Q$1,Systems!$I$2:AY$2,)),$A132&amp;"(*",INDEX(ownership,0,MATCH(Q$1,Systems!$I$2:AY$2,)),"&lt;&gt;*"&amp;"(X)"&amp;"*")+COUNTIF(INDEX(ownership,0,MATCH(Q$1,Systems!$I$2:AY$2,)),$A132&amp;",*")</f>
        <v>0</v>
      </c>
      <c r="R132" s="121">
        <f t="array" ref="R132">COUNTIF(INDEX(ownership,0,MATCH(R$1,Systems!$I$2:AY$2,)),$A132)+COUNTIFS(INDEX(ownership,0,MATCH(R$1,Systems!$I$2:AY$2,)),$A132&amp;"(*",INDEX(ownership,0,MATCH(R$1,Systems!$I$2:AY$2,)),"&lt;&gt;*"&amp;"(X)"&amp;"*")+COUNTIF(INDEX(ownership,0,MATCH(R$1,Systems!$I$2:AY$2,)),$A132&amp;",*")</f>
        <v>0</v>
      </c>
      <c r="S132" s="121">
        <f t="array" ref="S132">COUNTIF(INDEX(ownership,0,MATCH(S$1,Systems!$I$2:AY$2,)),$A132)+COUNTIFS(INDEX(ownership,0,MATCH(S$1,Systems!$I$2:AY$2,)),$A132&amp;"(*",INDEX(ownership,0,MATCH(S$1,Systems!$I$2:AY$2,)),"&lt;&gt;*"&amp;"(X)"&amp;"*")+COUNTIF(INDEX(ownership,0,MATCH(S$1,Systems!$I$2:AY$2,)),$A132&amp;",*")</f>
        <v>0</v>
      </c>
      <c r="T132" s="121">
        <f t="array" ref="T132">COUNTIF(INDEX(ownership,0,MATCH(T$1,Systems!$I$2:AY$2,)),$A132)+COUNTIFS(INDEX(ownership,0,MATCH(T$1,Systems!$I$2:AY$2,)),$A132&amp;"(*",INDEX(ownership,0,MATCH(T$1,Systems!$I$2:AY$2,)),"&lt;&gt;*"&amp;"(X)"&amp;"*")+COUNTIF(INDEX(ownership,0,MATCH(T$1,Systems!$I$2:AY$2,)),$A132&amp;",*")</f>
        <v>0</v>
      </c>
      <c r="U132" s="121">
        <f t="array" ref="U132">COUNTIF(INDEX(ownership,0,MATCH(U$1,Systems!$I$2:AY$2,)),$A132)+COUNTIFS(INDEX(ownership,0,MATCH(U$1,Systems!$I$2:AY$2,)),$A132&amp;"(*",INDEX(ownership,0,MATCH(U$1,Systems!$I$2:AY$2,)),"&lt;&gt;*"&amp;"(X)"&amp;"*")+COUNTIF(INDEX(ownership,0,MATCH(U$1,Systems!$I$2:AY$2,)),$A132&amp;",*")</f>
        <v>0</v>
      </c>
      <c r="V132" s="121">
        <f t="array" ref="V132">COUNTIF(INDEX(ownership,0,MATCH(V$1,Systems!$I$2:AY$2,)),$A132)+COUNTIFS(INDEX(ownership,0,MATCH(V$1,Systems!$I$2:AY$2,)),$A132&amp;"(*",INDEX(ownership,0,MATCH(V$1,Systems!$I$2:AY$2,)),"&lt;&gt;*"&amp;"(X)"&amp;"*")+COUNTIF(INDEX(ownership,0,MATCH(V$1,Systems!$I$2:AY$2,)),$A132&amp;",*")</f>
        <v>0</v>
      </c>
      <c r="W132" s="121">
        <f t="array" ref="W132">COUNTIF(INDEX(ownership,0,MATCH(W$1,Systems!$I$2:AY$2,)),$A132)+COUNTIFS(INDEX(ownership,0,MATCH(W$1,Systems!$I$2:AY$2,)),$A132&amp;"(*",INDEX(ownership,0,MATCH(W$1,Systems!$I$2:AY$2,)),"&lt;&gt;*"&amp;"(X)"&amp;"*")+COUNTIF(INDEX(ownership,0,MATCH(W$1,Systems!$I$2:AY$2,)),$A132&amp;",*")</f>
        <v>0</v>
      </c>
      <c r="X132" s="121">
        <f t="array" ref="X132">COUNTIF(INDEX(ownership,0,MATCH(X$1,Systems!$I$2:AY$2,)),$A132)+COUNTIFS(INDEX(ownership,0,MATCH(X$1,Systems!$I$2:AY$2,)),$A132&amp;"(*",INDEX(ownership,0,MATCH(X$1,Systems!$I$2:AY$2,)),"&lt;&gt;*"&amp;"(X)"&amp;"*")+COUNTIF(INDEX(ownership,0,MATCH(X$1,Systems!$I$2:AY$2,)),$A132&amp;",*")</f>
        <v>0</v>
      </c>
      <c r="Y132" s="121">
        <f t="array" ref="Y132">COUNTIF(INDEX(ownership,0,MATCH(Y$1,Systems!$I$2:AY$2,)),$A132)+COUNTIFS(INDEX(ownership,0,MATCH(Y$1,Systems!$I$2:AY$2,)),$A132&amp;"(*",INDEX(ownership,0,MATCH(Y$1,Systems!$I$2:AY$2,)),"&lt;&gt;*"&amp;"(X)"&amp;"*")+COUNTIF(INDEX(ownership,0,MATCH(Y$1,Systems!$I$2:AY$2,)),$A132&amp;",*")</f>
        <v>0</v>
      </c>
      <c r="Z132" s="121">
        <f t="array" ref="Z132">COUNTIF(INDEX(ownership,0,MATCH(Z$1,Systems!$I$2:AY$2,)),$A132)+COUNTIFS(INDEX(ownership,0,MATCH(Z$1,Systems!$I$2:AY$2,)),$A132&amp;"(*",INDEX(ownership,0,MATCH(Z$1,Systems!$I$2:AY$2,)),"&lt;&gt;*"&amp;"(X)"&amp;"*")+COUNTIF(INDEX(ownership,0,MATCH(Z$1,Systems!$I$2:AY$2,)),$A132&amp;",*")</f>
        <v>0</v>
      </c>
      <c r="AA132" s="121">
        <f t="array" ref="AA132">COUNTIF(INDEX(ownership,0,MATCH(AA$1,Systems!$I$2:AY$2,)),$A132)+COUNTIFS(INDEX(ownership,0,MATCH(AA$1,Systems!$I$2:AY$2,)),$A132&amp;"(*",INDEX(ownership,0,MATCH(AA$1,Systems!$I$2:AY$2,)),"&lt;&gt;*"&amp;"(X)"&amp;"*")+COUNTIF(INDEX(ownership,0,MATCH(AA$1,Systems!$I$2:AY$2,)),$A132&amp;",*")</f>
        <v>0</v>
      </c>
      <c r="AB132" s="121">
        <f t="array" ref="AB132">COUNTIF(INDEX(ownership,0,MATCH(AB$1,Systems!$I$2:AY$2,)),$A132)+COUNTIFS(INDEX(ownership,0,MATCH(AB$1,Systems!$I$2:AY$2,)),$A132&amp;"(*",INDEX(ownership,0,MATCH(AB$1,Systems!$I$2:AY$2,)),"&lt;&gt;*"&amp;"(X)"&amp;"*")+COUNTIF(INDEX(ownership,0,MATCH(AB$1,Systems!$I$2:AY$2,)),$A132&amp;",*")</f>
        <v>0</v>
      </c>
      <c r="AC132" s="121">
        <f t="array" ref="AC132">COUNTIF(INDEX(ownership,0,MATCH(AC$1,Systems!$I$2:AY$2,)),$A132)+COUNTIFS(INDEX(ownership,0,MATCH(AC$1,Systems!$I$2:AY$2,)),$A132&amp;"(*",INDEX(ownership,0,MATCH(AC$1,Systems!$I$2:AY$2,)),"&lt;&gt;*"&amp;"(X)"&amp;"*")+COUNTIF(INDEX(ownership,0,MATCH(AC$1,Systems!$I$2:AY$2,)),$A132&amp;",*")</f>
        <v>0</v>
      </c>
      <c r="AD132" s="121">
        <f t="array" ref="AD132">COUNTIF(INDEX(ownership,0,MATCH(AD$1,Systems!$I$2:AY$2,)),$A132)+COUNTIFS(INDEX(ownership,0,MATCH(AD$1,Systems!$I$2:AY$2,)),$A132&amp;"(*",INDEX(ownership,0,MATCH(AD$1,Systems!$I$2:AY$2,)),"&lt;&gt;*"&amp;"(X)"&amp;"*")+COUNTIF(INDEX(ownership,0,MATCH(AD$1,Systems!$I$2:AY$2,)),$A132&amp;",*")</f>
        <v>0</v>
      </c>
      <c r="AE132" s="121">
        <f t="array" ref="AE132">COUNTIF(INDEX(ownership,0,MATCH(AE$1,Systems!$I$2:AY$2,)),$A132)+COUNTIFS(INDEX(ownership,0,MATCH(AE$1,Systems!$I$2:AY$2,)),$A132&amp;"(*",INDEX(ownership,0,MATCH(AE$1,Systems!$I$2:AY$2,)),"&lt;&gt;*"&amp;"(X)"&amp;"*")+COUNTIF(INDEX(ownership,0,MATCH(AE$1,Systems!$I$2:AY$2,)),$A132&amp;",*")</f>
        <v>0</v>
      </c>
      <c r="AF132" s="121">
        <f t="array" ref="AF132">COUNTIF(INDEX(ownership,0,MATCH(AF$1,Systems!$I$2:AY$2,)),$A132)+COUNTIFS(INDEX(ownership,0,MATCH(AF$1,Systems!$I$2:AY$2,)),$A132&amp;"(*",INDEX(ownership,0,MATCH(AF$1,Systems!$I$2:AY$2,)),"&lt;&gt;*"&amp;"(X)"&amp;"*")+COUNTIF(INDEX(ownership,0,MATCH(AF$1,Systems!$I$2:AY$2,)),$A132&amp;",*")</f>
        <v>0</v>
      </c>
      <c r="AG132" s="121">
        <f t="array" ref="AG132">COUNTIF(INDEX(ownership,0,MATCH(AG$1,Systems!$I$2:AY$2,)),$A132)+COUNTIFS(INDEX(ownership,0,MATCH(AG$1,Systems!$I$2:AY$2,)),$A132&amp;"(*",INDEX(ownership,0,MATCH(AG$1,Systems!$I$2:AY$2,)),"&lt;&gt;*"&amp;"(X)"&amp;"*")+COUNTIF(INDEX(ownership,0,MATCH(AG$1,Systems!$I$2:AY$2,)),$A132&amp;",*")</f>
        <v>0</v>
      </c>
      <c r="AH132" s="121">
        <f t="array" ref="AH132">COUNTIF(INDEX(ownership,0,MATCH(AH$1,Systems!$I$2:AY$2,)),$A132)+COUNTIFS(INDEX(ownership,0,MATCH(AH$1,Systems!$I$2:AY$2,)),$A132&amp;"(*",INDEX(ownership,0,MATCH(AH$1,Systems!$I$2:AY$2,)),"&lt;&gt;*"&amp;"(X)"&amp;"*")+COUNTIF(INDEX(ownership,0,MATCH(AH$1,Systems!$I$2:AY$2,)),$A132&amp;",*")</f>
        <v>0</v>
      </c>
      <c r="AI132" s="121">
        <f t="array" ref="AI132">COUNTIF(INDEX(ownership,0,MATCH(AI$1,Systems!$I$2:AY$2,)),$A132)+COUNTIFS(INDEX(ownership,0,MATCH(AI$1,Systems!$I$2:AY$2,)),$A132&amp;"(*",INDEX(ownership,0,MATCH(AI$1,Systems!$I$2:AY$2,)),"&lt;&gt;*"&amp;"(X)"&amp;"*")+COUNTIF(INDEX(ownership,0,MATCH(AI$1,Systems!$I$2:AY$2,)),$A132&amp;",*")</f>
        <v>0</v>
      </c>
      <c r="AJ132" s="121">
        <f t="array" ref="AJ132">COUNTIF(INDEX(ownership,0,MATCH(AJ$1,Systems!$I$2:AY$2,)),$A132)+COUNTIFS(INDEX(ownership,0,MATCH(AJ$1,Systems!$I$2:AY$2,)),$A132&amp;"(*",INDEX(ownership,0,MATCH(AJ$1,Systems!$I$2:AY$2,)),"&lt;&gt;*"&amp;"(X)"&amp;"*")+COUNTIF(INDEX(ownership,0,MATCH(AJ$1,Systems!$I$2:AY$2,)),$A132&amp;",*")</f>
        <v>0</v>
      </c>
      <c r="AK132" s="121">
        <f t="array" ref="AK132">COUNTIF(INDEX(ownership,0,MATCH(AK$1,Systems!$I$2:AY$2,)),$A132)+COUNTIFS(INDEX(ownership,0,MATCH(AK$1,Systems!$I$2:AY$2,)),$A132&amp;"(*",INDEX(ownership,0,MATCH(AK$1,Systems!$I$2:AY$2,)),"&lt;&gt;*"&amp;"(X)"&amp;"*")+COUNTIF(INDEX(ownership,0,MATCH(AK$1,Systems!$I$2:AY$2,)),$A132&amp;",*")</f>
        <v>0</v>
      </c>
      <c r="AL132" s="121">
        <f t="array" ref="AL132">COUNTIF(INDEX(ownership,0,MATCH(AL$1,Systems!$I$2:AY$2,)),$A132)+COUNTIFS(INDEX(ownership,0,MATCH(AL$1,Systems!$I$2:AY$2,)),$A132&amp;"(*",INDEX(ownership,0,MATCH(AL$1,Systems!$I$2:AY$2,)),"&lt;&gt;*"&amp;"(X)"&amp;"*")+COUNTIF(INDEX(ownership,0,MATCH(AL$1,Systems!$I$2:AY$2,)),$A132&amp;",*")</f>
        <v>0</v>
      </c>
      <c r="AM132" s="121">
        <f t="array" ref="AM132">COUNTIF(INDEX(ownership,0,MATCH(AM$1,Systems!$I$2:AY$2,)),$A132)+COUNTIFS(INDEX(ownership,0,MATCH(AM$1,Systems!$I$2:AY$2,)),$A132&amp;"(*",INDEX(ownership,0,MATCH(AM$1,Systems!$I$2:AY$2,)),"&lt;&gt;*"&amp;"(X)"&amp;"*")+COUNTIF(INDEX(ownership,0,MATCH(AM$1,Systems!$I$2:AY$2,)),$A132&amp;",*")</f>
        <v>0</v>
      </c>
      <c r="AN132" s="121">
        <f t="array" ref="AN132">COUNTIF(INDEX(ownership,0,MATCH(AN$1,Systems!$I$2:AY$2,)),$A132)+COUNTIFS(INDEX(ownership,0,MATCH(AN$1,Systems!$I$2:AY$2,)),$A132&amp;"(*",INDEX(ownership,0,MATCH(AN$1,Systems!$I$2:AY$2,)),"&lt;&gt;*"&amp;"(X)"&amp;"*")+COUNTIF(INDEX(ownership,0,MATCH(AN$1,Systems!$I$2:AY$2,)),$A132&amp;",*")</f>
        <v>0</v>
      </c>
      <c r="AO132" s="121">
        <f t="array" ref="AO132">COUNTIF(INDEX(ownership,0,MATCH(AO$1,Systems!$I$2:AY$2,)),$A132)+COUNTIFS(INDEX(ownership,0,MATCH(AO$1,Systems!$I$2:AY$2,)),$A132&amp;"(*",INDEX(ownership,0,MATCH(AO$1,Systems!$I$2:AY$2,)),"&lt;&gt;*"&amp;"(X)"&amp;"*")+COUNTIF(INDEX(ownership,0,MATCH(AO$1,Systems!$I$2:AY$2,)),$A132&amp;",*")</f>
        <v>0</v>
      </c>
      <c r="AP132" s="121">
        <f t="array" ref="AP132">COUNTIF(INDEX(ownership,0,MATCH(AP$1,Systems!$I$2:AY$2,)),$A132)+COUNTIFS(INDEX(ownership,0,MATCH(AP$1,Systems!$I$2:AY$2,)),$A132&amp;"(*",INDEX(ownership,0,MATCH(AP$1,Systems!$I$2:AY$2,)),"&lt;&gt;*"&amp;"(X)"&amp;"*")+COUNTIF(INDEX(ownership,0,MATCH(AP$1,Systems!$I$2:AY$2,)),$A132&amp;",*")</f>
        <v>0</v>
      </c>
      <c r="AQ132" s="121">
        <f t="array" ref="AQ132">COUNTIF(INDEX(ownership,0,MATCH(AQ$1,Systems!$I$2:AY$2,)),$A132)+COUNTIFS(INDEX(ownership,0,MATCH(AQ$1,Systems!$I$2:AY$2,)),$A132&amp;"(*",INDEX(ownership,0,MATCH(AQ$1,Systems!$I$2:AY$2,)),"&lt;&gt;*"&amp;"(X)"&amp;"*")+COUNTIF(INDEX(ownership,0,MATCH(AQ$1,Systems!$I$2:AY$2,)),$A132&amp;",*")</f>
        <v>0</v>
      </c>
      <c r="AR132" s="121">
        <f t="array" ref="AR132">COUNTIF(INDEX(ownership,0,MATCH(AR$1,Systems!$I$2:AY$2,)),$A132)+COUNTIFS(INDEX(ownership,0,MATCH(AR$1,Systems!$I$2:AY$2,)),$A132&amp;"(*",INDEX(ownership,0,MATCH(AR$1,Systems!$I$2:AY$2,)),"&lt;&gt;*"&amp;"(X)"&amp;"*")+COUNTIF(INDEX(ownership,0,MATCH(AR$1,Systems!$I$2:AY$2,)),$A132&amp;",*")</f>
        <v>0</v>
      </c>
      <c r="AS132" s="121">
        <f t="array" ref="AS132">COUNTIF(INDEX(ownership,0,MATCH(AS$1,Systems!$I$2:AY$2,)),$A132)+COUNTIFS(INDEX(ownership,0,MATCH(AS$1,Systems!$I$2:AY$2,)),$A132&amp;"(*",INDEX(ownership,0,MATCH(AS$1,Systems!$I$2:AY$2,)),"&lt;&gt;*"&amp;"(X)"&amp;"*")+COUNTIF(INDEX(ownership,0,MATCH(AS$1,Systems!$I$2:AY$2,)),$A132&amp;",*")</f>
        <v>0</v>
      </c>
      <c r="AT132" s="121">
        <f t="array" ref="AT132">COUNTIF(INDEX(ownership,0,MATCH(AT$1,Systems!$I$2:AY$2,)),$A132)+COUNTIFS(INDEX(ownership,0,MATCH(AT$1,Systems!$I$2:AY$2,)),$A132&amp;"(*",INDEX(ownership,0,MATCH(AT$1,Systems!$I$2:AY$2,)),"&lt;&gt;*"&amp;"(X)"&amp;"*")+COUNTIF(INDEX(ownership,0,MATCH(AT$1,Systems!$I$2:AY$2,)),$A132&amp;",*")</f>
        <v>0</v>
      </c>
      <c r="AU132" s="121">
        <f t="array" ref="AU132">COUNTIF(INDEX(ownership,0,MATCH(AU$1,Systems!$I$2:AY$2,)),$A132)+COUNTIFS(INDEX(ownership,0,MATCH(AU$1,Systems!$I$2:AY$2,)),$A132&amp;"(*",INDEX(ownership,0,MATCH(AU$1,Systems!$I$2:AY$2,)),"&lt;&gt;*"&amp;"(X)"&amp;"*")+COUNTIF(INDEX(ownership,0,MATCH(AU$1,Systems!$I$2:AY$2,)),$A132&amp;",*")</f>
        <v>0</v>
      </c>
      <c r="AV132" s="121">
        <f t="array" ref="AV132">COUNTIF(INDEX(ownership,0,MATCH(AV$1,Systems!$I$2:AY$2,)),$A132)+COUNTIFS(INDEX(ownership,0,MATCH(AV$1,Systems!$I$2:AY$2,)),$A132&amp;"(*",INDEX(ownership,0,MATCH(AV$1,Systems!$I$2:AY$2,)),"&lt;&gt;*"&amp;"(X)"&amp;"*")+COUNTIF(INDEX(ownership,0,MATCH(AV$1,Systems!$I$2:AY$2,)),$A132&amp;",*")</f>
        <v>0</v>
      </c>
      <c r="AW132" s="121">
        <f t="array" ref="AW132">COUNTIF(INDEX(ownership,0,MATCH(AW$1,Systems!$I$2:AY$2,)),$A132)+COUNTIFS(INDEX(ownership,0,MATCH(AW$1,Systems!$I$2:AY$2,)),$A132&amp;"(*",INDEX(ownership,0,MATCH(AW$1,Systems!$I$2:AY$2,)),"&lt;&gt;*"&amp;"(X)"&amp;"*")+COUNTIF(INDEX(ownership,0,MATCH(AW$1,Systems!$I$2:AY$2,)),$A132&amp;",*")</f>
        <v>99</v>
      </c>
      <c r="AX132" s="121">
        <f t="array" ref="AX132">COUNTIF(INDEX(ownership,0,MATCH(AX$1,Systems!$I$2:AY$2,)),$A132)+COUNTIFS(INDEX(ownership,0,MATCH(AX$1,Systems!$I$2:AY$2,)),$A132&amp;"(*",INDEX(ownership,0,MATCH(AX$1,Systems!$I$2:AY$2,)),"&lt;&gt;*"&amp;"(X)"&amp;"*")+COUNTIF(INDEX(ownership,0,MATCH(AX$1,Systems!$I$2:AY$2,)),$A132&amp;",*")</f>
        <v>114</v>
      </c>
      <c r="AY132" s="121">
        <f t="array" ref="AY132">COUNTIF(INDEX(ownership,0,MATCH(AY$1,Systems!$I$2:AZ$2,)),$A132)+COUNTIFS(INDEX(ownership,0,MATCH(AY$1,Systems!$I$2:AZ$2,)),$A132&amp;"(*",INDEX(ownership,0,MATCH(AY$1,Systems!$I$2:AZ$2,)),"&lt;&gt;*"&amp;"(X)"&amp;"*")+COUNTIF(INDEX(ownership,0,MATCH(AY$1,Systems!$I$2:AZ$2,)),$A132&amp;",*")</f>
        <v>84</v>
      </c>
      <c r="AZ132" s="121">
        <f t="array" ref="AZ132">COUNTIF(INDEX(ownership,0,MATCH(AZ$1,Systems!$I$2:AY$2,)),$A132)+COUNTIFS(INDEX(ownership,0,MATCH(AZ$1,Systems!$I$2:AY$2,)),$A132&amp;"(*",INDEX(ownership,0,MATCH(AZ$1,Systems!$I$2:AY$2,)),"&lt;&gt;*"&amp;"(X)"&amp;"*")+COUNTIF(INDEX(ownership,0,MATCH(AZ$1,Systems!$I$2:AY$2,)),$A132&amp;",*")</f>
        <v>0</v>
      </c>
    </row>
    <row r="133" ht="15.75" customHeight="1">
      <c r="A133" s="60" t="s">
        <v>751</v>
      </c>
      <c r="B133" s="60" t="s">
        <v>8173</v>
      </c>
      <c r="C133" s="60" t="s">
        <v>7962</v>
      </c>
      <c r="D133" s="119">
        <v>3144.0</v>
      </c>
      <c r="E133" s="69"/>
      <c r="F133" s="122"/>
      <c r="G133" s="121">
        <f t="shared" si="1"/>
        <v>4</v>
      </c>
      <c r="H133" s="121">
        <f t="array" ref="H133">COUNTIF(INDEX(ownership,0,MATCH(H$1,Systems!$I$2:AY$2,)),$A133)+COUNTIFS(INDEX(ownership,0,MATCH(H$1,Systems!$I$2:AY$2,)),$A133&amp;"(*",INDEX(ownership,0,MATCH(H$1,Systems!$I$2:AY$2,)),"&lt;&gt;*"&amp;"(X)"&amp;"*")+COUNTIF(INDEX(ownership,0,MATCH(H$1,Systems!$I$2:AY$2,)),$A133&amp;",*")</f>
        <v>0</v>
      </c>
      <c r="I133" s="121">
        <f t="array" ref="I133">COUNTIF(INDEX(ownership,0,MATCH(I$1,Systems!$I$2:AY$2,)),$A133)+COUNTIFS(INDEX(ownership,0,MATCH(I$1,Systems!$I$2:AY$2,)),$A133&amp;"(*",INDEX(ownership,0,MATCH(I$1,Systems!$I$2:AY$2,)),"&lt;&gt;*"&amp;"(X)"&amp;"*")+COUNTIF(INDEX(ownership,0,MATCH(I$1,Systems!$I$2:AY$2,)),$A133&amp;",*")</f>
        <v>0</v>
      </c>
      <c r="J133" s="121">
        <f t="array" ref="J133">COUNTIF(INDEX(ownership,0,MATCH(J$1,Systems!$I$2:AY$2,)),$A133)+COUNTIFS(INDEX(ownership,0,MATCH(J$1,Systems!$I$2:AY$2,)),$A133&amp;"(*",INDEX(ownership,0,MATCH(J$1,Systems!$I$2:AY$2,)),"&lt;&gt;*"&amp;"(X)"&amp;"*")+COUNTIF(INDEX(ownership,0,MATCH(J$1,Systems!$I$2:AY$2,)),$A133&amp;",*")</f>
        <v>0</v>
      </c>
      <c r="K133" s="121">
        <f t="array" ref="K133">COUNTIF(INDEX(ownership,0,MATCH(K$1,Systems!$I$2:AY$2,)),$A133)+COUNTIFS(INDEX(ownership,0,MATCH(K$1,Systems!$I$2:AY$2,)),$A133&amp;"(*",INDEX(ownership,0,MATCH(K$1,Systems!$I$2:AY$2,)),"&lt;&gt;*"&amp;"(X)"&amp;"*")+COUNTIF(INDEX(ownership,0,MATCH(K$1,Systems!$I$2:AY$2,)),$A133&amp;",*")</f>
        <v>0</v>
      </c>
      <c r="L133" s="121">
        <f t="array" ref="L133">COUNTIF(INDEX(ownership,0,MATCH(L$1,Systems!$I$2:AY$2,)),$A133)+COUNTIFS(INDEX(ownership,0,MATCH(L$1,Systems!$I$2:AY$2,)),$A133&amp;"(*",INDEX(ownership,0,MATCH(L$1,Systems!$I$2:AY$2,)),"&lt;&gt;*"&amp;"(X)"&amp;"*")+COUNTIF(INDEX(ownership,0,MATCH(L$1,Systems!$I$2:AY$2,)),$A133&amp;",*")</f>
        <v>0</v>
      </c>
      <c r="M133" s="121">
        <f t="array" ref="M133">COUNTIF(INDEX(ownership,0,MATCH(M$1,Systems!$I$2:AY$2,)),$A133)+COUNTIFS(INDEX(ownership,0,MATCH(M$1,Systems!$I$2:AY$2,)),$A133&amp;"(*",INDEX(ownership,0,MATCH(M$1,Systems!$I$2:AY$2,)),"&lt;&gt;*"&amp;"(X)"&amp;"*")+COUNTIF(INDEX(ownership,0,MATCH(M$1,Systems!$I$2:AY$2,)),$A133&amp;",*")</f>
        <v>0</v>
      </c>
      <c r="N133" s="121">
        <f t="array" ref="N133">COUNTIF(INDEX(ownership,0,MATCH(N$1,Systems!$I$2:AY$2,)),$A133)+COUNTIFS(INDEX(ownership,0,MATCH(N$1,Systems!$I$2:AY$2,)),$A133&amp;"(*",INDEX(ownership,0,MATCH(N$1,Systems!$I$2:AY$2,)),"&lt;&gt;*"&amp;"(X)"&amp;"*")+COUNTIF(INDEX(ownership,0,MATCH(N$1,Systems!$I$2:AY$2,)),$A133&amp;",*")</f>
        <v>0</v>
      </c>
      <c r="O133" s="121">
        <f t="array" ref="O133">COUNTIF(INDEX(ownership,0,MATCH(O$1,Systems!$I$2:AY$2,)),$A133)+COUNTIFS(INDEX(ownership,0,MATCH(O$1,Systems!$I$2:AY$2,)),$A133&amp;"(*",INDEX(ownership,0,MATCH(O$1,Systems!$I$2:AY$2,)),"&lt;&gt;*"&amp;"(X)"&amp;"*")+COUNTIF(INDEX(ownership,0,MATCH(O$1,Systems!$I$2:AY$2,)),$A133&amp;",*")</f>
        <v>0</v>
      </c>
      <c r="P133" s="121">
        <f t="array" ref="P133">COUNTIF(INDEX(ownership,0,MATCH(P$1,Systems!$I$2:AY$2,)),$A133)+COUNTIFS(INDEX(ownership,0,MATCH(P$1,Systems!$I$2:AY$2,)),$A133&amp;"(*",INDEX(ownership,0,MATCH(P$1,Systems!$I$2:AY$2,)),"&lt;&gt;*"&amp;"(X)"&amp;"*")+COUNTIF(INDEX(ownership,0,MATCH(P$1,Systems!$I$2:AY$2,)),$A133&amp;",*")</f>
        <v>0</v>
      </c>
      <c r="Q133" s="121">
        <f t="array" ref="Q133">COUNTIF(INDEX(ownership,0,MATCH(Q$1,Systems!$I$2:AY$2,)),$A133)+COUNTIFS(INDEX(ownership,0,MATCH(Q$1,Systems!$I$2:AY$2,)),$A133&amp;"(*",INDEX(ownership,0,MATCH(Q$1,Systems!$I$2:AY$2,)),"&lt;&gt;*"&amp;"(X)"&amp;"*")+COUNTIF(INDEX(ownership,0,MATCH(Q$1,Systems!$I$2:AY$2,)),$A133&amp;",*")</f>
        <v>0</v>
      </c>
      <c r="R133" s="121">
        <f t="array" ref="R133">COUNTIF(INDEX(ownership,0,MATCH(R$1,Systems!$I$2:AY$2,)),$A133)+COUNTIFS(INDEX(ownership,0,MATCH(R$1,Systems!$I$2:AY$2,)),$A133&amp;"(*",INDEX(ownership,0,MATCH(R$1,Systems!$I$2:AY$2,)),"&lt;&gt;*"&amp;"(X)"&amp;"*")+COUNTIF(INDEX(ownership,0,MATCH(R$1,Systems!$I$2:AY$2,)),$A133&amp;",*")</f>
        <v>0</v>
      </c>
      <c r="S133" s="121">
        <f t="array" ref="S133">COUNTIF(INDEX(ownership,0,MATCH(S$1,Systems!$I$2:AY$2,)),$A133)+COUNTIFS(INDEX(ownership,0,MATCH(S$1,Systems!$I$2:AY$2,)),$A133&amp;"(*",INDEX(ownership,0,MATCH(S$1,Systems!$I$2:AY$2,)),"&lt;&gt;*"&amp;"(X)"&amp;"*")+COUNTIF(INDEX(ownership,0,MATCH(S$1,Systems!$I$2:AY$2,)),$A133&amp;",*")</f>
        <v>0</v>
      </c>
      <c r="T133" s="121">
        <f t="array" ref="T133">COUNTIF(INDEX(ownership,0,MATCH(T$1,Systems!$I$2:AY$2,)),$A133)+COUNTIFS(INDEX(ownership,0,MATCH(T$1,Systems!$I$2:AY$2,)),$A133&amp;"(*",INDEX(ownership,0,MATCH(T$1,Systems!$I$2:AY$2,)),"&lt;&gt;*"&amp;"(X)"&amp;"*")+COUNTIF(INDEX(ownership,0,MATCH(T$1,Systems!$I$2:AY$2,)),$A133&amp;",*")</f>
        <v>0</v>
      </c>
      <c r="U133" s="121">
        <f t="array" ref="U133">COUNTIF(INDEX(ownership,0,MATCH(U$1,Systems!$I$2:AY$2,)),$A133)+COUNTIFS(INDEX(ownership,0,MATCH(U$1,Systems!$I$2:AY$2,)),$A133&amp;"(*",INDEX(ownership,0,MATCH(U$1,Systems!$I$2:AY$2,)),"&lt;&gt;*"&amp;"(X)"&amp;"*")+COUNTIF(INDEX(ownership,0,MATCH(U$1,Systems!$I$2:AY$2,)),$A133&amp;",*")</f>
        <v>0</v>
      </c>
      <c r="V133" s="121">
        <f t="array" ref="V133">COUNTIF(INDEX(ownership,0,MATCH(V$1,Systems!$I$2:AY$2,)),$A133)+COUNTIFS(INDEX(ownership,0,MATCH(V$1,Systems!$I$2:AY$2,)),$A133&amp;"(*",INDEX(ownership,0,MATCH(V$1,Systems!$I$2:AY$2,)),"&lt;&gt;*"&amp;"(X)"&amp;"*")+COUNTIF(INDEX(ownership,0,MATCH(V$1,Systems!$I$2:AY$2,)),$A133&amp;",*")</f>
        <v>0</v>
      </c>
      <c r="W133" s="121">
        <f t="array" ref="W133">COUNTIF(INDEX(ownership,0,MATCH(W$1,Systems!$I$2:AY$2,)),$A133)+COUNTIFS(INDEX(ownership,0,MATCH(W$1,Systems!$I$2:AY$2,)),$A133&amp;"(*",INDEX(ownership,0,MATCH(W$1,Systems!$I$2:AY$2,)),"&lt;&gt;*"&amp;"(X)"&amp;"*")+COUNTIF(INDEX(ownership,0,MATCH(W$1,Systems!$I$2:AY$2,)),$A133&amp;",*")</f>
        <v>0</v>
      </c>
      <c r="X133" s="121">
        <f t="array" ref="X133">COUNTIF(INDEX(ownership,0,MATCH(X$1,Systems!$I$2:AY$2,)),$A133)+COUNTIFS(INDEX(ownership,0,MATCH(X$1,Systems!$I$2:AY$2,)),$A133&amp;"(*",INDEX(ownership,0,MATCH(X$1,Systems!$I$2:AY$2,)),"&lt;&gt;*"&amp;"(X)"&amp;"*")+COUNTIF(INDEX(ownership,0,MATCH(X$1,Systems!$I$2:AY$2,)),$A133&amp;",*")</f>
        <v>0</v>
      </c>
      <c r="Y133" s="121">
        <f t="array" ref="Y133">COUNTIF(INDEX(ownership,0,MATCH(Y$1,Systems!$I$2:AY$2,)),$A133)+COUNTIFS(INDEX(ownership,0,MATCH(Y$1,Systems!$I$2:AY$2,)),$A133&amp;"(*",INDEX(ownership,0,MATCH(Y$1,Systems!$I$2:AY$2,)),"&lt;&gt;*"&amp;"(X)"&amp;"*")+COUNTIF(INDEX(ownership,0,MATCH(Y$1,Systems!$I$2:AY$2,)),$A133&amp;",*")</f>
        <v>0</v>
      </c>
      <c r="Z133" s="121">
        <f t="array" ref="Z133">COUNTIF(INDEX(ownership,0,MATCH(Z$1,Systems!$I$2:AY$2,)),$A133)+COUNTIFS(INDEX(ownership,0,MATCH(Z$1,Systems!$I$2:AY$2,)),$A133&amp;"(*",INDEX(ownership,0,MATCH(Z$1,Systems!$I$2:AY$2,)),"&lt;&gt;*"&amp;"(X)"&amp;"*")+COUNTIF(INDEX(ownership,0,MATCH(Z$1,Systems!$I$2:AY$2,)),$A133&amp;",*")</f>
        <v>0</v>
      </c>
      <c r="AA133" s="121">
        <f t="array" ref="AA133">COUNTIF(INDEX(ownership,0,MATCH(AA$1,Systems!$I$2:AY$2,)),$A133)+COUNTIFS(INDEX(ownership,0,MATCH(AA$1,Systems!$I$2:AY$2,)),$A133&amp;"(*",INDEX(ownership,0,MATCH(AA$1,Systems!$I$2:AY$2,)),"&lt;&gt;*"&amp;"(X)"&amp;"*")+COUNTIF(INDEX(ownership,0,MATCH(AA$1,Systems!$I$2:AY$2,)),$A133&amp;",*")</f>
        <v>0</v>
      </c>
      <c r="AB133" s="121">
        <f t="array" ref="AB133">COUNTIF(INDEX(ownership,0,MATCH(AB$1,Systems!$I$2:AY$2,)),$A133)+COUNTIFS(INDEX(ownership,0,MATCH(AB$1,Systems!$I$2:AY$2,)),$A133&amp;"(*",INDEX(ownership,0,MATCH(AB$1,Systems!$I$2:AY$2,)),"&lt;&gt;*"&amp;"(X)"&amp;"*")+COUNTIF(INDEX(ownership,0,MATCH(AB$1,Systems!$I$2:AY$2,)),$A133&amp;",*")</f>
        <v>0</v>
      </c>
      <c r="AC133" s="121">
        <f t="array" ref="AC133">COUNTIF(INDEX(ownership,0,MATCH(AC$1,Systems!$I$2:AY$2,)),$A133)+COUNTIFS(INDEX(ownership,0,MATCH(AC$1,Systems!$I$2:AY$2,)),$A133&amp;"(*",INDEX(ownership,0,MATCH(AC$1,Systems!$I$2:AY$2,)),"&lt;&gt;*"&amp;"(X)"&amp;"*")+COUNTIF(INDEX(ownership,0,MATCH(AC$1,Systems!$I$2:AY$2,)),$A133&amp;",*")</f>
        <v>0</v>
      </c>
      <c r="AD133" s="121">
        <f t="array" ref="AD133">COUNTIF(INDEX(ownership,0,MATCH(AD$1,Systems!$I$2:AY$2,)),$A133)+COUNTIFS(INDEX(ownership,0,MATCH(AD$1,Systems!$I$2:AY$2,)),$A133&amp;"(*",INDEX(ownership,0,MATCH(AD$1,Systems!$I$2:AY$2,)),"&lt;&gt;*"&amp;"(X)"&amp;"*")+COUNTIF(INDEX(ownership,0,MATCH(AD$1,Systems!$I$2:AY$2,)),$A133&amp;",*")</f>
        <v>0</v>
      </c>
      <c r="AE133" s="121">
        <f t="array" ref="AE133">COUNTIF(INDEX(ownership,0,MATCH(AE$1,Systems!$I$2:AY$2,)),$A133)+COUNTIFS(INDEX(ownership,0,MATCH(AE$1,Systems!$I$2:AY$2,)),$A133&amp;"(*",INDEX(ownership,0,MATCH(AE$1,Systems!$I$2:AY$2,)),"&lt;&gt;*"&amp;"(X)"&amp;"*")+COUNTIF(INDEX(ownership,0,MATCH(AE$1,Systems!$I$2:AY$2,)),$A133&amp;",*")</f>
        <v>0</v>
      </c>
      <c r="AF133" s="121">
        <f t="array" ref="AF133">COUNTIF(INDEX(ownership,0,MATCH(AF$1,Systems!$I$2:AY$2,)),$A133)+COUNTIFS(INDEX(ownership,0,MATCH(AF$1,Systems!$I$2:AY$2,)),$A133&amp;"(*",INDEX(ownership,0,MATCH(AF$1,Systems!$I$2:AY$2,)),"&lt;&gt;*"&amp;"(X)"&amp;"*")+COUNTIF(INDEX(ownership,0,MATCH(AF$1,Systems!$I$2:AY$2,)),$A133&amp;",*")</f>
        <v>0</v>
      </c>
      <c r="AG133" s="121">
        <f t="array" ref="AG133">COUNTIF(INDEX(ownership,0,MATCH(AG$1,Systems!$I$2:AY$2,)),$A133)+COUNTIFS(INDEX(ownership,0,MATCH(AG$1,Systems!$I$2:AY$2,)),$A133&amp;"(*",INDEX(ownership,0,MATCH(AG$1,Systems!$I$2:AY$2,)),"&lt;&gt;*"&amp;"(X)"&amp;"*")+COUNTIF(INDEX(ownership,0,MATCH(AG$1,Systems!$I$2:AY$2,)),$A133&amp;",*")</f>
        <v>0</v>
      </c>
      <c r="AH133" s="121">
        <f t="array" ref="AH133">COUNTIF(INDEX(ownership,0,MATCH(AH$1,Systems!$I$2:AY$2,)),$A133)+COUNTIFS(INDEX(ownership,0,MATCH(AH$1,Systems!$I$2:AY$2,)),$A133&amp;"(*",INDEX(ownership,0,MATCH(AH$1,Systems!$I$2:AY$2,)),"&lt;&gt;*"&amp;"(X)"&amp;"*")+COUNTIF(INDEX(ownership,0,MATCH(AH$1,Systems!$I$2:AY$2,)),$A133&amp;",*")</f>
        <v>0</v>
      </c>
      <c r="AI133" s="121">
        <f t="array" ref="AI133">COUNTIF(INDEX(ownership,0,MATCH(AI$1,Systems!$I$2:AY$2,)),$A133)+COUNTIFS(INDEX(ownership,0,MATCH(AI$1,Systems!$I$2:AY$2,)),$A133&amp;"(*",INDEX(ownership,0,MATCH(AI$1,Systems!$I$2:AY$2,)),"&lt;&gt;*"&amp;"(X)"&amp;"*")+COUNTIF(INDEX(ownership,0,MATCH(AI$1,Systems!$I$2:AY$2,)),$A133&amp;",*")</f>
        <v>0</v>
      </c>
      <c r="AJ133" s="121">
        <f t="array" ref="AJ133">COUNTIF(INDEX(ownership,0,MATCH(AJ$1,Systems!$I$2:AY$2,)),$A133)+COUNTIFS(INDEX(ownership,0,MATCH(AJ$1,Systems!$I$2:AY$2,)),$A133&amp;"(*",INDEX(ownership,0,MATCH(AJ$1,Systems!$I$2:AY$2,)),"&lt;&gt;*"&amp;"(X)"&amp;"*")+COUNTIF(INDEX(ownership,0,MATCH(AJ$1,Systems!$I$2:AY$2,)),$A133&amp;",*")</f>
        <v>0</v>
      </c>
      <c r="AK133" s="121">
        <f t="array" ref="AK133">COUNTIF(INDEX(ownership,0,MATCH(AK$1,Systems!$I$2:AY$2,)),$A133)+COUNTIFS(INDEX(ownership,0,MATCH(AK$1,Systems!$I$2:AY$2,)),$A133&amp;"(*",INDEX(ownership,0,MATCH(AK$1,Systems!$I$2:AY$2,)),"&lt;&gt;*"&amp;"(X)"&amp;"*")+COUNTIF(INDEX(ownership,0,MATCH(AK$1,Systems!$I$2:AY$2,)),$A133&amp;",*")</f>
        <v>0</v>
      </c>
      <c r="AL133" s="121">
        <f t="array" ref="AL133">COUNTIF(INDEX(ownership,0,MATCH(AL$1,Systems!$I$2:AY$2,)),$A133)+COUNTIFS(INDEX(ownership,0,MATCH(AL$1,Systems!$I$2:AY$2,)),$A133&amp;"(*",INDEX(ownership,0,MATCH(AL$1,Systems!$I$2:AY$2,)),"&lt;&gt;*"&amp;"(X)"&amp;"*")+COUNTIF(INDEX(ownership,0,MATCH(AL$1,Systems!$I$2:AY$2,)),$A133&amp;",*")</f>
        <v>0</v>
      </c>
      <c r="AM133" s="121">
        <f t="array" ref="AM133">COUNTIF(INDEX(ownership,0,MATCH(AM$1,Systems!$I$2:AY$2,)),$A133)+COUNTIFS(INDEX(ownership,0,MATCH(AM$1,Systems!$I$2:AY$2,)),$A133&amp;"(*",INDEX(ownership,0,MATCH(AM$1,Systems!$I$2:AY$2,)),"&lt;&gt;*"&amp;"(X)"&amp;"*")+COUNTIF(INDEX(ownership,0,MATCH(AM$1,Systems!$I$2:AY$2,)),$A133&amp;",*")</f>
        <v>0</v>
      </c>
      <c r="AN133" s="121">
        <f t="array" ref="AN133">COUNTIF(INDEX(ownership,0,MATCH(AN$1,Systems!$I$2:AY$2,)),$A133)+COUNTIFS(INDEX(ownership,0,MATCH(AN$1,Systems!$I$2:AY$2,)),$A133&amp;"(*",INDEX(ownership,0,MATCH(AN$1,Systems!$I$2:AY$2,)),"&lt;&gt;*"&amp;"(X)"&amp;"*")+COUNTIF(INDEX(ownership,0,MATCH(AN$1,Systems!$I$2:AY$2,)),$A133&amp;",*")</f>
        <v>0</v>
      </c>
      <c r="AO133" s="121">
        <f t="array" ref="AO133">COUNTIF(INDEX(ownership,0,MATCH(AO$1,Systems!$I$2:AY$2,)),$A133)+COUNTIFS(INDEX(ownership,0,MATCH(AO$1,Systems!$I$2:AY$2,)),$A133&amp;"(*",INDEX(ownership,0,MATCH(AO$1,Systems!$I$2:AY$2,)),"&lt;&gt;*"&amp;"(X)"&amp;"*")+COUNTIF(INDEX(ownership,0,MATCH(AO$1,Systems!$I$2:AY$2,)),$A133&amp;",*")</f>
        <v>0</v>
      </c>
      <c r="AP133" s="121">
        <f t="array" ref="AP133">COUNTIF(INDEX(ownership,0,MATCH(AP$1,Systems!$I$2:AY$2,)),$A133)+COUNTIFS(INDEX(ownership,0,MATCH(AP$1,Systems!$I$2:AY$2,)),$A133&amp;"(*",INDEX(ownership,0,MATCH(AP$1,Systems!$I$2:AY$2,)),"&lt;&gt;*"&amp;"(X)"&amp;"*")+COUNTIF(INDEX(ownership,0,MATCH(AP$1,Systems!$I$2:AY$2,)),$A133&amp;",*")</f>
        <v>0</v>
      </c>
      <c r="AQ133" s="121">
        <f t="array" ref="AQ133">COUNTIF(INDEX(ownership,0,MATCH(AQ$1,Systems!$I$2:AY$2,)),$A133)+COUNTIFS(INDEX(ownership,0,MATCH(AQ$1,Systems!$I$2:AY$2,)),$A133&amp;"(*",INDEX(ownership,0,MATCH(AQ$1,Systems!$I$2:AY$2,)),"&lt;&gt;*"&amp;"(X)"&amp;"*")+COUNTIF(INDEX(ownership,0,MATCH(AQ$1,Systems!$I$2:AY$2,)),$A133&amp;",*")</f>
        <v>0</v>
      </c>
      <c r="AR133" s="121">
        <f t="array" ref="AR133">COUNTIF(INDEX(ownership,0,MATCH(AR$1,Systems!$I$2:AY$2,)),$A133)+COUNTIFS(INDEX(ownership,0,MATCH(AR$1,Systems!$I$2:AY$2,)),$A133&amp;"(*",INDEX(ownership,0,MATCH(AR$1,Systems!$I$2:AY$2,)),"&lt;&gt;*"&amp;"(X)"&amp;"*")+COUNTIF(INDEX(ownership,0,MATCH(AR$1,Systems!$I$2:AY$2,)),$A133&amp;",*")</f>
        <v>0</v>
      </c>
      <c r="AS133" s="121">
        <f t="array" ref="AS133">COUNTIF(INDEX(ownership,0,MATCH(AS$1,Systems!$I$2:AY$2,)),$A133)+COUNTIFS(INDEX(ownership,0,MATCH(AS$1,Systems!$I$2:AY$2,)),$A133&amp;"(*",INDEX(ownership,0,MATCH(AS$1,Systems!$I$2:AY$2,)),"&lt;&gt;*"&amp;"(X)"&amp;"*")+COUNTIF(INDEX(ownership,0,MATCH(AS$1,Systems!$I$2:AY$2,)),$A133&amp;",*")</f>
        <v>0</v>
      </c>
      <c r="AT133" s="121">
        <f t="array" ref="AT133">COUNTIF(INDEX(ownership,0,MATCH(AT$1,Systems!$I$2:AY$2,)),$A133)+COUNTIFS(INDEX(ownership,0,MATCH(AT$1,Systems!$I$2:AY$2,)),$A133&amp;"(*",INDEX(ownership,0,MATCH(AT$1,Systems!$I$2:AY$2,)),"&lt;&gt;*"&amp;"(X)"&amp;"*")+COUNTIF(INDEX(ownership,0,MATCH(AT$1,Systems!$I$2:AY$2,)),$A133&amp;",*")</f>
        <v>0</v>
      </c>
      <c r="AU133" s="121">
        <f t="array" ref="AU133">COUNTIF(INDEX(ownership,0,MATCH(AU$1,Systems!$I$2:AY$2,)),$A133)+COUNTIFS(INDEX(ownership,0,MATCH(AU$1,Systems!$I$2:AY$2,)),$A133&amp;"(*",INDEX(ownership,0,MATCH(AU$1,Systems!$I$2:AY$2,)),"&lt;&gt;*"&amp;"(X)"&amp;"*")+COUNTIF(INDEX(ownership,0,MATCH(AU$1,Systems!$I$2:AY$2,)),$A133&amp;",*")</f>
        <v>0</v>
      </c>
      <c r="AV133" s="121">
        <f t="array" ref="AV133">COUNTIF(INDEX(ownership,0,MATCH(AV$1,Systems!$I$2:AY$2,)),$A133)+COUNTIFS(INDEX(ownership,0,MATCH(AV$1,Systems!$I$2:AY$2,)),$A133&amp;"(*",INDEX(ownership,0,MATCH(AV$1,Systems!$I$2:AY$2,)),"&lt;&gt;*"&amp;"(X)"&amp;"*")+COUNTIF(INDEX(ownership,0,MATCH(AV$1,Systems!$I$2:AY$2,)),$A133&amp;",*")</f>
        <v>0</v>
      </c>
      <c r="AW133" s="121">
        <f t="array" ref="AW133">COUNTIF(INDEX(ownership,0,MATCH(AW$1,Systems!$I$2:AY$2,)),$A133)+COUNTIFS(INDEX(ownership,0,MATCH(AW$1,Systems!$I$2:AY$2,)),$A133&amp;"(*",INDEX(ownership,0,MATCH(AW$1,Systems!$I$2:AY$2,)),"&lt;&gt;*"&amp;"(X)"&amp;"*")+COUNTIF(INDEX(ownership,0,MATCH(AW$1,Systems!$I$2:AY$2,)),$A133&amp;",*")</f>
        <v>4</v>
      </c>
      <c r="AX133" s="121">
        <f t="array" ref="AX133">COUNTIF(INDEX(ownership,0,MATCH(AX$1,Systems!$I$2:AY$2,)),$A133)+COUNTIFS(INDEX(ownership,0,MATCH(AX$1,Systems!$I$2:AY$2,)),$A133&amp;"(*",INDEX(ownership,0,MATCH(AX$1,Systems!$I$2:AY$2,)),"&lt;&gt;*"&amp;"(X)"&amp;"*")+COUNTIF(INDEX(ownership,0,MATCH(AX$1,Systems!$I$2:AY$2,)),$A133&amp;",*")</f>
        <v>3</v>
      </c>
      <c r="AY133" s="121">
        <f t="array" ref="AY133">COUNTIF(INDEX(ownership,0,MATCH(AY$1,Systems!$I$2:AZ$2,)),$A133)+COUNTIFS(INDEX(ownership,0,MATCH(AY$1,Systems!$I$2:AZ$2,)),$A133&amp;"(*",INDEX(ownership,0,MATCH(AY$1,Systems!$I$2:AZ$2,)),"&lt;&gt;*"&amp;"(X)"&amp;"*")+COUNTIF(INDEX(ownership,0,MATCH(AY$1,Systems!$I$2:AZ$2,)),$A133&amp;",*")</f>
        <v>0</v>
      </c>
      <c r="AZ133" s="121">
        <f t="array" ref="AZ133">COUNTIF(INDEX(ownership,0,MATCH(AZ$1,Systems!$I$2:AY$2,)),$A133)+COUNTIFS(INDEX(ownership,0,MATCH(AZ$1,Systems!$I$2:AY$2,)),$A133&amp;"(*",INDEX(ownership,0,MATCH(AZ$1,Systems!$I$2:AY$2,)),"&lt;&gt;*"&amp;"(X)"&amp;"*")+COUNTIF(INDEX(ownership,0,MATCH(AZ$1,Systems!$I$2:AY$2,)),$A133&amp;",*")</f>
        <v>0</v>
      </c>
    </row>
    <row r="134" ht="15.75" customHeight="1">
      <c r="A134" s="60" t="s">
        <v>474</v>
      </c>
      <c r="B134" s="60" t="s">
        <v>8174</v>
      </c>
      <c r="C134" s="60" t="s">
        <v>7942</v>
      </c>
      <c r="D134" s="119">
        <v>3148.0</v>
      </c>
      <c r="E134" s="69"/>
      <c r="F134" s="122"/>
      <c r="G134" s="121">
        <f t="shared" si="1"/>
        <v>14</v>
      </c>
      <c r="H134" s="121">
        <f t="array" ref="H134">COUNTIF(INDEX(ownership,0,MATCH(H$1,Systems!$I$2:AY$2,)),$A134)+COUNTIFS(INDEX(ownership,0,MATCH(H$1,Systems!$I$2:AY$2,)),$A134&amp;"(*",INDEX(ownership,0,MATCH(H$1,Systems!$I$2:AY$2,)),"&lt;&gt;*"&amp;"(X)"&amp;"*")+COUNTIF(INDEX(ownership,0,MATCH(H$1,Systems!$I$2:AY$2,)),$A134&amp;",*")</f>
        <v>0</v>
      </c>
      <c r="I134" s="121">
        <f t="array" ref="I134">COUNTIF(INDEX(ownership,0,MATCH(I$1,Systems!$I$2:AY$2,)),$A134)+COUNTIFS(INDEX(ownership,0,MATCH(I$1,Systems!$I$2:AY$2,)),$A134&amp;"(*",INDEX(ownership,0,MATCH(I$1,Systems!$I$2:AY$2,)),"&lt;&gt;*"&amp;"(X)"&amp;"*")+COUNTIF(INDEX(ownership,0,MATCH(I$1,Systems!$I$2:AY$2,)),$A134&amp;",*")</f>
        <v>0</v>
      </c>
      <c r="J134" s="121">
        <f t="array" ref="J134">COUNTIF(INDEX(ownership,0,MATCH(J$1,Systems!$I$2:AY$2,)),$A134)+COUNTIFS(INDEX(ownership,0,MATCH(J$1,Systems!$I$2:AY$2,)),$A134&amp;"(*",INDEX(ownership,0,MATCH(J$1,Systems!$I$2:AY$2,)),"&lt;&gt;*"&amp;"(X)"&amp;"*")+COUNTIF(INDEX(ownership,0,MATCH(J$1,Systems!$I$2:AY$2,)),$A134&amp;",*")</f>
        <v>0</v>
      </c>
      <c r="K134" s="121">
        <f t="array" ref="K134">COUNTIF(INDEX(ownership,0,MATCH(K$1,Systems!$I$2:AY$2,)),$A134)+COUNTIFS(INDEX(ownership,0,MATCH(K$1,Systems!$I$2:AY$2,)),$A134&amp;"(*",INDEX(ownership,0,MATCH(K$1,Systems!$I$2:AY$2,)),"&lt;&gt;*"&amp;"(X)"&amp;"*")+COUNTIF(INDEX(ownership,0,MATCH(K$1,Systems!$I$2:AY$2,)),$A134&amp;",*")</f>
        <v>0</v>
      </c>
      <c r="L134" s="121">
        <f t="array" ref="L134">COUNTIF(INDEX(ownership,0,MATCH(L$1,Systems!$I$2:AY$2,)),$A134)+COUNTIFS(INDEX(ownership,0,MATCH(L$1,Systems!$I$2:AY$2,)),$A134&amp;"(*",INDEX(ownership,0,MATCH(L$1,Systems!$I$2:AY$2,)),"&lt;&gt;*"&amp;"(X)"&amp;"*")+COUNTIF(INDEX(ownership,0,MATCH(L$1,Systems!$I$2:AY$2,)),$A134&amp;",*")</f>
        <v>0</v>
      </c>
      <c r="M134" s="121">
        <f t="array" ref="M134">COUNTIF(INDEX(ownership,0,MATCH(M$1,Systems!$I$2:AY$2,)),$A134)+COUNTIFS(INDEX(ownership,0,MATCH(M$1,Systems!$I$2:AY$2,)),$A134&amp;"(*",INDEX(ownership,0,MATCH(M$1,Systems!$I$2:AY$2,)),"&lt;&gt;*"&amp;"(X)"&amp;"*")+COUNTIF(INDEX(ownership,0,MATCH(M$1,Systems!$I$2:AY$2,)),$A134&amp;",*")</f>
        <v>0</v>
      </c>
      <c r="N134" s="121">
        <f t="array" ref="N134">COUNTIF(INDEX(ownership,0,MATCH(N$1,Systems!$I$2:AY$2,)),$A134)+COUNTIFS(INDEX(ownership,0,MATCH(N$1,Systems!$I$2:AY$2,)),$A134&amp;"(*",INDEX(ownership,0,MATCH(N$1,Systems!$I$2:AY$2,)),"&lt;&gt;*"&amp;"(X)"&amp;"*")+COUNTIF(INDEX(ownership,0,MATCH(N$1,Systems!$I$2:AY$2,)),$A134&amp;",*")</f>
        <v>0</v>
      </c>
      <c r="O134" s="121">
        <f t="array" ref="O134">COUNTIF(INDEX(ownership,0,MATCH(O$1,Systems!$I$2:AY$2,)),$A134)+COUNTIFS(INDEX(ownership,0,MATCH(O$1,Systems!$I$2:AY$2,)),$A134&amp;"(*",INDEX(ownership,0,MATCH(O$1,Systems!$I$2:AY$2,)),"&lt;&gt;*"&amp;"(X)"&amp;"*")+COUNTIF(INDEX(ownership,0,MATCH(O$1,Systems!$I$2:AY$2,)),$A134&amp;",*")</f>
        <v>0</v>
      </c>
      <c r="P134" s="121">
        <f t="array" ref="P134">COUNTIF(INDEX(ownership,0,MATCH(P$1,Systems!$I$2:AY$2,)),$A134)+COUNTIFS(INDEX(ownership,0,MATCH(P$1,Systems!$I$2:AY$2,)),$A134&amp;"(*",INDEX(ownership,0,MATCH(P$1,Systems!$I$2:AY$2,)),"&lt;&gt;*"&amp;"(X)"&amp;"*")+COUNTIF(INDEX(ownership,0,MATCH(P$1,Systems!$I$2:AY$2,)),$A134&amp;",*")</f>
        <v>0</v>
      </c>
      <c r="Q134" s="121">
        <f t="array" ref="Q134">COUNTIF(INDEX(ownership,0,MATCH(Q$1,Systems!$I$2:AY$2,)),$A134)+COUNTIFS(INDEX(ownership,0,MATCH(Q$1,Systems!$I$2:AY$2,)),$A134&amp;"(*",INDEX(ownership,0,MATCH(Q$1,Systems!$I$2:AY$2,)),"&lt;&gt;*"&amp;"(X)"&amp;"*")+COUNTIF(INDEX(ownership,0,MATCH(Q$1,Systems!$I$2:AY$2,)),$A134&amp;",*")</f>
        <v>0</v>
      </c>
      <c r="R134" s="121">
        <f t="array" ref="R134">COUNTIF(INDEX(ownership,0,MATCH(R$1,Systems!$I$2:AY$2,)),$A134)+COUNTIFS(INDEX(ownership,0,MATCH(R$1,Systems!$I$2:AY$2,)),$A134&amp;"(*",INDEX(ownership,0,MATCH(R$1,Systems!$I$2:AY$2,)),"&lt;&gt;*"&amp;"(X)"&amp;"*")+COUNTIF(INDEX(ownership,0,MATCH(R$1,Systems!$I$2:AY$2,)),$A134&amp;",*")</f>
        <v>0</v>
      </c>
      <c r="S134" s="121">
        <f t="array" ref="S134">COUNTIF(INDEX(ownership,0,MATCH(S$1,Systems!$I$2:AY$2,)),$A134)+COUNTIFS(INDEX(ownership,0,MATCH(S$1,Systems!$I$2:AY$2,)),$A134&amp;"(*",INDEX(ownership,0,MATCH(S$1,Systems!$I$2:AY$2,)),"&lt;&gt;*"&amp;"(X)"&amp;"*")+COUNTIF(INDEX(ownership,0,MATCH(S$1,Systems!$I$2:AY$2,)),$A134&amp;",*")</f>
        <v>0</v>
      </c>
      <c r="T134" s="121">
        <f t="array" ref="T134">COUNTIF(INDEX(ownership,0,MATCH(T$1,Systems!$I$2:AY$2,)),$A134)+COUNTIFS(INDEX(ownership,0,MATCH(T$1,Systems!$I$2:AY$2,)),$A134&amp;"(*",INDEX(ownership,0,MATCH(T$1,Systems!$I$2:AY$2,)),"&lt;&gt;*"&amp;"(X)"&amp;"*")+COUNTIF(INDEX(ownership,0,MATCH(T$1,Systems!$I$2:AY$2,)),$A134&amp;",*")</f>
        <v>0</v>
      </c>
      <c r="U134" s="121">
        <f t="array" ref="U134">COUNTIF(INDEX(ownership,0,MATCH(U$1,Systems!$I$2:AY$2,)),$A134)+COUNTIFS(INDEX(ownership,0,MATCH(U$1,Systems!$I$2:AY$2,)),$A134&amp;"(*",INDEX(ownership,0,MATCH(U$1,Systems!$I$2:AY$2,)),"&lt;&gt;*"&amp;"(X)"&amp;"*")+COUNTIF(INDEX(ownership,0,MATCH(U$1,Systems!$I$2:AY$2,)),$A134&amp;",*")</f>
        <v>0</v>
      </c>
      <c r="V134" s="121">
        <f t="array" ref="V134">COUNTIF(INDEX(ownership,0,MATCH(V$1,Systems!$I$2:AY$2,)),$A134)+COUNTIFS(INDEX(ownership,0,MATCH(V$1,Systems!$I$2:AY$2,)),$A134&amp;"(*",INDEX(ownership,0,MATCH(V$1,Systems!$I$2:AY$2,)),"&lt;&gt;*"&amp;"(X)"&amp;"*")+COUNTIF(INDEX(ownership,0,MATCH(V$1,Systems!$I$2:AY$2,)),$A134&amp;",*")</f>
        <v>0</v>
      </c>
      <c r="W134" s="121">
        <f t="array" ref="W134">COUNTIF(INDEX(ownership,0,MATCH(W$1,Systems!$I$2:AY$2,)),$A134)+COUNTIFS(INDEX(ownership,0,MATCH(W$1,Systems!$I$2:AY$2,)),$A134&amp;"(*",INDEX(ownership,0,MATCH(W$1,Systems!$I$2:AY$2,)),"&lt;&gt;*"&amp;"(X)"&amp;"*")+COUNTIF(INDEX(ownership,0,MATCH(W$1,Systems!$I$2:AY$2,)),$A134&amp;",*")</f>
        <v>0</v>
      </c>
      <c r="X134" s="121">
        <f t="array" ref="X134">COUNTIF(INDEX(ownership,0,MATCH(X$1,Systems!$I$2:AY$2,)),$A134)+COUNTIFS(INDEX(ownership,0,MATCH(X$1,Systems!$I$2:AY$2,)),$A134&amp;"(*",INDEX(ownership,0,MATCH(X$1,Systems!$I$2:AY$2,)),"&lt;&gt;*"&amp;"(X)"&amp;"*")+COUNTIF(INDEX(ownership,0,MATCH(X$1,Systems!$I$2:AY$2,)),$A134&amp;",*")</f>
        <v>0</v>
      </c>
      <c r="Y134" s="121">
        <f t="array" ref="Y134">COUNTIF(INDEX(ownership,0,MATCH(Y$1,Systems!$I$2:AY$2,)),$A134)+COUNTIFS(INDEX(ownership,0,MATCH(Y$1,Systems!$I$2:AY$2,)),$A134&amp;"(*",INDEX(ownership,0,MATCH(Y$1,Systems!$I$2:AY$2,)),"&lt;&gt;*"&amp;"(X)"&amp;"*")+COUNTIF(INDEX(ownership,0,MATCH(Y$1,Systems!$I$2:AY$2,)),$A134&amp;",*")</f>
        <v>0</v>
      </c>
      <c r="Z134" s="121">
        <f t="array" ref="Z134">COUNTIF(INDEX(ownership,0,MATCH(Z$1,Systems!$I$2:AY$2,)),$A134)+COUNTIFS(INDEX(ownership,0,MATCH(Z$1,Systems!$I$2:AY$2,)),$A134&amp;"(*",INDEX(ownership,0,MATCH(Z$1,Systems!$I$2:AY$2,)),"&lt;&gt;*"&amp;"(X)"&amp;"*")+COUNTIF(INDEX(ownership,0,MATCH(Z$1,Systems!$I$2:AY$2,)),$A134&amp;",*")</f>
        <v>0</v>
      </c>
      <c r="AA134" s="121">
        <f t="array" ref="AA134">COUNTIF(INDEX(ownership,0,MATCH(AA$1,Systems!$I$2:AY$2,)),$A134)+COUNTIFS(INDEX(ownership,0,MATCH(AA$1,Systems!$I$2:AY$2,)),$A134&amp;"(*",INDEX(ownership,0,MATCH(AA$1,Systems!$I$2:AY$2,)),"&lt;&gt;*"&amp;"(X)"&amp;"*")+COUNTIF(INDEX(ownership,0,MATCH(AA$1,Systems!$I$2:AY$2,)),$A134&amp;",*")</f>
        <v>0</v>
      </c>
      <c r="AB134" s="121">
        <f t="array" ref="AB134">COUNTIF(INDEX(ownership,0,MATCH(AB$1,Systems!$I$2:AY$2,)),$A134)+COUNTIFS(INDEX(ownership,0,MATCH(AB$1,Systems!$I$2:AY$2,)),$A134&amp;"(*",INDEX(ownership,0,MATCH(AB$1,Systems!$I$2:AY$2,)),"&lt;&gt;*"&amp;"(X)"&amp;"*")+COUNTIF(INDEX(ownership,0,MATCH(AB$1,Systems!$I$2:AY$2,)),$A134&amp;",*")</f>
        <v>0</v>
      </c>
      <c r="AC134" s="121">
        <f t="array" ref="AC134">COUNTIF(INDEX(ownership,0,MATCH(AC$1,Systems!$I$2:AY$2,)),$A134)+COUNTIFS(INDEX(ownership,0,MATCH(AC$1,Systems!$I$2:AY$2,)),$A134&amp;"(*",INDEX(ownership,0,MATCH(AC$1,Systems!$I$2:AY$2,)),"&lt;&gt;*"&amp;"(X)"&amp;"*")+COUNTIF(INDEX(ownership,0,MATCH(AC$1,Systems!$I$2:AY$2,)),$A134&amp;",*")</f>
        <v>0</v>
      </c>
      <c r="AD134" s="121">
        <f t="array" ref="AD134">COUNTIF(INDEX(ownership,0,MATCH(AD$1,Systems!$I$2:AY$2,)),$A134)+COUNTIFS(INDEX(ownership,0,MATCH(AD$1,Systems!$I$2:AY$2,)),$A134&amp;"(*",INDEX(ownership,0,MATCH(AD$1,Systems!$I$2:AY$2,)),"&lt;&gt;*"&amp;"(X)"&amp;"*")+COUNTIF(INDEX(ownership,0,MATCH(AD$1,Systems!$I$2:AY$2,)),$A134&amp;",*")</f>
        <v>0</v>
      </c>
      <c r="AE134" s="121">
        <f t="array" ref="AE134">COUNTIF(INDEX(ownership,0,MATCH(AE$1,Systems!$I$2:AY$2,)),$A134)+COUNTIFS(INDEX(ownership,0,MATCH(AE$1,Systems!$I$2:AY$2,)),$A134&amp;"(*",INDEX(ownership,0,MATCH(AE$1,Systems!$I$2:AY$2,)),"&lt;&gt;*"&amp;"(X)"&amp;"*")+COUNTIF(INDEX(ownership,0,MATCH(AE$1,Systems!$I$2:AY$2,)),$A134&amp;",*")</f>
        <v>0</v>
      </c>
      <c r="AF134" s="121">
        <f t="array" ref="AF134">COUNTIF(INDEX(ownership,0,MATCH(AF$1,Systems!$I$2:AY$2,)),$A134)+COUNTIFS(INDEX(ownership,0,MATCH(AF$1,Systems!$I$2:AY$2,)),$A134&amp;"(*",INDEX(ownership,0,MATCH(AF$1,Systems!$I$2:AY$2,)),"&lt;&gt;*"&amp;"(X)"&amp;"*")+COUNTIF(INDEX(ownership,0,MATCH(AF$1,Systems!$I$2:AY$2,)),$A134&amp;",*")</f>
        <v>0</v>
      </c>
      <c r="AG134" s="121">
        <f t="array" ref="AG134">COUNTIF(INDEX(ownership,0,MATCH(AG$1,Systems!$I$2:AY$2,)),$A134)+COUNTIFS(INDEX(ownership,0,MATCH(AG$1,Systems!$I$2:AY$2,)),$A134&amp;"(*",INDEX(ownership,0,MATCH(AG$1,Systems!$I$2:AY$2,)),"&lt;&gt;*"&amp;"(X)"&amp;"*")+COUNTIF(INDEX(ownership,0,MATCH(AG$1,Systems!$I$2:AY$2,)),$A134&amp;",*")</f>
        <v>0</v>
      </c>
      <c r="AH134" s="121">
        <f t="array" ref="AH134">COUNTIF(INDEX(ownership,0,MATCH(AH$1,Systems!$I$2:AY$2,)),$A134)+COUNTIFS(INDEX(ownership,0,MATCH(AH$1,Systems!$I$2:AY$2,)),$A134&amp;"(*",INDEX(ownership,0,MATCH(AH$1,Systems!$I$2:AY$2,)),"&lt;&gt;*"&amp;"(X)"&amp;"*")+COUNTIF(INDEX(ownership,0,MATCH(AH$1,Systems!$I$2:AY$2,)),$A134&amp;",*")</f>
        <v>0</v>
      </c>
      <c r="AI134" s="121">
        <f t="array" ref="AI134">COUNTIF(INDEX(ownership,0,MATCH(AI$1,Systems!$I$2:AY$2,)),$A134)+COUNTIFS(INDEX(ownership,0,MATCH(AI$1,Systems!$I$2:AY$2,)),$A134&amp;"(*",INDEX(ownership,0,MATCH(AI$1,Systems!$I$2:AY$2,)),"&lt;&gt;*"&amp;"(X)"&amp;"*")+COUNTIF(INDEX(ownership,0,MATCH(AI$1,Systems!$I$2:AY$2,)),$A134&amp;",*")</f>
        <v>0</v>
      </c>
      <c r="AJ134" s="121">
        <f t="array" ref="AJ134">COUNTIF(INDEX(ownership,0,MATCH(AJ$1,Systems!$I$2:AY$2,)),$A134)+COUNTIFS(INDEX(ownership,0,MATCH(AJ$1,Systems!$I$2:AY$2,)),$A134&amp;"(*",INDEX(ownership,0,MATCH(AJ$1,Systems!$I$2:AY$2,)),"&lt;&gt;*"&amp;"(X)"&amp;"*")+COUNTIF(INDEX(ownership,0,MATCH(AJ$1,Systems!$I$2:AY$2,)),$A134&amp;",*")</f>
        <v>0</v>
      </c>
      <c r="AK134" s="121">
        <f t="array" ref="AK134">COUNTIF(INDEX(ownership,0,MATCH(AK$1,Systems!$I$2:AY$2,)),$A134)+COUNTIFS(INDEX(ownership,0,MATCH(AK$1,Systems!$I$2:AY$2,)),$A134&amp;"(*",INDEX(ownership,0,MATCH(AK$1,Systems!$I$2:AY$2,)),"&lt;&gt;*"&amp;"(X)"&amp;"*")+COUNTIF(INDEX(ownership,0,MATCH(AK$1,Systems!$I$2:AY$2,)),$A134&amp;",*")</f>
        <v>0</v>
      </c>
      <c r="AL134" s="121">
        <f t="array" ref="AL134">COUNTIF(INDEX(ownership,0,MATCH(AL$1,Systems!$I$2:AY$2,)),$A134)+COUNTIFS(INDEX(ownership,0,MATCH(AL$1,Systems!$I$2:AY$2,)),$A134&amp;"(*",INDEX(ownership,0,MATCH(AL$1,Systems!$I$2:AY$2,)),"&lt;&gt;*"&amp;"(X)"&amp;"*")+COUNTIF(INDEX(ownership,0,MATCH(AL$1,Systems!$I$2:AY$2,)),$A134&amp;",*")</f>
        <v>0</v>
      </c>
      <c r="AM134" s="121">
        <f t="array" ref="AM134">COUNTIF(INDEX(ownership,0,MATCH(AM$1,Systems!$I$2:AY$2,)),$A134)+COUNTIFS(INDEX(ownership,0,MATCH(AM$1,Systems!$I$2:AY$2,)),$A134&amp;"(*",INDEX(ownership,0,MATCH(AM$1,Systems!$I$2:AY$2,)),"&lt;&gt;*"&amp;"(X)"&amp;"*")+COUNTIF(INDEX(ownership,0,MATCH(AM$1,Systems!$I$2:AY$2,)),$A134&amp;",*")</f>
        <v>0</v>
      </c>
      <c r="AN134" s="121">
        <f t="array" ref="AN134">COUNTIF(INDEX(ownership,0,MATCH(AN$1,Systems!$I$2:AY$2,)),$A134)+COUNTIFS(INDEX(ownership,0,MATCH(AN$1,Systems!$I$2:AY$2,)),$A134&amp;"(*",INDEX(ownership,0,MATCH(AN$1,Systems!$I$2:AY$2,)),"&lt;&gt;*"&amp;"(X)"&amp;"*")+COUNTIF(INDEX(ownership,0,MATCH(AN$1,Systems!$I$2:AY$2,)),$A134&amp;",*")</f>
        <v>0</v>
      </c>
      <c r="AO134" s="121">
        <f t="array" ref="AO134">COUNTIF(INDEX(ownership,0,MATCH(AO$1,Systems!$I$2:AY$2,)),$A134)+COUNTIFS(INDEX(ownership,0,MATCH(AO$1,Systems!$I$2:AY$2,)),$A134&amp;"(*",INDEX(ownership,0,MATCH(AO$1,Systems!$I$2:AY$2,)),"&lt;&gt;*"&amp;"(X)"&amp;"*")+COUNTIF(INDEX(ownership,0,MATCH(AO$1,Systems!$I$2:AY$2,)),$A134&amp;",*")</f>
        <v>0</v>
      </c>
      <c r="AP134" s="121">
        <f t="array" ref="AP134">COUNTIF(INDEX(ownership,0,MATCH(AP$1,Systems!$I$2:AY$2,)),$A134)+COUNTIFS(INDEX(ownership,0,MATCH(AP$1,Systems!$I$2:AY$2,)),$A134&amp;"(*",INDEX(ownership,0,MATCH(AP$1,Systems!$I$2:AY$2,)),"&lt;&gt;*"&amp;"(X)"&amp;"*")+COUNTIF(INDEX(ownership,0,MATCH(AP$1,Systems!$I$2:AY$2,)),$A134&amp;",*")</f>
        <v>0</v>
      </c>
      <c r="AQ134" s="121">
        <f t="array" ref="AQ134">COUNTIF(INDEX(ownership,0,MATCH(AQ$1,Systems!$I$2:AY$2,)),$A134)+COUNTIFS(INDEX(ownership,0,MATCH(AQ$1,Systems!$I$2:AY$2,)),$A134&amp;"(*",INDEX(ownership,0,MATCH(AQ$1,Systems!$I$2:AY$2,)),"&lt;&gt;*"&amp;"(X)"&amp;"*")+COUNTIF(INDEX(ownership,0,MATCH(AQ$1,Systems!$I$2:AY$2,)),$A134&amp;",*")</f>
        <v>0</v>
      </c>
      <c r="AR134" s="121">
        <f t="array" ref="AR134">COUNTIF(INDEX(ownership,0,MATCH(AR$1,Systems!$I$2:AY$2,)),$A134)+COUNTIFS(INDEX(ownership,0,MATCH(AR$1,Systems!$I$2:AY$2,)),$A134&amp;"(*",INDEX(ownership,0,MATCH(AR$1,Systems!$I$2:AY$2,)),"&lt;&gt;*"&amp;"(X)"&amp;"*")+COUNTIF(INDEX(ownership,0,MATCH(AR$1,Systems!$I$2:AY$2,)),$A134&amp;",*")</f>
        <v>0</v>
      </c>
      <c r="AS134" s="121">
        <f t="array" ref="AS134">COUNTIF(INDEX(ownership,0,MATCH(AS$1,Systems!$I$2:AY$2,)),$A134)+COUNTIFS(INDEX(ownership,0,MATCH(AS$1,Systems!$I$2:AY$2,)),$A134&amp;"(*",INDEX(ownership,0,MATCH(AS$1,Systems!$I$2:AY$2,)),"&lt;&gt;*"&amp;"(X)"&amp;"*")+COUNTIF(INDEX(ownership,0,MATCH(AS$1,Systems!$I$2:AY$2,)),$A134&amp;",*")</f>
        <v>0</v>
      </c>
      <c r="AT134" s="121">
        <f t="array" ref="AT134">COUNTIF(INDEX(ownership,0,MATCH(AT$1,Systems!$I$2:AY$2,)),$A134)+COUNTIFS(INDEX(ownership,0,MATCH(AT$1,Systems!$I$2:AY$2,)),$A134&amp;"(*",INDEX(ownership,0,MATCH(AT$1,Systems!$I$2:AY$2,)),"&lt;&gt;*"&amp;"(X)"&amp;"*")+COUNTIF(INDEX(ownership,0,MATCH(AT$1,Systems!$I$2:AY$2,)),$A134&amp;",*")</f>
        <v>0</v>
      </c>
      <c r="AU134" s="121">
        <f t="array" ref="AU134">COUNTIF(INDEX(ownership,0,MATCH(AU$1,Systems!$I$2:AY$2,)),$A134)+COUNTIFS(INDEX(ownership,0,MATCH(AU$1,Systems!$I$2:AY$2,)),$A134&amp;"(*",INDEX(ownership,0,MATCH(AU$1,Systems!$I$2:AY$2,)),"&lt;&gt;*"&amp;"(X)"&amp;"*")+COUNTIF(INDEX(ownership,0,MATCH(AU$1,Systems!$I$2:AY$2,)),$A134&amp;",*")</f>
        <v>0</v>
      </c>
      <c r="AV134" s="121">
        <f t="array" ref="AV134">COUNTIF(INDEX(ownership,0,MATCH(AV$1,Systems!$I$2:AY$2,)),$A134)+COUNTIFS(INDEX(ownership,0,MATCH(AV$1,Systems!$I$2:AY$2,)),$A134&amp;"(*",INDEX(ownership,0,MATCH(AV$1,Systems!$I$2:AY$2,)),"&lt;&gt;*"&amp;"(X)"&amp;"*")+COUNTIF(INDEX(ownership,0,MATCH(AV$1,Systems!$I$2:AY$2,)),$A134&amp;",*")</f>
        <v>0</v>
      </c>
      <c r="AW134" s="121">
        <f t="array" ref="AW134">COUNTIF(INDEX(ownership,0,MATCH(AW$1,Systems!$I$2:AY$2,)),$A134)+COUNTIFS(INDEX(ownership,0,MATCH(AW$1,Systems!$I$2:AY$2,)),$A134&amp;"(*",INDEX(ownership,0,MATCH(AW$1,Systems!$I$2:AY$2,)),"&lt;&gt;*"&amp;"(X)"&amp;"*")+COUNTIF(INDEX(ownership,0,MATCH(AW$1,Systems!$I$2:AY$2,)),$A134&amp;",*")</f>
        <v>0</v>
      </c>
      <c r="AX134" s="121">
        <f t="array" ref="AX134">COUNTIF(INDEX(ownership,0,MATCH(AX$1,Systems!$I$2:AY$2,)),$A134)+COUNTIFS(INDEX(ownership,0,MATCH(AX$1,Systems!$I$2:AY$2,)),$A134&amp;"(*",INDEX(ownership,0,MATCH(AX$1,Systems!$I$2:AY$2,)),"&lt;&gt;*"&amp;"(X)"&amp;"*")+COUNTIF(INDEX(ownership,0,MATCH(AX$1,Systems!$I$2:AY$2,)),$A134&amp;",*")</f>
        <v>14</v>
      </c>
      <c r="AY134" s="121">
        <f t="array" ref="AY134">COUNTIF(INDEX(ownership,0,MATCH(AY$1,Systems!$I$2:AZ$2,)),$A134)+COUNTIFS(INDEX(ownership,0,MATCH(AY$1,Systems!$I$2:AZ$2,)),$A134&amp;"(*",INDEX(ownership,0,MATCH(AY$1,Systems!$I$2:AZ$2,)),"&lt;&gt;*"&amp;"(X)"&amp;"*")+COUNTIF(INDEX(ownership,0,MATCH(AY$1,Systems!$I$2:AZ$2,)),$A134&amp;",*")</f>
        <v>14</v>
      </c>
      <c r="AZ134" s="121">
        <f t="array" ref="AZ134">COUNTIF(INDEX(ownership,0,MATCH(AZ$1,Systems!$I$2:AY$2,)),$A134)+COUNTIFS(INDEX(ownership,0,MATCH(AZ$1,Systems!$I$2:AY$2,)),$A134&amp;"(*",INDEX(ownership,0,MATCH(AZ$1,Systems!$I$2:AY$2,)),"&lt;&gt;*"&amp;"(X)"&amp;"*")+COUNTIF(INDEX(ownership,0,MATCH(AZ$1,Systems!$I$2:AY$2,)),$A134&amp;",*")</f>
        <v>0</v>
      </c>
    </row>
    <row r="135" ht="15.75" customHeight="1">
      <c r="A135" s="60" t="s">
        <v>2801</v>
      </c>
      <c r="B135" s="60" t="s">
        <v>8175</v>
      </c>
      <c r="C135" s="60" t="s">
        <v>8176</v>
      </c>
      <c r="D135" s="119">
        <v>3151.0</v>
      </c>
      <c r="E135" s="69"/>
      <c r="F135" s="122"/>
      <c r="G135" s="121">
        <f t="shared" si="1"/>
        <v>1</v>
      </c>
      <c r="H135" s="121">
        <f t="array" ref="H135">COUNTIF(INDEX(ownership,0,MATCH(H$1,Systems!$I$2:AY$2,)),$A135)+COUNTIFS(INDEX(ownership,0,MATCH(H$1,Systems!$I$2:AY$2,)),$A135&amp;"(*",INDEX(ownership,0,MATCH(H$1,Systems!$I$2:AY$2,)),"&lt;&gt;*"&amp;"(X)"&amp;"*")+COUNTIF(INDEX(ownership,0,MATCH(H$1,Systems!$I$2:AY$2,)),$A135&amp;",*")</f>
        <v>0</v>
      </c>
      <c r="I135" s="121">
        <f t="array" ref="I135">COUNTIF(INDEX(ownership,0,MATCH(I$1,Systems!$I$2:AY$2,)),$A135)+COUNTIFS(INDEX(ownership,0,MATCH(I$1,Systems!$I$2:AY$2,)),$A135&amp;"(*",INDEX(ownership,0,MATCH(I$1,Systems!$I$2:AY$2,)),"&lt;&gt;*"&amp;"(X)"&amp;"*")+COUNTIF(INDEX(ownership,0,MATCH(I$1,Systems!$I$2:AY$2,)),$A135&amp;",*")</f>
        <v>0</v>
      </c>
      <c r="J135" s="121">
        <f t="array" ref="J135">COUNTIF(INDEX(ownership,0,MATCH(J$1,Systems!$I$2:AY$2,)),$A135)+COUNTIFS(INDEX(ownership,0,MATCH(J$1,Systems!$I$2:AY$2,)),$A135&amp;"(*",INDEX(ownership,0,MATCH(J$1,Systems!$I$2:AY$2,)),"&lt;&gt;*"&amp;"(X)"&amp;"*")+COUNTIF(INDEX(ownership,0,MATCH(J$1,Systems!$I$2:AY$2,)),$A135&amp;",*")</f>
        <v>0</v>
      </c>
      <c r="K135" s="121">
        <f t="array" ref="K135">COUNTIF(INDEX(ownership,0,MATCH(K$1,Systems!$I$2:AY$2,)),$A135)+COUNTIFS(INDEX(ownership,0,MATCH(K$1,Systems!$I$2:AY$2,)),$A135&amp;"(*",INDEX(ownership,0,MATCH(K$1,Systems!$I$2:AY$2,)),"&lt;&gt;*"&amp;"(X)"&amp;"*")+COUNTIF(INDEX(ownership,0,MATCH(K$1,Systems!$I$2:AY$2,)),$A135&amp;",*")</f>
        <v>0</v>
      </c>
      <c r="L135" s="121">
        <f t="array" ref="L135">COUNTIF(INDEX(ownership,0,MATCH(L$1,Systems!$I$2:AY$2,)),$A135)+COUNTIFS(INDEX(ownership,0,MATCH(L$1,Systems!$I$2:AY$2,)),$A135&amp;"(*",INDEX(ownership,0,MATCH(L$1,Systems!$I$2:AY$2,)),"&lt;&gt;*"&amp;"(X)"&amp;"*")+COUNTIF(INDEX(ownership,0,MATCH(L$1,Systems!$I$2:AY$2,)),$A135&amp;",*")</f>
        <v>0</v>
      </c>
      <c r="M135" s="121">
        <f t="array" ref="M135">COUNTIF(INDEX(ownership,0,MATCH(M$1,Systems!$I$2:AY$2,)),$A135)+COUNTIFS(INDEX(ownership,0,MATCH(M$1,Systems!$I$2:AY$2,)),$A135&amp;"(*",INDEX(ownership,0,MATCH(M$1,Systems!$I$2:AY$2,)),"&lt;&gt;*"&amp;"(X)"&amp;"*")+COUNTIF(INDEX(ownership,0,MATCH(M$1,Systems!$I$2:AY$2,)),$A135&amp;",*")</f>
        <v>0</v>
      </c>
      <c r="N135" s="121">
        <f t="array" ref="N135">COUNTIF(INDEX(ownership,0,MATCH(N$1,Systems!$I$2:AY$2,)),$A135)+COUNTIFS(INDEX(ownership,0,MATCH(N$1,Systems!$I$2:AY$2,)),$A135&amp;"(*",INDEX(ownership,0,MATCH(N$1,Systems!$I$2:AY$2,)),"&lt;&gt;*"&amp;"(X)"&amp;"*")+COUNTIF(INDEX(ownership,0,MATCH(N$1,Systems!$I$2:AY$2,)),$A135&amp;",*")</f>
        <v>0</v>
      </c>
      <c r="O135" s="121">
        <f t="array" ref="O135">COUNTIF(INDEX(ownership,0,MATCH(O$1,Systems!$I$2:AY$2,)),$A135)+COUNTIFS(INDEX(ownership,0,MATCH(O$1,Systems!$I$2:AY$2,)),$A135&amp;"(*",INDEX(ownership,0,MATCH(O$1,Systems!$I$2:AY$2,)),"&lt;&gt;*"&amp;"(X)"&amp;"*")+COUNTIF(INDEX(ownership,0,MATCH(O$1,Systems!$I$2:AY$2,)),$A135&amp;",*")</f>
        <v>0</v>
      </c>
      <c r="P135" s="121">
        <f t="array" ref="P135">COUNTIF(INDEX(ownership,0,MATCH(P$1,Systems!$I$2:AY$2,)),$A135)+COUNTIFS(INDEX(ownership,0,MATCH(P$1,Systems!$I$2:AY$2,)),$A135&amp;"(*",INDEX(ownership,0,MATCH(P$1,Systems!$I$2:AY$2,)),"&lt;&gt;*"&amp;"(X)"&amp;"*")+COUNTIF(INDEX(ownership,0,MATCH(P$1,Systems!$I$2:AY$2,)),$A135&amp;",*")</f>
        <v>0</v>
      </c>
      <c r="Q135" s="121">
        <f t="array" ref="Q135">COUNTIF(INDEX(ownership,0,MATCH(Q$1,Systems!$I$2:AY$2,)),$A135)+COUNTIFS(INDEX(ownership,0,MATCH(Q$1,Systems!$I$2:AY$2,)),$A135&amp;"(*",INDEX(ownership,0,MATCH(Q$1,Systems!$I$2:AY$2,)),"&lt;&gt;*"&amp;"(X)"&amp;"*")+COUNTIF(INDEX(ownership,0,MATCH(Q$1,Systems!$I$2:AY$2,)),$A135&amp;",*")</f>
        <v>0</v>
      </c>
      <c r="R135" s="121">
        <f t="array" ref="R135">COUNTIF(INDEX(ownership,0,MATCH(R$1,Systems!$I$2:AY$2,)),$A135)+COUNTIFS(INDEX(ownership,0,MATCH(R$1,Systems!$I$2:AY$2,)),$A135&amp;"(*",INDEX(ownership,0,MATCH(R$1,Systems!$I$2:AY$2,)),"&lt;&gt;*"&amp;"(X)"&amp;"*")+COUNTIF(INDEX(ownership,0,MATCH(R$1,Systems!$I$2:AY$2,)),$A135&amp;",*")</f>
        <v>0</v>
      </c>
      <c r="S135" s="121">
        <f t="array" ref="S135">COUNTIF(INDEX(ownership,0,MATCH(S$1,Systems!$I$2:AY$2,)),$A135)+COUNTIFS(INDEX(ownership,0,MATCH(S$1,Systems!$I$2:AY$2,)),$A135&amp;"(*",INDEX(ownership,0,MATCH(S$1,Systems!$I$2:AY$2,)),"&lt;&gt;*"&amp;"(X)"&amp;"*")+COUNTIF(INDEX(ownership,0,MATCH(S$1,Systems!$I$2:AY$2,)),$A135&amp;",*")</f>
        <v>0</v>
      </c>
      <c r="T135" s="121">
        <f t="array" ref="T135">COUNTIF(INDEX(ownership,0,MATCH(T$1,Systems!$I$2:AY$2,)),$A135)+COUNTIFS(INDEX(ownership,0,MATCH(T$1,Systems!$I$2:AY$2,)),$A135&amp;"(*",INDEX(ownership,0,MATCH(T$1,Systems!$I$2:AY$2,)),"&lt;&gt;*"&amp;"(X)"&amp;"*")+COUNTIF(INDEX(ownership,0,MATCH(T$1,Systems!$I$2:AY$2,)),$A135&amp;",*")</f>
        <v>0</v>
      </c>
      <c r="U135" s="121">
        <f t="array" ref="U135">COUNTIF(INDEX(ownership,0,MATCH(U$1,Systems!$I$2:AY$2,)),$A135)+COUNTIFS(INDEX(ownership,0,MATCH(U$1,Systems!$I$2:AY$2,)),$A135&amp;"(*",INDEX(ownership,0,MATCH(U$1,Systems!$I$2:AY$2,)),"&lt;&gt;*"&amp;"(X)"&amp;"*")+COUNTIF(INDEX(ownership,0,MATCH(U$1,Systems!$I$2:AY$2,)),$A135&amp;",*")</f>
        <v>0</v>
      </c>
      <c r="V135" s="121">
        <f t="array" ref="V135">COUNTIF(INDEX(ownership,0,MATCH(V$1,Systems!$I$2:AY$2,)),$A135)+COUNTIFS(INDEX(ownership,0,MATCH(V$1,Systems!$I$2:AY$2,)),$A135&amp;"(*",INDEX(ownership,0,MATCH(V$1,Systems!$I$2:AY$2,)),"&lt;&gt;*"&amp;"(X)"&amp;"*")+COUNTIF(INDEX(ownership,0,MATCH(V$1,Systems!$I$2:AY$2,)),$A135&amp;",*")</f>
        <v>0</v>
      </c>
      <c r="W135" s="121">
        <f t="array" ref="W135">COUNTIF(INDEX(ownership,0,MATCH(W$1,Systems!$I$2:AY$2,)),$A135)+COUNTIFS(INDEX(ownership,0,MATCH(W$1,Systems!$I$2:AY$2,)),$A135&amp;"(*",INDEX(ownership,0,MATCH(W$1,Systems!$I$2:AY$2,)),"&lt;&gt;*"&amp;"(X)"&amp;"*")+COUNTIF(INDEX(ownership,0,MATCH(W$1,Systems!$I$2:AY$2,)),$A135&amp;",*")</f>
        <v>0</v>
      </c>
      <c r="X135" s="121">
        <f t="array" ref="X135">COUNTIF(INDEX(ownership,0,MATCH(X$1,Systems!$I$2:AY$2,)),$A135)+COUNTIFS(INDEX(ownership,0,MATCH(X$1,Systems!$I$2:AY$2,)),$A135&amp;"(*",INDEX(ownership,0,MATCH(X$1,Systems!$I$2:AY$2,)),"&lt;&gt;*"&amp;"(X)"&amp;"*")+COUNTIF(INDEX(ownership,0,MATCH(X$1,Systems!$I$2:AY$2,)),$A135&amp;",*")</f>
        <v>0</v>
      </c>
      <c r="Y135" s="121">
        <f t="array" ref="Y135">COUNTIF(INDEX(ownership,0,MATCH(Y$1,Systems!$I$2:AY$2,)),$A135)+COUNTIFS(INDEX(ownership,0,MATCH(Y$1,Systems!$I$2:AY$2,)),$A135&amp;"(*",INDEX(ownership,0,MATCH(Y$1,Systems!$I$2:AY$2,)),"&lt;&gt;*"&amp;"(X)"&amp;"*")+COUNTIF(INDEX(ownership,0,MATCH(Y$1,Systems!$I$2:AY$2,)),$A135&amp;",*")</f>
        <v>0</v>
      </c>
      <c r="Z135" s="121">
        <f t="array" ref="Z135">COUNTIF(INDEX(ownership,0,MATCH(Z$1,Systems!$I$2:AY$2,)),$A135)+COUNTIFS(INDEX(ownership,0,MATCH(Z$1,Systems!$I$2:AY$2,)),$A135&amp;"(*",INDEX(ownership,0,MATCH(Z$1,Systems!$I$2:AY$2,)),"&lt;&gt;*"&amp;"(X)"&amp;"*")+COUNTIF(INDEX(ownership,0,MATCH(Z$1,Systems!$I$2:AY$2,)),$A135&amp;",*")</f>
        <v>0</v>
      </c>
      <c r="AA135" s="121">
        <f t="array" ref="AA135">COUNTIF(INDEX(ownership,0,MATCH(AA$1,Systems!$I$2:AY$2,)),$A135)+COUNTIFS(INDEX(ownership,0,MATCH(AA$1,Systems!$I$2:AY$2,)),$A135&amp;"(*",INDEX(ownership,0,MATCH(AA$1,Systems!$I$2:AY$2,)),"&lt;&gt;*"&amp;"(X)"&amp;"*")+COUNTIF(INDEX(ownership,0,MATCH(AA$1,Systems!$I$2:AY$2,)),$A135&amp;",*")</f>
        <v>0</v>
      </c>
      <c r="AB135" s="121">
        <f t="array" ref="AB135">COUNTIF(INDEX(ownership,0,MATCH(AB$1,Systems!$I$2:AY$2,)),$A135)+COUNTIFS(INDEX(ownership,0,MATCH(AB$1,Systems!$I$2:AY$2,)),$A135&amp;"(*",INDEX(ownership,0,MATCH(AB$1,Systems!$I$2:AY$2,)),"&lt;&gt;*"&amp;"(X)"&amp;"*")+COUNTIF(INDEX(ownership,0,MATCH(AB$1,Systems!$I$2:AY$2,)),$A135&amp;",*")</f>
        <v>0</v>
      </c>
      <c r="AC135" s="121">
        <f t="array" ref="AC135">COUNTIF(INDEX(ownership,0,MATCH(AC$1,Systems!$I$2:AY$2,)),$A135)+COUNTIFS(INDEX(ownership,0,MATCH(AC$1,Systems!$I$2:AY$2,)),$A135&amp;"(*",INDEX(ownership,0,MATCH(AC$1,Systems!$I$2:AY$2,)),"&lt;&gt;*"&amp;"(X)"&amp;"*")+COUNTIF(INDEX(ownership,0,MATCH(AC$1,Systems!$I$2:AY$2,)),$A135&amp;",*")</f>
        <v>0</v>
      </c>
      <c r="AD135" s="121">
        <f t="array" ref="AD135">COUNTIF(INDEX(ownership,0,MATCH(AD$1,Systems!$I$2:AY$2,)),$A135)+COUNTIFS(INDEX(ownership,0,MATCH(AD$1,Systems!$I$2:AY$2,)),$A135&amp;"(*",INDEX(ownership,0,MATCH(AD$1,Systems!$I$2:AY$2,)),"&lt;&gt;*"&amp;"(X)"&amp;"*")+COUNTIF(INDEX(ownership,0,MATCH(AD$1,Systems!$I$2:AY$2,)),$A135&amp;",*")</f>
        <v>0</v>
      </c>
      <c r="AE135" s="121">
        <f t="array" ref="AE135">COUNTIF(INDEX(ownership,0,MATCH(AE$1,Systems!$I$2:AY$2,)),$A135)+COUNTIFS(INDEX(ownership,0,MATCH(AE$1,Systems!$I$2:AY$2,)),$A135&amp;"(*",INDEX(ownership,0,MATCH(AE$1,Systems!$I$2:AY$2,)),"&lt;&gt;*"&amp;"(X)"&amp;"*")+COUNTIF(INDEX(ownership,0,MATCH(AE$1,Systems!$I$2:AY$2,)),$A135&amp;",*")</f>
        <v>0</v>
      </c>
      <c r="AF135" s="121">
        <f t="array" ref="AF135">COUNTIF(INDEX(ownership,0,MATCH(AF$1,Systems!$I$2:AY$2,)),$A135)+COUNTIFS(INDEX(ownership,0,MATCH(AF$1,Systems!$I$2:AY$2,)),$A135&amp;"(*",INDEX(ownership,0,MATCH(AF$1,Systems!$I$2:AY$2,)),"&lt;&gt;*"&amp;"(X)"&amp;"*")+COUNTIF(INDEX(ownership,0,MATCH(AF$1,Systems!$I$2:AY$2,)),$A135&amp;",*")</f>
        <v>0</v>
      </c>
      <c r="AG135" s="121">
        <f t="array" ref="AG135">COUNTIF(INDEX(ownership,0,MATCH(AG$1,Systems!$I$2:AY$2,)),$A135)+COUNTIFS(INDEX(ownership,0,MATCH(AG$1,Systems!$I$2:AY$2,)),$A135&amp;"(*",INDEX(ownership,0,MATCH(AG$1,Systems!$I$2:AY$2,)),"&lt;&gt;*"&amp;"(X)"&amp;"*")+COUNTIF(INDEX(ownership,0,MATCH(AG$1,Systems!$I$2:AY$2,)),$A135&amp;",*")</f>
        <v>0</v>
      </c>
      <c r="AH135" s="121">
        <f t="array" ref="AH135">COUNTIF(INDEX(ownership,0,MATCH(AH$1,Systems!$I$2:AY$2,)),$A135)+COUNTIFS(INDEX(ownership,0,MATCH(AH$1,Systems!$I$2:AY$2,)),$A135&amp;"(*",INDEX(ownership,0,MATCH(AH$1,Systems!$I$2:AY$2,)),"&lt;&gt;*"&amp;"(X)"&amp;"*")+COUNTIF(INDEX(ownership,0,MATCH(AH$1,Systems!$I$2:AY$2,)),$A135&amp;",*")</f>
        <v>0</v>
      </c>
      <c r="AI135" s="121">
        <f t="array" ref="AI135">COUNTIF(INDEX(ownership,0,MATCH(AI$1,Systems!$I$2:AY$2,)),$A135)+COUNTIFS(INDEX(ownership,0,MATCH(AI$1,Systems!$I$2:AY$2,)),$A135&amp;"(*",INDEX(ownership,0,MATCH(AI$1,Systems!$I$2:AY$2,)),"&lt;&gt;*"&amp;"(X)"&amp;"*")+COUNTIF(INDEX(ownership,0,MATCH(AI$1,Systems!$I$2:AY$2,)),$A135&amp;",*")</f>
        <v>0</v>
      </c>
      <c r="AJ135" s="121">
        <f t="array" ref="AJ135">COUNTIF(INDEX(ownership,0,MATCH(AJ$1,Systems!$I$2:AY$2,)),$A135)+COUNTIFS(INDEX(ownership,0,MATCH(AJ$1,Systems!$I$2:AY$2,)),$A135&amp;"(*",INDEX(ownership,0,MATCH(AJ$1,Systems!$I$2:AY$2,)),"&lt;&gt;*"&amp;"(X)"&amp;"*")+COUNTIF(INDEX(ownership,0,MATCH(AJ$1,Systems!$I$2:AY$2,)),$A135&amp;",*")</f>
        <v>0</v>
      </c>
      <c r="AK135" s="121">
        <f t="array" ref="AK135">COUNTIF(INDEX(ownership,0,MATCH(AK$1,Systems!$I$2:AY$2,)),$A135)+COUNTIFS(INDEX(ownership,0,MATCH(AK$1,Systems!$I$2:AY$2,)),$A135&amp;"(*",INDEX(ownership,0,MATCH(AK$1,Systems!$I$2:AY$2,)),"&lt;&gt;*"&amp;"(X)"&amp;"*")+COUNTIF(INDEX(ownership,0,MATCH(AK$1,Systems!$I$2:AY$2,)),$A135&amp;",*")</f>
        <v>0</v>
      </c>
      <c r="AL135" s="121">
        <f t="array" ref="AL135">COUNTIF(INDEX(ownership,0,MATCH(AL$1,Systems!$I$2:AY$2,)),$A135)+COUNTIFS(INDEX(ownership,0,MATCH(AL$1,Systems!$I$2:AY$2,)),$A135&amp;"(*",INDEX(ownership,0,MATCH(AL$1,Systems!$I$2:AY$2,)),"&lt;&gt;*"&amp;"(X)"&amp;"*")+COUNTIF(INDEX(ownership,0,MATCH(AL$1,Systems!$I$2:AY$2,)),$A135&amp;",*")</f>
        <v>0</v>
      </c>
      <c r="AM135" s="121">
        <f t="array" ref="AM135">COUNTIF(INDEX(ownership,0,MATCH(AM$1,Systems!$I$2:AY$2,)),$A135)+COUNTIFS(INDEX(ownership,0,MATCH(AM$1,Systems!$I$2:AY$2,)),$A135&amp;"(*",INDEX(ownership,0,MATCH(AM$1,Systems!$I$2:AY$2,)),"&lt;&gt;*"&amp;"(X)"&amp;"*")+COUNTIF(INDEX(ownership,0,MATCH(AM$1,Systems!$I$2:AY$2,)),$A135&amp;",*")</f>
        <v>0</v>
      </c>
      <c r="AN135" s="121">
        <f t="array" ref="AN135">COUNTIF(INDEX(ownership,0,MATCH(AN$1,Systems!$I$2:AY$2,)),$A135)+COUNTIFS(INDEX(ownership,0,MATCH(AN$1,Systems!$I$2:AY$2,)),$A135&amp;"(*",INDEX(ownership,0,MATCH(AN$1,Systems!$I$2:AY$2,)),"&lt;&gt;*"&amp;"(X)"&amp;"*")+COUNTIF(INDEX(ownership,0,MATCH(AN$1,Systems!$I$2:AY$2,)),$A135&amp;",*")</f>
        <v>0</v>
      </c>
      <c r="AO135" s="121">
        <f t="array" ref="AO135">COUNTIF(INDEX(ownership,0,MATCH(AO$1,Systems!$I$2:AY$2,)),$A135)+COUNTIFS(INDEX(ownership,0,MATCH(AO$1,Systems!$I$2:AY$2,)),$A135&amp;"(*",INDEX(ownership,0,MATCH(AO$1,Systems!$I$2:AY$2,)),"&lt;&gt;*"&amp;"(X)"&amp;"*")+COUNTIF(INDEX(ownership,0,MATCH(AO$1,Systems!$I$2:AY$2,)),$A135&amp;",*")</f>
        <v>0</v>
      </c>
      <c r="AP135" s="121">
        <f t="array" ref="AP135">COUNTIF(INDEX(ownership,0,MATCH(AP$1,Systems!$I$2:AY$2,)),$A135)+COUNTIFS(INDEX(ownership,0,MATCH(AP$1,Systems!$I$2:AY$2,)),$A135&amp;"(*",INDEX(ownership,0,MATCH(AP$1,Systems!$I$2:AY$2,)),"&lt;&gt;*"&amp;"(X)"&amp;"*")+COUNTIF(INDEX(ownership,0,MATCH(AP$1,Systems!$I$2:AY$2,)),$A135&amp;",*")</f>
        <v>0</v>
      </c>
      <c r="AQ135" s="121">
        <f t="array" ref="AQ135">COUNTIF(INDEX(ownership,0,MATCH(AQ$1,Systems!$I$2:AY$2,)),$A135)+COUNTIFS(INDEX(ownership,0,MATCH(AQ$1,Systems!$I$2:AY$2,)),$A135&amp;"(*",INDEX(ownership,0,MATCH(AQ$1,Systems!$I$2:AY$2,)),"&lt;&gt;*"&amp;"(X)"&amp;"*")+COUNTIF(INDEX(ownership,0,MATCH(AQ$1,Systems!$I$2:AY$2,)),$A135&amp;",*")</f>
        <v>0</v>
      </c>
      <c r="AR135" s="121">
        <f t="array" ref="AR135">COUNTIF(INDEX(ownership,0,MATCH(AR$1,Systems!$I$2:AY$2,)),$A135)+COUNTIFS(INDEX(ownership,0,MATCH(AR$1,Systems!$I$2:AY$2,)),$A135&amp;"(*",INDEX(ownership,0,MATCH(AR$1,Systems!$I$2:AY$2,)),"&lt;&gt;*"&amp;"(X)"&amp;"*")+COUNTIF(INDEX(ownership,0,MATCH(AR$1,Systems!$I$2:AY$2,)),$A135&amp;",*")</f>
        <v>0</v>
      </c>
      <c r="AS135" s="121">
        <f t="array" ref="AS135">COUNTIF(INDEX(ownership,0,MATCH(AS$1,Systems!$I$2:AY$2,)),$A135)+COUNTIFS(INDEX(ownership,0,MATCH(AS$1,Systems!$I$2:AY$2,)),$A135&amp;"(*",INDEX(ownership,0,MATCH(AS$1,Systems!$I$2:AY$2,)),"&lt;&gt;*"&amp;"(X)"&amp;"*")+COUNTIF(INDEX(ownership,0,MATCH(AS$1,Systems!$I$2:AY$2,)),$A135&amp;",*")</f>
        <v>0</v>
      </c>
      <c r="AT135" s="121">
        <f t="array" ref="AT135">COUNTIF(INDEX(ownership,0,MATCH(AT$1,Systems!$I$2:AY$2,)),$A135)+COUNTIFS(INDEX(ownership,0,MATCH(AT$1,Systems!$I$2:AY$2,)),$A135&amp;"(*",INDEX(ownership,0,MATCH(AT$1,Systems!$I$2:AY$2,)),"&lt;&gt;*"&amp;"(X)"&amp;"*")+COUNTIF(INDEX(ownership,0,MATCH(AT$1,Systems!$I$2:AY$2,)),$A135&amp;",*")</f>
        <v>0</v>
      </c>
      <c r="AU135" s="121">
        <f t="array" ref="AU135">COUNTIF(INDEX(ownership,0,MATCH(AU$1,Systems!$I$2:AY$2,)),$A135)+COUNTIFS(INDEX(ownership,0,MATCH(AU$1,Systems!$I$2:AY$2,)),$A135&amp;"(*",INDEX(ownership,0,MATCH(AU$1,Systems!$I$2:AY$2,)),"&lt;&gt;*"&amp;"(X)"&amp;"*")+COUNTIF(INDEX(ownership,0,MATCH(AU$1,Systems!$I$2:AY$2,)),$A135&amp;",*")</f>
        <v>0</v>
      </c>
      <c r="AV135" s="121">
        <f t="array" ref="AV135">COUNTIF(INDEX(ownership,0,MATCH(AV$1,Systems!$I$2:AY$2,)),$A135)+COUNTIFS(INDEX(ownership,0,MATCH(AV$1,Systems!$I$2:AY$2,)),$A135&amp;"(*",INDEX(ownership,0,MATCH(AV$1,Systems!$I$2:AY$2,)),"&lt;&gt;*"&amp;"(X)"&amp;"*")+COUNTIF(INDEX(ownership,0,MATCH(AV$1,Systems!$I$2:AY$2,)),$A135&amp;",*")</f>
        <v>0</v>
      </c>
      <c r="AW135" s="121">
        <f t="array" ref="AW135">COUNTIF(INDEX(ownership,0,MATCH(AW$1,Systems!$I$2:AY$2,)),$A135)+COUNTIFS(INDEX(ownership,0,MATCH(AW$1,Systems!$I$2:AY$2,)),$A135&amp;"(*",INDEX(ownership,0,MATCH(AW$1,Systems!$I$2:AY$2,)),"&lt;&gt;*"&amp;"(X)"&amp;"*")+COUNTIF(INDEX(ownership,0,MATCH(AW$1,Systems!$I$2:AY$2,)),$A135&amp;",*")</f>
        <v>0</v>
      </c>
      <c r="AX135" s="121">
        <f t="array" ref="AX135">COUNTIF(INDEX(ownership,0,MATCH(AX$1,Systems!$I$2:AY$2,)),$A135)+COUNTIFS(INDEX(ownership,0,MATCH(AX$1,Systems!$I$2:AY$2,)),$A135&amp;"(*",INDEX(ownership,0,MATCH(AX$1,Systems!$I$2:AY$2,)),"&lt;&gt;*"&amp;"(X)"&amp;"*")+COUNTIF(INDEX(ownership,0,MATCH(AX$1,Systems!$I$2:AY$2,)),$A135&amp;",*")</f>
        <v>0</v>
      </c>
      <c r="AY135" s="121">
        <f t="array" ref="AY135">COUNTIF(INDEX(ownership,0,MATCH(AY$1,Systems!$I$2:AZ$2,)),$A135)+COUNTIFS(INDEX(ownership,0,MATCH(AY$1,Systems!$I$2:AZ$2,)),$A135&amp;"(*",INDEX(ownership,0,MATCH(AY$1,Systems!$I$2:AZ$2,)),"&lt;&gt;*"&amp;"(X)"&amp;"*")+COUNTIF(INDEX(ownership,0,MATCH(AY$1,Systems!$I$2:AZ$2,)),$A135&amp;",*")</f>
        <v>1</v>
      </c>
      <c r="AZ135" s="121">
        <f t="array" ref="AZ135">COUNTIF(INDEX(ownership,0,MATCH(AZ$1,Systems!$I$2:AY$2,)),$A135)+COUNTIFS(INDEX(ownership,0,MATCH(AZ$1,Systems!$I$2:AY$2,)),$A135&amp;"(*",INDEX(ownership,0,MATCH(AZ$1,Systems!$I$2:AY$2,)),"&lt;&gt;*"&amp;"(X)"&amp;"*")+COUNTIF(INDEX(ownership,0,MATCH(AZ$1,Systems!$I$2:AY$2,)),$A135&amp;",*")</f>
        <v>0</v>
      </c>
    </row>
    <row r="136" ht="15.75" customHeight="1">
      <c r="A136" s="60" t="s">
        <v>1093</v>
      </c>
      <c r="B136" s="60" t="s">
        <v>8177</v>
      </c>
      <c r="C136" s="60" t="s">
        <v>8178</v>
      </c>
      <c r="D136" s="119">
        <v>3151.0</v>
      </c>
      <c r="E136" s="69"/>
      <c r="F136" s="122"/>
      <c r="G136" s="121">
        <f t="shared" si="1"/>
        <v>9</v>
      </c>
      <c r="H136" s="121">
        <f t="array" ref="H136">COUNTIF(INDEX(ownership,0,MATCH(H$1,Systems!$I$2:AY$2,)),$A136)+COUNTIFS(INDEX(ownership,0,MATCH(H$1,Systems!$I$2:AY$2,)),$A136&amp;"(*",INDEX(ownership,0,MATCH(H$1,Systems!$I$2:AY$2,)),"&lt;&gt;*"&amp;"(X)"&amp;"*")+COUNTIF(INDEX(ownership,0,MATCH(H$1,Systems!$I$2:AY$2,)),$A136&amp;",*")</f>
        <v>0</v>
      </c>
      <c r="I136" s="121">
        <f t="array" ref="I136">COUNTIF(INDEX(ownership,0,MATCH(I$1,Systems!$I$2:AY$2,)),$A136)+COUNTIFS(INDEX(ownership,0,MATCH(I$1,Systems!$I$2:AY$2,)),$A136&amp;"(*",INDEX(ownership,0,MATCH(I$1,Systems!$I$2:AY$2,)),"&lt;&gt;*"&amp;"(X)"&amp;"*")+COUNTIF(INDEX(ownership,0,MATCH(I$1,Systems!$I$2:AY$2,)),$A136&amp;",*")</f>
        <v>0</v>
      </c>
      <c r="J136" s="121">
        <f t="array" ref="J136">COUNTIF(INDEX(ownership,0,MATCH(J$1,Systems!$I$2:AY$2,)),$A136)+COUNTIFS(INDEX(ownership,0,MATCH(J$1,Systems!$I$2:AY$2,)),$A136&amp;"(*",INDEX(ownership,0,MATCH(J$1,Systems!$I$2:AY$2,)),"&lt;&gt;*"&amp;"(X)"&amp;"*")+COUNTIF(INDEX(ownership,0,MATCH(J$1,Systems!$I$2:AY$2,)),$A136&amp;",*")</f>
        <v>0</v>
      </c>
      <c r="K136" s="121">
        <f t="array" ref="K136">COUNTIF(INDEX(ownership,0,MATCH(K$1,Systems!$I$2:AY$2,)),$A136)+COUNTIFS(INDEX(ownership,0,MATCH(K$1,Systems!$I$2:AY$2,)),$A136&amp;"(*",INDEX(ownership,0,MATCH(K$1,Systems!$I$2:AY$2,)),"&lt;&gt;*"&amp;"(X)"&amp;"*")+COUNTIF(INDEX(ownership,0,MATCH(K$1,Systems!$I$2:AY$2,)),$A136&amp;",*")</f>
        <v>0</v>
      </c>
      <c r="L136" s="121">
        <f t="array" ref="L136">COUNTIF(INDEX(ownership,0,MATCH(L$1,Systems!$I$2:AY$2,)),$A136)+COUNTIFS(INDEX(ownership,0,MATCH(L$1,Systems!$I$2:AY$2,)),$A136&amp;"(*",INDEX(ownership,0,MATCH(L$1,Systems!$I$2:AY$2,)),"&lt;&gt;*"&amp;"(X)"&amp;"*")+COUNTIF(INDEX(ownership,0,MATCH(L$1,Systems!$I$2:AY$2,)),$A136&amp;",*")</f>
        <v>0</v>
      </c>
      <c r="M136" s="121">
        <f t="array" ref="M136">COUNTIF(INDEX(ownership,0,MATCH(M$1,Systems!$I$2:AY$2,)),$A136)+COUNTIFS(INDEX(ownership,0,MATCH(M$1,Systems!$I$2:AY$2,)),$A136&amp;"(*",INDEX(ownership,0,MATCH(M$1,Systems!$I$2:AY$2,)),"&lt;&gt;*"&amp;"(X)"&amp;"*")+COUNTIF(INDEX(ownership,0,MATCH(M$1,Systems!$I$2:AY$2,)),$A136&amp;",*")</f>
        <v>0</v>
      </c>
      <c r="N136" s="121">
        <f t="array" ref="N136">COUNTIF(INDEX(ownership,0,MATCH(N$1,Systems!$I$2:AY$2,)),$A136)+COUNTIFS(INDEX(ownership,0,MATCH(N$1,Systems!$I$2:AY$2,)),$A136&amp;"(*",INDEX(ownership,0,MATCH(N$1,Systems!$I$2:AY$2,)),"&lt;&gt;*"&amp;"(X)"&amp;"*")+COUNTIF(INDEX(ownership,0,MATCH(N$1,Systems!$I$2:AY$2,)),$A136&amp;",*")</f>
        <v>0</v>
      </c>
      <c r="O136" s="121">
        <f t="array" ref="O136">COUNTIF(INDEX(ownership,0,MATCH(O$1,Systems!$I$2:AY$2,)),$A136)+COUNTIFS(INDEX(ownership,0,MATCH(O$1,Systems!$I$2:AY$2,)),$A136&amp;"(*",INDEX(ownership,0,MATCH(O$1,Systems!$I$2:AY$2,)),"&lt;&gt;*"&amp;"(X)"&amp;"*")+COUNTIF(INDEX(ownership,0,MATCH(O$1,Systems!$I$2:AY$2,)),$A136&amp;",*")</f>
        <v>0</v>
      </c>
      <c r="P136" s="121">
        <f t="array" ref="P136">COUNTIF(INDEX(ownership,0,MATCH(P$1,Systems!$I$2:AY$2,)),$A136)+COUNTIFS(INDEX(ownership,0,MATCH(P$1,Systems!$I$2:AY$2,)),$A136&amp;"(*",INDEX(ownership,0,MATCH(P$1,Systems!$I$2:AY$2,)),"&lt;&gt;*"&amp;"(X)"&amp;"*")+COUNTIF(INDEX(ownership,0,MATCH(P$1,Systems!$I$2:AY$2,)),$A136&amp;",*")</f>
        <v>0</v>
      </c>
      <c r="Q136" s="121">
        <f t="array" ref="Q136">COUNTIF(INDEX(ownership,0,MATCH(Q$1,Systems!$I$2:AY$2,)),$A136)+COUNTIFS(INDEX(ownership,0,MATCH(Q$1,Systems!$I$2:AY$2,)),$A136&amp;"(*",INDEX(ownership,0,MATCH(Q$1,Systems!$I$2:AY$2,)),"&lt;&gt;*"&amp;"(X)"&amp;"*")+COUNTIF(INDEX(ownership,0,MATCH(Q$1,Systems!$I$2:AY$2,)),$A136&amp;",*")</f>
        <v>0</v>
      </c>
      <c r="R136" s="121">
        <f t="array" ref="R136">COUNTIF(INDEX(ownership,0,MATCH(R$1,Systems!$I$2:AY$2,)),$A136)+COUNTIFS(INDEX(ownership,0,MATCH(R$1,Systems!$I$2:AY$2,)),$A136&amp;"(*",INDEX(ownership,0,MATCH(R$1,Systems!$I$2:AY$2,)),"&lt;&gt;*"&amp;"(X)"&amp;"*")+COUNTIF(INDEX(ownership,0,MATCH(R$1,Systems!$I$2:AY$2,)),$A136&amp;",*")</f>
        <v>0</v>
      </c>
      <c r="S136" s="121">
        <f t="array" ref="S136">COUNTIF(INDEX(ownership,0,MATCH(S$1,Systems!$I$2:AY$2,)),$A136)+COUNTIFS(INDEX(ownership,0,MATCH(S$1,Systems!$I$2:AY$2,)),$A136&amp;"(*",INDEX(ownership,0,MATCH(S$1,Systems!$I$2:AY$2,)),"&lt;&gt;*"&amp;"(X)"&amp;"*")+COUNTIF(INDEX(ownership,0,MATCH(S$1,Systems!$I$2:AY$2,)),$A136&amp;",*")</f>
        <v>0</v>
      </c>
      <c r="T136" s="121">
        <f t="array" ref="T136">COUNTIF(INDEX(ownership,0,MATCH(T$1,Systems!$I$2:AY$2,)),$A136)+COUNTIFS(INDEX(ownership,0,MATCH(T$1,Systems!$I$2:AY$2,)),$A136&amp;"(*",INDEX(ownership,0,MATCH(T$1,Systems!$I$2:AY$2,)),"&lt;&gt;*"&amp;"(X)"&amp;"*")+COUNTIF(INDEX(ownership,0,MATCH(T$1,Systems!$I$2:AY$2,)),$A136&amp;",*")</f>
        <v>0</v>
      </c>
      <c r="U136" s="121">
        <f t="array" ref="U136">COUNTIF(INDEX(ownership,0,MATCH(U$1,Systems!$I$2:AY$2,)),$A136)+COUNTIFS(INDEX(ownership,0,MATCH(U$1,Systems!$I$2:AY$2,)),$A136&amp;"(*",INDEX(ownership,0,MATCH(U$1,Systems!$I$2:AY$2,)),"&lt;&gt;*"&amp;"(X)"&amp;"*")+COUNTIF(INDEX(ownership,0,MATCH(U$1,Systems!$I$2:AY$2,)),$A136&amp;",*")</f>
        <v>0</v>
      </c>
      <c r="V136" s="121">
        <f t="array" ref="V136">COUNTIF(INDEX(ownership,0,MATCH(V$1,Systems!$I$2:AY$2,)),$A136)+COUNTIFS(INDEX(ownership,0,MATCH(V$1,Systems!$I$2:AY$2,)),$A136&amp;"(*",INDEX(ownership,0,MATCH(V$1,Systems!$I$2:AY$2,)),"&lt;&gt;*"&amp;"(X)"&amp;"*")+COUNTIF(INDEX(ownership,0,MATCH(V$1,Systems!$I$2:AY$2,)),$A136&amp;",*")</f>
        <v>0</v>
      </c>
      <c r="W136" s="121">
        <f t="array" ref="W136">COUNTIF(INDEX(ownership,0,MATCH(W$1,Systems!$I$2:AY$2,)),$A136)+COUNTIFS(INDEX(ownership,0,MATCH(W$1,Systems!$I$2:AY$2,)),$A136&amp;"(*",INDEX(ownership,0,MATCH(W$1,Systems!$I$2:AY$2,)),"&lt;&gt;*"&amp;"(X)"&amp;"*")+COUNTIF(INDEX(ownership,0,MATCH(W$1,Systems!$I$2:AY$2,)),$A136&amp;",*")</f>
        <v>0</v>
      </c>
      <c r="X136" s="121">
        <f t="array" ref="X136">COUNTIF(INDEX(ownership,0,MATCH(X$1,Systems!$I$2:AY$2,)),$A136)+COUNTIFS(INDEX(ownership,0,MATCH(X$1,Systems!$I$2:AY$2,)),$A136&amp;"(*",INDEX(ownership,0,MATCH(X$1,Systems!$I$2:AY$2,)),"&lt;&gt;*"&amp;"(X)"&amp;"*")+COUNTIF(INDEX(ownership,0,MATCH(X$1,Systems!$I$2:AY$2,)),$A136&amp;",*")</f>
        <v>0</v>
      </c>
      <c r="Y136" s="121">
        <f t="array" ref="Y136">COUNTIF(INDEX(ownership,0,MATCH(Y$1,Systems!$I$2:AY$2,)),$A136)+COUNTIFS(INDEX(ownership,0,MATCH(Y$1,Systems!$I$2:AY$2,)),$A136&amp;"(*",INDEX(ownership,0,MATCH(Y$1,Systems!$I$2:AY$2,)),"&lt;&gt;*"&amp;"(X)"&amp;"*")+COUNTIF(INDEX(ownership,0,MATCH(Y$1,Systems!$I$2:AY$2,)),$A136&amp;",*")</f>
        <v>0</v>
      </c>
      <c r="Z136" s="121">
        <f t="array" ref="Z136">COUNTIF(INDEX(ownership,0,MATCH(Z$1,Systems!$I$2:AY$2,)),$A136)+COUNTIFS(INDEX(ownership,0,MATCH(Z$1,Systems!$I$2:AY$2,)),$A136&amp;"(*",INDEX(ownership,0,MATCH(Z$1,Systems!$I$2:AY$2,)),"&lt;&gt;*"&amp;"(X)"&amp;"*")+COUNTIF(INDEX(ownership,0,MATCH(Z$1,Systems!$I$2:AY$2,)),$A136&amp;",*")</f>
        <v>0</v>
      </c>
      <c r="AA136" s="121">
        <f t="array" ref="AA136">COUNTIF(INDEX(ownership,0,MATCH(AA$1,Systems!$I$2:AY$2,)),$A136)+COUNTIFS(INDEX(ownership,0,MATCH(AA$1,Systems!$I$2:AY$2,)),$A136&amp;"(*",INDEX(ownership,0,MATCH(AA$1,Systems!$I$2:AY$2,)),"&lt;&gt;*"&amp;"(X)"&amp;"*")+COUNTIF(INDEX(ownership,0,MATCH(AA$1,Systems!$I$2:AY$2,)),$A136&amp;",*")</f>
        <v>0</v>
      </c>
      <c r="AB136" s="121">
        <f t="array" ref="AB136">COUNTIF(INDEX(ownership,0,MATCH(AB$1,Systems!$I$2:AY$2,)),$A136)+COUNTIFS(INDEX(ownership,0,MATCH(AB$1,Systems!$I$2:AY$2,)),$A136&amp;"(*",INDEX(ownership,0,MATCH(AB$1,Systems!$I$2:AY$2,)),"&lt;&gt;*"&amp;"(X)"&amp;"*")+COUNTIF(INDEX(ownership,0,MATCH(AB$1,Systems!$I$2:AY$2,)),$A136&amp;",*")</f>
        <v>0</v>
      </c>
      <c r="AC136" s="121">
        <f t="array" ref="AC136">COUNTIF(INDEX(ownership,0,MATCH(AC$1,Systems!$I$2:AY$2,)),$A136)+COUNTIFS(INDEX(ownership,0,MATCH(AC$1,Systems!$I$2:AY$2,)),$A136&amp;"(*",INDEX(ownership,0,MATCH(AC$1,Systems!$I$2:AY$2,)),"&lt;&gt;*"&amp;"(X)"&amp;"*")+COUNTIF(INDEX(ownership,0,MATCH(AC$1,Systems!$I$2:AY$2,)),$A136&amp;",*")</f>
        <v>0</v>
      </c>
      <c r="AD136" s="121">
        <f t="array" ref="AD136">COUNTIF(INDEX(ownership,0,MATCH(AD$1,Systems!$I$2:AY$2,)),$A136)+COUNTIFS(INDEX(ownership,0,MATCH(AD$1,Systems!$I$2:AY$2,)),$A136&amp;"(*",INDEX(ownership,0,MATCH(AD$1,Systems!$I$2:AY$2,)),"&lt;&gt;*"&amp;"(X)"&amp;"*")+COUNTIF(INDEX(ownership,0,MATCH(AD$1,Systems!$I$2:AY$2,)),$A136&amp;",*")</f>
        <v>0</v>
      </c>
      <c r="AE136" s="121">
        <f t="array" ref="AE136">COUNTIF(INDEX(ownership,0,MATCH(AE$1,Systems!$I$2:AY$2,)),$A136)+COUNTIFS(INDEX(ownership,0,MATCH(AE$1,Systems!$I$2:AY$2,)),$A136&amp;"(*",INDEX(ownership,0,MATCH(AE$1,Systems!$I$2:AY$2,)),"&lt;&gt;*"&amp;"(X)"&amp;"*")+COUNTIF(INDEX(ownership,0,MATCH(AE$1,Systems!$I$2:AY$2,)),$A136&amp;",*")</f>
        <v>0</v>
      </c>
      <c r="AF136" s="121">
        <f t="array" ref="AF136">COUNTIF(INDEX(ownership,0,MATCH(AF$1,Systems!$I$2:AY$2,)),$A136)+COUNTIFS(INDEX(ownership,0,MATCH(AF$1,Systems!$I$2:AY$2,)),$A136&amp;"(*",INDEX(ownership,0,MATCH(AF$1,Systems!$I$2:AY$2,)),"&lt;&gt;*"&amp;"(X)"&amp;"*")+COUNTIF(INDEX(ownership,0,MATCH(AF$1,Systems!$I$2:AY$2,)),$A136&amp;",*")</f>
        <v>0</v>
      </c>
      <c r="AG136" s="121">
        <f t="array" ref="AG136">COUNTIF(INDEX(ownership,0,MATCH(AG$1,Systems!$I$2:AY$2,)),$A136)+COUNTIFS(INDEX(ownership,0,MATCH(AG$1,Systems!$I$2:AY$2,)),$A136&amp;"(*",INDEX(ownership,0,MATCH(AG$1,Systems!$I$2:AY$2,)),"&lt;&gt;*"&amp;"(X)"&amp;"*")+COUNTIF(INDEX(ownership,0,MATCH(AG$1,Systems!$I$2:AY$2,)),$A136&amp;",*")</f>
        <v>0</v>
      </c>
      <c r="AH136" s="121">
        <f t="array" ref="AH136">COUNTIF(INDEX(ownership,0,MATCH(AH$1,Systems!$I$2:AY$2,)),$A136)+COUNTIFS(INDEX(ownership,0,MATCH(AH$1,Systems!$I$2:AY$2,)),$A136&amp;"(*",INDEX(ownership,0,MATCH(AH$1,Systems!$I$2:AY$2,)),"&lt;&gt;*"&amp;"(X)"&amp;"*")+COUNTIF(INDEX(ownership,0,MATCH(AH$1,Systems!$I$2:AY$2,)),$A136&amp;",*")</f>
        <v>0</v>
      </c>
      <c r="AI136" s="121">
        <f t="array" ref="AI136">COUNTIF(INDEX(ownership,0,MATCH(AI$1,Systems!$I$2:AY$2,)),$A136)+COUNTIFS(INDEX(ownership,0,MATCH(AI$1,Systems!$I$2:AY$2,)),$A136&amp;"(*",INDEX(ownership,0,MATCH(AI$1,Systems!$I$2:AY$2,)),"&lt;&gt;*"&amp;"(X)"&amp;"*")+COUNTIF(INDEX(ownership,0,MATCH(AI$1,Systems!$I$2:AY$2,)),$A136&amp;",*")</f>
        <v>0</v>
      </c>
      <c r="AJ136" s="121">
        <f t="array" ref="AJ136">COUNTIF(INDEX(ownership,0,MATCH(AJ$1,Systems!$I$2:AY$2,)),$A136)+COUNTIFS(INDEX(ownership,0,MATCH(AJ$1,Systems!$I$2:AY$2,)),$A136&amp;"(*",INDEX(ownership,0,MATCH(AJ$1,Systems!$I$2:AY$2,)),"&lt;&gt;*"&amp;"(X)"&amp;"*")+COUNTIF(INDEX(ownership,0,MATCH(AJ$1,Systems!$I$2:AY$2,)),$A136&amp;",*")</f>
        <v>0</v>
      </c>
      <c r="AK136" s="121">
        <f t="array" ref="AK136">COUNTIF(INDEX(ownership,0,MATCH(AK$1,Systems!$I$2:AY$2,)),$A136)+COUNTIFS(INDEX(ownership,0,MATCH(AK$1,Systems!$I$2:AY$2,)),$A136&amp;"(*",INDEX(ownership,0,MATCH(AK$1,Systems!$I$2:AY$2,)),"&lt;&gt;*"&amp;"(X)"&amp;"*")+COUNTIF(INDEX(ownership,0,MATCH(AK$1,Systems!$I$2:AY$2,)),$A136&amp;",*")</f>
        <v>0</v>
      </c>
      <c r="AL136" s="121">
        <f t="array" ref="AL136">COUNTIF(INDEX(ownership,0,MATCH(AL$1,Systems!$I$2:AY$2,)),$A136)+COUNTIFS(INDEX(ownership,0,MATCH(AL$1,Systems!$I$2:AY$2,)),$A136&amp;"(*",INDEX(ownership,0,MATCH(AL$1,Systems!$I$2:AY$2,)),"&lt;&gt;*"&amp;"(X)"&amp;"*")+COUNTIF(INDEX(ownership,0,MATCH(AL$1,Systems!$I$2:AY$2,)),$A136&amp;",*")</f>
        <v>0</v>
      </c>
      <c r="AM136" s="121">
        <f t="array" ref="AM136">COUNTIF(INDEX(ownership,0,MATCH(AM$1,Systems!$I$2:AY$2,)),$A136)+COUNTIFS(INDEX(ownership,0,MATCH(AM$1,Systems!$I$2:AY$2,)),$A136&amp;"(*",INDEX(ownership,0,MATCH(AM$1,Systems!$I$2:AY$2,)),"&lt;&gt;*"&amp;"(X)"&amp;"*")+COUNTIF(INDEX(ownership,0,MATCH(AM$1,Systems!$I$2:AY$2,)),$A136&amp;",*")</f>
        <v>0</v>
      </c>
      <c r="AN136" s="121">
        <f t="array" ref="AN136">COUNTIF(INDEX(ownership,0,MATCH(AN$1,Systems!$I$2:AY$2,)),$A136)+COUNTIFS(INDEX(ownership,0,MATCH(AN$1,Systems!$I$2:AY$2,)),$A136&amp;"(*",INDEX(ownership,0,MATCH(AN$1,Systems!$I$2:AY$2,)),"&lt;&gt;*"&amp;"(X)"&amp;"*")+COUNTIF(INDEX(ownership,0,MATCH(AN$1,Systems!$I$2:AY$2,)),$A136&amp;",*")</f>
        <v>0</v>
      </c>
      <c r="AO136" s="121">
        <f t="array" ref="AO136">COUNTIF(INDEX(ownership,0,MATCH(AO$1,Systems!$I$2:AY$2,)),$A136)+COUNTIFS(INDEX(ownership,0,MATCH(AO$1,Systems!$I$2:AY$2,)),$A136&amp;"(*",INDEX(ownership,0,MATCH(AO$1,Systems!$I$2:AY$2,)),"&lt;&gt;*"&amp;"(X)"&amp;"*")+COUNTIF(INDEX(ownership,0,MATCH(AO$1,Systems!$I$2:AY$2,)),$A136&amp;",*")</f>
        <v>0</v>
      </c>
      <c r="AP136" s="121">
        <f t="array" ref="AP136">COUNTIF(INDEX(ownership,0,MATCH(AP$1,Systems!$I$2:AY$2,)),$A136)+COUNTIFS(INDEX(ownership,0,MATCH(AP$1,Systems!$I$2:AY$2,)),$A136&amp;"(*",INDEX(ownership,0,MATCH(AP$1,Systems!$I$2:AY$2,)),"&lt;&gt;*"&amp;"(X)"&amp;"*")+COUNTIF(INDEX(ownership,0,MATCH(AP$1,Systems!$I$2:AY$2,)),$A136&amp;",*")</f>
        <v>0</v>
      </c>
      <c r="AQ136" s="121">
        <f t="array" ref="AQ136">COUNTIF(INDEX(ownership,0,MATCH(AQ$1,Systems!$I$2:AY$2,)),$A136)+COUNTIFS(INDEX(ownership,0,MATCH(AQ$1,Systems!$I$2:AY$2,)),$A136&amp;"(*",INDEX(ownership,0,MATCH(AQ$1,Systems!$I$2:AY$2,)),"&lt;&gt;*"&amp;"(X)"&amp;"*")+COUNTIF(INDEX(ownership,0,MATCH(AQ$1,Systems!$I$2:AY$2,)),$A136&amp;",*")</f>
        <v>0</v>
      </c>
      <c r="AR136" s="121">
        <f t="array" ref="AR136">COUNTIF(INDEX(ownership,0,MATCH(AR$1,Systems!$I$2:AY$2,)),$A136)+COUNTIFS(INDEX(ownership,0,MATCH(AR$1,Systems!$I$2:AY$2,)),$A136&amp;"(*",INDEX(ownership,0,MATCH(AR$1,Systems!$I$2:AY$2,)),"&lt;&gt;*"&amp;"(X)"&amp;"*")+COUNTIF(INDEX(ownership,0,MATCH(AR$1,Systems!$I$2:AY$2,)),$A136&amp;",*")</f>
        <v>0</v>
      </c>
      <c r="AS136" s="121">
        <f t="array" ref="AS136">COUNTIF(INDEX(ownership,0,MATCH(AS$1,Systems!$I$2:AY$2,)),$A136)+COUNTIFS(INDEX(ownership,0,MATCH(AS$1,Systems!$I$2:AY$2,)),$A136&amp;"(*",INDEX(ownership,0,MATCH(AS$1,Systems!$I$2:AY$2,)),"&lt;&gt;*"&amp;"(X)"&amp;"*")+COUNTIF(INDEX(ownership,0,MATCH(AS$1,Systems!$I$2:AY$2,)),$A136&amp;",*")</f>
        <v>0</v>
      </c>
      <c r="AT136" s="121">
        <f t="array" ref="AT136">COUNTIF(INDEX(ownership,0,MATCH(AT$1,Systems!$I$2:AY$2,)),$A136)+COUNTIFS(INDEX(ownership,0,MATCH(AT$1,Systems!$I$2:AY$2,)),$A136&amp;"(*",INDEX(ownership,0,MATCH(AT$1,Systems!$I$2:AY$2,)),"&lt;&gt;*"&amp;"(X)"&amp;"*")+COUNTIF(INDEX(ownership,0,MATCH(AT$1,Systems!$I$2:AY$2,)),$A136&amp;",*")</f>
        <v>0</v>
      </c>
      <c r="AU136" s="121">
        <f t="array" ref="AU136">COUNTIF(INDEX(ownership,0,MATCH(AU$1,Systems!$I$2:AY$2,)),$A136)+COUNTIFS(INDEX(ownership,0,MATCH(AU$1,Systems!$I$2:AY$2,)),$A136&amp;"(*",INDEX(ownership,0,MATCH(AU$1,Systems!$I$2:AY$2,)),"&lt;&gt;*"&amp;"(X)"&amp;"*")+COUNTIF(INDEX(ownership,0,MATCH(AU$1,Systems!$I$2:AY$2,)),$A136&amp;",*")</f>
        <v>0</v>
      </c>
      <c r="AV136" s="121">
        <f t="array" ref="AV136">COUNTIF(INDEX(ownership,0,MATCH(AV$1,Systems!$I$2:AY$2,)),$A136)+COUNTIFS(INDEX(ownership,0,MATCH(AV$1,Systems!$I$2:AY$2,)),$A136&amp;"(*",INDEX(ownership,0,MATCH(AV$1,Systems!$I$2:AY$2,)),"&lt;&gt;*"&amp;"(X)"&amp;"*")+COUNTIF(INDEX(ownership,0,MATCH(AV$1,Systems!$I$2:AY$2,)),$A136&amp;",*")</f>
        <v>0</v>
      </c>
      <c r="AW136" s="121">
        <f t="array" ref="AW136">COUNTIF(INDEX(ownership,0,MATCH(AW$1,Systems!$I$2:AY$2,)),$A136)+COUNTIFS(INDEX(ownership,0,MATCH(AW$1,Systems!$I$2:AY$2,)),$A136&amp;"(*",INDEX(ownership,0,MATCH(AW$1,Systems!$I$2:AY$2,)),"&lt;&gt;*"&amp;"(X)"&amp;"*")+COUNTIF(INDEX(ownership,0,MATCH(AW$1,Systems!$I$2:AY$2,)),$A136&amp;",*")</f>
        <v>0</v>
      </c>
      <c r="AX136" s="121">
        <f t="array" ref="AX136">COUNTIF(INDEX(ownership,0,MATCH(AX$1,Systems!$I$2:AY$2,)),$A136)+COUNTIFS(INDEX(ownership,0,MATCH(AX$1,Systems!$I$2:AY$2,)),$A136&amp;"(*",INDEX(ownership,0,MATCH(AX$1,Systems!$I$2:AY$2,)),"&lt;&gt;*"&amp;"(X)"&amp;"*")+COUNTIF(INDEX(ownership,0,MATCH(AX$1,Systems!$I$2:AY$2,)),$A136&amp;",*")</f>
        <v>5</v>
      </c>
      <c r="AY136" s="121">
        <f t="array" ref="AY136">COUNTIF(INDEX(ownership,0,MATCH(AY$1,Systems!$I$2:AZ$2,)),$A136)+COUNTIFS(INDEX(ownership,0,MATCH(AY$1,Systems!$I$2:AZ$2,)),$A136&amp;"(*",INDEX(ownership,0,MATCH(AY$1,Systems!$I$2:AZ$2,)),"&lt;&gt;*"&amp;"(X)"&amp;"*")+COUNTIF(INDEX(ownership,0,MATCH(AY$1,Systems!$I$2:AZ$2,)),$A136&amp;",*")</f>
        <v>9</v>
      </c>
      <c r="AZ136" s="121">
        <f t="array" ref="AZ136">COUNTIF(INDEX(ownership,0,MATCH(AZ$1,Systems!$I$2:AY$2,)),$A136)+COUNTIFS(INDEX(ownership,0,MATCH(AZ$1,Systems!$I$2:AY$2,)),$A136&amp;"(*",INDEX(ownership,0,MATCH(AZ$1,Systems!$I$2:AY$2,)),"&lt;&gt;*"&amp;"(X)"&amp;"*")+COUNTIF(INDEX(ownership,0,MATCH(AZ$1,Systems!$I$2:AY$2,)),$A136&amp;",*")</f>
        <v>0</v>
      </c>
    </row>
    <row r="137" ht="15.75" customHeight="1">
      <c r="A137" s="60" t="s">
        <v>1697</v>
      </c>
      <c r="B137" s="60" t="s">
        <v>8179</v>
      </c>
      <c r="C137" s="60" t="s">
        <v>8180</v>
      </c>
      <c r="D137" s="119">
        <v>3151.0</v>
      </c>
      <c r="E137" s="69"/>
      <c r="F137" s="122"/>
      <c r="G137" s="121">
        <f t="shared" si="1"/>
        <v>9</v>
      </c>
      <c r="H137" s="121">
        <f t="array" ref="H137">COUNTIF(INDEX(ownership,0,MATCH(H$1,Systems!$I$2:AY$2,)),$A137)+COUNTIFS(INDEX(ownership,0,MATCH(H$1,Systems!$I$2:AY$2,)),$A137&amp;"(*",INDEX(ownership,0,MATCH(H$1,Systems!$I$2:AY$2,)),"&lt;&gt;*"&amp;"(X)"&amp;"*")+COUNTIF(INDEX(ownership,0,MATCH(H$1,Systems!$I$2:AY$2,)),$A137&amp;",*")</f>
        <v>0</v>
      </c>
      <c r="I137" s="121">
        <f t="array" ref="I137">COUNTIF(INDEX(ownership,0,MATCH(I$1,Systems!$I$2:AY$2,)),$A137)+COUNTIFS(INDEX(ownership,0,MATCH(I$1,Systems!$I$2:AY$2,)),$A137&amp;"(*",INDEX(ownership,0,MATCH(I$1,Systems!$I$2:AY$2,)),"&lt;&gt;*"&amp;"(X)"&amp;"*")+COUNTIF(INDEX(ownership,0,MATCH(I$1,Systems!$I$2:AY$2,)),$A137&amp;",*")</f>
        <v>0</v>
      </c>
      <c r="J137" s="121">
        <f t="array" ref="J137">COUNTIF(INDEX(ownership,0,MATCH(J$1,Systems!$I$2:AY$2,)),$A137)+COUNTIFS(INDEX(ownership,0,MATCH(J$1,Systems!$I$2:AY$2,)),$A137&amp;"(*",INDEX(ownership,0,MATCH(J$1,Systems!$I$2:AY$2,)),"&lt;&gt;*"&amp;"(X)"&amp;"*")+COUNTIF(INDEX(ownership,0,MATCH(J$1,Systems!$I$2:AY$2,)),$A137&amp;",*")</f>
        <v>0</v>
      </c>
      <c r="K137" s="121">
        <f t="array" ref="K137">COUNTIF(INDEX(ownership,0,MATCH(K$1,Systems!$I$2:AY$2,)),$A137)+COUNTIFS(INDEX(ownership,0,MATCH(K$1,Systems!$I$2:AY$2,)),$A137&amp;"(*",INDEX(ownership,0,MATCH(K$1,Systems!$I$2:AY$2,)),"&lt;&gt;*"&amp;"(X)"&amp;"*")+COUNTIF(INDEX(ownership,0,MATCH(K$1,Systems!$I$2:AY$2,)),$A137&amp;",*")</f>
        <v>0</v>
      </c>
      <c r="L137" s="121">
        <f t="array" ref="L137">COUNTIF(INDEX(ownership,0,MATCH(L$1,Systems!$I$2:AY$2,)),$A137)+COUNTIFS(INDEX(ownership,0,MATCH(L$1,Systems!$I$2:AY$2,)),$A137&amp;"(*",INDEX(ownership,0,MATCH(L$1,Systems!$I$2:AY$2,)),"&lt;&gt;*"&amp;"(X)"&amp;"*")+COUNTIF(INDEX(ownership,0,MATCH(L$1,Systems!$I$2:AY$2,)),$A137&amp;",*")</f>
        <v>0</v>
      </c>
      <c r="M137" s="121">
        <f t="array" ref="M137">COUNTIF(INDEX(ownership,0,MATCH(M$1,Systems!$I$2:AY$2,)),$A137)+COUNTIFS(INDEX(ownership,0,MATCH(M$1,Systems!$I$2:AY$2,)),$A137&amp;"(*",INDEX(ownership,0,MATCH(M$1,Systems!$I$2:AY$2,)),"&lt;&gt;*"&amp;"(X)"&amp;"*")+COUNTIF(INDEX(ownership,0,MATCH(M$1,Systems!$I$2:AY$2,)),$A137&amp;",*")</f>
        <v>0</v>
      </c>
      <c r="N137" s="121">
        <f t="array" ref="N137">COUNTIF(INDEX(ownership,0,MATCH(N$1,Systems!$I$2:AY$2,)),$A137)+COUNTIFS(INDEX(ownership,0,MATCH(N$1,Systems!$I$2:AY$2,)),$A137&amp;"(*",INDEX(ownership,0,MATCH(N$1,Systems!$I$2:AY$2,)),"&lt;&gt;*"&amp;"(X)"&amp;"*")+COUNTIF(INDEX(ownership,0,MATCH(N$1,Systems!$I$2:AY$2,)),$A137&amp;",*")</f>
        <v>0</v>
      </c>
      <c r="O137" s="121">
        <f t="array" ref="O137">COUNTIF(INDEX(ownership,0,MATCH(O$1,Systems!$I$2:AY$2,)),$A137)+COUNTIFS(INDEX(ownership,0,MATCH(O$1,Systems!$I$2:AY$2,)),$A137&amp;"(*",INDEX(ownership,0,MATCH(O$1,Systems!$I$2:AY$2,)),"&lt;&gt;*"&amp;"(X)"&amp;"*")+COUNTIF(INDEX(ownership,0,MATCH(O$1,Systems!$I$2:AY$2,)),$A137&amp;",*")</f>
        <v>0</v>
      </c>
      <c r="P137" s="121">
        <f t="array" ref="P137">COUNTIF(INDEX(ownership,0,MATCH(P$1,Systems!$I$2:AY$2,)),$A137)+COUNTIFS(INDEX(ownership,0,MATCH(P$1,Systems!$I$2:AY$2,)),$A137&amp;"(*",INDEX(ownership,0,MATCH(P$1,Systems!$I$2:AY$2,)),"&lt;&gt;*"&amp;"(X)"&amp;"*")+COUNTIF(INDEX(ownership,0,MATCH(P$1,Systems!$I$2:AY$2,)),$A137&amp;",*")</f>
        <v>0</v>
      </c>
      <c r="Q137" s="121">
        <f t="array" ref="Q137">COUNTIF(INDEX(ownership,0,MATCH(Q$1,Systems!$I$2:AY$2,)),$A137)+COUNTIFS(INDEX(ownership,0,MATCH(Q$1,Systems!$I$2:AY$2,)),$A137&amp;"(*",INDEX(ownership,0,MATCH(Q$1,Systems!$I$2:AY$2,)),"&lt;&gt;*"&amp;"(X)"&amp;"*")+COUNTIF(INDEX(ownership,0,MATCH(Q$1,Systems!$I$2:AY$2,)),$A137&amp;",*")</f>
        <v>0</v>
      </c>
      <c r="R137" s="121">
        <f t="array" ref="R137">COUNTIF(INDEX(ownership,0,MATCH(R$1,Systems!$I$2:AY$2,)),$A137)+COUNTIFS(INDEX(ownership,0,MATCH(R$1,Systems!$I$2:AY$2,)),$A137&amp;"(*",INDEX(ownership,0,MATCH(R$1,Systems!$I$2:AY$2,)),"&lt;&gt;*"&amp;"(X)"&amp;"*")+COUNTIF(INDEX(ownership,0,MATCH(R$1,Systems!$I$2:AY$2,)),$A137&amp;",*")</f>
        <v>0</v>
      </c>
      <c r="S137" s="121">
        <f t="array" ref="S137">COUNTIF(INDEX(ownership,0,MATCH(S$1,Systems!$I$2:AY$2,)),$A137)+COUNTIFS(INDEX(ownership,0,MATCH(S$1,Systems!$I$2:AY$2,)),$A137&amp;"(*",INDEX(ownership,0,MATCH(S$1,Systems!$I$2:AY$2,)),"&lt;&gt;*"&amp;"(X)"&amp;"*")+COUNTIF(INDEX(ownership,0,MATCH(S$1,Systems!$I$2:AY$2,)),$A137&amp;",*")</f>
        <v>0</v>
      </c>
      <c r="T137" s="121">
        <f t="array" ref="T137">COUNTIF(INDEX(ownership,0,MATCH(T$1,Systems!$I$2:AY$2,)),$A137)+COUNTIFS(INDEX(ownership,0,MATCH(T$1,Systems!$I$2:AY$2,)),$A137&amp;"(*",INDEX(ownership,0,MATCH(T$1,Systems!$I$2:AY$2,)),"&lt;&gt;*"&amp;"(X)"&amp;"*")+COUNTIF(INDEX(ownership,0,MATCH(T$1,Systems!$I$2:AY$2,)),$A137&amp;",*")</f>
        <v>0</v>
      </c>
      <c r="U137" s="121">
        <f t="array" ref="U137">COUNTIF(INDEX(ownership,0,MATCH(U$1,Systems!$I$2:AY$2,)),$A137)+COUNTIFS(INDEX(ownership,0,MATCH(U$1,Systems!$I$2:AY$2,)),$A137&amp;"(*",INDEX(ownership,0,MATCH(U$1,Systems!$I$2:AY$2,)),"&lt;&gt;*"&amp;"(X)"&amp;"*")+COUNTIF(INDEX(ownership,0,MATCH(U$1,Systems!$I$2:AY$2,)),$A137&amp;",*")</f>
        <v>0</v>
      </c>
      <c r="V137" s="121">
        <f t="array" ref="V137">COUNTIF(INDEX(ownership,0,MATCH(V$1,Systems!$I$2:AY$2,)),$A137)+COUNTIFS(INDEX(ownership,0,MATCH(V$1,Systems!$I$2:AY$2,)),$A137&amp;"(*",INDEX(ownership,0,MATCH(V$1,Systems!$I$2:AY$2,)),"&lt;&gt;*"&amp;"(X)"&amp;"*")+COUNTIF(INDEX(ownership,0,MATCH(V$1,Systems!$I$2:AY$2,)),$A137&amp;",*")</f>
        <v>0</v>
      </c>
      <c r="W137" s="121">
        <f t="array" ref="W137">COUNTIF(INDEX(ownership,0,MATCH(W$1,Systems!$I$2:AY$2,)),$A137)+COUNTIFS(INDEX(ownership,0,MATCH(W$1,Systems!$I$2:AY$2,)),$A137&amp;"(*",INDEX(ownership,0,MATCH(W$1,Systems!$I$2:AY$2,)),"&lt;&gt;*"&amp;"(X)"&amp;"*")+COUNTIF(INDEX(ownership,0,MATCH(W$1,Systems!$I$2:AY$2,)),$A137&amp;",*")</f>
        <v>0</v>
      </c>
      <c r="X137" s="121">
        <f t="array" ref="X137">COUNTIF(INDEX(ownership,0,MATCH(X$1,Systems!$I$2:AY$2,)),$A137)+COUNTIFS(INDEX(ownership,0,MATCH(X$1,Systems!$I$2:AY$2,)),$A137&amp;"(*",INDEX(ownership,0,MATCH(X$1,Systems!$I$2:AY$2,)),"&lt;&gt;*"&amp;"(X)"&amp;"*")+COUNTIF(INDEX(ownership,0,MATCH(X$1,Systems!$I$2:AY$2,)),$A137&amp;",*")</f>
        <v>0</v>
      </c>
      <c r="Y137" s="121">
        <f t="array" ref="Y137">COUNTIF(INDEX(ownership,0,MATCH(Y$1,Systems!$I$2:AY$2,)),$A137)+COUNTIFS(INDEX(ownership,0,MATCH(Y$1,Systems!$I$2:AY$2,)),$A137&amp;"(*",INDEX(ownership,0,MATCH(Y$1,Systems!$I$2:AY$2,)),"&lt;&gt;*"&amp;"(X)"&amp;"*")+COUNTIF(INDEX(ownership,0,MATCH(Y$1,Systems!$I$2:AY$2,)),$A137&amp;",*")</f>
        <v>0</v>
      </c>
      <c r="Z137" s="121">
        <f t="array" ref="Z137">COUNTIF(INDEX(ownership,0,MATCH(Z$1,Systems!$I$2:AY$2,)),$A137)+COUNTIFS(INDEX(ownership,0,MATCH(Z$1,Systems!$I$2:AY$2,)),$A137&amp;"(*",INDEX(ownership,0,MATCH(Z$1,Systems!$I$2:AY$2,)),"&lt;&gt;*"&amp;"(X)"&amp;"*")+COUNTIF(INDEX(ownership,0,MATCH(Z$1,Systems!$I$2:AY$2,)),$A137&amp;",*")</f>
        <v>0</v>
      </c>
      <c r="AA137" s="121">
        <f t="array" ref="AA137">COUNTIF(INDEX(ownership,0,MATCH(AA$1,Systems!$I$2:AY$2,)),$A137)+COUNTIFS(INDEX(ownership,0,MATCH(AA$1,Systems!$I$2:AY$2,)),$A137&amp;"(*",INDEX(ownership,0,MATCH(AA$1,Systems!$I$2:AY$2,)),"&lt;&gt;*"&amp;"(X)"&amp;"*")+COUNTIF(INDEX(ownership,0,MATCH(AA$1,Systems!$I$2:AY$2,)),$A137&amp;",*")</f>
        <v>0</v>
      </c>
      <c r="AB137" s="121">
        <f t="array" ref="AB137">COUNTIF(INDEX(ownership,0,MATCH(AB$1,Systems!$I$2:AY$2,)),$A137)+COUNTIFS(INDEX(ownership,0,MATCH(AB$1,Systems!$I$2:AY$2,)),$A137&amp;"(*",INDEX(ownership,0,MATCH(AB$1,Systems!$I$2:AY$2,)),"&lt;&gt;*"&amp;"(X)"&amp;"*")+COUNTIF(INDEX(ownership,0,MATCH(AB$1,Systems!$I$2:AY$2,)),$A137&amp;",*")</f>
        <v>0</v>
      </c>
      <c r="AC137" s="121">
        <f t="array" ref="AC137">COUNTIF(INDEX(ownership,0,MATCH(AC$1,Systems!$I$2:AY$2,)),$A137)+COUNTIFS(INDEX(ownership,0,MATCH(AC$1,Systems!$I$2:AY$2,)),$A137&amp;"(*",INDEX(ownership,0,MATCH(AC$1,Systems!$I$2:AY$2,)),"&lt;&gt;*"&amp;"(X)"&amp;"*")+COUNTIF(INDEX(ownership,0,MATCH(AC$1,Systems!$I$2:AY$2,)),$A137&amp;",*")</f>
        <v>0</v>
      </c>
      <c r="AD137" s="121">
        <f t="array" ref="AD137">COUNTIF(INDEX(ownership,0,MATCH(AD$1,Systems!$I$2:AY$2,)),$A137)+COUNTIFS(INDEX(ownership,0,MATCH(AD$1,Systems!$I$2:AY$2,)),$A137&amp;"(*",INDEX(ownership,0,MATCH(AD$1,Systems!$I$2:AY$2,)),"&lt;&gt;*"&amp;"(X)"&amp;"*")+COUNTIF(INDEX(ownership,0,MATCH(AD$1,Systems!$I$2:AY$2,)),$A137&amp;",*")</f>
        <v>0</v>
      </c>
      <c r="AE137" s="121">
        <f t="array" ref="AE137">COUNTIF(INDEX(ownership,0,MATCH(AE$1,Systems!$I$2:AY$2,)),$A137)+COUNTIFS(INDEX(ownership,0,MATCH(AE$1,Systems!$I$2:AY$2,)),$A137&amp;"(*",INDEX(ownership,0,MATCH(AE$1,Systems!$I$2:AY$2,)),"&lt;&gt;*"&amp;"(X)"&amp;"*")+COUNTIF(INDEX(ownership,0,MATCH(AE$1,Systems!$I$2:AY$2,)),$A137&amp;",*")</f>
        <v>0</v>
      </c>
      <c r="AF137" s="121">
        <f t="array" ref="AF137">COUNTIF(INDEX(ownership,0,MATCH(AF$1,Systems!$I$2:AY$2,)),$A137)+COUNTIFS(INDEX(ownership,0,MATCH(AF$1,Systems!$I$2:AY$2,)),$A137&amp;"(*",INDEX(ownership,0,MATCH(AF$1,Systems!$I$2:AY$2,)),"&lt;&gt;*"&amp;"(X)"&amp;"*")+COUNTIF(INDEX(ownership,0,MATCH(AF$1,Systems!$I$2:AY$2,)),$A137&amp;",*")</f>
        <v>0</v>
      </c>
      <c r="AG137" s="121">
        <f t="array" ref="AG137">COUNTIF(INDEX(ownership,0,MATCH(AG$1,Systems!$I$2:AY$2,)),$A137)+COUNTIFS(INDEX(ownership,0,MATCH(AG$1,Systems!$I$2:AY$2,)),$A137&amp;"(*",INDEX(ownership,0,MATCH(AG$1,Systems!$I$2:AY$2,)),"&lt;&gt;*"&amp;"(X)"&amp;"*")+COUNTIF(INDEX(ownership,0,MATCH(AG$1,Systems!$I$2:AY$2,)),$A137&amp;",*")</f>
        <v>0</v>
      </c>
      <c r="AH137" s="121">
        <f t="array" ref="AH137">COUNTIF(INDEX(ownership,0,MATCH(AH$1,Systems!$I$2:AY$2,)),$A137)+COUNTIFS(INDEX(ownership,0,MATCH(AH$1,Systems!$I$2:AY$2,)),$A137&amp;"(*",INDEX(ownership,0,MATCH(AH$1,Systems!$I$2:AY$2,)),"&lt;&gt;*"&amp;"(X)"&amp;"*")+COUNTIF(INDEX(ownership,0,MATCH(AH$1,Systems!$I$2:AY$2,)),$A137&amp;",*")</f>
        <v>0</v>
      </c>
      <c r="AI137" s="121">
        <f t="array" ref="AI137">COUNTIF(INDEX(ownership,0,MATCH(AI$1,Systems!$I$2:AY$2,)),$A137)+COUNTIFS(INDEX(ownership,0,MATCH(AI$1,Systems!$I$2:AY$2,)),$A137&amp;"(*",INDEX(ownership,0,MATCH(AI$1,Systems!$I$2:AY$2,)),"&lt;&gt;*"&amp;"(X)"&amp;"*")+COUNTIF(INDEX(ownership,0,MATCH(AI$1,Systems!$I$2:AY$2,)),$A137&amp;",*")</f>
        <v>0</v>
      </c>
      <c r="AJ137" s="121">
        <f t="array" ref="AJ137">COUNTIF(INDEX(ownership,0,MATCH(AJ$1,Systems!$I$2:AY$2,)),$A137)+COUNTIFS(INDEX(ownership,0,MATCH(AJ$1,Systems!$I$2:AY$2,)),$A137&amp;"(*",INDEX(ownership,0,MATCH(AJ$1,Systems!$I$2:AY$2,)),"&lt;&gt;*"&amp;"(X)"&amp;"*")+COUNTIF(INDEX(ownership,0,MATCH(AJ$1,Systems!$I$2:AY$2,)),$A137&amp;",*")</f>
        <v>0</v>
      </c>
      <c r="AK137" s="121">
        <f t="array" ref="AK137">COUNTIF(INDEX(ownership,0,MATCH(AK$1,Systems!$I$2:AY$2,)),$A137)+COUNTIFS(INDEX(ownership,0,MATCH(AK$1,Systems!$I$2:AY$2,)),$A137&amp;"(*",INDEX(ownership,0,MATCH(AK$1,Systems!$I$2:AY$2,)),"&lt;&gt;*"&amp;"(X)"&amp;"*")+COUNTIF(INDEX(ownership,0,MATCH(AK$1,Systems!$I$2:AY$2,)),$A137&amp;",*")</f>
        <v>0</v>
      </c>
      <c r="AL137" s="121">
        <f t="array" ref="AL137">COUNTIF(INDEX(ownership,0,MATCH(AL$1,Systems!$I$2:AY$2,)),$A137)+COUNTIFS(INDEX(ownership,0,MATCH(AL$1,Systems!$I$2:AY$2,)),$A137&amp;"(*",INDEX(ownership,0,MATCH(AL$1,Systems!$I$2:AY$2,)),"&lt;&gt;*"&amp;"(X)"&amp;"*")+COUNTIF(INDEX(ownership,0,MATCH(AL$1,Systems!$I$2:AY$2,)),$A137&amp;",*")</f>
        <v>0</v>
      </c>
      <c r="AM137" s="121">
        <f t="array" ref="AM137">COUNTIF(INDEX(ownership,0,MATCH(AM$1,Systems!$I$2:AY$2,)),$A137)+COUNTIFS(INDEX(ownership,0,MATCH(AM$1,Systems!$I$2:AY$2,)),$A137&amp;"(*",INDEX(ownership,0,MATCH(AM$1,Systems!$I$2:AY$2,)),"&lt;&gt;*"&amp;"(X)"&amp;"*")+COUNTIF(INDEX(ownership,0,MATCH(AM$1,Systems!$I$2:AY$2,)),$A137&amp;",*")</f>
        <v>0</v>
      </c>
      <c r="AN137" s="121">
        <f t="array" ref="AN137">COUNTIF(INDEX(ownership,0,MATCH(AN$1,Systems!$I$2:AY$2,)),$A137)+COUNTIFS(INDEX(ownership,0,MATCH(AN$1,Systems!$I$2:AY$2,)),$A137&amp;"(*",INDEX(ownership,0,MATCH(AN$1,Systems!$I$2:AY$2,)),"&lt;&gt;*"&amp;"(X)"&amp;"*")+COUNTIF(INDEX(ownership,0,MATCH(AN$1,Systems!$I$2:AY$2,)),$A137&amp;",*")</f>
        <v>0</v>
      </c>
      <c r="AO137" s="121">
        <f t="array" ref="AO137">COUNTIF(INDEX(ownership,0,MATCH(AO$1,Systems!$I$2:AY$2,)),$A137)+COUNTIFS(INDEX(ownership,0,MATCH(AO$1,Systems!$I$2:AY$2,)),$A137&amp;"(*",INDEX(ownership,0,MATCH(AO$1,Systems!$I$2:AY$2,)),"&lt;&gt;*"&amp;"(X)"&amp;"*")+COUNTIF(INDEX(ownership,0,MATCH(AO$1,Systems!$I$2:AY$2,)),$A137&amp;",*")</f>
        <v>0</v>
      </c>
      <c r="AP137" s="121">
        <f t="array" ref="AP137">COUNTIF(INDEX(ownership,0,MATCH(AP$1,Systems!$I$2:AY$2,)),$A137)+COUNTIFS(INDEX(ownership,0,MATCH(AP$1,Systems!$I$2:AY$2,)),$A137&amp;"(*",INDEX(ownership,0,MATCH(AP$1,Systems!$I$2:AY$2,)),"&lt;&gt;*"&amp;"(X)"&amp;"*")+COUNTIF(INDEX(ownership,0,MATCH(AP$1,Systems!$I$2:AY$2,)),$A137&amp;",*")</f>
        <v>0</v>
      </c>
      <c r="AQ137" s="121">
        <f t="array" ref="AQ137">COUNTIF(INDEX(ownership,0,MATCH(AQ$1,Systems!$I$2:AY$2,)),$A137)+COUNTIFS(INDEX(ownership,0,MATCH(AQ$1,Systems!$I$2:AY$2,)),$A137&amp;"(*",INDEX(ownership,0,MATCH(AQ$1,Systems!$I$2:AY$2,)),"&lt;&gt;*"&amp;"(X)"&amp;"*")+COUNTIF(INDEX(ownership,0,MATCH(AQ$1,Systems!$I$2:AY$2,)),$A137&amp;",*")</f>
        <v>0</v>
      </c>
      <c r="AR137" s="121">
        <f t="array" ref="AR137">COUNTIF(INDEX(ownership,0,MATCH(AR$1,Systems!$I$2:AY$2,)),$A137)+COUNTIFS(INDEX(ownership,0,MATCH(AR$1,Systems!$I$2:AY$2,)),$A137&amp;"(*",INDEX(ownership,0,MATCH(AR$1,Systems!$I$2:AY$2,)),"&lt;&gt;*"&amp;"(X)"&amp;"*")+COUNTIF(INDEX(ownership,0,MATCH(AR$1,Systems!$I$2:AY$2,)),$A137&amp;",*")</f>
        <v>0</v>
      </c>
      <c r="AS137" s="121">
        <f t="array" ref="AS137">COUNTIF(INDEX(ownership,0,MATCH(AS$1,Systems!$I$2:AY$2,)),$A137)+COUNTIFS(INDEX(ownership,0,MATCH(AS$1,Systems!$I$2:AY$2,)),$A137&amp;"(*",INDEX(ownership,0,MATCH(AS$1,Systems!$I$2:AY$2,)),"&lt;&gt;*"&amp;"(X)"&amp;"*")+COUNTIF(INDEX(ownership,0,MATCH(AS$1,Systems!$I$2:AY$2,)),$A137&amp;",*")</f>
        <v>0</v>
      </c>
      <c r="AT137" s="121">
        <f t="array" ref="AT137">COUNTIF(INDEX(ownership,0,MATCH(AT$1,Systems!$I$2:AY$2,)),$A137)+COUNTIFS(INDEX(ownership,0,MATCH(AT$1,Systems!$I$2:AY$2,)),$A137&amp;"(*",INDEX(ownership,0,MATCH(AT$1,Systems!$I$2:AY$2,)),"&lt;&gt;*"&amp;"(X)"&amp;"*")+COUNTIF(INDEX(ownership,0,MATCH(AT$1,Systems!$I$2:AY$2,)),$A137&amp;",*")</f>
        <v>0</v>
      </c>
      <c r="AU137" s="121">
        <f t="array" ref="AU137">COUNTIF(INDEX(ownership,0,MATCH(AU$1,Systems!$I$2:AY$2,)),$A137)+COUNTIFS(INDEX(ownership,0,MATCH(AU$1,Systems!$I$2:AY$2,)),$A137&amp;"(*",INDEX(ownership,0,MATCH(AU$1,Systems!$I$2:AY$2,)),"&lt;&gt;*"&amp;"(X)"&amp;"*")+COUNTIF(INDEX(ownership,0,MATCH(AU$1,Systems!$I$2:AY$2,)),$A137&amp;",*")</f>
        <v>0</v>
      </c>
      <c r="AV137" s="121">
        <f t="array" ref="AV137">COUNTIF(INDEX(ownership,0,MATCH(AV$1,Systems!$I$2:AY$2,)),$A137)+COUNTIFS(INDEX(ownership,0,MATCH(AV$1,Systems!$I$2:AY$2,)),$A137&amp;"(*",INDEX(ownership,0,MATCH(AV$1,Systems!$I$2:AY$2,)),"&lt;&gt;*"&amp;"(X)"&amp;"*")+COUNTIF(INDEX(ownership,0,MATCH(AV$1,Systems!$I$2:AY$2,)),$A137&amp;",*")</f>
        <v>0</v>
      </c>
      <c r="AW137" s="121">
        <f t="array" ref="AW137">COUNTIF(INDEX(ownership,0,MATCH(AW$1,Systems!$I$2:AY$2,)),$A137)+COUNTIFS(INDEX(ownership,0,MATCH(AW$1,Systems!$I$2:AY$2,)),$A137&amp;"(*",INDEX(ownership,0,MATCH(AW$1,Systems!$I$2:AY$2,)),"&lt;&gt;*"&amp;"(X)"&amp;"*")+COUNTIF(INDEX(ownership,0,MATCH(AW$1,Systems!$I$2:AY$2,)),$A137&amp;",*")</f>
        <v>0</v>
      </c>
      <c r="AX137" s="121">
        <f t="array" ref="AX137">COUNTIF(INDEX(ownership,0,MATCH(AX$1,Systems!$I$2:AY$2,)),$A137)+COUNTIFS(INDEX(ownership,0,MATCH(AX$1,Systems!$I$2:AY$2,)),$A137&amp;"(*",INDEX(ownership,0,MATCH(AX$1,Systems!$I$2:AY$2,)),"&lt;&gt;*"&amp;"(X)"&amp;"*")+COUNTIF(INDEX(ownership,0,MATCH(AX$1,Systems!$I$2:AY$2,)),$A137&amp;",*")</f>
        <v>8</v>
      </c>
      <c r="AY137" s="121">
        <f t="array" ref="AY137">COUNTIF(INDEX(ownership,0,MATCH(AY$1,Systems!$I$2:AZ$2,)),$A137)+COUNTIFS(INDEX(ownership,0,MATCH(AY$1,Systems!$I$2:AZ$2,)),$A137&amp;"(*",INDEX(ownership,0,MATCH(AY$1,Systems!$I$2:AZ$2,)),"&lt;&gt;*"&amp;"(X)"&amp;"*")+COUNTIF(INDEX(ownership,0,MATCH(AY$1,Systems!$I$2:AZ$2,)),$A137&amp;",*")</f>
        <v>9</v>
      </c>
      <c r="AZ137" s="121">
        <f t="array" ref="AZ137">COUNTIF(INDEX(ownership,0,MATCH(AZ$1,Systems!$I$2:AY$2,)),$A137)+COUNTIFS(INDEX(ownership,0,MATCH(AZ$1,Systems!$I$2:AY$2,)),$A137&amp;"(*",INDEX(ownership,0,MATCH(AZ$1,Systems!$I$2:AY$2,)),"&lt;&gt;*"&amp;"(X)"&amp;"*")+COUNTIF(INDEX(ownership,0,MATCH(AZ$1,Systems!$I$2:AY$2,)),$A137&amp;",*")</f>
        <v>0</v>
      </c>
    </row>
    <row r="138" ht="15.75" customHeight="1">
      <c r="A138" s="60" t="s">
        <v>3414</v>
      </c>
      <c r="B138" s="60" t="s">
        <v>8181</v>
      </c>
      <c r="C138" s="60" t="s">
        <v>8182</v>
      </c>
      <c r="D138" s="119">
        <v>3151.0</v>
      </c>
      <c r="E138" s="69"/>
      <c r="F138" s="122"/>
      <c r="G138" s="121">
        <f t="shared" si="1"/>
        <v>5</v>
      </c>
      <c r="H138" s="121">
        <f t="array" ref="H138">COUNTIF(INDEX(ownership,0,MATCH(H$1,Systems!$I$2:AY$2,)),$A138)+COUNTIFS(INDEX(ownership,0,MATCH(H$1,Systems!$I$2:AY$2,)),$A138&amp;"(*",INDEX(ownership,0,MATCH(H$1,Systems!$I$2:AY$2,)),"&lt;&gt;*"&amp;"(X)"&amp;"*")+COUNTIF(INDEX(ownership,0,MATCH(H$1,Systems!$I$2:AY$2,)),$A138&amp;",*")</f>
        <v>0</v>
      </c>
      <c r="I138" s="121">
        <f t="array" ref="I138">COUNTIF(INDEX(ownership,0,MATCH(I$1,Systems!$I$2:AY$2,)),$A138)+COUNTIFS(INDEX(ownership,0,MATCH(I$1,Systems!$I$2:AY$2,)),$A138&amp;"(*",INDEX(ownership,0,MATCH(I$1,Systems!$I$2:AY$2,)),"&lt;&gt;*"&amp;"(X)"&amp;"*")+COUNTIF(INDEX(ownership,0,MATCH(I$1,Systems!$I$2:AY$2,)),$A138&amp;",*")</f>
        <v>0</v>
      </c>
      <c r="J138" s="121">
        <f t="array" ref="J138">COUNTIF(INDEX(ownership,0,MATCH(J$1,Systems!$I$2:AY$2,)),$A138)+COUNTIFS(INDEX(ownership,0,MATCH(J$1,Systems!$I$2:AY$2,)),$A138&amp;"(*",INDEX(ownership,0,MATCH(J$1,Systems!$I$2:AY$2,)),"&lt;&gt;*"&amp;"(X)"&amp;"*")+COUNTIF(INDEX(ownership,0,MATCH(J$1,Systems!$I$2:AY$2,)),$A138&amp;",*")</f>
        <v>0</v>
      </c>
      <c r="K138" s="121">
        <f t="array" ref="K138">COUNTIF(INDEX(ownership,0,MATCH(K$1,Systems!$I$2:AY$2,)),$A138)+COUNTIFS(INDEX(ownership,0,MATCH(K$1,Systems!$I$2:AY$2,)),$A138&amp;"(*",INDEX(ownership,0,MATCH(K$1,Systems!$I$2:AY$2,)),"&lt;&gt;*"&amp;"(X)"&amp;"*")+COUNTIF(INDEX(ownership,0,MATCH(K$1,Systems!$I$2:AY$2,)),$A138&amp;",*")</f>
        <v>0</v>
      </c>
      <c r="L138" s="121">
        <f t="array" ref="L138">COUNTIF(INDEX(ownership,0,MATCH(L$1,Systems!$I$2:AY$2,)),$A138)+COUNTIFS(INDEX(ownership,0,MATCH(L$1,Systems!$I$2:AY$2,)),$A138&amp;"(*",INDEX(ownership,0,MATCH(L$1,Systems!$I$2:AY$2,)),"&lt;&gt;*"&amp;"(X)"&amp;"*")+COUNTIF(INDEX(ownership,0,MATCH(L$1,Systems!$I$2:AY$2,)),$A138&amp;",*")</f>
        <v>0</v>
      </c>
      <c r="M138" s="121">
        <f t="array" ref="M138">COUNTIF(INDEX(ownership,0,MATCH(M$1,Systems!$I$2:AY$2,)),$A138)+COUNTIFS(INDEX(ownership,0,MATCH(M$1,Systems!$I$2:AY$2,)),$A138&amp;"(*",INDEX(ownership,0,MATCH(M$1,Systems!$I$2:AY$2,)),"&lt;&gt;*"&amp;"(X)"&amp;"*")+COUNTIF(INDEX(ownership,0,MATCH(M$1,Systems!$I$2:AY$2,)),$A138&amp;",*")</f>
        <v>0</v>
      </c>
      <c r="N138" s="121">
        <f t="array" ref="N138">COUNTIF(INDEX(ownership,0,MATCH(N$1,Systems!$I$2:AY$2,)),$A138)+COUNTIFS(INDEX(ownership,0,MATCH(N$1,Systems!$I$2:AY$2,)),$A138&amp;"(*",INDEX(ownership,0,MATCH(N$1,Systems!$I$2:AY$2,)),"&lt;&gt;*"&amp;"(X)"&amp;"*")+COUNTIF(INDEX(ownership,0,MATCH(N$1,Systems!$I$2:AY$2,)),$A138&amp;",*")</f>
        <v>0</v>
      </c>
      <c r="O138" s="121">
        <f t="array" ref="O138">COUNTIF(INDEX(ownership,0,MATCH(O$1,Systems!$I$2:AY$2,)),$A138)+COUNTIFS(INDEX(ownership,0,MATCH(O$1,Systems!$I$2:AY$2,)),$A138&amp;"(*",INDEX(ownership,0,MATCH(O$1,Systems!$I$2:AY$2,)),"&lt;&gt;*"&amp;"(X)"&amp;"*")+COUNTIF(INDEX(ownership,0,MATCH(O$1,Systems!$I$2:AY$2,)),$A138&amp;",*")</f>
        <v>0</v>
      </c>
      <c r="P138" s="121">
        <f t="array" ref="P138">COUNTIF(INDEX(ownership,0,MATCH(P$1,Systems!$I$2:AY$2,)),$A138)+COUNTIFS(INDEX(ownership,0,MATCH(P$1,Systems!$I$2:AY$2,)),$A138&amp;"(*",INDEX(ownership,0,MATCH(P$1,Systems!$I$2:AY$2,)),"&lt;&gt;*"&amp;"(X)"&amp;"*")+COUNTIF(INDEX(ownership,0,MATCH(P$1,Systems!$I$2:AY$2,)),$A138&amp;",*")</f>
        <v>0</v>
      </c>
      <c r="Q138" s="121">
        <f t="array" ref="Q138">COUNTIF(INDEX(ownership,0,MATCH(Q$1,Systems!$I$2:AY$2,)),$A138)+COUNTIFS(INDEX(ownership,0,MATCH(Q$1,Systems!$I$2:AY$2,)),$A138&amp;"(*",INDEX(ownership,0,MATCH(Q$1,Systems!$I$2:AY$2,)),"&lt;&gt;*"&amp;"(X)"&amp;"*")+COUNTIF(INDEX(ownership,0,MATCH(Q$1,Systems!$I$2:AY$2,)),$A138&amp;",*")</f>
        <v>0</v>
      </c>
      <c r="R138" s="121">
        <f t="array" ref="R138">COUNTIF(INDEX(ownership,0,MATCH(R$1,Systems!$I$2:AY$2,)),$A138)+COUNTIFS(INDEX(ownership,0,MATCH(R$1,Systems!$I$2:AY$2,)),$A138&amp;"(*",INDEX(ownership,0,MATCH(R$1,Systems!$I$2:AY$2,)),"&lt;&gt;*"&amp;"(X)"&amp;"*")+COUNTIF(INDEX(ownership,0,MATCH(R$1,Systems!$I$2:AY$2,)),$A138&amp;",*")</f>
        <v>0</v>
      </c>
      <c r="S138" s="121">
        <f t="array" ref="S138">COUNTIF(INDEX(ownership,0,MATCH(S$1,Systems!$I$2:AY$2,)),$A138)+COUNTIFS(INDEX(ownership,0,MATCH(S$1,Systems!$I$2:AY$2,)),$A138&amp;"(*",INDEX(ownership,0,MATCH(S$1,Systems!$I$2:AY$2,)),"&lt;&gt;*"&amp;"(X)"&amp;"*")+COUNTIF(INDEX(ownership,0,MATCH(S$1,Systems!$I$2:AY$2,)),$A138&amp;",*")</f>
        <v>0</v>
      </c>
      <c r="T138" s="121">
        <f t="array" ref="T138">COUNTIF(INDEX(ownership,0,MATCH(T$1,Systems!$I$2:AY$2,)),$A138)+COUNTIFS(INDEX(ownership,0,MATCH(T$1,Systems!$I$2:AY$2,)),$A138&amp;"(*",INDEX(ownership,0,MATCH(T$1,Systems!$I$2:AY$2,)),"&lt;&gt;*"&amp;"(X)"&amp;"*")+COUNTIF(INDEX(ownership,0,MATCH(T$1,Systems!$I$2:AY$2,)),$A138&amp;",*")</f>
        <v>0</v>
      </c>
      <c r="U138" s="121">
        <f t="array" ref="U138">COUNTIF(INDEX(ownership,0,MATCH(U$1,Systems!$I$2:AY$2,)),$A138)+COUNTIFS(INDEX(ownership,0,MATCH(U$1,Systems!$I$2:AY$2,)),$A138&amp;"(*",INDEX(ownership,0,MATCH(U$1,Systems!$I$2:AY$2,)),"&lt;&gt;*"&amp;"(X)"&amp;"*")+COUNTIF(INDEX(ownership,0,MATCH(U$1,Systems!$I$2:AY$2,)),$A138&amp;",*")</f>
        <v>0</v>
      </c>
      <c r="V138" s="121">
        <f t="array" ref="V138">COUNTIF(INDEX(ownership,0,MATCH(V$1,Systems!$I$2:AY$2,)),$A138)+COUNTIFS(INDEX(ownership,0,MATCH(V$1,Systems!$I$2:AY$2,)),$A138&amp;"(*",INDEX(ownership,0,MATCH(V$1,Systems!$I$2:AY$2,)),"&lt;&gt;*"&amp;"(X)"&amp;"*")+COUNTIF(INDEX(ownership,0,MATCH(V$1,Systems!$I$2:AY$2,)),$A138&amp;",*")</f>
        <v>0</v>
      </c>
      <c r="W138" s="121">
        <f t="array" ref="W138">COUNTIF(INDEX(ownership,0,MATCH(W$1,Systems!$I$2:AY$2,)),$A138)+COUNTIFS(INDEX(ownership,0,MATCH(W$1,Systems!$I$2:AY$2,)),$A138&amp;"(*",INDEX(ownership,0,MATCH(W$1,Systems!$I$2:AY$2,)),"&lt;&gt;*"&amp;"(X)"&amp;"*")+COUNTIF(INDEX(ownership,0,MATCH(W$1,Systems!$I$2:AY$2,)),$A138&amp;",*")</f>
        <v>0</v>
      </c>
      <c r="X138" s="121">
        <f t="array" ref="X138">COUNTIF(INDEX(ownership,0,MATCH(X$1,Systems!$I$2:AY$2,)),$A138)+COUNTIFS(INDEX(ownership,0,MATCH(X$1,Systems!$I$2:AY$2,)),$A138&amp;"(*",INDEX(ownership,0,MATCH(X$1,Systems!$I$2:AY$2,)),"&lt;&gt;*"&amp;"(X)"&amp;"*")+COUNTIF(INDEX(ownership,0,MATCH(X$1,Systems!$I$2:AY$2,)),$A138&amp;",*")</f>
        <v>0</v>
      </c>
      <c r="Y138" s="121">
        <f t="array" ref="Y138">COUNTIF(INDEX(ownership,0,MATCH(Y$1,Systems!$I$2:AY$2,)),$A138)+COUNTIFS(INDEX(ownership,0,MATCH(Y$1,Systems!$I$2:AY$2,)),$A138&amp;"(*",INDEX(ownership,0,MATCH(Y$1,Systems!$I$2:AY$2,)),"&lt;&gt;*"&amp;"(X)"&amp;"*")+COUNTIF(INDEX(ownership,0,MATCH(Y$1,Systems!$I$2:AY$2,)),$A138&amp;",*")</f>
        <v>0</v>
      </c>
      <c r="Z138" s="121">
        <f t="array" ref="Z138">COUNTIF(INDEX(ownership,0,MATCH(Z$1,Systems!$I$2:AY$2,)),$A138)+COUNTIFS(INDEX(ownership,0,MATCH(Z$1,Systems!$I$2:AY$2,)),$A138&amp;"(*",INDEX(ownership,0,MATCH(Z$1,Systems!$I$2:AY$2,)),"&lt;&gt;*"&amp;"(X)"&amp;"*")+COUNTIF(INDEX(ownership,0,MATCH(Z$1,Systems!$I$2:AY$2,)),$A138&amp;",*")</f>
        <v>0</v>
      </c>
      <c r="AA138" s="121">
        <f t="array" ref="AA138">COUNTIF(INDEX(ownership,0,MATCH(AA$1,Systems!$I$2:AY$2,)),$A138)+COUNTIFS(INDEX(ownership,0,MATCH(AA$1,Systems!$I$2:AY$2,)),$A138&amp;"(*",INDEX(ownership,0,MATCH(AA$1,Systems!$I$2:AY$2,)),"&lt;&gt;*"&amp;"(X)"&amp;"*")+COUNTIF(INDEX(ownership,0,MATCH(AA$1,Systems!$I$2:AY$2,)),$A138&amp;",*")</f>
        <v>0</v>
      </c>
      <c r="AB138" s="121">
        <f t="array" ref="AB138">COUNTIF(INDEX(ownership,0,MATCH(AB$1,Systems!$I$2:AY$2,)),$A138)+COUNTIFS(INDEX(ownership,0,MATCH(AB$1,Systems!$I$2:AY$2,)),$A138&amp;"(*",INDEX(ownership,0,MATCH(AB$1,Systems!$I$2:AY$2,)),"&lt;&gt;*"&amp;"(X)"&amp;"*")+COUNTIF(INDEX(ownership,0,MATCH(AB$1,Systems!$I$2:AY$2,)),$A138&amp;",*")</f>
        <v>0</v>
      </c>
      <c r="AC138" s="121">
        <f t="array" ref="AC138">COUNTIF(INDEX(ownership,0,MATCH(AC$1,Systems!$I$2:AY$2,)),$A138)+COUNTIFS(INDEX(ownership,0,MATCH(AC$1,Systems!$I$2:AY$2,)),$A138&amp;"(*",INDEX(ownership,0,MATCH(AC$1,Systems!$I$2:AY$2,)),"&lt;&gt;*"&amp;"(X)"&amp;"*")+COUNTIF(INDEX(ownership,0,MATCH(AC$1,Systems!$I$2:AY$2,)),$A138&amp;",*")</f>
        <v>0</v>
      </c>
      <c r="AD138" s="121">
        <f t="array" ref="AD138">COUNTIF(INDEX(ownership,0,MATCH(AD$1,Systems!$I$2:AY$2,)),$A138)+COUNTIFS(INDEX(ownership,0,MATCH(AD$1,Systems!$I$2:AY$2,)),$A138&amp;"(*",INDEX(ownership,0,MATCH(AD$1,Systems!$I$2:AY$2,)),"&lt;&gt;*"&amp;"(X)"&amp;"*")+COUNTIF(INDEX(ownership,0,MATCH(AD$1,Systems!$I$2:AY$2,)),$A138&amp;",*")</f>
        <v>0</v>
      </c>
      <c r="AE138" s="121">
        <f t="array" ref="AE138">COUNTIF(INDEX(ownership,0,MATCH(AE$1,Systems!$I$2:AY$2,)),$A138)+COUNTIFS(INDEX(ownership,0,MATCH(AE$1,Systems!$I$2:AY$2,)),$A138&amp;"(*",INDEX(ownership,0,MATCH(AE$1,Systems!$I$2:AY$2,)),"&lt;&gt;*"&amp;"(X)"&amp;"*")+COUNTIF(INDEX(ownership,0,MATCH(AE$1,Systems!$I$2:AY$2,)),$A138&amp;",*")</f>
        <v>0</v>
      </c>
      <c r="AF138" s="121">
        <f t="array" ref="AF138">COUNTIF(INDEX(ownership,0,MATCH(AF$1,Systems!$I$2:AY$2,)),$A138)+COUNTIFS(INDEX(ownership,0,MATCH(AF$1,Systems!$I$2:AY$2,)),$A138&amp;"(*",INDEX(ownership,0,MATCH(AF$1,Systems!$I$2:AY$2,)),"&lt;&gt;*"&amp;"(X)"&amp;"*")+COUNTIF(INDEX(ownership,0,MATCH(AF$1,Systems!$I$2:AY$2,)),$A138&amp;",*")</f>
        <v>0</v>
      </c>
      <c r="AG138" s="121">
        <f t="array" ref="AG138">COUNTIF(INDEX(ownership,0,MATCH(AG$1,Systems!$I$2:AY$2,)),$A138)+COUNTIFS(INDEX(ownership,0,MATCH(AG$1,Systems!$I$2:AY$2,)),$A138&amp;"(*",INDEX(ownership,0,MATCH(AG$1,Systems!$I$2:AY$2,)),"&lt;&gt;*"&amp;"(X)"&amp;"*")+COUNTIF(INDEX(ownership,0,MATCH(AG$1,Systems!$I$2:AY$2,)),$A138&amp;",*")</f>
        <v>0</v>
      </c>
      <c r="AH138" s="121">
        <f t="array" ref="AH138">COUNTIF(INDEX(ownership,0,MATCH(AH$1,Systems!$I$2:AY$2,)),$A138)+COUNTIFS(INDEX(ownership,0,MATCH(AH$1,Systems!$I$2:AY$2,)),$A138&amp;"(*",INDEX(ownership,0,MATCH(AH$1,Systems!$I$2:AY$2,)),"&lt;&gt;*"&amp;"(X)"&amp;"*")+COUNTIF(INDEX(ownership,0,MATCH(AH$1,Systems!$I$2:AY$2,)),$A138&amp;",*")</f>
        <v>0</v>
      </c>
      <c r="AI138" s="121">
        <f t="array" ref="AI138">COUNTIF(INDEX(ownership,0,MATCH(AI$1,Systems!$I$2:AY$2,)),$A138)+COUNTIFS(INDEX(ownership,0,MATCH(AI$1,Systems!$I$2:AY$2,)),$A138&amp;"(*",INDEX(ownership,0,MATCH(AI$1,Systems!$I$2:AY$2,)),"&lt;&gt;*"&amp;"(X)"&amp;"*")+COUNTIF(INDEX(ownership,0,MATCH(AI$1,Systems!$I$2:AY$2,)),$A138&amp;",*")</f>
        <v>0</v>
      </c>
      <c r="AJ138" s="121">
        <f t="array" ref="AJ138">COUNTIF(INDEX(ownership,0,MATCH(AJ$1,Systems!$I$2:AY$2,)),$A138)+COUNTIFS(INDEX(ownership,0,MATCH(AJ$1,Systems!$I$2:AY$2,)),$A138&amp;"(*",INDEX(ownership,0,MATCH(AJ$1,Systems!$I$2:AY$2,)),"&lt;&gt;*"&amp;"(X)"&amp;"*")+COUNTIF(INDEX(ownership,0,MATCH(AJ$1,Systems!$I$2:AY$2,)),$A138&amp;",*")</f>
        <v>0</v>
      </c>
      <c r="AK138" s="121">
        <f t="array" ref="AK138">COUNTIF(INDEX(ownership,0,MATCH(AK$1,Systems!$I$2:AY$2,)),$A138)+COUNTIFS(INDEX(ownership,0,MATCH(AK$1,Systems!$I$2:AY$2,)),$A138&amp;"(*",INDEX(ownership,0,MATCH(AK$1,Systems!$I$2:AY$2,)),"&lt;&gt;*"&amp;"(X)"&amp;"*")+COUNTIF(INDEX(ownership,0,MATCH(AK$1,Systems!$I$2:AY$2,)),$A138&amp;",*")</f>
        <v>0</v>
      </c>
      <c r="AL138" s="121">
        <f t="array" ref="AL138">COUNTIF(INDEX(ownership,0,MATCH(AL$1,Systems!$I$2:AY$2,)),$A138)+COUNTIFS(INDEX(ownership,0,MATCH(AL$1,Systems!$I$2:AY$2,)),$A138&amp;"(*",INDEX(ownership,0,MATCH(AL$1,Systems!$I$2:AY$2,)),"&lt;&gt;*"&amp;"(X)"&amp;"*")+COUNTIF(INDEX(ownership,0,MATCH(AL$1,Systems!$I$2:AY$2,)),$A138&amp;",*")</f>
        <v>0</v>
      </c>
      <c r="AM138" s="121">
        <f t="array" ref="AM138">COUNTIF(INDEX(ownership,0,MATCH(AM$1,Systems!$I$2:AY$2,)),$A138)+COUNTIFS(INDEX(ownership,0,MATCH(AM$1,Systems!$I$2:AY$2,)),$A138&amp;"(*",INDEX(ownership,0,MATCH(AM$1,Systems!$I$2:AY$2,)),"&lt;&gt;*"&amp;"(X)"&amp;"*")+COUNTIF(INDEX(ownership,0,MATCH(AM$1,Systems!$I$2:AY$2,)),$A138&amp;",*")</f>
        <v>0</v>
      </c>
      <c r="AN138" s="121">
        <f t="array" ref="AN138">COUNTIF(INDEX(ownership,0,MATCH(AN$1,Systems!$I$2:AY$2,)),$A138)+COUNTIFS(INDEX(ownership,0,MATCH(AN$1,Systems!$I$2:AY$2,)),$A138&amp;"(*",INDEX(ownership,0,MATCH(AN$1,Systems!$I$2:AY$2,)),"&lt;&gt;*"&amp;"(X)"&amp;"*")+COUNTIF(INDEX(ownership,0,MATCH(AN$1,Systems!$I$2:AY$2,)),$A138&amp;",*")</f>
        <v>0</v>
      </c>
      <c r="AO138" s="121">
        <f t="array" ref="AO138">COUNTIF(INDEX(ownership,0,MATCH(AO$1,Systems!$I$2:AY$2,)),$A138)+COUNTIFS(INDEX(ownership,0,MATCH(AO$1,Systems!$I$2:AY$2,)),$A138&amp;"(*",INDEX(ownership,0,MATCH(AO$1,Systems!$I$2:AY$2,)),"&lt;&gt;*"&amp;"(X)"&amp;"*")+COUNTIF(INDEX(ownership,0,MATCH(AO$1,Systems!$I$2:AY$2,)),$A138&amp;",*")</f>
        <v>0</v>
      </c>
      <c r="AP138" s="121">
        <f t="array" ref="AP138">COUNTIF(INDEX(ownership,0,MATCH(AP$1,Systems!$I$2:AY$2,)),$A138)+COUNTIFS(INDEX(ownership,0,MATCH(AP$1,Systems!$I$2:AY$2,)),$A138&amp;"(*",INDEX(ownership,0,MATCH(AP$1,Systems!$I$2:AY$2,)),"&lt;&gt;*"&amp;"(X)"&amp;"*")+COUNTIF(INDEX(ownership,0,MATCH(AP$1,Systems!$I$2:AY$2,)),$A138&amp;",*")</f>
        <v>0</v>
      </c>
      <c r="AQ138" s="121">
        <f t="array" ref="AQ138">COUNTIF(INDEX(ownership,0,MATCH(AQ$1,Systems!$I$2:AY$2,)),$A138)+COUNTIFS(INDEX(ownership,0,MATCH(AQ$1,Systems!$I$2:AY$2,)),$A138&amp;"(*",INDEX(ownership,0,MATCH(AQ$1,Systems!$I$2:AY$2,)),"&lt;&gt;*"&amp;"(X)"&amp;"*")+COUNTIF(INDEX(ownership,0,MATCH(AQ$1,Systems!$I$2:AY$2,)),$A138&amp;",*")</f>
        <v>0</v>
      </c>
      <c r="AR138" s="121">
        <f t="array" ref="AR138">COUNTIF(INDEX(ownership,0,MATCH(AR$1,Systems!$I$2:AY$2,)),$A138)+COUNTIFS(INDEX(ownership,0,MATCH(AR$1,Systems!$I$2:AY$2,)),$A138&amp;"(*",INDEX(ownership,0,MATCH(AR$1,Systems!$I$2:AY$2,)),"&lt;&gt;*"&amp;"(X)"&amp;"*")+COUNTIF(INDEX(ownership,0,MATCH(AR$1,Systems!$I$2:AY$2,)),$A138&amp;",*")</f>
        <v>0</v>
      </c>
      <c r="AS138" s="121">
        <f t="array" ref="AS138">COUNTIF(INDEX(ownership,0,MATCH(AS$1,Systems!$I$2:AY$2,)),$A138)+COUNTIFS(INDEX(ownership,0,MATCH(AS$1,Systems!$I$2:AY$2,)),$A138&amp;"(*",INDEX(ownership,0,MATCH(AS$1,Systems!$I$2:AY$2,)),"&lt;&gt;*"&amp;"(X)"&amp;"*")+COUNTIF(INDEX(ownership,0,MATCH(AS$1,Systems!$I$2:AY$2,)),$A138&amp;",*")</f>
        <v>0</v>
      </c>
      <c r="AT138" s="121">
        <f t="array" ref="AT138">COUNTIF(INDEX(ownership,0,MATCH(AT$1,Systems!$I$2:AY$2,)),$A138)+COUNTIFS(INDEX(ownership,0,MATCH(AT$1,Systems!$I$2:AY$2,)),$A138&amp;"(*",INDEX(ownership,0,MATCH(AT$1,Systems!$I$2:AY$2,)),"&lt;&gt;*"&amp;"(X)"&amp;"*")+COUNTIF(INDEX(ownership,0,MATCH(AT$1,Systems!$I$2:AY$2,)),$A138&amp;",*")</f>
        <v>0</v>
      </c>
      <c r="AU138" s="121">
        <f t="array" ref="AU138">COUNTIF(INDEX(ownership,0,MATCH(AU$1,Systems!$I$2:AY$2,)),$A138)+COUNTIFS(INDEX(ownership,0,MATCH(AU$1,Systems!$I$2:AY$2,)),$A138&amp;"(*",INDEX(ownership,0,MATCH(AU$1,Systems!$I$2:AY$2,)),"&lt;&gt;*"&amp;"(X)"&amp;"*")+COUNTIF(INDEX(ownership,0,MATCH(AU$1,Systems!$I$2:AY$2,)),$A138&amp;",*")</f>
        <v>0</v>
      </c>
      <c r="AV138" s="121">
        <f t="array" ref="AV138">COUNTIF(INDEX(ownership,0,MATCH(AV$1,Systems!$I$2:AY$2,)),$A138)+COUNTIFS(INDEX(ownership,0,MATCH(AV$1,Systems!$I$2:AY$2,)),$A138&amp;"(*",INDEX(ownership,0,MATCH(AV$1,Systems!$I$2:AY$2,)),"&lt;&gt;*"&amp;"(X)"&amp;"*")+COUNTIF(INDEX(ownership,0,MATCH(AV$1,Systems!$I$2:AY$2,)),$A138&amp;",*")</f>
        <v>0</v>
      </c>
      <c r="AW138" s="121">
        <f t="array" ref="AW138">COUNTIF(INDEX(ownership,0,MATCH(AW$1,Systems!$I$2:AY$2,)),$A138)+COUNTIFS(INDEX(ownership,0,MATCH(AW$1,Systems!$I$2:AY$2,)),$A138&amp;"(*",INDEX(ownership,0,MATCH(AW$1,Systems!$I$2:AY$2,)),"&lt;&gt;*"&amp;"(X)"&amp;"*")+COUNTIF(INDEX(ownership,0,MATCH(AW$1,Systems!$I$2:AY$2,)),$A138&amp;",*")</f>
        <v>0</v>
      </c>
      <c r="AX138" s="121">
        <f t="array" ref="AX138">COUNTIF(INDEX(ownership,0,MATCH(AX$1,Systems!$I$2:AY$2,)),$A138)+COUNTIFS(INDEX(ownership,0,MATCH(AX$1,Systems!$I$2:AY$2,)),$A138&amp;"(*",INDEX(ownership,0,MATCH(AX$1,Systems!$I$2:AY$2,)),"&lt;&gt;*"&amp;"(X)"&amp;"*")+COUNTIF(INDEX(ownership,0,MATCH(AX$1,Systems!$I$2:AY$2,)),$A138&amp;",*")</f>
        <v>2</v>
      </c>
      <c r="AY138" s="121">
        <f t="array" ref="AY138">COUNTIF(INDEX(ownership,0,MATCH(AY$1,Systems!$I$2:AZ$2,)),$A138)+COUNTIFS(INDEX(ownership,0,MATCH(AY$1,Systems!$I$2:AZ$2,)),$A138&amp;"(*",INDEX(ownership,0,MATCH(AY$1,Systems!$I$2:AZ$2,)),"&lt;&gt;*"&amp;"(X)"&amp;"*")+COUNTIF(INDEX(ownership,0,MATCH(AY$1,Systems!$I$2:AZ$2,)),$A138&amp;",*")</f>
        <v>5</v>
      </c>
      <c r="AZ138" s="121">
        <f t="array" ref="AZ138">COUNTIF(INDEX(ownership,0,MATCH(AZ$1,Systems!$I$2:AY$2,)),$A138)+COUNTIFS(INDEX(ownership,0,MATCH(AZ$1,Systems!$I$2:AY$2,)),$A138&amp;"(*",INDEX(ownership,0,MATCH(AZ$1,Systems!$I$2:AY$2,)),"&lt;&gt;*"&amp;"(X)"&amp;"*")+COUNTIF(INDEX(ownership,0,MATCH(AZ$1,Systems!$I$2:AY$2,)),$A138&amp;",*")</f>
        <v>0</v>
      </c>
    </row>
    <row r="139" ht="15.75" customHeight="1">
      <c r="A139" s="60" t="s">
        <v>752</v>
      </c>
      <c r="B139" s="60" t="s">
        <v>8183</v>
      </c>
      <c r="C139" s="60" t="s">
        <v>7962</v>
      </c>
      <c r="D139" s="119">
        <v>3151.0</v>
      </c>
      <c r="E139" s="69"/>
      <c r="F139" s="122"/>
      <c r="G139" s="121">
        <f t="shared" si="1"/>
        <v>5</v>
      </c>
      <c r="H139" s="121">
        <f t="array" ref="H139">COUNTIF(INDEX(ownership,0,MATCH(H$1,Systems!$I$2:AY$2,)),$A139)+COUNTIFS(INDEX(ownership,0,MATCH(H$1,Systems!$I$2:AY$2,)),$A139&amp;"(*",INDEX(ownership,0,MATCH(H$1,Systems!$I$2:AY$2,)),"&lt;&gt;*"&amp;"(X)"&amp;"*")+COUNTIF(INDEX(ownership,0,MATCH(H$1,Systems!$I$2:AY$2,)),$A139&amp;",*")</f>
        <v>0</v>
      </c>
      <c r="I139" s="121">
        <f t="array" ref="I139">COUNTIF(INDEX(ownership,0,MATCH(I$1,Systems!$I$2:AY$2,)),$A139)+COUNTIFS(INDEX(ownership,0,MATCH(I$1,Systems!$I$2:AY$2,)),$A139&amp;"(*",INDEX(ownership,0,MATCH(I$1,Systems!$I$2:AY$2,)),"&lt;&gt;*"&amp;"(X)"&amp;"*")+COUNTIF(INDEX(ownership,0,MATCH(I$1,Systems!$I$2:AY$2,)),$A139&amp;",*")</f>
        <v>0</v>
      </c>
      <c r="J139" s="121">
        <f t="array" ref="J139">COUNTIF(INDEX(ownership,0,MATCH(J$1,Systems!$I$2:AY$2,)),$A139)+COUNTIFS(INDEX(ownership,0,MATCH(J$1,Systems!$I$2:AY$2,)),$A139&amp;"(*",INDEX(ownership,0,MATCH(J$1,Systems!$I$2:AY$2,)),"&lt;&gt;*"&amp;"(X)"&amp;"*")+COUNTIF(INDEX(ownership,0,MATCH(J$1,Systems!$I$2:AY$2,)),$A139&amp;",*")</f>
        <v>0</v>
      </c>
      <c r="K139" s="121">
        <f t="array" ref="K139">COUNTIF(INDEX(ownership,0,MATCH(K$1,Systems!$I$2:AY$2,)),$A139)+COUNTIFS(INDEX(ownership,0,MATCH(K$1,Systems!$I$2:AY$2,)),$A139&amp;"(*",INDEX(ownership,0,MATCH(K$1,Systems!$I$2:AY$2,)),"&lt;&gt;*"&amp;"(X)"&amp;"*")+COUNTIF(INDEX(ownership,0,MATCH(K$1,Systems!$I$2:AY$2,)),$A139&amp;",*")</f>
        <v>0</v>
      </c>
      <c r="L139" s="121">
        <f t="array" ref="L139">COUNTIF(INDEX(ownership,0,MATCH(L$1,Systems!$I$2:AY$2,)),$A139)+COUNTIFS(INDEX(ownership,0,MATCH(L$1,Systems!$I$2:AY$2,)),$A139&amp;"(*",INDEX(ownership,0,MATCH(L$1,Systems!$I$2:AY$2,)),"&lt;&gt;*"&amp;"(X)"&amp;"*")+COUNTIF(INDEX(ownership,0,MATCH(L$1,Systems!$I$2:AY$2,)),$A139&amp;",*")</f>
        <v>0</v>
      </c>
      <c r="M139" s="121">
        <f t="array" ref="M139">COUNTIF(INDEX(ownership,0,MATCH(M$1,Systems!$I$2:AY$2,)),$A139)+COUNTIFS(INDEX(ownership,0,MATCH(M$1,Systems!$I$2:AY$2,)),$A139&amp;"(*",INDEX(ownership,0,MATCH(M$1,Systems!$I$2:AY$2,)),"&lt;&gt;*"&amp;"(X)"&amp;"*")+COUNTIF(INDEX(ownership,0,MATCH(M$1,Systems!$I$2:AY$2,)),$A139&amp;",*")</f>
        <v>0</v>
      </c>
      <c r="N139" s="121">
        <f t="array" ref="N139">COUNTIF(INDEX(ownership,0,MATCH(N$1,Systems!$I$2:AY$2,)),$A139)+COUNTIFS(INDEX(ownership,0,MATCH(N$1,Systems!$I$2:AY$2,)),$A139&amp;"(*",INDEX(ownership,0,MATCH(N$1,Systems!$I$2:AY$2,)),"&lt;&gt;*"&amp;"(X)"&amp;"*")+COUNTIF(INDEX(ownership,0,MATCH(N$1,Systems!$I$2:AY$2,)),$A139&amp;",*")</f>
        <v>0</v>
      </c>
      <c r="O139" s="121">
        <f t="array" ref="O139">COUNTIF(INDEX(ownership,0,MATCH(O$1,Systems!$I$2:AY$2,)),$A139)+COUNTIFS(INDEX(ownership,0,MATCH(O$1,Systems!$I$2:AY$2,)),$A139&amp;"(*",INDEX(ownership,0,MATCH(O$1,Systems!$I$2:AY$2,)),"&lt;&gt;*"&amp;"(X)"&amp;"*")+COUNTIF(INDEX(ownership,0,MATCH(O$1,Systems!$I$2:AY$2,)),$A139&amp;",*")</f>
        <v>0</v>
      </c>
      <c r="P139" s="121">
        <f t="array" ref="P139">COUNTIF(INDEX(ownership,0,MATCH(P$1,Systems!$I$2:AY$2,)),$A139)+COUNTIFS(INDEX(ownership,0,MATCH(P$1,Systems!$I$2:AY$2,)),$A139&amp;"(*",INDEX(ownership,0,MATCH(P$1,Systems!$I$2:AY$2,)),"&lt;&gt;*"&amp;"(X)"&amp;"*")+COUNTIF(INDEX(ownership,0,MATCH(P$1,Systems!$I$2:AY$2,)),$A139&amp;",*")</f>
        <v>0</v>
      </c>
      <c r="Q139" s="121">
        <f t="array" ref="Q139">COUNTIF(INDEX(ownership,0,MATCH(Q$1,Systems!$I$2:AY$2,)),$A139)+COUNTIFS(INDEX(ownership,0,MATCH(Q$1,Systems!$I$2:AY$2,)),$A139&amp;"(*",INDEX(ownership,0,MATCH(Q$1,Systems!$I$2:AY$2,)),"&lt;&gt;*"&amp;"(X)"&amp;"*")+COUNTIF(INDEX(ownership,0,MATCH(Q$1,Systems!$I$2:AY$2,)),$A139&amp;",*")</f>
        <v>0</v>
      </c>
      <c r="R139" s="121">
        <f t="array" ref="R139">COUNTIF(INDEX(ownership,0,MATCH(R$1,Systems!$I$2:AY$2,)),$A139)+COUNTIFS(INDEX(ownership,0,MATCH(R$1,Systems!$I$2:AY$2,)),$A139&amp;"(*",INDEX(ownership,0,MATCH(R$1,Systems!$I$2:AY$2,)),"&lt;&gt;*"&amp;"(X)"&amp;"*")+COUNTIF(INDEX(ownership,0,MATCH(R$1,Systems!$I$2:AY$2,)),$A139&amp;",*")</f>
        <v>0</v>
      </c>
      <c r="S139" s="121">
        <f t="array" ref="S139">COUNTIF(INDEX(ownership,0,MATCH(S$1,Systems!$I$2:AY$2,)),$A139)+COUNTIFS(INDEX(ownership,0,MATCH(S$1,Systems!$I$2:AY$2,)),$A139&amp;"(*",INDEX(ownership,0,MATCH(S$1,Systems!$I$2:AY$2,)),"&lt;&gt;*"&amp;"(X)"&amp;"*")+COUNTIF(INDEX(ownership,0,MATCH(S$1,Systems!$I$2:AY$2,)),$A139&amp;",*")</f>
        <v>0</v>
      </c>
      <c r="T139" s="121">
        <f t="array" ref="T139">COUNTIF(INDEX(ownership,0,MATCH(T$1,Systems!$I$2:AY$2,)),$A139)+COUNTIFS(INDEX(ownership,0,MATCH(T$1,Systems!$I$2:AY$2,)),$A139&amp;"(*",INDEX(ownership,0,MATCH(T$1,Systems!$I$2:AY$2,)),"&lt;&gt;*"&amp;"(X)"&amp;"*")+COUNTIF(INDEX(ownership,0,MATCH(T$1,Systems!$I$2:AY$2,)),$A139&amp;",*")</f>
        <v>0</v>
      </c>
      <c r="U139" s="121">
        <f t="array" ref="U139">COUNTIF(INDEX(ownership,0,MATCH(U$1,Systems!$I$2:AY$2,)),$A139)+COUNTIFS(INDEX(ownership,0,MATCH(U$1,Systems!$I$2:AY$2,)),$A139&amp;"(*",INDEX(ownership,0,MATCH(U$1,Systems!$I$2:AY$2,)),"&lt;&gt;*"&amp;"(X)"&amp;"*")+COUNTIF(INDEX(ownership,0,MATCH(U$1,Systems!$I$2:AY$2,)),$A139&amp;",*")</f>
        <v>0</v>
      </c>
      <c r="V139" s="121">
        <f t="array" ref="V139">COUNTIF(INDEX(ownership,0,MATCH(V$1,Systems!$I$2:AY$2,)),$A139)+COUNTIFS(INDEX(ownership,0,MATCH(V$1,Systems!$I$2:AY$2,)),$A139&amp;"(*",INDEX(ownership,0,MATCH(V$1,Systems!$I$2:AY$2,)),"&lt;&gt;*"&amp;"(X)"&amp;"*")+COUNTIF(INDEX(ownership,0,MATCH(V$1,Systems!$I$2:AY$2,)),$A139&amp;",*")</f>
        <v>0</v>
      </c>
      <c r="W139" s="121">
        <f t="array" ref="W139">COUNTIF(INDEX(ownership,0,MATCH(W$1,Systems!$I$2:AY$2,)),$A139)+COUNTIFS(INDEX(ownership,0,MATCH(W$1,Systems!$I$2:AY$2,)),$A139&amp;"(*",INDEX(ownership,0,MATCH(W$1,Systems!$I$2:AY$2,)),"&lt;&gt;*"&amp;"(X)"&amp;"*")+COUNTIF(INDEX(ownership,0,MATCH(W$1,Systems!$I$2:AY$2,)),$A139&amp;",*")</f>
        <v>0</v>
      </c>
      <c r="X139" s="121">
        <f t="array" ref="X139">COUNTIF(INDEX(ownership,0,MATCH(X$1,Systems!$I$2:AY$2,)),$A139)+COUNTIFS(INDEX(ownership,0,MATCH(X$1,Systems!$I$2:AY$2,)),$A139&amp;"(*",INDEX(ownership,0,MATCH(X$1,Systems!$I$2:AY$2,)),"&lt;&gt;*"&amp;"(X)"&amp;"*")+COUNTIF(INDEX(ownership,0,MATCH(X$1,Systems!$I$2:AY$2,)),$A139&amp;",*")</f>
        <v>0</v>
      </c>
      <c r="Y139" s="121">
        <f t="array" ref="Y139">COUNTIF(INDEX(ownership,0,MATCH(Y$1,Systems!$I$2:AY$2,)),$A139)+COUNTIFS(INDEX(ownership,0,MATCH(Y$1,Systems!$I$2:AY$2,)),$A139&amp;"(*",INDEX(ownership,0,MATCH(Y$1,Systems!$I$2:AY$2,)),"&lt;&gt;*"&amp;"(X)"&amp;"*")+COUNTIF(INDEX(ownership,0,MATCH(Y$1,Systems!$I$2:AY$2,)),$A139&amp;",*")</f>
        <v>0</v>
      </c>
      <c r="Z139" s="121">
        <f t="array" ref="Z139">COUNTIF(INDEX(ownership,0,MATCH(Z$1,Systems!$I$2:AY$2,)),$A139)+COUNTIFS(INDEX(ownership,0,MATCH(Z$1,Systems!$I$2:AY$2,)),$A139&amp;"(*",INDEX(ownership,0,MATCH(Z$1,Systems!$I$2:AY$2,)),"&lt;&gt;*"&amp;"(X)"&amp;"*")+COUNTIF(INDEX(ownership,0,MATCH(Z$1,Systems!$I$2:AY$2,)),$A139&amp;",*")</f>
        <v>0</v>
      </c>
      <c r="AA139" s="121">
        <f t="array" ref="AA139">COUNTIF(INDEX(ownership,0,MATCH(AA$1,Systems!$I$2:AY$2,)),$A139)+COUNTIFS(INDEX(ownership,0,MATCH(AA$1,Systems!$I$2:AY$2,)),$A139&amp;"(*",INDEX(ownership,0,MATCH(AA$1,Systems!$I$2:AY$2,)),"&lt;&gt;*"&amp;"(X)"&amp;"*")+COUNTIF(INDEX(ownership,0,MATCH(AA$1,Systems!$I$2:AY$2,)),$A139&amp;",*")</f>
        <v>0</v>
      </c>
      <c r="AB139" s="121">
        <f t="array" ref="AB139">COUNTIF(INDEX(ownership,0,MATCH(AB$1,Systems!$I$2:AY$2,)),$A139)+COUNTIFS(INDEX(ownership,0,MATCH(AB$1,Systems!$I$2:AY$2,)),$A139&amp;"(*",INDEX(ownership,0,MATCH(AB$1,Systems!$I$2:AY$2,)),"&lt;&gt;*"&amp;"(X)"&amp;"*")+COUNTIF(INDEX(ownership,0,MATCH(AB$1,Systems!$I$2:AY$2,)),$A139&amp;",*")</f>
        <v>0</v>
      </c>
      <c r="AC139" s="121">
        <f t="array" ref="AC139">COUNTIF(INDEX(ownership,0,MATCH(AC$1,Systems!$I$2:AY$2,)),$A139)+COUNTIFS(INDEX(ownership,0,MATCH(AC$1,Systems!$I$2:AY$2,)),$A139&amp;"(*",INDEX(ownership,0,MATCH(AC$1,Systems!$I$2:AY$2,)),"&lt;&gt;*"&amp;"(X)"&amp;"*")+COUNTIF(INDEX(ownership,0,MATCH(AC$1,Systems!$I$2:AY$2,)),$A139&amp;",*")</f>
        <v>0</v>
      </c>
      <c r="AD139" s="121">
        <f t="array" ref="AD139">COUNTIF(INDEX(ownership,0,MATCH(AD$1,Systems!$I$2:AY$2,)),$A139)+COUNTIFS(INDEX(ownership,0,MATCH(AD$1,Systems!$I$2:AY$2,)),$A139&amp;"(*",INDEX(ownership,0,MATCH(AD$1,Systems!$I$2:AY$2,)),"&lt;&gt;*"&amp;"(X)"&amp;"*")+COUNTIF(INDEX(ownership,0,MATCH(AD$1,Systems!$I$2:AY$2,)),$A139&amp;",*")</f>
        <v>0</v>
      </c>
      <c r="AE139" s="121">
        <f t="array" ref="AE139">COUNTIF(INDEX(ownership,0,MATCH(AE$1,Systems!$I$2:AY$2,)),$A139)+COUNTIFS(INDEX(ownership,0,MATCH(AE$1,Systems!$I$2:AY$2,)),$A139&amp;"(*",INDEX(ownership,0,MATCH(AE$1,Systems!$I$2:AY$2,)),"&lt;&gt;*"&amp;"(X)"&amp;"*")+COUNTIF(INDEX(ownership,0,MATCH(AE$1,Systems!$I$2:AY$2,)),$A139&amp;",*")</f>
        <v>0</v>
      </c>
      <c r="AF139" s="121">
        <f t="array" ref="AF139">COUNTIF(INDEX(ownership,0,MATCH(AF$1,Systems!$I$2:AY$2,)),$A139)+COUNTIFS(INDEX(ownership,0,MATCH(AF$1,Systems!$I$2:AY$2,)),$A139&amp;"(*",INDEX(ownership,0,MATCH(AF$1,Systems!$I$2:AY$2,)),"&lt;&gt;*"&amp;"(X)"&amp;"*")+COUNTIF(INDEX(ownership,0,MATCH(AF$1,Systems!$I$2:AY$2,)),$A139&amp;",*")</f>
        <v>0</v>
      </c>
      <c r="AG139" s="121">
        <f t="array" ref="AG139">COUNTIF(INDEX(ownership,0,MATCH(AG$1,Systems!$I$2:AY$2,)),$A139)+COUNTIFS(INDEX(ownership,0,MATCH(AG$1,Systems!$I$2:AY$2,)),$A139&amp;"(*",INDEX(ownership,0,MATCH(AG$1,Systems!$I$2:AY$2,)),"&lt;&gt;*"&amp;"(X)"&amp;"*")+COUNTIF(INDEX(ownership,0,MATCH(AG$1,Systems!$I$2:AY$2,)),$A139&amp;",*")</f>
        <v>0</v>
      </c>
      <c r="AH139" s="121">
        <f t="array" ref="AH139">COUNTIF(INDEX(ownership,0,MATCH(AH$1,Systems!$I$2:AY$2,)),$A139)+COUNTIFS(INDEX(ownership,0,MATCH(AH$1,Systems!$I$2:AY$2,)),$A139&amp;"(*",INDEX(ownership,0,MATCH(AH$1,Systems!$I$2:AY$2,)),"&lt;&gt;*"&amp;"(X)"&amp;"*")+COUNTIF(INDEX(ownership,0,MATCH(AH$1,Systems!$I$2:AY$2,)),$A139&amp;",*")</f>
        <v>0</v>
      </c>
      <c r="AI139" s="121">
        <f t="array" ref="AI139">COUNTIF(INDEX(ownership,0,MATCH(AI$1,Systems!$I$2:AY$2,)),$A139)+COUNTIFS(INDEX(ownership,0,MATCH(AI$1,Systems!$I$2:AY$2,)),$A139&amp;"(*",INDEX(ownership,0,MATCH(AI$1,Systems!$I$2:AY$2,)),"&lt;&gt;*"&amp;"(X)"&amp;"*")+COUNTIF(INDEX(ownership,0,MATCH(AI$1,Systems!$I$2:AY$2,)),$A139&amp;",*")</f>
        <v>0</v>
      </c>
      <c r="AJ139" s="121">
        <f t="array" ref="AJ139">COUNTIF(INDEX(ownership,0,MATCH(AJ$1,Systems!$I$2:AY$2,)),$A139)+COUNTIFS(INDEX(ownership,0,MATCH(AJ$1,Systems!$I$2:AY$2,)),$A139&amp;"(*",INDEX(ownership,0,MATCH(AJ$1,Systems!$I$2:AY$2,)),"&lt;&gt;*"&amp;"(X)"&amp;"*")+COUNTIF(INDEX(ownership,0,MATCH(AJ$1,Systems!$I$2:AY$2,)),$A139&amp;",*")</f>
        <v>0</v>
      </c>
      <c r="AK139" s="121">
        <f t="array" ref="AK139">COUNTIF(INDEX(ownership,0,MATCH(AK$1,Systems!$I$2:AY$2,)),$A139)+COUNTIFS(INDEX(ownership,0,MATCH(AK$1,Systems!$I$2:AY$2,)),$A139&amp;"(*",INDEX(ownership,0,MATCH(AK$1,Systems!$I$2:AY$2,)),"&lt;&gt;*"&amp;"(X)"&amp;"*")+COUNTIF(INDEX(ownership,0,MATCH(AK$1,Systems!$I$2:AY$2,)),$A139&amp;",*")</f>
        <v>0</v>
      </c>
      <c r="AL139" s="121">
        <f t="array" ref="AL139">COUNTIF(INDEX(ownership,0,MATCH(AL$1,Systems!$I$2:AY$2,)),$A139)+COUNTIFS(INDEX(ownership,0,MATCH(AL$1,Systems!$I$2:AY$2,)),$A139&amp;"(*",INDEX(ownership,0,MATCH(AL$1,Systems!$I$2:AY$2,)),"&lt;&gt;*"&amp;"(X)"&amp;"*")+COUNTIF(INDEX(ownership,0,MATCH(AL$1,Systems!$I$2:AY$2,)),$A139&amp;",*")</f>
        <v>0</v>
      </c>
      <c r="AM139" s="121">
        <f t="array" ref="AM139">COUNTIF(INDEX(ownership,0,MATCH(AM$1,Systems!$I$2:AY$2,)),$A139)+COUNTIFS(INDEX(ownership,0,MATCH(AM$1,Systems!$I$2:AY$2,)),$A139&amp;"(*",INDEX(ownership,0,MATCH(AM$1,Systems!$I$2:AY$2,)),"&lt;&gt;*"&amp;"(X)"&amp;"*")+COUNTIF(INDEX(ownership,0,MATCH(AM$1,Systems!$I$2:AY$2,)),$A139&amp;",*")</f>
        <v>0</v>
      </c>
      <c r="AN139" s="121">
        <f t="array" ref="AN139">COUNTIF(INDEX(ownership,0,MATCH(AN$1,Systems!$I$2:AY$2,)),$A139)+COUNTIFS(INDEX(ownership,0,MATCH(AN$1,Systems!$I$2:AY$2,)),$A139&amp;"(*",INDEX(ownership,0,MATCH(AN$1,Systems!$I$2:AY$2,)),"&lt;&gt;*"&amp;"(X)"&amp;"*")+COUNTIF(INDEX(ownership,0,MATCH(AN$1,Systems!$I$2:AY$2,)),$A139&amp;",*")</f>
        <v>0</v>
      </c>
      <c r="AO139" s="121">
        <f t="array" ref="AO139">COUNTIF(INDEX(ownership,0,MATCH(AO$1,Systems!$I$2:AY$2,)),$A139)+COUNTIFS(INDEX(ownership,0,MATCH(AO$1,Systems!$I$2:AY$2,)),$A139&amp;"(*",INDEX(ownership,0,MATCH(AO$1,Systems!$I$2:AY$2,)),"&lt;&gt;*"&amp;"(X)"&amp;"*")+COUNTIF(INDEX(ownership,0,MATCH(AO$1,Systems!$I$2:AY$2,)),$A139&amp;",*")</f>
        <v>0</v>
      </c>
      <c r="AP139" s="121">
        <f t="array" ref="AP139">COUNTIF(INDEX(ownership,0,MATCH(AP$1,Systems!$I$2:AY$2,)),$A139)+COUNTIFS(INDEX(ownership,0,MATCH(AP$1,Systems!$I$2:AY$2,)),$A139&amp;"(*",INDEX(ownership,0,MATCH(AP$1,Systems!$I$2:AY$2,)),"&lt;&gt;*"&amp;"(X)"&amp;"*")+COUNTIF(INDEX(ownership,0,MATCH(AP$1,Systems!$I$2:AY$2,)),$A139&amp;",*")</f>
        <v>0</v>
      </c>
      <c r="AQ139" s="121">
        <f t="array" ref="AQ139">COUNTIF(INDEX(ownership,0,MATCH(AQ$1,Systems!$I$2:AY$2,)),$A139)+COUNTIFS(INDEX(ownership,0,MATCH(AQ$1,Systems!$I$2:AY$2,)),$A139&amp;"(*",INDEX(ownership,0,MATCH(AQ$1,Systems!$I$2:AY$2,)),"&lt;&gt;*"&amp;"(X)"&amp;"*")+COUNTIF(INDEX(ownership,0,MATCH(AQ$1,Systems!$I$2:AY$2,)),$A139&amp;",*")</f>
        <v>0</v>
      </c>
      <c r="AR139" s="121">
        <f t="array" ref="AR139">COUNTIF(INDEX(ownership,0,MATCH(AR$1,Systems!$I$2:AY$2,)),$A139)+COUNTIFS(INDEX(ownership,0,MATCH(AR$1,Systems!$I$2:AY$2,)),$A139&amp;"(*",INDEX(ownership,0,MATCH(AR$1,Systems!$I$2:AY$2,)),"&lt;&gt;*"&amp;"(X)"&amp;"*")+COUNTIF(INDEX(ownership,0,MATCH(AR$1,Systems!$I$2:AY$2,)),$A139&amp;",*")</f>
        <v>0</v>
      </c>
      <c r="AS139" s="121">
        <f t="array" ref="AS139">COUNTIF(INDEX(ownership,0,MATCH(AS$1,Systems!$I$2:AY$2,)),$A139)+COUNTIFS(INDEX(ownership,0,MATCH(AS$1,Systems!$I$2:AY$2,)),$A139&amp;"(*",INDEX(ownership,0,MATCH(AS$1,Systems!$I$2:AY$2,)),"&lt;&gt;*"&amp;"(X)"&amp;"*")+COUNTIF(INDEX(ownership,0,MATCH(AS$1,Systems!$I$2:AY$2,)),$A139&amp;",*")</f>
        <v>0</v>
      </c>
      <c r="AT139" s="121">
        <f t="array" ref="AT139">COUNTIF(INDEX(ownership,0,MATCH(AT$1,Systems!$I$2:AY$2,)),$A139)+COUNTIFS(INDEX(ownership,0,MATCH(AT$1,Systems!$I$2:AY$2,)),$A139&amp;"(*",INDEX(ownership,0,MATCH(AT$1,Systems!$I$2:AY$2,)),"&lt;&gt;*"&amp;"(X)"&amp;"*")+COUNTIF(INDEX(ownership,0,MATCH(AT$1,Systems!$I$2:AY$2,)),$A139&amp;",*")</f>
        <v>0</v>
      </c>
      <c r="AU139" s="121">
        <f t="array" ref="AU139">COUNTIF(INDEX(ownership,0,MATCH(AU$1,Systems!$I$2:AY$2,)),$A139)+COUNTIFS(INDEX(ownership,0,MATCH(AU$1,Systems!$I$2:AY$2,)),$A139&amp;"(*",INDEX(ownership,0,MATCH(AU$1,Systems!$I$2:AY$2,)),"&lt;&gt;*"&amp;"(X)"&amp;"*")+COUNTIF(INDEX(ownership,0,MATCH(AU$1,Systems!$I$2:AY$2,)),$A139&amp;",*")</f>
        <v>0</v>
      </c>
      <c r="AV139" s="121">
        <f t="array" ref="AV139">COUNTIF(INDEX(ownership,0,MATCH(AV$1,Systems!$I$2:AY$2,)),$A139)+COUNTIFS(INDEX(ownership,0,MATCH(AV$1,Systems!$I$2:AY$2,)),$A139&amp;"(*",INDEX(ownership,0,MATCH(AV$1,Systems!$I$2:AY$2,)),"&lt;&gt;*"&amp;"(X)"&amp;"*")+COUNTIF(INDEX(ownership,0,MATCH(AV$1,Systems!$I$2:AY$2,)),$A139&amp;",*")</f>
        <v>0</v>
      </c>
      <c r="AW139" s="121">
        <f t="array" ref="AW139">COUNTIF(INDEX(ownership,0,MATCH(AW$1,Systems!$I$2:AY$2,)),$A139)+COUNTIFS(INDEX(ownership,0,MATCH(AW$1,Systems!$I$2:AY$2,)),$A139&amp;"(*",INDEX(ownership,0,MATCH(AW$1,Systems!$I$2:AY$2,)),"&lt;&gt;*"&amp;"(X)"&amp;"*")+COUNTIF(INDEX(ownership,0,MATCH(AW$1,Systems!$I$2:AY$2,)),$A139&amp;",*")</f>
        <v>0</v>
      </c>
      <c r="AX139" s="121">
        <f t="array" ref="AX139">COUNTIF(INDEX(ownership,0,MATCH(AX$1,Systems!$I$2:AY$2,)),$A139)+COUNTIFS(INDEX(ownership,0,MATCH(AX$1,Systems!$I$2:AY$2,)),$A139&amp;"(*",INDEX(ownership,0,MATCH(AX$1,Systems!$I$2:AY$2,)),"&lt;&gt;*"&amp;"(X)"&amp;"*")+COUNTIF(INDEX(ownership,0,MATCH(AX$1,Systems!$I$2:AY$2,)),$A139&amp;",*")</f>
        <v>0</v>
      </c>
      <c r="AY139" s="121">
        <f t="array" ref="AY139">COUNTIF(INDEX(ownership,0,MATCH(AY$1,Systems!$I$2:AZ$2,)),$A139)+COUNTIFS(INDEX(ownership,0,MATCH(AY$1,Systems!$I$2:AZ$2,)),$A139&amp;"(*",INDEX(ownership,0,MATCH(AY$1,Systems!$I$2:AZ$2,)),"&lt;&gt;*"&amp;"(X)"&amp;"*")+COUNTIF(INDEX(ownership,0,MATCH(AY$1,Systems!$I$2:AZ$2,)),$A139&amp;",*")</f>
        <v>5</v>
      </c>
      <c r="AZ139" s="121">
        <f t="array" ref="AZ139">COUNTIF(INDEX(ownership,0,MATCH(AZ$1,Systems!$I$2:AY$2,)),$A139)+COUNTIFS(INDEX(ownership,0,MATCH(AZ$1,Systems!$I$2:AY$2,)),$A139&amp;"(*",INDEX(ownership,0,MATCH(AZ$1,Systems!$I$2:AY$2,)),"&lt;&gt;*"&amp;"(X)"&amp;"*")+COUNTIF(INDEX(ownership,0,MATCH(AZ$1,Systems!$I$2:AY$2,)),$A139&amp;",*")</f>
        <v>0</v>
      </c>
    </row>
    <row r="140" ht="15.75" customHeight="1">
      <c r="A140" s="60" t="s">
        <v>8184</v>
      </c>
      <c r="B140" s="60" t="s">
        <v>8185</v>
      </c>
      <c r="C140" s="60" t="s">
        <v>7914</v>
      </c>
      <c r="D140" s="69"/>
      <c r="E140" s="119">
        <v>2272.0</v>
      </c>
      <c r="F140" s="120" t="s">
        <v>8186</v>
      </c>
      <c r="G140" s="121">
        <f t="shared" si="1"/>
        <v>1</v>
      </c>
      <c r="H140" s="121">
        <f t="array" ref="H140">COUNTIF(INDEX(ownership,0,MATCH(H$1,Systems!$I$2:AY$2,)),$A140)+COUNTIFS(INDEX(ownership,0,MATCH(H$1,Systems!$I$2:AY$2,)),$A140&amp;"(*",INDEX(ownership,0,MATCH(H$1,Systems!$I$2:AY$2,)),"&lt;&gt;*"&amp;"(X)"&amp;"*")+COUNTIF(INDEX(ownership,0,MATCH(H$1,Systems!$I$2:AY$2,)),$A140&amp;",*")</f>
        <v>1</v>
      </c>
      <c r="I140" s="121">
        <f t="array" ref="I140">COUNTIF(INDEX(ownership,0,MATCH(I$1,Systems!$I$2:AY$2,)),$A140)+COUNTIFS(INDEX(ownership,0,MATCH(I$1,Systems!$I$2:AY$2,)),$A140&amp;"(*",INDEX(ownership,0,MATCH(I$1,Systems!$I$2:AY$2,)),"&lt;&gt;*"&amp;"(X)"&amp;"*")+COUNTIF(INDEX(ownership,0,MATCH(I$1,Systems!$I$2:AY$2,)),$A140&amp;",*")</f>
        <v>0</v>
      </c>
      <c r="J140" s="121">
        <f t="array" ref="J140">COUNTIF(INDEX(ownership,0,MATCH(J$1,Systems!$I$2:AY$2,)),$A140)+COUNTIFS(INDEX(ownership,0,MATCH(J$1,Systems!$I$2:AY$2,)),$A140&amp;"(*",INDEX(ownership,0,MATCH(J$1,Systems!$I$2:AY$2,)),"&lt;&gt;*"&amp;"(X)"&amp;"*")+COUNTIF(INDEX(ownership,0,MATCH(J$1,Systems!$I$2:AY$2,)),$A140&amp;",*")</f>
        <v>0</v>
      </c>
      <c r="K140" s="121">
        <f t="array" ref="K140">COUNTIF(INDEX(ownership,0,MATCH(K$1,Systems!$I$2:AY$2,)),$A140)+COUNTIFS(INDEX(ownership,0,MATCH(K$1,Systems!$I$2:AY$2,)),$A140&amp;"(*",INDEX(ownership,0,MATCH(K$1,Systems!$I$2:AY$2,)),"&lt;&gt;*"&amp;"(X)"&amp;"*")+COUNTIF(INDEX(ownership,0,MATCH(K$1,Systems!$I$2:AY$2,)),$A140&amp;",*")</f>
        <v>0</v>
      </c>
      <c r="L140" s="121">
        <f t="array" ref="L140">COUNTIF(INDEX(ownership,0,MATCH(L$1,Systems!$I$2:AY$2,)),$A140)+COUNTIFS(INDEX(ownership,0,MATCH(L$1,Systems!$I$2:AY$2,)),$A140&amp;"(*",INDEX(ownership,0,MATCH(L$1,Systems!$I$2:AY$2,)),"&lt;&gt;*"&amp;"(X)"&amp;"*")+COUNTIF(INDEX(ownership,0,MATCH(L$1,Systems!$I$2:AY$2,)),$A140&amp;",*")</f>
        <v>0</v>
      </c>
      <c r="M140" s="121">
        <f t="array" ref="M140">COUNTIF(INDEX(ownership,0,MATCH(M$1,Systems!$I$2:AY$2,)),$A140)+COUNTIFS(INDEX(ownership,0,MATCH(M$1,Systems!$I$2:AY$2,)),$A140&amp;"(*",INDEX(ownership,0,MATCH(M$1,Systems!$I$2:AY$2,)),"&lt;&gt;*"&amp;"(X)"&amp;"*")+COUNTIF(INDEX(ownership,0,MATCH(M$1,Systems!$I$2:AY$2,)),$A140&amp;",*")</f>
        <v>0</v>
      </c>
      <c r="N140" s="121">
        <f t="array" ref="N140">COUNTIF(INDEX(ownership,0,MATCH(N$1,Systems!$I$2:AY$2,)),$A140)+COUNTIFS(INDEX(ownership,0,MATCH(N$1,Systems!$I$2:AY$2,)),$A140&amp;"(*",INDEX(ownership,0,MATCH(N$1,Systems!$I$2:AY$2,)),"&lt;&gt;*"&amp;"(X)"&amp;"*")+COUNTIF(INDEX(ownership,0,MATCH(N$1,Systems!$I$2:AY$2,)),$A140&amp;",*")</f>
        <v>0</v>
      </c>
      <c r="O140" s="121">
        <f t="array" ref="O140">COUNTIF(INDEX(ownership,0,MATCH(O$1,Systems!$I$2:AY$2,)),$A140)+COUNTIFS(INDEX(ownership,0,MATCH(O$1,Systems!$I$2:AY$2,)),$A140&amp;"(*",INDEX(ownership,0,MATCH(O$1,Systems!$I$2:AY$2,)),"&lt;&gt;*"&amp;"(X)"&amp;"*")+COUNTIF(INDEX(ownership,0,MATCH(O$1,Systems!$I$2:AY$2,)),$A140&amp;",*")</f>
        <v>0</v>
      </c>
      <c r="P140" s="121">
        <f t="array" ref="P140">COUNTIF(INDEX(ownership,0,MATCH(P$1,Systems!$I$2:AY$2,)),$A140)+COUNTIFS(INDEX(ownership,0,MATCH(P$1,Systems!$I$2:AY$2,)),$A140&amp;"(*",INDEX(ownership,0,MATCH(P$1,Systems!$I$2:AY$2,)),"&lt;&gt;*"&amp;"(X)"&amp;"*")+COUNTIF(INDEX(ownership,0,MATCH(P$1,Systems!$I$2:AY$2,)),$A140&amp;",*")</f>
        <v>0</v>
      </c>
      <c r="Q140" s="121">
        <f t="array" ref="Q140">COUNTIF(INDEX(ownership,0,MATCH(Q$1,Systems!$I$2:AY$2,)),$A140)+COUNTIFS(INDEX(ownership,0,MATCH(Q$1,Systems!$I$2:AY$2,)),$A140&amp;"(*",INDEX(ownership,0,MATCH(Q$1,Systems!$I$2:AY$2,)),"&lt;&gt;*"&amp;"(X)"&amp;"*")+COUNTIF(INDEX(ownership,0,MATCH(Q$1,Systems!$I$2:AY$2,)),$A140&amp;",*")</f>
        <v>0</v>
      </c>
      <c r="R140" s="121">
        <f t="array" ref="R140">COUNTIF(INDEX(ownership,0,MATCH(R$1,Systems!$I$2:AY$2,)),$A140)+COUNTIFS(INDEX(ownership,0,MATCH(R$1,Systems!$I$2:AY$2,)),$A140&amp;"(*",INDEX(ownership,0,MATCH(R$1,Systems!$I$2:AY$2,)),"&lt;&gt;*"&amp;"(X)"&amp;"*")+COUNTIF(INDEX(ownership,0,MATCH(R$1,Systems!$I$2:AY$2,)),$A140&amp;",*")</f>
        <v>0</v>
      </c>
      <c r="S140" s="121">
        <f t="array" ref="S140">COUNTIF(INDEX(ownership,0,MATCH(S$1,Systems!$I$2:AY$2,)),$A140)+COUNTIFS(INDEX(ownership,0,MATCH(S$1,Systems!$I$2:AY$2,)),$A140&amp;"(*",INDEX(ownership,0,MATCH(S$1,Systems!$I$2:AY$2,)),"&lt;&gt;*"&amp;"(X)"&amp;"*")+COUNTIF(INDEX(ownership,0,MATCH(S$1,Systems!$I$2:AY$2,)),$A140&amp;",*")</f>
        <v>0</v>
      </c>
      <c r="T140" s="121">
        <f t="array" ref="T140">COUNTIF(INDEX(ownership,0,MATCH(T$1,Systems!$I$2:AY$2,)),$A140)+COUNTIFS(INDEX(ownership,0,MATCH(T$1,Systems!$I$2:AY$2,)),$A140&amp;"(*",INDEX(ownership,0,MATCH(T$1,Systems!$I$2:AY$2,)),"&lt;&gt;*"&amp;"(X)"&amp;"*")+COUNTIF(INDEX(ownership,0,MATCH(T$1,Systems!$I$2:AY$2,)),$A140&amp;",*")</f>
        <v>0</v>
      </c>
      <c r="U140" s="121">
        <f t="array" ref="U140">COUNTIF(INDEX(ownership,0,MATCH(U$1,Systems!$I$2:AY$2,)),$A140)+COUNTIFS(INDEX(ownership,0,MATCH(U$1,Systems!$I$2:AY$2,)),$A140&amp;"(*",INDEX(ownership,0,MATCH(U$1,Systems!$I$2:AY$2,)),"&lt;&gt;*"&amp;"(X)"&amp;"*")+COUNTIF(INDEX(ownership,0,MATCH(U$1,Systems!$I$2:AY$2,)),$A140&amp;",*")</f>
        <v>0</v>
      </c>
      <c r="V140" s="121">
        <f t="array" ref="V140">COUNTIF(INDEX(ownership,0,MATCH(V$1,Systems!$I$2:AY$2,)),$A140)+COUNTIFS(INDEX(ownership,0,MATCH(V$1,Systems!$I$2:AY$2,)),$A140&amp;"(*",INDEX(ownership,0,MATCH(V$1,Systems!$I$2:AY$2,)),"&lt;&gt;*"&amp;"(X)"&amp;"*")+COUNTIF(INDEX(ownership,0,MATCH(V$1,Systems!$I$2:AY$2,)),$A140&amp;",*")</f>
        <v>0</v>
      </c>
      <c r="W140" s="121">
        <f t="array" ref="W140">COUNTIF(INDEX(ownership,0,MATCH(W$1,Systems!$I$2:AY$2,)),$A140)+COUNTIFS(INDEX(ownership,0,MATCH(W$1,Systems!$I$2:AY$2,)),$A140&amp;"(*",INDEX(ownership,0,MATCH(W$1,Systems!$I$2:AY$2,)),"&lt;&gt;*"&amp;"(X)"&amp;"*")+COUNTIF(INDEX(ownership,0,MATCH(W$1,Systems!$I$2:AY$2,)),$A140&amp;",*")</f>
        <v>0</v>
      </c>
      <c r="X140" s="121">
        <f t="array" ref="X140">COUNTIF(INDEX(ownership,0,MATCH(X$1,Systems!$I$2:AY$2,)),$A140)+COUNTIFS(INDEX(ownership,0,MATCH(X$1,Systems!$I$2:AY$2,)),$A140&amp;"(*",INDEX(ownership,0,MATCH(X$1,Systems!$I$2:AY$2,)),"&lt;&gt;*"&amp;"(X)"&amp;"*")+COUNTIF(INDEX(ownership,0,MATCH(X$1,Systems!$I$2:AY$2,)),$A140&amp;",*")</f>
        <v>0</v>
      </c>
      <c r="Y140" s="121">
        <f t="array" ref="Y140">COUNTIF(INDEX(ownership,0,MATCH(Y$1,Systems!$I$2:AY$2,)),$A140)+COUNTIFS(INDEX(ownership,0,MATCH(Y$1,Systems!$I$2:AY$2,)),$A140&amp;"(*",INDEX(ownership,0,MATCH(Y$1,Systems!$I$2:AY$2,)),"&lt;&gt;*"&amp;"(X)"&amp;"*")+COUNTIF(INDEX(ownership,0,MATCH(Y$1,Systems!$I$2:AY$2,)),$A140&amp;",*")</f>
        <v>0</v>
      </c>
      <c r="Z140" s="121">
        <f t="array" ref="Z140">COUNTIF(INDEX(ownership,0,MATCH(Z$1,Systems!$I$2:AY$2,)),$A140)+COUNTIFS(INDEX(ownership,0,MATCH(Z$1,Systems!$I$2:AY$2,)),$A140&amp;"(*",INDEX(ownership,0,MATCH(Z$1,Systems!$I$2:AY$2,)),"&lt;&gt;*"&amp;"(X)"&amp;"*")+COUNTIF(INDEX(ownership,0,MATCH(Z$1,Systems!$I$2:AY$2,)),$A140&amp;",*")</f>
        <v>0</v>
      </c>
      <c r="AA140" s="121">
        <f t="array" ref="AA140">COUNTIF(INDEX(ownership,0,MATCH(AA$1,Systems!$I$2:AY$2,)),$A140)+COUNTIFS(INDEX(ownership,0,MATCH(AA$1,Systems!$I$2:AY$2,)),$A140&amp;"(*",INDEX(ownership,0,MATCH(AA$1,Systems!$I$2:AY$2,)),"&lt;&gt;*"&amp;"(X)"&amp;"*")+COUNTIF(INDEX(ownership,0,MATCH(AA$1,Systems!$I$2:AY$2,)),$A140&amp;",*")</f>
        <v>0</v>
      </c>
      <c r="AB140" s="121">
        <f t="array" ref="AB140">COUNTIF(INDEX(ownership,0,MATCH(AB$1,Systems!$I$2:AY$2,)),$A140)+COUNTIFS(INDEX(ownership,0,MATCH(AB$1,Systems!$I$2:AY$2,)),$A140&amp;"(*",INDEX(ownership,0,MATCH(AB$1,Systems!$I$2:AY$2,)),"&lt;&gt;*"&amp;"(X)"&amp;"*")+COUNTIF(INDEX(ownership,0,MATCH(AB$1,Systems!$I$2:AY$2,)),$A140&amp;",*")</f>
        <v>0</v>
      </c>
      <c r="AC140" s="121">
        <f t="array" ref="AC140">COUNTIF(INDEX(ownership,0,MATCH(AC$1,Systems!$I$2:AY$2,)),$A140)+COUNTIFS(INDEX(ownership,0,MATCH(AC$1,Systems!$I$2:AY$2,)),$A140&amp;"(*",INDEX(ownership,0,MATCH(AC$1,Systems!$I$2:AY$2,)),"&lt;&gt;*"&amp;"(X)"&amp;"*")+COUNTIF(INDEX(ownership,0,MATCH(AC$1,Systems!$I$2:AY$2,)),$A140&amp;",*")</f>
        <v>0</v>
      </c>
      <c r="AD140" s="121">
        <f t="array" ref="AD140">COUNTIF(INDEX(ownership,0,MATCH(AD$1,Systems!$I$2:AY$2,)),$A140)+COUNTIFS(INDEX(ownership,0,MATCH(AD$1,Systems!$I$2:AY$2,)),$A140&amp;"(*",INDEX(ownership,0,MATCH(AD$1,Systems!$I$2:AY$2,)),"&lt;&gt;*"&amp;"(X)"&amp;"*")+COUNTIF(INDEX(ownership,0,MATCH(AD$1,Systems!$I$2:AY$2,)),$A140&amp;",*")</f>
        <v>0</v>
      </c>
      <c r="AE140" s="121">
        <f t="array" ref="AE140">COUNTIF(INDEX(ownership,0,MATCH(AE$1,Systems!$I$2:AY$2,)),$A140)+COUNTIFS(INDEX(ownership,0,MATCH(AE$1,Systems!$I$2:AY$2,)),$A140&amp;"(*",INDEX(ownership,0,MATCH(AE$1,Systems!$I$2:AY$2,)),"&lt;&gt;*"&amp;"(X)"&amp;"*")+COUNTIF(INDEX(ownership,0,MATCH(AE$1,Systems!$I$2:AY$2,)),$A140&amp;",*")</f>
        <v>0</v>
      </c>
      <c r="AF140" s="121">
        <f t="array" ref="AF140">COUNTIF(INDEX(ownership,0,MATCH(AF$1,Systems!$I$2:AY$2,)),$A140)+COUNTIFS(INDEX(ownership,0,MATCH(AF$1,Systems!$I$2:AY$2,)),$A140&amp;"(*",INDEX(ownership,0,MATCH(AF$1,Systems!$I$2:AY$2,)),"&lt;&gt;*"&amp;"(X)"&amp;"*")+COUNTIF(INDEX(ownership,0,MATCH(AF$1,Systems!$I$2:AY$2,)),$A140&amp;",*")</f>
        <v>0</v>
      </c>
      <c r="AG140" s="121">
        <f t="array" ref="AG140">COUNTIF(INDEX(ownership,0,MATCH(AG$1,Systems!$I$2:AY$2,)),$A140)+COUNTIFS(INDEX(ownership,0,MATCH(AG$1,Systems!$I$2:AY$2,)),$A140&amp;"(*",INDEX(ownership,0,MATCH(AG$1,Systems!$I$2:AY$2,)),"&lt;&gt;*"&amp;"(X)"&amp;"*")+COUNTIF(INDEX(ownership,0,MATCH(AG$1,Systems!$I$2:AY$2,)),$A140&amp;",*")</f>
        <v>0</v>
      </c>
      <c r="AH140" s="121">
        <f t="array" ref="AH140">COUNTIF(INDEX(ownership,0,MATCH(AH$1,Systems!$I$2:AY$2,)),$A140)+COUNTIFS(INDEX(ownership,0,MATCH(AH$1,Systems!$I$2:AY$2,)),$A140&amp;"(*",INDEX(ownership,0,MATCH(AH$1,Systems!$I$2:AY$2,)),"&lt;&gt;*"&amp;"(X)"&amp;"*")+COUNTIF(INDEX(ownership,0,MATCH(AH$1,Systems!$I$2:AY$2,)),$A140&amp;",*")</f>
        <v>0</v>
      </c>
      <c r="AI140" s="121">
        <f t="array" ref="AI140">COUNTIF(INDEX(ownership,0,MATCH(AI$1,Systems!$I$2:AY$2,)),$A140)+COUNTIFS(INDEX(ownership,0,MATCH(AI$1,Systems!$I$2:AY$2,)),$A140&amp;"(*",INDEX(ownership,0,MATCH(AI$1,Systems!$I$2:AY$2,)),"&lt;&gt;*"&amp;"(X)"&amp;"*")+COUNTIF(INDEX(ownership,0,MATCH(AI$1,Systems!$I$2:AY$2,)),$A140&amp;",*")</f>
        <v>0</v>
      </c>
      <c r="AJ140" s="121">
        <f t="array" ref="AJ140">COUNTIF(INDEX(ownership,0,MATCH(AJ$1,Systems!$I$2:AY$2,)),$A140)+COUNTIFS(INDEX(ownership,0,MATCH(AJ$1,Systems!$I$2:AY$2,)),$A140&amp;"(*",INDEX(ownership,0,MATCH(AJ$1,Systems!$I$2:AY$2,)),"&lt;&gt;*"&amp;"(X)"&amp;"*")+COUNTIF(INDEX(ownership,0,MATCH(AJ$1,Systems!$I$2:AY$2,)),$A140&amp;",*")</f>
        <v>0</v>
      </c>
      <c r="AK140" s="121">
        <f t="array" ref="AK140">COUNTIF(INDEX(ownership,0,MATCH(AK$1,Systems!$I$2:AY$2,)),$A140)+COUNTIFS(INDEX(ownership,0,MATCH(AK$1,Systems!$I$2:AY$2,)),$A140&amp;"(*",INDEX(ownership,0,MATCH(AK$1,Systems!$I$2:AY$2,)),"&lt;&gt;*"&amp;"(X)"&amp;"*")+COUNTIF(INDEX(ownership,0,MATCH(AK$1,Systems!$I$2:AY$2,)),$A140&amp;",*")</f>
        <v>0</v>
      </c>
      <c r="AL140" s="121">
        <f t="array" ref="AL140">COUNTIF(INDEX(ownership,0,MATCH(AL$1,Systems!$I$2:AY$2,)),$A140)+COUNTIFS(INDEX(ownership,0,MATCH(AL$1,Systems!$I$2:AY$2,)),$A140&amp;"(*",INDEX(ownership,0,MATCH(AL$1,Systems!$I$2:AY$2,)),"&lt;&gt;*"&amp;"(X)"&amp;"*")+COUNTIF(INDEX(ownership,0,MATCH(AL$1,Systems!$I$2:AY$2,)),$A140&amp;",*")</f>
        <v>0</v>
      </c>
      <c r="AM140" s="121">
        <f t="array" ref="AM140">COUNTIF(INDEX(ownership,0,MATCH(AM$1,Systems!$I$2:AY$2,)),$A140)+COUNTIFS(INDEX(ownership,0,MATCH(AM$1,Systems!$I$2:AY$2,)),$A140&amp;"(*",INDEX(ownership,0,MATCH(AM$1,Systems!$I$2:AY$2,)),"&lt;&gt;*"&amp;"(X)"&amp;"*")+COUNTIF(INDEX(ownership,0,MATCH(AM$1,Systems!$I$2:AY$2,)),$A140&amp;",*")</f>
        <v>0</v>
      </c>
      <c r="AN140" s="121">
        <f t="array" ref="AN140">COUNTIF(INDEX(ownership,0,MATCH(AN$1,Systems!$I$2:AY$2,)),$A140)+COUNTIFS(INDEX(ownership,0,MATCH(AN$1,Systems!$I$2:AY$2,)),$A140&amp;"(*",INDEX(ownership,0,MATCH(AN$1,Systems!$I$2:AY$2,)),"&lt;&gt;*"&amp;"(X)"&amp;"*")+COUNTIF(INDEX(ownership,0,MATCH(AN$1,Systems!$I$2:AY$2,)),$A140&amp;",*")</f>
        <v>0</v>
      </c>
      <c r="AO140" s="121">
        <f t="array" ref="AO140">COUNTIF(INDEX(ownership,0,MATCH(AO$1,Systems!$I$2:AY$2,)),$A140)+COUNTIFS(INDEX(ownership,0,MATCH(AO$1,Systems!$I$2:AY$2,)),$A140&amp;"(*",INDEX(ownership,0,MATCH(AO$1,Systems!$I$2:AY$2,)),"&lt;&gt;*"&amp;"(X)"&amp;"*")+COUNTIF(INDEX(ownership,0,MATCH(AO$1,Systems!$I$2:AY$2,)),$A140&amp;",*")</f>
        <v>0</v>
      </c>
      <c r="AP140" s="121">
        <f t="array" ref="AP140">COUNTIF(INDEX(ownership,0,MATCH(AP$1,Systems!$I$2:AY$2,)),$A140)+COUNTIFS(INDEX(ownership,0,MATCH(AP$1,Systems!$I$2:AY$2,)),$A140&amp;"(*",INDEX(ownership,0,MATCH(AP$1,Systems!$I$2:AY$2,)),"&lt;&gt;*"&amp;"(X)"&amp;"*")+COUNTIF(INDEX(ownership,0,MATCH(AP$1,Systems!$I$2:AY$2,)),$A140&amp;",*")</f>
        <v>0</v>
      </c>
      <c r="AQ140" s="121">
        <f t="array" ref="AQ140">COUNTIF(INDEX(ownership,0,MATCH(AQ$1,Systems!$I$2:AY$2,)),$A140)+COUNTIFS(INDEX(ownership,0,MATCH(AQ$1,Systems!$I$2:AY$2,)),$A140&amp;"(*",INDEX(ownership,0,MATCH(AQ$1,Systems!$I$2:AY$2,)),"&lt;&gt;*"&amp;"(X)"&amp;"*")+COUNTIF(INDEX(ownership,0,MATCH(AQ$1,Systems!$I$2:AY$2,)),$A140&amp;",*")</f>
        <v>0</v>
      </c>
      <c r="AR140" s="121">
        <f t="array" ref="AR140">COUNTIF(INDEX(ownership,0,MATCH(AR$1,Systems!$I$2:AY$2,)),$A140)+COUNTIFS(INDEX(ownership,0,MATCH(AR$1,Systems!$I$2:AY$2,)),$A140&amp;"(*",INDEX(ownership,0,MATCH(AR$1,Systems!$I$2:AY$2,)),"&lt;&gt;*"&amp;"(X)"&amp;"*")+COUNTIF(INDEX(ownership,0,MATCH(AR$1,Systems!$I$2:AY$2,)),$A140&amp;",*")</f>
        <v>0</v>
      </c>
      <c r="AS140" s="121">
        <f t="array" ref="AS140">COUNTIF(INDEX(ownership,0,MATCH(AS$1,Systems!$I$2:AY$2,)),$A140)+COUNTIFS(INDEX(ownership,0,MATCH(AS$1,Systems!$I$2:AY$2,)),$A140&amp;"(*",INDEX(ownership,0,MATCH(AS$1,Systems!$I$2:AY$2,)),"&lt;&gt;*"&amp;"(X)"&amp;"*")+COUNTIF(INDEX(ownership,0,MATCH(AS$1,Systems!$I$2:AY$2,)),$A140&amp;",*")</f>
        <v>0</v>
      </c>
      <c r="AT140" s="121">
        <f t="array" ref="AT140">COUNTIF(INDEX(ownership,0,MATCH(AT$1,Systems!$I$2:AY$2,)),$A140)+COUNTIFS(INDEX(ownership,0,MATCH(AT$1,Systems!$I$2:AY$2,)),$A140&amp;"(*",INDEX(ownership,0,MATCH(AT$1,Systems!$I$2:AY$2,)),"&lt;&gt;*"&amp;"(X)"&amp;"*")+COUNTIF(INDEX(ownership,0,MATCH(AT$1,Systems!$I$2:AY$2,)),$A140&amp;",*")</f>
        <v>0</v>
      </c>
      <c r="AU140" s="121">
        <f t="array" ref="AU140">COUNTIF(INDEX(ownership,0,MATCH(AU$1,Systems!$I$2:AY$2,)),$A140)+COUNTIFS(INDEX(ownership,0,MATCH(AU$1,Systems!$I$2:AY$2,)),$A140&amp;"(*",INDEX(ownership,0,MATCH(AU$1,Systems!$I$2:AY$2,)),"&lt;&gt;*"&amp;"(X)"&amp;"*")+COUNTIF(INDEX(ownership,0,MATCH(AU$1,Systems!$I$2:AY$2,)),$A140&amp;",*")</f>
        <v>0</v>
      </c>
      <c r="AV140" s="121">
        <f t="array" ref="AV140">COUNTIF(INDEX(ownership,0,MATCH(AV$1,Systems!$I$2:AY$2,)),$A140)+COUNTIFS(INDEX(ownership,0,MATCH(AV$1,Systems!$I$2:AY$2,)),$A140&amp;"(*",INDEX(ownership,0,MATCH(AV$1,Systems!$I$2:AY$2,)),"&lt;&gt;*"&amp;"(X)"&amp;"*")+COUNTIF(INDEX(ownership,0,MATCH(AV$1,Systems!$I$2:AY$2,)),$A140&amp;",*")</f>
        <v>0</v>
      </c>
      <c r="AW140" s="121">
        <f t="array" ref="AW140">COUNTIF(INDEX(ownership,0,MATCH(AW$1,Systems!$I$2:AY$2,)),$A140)+COUNTIFS(INDEX(ownership,0,MATCH(AW$1,Systems!$I$2:AY$2,)),$A140&amp;"(*",INDEX(ownership,0,MATCH(AW$1,Systems!$I$2:AY$2,)),"&lt;&gt;*"&amp;"(X)"&amp;"*")+COUNTIF(INDEX(ownership,0,MATCH(AW$1,Systems!$I$2:AY$2,)),$A140&amp;",*")</f>
        <v>0</v>
      </c>
      <c r="AX140" s="121">
        <f t="array" ref="AX140">COUNTIF(INDEX(ownership,0,MATCH(AX$1,Systems!$I$2:AY$2,)),$A140)+COUNTIFS(INDEX(ownership,0,MATCH(AX$1,Systems!$I$2:AY$2,)),$A140&amp;"(*",INDEX(ownership,0,MATCH(AX$1,Systems!$I$2:AY$2,)),"&lt;&gt;*"&amp;"(X)"&amp;"*")+COUNTIF(INDEX(ownership,0,MATCH(AX$1,Systems!$I$2:AY$2,)),$A140&amp;",*")</f>
        <v>0</v>
      </c>
      <c r="AY140" s="121">
        <f t="array" ref="AY140">COUNTIF(INDEX(ownership,0,MATCH(AY$1,Systems!$I$2:AZ$2,)),$A140)+COUNTIFS(INDEX(ownership,0,MATCH(AY$1,Systems!$I$2:AZ$2,)),$A140&amp;"(*",INDEX(ownership,0,MATCH(AY$1,Systems!$I$2:AZ$2,)),"&lt;&gt;*"&amp;"(X)"&amp;"*")+COUNTIF(INDEX(ownership,0,MATCH(AY$1,Systems!$I$2:AZ$2,)),$A140&amp;",*")</f>
        <v>0</v>
      </c>
      <c r="AZ140" s="121">
        <f t="array" ref="AZ140">COUNTIF(INDEX(ownership,0,MATCH(AZ$1,Systems!$I$2:AY$2,)),$A140)+COUNTIFS(INDEX(ownership,0,MATCH(AZ$1,Systems!$I$2:AY$2,)),$A140&amp;"(*",INDEX(ownership,0,MATCH(AZ$1,Systems!$I$2:AY$2,)),"&lt;&gt;*"&amp;"(X)"&amp;"*")+COUNTIF(INDEX(ownership,0,MATCH(AZ$1,Systems!$I$2:AY$2,)),$A140&amp;",*")</f>
        <v>0</v>
      </c>
    </row>
    <row r="141" ht="15.75" customHeight="1">
      <c r="A141" s="60" t="s">
        <v>8187</v>
      </c>
      <c r="B141" s="60" t="s">
        <v>8188</v>
      </c>
      <c r="C141" s="60" t="s">
        <v>7965</v>
      </c>
      <c r="D141" s="69"/>
      <c r="E141" s="119">
        <v>2303.0</v>
      </c>
      <c r="F141" s="122"/>
      <c r="G141" s="121">
        <f t="shared" si="1"/>
        <v>0</v>
      </c>
      <c r="H141" s="121">
        <f t="array" ref="H141">COUNTIF(INDEX(ownership,0,MATCH(H$1,Systems!$I$2:AY$2,)),$A141)+COUNTIFS(INDEX(ownership,0,MATCH(H$1,Systems!$I$2:AY$2,)),$A141&amp;"(*",INDEX(ownership,0,MATCH(H$1,Systems!$I$2:AY$2,)),"&lt;&gt;*"&amp;"(X)"&amp;"*")+COUNTIF(INDEX(ownership,0,MATCH(H$1,Systems!$I$2:AY$2,)),$A141&amp;",*")</f>
        <v>0</v>
      </c>
      <c r="I141" s="121">
        <f t="array" ref="I141">COUNTIF(INDEX(ownership,0,MATCH(I$1,Systems!$I$2:AY$2,)),$A141)+COUNTIFS(INDEX(ownership,0,MATCH(I$1,Systems!$I$2:AY$2,)),$A141&amp;"(*",INDEX(ownership,0,MATCH(I$1,Systems!$I$2:AY$2,)),"&lt;&gt;*"&amp;"(X)"&amp;"*")+COUNTIF(INDEX(ownership,0,MATCH(I$1,Systems!$I$2:AY$2,)),$A141&amp;",*")</f>
        <v>0</v>
      </c>
      <c r="J141" s="121">
        <f t="array" ref="J141">COUNTIF(INDEX(ownership,0,MATCH(J$1,Systems!$I$2:AY$2,)),$A141)+COUNTIFS(INDEX(ownership,0,MATCH(J$1,Systems!$I$2:AY$2,)),$A141&amp;"(*",INDEX(ownership,0,MATCH(J$1,Systems!$I$2:AY$2,)),"&lt;&gt;*"&amp;"(X)"&amp;"*")+COUNTIF(INDEX(ownership,0,MATCH(J$1,Systems!$I$2:AY$2,)),$A141&amp;",*")</f>
        <v>0</v>
      </c>
      <c r="K141" s="121">
        <f t="array" ref="K141">COUNTIF(INDEX(ownership,0,MATCH(K$1,Systems!$I$2:AY$2,)),$A141)+COUNTIFS(INDEX(ownership,0,MATCH(K$1,Systems!$I$2:AY$2,)),$A141&amp;"(*",INDEX(ownership,0,MATCH(K$1,Systems!$I$2:AY$2,)),"&lt;&gt;*"&amp;"(X)"&amp;"*")+COUNTIF(INDEX(ownership,0,MATCH(K$1,Systems!$I$2:AY$2,)),$A141&amp;",*")</f>
        <v>0</v>
      </c>
      <c r="L141" s="121">
        <f t="array" ref="L141">COUNTIF(INDEX(ownership,0,MATCH(L$1,Systems!$I$2:AY$2,)),$A141)+COUNTIFS(INDEX(ownership,0,MATCH(L$1,Systems!$I$2:AY$2,)),$A141&amp;"(*",INDEX(ownership,0,MATCH(L$1,Systems!$I$2:AY$2,)),"&lt;&gt;*"&amp;"(X)"&amp;"*")+COUNTIF(INDEX(ownership,0,MATCH(L$1,Systems!$I$2:AY$2,)),$A141&amp;",*")</f>
        <v>0</v>
      </c>
      <c r="M141" s="121">
        <f t="array" ref="M141">COUNTIF(INDEX(ownership,0,MATCH(M$1,Systems!$I$2:AY$2,)),$A141)+COUNTIFS(INDEX(ownership,0,MATCH(M$1,Systems!$I$2:AY$2,)),$A141&amp;"(*",INDEX(ownership,0,MATCH(M$1,Systems!$I$2:AY$2,)),"&lt;&gt;*"&amp;"(X)"&amp;"*")+COUNTIF(INDEX(ownership,0,MATCH(M$1,Systems!$I$2:AY$2,)),$A141&amp;",*")</f>
        <v>0</v>
      </c>
      <c r="N141" s="121">
        <f t="array" ref="N141">COUNTIF(INDEX(ownership,0,MATCH(N$1,Systems!$I$2:AY$2,)),$A141)+COUNTIFS(INDEX(ownership,0,MATCH(N$1,Systems!$I$2:AY$2,)),$A141&amp;"(*",INDEX(ownership,0,MATCH(N$1,Systems!$I$2:AY$2,)),"&lt;&gt;*"&amp;"(X)"&amp;"*")+COUNTIF(INDEX(ownership,0,MATCH(N$1,Systems!$I$2:AY$2,)),$A141&amp;",*")</f>
        <v>0</v>
      </c>
      <c r="O141" s="121">
        <f t="array" ref="O141">COUNTIF(INDEX(ownership,0,MATCH(O$1,Systems!$I$2:AY$2,)),$A141)+COUNTIFS(INDEX(ownership,0,MATCH(O$1,Systems!$I$2:AY$2,)),$A141&amp;"(*",INDEX(ownership,0,MATCH(O$1,Systems!$I$2:AY$2,)),"&lt;&gt;*"&amp;"(X)"&amp;"*")+COUNTIF(INDEX(ownership,0,MATCH(O$1,Systems!$I$2:AY$2,)),$A141&amp;",*")</f>
        <v>0</v>
      </c>
      <c r="P141" s="121">
        <f t="array" ref="P141">COUNTIF(INDEX(ownership,0,MATCH(P$1,Systems!$I$2:AY$2,)),$A141)+COUNTIFS(INDEX(ownership,0,MATCH(P$1,Systems!$I$2:AY$2,)),$A141&amp;"(*",INDEX(ownership,0,MATCH(P$1,Systems!$I$2:AY$2,)),"&lt;&gt;*"&amp;"(X)"&amp;"*")+COUNTIF(INDEX(ownership,0,MATCH(P$1,Systems!$I$2:AY$2,)),$A141&amp;",*")</f>
        <v>0</v>
      </c>
      <c r="Q141" s="121">
        <f t="array" ref="Q141">COUNTIF(INDEX(ownership,0,MATCH(Q$1,Systems!$I$2:AY$2,)),$A141)+COUNTIFS(INDEX(ownership,0,MATCH(Q$1,Systems!$I$2:AY$2,)),$A141&amp;"(*",INDEX(ownership,0,MATCH(Q$1,Systems!$I$2:AY$2,)),"&lt;&gt;*"&amp;"(X)"&amp;"*")+COUNTIF(INDEX(ownership,0,MATCH(Q$1,Systems!$I$2:AY$2,)),$A141&amp;",*")</f>
        <v>0</v>
      </c>
      <c r="R141" s="121">
        <f t="array" ref="R141">COUNTIF(INDEX(ownership,0,MATCH(R$1,Systems!$I$2:AY$2,)),$A141)+COUNTIFS(INDEX(ownership,0,MATCH(R$1,Systems!$I$2:AY$2,)),$A141&amp;"(*",INDEX(ownership,0,MATCH(R$1,Systems!$I$2:AY$2,)),"&lt;&gt;*"&amp;"(X)"&amp;"*")+COUNTIF(INDEX(ownership,0,MATCH(R$1,Systems!$I$2:AY$2,)),$A141&amp;",*")</f>
        <v>0</v>
      </c>
      <c r="S141" s="121">
        <f t="array" ref="S141">COUNTIF(INDEX(ownership,0,MATCH(S$1,Systems!$I$2:AY$2,)),$A141)+COUNTIFS(INDEX(ownership,0,MATCH(S$1,Systems!$I$2:AY$2,)),$A141&amp;"(*",INDEX(ownership,0,MATCH(S$1,Systems!$I$2:AY$2,)),"&lt;&gt;*"&amp;"(X)"&amp;"*")+COUNTIF(INDEX(ownership,0,MATCH(S$1,Systems!$I$2:AY$2,)),$A141&amp;",*")</f>
        <v>0</v>
      </c>
      <c r="T141" s="121">
        <f t="array" ref="T141">COUNTIF(INDEX(ownership,0,MATCH(T$1,Systems!$I$2:AY$2,)),$A141)+COUNTIFS(INDEX(ownership,0,MATCH(T$1,Systems!$I$2:AY$2,)),$A141&amp;"(*",INDEX(ownership,0,MATCH(T$1,Systems!$I$2:AY$2,)),"&lt;&gt;*"&amp;"(X)"&amp;"*")+COUNTIF(INDEX(ownership,0,MATCH(T$1,Systems!$I$2:AY$2,)),$A141&amp;",*")</f>
        <v>0</v>
      </c>
      <c r="U141" s="121">
        <f t="array" ref="U141">COUNTIF(INDEX(ownership,0,MATCH(U$1,Systems!$I$2:AY$2,)),$A141)+COUNTIFS(INDEX(ownership,0,MATCH(U$1,Systems!$I$2:AY$2,)),$A141&amp;"(*",INDEX(ownership,0,MATCH(U$1,Systems!$I$2:AY$2,)),"&lt;&gt;*"&amp;"(X)"&amp;"*")+COUNTIF(INDEX(ownership,0,MATCH(U$1,Systems!$I$2:AY$2,)),$A141&amp;",*")</f>
        <v>0</v>
      </c>
      <c r="V141" s="121">
        <f t="array" ref="V141">COUNTIF(INDEX(ownership,0,MATCH(V$1,Systems!$I$2:AY$2,)),$A141)+COUNTIFS(INDEX(ownership,0,MATCH(V$1,Systems!$I$2:AY$2,)),$A141&amp;"(*",INDEX(ownership,0,MATCH(V$1,Systems!$I$2:AY$2,)),"&lt;&gt;*"&amp;"(X)"&amp;"*")+COUNTIF(INDEX(ownership,0,MATCH(V$1,Systems!$I$2:AY$2,)),$A141&amp;",*")</f>
        <v>0</v>
      </c>
      <c r="W141" s="121">
        <f t="array" ref="W141">COUNTIF(INDEX(ownership,0,MATCH(W$1,Systems!$I$2:AY$2,)),$A141)+COUNTIFS(INDEX(ownership,0,MATCH(W$1,Systems!$I$2:AY$2,)),$A141&amp;"(*",INDEX(ownership,0,MATCH(W$1,Systems!$I$2:AY$2,)),"&lt;&gt;*"&amp;"(X)"&amp;"*")+COUNTIF(INDEX(ownership,0,MATCH(W$1,Systems!$I$2:AY$2,)),$A141&amp;",*")</f>
        <v>0</v>
      </c>
      <c r="X141" s="121">
        <f t="array" ref="X141">COUNTIF(INDEX(ownership,0,MATCH(X$1,Systems!$I$2:AY$2,)),$A141)+COUNTIFS(INDEX(ownership,0,MATCH(X$1,Systems!$I$2:AY$2,)),$A141&amp;"(*",INDEX(ownership,0,MATCH(X$1,Systems!$I$2:AY$2,)),"&lt;&gt;*"&amp;"(X)"&amp;"*")+COUNTIF(INDEX(ownership,0,MATCH(X$1,Systems!$I$2:AY$2,)),$A141&amp;",*")</f>
        <v>0</v>
      </c>
      <c r="Y141" s="121">
        <f t="array" ref="Y141">COUNTIF(INDEX(ownership,0,MATCH(Y$1,Systems!$I$2:AY$2,)),$A141)+COUNTIFS(INDEX(ownership,0,MATCH(Y$1,Systems!$I$2:AY$2,)),$A141&amp;"(*",INDEX(ownership,0,MATCH(Y$1,Systems!$I$2:AY$2,)),"&lt;&gt;*"&amp;"(X)"&amp;"*")+COUNTIF(INDEX(ownership,0,MATCH(Y$1,Systems!$I$2:AY$2,)),$A141&amp;",*")</f>
        <v>0</v>
      </c>
      <c r="Z141" s="121">
        <f t="array" ref="Z141">COUNTIF(INDEX(ownership,0,MATCH(Z$1,Systems!$I$2:AY$2,)),$A141)+COUNTIFS(INDEX(ownership,0,MATCH(Z$1,Systems!$I$2:AY$2,)),$A141&amp;"(*",INDEX(ownership,0,MATCH(Z$1,Systems!$I$2:AY$2,)),"&lt;&gt;*"&amp;"(X)"&amp;"*")+COUNTIF(INDEX(ownership,0,MATCH(Z$1,Systems!$I$2:AY$2,)),$A141&amp;",*")</f>
        <v>0</v>
      </c>
      <c r="AA141" s="121">
        <f t="array" ref="AA141">COUNTIF(INDEX(ownership,0,MATCH(AA$1,Systems!$I$2:AY$2,)),$A141)+COUNTIFS(INDEX(ownership,0,MATCH(AA$1,Systems!$I$2:AY$2,)),$A141&amp;"(*",INDEX(ownership,0,MATCH(AA$1,Systems!$I$2:AY$2,)),"&lt;&gt;*"&amp;"(X)"&amp;"*")+COUNTIF(INDEX(ownership,0,MATCH(AA$1,Systems!$I$2:AY$2,)),$A141&amp;",*")</f>
        <v>0</v>
      </c>
      <c r="AB141" s="121">
        <f t="array" ref="AB141">COUNTIF(INDEX(ownership,0,MATCH(AB$1,Systems!$I$2:AY$2,)),$A141)+COUNTIFS(INDEX(ownership,0,MATCH(AB$1,Systems!$I$2:AY$2,)),$A141&amp;"(*",INDEX(ownership,0,MATCH(AB$1,Systems!$I$2:AY$2,)),"&lt;&gt;*"&amp;"(X)"&amp;"*")+COUNTIF(INDEX(ownership,0,MATCH(AB$1,Systems!$I$2:AY$2,)),$A141&amp;",*")</f>
        <v>0</v>
      </c>
      <c r="AC141" s="121">
        <f t="array" ref="AC141">COUNTIF(INDEX(ownership,0,MATCH(AC$1,Systems!$I$2:AY$2,)),$A141)+COUNTIFS(INDEX(ownership,0,MATCH(AC$1,Systems!$I$2:AY$2,)),$A141&amp;"(*",INDEX(ownership,0,MATCH(AC$1,Systems!$I$2:AY$2,)),"&lt;&gt;*"&amp;"(X)"&amp;"*")+COUNTIF(INDEX(ownership,0,MATCH(AC$1,Systems!$I$2:AY$2,)),$A141&amp;",*")</f>
        <v>0</v>
      </c>
      <c r="AD141" s="121">
        <f t="array" ref="AD141">COUNTIF(INDEX(ownership,0,MATCH(AD$1,Systems!$I$2:AY$2,)),$A141)+COUNTIFS(INDEX(ownership,0,MATCH(AD$1,Systems!$I$2:AY$2,)),$A141&amp;"(*",INDEX(ownership,0,MATCH(AD$1,Systems!$I$2:AY$2,)),"&lt;&gt;*"&amp;"(X)"&amp;"*")+COUNTIF(INDEX(ownership,0,MATCH(AD$1,Systems!$I$2:AY$2,)),$A141&amp;",*")</f>
        <v>0</v>
      </c>
      <c r="AE141" s="121">
        <f t="array" ref="AE141">COUNTIF(INDEX(ownership,0,MATCH(AE$1,Systems!$I$2:AY$2,)),$A141)+COUNTIFS(INDEX(ownership,0,MATCH(AE$1,Systems!$I$2:AY$2,)),$A141&amp;"(*",INDEX(ownership,0,MATCH(AE$1,Systems!$I$2:AY$2,)),"&lt;&gt;*"&amp;"(X)"&amp;"*")+COUNTIF(INDEX(ownership,0,MATCH(AE$1,Systems!$I$2:AY$2,)),$A141&amp;",*")</f>
        <v>0</v>
      </c>
      <c r="AF141" s="121">
        <f t="array" ref="AF141">COUNTIF(INDEX(ownership,0,MATCH(AF$1,Systems!$I$2:AY$2,)),$A141)+COUNTIFS(INDEX(ownership,0,MATCH(AF$1,Systems!$I$2:AY$2,)),$A141&amp;"(*",INDEX(ownership,0,MATCH(AF$1,Systems!$I$2:AY$2,)),"&lt;&gt;*"&amp;"(X)"&amp;"*")+COUNTIF(INDEX(ownership,0,MATCH(AF$1,Systems!$I$2:AY$2,)),$A141&amp;",*")</f>
        <v>0</v>
      </c>
      <c r="AG141" s="121">
        <f t="array" ref="AG141">COUNTIF(INDEX(ownership,0,MATCH(AG$1,Systems!$I$2:AY$2,)),$A141)+COUNTIFS(INDEX(ownership,0,MATCH(AG$1,Systems!$I$2:AY$2,)),$A141&amp;"(*",INDEX(ownership,0,MATCH(AG$1,Systems!$I$2:AY$2,)),"&lt;&gt;*"&amp;"(X)"&amp;"*")+COUNTIF(INDEX(ownership,0,MATCH(AG$1,Systems!$I$2:AY$2,)),$A141&amp;",*")</f>
        <v>0</v>
      </c>
      <c r="AH141" s="121">
        <f t="array" ref="AH141">COUNTIF(INDEX(ownership,0,MATCH(AH$1,Systems!$I$2:AY$2,)),$A141)+COUNTIFS(INDEX(ownership,0,MATCH(AH$1,Systems!$I$2:AY$2,)),$A141&amp;"(*",INDEX(ownership,0,MATCH(AH$1,Systems!$I$2:AY$2,)),"&lt;&gt;*"&amp;"(X)"&amp;"*")+COUNTIF(INDEX(ownership,0,MATCH(AH$1,Systems!$I$2:AY$2,)),$A141&amp;",*")</f>
        <v>0</v>
      </c>
      <c r="AI141" s="121">
        <f t="array" ref="AI141">COUNTIF(INDEX(ownership,0,MATCH(AI$1,Systems!$I$2:AY$2,)),$A141)+COUNTIFS(INDEX(ownership,0,MATCH(AI$1,Systems!$I$2:AY$2,)),$A141&amp;"(*",INDEX(ownership,0,MATCH(AI$1,Systems!$I$2:AY$2,)),"&lt;&gt;*"&amp;"(X)"&amp;"*")+COUNTIF(INDEX(ownership,0,MATCH(AI$1,Systems!$I$2:AY$2,)),$A141&amp;",*")</f>
        <v>0</v>
      </c>
      <c r="AJ141" s="121">
        <f t="array" ref="AJ141">COUNTIF(INDEX(ownership,0,MATCH(AJ$1,Systems!$I$2:AY$2,)),$A141)+COUNTIFS(INDEX(ownership,0,MATCH(AJ$1,Systems!$I$2:AY$2,)),$A141&amp;"(*",INDEX(ownership,0,MATCH(AJ$1,Systems!$I$2:AY$2,)),"&lt;&gt;*"&amp;"(X)"&amp;"*")+COUNTIF(INDEX(ownership,0,MATCH(AJ$1,Systems!$I$2:AY$2,)),$A141&amp;",*")</f>
        <v>0</v>
      </c>
      <c r="AK141" s="121">
        <f t="array" ref="AK141">COUNTIF(INDEX(ownership,0,MATCH(AK$1,Systems!$I$2:AY$2,)),$A141)+COUNTIFS(INDEX(ownership,0,MATCH(AK$1,Systems!$I$2:AY$2,)),$A141&amp;"(*",INDEX(ownership,0,MATCH(AK$1,Systems!$I$2:AY$2,)),"&lt;&gt;*"&amp;"(X)"&amp;"*")+COUNTIF(INDEX(ownership,0,MATCH(AK$1,Systems!$I$2:AY$2,)),$A141&amp;",*")</f>
        <v>0</v>
      </c>
      <c r="AL141" s="121">
        <f t="array" ref="AL141">COUNTIF(INDEX(ownership,0,MATCH(AL$1,Systems!$I$2:AY$2,)),$A141)+COUNTIFS(INDEX(ownership,0,MATCH(AL$1,Systems!$I$2:AY$2,)),$A141&amp;"(*",INDEX(ownership,0,MATCH(AL$1,Systems!$I$2:AY$2,)),"&lt;&gt;*"&amp;"(X)"&amp;"*")+COUNTIF(INDEX(ownership,0,MATCH(AL$1,Systems!$I$2:AY$2,)),$A141&amp;",*")</f>
        <v>0</v>
      </c>
      <c r="AM141" s="121">
        <f t="array" ref="AM141">COUNTIF(INDEX(ownership,0,MATCH(AM$1,Systems!$I$2:AY$2,)),$A141)+COUNTIFS(INDEX(ownership,0,MATCH(AM$1,Systems!$I$2:AY$2,)),$A141&amp;"(*",INDEX(ownership,0,MATCH(AM$1,Systems!$I$2:AY$2,)),"&lt;&gt;*"&amp;"(X)"&amp;"*")+COUNTIF(INDEX(ownership,0,MATCH(AM$1,Systems!$I$2:AY$2,)),$A141&amp;",*")</f>
        <v>0</v>
      </c>
      <c r="AN141" s="121">
        <f t="array" ref="AN141">COUNTIF(INDEX(ownership,0,MATCH(AN$1,Systems!$I$2:AY$2,)),$A141)+COUNTIFS(INDEX(ownership,0,MATCH(AN$1,Systems!$I$2:AY$2,)),$A141&amp;"(*",INDEX(ownership,0,MATCH(AN$1,Systems!$I$2:AY$2,)),"&lt;&gt;*"&amp;"(X)"&amp;"*")+COUNTIF(INDEX(ownership,0,MATCH(AN$1,Systems!$I$2:AY$2,)),$A141&amp;",*")</f>
        <v>0</v>
      </c>
      <c r="AO141" s="121">
        <f t="array" ref="AO141">COUNTIF(INDEX(ownership,0,MATCH(AO$1,Systems!$I$2:AY$2,)),$A141)+COUNTIFS(INDEX(ownership,0,MATCH(AO$1,Systems!$I$2:AY$2,)),$A141&amp;"(*",INDEX(ownership,0,MATCH(AO$1,Systems!$I$2:AY$2,)),"&lt;&gt;*"&amp;"(X)"&amp;"*")+COUNTIF(INDEX(ownership,0,MATCH(AO$1,Systems!$I$2:AY$2,)),$A141&amp;",*")</f>
        <v>0</v>
      </c>
      <c r="AP141" s="121">
        <f t="array" ref="AP141">COUNTIF(INDEX(ownership,0,MATCH(AP$1,Systems!$I$2:AY$2,)),$A141)+COUNTIFS(INDEX(ownership,0,MATCH(AP$1,Systems!$I$2:AY$2,)),$A141&amp;"(*",INDEX(ownership,0,MATCH(AP$1,Systems!$I$2:AY$2,)),"&lt;&gt;*"&amp;"(X)"&amp;"*")+COUNTIF(INDEX(ownership,0,MATCH(AP$1,Systems!$I$2:AY$2,)),$A141&amp;",*")</f>
        <v>0</v>
      </c>
      <c r="AQ141" s="121">
        <f t="array" ref="AQ141">COUNTIF(INDEX(ownership,0,MATCH(AQ$1,Systems!$I$2:AY$2,)),$A141)+COUNTIFS(INDEX(ownership,0,MATCH(AQ$1,Systems!$I$2:AY$2,)),$A141&amp;"(*",INDEX(ownership,0,MATCH(AQ$1,Systems!$I$2:AY$2,)),"&lt;&gt;*"&amp;"(X)"&amp;"*")+COUNTIF(INDEX(ownership,0,MATCH(AQ$1,Systems!$I$2:AY$2,)),$A141&amp;",*")</f>
        <v>0</v>
      </c>
      <c r="AR141" s="121">
        <f t="array" ref="AR141">COUNTIF(INDEX(ownership,0,MATCH(AR$1,Systems!$I$2:AY$2,)),$A141)+COUNTIFS(INDEX(ownership,0,MATCH(AR$1,Systems!$I$2:AY$2,)),$A141&amp;"(*",INDEX(ownership,0,MATCH(AR$1,Systems!$I$2:AY$2,)),"&lt;&gt;*"&amp;"(X)"&amp;"*")+COUNTIF(INDEX(ownership,0,MATCH(AR$1,Systems!$I$2:AY$2,)),$A141&amp;",*")</f>
        <v>0</v>
      </c>
      <c r="AS141" s="121">
        <f t="array" ref="AS141">COUNTIF(INDEX(ownership,0,MATCH(AS$1,Systems!$I$2:AY$2,)),$A141)+COUNTIFS(INDEX(ownership,0,MATCH(AS$1,Systems!$I$2:AY$2,)),$A141&amp;"(*",INDEX(ownership,0,MATCH(AS$1,Systems!$I$2:AY$2,)),"&lt;&gt;*"&amp;"(X)"&amp;"*")+COUNTIF(INDEX(ownership,0,MATCH(AS$1,Systems!$I$2:AY$2,)),$A141&amp;",*")</f>
        <v>0</v>
      </c>
      <c r="AT141" s="121">
        <f t="array" ref="AT141">COUNTIF(INDEX(ownership,0,MATCH(AT$1,Systems!$I$2:AY$2,)),$A141)+COUNTIFS(INDEX(ownership,0,MATCH(AT$1,Systems!$I$2:AY$2,)),$A141&amp;"(*",INDEX(ownership,0,MATCH(AT$1,Systems!$I$2:AY$2,)),"&lt;&gt;*"&amp;"(X)"&amp;"*")+COUNTIF(INDEX(ownership,0,MATCH(AT$1,Systems!$I$2:AY$2,)),$A141&amp;",*")</f>
        <v>0</v>
      </c>
      <c r="AU141" s="121">
        <f t="array" ref="AU141">COUNTIF(INDEX(ownership,0,MATCH(AU$1,Systems!$I$2:AY$2,)),$A141)+COUNTIFS(INDEX(ownership,0,MATCH(AU$1,Systems!$I$2:AY$2,)),$A141&amp;"(*",INDEX(ownership,0,MATCH(AU$1,Systems!$I$2:AY$2,)),"&lt;&gt;*"&amp;"(X)"&amp;"*")+COUNTIF(INDEX(ownership,0,MATCH(AU$1,Systems!$I$2:AY$2,)),$A141&amp;",*")</f>
        <v>0</v>
      </c>
      <c r="AV141" s="121">
        <f t="array" ref="AV141">COUNTIF(INDEX(ownership,0,MATCH(AV$1,Systems!$I$2:AY$2,)),$A141)+COUNTIFS(INDEX(ownership,0,MATCH(AV$1,Systems!$I$2:AY$2,)),$A141&amp;"(*",INDEX(ownership,0,MATCH(AV$1,Systems!$I$2:AY$2,)),"&lt;&gt;*"&amp;"(X)"&amp;"*")+COUNTIF(INDEX(ownership,0,MATCH(AV$1,Systems!$I$2:AY$2,)),$A141&amp;",*")</f>
        <v>0</v>
      </c>
      <c r="AW141" s="121">
        <f t="array" ref="AW141">COUNTIF(INDEX(ownership,0,MATCH(AW$1,Systems!$I$2:AY$2,)),$A141)+COUNTIFS(INDEX(ownership,0,MATCH(AW$1,Systems!$I$2:AY$2,)),$A141&amp;"(*",INDEX(ownership,0,MATCH(AW$1,Systems!$I$2:AY$2,)),"&lt;&gt;*"&amp;"(X)"&amp;"*")+COUNTIF(INDEX(ownership,0,MATCH(AW$1,Systems!$I$2:AY$2,)),$A141&amp;",*")</f>
        <v>0</v>
      </c>
      <c r="AX141" s="121">
        <f t="array" ref="AX141">COUNTIF(INDEX(ownership,0,MATCH(AX$1,Systems!$I$2:AY$2,)),$A141)+COUNTIFS(INDEX(ownership,0,MATCH(AX$1,Systems!$I$2:AY$2,)),$A141&amp;"(*",INDEX(ownership,0,MATCH(AX$1,Systems!$I$2:AY$2,)),"&lt;&gt;*"&amp;"(X)"&amp;"*")+COUNTIF(INDEX(ownership,0,MATCH(AX$1,Systems!$I$2:AY$2,)),$A141&amp;",*")</f>
        <v>0</v>
      </c>
      <c r="AY141" s="121">
        <f t="array" ref="AY141">COUNTIF(INDEX(ownership,0,MATCH(AY$1,Systems!$I$2:AZ$2,)),$A141)+COUNTIFS(INDEX(ownership,0,MATCH(AY$1,Systems!$I$2:AZ$2,)),$A141&amp;"(*",INDEX(ownership,0,MATCH(AY$1,Systems!$I$2:AZ$2,)),"&lt;&gt;*"&amp;"(X)"&amp;"*")+COUNTIF(INDEX(ownership,0,MATCH(AY$1,Systems!$I$2:AZ$2,)),$A141&amp;",*")</f>
        <v>0</v>
      </c>
      <c r="AZ141" s="121">
        <f t="array" ref="AZ141">COUNTIF(INDEX(ownership,0,MATCH(AZ$1,Systems!$I$2:AY$2,)),$A141)+COUNTIFS(INDEX(ownership,0,MATCH(AZ$1,Systems!$I$2:AY$2,)),$A141&amp;"(*",INDEX(ownership,0,MATCH(AZ$1,Systems!$I$2:AY$2,)),"&lt;&gt;*"&amp;"(X)"&amp;"*")+COUNTIF(INDEX(ownership,0,MATCH(AZ$1,Systems!$I$2:AY$2,)),$A141&amp;",*")</f>
        <v>0</v>
      </c>
    </row>
    <row r="142" ht="15.75" customHeight="1">
      <c r="A142" s="60" t="s">
        <v>1240</v>
      </c>
      <c r="B142" s="60" t="s">
        <v>8189</v>
      </c>
      <c r="C142" s="60" t="s">
        <v>7911</v>
      </c>
      <c r="D142" s="69"/>
      <c r="E142" s="119">
        <v>2540.0</v>
      </c>
      <c r="F142" s="120" t="s">
        <v>8190</v>
      </c>
      <c r="G142" s="121">
        <f t="shared" si="1"/>
        <v>7</v>
      </c>
      <c r="H142" s="121">
        <f t="array" ref="H142">COUNTIF(INDEX(ownership,0,MATCH(H$1,Systems!$I$2:AY$2,)),$A142)+COUNTIFS(INDEX(ownership,0,MATCH(H$1,Systems!$I$2:AY$2,)),$A142&amp;"(*",INDEX(ownership,0,MATCH(H$1,Systems!$I$2:AY$2,)),"&lt;&gt;*"&amp;"(X)"&amp;"*")+COUNTIF(INDEX(ownership,0,MATCH(H$1,Systems!$I$2:AY$2,)),$A142&amp;",*")</f>
        <v>0</v>
      </c>
      <c r="I142" s="121">
        <f t="array" ref="I142">COUNTIF(INDEX(ownership,0,MATCH(I$1,Systems!$I$2:AY$2,)),$A142)+COUNTIFS(INDEX(ownership,0,MATCH(I$1,Systems!$I$2:AY$2,)),$A142&amp;"(*",INDEX(ownership,0,MATCH(I$1,Systems!$I$2:AY$2,)),"&lt;&gt;*"&amp;"(X)"&amp;"*")+COUNTIF(INDEX(ownership,0,MATCH(I$1,Systems!$I$2:AY$2,)),$A142&amp;",*")</f>
        <v>7</v>
      </c>
      <c r="J142" s="121">
        <f t="array" ref="J142">COUNTIF(INDEX(ownership,0,MATCH(J$1,Systems!$I$2:AY$2,)),$A142)+COUNTIFS(INDEX(ownership,0,MATCH(J$1,Systems!$I$2:AY$2,)),$A142&amp;"(*",INDEX(ownership,0,MATCH(J$1,Systems!$I$2:AY$2,)),"&lt;&gt;*"&amp;"(X)"&amp;"*")+COUNTIF(INDEX(ownership,0,MATCH(J$1,Systems!$I$2:AY$2,)),$A142&amp;",*")</f>
        <v>7</v>
      </c>
      <c r="K142" s="121">
        <f t="array" ref="K142">COUNTIF(INDEX(ownership,0,MATCH(K$1,Systems!$I$2:AY$2,)),$A142)+COUNTIFS(INDEX(ownership,0,MATCH(K$1,Systems!$I$2:AY$2,)),$A142&amp;"(*",INDEX(ownership,0,MATCH(K$1,Systems!$I$2:AY$2,)),"&lt;&gt;*"&amp;"(X)"&amp;"*")+COUNTIF(INDEX(ownership,0,MATCH(K$1,Systems!$I$2:AY$2,)),$A142&amp;",*")</f>
        <v>7</v>
      </c>
      <c r="L142" s="121">
        <f t="array" ref="L142">COUNTIF(INDEX(ownership,0,MATCH(L$1,Systems!$I$2:AY$2,)),$A142)+COUNTIFS(INDEX(ownership,0,MATCH(L$1,Systems!$I$2:AY$2,)),$A142&amp;"(*",INDEX(ownership,0,MATCH(L$1,Systems!$I$2:AY$2,)),"&lt;&gt;*"&amp;"(X)"&amp;"*")+COUNTIF(INDEX(ownership,0,MATCH(L$1,Systems!$I$2:AY$2,)),$A142&amp;",*")</f>
        <v>7</v>
      </c>
      <c r="M142" s="121">
        <f t="array" ref="M142">COUNTIF(INDEX(ownership,0,MATCH(M$1,Systems!$I$2:AY$2,)),$A142)+COUNTIFS(INDEX(ownership,0,MATCH(M$1,Systems!$I$2:AY$2,)),$A142&amp;"(*",INDEX(ownership,0,MATCH(M$1,Systems!$I$2:AY$2,)),"&lt;&gt;*"&amp;"(X)"&amp;"*")+COUNTIF(INDEX(ownership,0,MATCH(M$1,Systems!$I$2:AY$2,)),$A142&amp;",*")</f>
        <v>0</v>
      </c>
      <c r="N142" s="121">
        <f t="array" ref="N142">COUNTIF(INDEX(ownership,0,MATCH(N$1,Systems!$I$2:AY$2,)),$A142)+COUNTIFS(INDEX(ownership,0,MATCH(N$1,Systems!$I$2:AY$2,)),$A142&amp;"(*",INDEX(ownership,0,MATCH(N$1,Systems!$I$2:AY$2,)),"&lt;&gt;*"&amp;"(X)"&amp;"*")+COUNTIF(INDEX(ownership,0,MATCH(N$1,Systems!$I$2:AY$2,)),$A142&amp;",*")</f>
        <v>0</v>
      </c>
      <c r="O142" s="121">
        <f t="array" ref="O142">COUNTIF(INDEX(ownership,0,MATCH(O$1,Systems!$I$2:AY$2,)),$A142)+COUNTIFS(INDEX(ownership,0,MATCH(O$1,Systems!$I$2:AY$2,)),$A142&amp;"(*",INDEX(ownership,0,MATCH(O$1,Systems!$I$2:AY$2,)),"&lt;&gt;*"&amp;"(X)"&amp;"*")+COUNTIF(INDEX(ownership,0,MATCH(O$1,Systems!$I$2:AY$2,)),$A142&amp;",*")</f>
        <v>0</v>
      </c>
      <c r="P142" s="121">
        <f t="array" ref="P142">COUNTIF(INDEX(ownership,0,MATCH(P$1,Systems!$I$2:AY$2,)),$A142)+COUNTIFS(INDEX(ownership,0,MATCH(P$1,Systems!$I$2:AY$2,)),$A142&amp;"(*",INDEX(ownership,0,MATCH(P$1,Systems!$I$2:AY$2,)),"&lt;&gt;*"&amp;"(X)"&amp;"*")+COUNTIF(INDEX(ownership,0,MATCH(P$1,Systems!$I$2:AY$2,)),$A142&amp;",*")</f>
        <v>0</v>
      </c>
      <c r="Q142" s="121">
        <f t="array" ref="Q142">COUNTIF(INDEX(ownership,0,MATCH(Q$1,Systems!$I$2:AY$2,)),$A142)+COUNTIFS(INDEX(ownership,0,MATCH(Q$1,Systems!$I$2:AY$2,)),$A142&amp;"(*",INDEX(ownership,0,MATCH(Q$1,Systems!$I$2:AY$2,)),"&lt;&gt;*"&amp;"(X)"&amp;"*")+COUNTIF(INDEX(ownership,0,MATCH(Q$1,Systems!$I$2:AY$2,)),$A142&amp;",*")</f>
        <v>0</v>
      </c>
      <c r="R142" s="121">
        <f t="array" ref="R142">COUNTIF(INDEX(ownership,0,MATCH(R$1,Systems!$I$2:AY$2,)),$A142)+COUNTIFS(INDEX(ownership,0,MATCH(R$1,Systems!$I$2:AY$2,)),$A142&amp;"(*",INDEX(ownership,0,MATCH(R$1,Systems!$I$2:AY$2,)),"&lt;&gt;*"&amp;"(X)"&amp;"*")+COUNTIF(INDEX(ownership,0,MATCH(R$1,Systems!$I$2:AY$2,)),$A142&amp;",*")</f>
        <v>0</v>
      </c>
      <c r="S142" s="121">
        <f t="array" ref="S142">COUNTIF(INDEX(ownership,0,MATCH(S$1,Systems!$I$2:AY$2,)),$A142)+COUNTIFS(INDEX(ownership,0,MATCH(S$1,Systems!$I$2:AY$2,)),$A142&amp;"(*",INDEX(ownership,0,MATCH(S$1,Systems!$I$2:AY$2,)),"&lt;&gt;*"&amp;"(X)"&amp;"*")+COUNTIF(INDEX(ownership,0,MATCH(S$1,Systems!$I$2:AY$2,)),$A142&amp;",*")</f>
        <v>0</v>
      </c>
      <c r="T142" s="121">
        <f t="array" ref="T142">COUNTIF(INDEX(ownership,0,MATCH(T$1,Systems!$I$2:AY$2,)),$A142)+COUNTIFS(INDEX(ownership,0,MATCH(T$1,Systems!$I$2:AY$2,)),$A142&amp;"(*",INDEX(ownership,0,MATCH(T$1,Systems!$I$2:AY$2,)),"&lt;&gt;*"&amp;"(X)"&amp;"*")+COUNTIF(INDEX(ownership,0,MATCH(T$1,Systems!$I$2:AY$2,)),$A142&amp;",*")</f>
        <v>0</v>
      </c>
      <c r="U142" s="121">
        <f t="array" ref="U142">COUNTIF(INDEX(ownership,0,MATCH(U$1,Systems!$I$2:AY$2,)),$A142)+COUNTIFS(INDEX(ownership,0,MATCH(U$1,Systems!$I$2:AY$2,)),$A142&amp;"(*",INDEX(ownership,0,MATCH(U$1,Systems!$I$2:AY$2,)),"&lt;&gt;*"&amp;"(X)"&amp;"*")+COUNTIF(INDEX(ownership,0,MATCH(U$1,Systems!$I$2:AY$2,)),$A142&amp;",*")</f>
        <v>0</v>
      </c>
      <c r="V142" s="121">
        <f t="array" ref="V142">COUNTIF(INDEX(ownership,0,MATCH(V$1,Systems!$I$2:AY$2,)),$A142)+COUNTIFS(INDEX(ownership,0,MATCH(V$1,Systems!$I$2:AY$2,)),$A142&amp;"(*",INDEX(ownership,0,MATCH(V$1,Systems!$I$2:AY$2,)),"&lt;&gt;*"&amp;"(X)"&amp;"*")+COUNTIF(INDEX(ownership,0,MATCH(V$1,Systems!$I$2:AY$2,)),$A142&amp;",*")</f>
        <v>0</v>
      </c>
      <c r="W142" s="121">
        <f t="array" ref="W142">COUNTIF(INDEX(ownership,0,MATCH(W$1,Systems!$I$2:AY$2,)),$A142)+COUNTIFS(INDEX(ownership,0,MATCH(W$1,Systems!$I$2:AY$2,)),$A142&amp;"(*",INDEX(ownership,0,MATCH(W$1,Systems!$I$2:AY$2,)),"&lt;&gt;*"&amp;"(X)"&amp;"*")+COUNTIF(INDEX(ownership,0,MATCH(W$1,Systems!$I$2:AY$2,)),$A142&amp;",*")</f>
        <v>0</v>
      </c>
      <c r="X142" s="121">
        <f t="array" ref="X142">COUNTIF(INDEX(ownership,0,MATCH(X$1,Systems!$I$2:AY$2,)),$A142)+COUNTIFS(INDEX(ownership,0,MATCH(X$1,Systems!$I$2:AY$2,)),$A142&amp;"(*",INDEX(ownership,0,MATCH(X$1,Systems!$I$2:AY$2,)),"&lt;&gt;*"&amp;"(X)"&amp;"*")+COUNTIF(INDEX(ownership,0,MATCH(X$1,Systems!$I$2:AY$2,)),$A142&amp;",*")</f>
        <v>0</v>
      </c>
      <c r="Y142" s="121">
        <f t="array" ref="Y142">COUNTIF(INDEX(ownership,0,MATCH(Y$1,Systems!$I$2:AY$2,)),$A142)+COUNTIFS(INDEX(ownership,0,MATCH(Y$1,Systems!$I$2:AY$2,)),$A142&amp;"(*",INDEX(ownership,0,MATCH(Y$1,Systems!$I$2:AY$2,)),"&lt;&gt;*"&amp;"(X)"&amp;"*")+COUNTIF(INDEX(ownership,0,MATCH(Y$1,Systems!$I$2:AY$2,)),$A142&amp;",*")</f>
        <v>0</v>
      </c>
      <c r="Z142" s="121">
        <f t="array" ref="Z142">COUNTIF(INDEX(ownership,0,MATCH(Z$1,Systems!$I$2:AY$2,)),$A142)+COUNTIFS(INDEX(ownership,0,MATCH(Z$1,Systems!$I$2:AY$2,)),$A142&amp;"(*",INDEX(ownership,0,MATCH(Z$1,Systems!$I$2:AY$2,)),"&lt;&gt;*"&amp;"(X)"&amp;"*")+COUNTIF(INDEX(ownership,0,MATCH(Z$1,Systems!$I$2:AY$2,)),$A142&amp;",*")</f>
        <v>0</v>
      </c>
      <c r="AA142" s="121">
        <f t="array" ref="AA142">COUNTIF(INDEX(ownership,0,MATCH(AA$1,Systems!$I$2:AY$2,)),$A142)+COUNTIFS(INDEX(ownership,0,MATCH(AA$1,Systems!$I$2:AY$2,)),$A142&amp;"(*",INDEX(ownership,0,MATCH(AA$1,Systems!$I$2:AY$2,)),"&lt;&gt;*"&amp;"(X)"&amp;"*")+COUNTIF(INDEX(ownership,0,MATCH(AA$1,Systems!$I$2:AY$2,)),$A142&amp;",*")</f>
        <v>0</v>
      </c>
      <c r="AB142" s="121">
        <f t="array" ref="AB142">COUNTIF(INDEX(ownership,0,MATCH(AB$1,Systems!$I$2:AY$2,)),$A142)+COUNTIFS(INDEX(ownership,0,MATCH(AB$1,Systems!$I$2:AY$2,)),$A142&amp;"(*",INDEX(ownership,0,MATCH(AB$1,Systems!$I$2:AY$2,)),"&lt;&gt;*"&amp;"(X)"&amp;"*")+COUNTIF(INDEX(ownership,0,MATCH(AB$1,Systems!$I$2:AY$2,)),$A142&amp;",*")</f>
        <v>0</v>
      </c>
      <c r="AC142" s="121">
        <f t="array" ref="AC142">COUNTIF(INDEX(ownership,0,MATCH(AC$1,Systems!$I$2:AY$2,)),$A142)+COUNTIFS(INDEX(ownership,0,MATCH(AC$1,Systems!$I$2:AY$2,)),$A142&amp;"(*",INDEX(ownership,0,MATCH(AC$1,Systems!$I$2:AY$2,)),"&lt;&gt;*"&amp;"(X)"&amp;"*")+COUNTIF(INDEX(ownership,0,MATCH(AC$1,Systems!$I$2:AY$2,)),$A142&amp;",*")</f>
        <v>0</v>
      </c>
      <c r="AD142" s="121">
        <f t="array" ref="AD142">COUNTIF(INDEX(ownership,0,MATCH(AD$1,Systems!$I$2:AY$2,)),$A142)+COUNTIFS(INDEX(ownership,0,MATCH(AD$1,Systems!$I$2:AY$2,)),$A142&amp;"(*",INDEX(ownership,0,MATCH(AD$1,Systems!$I$2:AY$2,)),"&lt;&gt;*"&amp;"(X)"&amp;"*")+COUNTIF(INDEX(ownership,0,MATCH(AD$1,Systems!$I$2:AY$2,)),$A142&amp;",*")</f>
        <v>0</v>
      </c>
      <c r="AE142" s="121">
        <f t="array" ref="AE142">COUNTIF(INDEX(ownership,0,MATCH(AE$1,Systems!$I$2:AY$2,)),$A142)+COUNTIFS(INDEX(ownership,0,MATCH(AE$1,Systems!$I$2:AY$2,)),$A142&amp;"(*",INDEX(ownership,0,MATCH(AE$1,Systems!$I$2:AY$2,)),"&lt;&gt;*"&amp;"(X)"&amp;"*")+COUNTIF(INDEX(ownership,0,MATCH(AE$1,Systems!$I$2:AY$2,)),$A142&amp;",*")</f>
        <v>0</v>
      </c>
      <c r="AF142" s="121">
        <f t="array" ref="AF142">COUNTIF(INDEX(ownership,0,MATCH(AF$1,Systems!$I$2:AY$2,)),$A142)+COUNTIFS(INDEX(ownership,0,MATCH(AF$1,Systems!$I$2:AY$2,)),$A142&amp;"(*",INDEX(ownership,0,MATCH(AF$1,Systems!$I$2:AY$2,)),"&lt;&gt;*"&amp;"(X)"&amp;"*")+COUNTIF(INDEX(ownership,0,MATCH(AF$1,Systems!$I$2:AY$2,)),$A142&amp;",*")</f>
        <v>0</v>
      </c>
      <c r="AG142" s="121">
        <f t="array" ref="AG142">COUNTIF(INDEX(ownership,0,MATCH(AG$1,Systems!$I$2:AY$2,)),$A142)+COUNTIFS(INDEX(ownership,0,MATCH(AG$1,Systems!$I$2:AY$2,)),$A142&amp;"(*",INDEX(ownership,0,MATCH(AG$1,Systems!$I$2:AY$2,)),"&lt;&gt;*"&amp;"(X)"&amp;"*")+COUNTIF(INDEX(ownership,0,MATCH(AG$1,Systems!$I$2:AY$2,)),$A142&amp;",*")</f>
        <v>0</v>
      </c>
      <c r="AH142" s="121">
        <f t="array" ref="AH142">COUNTIF(INDEX(ownership,0,MATCH(AH$1,Systems!$I$2:AY$2,)),$A142)+COUNTIFS(INDEX(ownership,0,MATCH(AH$1,Systems!$I$2:AY$2,)),$A142&amp;"(*",INDEX(ownership,0,MATCH(AH$1,Systems!$I$2:AY$2,)),"&lt;&gt;*"&amp;"(X)"&amp;"*")+COUNTIF(INDEX(ownership,0,MATCH(AH$1,Systems!$I$2:AY$2,)),$A142&amp;",*")</f>
        <v>0</v>
      </c>
      <c r="AI142" s="121">
        <f t="array" ref="AI142">COUNTIF(INDEX(ownership,0,MATCH(AI$1,Systems!$I$2:AY$2,)),$A142)+COUNTIFS(INDEX(ownership,0,MATCH(AI$1,Systems!$I$2:AY$2,)),$A142&amp;"(*",INDEX(ownership,0,MATCH(AI$1,Systems!$I$2:AY$2,)),"&lt;&gt;*"&amp;"(X)"&amp;"*")+COUNTIF(INDEX(ownership,0,MATCH(AI$1,Systems!$I$2:AY$2,)),$A142&amp;",*")</f>
        <v>0</v>
      </c>
      <c r="AJ142" s="121">
        <f t="array" ref="AJ142">COUNTIF(INDEX(ownership,0,MATCH(AJ$1,Systems!$I$2:AY$2,)),$A142)+COUNTIFS(INDEX(ownership,0,MATCH(AJ$1,Systems!$I$2:AY$2,)),$A142&amp;"(*",INDEX(ownership,0,MATCH(AJ$1,Systems!$I$2:AY$2,)),"&lt;&gt;*"&amp;"(X)"&amp;"*")+COUNTIF(INDEX(ownership,0,MATCH(AJ$1,Systems!$I$2:AY$2,)),$A142&amp;",*")</f>
        <v>0</v>
      </c>
      <c r="AK142" s="121">
        <f t="array" ref="AK142">COUNTIF(INDEX(ownership,0,MATCH(AK$1,Systems!$I$2:AY$2,)),$A142)+COUNTIFS(INDEX(ownership,0,MATCH(AK$1,Systems!$I$2:AY$2,)),$A142&amp;"(*",INDEX(ownership,0,MATCH(AK$1,Systems!$I$2:AY$2,)),"&lt;&gt;*"&amp;"(X)"&amp;"*")+COUNTIF(INDEX(ownership,0,MATCH(AK$1,Systems!$I$2:AY$2,)),$A142&amp;",*")</f>
        <v>0</v>
      </c>
      <c r="AL142" s="121">
        <f t="array" ref="AL142">COUNTIF(INDEX(ownership,0,MATCH(AL$1,Systems!$I$2:AY$2,)),$A142)+COUNTIFS(INDEX(ownership,0,MATCH(AL$1,Systems!$I$2:AY$2,)),$A142&amp;"(*",INDEX(ownership,0,MATCH(AL$1,Systems!$I$2:AY$2,)),"&lt;&gt;*"&amp;"(X)"&amp;"*")+COUNTIF(INDEX(ownership,0,MATCH(AL$1,Systems!$I$2:AY$2,)),$A142&amp;",*")</f>
        <v>0</v>
      </c>
      <c r="AM142" s="121">
        <f t="array" ref="AM142">COUNTIF(INDEX(ownership,0,MATCH(AM$1,Systems!$I$2:AY$2,)),$A142)+COUNTIFS(INDEX(ownership,0,MATCH(AM$1,Systems!$I$2:AY$2,)),$A142&amp;"(*",INDEX(ownership,0,MATCH(AM$1,Systems!$I$2:AY$2,)),"&lt;&gt;*"&amp;"(X)"&amp;"*")+COUNTIF(INDEX(ownership,0,MATCH(AM$1,Systems!$I$2:AY$2,)),$A142&amp;",*")</f>
        <v>0</v>
      </c>
      <c r="AN142" s="121">
        <f t="array" ref="AN142">COUNTIF(INDEX(ownership,0,MATCH(AN$1,Systems!$I$2:AY$2,)),$A142)+COUNTIFS(INDEX(ownership,0,MATCH(AN$1,Systems!$I$2:AY$2,)),$A142&amp;"(*",INDEX(ownership,0,MATCH(AN$1,Systems!$I$2:AY$2,)),"&lt;&gt;*"&amp;"(X)"&amp;"*")+COUNTIF(INDEX(ownership,0,MATCH(AN$1,Systems!$I$2:AY$2,)),$A142&amp;",*")</f>
        <v>0</v>
      </c>
      <c r="AO142" s="121">
        <f t="array" ref="AO142">COUNTIF(INDEX(ownership,0,MATCH(AO$1,Systems!$I$2:AY$2,)),$A142)+COUNTIFS(INDEX(ownership,0,MATCH(AO$1,Systems!$I$2:AY$2,)),$A142&amp;"(*",INDEX(ownership,0,MATCH(AO$1,Systems!$I$2:AY$2,)),"&lt;&gt;*"&amp;"(X)"&amp;"*")+COUNTIF(INDEX(ownership,0,MATCH(AO$1,Systems!$I$2:AY$2,)),$A142&amp;",*")</f>
        <v>0</v>
      </c>
      <c r="AP142" s="121">
        <f t="array" ref="AP142">COUNTIF(INDEX(ownership,0,MATCH(AP$1,Systems!$I$2:AY$2,)),$A142)+COUNTIFS(INDEX(ownership,0,MATCH(AP$1,Systems!$I$2:AY$2,)),$A142&amp;"(*",INDEX(ownership,0,MATCH(AP$1,Systems!$I$2:AY$2,)),"&lt;&gt;*"&amp;"(X)"&amp;"*")+COUNTIF(INDEX(ownership,0,MATCH(AP$1,Systems!$I$2:AY$2,)),$A142&amp;",*")</f>
        <v>0</v>
      </c>
      <c r="AQ142" s="121">
        <f t="array" ref="AQ142">COUNTIF(INDEX(ownership,0,MATCH(AQ$1,Systems!$I$2:AY$2,)),$A142)+COUNTIFS(INDEX(ownership,0,MATCH(AQ$1,Systems!$I$2:AY$2,)),$A142&amp;"(*",INDEX(ownership,0,MATCH(AQ$1,Systems!$I$2:AY$2,)),"&lt;&gt;*"&amp;"(X)"&amp;"*")+COUNTIF(INDEX(ownership,0,MATCH(AQ$1,Systems!$I$2:AY$2,)),$A142&amp;",*")</f>
        <v>0</v>
      </c>
      <c r="AR142" s="121">
        <f t="array" ref="AR142">COUNTIF(INDEX(ownership,0,MATCH(AR$1,Systems!$I$2:AY$2,)),$A142)+COUNTIFS(INDEX(ownership,0,MATCH(AR$1,Systems!$I$2:AY$2,)),$A142&amp;"(*",INDEX(ownership,0,MATCH(AR$1,Systems!$I$2:AY$2,)),"&lt;&gt;*"&amp;"(X)"&amp;"*")+COUNTIF(INDEX(ownership,0,MATCH(AR$1,Systems!$I$2:AY$2,)),$A142&amp;",*")</f>
        <v>0</v>
      </c>
      <c r="AS142" s="121">
        <f t="array" ref="AS142">COUNTIF(INDEX(ownership,0,MATCH(AS$1,Systems!$I$2:AY$2,)),$A142)+COUNTIFS(INDEX(ownership,0,MATCH(AS$1,Systems!$I$2:AY$2,)),$A142&amp;"(*",INDEX(ownership,0,MATCH(AS$1,Systems!$I$2:AY$2,)),"&lt;&gt;*"&amp;"(X)"&amp;"*")+COUNTIF(INDEX(ownership,0,MATCH(AS$1,Systems!$I$2:AY$2,)),$A142&amp;",*")</f>
        <v>0</v>
      </c>
      <c r="AT142" s="121">
        <f t="array" ref="AT142">COUNTIF(INDEX(ownership,0,MATCH(AT$1,Systems!$I$2:AY$2,)),$A142)+COUNTIFS(INDEX(ownership,0,MATCH(AT$1,Systems!$I$2:AY$2,)),$A142&amp;"(*",INDEX(ownership,0,MATCH(AT$1,Systems!$I$2:AY$2,)),"&lt;&gt;*"&amp;"(X)"&amp;"*")+COUNTIF(INDEX(ownership,0,MATCH(AT$1,Systems!$I$2:AY$2,)),$A142&amp;",*")</f>
        <v>0</v>
      </c>
      <c r="AU142" s="121">
        <f t="array" ref="AU142">COUNTIF(INDEX(ownership,0,MATCH(AU$1,Systems!$I$2:AY$2,)),$A142)+COUNTIFS(INDEX(ownership,0,MATCH(AU$1,Systems!$I$2:AY$2,)),$A142&amp;"(*",INDEX(ownership,0,MATCH(AU$1,Systems!$I$2:AY$2,)),"&lt;&gt;*"&amp;"(X)"&amp;"*")+COUNTIF(INDEX(ownership,0,MATCH(AU$1,Systems!$I$2:AY$2,)),$A142&amp;",*")</f>
        <v>0</v>
      </c>
      <c r="AV142" s="121">
        <f t="array" ref="AV142">COUNTIF(INDEX(ownership,0,MATCH(AV$1,Systems!$I$2:AY$2,)),$A142)+COUNTIFS(INDEX(ownership,0,MATCH(AV$1,Systems!$I$2:AY$2,)),$A142&amp;"(*",INDEX(ownership,0,MATCH(AV$1,Systems!$I$2:AY$2,)),"&lt;&gt;*"&amp;"(X)"&amp;"*")+COUNTIF(INDEX(ownership,0,MATCH(AV$1,Systems!$I$2:AY$2,)),$A142&amp;",*")</f>
        <v>0</v>
      </c>
      <c r="AW142" s="121">
        <f t="array" ref="AW142">COUNTIF(INDEX(ownership,0,MATCH(AW$1,Systems!$I$2:AY$2,)),$A142)+COUNTIFS(INDEX(ownership,0,MATCH(AW$1,Systems!$I$2:AY$2,)),$A142&amp;"(*",INDEX(ownership,0,MATCH(AW$1,Systems!$I$2:AY$2,)),"&lt;&gt;*"&amp;"(X)"&amp;"*")+COUNTIF(INDEX(ownership,0,MATCH(AW$1,Systems!$I$2:AY$2,)),$A142&amp;",*")</f>
        <v>0</v>
      </c>
      <c r="AX142" s="121">
        <f t="array" ref="AX142">COUNTIF(INDEX(ownership,0,MATCH(AX$1,Systems!$I$2:AY$2,)),$A142)+COUNTIFS(INDEX(ownership,0,MATCH(AX$1,Systems!$I$2:AY$2,)),$A142&amp;"(*",INDEX(ownership,0,MATCH(AX$1,Systems!$I$2:AY$2,)),"&lt;&gt;*"&amp;"(X)"&amp;"*")+COUNTIF(INDEX(ownership,0,MATCH(AX$1,Systems!$I$2:AY$2,)),$A142&amp;",*")</f>
        <v>0</v>
      </c>
      <c r="AY142" s="121">
        <f t="array" ref="AY142">COUNTIF(INDEX(ownership,0,MATCH(AY$1,Systems!$I$2:AZ$2,)),$A142)+COUNTIFS(INDEX(ownership,0,MATCH(AY$1,Systems!$I$2:AZ$2,)),$A142&amp;"(*",INDEX(ownership,0,MATCH(AY$1,Systems!$I$2:AZ$2,)),"&lt;&gt;*"&amp;"(X)"&amp;"*")+COUNTIF(INDEX(ownership,0,MATCH(AY$1,Systems!$I$2:AZ$2,)),$A142&amp;",*")</f>
        <v>0</v>
      </c>
      <c r="AZ142" s="121">
        <f t="array" ref="AZ142">COUNTIF(INDEX(ownership,0,MATCH(AZ$1,Systems!$I$2:AY$2,)),$A142)+COUNTIFS(INDEX(ownership,0,MATCH(AZ$1,Systems!$I$2:AY$2,)),$A142&amp;"(*",INDEX(ownership,0,MATCH(AZ$1,Systems!$I$2:AY$2,)),"&lt;&gt;*"&amp;"(X)"&amp;"*")+COUNTIF(INDEX(ownership,0,MATCH(AZ$1,Systems!$I$2:AY$2,)),$A142&amp;",*")</f>
        <v>0</v>
      </c>
    </row>
    <row r="143" ht="15.75" customHeight="1">
      <c r="A143" s="60" t="s">
        <v>1692</v>
      </c>
      <c r="B143" s="60" t="s">
        <v>8191</v>
      </c>
      <c r="C143" s="60" t="s">
        <v>8192</v>
      </c>
      <c r="D143" s="69"/>
      <c r="E143" s="119">
        <v>3049.0</v>
      </c>
      <c r="F143" s="122"/>
      <c r="G143" s="121">
        <f t="shared" si="1"/>
        <v>4</v>
      </c>
      <c r="H143" s="121">
        <f t="array" ref="H143">COUNTIF(INDEX(ownership,0,MATCH(H$1,Systems!$I$2:AY$2,)),$A143)+COUNTIFS(INDEX(ownership,0,MATCH(H$1,Systems!$I$2:AY$2,)),$A143&amp;"(*",INDEX(ownership,0,MATCH(H$1,Systems!$I$2:AY$2,)),"&lt;&gt;*"&amp;"(X)"&amp;"*")+COUNTIF(INDEX(ownership,0,MATCH(H$1,Systems!$I$2:AY$2,)),$A143&amp;",*")</f>
        <v>0</v>
      </c>
      <c r="I143" s="121">
        <f t="array" ref="I143">COUNTIF(INDEX(ownership,0,MATCH(I$1,Systems!$I$2:AY$2,)),$A143)+COUNTIFS(INDEX(ownership,0,MATCH(I$1,Systems!$I$2:AY$2,)),$A143&amp;"(*",INDEX(ownership,0,MATCH(I$1,Systems!$I$2:AY$2,)),"&lt;&gt;*"&amp;"(X)"&amp;"*")+COUNTIF(INDEX(ownership,0,MATCH(I$1,Systems!$I$2:AY$2,)),$A143&amp;",*")</f>
        <v>0</v>
      </c>
      <c r="J143" s="121">
        <f t="array" ref="J143">COUNTIF(INDEX(ownership,0,MATCH(J$1,Systems!$I$2:AY$2,)),$A143)+COUNTIFS(INDEX(ownership,0,MATCH(J$1,Systems!$I$2:AY$2,)),$A143&amp;"(*",INDEX(ownership,0,MATCH(J$1,Systems!$I$2:AY$2,)),"&lt;&gt;*"&amp;"(X)"&amp;"*")+COUNTIF(INDEX(ownership,0,MATCH(J$1,Systems!$I$2:AY$2,)),$A143&amp;",*")</f>
        <v>0</v>
      </c>
      <c r="K143" s="121">
        <f t="array" ref="K143">COUNTIF(INDEX(ownership,0,MATCH(K$1,Systems!$I$2:AY$2,)),$A143)+COUNTIFS(INDEX(ownership,0,MATCH(K$1,Systems!$I$2:AY$2,)),$A143&amp;"(*",INDEX(ownership,0,MATCH(K$1,Systems!$I$2:AY$2,)),"&lt;&gt;*"&amp;"(X)"&amp;"*")+COUNTIF(INDEX(ownership,0,MATCH(K$1,Systems!$I$2:AY$2,)),$A143&amp;",*")</f>
        <v>0</v>
      </c>
      <c r="L143" s="121">
        <f t="array" ref="L143">COUNTIF(INDEX(ownership,0,MATCH(L$1,Systems!$I$2:AY$2,)),$A143)+COUNTIFS(INDEX(ownership,0,MATCH(L$1,Systems!$I$2:AY$2,)),$A143&amp;"(*",INDEX(ownership,0,MATCH(L$1,Systems!$I$2:AY$2,)),"&lt;&gt;*"&amp;"(X)"&amp;"*")+COUNTIF(INDEX(ownership,0,MATCH(L$1,Systems!$I$2:AY$2,)),$A143&amp;",*")</f>
        <v>0</v>
      </c>
      <c r="M143" s="121">
        <f t="array" ref="M143">COUNTIF(INDEX(ownership,0,MATCH(M$1,Systems!$I$2:AY$2,)),$A143)+COUNTIFS(INDEX(ownership,0,MATCH(M$1,Systems!$I$2:AY$2,)),$A143&amp;"(*",INDEX(ownership,0,MATCH(M$1,Systems!$I$2:AY$2,)),"&lt;&gt;*"&amp;"(X)"&amp;"*")+COUNTIF(INDEX(ownership,0,MATCH(M$1,Systems!$I$2:AY$2,)),$A143&amp;",*")</f>
        <v>0</v>
      </c>
      <c r="N143" s="121">
        <f t="array" ref="N143">COUNTIF(INDEX(ownership,0,MATCH(N$1,Systems!$I$2:AY$2,)),$A143)+COUNTIFS(INDEX(ownership,0,MATCH(N$1,Systems!$I$2:AY$2,)),$A143&amp;"(*",INDEX(ownership,0,MATCH(N$1,Systems!$I$2:AY$2,)),"&lt;&gt;*"&amp;"(X)"&amp;"*")+COUNTIF(INDEX(ownership,0,MATCH(N$1,Systems!$I$2:AY$2,)),$A143&amp;",*")</f>
        <v>0</v>
      </c>
      <c r="O143" s="121">
        <f t="array" ref="O143">COUNTIF(INDEX(ownership,0,MATCH(O$1,Systems!$I$2:AY$2,)),$A143)+COUNTIFS(INDEX(ownership,0,MATCH(O$1,Systems!$I$2:AY$2,)),$A143&amp;"(*",INDEX(ownership,0,MATCH(O$1,Systems!$I$2:AY$2,)),"&lt;&gt;*"&amp;"(X)"&amp;"*")+COUNTIF(INDEX(ownership,0,MATCH(O$1,Systems!$I$2:AY$2,)),$A143&amp;",*")</f>
        <v>0</v>
      </c>
      <c r="P143" s="121">
        <f t="array" ref="P143">COUNTIF(INDEX(ownership,0,MATCH(P$1,Systems!$I$2:AY$2,)),$A143)+COUNTIFS(INDEX(ownership,0,MATCH(P$1,Systems!$I$2:AY$2,)),$A143&amp;"(*",INDEX(ownership,0,MATCH(P$1,Systems!$I$2:AY$2,)),"&lt;&gt;*"&amp;"(X)"&amp;"*")+COUNTIF(INDEX(ownership,0,MATCH(P$1,Systems!$I$2:AY$2,)),$A143&amp;",*")</f>
        <v>0</v>
      </c>
      <c r="Q143" s="121">
        <f t="array" ref="Q143">COUNTIF(INDEX(ownership,0,MATCH(Q$1,Systems!$I$2:AY$2,)),$A143)+COUNTIFS(INDEX(ownership,0,MATCH(Q$1,Systems!$I$2:AY$2,)),$A143&amp;"(*",INDEX(ownership,0,MATCH(Q$1,Systems!$I$2:AY$2,)),"&lt;&gt;*"&amp;"(X)"&amp;"*")+COUNTIF(INDEX(ownership,0,MATCH(Q$1,Systems!$I$2:AY$2,)),$A143&amp;",*")</f>
        <v>0</v>
      </c>
      <c r="R143" s="121">
        <f t="array" ref="R143">COUNTIF(INDEX(ownership,0,MATCH(R$1,Systems!$I$2:AY$2,)),$A143)+COUNTIFS(INDEX(ownership,0,MATCH(R$1,Systems!$I$2:AY$2,)),$A143&amp;"(*",INDEX(ownership,0,MATCH(R$1,Systems!$I$2:AY$2,)),"&lt;&gt;*"&amp;"(X)"&amp;"*")+COUNTIF(INDEX(ownership,0,MATCH(R$1,Systems!$I$2:AY$2,)),$A143&amp;",*")</f>
        <v>0</v>
      </c>
      <c r="S143" s="121">
        <f t="array" ref="S143">COUNTIF(INDEX(ownership,0,MATCH(S$1,Systems!$I$2:AY$2,)),$A143)+COUNTIFS(INDEX(ownership,0,MATCH(S$1,Systems!$I$2:AY$2,)),$A143&amp;"(*",INDEX(ownership,0,MATCH(S$1,Systems!$I$2:AY$2,)),"&lt;&gt;*"&amp;"(X)"&amp;"*")+COUNTIF(INDEX(ownership,0,MATCH(S$1,Systems!$I$2:AY$2,)),$A143&amp;",*")</f>
        <v>0</v>
      </c>
      <c r="T143" s="121">
        <f t="array" ref="T143">COUNTIF(INDEX(ownership,0,MATCH(T$1,Systems!$I$2:AY$2,)),$A143)+COUNTIFS(INDEX(ownership,0,MATCH(T$1,Systems!$I$2:AY$2,)),$A143&amp;"(*",INDEX(ownership,0,MATCH(T$1,Systems!$I$2:AY$2,)),"&lt;&gt;*"&amp;"(X)"&amp;"*")+COUNTIF(INDEX(ownership,0,MATCH(T$1,Systems!$I$2:AY$2,)),$A143&amp;",*")</f>
        <v>0</v>
      </c>
      <c r="U143" s="121">
        <f t="array" ref="U143">COUNTIF(INDEX(ownership,0,MATCH(U$1,Systems!$I$2:AY$2,)),$A143)+COUNTIFS(INDEX(ownership,0,MATCH(U$1,Systems!$I$2:AY$2,)),$A143&amp;"(*",INDEX(ownership,0,MATCH(U$1,Systems!$I$2:AY$2,)),"&lt;&gt;*"&amp;"(X)"&amp;"*")+COUNTIF(INDEX(ownership,0,MATCH(U$1,Systems!$I$2:AY$2,)),$A143&amp;",*")</f>
        <v>0</v>
      </c>
      <c r="V143" s="121">
        <f t="array" ref="V143">COUNTIF(INDEX(ownership,0,MATCH(V$1,Systems!$I$2:AY$2,)),$A143)+COUNTIFS(INDEX(ownership,0,MATCH(V$1,Systems!$I$2:AY$2,)),$A143&amp;"(*",INDEX(ownership,0,MATCH(V$1,Systems!$I$2:AY$2,)),"&lt;&gt;*"&amp;"(X)"&amp;"*")+COUNTIF(INDEX(ownership,0,MATCH(V$1,Systems!$I$2:AY$2,)),$A143&amp;",*")</f>
        <v>0</v>
      </c>
      <c r="W143" s="121">
        <f t="array" ref="W143">COUNTIF(INDEX(ownership,0,MATCH(W$1,Systems!$I$2:AY$2,)),$A143)+COUNTIFS(INDEX(ownership,0,MATCH(W$1,Systems!$I$2:AY$2,)),$A143&amp;"(*",INDEX(ownership,0,MATCH(W$1,Systems!$I$2:AY$2,)),"&lt;&gt;*"&amp;"(X)"&amp;"*")+COUNTIF(INDEX(ownership,0,MATCH(W$1,Systems!$I$2:AY$2,)),$A143&amp;",*")</f>
        <v>0</v>
      </c>
      <c r="X143" s="121">
        <f t="array" ref="X143">COUNTIF(INDEX(ownership,0,MATCH(X$1,Systems!$I$2:AY$2,)),$A143)+COUNTIFS(INDEX(ownership,0,MATCH(X$1,Systems!$I$2:AY$2,)),$A143&amp;"(*",INDEX(ownership,0,MATCH(X$1,Systems!$I$2:AY$2,)),"&lt;&gt;*"&amp;"(X)"&amp;"*")+COUNTIF(INDEX(ownership,0,MATCH(X$1,Systems!$I$2:AY$2,)),$A143&amp;",*")</f>
        <v>4</v>
      </c>
      <c r="Y143" s="121">
        <f t="array" ref="Y143">COUNTIF(INDEX(ownership,0,MATCH(Y$1,Systems!$I$2:AY$2,)),$A143)+COUNTIFS(INDEX(ownership,0,MATCH(Y$1,Systems!$I$2:AY$2,)),$A143&amp;"(*",INDEX(ownership,0,MATCH(Y$1,Systems!$I$2:AY$2,)),"&lt;&gt;*"&amp;"(X)"&amp;"*")+COUNTIF(INDEX(ownership,0,MATCH(Y$1,Systems!$I$2:AY$2,)),$A143&amp;",*")</f>
        <v>4</v>
      </c>
      <c r="Z143" s="121">
        <f t="array" ref="Z143">COUNTIF(INDEX(ownership,0,MATCH(Z$1,Systems!$I$2:AY$2,)),$A143)+COUNTIFS(INDEX(ownership,0,MATCH(Z$1,Systems!$I$2:AY$2,)),$A143&amp;"(*",INDEX(ownership,0,MATCH(Z$1,Systems!$I$2:AY$2,)),"&lt;&gt;*"&amp;"(X)"&amp;"*")+COUNTIF(INDEX(ownership,0,MATCH(Z$1,Systems!$I$2:AY$2,)),$A143&amp;",*")</f>
        <v>4</v>
      </c>
      <c r="AA143" s="121">
        <f t="array" ref="AA143">COUNTIF(INDEX(ownership,0,MATCH(AA$1,Systems!$I$2:AY$2,)),$A143)+COUNTIFS(INDEX(ownership,0,MATCH(AA$1,Systems!$I$2:AY$2,)),$A143&amp;"(*",INDEX(ownership,0,MATCH(AA$1,Systems!$I$2:AY$2,)),"&lt;&gt;*"&amp;"(X)"&amp;"*")+COUNTIF(INDEX(ownership,0,MATCH(AA$1,Systems!$I$2:AY$2,)),$A143&amp;",*")</f>
        <v>0</v>
      </c>
      <c r="AB143" s="121">
        <f t="array" ref="AB143">COUNTIF(INDEX(ownership,0,MATCH(AB$1,Systems!$I$2:AY$2,)),$A143)+COUNTIFS(INDEX(ownership,0,MATCH(AB$1,Systems!$I$2:AY$2,)),$A143&amp;"(*",INDEX(ownership,0,MATCH(AB$1,Systems!$I$2:AY$2,)),"&lt;&gt;*"&amp;"(X)"&amp;"*")+COUNTIF(INDEX(ownership,0,MATCH(AB$1,Systems!$I$2:AY$2,)),$A143&amp;",*")</f>
        <v>0</v>
      </c>
      <c r="AC143" s="121">
        <f t="array" ref="AC143">COUNTIF(INDEX(ownership,0,MATCH(AC$1,Systems!$I$2:AY$2,)),$A143)+COUNTIFS(INDEX(ownership,0,MATCH(AC$1,Systems!$I$2:AY$2,)),$A143&amp;"(*",INDEX(ownership,0,MATCH(AC$1,Systems!$I$2:AY$2,)),"&lt;&gt;*"&amp;"(X)"&amp;"*")+COUNTIF(INDEX(ownership,0,MATCH(AC$1,Systems!$I$2:AY$2,)),$A143&amp;",*")</f>
        <v>0</v>
      </c>
      <c r="AD143" s="121">
        <f t="array" ref="AD143">COUNTIF(INDEX(ownership,0,MATCH(AD$1,Systems!$I$2:AY$2,)),$A143)+COUNTIFS(INDEX(ownership,0,MATCH(AD$1,Systems!$I$2:AY$2,)),$A143&amp;"(*",INDEX(ownership,0,MATCH(AD$1,Systems!$I$2:AY$2,)),"&lt;&gt;*"&amp;"(X)"&amp;"*")+COUNTIF(INDEX(ownership,0,MATCH(AD$1,Systems!$I$2:AY$2,)),$A143&amp;",*")</f>
        <v>0</v>
      </c>
      <c r="AE143" s="121">
        <f t="array" ref="AE143">COUNTIF(INDEX(ownership,0,MATCH(AE$1,Systems!$I$2:AY$2,)),$A143)+COUNTIFS(INDEX(ownership,0,MATCH(AE$1,Systems!$I$2:AY$2,)),$A143&amp;"(*",INDEX(ownership,0,MATCH(AE$1,Systems!$I$2:AY$2,)),"&lt;&gt;*"&amp;"(X)"&amp;"*")+COUNTIF(INDEX(ownership,0,MATCH(AE$1,Systems!$I$2:AY$2,)),$A143&amp;",*")</f>
        <v>0</v>
      </c>
      <c r="AF143" s="121">
        <f t="array" ref="AF143">COUNTIF(INDEX(ownership,0,MATCH(AF$1,Systems!$I$2:AY$2,)),$A143)+COUNTIFS(INDEX(ownership,0,MATCH(AF$1,Systems!$I$2:AY$2,)),$A143&amp;"(*",INDEX(ownership,0,MATCH(AF$1,Systems!$I$2:AY$2,)),"&lt;&gt;*"&amp;"(X)"&amp;"*")+COUNTIF(INDEX(ownership,0,MATCH(AF$1,Systems!$I$2:AY$2,)),$A143&amp;",*")</f>
        <v>0</v>
      </c>
      <c r="AG143" s="121">
        <f t="array" ref="AG143">COUNTIF(INDEX(ownership,0,MATCH(AG$1,Systems!$I$2:AY$2,)),$A143)+COUNTIFS(INDEX(ownership,0,MATCH(AG$1,Systems!$I$2:AY$2,)),$A143&amp;"(*",INDEX(ownership,0,MATCH(AG$1,Systems!$I$2:AY$2,)),"&lt;&gt;*"&amp;"(X)"&amp;"*")+COUNTIF(INDEX(ownership,0,MATCH(AG$1,Systems!$I$2:AY$2,)),$A143&amp;",*")</f>
        <v>0</v>
      </c>
      <c r="AH143" s="121">
        <f t="array" ref="AH143">COUNTIF(INDEX(ownership,0,MATCH(AH$1,Systems!$I$2:AY$2,)),$A143)+COUNTIFS(INDEX(ownership,0,MATCH(AH$1,Systems!$I$2:AY$2,)),$A143&amp;"(*",INDEX(ownership,0,MATCH(AH$1,Systems!$I$2:AY$2,)),"&lt;&gt;*"&amp;"(X)"&amp;"*")+COUNTIF(INDEX(ownership,0,MATCH(AH$1,Systems!$I$2:AY$2,)),$A143&amp;",*")</f>
        <v>0</v>
      </c>
      <c r="AI143" s="121">
        <f t="array" ref="AI143">COUNTIF(INDEX(ownership,0,MATCH(AI$1,Systems!$I$2:AY$2,)),$A143)+COUNTIFS(INDEX(ownership,0,MATCH(AI$1,Systems!$I$2:AY$2,)),$A143&amp;"(*",INDEX(ownership,0,MATCH(AI$1,Systems!$I$2:AY$2,)),"&lt;&gt;*"&amp;"(X)"&amp;"*")+COUNTIF(INDEX(ownership,0,MATCH(AI$1,Systems!$I$2:AY$2,)),$A143&amp;",*")</f>
        <v>0</v>
      </c>
      <c r="AJ143" s="121">
        <f t="array" ref="AJ143">COUNTIF(INDEX(ownership,0,MATCH(AJ$1,Systems!$I$2:AY$2,)),$A143)+COUNTIFS(INDEX(ownership,0,MATCH(AJ$1,Systems!$I$2:AY$2,)),$A143&amp;"(*",INDEX(ownership,0,MATCH(AJ$1,Systems!$I$2:AY$2,)),"&lt;&gt;*"&amp;"(X)"&amp;"*")+COUNTIF(INDEX(ownership,0,MATCH(AJ$1,Systems!$I$2:AY$2,)),$A143&amp;",*")</f>
        <v>0</v>
      </c>
      <c r="AK143" s="121">
        <f t="array" ref="AK143">COUNTIF(INDEX(ownership,0,MATCH(AK$1,Systems!$I$2:AY$2,)),$A143)+COUNTIFS(INDEX(ownership,0,MATCH(AK$1,Systems!$I$2:AY$2,)),$A143&amp;"(*",INDEX(ownership,0,MATCH(AK$1,Systems!$I$2:AY$2,)),"&lt;&gt;*"&amp;"(X)"&amp;"*")+COUNTIF(INDEX(ownership,0,MATCH(AK$1,Systems!$I$2:AY$2,)),$A143&amp;",*")</f>
        <v>0</v>
      </c>
      <c r="AL143" s="121">
        <f t="array" ref="AL143">COUNTIF(INDEX(ownership,0,MATCH(AL$1,Systems!$I$2:AY$2,)),$A143)+COUNTIFS(INDEX(ownership,0,MATCH(AL$1,Systems!$I$2:AY$2,)),$A143&amp;"(*",INDEX(ownership,0,MATCH(AL$1,Systems!$I$2:AY$2,)),"&lt;&gt;*"&amp;"(X)"&amp;"*")+COUNTIF(INDEX(ownership,0,MATCH(AL$1,Systems!$I$2:AY$2,)),$A143&amp;",*")</f>
        <v>0</v>
      </c>
      <c r="AM143" s="121">
        <f t="array" ref="AM143">COUNTIF(INDEX(ownership,0,MATCH(AM$1,Systems!$I$2:AY$2,)),$A143)+COUNTIFS(INDEX(ownership,0,MATCH(AM$1,Systems!$I$2:AY$2,)),$A143&amp;"(*",INDEX(ownership,0,MATCH(AM$1,Systems!$I$2:AY$2,)),"&lt;&gt;*"&amp;"(X)"&amp;"*")+COUNTIF(INDEX(ownership,0,MATCH(AM$1,Systems!$I$2:AY$2,)),$A143&amp;",*")</f>
        <v>0</v>
      </c>
      <c r="AN143" s="121">
        <f t="array" ref="AN143">COUNTIF(INDEX(ownership,0,MATCH(AN$1,Systems!$I$2:AY$2,)),$A143)+COUNTIFS(INDEX(ownership,0,MATCH(AN$1,Systems!$I$2:AY$2,)),$A143&amp;"(*",INDEX(ownership,0,MATCH(AN$1,Systems!$I$2:AY$2,)),"&lt;&gt;*"&amp;"(X)"&amp;"*")+COUNTIF(INDEX(ownership,0,MATCH(AN$1,Systems!$I$2:AY$2,)),$A143&amp;",*")</f>
        <v>0</v>
      </c>
      <c r="AO143" s="121">
        <f t="array" ref="AO143">COUNTIF(INDEX(ownership,0,MATCH(AO$1,Systems!$I$2:AY$2,)),$A143)+COUNTIFS(INDEX(ownership,0,MATCH(AO$1,Systems!$I$2:AY$2,)),$A143&amp;"(*",INDEX(ownership,0,MATCH(AO$1,Systems!$I$2:AY$2,)),"&lt;&gt;*"&amp;"(X)"&amp;"*")+COUNTIF(INDEX(ownership,0,MATCH(AO$1,Systems!$I$2:AY$2,)),$A143&amp;",*")</f>
        <v>0</v>
      </c>
      <c r="AP143" s="121">
        <f t="array" ref="AP143">COUNTIF(INDEX(ownership,0,MATCH(AP$1,Systems!$I$2:AY$2,)),$A143)+COUNTIFS(INDEX(ownership,0,MATCH(AP$1,Systems!$I$2:AY$2,)),$A143&amp;"(*",INDEX(ownership,0,MATCH(AP$1,Systems!$I$2:AY$2,)),"&lt;&gt;*"&amp;"(X)"&amp;"*")+COUNTIF(INDEX(ownership,0,MATCH(AP$1,Systems!$I$2:AY$2,)),$A143&amp;",*")</f>
        <v>0</v>
      </c>
      <c r="AQ143" s="121">
        <f t="array" ref="AQ143">COUNTIF(INDEX(ownership,0,MATCH(AQ$1,Systems!$I$2:AY$2,)),$A143)+COUNTIFS(INDEX(ownership,0,MATCH(AQ$1,Systems!$I$2:AY$2,)),$A143&amp;"(*",INDEX(ownership,0,MATCH(AQ$1,Systems!$I$2:AY$2,)),"&lt;&gt;*"&amp;"(X)"&amp;"*")+COUNTIF(INDEX(ownership,0,MATCH(AQ$1,Systems!$I$2:AY$2,)),$A143&amp;",*")</f>
        <v>0</v>
      </c>
      <c r="AR143" s="121">
        <f t="array" ref="AR143">COUNTIF(INDEX(ownership,0,MATCH(AR$1,Systems!$I$2:AY$2,)),$A143)+COUNTIFS(INDEX(ownership,0,MATCH(AR$1,Systems!$I$2:AY$2,)),$A143&amp;"(*",INDEX(ownership,0,MATCH(AR$1,Systems!$I$2:AY$2,)),"&lt;&gt;*"&amp;"(X)"&amp;"*")+COUNTIF(INDEX(ownership,0,MATCH(AR$1,Systems!$I$2:AY$2,)),$A143&amp;",*")</f>
        <v>0</v>
      </c>
      <c r="AS143" s="121">
        <f t="array" ref="AS143">COUNTIF(INDEX(ownership,0,MATCH(AS$1,Systems!$I$2:AY$2,)),$A143)+COUNTIFS(INDEX(ownership,0,MATCH(AS$1,Systems!$I$2:AY$2,)),$A143&amp;"(*",INDEX(ownership,0,MATCH(AS$1,Systems!$I$2:AY$2,)),"&lt;&gt;*"&amp;"(X)"&amp;"*")+COUNTIF(INDEX(ownership,0,MATCH(AS$1,Systems!$I$2:AY$2,)),$A143&amp;",*")</f>
        <v>0</v>
      </c>
      <c r="AT143" s="121">
        <f t="array" ref="AT143">COUNTIF(INDEX(ownership,0,MATCH(AT$1,Systems!$I$2:AY$2,)),$A143)+COUNTIFS(INDEX(ownership,0,MATCH(AT$1,Systems!$I$2:AY$2,)),$A143&amp;"(*",INDEX(ownership,0,MATCH(AT$1,Systems!$I$2:AY$2,)),"&lt;&gt;*"&amp;"(X)"&amp;"*")+COUNTIF(INDEX(ownership,0,MATCH(AT$1,Systems!$I$2:AY$2,)),$A143&amp;",*")</f>
        <v>0</v>
      </c>
      <c r="AU143" s="121">
        <f t="array" ref="AU143">COUNTIF(INDEX(ownership,0,MATCH(AU$1,Systems!$I$2:AY$2,)),$A143)+COUNTIFS(INDEX(ownership,0,MATCH(AU$1,Systems!$I$2:AY$2,)),$A143&amp;"(*",INDEX(ownership,0,MATCH(AU$1,Systems!$I$2:AY$2,)),"&lt;&gt;*"&amp;"(X)"&amp;"*")+COUNTIF(INDEX(ownership,0,MATCH(AU$1,Systems!$I$2:AY$2,)),$A143&amp;",*")</f>
        <v>0</v>
      </c>
      <c r="AV143" s="121">
        <f t="array" ref="AV143">COUNTIF(INDEX(ownership,0,MATCH(AV$1,Systems!$I$2:AY$2,)),$A143)+COUNTIFS(INDEX(ownership,0,MATCH(AV$1,Systems!$I$2:AY$2,)),$A143&amp;"(*",INDEX(ownership,0,MATCH(AV$1,Systems!$I$2:AY$2,)),"&lt;&gt;*"&amp;"(X)"&amp;"*")+COUNTIF(INDEX(ownership,0,MATCH(AV$1,Systems!$I$2:AY$2,)),$A143&amp;",*")</f>
        <v>0</v>
      </c>
      <c r="AW143" s="121">
        <f t="array" ref="AW143">COUNTIF(INDEX(ownership,0,MATCH(AW$1,Systems!$I$2:AY$2,)),$A143)+COUNTIFS(INDEX(ownership,0,MATCH(AW$1,Systems!$I$2:AY$2,)),$A143&amp;"(*",INDEX(ownership,0,MATCH(AW$1,Systems!$I$2:AY$2,)),"&lt;&gt;*"&amp;"(X)"&amp;"*")+COUNTIF(INDEX(ownership,0,MATCH(AW$1,Systems!$I$2:AY$2,)),$A143&amp;",*")</f>
        <v>0</v>
      </c>
      <c r="AX143" s="121">
        <f t="array" ref="AX143">COUNTIF(INDEX(ownership,0,MATCH(AX$1,Systems!$I$2:AY$2,)),$A143)+COUNTIFS(INDEX(ownership,0,MATCH(AX$1,Systems!$I$2:AY$2,)),$A143&amp;"(*",INDEX(ownership,0,MATCH(AX$1,Systems!$I$2:AY$2,)),"&lt;&gt;*"&amp;"(X)"&amp;"*")+COUNTIF(INDEX(ownership,0,MATCH(AX$1,Systems!$I$2:AY$2,)),$A143&amp;",*")</f>
        <v>0</v>
      </c>
      <c r="AY143" s="121">
        <f t="array" ref="AY143">COUNTIF(INDEX(ownership,0,MATCH(AY$1,Systems!$I$2:AZ$2,)),$A143)+COUNTIFS(INDEX(ownership,0,MATCH(AY$1,Systems!$I$2:AZ$2,)),$A143&amp;"(*",INDEX(ownership,0,MATCH(AY$1,Systems!$I$2:AZ$2,)),"&lt;&gt;*"&amp;"(X)"&amp;"*")+COUNTIF(INDEX(ownership,0,MATCH(AY$1,Systems!$I$2:AZ$2,)),$A143&amp;",*")</f>
        <v>0</v>
      </c>
      <c r="AZ143" s="121">
        <f t="array" ref="AZ143">COUNTIF(INDEX(ownership,0,MATCH(AZ$1,Systems!$I$2:AY$2,)),$A143)+COUNTIFS(INDEX(ownership,0,MATCH(AZ$1,Systems!$I$2:AY$2,)),$A143&amp;"(*",INDEX(ownership,0,MATCH(AZ$1,Systems!$I$2:AY$2,)),"&lt;&gt;*"&amp;"(X)"&amp;"*")+COUNTIF(INDEX(ownership,0,MATCH(AZ$1,Systems!$I$2:AY$2,)),$A143&amp;",*")</f>
        <v>0</v>
      </c>
    </row>
    <row r="144" ht="15.75" customHeight="1">
      <c r="A144" s="60" t="s">
        <v>2359</v>
      </c>
      <c r="B144" s="60" t="s">
        <v>8193</v>
      </c>
      <c r="C144" s="69"/>
      <c r="D144" s="69"/>
      <c r="E144" s="69"/>
      <c r="F144" s="120" t="s">
        <v>8194</v>
      </c>
      <c r="G144" s="121">
        <f t="shared" si="1"/>
        <v>2</v>
      </c>
      <c r="H144" s="121">
        <f t="array" ref="H144">COUNTIF(INDEX(ownership,0,MATCH(H$1,Systems!$I$2:AY$2,)),$A144)+COUNTIFS(INDEX(ownership,0,MATCH(H$1,Systems!$I$2:AY$2,)),$A144&amp;"(*",INDEX(ownership,0,MATCH(H$1,Systems!$I$2:AY$2,)),"&lt;&gt;*"&amp;"(X)"&amp;"*")+COUNTIF(INDEX(ownership,0,MATCH(H$1,Systems!$I$2:AY$2,)),$A144&amp;",*")</f>
        <v>0</v>
      </c>
      <c r="I144" s="121">
        <f t="array" ref="I144">COUNTIF(INDEX(ownership,0,MATCH(I$1,Systems!$I$2:AY$2,)),$A144)+COUNTIFS(INDEX(ownership,0,MATCH(I$1,Systems!$I$2:AY$2,)),$A144&amp;"(*",INDEX(ownership,0,MATCH(I$1,Systems!$I$2:AY$2,)),"&lt;&gt;*"&amp;"(X)"&amp;"*")+COUNTIF(INDEX(ownership,0,MATCH(I$1,Systems!$I$2:AY$2,)),$A144&amp;",*")</f>
        <v>0</v>
      </c>
      <c r="J144" s="121">
        <f t="array" ref="J144">COUNTIF(INDEX(ownership,0,MATCH(J$1,Systems!$I$2:AY$2,)),$A144)+COUNTIFS(INDEX(ownership,0,MATCH(J$1,Systems!$I$2:AY$2,)),$A144&amp;"(*",INDEX(ownership,0,MATCH(J$1,Systems!$I$2:AY$2,)),"&lt;&gt;*"&amp;"(X)"&amp;"*")+COUNTIF(INDEX(ownership,0,MATCH(J$1,Systems!$I$2:AY$2,)),$A144&amp;",*")</f>
        <v>0</v>
      </c>
      <c r="K144" s="121">
        <f t="array" ref="K144">COUNTIF(INDEX(ownership,0,MATCH(K$1,Systems!$I$2:AY$2,)),$A144)+COUNTIFS(INDEX(ownership,0,MATCH(K$1,Systems!$I$2:AY$2,)),$A144&amp;"(*",INDEX(ownership,0,MATCH(K$1,Systems!$I$2:AY$2,)),"&lt;&gt;*"&amp;"(X)"&amp;"*")+COUNTIF(INDEX(ownership,0,MATCH(K$1,Systems!$I$2:AY$2,)),$A144&amp;",*")</f>
        <v>0</v>
      </c>
      <c r="L144" s="121">
        <f t="array" ref="L144">COUNTIF(INDEX(ownership,0,MATCH(L$1,Systems!$I$2:AY$2,)),$A144)+COUNTIFS(INDEX(ownership,0,MATCH(L$1,Systems!$I$2:AY$2,)),$A144&amp;"(*",INDEX(ownership,0,MATCH(L$1,Systems!$I$2:AY$2,)),"&lt;&gt;*"&amp;"(X)"&amp;"*")+COUNTIF(INDEX(ownership,0,MATCH(L$1,Systems!$I$2:AY$2,)),$A144&amp;",*")</f>
        <v>0</v>
      </c>
      <c r="M144" s="121">
        <f t="array" ref="M144">COUNTIF(INDEX(ownership,0,MATCH(M$1,Systems!$I$2:AY$2,)),$A144)+COUNTIFS(INDEX(ownership,0,MATCH(M$1,Systems!$I$2:AY$2,)),$A144&amp;"(*",INDEX(ownership,0,MATCH(M$1,Systems!$I$2:AY$2,)),"&lt;&gt;*"&amp;"(X)"&amp;"*")+COUNTIF(INDEX(ownership,0,MATCH(M$1,Systems!$I$2:AY$2,)),$A144&amp;",*")</f>
        <v>0</v>
      </c>
      <c r="N144" s="121">
        <f t="array" ref="N144">COUNTIF(INDEX(ownership,0,MATCH(N$1,Systems!$I$2:AY$2,)),$A144)+COUNTIFS(INDEX(ownership,0,MATCH(N$1,Systems!$I$2:AY$2,)),$A144&amp;"(*",INDEX(ownership,0,MATCH(N$1,Systems!$I$2:AY$2,)),"&lt;&gt;*"&amp;"(X)"&amp;"*")+COUNTIF(INDEX(ownership,0,MATCH(N$1,Systems!$I$2:AY$2,)),$A144&amp;",*")</f>
        <v>0</v>
      </c>
      <c r="O144" s="121">
        <f t="array" ref="O144">COUNTIF(INDEX(ownership,0,MATCH(O$1,Systems!$I$2:AY$2,)),$A144)+COUNTIFS(INDEX(ownership,0,MATCH(O$1,Systems!$I$2:AY$2,)),$A144&amp;"(*",INDEX(ownership,0,MATCH(O$1,Systems!$I$2:AY$2,)),"&lt;&gt;*"&amp;"(X)"&amp;"*")+COUNTIF(INDEX(ownership,0,MATCH(O$1,Systems!$I$2:AY$2,)),$A144&amp;",*")</f>
        <v>0</v>
      </c>
      <c r="P144" s="121">
        <f t="array" ref="P144">COUNTIF(INDEX(ownership,0,MATCH(P$1,Systems!$I$2:AY$2,)),$A144)+COUNTIFS(INDEX(ownership,0,MATCH(P$1,Systems!$I$2:AY$2,)),$A144&amp;"(*",INDEX(ownership,0,MATCH(P$1,Systems!$I$2:AY$2,)),"&lt;&gt;*"&amp;"(X)"&amp;"*")+COUNTIF(INDEX(ownership,0,MATCH(P$1,Systems!$I$2:AY$2,)),$A144&amp;",*")</f>
        <v>0</v>
      </c>
      <c r="Q144" s="121">
        <f t="array" ref="Q144">COUNTIF(INDEX(ownership,0,MATCH(Q$1,Systems!$I$2:AY$2,)),$A144)+COUNTIFS(INDEX(ownership,0,MATCH(Q$1,Systems!$I$2:AY$2,)),$A144&amp;"(*",INDEX(ownership,0,MATCH(Q$1,Systems!$I$2:AY$2,)),"&lt;&gt;*"&amp;"(X)"&amp;"*")+COUNTIF(INDEX(ownership,0,MATCH(Q$1,Systems!$I$2:AY$2,)),$A144&amp;",*")</f>
        <v>0</v>
      </c>
      <c r="R144" s="121">
        <f t="array" ref="R144">COUNTIF(INDEX(ownership,0,MATCH(R$1,Systems!$I$2:AY$2,)),$A144)+COUNTIFS(INDEX(ownership,0,MATCH(R$1,Systems!$I$2:AY$2,)),$A144&amp;"(*",INDEX(ownership,0,MATCH(R$1,Systems!$I$2:AY$2,)),"&lt;&gt;*"&amp;"(X)"&amp;"*")+COUNTIF(INDEX(ownership,0,MATCH(R$1,Systems!$I$2:AY$2,)),$A144&amp;",*")</f>
        <v>0</v>
      </c>
      <c r="S144" s="121">
        <f t="array" ref="S144">COUNTIF(INDEX(ownership,0,MATCH(S$1,Systems!$I$2:AY$2,)),$A144)+COUNTIFS(INDEX(ownership,0,MATCH(S$1,Systems!$I$2:AY$2,)),$A144&amp;"(*",INDEX(ownership,0,MATCH(S$1,Systems!$I$2:AY$2,)),"&lt;&gt;*"&amp;"(X)"&amp;"*")+COUNTIF(INDEX(ownership,0,MATCH(S$1,Systems!$I$2:AY$2,)),$A144&amp;",*")</f>
        <v>0</v>
      </c>
      <c r="T144" s="121">
        <f t="array" ref="T144">COUNTIF(INDEX(ownership,0,MATCH(T$1,Systems!$I$2:AY$2,)),$A144)+COUNTIFS(INDEX(ownership,0,MATCH(T$1,Systems!$I$2:AY$2,)),$A144&amp;"(*",INDEX(ownership,0,MATCH(T$1,Systems!$I$2:AY$2,)),"&lt;&gt;*"&amp;"(X)"&amp;"*")+COUNTIF(INDEX(ownership,0,MATCH(T$1,Systems!$I$2:AY$2,)),$A144&amp;",*")</f>
        <v>0</v>
      </c>
      <c r="U144" s="121">
        <f t="array" ref="U144">COUNTIF(INDEX(ownership,0,MATCH(U$1,Systems!$I$2:AY$2,)),$A144)+COUNTIFS(INDEX(ownership,0,MATCH(U$1,Systems!$I$2:AY$2,)),$A144&amp;"(*",INDEX(ownership,0,MATCH(U$1,Systems!$I$2:AY$2,)),"&lt;&gt;*"&amp;"(X)"&amp;"*")+COUNTIF(INDEX(ownership,0,MATCH(U$1,Systems!$I$2:AY$2,)),$A144&amp;",*")</f>
        <v>2</v>
      </c>
      <c r="V144" s="121">
        <f t="array" ref="V144">COUNTIF(INDEX(ownership,0,MATCH(V$1,Systems!$I$2:AY$2,)),$A144)+COUNTIFS(INDEX(ownership,0,MATCH(V$1,Systems!$I$2:AY$2,)),$A144&amp;"(*",INDEX(ownership,0,MATCH(V$1,Systems!$I$2:AY$2,)),"&lt;&gt;*"&amp;"(X)"&amp;"*")+COUNTIF(INDEX(ownership,0,MATCH(V$1,Systems!$I$2:AY$2,)),$A144&amp;",*")</f>
        <v>2</v>
      </c>
      <c r="W144" s="121">
        <f t="array" ref="W144">COUNTIF(INDEX(ownership,0,MATCH(W$1,Systems!$I$2:AY$2,)),$A144)+COUNTIFS(INDEX(ownership,0,MATCH(W$1,Systems!$I$2:AY$2,)),$A144&amp;"(*",INDEX(ownership,0,MATCH(W$1,Systems!$I$2:AY$2,)),"&lt;&gt;*"&amp;"(X)"&amp;"*")+COUNTIF(INDEX(ownership,0,MATCH(W$1,Systems!$I$2:AY$2,)),$A144&amp;",*")</f>
        <v>2</v>
      </c>
      <c r="X144" s="121">
        <f t="array" ref="X144">COUNTIF(INDEX(ownership,0,MATCH(X$1,Systems!$I$2:AY$2,)),$A144)+COUNTIFS(INDEX(ownership,0,MATCH(X$1,Systems!$I$2:AY$2,)),$A144&amp;"(*",INDEX(ownership,0,MATCH(X$1,Systems!$I$2:AY$2,)),"&lt;&gt;*"&amp;"(X)"&amp;"*")+COUNTIF(INDEX(ownership,0,MATCH(X$1,Systems!$I$2:AY$2,)),$A144&amp;",*")</f>
        <v>0</v>
      </c>
      <c r="Y144" s="121">
        <f t="array" ref="Y144">COUNTIF(INDEX(ownership,0,MATCH(Y$1,Systems!$I$2:AY$2,)),$A144)+COUNTIFS(INDEX(ownership,0,MATCH(Y$1,Systems!$I$2:AY$2,)),$A144&amp;"(*",INDEX(ownership,0,MATCH(Y$1,Systems!$I$2:AY$2,)),"&lt;&gt;*"&amp;"(X)"&amp;"*")+COUNTIF(INDEX(ownership,0,MATCH(Y$1,Systems!$I$2:AY$2,)),$A144&amp;",*")</f>
        <v>0</v>
      </c>
      <c r="Z144" s="121">
        <f t="array" ref="Z144">COUNTIF(INDEX(ownership,0,MATCH(Z$1,Systems!$I$2:AY$2,)),$A144)+COUNTIFS(INDEX(ownership,0,MATCH(Z$1,Systems!$I$2:AY$2,)),$A144&amp;"(*",INDEX(ownership,0,MATCH(Z$1,Systems!$I$2:AY$2,)),"&lt;&gt;*"&amp;"(X)"&amp;"*")+COUNTIF(INDEX(ownership,0,MATCH(Z$1,Systems!$I$2:AY$2,)),$A144&amp;",*")</f>
        <v>0</v>
      </c>
      <c r="AA144" s="121">
        <f t="array" ref="AA144">COUNTIF(INDEX(ownership,0,MATCH(AA$1,Systems!$I$2:AY$2,)),$A144)+COUNTIFS(INDEX(ownership,0,MATCH(AA$1,Systems!$I$2:AY$2,)),$A144&amp;"(*",INDEX(ownership,0,MATCH(AA$1,Systems!$I$2:AY$2,)),"&lt;&gt;*"&amp;"(X)"&amp;"*")+COUNTIF(INDEX(ownership,0,MATCH(AA$1,Systems!$I$2:AY$2,)),$A144&amp;",*")</f>
        <v>0</v>
      </c>
      <c r="AB144" s="121">
        <f t="array" ref="AB144">COUNTIF(INDEX(ownership,0,MATCH(AB$1,Systems!$I$2:AY$2,)),$A144)+COUNTIFS(INDEX(ownership,0,MATCH(AB$1,Systems!$I$2:AY$2,)),$A144&amp;"(*",INDEX(ownership,0,MATCH(AB$1,Systems!$I$2:AY$2,)),"&lt;&gt;*"&amp;"(X)"&amp;"*")+COUNTIF(INDEX(ownership,0,MATCH(AB$1,Systems!$I$2:AY$2,)),$A144&amp;",*")</f>
        <v>0</v>
      </c>
      <c r="AC144" s="121">
        <f t="array" ref="AC144">COUNTIF(INDEX(ownership,0,MATCH(AC$1,Systems!$I$2:AY$2,)),$A144)+COUNTIFS(INDEX(ownership,0,MATCH(AC$1,Systems!$I$2:AY$2,)),$A144&amp;"(*",INDEX(ownership,0,MATCH(AC$1,Systems!$I$2:AY$2,)),"&lt;&gt;*"&amp;"(X)"&amp;"*")+COUNTIF(INDEX(ownership,0,MATCH(AC$1,Systems!$I$2:AY$2,)),$A144&amp;",*")</f>
        <v>0</v>
      </c>
      <c r="AD144" s="121">
        <f t="array" ref="AD144">COUNTIF(INDEX(ownership,0,MATCH(AD$1,Systems!$I$2:AY$2,)),$A144)+COUNTIFS(INDEX(ownership,0,MATCH(AD$1,Systems!$I$2:AY$2,)),$A144&amp;"(*",INDEX(ownership,0,MATCH(AD$1,Systems!$I$2:AY$2,)),"&lt;&gt;*"&amp;"(X)"&amp;"*")+COUNTIF(INDEX(ownership,0,MATCH(AD$1,Systems!$I$2:AY$2,)),$A144&amp;",*")</f>
        <v>0</v>
      </c>
      <c r="AE144" s="121">
        <f t="array" ref="AE144">COUNTIF(INDEX(ownership,0,MATCH(AE$1,Systems!$I$2:AY$2,)),$A144)+COUNTIFS(INDEX(ownership,0,MATCH(AE$1,Systems!$I$2:AY$2,)),$A144&amp;"(*",INDEX(ownership,0,MATCH(AE$1,Systems!$I$2:AY$2,)),"&lt;&gt;*"&amp;"(X)"&amp;"*")+COUNTIF(INDEX(ownership,0,MATCH(AE$1,Systems!$I$2:AY$2,)),$A144&amp;",*")</f>
        <v>0</v>
      </c>
      <c r="AF144" s="121">
        <f t="array" ref="AF144">COUNTIF(INDEX(ownership,0,MATCH(AF$1,Systems!$I$2:AY$2,)),$A144)+COUNTIFS(INDEX(ownership,0,MATCH(AF$1,Systems!$I$2:AY$2,)),$A144&amp;"(*",INDEX(ownership,0,MATCH(AF$1,Systems!$I$2:AY$2,)),"&lt;&gt;*"&amp;"(X)"&amp;"*")+COUNTIF(INDEX(ownership,0,MATCH(AF$1,Systems!$I$2:AY$2,)),$A144&amp;",*")</f>
        <v>0</v>
      </c>
      <c r="AG144" s="121">
        <f t="array" ref="AG144">COUNTIF(INDEX(ownership,0,MATCH(AG$1,Systems!$I$2:AY$2,)),$A144)+COUNTIFS(INDEX(ownership,0,MATCH(AG$1,Systems!$I$2:AY$2,)),$A144&amp;"(*",INDEX(ownership,0,MATCH(AG$1,Systems!$I$2:AY$2,)),"&lt;&gt;*"&amp;"(X)"&amp;"*")+COUNTIF(INDEX(ownership,0,MATCH(AG$1,Systems!$I$2:AY$2,)),$A144&amp;",*")</f>
        <v>0</v>
      </c>
      <c r="AH144" s="121">
        <f t="array" ref="AH144">COUNTIF(INDEX(ownership,0,MATCH(AH$1,Systems!$I$2:AY$2,)),$A144)+COUNTIFS(INDEX(ownership,0,MATCH(AH$1,Systems!$I$2:AY$2,)),$A144&amp;"(*",INDEX(ownership,0,MATCH(AH$1,Systems!$I$2:AY$2,)),"&lt;&gt;*"&amp;"(X)"&amp;"*")+COUNTIF(INDEX(ownership,0,MATCH(AH$1,Systems!$I$2:AY$2,)),$A144&amp;",*")</f>
        <v>0</v>
      </c>
      <c r="AI144" s="121">
        <f t="array" ref="AI144">COUNTIF(INDEX(ownership,0,MATCH(AI$1,Systems!$I$2:AY$2,)),$A144)+COUNTIFS(INDEX(ownership,0,MATCH(AI$1,Systems!$I$2:AY$2,)),$A144&amp;"(*",INDEX(ownership,0,MATCH(AI$1,Systems!$I$2:AY$2,)),"&lt;&gt;*"&amp;"(X)"&amp;"*")+COUNTIF(INDEX(ownership,0,MATCH(AI$1,Systems!$I$2:AY$2,)),$A144&amp;",*")</f>
        <v>0</v>
      </c>
      <c r="AJ144" s="121">
        <f t="array" ref="AJ144">COUNTIF(INDEX(ownership,0,MATCH(AJ$1,Systems!$I$2:AY$2,)),$A144)+COUNTIFS(INDEX(ownership,0,MATCH(AJ$1,Systems!$I$2:AY$2,)),$A144&amp;"(*",INDEX(ownership,0,MATCH(AJ$1,Systems!$I$2:AY$2,)),"&lt;&gt;*"&amp;"(X)"&amp;"*")+COUNTIF(INDEX(ownership,0,MATCH(AJ$1,Systems!$I$2:AY$2,)),$A144&amp;",*")</f>
        <v>0</v>
      </c>
      <c r="AK144" s="121">
        <f t="array" ref="AK144">COUNTIF(INDEX(ownership,0,MATCH(AK$1,Systems!$I$2:AY$2,)),$A144)+COUNTIFS(INDEX(ownership,0,MATCH(AK$1,Systems!$I$2:AY$2,)),$A144&amp;"(*",INDEX(ownership,0,MATCH(AK$1,Systems!$I$2:AY$2,)),"&lt;&gt;*"&amp;"(X)"&amp;"*")+COUNTIF(INDEX(ownership,0,MATCH(AK$1,Systems!$I$2:AY$2,)),$A144&amp;",*")</f>
        <v>0</v>
      </c>
      <c r="AL144" s="121">
        <f t="array" ref="AL144">COUNTIF(INDEX(ownership,0,MATCH(AL$1,Systems!$I$2:AY$2,)),$A144)+COUNTIFS(INDEX(ownership,0,MATCH(AL$1,Systems!$I$2:AY$2,)),$A144&amp;"(*",INDEX(ownership,0,MATCH(AL$1,Systems!$I$2:AY$2,)),"&lt;&gt;*"&amp;"(X)"&amp;"*")+COUNTIF(INDEX(ownership,0,MATCH(AL$1,Systems!$I$2:AY$2,)),$A144&amp;",*")</f>
        <v>0</v>
      </c>
      <c r="AM144" s="121">
        <f t="array" ref="AM144">COUNTIF(INDEX(ownership,0,MATCH(AM$1,Systems!$I$2:AY$2,)),$A144)+COUNTIFS(INDEX(ownership,0,MATCH(AM$1,Systems!$I$2:AY$2,)),$A144&amp;"(*",INDEX(ownership,0,MATCH(AM$1,Systems!$I$2:AY$2,)),"&lt;&gt;*"&amp;"(X)"&amp;"*")+COUNTIF(INDEX(ownership,0,MATCH(AM$1,Systems!$I$2:AY$2,)),$A144&amp;",*")</f>
        <v>0</v>
      </c>
      <c r="AN144" s="121">
        <f t="array" ref="AN144">COUNTIF(INDEX(ownership,0,MATCH(AN$1,Systems!$I$2:AY$2,)),$A144)+COUNTIFS(INDEX(ownership,0,MATCH(AN$1,Systems!$I$2:AY$2,)),$A144&amp;"(*",INDEX(ownership,0,MATCH(AN$1,Systems!$I$2:AY$2,)),"&lt;&gt;*"&amp;"(X)"&amp;"*")+COUNTIF(INDEX(ownership,0,MATCH(AN$1,Systems!$I$2:AY$2,)),$A144&amp;",*")</f>
        <v>0</v>
      </c>
      <c r="AO144" s="121">
        <f t="array" ref="AO144">COUNTIF(INDEX(ownership,0,MATCH(AO$1,Systems!$I$2:AY$2,)),$A144)+COUNTIFS(INDEX(ownership,0,MATCH(AO$1,Systems!$I$2:AY$2,)),$A144&amp;"(*",INDEX(ownership,0,MATCH(AO$1,Systems!$I$2:AY$2,)),"&lt;&gt;*"&amp;"(X)"&amp;"*")+COUNTIF(INDEX(ownership,0,MATCH(AO$1,Systems!$I$2:AY$2,)),$A144&amp;",*")</f>
        <v>0</v>
      </c>
      <c r="AP144" s="121">
        <f t="array" ref="AP144">COUNTIF(INDEX(ownership,0,MATCH(AP$1,Systems!$I$2:AY$2,)),$A144)+COUNTIFS(INDEX(ownership,0,MATCH(AP$1,Systems!$I$2:AY$2,)),$A144&amp;"(*",INDEX(ownership,0,MATCH(AP$1,Systems!$I$2:AY$2,)),"&lt;&gt;*"&amp;"(X)"&amp;"*")+COUNTIF(INDEX(ownership,0,MATCH(AP$1,Systems!$I$2:AY$2,)),$A144&amp;",*")</f>
        <v>0</v>
      </c>
      <c r="AQ144" s="121">
        <f t="array" ref="AQ144">COUNTIF(INDEX(ownership,0,MATCH(AQ$1,Systems!$I$2:AY$2,)),$A144)+COUNTIFS(INDEX(ownership,0,MATCH(AQ$1,Systems!$I$2:AY$2,)),$A144&amp;"(*",INDEX(ownership,0,MATCH(AQ$1,Systems!$I$2:AY$2,)),"&lt;&gt;*"&amp;"(X)"&amp;"*")+COUNTIF(INDEX(ownership,0,MATCH(AQ$1,Systems!$I$2:AY$2,)),$A144&amp;",*")</f>
        <v>0</v>
      </c>
      <c r="AR144" s="121">
        <f t="array" ref="AR144">COUNTIF(INDEX(ownership,0,MATCH(AR$1,Systems!$I$2:AY$2,)),$A144)+COUNTIFS(INDEX(ownership,0,MATCH(AR$1,Systems!$I$2:AY$2,)),$A144&amp;"(*",INDEX(ownership,0,MATCH(AR$1,Systems!$I$2:AY$2,)),"&lt;&gt;*"&amp;"(X)"&amp;"*")+COUNTIF(INDEX(ownership,0,MATCH(AR$1,Systems!$I$2:AY$2,)),$A144&amp;",*")</f>
        <v>0</v>
      </c>
      <c r="AS144" s="121">
        <f t="array" ref="AS144">COUNTIF(INDEX(ownership,0,MATCH(AS$1,Systems!$I$2:AY$2,)),$A144)+COUNTIFS(INDEX(ownership,0,MATCH(AS$1,Systems!$I$2:AY$2,)),$A144&amp;"(*",INDEX(ownership,0,MATCH(AS$1,Systems!$I$2:AY$2,)),"&lt;&gt;*"&amp;"(X)"&amp;"*")+COUNTIF(INDEX(ownership,0,MATCH(AS$1,Systems!$I$2:AY$2,)),$A144&amp;",*")</f>
        <v>0</v>
      </c>
      <c r="AT144" s="121">
        <f t="array" ref="AT144">COUNTIF(INDEX(ownership,0,MATCH(AT$1,Systems!$I$2:AY$2,)),$A144)+COUNTIFS(INDEX(ownership,0,MATCH(AT$1,Systems!$I$2:AY$2,)),$A144&amp;"(*",INDEX(ownership,0,MATCH(AT$1,Systems!$I$2:AY$2,)),"&lt;&gt;*"&amp;"(X)"&amp;"*")+COUNTIF(INDEX(ownership,0,MATCH(AT$1,Systems!$I$2:AY$2,)),$A144&amp;",*")</f>
        <v>0</v>
      </c>
      <c r="AU144" s="121">
        <f t="array" ref="AU144">COUNTIF(INDEX(ownership,0,MATCH(AU$1,Systems!$I$2:AY$2,)),$A144)+COUNTIFS(INDEX(ownership,0,MATCH(AU$1,Systems!$I$2:AY$2,)),$A144&amp;"(*",INDEX(ownership,0,MATCH(AU$1,Systems!$I$2:AY$2,)),"&lt;&gt;*"&amp;"(X)"&amp;"*")+COUNTIF(INDEX(ownership,0,MATCH(AU$1,Systems!$I$2:AY$2,)),$A144&amp;",*")</f>
        <v>0</v>
      </c>
      <c r="AV144" s="121">
        <f t="array" ref="AV144">COUNTIF(INDEX(ownership,0,MATCH(AV$1,Systems!$I$2:AY$2,)),$A144)+COUNTIFS(INDEX(ownership,0,MATCH(AV$1,Systems!$I$2:AY$2,)),$A144&amp;"(*",INDEX(ownership,0,MATCH(AV$1,Systems!$I$2:AY$2,)),"&lt;&gt;*"&amp;"(X)"&amp;"*")+COUNTIF(INDEX(ownership,0,MATCH(AV$1,Systems!$I$2:AY$2,)),$A144&amp;",*")</f>
        <v>0</v>
      </c>
      <c r="AW144" s="121">
        <f t="array" ref="AW144">COUNTIF(INDEX(ownership,0,MATCH(AW$1,Systems!$I$2:AY$2,)),$A144)+COUNTIFS(INDEX(ownership,0,MATCH(AW$1,Systems!$I$2:AY$2,)),$A144&amp;"(*",INDEX(ownership,0,MATCH(AW$1,Systems!$I$2:AY$2,)),"&lt;&gt;*"&amp;"(X)"&amp;"*")+COUNTIF(INDEX(ownership,0,MATCH(AW$1,Systems!$I$2:AY$2,)),$A144&amp;",*")</f>
        <v>0</v>
      </c>
      <c r="AX144" s="121">
        <f t="array" ref="AX144">COUNTIF(INDEX(ownership,0,MATCH(AX$1,Systems!$I$2:AY$2,)),$A144)+COUNTIFS(INDEX(ownership,0,MATCH(AX$1,Systems!$I$2:AY$2,)),$A144&amp;"(*",INDEX(ownership,0,MATCH(AX$1,Systems!$I$2:AY$2,)),"&lt;&gt;*"&amp;"(X)"&amp;"*")+COUNTIF(INDEX(ownership,0,MATCH(AX$1,Systems!$I$2:AY$2,)),$A144&amp;",*")</f>
        <v>0</v>
      </c>
      <c r="AY144" s="121">
        <f t="array" ref="AY144">COUNTIF(INDEX(ownership,0,MATCH(AY$1,Systems!$I$2:AZ$2,)),$A144)+COUNTIFS(INDEX(ownership,0,MATCH(AY$1,Systems!$I$2:AZ$2,)),$A144&amp;"(*",INDEX(ownership,0,MATCH(AY$1,Systems!$I$2:AZ$2,)),"&lt;&gt;*"&amp;"(X)"&amp;"*")+COUNTIF(INDEX(ownership,0,MATCH(AY$1,Systems!$I$2:AZ$2,)),$A144&amp;",*")</f>
        <v>0</v>
      </c>
      <c r="AZ144" s="121">
        <f t="array" ref="AZ144">COUNTIF(INDEX(ownership,0,MATCH(AZ$1,Systems!$I$2:AY$2,)),$A144)+COUNTIFS(INDEX(ownership,0,MATCH(AZ$1,Systems!$I$2:AY$2,)),$A144&amp;"(*",INDEX(ownership,0,MATCH(AZ$1,Systems!$I$2:AY$2,)),"&lt;&gt;*"&amp;"(X)"&amp;"*")+COUNTIF(INDEX(ownership,0,MATCH(AZ$1,Systems!$I$2:AY$2,)),$A144&amp;",*")</f>
        <v>0</v>
      </c>
    </row>
    <row r="145" ht="15.75" customHeight="1">
      <c r="A145" s="60" t="s">
        <v>422</v>
      </c>
      <c r="B145" s="60" t="s">
        <v>8195</v>
      </c>
      <c r="C145" s="60" t="s">
        <v>8196</v>
      </c>
      <c r="D145" s="69"/>
      <c r="E145" s="69"/>
      <c r="F145" s="122"/>
      <c r="G145" s="121">
        <f t="shared" si="1"/>
        <v>861</v>
      </c>
      <c r="H145" s="121">
        <f t="array" ref="H145">COUNTIF(INDEX(ownership,0,MATCH(H$1,Systems!$I$2:AY$2,)),$A145)+COUNTIFS(INDEX(ownership,0,MATCH(H$1,Systems!$I$2:AY$2,)),$A145&amp;"(*",INDEX(ownership,0,MATCH(H$1,Systems!$I$2:AY$2,)),"&lt;&gt;*"&amp;"(X)"&amp;"*")+COUNTIF(INDEX(ownership,0,MATCH(H$1,Systems!$I$2:AY$2,)),$A145&amp;",*")</f>
        <v>0</v>
      </c>
      <c r="I145" s="121">
        <f t="array" ref="I145">COUNTIF(INDEX(ownership,0,MATCH(I$1,Systems!$I$2:AY$2,)),$A145)+COUNTIFS(INDEX(ownership,0,MATCH(I$1,Systems!$I$2:AY$2,)),$A145&amp;"(*",INDEX(ownership,0,MATCH(I$1,Systems!$I$2:AY$2,)),"&lt;&gt;*"&amp;"(X)"&amp;"*")+COUNTIF(INDEX(ownership,0,MATCH(I$1,Systems!$I$2:AY$2,)),$A145&amp;",*")</f>
        <v>0</v>
      </c>
      <c r="J145" s="121">
        <f t="array" ref="J145">COUNTIF(INDEX(ownership,0,MATCH(J$1,Systems!$I$2:AY$2,)),$A145)+COUNTIFS(INDEX(ownership,0,MATCH(J$1,Systems!$I$2:AY$2,)),$A145&amp;"(*",INDEX(ownership,0,MATCH(J$1,Systems!$I$2:AY$2,)),"&lt;&gt;*"&amp;"(X)"&amp;"*")+COUNTIF(INDEX(ownership,0,MATCH(J$1,Systems!$I$2:AY$2,)),$A145&amp;",*")</f>
        <v>0</v>
      </c>
      <c r="K145" s="121">
        <f t="array" ref="K145">COUNTIF(INDEX(ownership,0,MATCH(K$1,Systems!$I$2:AY$2,)),$A145)+COUNTIFS(INDEX(ownership,0,MATCH(K$1,Systems!$I$2:AY$2,)),$A145&amp;"(*",INDEX(ownership,0,MATCH(K$1,Systems!$I$2:AY$2,)),"&lt;&gt;*"&amp;"(X)"&amp;"*")+COUNTIF(INDEX(ownership,0,MATCH(K$1,Systems!$I$2:AY$2,)),$A145&amp;",*")</f>
        <v>8</v>
      </c>
      <c r="L145" s="121">
        <f t="array" ref="L145">COUNTIF(INDEX(ownership,0,MATCH(L$1,Systems!$I$2:AY$2,)),$A145)+COUNTIFS(INDEX(ownership,0,MATCH(L$1,Systems!$I$2:AY$2,)),$A145&amp;"(*",INDEX(ownership,0,MATCH(L$1,Systems!$I$2:AY$2,)),"&lt;&gt;*"&amp;"(X)"&amp;"*")+COUNTIF(INDEX(ownership,0,MATCH(L$1,Systems!$I$2:AY$2,)),$A145&amp;",*")</f>
        <v>5</v>
      </c>
      <c r="M145" s="121">
        <f t="array" ref="M145">COUNTIF(INDEX(ownership,0,MATCH(M$1,Systems!$I$2:AY$2,)),$A145)+COUNTIFS(INDEX(ownership,0,MATCH(M$1,Systems!$I$2:AY$2,)),$A145&amp;"(*",INDEX(ownership,0,MATCH(M$1,Systems!$I$2:AY$2,)),"&lt;&gt;*"&amp;"(X)"&amp;"*")+COUNTIF(INDEX(ownership,0,MATCH(M$1,Systems!$I$2:AY$2,)),$A145&amp;",*")</f>
        <v>9</v>
      </c>
      <c r="N145" s="121">
        <f t="array" ref="N145">COUNTIF(INDEX(ownership,0,MATCH(N$1,Systems!$I$2:AY$2,)),$A145)+COUNTIFS(INDEX(ownership,0,MATCH(N$1,Systems!$I$2:AY$2,)),$A145&amp;"(*",INDEX(ownership,0,MATCH(N$1,Systems!$I$2:AY$2,)),"&lt;&gt;*"&amp;"(X)"&amp;"*")+COUNTIF(INDEX(ownership,0,MATCH(N$1,Systems!$I$2:AY$2,)),$A145&amp;",*")</f>
        <v>0</v>
      </c>
      <c r="O145" s="121">
        <f t="array" ref="O145">COUNTIF(INDEX(ownership,0,MATCH(O$1,Systems!$I$2:AY$2,)),$A145)+COUNTIFS(INDEX(ownership,0,MATCH(O$1,Systems!$I$2:AY$2,)),$A145&amp;"(*",INDEX(ownership,0,MATCH(O$1,Systems!$I$2:AY$2,)),"&lt;&gt;*"&amp;"(X)"&amp;"*")+COUNTIF(INDEX(ownership,0,MATCH(O$1,Systems!$I$2:AY$2,)),$A145&amp;",*")</f>
        <v>0</v>
      </c>
      <c r="P145" s="121">
        <f t="array" ref="P145">COUNTIF(INDEX(ownership,0,MATCH(P$1,Systems!$I$2:AY$2,)),$A145)+COUNTIFS(INDEX(ownership,0,MATCH(P$1,Systems!$I$2:AY$2,)),$A145&amp;"(*",INDEX(ownership,0,MATCH(P$1,Systems!$I$2:AY$2,)),"&lt;&gt;*"&amp;"(X)"&amp;"*")+COUNTIF(INDEX(ownership,0,MATCH(P$1,Systems!$I$2:AY$2,)),$A145&amp;",*")</f>
        <v>2</v>
      </c>
      <c r="Q145" s="121">
        <f t="array" ref="Q145">COUNTIF(INDEX(ownership,0,MATCH(Q$1,Systems!$I$2:AY$2,)),$A145)+COUNTIFS(INDEX(ownership,0,MATCH(Q$1,Systems!$I$2:AY$2,)),$A145&amp;"(*",INDEX(ownership,0,MATCH(Q$1,Systems!$I$2:AY$2,)),"&lt;&gt;*"&amp;"(X)"&amp;"*")+COUNTIF(INDEX(ownership,0,MATCH(Q$1,Systems!$I$2:AY$2,)),$A145&amp;",*")</f>
        <v>2</v>
      </c>
      <c r="R145" s="121">
        <f t="array" ref="R145">COUNTIF(INDEX(ownership,0,MATCH(R$1,Systems!$I$2:AY$2,)),$A145)+COUNTIFS(INDEX(ownership,0,MATCH(R$1,Systems!$I$2:AY$2,)),$A145&amp;"(*",INDEX(ownership,0,MATCH(R$1,Systems!$I$2:AY$2,)),"&lt;&gt;*"&amp;"(X)"&amp;"*")+COUNTIF(INDEX(ownership,0,MATCH(R$1,Systems!$I$2:AY$2,)),$A145&amp;",*")</f>
        <v>9</v>
      </c>
      <c r="S145" s="121">
        <f t="array" ref="S145">COUNTIF(INDEX(ownership,0,MATCH(S$1,Systems!$I$2:AY$2,)),$A145)+COUNTIFS(INDEX(ownership,0,MATCH(S$1,Systems!$I$2:AY$2,)),$A145&amp;"(*",INDEX(ownership,0,MATCH(S$1,Systems!$I$2:AY$2,)),"&lt;&gt;*"&amp;"(X)"&amp;"*")+COUNTIF(INDEX(ownership,0,MATCH(S$1,Systems!$I$2:AY$2,)),$A145&amp;",*")</f>
        <v>11</v>
      </c>
      <c r="T145" s="121">
        <f t="array" ref="T145">COUNTIF(INDEX(ownership,0,MATCH(T$1,Systems!$I$2:AY$2,)),$A145)+COUNTIFS(INDEX(ownership,0,MATCH(T$1,Systems!$I$2:AY$2,)),$A145&amp;"(*",INDEX(ownership,0,MATCH(T$1,Systems!$I$2:AY$2,)),"&lt;&gt;*"&amp;"(X)"&amp;"*")+COUNTIF(INDEX(ownership,0,MATCH(T$1,Systems!$I$2:AY$2,)),$A145&amp;",*")</f>
        <v>137</v>
      </c>
      <c r="U145" s="121">
        <f t="array" ref="U145">COUNTIF(INDEX(ownership,0,MATCH(U$1,Systems!$I$2:AY$2,)),$A145)+COUNTIFS(INDEX(ownership,0,MATCH(U$1,Systems!$I$2:AY$2,)),$A145&amp;"(*",INDEX(ownership,0,MATCH(U$1,Systems!$I$2:AY$2,)),"&lt;&gt;*"&amp;"(X)"&amp;"*")+COUNTIF(INDEX(ownership,0,MATCH(U$1,Systems!$I$2:AY$2,)),$A145&amp;",*")</f>
        <v>147</v>
      </c>
      <c r="V145" s="121">
        <f t="array" ref="V145">COUNTIF(INDEX(ownership,0,MATCH(V$1,Systems!$I$2:AY$2,)),$A145)+COUNTIFS(INDEX(ownership,0,MATCH(V$1,Systems!$I$2:AY$2,)),$A145&amp;"(*",INDEX(ownership,0,MATCH(V$1,Systems!$I$2:AY$2,)),"&lt;&gt;*"&amp;"(X)"&amp;"*")+COUNTIF(INDEX(ownership,0,MATCH(V$1,Systems!$I$2:AY$2,)),$A145&amp;",*")</f>
        <v>164</v>
      </c>
      <c r="W145" s="121">
        <f t="array" ref="W145">COUNTIF(INDEX(ownership,0,MATCH(W$1,Systems!$I$2:AY$2,)),$A145)+COUNTIFS(INDEX(ownership,0,MATCH(W$1,Systems!$I$2:AY$2,)),$A145&amp;"(*",INDEX(ownership,0,MATCH(W$1,Systems!$I$2:AY$2,)),"&lt;&gt;*"&amp;"(X)"&amp;"*")+COUNTIF(INDEX(ownership,0,MATCH(W$1,Systems!$I$2:AY$2,)),$A145&amp;",*")</f>
        <v>384</v>
      </c>
      <c r="X145" s="121">
        <f t="array" ref="X145">COUNTIF(INDEX(ownership,0,MATCH(X$1,Systems!$I$2:AY$2,)),$A145)+COUNTIFS(INDEX(ownership,0,MATCH(X$1,Systems!$I$2:AY$2,)),$A145&amp;"(*",INDEX(ownership,0,MATCH(X$1,Systems!$I$2:AY$2,)),"&lt;&gt;*"&amp;"(X)"&amp;"*")+COUNTIF(INDEX(ownership,0,MATCH(X$1,Systems!$I$2:AY$2,)),$A145&amp;",*")</f>
        <v>784</v>
      </c>
      <c r="Y145" s="121">
        <f t="array" ref="Y145">COUNTIF(INDEX(ownership,0,MATCH(Y$1,Systems!$I$2:AY$2,)),$A145)+COUNTIFS(INDEX(ownership,0,MATCH(Y$1,Systems!$I$2:AY$2,)),$A145&amp;"(*",INDEX(ownership,0,MATCH(Y$1,Systems!$I$2:AY$2,)),"&lt;&gt;*"&amp;"(X)"&amp;"*")+COUNTIF(INDEX(ownership,0,MATCH(Y$1,Systems!$I$2:AY$2,)),$A145&amp;",*")</f>
        <v>816</v>
      </c>
      <c r="Z145" s="121">
        <f t="array" ref="Z145">COUNTIF(INDEX(ownership,0,MATCH(Z$1,Systems!$I$2:AY$2,)),$A145)+COUNTIFS(INDEX(ownership,0,MATCH(Z$1,Systems!$I$2:AY$2,)),$A145&amp;"(*",INDEX(ownership,0,MATCH(Z$1,Systems!$I$2:AY$2,)),"&lt;&gt;*"&amp;"(X)"&amp;"*")+COUNTIF(INDEX(ownership,0,MATCH(Z$1,Systems!$I$2:AY$2,)),$A145&amp;",*")</f>
        <v>816</v>
      </c>
      <c r="AA145" s="121">
        <f t="array" ref="AA145">COUNTIF(INDEX(ownership,0,MATCH(AA$1,Systems!$I$2:AY$2,)),$A145)+COUNTIFS(INDEX(ownership,0,MATCH(AA$1,Systems!$I$2:AY$2,)),$A145&amp;"(*",INDEX(ownership,0,MATCH(AA$1,Systems!$I$2:AY$2,)),"&lt;&gt;*"&amp;"(X)"&amp;"*")+COUNTIF(INDEX(ownership,0,MATCH(AA$1,Systems!$I$2:AY$2,)),$A145&amp;",*")</f>
        <v>812</v>
      </c>
      <c r="AB145" s="121">
        <f t="array" ref="AB145">COUNTIF(INDEX(ownership,0,MATCH(AB$1,Systems!$I$2:AY$2,)),$A145)+COUNTIFS(INDEX(ownership,0,MATCH(AB$1,Systems!$I$2:AY$2,)),$A145&amp;"(*",INDEX(ownership,0,MATCH(AB$1,Systems!$I$2:AY$2,)),"&lt;&gt;*"&amp;"(X)"&amp;"*")+COUNTIF(INDEX(ownership,0,MATCH(AB$1,Systems!$I$2:AY$2,)),$A145&amp;",*")</f>
        <v>812</v>
      </c>
      <c r="AC145" s="121">
        <f t="array" ref="AC145">COUNTIF(INDEX(ownership,0,MATCH(AC$1,Systems!$I$2:AY$2,)),$A145)+COUNTIFS(INDEX(ownership,0,MATCH(AC$1,Systems!$I$2:AY$2,)),$A145&amp;"(*",INDEX(ownership,0,MATCH(AC$1,Systems!$I$2:AY$2,)),"&lt;&gt;*"&amp;"(X)"&amp;"*")+COUNTIF(INDEX(ownership,0,MATCH(AC$1,Systems!$I$2:AY$2,)),$A145&amp;",*")</f>
        <v>812</v>
      </c>
      <c r="AD145" s="121">
        <f t="array" ref="AD145">COUNTIF(INDEX(ownership,0,MATCH(AD$1,Systems!$I$2:AY$2,)),$A145)+COUNTIFS(INDEX(ownership,0,MATCH(AD$1,Systems!$I$2:AY$2,)),$A145&amp;"(*",INDEX(ownership,0,MATCH(AD$1,Systems!$I$2:AY$2,)),"&lt;&gt;*"&amp;"(X)"&amp;"*")+COUNTIF(INDEX(ownership,0,MATCH(AD$1,Systems!$I$2:AY$2,)),$A145&amp;",*")</f>
        <v>812</v>
      </c>
      <c r="AE145" s="121">
        <f t="array" ref="AE145">COUNTIF(INDEX(ownership,0,MATCH(AE$1,Systems!$I$2:AY$2,)),$A145)+COUNTIFS(INDEX(ownership,0,MATCH(AE$1,Systems!$I$2:AY$2,)),$A145&amp;"(*",INDEX(ownership,0,MATCH(AE$1,Systems!$I$2:AY$2,)),"&lt;&gt;*"&amp;"(X)"&amp;"*")+COUNTIF(INDEX(ownership,0,MATCH(AE$1,Systems!$I$2:AY$2,)),$A145&amp;",*")</f>
        <v>812</v>
      </c>
      <c r="AF145" s="121">
        <f t="array" ref="AF145">COUNTIF(INDEX(ownership,0,MATCH(AF$1,Systems!$I$2:AY$2,)),$A145)+COUNTIFS(INDEX(ownership,0,MATCH(AF$1,Systems!$I$2:AY$2,)),$A145&amp;"(*",INDEX(ownership,0,MATCH(AF$1,Systems!$I$2:AY$2,)),"&lt;&gt;*"&amp;"(X)"&amp;"*")+COUNTIF(INDEX(ownership,0,MATCH(AF$1,Systems!$I$2:AY$2,)),$A145&amp;",*")</f>
        <v>812</v>
      </c>
      <c r="AG145" s="121">
        <f t="array" ref="AG145">COUNTIF(INDEX(ownership,0,MATCH(AG$1,Systems!$I$2:AY$2,)),$A145)+COUNTIFS(INDEX(ownership,0,MATCH(AG$1,Systems!$I$2:AY$2,)),$A145&amp;"(*",INDEX(ownership,0,MATCH(AG$1,Systems!$I$2:AY$2,)),"&lt;&gt;*"&amp;"(X)"&amp;"*")+COUNTIF(INDEX(ownership,0,MATCH(AG$1,Systems!$I$2:AY$2,)),$A145&amp;",*")</f>
        <v>812</v>
      </c>
      <c r="AH145" s="121">
        <f t="array" ref="AH145">COUNTIF(INDEX(ownership,0,MATCH(AH$1,Systems!$I$2:AY$2,)),$A145)+COUNTIFS(INDEX(ownership,0,MATCH(AH$1,Systems!$I$2:AY$2,)),$A145&amp;"(*",INDEX(ownership,0,MATCH(AH$1,Systems!$I$2:AY$2,)),"&lt;&gt;*"&amp;"(X)"&amp;"*")+COUNTIF(INDEX(ownership,0,MATCH(AH$1,Systems!$I$2:AY$2,)),$A145&amp;",*")</f>
        <v>812</v>
      </c>
      <c r="AI145" s="121">
        <f t="array" ref="AI145">COUNTIF(INDEX(ownership,0,MATCH(AI$1,Systems!$I$2:AY$2,)),$A145)+COUNTIFS(INDEX(ownership,0,MATCH(AI$1,Systems!$I$2:AY$2,)),$A145&amp;"(*",INDEX(ownership,0,MATCH(AI$1,Systems!$I$2:AY$2,)),"&lt;&gt;*"&amp;"(X)"&amp;"*")+COUNTIF(INDEX(ownership,0,MATCH(AI$1,Systems!$I$2:AY$2,)),$A145&amp;",*")</f>
        <v>812</v>
      </c>
      <c r="AJ145" s="121">
        <f t="array" ref="AJ145">COUNTIF(INDEX(ownership,0,MATCH(AJ$1,Systems!$I$2:AY$2,)),$A145)+COUNTIFS(INDEX(ownership,0,MATCH(AJ$1,Systems!$I$2:AY$2,)),$A145&amp;"(*",INDEX(ownership,0,MATCH(AJ$1,Systems!$I$2:AY$2,)),"&lt;&gt;*"&amp;"(X)"&amp;"*")+COUNTIF(INDEX(ownership,0,MATCH(AJ$1,Systems!$I$2:AY$2,)),$A145&amp;",*")</f>
        <v>812</v>
      </c>
      <c r="AK145" s="121">
        <f t="array" ref="AK145">COUNTIF(INDEX(ownership,0,MATCH(AK$1,Systems!$I$2:AY$2,)),$A145)+COUNTIFS(INDEX(ownership,0,MATCH(AK$1,Systems!$I$2:AY$2,)),$A145&amp;"(*",INDEX(ownership,0,MATCH(AK$1,Systems!$I$2:AY$2,)),"&lt;&gt;*"&amp;"(X)"&amp;"*")+COUNTIF(INDEX(ownership,0,MATCH(AK$1,Systems!$I$2:AY$2,)),$A145&amp;",*")</f>
        <v>812</v>
      </c>
      <c r="AL145" s="121">
        <f t="array" ref="AL145">COUNTIF(INDEX(ownership,0,MATCH(AL$1,Systems!$I$2:AY$2,)),$A145)+COUNTIFS(INDEX(ownership,0,MATCH(AL$1,Systems!$I$2:AY$2,)),$A145&amp;"(*",INDEX(ownership,0,MATCH(AL$1,Systems!$I$2:AY$2,)),"&lt;&gt;*"&amp;"(X)"&amp;"*")+COUNTIF(INDEX(ownership,0,MATCH(AL$1,Systems!$I$2:AY$2,)),$A145&amp;",*")</f>
        <v>812</v>
      </c>
      <c r="AM145" s="121">
        <f t="array" ref="AM145">COUNTIF(INDEX(ownership,0,MATCH(AM$1,Systems!$I$2:AY$2,)),$A145)+COUNTIFS(INDEX(ownership,0,MATCH(AM$1,Systems!$I$2:AY$2,)),$A145&amp;"(*",INDEX(ownership,0,MATCH(AM$1,Systems!$I$2:AY$2,)),"&lt;&gt;*"&amp;"(X)"&amp;"*")+COUNTIF(INDEX(ownership,0,MATCH(AM$1,Systems!$I$2:AY$2,)),$A145&amp;",*")</f>
        <v>812</v>
      </c>
      <c r="AN145" s="121">
        <f t="array" ref="AN145">COUNTIF(INDEX(ownership,0,MATCH(AN$1,Systems!$I$2:AY$2,)),$A145)+COUNTIFS(INDEX(ownership,0,MATCH(AN$1,Systems!$I$2:AY$2,)),$A145&amp;"(*",INDEX(ownership,0,MATCH(AN$1,Systems!$I$2:AY$2,)),"&lt;&gt;*"&amp;"(X)"&amp;"*")+COUNTIF(INDEX(ownership,0,MATCH(AN$1,Systems!$I$2:AY$2,)),$A145&amp;",*")</f>
        <v>812</v>
      </c>
      <c r="AO145" s="121">
        <f t="array" ref="AO145">COUNTIF(INDEX(ownership,0,MATCH(AO$1,Systems!$I$2:AY$2,)),$A145)+COUNTIFS(INDEX(ownership,0,MATCH(AO$1,Systems!$I$2:AY$2,)),$A145&amp;"(*",INDEX(ownership,0,MATCH(AO$1,Systems!$I$2:AY$2,)),"&lt;&gt;*"&amp;"(X)"&amp;"*")+COUNTIF(INDEX(ownership,0,MATCH(AO$1,Systems!$I$2:AY$2,)),$A145&amp;",*")</f>
        <v>814</v>
      </c>
      <c r="AP145" s="121">
        <f t="array" ref="AP145">COUNTIF(INDEX(ownership,0,MATCH(AP$1,Systems!$I$2:AY$2,)),$A145)+COUNTIFS(INDEX(ownership,0,MATCH(AP$1,Systems!$I$2:AY$2,)),$A145&amp;"(*",INDEX(ownership,0,MATCH(AP$1,Systems!$I$2:AY$2,)),"&lt;&gt;*"&amp;"(X)"&amp;"*")+COUNTIF(INDEX(ownership,0,MATCH(AP$1,Systems!$I$2:AY$2,)),$A145&amp;",*")</f>
        <v>850</v>
      </c>
      <c r="AQ145" s="121">
        <f t="array" ref="AQ145">COUNTIF(INDEX(ownership,0,MATCH(AQ$1,Systems!$I$2:AY$2,)),$A145)+COUNTIFS(INDEX(ownership,0,MATCH(AQ$1,Systems!$I$2:AY$2,)),$A145&amp;"(*",INDEX(ownership,0,MATCH(AQ$1,Systems!$I$2:AY$2,)),"&lt;&gt;*"&amp;"(X)"&amp;"*")+COUNTIF(INDEX(ownership,0,MATCH(AQ$1,Systems!$I$2:AY$2,)),$A145&amp;",*")</f>
        <v>850</v>
      </c>
      <c r="AR145" s="121">
        <f t="array" ref="AR145">COUNTIF(INDEX(ownership,0,MATCH(AR$1,Systems!$I$2:AY$2,)),$A145)+COUNTIFS(INDEX(ownership,0,MATCH(AR$1,Systems!$I$2:AY$2,)),$A145&amp;"(*",INDEX(ownership,0,MATCH(AR$1,Systems!$I$2:AY$2,)),"&lt;&gt;*"&amp;"(X)"&amp;"*")+COUNTIF(INDEX(ownership,0,MATCH(AR$1,Systems!$I$2:AY$2,)),$A145&amp;",*")</f>
        <v>856</v>
      </c>
      <c r="AS145" s="121">
        <f t="array" ref="AS145">COUNTIF(INDEX(ownership,0,MATCH(AS$1,Systems!$I$2:AY$2,)),$A145)+COUNTIFS(INDEX(ownership,0,MATCH(AS$1,Systems!$I$2:AY$2,)),$A145&amp;"(*",INDEX(ownership,0,MATCH(AS$1,Systems!$I$2:AY$2,)),"&lt;&gt;*"&amp;"(X)"&amp;"*")+COUNTIF(INDEX(ownership,0,MATCH(AS$1,Systems!$I$2:AY$2,)),$A145&amp;",*")</f>
        <v>861</v>
      </c>
      <c r="AT145" s="121">
        <f t="array" ref="AT145">COUNTIF(INDEX(ownership,0,MATCH(AT$1,Systems!$I$2:AY$2,)),$A145)+COUNTIFS(INDEX(ownership,0,MATCH(AT$1,Systems!$I$2:AY$2,)),$A145&amp;"(*",INDEX(ownership,0,MATCH(AT$1,Systems!$I$2:AY$2,)),"&lt;&gt;*"&amp;"(X)"&amp;"*")+COUNTIF(INDEX(ownership,0,MATCH(AT$1,Systems!$I$2:AY$2,)),$A145&amp;",*")</f>
        <v>837</v>
      </c>
      <c r="AU145" s="121">
        <f t="array" ref="AU145">COUNTIF(INDEX(ownership,0,MATCH(AU$1,Systems!$I$2:AY$2,)),$A145)+COUNTIFS(INDEX(ownership,0,MATCH(AU$1,Systems!$I$2:AY$2,)),$A145&amp;"(*",INDEX(ownership,0,MATCH(AU$1,Systems!$I$2:AY$2,)),"&lt;&gt;*"&amp;"(X)"&amp;"*")+COUNTIF(INDEX(ownership,0,MATCH(AU$1,Systems!$I$2:AY$2,)),$A145&amp;",*")</f>
        <v>820</v>
      </c>
      <c r="AV145" s="121">
        <f t="array" ref="AV145">COUNTIF(INDEX(ownership,0,MATCH(AV$1,Systems!$I$2:AY$2,)),$A145)+COUNTIFS(INDEX(ownership,0,MATCH(AV$1,Systems!$I$2:AY$2,)),$A145&amp;"(*",INDEX(ownership,0,MATCH(AV$1,Systems!$I$2:AY$2,)),"&lt;&gt;*"&amp;"(X)"&amp;"*")+COUNTIF(INDEX(ownership,0,MATCH(AV$1,Systems!$I$2:AY$2,)),$A145&amp;",*")</f>
        <v>821</v>
      </c>
      <c r="AW145" s="121">
        <f t="array" ref="AW145">COUNTIF(INDEX(ownership,0,MATCH(AW$1,Systems!$I$2:AY$2,)),$A145)+COUNTIFS(INDEX(ownership,0,MATCH(AW$1,Systems!$I$2:AY$2,)),$A145&amp;"(*",INDEX(ownership,0,MATCH(AW$1,Systems!$I$2:AY$2,)),"&lt;&gt;*"&amp;"(X)"&amp;"*")+COUNTIF(INDEX(ownership,0,MATCH(AW$1,Systems!$I$2:AY$2,)),$A145&amp;",*")</f>
        <v>821</v>
      </c>
      <c r="AX145" s="121">
        <f t="array" ref="AX145">COUNTIF(INDEX(ownership,0,MATCH(AX$1,Systems!$I$2:AY$2,)),$A145)+COUNTIFS(INDEX(ownership,0,MATCH(AX$1,Systems!$I$2:AY$2,)),$A145&amp;"(*",INDEX(ownership,0,MATCH(AX$1,Systems!$I$2:AY$2,)),"&lt;&gt;*"&amp;"(X)"&amp;"*")+COUNTIF(INDEX(ownership,0,MATCH(AX$1,Systems!$I$2:AY$2,)),$A145&amp;",*")</f>
        <v>821</v>
      </c>
      <c r="AY145" s="121">
        <f t="array" ref="AY145">COUNTIF(INDEX(ownership,0,MATCH(AY$1,Systems!$I$2:AZ$2,)),$A145)+COUNTIFS(INDEX(ownership,0,MATCH(AY$1,Systems!$I$2:AZ$2,)),$A145&amp;"(*",INDEX(ownership,0,MATCH(AY$1,Systems!$I$2:AZ$2,)),"&lt;&gt;*"&amp;"(X)"&amp;"*")+COUNTIF(INDEX(ownership,0,MATCH(AY$1,Systems!$I$2:AZ$2,)),$A145&amp;",*")</f>
        <v>723</v>
      </c>
      <c r="AZ145" s="121">
        <f t="array" ref="AZ145">COUNTIF(INDEX(ownership,0,MATCH(AZ$1,Systems!$I$2:AY$2,)),$A145)+COUNTIFS(INDEX(ownership,0,MATCH(AZ$1,Systems!$I$2:AY$2,)),$A145&amp;"(*",INDEX(ownership,0,MATCH(AZ$1,Systems!$I$2:AY$2,)),"&lt;&gt;*"&amp;"(X)"&amp;"*")+COUNTIF(INDEX(ownership,0,MATCH(AZ$1,Systems!$I$2:AY$2,)),$A145&amp;",*")</f>
        <v>0</v>
      </c>
    </row>
    <row r="146" ht="15.75" customHeight="1">
      <c r="A146" s="60" t="s">
        <v>2173</v>
      </c>
      <c r="B146" s="60" t="s">
        <v>8197</v>
      </c>
      <c r="C146" s="60" t="s">
        <v>8198</v>
      </c>
      <c r="D146" s="69"/>
      <c r="E146" s="69"/>
      <c r="F146" s="122"/>
      <c r="G146" s="121">
        <f t="shared" si="1"/>
        <v>10</v>
      </c>
      <c r="H146" s="121">
        <f t="array" ref="H146">COUNTIF(INDEX(ownership,0,MATCH(H$1,Systems!$I$2:AY$2,)),$A146)+COUNTIFS(INDEX(ownership,0,MATCH(H$1,Systems!$I$2:AY$2,)),$A146&amp;"(*",INDEX(ownership,0,MATCH(H$1,Systems!$I$2:AY$2,)),"&lt;&gt;*"&amp;"(X)"&amp;"*")+COUNTIF(INDEX(ownership,0,MATCH(H$1,Systems!$I$2:AY$2,)),$A146&amp;",*")</f>
        <v>0</v>
      </c>
      <c r="I146" s="121">
        <f t="array" ref="I146">COUNTIF(INDEX(ownership,0,MATCH(I$1,Systems!$I$2:AY$2,)),$A146)+COUNTIFS(INDEX(ownership,0,MATCH(I$1,Systems!$I$2:AY$2,)),$A146&amp;"(*",INDEX(ownership,0,MATCH(I$1,Systems!$I$2:AY$2,)),"&lt;&gt;*"&amp;"(X)"&amp;"*")+COUNTIF(INDEX(ownership,0,MATCH(I$1,Systems!$I$2:AY$2,)),$A146&amp;",*")</f>
        <v>0</v>
      </c>
      <c r="J146" s="121">
        <f t="array" ref="J146">COUNTIF(INDEX(ownership,0,MATCH(J$1,Systems!$I$2:AY$2,)),$A146)+COUNTIFS(INDEX(ownership,0,MATCH(J$1,Systems!$I$2:AY$2,)),$A146&amp;"(*",INDEX(ownership,0,MATCH(J$1,Systems!$I$2:AY$2,)),"&lt;&gt;*"&amp;"(X)"&amp;"*")+COUNTIF(INDEX(ownership,0,MATCH(J$1,Systems!$I$2:AY$2,)),$A146&amp;",*")</f>
        <v>0</v>
      </c>
      <c r="K146" s="121">
        <f t="array" ref="K146">COUNTIF(INDEX(ownership,0,MATCH(K$1,Systems!$I$2:AY$2,)),$A146)+COUNTIFS(INDEX(ownership,0,MATCH(K$1,Systems!$I$2:AY$2,)),$A146&amp;"(*",INDEX(ownership,0,MATCH(K$1,Systems!$I$2:AY$2,)),"&lt;&gt;*"&amp;"(X)"&amp;"*")+COUNTIF(INDEX(ownership,0,MATCH(K$1,Systems!$I$2:AY$2,)),$A146&amp;",*")</f>
        <v>0</v>
      </c>
      <c r="L146" s="121">
        <f t="array" ref="L146">COUNTIF(INDEX(ownership,0,MATCH(L$1,Systems!$I$2:AY$2,)),$A146)+COUNTIFS(INDEX(ownership,0,MATCH(L$1,Systems!$I$2:AY$2,)),$A146&amp;"(*",INDEX(ownership,0,MATCH(L$1,Systems!$I$2:AY$2,)),"&lt;&gt;*"&amp;"(X)"&amp;"*")+COUNTIF(INDEX(ownership,0,MATCH(L$1,Systems!$I$2:AY$2,)),$A146&amp;",*")</f>
        <v>0</v>
      </c>
      <c r="M146" s="121">
        <f t="array" ref="M146">COUNTIF(INDEX(ownership,0,MATCH(M$1,Systems!$I$2:AY$2,)),$A146)+COUNTIFS(INDEX(ownership,0,MATCH(M$1,Systems!$I$2:AY$2,)),$A146&amp;"(*",INDEX(ownership,0,MATCH(M$1,Systems!$I$2:AY$2,)),"&lt;&gt;*"&amp;"(X)"&amp;"*")+COUNTIF(INDEX(ownership,0,MATCH(M$1,Systems!$I$2:AY$2,)),$A146&amp;",*")</f>
        <v>0</v>
      </c>
      <c r="N146" s="121">
        <f t="array" ref="N146">COUNTIF(INDEX(ownership,0,MATCH(N$1,Systems!$I$2:AY$2,)),$A146)+COUNTIFS(INDEX(ownership,0,MATCH(N$1,Systems!$I$2:AY$2,)),$A146&amp;"(*",INDEX(ownership,0,MATCH(N$1,Systems!$I$2:AY$2,)),"&lt;&gt;*"&amp;"(X)"&amp;"*")+COUNTIF(INDEX(ownership,0,MATCH(N$1,Systems!$I$2:AY$2,)),$A146&amp;",*")</f>
        <v>0</v>
      </c>
      <c r="O146" s="121">
        <f t="array" ref="O146">COUNTIF(INDEX(ownership,0,MATCH(O$1,Systems!$I$2:AY$2,)),$A146)+COUNTIFS(INDEX(ownership,0,MATCH(O$1,Systems!$I$2:AY$2,)),$A146&amp;"(*",INDEX(ownership,0,MATCH(O$1,Systems!$I$2:AY$2,)),"&lt;&gt;*"&amp;"(X)"&amp;"*")+COUNTIF(INDEX(ownership,0,MATCH(O$1,Systems!$I$2:AY$2,)),$A146&amp;",*")</f>
        <v>0</v>
      </c>
      <c r="P146" s="121">
        <f t="array" ref="P146">COUNTIF(INDEX(ownership,0,MATCH(P$1,Systems!$I$2:AY$2,)),$A146)+COUNTIFS(INDEX(ownership,0,MATCH(P$1,Systems!$I$2:AY$2,)),$A146&amp;"(*",INDEX(ownership,0,MATCH(P$1,Systems!$I$2:AY$2,)),"&lt;&gt;*"&amp;"(X)"&amp;"*")+COUNTIF(INDEX(ownership,0,MATCH(P$1,Systems!$I$2:AY$2,)),$A146&amp;",*")</f>
        <v>0</v>
      </c>
      <c r="Q146" s="121">
        <f t="array" ref="Q146">COUNTIF(INDEX(ownership,0,MATCH(Q$1,Systems!$I$2:AY$2,)),$A146)+COUNTIFS(INDEX(ownership,0,MATCH(Q$1,Systems!$I$2:AY$2,)),$A146&amp;"(*",INDEX(ownership,0,MATCH(Q$1,Systems!$I$2:AY$2,)),"&lt;&gt;*"&amp;"(X)"&amp;"*")+COUNTIF(INDEX(ownership,0,MATCH(Q$1,Systems!$I$2:AY$2,)),$A146&amp;",*")</f>
        <v>0</v>
      </c>
      <c r="R146" s="121">
        <f t="array" ref="R146">COUNTIF(INDEX(ownership,0,MATCH(R$1,Systems!$I$2:AY$2,)),$A146)+COUNTIFS(INDEX(ownership,0,MATCH(R$1,Systems!$I$2:AY$2,)),$A146&amp;"(*",INDEX(ownership,0,MATCH(R$1,Systems!$I$2:AY$2,)),"&lt;&gt;*"&amp;"(X)"&amp;"*")+COUNTIF(INDEX(ownership,0,MATCH(R$1,Systems!$I$2:AY$2,)),$A146&amp;",*")</f>
        <v>0</v>
      </c>
      <c r="S146" s="121">
        <f t="array" ref="S146">COUNTIF(INDEX(ownership,0,MATCH(S$1,Systems!$I$2:AY$2,)),$A146)+COUNTIFS(INDEX(ownership,0,MATCH(S$1,Systems!$I$2:AY$2,)),$A146&amp;"(*",INDEX(ownership,0,MATCH(S$1,Systems!$I$2:AY$2,)),"&lt;&gt;*"&amp;"(X)"&amp;"*")+COUNTIF(INDEX(ownership,0,MATCH(S$1,Systems!$I$2:AY$2,)),$A146&amp;",*")</f>
        <v>0</v>
      </c>
      <c r="T146" s="121">
        <f t="array" ref="T146">COUNTIF(INDEX(ownership,0,MATCH(T$1,Systems!$I$2:AY$2,)),$A146)+COUNTIFS(INDEX(ownership,0,MATCH(T$1,Systems!$I$2:AY$2,)),$A146&amp;"(*",INDEX(ownership,0,MATCH(T$1,Systems!$I$2:AY$2,)),"&lt;&gt;*"&amp;"(X)"&amp;"*")+COUNTIF(INDEX(ownership,0,MATCH(T$1,Systems!$I$2:AY$2,)),$A146&amp;",*")</f>
        <v>0</v>
      </c>
      <c r="U146" s="121">
        <f t="array" ref="U146">COUNTIF(INDEX(ownership,0,MATCH(U$1,Systems!$I$2:AY$2,)),$A146)+COUNTIFS(INDEX(ownership,0,MATCH(U$1,Systems!$I$2:AY$2,)),$A146&amp;"(*",INDEX(ownership,0,MATCH(U$1,Systems!$I$2:AY$2,)),"&lt;&gt;*"&amp;"(X)"&amp;"*")+COUNTIF(INDEX(ownership,0,MATCH(U$1,Systems!$I$2:AY$2,)),$A146&amp;",*")</f>
        <v>0</v>
      </c>
      <c r="V146" s="121">
        <f t="array" ref="V146">COUNTIF(INDEX(ownership,0,MATCH(V$1,Systems!$I$2:AY$2,)),$A146)+COUNTIFS(INDEX(ownership,0,MATCH(V$1,Systems!$I$2:AY$2,)),$A146&amp;"(*",INDEX(ownership,0,MATCH(V$1,Systems!$I$2:AY$2,)),"&lt;&gt;*"&amp;"(X)"&amp;"*")+COUNTIF(INDEX(ownership,0,MATCH(V$1,Systems!$I$2:AY$2,)),$A146&amp;",*")</f>
        <v>0</v>
      </c>
      <c r="W146" s="121">
        <f t="array" ref="W146">COUNTIF(INDEX(ownership,0,MATCH(W$1,Systems!$I$2:AY$2,)),$A146)+COUNTIFS(INDEX(ownership,0,MATCH(W$1,Systems!$I$2:AY$2,)),$A146&amp;"(*",INDEX(ownership,0,MATCH(W$1,Systems!$I$2:AY$2,)),"&lt;&gt;*"&amp;"(X)"&amp;"*")+COUNTIF(INDEX(ownership,0,MATCH(W$1,Systems!$I$2:AY$2,)),$A146&amp;",*")</f>
        <v>0</v>
      </c>
      <c r="X146" s="121">
        <f t="array" ref="X146">COUNTIF(INDEX(ownership,0,MATCH(X$1,Systems!$I$2:AY$2,)),$A146)+COUNTIFS(INDEX(ownership,0,MATCH(X$1,Systems!$I$2:AY$2,)),$A146&amp;"(*",INDEX(ownership,0,MATCH(X$1,Systems!$I$2:AY$2,)),"&lt;&gt;*"&amp;"(X)"&amp;"*")+COUNTIF(INDEX(ownership,0,MATCH(X$1,Systems!$I$2:AY$2,)),$A146&amp;",*")</f>
        <v>10</v>
      </c>
      <c r="Y146" s="121">
        <f t="array" ref="Y146">COUNTIF(INDEX(ownership,0,MATCH(Y$1,Systems!$I$2:AY$2,)),$A146)+COUNTIFS(INDEX(ownership,0,MATCH(Y$1,Systems!$I$2:AY$2,)),$A146&amp;"(*",INDEX(ownership,0,MATCH(Y$1,Systems!$I$2:AY$2,)),"&lt;&gt;*"&amp;"(X)"&amp;"*")+COUNTIF(INDEX(ownership,0,MATCH(Y$1,Systems!$I$2:AY$2,)),$A146&amp;",*")</f>
        <v>10</v>
      </c>
      <c r="Z146" s="121">
        <f t="array" ref="Z146">COUNTIF(INDEX(ownership,0,MATCH(Z$1,Systems!$I$2:AY$2,)),$A146)+COUNTIFS(INDEX(ownership,0,MATCH(Z$1,Systems!$I$2:AY$2,)),$A146&amp;"(*",INDEX(ownership,0,MATCH(Z$1,Systems!$I$2:AY$2,)),"&lt;&gt;*"&amp;"(X)"&amp;"*")+COUNTIF(INDEX(ownership,0,MATCH(Z$1,Systems!$I$2:AY$2,)),$A146&amp;",*")</f>
        <v>10</v>
      </c>
      <c r="AA146" s="121">
        <f t="array" ref="AA146">COUNTIF(INDEX(ownership,0,MATCH(AA$1,Systems!$I$2:AY$2,)),$A146)+COUNTIFS(INDEX(ownership,0,MATCH(AA$1,Systems!$I$2:AY$2,)),$A146&amp;"(*",INDEX(ownership,0,MATCH(AA$1,Systems!$I$2:AY$2,)),"&lt;&gt;*"&amp;"(X)"&amp;"*")+COUNTIF(INDEX(ownership,0,MATCH(AA$1,Systems!$I$2:AY$2,)),$A146&amp;",*")</f>
        <v>10</v>
      </c>
      <c r="AB146" s="121">
        <f t="array" ref="AB146">COUNTIF(INDEX(ownership,0,MATCH(AB$1,Systems!$I$2:AY$2,)),$A146)+COUNTIFS(INDEX(ownership,0,MATCH(AB$1,Systems!$I$2:AY$2,)),$A146&amp;"(*",INDEX(ownership,0,MATCH(AB$1,Systems!$I$2:AY$2,)),"&lt;&gt;*"&amp;"(X)"&amp;"*")+COUNTIF(INDEX(ownership,0,MATCH(AB$1,Systems!$I$2:AY$2,)),$A146&amp;",*")</f>
        <v>10</v>
      </c>
      <c r="AC146" s="121">
        <f t="array" ref="AC146">COUNTIF(INDEX(ownership,0,MATCH(AC$1,Systems!$I$2:AY$2,)),$A146)+COUNTIFS(INDEX(ownership,0,MATCH(AC$1,Systems!$I$2:AY$2,)),$A146&amp;"(*",INDEX(ownership,0,MATCH(AC$1,Systems!$I$2:AY$2,)),"&lt;&gt;*"&amp;"(X)"&amp;"*")+COUNTIF(INDEX(ownership,0,MATCH(AC$1,Systems!$I$2:AY$2,)),$A146&amp;",*")</f>
        <v>10</v>
      </c>
      <c r="AD146" s="121">
        <f t="array" ref="AD146">COUNTIF(INDEX(ownership,0,MATCH(AD$1,Systems!$I$2:AY$2,)),$A146)+COUNTIFS(INDEX(ownership,0,MATCH(AD$1,Systems!$I$2:AY$2,)),$A146&amp;"(*",INDEX(ownership,0,MATCH(AD$1,Systems!$I$2:AY$2,)),"&lt;&gt;*"&amp;"(X)"&amp;"*")+COUNTIF(INDEX(ownership,0,MATCH(AD$1,Systems!$I$2:AY$2,)),$A146&amp;",*")</f>
        <v>10</v>
      </c>
      <c r="AE146" s="121">
        <f t="array" ref="AE146">COUNTIF(INDEX(ownership,0,MATCH(AE$1,Systems!$I$2:AY$2,)),$A146)+COUNTIFS(INDEX(ownership,0,MATCH(AE$1,Systems!$I$2:AY$2,)),$A146&amp;"(*",INDEX(ownership,0,MATCH(AE$1,Systems!$I$2:AY$2,)),"&lt;&gt;*"&amp;"(X)"&amp;"*")+COUNTIF(INDEX(ownership,0,MATCH(AE$1,Systems!$I$2:AY$2,)),$A146&amp;",*")</f>
        <v>10</v>
      </c>
      <c r="AF146" s="121">
        <f t="array" ref="AF146">COUNTIF(INDEX(ownership,0,MATCH(AF$1,Systems!$I$2:AY$2,)),$A146)+COUNTIFS(INDEX(ownership,0,MATCH(AF$1,Systems!$I$2:AY$2,)),$A146&amp;"(*",INDEX(ownership,0,MATCH(AF$1,Systems!$I$2:AY$2,)),"&lt;&gt;*"&amp;"(X)"&amp;"*")+COUNTIF(INDEX(ownership,0,MATCH(AF$1,Systems!$I$2:AY$2,)),$A146&amp;",*")</f>
        <v>10</v>
      </c>
      <c r="AG146" s="121">
        <f t="array" ref="AG146">COUNTIF(INDEX(ownership,0,MATCH(AG$1,Systems!$I$2:AY$2,)),$A146)+COUNTIFS(INDEX(ownership,0,MATCH(AG$1,Systems!$I$2:AY$2,)),$A146&amp;"(*",INDEX(ownership,0,MATCH(AG$1,Systems!$I$2:AY$2,)),"&lt;&gt;*"&amp;"(X)"&amp;"*")+COUNTIF(INDEX(ownership,0,MATCH(AG$1,Systems!$I$2:AY$2,)),$A146&amp;",*")</f>
        <v>10</v>
      </c>
      <c r="AH146" s="121">
        <f t="array" ref="AH146">COUNTIF(INDEX(ownership,0,MATCH(AH$1,Systems!$I$2:AY$2,)),$A146)+COUNTIFS(INDEX(ownership,0,MATCH(AH$1,Systems!$I$2:AY$2,)),$A146&amp;"(*",INDEX(ownership,0,MATCH(AH$1,Systems!$I$2:AY$2,)),"&lt;&gt;*"&amp;"(X)"&amp;"*")+COUNTIF(INDEX(ownership,0,MATCH(AH$1,Systems!$I$2:AY$2,)),$A146&amp;",*")</f>
        <v>10</v>
      </c>
      <c r="AI146" s="121">
        <f t="array" ref="AI146">COUNTIF(INDEX(ownership,0,MATCH(AI$1,Systems!$I$2:AY$2,)),$A146)+COUNTIFS(INDEX(ownership,0,MATCH(AI$1,Systems!$I$2:AY$2,)),$A146&amp;"(*",INDEX(ownership,0,MATCH(AI$1,Systems!$I$2:AY$2,)),"&lt;&gt;*"&amp;"(X)"&amp;"*")+COUNTIF(INDEX(ownership,0,MATCH(AI$1,Systems!$I$2:AY$2,)),$A146&amp;",*")</f>
        <v>10</v>
      </c>
      <c r="AJ146" s="121">
        <f t="array" ref="AJ146">COUNTIF(INDEX(ownership,0,MATCH(AJ$1,Systems!$I$2:AY$2,)),$A146)+COUNTIFS(INDEX(ownership,0,MATCH(AJ$1,Systems!$I$2:AY$2,)),$A146&amp;"(*",INDEX(ownership,0,MATCH(AJ$1,Systems!$I$2:AY$2,)),"&lt;&gt;*"&amp;"(X)"&amp;"*")+COUNTIF(INDEX(ownership,0,MATCH(AJ$1,Systems!$I$2:AY$2,)),$A146&amp;",*")</f>
        <v>10</v>
      </c>
      <c r="AK146" s="121">
        <f t="array" ref="AK146">COUNTIF(INDEX(ownership,0,MATCH(AK$1,Systems!$I$2:AY$2,)),$A146)+COUNTIFS(INDEX(ownership,0,MATCH(AK$1,Systems!$I$2:AY$2,)),$A146&amp;"(*",INDEX(ownership,0,MATCH(AK$1,Systems!$I$2:AY$2,)),"&lt;&gt;*"&amp;"(X)"&amp;"*")+COUNTIF(INDEX(ownership,0,MATCH(AK$1,Systems!$I$2:AY$2,)),$A146&amp;",*")</f>
        <v>10</v>
      </c>
      <c r="AL146" s="121">
        <f t="array" ref="AL146">COUNTIF(INDEX(ownership,0,MATCH(AL$1,Systems!$I$2:AY$2,)),$A146)+COUNTIFS(INDEX(ownership,0,MATCH(AL$1,Systems!$I$2:AY$2,)),$A146&amp;"(*",INDEX(ownership,0,MATCH(AL$1,Systems!$I$2:AY$2,)),"&lt;&gt;*"&amp;"(X)"&amp;"*")+COUNTIF(INDEX(ownership,0,MATCH(AL$1,Systems!$I$2:AY$2,)),$A146&amp;",*")</f>
        <v>10</v>
      </c>
      <c r="AM146" s="121">
        <f t="array" ref="AM146">COUNTIF(INDEX(ownership,0,MATCH(AM$1,Systems!$I$2:AY$2,)),$A146)+COUNTIFS(INDEX(ownership,0,MATCH(AM$1,Systems!$I$2:AY$2,)),$A146&amp;"(*",INDEX(ownership,0,MATCH(AM$1,Systems!$I$2:AY$2,)),"&lt;&gt;*"&amp;"(X)"&amp;"*")+COUNTIF(INDEX(ownership,0,MATCH(AM$1,Systems!$I$2:AY$2,)),$A146&amp;",*")</f>
        <v>10</v>
      </c>
      <c r="AN146" s="121">
        <f t="array" ref="AN146">COUNTIF(INDEX(ownership,0,MATCH(AN$1,Systems!$I$2:AY$2,)),$A146)+COUNTIFS(INDEX(ownership,0,MATCH(AN$1,Systems!$I$2:AY$2,)),$A146&amp;"(*",INDEX(ownership,0,MATCH(AN$1,Systems!$I$2:AY$2,)),"&lt;&gt;*"&amp;"(X)"&amp;"*")+COUNTIF(INDEX(ownership,0,MATCH(AN$1,Systems!$I$2:AY$2,)),$A146&amp;",*")</f>
        <v>9</v>
      </c>
      <c r="AO146" s="121">
        <f t="array" ref="AO146">COUNTIF(INDEX(ownership,0,MATCH(AO$1,Systems!$I$2:AY$2,)),$A146)+COUNTIFS(INDEX(ownership,0,MATCH(AO$1,Systems!$I$2:AY$2,)),$A146&amp;"(*",INDEX(ownership,0,MATCH(AO$1,Systems!$I$2:AY$2,)),"&lt;&gt;*"&amp;"(X)"&amp;"*")+COUNTIF(INDEX(ownership,0,MATCH(AO$1,Systems!$I$2:AY$2,)),$A146&amp;",*")</f>
        <v>9</v>
      </c>
      <c r="AP146" s="121">
        <f t="array" ref="AP146">COUNTIF(INDEX(ownership,0,MATCH(AP$1,Systems!$I$2:AY$2,)),$A146)+COUNTIFS(INDEX(ownership,0,MATCH(AP$1,Systems!$I$2:AY$2,)),$A146&amp;"(*",INDEX(ownership,0,MATCH(AP$1,Systems!$I$2:AY$2,)),"&lt;&gt;*"&amp;"(X)"&amp;"*")+COUNTIF(INDEX(ownership,0,MATCH(AP$1,Systems!$I$2:AY$2,)),$A146&amp;",*")</f>
        <v>9</v>
      </c>
      <c r="AQ146" s="121">
        <f t="array" ref="AQ146">COUNTIF(INDEX(ownership,0,MATCH(AQ$1,Systems!$I$2:AY$2,)),$A146)+COUNTIFS(INDEX(ownership,0,MATCH(AQ$1,Systems!$I$2:AY$2,)),$A146&amp;"(*",INDEX(ownership,0,MATCH(AQ$1,Systems!$I$2:AY$2,)),"&lt;&gt;*"&amp;"(X)"&amp;"*")+COUNTIF(INDEX(ownership,0,MATCH(AQ$1,Systems!$I$2:AY$2,)),$A146&amp;",*")</f>
        <v>9</v>
      </c>
      <c r="AR146" s="121">
        <f t="array" ref="AR146">COUNTIF(INDEX(ownership,0,MATCH(AR$1,Systems!$I$2:AY$2,)),$A146)+COUNTIFS(INDEX(ownership,0,MATCH(AR$1,Systems!$I$2:AY$2,)),$A146&amp;"(*",INDEX(ownership,0,MATCH(AR$1,Systems!$I$2:AY$2,)),"&lt;&gt;*"&amp;"(X)"&amp;"*")+COUNTIF(INDEX(ownership,0,MATCH(AR$1,Systems!$I$2:AY$2,)),$A146&amp;",*")</f>
        <v>9</v>
      </c>
      <c r="AS146" s="121">
        <f t="array" ref="AS146">COUNTIF(INDEX(ownership,0,MATCH(AS$1,Systems!$I$2:AY$2,)),$A146)+COUNTIFS(INDEX(ownership,0,MATCH(AS$1,Systems!$I$2:AY$2,)),$A146&amp;"(*",INDEX(ownership,0,MATCH(AS$1,Systems!$I$2:AY$2,)),"&lt;&gt;*"&amp;"(X)"&amp;"*")+COUNTIF(INDEX(ownership,0,MATCH(AS$1,Systems!$I$2:AY$2,)),$A146&amp;",*")</f>
        <v>9</v>
      </c>
      <c r="AT146" s="121">
        <f t="array" ref="AT146">COUNTIF(INDEX(ownership,0,MATCH(AT$1,Systems!$I$2:AY$2,)),$A146)+COUNTIFS(INDEX(ownership,0,MATCH(AT$1,Systems!$I$2:AY$2,)),$A146&amp;"(*",INDEX(ownership,0,MATCH(AT$1,Systems!$I$2:AY$2,)),"&lt;&gt;*"&amp;"(X)"&amp;"*")+COUNTIF(INDEX(ownership,0,MATCH(AT$1,Systems!$I$2:AY$2,)),$A146&amp;",*")</f>
        <v>9</v>
      </c>
      <c r="AU146" s="121">
        <f t="array" ref="AU146">COUNTIF(INDEX(ownership,0,MATCH(AU$1,Systems!$I$2:AY$2,)),$A146)+COUNTIFS(INDEX(ownership,0,MATCH(AU$1,Systems!$I$2:AY$2,)),$A146&amp;"(*",INDEX(ownership,0,MATCH(AU$1,Systems!$I$2:AY$2,)),"&lt;&gt;*"&amp;"(X)"&amp;"*")+COUNTIF(INDEX(ownership,0,MATCH(AU$1,Systems!$I$2:AY$2,)),$A146&amp;",*")</f>
        <v>9</v>
      </c>
      <c r="AV146" s="121">
        <f t="array" ref="AV146">COUNTIF(INDEX(ownership,0,MATCH(AV$1,Systems!$I$2:AY$2,)),$A146)+COUNTIFS(INDEX(ownership,0,MATCH(AV$1,Systems!$I$2:AY$2,)),$A146&amp;"(*",INDEX(ownership,0,MATCH(AV$1,Systems!$I$2:AY$2,)),"&lt;&gt;*"&amp;"(X)"&amp;"*")+COUNTIF(INDEX(ownership,0,MATCH(AV$1,Systems!$I$2:AY$2,)),$A146&amp;",*")</f>
        <v>9</v>
      </c>
      <c r="AW146" s="121">
        <f t="array" ref="AW146">COUNTIF(INDEX(ownership,0,MATCH(AW$1,Systems!$I$2:AY$2,)),$A146)+COUNTIFS(INDEX(ownership,0,MATCH(AW$1,Systems!$I$2:AY$2,)),$A146&amp;"(*",INDEX(ownership,0,MATCH(AW$1,Systems!$I$2:AY$2,)),"&lt;&gt;*"&amp;"(X)"&amp;"*")+COUNTIF(INDEX(ownership,0,MATCH(AW$1,Systems!$I$2:AY$2,)),$A146&amp;",*")</f>
        <v>9</v>
      </c>
      <c r="AX146" s="121">
        <f t="array" ref="AX146">COUNTIF(INDEX(ownership,0,MATCH(AX$1,Systems!$I$2:AY$2,)),$A146)+COUNTIFS(INDEX(ownership,0,MATCH(AX$1,Systems!$I$2:AY$2,)),$A146&amp;"(*",INDEX(ownership,0,MATCH(AX$1,Systems!$I$2:AY$2,)),"&lt;&gt;*"&amp;"(X)"&amp;"*")+COUNTIF(INDEX(ownership,0,MATCH(AX$1,Systems!$I$2:AY$2,)),$A146&amp;",*")</f>
        <v>9</v>
      </c>
      <c r="AY146" s="121">
        <f t="array" ref="AY146">COUNTIF(INDEX(ownership,0,MATCH(AY$1,Systems!$I$2:AZ$2,)),$A146)+COUNTIFS(INDEX(ownership,0,MATCH(AY$1,Systems!$I$2:AZ$2,)),$A146&amp;"(*",INDEX(ownership,0,MATCH(AY$1,Systems!$I$2:AZ$2,)),"&lt;&gt;*"&amp;"(X)"&amp;"*")+COUNTIF(INDEX(ownership,0,MATCH(AY$1,Systems!$I$2:AZ$2,)),$A146&amp;",*")</f>
        <v>9</v>
      </c>
      <c r="AZ146" s="121">
        <f t="array" ref="AZ146">COUNTIF(INDEX(ownership,0,MATCH(AZ$1,Systems!$I$2:AY$2,)),$A146)+COUNTIFS(INDEX(ownership,0,MATCH(AZ$1,Systems!$I$2:AY$2,)),$A146&amp;"(*",INDEX(ownership,0,MATCH(AZ$1,Systems!$I$2:AY$2,)),"&lt;&gt;*"&amp;"(X)"&amp;"*")+COUNTIF(INDEX(ownership,0,MATCH(AZ$1,Systems!$I$2:AY$2,)),$A146&amp;",*")</f>
        <v>0</v>
      </c>
    </row>
    <row r="147" ht="15.75" customHeight="1">
      <c r="A147" s="60" t="s">
        <v>8199</v>
      </c>
      <c r="B147" s="60" t="s">
        <v>8200</v>
      </c>
      <c r="C147" s="60" t="s">
        <v>8201</v>
      </c>
      <c r="D147" s="69"/>
      <c r="E147" s="69"/>
      <c r="F147" s="122"/>
      <c r="G147" s="121">
        <f t="shared" si="1"/>
        <v>15</v>
      </c>
      <c r="H147" s="121">
        <f t="array" ref="H147">COUNTIF(INDEX(ownership,0,MATCH(H$1,Systems!$I$2:AY$2,)),$A147)+COUNTIFS(INDEX(ownership,0,MATCH(H$1,Systems!$I$2:AY$2,)),$A147&amp;"(*",INDEX(ownership,0,MATCH(H$1,Systems!$I$2:AY$2,)),"&lt;&gt;*"&amp;"(X)"&amp;"*")+COUNTIF(INDEX(ownership,0,MATCH(H$1,Systems!$I$2:AY$2,)),$A147&amp;",*")</f>
        <v>0</v>
      </c>
      <c r="I147" s="121">
        <f t="array" ref="I147">COUNTIF(INDEX(ownership,0,MATCH(I$1,Systems!$I$2:AY$2,)),$A147)+COUNTIFS(INDEX(ownership,0,MATCH(I$1,Systems!$I$2:AY$2,)),$A147&amp;"(*",INDEX(ownership,0,MATCH(I$1,Systems!$I$2:AY$2,)),"&lt;&gt;*"&amp;"(X)"&amp;"*")+COUNTIF(INDEX(ownership,0,MATCH(I$1,Systems!$I$2:AY$2,)),$A147&amp;",*")</f>
        <v>0</v>
      </c>
      <c r="J147" s="121">
        <f t="array" ref="J147">COUNTIF(INDEX(ownership,0,MATCH(J$1,Systems!$I$2:AY$2,)),$A147)+COUNTIFS(INDEX(ownership,0,MATCH(J$1,Systems!$I$2:AY$2,)),$A147&amp;"(*",INDEX(ownership,0,MATCH(J$1,Systems!$I$2:AY$2,)),"&lt;&gt;*"&amp;"(X)"&amp;"*")+COUNTIF(INDEX(ownership,0,MATCH(J$1,Systems!$I$2:AY$2,)),$A147&amp;",*")</f>
        <v>2</v>
      </c>
      <c r="K147" s="121">
        <f t="array" ref="K147">COUNTIF(INDEX(ownership,0,MATCH(K$1,Systems!$I$2:AY$2,)),$A147)+COUNTIFS(INDEX(ownership,0,MATCH(K$1,Systems!$I$2:AY$2,)),$A147&amp;"(*",INDEX(ownership,0,MATCH(K$1,Systems!$I$2:AY$2,)),"&lt;&gt;*"&amp;"(X)"&amp;"*")+COUNTIF(INDEX(ownership,0,MATCH(K$1,Systems!$I$2:AY$2,)),$A147&amp;",*")</f>
        <v>0</v>
      </c>
      <c r="L147" s="121">
        <f t="array" ref="L147">COUNTIF(INDEX(ownership,0,MATCH(L$1,Systems!$I$2:AY$2,)),$A147)+COUNTIFS(INDEX(ownership,0,MATCH(L$1,Systems!$I$2:AY$2,)),$A147&amp;"(*",INDEX(ownership,0,MATCH(L$1,Systems!$I$2:AY$2,)),"&lt;&gt;*"&amp;"(X)"&amp;"*")+COUNTIF(INDEX(ownership,0,MATCH(L$1,Systems!$I$2:AY$2,)),$A147&amp;",*")</f>
        <v>0</v>
      </c>
      <c r="M147" s="121">
        <f t="array" ref="M147">COUNTIF(INDEX(ownership,0,MATCH(M$1,Systems!$I$2:AY$2,)),$A147)+COUNTIFS(INDEX(ownership,0,MATCH(M$1,Systems!$I$2:AY$2,)),$A147&amp;"(*",INDEX(ownership,0,MATCH(M$1,Systems!$I$2:AY$2,)),"&lt;&gt;*"&amp;"(X)"&amp;"*")+COUNTIF(INDEX(ownership,0,MATCH(M$1,Systems!$I$2:AY$2,)),$A147&amp;",*")</f>
        <v>1</v>
      </c>
      <c r="N147" s="121">
        <f t="array" ref="N147">COUNTIF(INDEX(ownership,0,MATCH(N$1,Systems!$I$2:AY$2,)),$A147)+COUNTIFS(INDEX(ownership,0,MATCH(N$1,Systems!$I$2:AY$2,)),$A147&amp;"(*",INDEX(ownership,0,MATCH(N$1,Systems!$I$2:AY$2,)),"&lt;&gt;*"&amp;"(X)"&amp;"*")+COUNTIF(INDEX(ownership,0,MATCH(N$1,Systems!$I$2:AY$2,)),$A147&amp;",*")</f>
        <v>0</v>
      </c>
      <c r="O147" s="121">
        <f t="array" ref="O147">COUNTIF(INDEX(ownership,0,MATCH(O$1,Systems!$I$2:AY$2,)),$A147)+COUNTIFS(INDEX(ownership,0,MATCH(O$1,Systems!$I$2:AY$2,)),$A147&amp;"(*",INDEX(ownership,0,MATCH(O$1,Systems!$I$2:AY$2,)),"&lt;&gt;*"&amp;"(X)"&amp;"*")+COUNTIF(INDEX(ownership,0,MATCH(O$1,Systems!$I$2:AY$2,)),$A147&amp;",*")</f>
        <v>0</v>
      </c>
      <c r="P147" s="121">
        <f t="array" ref="P147">COUNTIF(INDEX(ownership,0,MATCH(P$1,Systems!$I$2:AY$2,)),$A147)+COUNTIFS(INDEX(ownership,0,MATCH(P$1,Systems!$I$2:AY$2,)),$A147&amp;"(*",INDEX(ownership,0,MATCH(P$1,Systems!$I$2:AY$2,)),"&lt;&gt;*"&amp;"(X)"&amp;"*")+COUNTIF(INDEX(ownership,0,MATCH(P$1,Systems!$I$2:AY$2,)),$A147&amp;",*")</f>
        <v>0</v>
      </c>
      <c r="Q147" s="121">
        <f t="array" ref="Q147">COUNTIF(INDEX(ownership,0,MATCH(Q$1,Systems!$I$2:AY$2,)),$A147)+COUNTIFS(INDEX(ownership,0,MATCH(Q$1,Systems!$I$2:AY$2,)),$A147&amp;"(*",INDEX(ownership,0,MATCH(Q$1,Systems!$I$2:AY$2,)),"&lt;&gt;*"&amp;"(X)"&amp;"*")+COUNTIF(INDEX(ownership,0,MATCH(Q$1,Systems!$I$2:AY$2,)),$A147&amp;",*")</f>
        <v>0</v>
      </c>
      <c r="R147" s="121">
        <f t="array" ref="R147">COUNTIF(INDEX(ownership,0,MATCH(R$1,Systems!$I$2:AY$2,)),$A147)+COUNTIFS(INDEX(ownership,0,MATCH(R$1,Systems!$I$2:AY$2,)),$A147&amp;"(*",INDEX(ownership,0,MATCH(R$1,Systems!$I$2:AY$2,)),"&lt;&gt;*"&amp;"(X)"&amp;"*")+COUNTIF(INDEX(ownership,0,MATCH(R$1,Systems!$I$2:AY$2,)),$A147&amp;",*")</f>
        <v>0</v>
      </c>
      <c r="S147" s="121">
        <f t="array" ref="S147">COUNTIF(INDEX(ownership,0,MATCH(S$1,Systems!$I$2:AY$2,)),$A147)+COUNTIFS(INDEX(ownership,0,MATCH(S$1,Systems!$I$2:AY$2,)),$A147&amp;"(*",INDEX(ownership,0,MATCH(S$1,Systems!$I$2:AY$2,)),"&lt;&gt;*"&amp;"(X)"&amp;"*")+COUNTIF(INDEX(ownership,0,MATCH(S$1,Systems!$I$2:AY$2,)),$A147&amp;",*")</f>
        <v>0</v>
      </c>
      <c r="T147" s="121">
        <f t="array" ref="T147">COUNTIF(INDEX(ownership,0,MATCH(T$1,Systems!$I$2:AY$2,)),$A147)+COUNTIFS(INDEX(ownership,0,MATCH(T$1,Systems!$I$2:AY$2,)),$A147&amp;"(*",INDEX(ownership,0,MATCH(T$1,Systems!$I$2:AY$2,)),"&lt;&gt;*"&amp;"(X)"&amp;"*")+COUNTIF(INDEX(ownership,0,MATCH(T$1,Systems!$I$2:AY$2,)),$A147&amp;",*")</f>
        <v>2</v>
      </c>
      <c r="U147" s="121">
        <f t="array" ref="U147">COUNTIF(INDEX(ownership,0,MATCH(U$1,Systems!$I$2:AY$2,)),$A147)+COUNTIFS(INDEX(ownership,0,MATCH(U$1,Systems!$I$2:AY$2,)),$A147&amp;"(*",INDEX(ownership,0,MATCH(U$1,Systems!$I$2:AY$2,)),"&lt;&gt;*"&amp;"(X)"&amp;"*")+COUNTIF(INDEX(ownership,0,MATCH(U$1,Systems!$I$2:AY$2,)),$A147&amp;",*")</f>
        <v>0</v>
      </c>
      <c r="V147" s="121">
        <f t="array" ref="V147">COUNTIF(INDEX(ownership,0,MATCH(V$1,Systems!$I$2:AY$2,)),$A147)+COUNTIFS(INDEX(ownership,0,MATCH(V$1,Systems!$I$2:AY$2,)),$A147&amp;"(*",INDEX(ownership,0,MATCH(V$1,Systems!$I$2:AY$2,)),"&lt;&gt;*"&amp;"(X)"&amp;"*")+COUNTIF(INDEX(ownership,0,MATCH(V$1,Systems!$I$2:AY$2,)),$A147&amp;",*")</f>
        <v>0</v>
      </c>
      <c r="W147" s="121">
        <f t="array" ref="W147">COUNTIF(INDEX(ownership,0,MATCH(W$1,Systems!$I$2:AY$2,)),$A147)+COUNTIFS(INDEX(ownership,0,MATCH(W$1,Systems!$I$2:AY$2,)),$A147&amp;"(*",INDEX(ownership,0,MATCH(W$1,Systems!$I$2:AY$2,)),"&lt;&gt;*"&amp;"(X)"&amp;"*")+COUNTIF(INDEX(ownership,0,MATCH(W$1,Systems!$I$2:AY$2,)),$A147&amp;",*")</f>
        <v>0</v>
      </c>
      <c r="X147" s="121">
        <f t="array" ref="X147">COUNTIF(INDEX(ownership,0,MATCH(X$1,Systems!$I$2:AY$2,)),$A147)+COUNTIFS(INDEX(ownership,0,MATCH(X$1,Systems!$I$2:AY$2,)),$A147&amp;"(*",INDEX(ownership,0,MATCH(X$1,Systems!$I$2:AY$2,)),"&lt;&gt;*"&amp;"(X)"&amp;"*")+COUNTIF(INDEX(ownership,0,MATCH(X$1,Systems!$I$2:AY$2,)),$A147&amp;",*")</f>
        <v>4</v>
      </c>
      <c r="Y147" s="121">
        <f t="array" ref="Y147">COUNTIF(INDEX(ownership,0,MATCH(Y$1,Systems!$I$2:AY$2,)),$A147)+COUNTIFS(INDEX(ownership,0,MATCH(Y$1,Systems!$I$2:AY$2,)),$A147&amp;"(*",INDEX(ownership,0,MATCH(Y$1,Systems!$I$2:AY$2,)),"&lt;&gt;*"&amp;"(X)"&amp;"*")+COUNTIF(INDEX(ownership,0,MATCH(Y$1,Systems!$I$2:AY$2,)),$A147&amp;",*")</f>
        <v>0</v>
      </c>
      <c r="Z147" s="121">
        <f t="array" ref="Z147">COUNTIF(INDEX(ownership,0,MATCH(Z$1,Systems!$I$2:AY$2,)),$A147)+COUNTIFS(INDEX(ownership,0,MATCH(Z$1,Systems!$I$2:AY$2,)),$A147&amp;"(*",INDEX(ownership,0,MATCH(Z$1,Systems!$I$2:AY$2,)),"&lt;&gt;*"&amp;"(X)"&amp;"*")+COUNTIF(INDEX(ownership,0,MATCH(Z$1,Systems!$I$2:AY$2,)),$A147&amp;",*")</f>
        <v>0</v>
      </c>
      <c r="AA147" s="121">
        <f t="array" ref="AA147">COUNTIF(INDEX(ownership,0,MATCH(AA$1,Systems!$I$2:AY$2,)),$A147)+COUNTIFS(INDEX(ownership,0,MATCH(AA$1,Systems!$I$2:AY$2,)),$A147&amp;"(*",INDEX(ownership,0,MATCH(AA$1,Systems!$I$2:AY$2,)),"&lt;&gt;*"&amp;"(X)"&amp;"*")+COUNTIF(INDEX(ownership,0,MATCH(AA$1,Systems!$I$2:AY$2,)),$A147&amp;",*")</f>
        <v>0</v>
      </c>
      <c r="AB147" s="121">
        <f t="array" ref="AB147">COUNTIF(INDEX(ownership,0,MATCH(AB$1,Systems!$I$2:AY$2,)),$A147)+COUNTIFS(INDEX(ownership,0,MATCH(AB$1,Systems!$I$2:AY$2,)),$A147&amp;"(*",INDEX(ownership,0,MATCH(AB$1,Systems!$I$2:AY$2,)),"&lt;&gt;*"&amp;"(X)"&amp;"*")+COUNTIF(INDEX(ownership,0,MATCH(AB$1,Systems!$I$2:AY$2,)),$A147&amp;",*")</f>
        <v>0</v>
      </c>
      <c r="AC147" s="121">
        <f t="array" ref="AC147">COUNTIF(INDEX(ownership,0,MATCH(AC$1,Systems!$I$2:AY$2,)),$A147)+COUNTIFS(INDEX(ownership,0,MATCH(AC$1,Systems!$I$2:AY$2,)),$A147&amp;"(*",INDEX(ownership,0,MATCH(AC$1,Systems!$I$2:AY$2,)),"&lt;&gt;*"&amp;"(X)"&amp;"*")+COUNTIF(INDEX(ownership,0,MATCH(AC$1,Systems!$I$2:AY$2,)),$A147&amp;",*")</f>
        <v>0</v>
      </c>
      <c r="AD147" s="121">
        <f t="array" ref="AD147">COUNTIF(INDEX(ownership,0,MATCH(AD$1,Systems!$I$2:AY$2,)),$A147)+COUNTIFS(INDEX(ownership,0,MATCH(AD$1,Systems!$I$2:AY$2,)),$A147&amp;"(*",INDEX(ownership,0,MATCH(AD$1,Systems!$I$2:AY$2,)),"&lt;&gt;*"&amp;"(X)"&amp;"*")+COUNTIF(INDEX(ownership,0,MATCH(AD$1,Systems!$I$2:AY$2,)),$A147&amp;",*")</f>
        <v>0</v>
      </c>
      <c r="AE147" s="121">
        <f t="array" ref="AE147">COUNTIF(INDEX(ownership,0,MATCH(AE$1,Systems!$I$2:AY$2,)),$A147)+COUNTIFS(INDEX(ownership,0,MATCH(AE$1,Systems!$I$2:AY$2,)),$A147&amp;"(*",INDEX(ownership,0,MATCH(AE$1,Systems!$I$2:AY$2,)),"&lt;&gt;*"&amp;"(X)"&amp;"*")+COUNTIF(INDEX(ownership,0,MATCH(AE$1,Systems!$I$2:AY$2,)),$A147&amp;",*")</f>
        <v>0</v>
      </c>
      <c r="AF147" s="121">
        <f t="array" ref="AF147">COUNTIF(INDEX(ownership,0,MATCH(AF$1,Systems!$I$2:AY$2,)),$A147)+COUNTIFS(INDEX(ownership,0,MATCH(AF$1,Systems!$I$2:AY$2,)),$A147&amp;"(*",INDEX(ownership,0,MATCH(AF$1,Systems!$I$2:AY$2,)),"&lt;&gt;*"&amp;"(X)"&amp;"*")+COUNTIF(INDEX(ownership,0,MATCH(AF$1,Systems!$I$2:AY$2,)),$A147&amp;",*")</f>
        <v>0</v>
      </c>
      <c r="AG147" s="121">
        <f t="array" ref="AG147">COUNTIF(INDEX(ownership,0,MATCH(AG$1,Systems!$I$2:AY$2,)),$A147)+COUNTIFS(INDEX(ownership,0,MATCH(AG$1,Systems!$I$2:AY$2,)),$A147&amp;"(*",INDEX(ownership,0,MATCH(AG$1,Systems!$I$2:AY$2,)),"&lt;&gt;*"&amp;"(X)"&amp;"*")+COUNTIF(INDEX(ownership,0,MATCH(AG$1,Systems!$I$2:AY$2,)),$A147&amp;",*")</f>
        <v>0</v>
      </c>
      <c r="AH147" s="121">
        <f t="array" ref="AH147">COUNTIF(INDEX(ownership,0,MATCH(AH$1,Systems!$I$2:AY$2,)),$A147)+COUNTIFS(INDEX(ownership,0,MATCH(AH$1,Systems!$I$2:AY$2,)),$A147&amp;"(*",INDEX(ownership,0,MATCH(AH$1,Systems!$I$2:AY$2,)),"&lt;&gt;*"&amp;"(X)"&amp;"*")+COUNTIF(INDEX(ownership,0,MATCH(AH$1,Systems!$I$2:AY$2,)),$A147&amp;",*")</f>
        <v>0</v>
      </c>
      <c r="AI147" s="121">
        <f t="array" ref="AI147">COUNTIF(INDEX(ownership,0,MATCH(AI$1,Systems!$I$2:AY$2,)),$A147)+COUNTIFS(INDEX(ownership,0,MATCH(AI$1,Systems!$I$2:AY$2,)),$A147&amp;"(*",INDEX(ownership,0,MATCH(AI$1,Systems!$I$2:AY$2,)),"&lt;&gt;*"&amp;"(X)"&amp;"*")+COUNTIF(INDEX(ownership,0,MATCH(AI$1,Systems!$I$2:AY$2,)),$A147&amp;",*")</f>
        <v>0</v>
      </c>
      <c r="AJ147" s="121">
        <f t="array" ref="AJ147">COUNTIF(INDEX(ownership,0,MATCH(AJ$1,Systems!$I$2:AY$2,)),$A147)+COUNTIFS(INDEX(ownership,0,MATCH(AJ$1,Systems!$I$2:AY$2,)),$A147&amp;"(*",INDEX(ownership,0,MATCH(AJ$1,Systems!$I$2:AY$2,)),"&lt;&gt;*"&amp;"(X)"&amp;"*")+COUNTIF(INDEX(ownership,0,MATCH(AJ$1,Systems!$I$2:AY$2,)),$A147&amp;",*")</f>
        <v>0</v>
      </c>
      <c r="AK147" s="121">
        <f t="array" ref="AK147">COUNTIF(INDEX(ownership,0,MATCH(AK$1,Systems!$I$2:AY$2,)),$A147)+COUNTIFS(INDEX(ownership,0,MATCH(AK$1,Systems!$I$2:AY$2,)),$A147&amp;"(*",INDEX(ownership,0,MATCH(AK$1,Systems!$I$2:AY$2,)),"&lt;&gt;*"&amp;"(X)"&amp;"*")+COUNTIF(INDEX(ownership,0,MATCH(AK$1,Systems!$I$2:AY$2,)),$A147&amp;",*")</f>
        <v>0</v>
      </c>
      <c r="AL147" s="121">
        <f t="array" ref="AL147">COUNTIF(INDEX(ownership,0,MATCH(AL$1,Systems!$I$2:AY$2,)),$A147)+COUNTIFS(INDEX(ownership,0,MATCH(AL$1,Systems!$I$2:AY$2,)),$A147&amp;"(*",INDEX(ownership,0,MATCH(AL$1,Systems!$I$2:AY$2,)),"&lt;&gt;*"&amp;"(X)"&amp;"*")+COUNTIF(INDEX(ownership,0,MATCH(AL$1,Systems!$I$2:AY$2,)),$A147&amp;",*")</f>
        <v>0</v>
      </c>
      <c r="AM147" s="121">
        <f t="array" ref="AM147">COUNTIF(INDEX(ownership,0,MATCH(AM$1,Systems!$I$2:AY$2,)),$A147)+COUNTIFS(INDEX(ownership,0,MATCH(AM$1,Systems!$I$2:AY$2,)),$A147&amp;"(*",INDEX(ownership,0,MATCH(AM$1,Systems!$I$2:AY$2,)),"&lt;&gt;*"&amp;"(X)"&amp;"*")+COUNTIF(INDEX(ownership,0,MATCH(AM$1,Systems!$I$2:AY$2,)),$A147&amp;",*")</f>
        <v>0</v>
      </c>
      <c r="AN147" s="121">
        <f t="array" ref="AN147">COUNTIF(INDEX(ownership,0,MATCH(AN$1,Systems!$I$2:AY$2,)),$A147)+COUNTIFS(INDEX(ownership,0,MATCH(AN$1,Systems!$I$2:AY$2,)),$A147&amp;"(*",INDEX(ownership,0,MATCH(AN$1,Systems!$I$2:AY$2,)),"&lt;&gt;*"&amp;"(X)"&amp;"*")+COUNTIF(INDEX(ownership,0,MATCH(AN$1,Systems!$I$2:AY$2,)),$A147&amp;",*")</f>
        <v>4</v>
      </c>
      <c r="AO147" s="121">
        <f t="array" ref="AO147">COUNTIF(INDEX(ownership,0,MATCH(AO$1,Systems!$I$2:AY$2,)),$A147)+COUNTIFS(INDEX(ownership,0,MATCH(AO$1,Systems!$I$2:AY$2,)),$A147&amp;"(*",INDEX(ownership,0,MATCH(AO$1,Systems!$I$2:AY$2,)),"&lt;&gt;*"&amp;"(X)"&amp;"*")+COUNTIF(INDEX(ownership,0,MATCH(AO$1,Systems!$I$2:AY$2,)),$A147&amp;",*")</f>
        <v>7</v>
      </c>
      <c r="AP147" s="121">
        <f t="array" ref="AP147">COUNTIF(INDEX(ownership,0,MATCH(AP$1,Systems!$I$2:AY$2,)),$A147)+COUNTIFS(INDEX(ownership,0,MATCH(AP$1,Systems!$I$2:AY$2,)),$A147&amp;"(*",INDEX(ownership,0,MATCH(AP$1,Systems!$I$2:AY$2,)),"&lt;&gt;*"&amp;"(X)"&amp;"*")+COUNTIF(INDEX(ownership,0,MATCH(AP$1,Systems!$I$2:AY$2,)),$A147&amp;",*")</f>
        <v>3</v>
      </c>
      <c r="AQ147" s="121">
        <f t="array" ref="AQ147">COUNTIF(INDEX(ownership,0,MATCH(AQ$1,Systems!$I$2:AY$2,)),$A147)+COUNTIFS(INDEX(ownership,0,MATCH(AQ$1,Systems!$I$2:AY$2,)),$A147&amp;"(*",INDEX(ownership,0,MATCH(AQ$1,Systems!$I$2:AY$2,)),"&lt;&gt;*"&amp;"(X)"&amp;"*")+COUNTIF(INDEX(ownership,0,MATCH(AQ$1,Systems!$I$2:AY$2,)),$A147&amp;",*")</f>
        <v>4</v>
      </c>
      <c r="AR147" s="121">
        <f t="array" ref="AR147">COUNTIF(INDEX(ownership,0,MATCH(AR$1,Systems!$I$2:AY$2,)),$A147)+COUNTIFS(INDEX(ownership,0,MATCH(AR$1,Systems!$I$2:AY$2,)),$A147&amp;"(*",INDEX(ownership,0,MATCH(AR$1,Systems!$I$2:AY$2,)),"&lt;&gt;*"&amp;"(X)"&amp;"*")+COUNTIF(INDEX(ownership,0,MATCH(AR$1,Systems!$I$2:AY$2,)),$A147&amp;",*")</f>
        <v>0</v>
      </c>
      <c r="AS147" s="121">
        <f t="array" ref="AS147">COUNTIF(INDEX(ownership,0,MATCH(AS$1,Systems!$I$2:AY$2,)),$A147)+COUNTIFS(INDEX(ownership,0,MATCH(AS$1,Systems!$I$2:AY$2,)),$A147&amp;"(*",INDEX(ownership,0,MATCH(AS$1,Systems!$I$2:AY$2,)),"&lt;&gt;*"&amp;"(X)"&amp;"*")+COUNTIF(INDEX(ownership,0,MATCH(AS$1,Systems!$I$2:AY$2,)),$A147&amp;",*")</f>
        <v>0</v>
      </c>
      <c r="AT147" s="121">
        <f t="array" ref="AT147">COUNTIF(INDEX(ownership,0,MATCH(AT$1,Systems!$I$2:AY$2,)),$A147)+COUNTIFS(INDEX(ownership,0,MATCH(AT$1,Systems!$I$2:AY$2,)),$A147&amp;"(*",INDEX(ownership,0,MATCH(AT$1,Systems!$I$2:AY$2,)),"&lt;&gt;*"&amp;"(X)"&amp;"*")+COUNTIF(INDEX(ownership,0,MATCH(AT$1,Systems!$I$2:AY$2,)),$A147&amp;",*")</f>
        <v>0</v>
      </c>
      <c r="AU147" s="121">
        <f t="array" ref="AU147">COUNTIF(INDEX(ownership,0,MATCH(AU$1,Systems!$I$2:AY$2,)),$A147)+COUNTIFS(INDEX(ownership,0,MATCH(AU$1,Systems!$I$2:AY$2,)),$A147&amp;"(*",INDEX(ownership,0,MATCH(AU$1,Systems!$I$2:AY$2,)),"&lt;&gt;*"&amp;"(X)"&amp;"*")+COUNTIF(INDEX(ownership,0,MATCH(AU$1,Systems!$I$2:AY$2,)),$A147&amp;",*")</f>
        <v>15</v>
      </c>
      <c r="AV147" s="121">
        <f t="array" ref="AV147">COUNTIF(INDEX(ownership,0,MATCH(AV$1,Systems!$I$2:AY$2,)),$A147)+COUNTIFS(INDEX(ownership,0,MATCH(AV$1,Systems!$I$2:AY$2,)),$A147&amp;"(*",INDEX(ownership,0,MATCH(AV$1,Systems!$I$2:AY$2,)),"&lt;&gt;*"&amp;"(X)"&amp;"*")+COUNTIF(INDEX(ownership,0,MATCH(AV$1,Systems!$I$2:AY$2,)),$A147&amp;",*")</f>
        <v>15</v>
      </c>
      <c r="AW147" s="121">
        <f t="array" ref="AW147">COUNTIF(INDEX(ownership,0,MATCH(AW$1,Systems!$I$2:AY$2,)),$A147)+COUNTIFS(INDEX(ownership,0,MATCH(AW$1,Systems!$I$2:AY$2,)),$A147&amp;"(*",INDEX(ownership,0,MATCH(AW$1,Systems!$I$2:AY$2,)),"&lt;&gt;*"&amp;"(X)"&amp;"*")+COUNTIF(INDEX(ownership,0,MATCH(AW$1,Systems!$I$2:AY$2,)),$A147&amp;",*")</f>
        <v>0</v>
      </c>
      <c r="AX147" s="121">
        <f t="array" ref="AX147">COUNTIF(INDEX(ownership,0,MATCH(AX$1,Systems!$I$2:AY$2,)),$A147)+COUNTIFS(INDEX(ownership,0,MATCH(AX$1,Systems!$I$2:AY$2,)),$A147&amp;"(*",INDEX(ownership,0,MATCH(AX$1,Systems!$I$2:AY$2,)),"&lt;&gt;*"&amp;"(X)"&amp;"*")+COUNTIF(INDEX(ownership,0,MATCH(AX$1,Systems!$I$2:AY$2,)),$A147&amp;",*")</f>
        <v>0</v>
      </c>
      <c r="AY147" s="121">
        <f t="array" ref="AY147">COUNTIF(INDEX(ownership,0,MATCH(AY$1,Systems!$I$2:AZ$2,)),$A147)+COUNTIFS(INDEX(ownership,0,MATCH(AY$1,Systems!$I$2:AZ$2,)),$A147&amp;"(*",INDEX(ownership,0,MATCH(AY$1,Systems!$I$2:AZ$2,)),"&lt;&gt;*"&amp;"(X)"&amp;"*")+COUNTIF(INDEX(ownership,0,MATCH(AY$1,Systems!$I$2:AZ$2,)),$A147&amp;",*")</f>
        <v>14</v>
      </c>
      <c r="AZ147" s="121">
        <f t="array" ref="AZ147">COUNTIF(INDEX(ownership,0,MATCH(AZ$1,Systems!$I$2:AY$2,)),$A147)+COUNTIFS(INDEX(ownership,0,MATCH(AZ$1,Systems!$I$2:AY$2,)),$A147&amp;"(*",INDEX(ownership,0,MATCH(AZ$1,Systems!$I$2:AY$2,)),"&lt;&gt;*"&amp;"(X)"&amp;"*")+COUNTIF(INDEX(ownership,0,MATCH(AZ$1,Systems!$I$2:AY$2,)),$A147&amp;",*")</f>
        <v>0</v>
      </c>
    </row>
    <row r="148" ht="15.75" customHeight="1">
      <c r="A148" s="60" t="s">
        <v>8202</v>
      </c>
      <c r="B148" s="60" t="s">
        <v>8203</v>
      </c>
      <c r="C148" s="69"/>
      <c r="D148" s="69"/>
      <c r="E148" s="69"/>
      <c r="F148" s="122"/>
      <c r="G148" s="121">
        <f t="shared" si="1"/>
        <v>1</v>
      </c>
      <c r="H148" s="121">
        <f t="array" ref="H148">COUNTIF(INDEX(ownership,0,MATCH(H$1,Systems!$I$2:AY$2,)),"*"&amp;$A148&amp;"*")</f>
        <v>0</v>
      </c>
      <c r="I148" s="121">
        <f t="array" ref="I148">COUNTIF(INDEX(ownership,0,MATCH(I$1,Systems!$I$2:AY$2,)),"*"&amp;$A148&amp;"*")</f>
        <v>0</v>
      </c>
      <c r="J148" s="121">
        <f t="array" ref="J148">COUNTIF(INDEX(ownership,0,MATCH(J$1,Systems!$I$2:AY$2,)),"*"&amp;$A148&amp;"*")</f>
        <v>0</v>
      </c>
      <c r="K148" s="121">
        <f t="array" ref="K148">COUNTIF(INDEX(ownership,0,MATCH(K$1,Systems!$I$2:AY$2,)),"*"&amp;$A148&amp;"*")</f>
        <v>0</v>
      </c>
      <c r="L148" s="121">
        <f t="array" ref="L148">COUNTIF(INDEX(ownership,0,MATCH(L$1,Systems!$I$2:AY$2,)),"*"&amp;$A148&amp;"*")</f>
        <v>0</v>
      </c>
      <c r="M148" s="121">
        <f t="array" ref="M148">COUNTIF(INDEX(ownership,0,MATCH(M$1,Systems!$I$2:AY$2,)),"*"&amp;$A148&amp;"*")</f>
        <v>0</v>
      </c>
      <c r="N148" s="121">
        <f t="array" ref="N148">COUNTIF(INDEX(ownership,0,MATCH(N$1,Systems!$I$2:AY$2,)),"*"&amp;$A148&amp;"*")</f>
        <v>0</v>
      </c>
      <c r="O148" s="121">
        <f t="array" ref="O148">COUNTIF(INDEX(ownership,0,MATCH(O$1,Systems!$I$2:AY$2,)),"*"&amp;$A148&amp;"*")</f>
        <v>0</v>
      </c>
      <c r="P148" s="121">
        <f t="array" ref="P148">COUNTIF(INDEX(ownership,0,MATCH(P$1,Systems!$I$2:AY$2,)),"*"&amp;$A148&amp;"*")</f>
        <v>0</v>
      </c>
      <c r="Q148" s="121">
        <f t="array" ref="Q148">COUNTIF(INDEX(ownership,0,MATCH(Q$1,Systems!$I$2:AY$2,)),"*"&amp;$A148&amp;"*")</f>
        <v>0</v>
      </c>
      <c r="R148" s="121">
        <f t="array" ref="R148">COUNTIF(INDEX(ownership,0,MATCH(R$1,Systems!$I$2:AY$2,)),"*"&amp;$A148&amp;"*")</f>
        <v>0</v>
      </c>
      <c r="S148" s="121">
        <f t="array" ref="S148">COUNTIF(INDEX(ownership,0,MATCH(S$1,Systems!$I$2:AY$2,)),"*"&amp;$A148&amp;"*")</f>
        <v>0</v>
      </c>
      <c r="T148" s="121">
        <f t="array" ref="T148">COUNTIF(INDEX(ownership,0,MATCH(T$1,Systems!$I$2:AY$2,)),"*"&amp;$A148&amp;"*")</f>
        <v>0</v>
      </c>
      <c r="U148" s="121">
        <f t="array" ref="U148">COUNTIF(INDEX(ownership,0,MATCH(U$1,Systems!$I$2:AY$2,)),"*"&amp;$A148&amp;"*")</f>
        <v>0</v>
      </c>
      <c r="V148" s="121">
        <f t="array" ref="V148">COUNTIF(INDEX(ownership,0,MATCH(V$1,Systems!$I$2:AY$2,)),"*"&amp;$A148&amp;"*")</f>
        <v>0</v>
      </c>
      <c r="W148" s="121">
        <f t="array" ref="W148">COUNTIF(INDEX(ownership,0,MATCH(W$1,Systems!$I$2:AY$2,)),"*"&amp;$A148&amp;"*")</f>
        <v>0</v>
      </c>
      <c r="X148" s="121">
        <f t="array" ref="X148">COUNTIF(INDEX(ownership,0,MATCH(X$1,Systems!$I$2:AY$2,)),"*"&amp;$A148&amp;"*")</f>
        <v>0</v>
      </c>
      <c r="Y148" s="121">
        <f t="array" ref="Y148">COUNTIF(INDEX(ownership,0,MATCH(Y$1,Systems!$I$2:AY$2,)),"*"&amp;$A148&amp;"*")</f>
        <v>0</v>
      </c>
      <c r="Z148" s="121">
        <f t="array" ref="Z148">COUNTIF(INDEX(ownership,0,MATCH(Z$1,Systems!$I$2:AY$2,)),"*"&amp;$A148&amp;"*")</f>
        <v>0</v>
      </c>
      <c r="AA148" s="121">
        <f t="array" ref="AA148">COUNTIF(INDEX(ownership,0,MATCH(AA$1,Systems!$I$2:AY$2,)),"*"&amp;$A148&amp;"*")</f>
        <v>0</v>
      </c>
      <c r="AB148" s="121">
        <f t="array" ref="AB148">COUNTIF(INDEX(ownership,0,MATCH(AB$1,Systems!$I$2:AY$2,)),"*"&amp;$A148&amp;"*")</f>
        <v>0</v>
      </c>
      <c r="AC148" s="121">
        <f t="array" ref="AC148">COUNTIF(INDEX(ownership,0,MATCH(AC$1,Systems!$I$2:AY$2,)),"*"&amp;$A148&amp;"*")</f>
        <v>0</v>
      </c>
      <c r="AD148" s="121">
        <f t="array" ref="AD148">COUNTIF(INDEX(ownership,0,MATCH(AD$1,Systems!$I$2:AY$2,)),"*"&amp;$A148&amp;"*")</f>
        <v>0</v>
      </c>
      <c r="AE148" s="121">
        <f t="array" ref="AE148">COUNTIF(INDEX(ownership,0,MATCH(AE$1,Systems!$I$2:AY$2,)),"*"&amp;$A148&amp;"*")</f>
        <v>0</v>
      </c>
      <c r="AF148" s="121">
        <f t="array" ref="AF148">COUNTIF(INDEX(ownership,0,MATCH(AF$1,Systems!$I$2:AY$2,)),"*"&amp;$A148&amp;"*")</f>
        <v>0</v>
      </c>
      <c r="AG148" s="121">
        <f t="array" ref="AG148">COUNTIF(INDEX(ownership,0,MATCH(AG$1,Systems!$I$2:AY$2,)),"*"&amp;$A148&amp;"*")</f>
        <v>0</v>
      </c>
      <c r="AH148" s="121">
        <f t="array" ref="AH148">COUNTIF(INDEX(ownership,0,MATCH(AH$1,Systems!$I$2:AY$2,)),"*"&amp;$A148&amp;"*")</f>
        <v>0</v>
      </c>
      <c r="AI148" s="121">
        <f t="array" ref="AI148">COUNTIF(INDEX(ownership,0,MATCH(AI$1,Systems!$I$2:AY$2,)),"*"&amp;$A148&amp;"*")</f>
        <v>0</v>
      </c>
      <c r="AJ148" s="121">
        <f t="array" ref="AJ148">COUNTIF(INDEX(ownership,0,MATCH(AJ$1,Systems!$I$2:AY$2,)),"*"&amp;$A148&amp;"*")</f>
        <v>0</v>
      </c>
      <c r="AK148" s="121">
        <f t="array" ref="AK148">COUNTIF(INDEX(ownership,0,MATCH(AK$1,Systems!$I$2:AY$2,)),"*"&amp;$A148&amp;"*")</f>
        <v>0</v>
      </c>
      <c r="AL148" s="121">
        <f t="array" ref="AL148">COUNTIF(INDEX(ownership,0,MATCH(AL$1,Systems!$I$2:AY$2,)),"*"&amp;$A148&amp;"*")</f>
        <v>0</v>
      </c>
      <c r="AM148" s="121">
        <f t="array" ref="AM148">COUNTIF(INDEX(ownership,0,MATCH(AM$1,Systems!$I$2:AY$2,)),"*"&amp;$A148&amp;"*")</f>
        <v>0</v>
      </c>
      <c r="AN148" s="121">
        <f t="array" ref="AN148">COUNTIF(INDEX(ownership,0,MATCH(AN$1,Systems!$I$2:AY$2,)),"*"&amp;$A148&amp;"*")</f>
        <v>0</v>
      </c>
      <c r="AO148" s="121">
        <f t="array" ref="AO148">COUNTIF(INDEX(ownership,0,MATCH(AO$1,Systems!$I$2:AY$2,)),"*"&amp;$A148&amp;"*")</f>
        <v>0</v>
      </c>
      <c r="AP148" s="121">
        <f t="array" ref="AP148">COUNTIF(INDEX(ownership,0,MATCH(AP$1,Systems!$I$2:AY$2,)),"*"&amp;$A148&amp;"*")</f>
        <v>0</v>
      </c>
      <c r="AQ148" s="121">
        <f t="array" ref="AQ148">COUNTIF(INDEX(ownership,0,MATCH(AQ$1,Systems!$I$2:AY$2,)),"*"&amp;$A148&amp;"*")</f>
        <v>0</v>
      </c>
      <c r="AR148" s="121">
        <f t="array" ref="AR148">COUNTIF(INDEX(ownership,0,MATCH(AR$1,Systems!$I$2:AY$2,)),"*"&amp;$A148&amp;"*")</f>
        <v>0</v>
      </c>
      <c r="AS148" s="121">
        <f t="array" ref="AS148">COUNTIF(INDEX(ownership,0,MATCH(AS$1,Systems!$I$2:AY$2,)),"*"&amp;$A148&amp;"*")</f>
        <v>0</v>
      </c>
      <c r="AT148" s="121">
        <f t="array" ref="AT148">COUNTIF(INDEX(ownership,0,MATCH(AT$1,Systems!$I$2:AY$2,)),"*"&amp;$A148&amp;"*")</f>
        <v>1</v>
      </c>
      <c r="AU148" s="121">
        <f t="array" ref="AU148">COUNTIF(INDEX(ownership,0,MATCH(AU$1,Systems!$I$2:AY$2,)),"*"&amp;$A148&amp;"*")</f>
        <v>0</v>
      </c>
      <c r="AV148" s="121">
        <f t="array" ref="AV148">COUNTIF(INDEX(ownership,0,MATCH(AV$1,Systems!$I$2:AY$2,)),"*"&amp;$A148&amp;"*")</f>
        <v>0</v>
      </c>
      <c r="AW148" s="121">
        <f t="array" ref="AW148">COUNTIF(INDEX(ownership,0,MATCH(AW$1,Systems!$I$2:AY$2,)),"*"&amp;$A148&amp;"*")</f>
        <v>0</v>
      </c>
      <c r="AX148" s="121">
        <f t="array" ref="AX148">COUNTIF(INDEX(ownership,0,MATCH(AX$1,Systems!$I$2:AY$2,)),"*"&amp;$A148&amp;"*")</f>
        <v>0</v>
      </c>
      <c r="AY148" s="121">
        <f t="array" ref="AY148">COUNTIF(INDEX(ownership,0,MATCH(AY$1,Systems!$I$2:AZ$2,)),"*"&amp;$A148&amp;"*")</f>
        <v>0</v>
      </c>
      <c r="AZ148" s="121">
        <f t="array" ref="AZ148">COUNTIF(INDEX(ownership,0,MATCH(AZ$1,Systems!$I$2:AY$2,)),"*"&amp;$A148&amp;"*")</f>
        <v>0</v>
      </c>
    </row>
    <row r="149" ht="15.75" customHeight="1">
      <c r="A149" s="60" t="s">
        <v>418</v>
      </c>
      <c r="B149" s="60" t="s">
        <v>8204</v>
      </c>
      <c r="C149" s="60" t="s">
        <v>8205</v>
      </c>
      <c r="D149" s="69"/>
      <c r="E149" s="69"/>
      <c r="F149" s="122"/>
      <c r="G149" s="121">
        <f t="shared" si="1"/>
        <v>304</v>
      </c>
      <c r="H149" s="121">
        <f t="array" ref="H149">COUNTIF(INDEX(ownership,0,MATCH(H$1,Systems!$I$2:AY$2,)),$A149)+COUNTIFS(INDEX(ownership,0,MATCH(H$1,Systems!$I$2:AY$2,)),$A149&amp;"(*",INDEX(ownership,0,MATCH(H$1,Systems!$I$2:AY$2,)),"&lt;&gt;*"&amp;"(X)"&amp;"*")+COUNTIF(INDEX(ownership,0,MATCH(H$1,Systems!$I$2:AY$2,)),$A149&amp;",*")</f>
        <v>302</v>
      </c>
      <c r="I149" s="121">
        <f t="array" ref="I149">COUNTIF(INDEX(ownership,0,MATCH(I$1,Systems!$I$2:AY$2,)),$A149)+COUNTIFS(INDEX(ownership,0,MATCH(I$1,Systems!$I$2:AY$2,)),$A149&amp;"(*",INDEX(ownership,0,MATCH(I$1,Systems!$I$2:AY$2,)),"&lt;&gt;*"&amp;"(X)"&amp;"*")+COUNTIF(INDEX(ownership,0,MATCH(I$1,Systems!$I$2:AY$2,)),$A149&amp;",*")</f>
        <v>258</v>
      </c>
      <c r="J149" s="121">
        <f t="array" ref="J149">COUNTIF(INDEX(ownership,0,MATCH(J$1,Systems!$I$2:AY$2,)),$A149)+COUNTIFS(INDEX(ownership,0,MATCH(J$1,Systems!$I$2:AY$2,)),$A149&amp;"(*",INDEX(ownership,0,MATCH(J$1,Systems!$I$2:AY$2,)),"&lt;&gt;*"&amp;"(X)"&amp;"*")+COUNTIF(INDEX(ownership,0,MATCH(J$1,Systems!$I$2:AY$2,)),$A149&amp;",*")</f>
        <v>290</v>
      </c>
      <c r="K149" s="121">
        <f t="array" ref="K149">COUNTIF(INDEX(ownership,0,MATCH(K$1,Systems!$I$2:AY$2,)),$A149)+COUNTIFS(INDEX(ownership,0,MATCH(K$1,Systems!$I$2:AY$2,)),$A149&amp;"(*",INDEX(ownership,0,MATCH(K$1,Systems!$I$2:AY$2,)),"&lt;&gt;*"&amp;"(X)"&amp;"*")+COUNTIF(INDEX(ownership,0,MATCH(K$1,Systems!$I$2:AY$2,)),$A149&amp;",*")</f>
        <v>132</v>
      </c>
      <c r="L149" s="121">
        <f t="array" ref="L149">COUNTIF(INDEX(ownership,0,MATCH(L$1,Systems!$I$2:AY$2,)),$A149)+COUNTIFS(INDEX(ownership,0,MATCH(L$1,Systems!$I$2:AY$2,)),$A149&amp;"(*",INDEX(ownership,0,MATCH(L$1,Systems!$I$2:AY$2,)),"&lt;&gt;*"&amp;"(X)"&amp;"*")+COUNTIF(INDEX(ownership,0,MATCH(L$1,Systems!$I$2:AY$2,)),$A149&amp;",*")</f>
        <v>39</v>
      </c>
      <c r="M149" s="121">
        <f t="array" ref="M149">COUNTIF(INDEX(ownership,0,MATCH(M$1,Systems!$I$2:AY$2,)),$A149)+COUNTIFS(INDEX(ownership,0,MATCH(M$1,Systems!$I$2:AY$2,)),$A149&amp;"(*",INDEX(ownership,0,MATCH(M$1,Systems!$I$2:AY$2,)),"&lt;&gt;*"&amp;"(X)"&amp;"*")+COUNTIF(INDEX(ownership,0,MATCH(M$1,Systems!$I$2:AY$2,)),$A149&amp;",*")</f>
        <v>3</v>
      </c>
      <c r="N149" s="121">
        <f t="array" ref="N149">COUNTIF(INDEX(ownership,0,MATCH(N$1,Systems!$I$2:AY$2,)),$A149)+COUNTIFS(INDEX(ownership,0,MATCH(N$1,Systems!$I$2:AY$2,)),$A149&amp;"(*",INDEX(ownership,0,MATCH(N$1,Systems!$I$2:AY$2,)),"&lt;&gt;*"&amp;"(X)"&amp;"*")+COUNTIF(INDEX(ownership,0,MATCH(N$1,Systems!$I$2:AY$2,)),$A149&amp;",*")</f>
        <v>11</v>
      </c>
      <c r="O149" s="121">
        <f t="array" ref="O149">COUNTIF(INDEX(ownership,0,MATCH(O$1,Systems!$I$2:AY$2,)),$A149)+COUNTIFS(INDEX(ownership,0,MATCH(O$1,Systems!$I$2:AY$2,)),$A149&amp;"(*",INDEX(ownership,0,MATCH(O$1,Systems!$I$2:AY$2,)),"&lt;&gt;*"&amp;"(X)"&amp;"*")+COUNTIF(INDEX(ownership,0,MATCH(O$1,Systems!$I$2:AY$2,)),$A149&amp;",*")</f>
        <v>18</v>
      </c>
      <c r="P149" s="121">
        <f t="array" ref="P149">COUNTIF(INDEX(ownership,0,MATCH(P$1,Systems!$I$2:AY$2,)),$A149)+COUNTIFS(INDEX(ownership,0,MATCH(P$1,Systems!$I$2:AY$2,)),$A149&amp;"(*",INDEX(ownership,0,MATCH(P$1,Systems!$I$2:AY$2,)),"&lt;&gt;*"&amp;"(X)"&amp;"*")+COUNTIF(INDEX(ownership,0,MATCH(P$1,Systems!$I$2:AY$2,)),$A149&amp;",*")</f>
        <v>27</v>
      </c>
      <c r="Q149" s="121">
        <f t="array" ref="Q149">COUNTIF(INDEX(ownership,0,MATCH(Q$1,Systems!$I$2:AY$2,)),$A149)+COUNTIFS(INDEX(ownership,0,MATCH(Q$1,Systems!$I$2:AY$2,)),$A149&amp;"(*",INDEX(ownership,0,MATCH(Q$1,Systems!$I$2:AY$2,)),"&lt;&gt;*"&amp;"(X)"&amp;"*")+COUNTIF(INDEX(ownership,0,MATCH(Q$1,Systems!$I$2:AY$2,)),$A149&amp;",*")</f>
        <v>26</v>
      </c>
      <c r="R149" s="121">
        <f t="array" ref="R149">COUNTIF(INDEX(ownership,0,MATCH(R$1,Systems!$I$2:AY$2,)),$A149)+COUNTIFS(INDEX(ownership,0,MATCH(R$1,Systems!$I$2:AY$2,)),$A149&amp;"(*",INDEX(ownership,0,MATCH(R$1,Systems!$I$2:AY$2,)),"&lt;&gt;*"&amp;"(X)"&amp;"*")+COUNTIF(INDEX(ownership,0,MATCH(R$1,Systems!$I$2:AY$2,)),$A149&amp;",*")</f>
        <v>173</v>
      </c>
      <c r="S149" s="121">
        <f t="array" ref="S149">COUNTIF(INDEX(ownership,0,MATCH(S$1,Systems!$I$2:AY$2,)),$A149)+COUNTIFS(INDEX(ownership,0,MATCH(S$1,Systems!$I$2:AY$2,)),$A149&amp;"(*",INDEX(ownership,0,MATCH(S$1,Systems!$I$2:AY$2,)),"&lt;&gt;*"&amp;"(X)"&amp;"*")+COUNTIF(INDEX(ownership,0,MATCH(S$1,Systems!$I$2:AY$2,)),$A149&amp;",*")</f>
        <v>173</v>
      </c>
      <c r="T149" s="121">
        <f t="array" ref="T149">COUNTIF(INDEX(ownership,0,MATCH(T$1,Systems!$I$2:AY$2,)),$A149)+COUNTIFS(INDEX(ownership,0,MATCH(T$1,Systems!$I$2:AY$2,)),$A149&amp;"(*",INDEX(ownership,0,MATCH(T$1,Systems!$I$2:AY$2,)),"&lt;&gt;*"&amp;"(X)"&amp;"*")+COUNTIF(INDEX(ownership,0,MATCH(T$1,Systems!$I$2:AY$2,)),$A149&amp;",*")</f>
        <v>138</v>
      </c>
      <c r="U149" s="121">
        <f t="array" ref="U149">COUNTIF(INDEX(ownership,0,MATCH(U$1,Systems!$I$2:AY$2,)),$A149)+COUNTIFS(INDEX(ownership,0,MATCH(U$1,Systems!$I$2:AY$2,)),$A149&amp;"(*",INDEX(ownership,0,MATCH(U$1,Systems!$I$2:AY$2,)),"&lt;&gt;*"&amp;"(X)"&amp;"*")+COUNTIF(INDEX(ownership,0,MATCH(U$1,Systems!$I$2:AY$2,)),$A149&amp;",*")</f>
        <v>145</v>
      </c>
      <c r="V149" s="121">
        <f t="array" ref="V149">COUNTIF(INDEX(ownership,0,MATCH(V$1,Systems!$I$2:AY$2,)),$A149)+COUNTIFS(INDEX(ownership,0,MATCH(V$1,Systems!$I$2:AY$2,)),$A149&amp;"(*",INDEX(ownership,0,MATCH(V$1,Systems!$I$2:AY$2,)),"&lt;&gt;*"&amp;"(X)"&amp;"*")+COUNTIF(INDEX(ownership,0,MATCH(V$1,Systems!$I$2:AY$2,)),$A149&amp;",*")</f>
        <v>143</v>
      </c>
      <c r="W149" s="121">
        <f t="array" ref="W149">COUNTIF(INDEX(ownership,0,MATCH(W$1,Systems!$I$2:AY$2,)),$A149)+COUNTIFS(INDEX(ownership,0,MATCH(W$1,Systems!$I$2:AY$2,)),$A149&amp;"(*",INDEX(ownership,0,MATCH(W$1,Systems!$I$2:AY$2,)),"&lt;&gt;*"&amp;"(X)"&amp;"*")+COUNTIF(INDEX(ownership,0,MATCH(W$1,Systems!$I$2:AY$2,)),$A149&amp;",*")</f>
        <v>123</v>
      </c>
      <c r="X149" s="121">
        <f t="array" ref="X149">COUNTIF(INDEX(ownership,0,MATCH(X$1,Systems!$I$2:AY$2,)),$A149)+COUNTIFS(INDEX(ownership,0,MATCH(X$1,Systems!$I$2:AY$2,)),$A149&amp;"(*",INDEX(ownership,0,MATCH(X$1,Systems!$I$2:AY$2,)),"&lt;&gt;*"&amp;"(X)"&amp;"*")+COUNTIF(INDEX(ownership,0,MATCH(X$1,Systems!$I$2:AY$2,)),$A149&amp;",*")</f>
        <v>55</v>
      </c>
      <c r="Y149" s="121">
        <f t="array" ref="Y149">COUNTIF(INDEX(ownership,0,MATCH(Y$1,Systems!$I$2:AY$2,)),$A149)+COUNTIFS(INDEX(ownership,0,MATCH(Y$1,Systems!$I$2:AY$2,)),$A149&amp;"(*",INDEX(ownership,0,MATCH(Y$1,Systems!$I$2:AY$2,)),"&lt;&gt;*"&amp;"(X)"&amp;"*")+COUNTIF(INDEX(ownership,0,MATCH(Y$1,Systems!$I$2:AY$2,)),$A149&amp;",*")</f>
        <v>44</v>
      </c>
      <c r="Z149" s="121">
        <f t="array" ref="Z149">COUNTIF(INDEX(ownership,0,MATCH(Z$1,Systems!$I$2:AY$2,)),$A149)+COUNTIFS(INDEX(ownership,0,MATCH(Z$1,Systems!$I$2:AY$2,)),$A149&amp;"(*",INDEX(ownership,0,MATCH(Z$1,Systems!$I$2:AY$2,)),"&lt;&gt;*"&amp;"(X)"&amp;"*")+COUNTIF(INDEX(ownership,0,MATCH(Z$1,Systems!$I$2:AY$2,)),$A149&amp;",*")</f>
        <v>37</v>
      </c>
      <c r="AA149" s="121">
        <f t="array" ref="AA149">COUNTIF(INDEX(ownership,0,MATCH(AA$1,Systems!$I$2:AY$2,)),$A149)+COUNTIFS(INDEX(ownership,0,MATCH(AA$1,Systems!$I$2:AY$2,)),$A149&amp;"(*",INDEX(ownership,0,MATCH(AA$1,Systems!$I$2:AY$2,)),"&lt;&gt;*"&amp;"(X)"&amp;"*")+COUNTIF(INDEX(ownership,0,MATCH(AA$1,Systems!$I$2:AY$2,)),$A149&amp;",*")</f>
        <v>32</v>
      </c>
      <c r="AB149" s="121">
        <f t="array" ref="AB149">COUNTIF(INDEX(ownership,0,MATCH(AB$1,Systems!$I$2:AY$2,)),$A149)+COUNTIFS(INDEX(ownership,0,MATCH(AB$1,Systems!$I$2:AY$2,)),$A149&amp;"(*",INDEX(ownership,0,MATCH(AB$1,Systems!$I$2:AY$2,)),"&lt;&gt;*"&amp;"(X)"&amp;"*")+COUNTIF(INDEX(ownership,0,MATCH(AB$1,Systems!$I$2:AY$2,)),$A149&amp;",*")</f>
        <v>32</v>
      </c>
      <c r="AC149" s="121">
        <f t="array" ref="AC149">COUNTIF(INDEX(ownership,0,MATCH(AC$1,Systems!$I$2:AY$2,)),$A149)+COUNTIFS(INDEX(ownership,0,MATCH(AC$1,Systems!$I$2:AY$2,)),$A149&amp;"(*",INDEX(ownership,0,MATCH(AC$1,Systems!$I$2:AY$2,)),"&lt;&gt;*"&amp;"(X)"&amp;"*")+COUNTIF(INDEX(ownership,0,MATCH(AC$1,Systems!$I$2:AY$2,)),$A149&amp;",*")</f>
        <v>32</v>
      </c>
      <c r="AD149" s="121">
        <f t="array" ref="AD149">COUNTIF(INDEX(ownership,0,MATCH(AD$1,Systems!$I$2:AY$2,)),$A149)+COUNTIFS(INDEX(ownership,0,MATCH(AD$1,Systems!$I$2:AY$2,)),$A149&amp;"(*",INDEX(ownership,0,MATCH(AD$1,Systems!$I$2:AY$2,)),"&lt;&gt;*"&amp;"(X)"&amp;"*")+COUNTIF(INDEX(ownership,0,MATCH(AD$1,Systems!$I$2:AY$2,)),$A149&amp;",*")</f>
        <v>32</v>
      </c>
      <c r="AE149" s="121">
        <f t="array" ref="AE149">COUNTIF(INDEX(ownership,0,MATCH(AE$1,Systems!$I$2:AY$2,)),$A149)+COUNTIFS(INDEX(ownership,0,MATCH(AE$1,Systems!$I$2:AY$2,)),$A149&amp;"(*",INDEX(ownership,0,MATCH(AE$1,Systems!$I$2:AY$2,)),"&lt;&gt;*"&amp;"(X)"&amp;"*")+COUNTIF(INDEX(ownership,0,MATCH(AE$1,Systems!$I$2:AY$2,)),$A149&amp;",*")</f>
        <v>32</v>
      </c>
      <c r="AF149" s="121">
        <f t="array" ref="AF149">COUNTIF(INDEX(ownership,0,MATCH(AF$1,Systems!$I$2:AY$2,)),$A149)+COUNTIFS(INDEX(ownership,0,MATCH(AF$1,Systems!$I$2:AY$2,)),$A149&amp;"(*",INDEX(ownership,0,MATCH(AF$1,Systems!$I$2:AY$2,)),"&lt;&gt;*"&amp;"(X)"&amp;"*")+COUNTIF(INDEX(ownership,0,MATCH(AF$1,Systems!$I$2:AY$2,)),$A149&amp;",*")</f>
        <v>32</v>
      </c>
      <c r="AG149" s="121">
        <f t="array" ref="AG149">COUNTIF(INDEX(ownership,0,MATCH(AG$1,Systems!$I$2:AY$2,)),$A149)+COUNTIFS(INDEX(ownership,0,MATCH(AG$1,Systems!$I$2:AY$2,)),$A149&amp;"(*",INDEX(ownership,0,MATCH(AG$1,Systems!$I$2:AY$2,)),"&lt;&gt;*"&amp;"(X)"&amp;"*")+COUNTIF(INDEX(ownership,0,MATCH(AG$1,Systems!$I$2:AY$2,)),$A149&amp;",*")</f>
        <v>75</v>
      </c>
      <c r="AH149" s="121">
        <f t="array" ref="AH149">COUNTIF(INDEX(ownership,0,MATCH(AH$1,Systems!$I$2:AY$2,)),$A149)+COUNTIFS(INDEX(ownership,0,MATCH(AH$1,Systems!$I$2:AY$2,)),$A149&amp;"(*",INDEX(ownership,0,MATCH(AH$1,Systems!$I$2:AY$2,)),"&lt;&gt;*"&amp;"(X)"&amp;"*")+COUNTIF(INDEX(ownership,0,MATCH(AH$1,Systems!$I$2:AY$2,)),$A149&amp;",*")</f>
        <v>71</v>
      </c>
      <c r="AI149" s="121">
        <f t="array" ref="AI149">COUNTIF(INDEX(ownership,0,MATCH(AI$1,Systems!$I$2:AY$2,)),$A149)+COUNTIFS(INDEX(ownership,0,MATCH(AI$1,Systems!$I$2:AY$2,)),$A149&amp;"(*",INDEX(ownership,0,MATCH(AI$1,Systems!$I$2:AY$2,)),"&lt;&gt;*"&amp;"(X)"&amp;"*")+COUNTIF(INDEX(ownership,0,MATCH(AI$1,Systems!$I$2:AY$2,)),$A149&amp;",*")</f>
        <v>69</v>
      </c>
      <c r="AJ149" s="121">
        <f t="array" ref="AJ149">COUNTIF(INDEX(ownership,0,MATCH(AJ$1,Systems!$I$2:AY$2,)),$A149)+COUNTIFS(INDEX(ownership,0,MATCH(AJ$1,Systems!$I$2:AY$2,)),$A149&amp;"(*",INDEX(ownership,0,MATCH(AJ$1,Systems!$I$2:AY$2,)),"&lt;&gt;*"&amp;"(X)"&amp;"*")+COUNTIF(INDEX(ownership,0,MATCH(AJ$1,Systems!$I$2:AY$2,)),$A149&amp;",*")</f>
        <v>69</v>
      </c>
      <c r="AK149" s="121">
        <f t="array" ref="AK149">COUNTIF(INDEX(ownership,0,MATCH(AK$1,Systems!$I$2:AY$2,)),$A149)+COUNTIFS(INDEX(ownership,0,MATCH(AK$1,Systems!$I$2:AY$2,)),$A149&amp;"(*",INDEX(ownership,0,MATCH(AK$1,Systems!$I$2:AY$2,)),"&lt;&gt;*"&amp;"(X)"&amp;"*")+COUNTIF(INDEX(ownership,0,MATCH(AK$1,Systems!$I$2:AY$2,)),$A149&amp;",*")</f>
        <v>69</v>
      </c>
      <c r="AL149" s="121">
        <f t="array" ref="AL149">COUNTIF(INDEX(ownership,0,MATCH(AL$1,Systems!$I$2:AY$2,)),$A149)+COUNTIFS(INDEX(ownership,0,MATCH(AL$1,Systems!$I$2:AY$2,)),$A149&amp;"(*",INDEX(ownership,0,MATCH(AL$1,Systems!$I$2:AY$2,)),"&lt;&gt;*"&amp;"(X)"&amp;"*")+COUNTIF(INDEX(ownership,0,MATCH(AL$1,Systems!$I$2:AY$2,)),$A149&amp;",*")</f>
        <v>69</v>
      </c>
      <c r="AM149" s="121">
        <f t="array" ref="AM149">COUNTIF(INDEX(ownership,0,MATCH(AM$1,Systems!$I$2:AY$2,)),$A149)+COUNTIFS(INDEX(ownership,0,MATCH(AM$1,Systems!$I$2:AY$2,)),$A149&amp;"(*",INDEX(ownership,0,MATCH(AM$1,Systems!$I$2:AY$2,)),"&lt;&gt;*"&amp;"(X)"&amp;"*")+COUNTIF(INDEX(ownership,0,MATCH(AM$1,Systems!$I$2:AY$2,)),$A149&amp;",*")</f>
        <v>44</v>
      </c>
      <c r="AN149" s="121">
        <f t="array" ref="AN149">COUNTIF(INDEX(ownership,0,MATCH(AN$1,Systems!$I$2:AY$2,)),$A149)+COUNTIFS(INDEX(ownership,0,MATCH(AN$1,Systems!$I$2:AY$2,)),$A149&amp;"(*",INDEX(ownership,0,MATCH(AN$1,Systems!$I$2:AY$2,)),"&lt;&gt;*"&amp;"(X)"&amp;"*")+COUNTIF(INDEX(ownership,0,MATCH(AN$1,Systems!$I$2:AY$2,)),$A149&amp;",*")</f>
        <v>39</v>
      </c>
      <c r="AO149" s="121">
        <f t="array" ref="AO149">COUNTIF(INDEX(ownership,0,MATCH(AO$1,Systems!$I$2:AY$2,)),$A149)+COUNTIFS(INDEX(ownership,0,MATCH(AO$1,Systems!$I$2:AY$2,)),$A149&amp;"(*",INDEX(ownership,0,MATCH(AO$1,Systems!$I$2:AY$2,)),"&lt;&gt;*"&amp;"(X)"&amp;"*")+COUNTIF(INDEX(ownership,0,MATCH(AO$1,Systems!$I$2:AY$2,)),$A149&amp;",*")</f>
        <v>32</v>
      </c>
      <c r="AP149" s="121">
        <f t="array" ref="AP149">COUNTIF(INDEX(ownership,0,MATCH(AP$1,Systems!$I$2:AY$2,)),$A149)+COUNTIFS(INDEX(ownership,0,MATCH(AP$1,Systems!$I$2:AY$2,)),$A149&amp;"(*",INDEX(ownership,0,MATCH(AP$1,Systems!$I$2:AY$2,)),"&lt;&gt;*"&amp;"(X)"&amp;"*")+COUNTIF(INDEX(ownership,0,MATCH(AP$1,Systems!$I$2:AY$2,)),$A149&amp;",*")</f>
        <v>31</v>
      </c>
      <c r="AQ149" s="121">
        <f t="array" ref="AQ149">COUNTIF(INDEX(ownership,0,MATCH(AQ$1,Systems!$I$2:AY$2,)),$A149)+COUNTIFS(INDEX(ownership,0,MATCH(AQ$1,Systems!$I$2:AY$2,)),$A149&amp;"(*",INDEX(ownership,0,MATCH(AQ$1,Systems!$I$2:AY$2,)),"&lt;&gt;*"&amp;"(X)"&amp;"*")+COUNTIF(INDEX(ownership,0,MATCH(AQ$1,Systems!$I$2:AY$2,)),$A149&amp;",*")</f>
        <v>32</v>
      </c>
      <c r="AR149" s="121">
        <f t="array" ref="AR149">COUNTIF(INDEX(ownership,0,MATCH(AR$1,Systems!$I$2:AY$2,)),$A149)+COUNTIFS(INDEX(ownership,0,MATCH(AR$1,Systems!$I$2:AY$2,)),$A149&amp;"(*",INDEX(ownership,0,MATCH(AR$1,Systems!$I$2:AY$2,)),"&lt;&gt;*"&amp;"(X)"&amp;"*")+COUNTIF(INDEX(ownership,0,MATCH(AR$1,Systems!$I$2:AY$2,)),$A149&amp;",*")</f>
        <v>209</v>
      </c>
      <c r="AS149" s="121">
        <f t="array" ref="AS149">COUNTIF(INDEX(ownership,0,MATCH(AS$1,Systems!$I$2:AY$2,)),$A149)+COUNTIFS(INDEX(ownership,0,MATCH(AS$1,Systems!$I$2:AY$2,)),$A149&amp;"(*",INDEX(ownership,0,MATCH(AS$1,Systems!$I$2:AY$2,)),"&lt;&gt;*"&amp;"(X)"&amp;"*")+COUNTIF(INDEX(ownership,0,MATCH(AS$1,Systems!$I$2:AY$2,)),$A149&amp;",*")</f>
        <v>219</v>
      </c>
      <c r="AT149" s="121">
        <f t="array" ref="AT149">COUNTIF(INDEX(ownership,0,MATCH(AT$1,Systems!$I$2:AY$2,)),$A149)+COUNTIFS(INDEX(ownership,0,MATCH(AT$1,Systems!$I$2:AY$2,)),$A149&amp;"(*",INDEX(ownership,0,MATCH(AT$1,Systems!$I$2:AY$2,)),"&lt;&gt;*"&amp;"(X)"&amp;"*")+COUNTIF(INDEX(ownership,0,MATCH(AT$1,Systems!$I$2:AY$2,)),$A149&amp;",*")</f>
        <v>257</v>
      </c>
      <c r="AU149" s="121">
        <f t="array" ref="AU149">COUNTIF(INDEX(ownership,0,MATCH(AU$1,Systems!$I$2:AY$2,)),$A149)+COUNTIFS(INDEX(ownership,0,MATCH(AU$1,Systems!$I$2:AY$2,)),$A149&amp;"(*",INDEX(ownership,0,MATCH(AU$1,Systems!$I$2:AY$2,)),"&lt;&gt;*"&amp;"(X)"&amp;"*")+COUNTIF(INDEX(ownership,0,MATCH(AU$1,Systems!$I$2:AY$2,)),$A149&amp;",*")</f>
        <v>162</v>
      </c>
      <c r="AV149" s="121">
        <f t="array" ref="AV149">COUNTIF(INDEX(ownership,0,MATCH(AV$1,Systems!$I$2:AY$2,)),$A149)+COUNTIFS(INDEX(ownership,0,MATCH(AV$1,Systems!$I$2:AY$2,)),$A149&amp;"(*",INDEX(ownership,0,MATCH(AV$1,Systems!$I$2:AY$2,)),"&lt;&gt;*"&amp;"(X)"&amp;"*")+COUNTIF(INDEX(ownership,0,MATCH(AV$1,Systems!$I$2:AY$2,)),$A149&amp;",*")</f>
        <v>304</v>
      </c>
      <c r="AW149" s="121">
        <f t="array" ref="AW149">COUNTIF(INDEX(ownership,0,MATCH(AW$1,Systems!$I$2:AY$2,)),$A149)+COUNTIFS(INDEX(ownership,0,MATCH(AW$1,Systems!$I$2:AY$2,)),$A149&amp;"(*",INDEX(ownership,0,MATCH(AW$1,Systems!$I$2:AY$2,)),"&lt;&gt;*"&amp;"(X)"&amp;"*")+COUNTIF(INDEX(ownership,0,MATCH(AW$1,Systems!$I$2:AY$2,)),$A149&amp;",*")</f>
        <v>108</v>
      </c>
      <c r="AX149" s="121">
        <f t="array" ref="AX149">COUNTIF(INDEX(ownership,0,MATCH(AX$1,Systems!$I$2:AY$2,)),$A149)+COUNTIFS(INDEX(ownership,0,MATCH(AX$1,Systems!$I$2:AY$2,)),$A149&amp;"(*",INDEX(ownership,0,MATCH(AX$1,Systems!$I$2:AY$2,)),"&lt;&gt;*"&amp;"(X)"&amp;"*")+COUNTIF(INDEX(ownership,0,MATCH(AX$1,Systems!$I$2:AY$2,)),$A149&amp;",*")</f>
        <v>90</v>
      </c>
      <c r="AY149" s="121">
        <f t="array" ref="AY149">COUNTIF(INDEX(ownership,0,MATCH(AY$1,Systems!$I$2:AZ$2,)),$A149)+COUNTIFS(INDEX(ownership,0,MATCH(AY$1,Systems!$I$2:AZ$2,)),$A149&amp;"(*",INDEX(ownership,0,MATCH(AY$1,Systems!$I$2:AZ$2,)),"&lt;&gt;*"&amp;"(X)"&amp;"*")+COUNTIF(INDEX(ownership,0,MATCH(AY$1,Systems!$I$2:AZ$2,)),$A149&amp;",*")</f>
        <v>146</v>
      </c>
      <c r="AZ149" s="121">
        <f t="array" ref="AZ149">COUNTIF(INDEX(ownership,0,MATCH(AZ$1,Systems!$I$2:AY$2,)),$A149)+COUNTIFS(INDEX(ownership,0,MATCH(AZ$1,Systems!$I$2:AY$2,)),$A149&amp;"(*",INDEX(ownership,0,MATCH(AZ$1,Systems!$I$2:AY$2,)),"&lt;&gt;*"&amp;"(X)"&amp;"*")+COUNTIF(INDEX(ownership,0,MATCH(AZ$1,Systems!$I$2:AY$2,)),$A149&amp;",*")</f>
        <v>0</v>
      </c>
    </row>
    <row r="150" ht="15.75" customHeight="1">
      <c r="A150" s="60" t="s">
        <v>408</v>
      </c>
      <c r="B150" s="60" t="s">
        <v>8206</v>
      </c>
      <c r="C150" s="60" t="s">
        <v>8207</v>
      </c>
      <c r="D150" s="69"/>
      <c r="E150" s="69"/>
      <c r="F150" s="122"/>
      <c r="G150" s="121">
        <f t="shared" si="1"/>
        <v>1652</v>
      </c>
      <c r="H150" s="121">
        <f t="array" ref="H150">COUNTIF(INDEX(ownership,0,MATCH(H$1,Systems!$I$2:AY$2,)),$A150)+COUNTIFS(INDEX(ownership,0,MATCH(H$1,Systems!$I$2:AY$2,)),$A150&amp;"(*",INDEX(ownership,0,MATCH(H$1,Systems!$I$2:AY$2,)),"&lt;&gt;*"&amp;"(X)"&amp;"*")+COUNTIF(INDEX(ownership,0,MATCH(H$1,Systems!$I$2:AY$2,)),$A150&amp;",*")</f>
        <v>1652</v>
      </c>
      <c r="I150" s="121">
        <f t="array" ref="I150">COUNTIF(INDEX(ownership,0,MATCH(I$1,Systems!$I$2:AY$2,)),$A150)+COUNTIFS(INDEX(ownership,0,MATCH(I$1,Systems!$I$2:AY$2,)),$A150&amp;"(*",INDEX(ownership,0,MATCH(I$1,Systems!$I$2:AY$2,)),"&lt;&gt;*"&amp;"(X)"&amp;"*")+COUNTIF(INDEX(ownership,0,MATCH(I$1,Systems!$I$2:AY$2,)),$A150&amp;",*")</f>
        <v>1543</v>
      </c>
      <c r="J150" s="121">
        <f t="array" ref="J150">COUNTIF(INDEX(ownership,0,MATCH(J$1,Systems!$I$2:AY$2,)),$A150)+COUNTIFS(INDEX(ownership,0,MATCH(J$1,Systems!$I$2:AY$2,)),$A150&amp;"(*",INDEX(ownership,0,MATCH(J$1,Systems!$I$2:AY$2,)),"&lt;&gt;*"&amp;"(X)"&amp;"*")+COUNTIF(INDEX(ownership,0,MATCH(J$1,Systems!$I$2:AY$2,)),$A150&amp;",*")</f>
        <v>1496</v>
      </c>
      <c r="K150" s="121">
        <f t="array" ref="K150">COUNTIF(INDEX(ownership,0,MATCH(K$1,Systems!$I$2:AY$2,)),$A150)+COUNTIFS(INDEX(ownership,0,MATCH(K$1,Systems!$I$2:AY$2,)),$A150&amp;"(*",INDEX(ownership,0,MATCH(K$1,Systems!$I$2:AY$2,)),"&lt;&gt;*"&amp;"(X)"&amp;"*")+COUNTIF(INDEX(ownership,0,MATCH(K$1,Systems!$I$2:AY$2,)),$A150&amp;",*")</f>
        <v>1370</v>
      </c>
      <c r="L150" s="121">
        <f t="array" ref="L150">COUNTIF(INDEX(ownership,0,MATCH(L$1,Systems!$I$2:AY$2,)),$A150)+COUNTIFS(INDEX(ownership,0,MATCH(L$1,Systems!$I$2:AY$2,)),$A150&amp;"(*",INDEX(ownership,0,MATCH(L$1,Systems!$I$2:AY$2,)),"&lt;&gt;*"&amp;"(X)"&amp;"*")+COUNTIF(INDEX(ownership,0,MATCH(L$1,Systems!$I$2:AY$2,)),$A150&amp;",*")</f>
        <v>1303</v>
      </c>
      <c r="M150" s="121">
        <f t="array" ref="M150">COUNTIF(INDEX(ownership,0,MATCH(M$1,Systems!$I$2:AY$2,)),$A150)+COUNTIFS(INDEX(ownership,0,MATCH(M$1,Systems!$I$2:AY$2,)),$A150&amp;"(*",INDEX(ownership,0,MATCH(M$1,Systems!$I$2:AY$2,)),"&lt;&gt;*"&amp;"(X)"&amp;"*")+COUNTIF(INDEX(ownership,0,MATCH(M$1,Systems!$I$2:AY$2,)),$A150&amp;",*")</f>
        <v>1237</v>
      </c>
      <c r="N150" s="121">
        <f t="array" ref="N150">COUNTIF(INDEX(ownership,0,MATCH(N$1,Systems!$I$2:AY$2,)),$A150)+COUNTIFS(INDEX(ownership,0,MATCH(N$1,Systems!$I$2:AY$2,)),$A150&amp;"(*",INDEX(ownership,0,MATCH(N$1,Systems!$I$2:AY$2,)),"&lt;&gt;*"&amp;"(X)"&amp;"*")+COUNTIF(INDEX(ownership,0,MATCH(N$1,Systems!$I$2:AY$2,)),$A150&amp;",*")</f>
        <v>17</v>
      </c>
      <c r="O150" s="121">
        <f t="array" ref="O150">COUNTIF(INDEX(ownership,0,MATCH(O$1,Systems!$I$2:AY$2,)),$A150)+COUNTIFS(INDEX(ownership,0,MATCH(O$1,Systems!$I$2:AY$2,)),$A150&amp;"(*",INDEX(ownership,0,MATCH(O$1,Systems!$I$2:AY$2,)),"&lt;&gt;*"&amp;"(X)"&amp;"*")+COUNTIF(INDEX(ownership,0,MATCH(O$1,Systems!$I$2:AY$2,)),$A150&amp;",*")</f>
        <v>261</v>
      </c>
      <c r="P150" s="121">
        <f t="array" ref="P150">COUNTIF(INDEX(ownership,0,MATCH(P$1,Systems!$I$2:AY$2,)),$A150)+COUNTIFS(INDEX(ownership,0,MATCH(P$1,Systems!$I$2:AY$2,)),$A150&amp;"(*",INDEX(ownership,0,MATCH(P$1,Systems!$I$2:AY$2,)),"&lt;&gt;*"&amp;"(X)"&amp;"*")+COUNTIF(INDEX(ownership,0,MATCH(P$1,Systems!$I$2:AY$2,)),$A150&amp;",*")</f>
        <v>252</v>
      </c>
      <c r="Q150" s="121">
        <f t="array" ref="Q150">COUNTIF(INDEX(ownership,0,MATCH(Q$1,Systems!$I$2:AY$2,)),$A150)+COUNTIFS(INDEX(ownership,0,MATCH(Q$1,Systems!$I$2:AY$2,)),$A150&amp;"(*",INDEX(ownership,0,MATCH(Q$1,Systems!$I$2:AY$2,)),"&lt;&gt;*"&amp;"(X)"&amp;"*")+COUNTIF(INDEX(ownership,0,MATCH(Q$1,Systems!$I$2:AY$2,)),$A150&amp;",*")</f>
        <v>246</v>
      </c>
      <c r="R150" s="121">
        <f t="array" ref="R150">COUNTIF(INDEX(ownership,0,MATCH(R$1,Systems!$I$2:AY$2,)),$A150)+COUNTIFS(INDEX(ownership,0,MATCH(R$1,Systems!$I$2:AY$2,)),$A150&amp;"(*",INDEX(ownership,0,MATCH(R$1,Systems!$I$2:AY$2,)),"&lt;&gt;*"&amp;"(X)"&amp;"*")+COUNTIF(INDEX(ownership,0,MATCH(R$1,Systems!$I$2:AY$2,)),$A150&amp;",*")</f>
        <v>246</v>
      </c>
      <c r="S150" s="121">
        <f t="array" ref="S150">COUNTIF(INDEX(ownership,0,MATCH(S$1,Systems!$I$2:AY$2,)),$A150)+COUNTIFS(INDEX(ownership,0,MATCH(S$1,Systems!$I$2:AY$2,)),$A150&amp;"(*",INDEX(ownership,0,MATCH(S$1,Systems!$I$2:AY$2,)),"&lt;&gt;*"&amp;"(X)"&amp;"*")+COUNTIF(INDEX(ownership,0,MATCH(S$1,Systems!$I$2:AY$2,)),$A150&amp;",*")</f>
        <v>239</v>
      </c>
      <c r="T150" s="121">
        <f t="array" ref="T150">COUNTIF(INDEX(ownership,0,MATCH(T$1,Systems!$I$2:AY$2,)),$A150)+COUNTIFS(INDEX(ownership,0,MATCH(T$1,Systems!$I$2:AY$2,)),$A150&amp;"(*",INDEX(ownership,0,MATCH(T$1,Systems!$I$2:AY$2,)),"&lt;&gt;*"&amp;"(X)"&amp;"*")+COUNTIF(INDEX(ownership,0,MATCH(T$1,Systems!$I$2:AY$2,)),$A150&amp;",*")</f>
        <v>206</v>
      </c>
      <c r="U150" s="121">
        <f t="array" ref="U150">COUNTIF(INDEX(ownership,0,MATCH(U$1,Systems!$I$2:AY$2,)),$A150)+COUNTIFS(INDEX(ownership,0,MATCH(U$1,Systems!$I$2:AY$2,)),$A150&amp;"(*",INDEX(ownership,0,MATCH(U$1,Systems!$I$2:AY$2,)),"&lt;&gt;*"&amp;"(X)"&amp;"*")+COUNTIF(INDEX(ownership,0,MATCH(U$1,Systems!$I$2:AY$2,)),$A150&amp;",*")</f>
        <v>195</v>
      </c>
      <c r="V150" s="121">
        <f t="array" ref="V150">COUNTIF(INDEX(ownership,0,MATCH(V$1,Systems!$I$2:AY$2,)),$A150)+COUNTIFS(INDEX(ownership,0,MATCH(V$1,Systems!$I$2:AY$2,)),$A150&amp;"(*",INDEX(ownership,0,MATCH(V$1,Systems!$I$2:AY$2,)),"&lt;&gt;*"&amp;"(X)"&amp;"*")+COUNTIF(INDEX(ownership,0,MATCH(V$1,Systems!$I$2:AY$2,)),$A150&amp;",*")</f>
        <v>192</v>
      </c>
      <c r="W150" s="121">
        <f t="array" ref="W150">COUNTIF(INDEX(ownership,0,MATCH(W$1,Systems!$I$2:AY$2,)),$A150)+COUNTIFS(INDEX(ownership,0,MATCH(W$1,Systems!$I$2:AY$2,)),$A150&amp;"(*",INDEX(ownership,0,MATCH(W$1,Systems!$I$2:AY$2,)),"&lt;&gt;*"&amp;"(X)"&amp;"*")+COUNTIF(INDEX(ownership,0,MATCH(W$1,Systems!$I$2:AY$2,)),$A150&amp;",*")</f>
        <v>185</v>
      </c>
      <c r="X150" s="121">
        <f t="array" ref="X150">COUNTIF(INDEX(ownership,0,MATCH(X$1,Systems!$I$2:AY$2,)),$A150)+COUNTIFS(INDEX(ownership,0,MATCH(X$1,Systems!$I$2:AY$2,)),$A150&amp;"(*",INDEX(ownership,0,MATCH(X$1,Systems!$I$2:AY$2,)),"&lt;&gt;*"&amp;"(X)"&amp;"*")+COUNTIF(INDEX(ownership,0,MATCH(X$1,Systems!$I$2:AY$2,)),$A150&amp;",*")</f>
        <v>70</v>
      </c>
      <c r="Y150" s="121">
        <f t="array" ref="Y150">COUNTIF(INDEX(ownership,0,MATCH(Y$1,Systems!$I$2:AY$2,)),$A150)+COUNTIFS(INDEX(ownership,0,MATCH(Y$1,Systems!$I$2:AY$2,)),$A150&amp;"(*",INDEX(ownership,0,MATCH(Y$1,Systems!$I$2:AY$2,)),"&lt;&gt;*"&amp;"(X)"&amp;"*")+COUNTIF(INDEX(ownership,0,MATCH(Y$1,Systems!$I$2:AY$2,)),$A150&amp;",*")</f>
        <v>60</v>
      </c>
      <c r="Z150" s="121">
        <f t="array" ref="Z150">COUNTIF(INDEX(ownership,0,MATCH(Z$1,Systems!$I$2:AY$2,)),$A150)+COUNTIFS(INDEX(ownership,0,MATCH(Z$1,Systems!$I$2:AY$2,)),$A150&amp;"(*",INDEX(ownership,0,MATCH(Z$1,Systems!$I$2:AY$2,)),"&lt;&gt;*"&amp;"(X)"&amp;"*")+COUNTIF(INDEX(ownership,0,MATCH(Z$1,Systems!$I$2:AY$2,)),$A150&amp;",*")</f>
        <v>49</v>
      </c>
      <c r="AA150" s="121">
        <f t="array" ref="AA150">COUNTIF(INDEX(ownership,0,MATCH(AA$1,Systems!$I$2:AY$2,)),$A150)+COUNTIFS(INDEX(ownership,0,MATCH(AA$1,Systems!$I$2:AY$2,)),$A150&amp;"(*",INDEX(ownership,0,MATCH(AA$1,Systems!$I$2:AY$2,)),"&lt;&gt;*"&amp;"(X)"&amp;"*")+COUNTIF(INDEX(ownership,0,MATCH(AA$1,Systems!$I$2:AY$2,)),$A150&amp;",*")</f>
        <v>27</v>
      </c>
      <c r="AB150" s="121">
        <f t="array" ref="AB150">COUNTIF(INDEX(ownership,0,MATCH(AB$1,Systems!$I$2:AY$2,)),$A150)+COUNTIFS(INDEX(ownership,0,MATCH(AB$1,Systems!$I$2:AY$2,)),$A150&amp;"(*",INDEX(ownership,0,MATCH(AB$1,Systems!$I$2:AY$2,)),"&lt;&gt;*"&amp;"(X)"&amp;"*")+COUNTIF(INDEX(ownership,0,MATCH(AB$1,Systems!$I$2:AY$2,)),$A150&amp;",*")</f>
        <v>27</v>
      </c>
      <c r="AC150" s="121">
        <f t="array" ref="AC150">COUNTIF(INDEX(ownership,0,MATCH(AC$1,Systems!$I$2:AY$2,)),$A150)+COUNTIFS(INDEX(ownership,0,MATCH(AC$1,Systems!$I$2:AY$2,)),$A150&amp;"(*",INDEX(ownership,0,MATCH(AC$1,Systems!$I$2:AY$2,)),"&lt;&gt;*"&amp;"(X)"&amp;"*")+COUNTIF(INDEX(ownership,0,MATCH(AC$1,Systems!$I$2:AY$2,)),$A150&amp;",*")</f>
        <v>27</v>
      </c>
      <c r="AD150" s="121">
        <f t="array" ref="AD150">COUNTIF(INDEX(ownership,0,MATCH(AD$1,Systems!$I$2:AY$2,)),$A150)+COUNTIFS(INDEX(ownership,0,MATCH(AD$1,Systems!$I$2:AY$2,)),$A150&amp;"(*",INDEX(ownership,0,MATCH(AD$1,Systems!$I$2:AY$2,)),"&lt;&gt;*"&amp;"(X)"&amp;"*")+COUNTIF(INDEX(ownership,0,MATCH(AD$1,Systems!$I$2:AY$2,)),$A150&amp;",*")</f>
        <v>27</v>
      </c>
      <c r="AE150" s="121">
        <f t="array" ref="AE150">COUNTIF(INDEX(ownership,0,MATCH(AE$1,Systems!$I$2:AY$2,)),$A150)+COUNTIFS(INDEX(ownership,0,MATCH(AE$1,Systems!$I$2:AY$2,)),$A150&amp;"(*",INDEX(ownership,0,MATCH(AE$1,Systems!$I$2:AY$2,)),"&lt;&gt;*"&amp;"(X)"&amp;"*")+COUNTIF(INDEX(ownership,0,MATCH(AE$1,Systems!$I$2:AY$2,)),$A150&amp;",*")</f>
        <v>27</v>
      </c>
      <c r="AF150" s="121">
        <f t="array" ref="AF150">COUNTIF(INDEX(ownership,0,MATCH(AF$1,Systems!$I$2:AY$2,)),$A150)+COUNTIFS(INDEX(ownership,0,MATCH(AF$1,Systems!$I$2:AY$2,)),$A150&amp;"(*",INDEX(ownership,0,MATCH(AF$1,Systems!$I$2:AY$2,)),"&lt;&gt;*"&amp;"(X)"&amp;"*")+COUNTIF(INDEX(ownership,0,MATCH(AF$1,Systems!$I$2:AY$2,)),$A150&amp;",*")</f>
        <v>27</v>
      </c>
      <c r="AG150" s="121">
        <f t="array" ref="AG150">COUNTIF(INDEX(ownership,0,MATCH(AG$1,Systems!$I$2:AY$2,)),$A150)+COUNTIFS(INDEX(ownership,0,MATCH(AG$1,Systems!$I$2:AY$2,)),$A150&amp;"(*",INDEX(ownership,0,MATCH(AG$1,Systems!$I$2:AY$2,)),"&lt;&gt;*"&amp;"(X)"&amp;"*")+COUNTIF(INDEX(ownership,0,MATCH(AG$1,Systems!$I$2:AY$2,)),$A150&amp;",*")</f>
        <v>26</v>
      </c>
      <c r="AH150" s="121">
        <f t="array" ref="AH150">COUNTIF(INDEX(ownership,0,MATCH(AH$1,Systems!$I$2:AY$2,)),$A150)+COUNTIFS(INDEX(ownership,0,MATCH(AH$1,Systems!$I$2:AY$2,)),$A150&amp;"(*",INDEX(ownership,0,MATCH(AH$1,Systems!$I$2:AY$2,)),"&lt;&gt;*"&amp;"(X)"&amp;"*")+COUNTIF(INDEX(ownership,0,MATCH(AH$1,Systems!$I$2:AY$2,)),$A150&amp;",*")</f>
        <v>23</v>
      </c>
      <c r="AI150" s="121">
        <f t="array" ref="AI150">COUNTIF(INDEX(ownership,0,MATCH(AI$1,Systems!$I$2:AY$2,)),$A150)+COUNTIFS(INDEX(ownership,0,MATCH(AI$1,Systems!$I$2:AY$2,)),$A150&amp;"(*",INDEX(ownership,0,MATCH(AI$1,Systems!$I$2:AY$2,)),"&lt;&gt;*"&amp;"(X)"&amp;"*")+COUNTIF(INDEX(ownership,0,MATCH(AI$1,Systems!$I$2:AY$2,)),$A150&amp;",*")</f>
        <v>23</v>
      </c>
      <c r="AJ150" s="121">
        <f t="array" ref="AJ150">COUNTIF(INDEX(ownership,0,MATCH(AJ$1,Systems!$I$2:AY$2,)),$A150)+COUNTIFS(INDEX(ownership,0,MATCH(AJ$1,Systems!$I$2:AY$2,)),$A150&amp;"(*",INDEX(ownership,0,MATCH(AJ$1,Systems!$I$2:AY$2,)),"&lt;&gt;*"&amp;"(X)"&amp;"*")+COUNTIF(INDEX(ownership,0,MATCH(AJ$1,Systems!$I$2:AY$2,)),$A150&amp;",*")</f>
        <v>23</v>
      </c>
      <c r="AK150" s="121">
        <f t="array" ref="AK150">COUNTIF(INDEX(ownership,0,MATCH(AK$1,Systems!$I$2:AY$2,)),$A150)+COUNTIFS(INDEX(ownership,0,MATCH(AK$1,Systems!$I$2:AY$2,)),$A150&amp;"(*",INDEX(ownership,0,MATCH(AK$1,Systems!$I$2:AY$2,)),"&lt;&gt;*"&amp;"(X)"&amp;"*")+COUNTIF(INDEX(ownership,0,MATCH(AK$1,Systems!$I$2:AY$2,)),$A150&amp;",*")</f>
        <v>23</v>
      </c>
      <c r="AL150" s="121">
        <f t="array" ref="AL150">COUNTIF(INDEX(ownership,0,MATCH(AL$1,Systems!$I$2:AY$2,)),$A150)+COUNTIFS(INDEX(ownership,0,MATCH(AL$1,Systems!$I$2:AY$2,)),$A150&amp;"(*",INDEX(ownership,0,MATCH(AL$1,Systems!$I$2:AY$2,)),"&lt;&gt;*"&amp;"(X)"&amp;"*")+COUNTIF(INDEX(ownership,0,MATCH(AL$1,Systems!$I$2:AY$2,)),$A150&amp;",*")</f>
        <v>23</v>
      </c>
      <c r="AM150" s="121">
        <f t="array" ref="AM150">COUNTIF(INDEX(ownership,0,MATCH(AM$1,Systems!$I$2:AY$2,)),$A150)+COUNTIFS(INDEX(ownership,0,MATCH(AM$1,Systems!$I$2:AY$2,)),$A150&amp;"(*",INDEX(ownership,0,MATCH(AM$1,Systems!$I$2:AY$2,)),"&lt;&gt;*"&amp;"(X)"&amp;"*")+COUNTIF(INDEX(ownership,0,MATCH(AM$1,Systems!$I$2:AY$2,)),$A150&amp;",*")</f>
        <v>23</v>
      </c>
      <c r="AN150" s="121">
        <f t="array" ref="AN150">COUNTIF(INDEX(ownership,0,MATCH(AN$1,Systems!$I$2:AY$2,)),$A150)+COUNTIFS(INDEX(ownership,0,MATCH(AN$1,Systems!$I$2:AY$2,)),$A150&amp;"(*",INDEX(ownership,0,MATCH(AN$1,Systems!$I$2:AY$2,)),"&lt;&gt;*"&amp;"(X)"&amp;"*")+COUNTIF(INDEX(ownership,0,MATCH(AN$1,Systems!$I$2:AY$2,)),$A150&amp;",*")</f>
        <v>20</v>
      </c>
      <c r="AO150" s="121">
        <f t="array" ref="AO150">COUNTIF(INDEX(ownership,0,MATCH(AO$1,Systems!$I$2:AY$2,)),$A150)+COUNTIFS(INDEX(ownership,0,MATCH(AO$1,Systems!$I$2:AY$2,)),$A150&amp;"(*",INDEX(ownership,0,MATCH(AO$1,Systems!$I$2:AY$2,)),"&lt;&gt;*"&amp;"(X)"&amp;"*")+COUNTIF(INDEX(ownership,0,MATCH(AO$1,Systems!$I$2:AY$2,)),$A150&amp;",*")</f>
        <v>20</v>
      </c>
      <c r="AP150" s="121">
        <f t="array" ref="AP150">COUNTIF(INDEX(ownership,0,MATCH(AP$1,Systems!$I$2:AY$2,)),$A150)+COUNTIFS(INDEX(ownership,0,MATCH(AP$1,Systems!$I$2:AY$2,)),$A150&amp;"(*",INDEX(ownership,0,MATCH(AP$1,Systems!$I$2:AY$2,)),"&lt;&gt;*"&amp;"(X)"&amp;"*")+COUNTIF(INDEX(ownership,0,MATCH(AP$1,Systems!$I$2:AY$2,)),$A150&amp;",*")</f>
        <v>20</v>
      </c>
      <c r="AQ150" s="121">
        <f t="array" ref="AQ150">COUNTIF(INDEX(ownership,0,MATCH(AQ$1,Systems!$I$2:AY$2,)),$A150)+COUNTIFS(INDEX(ownership,0,MATCH(AQ$1,Systems!$I$2:AY$2,)),$A150&amp;"(*",INDEX(ownership,0,MATCH(AQ$1,Systems!$I$2:AY$2,)),"&lt;&gt;*"&amp;"(X)"&amp;"*")+COUNTIF(INDEX(ownership,0,MATCH(AQ$1,Systems!$I$2:AY$2,)),$A150&amp;",*")</f>
        <v>19</v>
      </c>
      <c r="AR150" s="121">
        <f t="array" ref="AR150">COUNTIF(INDEX(ownership,0,MATCH(AR$1,Systems!$I$2:AY$2,)),$A150)+COUNTIFS(INDEX(ownership,0,MATCH(AR$1,Systems!$I$2:AY$2,)),$A150&amp;"(*",INDEX(ownership,0,MATCH(AR$1,Systems!$I$2:AY$2,)),"&lt;&gt;*"&amp;"(X)"&amp;"*")+COUNTIF(INDEX(ownership,0,MATCH(AR$1,Systems!$I$2:AY$2,)),$A150&amp;",*")</f>
        <v>19</v>
      </c>
      <c r="AS150" s="121">
        <f t="array" ref="AS150">COUNTIF(INDEX(ownership,0,MATCH(AS$1,Systems!$I$2:AY$2,)),$A150)+COUNTIFS(INDEX(ownership,0,MATCH(AS$1,Systems!$I$2:AY$2,)),$A150&amp;"(*",INDEX(ownership,0,MATCH(AS$1,Systems!$I$2:AY$2,)),"&lt;&gt;*"&amp;"(X)"&amp;"*")+COUNTIF(INDEX(ownership,0,MATCH(AS$1,Systems!$I$2:AY$2,)),$A150&amp;",*")</f>
        <v>19</v>
      </c>
      <c r="AT150" s="121">
        <f t="array" ref="AT150">COUNTIF(INDEX(ownership,0,MATCH(AT$1,Systems!$I$2:AY$2,)),$A150)+COUNTIFS(INDEX(ownership,0,MATCH(AT$1,Systems!$I$2:AY$2,)),$A150&amp;"(*",INDEX(ownership,0,MATCH(AT$1,Systems!$I$2:AY$2,)),"&lt;&gt;*"&amp;"(X)"&amp;"*")+COUNTIF(INDEX(ownership,0,MATCH(AT$1,Systems!$I$2:AY$2,)),$A150&amp;",*")</f>
        <v>19</v>
      </c>
      <c r="AU150" s="121">
        <f t="array" ref="AU150">COUNTIF(INDEX(ownership,0,MATCH(AU$1,Systems!$I$2:AY$2,)),$A150)+COUNTIFS(INDEX(ownership,0,MATCH(AU$1,Systems!$I$2:AY$2,)),$A150&amp;"(*",INDEX(ownership,0,MATCH(AU$1,Systems!$I$2:AY$2,)),"&lt;&gt;*"&amp;"(X)"&amp;"*")+COUNTIF(INDEX(ownership,0,MATCH(AU$1,Systems!$I$2:AY$2,)),$A150&amp;",*")</f>
        <v>2</v>
      </c>
      <c r="AV150" s="121">
        <f t="array" ref="AV150">COUNTIF(INDEX(ownership,0,MATCH(AV$1,Systems!$I$2:AY$2,)),$A150)+COUNTIFS(INDEX(ownership,0,MATCH(AV$1,Systems!$I$2:AY$2,)),$A150&amp;"(*",INDEX(ownership,0,MATCH(AV$1,Systems!$I$2:AY$2,)),"&lt;&gt;*"&amp;"(X)"&amp;"*")+COUNTIF(INDEX(ownership,0,MATCH(AV$1,Systems!$I$2:AY$2,)),$A150&amp;",*")</f>
        <v>2</v>
      </c>
      <c r="AW150" s="121">
        <f t="array" ref="AW150">COUNTIF(INDEX(ownership,0,MATCH(AW$1,Systems!$I$2:AY$2,)),$A150)+COUNTIFS(INDEX(ownership,0,MATCH(AW$1,Systems!$I$2:AY$2,)),$A150&amp;"(*",INDEX(ownership,0,MATCH(AW$1,Systems!$I$2:AY$2,)),"&lt;&gt;*"&amp;"(X)"&amp;"*")+COUNTIF(INDEX(ownership,0,MATCH(AW$1,Systems!$I$2:AY$2,)),$A150&amp;",*")</f>
        <v>2</v>
      </c>
      <c r="AX150" s="121">
        <f t="array" ref="AX150">COUNTIF(INDEX(ownership,0,MATCH(AX$1,Systems!$I$2:AY$2,)),$A150)+COUNTIFS(INDEX(ownership,0,MATCH(AX$1,Systems!$I$2:AY$2,)),$A150&amp;"(*",INDEX(ownership,0,MATCH(AX$1,Systems!$I$2:AY$2,)),"&lt;&gt;*"&amp;"(X)"&amp;"*")+COUNTIF(INDEX(ownership,0,MATCH(AX$1,Systems!$I$2:AY$2,)),$A150&amp;",*")</f>
        <v>2</v>
      </c>
      <c r="AY150" s="121">
        <f t="array" ref="AY150">COUNTIF(INDEX(ownership,0,MATCH(AY$1,Systems!$I$2:AZ$2,)),$A150)+COUNTIFS(INDEX(ownership,0,MATCH(AY$1,Systems!$I$2:AZ$2,)),$A150&amp;"(*",INDEX(ownership,0,MATCH(AY$1,Systems!$I$2:AZ$2,)),"&lt;&gt;*"&amp;"(X)"&amp;"*")+COUNTIF(INDEX(ownership,0,MATCH(AY$1,Systems!$I$2:AZ$2,)),$A150&amp;",*")</f>
        <v>0</v>
      </c>
      <c r="AZ150" s="121">
        <f t="array" ref="AZ150">COUNTIF(INDEX(ownership,0,MATCH(AZ$1,Systems!$I$2:AY$2,)),$A150)+COUNTIFS(INDEX(ownership,0,MATCH(AZ$1,Systems!$I$2:AY$2,)),$A150&amp;"(*",INDEX(ownership,0,MATCH(AZ$1,Systems!$I$2:AY$2,)),"&lt;&gt;*"&amp;"(X)"&amp;"*")+COUNTIF(INDEX(ownership,0,MATCH(AZ$1,Systems!$I$2:AY$2,)),$A150&amp;",*")</f>
        <v>0</v>
      </c>
    </row>
    <row r="151" ht="15.75" customHeight="1">
      <c r="A151" s="60"/>
      <c r="B151" s="125"/>
      <c r="C151" s="125"/>
      <c r="D151" s="125"/>
      <c r="E151" s="60"/>
      <c r="F151" s="126"/>
      <c r="G151" s="127" t="s">
        <v>8208</v>
      </c>
      <c r="H151" s="127">
        <f t="shared" ref="H151:AZ151" si="2">sum(H$2:H$150)</f>
        <v>2055</v>
      </c>
      <c r="I151" s="127">
        <f t="shared" si="2"/>
        <v>1995</v>
      </c>
      <c r="J151" s="127">
        <f t="shared" si="2"/>
        <v>2062</v>
      </c>
      <c r="K151" s="127">
        <f t="shared" si="2"/>
        <v>1884</v>
      </c>
      <c r="L151" s="127">
        <f t="shared" si="2"/>
        <v>2042</v>
      </c>
      <c r="M151" s="127">
        <f t="shared" si="2"/>
        <v>2874</v>
      </c>
      <c r="N151" s="127">
        <f t="shared" si="2"/>
        <v>1678</v>
      </c>
      <c r="O151" s="127">
        <f t="shared" si="2"/>
        <v>3154</v>
      </c>
      <c r="P151" s="127">
        <f t="shared" si="2"/>
        <v>3163</v>
      </c>
      <c r="Q151" s="127">
        <f t="shared" si="2"/>
        <v>3156</v>
      </c>
      <c r="R151" s="127">
        <f t="shared" si="2"/>
        <v>3157</v>
      </c>
      <c r="S151" s="127">
        <f t="shared" si="2"/>
        <v>3164</v>
      </c>
      <c r="T151" s="127">
        <f t="shared" si="2"/>
        <v>3138</v>
      </c>
      <c r="U151" s="127">
        <f t="shared" si="2"/>
        <v>3154</v>
      </c>
      <c r="V151" s="127">
        <f t="shared" si="2"/>
        <v>3152</v>
      </c>
      <c r="W151" s="127">
        <f t="shared" si="2"/>
        <v>3159</v>
      </c>
      <c r="X151" s="127">
        <f t="shared" si="2"/>
        <v>3121</v>
      </c>
      <c r="Y151" s="127">
        <f t="shared" si="2"/>
        <v>3114</v>
      </c>
      <c r="Z151" s="127">
        <f t="shared" si="2"/>
        <v>3121</v>
      </c>
      <c r="AA151" s="127">
        <f t="shared" si="2"/>
        <v>3121</v>
      </c>
      <c r="AB151" s="127">
        <f t="shared" si="2"/>
        <v>3121</v>
      </c>
      <c r="AC151" s="127">
        <f t="shared" si="2"/>
        <v>3121</v>
      </c>
      <c r="AD151" s="127">
        <f t="shared" si="2"/>
        <v>3121</v>
      </c>
      <c r="AE151" s="127">
        <f t="shared" si="2"/>
        <v>3121</v>
      </c>
      <c r="AF151" s="127">
        <f t="shared" si="2"/>
        <v>3121</v>
      </c>
      <c r="AG151" s="127">
        <f t="shared" si="2"/>
        <v>3121</v>
      </c>
      <c r="AH151" s="127">
        <f t="shared" si="2"/>
        <v>3118</v>
      </c>
      <c r="AI151" s="127">
        <f t="shared" si="2"/>
        <v>3118</v>
      </c>
      <c r="AJ151" s="127">
        <f t="shared" si="2"/>
        <v>3118</v>
      </c>
      <c r="AK151" s="127">
        <f t="shared" si="2"/>
        <v>3118</v>
      </c>
      <c r="AL151" s="127">
        <f t="shared" si="2"/>
        <v>3118</v>
      </c>
      <c r="AM151" s="127">
        <f t="shared" si="2"/>
        <v>3121</v>
      </c>
      <c r="AN151" s="127">
        <f t="shared" si="2"/>
        <v>3121</v>
      </c>
      <c r="AO151" s="127">
        <f t="shared" si="2"/>
        <v>3120</v>
      </c>
      <c r="AP151" s="127">
        <f t="shared" si="2"/>
        <v>3120</v>
      </c>
      <c r="AQ151" s="127">
        <f t="shared" si="2"/>
        <v>3109</v>
      </c>
      <c r="AR151" s="127">
        <f t="shared" si="2"/>
        <v>3104</v>
      </c>
      <c r="AS151" s="127">
        <f t="shared" si="2"/>
        <v>3118</v>
      </c>
      <c r="AT151" s="127">
        <f t="shared" si="2"/>
        <v>3128</v>
      </c>
      <c r="AU151" s="127">
        <f t="shared" si="2"/>
        <v>3020</v>
      </c>
      <c r="AV151" s="127">
        <f t="shared" si="2"/>
        <v>3020</v>
      </c>
      <c r="AW151" s="127">
        <f t="shared" si="2"/>
        <v>3019</v>
      </c>
      <c r="AX151" s="127">
        <f t="shared" si="2"/>
        <v>3019</v>
      </c>
      <c r="AY151" s="127">
        <f t="shared" si="2"/>
        <v>3019</v>
      </c>
      <c r="AZ151" s="127">
        <f t="shared" si="2"/>
        <v>0</v>
      </c>
    </row>
    <row r="152" ht="15.75" customHeight="1">
      <c r="A152" s="60"/>
      <c r="B152" s="60"/>
      <c r="C152" s="60"/>
      <c r="D152" s="60"/>
      <c r="E152" s="60"/>
      <c r="F152" s="60"/>
      <c r="G152" s="127" t="s">
        <v>8209</v>
      </c>
      <c r="H152" s="127">
        <f>H151-H153</f>
        <v>403</v>
      </c>
      <c r="I152" s="127">
        <f t="shared" ref="I152:AZ152" si="3">I151-sumifs(I2:I150,$A$2:$A$150,"U")-sumifs(I2:I150,$A$2:$A$150,"A")-sumifs(I2:I150,$A$2:$A$150,"(X)")</f>
        <v>452</v>
      </c>
      <c r="J152" s="127">
        <f t="shared" si="3"/>
        <v>566</v>
      </c>
      <c r="K152" s="127">
        <f t="shared" si="3"/>
        <v>506</v>
      </c>
      <c r="L152" s="127">
        <f t="shared" si="3"/>
        <v>734</v>
      </c>
      <c r="M152" s="127">
        <f t="shared" si="3"/>
        <v>1628</v>
      </c>
      <c r="N152" s="127">
        <f t="shared" si="3"/>
        <v>1661</v>
      </c>
      <c r="O152" s="127">
        <f t="shared" si="3"/>
        <v>2893</v>
      </c>
      <c r="P152" s="127">
        <f t="shared" si="3"/>
        <v>2909</v>
      </c>
      <c r="Q152" s="127">
        <f t="shared" si="3"/>
        <v>2908</v>
      </c>
      <c r="R152" s="127">
        <f t="shared" si="3"/>
        <v>2902</v>
      </c>
      <c r="S152" s="127">
        <f t="shared" si="3"/>
        <v>2914</v>
      </c>
      <c r="T152" s="127">
        <f t="shared" si="3"/>
        <v>2795</v>
      </c>
      <c r="U152" s="127">
        <f t="shared" si="3"/>
        <v>2812</v>
      </c>
      <c r="V152" s="127">
        <f t="shared" si="3"/>
        <v>2796</v>
      </c>
      <c r="W152" s="127">
        <f t="shared" si="3"/>
        <v>2590</v>
      </c>
      <c r="X152" s="127">
        <f t="shared" si="3"/>
        <v>2267</v>
      </c>
      <c r="Y152" s="127">
        <f t="shared" si="3"/>
        <v>2238</v>
      </c>
      <c r="Z152" s="127">
        <f t="shared" si="3"/>
        <v>2256</v>
      </c>
      <c r="AA152" s="127">
        <f t="shared" si="3"/>
        <v>2282</v>
      </c>
      <c r="AB152" s="127">
        <f t="shared" si="3"/>
        <v>2282</v>
      </c>
      <c r="AC152" s="127">
        <f t="shared" si="3"/>
        <v>2282</v>
      </c>
      <c r="AD152" s="127">
        <f t="shared" si="3"/>
        <v>2282</v>
      </c>
      <c r="AE152" s="127">
        <f t="shared" si="3"/>
        <v>2282</v>
      </c>
      <c r="AF152" s="127">
        <f t="shared" si="3"/>
        <v>2282</v>
      </c>
      <c r="AG152" s="127">
        <f t="shared" si="3"/>
        <v>2283</v>
      </c>
      <c r="AH152" s="127">
        <f t="shared" si="3"/>
        <v>2283</v>
      </c>
      <c r="AI152" s="127">
        <f t="shared" si="3"/>
        <v>2283</v>
      </c>
      <c r="AJ152" s="127">
        <f t="shared" si="3"/>
        <v>2283</v>
      </c>
      <c r="AK152" s="127">
        <f t="shared" si="3"/>
        <v>2283</v>
      </c>
      <c r="AL152" s="127">
        <f t="shared" si="3"/>
        <v>2283</v>
      </c>
      <c r="AM152" s="127">
        <f t="shared" si="3"/>
        <v>2286</v>
      </c>
      <c r="AN152" s="127">
        <f t="shared" si="3"/>
        <v>2289</v>
      </c>
      <c r="AO152" s="127">
        <f t="shared" si="3"/>
        <v>2286</v>
      </c>
      <c r="AP152" s="127">
        <f t="shared" si="3"/>
        <v>2250</v>
      </c>
      <c r="AQ152" s="127">
        <f t="shared" si="3"/>
        <v>2240</v>
      </c>
      <c r="AR152" s="127">
        <f t="shared" si="3"/>
        <v>2229</v>
      </c>
      <c r="AS152" s="127">
        <f t="shared" si="3"/>
        <v>2238</v>
      </c>
      <c r="AT152" s="127">
        <f t="shared" si="3"/>
        <v>2271</v>
      </c>
      <c r="AU152" s="127">
        <f t="shared" si="3"/>
        <v>2198</v>
      </c>
      <c r="AV152" s="127">
        <f t="shared" si="3"/>
        <v>2197</v>
      </c>
      <c r="AW152" s="127">
        <f t="shared" si="3"/>
        <v>2196</v>
      </c>
      <c r="AX152" s="127">
        <f t="shared" si="3"/>
        <v>2196</v>
      </c>
      <c r="AY152" s="127">
        <f t="shared" si="3"/>
        <v>2296</v>
      </c>
      <c r="AZ152" s="127">
        <f t="shared" si="3"/>
        <v>0</v>
      </c>
    </row>
    <row r="153" ht="15.75" customHeight="1">
      <c r="A153" s="60"/>
      <c r="B153" s="60"/>
      <c r="C153" s="60"/>
      <c r="D153" s="60"/>
      <c r="E153" s="60"/>
      <c r="F153" s="60"/>
      <c r="G153" s="127" t="s">
        <v>8210</v>
      </c>
      <c r="H153" s="127">
        <f t="shared" ref="H153:AZ153" si="4">sumifs(H2:H150,$A$2:$A$150,"A")+sumifs(H2:H150,$A$2:$A$150,"U")</f>
        <v>1652</v>
      </c>
      <c r="I153" s="127">
        <f t="shared" si="4"/>
        <v>1543</v>
      </c>
      <c r="J153" s="127">
        <f t="shared" si="4"/>
        <v>1496</v>
      </c>
      <c r="K153" s="127">
        <f t="shared" si="4"/>
        <v>1378</v>
      </c>
      <c r="L153" s="127">
        <f t="shared" si="4"/>
        <v>1308</v>
      </c>
      <c r="M153" s="127">
        <f t="shared" si="4"/>
        <v>1246</v>
      </c>
      <c r="N153" s="127">
        <f t="shared" si="4"/>
        <v>17</v>
      </c>
      <c r="O153" s="127">
        <f t="shared" si="4"/>
        <v>261</v>
      </c>
      <c r="P153" s="127">
        <f t="shared" si="4"/>
        <v>254</v>
      </c>
      <c r="Q153" s="127">
        <f t="shared" si="4"/>
        <v>248</v>
      </c>
      <c r="R153" s="127">
        <f t="shared" si="4"/>
        <v>255</v>
      </c>
      <c r="S153" s="127">
        <f t="shared" si="4"/>
        <v>250</v>
      </c>
      <c r="T153" s="127">
        <f t="shared" si="4"/>
        <v>343</v>
      </c>
      <c r="U153" s="127">
        <f t="shared" si="4"/>
        <v>342</v>
      </c>
      <c r="V153" s="127">
        <f t="shared" si="4"/>
        <v>356</v>
      </c>
      <c r="W153" s="127">
        <f t="shared" si="4"/>
        <v>569</v>
      </c>
      <c r="X153" s="127">
        <f t="shared" si="4"/>
        <v>854</v>
      </c>
      <c r="Y153" s="127">
        <f t="shared" si="4"/>
        <v>876</v>
      </c>
      <c r="Z153" s="127">
        <f t="shared" si="4"/>
        <v>865</v>
      </c>
      <c r="AA153" s="127">
        <f t="shared" si="4"/>
        <v>839</v>
      </c>
      <c r="AB153" s="127">
        <f t="shared" si="4"/>
        <v>839</v>
      </c>
      <c r="AC153" s="127">
        <f t="shared" si="4"/>
        <v>839</v>
      </c>
      <c r="AD153" s="127">
        <f t="shared" si="4"/>
        <v>839</v>
      </c>
      <c r="AE153" s="127">
        <f t="shared" si="4"/>
        <v>839</v>
      </c>
      <c r="AF153" s="127">
        <f t="shared" si="4"/>
        <v>839</v>
      </c>
      <c r="AG153" s="127">
        <f t="shared" si="4"/>
        <v>838</v>
      </c>
      <c r="AH153" s="127">
        <f t="shared" si="4"/>
        <v>835</v>
      </c>
      <c r="AI153" s="127">
        <f t="shared" si="4"/>
        <v>835</v>
      </c>
      <c r="AJ153" s="127">
        <f t="shared" si="4"/>
        <v>835</v>
      </c>
      <c r="AK153" s="127">
        <f t="shared" si="4"/>
        <v>835</v>
      </c>
      <c r="AL153" s="127">
        <f t="shared" si="4"/>
        <v>835</v>
      </c>
      <c r="AM153" s="127">
        <f t="shared" si="4"/>
        <v>835</v>
      </c>
      <c r="AN153" s="127">
        <f t="shared" si="4"/>
        <v>832</v>
      </c>
      <c r="AO153" s="127">
        <f t="shared" si="4"/>
        <v>834</v>
      </c>
      <c r="AP153" s="127">
        <f t="shared" si="4"/>
        <v>870</v>
      </c>
      <c r="AQ153" s="127">
        <f t="shared" si="4"/>
        <v>869</v>
      </c>
      <c r="AR153" s="127">
        <f t="shared" si="4"/>
        <v>875</v>
      </c>
      <c r="AS153" s="127">
        <f t="shared" si="4"/>
        <v>880</v>
      </c>
      <c r="AT153" s="127">
        <f t="shared" si="4"/>
        <v>856</v>
      </c>
      <c r="AU153" s="127">
        <f t="shared" si="4"/>
        <v>822</v>
      </c>
      <c r="AV153" s="127">
        <f t="shared" si="4"/>
        <v>823</v>
      </c>
      <c r="AW153" s="127">
        <f t="shared" si="4"/>
        <v>823</v>
      </c>
      <c r="AX153" s="127">
        <f t="shared" si="4"/>
        <v>823</v>
      </c>
      <c r="AY153" s="127">
        <f t="shared" si="4"/>
        <v>723</v>
      </c>
      <c r="AZ153" s="127">
        <f t="shared" si="4"/>
        <v>0</v>
      </c>
    </row>
    <row r="154" ht="15.75" customHeight="1">
      <c r="A154" s="60"/>
      <c r="B154" s="60"/>
      <c r="C154" s="60"/>
      <c r="D154" s="60"/>
      <c r="E154" s="60"/>
      <c r="F154" s="60"/>
      <c r="G154" s="128" t="s">
        <v>8211</v>
      </c>
      <c r="H154" s="127">
        <f>Systems!D1</f>
        <v>3175</v>
      </c>
      <c r="I154" s="127">
        <f t="shared" ref="I154:AY154" si="5">H154</f>
        <v>3175</v>
      </c>
      <c r="J154" s="127">
        <f t="shared" si="5"/>
        <v>3175</v>
      </c>
      <c r="K154" s="127">
        <f t="shared" si="5"/>
        <v>3175</v>
      </c>
      <c r="L154" s="127">
        <f t="shared" si="5"/>
        <v>3175</v>
      </c>
      <c r="M154" s="127">
        <f t="shared" si="5"/>
        <v>3175</v>
      </c>
      <c r="N154" s="127">
        <f t="shared" si="5"/>
        <v>3175</v>
      </c>
      <c r="O154" s="127">
        <f t="shared" si="5"/>
        <v>3175</v>
      </c>
      <c r="P154" s="127">
        <f t="shared" si="5"/>
        <v>3175</v>
      </c>
      <c r="Q154" s="127">
        <f t="shared" si="5"/>
        <v>3175</v>
      </c>
      <c r="R154" s="127">
        <f t="shared" si="5"/>
        <v>3175</v>
      </c>
      <c r="S154" s="127">
        <f t="shared" si="5"/>
        <v>3175</v>
      </c>
      <c r="T154" s="127">
        <f t="shared" si="5"/>
        <v>3175</v>
      </c>
      <c r="U154" s="127">
        <f t="shared" si="5"/>
        <v>3175</v>
      </c>
      <c r="V154" s="127">
        <f t="shared" si="5"/>
        <v>3175</v>
      </c>
      <c r="W154" s="127">
        <f t="shared" si="5"/>
        <v>3175</v>
      </c>
      <c r="X154" s="127">
        <f t="shared" si="5"/>
        <v>3175</v>
      </c>
      <c r="Y154" s="127">
        <f t="shared" si="5"/>
        <v>3175</v>
      </c>
      <c r="Z154" s="127">
        <f t="shared" si="5"/>
        <v>3175</v>
      </c>
      <c r="AA154" s="127">
        <f t="shared" si="5"/>
        <v>3175</v>
      </c>
      <c r="AB154" s="127">
        <f t="shared" si="5"/>
        <v>3175</v>
      </c>
      <c r="AC154" s="127">
        <f t="shared" si="5"/>
        <v>3175</v>
      </c>
      <c r="AD154" s="127">
        <f t="shared" si="5"/>
        <v>3175</v>
      </c>
      <c r="AE154" s="127">
        <f t="shared" si="5"/>
        <v>3175</v>
      </c>
      <c r="AF154" s="127">
        <f t="shared" si="5"/>
        <v>3175</v>
      </c>
      <c r="AG154" s="127">
        <f t="shared" si="5"/>
        <v>3175</v>
      </c>
      <c r="AH154" s="127">
        <f t="shared" si="5"/>
        <v>3175</v>
      </c>
      <c r="AI154" s="127">
        <f t="shared" si="5"/>
        <v>3175</v>
      </c>
      <c r="AJ154" s="127">
        <f t="shared" si="5"/>
        <v>3175</v>
      </c>
      <c r="AK154" s="127">
        <f t="shared" si="5"/>
        <v>3175</v>
      </c>
      <c r="AL154" s="127">
        <f t="shared" si="5"/>
        <v>3175</v>
      </c>
      <c r="AM154" s="127">
        <f t="shared" si="5"/>
        <v>3175</v>
      </c>
      <c r="AN154" s="127">
        <f t="shared" si="5"/>
        <v>3175</v>
      </c>
      <c r="AO154" s="127">
        <f t="shared" si="5"/>
        <v>3175</v>
      </c>
      <c r="AP154" s="127">
        <f t="shared" si="5"/>
        <v>3175</v>
      </c>
      <c r="AQ154" s="127">
        <f t="shared" si="5"/>
        <v>3175</v>
      </c>
      <c r="AR154" s="127">
        <f t="shared" si="5"/>
        <v>3175</v>
      </c>
      <c r="AS154" s="127">
        <f t="shared" si="5"/>
        <v>3175</v>
      </c>
      <c r="AT154" s="127">
        <f t="shared" si="5"/>
        <v>3175</v>
      </c>
      <c r="AU154" s="127">
        <f t="shared" si="5"/>
        <v>3175</v>
      </c>
      <c r="AV154" s="127">
        <f t="shared" si="5"/>
        <v>3175</v>
      </c>
      <c r="AW154" s="127">
        <f t="shared" si="5"/>
        <v>3175</v>
      </c>
      <c r="AX154" s="127">
        <f t="shared" si="5"/>
        <v>3175</v>
      </c>
      <c r="AY154" s="127">
        <f t="shared" si="5"/>
        <v>3175</v>
      </c>
      <c r="AZ154" s="127">
        <f>AX154</f>
        <v>3175</v>
      </c>
    </row>
    <row r="155" ht="15.75" customHeight="1">
      <c r="A155" s="60"/>
      <c r="B155" s="60"/>
      <c r="C155" s="60"/>
      <c r="D155" s="60"/>
      <c r="E155" s="60"/>
      <c r="F155" s="60"/>
      <c r="G155" s="128" t="s">
        <v>8212</v>
      </c>
      <c r="H155" s="127">
        <f t="shared" ref="H155:AZ155" si="6">H154-H151</f>
        <v>1120</v>
      </c>
      <c r="I155" s="127">
        <f t="shared" si="6"/>
        <v>1180</v>
      </c>
      <c r="J155" s="127">
        <f t="shared" si="6"/>
        <v>1113</v>
      </c>
      <c r="K155" s="127">
        <f t="shared" si="6"/>
        <v>1291</v>
      </c>
      <c r="L155" s="127">
        <f t="shared" si="6"/>
        <v>1133</v>
      </c>
      <c r="M155" s="127">
        <f t="shared" si="6"/>
        <v>301</v>
      </c>
      <c r="N155" s="127">
        <f t="shared" si="6"/>
        <v>1497</v>
      </c>
      <c r="O155" s="127">
        <f t="shared" si="6"/>
        <v>21</v>
      </c>
      <c r="P155" s="127">
        <f t="shared" si="6"/>
        <v>12</v>
      </c>
      <c r="Q155" s="127">
        <f t="shared" si="6"/>
        <v>19</v>
      </c>
      <c r="R155" s="127">
        <f t="shared" si="6"/>
        <v>18</v>
      </c>
      <c r="S155" s="127">
        <f t="shared" si="6"/>
        <v>11</v>
      </c>
      <c r="T155" s="127">
        <f t="shared" si="6"/>
        <v>37</v>
      </c>
      <c r="U155" s="127">
        <f t="shared" si="6"/>
        <v>21</v>
      </c>
      <c r="V155" s="127">
        <f t="shared" si="6"/>
        <v>23</v>
      </c>
      <c r="W155" s="127">
        <f t="shared" si="6"/>
        <v>16</v>
      </c>
      <c r="X155" s="127">
        <f t="shared" si="6"/>
        <v>54</v>
      </c>
      <c r="Y155" s="127">
        <f t="shared" si="6"/>
        <v>61</v>
      </c>
      <c r="Z155" s="127">
        <f t="shared" si="6"/>
        <v>54</v>
      </c>
      <c r="AA155" s="127">
        <f t="shared" si="6"/>
        <v>54</v>
      </c>
      <c r="AB155" s="127">
        <f t="shared" si="6"/>
        <v>54</v>
      </c>
      <c r="AC155" s="127">
        <f t="shared" si="6"/>
        <v>54</v>
      </c>
      <c r="AD155" s="127">
        <f t="shared" si="6"/>
        <v>54</v>
      </c>
      <c r="AE155" s="127">
        <f t="shared" si="6"/>
        <v>54</v>
      </c>
      <c r="AF155" s="127">
        <f t="shared" si="6"/>
        <v>54</v>
      </c>
      <c r="AG155" s="127">
        <f t="shared" si="6"/>
        <v>54</v>
      </c>
      <c r="AH155" s="127">
        <f t="shared" si="6"/>
        <v>57</v>
      </c>
      <c r="AI155" s="127">
        <f t="shared" si="6"/>
        <v>57</v>
      </c>
      <c r="AJ155" s="127">
        <f t="shared" si="6"/>
        <v>57</v>
      </c>
      <c r="AK155" s="127">
        <f t="shared" si="6"/>
        <v>57</v>
      </c>
      <c r="AL155" s="127">
        <f t="shared" si="6"/>
        <v>57</v>
      </c>
      <c r="AM155" s="127">
        <f t="shared" si="6"/>
        <v>54</v>
      </c>
      <c r="AN155" s="127">
        <f t="shared" si="6"/>
        <v>54</v>
      </c>
      <c r="AO155" s="127">
        <f t="shared" si="6"/>
        <v>55</v>
      </c>
      <c r="AP155" s="127">
        <f t="shared" si="6"/>
        <v>55</v>
      </c>
      <c r="AQ155" s="127">
        <f t="shared" si="6"/>
        <v>66</v>
      </c>
      <c r="AR155" s="127">
        <f t="shared" si="6"/>
        <v>71</v>
      </c>
      <c r="AS155" s="127">
        <f t="shared" si="6"/>
        <v>57</v>
      </c>
      <c r="AT155" s="127">
        <f t="shared" si="6"/>
        <v>47</v>
      </c>
      <c r="AU155" s="127">
        <f t="shared" si="6"/>
        <v>155</v>
      </c>
      <c r="AV155" s="127">
        <f t="shared" si="6"/>
        <v>155</v>
      </c>
      <c r="AW155" s="127">
        <f t="shared" si="6"/>
        <v>156</v>
      </c>
      <c r="AX155" s="127">
        <f t="shared" si="6"/>
        <v>156</v>
      </c>
      <c r="AY155" s="127">
        <f t="shared" si="6"/>
        <v>156</v>
      </c>
      <c r="AZ155" s="127">
        <f t="shared" si="6"/>
        <v>3175</v>
      </c>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1:$AZ$150">
    <sortState ref="A1:AZ150">
      <sortCondition ref="E1:E150"/>
      <sortCondition ref="D1:D150"/>
    </sortState>
  </autoFilter>
  <conditionalFormatting sqref="A2:F150">
    <cfRule type="containsBlanks" dxfId="2" priority="1">
      <formula>LEN(TRIM(A2))=0</formula>
    </cfRule>
  </conditionalFormatting>
  <conditionalFormatting sqref="A1:A155">
    <cfRule type="expression" dxfId="1" priority="2">
      <formula>countif($A:$A,$A1)&gt;1</formula>
    </cfRule>
  </conditionalFormatting>
  <conditionalFormatting sqref="G2:AZ151">
    <cfRule type="expression" dxfId="3" priority="3">
      <formula>or($D2&gt;value(left(G$1,4)),and(not(isblank($E2)),$E2&lt;value(left(G$1,4))))</formula>
    </cfRule>
  </conditionalFormatting>
  <conditionalFormatting sqref="A1:AZ155">
    <cfRule type="expression" dxfId="0" priority="4">
      <formula>isformula(A1)</formula>
    </cfRule>
  </conditionalFormatting>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4"/>
    <hyperlink r:id="rId33" ref="F35"/>
    <hyperlink r:id="rId34" ref="F36"/>
    <hyperlink r:id="rId35" ref="F38"/>
    <hyperlink r:id="rId36" ref="F39"/>
    <hyperlink r:id="rId37" ref="F73"/>
    <hyperlink r:id="rId38" ref="F77"/>
    <hyperlink r:id="rId39" ref="F82"/>
    <hyperlink r:id="rId40" ref="F87"/>
    <hyperlink r:id="rId41" ref="F88"/>
    <hyperlink r:id="rId42" ref="F90"/>
    <hyperlink r:id="rId43" ref="F91"/>
    <hyperlink r:id="rId44" ref="F116"/>
    <hyperlink r:id="rId45" ref="F122"/>
    <hyperlink r:id="rId46" ref="F131"/>
    <hyperlink r:id="rId47" ref="F140"/>
    <hyperlink r:id="rId48" ref="F142"/>
    <hyperlink r:id="rId49" ref="F144"/>
  </hyperlinks>
  <printOptions/>
  <pageMargins bottom="0.75" footer="0.0" header="0.0" left="0.7" right="0.7" top="0.75"/>
  <pageSetup orientation="portrait"/>
  <drawing r:id="rId5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6.83" defaultRowHeight="15.0"/>
  <cols>
    <col customWidth="1" min="1" max="1" width="8.67"/>
    <col customWidth="1" min="2" max="2" width="43.0"/>
    <col customWidth="1" min="3" max="3" width="7.83"/>
    <col customWidth="1" min="4" max="4" width="5.67"/>
    <col customWidth="1" min="5" max="6" width="16.83"/>
  </cols>
  <sheetData>
    <row r="1">
      <c r="A1" s="129" t="s">
        <v>8213</v>
      </c>
      <c r="B1" s="130" t="s">
        <v>7538</v>
      </c>
      <c r="C1" s="131">
        <f t="array" ref="C1">INDEX(systems,MATCH(B1,INDEX(systems,0,2),0),1)</f>
        <v>2968</v>
      </c>
      <c r="D1" s="132"/>
      <c r="E1" s="132"/>
    </row>
    <row r="2">
      <c r="A2" s="129" t="s">
        <v>8214</v>
      </c>
      <c r="B2" s="130" t="s">
        <v>6295</v>
      </c>
      <c r="C2" s="131">
        <f t="array" ref="C2">INDEX(systems,MATCH(B2,INDEX(systems,0,2),0),1)</f>
        <v>3122</v>
      </c>
      <c r="D2" s="132"/>
      <c r="E2" s="132"/>
    </row>
    <row r="3">
      <c r="A3" s="129" t="s">
        <v>8215</v>
      </c>
      <c r="C3" s="133">
        <f t="shared" ref="C3:D3" si="1">sum(C$5:C80)</f>
        <v>4239.224</v>
      </c>
      <c r="D3" s="134">
        <f t="shared" si="1"/>
        <v>157</v>
      </c>
      <c r="E3" s="132"/>
    </row>
    <row r="4">
      <c r="A4" s="135" t="s">
        <v>405</v>
      </c>
      <c r="B4" s="135" t="s">
        <v>304</v>
      </c>
      <c r="C4" s="136" t="s">
        <v>8216</v>
      </c>
      <c r="D4" s="135" t="s">
        <v>8217</v>
      </c>
      <c r="E4" s="132"/>
    </row>
    <row r="5">
      <c r="A5" s="131">
        <v>2968.0</v>
      </c>
      <c r="B5" s="129" t="str">
        <f t="array" ref="B5">INDEX(systems,MATCH(A5,INDEX(systems,0,1),),2)</f>
        <v>Vinton</v>
      </c>
      <c r="C5" s="137"/>
      <c r="D5" s="132"/>
      <c r="E5" s="132"/>
    </row>
    <row r="6">
      <c r="A6" s="131">
        <v>2963.0</v>
      </c>
      <c r="B6" s="129" t="str">
        <f t="array" ref="B6">INDEX(systems,MATCH(A6,INDEX(systems,0,1),),2)</f>
        <v>Tamaron</v>
      </c>
      <c r="C6" s="138">
        <f t="array" ref="C6">ROUND(SQRT((INDEX(systems,MATCH(A6,INDEX(systems,0,1),),3)-INDEX(systems,MATCH(A5,INDEX(systems,0,1),),3))^2+(INDEX(systems,MATCH(A6,INDEX(systems,0,1),),4)-INDEX(systems,MATCH(A5,INDEX(systems,0,1),),4))^2),3)</f>
        <v>56.025</v>
      </c>
      <c r="D6" s="131">
        <f t="shared" ref="D6:D72" si="2">CEILING(C6/30,1)</f>
        <v>2</v>
      </c>
      <c r="E6" s="132"/>
    </row>
    <row r="7">
      <c r="A7" s="131">
        <v>2950.0</v>
      </c>
      <c r="B7" s="129" t="str">
        <f t="array" ref="B7">INDEX(systems,MATCH(A7,INDEX(systems,0,1),),2)</f>
        <v>Kirin</v>
      </c>
      <c r="C7" s="138">
        <f t="array" ref="C7">ROUND(SQRT((INDEX(systems,MATCH(A7,INDEX(systems,0,1),),3)-INDEX(systems,MATCH(A6,INDEX(systems,0,1),),3))^2+(INDEX(systems,MATCH(A7,INDEX(systems,0,1),),4)-INDEX(systems,MATCH(A6,INDEX(systems,0,1),),4))^2),3)</f>
        <v>29.219</v>
      </c>
      <c r="D7" s="131">
        <f t="shared" si="2"/>
        <v>1</v>
      </c>
      <c r="E7" s="132"/>
    </row>
    <row r="8">
      <c r="A8" s="131">
        <v>2942.0</v>
      </c>
      <c r="B8" s="129" t="str">
        <f t="array" ref="B8">INDEX(systems,MATCH(A8,INDEX(systems,0,1),),2)</f>
        <v>Gatekeeper</v>
      </c>
      <c r="C8" s="138">
        <f t="array" ref="C8">ROUND(SQRT((INDEX(systems,MATCH(A8,INDEX(systems,0,1),),3)-INDEX(systems,MATCH(A7,INDEX(systems,0,1),),3))^2+(INDEX(systems,MATCH(A8,INDEX(systems,0,1),),4)-INDEX(systems,MATCH(A7,INDEX(systems,0,1),),4))^2),3)</f>
        <v>57.95</v>
      </c>
      <c r="D8" s="131">
        <f t="shared" si="2"/>
        <v>2</v>
      </c>
      <c r="E8" s="132"/>
    </row>
    <row r="9">
      <c r="A9" s="131">
        <v>2938.0</v>
      </c>
      <c r="B9" s="129" t="str">
        <f t="array" ref="B9">INDEX(systems,MATCH(A9,INDEX(systems,0,1),),2)</f>
        <v>Brim</v>
      </c>
      <c r="C9" s="138">
        <f t="array" ref="C9">ROUND(SQRT((INDEX(systems,MATCH(A9,INDEX(systems,0,1),),3)-INDEX(systems,MATCH(A8,INDEX(systems,0,1),),3))^2+(INDEX(systems,MATCH(A9,INDEX(systems,0,1),),4)-INDEX(systems,MATCH(A8,INDEX(systems,0,1),),4))^2),3)</f>
        <v>10.982</v>
      </c>
      <c r="D9" s="131">
        <f t="shared" si="2"/>
        <v>1</v>
      </c>
      <c r="E9" s="132"/>
    </row>
    <row r="10">
      <c r="A10" s="131">
        <v>2959.0</v>
      </c>
      <c r="B10" s="129" t="str">
        <f t="array" ref="B10">INDEX(systems,MATCH(A10,INDEX(systems,0,1),),2)</f>
        <v>Shadow</v>
      </c>
      <c r="C10" s="138">
        <f t="array" ref="C10">ROUND(SQRT((INDEX(systems,MATCH(A10,INDEX(systems,0,1),),3)-INDEX(systems,MATCH(A9,INDEX(systems,0,1),),3))^2+(INDEX(systems,MATCH(A10,INDEX(systems,0,1),),4)-INDEX(systems,MATCH(A9,INDEX(systems,0,1),),4))^2),3)</f>
        <v>29.214</v>
      </c>
      <c r="D10" s="131">
        <f t="shared" si="2"/>
        <v>1</v>
      </c>
      <c r="E10" s="132"/>
    </row>
    <row r="11">
      <c r="A11" s="131">
        <v>2934.0</v>
      </c>
      <c r="B11" s="129" t="str">
        <f t="array" ref="B11">INDEX(systems,MATCH(A11,INDEX(systems,0,1),),2)</f>
        <v>Radulov [Tanis (2600+)]</v>
      </c>
      <c r="C11" s="138">
        <f t="array" ref="C11">ROUND(SQRT((INDEX(systems,MATCH(A11,INDEX(systems,0,1),),3)-INDEX(systems,MATCH(A10,INDEX(systems,0,1),),3))^2+(INDEX(systems,MATCH(A11,INDEX(systems,0,1),),4)-INDEX(systems,MATCH(A10,INDEX(systems,0,1),),4))^2),3)</f>
        <v>156.874</v>
      </c>
      <c r="D11" s="131">
        <f t="shared" si="2"/>
        <v>6</v>
      </c>
      <c r="E11" s="132"/>
    </row>
    <row r="12">
      <c r="A12" s="131">
        <v>3039.0</v>
      </c>
      <c r="B12" s="129" t="str">
        <f t="array" ref="B12">INDEX(systems,MATCH(A12,INDEX(systems,0,1),),2)</f>
        <v>Transfer Station P9</v>
      </c>
      <c r="C12" s="138">
        <f t="array" ref="C12">ROUND(SQRT((INDEX(systems,MATCH(A12,INDEX(systems,0,1),),3)-INDEX(systems,MATCH(A11,INDEX(systems,0,1),),3))^2+(INDEX(systems,MATCH(A12,INDEX(systems,0,1),),4)-INDEX(systems,MATCH(A11,INDEX(systems,0,1),),4))^2),3)</f>
        <v>568.477</v>
      </c>
      <c r="D12" s="131">
        <f t="shared" si="2"/>
        <v>19</v>
      </c>
      <c r="E12" s="132"/>
    </row>
    <row r="13">
      <c r="A13" s="131">
        <v>3038.0</v>
      </c>
      <c r="B13" s="129" t="str">
        <f t="array" ref="B13">INDEX(systems,MATCH(A13,INDEX(systems,0,1),),2)</f>
        <v>Transfer Station P3</v>
      </c>
      <c r="C13" s="138">
        <f t="array" ref="C13">ROUND(SQRT((INDEX(systems,MATCH(A13,INDEX(systems,0,1),),3)-INDEX(systems,MATCH(A12,INDEX(systems,0,1),),3))^2+(INDEX(systems,MATCH(A13,INDEX(systems,0,1),),4)-INDEX(systems,MATCH(A12,INDEX(systems,0,1),),4))^2),3)</f>
        <v>152.04</v>
      </c>
      <c r="D13" s="131">
        <f t="shared" si="2"/>
        <v>6</v>
      </c>
      <c r="E13" s="132"/>
    </row>
    <row r="14">
      <c r="A14" s="131">
        <v>3024.0</v>
      </c>
      <c r="B14" s="129" t="str">
        <f t="array" ref="B14">INDEX(systems,MATCH(A14,INDEX(systems,0,1),),2)</f>
        <v>Harris</v>
      </c>
      <c r="C14" s="138">
        <f t="array" ref="C14">ROUND(SQRT((INDEX(systems,MATCH(A14,INDEX(systems,0,1),),3)-INDEX(systems,MATCH(A13,INDEX(systems,0,1),),3))^2+(INDEX(systems,MATCH(A14,INDEX(systems,0,1),),4)-INDEX(systems,MATCH(A13,INDEX(systems,0,1),),4))^2),3)</f>
        <v>88.043</v>
      </c>
      <c r="D14" s="131">
        <f t="shared" si="2"/>
        <v>3</v>
      </c>
      <c r="E14" s="132"/>
    </row>
    <row r="15">
      <c r="A15" s="131">
        <v>3044.0</v>
      </c>
      <c r="B15" s="129" t="str">
        <f t="array" ref="B15">INDEX(systems,MATCH(A15,INDEX(systems,0,1),),2)</f>
        <v>Wolf Orbital 82</v>
      </c>
      <c r="C15" s="138">
        <f t="array" ref="C15">ROUND(SQRT((INDEX(systems,MATCH(A15,INDEX(systems,0,1),),3)-INDEX(systems,MATCH(A14,INDEX(systems,0,1),),3))^2+(INDEX(systems,MATCH(A15,INDEX(systems,0,1),),4)-INDEX(systems,MATCH(A14,INDEX(systems,0,1),),4))^2),3)</f>
        <v>124.447</v>
      </c>
      <c r="D15" s="131">
        <f t="shared" si="2"/>
        <v>5</v>
      </c>
      <c r="E15" s="132"/>
    </row>
    <row r="16">
      <c r="A16" s="131">
        <v>3013.0</v>
      </c>
      <c r="B16" s="129" t="str">
        <f t="array" ref="B16">INDEX(systems,MATCH(A16,INDEX(systems,0,1),),2)</f>
        <v>Idrmach</v>
      </c>
      <c r="C16" s="138">
        <f t="array" ref="C16">ROUND(SQRT((INDEX(systems,MATCH(A16,INDEX(systems,0,1),),3)-INDEX(systems,MATCH(A15,INDEX(systems,0,1),),3))^2+(INDEX(systems,MATCH(A16,INDEX(systems,0,1),),4)-INDEX(systems,MATCH(A15,INDEX(systems,0,1),),4))^2),3)</f>
        <v>117.587</v>
      </c>
      <c r="D16" s="131">
        <f t="shared" si="2"/>
        <v>4</v>
      </c>
      <c r="E16" s="132"/>
    </row>
    <row r="17">
      <c r="A17" s="131">
        <v>2459.0</v>
      </c>
      <c r="B17" s="129" t="str">
        <f t="array" ref="B17">INDEX(systems,MATCH(A17,INDEX(systems,0,1),),2)</f>
        <v>Syrstart</v>
      </c>
      <c r="C17" s="138">
        <f t="array" ref="C17">ROUND(SQRT((INDEX(systems,MATCH(A17,INDEX(systems,0,1),),3)-INDEX(systems,MATCH(A16,INDEX(systems,0,1),),3))^2+(INDEX(systems,MATCH(A17,INDEX(systems,0,1),),4)-INDEX(systems,MATCH(A16,INDEX(systems,0,1),),4))^2),3)</f>
        <v>20.247</v>
      </c>
      <c r="D17" s="131">
        <f t="shared" si="2"/>
        <v>1</v>
      </c>
      <c r="E17" s="132"/>
    </row>
    <row r="18">
      <c r="A18" s="131">
        <v>3011.0</v>
      </c>
      <c r="B18" s="129" t="str">
        <f t="array" ref="B18">INDEX(systems,MATCH(A18,INDEX(systems,0,1),),2)</f>
        <v>Haublan</v>
      </c>
      <c r="C18" s="138">
        <f t="array" ref="C18">ROUND(SQRT((INDEX(systems,MATCH(A18,INDEX(systems,0,1),),3)-INDEX(systems,MATCH(A17,INDEX(systems,0,1),),3))^2+(INDEX(systems,MATCH(A18,INDEX(systems,0,1),),4)-INDEX(systems,MATCH(A17,INDEX(systems,0,1),),4))^2),3)</f>
        <v>15.871</v>
      </c>
      <c r="D18" s="131">
        <f t="shared" si="2"/>
        <v>1</v>
      </c>
      <c r="E18" s="132"/>
    </row>
    <row r="19">
      <c r="A19" s="131">
        <v>850.0</v>
      </c>
      <c r="B19" s="129" t="str">
        <f t="array" ref="B19">INDEX(systems,MATCH(A19,INDEX(systems,0,1),),2)</f>
        <v>Far Reach</v>
      </c>
      <c r="C19" s="138">
        <f t="array" ref="C19">ROUND(SQRT((INDEX(systems,MATCH(A19,INDEX(systems,0,1),),3)-INDEX(systems,MATCH(A18,INDEX(systems,0,1),),3))^2+(INDEX(systems,MATCH(A19,INDEX(systems,0,1),),4)-INDEX(systems,MATCH(A18,INDEX(systems,0,1),),4))^2),3)</f>
        <v>20.616</v>
      </c>
      <c r="D19" s="131">
        <f t="shared" si="2"/>
        <v>1</v>
      </c>
      <c r="E19" s="132"/>
    </row>
    <row r="20">
      <c r="A20" s="131">
        <v>2565.0</v>
      </c>
      <c r="B20" s="129" t="str">
        <f t="array" ref="B20">INDEX(systems,MATCH(A20,INDEX(systems,0,1),),2)</f>
        <v>Tordenskjold</v>
      </c>
      <c r="C20" s="138">
        <f t="array" ref="C20">ROUND(SQRT((INDEX(systems,MATCH(A20,INDEX(systems,0,1),),3)-INDEX(systems,MATCH(A19,INDEX(systems,0,1),),3))^2+(INDEX(systems,MATCH(A20,INDEX(systems,0,1),),4)-INDEX(systems,MATCH(A19,INDEX(systems,0,1),),4))^2),3)</f>
        <v>27.616</v>
      </c>
      <c r="D20" s="131">
        <f t="shared" si="2"/>
        <v>1</v>
      </c>
      <c r="E20" s="132"/>
    </row>
    <row r="21" ht="15.75" customHeight="1">
      <c r="A21" s="131">
        <v>2281.0</v>
      </c>
      <c r="B21" s="129" t="str">
        <f t="array" ref="B21">INDEX(systems,MATCH(A21,INDEX(systems,0,1),),2)</f>
        <v>Sentarus</v>
      </c>
      <c r="C21" s="138">
        <f t="array" ref="C21">ROUND(SQRT((INDEX(systems,MATCH(A21,INDEX(systems,0,1),),3)-INDEX(systems,MATCH(A20,INDEX(systems,0,1),),3))^2+(INDEX(systems,MATCH(A21,INDEX(systems,0,1),),4)-INDEX(systems,MATCH(A20,INDEX(systems,0,1),),4))^2),3)</f>
        <v>23.881</v>
      </c>
      <c r="D21" s="131">
        <f t="shared" si="2"/>
        <v>1</v>
      </c>
      <c r="E21" s="132"/>
    </row>
    <row r="22" ht="15.75" customHeight="1">
      <c r="A22" s="131">
        <v>1234.0</v>
      </c>
      <c r="B22" s="129" t="str">
        <f t="array" ref="B22">INDEX(systems,MATCH(A22,INDEX(systems,0,1),),2)</f>
        <v>Jápminboddu</v>
      </c>
      <c r="C22" s="138">
        <f t="array" ref="C22">ROUND(SQRT((INDEX(systems,MATCH(A22,INDEX(systems,0,1),),3)-INDEX(systems,MATCH(A21,INDEX(systems,0,1),),3))^2+(INDEX(systems,MATCH(A22,INDEX(systems,0,1),),4)-INDEX(systems,MATCH(A21,INDEX(systems,0,1),),4))^2),3)</f>
        <v>13.31</v>
      </c>
      <c r="D22" s="131">
        <f t="shared" si="2"/>
        <v>1</v>
      </c>
      <c r="E22" s="132"/>
    </row>
    <row r="23" ht="15.75" customHeight="1">
      <c r="A23" s="131">
        <v>980.0</v>
      </c>
      <c r="B23" s="129" t="str">
        <f t="array" ref="B23">INDEX(systems,MATCH(A23,INDEX(systems,0,1),),2)</f>
        <v>Gorfynt</v>
      </c>
      <c r="C23" s="138">
        <f t="array" ref="C23">ROUND(SQRT((INDEX(systems,MATCH(A23,INDEX(systems,0,1),),3)-INDEX(systems,MATCH(A22,INDEX(systems,0,1),),3))^2+(INDEX(systems,MATCH(A23,INDEX(systems,0,1),),4)-INDEX(systems,MATCH(A22,INDEX(systems,0,1),),4))^2),3)</f>
        <v>24.952</v>
      </c>
      <c r="D23" s="131">
        <f t="shared" si="2"/>
        <v>1</v>
      </c>
      <c r="E23" s="132"/>
    </row>
    <row r="24" ht="15.75" customHeight="1">
      <c r="A24" s="131">
        <v>2662.0</v>
      </c>
      <c r="B24" s="129" t="str">
        <f t="array" ref="B24">INDEX(systems,MATCH(A24,INDEX(systems,0,1),),2)</f>
        <v>Vargtass</v>
      </c>
      <c r="C24" s="138">
        <f t="array" ref="C24">ROUND(SQRT((INDEX(systems,MATCH(A24,INDEX(systems,0,1),),3)-INDEX(systems,MATCH(A23,INDEX(systems,0,1),),3))^2+(INDEX(systems,MATCH(A24,INDEX(systems,0,1),),4)-INDEX(systems,MATCH(A23,INDEX(systems,0,1),),4))^2),3)</f>
        <v>21.643</v>
      </c>
      <c r="D24" s="131">
        <f t="shared" si="2"/>
        <v>1</v>
      </c>
      <c r="E24" s="132"/>
    </row>
    <row r="25" ht="15.75" customHeight="1">
      <c r="A25" s="131">
        <v>2800.0</v>
      </c>
      <c r="B25" s="129" t="str">
        <f t="array" ref="B25">INDEX(systems,MATCH(A25,INDEX(systems,0,1),),2)</f>
        <v>Ylemelke</v>
      </c>
      <c r="C25" s="138">
        <f t="array" ref="C25">ROUND(SQRT((INDEX(systems,MATCH(A25,INDEX(systems,0,1),),3)-INDEX(systems,MATCH(A24,INDEX(systems,0,1),),3))^2+(INDEX(systems,MATCH(A25,INDEX(systems,0,1),),4)-INDEX(systems,MATCH(A24,INDEX(systems,0,1),),4))^2),3)</f>
        <v>15.973</v>
      </c>
      <c r="D25" s="131">
        <f t="shared" si="2"/>
        <v>1</v>
      </c>
      <c r="E25" s="132"/>
    </row>
    <row r="26" ht="15.75" customHeight="1">
      <c r="A26" s="131">
        <v>116.0</v>
      </c>
      <c r="B26" s="129" t="str">
        <f t="array" ref="B26">INDEX(systems,MATCH(A26,INDEX(systems,0,1),),2)</f>
        <v>Ambrose</v>
      </c>
      <c r="C26" s="138">
        <f t="array" ref="C26">ROUND(SQRT((INDEX(systems,MATCH(A26,INDEX(systems,0,1),),3)-INDEX(systems,MATCH(A25,INDEX(systems,0,1),),3))^2+(INDEX(systems,MATCH(A26,INDEX(systems,0,1),),4)-INDEX(systems,MATCH(A25,INDEX(systems,0,1),),4))^2),3)</f>
        <v>25.493</v>
      </c>
      <c r="D26" s="131">
        <f t="shared" si="2"/>
        <v>1</v>
      </c>
      <c r="E26" s="132"/>
    </row>
    <row r="27" ht="15.75" customHeight="1">
      <c r="A27" s="131">
        <v>2707.0</v>
      </c>
      <c r="B27" s="129" t="str">
        <f t="array" ref="B27">INDEX(systems,MATCH(A27,INDEX(systems,0,1),),2)</f>
        <v>Vulture's Nest</v>
      </c>
      <c r="C27" s="138">
        <f t="array" ref="C27">ROUND(SQRT((INDEX(systems,MATCH(A27,INDEX(systems,0,1),),3)-INDEX(systems,MATCH(A26,INDEX(systems,0,1),),3))^2+(INDEX(systems,MATCH(A27,INDEX(systems,0,1),),4)-INDEX(systems,MATCH(A26,INDEX(systems,0,1),),4))^2),3)</f>
        <v>18.716</v>
      </c>
      <c r="D27" s="131">
        <f t="shared" si="2"/>
        <v>1</v>
      </c>
      <c r="E27" s="132"/>
    </row>
    <row r="28" ht="15.75" customHeight="1">
      <c r="A28" s="131">
        <v>1863.0</v>
      </c>
      <c r="B28" s="129" t="str">
        <f t="array" ref="B28">INDEX(systems,MATCH(A28,INDEX(systems,0,1),),2)</f>
        <v>Newtown Square</v>
      </c>
      <c r="C28" s="138">
        <f t="array" ref="C28">ROUND(SQRT((INDEX(systems,MATCH(A28,INDEX(systems,0,1),),3)-INDEX(systems,MATCH(A27,INDEX(systems,0,1),),3))^2+(INDEX(systems,MATCH(A28,INDEX(systems,0,1),),4)-INDEX(systems,MATCH(A27,INDEX(systems,0,1),),4))^2),3)</f>
        <v>27.343</v>
      </c>
      <c r="D28" s="131">
        <f t="shared" si="2"/>
        <v>1</v>
      </c>
      <c r="E28" s="132"/>
    </row>
    <row r="29" ht="15.75" customHeight="1">
      <c r="A29" s="131">
        <v>1736.0</v>
      </c>
      <c r="B29" s="129" t="str">
        <f t="array" ref="B29">INDEX(systems,MATCH(A29,INDEX(systems,0,1),),2)</f>
        <v>Mogyorod</v>
      </c>
      <c r="C29" s="138">
        <f t="array" ref="C29">ROUND(SQRT((INDEX(systems,MATCH(A29,INDEX(systems,0,1),),3)-INDEX(systems,MATCH(A28,INDEX(systems,0,1),),3))^2+(INDEX(systems,MATCH(A29,INDEX(systems,0,1),),4)-INDEX(systems,MATCH(A28,INDEX(systems,0,1),),4))^2),3)</f>
        <v>21.452</v>
      </c>
      <c r="D29" s="131">
        <f t="shared" si="2"/>
        <v>1</v>
      </c>
      <c r="E29" s="132"/>
    </row>
    <row r="30" ht="15.75" customHeight="1">
      <c r="A30" s="131">
        <v>566.0</v>
      </c>
      <c r="B30" s="129" t="str">
        <f t="array" ref="B30">INDEX(systems,MATCH(A30,INDEX(systems,0,1),),2)</f>
        <v>Clermont</v>
      </c>
      <c r="C30" s="138">
        <f t="array" ref="C30">ROUND(SQRT((INDEX(systems,MATCH(A30,INDEX(systems,0,1),),3)-INDEX(systems,MATCH(A29,INDEX(systems,0,1),),3))^2+(INDEX(systems,MATCH(A30,INDEX(systems,0,1),),4)-INDEX(systems,MATCH(A29,INDEX(systems,0,1),),4))^2),3)</f>
        <v>24.896</v>
      </c>
      <c r="D30" s="131">
        <f t="shared" si="2"/>
        <v>1</v>
      </c>
      <c r="E30" s="132"/>
    </row>
    <row r="31" ht="15.75" customHeight="1">
      <c r="A31" s="131">
        <v>2837.0</v>
      </c>
      <c r="B31" s="129" t="str">
        <f t="array" ref="B31">INDEX(systems,MATCH(A31,INDEX(systems,0,1),),2)</f>
        <v>Zhongshan</v>
      </c>
      <c r="C31" s="138">
        <f t="array" ref="C31">ROUND(SQRT((INDEX(systems,MATCH(A31,INDEX(systems,0,1),),3)-INDEX(systems,MATCH(A30,INDEX(systems,0,1),),3))^2+(INDEX(systems,MATCH(A31,INDEX(systems,0,1),),4)-INDEX(systems,MATCH(A30,INDEX(systems,0,1),),4))^2),3)</f>
        <v>29.408</v>
      </c>
      <c r="D31" s="131">
        <f t="shared" si="2"/>
        <v>1</v>
      </c>
      <c r="E31" s="132"/>
    </row>
    <row r="32" ht="15.75" customHeight="1">
      <c r="A32" s="131">
        <v>350.0</v>
      </c>
      <c r="B32" s="129" t="str">
        <f t="array" ref="B32">INDEX(systems,MATCH(A32,INDEX(systems,0,1),),2)</f>
        <v>Blumenort</v>
      </c>
      <c r="C32" s="138">
        <f t="array" ref="C32">ROUND(SQRT((INDEX(systems,MATCH(A32,INDEX(systems,0,1),),3)-INDEX(systems,MATCH(A31,INDEX(systems,0,1),),3))^2+(INDEX(systems,MATCH(A32,INDEX(systems,0,1),),4)-INDEX(systems,MATCH(A31,INDEX(systems,0,1),),4))^2),3)</f>
        <v>26.975</v>
      </c>
      <c r="D32" s="131">
        <f t="shared" si="2"/>
        <v>1</v>
      </c>
      <c r="E32" s="132"/>
    </row>
    <row r="33" ht="15.75" customHeight="1">
      <c r="A33" s="131">
        <v>2239.0</v>
      </c>
      <c r="B33" s="129" t="str">
        <f t="array" ref="B33">INDEX(systems,MATCH(A33,INDEX(systems,0,1),),2)</f>
        <v>Sargasso</v>
      </c>
      <c r="C33" s="138">
        <f t="array" ref="C33">ROUND(SQRT((INDEX(systems,MATCH(A33,INDEX(systems,0,1),),3)-INDEX(systems,MATCH(A32,INDEX(systems,0,1),),3))^2+(INDEX(systems,MATCH(A33,INDEX(systems,0,1),),4)-INDEX(systems,MATCH(A32,INDEX(systems,0,1),),4))^2),3)</f>
        <v>29.3</v>
      </c>
      <c r="D33" s="131">
        <f t="shared" si="2"/>
        <v>1</v>
      </c>
      <c r="E33" s="132"/>
    </row>
    <row r="34" ht="15.75" customHeight="1">
      <c r="A34" s="131">
        <v>2779.0</v>
      </c>
      <c r="B34" s="129" t="str">
        <f t="array" ref="B34">INDEX(systems,MATCH(A34,INDEX(systems,0,1),),2)</f>
        <v>Wrociaw</v>
      </c>
      <c r="C34" s="138">
        <f t="array" ref="C34">ROUND(SQRT((INDEX(systems,MATCH(A34,INDEX(systems,0,1),),3)-INDEX(systems,MATCH(A33,INDEX(systems,0,1),),3))^2+(INDEX(systems,MATCH(A34,INDEX(systems,0,1),),4)-INDEX(systems,MATCH(A33,INDEX(systems,0,1),),4))^2),3)</f>
        <v>28.234</v>
      </c>
      <c r="D34" s="131">
        <f t="shared" si="2"/>
        <v>1</v>
      </c>
      <c r="E34" s="132"/>
    </row>
    <row r="35" ht="15.75" customHeight="1">
      <c r="A35" s="131">
        <v>1193.0</v>
      </c>
      <c r="B35" s="129" t="str">
        <f t="array" ref="B35">INDEX(systems,MATCH(A35,INDEX(systems,0,1),),2)</f>
        <v>Incukalns</v>
      </c>
      <c r="C35" s="138">
        <f t="array" ref="C35">ROUND(SQRT((INDEX(systems,MATCH(A35,INDEX(systems,0,1),),3)-INDEX(systems,MATCH(A34,INDEX(systems,0,1),),3))^2+(INDEX(systems,MATCH(A35,INDEX(systems,0,1),),4)-INDEX(systems,MATCH(A34,INDEX(systems,0,1),),4))^2),3)</f>
        <v>29.443</v>
      </c>
      <c r="D35" s="131">
        <f t="shared" si="2"/>
        <v>1</v>
      </c>
      <c r="E35" s="132"/>
    </row>
    <row r="36" ht="15.75" customHeight="1">
      <c r="A36" s="131">
        <v>2723.0</v>
      </c>
      <c r="B36" s="129" t="str">
        <f t="array" ref="B36">INDEX(systems,MATCH(A36,INDEX(systems,0,1),),2)</f>
        <v>Warrumbungle</v>
      </c>
      <c r="C36" s="138">
        <f t="array" ref="C36">ROUND(SQRT((INDEX(systems,MATCH(A36,INDEX(systems,0,1),),3)-INDEX(systems,MATCH(A35,INDEX(systems,0,1),),3))^2+(INDEX(systems,MATCH(A36,INDEX(systems,0,1),),4)-INDEX(systems,MATCH(A35,INDEX(systems,0,1),),4))^2),3)</f>
        <v>18.99</v>
      </c>
      <c r="D36" s="131">
        <f t="shared" si="2"/>
        <v>1</v>
      </c>
      <c r="E36" s="132"/>
    </row>
    <row r="37" ht="15.75" customHeight="1">
      <c r="A37" s="131">
        <v>2748.0</v>
      </c>
      <c r="B37" s="129" t="str">
        <f t="array" ref="B37">INDEX(systems,MATCH(A37,INDEX(systems,0,1),),2)</f>
        <v>Westerstede</v>
      </c>
      <c r="C37" s="138">
        <f t="array" ref="C37">ROUND(SQRT((INDEX(systems,MATCH(A37,INDEX(systems,0,1),),3)-INDEX(systems,MATCH(A36,INDEX(systems,0,1),),3))^2+(INDEX(systems,MATCH(A37,INDEX(systems,0,1),),4)-INDEX(systems,MATCH(A36,INDEX(systems,0,1),),4))^2),3)</f>
        <v>28.571</v>
      </c>
      <c r="D37" s="131">
        <f t="shared" si="2"/>
        <v>1</v>
      </c>
      <c r="E37" s="132"/>
    </row>
    <row r="38" ht="15.75" customHeight="1">
      <c r="A38" s="131">
        <v>2518.0</v>
      </c>
      <c r="B38" s="129" t="str">
        <f t="array" ref="B38">INDEX(systems,MATCH(A38,INDEX(systems,0,1),),2)</f>
        <v>Tetersen</v>
      </c>
      <c r="C38" s="138">
        <f t="array" ref="C38">ROUND(SQRT((INDEX(systems,MATCH(A38,INDEX(systems,0,1),),3)-INDEX(systems,MATCH(A37,INDEX(systems,0,1),),3))^2+(INDEX(systems,MATCH(A38,INDEX(systems,0,1),),4)-INDEX(systems,MATCH(A37,INDEX(systems,0,1),),4))^2),3)</f>
        <v>25.707</v>
      </c>
      <c r="D38" s="131">
        <f t="shared" si="2"/>
        <v>1</v>
      </c>
      <c r="E38" s="132"/>
    </row>
    <row r="39" ht="15.75" customHeight="1">
      <c r="A39" s="131">
        <v>2537.0</v>
      </c>
      <c r="B39" s="129" t="str">
        <f t="array" ref="B39">INDEX(systems,MATCH(A39,INDEX(systems,0,1),),2)</f>
        <v>Thuban</v>
      </c>
      <c r="C39" s="138">
        <f t="array" ref="C39">ROUND(SQRT((INDEX(systems,MATCH(A39,INDEX(systems,0,1),),3)-INDEX(systems,MATCH(A38,INDEX(systems,0,1),),3))^2+(INDEX(systems,MATCH(A39,INDEX(systems,0,1),),4)-INDEX(systems,MATCH(A38,INDEX(systems,0,1),),4))^2),3)</f>
        <v>27.765</v>
      </c>
      <c r="D39" s="131">
        <f t="shared" si="2"/>
        <v>1</v>
      </c>
      <c r="E39" s="132"/>
    </row>
    <row r="40" ht="15.75" customHeight="1">
      <c r="A40" s="131">
        <v>923.0</v>
      </c>
      <c r="B40" s="129" t="str">
        <f t="array" ref="B40">INDEX(systems,MATCH(A40,INDEX(systems,0,1),),2)</f>
        <v>Gallery</v>
      </c>
      <c r="C40" s="138">
        <f t="array" ref="C40">ROUND(SQRT((INDEX(systems,MATCH(A40,INDEX(systems,0,1),),3)-INDEX(systems,MATCH(A39,INDEX(systems,0,1),),3))^2+(INDEX(systems,MATCH(A40,INDEX(systems,0,1),),4)-INDEX(systems,MATCH(A39,INDEX(systems,0,1),),4))^2),3)</f>
        <v>9.758</v>
      </c>
      <c r="D40" s="131">
        <f t="shared" si="2"/>
        <v>1</v>
      </c>
      <c r="E40" s="132"/>
    </row>
    <row r="41" ht="15.75" customHeight="1">
      <c r="A41" s="131">
        <v>740.0</v>
      </c>
      <c r="B41" s="129" t="str">
        <f t="array" ref="B41">INDEX(systems,MATCH(A41,INDEX(systems,0,1),),2)</f>
        <v>Dresden</v>
      </c>
      <c r="C41" s="138">
        <f t="array" ref="C41">ROUND(SQRT((INDEX(systems,MATCH(A41,INDEX(systems,0,1),),3)-INDEX(systems,MATCH(A40,INDEX(systems,0,1),),3))^2+(INDEX(systems,MATCH(A41,INDEX(systems,0,1),),4)-INDEX(systems,MATCH(A40,INDEX(systems,0,1),),4))^2),3)</f>
        <v>27.342</v>
      </c>
      <c r="D41" s="131">
        <f t="shared" si="2"/>
        <v>1</v>
      </c>
      <c r="E41" s="132"/>
    </row>
    <row r="42" ht="15.75" customHeight="1">
      <c r="A42" s="131">
        <v>2639.0</v>
      </c>
      <c r="B42" s="129" t="str">
        <f t="array" ref="B42">INDEX(systems,MATCH(A42,INDEX(systems,0,1),),2)</f>
        <v>Uzhgorod</v>
      </c>
      <c r="C42" s="138">
        <f t="array" ref="C42">ROUND(SQRT((INDEX(systems,MATCH(A42,INDEX(systems,0,1),),3)-INDEX(systems,MATCH(A41,INDEX(systems,0,1),),3))^2+(INDEX(systems,MATCH(A42,INDEX(systems,0,1),),4)-INDEX(systems,MATCH(A41,INDEX(systems,0,1),),4))^2),3)</f>
        <v>26.921</v>
      </c>
      <c r="D42" s="131">
        <f t="shared" si="2"/>
        <v>1</v>
      </c>
      <c r="E42" s="132"/>
    </row>
    <row r="43" ht="15.75" customHeight="1">
      <c r="A43" s="131">
        <v>1124.0</v>
      </c>
      <c r="B43" s="129" t="str">
        <f t="array" ref="B43">INDEX(systems,MATCH(A43,INDEX(systems,0,1),),2)</f>
        <v>Hollabrunn</v>
      </c>
      <c r="C43" s="138">
        <f t="array" ref="C43">ROUND(SQRT((INDEX(systems,MATCH(A43,INDEX(systems,0,1),),3)-INDEX(systems,MATCH(A42,INDEX(systems,0,1),),3))^2+(INDEX(systems,MATCH(A43,INDEX(systems,0,1),),4)-INDEX(systems,MATCH(A42,INDEX(systems,0,1),),4))^2),3)</f>
        <v>24.199</v>
      </c>
      <c r="D43" s="131">
        <f t="shared" si="2"/>
        <v>1</v>
      </c>
      <c r="E43" s="132"/>
    </row>
    <row r="44" ht="15.75" customHeight="1">
      <c r="A44" s="131">
        <v>2279.0</v>
      </c>
      <c r="B44" s="129" t="str">
        <f t="array" ref="B44">INDEX(systems,MATCH(A44,INDEX(systems,0,1),),2)</f>
        <v>Senftenberg</v>
      </c>
      <c r="C44" s="138">
        <f t="array" ref="C44">ROUND(SQRT((INDEX(systems,MATCH(A44,INDEX(systems,0,1),),3)-INDEX(systems,MATCH(A43,INDEX(systems,0,1),),3))^2+(INDEX(systems,MATCH(A44,INDEX(systems,0,1),),4)-INDEX(systems,MATCH(A43,INDEX(systems,0,1),),4))^2),3)</f>
        <v>25.339</v>
      </c>
      <c r="D44" s="131">
        <f t="shared" si="2"/>
        <v>1</v>
      </c>
      <c r="E44" s="132"/>
    </row>
    <row r="45" ht="15.75" customHeight="1">
      <c r="A45" s="131">
        <v>2063.0</v>
      </c>
      <c r="B45" s="129" t="str">
        <f t="array" ref="B45">INDEX(systems,MATCH(A45,INDEX(systems,0,1),),2)</f>
        <v>Pressby</v>
      </c>
      <c r="C45" s="138">
        <f t="array" ref="C45">ROUND(SQRT((INDEX(systems,MATCH(A45,INDEX(systems,0,1),),3)-INDEX(systems,MATCH(A44,INDEX(systems,0,1),),3))^2+(INDEX(systems,MATCH(A45,INDEX(systems,0,1),),4)-INDEX(systems,MATCH(A44,INDEX(systems,0,1),),4))^2),3)</f>
        <v>23.734</v>
      </c>
      <c r="D45" s="131">
        <f t="shared" si="2"/>
        <v>1</v>
      </c>
      <c r="E45" s="132"/>
    </row>
    <row r="46" ht="15.75" customHeight="1">
      <c r="A46" s="131">
        <v>1659.0</v>
      </c>
      <c r="B46" s="129" t="str">
        <f t="array" ref="B46">INDEX(systems,MATCH(A46,INDEX(systems,0,1),),2)</f>
        <v>Megrez</v>
      </c>
      <c r="C46" s="138">
        <f t="array" ref="C46">ROUND(SQRT((INDEX(systems,MATCH(A46,INDEX(systems,0,1),),3)-INDEX(systems,MATCH(A45,INDEX(systems,0,1),),3))^2+(INDEX(systems,MATCH(A46,INDEX(systems,0,1),),4)-INDEX(systems,MATCH(A45,INDEX(systems,0,1),),4))^2),3)</f>
        <v>27.35</v>
      </c>
      <c r="D46" s="131">
        <f t="shared" si="2"/>
        <v>1</v>
      </c>
      <c r="E46" s="132"/>
    </row>
    <row r="47" ht="15.75" customHeight="1">
      <c r="A47" s="131">
        <v>2032.0</v>
      </c>
      <c r="B47" s="129" t="str">
        <f t="array" ref="B47">INDEX(systems,MATCH(A47,INDEX(systems,0,1),),2)</f>
        <v>Pingree</v>
      </c>
      <c r="C47" s="138">
        <f t="array" ref="C47">ROUND(SQRT((INDEX(systems,MATCH(A47,INDEX(systems,0,1),),3)-INDEX(systems,MATCH(A46,INDEX(systems,0,1),),3))^2+(INDEX(systems,MATCH(A47,INDEX(systems,0,1),),4)-INDEX(systems,MATCH(A46,INDEX(systems,0,1),),4))^2),3)</f>
        <v>24.93</v>
      </c>
      <c r="D47" s="131">
        <f t="shared" si="2"/>
        <v>1</v>
      </c>
      <c r="E47" s="132"/>
    </row>
    <row r="48" ht="15.75" customHeight="1">
      <c r="A48" s="131">
        <v>1236.0</v>
      </c>
      <c r="B48" s="129" t="str">
        <f t="array" ref="B48">INDEX(systems,MATCH(A48,INDEX(systems,0,1),),2)</f>
        <v>Jardine [Herakleion (2822+)]</v>
      </c>
      <c r="C48" s="138">
        <f t="array" ref="C48">ROUND(SQRT((INDEX(systems,MATCH(A48,INDEX(systems,0,1),),3)-INDEX(systems,MATCH(A47,INDEX(systems,0,1),),3))^2+(INDEX(systems,MATCH(A48,INDEX(systems,0,1),),4)-INDEX(systems,MATCH(A47,INDEX(systems,0,1),),4))^2),3)</f>
        <v>26.28</v>
      </c>
      <c r="D48" s="131">
        <f t="shared" si="2"/>
        <v>1</v>
      </c>
      <c r="E48" s="132"/>
    </row>
    <row r="49" ht="15.75" customHeight="1">
      <c r="A49" s="131">
        <v>600.0</v>
      </c>
      <c r="B49" s="129" t="str">
        <f t="array" ref="B49">INDEX(systems,MATCH(A49,INDEX(systems,0,1),),2)</f>
        <v>Coriscana</v>
      </c>
      <c r="C49" s="138">
        <f t="array" ref="C49">ROUND(SQRT((INDEX(systems,MATCH(A49,INDEX(systems,0,1),),3)-INDEX(systems,MATCH(A48,INDEX(systems,0,1),),3))^2+(INDEX(systems,MATCH(A49,INDEX(systems,0,1),),4)-INDEX(systems,MATCH(A48,INDEX(systems,0,1),),4))^2),3)</f>
        <v>22.193</v>
      </c>
      <c r="D49" s="131">
        <f t="shared" si="2"/>
        <v>1</v>
      </c>
      <c r="E49" s="132"/>
    </row>
    <row r="50" ht="15.75" customHeight="1">
      <c r="A50" s="131">
        <v>1466.0</v>
      </c>
      <c r="B50" s="129" t="str">
        <f t="array" ref="B50">INDEX(systems,MATCH(A50,INDEX(systems,0,1),),2)</f>
        <v>Laureles</v>
      </c>
      <c r="C50" s="138">
        <f t="array" ref="C50">ROUND(SQRT((INDEX(systems,MATCH(A50,INDEX(systems,0,1),),3)-INDEX(systems,MATCH(A49,INDEX(systems,0,1),),3))^2+(INDEX(systems,MATCH(A50,INDEX(systems,0,1),),4)-INDEX(systems,MATCH(A49,INDEX(systems,0,1),),4))^2),3)</f>
        <v>17.133</v>
      </c>
      <c r="D50" s="131">
        <f t="shared" si="2"/>
        <v>1</v>
      </c>
      <c r="E50" s="132"/>
    </row>
    <row r="51" ht="15.75" customHeight="1">
      <c r="A51" s="131">
        <v>1205.0</v>
      </c>
      <c r="B51" s="129" t="str">
        <f t="array" ref="B51">INDEX(systems,MATCH(A51,INDEX(systems,0,1),),2)</f>
        <v>Ionus</v>
      </c>
      <c r="C51" s="138">
        <f t="array" ref="C51">ROUND(SQRT((INDEX(systems,MATCH(A51,INDEX(systems,0,1),),3)-INDEX(systems,MATCH(A50,INDEX(systems,0,1),),3))^2+(INDEX(systems,MATCH(A51,INDEX(systems,0,1),),4)-INDEX(systems,MATCH(A50,INDEX(systems,0,1),),4))^2),3)</f>
        <v>26.696</v>
      </c>
      <c r="D51" s="131">
        <f t="shared" si="2"/>
        <v>1</v>
      </c>
      <c r="E51" s="132"/>
    </row>
    <row r="52" ht="15.75" customHeight="1">
      <c r="A52" s="131">
        <v>1088.0</v>
      </c>
      <c r="B52" s="129" t="str">
        <f t="array" ref="B52">INDEX(systems,MATCH(A52,INDEX(systems,0,1),),2)</f>
        <v>Hellos Minor</v>
      </c>
      <c r="C52" s="138">
        <f t="array" ref="C52">ROUND(SQRT((INDEX(systems,MATCH(A52,INDEX(systems,0,1),),3)-INDEX(systems,MATCH(A51,INDEX(systems,0,1),),3))^2+(INDEX(systems,MATCH(A52,INDEX(systems,0,1),),4)-INDEX(systems,MATCH(A51,INDEX(systems,0,1),),4))^2),3)</f>
        <v>28.249</v>
      </c>
      <c r="D52" s="131">
        <f t="shared" si="2"/>
        <v>1</v>
      </c>
      <c r="E52" s="132"/>
    </row>
    <row r="53" ht="15.75" customHeight="1">
      <c r="A53" s="131">
        <v>842.0</v>
      </c>
      <c r="B53" s="129" t="str">
        <f t="array" ref="B53">INDEX(systems,MATCH(A53,INDEX(systems,0,1),),2)</f>
        <v>Faleolo</v>
      </c>
      <c r="C53" s="138">
        <f t="array" ref="C53">ROUND(SQRT((INDEX(systems,MATCH(A53,INDEX(systems,0,1),),3)-INDEX(systems,MATCH(A52,INDEX(systems,0,1),),3))^2+(INDEX(systems,MATCH(A53,INDEX(systems,0,1),),4)-INDEX(systems,MATCH(A52,INDEX(systems,0,1),),4))^2),3)</f>
        <v>19.584</v>
      </c>
      <c r="D53" s="131">
        <f t="shared" si="2"/>
        <v>1</v>
      </c>
      <c r="E53" s="132"/>
    </row>
    <row r="54" ht="15.75" customHeight="1">
      <c r="A54" s="131">
        <v>205.0</v>
      </c>
      <c r="B54" s="129" t="str">
        <f t="array" ref="B54">INDEX(systems,MATCH(A54,INDEX(systems,0,1),),2)</f>
        <v>Atsugi</v>
      </c>
      <c r="C54" s="138">
        <f t="array" ref="C54">ROUND(SQRT((INDEX(systems,MATCH(A54,INDEX(systems,0,1),),3)-INDEX(systems,MATCH(A53,INDEX(systems,0,1),),3))^2+(INDEX(systems,MATCH(A54,INDEX(systems,0,1),),4)-INDEX(systems,MATCH(A53,INDEX(systems,0,1),),4))^2),3)</f>
        <v>29.792</v>
      </c>
      <c r="D54" s="131">
        <f t="shared" si="2"/>
        <v>1</v>
      </c>
      <c r="E54" s="132"/>
    </row>
    <row r="55" ht="15.75" customHeight="1">
      <c r="A55" s="131">
        <v>1305.0</v>
      </c>
      <c r="B55" s="129" t="str">
        <f t="array" ref="B55">INDEX(systems,MATCH(A55,INDEX(systems,0,1),),2)</f>
        <v>Katlehong</v>
      </c>
      <c r="C55" s="138">
        <f t="array" ref="C55">ROUND(SQRT((INDEX(systems,MATCH(A55,INDEX(systems,0,1),),3)-INDEX(systems,MATCH(A54,INDEX(systems,0,1),),3))^2+(INDEX(systems,MATCH(A55,INDEX(systems,0,1),),4)-INDEX(systems,MATCH(A54,INDEX(systems,0,1),),4))^2),3)</f>
        <v>29.882</v>
      </c>
      <c r="D55" s="131">
        <f t="shared" si="2"/>
        <v>1</v>
      </c>
      <c r="E55" s="132"/>
    </row>
    <row r="56" ht="15.75" customHeight="1">
      <c r="A56" s="131">
        <v>1142.0</v>
      </c>
      <c r="B56" s="129" t="str">
        <f t="array" ref="B56">INDEX(systems,MATCH(A56,INDEX(systems,0,1),),2)</f>
        <v>Howrah</v>
      </c>
      <c r="C56" s="138">
        <f t="array" ref="C56">ROUND(SQRT((INDEX(systems,MATCH(A56,INDEX(systems,0,1),),3)-INDEX(systems,MATCH(A55,INDEX(systems,0,1),),3))^2+(INDEX(systems,MATCH(A56,INDEX(systems,0,1),),4)-INDEX(systems,MATCH(A55,INDEX(systems,0,1),),4))^2),3)</f>
        <v>27.235</v>
      </c>
      <c r="D56" s="131">
        <f t="shared" si="2"/>
        <v>1</v>
      </c>
      <c r="E56" s="132"/>
    </row>
    <row r="57" ht="15.75" customHeight="1">
      <c r="A57" s="131">
        <v>969.0</v>
      </c>
      <c r="B57" s="129" t="str">
        <f t="array" ref="B57">INDEX(systems,MATCH(A57,INDEX(systems,0,1),),2)</f>
        <v>Glevakha</v>
      </c>
      <c r="C57" s="138">
        <f t="array" ref="C57">ROUND(SQRT((INDEX(systems,MATCH(A57,INDEX(systems,0,1),),3)-INDEX(systems,MATCH(A56,INDEX(systems,0,1),),3))^2+(INDEX(systems,MATCH(A57,INDEX(systems,0,1),),4)-INDEX(systems,MATCH(A56,INDEX(systems,0,1),),4))^2),3)</f>
        <v>27.71</v>
      </c>
      <c r="D57" s="131">
        <f t="shared" si="2"/>
        <v>1</v>
      </c>
      <c r="E57" s="132"/>
    </row>
    <row r="58" ht="15.75" customHeight="1">
      <c r="A58" s="131">
        <v>2001.0</v>
      </c>
      <c r="B58" s="129" t="str">
        <f t="array" ref="B58">INDEX(systems,MATCH(A58,INDEX(systems,0,1),),2)</f>
        <v>Payvand</v>
      </c>
      <c r="C58" s="138">
        <f t="array" ref="C58">ROUND(SQRT((INDEX(systems,MATCH(A58,INDEX(systems,0,1),),3)-INDEX(systems,MATCH(A57,INDEX(systems,0,1),),3))^2+(INDEX(systems,MATCH(A58,INDEX(systems,0,1),),4)-INDEX(systems,MATCH(A57,INDEX(systems,0,1),),4))^2),3)</f>
        <v>14.173</v>
      </c>
      <c r="D58" s="131">
        <f t="shared" si="2"/>
        <v>1</v>
      </c>
      <c r="E58" s="132"/>
    </row>
    <row r="59" ht="15.75" customHeight="1">
      <c r="A59" s="131">
        <v>2145.0</v>
      </c>
      <c r="B59" s="129" t="str">
        <f t="array" ref="B59">INDEX(systems,MATCH(A59,INDEX(systems,0,1),),2)</f>
        <v>Restitution</v>
      </c>
      <c r="C59" s="138">
        <f t="array" ref="C59">ROUND(SQRT((INDEX(systems,MATCH(A59,INDEX(systems,0,1),),3)-INDEX(systems,MATCH(A58,INDEX(systems,0,1),),3))^2+(INDEX(systems,MATCH(A59,INDEX(systems,0,1),),4)-INDEX(systems,MATCH(A58,INDEX(systems,0,1),),4))^2),3)</f>
        <v>27.871</v>
      </c>
      <c r="D59" s="131">
        <f t="shared" si="2"/>
        <v>1</v>
      </c>
      <c r="E59" s="132"/>
    </row>
    <row r="60" ht="15.75" customHeight="1">
      <c r="A60" s="131">
        <v>36.0</v>
      </c>
      <c r="B60" s="129" t="str">
        <f t="array" ref="B60">INDEX(systems,MATCH(A60,INDEX(systems,0,1),),2)</f>
        <v>Afarsin</v>
      </c>
      <c r="C60" s="138">
        <f t="array" ref="C60">ROUND(SQRT((INDEX(systems,MATCH(A60,INDEX(systems,0,1),),3)-INDEX(systems,MATCH(A59,INDEX(systems,0,1),),3))^2+(INDEX(systems,MATCH(A60,INDEX(systems,0,1),),4)-INDEX(systems,MATCH(A59,INDEX(systems,0,1),),4))^2),3)</f>
        <v>27.368</v>
      </c>
      <c r="D60" s="131">
        <f t="shared" si="2"/>
        <v>1</v>
      </c>
      <c r="E60" s="132"/>
    </row>
    <row r="61" ht="15.75" customHeight="1">
      <c r="A61" s="131">
        <v>1492.0</v>
      </c>
      <c r="B61" s="129" t="str">
        <f t="array" ref="B61">INDEX(systems,MATCH(A61,INDEX(systems,0,1),),2)</f>
        <v>Lindenmarle</v>
      </c>
      <c r="C61" s="138">
        <f t="array" ref="C61">ROUND(SQRT((INDEX(systems,MATCH(A61,INDEX(systems,0,1),),3)-INDEX(systems,MATCH(A60,INDEX(systems,0,1),),3))^2+(INDEX(systems,MATCH(A61,INDEX(systems,0,1),),4)-INDEX(systems,MATCH(A60,INDEX(systems,0,1),),4))^2),3)</f>
        <v>17.688</v>
      </c>
      <c r="D61" s="131">
        <f t="shared" si="2"/>
        <v>1</v>
      </c>
      <c r="E61" s="132"/>
    </row>
    <row r="62" ht="15.75" customHeight="1">
      <c r="A62" s="131">
        <v>2494.0</v>
      </c>
      <c r="B62" s="129" t="str">
        <f t="array" ref="B62">INDEX(systems,MATCH(A62,INDEX(systems,0,1),),2)</f>
        <v>Tarol [Tarol IV]</v>
      </c>
      <c r="C62" s="138">
        <f t="array" ref="C62">ROUND(SQRT((INDEX(systems,MATCH(A62,INDEX(systems,0,1),),3)-INDEX(systems,MATCH(A61,INDEX(systems,0,1),),3))^2+(INDEX(systems,MATCH(A62,INDEX(systems,0,1),),4)-INDEX(systems,MATCH(A61,INDEX(systems,0,1),),4))^2),3)</f>
        <v>27.689</v>
      </c>
      <c r="D62" s="131">
        <f t="shared" si="2"/>
        <v>1</v>
      </c>
      <c r="E62" s="132"/>
    </row>
    <row r="63" ht="15.75" customHeight="1">
      <c r="A63" s="131">
        <v>2505.0</v>
      </c>
      <c r="B63" s="129" t="str">
        <f t="array" ref="B63">INDEX(systems,MATCH(A63,INDEX(systems,0,1),),2)</f>
        <v>Techne's Revenge</v>
      </c>
      <c r="C63" s="138">
        <f t="array" ref="C63">ROUND(SQRT((INDEX(systems,MATCH(A63,INDEX(systems,0,1),),3)-INDEX(systems,MATCH(A62,INDEX(systems,0,1),),3))^2+(INDEX(systems,MATCH(A63,INDEX(systems,0,1),),4)-INDEX(systems,MATCH(A62,INDEX(systems,0,1),),4))^2),3)</f>
        <v>25.37</v>
      </c>
      <c r="D63" s="131">
        <f t="shared" si="2"/>
        <v>1</v>
      </c>
      <c r="E63" s="132"/>
    </row>
    <row r="64" ht="15.75" customHeight="1">
      <c r="A64" s="131">
        <v>1101.0</v>
      </c>
      <c r="B64" s="129" t="str">
        <f t="array" ref="B64">INDEX(systems,MATCH(A64,INDEX(systems,0,1),),2)</f>
        <v>Herrmaz</v>
      </c>
      <c r="C64" s="138">
        <f t="array" ref="C64">ROUND(SQRT((INDEX(systems,MATCH(A64,INDEX(systems,0,1),),3)-INDEX(systems,MATCH(A63,INDEX(systems,0,1),),3))^2+(INDEX(systems,MATCH(A64,INDEX(systems,0,1),),4)-INDEX(systems,MATCH(A63,INDEX(systems,0,1),),4))^2),3)</f>
        <v>23.82</v>
      </c>
      <c r="D64" s="131">
        <f t="shared" si="2"/>
        <v>1</v>
      </c>
      <c r="E64" s="132"/>
    </row>
    <row r="65" ht="15.75" customHeight="1">
      <c r="A65" s="131">
        <v>1402.0</v>
      </c>
      <c r="B65" s="129" t="str">
        <f t="array" ref="B65">INDEX(systems,MATCH(A65,INDEX(systems,0,1),),2)</f>
        <v>Kossandra's Memory</v>
      </c>
      <c r="C65" s="138">
        <f t="array" ref="C65">ROUND(SQRT((INDEX(systems,MATCH(A65,INDEX(systems,0,1),),3)-INDEX(systems,MATCH(A64,INDEX(systems,0,1),),3))^2+(INDEX(systems,MATCH(A65,INDEX(systems,0,1),),4)-INDEX(systems,MATCH(A64,INDEX(systems,0,1),),4))^2),3)</f>
        <v>29.907</v>
      </c>
      <c r="D65" s="131">
        <f t="shared" si="2"/>
        <v>1</v>
      </c>
      <c r="E65" s="132"/>
    </row>
    <row r="66" ht="15.75" customHeight="1">
      <c r="A66" s="131">
        <v>424.0</v>
      </c>
      <c r="B66" s="129" t="str">
        <f t="array" ref="B66">INDEX(systems,MATCH(A66,INDEX(systems,0,1),),2)</f>
        <v>Bye's Ship</v>
      </c>
      <c r="C66" s="138">
        <f t="array" ref="C66">ROUND(SQRT((INDEX(systems,MATCH(A66,INDEX(systems,0,1),),3)-INDEX(systems,MATCH(A65,INDEX(systems,0,1),),3))^2+(INDEX(systems,MATCH(A66,INDEX(systems,0,1),),4)-INDEX(systems,MATCH(A65,INDEX(systems,0,1),),4))^2),3)</f>
        <v>26.69</v>
      </c>
      <c r="D66" s="131">
        <f t="shared" si="2"/>
        <v>1</v>
      </c>
      <c r="E66" s="132"/>
    </row>
    <row r="67" ht="15.75" customHeight="1">
      <c r="A67" s="131">
        <v>2740.0</v>
      </c>
      <c r="B67" s="129" t="str">
        <f t="array" ref="B67">INDEX(systems,MATCH(A67,INDEX(systems,0,1),),2)</f>
        <v>Weistheimer</v>
      </c>
      <c r="C67" s="138">
        <f t="array" ref="C67">ROUND(SQRT((INDEX(systems,MATCH(A67,INDEX(systems,0,1),),3)-INDEX(systems,MATCH(A66,INDEX(systems,0,1),),3))^2+(INDEX(systems,MATCH(A67,INDEX(systems,0,1),),4)-INDEX(systems,MATCH(A66,INDEX(systems,0,1),),4))^2),3)</f>
        <v>26.215</v>
      </c>
      <c r="D67" s="131">
        <f t="shared" si="2"/>
        <v>1</v>
      </c>
      <c r="E67" s="132"/>
    </row>
    <row r="68" ht="15.75" customHeight="1">
      <c r="A68" s="131">
        <v>3117.0</v>
      </c>
      <c r="B68" s="129" t="str">
        <f t="array" ref="B68">INDEX(systems,MATCH(A68,INDEX(systems,0,1),),2)</f>
        <v>Midden</v>
      </c>
      <c r="C68" s="138">
        <f t="array" ref="C68">ROUND(SQRT((INDEX(systems,MATCH(A68,INDEX(systems,0,1),),3)-INDEX(systems,MATCH(A67,INDEX(systems,0,1),),3))^2+(INDEX(systems,MATCH(A68,INDEX(systems,0,1),),4)-INDEX(systems,MATCH(A67,INDEX(systems,0,1),),4))^2),3)</f>
        <v>85.015</v>
      </c>
      <c r="D68" s="131">
        <f t="shared" si="2"/>
        <v>3</v>
      </c>
      <c r="E68" s="132"/>
    </row>
    <row r="69" ht="15.75" customHeight="1">
      <c r="A69" s="131">
        <v>3106.0</v>
      </c>
      <c r="B69" s="129" t="str">
        <f t="array" ref="B69">INDEX(systems,MATCH(A69,INDEX(systems,0,1),),2)</f>
        <v>Beehive Cluster</v>
      </c>
      <c r="C69" s="138">
        <f t="array" ref="C69">ROUND(SQRT((INDEX(systems,MATCH(A69,INDEX(systems,0,1),),3)-INDEX(systems,MATCH(A68,INDEX(systems,0,1),),3))^2+(INDEX(systems,MATCH(A69,INDEX(systems,0,1),),4)-INDEX(systems,MATCH(A68,INDEX(systems,0,1),),4))^2),3)</f>
        <v>164.739</v>
      </c>
      <c r="D69" s="131">
        <f t="shared" si="2"/>
        <v>6</v>
      </c>
      <c r="E69" s="132"/>
    </row>
    <row r="70" ht="15.75" customHeight="1">
      <c r="A70" s="131">
        <v>3116.0</v>
      </c>
      <c r="B70" s="129" t="str">
        <f t="array" ref="B70">INDEX(systems,MATCH(A70,INDEX(systems,0,1),),2)</f>
        <v>Melidron</v>
      </c>
      <c r="C70" s="138">
        <f t="array" ref="C70">ROUND(SQRT((INDEX(systems,MATCH(A70,INDEX(systems,0,1),),3)-INDEX(systems,MATCH(A69,INDEX(systems,0,1),),3))^2+(INDEX(systems,MATCH(A70,INDEX(systems,0,1),),4)-INDEX(systems,MATCH(A69,INDEX(systems,0,1),),4))^2),3)</f>
        <v>328.509</v>
      </c>
      <c r="D70" s="131">
        <f t="shared" si="2"/>
        <v>11</v>
      </c>
      <c r="E70" s="132"/>
    </row>
    <row r="71" ht="15.75" customHeight="1">
      <c r="A71" s="131">
        <v>3114.0</v>
      </c>
      <c r="B71" s="129" t="str">
        <f t="array" ref="B71">INDEX(systems,MATCH(A71,INDEX(systems,0,1),),2)</f>
        <v>Knechee</v>
      </c>
      <c r="C71" s="138">
        <f t="array" ref="C71">ROUND(SQRT((INDEX(systems,MATCH(A71,INDEX(systems,0,1),),3)-INDEX(systems,MATCH(A70,INDEX(systems,0,1),),3))^2+(INDEX(systems,MATCH(A71,INDEX(systems,0,1),),4)-INDEX(systems,MATCH(A70,INDEX(systems,0,1),),4))^2),3)</f>
        <v>821.598</v>
      </c>
      <c r="D71" s="131">
        <f t="shared" si="2"/>
        <v>28</v>
      </c>
      <c r="E71" s="132"/>
    </row>
    <row r="72" ht="15.75" customHeight="1">
      <c r="A72" s="131">
        <v>3122.0</v>
      </c>
      <c r="B72" s="129" t="str">
        <f t="array" ref="B72">INDEX(systems,MATCH(A72,INDEX(systems,0,1),),2)</f>
        <v>Saggina</v>
      </c>
      <c r="C72" s="138">
        <f t="array" ref="C72">ROUND(SQRT((INDEX(systems,MATCH(A72,INDEX(systems,0,1),),3)-INDEX(systems,MATCH(A71,INDEX(systems,0,1),),3))^2+(INDEX(systems,MATCH(A72,INDEX(systems,0,1),),4)-INDEX(systems,MATCH(A71,INDEX(systems,0,1),),4))^2),3)</f>
        <v>210.985</v>
      </c>
      <c r="D72" s="131">
        <f t="shared" si="2"/>
        <v>8</v>
      </c>
      <c r="E72" s="132"/>
    </row>
    <row r="73" ht="15.75" customHeight="1">
      <c r="A73" s="131"/>
      <c r="B73" s="129"/>
      <c r="C73" s="138"/>
      <c r="D73" s="131"/>
      <c r="E73" s="132"/>
    </row>
    <row r="74" ht="15.75" customHeight="1">
      <c r="A74" s="131"/>
      <c r="B74" s="129"/>
      <c r="C74" s="138"/>
      <c r="D74" s="131"/>
      <c r="E74" s="132"/>
    </row>
    <row r="75" ht="15.75" customHeight="1">
      <c r="A75" s="131"/>
      <c r="B75" s="129"/>
      <c r="C75" s="138"/>
      <c r="D75" s="131"/>
      <c r="E75" s="132"/>
    </row>
    <row r="76" ht="15.75" customHeight="1">
      <c r="A76" s="131"/>
      <c r="B76" s="129"/>
      <c r="C76" s="138"/>
      <c r="D76" s="131"/>
      <c r="E76" s="132"/>
    </row>
    <row r="77" ht="15.75" customHeight="1">
      <c r="A77" s="131"/>
      <c r="B77" s="129"/>
      <c r="C77" s="138"/>
      <c r="D77" s="131"/>
      <c r="E77" s="132"/>
    </row>
    <row r="78" ht="15.75" customHeight="1">
      <c r="A78" s="131"/>
      <c r="B78" s="129"/>
      <c r="C78" s="138"/>
      <c r="D78" s="131"/>
      <c r="E78" s="132"/>
    </row>
    <row r="79" ht="15.75" customHeight="1">
      <c r="A79" s="131"/>
      <c r="B79" s="129"/>
      <c r="C79" s="138"/>
      <c r="D79" s="131"/>
      <c r="E79" s="132"/>
    </row>
    <row r="80" ht="15.75" customHeight="1">
      <c r="A80" s="131"/>
      <c r="B80" s="129"/>
      <c r="C80" s="138"/>
      <c r="D80" s="131"/>
      <c r="E80" s="132"/>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B3"/>
  </mergeCells>
  <conditionalFormatting sqref="A1:E80">
    <cfRule type="expression" dxfId="0" priority="1">
      <formula>isformula(A1)</formula>
    </cfRule>
  </conditionalFormatting>
  <dataValidations>
    <dataValidation type="list" allowBlank="1" showErrorMessage="1" sqref="B1:B2">
      <formula1>'Coordinates Conversion'!$B$2:$B$3177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6.83" defaultRowHeight="15.0"/>
  <cols>
    <col customWidth="1" min="1" max="1" width="11.0"/>
    <col customWidth="1" min="2" max="2" width="39.5"/>
    <col customWidth="1" min="3" max="4" width="8.33"/>
    <col customWidth="1" min="5" max="5" width="13.83"/>
    <col customWidth="1" min="6" max="7" width="8.17"/>
    <col customWidth="1" min="8" max="8" width="16.0"/>
    <col customWidth="1" min="9" max="9" width="9.17"/>
    <col customWidth="1" min="10" max="10" width="9.0"/>
    <col customWidth="1" min="11" max="11" width="12.83"/>
    <col customWidth="1" min="12" max="13" width="9.33"/>
    <col customWidth="1" min="14" max="14" width="15.33"/>
    <col customWidth="1" min="15" max="15" width="9.0"/>
    <col customWidth="1" min="16" max="16" width="8.83"/>
    <col customWidth="1" min="17" max="17" width="23.0"/>
    <col customWidth="1" min="18" max="19" width="9.0"/>
    <col customWidth="1" min="20" max="20" width="19.0"/>
    <col customWidth="1" min="21" max="21" width="9.0"/>
    <col customWidth="1" min="22" max="22" width="8.83"/>
    <col customWidth="1" min="23" max="23" width="7.33"/>
    <col customWidth="1" min="24" max="25" width="9.33"/>
  </cols>
  <sheetData>
    <row r="1">
      <c r="A1" s="12" t="s">
        <v>405</v>
      </c>
      <c r="B1" s="12" t="s">
        <v>304</v>
      </c>
      <c r="C1" s="139" t="s">
        <v>308</v>
      </c>
      <c r="D1" s="139" t="s">
        <v>310</v>
      </c>
      <c r="E1" s="140" t="s">
        <v>8218</v>
      </c>
      <c r="F1" s="139" t="s">
        <v>8219</v>
      </c>
      <c r="G1" s="139" t="s">
        <v>8220</v>
      </c>
      <c r="H1" s="141" t="s">
        <v>8221</v>
      </c>
      <c r="I1" s="139" t="s">
        <v>8222</v>
      </c>
      <c r="J1" s="139" t="s">
        <v>8223</v>
      </c>
      <c r="K1" s="141" t="s">
        <v>8224</v>
      </c>
      <c r="L1" s="139" t="s">
        <v>8225</v>
      </c>
      <c r="M1" s="139" t="s">
        <v>8226</v>
      </c>
      <c r="N1" s="141" t="s">
        <v>8227</v>
      </c>
      <c r="O1" s="139" t="s">
        <v>8228</v>
      </c>
      <c r="P1" s="139" t="s">
        <v>8229</v>
      </c>
      <c r="Q1" s="141" t="s">
        <v>8230</v>
      </c>
      <c r="R1" s="139" t="s">
        <v>8231</v>
      </c>
      <c r="S1" s="139" t="s">
        <v>8232</v>
      </c>
      <c r="T1" s="141" t="s">
        <v>8233</v>
      </c>
      <c r="U1" s="139" t="s">
        <v>8234</v>
      </c>
      <c r="V1" s="139" t="s">
        <v>8235</v>
      </c>
      <c r="W1" s="12" t="s">
        <v>8236</v>
      </c>
      <c r="X1" s="12" t="s">
        <v>8237</v>
      </c>
      <c r="Y1" s="142" t="s">
        <v>8238</v>
      </c>
    </row>
    <row r="2">
      <c r="A2" s="119">
        <v>1.0</v>
      </c>
      <c r="B2" s="143" t="str">
        <f t="array" ref="B2">index(Systems!$A:$E,match($A2,Systems!$A:$A,),match(B$1,Systems!$2:$2,))&amp;if(not(isblank(index(Systems!$A:$E,match($A2,Systems!$A:$A,),match(Systems!$C$2,Systems!$2:$2,))))," ["&amp;index(Systems!$A:$E,match($A2,Systems!$A:$A,),match(Systems!$C$2,Systems!$2:$2,))&amp;"]",)</f>
        <v>A Place</v>
      </c>
      <c r="C2" s="144">
        <f t="array" ref="C2">round((F2-average(I2,L2,O2,R2,U2))*X2+if($B2=$H2,0,iferror(average(vlookup({$H2,$K2,$N2,$Q2,$T2},$B:$D,column(B$1),0)),index(C:C,match($H2,$B:$B,)))),3)</f>
        <v>-123.764</v>
      </c>
      <c r="D2" s="144">
        <f t="array" ref="D2">round((G2-average(J2,M2,P2,S2,V2))*Y2+if($B2=$H2,0,iferror(average(vlookup({$H2,$K2,$N2,$Q2,$T2},$B:$D,column(C$1),0)),index(D:D,match($H2,$B:$B,)))),3)</f>
        <v>272.182</v>
      </c>
      <c r="E2" s="145">
        <v>2764.0</v>
      </c>
      <c r="F2" s="146">
        <v>610.333</v>
      </c>
      <c r="G2" s="146">
        <v>234.298</v>
      </c>
      <c r="H2" s="147" t="s">
        <v>404</v>
      </c>
      <c r="I2" s="146">
        <v>688.449</v>
      </c>
      <c r="J2" s="146">
        <v>406.09</v>
      </c>
      <c r="K2" s="148"/>
      <c r="L2" s="149"/>
      <c r="M2" s="149"/>
      <c r="N2" s="148"/>
      <c r="O2" s="149"/>
      <c r="P2" s="149"/>
      <c r="Q2" s="148"/>
      <c r="R2" s="149"/>
      <c r="S2" s="149"/>
      <c r="T2" s="148"/>
      <c r="U2" s="149"/>
      <c r="V2" s="149"/>
      <c r="W2" s="149"/>
      <c r="X2" s="150">
        <f t="shared" ref="X2:X2854" si="1">120/75.74</f>
        <v>1.584367573</v>
      </c>
      <c r="Y2" s="150">
        <f t="shared" ref="Y2:Y2854" si="2">-X2</f>
        <v>-1.584367573</v>
      </c>
    </row>
    <row r="3">
      <c r="A3" s="119">
        <v>2.0</v>
      </c>
      <c r="B3" s="143" t="str">
        <f t="array" ref="B3">index(Systems!$A:$E,match($A3,Systems!$A:$A,),match(B$1,Systems!$2:$2,))&amp;if(not(isblank(index(Systems!$A:$E,match($A3,Systems!$A:$A,),match(Systems!$C$2,Systems!$2:$2,))))," ["&amp;index(Systems!$A:$E,match($A3,Systems!$A:$A,),match(Systems!$C$2,Systems!$2:$2,))&amp;"]",)</f>
        <v>Aalzorg</v>
      </c>
      <c r="C3" s="144">
        <f t="array" ref="C3">round((F3-average(I3,L3,O3,R3,U3))*X3+if($B3=$H3,0,iferror(average(vlookup({$H3,$K3,$N3,$Q3,$T3},$B:$D,column(B$1),0)),index(C:C,match($H3,$B:$B,)))),3)</f>
        <v>583.881</v>
      </c>
      <c r="D3" s="144">
        <f t="array" ref="D3">round((G3-average(J3,M3,P3,S3,V3))*Y3+if($B3=$H3,0,iferror(average(vlookup({$H3,$K3,$N3,$Q3,$T3},$B:$D,column(C$1),0)),index(D:D,match($H3,$B:$B,)))),3)</f>
        <v>256.931</v>
      </c>
      <c r="E3" s="145">
        <v>2764.0</v>
      </c>
      <c r="F3" s="146">
        <v>1056.975</v>
      </c>
      <c r="G3" s="146">
        <v>243.924</v>
      </c>
      <c r="H3" s="147" t="s">
        <v>404</v>
      </c>
      <c r="I3" s="146">
        <v>688.449</v>
      </c>
      <c r="J3" s="146">
        <v>406.09</v>
      </c>
      <c r="K3" s="148"/>
      <c r="L3" s="149"/>
      <c r="M3" s="149"/>
      <c r="N3" s="148"/>
      <c r="O3" s="149"/>
      <c r="P3" s="149"/>
      <c r="Q3" s="148"/>
      <c r="R3" s="149"/>
      <c r="S3" s="149"/>
      <c r="T3" s="148"/>
      <c r="U3" s="149"/>
      <c r="V3" s="149"/>
      <c r="W3" s="149"/>
      <c r="X3" s="150">
        <f t="shared" si="1"/>
        <v>1.584367573</v>
      </c>
      <c r="Y3" s="150">
        <f t="shared" si="2"/>
        <v>-1.584367573</v>
      </c>
    </row>
    <row r="4">
      <c r="A4" s="119">
        <v>3.0</v>
      </c>
      <c r="B4" s="143" t="str">
        <f t="array" ref="B4">index(Systems!$A:$E,match($A4,Systems!$A:$A,),match(B$1,Systems!$2:$2,))&amp;if(not(isblank(index(Systems!$A:$E,match($A4,Systems!$A:$A,),match(Systems!$C$2,Systems!$2:$2,))))," ["&amp;index(Systems!$A:$E,match($A4,Systems!$A:$A,),match(Systems!$C$2,Systems!$2:$2,))&amp;"]",)</f>
        <v>Abadan</v>
      </c>
      <c r="C4" s="144">
        <f t="array" ref="C4">round((F4-average(I4,L4,O4,R4,U4))*X4+if($B4=$H4,0,iferror(average(vlookup({$H4,$K4,$N4,$Q4,$T4},$B:$D,column(B$1),0)),index(C:C,match($H4,$B:$B,)))),3)</f>
        <v>-70.319</v>
      </c>
      <c r="D4" s="144">
        <f t="array" ref="D4">round((G4-average(J4,M4,P4,S4,V4))*Y4+if($B4=$H4,0,iferror(average(vlookup({$H4,$K4,$N4,$Q4,$T4},$B:$D,column(C$1),0)),index(D:D,match($H4,$B:$B,)))),3)</f>
        <v>-95.949</v>
      </c>
      <c r="E4" s="145">
        <v>2764.0</v>
      </c>
      <c r="F4" s="146">
        <v>644.066</v>
      </c>
      <c r="G4" s="146">
        <v>466.65</v>
      </c>
      <c r="H4" s="147" t="s">
        <v>404</v>
      </c>
      <c r="I4" s="146">
        <v>688.449</v>
      </c>
      <c r="J4" s="146">
        <v>406.09</v>
      </c>
      <c r="K4" s="148"/>
      <c r="L4" s="149"/>
      <c r="M4" s="149"/>
      <c r="N4" s="148"/>
      <c r="O4" s="149"/>
      <c r="P4" s="149"/>
      <c r="Q4" s="148"/>
      <c r="R4" s="149"/>
      <c r="S4" s="149"/>
      <c r="T4" s="148"/>
      <c r="U4" s="149"/>
      <c r="V4" s="149"/>
      <c r="W4" s="149"/>
      <c r="X4" s="150">
        <f t="shared" si="1"/>
        <v>1.584367573</v>
      </c>
      <c r="Y4" s="150">
        <f t="shared" si="2"/>
        <v>-1.584367573</v>
      </c>
    </row>
    <row r="5">
      <c r="A5" s="119">
        <v>4.0</v>
      </c>
      <c r="B5" s="143" t="str">
        <f t="array" ref="B5">index(Systems!$A:$E,match($A5,Systems!$A:$A,),match(B$1,Systems!$2:$2,))&amp;if(not(isblank(index(Systems!$A:$E,match($A5,Systems!$A:$A,),match(Systems!$C$2,Systems!$2:$2,))))," ["&amp;index(Systems!$A:$E,match($A5,Systems!$A:$A,),match(Systems!$C$2,Systems!$2:$2,))&amp;"]",)</f>
        <v>Abagnar</v>
      </c>
      <c r="C5" s="144">
        <f t="array" ref="C5">round((F5-average(I5,L5,O5,R5,U5))*X5+if($B5=$H5,0,iferror(average(vlookup({$H5,$K5,$N5,$Q5,$T5},$B:$D,column(B$1),0)),index(C:C,match($H5,$B:$B,)))),3)</f>
        <v>380.231</v>
      </c>
      <c r="D5" s="144">
        <f t="array" ref="D5">round((G5-average(J5,M5,P5,S5,V5))*Y5+if($B5=$H5,0,iferror(average(vlookup({$H5,$K5,$N5,$Q5,$T5},$B:$D,column(C$1),0)),index(D:D,match($H5,$B:$B,)))),3)</f>
        <v>314.823</v>
      </c>
      <c r="E5" s="145">
        <v>2764.0</v>
      </c>
      <c r="F5" s="146">
        <v>928.438</v>
      </c>
      <c r="G5" s="146">
        <v>207.384</v>
      </c>
      <c r="H5" s="147" t="s">
        <v>404</v>
      </c>
      <c r="I5" s="146">
        <v>688.449</v>
      </c>
      <c r="J5" s="146">
        <v>406.09</v>
      </c>
      <c r="K5" s="148"/>
      <c r="L5" s="149"/>
      <c r="M5" s="149"/>
      <c r="N5" s="148"/>
      <c r="O5" s="149"/>
      <c r="P5" s="149"/>
      <c r="Q5" s="148"/>
      <c r="R5" s="149"/>
      <c r="S5" s="149"/>
      <c r="T5" s="148"/>
      <c r="U5" s="149"/>
      <c r="V5" s="149"/>
      <c r="W5" s="149"/>
      <c r="X5" s="150">
        <f t="shared" si="1"/>
        <v>1.584367573</v>
      </c>
      <c r="Y5" s="150">
        <f t="shared" si="2"/>
        <v>-1.584367573</v>
      </c>
    </row>
    <row r="6">
      <c r="A6" s="119">
        <v>5.0</v>
      </c>
      <c r="B6" s="143" t="str">
        <f t="array" ref="B6">index(Systems!$A:$E,match($A6,Systems!$A:$A,),match(B$1,Systems!$2:$2,))&amp;if(not(isblank(index(Systems!$A:$E,match($A6,Systems!$A:$A,),match(Systems!$C$2,Systems!$2:$2,))))," ["&amp;index(Systems!$A:$E,match($A6,Systems!$A:$A,),match(Systems!$C$2,Systems!$2:$2,))&amp;"]",)</f>
        <v>Abbadiyah</v>
      </c>
      <c r="C6" s="144">
        <f t="array" ref="C6">round((F6-average(I6,L6,O6,R6,U6))*X6+if($B6=$H6,0,iferror(average(vlookup({$H6,$K6,$N6,$Q6,$T6},$B:$D,column(B$1),0)),index(C:C,match($H6,$B:$B,)))),3)</f>
        <v>-317.967</v>
      </c>
      <c r="D6" s="144">
        <f t="array" ref="D6">round((G6-average(J6,M6,P6,S6,V6))*Y6+if($B6=$H6,0,iferror(average(vlookup({$H6,$K6,$N6,$Q6,$T6},$B:$D,column(C$1),0)),index(D:D,match($H6,$B:$B,)))),3)</f>
        <v>246.551</v>
      </c>
      <c r="E6" s="145">
        <v>2764.0</v>
      </c>
      <c r="F6" s="146">
        <v>487.759</v>
      </c>
      <c r="G6" s="146">
        <v>250.475</v>
      </c>
      <c r="H6" s="147" t="s">
        <v>404</v>
      </c>
      <c r="I6" s="146">
        <v>688.449</v>
      </c>
      <c r="J6" s="146">
        <v>406.09</v>
      </c>
      <c r="K6" s="148"/>
      <c r="L6" s="149"/>
      <c r="M6" s="149"/>
      <c r="N6" s="148"/>
      <c r="O6" s="149"/>
      <c r="P6" s="149"/>
      <c r="Q6" s="148"/>
      <c r="R6" s="149"/>
      <c r="S6" s="149"/>
      <c r="T6" s="148"/>
      <c r="U6" s="149"/>
      <c r="V6" s="149"/>
      <c r="W6" s="149"/>
      <c r="X6" s="150">
        <f t="shared" si="1"/>
        <v>1.584367573</v>
      </c>
      <c r="Y6" s="150">
        <f t="shared" si="2"/>
        <v>-1.584367573</v>
      </c>
    </row>
    <row r="7">
      <c r="A7" s="119">
        <v>6.0</v>
      </c>
      <c r="B7" s="143" t="str">
        <f t="array" ref="B7">index(Systems!$A:$E,match($A7,Systems!$A:$A,),match(B$1,Systems!$2:$2,))&amp;if(not(isblank(index(Systems!$A:$E,match($A7,Systems!$A:$A,),match(Systems!$C$2,Systems!$2:$2,))))," ["&amp;index(Systems!$A:$E,match($A7,Systems!$A:$A,),match(Systems!$C$2,Systems!$2:$2,))&amp;"]",)</f>
        <v>Abbeville</v>
      </c>
      <c r="C7" s="144">
        <f t="array" ref="C7">round((F7-average(I7,L7,O7,R7,U7))*X7+if($B7=$H7,0,iferror(average(vlookup({$H7,$K7,$N7,$Q7,$T7},$B:$D,column(B$1),0)),index(C:C,match($H7,$B:$B,)))),3)</f>
        <v>605.903</v>
      </c>
      <c r="D7" s="144">
        <f t="array" ref="D7">round((G7-average(J7,M7,P7,S7,V7))*Y7+if($B7=$H7,0,iferror(average(vlookup({$H7,$K7,$N7,$Q7,$T7},$B:$D,column(C$1),0)),index(D:D,match($H7,$B:$B,)))),3)</f>
        <v>-39.852</v>
      </c>
      <c r="E7" s="145">
        <v>2764.0</v>
      </c>
      <c r="F7" s="146">
        <v>1070.875</v>
      </c>
      <c r="G7" s="146">
        <v>431.243</v>
      </c>
      <c r="H7" s="147" t="s">
        <v>404</v>
      </c>
      <c r="I7" s="146">
        <v>688.449</v>
      </c>
      <c r="J7" s="146">
        <v>406.09</v>
      </c>
      <c r="K7" s="148"/>
      <c r="L7" s="149"/>
      <c r="M7" s="149"/>
      <c r="N7" s="148"/>
      <c r="O7" s="149"/>
      <c r="P7" s="149"/>
      <c r="Q7" s="148"/>
      <c r="R7" s="149"/>
      <c r="S7" s="149"/>
      <c r="T7" s="148"/>
      <c r="U7" s="149"/>
      <c r="V7" s="149"/>
      <c r="W7" s="149"/>
      <c r="X7" s="150">
        <f t="shared" si="1"/>
        <v>1.584367573</v>
      </c>
      <c r="Y7" s="150">
        <f t="shared" si="2"/>
        <v>-1.584367573</v>
      </c>
    </row>
    <row r="8">
      <c r="A8" s="119">
        <v>7.0</v>
      </c>
      <c r="B8" s="143" t="str">
        <f t="array" ref="B8">index(Systems!$A:$E,match($A8,Systems!$A:$A,),match(B$1,Systems!$2:$2,))&amp;if(not(isblank(index(Systems!$A:$E,match($A8,Systems!$A:$A,),match(Systems!$C$2,Systems!$2:$2,))))," ["&amp;index(Systems!$A:$E,match($A8,Systems!$A:$A,),match(Systems!$C$2,Systems!$2:$2,))&amp;"]",)</f>
        <v>Abejorral</v>
      </c>
      <c r="C8" s="144">
        <f t="array" ref="C8">round((F8-average(I8,L8,O8,R8,U8))*X8+if($B8=$H8,0,iferror(average(vlookup({$H8,$K8,$N8,$Q8,$T8},$B:$D,column(B$1),0)),index(C:C,match($H8,$B:$B,)))),3)</f>
        <v>-299.341</v>
      </c>
      <c r="D8" s="144">
        <f t="array" ref="D8">round((G8-average(J8,M8,P8,S8,V8))*Y8+if($B8=$H8,0,iferror(average(vlookup({$H8,$K8,$N8,$Q8,$T8},$B:$D,column(C$1),0)),index(D:D,match($H8,$B:$B,)))),3)</f>
        <v>127.388</v>
      </c>
      <c r="E8" s="145">
        <v>2764.0</v>
      </c>
      <c r="F8" s="146">
        <v>499.515</v>
      </c>
      <c r="G8" s="146">
        <v>325.687</v>
      </c>
      <c r="H8" s="147" t="s">
        <v>404</v>
      </c>
      <c r="I8" s="146">
        <v>688.449</v>
      </c>
      <c r="J8" s="146">
        <v>406.09</v>
      </c>
      <c r="K8" s="148"/>
      <c r="L8" s="149"/>
      <c r="M8" s="149"/>
      <c r="N8" s="148"/>
      <c r="O8" s="149"/>
      <c r="P8" s="149"/>
      <c r="Q8" s="148"/>
      <c r="R8" s="149"/>
      <c r="S8" s="149"/>
      <c r="T8" s="148"/>
      <c r="U8" s="149"/>
      <c r="V8" s="149"/>
      <c r="W8" s="149"/>
      <c r="X8" s="150">
        <f t="shared" si="1"/>
        <v>1.584367573</v>
      </c>
      <c r="Y8" s="150">
        <f t="shared" si="2"/>
        <v>-1.584367573</v>
      </c>
    </row>
    <row r="9">
      <c r="A9" s="119">
        <v>8.0</v>
      </c>
      <c r="B9" s="143" t="str">
        <f t="array" ref="B9">index(Systems!$A:$E,match($A9,Systems!$A:$A,),match(B$1,Systems!$2:$2,))&amp;if(not(isblank(index(Systems!$A:$E,match($A9,Systems!$A:$A,),match(Systems!$C$2,Systems!$2:$2,))))," ["&amp;index(Systems!$A:$E,match($A9,Systems!$A:$A,),match(Systems!$C$2,Systems!$2:$2,))&amp;"]",)</f>
        <v>Aberystwyth</v>
      </c>
      <c r="C9" s="144">
        <f t="array" ref="C9">round((F9-average(I9,L9,O9,R9,U9))*X9+if($B9=$H9,0,iferror(average(vlookup({$H9,$K9,$N9,$Q9,$T9},$B:$D,column(B$1),0)),index(C:C,match($H9,$B:$B,)))),3)</f>
        <v>-430.967</v>
      </c>
      <c r="D9" s="144">
        <f t="array" ref="D9">round((G9-average(J9,M9,P9,S9,V9))*Y9+if($B9=$H9,0,iferror(average(vlookup({$H9,$K9,$N9,$Q9,$T9},$B:$D,column(C$1),0)),index(D:D,match($H9,$B:$B,)))),3)</f>
        <v>58.633</v>
      </c>
      <c r="E9" s="145">
        <v>2764.0</v>
      </c>
      <c r="F9" s="146">
        <v>416.437</v>
      </c>
      <c r="G9" s="146">
        <v>369.083</v>
      </c>
      <c r="H9" s="147" t="s">
        <v>404</v>
      </c>
      <c r="I9" s="146">
        <v>688.449</v>
      </c>
      <c r="J9" s="146">
        <v>406.09</v>
      </c>
      <c r="K9" s="148"/>
      <c r="L9" s="149"/>
      <c r="M9" s="149"/>
      <c r="N9" s="148"/>
      <c r="O9" s="149"/>
      <c r="P9" s="149"/>
      <c r="Q9" s="148"/>
      <c r="R9" s="149"/>
      <c r="S9" s="149"/>
      <c r="T9" s="148"/>
      <c r="U9" s="149"/>
      <c r="V9" s="149"/>
      <c r="W9" s="149"/>
      <c r="X9" s="150">
        <f t="shared" si="1"/>
        <v>1.584367573</v>
      </c>
      <c r="Y9" s="150">
        <f t="shared" si="2"/>
        <v>-1.584367573</v>
      </c>
    </row>
    <row r="10">
      <c r="A10" s="119">
        <v>9.0</v>
      </c>
      <c r="B10" s="143" t="str">
        <f t="array" ref="B10">index(Systems!$A:$E,match($A10,Systems!$A:$A,),match(B$1,Systems!$2:$2,))&amp;if(not(isblank(index(Systems!$A:$E,match($A10,Systems!$A:$A,),match(Systems!$C$2,Systems!$2:$2,))))," ["&amp;index(Systems!$A:$E,match($A10,Systems!$A:$A,),match(Systems!$C$2,Systems!$2:$2,))&amp;"]",)</f>
        <v>Abiy Adi</v>
      </c>
      <c r="C10" s="144">
        <f t="array" ref="C10">round((F10-average(I10,L10,O10,R10,U10))*X10+if($B10=$H10,0,iferror(average(vlookup({$H10,$K10,$N10,$Q10,$T10},$B:$D,column(B$1),0)),index(C:C,match($H10,$B:$B,)))),3)</f>
        <v>349.466</v>
      </c>
      <c r="D10" s="144">
        <f t="array" ref="D10">round((G10-average(J10,M10,P10,S10,V10))*Y10+if($B10=$H10,0,iferror(average(vlookup({$H10,$K10,$N10,$Q10,$T10},$B:$D,column(C$1),0)),index(D:D,match($H10,$B:$B,)))),3)</f>
        <v>314.567</v>
      </c>
      <c r="E10" s="145">
        <v>2764.0</v>
      </c>
      <c r="F10" s="146">
        <v>909.02</v>
      </c>
      <c r="G10" s="146">
        <v>207.546</v>
      </c>
      <c r="H10" s="147" t="s">
        <v>404</v>
      </c>
      <c r="I10" s="146">
        <v>688.449</v>
      </c>
      <c r="J10" s="146">
        <v>406.09</v>
      </c>
      <c r="K10" s="148"/>
      <c r="L10" s="149"/>
      <c r="M10" s="149"/>
      <c r="N10" s="148"/>
      <c r="O10" s="149"/>
      <c r="P10" s="149"/>
      <c r="Q10" s="148"/>
      <c r="R10" s="149"/>
      <c r="S10" s="149"/>
      <c r="T10" s="148"/>
      <c r="U10" s="149"/>
      <c r="V10" s="149"/>
      <c r="W10" s="149"/>
      <c r="X10" s="150">
        <f t="shared" si="1"/>
        <v>1.584367573</v>
      </c>
      <c r="Y10" s="150">
        <f t="shared" si="2"/>
        <v>-1.584367573</v>
      </c>
    </row>
    <row r="11">
      <c r="A11" s="119">
        <v>10.0</v>
      </c>
      <c r="B11" s="143" t="str">
        <f t="array" ref="B11">index(Systems!$A:$E,match($A11,Systems!$A:$A,),match(B$1,Systems!$2:$2,))&amp;if(not(isblank(index(Systems!$A:$E,match($A11,Systems!$A:$A,),match(Systems!$C$2,Systems!$2:$2,))))," ["&amp;index(Systems!$A:$E,match($A11,Systems!$A:$A,),match(Systems!$C$2,Systems!$2:$2,))&amp;"]",)</f>
        <v>Aboukir</v>
      </c>
      <c r="C11" s="144">
        <f t="array" ref="C11">round((F11-average(I11,L11,O11,R11,U11))*X11+if($B11=$H11,0,iferror(average(vlookup({$H11,$K11,$N11,$Q11,$T11},$B:$D,column(B$1),0)),index(C:C,match($H11,$B:$B,)))),3)</f>
        <v>-419.964</v>
      </c>
      <c r="D11" s="144">
        <f t="array" ref="D11">round((G11-average(J11,M11,P11,S11,V11))*Y11+if($B11=$H11,0,iferror(average(vlookup({$H11,$K11,$N11,$Q11,$T11},$B:$D,column(C$1),0)),index(D:D,match($H11,$B:$B,)))),3)</f>
        <v>287.637</v>
      </c>
      <c r="E11" s="145">
        <v>2764.0</v>
      </c>
      <c r="F11" s="146">
        <v>423.382</v>
      </c>
      <c r="G11" s="146">
        <v>224.543</v>
      </c>
      <c r="H11" s="147" t="s">
        <v>404</v>
      </c>
      <c r="I11" s="146">
        <v>688.449</v>
      </c>
      <c r="J11" s="146">
        <v>406.09</v>
      </c>
      <c r="K11" s="148"/>
      <c r="L11" s="149"/>
      <c r="M11" s="149"/>
      <c r="N11" s="148"/>
      <c r="O11" s="149"/>
      <c r="P11" s="149"/>
      <c r="Q11" s="148"/>
      <c r="R11" s="149"/>
      <c r="S11" s="149"/>
      <c r="T11" s="148"/>
      <c r="U11" s="149"/>
      <c r="V11" s="149"/>
      <c r="W11" s="149"/>
      <c r="X11" s="150">
        <f t="shared" si="1"/>
        <v>1.584367573</v>
      </c>
      <c r="Y11" s="150">
        <f t="shared" si="2"/>
        <v>-1.584367573</v>
      </c>
    </row>
    <row r="12">
      <c r="A12" s="119">
        <v>11.0</v>
      </c>
      <c r="B12" s="143" t="str">
        <f t="array" ref="B12">index(Systems!$A:$E,match($A12,Systems!$A:$A,),match(B$1,Systems!$2:$2,))&amp;if(not(isblank(index(Systems!$A:$E,match($A12,Systems!$A:$A,),match(Systems!$C$2,Systems!$2:$2,))))," ["&amp;index(Systems!$A:$E,match($A12,Systems!$A:$A,),match(Systems!$C$2,Systems!$2:$2,))&amp;"]",)</f>
        <v>Abramkovo</v>
      </c>
      <c r="C12" s="144">
        <f t="array" ref="C12">round((F12-average(I12,L12,O12,R12,U12))*X12+if($B12=$H12,0,iferror(average(vlookup({$H12,$K12,$N12,$Q12,$T12},$B:$D,column(B$1),0)),index(C:C,match($H12,$B:$B,)))),3)</f>
        <v>-330.86</v>
      </c>
      <c r="D12" s="144">
        <f t="array" ref="D12">round((G12-average(J12,M12,P12,S12,V12))*Y12+if($B12=$H12,0,iferror(average(vlookup({$H12,$K12,$N12,$Q12,$T12},$B:$D,column(C$1),0)),index(D:D,match($H12,$B:$B,)))),3)</f>
        <v>-28.739</v>
      </c>
      <c r="E12" s="145">
        <v>2764.0</v>
      </c>
      <c r="F12" s="146">
        <v>479.621</v>
      </c>
      <c r="G12" s="146">
        <v>424.229</v>
      </c>
      <c r="H12" s="147" t="s">
        <v>404</v>
      </c>
      <c r="I12" s="146">
        <v>688.449</v>
      </c>
      <c r="J12" s="146">
        <v>406.09</v>
      </c>
      <c r="K12" s="148"/>
      <c r="L12" s="149"/>
      <c r="M12" s="149"/>
      <c r="N12" s="148"/>
      <c r="O12" s="149"/>
      <c r="P12" s="149"/>
      <c r="Q12" s="148"/>
      <c r="R12" s="149"/>
      <c r="S12" s="149"/>
      <c r="T12" s="148"/>
      <c r="U12" s="149"/>
      <c r="V12" s="149"/>
      <c r="W12" s="149"/>
      <c r="X12" s="150">
        <f t="shared" si="1"/>
        <v>1.584367573</v>
      </c>
      <c r="Y12" s="150">
        <f t="shared" si="2"/>
        <v>-1.584367573</v>
      </c>
    </row>
    <row r="13">
      <c r="A13" s="119">
        <v>12.0</v>
      </c>
      <c r="B13" s="143" t="str">
        <f t="array" ref="B13">index(Systems!$A:$E,match($A13,Systems!$A:$A,),match(B$1,Systems!$2:$2,))&amp;if(not(isblank(index(Systems!$A:$E,match($A13,Systems!$A:$A,),match(Systems!$C$2,Systems!$2:$2,))))," ["&amp;index(Systems!$A:$E,match($A13,Systems!$A:$A,),match(Systems!$C$2,Systems!$2:$2,))&amp;"]",)</f>
        <v>Abruzzi</v>
      </c>
      <c r="C13" s="144">
        <f t="array" ref="C13">round((F13-average(I13,L13,O13,R13,U13))*X13+if($B13=$H13,0,iferror(average(vlookup({$H13,$K13,$N13,$Q13,$T13},$B:$D,column(B$1),0)),index(C:C,match($H13,$B:$B,)))),3)</f>
        <v>149.392</v>
      </c>
      <c r="D13" s="144">
        <f t="array" ref="D13">round((G13-average(J13,M13,P13,S13,V13))*Y13+if($B13=$H13,0,iferror(average(vlookup({$H13,$K13,$N13,$Q13,$T13},$B:$D,column(C$1),0)),index(D:D,match($H13,$B:$B,)))),3)</f>
        <v>-304.327</v>
      </c>
      <c r="E13" s="145">
        <v>2764.0</v>
      </c>
      <c r="F13" s="146">
        <v>782.74</v>
      </c>
      <c r="G13" s="146">
        <v>598.171</v>
      </c>
      <c r="H13" s="147" t="s">
        <v>404</v>
      </c>
      <c r="I13" s="146">
        <v>688.449</v>
      </c>
      <c r="J13" s="146">
        <v>406.09</v>
      </c>
      <c r="K13" s="148"/>
      <c r="L13" s="149"/>
      <c r="M13" s="149"/>
      <c r="N13" s="148"/>
      <c r="O13" s="149"/>
      <c r="P13" s="149"/>
      <c r="Q13" s="148"/>
      <c r="R13" s="149"/>
      <c r="S13" s="149"/>
      <c r="T13" s="148"/>
      <c r="U13" s="149"/>
      <c r="V13" s="149"/>
      <c r="W13" s="149"/>
      <c r="X13" s="150">
        <f t="shared" si="1"/>
        <v>1.584367573</v>
      </c>
      <c r="Y13" s="150">
        <f t="shared" si="2"/>
        <v>-1.584367573</v>
      </c>
    </row>
    <row r="14">
      <c r="A14" s="119">
        <v>13.0</v>
      </c>
      <c r="B14" s="143" t="str">
        <f t="array" ref="B14">index(Systems!$A:$E,match($A14,Systems!$A:$A,),match(B$1,Systems!$2:$2,))&amp;if(not(isblank(index(Systems!$A:$E,match($A14,Systems!$A:$A,),match(Systems!$C$2,Systems!$2:$2,))))," ["&amp;index(Systems!$A:$E,match($A14,Systems!$A:$A,),match(Systems!$C$2,Systems!$2:$2,))&amp;"]",)</f>
        <v>Abushiri</v>
      </c>
      <c r="C14" s="144">
        <f t="array" ref="C14">round((F14-average(I14,L14,O14,R14,U14))*X14+if($B14=$H14,0,iferror(average(vlookup({$H14,$K14,$N14,$Q14,$T14},$B:$D,column(B$1),0)),index(C:C,match($H14,$B:$B,)))),3)</f>
        <v>-267.585</v>
      </c>
      <c r="D14" s="144">
        <f t="array" ref="D14">round((G14-average(J14,M14,P14,S14,V14))*Y14+if($B14=$H14,0,iferror(average(vlookup({$H14,$K14,$N14,$Q14,$T14},$B:$D,column(C$1),0)),index(D:D,match($H14,$B:$B,)))),3)</f>
        <v>326.475</v>
      </c>
      <c r="E14" s="145">
        <v>2764.0</v>
      </c>
      <c r="F14" s="146">
        <v>519.558</v>
      </c>
      <c r="G14" s="146">
        <v>200.03</v>
      </c>
      <c r="H14" s="147" t="s">
        <v>404</v>
      </c>
      <c r="I14" s="146">
        <v>688.449</v>
      </c>
      <c r="J14" s="146">
        <v>406.09</v>
      </c>
      <c r="K14" s="148"/>
      <c r="L14" s="149"/>
      <c r="M14" s="149"/>
      <c r="N14" s="148"/>
      <c r="O14" s="149"/>
      <c r="P14" s="149"/>
      <c r="Q14" s="148"/>
      <c r="R14" s="149"/>
      <c r="S14" s="149"/>
      <c r="T14" s="148"/>
      <c r="U14" s="149"/>
      <c r="V14" s="149"/>
      <c r="W14" s="149"/>
      <c r="X14" s="150">
        <f t="shared" si="1"/>
        <v>1.584367573</v>
      </c>
      <c r="Y14" s="150">
        <f t="shared" si="2"/>
        <v>-1.584367573</v>
      </c>
    </row>
    <row r="15">
      <c r="A15" s="119">
        <v>14.0</v>
      </c>
      <c r="B15" s="143" t="str">
        <f t="array" ref="B15">index(Systems!$A:$E,match($A15,Systems!$A:$A,),match(B$1,Systems!$2:$2,))&amp;if(not(isblank(index(Systems!$A:$E,match($A15,Systems!$A:$A,),match(Systems!$C$2,Systems!$2:$2,))))," ["&amp;index(Systems!$A:$E,match($A15,Systems!$A:$A,),match(Systems!$C$2,Systems!$2:$2,))&amp;"]",)</f>
        <v>Acala</v>
      </c>
      <c r="C15" s="144">
        <f t="array" ref="C15">round((F15-average(I15,L15,O15,R15,U15))*X15+if($B15=$H15,0,iferror(average(vlookup({$H15,$K15,$N15,$Q15,$T15},$B:$D,column(B$1),0)),index(C:C,match($H15,$B:$B,)))),3)</f>
        <v>134.156</v>
      </c>
      <c r="D15" s="144">
        <f t="array" ref="D15">round((G15-average(J15,M15,P15,S15,V15))*Y15+if($B15=$H15,0,iferror(average(vlookup({$H15,$K15,$N15,$Q15,$T15},$B:$D,column(C$1),0)),index(D:D,match($H15,$B:$B,)))),3)</f>
        <v>-124.34</v>
      </c>
      <c r="E15" s="145">
        <v>2764.0</v>
      </c>
      <c r="F15" s="146">
        <v>773.124</v>
      </c>
      <c r="G15" s="146">
        <v>484.569</v>
      </c>
      <c r="H15" s="147" t="s">
        <v>404</v>
      </c>
      <c r="I15" s="146">
        <v>688.449</v>
      </c>
      <c r="J15" s="146">
        <v>406.09</v>
      </c>
      <c r="K15" s="148"/>
      <c r="L15" s="149"/>
      <c r="M15" s="149"/>
      <c r="N15" s="148"/>
      <c r="O15" s="149"/>
      <c r="P15" s="149"/>
      <c r="Q15" s="148"/>
      <c r="R15" s="149"/>
      <c r="S15" s="149"/>
      <c r="T15" s="148"/>
      <c r="U15" s="149"/>
      <c r="V15" s="149"/>
      <c r="W15" s="149"/>
      <c r="X15" s="150">
        <f t="shared" si="1"/>
        <v>1.584367573</v>
      </c>
      <c r="Y15" s="150">
        <f t="shared" si="2"/>
        <v>-1.584367573</v>
      </c>
    </row>
    <row r="16">
      <c r="A16" s="119">
        <v>15.0</v>
      </c>
      <c r="B16" s="143" t="str">
        <f t="array" ref="B16">index(Systems!$A:$E,match($A16,Systems!$A:$A,),match(B$1,Systems!$2:$2,))&amp;if(not(isblank(index(Systems!$A:$E,match($A16,Systems!$A:$A,),match(Systems!$C$2,Systems!$2:$2,))))," ["&amp;index(Systems!$A:$E,match($A16,Systems!$A:$A,),match(Systems!$C$2,Systems!$2:$2,))&amp;"]",)</f>
        <v>Acamar</v>
      </c>
      <c r="C16" s="144">
        <f t="array" ref="C16">round((F16-average(I16,L16,O16,R16,U16))*X16+if($B16=$H16,0,iferror(average(vlookup({$H16,$K16,$N16,$Q16,$T16},$B:$D,column(B$1),0)),index(C:C,match($H16,$B:$B,)))),3)</f>
        <v>39.543</v>
      </c>
      <c r="D16" s="144">
        <f t="array" ref="D16">round((G16-average(J16,M16,P16,S16,V16))*Y16+if($B16=$H16,0,iferror(average(vlookup({$H16,$K16,$N16,$Q16,$T16},$B:$D,column(C$1),0)),index(D:D,match($H16,$B:$B,)))),3)</f>
        <v>-38.565</v>
      </c>
      <c r="E16" s="145">
        <v>2764.0</v>
      </c>
      <c r="F16" s="146">
        <v>713.407</v>
      </c>
      <c r="G16" s="146">
        <v>430.431</v>
      </c>
      <c r="H16" s="147" t="s">
        <v>404</v>
      </c>
      <c r="I16" s="146">
        <v>688.449</v>
      </c>
      <c r="J16" s="146">
        <v>406.09</v>
      </c>
      <c r="K16" s="148"/>
      <c r="L16" s="149"/>
      <c r="M16" s="149"/>
      <c r="N16" s="148"/>
      <c r="O16" s="149"/>
      <c r="P16" s="149"/>
      <c r="Q16" s="148"/>
      <c r="R16" s="149"/>
      <c r="S16" s="149"/>
      <c r="T16" s="148"/>
      <c r="U16" s="149"/>
      <c r="V16" s="149"/>
      <c r="W16" s="149"/>
      <c r="X16" s="150">
        <f t="shared" si="1"/>
        <v>1.584367573</v>
      </c>
      <c r="Y16" s="150">
        <f t="shared" si="2"/>
        <v>-1.584367573</v>
      </c>
    </row>
    <row r="17">
      <c r="A17" s="119">
        <v>16.0</v>
      </c>
      <c r="B17" s="143" t="str">
        <f t="array" ref="B17">index(Systems!$A:$E,match($A17,Systems!$A:$A,),match(B$1,Systems!$2:$2,))&amp;if(not(isblank(index(Systems!$A:$E,match($A17,Systems!$A:$A,),match(Systems!$C$2,Systems!$2:$2,))))," ["&amp;index(Systems!$A:$E,match($A17,Systems!$A:$A,),match(Systems!$C$2,Systems!$2:$2,))&amp;"]",)</f>
        <v>Accrington</v>
      </c>
      <c r="C17" s="144">
        <f t="array" ref="C17">round((F17-average(I17,L17,O17,R17,U17))*X17+if($B17=$H17,0,iferror(average(vlookup({$H17,$K17,$N17,$Q17,$T17},$B:$D,column(B$1),0)),index(C:C,match($H17,$B:$B,)))),3)</f>
        <v>-10.088</v>
      </c>
      <c r="D17" s="144">
        <f t="array" ref="D17">round((G17-average(J17,M17,P17,S17,V17))*Y17+if($B17=$H17,0,iferror(average(vlookup({$H17,$K17,$N17,$Q17,$T17},$B:$D,column(C$1),0)),index(D:D,match($H17,$B:$B,)))),3)</f>
        <v>144.968</v>
      </c>
      <c r="E17" s="145">
        <v>2764.0</v>
      </c>
      <c r="F17" s="146">
        <v>682.082</v>
      </c>
      <c r="G17" s="146">
        <v>314.591</v>
      </c>
      <c r="H17" s="147" t="s">
        <v>404</v>
      </c>
      <c r="I17" s="146">
        <v>688.449</v>
      </c>
      <c r="J17" s="146">
        <v>406.09</v>
      </c>
      <c r="K17" s="148"/>
      <c r="L17" s="149"/>
      <c r="M17" s="149"/>
      <c r="N17" s="148"/>
      <c r="O17" s="149"/>
      <c r="P17" s="149"/>
      <c r="Q17" s="148"/>
      <c r="R17" s="149"/>
      <c r="S17" s="149"/>
      <c r="T17" s="148"/>
      <c r="U17" s="149"/>
      <c r="V17" s="149"/>
      <c r="W17" s="149"/>
      <c r="X17" s="150">
        <f t="shared" si="1"/>
        <v>1.584367573</v>
      </c>
      <c r="Y17" s="150">
        <f t="shared" si="2"/>
        <v>-1.584367573</v>
      </c>
    </row>
    <row r="18">
      <c r="A18" s="119">
        <v>17.0</v>
      </c>
      <c r="B18" s="143" t="str">
        <f t="array" ref="B18">index(Systems!$A:$E,match($A18,Systems!$A:$A,),match(B$1,Systems!$2:$2,))&amp;if(not(isblank(index(Systems!$A:$E,match($A18,Systems!$A:$A,),match(Systems!$C$2,Systems!$2:$2,))))," ["&amp;index(Systems!$A:$E,match($A18,Systems!$A:$A,),match(Systems!$C$2,Systems!$2:$2,))&amp;"]",)</f>
        <v>Achilles</v>
      </c>
      <c r="C18" s="144">
        <f t="array" ref="C18">round((F18-average(I18,L18,O18,R18,U18))*X18+if($B18=$H18,0,iferror(average(vlookup({$H18,$K18,$N18,$Q18,$T18},$B:$D,column(B$1),0)),index(C:C,match($H18,$B:$B,)))),3)</f>
        <v>44.858</v>
      </c>
      <c r="D18" s="144">
        <f t="array" ref="D18">round((G18-average(J18,M18,P18,S18,V18))*Y18+if($B18=$H18,0,iferror(average(vlookup({$H18,$K18,$N18,$Q18,$T18},$B:$D,column(C$1),0)),index(D:D,match($H18,$B:$B,)))),3)</f>
        <v>-132.111</v>
      </c>
      <c r="E18" s="145">
        <v>2764.0</v>
      </c>
      <c r="F18" s="146">
        <v>716.762</v>
      </c>
      <c r="G18" s="146">
        <v>489.474</v>
      </c>
      <c r="H18" s="147" t="s">
        <v>404</v>
      </c>
      <c r="I18" s="146">
        <v>688.449</v>
      </c>
      <c r="J18" s="146">
        <v>406.09</v>
      </c>
      <c r="K18" s="148"/>
      <c r="L18" s="149"/>
      <c r="M18" s="149"/>
      <c r="N18" s="148"/>
      <c r="O18" s="149"/>
      <c r="P18" s="149"/>
      <c r="Q18" s="148"/>
      <c r="R18" s="149"/>
      <c r="S18" s="149"/>
      <c r="T18" s="148"/>
      <c r="U18" s="149"/>
      <c r="V18" s="149"/>
      <c r="W18" s="149"/>
      <c r="X18" s="150">
        <f t="shared" si="1"/>
        <v>1.584367573</v>
      </c>
      <c r="Y18" s="150">
        <f t="shared" si="2"/>
        <v>-1.584367573</v>
      </c>
    </row>
    <row r="19">
      <c r="A19" s="119">
        <v>18.0</v>
      </c>
      <c r="B19" s="143" t="str">
        <f t="array" ref="B19">index(Systems!$A:$E,match($A19,Systems!$A:$A,),match(B$1,Systems!$2:$2,))&amp;if(not(isblank(index(Systems!$A:$E,match($A19,Systems!$A:$A,),match(Systems!$C$2,Systems!$2:$2,))))," ["&amp;index(Systems!$A:$E,match($A19,Systems!$A:$A,),match(Systems!$C$2,Systems!$2:$2,))&amp;"]",)</f>
        <v>Achnoly</v>
      </c>
      <c r="C19" s="144">
        <f t="array" ref="C19">round((F19-average(I19,L19,O19,R19,U19))*X19+if($B19=$H19,0,iferror(average(vlookup({$H19,$K19,$N19,$Q19,$T19},$B:$D,column(B$1),0)),index(C:C,match($H19,$B:$B,)))),3)</f>
        <v>638.819</v>
      </c>
      <c r="D19" s="144">
        <f t="array" ref="D19">round((G19-average(J19,M19,P19,S19,V19))*Y19+if($B19=$H19,0,iferror(average(vlookup({$H19,$K19,$N19,$Q19,$T19},$B:$D,column(C$1),0)),index(D:D,match($H19,$B:$B,)))),3)</f>
        <v>199.142</v>
      </c>
      <c r="E19" s="145">
        <v>2764.0</v>
      </c>
      <c r="F19" s="146">
        <v>1091.65</v>
      </c>
      <c r="G19" s="146">
        <v>280.398</v>
      </c>
      <c r="H19" s="147" t="s">
        <v>404</v>
      </c>
      <c r="I19" s="146">
        <v>688.449</v>
      </c>
      <c r="J19" s="146">
        <v>406.09</v>
      </c>
      <c r="K19" s="148"/>
      <c r="L19" s="149"/>
      <c r="M19" s="149"/>
      <c r="N19" s="148"/>
      <c r="O19" s="149"/>
      <c r="P19" s="149"/>
      <c r="Q19" s="148"/>
      <c r="R19" s="149"/>
      <c r="S19" s="149"/>
      <c r="T19" s="148"/>
      <c r="U19" s="149"/>
      <c r="V19" s="149"/>
      <c r="W19" s="149"/>
      <c r="X19" s="150">
        <f t="shared" si="1"/>
        <v>1.584367573</v>
      </c>
      <c r="Y19" s="150">
        <f t="shared" si="2"/>
        <v>-1.584367573</v>
      </c>
    </row>
    <row r="20">
      <c r="A20" s="119">
        <v>19.0</v>
      </c>
      <c r="B20" s="143" t="str">
        <f t="array" ref="B20">index(Systems!$A:$E,match($A20,Systems!$A:$A,),match(B$1,Systems!$2:$2,))&amp;if(not(isblank(index(Systems!$A:$E,match($A20,Systems!$A:$A,),match(Systems!$C$2,Systems!$2:$2,))))," ["&amp;index(Systems!$A:$E,match($A20,Systems!$A:$A,),match(Systems!$C$2,Systems!$2:$2,))&amp;"]",)</f>
        <v>Achton</v>
      </c>
      <c r="C20" s="144">
        <f t="array" ref="C20">round((F20-average(I20,L20,O20,R20,U20))*X20+if($B20=$H20,0,iferror(average(vlookup({$H20,$K20,$N20,$Q20,$T20},$B:$D,column(B$1),0)),index(C:C,match($H20,$B:$B,)))),3)</f>
        <v>632.323</v>
      </c>
      <c r="D20" s="144">
        <f t="array" ref="D20">round((G20-average(J20,M20,P20,S20,V20))*Y20+if($B20=$H20,0,iferror(average(vlookup({$H20,$K20,$N20,$Q20,$T20},$B:$D,column(C$1),0)),index(D:D,match($H20,$B:$B,)))),3)</f>
        <v>190.916</v>
      </c>
      <c r="E20" s="145">
        <v>2764.0</v>
      </c>
      <c r="F20" s="146">
        <v>1087.55</v>
      </c>
      <c r="G20" s="146">
        <v>285.59</v>
      </c>
      <c r="H20" s="147" t="s">
        <v>404</v>
      </c>
      <c r="I20" s="146">
        <v>688.449</v>
      </c>
      <c r="J20" s="146">
        <v>406.09</v>
      </c>
      <c r="K20" s="148"/>
      <c r="L20" s="149"/>
      <c r="M20" s="149"/>
      <c r="N20" s="148"/>
      <c r="O20" s="149"/>
      <c r="P20" s="149"/>
      <c r="Q20" s="148"/>
      <c r="R20" s="149"/>
      <c r="S20" s="149"/>
      <c r="T20" s="148"/>
      <c r="U20" s="149"/>
      <c r="V20" s="149"/>
      <c r="W20" s="149"/>
      <c r="X20" s="150">
        <f t="shared" si="1"/>
        <v>1.584367573</v>
      </c>
      <c r="Y20" s="150">
        <f t="shared" si="2"/>
        <v>-1.584367573</v>
      </c>
    </row>
    <row r="21" ht="15.75" customHeight="1">
      <c r="A21" s="119">
        <v>20.0</v>
      </c>
      <c r="B21" s="143" t="str">
        <f t="array" ref="B21">index(Systems!$A:$E,match($A21,Systems!$A:$A,),match(B$1,Systems!$2:$2,))&amp;if(not(isblank(index(Systems!$A:$E,match($A21,Systems!$A:$A,),match(Systems!$C$2,Systems!$2:$2,))))," ["&amp;index(Systems!$A:$E,match($A21,Systems!$A:$A,),match(Systems!$C$2,Systems!$2:$2,))&amp;"]",)</f>
        <v>Acoma</v>
      </c>
      <c r="C21" s="144">
        <f t="array" ref="C21">round((F21-average(I21,L21,O21,R21,U21))*X21+if($B21=$H21,0,iferror(average(vlookup({$H21,$K21,$N21,$Q21,$T21},$B:$D,column(B$1),0)),index(C:C,match($H21,$B:$B,)))),3)</f>
        <v>224.416</v>
      </c>
      <c r="D21" s="144">
        <f t="array" ref="D21">round((G21-average(J21,M21,P21,S21,V21))*Y21+if($B21=$H21,0,iferror(average(vlookup({$H21,$K21,$N21,$Q21,$T21},$B:$D,column(C$1),0)),index(D:D,match($H21,$B:$B,)))),3)</f>
        <v>-62.259</v>
      </c>
      <c r="E21" s="145">
        <v>2764.0</v>
      </c>
      <c r="F21" s="146">
        <v>830.093</v>
      </c>
      <c r="G21" s="146">
        <v>445.386</v>
      </c>
      <c r="H21" s="147" t="s">
        <v>404</v>
      </c>
      <c r="I21" s="146">
        <v>688.449</v>
      </c>
      <c r="J21" s="146">
        <v>406.09</v>
      </c>
      <c r="K21" s="148"/>
      <c r="L21" s="149"/>
      <c r="M21" s="149"/>
      <c r="N21" s="148"/>
      <c r="O21" s="149"/>
      <c r="P21" s="149"/>
      <c r="Q21" s="148"/>
      <c r="R21" s="149"/>
      <c r="S21" s="149"/>
      <c r="T21" s="148"/>
      <c r="U21" s="149"/>
      <c r="V21" s="149"/>
      <c r="W21" s="149"/>
      <c r="X21" s="150">
        <f t="shared" si="1"/>
        <v>1.584367573</v>
      </c>
      <c r="Y21" s="150">
        <f t="shared" si="2"/>
        <v>-1.584367573</v>
      </c>
    </row>
    <row r="22" ht="15.75" customHeight="1">
      <c r="A22" s="119">
        <v>21.0</v>
      </c>
      <c r="B22" s="143" t="str">
        <f t="array" ref="B22">index(Systems!$A:$E,match($A22,Systems!$A:$A,),match(B$1,Systems!$2:$2,))&amp;if(not(isblank(index(Systems!$A:$E,match($A22,Systems!$A:$A,),match(Systems!$C$2,Systems!$2:$2,))))," ["&amp;index(Systems!$A:$E,match($A22,Systems!$A:$A,),match(Systems!$C$2,Systems!$2:$2,))&amp;"]",)</f>
        <v>Aconcagua</v>
      </c>
      <c r="C22" s="144">
        <f t="array" ref="C22">round((F22-average(I22,L22,O22,R22,U22))*X22+if($B22=$H22,0,iferror(average(vlookup({$H22,$K22,$N22,$Q22,$T22},$B:$D,column(B$1),0)),index(C:C,match($H22,$B:$B,)))),3)</f>
        <v>-275.03</v>
      </c>
      <c r="D22" s="144">
        <f t="array" ref="D22">round((G22-average(J22,M22,P22,S22,V22))*Y22+if($B22=$H22,0,iferror(average(vlookup({$H22,$K22,$N22,$Q22,$T22},$B:$D,column(C$1),0)),index(D:D,match($H22,$B:$B,)))),3)</f>
        <v>-189.625</v>
      </c>
      <c r="E22" s="145">
        <v>2764.0</v>
      </c>
      <c r="F22" s="146">
        <v>514.859</v>
      </c>
      <c r="G22" s="146">
        <v>525.775</v>
      </c>
      <c r="H22" s="147" t="s">
        <v>404</v>
      </c>
      <c r="I22" s="146">
        <v>688.449</v>
      </c>
      <c r="J22" s="146">
        <v>406.09</v>
      </c>
      <c r="K22" s="148"/>
      <c r="L22" s="149"/>
      <c r="M22" s="149"/>
      <c r="N22" s="148"/>
      <c r="O22" s="149"/>
      <c r="P22" s="149"/>
      <c r="Q22" s="148"/>
      <c r="R22" s="149"/>
      <c r="S22" s="149"/>
      <c r="T22" s="148"/>
      <c r="U22" s="149"/>
      <c r="V22" s="149"/>
      <c r="W22" s="149"/>
      <c r="X22" s="150">
        <f t="shared" si="1"/>
        <v>1.584367573</v>
      </c>
      <c r="Y22" s="150">
        <f t="shared" si="2"/>
        <v>-1.584367573</v>
      </c>
    </row>
    <row r="23" ht="15.75" customHeight="1">
      <c r="A23" s="119">
        <v>22.0</v>
      </c>
      <c r="B23" s="143" t="str">
        <f t="array" ref="B23">index(Systems!$A:$E,match($A23,Systems!$A:$A,),match(B$1,Systems!$2:$2,))&amp;if(not(isblank(index(Systems!$A:$E,match($A23,Systems!$A:$A,),match(Systems!$C$2,Systems!$2:$2,))))," ["&amp;index(Systems!$A:$E,match($A23,Systems!$A:$A,),match(Systems!$C$2,Systems!$2:$2,))&amp;"]",)</f>
        <v>Acrux</v>
      </c>
      <c r="C23" s="144">
        <f t="array" ref="C23">round((F23-average(I23,L23,O23,R23,U23))*X23+if($B23=$H23,0,iferror(average(vlookup({$H23,$K23,$N23,$Q23,$T23},$B:$D,column(B$1),0)),index(C:C,match($H23,$B:$B,)))),3)</f>
        <v>-352.026</v>
      </c>
      <c r="D23" s="144">
        <f t="array" ref="D23">round((G23-average(J23,M23,P23,S23,V23))*Y23+if($B23=$H23,0,iferror(average(vlookup({$H23,$K23,$N23,$Q23,$T23},$B:$D,column(C$1),0)),index(D:D,match($H23,$B:$B,)))),3)</f>
        <v>40.745</v>
      </c>
      <c r="E23" s="145">
        <v>2764.0</v>
      </c>
      <c r="F23" s="146">
        <v>466.262</v>
      </c>
      <c r="G23" s="146">
        <v>380.373</v>
      </c>
      <c r="H23" s="147" t="s">
        <v>404</v>
      </c>
      <c r="I23" s="146">
        <v>688.449</v>
      </c>
      <c r="J23" s="146">
        <v>406.09</v>
      </c>
      <c r="K23" s="148"/>
      <c r="L23" s="149"/>
      <c r="M23" s="149"/>
      <c r="N23" s="148"/>
      <c r="O23" s="149"/>
      <c r="P23" s="149"/>
      <c r="Q23" s="148"/>
      <c r="R23" s="149"/>
      <c r="S23" s="149"/>
      <c r="T23" s="148"/>
      <c r="U23" s="149"/>
      <c r="V23" s="149"/>
      <c r="W23" s="149"/>
      <c r="X23" s="150">
        <f t="shared" si="1"/>
        <v>1.584367573</v>
      </c>
      <c r="Y23" s="150">
        <f t="shared" si="2"/>
        <v>-1.584367573</v>
      </c>
    </row>
    <row r="24" ht="15.75" customHeight="1">
      <c r="A24" s="119">
        <v>23.0</v>
      </c>
      <c r="B24" s="143" t="str">
        <f t="array" ref="B24">index(Systems!$A:$E,match($A24,Systems!$A:$A,),match(B$1,Systems!$2:$2,))&amp;if(not(isblank(index(Systems!$A:$E,match($A24,Systems!$A:$A,),match(Systems!$C$2,Systems!$2:$2,))))," ["&amp;index(Systems!$A:$E,match($A24,Systems!$A:$A,),match(Systems!$C$2,Systems!$2:$2,))&amp;"]",)</f>
        <v>Acubens</v>
      </c>
      <c r="C24" s="144">
        <f t="array" ref="C24">round((F24-average(I24,L24,O24,R24,U24))*X24+if($B24=$H24,0,iferror(average(vlookup({$H24,$K24,$N24,$Q24,$T24},$B:$D,column(B$1),0)),index(C:C,match($H24,$B:$B,)))),3)</f>
        <v>-52.221</v>
      </c>
      <c r="D24" s="144">
        <f t="array" ref="D24">round((G24-average(J24,M24,P24,S24,V24))*Y24+if($B24=$H24,0,iferror(average(vlookup({$H24,$K24,$N24,$Q24,$T24},$B:$D,column(C$1),0)),index(D:D,match($H24,$B:$B,)))),3)</f>
        <v>-50.716</v>
      </c>
      <c r="E24" s="145">
        <v>2764.0</v>
      </c>
      <c r="F24" s="146">
        <v>655.489</v>
      </c>
      <c r="G24" s="146">
        <v>438.1</v>
      </c>
      <c r="H24" s="147" t="s">
        <v>404</v>
      </c>
      <c r="I24" s="146">
        <v>688.449</v>
      </c>
      <c r="J24" s="146">
        <v>406.09</v>
      </c>
      <c r="K24" s="148"/>
      <c r="L24" s="149"/>
      <c r="M24" s="149"/>
      <c r="N24" s="148"/>
      <c r="O24" s="149"/>
      <c r="P24" s="149"/>
      <c r="Q24" s="148"/>
      <c r="R24" s="149"/>
      <c r="S24" s="149"/>
      <c r="T24" s="148"/>
      <c r="U24" s="149"/>
      <c r="V24" s="149"/>
      <c r="W24" s="149"/>
      <c r="X24" s="150">
        <f t="shared" si="1"/>
        <v>1.584367573</v>
      </c>
      <c r="Y24" s="150">
        <f t="shared" si="2"/>
        <v>-1.584367573</v>
      </c>
    </row>
    <row r="25" ht="15.75" customHeight="1">
      <c r="A25" s="119">
        <v>24.0</v>
      </c>
      <c r="B25" s="143" t="str">
        <f t="array" ref="B25">index(Systems!$A:$E,match($A25,Systems!$A:$A,),match(B$1,Systems!$2:$2,))&amp;if(not(isblank(index(Systems!$A:$E,match($A25,Systems!$A:$A,),match(Systems!$C$2,Systems!$2:$2,))))," ["&amp;index(Systems!$A:$E,match($A25,Systems!$A:$A,),match(Systems!$C$2,Systems!$2:$2,))&amp;"]",)</f>
        <v>Ad Duwayd</v>
      </c>
      <c r="C25" s="144">
        <f t="array" ref="C25">round((F25-average(I25,L25,O25,R25,U25))*X25+if($B25=$H25,0,iferror(average(vlookup({$H25,$K25,$N25,$Q25,$T25},$B:$D,column(B$1),0)),index(C:C,match($H25,$B:$B,)))),3)</f>
        <v>361.884</v>
      </c>
      <c r="D25" s="144">
        <f t="array" ref="D25">round((G25-average(J25,M25,P25,S25,V25))*Y25+if($B25=$H25,0,iferror(average(vlookup({$H25,$K25,$N25,$Q25,$T25},$B:$D,column(C$1),0)),index(D:D,match($H25,$B:$B,)))),3)</f>
        <v>374.511</v>
      </c>
      <c r="E25" s="145">
        <v>2764.0</v>
      </c>
      <c r="F25" s="146">
        <v>916.858</v>
      </c>
      <c r="G25" s="146">
        <v>169.711</v>
      </c>
      <c r="H25" s="147" t="s">
        <v>404</v>
      </c>
      <c r="I25" s="146">
        <v>688.449</v>
      </c>
      <c r="J25" s="146">
        <v>406.09</v>
      </c>
      <c r="K25" s="148"/>
      <c r="L25" s="149"/>
      <c r="M25" s="149"/>
      <c r="N25" s="148"/>
      <c r="O25" s="149"/>
      <c r="P25" s="149"/>
      <c r="Q25" s="148"/>
      <c r="R25" s="149"/>
      <c r="S25" s="149"/>
      <c r="T25" s="148"/>
      <c r="U25" s="149"/>
      <c r="V25" s="149"/>
      <c r="W25" s="149"/>
      <c r="X25" s="150">
        <f t="shared" si="1"/>
        <v>1.584367573</v>
      </c>
      <c r="Y25" s="150">
        <f t="shared" si="2"/>
        <v>-1.584367573</v>
      </c>
    </row>
    <row r="26" ht="15.75" customHeight="1">
      <c r="A26" s="119">
        <v>25.0</v>
      </c>
      <c r="B26" s="143" t="str">
        <f t="array" ref="B26">index(Systems!$A:$E,match($A26,Systems!$A:$A,),match(B$1,Systems!$2:$2,))&amp;if(not(isblank(index(Systems!$A:$E,match($A26,Systems!$A:$A,),match(Systems!$C$2,Systems!$2:$2,))))," ["&amp;index(Systems!$A:$E,match($A26,Systems!$A:$A,),match(Systems!$C$2,Systems!$2:$2,))&amp;"]",)</f>
        <v>Addasar</v>
      </c>
      <c r="C26" s="144">
        <f t="array" ref="C26">round((F26-average(I26,L26,O26,R26,U26))*X26+if($B26=$H26,0,iferror(average(vlookup({$H26,$K26,$N26,$Q26,$T26},$B:$D,column(B$1),0)),index(C:C,match($H26,$B:$B,)))),3)</f>
        <v>-29.439</v>
      </c>
      <c r="D26" s="144">
        <f t="array" ref="D26">round((G26-average(J26,M26,P26,S26,V26))*Y26+if($B26=$H26,0,iferror(average(vlookup({$H26,$K26,$N26,$Q26,$T26},$B:$D,column(C$1),0)),index(D:D,match($H26,$B:$B,)))),3)</f>
        <v>-516.52</v>
      </c>
      <c r="E26" s="145">
        <v>2764.0</v>
      </c>
      <c r="F26" s="146">
        <v>669.868</v>
      </c>
      <c r="G26" s="146">
        <v>732.1</v>
      </c>
      <c r="H26" s="147" t="s">
        <v>404</v>
      </c>
      <c r="I26" s="146">
        <v>688.449</v>
      </c>
      <c r="J26" s="146">
        <v>406.09</v>
      </c>
      <c r="K26" s="148"/>
      <c r="L26" s="149"/>
      <c r="M26" s="149"/>
      <c r="N26" s="148"/>
      <c r="O26" s="149"/>
      <c r="P26" s="149"/>
      <c r="Q26" s="148"/>
      <c r="R26" s="149"/>
      <c r="S26" s="149"/>
      <c r="T26" s="148"/>
      <c r="U26" s="149"/>
      <c r="V26" s="149"/>
      <c r="W26" s="149"/>
      <c r="X26" s="150">
        <f t="shared" si="1"/>
        <v>1.584367573</v>
      </c>
      <c r="Y26" s="150">
        <f t="shared" si="2"/>
        <v>-1.584367573</v>
      </c>
    </row>
    <row r="27" ht="15.75" customHeight="1">
      <c r="A27" s="119">
        <v>26.0</v>
      </c>
      <c r="B27" s="143" t="str">
        <f t="array" ref="B27">index(Systems!$A:$E,match($A27,Systems!$A:$A,),match(B$1,Systems!$2:$2,))&amp;if(not(isblank(index(Systems!$A:$E,match($A27,Systems!$A:$A,),match(Systems!$C$2,Systems!$2:$2,))))," ["&amp;index(Systems!$A:$E,match($A27,Systems!$A:$A,),match(Systems!$C$2,Systems!$2:$2,))&amp;"]",)</f>
        <v>Addicks</v>
      </c>
      <c r="C27" s="144">
        <f t="array" ref="C27">round((F27-average(I27,L27,O27,R27,U27))*X27+if($B27=$H27,0,iferror(average(vlookup({$H27,$K27,$N27,$Q27,$T27},$B:$D,column(B$1),0)),index(C:C,match($H27,$B:$B,)))),3)</f>
        <v>71.439</v>
      </c>
      <c r="D27" s="144">
        <f t="array" ref="D27">round((G27-average(J27,M27,P27,S27,V27))*Y27+if($B27=$H27,0,iferror(average(vlookup({$H27,$K27,$N27,$Q27,$T27},$B:$D,column(C$1),0)),index(D:D,match($H27,$B:$B,)))),3)</f>
        <v>-0.696</v>
      </c>
      <c r="E27" s="145">
        <v>2764.0</v>
      </c>
      <c r="F27" s="146">
        <v>733.539</v>
      </c>
      <c r="G27" s="146">
        <v>406.529</v>
      </c>
      <c r="H27" s="147" t="s">
        <v>404</v>
      </c>
      <c r="I27" s="146">
        <v>688.449</v>
      </c>
      <c r="J27" s="146">
        <v>406.09</v>
      </c>
      <c r="K27" s="148"/>
      <c r="L27" s="149"/>
      <c r="M27" s="149"/>
      <c r="N27" s="148"/>
      <c r="O27" s="149"/>
      <c r="P27" s="149"/>
      <c r="Q27" s="148"/>
      <c r="R27" s="149"/>
      <c r="S27" s="149"/>
      <c r="T27" s="148"/>
      <c r="U27" s="149"/>
      <c r="V27" s="149"/>
      <c r="W27" s="149"/>
      <c r="X27" s="150">
        <f t="shared" si="1"/>
        <v>1.584367573</v>
      </c>
      <c r="Y27" s="150">
        <f t="shared" si="2"/>
        <v>-1.584367573</v>
      </c>
    </row>
    <row r="28" ht="15.75" customHeight="1">
      <c r="A28" s="119">
        <v>27.0</v>
      </c>
      <c r="B28" s="143" t="str">
        <f t="array" ref="B28">index(Systems!$A:$E,match($A28,Systems!$A:$A,),match(B$1,Systems!$2:$2,))&amp;if(not(isblank(index(Systems!$A:$E,match($A28,Systems!$A:$A,),match(Systems!$C$2,Systems!$2:$2,))))," ["&amp;index(Systems!$A:$E,match($A28,Systems!$A:$A,),match(Systems!$C$2,Systems!$2:$2,))&amp;"]",)</f>
        <v>Adelaide</v>
      </c>
      <c r="C28" s="144">
        <f t="array" ref="C28">round((F28-average(I28,L28,O28,R28,U28))*X28+if($B28=$H28,0,iferror(average(vlookup({$H28,$K28,$N28,$Q28,$T28},$B:$D,column(B$1),0)),index(C:C,match($H28,$B:$B,)))),3)</f>
        <v>-250.471</v>
      </c>
      <c r="D28" s="144">
        <f t="array" ref="D28">round((G28-average(J28,M28,P28,S28,V28))*Y28+if($B28=$H28,0,iferror(average(vlookup({$H28,$K28,$N28,$Q28,$T28},$B:$D,column(C$1),0)),index(D:D,match($H28,$B:$B,)))),3)</f>
        <v>315.316</v>
      </c>
      <c r="E28" s="145">
        <v>2764.0</v>
      </c>
      <c r="F28" s="146">
        <v>530.36</v>
      </c>
      <c r="G28" s="146">
        <v>207.073</v>
      </c>
      <c r="H28" s="147" t="s">
        <v>404</v>
      </c>
      <c r="I28" s="146">
        <v>688.449</v>
      </c>
      <c r="J28" s="146">
        <v>406.09</v>
      </c>
      <c r="K28" s="148"/>
      <c r="L28" s="149"/>
      <c r="M28" s="149"/>
      <c r="N28" s="148"/>
      <c r="O28" s="149"/>
      <c r="P28" s="149"/>
      <c r="Q28" s="148"/>
      <c r="R28" s="149"/>
      <c r="S28" s="149"/>
      <c r="T28" s="148"/>
      <c r="U28" s="149"/>
      <c r="V28" s="149"/>
      <c r="W28" s="149"/>
      <c r="X28" s="150">
        <f t="shared" si="1"/>
        <v>1.584367573</v>
      </c>
      <c r="Y28" s="150">
        <f t="shared" si="2"/>
        <v>-1.584367573</v>
      </c>
    </row>
    <row r="29" ht="15.75" customHeight="1">
      <c r="A29" s="119">
        <v>28.0</v>
      </c>
      <c r="B29" s="143" t="str">
        <f t="array" ref="B29">index(Systems!$A:$E,match($A29,Systems!$A:$A,),match(B$1,Systems!$2:$2,))&amp;if(not(isblank(index(Systems!$A:$E,match($A29,Systems!$A:$A,),match(Systems!$C$2,Systems!$2:$2,))))," ["&amp;index(Systems!$A:$E,match($A29,Systems!$A:$A,),match(Systems!$C$2,Systems!$2:$2,))&amp;"]",)</f>
        <v>Adelson</v>
      </c>
      <c r="C29" s="144">
        <f t="array" ref="C29">round((F29-average(I29,L29,O29,R29,U29))*X29+if($B29=$H29,0,iferror(average(vlookup({$H29,$K29,$N29,$Q29,$T29},$B:$D,column(B$1),0)),index(C:C,match($H29,$B:$B,)))),3)</f>
        <v>472.766</v>
      </c>
      <c r="D29" s="144">
        <f t="array" ref="D29">round((G29-average(J29,M29,P29,S29,V29))*Y29+if($B29=$H29,0,iferror(average(vlookup({$H29,$K29,$N29,$Q29,$T29},$B:$D,column(C$1),0)),index(D:D,match($H29,$B:$B,)))),3)</f>
        <v>-245.354</v>
      </c>
      <c r="E29" s="145">
        <v>2764.0</v>
      </c>
      <c r="F29" s="146">
        <v>986.843</v>
      </c>
      <c r="G29" s="146">
        <v>560.949</v>
      </c>
      <c r="H29" s="147" t="s">
        <v>404</v>
      </c>
      <c r="I29" s="146">
        <v>688.449</v>
      </c>
      <c r="J29" s="146">
        <v>406.09</v>
      </c>
      <c r="K29" s="148"/>
      <c r="L29" s="149"/>
      <c r="M29" s="149"/>
      <c r="N29" s="148"/>
      <c r="O29" s="149"/>
      <c r="P29" s="149"/>
      <c r="Q29" s="148"/>
      <c r="R29" s="149"/>
      <c r="S29" s="149"/>
      <c r="T29" s="148"/>
      <c r="U29" s="149"/>
      <c r="V29" s="149"/>
      <c r="W29" s="149"/>
      <c r="X29" s="150">
        <f t="shared" si="1"/>
        <v>1.584367573</v>
      </c>
      <c r="Y29" s="150">
        <f t="shared" si="2"/>
        <v>-1.584367573</v>
      </c>
    </row>
    <row r="30" ht="15.75" customHeight="1">
      <c r="A30" s="119">
        <v>29.0</v>
      </c>
      <c r="B30" s="143" t="str">
        <f t="array" ref="B30">index(Systems!$A:$E,match($A30,Systems!$A:$A,),match(B$1,Systems!$2:$2,))&amp;if(not(isblank(index(Systems!$A:$E,match($A30,Systems!$A:$A,),match(Systems!$C$2,Systems!$2:$2,))))," ["&amp;index(Systems!$A:$E,match($A30,Systems!$A:$A,),match(Systems!$C$2,Systems!$2:$2,))&amp;"]",)</f>
        <v>Adhafera</v>
      </c>
      <c r="C30" s="144">
        <f t="array" ref="C30">round((F30-average(I30,L30,O30,R30,U30))*X30+if($B30=$H30,0,iferror(average(vlookup({$H30,$K30,$N30,$Q30,$T30},$B:$D,column(B$1),0)),index(C:C,match($H30,$B:$B,)))),3)</f>
        <v>-105.278</v>
      </c>
      <c r="D30" s="144">
        <f t="array" ref="D30">round((G30-average(J30,M30,P30,S30,V30))*Y30+if($B30=$H30,0,iferror(average(vlookup({$H30,$K30,$N30,$Q30,$T30},$B:$D,column(C$1),0)),index(D:D,match($H30,$B:$B,)))),3)</f>
        <v>-51.227</v>
      </c>
      <c r="E30" s="145">
        <v>2764.0</v>
      </c>
      <c r="F30" s="146">
        <v>622.001</v>
      </c>
      <c r="G30" s="146">
        <v>438.423</v>
      </c>
      <c r="H30" s="147" t="s">
        <v>404</v>
      </c>
      <c r="I30" s="146">
        <v>688.449</v>
      </c>
      <c r="J30" s="146">
        <v>406.09</v>
      </c>
      <c r="K30" s="148"/>
      <c r="L30" s="149"/>
      <c r="M30" s="149"/>
      <c r="N30" s="148"/>
      <c r="O30" s="149"/>
      <c r="P30" s="149"/>
      <c r="Q30" s="148"/>
      <c r="R30" s="149"/>
      <c r="S30" s="149"/>
      <c r="T30" s="148"/>
      <c r="U30" s="149"/>
      <c r="V30" s="149"/>
      <c r="W30" s="149"/>
      <c r="X30" s="150">
        <f t="shared" si="1"/>
        <v>1.584367573</v>
      </c>
      <c r="Y30" s="150">
        <f t="shared" si="2"/>
        <v>-1.584367573</v>
      </c>
    </row>
    <row r="31" ht="15.75" customHeight="1">
      <c r="A31" s="119">
        <v>30.0</v>
      </c>
      <c r="B31" s="143" t="str">
        <f t="array" ref="B31">index(Systems!$A:$E,match($A31,Systems!$A:$A,),match(B$1,Systems!$2:$2,))&amp;if(not(isblank(index(Systems!$A:$E,match($A31,Systems!$A:$A,),match(Systems!$C$2,Systems!$2:$2,))))," ["&amp;index(Systems!$A:$E,match($A31,Systems!$A:$A,),match(Systems!$C$2,Systems!$2:$2,))&amp;"]",)</f>
        <v>Adhara [Trip (3040+)]</v>
      </c>
      <c r="C31" s="144">
        <f t="array" ref="C31">round((F31-average(I31,L31,O31,R31,U31))*X31+if($B31=$H31,0,iferror(average(vlookup({$H31,$K31,$N31,$Q31,$T31},$B:$D,column(B$1),0)),index(C:C,match($H31,$B:$B,)))),3)</f>
        <v>-123.314</v>
      </c>
      <c r="D31" s="144">
        <f t="array" ref="D31">round((G31-average(J31,M31,P31,S31,V31))*Y31+if($B31=$H31,0,iferror(average(vlookup({$H31,$K31,$N31,$Q31,$T31},$B:$D,column(C$1),0)),index(D:D,match($H31,$B:$B,)))),3)</f>
        <v>-468.96</v>
      </c>
      <c r="E31" s="145">
        <v>2764.0</v>
      </c>
      <c r="F31" s="146">
        <v>610.617</v>
      </c>
      <c r="G31" s="146">
        <v>702.082</v>
      </c>
      <c r="H31" s="147" t="s">
        <v>404</v>
      </c>
      <c r="I31" s="146">
        <v>688.449</v>
      </c>
      <c r="J31" s="146">
        <v>406.09</v>
      </c>
      <c r="K31" s="148"/>
      <c r="L31" s="149"/>
      <c r="M31" s="149"/>
      <c r="N31" s="148"/>
      <c r="O31" s="149"/>
      <c r="P31" s="149"/>
      <c r="Q31" s="148"/>
      <c r="R31" s="149"/>
      <c r="S31" s="149"/>
      <c r="T31" s="148"/>
      <c r="U31" s="149"/>
      <c r="V31" s="149"/>
      <c r="W31" s="149"/>
      <c r="X31" s="150">
        <f t="shared" si="1"/>
        <v>1.584367573</v>
      </c>
      <c r="Y31" s="150">
        <f t="shared" si="2"/>
        <v>-1.584367573</v>
      </c>
    </row>
    <row r="32" ht="15.75" customHeight="1">
      <c r="A32" s="119">
        <v>31.0</v>
      </c>
      <c r="B32" s="143" t="str">
        <f t="array" ref="B32">index(Systems!$A:$E,match($A32,Systems!$A:$A,),match(B$1,Systems!$2:$2,))&amp;if(not(isblank(index(Systems!$A:$E,match($A32,Systems!$A:$A,),match(Systems!$C$2,Systems!$2:$2,))))," ["&amp;index(Systems!$A:$E,match($A32,Systems!$A:$A,),match(Systems!$C$2,Systems!$2:$2,))&amp;"]",)</f>
        <v>Adherlwin</v>
      </c>
      <c r="C32" s="144">
        <f t="array" ref="C32">round((F32-average(I32,L32,O32,R32,U32))*X32+if($B32=$H32,0,iferror(average(vlookup({$H32,$K32,$N32,$Q32,$T32},$B:$D,column(B$1),0)),index(C:C,match($H32,$B:$B,)))),3)</f>
        <v>-134.304</v>
      </c>
      <c r="D32" s="144">
        <f t="array" ref="D32">round((G32-average(J32,M32,P32,S32,V32))*Y32+if($B32=$H32,0,iferror(average(vlookup({$H32,$K32,$N32,$Q32,$T32},$B:$D,column(C$1),0)),index(D:D,match($H32,$B:$B,)))),3)</f>
        <v>-418.682</v>
      </c>
      <c r="E32" s="145">
        <v>2764.0</v>
      </c>
      <c r="F32" s="146">
        <v>603.681</v>
      </c>
      <c r="G32" s="146">
        <v>670.348</v>
      </c>
      <c r="H32" s="147" t="s">
        <v>404</v>
      </c>
      <c r="I32" s="146">
        <v>688.449</v>
      </c>
      <c r="J32" s="146">
        <v>406.09</v>
      </c>
      <c r="K32" s="148"/>
      <c r="L32" s="149"/>
      <c r="M32" s="149"/>
      <c r="N32" s="148"/>
      <c r="O32" s="149"/>
      <c r="P32" s="149"/>
      <c r="Q32" s="148"/>
      <c r="R32" s="149"/>
      <c r="S32" s="149"/>
      <c r="T32" s="148"/>
      <c r="U32" s="149"/>
      <c r="V32" s="149"/>
      <c r="W32" s="149"/>
      <c r="X32" s="150">
        <f t="shared" si="1"/>
        <v>1.584367573</v>
      </c>
      <c r="Y32" s="150">
        <f t="shared" si="2"/>
        <v>-1.584367573</v>
      </c>
    </row>
    <row r="33" ht="15.75" customHeight="1">
      <c r="A33" s="119">
        <v>32.0</v>
      </c>
      <c r="B33" s="143" t="str">
        <f t="array" ref="B33">index(Systems!$A:$E,match($A33,Systems!$A:$A,),match(B$1,Systems!$2:$2,))&amp;if(not(isblank(index(Systems!$A:$E,match($A33,Systems!$A:$A,),match(Systems!$C$2,Systems!$2:$2,))))," ["&amp;index(Systems!$A:$E,match($A33,Systems!$A:$A,),match(Systems!$C$2,Systems!$2:$2,))&amp;"]",)</f>
        <v>Adler</v>
      </c>
      <c r="C33" s="144">
        <f t="array" ref="C33">round((F33-average(I33,L33,O33,R33,U33))*X33+if($B33=$H33,0,iferror(average(vlookup({$H33,$K33,$N33,$Q33,$T33},$B:$D,column(B$1),0)),index(C:C,match($H33,$B:$B,)))),3)</f>
        <v>155.257</v>
      </c>
      <c r="D33" s="144">
        <f t="array" ref="D33">round((G33-average(J33,M33,P33,S33,V33))*Y33+if($B33=$H33,0,iferror(average(vlookup({$H33,$K33,$N33,$Q33,$T33},$B:$D,column(C$1),0)),index(D:D,match($H33,$B:$B,)))),3)</f>
        <v>-210.669</v>
      </c>
      <c r="E33" s="145">
        <v>2764.0</v>
      </c>
      <c r="F33" s="146">
        <v>786.442</v>
      </c>
      <c r="G33" s="146">
        <v>539.057</v>
      </c>
      <c r="H33" s="147" t="s">
        <v>404</v>
      </c>
      <c r="I33" s="146">
        <v>688.449</v>
      </c>
      <c r="J33" s="146">
        <v>406.09</v>
      </c>
      <c r="K33" s="148"/>
      <c r="L33" s="149"/>
      <c r="M33" s="149"/>
      <c r="N33" s="148"/>
      <c r="O33" s="149"/>
      <c r="P33" s="149"/>
      <c r="Q33" s="148"/>
      <c r="R33" s="149"/>
      <c r="S33" s="149"/>
      <c r="T33" s="148"/>
      <c r="U33" s="149"/>
      <c r="V33" s="149"/>
      <c r="W33" s="149"/>
      <c r="X33" s="150">
        <f t="shared" si="1"/>
        <v>1.584367573</v>
      </c>
      <c r="Y33" s="150">
        <f t="shared" si="2"/>
        <v>-1.584367573</v>
      </c>
    </row>
    <row r="34" ht="15.75" customHeight="1">
      <c r="A34" s="119">
        <v>33.0</v>
      </c>
      <c r="B34" s="143" t="str">
        <f t="array" ref="B34">index(Systems!$A:$E,match($A34,Systems!$A:$A,),match(B$1,Systems!$2:$2,))&amp;if(not(isblank(index(Systems!$A:$E,match($A34,Systems!$A:$A,),match(Systems!$C$2,Systems!$2:$2,))))," ["&amp;index(Systems!$A:$E,match($A34,Systems!$A:$A,),match(Systems!$C$2,Systems!$2:$2,))&amp;"]",)</f>
        <v>Adrar</v>
      </c>
      <c r="C34" s="144">
        <f t="array" ref="C34">round((F34-average(I34,L34,O34,R34,U34))*X34+if($B34=$H34,0,iferror(average(vlookup({$H34,$K34,$N34,$Q34,$T34},$B:$D,column(B$1),0)),index(C:C,match($H34,$B:$B,)))),3)</f>
        <v>-4.382</v>
      </c>
      <c r="D34" s="144">
        <f t="array" ref="D34">round((G34-average(J34,M34,P34,S34,V34))*Y34+if($B34=$H34,0,iferror(average(vlookup({$H34,$K34,$N34,$Q34,$T34},$B:$D,column(C$1),0)),index(D:D,match($H34,$B:$B,)))),3)</f>
        <v>-409.233</v>
      </c>
      <c r="E34" s="145">
        <v>2764.0</v>
      </c>
      <c r="F34" s="146">
        <v>685.683</v>
      </c>
      <c r="G34" s="146">
        <v>664.384</v>
      </c>
      <c r="H34" s="147" t="s">
        <v>404</v>
      </c>
      <c r="I34" s="146">
        <v>688.449</v>
      </c>
      <c r="J34" s="146">
        <v>406.09</v>
      </c>
      <c r="K34" s="148"/>
      <c r="L34" s="149"/>
      <c r="M34" s="149"/>
      <c r="N34" s="148"/>
      <c r="O34" s="149"/>
      <c r="P34" s="149"/>
      <c r="Q34" s="148"/>
      <c r="R34" s="149"/>
      <c r="S34" s="149"/>
      <c r="T34" s="148"/>
      <c r="U34" s="149"/>
      <c r="V34" s="149"/>
      <c r="W34" s="149"/>
      <c r="X34" s="150">
        <f t="shared" si="1"/>
        <v>1.584367573</v>
      </c>
      <c r="Y34" s="150">
        <f t="shared" si="2"/>
        <v>-1.584367573</v>
      </c>
    </row>
    <row r="35" ht="15.75" customHeight="1">
      <c r="A35" s="119">
        <v>34.0</v>
      </c>
      <c r="B35" s="143" t="str">
        <f t="array" ref="B35">index(Systems!$A:$E,match($A35,Systems!$A:$A,),match(B$1,Systems!$2:$2,))&amp;if(not(isblank(index(Systems!$A:$E,match($A35,Systems!$A:$A,),match(Systems!$C$2,Systems!$2:$2,))))," ["&amp;index(Systems!$A:$E,match($A35,Systems!$A:$A,),match(Systems!$C$2,Systems!$2:$2,))&amp;"]",)</f>
        <v>Adrian</v>
      </c>
      <c r="C35" s="144">
        <f t="array" ref="C35">round((F35-average(I35,L35,O35,R35,U35))*X35+if($B35=$H35,0,iferror(average(vlookup({$H35,$K35,$N35,$Q35,$T35},$B:$D,column(B$1),0)),index(C:C,match($H35,$B:$B,)))),3)</f>
        <v>449.254</v>
      </c>
      <c r="D35" s="144">
        <f t="array" ref="D35">round((G35-average(J35,M35,P35,S35,V35))*Y35+if($B35=$H35,0,iferror(average(vlookup({$H35,$K35,$N35,$Q35,$T35},$B:$D,column(C$1),0)),index(D:D,match($H35,$B:$B,)))),3)</f>
        <v>28.13</v>
      </c>
      <c r="E35" s="145">
        <v>2764.0</v>
      </c>
      <c r="F35" s="146">
        <v>972.003</v>
      </c>
      <c r="G35" s="146">
        <v>388.335</v>
      </c>
      <c r="H35" s="147" t="s">
        <v>404</v>
      </c>
      <c r="I35" s="146">
        <v>688.449</v>
      </c>
      <c r="J35" s="146">
        <v>406.09</v>
      </c>
      <c r="K35" s="148"/>
      <c r="L35" s="149"/>
      <c r="M35" s="149"/>
      <c r="N35" s="148"/>
      <c r="O35" s="149"/>
      <c r="P35" s="149"/>
      <c r="Q35" s="148"/>
      <c r="R35" s="149"/>
      <c r="S35" s="149"/>
      <c r="T35" s="148"/>
      <c r="U35" s="149"/>
      <c r="V35" s="149"/>
      <c r="W35" s="149"/>
      <c r="X35" s="150">
        <f t="shared" si="1"/>
        <v>1.584367573</v>
      </c>
      <c r="Y35" s="150">
        <f t="shared" si="2"/>
        <v>-1.584367573</v>
      </c>
    </row>
    <row r="36" ht="15.75" customHeight="1">
      <c r="A36" s="119">
        <v>35.0</v>
      </c>
      <c r="B36" s="143" t="str">
        <f t="array" ref="B36">index(Systems!$A:$E,match($A36,Systems!$A:$A,),match(B$1,Systems!$2:$2,))&amp;if(not(isblank(index(Systems!$A:$E,match($A36,Systems!$A:$A,),match(Systems!$C$2,Systems!$2:$2,))))," ["&amp;index(Systems!$A:$E,match($A36,Systems!$A:$A,),match(Systems!$C$2,Systems!$2:$2,))&amp;"]",)</f>
        <v>Aer [Finnalon (2822+)]</v>
      </c>
      <c r="C36" s="144">
        <f t="array" ref="C36">round((F36-average(I36,L36,O36,R36,U36))*X36+if($B36=$H36,0,iferror(average(vlookup({$H36,$K36,$N36,$Q36,$T36},$B:$D,column(B$1),0)),index(C:C,match($H36,$B:$B,)))),3)</f>
        <v>55.145</v>
      </c>
      <c r="D36" s="144">
        <f t="array" ref="D36">round((G36-average(J36,M36,P36,S36,V36))*Y36+if($B36=$H36,0,iferror(average(vlookup({$H36,$K36,$N36,$Q36,$T36},$B:$D,column(C$1),0)),index(D:D,match($H36,$B:$B,)))),3)</f>
        <v>-187.635</v>
      </c>
      <c r="E36" s="145">
        <v>2764.0</v>
      </c>
      <c r="F36" s="146">
        <v>723.255</v>
      </c>
      <c r="G36" s="146">
        <v>524.519</v>
      </c>
      <c r="H36" s="147" t="s">
        <v>404</v>
      </c>
      <c r="I36" s="146">
        <v>688.449</v>
      </c>
      <c r="J36" s="146">
        <v>406.09</v>
      </c>
      <c r="K36" s="148"/>
      <c r="L36" s="149"/>
      <c r="M36" s="149"/>
      <c r="N36" s="148"/>
      <c r="O36" s="149"/>
      <c r="P36" s="149"/>
      <c r="Q36" s="148"/>
      <c r="R36" s="149"/>
      <c r="S36" s="149"/>
      <c r="T36" s="148"/>
      <c r="U36" s="149"/>
      <c r="V36" s="149"/>
      <c r="W36" s="149"/>
      <c r="X36" s="150">
        <f t="shared" si="1"/>
        <v>1.584367573</v>
      </c>
      <c r="Y36" s="150">
        <f t="shared" si="2"/>
        <v>-1.584367573</v>
      </c>
    </row>
    <row r="37" ht="15.75" customHeight="1">
      <c r="A37" s="119">
        <v>36.0</v>
      </c>
      <c r="B37" s="143" t="str">
        <f t="array" ref="B37">index(Systems!$A:$E,match($A37,Systems!$A:$A,),match(B$1,Systems!$2:$2,))&amp;if(not(isblank(index(Systems!$A:$E,match($A37,Systems!$A:$A,),match(Systems!$C$2,Systems!$2:$2,))))," ["&amp;index(Systems!$A:$E,match($A37,Systems!$A:$A,),match(Systems!$C$2,Systems!$2:$2,))&amp;"]",)</f>
        <v>Afarsin</v>
      </c>
      <c r="C37" s="144">
        <f t="array" ref="C37">round((F37-average(I37,L37,O37,R37,U37))*X37+if($B37=$H37,0,iferror(average(vlookup({$H37,$K37,$N37,$Q37,$T37},$B:$D,column(B$1),0)),index(C:C,match($H37,$B:$B,)))),3)</f>
        <v>-216.314</v>
      </c>
      <c r="D37" s="144">
        <f t="array" ref="D37">round((G37-average(J37,M37,P37,S37,V37))*Y37+if($B37=$H37,0,iferror(average(vlookup({$H37,$K37,$N37,$Q37,$T37},$B:$D,column(C$1),0)),index(D:D,match($H37,$B:$B,)))),3)</f>
        <v>-369.872</v>
      </c>
      <c r="E37" s="145">
        <v>2764.0</v>
      </c>
      <c r="F37" s="146">
        <v>551.919</v>
      </c>
      <c r="G37" s="146">
        <v>639.541</v>
      </c>
      <c r="H37" s="147" t="s">
        <v>404</v>
      </c>
      <c r="I37" s="146">
        <v>688.449</v>
      </c>
      <c r="J37" s="146">
        <v>406.09</v>
      </c>
      <c r="K37" s="148"/>
      <c r="L37" s="149"/>
      <c r="M37" s="149"/>
      <c r="N37" s="148"/>
      <c r="O37" s="149"/>
      <c r="P37" s="149"/>
      <c r="Q37" s="148"/>
      <c r="R37" s="149"/>
      <c r="S37" s="149"/>
      <c r="T37" s="148"/>
      <c r="U37" s="149"/>
      <c r="V37" s="149"/>
      <c r="W37" s="149"/>
      <c r="X37" s="150">
        <f t="shared" si="1"/>
        <v>1.584367573</v>
      </c>
      <c r="Y37" s="150">
        <f t="shared" si="2"/>
        <v>-1.584367573</v>
      </c>
    </row>
    <row r="38" ht="15.75" customHeight="1">
      <c r="A38" s="119">
        <v>37.0</v>
      </c>
      <c r="B38" s="143" t="str">
        <f t="array" ref="B38">index(Systems!$A:$E,match($A38,Systems!$A:$A,),match(B$1,Systems!$2:$2,))&amp;if(not(isblank(index(Systems!$A:$E,match($A38,Systems!$A:$A,),match(Systems!$C$2,Systems!$2:$2,))))," ["&amp;index(Systems!$A:$E,match($A38,Systems!$A:$A,),match(Systems!$C$2,Systems!$2:$2,))&amp;"]",)</f>
        <v>Afleir</v>
      </c>
      <c r="C38" s="144">
        <f t="array" ref="C38">round((F38-average(I38,L38,O38,R38,U38))*X38+if($B38=$H38,0,iferror(average(vlookup({$H38,$K38,$N38,$Q38,$T38},$B:$D,column(B$1),0)),index(C:C,match($H38,$B:$B,)))),3)</f>
        <v>-51.281</v>
      </c>
      <c r="D38" s="144">
        <f t="array" ref="D38">round((G38-average(J38,M38,P38,S38,V38))*Y38+if($B38=$H38,0,iferror(average(vlookup({$H38,$K38,$N38,$Q38,$T38},$B:$D,column(C$1),0)),index(D:D,match($H38,$B:$B,)))),3)</f>
        <v>-2.977</v>
      </c>
      <c r="E38" s="145">
        <v>2764.0</v>
      </c>
      <c r="F38" s="146">
        <v>656.082</v>
      </c>
      <c r="G38" s="146">
        <v>407.969</v>
      </c>
      <c r="H38" s="147" t="s">
        <v>404</v>
      </c>
      <c r="I38" s="146">
        <v>688.449</v>
      </c>
      <c r="J38" s="146">
        <v>406.09</v>
      </c>
      <c r="K38" s="148"/>
      <c r="L38" s="149"/>
      <c r="M38" s="149"/>
      <c r="N38" s="148"/>
      <c r="O38" s="149"/>
      <c r="P38" s="149"/>
      <c r="Q38" s="148"/>
      <c r="R38" s="149"/>
      <c r="S38" s="149"/>
      <c r="T38" s="148"/>
      <c r="U38" s="149"/>
      <c r="V38" s="149"/>
      <c r="W38" s="149"/>
      <c r="X38" s="150">
        <f t="shared" si="1"/>
        <v>1.584367573</v>
      </c>
      <c r="Y38" s="150">
        <f t="shared" si="2"/>
        <v>-1.584367573</v>
      </c>
    </row>
    <row r="39" ht="15.75" customHeight="1">
      <c r="A39" s="119">
        <v>38.0</v>
      </c>
      <c r="B39" s="143" t="str">
        <f t="array" ref="B39">index(Systems!$A:$E,match($A39,Systems!$A:$A,),match(B$1,Systems!$2:$2,))&amp;if(not(isblank(index(Systems!$A:$E,match($A39,Systems!$A:$A,),match(Systems!$C$2,Systems!$2:$2,))))," ["&amp;index(Systems!$A:$E,match($A39,Systems!$A:$A,),match(Systems!$C$2,Systems!$2:$2,))&amp;"]",)</f>
        <v>Agador [Yance I]</v>
      </c>
      <c r="C39" s="144">
        <f t="array" ref="C39">round((F39-average(I39,L39,O39,R39,U39))*X39+if($B39=$H39,0,iferror(average(vlookup({$H39,$K39,$N39,$Q39,$T39},$B:$D,column(B$1),0)),index(C:C,match($H39,$B:$B,)))),3)</f>
        <v>69.791</v>
      </c>
      <c r="D39" s="144">
        <f t="array" ref="D39">round((G39-average(J39,M39,P39,S39,V39))*Y39+if($B39=$H39,0,iferror(average(vlookup({$H39,$K39,$N39,$Q39,$T39},$B:$D,column(C$1),0)),index(D:D,match($H39,$B:$B,)))),3)</f>
        <v>51.65</v>
      </c>
      <c r="E39" s="145">
        <v>2764.0</v>
      </c>
      <c r="F39" s="146">
        <v>732.499</v>
      </c>
      <c r="G39" s="146">
        <v>373.49</v>
      </c>
      <c r="H39" s="147" t="s">
        <v>404</v>
      </c>
      <c r="I39" s="146">
        <v>688.449</v>
      </c>
      <c r="J39" s="146">
        <v>406.09</v>
      </c>
      <c r="K39" s="148"/>
      <c r="L39" s="149"/>
      <c r="M39" s="149"/>
      <c r="N39" s="148"/>
      <c r="O39" s="149"/>
      <c r="P39" s="149"/>
      <c r="Q39" s="148"/>
      <c r="R39" s="149"/>
      <c r="S39" s="149"/>
      <c r="T39" s="148"/>
      <c r="U39" s="149"/>
      <c r="V39" s="149"/>
      <c r="W39" s="149"/>
      <c r="X39" s="150">
        <f t="shared" si="1"/>
        <v>1.584367573</v>
      </c>
      <c r="Y39" s="150">
        <f t="shared" si="2"/>
        <v>-1.584367573</v>
      </c>
    </row>
    <row r="40" ht="15.75" customHeight="1">
      <c r="A40" s="119">
        <v>39.0</v>
      </c>
      <c r="B40" s="143" t="str">
        <f t="array" ref="B40">index(Systems!$A:$E,match($A40,Systems!$A:$A,),match(B$1,Systems!$2:$2,))&amp;if(not(isblank(index(Systems!$A:$E,match($A40,Systems!$A:$A,),match(Systems!$C$2,Systems!$2:$2,))))," ["&amp;index(Systems!$A:$E,match($A40,Systems!$A:$A,),match(Systems!$C$2,Systems!$2:$2,))&amp;"]",)</f>
        <v>Agematsu</v>
      </c>
      <c r="C40" s="144">
        <f t="array" ref="C40">round((F40-average(I40,L40,O40,R40,U40))*X40+if($B40=$H40,0,iferror(average(vlookup({$H40,$K40,$N40,$Q40,$T40},$B:$D,column(B$1),0)),index(C:C,match($H40,$B:$B,)))),3)</f>
        <v>253.838</v>
      </c>
      <c r="D40" s="144">
        <f t="array" ref="D40">round((G40-average(J40,M40,P40,S40,V40))*Y40+if($B40=$H40,0,iferror(average(vlookup({$H40,$K40,$N40,$Q40,$T40},$B:$D,column(C$1),0)),index(D:D,match($H40,$B:$B,)))),3)</f>
        <v>185.545</v>
      </c>
      <c r="E40" s="145">
        <v>2764.0</v>
      </c>
      <c r="F40" s="146">
        <v>848.663</v>
      </c>
      <c r="G40" s="146">
        <v>288.98</v>
      </c>
      <c r="H40" s="147" t="s">
        <v>404</v>
      </c>
      <c r="I40" s="146">
        <v>688.449</v>
      </c>
      <c r="J40" s="146">
        <v>406.09</v>
      </c>
      <c r="K40" s="148"/>
      <c r="L40" s="149"/>
      <c r="M40" s="149"/>
      <c r="N40" s="148"/>
      <c r="O40" s="149"/>
      <c r="P40" s="149"/>
      <c r="Q40" s="148"/>
      <c r="R40" s="149"/>
      <c r="S40" s="149"/>
      <c r="T40" s="148"/>
      <c r="U40" s="149"/>
      <c r="V40" s="149"/>
      <c r="W40" s="149"/>
      <c r="X40" s="150">
        <f t="shared" si="1"/>
        <v>1.584367573</v>
      </c>
      <c r="Y40" s="150">
        <f t="shared" si="2"/>
        <v>-1.584367573</v>
      </c>
    </row>
    <row r="41" ht="15.75" customHeight="1">
      <c r="A41" s="119">
        <v>40.0</v>
      </c>
      <c r="B41" s="143" t="str">
        <f t="array" ref="B41">index(Systems!$A:$E,match($A41,Systems!$A:$A,),match(B$1,Systems!$2:$2,))&amp;if(not(isblank(index(Systems!$A:$E,match($A41,Systems!$A:$A,),match(Systems!$C$2,Systems!$2:$2,))))," ["&amp;index(Systems!$A:$E,match($A41,Systems!$A:$A,),match(Systems!$C$2,Systems!$2:$2,))&amp;"]",)</f>
        <v>Aggstein</v>
      </c>
      <c r="C41" s="144">
        <f t="array" ref="C41">round((F41-average(I41,L41,O41,R41,U41))*X41+if($B41=$H41,0,iferror(average(vlookup({$H41,$K41,$N41,$Q41,$T41},$B:$D,column(B$1),0)),index(C:C,match($H41,$B:$B,)))),3)</f>
        <v>219.606</v>
      </c>
      <c r="D41" s="144">
        <f t="array" ref="D41">round((G41-average(J41,M41,P41,S41,V41))*Y41+if($B41=$H41,0,iferror(average(vlookup({$H41,$K41,$N41,$Q41,$T41},$B:$D,column(C$1),0)),index(D:D,match($H41,$B:$B,)))),3)</f>
        <v>-203.11</v>
      </c>
      <c r="E41" s="145">
        <v>2764.0</v>
      </c>
      <c r="F41" s="146">
        <v>827.057</v>
      </c>
      <c r="G41" s="146">
        <v>534.286</v>
      </c>
      <c r="H41" s="147" t="s">
        <v>404</v>
      </c>
      <c r="I41" s="146">
        <v>688.449</v>
      </c>
      <c r="J41" s="146">
        <v>406.09</v>
      </c>
      <c r="K41" s="148"/>
      <c r="L41" s="149"/>
      <c r="M41" s="149"/>
      <c r="N41" s="148"/>
      <c r="O41" s="149"/>
      <c r="P41" s="149"/>
      <c r="Q41" s="148"/>
      <c r="R41" s="149"/>
      <c r="S41" s="149"/>
      <c r="T41" s="148"/>
      <c r="U41" s="149"/>
      <c r="V41" s="149"/>
      <c r="W41" s="149"/>
      <c r="X41" s="150">
        <f t="shared" si="1"/>
        <v>1.584367573</v>
      </c>
      <c r="Y41" s="150">
        <f t="shared" si="2"/>
        <v>-1.584367573</v>
      </c>
    </row>
    <row r="42" ht="15.75" customHeight="1">
      <c r="A42" s="119">
        <v>41.0</v>
      </c>
      <c r="B42" s="143" t="str">
        <f t="array" ref="B42">index(Systems!$A:$E,match($A42,Systems!$A:$A,),match(B$1,Systems!$2:$2,))&amp;if(not(isblank(index(Systems!$A:$E,match($A42,Systems!$A:$A,),match(Systems!$C$2,Systems!$2:$2,))))," ["&amp;index(Systems!$A:$E,match($A42,Systems!$A:$A,),match(Systems!$C$2,Systems!$2:$2,))&amp;"]",)</f>
        <v>Agliana</v>
      </c>
      <c r="C42" s="144">
        <f t="array" ref="C42">round((F42-average(I42,L42,O42,R42,U42))*X42+if($B42=$H42,0,iferror(average(vlookup({$H42,$K42,$N42,$Q42,$T42},$B:$D,column(B$1),0)),index(C:C,match($H42,$B:$B,)))),3)</f>
        <v>389.805</v>
      </c>
      <c r="D42" s="144">
        <f t="array" ref="D42">round((G42-average(J42,M42,P42,S42,V42))*Y42+if($B42=$H42,0,iferror(average(vlookup({$H42,$K42,$N42,$Q42,$T42},$B:$D,column(C$1),0)),index(D:D,match($H42,$B:$B,)))),3)</f>
        <v>-289.562</v>
      </c>
      <c r="E42" s="145">
        <v>2764.0</v>
      </c>
      <c r="F42" s="146">
        <v>934.481</v>
      </c>
      <c r="G42" s="146">
        <v>588.852</v>
      </c>
      <c r="H42" s="147" t="s">
        <v>404</v>
      </c>
      <c r="I42" s="146">
        <v>688.449</v>
      </c>
      <c r="J42" s="146">
        <v>406.09</v>
      </c>
      <c r="K42" s="148"/>
      <c r="L42" s="149"/>
      <c r="M42" s="149"/>
      <c r="N42" s="148"/>
      <c r="O42" s="149"/>
      <c r="P42" s="149"/>
      <c r="Q42" s="148"/>
      <c r="R42" s="149"/>
      <c r="S42" s="149"/>
      <c r="T42" s="148"/>
      <c r="U42" s="149"/>
      <c r="V42" s="149"/>
      <c r="W42" s="149"/>
      <c r="X42" s="150">
        <f t="shared" si="1"/>
        <v>1.584367573</v>
      </c>
      <c r="Y42" s="150">
        <f t="shared" si="2"/>
        <v>-1.584367573</v>
      </c>
    </row>
    <row r="43" ht="15.75" customHeight="1">
      <c r="A43" s="119">
        <v>42.0</v>
      </c>
      <c r="B43" s="143" t="str">
        <f t="array" ref="B43">index(Systems!$A:$E,match($A43,Systems!$A:$A,),match(B$1,Systems!$2:$2,))&amp;if(not(isblank(index(Systems!$A:$E,match($A43,Systems!$A:$A,),match(Systems!$C$2,Systems!$2:$2,))))," ["&amp;index(Systems!$A:$E,match($A43,Systems!$A:$A,),match(Systems!$C$2,Systems!$2:$2,))&amp;"]",)</f>
        <v>Agmond [Bornal (3130+)]</v>
      </c>
      <c r="C43" s="144">
        <f t="array" ref="C43">round((F43-average(I43,L43,O43,R43,U43))*X43+if($B43=$H43,0,iferror(average(vlookup({$H43,$K43,$N43,$Q43,$T43},$B:$D,column(B$1),0)),index(C:C,match($H43,$B:$B,)))),3)</f>
        <v>395.843</v>
      </c>
      <c r="D43" s="144">
        <f t="array" ref="D43">round((G43-average(J43,M43,P43,S43,V43))*Y43+if($B43=$H43,0,iferror(average(vlookup({$H43,$K43,$N43,$Q43,$T43},$B:$D,column(C$1),0)),index(D:D,match($H43,$B:$B,)))),3)</f>
        <v>-140.358</v>
      </c>
      <c r="E43" s="145">
        <v>2764.0</v>
      </c>
      <c r="F43" s="146">
        <v>938.292</v>
      </c>
      <c r="G43" s="146">
        <v>494.679</v>
      </c>
      <c r="H43" s="147" t="s">
        <v>404</v>
      </c>
      <c r="I43" s="146">
        <v>688.449</v>
      </c>
      <c r="J43" s="146">
        <v>406.09</v>
      </c>
      <c r="K43" s="148"/>
      <c r="L43" s="149"/>
      <c r="M43" s="149"/>
      <c r="N43" s="148"/>
      <c r="O43" s="149"/>
      <c r="P43" s="149"/>
      <c r="Q43" s="148"/>
      <c r="R43" s="149"/>
      <c r="S43" s="149"/>
      <c r="T43" s="148"/>
      <c r="U43" s="149"/>
      <c r="V43" s="149"/>
      <c r="W43" s="149"/>
      <c r="X43" s="150">
        <f t="shared" si="1"/>
        <v>1.584367573</v>
      </c>
      <c r="Y43" s="150">
        <f t="shared" si="2"/>
        <v>-1.584367573</v>
      </c>
    </row>
    <row r="44" ht="15.75" customHeight="1">
      <c r="A44" s="119">
        <v>43.0</v>
      </c>
      <c r="B44" s="143" t="str">
        <f t="array" ref="B44">index(Systems!$A:$E,match($A44,Systems!$A:$A,),match(B$1,Systems!$2:$2,))&amp;if(not(isblank(index(Systems!$A:$E,match($A44,Systems!$A:$A,),match(Systems!$C$2,Systems!$2:$2,))))," ["&amp;index(Systems!$A:$E,match($A44,Systems!$A:$A,),match(Systems!$C$2,Systems!$2:$2,))&amp;"]",)</f>
        <v>Aigle</v>
      </c>
      <c r="C44" s="144">
        <f t="array" ref="C44">round((F44-average(I44,L44,O44,R44,U44))*X44+if($B44=$H44,0,iferror(average(vlookup({$H44,$K44,$N44,$Q44,$T44},$B:$D,column(B$1),0)),index(C:C,match($H44,$B:$B,)))),3)</f>
        <v>-234.767</v>
      </c>
      <c r="D44" s="144">
        <f t="array" ref="D44">round((G44-average(J44,M44,P44,S44,V44))*Y44+if($B44=$H44,0,iferror(average(vlookup({$H44,$K44,$N44,$Q44,$T44},$B:$D,column(C$1),0)),index(D:D,match($H44,$B:$B,)))),3)</f>
        <v>-19.069</v>
      </c>
      <c r="E44" s="145">
        <v>2764.0</v>
      </c>
      <c r="F44" s="146">
        <v>540.272</v>
      </c>
      <c r="G44" s="146">
        <v>418.126</v>
      </c>
      <c r="H44" s="147" t="s">
        <v>404</v>
      </c>
      <c r="I44" s="146">
        <v>688.449</v>
      </c>
      <c r="J44" s="146">
        <v>406.09</v>
      </c>
      <c r="K44" s="148"/>
      <c r="L44" s="149"/>
      <c r="M44" s="149"/>
      <c r="N44" s="148"/>
      <c r="O44" s="149"/>
      <c r="P44" s="149"/>
      <c r="Q44" s="148"/>
      <c r="R44" s="149"/>
      <c r="S44" s="149"/>
      <c r="T44" s="148"/>
      <c r="U44" s="149"/>
      <c r="V44" s="149"/>
      <c r="W44" s="149"/>
      <c r="X44" s="150">
        <f t="shared" si="1"/>
        <v>1.584367573</v>
      </c>
      <c r="Y44" s="150">
        <f t="shared" si="2"/>
        <v>-1.584367573</v>
      </c>
    </row>
    <row r="45" ht="15.75" customHeight="1">
      <c r="A45" s="119">
        <v>44.0</v>
      </c>
      <c r="B45" s="143" t="str">
        <f t="array" ref="B45">index(Systems!$A:$E,match($A45,Systems!$A:$A,),match(B$1,Systems!$2:$2,))&amp;if(not(isblank(index(Systems!$A:$E,match($A45,Systems!$A:$A,),match(Systems!$C$2,Systems!$2:$2,))))," ["&amp;index(Systems!$A:$E,match($A45,Systems!$A:$A,),match(Systems!$C$2,Systems!$2:$2,))&amp;"]",)</f>
        <v>Aiguebelle</v>
      </c>
      <c r="C45" s="144">
        <f t="array" ref="C45">round((F45-average(I45,L45,O45,R45,U45))*X45+if($B45=$H45,0,iferror(average(vlookup({$H45,$K45,$N45,$Q45,$T45},$B:$D,column(B$1),0)),index(C:C,match($H45,$B:$B,)))),3)</f>
        <v>-384.879</v>
      </c>
      <c r="D45" s="144">
        <f t="array" ref="D45">round((G45-average(J45,M45,P45,S45,V45))*Y45+if($B45=$H45,0,iferror(average(vlookup({$H45,$K45,$N45,$Q45,$T45},$B:$D,column(C$1),0)),index(D:D,match($H45,$B:$B,)))),3)</f>
        <v>101.539</v>
      </c>
      <c r="E45" s="145">
        <v>2764.0</v>
      </c>
      <c r="F45" s="146">
        <v>445.526</v>
      </c>
      <c r="G45" s="146">
        <v>342.002</v>
      </c>
      <c r="H45" s="147" t="s">
        <v>404</v>
      </c>
      <c r="I45" s="146">
        <v>688.449</v>
      </c>
      <c r="J45" s="146">
        <v>406.09</v>
      </c>
      <c r="K45" s="148"/>
      <c r="L45" s="149"/>
      <c r="M45" s="149"/>
      <c r="N45" s="148"/>
      <c r="O45" s="149"/>
      <c r="P45" s="149"/>
      <c r="Q45" s="148"/>
      <c r="R45" s="149"/>
      <c r="S45" s="149"/>
      <c r="T45" s="148"/>
      <c r="U45" s="149"/>
      <c r="V45" s="149"/>
      <c r="W45" s="149"/>
      <c r="X45" s="150">
        <f t="shared" si="1"/>
        <v>1.584367573</v>
      </c>
      <c r="Y45" s="150">
        <f t="shared" si="2"/>
        <v>-1.584367573</v>
      </c>
    </row>
    <row r="46" ht="15.75" customHeight="1">
      <c r="A46" s="119">
        <v>45.0</v>
      </c>
      <c r="B46" s="143" t="str">
        <f t="array" ref="B46">index(Systems!$A:$E,match($A46,Systems!$A:$A,),match(B$1,Systems!$2:$2,))&amp;if(not(isblank(index(Systems!$A:$E,match($A46,Systems!$A:$A,),match(Systems!$C$2,Systems!$2:$2,))))," ["&amp;index(Systems!$A:$E,match($A46,Systems!$A:$A,),match(Systems!$C$2,Systems!$2:$2,))&amp;"]",)</f>
        <v>Aitutaki</v>
      </c>
      <c r="C46" s="144">
        <f t="array" ref="C46">round((F46-average(I46,L46,O46,R46,U46))*X46+if($B46=$H46,0,iferror(average(vlookup({$H46,$K46,$N46,$Q46,$T46},$B:$D,column(B$1),0)),index(C:C,match($H46,$B:$B,)))),3)</f>
        <v>-164.636</v>
      </c>
      <c r="D46" s="144">
        <f t="array" ref="D46">round((G46-average(J46,M46,P46,S46,V46))*Y46+if($B46=$H46,0,iferror(average(vlookup({$H46,$K46,$N46,$Q46,$T46},$B:$D,column(C$1),0)),index(D:D,match($H46,$B:$B,)))),3)</f>
        <v>-166.561</v>
      </c>
      <c r="E46" s="145">
        <v>2764.0</v>
      </c>
      <c r="F46" s="146">
        <v>584.536</v>
      </c>
      <c r="G46" s="146">
        <v>511.218</v>
      </c>
      <c r="H46" s="147" t="s">
        <v>404</v>
      </c>
      <c r="I46" s="146">
        <v>688.449</v>
      </c>
      <c r="J46" s="146">
        <v>406.09</v>
      </c>
      <c r="K46" s="148"/>
      <c r="L46" s="149"/>
      <c r="M46" s="149"/>
      <c r="N46" s="148"/>
      <c r="O46" s="149"/>
      <c r="P46" s="149"/>
      <c r="Q46" s="148"/>
      <c r="R46" s="149"/>
      <c r="S46" s="149"/>
      <c r="T46" s="148"/>
      <c r="U46" s="149"/>
      <c r="V46" s="149"/>
      <c r="W46" s="149"/>
      <c r="X46" s="150">
        <f t="shared" si="1"/>
        <v>1.584367573</v>
      </c>
      <c r="Y46" s="150">
        <f t="shared" si="2"/>
        <v>-1.584367573</v>
      </c>
    </row>
    <row r="47" ht="15.75" customHeight="1">
      <c r="A47" s="119">
        <v>46.0</v>
      </c>
      <c r="B47" s="143" t="str">
        <f t="array" ref="B47">index(Systems!$A:$E,match($A47,Systems!$A:$A,),match(B$1,Systems!$2:$2,))&amp;if(not(isblank(index(Systems!$A:$E,match($A47,Systems!$A:$A,),match(Systems!$C$2,Systems!$2:$2,))))," ["&amp;index(Systems!$A:$E,match($A47,Systems!$A:$A,),match(Systems!$C$2,Systems!$2:$2,))&amp;"]",)</f>
        <v>Aix-la-Chapelle</v>
      </c>
      <c r="C47" s="144">
        <f t="array" ref="C47">round((F47-average(I47,L47,O47,R47,U47))*X47+if($B47=$H47,0,iferror(average(vlookup({$H47,$K47,$N47,$Q47,$T47},$B:$D,column(B$1),0)),index(C:C,match($H47,$B:$B,)))),3)</f>
        <v>76.599</v>
      </c>
      <c r="D47" s="144">
        <f t="array" ref="D47">round((G47-average(J47,M47,P47,S47,V47))*Y47+if($B47=$H47,0,iferror(average(vlookup({$H47,$K47,$N47,$Q47,$T47},$B:$D,column(C$1),0)),index(D:D,match($H47,$B:$B,)))),3)</f>
        <v>162.627</v>
      </c>
      <c r="E47" s="145">
        <v>2764.0</v>
      </c>
      <c r="F47" s="146">
        <v>736.796</v>
      </c>
      <c r="G47" s="146">
        <v>303.445</v>
      </c>
      <c r="H47" s="147" t="s">
        <v>404</v>
      </c>
      <c r="I47" s="146">
        <v>688.449</v>
      </c>
      <c r="J47" s="146">
        <v>406.09</v>
      </c>
      <c r="K47" s="148"/>
      <c r="L47" s="149"/>
      <c r="M47" s="149"/>
      <c r="N47" s="148"/>
      <c r="O47" s="149"/>
      <c r="P47" s="149"/>
      <c r="Q47" s="148"/>
      <c r="R47" s="149"/>
      <c r="S47" s="149"/>
      <c r="T47" s="148"/>
      <c r="U47" s="149"/>
      <c r="V47" s="149"/>
      <c r="W47" s="149"/>
      <c r="X47" s="150">
        <f t="shared" si="1"/>
        <v>1.584367573</v>
      </c>
      <c r="Y47" s="150">
        <f t="shared" si="2"/>
        <v>-1.584367573</v>
      </c>
    </row>
    <row r="48" ht="15.75" customHeight="1">
      <c r="A48" s="119">
        <v>47.0</v>
      </c>
      <c r="B48" s="143" t="str">
        <f t="array" ref="B48">index(Systems!$A:$E,match($A48,Systems!$A:$A,),match(B$1,Systems!$2:$2,))&amp;if(not(isblank(index(Systems!$A:$E,match($A48,Systems!$A:$A,),match(Systems!$C$2,Systems!$2:$2,))))," ["&amp;index(Systems!$A:$E,match($A48,Systems!$A:$A,),match(Systems!$C$2,Systems!$2:$2,))&amp;"]",)</f>
        <v>Akfata</v>
      </c>
      <c r="C48" s="144">
        <f t="array" ref="C48">round((F48-average(I48,L48,O48,R48,U48))*X48+if($B48=$H48,0,iferror(average(vlookup({$H48,$K48,$N48,$Q48,$T48},$B:$D,column(B$1),0)),index(C:C,match($H48,$B:$B,)))),3)</f>
        <v>-381.799</v>
      </c>
      <c r="D48" s="144">
        <f t="array" ref="D48">round((G48-average(J48,M48,P48,S48,V48))*Y48+if($B48=$H48,0,iferror(average(vlookup({$H48,$K48,$N48,$Q48,$T48},$B:$D,column(C$1),0)),index(D:D,match($H48,$B:$B,)))),3)</f>
        <v>176.248</v>
      </c>
      <c r="E48" s="145">
        <v>2764.0</v>
      </c>
      <c r="F48" s="146">
        <v>447.47</v>
      </c>
      <c r="G48" s="146">
        <v>294.848</v>
      </c>
      <c r="H48" s="147" t="s">
        <v>404</v>
      </c>
      <c r="I48" s="146">
        <v>688.449</v>
      </c>
      <c r="J48" s="146">
        <v>406.09</v>
      </c>
      <c r="K48" s="148"/>
      <c r="L48" s="149"/>
      <c r="M48" s="149"/>
      <c r="N48" s="148"/>
      <c r="O48" s="149"/>
      <c r="P48" s="149"/>
      <c r="Q48" s="148"/>
      <c r="R48" s="149"/>
      <c r="S48" s="149"/>
      <c r="T48" s="148"/>
      <c r="U48" s="149"/>
      <c r="V48" s="149"/>
      <c r="W48" s="149"/>
      <c r="X48" s="150">
        <f t="shared" si="1"/>
        <v>1.584367573</v>
      </c>
      <c r="Y48" s="150">
        <f t="shared" si="2"/>
        <v>-1.584367573</v>
      </c>
    </row>
    <row r="49" ht="15.75" customHeight="1">
      <c r="A49" s="119">
        <v>48.0</v>
      </c>
      <c r="B49" s="143" t="str">
        <f t="array" ref="B49">index(Systems!$A:$E,match($A49,Systems!$A:$A,),match(B$1,Systems!$2:$2,))&amp;if(not(isblank(index(Systems!$A:$E,match($A49,Systems!$A:$A,),match(Systems!$C$2,Systems!$2:$2,))))," ["&amp;index(Systems!$A:$E,match($A49,Systems!$A:$A,),match(Systems!$C$2,Systems!$2:$2,))&amp;"]",)</f>
        <v>Al Hillah</v>
      </c>
      <c r="C49" s="144">
        <f t="array" ref="C49">round((F49-average(I49,L49,O49,R49,U49))*X49+if($B49=$H49,0,iferror(average(vlookup({$H49,$K49,$N49,$Q49,$T49},$B:$D,column(B$1),0)),index(C:C,match($H49,$B:$B,)))),3)</f>
        <v>-25.374</v>
      </c>
      <c r="D49" s="144">
        <f t="array" ref="D49">round((G49-average(J49,M49,P49,S49,V49))*Y49+if($B49=$H49,0,iferror(average(vlookup({$H49,$K49,$N49,$Q49,$T49},$B:$D,column(C$1),0)),index(D:D,match($H49,$B:$B,)))),3)</f>
        <v>178.71</v>
      </c>
      <c r="E49" s="145">
        <v>2764.0</v>
      </c>
      <c r="F49" s="146">
        <v>672.434</v>
      </c>
      <c r="G49" s="146">
        <v>293.294</v>
      </c>
      <c r="H49" s="147" t="s">
        <v>404</v>
      </c>
      <c r="I49" s="146">
        <v>688.449</v>
      </c>
      <c r="J49" s="146">
        <v>406.09</v>
      </c>
      <c r="K49" s="148"/>
      <c r="L49" s="149"/>
      <c r="M49" s="149"/>
      <c r="N49" s="148"/>
      <c r="O49" s="149"/>
      <c r="P49" s="149"/>
      <c r="Q49" s="148"/>
      <c r="R49" s="149"/>
      <c r="S49" s="149"/>
      <c r="T49" s="148"/>
      <c r="U49" s="149"/>
      <c r="V49" s="149"/>
      <c r="W49" s="149"/>
      <c r="X49" s="150">
        <f t="shared" si="1"/>
        <v>1.584367573</v>
      </c>
      <c r="Y49" s="150">
        <f t="shared" si="2"/>
        <v>-1.584367573</v>
      </c>
    </row>
    <row r="50" ht="15.75" customHeight="1">
      <c r="A50" s="119">
        <v>49.0</v>
      </c>
      <c r="B50" s="143" t="str">
        <f t="array" ref="B50">index(Systems!$A:$E,match($A50,Systems!$A:$A,),match(B$1,Systems!$2:$2,))&amp;if(not(isblank(index(Systems!$A:$E,match($A50,Systems!$A:$A,),match(Systems!$C$2,Systems!$2:$2,))))," ["&amp;index(Systems!$A:$E,match($A50,Systems!$A:$A,),match(Systems!$C$2,Systems!$2:$2,))&amp;"]",)</f>
        <v>Al Jafr</v>
      </c>
      <c r="C50" s="144">
        <f t="array" ref="C50">round((F50-average(I50,L50,O50,R50,U50))*X50+if($B50=$H50,0,iferror(average(vlookup({$H50,$K50,$N50,$Q50,$T50},$B:$D,column(B$1),0)),index(C:C,match($H50,$B:$B,)))),3)</f>
        <v>-412.829</v>
      </c>
      <c r="D50" s="144">
        <f t="array" ref="D50">round((G50-average(J50,M50,P50,S50,V50))*Y50+if($B50=$H50,0,iferror(average(vlookup({$H50,$K50,$N50,$Q50,$T50},$B:$D,column(C$1),0)),index(D:D,match($H50,$B:$B,)))),3)</f>
        <v>12.108</v>
      </c>
      <c r="E50" s="145">
        <v>2764.0</v>
      </c>
      <c r="F50" s="146">
        <v>427.885</v>
      </c>
      <c r="G50" s="146">
        <v>398.448</v>
      </c>
      <c r="H50" s="147" t="s">
        <v>404</v>
      </c>
      <c r="I50" s="146">
        <v>688.449</v>
      </c>
      <c r="J50" s="146">
        <v>406.09</v>
      </c>
      <c r="K50" s="148"/>
      <c r="L50" s="149"/>
      <c r="M50" s="149"/>
      <c r="N50" s="148"/>
      <c r="O50" s="149"/>
      <c r="P50" s="149"/>
      <c r="Q50" s="148"/>
      <c r="R50" s="149"/>
      <c r="S50" s="149"/>
      <c r="T50" s="148"/>
      <c r="U50" s="149"/>
      <c r="V50" s="149"/>
      <c r="W50" s="149"/>
      <c r="X50" s="150">
        <f t="shared" si="1"/>
        <v>1.584367573</v>
      </c>
      <c r="Y50" s="150">
        <f t="shared" si="2"/>
        <v>-1.584367573</v>
      </c>
    </row>
    <row r="51" ht="15.75" customHeight="1">
      <c r="A51" s="119">
        <v>50.0</v>
      </c>
      <c r="B51" s="143" t="str">
        <f t="array" ref="B51">index(Systems!$A:$E,match($A51,Systems!$A:$A,),match(B$1,Systems!$2:$2,))&amp;if(not(isblank(index(Systems!$A:$E,match($A51,Systems!$A:$A,),match(Systems!$C$2,Systems!$2:$2,))))," ["&amp;index(Systems!$A:$E,match($A51,Systems!$A:$A,),match(Systems!$C$2,Systems!$2:$2,))&amp;"]",)</f>
        <v>Al Jubaylah</v>
      </c>
      <c r="C51" s="144">
        <f t="array" ref="C51">round((F51-average(I51,L51,O51,R51,U51))*X51+if($B51=$H51,0,iferror(average(vlookup({$H51,$K51,$N51,$Q51,$T51},$B:$D,column(B$1),0)),index(C:C,match($H51,$B:$B,)))),3)</f>
        <v>-183.766</v>
      </c>
      <c r="D51" s="144">
        <f t="array" ref="D51">round((G51-average(J51,M51,P51,S51,V51))*Y51+if($B51=$H51,0,iferror(average(vlookup({$H51,$K51,$N51,$Q51,$T51},$B:$D,column(C$1),0)),index(D:D,match($H51,$B:$B,)))),3)</f>
        <v>-281.832</v>
      </c>
      <c r="E51" s="145">
        <v>2764.0</v>
      </c>
      <c r="F51" s="146">
        <v>572.462</v>
      </c>
      <c r="G51" s="146">
        <v>583.973</v>
      </c>
      <c r="H51" s="147" t="s">
        <v>404</v>
      </c>
      <c r="I51" s="146">
        <v>688.449</v>
      </c>
      <c r="J51" s="146">
        <v>406.09</v>
      </c>
      <c r="K51" s="148"/>
      <c r="L51" s="149"/>
      <c r="M51" s="149"/>
      <c r="N51" s="148"/>
      <c r="O51" s="149"/>
      <c r="P51" s="149"/>
      <c r="Q51" s="148"/>
      <c r="R51" s="149"/>
      <c r="S51" s="149"/>
      <c r="T51" s="148"/>
      <c r="U51" s="149"/>
      <c r="V51" s="149"/>
      <c r="W51" s="149"/>
      <c r="X51" s="150">
        <f t="shared" si="1"/>
        <v>1.584367573</v>
      </c>
      <c r="Y51" s="150">
        <f t="shared" si="2"/>
        <v>-1.584367573</v>
      </c>
    </row>
    <row r="52" ht="15.75" customHeight="1">
      <c r="A52" s="119">
        <v>51.0</v>
      </c>
      <c r="B52" s="143" t="str">
        <f t="array" ref="B52">index(Systems!$A:$E,match($A52,Systems!$A:$A,),match(B$1,Systems!$2:$2,))&amp;if(not(isblank(index(Systems!$A:$E,match($A52,Systems!$A:$A,),match(Systems!$C$2,Systems!$2:$2,))))," ["&amp;index(Systems!$A:$E,match($A52,Systems!$A:$A,),match(Systems!$C$2,Systems!$2:$2,))&amp;"]",)</f>
        <v>Al Na'ir</v>
      </c>
      <c r="C52" s="144">
        <f t="array" ref="C52">round((F52-average(I52,L52,O52,R52,U52))*X52+if($B52=$H52,0,iferror(average(vlookup({$H52,$K52,$N52,$Q52,$T52},$B:$D,column(B$1),0)),index(C:C,match($H52,$B:$B,)))),3)</f>
        <v>60.097</v>
      </c>
      <c r="D52" s="144">
        <f t="array" ref="D52">round((G52-average(J52,M52,P52,S52,V52))*Y52+if($B52=$H52,0,iferror(average(vlookup({$H52,$K52,$N52,$Q52,$T52},$B:$D,column(C$1),0)),index(D:D,match($H52,$B:$B,)))),3)</f>
        <v>31.239</v>
      </c>
      <c r="E52" s="145">
        <v>2764.0</v>
      </c>
      <c r="F52" s="146">
        <v>726.38</v>
      </c>
      <c r="G52" s="146">
        <v>386.373</v>
      </c>
      <c r="H52" s="147" t="s">
        <v>404</v>
      </c>
      <c r="I52" s="146">
        <v>688.449</v>
      </c>
      <c r="J52" s="146">
        <v>406.09</v>
      </c>
      <c r="K52" s="148"/>
      <c r="L52" s="149"/>
      <c r="M52" s="149"/>
      <c r="N52" s="148"/>
      <c r="O52" s="149"/>
      <c r="P52" s="149"/>
      <c r="Q52" s="148"/>
      <c r="R52" s="149"/>
      <c r="S52" s="149"/>
      <c r="T52" s="148"/>
      <c r="U52" s="149"/>
      <c r="V52" s="149"/>
      <c r="W52" s="149"/>
      <c r="X52" s="150">
        <f t="shared" si="1"/>
        <v>1.584367573</v>
      </c>
      <c r="Y52" s="150">
        <f t="shared" si="2"/>
        <v>-1.584367573</v>
      </c>
    </row>
    <row r="53" ht="15.75" customHeight="1">
      <c r="A53" s="119">
        <v>52.0</v>
      </c>
      <c r="B53" s="143" t="str">
        <f t="array" ref="B53">index(Systems!$A:$E,match($A53,Systems!$A:$A,),match(B$1,Systems!$2:$2,))&amp;if(not(isblank(index(Systems!$A:$E,match($A53,Systems!$A:$A,),match(Systems!$C$2,Systems!$2:$2,))))," ["&amp;index(Systems!$A:$E,match($A53,Systems!$A:$A,),match(Systems!$C$2,Systems!$2:$2,))&amp;"]",)</f>
        <v>Alarion</v>
      </c>
      <c r="C53" s="144">
        <f t="array" ref="C53">round((F53-average(I53,L53,O53,R53,U53))*X53+if($B53=$H53,0,iferror(average(vlookup({$H53,$K53,$N53,$Q53,$T53},$B:$D,column(B$1),0)),index(C:C,match($H53,$B:$B,)))),3)</f>
        <v>-319.706</v>
      </c>
      <c r="D53" s="144">
        <f t="array" ref="D53">round((G53-average(J53,M53,P53,S53,V53))*Y53+if($B53=$H53,0,iferror(average(vlookup({$H53,$K53,$N53,$Q53,$T53},$B:$D,column(C$1),0)),index(D:D,match($H53,$B:$B,)))),3)</f>
        <v>138.602</v>
      </c>
      <c r="E53" s="145">
        <v>2764.0</v>
      </c>
      <c r="F53" s="146">
        <v>486.661</v>
      </c>
      <c r="G53" s="146">
        <v>318.609</v>
      </c>
      <c r="H53" s="147" t="s">
        <v>404</v>
      </c>
      <c r="I53" s="146">
        <v>688.449</v>
      </c>
      <c r="J53" s="146">
        <v>406.09</v>
      </c>
      <c r="K53" s="148"/>
      <c r="L53" s="149"/>
      <c r="M53" s="149"/>
      <c r="N53" s="148"/>
      <c r="O53" s="149"/>
      <c r="P53" s="149"/>
      <c r="Q53" s="148"/>
      <c r="R53" s="149"/>
      <c r="S53" s="149"/>
      <c r="T53" s="148"/>
      <c r="U53" s="149"/>
      <c r="V53" s="149"/>
      <c r="W53" s="149"/>
      <c r="X53" s="150">
        <f t="shared" si="1"/>
        <v>1.584367573</v>
      </c>
      <c r="Y53" s="150">
        <f t="shared" si="2"/>
        <v>-1.584367573</v>
      </c>
    </row>
    <row r="54" ht="15.75" customHeight="1">
      <c r="A54" s="119">
        <v>53.0</v>
      </c>
      <c r="B54" s="143" t="str">
        <f t="array" ref="B54">index(Systems!$A:$E,match($A54,Systems!$A:$A,),match(B$1,Systems!$2:$2,))&amp;if(not(isblank(index(Systems!$A:$E,match($A54,Systems!$A:$A,),match(Systems!$C$2,Systems!$2:$2,))))," ["&amp;index(Systems!$A:$E,match($A54,Systems!$A:$A,),match(Systems!$C$2,Systems!$2:$2,))&amp;"]",)</f>
        <v>Albalii</v>
      </c>
      <c r="C54" s="144">
        <f t="array" ref="C54">round((F54-average(I54,L54,O54,R54,U54))*X54+if($B54=$H54,0,iferror(average(vlookup({$H54,$K54,$N54,$Q54,$T54},$B:$D,column(B$1),0)),index(C:C,match($H54,$B:$B,)))),3)</f>
        <v>71.079</v>
      </c>
      <c r="D54" s="144">
        <f t="array" ref="D54">round((G54-average(J54,M54,P54,S54,V54))*Y54+if($B54=$H54,0,iferror(average(vlookup({$H54,$K54,$N54,$Q54,$T54},$B:$D,column(C$1),0)),index(D:D,match($H54,$B:$B,)))),3)</f>
        <v>78.532</v>
      </c>
      <c r="E54" s="145">
        <v>2764.0</v>
      </c>
      <c r="F54" s="146">
        <v>733.312</v>
      </c>
      <c r="G54" s="146">
        <v>356.523</v>
      </c>
      <c r="H54" s="147" t="s">
        <v>404</v>
      </c>
      <c r="I54" s="146">
        <v>688.449</v>
      </c>
      <c r="J54" s="146">
        <v>406.09</v>
      </c>
      <c r="K54" s="148"/>
      <c r="L54" s="149"/>
      <c r="M54" s="149"/>
      <c r="N54" s="148"/>
      <c r="O54" s="149"/>
      <c r="P54" s="149"/>
      <c r="Q54" s="148"/>
      <c r="R54" s="149"/>
      <c r="S54" s="149"/>
      <c r="T54" s="148"/>
      <c r="U54" s="149"/>
      <c r="V54" s="149"/>
      <c r="W54" s="149"/>
      <c r="X54" s="150">
        <f t="shared" si="1"/>
        <v>1.584367573</v>
      </c>
      <c r="Y54" s="150">
        <f t="shared" si="2"/>
        <v>-1.584367573</v>
      </c>
    </row>
    <row r="55" ht="15.75" customHeight="1">
      <c r="A55" s="119">
        <v>54.0</v>
      </c>
      <c r="B55" s="143" t="str">
        <f t="array" ref="B55">index(Systems!$A:$E,match($A55,Systems!$A:$A,),match(B$1,Systems!$2:$2,))&amp;if(not(isblank(index(Systems!$A:$E,match($A55,Systems!$A:$A,),match(Systems!$C$2,Systems!$2:$2,))))," ["&amp;index(Systems!$A:$E,match($A55,Systems!$A:$A,),match(Systems!$C$2,Systems!$2:$2,))&amp;"]",)</f>
        <v>Albert Falls</v>
      </c>
      <c r="C55" s="144">
        <f t="array" ref="C55">round((F55-average(I55,L55,O55,R55,U55))*X55+if($B55=$H55,0,iferror(average(vlookup({$H55,$K55,$N55,$Q55,$T55},$B:$D,column(B$1),0)),index(C:C,match($H55,$B:$B,)))),3)</f>
        <v>-259.83</v>
      </c>
      <c r="D55" s="144">
        <f t="array" ref="D55">round((G55-average(J55,M55,P55,S55,V55))*Y55+if($B55=$H55,0,iferror(average(vlookup({$H55,$K55,$N55,$Q55,$T55},$B:$D,column(C$1),0)),index(D:D,match($H55,$B:$B,)))),3)</f>
        <v>-132.288</v>
      </c>
      <c r="E55" s="145">
        <v>2764.0</v>
      </c>
      <c r="F55" s="146">
        <v>524.453</v>
      </c>
      <c r="G55" s="146">
        <v>489.586</v>
      </c>
      <c r="H55" s="147" t="s">
        <v>404</v>
      </c>
      <c r="I55" s="146">
        <v>688.449</v>
      </c>
      <c r="J55" s="146">
        <v>406.09</v>
      </c>
      <c r="K55" s="148"/>
      <c r="L55" s="149"/>
      <c r="M55" s="149"/>
      <c r="N55" s="148"/>
      <c r="O55" s="149"/>
      <c r="P55" s="149"/>
      <c r="Q55" s="148"/>
      <c r="R55" s="149"/>
      <c r="S55" s="149"/>
      <c r="T55" s="148"/>
      <c r="U55" s="149"/>
      <c r="V55" s="149"/>
      <c r="W55" s="149"/>
      <c r="X55" s="150">
        <f t="shared" si="1"/>
        <v>1.584367573</v>
      </c>
      <c r="Y55" s="150">
        <f t="shared" si="2"/>
        <v>-1.584367573</v>
      </c>
    </row>
    <row r="56" ht="15.75" customHeight="1">
      <c r="A56" s="119">
        <v>55.0</v>
      </c>
      <c r="B56" s="143" t="str">
        <f t="array" ref="B56">index(Systems!$A:$E,match($A56,Systems!$A:$A,),match(B$1,Systems!$2:$2,))&amp;if(not(isblank(index(Systems!$A:$E,match($A56,Systems!$A:$A,),match(Systems!$C$2,Systems!$2:$2,))))," ["&amp;index(Systems!$A:$E,match($A56,Systems!$A:$A,),match(Systems!$C$2,Systems!$2:$2,))&amp;"]",)</f>
        <v>Albion [LC]</v>
      </c>
      <c r="C56" s="144">
        <f t="array" ref="C56">round((F56-average(I56,L56,O56,R56,U56))*X56+if($B56=$H56,0,iferror(average(vlookup({$H56,$K56,$N56,$Q56,$T56},$B:$D,column(B$1),0)),index(C:C,match($H56,$B:$B,)))),3)</f>
        <v>-284.426</v>
      </c>
      <c r="D56" s="144">
        <f t="array" ref="D56">round((G56-average(J56,M56,P56,S56,V56))*Y56+if($B56=$H56,0,iferror(average(vlookup({$H56,$K56,$N56,$Q56,$T56},$B:$D,column(C$1),0)),index(D:D,match($H56,$B:$B,)))),3)</f>
        <v>143.518</v>
      </c>
      <c r="E56" s="145">
        <v>2764.0</v>
      </c>
      <c r="F56" s="146">
        <v>508.929</v>
      </c>
      <c r="G56" s="146">
        <v>315.506</v>
      </c>
      <c r="H56" s="147" t="s">
        <v>404</v>
      </c>
      <c r="I56" s="146">
        <v>688.449</v>
      </c>
      <c r="J56" s="146">
        <v>406.09</v>
      </c>
      <c r="K56" s="148"/>
      <c r="L56" s="149"/>
      <c r="M56" s="149"/>
      <c r="N56" s="148"/>
      <c r="O56" s="149"/>
      <c r="P56" s="149"/>
      <c r="Q56" s="148"/>
      <c r="R56" s="149"/>
      <c r="S56" s="149"/>
      <c r="T56" s="148"/>
      <c r="U56" s="149"/>
      <c r="V56" s="149"/>
      <c r="W56" s="149"/>
      <c r="X56" s="150">
        <f t="shared" si="1"/>
        <v>1.584367573</v>
      </c>
      <c r="Y56" s="150">
        <f t="shared" si="2"/>
        <v>-1.584367573</v>
      </c>
    </row>
    <row r="57" ht="15.75" customHeight="1">
      <c r="A57" s="119">
        <v>56.0</v>
      </c>
      <c r="B57" s="143" t="str">
        <f t="array" ref="B57">index(Systems!$A:$E,match($A57,Systems!$A:$A,),match(B$1,Systems!$2:$2,))&amp;if(not(isblank(index(Systems!$A:$E,match($A57,Systems!$A:$A,),match(Systems!$C$2,Systems!$2:$2,))))," ["&amp;index(Systems!$A:$E,match($A57,Systems!$A:$A,),match(Systems!$C$2,Systems!$2:$2,))&amp;"]",)</f>
        <v>Alchiba</v>
      </c>
      <c r="C57" s="144">
        <f t="array" ref="C57">round((F57-average(I57,L57,O57,R57,U57))*X57+if($B57=$H57,0,iferror(average(vlookup({$H57,$K57,$N57,$Q57,$T57},$B:$D,column(B$1),0)),index(C:C,match($H57,$B:$B,)))),3)</f>
        <v>-67.732</v>
      </c>
      <c r="D57" s="144">
        <f t="array" ref="D57">round((G57-average(J57,M57,P57,S57,V57))*Y57+if($B57=$H57,0,iferror(average(vlookup({$H57,$K57,$N57,$Q57,$T57},$B:$D,column(C$1),0)),index(D:D,match($H57,$B:$B,)))),3)</f>
        <v>1.767</v>
      </c>
      <c r="E57" s="145">
        <v>2764.0</v>
      </c>
      <c r="F57" s="146">
        <v>645.699</v>
      </c>
      <c r="G57" s="146">
        <v>404.975</v>
      </c>
      <c r="H57" s="147" t="s">
        <v>404</v>
      </c>
      <c r="I57" s="146">
        <v>688.449</v>
      </c>
      <c r="J57" s="146">
        <v>406.09</v>
      </c>
      <c r="K57" s="148"/>
      <c r="L57" s="149"/>
      <c r="M57" s="149"/>
      <c r="N57" s="148"/>
      <c r="O57" s="149"/>
      <c r="P57" s="149"/>
      <c r="Q57" s="148"/>
      <c r="R57" s="149"/>
      <c r="S57" s="149"/>
      <c r="T57" s="148"/>
      <c r="U57" s="149"/>
      <c r="V57" s="149"/>
      <c r="W57" s="149"/>
      <c r="X57" s="150">
        <f t="shared" si="1"/>
        <v>1.584367573</v>
      </c>
      <c r="Y57" s="150">
        <f t="shared" si="2"/>
        <v>-1.584367573</v>
      </c>
    </row>
    <row r="58" ht="15.75" customHeight="1">
      <c r="A58" s="119">
        <v>57.0</v>
      </c>
      <c r="B58" s="143" t="str">
        <f t="array" ref="B58">index(Systems!$A:$E,match($A58,Systems!$A:$A,),match(B$1,Systems!$2:$2,))&amp;if(not(isblank(index(Systems!$A:$E,match($A58,Systems!$A:$A,),match(Systems!$C$2,Systems!$2:$2,))))," ["&amp;index(Systems!$A:$E,match($A58,Systems!$A:$A,),match(Systems!$C$2,Systems!$2:$2,))&amp;"]",)</f>
        <v>Alcor</v>
      </c>
      <c r="C58" s="144">
        <f t="array" ref="C58">round((F58-average(I58,L58,O58,R58,U58))*X58+if($B58=$H58,0,iferror(average(vlookup({$H58,$K58,$N58,$Q58,$T58},$B:$D,column(B$1),0)),index(C:C,match($H58,$B:$B,)))),3)</f>
        <v>-74.708</v>
      </c>
      <c r="D58" s="144">
        <f t="array" ref="D58">round((G58-average(J58,M58,P58,S58,V58))*Y58+if($B58=$H58,0,iferror(average(vlookup({$H58,$K58,$N58,$Q58,$T58},$B:$D,column(C$1),0)),index(D:D,match($H58,$B:$B,)))),3)</f>
        <v>28.904</v>
      </c>
      <c r="E58" s="145">
        <v>2764.0</v>
      </c>
      <c r="F58" s="146">
        <v>641.296</v>
      </c>
      <c r="G58" s="146">
        <v>387.847</v>
      </c>
      <c r="H58" s="147" t="s">
        <v>404</v>
      </c>
      <c r="I58" s="146">
        <v>688.449</v>
      </c>
      <c r="J58" s="146">
        <v>406.09</v>
      </c>
      <c r="K58" s="148"/>
      <c r="L58" s="149"/>
      <c r="M58" s="149"/>
      <c r="N58" s="148"/>
      <c r="O58" s="149"/>
      <c r="P58" s="149"/>
      <c r="Q58" s="148"/>
      <c r="R58" s="149"/>
      <c r="S58" s="149"/>
      <c r="T58" s="148"/>
      <c r="U58" s="149"/>
      <c r="V58" s="149"/>
      <c r="W58" s="149"/>
      <c r="X58" s="150">
        <f t="shared" si="1"/>
        <v>1.584367573</v>
      </c>
      <c r="Y58" s="150">
        <f t="shared" si="2"/>
        <v>-1.584367573</v>
      </c>
    </row>
    <row r="59" ht="15.75" customHeight="1">
      <c r="A59" s="119">
        <v>58.0</v>
      </c>
      <c r="B59" s="143" t="str">
        <f t="array" ref="B59">index(Systems!$A:$E,match($A59,Systems!$A:$A,),match(B$1,Systems!$2:$2,))&amp;if(not(isblank(index(Systems!$A:$E,match($A59,Systems!$A:$A,),match(Systems!$C$2,Systems!$2:$2,))))," ["&amp;index(Systems!$A:$E,match($A59,Systems!$A:$A,),match(Systems!$C$2,Systems!$2:$2,))&amp;"]",)</f>
        <v>Alcyone</v>
      </c>
      <c r="C59" s="144">
        <f t="array" ref="C59">round((F59-average(I59,L59,O59,R59,U59))*X59+if($B59=$H59,0,iferror(average(vlookup({$H59,$K59,$N59,$Q59,$T59},$B:$D,column(B$1),0)),index(C:C,match($H59,$B:$B,)))),3)</f>
        <v>129.758</v>
      </c>
      <c r="D59" s="144">
        <f t="array" ref="D59">round((G59-average(J59,M59,P59,S59,V59))*Y59+if($B59=$H59,0,iferror(average(vlookup({$H59,$K59,$N59,$Q59,$T59},$B:$D,column(C$1),0)),index(D:D,match($H59,$B:$B,)))),3)</f>
        <v>-197.583</v>
      </c>
      <c r="E59" s="145">
        <v>2764.0</v>
      </c>
      <c r="F59" s="146">
        <v>770.348</v>
      </c>
      <c r="G59" s="146">
        <v>530.798</v>
      </c>
      <c r="H59" s="147" t="s">
        <v>404</v>
      </c>
      <c r="I59" s="146">
        <v>688.449</v>
      </c>
      <c r="J59" s="146">
        <v>406.09</v>
      </c>
      <c r="K59" s="148"/>
      <c r="L59" s="149"/>
      <c r="M59" s="149"/>
      <c r="N59" s="148"/>
      <c r="O59" s="149"/>
      <c r="P59" s="149"/>
      <c r="Q59" s="148"/>
      <c r="R59" s="149"/>
      <c r="S59" s="149"/>
      <c r="T59" s="148"/>
      <c r="U59" s="149"/>
      <c r="V59" s="149"/>
      <c r="W59" s="149"/>
      <c r="X59" s="150">
        <f t="shared" si="1"/>
        <v>1.584367573</v>
      </c>
      <c r="Y59" s="150">
        <f t="shared" si="2"/>
        <v>-1.584367573</v>
      </c>
    </row>
    <row r="60" ht="15.75" customHeight="1">
      <c r="A60" s="119">
        <v>59.0</v>
      </c>
      <c r="B60" s="143" t="str">
        <f t="array" ref="B60">index(Systems!$A:$E,match($A60,Systems!$A:$A,),match(B$1,Systems!$2:$2,))&amp;if(not(isblank(index(Systems!$A:$E,match($A60,Systems!$A:$A,),match(Systems!$C$2,Systems!$2:$2,))))," ["&amp;index(Systems!$A:$E,match($A60,Systems!$A:$A,),match(Systems!$C$2,Systems!$2:$2,))&amp;"]",)</f>
        <v>Aldebaran</v>
      </c>
      <c r="C60" s="144">
        <f t="array" ref="C60">round((F60-average(I60,L60,O60,R60,U60))*X60+if($B60=$H60,0,iferror(average(vlookup({$H60,$K60,$N60,$Q60,$T60},$B:$D,column(B$1),0)),index(C:C,match($H60,$B:$B,)))),3)</f>
        <v>24.813</v>
      </c>
      <c r="D60" s="144">
        <f t="array" ref="D60">round((G60-average(J60,M60,P60,S60,V60))*Y60+if($B60=$H60,0,iferror(average(vlookup({$H60,$K60,$N60,$Q60,$T60},$B:$D,column(C$1),0)),index(D:D,match($H60,$B:$B,)))),3)</f>
        <v>-64.414</v>
      </c>
      <c r="E60" s="145">
        <v>2764.0</v>
      </c>
      <c r="F60" s="146">
        <v>704.11</v>
      </c>
      <c r="G60" s="146">
        <v>446.746</v>
      </c>
      <c r="H60" s="147" t="s">
        <v>404</v>
      </c>
      <c r="I60" s="146">
        <v>688.449</v>
      </c>
      <c r="J60" s="146">
        <v>406.09</v>
      </c>
      <c r="K60" s="148"/>
      <c r="L60" s="149"/>
      <c r="M60" s="149"/>
      <c r="N60" s="148"/>
      <c r="O60" s="149"/>
      <c r="P60" s="149"/>
      <c r="Q60" s="148"/>
      <c r="R60" s="149"/>
      <c r="S60" s="149"/>
      <c r="T60" s="148"/>
      <c r="U60" s="149"/>
      <c r="V60" s="149"/>
      <c r="W60" s="149"/>
      <c r="X60" s="150">
        <f t="shared" si="1"/>
        <v>1.584367573</v>
      </c>
      <c r="Y60" s="150">
        <f t="shared" si="2"/>
        <v>-1.584367573</v>
      </c>
    </row>
    <row r="61" ht="15.75" customHeight="1">
      <c r="A61" s="119">
        <v>60.0</v>
      </c>
      <c r="B61" s="143" t="str">
        <f t="array" ref="B61">index(Systems!$A:$E,match($A61,Systems!$A:$A,),match(B$1,Systems!$2:$2,))&amp;if(not(isblank(index(Systems!$A:$E,match($A61,Systems!$A:$A,),match(Systems!$C$2,Systems!$2:$2,))))," ["&amp;index(Systems!$A:$E,match($A61,Systems!$A:$A,),match(Systems!$C$2,Systems!$2:$2,))&amp;"]",)</f>
        <v>Aldertaine</v>
      </c>
      <c r="C61" s="144">
        <f t="array" ref="C61">round((F61-average(I61,L61,O61,R61,U61))*X61+if($B61=$H61,0,iferror(average(vlookup({$H61,$K61,$N61,$Q61,$T61},$B:$D,column(B$1),0)),index(C:C,match($H61,$B:$B,)))),3)</f>
        <v>44.714</v>
      </c>
      <c r="D61" s="144">
        <f t="array" ref="D61">round((G61-average(J61,M61,P61,S61,V61))*Y61+if($B61=$H61,0,iferror(average(vlookup({$H61,$K61,$N61,$Q61,$T61},$B:$D,column(C$1),0)),index(D:D,match($H61,$B:$B,)))),3)</f>
        <v>-191.043</v>
      </c>
      <c r="E61" s="145">
        <v>2764.0</v>
      </c>
      <c r="F61" s="146">
        <v>716.671</v>
      </c>
      <c r="G61" s="146">
        <v>526.67</v>
      </c>
      <c r="H61" s="147" t="s">
        <v>404</v>
      </c>
      <c r="I61" s="146">
        <v>688.449</v>
      </c>
      <c r="J61" s="146">
        <v>406.09</v>
      </c>
      <c r="K61" s="148"/>
      <c r="L61" s="149"/>
      <c r="M61" s="149"/>
      <c r="N61" s="148"/>
      <c r="O61" s="149"/>
      <c r="P61" s="149"/>
      <c r="Q61" s="148"/>
      <c r="R61" s="149"/>
      <c r="S61" s="149"/>
      <c r="T61" s="148"/>
      <c r="U61" s="149"/>
      <c r="V61" s="149"/>
      <c r="W61" s="149"/>
      <c r="X61" s="150">
        <f t="shared" si="1"/>
        <v>1.584367573</v>
      </c>
      <c r="Y61" s="150">
        <f t="shared" si="2"/>
        <v>-1.584367573</v>
      </c>
    </row>
    <row r="62" ht="15.75" customHeight="1">
      <c r="A62" s="119">
        <v>61.0</v>
      </c>
      <c r="B62" s="143" t="str">
        <f t="array" ref="B62">index(Systems!$A:$E,match($A62,Systems!$A:$A,),match(B$1,Systems!$2:$2,))&amp;if(not(isblank(index(Systems!$A:$E,match($A62,Systems!$A:$A,),match(Systems!$C$2,Systems!$2:$2,))))," ["&amp;index(Systems!$A:$E,match($A62,Systems!$A:$A,),match(Systems!$C$2,Systems!$2:$2,))&amp;"]",)</f>
        <v>Aldrecht</v>
      </c>
      <c r="C62" s="144">
        <f t="array" ref="C62">round((F62-average(I62,L62,O62,R62,U62))*X62+if($B62=$H62,0,iferror(average(vlookup({$H62,$K62,$N62,$Q62,$T62},$B:$D,column(B$1),0)),index(C:C,match($H62,$B:$B,)))),3)</f>
        <v>150.833</v>
      </c>
      <c r="D62" s="144">
        <f t="array" ref="D62">round((G62-average(J62,M62,P62,S62,V62))*Y62+if($B62=$H62,0,iferror(average(vlookup({$H62,$K62,$N62,$Q62,$T62},$B:$D,column(C$1),0)),index(D:D,match($H62,$B:$B,)))),3)</f>
        <v>88.192</v>
      </c>
      <c r="E62" s="145">
        <v>2764.0</v>
      </c>
      <c r="F62" s="146">
        <v>783.65</v>
      </c>
      <c r="G62" s="146">
        <v>350.426</v>
      </c>
      <c r="H62" s="147" t="s">
        <v>404</v>
      </c>
      <c r="I62" s="146">
        <v>688.449</v>
      </c>
      <c r="J62" s="146">
        <v>406.09</v>
      </c>
      <c r="K62" s="148"/>
      <c r="L62" s="149"/>
      <c r="M62" s="149"/>
      <c r="N62" s="148"/>
      <c r="O62" s="149"/>
      <c r="P62" s="149"/>
      <c r="Q62" s="148"/>
      <c r="R62" s="149"/>
      <c r="S62" s="149"/>
      <c r="T62" s="148"/>
      <c r="U62" s="149"/>
      <c r="V62" s="149"/>
      <c r="W62" s="149"/>
      <c r="X62" s="150">
        <f t="shared" si="1"/>
        <v>1.584367573</v>
      </c>
      <c r="Y62" s="150">
        <f t="shared" si="2"/>
        <v>-1.584367573</v>
      </c>
    </row>
    <row r="63" ht="15.75" customHeight="1">
      <c r="A63" s="119">
        <v>62.0</v>
      </c>
      <c r="B63" s="143" t="str">
        <f t="array" ref="B63">index(Systems!$A:$E,match($A63,Systems!$A:$A,),match(B$1,Systems!$2:$2,))&amp;if(not(isblank(index(Systems!$A:$E,match($A63,Systems!$A:$A,),match(Systems!$C$2,Systems!$2:$2,))))," ["&amp;index(Systems!$A:$E,match($A63,Systems!$A:$A,),match(Systems!$C$2,Systems!$2:$2,))&amp;"]",)</f>
        <v>Alegro</v>
      </c>
      <c r="C63" s="144">
        <f t="array" ref="C63">round((F63-average(I63,L63,O63,R63,U63))*X63+if($B63=$H63,0,iferror(average(vlookup({$H63,$K63,$N63,$Q63,$T63},$B:$D,column(B$1),0)),index(C:C,match($H63,$B:$B,)))),3)</f>
        <v>429.841</v>
      </c>
      <c r="D63" s="144">
        <f t="array" ref="D63">round((G63-average(J63,M63,P63,S63,V63))*Y63+if($B63=$H63,0,iferror(average(vlookup({$H63,$K63,$N63,$Q63,$T63},$B:$D,column(C$1),0)),index(D:D,match($H63,$B:$B,)))),3)</f>
        <v>144.618</v>
      </c>
      <c r="E63" s="145">
        <v>2764.0</v>
      </c>
      <c r="F63" s="146">
        <v>959.75</v>
      </c>
      <c r="G63" s="146">
        <v>314.812</v>
      </c>
      <c r="H63" s="147" t="s">
        <v>404</v>
      </c>
      <c r="I63" s="146">
        <v>688.449</v>
      </c>
      <c r="J63" s="146">
        <v>406.09</v>
      </c>
      <c r="K63" s="148"/>
      <c r="L63" s="149"/>
      <c r="M63" s="149"/>
      <c r="N63" s="148"/>
      <c r="O63" s="149"/>
      <c r="P63" s="149"/>
      <c r="Q63" s="148"/>
      <c r="R63" s="149"/>
      <c r="S63" s="149"/>
      <c r="T63" s="148"/>
      <c r="U63" s="149"/>
      <c r="V63" s="149"/>
      <c r="W63" s="149"/>
      <c r="X63" s="150">
        <f t="shared" si="1"/>
        <v>1.584367573</v>
      </c>
      <c r="Y63" s="150">
        <f t="shared" si="2"/>
        <v>-1.584367573</v>
      </c>
    </row>
    <row r="64" ht="15.75" customHeight="1">
      <c r="A64" s="119">
        <v>63.0</v>
      </c>
      <c r="B64" s="143" t="str">
        <f t="array" ref="B64">index(Systems!$A:$E,match($A64,Systems!$A:$A,),match(B$1,Systems!$2:$2,))&amp;if(not(isblank(index(Systems!$A:$E,match($A64,Systems!$A:$A,),match(Systems!$C$2,Systems!$2:$2,))))," ["&amp;index(Systems!$A:$E,match($A64,Systems!$A:$A,),match(Systems!$C$2,Systems!$2:$2,))&amp;"]",)</f>
        <v>Alekseyevka</v>
      </c>
      <c r="C64" s="144">
        <f t="array" ref="C64">round((F64-average(I64,L64,O64,R64,U64))*X64+if($B64=$H64,0,iferror(average(vlookup({$H64,$K64,$N64,$Q64,$T64},$B:$D,column(B$1),0)),index(C:C,match($H64,$B:$B,)))),3)</f>
        <v>-403.504</v>
      </c>
      <c r="D64" s="144">
        <f t="array" ref="D64">round((G64-average(J64,M64,P64,S64,V64))*Y64+if($B64=$H64,0,iferror(average(vlookup({$H64,$K64,$N64,$Q64,$T64},$B:$D,column(C$1),0)),index(D:D,match($H64,$B:$B,)))),3)</f>
        <v>183.741</v>
      </c>
      <c r="E64" s="145">
        <v>2764.0</v>
      </c>
      <c r="F64" s="146">
        <v>433.771</v>
      </c>
      <c r="G64" s="146">
        <v>290.119</v>
      </c>
      <c r="H64" s="147" t="s">
        <v>404</v>
      </c>
      <c r="I64" s="146">
        <v>688.449</v>
      </c>
      <c r="J64" s="146">
        <v>406.09</v>
      </c>
      <c r="K64" s="148"/>
      <c r="L64" s="149"/>
      <c r="M64" s="149"/>
      <c r="N64" s="148"/>
      <c r="O64" s="149"/>
      <c r="P64" s="149"/>
      <c r="Q64" s="148"/>
      <c r="R64" s="149"/>
      <c r="S64" s="149"/>
      <c r="T64" s="148"/>
      <c r="U64" s="149"/>
      <c r="V64" s="149"/>
      <c r="W64" s="149"/>
      <c r="X64" s="150">
        <f t="shared" si="1"/>
        <v>1.584367573</v>
      </c>
      <c r="Y64" s="150">
        <f t="shared" si="2"/>
        <v>-1.584367573</v>
      </c>
    </row>
    <row r="65" ht="15.75" customHeight="1">
      <c r="A65" s="119">
        <v>64.0</v>
      </c>
      <c r="B65" s="143" t="str">
        <f t="array" ref="B65">index(Systems!$A:$E,match($A65,Systems!$A:$A,),match(B$1,Systems!$2:$2,))&amp;if(not(isblank(index(Systems!$A:$E,match($A65,Systems!$A:$A,),match(Systems!$C$2,Systems!$2:$2,))))," ["&amp;index(Systems!$A:$E,match($A65,Systems!$A:$A,),match(Systems!$C$2,Systems!$2:$2,))&amp;"]",)</f>
        <v>Alexandria [CC]</v>
      </c>
      <c r="C65" s="144">
        <f t="array" ref="C65">round((F65-average(I65,L65,O65,R65,U65))*X65+if($B65=$H65,0,iferror(average(vlookup({$H65,$K65,$N65,$Q65,$T65},$B:$D,column(B$1),0)),index(C:C,match($H65,$B:$B,)))),3)</f>
        <v>110.827</v>
      </c>
      <c r="D65" s="144">
        <f t="array" ref="D65">round((G65-average(J65,M65,P65,S65,V65))*Y65+if($B65=$H65,0,iferror(average(vlookup({$H65,$K65,$N65,$Q65,$T65},$B:$D,column(C$1),0)),index(D:D,match($H65,$B:$B,)))),3)</f>
        <v>-356.104</v>
      </c>
      <c r="E65" s="145">
        <v>2764.0</v>
      </c>
      <c r="F65" s="146">
        <v>758.399</v>
      </c>
      <c r="G65" s="146">
        <v>630.851</v>
      </c>
      <c r="H65" s="147" t="s">
        <v>404</v>
      </c>
      <c r="I65" s="146">
        <v>688.449</v>
      </c>
      <c r="J65" s="146">
        <v>406.09</v>
      </c>
      <c r="K65" s="148"/>
      <c r="L65" s="149"/>
      <c r="M65" s="149"/>
      <c r="N65" s="148"/>
      <c r="O65" s="149"/>
      <c r="P65" s="149"/>
      <c r="Q65" s="148"/>
      <c r="R65" s="149"/>
      <c r="S65" s="149"/>
      <c r="T65" s="148"/>
      <c r="U65" s="149"/>
      <c r="V65" s="149"/>
      <c r="W65" s="149"/>
      <c r="X65" s="150">
        <f t="shared" si="1"/>
        <v>1.584367573</v>
      </c>
      <c r="Y65" s="150">
        <f t="shared" si="2"/>
        <v>-1.584367573</v>
      </c>
    </row>
    <row r="66" ht="15.75" customHeight="1">
      <c r="A66" s="119">
        <v>65.0</v>
      </c>
      <c r="B66" s="143" t="str">
        <f t="array" ref="B66">index(Systems!$A:$E,match($A66,Systems!$A:$A,),match(B$1,Systems!$2:$2,))&amp;if(not(isblank(index(Systems!$A:$E,match($A66,Systems!$A:$A,),match(Systems!$C$2,Systems!$2:$2,))))," ["&amp;index(Systems!$A:$E,match($A66,Systems!$A:$A,),match(Systems!$C$2,Systems!$2:$2,))&amp;"]",)</f>
        <v>Alexandria [LC]</v>
      </c>
      <c r="C66" s="144">
        <f t="array" ref="C66">round((F66-average(I66,L66,O66,R66,U66))*X66+if($B66=$H66,0,iferror(average(vlookup({$H66,$K66,$N66,$Q66,$T66},$B:$D,column(B$1),0)),index(C:C,match($H66,$B:$B,)))),3)</f>
        <v>-57.639</v>
      </c>
      <c r="D66" s="144">
        <f t="array" ref="D66">round((G66-average(J66,M66,P66,S66,V66))*Y66+if($B66=$H66,0,iferror(average(vlookup({$H66,$K66,$N66,$Q66,$T66},$B:$D,column(C$1),0)),index(D:D,match($H66,$B:$B,)))),3)</f>
        <v>115.993</v>
      </c>
      <c r="E66" s="145">
        <v>2764.0</v>
      </c>
      <c r="F66" s="146">
        <v>652.069</v>
      </c>
      <c r="G66" s="146">
        <v>332.879</v>
      </c>
      <c r="H66" s="147" t="s">
        <v>404</v>
      </c>
      <c r="I66" s="146">
        <v>688.449</v>
      </c>
      <c r="J66" s="146">
        <v>406.09</v>
      </c>
      <c r="K66" s="148"/>
      <c r="L66" s="149"/>
      <c r="M66" s="149"/>
      <c r="N66" s="148"/>
      <c r="O66" s="149"/>
      <c r="P66" s="149"/>
      <c r="Q66" s="148"/>
      <c r="R66" s="149"/>
      <c r="S66" s="149"/>
      <c r="T66" s="148"/>
      <c r="U66" s="149"/>
      <c r="V66" s="149"/>
      <c r="W66" s="149"/>
      <c r="X66" s="150">
        <f t="shared" si="1"/>
        <v>1.584367573</v>
      </c>
      <c r="Y66" s="150">
        <f t="shared" si="2"/>
        <v>-1.584367573</v>
      </c>
    </row>
    <row r="67" ht="15.75" customHeight="1">
      <c r="A67" s="119">
        <v>66.0</v>
      </c>
      <c r="B67" s="143" t="str">
        <f t="array" ref="B67">index(Systems!$A:$E,match($A67,Systems!$A:$A,),match(B$1,Systems!$2:$2,))&amp;if(not(isblank(index(Systems!$A:$E,match($A67,Systems!$A:$A,),match(Systems!$C$2,Systems!$2:$2,))))," ["&amp;index(Systems!$A:$E,match($A67,Systems!$A:$A,),match(Systems!$C$2,Systems!$2:$2,))&amp;"]",)</f>
        <v>Alfirk</v>
      </c>
      <c r="C67" s="144">
        <f t="array" ref="C67">round((F67-average(I67,L67,O67,R67,U67))*X67+if($B67=$H67,0,iferror(average(vlookup({$H67,$K67,$N67,$Q67,$T67},$B:$D,column(B$1),0)),index(C:C,match($H67,$B:$B,)))),3)</f>
        <v>588.602</v>
      </c>
      <c r="D67" s="144">
        <f t="array" ref="D67">round((G67-average(J67,M67,P67,S67,V67))*Y67+if($B67=$H67,0,iferror(average(vlookup({$H67,$K67,$N67,$Q67,$T67},$B:$D,column(C$1),0)),index(D:D,match($H67,$B:$B,)))),3)</f>
        <v>454.172</v>
      </c>
      <c r="E67" s="145">
        <v>2764.0</v>
      </c>
      <c r="F67" s="146">
        <v>1059.955</v>
      </c>
      <c r="G67" s="146">
        <v>119.432</v>
      </c>
      <c r="H67" s="147" t="s">
        <v>404</v>
      </c>
      <c r="I67" s="146">
        <v>688.449</v>
      </c>
      <c r="J67" s="146">
        <v>406.09</v>
      </c>
      <c r="K67" s="148"/>
      <c r="L67" s="149"/>
      <c r="M67" s="149"/>
      <c r="N67" s="148"/>
      <c r="O67" s="149"/>
      <c r="P67" s="149"/>
      <c r="Q67" s="148"/>
      <c r="R67" s="149"/>
      <c r="S67" s="149"/>
      <c r="T67" s="148"/>
      <c r="U67" s="149"/>
      <c r="V67" s="149"/>
      <c r="W67" s="149"/>
      <c r="X67" s="150">
        <f t="shared" si="1"/>
        <v>1.584367573</v>
      </c>
      <c r="Y67" s="150">
        <f t="shared" si="2"/>
        <v>-1.584367573</v>
      </c>
    </row>
    <row r="68" ht="15.75" customHeight="1">
      <c r="A68" s="119">
        <v>67.0</v>
      </c>
      <c r="B68" s="143" t="str">
        <f t="array" ref="B68">index(Systems!$A:$E,match($A68,Systems!$A:$A,),match(B$1,Systems!$2:$2,))&amp;if(not(isblank(index(Systems!$A:$E,match($A68,Systems!$A:$A,),match(Systems!$C$2,Systems!$2:$2,))))," ["&amp;index(Systems!$A:$E,match($A68,Systems!$A:$A,),match(Systems!$C$2,Systems!$2:$2,))&amp;"]",)</f>
        <v>Algate</v>
      </c>
      <c r="C68" s="144">
        <f t="array" ref="C68">round((F68-average(I68,L68,O68,R68,U68))*X68+if($B68=$H68,0,iferror(average(vlookup({$H68,$K68,$N68,$Q68,$T68},$B:$D,column(B$1),0)),index(C:C,match($H68,$B:$B,)))),3)</f>
        <v>323.626</v>
      </c>
      <c r="D68" s="144">
        <f t="array" ref="D68">round((G68-average(J68,M68,P68,S68,V68))*Y68+if($B68=$H68,0,iferror(average(vlookup({$H68,$K68,$N68,$Q68,$T68},$B:$D,column(C$1),0)),index(D:D,match($H68,$B:$B,)))),3)</f>
        <v>378.128</v>
      </c>
      <c r="E68" s="145">
        <v>2764.0</v>
      </c>
      <c r="F68" s="146">
        <v>892.711</v>
      </c>
      <c r="G68" s="146">
        <v>167.428</v>
      </c>
      <c r="H68" s="147" t="s">
        <v>404</v>
      </c>
      <c r="I68" s="146">
        <v>688.449</v>
      </c>
      <c r="J68" s="146">
        <v>406.09</v>
      </c>
      <c r="K68" s="148"/>
      <c r="L68" s="149"/>
      <c r="M68" s="149"/>
      <c r="N68" s="148"/>
      <c r="O68" s="149"/>
      <c r="P68" s="149"/>
      <c r="Q68" s="148"/>
      <c r="R68" s="149"/>
      <c r="S68" s="149"/>
      <c r="T68" s="148"/>
      <c r="U68" s="149"/>
      <c r="V68" s="149"/>
      <c r="W68" s="149"/>
      <c r="X68" s="150">
        <f t="shared" si="1"/>
        <v>1.584367573</v>
      </c>
      <c r="Y68" s="150">
        <f t="shared" si="2"/>
        <v>-1.584367573</v>
      </c>
    </row>
    <row r="69" ht="15.75" customHeight="1">
      <c r="A69" s="119">
        <v>68.0</v>
      </c>
      <c r="B69" s="143" t="str">
        <f t="array" ref="B69">index(Systems!$A:$E,match($A69,Systems!$A:$A,),match(B$1,Systems!$2:$2,))&amp;if(not(isblank(index(Systems!$A:$E,match($A69,Systems!$A:$A,),match(Systems!$C$2,Systems!$2:$2,))))," ["&amp;index(Systems!$A:$E,match($A69,Systems!$A:$A,),match(Systems!$C$2,Systems!$2:$2,))&amp;"]",)</f>
        <v>Algedi</v>
      </c>
      <c r="C69" s="144">
        <f t="array" ref="C69">round((F69-average(I69,L69,O69,R69,U69))*X69+if($B69=$H69,0,iferror(average(vlookup({$H69,$K69,$N69,$Q69,$T69},$B:$D,column(B$1),0)),index(C:C,match($H69,$B:$B,)))),3)</f>
        <v>66.07</v>
      </c>
      <c r="D69" s="144">
        <f t="array" ref="D69">round((G69-average(J69,M69,P69,S69,V69))*Y69+if($B69=$H69,0,iferror(average(vlookup({$H69,$K69,$N69,$Q69,$T69},$B:$D,column(C$1),0)),index(D:D,match($H69,$B:$B,)))),3)</f>
        <v>94.935</v>
      </c>
      <c r="E69" s="145">
        <v>2764.0</v>
      </c>
      <c r="F69" s="146">
        <v>730.15</v>
      </c>
      <c r="G69" s="146">
        <v>346.17</v>
      </c>
      <c r="H69" s="147" t="s">
        <v>404</v>
      </c>
      <c r="I69" s="146">
        <v>688.449</v>
      </c>
      <c r="J69" s="146">
        <v>406.09</v>
      </c>
      <c r="K69" s="148"/>
      <c r="L69" s="149"/>
      <c r="M69" s="149"/>
      <c r="N69" s="148"/>
      <c r="O69" s="149"/>
      <c r="P69" s="149"/>
      <c r="Q69" s="148"/>
      <c r="R69" s="149"/>
      <c r="S69" s="149"/>
      <c r="T69" s="148"/>
      <c r="U69" s="149"/>
      <c r="V69" s="149"/>
      <c r="W69" s="149"/>
      <c r="X69" s="150">
        <f t="shared" si="1"/>
        <v>1.584367573</v>
      </c>
      <c r="Y69" s="150">
        <f t="shared" si="2"/>
        <v>-1.584367573</v>
      </c>
    </row>
    <row r="70" ht="15.75" customHeight="1">
      <c r="A70" s="119">
        <v>69.0</v>
      </c>
      <c r="B70" s="143" t="str">
        <f t="array" ref="B70">index(Systems!$A:$E,match($A70,Systems!$A:$A,),match(B$1,Systems!$2:$2,))&amp;if(not(isblank(index(Systems!$A:$E,match($A70,Systems!$A:$A,),match(Systems!$C$2,Systems!$2:$2,))))," ["&amp;index(Systems!$A:$E,match($A70,Systems!$A:$A,),match(Systems!$C$2,Systems!$2:$2,))&amp;"]",)</f>
        <v>Algol</v>
      </c>
      <c r="C70" s="144">
        <f t="array" ref="C70">round((F70-average(I70,L70,O70,R70,U70))*X70+if($B70=$H70,0,iferror(average(vlookup({$H70,$K70,$N70,$Q70,$T70},$B:$D,column(B$1),0)),index(C:C,match($H70,$B:$B,)))),3)</f>
        <v>64.875</v>
      </c>
      <c r="D70" s="144">
        <f t="array" ref="D70">round((G70-average(J70,M70,P70,S70,V70))*Y70+if($B70=$H70,0,iferror(average(vlookup({$H70,$K70,$N70,$Q70,$T70},$B:$D,column(C$1),0)),index(D:D,match($H70,$B:$B,)))),3)</f>
        <v>-67.773</v>
      </c>
      <c r="E70" s="145">
        <v>2764.0</v>
      </c>
      <c r="F70" s="146">
        <v>729.396</v>
      </c>
      <c r="G70" s="146">
        <v>448.866</v>
      </c>
      <c r="H70" s="147" t="s">
        <v>404</v>
      </c>
      <c r="I70" s="146">
        <v>688.449</v>
      </c>
      <c r="J70" s="146">
        <v>406.09</v>
      </c>
      <c r="K70" s="148"/>
      <c r="L70" s="149"/>
      <c r="M70" s="149"/>
      <c r="N70" s="148"/>
      <c r="O70" s="149"/>
      <c r="P70" s="149"/>
      <c r="Q70" s="148"/>
      <c r="R70" s="149"/>
      <c r="S70" s="149"/>
      <c r="T70" s="148"/>
      <c r="U70" s="149"/>
      <c r="V70" s="149"/>
      <c r="W70" s="149"/>
      <c r="X70" s="150">
        <f t="shared" si="1"/>
        <v>1.584367573</v>
      </c>
      <c r="Y70" s="150">
        <f t="shared" si="2"/>
        <v>-1.584367573</v>
      </c>
    </row>
    <row r="71" ht="15.75" customHeight="1">
      <c r="A71" s="119">
        <v>70.0</v>
      </c>
      <c r="B71" s="143" t="str">
        <f t="array" ref="B71">index(Systems!$A:$E,match($A71,Systems!$A:$A,),match(B$1,Systems!$2:$2,))&amp;if(not(isblank(index(Systems!$A:$E,match($A71,Systems!$A:$A,),match(Systems!$C$2,Systems!$2:$2,))))," ["&amp;index(Systems!$A:$E,match($A71,Systems!$A:$A,),match(Systems!$C$2,Systems!$2:$2,))&amp;"]",)</f>
        <v>Algorab</v>
      </c>
      <c r="C71" s="144">
        <f t="array" ref="C71">round((F71-average(I71,L71,O71,R71,U71))*X71+if($B71=$H71,0,iferror(average(vlookup({$H71,$K71,$N71,$Q71,$T71},$B:$D,column(B$1),0)),index(C:C,match($H71,$B:$B,)))),3)</f>
        <v>-114.838</v>
      </c>
      <c r="D71" s="144">
        <f t="array" ref="D71">round((G71-average(J71,M71,P71,S71,V71))*Y71+if($B71=$H71,0,iferror(average(vlookup({$H71,$K71,$N71,$Q71,$T71},$B:$D,column(C$1),0)),index(D:D,match($H71,$B:$B,)))),3)</f>
        <v>13.767</v>
      </c>
      <c r="E71" s="145">
        <v>2764.0</v>
      </c>
      <c r="F71" s="146">
        <v>615.967</v>
      </c>
      <c r="G71" s="146">
        <v>397.401</v>
      </c>
      <c r="H71" s="147" t="s">
        <v>404</v>
      </c>
      <c r="I71" s="146">
        <v>688.449</v>
      </c>
      <c r="J71" s="146">
        <v>406.09</v>
      </c>
      <c r="K71" s="148"/>
      <c r="L71" s="149"/>
      <c r="M71" s="149"/>
      <c r="N71" s="148"/>
      <c r="O71" s="149"/>
      <c r="P71" s="149"/>
      <c r="Q71" s="148"/>
      <c r="R71" s="149"/>
      <c r="S71" s="149"/>
      <c r="T71" s="148"/>
      <c r="U71" s="149"/>
      <c r="V71" s="149"/>
      <c r="W71" s="149"/>
      <c r="X71" s="150">
        <f t="shared" si="1"/>
        <v>1.584367573</v>
      </c>
      <c r="Y71" s="150">
        <f t="shared" si="2"/>
        <v>-1.584367573</v>
      </c>
    </row>
    <row r="72" ht="15.75" customHeight="1">
      <c r="A72" s="119">
        <v>71.0</v>
      </c>
      <c r="B72" s="143" t="str">
        <f t="array" ref="B72">index(Systems!$A:$E,match($A72,Systems!$A:$A,),match(B$1,Systems!$2:$2,))&amp;if(not(isblank(index(Systems!$A:$E,match($A72,Systems!$A:$A,),match(Systems!$C$2,Systems!$2:$2,))))," ["&amp;index(Systems!$A:$E,match($A72,Systems!$A:$A,),match(Systems!$C$2,Systems!$2:$2,))&amp;"]",)</f>
        <v>Algot</v>
      </c>
      <c r="C72" s="144">
        <f t="array" ref="C72">round((F72-average(I72,L72,O72,R72,U72))*X72+if($B72=$H72,0,iferror(average(vlookup({$H72,$K72,$N72,$Q72,$T72},$B:$D,column(B$1),0)),index(C:C,match($H72,$B:$B,)))),3)</f>
        <v>85.816</v>
      </c>
      <c r="D72" s="144">
        <f t="array" ref="D72">round((G72-average(J72,M72,P72,S72,V72))*Y72+if($B72=$H72,0,iferror(average(vlookup({$H72,$K72,$N72,$Q72,$T72},$B:$D,column(C$1),0)),index(D:D,match($H72,$B:$B,)))),3)</f>
        <v>-82.771</v>
      </c>
      <c r="E72" s="145">
        <v>2764.0</v>
      </c>
      <c r="F72" s="146">
        <v>742.613</v>
      </c>
      <c r="G72" s="146">
        <v>458.332</v>
      </c>
      <c r="H72" s="147" t="s">
        <v>404</v>
      </c>
      <c r="I72" s="146">
        <v>688.449</v>
      </c>
      <c r="J72" s="146">
        <v>406.09</v>
      </c>
      <c r="K72" s="148"/>
      <c r="L72" s="149"/>
      <c r="M72" s="149"/>
      <c r="N72" s="148"/>
      <c r="O72" s="149"/>
      <c r="P72" s="149"/>
      <c r="Q72" s="148"/>
      <c r="R72" s="149"/>
      <c r="S72" s="149"/>
      <c r="T72" s="148"/>
      <c r="U72" s="149"/>
      <c r="V72" s="149"/>
      <c r="W72" s="149"/>
      <c r="X72" s="150">
        <f t="shared" si="1"/>
        <v>1.584367573</v>
      </c>
      <c r="Y72" s="150">
        <f t="shared" si="2"/>
        <v>-1.584367573</v>
      </c>
    </row>
    <row r="73" ht="15.75" customHeight="1">
      <c r="A73" s="119">
        <v>72.0</v>
      </c>
      <c r="B73" s="143" t="str">
        <f t="array" ref="B73">index(Systems!$A:$E,match($A73,Systems!$A:$A,),match(B$1,Systems!$2:$2,))&amp;if(not(isblank(index(Systems!$A:$E,match($A73,Systems!$A:$A,),match(Systems!$C$2,Systems!$2:$2,))))," ["&amp;index(Systems!$A:$E,match($A73,Systems!$A:$A,),match(Systems!$C$2,Systems!$2:$2,))&amp;"]",)</f>
        <v>Alhena</v>
      </c>
      <c r="C73" s="144">
        <f t="array" ref="C73">round((F73-average(I73,L73,O73,R73,U73))*X73+if($B73=$H73,0,iferror(average(vlookup({$H73,$K73,$N73,$Q73,$T73},$B:$D,column(B$1),0)),index(C:C,match($H73,$B:$B,)))),3)</f>
        <v>-82.471</v>
      </c>
      <c r="D73" s="144">
        <f t="array" ref="D73">round((G73-average(J73,M73,P73,S73,V73))*Y73+if($B73=$H73,0,iferror(average(vlookup({$H73,$K73,$N73,$Q73,$T73},$B:$D,column(C$1),0)),index(D:D,match($H73,$B:$B,)))),3)</f>
        <v>-14.518</v>
      </c>
      <c r="E73" s="145">
        <v>2764.0</v>
      </c>
      <c r="F73" s="146">
        <v>636.396</v>
      </c>
      <c r="G73" s="146">
        <v>415.253</v>
      </c>
      <c r="H73" s="147" t="s">
        <v>404</v>
      </c>
      <c r="I73" s="146">
        <v>688.449</v>
      </c>
      <c r="J73" s="146">
        <v>406.09</v>
      </c>
      <c r="K73" s="148"/>
      <c r="L73" s="149"/>
      <c r="M73" s="149"/>
      <c r="N73" s="148"/>
      <c r="O73" s="149"/>
      <c r="P73" s="149"/>
      <c r="Q73" s="148"/>
      <c r="R73" s="149"/>
      <c r="S73" s="149"/>
      <c r="T73" s="148"/>
      <c r="U73" s="149"/>
      <c r="V73" s="149"/>
      <c r="W73" s="149"/>
      <c r="X73" s="150">
        <f t="shared" si="1"/>
        <v>1.584367573</v>
      </c>
      <c r="Y73" s="150">
        <f t="shared" si="2"/>
        <v>-1.584367573</v>
      </c>
    </row>
    <row r="74" ht="15.75" customHeight="1">
      <c r="A74" s="119">
        <v>73.0</v>
      </c>
      <c r="B74" s="143" t="str">
        <f t="array" ref="B74">index(Systems!$A:$E,match($A74,Systems!$A:$A,),match(B$1,Systems!$2:$2,))&amp;if(not(isblank(index(Systems!$A:$E,match($A74,Systems!$A:$A,),match(Systems!$C$2,Systems!$2:$2,))))," ["&amp;index(Systems!$A:$E,match($A74,Systems!$A:$A,),match(Systems!$C$2,Systems!$2:$2,))&amp;"]",)</f>
        <v>Alioth</v>
      </c>
      <c r="C74" s="144">
        <f t="array" ref="C74">round((F74-average(I74,L74,O74,R74,U74))*X74+if($B74=$H74,0,iferror(average(vlookup({$H74,$K74,$N74,$Q74,$T74},$B:$D,column(B$1),0)),index(C:C,match($H74,$B:$B,)))),3)</f>
        <v>-58.94</v>
      </c>
      <c r="D74" s="144">
        <f t="array" ref="D74">round((G74-average(J74,M74,P74,S74,V74))*Y74+if($B74=$H74,0,iferror(average(vlookup({$H74,$K74,$N74,$Q74,$T74},$B:$D,column(C$1),0)),index(D:D,match($H74,$B:$B,)))),3)</f>
        <v>13.908</v>
      </c>
      <c r="E74" s="145">
        <v>2764.0</v>
      </c>
      <c r="F74" s="146">
        <v>651.248</v>
      </c>
      <c r="G74" s="146">
        <v>397.312</v>
      </c>
      <c r="H74" s="147" t="s">
        <v>404</v>
      </c>
      <c r="I74" s="146">
        <v>688.449</v>
      </c>
      <c r="J74" s="146">
        <v>406.09</v>
      </c>
      <c r="K74" s="148"/>
      <c r="L74" s="149"/>
      <c r="M74" s="149"/>
      <c r="N74" s="148"/>
      <c r="O74" s="149"/>
      <c r="P74" s="149"/>
      <c r="Q74" s="148"/>
      <c r="R74" s="149"/>
      <c r="S74" s="149"/>
      <c r="T74" s="148"/>
      <c r="U74" s="149"/>
      <c r="V74" s="149"/>
      <c r="W74" s="149"/>
      <c r="X74" s="150">
        <f t="shared" si="1"/>
        <v>1.584367573</v>
      </c>
      <c r="Y74" s="150">
        <f t="shared" si="2"/>
        <v>-1.584367573</v>
      </c>
    </row>
    <row r="75" ht="15.75" customHeight="1">
      <c r="A75" s="119">
        <v>74.0</v>
      </c>
      <c r="B75" s="143" t="str">
        <f t="array" ref="B75">index(Systems!$A:$E,match($A75,Systems!$A:$A,),match(B$1,Systems!$2:$2,))&amp;if(not(isblank(index(Systems!$A:$E,match($A75,Systems!$A:$A,),match(Systems!$C$2,Systems!$2:$2,))))," ["&amp;index(Systems!$A:$E,match($A75,Systems!$A:$A,),match(Systems!$C$2,Systems!$2:$2,))&amp;"]",)</f>
        <v>Alkaid</v>
      </c>
      <c r="C75" s="144">
        <f t="array" ref="C75">round((F75-average(I75,L75,O75,R75,U75))*X75+if($B75=$H75,0,iferror(average(vlookup({$H75,$K75,$N75,$Q75,$T75},$B:$D,column(B$1),0)),index(C:C,match($H75,$B:$B,)))),3)</f>
        <v>-94.096</v>
      </c>
      <c r="D75" s="144">
        <f t="array" ref="D75">round((G75-average(J75,M75,P75,S75,V75))*Y75+if($B75=$H75,0,iferror(average(vlookup({$H75,$K75,$N75,$Q75,$T75},$B:$D,column(C$1),0)),index(D:D,match($H75,$B:$B,)))),3)</f>
        <v>47.002</v>
      </c>
      <c r="E75" s="145">
        <v>2764.0</v>
      </c>
      <c r="F75" s="146">
        <v>629.059</v>
      </c>
      <c r="G75" s="146">
        <v>376.424</v>
      </c>
      <c r="H75" s="147" t="s">
        <v>404</v>
      </c>
      <c r="I75" s="146">
        <v>688.449</v>
      </c>
      <c r="J75" s="146">
        <v>406.09</v>
      </c>
      <c r="K75" s="148"/>
      <c r="L75" s="149"/>
      <c r="M75" s="149"/>
      <c r="N75" s="148"/>
      <c r="O75" s="149"/>
      <c r="P75" s="149"/>
      <c r="Q75" s="148"/>
      <c r="R75" s="149"/>
      <c r="S75" s="149"/>
      <c r="T75" s="148"/>
      <c r="U75" s="149"/>
      <c r="V75" s="149"/>
      <c r="W75" s="149"/>
      <c r="X75" s="150">
        <f t="shared" si="1"/>
        <v>1.584367573</v>
      </c>
      <c r="Y75" s="150">
        <f t="shared" si="2"/>
        <v>-1.584367573</v>
      </c>
    </row>
    <row r="76" ht="15.75" customHeight="1">
      <c r="A76" s="119">
        <v>75.0</v>
      </c>
      <c r="B76" s="143" t="str">
        <f t="array" ref="B76">index(Systems!$A:$E,match($A76,Systems!$A:$A,),match(B$1,Systems!$2:$2,))&amp;if(not(isblank(index(Systems!$A:$E,match($A76,Systems!$A:$A,),match(Systems!$C$2,Systems!$2:$2,))))," ["&amp;index(Systems!$A:$E,match($A76,Systems!$A:$A,),match(Systems!$C$2,Systems!$2:$2,))&amp;"]",)</f>
        <v>Alkalurops</v>
      </c>
      <c r="C76" s="144">
        <f t="array" ref="C76">round((F76-average(I76,L76,O76,R76,U76))*X76+if($B76=$H76,0,iferror(average(vlookup({$H76,$K76,$N76,$Q76,$T76},$B:$D,column(B$1),0)),index(C:C,match($H76,$B:$B,)))),3)</f>
        <v>-35.935</v>
      </c>
      <c r="D76" s="144">
        <f t="array" ref="D76">round((G76-average(J76,M76,P76,S76,V76))*Y76+if($B76=$H76,0,iferror(average(vlookup({$H76,$K76,$N76,$Q76,$T76},$B:$D,column(C$1),0)),index(D:D,match($H76,$B:$B,)))),3)</f>
        <v>45.191</v>
      </c>
      <c r="E76" s="145">
        <v>2764.0</v>
      </c>
      <c r="F76" s="146">
        <v>665.768</v>
      </c>
      <c r="G76" s="146">
        <v>377.567</v>
      </c>
      <c r="H76" s="147" t="s">
        <v>404</v>
      </c>
      <c r="I76" s="146">
        <v>688.449</v>
      </c>
      <c r="J76" s="146">
        <v>406.09</v>
      </c>
      <c r="K76" s="148"/>
      <c r="L76" s="149"/>
      <c r="M76" s="149"/>
      <c r="N76" s="148"/>
      <c r="O76" s="149"/>
      <c r="P76" s="149"/>
      <c r="Q76" s="148"/>
      <c r="R76" s="149"/>
      <c r="S76" s="149"/>
      <c r="T76" s="148"/>
      <c r="U76" s="149"/>
      <c r="V76" s="149"/>
      <c r="W76" s="149"/>
      <c r="X76" s="150">
        <f t="shared" si="1"/>
        <v>1.584367573</v>
      </c>
      <c r="Y76" s="150">
        <f t="shared" si="2"/>
        <v>-1.584367573</v>
      </c>
    </row>
    <row r="77" ht="15.75" customHeight="1">
      <c r="A77" s="119">
        <v>76.0</v>
      </c>
      <c r="B77" s="143" t="str">
        <f t="array" ref="B77">index(Systems!$A:$E,match($A77,Systems!$A:$A,),match(B$1,Systems!$2:$2,))&amp;if(not(isblank(index(Systems!$A:$E,match($A77,Systems!$A:$A,),match(Systems!$C$2,Systems!$2:$2,))))," ["&amp;index(Systems!$A:$E,match($A77,Systems!$A:$A,),match(Systems!$C$2,Systems!$2:$2,))&amp;"]",)</f>
        <v>Alkes</v>
      </c>
      <c r="C77" s="144">
        <f t="array" ref="C77">round((F77-average(I77,L77,O77,R77,U77))*X77+if($B77=$H77,0,iferror(average(vlookup({$H77,$K77,$N77,$Q77,$T77},$B:$D,column(B$1),0)),index(C:C,match($H77,$B:$B,)))),3)</f>
        <v>-114.781</v>
      </c>
      <c r="D77" s="144">
        <f t="array" ref="D77">round((G77-average(J77,M77,P77,S77,V77))*Y77+if($B77=$H77,0,iferror(average(vlookup({$H77,$K77,$N77,$Q77,$T77},$B:$D,column(C$1),0)),index(D:D,match($H77,$B:$B,)))),3)</f>
        <v>-30.813</v>
      </c>
      <c r="E77" s="145">
        <v>2764.0</v>
      </c>
      <c r="F77" s="146">
        <v>616.003</v>
      </c>
      <c r="G77" s="146">
        <v>425.538</v>
      </c>
      <c r="H77" s="147" t="s">
        <v>404</v>
      </c>
      <c r="I77" s="146">
        <v>688.449</v>
      </c>
      <c r="J77" s="146">
        <v>406.09</v>
      </c>
      <c r="K77" s="148"/>
      <c r="L77" s="149"/>
      <c r="M77" s="149"/>
      <c r="N77" s="148"/>
      <c r="O77" s="149"/>
      <c r="P77" s="149"/>
      <c r="Q77" s="148"/>
      <c r="R77" s="149"/>
      <c r="S77" s="149"/>
      <c r="T77" s="148"/>
      <c r="U77" s="149"/>
      <c r="V77" s="149"/>
      <c r="W77" s="149"/>
      <c r="X77" s="150">
        <f t="shared" si="1"/>
        <v>1.584367573</v>
      </c>
      <c r="Y77" s="150">
        <f t="shared" si="2"/>
        <v>-1.584367573</v>
      </c>
    </row>
    <row r="78" ht="15.75" customHeight="1">
      <c r="A78" s="119">
        <v>77.0</v>
      </c>
      <c r="B78" s="143" t="str">
        <f t="array" ref="B78">index(Systems!$A:$E,match($A78,Systems!$A:$A,),match(B$1,Systems!$2:$2,))&amp;if(not(isblank(index(Systems!$A:$E,match($A78,Systems!$A:$A,),match(Systems!$C$2,Systems!$2:$2,))))," ["&amp;index(Systems!$A:$E,match($A78,Systems!$A:$A,),match(Systems!$C$2,Systems!$2:$2,))&amp;"]",)</f>
        <v>Alktral</v>
      </c>
      <c r="C78" s="144">
        <f t="array" ref="C78">round((F78-average(I78,L78,O78,R78,U78))*X78+if($B78=$H78,0,iferror(average(vlookup({$H78,$K78,$N78,$Q78,$T78},$B:$D,column(B$1),0)),index(C:C,match($H78,$B:$B,)))),3)</f>
        <v>724.382</v>
      </c>
      <c r="D78" s="144">
        <f t="array" ref="D78">round((G78-average(J78,M78,P78,S78,V78))*Y78+if($B78=$H78,0,iferror(average(vlookup({$H78,$K78,$N78,$Q78,$T78},$B:$D,column(C$1),0)),index(D:D,match($H78,$B:$B,)))),3)</f>
        <v>250.53</v>
      </c>
      <c r="E78" s="145">
        <v>2764.0</v>
      </c>
      <c r="F78" s="146">
        <v>1145.655</v>
      </c>
      <c r="G78" s="146">
        <v>247.964</v>
      </c>
      <c r="H78" s="147" t="s">
        <v>404</v>
      </c>
      <c r="I78" s="146">
        <v>688.449</v>
      </c>
      <c r="J78" s="146">
        <v>406.09</v>
      </c>
      <c r="K78" s="148"/>
      <c r="L78" s="149"/>
      <c r="M78" s="149"/>
      <c r="N78" s="148"/>
      <c r="O78" s="149"/>
      <c r="P78" s="149"/>
      <c r="Q78" s="148"/>
      <c r="R78" s="149"/>
      <c r="S78" s="149"/>
      <c r="T78" s="148"/>
      <c r="U78" s="149"/>
      <c r="V78" s="149"/>
      <c r="W78" s="149"/>
      <c r="X78" s="150">
        <f t="shared" si="1"/>
        <v>1.584367573</v>
      </c>
      <c r="Y78" s="150">
        <f t="shared" si="2"/>
        <v>-1.584367573</v>
      </c>
    </row>
    <row r="79" ht="15.75" customHeight="1">
      <c r="A79" s="119">
        <v>78.0</v>
      </c>
      <c r="B79" s="143" t="str">
        <f t="array" ref="B79">index(Systems!$A:$E,match($A79,Systems!$A:$A,),match(B$1,Systems!$2:$2,))&amp;if(not(isblank(index(Systems!$A:$E,match($A79,Systems!$A:$A,),match(Systems!$C$2,Systems!$2:$2,))))," ["&amp;index(Systems!$A:$E,match($A79,Systems!$A:$A,),match(Systems!$C$2,Systems!$2:$2,))&amp;"]",)</f>
        <v>All Dawn</v>
      </c>
      <c r="C79" s="144">
        <f t="array" ref="C79">round((F79-average(I79,L79,O79,R79,U79))*X79+if($B79=$H79,0,iferror(average(vlookup({$H79,$K79,$N79,$Q79,$T79},$B:$D,column(B$1),0)),index(C:C,match($H79,$B:$B,)))),3)</f>
        <v>-459.307</v>
      </c>
      <c r="D79" s="144">
        <f t="array" ref="D79">round((G79-average(J79,M79,P79,S79,V79))*Y79+if($B79=$H79,0,iferror(average(vlookup({$H79,$K79,$N79,$Q79,$T79},$B:$D,column(C$1),0)),index(D:D,match($H79,$B:$B,)))),3)</f>
        <v>154.018</v>
      </c>
      <c r="E79" s="145">
        <v>2764.0</v>
      </c>
      <c r="F79" s="146">
        <v>398.55</v>
      </c>
      <c r="G79" s="146">
        <v>308.879</v>
      </c>
      <c r="H79" s="147" t="s">
        <v>404</v>
      </c>
      <c r="I79" s="146">
        <v>688.449</v>
      </c>
      <c r="J79" s="146">
        <v>406.09</v>
      </c>
      <c r="K79" s="148"/>
      <c r="L79" s="149"/>
      <c r="M79" s="149"/>
      <c r="N79" s="148"/>
      <c r="O79" s="149"/>
      <c r="P79" s="149"/>
      <c r="Q79" s="148"/>
      <c r="R79" s="149"/>
      <c r="S79" s="149"/>
      <c r="T79" s="148"/>
      <c r="U79" s="149"/>
      <c r="V79" s="149"/>
      <c r="W79" s="149"/>
      <c r="X79" s="150">
        <f t="shared" si="1"/>
        <v>1.584367573</v>
      </c>
      <c r="Y79" s="150">
        <f t="shared" si="2"/>
        <v>-1.584367573</v>
      </c>
    </row>
    <row r="80" ht="15.75" customHeight="1">
      <c r="A80" s="119">
        <v>79.0</v>
      </c>
      <c r="B80" s="143" t="str">
        <f t="array" ref="B80">index(Systems!$A:$E,match($A80,Systems!$A:$A,),match(B$1,Systems!$2:$2,))&amp;if(not(isblank(index(Systems!$A:$E,match($A80,Systems!$A:$A,),match(Systems!$C$2,Systems!$2:$2,))))," ["&amp;index(Systems!$A:$E,match($A80,Systems!$A:$A,),match(Systems!$C$2,Systems!$2:$2,))&amp;"]",)</f>
        <v>Alleghe</v>
      </c>
      <c r="C80" s="144">
        <f t="array" ref="C80">round((F80-average(I80,L80,O80,R80,U80))*X80+if($B80=$H80,0,iferror(average(vlookup({$H80,$K80,$N80,$Q80,$T80},$B:$D,column(B$1),0)),index(C:C,match($H80,$B:$B,)))),3)</f>
        <v>-9.837</v>
      </c>
      <c r="D80" s="144">
        <f t="array" ref="D80">round((G80-average(J80,M80,P80,S80,V80))*Y80+if($B80=$H80,0,iferror(average(vlookup({$H80,$K80,$N80,$Q80,$T80},$B:$D,column(C$1),0)),index(D:D,match($H80,$B:$B,)))),3)</f>
        <v>406.051</v>
      </c>
      <c r="E80" s="145">
        <v>2764.0</v>
      </c>
      <c r="F80" s="146">
        <v>682.24</v>
      </c>
      <c r="G80" s="146">
        <v>149.804</v>
      </c>
      <c r="H80" s="147" t="s">
        <v>404</v>
      </c>
      <c r="I80" s="146">
        <v>688.449</v>
      </c>
      <c r="J80" s="146">
        <v>406.09</v>
      </c>
      <c r="K80" s="148"/>
      <c r="L80" s="149"/>
      <c r="M80" s="149"/>
      <c r="N80" s="148"/>
      <c r="O80" s="149"/>
      <c r="P80" s="149"/>
      <c r="Q80" s="148"/>
      <c r="R80" s="149"/>
      <c r="S80" s="149"/>
      <c r="T80" s="148"/>
      <c r="U80" s="149"/>
      <c r="V80" s="149"/>
      <c r="W80" s="149"/>
      <c r="X80" s="150">
        <f t="shared" si="1"/>
        <v>1.584367573</v>
      </c>
      <c r="Y80" s="150">
        <f t="shared" si="2"/>
        <v>-1.584367573</v>
      </c>
    </row>
    <row r="81" ht="15.75" customHeight="1">
      <c r="A81" s="119">
        <v>80.0</v>
      </c>
      <c r="B81" s="143" t="str">
        <f t="array" ref="B81">index(Systems!$A:$E,match($A81,Systems!$A:$A,),match(B$1,Systems!$2:$2,))&amp;if(not(isblank(index(Systems!$A:$E,match($A81,Systems!$A:$A,),match(Systems!$C$2,Systems!$2:$2,))))," ["&amp;index(Systems!$A:$E,match($A81,Systems!$A:$A,),match(Systems!$C$2,Systems!$2:$2,))&amp;"]",)</f>
        <v>Allerton</v>
      </c>
      <c r="C81" s="144">
        <f t="array" ref="C81">round((F81-average(I81,L81,O81,R81,U81))*X81+if($B81=$H81,0,iferror(average(vlookup({$H81,$K81,$N81,$Q81,$T81},$B:$D,column(B$1),0)),index(C:C,match($H81,$B:$B,)))),3)</f>
        <v>263.404</v>
      </c>
      <c r="D81" s="144">
        <f t="array" ref="D81">round((G81-average(J81,M81,P81,S81,V81))*Y81+if($B81=$H81,0,iferror(average(vlookup({$H81,$K81,$N81,$Q81,$T81},$B:$D,column(C$1),0)),index(D:D,match($H81,$B:$B,)))),3)</f>
        <v>7.187</v>
      </c>
      <c r="E81" s="145">
        <v>2764.0</v>
      </c>
      <c r="F81" s="146">
        <v>854.701</v>
      </c>
      <c r="G81" s="146">
        <v>401.554</v>
      </c>
      <c r="H81" s="147" t="s">
        <v>404</v>
      </c>
      <c r="I81" s="146">
        <v>688.449</v>
      </c>
      <c r="J81" s="146">
        <v>406.09</v>
      </c>
      <c r="K81" s="148"/>
      <c r="L81" s="149"/>
      <c r="M81" s="149"/>
      <c r="N81" s="148"/>
      <c r="O81" s="149"/>
      <c r="P81" s="149"/>
      <c r="Q81" s="148"/>
      <c r="R81" s="149"/>
      <c r="S81" s="149"/>
      <c r="T81" s="148"/>
      <c r="U81" s="149"/>
      <c r="V81" s="149"/>
      <c r="W81" s="149"/>
      <c r="X81" s="150">
        <f t="shared" si="1"/>
        <v>1.584367573</v>
      </c>
      <c r="Y81" s="150">
        <f t="shared" si="2"/>
        <v>-1.584367573</v>
      </c>
    </row>
    <row r="82" ht="15.75" customHeight="1">
      <c r="A82" s="119">
        <v>81.0</v>
      </c>
      <c r="B82" s="143" t="str">
        <f t="array" ref="B82">index(Systems!$A:$E,match($A82,Systems!$A:$A,),match(B$1,Systems!$2:$2,))&amp;if(not(isblank(index(Systems!$A:$E,match($A82,Systems!$A:$A,),match(Systems!$C$2,Systems!$2:$2,))))," ["&amp;index(Systems!$A:$E,match($A82,Systems!$A:$A,),match(Systems!$C$2,Systems!$2:$2,))&amp;"]",)</f>
        <v>Alma Alta</v>
      </c>
      <c r="C82" s="144">
        <f t="array" ref="C82">round((F82-average(I82,L82,O82,R82,U82))*X82+if($B82=$H82,0,iferror(average(vlookup({$H82,$K82,$N82,$Q82,$T82},$B:$D,column(B$1),0)),index(C:C,match($H82,$B:$B,)))),3)</f>
        <v>-183.568</v>
      </c>
      <c r="D82" s="144">
        <f t="array" ref="D82">round((G82-average(J82,M82,P82,S82,V82))*Y82+if($B82=$H82,0,iferror(average(vlookup({$H82,$K82,$N82,$Q82,$T82},$B:$D,column(C$1),0)),index(D:D,match($H82,$B:$B,)))),3)</f>
        <v>186.071</v>
      </c>
      <c r="E82" s="145">
        <v>2764.0</v>
      </c>
      <c r="F82" s="146">
        <v>572.587</v>
      </c>
      <c r="G82" s="146">
        <v>288.648</v>
      </c>
      <c r="H82" s="147" t="s">
        <v>404</v>
      </c>
      <c r="I82" s="146">
        <v>688.449</v>
      </c>
      <c r="J82" s="146">
        <v>406.09</v>
      </c>
      <c r="K82" s="148"/>
      <c r="L82" s="149"/>
      <c r="M82" s="149"/>
      <c r="N82" s="148"/>
      <c r="O82" s="149"/>
      <c r="P82" s="149"/>
      <c r="Q82" s="148"/>
      <c r="R82" s="149"/>
      <c r="S82" s="149"/>
      <c r="T82" s="148"/>
      <c r="U82" s="149"/>
      <c r="V82" s="149"/>
      <c r="W82" s="149"/>
      <c r="X82" s="150">
        <f t="shared" si="1"/>
        <v>1.584367573</v>
      </c>
      <c r="Y82" s="150">
        <f t="shared" si="2"/>
        <v>-1.584367573</v>
      </c>
    </row>
    <row r="83" ht="15.75" customHeight="1">
      <c r="A83" s="119">
        <v>82.0</v>
      </c>
      <c r="B83" s="143" t="str">
        <f t="array" ref="B83">index(Systems!$A:$E,match($A83,Systems!$A:$A,),match(B$1,Systems!$2:$2,))&amp;if(not(isblank(index(Systems!$A:$E,match($A83,Systems!$A:$A,),match(Systems!$C$2,Systems!$2:$2,))))," ["&amp;index(Systems!$A:$E,match($A83,Systems!$A:$A,),match(Systems!$C$2,Systems!$2:$2,))&amp;"]",)</f>
        <v>Almach [Michelet]</v>
      </c>
      <c r="C83" s="144">
        <f t="array" ref="C83">round((F83-average(I83,L83,O83,R83,U83))*X83+if($B83=$H83,0,iferror(average(vlookup({$H83,$K83,$N83,$Q83,$T83},$B:$D,column(B$1),0)),index(C:C,match($H83,$B:$B,)))),3)</f>
        <v>100.804</v>
      </c>
      <c r="D83" s="144">
        <f t="array" ref="D83">round((G83-average(J83,M83,P83,S83,V83))*Y83+if($B83=$H83,0,iferror(average(vlookup({$H83,$K83,$N83,$Q83,$T83},$B:$D,column(C$1),0)),index(D:D,match($H83,$B:$B,)))),3)</f>
        <v>-61.569</v>
      </c>
      <c r="E83" s="145">
        <v>2764.0</v>
      </c>
      <c r="F83" s="146">
        <v>752.073</v>
      </c>
      <c r="G83" s="146">
        <v>444.95</v>
      </c>
      <c r="H83" s="147" t="s">
        <v>404</v>
      </c>
      <c r="I83" s="146">
        <v>688.449</v>
      </c>
      <c r="J83" s="146">
        <v>406.09</v>
      </c>
      <c r="K83" s="148"/>
      <c r="L83" s="149"/>
      <c r="M83" s="149"/>
      <c r="N83" s="148"/>
      <c r="O83" s="149"/>
      <c r="P83" s="149"/>
      <c r="Q83" s="148"/>
      <c r="R83" s="149"/>
      <c r="S83" s="149"/>
      <c r="T83" s="148"/>
      <c r="U83" s="149"/>
      <c r="V83" s="149"/>
      <c r="W83" s="149"/>
      <c r="X83" s="150">
        <f t="shared" si="1"/>
        <v>1.584367573</v>
      </c>
      <c r="Y83" s="150">
        <f t="shared" si="2"/>
        <v>-1.584367573</v>
      </c>
    </row>
    <row r="84" ht="15.75" customHeight="1">
      <c r="A84" s="119">
        <v>83.0</v>
      </c>
      <c r="B84" s="143" t="str">
        <f t="array" ref="B84">index(Systems!$A:$E,match($A84,Systems!$A:$A,),match(B$1,Systems!$2:$2,))&amp;if(not(isblank(index(Systems!$A:$E,match($A84,Systems!$A:$A,),match(Systems!$C$2,Systems!$2:$2,))))," ["&amp;index(Systems!$A:$E,match($A84,Systems!$A:$A,),match(Systems!$C$2,Systems!$2:$2,))&amp;"]",)</f>
        <v>Almunge</v>
      </c>
      <c r="C84" s="144">
        <f t="array" ref="C84">round((F84-average(I84,L84,O84,R84,U84))*X84+if($B84=$H84,0,iferror(average(vlookup({$H84,$K84,$N84,$Q84,$T84},$B:$D,column(B$1),0)),index(C:C,match($H84,$B:$B,)))),3)</f>
        <v>163.624</v>
      </c>
      <c r="D84" s="144">
        <f t="array" ref="D84">round((G84-average(J84,M84,P84,S84,V84))*Y84+if($B84=$H84,0,iferror(average(vlookup({$H84,$K84,$N84,$Q84,$T84},$B:$D,column(C$1),0)),index(D:D,match($H84,$B:$B,)))),3)</f>
        <v>396.997</v>
      </c>
      <c r="E84" s="145">
        <v>2764.0</v>
      </c>
      <c r="F84" s="146">
        <v>791.723</v>
      </c>
      <c r="G84" s="146">
        <v>155.519</v>
      </c>
      <c r="H84" s="147" t="s">
        <v>404</v>
      </c>
      <c r="I84" s="146">
        <v>688.449</v>
      </c>
      <c r="J84" s="146">
        <v>406.09</v>
      </c>
      <c r="K84" s="148"/>
      <c r="L84" s="149"/>
      <c r="M84" s="149"/>
      <c r="N84" s="148"/>
      <c r="O84" s="149"/>
      <c r="P84" s="149"/>
      <c r="Q84" s="148"/>
      <c r="R84" s="149"/>
      <c r="S84" s="149"/>
      <c r="T84" s="148"/>
      <c r="U84" s="149"/>
      <c r="V84" s="149"/>
      <c r="W84" s="149"/>
      <c r="X84" s="150">
        <f t="shared" si="1"/>
        <v>1.584367573</v>
      </c>
      <c r="Y84" s="150">
        <f t="shared" si="2"/>
        <v>-1.584367573</v>
      </c>
    </row>
    <row r="85" ht="15.75" customHeight="1">
      <c r="A85" s="119">
        <v>84.0</v>
      </c>
      <c r="B85" s="143" t="str">
        <f t="array" ref="B85">index(Systems!$A:$E,match($A85,Systems!$A:$A,),match(B$1,Systems!$2:$2,))&amp;if(not(isblank(index(Systems!$A:$E,match($A85,Systems!$A:$A,),match(Systems!$C$2,Systems!$2:$2,))))," ["&amp;index(Systems!$A:$E,match($A85,Systems!$A:$A,),match(Systems!$C$2,Systems!$2:$2,))&amp;"]",)</f>
        <v>Alnadal</v>
      </c>
      <c r="C85" s="144">
        <f t="array" ref="C85">round((F85-average(I85,L85,O85,R85,U85))*X85+if($B85=$H85,0,iferror(average(vlookup({$H85,$K85,$N85,$Q85,$T85},$B:$D,column(B$1),0)),index(C:C,match($H85,$B:$B,)))),3)</f>
        <v>157.309</v>
      </c>
      <c r="D85" s="144">
        <f t="array" ref="D85">round((G85-average(J85,M85,P85,S85,V85))*Y85+if($B85=$H85,0,iferror(average(vlookup({$H85,$K85,$N85,$Q85,$T85},$B:$D,column(C$1),0)),index(D:D,match($H85,$B:$B,)))),3)</f>
        <v>20.188</v>
      </c>
      <c r="E85" s="145">
        <v>2764.0</v>
      </c>
      <c r="F85" s="146">
        <v>787.737</v>
      </c>
      <c r="G85" s="146">
        <v>393.348</v>
      </c>
      <c r="H85" s="147" t="s">
        <v>404</v>
      </c>
      <c r="I85" s="146">
        <v>688.449</v>
      </c>
      <c r="J85" s="146">
        <v>406.09</v>
      </c>
      <c r="K85" s="148"/>
      <c r="L85" s="149"/>
      <c r="M85" s="149"/>
      <c r="N85" s="148"/>
      <c r="O85" s="149"/>
      <c r="P85" s="149"/>
      <c r="Q85" s="148"/>
      <c r="R85" s="149"/>
      <c r="S85" s="149"/>
      <c r="T85" s="148"/>
      <c r="U85" s="149"/>
      <c r="V85" s="149"/>
      <c r="W85" s="149"/>
      <c r="X85" s="150">
        <f t="shared" si="1"/>
        <v>1.584367573</v>
      </c>
      <c r="Y85" s="150">
        <f t="shared" si="2"/>
        <v>-1.584367573</v>
      </c>
    </row>
    <row r="86" ht="15.75" customHeight="1">
      <c r="A86" s="119">
        <v>85.0</v>
      </c>
      <c r="B86" s="143" t="str">
        <f t="array" ref="B86">index(Systems!$A:$E,match($A86,Systems!$A:$A,),match(B$1,Systems!$2:$2,))&amp;if(not(isblank(index(Systems!$A:$E,match($A86,Systems!$A:$A,),match(Systems!$C$2,Systems!$2:$2,))))," ["&amp;index(Systems!$A:$E,match($A86,Systems!$A:$A,),match(Systems!$C$2,Systems!$2:$2,))&amp;"]",)</f>
        <v>Gamma Sagittarius [Alnasl]</v>
      </c>
      <c r="C86" s="144">
        <f t="array" ref="C86">round((F86-average(I86,L86,O86,R86,U86))*X86+if($B86=$H86,0,iferror(average(vlookup({$H86,$K86,$N86,$Q86,$T86},$B:$D,column(B$1),0)),index(C:C,match($H86,$B:$B,)))),3)</f>
        <v>2.838</v>
      </c>
      <c r="D86" s="144">
        <f t="array" ref="D86">round((G86-average(J86,M86,P86,S86,V86))*Y86+if($B86=$H86,0,iferror(average(vlookup({$H86,$K86,$N86,$Q86,$T86},$B:$D,column(C$1),0)),index(D:D,match($H86,$B:$B,)))),3)</f>
        <v>116.017</v>
      </c>
      <c r="E86" s="145">
        <v>2764.0</v>
      </c>
      <c r="F86" s="146">
        <v>690.24</v>
      </c>
      <c r="G86" s="146">
        <v>332.864</v>
      </c>
      <c r="H86" s="147" t="s">
        <v>404</v>
      </c>
      <c r="I86" s="146">
        <v>688.449</v>
      </c>
      <c r="J86" s="146">
        <v>406.09</v>
      </c>
      <c r="K86" s="148"/>
      <c r="L86" s="149"/>
      <c r="M86" s="149"/>
      <c r="N86" s="148"/>
      <c r="O86" s="149"/>
      <c r="P86" s="149"/>
      <c r="Q86" s="148"/>
      <c r="R86" s="149"/>
      <c r="S86" s="149"/>
      <c r="T86" s="148"/>
      <c r="U86" s="149"/>
      <c r="V86" s="149"/>
      <c r="W86" s="149"/>
      <c r="X86" s="150">
        <f t="shared" si="1"/>
        <v>1.584367573</v>
      </c>
      <c r="Y86" s="150">
        <f t="shared" si="2"/>
        <v>-1.584367573</v>
      </c>
    </row>
    <row r="87" ht="15.75" customHeight="1">
      <c r="A87" s="119">
        <v>86.0</v>
      </c>
      <c r="B87" s="143" t="str">
        <f t="array" ref="B87">index(Systems!$A:$E,match($A87,Systems!$A:$A,),match(B$1,Systems!$2:$2,))&amp;if(not(isblank(index(Systems!$A:$E,match($A87,Systems!$A:$A,),match(Systems!$C$2,Systems!$2:$2,))))," ["&amp;index(Systems!$A:$E,match($A87,Systems!$A:$A,),match(Systems!$C$2,Systems!$2:$2,))&amp;"]",)</f>
        <v>Alorton</v>
      </c>
      <c r="C87" s="144">
        <f t="array" ref="C87">round((F87-average(I87,L87,O87,R87,U87))*X87+if($B87=$H87,0,iferror(average(vlookup({$H87,$K87,$N87,$Q87,$T87},$B:$D,column(B$1),0)),index(C:C,match($H87,$B:$B,)))),3)</f>
        <v>-353.648</v>
      </c>
      <c r="D87" s="144">
        <f t="array" ref="D87">round((G87-average(J87,M87,P87,S87,V87))*Y87+if($B87=$H87,0,iferror(average(vlookup({$H87,$K87,$N87,$Q87,$T87},$B:$D,column(C$1),0)),index(D:D,match($H87,$B:$B,)))),3)</f>
        <v>-85.871</v>
      </c>
      <c r="E87" s="145">
        <v>2764.0</v>
      </c>
      <c r="F87" s="146">
        <v>465.238</v>
      </c>
      <c r="G87" s="146">
        <v>460.289</v>
      </c>
      <c r="H87" s="147" t="s">
        <v>404</v>
      </c>
      <c r="I87" s="146">
        <v>688.449</v>
      </c>
      <c r="J87" s="146">
        <v>406.09</v>
      </c>
      <c r="K87" s="148"/>
      <c r="L87" s="149"/>
      <c r="M87" s="149"/>
      <c r="N87" s="148"/>
      <c r="O87" s="149"/>
      <c r="P87" s="149"/>
      <c r="Q87" s="148"/>
      <c r="R87" s="149"/>
      <c r="S87" s="149"/>
      <c r="T87" s="148"/>
      <c r="U87" s="149"/>
      <c r="V87" s="149"/>
      <c r="W87" s="149"/>
      <c r="X87" s="150">
        <f t="shared" si="1"/>
        <v>1.584367573</v>
      </c>
      <c r="Y87" s="150">
        <f t="shared" si="2"/>
        <v>-1.584367573</v>
      </c>
    </row>
    <row r="88" ht="15.75" customHeight="1">
      <c r="A88" s="119">
        <v>87.0</v>
      </c>
      <c r="B88" s="143" t="str">
        <f t="array" ref="B88">index(Systems!$A:$E,match($A88,Systems!$A:$A,),match(B$1,Systems!$2:$2,))&amp;if(not(isblank(index(Systems!$A:$E,match($A88,Systems!$A:$A,),match(Systems!$C$2,Systems!$2:$2,))))," ["&amp;index(Systems!$A:$E,match($A88,Systems!$A:$A,),match(Systems!$C$2,Systems!$2:$2,))&amp;"]",)</f>
        <v>Achernar</v>
      </c>
      <c r="C88" s="144">
        <f t="array" ref="C88">round((F88-average(I88,L88,O88,R88,U88))*X88+if($B88=$H88,0,iferror(average(vlookup({$H88,$K88,$N88,$Q88,$T88},$B:$D,column(B$1),0)),index(C:C,match($H88,$B:$B,)))),3)</f>
        <v>77.285</v>
      </c>
      <c r="D88" s="144">
        <f t="array" ref="D88">round((G88-average(J88,M88,P88,S88,V88))*Y88+if($B88=$H88,0,iferror(average(vlookup({$H88,$K88,$N88,$Q88,$T88},$B:$D,column(C$1),0)),index(D:D,match($H88,$B:$B,)))),3)</f>
        <v>-32.361</v>
      </c>
      <c r="E88" s="145">
        <v>2764.0</v>
      </c>
      <c r="F88" s="146">
        <v>737.229</v>
      </c>
      <c r="G88" s="146">
        <v>426.515</v>
      </c>
      <c r="H88" s="147" t="s">
        <v>404</v>
      </c>
      <c r="I88" s="146">
        <v>688.449</v>
      </c>
      <c r="J88" s="146">
        <v>406.09</v>
      </c>
      <c r="K88" s="148"/>
      <c r="L88" s="149"/>
      <c r="M88" s="149"/>
      <c r="N88" s="148"/>
      <c r="O88" s="149"/>
      <c r="P88" s="149"/>
      <c r="Q88" s="148"/>
      <c r="R88" s="149"/>
      <c r="S88" s="149"/>
      <c r="T88" s="148"/>
      <c r="U88" s="149"/>
      <c r="V88" s="149"/>
      <c r="W88" s="149"/>
      <c r="X88" s="150">
        <f t="shared" si="1"/>
        <v>1.584367573</v>
      </c>
      <c r="Y88" s="150">
        <f t="shared" si="2"/>
        <v>-1.584367573</v>
      </c>
    </row>
    <row r="89" ht="15.75" customHeight="1">
      <c r="A89" s="119">
        <v>88.0</v>
      </c>
      <c r="B89" s="143" t="str">
        <f t="array" ref="B89">index(Systems!$A:$E,match($A89,Systems!$A:$A,),match(B$1,Systems!$2:$2,))&amp;if(not(isblank(index(Systems!$A:$E,match($A89,Systems!$A:$A,),match(Systems!$C$2,Systems!$2:$2,))))," ["&amp;index(Systems!$A:$E,match($A89,Systems!$A:$A,),match(Systems!$C$2,Systems!$2:$2,))&amp;"]",)</f>
        <v>Alphard [FWL]</v>
      </c>
      <c r="C89" s="144">
        <f t="array" ref="C89">round((F89-average(I89,L89,O89,R89,U89))*X89+if($B89=$H89,0,iferror(average(vlookup({$H89,$K89,$N89,$Q89,$T89},$B:$D,column(B$1),0)),index(C:C,match($H89,$B:$B,)))),3)</f>
        <v>-65.403</v>
      </c>
      <c r="D89" s="144">
        <f t="array" ref="D89">round((G89-average(J89,M89,P89,S89,V89))*Y89+if($B89=$H89,0,iferror(average(vlookup({$H89,$K89,$N89,$Q89,$T89},$B:$D,column(C$1),0)),index(D:D,match($H89,$B:$B,)))),3)</f>
        <v>-52.005</v>
      </c>
      <c r="E89" s="145">
        <v>2764.0</v>
      </c>
      <c r="F89" s="146">
        <v>647.169</v>
      </c>
      <c r="G89" s="146">
        <v>438.914</v>
      </c>
      <c r="H89" s="147" t="s">
        <v>404</v>
      </c>
      <c r="I89" s="146">
        <v>688.449</v>
      </c>
      <c r="J89" s="146">
        <v>406.09</v>
      </c>
      <c r="K89" s="148"/>
      <c r="L89" s="149"/>
      <c r="M89" s="149"/>
      <c r="N89" s="148"/>
      <c r="O89" s="149"/>
      <c r="P89" s="149"/>
      <c r="Q89" s="148"/>
      <c r="R89" s="149"/>
      <c r="S89" s="149"/>
      <c r="T89" s="148"/>
      <c r="U89" s="149"/>
      <c r="V89" s="149"/>
      <c r="W89" s="149"/>
      <c r="X89" s="150">
        <f t="shared" si="1"/>
        <v>1.584367573</v>
      </c>
      <c r="Y89" s="150">
        <f t="shared" si="2"/>
        <v>-1.584367573</v>
      </c>
    </row>
    <row r="90" ht="15.75" customHeight="1">
      <c r="A90" s="119">
        <v>89.0</v>
      </c>
      <c r="B90" s="143" t="str">
        <f t="array" ref="B90">index(Systems!$A:$E,match($A90,Systems!$A:$A,),match(B$1,Systems!$2:$2,))&amp;if(not(isblank(index(Systems!$A:$E,match($A90,Systems!$A:$A,),match(Systems!$C$2,Systems!$2:$2,))))," ["&amp;index(Systems!$A:$E,match($A90,Systems!$A:$A,),match(Systems!$C$2,Systems!$2:$2,))&amp;"]",)</f>
        <v>Alphecca</v>
      </c>
      <c r="C90" s="144">
        <f t="array" ref="C90">round((F90-average(I90,L90,O90,R90,U90))*X90+if($B90=$H90,0,iferror(average(vlookup({$H90,$K90,$N90,$Q90,$T90},$B:$D,column(B$1),0)),index(C:C,match($H90,$B:$B,)))),3)</f>
        <v>-46.79</v>
      </c>
      <c r="D90" s="144">
        <f t="array" ref="D90">round((G90-average(J90,M90,P90,S90,V90))*Y90+if($B90=$H90,0,iferror(average(vlookup({$H90,$K90,$N90,$Q90,$T90},$B:$D,column(C$1),0)),index(D:D,match($H90,$B:$B,)))),3)</f>
        <v>61.987</v>
      </c>
      <c r="E90" s="145">
        <v>2764.0</v>
      </c>
      <c r="F90" s="146">
        <v>658.917</v>
      </c>
      <c r="G90" s="146">
        <v>366.966</v>
      </c>
      <c r="H90" s="147" t="s">
        <v>404</v>
      </c>
      <c r="I90" s="146">
        <v>688.449</v>
      </c>
      <c r="J90" s="146">
        <v>406.09</v>
      </c>
      <c r="K90" s="148"/>
      <c r="L90" s="149"/>
      <c r="M90" s="149"/>
      <c r="N90" s="148"/>
      <c r="O90" s="149"/>
      <c r="P90" s="149"/>
      <c r="Q90" s="148"/>
      <c r="R90" s="149"/>
      <c r="S90" s="149"/>
      <c r="T90" s="148"/>
      <c r="U90" s="149"/>
      <c r="V90" s="149"/>
      <c r="W90" s="149"/>
      <c r="X90" s="150">
        <f t="shared" si="1"/>
        <v>1.584367573</v>
      </c>
      <c r="Y90" s="150">
        <f t="shared" si="2"/>
        <v>-1.584367573</v>
      </c>
    </row>
    <row r="91" ht="15.75" customHeight="1">
      <c r="A91" s="119">
        <v>90.0</v>
      </c>
      <c r="B91" s="143" t="str">
        <f t="array" ref="B91">index(Systems!$A:$E,match($A91,Systems!$A:$A,),match(B$1,Systems!$2:$2,))&amp;if(not(isblank(index(Systems!$A:$E,match($A91,Systems!$A:$A,),match(Systems!$C$2,Systems!$2:$2,))))," ["&amp;index(Systems!$A:$E,match($A91,Systems!$A:$A,),match(Systems!$C$2,Systems!$2:$2,))&amp;"]",)</f>
        <v>Alpheratz</v>
      </c>
      <c r="C91" s="144">
        <f t="array" ref="C91">round((F91-average(I91,L91,O91,R91,U91))*X91+if($B91=$H91,0,iferror(average(vlookup({$H91,$K91,$N91,$Q91,$T91},$B:$D,column(B$1),0)),index(C:C,match($H91,$B:$B,)))),3)</f>
        <v>502.785</v>
      </c>
      <c r="D91" s="144">
        <f t="array" ref="D91">round((G91-average(J91,M91,P91,S91,V91))*Y91+if($B91=$H91,0,iferror(average(vlookup({$H91,$K91,$N91,$Q91,$T91},$B:$D,column(C$1),0)),index(D:D,match($H91,$B:$B,)))),3)</f>
        <v>152.898</v>
      </c>
      <c r="E91" s="145">
        <v>2764.0</v>
      </c>
      <c r="F91" s="146">
        <v>1005.79</v>
      </c>
      <c r="G91" s="146">
        <v>309.586</v>
      </c>
      <c r="H91" s="147" t="s">
        <v>404</v>
      </c>
      <c r="I91" s="146">
        <v>688.449</v>
      </c>
      <c r="J91" s="146">
        <v>406.09</v>
      </c>
      <c r="K91" s="148"/>
      <c r="L91" s="149"/>
      <c r="M91" s="149"/>
      <c r="N91" s="148"/>
      <c r="O91" s="149"/>
      <c r="P91" s="149"/>
      <c r="Q91" s="148"/>
      <c r="R91" s="149"/>
      <c r="S91" s="149"/>
      <c r="T91" s="148"/>
      <c r="U91" s="149"/>
      <c r="V91" s="149"/>
      <c r="W91" s="149"/>
      <c r="X91" s="150">
        <f t="shared" si="1"/>
        <v>1.584367573</v>
      </c>
      <c r="Y91" s="150">
        <f t="shared" si="2"/>
        <v>-1.584367573</v>
      </c>
    </row>
    <row r="92" ht="15.75" customHeight="1">
      <c r="A92" s="119">
        <v>91.0</v>
      </c>
      <c r="B92" s="143" t="str">
        <f t="array" ref="B92">index(Systems!$A:$E,match($A92,Systems!$A:$A,),match(B$1,Systems!$2:$2,))&amp;if(not(isblank(index(Systems!$A:$E,match($A92,Systems!$A:$A,),match(Systems!$C$2,Systems!$2:$2,))))," ["&amp;index(Systems!$A:$E,match($A92,Systems!$A:$A,),match(Systems!$C$2,Systems!$2:$2,))&amp;"]",)</f>
        <v>Alrakis</v>
      </c>
      <c r="C92" s="144">
        <f t="array" ref="C92">round((F92-average(I92,L92,O92,R92,U92))*X92+if($B92=$H92,0,iferror(average(vlookup({$H92,$K92,$N92,$Q92,$T92},$B:$D,column(B$1),0)),index(C:C,match($H92,$B:$B,)))),3)</f>
        <v>-19.908</v>
      </c>
      <c r="D92" s="144">
        <f t="array" ref="D92">round((G92-average(J92,M92,P92,S92,V92))*Y92+if($B92=$H92,0,iferror(average(vlookup({$H92,$K92,$N92,$Q92,$T92},$B:$D,column(C$1),0)),index(D:D,match($H92,$B:$B,)))),3)</f>
        <v>81.891</v>
      </c>
      <c r="E92" s="145">
        <v>2764.0</v>
      </c>
      <c r="F92" s="146">
        <v>675.884</v>
      </c>
      <c r="G92" s="146">
        <v>354.403</v>
      </c>
      <c r="H92" s="147" t="s">
        <v>404</v>
      </c>
      <c r="I92" s="146">
        <v>688.449</v>
      </c>
      <c r="J92" s="146">
        <v>406.09</v>
      </c>
      <c r="K92" s="148"/>
      <c r="L92" s="149"/>
      <c r="M92" s="149"/>
      <c r="N92" s="148"/>
      <c r="O92" s="149"/>
      <c r="P92" s="149"/>
      <c r="Q92" s="148"/>
      <c r="R92" s="149"/>
      <c r="S92" s="149"/>
      <c r="T92" s="148"/>
      <c r="U92" s="149"/>
      <c r="V92" s="149"/>
      <c r="W92" s="149"/>
      <c r="X92" s="150">
        <f t="shared" si="1"/>
        <v>1.584367573</v>
      </c>
      <c r="Y92" s="150">
        <f t="shared" si="2"/>
        <v>-1.584367573</v>
      </c>
    </row>
    <row r="93" ht="15.75" customHeight="1">
      <c r="A93" s="119">
        <v>92.0</v>
      </c>
      <c r="B93" s="143" t="str">
        <f t="array" ref="B93">index(Systems!$A:$E,match($A93,Systems!$A:$A,),match(B$1,Systems!$2:$2,))&amp;if(not(isblank(index(Systems!$A:$E,match($A93,Systems!$A:$A,),match(Systems!$C$2,Systems!$2:$2,))))," ["&amp;index(Systems!$A:$E,match($A93,Systems!$A:$A,),match(Systems!$C$2,Systems!$2:$2,))&amp;"]",)</f>
        <v>Alrescha</v>
      </c>
      <c r="C93" s="144">
        <f t="array" ref="C93">round((F93-average(I93,L93,O93,R93,U93))*X93+if($B93=$H93,0,iferror(average(vlookup({$H93,$K93,$N93,$Q93,$T93},$B:$D,column(B$1),0)),index(C:C,match($H93,$B:$B,)))),3)</f>
        <v>84.52</v>
      </c>
      <c r="D93" s="144">
        <f t="array" ref="D93">round((G93-average(J93,M93,P93,S93,V93))*Y93+if($B93=$H93,0,iferror(average(vlookup({$H93,$K93,$N93,$Q93,$T93},$B:$D,column(C$1),0)),index(D:D,match($H93,$B:$B,)))),3)</f>
        <v>-49.416</v>
      </c>
      <c r="E93" s="145">
        <v>2764.0</v>
      </c>
      <c r="F93" s="146">
        <v>741.795</v>
      </c>
      <c r="G93" s="146">
        <v>437.28</v>
      </c>
      <c r="H93" s="147" t="s">
        <v>404</v>
      </c>
      <c r="I93" s="146">
        <v>688.449</v>
      </c>
      <c r="J93" s="146">
        <v>406.09</v>
      </c>
      <c r="K93" s="148"/>
      <c r="L93" s="149"/>
      <c r="M93" s="149"/>
      <c r="N93" s="148"/>
      <c r="O93" s="149"/>
      <c r="P93" s="149"/>
      <c r="Q93" s="148"/>
      <c r="R93" s="149"/>
      <c r="S93" s="149"/>
      <c r="T93" s="148"/>
      <c r="U93" s="149"/>
      <c r="V93" s="149"/>
      <c r="W93" s="149"/>
      <c r="X93" s="150">
        <f t="shared" si="1"/>
        <v>1.584367573</v>
      </c>
      <c r="Y93" s="150">
        <f t="shared" si="2"/>
        <v>-1.584367573</v>
      </c>
    </row>
    <row r="94" ht="15.75" customHeight="1">
      <c r="A94" s="119">
        <v>93.0</v>
      </c>
      <c r="B94" s="143" t="str">
        <f t="array" ref="B94">index(Systems!$A:$E,match($A94,Systems!$A:$A,),match(B$1,Systems!$2:$2,))&amp;if(not(isblank(index(Systems!$A:$E,match($A94,Systems!$A:$A,),match(Systems!$C$2,Systems!$2:$2,))))," ["&amp;index(Systems!$A:$E,match($A94,Systems!$A:$A,),match(Systems!$C$2,Systems!$2:$2,))&amp;"]",)</f>
        <v>Alsek</v>
      </c>
      <c r="C94" s="144">
        <f t="array" ref="C94">round((F94-average(I94,L94,O94,R94,U94))*X94+if($B94=$H94,0,iferror(average(vlookup({$H94,$K94,$N94,$Q94,$T94},$B:$D,column(B$1),0)),index(C:C,match($H94,$B:$B,)))),3)</f>
        <v>315.617</v>
      </c>
      <c r="D94" s="144">
        <f t="array" ref="D94">round((G94-average(J94,M94,P94,S94,V94))*Y94+if($B94=$H94,0,iferror(average(vlookup({$H94,$K94,$N94,$Q94,$T94},$B:$D,column(C$1),0)),index(D:D,match($H94,$B:$B,)))),3)</f>
        <v>-238.123</v>
      </c>
      <c r="E94" s="145">
        <v>2764.0</v>
      </c>
      <c r="F94" s="146">
        <v>887.656</v>
      </c>
      <c r="G94" s="146">
        <v>556.385</v>
      </c>
      <c r="H94" s="147" t="s">
        <v>404</v>
      </c>
      <c r="I94" s="146">
        <v>688.449</v>
      </c>
      <c r="J94" s="146">
        <v>406.09</v>
      </c>
      <c r="K94" s="148"/>
      <c r="L94" s="149"/>
      <c r="M94" s="149"/>
      <c r="N94" s="148"/>
      <c r="O94" s="149"/>
      <c r="P94" s="149"/>
      <c r="Q94" s="148"/>
      <c r="R94" s="149"/>
      <c r="S94" s="149"/>
      <c r="T94" s="148"/>
      <c r="U94" s="149"/>
      <c r="V94" s="149"/>
      <c r="W94" s="149"/>
      <c r="X94" s="150">
        <f t="shared" si="1"/>
        <v>1.584367573</v>
      </c>
      <c r="Y94" s="150">
        <f t="shared" si="2"/>
        <v>-1.584367573</v>
      </c>
    </row>
    <row r="95" ht="15.75" customHeight="1">
      <c r="A95" s="119">
        <v>94.0</v>
      </c>
      <c r="B95" s="143" t="str">
        <f t="array" ref="B95">index(Systems!$A:$E,match($A95,Systems!$A:$A,),match(B$1,Systems!$2:$2,))&amp;if(not(isblank(index(Systems!$A:$E,match($A95,Systems!$A:$A,),match(Systems!$C$2,Systems!$2:$2,))))," ["&amp;index(Systems!$A:$E,match($A95,Systems!$A:$A,),match(Systems!$C$2,Systems!$2:$2,))&amp;"]",)</f>
        <v>Alshain</v>
      </c>
      <c r="C95" s="144">
        <f t="array" ref="C95">round((F95-average(I95,L95,O95,R95,U95))*X95+if($B95=$H95,0,iferror(average(vlookup({$H95,$K95,$N95,$Q95,$T95},$B:$D,column(B$1),0)),index(C:C,match($H95,$B:$B,)))),3)</f>
        <v>58.344</v>
      </c>
      <c r="D95" s="144">
        <f t="array" ref="D95">round((G95-average(J95,M95,P95,S95,V95))*Y95+if($B95=$H95,0,iferror(average(vlookup({$H95,$K95,$N95,$Q95,$T95},$B:$D,column(C$1),0)),index(D:D,match($H95,$B:$B,)))),3)</f>
        <v>278.846</v>
      </c>
      <c r="E95" s="145">
        <v>2764.0</v>
      </c>
      <c r="F95" s="146">
        <v>725.274</v>
      </c>
      <c r="G95" s="146">
        <v>230.092</v>
      </c>
      <c r="H95" s="147" t="s">
        <v>404</v>
      </c>
      <c r="I95" s="146">
        <v>688.449</v>
      </c>
      <c r="J95" s="146">
        <v>406.09</v>
      </c>
      <c r="K95" s="148"/>
      <c r="L95" s="149"/>
      <c r="M95" s="149"/>
      <c r="N95" s="148"/>
      <c r="O95" s="149"/>
      <c r="P95" s="149"/>
      <c r="Q95" s="148"/>
      <c r="R95" s="149"/>
      <c r="S95" s="149"/>
      <c r="T95" s="148"/>
      <c r="U95" s="149"/>
      <c r="V95" s="149"/>
      <c r="W95" s="149"/>
      <c r="X95" s="150">
        <f t="shared" si="1"/>
        <v>1.584367573</v>
      </c>
      <c r="Y95" s="150">
        <f t="shared" si="2"/>
        <v>-1.584367573</v>
      </c>
    </row>
    <row r="96" ht="15.75" customHeight="1">
      <c r="A96" s="119">
        <v>95.0</v>
      </c>
      <c r="B96" s="143" t="str">
        <f t="array" ref="B96">index(Systems!$A:$E,match($A96,Systems!$A:$A,),match(B$1,Systems!$2:$2,))&amp;if(not(isblank(index(Systems!$A:$E,match($A96,Systems!$A:$A,),match(Systems!$C$2,Systems!$2:$2,))))," ["&amp;index(Systems!$A:$E,match($A96,Systems!$A:$A,),match(Systems!$C$2,Systems!$2:$2,))&amp;"]",)</f>
        <v>Alta</v>
      </c>
      <c r="C96" s="144">
        <f t="array" ref="C96">round((F96-average(I96,L96,O96,R96,U96))*X96+if($B96=$H96,0,iferror(average(vlookup({$H96,$K96,$N96,$Q96,$T96},$B:$D,column(B$1),0)),index(C:C,match($H96,$B:$B,)))),3)</f>
        <v>-191.246</v>
      </c>
      <c r="D96" s="144">
        <f t="array" ref="D96">round((G96-average(J96,M96,P96,S96,V96))*Y96+if($B96=$H96,0,iferror(average(vlookup({$H96,$K96,$N96,$Q96,$T96},$B:$D,column(C$1),0)),index(D:D,match($H96,$B:$B,)))),3)</f>
        <v>-218.099</v>
      </c>
      <c r="E96" s="145">
        <v>2764.0</v>
      </c>
      <c r="F96" s="146">
        <v>567.741</v>
      </c>
      <c r="G96" s="146">
        <v>543.747</v>
      </c>
      <c r="H96" s="147" t="s">
        <v>404</v>
      </c>
      <c r="I96" s="146">
        <v>688.449</v>
      </c>
      <c r="J96" s="146">
        <v>406.09</v>
      </c>
      <c r="K96" s="148"/>
      <c r="L96" s="149"/>
      <c r="M96" s="149"/>
      <c r="N96" s="148"/>
      <c r="O96" s="149"/>
      <c r="P96" s="149"/>
      <c r="Q96" s="148"/>
      <c r="R96" s="149"/>
      <c r="S96" s="149"/>
      <c r="T96" s="148"/>
      <c r="U96" s="149"/>
      <c r="V96" s="149"/>
      <c r="W96" s="149"/>
      <c r="X96" s="150">
        <f t="shared" si="1"/>
        <v>1.584367573</v>
      </c>
      <c r="Y96" s="150">
        <f t="shared" si="2"/>
        <v>-1.584367573</v>
      </c>
    </row>
    <row r="97" ht="15.75" customHeight="1">
      <c r="A97" s="119">
        <v>96.0</v>
      </c>
      <c r="B97" s="143" t="str">
        <f t="array" ref="B97">index(Systems!$A:$E,match($A97,Systems!$A:$A,),match(B$1,Systems!$2:$2,))&amp;if(not(isblank(index(Systems!$A:$E,match($A97,Systems!$A:$A,),match(Systems!$C$2,Systems!$2:$2,))))," ["&amp;index(Systems!$A:$E,match($A97,Systems!$A:$A,),match(Systems!$C$2,Systems!$2:$2,))&amp;"]",)</f>
        <v>Alta Vista</v>
      </c>
      <c r="C97" s="144">
        <f t="array" ref="C97">round((F97-average(I97,L97,O97,R97,U97))*X97+if($B97=$H97,0,iferror(average(vlookup({$H97,$K97,$N97,$Q97,$T97},$B:$D,column(B$1),0)),index(C:C,match($H97,$B:$B,)))),3)</f>
        <v>506.635</v>
      </c>
      <c r="D97" s="144">
        <f t="array" ref="D97">round((G97-average(J97,M97,P97,S97,V97))*Y97+if($B97=$H97,0,iferror(average(vlookup({$H97,$K97,$N97,$Q97,$T97},$B:$D,column(C$1),0)),index(D:D,match($H97,$B:$B,)))),3)</f>
        <v>12.881</v>
      </c>
      <c r="E97" s="145">
        <v>2764.0</v>
      </c>
      <c r="F97" s="146">
        <v>1008.22</v>
      </c>
      <c r="G97" s="146">
        <v>397.96</v>
      </c>
      <c r="H97" s="147" t="s">
        <v>404</v>
      </c>
      <c r="I97" s="146">
        <v>688.449</v>
      </c>
      <c r="J97" s="146">
        <v>406.09</v>
      </c>
      <c r="K97" s="148"/>
      <c r="L97" s="149"/>
      <c r="M97" s="149"/>
      <c r="N97" s="148"/>
      <c r="O97" s="149"/>
      <c r="P97" s="149"/>
      <c r="Q97" s="148"/>
      <c r="R97" s="149"/>
      <c r="S97" s="149"/>
      <c r="T97" s="148"/>
      <c r="U97" s="149"/>
      <c r="V97" s="149"/>
      <c r="W97" s="149"/>
      <c r="X97" s="150">
        <f t="shared" si="1"/>
        <v>1.584367573</v>
      </c>
      <c r="Y97" s="150">
        <f t="shared" si="2"/>
        <v>-1.584367573</v>
      </c>
    </row>
    <row r="98" ht="15.75" customHeight="1">
      <c r="A98" s="119">
        <v>97.0</v>
      </c>
      <c r="B98" s="143" t="str">
        <f t="array" ref="B98">index(Systems!$A:$E,match($A98,Systems!$A:$A,),match(B$1,Systems!$2:$2,))&amp;if(not(isblank(index(Systems!$A:$E,match($A98,Systems!$A:$A,),match(Systems!$C$2,Systems!$2:$2,))))," ["&amp;index(Systems!$A:$E,match($A98,Systems!$A:$A,),match(Systems!$C$2,Systems!$2:$2,))&amp;"]",)</f>
        <v>Altair</v>
      </c>
      <c r="C98" s="144">
        <f t="array" ref="C98">round((F98-average(I98,L98,O98,R98,U98))*X98+if($B98=$H98,0,iferror(average(vlookup({$H98,$K98,$N98,$Q98,$T98},$B:$D,column(B$1),0)),index(C:C,match($H98,$B:$B,)))),3)</f>
        <v>8.836</v>
      </c>
      <c r="D98" s="144">
        <f t="array" ref="D98">round((G98-average(J98,M98,P98,S98,V98))*Y98+if($B98=$H98,0,iferror(average(vlookup({$H98,$K98,$N98,$Q98,$T98},$B:$D,column(C$1),0)),index(D:D,match($H98,$B:$B,)))),3)</f>
        <v>13.754</v>
      </c>
      <c r="E98" s="145">
        <v>2764.0</v>
      </c>
      <c r="F98" s="146">
        <v>694.026</v>
      </c>
      <c r="G98" s="146">
        <v>397.409</v>
      </c>
      <c r="H98" s="147" t="s">
        <v>404</v>
      </c>
      <c r="I98" s="146">
        <v>688.449</v>
      </c>
      <c r="J98" s="146">
        <v>406.09</v>
      </c>
      <c r="K98" s="148"/>
      <c r="L98" s="149"/>
      <c r="M98" s="149"/>
      <c r="N98" s="148"/>
      <c r="O98" s="149"/>
      <c r="P98" s="149"/>
      <c r="Q98" s="148"/>
      <c r="R98" s="149"/>
      <c r="S98" s="149"/>
      <c r="T98" s="148"/>
      <c r="U98" s="149"/>
      <c r="V98" s="149"/>
      <c r="W98" s="149"/>
      <c r="X98" s="150">
        <f t="shared" si="1"/>
        <v>1.584367573</v>
      </c>
      <c r="Y98" s="150">
        <f t="shared" si="2"/>
        <v>-1.584367573</v>
      </c>
    </row>
    <row r="99" ht="15.75" customHeight="1">
      <c r="A99" s="119">
        <v>98.0</v>
      </c>
      <c r="B99" s="143" t="str">
        <f t="array" ref="B99">index(Systems!$A:$E,match($A99,Systems!$A:$A,),match(B$1,Systems!$2:$2,))&amp;if(not(isblank(index(Systems!$A:$E,match($A99,Systems!$A:$A,),match(Systems!$C$2,Systems!$2:$2,))))," ["&amp;index(Systems!$A:$E,match($A99,Systems!$A:$A,),match(Systems!$C$2,Systems!$2:$2,))&amp;"]",)</f>
        <v>Altais</v>
      </c>
      <c r="C99" s="144">
        <f t="array" ref="C99">round((F99-average(I99,L99,O99,R99,U99))*X99+if($B99=$H99,0,iferror(average(vlookup({$H99,$K99,$N99,$Q99,$T99},$B:$D,column(B$1),0)),index(C:C,match($H99,$B:$B,)))),3)</f>
        <v>37.222</v>
      </c>
      <c r="D99" s="144">
        <f t="array" ref="D99">round((G99-average(J99,M99,P99,S99,V99))*Y99+if($B99=$H99,0,iferror(average(vlookup({$H99,$K99,$N99,$Q99,$T99},$B:$D,column(C$1),0)),index(D:D,match($H99,$B:$B,)))),3)</f>
        <v>109.811</v>
      </c>
      <c r="E99" s="145">
        <v>2764.0</v>
      </c>
      <c r="F99" s="146">
        <v>711.942</v>
      </c>
      <c r="G99" s="146">
        <v>336.781</v>
      </c>
      <c r="H99" s="147" t="s">
        <v>404</v>
      </c>
      <c r="I99" s="146">
        <v>688.449</v>
      </c>
      <c r="J99" s="146">
        <v>406.09</v>
      </c>
      <c r="K99" s="148"/>
      <c r="L99" s="149"/>
      <c r="M99" s="149"/>
      <c r="N99" s="148"/>
      <c r="O99" s="149"/>
      <c r="P99" s="149"/>
      <c r="Q99" s="148"/>
      <c r="R99" s="149"/>
      <c r="S99" s="149"/>
      <c r="T99" s="148"/>
      <c r="U99" s="149"/>
      <c r="V99" s="149"/>
      <c r="W99" s="149"/>
      <c r="X99" s="150">
        <f t="shared" si="1"/>
        <v>1.584367573</v>
      </c>
      <c r="Y99" s="150">
        <f t="shared" si="2"/>
        <v>-1.584367573</v>
      </c>
    </row>
    <row r="100" ht="15.75" customHeight="1">
      <c r="A100" s="119">
        <v>99.0</v>
      </c>
      <c r="B100" s="143" t="str">
        <f t="array" ref="B100">index(Systems!$A:$E,match($A100,Systems!$A:$A,),match(B$1,Systems!$2:$2,))&amp;if(not(isblank(index(Systems!$A:$E,match($A100,Systems!$A:$A,),match(Systems!$C$2,Systems!$2:$2,))))," ["&amp;index(Systems!$A:$E,match($A100,Systems!$A:$A,),match(Systems!$C$2,Systems!$2:$2,))&amp;"]",)</f>
        <v>Altdorf</v>
      </c>
      <c r="C100" s="144">
        <f t="array" ref="C100">round((F100-average(I100,L100,O100,R100,U100))*X100+if($B100=$H100,0,iferror(average(vlookup({$H100,$K100,$N100,$Q100,$T100},$B:$D,column(B$1),0)),index(C:C,match($H100,$B:$B,)))),3)</f>
        <v>333.189</v>
      </c>
      <c r="D100" s="144">
        <f t="array" ref="D100">round((G100-average(J100,M100,P100,S100,V100))*Y100+if($B100=$H100,0,iferror(average(vlookup({$H100,$K100,$N100,$Q100,$T100},$B:$D,column(C$1),0)),index(D:D,match($H100,$B:$B,)))),3)</f>
        <v>119.374</v>
      </c>
      <c r="E100" s="145">
        <v>2764.0</v>
      </c>
      <c r="F100" s="146">
        <v>898.747</v>
      </c>
      <c r="G100" s="146">
        <v>330.745</v>
      </c>
      <c r="H100" s="147" t="s">
        <v>404</v>
      </c>
      <c r="I100" s="146">
        <v>688.449</v>
      </c>
      <c r="J100" s="146">
        <v>406.09</v>
      </c>
      <c r="K100" s="148"/>
      <c r="L100" s="149"/>
      <c r="M100" s="149"/>
      <c r="N100" s="148"/>
      <c r="O100" s="149"/>
      <c r="P100" s="149"/>
      <c r="Q100" s="148"/>
      <c r="R100" s="149"/>
      <c r="S100" s="149"/>
      <c r="T100" s="148"/>
      <c r="U100" s="149"/>
      <c r="V100" s="149"/>
      <c r="W100" s="149"/>
      <c r="X100" s="150">
        <f t="shared" si="1"/>
        <v>1.584367573</v>
      </c>
      <c r="Y100" s="150">
        <f t="shared" si="2"/>
        <v>-1.584367573</v>
      </c>
    </row>
    <row r="101" ht="15.75" customHeight="1">
      <c r="A101" s="119">
        <v>100.0</v>
      </c>
      <c r="B101" s="143" t="str">
        <f t="array" ref="B101">index(Systems!$A:$E,match($A101,Systems!$A:$A,),match(B$1,Systems!$2:$2,))&amp;if(not(isblank(index(Systems!$A:$E,match($A101,Systems!$A:$A,),match(Systems!$C$2,Systems!$2:$2,))))," ["&amp;index(Systems!$A:$E,match($A101,Systems!$A:$A,),match(Systems!$C$2,Systems!$2:$2,))&amp;"]",)</f>
        <v>Altenmarkt</v>
      </c>
      <c r="C101" s="144">
        <f t="array" ref="C101">round((F101-average(I101,L101,O101,R101,U101))*X101+if($B101=$H101,0,iferror(average(vlookup({$H101,$K101,$N101,$Q101,$T101},$B:$D,column(B$1),0)),index(C:C,match($H101,$B:$B,)))),3)</f>
        <v>13.692</v>
      </c>
      <c r="D101" s="144">
        <f t="array" ref="D101">round((G101-average(J101,M101,P101,S101,V101))*Y101+if($B101=$H101,0,iferror(average(vlookup({$H101,$K101,$N101,$Q101,$T101},$B:$D,column(C$1),0)),index(D:D,match($H101,$B:$B,)))),3)</f>
        <v>223.805</v>
      </c>
      <c r="E101" s="145">
        <v>2764.0</v>
      </c>
      <c r="F101" s="146">
        <v>697.091</v>
      </c>
      <c r="G101" s="146">
        <v>264.832</v>
      </c>
      <c r="H101" s="147" t="s">
        <v>404</v>
      </c>
      <c r="I101" s="146">
        <v>688.449</v>
      </c>
      <c r="J101" s="146">
        <v>406.09</v>
      </c>
      <c r="K101" s="148"/>
      <c r="L101" s="149"/>
      <c r="M101" s="149"/>
      <c r="N101" s="148"/>
      <c r="O101" s="149"/>
      <c r="P101" s="149"/>
      <c r="Q101" s="148"/>
      <c r="R101" s="149"/>
      <c r="S101" s="149"/>
      <c r="T101" s="148"/>
      <c r="U101" s="149"/>
      <c r="V101" s="149"/>
      <c r="W101" s="149"/>
      <c r="X101" s="150">
        <f t="shared" si="1"/>
        <v>1.584367573</v>
      </c>
      <c r="Y101" s="150">
        <f t="shared" si="2"/>
        <v>-1.584367573</v>
      </c>
    </row>
    <row r="102" ht="15.75" customHeight="1">
      <c r="A102" s="119">
        <v>101.0</v>
      </c>
      <c r="B102" s="143" t="str">
        <f t="array" ref="B102">index(Systems!$A:$E,match($A102,Systems!$A:$A,),match(B$1,Systems!$2:$2,))&amp;if(not(isblank(index(Systems!$A:$E,match($A102,Systems!$A:$A,),match(Systems!$C$2,Systems!$2:$2,))))," ["&amp;index(Systems!$A:$E,match($A102,Systems!$A:$A,),match(Systems!$C$2,Systems!$2:$2,))&amp;"]",)</f>
        <v>Alterf</v>
      </c>
      <c r="C102" s="144">
        <f t="array" ref="C102">round((F102-average(I102,L102,O102,R102,U102))*X102+if($B102=$H102,0,iferror(average(vlookup({$H102,$K102,$N102,$Q102,$T102},$B:$D,column(B$1),0)),index(C:C,match($H102,$B:$B,)))),3)</f>
        <v>-203.986</v>
      </c>
      <c r="D102" s="144">
        <f t="array" ref="D102">round((G102-average(J102,M102,P102,S102,V102))*Y102+if($B102=$H102,0,iferror(average(vlookup({$H102,$K102,$N102,$Q102,$T102},$B:$D,column(C$1),0)),index(D:D,match($H102,$B:$B,)))),3)</f>
        <v>-154.867</v>
      </c>
      <c r="E102" s="145">
        <v>2764.0</v>
      </c>
      <c r="F102" s="146">
        <v>559.7</v>
      </c>
      <c r="G102" s="146">
        <v>503.837</v>
      </c>
      <c r="H102" s="147" t="s">
        <v>404</v>
      </c>
      <c r="I102" s="146">
        <v>688.449</v>
      </c>
      <c r="J102" s="146">
        <v>406.09</v>
      </c>
      <c r="K102" s="148"/>
      <c r="L102" s="149"/>
      <c r="M102" s="149"/>
      <c r="N102" s="148"/>
      <c r="O102" s="149"/>
      <c r="P102" s="149"/>
      <c r="Q102" s="148"/>
      <c r="R102" s="149"/>
      <c r="S102" s="149"/>
      <c r="T102" s="148"/>
      <c r="U102" s="149"/>
      <c r="V102" s="149"/>
      <c r="W102" s="149"/>
      <c r="X102" s="150">
        <f t="shared" si="1"/>
        <v>1.584367573</v>
      </c>
      <c r="Y102" s="150">
        <f t="shared" si="2"/>
        <v>-1.584367573</v>
      </c>
    </row>
    <row r="103" ht="15.75" customHeight="1">
      <c r="A103" s="119">
        <v>102.0</v>
      </c>
      <c r="B103" s="143" t="str">
        <f t="array" ref="B103">index(Systems!$A:$E,match($A103,Systems!$A:$A,),match(B$1,Systems!$2:$2,))&amp;if(not(isblank(index(Systems!$A:$E,match($A103,Systems!$A:$A,),match(Systems!$C$2,Systems!$2:$2,))))," ["&amp;index(Systems!$A:$E,match($A103,Systems!$A:$A,),match(Systems!$C$2,Systems!$2:$2,))&amp;"]",)</f>
        <v>Althastan</v>
      </c>
      <c r="C103" s="144">
        <f t="array" ref="C103">round((F103-average(I103,L103,O103,R103,U103))*X103+if($B103=$H103,0,iferror(average(vlookup({$H103,$K103,$N103,$Q103,$T103},$B:$D,column(B$1),0)),index(C:C,match($H103,$B:$B,)))),3)</f>
        <v>-432.453</v>
      </c>
      <c r="D103" s="144">
        <f t="array" ref="D103">round((G103-average(J103,M103,P103,S103,V103))*Y103+if($B103=$H103,0,iferror(average(vlookup({$H103,$K103,$N103,$Q103,$T103},$B:$D,column(C$1),0)),index(D:D,match($H103,$B:$B,)))),3)</f>
        <v>-26.15</v>
      </c>
      <c r="E103" s="145">
        <v>2764.0</v>
      </c>
      <c r="F103" s="146">
        <v>415.499</v>
      </c>
      <c r="G103" s="146">
        <v>422.595</v>
      </c>
      <c r="H103" s="147" t="s">
        <v>404</v>
      </c>
      <c r="I103" s="146">
        <v>688.449</v>
      </c>
      <c r="J103" s="146">
        <v>406.09</v>
      </c>
      <c r="K103" s="148"/>
      <c r="L103" s="149"/>
      <c r="M103" s="149"/>
      <c r="N103" s="148"/>
      <c r="O103" s="149"/>
      <c r="P103" s="149"/>
      <c r="Q103" s="148"/>
      <c r="R103" s="149"/>
      <c r="S103" s="149"/>
      <c r="T103" s="148"/>
      <c r="U103" s="149"/>
      <c r="V103" s="149"/>
      <c r="W103" s="149"/>
      <c r="X103" s="150">
        <f t="shared" si="1"/>
        <v>1.584367573</v>
      </c>
      <c r="Y103" s="150">
        <f t="shared" si="2"/>
        <v>-1.584367573</v>
      </c>
    </row>
    <row r="104" ht="15.75" customHeight="1">
      <c r="A104" s="119">
        <v>103.0</v>
      </c>
      <c r="B104" s="143" t="str">
        <f t="array" ref="B104">index(Systems!$A:$E,match($A104,Systems!$A:$A,),match(B$1,Systems!$2:$2,))&amp;if(not(isblank(index(Systems!$A:$E,match($A104,Systems!$A:$A,),match(Systems!$C$2,Systems!$2:$2,))))," ["&amp;index(Systems!$A:$E,match($A104,Systems!$A:$A,),match(Systems!$C$2,Systems!$2:$2,))&amp;"]",)</f>
        <v>Althea's Choice</v>
      </c>
      <c r="C104" s="144">
        <f t="array" ref="C104">round((F104-average(I104,L104,O104,R104,U104))*X104+if($B104=$H104,0,iferror(average(vlookup({$H104,$K104,$N104,$Q104,$T104},$B:$D,column(B$1),0)),index(C:C,match($H104,$B:$B,)))),3)</f>
        <v>380.171</v>
      </c>
      <c r="D104" s="144">
        <f t="array" ref="D104">round((G104-average(J104,M104,P104,S104,V104))*Y104+if($B104=$H104,0,iferror(average(vlookup({$H104,$K104,$N104,$Q104,$T104},$B:$D,column(C$1),0)),index(D:D,match($H104,$B:$B,)))),3)</f>
        <v>-340.187</v>
      </c>
      <c r="E104" s="145">
        <v>2764.0</v>
      </c>
      <c r="F104" s="146">
        <v>928.4</v>
      </c>
      <c r="G104" s="146">
        <v>620.805</v>
      </c>
      <c r="H104" s="147" t="s">
        <v>404</v>
      </c>
      <c r="I104" s="146">
        <v>688.449</v>
      </c>
      <c r="J104" s="146">
        <v>406.09</v>
      </c>
      <c r="K104" s="148"/>
      <c r="L104" s="149"/>
      <c r="M104" s="149"/>
      <c r="N104" s="148"/>
      <c r="O104" s="149"/>
      <c r="P104" s="149"/>
      <c r="Q104" s="148"/>
      <c r="R104" s="149"/>
      <c r="S104" s="149"/>
      <c r="T104" s="148"/>
      <c r="U104" s="149"/>
      <c r="V104" s="149"/>
      <c r="W104" s="149"/>
      <c r="X104" s="150">
        <f t="shared" si="1"/>
        <v>1.584367573</v>
      </c>
      <c r="Y104" s="150">
        <f t="shared" si="2"/>
        <v>-1.584367573</v>
      </c>
    </row>
    <row r="105" ht="15.75" customHeight="1">
      <c r="A105" s="119">
        <v>104.0</v>
      </c>
      <c r="B105" s="143" t="str">
        <f t="array" ref="B105">index(Systems!$A:$E,match($A105,Systems!$A:$A,),match(B$1,Systems!$2:$2,))&amp;if(not(isblank(index(Systems!$A:$E,match($A105,Systems!$A:$A,),match(Systems!$C$2,Systems!$2:$2,))))," ["&amp;index(Systems!$A:$E,match($A105,Systems!$A:$A,),match(Systems!$C$2,Systems!$2:$2,))&amp;"]",)</f>
        <v>Alto</v>
      </c>
      <c r="C105" s="144">
        <f t="array" ref="C105">round((F105-average(I105,L105,O105,R105,U105))*X105+if($B105=$H105,0,iferror(average(vlookup({$H105,$K105,$N105,$Q105,$T105},$B:$D,column(B$1),0)),index(C:C,match($H105,$B:$B,)))),3)</f>
        <v>106.484</v>
      </c>
      <c r="D105" s="144">
        <f t="array" ref="D105">round((G105-average(J105,M105,P105,S105,V105))*Y105+if($B105=$H105,0,iferror(average(vlookup({$H105,$K105,$N105,$Q105,$T105},$B:$D,column(C$1),0)),index(D:D,match($H105,$B:$B,)))),3)</f>
        <v>-194.18</v>
      </c>
      <c r="E105" s="145">
        <v>2764.0</v>
      </c>
      <c r="F105" s="146">
        <v>755.658</v>
      </c>
      <c r="G105" s="146">
        <v>528.65</v>
      </c>
      <c r="H105" s="147" t="s">
        <v>404</v>
      </c>
      <c r="I105" s="146">
        <v>688.449</v>
      </c>
      <c r="J105" s="146">
        <v>406.09</v>
      </c>
      <c r="K105" s="148"/>
      <c r="L105" s="149"/>
      <c r="M105" s="149"/>
      <c r="N105" s="148"/>
      <c r="O105" s="149"/>
      <c r="P105" s="149"/>
      <c r="Q105" s="148"/>
      <c r="R105" s="149"/>
      <c r="S105" s="149"/>
      <c r="T105" s="148"/>
      <c r="U105" s="149"/>
      <c r="V105" s="149"/>
      <c r="W105" s="149"/>
      <c r="X105" s="150">
        <f t="shared" si="1"/>
        <v>1.584367573</v>
      </c>
      <c r="Y105" s="150">
        <f t="shared" si="2"/>
        <v>-1.584367573</v>
      </c>
    </row>
    <row r="106" ht="15.75" customHeight="1">
      <c r="A106" s="119">
        <v>105.0</v>
      </c>
      <c r="B106" s="143" t="str">
        <f t="array" ref="B106">index(Systems!$A:$E,match($A106,Systems!$A:$A,),match(B$1,Systems!$2:$2,))&amp;if(not(isblank(index(Systems!$A:$E,match($A106,Systems!$A:$A,),match(Systems!$C$2,Systems!$2:$2,))))," ["&amp;index(Systems!$A:$E,match($A106,Systems!$A:$A,),match(Systems!$C$2,Systems!$2:$2,))&amp;"]",)</f>
        <v>Altona</v>
      </c>
      <c r="C106" s="144">
        <f t="array" ref="C106">round((F106-average(I106,L106,O106,R106,U106))*X106+if($B106=$H106,0,iferror(average(vlookup({$H106,$K106,$N106,$Q106,$T106},$B:$D,column(B$1),0)),index(C:C,match($H106,$B:$B,)))),3)</f>
        <v>283.553</v>
      </c>
      <c r="D106" s="144">
        <f t="array" ref="D106">round((G106-average(J106,M106,P106,S106,V106))*Y106+if($B106=$H106,0,iferror(average(vlookup({$H106,$K106,$N106,$Q106,$T106},$B:$D,column(C$1),0)),index(D:D,match($H106,$B:$B,)))),3)</f>
        <v>421.581</v>
      </c>
      <c r="E106" s="145">
        <v>2764.0</v>
      </c>
      <c r="F106" s="146">
        <v>867.418</v>
      </c>
      <c r="G106" s="146">
        <v>140.002</v>
      </c>
      <c r="H106" s="147" t="s">
        <v>404</v>
      </c>
      <c r="I106" s="146">
        <v>688.449</v>
      </c>
      <c r="J106" s="146">
        <v>406.09</v>
      </c>
      <c r="K106" s="148"/>
      <c r="L106" s="149"/>
      <c r="M106" s="149"/>
      <c r="N106" s="148"/>
      <c r="O106" s="149"/>
      <c r="P106" s="149"/>
      <c r="Q106" s="148"/>
      <c r="R106" s="149"/>
      <c r="S106" s="149"/>
      <c r="T106" s="148"/>
      <c r="U106" s="149"/>
      <c r="V106" s="149"/>
      <c r="W106" s="149"/>
      <c r="X106" s="150">
        <f t="shared" si="1"/>
        <v>1.584367573</v>
      </c>
      <c r="Y106" s="150">
        <f t="shared" si="2"/>
        <v>-1.584367573</v>
      </c>
    </row>
    <row r="107" ht="15.75" customHeight="1">
      <c r="A107" s="119">
        <v>106.0</v>
      </c>
      <c r="B107" s="143" t="str">
        <f t="array" ref="B107">index(Systems!$A:$E,match($A107,Systems!$A:$A,),match(B$1,Systems!$2:$2,))&amp;if(not(isblank(index(Systems!$A:$E,match($A107,Systems!$A:$A,),match(Systems!$C$2,Systems!$2:$2,))))," ["&amp;index(Systems!$A:$E,match($A107,Systems!$A:$A,),match(Systems!$C$2,Systems!$2:$2,))&amp;"]",)</f>
        <v>Altoona [FS]</v>
      </c>
      <c r="C107" s="144">
        <f t="array" ref="C107">round((F107-average(I107,L107,O107,R107,U107))*X107+if($B107=$H107,0,iferror(average(vlookup({$H107,$K107,$N107,$Q107,$T107},$B:$D,column(B$1),0)),index(C:C,match($H107,$B:$B,)))),3)</f>
        <v>550.569</v>
      </c>
      <c r="D107" s="144">
        <f t="array" ref="D107">round((G107-average(J107,M107,P107,S107,V107))*Y107+if($B107=$H107,0,iferror(average(vlookup({$H107,$K107,$N107,$Q107,$T107},$B:$D,column(C$1),0)),index(D:D,match($H107,$B:$B,)))),3)</f>
        <v>-4.176</v>
      </c>
      <c r="E107" s="145">
        <v>2764.0</v>
      </c>
      <c r="F107" s="146">
        <v>1035.95</v>
      </c>
      <c r="G107" s="146">
        <v>408.726</v>
      </c>
      <c r="H107" s="147" t="s">
        <v>404</v>
      </c>
      <c r="I107" s="146">
        <v>688.449</v>
      </c>
      <c r="J107" s="146">
        <v>406.09</v>
      </c>
      <c r="K107" s="148"/>
      <c r="L107" s="149"/>
      <c r="M107" s="149"/>
      <c r="N107" s="148"/>
      <c r="O107" s="149"/>
      <c r="P107" s="149"/>
      <c r="Q107" s="148"/>
      <c r="R107" s="149"/>
      <c r="S107" s="149"/>
      <c r="T107" s="148"/>
      <c r="U107" s="149"/>
      <c r="V107" s="149"/>
      <c r="W107" s="149"/>
      <c r="X107" s="150">
        <f t="shared" si="1"/>
        <v>1.584367573</v>
      </c>
      <c r="Y107" s="150">
        <f t="shared" si="2"/>
        <v>-1.584367573</v>
      </c>
    </row>
    <row r="108" ht="15.75" customHeight="1">
      <c r="A108" s="119">
        <v>107.0</v>
      </c>
      <c r="B108" s="143" t="str">
        <f t="array" ref="B108">index(Systems!$A:$E,match($A108,Systems!$A:$A,),match(B$1,Systems!$2:$2,))&amp;if(not(isblank(index(Systems!$A:$E,match($A108,Systems!$A:$A,),match(Systems!$C$2,Systems!$2:$2,))))," ["&amp;index(Systems!$A:$E,match($A108,Systems!$A:$A,),match(Systems!$C$2,Systems!$2:$2,))&amp;"]",)</f>
        <v>Altoona [LC]</v>
      </c>
      <c r="C108" s="144">
        <f t="array" ref="C108">round((F108-average(I108,L108,O108,R108,U108))*X108+if($B108=$H108,0,iferror(average(vlookup({$H108,$K108,$N108,$Q108,$T108},$B:$D,column(B$1),0)),index(C:C,match($H108,$B:$B,)))),3)</f>
        <v>-256.607</v>
      </c>
      <c r="D108" s="144">
        <f t="array" ref="D108">round((G108-average(J108,M108,P108,S108,V108))*Y108+if($B108=$H108,0,iferror(average(vlookup({$H108,$K108,$N108,$Q108,$T108},$B:$D,column(C$1),0)),index(D:D,match($H108,$B:$B,)))),3)</f>
        <v>-6.274</v>
      </c>
      <c r="E108" s="145">
        <v>2764.0</v>
      </c>
      <c r="F108" s="146">
        <v>526.487</v>
      </c>
      <c r="G108" s="146">
        <v>410.05</v>
      </c>
      <c r="H108" s="147" t="s">
        <v>404</v>
      </c>
      <c r="I108" s="146">
        <v>688.449</v>
      </c>
      <c r="J108" s="146">
        <v>406.09</v>
      </c>
      <c r="K108" s="148"/>
      <c r="L108" s="149"/>
      <c r="M108" s="149"/>
      <c r="N108" s="148"/>
      <c r="O108" s="149"/>
      <c r="P108" s="149"/>
      <c r="Q108" s="148"/>
      <c r="R108" s="149"/>
      <c r="S108" s="149"/>
      <c r="T108" s="148"/>
      <c r="U108" s="149"/>
      <c r="V108" s="149"/>
      <c r="W108" s="149"/>
      <c r="X108" s="150">
        <f t="shared" si="1"/>
        <v>1.584367573</v>
      </c>
      <c r="Y108" s="150">
        <f t="shared" si="2"/>
        <v>-1.584367573</v>
      </c>
    </row>
    <row r="109" ht="15.75" customHeight="1">
      <c r="A109" s="119">
        <v>108.0</v>
      </c>
      <c r="B109" s="143" t="str">
        <f t="array" ref="B109">index(Systems!$A:$E,match($A109,Systems!$A:$A,),match(B$1,Systems!$2:$2,))&amp;if(not(isblank(index(Systems!$A:$E,match($A109,Systems!$A:$A,),match(Systems!$C$2,Systems!$2:$2,))))," ["&amp;index(Systems!$A:$E,match($A109,Systems!$A:$A,),match(Systems!$C$2,Systems!$2:$2,))&amp;"]",)</f>
        <v>Altorra</v>
      </c>
      <c r="C109" s="144">
        <f t="array" ref="C109">round((F109-average(I109,L109,O109,R109,U109))*X109+if($B109=$H109,0,iferror(average(vlookup({$H109,$K109,$N109,$Q109,$T109},$B:$D,column(B$1),0)),index(C:C,match($H109,$B:$B,)))),3)</f>
        <v>-2.852</v>
      </c>
      <c r="D109" s="144">
        <f t="array" ref="D109">round((G109-average(J109,M109,P109,S109,V109))*Y109+if($B109=$H109,0,iferror(average(vlookup({$H109,$K109,$N109,$Q109,$T109},$B:$D,column(C$1),0)),index(D:D,match($H109,$B:$B,)))),3)</f>
        <v>-263.495</v>
      </c>
      <c r="E109" s="145">
        <v>2764.0</v>
      </c>
      <c r="F109" s="146">
        <v>686.649</v>
      </c>
      <c r="G109" s="146">
        <v>572.399</v>
      </c>
      <c r="H109" s="147" t="s">
        <v>404</v>
      </c>
      <c r="I109" s="146">
        <v>688.449</v>
      </c>
      <c r="J109" s="146">
        <v>406.09</v>
      </c>
      <c r="K109" s="148"/>
      <c r="L109" s="149"/>
      <c r="M109" s="149"/>
      <c r="N109" s="148"/>
      <c r="O109" s="149"/>
      <c r="P109" s="149"/>
      <c r="Q109" s="148"/>
      <c r="R109" s="149"/>
      <c r="S109" s="149"/>
      <c r="T109" s="148"/>
      <c r="U109" s="149"/>
      <c r="V109" s="149"/>
      <c r="W109" s="149"/>
      <c r="X109" s="150">
        <f t="shared" si="1"/>
        <v>1.584367573</v>
      </c>
      <c r="Y109" s="150">
        <f t="shared" si="2"/>
        <v>-1.584367573</v>
      </c>
    </row>
    <row r="110" ht="15.75" customHeight="1">
      <c r="A110" s="119">
        <v>109.0</v>
      </c>
      <c r="B110" s="143" t="str">
        <f t="array" ref="B110">index(Systems!$A:$E,match($A110,Systems!$A:$A,),match(B$1,Systems!$2:$2,))&amp;if(not(isblank(index(Systems!$A:$E,match($A110,Systems!$A:$A,),match(Systems!$C$2,Systems!$2:$2,))))," ["&amp;index(Systems!$A:$E,match($A110,Systems!$A:$A,),match(Systems!$C$2,Systems!$2:$2,))&amp;"]",)</f>
        <v>Alula Borealis</v>
      </c>
      <c r="C110" s="144">
        <f t="array" ref="C110">round((F110-average(I110,L110,O110,R110,U110))*X110+if($B110=$H110,0,iferror(average(vlookup({$H110,$K110,$N110,$Q110,$T110},$B:$D,column(B$1),0)),index(C:C,match($H110,$B:$B,)))),3)</f>
        <v>-258.995</v>
      </c>
      <c r="D110" s="144">
        <f t="array" ref="D110">round((G110-average(J110,M110,P110,S110,V110))*Y110+if($B110=$H110,0,iferror(average(vlookup({$H110,$K110,$N110,$Q110,$T110},$B:$D,column(C$1),0)),index(D:D,match($H110,$B:$B,)))),3)</f>
        <v>-54.076</v>
      </c>
      <c r="E110" s="145">
        <v>2764.0</v>
      </c>
      <c r="F110" s="146">
        <v>524.98</v>
      </c>
      <c r="G110" s="146">
        <v>440.221</v>
      </c>
      <c r="H110" s="147" t="s">
        <v>404</v>
      </c>
      <c r="I110" s="146">
        <v>688.449</v>
      </c>
      <c r="J110" s="146">
        <v>406.09</v>
      </c>
      <c r="K110" s="148"/>
      <c r="L110" s="149"/>
      <c r="M110" s="149"/>
      <c r="N110" s="148"/>
      <c r="O110" s="149"/>
      <c r="P110" s="149"/>
      <c r="Q110" s="148"/>
      <c r="R110" s="149"/>
      <c r="S110" s="149"/>
      <c r="T110" s="148"/>
      <c r="U110" s="149"/>
      <c r="V110" s="149"/>
      <c r="W110" s="149"/>
      <c r="X110" s="150">
        <f t="shared" si="1"/>
        <v>1.584367573</v>
      </c>
      <c r="Y110" s="150">
        <f t="shared" si="2"/>
        <v>-1.584367573</v>
      </c>
    </row>
    <row r="111" ht="15.75" customHeight="1">
      <c r="A111" s="119">
        <v>110.0</v>
      </c>
      <c r="B111" s="143" t="str">
        <f t="array" ref="B111">index(Systems!$A:$E,match($A111,Systems!$A:$A,),match(B$1,Systems!$2:$2,))&amp;if(not(isblank(index(Systems!$A:$E,match($A111,Systems!$A:$A,),match(Systems!$C$2,Systems!$2:$2,))))," ["&amp;index(Systems!$A:$E,match($A111,Systems!$A:$A,),match(Systems!$C$2,Systems!$2:$2,))&amp;"]",)</f>
        <v>Alya</v>
      </c>
      <c r="C111" s="144">
        <f t="array" ref="C111">round((F111-average(I111,L111,O111,R111,U111))*X111+if($B111=$H111,0,iferror(average(vlookup({$H111,$K111,$N111,$Q111,$T111},$B:$D,column(B$1),0)),index(C:C,match($H111,$B:$B,)))),3)</f>
        <v>26.359</v>
      </c>
      <c r="D111" s="144">
        <f t="array" ref="D111">round((G111-average(J111,M111,P111,S111,V111))*Y111+if($B111=$H111,0,iferror(average(vlookup({$H111,$K111,$N111,$Q111,$T111},$B:$D,column(C$1),0)),index(D:D,match($H111,$B:$B,)))),3)</f>
        <v>96.629</v>
      </c>
      <c r="E111" s="145">
        <v>2764.0</v>
      </c>
      <c r="F111" s="146">
        <v>705.086</v>
      </c>
      <c r="G111" s="146">
        <v>345.101</v>
      </c>
      <c r="H111" s="147" t="s">
        <v>404</v>
      </c>
      <c r="I111" s="146">
        <v>688.449</v>
      </c>
      <c r="J111" s="146">
        <v>406.09</v>
      </c>
      <c r="K111" s="148"/>
      <c r="L111" s="149"/>
      <c r="M111" s="149"/>
      <c r="N111" s="148"/>
      <c r="O111" s="149"/>
      <c r="P111" s="149"/>
      <c r="Q111" s="148"/>
      <c r="R111" s="149"/>
      <c r="S111" s="149"/>
      <c r="T111" s="148"/>
      <c r="U111" s="149"/>
      <c r="V111" s="149"/>
      <c r="W111" s="149"/>
      <c r="X111" s="150">
        <f t="shared" si="1"/>
        <v>1.584367573</v>
      </c>
      <c r="Y111" s="150">
        <f t="shared" si="2"/>
        <v>-1.584367573</v>
      </c>
    </row>
    <row r="112" ht="15.75" customHeight="1">
      <c r="A112" s="119">
        <v>111.0</v>
      </c>
      <c r="B112" s="143" t="str">
        <f t="array" ref="B112">index(Systems!$A:$E,match($A112,Systems!$A:$A,),match(B$1,Systems!$2:$2,))&amp;if(not(isblank(index(Systems!$A:$E,match($A112,Systems!$A:$A,),match(Systems!$C$2,Systems!$2:$2,))))," ["&amp;index(Systems!$A:$E,match($A112,Systems!$A:$A,),match(Systems!$C$2,Systems!$2:$2,))&amp;"]",)</f>
        <v>Alyina</v>
      </c>
      <c r="C112" s="144">
        <f t="array" ref="C112">round((F112-average(I112,L112,O112,R112,U112))*X112+if($B112=$H112,0,iferror(average(vlookup({$H112,$K112,$N112,$Q112,$T112},$B:$D,column(B$1),0)),index(C:C,match($H112,$B:$B,)))),3)</f>
        <v>-134.91</v>
      </c>
      <c r="D112" s="144">
        <f t="array" ref="D112">round((G112-average(J112,M112,P112,S112,V112))*Y112+if($B112=$H112,0,iferror(average(vlookup({$H112,$K112,$N112,$Q112,$T112},$B:$D,column(C$1),0)),index(D:D,match($H112,$B:$B,)))),3)</f>
        <v>340.912</v>
      </c>
      <c r="E112" s="145">
        <v>2764.0</v>
      </c>
      <c r="F112" s="146">
        <v>603.298</v>
      </c>
      <c r="G112" s="146">
        <v>190.918</v>
      </c>
      <c r="H112" s="147" t="s">
        <v>404</v>
      </c>
      <c r="I112" s="146">
        <v>688.449</v>
      </c>
      <c r="J112" s="146">
        <v>406.09</v>
      </c>
      <c r="K112" s="148"/>
      <c r="L112" s="149"/>
      <c r="M112" s="149"/>
      <c r="N112" s="148"/>
      <c r="O112" s="149"/>
      <c r="P112" s="149"/>
      <c r="Q112" s="148"/>
      <c r="R112" s="149"/>
      <c r="S112" s="149"/>
      <c r="T112" s="148"/>
      <c r="U112" s="149"/>
      <c r="V112" s="149"/>
      <c r="W112" s="149"/>
      <c r="X112" s="150">
        <f t="shared" si="1"/>
        <v>1.584367573</v>
      </c>
      <c r="Y112" s="150">
        <f t="shared" si="2"/>
        <v>-1.584367573</v>
      </c>
    </row>
    <row r="113" ht="15.75" customHeight="1">
      <c r="A113" s="119">
        <v>112.0</v>
      </c>
      <c r="B113" s="143" t="str">
        <f t="array" ref="B113">index(Systems!$A:$E,match($A113,Systems!$A:$A,),match(B$1,Systems!$2:$2,))&amp;if(not(isblank(index(Systems!$A:$E,match($A113,Systems!$A:$A,),match(Systems!$C$2,Systems!$2:$2,))))," ["&amp;index(Systems!$A:$E,match($A113,Systems!$A:$A,),match(Systems!$C$2,Systems!$2:$2,))&amp;"]",)</f>
        <v>Ambatomainty</v>
      </c>
      <c r="C113" s="144">
        <f t="array" ref="C113">round((F113-average(I113,L113,O113,R113,U113))*X113+if($B113=$H113,0,iferror(average(vlookup({$H113,$K113,$N113,$Q113,$T113},$B:$D,column(B$1),0)),index(C:C,match($H113,$B:$B,)))),3)</f>
        <v>701.409</v>
      </c>
      <c r="D113" s="144">
        <f t="array" ref="D113">round((G113-average(J113,M113,P113,S113,V113))*Y113+if($B113=$H113,0,iferror(average(vlookup({$H113,$K113,$N113,$Q113,$T113},$B:$D,column(C$1),0)),index(D:D,match($H113,$B:$B,)))),3)</f>
        <v>175.022</v>
      </c>
      <c r="E113" s="145">
        <v>2764.0</v>
      </c>
      <c r="F113" s="146">
        <v>1131.155</v>
      </c>
      <c r="G113" s="146">
        <v>295.622</v>
      </c>
      <c r="H113" s="147" t="s">
        <v>404</v>
      </c>
      <c r="I113" s="146">
        <v>688.449</v>
      </c>
      <c r="J113" s="146">
        <v>406.09</v>
      </c>
      <c r="K113" s="148"/>
      <c r="L113" s="149"/>
      <c r="M113" s="149"/>
      <c r="N113" s="148"/>
      <c r="O113" s="149"/>
      <c r="P113" s="149"/>
      <c r="Q113" s="148"/>
      <c r="R113" s="149"/>
      <c r="S113" s="149"/>
      <c r="T113" s="148"/>
      <c r="U113" s="149"/>
      <c r="V113" s="149"/>
      <c r="W113" s="149"/>
      <c r="X113" s="150">
        <f t="shared" si="1"/>
        <v>1.584367573</v>
      </c>
      <c r="Y113" s="150">
        <f t="shared" si="2"/>
        <v>-1.584367573</v>
      </c>
    </row>
    <row r="114" ht="15.75" customHeight="1">
      <c r="A114" s="119">
        <v>113.0</v>
      </c>
      <c r="B114" s="143" t="str">
        <f t="array" ref="B114">index(Systems!$A:$E,match($A114,Systems!$A:$A,),match(B$1,Systems!$2:$2,))&amp;if(not(isblank(index(Systems!$A:$E,match($A114,Systems!$A:$A,),match(Systems!$C$2,Systems!$2:$2,))))," ["&amp;index(Systems!$A:$E,match($A114,Systems!$A:$A,),match(Systems!$C$2,Systems!$2:$2,))&amp;"]",)</f>
        <v>Amber</v>
      </c>
      <c r="C114" s="144">
        <f t="array" ref="C114">round((F114-average(I114,L114,O114,R114,U114))*X114+if($B114=$H114,0,iferror(average(vlookup({$H114,$K114,$N114,$Q114,$T114},$B:$D,column(B$1),0)),index(C:C,match($H114,$B:$B,)))),3)</f>
        <v>281.994</v>
      </c>
      <c r="D114" s="144">
        <f t="array" ref="D114">round((G114-average(J114,M114,P114,S114,V114))*Y114+if($B114=$H114,0,iferror(average(vlookup({$H114,$K114,$N114,$Q114,$T114},$B:$D,column(C$1),0)),index(D:D,match($H114,$B:$B,)))),3)</f>
        <v>-377.916</v>
      </c>
      <c r="E114" s="145">
        <v>2764.0</v>
      </c>
      <c r="F114" s="146">
        <v>866.434</v>
      </c>
      <c r="G114" s="146">
        <v>644.618</v>
      </c>
      <c r="H114" s="147" t="s">
        <v>404</v>
      </c>
      <c r="I114" s="146">
        <v>688.449</v>
      </c>
      <c r="J114" s="146">
        <v>406.09</v>
      </c>
      <c r="K114" s="148"/>
      <c r="L114" s="149"/>
      <c r="M114" s="149"/>
      <c r="N114" s="148"/>
      <c r="O114" s="149"/>
      <c r="P114" s="149"/>
      <c r="Q114" s="148"/>
      <c r="R114" s="149"/>
      <c r="S114" s="149"/>
      <c r="T114" s="148"/>
      <c r="U114" s="149"/>
      <c r="V114" s="149"/>
      <c r="W114" s="149"/>
      <c r="X114" s="150">
        <f t="shared" si="1"/>
        <v>1.584367573</v>
      </c>
      <c r="Y114" s="150">
        <f t="shared" si="2"/>
        <v>-1.584367573</v>
      </c>
    </row>
    <row r="115" ht="15.75" customHeight="1">
      <c r="A115" s="119">
        <v>114.0</v>
      </c>
      <c r="B115" s="143" t="str">
        <f t="array" ref="B115">index(Systems!$A:$E,match($A115,Systems!$A:$A,),match(B$1,Systems!$2:$2,))&amp;if(not(isblank(index(Systems!$A:$E,match($A115,Systems!$A:$A,),match(Systems!$C$2,Systems!$2:$2,))))," ["&amp;index(Systems!$A:$E,match($A115,Systems!$A:$A,),match(Systems!$C$2,Systems!$2:$2,))&amp;"]",)</f>
        <v>Amber Grove</v>
      </c>
      <c r="C115" s="144">
        <f t="array" ref="C115">round((F115-average(I115,L115,O115,R115,U115))*X115+if($B115=$H115,0,iferror(average(vlookup({$H115,$K115,$N115,$Q115,$T115},$B:$D,column(B$1),0)),index(C:C,match($H115,$B:$B,)))),3)</f>
        <v>272.879</v>
      </c>
      <c r="D115" s="144">
        <f t="array" ref="D115">round((G115-average(J115,M115,P115,S115,V115))*Y115+if($B115=$H115,0,iferror(average(vlookup({$H115,$K115,$N115,$Q115,$T115},$B:$D,column(C$1),0)),index(D:D,match($H115,$B:$B,)))),3)</f>
        <v>-362.394</v>
      </c>
      <c r="E115" s="145">
        <v>2764.0</v>
      </c>
      <c r="F115" s="146">
        <v>860.681</v>
      </c>
      <c r="G115" s="146">
        <v>634.821</v>
      </c>
      <c r="H115" s="147" t="s">
        <v>404</v>
      </c>
      <c r="I115" s="146">
        <v>688.449</v>
      </c>
      <c r="J115" s="146">
        <v>406.09</v>
      </c>
      <c r="K115" s="148"/>
      <c r="L115" s="149"/>
      <c r="M115" s="149"/>
      <c r="N115" s="148"/>
      <c r="O115" s="149"/>
      <c r="P115" s="149"/>
      <c r="Q115" s="148"/>
      <c r="R115" s="149"/>
      <c r="S115" s="149"/>
      <c r="T115" s="148"/>
      <c r="U115" s="149"/>
      <c r="V115" s="149"/>
      <c r="W115" s="149"/>
      <c r="X115" s="150">
        <f t="shared" si="1"/>
        <v>1.584367573</v>
      </c>
      <c r="Y115" s="150">
        <f t="shared" si="2"/>
        <v>-1.584367573</v>
      </c>
    </row>
    <row r="116" ht="15.75" customHeight="1">
      <c r="A116" s="119">
        <v>115.0</v>
      </c>
      <c r="B116" s="143" t="str">
        <f t="array" ref="B116">index(Systems!$A:$E,match($A116,Systems!$A:$A,),match(B$1,Systems!$2:$2,))&amp;if(not(isblank(index(Systems!$A:$E,match($A116,Systems!$A:$A,),match(Systems!$C$2,Systems!$2:$2,))))," ["&amp;index(Systems!$A:$E,match($A116,Systems!$A:$A,),match(Systems!$C$2,Systems!$2:$2,))&amp;"]",)</f>
        <v>Ambergrist</v>
      </c>
      <c r="C116" s="144">
        <f t="array" ref="C116">round((F116-average(I116,L116,O116,R116,U116))*X116+if($B116=$H116,0,iferror(average(vlookup({$H116,$K116,$N116,$Q116,$T116},$B:$D,column(B$1),0)),index(C:C,match($H116,$B:$B,)))),3)</f>
        <v>83.482</v>
      </c>
      <c r="D116" s="144">
        <f t="array" ref="D116">round((G116-average(J116,M116,P116,S116,V116))*Y116+if($B116=$H116,0,iferror(average(vlookup({$H116,$K116,$N116,$Q116,$T116},$B:$D,column(C$1),0)),index(D:D,match($H116,$B:$B,)))),3)</f>
        <v>-257.545</v>
      </c>
      <c r="E116" s="145">
        <v>2764.0</v>
      </c>
      <c r="F116" s="146">
        <v>741.14</v>
      </c>
      <c r="G116" s="146">
        <v>568.644</v>
      </c>
      <c r="H116" s="147" t="s">
        <v>404</v>
      </c>
      <c r="I116" s="146">
        <v>688.449</v>
      </c>
      <c r="J116" s="146">
        <v>406.09</v>
      </c>
      <c r="K116" s="148"/>
      <c r="L116" s="149"/>
      <c r="M116" s="149"/>
      <c r="N116" s="148"/>
      <c r="O116" s="149"/>
      <c r="P116" s="149"/>
      <c r="Q116" s="148"/>
      <c r="R116" s="149"/>
      <c r="S116" s="149"/>
      <c r="T116" s="148"/>
      <c r="U116" s="149"/>
      <c r="V116" s="149"/>
      <c r="W116" s="149"/>
      <c r="X116" s="150">
        <f t="shared" si="1"/>
        <v>1.584367573</v>
      </c>
      <c r="Y116" s="150">
        <f t="shared" si="2"/>
        <v>-1.584367573</v>
      </c>
    </row>
    <row r="117" ht="15.75" customHeight="1">
      <c r="A117" s="119">
        <v>116.0</v>
      </c>
      <c r="B117" s="143" t="str">
        <f t="array" ref="B117">index(Systems!$A:$E,match($A117,Systems!$A:$A,),match(B$1,Systems!$2:$2,))&amp;if(not(isblank(index(Systems!$A:$E,match($A117,Systems!$A:$A,),match(Systems!$C$2,Systems!$2:$2,))))," ["&amp;index(Systems!$A:$E,match($A117,Systems!$A:$A,),match(Systems!$C$2,Systems!$2:$2,))&amp;"]",)</f>
        <v>Ambrose</v>
      </c>
      <c r="C117" s="144">
        <f t="array" ref="C117">round((F117-average(I117,L117,O117,R117,U117))*X117+if($B117=$H117,0,iferror(average(vlookup({$H117,$K117,$N117,$Q117,$T117},$B:$D,column(B$1),0)),index(C:C,match($H117,$B:$B,)))),3)</f>
        <v>-226.176</v>
      </c>
      <c r="D117" s="144">
        <f t="array" ref="D117">round((G117-average(J117,M117,P117,S117,V117))*Y117+if($B117=$H117,0,iferror(average(vlookup({$H117,$K117,$N117,$Q117,$T117},$B:$D,column(C$1),0)),index(D:D,match($H117,$B:$B,)))),3)</f>
        <v>427.523</v>
      </c>
      <c r="E117" s="145">
        <v>2764.0</v>
      </c>
      <c r="F117" s="146">
        <v>545.694</v>
      </c>
      <c r="G117" s="146">
        <v>136.252</v>
      </c>
      <c r="H117" s="147" t="s">
        <v>404</v>
      </c>
      <c r="I117" s="146">
        <v>688.449</v>
      </c>
      <c r="J117" s="146">
        <v>406.09</v>
      </c>
      <c r="K117" s="148"/>
      <c r="L117" s="149"/>
      <c r="M117" s="149"/>
      <c r="N117" s="148"/>
      <c r="O117" s="149"/>
      <c r="P117" s="149"/>
      <c r="Q117" s="148"/>
      <c r="R117" s="149"/>
      <c r="S117" s="149"/>
      <c r="T117" s="148"/>
      <c r="U117" s="149"/>
      <c r="V117" s="149"/>
      <c r="W117" s="149"/>
      <c r="X117" s="150">
        <f t="shared" si="1"/>
        <v>1.584367573</v>
      </c>
      <c r="Y117" s="150">
        <f t="shared" si="2"/>
        <v>-1.584367573</v>
      </c>
    </row>
    <row r="118" ht="15.75" customHeight="1">
      <c r="A118" s="119">
        <v>117.0</v>
      </c>
      <c r="B118" s="143" t="str">
        <f t="array" ref="B118">index(Systems!$A:$E,match($A118,Systems!$A:$A,),match(B$1,Systems!$2:$2,))&amp;if(not(isblank(index(Systems!$A:$E,match($A118,Systems!$A:$A,),match(Systems!$C$2,Systems!$2:$2,))))," ["&amp;index(Systems!$A:$E,match($A118,Systems!$A:$A,),match(Systems!$C$2,Systems!$2:$2,))&amp;"]",)</f>
        <v>Amiga</v>
      </c>
      <c r="C118" s="144">
        <f t="array" ref="C118">round((F118-average(I118,L118,O118,R118,U118))*X118+if($B118=$H118,0,iferror(average(vlookup({$H118,$K118,$N118,$Q118,$T118},$B:$D,column(B$1),0)),index(C:C,match($H118,$B:$B,)))),3)</f>
        <v>165.17</v>
      </c>
      <c r="D118" s="144">
        <f t="array" ref="D118">round((G118-average(J118,M118,P118,S118,V118))*Y118+if($B118=$H118,0,iferror(average(vlookup({$H118,$K118,$N118,$Q118,$T118},$B:$D,column(C$1),0)),index(D:D,match($H118,$B:$B,)))),3)</f>
        <v>-84.574</v>
      </c>
      <c r="E118" s="145">
        <v>2764.0</v>
      </c>
      <c r="F118" s="146">
        <v>792.699</v>
      </c>
      <c r="G118" s="146">
        <v>459.47</v>
      </c>
      <c r="H118" s="147" t="s">
        <v>404</v>
      </c>
      <c r="I118" s="146">
        <v>688.449</v>
      </c>
      <c r="J118" s="146">
        <v>406.09</v>
      </c>
      <c r="K118" s="148"/>
      <c r="L118" s="149"/>
      <c r="M118" s="149"/>
      <c r="N118" s="148"/>
      <c r="O118" s="149"/>
      <c r="P118" s="149"/>
      <c r="Q118" s="148"/>
      <c r="R118" s="149"/>
      <c r="S118" s="149"/>
      <c r="T118" s="148"/>
      <c r="U118" s="149"/>
      <c r="V118" s="149"/>
      <c r="W118" s="149"/>
      <c r="X118" s="150">
        <f t="shared" si="1"/>
        <v>1.584367573</v>
      </c>
      <c r="Y118" s="150">
        <f t="shared" si="2"/>
        <v>-1.584367573</v>
      </c>
    </row>
    <row r="119" ht="15.75" customHeight="1">
      <c r="A119" s="119">
        <v>118.0</v>
      </c>
      <c r="B119" s="143" t="str">
        <f t="array" ref="B119">index(Systems!$A:$E,match($A119,Systems!$A:$A,),match(B$1,Systems!$2:$2,))&amp;if(not(isblank(index(Systems!$A:$E,match($A119,Systems!$A:$A,),match(Systems!$C$2,Systems!$2:$2,))))," ["&amp;index(Systems!$A:$E,match($A119,Systems!$A:$A,),match(Systems!$C$2,Systems!$2:$2,))&amp;"]",)</f>
        <v>Amity</v>
      </c>
      <c r="C119" s="144">
        <f t="array" ref="C119">round((F119-average(I119,L119,O119,R119,U119))*X119+if($B119=$H119,0,iferror(average(vlookup({$H119,$K119,$N119,$Q119,$T119},$B:$D,column(B$1),0)),index(C:C,match($H119,$B:$B,)))),3)</f>
        <v>-128.955</v>
      </c>
      <c r="D119" s="144">
        <f t="array" ref="D119">round((G119-average(J119,M119,P119,S119,V119))*Y119+if($B119=$H119,0,iferror(average(vlookup({$H119,$K119,$N119,$Q119,$T119},$B:$D,column(C$1),0)),index(D:D,match($H119,$B:$B,)))),3)</f>
        <v>-30.813</v>
      </c>
      <c r="E119" s="145">
        <v>2764.0</v>
      </c>
      <c r="F119" s="146">
        <v>607.057</v>
      </c>
      <c r="G119" s="146">
        <v>425.538</v>
      </c>
      <c r="H119" s="147" t="s">
        <v>404</v>
      </c>
      <c r="I119" s="146">
        <v>688.449</v>
      </c>
      <c r="J119" s="146">
        <v>406.09</v>
      </c>
      <c r="K119" s="148"/>
      <c r="L119" s="149"/>
      <c r="M119" s="149"/>
      <c r="N119" s="148"/>
      <c r="O119" s="149"/>
      <c r="P119" s="149"/>
      <c r="Q119" s="148"/>
      <c r="R119" s="149"/>
      <c r="S119" s="149"/>
      <c r="T119" s="148"/>
      <c r="U119" s="149"/>
      <c r="V119" s="149"/>
      <c r="W119" s="149"/>
      <c r="X119" s="150">
        <f t="shared" si="1"/>
        <v>1.584367573</v>
      </c>
      <c r="Y119" s="150">
        <f t="shared" si="2"/>
        <v>-1.584367573</v>
      </c>
    </row>
    <row r="120" ht="15.75" customHeight="1">
      <c r="A120" s="119">
        <v>119.0</v>
      </c>
      <c r="B120" s="143" t="str">
        <f t="array" ref="B120">index(Systems!$A:$E,match($A120,Systems!$A:$A,),match(B$1,Systems!$2:$2,))&amp;if(not(isblank(index(Systems!$A:$E,match($A120,Systems!$A:$A,),match(Systems!$C$2,Systems!$2:$2,))))," ["&amp;index(Systems!$A:$E,match($A120,Systems!$A:$A,),match(Systems!$C$2,Systems!$2:$2,))&amp;"]",)</f>
        <v>Amminadav</v>
      </c>
      <c r="C120" s="144">
        <f t="array" ref="C120">round((F120-average(I120,L120,O120,R120,U120))*X120+if($B120=$H120,0,iferror(average(vlookup({$H120,$K120,$N120,$Q120,$T120},$B:$D,column(B$1),0)),index(C:C,match($H120,$B:$B,)))),3)</f>
        <v>-411.245</v>
      </c>
      <c r="D120" s="144">
        <f t="array" ref="D120">round((G120-average(J120,M120,P120,S120,V120))*Y120+if($B120=$H120,0,iferror(average(vlookup({$H120,$K120,$N120,$Q120,$T120},$B:$D,column(C$1),0)),index(D:D,match($H120,$B:$B,)))),3)</f>
        <v>199.515</v>
      </c>
      <c r="E120" s="145">
        <v>2764.0</v>
      </c>
      <c r="F120" s="146">
        <v>428.885</v>
      </c>
      <c r="G120" s="146">
        <v>280.163</v>
      </c>
      <c r="H120" s="147" t="s">
        <v>404</v>
      </c>
      <c r="I120" s="146">
        <v>688.449</v>
      </c>
      <c r="J120" s="146">
        <v>406.09</v>
      </c>
      <c r="K120" s="148"/>
      <c r="L120" s="149"/>
      <c r="M120" s="149"/>
      <c r="N120" s="148"/>
      <c r="O120" s="149"/>
      <c r="P120" s="149"/>
      <c r="Q120" s="148"/>
      <c r="R120" s="149"/>
      <c r="S120" s="149"/>
      <c r="T120" s="148"/>
      <c r="U120" s="149"/>
      <c r="V120" s="149"/>
      <c r="W120" s="149"/>
      <c r="X120" s="150">
        <f t="shared" si="1"/>
        <v>1.584367573</v>
      </c>
      <c r="Y120" s="150">
        <f t="shared" si="2"/>
        <v>-1.584367573</v>
      </c>
    </row>
    <row r="121" ht="15.75" customHeight="1">
      <c r="A121" s="119">
        <v>120.0</v>
      </c>
      <c r="B121" s="143" t="str">
        <f t="array" ref="B121">index(Systems!$A:$E,match($A121,Systems!$A:$A,),match(B$1,Systems!$2:$2,))&amp;if(not(isblank(index(Systems!$A:$E,match($A121,Systems!$A:$A,),match(Systems!$C$2,Systems!$2:$2,))))," ["&amp;index(Systems!$A:$E,match($A121,Systems!$A:$A,),match(Systems!$C$2,Systems!$2:$2,))&amp;"]",)</f>
        <v>Ammon</v>
      </c>
      <c r="C121" s="144">
        <f t="array" ref="C121">round((F121-average(I121,L121,O121,R121,U121))*X121+if($B121=$H121,0,iferror(average(vlookup({$H121,$K121,$N121,$Q121,$T121},$B:$D,column(B$1),0)),index(C:C,match($H121,$B:$B,)))),3)</f>
        <v>624.274</v>
      </c>
      <c r="D121" s="144">
        <f t="array" ref="D121">round((G121-average(J121,M121,P121,S121,V121))*Y121+if($B121=$H121,0,iferror(average(vlookup({$H121,$K121,$N121,$Q121,$T121},$B:$D,column(C$1),0)),index(D:D,match($H121,$B:$B,)))),3)</f>
        <v>213.175</v>
      </c>
      <c r="E121" s="145">
        <v>2764.0</v>
      </c>
      <c r="F121" s="146">
        <v>1082.47</v>
      </c>
      <c r="G121" s="146">
        <v>271.541</v>
      </c>
      <c r="H121" s="147" t="s">
        <v>404</v>
      </c>
      <c r="I121" s="146">
        <v>688.449</v>
      </c>
      <c r="J121" s="146">
        <v>406.09</v>
      </c>
      <c r="K121" s="148"/>
      <c r="L121" s="149"/>
      <c r="M121" s="149"/>
      <c r="N121" s="148"/>
      <c r="O121" s="149"/>
      <c r="P121" s="149"/>
      <c r="Q121" s="148"/>
      <c r="R121" s="149"/>
      <c r="S121" s="149"/>
      <c r="T121" s="148"/>
      <c r="U121" s="149"/>
      <c r="V121" s="149"/>
      <c r="W121" s="149"/>
      <c r="X121" s="150">
        <f t="shared" si="1"/>
        <v>1.584367573</v>
      </c>
      <c r="Y121" s="150">
        <f t="shared" si="2"/>
        <v>-1.584367573</v>
      </c>
    </row>
    <row r="122" ht="15.75" customHeight="1">
      <c r="A122" s="119">
        <v>121.0</v>
      </c>
      <c r="B122" s="143" t="str">
        <f t="array" ref="B122">index(Systems!$A:$E,match($A122,Systems!$A:$A,),match(B$1,Systems!$2:$2,))&amp;if(not(isblank(index(Systems!$A:$E,match($A122,Systems!$A:$A,),match(Systems!$C$2,Systems!$2:$2,))))," ["&amp;index(Systems!$A:$E,match($A122,Systems!$A:$A,),match(Systems!$C$2,Systems!$2:$2,))&amp;"]",)</f>
        <v>Amu Darya</v>
      </c>
      <c r="C122" s="144">
        <f t="array" ref="C122">round((F122-average(I122,L122,O122,R122,U122))*X122+if($B122=$H122,0,iferror(average(vlookup({$H122,$K122,$N122,$Q122,$T122},$B:$D,column(B$1),0)),index(C:C,match($H122,$B:$B,)))),3)</f>
        <v>33.408</v>
      </c>
      <c r="D122" s="144">
        <f t="array" ref="D122">round((G122-average(J122,M122,P122,S122,V122))*Y122+if($B122=$H122,0,iferror(average(vlookup({$H122,$K122,$N122,$Q122,$T122},$B:$D,column(C$1),0)),index(D:D,match($H122,$B:$B,)))),3)</f>
        <v>-338.234</v>
      </c>
      <c r="E122" s="145">
        <v>2764.0</v>
      </c>
      <c r="F122" s="146">
        <v>709.535</v>
      </c>
      <c r="G122" s="146">
        <v>619.572</v>
      </c>
      <c r="H122" s="147" t="s">
        <v>404</v>
      </c>
      <c r="I122" s="146">
        <v>688.449</v>
      </c>
      <c r="J122" s="146">
        <v>406.09</v>
      </c>
      <c r="K122" s="148"/>
      <c r="L122" s="149"/>
      <c r="M122" s="149"/>
      <c r="N122" s="148"/>
      <c r="O122" s="149"/>
      <c r="P122" s="149"/>
      <c r="Q122" s="148"/>
      <c r="R122" s="149"/>
      <c r="S122" s="149"/>
      <c r="T122" s="148"/>
      <c r="U122" s="149"/>
      <c r="V122" s="149"/>
      <c r="W122" s="149"/>
      <c r="X122" s="150">
        <f t="shared" si="1"/>
        <v>1.584367573</v>
      </c>
      <c r="Y122" s="150">
        <f t="shared" si="2"/>
        <v>-1.584367573</v>
      </c>
    </row>
    <row r="123" ht="15.75" customHeight="1">
      <c r="A123" s="119">
        <v>122.0</v>
      </c>
      <c r="B123" s="143" t="str">
        <f t="array" ref="B123">index(Systems!$A:$E,match($A123,Systems!$A:$A,),match(B$1,Systems!$2:$2,))&amp;if(not(isblank(index(Systems!$A:$E,match($A123,Systems!$A:$A,),match(Systems!$C$2,Systems!$2:$2,))))," ["&amp;index(Systems!$A:$E,match($A123,Systems!$A:$A,),match(Systems!$C$2,Systems!$2:$2,))&amp;"]",)</f>
        <v>An Ting</v>
      </c>
      <c r="C123" s="144">
        <f t="array" ref="C123">round((F123-average(I123,L123,O123,R123,U123))*X123+if($B123=$H123,0,iferror(average(vlookup({$H123,$K123,$N123,$Q123,$T123},$B:$D,column(B$1),0)),index(C:C,match($H123,$B:$B,)))),3)</f>
        <v>301.652</v>
      </c>
      <c r="D123" s="144">
        <f t="array" ref="D123">round((G123-average(J123,M123,P123,S123,V123))*Y123+if($B123=$H123,0,iferror(average(vlookup({$H123,$K123,$N123,$Q123,$T123},$B:$D,column(C$1),0)),index(D:D,match($H123,$B:$B,)))),3)</f>
        <v>109.811</v>
      </c>
      <c r="E123" s="145">
        <v>2764.0</v>
      </c>
      <c r="F123" s="146">
        <v>878.842</v>
      </c>
      <c r="G123" s="146">
        <v>336.781</v>
      </c>
      <c r="H123" s="147" t="s">
        <v>404</v>
      </c>
      <c r="I123" s="146">
        <v>688.449</v>
      </c>
      <c r="J123" s="146">
        <v>406.09</v>
      </c>
      <c r="K123" s="148"/>
      <c r="L123" s="149"/>
      <c r="M123" s="149"/>
      <c r="N123" s="148"/>
      <c r="O123" s="149"/>
      <c r="P123" s="149"/>
      <c r="Q123" s="148"/>
      <c r="R123" s="149"/>
      <c r="S123" s="149"/>
      <c r="T123" s="148"/>
      <c r="U123" s="149"/>
      <c r="V123" s="149"/>
      <c r="W123" s="149"/>
      <c r="X123" s="150">
        <f t="shared" si="1"/>
        <v>1.584367573</v>
      </c>
      <c r="Y123" s="150">
        <f t="shared" si="2"/>
        <v>-1.584367573</v>
      </c>
    </row>
    <row r="124" ht="15.75" customHeight="1">
      <c r="A124" s="119">
        <v>123.0</v>
      </c>
      <c r="B124" s="143" t="str">
        <f t="array" ref="B124">index(Systems!$A:$E,match($A124,Systems!$A:$A,),match(B$1,Systems!$2:$2,))&amp;if(not(isblank(index(Systems!$A:$E,match($A124,Systems!$A:$A,),match(Systems!$C$2,Systems!$2:$2,))))," ["&amp;index(Systems!$A:$E,match($A124,Systems!$A:$A,),match(Systems!$C$2,Systems!$2:$2,))&amp;"]",)</f>
        <v>Anaea</v>
      </c>
      <c r="C124" s="144">
        <f t="array" ref="C124">round((F124-average(I124,L124,O124,R124,U124))*X124+if($B124=$H124,0,iferror(average(vlookup({$H124,$K124,$N124,$Q124,$T124},$B:$D,column(B$1),0)),index(C:C,match($H124,$B:$B,)))),3)</f>
        <v>141.276</v>
      </c>
      <c r="D124" s="144">
        <f t="array" ref="D124">round((G124-average(J124,M124,P124,S124,V124))*Y124+if($B124=$H124,0,iferror(average(vlookup({$H124,$K124,$N124,$Q124,$T124},$B:$D,column(C$1),0)),index(D:D,match($H124,$B:$B,)))),3)</f>
        <v>-115.621</v>
      </c>
      <c r="E124" s="145">
        <v>2764.0</v>
      </c>
      <c r="F124" s="146">
        <v>777.618</v>
      </c>
      <c r="G124" s="146">
        <v>479.066</v>
      </c>
      <c r="H124" s="147" t="s">
        <v>404</v>
      </c>
      <c r="I124" s="146">
        <v>688.449</v>
      </c>
      <c r="J124" s="146">
        <v>406.09</v>
      </c>
      <c r="K124" s="148"/>
      <c r="L124" s="149"/>
      <c r="M124" s="149"/>
      <c r="N124" s="148"/>
      <c r="O124" s="149"/>
      <c r="P124" s="149"/>
      <c r="Q124" s="148"/>
      <c r="R124" s="149"/>
      <c r="S124" s="149"/>
      <c r="T124" s="148"/>
      <c r="U124" s="149"/>
      <c r="V124" s="149"/>
      <c r="W124" s="149"/>
      <c r="X124" s="150">
        <f t="shared" si="1"/>
        <v>1.584367573</v>
      </c>
      <c r="Y124" s="150">
        <f t="shared" si="2"/>
        <v>-1.584367573</v>
      </c>
    </row>
    <row r="125" ht="15.75" customHeight="1">
      <c r="A125" s="119">
        <v>124.0</v>
      </c>
      <c r="B125" s="143" t="str">
        <f t="array" ref="B125">index(Systems!$A:$E,match($A125,Systems!$A:$A,),match(B$1,Systems!$2:$2,))&amp;if(not(isblank(index(Systems!$A:$E,match($A125,Systems!$A:$A,),match(Systems!$C$2,Systems!$2:$2,))))," ["&amp;index(Systems!$A:$E,match($A125,Systems!$A:$A,),match(Systems!$C$2,Systems!$2:$2,))&amp;"]",)</f>
        <v>Anaheim</v>
      </c>
      <c r="C125" s="144">
        <f t="array" ref="C125">round((F125-average(I125,L125,O125,R125,U125))*X125+if($B125=$H125,0,iferror(average(vlookup({$H125,$K125,$N125,$Q125,$T125},$B:$D,column(B$1),0)),index(C:C,match($H125,$B:$B,)))),3)</f>
        <v>299.331</v>
      </c>
      <c r="D125" s="144">
        <f t="array" ref="D125">round((G125-average(J125,M125,P125,S125,V125))*Y125+if($B125=$H125,0,iferror(average(vlookup({$H125,$K125,$N125,$Q125,$T125},$B:$D,column(C$1),0)),index(D:D,match($H125,$B:$B,)))),3)</f>
        <v>-311.764</v>
      </c>
      <c r="E125" s="145">
        <v>2764.0</v>
      </c>
      <c r="F125" s="146">
        <v>877.377</v>
      </c>
      <c r="G125" s="146">
        <v>602.865</v>
      </c>
      <c r="H125" s="147" t="s">
        <v>404</v>
      </c>
      <c r="I125" s="146">
        <v>688.449</v>
      </c>
      <c r="J125" s="146">
        <v>406.09</v>
      </c>
      <c r="K125" s="148"/>
      <c r="L125" s="149"/>
      <c r="M125" s="149"/>
      <c r="N125" s="148"/>
      <c r="O125" s="149"/>
      <c r="P125" s="149"/>
      <c r="Q125" s="148"/>
      <c r="R125" s="149"/>
      <c r="S125" s="149"/>
      <c r="T125" s="148"/>
      <c r="U125" s="149"/>
      <c r="V125" s="149"/>
      <c r="W125" s="149"/>
      <c r="X125" s="150">
        <f t="shared" si="1"/>
        <v>1.584367573</v>
      </c>
      <c r="Y125" s="150">
        <f t="shared" si="2"/>
        <v>-1.584367573</v>
      </c>
    </row>
    <row r="126" ht="15.75" customHeight="1">
      <c r="A126" s="119">
        <v>125.0</v>
      </c>
      <c r="B126" s="143" t="str">
        <f t="array" ref="B126">index(Systems!$A:$E,match($A126,Systems!$A:$A,),match(B$1,Systems!$2:$2,))&amp;if(not(isblank(index(Systems!$A:$E,match($A126,Systems!$A:$A,),match(Systems!$C$2,Systems!$2:$2,))))," ["&amp;index(Systems!$A:$E,match($A126,Systems!$A:$A,),match(Systems!$C$2,Systems!$2:$2,))&amp;"]",)</f>
        <v>Anatolia [Pillory (3130+)]</v>
      </c>
      <c r="C126" s="144">
        <f t="array" ref="C126">round((F126-average(I126,L126,O126,R126,U126))*X126+if($B126=$H126,0,iferror(average(vlookup({$H126,$K126,$N126,$Q126,$T126},$B:$D,column(B$1),0)),index(C:C,match($H126,$B:$B,)))),3)</f>
        <v>-432.787</v>
      </c>
      <c r="D126" s="144">
        <f t="array" ref="D126">round((G126-average(J126,M126,P126,S126,V126))*Y126+if($B126=$H126,0,iferror(average(vlookup({$H126,$K126,$N126,$Q126,$T126},$B:$D,column(C$1),0)),index(D:D,match($H126,$B:$B,)))),3)</f>
        <v>276.444</v>
      </c>
      <c r="E126" s="145">
        <v>2764.0</v>
      </c>
      <c r="F126" s="146">
        <v>415.288</v>
      </c>
      <c r="G126" s="146">
        <v>231.608</v>
      </c>
      <c r="H126" s="147" t="s">
        <v>404</v>
      </c>
      <c r="I126" s="146">
        <v>688.449</v>
      </c>
      <c r="J126" s="146">
        <v>406.09</v>
      </c>
      <c r="K126" s="148"/>
      <c r="L126" s="149"/>
      <c r="M126" s="149"/>
      <c r="N126" s="148"/>
      <c r="O126" s="149"/>
      <c r="P126" s="149"/>
      <c r="Q126" s="148"/>
      <c r="R126" s="149"/>
      <c r="S126" s="149"/>
      <c r="T126" s="148"/>
      <c r="U126" s="149"/>
      <c r="V126" s="149"/>
      <c r="W126" s="149"/>
      <c r="X126" s="150">
        <f t="shared" si="1"/>
        <v>1.584367573</v>
      </c>
      <c r="Y126" s="150">
        <f t="shared" si="2"/>
        <v>-1.584367573</v>
      </c>
    </row>
    <row r="127" ht="15.75" customHeight="1">
      <c r="A127" s="119">
        <v>126.0</v>
      </c>
      <c r="B127" s="143" t="str">
        <f t="array" ref="B127">index(Systems!$A:$E,match($A127,Systems!$A:$A,),match(B$1,Systems!$2:$2,))&amp;if(not(isblank(index(Systems!$A:$E,match($A127,Systems!$A:$A,),match(Systems!$C$2,Systems!$2:$2,))))," ["&amp;index(Systems!$A:$E,match($A127,Systems!$A:$A,),match(Systems!$C$2,Systems!$2:$2,))&amp;"]",)</f>
        <v>Ancha</v>
      </c>
      <c r="C127" s="144">
        <f t="array" ref="C127">round((F127-average(I127,L127,O127,R127,U127))*X127+if($B127=$H127,0,iferror(average(vlookup({$H127,$K127,$N127,$Q127,$T127},$B:$D,column(B$1),0)),index(C:C,match($H127,$B:$B,)))),3)</f>
        <v>75.47</v>
      </c>
      <c r="D127" s="144">
        <f t="array" ref="D127">round((G127-average(J127,M127,P127,S127,V127))*Y127+if($B127=$H127,0,iferror(average(vlookup({$H127,$K127,$N127,$Q127,$T127},$B:$D,column(C$1),0)),index(D:D,match($H127,$B:$B,)))),3)</f>
        <v>36.138</v>
      </c>
      <c r="E127" s="145">
        <v>2764.0</v>
      </c>
      <c r="F127" s="146">
        <v>736.083</v>
      </c>
      <c r="G127" s="146">
        <v>383.281</v>
      </c>
      <c r="H127" s="147" t="s">
        <v>404</v>
      </c>
      <c r="I127" s="146">
        <v>688.449</v>
      </c>
      <c r="J127" s="146">
        <v>406.09</v>
      </c>
      <c r="K127" s="148"/>
      <c r="L127" s="149"/>
      <c r="M127" s="149"/>
      <c r="N127" s="148"/>
      <c r="O127" s="149"/>
      <c r="P127" s="149"/>
      <c r="Q127" s="148"/>
      <c r="R127" s="149"/>
      <c r="S127" s="149"/>
      <c r="T127" s="148"/>
      <c r="U127" s="149"/>
      <c r="V127" s="149"/>
      <c r="W127" s="149"/>
      <c r="X127" s="150">
        <f t="shared" si="1"/>
        <v>1.584367573</v>
      </c>
      <c r="Y127" s="150">
        <f t="shared" si="2"/>
        <v>-1.584367573</v>
      </c>
    </row>
    <row r="128" ht="15.75" customHeight="1">
      <c r="A128" s="119">
        <v>127.0</v>
      </c>
      <c r="B128" s="143" t="str">
        <f t="array" ref="B128">index(Systems!$A:$E,match($A128,Systems!$A:$A,),match(B$1,Systems!$2:$2,))&amp;if(not(isblank(index(Systems!$A:$E,match($A128,Systems!$A:$A,),match(Systems!$C$2,Systems!$2:$2,))))," ["&amp;index(Systems!$A:$E,match($A128,Systems!$A:$A,),match(Systems!$C$2,Systems!$2:$2,))&amp;"]",)</f>
        <v>Andalusia</v>
      </c>
      <c r="C128" s="144">
        <f t="array" ref="C128">round((F128-average(I128,L128,O128,R128,U128))*X128+if($B128=$H128,0,iferror(average(vlookup({$H128,$K128,$N128,$Q128,$T128},$B:$D,column(B$1),0)),index(C:C,match($H128,$B:$B,)))),3)</f>
        <v>391.342</v>
      </c>
      <c r="D128" s="144">
        <f t="array" ref="D128">round((G128-average(J128,M128,P128,S128,V128))*Y128+if($B128=$H128,0,iferror(average(vlookup({$H128,$K128,$N128,$Q128,$T128},$B:$D,column(C$1),0)),index(D:D,match($H128,$B:$B,)))),3)</f>
        <v>-109.169</v>
      </c>
      <c r="E128" s="145">
        <v>2764.0</v>
      </c>
      <c r="F128" s="146">
        <v>935.451</v>
      </c>
      <c r="G128" s="146">
        <v>474.994</v>
      </c>
      <c r="H128" s="147" t="s">
        <v>404</v>
      </c>
      <c r="I128" s="146">
        <v>688.449</v>
      </c>
      <c r="J128" s="146">
        <v>406.09</v>
      </c>
      <c r="K128" s="148"/>
      <c r="L128" s="149"/>
      <c r="M128" s="149"/>
      <c r="N128" s="148"/>
      <c r="O128" s="149"/>
      <c r="P128" s="149"/>
      <c r="Q128" s="148"/>
      <c r="R128" s="149"/>
      <c r="S128" s="149"/>
      <c r="T128" s="148"/>
      <c r="U128" s="149"/>
      <c r="V128" s="149"/>
      <c r="W128" s="149"/>
      <c r="X128" s="150">
        <f t="shared" si="1"/>
        <v>1.584367573</v>
      </c>
      <c r="Y128" s="150">
        <f t="shared" si="2"/>
        <v>-1.584367573</v>
      </c>
    </row>
    <row r="129" ht="15.75" customHeight="1">
      <c r="A129" s="119">
        <v>128.0</v>
      </c>
      <c r="B129" s="143" t="str">
        <f t="array" ref="B129">index(Systems!$A:$E,match($A129,Systems!$A:$A,),match(B$1,Systems!$2:$2,))&amp;if(not(isblank(index(Systems!$A:$E,match($A129,Systems!$A:$A,),match(Systems!$C$2,Systems!$2:$2,))))," ["&amp;index(Systems!$A:$E,match($A129,Systems!$A:$A,),match(Systems!$C$2,Systems!$2:$2,))&amp;"]",)</f>
        <v>Andarmax</v>
      </c>
      <c r="C129" s="144">
        <f t="array" ref="C129">round((F129-average(I129,L129,O129,R129,U129))*X129+if($B129=$H129,0,iferror(average(vlookup({$H129,$K129,$N129,$Q129,$T129},$B:$D,column(B$1),0)),index(C:C,match($H129,$B:$B,)))),3)</f>
        <v>-3.375</v>
      </c>
      <c r="D129" s="144">
        <f t="array" ref="D129">round((G129-average(J129,M129,P129,S129,V129))*Y129+if($B129=$H129,0,iferror(average(vlookup({$H129,$K129,$N129,$Q129,$T129},$B:$D,column(C$1),0)),index(D:D,match($H129,$B:$B,)))),3)</f>
        <v>-386.492</v>
      </c>
      <c r="E129" s="145">
        <v>2764.0</v>
      </c>
      <c r="F129" s="146">
        <v>686.319</v>
      </c>
      <c r="G129" s="146">
        <v>650.031</v>
      </c>
      <c r="H129" s="147" t="s">
        <v>404</v>
      </c>
      <c r="I129" s="146">
        <v>688.449</v>
      </c>
      <c r="J129" s="146">
        <v>406.09</v>
      </c>
      <c r="K129" s="148"/>
      <c r="L129" s="149"/>
      <c r="M129" s="149"/>
      <c r="N129" s="148"/>
      <c r="O129" s="149"/>
      <c r="P129" s="149"/>
      <c r="Q129" s="148"/>
      <c r="R129" s="149"/>
      <c r="S129" s="149"/>
      <c r="T129" s="148"/>
      <c r="U129" s="149"/>
      <c r="V129" s="149"/>
      <c r="W129" s="149"/>
      <c r="X129" s="150">
        <f t="shared" si="1"/>
        <v>1.584367573</v>
      </c>
      <c r="Y129" s="150">
        <f t="shared" si="2"/>
        <v>-1.584367573</v>
      </c>
    </row>
    <row r="130" ht="15.75" customHeight="1">
      <c r="A130" s="119">
        <v>129.0</v>
      </c>
      <c r="B130" s="143" t="str">
        <f t="array" ref="B130">index(Systems!$A:$E,match($A130,Systems!$A:$A,),match(B$1,Systems!$2:$2,))&amp;if(not(isblank(index(Systems!$A:$E,match($A130,Systems!$A:$A,),match(Systems!$C$2,Systems!$2:$2,))))," ["&amp;index(Systems!$A:$E,match($A130,Systems!$A:$A,),match(Systems!$C$2,Systems!$2:$2,))&amp;"]",)</f>
        <v>Andelys</v>
      </c>
      <c r="C130" s="144">
        <f t="array" ref="C130">round((F130-average(I130,L130,O130,R130,U130))*X130+if($B130=$H130,0,iferror(average(vlookup({$H130,$K130,$N130,$Q130,$T130},$B:$D,column(B$1),0)),index(C:C,match($H130,$B:$B,)))),3)</f>
        <v>455.043</v>
      </c>
      <c r="D130" s="144">
        <f t="array" ref="D130">round((G130-average(J130,M130,P130,S130,V130))*Y130+if($B130=$H130,0,iferror(average(vlookup({$H130,$K130,$N130,$Q130,$T130},$B:$D,column(C$1),0)),index(D:D,match($H130,$B:$B,)))),3)</f>
        <v>-58.519</v>
      </c>
      <c r="E130" s="145">
        <v>2764.0</v>
      </c>
      <c r="F130" s="146">
        <v>975.657</v>
      </c>
      <c r="G130" s="146">
        <v>443.025</v>
      </c>
      <c r="H130" s="147" t="s">
        <v>404</v>
      </c>
      <c r="I130" s="146">
        <v>688.449</v>
      </c>
      <c r="J130" s="146">
        <v>406.09</v>
      </c>
      <c r="K130" s="148"/>
      <c r="L130" s="149"/>
      <c r="M130" s="149"/>
      <c r="N130" s="148"/>
      <c r="O130" s="149"/>
      <c r="P130" s="149"/>
      <c r="Q130" s="148"/>
      <c r="R130" s="149"/>
      <c r="S130" s="149"/>
      <c r="T130" s="148"/>
      <c r="U130" s="149"/>
      <c r="V130" s="149"/>
      <c r="W130" s="149"/>
      <c r="X130" s="150">
        <f t="shared" si="1"/>
        <v>1.584367573</v>
      </c>
      <c r="Y130" s="150">
        <f t="shared" si="2"/>
        <v>-1.584367573</v>
      </c>
    </row>
    <row r="131" ht="15.75" customHeight="1">
      <c r="A131" s="119">
        <v>130.0</v>
      </c>
      <c r="B131" s="143" t="str">
        <f t="array" ref="B131">index(Systems!$A:$E,match($A131,Systems!$A:$A,),match(B$1,Systems!$2:$2,))&amp;if(not(isblank(index(Systems!$A:$E,match($A131,Systems!$A:$A,),match(Systems!$C$2,Systems!$2:$2,))))," ["&amp;index(Systems!$A:$E,match($A131,Systems!$A:$A,),match(Systems!$C$2,Systems!$2:$2,))&amp;"]",)</f>
        <v>Andro</v>
      </c>
      <c r="C131" s="144">
        <f t="array" ref="C131">round((F131-average(I131,L131,O131,R131,U131))*X131+if($B131=$H131,0,iferror(average(vlookup({$H131,$K131,$N131,$Q131,$T131},$B:$D,column(B$1),0)),index(C:C,match($H131,$B:$B,)))),3)</f>
        <v>144.745</v>
      </c>
      <c r="D131" s="144">
        <f t="array" ref="D131">round((G131-average(J131,M131,P131,S131,V131))*Y131+if($B131=$H131,0,iferror(average(vlookup({$H131,$K131,$N131,$Q131,$T131},$B:$D,column(C$1),0)),index(D:D,match($H131,$B:$B,)))),3)</f>
        <v>-173</v>
      </c>
      <c r="E131" s="145">
        <v>2764.0</v>
      </c>
      <c r="F131" s="146">
        <v>779.807</v>
      </c>
      <c r="G131" s="146">
        <v>515.282</v>
      </c>
      <c r="H131" s="147" t="s">
        <v>404</v>
      </c>
      <c r="I131" s="146">
        <v>688.449</v>
      </c>
      <c r="J131" s="146">
        <v>406.09</v>
      </c>
      <c r="K131" s="148"/>
      <c r="L131" s="149"/>
      <c r="M131" s="149"/>
      <c r="N131" s="148"/>
      <c r="O131" s="149"/>
      <c r="P131" s="149"/>
      <c r="Q131" s="148"/>
      <c r="R131" s="149"/>
      <c r="S131" s="149"/>
      <c r="T131" s="148"/>
      <c r="U131" s="149"/>
      <c r="V131" s="149"/>
      <c r="W131" s="149"/>
      <c r="X131" s="150">
        <f t="shared" si="1"/>
        <v>1.584367573</v>
      </c>
      <c r="Y131" s="150">
        <f t="shared" si="2"/>
        <v>-1.584367573</v>
      </c>
    </row>
    <row r="132" ht="15.75" customHeight="1">
      <c r="A132" s="119">
        <v>131.0</v>
      </c>
      <c r="B132" s="143" t="str">
        <f t="array" ref="B132">index(Systems!$A:$E,match($A132,Systems!$A:$A,),match(B$1,Systems!$2:$2,))&amp;if(not(isblank(index(Systems!$A:$E,match($A132,Systems!$A:$A,),match(Systems!$C$2,Systems!$2:$2,))))," ["&amp;index(Systems!$A:$E,match($A132,Systems!$A:$A,),match(Systems!$C$2,Systems!$2:$2,))&amp;"]",)</f>
        <v>Andurien</v>
      </c>
      <c r="C132" s="144">
        <f t="array" ref="C132">round((F132-average(I132,L132,O132,R132,U132))*X132+if($B132=$H132,0,iferror(average(vlookup({$H132,$K132,$N132,$Q132,$T132},$B:$D,column(B$1),0)),index(C:C,match($H132,$B:$B,)))),3)</f>
        <v>-41.335</v>
      </c>
      <c r="D132" s="144">
        <f t="array" ref="D132">round((G132-average(J132,M132,P132,S132,V132))*Y132+if($B132=$H132,0,iferror(average(vlookup({$H132,$K132,$N132,$Q132,$T132},$B:$D,column(C$1),0)),index(D:D,match($H132,$B:$B,)))),3)</f>
        <v>-315.245</v>
      </c>
      <c r="E132" s="145">
        <v>2764.0</v>
      </c>
      <c r="F132" s="146">
        <v>662.36</v>
      </c>
      <c r="G132" s="146">
        <v>605.062</v>
      </c>
      <c r="H132" s="147" t="s">
        <v>404</v>
      </c>
      <c r="I132" s="146">
        <v>688.449</v>
      </c>
      <c r="J132" s="146">
        <v>406.09</v>
      </c>
      <c r="K132" s="148"/>
      <c r="L132" s="149"/>
      <c r="M132" s="149"/>
      <c r="N132" s="148"/>
      <c r="O132" s="149"/>
      <c r="P132" s="149"/>
      <c r="Q132" s="148"/>
      <c r="R132" s="149"/>
      <c r="S132" s="149"/>
      <c r="T132" s="148"/>
      <c r="U132" s="149"/>
      <c r="V132" s="149"/>
      <c r="W132" s="149"/>
      <c r="X132" s="150">
        <f t="shared" si="1"/>
        <v>1.584367573</v>
      </c>
      <c r="Y132" s="150">
        <f t="shared" si="2"/>
        <v>-1.584367573</v>
      </c>
    </row>
    <row r="133" ht="15.75" customHeight="1">
      <c r="A133" s="119">
        <v>132.0</v>
      </c>
      <c r="B133" s="143" t="str">
        <f t="array" ref="B133">index(Systems!$A:$E,match($A133,Systems!$A:$A,),match(B$1,Systems!$2:$2,))&amp;if(not(isblank(index(Systems!$A:$E,match($A133,Systems!$A:$A,),match(Systems!$C$2,Systems!$2:$2,))))," ["&amp;index(Systems!$A:$E,match($A133,Systems!$A:$A,),match(Systems!$C$2,Systems!$2:$2,))&amp;"]",)</f>
        <v>Anegasaki</v>
      </c>
      <c r="C133" s="144">
        <f t="array" ref="C133">round((F133-average(I133,L133,O133,R133,U133))*X133+if($B133=$H133,0,iferror(average(vlookup({$H133,$K133,$N133,$Q133,$T133},$B:$D,column(B$1),0)),index(C:C,match($H133,$B:$B,)))),3)</f>
        <v>-49.375</v>
      </c>
      <c r="D133" s="144">
        <f t="array" ref="D133">round((G133-average(J133,M133,P133,S133,V133))*Y133+if($B133=$H133,0,iferror(average(vlookup({$H133,$K133,$N133,$Q133,$T133},$B:$D,column(C$1),0)),index(D:D,match($H133,$B:$B,)))),3)</f>
        <v>-216.713</v>
      </c>
      <c r="E133" s="145">
        <v>2764.0</v>
      </c>
      <c r="F133" s="146">
        <v>657.285</v>
      </c>
      <c r="G133" s="146">
        <v>542.872</v>
      </c>
      <c r="H133" s="147" t="s">
        <v>404</v>
      </c>
      <c r="I133" s="146">
        <v>688.449</v>
      </c>
      <c r="J133" s="146">
        <v>406.09</v>
      </c>
      <c r="K133" s="148"/>
      <c r="L133" s="149"/>
      <c r="M133" s="149"/>
      <c r="N133" s="148"/>
      <c r="O133" s="149"/>
      <c r="P133" s="149"/>
      <c r="Q133" s="148"/>
      <c r="R133" s="149"/>
      <c r="S133" s="149"/>
      <c r="T133" s="148"/>
      <c r="U133" s="149"/>
      <c r="V133" s="149"/>
      <c r="W133" s="149"/>
      <c r="X133" s="150">
        <f t="shared" si="1"/>
        <v>1.584367573</v>
      </c>
      <c r="Y133" s="150">
        <f t="shared" si="2"/>
        <v>-1.584367573</v>
      </c>
    </row>
    <row r="134" ht="15.75" customHeight="1">
      <c r="A134" s="119">
        <v>133.0</v>
      </c>
      <c r="B134" s="143" t="str">
        <f t="array" ref="B134">index(Systems!$A:$E,match($A134,Systems!$A:$A,),match(B$1,Systems!$2:$2,))&amp;if(not(isblank(index(Systems!$A:$E,match($A134,Systems!$A:$A,),match(Systems!$C$2,Systems!$2:$2,))))," ["&amp;index(Systems!$A:$E,match($A134,Systems!$A:$A,),match(Systems!$C$2,Systems!$2:$2,))&amp;"]",)</f>
        <v>Anembo</v>
      </c>
      <c r="C134" s="144">
        <f t="array" ref="C134">round((F134-average(I134,L134,O134,R134,U134))*X134+if($B134=$H134,0,iferror(average(vlookup({$H134,$K134,$N134,$Q134,$T134},$B:$D,column(B$1),0)),index(C:C,match($H134,$B:$B,)))),3)</f>
        <v>-288.729</v>
      </c>
      <c r="D134" s="144">
        <f t="array" ref="D134">round((G134-average(J134,M134,P134,S134,V134))*Y134+if($B134=$H134,0,iferror(average(vlookup({$H134,$K134,$N134,$Q134,$T134},$B:$D,column(C$1),0)),index(D:D,match($H134,$B:$B,)))),3)</f>
        <v>314.793</v>
      </c>
      <c r="E134" s="145">
        <v>2764.0</v>
      </c>
      <c r="F134" s="146">
        <v>506.213</v>
      </c>
      <c r="G134" s="146">
        <v>207.403</v>
      </c>
      <c r="H134" s="147" t="s">
        <v>404</v>
      </c>
      <c r="I134" s="146">
        <v>688.449</v>
      </c>
      <c r="J134" s="146">
        <v>406.09</v>
      </c>
      <c r="K134" s="148"/>
      <c r="L134" s="149"/>
      <c r="M134" s="149"/>
      <c r="N134" s="148"/>
      <c r="O134" s="149"/>
      <c r="P134" s="149"/>
      <c r="Q134" s="148"/>
      <c r="R134" s="149"/>
      <c r="S134" s="149"/>
      <c r="T134" s="148"/>
      <c r="U134" s="149"/>
      <c r="V134" s="149"/>
      <c r="W134" s="149"/>
      <c r="X134" s="150">
        <f t="shared" si="1"/>
        <v>1.584367573</v>
      </c>
      <c r="Y134" s="150">
        <f t="shared" si="2"/>
        <v>-1.584367573</v>
      </c>
    </row>
    <row r="135" ht="15.75" customHeight="1">
      <c r="A135" s="119">
        <v>134.0</v>
      </c>
      <c r="B135" s="143" t="str">
        <f t="array" ref="B135">index(Systems!$A:$E,match($A135,Systems!$A:$A,),match(B$1,Systems!$2:$2,))&amp;if(not(isblank(index(Systems!$A:$E,match($A135,Systems!$A:$A,),match(Systems!$C$2,Systems!$2:$2,))))," ["&amp;index(Systems!$A:$E,match($A135,Systems!$A:$A,),match(Systems!$C$2,Systems!$2:$2,))&amp;"]",)</f>
        <v>Angell [Angell II]</v>
      </c>
      <c r="C135" s="144">
        <f t="array" ref="C135">round((F135-average(I135,L135,O135,R135,U135))*X135+if($B135=$H135,0,iferror(average(vlookup({$H135,$K135,$N135,$Q135,$T135},$B:$D,column(B$1),0)),index(C:C,match($H135,$B:$B,)))),3)</f>
        <v>-98.231</v>
      </c>
      <c r="D135" s="144">
        <f t="array" ref="D135">round((G135-average(J135,M135,P135,S135,V135))*Y135+if($B135=$H135,0,iferror(average(vlookup({$H135,$K135,$N135,$Q135,$T135},$B:$D,column(C$1),0)),index(D:D,match($H135,$B:$B,)))),3)</f>
        <v>-84.059</v>
      </c>
      <c r="E135" s="145">
        <v>2764.0</v>
      </c>
      <c r="F135" s="146">
        <v>626.449</v>
      </c>
      <c r="G135" s="146">
        <v>459.145</v>
      </c>
      <c r="H135" s="147" t="s">
        <v>404</v>
      </c>
      <c r="I135" s="146">
        <v>688.449</v>
      </c>
      <c r="J135" s="146">
        <v>406.09</v>
      </c>
      <c r="K135" s="148"/>
      <c r="L135" s="149"/>
      <c r="M135" s="149"/>
      <c r="N135" s="148"/>
      <c r="O135" s="149"/>
      <c r="P135" s="149"/>
      <c r="Q135" s="148"/>
      <c r="R135" s="149"/>
      <c r="S135" s="149"/>
      <c r="T135" s="148"/>
      <c r="U135" s="149"/>
      <c r="V135" s="149"/>
      <c r="W135" s="149"/>
      <c r="X135" s="150">
        <f t="shared" si="1"/>
        <v>1.584367573</v>
      </c>
      <c r="Y135" s="150">
        <f t="shared" si="2"/>
        <v>-1.584367573</v>
      </c>
    </row>
    <row r="136" ht="15.75" customHeight="1">
      <c r="A136" s="119">
        <v>135.0</v>
      </c>
      <c r="B136" s="143" t="str">
        <f t="array" ref="B136">index(Systems!$A:$E,match($A136,Systems!$A:$A,),match(B$1,Systems!$2:$2,))&amp;if(not(isblank(index(Systems!$A:$E,match($A136,Systems!$A:$A,),match(Systems!$C$2,Systems!$2:$2,))))," ["&amp;index(Systems!$A:$E,match($A136,Systems!$A:$A,),match(Systems!$C$2,Systems!$2:$2,))&amp;"]",)</f>
        <v>Angelsey</v>
      </c>
      <c r="C136" s="144">
        <f t="array" ref="C136">round((F136-average(I136,L136,O136,R136,U136))*X136+if($B136=$H136,0,iferror(average(vlookup({$H136,$K136,$N136,$Q136,$T136},$B:$D,column(B$1),0)),index(C:C,match($H136,$B:$B,)))),3)</f>
        <v>124.219</v>
      </c>
      <c r="D136" s="144">
        <f t="array" ref="D136">round((G136-average(J136,M136,P136,S136,V136))*Y136+if($B136=$H136,0,iferror(average(vlookup({$H136,$K136,$N136,$Q136,$T136},$B:$D,column(C$1),0)),index(D:D,match($H136,$B:$B,)))),3)</f>
        <v>-88.218</v>
      </c>
      <c r="E136" s="145">
        <v>2764.0</v>
      </c>
      <c r="F136" s="146">
        <v>766.852</v>
      </c>
      <c r="G136" s="146">
        <v>461.77</v>
      </c>
      <c r="H136" s="147" t="s">
        <v>404</v>
      </c>
      <c r="I136" s="146">
        <v>688.449</v>
      </c>
      <c r="J136" s="146">
        <v>406.09</v>
      </c>
      <c r="K136" s="148"/>
      <c r="L136" s="149"/>
      <c r="M136" s="149"/>
      <c r="N136" s="148"/>
      <c r="O136" s="149"/>
      <c r="P136" s="149"/>
      <c r="Q136" s="148"/>
      <c r="R136" s="149"/>
      <c r="S136" s="149"/>
      <c r="T136" s="148"/>
      <c r="U136" s="149"/>
      <c r="V136" s="149"/>
      <c r="W136" s="149"/>
      <c r="X136" s="150">
        <f t="shared" si="1"/>
        <v>1.584367573</v>
      </c>
      <c r="Y136" s="150">
        <f t="shared" si="2"/>
        <v>-1.584367573</v>
      </c>
    </row>
    <row r="137" ht="15.75" customHeight="1">
      <c r="A137" s="119">
        <v>136.0</v>
      </c>
      <c r="B137" s="143" t="str">
        <f t="array" ref="B137">index(Systems!$A:$E,match($A137,Systems!$A:$A,),match(B$1,Systems!$2:$2,))&amp;if(not(isblank(index(Systems!$A:$E,match($A137,Systems!$A:$A,),match(Systems!$C$2,Systems!$2:$2,))))," ["&amp;index(Systems!$A:$E,match($A137,Systems!$A:$A,),match(Systems!$C$2,Systems!$2:$2,))&amp;"]",)</f>
        <v>Angol</v>
      </c>
      <c r="C137" s="144">
        <f t="array" ref="C137">round((F137-average(I137,L137,O137,R137,U137))*X137+if($B137=$H137,0,iferror(average(vlookup({$H137,$K137,$N137,$Q137,$T137},$B:$D,column(B$1),0)),index(C:C,match($H137,$B:$B,)))),3)</f>
        <v>87.88</v>
      </c>
      <c r="D137" s="144">
        <f t="array" ref="D137">round((G137-average(J137,M137,P137,S137,V137))*Y137+if($B137=$H137,0,iferror(average(vlookup({$H137,$K137,$N137,$Q137,$T137},$B:$D,column(C$1),0)),index(D:D,match($H137,$B:$B,)))),3)</f>
        <v>-38.822</v>
      </c>
      <c r="E137" s="145">
        <v>2764.0</v>
      </c>
      <c r="F137" s="146">
        <v>743.916</v>
      </c>
      <c r="G137" s="146">
        <v>430.593</v>
      </c>
      <c r="H137" s="147" t="s">
        <v>404</v>
      </c>
      <c r="I137" s="146">
        <v>688.449</v>
      </c>
      <c r="J137" s="146">
        <v>406.09</v>
      </c>
      <c r="K137" s="148"/>
      <c r="L137" s="149"/>
      <c r="M137" s="149"/>
      <c r="N137" s="148"/>
      <c r="O137" s="149"/>
      <c r="P137" s="149"/>
      <c r="Q137" s="148"/>
      <c r="R137" s="149"/>
      <c r="S137" s="149"/>
      <c r="T137" s="148"/>
      <c r="U137" s="149"/>
      <c r="V137" s="149"/>
      <c r="W137" s="149"/>
      <c r="X137" s="150">
        <f t="shared" si="1"/>
        <v>1.584367573</v>
      </c>
      <c r="Y137" s="150">
        <f t="shared" si="2"/>
        <v>-1.584367573</v>
      </c>
    </row>
    <row r="138" ht="15.75" customHeight="1">
      <c r="A138" s="119">
        <v>137.0</v>
      </c>
      <c r="B138" s="143" t="str">
        <f t="array" ref="B138">index(Systems!$A:$E,match($A138,Systems!$A:$A,),match(B$1,Systems!$2:$2,))&amp;if(not(isblank(index(Systems!$A:$E,match($A138,Systems!$A:$A,),match(Systems!$C$2,Systems!$2:$2,))))," ["&amp;index(Systems!$A:$E,match($A138,Systems!$A:$A,),match(Systems!$C$2,Systems!$2:$2,))&amp;"]",)</f>
        <v>Angra</v>
      </c>
      <c r="C138" s="144">
        <f t="array" ref="C138">round((F138-average(I138,L138,O138,R138,U138))*X138+if($B138=$H138,0,iferror(average(vlookup({$H138,$K138,$N138,$Q138,$T138},$B:$D,column(B$1),0)),index(C:C,match($H138,$B:$B,)))),3)</f>
        <v>390.616</v>
      </c>
      <c r="D138" s="144">
        <f t="array" ref="D138">round((G138-average(J138,M138,P138,S138,V138))*Y138+if($B138=$H138,0,iferror(average(vlookup({$H138,$K138,$N138,$Q138,$T138},$B:$D,column(C$1),0)),index(D:D,match($H138,$B:$B,)))),3)</f>
        <v>-361.187</v>
      </c>
      <c r="E138" s="145">
        <v>2764.0</v>
      </c>
      <c r="F138" s="146">
        <v>934.993</v>
      </c>
      <c r="G138" s="146">
        <v>634.059</v>
      </c>
      <c r="H138" s="147" t="s">
        <v>404</v>
      </c>
      <c r="I138" s="146">
        <v>688.449</v>
      </c>
      <c r="J138" s="146">
        <v>406.09</v>
      </c>
      <c r="K138" s="148"/>
      <c r="L138" s="149"/>
      <c r="M138" s="149"/>
      <c r="N138" s="148"/>
      <c r="O138" s="149"/>
      <c r="P138" s="149"/>
      <c r="Q138" s="148"/>
      <c r="R138" s="149"/>
      <c r="S138" s="149"/>
      <c r="T138" s="148"/>
      <c r="U138" s="149"/>
      <c r="V138" s="149"/>
      <c r="W138" s="149"/>
      <c r="X138" s="150">
        <f t="shared" si="1"/>
        <v>1.584367573</v>
      </c>
      <c r="Y138" s="150">
        <f t="shared" si="2"/>
        <v>-1.584367573</v>
      </c>
    </row>
    <row r="139" ht="15.75" customHeight="1">
      <c r="A139" s="119">
        <v>138.0</v>
      </c>
      <c r="B139" s="143" t="str">
        <f t="array" ref="B139">index(Systems!$A:$E,match($A139,Systems!$A:$A,),match(B$1,Systems!$2:$2,))&amp;if(not(isblank(index(Systems!$A:$E,match($A139,Systems!$A:$A,),match(Systems!$C$2,Systems!$2:$2,))))," ["&amp;index(Systems!$A:$E,match($A139,Systems!$A:$A,),match(Systems!$C$2,Systems!$2:$2,))&amp;"]",)</f>
        <v>Anguilla</v>
      </c>
      <c r="C139" s="144">
        <f t="array" ref="C139">round((F139-average(I139,L139,O139,R139,U139))*X139+if($B139=$H139,0,iferror(average(vlookup({$H139,$K139,$N139,$Q139,$T139},$B:$D,column(B$1),0)),index(C:C,match($H139,$B:$B,)))),3)</f>
        <v>411.779</v>
      </c>
      <c r="D139" s="144">
        <f t="array" ref="D139">round((G139-average(J139,M139,P139,S139,V139))*Y139+if($B139=$H139,0,iferror(average(vlookup({$H139,$K139,$N139,$Q139,$T139},$B:$D,column(C$1),0)),index(D:D,match($H139,$B:$B,)))),3)</f>
        <v>79.279</v>
      </c>
      <c r="E139" s="145">
        <v>2764.0</v>
      </c>
      <c r="F139" s="146">
        <v>948.35</v>
      </c>
      <c r="G139" s="146">
        <v>356.052</v>
      </c>
      <c r="H139" s="147" t="s">
        <v>404</v>
      </c>
      <c r="I139" s="146">
        <v>688.449</v>
      </c>
      <c r="J139" s="146">
        <v>406.09</v>
      </c>
      <c r="K139" s="148"/>
      <c r="L139" s="149"/>
      <c r="M139" s="149"/>
      <c r="N139" s="148"/>
      <c r="O139" s="149"/>
      <c r="P139" s="149"/>
      <c r="Q139" s="148"/>
      <c r="R139" s="149"/>
      <c r="S139" s="149"/>
      <c r="T139" s="148"/>
      <c r="U139" s="149"/>
      <c r="V139" s="149"/>
      <c r="W139" s="149"/>
      <c r="X139" s="150">
        <f t="shared" si="1"/>
        <v>1.584367573</v>
      </c>
      <c r="Y139" s="150">
        <f t="shared" si="2"/>
        <v>-1.584367573</v>
      </c>
    </row>
    <row r="140" ht="15.75" customHeight="1">
      <c r="A140" s="119">
        <v>139.0</v>
      </c>
      <c r="B140" s="143" t="str">
        <f t="array" ref="B140">index(Systems!$A:$E,match($A140,Systems!$A:$A,),match(B$1,Systems!$2:$2,))&amp;if(not(isblank(index(Systems!$A:$E,match($A140,Systems!$A:$A,),match(Systems!$C$2,Systems!$2:$2,))))," ["&amp;index(Systems!$A:$E,match($A140,Systems!$A:$A,),match(Systems!$C$2,Systems!$2:$2,))&amp;"]",)</f>
        <v>Anjin Muerto</v>
      </c>
      <c r="C140" s="144">
        <f t="array" ref="C140">round((F140-average(I140,L140,O140,R140,U140))*X140+if($B140=$H140,0,iferror(average(vlookup({$H140,$K140,$N140,$Q140,$T140},$B:$D,column(B$1),0)),index(C:C,match($H140,$B:$B,)))),3)</f>
        <v>586.511</v>
      </c>
      <c r="D140" s="144">
        <f t="array" ref="D140">round((G140-average(J140,M140,P140,S140,V140))*Y140+if($B140=$H140,0,iferror(average(vlookup({$H140,$K140,$N140,$Q140,$T140},$B:$D,column(C$1),0)),index(D:D,match($H140,$B:$B,)))),3)</f>
        <v>-78.111</v>
      </c>
      <c r="E140" s="145">
        <v>2764.0</v>
      </c>
      <c r="F140" s="146">
        <v>1058.635</v>
      </c>
      <c r="G140" s="146">
        <v>455.391</v>
      </c>
      <c r="H140" s="147" t="s">
        <v>404</v>
      </c>
      <c r="I140" s="146">
        <v>688.449</v>
      </c>
      <c r="J140" s="146">
        <v>406.09</v>
      </c>
      <c r="K140" s="148"/>
      <c r="L140" s="149"/>
      <c r="M140" s="149"/>
      <c r="N140" s="148"/>
      <c r="O140" s="149"/>
      <c r="P140" s="149"/>
      <c r="Q140" s="148"/>
      <c r="R140" s="149"/>
      <c r="S140" s="149"/>
      <c r="T140" s="148"/>
      <c r="U140" s="149"/>
      <c r="V140" s="149"/>
      <c r="W140" s="149"/>
      <c r="X140" s="150">
        <f t="shared" si="1"/>
        <v>1.584367573</v>
      </c>
      <c r="Y140" s="150">
        <f t="shared" si="2"/>
        <v>-1.584367573</v>
      </c>
    </row>
    <row r="141" ht="15.75" customHeight="1">
      <c r="A141" s="119">
        <v>140.0</v>
      </c>
      <c r="B141" s="143" t="str">
        <f t="array" ref="B141">index(Systems!$A:$E,match($A141,Systems!$A:$A,),match(B$1,Systems!$2:$2,))&amp;if(not(isblank(index(Systems!$A:$E,match($A141,Systems!$A:$A,),match(Systems!$C$2,Systems!$2:$2,))))," ["&amp;index(Systems!$A:$E,match($A141,Systems!$A:$A,),match(Systems!$C$2,Systems!$2:$2,))&amp;"]",)</f>
        <v>Ankaa</v>
      </c>
      <c r="C141" s="144">
        <f t="array" ref="C141">round((F141-average(I141,L141,O141,R141,U141))*X141+if($B141=$H141,0,iferror(average(vlookup({$H141,$K141,$N141,$Q141,$T141},$B:$D,column(B$1),0)),index(C:C,match($H141,$B:$B,)))),3)</f>
        <v>74.697</v>
      </c>
      <c r="D141" s="144">
        <f t="array" ref="D141">round((G141-average(J141,M141,P141,S141,V141))*Y141+if($B141=$H141,0,iferror(average(vlookup({$H141,$K141,$N141,$Q141,$T141},$B:$D,column(C$1),0)),index(D:D,match($H141,$B:$B,)))),3)</f>
        <v>-9.356</v>
      </c>
      <c r="E141" s="145">
        <v>2764.0</v>
      </c>
      <c r="F141" s="146">
        <v>735.595</v>
      </c>
      <c r="G141" s="146">
        <v>411.995</v>
      </c>
      <c r="H141" s="147" t="s">
        <v>404</v>
      </c>
      <c r="I141" s="146">
        <v>688.449</v>
      </c>
      <c r="J141" s="146">
        <v>406.09</v>
      </c>
      <c r="K141" s="148"/>
      <c r="L141" s="149"/>
      <c r="M141" s="149"/>
      <c r="N141" s="148"/>
      <c r="O141" s="149"/>
      <c r="P141" s="149"/>
      <c r="Q141" s="148"/>
      <c r="R141" s="149"/>
      <c r="S141" s="149"/>
      <c r="T141" s="148"/>
      <c r="U141" s="149"/>
      <c r="V141" s="149"/>
      <c r="W141" s="149"/>
      <c r="X141" s="150">
        <f t="shared" si="1"/>
        <v>1.584367573</v>
      </c>
      <c r="Y141" s="150">
        <f t="shared" si="2"/>
        <v>-1.584367573</v>
      </c>
    </row>
    <row r="142" ht="15.75" customHeight="1">
      <c r="A142" s="119">
        <v>141.0</v>
      </c>
      <c r="B142" s="143" t="str">
        <f t="array" ref="B142">index(Systems!$A:$E,match($A142,Systems!$A:$A,),match(B$1,Systems!$2:$2,))&amp;if(not(isblank(index(Systems!$A:$E,match($A142,Systems!$A:$A,),match(Systems!$C$2,Systems!$2:$2,))))," ["&amp;index(Systems!$A:$E,match($A142,Systems!$A:$A,),match(Systems!$C$2,Systems!$2:$2,))&amp;"]",)</f>
        <v>Ankolika</v>
      </c>
      <c r="C142" s="144">
        <f t="array" ref="C142">round((F142-average(I142,L142,O142,R142,U142))*X142+if($B142=$H142,0,iferror(average(vlookup({$H142,$K142,$N142,$Q142,$T142},$B:$D,column(B$1),0)),index(C:C,match($H142,$B:$B,)))),3)</f>
        <v>-217.169</v>
      </c>
      <c r="D142" s="144">
        <f t="array" ref="D142">round((G142-average(J142,M142,P142,S142,V142))*Y142+if($B142=$H142,0,iferror(average(vlookup({$H142,$K142,$N142,$Q142,$T142},$B:$D,column(C$1),0)),index(D:D,match($H142,$B:$B,)))),3)</f>
        <v>-221.273</v>
      </c>
      <c r="E142" s="145">
        <v>2764.0</v>
      </c>
      <c r="F142" s="146">
        <v>551.379</v>
      </c>
      <c r="G142" s="146">
        <v>545.75</v>
      </c>
      <c r="H142" s="147" t="s">
        <v>404</v>
      </c>
      <c r="I142" s="146">
        <v>688.449</v>
      </c>
      <c r="J142" s="146">
        <v>406.09</v>
      </c>
      <c r="K142" s="148"/>
      <c r="L142" s="149"/>
      <c r="M142" s="149"/>
      <c r="N142" s="148"/>
      <c r="O142" s="149"/>
      <c r="P142" s="149"/>
      <c r="Q142" s="148"/>
      <c r="R142" s="149"/>
      <c r="S142" s="149"/>
      <c r="T142" s="148"/>
      <c r="U142" s="149"/>
      <c r="V142" s="149"/>
      <c r="W142" s="149"/>
      <c r="X142" s="150">
        <f t="shared" si="1"/>
        <v>1.584367573</v>
      </c>
      <c r="Y142" s="150">
        <f t="shared" si="2"/>
        <v>-1.584367573</v>
      </c>
    </row>
    <row r="143" ht="15.75" customHeight="1">
      <c r="A143" s="119">
        <v>142.0</v>
      </c>
      <c r="B143" s="143" t="str">
        <f t="array" ref="B143">index(Systems!$A:$E,match($A143,Systems!$A:$A,),match(B$1,Systems!$2:$2,))&amp;if(not(isblank(index(Systems!$A:$E,match($A143,Systems!$A:$A,),match(Systems!$C$2,Systems!$2:$2,))))," ["&amp;index(Systems!$A:$E,match($A143,Systems!$A:$A,),match(Systems!$C$2,Systems!$2:$2,))&amp;"]",)</f>
        <v>Annapolis</v>
      </c>
      <c r="C143" s="144">
        <f t="array" ref="C143">round((F143-average(I143,L143,O143,R143,U143))*X143+if($B143=$H143,0,iferror(average(vlookup({$H143,$K143,$N143,$Q143,$T143},$B:$D,column(B$1),0)),index(C:C,match($H143,$B:$B,)))),3)</f>
        <v>164.654</v>
      </c>
      <c r="D143" s="144">
        <f t="array" ref="D143">round((G143-average(J143,M143,P143,S143,V143))*Y143+if($B143=$H143,0,iferror(average(vlookup({$H143,$K143,$N143,$Q143,$T143},$B:$D,column(C$1),0)),index(D:D,match($H143,$B:$B,)))),3)</f>
        <v>130.745</v>
      </c>
      <c r="E143" s="145">
        <v>2764.0</v>
      </c>
      <c r="F143" s="146">
        <v>792.373</v>
      </c>
      <c r="G143" s="146">
        <v>323.568</v>
      </c>
      <c r="H143" s="147" t="s">
        <v>404</v>
      </c>
      <c r="I143" s="146">
        <v>688.449</v>
      </c>
      <c r="J143" s="146">
        <v>406.09</v>
      </c>
      <c r="K143" s="148"/>
      <c r="L143" s="149"/>
      <c r="M143" s="149"/>
      <c r="N143" s="148"/>
      <c r="O143" s="149"/>
      <c r="P143" s="149"/>
      <c r="Q143" s="148"/>
      <c r="R143" s="149"/>
      <c r="S143" s="149"/>
      <c r="T143" s="148"/>
      <c r="U143" s="149"/>
      <c r="V143" s="149"/>
      <c r="W143" s="149"/>
      <c r="X143" s="150">
        <f t="shared" si="1"/>
        <v>1.584367573</v>
      </c>
      <c r="Y143" s="150">
        <f t="shared" si="2"/>
        <v>-1.584367573</v>
      </c>
    </row>
    <row r="144" ht="15.75" customHeight="1">
      <c r="A144" s="119">
        <v>143.0</v>
      </c>
      <c r="B144" s="143" t="str">
        <f t="array" ref="B144">index(Systems!$A:$E,match($A144,Systems!$A:$A,),match(B$1,Systems!$2:$2,))&amp;if(not(isblank(index(Systems!$A:$E,match($A144,Systems!$A:$A,),match(Systems!$C$2,Systems!$2:$2,))))," ["&amp;index(Systems!$A:$E,match($A144,Systems!$A:$A,),match(Systems!$C$2,Systems!$2:$2,))&amp;"]",)</f>
        <v>Annunziata</v>
      </c>
      <c r="C144" s="144">
        <f t="array" ref="C144">round((F144-average(I144,L144,O144,R144,U144))*X144+if($B144=$H144,0,iferror(average(vlookup({$H144,$K144,$N144,$Q144,$T144},$B:$D,column(B$1),0)),index(C:C,match($H144,$B:$B,)))),3)</f>
        <v>-240.171</v>
      </c>
      <c r="D144" s="144">
        <f t="array" ref="D144">round((G144-average(J144,M144,P144,S144,V144))*Y144+if($B144=$H144,0,iferror(average(vlookup({$H144,$K144,$N144,$Q144,$T144},$B:$D,column(C$1),0)),index(D:D,match($H144,$B:$B,)))),3)</f>
        <v>358.742</v>
      </c>
      <c r="E144" s="145">
        <v>2764.0</v>
      </c>
      <c r="F144" s="146">
        <v>536.861</v>
      </c>
      <c r="G144" s="146">
        <v>179.664</v>
      </c>
      <c r="H144" s="147" t="s">
        <v>404</v>
      </c>
      <c r="I144" s="146">
        <v>688.449</v>
      </c>
      <c r="J144" s="146">
        <v>406.09</v>
      </c>
      <c r="K144" s="148"/>
      <c r="L144" s="149"/>
      <c r="M144" s="149"/>
      <c r="N144" s="148"/>
      <c r="O144" s="149"/>
      <c r="P144" s="149"/>
      <c r="Q144" s="148"/>
      <c r="R144" s="149"/>
      <c r="S144" s="149"/>
      <c r="T144" s="148"/>
      <c r="U144" s="149"/>
      <c r="V144" s="149"/>
      <c r="W144" s="149"/>
      <c r="X144" s="150">
        <f t="shared" si="1"/>
        <v>1.584367573</v>
      </c>
      <c r="Y144" s="150">
        <f t="shared" si="2"/>
        <v>-1.584367573</v>
      </c>
    </row>
    <row r="145" ht="15.75" customHeight="1">
      <c r="A145" s="119">
        <v>144.0</v>
      </c>
      <c r="B145" s="143" t="str">
        <f t="array" ref="B145">index(Systems!$A:$E,match($A145,Systems!$A:$A,),match(B$1,Systems!$2:$2,))&amp;if(not(isblank(index(Systems!$A:$E,match($A145,Systems!$A:$A,),match(Systems!$C$2,Systems!$2:$2,))))," ["&amp;index(Systems!$A:$E,match($A145,Systems!$A:$A,),match(Systems!$C$2,Systems!$2:$2,))&amp;"]",)</f>
        <v>Annwyn</v>
      </c>
      <c r="C145" s="144">
        <f t="array" ref="C145">round((F145-average(I145,L145,O145,R145,U145))*X145+if($B145=$H145,0,iferror(average(vlookup({$H145,$K145,$N145,$Q145,$T145},$B:$D,column(B$1),0)),index(C:C,match($H145,$B:$B,)))),3)</f>
        <v>-297.183</v>
      </c>
      <c r="D145" s="144">
        <f t="array" ref="D145">round((G145-average(J145,M145,P145,S145,V145))*Y145+if($B145=$H145,0,iferror(average(vlookup({$H145,$K145,$N145,$Q145,$T145},$B:$D,column(C$1),0)),index(D:D,match($H145,$B:$B,)))),3)</f>
        <v>71.295</v>
      </c>
      <c r="E145" s="145">
        <v>2764.0</v>
      </c>
      <c r="F145" s="146">
        <v>500.877</v>
      </c>
      <c r="G145" s="146">
        <v>361.091</v>
      </c>
      <c r="H145" s="147" t="s">
        <v>404</v>
      </c>
      <c r="I145" s="146">
        <v>688.449</v>
      </c>
      <c r="J145" s="146">
        <v>406.09</v>
      </c>
      <c r="K145" s="148"/>
      <c r="L145" s="149"/>
      <c r="M145" s="149"/>
      <c r="N145" s="148"/>
      <c r="O145" s="149"/>
      <c r="P145" s="149"/>
      <c r="Q145" s="148"/>
      <c r="R145" s="149"/>
      <c r="S145" s="149"/>
      <c r="T145" s="148"/>
      <c r="U145" s="149"/>
      <c r="V145" s="149"/>
      <c r="W145" s="149"/>
      <c r="X145" s="150">
        <f t="shared" si="1"/>
        <v>1.584367573</v>
      </c>
      <c r="Y145" s="150">
        <f t="shared" si="2"/>
        <v>-1.584367573</v>
      </c>
    </row>
    <row r="146" ht="15.75" customHeight="1">
      <c r="A146" s="119">
        <v>145.0</v>
      </c>
      <c r="B146" s="143" t="str">
        <f t="array" ref="B146">index(Systems!$A:$E,match($A146,Systems!$A:$A,),match(B$1,Systems!$2:$2,))&amp;if(not(isblank(index(Systems!$A:$E,match($A146,Systems!$A:$A,),match(Systems!$C$2,Systems!$2:$2,))))," ["&amp;index(Systems!$A:$E,match($A146,Systems!$A:$A,),match(Systems!$C$2,Systems!$2:$2,))&amp;"]",)</f>
        <v>Antallos [Port Krin]</v>
      </c>
      <c r="C146" s="144">
        <f t="array" ref="C146">round((F146-average(I146,L146,O146,R146,U146))*X146+if($B146=$H146,0,iferror(average(vlookup({$H146,$K146,$N146,$Q146,$T146},$B:$D,column(B$1),0)),index(C:C,match($H146,$B:$B,)))),3)</f>
        <v>463.228</v>
      </c>
      <c r="D146" s="144">
        <f t="array" ref="D146">round((G146-average(J146,M146,P146,S146,V146))*Y146+if($B146=$H146,0,iferror(average(vlookup({$H146,$K146,$N146,$Q146,$T146},$B:$D,column(C$1),0)),index(D:D,match($H146,$B:$B,)))),3)</f>
        <v>281.417</v>
      </c>
      <c r="E146" s="145">
        <v>2764.0</v>
      </c>
      <c r="F146" s="146">
        <v>980.823</v>
      </c>
      <c r="G146" s="146">
        <v>228.469</v>
      </c>
      <c r="H146" s="147" t="s">
        <v>404</v>
      </c>
      <c r="I146" s="146">
        <v>688.449</v>
      </c>
      <c r="J146" s="146">
        <v>406.09</v>
      </c>
      <c r="K146" s="148"/>
      <c r="L146" s="149"/>
      <c r="M146" s="149"/>
      <c r="N146" s="148"/>
      <c r="O146" s="149"/>
      <c r="P146" s="149"/>
      <c r="Q146" s="148"/>
      <c r="R146" s="149"/>
      <c r="S146" s="149"/>
      <c r="T146" s="148"/>
      <c r="U146" s="149"/>
      <c r="V146" s="149"/>
      <c r="W146" s="149"/>
      <c r="X146" s="150">
        <f t="shared" si="1"/>
        <v>1.584367573</v>
      </c>
      <c r="Y146" s="150">
        <f t="shared" si="2"/>
        <v>-1.584367573</v>
      </c>
    </row>
    <row r="147" ht="15.75" customHeight="1">
      <c r="A147" s="119">
        <v>146.0</v>
      </c>
      <c r="B147" s="143" t="str">
        <f t="array" ref="B147">index(Systems!$A:$E,match($A147,Systems!$A:$A,),match(B$1,Systems!$2:$2,))&amp;if(not(isblank(index(Systems!$A:$E,match($A147,Systems!$A:$A,),match(Systems!$C$2,Systems!$2:$2,))))," ["&amp;index(Systems!$A:$E,match($A147,Systems!$A:$A,),match(Systems!$C$2,Systems!$2:$2,))&amp;"]",)</f>
        <v>Antares</v>
      </c>
      <c r="C147" s="144">
        <f t="array" ref="C147">round((F147-average(I147,L147,O147,R147,U147))*X147+if($B147=$H147,0,iferror(average(vlookup({$H147,$K147,$N147,$Q147,$T147},$B:$D,column(B$1),0)),index(C:C,match($H147,$B:$B,)))),3)</f>
        <v>-124.891</v>
      </c>
      <c r="D147" s="144">
        <f t="array" ref="D147">round((G147-average(J147,M147,P147,S147,V147))*Y147+if($B147=$H147,0,iferror(average(vlookup({$H147,$K147,$N147,$Q147,$T147},$B:$D,column(C$1),0)),index(D:D,match($H147,$B:$B,)))),3)</f>
        <v>297.734</v>
      </c>
      <c r="E147" s="145">
        <v>2764.0</v>
      </c>
      <c r="F147" s="146">
        <v>609.622</v>
      </c>
      <c r="G147" s="146">
        <v>218.17</v>
      </c>
      <c r="H147" s="147" t="s">
        <v>404</v>
      </c>
      <c r="I147" s="146">
        <v>688.449</v>
      </c>
      <c r="J147" s="146">
        <v>406.09</v>
      </c>
      <c r="K147" s="148"/>
      <c r="L147" s="149"/>
      <c r="M147" s="149"/>
      <c r="N147" s="148"/>
      <c r="O147" s="149"/>
      <c r="P147" s="149"/>
      <c r="Q147" s="148"/>
      <c r="R147" s="149"/>
      <c r="S147" s="149"/>
      <c r="T147" s="148"/>
      <c r="U147" s="149"/>
      <c r="V147" s="149"/>
      <c r="W147" s="149"/>
      <c r="X147" s="150">
        <f t="shared" si="1"/>
        <v>1.584367573</v>
      </c>
      <c r="Y147" s="150">
        <f t="shared" si="2"/>
        <v>-1.584367573</v>
      </c>
    </row>
    <row r="148" ht="15.75" customHeight="1">
      <c r="A148" s="119">
        <v>147.0</v>
      </c>
      <c r="B148" s="143" t="str">
        <f t="array" ref="B148">index(Systems!$A:$E,match($A148,Systems!$A:$A,),match(B$1,Systems!$2:$2,))&amp;if(not(isblank(index(Systems!$A:$E,match($A148,Systems!$A:$A,),match(Systems!$C$2,Systems!$2:$2,))))," ["&amp;index(Systems!$A:$E,match($A148,Systems!$A:$A,),match(Systems!$C$2,Systems!$2:$2,))&amp;"]",)</f>
        <v>Antias</v>
      </c>
      <c r="C148" s="144">
        <f t="array" ref="C148">round((F148-average(I148,L148,O148,R148,U148))*X148+if($B148=$H148,0,iferror(average(vlookup({$H148,$K148,$N148,$Q148,$T148},$B:$D,column(B$1),0)),index(C:C,match($H148,$B:$B,)))),3)</f>
        <v>-33.238</v>
      </c>
      <c r="D148" s="144">
        <f t="array" ref="D148">round((G148-average(J148,M148,P148,S148,V148))*Y148+if($B148=$H148,0,iferror(average(vlookup({$H148,$K148,$N148,$Q148,$T148},$B:$D,column(C$1),0)),index(D:D,match($H148,$B:$B,)))),3)</f>
        <v>-385.416</v>
      </c>
      <c r="E148" s="145">
        <v>2764.0</v>
      </c>
      <c r="F148" s="146">
        <v>667.47</v>
      </c>
      <c r="G148" s="146">
        <v>649.352</v>
      </c>
      <c r="H148" s="147" t="s">
        <v>404</v>
      </c>
      <c r="I148" s="146">
        <v>688.449</v>
      </c>
      <c r="J148" s="146">
        <v>406.09</v>
      </c>
      <c r="K148" s="148"/>
      <c r="L148" s="149"/>
      <c r="M148" s="149"/>
      <c r="N148" s="148"/>
      <c r="O148" s="149"/>
      <c r="P148" s="149"/>
      <c r="Q148" s="148"/>
      <c r="R148" s="149"/>
      <c r="S148" s="149"/>
      <c r="T148" s="148"/>
      <c r="U148" s="149"/>
      <c r="V148" s="149"/>
      <c r="W148" s="149"/>
      <c r="X148" s="150">
        <f t="shared" si="1"/>
        <v>1.584367573</v>
      </c>
      <c r="Y148" s="150">
        <f t="shared" si="2"/>
        <v>-1.584367573</v>
      </c>
    </row>
    <row r="149" ht="15.75" customHeight="1">
      <c r="A149" s="119">
        <v>148.0</v>
      </c>
      <c r="B149" s="143" t="str">
        <f t="array" ref="B149">index(Systems!$A:$E,match($A149,Systems!$A:$A,),match(B$1,Systems!$2:$2,))&amp;if(not(isblank(index(Systems!$A:$E,match($A149,Systems!$A:$A,),match(Systems!$C$2,Systems!$2:$2,))))," ["&amp;index(Systems!$A:$E,match($A149,Systems!$A:$A,),match(Systems!$C$2,Systems!$2:$2,))&amp;"]",)</f>
        <v>Antietam</v>
      </c>
      <c r="C149" s="144">
        <f t="array" ref="C149">round((F149-average(I149,L149,O149,R149,U149))*X149+if($B149=$H149,0,iferror(average(vlookup({$H149,$K149,$N149,$Q149,$T149},$B:$D,column(B$1),0)),index(C:C,match($H149,$B:$B,)))),3)</f>
        <v>330.86</v>
      </c>
      <c r="D149" s="144">
        <f t="array" ref="D149">round((G149-average(J149,M149,P149,S149,V149))*Y149+if($B149=$H149,0,iferror(average(vlookup({$H149,$K149,$N149,$Q149,$T149},$B:$D,column(C$1),0)),index(D:D,match($H149,$B:$B,)))),3)</f>
        <v>-137.026</v>
      </c>
      <c r="E149" s="145">
        <v>2764.0</v>
      </c>
      <c r="F149" s="146">
        <v>897.277</v>
      </c>
      <c r="G149" s="146">
        <v>492.576</v>
      </c>
      <c r="H149" s="147" t="s">
        <v>404</v>
      </c>
      <c r="I149" s="146">
        <v>688.449</v>
      </c>
      <c r="J149" s="146">
        <v>406.09</v>
      </c>
      <c r="K149" s="148"/>
      <c r="L149" s="149"/>
      <c r="M149" s="149"/>
      <c r="N149" s="148"/>
      <c r="O149" s="149"/>
      <c r="P149" s="149"/>
      <c r="Q149" s="148"/>
      <c r="R149" s="149"/>
      <c r="S149" s="149"/>
      <c r="T149" s="148"/>
      <c r="U149" s="149"/>
      <c r="V149" s="149"/>
      <c r="W149" s="149"/>
      <c r="X149" s="150">
        <f t="shared" si="1"/>
        <v>1.584367573</v>
      </c>
      <c r="Y149" s="150">
        <f t="shared" si="2"/>
        <v>-1.584367573</v>
      </c>
    </row>
    <row r="150" ht="15.75" customHeight="1">
      <c r="A150" s="119">
        <v>149.0</v>
      </c>
      <c r="B150" s="143" t="str">
        <f t="array" ref="B150">index(Systems!$A:$E,match($A150,Systems!$A:$A,),match(B$1,Systems!$2:$2,))&amp;if(not(isblank(index(Systems!$A:$E,match($A150,Systems!$A:$A,),match(Systems!$C$2,Systems!$2:$2,))))," ["&amp;index(Systems!$A:$E,match($A150,Systems!$A:$A,),match(Systems!$C$2,Systems!$2:$2,))&amp;"]",)</f>
        <v>Antipolo</v>
      </c>
      <c r="C150" s="144">
        <f t="array" ref="C150">round((F150-average(I150,L150,O150,R150,U150))*X150+if($B150=$H150,0,iferror(average(vlookup({$H150,$K150,$N150,$Q150,$T150},$B:$D,column(B$1),0)),index(C:C,match($H150,$B:$B,)))),3)</f>
        <v>-94.87</v>
      </c>
      <c r="D150" s="144">
        <f t="array" ref="D150">round((G150-average(J150,M150,P150,S150,V150))*Y150+if($B150=$H150,0,iferror(average(vlookup({$H150,$K150,$N150,$Q150,$T150},$B:$D,column(C$1),0)),index(D:D,match($H150,$B:$B,)))),3)</f>
        <v>-268.848</v>
      </c>
      <c r="E150" s="145">
        <v>2764.0</v>
      </c>
      <c r="F150" s="146">
        <v>628.57</v>
      </c>
      <c r="G150" s="146">
        <v>575.778</v>
      </c>
      <c r="H150" s="147" t="s">
        <v>404</v>
      </c>
      <c r="I150" s="146">
        <v>688.449</v>
      </c>
      <c r="J150" s="146">
        <v>406.09</v>
      </c>
      <c r="K150" s="148"/>
      <c r="L150" s="149"/>
      <c r="M150" s="149"/>
      <c r="N150" s="148"/>
      <c r="O150" s="149"/>
      <c r="P150" s="149"/>
      <c r="Q150" s="148"/>
      <c r="R150" s="149"/>
      <c r="S150" s="149"/>
      <c r="T150" s="148"/>
      <c r="U150" s="149"/>
      <c r="V150" s="149"/>
      <c r="W150" s="149"/>
      <c r="X150" s="150">
        <f t="shared" si="1"/>
        <v>1.584367573</v>
      </c>
      <c r="Y150" s="150">
        <f t="shared" si="2"/>
        <v>-1.584367573</v>
      </c>
    </row>
    <row r="151" ht="15.75" customHeight="1">
      <c r="A151" s="119">
        <v>150.0</v>
      </c>
      <c r="B151" s="143" t="str">
        <f t="array" ref="B151">index(Systems!$A:$E,match($A151,Systems!$A:$A,),match(B$1,Systems!$2:$2,))&amp;if(not(isblank(index(Systems!$A:$E,match($A151,Systems!$A:$A,),match(Systems!$C$2,Systems!$2:$2,))))," ["&amp;index(Systems!$A:$E,match($A151,Systems!$A:$A,),match(Systems!$C$2,Systems!$2:$2,))&amp;"]",)</f>
        <v>Anywhere</v>
      </c>
      <c r="C151" s="144">
        <f t="array" ref="C151">round((F151-average(I151,L151,O151,R151,U151))*X151+if($B151=$H151,0,iferror(average(vlookup({$H151,$K151,$N151,$Q151,$T151},$B:$D,column(B$1),0)),index(C:C,match($H151,$B:$B,)))),3)</f>
        <v>-167.214</v>
      </c>
      <c r="D151" s="144">
        <f t="array" ref="D151">round((G151-average(J151,M151,P151,S151,V151))*Y151+if($B151=$H151,0,iferror(average(vlookup({$H151,$K151,$N151,$Q151,$T151},$B:$D,column(C$1),0)),index(D:D,match($H151,$B:$B,)))),3)</f>
        <v>436.029</v>
      </c>
      <c r="E151" s="145">
        <v>2764.0</v>
      </c>
      <c r="F151" s="146">
        <v>582.909</v>
      </c>
      <c r="G151" s="146">
        <v>130.883</v>
      </c>
      <c r="H151" s="147" t="s">
        <v>404</v>
      </c>
      <c r="I151" s="146">
        <v>688.449</v>
      </c>
      <c r="J151" s="146">
        <v>406.09</v>
      </c>
      <c r="K151" s="148"/>
      <c r="L151" s="149"/>
      <c r="M151" s="149"/>
      <c r="N151" s="148"/>
      <c r="O151" s="149"/>
      <c r="P151" s="149"/>
      <c r="Q151" s="148"/>
      <c r="R151" s="149"/>
      <c r="S151" s="149"/>
      <c r="T151" s="148"/>
      <c r="U151" s="149"/>
      <c r="V151" s="149"/>
      <c r="W151" s="149"/>
      <c r="X151" s="150">
        <f t="shared" si="1"/>
        <v>1.584367573</v>
      </c>
      <c r="Y151" s="150">
        <f t="shared" si="2"/>
        <v>-1.584367573</v>
      </c>
    </row>
    <row r="152" ht="15.75" customHeight="1">
      <c r="A152" s="119">
        <v>151.0</v>
      </c>
      <c r="B152" s="143" t="str">
        <f t="array" ref="B152">index(Systems!$A:$E,match($A152,Systems!$A:$A,),match(B$1,Systems!$2:$2,))&amp;if(not(isblank(index(Systems!$A:$E,match($A152,Systems!$A:$A,),match(Systems!$C$2,Systems!$2:$2,))))," ["&amp;index(Systems!$A:$E,match($A152,Systems!$A:$A,),match(Systems!$C$2,Systems!$2:$2,))&amp;"]",)</f>
        <v>Aodh</v>
      </c>
      <c r="C152" s="144">
        <f t="array" ref="C152">round((F152-average(I152,L152,O152,R152,U152))*X152+if($B152=$H152,0,iferror(average(vlookup({$H152,$K152,$N152,$Q152,$T152},$B:$D,column(B$1),0)),index(C:C,match($H152,$B:$B,)))),3)</f>
        <v>-40.211</v>
      </c>
      <c r="D152" s="144">
        <f t="array" ref="D152">round((G152-average(J152,M152,P152,S152,V152))*Y152+if($B152=$H152,0,iferror(average(vlookup({$H152,$K152,$N152,$Q152,$T152},$B:$D,column(C$1),0)),index(D:D,match($H152,$B:$B,)))),3)</f>
        <v>-195.324</v>
      </c>
      <c r="E152" s="145">
        <v>2764.0</v>
      </c>
      <c r="F152" s="146">
        <v>663.069</v>
      </c>
      <c r="G152" s="146">
        <v>529.372</v>
      </c>
      <c r="H152" s="147" t="s">
        <v>404</v>
      </c>
      <c r="I152" s="146">
        <v>688.449</v>
      </c>
      <c r="J152" s="146">
        <v>406.09</v>
      </c>
      <c r="K152" s="148"/>
      <c r="L152" s="149"/>
      <c r="M152" s="149"/>
      <c r="N152" s="148"/>
      <c r="O152" s="149"/>
      <c r="P152" s="149"/>
      <c r="Q152" s="148"/>
      <c r="R152" s="149"/>
      <c r="S152" s="149"/>
      <c r="T152" s="148"/>
      <c r="U152" s="149"/>
      <c r="V152" s="149"/>
      <c r="W152" s="149"/>
      <c r="X152" s="150">
        <f t="shared" si="1"/>
        <v>1.584367573</v>
      </c>
      <c r="Y152" s="150">
        <f t="shared" si="2"/>
        <v>-1.584367573</v>
      </c>
    </row>
    <row r="153" ht="15.75" customHeight="1">
      <c r="A153" s="119">
        <v>152.0</v>
      </c>
      <c r="B153" s="143" t="str">
        <f t="array" ref="B153">index(Systems!$A:$E,match($A153,Systems!$A:$A,),match(B$1,Systems!$2:$2,))&amp;if(not(isblank(index(Systems!$A:$E,match($A153,Systems!$A:$A,),match(Systems!$C$2,Systems!$2:$2,))))," ["&amp;index(Systems!$A:$E,match($A153,Systems!$A:$A,),match(Systems!$C$2,Systems!$2:$2,))&amp;"]",)</f>
        <v>Aomen</v>
      </c>
      <c r="C153" s="144">
        <f t="array" ref="C153">round((F153-average(I153,L153,O153,R153,U153))*X153+if($B153=$H153,0,iferror(average(vlookup({$H153,$K153,$N153,$Q153,$T153},$B:$D,column(B$1),0)),index(C:C,match($H153,$B:$B,)))),3)</f>
        <v>-18.813</v>
      </c>
      <c r="D153" s="144">
        <f t="array" ref="D153">round((G153-average(J153,M153,P153,S153,V153))*Y153+if($B153=$H153,0,iferror(average(vlookup({$H153,$K153,$N153,$Q153,$T153},$B:$D,column(C$1),0)),index(D:D,match($H153,$B:$B,)))),3)</f>
        <v>-323.119</v>
      </c>
      <c r="E153" s="145">
        <v>2764.0</v>
      </c>
      <c r="F153" s="146">
        <v>676.575</v>
      </c>
      <c r="G153" s="146">
        <v>610.032</v>
      </c>
      <c r="H153" s="147" t="s">
        <v>404</v>
      </c>
      <c r="I153" s="146">
        <v>688.449</v>
      </c>
      <c r="J153" s="146">
        <v>406.09</v>
      </c>
      <c r="K153" s="148"/>
      <c r="L153" s="149"/>
      <c r="M153" s="149"/>
      <c r="N153" s="148"/>
      <c r="O153" s="149"/>
      <c r="P153" s="149"/>
      <c r="Q153" s="148"/>
      <c r="R153" s="149"/>
      <c r="S153" s="149"/>
      <c r="T153" s="148"/>
      <c r="U153" s="149"/>
      <c r="V153" s="149"/>
      <c r="W153" s="149"/>
      <c r="X153" s="150">
        <f t="shared" si="1"/>
        <v>1.584367573</v>
      </c>
      <c r="Y153" s="150">
        <f t="shared" si="2"/>
        <v>-1.584367573</v>
      </c>
    </row>
    <row r="154" ht="15.75" customHeight="1">
      <c r="A154" s="119">
        <v>153.0</v>
      </c>
      <c r="B154" s="143" t="str">
        <f t="array" ref="B154">index(Systems!$A:$E,match($A154,Systems!$A:$A,),match(B$1,Systems!$2:$2,))&amp;if(not(isblank(index(Systems!$A:$E,match($A154,Systems!$A:$A,),match(Systems!$C$2,Systems!$2:$2,))))," ["&amp;index(Systems!$A:$E,match($A154,Systems!$A:$A,),match(Systems!$C$2,Systems!$2:$2,))&amp;"]",)</f>
        <v>Aosia</v>
      </c>
      <c r="C154" s="144">
        <f t="array" ref="C154">round((F154-average(I154,L154,O154,R154,U154))*X154+if($B154=$H154,0,iferror(average(vlookup({$H154,$K154,$N154,$Q154,$T154},$B:$D,column(B$1),0)),index(C:C,match($H154,$B:$B,)))),3)</f>
        <v>112.622</v>
      </c>
      <c r="D154" s="144">
        <f t="array" ref="D154">round((G154-average(J154,M154,P154,S154,V154))*Y154+if($B154=$H154,0,iferror(average(vlookup({$H154,$K154,$N154,$Q154,$T154},$B:$D,column(C$1),0)),index(D:D,match($H154,$B:$B,)))),3)</f>
        <v>-141.194</v>
      </c>
      <c r="E154" s="145">
        <v>2764.0</v>
      </c>
      <c r="F154" s="146">
        <v>759.532</v>
      </c>
      <c r="G154" s="146">
        <v>495.207</v>
      </c>
      <c r="H154" s="147" t="s">
        <v>404</v>
      </c>
      <c r="I154" s="146">
        <v>688.449</v>
      </c>
      <c r="J154" s="146">
        <v>406.09</v>
      </c>
      <c r="K154" s="148"/>
      <c r="L154" s="149"/>
      <c r="M154" s="149"/>
      <c r="N154" s="148"/>
      <c r="O154" s="149"/>
      <c r="P154" s="149"/>
      <c r="Q154" s="148"/>
      <c r="R154" s="149"/>
      <c r="S154" s="149"/>
      <c r="T154" s="148"/>
      <c r="U154" s="149"/>
      <c r="V154" s="149"/>
      <c r="W154" s="149"/>
      <c r="X154" s="150">
        <f t="shared" si="1"/>
        <v>1.584367573</v>
      </c>
      <c r="Y154" s="150">
        <f t="shared" si="2"/>
        <v>-1.584367573</v>
      </c>
    </row>
    <row r="155" ht="15.75" customHeight="1">
      <c r="A155" s="119">
        <v>154.0</v>
      </c>
      <c r="B155" s="143" t="str">
        <f t="array" ref="B155">index(Systems!$A:$E,match($A155,Systems!$A:$A,),match(B$1,Systems!$2:$2,))&amp;if(not(isblank(index(Systems!$A:$E,match($A155,Systems!$A:$A,),match(Systems!$C$2,Systems!$2:$2,))))," ["&amp;index(Systems!$A:$E,match($A155,Systems!$A:$A,),match(Systems!$C$2,Systems!$2:$2,))&amp;"]",)</f>
        <v>Apinzel</v>
      </c>
      <c r="C155" s="144">
        <f t="array" ref="C155">round((F155-average(I155,L155,O155,R155,U155))*X155+if($B155=$H155,0,iferror(average(vlookup({$H155,$K155,$N155,$Q155,$T155},$B:$D,column(B$1),0)),index(C:C,match($H155,$B:$B,)))),3)</f>
        <v>-447.893</v>
      </c>
      <c r="D155" s="144">
        <f t="array" ref="D155">round((G155-average(J155,M155,P155,S155,V155))*Y155+if($B155=$H155,0,iferror(average(vlookup({$H155,$K155,$N155,$Q155,$T155},$B:$D,column(C$1),0)),index(D:D,match($H155,$B:$B,)))),3)</f>
        <v>113.685</v>
      </c>
      <c r="E155" s="145">
        <v>2764.0</v>
      </c>
      <c r="F155" s="146">
        <v>405.754</v>
      </c>
      <c r="G155" s="146">
        <v>334.336</v>
      </c>
      <c r="H155" s="147" t="s">
        <v>404</v>
      </c>
      <c r="I155" s="146">
        <v>688.449</v>
      </c>
      <c r="J155" s="146">
        <v>406.09</v>
      </c>
      <c r="K155" s="148"/>
      <c r="L155" s="149"/>
      <c r="M155" s="149"/>
      <c r="N155" s="148"/>
      <c r="O155" s="149"/>
      <c r="P155" s="149"/>
      <c r="Q155" s="148"/>
      <c r="R155" s="149"/>
      <c r="S155" s="149"/>
      <c r="T155" s="148"/>
      <c r="U155" s="149"/>
      <c r="V155" s="149"/>
      <c r="W155" s="149"/>
      <c r="X155" s="150">
        <f t="shared" si="1"/>
        <v>1.584367573</v>
      </c>
      <c r="Y155" s="150">
        <f t="shared" si="2"/>
        <v>-1.584367573</v>
      </c>
    </row>
    <row r="156" ht="15.75" customHeight="1">
      <c r="A156" s="119">
        <v>155.0</v>
      </c>
      <c r="B156" s="143" t="str">
        <f t="array" ref="B156">index(Systems!$A:$E,match($A156,Systems!$A:$A,),match(B$1,Systems!$2:$2,))&amp;if(not(isblank(index(Systems!$A:$E,match($A156,Systems!$A:$A,),match(Systems!$C$2,Systems!$2:$2,))))," ["&amp;index(Systems!$A:$E,match($A156,Systems!$A:$A,),match(Systems!$C$2,Systems!$2:$2,))&amp;"]",)</f>
        <v>Apolakkia</v>
      </c>
      <c r="C156" s="144">
        <f t="array" ref="C156">round((F156-average(I156,L156,O156,R156,U156))*X156+if($B156=$H156,0,iferror(average(vlookup({$H156,$K156,$N156,$Q156,$T156},$B:$D,column(B$1),0)),index(C:C,match($H156,$B:$B,)))),3)</f>
        <v>-116.375</v>
      </c>
      <c r="D156" s="144">
        <f t="array" ref="D156">round((G156-average(J156,M156,P156,S156,V156))*Y156+if($B156=$H156,0,iferror(average(vlookup({$H156,$K156,$N156,$Q156,$T156},$B:$D,column(C$1),0)),index(D:D,match($H156,$B:$B,)))),3)</f>
        <v>340.389</v>
      </c>
      <c r="E156" s="145">
        <v>2764.0</v>
      </c>
      <c r="F156" s="146">
        <v>614.997</v>
      </c>
      <c r="G156" s="146">
        <v>191.248</v>
      </c>
      <c r="H156" s="147" t="s">
        <v>404</v>
      </c>
      <c r="I156" s="146">
        <v>688.449</v>
      </c>
      <c r="J156" s="146">
        <v>406.09</v>
      </c>
      <c r="K156" s="148"/>
      <c r="L156" s="149"/>
      <c r="M156" s="149"/>
      <c r="N156" s="148"/>
      <c r="O156" s="149"/>
      <c r="P156" s="149"/>
      <c r="Q156" s="148"/>
      <c r="R156" s="149"/>
      <c r="S156" s="149"/>
      <c r="T156" s="148"/>
      <c r="U156" s="149"/>
      <c r="V156" s="149"/>
      <c r="W156" s="149"/>
      <c r="X156" s="150">
        <f t="shared" si="1"/>
        <v>1.584367573</v>
      </c>
      <c r="Y156" s="150">
        <f t="shared" si="2"/>
        <v>-1.584367573</v>
      </c>
    </row>
    <row r="157" ht="15.75" customHeight="1">
      <c r="A157" s="119">
        <v>156.0</v>
      </c>
      <c r="B157" s="143" t="str">
        <f t="array" ref="B157">index(Systems!$A:$E,match($A157,Systems!$A:$A,),match(B$1,Systems!$2:$2,))&amp;if(not(isblank(index(Systems!$A:$E,match($A157,Systems!$A:$A,),match(Systems!$C$2,Systems!$2:$2,))))," ["&amp;index(Systems!$A:$E,match($A157,Systems!$A:$A,),match(Systems!$C$2,Systems!$2:$2,))&amp;"]",)</f>
        <v>Apollo</v>
      </c>
      <c r="C157" s="144">
        <f t="array" ref="C157">round((F157-average(I157,L157,O157,R157,U157))*X157+if($B157=$H157,0,iferror(average(vlookup({$H157,$K157,$N157,$Q157,$T157},$B:$D,column(B$1),0)),index(C:C,match($H157,$B:$B,)))),3)</f>
        <v>-129.641</v>
      </c>
      <c r="D157" s="144">
        <f t="array" ref="D157">round((G157-average(J157,M157,P157,S157,V157))*Y157+if($B157=$H157,0,iferror(average(vlookup({$H157,$K157,$N157,$Q157,$T157},$B:$D,column(C$1),0)),index(D:D,match($H157,$B:$B,)))),3)</f>
        <v>432.458</v>
      </c>
      <c r="E157" s="145">
        <v>2764.0</v>
      </c>
      <c r="F157" s="146">
        <v>606.624</v>
      </c>
      <c r="G157" s="146">
        <v>133.137</v>
      </c>
      <c r="H157" s="147" t="s">
        <v>404</v>
      </c>
      <c r="I157" s="146">
        <v>688.449</v>
      </c>
      <c r="J157" s="146">
        <v>406.09</v>
      </c>
      <c r="K157" s="148"/>
      <c r="L157" s="149"/>
      <c r="M157" s="149"/>
      <c r="N157" s="148"/>
      <c r="O157" s="149"/>
      <c r="P157" s="149"/>
      <c r="Q157" s="148"/>
      <c r="R157" s="149"/>
      <c r="S157" s="149"/>
      <c r="T157" s="148"/>
      <c r="U157" s="149"/>
      <c r="V157" s="149"/>
      <c r="W157" s="149"/>
      <c r="X157" s="150">
        <f t="shared" si="1"/>
        <v>1.584367573</v>
      </c>
      <c r="Y157" s="150">
        <f t="shared" si="2"/>
        <v>-1.584367573</v>
      </c>
    </row>
    <row r="158" ht="15.75" customHeight="1">
      <c r="A158" s="119">
        <v>157.0</v>
      </c>
      <c r="B158" s="143" t="str">
        <f t="array" ref="B158">index(Systems!$A:$E,match($A158,Systems!$A:$A,),match(B$1,Systems!$2:$2,))&amp;if(not(isblank(index(Systems!$A:$E,match($A158,Systems!$A:$A,),match(Systems!$C$2,Systems!$2:$2,))))," ["&amp;index(Systems!$A:$E,match($A158,Systems!$A:$A,),match(Systems!$C$2,Systems!$2:$2,))&amp;"]",)</f>
        <v>Apostica</v>
      </c>
      <c r="C158" s="144">
        <f t="array" ref="C158">round((F158-average(I158,L158,O158,R158,U158))*X158+if($B158=$H158,0,iferror(average(vlookup({$H158,$K158,$N158,$Q158,$T158},$B:$D,column(B$1),0)),index(C:C,match($H158,$B:$B,)))),3)</f>
        <v>-59.712</v>
      </c>
      <c r="D158" s="144">
        <f t="array" ref="D158">round((G158-average(J158,M158,P158,S158,V158))*Y158+if($B158=$H158,0,iferror(average(vlookup({$H158,$K158,$N158,$Q158,$T158},$B:$D,column(C$1),0)),index(D:D,match($H158,$B:$B,)))),3)</f>
        <v>155.306</v>
      </c>
      <c r="E158" s="145">
        <v>2764.0</v>
      </c>
      <c r="F158" s="146">
        <v>650.761</v>
      </c>
      <c r="G158" s="146">
        <v>308.066</v>
      </c>
      <c r="H158" s="147" t="s">
        <v>404</v>
      </c>
      <c r="I158" s="146">
        <v>688.449</v>
      </c>
      <c r="J158" s="146">
        <v>406.09</v>
      </c>
      <c r="K158" s="148"/>
      <c r="L158" s="149"/>
      <c r="M158" s="149"/>
      <c r="N158" s="148"/>
      <c r="O158" s="149"/>
      <c r="P158" s="149"/>
      <c r="Q158" s="148"/>
      <c r="R158" s="149"/>
      <c r="S158" s="149"/>
      <c r="T158" s="148"/>
      <c r="U158" s="149"/>
      <c r="V158" s="149"/>
      <c r="W158" s="149"/>
      <c r="X158" s="150">
        <f t="shared" si="1"/>
        <v>1.584367573</v>
      </c>
      <c r="Y158" s="150">
        <f t="shared" si="2"/>
        <v>-1.584367573</v>
      </c>
    </row>
    <row r="159" ht="15.75" customHeight="1">
      <c r="A159" s="119">
        <v>158.0</v>
      </c>
      <c r="B159" s="143" t="str">
        <f t="array" ref="B159">index(Systems!$A:$E,match($A159,Systems!$A:$A,),match(B$1,Systems!$2:$2,))&amp;if(not(isblank(index(Systems!$A:$E,match($A159,Systems!$A:$A,),match(Systems!$C$2,Systems!$2:$2,))))," ["&amp;index(Systems!$A:$E,match($A159,Systems!$A:$A,),match(Systems!$C$2,Systems!$2:$2,))&amp;"]",)</f>
        <v>Apriki</v>
      </c>
      <c r="C159" s="144">
        <f t="array" ref="C159">round((F159-average(I159,L159,O159,R159,U159))*X159+if($B159=$H159,0,iferror(average(vlookup({$H159,$K159,$N159,$Q159,$T159},$B:$D,column(B$1),0)),index(C:C,match($H159,$B:$B,)))),3)</f>
        <v>173.189</v>
      </c>
      <c r="D159" s="144">
        <f t="array" ref="D159">round((G159-average(J159,M159,P159,S159,V159))*Y159+if($B159=$H159,0,iferror(average(vlookup({$H159,$K159,$N159,$Q159,$T159},$B:$D,column(C$1),0)),index(D:D,match($H159,$B:$B,)))),3)</f>
        <v>121.448</v>
      </c>
      <c r="E159" s="145">
        <v>2764.0</v>
      </c>
      <c r="F159" s="146">
        <v>797.76</v>
      </c>
      <c r="G159" s="146">
        <v>329.436</v>
      </c>
      <c r="H159" s="147" t="s">
        <v>404</v>
      </c>
      <c r="I159" s="146">
        <v>688.449</v>
      </c>
      <c r="J159" s="146">
        <v>406.09</v>
      </c>
      <c r="K159" s="148"/>
      <c r="L159" s="149"/>
      <c r="M159" s="149"/>
      <c r="N159" s="148"/>
      <c r="O159" s="149"/>
      <c r="P159" s="149"/>
      <c r="Q159" s="148"/>
      <c r="R159" s="149"/>
      <c r="S159" s="149"/>
      <c r="T159" s="148"/>
      <c r="U159" s="149"/>
      <c r="V159" s="149"/>
      <c r="W159" s="149"/>
      <c r="X159" s="150">
        <f t="shared" si="1"/>
        <v>1.584367573</v>
      </c>
      <c r="Y159" s="150">
        <f t="shared" si="2"/>
        <v>-1.584367573</v>
      </c>
    </row>
    <row r="160" ht="15.75" customHeight="1">
      <c r="A160" s="119">
        <v>159.0</v>
      </c>
      <c r="B160" s="143" t="str">
        <f t="array" ref="B160">index(Systems!$A:$E,match($A160,Systems!$A:$A,),match(B$1,Systems!$2:$2,))&amp;if(not(isblank(index(Systems!$A:$E,match($A160,Systems!$A:$A,),match(Systems!$C$2,Systems!$2:$2,))))," ["&amp;index(Systems!$A:$E,match($A160,Systems!$A:$A,),match(Systems!$C$2,Systems!$2:$2,))&amp;"]",)</f>
        <v>Apsalar</v>
      </c>
      <c r="C160" s="144">
        <f t="array" ref="C160">round((F160-average(I160,L160,O160,R160,U160))*X160+if($B160=$H160,0,iferror(average(vlookup({$H160,$K160,$N160,$Q160,$T160},$B:$D,column(B$1),0)),index(C:C,match($H160,$B:$B,)))),3)</f>
        <v>-121.355</v>
      </c>
      <c r="D160" s="144">
        <f t="array" ref="D160">round((G160-average(J160,M160,P160,S160,V160))*Y160+if($B160=$H160,0,iferror(average(vlookup({$H160,$K160,$N160,$Q160,$T160},$B:$D,column(C$1),0)),index(D:D,match($H160,$B:$B,)))),3)</f>
        <v>562.115</v>
      </c>
      <c r="E160" s="145">
        <v>2764.0</v>
      </c>
      <c r="F160" s="146">
        <v>611.854</v>
      </c>
      <c r="G160" s="146">
        <v>51.302</v>
      </c>
      <c r="H160" s="147" t="s">
        <v>404</v>
      </c>
      <c r="I160" s="146">
        <v>688.449</v>
      </c>
      <c r="J160" s="146">
        <v>406.09</v>
      </c>
      <c r="K160" s="148"/>
      <c r="L160" s="149"/>
      <c r="M160" s="149"/>
      <c r="N160" s="148"/>
      <c r="O160" s="149"/>
      <c r="P160" s="149"/>
      <c r="Q160" s="148"/>
      <c r="R160" s="149"/>
      <c r="S160" s="149"/>
      <c r="T160" s="148"/>
      <c r="U160" s="149"/>
      <c r="V160" s="149"/>
      <c r="W160" s="149"/>
      <c r="X160" s="150">
        <f t="shared" si="1"/>
        <v>1.584367573</v>
      </c>
      <c r="Y160" s="150">
        <f t="shared" si="2"/>
        <v>-1.584367573</v>
      </c>
    </row>
    <row r="161" ht="15.75" customHeight="1">
      <c r="A161" s="119">
        <v>160.0</v>
      </c>
      <c r="B161" s="143" t="str">
        <f t="array" ref="B161">index(Systems!$A:$E,match($A161,Systems!$A:$A,),match(B$1,Systems!$2:$2,))&amp;if(not(isblank(index(Systems!$A:$E,match($A161,Systems!$A:$A,),match(Systems!$C$2,Systems!$2:$2,))))," ["&amp;index(Systems!$A:$E,match($A161,Systems!$A:$A,),match(Systems!$C$2,Systems!$2:$2,))&amp;"]",)</f>
        <v>Aquagea</v>
      </c>
      <c r="C161" s="144">
        <f t="array" ref="C161">round((F161-average(I161,L161,O161,R161,U161))*X161+if($B161=$H161,0,iferror(average(vlookup({$H161,$K161,$N161,$Q161,$T161},$B:$D,column(B$1),0)),index(C:C,match($H161,$B:$B,)))),3)</f>
        <v>-56.903</v>
      </c>
      <c r="D161" s="144">
        <f t="array" ref="D161">round((G161-average(J161,M161,P161,S161,V161))*Y161+if($B161=$H161,0,iferror(average(vlookup({$H161,$K161,$N161,$Q161,$T161},$B:$D,column(C$1),0)),index(D:D,match($H161,$B:$B,)))),3)</f>
        <v>-402.982</v>
      </c>
      <c r="E161" s="145">
        <v>2764.0</v>
      </c>
      <c r="F161" s="146">
        <v>652.534</v>
      </c>
      <c r="G161" s="146">
        <v>660.439</v>
      </c>
      <c r="H161" s="147" t="s">
        <v>404</v>
      </c>
      <c r="I161" s="146">
        <v>688.449</v>
      </c>
      <c r="J161" s="146">
        <v>406.09</v>
      </c>
      <c r="K161" s="148"/>
      <c r="L161" s="149"/>
      <c r="M161" s="149"/>
      <c r="N161" s="148"/>
      <c r="O161" s="149"/>
      <c r="P161" s="149"/>
      <c r="Q161" s="148"/>
      <c r="R161" s="149"/>
      <c r="S161" s="149"/>
      <c r="T161" s="148"/>
      <c r="U161" s="149"/>
      <c r="V161" s="149"/>
      <c r="W161" s="149"/>
      <c r="X161" s="150">
        <f t="shared" si="1"/>
        <v>1.584367573</v>
      </c>
      <c r="Y161" s="150">
        <f t="shared" si="2"/>
        <v>-1.584367573</v>
      </c>
    </row>
    <row r="162" ht="15.75" customHeight="1">
      <c r="A162" s="119">
        <v>161.0</v>
      </c>
      <c r="B162" s="143" t="str">
        <f t="array" ref="B162">index(Systems!$A:$E,match($A162,Systems!$A:$A,),match(B$1,Systems!$2:$2,))&amp;if(not(isblank(index(Systems!$A:$E,match($A162,Systems!$A:$A,),match(Systems!$C$2,Systems!$2:$2,))))," ["&amp;index(Systems!$A:$E,match($A162,Systems!$A:$A,),match(Systems!$C$2,Systems!$2:$2,))&amp;"]",)</f>
        <v>Aquavita</v>
      </c>
      <c r="C162" s="144">
        <f t="array" ref="C162">round((F162-average(I162,L162,O162,R162,U162))*X162+if($B162=$H162,0,iferror(average(vlookup({$H162,$K162,$N162,$Q162,$T162},$B:$D,column(B$1),0)),index(C:C,match($H162,$B:$B,)))),3)</f>
        <v>-296.538</v>
      </c>
      <c r="D162" s="144">
        <f t="array" ref="D162">round((G162-average(J162,M162,P162,S162,V162))*Y162+if($B162=$H162,0,iferror(average(vlookup({$H162,$K162,$N162,$Q162,$T162},$B:$D,column(C$1),0)),index(D:D,match($H162,$B:$B,)))),3)</f>
        <v>59.907</v>
      </c>
      <c r="E162" s="145">
        <v>2764.0</v>
      </c>
      <c r="F162" s="146">
        <v>501.284</v>
      </c>
      <c r="G162" s="146">
        <v>368.279</v>
      </c>
      <c r="H162" s="147" t="s">
        <v>404</v>
      </c>
      <c r="I162" s="146">
        <v>688.449</v>
      </c>
      <c r="J162" s="146">
        <v>406.09</v>
      </c>
      <c r="K162" s="148"/>
      <c r="L162" s="149"/>
      <c r="M162" s="149"/>
      <c r="N162" s="148"/>
      <c r="O162" s="149"/>
      <c r="P162" s="149"/>
      <c r="Q162" s="148"/>
      <c r="R162" s="149"/>
      <c r="S162" s="149"/>
      <c r="T162" s="148"/>
      <c r="U162" s="149"/>
      <c r="V162" s="149"/>
      <c r="W162" s="149"/>
      <c r="X162" s="150">
        <f t="shared" si="1"/>
        <v>1.584367573</v>
      </c>
      <c r="Y162" s="150">
        <f t="shared" si="2"/>
        <v>-1.584367573</v>
      </c>
    </row>
    <row r="163" ht="15.75" customHeight="1">
      <c r="A163" s="119">
        <v>162.0</v>
      </c>
      <c r="B163" s="143" t="str">
        <f t="array" ref="B163">index(Systems!$A:$E,match($A163,Systems!$A:$A,),match(B$1,Systems!$2:$2,))&amp;if(not(isblank(index(Systems!$A:$E,match($A163,Systems!$A:$A,),match(Systems!$C$2,Systems!$2:$2,))))," ["&amp;index(Systems!$A:$E,match($A163,Systems!$A:$A,),match(Systems!$C$2,Systems!$2:$2,))&amp;"]",)</f>
        <v>Aquileia</v>
      </c>
      <c r="C163" s="144">
        <f t="array" ref="C163">round((F163-average(I163,L163,O163,R163,U163))*X163+if($B163=$H163,0,iferror(average(vlookup({$H163,$K163,$N163,$Q163,$T163},$B:$D,column(B$1),0)),index(C:C,match($H163,$B:$B,)))),3)</f>
        <v>-88.444</v>
      </c>
      <c r="D163" s="144">
        <f t="array" ref="D163">round((G163-average(J163,M163,P163,S163,V163))*Y163+if($B163=$H163,0,iferror(average(vlookup({$H163,$K163,$N163,$Q163,$T163},$B:$D,column(C$1),0)),index(D:D,match($H163,$B:$B,)))),3)</f>
        <v>-27.883</v>
      </c>
      <c r="E163" s="145">
        <v>2764.0</v>
      </c>
      <c r="F163" s="146">
        <v>632.626</v>
      </c>
      <c r="G163" s="146">
        <v>423.689</v>
      </c>
      <c r="H163" s="147" t="s">
        <v>404</v>
      </c>
      <c r="I163" s="146">
        <v>688.449</v>
      </c>
      <c r="J163" s="146">
        <v>406.09</v>
      </c>
      <c r="K163" s="148"/>
      <c r="L163" s="149"/>
      <c r="M163" s="149"/>
      <c r="N163" s="148"/>
      <c r="O163" s="149"/>
      <c r="P163" s="149"/>
      <c r="Q163" s="148"/>
      <c r="R163" s="149"/>
      <c r="S163" s="149"/>
      <c r="T163" s="148"/>
      <c r="U163" s="149"/>
      <c r="V163" s="149"/>
      <c r="W163" s="149"/>
      <c r="X163" s="150">
        <f t="shared" si="1"/>
        <v>1.584367573</v>
      </c>
      <c r="Y163" s="150">
        <f t="shared" si="2"/>
        <v>-1.584367573</v>
      </c>
    </row>
    <row r="164" ht="15.75" customHeight="1">
      <c r="A164" s="119">
        <v>163.0</v>
      </c>
      <c r="B164" s="143" t="str">
        <f t="array" ref="B164">index(Systems!$A:$E,match($A164,Systems!$A:$A,),match(B$1,Systems!$2:$2,))&amp;if(not(isblank(index(Systems!$A:$E,match($A164,Systems!$A:$A,),match(Systems!$C$2,Systems!$2:$2,))))," ["&amp;index(Systems!$A:$E,match($A164,Systems!$A:$A,),match(Systems!$C$2,Systems!$2:$2,))&amp;"]",)</f>
        <v>Arboris</v>
      </c>
      <c r="C164" s="144">
        <f t="array" ref="C164">round((F164-average(I164,L164,O164,R164,U164))*X164+if($B164=$H164,0,iferror(average(vlookup({$H164,$K164,$N164,$Q164,$T164},$B:$D,column(B$1),0)),index(C:C,match($H164,$B:$B,)))),3)</f>
        <v>43.158</v>
      </c>
      <c r="D164" s="144">
        <f t="array" ref="D164">round((G164-average(J164,M164,P164,S164,V164))*Y164+if($B164=$H164,0,iferror(average(vlookup({$H164,$K164,$N164,$Q164,$T164},$B:$D,column(C$1),0)),index(D:D,match($H164,$B:$B,)))),3)</f>
        <v>-51.489</v>
      </c>
      <c r="E164" s="145">
        <v>2764.0</v>
      </c>
      <c r="F164" s="146">
        <v>715.689</v>
      </c>
      <c r="G164" s="146">
        <v>438.588</v>
      </c>
      <c r="H164" s="147" t="s">
        <v>404</v>
      </c>
      <c r="I164" s="146">
        <v>688.449</v>
      </c>
      <c r="J164" s="146">
        <v>406.09</v>
      </c>
      <c r="K164" s="148"/>
      <c r="L164" s="149"/>
      <c r="M164" s="149"/>
      <c r="N164" s="148"/>
      <c r="O164" s="149"/>
      <c r="P164" s="149"/>
      <c r="Q164" s="148"/>
      <c r="R164" s="149"/>
      <c r="S164" s="149"/>
      <c r="T164" s="148"/>
      <c r="U164" s="149"/>
      <c r="V164" s="149"/>
      <c r="W164" s="149"/>
      <c r="X164" s="150">
        <f t="shared" si="1"/>
        <v>1.584367573</v>
      </c>
      <c r="Y164" s="150">
        <f t="shared" si="2"/>
        <v>-1.584367573</v>
      </c>
    </row>
    <row r="165" ht="15.75" customHeight="1">
      <c r="A165" s="119">
        <v>164.0</v>
      </c>
      <c r="B165" s="143" t="str">
        <f t="array" ref="B165">index(Systems!$A:$E,match($A165,Systems!$A:$A,),match(B$1,Systems!$2:$2,))&amp;if(not(isblank(index(Systems!$A:$E,match($A165,Systems!$A:$A,),match(Systems!$C$2,Systems!$2:$2,))))," ["&amp;index(Systems!$A:$E,match($A165,Systems!$A:$A,),match(Systems!$C$2,Systems!$2:$2,))&amp;"]",)</f>
        <v>Arcadia [FS]</v>
      </c>
      <c r="C165" s="144">
        <f t="array" ref="C165">round((F165-average(I165,L165,O165,R165,U165))*X165+if($B165=$H165,0,iferror(average(vlookup({$H165,$K165,$N165,$Q165,$T165},$B:$D,column(B$1),0)),index(C:C,match($H165,$B:$B,)))),3)</f>
        <v>253.738</v>
      </c>
      <c r="D165" s="144">
        <f t="array" ref="D165">round((G165-average(J165,M165,P165,S165,V165))*Y165+if($B165=$H165,0,iferror(average(vlookup({$H165,$K165,$N165,$Q165,$T165},$B:$D,column(C$1),0)),index(D:D,match($H165,$B:$B,)))),3)</f>
        <v>-88.601</v>
      </c>
      <c r="E165" s="145">
        <v>2764.0</v>
      </c>
      <c r="F165" s="146">
        <v>848.6</v>
      </c>
      <c r="G165" s="146">
        <v>462.012</v>
      </c>
      <c r="H165" s="147" t="s">
        <v>404</v>
      </c>
      <c r="I165" s="146">
        <v>688.449</v>
      </c>
      <c r="J165" s="146">
        <v>406.09</v>
      </c>
      <c r="K165" s="148"/>
      <c r="L165" s="149"/>
      <c r="M165" s="149"/>
      <c r="N165" s="148"/>
      <c r="O165" s="149"/>
      <c r="P165" s="149"/>
      <c r="Q165" s="148"/>
      <c r="R165" s="149"/>
      <c r="S165" s="149"/>
      <c r="T165" s="148"/>
      <c r="U165" s="149"/>
      <c r="V165" s="149"/>
      <c r="W165" s="149"/>
      <c r="X165" s="150">
        <f t="shared" si="1"/>
        <v>1.584367573</v>
      </c>
      <c r="Y165" s="150">
        <f t="shared" si="2"/>
        <v>-1.584367573</v>
      </c>
    </row>
    <row r="166" ht="15.75" customHeight="1">
      <c r="A166" s="119">
        <v>165.0</v>
      </c>
      <c r="B166" s="143" t="str">
        <f t="array" ref="B166">index(Systems!$A:$E,match($A166,Systems!$A:$A,),match(B$1,Systems!$2:$2,))&amp;if(not(isblank(index(Systems!$A:$E,match($A166,Systems!$A:$A,),match(Systems!$C$2,Systems!$2:$2,))))," ["&amp;index(Systems!$A:$E,match($A166,Systems!$A:$A,),match(Systems!$C$2,Systems!$2:$2,))&amp;"]",)</f>
        <v>Arcadia [LC]</v>
      </c>
      <c r="C166" s="144">
        <f t="array" ref="C166">round((F166-average(I166,L166,O166,R166,U166))*X166+if($B166=$H166,0,iferror(average(vlookup({$H166,$K166,$N166,$Q166,$T166},$B:$D,column(B$1),0)),index(C:C,match($H166,$B:$B,)))),3)</f>
        <v>-186.342</v>
      </c>
      <c r="D166" s="144">
        <f t="array" ref="D166">round((G166-average(J166,M166,P166,S166,V166))*Y166+if($B166=$H166,0,iferror(average(vlookup({$H166,$K166,$N166,$Q166,$T166},$B:$D,column(C$1),0)),index(D:D,match($H166,$B:$B,)))),3)</f>
        <v>-8.057</v>
      </c>
      <c r="E166" s="145">
        <v>2764.0</v>
      </c>
      <c r="F166" s="146">
        <v>570.836</v>
      </c>
      <c r="G166" s="146">
        <v>411.175</v>
      </c>
      <c r="H166" s="147" t="s">
        <v>404</v>
      </c>
      <c r="I166" s="146">
        <v>688.449</v>
      </c>
      <c r="J166" s="146">
        <v>406.09</v>
      </c>
      <c r="K166" s="148"/>
      <c r="L166" s="149"/>
      <c r="M166" s="149"/>
      <c r="N166" s="148"/>
      <c r="O166" s="149"/>
      <c r="P166" s="149"/>
      <c r="Q166" s="148"/>
      <c r="R166" s="149"/>
      <c r="S166" s="149"/>
      <c r="T166" s="148"/>
      <c r="U166" s="149"/>
      <c r="V166" s="149"/>
      <c r="W166" s="149"/>
      <c r="X166" s="150">
        <f t="shared" si="1"/>
        <v>1.584367573</v>
      </c>
      <c r="Y166" s="150">
        <f t="shared" si="2"/>
        <v>-1.584367573</v>
      </c>
    </row>
    <row r="167" ht="15.75" customHeight="1">
      <c r="A167" s="119">
        <v>166.0</v>
      </c>
      <c r="B167" s="143" t="str">
        <f t="array" ref="B167">index(Systems!$A:$E,match($A167,Systems!$A:$A,),match(B$1,Systems!$2:$2,))&amp;if(not(isblank(index(Systems!$A:$E,match($A167,Systems!$A:$A,),match(Systems!$C$2,Systems!$2:$2,))))," ["&amp;index(Systems!$A:$E,match($A167,Systems!$A:$A,),match(Systems!$C$2,Systems!$2:$2,))&amp;"]",)</f>
        <v>Arc-Royal</v>
      </c>
      <c r="C167" s="144">
        <f t="array" ref="C167">round((F167-average(I167,L167,O167,R167,U167))*X167+if($B167=$H167,0,iferror(average(vlookup({$H167,$K167,$N167,$Q167,$T167},$B:$D,column(B$1),0)),index(C:C,match($H167,$B:$B,)))),3)</f>
        <v>-170.389</v>
      </c>
      <c r="D167" s="144">
        <f t="array" ref="D167">round((G167-average(J167,M167,P167,S167,V167))*Y167+if($B167=$H167,0,iferror(average(vlookup({$H167,$K167,$N167,$Q167,$T167},$B:$D,column(C$1),0)),index(D:D,match($H167,$B:$B,)))),3)</f>
        <v>226.576</v>
      </c>
      <c r="E167" s="145">
        <v>2764.0</v>
      </c>
      <c r="F167" s="146">
        <v>580.905</v>
      </c>
      <c r="G167" s="146">
        <v>263.083</v>
      </c>
      <c r="H167" s="147" t="s">
        <v>404</v>
      </c>
      <c r="I167" s="146">
        <v>688.449</v>
      </c>
      <c r="J167" s="146">
        <v>406.09</v>
      </c>
      <c r="K167" s="148"/>
      <c r="L167" s="149"/>
      <c r="M167" s="149"/>
      <c r="N167" s="148"/>
      <c r="O167" s="149"/>
      <c r="P167" s="149"/>
      <c r="Q167" s="148"/>
      <c r="R167" s="149"/>
      <c r="S167" s="149"/>
      <c r="T167" s="148"/>
      <c r="U167" s="149"/>
      <c r="V167" s="149"/>
      <c r="W167" s="149"/>
      <c r="X167" s="150">
        <f t="shared" si="1"/>
        <v>1.584367573</v>
      </c>
      <c r="Y167" s="150">
        <f t="shared" si="2"/>
        <v>-1.584367573</v>
      </c>
    </row>
    <row r="168" ht="15.75" customHeight="1">
      <c r="A168" s="119">
        <v>167.0</v>
      </c>
      <c r="B168" s="143" t="str">
        <f t="array" ref="B168">index(Systems!$A:$E,match($A168,Systems!$A:$A,),match(B$1,Systems!$2:$2,))&amp;if(not(isblank(index(Systems!$A:$E,match($A168,Systems!$A:$A,),match(Systems!$C$2,Systems!$2:$2,))))," ["&amp;index(Systems!$A:$E,match($A168,Systems!$A:$A,),match(Systems!$C$2,Systems!$2:$2,))&amp;"]",)</f>
        <v>Arcturus</v>
      </c>
      <c r="C168" s="144">
        <f t="array" ref="C168">round((F168-average(I168,L168,O168,R168,U168))*X168+if($B168=$H168,0,iferror(average(vlookup({$H168,$K168,$N168,$Q168,$T168},$B:$D,column(B$1),0)),index(C:C,match($H168,$B:$B,)))),3)</f>
        <v>-78.068</v>
      </c>
      <c r="D168" s="144">
        <f t="array" ref="D168">round((G168-average(J168,M168,P168,S168,V168))*Y168+if($B168=$H168,0,iferror(average(vlookup({$H168,$K168,$N168,$Q168,$T168},$B:$D,column(C$1),0)),index(D:D,match($H168,$B:$B,)))),3)</f>
        <v>174.436</v>
      </c>
      <c r="E168" s="145">
        <v>2764.0</v>
      </c>
      <c r="F168" s="146">
        <v>639.175</v>
      </c>
      <c r="G168" s="146">
        <v>295.992</v>
      </c>
      <c r="H168" s="147" t="s">
        <v>404</v>
      </c>
      <c r="I168" s="146">
        <v>688.449</v>
      </c>
      <c r="J168" s="146">
        <v>406.09</v>
      </c>
      <c r="K168" s="148"/>
      <c r="L168" s="149"/>
      <c r="M168" s="149"/>
      <c r="N168" s="148"/>
      <c r="O168" s="149"/>
      <c r="P168" s="149"/>
      <c r="Q168" s="148"/>
      <c r="R168" s="149"/>
      <c r="S168" s="149"/>
      <c r="T168" s="148"/>
      <c r="U168" s="149"/>
      <c r="V168" s="149"/>
      <c r="W168" s="149"/>
      <c r="X168" s="150">
        <f t="shared" si="1"/>
        <v>1.584367573</v>
      </c>
      <c r="Y168" s="150">
        <f t="shared" si="2"/>
        <v>-1.584367573</v>
      </c>
    </row>
    <row r="169" ht="15.75" customHeight="1">
      <c r="A169" s="119">
        <v>168.0</v>
      </c>
      <c r="B169" s="143" t="str">
        <f t="array" ref="B169">index(Systems!$A:$E,match($A169,Systems!$A:$A,),match(B$1,Systems!$2:$2,))&amp;if(not(isblank(index(Systems!$A:$E,match($A169,Systems!$A:$A,),match(Systems!$C$2,Systems!$2:$2,))))," ["&amp;index(Systems!$A:$E,match($A169,Systems!$A:$A,),match(Systems!$C$2,Systems!$2:$2,))&amp;"]",)</f>
        <v>Ardoz</v>
      </c>
      <c r="C169" s="144">
        <f t="array" ref="C169">round((F169-average(I169,L169,O169,R169,U169))*X169+if($B169=$H169,0,iferror(average(vlookup({$H169,$K169,$N169,$Q169,$T169},$B:$D,column(B$1),0)),index(C:C,match($H169,$B:$B,)))),3)</f>
        <v>46.26</v>
      </c>
      <c r="D169" s="144">
        <f t="array" ref="D169">round((G169-average(J169,M169,P169,S169,V169))*Y169+if($B169=$H169,0,iferror(average(vlookup({$H169,$K169,$N169,$Q169,$T169},$B:$D,column(C$1),0)),index(D:D,match($H169,$B:$B,)))),3)</f>
        <v>245.78</v>
      </c>
      <c r="E169" s="145">
        <v>2764.0</v>
      </c>
      <c r="F169" s="146">
        <v>717.647</v>
      </c>
      <c r="G169" s="146">
        <v>250.962</v>
      </c>
      <c r="H169" s="147" t="s">
        <v>404</v>
      </c>
      <c r="I169" s="146">
        <v>688.449</v>
      </c>
      <c r="J169" s="146">
        <v>406.09</v>
      </c>
      <c r="K169" s="148"/>
      <c r="L169" s="149"/>
      <c r="M169" s="149"/>
      <c r="N169" s="148"/>
      <c r="O169" s="149"/>
      <c r="P169" s="149"/>
      <c r="Q169" s="148"/>
      <c r="R169" s="149"/>
      <c r="S169" s="149"/>
      <c r="T169" s="148"/>
      <c r="U169" s="149"/>
      <c r="V169" s="149"/>
      <c r="W169" s="149"/>
      <c r="X169" s="150">
        <f t="shared" si="1"/>
        <v>1.584367573</v>
      </c>
      <c r="Y169" s="150">
        <f t="shared" si="2"/>
        <v>-1.584367573</v>
      </c>
    </row>
    <row r="170" ht="15.75" customHeight="1">
      <c r="A170" s="119">
        <v>169.0</v>
      </c>
      <c r="B170" s="143" t="str">
        <f t="array" ref="B170">index(Systems!$A:$E,match($A170,Systems!$A:$A,),match(B$1,Systems!$2:$2,))&amp;if(not(isblank(index(Systems!$A:$E,match($A170,Systems!$A:$A,),match(Systems!$C$2,Systems!$2:$2,))))," ["&amp;index(Systems!$A:$E,match($A170,Systems!$A:$A,),match(Systems!$C$2,Systems!$2:$2,))&amp;"]",)</f>
        <v>Ares</v>
      </c>
      <c r="C170" s="144">
        <f t="array" ref="C170">round((F170-average(I170,L170,O170,R170,U170))*X170+if($B170=$H170,0,iferror(average(vlookup({$H170,$K170,$N170,$Q170,$T170},$B:$D,column(B$1),0)),index(C:C,match($H170,$B:$B,)))),3)</f>
        <v>95.382</v>
      </c>
      <c r="D170" s="144">
        <f t="array" ref="D170">round((G170-average(J170,M170,P170,S170,V170))*Y170+if($B170=$H170,0,iferror(average(vlookup({$H170,$K170,$N170,$Q170,$T170},$B:$D,column(C$1),0)),index(D:D,match($H170,$B:$B,)))),3)</f>
        <v>-173.994</v>
      </c>
      <c r="E170" s="145">
        <v>2764.0</v>
      </c>
      <c r="F170" s="146">
        <v>748.651</v>
      </c>
      <c r="G170" s="146">
        <v>515.909</v>
      </c>
      <c r="H170" s="147" t="s">
        <v>404</v>
      </c>
      <c r="I170" s="146">
        <v>688.449</v>
      </c>
      <c r="J170" s="146">
        <v>406.09</v>
      </c>
      <c r="K170" s="148"/>
      <c r="L170" s="149"/>
      <c r="M170" s="149"/>
      <c r="N170" s="148"/>
      <c r="O170" s="149"/>
      <c r="P170" s="149"/>
      <c r="Q170" s="148"/>
      <c r="R170" s="149"/>
      <c r="S170" s="149"/>
      <c r="T170" s="148"/>
      <c r="U170" s="149"/>
      <c r="V170" s="149"/>
      <c r="W170" s="149"/>
      <c r="X170" s="150">
        <f t="shared" si="1"/>
        <v>1.584367573</v>
      </c>
      <c r="Y170" s="150">
        <f t="shared" si="2"/>
        <v>-1.584367573</v>
      </c>
    </row>
    <row r="171" ht="15.75" customHeight="1">
      <c r="A171" s="119">
        <v>170.0</v>
      </c>
      <c r="B171" s="143" t="str">
        <f t="array" ref="B171">index(Systems!$A:$E,match($A171,Systems!$A:$A,),match(B$1,Systems!$2:$2,))&amp;if(not(isblank(index(Systems!$A:$E,match($A171,Systems!$A:$A,),match(Systems!$C$2,Systems!$2:$2,))))," ["&amp;index(Systems!$A:$E,match($A171,Systems!$A:$A,),match(Systems!$C$2,Systems!$2:$2,))&amp;"]",)</f>
        <v>Arganda</v>
      </c>
      <c r="C171" s="144">
        <f t="array" ref="C171">round((F171-average(I171,L171,O171,R171,U171))*X171+if($B171=$H171,0,iferror(average(vlookup({$H171,$K171,$N171,$Q171,$T171},$B:$D,column(B$1),0)),index(C:C,match($H171,$B:$B,)))),3)</f>
        <v>-154.824</v>
      </c>
      <c r="D171" s="144">
        <f t="array" ref="D171">round((G171-average(J171,M171,P171,S171,V171))*Y171+if($B171=$H171,0,iferror(average(vlookup({$H171,$K171,$N171,$Q171,$T171},$B:$D,column(C$1),0)),index(D:D,match($H171,$B:$B,)))),3)</f>
        <v>36.138</v>
      </c>
      <c r="E171" s="145">
        <v>2764.0</v>
      </c>
      <c r="F171" s="146">
        <v>590.729</v>
      </c>
      <c r="G171" s="146">
        <v>383.281</v>
      </c>
      <c r="H171" s="147" t="s">
        <v>404</v>
      </c>
      <c r="I171" s="146">
        <v>688.449</v>
      </c>
      <c r="J171" s="146">
        <v>406.09</v>
      </c>
      <c r="K171" s="148"/>
      <c r="L171" s="149"/>
      <c r="M171" s="149"/>
      <c r="N171" s="148"/>
      <c r="O171" s="149"/>
      <c r="P171" s="149"/>
      <c r="Q171" s="148"/>
      <c r="R171" s="149"/>
      <c r="S171" s="149"/>
      <c r="T171" s="148"/>
      <c r="U171" s="149"/>
      <c r="V171" s="149"/>
      <c r="W171" s="149"/>
      <c r="X171" s="150">
        <f t="shared" si="1"/>
        <v>1.584367573</v>
      </c>
      <c r="Y171" s="150">
        <f t="shared" si="2"/>
        <v>-1.584367573</v>
      </c>
    </row>
    <row r="172" ht="15.75" customHeight="1">
      <c r="A172" s="119">
        <v>171.0</v>
      </c>
      <c r="B172" s="143" t="str">
        <f t="array" ref="B172">index(Systems!$A:$E,match($A172,Systems!$A:$A,),match(B$1,Systems!$2:$2,))&amp;if(not(isblank(index(Systems!$A:$E,match($A172,Systems!$A:$A,),match(Systems!$C$2,Systems!$2:$2,))))," ["&amp;index(Systems!$A:$E,match($A172,Systems!$A:$A,),match(Systems!$C$2,Systems!$2:$2,))&amp;"]",)</f>
        <v>Argyle</v>
      </c>
      <c r="C172" s="144">
        <f t="array" ref="C172">round((F172-average(I172,L172,O172,R172,U172))*X172+if($B172=$H172,0,iferror(average(vlookup({$H172,$K172,$N172,$Q172,$T172},$B:$D,column(B$1),0)),index(C:C,match($H172,$B:$B,)))),3)</f>
        <v>255.384</v>
      </c>
      <c r="D172" s="144">
        <f t="array" ref="D172">round((G172-average(J172,M172,P172,S172,V172))*Y172+if($B172=$H172,0,iferror(average(vlookup({$H172,$K172,$N172,$Q172,$T172},$B:$D,column(C$1),0)),index(D:D,match($H172,$B:$B,)))),3)</f>
        <v>-109.174</v>
      </c>
      <c r="E172" s="145">
        <v>2764.0</v>
      </c>
      <c r="F172" s="146">
        <v>849.639</v>
      </c>
      <c r="G172" s="146">
        <v>474.997</v>
      </c>
      <c r="H172" s="147" t="s">
        <v>404</v>
      </c>
      <c r="I172" s="146">
        <v>688.449</v>
      </c>
      <c r="J172" s="146">
        <v>406.09</v>
      </c>
      <c r="K172" s="148"/>
      <c r="L172" s="149"/>
      <c r="M172" s="149"/>
      <c r="N172" s="148"/>
      <c r="O172" s="149"/>
      <c r="P172" s="149"/>
      <c r="Q172" s="148"/>
      <c r="R172" s="149"/>
      <c r="S172" s="149"/>
      <c r="T172" s="148"/>
      <c r="U172" s="149"/>
      <c r="V172" s="149"/>
      <c r="W172" s="149"/>
      <c r="X172" s="150">
        <f t="shared" si="1"/>
        <v>1.584367573</v>
      </c>
      <c r="Y172" s="150">
        <f t="shared" si="2"/>
        <v>-1.584367573</v>
      </c>
    </row>
    <row r="173" ht="15.75" customHeight="1">
      <c r="A173" s="119">
        <v>172.0</v>
      </c>
      <c r="B173" s="143" t="str">
        <f t="array" ref="B173">index(Systems!$A:$E,match($A173,Systems!$A:$A,),match(B$1,Systems!$2:$2,))&amp;if(not(isblank(index(Systems!$A:$E,match($A173,Systems!$A:$A,),match(Systems!$C$2,Systems!$2:$2,))))," ["&amp;index(Systems!$A:$E,match($A173,Systems!$A:$A,),match(Systems!$C$2,Systems!$2:$2,))&amp;"]",)</f>
        <v>Ariel</v>
      </c>
      <c r="C173" s="144">
        <f t="array" ref="C173">round((F173-average(I173,L173,O173,R173,U173))*X173+if($B173=$H173,0,iferror(average(vlookup({$H173,$K173,$N173,$Q173,$T173},$B:$D,column(B$1),0)),index(C:C,match($H173,$B:$B,)))),3)</f>
        <v>-115.773</v>
      </c>
      <c r="D173" s="144">
        <f t="array" ref="D173">round((G173-average(J173,M173,P173,S173,V173))*Y173+if($B173=$H173,0,iferror(average(vlookup({$H173,$K173,$N173,$Q173,$T173},$B:$D,column(C$1),0)),index(D:D,match($H173,$B:$B,)))),3)</f>
        <v>-98.529</v>
      </c>
      <c r="E173" s="145">
        <v>2764.0</v>
      </c>
      <c r="F173" s="146">
        <v>615.377</v>
      </c>
      <c r="G173" s="146">
        <v>468.278</v>
      </c>
      <c r="H173" s="147" t="s">
        <v>404</v>
      </c>
      <c r="I173" s="146">
        <v>688.449</v>
      </c>
      <c r="J173" s="146">
        <v>406.09</v>
      </c>
      <c r="K173" s="148"/>
      <c r="L173" s="149"/>
      <c r="M173" s="149"/>
      <c r="N173" s="148"/>
      <c r="O173" s="149"/>
      <c r="P173" s="149"/>
      <c r="Q173" s="148"/>
      <c r="R173" s="149"/>
      <c r="S173" s="149"/>
      <c r="T173" s="148"/>
      <c r="U173" s="149"/>
      <c r="V173" s="149"/>
      <c r="W173" s="149"/>
      <c r="X173" s="150">
        <f t="shared" si="1"/>
        <v>1.584367573</v>
      </c>
      <c r="Y173" s="150">
        <f t="shared" si="2"/>
        <v>-1.584367573</v>
      </c>
    </row>
    <row r="174" ht="15.75" customHeight="1">
      <c r="A174" s="119">
        <v>173.0</v>
      </c>
      <c r="B174" s="143" t="str">
        <f t="array" ref="B174">index(Systems!$A:$E,match($A174,Systems!$A:$A,),match(B$1,Systems!$2:$2,))&amp;if(not(isblank(index(Systems!$A:$E,match($A174,Systems!$A:$A,),match(Systems!$C$2,Systems!$2:$2,))))," ["&amp;index(Systems!$A:$E,match($A174,Systems!$A:$A,),match(Systems!$C$2,Systems!$2:$2,))&amp;"]",)</f>
        <v>Aristotle</v>
      </c>
      <c r="C174" s="144">
        <f t="array" ref="C174">round((F174-average(I174,L174,O174,R174,U174))*X174+if($B174=$H174,0,iferror(average(vlookup({$H174,$K174,$N174,$Q174,$T174},$B:$D,column(B$1),0)),index(C:C,match($H174,$B:$B,)))),3)</f>
        <v>-183.568</v>
      </c>
      <c r="D174" s="144">
        <f t="array" ref="D174">round((G174-average(J174,M174,P174,S174,V174))*Y174+if($B174=$H174,0,iferror(average(vlookup({$H174,$K174,$N174,$Q174,$T174},$B:$D,column(C$1),0)),index(D:D,match($H174,$B:$B,)))),3)</f>
        <v>65.091</v>
      </c>
      <c r="E174" s="145">
        <v>2764.0</v>
      </c>
      <c r="F174" s="146">
        <v>572.587</v>
      </c>
      <c r="G174" s="146">
        <v>365.007</v>
      </c>
      <c r="H174" s="147" t="s">
        <v>404</v>
      </c>
      <c r="I174" s="146">
        <v>688.449</v>
      </c>
      <c r="J174" s="146">
        <v>406.09</v>
      </c>
      <c r="K174" s="148"/>
      <c r="L174" s="149"/>
      <c r="M174" s="149"/>
      <c r="N174" s="148"/>
      <c r="O174" s="149"/>
      <c r="P174" s="149"/>
      <c r="Q174" s="148"/>
      <c r="R174" s="149"/>
      <c r="S174" s="149"/>
      <c r="T174" s="148"/>
      <c r="U174" s="149"/>
      <c r="V174" s="149"/>
      <c r="W174" s="149"/>
      <c r="X174" s="150">
        <f t="shared" si="1"/>
        <v>1.584367573</v>
      </c>
      <c r="Y174" s="150">
        <f t="shared" si="2"/>
        <v>-1.584367573</v>
      </c>
    </row>
    <row r="175" ht="15.75" customHeight="1">
      <c r="A175" s="119">
        <v>174.0</v>
      </c>
      <c r="B175" s="143" t="str">
        <f t="array" ref="B175">index(Systems!$A:$E,match($A175,Systems!$A:$A,),match(B$1,Systems!$2:$2,))&amp;if(not(isblank(index(Systems!$A:$E,match($A175,Systems!$A:$A,),match(Systems!$C$2,Systems!$2:$2,))))," ["&amp;index(Systems!$A:$E,match($A175,Systems!$A:$A,),match(Systems!$C$2,Systems!$2:$2,))&amp;"]",)</f>
        <v>Arkab</v>
      </c>
      <c r="C175" s="144">
        <f t="array" ref="C175">round((F175-average(I175,L175,O175,R175,U175))*X175+if($B175=$H175,0,iferror(average(vlookup({$H175,$K175,$N175,$Q175,$T175},$B:$D,column(B$1),0)),index(C:C,match($H175,$B:$B,)))),3)</f>
        <v>77.285</v>
      </c>
      <c r="D175" s="144">
        <f t="array" ref="D175">round((G175-average(J175,M175,P175,S175,V175))*Y175+if($B175=$H175,0,iferror(average(vlookup({$H175,$K175,$N175,$Q175,$T175},$B:$D,column(C$1),0)),index(D:D,match($H175,$B:$B,)))),3)</f>
        <v>200.8</v>
      </c>
      <c r="E175" s="145">
        <v>2764.0</v>
      </c>
      <c r="F175" s="146">
        <v>737.229</v>
      </c>
      <c r="G175" s="146">
        <v>279.352</v>
      </c>
      <c r="H175" s="147" t="s">
        <v>404</v>
      </c>
      <c r="I175" s="146">
        <v>688.449</v>
      </c>
      <c r="J175" s="146">
        <v>406.09</v>
      </c>
      <c r="K175" s="148"/>
      <c r="L175" s="149"/>
      <c r="M175" s="149"/>
      <c r="N175" s="148"/>
      <c r="O175" s="149"/>
      <c r="P175" s="149"/>
      <c r="Q175" s="148"/>
      <c r="R175" s="149"/>
      <c r="S175" s="149"/>
      <c r="T175" s="148"/>
      <c r="U175" s="149"/>
      <c r="V175" s="149"/>
      <c r="W175" s="149"/>
      <c r="X175" s="150">
        <f t="shared" si="1"/>
        <v>1.584367573</v>
      </c>
      <c r="Y175" s="150">
        <f t="shared" si="2"/>
        <v>-1.584367573</v>
      </c>
    </row>
    <row r="176" ht="15.75" customHeight="1">
      <c r="A176" s="119">
        <v>175.0</v>
      </c>
      <c r="B176" s="143" t="str">
        <f t="array" ref="B176">index(Systems!$A:$E,match($A176,Systems!$A:$A,),match(B$1,Systems!$2:$2,))&amp;if(not(isblank(index(Systems!$A:$E,match($A176,Systems!$A:$A,),match(Systems!$C$2,Systems!$2:$2,))))," ["&amp;index(Systems!$A:$E,match($A176,Systems!$A:$A,),match(Systems!$C$2,Systems!$2:$2,))&amp;"]",)</f>
        <v>Arlanda</v>
      </c>
      <c r="C176" s="144">
        <f t="array" ref="C176">round((F176-average(I176,L176,O176,R176,U176))*X176+if($B176=$H176,0,iferror(average(vlookup({$H176,$K176,$N176,$Q176,$T176},$B:$D,column(B$1),0)),index(C:C,match($H176,$B:$B,)))),3)</f>
        <v>-300.534</v>
      </c>
      <c r="D176" s="144">
        <f t="array" ref="D176">round((G176-average(J176,M176,P176,S176,V176))*Y176+if($B176=$H176,0,iferror(average(vlookup({$H176,$K176,$N176,$Q176,$T176},$B:$D,column(C$1),0)),index(D:D,match($H176,$B:$B,)))),3)</f>
        <v>380.651</v>
      </c>
      <c r="E176" s="145">
        <v>2764.0</v>
      </c>
      <c r="F176" s="146">
        <v>498.762</v>
      </c>
      <c r="G176" s="146">
        <v>165.836</v>
      </c>
      <c r="H176" s="147" t="s">
        <v>404</v>
      </c>
      <c r="I176" s="146">
        <v>688.449</v>
      </c>
      <c r="J176" s="146">
        <v>406.09</v>
      </c>
      <c r="K176" s="148"/>
      <c r="L176" s="149"/>
      <c r="M176" s="149"/>
      <c r="N176" s="148"/>
      <c r="O176" s="149"/>
      <c r="P176" s="149"/>
      <c r="Q176" s="148"/>
      <c r="R176" s="149"/>
      <c r="S176" s="149"/>
      <c r="T176" s="148"/>
      <c r="U176" s="149"/>
      <c r="V176" s="149"/>
      <c r="W176" s="149"/>
      <c r="X176" s="150">
        <f t="shared" si="1"/>
        <v>1.584367573</v>
      </c>
      <c r="Y176" s="150">
        <f t="shared" si="2"/>
        <v>-1.584367573</v>
      </c>
    </row>
    <row r="177" ht="15.75" customHeight="1">
      <c r="A177" s="119">
        <v>176.0</v>
      </c>
      <c r="B177" s="143" t="str">
        <f t="array" ref="B177">index(Systems!$A:$E,match($A177,Systems!$A:$A,),match(B$1,Systems!$2:$2,))&amp;if(not(isblank(index(Systems!$A:$E,match($A177,Systems!$A:$A,),match(Systems!$C$2,Systems!$2:$2,))))," ["&amp;index(Systems!$A:$E,match($A177,Systems!$A:$A,),match(Systems!$C$2,Systems!$2:$2,))&amp;"]",)</f>
        <v>Arlington</v>
      </c>
      <c r="C177" s="144">
        <f t="array" ref="C177">round((F177-average(I177,L177,O177,R177,U177))*X177+if($B177=$H177,0,iferror(average(vlookup({$H177,$K177,$N177,$Q177,$T177},$B:$D,column(B$1),0)),index(C:C,match($H177,$B:$B,)))),3)</f>
        <v>212.736</v>
      </c>
      <c r="D177" s="144">
        <f t="array" ref="D177">round((G177-average(J177,M177,P177,S177,V177))*Y177+if($B177=$H177,0,iferror(average(vlookup({$H177,$K177,$N177,$Q177,$T177},$B:$D,column(C$1),0)),index(D:D,match($H177,$B:$B,)))),3)</f>
        <v>99.733</v>
      </c>
      <c r="E177" s="145">
        <v>2764.0</v>
      </c>
      <c r="F177" s="146">
        <v>822.721</v>
      </c>
      <c r="G177" s="146">
        <v>343.142</v>
      </c>
      <c r="H177" s="147" t="s">
        <v>404</v>
      </c>
      <c r="I177" s="146">
        <v>688.449</v>
      </c>
      <c r="J177" s="146">
        <v>406.09</v>
      </c>
      <c r="K177" s="148"/>
      <c r="L177" s="149"/>
      <c r="M177" s="149"/>
      <c r="N177" s="148"/>
      <c r="O177" s="149"/>
      <c r="P177" s="149"/>
      <c r="Q177" s="148"/>
      <c r="R177" s="149"/>
      <c r="S177" s="149"/>
      <c r="T177" s="148"/>
      <c r="U177" s="149"/>
      <c r="V177" s="149"/>
      <c r="W177" s="149"/>
      <c r="X177" s="150">
        <f t="shared" si="1"/>
        <v>1.584367573</v>
      </c>
      <c r="Y177" s="150">
        <f t="shared" si="2"/>
        <v>-1.584367573</v>
      </c>
    </row>
    <row r="178" ht="15.75" customHeight="1">
      <c r="A178" s="119">
        <v>177.0</v>
      </c>
      <c r="B178" s="143" t="str">
        <f t="array" ref="B178">index(Systems!$A:$E,match($A178,Systems!$A:$A,),match(B$1,Systems!$2:$2,))&amp;if(not(isblank(index(Systems!$A:$E,match($A178,Systems!$A:$A,),match(Systems!$C$2,Systems!$2:$2,))))," ["&amp;index(Systems!$A:$E,match($A178,Systems!$A:$A,),match(Systems!$C$2,Systems!$2:$2,))&amp;"]",)</f>
        <v>Arluna</v>
      </c>
      <c r="C178" s="144">
        <f t="array" ref="C178">round((F178-average(I178,L178,O178,R178,U178))*X178+if($B178=$H178,0,iferror(average(vlookup({$H178,$K178,$N178,$Q178,$T178},$B:$D,column(B$1),0)),index(C:C,match($H178,$B:$B,)))),3)</f>
        <v>-281.493</v>
      </c>
      <c r="D178" s="144">
        <f t="array" ref="D178">round((G178-average(J178,M178,P178,S178,V178))*Y178+if($B178=$H178,0,iferror(average(vlookup({$H178,$K178,$N178,$Q178,$T178},$B:$D,column(C$1),0)),index(D:D,match($H178,$B:$B,)))),3)</f>
        <v>333.921</v>
      </c>
      <c r="E178" s="145">
        <v>2764.0</v>
      </c>
      <c r="F178" s="146">
        <v>510.78</v>
      </c>
      <c r="G178" s="146">
        <v>195.33</v>
      </c>
      <c r="H178" s="147" t="s">
        <v>404</v>
      </c>
      <c r="I178" s="146">
        <v>688.449</v>
      </c>
      <c r="J178" s="146">
        <v>406.09</v>
      </c>
      <c r="K178" s="148"/>
      <c r="L178" s="149"/>
      <c r="M178" s="149"/>
      <c r="N178" s="148"/>
      <c r="O178" s="149"/>
      <c r="P178" s="149"/>
      <c r="Q178" s="148"/>
      <c r="R178" s="149"/>
      <c r="S178" s="149"/>
      <c r="T178" s="148"/>
      <c r="U178" s="149"/>
      <c r="V178" s="149"/>
      <c r="W178" s="149"/>
      <c r="X178" s="150">
        <f t="shared" si="1"/>
        <v>1.584367573</v>
      </c>
      <c r="Y178" s="150">
        <f t="shared" si="2"/>
        <v>-1.584367573</v>
      </c>
    </row>
    <row r="179" ht="15.75" customHeight="1">
      <c r="A179" s="119">
        <v>178.0</v>
      </c>
      <c r="B179" s="143" t="str">
        <f t="array" ref="B179">index(Systems!$A:$E,match($A179,Systems!$A:$A,),match(B$1,Systems!$2:$2,))&amp;if(not(isblank(index(Systems!$A:$E,match($A179,Systems!$A:$A,),match(Systems!$C$2,Systems!$2:$2,))))," ["&amp;index(Systems!$A:$E,match($A179,Systems!$A:$A,),match(Systems!$C$2,Systems!$2:$2,))&amp;"]",)</f>
        <v>Armaxa</v>
      </c>
      <c r="C179" s="144">
        <f t="array" ref="C179">round((F179-average(I179,L179,O179,R179,U179))*X179+if($B179=$H179,0,iferror(average(vlookup({$H179,$K179,$N179,$Q179,$T179},$B:$D,column(B$1),0)),index(C:C,match($H179,$B:$B,)))),3)</f>
        <v>106.484</v>
      </c>
      <c r="D179" s="144">
        <f t="array" ref="D179">round((G179-average(J179,M179,P179,S179,V179))*Y179+if($B179=$H179,0,iferror(average(vlookup({$H179,$K179,$N179,$Q179,$T179},$B:$D,column(C$1),0)),index(D:D,match($H179,$B:$B,)))),3)</f>
        <v>-205.806</v>
      </c>
      <c r="E179" s="145">
        <v>2764.0</v>
      </c>
      <c r="F179" s="146">
        <v>755.658</v>
      </c>
      <c r="G179" s="146">
        <v>535.988</v>
      </c>
      <c r="H179" s="147" t="s">
        <v>404</v>
      </c>
      <c r="I179" s="146">
        <v>688.449</v>
      </c>
      <c r="J179" s="146">
        <v>406.09</v>
      </c>
      <c r="K179" s="148"/>
      <c r="L179" s="149"/>
      <c r="M179" s="149"/>
      <c r="N179" s="148"/>
      <c r="O179" s="149"/>
      <c r="P179" s="149"/>
      <c r="Q179" s="148"/>
      <c r="R179" s="149"/>
      <c r="S179" s="149"/>
      <c r="T179" s="148"/>
      <c r="U179" s="149"/>
      <c r="V179" s="149"/>
      <c r="W179" s="149"/>
      <c r="X179" s="150">
        <f t="shared" si="1"/>
        <v>1.584367573</v>
      </c>
      <c r="Y179" s="150">
        <f t="shared" si="2"/>
        <v>-1.584367573</v>
      </c>
    </row>
    <row r="180" ht="15.75" customHeight="1">
      <c r="A180" s="119">
        <v>179.0</v>
      </c>
      <c r="B180" s="143" t="str">
        <f t="array" ref="B180">index(Systems!$A:$E,match($A180,Systems!$A:$A,),match(B$1,Systems!$2:$2,))&amp;if(not(isblank(index(Systems!$A:$E,match($A180,Systems!$A:$A,),match(Systems!$C$2,Systems!$2:$2,))))," ["&amp;index(Systems!$A:$E,match($A180,Systems!$A:$A,),match(Systems!$C$2,Systems!$2:$2,))&amp;"]",)</f>
        <v>Armington</v>
      </c>
      <c r="C180" s="144">
        <f t="array" ref="C180">round((F180-average(I180,L180,O180,R180,U180))*X180+if($B180=$H180,0,iferror(average(vlookup({$H180,$K180,$N180,$Q180,$T180},$B:$D,column(B$1),0)),index(C:C,match($H180,$B:$B,)))),3)</f>
        <v>420.819</v>
      </c>
      <c r="D180" s="144">
        <f t="array" ref="D180">round((G180-average(J180,M180,P180,S180,V180))*Y180+if($B180=$H180,0,iferror(average(vlookup({$H180,$K180,$N180,$Q180,$T180},$B:$D,column(C$1),0)),index(D:D,match($H180,$B:$B,)))),3)</f>
        <v>-303.736</v>
      </c>
      <c r="E180" s="145">
        <v>2764.0</v>
      </c>
      <c r="F180" s="146">
        <v>954.056</v>
      </c>
      <c r="G180" s="146">
        <v>597.798</v>
      </c>
      <c r="H180" s="147" t="s">
        <v>404</v>
      </c>
      <c r="I180" s="146">
        <v>688.449</v>
      </c>
      <c r="J180" s="146">
        <v>406.09</v>
      </c>
      <c r="K180" s="148"/>
      <c r="L180" s="149"/>
      <c r="M180" s="149"/>
      <c r="N180" s="148"/>
      <c r="O180" s="149"/>
      <c r="P180" s="149"/>
      <c r="Q180" s="148"/>
      <c r="R180" s="149"/>
      <c r="S180" s="149"/>
      <c r="T180" s="148"/>
      <c r="U180" s="149"/>
      <c r="V180" s="149"/>
      <c r="W180" s="149"/>
      <c r="X180" s="150">
        <f t="shared" si="1"/>
        <v>1.584367573</v>
      </c>
      <c r="Y180" s="150">
        <f t="shared" si="2"/>
        <v>-1.584367573</v>
      </c>
    </row>
    <row r="181" ht="15.75" customHeight="1">
      <c r="A181" s="119">
        <v>180.0</v>
      </c>
      <c r="B181" s="143" t="str">
        <f t="array" ref="B181">index(Systems!$A:$E,match($A181,Systems!$A:$A,),match(B$1,Systems!$2:$2,))&amp;if(not(isblank(index(Systems!$A:$E,match($A181,Systems!$A:$A,),match(Systems!$C$2,Systems!$2:$2,))))," ["&amp;index(Systems!$A:$E,match($A181,Systems!$A:$A,),match(Systems!$C$2,Systems!$2:$2,))&amp;"]",)</f>
        <v>Armstrong</v>
      </c>
      <c r="C181" s="144">
        <f t="array" ref="C181">round((F181-average(I181,L181,O181,R181,U181))*X181+if($B181=$H181,0,iferror(average(vlookup({$H181,$K181,$N181,$Q181,$T181},$B:$D,column(B$1),0)),index(C:C,match($H181,$B:$B,)))),3)</f>
        <v>-488.302</v>
      </c>
      <c r="D181" s="144">
        <f t="array" ref="D181">round((G181-average(J181,M181,P181,S181,V181))*Y181+if($B181=$H181,0,iferror(average(vlookup({$H181,$K181,$N181,$Q181,$T181},$B:$D,column(C$1),0)),index(D:D,match($H181,$B:$B,)))),3)</f>
        <v>12.607</v>
      </c>
      <c r="E181" s="145">
        <v>2764.0</v>
      </c>
      <c r="F181" s="146">
        <v>380.249</v>
      </c>
      <c r="G181" s="146">
        <v>398.133</v>
      </c>
      <c r="H181" s="147" t="s">
        <v>404</v>
      </c>
      <c r="I181" s="146">
        <v>688.449</v>
      </c>
      <c r="J181" s="146">
        <v>406.09</v>
      </c>
      <c r="K181" s="148"/>
      <c r="L181" s="149"/>
      <c r="M181" s="149"/>
      <c r="N181" s="148"/>
      <c r="O181" s="149"/>
      <c r="P181" s="149"/>
      <c r="Q181" s="148"/>
      <c r="R181" s="149"/>
      <c r="S181" s="149"/>
      <c r="T181" s="148"/>
      <c r="U181" s="149"/>
      <c r="V181" s="149"/>
      <c r="W181" s="149"/>
      <c r="X181" s="150">
        <f t="shared" si="1"/>
        <v>1.584367573</v>
      </c>
      <c r="Y181" s="150">
        <f t="shared" si="2"/>
        <v>-1.584367573</v>
      </c>
    </row>
    <row r="182" ht="15.75" customHeight="1">
      <c r="A182" s="119">
        <v>181.0</v>
      </c>
      <c r="B182" s="143" t="str">
        <f t="array" ref="B182">index(Systems!$A:$E,match($A182,Systems!$A:$A,),match(B$1,Systems!$2:$2,))&amp;if(not(isblank(index(Systems!$A:$E,match($A182,Systems!$A:$A,),match(Systems!$C$2,Systems!$2:$2,))))," ["&amp;index(Systems!$A:$E,match($A182,Systems!$A:$A,),match(Systems!$C$2,Systems!$2:$2,))&amp;"]",)</f>
        <v>Arn [Jia Tian (3130+)]</v>
      </c>
      <c r="C182" s="144">
        <f t="array" ref="C182">round((F182-average(I182,L182,O182,R182,U182))*X182+if($B182=$H182,0,iferror(average(vlookup({$H182,$K182,$N182,$Q182,$T182},$B:$D,column(B$1),0)),index(C:C,match($H182,$B:$B,)))),3)</f>
        <v>-29.949</v>
      </c>
      <c r="D182" s="144">
        <f t="array" ref="D182">round((G182-average(J182,M182,P182,S182,V182))*Y182+if($B182=$H182,0,iferror(average(vlookup({$H182,$K182,$N182,$Q182,$T182},$B:$D,column(C$1),0)),index(D:D,match($H182,$B:$B,)))),3)</f>
        <v>-419.973</v>
      </c>
      <c r="E182" s="145">
        <v>2764.0</v>
      </c>
      <c r="F182" s="146">
        <v>669.546</v>
      </c>
      <c r="G182" s="146">
        <v>671.163</v>
      </c>
      <c r="H182" s="147" t="s">
        <v>404</v>
      </c>
      <c r="I182" s="146">
        <v>688.449</v>
      </c>
      <c r="J182" s="146">
        <v>406.09</v>
      </c>
      <c r="K182" s="148"/>
      <c r="L182" s="149"/>
      <c r="M182" s="149"/>
      <c r="N182" s="148"/>
      <c r="O182" s="149"/>
      <c r="P182" s="149"/>
      <c r="Q182" s="148"/>
      <c r="R182" s="149"/>
      <c r="S182" s="149"/>
      <c r="T182" s="148"/>
      <c r="U182" s="149"/>
      <c r="V182" s="149"/>
      <c r="W182" s="149"/>
      <c r="X182" s="150">
        <f t="shared" si="1"/>
        <v>1.584367573</v>
      </c>
      <c r="Y182" s="150">
        <f t="shared" si="2"/>
        <v>-1.584367573</v>
      </c>
    </row>
    <row r="183" ht="15.75" customHeight="1">
      <c r="A183" s="119">
        <v>182.0</v>
      </c>
      <c r="B183" s="143" t="str">
        <f t="array" ref="B183">index(Systems!$A:$E,match($A183,Systems!$A:$A,),match(B$1,Systems!$2:$2,))&amp;if(not(isblank(index(Systems!$A:$E,match($A183,Systems!$A:$A,),match(Systems!$C$2,Systems!$2:$2,))))," ["&amp;index(Systems!$A:$E,match($A183,Systems!$A:$A,),match(Systems!$C$2,Systems!$2:$2,))&amp;"]",)</f>
        <v>Arnaudville</v>
      </c>
      <c r="C183" s="144">
        <f t="array" ref="C183">round((F183-average(I183,L183,O183,R183,U183))*X183+if($B183=$H183,0,iferror(average(vlookup({$H183,$K183,$N183,$Q183,$T183},$B:$D,column(B$1),0)),index(C:C,match($H183,$B:$B,)))),3)</f>
        <v>583.659</v>
      </c>
      <c r="D183" s="144">
        <f t="array" ref="D183">round((G183-average(J183,M183,P183,S183,V183))*Y183+if($B183=$H183,0,iferror(average(vlookup({$H183,$K183,$N183,$Q183,$T183},$B:$D,column(C$1),0)),index(D:D,match($H183,$B:$B,)))),3)</f>
        <v>36.658</v>
      </c>
      <c r="E183" s="145">
        <v>2764.0</v>
      </c>
      <c r="F183" s="146">
        <v>1056.835</v>
      </c>
      <c r="G183" s="146">
        <v>382.953</v>
      </c>
      <c r="H183" s="147" t="s">
        <v>404</v>
      </c>
      <c r="I183" s="146">
        <v>688.449</v>
      </c>
      <c r="J183" s="146">
        <v>406.09</v>
      </c>
      <c r="K183" s="148"/>
      <c r="L183" s="149"/>
      <c r="M183" s="149"/>
      <c r="N183" s="148"/>
      <c r="O183" s="149"/>
      <c r="P183" s="149"/>
      <c r="Q183" s="148"/>
      <c r="R183" s="149"/>
      <c r="S183" s="149"/>
      <c r="T183" s="148"/>
      <c r="U183" s="149"/>
      <c r="V183" s="149"/>
      <c r="W183" s="149"/>
      <c r="X183" s="150">
        <f t="shared" si="1"/>
        <v>1.584367573</v>
      </c>
      <c r="Y183" s="150">
        <f t="shared" si="2"/>
        <v>-1.584367573</v>
      </c>
    </row>
    <row r="184" ht="15.75" customHeight="1">
      <c r="A184" s="119">
        <v>183.0</v>
      </c>
      <c r="B184" s="143" t="str">
        <f t="array" ref="B184">index(Systems!$A:$E,match($A184,Systems!$A:$A,),match(B$1,Systems!$2:$2,))&amp;if(not(isblank(index(Systems!$A:$E,match($A184,Systems!$A:$A,),match(Systems!$C$2,Systems!$2:$2,))))," ["&amp;index(Systems!$A:$E,match($A184,Systems!$A:$A,),match(Systems!$C$2,Systems!$2:$2,))&amp;"]",)</f>
        <v>Arromanches</v>
      </c>
      <c r="C184" s="144">
        <f t="array" ref="C184">round((F184-average(I184,L184,O184,R184,U184))*X184+if($B184=$H184,0,iferror(average(vlookup({$H184,$K184,$N184,$Q184,$T184},$B:$D,column(B$1),0)),index(C:C,match($H184,$B:$B,)))),3)</f>
        <v>431.227</v>
      </c>
      <c r="D184" s="144">
        <f t="array" ref="D184">round((G184-average(J184,M184,P184,S184,V184))*Y184+if($B184=$H184,0,iferror(average(vlookup({$H184,$K184,$N184,$Q184,$T184},$B:$D,column(C$1),0)),index(D:D,match($H184,$B:$B,)))),3)</f>
        <v>36.681</v>
      </c>
      <c r="E184" s="145">
        <v>2764.0</v>
      </c>
      <c r="F184" s="146">
        <v>960.625</v>
      </c>
      <c r="G184" s="146">
        <v>382.938</v>
      </c>
      <c r="H184" s="147" t="s">
        <v>404</v>
      </c>
      <c r="I184" s="146">
        <v>688.449</v>
      </c>
      <c r="J184" s="146">
        <v>406.09</v>
      </c>
      <c r="K184" s="148"/>
      <c r="L184" s="149"/>
      <c r="M184" s="149"/>
      <c r="N184" s="148"/>
      <c r="O184" s="149"/>
      <c r="P184" s="149"/>
      <c r="Q184" s="148"/>
      <c r="R184" s="149"/>
      <c r="S184" s="149"/>
      <c r="T184" s="148"/>
      <c r="U184" s="149"/>
      <c r="V184" s="149"/>
      <c r="W184" s="149"/>
      <c r="X184" s="150">
        <f t="shared" si="1"/>
        <v>1.584367573</v>
      </c>
      <c r="Y184" s="150">
        <f t="shared" si="2"/>
        <v>-1.584367573</v>
      </c>
    </row>
    <row r="185" ht="15.75" customHeight="1">
      <c r="A185" s="119">
        <v>184.0</v>
      </c>
      <c r="B185" s="143" t="str">
        <f t="array" ref="B185">index(Systems!$A:$E,match($A185,Systems!$A:$A,),match(B$1,Systems!$2:$2,))&amp;if(not(isblank(index(Systems!$A:$E,match($A185,Systems!$A:$A,),match(Systems!$C$2,Systems!$2:$2,))))," ["&amp;index(Systems!$A:$E,match($A185,Systems!$A:$A,),match(Systems!$C$2,Systems!$2:$2,))&amp;"]",)</f>
        <v>Artru</v>
      </c>
      <c r="C185" s="144">
        <f t="array" ref="C185">round((F185-average(I185,L185,O185,R185,U185))*X185+if($B185=$H185,0,iferror(average(vlookup({$H185,$K185,$N185,$Q185,$T185},$B:$D,column(B$1),0)),index(C:C,match($H185,$B:$B,)))),3)</f>
        <v>165.999</v>
      </c>
      <c r="D185" s="144">
        <f t="array" ref="D185">round((G185-average(J185,M185,P185,S185,V185))*Y185+if($B185=$H185,0,iferror(average(vlookup({$H185,$K185,$N185,$Q185,$T185},$B:$D,column(C$1),0)),index(D:D,match($H185,$B:$B,)))),3)</f>
        <v>-469.811</v>
      </c>
      <c r="E185" s="145">
        <v>2764.0</v>
      </c>
      <c r="F185" s="146">
        <v>793.222</v>
      </c>
      <c r="G185" s="146">
        <v>702.619</v>
      </c>
      <c r="H185" s="147" t="s">
        <v>404</v>
      </c>
      <c r="I185" s="146">
        <v>688.449</v>
      </c>
      <c r="J185" s="146">
        <v>406.09</v>
      </c>
      <c r="K185" s="148"/>
      <c r="L185" s="149"/>
      <c r="M185" s="149"/>
      <c r="N185" s="148"/>
      <c r="O185" s="149"/>
      <c r="P185" s="149"/>
      <c r="Q185" s="148"/>
      <c r="R185" s="149"/>
      <c r="S185" s="149"/>
      <c r="T185" s="148"/>
      <c r="U185" s="149"/>
      <c r="V185" s="149"/>
      <c r="W185" s="149"/>
      <c r="X185" s="150">
        <f t="shared" si="1"/>
        <v>1.584367573</v>
      </c>
      <c r="Y185" s="150">
        <f t="shared" si="2"/>
        <v>-1.584367573</v>
      </c>
    </row>
    <row r="186" ht="15.75" customHeight="1">
      <c r="A186" s="119">
        <v>185.0</v>
      </c>
      <c r="B186" s="143" t="str">
        <f t="array" ref="B186">index(Systems!$A:$E,match($A186,Systems!$A:$A,),match(B$1,Systems!$2:$2,))&amp;if(not(isblank(index(Systems!$A:$E,match($A186,Systems!$A:$A,),match(Systems!$C$2,Systems!$2:$2,))))," ["&amp;index(Systems!$A:$E,match($A186,Systems!$A:$A,),match(Systems!$C$2,Systems!$2:$2,))&amp;"]",)</f>
        <v>Arundel</v>
      </c>
      <c r="C186" s="144">
        <f t="array" ref="C186">round((F186-average(I186,L186,O186,R186,U186))*X186+if($B186=$H186,0,iferror(average(vlookup({$H186,$K186,$N186,$Q186,$T186},$B:$D,column(B$1),0)),index(C:C,match($H186,$B:$B,)))),3)</f>
        <v>595.209</v>
      </c>
      <c r="D186" s="144">
        <f t="array" ref="D186">round((G186-average(J186,M186,P186,S186,V186))*Y186+if($B186=$H186,0,iferror(average(vlookup({$H186,$K186,$N186,$Q186,$T186},$B:$D,column(C$1),0)),index(D:D,match($H186,$B:$B,)))),3)</f>
        <v>-121.347</v>
      </c>
      <c r="E186" s="145">
        <v>2764.0</v>
      </c>
      <c r="F186" s="146">
        <v>1064.125</v>
      </c>
      <c r="G186" s="146">
        <v>482.68</v>
      </c>
      <c r="H186" s="147" t="s">
        <v>404</v>
      </c>
      <c r="I186" s="146">
        <v>688.449</v>
      </c>
      <c r="J186" s="146">
        <v>406.09</v>
      </c>
      <c r="K186" s="148"/>
      <c r="L186" s="149"/>
      <c r="M186" s="149"/>
      <c r="N186" s="148"/>
      <c r="O186" s="149"/>
      <c r="P186" s="149"/>
      <c r="Q186" s="148"/>
      <c r="R186" s="149"/>
      <c r="S186" s="149"/>
      <c r="T186" s="148"/>
      <c r="U186" s="149"/>
      <c r="V186" s="149"/>
      <c r="W186" s="149"/>
      <c r="X186" s="150">
        <f t="shared" si="1"/>
        <v>1.584367573</v>
      </c>
      <c r="Y186" s="150">
        <f t="shared" si="2"/>
        <v>-1.584367573</v>
      </c>
    </row>
    <row r="187" ht="15.75" customHeight="1">
      <c r="A187" s="119">
        <v>186.0</v>
      </c>
      <c r="B187" s="143" t="str">
        <f t="array" ref="B187">index(Systems!$A:$E,match($A187,Systems!$A:$A,),match(B$1,Systems!$2:$2,))&amp;if(not(isblank(index(Systems!$A:$E,match($A187,Systems!$A:$A,),match(Systems!$C$2,Systems!$2:$2,))))," ["&amp;index(Systems!$A:$E,match($A187,Systems!$A:$A,),match(Systems!$C$2,Systems!$2:$2,))&amp;"]",)</f>
        <v>As Samik</v>
      </c>
      <c r="C187" s="144">
        <f t="array" ref="C187">round((F187-average(I187,L187,O187,R187,U187))*X187+if($B187=$H187,0,iferror(average(vlookup({$H187,$K187,$N187,$Q187,$T187},$B:$D,column(B$1),0)),index(C:C,match($H187,$B:$B,)))),3)</f>
        <v>346.889</v>
      </c>
      <c r="D187" s="144">
        <f t="array" ref="D187">round((G187-average(J187,M187,P187,S187,V187))*Y187+if($B187=$H187,0,iferror(average(vlookup({$H187,$K187,$N187,$Q187,$T187},$B:$D,column(C$1),0)),index(D:D,match($H187,$B:$B,)))),3)</f>
        <v>-286.69</v>
      </c>
      <c r="E187" s="145">
        <v>2764.0</v>
      </c>
      <c r="F187" s="146">
        <v>907.394</v>
      </c>
      <c r="G187" s="146">
        <v>587.039</v>
      </c>
      <c r="H187" s="147" t="s">
        <v>404</v>
      </c>
      <c r="I187" s="146">
        <v>688.449</v>
      </c>
      <c r="J187" s="146">
        <v>406.09</v>
      </c>
      <c r="K187" s="148"/>
      <c r="L187" s="149"/>
      <c r="M187" s="149"/>
      <c r="N187" s="148"/>
      <c r="O187" s="149"/>
      <c r="P187" s="149"/>
      <c r="Q187" s="148"/>
      <c r="R187" s="149"/>
      <c r="S187" s="149"/>
      <c r="T187" s="148"/>
      <c r="U187" s="149"/>
      <c r="V187" s="149"/>
      <c r="W187" s="149"/>
      <c r="X187" s="150">
        <f t="shared" si="1"/>
        <v>1.584367573</v>
      </c>
      <c r="Y187" s="150">
        <f t="shared" si="2"/>
        <v>-1.584367573</v>
      </c>
    </row>
    <row r="188" ht="15.75" customHeight="1">
      <c r="A188" s="119">
        <v>187.0</v>
      </c>
      <c r="B188" s="143" t="str">
        <f t="array" ref="B188">index(Systems!$A:$E,match($A188,Systems!$A:$A,),match(B$1,Systems!$2:$2,))&amp;if(not(isblank(index(Systems!$A:$E,match($A188,Systems!$A:$A,),match(Systems!$C$2,Systems!$2:$2,))))," ["&amp;index(Systems!$A:$E,match($A188,Systems!$A:$A,),match(Systems!$C$2,Systems!$2:$2,))&amp;"]",)</f>
        <v>Ascella</v>
      </c>
      <c r="C188" s="144">
        <f t="array" ref="C188">round((F188-average(I188,L188,O188,R188,U188))*X188+if($B188=$H188,0,iferror(average(vlookup({$H188,$K188,$N188,$Q188,$T188},$B:$D,column(B$1),0)),index(C:C,match($H188,$B:$B,)))),3)</f>
        <v>20.928</v>
      </c>
      <c r="D188" s="144">
        <f t="array" ref="D188">round((G188-average(J188,M188,P188,S188,V188))*Y188+if($B188=$H188,0,iferror(average(vlookup({$H188,$K188,$N188,$Q188,$T188},$B:$D,column(C$1),0)),index(D:D,match($H188,$B:$B,)))),3)</f>
        <v>74.397</v>
      </c>
      <c r="E188" s="145">
        <v>2764.0</v>
      </c>
      <c r="F188" s="146">
        <v>701.658</v>
      </c>
      <c r="G188" s="146">
        <v>359.133</v>
      </c>
      <c r="H188" s="147" t="s">
        <v>404</v>
      </c>
      <c r="I188" s="146">
        <v>688.449</v>
      </c>
      <c r="J188" s="146">
        <v>406.09</v>
      </c>
      <c r="K188" s="148"/>
      <c r="L188" s="149"/>
      <c r="M188" s="149"/>
      <c r="N188" s="148"/>
      <c r="O188" s="149"/>
      <c r="P188" s="149"/>
      <c r="Q188" s="148"/>
      <c r="R188" s="149"/>
      <c r="S188" s="149"/>
      <c r="T188" s="148"/>
      <c r="U188" s="149"/>
      <c r="V188" s="149"/>
      <c r="W188" s="149"/>
      <c r="X188" s="150">
        <f t="shared" si="1"/>
        <v>1.584367573</v>
      </c>
      <c r="Y188" s="150">
        <f t="shared" si="2"/>
        <v>-1.584367573</v>
      </c>
    </row>
    <row r="189" ht="15.75" customHeight="1">
      <c r="A189" s="119">
        <v>188.0</v>
      </c>
      <c r="B189" s="143" t="str">
        <f t="array" ref="B189">index(Systems!$A:$E,match($A189,Systems!$A:$A,),match(B$1,Systems!$2:$2,))&amp;if(not(isblank(index(Systems!$A:$E,match($A189,Systems!$A:$A,),match(Systems!$C$2,Systems!$2:$2,))))," ["&amp;index(Systems!$A:$E,match($A189,Systems!$A:$A,),match(Systems!$C$2,Systems!$2:$2,))&amp;"]",)</f>
        <v>Asellus Australis</v>
      </c>
      <c r="C189" s="144">
        <f t="array" ref="C189">round((F189-average(I189,L189,O189,R189,U189))*X189+if($B189=$H189,0,iferror(average(vlookup({$H189,$K189,$N189,$Q189,$T189},$B:$D,column(B$1),0)),index(C:C,match($H189,$B:$B,)))),3)</f>
        <v>-100.013</v>
      </c>
      <c r="D189" s="144">
        <f t="array" ref="D189">round((G189-average(J189,M189,P189,S189,V189))*Y189+if($B189=$H189,0,iferror(average(vlookup({$H189,$K189,$N189,$Q189,$T189},$B:$D,column(C$1),0)),index(D:D,match($H189,$B:$B,)))),3)</f>
        <v>-113.832</v>
      </c>
      <c r="E189" s="145">
        <v>2764.0</v>
      </c>
      <c r="F189" s="146">
        <v>625.324</v>
      </c>
      <c r="G189" s="146">
        <v>477.937</v>
      </c>
      <c r="H189" s="147" t="s">
        <v>404</v>
      </c>
      <c r="I189" s="146">
        <v>688.449</v>
      </c>
      <c r="J189" s="146">
        <v>406.09</v>
      </c>
      <c r="K189" s="148"/>
      <c r="L189" s="149"/>
      <c r="M189" s="149"/>
      <c r="N189" s="148"/>
      <c r="O189" s="149"/>
      <c r="P189" s="149"/>
      <c r="Q189" s="148"/>
      <c r="R189" s="149"/>
      <c r="S189" s="149"/>
      <c r="T189" s="148"/>
      <c r="U189" s="149"/>
      <c r="V189" s="149"/>
      <c r="W189" s="149"/>
      <c r="X189" s="150">
        <f t="shared" si="1"/>
        <v>1.584367573</v>
      </c>
      <c r="Y189" s="150">
        <f t="shared" si="2"/>
        <v>-1.584367573</v>
      </c>
    </row>
    <row r="190" ht="15.75" customHeight="1">
      <c r="A190" s="119">
        <v>189.0</v>
      </c>
      <c r="B190" s="143" t="str">
        <f t="array" ref="B190">index(Systems!$A:$E,match($A190,Systems!$A:$A,),match(B$1,Systems!$2:$2,))&amp;if(not(isblank(index(Systems!$A:$E,match($A190,Systems!$A:$A,),match(Systems!$C$2,Systems!$2:$2,))))," ["&amp;index(Systems!$A:$E,match($A190,Systems!$A:$A,),match(Systems!$C$2,Systems!$2:$2,))&amp;"]",)</f>
        <v>Asellus Borealis</v>
      </c>
      <c r="C190" s="144">
        <f t="array" ref="C190">round((F190-average(I190,L190,O190,R190,U190))*X190+if($B190=$H190,0,iferror(average(vlookup({$H190,$K190,$N190,$Q190,$T190},$B:$D,column(B$1),0)),index(C:C,match($H190,$B:$B,)))),3)</f>
        <v>-100.609</v>
      </c>
      <c r="D190" s="144">
        <f t="array" ref="D190">round((G190-average(J190,M190,P190,S190,V190))*Y190+if($B190=$H190,0,iferror(average(vlookup({$H190,$K190,$N190,$Q190,$T190},$B:$D,column(C$1),0)),index(D:D,match($H190,$B:$B,)))),3)</f>
        <v>-118.192</v>
      </c>
      <c r="E190" s="145">
        <v>2764.0</v>
      </c>
      <c r="F190" s="146">
        <v>624.948</v>
      </c>
      <c r="G190" s="146">
        <v>480.689</v>
      </c>
      <c r="H190" s="147" t="s">
        <v>404</v>
      </c>
      <c r="I190" s="146">
        <v>688.449</v>
      </c>
      <c r="J190" s="146">
        <v>406.09</v>
      </c>
      <c r="K190" s="148"/>
      <c r="L190" s="149"/>
      <c r="M190" s="149"/>
      <c r="N190" s="148"/>
      <c r="O190" s="149"/>
      <c r="P190" s="149"/>
      <c r="Q190" s="148"/>
      <c r="R190" s="149"/>
      <c r="S190" s="149"/>
      <c r="T190" s="148"/>
      <c r="U190" s="149"/>
      <c r="V190" s="149"/>
      <c r="W190" s="149"/>
      <c r="X190" s="150">
        <f t="shared" si="1"/>
        <v>1.584367573</v>
      </c>
      <c r="Y190" s="150">
        <f t="shared" si="2"/>
        <v>-1.584367573</v>
      </c>
    </row>
    <row r="191" ht="15.75" customHeight="1">
      <c r="A191" s="119">
        <v>190.0</v>
      </c>
      <c r="B191" s="143" t="str">
        <f t="array" ref="B191">index(Systems!$A:$E,match($A191,Systems!$A:$A,),match(B$1,Systems!$2:$2,))&amp;if(not(isblank(index(Systems!$A:$E,match($A191,Systems!$A:$A,),match(Systems!$C$2,Systems!$2:$2,))))," ["&amp;index(Systems!$A:$E,match($A191,Systems!$A:$A,),match(Systems!$C$2,Systems!$2:$2,))&amp;"]",)</f>
        <v>Asgard</v>
      </c>
      <c r="C191" s="144">
        <f t="array" ref="C191">round((F191-average(I191,L191,O191,R191,U191))*X191+if($B191=$H191,0,iferror(average(vlookup({$H191,$K191,$N191,$Q191,$T191},$B:$D,column(B$1),0)),index(C:C,match($H191,$B:$B,)))),3)</f>
        <v>126.654</v>
      </c>
      <c r="D191" s="144">
        <f t="array" ref="D191">round((G191-average(J191,M191,P191,S191,V191))*Y191+if($B191=$H191,0,iferror(average(vlookup({$H191,$K191,$N191,$Q191,$T191},$B:$D,column(C$1),0)),index(D:D,match($H191,$B:$B,)))),3)</f>
        <v>266.198</v>
      </c>
      <c r="E191" s="145">
        <v>2764.0</v>
      </c>
      <c r="F191" s="146">
        <v>768.389</v>
      </c>
      <c r="G191" s="146">
        <v>238.075</v>
      </c>
      <c r="H191" s="147" t="s">
        <v>404</v>
      </c>
      <c r="I191" s="146">
        <v>688.449</v>
      </c>
      <c r="J191" s="146">
        <v>406.09</v>
      </c>
      <c r="K191" s="148"/>
      <c r="L191" s="149"/>
      <c r="M191" s="149"/>
      <c r="N191" s="148"/>
      <c r="O191" s="149"/>
      <c r="P191" s="149"/>
      <c r="Q191" s="148"/>
      <c r="R191" s="149"/>
      <c r="S191" s="149"/>
      <c r="T191" s="148"/>
      <c r="U191" s="149"/>
      <c r="V191" s="149"/>
      <c r="W191" s="149"/>
      <c r="X191" s="150">
        <f t="shared" si="1"/>
        <v>1.584367573</v>
      </c>
      <c r="Y191" s="150">
        <f t="shared" si="2"/>
        <v>-1.584367573</v>
      </c>
    </row>
    <row r="192" ht="15.75" customHeight="1">
      <c r="A192" s="119">
        <v>191.0</v>
      </c>
      <c r="B192" s="143" t="str">
        <f t="array" ref="B192">index(Systems!$A:$E,match($A192,Systems!$A:$A,),match(B$1,Systems!$2:$2,))&amp;if(not(isblank(index(Systems!$A:$E,match($A192,Systems!$A:$A,),match(Systems!$C$2,Systems!$2:$2,))))," ["&amp;index(Systems!$A:$E,match($A192,Systems!$A:$A,),match(Systems!$C$2,Systems!$2:$2,))&amp;"]",)</f>
        <v>Ashburton</v>
      </c>
      <c r="C192" s="144">
        <f t="array" ref="C192">round((F192-average(I192,L192,O192,R192,U192))*X192+if($B192=$H192,0,iferror(average(vlookup({$H192,$K192,$N192,$Q192,$T192},$B:$D,column(B$1),0)),index(C:C,match($H192,$B:$B,)))),3)</f>
        <v>-263.453</v>
      </c>
      <c r="D192" s="144">
        <f t="array" ref="D192">round((G192-average(J192,M192,P192,S192,V192))*Y192+if($B192=$H192,0,iferror(average(vlookup({$H192,$K192,$N192,$Q192,$T192},$B:$D,column(C$1),0)),index(D:D,match($H192,$B:$B,)))),3)</f>
        <v>-139.898</v>
      </c>
      <c r="E192" s="145">
        <v>2764.0</v>
      </c>
      <c r="F192" s="146">
        <v>522.166</v>
      </c>
      <c r="G192" s="146">
        <v>494.389</v>
      </c>
      <c r="H192" s="147" t="s">
        <v>404</v>
      </c>
      <c r="I192" s="146">
        <v>688.449</v>
      </c>
      <c r="J192" s="146">
        <v>406.09</v>
      </c>
      <c r="K192" s="148"/>
      <c r="L192" s="149"/>
      <c r="M192" s="149"/>
      <c r="N192" s="148"/>
      <c r="O192" s="149"/>
      <c r="P192" s="149"/>
      <c r="Q192" s="148"/>
      <c r="R192" s="149"/>
      <c r="S192" s="149"/>
      <c r="T192" s="148"/>
      <c r="U192" s="149"/>
      <c r="V192" s="149"/>
      <c r="W192" s="149"/>
      <c r="X192" s="150">
        <f t="shared" si="1"/>
        <v>1.584367573</v>
      </c>
      <c r="Y192" s="150">
        <f t="shared" si="2"/>
        <v>-1.584367573</v>
      </c>
    </row>
    <row r="193" ht="15.75" customHeight="1">
      <c r="A193" s="119">
        <v>192.0</v>
      </c>
      <c r="B193" s="143" t="str">
        <f t="array" ref="B193">index(Systems!$A:$E,match($A193,Systems!$A:$A,),match(B$1,Systems!$2:$2,))&amp;if(not(isblank(index(Systems!$A:$E,match($A193,Systems!$A:$A,),match(Systems!$C$2,Systems!$2:$2,))))," ["&amp;index(Systems!$A:$E,match($A193,Systems!$A:$A,),match(Systems!$C$2,Systems!$2:$2,))&amp;"]",)</f>
        <v>Ashio</v>
      </c>
      <c r="C193" s="144">
        <f t="array" ref="C193">round((F193-average(I193,L193,O193,R193,U193))*X193+if($B193=$H193,0,iferror(average(vlookup({$H193,$K193,$N193,$Q193,$T193},$B:$D,column(B$1),0)),index(C:C,match($H193,$B:$B,)))),3)</f>
        <v>73.565</v>
      </c>
      <c r="D193" s="144">
        <f t="array" ref="D193">round((G193-average(J193,M193,P193,S193,V193))*Y193+if($B193=$H193,0,iferror(average(vlookup({$H193,$K193,$N193,$Q193,$T193},$B:$D,column(C$1),0)),index(D:D,match($H193,$B:$B,)))),3)</f>
        <v>66.743</v>
      </c>
      <c r="E193" s="145">
        <v>2764.0</v>
      </c>
      <c r="F193" s="146">
        <v>734.881</v>
      </c>
      <c r="G193" s="146">
        <v>363.964</v>
      </c>
      <c r="H193" s="147" t="s">
        <v>404</v>
      </c>
      <c r="I193" s="146">
        <v>688.449</v>
      </c>
      <c r="J193" s="146">
        <v>406.09</v>
      </c>
      <c r="K193" s="148"/>
      <c r="L193" s="149"/>
      <c r="M193" s="149"/>
      <c r="N193" s="148"/>
      <c r="O193" s="149"/>
      <c r="P193" s="149"/>
      <c r="Q193" s="148"/>
      <c r="R193" s="149"/>
      <c r="S193" s="149"/>
      <c r="T193" s="148"/>
      <c r="U193" s="149"/>
      <c r="V193" s="149"/>
      <c r="W193" s="149"/>
      <c r="X193" s="150">
        <f t="shared" si="1"/>
        <v>1.584367573</v>
      </c>
      <c r="Y193" s="150">
        <f t="shared" si="2"/>
        <v>-1.584367573</v>
      </c>
    </row>
    <row r="194" ht="15.75" customHeight="1">
      <c r="A194" s="119">
        <v>193.0</v>
      </c>
      <c r="B194" s="143" t="str">
        <f t="array" ref="B194">index(Systems!$A:$E,match($A194,Systems!$A:$A,),match(B$1,Systems!$2:$2,))&amp;if(not(isblank(index(Systems!$A:$E,match($A194,Systems!$A:$A,),match(Systems!$C$2,Systems!$2:$2,))))," ["&amp;index(Systems!$A:$E,match($A194,Systems!$A:$A,),match(Systems!$C$2,Systems!$2:$2,))&amp;"]",)</f>
        <v>Ashkum</v>
      </c>
      <c r="C194" s="144">
        <f t="array" ref="C194">round((F194-average(I194,L194,O194,R194,U194))*X194+if($B194=$H194,0,iferror(average(vlookup({$H194,$K194,$N194,$Q194,$T194},$B:$D,column(B$1),0)),index(C:C,match($H194,$B:$B,)))),3)</f>
        <v>111.924</v>
      </c>
      <c r="D194" s="144">
        <f t="array" ref="D194">round((G194-average(J194,M194,P194,S194,V194))*Y194+if($B194=$H194,0,iferror(average(vlookup({$H194,$K194,$N194,$Q194,$T194},$B:$D,column(C$1),0)),index(D:D,match($H194,$B:$B,)))),3)</f>
        <v>-101.146</v>
      </c>
      <c r="E194" s="145">
        <v>2764.0</v>
      </c>
      <c r="F194" s="146">
        <v>759.092</v>
      </c>
      <c r="G194" s="146">
        <v>469.93</v>
      </c>
      <c r="H194" s="147" t="s">
        <v>404</v>
      </c>
      <c r="I194" s="146">
        <v>688.449</v>
      </c>
      <c r="J194" s="146">
        <v>406.09</v>
      </c>
      <c r="K194" s="148"/>
      <c r="L194" s="149"/>
      <c r="M194" s="149"/>
      <c r="N194" s="148"/>
      <c r="O194" s="149"/>
      <c r="P194" s="149"/>
      <c r="Q194" s="148"/>
      <c r="R194" s="149"/>
      <c r="S194" s="149"/>
      <c r="T194" s="148"/>
      <c r="U194" s="149"/>
      <c r="V194" s="149"/>
      <c r="W194" s="149"/>
      <c r="X194" s="150">
        <f t="shared" si="1"/>
        <v>1.584367573</v>
      </c>
      <c r="Y194" s="150">
        <f t="shared" si="2"/>
        <v>-1.584367573</v>
      </c>
    </row>
    <row r="195" ht="15.75" customHeight="1">
      <c r="A195" s="119">
        <v>194.0</v>
      </c>
      <c r="B195" s="143" t="str">
        <f t="array" ref="B195">index(Systems!$A:$E,match($A195,Systems!$A:$A,),match(B$1,Systems!$2:$2,))&amp;if(not(isblank(index(Systems!$A:$E,match($A195,Systems!$A:$A,),match(Systems!$C$2,Systems!$2:$2,))))," ["&amp;index(Systems!$A:$E,match($A195,Systems!$A:$A,),match(Systems!$C$2,Systems!$2:$2,))&amp;"]",)</f>
        <v>Ashley</v>
      </c>
      <c r="C195" s="144">
        <f t="array" ref="C195">round((F195-average(I195,L195,O195,R195,U195))*X195+if($B195=$H195,0,iferror(average(vlookup({$H195,$K195,$N195,$Q195,$T195},$B:$D,column(B$1),0)),index(C:C,match($H195,$B:$B,)))),3)</f>
        <v>164.386</v>
      </c>
      <c r="D195" s="144">
        <f t="array" ref="D195">round((G195-average(J195,M195,P195,S195,V195))*Y195+if($B195=$H195,0,iferror(average(vlookup({$H195,$K195,$N195,$Q195,$T195},$B:$D,column(C$1),0)),index(D:D,match($H195,$B:$B,)))),3)</f>
        <v>-308.391</v>
      </c>
      <c r="E195" s="145">
        <v>2764.0</v>
      </c>
      <c r="F195" s="146">
        <v>792.204</v>
      </c>
      <c r="G195" s="146">
        <v>600.736</v>
      </c>
      <c r="H195" s="147" t="s">
        <v>404</v>
      </c>
      <c r="I195" s="146">
        <v>688.449</v>
      </c>
      <c r="J195" s="146">
        <v>406.09</v>
      </c>
      <c r="K195" s="148"/>
      <c r="L195" s="149"/>
      <c r="M195" s="149"/>
      <c r="N195" s="148"/>
      <c r="O195" s="149"/>
      <c r="P195" s="149"/>
      <c r="Q195" s="148"/>
      <c r="R195" s="149"/>
      <c r="S195" s="149"/>
      <c r="T195" s="148"/>
      <c r="U195" s="149"/>
      <c r="V195" s="149"/>
      <c r="W195" s="149"/>
      <c r="X195" s="150">
        <f t="shared" si="1"/>
        <v>1.584367573</v>
      </c>
      <c r="Y195" s="150">
        <f t="shared" si="2"/>
        <v>-1.584367573</v>
      </c>
    </row>
    <row r="196" ht="15.75" customHeight="1">
      <c r="A196" s="119">
        <v>195.0</v>
      </c>
      <c r="B196" s="143" t="str">
        <f t="array" ref="B196">index(Systems!$A:$E,match($A196,Systems!$A:$A,),match(B$1,Systems!$2:$2,))&amp;if(not(isblank(index(Systems!$A:$E,match($A196,Systems!$A:$A,),match(Systems!$C$2,Systems!$2:$2,))))," ["&amp;index(Systems!$A:$E,match($A196,Systems!$A:$A,),match(Systems!$C$2,Systems!$2:$2,))&amp;"]",)</f>
        <v>Aspropirgos</v>
      </c>
      <c r="C196" s="144">
        <f t="array" ref="C196">round((F196-average(I196,L196,O196,R196,U196))*X196+if($B196=$H196,0,iferror(average(vlookup({$H196,$K196,$N196,$Q196,$T196},$B:$D,column(B$1),0)),index(C:C,match($H196,$B:$B,)))),3)</f>
        <v>-119.143</v>
      </c>
      <c r="D196" s="144">
        <f t="array" ref="D196">round((G196-average(J196,M196,P196,S196,V196))*Y196+if($B196=$H196,0,iferror(average(vlookup({$H196,$K196,$N196,$Q196,$T196},$B:$D,column(C$1),0)),index(D:D,match($H196,$B:$B,)))),3)</f>
        <v>-380.552</v>
      </c>
      <c r="E196" s="145">
        <v>2764.0</v>
      </c>
      <c r="F196" s="146">
        <v>613.25</v>
      </c>
      <c r="G196" s="146">
        <v>646.282</v>
      </c>
      <c r="H196" s="147" t="s">
        <v>404</v>
      </c>
      <c r="I196" s="146">
        <v>688.449</v>
      </c>
      <c r="J196" s="146">
        <v>406.09</v>
      </c>
      <c r="K196" s="148"/>
      <c r="L196" s="149"/>
      <c r="M196" s="149"/>
      <c r="N196" s="148"/>
      <c r="O196" s="149"/>
      <c r="P196" s="149"/>
      <c r="Q196" s="148"/>
      <c r="R196" s="149"/>
      <c r="S196" s="149"/>
      <c r="T196" s="148"/>
      <c r="U196" s="149"/>
      <c r="V196" s="149"/>
      <c r="W196" s="149"/>
      <c r="X196" s="150">
        <f t="shared" si="1"/>
        <v>1.584367573</v>
      </c>
      <c r="Y196" s="150">
        <f t="shared" si="2"/>
        <v>-1.584367573</v>
      </c>
    </row>
    <row r="197" ht="15.75" customHeight="1">
      <c r="A197" s="119">
        <v>196.0</v>
      </c>
      <c r="B197" s="143" t="str">
        <f t="array" ref="B197">index(Systems!$A:$E,match($A197,Systems!$A:$A,),match(B$1,Systems!$2:$2,))&amp;if(not(isblank(index(Systems!$A:$E,match($A197,Systems!$A:$A,),match(Systems!$C$2,Systems!$2:$2,))))," ["&amp;index(Systems!$A:$E,match($A197,Systems!$A:$A,),match(Systems!$C$2,Systems!$2:$2,))&amp;"]",)</f>
        <v>Asta</v>
      </c>
      <c r="C197" s="144">
        <f t="array" ref="C197">round((F197-average(I197,L197,O197,R197,U197))*X197+if($B197=$H197,0,iferror(average(vlookup({$H197,$K197,$N197,$Q197,$T197},$B:$D,column(B$1),0)),index(C:C,match($H197,$B:$B,)))),3)</f>
        <v>4.129</v>
      </c>
      <c r="D197" s="144">
        <f t="array" ref="D197">round((G197-average(J197,M197,P197,S197,V197))*Y197+if($B197=$H197,0,iferror(average(vlookup({$H197,$K197,$N197,$Q197,$T197},$B:$D,column(C$1),0)),index(D:D,match($H197,$B:$B,)))),3)</f>
        <v>25.543</v>
      </c>
      <c r="E197" s="145">
        <v>2764.0</v>
      </c>
      <c r="F197" s="146">
        <v>691.055</v>
      </c>
      <c r="G197" s="146">
        <v>389.968</v>
      </c>
      <c r="H197" s="147" t="s">
        <v>404</v>
      </c>
      <c r="I197" s="146">
        <v>688.449</v>
      </c>
      <c r="J197" s="146">
        <v>406.09</v>
      </c>
      <c r="K197" s="148"/>
      <c r="L197" s="149"/>
      <c r="M197" s="149"/>
      <c r="N197" s="148"/>
      <c r="O197" s="149"/>
      <c r="P197" s="149"/>
      <c r="Q197" s="148"/>
      <c r="R197" s="149"/>
      <c r="S197" s="149"/>
      <c r="T197" s="148"/>
      <c r="U197" s="149"/>
      <c r="V197" s="149"/>
      <c r="W197" s="149"/>
      <c r="X197" s="150">
        <f t="shared" si="1"/>
        <v>1.584367573</v>
      </c>
      <c r="Y197" s="150">
        <f t="shared" si="2"/>
        <v>-1.584367573</v>
      </c>
    </row>
    <row r="198" ht="15.75" customHeight="1">
      <c r="A198" s="119">
        <v>197.0</v>
      </c>
      <c r="B198" s="143" t="str">
        <f t="array" ref="B198">index(Systems!$A:$E,match($A198,Systems!$A:$A,),match(B$1,Systems!$2:$2,))&amp;if(not(isblank(index(Systems!$A:$E,match($A198,Systems!$A:$A,),match(Systems!$C$2,Systems!$2:$2,))))," ["&amp;index(Systems!$A:$E,match($A198,Systems!$A:$A,),match(Systems!$C$2,Systems!$2:$2,))&amp;"]",)</f>
        <v>Asuncion</v>
      </c>
      <c r="C198" s="144">
        <f t="array" ref="C198">round((F198-average(I198,L198,O198,R198,U198))*X198+if($B198=$H198,0,iferror(average(vlookup({$H198,$K198,$N198,$Q198,$T198},$B:$D,column(B$1),0)),index(C:C,match($H198,$B:$B,)))),3)</f>
        <v>5.167</v>
      </c>
      <c r="D198" s="144">
        <f t="array" ref="D198">round((G198-average(J198,M198,P198,S198,V198))*Y198+if($B198=$H198,0,iferror(average(vlookup({$H198,$K198,$N198,$Q198,$T198},$B:$D,column(C$1),0)),index(D:D,match($H198,$B:$B,)))),3)</f>
        <v>-101.64</v>
      </c>
      <c r="E198" s="145">
        <v>2764.0</v>
      </c>
      <c r="F198" s="146">
        <v>691.71</v>
      </c>
      <c r="G198" s="146">
        <v>470.242</v>
      </c>
      <c r="H198" s="147" t="s">
        <v>404</v>
      </c>
      <c r="I198" s="146">
        <v>688.449</v>
      </c>
      <c r="J198" s="146">
        <v>406.09</v>
      </c>
      <c r="K198" s="148"/>
      <c r="L198" s="149"/>
      <c r="M198" s="149"/>
      <c r="N198" s="148"/>
      <c r="O198" s="149"/>
      <c r="P198" s="149"/>
      <c r="Q198" s="148"/>
      <c r="R198" s="149"/>
      <c r="S198" s="149"/>
      <c r="T198" s="148"/>
      <c r="U198" s="149"/>
      <c r="V198" s="149"/>
      <c r="W198" s="149"/>
      <c r="X198" s="150">
        <f t="shared" si="1"/>
        <v>1.584367573</v>
      </c>
      <c r="Y198" s="150">
        <f t="shared" si="2"/>
        <v>-1.584367573</v>
      </c>
    </row>
    <row r="199" ht="15.75" customHeight="1">
      <c r="A199" s="119">
        <v>198.0</v>
      </c>
      <c r="B199" s="143" t="str">
        <f t="array" ref="B199">index(Systems!$A:$E,match($A199,Systems!$A:$A,),match(B$1,Systems!$2:$2,))&amp;if(not(isblank(index(Systems!$A:$E,match($A199,Systems!$A:$A,),match(Systems!$C$2,Systems!$2:$2,))))," ["&amp;index(Systems!$A:$E,match($A199,Systems!$A:$A,),match(Systems!$C$2,Systems!$2:$2,))&amp;"]",)</f>
        <v>Athenry</v>
      </c>
      <c r="C199" s="144">
        <f t="array" ref="C199">round((F199-average(I199,L199,O199,R199,U199))*X199+if($B199=$H199,0,iferror(average(vlookup({$H199,$K199,$N199,$Q199,$T199},$B:$D,column(B$1),0)),index(C:C,match($H199,$B:$B,)))),3)</f>
        <v>17.569</v>
      </c>
      <c r="D199" s="144">
        <f t="array" ref="D199">round((G199-average(J199,M199,P199,S199,V199))*Y199+if($B199=$H199,0,iferror(average(vlookup({$H199,$K199,$N199,$Q199,$T199},$B:$D,column(C$1),0)),index(D:D,match($H199,$B:$B,)))),3)</f>
        <v>30.974</v>
      </c>
      <c r="E199" s="145">
        <v>2764.0</v>
      </c>
      <c r="F199" s="146">
        <v>699.538</v>
      </c>
      <c r="G199" s="146">
        <v>386.54</v>
      </c>
      <c r="H199" s="147" t="s">
        <v>404</v>
      </c>
      <c r="I199" s="146">
        <v>688.449</v>
      </c>
      <c r="J199" s="146">
        <v>406.09</v>
      </c>
      <c r="K199" s="148"/>
      <c r="L199" s="149"/>
      <c r="M199" s="149"/>
      <c r="N199" s="148"/>
      <c r="O199" s="149"/>
      <c r="P199" s="149"/>
      <c r="Q199" s="148"/>
      <c r="R199" s="149"/>
      <c r="S199" s="149"/>
      <c r="T199" s="148"/>
      <c r="U199" s="149"/>
      <c r="V199" s="149"/>
      <c r="W199" s="149"/>
      <c r="X199" s="150">
        <f t="shared" si="1"/>
        <v>1.584367573</v>
      </c>
      <c r="Y199" s="150">
        <f t="shared" si="2"/>
        <v>-1.584367573</v>
      </c>
    </row>
    <row r="200" ht="15.75" customHeight="1">
      <c r="A200" s="119">
        <v>199.0</v>
      </c>
      <c r="B200" s="143" t="str">
        <f t="array" ref="B200">index(Systems!$A:$E,match($A200,Systems!$A:$A,),match(B$1,Systems!$2:$2,))&amp;if(not(isblank(index(Systems!$A:$E,match($A200,Systems!$A:$A,),match(Systems!$C$2,Systems!$2:$2,))))," ["&amp;index(Systems!$A:$E,match($A200,Systems!$A:$A,),match(Systems!$C$2,Systems!$2:$2,))&amp;"]",)</f>
        <v>Athna</v>
      </c>
      <c r="C200" s="144">
        <f t="array" ref="C200">round((F200-average(I200,L200,O200,R200,U200))*X200+if($B200=$H200,0,iferror(average(vlookup({$H200,$K200,$N200,$Q200,$T200},$B:$D,column(B$1),0)),index(C:C,match($H200,$B:$B,)))),3)</f>
        <v>-27.056</v>
      </c>
      <c r="D200" s="144">
        <f t="array" ref="D200">round((G200-average(J200,M200,P200,S200,V200))*Y200+if($B200=$H200,0,iferror(average(vlookup({$H200,$K200,$N200,$Q200,$T200},$B:$D,column(C$1),0)),index(D:D,match($H200,$B:$B,)))),3)</f>
        <v>-354.266</v>
      </c>
      <c r="E200" s="145">
        <v>2764.0</v>
      </c>
      <c r="F200" s="146">
        <v>671.372</v>
      </c>
      <c r="G200" s="146">
        <v>629.691</v>
      </c>
      <c r="H200" s="147" t="s">
        <v>404</v>
      </c>
      <c r="I200" s="146">
        <v>688.449</v>
      </c>
      <c r="J200" s="146">
        <v>406.09</v>
      </c>
      <c r="K200" s="148"/>
      <c r="L200" s="149"/>
      <c r="M200" s="149"/>
      <c r="N200" s="148"/>
      <c r="O200" s="149"/>
      <c r="P200" s="149"/>
      <c r="Q200" s="148"/>
      <c r="R200" s="149"/>
      <c r="S200" s="149"/>
      <c r="T200" s="148"/>
      <c r="U200" s="149"/>
      <c r="V200" s="149"/>
      <c r="W200" s="149"/>
      <c r="X200" s="150">
        <f t="shared" si="1"/>
        <v>1.584367573</v>
      </c>
      <c r="Y200" s="150">
        <f t="shared" si="2"/>
        <v>-1.584367573</v>
      </c>
    </row>
    <row r="201" ht="15.75" customHeight="1">
      <c r="A201" s="119">
        <v>200.0</v>
      </c>
      <c r="B201" s="143" t="str">
        <f t="array" ref="B201">index(Systems!$A:$E,match($A201,Systems!$A:$A,),match(B$1,Systems!$2:$2,))&amp;if(not(isblank(index(Systems!$A:$E,match($A201,Systems!$A:$A,),match(Systems!$C$2,Systems!$2:$2,))))," ["&amp;index(Systems!$A:$E,match($A201,Systems!$A:$A,),match(Systems!$C$2,Systems!$2:$2,))&amp;"]",)</f>
        <v>Atlas</v>
      </c>
      <c r="C201" s="144">
        <f t="array" ref="C201">round((F201-average(I201,L201,O201,R201,U201))*X201+if($B201=$H201,0,iferror(average(vlookup({$H201,$K201,$N201,$Q201,$T201},$B:$D,column(B$1),0)),index(C:C,match($H201,$B:$B,)))),3)</f>
        <v>157.42</v>
      </c>
      <c r="D201" s="144">
        <f t="array" ref="D201">round((G201-average(J201,M201,P201,S201,V201))*Y201+if($B201=$H201,0,iferror(average(vlookup({$H201,$K201,$N201,$Q201,$T201},$B:$D,column(C$1),0)),index(D:D,match($H201,$B:$B,)))),3)</f>
        <v>-244.069</v>
      </c>
      <c r="E201" s="145">
        <v>2764.0</v>
      </c>
      <c r="F201" s="146">
        <v>787.807</v>
      </c>
      <c r="G201" s="146">
        <v>560.138</v>
      </c>
      <c r="H201" s="147" t="s">
        <v>404</v>
      </c>
      <c r="I201" s="146">
        <v>688.449</v>
      </c>
      <c r="J201" s="146">
        <v>406.09</v>
      </c>
      <c r="K201" s="148"/>
      <c r="L201" s="149"/>
      <c r="M201" s="149"/>
      <c r="N201" s="148"/>
      <c r="O201" s="149"/>
      <c r="P201" s="149"/>
      <c r="Q201" s="148"/>
      <c r="R201" s="149"/>
      <c r="S201" s="149"/>
      <c r="T201" s="148"/>
      <c r="U201" s="149"/>
      <c r="V201" s="149"/>
      <c r="W201" s="149"/>
      <c r="X201" s="150">
        <f t="shared" si="1"/>
        <v>1.584367573</v>
      </c>
      <c r="Y201" s="150">
        <f t="shared" si="2"/>
        <v>-1.584367573</v>
      </c>
    </row>
    <row r="202" ht="15.75" customHeight="1">
      <c r="A202" s="119">
        <v>201.0</v>
      </c>
      <c r="B202" s="143" t="str">
        <f t="array" ref="B202">index(Systems!$A:$E,match($A202,Systems!$A:$A,),match(B$1,Systems!$2:$2,))&amp;if(not(isblank(index(Systems!$A:$E,match($A202,Systems!$A:$A,),match(Systems!$C$2,Systems!$2:$2,))))," ["&amp;index(Systems!$A:$E,match($A202,Systems!$A:$A,),match(Systems!$C$2,Systems!$2:$2,))&amp;"]",)</f>
        <v>Atocongo</v>
      </c>
      <c r="C202" s="144">
        <f t="array" ref="C202">round((F202-average(I202,L202,O202,R202,U202))*X202+if($B202=$H202,0,iferror(average(vlookup({$H202,$K202,$N202,$Q202,$T202},$B:$D,column(B$1),0)),index(C:C,match($H202,$B:$B,)))),3)</f>
        <v>-170.88</v>
      </c>
      <c r="D202" s="144">
        <f t="array" ref="D202">round((G202-average(J202,M202,P202,S202,V202))*Y202+if($B202=$H202,0,iferror(average(vlookup({$H202,$K202,$N202,$Q202,$T202},$B:$D,column(C$1),0)),index(D:D,match($H202,$B:$B,)))),3)</f>
        <v>245.262</v>
      </c>
      <c r="E202" s="145">
        <v>2764.0</v>
      </c>
      <c r="F202" s="146">
        <v>580.595</v>
      </c>
      <c r="G202" s="146">
        <v>251.289</v>
      </c>
      <c r="H202" s="147" t="s">
        <v>404</v>
      </c>
      <c r="I202" s="146">
        <v>688.449</v>
      </c>
      <c r="J202" s="146">
        <v>406.09</v>
      </c>
      <c r="K202" s="148"/>
      <c r="L202" s="149"/>
      <c r="M202" s="149"/>
      <c r="N202" s="148"/>
      <c r="O202" s="149"/>
      <c r="P202" s="149"/>
      <c r="Q202" s="148"/>
      <c r="R202" s="149"/>
      <c r="S202" s="149"/>
      <c r="T202" s="148"/>
      <c r="U202" s="149"/>
      <c r="V202" s="149"/>
      <c r="W202" s="149"/>
      <c r="X202" s="150">
        <f t="shared" si="1"/>
        <v>1.584367573</v>
      </c>
      <c r="Y202" s="150">
        <f t="shared" si="2"/>
        <v>-1.584367573</v>
      </c>
    </row>
    <row r="203" ht="15.75" customHeight="1">
      <c r="A203" s="119">
        <v>202.0</v>
      </c>
      <c r="B203" s="143" t="str">
        <f t="array" ref="B203">index(Systems!$A:$E,match($A203,Systems!$A:$A,),match(B$1,Systems!$2:$2,))&amp;if(not(isblank(index(Systems!$A:$E,match($A203,Systems!$A:$A,),match(Systems!$C$2,Systems!$2:$2,))))," ["&amp;index(Systems!$A:$E,match($A203,Systems!$A:$A,),match(Systems!$C$2,Systems!$2:$2,))&amp;"]",)</f>
        <v>Atreus [FWL]</v>
      </c>
      <c r="C203" s="144">
        <f t="array" ref="C203">round((F203-average(I203,L203,O203,R203,U203))*X203+if($B203=$H203,0,iferror(average(vlookup({$H203,$K203,$N203,$Q203,$T203},$B:$D,column(B$1),0)),index(C:C,match($H203,$B:$B,)))),3)</f>
        <v>-191.068</v>
      </c>
      <c r="D203" s="144">
        <f t="array" ref="D203">round((G203-average(J203,M203,P203,S203,V203))*Y203+if($B203=$H203,0,iferror(average(vlookup({$H203,$K203,$N203,$Q203,$T203},$B:$D,column(C$1),0)),index(D:D,match($H203,$B:$B,)))),3)</f>
        <v>-163.776</v>
      </c>
      <c r="E203" s="145">
        <v>2764.0</v>
      </c>
      <c r="F203" s="146">
        <v>567.853</v>
      </c>
      <c r="G203" s="146">
        <v>509.46</v>
      </c>
      <c r="H203" s="147" t="s">
        <v>404</v>
      </c>
      <c r="I203" s="146">
        <v>688.449</v>
      </c>
      <c r="J203" s="146">
        <v>406.09</v>
      </c>
      <c r="K203" s="148"/>
      <c r="L203" s="149"/>
      <c r="M203" s="149"/>
      <c r="N203" s="148"/>
      <c r="O203" s="149"/>
      <c r="P203" s="149"/>
      <c r="Q203" s="148"/>
      <c r="R203" s="149"/>
      <c r="S203" s="149"/>
      <c r="T203" s="148"/>
      <c r="U203" s="149"/>
      <c r="V203" s="149"/>
      <c r="W203" s="149"/>
      <c r="X203" s="150">
        <f t="shared" si="1"/>
        <v>1.584367573</v>
      </c>
      <c r="Y203" s="150">
        <f t="shared" si="2"/>
        <v>-1.584367573</v>
      </c>
    </row>
    <row r="204" ht="15.75" customHeight="1">
      <c r="A204" s="119">
        <v>203.0</v>
      </c>
      <c r="B204" s="143" t="str">
        <f t="array" ref="B204">index(Systems!$A:$E,match($A204,Systems!$A:$A,),match(B$1,Systems!$2:$2,))&amp;if(not(isblank(index(Systems!$A:$E,match($A204,Systems!$A:$A,),match(Systems!$C$2,Systems!$2:$2,))))," ["&amp;index(Systems!$A:$E,match($A204,Systems!$A:$A,),match(Systems!$C$2,Systems!$2:$2,))&amp;"]",)</f>
        <v>Atreus Prime</v>
      </c>
      <c r="C204" s="144">
        <f t="array" ref="C204">round((F204-average(I204,L204,O204,R204,U204))*X204+if($B204=$H204,0,iferror(average(vlookup({$H204,$K204,$N204,$Q204,$T204},$B:$D,column(B$1),0)),index(C:C,match($H204,$B:$B,)))),3)</f>
        <v>227.712</v>
      </c>
      <c r="D204" s="144">
        <f t="array" ref="D204">round((G204-average(J204,M204,P204,S204,V204))*Y204+if($B204=$H204,0,iferror(average(vlookup({$H204,$K204,$N204,$Q204,$T204},$B:$D,column(C$1),0)),index(D:D,match($H204,$B:$B,)))),3)</f>
        <v>-373.559</v>
      </c>
      <c r="E204" s="145">
        <v>2764.0</v>
      </c>
      <c r="F204" s="146">
        <v>832.173</v>
      </c>
      <c r="G204" s="146">
        <v>641.868</v>
      </c>
      <c r="H204" s="147" t="s">
        <v>404</v>
      </c>
      <c r="I204" s="146">
        <v>688.449</v>
      </c>
      <c r="J204" s="146">
        <v>406.09</v>
      </c>
      <c r="K204" s="148"/>
      <c r="L204" s="149"/>
      <c r="M204" s="149"/>
      <c r="N204" s="148"/>
      <c r="O204" s="149"/>
      <c r="P204" s="149"/>
      <c r="Q204" s="148"/>
      <c r="R204" s="149"/>
      <c r="S204" s="149"/>
      <c r="T204" s="148"/>
      <c r="U204" s="149"/>
      <c r="V204" s="149"/>
      <c r="W204" s="149"/>
      <c r="X204" s="150">
        <f t="shared" si="1"/>
        <v>1.584367573</v>
      </c>
      <c r="Y204" s="150">
        <f t="shared" si="2"/>
        <v>-1.584367573</v>
      </c>
    </row>
    <row r="205" ht="15.75" customHeight="1">
      <c r="A205" s="119">
        <v>204.0</v>
      </c>
      <c r="B205" s="143" t="str">
        <f t="array" ref="B205">index(Systems!$A:$E,match($A205,Systems!$A:$A,),match(B$1,Systems!$2:$2,))&amp;if(not(isblank(index(Systems!$A:$E,match($A205,Systems!$A:$A,),match(Systems!$C$2,Systems!$2:$2,))))," ["&amp;index(Systems!$A:$E,match($A205,Systems!$A:$A,),match(Systems!$C$2,Systems!$2:$2,))&amp;"]",)</f>
        <v>Atria</v>
      </c>
      <c r="C205" s="144">
        <f t="array" ref="C205">round((F205-average(I205,L205,O205,R205,U205))*X205+if($B205=$H205,0,iferror(average(vlookup({$H205,$K205,$N205,$Q205,$T205},$B:$D,column(B$1),0)),index(C:C,match($H205,$B:$B,)))),3)</f>
        <v>-16.034</v>
      </c>
      <c r="D205" s="144">
        <f t="array" ref="D205">round((G205-average(J205,M205,P205,S205,V205))*Y205+if($B205=$H205,0,iferror(average(vlookup({$H205,$K205,$N205,$Q205,$T205},$B:$D,column(C$1),0)),index(D:D,match($H205,$B:$B,)))),3)</f>
        <v>51.65</v>
      </c>
      <c r="E205" s="145">
        <v>2764.0</v>
      </c>
      <c r="F205" s="146">
        <v>678.329</v>
      </c>
      <c r="G205" s="146">
        <v>373.49</v>
      </c>
      <c r="H205" s="147" t="s">
        <v>404</v>
      </c>
      <c r="I205" s="146">
        <v>688.449</v>
      </c>
      <c r="J205" s="146">
        <v>406.09</v>
      </c>
      <c r="K205" s="148"/>
      <c r="L205" s="149"/>
      <c r="M205" s="149"/>
      <c r="N205" s="148"/>
      <c r="O205" s="149"/>
      <c r="P205" s="149"/>
      <c r="Q205" s="148"/>
      <c r="R205" s="149"/>
      <c r="S205" s="149"/>
      <c r="T205" s="148"/>
      <c r="U205" s="149"/>
      <c r="V205" s="149"/>
      <c r="W205" s="149"/>
      <c r="X205" s="150">
        <f t="shared" si="1"/>
        <v>1.584367573</v>
      </c>
      <c r="Y205" s="150">
        <f t="shared" si="2"/>
        <v>-1.584367573</v>
      </c>
    </row>
    <row r="206" ht="15.75" customHeight="1">
      <c r="A206" s="119">
        <v>205.0</v>
      </c>
      <c r="B206" s="143" t="str">
        <f t="array" ref="B206">index(Systems!$A:$E,match($A206,Systems!$A:$A,),match(B$1,Systems!$2:$2,))&amp;if(not(isblank(index(Systems!$A:$E,match($A206,Systems!$A:$A,),match(Systems!$C$2,Systems!$2:$2,))))," ["&amp;index(Systems!$A:$E,match($A206,Systems!$A:$A,),match(Systems!$C$2,Systems!$2:$2,))&amp;"]",)</f>
        <v>Atsugi</v>
      </c>
      <c r="C206" s="144">
        <f t="array" ref="C206">round((F206-average(I206,L206,O206,R206,U206))*X206+if($B206=$H206,0,iferror(average(vlookup({$H206,$K206,$N206,$Q206,$T206},$B:$D,column(B$1),0)),index(C:C,match($H206,$B:$B,)))),3)</f>
        <v>-201.11</v>
      </c>
      <c r="D206" s="144">
        <f t="array" ref="D206">round((G206-average(J206,M206,P206,S206,V206))*Y206+if($B206=$H206,0,iferror(average(vlookup({$H206,$K206,$N206,$Q206,$T206},$B:$D,column(C$1),0)),index(D:D,match($H206,$B:$B,)))),3)</f>
        <v>-227.22</v>
      </c>
      <c r="E206" s="145">
        <v>2764.0</v>
      </c>
      <c r="F206" s="146">
        <v>561.515</v>
      </c>
      <c r="G206" s="146">
        <v>549.504</v>
      </c>
      <c r="H206" s="147" t="s">
        <v>404</v>
      </c>
      <c r="I206" s="146">
        <v>688.449</v>
      </c>
      <c r="J206" s="146">
        <v>406.09</v>
      </c>
      <c r="K206" s="148"/>
      <c r="L206" s="149"/>
      <c r="M206" s="149"/>
      <c r="N206" s="148"/>
      <c r="O206" s="149"/>
      <c r="P206" s="149"/>
      <c r="Q206" s="148"/>
      <c r="R206" s="149"/>
      <c r="S206" s="149"/>
      <c r="T206" s="148"/>
      <c r="U206" s="149"/>
      <c r="V206" s="149"/>
      <c r="W206" s="149"/>
      <c r="X206" s="150">
        <f t="shared" si="1"/>
        <v>1.584367573</v>
      </c>
      <c r="Y206" s="150">
        <f t="shared" si="2"/>
        <v>-1.584367573</v>
      </c>
    </row>
    <row r="207" ht="15.75" customHeight="1">
      <c r="A207" s="119">
        <v>206.0</v>
      </c>
      <c r="B207" s="143" t="str">
        <f t="array" ref="B207">index(Systems!$A:$E,match($A207,Systems!$A:$A,),match(B$1,Systems!$2:$2,))&amp;if(not(isblank(index(Systems!$A:$E,match($A207,Systems!$A:$A,),match(Systems!$C$2,Systems!$2:$2,))))," ["&amp;index(Systems!$A:$E,match($A207,Systems!$A:$A,),match(Systems!$C$2,Systems!$2:$2,))&amp;"]",)</f>
        <v>Atzenbrugg</v>
      </c>
      <c r="C207" s="144">
        <f t="array" ref="C207">round((F207-average(I207,L207,O207,R207,U207))*X207+if($B207=$H207,0,iferror(average(vlookup({$H207,$K207,$N207,$Q207,$T207},$B:$D,column(B$1),0)),index(C:C,match($H207,$B:$B,)))),3)</f>
        <v>-377.644</v>
      </c>
      <c r="D207" s="144">
        <f t="array" ref="D207">round((G207-average(J207,M207,P207,S207,V207))*Y207+if($B207=$H207,0,iferror(average(vlookup({$H207,$K207,$N207,$Q207,$T207},$B:$D,column(C$1),0)),index(D:D,match($H207,$B:$B,)))),3)</f>
        <v>-176.567</v>
      </c>
      <c r="E207" s="145">
        <v>2764.0</v>
      </c>
      <c r="F207" s="146">
        <v>450.093</v>
      </c>
      <c r="G207" s="146">
        <v>517.533</v>
      </c>
      <c r="H207" s="147" t="s">
        <v>404</v>
      </c>
      <c r="I207" s="146">
        <v>688.449</v>
      </c>
      <c r="J207" s="146">
        <v>406.09</v>
      </c>
      <c r="K207" s="148"/>
      <c r="L207" s="149"/>
      <c r="M207" s="149"/>
      <c r="N207" s="148"/>
      <c r="O207" s="149"/>
      <c r="P207" s="149"/>
      <c r="Q207" s="148"/>
      <c r="R207" s="149"/>
      <c r="S207" s="149"/>
      <c r="T207" s="148"/>
      <c r="U207" s="149"/>
      <c r="V207" s="149"/>
      <c r="W207" s="149"/>
      <c r="X207" s="150">
        <f t="shared" si="1"/>
        <v>1.584367573</v>
      </c>
      <c r="Y207" s="150">
        <f t="shared" si="2"/>
        <v>-1.584367573</v>
      </c>
    </row>
    <row r="208" ht="15.75" customHeight="1">
      <c r="A208" s="119">
        <v>207.0</v>
      </c>
      <c r="B208" s="143" t="str">
        <f t="array" ref="B208">index(Systems!$A:$E,match($A208,Systems!$A:$A,),match(B$1,Systems!$2:$2,))&amp;if(not(isblank(index(Systems!$A:$E,match($A208,Systems!$A:$A,),match(Systems!$C$2,Systems!$2:$2,))))," ["&amp;index(Systems!$A:$E,match($A208,Systems!$A:$A,),match(Systems!$C$2,Systems!$2:$2,))&amp;"]",)</f>
        <v>Aubisson</v>
      </c>
      <c r="C208" s="144">
        <f t="array" ref="C208">round((F208-average(I208,L208,O208,R208,U208))*X208+if($B208=$H208,0,iferror(average(vlookup({$H208,$K208,$N208,$Q208,$T208},$B:$D,column(B$1),0)),index(C:C,match($H208,$B:$B,)))),3)</f>
        <v>4.386</v>
      </c>
      <c r="D208" s="144">
        <f t="array" ref="D208">round((G208-average(J208,M208,P208,S208,V208))*Y208+if($B208=$H208,0,iferror(average(vlookup({$H208,$K208,$N208,$Q208,$T208},$B:$D,column(C$1),0)),index(D:D,match($H208,$B:$B,)))),3)</f>
        <v>146.514</v>
      </c>
      <c r="E208" s="145">
        <v>2764.0</v>
      </c>
      <c r="F208" s="146">
        <v>691.217</v>
      </c>
      <c r="G208" s="146">
        <v>313.615</v>
      </c>
      <c r="H208" s="147" t="s">
        <v>404</v>
      </c>
      <c r="I208" s="146">
        <v>688.449</v>
      </c>
      <c r="J208" s="146">
        <v>406.09</v>
      </c>
      <c r="K208" s="148"/>
      <c r="L208" s="149"/>
      <c r="M208" s="149"/>
      <c r="N208" s="148"/>
      <c r="O208" s="149"/>
      <c r="P208" s="149"/>
      <c r="Q208" s="148"/>
      <c r="R208" s="149"/>
      <c r="S208" s="149"/>
      <c r="T208" s="148"/>
      <c r="U208" s="149"/>
      <c r="V208" s="149"/>
      <c r="W208" s="149"/>
      <c r="X208" s="150">
        <f t="shared" si="1"/>
        <v>1.584367573</v>
      </c>
      <c r="Y208" s="150">
        <f t="shared" si="2"/>
        <v>-1.584367573</v>
      </c>
    </row>
    <row r="209" ht="15.75" customHeight="1">
      <c r="A209" s="119">
        <v>208.0</v>
      </c>
      <c r="B209" s="143" t="str">
        <f t="array" ref="B209">index(Systems!$A:$E,match($A209,Systems!$A:$A,),match(B$1,Systems!$2:$2,))&amp;if(not(isblank(index(Systems!$A:$E,match($A209,Systems!$A:$A,),match(Systems!$C$2,Systems!$2:$2,))))," ["&amp;index(Systems!$A:$E,match($A209,Systems!$A:$A,),match(Systems!$C$2,Systems!$2:$2,))&amp;"]",)</f>
        <v>Aucara</v>
      </c>
      <c r="C209" s="144">
        <f t="array" ref="C209">round((F209-average(I209,L209,O209,R209,U209))*X209+if($B209=$H209,0,iferror(average(vlookup({$H209,$K209,$N209,$Q209,$T209},$B:$D,column(B$1),0)),index(C:C,match($H209,$B:$B,)))),3)</f>
        <v>176.54</v>
      </c>
      <c r="D209" s="144">
        <f t="array" ref="D209">round((G209-average(J209,M209,P209,S209,V209))*Y209+if($B209=$H209,0,iferror(average(vlookup({$H209,$K209,$N209,$Q209,$T209},$B:$D,column(C$1),0)),index(D:D,match($H209,$B:$B,)))),3)</f>
        <v>-296.299</v>
      </c>
      <c r="E209" s="145">
        <v>2764.0</v>
      </c>
      <c r="F209" s="146">
        <v>799.875</v>
      </c>
      <c r="G209" s="146">
        <v>593.104</v>
      </c>
      <c r="H209" s="147" t="s">
        <v>404</v>
      </c>
      <c r="I209" s="146">
        <v>688.449</v>
      </c>
      <c r="J209" s="146">
        <v>406.09</v>
      </c>
      <c r="K209" s="148"/>
      <c r="L209" s="149"/>
      <c r="M209" s="149"/>
      <c r="N209" s="148"/>
      <c r="O209" s="149"/>
      <c r="P209" s="149"/>
      <c r="Q209" s="148"/>
      <c r="R209" s="149"/>
      <c r="S209" s="149"/>
      <c r="T209" s="148"/>
      <c r="U209" s="149"/>
      <c r="V209" s="149"/>
      <c r="W209" s="149"/>
      <c r="X209" s="150">
        <f t="shared" si="1"/>
        <v>1.584367573</v>
      </c>
      <c r="Y209" s="150">
        <f t="shared" si="2"/>
        <v>-1.584367573</v>
      </c>
    </row>
    <row r="210" ht="15.75" customHeight="1">
      <c r="A210" s="119">
        <v>209.0</v>
      </c>
      <c r="B210" s="143" t="str">
        <f t="array" ref="B210">index(Systems!$A:$E,match($A210,Systems!$A:$A,),match(B$1,Systems!$2:$2,))&amp;if(not(isblank(index(Systems!$A:$E,match($A210,Systems!$A:$A,),match(Systems!$C$2,Systems!$2:$2,))))," ["&amp;index(Systems!$A:$E,match($A210,Systems!$A:$A,),match(Systems!$C$2,Systems!$2:$2,))&amp;"]",)</f>
        <v>August</v>
      </c>
      <c r="C210" s="144">
        <f t="array" ref="C210">round((F210-average(I210,L210,O210,R210,U210))*X210+if($B210=$H210,0,iferror(average(vlookup({$H210,$K210,$N210,$Q210,$T210},$B:$D,column(B$1),0)),index(C:C,match($H210,$B:$B,)))),3)</f>
        <v>-124.018</v>
      </c>
      <c r="D210" s="144">
        <f t="array" ref="D210">round((G210-average(J210,M210,P210,S210,V210))*Y210+if($B210=$H210,0,iferror(average(vlookup({$H210,$K210,$N210,$Q210,$T210},$B:$D,column(C$1),0)),index(D:D,match($H210,$B:$B,)))),3)</f>
        <v>-115.591</v>
      </c>
      <c r="E210" s="145">
        <v>2764.0</v>
      </c>
      <c r="F210" s="146">
        <v>610.173</v>
      </c>
      <c r="G210" s="146">
        <v>479.047</v>
      </c>
      <c r="H210" s="147" t="s">
        <v>404</v>
      </c>
      <c r="I210" s="146">
        <v>688.449</v>
      </c>
      <c r="J210" s="146">
        <v>406.09</v>
      </c>
      <c r="K210" s="148"/>
      <c r="L210" s="149"/>
      <c r="M210" s="149"/>
      <c r="N210" s="148"/>
      <c r="O210" s="149"/>
      <c r="P210" s="149"/>
      <c r="Q210" s="148"/>
      <c r="R210" s="149"/>
      <c r="S210" s="149"/>
      <c r="T210" s="148"/>
      <c r="U210" s="149"/>
      <c r="V210" s="149"/>
      <c r="W210" s="149"/>
      <c r="X210" s="150">
        <f t="shared" si="1"/>
        <v>1.584367573</v>
      </c>
      <c r="Y210" s="150">
        <f t="shared" si="2"/>
        <v>-1.584367573</v>
      </c>
    </row>
    <row r="211" ht="15.75" customHeight="1">
      <c r="A211" s="119">
        <v>210.0</v>
      </c>
      <c r="B211" s="143" t="str">
        <f t="array" ref="B211">index(Systems!$A:$E,match($A211,Systems!$A:$A,),match(B$1,Systems!$2:$2,))&amp;if(not(isblank(index(Systems!$A:$E,match($A211,Systems!$A:$A,),match(Systems!$C$2,Systems!$2:$2,))))," ["&amp;index(Systems!$A:$E,match($A211,Systems!$A:$A,),match(Systems!$C$2,Systems!$2:$2,))&amp;"]",)</f>
        <v>Augusta</v>
      </c>
      <c r="C211" s="144">
        <f t="array" ref="C211">round((F211-average(I211,L211,O211,R211,U211))*X211+if($B211=$H211,0,iferror(average(vlookup({$H211,$K211,$N211,$Q211,$T211},$B:$D,column(B$1),0)),index(C:C,match($H211,$B:$B,)))),3)</f>
        <v>282.265</v>
      </c>
      <c r="D211" s="144">
        <f t="array" ref="D211">round((G211-average(J211,M211,P211,S211,V211))*Y211+if($B211=$H211,0,iferror(average(vlookup({$H211,$K211,$N211,$Q211,$T211},$B:$D,column(C$1),0)),index(D:D,match($H211,$B:$B,)))),3)</f>
        <v>-99.053</v>
      </c>
      <c r="E211" s="145">
        <v>2764.0</v>
      </c>
      <c r="F211" s="146">
        <v>866.605</v>
      </c>
      <c r="G211" s="146">
        <v>468.609</v>
      </c>
      <c r="H211" s="147" t="s">
        <v>404</v>
      </c>
      <c r="I211" s="146">
        <v>688.449</v>
      </c>
      <c r="J211" s="146">
        <v>406.09</v>
      </c>
      <c r="K211" s="148"/>
      <c r="L211" s="149"/>
      <c r="M211" s="149"/>
      <c r="N211" s="148"/>
      <c r="O211" s="149"/>
      <c r="P211" s="149"/>
      <c r="Q211" s="148"/>
      <c r="R211" s="149"/>
      <c r="S211" s="149"/>
      <c r="T211" s="148"/>
      <c r="U211" s="149"/>
      <c r="V211" s="149"/>
      <c r="W211" s="149"/>
      <c r="X211" s="150">
        <f t="shared" si="1"/>
        <v>1.584367573</v>
      </c>
      <c r="Y211" s="150">
        <f t="shared" si="2"/>
        <v>-1.584367573</v>
      </c>
    </row>
    <row r="212" ht="15.75" customHeight="1">
      <c r="A212" s="119">
        <v>211.0</v>
      </c>
      <c r="B212" s="143" t="str">
        <f t="array" ref="B212">index(Systems!$A:$E,match($A212,Systems!$A:$A,),match(B$1,Systems!$2:$2,))&amp;if(not(isblank(index(Systems!$A:$E,match($A212,Systems!$A:$A,),match(Systems!$C$2,Systems!$2:$2,))))," ["&amp;index(Systems!$A:$E,match($A212,Systems!$A:$A,),match(Systems!$C$2,Systems!$2:$2,))&amp;"]",)</f>
        <v>Augustine</v>
      </c>
      <c r="C212" s="144">
        <f t="array" ref="C212">round((F212-average(I212,L212,O212,R212,U212))*X212+if($B212=$H212,0,iferror(average(vlookup({$H212,$K212,$N212,$Q212,$T212},$B:$D,column(B$1),0)),index(C:C,match($H212,$B:$B,)))),3)</f>
        <v>-43.697</v>
      </c>
      <c r="D212" s="144">
        <f t="array" ref="D212">round((G212-average(J212,M212,P212,S212,V212))*Y212+if($B212=$H212,0,iferror(average(vlookup({$H212,$K212,$N212,$Q212,$T212},$B:$D,column(C$1),0)),index(D:D,match($H212,$B:$B,)))),3)</f>
        <v>-76.821</v>
      </c>
      <c r="E212" s="145">
        <v>2764.0</v>
      </c>
      <c r="F212" s="146">
        <v>660.869</v>
      </c>
      <c r="G212" s="146">
        <v>454.577</v>
      </c>
      <c r="H212" s="147" t="s">
        <v>404</v>
      </c>
      <c r="I212" s="146">
        <v>688.449</v>
      </c>
      <c r="J212" s="146">
        <v>406.09</v>
      </c>
      <c r="K212" s="148"/>
      <c r="L212" s="149"/>
      <c r="M212" s="149"/>
      <c r="N212" s="148"/>
      <c r="O212" s="149"/>
      <c r="P212" s="149"/>
      <c r="Q212" s="148"/>
      <c r="R212" s="149"/>
      <c r="S212" s="149"/>
      <c r="T212" s="148"/>
      <c r="U212" s="149"/>
      <c r="V212" s="149"/>
      <c r="W212" s="149"/>
      <c r="X212" s="150">
        <f t="shared" si="1"/>
        <v>1.584367573</v>
      </c>
      <c r="Y212" s="150">
        <f t="shared" si="2"/>
        <v>-1.584367573</v>
      </c>
    </row>
    <row r="213" ht="15.75" customHeight="1">
      <c r="A213" s="119">
        <v>212.0</v>
      </c>
      <c r="B213" s="143" t="str">
        <f t="array" ref="B213">index(Systems!$A:$E,match($A213,Systems!$A:$A,),match(B$1,Systems!$2:$2,))&amp;if(not(isblank(index(Systems!$A:$E,match($A213,Systems!$A:$A,),match(Systems!$C$2,Systems!$2:$2,))))," ["&amp;index(Systems!$A:$E,match($A213,Systems!$A:$A,),match(Systems!$C$2,Systems!$2:$2,))&amp;"]",)</f>
        <v>Auldhouse</v>
      </c>
      <c r="C213" s="144">
        <f t="array" ref="C213">round((F213-average(I213,L213,O213,R213,U213))*X213+if($B213=$H213,0,iferror(average(vlookup({$H213,$K213,$N213,$Q213,$T213},$B:$D,column(B$1),0)),index(C:C,match($H213,$B:$B,)))),3)</f>
        <v>-51.012</v>
      </c>
      <c r="D213" s="144">
        <f t="array" ref="D213">round((G213-average(J213,M213,P213,S213,V213))*Y213+if($B213=$H213,0,iferror(average(vlookup({$H213,$K213,$N213,$Q213,$T213},$B:$D,column(C$1),0)),index(D:D,match($H213,$B:$B,)))),3)</f>
        <v>139.198</v>
      </c>
      <c r="E213" s="145">
        <v>2764.0</v>
      </c>
      <c r="F213" s="146">
        <v>656.252</v>
      </c>
      <c r="G213" s="146">
        <v>318.233</v>
      </c>
      <c r="H213" s="147" t="s">
        <v>404</v>
      </c>
      <c r="I213" s="146">
        <v>688.449</v>
      </c>
      <c r="J213" s="146">
        <v>406.09</v>
      </c>
      <c r="K213" s="148"/>
      <c r="L213" s="149"/>
      <c r="M213" s="149"/>
      <c r="N213" s="148"/>
      <c r="O213" s="149"/>
      <c r="P213" s="149"/>
      <c r="Q213" s="148"/>
      <c r="R213" s="149"/>
      <c r="S213" s="149"/>
      <c r="T213" s="148"/>
      <c r="U213" s="149"/>
      <c r="V213" s="149"/>
      <c r="W213" s="149"/>
      <c r="X213" s="150">
        <f t="shared" si="1"/>
        <v>1.584367573</v>
      </c>
      <c r="Y213" s="150">
        <f t="shared" si="2"/>
        <v>-1.584367573</v>
      </c>
    </row>
    <row r="214" ht="15.75" customHeight="1">
      <c r="A214" s="119">
        <v>213.0</v>
      </c>
      <c r="B214" s="143" t="str">
        <f t="array" ref="B214">index(Systems!$A:$E,match($A214,Systems!$A:$A,),match(B$1,Systems!$2:$2,))&amp;if(not(isblank(index(Systems!$A:$E,match($A214,Systems!$A:$A,),match(Systems!$C$2,Systems!$2:$2,))))," ["&amp;index(Systems!$A:$E,match($A214,Systems!$A:$A,),match(Systems!$C$2,Systems!$2:$2,))&amp;"]",)</f>
        <v>Aur</v>
      </c>
      <c r="C214" s="144">
        <f t="array" ref="C214">round((F214-average(I214,L214,O214,R214,U214))*X214+if($B214=$H214,0,iferror(average(vlookup({$H214,$K214,$N214,$Q214,$T214},$B:$D,column(B$1),0)),index(C:C,match($H214,$B:$B,)))),3)</f>
        <v>-146.796</v>
      </c>
      <c r="D214" s="144">
        <f t="array" ref="D214">round((G214-average(J214,M214,P214,S214,V214))*Y214+if($B214=$H214,0,iferror(average(vlookup({$H214,$K214,$N214,$Q214,$T214},$B:$D,column(C$1),0)),index(D:D,match($H214,$B:$B,)))),3)</f>
        <v>134.372</v>
      </c>
      <c r="E214" s="145">
        <v>2764.0</v>
      </c>
      <c r="F214" s="146">
        <v>595.796</v>
      </c>
      <c r="G214" s="146">
        <v>321.279</v>
      </c>
      <c r="H214" s="147" t="s">
        <v>404</v>
      </c>
      <c r="I214" s="146">
        <v>688.449</v>
      </c>
      <c r="J214" s="146">
        <v>406.09</v>
      </c>
      <c r="K214" s="148"/>
      <c r="L214" s="149"/>
      <c r="M214" s="149"/>
      <c r="N214" s="148"/>
      <c r="O214" s="149"/>
      <c r="P214" s="149"/>
      <c r="Q214" s="148"/>
      <c r="R214" s="149"/>
      <c r="S214" s="149"/>
      <c r="T214" s="148"/>
      <c r="U214" s="149"/>
      <c r="V214" s="149"/>
      <c r="W214" s="149"/>
      <c r="X214" s="150">
        <f t="shared" si="1"/>
        <v>1.584367573</v>
      </c>
      <c r="Y214" s="150">
        <f t="shared" si="2"/>
        <v>-1.584367573</v>
      </c>
    </row>
    <row r="215" ht="15.75" customHeight="1">
      <c r="A215" s="119">
        <v>214.0</v>
      </c>
      <c r="B215" s="143" t="str">
        <f t="array" ref="B215">index(Systems!$A:$E,match($A215,Systems!$A:$A,),match(B$1,Systems!$2:$2,))&amp;if(not(isblank(index(Systems!$A:$E,match($A215,Systems!$A:$A,),match(Systems!$C$2,Systems!$2:$2,))))," ["&amp;index(Systems!$A:$E,match($A215,Systems!$A:$A,),match(Systems!$C$2,Systems!$2:$2,))&amp;"]",)</f>
        <v>Austerlitz [Scauld (3130+)]</v>
      </c>
      <c r="C215" s="144">
        <f t="array" ref="C215">round((F215-average(I215,L215,O215,R215,U215))*X215+if($B215=$H215,0,iferror(average(vlookup({$H215,$K215,$N215,$Q215,$T215},$B:$D,column(B$1),0)),index(C:C,match($H215,$B:$B,)))),3)</f>
        <v>-432.673</v>
      </c>
      <c r="D215" s="144">
        <f t="array" ref="D215">round((G215-average(J215,M215,P215,S215,V215))*Y215+if($B215=$H215,0,iferror(average(vlookup({$H215,$K215,$N215,$Q215,$T215},$B:$D,column(C$1),0)),index(D:D,match($H215,$B:$B,)))),3)</f>
        <v>306.258</v>
      </c>
      <c r="E215" s="145">
        <v>2764.0</v>
      </c>
      <c r="F215" s="146">
        <v>415.36</v>
      </c>
      <c r="G215" s="146">
        <v>212.79</v>
      </c>
      <c r="H215" s="147" t="s">
        <v>404</v>
      </c>
      <c r="I215" s="146">
        <v>688.449</v>
      </c>
      <c r="J215" s="146">
        <v>406.09</v>
      </c>
      <c r="K215" s="148"/>
      <c r="L215" s="149"/>
      <c r="M215" s="149"/>
      <c r="N215" s="148"/>
      <c r="O215" s="149"/>
      <c r="P215" s="149"/>
      <c r="Q215" s="148"/>
      <c r="R215" s="149"/>
      <c r="S215" s="149"/>
      <c r="T215" s="148"/>
      <c r="U215" s="149"/>
      <c r="V215" s="149"/>
      <c r="W215" s="149"/>
      <c r="X215" s="150">
        <f t="shared" si="1"/>
        <v>1.584367573</v>
      </c>
      <c r="Y215" s="150">
        <f t="shared" si="2"/>
        <v>-1.584367573</v>
      </c>
    </row>
    <row r="216" ht="15.75" customHeight="1">
      <c r="A216" s="119">
        <v>215.0</v>
      </c>
      <c r="B216" s="143" t="str">
        <f t="array" ref="B216">index(Systems!$A:$E,match($A216,Systems!$A:$A,),match(B$1,Systems!$2:$2,))&amp;if(not(isblank(index(Systems!$A:$E,match($A216,Systems!$A:$A,),match(Systems!$C$2,Systems!$2:$2,))))," ["&amp;index(Systems!$A:$E,match($A216,Systems!$A:$A,),match(Systems!$C$2,Systems!$2:$2,))&amp;"]",)</f>
        <v>Australia</v>
      </c>
      <c r="C216" s="144">
        <f t="array" ref="C216">round((F216-average(I216,L216,O216,R216,U216))*X216+if($B216=$H216,0,iferror(average(vlookup({$H216,$K216,$N216,$Q216,$T216},$B:$D,column(B$1),0)),index(C:C,match($H216,$B:$B,)))),3)</f>
        <v>-304.298</v>
      </c>
      <c r="D216" s="144">
        <f t="array" ref="D216">round((G216-average(J216,M216,P216,S216,V216))*Y216+if($B216=$H216,0,iferror(average(vlookup({$H216,$K216,$N216,$Q216,$T216},$B:$D,column(C$1),0)),index(D:D,match($H216,$B:$B,)))),3)</f>
        <v>289.472</v>
      </c>
      <c r="E216" s="145">
        <v>2764.0</v>
      </c>
      <c r="F216" s="146">
        <v>496.386</v>
      </c>
      <c r="G216" s="146">
        <v>223.385</v>
      </c>
      <c r="H216" s="147" t="s">
        <v>404</v>
      </c>
      <c r="I216" s="146">
        <v>688.449</v>
      </c>
      <c r="J216" s="146">
        <v>406.09</v>
      </c>
      <c r="K216" s="148"/>
      <c r="L216" s="149"/>
      <c r="M216" s="149"/>
      <c r="N216" s="148"/>
      <c r="O216" s="149"/>
      <c r="P216" s="149"/>
      <c r="Q216" s="148"/>
      <c r="R216" s="149"/>
      <c r="S216" s="149"/>
      <c r="T216" s="148"/>
      <c r="U216" s="149"/>
      <c r="V216" s="149"/>
      <c r="W216" s="149"/>
      <c r="X216" s="150">
        <f t="shared" si="1"/>
        <v>1.584367573</v>
      </c>
      <c r="Y216" s="150">
        <f t="shared" si="2"/>
        <v>-1.584367573</v>
      </c>
    </row>
    <row r="217" ht="15.75" customHeight="1">
      <c r="A217" s="119">
        <v>216.0</v>
      </c>
      <c r="B217" s="143" t="str">
        <f t="array" ref="B217">index(Systems!$A:$E,match($A217,Systems!$A:$A,),match(B$1,Systems!$2:$2,))&amp;if(not(isblank(index(Systems!$A:$E,match($A217,Systems!$A:$A,),match(Systems!$C$2,Systems!$2:$2,))))," ["&amp;index(Systems!$A:$E,match($A217,Systems!$A:$A,),match(Systems!$C$2,Systems!$2:$2,))&amp;"]",)</f>
        <v>Autumn Wind</v>
      </c>
      <c r="C217" s="144">
        <f t="array" ref="C217">round((F217-average(I217,L217,O217,R217,U217))*X217+if($B217=$H217,0,iferror(average(vlookup({$H217,$K217,$N217,$Q217,$T217},$B:$D,column(B$1),0)),index(C:C,match($H217,$B:$B,)))),3)</f>
        <v>-167.512</v>
      </c>
      <c r="D217" s="144">
        <f t="array" ref="D217">round((G217-average(J217,M217,P217,S217,V217))*Y217+if($B217=$H217,0,iferror(average(vlookup({$H217,$K217,$N217,$Q217,$T217},$B:$D,column(C$1),0)),index(D:D,match($H217,$B:$B,)))),3)</f>
        <v>-87.419</v>
      </c>
      <c r="E217" s="145">
        <v>2764.0</v>
      </c>
      <c r="F217" s="146">
        <v>582.721</v>
      </c>
      <c r="G217" s="146">
        <v>461.266</v>
      </c>
      <c r="H217" s="147" t="s">
        <v>404</v>
      </c>
      <c r="I217" s="146">
        <v>688.449</v>
      </c>
      <c r="J217" s="146">
        <v>406.09</v>
      </c>
      <c r="K217" s="148"/>
      <c r="L217" s="149"/>
      <c r="M217" s="149"/>
      <c r="N217" s="148"/>
      <c r="O217" s="149"/>
      <c r="P217" s="149"/>
      <c r="Q217" s="148"/>
      <c r="R217" s="149"/>
      <c r="S217" s="149"/>
      <c r="T217" s="148"/>
      <c r="U217" s="149"/>
      <c r="V217" s="149"/>
      <c r="W217" s="149"/>
      <c r="X217" s="150">
        <f t="shared" si="1"/>
        <v>1.584367573</v>
      </c>
      <c r="Y217" s="150">
        <f t="shared" si="2"/>
        <v>-1.584367573</v>
      </c>
    </row>
    <row r="218" ht="15.75" customHeight="1">
      <c r="A218" s="119">
        <v>217.0</v>
      </c>
      <c r="B218" s="143" t="str">
        <f t="array" ref="B218">index(Systems!$A:$E,match($A218,Systems!$A:$A,),match(B$1,Systems!$2:$2,))&amp;if(not(isblank(index(Systems!$A:$E,match($A218,Systems!$A:$A,),match(Systems!$C$2,Systems!$2:$2,))))," ["&amp;index(Systems!$A:$E,match($A218,Systems!$A:$A,),match(Systems!$C$2,Systems!$2:$2,))&amp;"]",)</f>
        <v>Avawatz</v>
      </c>
      <c r="C218" s="144">
        <f t="array" ref="C218">round((F218-average(I218,L218,O218,R218,U218))*X218+if($B218=$H218,0,iferror(average(vlookup({$H218,$K218,$N218,$Q218,$T218},$B:$D,column(B$1),0)),index(C:C,match($H218,$B:$B,)))),3)</f>
        <v>164.91</v>
      </c>
      <c r="D218" s="144">
        <f t="array" ref="D218">round((G218-average(J218,M218,P218,S218,V218))*Y218+if($B218=$H218,0,iferror(average(vlookup({$H218,$K218,$N218,$Q218,$T218},$B:$D,column(C$1),0)),index(D:D,match($H218,$B:$B,)))),3)</f>
        <v>-29.514</v>
      </c>
      <c r="E218" s="145">
        <v>2764.0</v>
      </c>
      <c r="F218" s="146">
        <v>792.535</v>
      </c>
      <c r="G218" s="146">
        <v>424.718</v>
      </c>
      <c r="H218" s="147" t="s">
        <v>404</v>
      </c>
      <c r="I218" s="146">
        <v>688.449</v>
      </c>
      <c r="J218" s="146">
        <v>406.09</v>
      </c>
      <c r="K218" s="148"/>
      <c r="L218" s="149"/>
      <c r="M218" s="149"/>
      <c r="N218" s="148"/>
      <c r="O218" s="149"/>
      <c r="P218" s="149"/>
      <c r="Q218" s="148"/>
      <c r="R218" s="149"/>
      <c r="S218" s="149"/>
      <c r="T218" s="148"/>
      <c r="U218" s="149"/>
      <c r="V218" s="149"/>
      <c r="W218" s="149"/>
      <c r="X218" s="150">
        <f t="shared" si="1"/>
        <v>1.584367573</v>
      </c>
      <c r="Y218" s="150">
        <f t="shared" si="2"/>
        <v>-1.584367573</v>
      </c>
    </row>
    <row r="219" ht="15.75" customHeight="1">
      <c r="A219" s="119">
        <v>218.0</v>
      </c>
      <c r="B219" s="143" t="str">
        <f t="array" ref="B219">index(Systems!$A:$E,match($A219,Systems!$A:$A,),match(B$1,Systems!$2:$2,))&amp;if(not(isblank(index(Systems!$A:$E,match($A219,Systems!$A:$A,),match(Systems!$C$2,Systems!$2:$2,))))," ["&amp;index(Systems!$A:$E,match($A219,Systems!$A:$A,),match(Systems!$C$2,Systems!$2:$2,))&amp;"]",)</f>
        <v>Avellaneda</v>
      </c>
      <c r="C219" s="144">
        <f t="array" ref="C219">round((F219-average(I219,L219,O219,R219,U219))*X219+if($B219=$H219,0,iferror(average(vlookup({$H219,$K219,$N219,$Q219,$T219},$B:$D,column(B$1),0)),index(C:C,match($H219,$B:$B,)))),3)</f>
        <v>-57.652</v>
      </c>
      <c r="D219" s="144">
        <f t="array" ref="D219">round((G219-average(J219,M219,P219,S219,V219))*Y219+if($B219=$H219,0,iferror(average(vlookup({$H219,$K219,$N219,$Q219,$T219},$B:$D,column(C$1),0)),index(D:D,match($H219,$B:$B,)))),3)</f>
        <v>-82.243</v>
      </c>
      <c r="E219" s="145">
        <v>2764.0</v>
      </c>
      <c r="F219" s="146">
        <v>652.061</v>
      </c>
      <c r="G219" s="146">
        <v>457.999</v>
      </c>
      <c r="H219" s="147" t="s">
        <v>404</v>
      </c>
      <c r="I219" s="146">
        <v>688.449</v>
      </c>
      <c r="J219" s="146">
        <v>406.09</v>
      </c>
      <c r="K219" s="148"/>
      <c r="L219" s="149"/>
      <c r="M219" s="149"/>
      <c r="N219" s="148"/>
      <c r="O219" s="149"/>
      <c r="P219" s="149"/>
      <c r="Q219" s="148"/>
      <c r="R219" s="149"/>
      <c r="S219" s="149"/>
      <c r="T219" s="148"/>
      <c r="U219" s="149"/>
      <c r="V219" s="149"/>
      <c r="W219" s="149"/>
      <c r="X219" s="150">
        <f t="shared" si="1"/>
        <v>1.584367573</v>
      </c>
      <c r="Y219" s="150">
        <f t="shared" si="2"/>
        <v>-1.584367573</v>
      </c>
    </row>
    <row r="220" ht="15.75" customHeight="1">
      <c r="A220" s="119">
        <v>219.0</v>
      </c>
      <c r="B220" s="143" t="str">
        <f t="array" ref="B220">index(Systems!$A:$E,match($A220,Systems!$A:$A,),match(B$1,Systems!$2:$2,))&amp;if(not(isblank(index(Systems!$A:$E,match($A220,Systems!$A:$A,),match(Systems!$C$2,Systems!$2:$2,))))," ["&amp;index(Systems!$A:$E,match($A220,Systems!$A:$A,),match(Systems!$C$2,Systems!$2:$2,))&amp;"]",)</f>
        <v>Avigait</v>
      </c>
      <c r="C220" s="144">
        <f t="array" ref="C220">round((F220-average(I220,L220,O220,R220,U220))*X220+if($B220=$H220,0,iferror(average(vlookup({$H220,$K220,$N220,$Q220,$T220},$B:$D,column(B$1),0)),index(C:C,match($H220,$B:$B,)))),3)</f>
        <v>153.018</v>
      </c>
      <c r="D220" s="144">
        <f t="array" ref="D220">round((G220-average(J220,M220,P220,S220,V220))*Y220+if($B220=$H220,0,iferror(average(vlookup({$H220,$K220,$N220,$Q220,$T220},$B:$D,column(C$1),0)),index(D:D,match($H220,$B:$B,)))),3)</f>
        <v>-275.094</v>
      </c>
      <c r="E220" s="145">
        <v>2764.0</v>
      </c>
      <c r="F220" s="146">
        <v>785.029</v>
      </c>
      <c r="G220" s="146">
        <v>579.72</v>
      </c>
      <c r="H220" s="147" t="s">
        <v>404</v>
      </c>
      <c r="I220" s="146">
        <v>688.449</v>
      </c>
      <c r="J220" s="146">
        <v>406.09</v>
      </c>
      <c r="K220" s="148"/>
      <c r="L220" s="149"/>
      <c r="M220" s="149"/>
      <c r="N220" s="148"/>
      <c r="O220" s="149"/>
      <c r="P220" s="149"/>
      <c r="Q220" s="148"/>
      <c r="R220" s="149"/>
      <c r="S220" s="149"/>
      <c r="T220" s="148"/>
      <c r="U220" s="149"/>
      <c r="V220" s="149"/>
      <c r="W220" s="149"/>
      <c r="X220" s="150">
        <f t="shared" si="1"/>
        <v>1.584367573</v>
      </c>
      <c r="Y220" s="150">
        <f t="shared" si="2"/>
        <v>-1.584367573</v>
      </c>
    </row>
    <row r="221" ht="15.75" customHeight="1">
      <c r="A221" s="119">
        <v>220.0</v>
      </c>
      <c r="B221" s="143" t="str">
        <f t="array" ref="B221">index(Systems!$A:$E,match($A221,Systems!$A:$A,),match(B$1,Systems!$2:$2,))&amp;if(not(isblank(index(Systems!$A:$E,match($A221,Systems!$A:$A,),match(Systems!$C$2,Systems!$2:$2,))))," ["&amp;index(Systems!$A:$E,match($A221,Systems!$A:$A,),match(Systems!$C$2,Systems!$2:$2,))&amp;"]",)</f>
        <v>Avior</v>
      </c>
      <c r="C221" s="144">
        <f t="array" ref="C221">round((F221-average(I221,L221,O221,R221,U221))*X221+if($B221=$H221,0,iferror(average(vlookup({$H221,$K221,$N221,$Q221,$T221},$B:$D,column(B$1),0)),index(C:C,match($H221,$B:$B,)))),3)</f>
        <v>-116.865</v>
      </c>
      <c r="D221" s="144">
        <f t="array" ref="D221">round((G221-average(J221,M221,P221,S221,V221))*Y221+if($B221=$H221,0,iferror(average(vlookup({$H221,$K221,$N221,$Q221,$T221},$B:$D,column(C$1),0)),index(D:D,match($H221,$B:$B,)))),3)</f>
        <v>-163.191</v>
      </c>
      <c r="E221" s="145">
        <v>2764.0</v>
      </c>
      <c r="F221" s="146">
        <v>614.688</v>
      </c>
      <c r="G221" s="146">
        <v>509.091</v>
      </c>
      <c r="H221" s="147" t="s">
        <v>404</v>
      </c>
      <c r="I221" s="146">
        <v>688.449</v>
      </c>
      <c r="J221" s="146">
        <v>406.09</v>
      </c>
      <c r="K221" s="148"/>
      <c r="L221" s="149"/>
      <c r="M221" s="149"/>
      <c r="N221" s="148"/>
      <c r="O221" s="149"/>
      <c r="P221" s="149"/>
      <c r="Q221" s="148"/>
      <c r="R221" s="149"/>
      <c r="S221" s="149"/>
      <c r="T221" s="148"/>
      <c r="U221" s="149"/>
      <c r="V221" s="149"/>
      <c r="W221" s="149"/>
      <c r="X221" s="150">
        <f t="shared" si="1"/>
        <v>1.584367573</v>
      </c>
      <c r="Y221" s="150">
        <f t="shared" si="2"/>
        <v>-1.584367573</v>
      </c>
    </row>
    <row r="222" ht="15.75" customHeight="1">
      <c r="A222" s="119">
        <v>221.0</v>
      </c>
      <c r="B222" s="143" t="str">
        <f t="array" ref="B222">index(Systems!$A:$E,match($A222,Systems!$A:$A,),match(B$1,Systems!$2:$2,))&amp;if(not(isblank(index(Systems!$A:$E,match($A222,Systems!$A:$A,),match(Systems!$C$2,Systems!$2:$2,))))," ["&amp;index(Systems!$A:$E,match($A222,Systems!$A:$A,),match(Systems!$C$2,Systems!$2:$2,))&amp;"]",)</f>
        <v>Avon</v>
      </c>
      <c r="C222" s="144">
        <f t="array" ref="C222">round((F222-average(I222,L222,O222,R222,U222))*X222+if($B222=$H222,0,iferror(average(vlookup({$H222,$K222,$N222,$Q222,$T222},$B:$D,column(B$1),0)),index(C:C,match($H222,$B:$B,)))),3)</f>
        <v>150.086</v>
      </c>
      <c r="D222" s="144">
        <f t="array" ref="D222">round((G222-average(J222,M222,P222,S222,V222))*Y222+if($B222=$H222,0,iferror(average(vlookup({$H222,$K222,$N222,$Q222,$T222},$B:$D,column(C$1),0)),index(D:D,match($H222,$B:$B,)))),3)</f>
        <v>250.796</v>
      </c>
      <c r="E222" s="145">
        <v>2764.0</v>
      </c>
      <c r="F222" s="146">
        <v>783.178</v>
      </c>
      <c r="G222" s="146">
        <v>247.796</v>
      </c>
      <c r="H222" s="147" t="s">
        <v>404</v>
      </c>
      <c r="I222" s="146">
        <v>688.449</v>
      </c>
      <c r="J222" s="146">
        <v>406.09</v>
      </c>
      <c r="K222" s="148"/>
      <c r="L222" s="149"/>
      <c r="M222" s="149"/>
      <c r="N222" s="148"/>
      <c r="O222" s="149"/>
      <c r="P222" s="149"/>
      <c r="Q222" s="148"/>
      <c r="R222" s="149"/>
      <c r="S222" s="149"/>
      <c r="T222" s="148"/>
      <c r="U222" s="149"/>
      <c r="V222" s="149"/>
      <c r="W222" s="149"/>
      <c r="X222" s="150">
        <f t="shared" si="1"/>
        <v>1.584367573</v>
      </c>
      <c r="Y222" s="150">
        <f t="shared" si="2"/>
        <v>-1.584367573</v>
      </c>
    </row>
    <row r="223" ht="15.75" customHeight="1">
      <c r="A223" s="119">
        <v>222.0</v>
      </c>
      <c r="B223" s="143" t="str">
        <f t="array" ref="B223">index(Systems!$A:$E,match($A223,Systems!$A:$A,),match(B$1,Systems!$2:$2,))&amp;if(not(isblank(index(Systems!$A:$E,match($A223,Systems!$A:$A,),match(Systems!$C$2,Systems!$2:$2,))))," ["&amp;index(Systems!$A:$E,match($A223,Systems!$A:$A,),match(Systems!$C$2,Systems!$2:$2,))&amp;"]",)</f>
        <v>Avranches</v>
      </c>
      <c r="C223" s="144">
        <f t="array" ref="C223">round((F223-average(I223,L223,O223,R223,U223))*X223+if($B223=$H223,0,iferror(average(vlookup({$H223,$K223,$N223,$Q223,$T223},$B:$D,column(B$1),0)),index(C:C,match($H223,$B:$B,)))),3)</f>
        <v>324.654</v>
      </c>
      <c r="D223" s="144">
        <f t="array" ref="D223">round((G223-average(J223,M223,P223,S223,V223))*Y223+if($B223=$H223,0,iferror(average(vlookup({$H223,$K223,$N223,$Q223,$T223},$B:$D,column(C$1),0)),index(D:D,match($H223,$B:$B,)))),3)</f>
        <v>102.398</v>
      </c>
      <c r="E223" s="145">
        <v>2764.0</v>
      </c>
      <c r="F223" s="146">
        <v>893.36</v>
      </c>
      <c r="G223" s="146">
        <v>341.46</v>
      </c>
      <c r="H223" s="147" t="s">
        <v>404</v>
      </c>
      <c r="I223" s="146">
        <v>688.449</v>
      </c>
      <c r="J223" s="146">
        <v>406.09</v>
      </c>
      <c r="K223" s="148"/>
      <c r="L223" s="149"/>
      <c r="M223" s="149"/>
      <c r="N223" s="148"/>
      <c r="O223" s="149"/>
      <c r="P223" s="149"/>
      <c r="Q223" s="148"/>
      <c r="R223" s="149"/>
      <c r="S223" s="149"/>
      <c r="T223" s="148"/>
      <c r="U223" s="149"/>
      <c r="V223" s="149"/>
      <c r="W223" s="149"/>
      <c r="X223" s="150">
        <f t="shared" si="1"/>
        <v>1.584367573</v>
      </c>
      <c r="Y223" s="150">
        <f t="shared" si="2"/>
        <v>-1.584367573</v>
      </c>
    </row>
    <row r="224" ht="15.75" customHeight="1">
      <c r="A224" s="119">
        <v>223.0</v>
      </c>
      <c r="B224" s="143" t="str">
        <f t="array" ref="B224">index(Systems!$A:$E,match($A224,Systems!$A:$A,),match(B$1,Systems!$2:$2,))&amp;if(not(isblank(index(Systems!$A:$E,match($A224,Systems!$A:$A,),match(Systems!$C$2,Systems!$2:$2,))))," ["&amp;index(Systems!$A:$E,match($A224,Systems!$A:$A,),match(Systems!$C$2,Systems!$2:$2,))&amp;"]",)</f>
        <v>Awano</v>
      </c>
      <c r="C224" s="144">
        <f t="array" ref="C224">round((F224-average(I224,L224,O224,R224,U224))*X224+if($B224=$H224,0,iferror(average(vlookup({$H224,$K224,$N224,$Q224,$T224},$B:$D,column(B$1),0)),index(C:C,match($H224,$B:$B,)))),3)</f>
        <v>95.899</v>
      </c>
      <c r="D224" s="144">
        <f t="array" ref="D224">round((G224-average(J224,M224,P224,S224,V224))*Y224+if($B224=$H224,0,iferror(average(vlookup({$H224,$K224,$N224,$Q224,$T224},$B:$D,column(C$1),0)),index(D:D,match($H224,$B:$B,)))),3)</f>
        <v>160.994</v>
      </c>
      <c r="E224" s="145">
        <v>2764.0</v>
      </c>
      <c r="F224" s="146">
        <v>748.977</v>
      </c>
      <c r="G224" s="146">
        <v>304.476</v>
      </c>
      <c r="H224" s="147" t="s">
        <v>404</v>
      </c>
      <c r="I224" s="146">
        <v>688.449</v>
      </c>
      <c r="J224" s="146">
        <v>406.09</v>
      </c>
      <c r="K224" s="148"/>
      <c r="L224" s="149"/>
      <c r="M224" s="149"/>
      <c r="N224" s="148"/>
      <c r="O224" s="149"/>
      <c r="P224" s="149"/>
      <c r="Q224" s="148"/>
      <c r="R224" s="149"/>
      <c r="S224" s="149"/>
      <c r="T224" s="148"/>
      <c r="U224" s="149"/>
      <c r="V224" s="149"/>
      <c r="W224" s="149"/>
      <c r="X224" s="150">
        <f t="shared" si="1"/>
        <v>1.584367573</v>
      </c>
      <c r="Y224" s="150">
        <f t="shared" si="2"/>
        <v>-1.584367573</v>
      </c>
    </row>
    <row r="225" ht="15.75" customHeight="1">
      <c r="A225" s="119">
        <v>224.0</v>
      </c>
      <c r="B225" s="143" t="str">
        <f t="array" ref="B225">index(Systems!$A:$E,match($A225,Systems!$A:$A,),match(B$1,Systems!$2:$2,))&amp;if(not(isblank(index(Systems!$A:$E,match($A225,Systems!$A:$A,),match(Systems!$C$2,Systems!$2:$2,))))," ["&amp;index(Systems!$A:$E,match($A225,Systems!$A:$A,),match(Systems!$C$2,Systems!$2:$2,))&amp;"]",)</f>
        <v>Awyron</v>
      </c>
      <c r="C225" s="144">
        <f t="array" ref="C225">round((F225-average(I225,L225,O225,R225,U225))*X225+if($B225=$H225,0,iferror(average(vlookup({$H225,$K225,$N225,$Q225,$T225},$B:$D,column(B$1),0)),index(C:C,match($H225,$B:$B,)))),3)</f>
        <v>-265.18</v>
      </c>
      <c r="D225" s="144">
        <f t="array" ref="D225">round((G225-average(J225,M225,P225,S225,V225))*Y225+if($B225=$H225,0,iferror(average(vlookup({$H225,$K225,$N225,$Q225,$T225},$B:$D,column(C$1),0)),index(D:D,match($H225,$B:$B,)))),3)</f>
        <v>411.661</v>
      </c>
      <c r="E225" s="145">
        <v>2764.0</v>
      </c>
      <c r="F225" s="146">
        <v>521.076</v>
      </c>
      <c r="G225" s="146">
        <v>146.263</v>
      </c>
      <c r="H225" s="147" t="s">
        <v>404</v>
      </c>
      <c r="I225" s="146">
        <v>688.449</v>
      </c>
      <c r="J225" s="146">
        <v>406.09</v>
      </c>
      <c r="K225" s="148"/>
      <c r="L225" s="149"/>
      <c r="M225" s="149"/>
      <c r="N225" s="148"/>
      <c r="O225" s="149"/>
      <c r="P225" s="149"/>
      <c r="Q225" s="148"/>
      <c r="R225" s="149"/>
      <c r="S225" s="149"/>
      <c r="T225" s="148"/>
      <c r="U225" s="149"/>
      <c r="V225" s="149"/>
      <c r="W225" s="149"/>
      <c r="X225" s="150">
        <f t="shared" si="1"/>
        <v>1.584367573</v>
      </c>
      <c r="Y225" s="150">
        <f t="shared" si="2"/>
        <v>-1.584367573</v>
      </c>
    </row>
    <row r="226" ht="15.75" customHeight="1">
      <c r="A226" s="119">
        <v>225.0</v>
      </c>
      <c r="B226" s="143" t="str">
        <f t="array" ref="B226">index(Systems!$A:$E,match($A226,Systems!$A:$A,),match(B$1,Systems!$2:$2,))&amp;if(not(isblank(index(Systems!$A:$E,match($A226,Systems!$A:$A,),match(Systems!$C$2,Systems!$2:$2,))))," ["&amp;index(Systems!$A:$E,match($A226,Systems!$A:$A,),match(Systems!$C$2,Systems!$2:$2,))&amp;"]",)</f>
        <v>Axton</v>
      </c>
      <c r="C226" s="144">
        <f t="array" ref="C226">round((F226-average(I226,L226,O226,R226,U226))*X226+if($B226=$H226,0,iferror(average(vlookup({$H226,$K226,$N226,$Q226,$T226},$B:$D,column(B$1),0)),index(C:C,match($H226,$B:$B,)))),3)</f>
        <v>127.169</v>
      </c>
      <c r="D226" s="144">
        <f t="array" ref="D226">round((G226-average(J226,M226,P226,S226,V226))*Y226+if($B226=$H226,0,iferror(average(vlookup({$H226,$K226,$N226,$Q226,$T226},$B:$D,column(C$1),0)),index(D:D,match($H226,$B:$B,)))),3)</f>
        <v>-113.236</v>
      </c>
      <c r="E226" s="145">
        <v>2764.0</v>
      </c>
      <c r="F226" s="146">
        <v>768.714</v>
      </c>
      <c r="G226" s="146">
        <v>477.561</v>
      </c>
      <c r="H226" s="147" t="s">
        <v>404</v>
      </c>
      <c r="I226" s="146">
        <v>688.449</v>
      </c>
      <c r="J226" s="146">
        <v>406.09</v>
      </c>
      <c r="K226" s="148"/>
      <c r="L226" s="149"/>
      <c r="M226" s="149"/>
      <c r="N226" s="148"/>
      <c r="O226" s="149"/>
      <c r="P226" s="149"/>
      <c r="Q226" s="148"/>
      <c r="R226" s="149"/>
      <c r="S226" s="149"/>
      <c r="T226" s="148"/>
      <c r="U226" s="149"/>
      <c r="V226" s="149"/>
      <c r="W226" s="149"/>
      <c r="X226" s="150">
        <f t="shared" si="1"/>
        <v>1.584367573</v>
      </c>
      <c r="Y226" s="150">
        <f t="shared" si="2"/>
        <v>-1.584367573</v>
      </c>
    </row>
    <row r="227" ht="15.75" customHeight="1">
      <c r="A227" s="119">
        <v>226.0</v>
      </c>
      <c r="B227" s="143" t="str">
        <f t="array" ref="B227">index(Systems!$A:$E,match($A227,Systems!$A:$A,),match(B$1,Systems!$2:$2,))&amp;if(not(isblank(index(Systems!$A:$E,match($A227,Systems!$A:$A,),match(Systems!$C$2,Systems!$2:$2,))))," ["&amp;index(Systems!$A:$E,match($A227,Systems!$A:$A,),match(Systems!$C$2,Systems!$2:$2,))&amp;"]",)</f>
        <v>Ayacucho</v>
      </c>
      <c r="C227" s="144">
        <f t="array" ref="C227">round((F227-average(I227,L227,O227,R227,U227))*X227+if($B227=$H227,0,iferror(average(vlookup({$H227,$K227,$N227,$Q227,$T227},$B:$D,column(B$1),0)),index(C:C,match($H227,$B:$B,)))),3)</f>
        <v>-403.306</v>
      </c>
      <c r="D227" s="144">
        <f t="array" ref="D227">round((G227-average(J227,M227,P227,S227,V227))*Y227+if($B227=$H227,0,iferror(average(vlookup({$H227,$K227,$N227,$Q227,$T227},$B:$D,column(C$1),0)),index(D:D,match($H227,$B:$B,)))),3)</f>
        <v>52.938</v>
      </c>
      <c r="E227" s="145">
        <v>2764.0</v>
      </c>
      <c r="F227" s="146">
        <v>433.896</v>
      </c>
      <c r="G227" s="146">
        <v>372.677</v>
      </c>
      <c r="H227" s="147" t="s">
        <v>404</v>
      </c>
      <c r="I227" s="146">
        <v>688.449</v>
      </c>
      <c r="J227" s="146">
        <v>406.09</v>
      </c>
      <c r="K227" s="148"/>
      <c r="L227" s="149"/>
      <c r="M227" s="149"/>
      <c r="N227" s="148"/>
      <c r="O227" s="149"/>
      <c r="P227" s="149"/>
      <c r="Q227" s="148"/>
      <c r="R227" s="149"/>
      <c r="S227" s="149"/>
      <c r="T227" s="148"/>
      <c r="U227" s="149"/>
      <c r="V227" s="149"/>
      <c r="W227" s="149"/>
      <c r="X227" s="150">
        <f t="shared" si="1"/>
        <v>1.584367573</v>
      </c>
      <c r="Y227" s="150">
        <f t="shared" si="2"/>
        <v>-1.584367573</v>
      </c>
    </row>
    <row r="228" ht="15.75" customHeight="1">
      <c r="A228" s="119">
        <v>227.0</v>
      </c>
      <c r="B228" s="143" t="str">
        <f t="array" ref="B228">index(Systems!$A:$E,match($A228,Systems!$A:$A,),match(B$1,Systems!$2:$2,))&amp;if(not(isblank(index(Systems!$A:$E,match($A228,Systems!$A:$A,),match(Systems!$C$2,Systems!$2:$2,))))," ["&amp;index(Systems!$A:$E,match($A228,Systems!$A:$A,),match(Systems!$C$2,Systems!$2:$2,))&amp;"]",)</f>
        <v>Aylmer</v>
      </c>
      <c r="C228" s="144">
        <f t="array" ref="C228">round((F228-average(I228,L228,O228,R228,U228))*X228+if($B228=$H228,0,iferror(average(vlookup({$H228,$K228,$N228,$Q228,$T228},$B:$D,column(B$1),0)),index(C:C,match($H228,$B:$B,)))),3)</f>
        <v>-390.827</v>
      </c>
      <c r="D228" s="144">
        <f t="array" ref="D228">round((G228-average(J228,M228,P228,S228,V228))*Y228+if($B228=$H228,0,iferror(average(vlookup({$H228,$K228,$N228,$Q228,$T228},$B:$D,column(C$1),0)),index(D:D,match($H228,$B:$B,)))),3)</f>
        <v>-141.977</v>
      </c>
      <c r="E228" s="145">
        <v>2764.0</v>
      </c>
      <c r="F228" s="146">
        <v>441.772</v>
      </c>
      <c r="G228" s="146">
        <v>495.701</v>
      </c>
      <c r="H228" s="147" t="s">
        <v>404</v>
      </c>
      <c r="I228" s="146">
        <v>688.449</v>
      </c>
      <c r="J228" s="146">
        <v>406.09</v>
      </c>
      <c r="K228" s="148"/>
      <c r="L228" s="149"/>
      <c r="M228" s="149"/>
      <c r="N228" s="148"/>
      <c r="O228" s="149"/>
      <c r="P228" s="149"/>
      <c r="Q228" s="148"/>
      <c r="R228" s="149"/>
      <c r="S228" s="149"/>
      <c r="T228" s="148"/>
      <c r="U228" s="149"/>
      <c r="V228" s="149"/>
      <c r="W228" s="149"/>
      <c r="X228" s="150">
        <f t="shared" si="1"/>
        <v>1.584367573</v>
      </c>
      <c r="Y228" s="150">
        <f t="shared" si="2"/>
        <v>-1.584367573</v>
      </c>
    </row>
    <row r="229" ht="15.75" customHeight="1">
      <c r="A229" s="119">
        <v>228.0</v>
      </c>
      <c r="B229" s="143" t="str">
        <f t="array" ref="B229">index(Systems!$A:$E,match($A229,Systems!$A:$A,),match(B$1,Systems!$2:$2,))&amp;if(not(isblank(index(Systems!$A:$E,match($A229,Systems!$A:$A,),match(Systems!$C$2,Systems!$2:$2,))))," ["&amp;index(Systems!$A:$E,match($A229,Systems!$A:$A,),match(Systems!$C$2,Systems!$2:$2,))&amp;"]",)</f>
        <v>Ayn Tarma</v>
      </c>
      <c r="C229" s="144">
        <f t="array" ref="C229">round((F229-average(I229,L229,O229,R229,U229))*X229+if($B229=$H229,0,iferror(average(vlookup({$H229,$K229,$N229,$Q229,$T229},$B:$D,column(B$1),0)),index(C:C,match($H229,$B:$B,)))),3)</f>
        <v>-172.466</v>
      </c>
      <c r="D229" s="144">
        <f t="array" ref="D229">round((G229-average(J229,M229,P229,S229,V229))*Y229+if($B229=$H229,0,iferror(average(vlookup({$H229,$K229,$N229,$Q229,$T229},$B:$D,column(C$1),0)),index(D:D,match($H229,$B:$B,)))),3)</f>
        <v>-302.746</v>
      </c>
      <c r="E229" s="145">
        <v>2764.0</v>
      </c>
      <c r="F229" s="146">
        <v>579.594</v>
      </c>
      <c r="G229" s="146">
        <v>597.173</v>
      </c>
      <c r="H229" s="147" t="s">
        <v>404</v>
      </c>
      <c r="I229" s="146">
        <v>688.449</v>
      </c>
      <c r="J229" s="146">
        <v>406.09</v>
      </c>
      <c r="K229" s="148"/>
      <c r="L229" s="149"/>
      <c r="M229" s="149"/>
      <c r="N229" s="148"/>
      <c r="O229" s="149"/>
      <c r="P229" s="149"/>
      <c r="Q229" s="148"/>
      <c r="R229" s="149"/>
      <c r="S229" s="149"/>
      <c r="T229" s="148"/>
      <c r="U229" s="149"/>
      <c r="V229" s="149"/>
      <c r="W229" s="149"/>
      <c r="X229" s="150">
        <f t="shared" si="1"/>
        <v>1.584367573</v>
      </c>
      <c r="Y229" s="150">
        <f t="shared" si="2"/>
        <v>-1.584367573</v>
      </c>
    </row>
    <row r="230" ht="15.75" customHeight="1">
      <c r="A230" s="119">
        <v>229.0</v>
      </c>
      <c r="B230" s="143" t="str">
        <f t="array" ref="B230">index(Systems!$A:$E,match($A230,Systems!$A:$A,),match(B$1,Systems!$2:$2,))&amp;if(not(isblank(index(Systems!$A:$E,match($A230,Systems!$A:$A,),match(Systems!$C$2,Systems!$2:$2,))))," ["&amp;index(Systems!$A:$E,match($A230,Systems!$A:$A,),match(Systems!$C$2,Systems!$2:$2,))&amp;"]",)</f>
        <v>Azha</v>
      </c>
      <c r="C230" s="144">
        <f t="array" ref="C230">round((F230-average(I230,L230,O230,R230,U230))*X230+if($B230=$H230,0,iferror(average(vlookup({$H230,$K230,$N230,$Q230,$T230},$B:$D,column(B$1),0)),index(C:C,match($H230,$B:$B,)))),3)</f>
        <v>53.764</v>
      </c>
      <c r="D230" s="144">
        <f t="array" ref="D230">round((G230-average(J230,M230,P230,S230,V230))*Y230+if($B230=$H230,0,iferror(average(vlookup({$H230,$K230,$N230,$Q230,$T230},$B:$D,column(C$1),0)),index(D:D,match($H230,$B:$B,)))),3)</f>
        <v>-51.489</v>
      </c>
      <c r="E230" s="145">
        <v>2764.0</v>
      </c>
      <c r="F230" s="146">
        <v>722.383</v>
      </c>
      <c r="G230" s="146">
        <v>438.588</v>
      </c>
      <c r="H230" s="147" t="s">
        <v>404</v>
      </c>
      <c r="I230" s="146">
        <v>688.449</v>
      </c>
      <c r="J230" s="146">
        <v>406.09</v>
      </c>
      <c r="K230" s="148"/>
      <c r="L230" s="149"/>
      <c r="M230" s="149"/>
      <c r="N230" s="148"/>
      <c r="O230" s="149"/>
      <c r="P230" s="149"/>
      <c r="Q230" s="148"/>
      <c r="R230" s="149"/>
      <c r="S230" s="149"/>
      <c r="T230" s="148"/>
      <c r="U230" s="149"/>
      <c r="V230" s="149"/>
      <c r="W230" s="149"/>
      <c r="X230" s="150">
        <f t="shared" si="1"/>
        <v>1.584367573</v>
      </c>
      <c r="Y230" s="150">
        <f t="shared" si="2"/>
        <v>-1.584367573</v>
      </c>
    </row>
    <row r="231" ht="15.75" customHeight="1">
      <c r="A231" s="119">
        <v>230.0</v>
      </c>
      <c r="B231" s="143" t="str">
        <f t="array" ref="B231">index(Systems!$A:$E,match($A231,Systems!$A:$A,),match(B$1,Systems!$2:$2,))&amp;if(not(isblank(index(Systems!$A:$E,match($A231,Systems!$A:$A,),match(Systems!$C$2,Systems!$2:$2,))))," ["&amp;index(Systems!$A:$E,match($A231,Systems!$A:$A,),match(Systems!$C$2,Systems!$2:$2,))&amp;"]",)</f>
        <v>Azur</v>
      </c>
      <c r="C231" s="144">
        <f t="array" ref="C231">round((F231-average(I231,L231,O231,R231,U231))*X231+if($B231=$H231,0,iferror(average(vlookup({$H231,$K231,$N231,$Q231,$T231},$B:$D,column(B$1),0)),index(C:C,match($H231,$B:$B,)))),3)</f>
        <v>651.303</v>
      </c>
      <c r="D231" s="144">
        <f t="array" ref="D231">round((G231-average(J231,M231,P231,S231,V231))*Y231+if($B231=$H231,0,iferror(average(vlookup({$H231,$K231,$N231,$Q231,$T231},$B:$D,column(C$1),0)),index(D:D,match($H231,$B:$B,)))),3)</f>
        <v>257.747</v>
      </c>
      <c r="E231" s="145">
        <v>2764.0</v>
      </c>
      <c r="F231" s="146">
        <v>1099.53</v>
      </c>
      <c r="G231" s="146">
        <v>243.409</v>
      </c>
      <c r="H231" s="147" t="s">
        <v>404</v>
      </c>
      <c r="I231" s="146">
        <v>688.449</v>
      </c>
      <c r="J231" s="146">
        <v>406.09</v>
      </c>
      <c r="K231" s="148"/>
      <c r="L231" s="149"/>
      <c r="M231" s="149"/>
      <c r="N231" s="148"/>
      <c r="O231" s="149"/>
      <c r="P231" s="149"/>
      <c r="Q231" s="148"/>
      <c r="R231" s="149"/>
      <c r="S231" s="149"/>
      <c r="T231" s="148"/>
      <c r="U231" s="149"/>
      <c r="V231" s="149"/>
      <c r="W231" s="149"/>
      <c r="X231" s="150">
        <f t="shared" si="1"/>
        <v>1.584367573</v>
      </c>
      <c r="Y231" s="150">
        <f t="shared" si="2"/>
        <v>-1.584367573</v>
      </c>
    </row>
    <row r="232" ht="15.75" customHeight="1">
      <c r="A232" s="119">
        <v>231.0</v>
      </c>
      <c r="B232" s="143" t="str">
        <f t="array" ref="B232">index(Systems!$A:$E,match($A232,Systems!$A:$A,),match(B$1,Systems!$2:$2,))&amp;if(not(isblank(index(Systems!$A:$E,match($A232,Systems!$A:$A,),match(Systems!$C$2,Systems!$2:$2,))))," ["&amp;index(Systems!$A:$E,match($A232,Systems!$A:$A,),match(Systems!$C$2,Systems!$2:$2,))&amp;"]",)</f>
        <v>Babaeski</v>
      </c>
      <c r="C232" s="144">
        <f t="array" ref="C232">round((F232-average(I232,L232,O232,R232,U232))*X232+if($B232=$H232,0,iferror(average(vlookup({$H232,$K232,$N232,$Q232,$T232},$B:$D,column(B$1),0)),index(C:C,match($H232,$B:$B,)))),3)</f>
        <v>-137.586</v>
      </c>
      <c r="D232" s="144">
        <f t="array" ref="D232">round((G232-average(J232,M232,P232,S232,V232))*Y232+if($B232=$H232,0,iferror(average(vlookup({$H232,$K232,$N232,$Q232,$T232},$B:$D,column(C$1),0)),index(D:D,match($H232,$B:$B,)))),3)</f>
        <v>307.817</v>
      </c>
      <c r="E232" s="145">
        <v>2764.0</v>
      </c>
      <c r="F232" s="146">
        <v>601.609</v>
      </c>
      <c r="G232" s="146">
        <v>211.806</v>
      </c>
      <c r="H232" s="147" t="s">
        <v>404</v>
      </c>
      <c r="I232" s="146">
        <v>688.449</v>
      </c>
      <c r="J232" s="146">
        <v>406.09</v>
      </c>
      <c r="K232" s="148"/>
      <c r="L232" s="149"/>
      <c r="M232" s="149"/>
      <c r="N232" s="148"/>
      <c r="O232" s="149"/>
      <c r="P232" s="149"/>
      <c r="Q232" s="148"/>
      <c r="R232" s="149"/>
      <c r="S232" s="149"/>
      <c r="T232" s="148"/>
      <c r="U232" s="149"/>
      <c r="V232" s="149"/>
      <c r="W232" s="149"/>
      <c r="X232" s="150">
        <f t="shared" si="1"/>
        <v>1.584367573</v>
      </c>
      <c r="Y232" s="150">
        <f t="shared" si="2"/>
        <v>-1.584367573</v>
      </c>
    </row>
    <row r="233" ht="15.75" customHeight="1">
      <c r="A233" s="119">
        <v>232.0</v>
      </c>
      <c r="B233" s="143" t="str">
        <f t="array" ref="B233">index(Systems!$A:$E,match($A233,Systems!$A:$A,),match(B$1,Systems!$2:$2,))&amp;if(not(isblank(index(Systems!$A:$E,match($A233,Systems!$A:$A,),match(Systems!$C$2,Systems!$2:$2,))))," ["&amp;index(Systems!$A:$E,match($A233,Systems!$A:$A,),match(Systems!$C$2,Systems!$2:$2,))&amp;"]",)</f>
        <v>Babuyan</v>
      </c>
      <c r="C233" s="144">
        <f t="array" ref="C233">round((F233-average(I233,L233,O233,R233,U233))*X233+if($B233=$H233,0,iferror(average(vlookup({$H233,$K233,$N233,$Q233,$T233},$B:$D,column(B$1),0)),index(C:C,match($H233,$B:$B,)))),3)</f>
        <v>87.88</v>
      </c>
      <c r="D233" s="144">
        <f t="array" ref="D233">round((G233-average(J233,M233,P233,S233,V233))*Y233+if($B233=$H233,0,iferror(average(vlookup({$H233,$K233,$N233,$Q233,$T233},$B:$D,column(C$1),0)),index(D:D,match($H233,$B:$B,)))),3)</f>
        <v>223.29</v>
      </c>
      <c r="E233" s="145">
        <v>2764.0</v>
      </c>
      <c r="F233" s="146">
        <v>743.916</v>
      </c>
      <c r="G233" s="146">
        <v>265.157</v>
      </c>
      <c r="H233" s="147" t="s">
        <v>404</v>
      </c>
      <c r="I233" s="146">
        <v>688.449</v>
      </c>
      <c r="J233" s="146">
        <v>406.09</v>
      </c>
      <c r="K233" s="148"/>
      <c r="L233" s="149"/>
      <c r="M233" s="149"/>
      <c r="N233" s="148"/>
      <c r="O233" s="149"/>
      <c r="P233" s="149"/>
      <c r="Q233" s="148"/>
      <c r="R233" s="149"/>
      <c r="S233" s="149"/>
      <c r="T233" s="148"/>
      <c r="U233" s="149"/>
      <c r="V233" s="149"/>
      <c r="W233" s="149"/>
      <c r="X233" s="150">
        <f t="shared" si="1"/>
        <v>1.584367573</v>
      </c>
      <c r="Y233" s="150">
        <f t="shared" si="2"/>
        <v>-1.584367573</v>
      </c>
    </row>
    <row r="234" ht="15.75" customHeight="1">
      <c r="A234" s="119">
        <v>233.0</v>
      </c>
      <c r="B234" s="143" t="str">
        <f t="array" ref="B234">index(Systems!$A:$E,match($A234,Systems!$A:$A,),match(B$1,Systems!$2:$2,))&amp;if(not(isblank(index(Systems!$A:$E,match($A234,Systems!$A:$A,),match(Systems!$C$2,Systems!$2:$2,))))," ["&amp;index(Systems!$A:$E,match($A234,Systems!$A:$A,),match(Systems!$C$2,Systems!$2:$2,))&amp;"]",)</f>
        <v>Bacum</v>
      </c>
      <c r="C234" s="144">
        <f t="array" ref="C234">round((F234-average(I234,L234,O234,R234,U234))*X234+if($B234=$H234,0,iferror(average(vlookup({$H234,$K234,$N234,$Q234,$T234},$B:$D,column(B$1),0)),index(C:C,match($H234,$B:$B,)))),3)</f>
        <v>157.152</v>
      </c>
      <c r="D234" s="144">
        <f t="array" ref="D234">round((G234-average(J234,M234,P234,S234,V234))*Y234+if($B234=$H234,0,iferror(average(vlookup({$H234,$K234,$N234,$Q234,$T234},$B:$D,column(C$1),0)),index(D:D,match($H234,$B:$B,)))),3)</f>
        <v>-289.26</v>
      </c>
      <c r="E234" s="145">
        <v>2764.0</v>
      </c>
      <c r="F234" s="146">
        <v>787.638</v>
      </c>
      <c r="G234" s="146">
        <v>588.661</v>
      </c>
      <c r="H234" s="147" t="s">
        <v>404</v>
      </c>
      <c r="I234" s="146">
        <v>688.449</v>
      </c>
      <c r="J234" s="146">
        <v>406.09</v>
      </c>
      <c r="K234" s="148"/>
      <c r="L234" s="149"/>
      <c r="M234" s="149"/>
      <c r="N234" s="148"/>
      <c r="O234" s="149"/>
      <c r="P234" s="149"/>
      <c r="Q234" s="148"/>
      <c r="R234" s="149"/>
      <c r="S234" s="149"/>
      <c r="T234" s="148"/>
      <c r="U234" s="149"/>
      <c r="V234" s="149"/>
      <c r="W234" s="149"/>
      <c r="X234" s="150">
        <f t="shared" si="1"/>
        <v>1.584367573</v>
      </c>
      <c r="Y234" s="150">
        <f t="shared" si="2"/>
        <v>-1.584367573</v>
      </c>
    </row>
    <row r="235" ht="15.75" customHeight="1">
      <c r="A235" s="119">
        <v>234.0</v>
      </c>
      <c r="B235" s="143" t="str">
        <f t="array" ref="B235">index(Systems!$A:$E,match($A235,Systems!$A:$A,),match(B$1,Systems!$2:$2,))&amp;if(not(isblank(index(Systems!$A:$E,match($A235,Systems!$A:$A,),match(Systems!$C$2,Systems!$2:$2,))))," ["&amp;index(Systems!$A:$E,match($A235,Systems!$A:$A,),match(Systems!$C$2,Systems!$2:$2,))&amp;"]",)</f>
        <v>Bad News</v>
      </c>
      <c r="C235" s="144">
        <f t="array" ref="C235">round((F235-average(I235,L235,O235,R235,U235))*X235+if($B235=$H235,0,iferror(average(vlookup({$H235,$K235,$N235,$Q235,$T235},$B:$D,column(B$1),0)),index(C:C,match($H235,$B:$B,)))),3)</f>
        <v>422.117</v>
      </c>
      <c r="D235" s="144">
        <f t="array" ref="D235">round((G235-average(J235,M235,P235,S235,V235))*Y235+if($B235=$H235,0,iferror(average(vlookup({$H235,$K235,$N235,$Q235,$T235},$B:$D,column(C$1),0)),index(D:D,match($H235,$B:$B,)))),3)</f>
        <v>195.368</v>
      </c>
      <c r="E235" s="145">
        <v>2764.0</v>
      </c>
      <c r="F235" s="146">
        <v>954.875</v>
      </c>
      <c r="G235" s="146">
        <v>282.78</v>
      </c>
      <c r="H235" s="147" t="s">
        <v>404</v>
      </c>
      <c r="I235" s="146">
        <v>688.449</v>
      </c>
      <c r="J235" s="146">
        <v>406.09</v>
      </c>
      <c r="K235" s="148"/>
      <c r="L235" s="149"/>
      <c r="M235" s="149"/>
      <c r="N235" s="148"/>
      <c r="O235" s="149"/>
      <c r="P235" s="149"/>
      <c r="Q235" s="148"/>
      <c r="R235" s="149"/>
      <c r="S235" s="149"/>
      <c r="T235" s="148"/>
      <c r="U235" s="149"/>
      <c r="V235" s="149"/>
      <c r="W235" s="149"/>
      <c r="X235" s="150">
        <f t="shared" si="1"/>
        <v>1.584367573</v>
      </c>
      <c r="Y235" s="150">
        <f t="shared" si="2"/>
        <v>-1.584367573</v>
      </c>
    </row>
    <row r="236" ht="15.75" customHeight="1">
      <c r="A236" s="119">
        <v>235.0</v>
      </c>
      <c r="B236" s="143" t="str">
        <f t="array" ref="B236">index(Systems!$A:$E,match($A236,Systems!$A:$A,),match(B$1,Systems!$2:$2,))&amp;if(not(isblank(index(Systems!$A:$E,match($A236,Systems!$A:$A,),match(Systems!$C$2,Systems!$2:$2,))))," ["&amp;index(Systems!$A:$E,match($A236,Systems!$A:$A,),match(Systems!$C$2,Systems!$2:$2,))&amp;"]",)</f>
        <v>Badlands</v>
      </c>
      <c r="C236" s="144">
        <f t="array" ref="C236">round((F236-average(I236,L236,O236,R236,U236))*X236+if($B236=$H236,0,iferror(average(vlookup({$H236,$K236,$N236,$Q236,$T236},$B:$D,column(B$1),0)),index(C:C,match($H236,$B:$B,)))),3)</f>
        <v>421.692</v>
      </c>
      <c r="D236" s="144">
        <f t="array" ref="D236">round((G236-average(J236,M236,P236,S236,V236))*Y236+if($B236=$H236,0,iferror(average(vlookup({$H236,$K236,$N236,$Q236,$T236},$B:$D,column(C$1),0)),index(D:D,match($H236,$B:$B,)))),3)</f>
        <v>-354.196</v>
      </c>
      <c r="E236" s="145">
        <v>2764.0</v>
      </c>
      <c r="F236" s="146">
        <v>954.607</v>
      </c>
      <c r="G236" s="146">
        <v>629.647</v>
      </c>
      <c r="H236" s="147" t="s">
        <v>404</v>
      </c>
      <c r="I236" s="146">
        <v>688.449</v>
      </c>
      <c r="J236" s="146">
        <v>406.09</v>
      </c>
      <c r="K236" s="148"/>
      <c r="L236" s="149"/>
      <c r="M236" s="149"/>
      <c r="N236" s="148"/>
      <c r="O236" s="149"/>
      <c r="P236" s="149"/>
      <c r="Q236" s="148"/>
      <c r="R236" s="149"/>
      <c r="S236" s="149"/>
      <c r="T236" s="148"/>
      <c r="U236" s="149"/>
      <c r="V236" s="149"/>
      <c r="W236" s="149"/>
      <c r="X236" s="150">
        <f t="shared" si="1"/>
        <v>1.584367573</v>
      </c>
      <c r="Y236" s="150">
        <f t="shared" si="2"/>
        <v>-1.584367573</v>
      </c>
    </row>
    <row r="237" ht="15.75" customHeight="1">
      <c r="A237" s="119">
        <v>236.0</v>
      </c>
      <c r="B237" s="143" t="str">
        <f t="array" ref="B237">index(Systems!$A:$E,match($A237,Systems!$A:$A,),match(B$1,Systems!$2:$2,))&amp;if(not(isblank(index(Systems!$A:$E,match($A237,Systems!$A:$A,),match(Systems!$C$2,Systems!$2:$2,))))," ["&amp;index(Systems!$A:$E,match($A237,Systems!$A:$A,),match(Systems!$C$2,Systems!$2:$2,))&amp;"]",)</f>
        <v>Badlands Cluster [Pirates Haven Cluster (3025+)]</v>
      </c>
      <c r="C237" s="144">
        <f t="array" ref="C237">round((F237-average(I237,L237,O237,R237,U237))*X237+if($B237=$H237,0,iferror(average(vlookup({$H237,$K237,$N237,$Q237,$T237},$B:$D,column(B$1),0)),index(C:C,match($H237,$B:$B,)))),3)</f>
        <v>424.959</v>
      </c>
      <c r="D237" s="144">
        <f t="array" ref="D237">round((G237-average(J237,M237,P237,S237,V237))*Y237+if($B237=$H237,0,iferror(average(vlookup({$H237,$K237,$N237,$Q237,$T237},$B:$D,column(C$1),0)),index(D:D,match($H237,$B:$B,)))),3)</f>
        <v>-349.827</v>
      </c>
      <c r="E237" s="145">
        <v>2764.0</v>
      </c>
      <c r="F237" s="146">
        <v>956.669</v>
      </c>
      <c r="G237" s="146">
        <v>626.889</v>
      </c>
      <c r="H237" s="147" t="s">
        <v>404</v>
      </c>
      <c r="I237" s="146">
        <v>688.449</v>
      </c>
      <c r="J237" s="146">
        <v>406.09</v>
      </c>
      <c r="K237" s="148"/>
      <c r="L237" s="149"/>
      <c r="M237" s="149"/>
      <c r="N237" s="148"/>
      <c r="O237" s="149"/>
      <c r="P237" s="149"/>
      <c r="Q237" s="148"/>
      <c r="R237" s="149"/>
      <c r="S237" s="149"/>
      <c r="T237" s="148"/>
      <c r="U237" s="149"/>
      <c r="V237" s="149"/>
      <c r="W237" s="149"/>
      <c r="X237" s="150">
        <f t="shared" si="1"/>
        <v>1.584367573</v>
      </c>
      <c r="Y237" s="150">
        <f t="shared" si="2"/>
        <v>-1.584367573</v>
      </c>
    </row>
    <row r="238" ht="15.75" customHeight="1">
      <c r="A238" s="119">
        <v>237.0</v>
      </c>
      <c r="B238" s="143" t="str">
        <f t="array" ref="B238">index(Systems!$A:$E,match($A238,Systems!$A:$A,),match(B$1,Systems!$2:$2,))&amp;if(not(isblank(index(Systems!$A:$E,match($A238,Systems!$A:$A,),match(Systems!$C$2,Systems!$2:$2,))))," ["&amp;index(Systems!$A:$E,match($A238,Systems!$A:$A,),match(Systems!$C$2,Systems!$2:$2,))&amp;"]",)</f>
        <v>Baggville [Sardinas (3152+)]</v>
      </c>
      <c r="C238" s="144">
        <f t="array" ref="C238">round((F238-average(I238,L238,O238,R238,U238))*X238+if($B238=$H238,0,iferror(average(vlookup({$H238,$K238,$N238,$Q238,$T238},$B:$D,column(B$1),0)),index(C:C,match($H238,$B:$B,)))),3)</f>
        <v>-308.21</v>
      </c>
      <c r="D238" s="144">
        <f t="array" ref="D238">round((G238-average(J238,M238,P238,S238,V238))*Y238+if($B238=$H238,0,iferror(average(vlookup({$H238,$K238,$N238,$Q238,$T238},$B:$D,column(C$1),0)),index(D:D,match($H238,$B:$B,)))),3)</f>
        <v>330.433</v>
      </c>
      <c r="E238" s="145">
        <v>2764.0</v>
      </c>
      <c r="F238" s="146">
        <v>493.917</v>
      </c>
      <c r="G238" s="146">
        <v>197.532</v>
      </c>
      <c r="H238" s="147" t="s">
        <v>404</v>
      </c>
      <c r="I238" s="146">
        <v>688.449</v>
      </c>
      <c r="J238" s="146">
        <v>406.09</v>
      </c>
      <c r="K238" s="148"/>
      <c r="L238" s="149"/>
      <c r="M238" s="149"/>
      <c r="N238" s="148"/>
      <c r="O238" s="149"/>
      <c r="P238" s="149"/>
      <c r="Q238" s="148"/>
      <c r="R238" s="149"/>
      <c r="S238" s="149"/>
      <c r="T238" s="148"/>
      <c r="U238" s="149"/>
      <c r="V238" s="149"/>
      <c r="W238" s="149"/>
      <c r="X238" s="150">
        <f t="shared" si="1"/>
        <v>1.584367573</v>
      </c>
      <c r="Y238" s="150">
        <f t="shared" si="2"/>
        <v>-1.584367573</v>
      </c>
    </row>
    <row r="239" ht="15.75" customHeight="1">
      <c r="A239" s="119">
        <v>238.0</v>
      </c>
      <c r="B239" s="143" t="str">
        <f t="array" ref="B239">index(Systems!$A:$E,match($A239,Systems!$A:$A,),match(B$1,Systems!$2:$2,))&amp;if(not(isblank(index(Systems!$A:$E,match($A239,Systems!$A:$A,),match(Systems!$C$2,Systems!$2:$2,))))," ["&amp;index(Systems!$A:$E,match($A239,Systems!$A:$A,),match(Systems!$C$2,Systems!$2:$2,))&amp;"]",)</f>
        <v>Bahl's Retreat</v>
      </c>
      <c r="C239" s="144">
        <f t="array" ref="C239">round((F239-average(I239,L239,O239,R239,U239))*X239+if($B239=$H239,0,iferror(average(vlookup({$H239,$K239,$N239,$Q239,$T239},$B:$D,column(B$1),0)),index(C:C,match($H239,$B:$B,)))),3)</f>
        <v>149.799</v>
      </c>
      <c r="D239" s="144">
        <f t="array" ref="D239">round((G239-average(J239,M239,P239,S239,V239))*Y239+if($B239=$H239,0,iferror(average(vlookup({$H239,$K239,$N239,$Q239,$T239},$B:$D,column(C$1),0)),index(D:D,match($H239,$B:$B,)))),3)</f>
        <v>-163.6</v>
      </c>
      <c r="E239" s="145">
        <v>2764.0</v>
      </c>
      <c r="F239" s="146">
        <v>782.997</v>
      </c>
      <c r="G239" s="146">
        <v>509.349</v>
      </c>
      <c r="H239" s="147" t="s">
        <v>404</v>
      </c>
      <c r="I239" s="146">
        <v>688.449</v>
      </c>
      <c r="J239" s="146">
        <v>406.09</v>
      </c>
      <c r="K239" s="148"/>
      <c r="L239" s="149"/>
      <c r="M239" s="149"/>
      <c r="N239" s="148"/>
      <c r="O239" s="149"/>
      <c r="P239" s="149"/>
      <c r="Q239" s="148"/>
      <c r="R239" s="149"/>
      <c r="S239" s="149"/>
      <c r="T239" s="148"/>
      <c r="U239" s="149"/>
      <c r="V239" s="149"/>
      <c r="W239" s="149"/>
      <c r="X239" s="150">
        <f t="shared" si="1"/>
        <v>1.584367573</v>
      </c>
      <c r="Y239" s="150">
        <f t="shared" si="2"/>
        <v>-1.584367573</v>
      </c>
    </row>
    <row r="240" ht="15.75" customHeight="1">
      <c r="A240" s="119">
        <v>239.0</v>
      </c>
      <c r="B240" s="143" t="str">
        <f t="array" ref="B240">index(Systems!$A:$E,match($A240,Systems!$A:$A,),match(B$1,Systems!$2:$2,))&amp;if(not(isblank(index(Systems!$A:$E,match($A240,Systems!$A:$A,),match(Systems!$C$2,Systems!$2:$2,))))," ["&amp;index(Systems!$A:$E,match($A240,Systems!$A:$A,),match(Systems!$C$2,Systems!$2:$2,))&amp;"]",)</f>
        <v>Bainsville</v>
      </c>
      <c r="C240" s="144">
        <f t="array" ref="C240">round((F240-average(I240,L240,O240,R240,U240))*X240+if($B240=$H240,0,iferror(average(vlookup({$H240,$K240,$N240,$Q240,$T240},$B:$D,column(B$1),0)),index(C:C,match($H240,$B:$B,)))),3)</f>
        <v>-141.443</v>
      </c>
      <c r="D240" s="144">
        <f t="array" ref="D240">round((G240-average(J240,M240,P240,S240,V240))*Y240+if($B240=$H240,0,iferror(average(vlookup({$H240,$K240,$N240,$Q240,$T240},$B:$D,column(C$1),0)),index(D:D,match($H240,$B:$B,)))),3)</f>
        <v>-83.285</v>
      </c>
      <c r="E240" s="145">
        <v>2764.0</v>
      </c>
      <c r="F240" s="146">
        <v>599.175</v>
      </c>
      <c r="G240" s="146">
        <v>458.657</v>
      </c>
      <c r="H240" s="147" t="s">
        <v>404</v>
      </c>
      <c r="I240" s="146">
        <v>688.449</v>
      </c>
      <c r="J240" s="146">
        <v>406.09</v>
      </c>
      <c r="K240" s="148"/>
      <c r="L240" s="149"/>
      <c r="M240" s="149"/>
      <c r="N240" s="148"/>
      <c r="O240" s="149"/>
      <c r="P240" s="149"/>
      <c r="Q240" s="148"/>
      <c r="R240" s="149"/>
      <c r="S240" s="149"/>
      <c r="T240" s="148"/>
      <c r="U240" s="149"/>
      <c r="V240" s="149"/>
      <c r="W240" s="149"/>
      <c r="X240" s="150">
        <f t="shared" si="1"/>
        <v>1.584367573</v>
      </c>
      <c r="Y240" s="150">
        <f t="shared" si="2"/>
        <v>-1.584367573</v>
      </c>
    </row>
    <row r="241" ht="15.75" customHeight="1">
      <c r="A241" s="119">
        <v>240.0</v>
      </c>
      <c r="B241" s="143" t="str">
        <f t="array" ref="B241">index(Systems!$A:$E,match($A241,Systems!$A:$A,),match(B$1,Systems!$2:$2,))&amp;if(not(isblank(index(Systems!$A:$E,match($A241,Systems!$A:$A,),match(Systems!$C$2,Systems!$2:$2,))))," ["&amp;index(Systems!$A:$E,match($A241,Systems!$A:$A,),match(Systems!$C$2,Systems!$2:$2,))&amp;"]",)</f>
        <v>Baker 3</v>
      </c>
      <c r="C241" s="144">
        <f t="array" ref="C241">round((F241-average(I241,L241,O241,R241,U241))*X241+if($B241=$H241,0,iferror(average(vlookup({$H241,$K241,$N241,$Q241,$T241},$B:$D,column(B$1),0)),index(C:C,match($H241,$B:$B,)))),3)</f>
        <v>-104.473</v>
      </c>
      <c r="D241" s="144">
        <f t="array" ref="D241">round((G241-average(J241,M241,P241,S241,V241))*Y241+if($B241=$H241,0,iferror(average(vlookup({$H241,$K241,$N241,$Q241,$T241},$B:$D,column(C$1),0)),index(D:D,match($H241,$B:$B,)))),3)</f>
        <v>324.098</v>
      </c>
      <c r="E241" s="145">
        <v>2764.0</v>
      </c>
      <c r="F241" s="146">
        <v>622.509</v>
      </c>
      <c r="G241" s="146">
        <v>201.53</v>
      </c>
      <c r="H241" s="147" t="s">
        <v>404</v>
      </c>
      <c r="I241" s="146">
        <v>688.449</v>
      </c>
      <c r="J241" s="146">
        <v>406.09</v>
      </c>
      <c r="K241" s="148"/>
      <c r="L241" s="149"/>
      <c r="M241" s="149"/>
      <c r="N241" s="148"/>
      <c r="O241" s="149"/>
      <c r="P241" s="149"/>
      <c r="Q241" s="148"/>
      <c r="R241" s="149"/>
      <c r="S241" s="149"/>
      <c r="T241" s="148"/>
      <c r="U241" s="149"/>
      <c r="V241" s="149"/>
      <c r="W241" s="149"/>
      <c r="X241" s="150">
        <f t="shared" si="1"/>
        <v>1.584367573</v>
      </c>
      <c r="Y241" s="150">
        <f t="shared" si="2"/>
        <v>-1.584367573</v>
      </c>
    </row>
    <row r="242" ht="15.75" customHeight="1">
      <c r="A242" s="119">
        <v>241.0</v>
      </c>
      <c r="B242" s="143" t="str">
        <f t="array" ref="B242">index(Systems!$A:$E,match($A242,Systems!$A:$A,),match(B$1,Systems!$2:$2,))&amp;if(not(isblank(index(Systems!$A:$E,match($A242,Systems!$A:$A,),match(Systems!$C$2,Systems!$2:$2,))))," ["&amp;index(Systems!$A:$E,match($A242,Systems!$A:$A,),match(Systems!$C$2,Systems!$2:$2,))&amp;"]",)</f>
        <v>Baldur</v>
      </c>
      <c r="C242" s="144">
        <f t="array" ref="C242">round((F242-average(I242,L242,O242,R242,U242))*X242+if($B242=$H242,0,iferror(average(vlookup({$H242,$K242,$N242,$Q242,$T242},$B:$D,column(B$1),0)),index(C:C,match($H242,$B:$B,)))),3)</f>
        <v>79.884</v>
      </c>
      <c r="D242" s="144">
        <f t="array" ref="D242">round((G242-average(J242,M242,P242,S242,V242))*Y242+if($B242=$H242,0,iferror(average(vlookup({$H242,$K242,$N242,$Q242,$T242},$B:$D,column(C$1),0)),index(D:D,match($H242,$B:$B,)))),3)</f>
        <v>188.109</v>
      </c>
      <c r="E242" s="145">
        <v>2764.0</v>
      </c>
      <c r="F242" s="146">
        <v>738.869</v>
      </c>
      <c r="G242" s="146">
        <v>287.362</v>
      </c>
      <c r="H242" s="147" t="s">
        <v>404</v>
      </c>
      <c r="I242" s="146">
        <v>688.449</v>
      </c>
      <c r="J242" s="146">
        <v>406.09</v>
      </c>
      <c r="K242" s="148"/>
      <c r="L242" s="149"/>
      <c r="M242" s="149"/>
      <c r="N242" s="148"/>
      <c r="O242" s="149"/>
      <c r="P242" s="149"/>
      <c r="Q242" s="148"/>
      <c r="R242" s="149"/>
      <c r="S242" s="149"/>
      <c r="T242" s="148"/>
      <c r="U242" s="149"/>
      <c r="V242" s="149"/>
      <c r="W242" s="149"/>
      <c r="X242" s="150">
        <f t="shared" si="1"/>
        <v>1.584367573</v>
      </c>
      <c r="Y242" s="150">
        <f t="shared" si="2"/>
        <v>-1.584367573</v>
      </c>
    </row>
    <row r="243" ht="15.75" customHeight="1">
      <c r="A243" s="119">
        <v>242.0</v>
      </c>
      <c r="B243" s="143" t="str">
        <f t="array" ref="B243">index(Systems!$A:$E,match($A243,Systems!$A:$A,),match(B$1,Systems!$2:$2,))&amp;if(not(isblank(index(Systems!$A:$E,match($A243,Systems!$A:$A,),match(Systems!$C$2,Systems!$2:$2,))))," ["&amp;index(Systems!$A:$E,match($A243,Systems!$A:$A,),match(Systems!$C$2,Systems!$2:$2,))&amp;"]",)</f>
        <v>Baliggora</v>
      </c>
      <c r="C243" s="144">
        <f t="array" ref="C243">round((F243-average(I243,L243,O243,R243,U243))*X243+if($B243=$H243,0,iferror(average(vlookup({$H243,$K243,$N243,$Q243,$T243},$B:$D,column(B$1),0)),index(C:C,match($H243,$B:$B,)))),3)</f>
        <v>590.773</v>
      </c>
      <c r="D243" s="144">
        <f t="array" ref="D243">round((G243-average(J243,M243,P243,S243,V243))*Y243+if($B243=$H243,0,iferror(average(vlookup({$H243,$K243,$N243,$Q243,$T243},$B:$D,column(C$1),0)),index(D:D,match($H243,$B:$B,)))),3)</f>
        <v>154.367</v>
      </c>
      <c r="E243" s="145">
        <v>2764.0</v>
      </c>
      <c r="F243" s="146">
        <v>1061.325</v>
      </c>
      <c r="G243" s="146">
        <v>308.659</v>
      </c>
      <c r="H243" s="147" t="s">
        <v>404</v>
      </c>
      <c r="I243" s="146">
        <v>688.449</v>
      </c>
      <c r="J243" s="146">
        <v>406.09</v>
      </c>
      <c r="K243" s="148"/>
      <c r="L243" s="149"/>
      <c r="M243" s="149"/>
      <c r="N243" s="148"/>
      <c r="O243" s="149"/>
      <c r="P243" s="149"/>
      <c r="Q243" s="148"/>
      <c r="R243" s="149"/>
      <c r="S243" s="149"/>
      <c r="T243" s="148"/>
      <c r="U243" s="149"/>
      <c r="V243" s="149"/>
      <c r="W243" s="149"/>
      <c r="X243" s="150">
        <f t="shared" si="1"/>
        <v>1.584367573</v>
      </c>
      <c r="Y243" s="150">
        <f t="shared" si="2"/>
        <v>-1.584367573</v>
      </c>
    </row>
    <row r="244" ht="15.75" customHeight="1">
      <c r="A244" s="119">
        <v>243.0</v>
      </c>
      <c r="B244" s="143" t="str">
        <f t="array" ref="B244">index(Systems!$A:$E,match($A244,Systems!$A:$A,),match(B$1,Systems!$2:$2,))&amp;if(not(isblank(index(Systems!$A:$E,match($A244,Systems!$A:$A,),match(Systems!$C$2,Systems!$2:$2,))))," ["&amp;index(Systems!$A:$E,match($A244,Systems!$A:$A,),match(Systems!$C$2,Systems!$2:$2,))&amp;"]",)</f>
        <v>Balkan</v>
      </c>
      <c r="C244" s="144">
        <f t="array" ref="C244">round((F244-average(I244,L244,O244,R244,U244))*X244+if($B244=$H244,0,iferror(average(vlookup({$H244,$K244,$N244,$Q244,$T244},$B:$D,column(B$1),0)),index(C:C,match($H244,$B:$B,)))),3)</f>
        <v>-32.847</v>
      </c>
      <c r="D244" s="144">
        <f t="array" ref="D244">round((G244-average(J244,M244,P244,S244,V244))*Y244+if($B244=$H244,0,iferror(average(vlookup({$H244,$K244,$N244,$Q244,$T244},$B:$D,column(C$1),0)),index(D:D,match($H244,$B:$B,)))),3)</f>
        <v>85.031</v>
      </c>
      <c r="E244" s="145">
        <v>2764.0</v>
      </c>
      <c r="F244" s="146">
        <v>667.717</v>
      </c>
      <c r="G244" s="146">
        <v>352.421</v>
      </c>
      <c r="H244" s="147" t="s">
        <v>404</v>
      </c>
      <c r="I244" s="146">
        <v>688.449</v>
      </c>
      <c r="J244" s="146">
        <v>406.09</v>
      </c>
      <c r="K244" s="148"/>
      <c r="L244" s="149"/>
      <c r="M244" s="149"/>
      <c r="N244" s="148"/>
      <c r="O244" s="149"/>
      <c r="P244" s="149"/>
      <c r="Q244" s="148"/>
      <c r="R244" s="149"/>
      <c r="S244" s="149"/>
      <c r="T244" s="148"/>
      <c r="U244" s="149"/>
      <c r="V244" s="149"/>
      <c r="W244" s="149"/>
      <c r="X244" s="150">
        <f t="shared" si="1"/>
        <v>1.584367573</v>
      </c>
      <c r="Y244" s="150">
        <f t="shared" si="2"/>
        <v>-1.584367573</v>
      </c>
    </row>
    <row r="245" ht="15.75" customHeight="1">
      <c r="A245" s="119">
        <v>244.0</v>
      </c>
      <c r="B245" s="143" t="str">
        <f t="array" ref="B245">index(Systems!$A:$E,match($A245,Systems!$A:$A,),match(B$1,Systems!$2:$2,))&amp;if(not(isblank(index(Systems!$A:$E,match($A245,Systems!$A:$A,),match(Systems!$C$2,Systems!$2:$2,))))," ["&amp;index(Systems!$A:$E,match($A245,Systems!$A:$A,),match(Systems!$C$2,Systems!$2:$2,))&amp;"]",)</f>
        <v>Ballad [Ballad II]</v>
      </c>
      <c r="C245" s="144">
        <f t="array" ref="C245">round((F245-average(I245,L245,O245,R245,U245))*X245+if($B245=$H245,0,iferror(average(vlookup({$H245,$K245,$N245,$Q245,$T245},$B:$D,column(B$1),0)),index(C:C,match($H245,$B:$B,)))),3)</f>
        <v>-269.75</v>
      </c>
      <c r="D245" s="144">
        <f t="array" ref="D245">round((G245-average(J245,M245,P245,S245,V245))*Y245+if($B245=$H245,0,iferror(average(vlookup({$H245,$K245,$N245,$Q245,$T245},$B:$D,column(C$1),0)),index(D:D,match($H245,$B:$B,)))),3)</f>
        <v>-465.071</v>
      </c>
      <c r="E245" s="145">
        <v>2764.0</v>
      </c>
      <c r="F245" s="146">
        <v>518.192</v>
      </c>
      <c r="G245" s="146">
        <v>699.627</v>
      </c>
      <c r="H245" s="147" t="s">
        <v>404</v>
      </c>
      <c r="I245" s="146">
        <v>688.449</v>
      </c>
      <c r="J245" s="146">
        <v>406.09</v>
      </c>
      <c r="K245" s="148"/>
      <c r="L245" s="149"/>
      <c r="M245" s="149"/>
      <c r="N245" s="148"/>
      <c r="O245" s="149"/>
      <c r="P245" s="149"/>
      <c r="Q245" s="148"/>
      <c r="R245" s="149"/>
      <c r="S245" s="149"/>
      <c r="T245" s="148"/>
      <c r="U245" s="149"/>
      <c r="V245" s="149"/>
      <c r="W245" s="149"/>
      <c r="X245" s="150">
        <f t="shared" si="1"/>
        <v>1.584367573</v>
      </c>
      <c r="Y245" s="150">
        <f t="shared" si="2"/>
        <v>-1.584367573</v>
      </c>
    </row>
    <row r="246" ht="15.75" customHeight="1">
      <c r="A246" s="119">
        <v>245.0</v>
      </c>
      <c r="B246" s="143" t="str">
        <f t="array" ref="B246">index(Systems!$A:$E,match($A246,Systems!$A:$A,),match(B$1,Systems!$2:$2,))&amp;if(not(isblank(index(Systems!$A:$E,match($A246,Systems!$A:$A,),match(Systems!$C$2,Systems!$2:$2,))))," ["&amp;index(Systems!$A:$E,match($A246,Systems!$A:$A,),match(Systems!$C$2,Systems!$2:$2,))&amp;"]",)</f>
        <v>Ballentine</v>
      </c>
      <c r="C246" s="144">
        <f t="array" ref="C246">round((F246-average(I246,L246,O246,R246,U246))*X246+if($B246=$H246,0,iferror(average(vlookup({$H246,$K246,$N246,$Q246,$T246},$B:$D,column(B$1),0)),index(C:C,match($H246,$B:$B,)))),3)</f>
        <v>236.552</v>
      </c>
      <c r="D246" s="144">
        <f t="array" ref="D246">round((G246-average(J246,M246,P246,S246,V246))*Y246+if($B246=$H246,0,iferror(average(vlookup({$H246,$K246,$N246,$Q246,$T246},$B:$D,column(C$1),0)),index(D:D,match($H246,$B:$B,)))),3)</f>
        <v>21.565</v>
      </c>
      <c r="E246" s="145">
        <v>2764.0</v>
      </c>
      <c r="F246" s="146">
        <v>837.753</v>
      </c>
      <c r="G246" s="146">
        <v>392.479</v>
      </c>
      <c r="H246" s="147" t="s">
        <v>404</v>
      </c>
      <c r="I246" s="146">
        <v>688.449</v>
      </c>
      <c r="J246" s="146">
        <v>406.09</v>
      </c>
      <c r="K246" s="148"/>
      <c r="L246" s="149"/>
      <c r="M246" s="149"/>
      <c r="N246" s="148"/>
      <c r="O246" s="149"/>
      <c r="P246" s="149"/>
      <c r="Q246" s="148"/>
      <c r="R246" s="149"/>
      <c r="S246" s="149"/>
      <c r="T246" s="148"/>
      <c r="U246" s="149"/>
      <c r="V246" s="149"/>
      <c r="W246" s="149"/>
      <c r="X246" s="150">
        <f t="shared" si="1"/>
        <v>1.584367573</v>
      </c>
      <c r="Y246" s="150">
        <f t="shared" si="2"/>
        <v>-1.584367573</v>
      </c>
    </row>
    <row r="247" ht="15.75" customHeight="1">
      <c r="A247" s="119">
        <v>246.0</v>
      </c>
      <c r="B247" s="143" t="str">
        <f t="array" ref="B247">index(Systems!$A:$E,match($A247,Systems!$A:$A,),match(B$1,Systems!$2:$2,))&amp;if(not(isblank(index(Systems!$A:$E,match($A247,Systems!$A:$A,),match(Systems!$C$2,Systems!$2:$2,))))," ["&amp;index(Systems!$A:$E,match($A247,Systems!$A:$A,),match(Systems!$C$2,Systems!$2:$2,))&amp;"]",)</f>
        <v>Ballynure</v>
      </c>
      <c r="C247" s="144">
        <f t="array" ref="C247">round((F247-average(I247,L247,O247,R247,U247))*X247+if($B247=$H247,0,iferror(average(vlookup({$H247,$K247,$N247,$Q247,$T247},$B:$D,column(B$1),0)),index(C:C,match($H247,$B:$B,)))),3)</f>
        <v>-82.203</v>
      </c>
      <c r="D247" s="144">
        <f t="array" ref="D247">round((G247-average(J247,M247,P247,S247,V247))*Y247+if($B247=$H247,0,iferror(average(vlookup({$H247,$K247,$N247,$Q247,$T247},$B:$D,column(C$1),0)),index(D:D,match($H247,$B:$B,)))),3)</f>
        <v>246.295</v>
      </c>
      <c r="E247" s="145">
        <v>2764.0</v>
      </c>
      <c r="F247" s="146">
        <v>636.565</v>
      </c>
      <c r="G247" s="146">
        <v>250.637</v>
      </c>
      <c r="H247" s="147" t="s">
        <v>404</v>
      </c>
      <c r="I247" s="146">
        <v>688.449</v>
      </c>
      <c r="J247" s="146">
        <v>406.09</v>
      </c>
      <c r="K247" s="148"/>
      <c r="L247" s="149"/>
      <c r="M247" s="149"/>
      <c r="N247" s="148"/>
      <c r="O247" s="149"/>
      <c r="P247" s="149"/>
      <c r="Q247" s="148"/>
      <c r="R247" s="149"/>
      <c r="S247" s="149"/>
      <c r="T247" s="148"/>
      <c r="U247" s="149"/>
      <c r="V247" s="149"/>
      <c r="W247" s="149"/>
      <c r="X247" s="150">
        <f t="shared" si="1"/>
        <v>1.584367573</v>
      </c>
      <c r="Y247" s="150">
        <f t="shared" si="2"/>
        <v>-1.584367573</v>
      </c>
    </row>
    <row r="248" ht="15.75" customHeight="1">
      <c r="A248" s="119">
        <v>247.0</v>
      </c>
      <c r="B248" s="143" t="str">
        <f t="array" ref="B248">index(Systems!$A:$E,match($A248,Systems!$A:$A,),match(B$1,Systems!$2:$2,))&amp;if(not(isblank(index(Systems!$A:$E,match($A248,Systems!$A:$A,),match(Systems!$C$2,Systems!$2:$2,))))," ["&amp;index(Systems!$A:$E,match($A248,Systems!$A:$A,),match(Systems!$C$2,Systems!$2:$2,))&amp;"]",)</f>
        <v>Balsta</v>
      </c>
      <c r="C248" s="144">
        <f t="array" ref="C248">round((F248-average(I248,L248,O248,R248,U248))*X248+if($B248=$H248,0,iferror(average(vlookup({$H248,$K248,$N248,$Q248,$T248},$B:$D,column(B$1),0)),index(C:C,match($H248,$B:$B,)))),3)</f>
        <v>28.935</v>
      </c>
      <c r="D248" s="144">
        <f t="array" ref="D248">round((G248-average(J248,M248,P248,S248,V248))*Y248+if($B248=$H248,0,iferror(average(vlookup({$H248,$K248,$N248,$Q248,$T248},$B:$D,column(C$1),0)),index(D:D,match($H248,$B:$B,)))),3)</f>
        <v>412.772</v>
      </c>
      <c r="E248" s="145">
        <v>2764.0</v>
      </c>
      <c r="F248" s="146">
        <v>706.712</v>
      </c>
      <c r="G248" s="146">
        <v>145.562</v>
      </c>
      <c r="H248" s="147" t="s">
        <v>404</v>
      </c>
      <c r="I248" s="146">
        <v>688.449</v>
      </c>
      <c r="J248" s="146">
        <v>406.09</v>
      </c>
      <c r="K248" s="148"/>
      <c r="L248" s="149"/>
      <c r="M248" s="149"/>
      <c r="N248" s="148"/>
      <c r="O248" s="149"/>
      <c r="P248" s="149"/>
      <c r="Q248" s="148"/>
      <c r="R248" s="149"/>
      <c r="S248" s="149"/>
      <c r="T248" s="148"/>
      <c r="U248" s="149"/>
      <c r="V248" s="149"/>
      <c r="W248" s="149"/>
      <c r="X248" s="150">
        <f t="shared" si="1"/>
        <v>1.584367573</v>
      </c>
      <c r="Y248" s="150">
        <f t="shared" si="2"/>
        <v>-1.584367573</v>
      </c>
    </row>
    <row r="249" ht="15.75" customHeight="1">
      <c r="A249" s="119">
        <v>248.0</v>
      </c>
      <c r="B249" s="143" t="str">
        <f t="array" ref="B249">index(Systems!$A:$E,match($A249,Systems!$A:$A,),match(B$1,Systems!$2:$2,))&amp;if(not(isblank(index(Systems!$A:$E,match($A249,Systems!$A:$A,),match(Systems!$C$2,Systems!$2:$2,))))," ["&amp;index(Systems!$A:$E,match($A249,Systems!$A:$A,),match(Systems!$C$2,Systems!$2:$2,))&amp;"]",)</f>
        <v>Baltar</v>
      </c>
      <c r="C249" s="144">
        <f t="array" ref="C249">round((F249-average(I249,L249,O249,R249,U249))*X249+if($B249=$H249,0,iferror(average(vlookup({$H249,$K249,$N249,$Q249,$T249},$B:$D,column(B$1),0)),index(C:C,match($H249,$B:$B,)))),3)</f>
        <v>488.635</v>
      </c>
      <c r="D249" s="144">
        <f t="array" ref="D249">round((G249-average(J249,M249,P249,S249,V249))*Y249+if($B249=$H249,0,iferror(average(vlookup({$H249,$K249,$N249,$Q249,$T249},$B:$D,column(C$1),0)),index(D:D,match($H249,$B:$B,)))),3)</f>
        <v>-362.6</v>
      </c>
      <c r="E249" s="145">
        <v>2764.0</v>
      </c>
      <c r="F249" s="146">
        <v>996.859</v>
      </c>
      <c r="G249" s="146">
        <v>634.951</v>
      </c>
      <c r="H249" s="147" t="s">
        <v>404</v>
      </c>
      <c r="I249" s="146">
        <v>688.449</v>
      </c>
      <c r="J249" s="146">
        <v>406.09</v>
      </c>
      <c r="K249" s="148"/>
      <c r="L249" s="149"/>
      <c r="M249" s="149"/>
      <c r="N249" s="148"/>
      <c r="O249" s="149"/>
      <c r="P249" s="149"/>
      <c r="Q249" s="148"/>
      <c r="R249" s="149"/>
      <c r="S249" s="149"/>
      <c r="T249" s="148"/>
      <c r="U249" s="149"/>
      <c r="V249" s="149"/>
      <c r="W249" s="149"/>
      <c r="X249" s="150">
        <f t="shared" si="1"/>
        <v>1.584367573</v>
      </c>
      <c r="Y249" s="150">
        <f t="shared" si="2"/>
        <v>-1.584367573</v>
      </c>
    </row>
    <row r="250" ht="15.75" customHeight="1">
      <c r="A250" s="119">
        <v>249.0</v>
      </c>
      <c r="B250" s="143" t="str">
        <f t="array" ref="B250">index(Systems!$A:$E,match($A250,Systems!$A:$A,),match(B$1,Systems!$2:$2,))&amp;if(not(isblank(index(Systems!$A:$E,match($A250,Systems!$A:$A,),match(Systems!$C$2,Systems!$2:$2,))))," ["&amp;index(Systems!$A:$E,match($A250,Systems!$A:$A,),match(Systems!$C$2,Systems!$2:$2,))&amp;"]",)</f>
        <v>Bamburgh</v>
      </c>
      <c r="C250" s="144">
        <f t="array" ref="C250">round((F250-average(I250,L250,O250,R250,U250))*X250+if($B250=$H250,0,iferror(average(vlookup({$H250,$K250,$N250,$Q250,$T250},$B:$D,column(B$1),0)),index(C:C,match($H250,$B:$B,)))),3)</f>
        <v>607.345</v>
      </c>
      <c r="D250" s="144">
        <f t="array" ref="D250">round((G250-average(J250,M250,P250,S250,V250))*Y250+if($B250=$H250,0,iferror(average(vlookup({$H250,$K250,$N250,$Q250,$T250},$B:$D,column(C$1),0)),index(D:D,match($H250,$B:$B,)))),3)</f>
        <v>-136.463</v>
      </c>
      <c r="E250" s="145">
        <v>2764.0</v>
      </c>
      <c r="F250" s="146">
        <v>1071.785</v>
      </c>
      <c r="G250" s="146">
        <v>492.221</v>
      </c>
      <c r="H250" s="147" t="s">
        <v>404</v>
      </c>
      <c r="I250" s="146">
        <v>688.449</v>
      </c>
      <c r="J250" s="146">
        <v>406.09</v>
      </c>
      <c r="K250" s="148"/>
      <c r="L250" s="149"/>
      <c r="M250" s="149"/>
      <c r="N250" s="148"/>
      <c r="O250" s="149"/>
      <c r="P250" s="149"/>
      <c r="Q250" s="148"/>
      <c r="R250" s="149"/>
      <c r="S250" s="149"/>
      <c r="T250" s="148"/>
      <c r="U250" s="149"/>
      <c r="V250" s="149"/>
      <c r="W250" s="149"/>
      <c r="X250" s="150">
        <f t="shared" si="1"/>
        <v>1.584367573</v>
      </c>
      <c r="Y250" s="150">
        <f t="shared" si="2"/>
        <v>-1.584367573</v>
      </c>
    </row>
    <row r="251" ht="15.75" customHeight="1">
      <c r="A251" s="119">
        <v>250.0</v>
      </c>
      <c r="B251" s="143" t="str">
        <f t="array" ref="B251">index(Systems!$A:$E,match($A251,Systems!$A:$A,),match(B$1,Systems!$2:$2,))&amp;if(not(isblank(index(Systems!$A:$E,match($A251,Systems!$A:$A,),match(Systems!$C$2,Systems!$2:$2,))))," ["&amp;index(Systems!$A:$E,match($A251,Systems!$A:$A,),match(Systems!$C$2,Systems!$2:$2,))&amp;"]",)</f>
        <v>Ban Na San</v>
      </c>
      <c r="C251" s="144">
        <f t="array" ref="C251">round((F251-average(I251,L251,O251,R251,U251))*X251+if($B251=$H251,0,iferror(average(vlookup({$H251,$K251,$N251,$Q251,$T251},$B:$D,column(B$1),0)),index(C:C,match($H251,$B:$B,)))),3)</f>
        <v>359.813</v>
      </c>
      <c r="D251" s="144">
        <f t="array" ref="D251">round((G251-average(J251,M251,P251,S251,V251))*Y251+if($B251=$H251,0,iferror(average(vlookup({$H251,$K251,$N251,$Q251,$T251},$B:$D,column(C$1),0)),index(D:D,match($H251,$B:$B,)))),3)</f>
        <v>220.701</v>
      </c>
      <c r="E251" s="145">
        <v>2764.0</v>
      </c>
      <c r="F251" s="146">
        <v>915.551</v>
      </c>
      <c r="G251" s="146">
        <v>266.791</v>
      </c>
      <c r="H251" s="147" t="s">
        <v>404</v>
      </c>
      <c r="I251" s="146">
        <v>688.449</v>
      </c>
      <c r="J251" s="146">
        <v>406.09</v>
      </c>
      <c r="K251" s="148"/>
      <c r="L251" s="149"/>
      <c r="M251" s="149"/>
      <c r="N251" s="148"/>
      <c r="O251" s="149"/>
      <c r="P251" s="149"/>
      <c r="Q251" s="148"/>
      <c r="R251" s="149"/>
      <c r="S251" s="149"/>
      <c r="T251" s="148"/>
      <c r="U251" s="149"/>
      <c r="V251" s="149"/>
      <c r="W251" s="149"/>
      <c r="X251" s="150">
        <f t="shared" si="1"/>
        <v>1.584367573</v>
      </c>
      <c r="Y251" s="150">
        <f t="shared" si="2"/>
        <v>-1.584367573</v>
      </c>
    </row>
    <row r="252" ht="15.75" customHeight="1">
      <c r="A252" s="119">
        <v>251.0</v>
      </c>
      <c r="B252" s="143" t="str">
        <f t="array" ref="B252">index(Systems!$A:$E,match($A252,Systems!$A:$A,),match(B$1,Systems!$2:$2,))&amp;if(not(isblank(index(Systems!$A:$E,match($A252,Systems!$A:$A,),match(Systems!$C$2,Systems!$2:$2,))))," ["&amp;index(Systems!$A:$E,match($A252,Systems!$A:$A,),match(Systems!$C$2,Systems!$2:$2,))&amp;"]",)</f>
        <v>Bandora</v>
      </c>
      <c r="C252" s="144">
        <f t="array" ref="C252">round((F252-average(I252,L252,O252,R252,U252))*X252+if($B252=$H252,0,iferror(average(vlookup({$H252,$K252,$N252,$Q252,$T252},$B:$D,column(B$1),0)),index(C:C,match($H252,$B:$B,)))),3)</f>
        <v>13.177</v>
      </c>
      <c r="D252" s="144">
        <f t="array" ref="D252">round((G252-average(J252,M252,P252,S252,V252))*Y252+if($B252=$H252,0,iferror(average(vlookup({$H252,$K252,$N252,$Q252,$T252},$B:$D,column(C$1),0)),index(D:D,match($H252,$B:$B,)))),3)</f>
        <v>-177.367</v>
      </c>
      <c r="E252" s="145">
        <v>2764.0</v>
      </c>
      <c r="F252" s="146">
        <v>696.766</v>
      </c>
      <c r="G252" s="146">
        <v>518.038</v>
      </c>
      <c r="H252" s="147" t="s">
        <v>404</v>
      </c>
      <c r="I252" s="146">
        <v>688.449</v>
      </c>
      <c r="J252" s="146">
        <v>406.09</v>
      </c>
      <c r="K252" s="148"/>
      <c r="L252" s="149"/>
      <c r="M252" s="149"/>
      <c r="N252" s="148"/>
      <c r="O252" s="149"/>
      <c r="P252" s="149"/>
      <c r="Q252" s="148"/>
      <c r="R252" s="149"/>
      <c r="S252" s="149"/>
      <c r="T252" s="148"/>
      <c r="U252" s="149"/>
      <c r="V252" s="149"/>
      <c r="W252" s="149"/>
      <c r="X252" s="150">
        <f t="shared" si="1"/>
        <v>1.584367573</v>
      </c>
      <c r="Y252" s="150">
        <f t="shared" si="2"/>
        <v>-1.584367573</v>
      </c>
    </row>
    <row r="253" ht="15.75" customHeight="1">
      <c r="A253" s="119">
        <v>252.0</v>
      </c>
      <c r="B253" s="143" t="str">
        <f t="array" ref="B253">index(Systems!$A:$E,match($A253,Systems!$A:$A,),match(B$1,Systems!$2:$2,))&amp;if(not(isblank(index(Systems!$A:$E,match($A253,Systems!$A:$A,),match(Systems!$C$2,Systems!$2:$2,))))," ["&amp;index(Systems!$A:$E,match($A253,Systems!$A:$A,),match(Systems!$C$2,Systems!$2:$2,))&amp;"]",)</f>
        <v>Banfora</v>
      </c>
      <c r="C253" s="144">
        <f t="array" ref="C253">round((F253-average(I253,L253,O253,R253,U253))*X253+if($B253=$H253,0,iferror(average(vlookup({$H253,$K253,$N253,$Q253,$T253},$B:$D,column(B$1),0)),index(C:C,match($H253,$B:$B,)))),3)</f>
        <v>-98.055</v>
      </c>
      <c r="D253" s="144">
        <f t="array" ref="D253">round((G253-average(J253,M253,P253,S253,V253))*Y253+if($B253=$H253,0,iferror(average(vlookup({$H253,$K253,$N253,$Q253,$T253},$B:$D,column(C$1),0)),index(D:D,match($H253,$B:$B,)))),3)</f>
        <v>-349.684</v>
      </c>
      <c r="E253" s="145">
        <v>2764.0</v>
      </c>
      <c r="F253" s="146">
        <v>626.56</v>
      </c>
      <c r="G253" s="146">
        <v>626.799</v>
      </c>
      <c r="H253" s="147" t="s">
        <v>404</v>
      </c>
      <c r="I253" s="146">
        <v>688.449</v>
      </c>
      <c r="J253" s="146">
        <v>406.09</v>
      </c>
      <c r="K253" s="148"/>
      <c r="L253" s="149"/>
      <c r="M253" s="149"/>
      <c r="N253" s="148"/>
      <c r="O253" s="149"/>
      <c r="P253" s="149"/>
      <c r="Q253" s="148"/>
      <c r="R253" s="149"/>
      <c r="S253" s="149"/>
      <c r="T253" s="148"/>
      <c r="U253" s="149"/>
      <c r="V253" s="149"/>
      <c r="W253" s="149"/>
      <c r="X253" s="150">
        <f t="shared" si="1"/>
        <v>1.584367573</v>
      </c>
      <c r="Y253" s="150">
        <f t="shared" si="2"/>
        <v>-1.584367573</v>
      </c>
    </row>
    <row r="254" ht="15.75" customHeight="1">
      <c r="A254" s="119">
        <v>253.0</v>
      </c>
      <c r="B254" s="143" t="str">
        <f t="array" ref="B254">index(Systems!$A:$E,match($A254,Systems!$A:$A,),match(B$1,Systems!$2:$2,))&amp;if(not(isblank(index(Systems!$A:$E,match($A254,Systems!$A:$A,),match(Systems!$C$2,Systems!$2:$2,))))," ["&amp;index(Systems!$A:$E,match($A254,Systems!$A:$A,),match(Systems!$C$2,Systems!$2:$2,))&amp;"]",)</f>
        <v>Bangor</v>
      </c>
      <c r="C254" s="144">
        <f t="array" ref="C254">round((F254-average(I254,L254,O254,R254,U254))*X254+if($B254=$H254,0,iferror(average(vlookup({$H254,$K254,$N254,$Q254,$T254},$B:$D,column(B$1),0)),index(C:C,match($H254,$B:$B,)))),3)</f>
        <v>176.54</v>
      </c>
      <c r="D254" s="144">
        <f t="array" ref="D254">round((G254-average(J254,M254,P254,S254,V254))*Y254+if($B254=$H254,0,iferror(average(vlookup({$H254,$K254,$N254,$Q254,$T254},$B:$D,column(C$1),0)),index(D:D,match($H254,$B:$B,)))),3)</f>
        <v>349.722</v>
      </c>
      <c r="E254" s="145">
        <v>2764.0</v>
      </c>
      <c r="F254" s="146">
        <v>799.875</v>
      </c>
      <c r="G254" s="146">
        <v>185.357</v>
      </c>
      <c r="H254" s="147" t="s">
        <v>404</v>
      </c>
      <c r="I254" s="146">
        <v>688.449</v>
      </c>
      <c r="J254" s="146">
        <v>406.09</v>
      </c>
      <c r="K254" s="148"/>
      <c r="L254" s="149"/>
      <c r="M254" s="149"/>
      <c r="N254" s="148"/>
      <c r="O254" s="149"/>
      <c r="P254" s="149"/>
      <c r="Q254" s="148"/>
      <c r="R254" s="149"/>
      <c r="S254" s="149"/>
      <c r="T254" s="148"/>
      <c r="U254" s="149"/>
      <c r="V254" s="149"/>
      <c r="W254" s="149"/>
      <c r="X254" s="150">
        <f t="shared" si="1"/>
        <v>1.584367573</v>
      </c>
      <c r="Y254" s="150">
        <f t="shared" si="2"/>
        <v>-1.584367573</v>
      </c>
    </row>
    <row r="255" ht="15.75" customHeight="1">
      <c r="A255" s="119">
        <v>254.0</v>
      </c>
      <c r="B255" s="143" t="str">
        <f t="array" ref="B255">index(Systems!$A:$E,match($A255,Systems!$A:$A,),match(B$1,Systems!$2:$2,))&amp;if(not(isblank(index(Systems!$A:$E,match($A255,Systems!$A:$A,),match(Systems!$C$2,Systems!$2:$2,))))," ["&amp;index(Systems!$A:$E,match($A255,Systems!$A:$A,),match(Systems!$C$2,Systems!$2:$2,))&amp;"]",)</f>
        <v>Bannerhoft</v>
      </c>
      <c r="C255" s="144">
        <f t="array" ref="C255">round((F255-average(I255,L255,O255,R255,U255))*X255+if($B255=$H255,0,iferror(average(vlookup({$H255,$K255,$N255,$Q255,$T255},$B:$D,column(B$1),0)),index(C:C,match($H255,$B:$B,)))),3)</f>
        <v>550.561</v>
      </c>
      <c r="D255" s="144">
        <f t="array" ref="D255">round((G255-average(J255,M255,P255,S255,V255))*Y255+if($B255=$H255,0,iferror(average(vlookup({$H255,$K255,$N255,$Q255,$T255},$B:$D,column(C$1),0)),index(D:D,match($H255,$B:$B,)))),3)</f>
        <v>285.392</v>
      </c>
      <c r="E255" s="145">
        <v>2764.0</v>
      </c>
      <c r="F255" s="146">
        <v>1035.945</v>
      </c>
      <c r="G255" s="146">
        <v>225.96</v>
      </c>
      <c r="H255" s="147" t="s">
        <v>404</v>
      </c>
      <c r="I255" s="146">
        <v>688.449</v>
      </c>
      <c r="J255" s="146">
        <v>406.09</v>
      </c>
      <c r="K255" s="148"/>
      <c r="L255" s="149"/>
      <c r="M255" s="149"/>
      <c r="N255" s="148"/>
      <c r="O255" s="149"/>
      <c r="P255" s="149"/>
      <c r="Q255" s="148"/>
      <c r="R255" s="149"/>
      <c r="S255" s="149"/>
      <c r="T255" s="148"/>
      <c r="U255" s="149"/>
      <c r="V255" s="149"/>
      <c r="W255" s="149"/>
      <c r="X255" s="150">
        <f t="shared" si="1"/>
        <v>1.584367573</v>
      </c>
      <c r="Y255" s="150">
        <f t="shared" si="2"/>
        <v>-1.584367573</v>
      </c>
    </row>
    <row r="256" ht="15.75" customHeight="1">
      <c r="A256" s="119">
        <v>255.0</v>
      </c>
      <c r="B256" s="143" t="str">
        <f t="array" ref="B256">index(Systems!$A:$E,match($A256,Systems!$A:$A,),match(B$1,Systems!$2:$2,))&amp;if(not(isblank(index(Systems!$A:$E,match($A256,Systems!$A:$A,),match(Systems!$C$2,Systems!$2:$2,))))," ["&amp;index(Systems!$A:$E,match($A256,Systems!$A:$A,),match(Systems!$C$2,Systems!$2:$2,))&amp;"]",)</f>
        <v>Banori</v>
      </c>
      <c r="C256" s="144">
        <f t="array" ref="C256">round((F256-average(I256,L256,O256,R256,U256))*X256+if($B256=$H256,0,iferror(average(vlookup({$H256,$K256,$N256,$Q256,$T256},$B:$D,column(B$1),0)),index(C:C,match($H256,$B:$B,)))),3)</f>
        <v>494.25</v>
      </c>
      <c r="D256" s="144">
        <f t="array" ref="D256">round((G256-average(J256,M256,P256,S256,V256))*Y256+if($B256=$H256,0,iferror(average(vlookup({$H256,$K256,$N256,$Q256,$T256},$B:$D,column(C$1),0)),index(D:D,match($H256,$B:$B,)))),3)</f>
        <v>124.118</v>
      </c>
      <c r="E256" s="145">
        <v>2764.0</v>
      </c>
      <c r="F256" s="146">
        <v>1000.403</v>
      </c>
      <c r="G256" s="146">
        <v>327.751</v>
      </c>
      <c r="H256" s="147" t="s">
        <v>404</v>
      </c>
      <c r="I256" s="146">
        <v>688.449</v>
      </c>
      <c r="J256" s="146">
        <v>406.09</v>
      </c>
      <c r="K256" s="148"/>
      <c r="L256" s="149"/>
      <c r="M256" s="149"/>
      <c r="N256" s="148"/>
      <c r="O256" s="149"/>
      <c r="P256" s="149"/>
      <c r="Q256" s="148"/>
      <c r="R256" s="149"/>
      <c r="S256" s="149"/>
      <c r="T256" s="148"/>
      <c r="U256" s="149"/>
      <c r="V256" s="149"/>
      <c r="W256" s="149"/>
      <c r="X256" s="150">
        <f t="shared" si="1"/>
        <v>1.584367573</v>
      </c>
      <c r="Y256" s="150">
        <f t="shared" si="2"/>
        <v>-1.584367573</v>
      </c>
    </row>
    <row r="257" ht="15.75" customHeight="1">
      <c r="A257" s="119">
        <v>256.0</v>
      </c>
      <c r="B257" s="143" t="str">
        <f t="array" ref="B257">index(Systems!$A:$E,match($A257,Systems!$A:$A,),match(B$1,Systems!$2:$2,))&amp;if(not(isblank(index(Systems!$A:$E,match($A257,Systems!$A:$A,),match(Systems!$C$2,Systems!$2:$2,))))," ["&amp;index(Systems!$A:$E,match($A257,Systems!$A:$A,),match(Systems!$C$2,Systems!$2:$2,))&amp;"]",)</f>
        <v>Barahona</v>
      </c>
      <c r="C257" s="144">
        <f t="array" ref="C257">round((F257-average(I257,L257,O257,R257,U257))*X257+if($B257=$H257,0,iferror(average(vlookup({$H257,$K257,$N257,$Q257,$T257},$B:$D,column(B$1),0)),index(C:C,match($H257,$B:$B,)))),3)</f>
        <v>684.662</v>
      </c>
      <c r="D257" s="144">
        <f t="array" ref="D257">round((G257-average(J257,M257,P257,S257,V257))*Y257+if($B257=$H257,0,iferror(average(vlookup({$H257,$K257,$N257,$Q257,$T257},$B:$D,column(C$1),0)),index(D:D,match($H257,$B:$B,)))),3)</f>
        <v>284.052</v>
      </c>
      <c r="E257" s="145">
        <v>2764.0</v>
      </c>
      <c r="F257" s="146">
        <v>1120.585</v>
      </c>
      <c r="G257" s="146">
        <v>226.806</v>
      </c>
      <c r="H257" s="147" t="s">
        <v>404</v>
      </c>
      <c r="I257" s="146">
        <v>688.449</v>
      </c>
      <c r="J257" s="146">
        <v>406.09</v>
      </c>
      <c r="K257" s="148"/>
      <c r="L257" s="149"/>
      <c r="M257" s="149"/>
      <c r="N257" s="148"/>
      <c r="O257" s="149"/>
      <c r="P257" s="149"/>
      <c r="Q257" s="148"/>
      <c r="R257" s="149"/>
      <c r="S257" s="149"/>
      <c r="T257" s="148"/>
      <c r="U257" s="149"/>
      <c r="V257" s="149"/>
      <c r="W257" s="149"/>
      <c r="X257" s="150">
        <f t="shared" si="1"/>
        <v>1.584367573</v>
      </c>
      <c r="Y257" s="150">
        <f t="shared" si="2"/>
        <v>-1.584367573</v>
      </c>
    </row>
    <row r="258" ht="15.75" customHeight="1">
      <c r="A258" s="119">
        <v>257.0</v>
      </c>
      <c r="B258" s="143" t="str">
        <f t="array" ref="B258">index(Systems!$A:$E,match($A258,Systems!$A:$A,),match(B$1,Systems!$2:$2,))&amp;if(not(isblank(index(Systems!$A:$E,match($A258,Systems!$A:$A,),match(Systems!$C$2,Systems!$2:$2,))))," ["&amp;index(Systems!$A:$E,match($A258,Systems!$A:$A,),match(Systems!$C$2,Systems!$2:$2,))&amp;"]",)</f>
        <v>Baranda</v>
      </c>
      <c r="C258" s="144">
        <f t="array" ref="C258">round((F258-average(I258,L258,O258,R258,U258))*X258+if($B258=$H258,0,iferror(average(vlookup({$H258,$K258,$N258,$Q258,$T258},$B:$D,column(B$1),0)),index(C:C,match($H258,$B:$B,)))),3)</f>
        <v>449.246</v>
      </c>
      <c r="D258" s="144">
        <f t="array" ref="D258">round((G258-average(J258,M258,P258,S258,V258))*Y258+if($B258=$H258,0,iferror(average(vlookup({$H258,$K258,$N258,$Q258,$T258},$B:$D,column(C$1),0)),index(D:D,match($H258,$B:$B,)))),3)</f>
        <v>-259.031</v>
      </c>
      <c r="E258" s="145">
        <v>2764.0</v>
      </c>
      <c r="F258" s="146">
        <v>971.998</v>
      </c>
      <c r="G258" s="146">
        <v>569.582</v>
      </c>
      <c r="H258" s="147" t="s">
        <v>404</v>
      </c>
      <c r="I258" s="146">
        <v>688.449</v>
      </c>
      <c r="J258" s="146">
        <v>406.09</v>
      </c>
      <c r="K258" s="148"/>
      <c r="L258" s="149"/>
      <c r="M258" s="149"/>
      <c r="N258" s="148"/>
      <c r="O258" s="149"/>
      <c r="P258" s="149"/>
      <c r="Q258" s="148"/>
      <c r="R258" s="149"/>
      <c r="S258" s="149"/>
      <c r="T258" s="148"/>
      <c r="U258" s="149"/>
      <c r="V258" s="149"/>
      <c r="W258" s="149"/>
      <c r="X258" s="150">
        <f t="shared" si="1"/>
        <v>1.584367573</v>
      </c>
      <c r="Y258" s="150">
        <f t="shared" si="2"/>
        <v>-1.584367573</v>
      </c>
    </row>
    <row r="259" ht="15.75" customHeight="1">
      <c r="A259" s="119">
        <v>258.0</v>
      </c>
      <c r="B259" s="143" t="str">
        <f t="array" ref="B259">index(Systems!$A:$E,match($A259,Systems!$A:$A,),match(B$1,Systems!$2:$2,))&amp;if(not(isblank(index(Systems!$A:$E,match($A259,Systems!$A:$A,),match(Systems!$C$2,Systems!$2:$2,))))," ["&amp;index(Systems!$A:$E,match($A259,Systems!$A:$A,),match(Systems!$C$2,Systems!$2:$2,))&amp;"]",)</f>
        <v>Barcelona</v>
      </c>
      <c r="C259" s="144">
        <f t="array" ref="C259">round((F259-average(I259,L259,O259,R259,U259))*X259+if($B259=$H259,0,iferror(average(vlookup({$H259,$K259,$N259,$Q259,$T259},$B:$D,column(B$1),0)),index(C:C,match($H259,$B:$B,)))),3)</f>
        <v>-204.78</v>
      </c>
      <c r="D259" s="144">
        <f t="array" ref="D259">round((G259-average(J259,M259,P259,S259,V259))*Y259+if($B259=$H259,0,iferror(average(vlookup({$H259,$K259,$N259,$Q259,$T259},$B:$D,column(C$1),0)),index(D:D,match($H259,$B:$B,)))),3)</f>
        <v>411.468</v>
      </c>
      <c r="E259" s="145">
        <v>2764.0</v>
      </c>
      <c r="F259" s="146">
        <v>559.199</v>
      </c>
      <c r="G259" s="146">
        <v>146.385</v>
      </c>
      <c r="H259" s="147" t="s">
        <v>404</v>
      </c>
      <c r="I259" s="146">
        <v>688.449</v>
      </c>
      <c r="J259" s="146">
        <v>406.09</v>
      </c>
      <c r="K259" s="148"/>
      <c r="L259" s="149"/>
      <c r="M259" s="149"/>
      <c r="N259" s="148"/>
      <c r="O259" s="149"/>
      <c r="P259" s="149"/>
      <c r="Q259" s="148"/>
      <c r="R259" s="149"/>
      <c r="S259" s="149"/>
      <c r="T259" s="148"/>
      <c r="U259" s="149"/>
      <c r="V259" s="149"/>
      <c r="W259" s="149"/>
      <c r="X259" s="150">
        <f t="shared" si="1"/>
        <v>1.584367573</v>
      </c>
      <c r="Y259" s="150">
        <f t="shared" si="2"/>
        <v>-1.584367573</v>
      </c>
    </row>
    <row r="260" ht="15.75" customHeight="1">
      <c r="A260" s="119">
        <v>259.0</v>
      </c>
      <c r="B260" s="143" t="str">
        <f t="array" ref="B260">index(Systems!$A:$E,match($A260,Systems!$A:$A,),match(B$1,Systems!$2:$2,))&amp;if(not(isblank(index(Systems!$A:$E,match($A260,Systems!$A:$A,),match(Systems!$C$2,Systems!$2:$2,))))," ["&amp;index(Systems!$A:$E,match($A260,Systems!$A:$A,),match(Systems!$C$2,Systems!$2:$2,))&amp;"]",)</f>
        <v>Barlaston</v>
      </c>
      <c r="C260" s="144">
        <f t="array" ref="C260">round((F260-average(I260,L260,O260,R260,U260))*X260+if($B260=$H260,0,iferror(average(vlookup({$H260,$K260,$N260,$Q260,$T260},$B:$D,column(B$1),0)),index(C:C,match($H260,$B:$B,)))),3)</f>
        <v>-123.603</v>
      </c>
      <c r="D260" s="144">
        <f t="array" ref="D260">round((G260-average(J260,M260,P260,S260,V260))*Y260+if($B260=$H260,0,iferror(average(vlookup({$H260,$K260,$N260,$Q260,$T260},$B:$D,column(C$1),0)),index(D:D,match($H260,$B:$B,)))),3)</f>
        <v>-266.57</v>
      </c>
      <c r="E260" s="145">
        <v>2764.0</v>
      </c>
      <c r="F260" s="146">
        <v>610.435</v>
      </c>
      <c r="G260" s="146">
        <v>574.34</v>
      </c>
      <c r="H260" s="147" t="s">
        <v>404</v>
      </c>
      <c r="I260" s="146">
        <v>688.449</v>
      </c>
      <c r="J260" s="146">
        <v>406.09</v>
      </c>
      <c r="K260" s="148"/>
      <c r="L260" s="149"/>
      <c r="M260" s="149"/>
      <c r="N260" s="148"/>
      <c r="O260" s="149"/>
      <c r="P260" s="149"/>
      <c r="Q260" s="148"/>
      <c r="R260" s="149"/>
      <c r="S260" s="149"/>
      <c r="T260" s="148"/>
      <c r="U260" s="149"/>
      <c r="V260" s="149"/>
      <c r="W260" s="149"/>
      <c r="X260" s="150">
        <f t="shared" si="1"/>
        <v>1.584367573</v>
      </c>
      <c r="Y260" s="150">
        <f t="shared" si="2"/>
        <v>-1.584367573</v>
      </c>
    </row>
    <row r="261" ht="15.75" customHeight="1">
      <c r="A261" s="119">
        <v>260.0</v>
      </c>
      <c r="B261" s="143" t="str">
        <f t="array" ref="B261">index(Systems!$A:$E,match($A261,Systems!$A:$A,),match(B$1,Systems!$2:$2,))&amp;if(not(isblank(index(Systems!$A:$E,match($A261,Systems!$A:$A,),match(Systems!$C$2,Systems!$2:$2,))))," ["&amp;index(Systems!$A:$E,match($A261,Systems!$A:$A,),match(Systems!$C$2,Systems!$2:$2,))&amp;"]",)</f>
        <v>Barlow's End</v>
      </c>
      <c r="C261" s="144">
        <f t="array" ref="C261">round((F261-average(I261,L261,O261,R261,U261))*X261+if($B261=$H261,0,iferror(average(vlookup({$H261,$K261,$N261,$Q261,$T261},$B:$D,column(B$1),0)),index(C:C,match($H261,$B:$B,)))),3)</f>
        <v>304.496</v>
      </c>
      <c r="D261" s="144">
        <f t="array" ref="D261">round((G261-average(J261,M261,P261,S261,V261))*Y261+if($B261=$H261,0,iferror(average(vlookup({$H261,$K261,$N261,$Q261,$T261},$B:$D,column(C$1),0)),index(D:D,match($H261,$B:$B,)))),3)</f>
        <v>63.029</v>
      </c>
      <c r="E261" s="145">
        <v>2764.0</v>
      </c>
      <c r="F261" s="146">
        <v>880.637</v>
      </c>
      <c r="G261" s="146">
        <v>366.308</v>
      </c>
      <c r="H261" s="147" t="s">
        <v>404</v>
      </c>
      <c r="I261" s="146">
        <v>688.449</v>
      </c>
      <c r="J261" s="146">
        <v>406.09</v>
      </c>
      <c r="K261" s="148"/>
      <c r="L261" s="149"/>
      <c r="M261" s="149"/>
      <c r="N261" s="148"/>
      <c r="O261" s="149"/>
      <c r="P261" s="149"/>
      <c r="Q261" s="148"/>
      <c r="R261" s="149"/>
      <c r="S261" s="149"/>
      <c r="T261" s="148"/>
      <c r="U261" s="149"/>
      <c r="V261" s="149"/>
      <c r="W261" s="149"/>
      <c r="X261" s="150">
        <f t="shared" si="1"/>
        <v>1.584367573</v>
      </c>
      <c r="Y261" s="150">
        <f t="shared" si="2"/>
        <v>-1.584367573</v>
      </c>
    </row>
    <row r="262" ht="15.75" customHeight="1">
      <c r="A262" s="119">
        <v>261.0</v>
      </c>
      <c r="B262" s="143" t="str">
        <f t="array" ref="B262">index(Systems!$A:$E,match($A262,Systems!$A:$A,),match(B$1,Systems!$2:$2,))&amp;if(not(isblank(index(Systems!$A:$E,match($A262,Systems!$A:$A,),match(Systems!$C$2,Systems!$2:$2,))))," ["&amp;index(Systems!$A:$E,match($A262,Systems!$A:$A,),match(Systems!$C$2,Systems!$2:$2,))&amp;"]",)</f>
        <v>Barras</v>
      </c>
      <c r="C262" s="144">
        <f t="array" ref="C262">round((F262-average(I262,L262,O262,R262,U262))*X262+if($B262=$H262,0,iferror(average(vlookup({$H262,$K262,$N262,$Q262,$T262},$B:$D,column(B$1),0)),index(C:C,match($H262,$B:$B,)))),3)</f>
        <v>20.917</v>
      </c>
      <c r="D262" s="144">
        <f t="array" ref="D262">round((G262-average(J262,M262,P262,S262,V262))*Y262+if($B262=$H262,0,iferror(average(vlookup({$H262,$K262,$N262,$Q262,$T262},$B:$D,column(C$1),0)),index(D:D,match($H262,$B:$B,)))),3)</f>
        <v>-354.184</v>
      </c>
      <c r="E262" s="145">
        <v>2764.0</v>
      </c>
      <c r="F262" s="146">
        <v>701.651</v>
      </c>
      <c r="G262" s="146">
        <v>629.639</v>
      </c>
      <c r="H262" s="147" t="s">
        <v>404</v>
      </c>
      <c r="I262" s="146">
        <v>688.449</v>
      </c>
      <c r="J262" s="146">
        <v>406.09</v>
      </c>
      <c r="K262" s="148"/>
      <c r="L262" s="149"/>
      <c r="M262" s="149"/>
      <c r="N262" s="148"/>
      <c r="O262" s="149"/>
      <c r="P262" s="149"/>
      <c r="Q262" s="148"/>
      <c r="R262" s="149"/>
      <c r="S262" s="149"/>
      <c r="T262" s="148"/>
      <c r="U262" s="149"/>
      <c r="V262" s="149"/>
      <c r="W262" s="149"/>
      <c r="X262" s="150">
        <f t="shared" si="1"/>
        <v>1.584367573</v>
      </c>
      <c r="Y262" s="150">
        <f t="shared" si="2"/>
        <v>-1.584367573</v>
      </c>
    </row>
    <row r="263" ht="15.75" customHeight="1">
      <c r="A263" s="119">
        <v>262.0</v>
      </c>
      <c r="B263" s="143" t="str">
        <f t="array" ref="B263">index(Systems!$A:$E,match($A263,Systems!$A:$A,),match(B$1,Systems!$2:$2,))&amp;if(not(isblank(index(Systems!$A:$E,match($A263,Systems!$A:$A,),match(Systems!$C$2,Systems!$2:$2,))))," ["&amp;index(Systems!$A:$E,match($A263,Systems!$A:$A,),match(Systems!$C$2,Systems!$2:$2,))&amp;"]",)</f>
        <v>Barstow</v>
      </c>
      <c r="C263" s="144">
        <f t="array" ref="C263">round((F263-average(I263,L263,O263,R263,U263))*X263+if($B263=$H263,0,iferror(average(vlookup({$H263,$K263,$N263,$Q263,$T263},$B:$D,column(B$1),0)),index(C:C,match($H263,$B:$B,)))),3)</f>
        <v>170.602</v>
      </c>
      <c r="D263" s="144">
        <f t="array" ref="D263">round((G263-average(J263,M263,P263,S263,V263))*Y263+if($B263=$H263,0,iferror(average(vlookup({$H263,$K263,$N263,$Q263,$T263},$B:$D,column(C$1),0)),index(D:D,match($H263,$B:$B,)))),3)</f>
        <v>-40.891</v>
      </c>
      <c r="E263" s="145">
        <v>2764.0</v>
      </c>
      <c r="F263" s="146">
        <v>796.127</v>
      </c>
      <c r="G263" s="146">
        <v>431.899</v>
      </c>
      <c r="H263" s="147" t="s">
        <v>404</v>
      </c>
      <c r="I263" s="146">
        <v>688.449</v>
      </c>
      <c r="J263" s="146">
        <v>406.09</v>
      </c>
      <c r="K263" s="148"/>
      <c r="L263" s="149"/>
      <c r="M263" s="149"/>
      <c r="N263" s="148"/>
      <c r="O263" s="149"/>
      <c r="P263" s="149"/>
      <c r="Q263" s="148"/>
      <c r="R263" s="149"/>
      <c r="S263" s="149"/>
      <c r="T263" s="148"/>
      <c r="U263" s="149"/>
      <c r="V263" s="149"/>
      <c r="W263" s="149"/>
      <c r="X263" s="150">
        <f t="shared" si="1"/>
        <v>1.584367573</v>
      </c>
      <c r="Y263" s="150">
        <f t="shared" si="2"/>
        <v>-1.584367573</v>
      </c>
    </row>
    <row r="264" ht="15.75" customHeight="1">
      <c r="A264" s="119">
        <v>263.0</v>
      </c>
      <c r="B264" s="143" t="str">
        <f t="array" ref="B264">index(Systems!$A:$E,match($A264,Systems!$A:$A,),match(B$1,Systems!$2:$2,))&amp;if(not(isblank(index(Systems!$A:$E,match($A264,Systems!$A:$A,),match(Systems!$C$2,Systems!$2:$2,))))," ["&amp;index(Systems!$A:$E,match($A264,Systems!$A:$A,),match(Systems!$C$2,Systems!$2:$2,))&amp;"]",)</f>
        <v>Bartrock</v>
      </c>
      <c r="C264" s="144">
        <f t="array" ref="C264">round((F264-average(I264,L264,O264,R264,U264))*X264+if($B264=$H264,0,iferror(average(vlookup({$H264,$K264,$N264,$Q264,$T264},$B:$D,column(B$1),0)),index(C:C,match($H264,$B:$B,)))),3)</f>
        <v>590.654</v>
      </c>
      <c r="D264" s="144">
        <f t="array" ref="D264">round((G264-average(J264,M264,P264,S264,V264))*Y264+if($B264=$H264,0,iferror(average(vlookup({$H264,$K264,$N264,$Q264,$T264},$B:$D,column(C$1),0)),index(D:D,match($H264,$B:$B,)))),3)</f>
        <v>-148.154</v>
      </c>
      <c r="E264" s="145">
        <v>2764.0</v>
      </c>
      <c r="F264" s="146">
        <v>1061.25</v>
      </c>
      <c r="G264" s="146">
        <v>499.6</v>
      </c>
      <c r="H264" s="147" t="s">
        <v>404</v>
      </c>
      <c r="I264" s="146">
        <v>688.449</v>
      </c>
      <c r="J264" s="146">
        <v>406.09</v>
      </c>
      <c r="K264" s="148"/>
      <c r="L264" s="149"/>
      <c r="M264" s="149"/>
      <c r="N264" s="148"/>
      <c r="O264" s="149"/>
      <c r="P264" s="149"/>
      <c r="Q264" s="148"/>
      <c r="R264" s="149"/>
      <c r="S264" s="149"/>
      <c r="T264" s="148"/>
      <c r="U264" s="149"/>
      <c r="V264" s="149"/>
      <c r="W264" s="149"/>
      <c r="X264" s="150">
        <f t="shared" si="1"/>
        <v>1.584367573</v>
      </c>
      <c r="Y264" s="150">
        <f t="shared" si="2"/>
        <v>-1.584367573</v>
      </c>
    </row>
    <row r="265" ht="15.75" customHeight="1">
      <c r="A265" s="119">
        <v>264.0</v>
      </c>
      <c r="B265" s="143" t="str">
        <f t="array" ref="B265">index(Systems!$A:$E,match($A265,Systems!$A:$A,),match(B$1,Systems!$2:$2,))&amp;if(not(isblank(index(Systems!$A:$E,match($A265,Systems!$A:$A,),match(Systems!$C$2,Systems!$2:$2,))))," ["&amp;index(Systems!$A:$E,match($A265,Systems!$A:$A,),match(Systems!$C$2,Systems!$2:$2,))&amp;"]",)</f>
        <v>Baruun Urt</v>
      </c>
      <c r="C265" s="144">
        <f t="array" ref="C265">round((F265-average(I265,L265,O265,R265,U265))*X265+if($B265=$H265,0,iferror(average(vlookup({$H265,$K265,$N265,$Q265,$T265},$B:$D,column(B$1),0)),index(C:C,match($H265,$B:$B,)))),3)</f>
        <v>105.579</v>
      </c>
      <c r="D265" s="144">
        <f t="array" ref="D265">round((G265-average(J265,M265,P265,S265,V265))*Y265+if($B265=$H265,0,iferror(average(vlookup({$H265,$K265,$N265,$Q265,$T265},$B:$D,column(C$1),0)),index(D:D,match($H265,$B:$B,)))),3)</f>
        <v>237.731</v>
      </c>
      <c r="E265" s="145">
        <v>2764.0</v>
      </c>
      <c r="F265" s="146">
        <v>755.087</v>
      </c>
      <c r="G265" s="146">
        <v>256.042</v>
      </c>
      <c r="H265" s="147" t="s">
        <v>404</v>
      </c>
      <c r="I265" s="146">
        <v>688.449</v>
      </c>
      <c r="J265" s="146">
        <v>406.09</v>
      </c>
      <c r="K265" s="148"/>
      <c r="L265" s="149"/>
      <c r="M265" s="149"/>
      <c r="N265" s="148"/>
      <c r="O265" s="149"/>
      <c r="P265" s="149"/>
      <c r="Q265" s="148"/>
      <c r="R265" s="149"/>
      <c r="S265" s="149"/>
      <c r="T265" s="148"/>
      <c r="U265" s="149"/>
      <c r="V265" s="149"/>
      <c r="W265" s="149"/>
      <c r="X265" s="150">
        <f t="shared" si="1"/>
        <v>1.584367573</v>
      </c>
      <c r="Y265" s="150">
        <f t="shared" si="2"/>
        <v>-1.584367573</v>
      </c>
    </row>
    <row r="266" ht="15.75" customHeight="1">
      <c r="A266" s="119">
        <v>265.0</v>
      </c>
      <c r="B266" s="143" t="str">
        <f t="array" ref="B266">index(Systems!$A:$E,match($A266,Systems!$A:$A,),match(B$1,Systems!$2:$2,))&amp;if(not(isblank(index(Systems!$A:$E,match($A266,Systems!$A:$A,),match(Systems!$C$2,Systems!$2:$2,))))," ["&amp;index(Systems!$A:$E,match($A266,Systems!$A:$A,),match(Systems!$C$2,Systems!$2:$2,))&amp;"]",)</f>
        <v>Baryshevo</v>
      </c>
      <c r="C266" s="144">
        <f t="array" ref="C266">round((F266-average(I266,L266,O266,R266,U266))*X266+if($B266=$H266,0,iferror(average(vlookup({$H266,$K266,$N266,$Q266,$T266},$B:$D,column(B$1),0)),index(C:C,match($H266,$B:$B,)))),3)</f>
        <v>-350.486</v>
      </c>
      <c r="D266" s="144">
        <f t="array" ref="D266">round((G266-average(J266,M266,P266,S266,V266))*Y266+if($B266=$H266,0,iferror(average(vlookup({$H266,$K266,$N266,$Q266,$T266},$B:$D,column(C$1),0)),index(D:D,match($H266,$B:$B,)))),3)</f>
        <v>235.443</v>
      </c>
      <c r="E266" s="145">
        <v>2764.0</v>
      </c>
      <c r="F266" s="146">
        <v>467.234</v>
      </c>
      <c r="G266" s="146">
        <v>257.486</v>
      </c>
      <c r="H266" s="147" t="s">
        <v>404</v>
      </c>
      <c r="I266" s="146">
        <v>688.449</v>
      </c>
      <c r="J266" s="146">
        <v>406.09</v>
      </c>
      <c r="K266" s="148"/>
      <c r="L266" s="149"/>
      <c r="M266" s="149"/>
      <c r="N266" s="148"/>
      <c r="O266" s="149"/>
      <c r="P266" s="149"/>
      <c r="Q266" s="148"/>
      <c r="R266" s="149"/>
      <c r="S266" s="149"/>
      <c r="T266" s="148"/>
      <c r="U266" s="149"/>
      <c r="V266" s="149"/>
      <c r="W266" s="149"/>
      <c r="X266" s="150">
        <f t="shared" si="1"/>
        <v>1.584367573</v>
      </c>
      <c r="Y266" s="150">
        <f t="shared" si="2"/>
        <v>-1.584367573</v>
      </c>
    </row>
    <row r="267" ht="15.75" customHeight="1">
      <c r="A267" s="119">
        <v>266.0</v>
      </c>
      <c r="B267" s="143" t="str">
        <f t="array" ref="B267">index(Systems!$A:$E,match($A267,Systems!$A:$A,),match(B$1,Systems!$2:$2,))&amp;if(not(isblank(index(Systems!$A:$E,match($A267,Systems!$A:$A,),match(Systems!$C$2,Systems!$2:$2,))))," ["&amp;index(Systems!$A:$E,match($A267,Systems!$A:$A,),match(Systems!$C$2,Systems!$2:$2,))&amp;"]",)</f>
        <v>Basalt</v>
      </c>
      <c r="C267" s="144">
        <f t="array" ref="C267">round((F267-average(I267,L267,O267,R267,U267))*X267+if($B267=$H267,0,iferror(average(vlookup({$H267,$K267,$N267,$Q267,$T267},$B:$D,column(B$1),0)),index(C:C,match($H267,$B:$B,)))),3)</f>
        <v>66.163</v>
      </c>
      <c r="D267" s="144">
        <f t="array" ref="D267">round((G267-average(J267,M267,P267,S267,V267))*Y267+if($B267=$H267,0,iferror(average(vlookup({$H267,$K267,$N267,$Q267,$T267},$B:$D,column(C$1),0)),index(D:D,match($H267,$B:$B,)))),3)</f>
        <v>-29</v>
      </c>
      <c r="E267" s="145">
        <v>2764.0</v>
      </c>
      <c r="F267" s="146">
        <v>730.209</v>
      </c>
      <c r="G267" s="146">
        <v>424.394</v>
      </c>
      <c r="H267" s="147" t="s">
        <v>404</v>
      </c>
      <c r="I267" s="146">
        <v>688.449</v>
      </c>
      <c r="J267" s="146">
        <v>406.09</v>
      </c>
      <c r="K267" s="148"/>
      <c r="L267" s="149"/>
      <c r="M267" s="149"/>
      <c r="N267" s="148"/>
      <c r="O267" s="149"/>
      <c r="P267" s="149"/>
      <c r="Q267" s="148"/>
      <c r="R267" s="149"/>
      <c r="S267" s="149"/>
      <c r="T267" s="148"/>
      <c r="U267" s="149"/>
      <c r="V267" s="149"/>
      <c r="W267" s="149"/>
      <c r="X267" s="150">
        <f t="shared" si="1"/>
        <v>1.584367573</v>
      </c>
      <c r="Y267" s="150">
        <f t="shared" si="2"/>
        <v>-1.584367573</v>
      </c>
    </row>
    <row r="268" ht="15.75" customHeight="1">
      <c r="A268" s="119">
        <v>267.0</v>
      </c>
      <c r="B268" s="143" t="str">
        <f t="array" ref="B268">index(Systems!$A:$E,match($A268,Systems!$A:$A,),match(B$1,Systems!$2:$2,))&amp;if(not(isblank(index(Systems!$A:$E,match($A268,Systems!$A:$A,),match(Systems!$C$2,Systems!$2:$2,))))," ["&amp;index(Systems!$A:$E,match($A268,Systems!$A:$A,),match(Systems!$C$2,Systems!$2:$2,))&amp;"]",)</f>
        <v>Basantapur</v>
      </c>
      <c r="C268" s="144">
        <f t="array" ref="C268">round((F268-average(I268,L268,O268,R268,U268))*X268+if($B268=$H268,0,iferror(average(vlookup({$H268,$K268,$N268,$Q268,$T268},$B:$D,column(B$1),0)),index(C:C,match($H268,$B:$B,)))),3)</f>
        <v>364.471</v>
      </c>
      <c r="D268" s="144">
        <f t="array" ref="D268">round((G268-average(J268,M268,P268,S268,V268))*Y268+if($B268=$H268,0,iferror(average(vlookup({$H268,$K268,$N268,$Q268,$T268},$B:$D,column(C$1),0)),index(D:D,match($H268,$B:$B,)))),3)</f>
        <v>-284.41</v>
      </c>
      <c r="E268" s="145">
        <v>2764.0</v>
      </c>
      <c r="F268" s="146">
        <v>918.491</v>
      </c>
      <c r="G268" s="146">
        <v>585.6</v>
      </c>
      <c r="H268" s="147" t="s">
        <v>404</v>
      </c>
      <c r="I268" s="146">
        <v>688.449</v>
      </c>
      <c r="J268" s="146">
        <v>406.09</v>
      </c>
      <c r="K268" s="148"/>
      <c r="L268" s="149"/>
      <c r="M268" s="149"/>
      <c r="N268" s="148"/>
      <c r="O268" s="149"/>
      <c r="P268" s="149"/>
      <c r="Q268" s="148"/>
      <c r="R268" s="149"/>
      <c r="S268" s="149"/>
      <c r="T268" s="148"/>
      <c r="U268" s="149"/>
      <c r="V268" s="149"/>
      <c r="W268" s="149"/>
      <c r="X268" s="150">
        <f t="shared" si="1"/>
        <v>1.584367573</v>
      </c>
      <c r="Y268" s="150">
        <f t="shared" si="2"/>
        <v>-1.584367573</v>
      </c>
    </row>
    <row r="269" ht="15.75" customHeight="1">
      <c r="A269" s="119">
        <v>268.0</v>
      </c>
      <c r="B269" s="143" t="str">
        <f t="array" ref="B269">index(Systems!$A:$E,match($A269,Systems!$A:$A,),match(B$1,Systems!$2:$2,))&amp;if(not(isblank(index(Systems!$A:$E,match($A269,Systems!$A:$A,),match(Systems!$C$2,Systems!$2:$2,))))," ["&amp;index(Systems!$A:$E,match($A269,Systems!$A:$A,),match(Systems!$C$2,Systems!$2:$2,))&amp;"]",)</f>
        <v>Basiliano</v>
      </c>
      <c r="C269" s="144">
        <f t="array" ref="C269">round((F269-average(I269,L269,O269,R269,U269))*X269+if($B269=$H269,0,iferror(average(vlookup({$H269,$K269,$N269,$Q269,$T269},$B:$D,column(B$1),0)),index(C:C,match($H269,$B:$B,)))),3)</f>
        <v>-36.966</v>
      </c>
      <c r="D269" s="144">
        <f t="array" ref="D269">round((G269-average(J269,M269,P269,S269,V269))*Y269+if($B269=$H269,0,iferror(average(vlookup({$H269,$K269,$N269,$Q269,$T269},$B:$D,column(C$1),0)),index(D:D,match($H269,$B:$B,)))),3)</f>
        <v>341.425</v>
      </c>
      <c r="E269" s="145">
        <v>2764.0</v>
      </c>
      <c r="F269" s="146">
        <v>665.117</v>
      </c>
      <c r="G269" s="146">
        <v>190.594</v>
      </c>
      <c r="H269" s="147" t="s">
        <v>404</v>
      </c>
      <c r="I269" s="146">
        <v>688.449</v>
      </c>
      <c r="J269" s="146">
        <v>406.09</v>
      </c>
      <c r="K269" s="148"/>
      <c r="L269" s="149"/>
      <c r="M269" s="149"/>
      <c r="N269" s="148"/>
      <c r="O269" s="149"/>
      <c r="P269" s="149"/>
      <c r="Q269" s="148"/>
      <c r="R269" s="149"/>
      <c r="S269" s="149"/>
      <c r="T269" s="148"/>
      <c r="U269" s="149"/>
      <c r="V269" s="149"/>
      <c r="W269" s="149"/>
      <c r="X269" s="150">
        <f t="shared" si="1"/>
        <v>1.584367573</v>
      </c>
      <c r="Y269" s="150">
        <f t="shared" si="2"/>
        <v>-1.584367573</v>
      </c>
    </row>
    <row r="270" ht="15.75" customHeight="1">
      <c r="A270" s="119">
        <v>269.0</v>
      </c>
      <c r="B270" s="143" t="str">
        <f t="array" ref="B270">index(Systems!$A:$E,match($A270,Systems!$A:$A,),match(B$1,Systems!$2:$2,))&amp;if(not(isblank(index(Systems!$A:$E,match($A270,Systems!$A:$A,),match(Systems!$C$2,Systems!$2:$2,))))," ["&amp;index(Systems!$A:$E,match($A270,Systems!$A:$A,),match(Systems!$C$2,Systems!$2:$2,))&amp;"]",)</f>
        <v>Bass</v>
      </c>
      <c r="C270" s="144">
        <f t="array" ref="C270">round((F270-average(I270,L270,O270,R270,U270))*X270+if($B270=$H270,0,iferror(average(vlookup({$H270,$K270,$N270,$Q270,$T270},$B:$D,column(B$1),0)),index(C:C,match($H270,$B:$B,)))),3)</f>
        <v>-218.513</v>
      </c>
      <c r="D270" s="144">
        <f t="array" ref="D270">round((G270-average(J270,M270,P270,S270,V270))*Y270+if($B270=$H270,0,iferror(average(vlookup({$H270,$K270,$N270,$Q270,$T270},$B:$D,column(C$1),0)),index(D:D,match($H270,$B:$B,)))),3)</f>
        <v>-353.602</v>
      </c>
      <c r="E270" s="145">
        <v>2764.0</v>
      </c>
      <c r="F270" s="146">
        <v>550.531</v>
      </c>
      <c r="G270" s="146">
        <v>629.272</v>
      </c>
      <c r="H270" s="147" t="s">
        <v>404</v>
      </c>
      <c r="I270" s="146">
        <v>688.449</v>
      </c>
      <c r="J270" s="146">
        <v>406.09</v>
      </c>
      <c r="K270" s="148"/>
      <c r="L270" s="149"/>
      <c r="M270" s="149"/>
      <c r="N270" s="148"/>
      <c r="O270" s="149"/>
      <c r="P270" s="149"/>
      <c r="Q270" s="148"/>
      <c r="R270" s="149"/>
      <c r="S270" s="149"/>
      <c r="T270" s="148"/>
      <c r="U270" s="149"/>
      <c r="V270" s="149"/>
      <c r="W270" s="149"/>
      <c r="X270" s="150">
        <f t="shared" si="1"/>
        <v>1.584367573</v>
      </c>
      <c r="Y270" s="150">
        <f t="shared" si="2"/>
        <v>-1.584367573</v>
      </c>
    </row>
    <row r="271" ht="15.75" customHeight="1">
      <c r="A271" s="119">
        <v>270.0</v>
      </c>
      <c r="B271" s="143" t="str">
        <f t="array" ref="B271">index(Systems!$A:$E,match($A271,Systems!$A:$A,),match(B$1,Systems!$2:$2,))&amp;if(not(isblank(index(Systems!$A:$E,match($A271,Systems!$A:$A,),match(Systems!$C$2,Systems!$2:$2,))))," ["&amp;index(Systems!$A:$E,match($A271,Systems!$A:$A,),match(Systems!$C$2,Systems!$2:$2,))&amp;"]",)</f>
        <v>Bassfield</v>
      </c>
      <c r="C271" s="144">
        <f t="array" ref="C271">round((F271-average(I271,L271,O271,R271,U271))*X271+if($B271=$H271,0,iferror(average(vlookup({$H271,$K271,$N271,$Q271,$T271},$B:$D,column(B$1),0)),index(C:C,match($H271,$B:$B,)))),3)</f>
        <v>588.832</v>
      </c>
      <c r="D271" s="144">
        <f t="array" ref="D271">round((G271-average(J271,M271,P271,S271,V271))*Y271+if($B271=$H271,0,iferror(average(vlookup({$H271,$K271,$N271,$Q271,$T271},$B:$D,column(C$1),0)),index(D:D,match($H271,$B:$B,)))),3)</f>
        <v>4.872</v>
      </c>
      <c r="E271" s="145">
        <v>2764.0</v>
      </c>
      <c r="F271" s="146">
        <v>1060.1</v>
      </c>
      <c r="G271" s="146">
        <v>403.015</v>
      </c>
      <c r="H271" s="147" t="s">
        <v>404</v>
      </c>
      <c r="I271" s="146">
        <v>688.449</v>
      </c>
      <c r="J271" s="146">
        <v>406.09</v>
      </c>
      <c r="K271" s="148"/>
      <c r="L271" s="149"/>
      <c r="M271" s="149"/>
      <c r="N271" s="148"/>
      <c r="O271" s="149"/>
      <c r="P271" s="149"/>
      <c r="Q271" s="148"/>
      <c r="R271" s="149"/>
      <c r="S271" s="149"/>
      <c r="T271" s="148"/>
      <c r="U271" s="149"/>
      <c r="V271" s="149"/>
      <c r="W271" s="149"/>
      <c r="X271" s="150">
        <f t="shared" si="1"/>
        <v>1.584367573</v>
      </c>
      <c r="Y271" s="150">
        <f t="shared" si="2"/>
        <v>-1.584367573</v>
      </c>
    </row>
    <row r="272" ht="15.75" customHeight="1">
      <c r="A272" s="119">
        <v>271.0</v>
      </c>
      <c r="B272" s="143" t="str">
        <f t="array" ref="B272">index(Systems!$A:$E,match($A272,Systems!$A:$A,),match(B$1,Systems!$2:$2,))&amp;if(not(isblank(index(Systems!$A:$E,match($A272,Systems!$A:$A,),match(Systems!$C$2,Systems!$2:$2,))))," ["&amp;index(Systems!$A:$E,match($A272,Systems!$A:$A,),match(Systems!$C$2,Systems!$2:$2,))&amp;"]",)</f>
        <v>Bastian</v>
      </c>
      <c r="C272" s="144">
        <f t="array" ref="C272">round((F272-average(I272,L272,O272,R272,U272))*X272+if($B272=$H272,0,iferror(average(vlookup({$H272,$K272,$N272,$Q272,$T272},$B:$D,column(B$1),0)),index(C:C,match($H272,$B:$B,)))),3)</f>
        <v>297.261</v>
      </c>
      <c r="D272" s="144">
        <f t="array" ref="D272">round((G272-average(J272,M272,P272,S272,V272))*Y272+if($B272=$H272,0,iferror(average(vlookup({$H272,$K272,$N272,$Q272,$T272},$B:$D,column(C$1),0)),index(D:D,match($H272,$B:$B,)))),3)</f>
        <v>-160.021</v>
      </c>
      <c r="E272" s="145">
        <v>2764.0</v>
      </c>
      <c r="F272" s="146">
        <v>876.07</v>
      </c>
      <c r="G272" s="146">
        <v>507.09</v>
      </c>
      <c r="H272" s="147" t="s">
        <v>404</v>
      </c>
      <c r="I272" s="146">
        <v>688.449</v>
      </c>
      <c r="J272" s="146">
        <v>406.09</v>
      </c>
      <c r="K272" s="148"/>
      <c r="L272" s="149"/>
      <c r="M272" s="149"/>
      <c r="N272" s="148"/>
      <c r="O272" s="149"/>
      <c r="P272" s="149"/>
      <c r="Q272" s="148"/>
      <c r="R272" s="149"/>
      <c r="S272" s="149"/>
      <c r="T272" s="148"/>
      <c r="U272" s="149"/>
      <c r="V272" s="149"/>
      <c r="W272" s="149"/>
      <c r="X272" s="150">
        <f t="shared" si="1"/>
        <v>1.584367573</v>
      </c>
      <c r="Y272" s="150">
        <f t="shared" si="2"/>
        <v>-1.584367573</v>
      </c>
    </row>
    <row r="273" ht="15.75" customHeight="1">
      <c r="A273" s="119">
        <v>272.0</v>
      </c>
      <c r="B273" s="143" t="str">
        <f t="array" ref="B273">index(Systems!$A:$E,match($A273,Systems!$A:$A,),match(B$1,Systems!$2:$2,))&amp;if(not(isblank(index(Systems!$A:$E,match($A273,Systems!$A:$A,),match(Systems!$C$2,Systems!$2:$2,))))," ["&amp;index(Systems!$A:$E,match($A273,Systems!$A:$A,),match(Systems!$C$2,Systems!$2:$2,))&amp;"]",)</f>
        <v>Bastrop</v>
      </c>
      <c r="C273" s="144">
        <f t="array" ref="C273">round((F273-average(I273,L273,O273,R273,U273))*X273+if($B273=$H273,0,iferror(average(vlookup({$H273,$K273,$N273,$Q273,$T273},$B:$D,column(B$1),0)),index(C:C,match($H273,$B:$B,)))),3)</f>
        <v>563.403</v>
      </c>
      <c r="D273" s="144">
        <f t="array" ref="D273">round((G273-average(J273,M273,P273,S273,V273))*Y273+if($B273=$H273,0,iferror(average(vlookup({$H273,$K273,$N273,$Q273,$T273},$B:$D,column(C$1),0)),index(D:D,match($H273,$B:$B,)))),3)</f>
        <v>61.713</v>
      </c>
      <c r="E273" s="145">
        <v>2764.0</v>
      </c>
      <c r="F273" s="146">
        <v>1044.05</v>
      </c>
      <c r="G273" s="146">
        <v>367.139</v>
      </c>
      <c r="H273" s="147" t="s">
        <v>404</v>
      </c>
      <c r="I273" s="146">
        <v>688.449</v>
      </c>
      <c r="J273" s="146">
        <v>406.09</v>
      </c>
      <c r="K273" s="148"/>
      <c r="L273" s="149"/>
      <c r="M273" s="149"/>
      <c r="N273" s="148"/>
      <c r="O273" s="149"/>
      <c r="P273" s="149"/>
      <c r="Q273" s="148"/>
      <c r="R273" s="149"/>
      <c r="S273" s="149"/>
      <c r="T273" s="148"/>
      <c r="U273" s="149"/>
      <c r="V273" s="149"/>
      <c r="W273" s="149"/>
      <c r="X273" s="150">
        <f t="shared" si="1"/>
        <v>1.584367573</v>
      </c>
      <c r="Y273" s="150">
        <f t="shared" si="2"/>
        <v>-1.584367573</v>
      </c>
    </row>
    <row r="274" ht="15.75" customHeight="1">
      <c r="A274" s="119">
        <v>273.0</v>
      </c>
      <c r="B274" s="143" t="str">
        <f t="array" ref="B274">index(Systems!$A:$E,match($A274,Systems!$A:$A,),match(B$1,Systems!$2:$2,))&amp;if(not(isblank(index(Systems!$A:$E,match($A274,Systems!$A:$A,),match(Systems!$C$2,Systems!$2:$2,))))," ["&amp;index(Systems!$A:$E,match($A274,Systems!$A:$A,),match(Systems!$C$2,Systems!$2:$2,))&amp;"]",)</f>
        <v>Batajnica</v>
      </c>
      <c r="C274" s="144">
        <f t="array" ref="C274">round((F274-average(I274,L274,O274,R274,U274))*X274+if($B274=$H274,0,iferror(average(vlookup({$H274,$K274,$N274,$Q274,$T274},$B:$D,column(B$1),0)),index(C:C,match($H274,$B:$B,)))),3)</f>
        <v>-369.912</v>
      </c>
      <c r="D274" s="144">
        <f t="array" ref="D274">round((G274-average(J274,M274,P274,S274,V274))*Y274+if($B274=$H274,0,iferror(average(vlookup({$H274,$K274,$N274,$Q274,$T274},$B:$D,column(C$1),0)),index(D:D,match($H274,$B:$B,)))),3)</f>
        <v>118.349</v>
      </c>
      <c r="E274" s="145">
        <v>2764.0</v>
      </c>
      <c r="F274" s="146">
        <v>454.973</v>
      </c>
      <c r="G274" s="146">
        <v>331.392</v>
      </c>
      <c r="H274" s="147" t="s">
        <v>404</v>
      </c>
      <c r="I274" s="146">
        <v>688.449</v>
      </c>
      <c r="J274" s="146">
        <v>406.09</v>
      </c>
      <c r="K274" s="148"/>
      <c r="L274" s="149"/>
      <c r="M274" s="149"/>
      <c r="N274" s="148"/>
      <c r="O274" s="149"/>
      <c r="P274" s="149"/>
      <c r="Q274" s="148"/>
      <c r="R274" s="149"/>
      <c r="S274" s="149"/>
      <c r="T274" s="148"/>
      <c r="U274" s="149"/>
      <c r="V274" s="149"/>
      <c r="W274" s="149"/>
      <c r="X274" s="150">
        <f t="shared" si="1"/>
        <v>1.584367573</v>
      </c>
      <c r="Y274" s="150">
        <f t="shared" si="2"/>
        <v>-1.584367573</v>
      </c>
    </row>
    <row r="275" ht="15.75" customHeight="1">
      <c r="A275" s="119">
        <v>274.0</v>
      </c>
      <c r="B275" s="143" t="str">
        <f t="array" ref="B275">index(Systems!$A:$E,match($A275,Systems!$A:$A,),match(B$1,Systems!$2:$2,))&amp;if(not(isblank(index(Systems!$A:$E,match($A275,Systems!$A:$A,),match(Systems!$C$2,Systems!$2:$2,))))," ["&amp;index(Systems!$A:$E,match($A275,Systems!$A:$A,),match(Systems!$C$2,Systems!$2:$2,))&amp;"]",)</f>
        <v>Batavia</v>
      </c>
      <c r="C275" s="144">
        <f t="array" ref="C275">round((F275-average(I275,L275,O275,R275,U275))*X275+if($B275=$H275,0,iferror(average(vlookup({$H275,$K275,$N275,$Q275,$T275},$B:$D,column(B$1),0)),index(C:C,match($H275,$B:$B,)))),3)</f>
        <v>201.099</v>
      </c>
      <c r="D275" s="144">
        <f t="array" ref="D275">round((G275-average(J275,M275,P275,S275,V275))*Y275+if($B275=$H275,0,iferror(average(vlookup({$H275,$K275,$N275,$Q275,$T275},$B:$D,column(C$1),0)),index(D:D,match($H275,$B:$B,)))),3)</f>
        <v>-55.363</v>
      </c>
      <c r="E275" s="145">
        <v>2764.0</v>
      </c>
      <c r="F275" s="146">
        <v>815.376</v>
      </c>
      <c r="G275" s="146">
        <v>441.033</v>
      </c>
      <c r="H275" s="147" t="s">
        <v>404</v>
      </c>
      <c r="I275" s="146">
        <v>688.449</v>
      </c>
      <c r="J275" s="146">
        <v>406.09</v>
      </c>
      <c r="K275" s="148"/>
      <c r="L275" s="149"/>
      <c r="M275" s="149"/>
      <c r="N275" s="148"/>
      <c r="O275" s="149"/>
      <c r="P275" s="149"/>
      <c r="Q275" s="148"/>
      <c r="R275" s="149"/>
      <c r="S275" s="149"/>
      <c r="T275" s="148"/>
      <c r="U275" s="149"/>
      <c r="V275" s="149"/>
      <c r="W275" s="149"/>
      <c r="X275" s="150">
        <f t="shared" si="1"/>
        <v>1.584367573</v>
      </c>
      <c r="Y275" s="150">
        <f t="shared" si="2"/>
        <v>-1.584367573</v>
      </c>
    </row>
    <row r="276" ht="15.75" customHeight="1">
      <c r="A276" s="119">
        <v>275.0</v>
      </c>
      <c r="B276" s="143" t="str">
        <f t="array" ref="B276">index(Systems!$A:$E,match($A276,Systems!$A:$A,),match(B$1,Systems!$2:$2,))&amp;if(not(isblank(index(Systems!$A:$E,match($A276,Systems!$A:$A,),match(Systems!$C$2,Systems!$2:$2,))))," ["&amp;index(Systems!$A:$E,match($A276,Systems!$A:$A,),match(Systems!$C$2,Systems!$2:$2,))&amp;"]",)</f>
        <v>Battaraigi</v>
      </c>
      <c r="C276" s="144">
        <f t="array" ref="C276">round((F276-average(I276,L276,O276,R276,U276))*X276+if($B276=$H276,0,iferror(average(vlookup({$H276,$K276,$N276,$Q276,$T276},$B:$D,column(B$1),0)),index(C:C,match($H276,$B:$B,)))),3)</f>
        <v>-193.914</v>
      </c>
      <c r="D276" s="144">
        <f t="array" ref="D276">round((G276-average(J276,M276,P276,S276,V276))*Y276+if($B276=$H276,0,iferror(average(vlookup({$H276,$K276,$N276,$Q276,$T276},$B:$D,column(C$1),0)),index(D:D,match($H276,$B:$B,)))),3)</f>
        <v>495.747</v>
      </c>
      <c r="E276" s="145">
        <v>2764.0</v>
      </c>
      <c r="F276" s="146">
        <v>566.057</v>
      </c>
      <c r="G276" s="146">
        <v>93.191</v>
      </c>
      <c r="H276" s="147" t="s">
        <v>404</v>
      </c>
      <c r="I276" s="146">
        <v>688.449</v>
      </c>
      <c r="J276" s="146">
        <v>406.09</v>
      </c>
      <c r="K276" s="148"/>
      <c r="L276" s="149"/>
      <c r="M276" s="149"/>
      <c r="N276" s="148"/>
      <c r="O276" s="149"/>
      <c r="P276" s="149"/>
      <c r="Q276" s="148"/>
      <c r="R276" s="149"/>
      <c r="S276" s="149"/>
      <c r="T276" s="148"/>
      <c r="U276" s="149"/>
      <c r="V276" s="149"/>
      <c r="W276" s="149"/>
      <c r="X276" s="150">
        <f t="shared" si="1"/>
        <v>1.584367573</v>
      </c>
      <c r="Y276" s="150">
        <f t="shared" si="2"/>
        <v>-1.584367573</v>
      </c>
    </row>
    <row r="277" ht="15.75" customHeight="1">
      <c r="A277" s="119">
        <v>276.0</v>
      </c>
      <c r="B277" s="143" t="str">
        <f t="array" ref="B277">index(Systems!$A:$E,match($A277,Systems!$A:$A,),match(B$1,Systems!$2:$2,))&amp;if(not(isblank(index(Systems!$A:$E,match($A277,Systems!$A:$A,),match(Systems!$C$2,Systems!$2:$2,))))," ["&amp;index(Systems!$A:$E,match($A277,Systems!$A:$A,),match(Systems!$C$2,Systems!$2:$2,))&amp;"]",)</f>
        <v>Baxley</v>
      </c>
      <c r="C277" s="144">
        <f t="array" ref="C277">round((F277-average(I277,L277,O277,R277,U277))*X277+if($B277=$H277,0,iferror(average(vlookup({$H277,$K277,$N277,$Q277,$T277},$B:$D,column(B$1),0)),index(C:C,match($H277,$B:$B,)))),3)</f>
        <v>432.196</v>
      </c>
      <c r="D277" s="144">
        <f t="array" ref="D277">round((G277-average(J277,M277,P277,S277,V277))*Y277+if($B277=$H277,0,iferror(average(vlookup({$H277,$K277,$N277,$Q277,$T277},$B:$D,column(C$1),0)),index(D:D,match($H277,$B:$B,)))),3)</f>
        <v>-150.01</v>
      </c>
      <c r="E277" s="145">
        <v>2764.0</v>
      </c>
      <c r="F277" s="146">
        <v>961.237</v>
      </c>
      <c r="G277" s="146">
        <v>500.771</v>
      </c>
      <c r="H277" s="147" t="s">
        <v>404</v>
      </c>
      <c r="I277" s="146">
        <v>688.449</v>
      </c>
      <c r="J277" s="146">
        <v>406.09</v>
      </c>
      <c r="K277" s="148"/>
      <c r="L277" s="149"/>
      <c r="M277" s="149"/>
      <c r="N277" s="148"/>
      <c r="O277" s="149"/>
      <c r="P277" s="149"/>
      <c r="Q277" s="148"/>
      <c r="R277" s="149"/>
      <c r="S277" s="149"/>
      <c r="T277" s="148"/>
      <c r="U277" s="149"/>
      <c r="V277" s="149"/>
      <c r="W277" s="149"/>
      <c r="X277" s="150">
        <f t="shared" si="1"/>
        <v>1.584367573</v>
      </c>
      <c r="Y277" s="150">
        <f t="shared" si="2"/>
        <v>-1.584367573</v>
      </c>
    </row>
    <row r="278" ht="15.75" customHeight="1">
      <c r="A278" s="119">
        <v>277.0</v>
      </c>
      <c r="B278" s="143" t="str">
        <f t="array" ref="B278">index(Systems!$A:$E,match($A278,Systems!$A:$A,),match(B$1,Systems!$2:$2,))&amp;if(not(isblank(index(Systems!$A:$E,match($A278,Systems!$A:$A,),match(Systems!$C$2,Systems!$2:$2,))))," ["&amp;index(Systems!$A:$E,match($A278,Systems!$A:$A,),match(Systems!$C$2,Systems!$2:$2,))&amp;"]",)</f>
        <v>Baxter</v>
      </c>
      <c r="C278" s="144">
        <f t="array" ref="C278">round((F278-average(I278,L278,O278,R278,U278))*X278+if($B278=$H278,0,iferror(average(vlookup({$H278,$K278,$N278,$Q278,$T278},$B:$D,column(B$1),0)),index(C:C,match($H278,$B:$B,)))),3)</f>
        <v>-31.288</v>
      </c>
      <c r="D278" s="144">
        <f t="array" ref="D278">round((G278-average(J278,M278,P278,S278,V278))*Y278+if($B278=$H278,0,iferror(average(vlookup({$H278,$K278,$N278,$Q278,$T278},$B:$D,column(C$1),0)),index(D:D,match($H278,$B:$B,)))),3)</f>
        <v>112.658</v>
      </c>
      <c r="E278" s="145">
        <v>2764.0</v>
      </c>
      <c r="F278" s="146">
        <v>668.701</v>
      </c>
      <c r="G278" s="146">
        <v>334.984</v>
      </c>
      <c r="H278" s="147" t="s">
        <v>404</v>
      </c>
      <c r="I278" s="146">
        <v>688.449</v>
      </c>
      <c r="J278" s="146">
        <v>406.09</v>
      </c>
      <c r="K278" s="148"/>
      <c r="L278" s="149"/>
      <c r="M278" s="149"/>
      <c r="N278" s="148"/>
      <c r="O278" s="149"/>
      <c r="P278" s="149"/>
      <c r="Q278" s="148"/>
      <c r="R278" s="149"/>
      <c r="S278" s="149"/>
      <c r="T278" s="148"/>
      <c r="U278" s="149"/>
      <c r="V278" s="149"/>
      <c r="W278" s="149"/>
      <c r="X278" s="150">
        <f t="shared" si="1"/>
        <v>1.584367573</v>
      </c>
      <c r="Y278" s="150">
        <f t="shared" si="2"/>
        <v>-1.584367573</v>
      </c>
    </row>
    <row r="279" ht="15.75" customHeight="1">
      <c r="A279" s="119">
        <v>278.0</v>
      </c>
      <c r="B279" s="143" t="str">
        <f t="array" ref="B279">index(Systems!$A:$E,match($A279,Systems!$A:$A,),match(B$1,Systems!$2:$2,))&amp;if(not(isblank(index(Systems!$A:$E,match($A279,Systems!$A:$A,),match(Systems!$C$2,Systems!$2:$2,))))," ["&amp;index(Systems!$A:$E,match($A279,Systems!$A:$A,),match(Systems!$C$2,Systems!$2:$2,))&amp;"]",)</f>
        <v>Bayeux</v>
      </c>
      <c r="C279" s="144">
        <f t="array" ref="C279">round((F279-average(I279,L279,O279,R279,U279))*X279+if($B279=$H279,0,iferror(average(vlookup({$H279,$K279,$N279,$Q279,$T279},$B:$D,column(B$1),0)),index(C:C,match($H279,$B:$B,)))),3)</f>
        <v>551.924</v>
      </c>
      <c r="D279" s="144">
        <f t="array" ref="D279">round((G279-average(J279,M279,P279,S279,V279))*Y279+if($B279=$H279,0,iferror(average(vlookup({$H279,$K279,$N279,$Q279,$T279},$B:$D,column(C$1),0)),index(D:D,match($H279,$B:$B,)))),3)</f>
        <v>-52.639</v>
      </c>
      <c r="E279" s="145">
        <v>2764.0</v>
      </c>
      <c r="F279" s="146">
        <v>1036.805</v>
      </c>
      <c r="G279" s="146">
        <v>439.314</v>
      </c>
      <c r="H279" s="147" t="s">
        <v>404</v>
      </c>
      <c r="I279" s="146">
        <v>688.449</v>
      </c>
      <c r="J279" s="146">
        <v>406.09</v>
      </c>
      <c r="K279" s="148"/>
      <c r="L279" s="149"/>
      <c r="M279" s="149"/>
      <c r="N279" s="148"/>
      <c r="O279" s="149"/>
      <c r="P279" s="149"/>
      <c r="Q279" s="148"/>
      <c r="R279" s="149"/>
      <c r="S279" s="149"/>
      <c r="T279" s="148"/>
      <c r="U279" s="149"/>
      <c r="V279" s="149"/>
      <c r="W279" s="149"/>
      <c r="X279" s="150">
        <f t="shared" si="1"/>
        <v>1.584367573</v>
      </c>
      <c r="Y279" s="150">
        <f t="shared" si="2"/>
        <v>-1.584367573</v>
      </c>
    </row>
    <row r="280" ht="15.75" customHeight="1">
      <c r="A280" s="119">
        <v>279.0</v>
      </c>
      <c r="B280" s="143" t="str">
        <f t="array" ref="B280">index(Systems!$A:$E,match($A280,Systems!$A:$A,),match(B$1,Systems!$2:$2,))&amp;if(not(isblank(index(Systems!$A:$E,match($A280,Systems!$A:$A,),match(Systems!$C$2,Systems!$2:$2,))))," ["&amp;index(Systems!$A:$E,match($A280,Systems!$A:$A,),match(Systems!$C$2,Systems!$2:$2,))&amp;"]",)</f>
        <v>Bayindir</v>
      </c>
      <c r="C280" s="144">
        <f t="array" ref="C280">round((F280-average(I280,L280,O280,R280,U280))*X280+if($B280=$H280,0,iferror(average(vlookup({$H280,$K280,$N280,$Q280,$T280},$B:$D,column(B$1),0)),index(C:C,match($H280,$B:$B,)))),3)</f>
        <v>-242.749</v>
      </c>
      <c r="D280" s="144">
        <f t="array" ref="D280">round((G280-average(J280,M280,P280,S280,V280))*Y280+if($B280=$H280,0,iferror(average(vlookup({$H280,$K280,$N280,$Q280,$T280},$B:$D,column(C$1),0)),index(D:D,match($H280,$B:$B,)))),3)</f>
        <v>-296.299</v>
      </c>
      <c r="E280" s="145">
        <v>2764.0</v>
      </c>
      <c r="F280" s="146">
        <v>535.234</v>
      </c>
      <c r="G280" s="146">
        <v>593.104</v>
      </c>
      <c r="H280" s="147" t="s">
        <v>404</v>
      </c>
      <c r="I280" s="146">
        <v>688.449</v>
      </c>
      <c r="J280" s="146">
        <v>406.09</v>
      </c>
      <c r="K280" s="148"/>
      <c r="L280" s="149"/>
      <c r="M280" s="149"/>
      <c r="N280" s="148"/>
      <c r="O280" s="149"/>
      <c r="P280" s="149"/>
      <c r="Q280" s="148"/>
      <c r="R280" s="149"/>
      <c r="S280" s="149"/>
      <c r="T280" s="148"/>
      <c r="U280" s="149"/>
      <c r="V280" s="149"/>
      <c r="W280" s="149"/>
      <c r="X280" s="150">
        <f t="shared" si="1"/>
        <v>1.584367573</v>
      </c>
      <c r="Y280" s="150">
        <f t="shared" si="2"/>
        <v>-1.584367573</v>
      </c>
    </row>
    <row r="281" ht="15.75" customHeight="1">
      <c r="A281" s="119">
        <v>280.0</v>
      </c>
      <c r="B281" s="143" t="str">
        <f t="array" ref="B281">index(Systems!$A:$E,match($A281,Systems!$A:$A,),match(B$1,Systems!$2:$2,))&amp;if(not(isblank(index(Systems!$A:$E,match($A281,Systems!$A:$A,),match(Systems!$C$2,Systems!$2:$2,))))," ["&amp;index(Systems!$A:$E,match($A281,Systems!$A:$A,),match(Systems!$C$2,Systems!$2:$2,))&amp;"]",)</f>
        <v>Bayis [Bayis II]</v>
      </c>
      <c r="C281" s="144">
        <f t="array" ref="C281">round((F281-average(I281,L281,O281,R281,U281))*X281+if($B281=$H281,0,iferror(average(vlookup({$H281,$K281,$N281,$Q281,$T281},$B:$D,column(B$1),0)),index(C:C,match($H281,$B:$B,)))),3)</f>
        <v>-254.159</v>
      </c>
      <c r="D281" s="144">
        <f t="array" ref="D281">round((G281-average(J281,M281,P281,S281,V281))*Y281+if($B281=$H281,0,iferror(average(vlookup({$H281,$K281,$N281,$Q281,$T281},$B:$D,column(C$1),0)),index(D:D,match($H281,$B:$B,)))),3)</f>
        <v>166.531</v>
      </c>
      <c r="E281" s="145">
        <v>2764.0</v>
      </c>
      <c r="F281" s="146">
        <v>528.032</v>
      </c>
      <c r="G281" s="146">
        <v>300.981</v>
      </c>
      <c r="H281" s="147" t="s">
        <v>404</v>
      </c>
      <c r="I281" s="146">
        <v>688.449</v>
      </c>
      <c r="J281" s="146">
        <v>406.09</v>
      </c>
      <c r="K281" s="148"/>
      <c r="L281" s="149"/>
      <c r="M281" s="149"/>
      <c r="N281" s="148"/>
      <c r="O281" s="149"/>
      <c r="P281" s="149"/>
      <c r="Q281" s="148"/>
      <c r="R281" s="149"/>
      <c r="S281" s="149"/>
      <c r="T281" s="148"/>
      <c r="U281" s="149"/>
      <c r="V281" s="149"/>
      <c r="W281" s="149"/>
      <c r="X281" s="150">
        <f t="shared" si="1"/>
        <v>1.584367573</v>
      </c>
      <c r="Y281" s="150">
        <f t="shared" si="2"/>
        <v>-1.584367573</v>
      </c>
    </row>
    <row r="282" ht="15.75" customHeight="1">
      <c r="A282" s="119">
        <v>281.0</v>
      </c>
      <c r="B282" s="143" t="str">
        <f t="array" ref="B282">index(Systems!$A:$E,match($A282,Systems!$A:$A,),match(B$1,Systems!$2:$2,))&amp;if(not(isblank(index(Systems!$A:$E,match($A282,Systems!$A:$A,),match(Systems!$C$2,Systems!$2:$2,))))," ["&amp;index(Systems!$A:$E,match($A282,Systems!$A:$A,),match(Systems!$C$2,Systems!$2:$2,))&amp;"]",)</f>
        <v>Beaumont</v>
      </c>
      <c r="C282" s="144">
        <f t="array" ref="C282">round((F282-average(I282,L282,O282,R282,U282))*X282+if($B282=$H282,0,iferror(average(vlookup({$H282,$K282,$N282,$Q282,$T282},$B:$D,column(B$1),0)),index(C:C,match($H282,$B:$B,)))),3)</f>
        <v>583.944</v>
      </c>
      <c r="D282" s="144">
        <f t="array" ref="D282">round((G282-average(J282,M282,P282,S282,V282))*Y282+if($B282=$H282,0,iferror(average(vlookup({$H282,$K282,$N282,$Q282,$T282},$B:$D,column(C$1),0)),index(D:D,match($H282,$B:$B,)))),3)</f>
        <v>39.755</v>
      </c>
      <c r="E282" s="145">
        <v>2764.0</v>
      </c>
      <c r="F282" s="146">
        <v>1057.015</v>
      </c>
      <c r="G282" s="146">
        <v>380.998</v>
      </c>
      <c r="H282" s="147" t="s">
        <v>404</v>
      </c>
      <c r="I282" s="146">
        <v>688.449</v>
      </c>
      <c r="J282" s="146">
        <v>406.09</v>
      </c>
      <c r="K282" s="148"/>
      <c r="L282" s="149"/>
      <c r="M282" s="149"/>
      <c r="N282" s="148"/>
      <c r="O282" s="149"/>
      <c r="P282" s="149"/>
      <c r="Q282" s="148"/>
      <c r="R282" s="149"/>
      <c r="S282" s="149"/>
      <c r="T282" s="148"/>
      <c r="U282" s="149"/>
      <c r="V282" s="149"/>
      <c r="W282" s="149"/>
      <c r="X282" s="150">
        <f t="shared" si="1"/>
        <v>1.584367573</v>
      </c>
      <c r="Y282" s="150">
        <f t="shared" si="2"/>
        <v>-1.584367573</v>
      </c>
    </row>
    <row r="283" ht="15.75" customHeight="1">
      <c r="A283" s="119">
        <v>282.0</v>
      </c>
      <c r="B283" s="143" t="str">
        <f t="array" ref="B283">index(Systems!$A:$E,match($A283,Systems!$A:$A,),match(B$1,Systems!$2:$2,))&amp;if(not(isblank(index(Systems!$A:$E,match($A283,Systems!$A:$A,),match(Systems!$C$2,Systems!$2:$2,))))," ["&amp;index(Systems!$A:$E,match($A283,Systems!$A:$A,),match(Systems!$C$2,Systems!$2:$2,))&amp;"]",)</f>
        <v>Beauvais</v>
      </c>
      <c r="C283" s="144">
        <f t="array" ref="C283">round((F283-average(I283,L283,O283,R283,U283))*X283+if($B283=$H283,0,iferror(average(vlookup({$H283,$K283,$N283,$Q283,$T283},$B:$D,column(B$1),0)),index(C:C,match($H283,$B:$B,)))),3)</f>
        <v>-500.213</v>
      </c>
      <c r="D283" s="144">
        <f t="array" ref="D283">round((G283-average(J283,M283,P283,S283,V283))*Y283+if($B283=$H283,0,iferror(average(vlookup({$H283,$K283,$N283,$Q283,$T283},$B:$D,column(C$1),0)),index(D:D,match($H283,$B:$B,)))),3)</f>
        <v>204.073</v>
      </c>
      <c r="E283" s="145">
        <v>2764.0</v>
      </c>
      <c r="F283" s="146">
        <v>372.731</v>
      </c>
      <c r="G283" s="146">
        <v>277.286</v>
      </c>
      <c r="H283" s="147" t="s">
        <v>404</v>
      </c>
      <c r="I283" s="146">
        <v>688.449</v>
      </c>
      <c r="J283" s="146">
        <v>406.09</v>
      </c>
      <c r="K283" s="148"/>
      <c r="L283" s="149"/>
      <c r="M283" s="149"/>
      <c r="N283" s="148"/>
      <c r="O283" s="149"/>
      <c r="P283" s="149"/>
      <c r="Q283" s="148"/>
      <c r="R283" s="149"/>
      <c r="S283" s="149"/>
      <c r="T283" s="148"/>
      <c r="U283" s="149"/>
      <c r="V283" s="149"/>
      <c r="W283" s="149"/>
      <c r="X283" s="150">
        <f t="shared" si="1"/>
        <v>1.584367573</v>
      </c>
      <c r="Y283" s="150">
        <f t="shared" si="2"/>
        <v>-1.584367573</v>
      </c>
    </row>
    <row r="284" ht="15.75" customHeight="1">
      <c r="A284" s="119">
        <v>283.0</v>
      </c>
      <c r="B284" s="143" t="str">
        <f t="array" ref="B284">index(Systems!$A:$E,match($A284,Systems!$A:$A,),match(B$1,Systems!$2:$2,))&amp;if(not(isblank(index(Systems!$A:$E,match($A284,Systems!$A:$A,),match(Systems!$C$2,Systems!$2:$2,))))," ["&amp;index(Systems!$A:$E,match($A284,Systems!$A:$A,),match(Systems!$C$2,Systems!$2:$2,))&amp;"]",)</f>
        <v>Beckars</v>
      </c>
      <c r="C284" s="144">
        <f t="array" ref="C284">round((F284-average(I284,L284,O284,R284,U284))*X284+if($B284=$H284,0,iferror(average(vlookup({$H284,$K284,$N284,$Q284,$T284},$B:$D,column(B$1),0)),index(C:C,match($H284,$B:$B,)))),3)</f>
        <v>-510.097</v>
      </c>
      <c r="D284" s="144">
        <f t="array" ref="D284">round((G284-average(J284,M284,P284,S284,V284))*Y284+if($B284=$H284,0,iferror(average(vlookup({$H284,$K284,$N284,$Q284,$T284},$B:$D,column(C$1),0)),index(D:D,match($H284,$B:$B,)))),3)</f>
        <v>128.988</v>
      </c>
      <c r="E284" s="145">
        <v>2764.0</v>
      </c>
      <c r="F284" s="146">
        <v>366.493</v>
      </c>
      <c r="G284" s="146">
        <v>324.677</v>
      </c>
      <c r="H284" s="147" t="s">
        <v>404</v>
      </c>
      <c r="I284" s="146">
        <v>688.449</v>
      </c>
      <c r="J284" s="146">
        <v>406.09</v>
      </c>
      <c r="K284" s="148"/>
      <c r="L284" s="149"/>
      <c r="M284" s="149"/>
      <c r="N284" s="148"/>
      <c r="O284" s="149"/>
      <c r="P284" s="149"/>
      <c r="Q284" s="148"/>
      <c r="R284" s="149"/>
      <c r="S284" s="149"/>
      <c r="T284" s="148"/>
      <c r="U284" s="149"/>
      <c r="V284" s="149"/>
      <c r="W284" s="149"/>
      <c r="X284" s="150">
        <f t="shared" si="1"/>
        <v>1.584367573</v>
      </c>
      <c r="Y284" s="150">
        <f t="shared" si="2"/>
        <v>-1.584367573</v>
      </c>
    </row>
    <row r="285" ht="15.75" customHeight="1">
      <c r="A285" s="119">
        <v>284.0</v>
      </c>
      <c r="B285" s="143" t="str">
        <f t="array" ref="B285">index(Systems!$A:$E,match($A285,Systems!$A:$A,),match(B$1,Systems!$2:$2,))&amp;if(not(isblank(index(Systems!$A:$E,match($A285,Systems!$A:$A,),match(Systems!$C$2,Systems!$2:$2,))))," ["&amp;index(Systems!$A:$E,match($A285,Systems!$A:$A,),match(Systems!$C$2,Systems!$2:$2,))&amp;"]",)</f>
        <v>Bedeque</v>
      </c>
      <c r="C285" s="144">
        <f t="array" ref="C285">round((F285-average(I285,L285,O285,R285,U285))*X285+if($B285=$H285,0,iferror(average(vlookup({$H285,$K285,$N285,$Q285,$T285},$B:$D,column(B$1),0)),index(C:C,match($H285,$B:$B,)))),3)</f>
        <v>-124.593</v>
      </c>
      <c r="D285" s="144">
        <f t="array" ref="D285">round((G285-average(J285,M285,P285,S285,V285))*Y285+if($B285=$H285,0,iferror(average(vlookup({$H285,$K285,$N285,$Q285,$T285},$B:$D,column(C$1),0)),index(D:D,match($H285,$B:$B,)))),3)</f>
        <v>-77.338</v>
      </c>
      <c r="E285" s="145">
        <v>2764.0</v>
      </c>
      <c r="F285" s="146">
        <v>609.81</v>
      </c>
      <c r="G285" s="146">
        <v>454.903</v>
      </c>
      <c r="H285" s="147" t="s">
        <v>404</v>
      </c>
      <c r="I285" s="146">
        <v>688.449</v>
      </c>
      <c r="J285" s="146">
        <v>406.09</v>
      </c>
      <c r="K285" s="148"/>
      <c r="L285" s="149"/>
      <c r="M285" s="149"/>
      <c r="N285" s="148"/>
      <c r="O285" s="149"/>
      <c r="P285" s="149"/>
      <c r="Q285" s="148"/>
      <c r="R285" s="149"/>
      <c r="S285" s="149"/>
      <c r="T285" s="148"/>
      <c r="U285" s="149"/>
      <c r="V285" s="149"/>
      <c r="W285" s="149"/>
      <c r="X285" s="150">
        <f t="shared" si="1"/>
        <v>1.584367573</v>
      </c>
      <c r="Y285" s="150">
        <f t="shared" si="2"/>
        <v>-1.584367573</v>
      </c>
    </row>
    <row r="286" ht="15.75" customHeight="1">
      <c r="A286" s="119">
        <v>285.0</v>
      </c>
      <c r="B286" s="143" t="str">
        <f t="array" ref="B286">index(Systems!$A:$E,match($A286,Systems!$A:$A,),match(B$1,Systems!$2:$2,))&amp;if(not(isblank(index(Systems!$A:$E,match($A286,Systems!$A:$A,),match(Systems!$C$2,Systems!$2:$2,))))," ["&amp;index(Systems!$A:$E,match($A286,Systems!$A:$A,),match(Systems!$C$2,Systems!$2:$2,))&amp;"]",)</f>
        <v>Beecher</v>
      </c>
      <c r="C286" s="144">
        <f t="array" ref="C286">round((F286-average(I286,L286,O286,R286,U286))*X286+if($B286=$H286,0,iferror(average(vlookup({$H286,$K286,$N286,$Q286,$T286},$B:$D,column(B$1),0)),index(C:C,match($H286,$B:$B,)))),3)</f>
        <v>183.783</v>
      </c>
      <c r="D286" s="144">
        <f t="array" ref="D286">round((G286-average(J286,M286,P286,S286,V286))*Y286+if($B286=$H286,0,iferror(average(vlookup({$H286,$K286,$N286,$Q286,$T286},$B:$D,column(C$1),0)),index(D:D,match($H286,$B:$B,)))),3)</f>
        <v>-50.201</v>
      </c>
      <c r="E286" s="145">
        <v>2764.0</v>
      </c>
      <c r="F286" s="146">
        <v>804.447</v>
      </c>
      <c r="G286" s="146">
        <v>437.775</v>
      </c>
      <c r="H286" s="147" t="s">
        <v>404</v>
      </c>
      <c r="I286" s="146">
        <v>688.449</v>
      </c>
      <c r="J286" s="146">
        <v>406.09</v>
      </c>
      <c r="K286" s="148"/>
      <c r="L286" s="149"/>
      <c r="M286" s="149"/>
      <c r="N286" s="148"/>
      <c r="O286" s="149"/>
      <c r="P286" s="149"/>
      <c r="Q286" s="148"/>
      <c r="R286" s="149"/>
      <c r="S286" s="149"/>
      <c r="T286" s="148"/>
      <c r="U286" s="149"/>
      <c r="V286" s="149"/>
      <c r="W286" s="149"/>
      <c r="X286" s="150">
        <f t="shared" si="1"/>
        <v>1.584367573</v>
      </c>
      <c r="Y286" s="150">
        <f t="shared" si="2"/>
        <v>-1.584367573</v>
      </c>
    </row>
    <row r="287" ht="15.75" customHeight="1">
      <c r="A287" s="119">
        <v>286.0</v>
      </c>
      <c r="B287" s="143" t="str">
        <f t="array" ref="B287">index(Systems!$A:$E,match($A287,Systems!$A:$A,),match(B$1,Systems!$2:$2,))&amp;if(not(isblank(index(Systems!$A:$E,match($A287,Systems!$A:$A,),match(Systems!$C$2,Systems!$2:$2,))))," ["&amp;index(Systems!$A:$E,match($A287,Systems!$A:$A,),match(Systems!$C$2,Systems!$2:$2,))&amp;"]",)</f>
        <v>Beenleigh</v>
      </c>
      <c r="C287" s="144">
        <f t="array" ref="C287">round((F287-average(I287,L287,O287,R287,U287))*X287+if($B287=$H287,0,iferror(average(vlookup({$H287,$K287,$N287,$Q287,$T287},$B:$D,column(B$1),0)),index(C:C,match($H287,$B:$B,)))),3)</f>
        <v>183.783</v>
      </c>
      <c r="D287" s="144">
        <f t="array" ref="D287">round((G287-average(J287,M287,P287,S287,V287))*Y287+if($B287=$H287,0,iferror(average(vlookup({$H287,$K287,$N287,$Q287,$T287},$B:$D,column(C$1),0)),index(D:D,match($H287,$B:$B,)))),3)</f>
        <v>-268.848</v>
      </c>
      <c r="E287" s="145">
        <v>2764.0</v>
      </c>
      <c r="F287" s="146">
        <v>804.447</v>
      </c>
      <c r="G287" s="146">
        <v>575.778</v>
      </c>
      <c r="H287" s="147" t="s">
        <v>404</v>
      </c>
      <c r="I287" s="146">
        <v>688.449</v>
      </c>
      <c r="J287" s="146">
        <v>406.09</v>
      </c>
      <c r="K287" s="148"/>
      <c r="L287" s="149"/>
      <c r="M287" s="149"/>
      <c r="N287" s="148"/>
      <c r="O287" s="149"/>
      <c r="P287" s="149"/>
      <c r="Q287" s="148"/>
      <c r="R287" s="149"/>
      <c r="S287" s="149"/>
      <c r="T287" s="148"/>
      <c r="U287" s="149"/>
      <c r="V287" s="149"/>
      <c r="W287" s="149"/>
      <c r="X287" s="150">
        <f t="shared" si="1"/>
        <v>1.584367573</v>
      </c>
      <c r="Y287" s="150">
        <f t="shared" si="2"/>
        <v>-1.584367573</v>
      </c>
    </row>
    <row r="288" ht="15.75" customHeight="1">
      <c r="A288" s="119">
        <v>287.0</v>
      </c>
      <c r="B288" s="143" t="str">
        <f t="array" ref="B288">index(Systems!$A:$E,match($A288,Systems!$A:$A,),match(B$1,Systems!$2:$2,))&amp;if(not(isblank(index(Systems!$A:$E,match($A288,Systems!$A:$A,),match(Systems!$C$2,Systems!$2:$2,))))," ["&amp;index(Systems!$A:$E,match($A288,Systems!$A:$A,),match(Systems!$C$2,Systems!$2:$2,))&amp;"]",)</f>
        <v>Beid</v>
      </c>
      <c r="C288" s="144">
        <f t="array" ref="C288">round((F288-average(I288,L288,O288,R288,U288))*X288+if($B288=$H288,0,iferror(average(vlookup({$H288,$K288,$N288,$Q288,$T288},$B:$D,column(B$1),0)),index(C:C,match($H288,$B:$B,)))),3)</f>
        <v>124.585</v>
      </c>
      <c r="D288" s="144">
        <f t="array" ref="D288">round((G288-average(J288,M288,P288,S288,V288))*Y288+if($B288=$H288,0,iferror(average(vlookup({$H288,$K288,$N288,$Q288,$T288},$B:$D,column(C$1),0)),index(D:D,match($H288,$B:$B,)))),3)</f>
        <v>-243.766</v>
      </c>
      <c r="E288" s="145">
        <v>2764.0</v>
      </c>
      <c r="F288" s="146">
        <v>767.083</v>
      </c>
      <c r="G288" s="146">
        <v>559.947</v>
      </c>
      <c r="H288" s="147" t="s">
        <v>404</v>
      </c>
      <c r="I288" s="146">
        <v>688.449</v>
      </c>
      <c r="J288" s="146">
        <v>406.09</v>
      </c>
      <c r="K288" s="148"/>
      <c r="L288" s="149"/>
      <c r="M288" s="149"/>
      <c r="N288" s="148"/>
      <c r="O288" s="149"/>
      <c r="P288" s="149"/>
      <c r="Q288" s="148"/>
      <c r="R288" s="149"/>
      <c r="S288" s="149"/>
      <c r="T288" s="148"/>
      <c r="U288" s="149"/>
      <c r="V288" s="149"/>
      <c r="W288" s="149"/>
      <c r="X288" s="150">
        <f t="shared" si="1"/>
        <v>1.584367573</v>
      </c>
      <c r="Y288" s="150">
        <f t="shared" si="2"/>
        <v>-1.584367573</v>
      </c>
    </row>
    <row r="289" ht="15.75" customHeight="1">
      <c r="A289" s="119">
        <v>288.0</v>
      </c>
      <c r="B289" s="143" t="str">
        <f t="array" ref="B289">index(Systems!$A:$E,match($A289,Systems!$A:$A,),match(B$1,Systems!$2:$2,))&amp;if(not(isblank(index(Systems!$A:$E,match($A289,Systems!$A:$A,),match(Systems!$C$2,Systems!$2:$2,))))," ["&amp;index(Systems!$A:$E,match($A289,Systems!$A:$A,),match(Systems!$C$2,Systems!$2:$2,))&amp;"]",)</f>
        <v>Beils</v>
      </c>
      <c r="C289" s="144">
        <f t="array" ref="C289">round((F289-average(I289,L289,O289,R289,U289))*X289+if($B289=$H289,0,iferror(average(vlookup({$H289,$K289,$N289,$Q289,$T289},$B:$D,column(B$1),0)),index(C:C,match($H289,$B:$B,)))),3)</f>
        <v>155.176</v>
      </c>
      <c r="D289" s="144">
        <f t="array" ref="D289">round((G289-average(J289,M289,P289,S289,V289))*Y289+if($B289=$H289,0,iferror(average(vlookup({$H289,$K289,$N289,$Q289,$T289},$B:$D,column(C$1),0)),index(D:D,match($H289,$B:$B,)))),3)</f>
        <v>190.344</v>
      </c>
      <c r="E289" s="145">
        <v>2764.0</v>
      </c>
      <c r="F289" s="146">
        <v>786.391</v>
      </c>
      <c r="G289" s="146">
        <v>285.951</v>
      </c>
      <c r="H289" s="147" t="s">
        <v>404</v>
      </c>
      <c r="I289" s="146">
        <v>688.449</v>
      </c>
      <c r="J289" s="146">
        <v>406.09</v>
      </c>
      <c r="K289" s="148"/>
      <c r="L289" s="149"/>
      <c r="M289" s="149"/>
      <c r="N289" s="148"/>
      <c r="O289" s="149"/>
      <c r="P289" s="149"/>
      <c r="Q289" s="148"/>
      <c r="R289" s="149"/>
      <c r="S289" s="149"/>
      <c r="T289" s="148"/>
      <c r="U289" s="149"/>
      <c r="V289" s="149"/>
      <c r="W289" s="149"/>
      <c r="X289" s="150">
        <f t="shared" si="1"/>
        <v>1.584367573</v>
      </c>
      <c r="Y289" s="150">
        <f t="shared" si="2"/>
        <v>-1.584367573</v>
      </c>
    </row>
    <row r="290" ht="15.75" customHeight="1">
      <c r="A290" s="119">
        <v>289.0</v>
      </c>
      <c r="B290" s="143" t="str">
        <f t="array" ref="B290">index(Systems!$A:$E,match($A290,Systems!$A:$A,),match(B$1,Systems!$2:$2,))&amp;if(not(isblank(index(Systems!$A:$E,match($A290,Systems!$A:$A,),match(Systems!$C$2,Systems!$2:$2,))))," ["&amp;index(Systems!$A:$E,match($A290,Systems!$A:$A,),match(Systems!$C$2,Systems!$2:$2,))&amp;"]",)</f>
        <v>Belacruz</v>
      </c>
      <c r="C290" s="144">
        <f t="array" ref="C290">round((F290-average(I290,L290,O290,R290,U290))*X290+if($B290=$H290,0,iferror(average(vlookup({$H290,$K290,$N290,$Q290,$T290},$B:$D,column(B$1),0)),index(C:C,match($H290,$B:$B,)))),3)</f>
        <v>378.019</v>
      </c>
      <c r="D290" s="144">
        <f t="array" ref="D290">round((G290-average(J290,M290,P290,S290,V290))*Y290+if($B290=$H290,0,iferror(average(vlookup({$H290,$K290,$N290,$Q290,$T290},$B:$D,column(C$1),0)),index(D:D,match($H290,$B:$B,)))),3)</f>
        <v>179.122</v>
      </c>
      <c r="E290" s="145">
        <v>2764.0</v>
      </c>
      <c r="F290" s="146">
        <v>927.042</v>
      </c>
      <c r="G290" s="146">
        <v>293.034</v>
      </c>
      <c r="H290" s="147" t="s">
        <v>404</v>
      </c>
      <c r="I290" s="146">
        <v>688.449</v>
      </c>
      <c r="J290" s="146">
        <v>406.09</v>
      </c>
      <c r="K290" s="148"/>
      <c r="L290" s="149"/>
      <c r="M290" s="149"/>
      <c r="N290" s="148"/>
      <c r="O290" s="149"/>
      <c r="P290" s="149"/>
      <c r="Q290" s="148"/>
      <c r="R290" s="149"/>
      <c r="S290" s="149"/>
      <c r="T290" s="148"/>
      <c r="U290" s="149"/>
      <c r="V290" s="149"/>
      <c r="W290" s="149"/>
      <c r="X290" s="150">
        <f t="shared" si="1"/>
        <v>1.584367573</v>
      </c>
      <c r="Y290" s="150">
        <f t="shared" si="2"/>
        <v>-1.584367573</v>
      </c>
    </row>
    <row r="291" ht="15.75" customHeight="1">
      <c r="A291" s="119">
        <v>290.0</v>
      </c>
      <c r="B291" s="143" t="str">
        <f t="array" ref="B291">index(Systems!$A:$E,match($A291,Systems!$A:$A,),match(B$1,Systems!$2:$2,))&amp;if(not(isblank(index(Systems!$A:$E,match($A291,Systems!$A:$A,),match(Systems!$C$2,Systems!$2:$2,))))," ["&amp;index(Systems!$A:$E,match($A291,Systems!$A:$A,),match(Systems!$C$2,Systems!$2:$2,))&amp;"]",)</f>
        <v>Belaire</v>
      </c>
      <c r="C291" s="144">
        <f t="array" ref="C291">round((F291-average(I291,L291,O291,R291,U291))*X291+if($B291=$H291,0,iferror(average(vlookup({$H291,$K291,$N291,$Q291,$T291},$B:$D,column(B$1),0)),index(C:C,match($H291,$B:$B,)))),3)</f>
        <v>334.489</v>
      </c>
      <c r="D291" s="144">
        <f t="array" ref="D291">round((G291-average(J291,M291,P291,S291,V291))*Y291+if($B291=$H291,0,iferror(average(vlookup({$H291,$K291,$N291,$Q291,$T291},$B:$D,column(C$1),0)),index(D:D,match($H291,$B:$B,)))),3)</f>
        <v>-274.3</v>
      </c>
      <c r="E291" s="145">
        <v>2764.0</v>
      </c>
      <c r="F291" s="146">
        <v>899.567</v>
      </c>
      <c r="G291" s="146">
        <v>579.219</v>
      </c>
      <c r="H291" s="147" t="s">
        <v>404</v>
      </c>
      <c r="I291" s="146">
        <v>688.449</v>
      </c>
      <c r="J291" s="146">
        <v>406.09</v>
      </c>
      <c r="K291" s="148"/>
      <c r="L291" s="149"/>
      <c r="M291" s="149"/>
      <c r="N291" s="148"/>
      <c r="O291" s="149"/>
      <c r="P291" s="149"/>
      <c r="Q291" s="148"/>
      <c r="R291" s="149"/>
      <c r="S291" s="149"/>
      <c r="T291" s="148"/>
      <c r="U291" s="149"/>
      <c r="V291" s="149"/>
      <c r="W291" s="149"/>
      <c r="X291" s="150">
        <f t="shared" si="1"/>
        <v>1.584367573</v>
      </c>
      <c r="Y291" s="150">
        <f t="shared" si="2"/>
        <v>-1.584367573</v>
      </c>
    </row>
    <row r="292" ht="15.75" customHeight="1">
      <c r="A292" s="119">
        <v>291.0</v>
      </c>
      <c r="B292" s="143" t="str">
        <f t="array" ref="B292">index(Systems!$A:$E,match($A292,Systems!$A:$A,),match(B$1,Systems!$2:$2,))&amp;if(not(isblank(index(Systems!$A:$E,match($A292,Systems!$A:$A,),match(Systems!$C$2,Systems!$2:$2,))))," ["&amp;index(Systems!$A:$E,match($A292,Systems!$A:$A,),match(Systems!$C$2,Systems!$2:$2,))&amp;"]",)</f>
        <v>Belamor [Zanzor (2822+)]</v>
      </c>
      <c r="C292" s="144">
        <f t="array" ref="C292">round((F292-average(I292,L292,O292,R292,U292))*X292+if($B292=$H292,0,iferror(average(vlookup({$H292,$K292,$N292,$Q292,$T292},$B:$D,column(B$1),0)),index(C:C,match($H292,$B:$B,)))),3)</f>
        <v>61.806</v>
      </c>
      <c r="D292" s="144">
        <f t="array" ref="D292">round((G292-average(J292,M292,P292,S292,V292))*Y292+if($B292=$H292,0,iferror(average(vlookup({$H292,$K292,$N292,$Q292,$T292},$B:$D,column(C$1),0)),index(D:D,match($H292,$B:$B,)))),3)</f>
        <v>-293.804</v>
      </c>
      <c r="E292" s="145">
        <v>2764.0</v>
      </c>
      <c r="F292" s="146">
        <v>727.459</v>
      </c>
      <c r="G292" s="146">
        <v>591.529</v>
      </c>
      <c r="H292" s="147" t="s">
        <v>404</v>
      </c>
      <c r="I292" s="146">
        <v>688.449</v>
      </c>
      <c r="J292" s="146">
        <v>406.09</v>
      </c>
      <c r="K292" s="148"/>
      <c r="L292" s="149"/>
      <c r="M292" s="149"/>
      <c r="N292" s="148"/>
      <c r="O292" s="149"/>
      <c r="P292" s="149"/>
      <c r="Q292" s="148"/>
      <c r="R292" s="149"/>
      <c r="S292" s="149"/>
      <c r="T292" s="148"/>
      <c r="U292" s="149"/>
      <c r="V292" s="149"/>
      <c r="W292" s="149"/>
      <c r="X292" s="150">
        <f t="shared" si="1"/>
        <v>1.584367573</v>
      </c>
      <c r="Y292" s="150">
        <f t="shared" si="2"/>
        <v>-1.584367573</v>
      </c>
    </row>
    <row r="293" ht="15.75" customHeight="1">
      <c r="A293" s="119">
        <v>292.0</v>
      </c>
      <c r="B293" s="143" t="str">
        <f t="array" ref="B293">index(Systems!$A:$E,match($A293,Systems!$A:$A,),match(B$1,Systems!$2:$2,))&amp;if(not(isblank(index(Systems!$A:$E,match($A293,Systems!$A:$A,),match(Systems!$C$2,Systems!$2:$2,))))," ["&amp;index(Systems!$A:$E,match($A293,Systems!$A:$A,),match(Systems!$C$2,Systems!$2:$2,))&amp;"]",)</f>
        <v>Bell [FS]</v>
      </c>
      <c r="C293" s="144">
        <f t="array" ref="C293">round((F293-average(I293,L293,O293,R293,U293))*X293+if($B293=$H293,0,iferror(average(vlookup({$H293,$K293,$N293,$Q293,$T293},$B:$D,column(B$1),0)),index(C:C,match($H293,$B:$B,)))),3)</f>
        <v>104.163</v>
      </c>
      <c r="D293" s="144">
        <f t="array" ref="D293">round((G293-average(J293,M293,P293,S293,V293))*Y293+if($B293=$H293,0,iferror(average(vlookup({$H293,$K293,$N293,$Q293,$T293},$B:$D,column(C$1),0)),index(D:D,match($H293,$B:$B,)))),3)</f>
        <v>-109.868</v>
      </c>
      <c r="E293" s="145">
        <v>2764.0</v>
      </c>
      <c r="F293" s="146">
        <v>754.193</v>
      </c>
      <c r="G293" s="146">
        <v>475.435</v>
      </c>
      <c r="H293" s="147" t="s">
        <v>404</v>
      </c>
      <c r="I293" s="146">
        <v>688.449</v>
      </c>
      <c r="J293" s="146">
        <v>406.09</v>
      </c>
      <c r="K293" s="148"/>
      <c r="L293" s="149"/>
      <c r="M293" s="149"/>
      <c r="N293" s="148"/>
      <c r="O293" s="149"/>
      <c r="P293" s="149"/>
      <c r="Q293" s="148"/>
      <c r="R293" s="149"/>
      <c r="S293" s="149"/>
      <c r="T293" s="148"/>
      <c r="U293" s="149"/>
      <c r="V293" s="149"/>
      <c r="W293" s="149"/>
      <c r="X293" s="150">
        <f t="shared" si="1"/>
        <v>1.584367573</v>
      </c>
      <c r="Y293" s="150">
        <f t="shared" si="2"/>
        <v>-1.584367573</v>
      </c>
    </row>
    <row r="294" ht="15.75" customHeight="1">
      <c r="A294" s="119">
        <v>293.0</v>
      </c>
      <c r="B294" s="143" t="str">
        <f t="array" ref="B294">index(Systems!$A:$E,match($A294,Systems!$A:$A,),match(B$1,Systems!$2:$2,))&amp;if(not(isblank(index(Systems!$A:$E,match($A294,Systems!$A:$A,),match(Systems!$C$2,Systems!$2:$2,))))," ["&amp;index(Systems!$A:$E,match($A294,Systems!$A:$A,),match(Systems!$C$2,Systems!$2:$2,))&amp;"]",)</f>
        <v>Bell [OA]</v>
      </c>
      <c r="C294" s="144">
        <f t="array" ref="C294">round((F294-average(I294,L294,O294,R294,U294))*X294+if($B294=$H294,0,iferror(average(vlookup({$H294,$K294,$N294,$Q294,$T294},$B:$D,column(B$1),0)),index(C:C,match($H294,$B:$B,)))),3)</f>
        <v>535.241</v>
      </c>
      <c r="D294" s="144">
        <f t="array" ref="D294">round((G294-average(J294,M294,P294,S294,V294))*Y294+if($B294=$H294,0,iferror(average(vlookup({$H294,$K294,$N294,$Q294,$T294},$B:$D,column(C$1),0)),index(D:D,match($H294,$B:$B,)))),3)</f>
        <v>221.311</v>
      </c>
      <c r="E294" s="145">
        <v>2764.0</v>
      </c>
      <c r="F294" s="146">
        <v>1026.275</v>
      </c>
      <c r="G294" s="146">
        <v>266.406</v>
      </c>
      <c r="H294" s="147" t="s">
        <v>404</v>
      </c>
      <c r="I294" s="146">
        <v>688.449</v>
      </c>
      <c r="J294" s="146">
        <v>406.09</v>
      </c>
      <c r="K294" s="148"/>
      <c r="L294" s="149"/>
      <c r="M294" s="149"/>
      <c r="N294" s="148"/>
      <c r="O294" s="149"/>
      <c r="P294" s="149"/>
      <c r="Q294" s="148"/>
      <c r="R294" s="149"/>
      <c r="S294" s="149"/>
      <c r="T294" s="148"/>
      <c r="U294" s="149"/>
      <c r="V294" s="149"/>
      <c r="W294" s="149"/>
      <c r="X294" s="150">
        <f t="shared" si="1"/>
        <v>1.584367573</v>
      </c>
      <c r="Y294" s="150">
        <f t="shared" si="2"/>
        <v>-1.584367573</v>
      </c>
    </row>
    <row r="295" ht="15.75" customHeight="1">
      <c r="A295" s="119">
        <v>294.0</v>
      </c>
      <c r="B295" s="143" t="str">
        <f t="array" ref="B295">index(Systems!$A:$E,match($A295,Systems!$A:$A,),match(B$1,Systems!$2:$2,))&amp;if(not(isblank(index(Systems!$A:$E,match($A295,Systems!$A:$A,),match(Systems!$C$2,Systems!$2:$2,))))," ["&amp;index(Systems!$A:$E,match($A295,Systems!$A:$A,),match(Systems!$C$2,Systems!$2:$2,))&amp;"]",)</f>
        <v>Bella [Bella I]</v>
      </c>
      <c r="C295" s="144">
        <f t="array" ref="C295">round((F295-average(I295,L295,O295,R295,U295))*X295+if($B295=$H295,0,iferror(average(vlookup({$H295,$K295,$N295,$Q295,$T295},$B:$D,column(B$1),0)),index(C:C,match($H295,$B:$B,)))),3)</f>
        <v>-259.291</v>
      </c>
      <c r="D295" s="144">
        <f t="array" ref="D295">round((G295-average(J295,M295,P295,S295,V295))*Y295+if($B295=$H295,0,iferror(average(vlookup({$H295,$K295,$N295,$Q295,$T295},$B:$D,column(C$1),0)),index(D:D,match($H295,$B:$B,)))),3)</f>
        <v>-44.251</v>
      </c>
      <c r="E295" s="145">
        <v>2764.0</v>
      </c>
      <c r="F295" s="146">
        <v>524.793</v>
      </c>
      <c r="G295" s="146">
        <v>434.02</v>
      </c>
      <c r="H295" s="147" t="s">
        <v>404</v>
      </c>
      <c r="I295" s="146">
        <v>688.449</v>
      </c>
      <c r="J295" s="146">
        <v>406.09</v>
      </c>
      <c r="K295" s="148"/>
      <c r="L295" s="149"/>
      <c r="M295" s="149"/>
      <c r="N295" s="148"/>
      <c r="O295" s="149"/>
      <c r="P295" s="149"/>
      <c r="Q295" s="148"/>
      <c r="R295" s="149"/>
      <c r="S295" s="149"/>
      <c r="T295" s="148"/>
      <c r="U295" s="149"/>
      <c r="V295" s="149"/>
      <c r="W295" s="149"/>
      <c r="X295" s="150">
        <f t="shared" si="1"/>
        <v>1.584367573</v>
      </c>
      <c r="Y295" s="150">
        <f t="shared" si="2"/>
        <v>-1.584367573</v>
      </c>
    </row>
    <row r="296" ht="15.75" customHeight="1">
      <c r="A296" s="119">
        <v>295.0</v>
      </c>
      <c r="B296" s="143" t="str">
        <f t="array" ref="B296">index(Systems!$A:$E,match($A296,Systems!$A:$A,),match(B$1,Systems!$2:$2,))&amp;if(not(isblank(index(Systems!$A:$E,match($A296,Systems!$A:$A,),match(Systems!$C$2,Systems!$2:$2,))))," ["&amp;index(Systems!$A:$E,match($A296,Systems!$A:$A,),match(Systems!$C$2,Systems!$2:$2,))&amp;"]",)</f>
        <v>Belladonna</v>
      </c>
      <c r="C296" s="144">
        <f t="array" ref="C296">round((F296-average(I296,L296,O296,R296,U296))*X296+if($B296=$H296,0,iferror(average(vlookup({$H296,$K296,$N296,$Q296,$T296},$B:$D,column(B$1),0)),index(C:C,match($H296,$B:$B,)))),3)</f>
        <v>262.877</v>
      </c>
      <c r="D296" s="144">
        <f t="array" ref="D296">round((G296-average(J296,M296,P296,S296,V296))*Y296+if($B296=$H296,0,iferror(average(vlookup({$H296,$K296,$N296,$Q296,$T296},$B:$D,column(C$1),0)),index(D:D,match($H296,$B:$B,)))),3)</f>
        <v>-124.637</v>
      </c>
      <c r="E296" s="145">
        <v>2764.0</v>
      </c>
      <c r="F296" s="146">
        <v>854.368</v>
      </c>
      <c r="G296" s="146">
        <v>484.757</v>
      </c>
      <c r="H296" s="147" t="s">
        <v>404</v>
      </c>
      <c r="I296" s="146">
        <v>688.449</v>
      </c>
      <c r="J296" s="146">
        <v>406.09</v>
      </c>
      <c r="K296" s="148"/>
      <c r="L296" s="149"/>
      <c r="M296" s="149"/>
      <c r="N296" s="148"/>
      <c r="O296" s="149"/>
      <c r="P296" s="149"/>
      <c r="Q296" s="148"/>
      <c r="R296" s="149"/>
      <c r="S296" s="149"/>
      <c r="T296" s="148"/>
      <c r="U296" s="149"/>
      <c r="V296" s="149"/>
      <c r="W296" s="149"/>
      <c r="X296" s="150">
        <f t="shared" si="1"/>
        <v>1.584367573</v>
      </c>
      <c r="Y296" s="150">
        <f t="shared" si="2"/>
        <v>-1.584367573</v>
      </c>
    </row>
    <row r="297" ht="15.75" customHeight="1">
      <c r="A297" s="119">
        <v>296.0</v>
      </c>
      <c r="B297" s="143" t="str">
        <f t="array" ref="B297">index(Systems!$A:$E,match($A297,Systems!$A:$A,),match(B$1,Systems!$2:$2,))&amp;if(not(isblank(index(Systems!$A:$E,match($A297,Systems!$A:$A,),match(Systems!$C$2,Systems!$2:$2,))))," ["&amp;index(Systems!$A:$E,match($A297,Systems!$A:$A,),match(Systems!$C$2,Systems!$2:$2,))&amp;"]",)</f>
        <v>Bellatrix</v>
      </c>
      <c r="C297" s="144">
        <f t="array" ref="C297">round((F297-average(I297,L297,O297,R297,U297))*X297+if($B297=$H297,0,iferror(average(vlookup({$H297,$K297,$N297,$Q297,$T297},$B:$D,column(B$1),0)),index(C:C,match($H297,$B:$B,)))),3)</f>
        <v>54.279</v>
      </c>
      <c r="D297" s="144">
        <f t="array" ref="D297">round((G297-average(J297,M297,P297,S297,V297))*Y297+if($B297=$H297,0,iferror(average(vlookup({$H297,$K297,$N297,$Q297,$T297},$B:$D,column(C$1),0)),index(D:D,match($H297,$B:$B,)))),3)</f>
        <v>-351.609</v>
      </c>
      <c r="E297" s="145">
        <v>2764.0</v>
      </c>
      <c r="F297" s="146">
        <v>722.708</v>
      </c>
      <c r="G297" s="146">
        <v>628.014</v>
      </c>
      <c r="H297" s="147" t="s">
        <v>404</v>
      </c>
      <c r="I297" s="146">
        <v>688.449</v>
      </c>
      <c r="J297" s="146">
        <v>406.09</v>
      </c>
      <c r="K297" s="148"/>
      <c r="L297" s="149"/>
      <c r="M297" s="149"/>
      <c r="N297" s="148"/>
      <c r="O297" s="149"/>
      <c r="P297" s="149"/>
      <c r="Q297" s="148"/>
      <c r="R297" s="149"/>
      <c r="S297" s="149"/>
      <c r="T297" s="148"/>
      <c r="U297" s="149"/>
      <c r="V297" s="149"/>
      <c r="W297" s="149"/>
      <c r="X297" s="150">
        <f t="shared" si="1"/>
        <v>1.584367573</v>
      </c>
      <c r="Y297" s="150">
        <f t="shared" si="2"/>
        <v>-1.584367573</v>
      </c>
    </row>
    <row r="298" ht="15.75" customHeight="1">
      <c r="A298" s="119">
        <v>297.0</v>
      </c>
      <c r="B298" s="143" t="str">
        <f t="array" ref="B298">index(Systems!$A:$E,match($A298,Systems!$A:$A,),match(B$1,Systems!$2:$2,))&amp;if(not(isblank(index(Systems!$A:$E,match($A298,Systems!$A:$A,),match(Systems!$C$2,Systems!$2:$2,))))," ["&amp;index(Systems!$A:$E,match($A298,Systems!$A:$A,),match(Systems!$C$2,Systems!$2:$2,))&amp;"]",)</f>
        <v>Bellevue</v>
      </c>
      <c r="C298" s="144">
        <f t="array" ref="C298">round((F298-average(I298,L298,O298,R298,U298))*X298+if($B298=$H298,0,iferror(average(vlookup({$H298,$K298,$N298,$Q298,$T298},$B:$D,column(B$1),0)),index(C:C,match($H298,$B:$B,)))),3)</f>
        <v>328.026</v>
      </c>
      <c r="D298" s="144">
        <f t="array" ref="D298">round((G298-average(J298,M298,P298,S298,V298))*Y298+if($B298=$H298,0,iferror(average(vlookup({$H298,$K298,$N298,$Q298,$T298},$B:$D,column(C$1),0)),index(D:D,match($H298,$B:$B,)))),3)</f>
        <v>-57.682</v>
      </c>
      <c r="E298" s="145">
        <v>2764.0</v>
      </c>
      <c r="F298" s="146">
        <v>895.488</v>
      </c>
      <c r="G298" s="146">
        <v>442.497</v>
      </c>
      <c r="H298" s="147" t="s">
        <v>404</v>
      </c>
      <c r="I298" s="146">
        <v>688.449</v>
      </c>
      <c r="J298" s="146">
        <v>406.09</v>
      </c>
      <c r="K298" s="148"/>
      <c r="L298" s="149"/>
      <c r="M298" s="149"/>
      <c r="N298" s="148"/>
      <c r="O298" s="149"/>
      <c r="P298" s="149"/>
      <c r="Q298" s="148"/>
      <c r="R298" s="149"/>
      <c r="S298" s="149"/>
      <c r="T298" s="148"/>
      <c r="U298" s="149"/>
      <c r="V298" s="149"/>
      <c r="W298" s="149"/>
      <c r="X298" s="150">
        <f t="shared" si="1"/>
        <v>1.584367573</v>
      </c>
      <c r="Y298" s="150">
        <f t="shared" si="2"/>
        <v>-1.584367573</v>
      </c>
    </row>
    <row r="299" ht="15.75" customHeight="1">
      <c r="A299" s="119">
        <v>298.0</v>
      </c>
      <c r="B299" s="143" t="str">
        <f t="array" ref="B299">index(Systems!$A:$E,match($A299,Systems!$A:$A,),match(B$1,Systems!$2:$2,))&amp;if(not(isblank(index(Systems!$A:$E,match($A299,Systems!$A:$A,),match(Systems!$C$2,Systems!$2:$2,))))," ["&amp;index(Systems!$A:$E,match($A299,Systems!$A:$A,),match(Systems!$C$2,Systems!$2:$2,))&amp;"]",)</f>
        <v>Belluevue</v>
      </c>
      <c r="C299" s="144">
        <f t="array" ref="C299">round((F299-average(I299,L299,O299,R299,U299))*X299+if($B299=$H299,0,iferror(average(vlookup({$H299,$K299,$N299,$Q299,$T299},$B:$D,column(B$1),0)),index(C:C,match($H299,$B:$B,)))),3)</f>
        <v>-0.03</v>
      </c>
      <c r="D299" s="144">
        <f t="array" ref="D299">round((G299-average(J299,M299,P299,S299,V299))*Y299+if($B299=$H299,0,iferror(average(vlookup({$H299,$K299,$N299,$Q299,$T299},$B:$D,column(C$1),0)),index(D:D,match($H299,$B:$B,)))),3)</f>
        <v>-79.895</v>
      </c>
      <c r="E299" s="145">
        <v>2764.0</v>
      </c>
      <c r="F299" s="146">
        <v>688.43</v>
      </c>
      <c r="G299" s="146">
        <v>456.517</v>
      </c>
      <c r="H299" s="147" t="s">
        <v>404</v>
      </c>
      <c r="I299" s="146">
        <v>688.449</v>
      </c>
      <c r="J299" s="146">
        <v>406.09</v>
      </c>
      <c r="K299" s="148"/>
      <c r="L299" s="149"/>
      <c r="M299" s="149"/>
      <c r="N299" s="148"/>
      <c r="O299" s="149"/>
      <c r="P299" s="149"/>
      <c r="Q299" s="148"/>
      <c r="R299" s="149"/>
      <c r="S299" s="149"/>
      <c r="T299" s="148"/>
      <c r="U299" s="149"/>
      <c r="V299" s="149"/>
      <c r="W299" s="149"/>
      <c r="X299" s="150">
        <f t="shared" si="1"/>
        <v>1.584367573</v>
      </c>
      <c r="Y299" s="150">
        <f t="shared" si="2"/>
        <v>-1.584367573</v>
      </c>
    </row>
    <row r="300" ht="15.75" customHeight="1">
      <c r="A300" s="119">
        <v>299.0</v>
      </c>
      <c r="B300" s="143" t="str">
        <f t="array" ref="B300">index(Systems!$A:$E,match($A300,Systems!$A:$A,),match(B$1,Systems!$2:$2,))&amp;if(not(isblank(index(Systems!$A:$E,match($A300,Systems!$A:$A,),match(Systems!$C$2,Systems!$2:$2,))))," ["&amp;index(Systems!$A:$E,match($A300,Systems!$A:$A,),match(Systems!$C$2,Systems!$2:$2,))&amp;"]",)</f>
        <v>Benedict</v>
      </c>
      <c r="C300" s="144">
        <f t="array" ref="C300">round((F300-average(I300,L300,O300,R300,U300))*X300+if($B300=$H300,0,iferror(average(vlookup({$H300,$K300,$N300,$Q300,$T300},$B:$D,column(B$1),0)),index(C:C,match($H300,$B:$B,)))),3)</f>
        <v>473.29</v>
      </c>
      <c r="D300" s="144">
        <f t="array" ref="D300">round((G300-average(J300,M300,P300,S300,V300))*Y300+if($B300=$H300,0,iferror(average(vlookup({$H300,$K300,$N300,$Q300,$T300},$B:$D,column(C$1),0)),index(D:D,match($H300,$B:$B,)))),3)</f>
        <v>-11.428</v>
      </c>
      <c r="E300" s="145">
        <v>2764.0</v>
      </c>
      <c r="F300" s="146">
        <v>987.174</v>
      </c>
      <c r="G300" s="146">
        <v>413.303</v>
      </c>
      <c r="H300" s="147" t="s">
        <v>404</v>
      </c>
      <c r="I300" s="146">
        <v>688.449</v>
      </c>
      <c r="J300" s="146">
        <v>406.09</v>
      </c>
      <c r="K300" s="148"/>
      <c r="L300" s="149"/>
      <c r="M300" s="149"/>
      <c r="N300" s="148"/>
      <c r="O300" s="149"/>
      <c r="P300" s="149"/>
      <c r="Q300" s="148"/>
      <c r="R300" s="149"/>
      <c r="S300" s="149"/>
      <c r="T300" s="148"/>
      <c r="U300" s="149"/>
      <c r="V300" s="149"/>
      <c r="W300" s="149"/>
      <c r="X300" s="150">
        <f t="shared" si="1"/>
        <v>1.584367573</v>
      </c>
      <c r="Y300" s="150">
        <f t="shared" si="2"/>
        <v>-1.584367573</v>
      </c>
    </row>
    <row r="301" ht="15.75" customHeight="1">
      <c r="A301" s="119">
        <v>300.0</v>
      </c>
      <c r="B301" s="143" t="str">
        <f t="array" ref="B301">index(Systems!$A:$E,match($A301,Systems!$A:$A,),match(B$1,Systems!$2:$2,))&amp;if(not(isblank(index(Systems!$A:$E,match($A301,Systems!$A:$A,),match(Systems!$C$2,Systems!$2:$2,))))," ["&amp;index(Systems!$A:$E,match($A301,Systems!$A:$A,),match(Systems!$C$2,Systems!$2:$2,))&amp;"]",)</f>
        <v>Benet [Benet III]</v>
      </c>
      <c r="C301" s="144">
        <f t="array" ref="C301">round((F301-average(I301,L301,O301,R301,U301))*X301+if($B301=$H301,0,iferror(average(vlookup({$H301,$K301,$N301,$Q301,$T301},$B:$D,column(B$1),0)),index(C:C,match($H301,$B:$B,)))),3)</f>
        <v>262.877</v>
      </c>
      <c r="D301" s="144">
        <f t="array" ref="D301">round((G301-average(J301,M301,P301,S301,V301))*Y301+if($B301=$H301,0,iferror(average(vlookup({$H301,$K301,$N301,$Q301,$T301},$B:$D,column(C$1),0)),index(D:D,match($H301,$B:$B,)))),3)</f>
        <v>58.113</v>
      </c>
      <c r="E301" s="145">
        <v>2764.0</v>
      </c>
      <c r="F301" s="146">
        <v>854.368</v>
      </c>
      <c r="G301" s="146">
        <v>369.411</v>
      </c>
      <c r="H301" s="147" t="s">
        <v>404</v>
      </c>
      <c r="I301" s="146">
        <v>688.449</v>
      </c>
      <c r="J301" s="146">
        <v>406.09</v>
      </c>
      <c r="K301" s="148"/>
      <c r="L301" s="149"/>
      <c r="M301" s="149"/>
      <c r="N301" s="148"/>
      <c r="O301" s="149"/>
      <c r="P301" s="149"/>
      <c r="Q301" s="148"/>
      <c r="R301" s="149"/>
      <c r="S301" s="149"/>
      <c r="T301" s="148"/>
      <c r="U301" s="149"/>
      <c r="V301" s="149"/>
      <c r="W301" s="149"/>
      <c r="X301" s="150">
        <f t="shared" si="1"/>
        <v>1.584367573</v>
      </c>
      <c r="Y301" s="150">
        <f t="shared" si="2"/>
        <v>-1.584367573</v>
      </c>
    </row>
    <row r="302" ht="15.75" customHeight="1">
      <c r="A302" s="119">
        <v>301.0</v>
      </c>
      <c r="B302" s="143" t="str">
        <f t="array" ref="B302">index(Systems!$A:$E,match($A302,Systems!$A:$A,),match(B$1,Systems!$2:$2,))&amp;if(not(isblank(index(Systems!$A:$E,match($A302,Systems!$A:$A,),match(Systems!$C$2,Systems!$2:$2,))))," ["&amp;index(Systems!$A:$E,match($A302,Systems!$A:$A,),match(Systems!$C$2,Systems!$2:$2,))&amp;"]",)</f>
        <v>Benfled</v>
      </c>
      <c r="C302" s="144">
        <f t="array" ref="C302">round((F302-average(I302,L302,O302,R302,U302))*X302+if($B302=$H302,0,iferror(average(vlookup({$H302,$K302,$N302,$Q302,$T302},$B:$D,column(B$1),0)),index(C:C,match($H302,$B:$B,)))),3)</f>
        <v>-72.905</v>
      </c>
      <c r="D302" s="144">
        <f t="array" ref="D302">round((G302-average(J302,M302,P302,S302,V302))*Y302+if($B302=$H302,0,iferror(average(vlookup({$H302,$K302,$N302,$Q302,$T302},$B:$D,column(C$1),0)),index(D:D,match($H302,$B:$B,)))),3)</f>
        <v>260.773</v>
      </c>
      <c r="E302" s="145">
        <v>2764.0</v>
      </c>
      <c r="F302" s="146">
        <v>642.434</v>
      </c>
      <c r="G302" s="146">
        <v>241.499</v>
      </c>
      <c r="H302" s="147" t="s">
        <v>404</v>
      </c>
      <c r="I302" s="146">
        <v>688.449</v>
      </c>
      <c r="J302" s="146">
        <v>406.09</v>
      </c>
      <c r="K302" s="148"/>
      <c r="L302" s="149"/>
      <c r="M302" s="149"/>
      <c r="N302" s="148"/>
      <c r="O302" s="149"/>
      <c r="P302" s="149"/>
      <c r="Q302" s="148"/>
      <c r="R302" s="149"/>
      <c r="S302" s="149"/>
      <c r="T302" s="148"/>
      <c r="U302" s="149"/>
      <c r="V302" s="149"/>
      <c r="W302" s="149"/>
      <c r="X302" s="150">
        <f t="shared" si="1"/>
        <v>1.584367573</v>
      </c>
      <c r="Y302" s="150">
        <f t="shared" si="2"/>
        <v>-1.584367573</v>
      </c>
    </row>
    <row r="303" ht="15.75" customHeight="1">
      <c r="A303" s="119">
        <v>302.0</v>
      </c>
      <c r="B303" s="143" t="str">
        <f t="array" ref="B303">index(Systems!$A:$E,match($A303,Systems!$A:$A,),match(B$1,Systems!$2:$2,))&amp;if(not(isblank(index(Systems!$A:$E,match($A303,Systems!$A:$A,),match(Systems!$C$2,Systems!$2:$2,))))," ["&amp;index(Systems!$A:$E,match($A303,Systems!$A:$A,),match(Systems!$C$2,Systems!$2:$2,))&amp;"]",)</f>
        <v>Benjamin</v>
      </c>
      <c r="C303" s="144">
        <f t="array" ref="C303">round((F303-average(I303,L303,O303,R303,U303))*X303+if($B303=$H303,0,iferror(average(vlookup({$H303,$K303,$N303,$Q303,$T303},$B:$D,column(B$1),0)),index(C:C,match($H303,$B:$B,)))),3)</f>
        <v>123.977</v>
      </c>
      <c r="D303" s="144">
        <f t="array" ref="D303">round((G303-average(J303,M303,P303,S303,V303))*Y303+if($B303=$H303,0,iferror(average(vlookup({$H303,$K303,$N303,$Q303,$T303},$B:$D,column(C$1),0)),index(D:D,match($H303,$B:$B,)))),3)</f>
        <v>134.529</v>
      </c>
      <c r="E303" s="145">
        <v>2764.0</v>
      </c>
      <c r="F303" s="146">
        <v>766.699</v>
      </c>
      <c r="G303" s="146">
        <v>321.18</v>
      </c>
      <c r="H303" s="147" t="s">
        <v>404</v>
      </c>
      <c r="I303" s="146">
        <v>688.449</v>
      </c>
      <c r="J303" s="146">
        <v>406.09</v>
      </c>
      <c r="K303" s="148"/>
      <c r="L303" s="149"/>
      <c r="M303" s="149"/>
      <c r="N303" s="148"/>
      <c r="O303" s="149"/>
      <c r="P303" s="149"/>
      <c r="Q303" s="148"/>
      <c r="R303" s="149"/>
      <c r="S303" s="149"/>
      <c r="T303" s="148"/>
      <c r="U303" s="149"/>
      <c r="V303" s="149"/>
      <c r="W303" s="149"/>
      <c r="X303" s="150">
        <f t="shared" si="1"/>
        <v>1.584367573</v>
      </c>
      <c r="Y303" s="150">
        <f t="shared" si="2"/>
        <v>-1.584367573</v>
      </c>
    </row>
    <row r="304" ht="15.75" customHeight="1">
      <c r="A304" s="119">
        <v>303.0</v>
      </c>
      <c r="B304" s="143" t="str">
        <f t="array" ref="B304">index(Systems!$A:$E,match($A304,Systems!$A:$A,),match(B$1,Systems!$2:$2,))&amp;if(not(isblank(index(Systems!$A:$E,match($A304,Systems!$A:$A,),match(Systems!$C$2,Systems!$2:$2,))))," ["&amp;index(Systems!$A:$E,match($A304,Systems!$A:$A,),match(Systems!$C$2,Systems!$2:$2,))&amp;"]",)</f>
        <v>Bensinger</v>
      </c>
      <c r="C304" s="144">
        <f t="array" ref="C304">round((F304-average(I304,L304,O304,R304,U304))*X304+if($B304=$H304,0,iferror(average(vlookup({$H304,$K304,$N304,$Q304,$T304},$B:$D,column(B$1),0)),index(C:C,match($H304,$B:$B,)))),3)</f>
        <v>-128.757</v>
      </c>
      <c r="D304" s="144">
        <f t="array" ref="D304">round((G304-average(J304,M304,P304,S304,V304))*Y304+if($B304=$H304,0,iferror(average(vlookup({$H304,$K304,$N304,$Q304,$T304},$B:$D,column(C$1),0)),index(D:D,match($H304,$B:$B,)))),3)</f>
        <v>444.564</v>
      </c>
      <c r="E304" s="145">
        <v>2764.0</v>
      </c>
      <c r="F304" s="146">
        <v>607.182</v>
      </c>
      <c r="G304" s="146">
        <v>125.496</v>
      </c>
      <c r="H304" s="147" t="s">
        <v>404</v>
      </c>
      <c r="I304" s="146">
        <v>688.449</v>
      </c>
      <c r="J304" s="146">
        <v>406.09</v>
      </c>
      <c r="K304" s="148"/>
      <c r="L304" s="149"/>
      <c r="M304" s="149"/>
      <c r="N304" s="148"/>
      <c r="O304" s="149"/>
      <c r="P304" s="149"/>
      <c r="Q304" s="148"/>
      <c r="R304" s="149"/>
      <c r="S304" s="149"/>
      <c r="T304" s="148"/>
      <c r="U304" s="149"/>
      <c r="V304" s="149"/>
      <c r="W304" s="149"/>
      <c r="X304" s="150">
        <f t="shared" si="1"/>
        <v>1.584367573</v>
      </c>
      <c r="Y304" s="150">
        <f t="shared" si="2"/>
        <v>-1.584367573</v>
      </c>
    </row>
    <row r="305" ht="15.75" customHeight="1">
      <c r="A305" s="119">
        <v>304.0</v>
      </c>
      <c r="B305" s="143" t="str">
        <f t="array" ref="B305">index(Systems!$A:$E,match($A305,Systems!$A:$A,),match(B$1,Systems!$2:$2,))&amp;if(not(isblank(index(Systems!$A:$E,match($A305,Systems!$A:$A,),match(Systems!$C$2,Systems!$2:$2,))))," ["&amp;index(Systems!$A:$E,match($A305,Systems!$A:$A,),match(Systems!$C$2,Systems!$2:$2,))&amp;"]",)</f>
        <v>Bentley</v>
      </c>
      <c r="C305" s="144">
        <f t="array" ref="C305">round((F305-average(I305,L305,O305,R305,U305))*X305+if($B305=$H305,0,iferror(average(vlookup({$H305,$K305,$N305,$Q305,$T305},$B:$D,column(B$1),0)),index(C:C,match($H305,$B:$B,)))),3)</f>
        <v>-6.984</v>
      </c>
      <c r="D305" s="144">
        <f t="array" ref="D305">round((G305-average(J305,M305,P305,S305,V305))*Y305+if($B305=$H305,0,iferror(average(vlookup({$H305,$K305,$N305,$Q305,$T305},$B:$D,column(C$1),0)),index(D:D,match($H305,$B:$B,)))),3)</f>
        <v>-233.761</v>
      </c>
      <c r="E305" s="145">
        <v>2764.0</v>
      </c>
      <c r="F305" s="146">
        <v>684.041</v>
      </c>
      <c r="G305" s="146">
        <v>553.632</v>
      </c>
      <c r="H305" s="147" t="s">
        <v>404</v>
      </c>
      <c r="I305" s="146">
        <v>688.449</v>
      </c>
      <c r="J305" s="146">
        <v>406.09</v>
      </c>
      <c r="K305" s="148"/>
      <c r="L305" s="149"/>
      <c r="M305" s="149"/>
      <c r="N305" s="148"/>
      <c r="O305" s="149"/>
      <c r="P305" s="149"/>
      <c r="Q305" s="148"/>
      <c r="R305" s="149"/>
      <c r="S305" s="149"/>
      <c r="T305" s="148"/>
      <c r="U305" s="149"/>
      <c r="V305" s="149"/>
      <c r="W305" s="149"/>
      <c r="X305" s="150">
        <f t="shared" si="1"/>
        <v>1.584367573</v>
      </c>
      <c r="Y305" s="150">
        <f t="shared" si="2"/>
        <v>-1.584367573</v>
      </c>
    </row>
    <row r="306" ht="15.75" customHeight="1">
      <c r="A306" s="119">
        <v>305.0</v>
      </c>
      <c r="B306" s="143" t="str">
        <f t="array" ref="B306">index(Systems!$A:$E,match($A306,Systems!$A:$A,),match(B$1,Systems!$2:$2,))&amp;if(not(isblank(index(Systems!$A:$E,match($A306,Systems!$A:$A,),match(Systems!$C$2,Systems!$2:$2,))))," ["&amp;index(Systems!$A:$E,match($A306,Systems!$A:$A,),match(Systems!$C$2,Systems!$2:$2,))&amp;"]",)</f>
        <v>Beowulf</v>
      </c>
      <c r="C306" s="144">
        <f t="array" ref="C306">round((F306-average(I306,L306,O306,R306,U306))*X306+if($B306=$H306,0,iferror(average(vlookup({$H306,$K306,$N306,$Q306,$T306},$B:$D,column(B$1),0)),index(C:C,match($H306,$B:$B,)))),3)</f>
        <v>-124.146</v>
      </c>
      <c r="D306" s="144">
        <f t="array" ref="D306">round((G306-average(J306,M306,P306,S306,V306))*Y306+if($B306=$H306,0,iferror(average(vlookup({$H306,$K306,$N306,$Q306,$T306},$B:$D,column(C$1),0)),index(D:D,match($H306,$B:$B,)))),3)</f>
        <v>507.223</v>
      </c>
      <c r="E306" s="145">
        <v>2764.0</v>
      </c>
      <c r="F306" s="146">
        <v>610.092</v>
      </c>
      <c r="G306" s="146">
        <v>85.948</v>
      </c>
      <c r="H306" s="147" t="s">
        <v>404</v>
      </c>
      <c r="I306" s="146">
        <v>688.449</v>
      </c>
      <c r="J306" s="146">
        <v>406.09</v>
      </c>
      <c r="K306" s="148"/>
      <c r="L306" s="149"/>
      <c r="M306" s="149"/>
      <c r="N306" s="148"/>
      <c r="O306" s="149"/>
      <c r="P306" s="149"/>
      <c r="Q306" s="148"/>
      <c r="R306" s="149"/>
      <c r="S306" s="149"/>
      <c r="T306" s="148"/>
      <c r="U306" s="149"/>
      <c r="V306" s="149"/>
      <c r="W306" s="149"/>
      <c r="X306" s="150">
        <f t="shared" si="1"/>
        <v>1.584367573</v>
      </c>
      <c r="Y306" s="150">
        <f t="shared" si="2"/>
        <v>-1.584367573</v>
      </c>
    </row>
    <row r="307" ht="15.75" customHeight="1">
      <c r="A307" s="119">
        <v>306.0</v>
      </c>
      <c r="B307" s="143" t="str">
        <f t="array" ref="B307">index(Systems!$A:$E,match($A307,Systems!$A:$A,),match(B$1,Systems!$2:$2,))&amp;if(not(isblank(index(Systems!$A:$E,match($A307,Systems!$A:$A,),match(Systems!$C$2,Systems!$2:$2,))))," ["&amp;index(Systems!$A:$E,match($A307,Systems!$A:$A,),match(Systems!$C$2,Systems!$2:$2,))&amp;"]",)</f>
        <v>Berenson</v>
      </c>
      <c r="C307" s="144">
        <f t="array" ref="C307">round((F307-average(I307,L307,O307,R307,U307))*X307+if($B307=$H307,0,iferror(average(vlookup({$H307,$K307,$N307,$Q307,$T307},$B:$D,column(B$1),0)),index(C:C,match($H307,$B:$B,)))),3)</f>
        <v>-13.703</v>
      </c>
      <c r="D307" s="144">
        <f t="array" ref="D307">round((G307-average(J307,M307,P307,S307,V307))*Y307+if($B307=$H307,0,iferror(average(vlookup({$H307,$K307,$N307,$Q307,$T307},$B:$D,column(C$1),0)),index(D:D,match($H307,$B:$B,)))),3)</f>
        <v>-71.133</v>
      </c>
      <c r="E307" s="145">
        <v>2764.0</v>
      </c>
      <c r="F307" s="146">
        <v>679.8</v>
      </c>
      <c r="G307" s="146">
        <v>450.987</v>
      </c>
      <c r="H307" s="147" t="s">
        <v>404</v>
      </c>
      <c r="I307" s="146">
        <v>688.449</v>
      </c>
      <c r="J307" s="146">
        <v>406.09</v>
      </c>
      <c r="K307" s="148"/>
      <c r="L307" s="149"/>
      <c r="M307" s="149"/>
      <c r="N307" s="148"/>
      <c r="O307" s="149"/>
      <c r="P307" s="149"/>
      <c r="Q307" s="148"/>
      <c r="R307" s="149"/>
      <c r="S307" s="149"/>
      <c r="T307" s="148"/>
      <c r="U307" s="149"/>
      <c r="V307" s="149"/>
      <c r="W307" s="149"/>
      <c r="X307" s="150">
        <f t="shared" si="1"/>
        <v>1.584367573</v>
      </c>
      <c r="Y307" s="150">
        <f t="shared" si="2"/>
        <v>-1.584367573</v>
      </c>
    </row>
    <row r="308" ht="15.75" customHeight="1">
      <c r="A308" s="119">
        <v>307.0</v>
      </c>
      <c r="B308" s="143" t="str">
        <f t="array" ref="B308">index(Systems!$A:$E,match($A308,Systems!$A:$A,),match(B$1,Systems!$2:$2,))&amp;if(not(isblank(index(Systems!$A:$E,match($A308,Systems!$A:$A,),match(Systems!$C$2,Systems!$2:$2,))))," ["&amp;index(Systems!$A:$E,match($A308,Systems!$A:$A,),match(Systems!$C$2,Systems!$2:$2,))&amp;"]",)</f>
        <v>Bergman's Planet</v>
      </c>
      <c r="C308" s="144">
        <f t="array" ref="C308">round((F308-average(I308,L308,O308,R308,U308))*X308+if($B308=$H308,0,iferror(average(vlookup({$H308,$K308,$N308,$Q308,$T308},$B:$D,column(B$1),0)),index(C:C,match($H308,$B:$B,)))),3)</f>
        <v>265.979</v>
      </c>
      <c r="D308" s="144">
        <f t="array" ref="D308">round((G308-average(J308,M308,P308,S308,V308))*Y308+if($B308=$H308,0,iferror(average(vlookup({$H308,$K308,$N308,$Q308,$T308},$B:$D,column(C$1),0)),index(D:D,match($H308,$B:$B,)))),3)</f>
        <v>74.914</v>
      </c>
      <c r="E308" s="145">
        <v>2764.0</v>
      </c>
      <c r="F308" s="146">
        <v>856.326</v>
      </c>
      <c r="G308" s="146">
        <v>358.807</v>
      </c>
      <c r="H308" s="147" t="s">
        <v>404</v>
      </c>
      <c r="I308" s="146">
        <v>688.449</v>
      </c>
      <c r="J308" s="146">
        <v>406.09</v>
      </c>
      <c r="K308" s="148"/>
      <c r="L308" s="149"/>
      <c r="M308" s="149"/>
      <c r="N308" s="148"/>
      <c r="O308" s="149"/>
      <c r="P308" s="149"/>
      <c r="Q308" s="148"/>
      <c r="R308" s="149"/>
      <c r="S308" s="149"/>
      <c r="T308" s="148"/>
      <c r="U308" s="149"/>
      <c r="V308" s="149"/>
      <c r="W308" s="149"/>
      <c r="X308" s="150">
        <f t="shared" si="1"/>
        <v>1.584367573</v>
      </c>
      <c r="Y308" s="150">
        <f t="shared" si="2"/>
        <v>-1.584367573</v>
      </c>
    </row>
    <row r="309" ht="15.75" customHeight="1">
      <c r="A309" s="119">
        <v>308.0</v>
      </c>
      <c r="B309" s="143" t="str">
        <f t="array" ref="B309">index(Systems!$A:$E,match($A309,Systems!$A:$A,),match(B$1,Systems!$2:$2,))&amp;if(not(isblank(index(Systems!$A:$E,match($A309,Systems!$A:$A,),match(Systems!$C$2,Systems!$2:$2,))))," ["&amp;index(Systems!$A:$E,match($A309,Systems!$A:$A,),match(Systems!$C$2,Systems!$2:$2,))&amp;"]",)</f>
        <v>Bergtatt</v>
      </c>
      <c r="C309" s="144">
        <f t="array" ref="C309">round((F309-average(I309,L309,O309,R309,U309))*X309+if($B309=$H309,0,iferror(average(vlookup({$H309,$K309,$N309,$Q309,$T309},$B:$D,column(B$1),0)),index(C:C,match($H309,$B:$B,)))),3)</f>
        <v>117.216</v>
      </c>
      <c r="D309" s="144">
        <f t="array" ref="D309">round((G309-average(J309,M309,P309,S309,V309))*Y309+if($B309=$H309,0,iferror(average(vlookup({$H309,$K309,$N309,$Q309,$T309},$B:$D,column(C$1),0)),index(D:D,match($H309,$B:$B,)))),3)</f>
        <v>-375.025</v>
      </c>
      <c r="E309" s="145">
        <v>2764.0</v>
      </c>
      <c r="F309" s="146">
        <v>762.432</v>
      </c>
      <c r="G309" s="146">
        <v>642.793</v>
      </c>
      <c r="H309" s="147" t="s">
        <v>404</v>
      </c>
      <c r="I309" s="146">
        <v>688.449</v>
      </c>
      <c r="J309" s="146">
        <v>406.09</v>
      </c>
      <c r="K309" s="148"/>
      <c r="L309" s="149"/>
      <c r="M309" s="149"/>
      <c r="N309" s="148"/>
      <c r="O309" s="149"/>
      <c r="P309" s="149"/>
      <c r="Q309" s="148"/>
      <c r="R309" s="149"/>
      <c r="S309" s="149"/>
      <c r="T309" s="148"/>
      <c r="U309" s="149"/>
      <c r="V309" s="149"/>
      <c r="W309" s="149"/>
      <c r="X309" s="150">
        <f t="shared" si="1"/>
        <v>1.584367573</v>
      </c>
      <c r="Y309" s="150">
        <f t="shared" si="2"/>
        <v>-1.584367573</v>
      </c>
    </row>
    <row r="310" ht="15.75" customHeight="1">
      <c r="A310" s="119">
        <v>309.0</v>
      </c>
      <c r="B310" s="143" t="str">
        <f t="array" ref="B310">index(Systems!$A:$E,match($A310,Systems!$A:$A,),match(B$1,Systems!$2:$2,))&amp;if(not(isblank(index(Systems!$A:$E,match($A310,Systems!$A:$A,),match(Systems!$C$2,Systems!$2:$2,))))," ["&amp;index(Systems!$A:$E,match($A310,Systems!$A:$A,),match(Systems!$C$2,Systems!$2:$2,))&amp;"]",)</f>
        <v>Bernardo</v>
      </c>
      <c r="C310" s="144">
        <f t="array" ref="C310">round((F310-average(I310,L310,O310,R310,U310))*X310+if($B310=$H310,0,iferror(average(vlookup({$H310,$K310,$N310,$Q310,$T310},$B:$D,column(B$1),0)),index(C:C,match($H310,$B:$B,)))),3)</f>
        <v>-21.207</v>
      </c>
      <c r="D310" s="144">
        <f t="array" ref="D310">round((G310-average(J310,M310,P310,S310,V310))*Y310+if($B310=$H310,0,iferror(average(vlookup({$H310,$K310,$N310,$Q310,$T310},$B:$D,column(C$1),0)),index(D:D,match($H310,$B:$B,)))),3)</f>
        <v>-94.595</v>
      </c>
      <c r="E310" s="145">
        <v>2764.0</v>
      </c>
      <c r="F310" s="146">
        <v>675.064</v>
      </c>
      <c r="G310" s="146">
        <v>465.795</v>
      </c>
      <c r="H310" s="147" t="s">
        <v>404</v>
      </c>
      <c r="I310" s="146">
        <v>688.449</v>
      </c>
      <c r="J310" s="146">
        <v>406.09</v>
      </c>
      <c r="K310" s="148"/>
      <c r="L310" s="149"/>
      <c r="M310" s="149"/>
      <c r="N310" s="148"/>
      <c r="O310" s="149"/>
      <c r="P310" s="149"/>
      <c r="Q310" s="148"/>
      <c r="R310" s="149"/>
      <c r="S310" s="149"/>
      <c r="T310" s="148"/>
      <c r="U310" s="149"/>
      <c r="V310" s="149"/>
      <c r="W310" s="149"/>
      <c r="X310" s="150">
        <f t="shared" si="1"/>
        <v>1.584367573</v>
      </c>
      <c r="Y310" s="150">
        <f t="shared" si="2"/>
        <v>-1.584367573</v>
      </c>
    </row>
    <row r="311" ht="15.75" customHeight="1">
      <c r="A311" s="119">
        <v>310.0</v>
      </c>
      <c r="B311" s="143" t="str">
        <f t="array" ref="B311">index(Systems!$A:$E,match($A311,Systems!$A:$A,),match(B$1,Systems!$2:$2,))&amp;if(not(isblank(index(Systems!$A:$E,match($A311,Systems!$A:$A,),match(Systems!$C$2,Systems!$2:$2,))))," ["&amp;index(Systems!$A:$E,match($A311,Systems!$A:$A,),match(Systems!$C$2,Systems!$2:$2,))&amp;"]",)</f>
        <v>Bessarabia</v>
      </c>
      <c r="C311" s="144">
        <f t="array" ref="C311">round((F311-average(I311,L311,O311,R311,U311))*X311+if($B311=$H311,0,iferror(average(vlookup({$H311,$K311,$N311,$Q311,$T311},$B:$D,column(B$1),0)),index(C:C,match($H311,$B:$B,)))),3)</f>
        <v>-25.605</v>
      </c>
      <c r="D311" s="144">
        <f t="array" ref="D311">round((G311-average(J311,M311,P311,S311,V311))*Y311+if($B311=$H311,0,iferror(average(vlookup({$H311,$K311,$N311,$Q311,$T311},$B:$D,column(C$1),0)),index(D:D,match($H311,$B:$B,)))),3)</f>
        <v>276.803</v>
      </c>
      <c r="E311" s="145">
        <v>2764.0</v>
      </c>
      <c r="F311" s="146">
        <v>672.288</v>
      </c>
      <c r="G311" s="146">
        <v>231.381</v>
      </c>
      <c r="H311" s="147" t="s">
        <v>404</v>
      </c>
      <c r="I311" s="146">
        <v>688.449</v>
      </c>
      <c r="J311" s="146">
        <v>406.09</v>
      </c>
      <c r="K311" s="148"/>
      <c r="L311" s="149"/>
      <c r="M311" s="149"/>
      <c r="N311" s="148"/>
      <c r="O311" s="149"/>
      <c r="P311" s="149"/>
      <c r="Q311" s="148"/>
      <c r="R311" s="149"/>
      <c r="S311" s="149"/>
      <c r="T311" s="148"/>
      <c r="U311" s="149"/>
      <c r="V311" s="149"/>
      <c r="W311" s="149"/>
      <c r="X311" s="150">
        <f t="shared" si="1"/>
        <v>1.584367573</v>
      </c>
      <c r="Y311" s="150">
        <f t="shared" si="2"/>
        <v>-1.584367573</v>
      </c>
    </row>
    <row r="312" ht="15.75" customHeight="1">
      <c r="A312" s="119">
        <v>311.0</v>
      </c>
      <c r="B312" s="143" t="str">
        <f t="array" ref="B312">index(Systems!$A:$E,match($A312,Systems!$A:$A,),match(B$1,Systems!$2:$2,))&amp;if(not(isblank(index(Systems!$A:$E,match($A312,Systems!$A:$A,),match(Systems!$C$2,Systems!$2:$2,))))," ["&amp;index(Systems!$A:$E,match($A312,Systems!$A:$A,),match(Systems!$C$2,Systems!$2:$2,))&amp;"]",)</f>
        <v>Beta [Beta VII]</v>
      </c>
      <c r="C312" s="144">
        <f t="array" ref="C312">round((F312-average(I312,L312,O312,R312,U312))*X312+if($B312=$H312,0,iferror(average(vlookup({$H312,$K312,$N312,$Q312,$T312},$B:$D,column(B$1),0)),index(C:C,match($H312,$B:$B,)))),3)</f>
        <v>-154.824</v>
      </c>
      <c r="D312" s="144">
        <f t="array" ref="D312">round((G312-average(J312,M312,P312,S312,V312))*Y312+if($B312=$H312,0,iferror(average(vlookup({$H312,$K312,$N312,$Q312,$T312},$B:$D,column(C$1),0)),index(D:D,match($H312,$B:$B,)))),3)</f>
        <v>384.33</v>
      </c>
      <c r="E312" s="145">
        <v>2764.0</v>
      </c>
      <c r="F312" s="146">
        <v>590.729</v>
      </c>
      <c r="G312" s="146">
        <v>163.514</v>
      </c>
      <c r="H312" s="147" t="s">
        <v>404</v>
      </c>
      <c r="I312" s="146">
        <v>688.449</v>
      </c>
      <c r="J312" s="146">
        <v>406.09</v>
      </c>
      <c r="K312" s="148"/>
      <c r="L312" s="149"/>
      <c r="M312" s="149"/>
      <c r="N312" s="148"/>
      <c r="O312" s="149"/>
      <c r="P312" s="149"/>
      <c r="Q312" s="148"/>
      <c r="R312" s="149"/>
      <c r="S312" s="149"/>
      <c r="T312" s="148"/>
      <c r="U312" s="149"/>
      <c r="V312" s="149"/>
      <c r="W312" s="149"/>
      <c r="X312" s="150">
        <f t="shared" si="1"/>
        <v>1.584367573</v>
      </c>
      <c r="Y312" s="150">
        <f t="shared" si="2"/>
        <v>-1.584367573</v>
      </c>
    </row>
    <row r="313" ht="15.75" customHeight="1">
      <c r="A313" s="119">
        <v>312.0</v>
      </c>
      <c r="B313" s="143" t="str">
        <f t="array" ref="B313">index(Systems!$A:$E,match($A313,Systems!$A:$A,),match(B$1,Systems!$2:$2,))&amp;if(not(isblank(index(Systems!$A:$E,match($A313,Systems!$A:$A,),match(Systems!$C$2,Systems!$2:$2,))))," ["&amp;index(Systems!$A:$E,match($A313,Systems!$A:$A,),match(Systems!$C$2,Systems!$2:$2,))&amp;"]",)</f>
        <v>Beta Mensae [Beta Mensae V]</v>
      </c>
      <c r="C313" s="144">
        <f t="array" ref="C313">round((F313-average(I313,L313,O313,R313,U313))*X313+if($B313=$H313,0,iferror(average(vlookup({$H313,$K313,$N313,$Q313,$T313},$B:$D,column(B$1),0)),index(C:C,match($H313,$B:$B,)))),3)</f>
        <v>317.163</v>
      </c>
      <c r="D313" s="144">
        <f t="array" ref="D313">round((G313-average(J313,M313,P313,S313,V313))*Y313+if($B313=$H313,0,iferror(average(vlookup({$H313,$K313,$N313,$Q313,$T313},$B:$D,column(C$1),0)),index(D:D,match($H313,$B:$B,)))),3)</f>
        <v>129.199</v>
      </c>
      <c r="E313" s="145">
        <v>2764.0</v>
      </c>
      <c r="F313" s="146">
        <v>888.632</v>
      </c>
      <c r="G313" s="146">
        <v>324.544</v>
      </c>
      <c r="H313" s="147" t="s">
        <v>404</v>
      </c>
      <c r="I313" s="146">
        <v>688.449</v>
      </c>
      <c r="J313" s="146">
        <v>406.09</v>
      </c>
      <c r="K313" s="148"/>
      <c r="L313" s="149"/>
      <c r="M313" s="149"/>
      <c r="N313" s="148"/>
      <c r="O313" s="149"/>
      <c r="P313" s="149"/>
      <c r="Q313" s="148"/>
      <c r="R313" s="149"/>
      <c r="S313" s="149"/>
      <c r="T313" s="148"/>
      <c r="U313" s="149"/>
      <c r="V313" s="149"/>
      <c r="W313" s="149"/>
      <c r="X313" s="150">
        <f t="shared" si="1"/>
        <v>1.584367573</v>
      </c>
      <c r="Y313" s="150">
        <f t="shared" si="2"/>
        <v>-1.584367573</v>
      </c>
    </row>
    <row r="314" ht="15.75" customHeight="1">
      <c r="A314" s="119">
        <v>313.0</v>
      </c>
      <c r="B314" s="143" t="str">
        <f t="array" ref="B314">index(Systems!$A:$E,match($A314,Systems!$A:$A,),match(B$1,Systems!$2:$2,))&amp;if(not(isblank(index(Systems!$A:$E,match($A314,Systems!$A:$A,),match(Systems!$C$2,Systems!$2:$2,))))," ["&amp;index(Systems!$A:$E,match($A314,Systems!$A:$A,),match(Systems!$C$2,Systems!$2:$2,))&amp;"]",)</f>
        <v>Beta Regulus [Beta Regulus II]</v>
      </c>
      <c r="C314" s="144">
        <f t="array" ref="C314">round((F314-average(I314,L314,O314,R314,U314))*X314+if($B314=$H314,0,iferror(average(vlookup({$H314,$K314,$N314,$Q314,$T314},$B:$D,column(B$1),0)),index(C:C,match($H314,$B:$B,)))),3)</f>
        <v>-201.451</v>
      </c>
      <c r="D314" s="144">
        <f t="array" ref="D314">round((G314-average(J314,M314,P314,S314,V314))*Y314+if($B314=$H314,0,iferror(average(vlookup({$H314,$K314,$N314,$Q314,$T314},$B:$D,column(C$1),0)),index(D:D,match($H314,$B:$B,)))),3)</f>
        <v>276.407</v>
      </c>
      <c r="E314" s="145">
        <v>2764.0</v>
      </c>
      <c r="F314" s="146">
        <v>561.3</v>
      </c>
      <c r="G314" s="146">
        <v>231.631</v>
      </c>
      <c r="H314" s="147" t="s">
        <v>404</v>
      </c>
      <c r="I314" s="146">
        <v>688.449</v>
      </c>
      <c r="J314" s="146">
        <v>406.09</v>
      </c>
      <c r="K314" s="148"/>
      <c r="L314" s="149"/>
      <c r="M314" s="149"/>
      <c r="N314" s="148"/>
      <c r="O314" s="149"/>
      <c r="P314" s="149"/>
      <c r="Q314" s="148"/>
      <c r="R314" s="149"/>
      <c r="S314" s="149"/>
      <c r="T314" s="148"/>
      <c r="U314" s="149"/>
      <c r="V314" s="149"/>
      <c r="W314" s="149"/>
      <c r="X314" s="150">
        <f t="shared" si="1"/>
        <v>1.584367573</v>
      </c>
      <c r="Y314" s="150">
        <f t="shared" si="2"/>
        <v>-1.584367573</v>
      </c>
    </row>
    <row r="315" ht="15.75" customHeight="1">
      <c r="A315" s="119">
        <v>314.0</v>
      </c>
      <c r="B315" s="143" t="str">
        <f t="array" ref="B315">index(Systems!$A:$E,match($A315,Systems!$A:$A,),match(B$1,Systems!$2:$2,))&amp;if(not(isblank(index(Systems!$A:$E,match($A315,Systems!$A:$A,),match(Systems!$C$2,Systems!$2:$2,))))," ["&amp;index(Systems!$A:$E,match($A315,Systems!$A:$A,),match(Systems!$C$2,Systems!$2:$2,))&amp;"]",)</f>
        <v>Betelgeuse</v>
      </c>
      <c r="C315" s="144">
        <f t="array" ref="C315">round((F315-average(I315,L315,O315,R315,U315))*X315+if($B315=$H315,0,iferror(average(vlookup({$H315,$K315,$N315,$Q315,$T315},$B:$D,column(B$1),0)),index(C:C,match($H315,$B:$B,)))),3)</f>
        <v>5.674</v>
      </c>
      <c r="D315" s="144">
        <f t="array" ref="D315">round((G315-average(J315,M315,P315,S315,V315))*Y315+if($B315=$H315,0,iferror(average(vlookup({$H315,$K315,$N315,$Q315,$T315},$B:$D,column(C$1),0)),index(D:D,match($H315,$B:$B,)))),3)</f>
        <v>-306.903</v>
      </c>
      <c r="E315" s="145">
        <v>2764.0</v>
      </c>
      <c r="F315" s="146">
        <v>692.03</v>
      </c>
      <c r="G315" s="146">
        <v>599.797</v>
      </c>
      <c r="H315" s="147" t="s">
        <v>404</v>
      </c>
      <c r="I315" s="146">
        <v>688.449</v>
      </c>
      <c r="J315" s="146">
        <v>406.09</v>
      </c>
      <c r="K315" s="148"/>
      <c r="L315" s="149"/>
      <c r="M315" s="149"/>
      <c r="N315" s="148"/>
      <c r="O315" s="149"/>
      <c r="P315" s="149"/>
      <c r="Q315" s="148"/>
      <c r="R315" s="149"/>
      <c r="S315" s="149"/>
      <c r="T315" s="148"/>
      <c r="U315" s="149"/>
      <c r="V315" s="149"/>
      <c r="W315" s="149"/>
      <c r="X315" s="150">
        <f t="shared" si="1"/>
        <v>1.584367573</v>
      </c>
      <c r="Y315" s="150">
        <f t="shared" si="2"/>
        <v>-1.584367573</v>
      </c>
    </row>
    <row r="316" ht="15.75" customHeight="1">
      <c r="A316" s="119">
        <v>315.0</v>
      </c>
      <c r="B316" s="143" t="str">
        <f t="array" ref="B316">index(Systems!$A:$E,match($A316,Systems!$A:$A,),match(B$1,Systems!$2:$2,))&amp;if(not(isblank(index(Systems!$A:$E,match($A316,Systems!$A:$A,),match(Systems!$C$2,Systems!$2:$2,))))," ["&amp;index(Systems!$A:$E,match($A316,Systems!$A:$A,),match(Systems!$C$2,Systems!$2:$2,))&amp;"]",)</f>
        <v>Beten Kaitos</v>
      </c>
      <c r="C316" s="144">
        <f t="array" ref="C316">round((F316-average(I316,L316,O316,R316,U316))*X316+if($B316=$H316,0,iferror(average(vlookup({$H316,$K316,$N316,$Q316,$T316},$B:$D,column(B$1),0)),index(C:C,match($H316,$B:$B,)))),3)</f>
        <v>167.162</v>
      </c>
      <c r="D316" s="144">
        <f t="array" ref="D316">round((G316-average(J316,M316,P316,S316,V316))*Y316+if($B316=$H316,0,iferror(average(vlookup({$H316,$K316,$N316,$Q316,$T316},$B:$D,column(C$1),0)),index(D:D,match($H316,$B:$B,)))),3)</f>
        <v>-112.913</v>
      </c>
      <c r="E316" s="145">
        <v>2764.0</v>
      </c>
      <c r="F316" s="146">
        <v>793.956</v>
      </c>
      <c r="G316" s="146">
        <v>477.357</v>
      </c>
      <c r="H316" s="147" t="s">
        <v>404</v>
      </c>
      <c r="I316" s="146">
        <v>688.449</v>
      </c>
      <c r="J316" s="146">
        <v>406.09</v>
      </c>
      <c r="K316" s="148"/>
      <c r="L316" s="149"/>
      <c r="M316" s="149"/>
      <c r="N316" s="148"/>
      <c r="O316" s="149"/>
      <c r="P316" s="149"/>
      <c r="Q316" s="148"/>
      <c r="R316" s="149"/>
      <c r="S316" s="149"/>
      <c r="T316" s="148"/>
      <c r="U316" s="149"/>
      <c r="V316" s="149"/>
      <c r="W316" s="149"/>
      <c r="X316" s="150">
        <f t="shared" si="1"/>
        <v>1.584367573</v>
      </c>
      <c r="Y316" s="150">
        <f t="shared" si="2"/>
        <v>-1.584367573</v>
      </c>
    </row>
    <row r="317" ht="15.75" customHeight="1">
      <c r="A317" s="119">
        <v>316.0</v>
      </c>
      <c r="B317" s="143" t="str">
        <f t="array" ref="B317">index(Systems!$A:$E,match($A317,Systems!$A:$A,),match(B$1,Systems!$2:$2,))&amp;if(not(isblank(index(Systems!$A:$E,match($A317,Systems!$A:$A,),match(Systems!$C$2,Systems!$2:$2,))))," ["&amp;index(Systems!$A:$E,match($A317,Systems!$A:$A,),match(Systems!$C$2,Systems!$2:$2,))&amp;"]",)</f>
        <v>Bethel</v>
      </c>
      <c r="C317" s="144">
        <f t="array" ref="C317">round((F317-average(I317,L317,O317,R317,U317))*X317+if($B317=$H317,0,iferror(average(vlookup({$H317,$K317,$N317,$Q317,$T317},$B:$D,column(B$1),0)),index(C:C,match($H317,$B:$B,)))),3)</f>
        <v>140.619</v>
      </c>
      <c r="D317" s="144">
        <f t="array" ref="D317">round((G317-average(J317,M317,P317,S317,V317))*Y317+if($B317=$H317,0,iferror(average(vlookup({$H317,$K317,$N317,$Q317,$T317},$B:$D,column(C$1),0)),index(D:D,match($H317,$B:$B,)))),3)</f>
        <v>-184.105</v>
      </c>
      <c r="E317" s="145">
        <v>2764.0</v>
      </c>
      <c r="F317" s="146">
        <v>777.203</v>
      </c>
      <c r="G317" s="146">
        <v>522.291</v>
      </c>
      <c r="H317" s="147" t="s">
        <v>404</v>
      </c>
      <c r="I317" s="146">
        <v>688.449</v>
      </c>
      <c r="J317" s="146">
        <v>406.09</v>
      </c>
      <c r="K317" s="148"/>
      <c r="L317" s="149"/>
      <c r="M317" s="149"/>
      <c r="N317" s="148"/>
      <c r="O317" s="149"/>
      <c r="P317" s="149"/>
      <c r="Q317" s="148"/>
      <c r="R317" s="149"/>
      <c r="S317" s="149"/>
      <c r="T317" s="148"/>
      <c r="U317" s="149"/>
      <c r="V317" s="149"/>
      <c r="W317" s="149"/>
      <c r="X317" s="150">
        <f t="shared" si="1"/>
        <v>1.584367573</v>
      </c>
      <c r="Y317" s="150">
        <f t="shared" si="2"/>
        <v>-1.584367573</v>
      </c>
    </row>
    <row r="318" ht="15.75" customHeight="1">
      <c r="A318" s="119">
        <v>317.0</v>
      </c>
      <c r="B318" s="143" t="str">
        <f t="array" ref="B318">index(Systems!$A:$E,match($A318,Systems!$A:$A,),match(B$1,Systems!$2:$2,))&amp;if(not(isblank(index(Systems!$A:$E,match($A318,Systems!$A:$A,),match(Systems!$C$2,Systems!$2:$2,))))," ["&amp;index(Systems!$A:$E,match($A318,Systems!$A:$A,),match(Systems!$C$2,Systems!$2:$2,))&amp;"]",)</f>
        <v>Bethonolog</v>
      </c>
      <c r="C318" s="144">
        <f t="array" ref="C318">round((F318-average(I318,L318,O318,R318,U318))*X318+if($B318=$H318,0,iferror(average(vlookup({$H318,$K318,$N318,$Q318,$T318},$B:$D,column(B$1),0)),index(C:C,match($H318,$B:$B,)))),3)</f>
        <v>-187.952</v>
      </c>
      <c r="D318" s="144">
        <f t="array" ref="D318">round((G318-average(J318,M318,P318,S318,V318))*Y318+if($B318=$H318,0,iferror(average(vlookup({$H318,$K318,$N318,$Q318,$T318},$B:$D,column(C$1),0)),index(D:D,match($H318,$B:$B,)))),3)</f>
        <v>-357.999</v>
      </c>
      <c r="E318" s="145">
        <v>2764.0</v>
      </c>
      <c r="F318" s="146">
        <v>569.82</v>
      </c>
      <c r="G318" s="146">
        <v>632.047</v>
      </c>
      <c r="H318" s="147" t="s">
        <v>404</v>
      </c>
      <c r="I318" s="146">
        <v>688.449</v>
      </c>
      <c r="J318" s="146">
        <v>406.09</v>
      </c>
      <c r="K318" s="148"/>
      <c r="L318" s="149"/>
      <c r="M318" s="149"/>
      <c r="N318" s="148"/>
      <c r="O318" s="149"/>
      <c r="P318" s="149"/>
      <c r="Q318" s="148"/>
      <c r="R318" s="149"/>
      <c r="S318" s="149"/>
      <c r="T318" s="148"/>
      <c r="U318" s="149"/>
      <c r="V318" s="149"/>
      <c r="W318" s="149"/>
      <c r="X318" s="150">
        <f t="shared" si="1"/>
        <v>1.584367573</v>
      </c>
      <c r="Y318" s="150">
        <f t="shared" si="2"/>
        <v>-1.584367573</v>
      </c>
    </row>
    <row r="319" ht="15.75" customHeight="1">
      <c r="A319" s="119">
        <v>318.0</v>
      </c>
      <c r="B319" s="143" t="str">
        <f t="array" ref="B319">index(Systems!$A:$E,match($A319,Systems!$A:$A,),match(B$1,Systems!$2:$2,))&amp;if(not(isblank(index(Systems!$A:$E,match($A319,Systems!$A:$A,),match(Systems!$C$2,Systems!$2:$2,))))," ["&amp;index(Systems!$A:$E,match($A319,Systems!$A:$A,),match(Systems!$C$2,Systems!$2:$2,))&amp;"]",)</f>
        <v>Bettendorf</v>
      </c>
      <c r="C319" s="144">
        <f t="array" ref="C319">round((F319-average(I319,L319,O319,R319,U319))*X319+if($B319=$H319,0,iferror(average(vlookup({$H319,$K319,$N319,$Q319,$T319},$B:$D,column(B$1),0)),index(C:C,match($H319,$B:$B,)))),3)</f>
        <v>264.949</v>
      </c>
      <c r="D319" s="144">
        <f t="array" ref="D319">round((G319-average(J319,M319,P319,S319,V319))*Y319+if($B319=$H319,0,iferror(average(vlookup({$H319,$K319,$N319,$Q319,$T319},$B:$D,column(C$1),0)),index(D:D,match($H319,$B:$B,)))),3)</f>
        <v>25.801</v>
      </c>
      <c r="E319" s="145">
        <v>2764.0</v>
      </c>
      <c r="F319" s="146">
        <v>855.676</v>
      </c>
      <c r="G319" s="146">
        <v>389.805</v>
      </c>
      <c r="H319" s="147" t="s">
        <v>404</v>
      </c>
      <c r="I319" s="146">
        <v>688.449</v>
      </c>
      <c r="J319" s="146">
        <v>406.09</v>
      </c>
      <c r="K319" s="148"/>
      <c r="L319" s="149"/>
      <c r="M319" s="149"/>
      <c r="N319" s="148"/>
      <c r="O319" s="149"/>
      <c r="P319" s="149"/>
      <c r="Q319" s="148"/>
      <c r="R319" s="149"/>
      <c r="S319" s="149"/>
      <c r="T319" s="148"/>
      <c r="U319" s="149"/>
      <c r="V319" s="149"/>
      <c r="W319" s="149"/>
      <c r="X319" s="150">
        <f t="shared" si="1"/>
        <v>1.584367573</v>
      </c>
      <c r="Y319" s="150">
        <f t="shared" si="2"/>
        <v>-1.584367573</v>
      </c>
    </row>
    <row r="320" ht="15.75" customHeight="1">
      <c r="A320" s="119">
        <v>319.0</v>
      </c>
      <c r="B320" s="143" t="str">
        <f t="array" ref="B320">index(Systems!$A:$E,match($A320,Systems!$A:$A,),match(B$1,Systems!$2:$2,))&amp;if(not(isblank(index(Systems!$A:$E,match($A320,Systems!$A:$A,),match(Systems!$C$2,Systems!$2:$2,))))," ["&amp;index(Systems!$A:$E,match($A320,Systems!$A:$A,),match(Systems!$C$2,Systems!$2:$2,))&amp;"]",)</f>
        <v>Bex</v>
      </c>
      <c r="C320" s="144">
        <f t="array" ref="C320">round((F320-average(I320,L320,O320,R320,U320))*X320+if($B320=$H320,0,iferror(average(vlookup({$H320,$K320,$N320,$Q320,$T320},$B:$D,column(B$1),0)),index(C:C,match($H320,$B:$B,)))),3)</f>
        <v>32.245</v>
      </c>
      <c r="D320" s="144">
        <f t="array" ref="D320">round((G320-average(J320,M320,P320,S320,V320))*Y320+if($B320=$H320,0,iferror(average(vlookup({$H320,$K320,$N320,$Q320,$T320},$B:$D,column(C$1),0)),index(D:D,match($H320,$B:$B,)))),3)</f>
        <v>-46.081</v>
      </c>
      <c r="E320" s="145">
        <v>2764.0</v>
      </c>
      <c r="F320" s="146">
        <v>708.801</v>
      </c>
      <c r="G320" s="146">
        <v>435.175</v>
      </c>
      <c r="H320" s="147" t="s">
        <v>404</v>
      </c>
      <c r="I320" s="146">
        <v>688.449</v>
      </c>
      <c r="J320" s="146">
        <v>406.09</v>
      </c>
      <c r="K320" s="148"/>
      <c r="L320" s="149"/>
      <c r="M320" s="149"/>
      <c r="N320" s="148"/>
      <c r="O320" s="149"/>
      <c r="P320" s="149"/>
      <c r="Q320" s="148"/>
      <c r="R320" s="149"/>
      <c r="S320" s="149"/>
      <c r="T320" s="148"/>
      <c r="U320" s="149"/>
      <c r="V320" s="149"/>
      <c r="W320" s="149"/>
      <c r="X320" s="150">
        <f t="shared" si="1"/>
        <v>1.584367573</v>
      </c>
      <c r="Y320" s="150">
        <f t="shared" si="2"/>
        <v>-1.584367573</v>
      </c>
    </row>
    <row r="321" ht="15.75" customHeight="1">
      <c r="A321" s="119">
        <v>320.0</v>
      </c>
      <c r="B321" s="143" t="str">
        <f t="array" ref="B321">index(Systems!$A:$E,match($A321,Systems!$A:$A,),match(B$1,Systems!$2:$2,))&amp;if(not(isblank(index(Systems!$A:$E,match($A321,Systems!$A:$A,),match(Systems!$C$2,Systems!$2:$2,))))," ["&amp;index(Systems!$A:$E,match($A321,Systems!$A:$A,),match(Systems!$C$2,Systems!$2:$2,))&amp;"]",)</f>
        <v>Bhaktapur</v>
      </c>
      <c r="C321" s="144">
        <f t="array" ref="C321">round((F321-average(I321,L321,O321,R321,U321))*X321+if($B321=$H321,0,iferror(average(vlookup({$H321,$K321,$N321,$Q321,$T321},$B:$D,column(B$1),0)),index(C:C,match($H321,$B:$B,)))),3)</f>
        <v>24.475</v>
      </c>
      <c r="D321" s="144">
        <f t="array" ref="D321">round((G321-average(J321,M321,P321,S321,V321))*Y321+if($B321=$H321,0,iferror(average(vlookup({$H321,$K321,$N321,$Q321,$T321},$B:$D,column(C$1),0)),index(D:D,match($H321,$B:$B,)))),3)</f>
        <v>-78.52</v>
      </c>
      <c r="E321" s="145">
        <v>2764.0</v>
      </c>
      <c r="F321" s="146">
        <v>703.897</v>
      </c>
      <c r="G321" s="146">
        <v>455.649</v>
      </c>
      <c r="H321" s="147" t="s">
        <v>404</v>
      </c>
      <c r="I321" s="146">
        <v>688.449</v>
      </c>
      <c r="J321" s="146">
        <v>406.09</v>
      </c>
      <c r="K321" s="148"/>
      <c r="L321" s="149"/>
      <c r="M321" s="149"/>
      <c r="N321" s="148"/>
      <c r="O321" s="149"/>
      <c r="P321" s="149"/>
      <c r="Q321" s="148"/>
      <c r="R321" s="149"/>
      <c r="S321" s="149"/>
      <c r="T321" s="148"/>
      <c r="U321" s="149"/>
      <c r="V321" s="149"/>
      <c r="W321" s="149"/>
      <c r="X321" s="150">
        <f t="shared" si="1"/>
        <v>1.584367573</v>
      </c>
      <c r="Y321" s="150">
        <f t="shared" si="2"/>
        <v>-1.584367573</v>
      </c>
    </row>
    <row r="322" ht="15.75" customHeight="1">
      <c r="A322" s="119">
        <v>321.0</v>
      </c>
      <c r="B322" s="143" t="str">
        <f t="array" ref="B322">index(Systems!$A:$E,match($A322,Systems!$A:$A,),match(B$1,Systems!$2:$2,))&amp;if(not(isblank(index(Systems!$A:$E,match($A322,Systems!$A:$A,),match(Systems!$C$2,Systems!$2:$2,))))," ["&amp;index(Systems!$A:$E,match($A322,Systems!$A:$A,),match(Systems!$C$2,Systems!$2:$2,))&amp;"]",)</f>
        <v>Bharat</v>
      </c>
      <c r="C322" s="144">
        <f t="array" ref="C322">round((F322-average(I322,L322,O322,R322,U322))*X322+if($B322=$H322,0,iferror(average(vlookup({$H322,$K322,$N322,$Q322,$T322},$B:$D,column(B$1),0)),index(C:C,match($H322,$B:$B,)))),3)</f>
        <v>58.927</v>
      </c>
      <c r="D322" s="144">
        <f t="array" ref="D322">round((G322-average(J322,M322,P322,S322,V322))*Y322+if($B322=$H322,0,iferror(average(vlookup({$H322,$K322,$N322,$Q322,$T322},$B:$D,column(C$1),0)),index(D:D,match($H322,$B:$B,)))),3)</f>
        <v>-41.666</v>
      </c>
      <c r="E322" s="145">
        <v>2764.0</v>
      </c>
      <c r="F322" s="146">
        <v>725.642</v>
      </c>
      <c r="G322" s="146">
        <v>432.388</v>
      </c>
      <c r="H322" s="147" t="s">
        <v>404</v>
      </c>
      <c r="I322" s="146">
        <v>688.449</v>
      </c>
      <c r="J322" s="146">
        <v>406.09</v>
      </c>
      <c r="K322" s="148"/>
      <c r="L322" s="149"/>
      <c r="M322" s="149"/>
      <c r="N322" s="148"/>
      <c r="O322" s="149"/>
      <c r="P322" s="149"/>
      <c r="Q322" s="148"/>
      <c r="R322" s="149"/>
      <c r="S322" s="149"/>
      <c r="T322" s="148"/>
      <c r="U322" s="149"/>
      <c r="V322" s="149"/>
      <c r="W322" s="149"/>
      <c r="X322" s="150">
        <f t="shared" si="1"/>
        <v>1.584367573</v>
      </c>
      <c r="Y322" s="150">
        <f t="shared" si="2"/>
        <v>-1.584367573</v>
      </c>
    </row>
    <row r="323" ht="15.75" customHeight="1">
      <c r="A323" s="119">
        <v>322.0</v>
      </c>
      <c r="B323" s="143" t="str">
        <f t="array" ref="B323">index(Systems!$A:$E,match($A323,Systems!$A:$A,),match(B$1,Systems!$2:$2,))&amp;if(not(isblank(index(Systems!$A:$E,match($A323,Systems!$A:$A,),match(Systems!$C$2,Systems!$2:$2,))))," ["&amp;index(Systems!$A:$E,match($A323,Systems!$A:$A,),match(Systems!$C$2,Systems!$2:$2,))&amp;"]",)</f>
        <v>Bhykov</v>
      </c>
      <c r="C323" s="144">
        <f t="array" ref="C323">round((F323-average(I323,L323,O323,R323,U323))*X323+if($B323=$H323,0,iferror(average(vlookup({$H323,$K323,$N323,$Q323,$T323},$B:$D,column(B$1),0)),index(C:C,match($H323,$B:$B,)))),3)</f>
        <v>70.051</v>
      </c>
      <c r="D323" s="144">
        <f t="array" ref="D323">round((G323-average(J323,M323,P323,S323,V323))*Y323+if($B323=$H323,0,iferror(average(vlookup({$H323,$K323,$N323,$Q323,$T323},$B:$D,column(C$1),0)),index(D:D,match($H323,$B:$B,)))),3)</f>
        <v>-228.303</v>
      </c>
      <c r="E323" s="145">
        <v>2764.0</v>
      </c>
      <c r="F323" s="146">
        <v>732.663</v>
      </c>
      <c r="G323" s="146">
        <v>550.187</v>
      </c>
      <c r="H323" s="147" t="s">
        <v>404</v>
      </c>
      <c r="I323" s="146">
        <v>688.449</v>
      </c>
      <c r="J323" s="146">
        <v>406.09</v>
      </c>
      <c r="K323" s="148"/>
      <c r="L323" s="149"/>
      <c r="M323" s="149"/>
      <c r="N323" s="148"/>
      <c r="O323" s="149"/>
      <c r="P323" s="149"/>
      <c r="Q323" s="148"/>
      <c r="R323" s="149"/>
      <c r="S323" s="149"/>
      <c r="T323" s="148"/>
      <c r="U323" s="149"/>
      <c r="V323" s="149"/>
      <c r="W323" s="149"/>
      <c r="X323" s="150">
        <f t="shared" si="1"/>
        <v>1.584367573</v>
      </c>
      <c r="Y323" s="150">
        <f t="shared" si="2"/>
        <v>-1.584367573</v>
      </c>
    </row>
    <row r="324" ht="15.75" customHeight="1">
      <c r="A324" s="119">
        <v>323.0</v>
      </c>
      <c r="B324" s="143" t="str">
        <f t="array" ref="B324">index(Systems!$A:$E,match($A324,Systems!$A:$A,),match(B$1,Systems!$2:$2,))&amp;if(not(isblank(index(Systems!$A:$E,match($A324,Systems!$A:$A,),match(Systems!$C$2,Systems!$2:$2,))))," ["&amp;index(Systems!$A:$E,match($A324,Systems!$A:$A,),match(Systems!$C$2,Systems!$2:$2,))&amp;"]",)</f>
        <v>Bicester</v>
      </c>
      <c r="C324" s="144">
        <f t="array" ref="C324">round((F324-average(I324,L324,O324,R324,U324))*X324+if($B324=$H324,0,iferror(average(vlookup({$H324,$K324,$N324,$Q324,$T324},$B:$D,column(B$1),0)),index(C:C,match($H324,$B:$B,)))),3)</f>
        <v>148.628</v>
      </c>
      <c r="D324" s="144">
        <f t="array" ref="D324">round((G324-average(J324,M324,P324,S324,V324))*Y324+if($B324=$H324,0,iferror(average(vlookup({$H324,$K324,$N324,$Q324,$T324},$B:$D,column(C$1),0)),index(D:D,match($H324,$B:$B,)))),3)</f>
        <v>227.948</v>
      </c>
      <c r="E324" s="145">
        <v>2764.0</v>
      </c>
      <c r="F324" s="146">
        <v>782.258</v>
      </c>
      <c r="G324" s="146">
        <v>262.217</v>
      </c>
      <c r="H324" s="147" t="s">
        <v>404</v>
      </c>
      <c r="I324" s="146">
        <v>688.449</v>
      </c>
      <c r="J324" s="146">
        <v>406.09</v>
      </c>
      <c r="K324" s="148"/>
      <c r="L324" s="149"/>
      <c r="M324" s="149"/>
      <c r="N324" s="148"/>
      <c r="O324" s="149"/>
      <c r="P324" s="149"/>
      <c r="Q324" s="148"/>
      <c r="R324" s="149"/>
      <c r="S324" s="149"/>
      <c r="T324" s="148"/>
      <c r="U324" s="149"/>
      <c r="V324" s="149"/>
      <c r="W324" s="149"/>
      <c r="X324" s="150">
        <f t="shared" si="1"/>
        <v>1.584367573</v>
      </c>
      <c r="Y324" s="150">
        <f t="shared" si="2"/>
        <v>-1.584367573</v>
      </c>
    </row>
    <row r="325" ht="15.75" customHeight="1">
      <c r="A325" s="119">
        <v>324.0</v>
      </c>
      <c r="B325" s="143" t="str">
        <f t="array" ref="B325">index(Systems!$A:$E,match($A325,Systems!$A:$A,),match(B$1,Systems!$2:$2,))&amp;if(not(isblank(index(Systems!$A:$E,match($A325,Systems!$A:$A,),match(Systems!$C$2,Systems!$2:$2,))))," ["&amp;index(Systems!$A:$E,match($A325,Systems!$A:$A,),match(Systems!$C$2,Systems!$2:$2,))&amp;"]",)</f>
        <v>Biegga</v>
      </c>
      <c r="C325" s="144">
        <f t="array" ref="C325">round((F325-average(I325,L325,O325,R325,U325))*X325+if($B325=$H325,0,iferror(average(vlookup({$H325,$K325,$N325,$Q325,$T325},$B:$D,column(B$1),0)),index(C:C,match($H325,$B:$B,)))),3)</f>
        <v>-189.757</v>
      </c>
      <c r="D325" s="144">
        <f t="array" ref="D325">round((G325-average(J325,M325,P325,S325,V325))*Y325+if($B325=$H325,0,iferror(average(vlookup({$H325,$K325,$N325,$Q325,$T325},$B:$D,column(C$1),0)),index(D:D,match($H325,$B:$B,)))),3)</f>
        <v>382.354</v>
      </c>
      <c r="E325" s="145">
        <v>2764.0</v>
      </c>
      <c r="F325" s="146">
        <v>568.681</v>
      </c>
      <c r="G325" s="146">
        <v>164.761</v>
      </c>
      <c r="H325" s="147" t="s">
        <v>404</v>
      </c>
      <c r="I325" s="146">
        <v>688.449</v>
      </c>
      <c r="J325" s="146">
        <v>406.09</v>
      </c>
      <c r="K325" s="148"/>
      <c r="L325" s="149"/>
      <c r="M325" s="149"/>
      <c r="N325" s="148"/>
      <c r="O325" s="149"/>
      <c r="P325" s="149"/>
      <c r="Q325" s="148"/>
      <c r="R325" s="149"/>
      <c r="S325" s="149"/>
      <c r="T325" s="148"/>
      <c r="U325" s="149"/>
      <c r="V325" s="149"/>
      <c r="W325" s="149"/>
      <c r="X325" s="150">
        <f t="shared" si="1"/>
        <v>1.584367573</v>
      </c>
      <c r="Y325" s="150">
        <f t="shared" si="2"/>
        <v>-1.584367573</v>
      </c>
    </row>
    <row r="326" ht="15.75" customHeight="1">
      <c r="A326" s="119">
        <v>325.0</v>
      </c>
      <c r="B326" s="143" t="str">
        <f t="array" ref="B326">index(Systems!$A:$E,match($A326,Systems!$A:$A,),match(B$1,Systems!$2:$2,))&amp;if(not(isblank(index(Systems!$A:$E,match($A326,Systems!$A:$A,),match(Systems!$C$2,Systems!$2:$2,))))," ["&amp;index(Systems!$A:$E,match($A326,Systems!$A:$A,),match(Systems!$C$2,Systems!$2:$2,))&amp;"]",)</f>
        <v>Biham</v>
      </c>
      <c r="C326" s="144">
        <f t="array" ref="C326">round((F326-average(I326,L326,O326,R326,U326))*X326+if($B326=$H326,0,iferror(average(vlookup({$H326,$K326,$N326,$Q326,$T326},$B:$D,column(B$1),0)),index(C:C,match($H326,$B:$B,)))),3)</f>
        <v>71.853</v>
      </c>
      <c r="D326" s="144">
        <f t="array" ref="D326">round((G326-average(J326,M326,P326,S326,V326))*Y326+if($B326=$H326,0,iferror(average(vlookup({$H326,$K326,$N326,$Q326,$T326},$B:$D,column(C$1),0)),index(D:D,match($H326,$B:$B,)))),3)</f>
        <v>36.654</v>
      </c>
      <c r="E326" s="145">
        <v>2764.0</v>
      </c>
      <c r="F326" s="146">
        <v>733.8</v>
      </c>
      <c r="G326" s="146">
        <v>382.955</v>
      </c>
      <c r="H326" s="147" t="s">
        <v>404</v>
      </c>
      <c r="I326" s="146">
        <v>688.449</v>
      </c>
      <c r="J326" s="146">
        <v>406.09</v>
      </c>
      <c r="K326" s="148"/>
      <c r="L326" s="149"/>
      <c r="M326" s="149"/>
      <c r="N326" s="148"/>
      <c r="O326" s="149"/>
      <c r="P326" s="149"/>
      <c r="Q326" s="148"/>
      <c r="R326" s="149"/>
      <c r="S326" s="149"/>
      <c r="T326" s="148"/>
      <c r="U326" s="149"/>
      <c r="V326" s="149"/>
      <c r="W326" s="149"/>
      <c r="X326" s="150">
        <f t="shared" si="1"/>
        <v>1.584367573</v>
      </c>
      <c r="Y326" s="150">
        <f t="shared" si="2"/>
        <v>-1.584367573</v>
      </c>
    </row>
    <row r="327" ht="15.75" customHeight="1">
      <c r="A327" s="119">
        <v>326.0</v>
      </c>
      <c r="B327" s="143" t="str">
        <f t="array" ref="B327">index(Systems!$A:$E,match($A327,Systems!$A:$A,),match(B$1,Systems!$2:$2,))&amp;if(not(isblank(index(Systems!$A:$E,match($A327,Systems!$A:$A,),match(Systems!$C$2,Systems!$2:$2,))))," ["&amp;index(Systems!$A:$E,match($A327,Systems!$A:$A,),match(Systems!$C$2,Systems!$2:$2,))&amp;"]",)</f>
        <v>Bilma</v>
      </c>
      <c r="C327" s="144">
        <f t="array" ref="C327">round((F327-average(I327,L327,O327,R327,U327))*X327+if($B327=$H327,0,iferror(average(vlookup({$H327,$K327,$N327,$Q327,$T327},$B:$D,column(B$1),0)),index(C:C,match($H327,$B:$B,)))),3)</f>
        <v>111.212</v>
      </c>
      <c r="D327" s="144">
        <f t="array" ref="D327">round((G327-average(J327,M327,P327,S327,V327))*Y327+if($B327=$H327,0,iferror(average(vlookup({$H327,$K327,$N327,$Q327,$T327},$B:$D,column(C$1),0)),index(D:D,match($H327,$B:$B,)))),3)</f>
        <v>321.113</v>
      </c>
      <c r="E327" s="145">
        <v>2764.0</v>
      </c>
      <c r="F327" s="146">
        <v>758.642</v>
      </c>
      <c r="G327" s="146">
        <v>203.414</v>
      </c>
      <c r="H327" s="147" t="s">
        <v>404</v>
      </c>
      <c r="I327" s="146">
        <v>688.449</v>
      </c>
      <c r="J327" s="146">
        <v>406.09</v>
      </c>
      <c r="K327" s="148"/>
      <c r="L327" s="149"/>
      <c r="M327" s="149"/>
      <c r="N327" s="148"/>
      <c r="O327" s="149"/>
      <c r="P327" s="149"/>
      <c r="Q327" s="148"/>
      <c r="R327" s="149"/>
      <c r="S327" s="149"/>
      <c r="T327" s="148"/>
      <c r="U327" s="149"/>
      <c r="V327" s="149"/>
      <c r="W327" s="149"/>
      <c r="X327" s="150">
        <f t="shared" si="1"/>
        <v>1.584367573</v>
      </c>
      <c r="Y327" s="150">
        <f t="shared" si="2"/>
        <v>-1.584367573</v>
      </c>
    </row>
    <row r="328" ht="15.75" customHeight="1">
      <c r="A328" s="119">
        <v>327.0</v>
      </c>
      <c r="B328" s="143" t="str">
        <f t="array" ref="B328">index(Systems!$A:$E,match($A328,Systems!$A:$A,),match(B$1,Systems!$2:$2,))&amp;if(not(isblank(index(Systems!$A:$E,match($A328,Systems!$A:$A,),match(Systems!$C$2,Systems!$2:$2,))))," ["&amp;index(Systems!$A:$E,match($A328,Systems!$A:$A,),match(Systems!$C$2,Systems!$2:$2,))&amp;"]",)</f>
        <v>Biloela</v>
      </c>
      <c r="C328" s="144">
        <f t="array" ref="C328">round((F328-average(I328,L328,O328,R328,U328))*X328+if($B328=$H328,0,iferror(average(vlookup({$H328,$K328,$N328,$Q328,$T328},$B:$D,column(B$1),0)),index(C:C,match($H328,$B:$B,)))),3)</f>
        <v>-351.28</v>
      </c>
      <c r="D328" s="144">
        <f t="array" ref="D328">round((G328-average(J328,M328,P328,S328,V328))*Y328+if($B328=$H328,0,iferror(average(vlookup({$H328,$K328,$N328,$Q328,$T328},$B:$D,column(C$1),0)),index(D:D,match($H328,$B:$B,)))),3)</f>
        <v>-12.71</v>
      </c>
      <c r="E328" s="145">
        <v>2764.0</v>
      </c>
      <c r="F328" s="146">
        <v>466.733</v>
      </c>
      <c r="G328" s="146">
        <v>414.112</v>
      </c>
      <c r="H328" s="147" t="s">
        <v>404</v>
      </c>
      <c r="I328" s="146">
        <v>688.449</v>
      </c>
      <c r="J328" s="146">
        <v>406.09</v>
      </c>
      <c r="K328" s="148"/>
      <c r="L328" s="149"/>
      <c r="M328" s="149"/>
      <c r="N328" s="148"/>
      <c r="O328" s="149"/>
      <c r="P328" s="149"/>
      <c r="Q328" s="148"/>
      <c r="R328" s="149"/>
      <c r="S328" s="149"/>
      <c r="T328" s="148"/>
      <c r="U328" s="149"/>
      <c r="V328" s="149"/>
      <c r="W328" s="149"/>
      <c r="X328" s="150">
        <f t="shared" si="1"/>
        <v>1.584367573</v>
      </c>
      <c r="Y328" s="150">
        <f t="shared" si="2"/>
        <v>-1.584367573</v>
      </c>
    </row>
    <row r="329" ht="15.75" customHeight="1">
      <c r="A329" s="119">
        <v>328.0</v>
      </c>
      <c r="B329" s="143" t="str">
        <f t="array" ref="B329">index(Systems!$A:$E,match($A329,Systems!$A:$A,),match(B$1,Systems!$2:$2,))&amp;if(not(isblank(index(Systems!$A:$E,match($A329,Systems!$A:$A,),match(Systems!$C$2,Systems!$2:$2,))))," ["&amp;index(Systems!$A:$E,match($A329,Systems!$A:$A,),match(Systems!$C$2,Systems!$2:$2,))&amp;"]",)</f>
        <v>Binyang</v>
      </c>
      <c r="C329" s="144">
        <f t="array" ref="C329">round((F329-average(I329,L329,O329,R329,U329))*X329+if($B329=$H329,0,iferror(average(vlookup({$H329,$K329,$N329,$Q329,$T329},$B:$D,column(B$1),0)),index(C:C,match($H329,$B:$B,)))),3)</f>
        <v>-370.409</v>
      </c>
      <c r="D329" s="144">
        <f t="array" ref="D329">round((G329-average(J329,M329,P329,S329,V329))*Y329+if($B329=$H329,0,iferror(average(vlookup({$H329,$K329,$N329,$Q329,$T329},$B:$D,column(C$1),0)),index(D:D,match($H329,$B:$B,)))),3)</f>
        <v>21.414</v>
      </c>
      <c r="E329" s="145">
        <v>2764.0</v>
      </c>
      <c r="F329" s="146">
        <v>454.659</v>
      </c>
      <c r="G329" s="146">
        <v>392.574</v>
      </c>
      <c r="H329" s="147" t="s">
        <v>404</v>
      </c>
      <c r="I329" s="146">
        <v>688.449</v>
      </c>
      <c r="J329" s="146">
        <v>406.09</v>
      </c>
      <c r="K329" s="148"/>
      <c r="L329" s="149"/>
      <c r="M329" s="149"/>
      <c r="N329" s="148"/>
      <c r="O329" s="149"/>
      <c r="P329" s="149"/>
      <c r="Q329" s="148"/>
      <c r="R329" s="149"/>
      <c r="S329" s="149"/>
      <c r="T329" s="148"/>
      <c r="U329" s="149"/>
      <c r="V329" s="149"/>
      <c r="W329" s="149"/>
      <c r="X329" s="150">
        <f t="shared" si="1"/>
        <v>1.584367573</v>
      </c>
      <c r="Y329" s="150">
        <f t="shared" si="2"/>
        <v>-1.584367573</v>
      </c>
    </row>
    <row r="330" ht="15.75" customHeight="1">
      <c r="A330" s="119">
        <v>329.0</v>
      </c>
      <c r="B330" s="143" t="str">
        <f t="array" ref="B330">index(Systems!$A:$E,match($A330,Systems!$A:$A,),match(B$1,Systems!$2:$2,))&amp;if(not(isblank(index(Systems!$A:$E,match($A330,Systems!$A:$A,),match(Systems!$C$2,Systems!$2:$2,))))," ["&amp;index(Systems!$A:$E,match($A330,Systems!$A:$A,),match(Systems!$C$2,Systems!$2:$2,))&amp;"]",)</f>
        <v>Biota</v>
      </c>
      <c r="C330" s="144">
        <f t="array" ref="C330">round((F330-average(I330,L330,O330,R330,U330))*X330+if($B330=$H330,0,iferror(average(vlookup({$H330,$K330,$N330,$Q330,$T330},$B:$D,column(B$1),0)),index(C:C,match($H330,$B:$B,)))),3)</f>
        <v>-44.735</v>
      </c>
      <c r="D330" s="144">
        <f t="array" ref="D330">round((G330-average(J330,M330,P330,S330,V330))*Y330+if($B330=$H330,0,iferror(average(vlookup({$H330,$K330,$N330,$Q330,$T330},$B:$D,column(C$1),0)),index(D:D,match($H330,$B:$B,)))),3)</f>
        <v>271.632</v>
      </c>
      <c r="E330" s="145">
        <v>2764.0</v>
      </c>
      <c r="F330" s="146">
        <v>660.214</v>
      </c>
      <c r="G330" s="146">
        <v>234.645</v>
      </c>
      <c r="H330" s="147" t="s">
        <v>404</v>
      </c>
      <c r="I330" s="146">
        <v>688.449</v>
      </c>
      <c r="J330" s="146">
        <v>406.09</v>
      </c>
      <c r="K330" s="148"/>
      <c r="L330" s="149"/>
      <c r="M330" s="149"/>
      <c r="N330" s="148"/>
      <c r="O330" s="149"/>
      <c r="P330" s="149"/>
      <c r="Q330" s="148"/>
      <c r="R330" s="149"/>
      <c r="S330" s="149"/>
      <c r="T330" s="148"/>
      <c r="U330" s="149"/>
      <c r="V330" s="149"/>
      <c r="W330" s="149"/>
      <c r="X330" s="150">
        <f t="shared" si="1"/>
        <v>1.584367573</v>
      </c>
      <c r="Y330" s="150">
        <f t="shared" si="2"/>
        <v>-1.584367573</v>
      </c>
    </row>
    <row r="331" ht="15.75" customHeight="1">
      <c r="A331" s="119">
        <v>330.0</v>
      </c>
      <c r="B331" s="143" t="str">
        <f t="array" ref="B331">index(Systems!$A:$E,match($A331,Systems!$A:$A,),match(B$1,Systems!$2:$2,))&amp;if(not(isblank(index(Systems!$A:$E,match($A331,Systems!$A:$A,),match(Systems!$C$2,Systems!$2:$2,))))," ["&amp;index(Systems!$A:$E,match($A331,Systems!$A:$A,),match(Systems!$C$2,Systems!$2:$2,))&amp;"]",)</f>
        <v>Birmensdorf</v>
      </c>
      <c r="C331" s="144">
        <f t="array" ref="C331">round((F331-average(I331,L331,O331,R331,U331))*X331+if($B331=$H331,0,iferror(average(vlookup({$H331,$K331,$N331,$Q331,$T331},$B:$D,column(B$1),0)),index(C:C,match($H331,$B:$B,)))),3)</f>
        <v>383.083</v>
      </c>
      <c r="D331" s="144">
        <f t="array" ref="D331">round((G331-average(J331,M331,P331,S331,V331))*Y331+if($B331=$H331,0,iferror(average(vlookup({$H331,$K331,$N331,$Q331,$T331},$B:$D,column(C$1),0)),index(D:D,match($H331,$B:$B,)))),3)</f>
        <v>-270.932</v>
      </c>
      <c r="E331" s="145">
        <v>2764.0</v>
      </c>
      <c r="F331" s="146">
        <v>930.238</v>
      </c>
      <c r="G331" s="146">
        <v>577.093</v>
      </c>
      <c r="H331" s="147" t="s">
        <v>404</v>
      </c>
      <c r="I331" s="146">
        <v>688.449</v>
      </c>
      <c r="J331" s="146">
        <v>406.09</v>
      </c>
      <c r="K331" s="148"/>
      <c r="L331" s="149"/>
      <c r="M331" s="149"/>
      <c r="N331" s="148"/>
      <c r="O331" s="149"/>
      <c r="P331" s="149"/>
      <c r="Q331" s="148"/>
      <c r="R331" s="149"/>
      <c r="S331" s="149"/>
      <c r="T331" s="148"/>
      <c r="U331" s="149"/>
      <c r="V331" s="149"/>
      <c r="W331" s="149"/>
      <c r="X331" s="150">
        <f t="shared" si="1"/>
        <v>1.584367573</v>
      </c>
      <c r="Y331" s="150">
        <f t="shared" si="2"/>
        <v>-1.584367573</v>
      </c>
    </row>
    <row r="332" ht="15.75" customHeight="1">
      <c r="A332" s="119">
        <v>331.0</v>
      </c>
      <c r="B332" s="143" t="str">
        <f t="array" ref="B332">index(Systems!$A:$E,match($A332,Systems!$A:$A,),match(B$1,Systems!$2:$2,))&amp;if(not(isblank(index(Systems!$A:$E,match($A332,Systems!$A:$A,),match(Systems!$C$2,Systems!$2:$2,))))," ["&amp;index(Systems!$A:$E,match($A332,Systems!$A:$A,),match(Systems!$C$2,Systems!$2:$2,))&amp;"]",)</f>
        <v>Birqash</v>
      </c>
      <c r="C332" s="144">
        <f t="array" ref="C332">round((F332-average(I332,L332,O332,R332,U332))*X332+if($B332=$H332,0,iferror(average(vlookup({$H332,$K332,$N332,$Q332,$T332},$B:$D,column(B$1),0)),index(C:C,match($H332,$B:$B,)))),3)</f>
        <v>275.802</v>
      </c>
      <c r="D332" s="144">
        <f t="array" ref="D332">round((G332-average(J332,M332,P332,S332,V332))*Y332+if($B332=$H332,0,iferror(average(vlookup({$H332,$K332,$N332,$Q332,$T332},$B:$D,column(C$1),0)),index(D:D,match($H332,$B:$B,)))),3)</f>
        <v>-266.27</v>
      </c>
      <c r="E332" s="145">
        <v>2764.0</v>
      </c>
      <c r="F332" s="146">
        <v>862.526</v>
      </c>
      <c r="G332" s="146">
        <v>574.151</v>
      </c>
      <c r="H332" s="147" t="s">
        <v>404</v>
      </c>
      <c r="I332" s="146">
        <v>688.449</v>
      </c>
      <c r="J332" s="146">
        <v>406.09</v>
      </c>
      <c r="K332" s="148"/>
      <c r="L332" s="149"/>
      <c r="M332" s="149"/>
      <c r="N332" s="148"/>
      <c r="O332" s="149"/>
      <c r="P332" s="149"/>
      <c r="Q332" s="148"/>
      <c r="R332" s="149"/>
      <c r="S332" s="149"/>
      <c r="T332" s="148"/>
      <c r="U332" s="149"/>
      <c r="V332" s="149"/>
      <c r="W332" s="149"/>
      <c r="X332" s="150">
        <f t="shared" si="1"/>
        <v>1.584367573</v>
      </c>
      <c r="Y332" s="150">
        <f t="shared" si="2"/>
        <v>-1.584367573</v>
      </c>
    </row>
    <row r="333" ht="15.75" customHeight="1">
      <c r="A333" s="119">
        <v>332.0</v>
      </c>
      <c r="B333" s="143" t="str">
        <f t="array" ref="B333">index(Systems!$A:$E,match($A333,Systems!$A:$A,),match(B$1,Systems!$2:$2,))&amp;if(not(isblank(index(Systems!$A:$E,match($A333,Systems!$A:$A,),match(Systems!$C$2,Systems!$2:$2,))))," ["&amp;index(Systems!$A:$E,match($A333,Systems!$A:$A,),match(Systems!$C$2,Systems!$2:$2,))&amp;"]",)</f>
        <v>Bismarck</v>
      </c>
      <c r="C333" s="144">
        <f t="array" ref="C333">round((F333-average(I333,L333,O333,R333,U333))*X333+if($B333=$H333,0,iferror(average(vlookup({$H333,$K333,$N333,$Q333,$T333},$B:$D,column(B$1),0)),index(C:C,match($H333,$B:$B,)))),3)</f>
        <v>-245.316</v>
      </c>
      <c r="D333" s="144">
        <f t="array" ref="D333">round((G333-average(J333,M333,P333,S333,V333))*Y333+if($B333=$H333,0,iferror(average(vlookup({$H333,$K333,$N333,$Q333,$T333},$B:$D,column(C$1),0)),index(D:D,match($H333,$B:$B,)))),3)</f>
        <v>-264.984</v>
      </c>
      <c r="E333" s="145">
        <v>2764.0</v>
      </c>
      <c r="F333" s="146">
        <v>533.614</v>
      </c>
      <c r="G333" s="146">
        <v>573.339</v>
      </c>
      <c r="H333" s="147" t="s">
        <v>404</v>
      </c>
      <c r="I333" s="146">
        <v>688.449</v>
      </c>
      <c r="J333" s="146">
        <v>406.09</v>
      </c>
      <c r="K333" s="148"/>
      <c r="L333" s="149"/>
      <c r="M333" s="149"/>
      <c r="N333" s="148"/>
      <c r="O333" s="149"/>
      <c r="P333" s="149"/>
      <c r="Q333" s="148"/>
      <c r="R333" s="149"/>
      <c r="S333" s="149"/>
      <c r="T333" s="148"/>
      <c r="U333" s="149"/>
      <c r="V333" s="149"/>
      <c r="W333" s="149"/>
      <c r="X333" s="150">
        <f t="shared" si="1"/>
        <v>1.584367573</v>
      </c>
      <c r="Y333" s="150">
        <f t="shared" si="2"/>
        <v>-1.584367573</v>
      </c>
    </row>
    <row r="334" ht="15.75" customHeight="1">
      <c r="A334" s="119">
        <v>333.0</v>
      </c>
      <c r="B334" s="143" t="str">
        <f t="array" ref="B334">index(Systems!$A:$E,match($A334,Systems!$A:$A,),match(B$1,Systems!$2:$2,))&amp;if(not(isblank(index(Systems!$A:$E,match($A334,Systems!$A:$A,),match(Systems!$C$2,Systems!$2:$2,))))," ["&amp;index(Systems!$A:$E,match($A334,Systems!$A:$A,),match(Systems!$C$2,Systems!$2:$2,))&amp;"]",)</f>
        <v>Bithinia</v>
      </c>
      <c r="C334" s="144">
        <f t="array" ref="C334">round((F334-average(I334,L334,O334,R334,U334))*X334+if($B334=$H334,0,iferror(average(vlookup({$H334,$K334,$N334,$Q334,$T334},$B:$D,column(B$1),0)),index(C:C,match($H334,$B:$B,)))),3)</f>
        <v>-18.878</v>
      </c>
      <c r="D334" s="144">
        <f t="array" ref="D334">round((G334-average(J334,M334,P334,S334,V334))*Y334+if($B334=$H334,0,iferror(average(vlookup({$H334,$K334,$N334,$Q334,$T334},$B:$D,column(C$1),0)),index(D:D,match($H334,$B:$B,)))),3)</f>
        <v>-178.455</v>
      </c>
      <c r="E334" s="145">
        <v>2764.0</v>
      </c>
      <c r="F334" s="146">
        <v>676.534</v>
      </c>
      <c r="G334" s="146">
        <v>518.725</v>
      </c>
      <c r="H334" s="147" t="s">
        <v>404</v>
      </c>
      <c r="I334" s="146">
        <v>688.449</v>
      </c>
      <c r="J334" s="146">
        <v>406.09</v>
      </c>
      <c r="K334" s="148"/>
      <c r="L334" s="149"/>
      <c r="M334" s="149"/>
      <c r="N334" s="148"/>
      <c r="O334" s="149"/>
      <c r="P334" s="149"/>
      <c r="Q334" s="148"/>
      <c r="R334" s="149"/>
      <c r="S334" s="149"/>
      <c r="T334" s="148"/>
      <c r="U334" s="149"/>
      <c r="V334" s="149"/>
      <c r="W334" s="149"/>
      <c r="X334" s="150">
        <f t="shared" si="1"/>
        <v>1.584367573</v>
      </c>
      <c r="Y334" s="150">
        <f t="shared" si="2"/>
        <v>-1.584367573</v>
      </c>
    </row>
    <row r="335" ht="15.75" customHeight="1">
      <c r="A335" s="119">
        <v>334.0</v>
      </c>
      <c r="B335" s="143" t="str">
        <f t="array" ref="B335">index(Systems!$A:$E,match($A335,Systems!$A:$A,),match(B$1,Systems!$2:$2,))&amp;if(not(isblank(index(Systems!$A:$E,match($A335,Systems!$A:$A,),match(Systems!$C$2,Systems!$2:$2,))))," ["&amp;index(Systems!$A:$E,match($A335,Systems!$A:$A,),match(Systems!$C$2,Systems!$2:$2,))&amp;"]",)</f>
        <v>Biuque</v>
      </c>
      <c r="C335" s="144">
        <f t="array" ref="C335">round((F335-average(I335,L335,O335,R335,U335))*X335+if($B335=$H335,0,iferror(average(vlookup({$H335,$K335,$N335,$Q335,$T335},$B:$D,column(B$1),0)),index(C:C,match($H335,$B:$B,)))),3)</f>
        <v>-223.115</v>
      </c>
      <c r="D335" s="144">
        <f t="array" ref="D335">round((G335-average(J335,M335,P335,S335,V335))*Y335+if($B335=$H335,0,iferror(average(vlookup({$H335,$K335,$N335,$Q335,$T335},$B:$D,column(C$1),0)),index(D:D,match($H335,$B:$B,)))),3)</f>
        <v>245.005</v>
      </c>
      <c r="E335" s="145">
        <v>2764.0</v>
      </c>
      <c r="F335" s="146">
        <v>547.626</v>
      </c>
      <c r="G335" s="146">
        <v>251.451</v>
      </c>
      <c r="H335" s="147" t="s">
        <v>404</v>
      </c>
      <c r="I335" s="146">
        <v>688.449</v>
      </c>
      <c r="J335" s="146">
        <v>406.09</v>
      </c>
      <c r="K335" s="148"/>
      <c r="L335" s="149"/>
      <c r="M335" s="149"/>
      <c r="N335" s="148"/>
      <c r="O335" s="149"/>
      <c r="P335" s="149"/>
      <c r="Q335" s="148"/>
      <c r="R335" s="149"/>
      <c r="S335" s="149"/>
      <c r="T335" s="148"/>
      <c r="U335" s="149"/>
      <c r="V335" s="149"/>
      <c r="W335" s="149"/>
      <c r="X335" s="150">
        <f t="shared" si="1"/>
        <v>1.584367573</v>
      </c>
      <c r="Y335" s="150">
        <f t="shared" si="2"/>
        <v>-1.584367573</v>
      </c>
    </row>
    <row r="336" ht="15.75" customHeight="1">
      <c r="A336" s="119">
        <v>335.0</v>
      </c>
      <c r="B336" s="143" t="str">
        <f t="array" ref="B336">index(Systems!$A:$E,match($A336,Systems!$A:$A,),match(B$1,Systems!$2:$2,))&amp;if(not(isblank(index(Systems!$A:$E,match($A336,Systems!$A:$A,),match(Systems!$C$2,Systems!$2:$2,))))," ["&amp;index(Systems!$A:$E,match($A336,Systems!$A:$A,),match(Systems!$C$2,Systems!$2:$2,))&amp;"]",)</f>
        <v>Bjarred</v>
      </c>
      <c r="C336" s="144">
        <f t="array" ref="C336">round((F336-average(I336,L336,O336,R336,U336))*X336+if($B336=$H336,0,iferror(average(vlookup({$H336,$K336,$N336,$Q336,$T336},$B:$D,column(B$1),0)),index(C:C,match($H336,$B:$B,)))),3)</f>
        <v>243.394</v>
      </c>
      <c r="D336" s="144">
        <f t="array" ref="D336">round((G336-average(J336,M336,P336,S336,V336))*Y336+if($B336=$H336,0,iferror(average(vlookup({$H336,$K336,$N336,$Q336,$T336},$B:$D,column(C$1),0)),index(D:D,match($H336,$B:$B,)))),3)</f>
        <v>408.678</v>
      </c>
      <c r="E336" s="145">
        <v>2764.0</v>
      </c>
      <c r="F336" s="146">
        <v>842.071</v>
      </c>
      <c r="G336" s="146">
        <v>148.146</v>
      </c>
      <c r="H336" s="147" t="s">
        <v>404</v>
      </c>
      <c r="I336" s="146">
        <v>688.449</v>
      </c>
      <c r="J336" s="146">
        <v>406.09</v>
      </c>
      <c r="K336" s="148"/>
      <c r="L336" s="149"/>
      <c r="M336" s="149"/>
      <c r="N336" s="148"/>
      <c r="O336" s="149"/>
      <c r="P336" s="149"/>
      <c r="Q336" s="148"/>
      <c r="R336" s="149"/>
      <c r="S336" s="149"/>
      <c r="T336" s="148"/>
      <c r="U336" s="149"/>
      <c r="V336" s="149"/>
      <c r="W336" s="149"/>
      <c r="X336" s="150">
        <f t="shared" si="1"/>
        <v>1.584367573</v>
      </c>
      <c r="Y336" s="150">
        <f t="shared" si="2"/>
        <v>-1.584367573</v>
      </c>
    </row>
    <row r="337" ht="15.75" customHeight="1">
      <c r="A337" s="119">
        <v>336.0</v>
      </c>
      <c r="B337" s="143" t="str">
        <f t="array" ref="B337">index(Systems!$A:$E,match($A337,Systems!$A:$A,),match(B$1,Systems!$2:$2,))&amp;if(not(isblank(index(Systems!$A:$E,match($A337,Systems!$A:$A,),match(Systems!$C$2,Systems!$2:$2,))))," ["&amp;index(Systems!$A:$E,match($A337,Systems!$A:$A,),match(Systems!$C$2,Systems!$2:$2,))&amp;"]",)</f>
        <v>Bjornlunda</v>
      </c>
      <c r="C337" s="144">
        <f t="array" ref="C337">round((F337-average(I337,L337,O337,R337,U337))*X337+if($B337=$H337,0,iferror(average(vlookup({$H337,$K337,$N337,$Q337,$T337},$B:$D,column(B$1),0)),index(C:C,match($H337,$B:$B,)))),3)</f>
        <v>-149.967</v>
      </c>
      <c r="D337" s="144">
        <f t="array" ref="D337">round((G337-average(J337,M337,P337,S337,V337))*Y337+if($B337=$H337,0,iferror(average(vlookup({$H337,$K337,$N337,$Q337,$T337},$B:$D,column(C$1),0)),index(D:D,match($H337,$B:$B,)))),3)</f>
        <v>88.354</v>
      </c>
      <c r="E337" s="145">
        <v>2764.0</v>
      </c>
      <c r="F337" s="146">
        <v>593.795</v>
      </c>
      <c r="G337" s="146">
        <v>350.324</v>
      </c>
      <c r="H337" s="147" t="s">
        <v>404</v>
      </c>
      <c r="I337" s="146">
        <v>688.449</v>
      </c>
      <c r="J337" s="146">
        <v>406.09</v>
      </c>
      <c r="K337" s="148"/>
      <c r="L337" s="149"/>
      <c r="M337" s="149"/>
      <c r="N337" s="148"/>
      <c r="O337" s="149"/>
      <c r="P337" s="149"/>
      <c r="Q337" s="148"/>
      <c r="R337" s="149"/>
      <c r="S337" s="149"/>
      <c r="T337" s="148"/>
      <c r="U337" s="149"/>
      <c r="V337" s="149"/>
      <c r="W337" s="149"/>
      <c r="X337" s="150">
        <f t="shared" si="1"/>
        <v>1.584367573</v>
      </c>
      <c r="Y337" s="150">
        <f t="shared" si="2"/>
        <v>-1.584367573</v>
      </c>
    </row>
    <row r="338" ht="15.75" customHeight="1">
      <c r="A338" s="119">
        <v>337.0</v>
      </c>
      <c r="B338" s="143" t="str">
        <f t="array" ref="B338">index(Systems!$A:$E,match($A338,Systems!$A:$A,),match(B$1,Systems!$2:$2,))&amp;if(not(isblank(index(Systems!$A:$E,match($A338,Systems!$A:$A,),match(Systems!$C$2,Systems!$2:$2,))))," ["&amp;index(Systems!$A:$E,match($A338,Systems!$A:$A,),match(Systems!$C$2,Systems!$2:$2,))&amp;"]",)</f>
        <v>Black Earth</v>
      </c>
      <c r="C338" s="144">
        <f t="array" ref="C338">round((F338-average(I338,L338,O338,R338,U338))*X338+if($B338=$H338,0,iferror(average(vlookup({$H338,$K338,$N338,$Q338,$T338},$B:$D,column(B$1),0)),index(C:C,match($H338,$B:$B,)))),3)</f>
        <v>-180.395</v>
      </c>
      <c r="D338" s="144">
        <f t="array" ref="D338">round((G338-average(J338,M338,P338,S338,V338))*Y338+if($B338=$H338,0,iferror(average(vlookup({$H338,$K338,$N338,$Q338,$T338},$B:$D,column(C$1),0)),index(D:D,match($H338,$B:$B,)))),3)</f>
        <v>393.639</v>
      </c>
      <c r="E338" s="145">
        <v>2764.0</v>
      </c>
      <c r="F338" s="146">
        <v>574.59</v>
      </c>
      <c r="G338" s="146">
        <v>157.638</v>
      </c>
      <c r="H338" s="147" t="s">
        <v>404</v>
      </c>
      <c r="I338" s="146">
        <v>688.449</v>
      </c>
      <c r="J338" s="146">
        <v>406.09</v>
      </c>
      <c r="K338" s="148"/>
      <c r="L338" s="149"/>
      <c r="M338" s="149"/>
      <c r="N338" s="148"/>
      <c r="O338" s="149"/>
      <c r="P338" s="149"/>
      <c r="Q338" s="148"/>
      <c r="R338" s="149"/>
      <c r="S338" s="149"/>
      <c r="T338" s="148"/>
      <c r="U338" s="149"/>
      <c r="V338" s="149"/>
      <c r="W338" s="149"/>
      <c r="X338" s="150">
        <f t="shared" si="1"/>
        <v>1.584367573</v>
      </c>
      <c r="Y338" s="150">
        <f t="shared" si="2"/>
        <v>-1.584367573</v>
      </c>
    </row>
    <row r="339" ht="15.75" customHeight="1">
      <c r="A339" s="119">
        <v>338.0</v>
      </c>
      <c r="B339" s="143" t="str">
        <f t="array" ref="B339">index(Systems!$A:$E,match($A339,Systems!$A:$A,),match(B$1,Systems!$2:$2,))&amp;if(not(isblank(index(Systems!$A:$E,match($A339,Systems!$A:$A,),match(Systems!$C$2,Systems!$2:$2,))))," ["&amp;index(Systems!$A:$E,match($A339,Systems!$A:$A,),match(Systems!$C$2,Systems!$2:$2,))&amp;"]",)</f>
        <v>Blackjack</v>
      </c>
      <c r="C339" s="144">
        <f t="array" ref="C339">round((F339-average(I339,L339,O339,R339,U339))*X339+if($B339=$H339,0,iferror(average(vlookup({$H339,$K339,$N339,$Q339,$T339},$B:$D,column(B$1),0)),index(C:C,match($H339,$B:$B,)))),3)</f>
        <v>-156.905</v>
      </c>
      <c r="D339" s="144">
        <f t="array" ref="D339">round((G339-average(J339,M339,P339,S339,V339))*Y339+if($B339=$H339,0,iferror(average(vlookup({$H339,$K339,$N339,$Q339,$T339},$B:$D,column(C$1),0)),index(D:D,match($H339,$B:$B,)))),3)</f>
        <v>364.43</v>
      </c>
      <c r="E339" s="145">
        <v>2764.0</v>
      </c>
      <c r="F339" s="146">
        <v>589.416</v>
      </c>
      <c r="G339" s="146">
        <v>176.074</v>
      </c>
      <c r="H339" s="147" t="s">
        <v>404</v>
      </c>
      <c r="I339" s="146">
        <v>688.449</v>
      </c>
      <c r="J339" s="146">
        <v>406.09</v>
      </c>
      <c r="K339" s="148"/>
      <c r="L339" s="149"/>
      <c r="M339" s="149"/>
      <c r="N339" s="148"/>
      <c r="O339" s="149"/>
      <c r="P339" s="149"/>
      <c r="Q339" s="148"/>
      <c r="R339" s="149"/>
      <c r="S339" s="149"/>
      <c r="T339" s="148"/>
      <c r="U339" s="149"/>
      <c r="V339" s="149"/>
      <c r="W339" s="149"/>
      <c r="X339" s="150">
        <f t="shared" si="1"/>
        <v>1.584367573</v>
      </c>
      <c r="Y339" s="150">
        <f t="shared" si="2"/>
        <v>-1.584367573</v>
      </c>
    </row>
    <row r="340" ht="15.75" customHeight="1">
      <c r="A340" s="119">
        <v>339.0</v>
      </c>
      <c r="B340" s="143" t="str">
        <f t="array" ref="B340">index(Systems!$A:$E,match($A340,Systems!$A:$A,),match(B$1,Systems!$2:$2,))&amp;if(not(isblank(index(Systems!$A:$E,match($A340,Systems!$A:$A,),match(Systems!$C$2,Systems!$2:$2,))))," ["&amp;index(Systems!$A:$E,match($A340,Systems!$A:$A,),match(Systems!$C$2,Systems!$2:$2,))&amp;"]",)</f>
        <v>Blackstone</v>
      </c>
      <c r="C340" s="144">
        <f t="array" ref="C340">round((F340-average(I340,L340,O340,R340,U340))*X340+if($B340=$H340,0,iferror(average(vlookup({$H340,$K340,$N340,$Q340,$T340},$B:$D,column(B$1),0)),index(C:C,match($H340,$B:$B,)))),3)</f>
        <v>-123.877</v>
      </c>
      <c r="D340" s="144">
        <f t="array" ref="D340">round((G340-average(J340,M340,P340,S340,V340))*Y340+if($B340=$H340,0,iferror(average(vlookup({$H340,$K340,$N340,$Q340,$T340},$B:$D,column(C$1),0)),index(D:D,match($H340,$B:$B,)))),3)</f>
        <v>473.522</v>
      </c>
      <c r="E340" s="145">
        <v>2764.0</v>
      </c>
      <c r="F340" s="146">
        <v>610.262</v>
      </c>
      <c r="G340" s="146">
        <v>107.219</v>
      </c>
      <c r="H340" s="147" t="s">
        <v>404</v>
      </c>
      <c r="I340" s="146">
        <v>688.449</v>
      </c>
      <c r="J340" s="146">
        <v>406.09</v>
      </c>
      <c r="K340" s="148"/>
      <c r="L340" s="149"/>
      <c r="M340" s="149"/>
      <c r="N340" s="148"/>
      <c r="O340" s="149"/>
      <c r="P340" s="149"/>
      <c r="Q340" s="148"/>
      <c r="R340" s="149"/>
      <c r="S340" s="149"/>
      <c r="T340" s="148"/>
      <c r="U340" s="149"/>
      <c r="V340" s="149"/>
      <c r="W340" s="149"/>
      <c r="X340" s="150">
        <f t="shared" si="1"/>
        <v>1.584367573</v>
      </c>
      <c r="Y340" s="150">
        <f t="shared" si="2"/>
        <v>-1.584367573</v>
      </c>
    </row>
    <row r="341" ht="15.75" customHeight="1">
      <c r="A341" s="119">
        <v>340.0</v>
      </c>
      <c r="B341" s="143" t="str">
        <f t="array" ref="B341">index(Systems!$A:$E,match($A341,Systems!$A:$A,),match(B$1,Systems!$2:$2,))&amp;if(not(isblank(index(Systems!$A:$E,match($A341,Systems!$A:$A,),match(Systems!$C$2,Systems!$2:$2,))))," ["&amp;index(Systems!$A:$E,match($A341,Systems!$A:$A,),match(Systems!$C$2,Systems!$2:$2,))&amp;"]",)</f>
        <v>Blair Atholl</v>
      </c>
      <c r="C341" s="144">
        <f t="array" ref="C341">round((F341-average(I341,L341,O341,R341,U341))*X341+if($B341=$H341,0,iferror(average(vlookup({$H341,$K341,$N341,$Q341,$T341},$B:$D,column(B$1),0)),index(C:C,match($H341,$B:$B,)))),3)</f>
        <v>-98.763</v>
      </c>
      <c r="D341" s="144">
        <f t="array" ref="D341">round((G341-average(J341,M341,P341,S341,V341))*Y341+if($B341=$H341,0,iferror(average(vlookup({$H341,$K341,$N341,$Q341,$T341},$B:$D,column(C$1),0)),index(D:D,match($H341,$B:$B,)))),3)</f>
        <v>271.115</v>
      </c>
      <c r="E341" s="145">
        <v>2764.0</v>
      </c>
      <c r="F341" s="146">
        <v>626.113</v>
      </c>
      <c r="G341" s="146">
        <v>234.971</v>
      </c>
      <c r="H341" s="147" t="s">
        <v>404</v>
      </c>
      <c r="I341" s="146">
        <v>688.449</v>
      </c>
      <c r="J341" s="146">
        <v>406.09</v>
      </c>
      <c r="K341" s="148"/>
      <c r="L341" s="149"/>
      <c r="M341" s="149"/>
      <c r="N341" s="148"/>
      <c r="O341" s="149"/>
      <c r="P341" s="149"/>
      <c r="Q341" s="148"/>
      <c r="R341" s="149"/>
      <c r="S341" s="149"/>
      <c r="T341" s="148"/>
      <c r="U341" s="149"/>
      <c r="V341" s="149"/>
      <c r="W341" s="149"/>
      <c r="X341" s="150">
        <f t="shared" si="1"/>
        <v>1.584367573</v>
      </c>
      <c r="Y341" s="150">
        <f t="shared" si="2"/>
        <v>-1.584367573</v>
      </c>
    </row>
    <row r="342" ht="15.75" customHeight="1">
      <c r="A342" s="119">
        <v>341.0</v>
      </c>
      <c r="B342" s="143" t="str">
        <f t="array" ref="B342">index(Systems!$A:$E,match($A342,Systems!$A:$A,),match(B$1,Systems!$2:$2,))&amp;if(not(isblank(index(Systems!$A:$E,match($A342,Systems!$A:$A,),match(Systems!$C$2,Systems!$2:$2,))))," ["&amp;index(Systems!$A:$E,match($A342,Systems!$A:$A,),match(Systems!$C$2,Systems!$2:$2,))&amp;"]",)</f>
        <v>Blandinsville</v>
      </c>
      <c r="C342" s="144">
        <f t="array" ref="C342">round((F342-average(I342,L342,O342,R342,U342))*X342+if($B342=$H342,0,iferror(average(vlookup({$H342,$K342,$N342,$Q342,$T342},$B:$D,column(B$1),0)),index(C:C,match($H342,$B:$B,)))),3)</f>
        <v>227.989</v>
      </c>
      <c r="D342" s="144">
        <f t="array" ref="D342">round((G342-average(J342,M342,P342,S342,V342))*Y342+if($B342=$H342,0,iferror(average(vlookup({$H342,$K342,$N342,$Q342,$T342},$B:$D,column(C$1),0)),index(D:D,match($H342,$B:$B,)))),3)</f>
        <v>-32.874</v>
      </c>
      <c r="E342" s="145">
        <v>2764.0</v>
      </c>
      <c r="F342" s="146">
        <v>832.348</v>
      </c>
      <c r="G342" s="146">
        <v>426.839</v>
      </c>
      <c r="H342" s="147" t="s">
        <v>404</v>
      </c>
      <c r="I342" s="146">
        <v>688.449</v>
      </c>
      <c r="J342" s="146">
        <v>406.09</v>
      </c>
      <c r="K342" s="148"/>
      <c r="L342" s="149"/>
      <c r="M342" s="149"/>
      <c r="N342" s="148"/>
      <c r="O342" s="149"/>
      <c r="P342" s="149"/>
      <c r="Q342" s="148"/>
      <c r="R342" s="149"/>
      <c r="S342" s="149"/>
      <c r="T342" s="148"/>
      <c r="U342" s="149"/>
      <c r="V342" s="149"/>
      <c r="W342" s="149"/>
      <c r="X342" s="150">
        <f t="shared" si="1"/>
        <v>1.584367573</v>
      </c>
      <c r="Y342" s="150">
        <f t="shared" si="2"/>
        <v>-1.584367573</v>
      </c>
    </row>
    <row r="343" ht="15.75" customHeight="1">
      <c r="A343" s="119">
        <v>342.0</v>
      </c>
      <c r="B343" s="143" t="str">
        <f t="array" ref="B343">index(Systems!$A:$E,match($A343,Systems!$A:$A,),match(B$1,Systems!$2:$2,))&amp;if(not(isblank(index(Systems!$A:$E,match($A343,Systems!$A:$A,),match(Systems!$C$2,Systems!$2:$2,))))," ["&amp;index(Systems!$A:$E,match($A343,Systems!$A:$A,),match(Systems!$C$2,Systems!$2:$2,))&amp;"]",)</f>
        <v>Blandou</v>
      </c>
      <c r="C343" s="144">
        <f t="array" ref="C343">round((F343-average(I343,L343,O343,R343,U343))*X343+if($B343=$H343,0,iferror(average(vlookup({$H343,$K343,$N343,$Q343,$T343},$B:$D,column(B$1),0)),index(C:C,match($H343,$B:$B,)))),3)</f>
        <v>120.873</v>
      </c>
      <c r="D343" s="144">
        <f t="array" ref="D343">round((G343-average(J343,M343,P343,S343,V343))*Y343+if($B343=$H343,0,iferror(average(vlookup({$H343,$K343,$N343,$Q343,$T343},$B:$D,column(C$1),0)),index(D:D,match($H343,$B:$B,)))),3)</f>
        <v>-280.959</v>
      </c>
      <c r="E343" s="145">
        <v>2764.0</v>
      </c>
      <c r="F343" s="146">
        <v>764.74</v>
      </c>
      <c r="G343" s="146">
        <v>583.422</v>
      </c>
      <c r="H343" s="147" t="s">
        <v>404</v>
      </c>
      <c r="I343" s="146">
        <v>688.449</v>
      </c>
      <c r="J343" s="146">
        <v>406.09</v>
      </c>
      <c r="K343" s="148"/>
      <c r="L343" s="149"/>
      <c r="M343" s="149"/>
      <c r="N343" s="148"/>
      <c r="O343" s="149"/>
      <c r="P343" s="149"/>
      <c r="Q343" s="148"/>
      <c r="R343" s="149"/>
      <c r="S343" s="149"/>
      <c r="T343" s="148"/>
      <c r="U343" s="149"/>
      <c r="V343" s="149"/>
      <c r="W343" s="149"/>
      <c r="X343" s="150">
        <f t="shared" si="1"/>
        <v>1.584367573</v>
      </c>
      <c r="Y343" s="150">
        <f t="shared" si="2"/>
        <v>-1.584367573</v>
      </c>
    </row>
    <row r="344" ht="15.75" customHeight="1">
      <c r="A344" s="119">
        <v>343.0</v>
      </c>
      <c r="B344" s="143" t="str">
        <f t="array" ref="B344">index(Systems!$A:$E,match($A344,Systems!$A:$A,),match(B$1,Systems!$2:$2,))&amp;if(not(isblank(index(Systems!$A:$E,match($A344,Systems!$A:$A,),match(Systems!$C$2,Systems!$2:$2,))))," ["&amp;index(Systems!$A:$E,match($A344,Systems!$A:$A,),match(Systems!$C$2,Systems!$2:$2,))&amp;"]",)</f>
        <v>Blida</v>
      </c>
      <c r="C344" s="144">
        <f t="array" ref="C344">round((F344-average(I344,L344,O344,R344,U344))*X344+if($B344=$H344,0,iferror(average(vlookup({$H344,$K344,$N344,$Q344,$T344},$B:$D,column(B$1),0)),index(C:C,match($H344,$B:$B,)))),3)</f>
        <v>168.303</v>
      </c>
      <c r="D344" s="144">
        <f t="array" ref="D344">round((G344-average(J344,M344,P344,S344,V344))*Y344+if($B344=$H344,0,iferror(average(vlookup({$H344,$K344,$N344,$Q344,$T344},$B:$D,column(C$1),0)),index(D:D,match($H344,$B:$B,)))),3)</f>
        <v>-240.211</v>
      </c>
      <c r="E344" s="145">
        <v>2764.0</v>
      </c>
      <c r="F344" s="146">
        <v>794.676</v>
      </c>
      <c r="G344" s="146">
        <v>557.703</v>
      </c>
      <c r="H344" s="147" t="s">
        <v>404</v>
      </c>
      <c r="I344" s="146">
        <v>688.449</v>
      </c>
      <c r="J344" s="146">
        <v>406.09</v>
      </c>
      <c r="K344" s="148"/>
      <c r="L344" s="149"/>
      <c r="M344" s="149"/>
      <c r="N344" s="148"/>
      <c r="O344" s="149"/>
      <c r="P344" s="149"/>
      <c r="Q344" s="148"/>
      <c r="R344" s="149"/>
      <c r="S344" s="149"/>
      <c r="T344" s="148"/>
      <c r="U344" s="149"/>
      <c r="V344" s="149"/>
      <c r="W344" s="149"/>
      <c r="X344" s="150">
        <f t="shared" si="1"/>
        <v>1.584367573</v>
      </c>
      <c r="Y344" s="150">
        <f t="shared" si="2"/>
        <v>-1.584367573</v>
      </c>
    </row>
    <row r="345" ht="15.75" customHeight="1">
      <c r="A345" s="119">
        <v>344.0</v>
      </c>
      <c r="B345" s="143" t="str">
        <f t="array" ref="B345">index(Systems!$A:$E,match($A345,Systems!$A:$A,),match(B$1,Systems!$2:$2,))&amp;if(not(isblank(index(Systems!$A:$E,match($A345,Systems!$A:$A,),match(Systems!$C$2,Systems!$2:$2,))))," ["&amp;index(Systems!$A:$E,match($A345,Systems!$A:$A,),match(Systems!$C$2,Systems!$2:$2,))&amp;"]",)</f>
        <v>Blommestein</v>
      </c>
      <c r="C345" s="144">
        <f t="array" ref="C345">round((F345-average(I345,L345,O345,R345,U345))*X345+if($B345=$H345,0,iferror(average(vlookup({$H345,$K345,$N345,$Q345,$T345},$B:$D,column(B$1),0)),index(C:C,match($H345,$B:$B,)))),3)</f>
        <v>724.778</v>
      </c>
      <c r="D345" s="144">
        <f t="array" ref="D345">round((G345-average(J345,M345,P345,S345,V345))*Y345+if($B345=$H345,0,iferror(average(vlookup({$H345,$K345,$N345,$Q345,$T345},$B:$D,column(C$1),0)),index(D:D,match($H345,$B:$B,)))),3)</f>
        <v>222.868</v>
      </c>
      <c r="E345" s="145">
        <v>2764.0</v>
      </c>
      <c r="F345" s="146">
        <v>1145.905</v>
      </c>
      <c r="G345" s="146">
        <v>265.423</v>
      </c>
      <c r="H345" s="147" t="s">
        <v>404</v>
      </c>
      <c r="I345" s="146">
        <v>688.449</v>
      </c>
      <c r="J345" s="146">
        <v>406.09</v>
      </c>
      <c r="K345" s="148"/>
      <c r="L345" s="149"/>
      <c r="M345" s="149"/>
      <c r="N345" s="148"/>
      <c r="O345" s="149"/>
      <c r="P345" s="149"/>
      <c r="Q345" s="148"/>
      <c r="R345" s="149"/>
      <c r="S345" s="149"/>
      <c r="T345" s="148"/>
      <c r="U345" s="149"/>
      <c r="V345" s="149"/>
      <c r="W345" s="149"/>
      <c r="X345" s="150">
        <f t="shared" si="1"/>
        <v>1.584367573</v>
      </c>
      <c r="Y345" s="150">
        <f t="shared" si="2"/>
        <v>-1.584367573</v>
      </c>
    </row>
    <row r="346" ht="15.75" customHeight="1">
      <c r="A346" s="119">
        <v>345.0</v>
      </c>
      <c r="B346" s="143" t="str">
        <f t="array" ref="B346">index(Systems!$A:$E,match($A346,Systems!$A:$A,),match(B$1,Systems!$2:$2,))&amp;if(not(isblank(index(Systems!$A:$E,match($A346,Systems!$A:$A,),match(Systems!$C$2,Systems!$2:$2,))))," ["&amp;index(Systems!$A:$E,match($A346,Systems!$A:$A,),match(Systems!$C$2,Systems!$2:$2,))&amp;"]",)</f>
        <v>Blue Diamond</v>
      </c>
      <c r="C346" s="144">
        <f t="array" ref="C346">round((F346-average(I346,L346,O346,R346,U346))*X346+if($B346=$H346,0,iferror(average(vlookup({$H346,$K346,$N346,$Q346,$T346},$B:$D,column(B$1),0)),index(C:C,match($H346,$B:$B,)))),3)</f>
        <v>-41.623</v>
      </c>
      <c r="D346" s="144">
        <f t="array" ref="D346">round((G346-average(J346,M346,P346,S346,V346))*Y346+if($B346=$H346,0,iferror(average(vlookup({$H346,$K346,$N346,$Q346,$T346},$B:$D,column(C$1),0)),index(D:D,match($H346,$B:$B,)))),3)</f>
        <v>181.415</v>
      </c>
      <c r="E346" s="145">
        <v>2764.0</v>
      </c>
      <c r="F346" s="146">
        <v>662.178</v>
      </c>
      <c r="G346" s="146">
        <v>291.587</v>
      </c>
      <c r="H346" s="147" t="s">
        <v>404</v>
      </c>
      <c r="I346" s="146">
        <v>688.449</v>
      </c>
      <c r="J346" s="146">
        <v>406.09</v>
      </c>
      <c r="K346" s="148"/>
      <c r="L346" s="149"/>
      <c r="M346" s="149"/>
      <c r="N346" s="148"/>
      <c r="O346" s="149"/>
      <c r="P346" s="149"/>
      <c r="Q346" s="148"/>
      <c r="R346" s="149"/>
      <c r="S346" s="149"/>
      <c r="T346" s="148"/>
      <c r="U346" s="149"/>
      <c r="V346" s="149"/>
      <c r="W346" s="149"/>
      <c r="X346" s="150">
        <f t="shared" si="1"/>
        <v>1.584367573</v>
      </c>
      <c r="Y346" s="150">
        <f t="shared" si="2"/>
        <v>-1.584367573</v>
      </c>
    </row>
    <row r="347" ht="15.75" customHeight="1">
      <c r="A347" s="119">
        <v>346.0</v>
      </c>
      <c r="B347" s="143" t="str">
        <f t="array" ref="B347">index(Systems!$A:$E,match($A347,Systems!$A:$A,),match(B$1,Systems!$2:$2,))&amp;if(not(isblank(index(Systems!$A:$E,match($A347,Systems!$A:$A,),match(Systems!$C$2,Systems!$2:$2,))))," ["&amp;index(Systems!$A:$E,match($A347,Systems!$A:$A,),match(Systems!$C$2,Systems!$2:$2,))&amp;"]",)</f>
        <v>Blue Hole</v>
      </c>
      <c r="C347" s="144">
        <f t="array" ref="C347">round((F347-average(I347,L347,O347,R347,U347))*X347+if($B347=$H347,0,iferror(average(vlookup({$H347,$K347,$N347,$Q347,$T347},$B:$D,column(B$1),0)),index(C:C,match($H347,$B:$B,)))),3)</f>
        <v>-186.646</v>
      </c>
      <c r="D347" s="144">
        <f t="array" ref="D347">round((G347-average(J347,M347,P347,S347,V347))*Y347+if($B347=$H347,0,iferror(average(vlookup({$H347,$K347,$N347,$Q347,$T347},$B:$D,column(C$1),0)),index(D:D,match($H347,$B:$B,)))),3)</f>
        <v>348.664</v>
      </c>
      <c r="E347" s="145">
        <v>2764.0</v>
      </c>
      <c r="F347" s="146">
        <v>570.644</v>
      </c>
      <c r="G347" s="146">
        <v>186.025</v>
      </c>
      <c r="H347" s="147" t="s">
        <v>404</v>
      </c>
      <c r="I347" s="146">
        <v>688.449</v>
      </c>
      <c r="J347" s="146">
        <v>406.09</v>
      </c>
      <c r="K347" s="148"/>
      <c r="L347" s="149"/>
      <c r="M347" s="149"/>
      <c r="N347" s="148"/>
      <c r="O347" s="149"/>
      <c r="P347" s="149"/>
      <c r="Q347" s="148"/>
      <c r="R347" s="149"/>
      <c r="S347" s="149"/>
      <c r="T347" s="148"/>
      <c r="U347" s="149"/>
      <c r="V347" s="149"/>
      <c r="W347" s="149"/>
      <c r="X347" s="150">
        <f t="shared" si="1"/>
        <v>1.584367573</v>
      </c>
      <c r="Y347" s="150">
        <f t="shared" si="2"/>
        <v>-1.584367573</v>
      </c>
    </row>
    <row r="348" ht="15.75" customHeight="1">
      <c r="A348" s="119">
        <v>347.0</v>
      </c>
      <c r="B348" s="143" t="str">
        <f t="array" ref="B348">index(Systems!$A:$E,match($A348,Systems!$A:$A,),match(B$1,Systems!$2:$2,))&amp;if(not(isblank(index(Systems!$A:$E,match($A348,Systems!$A:$A,),match(Systems!$C$2,Systems!$2:$2,))))," ["&amp;index(Systems!$A:$E,match($A348,Systems!$A:$A,),match(Systems!$C$2,Systems!$2:$2,))&amp;"]",)</f>
        <v>Blue Sava</v>
      </c>
      <c r="C348" s="144">
        <f t="array" ref="C348">round((F348-average(I348,L348,O348,R348,U348))*X348+if($B348=$H348,0,iferror(average(vlookup({$H348,$K348,$N348,$Q348,$T348},$B:$D,column(B$1),0)),index(C:C,match($H348,$B:$B,)))),3)</f>
        <v>-33.31</v>
      </c>
      <c r="D348" s="144">
        <f t="array" ref="D348">round((G348-average(J348,M348,P348,S348,V348))*Y348+if($B348=$H348,0,iferror(average(vlookup({$H348,$K348,$N348,$Q348,$T348},$B:$D,column(C$1),0)),index(D:D,match($H348,$B:$B,)))),3)</f>
        <v>-66.814</v>
      </c>
      <c r="E348" s="145">
        <v>2764.0</v>
      </c>
      <c r="F348" s="146">
        <v>667.425</v>
      </c>
      <c r="G348" s="146">
        <v>448.261</v>
      </c>
      <c r="H348" s="147" t="s">
        <v>404</v>
      </c>
      <c r="I348" s="146">
        <v>688.449</v>
      </c>
      <c r="J348" s="146">
        <v>406.09</v>
      </c>
      <c r="K348" s="148"/>
      <c r="L348" s="149"/>
      <c r="M348" s="149"/>
      <c r="N348" s="148"/>
      <c r="O348" s="149"/>
      <c r="P348" s="149"/>
      <c r="Q348" s="148"/>
      <c r="R348" s="149"/>
      <c r="S348" s="149"/>
      <c r="T348" s="148"/>
      <c r="U348" s="149"/>
      <c r="V348" s="149"/>
      <c r="W348" s="149"/>
      <c r="X348" s="150">
        <f t="shared" si="1"/>
        <v>1.584367573</v>
      </c>
      <c r="Y348" s="150">
        <f t="shared" si="2"/>
        <v>-1.584367573</v>
      </c>
    </row>
    <row r="349" ht="15.75" customHeight="1">
      <c r="A349" s="119">
        <v>348.0</v>
      </c>
      <c r="B349" s="143" t="str">
        <f t="array" ref="B349">index(Systems!$A:$E,match($A349,Systems!$A:$A,),match(B$1,Systems!$2:$2,))&amp;if(not(isblank(index(Systems!$A:$E,match($A349,Systems!$A:$A,),match(Systems!$C$2,Systems!$2:$2,))))," ["&amp;index(Systems!$A:$E,match($A349,Systems!$A:$A,),match(Systems!$C$2,Systems!$2:$2,))&amp;"]",)</f>
        <v>Blueys</v>
      </c>
      <c r="C349" s="144">
        <f t="array" ref="C349">round((F349-average(I349,L349,O349,R349,U349))*X349+if($B349=$H349,0,iferror(average(vlookup({$H349,$K349,$N349,$Q349,$T349},$B:$D,column(B$1),0)),index(C:C,match($H349,$B:$B,)))),3)</f>
        <v>601.61</v>
      </c>
      <c r="D349" s="144">
        <f t="array" ref="D349">round((G349-average(J349,M349,P349,S349,V349))*Y349+if($B349=$H349,0,iferror(average(vlookup({$H349,$K349,$N349,$Q349,$T349},$B:$D,column(C$1),0)),index(D:D,match($H349,$B:$B,)))),3)</f>
        <v>296.35</v>
      </c>
      <c r="E349" s="145">
        <v>2764.0</v>
      </c>
      <c r="F349" s="146">
        <v>1068.165</v>
      </c>
      <c r="G349" s="146">
        <v>219.044</v>
      </c>
      <c r="H349" s="147" t="s">
        <v>404</v>
      </c>
      <c r="I349" s="146">
        <v>688.449</v>
      </c>
      <c r="J349" s="146">
        <v>406.09</v>
      </c>
      <c r="K349" s="148"/>
      <c r="L349" s="149"/>
      <c r="M349" s="149"/>
      <c r="N349" s="148"/>
      <c r="O349" s="149"/>
      <c r="P349" s="149"/>
      <c r="Q349" s="148"/>
      <c r="R349" s="149"/>
      <c r="S349" s="149"/>
      <c r="T349" s="148"/>
      <c r="U349" s="149"/>
      <c r="V349" s="149"/>
      <c r="W349" s="149"/>
      <c r="X349" s="150">
        <f t="shared" si="1"/>
        <v>1.584367573</v>
      </c>
      <c r="Y349" s="150">
        <f t="shared" si="2"/>
        <v>-1.584367573</v>
      </c>
    </row>
    <row r="350" ht="15.75" customHeight="1">
      <c r="A350" s="119">
        <v>349.0</v>
      </c>
      <c r="B350" s="143" t="str">
        <f t="array" ref="B350">index(Systems!$A:$E,match($A350,Systems!$A:$A,),match(B$1,Systems!$2:$2,))&amp;if(not(isblank(index(Systems!$A:$E,match($A350,Systems!$A:$A,),match(Systems!$C$2,Systems!$2:$2,))))," ["&amp;index(Systems!$A:$E,match($A350,Systems!$A:$A,),match(Systems!$C$2,Systems!$2:$2,))&amp;"]",)</f>
        <v>Bluford</v>
      </c>
      <c r="C350" s="144">
        <f t="array" ref="C350">round((F350-average(I350,L350,O350,R350,U350))*X350+if($B350=$H350,0,iferror(average(vlookup({$H350,$K350,$N350,$Q350,$T350},$B:$D,column(B$1),0)),index(C:C,match($H350,$B:$B,)))),3)</f>
        <v>447.44</v>
      </c>
      <c r="D350" s="144">
        <f t="array" ref="D350">round((G350-average(J350,M350,P350,S350,V350))*Y350+if($B350=$H350,0,iferror(average(vlookup({$H350,$K350,$N350,$Q350,$T350},$B:$D,column(C$1),0)),index(D:D,match($H350,$B:$B,)))),3)</f>
        <v>-80.182</v>
      </c>
      <c r="E350" s="145">
        <v>2764.0</v>
      </c>
      <c r="F350" s="146">
        <v>970.858</v>
      </c>
      <c r="G350" s="146">
        <v>456.698</v>
      </c>
      <c r="H350" s="147" t="s">
        <v>404</v>
      </c>
      <c r="I350" s="146">
        <v>688.449</v>
      </c>
      <c r="J350" s="146">
        <v>406.09</v>
      </c>
      <c r="K350" s="148"/>
      <c r="L350" s="149"/>
      <c r="M350" s="149"/>
      <c r="N350" s="148"/>
      <c r="O350" s="149"/>
      <c r="P350" s="149"/>
      <c r="Q350" s="148"/>
      <c r="R350" s="149"/>
      <c r="S350" s="149"/>
      <c r="T350" s="148"/>
      <c r="U350" s="149"/>
      <c r="V350" s="149"/>
      <c r="W350" s="149"/>
      <c r="X350" s="150">
        <f t="shared" si="1"/>
        <v>1.584367573</v>
      </c>
      <c r="Y350" s="150">
        <f t="shared" si="2"/>
        <v>-1.584367573</v>
      </c>
    </row>
    <row r="351" ht="15.75" customHeight="1">
      <c r="A351" s="119">
        <v>350.0</v>
      </c>
      <c r="B351" s="143" t="str">
        <f t="array" ref="B351">index(Systems!$A:$E,match($A351,Systems!$A:$A,),match(B$1,Systems!$2:$2,))&amp;if(not(isblank(index(Systems!$A:$E,match($A351,Systems!$A:$A,),match(Systems!$C$2,Systems!$2:$2,))))," ["&amp;index(Systems!$A:$E,match($A351,Systems!$A:$A,),match(Systems!$C$2,Systems!$2:$2,))&amp;"]",)</f>
        <v>Blumenort</v>
      </c>
      <c r="C351" s="144">
        <f t="array" ref="C351">round((F351-average(I351,L351,O351,R351,U351))*X351+if($B351=$H351,0,iferror(average(vlookup({$H351,$K351,$N351,$Q351,$T351},$B:$D,column(B$1),0)),index(C:C,match($H351,$B:$B,)))),3)</f>
        <v>-208.842</v>
      </c>
      <c r="D351" s="144">
        <f t="array" ref="D351">round((G351-average(J351,M351,P351,S351,V351))*Y351+if($B351=$H351,0,iferror(average(vlookup({$H351,$K351,$N351,$Q351,$T351},$B:$D,column(C$1),0)),index(D:D,match($H351,$B:$B,)))),3)</f>
        <v>296.446</v>
      </c>
      <c r="E351" s="145">
        <v>2764.0</v>
      </c>
      <c r="F351" s="146">
        <v>556.635</v>
      </c>
      <c r="G351" s="146">
        <v>218.983</v>
      </c>
      <c r="H351" s="147" t="s">
        <v>404</v>
      </c>
      <c r="I351" s="146">
        <v>688.449</v>
      </c>
      <c r="J351" s="146">
        <v>406.09</v>
      </c>
      <c r="K351" s="148"/>
      <c r="L351" s="149"/>
      <c r="M351" s="149"/>
      <c r="N351" s="148"/>
      <c r="O351" s="149"/>
      <c r="P351" s="149"/>
      <c r="Q351" s="148"/>
      <c r="R351" s="149"/>
      <c r="S351" s="149"/>
      <c r="T351" s="148"/>
      <c r="U351" s="149"/>
      <c r="V351" s="149"/>
      <c r="W351" s="149"/>
      <c r="X351" s="150">
        <f t="shared" si="1"/>
        <v>1.584367573</v>
      </c>
      <c r="Y351" s="150">
        <f t="shared" si="2"/>
        <v>-1.584367573</v>
      </c>
    </row>
    <row r="352" ht="15.75" customHeight="1">
      <c r="A352" s="119">
        <v>351.0</v>
      </c>
      <c r="B352" s="143" t="str">
        <f t="array" ref="B352">index(Systems!$A:$E,match($A352,Systems!$A:$A,),match(B$1,Systems!$2:$2,))&amp;if(not(isblank(index(Systems!$A:$E,match($A352,Systems!$A:$A,),match(Systems!$C$2,Systems!$2:$2,))))," ["&amp;index(Systems!$A:$E,match($A352,Systems!$A:$A,),match(Systems!$C$2,Systems!$2:$2,))&amp;"]",)</f>
        <v>Boara</v>
      </c>
      <c r="C352" s="144">
        <f t="array" ref="C352">round((F352-average(I352,L352,O352,R352,U352))*X352+if($B352=$H352,0,iferror(average(vlookup({$H352,$K352,$N352,$Q352,$T352},$B:$D,column(B$1),0)),index(C:C,match($H352,$B:$B,)))),3)</f>
        <v>-310.769</v>
      </c>
      <c r="D352" s="144">
        <f t="array" ref="D352">round((G352-average(J352,M352,P352,S352,V352))*Y352+if($B352=$H352,0,iferror(average(vlookup({$H352,$K352,$N352,$Q352,$T352},$B:$D,column(C$1),0)),index(D:D,match($H352,$B:$B,)))),3)</f>
        <v>481.44</v>
      </c>
      <c r="E352" s="145">
        <v>2764.0</v>
      </c>
      <c r="F352" s="146">
        <v>492.302</v>
      </c>
      <c r="G352" s="146">
        <v>102.221</v>
      </c>
      <c r="H352" s="147" t="s">
        <v>404</v>
      </c>
      <c r="I352" s="146">
        <v>688.449</v>
      </c>
      <c r="J352" s="146">
        <v>406.09</v>
      </c>
      <c r="K352" s="148"/>
      <c r="L352" s="149"/>
      <c r="M352" s="149"/>
      <c r="N352" s="148"/>
      <c r="O352" s="149"/>
      <c r="P352" s="149"/>
      <c r="Q352" s="148"/>
      <c r="R352" s="149"/>
      <c r="S352" s="149"/>
      <c r="T352" s="148"/>
      <c r="U352" s="149"/>
      <c r="V352" s="149"/>
      <c r="W352" s="149"/>
      <c r="X352" s="150">
        <f t="shared" si="1"/>
        <v>1.584367573</v>
      </c>
      <c r="Y352" s="150">
        <f t="shared" si="2"/>
        <v>-1.584367573</v>
      </c>
    </row>
    <row r="353" ht="15.75" customHeight="1">
      <c r="A353" s="119">
        <v>352.0</v>
      </c>
      <c r="B353" s="143" t="str">
        <f t="array" ref="B353">index(Systems!$A:$E,match($A353,Systems!$A:$A,),match(B$1,Systems!$2:$2,))&amp;if(not(isblank(index(Systems!$A:$E,match($A353,Systems!$A:$A,),match(Systems!$C$2,Systems!$2:$2,))))," ["&amp;index(Systems!$A:$E,match($A353,Systems!$A:$A,),match(Systems!$C$2,Systems!$2:$2,))&amp;"]",)</f>
        <v>Boardwalk</v>
      </c>
      <c r="C353" s="144">
        <f t="array" ref="C353">round((F353-average(I353,L353,O353,R353,U353))*X353+if($B353=$H353,0,iferror(average(vlookup({$H353,$K353,$N353,$Q353,$T353},$B:$D,column(B$1),0)),index(C:C,match($H353,$B:$B,)))),3)</f>
        <v>-13.703</v>
      </c>
      <c r="D353" s="144">
        <f t="array" ref="D353">round((G353-average(J353,M353,P353,S353,V353))*Y353+if($B353=$H353,0,iferror(average(vlookup({$H353,$K353,$N353,$Q353,$T353},$B:$D,column(C$1),0)),index(D:D,match($H353,$B:$B,)))),3)</f>
        <v>-197.583</v>
      </c>
      <c r="E353" s="145">
        <v>2764.0</v>
      </c>
      <c r="F353" s="146">
        <v>679.8</v>
      </c>
      <c r="G353" s="146">
        <v>530.798</v>
      </c>
      <c r="H353" s="147" t="s">
        <v>404</v>
      </c>
      <c r="I353" s="146">
        <v>688.449</v>
      </c>
      <c r="J353" s="146">
        <v>406.09</v>
      </c>
      <c r="K353" s="148"/>
      <c r="L353" s="149"/>
      <c r="M353" s="149"/>
      <c r="N353" s="148"/>
      <c r="O353" s="149"/>
      <c r="P353" s="149"/>
      <c r="Q353" s="148"/>
      <c r="R353" s="149"/>
      <c r="S353" s="149"/>
      <c r="T353" s="148"/>
      <c r="U353" s="149"/>
      <c r="V353" s="149"/>
      <c r="W353" s="149"/>
      <c r="X353" s="150">
        <f t="shared" si="1"/>
        <v>1.584367573</v>
      </c>
      <c r="Y353" s="150">
        <f t="shared" si="2"/>
        <v>-1.584367573</v>
      </c>
    </row>
    <row r="354" ht="15.75" customHeight="1">
      <c r="A354" s="119">
        <v>353.0</v>
      </c>
      <c r="B354" s="143" t="str">
        <f t="array" ref="B354">index(Systems!$A:$E,match($A354,Systems!$A:$A,),match(B$1,Systems!$2:$2,))&amp;if(not(isblank(index(Systems!$A:$E,match($A354,Systems!$A:$A,),match(Systems!$C$2,Systems!$2:$2,))))," ["&amp;index(Systems!$A:$E,match($A354,Systems!$A:$A,),match(Systems!$C$2,Systems!$2:$2,))&amp;"]",)</f>
        <v>Bobruisk</v>
      </c>
      <c r="C354" s="144">
        <f t="array" ref="C354">round((F354-average(I354,L354,O354,R354,U354))*X354+if($B354=$H354,0,iferror(average(vlookup({$H354,$K354,$N354,$Q354,$T354},$B:$D,column(B$1),0)),index(C:C,match($H354,$B:$B,)))),3)</f>
        <v>-336.189</v>
      </c>
      <c r="D354" s="144">
        <f t="array" ref="D354">round((G354-average(J354,M354,P354,S354,V354))*Y354+if($B354=$H354,0,iferror(average(vlookup({$H354,$K354,$N354,$Q354,$T354},$B:$D,column(C$1),0)),index(D:D,match($H354,$B:$B,)))),3)</f>
        <v>-15.482</v>
      </c>
      <c r="E354" s="145">
        <v>2764.0</v>
      </c>
      <c r="F354" s="146">
        <v>476.258</v>
      </c>
      <c r="G354" s="146">
        <v>415.862</v>
      </c>
      <c r="H354" s="147" t="s">
        <v>404</v>
      </c>
      <c r="I354" s="146">
        <v>688.449</v>
      </c>
      <c r="J354" s="146">
        <v>406.09</v>
      </c>
      <c r="K354" s="148"/>
      <c r="L354" s="149"/>
      <c r="M354" s="149"/>
      <c r="N354" s="148"/>
      <c r="O354" s="149"/>
      <c r="P354" s="149"/>
      <c r="Q354" s="148"/>
      <c r="R354" s="149"/>
      <c r="S354" s="149"/>
      <c r="T354" s="148"/>
      <c r="U354" s="149"/>
      <c r="V354" s="149"/>
      <c r="W354" s="149"/>
      <c r="X354" s="150">
        <f t="shared" si="1"/>
        <v>1.584367573</v>
      </c>
      <c r="Y354" s="150">
        <f t="shared" si="2"/>
        <v>-1.584367573</v>
      </c>
    </row>
    <row r="355" ht="15.75" customHeight="1">
      <c r="A355" s="119">
        <v>354.0</v>
      </c>
      <c r="B355" s="143" t="str">
        <f t="array" ref="B355">index(Systems!$A:$E,match($A355,Systems!$A:$A,),match(B$1,Systems!$2:$2,))&amp;if(not(isblank(index(Systems!$A:$E,match($A355,Systems!$A:$A,),match(Systems!$C$2,Systems!$2:$2,))))," ["&amp;index(Systems!$A:$E,match($A355,Systems!$A:$A,),match(Systems!$C$2,Systems!$2:$2,))&amp;"]",)</f>
        <v>Bodnath</v>
      </c>
      <c r="C355" s="144">
        <f t="array" ref="C355">round((F355-average(I355,L355,O355,R355,U355))*X355+if($B355=$H355,0,iferror(average(vlookup({$H355,$K355,$N355,$Q355,$T355},$B:$D,column(B$1),0)),index(C:C,match($H355,$B:$B,)))),3)</f>
        <v>157.54</v>
      </c>
      <c r="D355" s="144">
        <f t="array" ref="D355">round((G355-average(J355,M355,P355,S355,V355))*Y355+if($B355=$H355,0,iferror(average(vlookup({$H355,$K355,$N355,$Q355,$T355},$B:$D,column(C$1),0)),index(D:D,match($H355,$B:$B,)))),3)</f>
        <v>-259.22</v>
      </c>
      <c r="E355" s="145">
        <v>2764.0</v>
      </c>
      <c r="F355" s="146">
        <v>787.883</v>
      </c>
      <c r="G355" s="146">
        <v>569.701</v>
      </c>
      <c r="H355" s="147" t="s">
        <v>404</v>
      </c>
      <c r="I355" s="146">
        <v>688.449</v>
      </c>
      <c r="J355" s="146">
        <v>406.09</v>
      </c>
      <c r="K355" s="148"/>
      <c r="L355" s="149"/>
      <c r="M355" s="149"/>
      <c r="N355" s="148"/>
      <c r="O355" s="149"/>
      <c r="P355" s="149"/>
      <c r="Q355" s="148"/>
      <c r="R355" s="149"/>
      <c r="S355" s="149"/>
      <c r="T355" s="148"/>
      <c r="U355" s="149"/>
      <c r="V355" s="149"/>
      <c r="W355" s="149"/>
      <c r="X355" s="150">
        <f t="shared" si="1"/>
        <v>1.584367573</v>
      </c>
      <c r="Y355" s="150">
        <f t="shared" si="2"/>
        <v>-1.584367573</v>
      </c>
    </row>
    <row r="356" ht="15.75" customHeight="1">
      <c r="A356" s="119">
        <v>355.0</v>
      </c>
      <c r="B356" s="143" t="str">
        <f t="array" ref="B356">index(Systems!$A:$E,match($A356,Systems!$A:$A,),match(B$1,Systems!$2:$2,))&amp;if(not(isblank(index(Systems!$A:$E,match($A356,Systems!$A:$A,),match(Systems!$C$2,Systems!$2:$2,))))," ["&amp;index(Systems!$A:$E,match($A356,Systems!$A:$A,),match(Systems!$C$2,Systems!$2:$2,))&amp;"]",)</f>
        <v>Boeotia</v>
      </c>
      <c r="C356" s="144">
        <f t="array" ref="C356">round((F356-average(I356,L356,O356,R356,U356))*X356+if($B356=$H356,0,iferror(average(vlookup({$H356,$K356,$N356,$Q356,$T356},$B:$D,column(B$1),0)),index(C:C,match($H356,$B:$B,)))),3)</f>
        <v>160.821</v>
      </c>
      <c r="D356" s="144">
        <f t="array" ref="D356">round((G356-average(J356,M356,P356,S356,V356))*Y356+if($B356=$H356,0,iferror(average(vlookup({$H356,$K356,$N356,$Q356,$T356},$B:$D,column(C$1),0)),index(D:D,match($H356,$B:$B,)))),3)</f>
        <v>-136.233</v>
      </c>
      <c r="E356" s="145">
        <v>2764.0</v>
      </c>
      <c r="F356" s="146">
        <v>789.954</v>
      </c>
      <c r="G356" s="146">
        <v>492.076</v>
      </c>
      <c r="H356" s="147" t="s">
        <v>404</v>
      </c>
      <c r="I356" s="146">
        <v>688.449</v>
      </c>
      <c r="J356" s="146">
        <v>406.09</v>
      </c>
      <c r="K356" s="148"/>
      <c r="L356" s="149"/>
      <c r="M356" s="149"/>
      <c r="N356" s="148"/>
      <c r="O356" s="149"/>
      <c r="P356" s="149"/>
      <c r="Q356" s="148"/>
      <c r="R356" s="149"/>
      <c r="S356" s="149"/>
      <c r="T356" s="148"/>
      <c r="U356" s="149"/>
      <c r="V356" s="149"/>
      <c r="W356" s="149"/>
      <c r="X356" s="150">
        <f t="shared" si="1"/>
        <v>1.584367573</v>
      </c>
      <c r="Y356" s="150">
        <f t="shared" si="2"/>
        <v>-1.584367573</v>
      </c>
    </row>
    <row r="357" ht="15.75" customHeight="1">
      <c r="A357" s="119">
        <v>356.0</v>
      </c>
      <c r="B357" s="143" t="str">
        <f t="array" ref="B357">index(Systems!$A:$E,match($A357,Systems!$A:$A,),match(B$1,Systems!$2:$2,))&amp;if(not(isblank(index(Systems!$A:$E,match($A357,Systems!$A:$A,),match(Systems!$C$2,Systems!$2:$2,))))," ["&amp;index(Systems!$A:$E,match($A357,Systems!$A:$A,),match(Systems!$C$2,Systems!$2:$2,))&amp;"]",)</f>
        <v>Bogard</v>
      </c>
      <c r="C357" s="144">
        <f t="array" ref="C357">round((F357-average(I357,L357,O357,R357,U357))*X357+if($B357=$H357,0,iferror(average(vlookup({$H357,$K357,$N357,$Q357,$T357},$B:$D,column(B$1),0)),index(C:C,match($H357,$B:$B,)))),3)</f>
        <v>269.339</v>
      </c>
      <c r="D357" s="144">
        <f t="array" ref="D357">round((G357-average(J357,M357,P357,S357,V357))*Y357+if($B357=$H357,0,iferror(average(vlookup({$H357,$K357,$N357,$Q357,$T357},$B:$D,column(C$1),0)),index(D:D,match($H357,$B:$B,)))),3)</f>
        <v>-32.361</v>
      </c>
      <c r="E357" s="145">
        <v>2764.0</v>
      </c>
      <c r="F357" s="146">
        <v>858.447</v>
      </c>
      <c r="G357" s="146">
        <v>426.515</v>
      </c>
      <c r="H357" s="147" t="s">
        <v>404</v>
      </c>
      <c r="I357" s="146">
        <v>688.449</v>
      </c>
      <c r="J357" s="146">
        <v>406.09</v>
      </c>
      <c r="K357" s="148"/>
      <c r="L357" s="149"/>
      <c r="M357" s="149"/>
      <c r="N357" s="148"/>
      <c r="O357" s="149"/>
      <c r="P357" s="149"/>
      <c r="Q357" s="148"/>
      <c r="R357" s="149"/>
      <c r="S357" s="149"/>
      <c r="T357" s="148"/>
      <c r="U357" s="149"/>
      <c r="V357" s="149"/>
      <c r="W357" s="149"/>
      <c r="X357" s="150">
        <f t="shared" si="1"/>
        <v>1.584367573</v>
      </c>
      <c r="Y357" s="150">
        <f t="shared" si="2"/>
        <v>-1.584367573</v>
      </c>
    </row>
    <row r="358" ht="15.75" customHeight="1">
      <c r="A358" s="119">
        <v>357.0</v>
      </c>
      <c r="B358" s="143" t="str">
        <f t="array" ref="B358">index(Systems!$A:$E,match($A358,Systems!$A:$A,),match(B$1,Systems!$2:$2,))&amp;if(not(isblank(index(Systems!$A:$E,match($A358,Systems!$A:$A,),match(Systems!$C$2,Systems!$2:$2,))))," ["&amp;index(Systems!$A:$E,match($A358,Systems!$A:$A,),match(Systems!$C$2,Systems!$2:$2,))&amp;"]",)</f>
        <v>Bogerth</v>
      </c>
      <c r="C358" s="144">
        <f t="array" ref="C358">round((F358-average(I358,L358,O358,R358,U358))*X358+if($B358=$H358,0,iferror(average(vlookup({$H358,$K358,$N358,$Q358,$T358},$B:$D,column(B$1),0)),index(C:C,match($H358,$B:$B,)))),3)</f>
        <v>67.938</v>
      </c>
      <c r="D358" s="144">
        <f t="array" ref="D358">round((G358-average(J358,M358,P358,S358,V358))*Y358+if($B358=$H358,0,iferror(average(vlookup({$H358,$K358,$N358,$Q358,$T358},$B:$D,column(C$1),0)),index(D:D,match($H358,$B:$B,)))),3)</f>
        <v>-256.43</v>
      </c>
      <c r="E358" s="145">
        <v>2764.0</v>
      </c>
      <c r="F358" s="146">
        <v>731.329</v>
      </c>
      <c r="G358" s="146">
        <v>567.94</v>
      </c>
      <c r="H358" s="147" t="s">
        <v>404</v>
      </c>
      <c r="I358" s="146">
        <v>688.449</v>
      </c>
      <c r="J358" s="146">
        <v>406.09</v>
      </c>
      <c r="K358" s="148"/>
      <c r="L358" s="149"/>
      <c r="M358" s="149"/>
      <c r="N358" s="148"/>
      <c r="O358" s="149"/>
      <c r="P358" s="149"/>
      <c r="Q358" s="148"/>
      <c r="R358" s="149"/>
      <c r="S358" s="149"/>
      <c r="T358" s="148"/>
      <c r="U358" s="149"/>
      <c r="V358" s="149"/>
      <c r="W358" s="149"/>
      <c r="X358" s="150">
        <f t="shared" si="1"/>
        <v>1.584367573</v>
      </c>
      <c r="Y358" s="150">
        <f t="shared" si="2"/>
        <v>-1.584367573</v>
      </c>
    </row>
    <row r="359" ht="15.75" customHeight="1">
      <c r="A359" s="119">
        <v>358.0</v>
      </c>
      <c r="B359" s="143" t="str">
        <f t="array" ref="B359">index(Systems!$A:$E,match($A359,Systems!$A:$A,),match(B$1,Systems!$2:$2,))&amp;if(not(isblank(index(Systems!$A:$E,match($A359,Systems!$A:$A,),match(Systems!$C$2,Systems!$2:$2,))))," ["&amp;index(Systems!$A:$E,match($A359,Systems!$A:$A,),match(Systems!$C$2,Systems!$2:$2,))&amp;"]",)</f>
        <v>Bogrib</v>
      </c>
      <c r="C359" s="144">
        <f t="array" ref="C359">round((F359-average(I359,L359,O359,R359,U359))*X359+if($B359=$H359,0,iferror(average(vlookup({$H359,$K359,$N359,$Q359,$T359},$B:$D,column(B$1),0)),index(C:C,match($H359,$B:$B,)))),3)</f>
        <v>-139.179</v>
      </c>
      <c r="D359" s="144">
        <f t="array" ref="D359">round((G359-average(J359,M359,P359,S359,V359))*Y359+if($B359=$H359,0,iferror(average(vlookup({$H359,$K359,$N359,$Q359,$T359},$B:$D,column(C$1),0)),index(D:D,match($H359,$B:$B,)))),3)</f>
        <v>-305.873</v>
      </c>
      <c r="E359" s="145">
        <v>2764.0</v>
      </c>
      <c r="F359" s="146">
        <v>600.604</v>
      </c>
      <c r="G359" s="146">
        <v>599.147</v>
      </c>
      <c r="H359" s="147" t="s">
        <v>404</v>
      </c>
      <c r="I359" s="146">
        <v>688.449</v>
      </c>
      <c r="J359" s="146">
        <v>406.09</v>
      </c>
      <c r="K359" s="148"/>
      <c r="L359" s="149"/>
      <c r="M359" s="149"/>
      <c r="N359" s="148"/>
      <c r="O359" s="149"/>
      <c r="P359" s="149"/>
      <c r="Q359" s="148"/>
      <c r="R359" s="149"/>
      <c r="S359" s="149"/>
      <c r="T359" s="148"/>
      <c r="U359" s="149"/>
      <c r="V359" s="149"/>
      <c r="W359" s="149"/>
      <c r="X359" s="150">
        <f t="shared" si="1"/>
        <v>1.584367573</v>
      </c>
      <c r="Y359" s="150">
        <f t="shared" si="2"/>
        <v>-1.584367573</v>
      </c>
    </row>
    <row r="360" ht="15.75" customHeight="1">
      <c r="A360" s="119">
        <v>359.0</v>
      </c>
      <c r="B360" s="143" t="str">
        <f t="array" ref="B360">index(Systems!$A:$E,match($A360,Systems!$A:$A,),match(B$1,Systems!$2:$2,))&amp;if(not(isblank(index(Systems!$A:$E,match($A360,Systems!$A:$A,),match(Systems!$C$2,Systems!$2:$2,))))," ["&amp;index(Systems!$A:$E,match($A360,Systems!$A:$A,),match(Systems!$C$2,Systems!$2:$2,))&amp;"]",)</f>
        <v>Bolan</v>
      </c>
      <c r="C360" s="144">
        <f t="array" ref="C360">round((F360-average(I360,L360,O360,R360,U360))*X360+if($B360=$H360,0,iferror(average(vlookup({$H360,$K360,$N360,$Q360,$T360},$B:$D,column(B$1),0)),index(C:C,match($H360,$B:$B,)))),3)</f>
        <v>-277.973</v>
      </c>
      <c r="D360" s="144">
        <f t="array" ref="D360">round((G360-average(J360,M360,P360,S360,V360))*Y360+if($B360=$H360,0,iferror(average(vlookup({$H360,$K360,$N360,$Q360,$T360},$B:$D,column(C$1),0)),index(D:D,match($H360,$B:$B,)))),3)</f>
        <v>5.192</v>
      </c>
      <c r="E360" s="145">
        <v>2764.0</v>
      </c>
      <c r="F360" s="146">
        <v>513.002</v>
      </c>
      <c r="G360" s="146">
        <v>402.813</v>
      </c>
      <c r="H360" s="147" t="s">
        <v>404</v>
      </c>
      <c r="I360" s="146">
        <v>688.449</v>
      </c>
      <c r="J360" s="146">
        <v>406.09</v>
      </c>
      <c r="K360" s="148"/>
      <c r="L360" s="149"/>
      <c r="M360" s="149"/>
      <c r="N360" s="148"/>
      <c r="O360" s="149"/>
      <c r="P360" s="149"/>
      <c r="Q360" s="148"/>
      <c r="R360" s="149"/>
      <c r="S360" s="149"/>
      <c r="T360" s="148"/>
      <c r="U360" s="149"/>
      <c r="V360" s="149"/>
      <c r="W360" s="149"/>
      <c r="X360" s="150">
        <f t="shared" si="1"/>
        <v>1.584367573</v>
      </c>
      <c r="Y360" s="150">
        <f t="shared" si="2"/>
        <v>-1.584367573</v>
      </c>
    </row>
    <row r="361" ht="15.75" customHeight="1">
      <c r="A361" s="119">
        <v>360.0</v>
      </c>
      <c r="B361" s="143" t="str">
        <f t="array" ref="B361">index(Systems!$A:$E,match($A361,Systems!$A:$A,),match(B$1,Systems!$2:$2,))&amp;if(not(isblank(index(Systems!$A:$E,match($A361,Systems!$A:$A,),match(Systems!$C$2,Systems!$2:$2,))))," ["&amp;index(Systems!$A:$E,match($A361,Systems!$A:$A,),match(Systems!$C$2,Systems!$2:$2,))&amp;"]",)</f>
        <v>Bonaire</v>
      </c>
      <c r="C361" s="144">
        <f t="array" ref="C361">round((F361-average(I361,L361,O361,R361,U361))*X361+if($B361=$H361,0,iferror(average(vlookup({$H361,$K361,$N361,$Q361,$T361},$B:$D,column(B$1),0)),index(C:C,match($H361,$B:$B,)))),3)</f>
        <v>-44.042</v>
      </c>
      <c r="D361" s="144">
        <f t="array" ref="D361">round((G361-average(J361,M361,P361,S361,V361))*Y361+if($B361=$H361,0,iferror(average(vlookup({$H361,$K361,$N361,$Q361,$T361},$B:$D,column(C$1),0)),index(D:D,match($H361,$B:$B,)))),3)</f>
        <v>-96.418</v>
      </c>
      <c r="E361" s="145">
        <v>2764.0</v>
      </c>
      <c r="F361" s="146">
        <v>660.651</v>
      </c>
      <c r="G361" s="146">
        <v>466.946</v>
      </c>
      <c r="H361" s="147" t="s">
        <v>404</v>
      </c>
      <c r="I361" s="146">
        <v>688.449</v>
      </c>
      <c r="J361" s="146">
        <v>406.09</v>
      </c>
      <c r="K361" s="148"/>
      <c r="L361" s="149"/>
      <c r="M361" s="149"/>
      <c r="N361" s="148"/>
      <c r="O361" s="149"/>
      <c r="P361" s="149"/>
      <c r="Q361" s="148"/>
      <c r="R361" s="149"/>
      <c r="S361" s="149"/>
      <c r="T361" s="148"/>
      <c r="U361" s="149"/>
      <c r="V361" s="149"/>
      <c r="W361" s="149"/>
      <c r="X361" s="150">
        <f t="shared" si="1"/>
        <v>1.584367573</v>
      </c>
      <c r="Y361" s="150">
        <f t="shared" si="2"/>
        <v>-1.584367573</v>
      </c>
    </row>
    <row r="362" ht="15.75" customHeight="1">
      <c r="A362" s="119">
        <v>361.0</v>
      </c>
      <c r="B362" s="143" t="str">
        <f t="array" ref="B362">index(Systems!$A:$E,match($A362,Systems!$A:$A,),match(B$1,Systems!$2:$2,))&amp;if(not(isblank(index(Systems!$A:$E,match($A362,Systems!$A:$A,),match(Systems!$C$2,Systems!$2:$2,))))," ["&amp;index(Systems!$A:$E,match($A362,Systems!$A:$A,),match(Systems!$C$2,Systems!$2:$2,))&amp;"]",)</f>
        <v>Bondurant</v>
      </c>
      <c r="C362" s="144">
        <f t="array" ref="C362">round((F362-average(I362,L362,O362,R362,U362))*X362+if($B362=$H362,0,iferror(average(vlookup({$H362,$K362,$N362,$Q362,$T362},$B:$D,column(B$1),0)),index(C:C,match($H362,$B:$B,)))),3)</f>
        <v>-162.862</v>
      </c>
      <c r="D362" s="144">
        <f t="array" ref="D362">round((G362-average(J362,M362,P362,S362,V362))*Y362+if($B362=$H362,0,iferror(average(vlookup({$H362,$K362,$N362,$Q362,$T362},$B:$D,column(C$1),0)),index(D:D,match($H362,$B:$B,)))),3)</f>
        <v>-45.28</v>
      </c>
      <c r="E362" s="145">
        <v>2764.0</v>
      </c>
      <c r="F362" s="146">
        <v>585.656</v>
      </c>
      <c r="G362" s="146">
        <v>434.669</v>
      </c>
      <c r="H362" s="147" t="s">
        <v>404</v>
      </c>
      <c r="I362" s="146">
        <v>688.449</v>
      </c>
      <c r="J362" s="146">
        <v>406.09</v>
      </c>
      <c r="K362" s="148"/>
      <c r="L362" s="149"/>
      <c r="M362" s="149"/>
      <c r="N362" s="148"/>
      <c r="O362" s="149"/>
      <c r="P362" s="149"/>
      <c r="Q362" s="148"/>
      <c r="R362" s="149"/>
      <c r="S362" s="149"/>
      <c r="T362" s="148"/>
      <c r="U362" s="149"/>
      <c r="V362" s="149"/>
      <c r="W362" s="149"/>
      <c r="X362" s="150">
        <f t="shared" si="1"/>
        <v>1.584367573</v>
      </c>
      <c r="Y362" s="150">
        <f t="shared" si="2"/>
        <v>-1.584367573</v>
      </c>
    </row>
    <row r="363" ht="15.75" customHeight="1">
      <c r="A363" s="119">
        <v>362.0</v>
      </c>
      <c r="B363" s="143" t="str">
        <f t="array" ref="B363">index(Systems!$A:$E,match($A363,Systems!$A:$A,),match(B$1,Systems!$2:$2,))&amp;if(not(isblank(index(Systems!$A:$E,match($A363,Systems!$A:$A,),match(Systems!$C$2,Systems!$2:$2,))))," ["&amp;index(Systems!$A:$E,match($A363,Systems!$A:$A,),match(Systems!$C$2,Systems!$2:$2,))&amp;"]",)</f>
        <v>Bone-Norman</v>
      </c>
      <c r="C363" s="144">
        <f t="array" ref="C363">round((F363-average(I363,L363,O363,R363,U363))*X363+if($B363=$H363,0,iferror(average(vlookup({$H363,$K363,$N363,$Q363,$T363},$B:$D,column(B$1),0)),index(C:C,match($H363,$B:$B,)))),3)</f>
        <v>-185.36</v>
      </c>
      <c r="D363" s="144">
        <f t="array" ref="D363">round((G363-average(J363,M363,P363,S363,V363))*Y363+if($B363=$H363,0,iferror(average(vlookup({$H363,$K363,$N363,$Q363,$T363},$B:$D,column(C$1),0)),index(D:D,match($H363,$B:$B,)))),3)</f>
        <v>424.923</v>
      </c>
      <c r="E363" s="145">
        <v>2764.0</v>
      </c>
      <c r="F363" s="146">
        <v>571.456</v>
      </c>
      <c r="G363" s="146">
        <v>137.893</v>
      </c>
      <c r="H363" s="147" t="s">
        <v>404</v>
      </c>
      <c r="I363" s="146">
        <v>688.449</v>
      </c>
      <c r="J363" s="146">
        <v>406.09</v>
      </c>
      <c r="K363" s="148"/>
      <c r="L363" s="149"/>
      <c r="M363" s="149"/>
      <c r="N363" s="148"/>
      <c r="O363" s="149"/>
      <c r="P363" s="149"/>
      <c r="Q363" s="148"/>
      <c r="R363" s="149"/>
      <c r="S363" s="149"/>
      <c r="T363" s="148"/>
      <c r="U363" s="149"/>
      <c r="V363" s="149"/>
      <c r="W363" s="149"/>
      <c r="X363" s="150">
        <f t="shared" si="1"/>
        <v>1.584367573</v>
      </c>
      <c r="Y363" s="150">
        <f t="shared" si="2"/>
        <v>-1.584367573</v>
      </c>
    </row>
    <row r="364" ht="15.75" customHeight="1">
      <c r="A364" s="119">
        <v>363.0</v>
      </c>
      <c r="B364" s="143" t="str">
        <f t="array" ref="B364">index(Systems!$A:$E,match($A364,Systems!$A:$A,),match(B$1,Systems!$2:$2,))&amp;if(not(isblank(index(Systems!$A:$E,match($A364,Systems!$A:$A,),match(Systems!$C$2,Systems!$2:$2,))))," ["&amp;index(Systems!$A:$E,match($A364,Systems!$A:$A,),match(Systems!$C$2,Systems!$2:$2,))&amp;"]",)</f>
        <v>Bonneau</v>
      </c>
      <c r="C364" s="144">
        <f t="array" ref="C364">round((F364-average(I364,L364,O364,R364,U364))*X364+if($B364=$H364,0,iferror(average(vlookup({$H364,$K364,$N364,$Q364,$T364},$B:$D,column(B$1),0)),index(C:C,match($H364,$B:$B,)))),3)</f>
        <v>396.266</v>
      </c>
      <c r="D364" s="144">
        <f t="array" ref="D364">round((G364-average(J364,M364,P364,S364,V364))*Y364+if($B364=$H364,0,iferror(average(vlookup({$H364,$K364,$N364,$Q364,$T364},$B:$D,column(C$1),0)),index(D:D,match($H364,$B:$B,)))),3)</f>
        <v>-165.967</v>
      </c>
      <c r="E364" s="145">
        <v>2764.0</v>
      </c>
      <c r="F364" s="146">
        <v>938.559</v>
      </c>
      <c r="G364" s="146">
        <v>510.843</v>
      </c>
      <c r="H364" s="147" t="s">
        <v>404</v>
      </c>
      <c r="I364" s="146">
        <v>688.449</v>
      </c>
      <c r="J364" s="146">
        <v>406.09</v>
      </c>
      <c r="K364" s="148"/>
      <c r="L364" s="149"/>
      <c r="M364" s="149"/>
      <c r="N364" s="148"/>
      <c r="O364" s="149"/>
      <c r="P364" s="149"/>
      <c r="Q364" s="148"/>
      <c r="R364" s="149"/>
      <c r="S364" s="149"/>
      <c r="T364" s="148"/>
      <c r="U364" s="149"/>
      <c r="V364" s="149"/>
      <c r="W364" s="149"/>
      <c r="X364" s="150">
        <f t="shared" si="1"/>
        <v>1.584367573</v>
      </c>
      <c r="Y364" s="150">
        <f t="shared" si="2"/>
        <v>-1.584367573</v>
      </c>
    </row>
    <row r="365" ht="15.75" customHeight="1">
      <c r="A365" s="119">
        <v>364.0</v>
      </c>
      <c r="B365" s="143" t="str">
        <f t="array" ref="B365">index(Systems!$A:$E,match($A365,Systems!$A:$A,),match(B$1,Systems!$2:$2,))&amp;if(not(isblank(index(Systems!$A:$E,match($A365,Systems!$A:$A,),match(Systems!$C$2,Systems!$2:$2,))))," ["&amp;index(Systems!$A:$E,match($A365,Systems!$A:$A,),match(Systems!$C$2,Systems!$2:$2,))&amp;"]",)</f>
        <v>Booker</v>
      </c>
      <c r="C365" s="144">
        <f t="array" ref="C365">round((F365-average(I365,L365,O365,R365,U365))*X365+if($B365=$H365,0,iferror(average(vlookup({$H365,$K365,$N365,$Q365,$T365},$B:$D,column(B$1),0)),index(C:C,match($H365,$B:$B,)))),3)</f>
        <v>-237.65</v>
      </c>
      <c r="D365" s="144">
        <f t="array" ref="D365">round((G365-average(J365,M365,P365,S365,V365))*Y365+if($B365=$H365,0,iferror(average(vlookup({$H365,$K365,$N365,$Q365,$T365},$B:$D,column(C$1),0)),index(D:D,match($H365,$B:$B,)))),3)</f>
        <v>-357.776</v>
      </c>
      <c r="E365" s="145">
        <v>2764.0</v>
      </c>
      <c r="F365" s="146">
        <v>538.452</v>
      </c>
      <c r="G365" s="146">
        <v>631.906</v>
      </c>
      <c r="H365" s="147" t="s">
        <v>404</v>
      </c>
      <c r="I365" s="146">
        <v>688.449</v>
      </c>
      <c r="J365" s="146">
        <v>406.09</v>
      </c>
      <c r="K365" s="148"/>
      <c r="L365" s="149"/>
      <c r="M365" s="149"/>
      <c r="N365" s="148"/>
      <c r="O365" s="149"/>
      <c r="P365" s="149"/>
      <c r="Q365" s="148"/>
      <c r="R365" s="149"/>
      <c r="S365" s="149"/>
      <c r="T365" s="148"/>
      <c r="U365" s="149"/>
      <c r="V365" s="149"/>
      <c r="W365" s="149"/>
      <c r="X365" s="150">
        <f t="shared" si="1"/>
        <v>1.584367573</v>
      </c>
      <c r="Y365" s="150">
        <f t="shared" si="2"/>
        <v>-1.584367573</v>
      </c>
    </row>
    <row r="366" ht="15.75" customHeight="1">
      <c r="A366" s="119">
        <v>365.0</v>
      </c>
      <c r="B366" s="143" t="str">
        <f t="array" ref="B366">index(Systems!$A:$E,match($A366,Systems!$A:$A,),match(B$1,Systems!$2:$2,))&amp;if(not(isblank(index(Systems!$A:$E,match($A366,Systems!$A:$A,),match(Systems!$C$2,Systems!$2:$2,))))," ["&amp;index(Systems!$A:$E,match($A366,Systems!$A:$A,),match(Systems!$C$2,Systems!$2:$2,))&amp;"]",)</f>
        <v>Boondock</v>
      </c>
      <c r="C366" s="144">
        <f t="array" ref="C366">round((F366-average(I366,L366,O366,R366,U366))*X366+if($B366=$H366,0,iferror(average(vlookup({$H366,$K366,$N366,$Q366,$T366},$B:$D,column(B$1),0)),index(C:C,match($H366,$B:$B,)))),3)</f>
        <v>590.899</v>
      </c>
      <c r="D366" s="144">
        <f t="array" ref="D366">round((G366-average(J366,M366,P366,S366,V366))*Y366+if($B366=$H366,0,iferror(average(vlookup({$H366,$K366,$N366,$Q366,$T366},$B:$D,column(C$1),0)),index(D:D,match($H366,$B:$B,)))),3)</f>
        <v>21.414</v>
      </c>
      <c r="E366" s="145">
        <v>2764.0</v>
      </c>
      <c r="F366" s="146">
        <v>1061.405</v>
      </c>
      <c r="G366" s="146">
        <v>392.574</v>
      </c>
      <c r="H366" s="147" t="s">
        <v>404</v>
      </c>
      <c r="I366" s="146">
        <v>688.449</v>
      </c>
      <c r="J366" s="146">
        <v>406.09</v>
      </c>
      <c r="K366" s="148"/>
      <c r="L366" s="149"/>
      <c r="M366" s="149"/>
      <c r="N366" s="148"/>
      <c r="O366" s="149"/>
      <c r="P366" s="149"/>
      <c r="Q366" s="148"/>
      <c r="R366" s="149"/>
      <c r="S366" s="149"/>
      <c r="T366" s="148"/>
      <c r="U366" s="149"/>
      <c r="V366" s="149"/>
      <c r="W366" s="149"/>
      <c r="X366" s="150">
        <f t="shared" si="1"/>
        <v>1.584367573</v>
      </c>
      <c r="Y366" s="150">
        <f t="shared" si="2"/>
        <v>-1.584367573</v>
      </c>
    </row>
    <row r="367" ht="15.75" customHeight="1">
      <c r="A367" s="119">
        <v>366.0</v>
      </c>
      <c r="B367" s="143" t="str">
        <f t="array" ref="B367">index(Systems!$A:$E,match($A367,Systems!$A:$A,),match(B$1,Systems!$2:$2,))&amp;if(not(isblank(index(Systems!$A:$E,match($A367,Systems!$A:$A,),match(Systems!$C$2,Systems!$2:$2,))))," ["&amp;index(Systems!$A:$E,match($A367,Systems!$A:$A,),match(Systems!$C$2,Systems!$2:$2,))&amp;"]",)</f>
        <v>Bora</v>
      </c>
      <c r="C367" s="144">
        <f t="array" ref="C367">round((F367-average(I367,L367,O367,R367,U367))*X367+if($B367=$H367,0,iferror(average(vlookup({$H367,$K367,$N367,$Q367,$T367},$B:$D,column(B$1),0)),index(C:C,match($H367,$B:$B,)))),3)</f>
        <v>38.768</v>
      </c>
      <c r="D367" s="144">
        <f t="array" ref="D367">round((G367-average(J367,M367,P367,S367,V367))*Y367+if($B367=$H367,0,iferror(average(vlookup({$H367,$K367,$N367,$Q367,$T367},$B:$D,column(C$1),0)),index(D:D,match($H367,$B:$B,)))),3)</f>
        <v>-157.74</v>
      </c>
      <c r="E367" s="145">
        <v>2764.0</v>
      </c>
      <c r="F367" s="146">
        <v>712.918</v>
      </c>
      <c r="G367" s="146">
        <v>505.65</v>
      </c>
      <c r="H367" s="147" t="s">
        <v>404</v>
      </c>
      <c r="I367" s="146">
        <v>688.449</v>
      </c>
      <c r="J367" s="146">
        <v>406.09</v>
      </c>
      <c r="K367" s="148"/>
      <c r="L367" s="149"/>
      <c r="M367" s="149"/>
      <c r="N367" s="148"/>
      <c r="O367" s="149"/>
      <c r="P367" s="149"/>
      <c r="Q367" s="148"/>
      <c r="R367" s="149"/>
      <c r="S367" s="149"/>
      <c r="T367" s="148"/>
      <c r="U367" s="149"/>
      <c r="V367" s="149"/>
      <c r="W367" s="149"/>
      <c r="X367" s="150">
        <f t="shared" si="1"/>
        <v>1.584367573</v>
      </c>
      <c r="Y367" s="150">
        <f t="shared" si="2"/>
        <v>-1.584367573</v>
      </c>
    </row>
    <row r="368" ht="15.75" customHeight="1">
      <c r="A368" s="119">
        <v>367.0</v>
      </c>
      <c r="B368" s="143" t="str">
        <f t="array" ref="B368">index(Systems!$A:$E,match($A368,Systems!$A:$A,),match(B$1,Systems!$2:$2,))&amp;if(not(isblank(index(Systems!$A:$E,match($A368,Systems!$A:$A,),match(Systems!$C$2,Systems!$2:$2,))))," ["&amp;index(Systems!$A:$E,match($A368,Systems!$A:$A,),match(Systems!$C$2,Systems!$2:$2,))&amp;"]",)</f>
        <v>Borden</v>
      </c>
      <c r="C368" s="144">
        <f t="array" ref="C368">round((F368-average(I368,L368,O368,R368,U368))*X368+if($B368=$H368,0,iferror(average(vlookup({$H368,$K368,$N368,$Q368,$T368},$B:$D,column(B$1),0)),index(C:C,match($H368,$B:$B,)))),3)</f>
        <v>51.427</v>
      </c>
      <c r="D368" s="144">
        <f t="array" ref="D368">round((G368-average(J368,M368,P368,S368,V368))*Y368+if($B368=$H368,0,iferror(average(vlookup({$H368,$K368,$N368,$Q368,$T368},$B:$D,column(C$1),0)),index(D:D,match($H368,$B:$B,)))),3)</f>
        <v>-370.734</v>
      </c>
      <c r="E368" s="145">
        <v>2764.0</v>
      </c>
      <c r="F368" s="146">
        <v>720.908</v>
      </c>
      <c r="G368" s="146">
        <v>640.085</v>
      </c>
      <c r="H368" s="147" t="s">
        <v>404</v>
      </c>
      <c r="I368" s="146">
        <v>688.449</v>
      </c>
      <c r="J368" s="146">
        <v>406.09</v>
      </c>
      <c r="K368" s="148"/>
      <c r="L368" s="149"/>
      <c r="M368" s="149"/>
      <c r="N368" s="148"/>
      <c r="O368" s="149"/>
      <c r="P368" s="149"/>
      <c r="Q368" s="148"/>
      <c r="R368" s="149"/>
      <c r="S368" s="149"/>
      <c r="T368" s="148"/>
      <c r="U368" s="149"/>
      <c r="V368" s="149"/>
      <c r="W368" s="149"/>
      <c r="X368" s="150">
        <f t="shared" si="1"/>
        <v>1.584367573</v>
      </c>
      <c r="Y368" s="150">
        <f t="shared" si="2"/>
        <v>-1.584367573</v>
      </c>
    </row>
    <row r="369" ht="15.75" customHeight="1">
      <c r="A369" s="119">
        <v>368.0</v>
      </c>
      <c r="B369" s="143" t="str">
        <f t="array" ref="B369">index(Systems!$A:$E,match($A369,Systems!$A:$A,),match(B$1,Systems!$2:$2,))&amp;if(not(isblank(index(Systems!$A:$E,match($A369,Systems!$A:$A,),match(Systems!$C$2,Systems!$2:$2,))))," ["&amp;index(Systems!$A:$E,match($A369,Systems!$A:$A,),match(Systems!$C$2,Systems!$2:$2,))&amp;"]",)</f>
        <v>Bordon</v>
      </c>
      <c r="C369" s="144">
        <f t="array" ref="C369">round((F369-average(I369,L369,O369,R369,U369))*X369+if($B369=$H369,0,iferror(average(vlookup({$H369,$K369,$N369,$Q369,$T369},$B:$D,column(B$1),0)),index(C:C,match($H369,$B:$B,)))),3)</f>
        <v>-63.082</v>
      </c>
      <c r="D369" s="144">
        <f t="array" ref="D369">round((G369-average(J369,M369,P369,S369,V369))*Y369+if($B369=$H369,0,iferror(average(vlookup({$H369,$K369,$N369,$Q369,$T369},$B:$D,column(C$1),0)),index(D:D,match($H369,$B:$B,)))),3)</f>
        <v>-33.391</v>
      </c>
      <c r="E369" s="145">
        <v>2764.0</v>
      </c>
      <c r="F369" s="146">
        <v>648.634</v>
      </c>
      <c r="G369" s="146">
        <v>427.165</v>
      </c>
      <c r="H369" s="147" t="s">
        <v>404</v>
      </c>
      <c r="I369" s="146">
        <v>688.449</v>
      </c>
      <c r="J369" s="146">
        <v>406.09</v>
      </c>
      <c r="K369" s="148"/>
      <c r="L369" s="149"/>
      <c r="M369" s="149"/>
      <c r="N369" s="148"/>
      <c r="O369" s="149"/>
      <c r="P369" s="149"/>
      <c r="Q369" s="148"/>
      <c r="R369" s="149"/>
      <c r="S369" s="149"/>
      <c r="T369" s="148"/>
      <c r="U369" s="149"/>
      <c r="V369" s="149"/>
      <c r="W369" s="149"/>
      <c r="X369" s="150">
        <f t="shared" si="1"/>
        <v>1.584367573</v>
      </c>
      <c r="Y369" s="150">
        <f t="shared" si="2"/>
        <v>-1.584367573</v>
      </c>
    </row>
    <row r="370" ht="15.75" customHeight="1">
      <c r="A370" s="119">
        <v>369.0</v>
      </c>
      <c r="B370" s="143" t="str">
        <f t="array" ref="B370">index(Systems!$A:$E,match($A370,Systems!$A:$A,),match(B$1,Systems!$2:$2,))&amp;if(not(isblank(index(Systems!$A:$E,match($A370,Systems!$A:$A,),match(Systems!$C$2,Systems!$2:$2,))))," ["&amp;index(Systems!$A:$E,match($A370,Systems!$A:$A,),match(Systems!$C$2,Systems!$2:$2,))&amp;"]",)</f>
        <v>Borgan's Rift</v>
      </c>
      <c r="C370" s="144">
        <f t="array" ref="C370">round((F370-average(I370,L370,O370,R370,U370))*X370+if($B370=$H370,0,iferror(average(vlookup({$H370,$K370,$N370,$Q370,$T370},$B:$D,column(B$1),0)),index(C:C,match($H370,$B:$B,)))),3)</f>
        <v>-105.063</v>
      </c>
      <c r="D370" s="144">
        <f t="array" ref="D370">round((G370-average(J370,M370,P370,S370,V370))*Y370+if($B370=$H370,0,iferror(average(vlookup({$H370,$K370,$N370,$Q370,$T370},$B:$D,column(C$1),0)),index(D:D,match($H370,$B:$B,)))),3)</f>
        <v>-412.086</v>
      </c>
      <c r="E370" s="145">
        <v>2764.0</v>
      </c>
      <c r="F370" s="146">
        <v>622.137</v>
      </c>
      <c r="G370" s="146">
        <v>666.185</v>
      </c>
      <c r="H370" s="147" t="s">
        <v>404</v>
      </c>
      <c r="I370" s="146">
        <v>688.449</v>
      </c>
      <c r="J370" s="146">
        <v>406.09</v>
      </c>
      <c r="K370" s="148"/>
      <c r="L370" s="149"/>
      <c r="M370" s="149"/>
      <c r="N370" s="148"/>
      <c r="O370" s="149"/>
      <c r="P370" s="149"/>
      <c r="Q370" s="148"/>
      <c r="R370" s="149"/>
      <c r="S370" s="149"/>
      <c r="T370" s="148"/>
      <c r="U370" s="149"/>
      <c r="V370" s="149"/>
      <c r="W370" s="149"/>
      <c r="X370" s="150">
        <f t="shared" si="1"/>
        <v>1.584367573</v>
      </c>
      <c r="Y370" s="150">
        <f t="shared" si="2"/>
        <v>-1.584367573</v>
      </c>
    </row>
    <row r="371" ht="15.75" customHeight="1">
      <c r="A371" s="119">
        <v>370.0</v>
      </c>
      <c r="B371" s="143" t="str">
        <f t="array" ref="B371">index(Systems!$A:$E,match($A371,Systems!$A:$A,),match(B$1,Systems!$2:$2,))&amp;if(not(isblank(index(Systems!$A:$E,match($A371,Systems!$A:$A,),match(Systems!$C$2,Systems!$2:$2,))))," ["&amp;index(Systems!$A:$E,match($A371,Systems!$A:$A,),match(Systems!$C$2,Systems!$2:$2,))&amp;"]",)</f>
        <v>Borghese</v>
      </c>
      <c r="C371" s="144">
        <f t="array" ref="C371">round((F371-average(I371,L371,O371,R371,U371))*X371+if($B371=$H371,0,iferror(average(vlookup({$H371,$K371,$N371,$Q371,$T371},$B:$D,column(B$1),0)),index(C:C,match($H371,$B:$B,)))),3)</f>
        <v>-79.282</v>
      </c>
      <c r="D371" s="144">
        <f t="array" ref="D371">round((G371-average(J371,M371,P371,S371,V371))*Y371+if($B371=$H371,0,iferror(average(vlookup({$H371,$K371,$N371,$Q371,$T371},$B:$D,column(C$1),0)),index(D:D,match($H371,$B:$B,)))),3)</f>
        <v>210.528</v>
      </c>
      <c r="E371" s="145">
        <v>2764.0</v>
      </c>
      <c r="F371" s="146">
        <v>638.409</v>
      </c>
      <c r="G371" s="146">
        <v>273.212</v>
      </c>
      <c r="H371" s="147" t="s">
        <v>404</v>
      </c>
      <c r="I371" s="146">
        <v>688.449</v>
      </c>
      <c r="J371" s="146">
        <v>406.09</v>
      </c>
      <c r="K371" s="148"/>
      <c r="L371" s="149"/>
      <c r="M371" s="149"/>
      <c r="N371" s="148"/>
      <c r="O371" s="149"/>
      <c r="P371" s="149"/>
      <c r="Q371" s="148"/>
      <c r="R371" s="149"/>
      <c r="S371" s="149"/>
      <c r="T371" s="148"/>
      <c r="U371" s="149"/>
      <c r="V371" s="149"/>
      <c r="W371" s="149"/>
      <c r="X371" s="150">
        <f t="shared" si="1"/>
        <v>1.584367573</v>
      </c>
      <c r="Y371" s="150">
        <f t="shared" si="2"/>
        <v>-1.584367573</v>
      </c>
    </row>
    <row r="372" ht="15.75" customHeight="1">
      <c r="A372" s="119">
        <v>371.0</v>
      </c>
      <c r="B372" s="143" t="str">
        <f t="array" ref="B372">index(Systems!$A:$E,match($A372,Systems!$A:$A,),match(B$1,Systems!$2:$2,))&amp;if(not(isblank(index(Systems!$A:$E,match($A372,Systems!$A:$A,),match(Systems!$C$2,Systems!$2:$2,))))," ["&amp;index(Systems!$A:$E,match($A372,Systems!$A:$A,),match(Systems!$C$2,Systems!$2:$2,))&amp;"]",)</f>
        <v>Borka</v>
      </c>
      <c r="C372" s="144">
        <f t="array" ref="C372">round((F372-average(I372,L372,O372,R372,U372))*X372+if($B372=$H372,0,iferror(average(vlookup({$H372,$K372,$N372,$Q372,$T372},$B:$D,column(B$1),0)),index(C:C,match($H372,$B:$B,)))),3)</f>
        <v>-56.598</v>
      </c>
      <c r="D372" s="144">
        <f t="array" ref="D372">round((G372-average(J372,M372,P372,S372,V372))*Y372+if($B372=$H372,0,iferror(average(vlookup({$H372,$K372,$N372,$Q372,$T372},$B:$D,column(C$1),0)),index(D:D,match($H372,$B:$B,)))),3)</f>
        <v>-325.638</v>
      </c>
      <c r="E372" s="145">
        <v>2764.0</v>
      </c>
      <c r="F372" s="146">
        <v>652.726</v>
      </c>
      <c r="G372" s="146">
        <v>611.622</v>
      </c>
      <c r="H372" s="147" t="s">
        <v>404</v>
      </c>
      <c r="I372" s="146">
        <v>688.449</v>
      </c>
      <c r="J372" s="146">
        <v>406.09</v>
      </c>
      <c r="K372" s="148"/>
      <c r="L372" s="149"/>
      <c r="M372" s="149"/>
      <c r="N372" s="148"/>
      <c r="O372" s="149"/>
      <c r="P372" s="149"/>
      <c r="Q372" s="148"/>
      <c r="R372" s="149"/>
      <c r="S372" s="149"/>
      <c r="T372" s="148"/>
      <c r="U372" s="149"/>
      <c r="V372" s="149"/>
      <c r="W372" s="149"/>
      <c r="X372" s="150">
        <f t="shared" si="1"/>
        <v>1.584367573</v>
      </c>
      <c r="Y372" s="150">
        <f t="shared" si="2"/>
        <v>-1.584367573</v>
      </c>
    </row>
    <row r="373" ht="15.75" customHeight="1">
      <c r="A373" s="119">
        <v>372.0</v>
      </c>
      <c r="B373" s="143" t="str">
        <f t="array" ref="B373">index(Systems!$A:$E,match($A373,Systems!$A:$A,),match(B$1,Systems!$2:$2,))&amp;if(not(isblank(index(Systems!$A:$E,match($A373,Systems!$A:$A,),match(Systems!$C$2,Systems!$2:$2,))))," ["&amp;index(Systems!$A:$E,match($A373,Systems!$A:$A,),match(Systems!$C$2,Systems!$2:$2,))&amp;"]",)</f>
        <v>Bossangoa</v>
      </c>
      <c r="C373" s="144">
        <f t="array" ref="C373">round((F373-average(I373,L373,O373,R373,U373))*X373+if($B373=$H373,0,iferror(average(vlookup({$H373,$K373,$N373,$Q373,$T373},$B:$D,column(B$1),0)),index(C:C,match($H373,$B:$B,)))),3)</f>
        <v>731.853</v>
      </c>
      <c r="D373" s="144">
        <f t="array" ref="D373">round((G373-average(J373,M373,P373,S373,V373))*Y373+if($B373=$H373,0,iferror(average(vlookup({$H373,$K373,$N373,$Q373,$T373},$B:$D,column(C$1),0)),index(D:D,match($H373,$B:$B,)))),3)</f>
        <v>277.423</v>
      </c>
      <c r="E373" s="145">
        <v>2764.0</v>
      </c>
      <c r="F373" s="146">
        <v>1150.37</v>
      </c>
      <c r="G373" s="146">
        <v>230.99</v>
      </c>
      <c r="H373" s="147" t="s">
        <v>404</v>
      </c>
      <c r="I373" s="146">
        <v>688.449</v>
      </c>
      <c r="J373" s="146">
        <v>406.09</v>
      </c>
      <c r="K373" s="148"/>
      <c r="L373" s="149"/>
      <c r="M373" s="149"/>
      <c r="N373" s="148"/>
      <c r="O373" s="149"/>
      <c r="P373" s="149"/>
      <c r="Q373" s="148"/>
      <c r="R373" s="149"/>
      <c r="S373" s="149"/>
      <c r="T373" s="148"/>
      <c r="U373" s="149"/>
      <c r="V373" s="149"/>
      <c r="W373" s="149"/>
      <c r="X373" s="150">
        <f t="shared" si="1"/>
        <v>1.584367573</v>
      </c>
      <c r="Y373" s="150">
        <f t="shared" si="2"/>
        <v>-1.584367573</v>
      </c>
    </row>
    <row r="374" ht="15.75" customHeight="1">
      <c r="A374" s="119">
        <v>373.0</v>
      </c>
      <c r="B374" s="143" t="str">
        <f t="array" ref="B374">index(Systems!$A:$E,match($A374,Systems!$A:$A,),match(B$1,Systems!$2:$2,))&amp;if(not(isblank(index(Systems!$A:$E,match($A374,Systems!$A:$A,),match(Systems!$C$2,Systems!$2:$2,))))," ["&amp;index(Systems!$A:$E,match($A374,Systems!$A:$A,),match(Systems!$C$2,Systems!$2:$2,))&amp;"]",)</f>
        <v>Botany Bay</v>
      </c>
      <c r="C374" s="144">
        <f t="array" ref="C374">round((F374-average(I374,L374,O374,R374,U374))*X374+if($B374=$H374,0,iferror(average(vlookup({$H374,$K374,$N374,$Q374,$T374},$B:$D,column(B$1),0)),index(C:C,match($H374,$B:$B,)))),3)</f>
        <v>-177.828</v>
      </c>
      <c r="D374" s="144">
        <f t="array" ref="D374">round((G374-average(J374,M374,P374,S374,V374))*Y374+if($B374=$H374,0,iferror(average(vlookup({$H374,$K374,$N374,$Q374,$T374},$B:$D,column(C$1),0)),index(D:D,match($H374,$B:$B,)))),3)</f>
        <v>483.083</v>
      </c>
      <c r="E374" s="145">
        <v>2764.0</v>
      </c>
      <c r="F374" s="146">
        <v>576.21</v>
      </c>
      <c r="G374" s="146">
        <v>101.184</v>
      </c>
      <c r="H374" s="147" t="s">
        <v>404</v>
      </c>
      <c r="I374" s="146">
        <v>688.449</v>
      </c>
      <c r="J374" s="146">
        <v>406.09</v>
      </c>
      <c r="K374" s="148"/>
      <c r="L374" s="149"/>
      <c r="M374" s="149"/>
      <c r="N374" s="148"/>
      <c r="O374" s="149"/>
      <c r="P374" s="149"/>
      <c r="Q374" s="148"/>
      <c r="R374" s="149"/>
      <c r="S374" s="149"/>
      <c r="T374" s="148"/>
      <c r="U374" s="149"/>
      <c r="V374" s="149"/>
      <c r="W374" s="149"/>
      <c r="X374" s="150">
        <f t="shared" si="1"/>
        <v>1.584367573</v>
      </c>
      <c r="Y374" s="150">
        <f t="shared" si="2"/>
        <v>-1.584367573</v>
      </c>
    </row>
    <row r="375" ht="15.75" customHeight="1">
      <c r="A375" s="119">
        <v>374.0</v>
      </c>
      <c r="B375" s="143" t="str">
        <f t="array" ref="B375">index(Systems!$A:$E,match($A375,Systems!$A:$A,),match(B$1,Systems!$2:$2,))&amp;if(not(isblank(index(Systems!$A:$E,match($A375,Systems!$A:$A,),match(Systems!$C$2,Systems!$2:$2,))))," ["&amp;index(Systems!$A:$E,match($A375,Systems!$A:$A,),match(Systems!$C$2,Systems!$2:$2,))&amp;"]",)</f>
        <v>Bothwell</v>
      </c>
      <c r="C375" s="144">
        <f t="array" ref="C375">round((F375-average(I375,L375,O375,R375,U375))*X375+if($B375=$H375,0,iferror(average(vlookup({$H375,$K375,$N375,$Q375,$T375},$B:$D,column(B$1),0)),index(C:C,match($H375,$B:$B,)))),3)</f>
        <v>482.576</v>
      </c>
      <c r="D375" s="144">
        <f t="array" ref="D375">round((G375-average(J375,M375,P375,S375,V375))*Y375+if($B375=$H375,0,iferror(average(vlookup({$H375,$K375,$N375,$Q375,$T375},$B:$D,column(C$1),0)),index(D:D,match($H375,$B:$B,)))),3)</f>
        <v>23.941</v>
      </c>
      <c r="E375" s="145">
        <v>2764.0</v>
      </c>
      <c r="F375" s="146">
        <v>993.035</v>
      </c>
      <c r="G375" s="146">
        <v>390.979</v>
      </c>
      <c r="H375" s="147" t="s">
        <v>404</v>
      </c>
      <c r="I375" s="146">
        <v>688.449</v>
      </c>
      <c r="J375" s="146">
        <v>406.09</v>
      </c>
      <c r="K375" s="148"/>
      <c r="L375" s="149"/>
      <c r="M375" s="149"/>
      <c r="N375" s="148"/>
      <c r="O375" s="149"/>
      <c r="P375" s="149"/>
      <c r="Q375" s="148"/>
      <c r="R375" s="149"/>
      <c r="S375" s="149"/>
      <c r="T375" s="148"/>
      <c r="U375" s="149"/>
      <c r="V375" s="149"/>
      <c r="W375" s="149"/>
      <c r="X375" s="150">
        <f t="shared" si="1"/>
        <v>1.584367573</v>
      </c>
      <c r="Y375" s="150">
        <f t="shared" si="2"/>
        <v>-1.584367573</v>
      </c>
    </row>
    <row r="376" ht="15.75" customHeight="1">
      <c r="A376" s="119">
        <v>375.0</v>
      </c>
      <c r="B376" s="143" t="str">
        <f t="array" ref="B376">index(Systems!$A:$E,match($A376,Systems!$A:$A,),match(B$1,Systems!$2:$2,))&amp;if(not(isblank(index(Systems!$A:$E,match($A376,Systems!$A:$A,),match(Systems!$C$2,Systems!$2:$2,))))," ["&amp;index(Systems!$A:$E,match($A376,Systems!$A:$A,),match(Systems!$C$2,Systems!$2:$2,))&amp;"]",)</f>
        <v>Bougie</v>
      </c>
      <c r="C376" s="144">
        <f t="array" ref="C376">round((F376-average(I376,L376,O376,R376,U376))*X376+if($B376=$H376,0,iferror(average(vlookup({$H376,$K376,$N376,$Q376,$T376},$B:$D,column(B$1),0)),index(C:C,match($H376,$B:$B,)))),3)</f>
        <v>-505.773</v>
      </c>
      <c r="D376" s="144">
        <f t="array" ref="D376">round((G376-average(J376,M376,P376,S376,V376))*Y376+if($B376=$H376,0,iferror(average(vlookup({$H376,$K376,$N376,$Q376,$T376},$B:$D,column(C$1),0)),index(D:D,match($H376,$B:$B,)))),3)</f>
        <v>215.463</v>
      </c>
      <c r="E376" s="145">
        <v>2764.0</v>
      </c>
      <c r="F376" s="146">
        <v>369.222</v>
      </c>
      <c r="G376" s="146">
        <v>270.097</v>
      </c>
      <c r="H376" s="147" t="s">
        <v>404</v>
      </c>
      <c r="I376" s="146">
        <v>688.449</v>
      </c>
      <c r="J376" s="146">
        <v>406.09</v>
      </c>
      <c r="K376" s="148"/>
      <c r="L376" s="149"/>
      <c r="M376" s="149"/>
      <c r="N376" s="148"/>
      <c r="O376" s="149"/>
      <c r="P376" s="149"/>
      <c r="Q376" s="148"/>
      <c r="R376" s="149"/>
      <c r="S376" s="149"/>
      <c r="T376" s="148"/>
      <c r="U376" s="149"/>
      <c r="V376" s="149"/>
      <c r="W376" s="149"/>
      <c r="X376" s="150">
        <f t="shared" si="1"/>
        <v>1.584367573</v>
      </c>
      <c r="Y376" s="150">
        <f t="shared" si="2"/>
        <v>-1.584367573</v>
      </c>
    </row>
    <row r="377" ht="15.75" customHeight="1">
      <c r="A377" s="119">
        <v>376.0</v>
      </c>
      <c r="B377" s="143" t="str">
        <f t="array" ref="B377">index(Systems!$A:$E,match($A377,Systems!$A:$A,),match(B$1,Systems!$2:$2,))&amp;if(not(isblank(index(Systems!$A:$E,match($A377,Systems!$A:$A,),match(Systems!$C$2,Systems!$2:$2,))))," ["&amp;index(Systems!$A:$E,match($A377,Systems!$A:$A,),match(Systems!$C$2,Systems!$2:$2,))&amp;"]",)</f>
        <v>Boulsi</v>
      </c>
      <c r="C377" s="144">
        <f t="array" ref="C377">round((F377-average(I377,L377,O377,R377,U377))*X377+if($B377=$H377,0,iferror(average(vlookup({$H377,$K377,$N377,$Q377,$T377},$B:$D,column(B$1),0)),index(C:C,match($H377,$B:$B,)))),3)</f>
        <v>778.124</v>
      </c>
      <c r="D377" s="144">
        <f t="array" ref="D377">round((G377-average(J377,M377,P377,S377,V377))*Y377+if($B377=$H377,0,iferror(average(vlookup({$H377,$K377,$N377,$Q377,$T377},$B:$D,column(C$1),0)),index(D:D,match($H377,$B:$B,)))),3)</f>
        <v>189.993</v>
      </c>
      <c r="E377" s="145">
        <v>2764.0</v>
      </c>
      <c r="F377" s="146">
        <v>1179.575</v>
      </c>
      <c r="G377" s="146">
        <v>286.173</v>
      </c>
      <c r="H377" s="147" t="s">
        <v>404</v>
      </c>
      <c r="I377" s="146">
        <v>688.449</v>
      </c>
      <c r="J377" s="146">
        <v>406.09</v>
      </c>
      <c r="K377" s="148"/>
      <c r="L377" s="149"/>
      <c r="M377" s="149"/>
      <c r="N377" s="148"/>
      <c r="O377" s="149"/>
      <c r="P377" s="149"/>
      <c r="Q377" s="148"/>
      <c r="R377" s="149"/>
      <c r="S377" s="149"/>
      <c r="T377" s="148"/>
      <c r="U377" s="149"/>
      <c r="V377" s="149"/>
      <c r="W377" s="149"/>
      <c r="X377" s="150">
        <f t="shared" si="1"/>
        <v>1.584367573</v>
      </c>
      <c r="Y377" s="150">
        <f t="shared" si="2"/>
        <v>-1.584367573</v>
      </c>
    </row>
    <row r="378" ht="15.75" customHeight="1">
      <c r="A378" s="119">
        <v>377.0</v>
      </c>
      <c r="B378" s="143" t="str">
        <f t="array" ref="B378">index(Systems!$A:$E,match($A378,Systems!$A:$A,),match(B$1,Systems!$2:$2,))&amp;if(not(isblank(index(Systems!$A:$E,match($A378,Systems!$A:$A,),match(Systems!$C$2,Systems!$2:$2,))))," ["&amp;index(Systems!$A:$E,match($A378,Systems!$A:$A,),match(Systems!$C$2,Systems!$2:$2,))&amp;"]",)</f>
        <v>Bountiful Harvest</v>
      </c>
      <c r="C378" s="144">
        <f t="array" ref="C378">round((F378-average(I378,L378,O378,R378,U378))*X378+if($B378=$H378,0,iferror(average(vlookup({$H378,$K378,$N378,$Q378,$T378},$B:$D,column(B$1),0)),index(C:C,match($H378,$B:$B,)))),3)</f>
        <v>-137.281</v>
      </c>
      <c r="D378" s="144">
        <f t="array" ref="D378">round((G378-average(J378,M378,P378,S378,V378))*Y378+if($B378=$H378,0,iferror(average(vlookup({$H378,$K378,$N378,$Q378,$T378},$B:$D,column(C$1),0)),index(D:D,match($H378,$B:$B,)))),3)</f>
        <v>261.032</v>
      </c>
      <c r="E378" s="145">
        <v>2764.0</v>
      </c>
      <c r="F378" s="146">
        <v>601.802</v>
      </c>
      <c r="G378" s="146">
        <v>241.335</v>
      </c>
      <c r="H378" s="147" t="s">
        <v>404</v>
      </c>
      <c r="I378" s="146">
        <v>688.449</v>
      </c>
      <c r="J378" s="146">
        <v>406.09</v>
      </c>
      <c r="K378" s="148"/>
      <c r="L378" s="149"/>
      <c r="M378" s="149"/>
      <c r="N378" s="148"/>
      <c r="O378" s="149"/>
      <c r="P378" s="149"/>
      <c r="Q378" s="148"/>
      <c r="R378" s="149"/>
      <c r="S378" s="149"/>
      <c r="T378" s="148"/>
      <c r="U378" s="149"/>
      <c r="V378" s="149"/>
      <c r="W378" s="149"/>
      <c r="X378" s="150">
        <f t="shared" si="1"/>
        <v>1.584367573</v>
      </c>
      <c r="Y378" s="150">
        <f t="shared" si="2"/>
        <v>-1.584367573</v>
      </c>
    </row>
    <row r="379" ht="15.75" customHeight="1">
      <c r="A379" s="119">
        <v>378.0</v>
      </c>
      <c r="B379" s="143" t="str">
        <f t="array" ref="B379">index(Systems!$A:$E,match($A379,Systems!$A:$A,),match(B$1,Systems!$2:$2,))&amp;if(not(isblank(index(Systems!$A:$E,match($A379,Systems!$A:$A,),match(Systems!$C$2,Systems!$2:$2,))))," ["&amp;index(Systems!$A:$E,match($A379,Systems!$A:$A,),match(Systems!$C$2,Systems!$2:$2,))&amp;"]",)</f>
        <v>Bowang</v>
      </c>
      <c r="C379" s="144">
        <f t="array" ref="C379">round((F379-average(I379,L379,O379,R379,U379))*X379+if($B379=$H379,0,iferror(average(vlookup({$H379,$K379,$N379,$Q379,$T379},$B:$D,column(B$1),0)),index(C:C,match($H379,$B:$B,)))),3)</f>
        <v>-315.093</v>
      </c>
      <c r="D379" s="144">
        <f t="array" ref="D379">round((G379-average(J379,M379,P379,S379,V379))*Y379+if($B379=$H379,0,iferror(average(vlookup({$H379,$K379,$N379,$Q379,$T379},$B:$D,column(C$1),0)),index(D:D,match($H379,$B:$B,)))),3)</f>
        <v>-159.326</v>
      </c>
      <c r="E379" s="145">
        <v>2764.0</v>
      </c>
      <c r="F379" s="146">
        <v>489.573</v>
      </c>
      <c r="G379" s="146">
        <v>506.651</v>
      </c>
      <c r="H379" s="147" t="s">
        <v>404</v>
      </c>
      <c r="I379" s="146">
        <v>688.449</v>
      </c>
      <c r="J379" s="146">
        <v>406.09</v>
      </c>
      <c r="K379" s="148"/>
      <c r="L379" s="149"/>
      <c r="M379" s="149"/>
      <c r="N379" s="148"/>
      <c r="O379" s="149"/>
      <c r="P379" s="149"/>
      <c r="Q379" s="148"/>
      <c r="R379" s="149"/>
      <c r="S379" s="149"/>
      <c r="T379" s="148"/>
      <c r="U379" s="149"/>
      <c r="V379" s="149"/>
      <c r="W379" s="149"/>
      <c r="X379" s="150">
        <f t="shared" si="1"/>
        <v>1.584367573</v>
      </c>
      <c r="Y379" s="150">
        <f t="shared" si="2"/>
        <v>-1.584367573</v>
      </c>
    </row>
    <row r="380" ht="15.75" customHeight="1">
      <c r="A380" s="119">
        <v>379.0</v>
      </c>
      <c r="B380" s="143" t="str">
        <f t="array" ref="B380">index(Systems!$A:$E,match($A380,Systems!$A:$A,),match(B$1,Systems!$2:$2,))&amp;if(not(isblank(index(Systems!$A:$E,match($A380,Systems!$A:$A,),match(Systems!$C$2,Systems!$2:$2,))))," ["&amp;index(Systems!$A:$E,match($A380,Systems!$A:$A,),match(Systems!$C$2,Systems!$2:$2,))&amp;"]",)</f>
        <v>Braben's Frontier</v>
      </c>
      <c r="C380" s="144">
        <f t="array" ref="C380">round((F380-average(I380,L380,O380,R380,U380))*X380+if($B380=$H380,0,iferror(average(vlookup({$H380,$K380,$N380,$Q380,$T380},$B:$D,column(B$1),0)),index(C:C,match($H380,$B:$B,)))),3)</f>
        <v>580.482</v>
      </c>
      <c r="D380" s="144">
        <f t="array" ref="D380">round((G380-average(J380,M380,P380,S380,V380))*Y380+if($B380=$H380,0,iferror(average(vlookup({$H380,$K380,$N380,$Q380,$T380},$B:$D,column(C$1),0)),index(D:D,match($H380,$B:$B,)))),3)</f>
        <v>206.47</v>
      </c>
      <c r="E380" s="145">
        <v>2764.0</v>
      </c>
      <c r="F380" s="146">
        <v>1054.83</v>
      </c>
      <c r="G380" s="146">
        <v>275.773</v>
      </c>
      <c r="H380" s="147" t="s">
        <v>404</v>
      </c>
      <c r="I380" s="146">
        <v>688.449</v>
      </c>
      <c r="J380" s="146">
        <v>406.09</v>
      </c>
      <c r="K380" s="148"/>
      <c r="L380" s="149"/>
      <c r="M380" s="149"/>
      <c r="N380" s="148"/>
      <c r="O380" s="149"/>
      <c r="P380" s="149"/>
      <c r="Q380" s="148"/>
      <c r="R380" s="149"/>
      <c r="S380" s="149"/>
      <c r="T380" s="148"/>
      <c r="U380" s="149"/>
      <c r="V380" s="149"/>
      <c r="W380" s="149"/>
      <c r="X380" s="150">
        <f t="shared" si="1"/>
        <v>1.584367573</v>
      </c>
      <c r="Y380" s="150">
        <f t="shared" si="2"/>
        <v>-1.584367573</v>
      </c>
    </row>
    <row r="381" ht="15.75" customHeight="1">
      <c r="A381" s="119">
        <v>380.0</v>
      </c>
      <c r="B381" s="143" t="str">
        <f t="array" ref="B381">index(Systems!$A:$E,match($A381,Systems!$A:$A,),match(B$1,Systems!$2:$2,))&amp;if(not(isblank(index(Systems!$A:$E,match($A381,Systems!$A:$A,),match(Systems!$C$2,Systems!$2:$2,))))," ["&amp;index(Systems!$A:$E,match($A381,Systems!$A:$A,),match(Systems!$C$2,Systems!$2:$2,))&amp;"]",)</f>
        <v>Brabent</v>
      </c>
      <c r="C381" s="144">
        <f t="array" ref="C381">round((F381-average(I381,L381,O381,R381,U381))*X381+if($B381=$H381,0,iferror(average(vlookup({$H381,$K381,$N381,$Q381,$T381},$B:$D,column(B$1),0)),index(C:C,match($H381,$B:$B,)))),3)</f>
        <v>174.029</v>
      </c>
      <c r="D381" s="144">
        <f t="array" ref="D381">round((G381-average(J381,M381,P381,S381,V381))*Y381+if($B381=$H381,0,iferror(average(vlookup({$H381,$K381,$N381,$Q381,$T381},$B:$D,column(C$1),0)),index(D:D,match($H381,$B:$B,)))),3)</f>
        <v>-192.577</v>
      </c>
      <c r="E381" s="145">
        <v>2764.0</v>
      </c>
      <c r="F381" s="146">
        <v>798.29</v>
      </c>
      <c r="G381" s="146">
        <v>527.638</v>
      </c>
      <c r="H381" s="147" t="s">
        <v>404</v>
      </c>
      <c r="I381" s="146">
        <v>688.449</v>
      </c>
      <c r="J381" s="146">
        <v>406.09</v>
      </c>
      <c r="K381" s="148"/>
      <c r="L381" s="149"/>
      <c r="M381" s="149"/>
      <c r="N381" s="148"/>
      <c r="O381" s="149"/>
      <c r="P381" s="149"/>
      <c r="Q381" s="148"/>
      <c r="R381" s="149"/>
      <c r="S381" s="149"/>
      <c r="T381" s="148"/>
      <c r="U381" s="149"/>
      <c r="V381" s="149"/>
      <c r="W381" s="149"/>
      <c r="X381" s="150">
        <f t="shared" si="1"/>
        <v>1.584367573</v>
      </c>
      <c r="Y381" s="150">
        <f t="shared" si="2"/>
        <v>-1.584367573</v>
      </c>
    </row>
    <row r="382" ht="15.75" customHeight="1">
      <c r="A382" s="119">
        <v>381.0</v>
      </c>
      <c r="B382" s="143" t="str">
        <f t="array" ref="B382">index(Systems!$A:$E,match($A382,Systems!$A:$A,),match(B$1,Systems!$2:$2,))&amp;if(not(isblank(index(Systems!$A:$E,match($A382,Systems!$A:$A,),match(Systems!$C$2,Systems!$2:$2,))))," ["&amp;index(Systems!$A:$E,match($A382,Systems!$A:$A,),match(Systems!$C$2,Systems!$2:$2,))&amp;"]",)</f>
        <v>Brailsford</v>
      </c>
      <c r="C382" s="144">
        <f t="array" ref="C382">round((F382-average(I382,L382,O382,R382,U382))*X382+if($B382=$H382,0,iferror(average(vlookup({$H382,$K382,$N382,$Q382,$T382},$B:$D,column(B$1),0)),index(C:C,match($H382,$B:$B,)))),3)</f>
        <v>327.49</v>
      </c>
      <c r="D382" s="144">
        <f t="array" ref="D382">round((G382-average(J382,M382,P382,S382,V382))*Y382+if($B382=$H382,0,iferror(average(vlookup({$H382,$K382,$N382,$Q382,$T382},$B:$D,column(C$1),0)),index(D:D,match($H382,$B:$B,)))),3)</f>
        <v>385.138</v>
      </c>
      <c r="E382" s="145">
        <v>2764.0</v>
      </c>
      <c r="F382" s="146">
        <v>895.15</v>
      </c>
      <c r="G382" s="146">
        <v>163.004</v>
      </c>
      <c r="H382" s="147" t="s">
        <v>404</v>
      </c>
      <c r="I382" s="146">
        <v>688.449</v>
      </c>
      <c r="J382" s="146">
        <v>406.09</v>
      </c>
      <c r="K382" s="148"/>
      <c r="L382" s="149"/>
      <c r="M382" s="149"/>
      <c r="N382" s="148"/>
      <c r="O382" s="149"/>
      <c r="P382" s="149"/>
      <c r="Q382" s="148"/>
      <c r="R382" s="149"/>
      <c r="S382" s="149"/>
      <c r="T382" s="148"/>
      <c r="U382" s="149"/>
      <c r="V382" s="149"/>
      <c r="W382" s="149"/>
      <c r="X382" s="150">
        <f t="shared" si="1"/>
        <v>1.584367573</v>
      </c>
      <c r="Y382" s="150">
        <f t="shared" si="2"/>
        <v>-1.584367573</v>
      </c>
    </row>
    <row r="383" ht="15.75" customHeight="1">
      <c r="A383" s="119">
        <v>382.0</v>
      </c>
      <c r="B383" s="143" t="str">
        <f t="array" ref="B383">index(Systems!$A:$E,match($A383,Systems!$A:$A,),match(B$1,Systems!$2:$2,))&amp;if(not(isblank(index(Systems!$A:$E,match($A383,Systems!$A:$A,),match(Systems!$C$2,Systems!$2:$2,))))," ["&amp;index(Systems!$A:$E,match($A383,Systems!$A:$A,),match(Systems!$C$2,Systems!$2:$2,))&amp;"]",)</f>
        <v>Branzoll</v>
      </c>
      <c r="C383" s="144">
        <f t="array" ref="C383">round((F383-average(I383,L383,O383,R383,U383))*X383+if($B383=$H383,0,iferror(average(vlookup({$H383,$K383,$N383,$Q383,$T383},$B:$D,column(B$1),0)),index(C:C,match($H383,$B:$B,)))),3)</f>
        <v>207.085</v>
      </c>
      <c r="D383" s="144">
        <f t="array" ref="D383">round((G383-average(J383,M383,P383,S383,V383))*Y383+if($B383=$H383,0,iferror(average(vlookup({$H383,$K383,$N383,$Q383,$T383},$B:$D,column(C$1),0)),index(D:D,match($H383,$B:$B,)))),3)</f>
        <v>-175.168</v>
      </c>
      <c r="E383" s="145">
        <v>2764.0</v>
      </c>
      <c r="F383" s="146">
        <v>819.154</v>
      </c>
      <c r="G383" s="146">
        <v>516.65</v>
      </c>
      <c r="H383" s="147" t="s">
        <v>404</v>
      </c>
      <c r="I383" s="146">
        <v>688.449</v>
      </c>
      <c r="J383" s="146">
        <v>406.09</v>
      </c>
      <c r="K383" s="148"/>
      <c r="L383" s="149"/>
      <c r="M383" s="149"/>
      <c r="N383" s="148"/>
      <c r="O383" s="149"/>
      <c r="P383" s="149"/>
      <c r="Q383" s="148"/>
      <c r="R383" s="149"/>
      <c r="S383" s="149"/>
      <c r="T383" s="148"/>
      <c r="U383" s="149"/>
      <c r="V383" s="149"/>
      <c r="W383" s="149"/>
      <c r="X383" s="150">
        <f t="shared" si="1"/>
        <v>1.584367573</v>
      </c>
      <c r="Y383" s="150">
        <f t="shared" si="2"/>
        <v>-1.584367573</v>
      </c>
    </row>
    <row r="384" ht="15.75" customHeight="1">
      <c r="A384" s="119">
        <v>383.0</v>
      </c>
      <c r="B384" s="143" t="str">
        <f t="array" ref="B384">index(Systems!$A:$E,match($A384,Systems!$A:$A,),match(B$1,Systems!$2:$2,))&amp;if(not(isblank(index(Systems!$A:$E,match($A384,Systems!$A:$A,),match(Systems!$C$2,Systems!$2:$2,))))," ["&amp;index(Systems!$A:$E,match($A384,Systems!$A:$A,),match(Systems!$C$2,Systems!$2:$2,))&amp;"]",)</f>
        <v>Brasha</v>
      </c>
      <c r="C384" s="144">
        <f t="array" ref="C384">round((F384-average(I384,L384,O384,R384,U384))*X384+if($B384=$H384,0,iferror(average(vlookup({$H384,$K384,$N384,$Q384,$T384},$B:$D,column(B$1),0)),index(C:C,match($H384,$B:$B,)))),3)</f>
        <v>436.566</v>
      </c>
      <c r="D384" s="144">
        <f t="array" ref="D384">round((G384-average(J384,M384,P384,S384,V384))*Y384+if($B384=$H384,0,iferror(average(vlookup({$H384,$K384,$N384,$Q384,$T384},$B:$D,column(C$1),0)),index(D:D,match($H384,$B:$B,)))),3)</f>
        <v>194.866</v>
      </c>
      <c r="E384" s="145">
        <v>2764.0</v>
      </c>
      <c r="F384" s="146">
        <v>963.995</v>
      </c>
      <c r="G384" s="146">
        <v>283.097</v>
      </c>
      <c r="H384" s="147" t="s">
        <v>404</v>
      </c>
      <c r="I384" s="146">
        <v>688.449</v>
      </c>
      <c r="J384" s="146">
        <v>406.09</v>
      </c>
      <c r="K384" s="148"/>
      <c r="L384" s="149"/>
      <c r="M384" s="149"/>
      <c r="N384" s="148"/>
      <c r="O384" s="149"/>
      <c r="P384" s="149"/>
      <c r="Q384" s="148"/>
      <c r="R384" s="149"/>
      <c r="S384" s="149"/>
      <c r="T384" s="148"/>
      <c r="U384" s="149"/>
      <c r="V384" s="149"/>
      <c r="W384" s="149"/>
      <c r="X384" s="150">
        <f t="shared" si="1"/>
        <v>1.584367573</v>
      </c>
      <c r="Y384" s="150">
        <f t="shared" si="2"/>
        <v>-1.584367573</v>
      </c>
    </row>
    <row r="385" ht="15.75" customHeight="1">
      <c r="A385" s="119">
        <v>384.0</v>
      </c>
      <c r="B385" s="143" t="str">
        <f t="array" ref="B385">index(Systems!$A:$E,match($A385,Systems!$A:$A,),match(B$1,Systems!$2:$2,))&amp;if(not(isblank(index(Systems!$A:$E,match($A385,Systems!$A:$A,),match(Systems!$C$2,Systems!$2:$2,))))," ["&amp;index(Systems!$A:$E,match($A385,Systems!$A:$A,),match(Systems!$C$2,Systems!$2:$2,))&amp;"]",)</f>
        <v>Braum</v>
      </c>
      <c r="C385" s="144">
        <f t="array" ref="C385">round((F385-average(I385,L385,O385,R385,U385))*X385+if($B385=$H385,0,iferror(average(vlookup({$H385,$K385,$N385,$Q385,$T385},$B:$D,column(B$1),0)),index(C:C,match($H385,$B:$B,)))),3)</f>
        <v>103.719</v>
      </c>
      <c r="D385" s="144">
        <f t="array" ref="D385">round((G385-average(J385,M385,P385,S385,V385))*Y385+if($B385=$H385,0,iferror(average(vlookup({$H385,$K385,$N385,$Q385,$T385},$B:$D,column(C$1),0)),index(D:D,match($H385,$B:$B,)))),3)</f>
        <v>-315.56</v>
      </c>
      <c r="E385" s="145">
        <v>2764.0</v>
      </c>
      <c r="F385" s="146">
        <v>753.913</v>
      </c>
      <c r="G385" s="146">
        <v>605.261</v>
      </c>
      <c r="H385" s="147" t="s">
        <v>404</v>
      </c>
      <c r="I385" s="146">
        <v>688.449</v>
      </c>
      <c r="J385" s="146">
        <v>406.09</v>
      </c>
      <c r="K385" s="148"/>
      <c r="L385" s="149"/>
      <c r="M385" s="149"/>
      <c r="N385" s="148"/>
      <c r="O385" s="149"/>
      <c r="P385" s="149"/>
      <c r="Q385" s="148"/>
      <c r="R385" s="149"/>
      <c r="S385" s="149"/>
      <c r="T385" s="148"/>
      <c r="U385" s="149"/>
      <c r="V385" s="149"/>
      <c r="W385" s="149"/>
      <c r="X385" s="150">
        <f t="shared" si="1"/>
        <v>1.584367573</v>
      </c>
      <c r="Y385" s="150">
        <f t="shared" si="2"/>
        <v>-1.584367573</v>
      </c>
    </row>
    <row r="386" ht="15.75" customHeight="1">
      <c r="A386" s="119">
        <v>385.0</v>
      </c>
      <c r="B386" s="143" t="str">
        <f t="array" ref="B386">index(Systems!$A:$E,match($A386,Systems!$A:$A,),match(B$1,Systems!$2:$2,))&amp;if(not(isblank(index(Systems!$A:$E,match($A386,Systems!$A:$A,),match(Systems!$C$2,Systems!$2:$2,))))," ["&amp;index(Systems!$A:$E,match($A386,Systems!$A:$A,),match(Systems!$C$2,Systems!$2:$2,))&amp;"]",)</f>
        <v>Braunton</v>
      </c>
      <c r="C386" s="144">
        <f t="array" ref="C386">round((F386-average(I386,L386,O386,R386,U386))*X386+if($B386=$H386,0,iferror(average(vlookup({$H386,$K386,$N386,$Q386,$T386},$B:$D,column(B$1),0)),index(C:C,match($H386,$B:$B,)))),3)</f>
        <v>129.24</v>
      </c>
      <c r="D386" s="144">
        <f t="array" ref="D386">round((G386-average(J386,M386,P386,S386,V386))*Y386+if($B386=$H386,0,iferror(average(vlookup({$H386,$K386,$N386,$Q386,$T386},$B:$D,column(C$1),0)),index(D:D,match($H386,$B:$B,)))),3)</f>
        <v>237.243</v>
      </c>
      <c r="E386" s="145">
        <v>2764.0</v>
      </c>
      <c r="F386" s="146">
        <v>770.021</v>
      </c>
      <c r="G386" s="146">
        <v>256.35</v>
      </c>
      <c r="H386" s="147" t="s">
        <v>404</v>
      </c>
      <c r="I386" s="146">
        <v>688.449</v>
      </c>
      <c r="J386" s="146">
        <v>406.09</v>
      </c>
      <c r="K386" s="148"/>
      <c r="L386" s="149"/>
      <c r="M386" s="149"/>
      <c r="N386" s="148"/>
      <c r="O386" s="149"/>
      <c r="P386" s="149"/>
      <c r="Q386" s="148"/>
      <c r="R386" s="149"/>
      <c r="S386" s="149"/>
      <c r="T386" s="148"/>
      <c r="U386" s="149"/>
      <c r="V386" s="149"/>
      <c r="W386" s="149"/>
      <c r="X386" s="150">
        <f t="shared" si="1"/>
        <v>1.584367573</v>
      </c>
      <c r="Y386" s="150">
        <f t="shared" si="2"/>
        <v>-1.584367573</v>
      </c>
    </row>
    <row r="387" ht="15.75" customHeight="1">
      <c r="A387" s="119">
        <v>386.0</v>
      </c>
      <c r="B387" s="143" t="str">
        <f t="array" ref="B387">index(Systems!$A:$E,match($A387,Systems!$A:$A,),match(B$1,Systems!$2:$2,))&amp;if(not(isblank(index(Systems!$A:$E,match($A387,Systems!$A:$A,),match(Systems!$C$2,Systems!$2:$2,))))," ["&amp;index(Systems!$A:$E,match($A387,Systems!$A:$A,),match(Systems!$C$2,Systems!$2:$2,))&amp;"]",)</f>
        <v>Breed</v>
      </c>
      <c r="C387" s="144">
        <f t="array" ref="C387">round((F387-average(I387,L387,O387,R387,U387))*X387+if($B387=$H387,0,iferror(average(vlookup({$H387,$K387,$N387,$Q387,$T387},$B:$D,column(B$1),0)),index(C:C,match($H387,$B:$B,)))),3)</f>
        <v>195.41</v>
      </c>
      <c r="D387" s="144">
        <f t="array" ref="D387">round((G387-average(J387,M387,P387,S387,V387))*Y387+if($B387=$H387,0,iferror(average(vlookup({$H387,$K387,$N387,$Q387,$T387},$B:$D,column(C$1),0)),index(D:D,match($H387,$B:$B,)))),3)</f>
        <v>39.755</v>
      </c>
      <c r="E387" s="145">
        <v>2764.0</v>
      </c>
      <c r="F387" s="146">
        <v>811.785</v>
      </c>
      <c r="G387" s="146">
        <v>380.998</v>
      </c>
      <c r="H387" s="147" t="s">
        <v>404</v>
      </c>
      <c r="I387" s="146">
        <v>688.449</v>
      </c>
      <c r="J387" s="146">
        <v>406.09</v>
      </c>
      <c r="K387" s="148"/>
      <c r="L387" s="149"/>
      <c r="M387" s="149"/>
      <c r="N387" s="148"/>
      <c r="O387" s="149"/>
      <c r="P387" s="149"/>
      <c r="Q387" s="148"/>
      <c r="R387" s="149"/>
      <c r="S387" s="149"/>
      <c r="T387" s="148"/>
      <c r="U387" s="149"/>
      <c r="V387" s="149"/>
      <c r="W387" s="149"/>
      <c r="X387" s="150">
        <f t="shared" si="1"/>
        <v>1.584367573</v>
      </c>
      <c r="Y387" s="150">
        <f t="shared" si="2"/>
        <v>-1.584367573</v>
      </c>
    </row>
    <row r="388" ht="15.75" customHeight="1">
      <c r="A388" s="119">
        <v>387.0</v>
      </c>
      <c r="B388" s="143" t="str">
        <f t="array" ref="B388">index(Systems!$A:$E,match($A388,Systems!$A:$A,),match(B$1,Systems!$2:$2,))&amp;if(not(isblank(index(Systems!$A:$E,match($A388,Systems!$A:$A,),match(Systems!$C$2,Systems!$2:$2,))))," ["&amp;index(Systems!$A:$E,match($A388,Systems!$A:$A,),match(Systems!$C$2,Systems!$2:$2,))&amp;"]",)</f>
        <v>Bremen [RW]</v>
      </c>
      <c r="C388" s="144">
        <f t="array" ref="C388">round((F388-average(I388,L388,O388,R388,U388))*X388+if($B388=$H388,0,iferror(average(vlookup({$H388,$K388,$N388,$Q388,$T388},$B:$D,column(B$1),0)),index(C:C,match($H388,$B:$B,)))),3)</f>
        <v>-472.113</v>
      </c>
      <c r="D388" s="144">
        <f t="array" ref="D388">round((G388-average(J388,M388,P388,S388,V388))*Y388+if($B388=$H388,0,iferror(average(vlookup({$H388,$K388,$N388,$Q388,$T388},$B:$D,column(C$1),0)),index(D:D,match($H388,$B:$B,)))),3)</f>
        <v>338.415</v>
      </c>
      <c r="E388" s="145">
        <v>2764.0</v>
      </c>
      <c r="F388" s="146">
        <v>390.467</v>
      </c>
      <c r="G388" s="146">
        <v>192.494</v>
      </c>
      <c r="H388" s="147" t="s">
        <v>404</v>
      </c>
      <c r="I388" s="146">
        <v>688.449</v>
      </c>
      <c r="J388" s="146">
        <v>406.09</v>
      </c>
      <c r="K388" s="148"/>
      <c r="L388" s="149"/>
      <c r="M388" s="149"/>
      <c r="N388" s="148"/>
      <c r="O388" s="149"/>
      <c r="P388" s="149"/>
      <c r="Q388" s="148"/>
      <c r="R388" s="149"/>
      <c r="S388" s="149"/>
      <c r="T388" s="148"/>
      <c r="U388" s="149"/>
      <c r="V388" s="149"/>
      <c r="W388" s="149"/>
      <c r="X388" s="150">
        <f t="shared" si="1"/>
        <v>1.584367573</v>
      </c>
      <c r="Y388" s="150">
        <f t="shared" si="2"/>
        <v>-1.584367573</v>
      </c>
    </row>
    <row r="389" ht="15.75" customHeight="1">
      <c r="A389" s="119">
        <v>388.0</v>
      </c>
      <c r="B389" s="143" t="str">
        <f t="array" ref="B389">index(Systems!$A:$E,match($A389,Systems!$A:$A,),match(B$1,Systems!$2:$2,))&amp;if(not(isblank(index(Systems!$A:$E,match($A389,Systems!$A:$A,),match(Systems!$C$2,Systems!$2:$2,))))," ["&amp;index(Systems!$A:$E,match($A389,Systems!$A:$A,),match(Systems!$C$2,Systems!$2:$2,))&amp;"]",)</f>
        <v>Bremond</v>
      </c>
      <c r="C389" s="144">
        <f t="array" ref="C389">round((F389-average(I389,L389,O389,R389,U389))*X389+if($B389=$H389,0,iferror(average(vlookup({$H389,$K389,$N389,$Q389,$T389},$B:$D,column(B$1),0)),index(C:C,match($H389,$B:$B,)))),3)</f>
        <v>388.248</v>
      </c>
      <c r="D389" s="144">
        <f t="array" ref="D389">round((G389-average(J389,M389,P389,S389,V389))*Y389+if($B389=$H389,0,iferror(average(vlookup({$H389,$K389,$N389,$Q389,$T389},$B:$D,column(C$1),0)),index(D:D,match($H389,$B:$B,)))),3)</f>
        <v>58.63</v>
      </c>
      <c r="E389" s="145">
        <v>2764.0</v>
      </c>
      <c r="F389" s="146">
        <v>933.498</v>
      </c>
      <c r="G389" s="146">
        <v>369.085</v>
      </c>
      <c r="H389" s="147" t="s">
        <v>404</v>
      </c>
      <c r="I389" s="146">
        <v>688.449</v>
      </c>
      <c r="J389" s="146">
        <v>406.09</v>
      </c>
      <c r="K389" s="148"/>
      <c r="L389" s="149"/>
      <c r="M389" s="149"/>
      <c r="N389" s="148"/>
      <c r="O389" s="149"/>
      <c r="P389" s="149"/>
      <c r="Q389" s="148"/>
      <c r="R389" s="149"/>
      <c r="S389" s="149"/>
      <c r="T389" s="148"/>
      <c r="U389" s="149"/>
      <c r="V389" s="149"/>
      <c r="W389" s="149"/>
      <c r="X389" s="150">
        <f t="shared" si="1"/>
        <v>1.584367573</v>
      </c>
      <c r="Y389" s="150">
        <f t="shared" si="2"/>
        <v>-1.584367573</v>
      </c>
    </row>
    <row r="390" ht="15.75" customHeight="1">
      <c r="A390" s="119">
        <v>389.0</v>
      </c>
      <c r="B390" s="143" t="str">
        <f t="array" ref="B390">index(Systems!$A:$E,match($A390,Systems!$A:$A,),match(B$1,Systems!$2:$2,))&amp;if(not(isblank(index(Systems!$A:$E,match($A390,Systems!$A:$A,),match(Systems!$C$2,Systems!$2:$2,))))," ["&amp;index(Systems!$A:$E,match($A390,Systems!$A:$A,),match(Systems!$C$2,Systems!$2:$2,))&amp;"]",)</f>
        <v>Brest</v>
      </c>
      <c r="C390" s="144">
        <f t="array" ref="C390">round((F390-average(I390,L390,O390,R390,U390))*X390+if($B390=$H390,0,iferror(average(vlookup({$H390,$K390,$N390,$Q390,$T390},$B:$D,column(B$1),0)),index(C:C,match($H390,$B:$B,)))),3)</f>
        <v>30.759</v>
      </c>
      <c r="D390" s="144">
        <f t="array" ref="D390">round((G390-average(J390,M390,P390,S390,V390))*Y390+if($B390=$H390,0,iferror(average(vlookup({$H390,$K390,$N390,$Q390,$T390},$B:$D,column(C$1),0)),index(D:D,match($H390,$B:$B,)))),3)</f>
        <v>-303.5</v>
      </c>
      <c r="E390" s="145">
        <v>2764.0</v>
      </c>
      <c r="F390" s="146">
        <v>707.863</v>
      </c>
      <c r="G390" s="146">
        <v>597.649</v>
      </c>
      <c r="H390" s="147" t="s">
        <v>404</v>
      </c>
      <c r="I390" s="146">
        <v>688.449</v>
      </c>
      <c r="J390" s="146">
        <v>406.09</v>
      </c>
      <c r="K390" s="148"/>
      <c r="L390" s="149"/>
      <c r="M390" s="149"/>
      <c r="N390" s="148"/>
      <c r="O390" s="149"/>
      <c r="P390" s="149"/>
      <c r="Q390" s="148"/>
      <c r="R390" s="149"/>
      <c r="S390" s="149"/>
      <c r="T390" s="148"/>
      <c r="U390" s="149"/>
      <c r="V390" s="149"/>
      <c r="W390" s="149"/>
      <c r="X390" s="150">
        <f t="shared" si="1"/>
        <v>1.584367573</v>
      </c>
      <c r="Y390" s="150">
        <f t="shared" si="2"/>
        <v>-1.584367573</v>
      </c>
    </row>
    <row r="391" ht="15.75" customHeight="1">
      <c r="A391" s="119">
        <v>390.0</v>
      </c>
      <c r="B391" s="143" t="str">
        <f t="array" ref="B391">index(Systems!$A:$E,match($A391,Systems!$A:$A,),match(B$1,Systems!$2:$2,))&amp;if(not(isblank(index(Systems!$A:$E,match($A391,Systems!$A:$A,),match(Systems!$C$2,Systems!$2:$2,))))," ["&amp;index(Systems!$A:$E,match($A391,Systems!$A:$A,),match(Systems!$C$2,Systems!$2:$2,))&amp;"]",)</f>
        <v>Breukelen</v>
      </c>
      <c r="C391" s="144">
        <f t="array" ref="C391">round((F391-average(I391,L391,O391,R391,U391))*X391+if($B391=$H391,0,iferror(average(vlookup({$H391,$K391,$N391,$Q391,$T391},$B:$D,column(B$1),0)),index(C:C,match($H391,$B:$B,)))),3)</f>
        <v>-88.149</v>
      </c>
      <c r="D391" s="144">
        <f t="array" ref="D391">round((G391-average(J391,M391,P391,S391,V391))*Y391+if($B391=$H391,0,iferror(average(vlookup({$H391,$K391,$N391,$Q391,$T391},$B:$D,column(C$1),0)),index(D:D,match($H391,$B:$B,)))),3)</f>
        <v>141.349</v>
      </c>
      <c r="E391" s="145">
        <v>2764.0</v>
      </c>
      <c r="F391" s="146">
        <v>632.812</v>
      </c>
      <c r="G391" s="146">
        <v>316.875</v>
      </c>
      <c r="H391" s="147" t="s">
        <v>404</v>
      </c>
      <c r="I391" s="146">
        <v>688.449</v>
      </c>
      <c r="J391" s="146">
        <v>406.09</v>
      </c>
      <c r="K391" s="148"/>
      <c r="L391" s="149"/>
      <c r="M391" s="149"/>
      <c r="N391" s="148"/>
      <c r="O391" s="149"/>
      <c r="P391" s="149"/>
      <c r="Q391" s="148"/>
      <c r="R391" s="149"/>
      <c r="S391" s="149"/>
      <c r="T391" s="148"/>
      <c r="U391" s="149"/>
      <c r="V391" s="149"/>
      <c r="W391" s="149"/>
      <c r="X391" s="150">
        <f t="shared" si="1"/>
        <v>1.584367573</v>
      </c>
      <c r="Y391" s="150">
        <f t="shared" si="2"/>
        <v>-1.584367573</v>
      </c>
    </row>
    <row r="392" ht="15.75" customHeight="1">
      <c r="A392" s="119">
        <v>391.0</v>
      </c>
      <c r="B392" s="143" t="str">
        <f t="array" ref="B392">index(Systems!$A:$E,match($A392,Systems!$A:$A,),match(B$1,Systems!$2:$2,))&amp;if(not(isblank(index(Systems!$A:$E,match($A392,Systems!$A:$A,),match(Systems!$C$2,Systems!$2:$2,))))," ["&amp;index(Systems!$A:$E,match($A392,Systems!$A:$A,),match(Systems!$C$2,Systems!$2:$2,))&amp;"]",)</f>
        <v>Brighton</v>
      </c>
      <c r="C392" s="144">
        <f t="array" ref="C392">round((F392-average(I392,L392,O392,R392,U392))*X392+if($B392=$H392,0,iferror(average(vlookup({$H392,$K392,$N392,$Q392,$T392},$B:$D,column(B$1),0)),index(C:C,match($H392,$B:$B,)))),3)</f>
        <v>79.087</v>
      </c>
      <c r="D392" s="144">
        <f t="array" ref="D392">round((G392-average(J392,M392,P392,S392,V392))*Y392+if($B392=$H392,0,iferror(average(vlookup({$H392,$K392,$N392,$Q392,$T392},$B:$D,column(C$1),0)),index(D:D,match($H392,$B:$B,)))),3)</f>
        <v>-200.359</v>
      </c>
      <c r="E392" s="145">
        <v>2764.0</v>
      </c>
      <c r="F392" s="146">
        <v>738.366</v>
      </c>
      <c r="G392" s="146">
        <v>532.55</v>
      </c>
      <c r="H392" s="147" t="s">
        <v>404</v>
      </c>
      <c r="I392" s="146">
        <v>688.449</v>
      </c>
      <c r="J392" s="146">
        <v>406.09</v>
      </c>
      <c r="K392" s="148"/>
      <c r="L392" s="149"/>
      <c r="M392" s="149"/>
      <c r="N392" s="148"/>
      <c r="O392" s="149"/>
      <c r="P392" s="149"/>
      <c r="Q392" s="148"/>
      <c r="R392" s="149"/>
      <c r="S392" s="149"/>
      <c r="T392" s="148"/>
      <c r="U392" s="149"/>
      <c r="V392" s="149"/>
      <c r="W392" s="149"/>
      <c r="X392" s="150">
        <f t="shared" si="1"/>
        <v>1.584367573</v>
      </c>
      <c r="Y392" s="150">
        <f t="shared" si="2"/>
        <v>-1.584367573</v>
      </c>
    </row>
    <row r="393" ht="15.75" customHeight="1">
      <c r="A393" s="119">
        <v>392.0</v>
      </c>
      <c r="B393" s="143" t="str">
        <f t="array" ref="B393">index(Systems!$A:$E,match($A393,Systems!$A:$A,),match(B$1,Systems!$2:$2,))&amp;if(not(isblank(index(Systems!$A:$E,match($A393,Systems!$A:$A,),match(Systems!$C$2,Systems!$2:$2,))))," ["&amp;index(Systems!$A:$E,match($A393,Systems!$A:$A,),match(Systems!$C$2,Systems!$2:$2,))&amp;"]",)</f>
        <v>Brihuega</v>
      </c>
      <c r="C393" s="144">
        <f t="array" ref="C393">round((F393-average(I393,L393,O393,R393,U393))*X393+if($B393=$H393,0,iferror(average(vlookup({$H393,$K393,$N393,$Q393,$T393},$B:$D,column(B$1),0)),index(C:C,match($H393,$B:$B,)))),3)</f>
        <v>354.897</v>
      </c>
      <c r="D393" s="144">
        <f t="array" ref="D393">round((G393-average(J393,M393,P393,S393,V393))*Y393+if($B393=$H393,0,iferror(average(vlookup({$H393,$K393,$N393,$Q393,$T393},$B:$D,column(C$1),0)),index(D:D,match($H393,$B:$B,)))),3)</f>
        <v>391.082</v>
      </c>
      <c r="E393" s="145">
        <v>2764.0</v>
      </c>
      <c r="F393" s="146">
        <v>912.448</v>
      </c>
      <c r="G393" s="146">
        <v>159.252</v>
      </c>
      <c r="H393" s="147" t="s">
        <v>404</v>
      </c>
      <c r="I393" s="146">
        <v>688.449</v>
      </c>
      <c r="J393" s="146">
        <v>406.09</v>
      </c>
      <c r="K393" s="148"/>
      <c r="L393" s="149"/>
      <c r="M393" s="149"/>
      <c r="N393" s="148"/>
      <c r="O393" s="149"/>
      <c r="P393" s="149"/>
      <c r="Q393" s="148"/>
      <c r="R393" s="149"/>
      <c r="S393" s="149"/>
      <c r="T393" s="148"/>
      <c r="U393" s="149"/>
      <c r="V393" s="149"/>
      <c r="W393" s="149"/>
      <c r="X393" s="150">
        <f t="shared" si="1"/>
        <v>1.584367573</v>
      </c>
      <c r="Y393" s="150">
        <f t="shared" si="2"/>
        <v>-1.584367573</v>
      </c>
    </row>
    <row r="394" ht="15.75" customHeight="1">
      <c r="A394" s="119">
        <v>393.0</v>
      </c>
      <c r="B394" s="143" t="str">
        <f t="array" ref="B394">index(Systems!$A:$E,match($A394,Systems!$A:$A,),match(B$1,Systems!$2:$2,))&amp;if(not(isblank(index(Systems!$A:$E,match($A394,Systems!$A:$A,),match(Systems!$C$2,Systems!$2:$2,))))," ["&amp;index(Systems!$A:$E,match($A394,Systems!$A:$A,),match(Systems!$C$2,Systems!$2:$2,))&amp;"]",)</f>
        <v>Bringdam</v>
      </c>
      <c r="C394" s="144">
        <f t="array" ref="C394">round((F394-average(I394,L394,O394,R394,U394))*X394+if($B394=$H394,0,iferror(average(vlookup({$H394,$K394,$N394,$Q394,$T394},$B:$D,column(B$1),0)),index(C:C,match($H394,$B:$B,)))),3)</f>
        <v>101.458</v>
      </c>
      <c r="D394" s="144">
        <f t="array" ref="D394">round((G394-average(J394,M394,P394,S394,V394))*Y394+if($B394=$H394,0,iferror(average(vlookup({$H394,$K394,$N394,$Q394,$T394},$B:$D,column(C$1),0)),index(D:D,match($H394,$B:$B,)))),3)</f>
        <v>-409.107</v>
      </c>
      <c r="E394" s="145">
        <v>2764.0</v>
      </c>
      <c r="F394" s="146">
        <v>752.486</v>
      </c>
      <c r="G394" s="146">
        <v>664.305</v>
      </c>
      <c r="H394" s="147" t="s">
        <v>404</v>
      </c>
      <c r="I394" s="146">
        <v>688.449</v>
      </c>
      <c r="J394" s="146">
        <v>406.09</v>
      </c>
      <c r="K394" s="148"/>
      <c r="L394" s="149"/>
      <c r="M394" s="149"/>
      <c r="N394" s="148"/>
      <c r="O394" s="149"/>
      <c r="P394" s="149"/>
      <c r="Q394" s="148"/>
      <c r="R394" s="149"/>
      <c r="S394" s="149"/>
      <c r="T394" s="148"/>
      <c r="U394" s="149"/>
      <c r="V394" s="149"/>
      <c r="W394" s="149"/>
      <c r="X394" s="150">
        <f t="shared" si="1"/>
        <v>1.584367573</v>
      </c>
      <c r="Y394" s="150">
        <f t="shared" si="2"/>
        <v>-1.584367573</v>
      </c>
    </row>
    <row r="395" ht="15.75" customHeight="1">
      <c r="A395" s="119">
        <v>394.0</v>
      </c>
      <c r="B395" s="143" t="str">
        <f t="array" ref="B395">index(Systems!$A:$E,match($A395,Systems!$A:$A,),match(B$1,Systems!$2:$2,))&amp;if(not(isblank(index(Systems!$A:$E,match($A395,Systems!$A:$A,),match(Systems!$C$2,Systems!$2:$2,))))," ["&amp;index(Systems!$A:$E,match($A395,Systems!$A:$A,),match(Systems!$C$2,Systems!$2:$2,))&amp;"]",)</f>
        <v>Brinton</v>
      </c>
      <c r="C395" s="144">
        <f t="array" ref="C395">round((F395-average(I395,L395,O395,R395,U395))*X395+if($B395=$H395,0,iferror(average(vlookup({$H395,$K395,$N395,$Q395,$T395},$B:$D,column(B$1),0)),index(C:C,match($H395,$B:$B,)))),3)</f>
        <v>134.638</v>
      </c>
      <c r="D395" s="144">
        <f t="array" ref="D395">round((G395-average(J395,M395,P395,S395,V395))*Y395+if($B395=$H395,0,iferror(average(vlookup({$H395,$K395,$N395,$Q395,$T395},$B:$D,column(C$1),0)),index(D:D,match($H395,$B:$B,)))),3)</f>
        <v>-411.522</v>
      </c>
      <c r="E395" s="145">
        <v>2764.0</v>
      </c>
      <c r="F395" s="146">
        <v>773.428</v>
      </c>
      <c r="G395" s="146">
        <v>665.829</v>
      </c>
      <c r="H395" s="147" t="s">
        <v>404</v>
      </c>
      <c r="I395" s="146">
        <v>688.449</v>
      </c>
      <c r="J395" s="146">
        <v>406.09</v>
      </c>
      <c r="K395" s="148"/>
      <c r="L395" s="149"/>
      <c r="M395" s="149"/>
      <c r="N395" s="148"/>
      <c r="O395" s="149"/>
      <c r="P395" s="149"/>
      <c r="Q395" s="148"/>
      <c r="R395" s="149"/>
      <c r="S395" s="149"/>
      <c r="T395" s="148"/>
      <c r="U395" s="149"/>
      <c r="V395" s="149"/>
      <c r="W395" s="149"/>
      <c r="X395" s="150">
        <f t="shared" si="1"/>
        <v>1.584367573</v>
      </c>
      <c r="Y395" s="150">
        <f t="shared" si="2"/>
        <v>-1.584367573</v>
      </c>
    </row>
    <row r="396" ht="15.75" customHeight="1">
      <c r="A396" s="119">
        <v>395.0</v>
      </c>
      <c r="B396" s="143" t="str">
        <f t="array" ref="B396">index(Systems!$A:$E,match($A396,Systems!$A:$A,),match(B$1,Systems!$2:$2,))&amp;if(not(isblank(index(Systems!$A:$E,match($A396,Systems!$A:$A,),match(Systems!$C$2,Systems!$2:$2,))))," ["&amp;index(Systems!$A:$E,match($A396,Systems!$A:$A,),match(Systems!$C$2,Systems!$2:$2,))&amp;"]",)</f>
        <v>Brisbane</v>
      </c>
      <c r="C396" s="144">
        <f t="array" ref="C396">round((F396-average(I396,L396,O396,R396,U396))*X396+if($B396=$H396,0,iferror(average(vlookup({$H396,$K396,$N396,$Q396,$T396},$B:$D,column(B$1),0)),index(C:C,match($H396,$B:$B,)))),3)</f>
        <v>154.953</v>
      </c>
      <c r="D396" s="144">
        <f t="array" ref="D396">round((G396-average(J396,M396,P396,S396,V396))*Y396+if($B396=$H396,0,iferror(average(vlookup({$H396,$K396,$N396,$Q396,$T396},$B:$D,column(C$1),0)),index(D:D,match($H396,$B:$B,)))),3)</f>
        <v>-398.782</v>
      </c>
      <c r="E396" s="145">
        <v>2764.0</v>
      </c>
      <c r="F396" s="146">
        <v>786.25</v>
      </c>
      <c r="G396" s="146">
        <v>657.788</v>
      </c>
      <c r="H396" s="147" t="s">
        <v>404</v>
      </c>
      <c r="I396" s="146">
        <v>688.449</v>
      </c>
      <c r="J396" s="146">
        <v>406.09</v>
      </c>
      <c r="K396" s="148"/>
      <c r="L396" s="149"/>
      <c r="M396" s="149"/>
      <c r="N396" s="148"/>
      <c r="O396" s="149"/>
      <c r="P396" s="149"/>
      <c r="Q396" s="148"/>
      <c r="R396" s="149"/>
      <c r="S396" s="149"/>
      <c r="T396" s="148"/>
      <c r="U396" s="149"/>
      <c r="V396" s="149"/>
      <c r="W396" s="149"/>
      <c r="X396" s="150">
        <f t="shared" si="1"/>
        <v>1.584367573</v>
      </c>
      <c r="Y396" s="150">
        <f t="shared" si="2"/>
        <v>-1.584367573</v>
      </c>
    </row>
    <row r="397" ht="15.75" customHeight="1">
      <c r="A397" s="119">
        <v>396.0</v>
      </c>
      <c r="B397" s="143" t="str">
        <f t="array" ref="B397">index(Systems!$A:$E,match($A397,Systems!$A:$A,),match(B$1,Systems!$2:$2,))&amp;if(not(isblank(index(Systems!$A:$E,match($A397,Systems!$A:$A,),match(Systems!$C$2,Systems!$2:$2,))))," ["&amp;index(Systems!$A:$E,match($A397,Systems!$A:$A,),match(Systems!$C$2,Systems!$2:$2,))&amp;"]",)</f>
        <v>Bristol</v>
      </c>
      <c r="C397" s="144">
        <f t="array" ref="C397">round((F397-average(I397,L397,O397,R397,U397))*X397+if($B397=$H397,0,iferror(average(vlookup({$H397,$K397,$N397,$Q397,$T397},$B:$D,column(B$1),0)),index(C:C,match($H397,$B:$B,)))),3)</f>
        <v>179.097</v>
      </c>
      <c r="D397" s="144">
        <f t="array" ref="D397">round((G397-average(J397,M397,P397,S397,V397))*Y397+if($B397=$H397,0,iferror(average(vlookup({$H397,$K397,$N397,$Q397,$T397},$B:$D,column(C$1),0)),index(D:D,match($H397,$B:$B,)))),3)</f>
        <v>-65.984</v>
      </c>
      <c r="E397" s="145">
        <v>2764.0</v>
      </c>
      <c r="F397" s="146">
        <v>801.489</v>
      </c>
      <c r="G397" s="146">
        <v>447.737</v>
      </c>
      <c r="H397" s="147" t="s">
        <v>404</v>
      </c>
      <c r="I397" s="146">
        <v>688.449</v>
      </c>
      <c r="J397" s="146">
        <v>406.09</v>
      </c>
      <c r="K397" s="148"/>
      <c r="L397" s="149"/>
      <c r="M397" s="149"/>
      <c r="N397" s="148"/>
      <c r="O397" s="149"/>
      <c r="P397" s="149"/>
      <c r="Q397" s="148"/>
      <c r="R397" s="149"/>
      <c r="S397" s="149"/>
      <c r="T397" s="148"/>
      <c r="U397" s="149"/>
      <c r="V397" s="149"/>
      <c r="W397" s="149"/>
      <c r="X397" s="150">
        <f t="shared" si="1"/>
        <v>1.584367573</v>
      </c>
      <c r="Y397" s="150">
        <f t="shared" si="2"/>
        <v>-1.584367573</v>
      </c>
    </row>
    <row r="398" ht="15.75" customHeight="1">
      <c r="A398" s="119">
        <v>397.0</v>
      </c>
      <c r="B398" s="143" t="str">
        <f t="array" ref="B398">index(Systems!$A:$E,match($A398,Systems!$A:$A,),match(B$1,Systems!$2:$2,))&amp;if(not(isblank(index(Systems!$A:$E,match($A398,Systems!$A:$A,),match(Systems!$C$2,Systems!$2:$2,))))," ["&amp;index(Systems!$A:$E,match($A398,Systems!$A:$A,),match(Systems!$C$2,Systems!$2:$2,))&amp;"]",)</f>
        <v>Brixtana</v>
      </c>
      <c r="C398" s="144">
        <f t="array" ref="C398">round((F398-average(I398,L398,O398,R398,U398))*X398+if($B398=$H398,0,iferror(average(vlookup({$H398,$K398,$N398,$Q398,$T398},$B:$D,column(B$1),0)),index(C:C,match($H398,$B:$B,)))),3)</f>
        <v>-91.651</v>
      </c>
      <c r="D398" s="144">
        <f t="array" ref="D398">round((G398-average(J398,M398,P398,S398,V398))*Y398+if($B398=$H398,0,iferror(average(vlookup({$H398,$K398,$N398,$Q398,$T398},$B:$D,column(C$1),0)),index(D:D,match($H398,$B:$B,)))),3)</f>
        <v>-450.122</v>
      </c>
      <c r="E398" s="145">
        <v>2764.0</v>
      </c>
      <c r="F398" s="146">
        <v>630.602</v>
      </c>
      <c r="G398" s="146">
        <v>690.192</v>
      </c>
      <c r="H398" s="147" t="s">
        <v>404</v>
      </c>
      <c r="I398" s="146">
        <v>688.449</v>
      </c>
      <c r="J398" s="146">
        <v>406.09</v>
      </c>
      <c r="K398" s="148"/>
      <c r="L398" s="149"/>
      <c r="M398" s="149"/>
      <c r="N398" s="148"/>
      <c r="O398" s="149"/>
      <c r="P398" s="149"/>
      <c r="Q398" s="148"/>
      <c r="R398" s="149"/>
      <c r="S398" s="149"/>
      <c r="T398" s="148"/>
      <c r="U398" s="149"/>
      <c r="V398" s="149"/>
      <c r="W398" s="149"/>
      <c r="X398" s="150">
        <f t="shared" si="1"/>
        <v>1.584367573</v>
      </c>
      <c r="Y398" s="150">
        <f t="shared" si="2"/>
        <v>-1.584367573</v>
      </c>
    </row>
    <row r="399" ht="15.75" customHeight="1">
      <c r="A399" s="119">
        <v>398.0</v>
      </c>
      <c r="B399" s="143" t="str">
        <f t="array" ref="B399">index(Systems!$A:$E,match($A399,Systems!$A:$A,),match(B$1,Systems!$2:$2,))&amp;if(not(isblank(index(Systems!$A:$E,match($A399,Systems!$A:$A,),match(Systems!$C$2,Systems!$2:$2,))))," ["&amp;index(Systems!$A:$E,match($A399,Systems!$A:$A,),match(Systems!$C$2,Systems!$2:$2,))&amp;"]",)</f>
        <v>Broaddus</v>
      </c>
      <c r="C399" s="144">
        <f t="array" ref="C399">round((F399-average(I399,L399,O399,R399,U399))*X399+if($B399=$H399,0,iferror(average(vlookup({$H399,$K399,$N399,$Q399,$T399},$B:$D,column(B$1),0)),index(C:C,match($H399,$B:$B,)))),3)</f>
        <v>465.025</v>
      </c>
      <c r="D399" s="144">
        <f t="array" ref="D399">round((G399-average(J399,M399,P399,S399,V399))*Y399+if($B399=$H399,0,iferror(average(vlookup({$H399,$K399,$N399,$Q399,$T399},$B:$D,column(C$1),0)),index(D:D,match($H399,$B:$B,)))),3)</f>
        <v>55.784</v>
      </c>
      <c r="E399" s="145">
        <v>2764.0</v>
      </c>
      <c r="F399" s="146">
        <v>981.957</v>
      </c>
      <c r="G399" s="146">
        <v>370.881</v>
      </c>
      <c r="H399" s="147" t="s">
        <v>404</v>
      </c>
      <c r="I399" s="146">
        <v>688.449</v>
      </c>
      <c r="J399" s="146">
        <v>406.09</v>
      </c>
      <c r="K399" s="148"/>
      <c r="L399" s="149"/>
      <c r="M399" s="149"/>
      <c r="N399" s="148"/>
      <c r="O399" s="149"/>
      <c r="P399" s="149"/>
      <c r="Q399" s="148"/>
      <c r="R399" s="149"/>
      <c r="S399" s="149"/>
      <c r="T399" s="148"/>
      <c r="U399" s="149"/>
      <c r="V399" s="149"/>
      <c r="W399" s="149"/>
      <c r="X399" s="150">
        <f t="shared" si="1"/>
        <v>1.584367573</v>
      </c>
      <c r="Y399" s="150">
        <f t="shared" si="2"/>
        <v>-1.584367573</v>
      </c>
    </row>
    <row r="400" ht="15.75" customHeight="1">
      <c r="A400" s="119">
        <v>399.0</v>
      </c>
      <c r="B400" s="143" t="str">
        <f t="array" ref="B400">index(Systems!$A:$E,match($A400,Systems!$A:$A,),match(B$1,Systems!$2:$2,))&amp;if(not(isblank(index(Systems!$A:$E,match($A400,Systems!$A:$A,),match(Systems!$C$2,Systems!$2:$2,))))," ["&amp;index(Systems!$A:$E,match($A400,Systems!$A:$A,),match(Systems!$C$2,Systems!$2:$2,))&amp;"]",)</f>
        <v>Brocchi's Cluster</v>
      </c>
      <c r="C400" s="144">
        <f t="array" ref="C400">round((F400-average(I400,L400,O400,R400,U400))*X400+if($B400=$H400,0,iferror(average(vlookup({$H400,$K400,$N400,$Q400,$T400},$B:$D,column(B$1),0)),index(C:C,match($H400,$B:$B,)))),3)</f>
        <v>160.691</v>
      </c>
      <c r="D400" s="144">
        <f t="array" ref="D400">round((G400-average(J400,M400,P400,S400,V400))*Y400+if($B400=$H400,0,iferror(average(vlookup({$H400,$K400,$N400,$Q400,$T400},$B:$D,column(C$1),0)),index(D:D,match($H400,$B:$B,)))),3)</f>
        <v>387.513</v>
      </c>
      <c r="E400" s="145">
        <v>2764.0</v>
      </c>
      <c r="F400" s="146">
        <v>789.872</v>
      </c>
      <c r="G400" s="146">
        <v>161.505</v>
      </c>
      <c r="H400" s="147" t="s">
        <v>404</v>
      </c>
      <c r="I400" s="146">
        <v>688.449</v>
      </c>
      <c r="J400" s="146">
        <v>406.09</v>
      </c>
      <c r="K400" s="148"/>
      <c r="L400" s="149"/>
      <c r="M400" s="149"/>
      <c r="N400" s="148"/>
      <c r="O400" s="149"/>
      <c r="P400" s="149"/>
      <c r="Q400" s="148"/>
      <c r="R400" s="149"/>
      <c r="S400" s="149"/>
      <c r="T400" s="148"/>
      <c r="U400" s="149"/>
      <c r="V400" s="149"/>
      <c r="W400" s="149"/>
      <c r="X400" s="150">
        <f t="shared" si="1"/>
        <v>1.584367573</v>
      </c>
      <c r="Y400" s="150">
        <f t="shared" si="2"/>
        <v>-1.584367573</v>
      </c>
    </row>
    <row r="401" ht="15.75" customHeight="1">
      <c r="A401" s="119">
        <v>400.0</v>
      </c>
      <c r="B401" s="143" t="str">
        <f t="array" ref="B401">index(Systems!$A:$E,match($A401,Systems!$A:$A,),match(B$1,Systems!$2:$2,))&amp;if(not(isblank(index(Systems!$A:$E,match($A401,Systems!$A:$A,),match(Systems!$C$2,Systems!$2:$2,))))," ["&amp;index(Systems!$A:$E,match($A401,Systems!$A:$A,),match(Systems!$C$2,Systems!$2:$2,))&amp;"]",)</f>
        <v>Brockton</v>
      </c>
      <c r="C401" s="144">
        <f t="array" ref="C401">round((F401-average(I401,L401,O401,R401,U401))*X401+if($B401=$H401,0,iferror(average(vlookup({$H401,$K401,$N401,$Q401,$T401},$B:$D,column(B$1),0)),index(C:C,match($H401,$B:$B,)))),3)</f>
        <v>531.977</v>
      </c>
      <c r="D401" s="144">
        <f t="array" ref="D401">round((G401-average(J401,M401,P401,S401,V401))*Y401+if($B401=$H401,0,iferror(average(vlookup({$H401,$K401,$N401,$Q401,$T401},$B:$D,column(C$1),0)),index(D:D,match($H401,$B:$B,)))),3)</f>
        <v>-119.184</v>
      </c>
      <c r="E401" s="145">
        <v>2764.0</v>
      </c>
      <c r="F401" s="146">
        <v>1024.215</v>
      </c>
      <c r="G401" s="146">
        <v>481.315</v>
      </c>
      <c r="H401" s="147" t="s">
        <v>404</v>
      </c>
      <c r="I401" s="146">
        <v>688.449</v>
      </c>
      <c r="J401" s="146">
        <v>406.09</v>
      </c>
      <c r="K401" s="148"/>
      <c r="L401" s="149"/>
      <c r="M401" s="149"/>
      <c r="N401" s="148"/>
      <c r="O401" s="149"/>
      <c r="P401" s="149"/>
      <c r="Q401" s="148"/>
      <c r="R401" s="149"/>
      <c r="S401" s="149"/>
      <c r="T401" s="148"/>
      <c r="U401" s="149"/>
      <c r="V401" s="149"/>
      <c r="W401" s="149"/>
      <c r="X401" s="150">
        <f t="shared" si="1"/>
        <v>1.584367573</v>
      </c>
      <c r="Y401" s="150">
        <f t="shared" si="2"/>
        <v>-1.584367573</v>
      </c>
    </row>
    <row r="402" ht="15.75" customHeight="1">
      <c r="A402" s="119">
        <v>401.0</v>
      </c>
      <c r="B402" s="143" t="str">
        <f t="array" ref="B402">index(Systems!$A:$E,match($A402,Systems!$A:$A,),match(B$1,Systems!$2:$2,))&amp;if(not(isblank(index(Systems!$A:$E,match($A402,Systems!$A:$A,),match(Systems!$C$2,Systems!$2:$2,))))," ["&amp;index(Systems!$A:$E,match($A402,Systems!$A:$A,),match(Systems!$C$2,Systems!$2:$2,))&amp;"]",)</f>
        <v>Brockway</v>
      </c>
      <c r="C402" s="144">
        <f t="array" ref="C402">round((F402-average(I402,L402,O402,R402,U402))*X402+if($B402=$H402,0,iferror(average(vlookup({$H402,$K402,$N402,$Q402,$T402},$B:$D,column(B$1),0)),index(C:C,match($H402,$B:$B,)))),3)</f>
        <v>218.167</v>
      </c>
      <c r="D402" s="144">
        <f t="array" ref="D402">round((G402-average(J402,M402,P402,S402,V402))*Y402+if($B402=$H402,0,iferror(average(vlookup({$H402,$K402,$N402,$Q402,$T402},$B:$D,column(C$1),0)),index(D:D,match($H402,$B:$B,)))),3)</f>
        <v>-355.971</v>
      </c>
      <c r="E402" s="145">
        <v>2764.0</v>
      </c>
      <c r="F402" s="146">
        <v>826.149</v>
      </c>
      <c r="G402" s="146">
        <v>630.767</v>
      </c>
      <c r="H402" s="147" t="s">
        <v>404</v>
      </c>
      <c r="I402" s="146">
        <v>688.449</v>
      </c>
      <c r="J402" s="146">
        <v>406.09</v>
      </c>
      <c r="K402" s="148"/>
      <c r="L402" s="149"/>
      <c r="M402" s="149"/>
      <c r="N402" s="148"/>
      <c r="O402" s="149"/>
      <c r="P402" s="149"/>
      <c r="Q402" s="148"/>
      <c r="R402" s="149"/>
      <c r="S402" s="149"/>
      <c r="T402" s="148"/>
      <c r="U402" s="149"/>
      <c r="V402" s="149"/>
      <c r="W402" s="149"/>
      <c r="X402" s="150">
        <f t="shared" si="1"/>
        <v>1.584367573</v>
      </c>
      <c r="Y402" s="150">
        <f t="shared" si="2"/>
        <v>-1.584367573</v>
      </c>
    </row>
    <row r="403" ht="15.75" customHeight="1">
      <c r="A403" s="119">
        <v>402.0</v>
      </c>
      <c r="B403" s="143" t="str">
        <f t="array" ref="B403">index(Systems!$A:$E,match($A403,Systems!$A:$A,),match(B$1,Systems!$2:$2,))&amp;if(not(isblank(index(Systems!$A:$E,match($A403,Systems!$A:$A,),match(Systems!$C$2,Systems!$2:$2,))))," ["&amp;index(Systems!$A:$E,match($A403,Systems!$A:$A,),match(Systems!$C$2,Systems!$2:$2,))&amp;"]",)</f>
        <v>Broken Wheel</v>
      </c>
      <c r="C403" s="144">
        <f t="array" ref="C403">round((F403-average(I403,L403,O403,R403,U403))*X403+if($B403=$H403,0,iferror(average(vlookup({$H403,$K403,$N403,$Q403,$T403},$B:$D,column(B$1),0)),index(C:C,match($H403,$B:$B,)))),3)</f>
        <v>534.29</v>
      </c>
      <c r="D403" s="144">
        <f t="array" ref="D403">round((G403-average(J403,M403,P403,S403,V403))*Y403+if($B403=$H403,0,iferror(average(vlookup({$H403,$K403,$N403,$Q403,$T403},$B:$D,column(C$1),0)),index(D:D,match($H403,$B:$B,)))),3)</f>
        <v>-173.501</v>
      </c>
      <c r="E403" s="145">
        <v>2764.0</v>
      </c>
      <c r="F403" s="146">
        <v>1025.675</v>
      </c>
      <c r="G403" s="146">
        <v>515.598</v>
      </c>
      <c r="H403" s="147" t="s">
        <v>404</v>
      </c>
      <c r="I403" s="146">
        <v>688.449</v>
      </c>
      <c r="J403" s="146">
        <v>406.09</v>
      </c>
      <c r="K403" s="148"/>
      <c r="L403" s="149"/>
      <c r="M403" s="149"/>
      <c r="N403" s="148"/>
      <c r="O403" s="149"/>
      <c r="P403" s="149"/>
      <c r="Q403" s="148"/>
      <c r="R403" s="149"/>
      <c r="S403" s="149"/>
      <c r="T403" s="148"/>
      <c r="U403" s="149"/>
      <c r="V403" s="149"/>
      <c r="W403" s="149"/>
      <c r="X403" s="150">
        <f t="shared" si="1"/>
        <v>1.584367573</v>
      </c>
      <c r="Y403" s="150">
        <f t="shared" si="2"/>
        <v>-1.584367573</v>
      </c>
    </row>
    <row r="404" ht="15.75" customHeight="1">
      <c r="A404" s="119">
        <v>403.0</v>
      </c>
      <c r="B404" s="143" t="str">
        <f t="array" ref="B404">index(Systems!$A:$E,match($A404,Systems!$A:$A,),match(B$1,Systems!$2:$2,))&amp;if(not(isblank(index(Systems!$A:$E,match($A404,Systems!$A:$A,),match(Systems!$C$2,Systems!$2:$2,))))," ["&amp;index(Systems!$A:$E,match($A404,Systems!$A:$A,),match(Systems!$C$2,Systems!$2:$2,))&amp;"]",)</f>
        <v>Bromhead</v>
      </c>
      <c r="C404" s="144">
        <f t="array" ref="C404">round((F404-average(I404,L404,O404,R404,U404))*X404+if($B404=$H404,0,iferror(average(vlookup({$H404,$K404,$N404,$Q404,$T404},$B:$D,column(B$1),0)),index(C:C,match($H404,$B:$B,)))),3)</f>
        <v>159.739</v>
      </c>
      <c r="D404" s="144">
        <f t="array" ref="D404">round((G404-average(J404,M404,P404,S404,V404))*Y404+if($B404=$H404,0,iferror(average(vlookup({$H404,$K404,$N404,$Q404,$T404},$B:$D,column(C$1),0)),index(D:D,match($H404,$B:$B,)))),3)</f>
        <v>-377.477</v>
      </c>
      <c r="E404" s="145">
        <v>2764.0</v>
      </c>
      <c r="F404" s="146">
        <v>789.271</v>
      </c>
      <c r="G404" s="146">
        <v>644.341</v>
      </c>
      <c r="H404" s="147" t="s">
        <v>404</v>
      </c>
      <c r="I404" s="146">
        <v>688.449</v>
      </c>
      <c r="J404" s="146">
        <v>406.09</v>
      </c>
      <c r="K404" s="148"/>
      <c r="L404" s="149"/>
      <c r="M404" s="149"/>
      <c r="N404" s="148"/>
      <c r="O404" s="149"/>
      <c r="P404" s="149"/>
      <c r="Q404" s="148"/>
      <c r="R404" s="149"/>
      <c r="S404" s="149"/>
      <c r="T404" s="148"/>
      <c r="U404" s="149"/>
      <c r="V404" s="149"/>
      <c r="W404" s="149"/>
      <c r="X404" s="150">
        <f t="shared" si="1"/>
        <v>1.584367573</v>
      </c>
      <c r="Y404" s="150">
        <f t="shared" si="2"/>
        <v>-1.584367573</v>
      </c>
    </row>
    <row r="405" ht="15.75" customHeight="1">
      <c r="A405" s="119">
        <v>404.0</v>
      </c>
      <c r="B405" s="143" t="str">
        <f t="array" ref="B405">index(Systems!$A:$E,match($A405,Systems!$A:$A,),match(B$1,Systems!$2:$2,))&amp;if(not(isblank(index(Systems!$A:$E,match($A405,Systems!$A:$A,),match(Systems!$C$2,Systems!$2:$2,))))," ["&amp;index(Systems!$A:$E,match($A405,Systems!$A:$A,),match(Systems!$C$2,Systems!$2:$2,))&amp;"]",)</f>
        <v>Brookeland</v>
      </c>
      <c r="C405" s="144">
        <f t="array" ref="C405">round((F405-average(I405,L405,O405,R405,U405))*X405+if($B405=$H405,0,iferror(average(vlookup({$H405,$K405,$N405,$Q405,$T405},$B:$D,column(B$1),0)),index(C:C,match($H405,$B:$B,)))),3)</f>
        <v>440.204</v>
      </c>
      <c r="D405" s="144">
        <f t="array" ref="D405">round((G405-average(J405,M405,P405,S405,V405))*Y405+if($B405=$H405,0,iferror(average(vlookup({$H405,$K405,$N405,$Q405,$T405},$B:$D,column(C$1),0)),index(D:D,match($H405,$B:$B,)))),3)</f>
        <v>70.523</v>
      </c>
      <c r="E405" s="145">
        <v>2764.0</v>
      </c>
      <c r="F405" s="146">
        <v>966.291</v>
      </c>
      <c r="G405" s="146">
        <v>361.578</v>
      </c>
      <c r="H405" s="147" t="s">
        <v>404</v>
      </c>
      <c r="I405" s="146">
        <v>688.449</v>
      </c>
      <c r="J405" s="146">
        <v>406.09</v>
      </c>
      <c r="K405" s="148"/>
      <c r="L405" s="149"/>
      <c r="M405" s="149"/>
      <c r="N405" s="148"/>
      <c r="O405" s="149"/>
      <c r="P405" s="149"/>
      <c r="Q405" s="148"/>
      <c r="R405" s="149"/>
      <c r="S405" s="149"/>
      <c r="T405" s="148"/>
      <c r="U405" s="149"/>
      <c r="V405" s="149"/>
      <c r="W405" s="149"/>
      <c r="X405" s="150">
        <f t="shared" si="1"/>
        <v>1.584367573</v>
      </c>
      <c r="Y405" s="150">
        <f t="shared" si="2"/>
        <v>-1.584367573</v>
      </c>
    </row>
    <row r="406" ht="15.75" customHeight="1">
      <c r="A406" s="119">
        <v>405.0</v>
      </c>
      <c r="B406" s="143" t="str">
        <f t="array" ref="B406">index(Systems!$A:$E,match($A406,Systems!$A:$A,),match(B$1,Systems!$2:$2,))&amp;if(not(isblank(index(Systems!$A:$E,match($A406,Systems!$A:$A,),match(Systems!$C$2,Systems!$2:$2,))))," ["&amp;index(Systems!$A:$E,match($A406,Systems!$A:$A,),match(Systems!$C$2,Systems!$2:$2,))&amp;"]",)</f>
        <v>Brooloo</v>
      </c>
      <c r="C406" s="144">
        <f t="array" ref="C406">round((F406-average(I406,L406,O406,R406,U406))*X406+if($B406=$H406,0,iferror(average(vlookup({$H406,$K406,$N406,$Q406,$T406},$B:$D,column(B$1),0)),index(C:C,match($H406,$B:$B,)))),3)</f>
        <v>-267.032</v>
      </c>
      <c r="D406" s="144">
        <f t="array" ref="D406">round((G406-average(J406,M406,P406,S406,V406))*Y406+if($B406=$H406,0,iferror(average(vlookup({$H406,$K406,$N406,$Q406,$T406},$B:$D,column(C$1),0)),index(D:D,match($H406,$B:$B,)))),3)</f>
        <v>284.556</v>
      </c>
      <c r="E406" s="145">
        <v>2764.0</v>
      </c>
      <c r="F406" s="146">
        <v>519.907</v>
      </c>
      <c r="G406" s="146">
        <v>226.488</v>
      </c>
      <c r="H406" s="147" t="s">
        <v>404</v>
      </c>
      <c r="I406" s="146">
        <v>688.449</v>
      </c>
      <c r="J406" s="146">
        <v>406.09</v>
      </c>
      <c r="K406" s="148"/>
      <c r="L406" s="149"/>
      <c r="M406" s="149"/>
      <c r="N406" s="148"/>
      <c r="O406" s="149"/>
      <c r="P406" s="149"/>
      <c r="Q406" s="148"/>
      <c r="R406" s="149"/>
      <c r="S406" s="149"/>
      <c r="T406" s="148"/>
      <c r="U406" s="149"/>
      <c r="V406" s="149"/>
      <c r="W406" s="149"/>
      <c r="X406" s="150">
        <f t="shared" si="1"/>
        <v>1.584367573</v>
      </c>
      <c r="Y406" s="150">
        <f t="shared" si="2"/>
        <v>-1.584367573</v>
      </c>
    </row>
    <row r="407" ht="15.75" customHeight="1">
      <c r="A407" s="119">
        <v>406.0</v>
      </c>
      <c r="B407" s="143" t="str">
        <f t="array" ref="B407">index(Systems!$A:$E,match($A407,Systems!$A:$A,),match(B$1,Systems!$2:$2,))&amp;if(not(isblank(index(Systems!$A:$E,match($A407,Systems!$A:$A,),match(Systems!$C$2,Systems!$2:$2,))))," ["&amp;index(Systems!$A:$E,match($A407,Systems!$A:$A,),match(Systems!$C$2,Systems!$2:$2,))&amp;"]",)</f>
        <v>Brownsville</v>
      </c>
      <c r="C407" s="144">
        <f t="array" ref="C407">round((F407-average(I407,L407,O407,R407,U407))*X407+if($B407=$H407,0,iferror(average(vlookup({$H407,$K407,$N407,$Q407,$T407},$B:$D,column(B$1),0)),index(C:C,match($H407,$B:$B,)))),3)</f>
        <v>6.466</v>
      </c>
      <c r="D407" s="144">
        <f t="array" ref="D407">round((G407-average(J407,M407,P407,S407,V407))*Y407+if($B407=$H407,0,iferror(average(vlookup({$H407,$K407,$N407,$Q407,$T407},$B:$D,column(C$1),0)),index(D:D,match($H407,$B:$B,)))),3)</f>
        <v>-29.788</v>
      </c>
      <c r="E407" s="145">
        <v>2764.0</v>
      </c>
      <c r="F407" s="146">
        <v>692.53</v>
      </c>
      <c r="G407" s="146">
        <v>424.891</v>
      </c>
      <c r="H407" s="147" t="s">
        <v>404</v>
      </c>
      <c r="I407" s="146">
        <v>688.449</v>
      </c>
      <c r="J407" s="146">
        <v>406.09</v>
      </c>
      <c r="K407" s="148"/>
      <c r="L407" s="149"/>
      <c r="M407" s="149"/>
      <c r="N407" s="148"/>
      <c r="O407" s="149"/>
      <c r="P407" s="149"/>
      <c r="Q407" s="148"/>
      <c r="R407" s="149"/>
      <c r="S407" s="149"/>
      <c r="T407" s="148"/>
      <c r="U407" s="149"/>
      <c r="V407" s="149"/>
      <c r="W407" s="149"/>
      <c r="X407" s="150">
        <f t="shared" si="1"/>
        <v>1.584367573</v>
      </c>
      <c r="Y407" s="150">
        <f t="shared" si="2"/>
        <v>-1.584367573</v>
      </c>
    </row>
    <row r="408" ht="15.75" customHeight="1">
      <c r="A408" s="119">
        <v>407.0</v>
      </c>
      <c r="B408" s="143" t="str">
        <f t="array" ref="B408">index(Systems!$A:$E,match($A408,Systems!$A:$A,),match(B$1,Systems!$2:$2,))&amp;if(not(isblank(index(Systems!$A:$E,match($A408,Systems!$A:$A,),match(Systems!$C$2,Systems!$2:$2,))))," ["&amp;index(Systems!$A:$E,match($A408,Systems!$A:$A,),match(Systems!$C$2,Systems!$2:$2,))&amp;"]",)</f>
        <v>Bruben</v>
      </c>
      <c r="C408" s="144">
        <f t="array" ref="C408">round((F408-average(I408,L408,O408,R408,U408))*X408+if($B408=$H408,0,iferror(average(vlookup({$H408,$K408,$N408,$Q408,$T408},$B:$D,column(B$1),0)),index(C:C,match($H408,$B:$B,)))),3)</f>
        <v>-5.704</v>
      </c>
      <c r="D408" s="144">
        <f t="array" ref="D408">round((G408-average(J408,M408,P408,S408,V408))*Y408+if($B408=$H408,0,iferror(average(vlookup({$H408,$K408,$N408,$Q408,$T408},$B:$D,column(C$1),0)),index(D:D,match($H408,$B:$B,)))),3)</f>
        <v>388.468</v>
      </c>
      <c r="E408" s="145">
        <v>2764.0</v>
      </c>
      <c r="F408" s="146">
        <v>684.849</v>
      </c>
      <c r="G408" s="146">
        <v>160.902</v>
      </c>
      <c r="H408" s="147" t="s">
        <v>404</v>
      </c>
      <c r="I408" s="146">
        <v>688.449</v>
      </c>
      <c r="J408" s="146">
        <v>406.09</v>
      </c>
      <c r="K408" s="148"/>
      <c r="L408" s="149"/>
      <c r="M408" s="149"/>
      <c r="N408" s="148"/>
      <c r="O408" s="149"/>
      <c r="P408" s="149"/>
      <c r="Q408" s="148"/>
      <c r="R408" s="149"/>
      <c r="S408" s="149"/>
      <c r="T408" s="148"/>
      <c r="U408" s="149"/>
      <c r="V408" s="149"/>
      <c r="W408" s="149"/>
      <c r="X408" s="150">
        <f t="shared" si="1"/>
        <v>1.584367573</v>
      </c>
      <c r="Y408" s="150">
        <f t="shared" si="2"/>
        <v>-1.584367573</v>
      </c>
    </row>
    <row r="409" ht="15.75" customHeight="1">
      <c r="A409" s="119">
        <v>408.0</v>
      </c>
      <c r="B409" s="143" t="str">
        <f t="array" ref="B409">index(Systems!$A:$E,match($A409,Systems!$A:$A,),match(B$1,Systems!$2:$2,))&amp;if(not(isblank(index(Systems!$A:$E,match($A409,Systems!$A:$A,),match(Systems!$C$2,Systems!$2:$2,))))," ["&amp;index(Systems!$A:$E,match($A409,Systems!$A:$A,),match(Systems!$C$2,Systems!$2:$2,))&amp;"]",)</f>
        <v>Brundage</v>
      </c>
      <c r="C409" s="144">
        <f t="array" ref="C409">round((F409-average(I409,L409,O409,R409,U409))*X409+if($B409=$H409,0,iferror(average(vlookup({$H409,$K409,$N409,$Q409,$T409},$B:$D,column(B$1),0)),index(C:C,match($H409,$B:$B,)))),3)</f>
        <v>403.502</v>
      </c>
      <c r="D409" s="144">
        <f t="array" ref="D409">round((G409-average(J409,M409,P409,S409,V409))*Y409+if($B409=$H409,0,iferror(average(vlookup({$H409,$K409,$N409,$Q409,$T409},$B:$D,column(C$1),0)),index(D:D,match($H409,$B:$B,)))),3)</f>
        <v>49.323</v>
      </c>
      <c r="E409" s="145">
        <v>2764.0</v>
      </c>
      <c r="F409" s="146">
        <v>943.126</v>
      </c>
      <c r="G409" s="146">
        <v>374.959</v>
      </c>
      <c r="H409" s="147" t="s">
        <v>404</v>
      </c>
      <c r="I409" s="146">
        <v>688.449</v>
      </c>
      <c r="J409" s="146">
        <v>406.09</v>
      </c>
      <c r="K409" s="148"/>
      <c r="L409" s="149"/>
      <c r="M409" s="149"/>
      <c r="N409" s="148"/>
      <c r="O409" s="149"/>
      <c r="P409" s="149"/>
      <c r="Q409" s="148"/>
      <c r="R409" s="149"/>
      <c r="S409" s="149"/>
      <c r="T409" s="148"/>
      <c r="U409" s="149"/>
      <c r="V409" s="149"/>
      <c r="W409" s="149"/>
      <c r="X409" s="150">
        <f t="shared" si="1"/>
        <v>1.584367573</v>
      </c>
      <c r="Y409" s="150">
        <f t="shared" si="2"/>
        <v>-1.584367573</v>
      </c>
    </row>
    <row r="410" ht="15.75" customHeight="1">
      <c r="A410" s="119">
        <v>409.0</v>
      </c>
      <c r="B410" s="143" t="str">
        <f t="array" ref="B410">index(Systems!$A:$E,match($A410,Systems!$A:$A,),match(B$1,Systems!$2:$2,))&amp;if(not(isblank(index(Systems!$A:$E,match($A410,Systems!$A:$A,),match(Systems!$C$2,Systems!$2:$2,))))," ["&amp;index(Systems!$A:$E,match($A410,Systems!$A:$A,),match(Systems!$C$2,Systems!$2:$2,))&amp;"]",)</f>
        <v>Brusett</v>
      </c>
      <c r="C410" s="144">
        <f t="array" ref="C410">round((F410-average(I410,L410,O410,R410,U410))*X410+if($B410=$H410,0,iferror(average(vlookup({$H410,$K410,$N410,$Q410,$T410},$B:$D,column(B$1),0)),index(C:C,match($H410,$B:$B,)))),3)</f>
        <v>245.563</v>
      </c>
      <c r="D410" s="144">
        <f t="array" ref="D410">round((G410-average(J410,M410,P410,S410,V410))*Y410+if($B410=$H410,0,iferror(average(vlookup({$H410,$K410,$N410,$Q410,$T410},$B:$D,column(C$1),0)),index(D:D,match($H410,$B:$B,)))),3)</f>
        <v>-328.119</v>
      </c>
      <c r="E410" s="145">
        <v>2764.0</v>
      </c>
      <c r="F410" s="146">
        <v>843.44</v>
      </c>
      <c r="G410" s="146">
        <v>613.188</v>
      </c>
      <c r="H410" s="147" t="s">
        <v>404</v>
      </c>
      <c r="I410" s="146">
        <v>688.449</v>
      </c>
      <c r="J410" s="146">
        <v>406.09</v>
      </c>
      <c r="K410" s="148"/>
      <c r="L410" s="149"/>
      <c r="M410" s="149"/>
      <c r="N410" s="148"/>
      <c r="O410" s="149"/>
      <c r="P410" s="149"/>
      <c r="Q410" s="148"/>
      <c r="R410" s="149"/>
      <c r="S410" s="149"/>
      <c r="T410" s="148"/>
      <c r="U410" s="149"/>
      <c r="V410" s="149"/>
      <c r="W410" s="149"/>
      <c r="X410" s="150">
        <f t="shared" si="1"/>
        <v>1.584367573</v>
      </c>
      <c r="Y410" s="150">
        <f t="shared" si="2"/>
        <v>-1.584367573</v>
      </c>
    </row>
    <row r="411" ht="15.75" customHeight="1">
      <c r="A411" s="119">
        <v>410.0</v>
      </c>
      <c r="B411" s="143" t="str">
        <f t="array" ref="B411">index(Systems!$A:$E,match($A411,Systems!$A:$A,),match(B$1,Systems!$2:$2,))&amp;if(not(isblank(index(Systems!$A:$E,match($A411,Systems!$A:$A,),match(Systems!$C$2,Systems!$2:$2,))))," ["&amp;index(Systems!$A:$E,match($A411,Systems!$A:$A,),match(Systems!$C$2,Systems!$2:$2,))&amp;"]",)</f>
        <v>Bryant</v>
      </c>
      <c r="C411" s="144">
        <f t="array" ref="C411">round((F411-average(I411,L411,O411,R411,U411))*X411+if($B411=$H411,0,iferror(average(vlookup({$H411,$K411,$N411,$Q411,$T411},$B:$D,column(B$1),0)),index(C:C,match($H411,$B:$B,)))),3)</f>
        <v>13.177</v>
      </c>
      <c r="D411" s="144">
        <f t="array" ref="D411">round((G411-average(J411,M411,P411,S411,V411))*Y411+if($B411=$H411,0,iferror(average(vlookup({$H411,$K411,$N411,$Q411,$T411},$B:$D,column(C$1),0)),index(D:D,match($H411,$B:$B,)))),3)</f>
        <v>-13.229</v>
      </c>
      <c r="E411" s="145">
        <v>2764.0</v>
      </c>
      <c r="F411" s="146">
        <v>696.766</v>
      </c>
      <c r="G411" s="146">
        <v>414.44</v>
      </c>
      <c r="H411" s="147" t="s">
        <v>404</v>
      </c>
      <c r="I411" s="146">
        <v>688.449</v>
      </c>
      <c r="J411" s="146">
        <v>406.09</v>
      </c>
      <c r="K411" s="148"/>
      <c r="L411" s="149"/>
      <c r="M411" s="149"/>
      <c r="N411" s="148"/>
      <c r="O411" s="149"/>
      <c r="P411" s="149"/>
      <c r="Q411" s="148"/>
      <c r="R411" s="149"/>
      <c r="S411" s="149"/>
      <c r="T411" s="148"/>
      <c r="U411" s="149"/>
      <c r="V411" s="149"/>
      <c r="W411" s="149"/>
      <c r="X411" s="150">
        <f t="shared" si="1"/>
        <v>1.584367573</v>
      </c>
      <c r="Y411" s="150">
        <f t="shared" si="2"/>
        <v>-1.584367573</v>
      </c>
    </row>
    <row r="412" ht="15.75" customHeight="1">
      <c r="A412" s="119">
        <v>411.0</v>
      </c>
      <c r="B412" s="143" t="str">
        <f t="array" ref="B412">index(Systems!$A:$E,match($A412,Systems!$A:$A,),match(B$1,Systems!$2:$2,))&amp;if(not(isblank(index(Systems!$A:$E,match($A412,Systems!$A:$A,),match(Systems!$C$2,Systems!$2:$2,))))," ["&amp;index(Systems!$A:$E,match($A412,Systems!$A:$A,),match(Systems!$C$2,Systems!$2:$2,))&amp;"]",)</f>
        <v>Bryceland</v>
      </c>
      <c r="C412" s="144">
        <f t="array" ref="C412">round((F412-average(I412,L412,O412,R412,U412))*X412+if($B412=$H412,0,iferror(average(vlookup({$H412,$K412,$N412,$Q412,$T412},$B:$D,column(B$1),0)),index(C:C,match($H412,$B:$B,)))),3)</f>
        <v>406.606</v>
      </c>
      <c r="D412" s="144">
        <f t="array" ref="D412">round((G412-average(J412,M412,P412,S412,V412))*Y412+if($B412=$H412,0,iferror(average(vlookup({$H412,$K412,$N412,$Q412,$T412},$B:$D,column(C$1),0)),index(D:D,match($H412,$B:$B,)))),3)</f>
        <v>97.919</v>
      </c>
      <c r="E412" s="145">
        <v>2764.0</v>
      </c>
      <c r="F412" s="146">
        <v>945.085</v>
      </c>
      <c r="G412" s="146">
        <v>344.287</v>
      </c>
      <c r="H412" s="147" t="s">
        <v>404</v>
      </c>
      <c r="I412" s="146">
        <v>688.449</v>
      </c>
      <c r="J412" s="146">
        <v>406.09</v>
      </c>
      <c r="K412" s="148"/>
      <c r="L412" s="149"/>
      <c r="M412" s="149"/>
      <c r="N412" s="148"/>
      <c r="O412" s="149"/>
      <c r="P412" s="149"/>
      <c r="Q412" s="148"/>
      <c r="R412" s="149"/>
      <c r="S412" s="149"/>
      <c r="T412" s="148"/>
      <c r="U412" s="149"/>
      <c r="V412" s="149"/>
      <c r="W412" s="149"/>
      <c r="X412" s="150">
        <f t="shared" si="1"/>
        <v>1.584367573</v>
      </c>
      <c r="Y412" s="150">
        <f t="shared" si="2"/>
        <v>-1.584367573</v>
      </c>
    </row>
    <row r="413" ht="15.75" customHeight="1">
      <c r="A413" s="119">
        <v>412.0</v>
      </c>
      <c r="B413" s="143" t="str">
        <f t="array" ref="B413">index(Systems!$A:$E,match($A413,Systems!$A:$A,),match(B$1,Systems!$2:$2,))&amp;if(not(isblank(index(Systems!$A:$E,match($A413,Systems!$A:$A,),match(Systems!$C$2,Systems!$2:$2,))))," ["&amp;index(Systems!$A:$E,match($A413,Systems!$A:$A,),match(Systems!$C$2,Systems!$2:$2,))&amp;"]",)</f>
        <v>Buchlau</v>
      </c>
      <c r="C413" s="144">
        <f t="array" ref="C413">round((F413-average(I413,L413,O413,R413,U413))*X413+if($B413=$H413,0,iferror(average(vlookup({$H413,$K413,$N413,$Q413,$T413},$B:$D,column(B$1),0)),index(C:C,match($H413,$B:$B,)))),3)</f>
        <v>70.048</v>
      </c>
      <c r="D413" s="144">
        <f t="array" ref="D413">round((G413-average(J413,M413,P413,S413,V413))*Y413+if($B413=$H413,0,iferror(average(vlookup({$H413,$K413,$N413,$Q413,$T413},$B:$D,column(C$1),0)),index(D:D,match($H413,$B:$B,)))),3)</f>
        <v>-68.804</v>
      </c>
      <c r="E413" s="145">
        <v>2764.0</v>
      </c>
      <c r="F413" s="146">
        <v>732.661</v>
      </c>
      <c r="G413" s="146">
        <v>449.517</v>
      </c>
      <c r="H413" s="147" t="s">
        <v>404</v>
      </c>
      <c r="I413" s="146">
        <v>688.449</v>
      </c>
      <c r="J413" s="146">
        <v>406.09</v>
      </c>
      <c r="K413" s="148"/>
      <c r="L413" s="149"/>
      <c r="M413" s="149"/>
      <c r="N413" s="148"/>
      <c r="O413" s="149"/>
      <c r="P413" s="149"/>
      <c r="Q413" s="148"/>
      <c r="R413" s="149"/>
      <c r="S413" s="149"/>
      <c r="T413" s="148"/>
      <c r="U413" s="149"/>
      <c r="V413" s="149"/>
      <c r="W413" s="149"/>
      <c r="X413" s="150">
        <f t="shared" si="1"/>
        <v>1.584367573</v>
      </c>
      <c r="Y413" s="150">
        <f t="shared" si="2"/>
        <v>-1.584367573</v>
      </c>
    </row>
    <row r="414" ht="15.75" customHeight="1">
      <c r="A414" s="119">
        <v>413.0</v>
      </c>
      <c r="B414" s="143" t="str">
        <f t="array" ref="B414">index(Systems!$A:$E,match($A414,Systems!$A:$A,),match(B$1,Systems!$2:$2,))&amp;if(not(isblank(index(Systems!$A:$E,match($A414,Systems!$A:$A,),match(Systems!$C$2,Systems!$2:$2,))))," ["&amp;index(Systems!$A:$E,match($A414,Systems!$A:$A,),match(Systems!$C$2,Systems!$2:$2,))&amp;"]",)</f>
        <v>Bucklands</v>
      </c>
      <c r="C414" s="144">
        <f t="array" ref="C414">round((F414-average(I414,L414,O414,R414,U414))*X414+if($B414=$H414,0,iferror(average(vlookup({$H414,$K414,$N414,$Q414,$T414},$B:$D,column(B$1),0)),index(C:C,match($H414,$B:$B,)))),3)</f>
        <v>-326.196</v>
      </c>
      <c r="D414" s="144">
        <f t="array" ref="D414">round((G414-average(J414,M414,P414,S414,V414))*Y414+if($B414=$H414,0,iferror(average(vlookup({$H414,$K414,$N414,$Q414,$T414},$B:$D,column(C$1),0)),index(D:D,match($H414,$B:$B,)))),3)</f>
        <v>330.561</v>
      </c>
      <c r="E414" s="145">
        <v>2764.0</v>
      </c>
      <c r="F414" s="146">
        <v>482.565</v>
      </c>
      <c r="G414" s="146">
        <v>197.451</v>
      </c>
      <c r="H414" s="147" t="s">
        <v>404</v>
      </c>
      <c r="I414" s="146">
        <v>688.449</v>
      </c>
      <c r="J414" s="146">
        <v>406.09</v>
      </c>
      <c r="K414" s="148"/>
      <c r="L414" s="149"/>
      <c r="M414" s="149"/>
      <c r="N414" s="148"/>
      <c r="O414" s="149"/>
      <c r="P414" s="149"/>
      <c r="Q414" s="148"/>
      <c r="R414" s="149"/>
      <c r="S414" s="149"/>
      <c r="T414" s="148"/>
      <c r="U414" s="149"/>
      <c r="V414" s="149"/>
      <c r="W414" s="149"/>
      <c r="X414" s="150">
        <f t="shared" si="1"/>
        <v>1.584367573</v>
      </c>
      <c r="Y414" s="150">
        <f t="shared" si="2"/>
        <v>-1.584367573</v>
      </c>
    </row>
    <row r="415" ht="15.75" customHeight="1">
      <c r="A415" s="119">
        <v>414.0</v>
      </c>
      <c r="B415" s="143" t="str">
        <f t="array" ref="B415">index(Systems!$A:$E,match($A415,Systems!$A:$A,),match(B$1,Systems!$2:$2,))&amp;if(not(isblank(index(Systems!$A:$E,match($A415,Systems!$A:$A,),match(Systems!$C$2,Systems!$2:$2,))))," ["&amp;index(Systems!$A:$E,match($A415,Systems!$A:$A,),match(Systems!$C$2,Systems!$2:$2,))&amp;"]",)</f>
        <v>Buckminster</v>
      </c>
      <c r="C415" s="144">
        <f t="array" ref="C415">round((F415-average(I415,L415,O415,R415,U415))*X415+if($B415=$H415,0,iferror(average(vlookup({$H415,$K415,$N415,$Q415,$T415},$B:$D,column(B$1),0)),index(C:C,match($H415,$B:$B,)))),3)</f>
        <v>17.582</v>
      </c>
      <c r="D415" s="144">
        <f t="array" ref="D415">round((G415-average(J415,M415,P415,S415,V415))*Y415+if($B415=$H415,0,iferror(average(vlookup({$H415,$K415,$N415,$Q415,$T415},$B:$D,column(C$1),0)),index(D:D,match($H415,$B:$B,)))),3)</f>
        <v>154.653</v>
      </c>
      <c r="E415" s="145">
        <v>2764.0</v>
      </c>
      <c r="F415" s="146">
        <v>699.546</v>
      </c>
      <c r="G415" s="146">
        <v>308.478</v>
      </c>
      <c r="H415" s="147" t="s">
        <v>404</v>
      </c>
      <c r="I415" s="146">
        <v>688.449</v>
      </c>
      <c r="J415" s="146">
        <v>406.09</v>
      </c>
      <c r="K415" s="148"/>
      <c r="L415" s="149"/>
      <c r="M415" s="149"/>
      <c r="N415" s="148"/>
      <c r="O415" s="149"/>
      <c r="P415" s="149"/>
      <c r="Q415" s="148"/>
      <c r="R415" s="149"/>
      <c r="S415" s="149"/>
      <c r="T415" s="148"/>
      <c r="U415" s="149"/>
      <c r="V415" s="149"/>
      <c r="W415" s="149"/>
      <c r="X415" s="150">
        <f t="shared" si="1"/>
        <v>1.584367573</v>
      </c>
      <c r="Y415" s="150">
        <f t="shared" si="2"/>
        <v>-1.584367573</v>
      </c>
    </row>
    <row r="416" ht="15.75" customHeight="1">
      <c r="A416" s="119">
        <v>415.0</v>
      </c>
      <c r="B416" s="143" t="str">
        <f t="array" ref="B416">index(Systems!$A:$E,match($A416,Systems!$A:$A,),match(B$1,Systems!$2:$2,))&amp;if(not(isblank(index(Systems!$A:$E,match($A416,Systems!$A:$A,),match(Systems!$C$2,Systems!$2:$2,))))," ["&amp;index(Systems!$A:$E,match($A416,Systems!$A:$A,),match(Systems!$C$2,Systems!$2:$2,))&amp;"]",)</f>
        <v>Budingen</v>
      </c>
      <c r="C416" s="144">
        <f t="array" ref="C416">round((F416-average(I416,L416,O416,R416,U416))*X416+if($B416=$H416,0,iferror(average(vlookup({$H416,$K416,$N416,$Q416,$T416},$B:$D,column(B$1),0)),index(C:C,match($H416,$B:$B,)))),3)</f>
        <v>382.302</v>
      </c>
      <c r="D416" s="144">
        <f t="array" ref="D416">round((G416-average(J416,M416,P416,S416,V416))*Y416+if($B416=$H416,0,iferror(average(vlookup({$H416,$K416,$N416,$Q416,$T416},$B:$D,column(C$1),0)),index(D:D,match($H416,$B:$B,)))),3)</f>
        <v>162.025</v>
      </c>
      <c r="E416" s="145">
        <v>2764.0</v>
      </c>
      <c r="F416" s="146">
        <v>929.745</v>
      </c>
      <c r="G416" s="146">
        <v>303.825</v>
      </c>
      <c r="H416" s="147" t="s">
        <v>404</v>
      </c>
      <c r="I416" s="146">
        <v>688.449</v>
      </c>
      <c r="J416" s="146">
        <v>406.09</v>
      </c>
      <c r="K416" s="148"/>
      <c r="L416" s="149"/>
      <c r="M416" s="149"/>
      <c r="N416" s="148"/>
      <c r="O416" s="149"/>
      <c r="P416" s="149"/>
      <c r="Q416" s="148"/>
      <c r="R416" s="149"/>
      <c r="S416" s="149"/>
      <c r="T416" s="148"/>
      <c r="U416" s="149"/>
      <c r="V416" s="149"/>
      <c r="W416" s="149"/>
      <c r="X416" s="150">
        <f t="shared" si="1"/>
        <v>1.584367573</v>
      </c>
      <c r="Y416" s="150">
        <f t="shared" si="2"/>
        <v>-1.584367573</v>
      </c>
    </row>
    <row r="417" ht="15.75" customHeight="1">
      <c r="A417" s="119">
        <v>416.0</v>
      </c>
      <c r="B417" s="143" t="str">
        <f t="array" ref="B417">index(Systems!$A:$E,match($A417,Systems!$A:$A,),match(B$1,Systems!$2:$2,))&amp;if(not(isblank(index(Systems!$A:$E,match($A417,Systems!$A:$A,),match(Systems!$C$2,Systems!$2:$2,))))," ["&amp;index(Systems!$A:$E,match($A417,Systems!$A:$A,),match(Systems!$C$2,Systems!$2:$2,))&amp;"]",)</f>
        <v>Buena</v>
      </c>
      <c r="C417" s="144">
        <f t="array" ref="C417">round((F417-average(I417,L417,O417,R417,U417))*X417+if($B417=$H417,0,iferror(average(vlookup({$H417,$K417,$N417,$Q417,$T417},$B:$D,column(B$1),0)),index(C:C,match($H417,$B:$B,)))),3)</f>
        <v>-400.433</v>
      </c>
      <c r="D417" s="144">
        <f t="array" ref="D417">round((G417-average(J417,M417,P417,S417,V417))*Y417+if($B417=$H417,0,iferror(average(vlookup({$H417,$K417,$N417,$Q417,$T417},$B:$D,column(C$1),0)),index(D:D,match($H417,$B:$B,)))),3)</f>
        <v>35.625</v>
      </c>
      <c r="E417" s="145">
        <v>2764.0</v>
      </c>
      <c r="F417" s="146">
        <v>435.709</v>
      </c>
      <c r="G417" s="146">
        <v>383.605</v>
      </c>
      <c r="H417" s="147" t="s">
        <v>404</v>
      </c>
      <c r="I417" s="146">
        <v>688.449</v>
      </c>
      <c r="J417" s="146">
        <v>406.09</v>
      </c>
      <c r="K417" s="148"/>
      <c r="L417" s="149"/>
      <c r="M417" s="149"/>
      <c r="N417" s="148"/>
      <c r="O417" s="149"/>
      <c r="P417" s="149"/>
      <c r="Q417" s="148"/>
      <c r="R417" s="149"/>
      <c r="S417" s="149"/>
      <c r="T417" s="148"/>
      <c r="U417" s="149"/>
      <c r="V417" s="149"/>
      <c r="W417" s="149"/>
      <c r="X417" s="150">
        <f t="shared" si="1"/>
        <v>1.584367573</v>
      </c>
      <c r="Y417" s="150">
        <f t="shared" si="2"/>
        <v>-1.584367573</v>
      </c>
    </row>
    <row r="418" ht="15.75" customHeight="1">
      <c r="A418" s="119">
        <v>417.0</v>
      </c>
      <c r="B418" s="143" t="str">
        <f t="array" ref="B418">index(Systems!$A:$E,match($A418,Systems!$A:$A,),match(B$1,Systems!$2:$2,))&amp;if(not(isblank(index(Systems!$A:$E,match($A418,Systems!$A:$A,),match(Systems!$C$2,Systems!$2:$2,))))," ["&amp;index(Systems!$A:$E,match($A418,Systems!$A:$A,),match(Systems!$C$2,Systems!$2:$2,))&amp;"]",)</f>
        <v>Buenos Aires</v>
      </c>
      <c r="C418" s="144">
        <f t="array" ref="C418">round((F418-average(I418,L418,O418,R418,U418))*X418+if($B418=$H418,0,iferror(average(vlookup({$H418,$K418,$N418,$Q418,$T418},$B:$D,column(B$1),0)),index(C:C,match($H418,$B:$B,)))),3)</f>
        <v>18.092</v>
      </c>
      <c r="D418" s="144">
        <f t="array" ref="D418">round((G418-average(J418,M418,P418,S418,V418))*Y418+if($B418=$H418,0,iferror(average(vlookup({$H418,$K418,$N418,$Q418,$T418},$B:$D,column(C$1),0)),index(D:D,match($H418,$B:$B,)))),3)</f>
        <v>-341.994</v>
      </c>
      <c r="E418" s="145">
        <v>2764.0</v>
      </c>
      <c r="F418" s="146">
        <v>699.868</v>
      </c>
      <c r="G418" s="146">
        <v>621.945</v>
      </c>
      <c r="H418" s="147" t="s">
        <v>404</v>
      </c>
      <c r="I418" s="146">
        <v>688.449</v>
      </c>
      <c r="J418" s="146">
        <v>406.09</v>
      </c>
      <c r="K418" s="148"/>
      <c r="L418" s="149"/>
      <c r="M418" s="149"/>
      <c r="N418" s="148"/>
      <c r="O418" s="149"/>
      <c r="P418" s="149"/>
      <c r="Q418" s="148"/>
      <c r="R418" s="149"/>
      <c r="S418" s="149"/>
      <c r="T418" s="148"/>
      <c r="U418" s="149"/>
      <c r="V418" s="149"/>
      <c r="W418" s="149"/>
      <c r="X418" s="150">
        <f t="shared" si="1"/>
        <v>1.584367573</v>
      </c>
      <c r="Y418" s="150">
        <f t="shared" si="2"/>
        <v>-1.584367573</v>
      </c>
    </row>
    <row r="419" ht="15.75" customHeight="1">
      <c r="A419" s="119">
        <v>418.0</v>
      </c>
      <c r="B419" s="143" t="str">
        <f t="array" ref="B419">index(Systems!$A:$E,match($A419,Systems!$A:$A,),match(B$1,Systems!$2:$2,))&amp;if(not(isblank(index(Systems!$A:$E,match($A419,Systems!$A:$A,),match(Systems!$C$2,Systems!$2:$2,))))," ["&amp;index(Systems!$A:$E,match($A419,Systems!$A:$A,),match(Systems!$C$2,Systems!$2:$2,))&amp;"]",)</f>
        <v>Burnt Rock</v>
      </c>
      <c r="C419" s="144">
        <f t="array" ref="C419">round((F419-average(I419,L419,O419,R419,U419))*X419+if($B419=$H419,0,iferror(average(vlookup({$H419,$K419,$N419,$Q419,$T419},$B:$D,column(B$1),0)),index(C:C,match($H419,$B:$B,)))),3)</f>
        <v>-328.509</v>
      </c>
      <c r="D419" s="144">
        <f t="array" ref="D419">round((G419-average(J419,M419,P419,S419,V419))*Y419+if($B419=$H419,0,iferror(average(vlookup({$H419,$K419,$N419,$Q419,$T419},$B:$D,column(C$1),0)),index(D:D,match($H419,$B:$B,)))),3)</f>
        <v>191.528</v>
      </c>
      <c r="E419" s="145">
        <v>2764.0</v>
      </c>
      <c r="F419" s="146">
        <v>481.105</v>
      </c>
      <c r="G419" s="146">
        <v>285.204</v>
      </c>
      <c r="H419" s="147" t="s">
        <v>404</v>
      </c>
      <c r="I419" s="146">
        <v>688.449</v>
      </c>
      <c r="J419" s="146">
        <v>406.09</v>
      </c>
      <c r="K419" s="148"/>
      <c r="L419" s="149"/>
      <c r="M419" s="149"/>
      <c r="N419" s="148"/>
      <c r="O419" s="149"/>
      <c r="P419" s="149"/>
      <c r="Q419" s="148"/>
      <c r="R419" s="149"/>
      <c r="S419" s="149"/>
      <c r="T419" s="148"/>
      <c r="U419" s="149"/>
      <c r="V419" s="149"/>
      <c r="W419" s="149"/>
      <c r="X419" s="150">
        <f t="shared" si="1"/>
        <v>1.584367573</v>
      </c>
      <c r="Y419" s="150">
        <f t="shared" si="2"/>
        <v>-1.584367573</v>
      </c>
    </row>
    <row r="420" ht="15.75" customHeight="1">
      <c r="A420" s="119">
        <v>419.0</v>
      </c>
      <c r="B420" s="143" t="str">
        <f t="array" ref="B420">index(Systems!$A:$E,match($A420,Systems!$A:$A,),match(B$1,Systems!$2:$2,))&amp;if(not(isblank(index(Systems!$A:$E,match($A420,Systems!$A:$A,),match(Systems!$C$2,Systems!$2:$2,))))," ["&amp;index(Systems!$A:$E,match($A420,Systems!$A:$A,),match(Systems!$C$2,Systems!$2:$2,))&amp;"]",)</f>
        <v>Burton</v>
      </c>
      <c r="C420" s="144">
        <f t="array" ref="C420">round((F420-average(I420,L420,O420,R420,U420))*X420+if($B420=$H420,0,iferror(average(vlookup({$H420,$K420,$N420,$Q420,$T420},$B:$D,column(B$1),0)),index(C:C,match($H420,$B:$B,)))),3)</f>
        <v>185.434</v>
      </c>
      <c r="D420" s="144">
        <f t="array" ref="D420">round((G420-average(J420,M420,P420,S420,V420))*Y420+if($B420=$H420,0,iferror(average(vlookup({$H420,$K420,$N420,$Q420,$T420},$B:$D,column(C$1),0)),index(D:D,match($H420,$B:$B,)))),3)</f>
        <v>-420.735</v>
      </c>
      <c r="E420" s="145">
        <v>2764.0</v>
      </c>
      <c r="F420" s="146">
        <v>805.489</v>
      </c>
      <c r="G420" s="146">
        <v>671.644</v>
      </c>
      <c r="H420" s="147" t="s">
        <v>404</v>
      </c>
      <c r="I420" s="146">
        <v>688.449</v>
      </c>
      <c r="J420" s="146">
        <v>406.09</v>
      </c>
      <c r="K420" s="148"/>
      <c r="L420" s="149"/>
      <c r="M420" s="149"/>
      <c r="N420" s="148"/>
      <c r="O420" s="149"/>
      <c r="P420" s="149"/>
      <c r="Q420" s="148"/>
      <c r="R420" s="149"/>
      <c r="S420" s="149"/>
      <c r="T420" s="148"/>
      <c r="U420" s="149"/>
      <c r="V420" s="149"/>
      <c r="W420" s="149"/>
      <c r="X420" s="150">
        <f t="shared" si="1"/>
        <v>1.584367573</v>
      </c>
      <c r="Y420" s="150">
        <f t="shared" si="2"/>
        <v>-1.584367573</v>
      </c>
    </row>
    <row r="421" ht="15.75" customHeight="1">
      <c r="A421" s="119">
        <v>420.0</v>
      </c>
      <c r="B421" s="143" t="str">
        <f t="array" ref="B421">index(Systems!$A:$E,match($A421,Systems!$A:$A,),match(B$1,Systems!$2:$2,))&amp;if(not(isblank(index(Systems!$A:$E,match($A421,Systems!$A:$A,),match(Systems!$C$2,Systems!$2:$2,))))," ["&amp;index(Systems!$A:$E,match($A421,Systems!$A:$A,),match(Systems!$C$2,Systems!$2:$2,))&amp;"]",)</f>
        <v>Bushmill</v>
      </c>
      <c r="C421" s="144">
        <f t="array" ref="C421">round((F421-average(I421,L421,O421,R421,U421))*X421+if($B421=$H421,0,iferror(average(vlookup({$H421,$K421,$N421,$Q421,$T421},$B:$D,column(B$1),0)),index(C:C,match($H421,$B:$B,)))),3)</f>
        <v>3.025</v>
      </c>
      <c r="D421" s="144">
        <f t="array" ref="D421">round((G421-average(J421,M421,P421,S421,V421))*Y421+if($B421=$H421,0,iferror(average(vlookup({$H421,$K421,$N421,$Q421,$T421},$B:$D,column(C$1),0)),index(D:D,match($H421,$B:$B,)))),3)</f>
        <v>329.358</v>
      </c>
      <c r="E421" s="145">
        <v>2764.0</v>
      </c>
      <c r="F421" s="146">
        <v>690.358</v>
      </c>
      <c r="G421" s="146">
        <v>198.21</v>
      </c>
      <c r="H421" s="147" t="s">
        <v>404</v>
      </c>
      <c r="I421" s="146">
        <v>688.449</v>
      </c>
      <c r="J421" s="146">
        <v>406.09</v>
      </c>
      <c r="K421" s="148"/>
      <c r="L421" s="149"/>
      <c r="M421" s="149"/>
      <c r="N421" s="148"/>
      <c r="O421" s="149"/>
      <c r="P421" s="149"/>
      <c r="Q421" s="148"/>
      <c r="R421" s="149"/>
      <c r="S421" s="149"/>
      <c r="T421" s="148"/>
      <c r="U421" s="149"/>
      <c r="V421" s="149"/>
      <c r="W421" s="149"/>
      <c r="X421" s="150">
        <f t="shared" si="1"/>
        <v>1.584367573</v>
      </c>
      <c r="Y421" s="150">
        <f t="shared" si="2"/>
        <v>-1.584367573</v>
      </c>
    </row>
    <row r="422" ht="15.75" customHeight="1">
      <c r="A422" s="119">
        <v>421.0</v>
      </c>
      <c r="B422" s="143" t="str">
        <f t="array" ref="B422">index(Systems!$A:$E,match($A422,Systems!$A:$A,),match(B$1,Systems!$2:$2,))&amp;if(not(isblank(index(Systems!$A:$E,match($A422,Systems!$A:$A,),match(Systems!$C$2,Systems!$2:$2,))))," ["&amp;index(Systems!$A:$E,match($A422,Systems!$A:$A,),match(Systems!$C$2,Systems!$2:$2,))&amp;"]",)</f>
        <v>Butler</v>
      </c>
      <c r="C422" s="144">
        <f t="array" ref="C422">round((F422-average(I422,L422,O422,R422,U422))*X422+if($B422=$H422,0,iferror(average(vlookup({$H422,$K422,$N422,$Q422,$T422},$B:$D,column(B$1),0)),index(C:C,match($H422,$B:$B,)))),3)</f>
        <v>-126.179</v>
      </c>
      <c r="D422" s="144">
        <f t="array" ref="D422">round((G422-average(J422,M422,P422,S422,V422))*Y422+if($B422=$H422,0,iferror(average(vlookup({$H422,$K422,$N422,$Q422,$T422},$B:$D,column(C$1),0)),index(D:D,match($H422,$B:$B,)))),3)</f>
        <v>375.283</v>
      </c>
      <c r="E422" s="145">
        <v>2764.0</v>
      </c>
      <c r="F422" s="146">
        <v>608.809</v>
      </c>
      <c r="G422" s="146">
        <v>169.224</v>
      </c>
      <c r="H422" s="147" t="s">
        <v>404</v>
      </c>
      <c r="I422" s="146">
        <v>688.449</v>
      </c>
      <c r="J422" s="146">
        <v>406.09</v>
      </c>
      <c r="K422" s="148"/>
      <c r="L422" s="149"/>
      <c r="M422" s="149"/>
      <c r="N422" s="148"/>
      <c r="O422" s="149"/>
      <c r="P422" s="149"/>
      <c r="Q422" s="148"/>
      <c r="R422" s="149"/>
      <c r="S422" s="149"/>
      <c r="T422" s="148"/>
      <c r="U422" s="149"/>
      <c r="V422" s="149"/>
      <c r="W422" s="149"/>
      <c r="X422" s="150">
        <f t="shared" si="1"/>
        <v>1.584367573</v>
      </c>
      <c r="Y422" s="150">
        <f t="shared" si="2"/>
        <v>-1.584367573</v>
      </c>
    </row>
    <row r="423" ht="15.75" customHeight="1">
      <c r="A423" s="119">
        <v>422.0</v>
      </c>
      <c r="B423" s="143" t="str">
        <f t="array" ref="B423">index(Systems!$A:$E,match($A423,Systems!$A:$A,),match(B$1,Systems!$2:$2,))&amp;if(not(isblank(index(Systems!$A:$E,match($A423,Systems!$A:$A,),match(Systems!$C$2,Systems!$2:$2,))))," ["&amp;index(Systems!$A:$E,match($A423,Systems!$A:$A,),match(Systems!$C$2,Systems!$2:$2,))&amp;"]",)</f>
        <v>Butte Hold</v>
      </c>
      <c r="C423" s="144">
        <f t="array" ref="C423">round((F423-average(I423,L423,O423,R423,U423))*X423+if($B423=$H423,0,iferror(average(vlookup({$H423,$K423,$N423,$Q423,$T423},$B:$D,column(B$1),0)),index(C:C,match($H423,$B:$B,)))),3)</f>
        <v>-100.816</v>
      </c>
      <c r="D423" s="144">
        <f t="array" ref="D423">round((G423-average(J423,M423,P423,S423,V423))*Y423+if($B423=$H423,0,iferror(average(vlookup({$H423,$K423,$N423,$Q423,$T423},$B:$D,column(C$1),0)),index(D:D,match($H423,$B:$B,)))),3)</f>
        <v>462.398</v>
      </c>
      <c r="E423" s="145">
        <v>2764.0</v>
      </c>
      <c r="F423" s="146">
        <v>624.817</v>
      </c>
      <c r="G423" s="146">
        <v>114.24</v>
      </c>
      <c r="H423" s="147" t="s">
        <v>404</v>
      </c>
      <c r="I423" s="146">
        <v>688.449</v>
      </c>
      <c r="J423" s="146">
        <v>406.09</v>
      </c>
      <c r="K423" s="148"/>
      <c r="L423" s="149"/>
      <c r="M423" s="149"/>
      <c r="N423" s="148"/>
      <c r="O423" s="149"/>
      <c r="P423" s="149"/>
      <c r="Q423" s="148"/>
      <c r="R423" s="149"/>
      <c r="S423" s="149"/>
      <c r="T423" s="148"/>
      <c r="U423" s="149"/>
      <c r="V423" s="149"/>
      <c r="W423" s="149"/>
      <c r="X423" s="150">
        <f t="shared" si="1"/>
        <v>1.584367573</v>
      </c>
      <c r="Y423" s="150">
        <f t="shared" si="2"/>
        <v>-1.584367573</v>
      </c>
    </row>
    <row r="424" ht="15.75" customHeight="1">
      <c r="A424" s="119">
        <v>423.0</v>
      </c>
      <c r="B424" s="143" t="str">
        <f t="array" ref="B424">index(Systems!$A:$E,match($A424,Systems!$A:$A,),match(B$1,Systems!$2:$2,))&amp;if(not(isblank(index(Systems!$A:$E,match($A424,Systems!$A:$A,),match(Systems!$C$2,Systems!$2:$2,))))," ["&amp;index(Systems!$A:$E,match($A424,Systems!$A:$A,),match(Systems!$C$2,Systems!$2:$2,))&amp;"]",)</f>
        <v>Butzfleth</v>
      </c>
      <c r="C424" s="144">
        <f t="array" ref="C424">round((F424-average(I424,L424,O424,R424,U424))*X424+if($B424=$H424,0,iferror(average(vlookup({$H424,$K424,$N424,$Q424,$T424},$B:$D,column(B$1),0)),index(C:C,match($H424,$B:$B,)))),3)</f>
        <v>-108.041</v>
      </c>
      <c r="D424" s="144">
        <f t="array" ref="D424">round((G424-average(J424,M424,P424,S424,V424))*Y424+if($B424=$H424,0,iferror(average(vlookup({$H424,$K424,$N424,$Q424,$T424},$B:$D,column(C$1),0)),index(D:D,match($H424,$B:$B,)))),3)</f>
        <v>-373.809</v>
      </c>
      <c r="E424" s="145">
        <v>2764.0</v>
      </c>
      <c r="F424" s="146">
        <v>620.257</v>
      </c>
      <c r="G424" s="146">
        <v>642.026</v>
      </c>
      <c r="H424" s="147" t="s">
        <v>404</v>
      </c>
      <c r="I424" s="146">
        <v>688.449</v>
      </c>
      <c r="J424" s="146">
        <v>406.09</v>
      </c>
      <c r="K424" s="148"/>
      <c r="L424" s="149"/>
      <c r="M424" s="149"/>
      <c r="N424" s="148"/>
      <c r="O424" s="149"/>
      <c r="P424" s="149"/>
      <c r="Q424" s="148"/>
      <c r="R424" s="149"/>
      <c r="S424" s="149"/>
      <c r="T424" s="148"/>
      <c r="U424" s="149"/>
      <c r="V424" s="149"/>
      <c r="W424" s="149"/>
      <c r="X424" s="150">
        <f t="shared" si="1"/>
        <v>1.584367573</v>
      </c>
      <c r="Y424" s="150">
        <f t="shared" si="2"/>
        <v>-1.584367573</v>
      </c>
    </row>
    <row r="425" ht="15.75" customHeight="1">
      <c r="A425" s="119">
        <v>424.0</v>
      </c>
      <c r="B425" s="143" t="str">
        <f t="array" ref="B425">index(Systems!$A:$E,match($A425,Systems!$A:$A,),match(B$1,Systems!$2:$2,))&amp;if(not(isblank(index(Systems!$A:$E,match($A425,Systems!$A:$A,),match(Systems!$C$2,Systems!$2:$2,))))," ["&amp;index(Systems!$A:$E,match($A425,Systems!$A:$A,),match(Systems!$C$2,Systems!$2:$2,))&amp;"]",)</f>
        <v>Bye's Ship</v>
      </c>
      <c r="C425" s="144">
        <f t="array" ref="C425">round((F425-average(I425,L425,O425,R425,U425))*X425+if($B425=$H425,0,iferror(average(vlookup({$H425,$K425,$N425,$Q425,$T425},$B:$D,column(B$1),0)),index(C:C,match($H425,$B:$B,)))),3)</f>
        <v>-250.981</v>
      </c>
      <c r="D425" s="144">
        <f t="array" ref="D425">round((G425-average(J425,M425,P425,S425,V425))*Y425+if($B425=$H425,0,iferror(average(vlookup({$H425,$K425,$N425,$Q425,$T425},$B:$D,column(C$1),0)),index(D:D,match($H425,$B:$B,)))),3)</f>
        <v>-493.657</v>
      </c>
      <c r="E425" s="145">
        <v>2764.0</v>
      </c>
      <c r="F425" s="146">
        <v>530.038</v>
      </c>
      <c r="G425" s="146">
        <v>717.67</v>
      </c>
      <c r="H425" s="147" t="s">
        <v>404</v>
      </c>
      <c r="I425" s="146">
        <v>688.449</v>
      </c>
      <c r="J425" s="146">
        <v>406.09</v>
      </c>
      <c r="K425" s="148"/>
      <c r="L425" s="149"/>
      <c r="M425" s="149"/>
      <c r="N425" s="148"/>
      <c r="O425" s="149"/>
      <c r="P425" s="149"/>
      <c r="Q425" s="148"/>
      <c r="R425" s="149"/>
      <c r="S425" s="149"/>
      <c r="T425" s="148"/>
      <c r="U425" s="149"/>
      <c r="V425" s="149"/>
      <c r="W425" s="149"/>
      <c r="X425" s="150">
        <f t="shared" si="1"/>
        <v>1.584367573</v>
      </c>
      <c r="Y425" s="150">
        <f t="shared" si="2"/>
        <v>-1.584367573</v>
      </c>
    </row>
    <row r="426" ht="15.75" customHeight="1">
      <c r="A426" s="119">
        <v>425.0</v>
      </c>
      <c r="B426" s="143" t="str">
        <f t="array" ref="B426">index(Systems!$A:$E,match($A426,Systems!$A:$A,),match(B$1,Systems!$2:$2,))&amp;if(not(isblank(index(Systems!$A:$E,match($A426,Systems!$A:$A,),match(Systems!$C$2,Systems!$2:$2,))))," ["&amp;index(Systems!$A:$E,match($A426,Systems!$A:$A,),match(Systems!$C$2,Systems!$2:$2,))&amp;"]",)</f>
        <v>Byesville</v>
      </c>
      <c r="C426" s="144">
        <f t="array" ref="C426">round((F426-average(I426,L426,O426,R426,U426))*X426+if($B426=$H426,0,iferror(average(vlookup({$H426,$K426,$N426,$Q426,$T426},$B:$D,column(B$1),0)),index(C:C,match($H426,$B:$B,)))),3)</f>
        <v>132.602</v>
      </c>
      <c r="D426" s="144">
        <f t="array" ref="D426">round((G426-average(J426,M426,P426,S426,V426))*Y426+if($B426=$H426,0,iferror(average(vlookup({$H426,$K426,$N426,$Q426,$T426},$B:$D,column(C$1),0)),index(D:D,match($H426,$B:$B,)))),3)</f>
        <v>335.734</v>
      </c>
      <c r="E426" s="145">
        <v>2764.0</v>
      </c>
      <c r="F426" s="146">
        <v>772.143</v>
      </c>
      <c r="G426" s="146">
        <v>194.186</v>
      </c>
      <c r="H426" s="147" t="s">
        <v>404</v>
      </c>
      <c r="I426" s="146">
        <v>688.449</v>
      </c>
      <c r="J426" s="146">
        <v>406.09</v>
      </c>
      <c r="K426" s="148"/>
      <c r="L426" s="149"/>
      <c r="M426" s="149"/>
      <c r="N426" s="148"/>
      <c r="O426" s="149"/>
      <c r="P426" s="149"/>
      <c r="Q426" s="148"/>
      <c r="R426" s="149"/>
      <c r="S426" s="149"/>
      <c r="T426" s="148"/>
      <c r="U426" s="149"/>
      <c r="V426" s="149"/>
      <c r="W426" s="149"/>
      <c r="X426" s="150">
        <f t="shared" si="1"/>
        <v>1.584367573</v>
      </c>
      <c r="Y426" s="150">
        <f t="shared" si="2"/>
        <v>-1.584367573</v>
      </c>
    </row>
    <row r="427" ht="15.75" customHeight="1">
      <c r="A427" s="119">
        <v>426.0</v>
      </c>
      <c r="B427" s="143" t="str">
        <f t="array" ref="B427">index(Systems!$A:$E,match($A427,Systems!$A:$A,),match(B$1,Systems!$2:$2,))&amp;if(not(isblank(index(Systems!$A:$E,match($A427,Systems!$A:$A,),match(Systems!$C$2,Systems!$2:$2,))))," ["&amp;index(Systems!$A:$E,match($A427,Systems!$A:$A,),match(Systems!$C$2,Systems!$2:$2,))&amp;"]",)</f>
        <v>Cabanatuan</v>
      </c>
      <c r="C427" s="144">
        <f t="array" ref="C427">round((F427-average(I427,L427,O427,R427,U427))*X427+if($B427=$H427,0,iferror(average(vlookup({$H427,$K427,$N427,$Q427,$T427},$B:$D,column(B$1),0)),index(C:C,match($H427,$B:$B,)))),3)</f>
        <v>292.485</v>
      </c>
      <c r="D427" s="144">
        <f t="array" ref="D427">round((G427-average(J427,M427,P427,S427,V427))*Y427+if($B427=$H427,0,iferror(average(vlookup({$H427,$K427,$N427,$Q427,$T427},$B:$D,column(C$1),0)),index(D:D,match($H427,$B:$B,)))),3)</f>
        <v>448.092</v>
      </c>
      <c r="E427" s="145">
        <v>2764.0</v>
      </c>
      <c r="F427" s="146">
        <v>873.056</v>
      </c>
      <c r="G427" s="146">
        <v>123.269</v>
      </c>
      <c r="H427" s="147" t="s">
        <v>404</v>
      </c>
      <c r="I427" s="146">
        <v>688.449</v>
      </c>
      <c r="J427" s="146">
        <v>406.09</v>
      </c>
      <c r="K427" s="148"/>
      <c r="L427" s="149"/>
      <c r="M427" s="149"/>
      <c r="N427" s="148"/>
      <c r="O427" s="149"/>
      <c r="P427" s="149"/>
      <c r="Q427" s="148"/>
      <c r="R427" s="149"/>
      <c r="S427" s="149"/>
      <c r="T427" s="148"/>
      <c r="U427" s="149"/>
      <c r="V427" s="149"/>
      <c r="W427" s="149"/>
      <c r="X427" s="150">
        <f t="shared" si="1"/>
        <v>1.584367573</v>
      </c>
      <c r="Y427" s="150">
        <f t="shared" si="2"/>
        <v>-1.584367573</v>
      </c>
    </row>
    <row r="428" ht="15.75" customHeight="1">
      <c r="A428" s="119">
        <v>427.0</v>
      </c>
      <c r="B428" s="143" t="str">
        <f t="array" ref="B428">index(Systems!$A:$E,match($A428,Systems!$A:$A,),match(B$1,Systems!$2:$2,))&amp;if(not(isblank(index(Systems!$A:$E,match($A428,Systems!$A:$A,),match(Systems!$C$2,Systems!$2:$2,))))," ["&amp;index(Systems!$A:$E,match($A428,Systems!$A:$A,),match(Systems!$C$2,Systems!$2:$2,))&amp;"]",)</f>
        <v>Cadela</v>
      </c>
      <c r="C428" s="144">
        <f t="array" ref="C428">round((F428-average(I428,L428,O428,R428,U428))*X428+if($B428=$H428,0,iferror(average(vlookup({$H428,$K428,$N428,$Q428,$T428},$B:$D,column(B$1),0)),index(C:C,match($H428,$B:$B,)))),3)</f>
        <v>426.669</v>
      </c>
      <c r="D428" s="144">
        <f t="array" ref="D428">round((G428-average(J428,M428,P428,S428,V428))*Y428+if($B428=$H428,0,iferror(average(vlookup({$H428,$K428,$N428,$Q428,$T428},$B:$D,column(C$1),0)),index(D:D,match($H428,$B:$B,)))),3)</f>
        <v>-390.876</v>
      </c>
      <c r="E428" s="145">
        <v>2764.0</v>
      </c>
      <c r="F428" s="146">
        <v>957.748</v>
      </c>
      <c r="G428" s="146">
        <v>652.798</v>
      </c>
      <c r="H428" s="147" t="s">
        <v>404</v>
      </c>
      <c r="I428" s="146">
        <v>688.449</v>
      </c>
      <c r="J428" s="146">
        <v>406.09</v>
      </c>
      <c r="K428" s="148"/>
      <c r="L428" s="149"/>
      <c r="M428" s="149"/>
      <c r="N428" s="148"/>
      <c r="O428" s="149"/>
      <c r="P428" s="149"/>
      <c r="Q428" s="148"/>
      <c r="R428" s="149"/>
      <c r="S428" s="149"/>
      <c r="T428" s="148"/>
      <c r="U428" s="149"/>
      <c r="V428" s="149"/>
      <c r="W428" s="149"/>
      <c r="X428" s="150">
        <f t="shared" si="1"/>
        <v>1.584367573</v>
      </c>
      <c r="Y428" s="150">
        <f t="shared" si="2"/>
        <v>-1.584367573</v>
      </c>
    </row>
    <row r="429" ht="15.75" customHeight="1">
      <c r="A429" s="119">
        <v>428.0</v>
      </c>
      <c r="B429" s="143" t="str">
        <f t="array" ref="B429">index(Systems!$A:$E,match($A429,Systems!$A:$A,),match(B$1,Systems!$2:$2,))&amp;if(not(isblank(index(Systems!$A:$E,match($A429,Systems!$A:$A,),match(Systems!$C$2,Systems!$2:$2,))))," ["&amp;index(Systems!$A:$E,match($A429,Systems!$A:$A,),match(Systems!$C$2,Systems!$2:$2,))&amp;"]",)</f>
        <v>Cadiz [DC]</v>
      </c>
      <c r="C429" s="144">
        <f t="array" ref="C429">round((F429-average(I429,L429,O429,R429,U429))*X429+if($B429=$H429,0,iferror(average(vlookup({$H429,$K429,$N429,$Q429,$T429},$B:$D,column(B$1),0)),index(C:C,match($H429,$B:$B,)))),3)</f>
        <v>122.004</v>
      </c>
      <c r="D429" s="144">
        <f t="array" ref="D429">round((G429-average(J429,M429,P429,S429,V429))*Y429+if($B429=$H429,0,iferror(average(vlookup({$H429,$K429,$N429,$Q429,$T429},$B:$D,column(C$1),0)),index(D:D,match($H429,$B:$B,)))),3)</f>
        <v>149.102</v>
      </c>
      <c r="E429" s="145">
        <v>2764.0</v>
      </c>
      <c r="F429" s="146">
        <v>765.454</v>
      </c>
      <c r="G429" s="146">
        <v>311.982</v>
      </c>
      <c r="H429" s="147" t="s">
        <v>404</v>
      </c>
      <c r="I429" s="146">
        <v>688.449</v>
      </c>
      <c r="J429" s="146">
        <v>406.09</v>
      </c>
      <c r="K429" s="148"/>
      <c r="L429" s="149"/>
      <c r="M429" s="149"/>
      <c r="N429" s="148"/>
      <c r="O429" s="149"/>
      <c r="P429" s="149"/>
      <c r="Q429" s="148"/>
      <c r="R429" s="149"/>
      <c r="S429" s="149"/>
      <c r="T429" s="148"/>
      <c r="U429" s="149"/>
      <c r="V429" s="149"/>
      <c r="W429" s="149"/>
      <c r="X429" s="150">
        <f t="shared" si="1"/>
        <v>1.584367573</v>
      </c>
      <c r="Y429" s="150">
        <f t="shared" si="2"/>
        <v>-1.584367573</v>
      </c>
    </row>
    <row r="430" ht="15.75" customHeight="1">
      <c r="A430" s="119">
        <v>429.0</v>
      </c>
      <c r="B430" s="143" t="str">
        <f t="array" ref="B430">index(Systems!$A:$E,match($A430,Systems!$A:$A,),match(B$1,Systems!$2:$2,))&amp;if(not(isblank(index(Systems!$A:$E,match($A430,Systems!$A:$A,),match(Systems!$C$2,Systems!$2:$2,))))," ["&amp;index(Systems!$A:$E,match($A430,Systems!$A:$A,),match(Systems!$C$2,Systems!$2:$2,))&amp;"]",)</f>
        <v>Caerlaverock</v>
      </c>
      <c r="C430" s="144">
        <f t="array" ref="C430">round((F430-average(I430,L430,O430,R430,U430))*X430+if($B430=$H430,0,iferror(average(vlookup({$H430,$K430,$N430,$Q430,$T430},$B:$D,column(B$1),0)),index(C:C,match($H430,$B:$B,)))),3)</f>
        <v>488.177</v>
      </c>
      <c r="D430" s="144">
        <f t="array" ref="D430">round((G430-average(J430,M430,P430,S430,V430))*Y430+if($B430=$H430,0,iferror(average(vlookup({$H430,$K430,$N430,$Q430,$T430},$B:$D,column(C$1),0)),index(D:D,match($H430,$B:$B,)))),3)</f>
        <v>43.475</v>
      </c>
      <c r="E430" s="145">
        <v>2764.0</v>
      </c>
      <c r="F430" s="146">
        <v>996.57</v>
      </c>
      <c r="G430" s="146">
        <v>378.65</v>
      </c>
      <c r="H430" s="147" t="s">
        <v>404</v>
      </c>
      <c r="I430" s="146">
        <v>688.449</v>
      </c>
      <c r="J430" s="146">
        <v>406.09</v>
      </c>
      <c r="K430" s="148"/>
      <c r="L430" s="149"/>
      <c r="M430" s="149"/>
      <c r="N430" s="148"/>
      <c r="O430" s="149"/>
      <c r="P430" s="149"/>
      <c r="Q430" s="148"/>
      <c r="R430" s="149"/>
      <c r="S430" s="149"/>
      <c r="T430" s="148"/>
      <c r="U430" s="149"/>
      <c r="V430" s="149"/>
      <c r="W430" s="149"/>
      <c r="X430" s="150">
        <f t="shared" si="1"/>
        <v>1.584367573</v>
      </c>
      <c r="Y430" s="150">
        <f t="shared" si="2"/>
        <v>-1.584367573</v>
      </c>
    </row>
    <row r="431" ht="15.75" customHeight="1">
      <c r="A431" s="119">
        <v>430.0</v>
      </c>
      <c r="B431" s="143" t="str">
        <f t="array" ref="B431">index(Systems!$A:$E,match($A431,Systems!$A:$A,),match(B$1,Systems!$2:$2,))&amp;if(not(isblank(index(Systems!$A:$E,match($A431,Systems!$A:$A,),match(Systems!$C$2,Systems!$2:$2,))))," ["&amp;index(Systems!$A:$E,match($A431,Systems!$A:$A,),match(Systems!$C$2,Systems!$2:$2,))&amp;"]",)</f>
        <v>Caesaera</v>
      </c>
      <c r="C431" s="144">
        <f t="array" ref="C431">round((F431-average(I431,L431,O431,R431,U431))*X431+if($B431=$H431,0,iferror(average(vlookup({$H431,$K431,$N431,$Q431,$T431},$B:$D,column(B$1),0)),index(C:C,match($H431,$B:$B,)))),3)</f>
        <v>233.978</v>
      </c>
      <c r="D431" s="144">
        <f t="array" ref="D431">round((G431-average(J431,M431,P431,S431,V431))*Y431+if($B431=$H431,0,iferror(average(vlookup({$H431,$K431,$N431,$Q431,$T431},$B:$D,column(C$1),0)),index(D:D,match($H431,$B:$B,)))),3)</f>
        <v>356.372</v>
      </c>
      <c r="E431" s="145">
        <v>2764.0</v>
      </c>
      <c r="F431" s="146">
        <v>836.128</v>
      </c>
      <c r="G431" s="146">
        <v>181.16</v>
      </c>
      <c r="H431" s="147" t="s">
        <v>404</v>
      </c>
      <c r="I431" s="146">
        <v>688.449</v>
      </c>
      <c r="J431" s="146">
        <v>406.09</v>
      </c>
      <c r="K431" s="148"/>
      <c r="L431" s="149"/>
      <c r="M431" s="149"/>
      <c r="N431" s="148"/>
      <c r="O431" s="149"/>
      <c r="P431" s="149"/>
      <c r="Q431" s="148"/>
      <c r="R431" s="149"/>
      <c r="S431" s="149"/>
      <c r="T431" s="148"/>
      <c r="U431" s="149"/>
      <c r="V431" s="149"/>
      <c r="W431" s="149"/>
      <c r="X431" s="150">
        <f t="shared" si="1"/>
        <v>1.584367573</v>
      </c>
      <c r="Y431" s="150">
        <f t="shared" si="2"/>
        <v>-1.584367573</v>
      </c>
    </row>
    <row r="432" ht="15.75" customHeight="1">
      <c r="A432" s="119">
        <v>431.0</v>
      </c>
      <c r="B432" s="143" t="str">
        <f t="array" ref="B432">index(Systems!$A:$E,match($A432,Systems!$A:$A,),match(B$1,Systems!$2:$2,))&amp;if(not(isblank(index(Systems!$A:$E,match($A432,Systems!$A:$A,),match(Systems!$C$2,Systems!$2:$2,))))," ["&amp;index(Systems!$A:$E,match($A432,Systems!$A:$A,),match(Systems!$C$2,Systems!$2:$2,))&amp;"]",)</f>
        <v>Cahokia</v>
      </c>
      <c r="C432" s="144">
        <f t="array" ref="C432">round((F432-average(I432,L432,O432,R432,U432))*X432+if($B432=$H432,0,iferror(average(vlookup({$H432,$K432,$N432,$Q432,$T432},$B:$D,column(B$1),0)),index(C:C,match($H432,$B:$B,)))),3)</f>
        <v>288.727</v>
      </c>
      <c r="D432" s="144">
        <f t="array" ref="D432">round((G432-average(J432,M432,P432,S432,V432))*Y432+if($B432=$H432,0,iferror(average(vlookup({$H432,$K432,$N432,$Q432,$T432},$B:$D,column(C$1),0)),index(D:D,match($H432,$B:$B,)))),3)</f>
        <v>-72.946</v>
      </c>
      <c r="E432" s="145">
        <v>2764.0</v>
      </c>
      <c r="F432" s="146">
        <v>870.684</v>
      </c>
      <c r="G432" s="146">
        <v>452.131</v>
      </c>
      <c r="H432" s="147" t="s">
        <v>404</v>
      </c>
      <c r="I432" s="146">
        <v>688.449</v>
      </c>
      <c r="J432" s="146">
        <v>406.09</v>
      </c>
      <c r="K432" s="148"/>
      <c r="L432" s="149"/>
      <c r="M432" s="149"/>
      <c r="N432" s="148"/>
      <c r="O432" s="149"/>
      <c r="P432" s="149"/>
      <c r="Q432" s="148"/>
      <c r="R432" s="149"/>
      <c r="S432" s="149"/>
      <c r="T432" s="148"/>
      <c r="U432" s="149"/>
      <c r="V432" s="149"/>
      <c r="W432" s="149"/>
      <c r="X432" s="150">
        <f t="shared" si="1"/>
        <v>1.584367573</v>
      </c>
      <c r="Y432" s="150">
        <f t="shared" si="2"/>
        <v>-1.584367573</v>
      </c>
    </row>
    <row r="433" ht="15.75" customHeight="1">
      <c r="A433" s="119">
        <v>432.0</v>
      </c>
      <c r="B433" s="143" t="str">
        <f t="array" ref="B433">index(Systems!$A:$E,match($A433,Systems!$A:$A,),match(B$1,Systems!$2:$2,))&amp;if(not(isblank(index(Systems!$A:$E,match($A433,Systems!$A:$A,),match(Systems!$C$2,Systems!$2:$2,))))," ["&amp;index(Systems!$A:$E,match($A433,Systems!$A:$A,),match(Systems!$C$2,Systems!$2:$2,))&amp;"]",)</f>
        <v>Caillinius</v>
      </c>
      <c r="C433" s="144">
        <f t="array" ref="C433">round((F433-average(I433,L433,O433,R433,U433))*X433+if($B433=$H433,0,iferror(average(vlookup({$H433,$K433,$N433,$Q433,$T433},$B:$D,column(B$1),0)),index(C:C,match($H433,$B:$B,)))),3)</f>
        <v>-130.967</v>
      </c>
      <c r="D433" s="144">
        <f t="array" ref="D433">round((G433-average(J433,M433,P433,S433,V433))*Y433+if($B433=$H433,0,iferror(average(vlookup({$H433,$K433,$N433,$Q433,$T433},$B:$D,column(C$1),0)),index(D:D,match($H433,$B:$B,)))),3)</f>
        <v>540.409</v>
      </c>
      <c r="E433" s="145">
        <v>2764.0</v>
      </c>
      <c r="F433" s="146">
        <v>605.787</v>
      </c>
      <c r="G433" s="146">
        <v>65.002</v>
      </c>
      <c r="H433" s="147" t="s">
        <v>404</v>
      </c>
      <c r="I433" s="146">
        <v>688.449</v>
      </c>
      <c r="J433" s="146">
        <v>406.09</v>
      </c>
      <c r="K433" s="148"/>
      <c r="L433" s="149"/>
      <c r="M433" s="149"/>
      <c r="N433" s="148"/>
      <c r="O433" s="149"/>
      <c r="P433" s="149"/>
      <c r="Q433" s="148"/>
      <c r="R433" s="149"/>
      <c r="S433" s="149"/>
      <c r="T433" s="148"/>
      <c r="U433" s="149"/>
      <c r="V433" s="149"/>
      <c r="W433" s="149"/>
      <c r="X433" s="150">
        <f t="shared" si="1"/>
        <v>1.584367573</v>
      </c>
      <c r="Y433" s="150">
        <f t="shared" si="2"/>
        <v>-1.584367573</v>
      </c>
    </row>
    <row r="434" ht="15.75" customHeight="1">
      <c r="A434" s="119">
        <v>433.0</v>
      </c>
      <c r="B434" s="143" t="str">
        <f t="array" ref="B434">index(Systems!$A:$E,match($A434,Systems!$A:$A,),match(B$1,Systems!$2:$2,))&amp;if(not(isblank(index(Systems!$A:$E,match($A434,Systems!$A:$A,),match(Systems!$C$2,Systems!$2:$2,))))," ["&amp;index(Systems!$A:$E,match($A434,Systems!$A:$A,),match(Systems!$C$2,Systems!$2:$2,))&amp;"]",)</f>
        <v>Cajamarca</v>
      </c>
      <c r="C434" s="144">
        <f t="array" ref="C434">round((F434-average(I434,L434,O434,R434,U434))*X434+if($B434=$H434,0,iferror(average(vlookup({$H434,$K434,$N434,$Q434,$T434},$B:$D,column(B$1),0)),index(C:C,match($H434,$B:$B,)))),3)</f>
        <v>-243.235</v>
      </c>
      <c r="D434" s="144">
        <f t="array" ref="D434">round((G434-average(J434,M434,P434,S434,V434))*Y434+if($B434=$H434,0,iferror(average(vlookup({$H434,$K434,$N434,$Q434,$T434},$B:$D,column(C$1),0)),index(D:D,match($H434,$B:$B,)))),3)</f>
        <v>-162.892</v>
      </c>
      <c r="E434" s="145">
        <v>2764.0</v>
      </c>
      <c r="F434" s="146">
        <v>534.927</v>
      </c>
      <c r="G434" s="146">
        <v>508.902</v>
      </c>
      <c r="H434" s="147" t="s">
        <v>404</v>
      </c>
      <c r="I434" s="146">
        <v>688.449</v>
      </c>
      <c r="J434" s="146">
        <v>406.09</v>
      </c>
      <c r="K434" s="148"/>
      <c r="L434" s="149"/>
      <c r="M434" s="149"/>
      <c r="N434" s="148"/>
      <c r="O434" s="149"/>
      <c r="P434" s="149"/>
      <c r="Q434" s="148"/>
      <c r="R434" s="149"/>
      <c r="S434" s="149"/>
      <c r="T434" s="148"/>
      <c r="U434" s="149"/>
      <c r="V434" s="149"/>
      <c r="W434" s="149"/>
      <c r="X434" s="150">
        <f t="shared" si="1"/>
        <v>1.584367573</v>
      </c>
      <c r="Y434" s="150">
        <f t="shared" si="2"/>
        <v>-1.584367573</v>
      </c>
    </row>
    <row r="435" ht="15.75" customHeight="1">
      <c r="A435" s="119">
        <v>434.0</v>
      </c>
      <c r="B435" s="143" t="str">
        <f t="array" ref="B435">index(Systems!$A:$E,match($A435,Systems!$A:$A,),match(B$1,Systems!$2:$2,))&amp;if(not(isblank(index(Systems!$A:$E,match($A435,Systems!$A:$A,),match(Systems!$C$2,Systems!$2:$2,))))," ["&amp;index(Systems!$A:$E,match($A435,Systems!$A:$A,),match(Systems!$C$2,Systems!$2:$2,))&amp;"]",)</f>
        <v>Calafell</v>
      </c>
      <c r="C435" s="144">
        <f t="array" ref="C435">round((F435-average(I435,L435,O435,R435,U435))*X435+if($B435=$H435,0,iferror(average(vlookup({$H435,$K435,$N435,$Q435,$T435},$B:$D,column(B$1),0)),index(C:C,match($H435,$B:$B,)))),3)</f>
        <v>-366.542</v>
      </c>
      <c r="D435" s="144">
        <f t="array" ref="D435">round((G435-average(J435,M435,P435,S435,V435))*Y435+if($B435=$H435,0,iferror(average(vlookup({$H435,$K435,$N435,$Q435,$T435},$B:$D,column(C$1),0)),index(D:D,match($H435,$B:$B,)))),3)</f>
        <v>130.232</v>
      </c>
      <c r="E435" s="145">
        <v>2764.0</v>
      </c>
      <c r="F435" s="146">
        <v>457.1</v>
      </c>
      <c r="G435" s="146">
        <v>323.892</v>
      </c>
      <c r="H435" s="147" t="s">
        <v>404</v>
      </c>
      <c r="I435" s="146">
        <v>688.449</v>
      </c>
      <c r="J435" s="146">
        <v>406.09</v>
      </c>
      <c r="K435" s="148"/>
      <c r="L435" s="149"/>
      <c r="M435" s="149"/>
      <c r="N435" s="148"/>
      <c r="O435" s="149"/>
      <c r="P435" s="149"/>
      <c r="Q435" s="148"/>
      <c r="R435" s="149"/>
      <c r="S435" s="149"/>
      <c r="T435" s="148"/>
      <c r="U435" s="149"/>
      <c r="V435" s="149"/>
      <c r="W435" s="149"/>
      <c r="X435" s="150">
        <f t="shared" si="1"/>
        <v>1.584367573</v>
      </c>
      <c r="Y435" s="150">
        <f t="shared" si="2"/>
        <v>-1.584367573</v>
      </c>
    </row>
    <row r="436" ht="15.75" customHeight="1">
      <c r="A436" s="119">
        <v>435.0</v>
      </c>
      <c r="B436" s="143" t="str">
        <f t="array" ref="B436">index(Systems!$A:$E,match($A436,Systems!$A:$A,),match(B$1,Systems!$2:$2,))&amp;if(not(isblank(index(Systems!$A:$E,match($A436,Systems!$A:$A,),match(Systems!$C$2,Systems!$2:$2,))))," ["&amp;index(Systems!$A:$E,match($A436,Systems!$A:$A,),match(Systems!$C$2,Systems!$2:$2,))&amp;"]",)</f>
        <v>Calchedon</v>
      </c>
      <c r="C436" s="144">
        <f t="array" ref="C436">round((F436-average(I436,L436,O436,R436,U436))*X436+if($B436=$H436,0,iferror(average(vlookup({$H436,$K436,$N436,$Q436,$T436},$B:$D,column(B$1),0)),index(C:C,match($H436,$B:$B,)))),3)</f>
        <v>-366.936</v>
      </c>
      <c r="D436" s="144">
        <f t="array" ref="D436">round((G436-average(J436,M436,P436,S436,V436))*Y436+if($B436=$H436,0,iferror(average(vlookup({$H436,$K436,$N436,$Q436,$T436},$B:$D,column(C$1),0)),index(D:D,match($H436,$B:$B,)))),3)</f>
        <v>-96.04</v>
      </c>
      <c r="E436" s="145">
        <v>2764.0</v>
      </c>
      <c r="F436" s="146">
        <v>456.851</v>
      </c>
      <c r="G436" s="146">
        <v>466.707</v>
      </c>
      <c r="H436" s="147" t="s">
        <v>404</v>
      </c>
      <c r="I436" s="146">
        <v>688.449</v>
      </c>
      <c r="J436" s="146">
        <v>406.09</v>
      </c>
      <c r="K436" s="148"/>
      <c r="L436" s="149"/>
      <c r="M436" s="149"/>
      <c r="N436" s="148"/>
      <c r="O436" s="149"/>
      <c r="P436" s="149"/>
      <c r="Q436" s="148"/>
      <c r="R436" s="149"/>
      <c r="S436" s="149"/>
      <c r="T436" s="148"/>
      <c r="U436" s="149"/>
      <c r="V436" s="149"/>
      <c r="W436" s="149"/>
      <c r="X436" s="150">
        <f t="shared" si="1"/>
        <v>1.584367573</v>
      </c>
      <c r="Y436" s="150">
        <f t="shared" si="2"/>
        <v>-1.584367573</v>
      </c>
    </row>
    <row r="437" ht="15.75" customHeight="1">
      <c r="A437" s="119">
        <v>436.0</v>
      </c>
      <c r="B437" s="143" t="str">
        <f t="array" ref="B437">index(Systems!$A:$E,match($A437,Systems!$A:$A,),match(B$1,Systems!$2:$2,))&amp;if(not(isblank(index(Systems!$A:$E,match($A437,Systems!$A:$A,),match(Systems!$C$2,Systems!$2:$2,))))," ["&amp;index(Systems!$A:$E,match($A437,Systems!$A:$A,),match(Systems!$C$2,Systems!$2:$2,))&amp;"]",)</f>
        <v>Caldarium</v>
      </c>
      <c r="C437" s="144">
        <f t="array" ref="C437">round((F437-average(I437,L437,O437,R437,U437))*X437+if($B437=$H437,0,iferror(average(vlookup({$H437,$K437,$N437,$Q437,$T437},$B:$D,column(B$1),0)),index(C:C,match($H437,$B:$B,)))),3)</f>
        <v>-444.773</v>
      </c>
      <c r="D437" s="144">
        <f t="array" ref="D437">round((G437-average(J437,M437,P437,S437,V437))*Y437+if($B437=$H437,0,iferror(average(vlookup({$H437,$K437,$N437,$Q437,$T437},$B:$D,column(C$1),0)),index(D:D,match($H437,$B:$B,)))),3)</f>
        <v>234.442</v>
      </c>
      <c r="E437" s="145">
        <v>2764.0</v>
      </c>
      <c r="F437" s="146">
        <v>407.723</v>
      </c>
      <c r="G437" s="146">
        <v>258.118</v>
      </c>
      <c r="H437" s="147" t="s">
        <v>404</v>
      </c>
      <c r="I437" s="146">
        <v>688.449</v>
      </c>
      <c r="J437" s="146">
        <v>406.09</v>
      </c>
      <c r="K437" s="148"/>
      <c r="L437" s="149"/>
      <c r="M437" s="149"/>
      <c r="N437" s="148"/>
      <c r="O437" s="149"/>
      <c r="P437" s="149"/>
      <c r="Q437" s="148"/>
      <c r="R437" s="149"/>
      <c r="S437" s="149"/>
      <c r="T437" s="148"/>
      <c r="U437" s="149"/>
      <c r="V437" s="149"/>
      <c r="W437" s="149"/>
      <c r="X437" s="150">
        <f t="shared" si="1"/>
        <v>1.584367573</v>
      </c>
      <c r="Y437" s="150">
        <f t="shared" si="2"/>
        <v>-1.584367573</v>
      </c>
    </row>
    <row r="438" ht="15.75" customHeight="1">
      <c r="A438" s="119">
        <v>437.0</v>
      </c>
      <c r="B438" s="143" t="str">
        <f t="array" ref="B438">index(Systems!$A:$E,match($A438,Systems!$A:$A,),match(B$1,Systems!$2:$2,))&amp;if(not(isblank(index(Systems!$A:$E,match($A438,Systems!$A:$A,),match(Systems!$C$2,Systems!$2:$2,))))," ["&amp;index(Systems!$A:$E,match($A438,Systems!$A:$A,),match(Systems!$C$2,Systems!$2:$2,))&amp;"]",)</f>
        <v>Caldrea</v>
      </c>
      <c r="C438" s="144">
        <f t="array" ref="C438">round((F438-average(I438,L438,O438,R438,U438))*X438+if($B438=$H438,0,iferror(average(vlookup({$H438,$K438,$N438,$Q438,$T438},$B:$D,column(B$1),0)),index(C:C,match($H438,$B:$B,)))),3)</f>
        <v>33.853</v>
      </c>
      <c r="D438" s="144">
        <f t="array" ref="D438">round((G438-average(J438,M438,P438,S438,V438))*Y438+if($B438=$H438,0,iferror(average(vlookup({$H438,$K438,$N438,$Q438,$T438},$B:$D,column(C$1),0)),index(D:D,match($H438,$B:$B,)))),3)</f>
        <v>193.307</v>
      </c>
      <c r="E438" s="145">
        <v>2764.0</v>
      </c>
      <c r="F438" s="146">
        <v>709.816</v>
      </c>
      <c r="G438" s="146">
        <v>284.081</v>
      </c>
      <c r="H438" s="147" t="s">
        <v>404</v>
      </c>
      <c r="I438" s="146">
        <v>688.449</v>
      </c>
      <c r="J438" s="146">
        <v>406.09</v>
      </c>
      <c r="K438" s="148"/>
      <c r="L438" s="149"/>
      <c r="M438" s="149"/>
      <c r="N438" s="148"/>
      <c r="O438" s="149"/>
      <c r="P438" s="149"/>
      <c r="Q438" s="148"/>
      <c r="R438" s="149"/>
      <c r="S438" s="149"/>
      <c r="T438" s="148"/>
      <c r="U438" s="149"/>
      <c r="V438" s="149"/>
      <c r="W438" s="149"/>
      <c r="X438" s="150">
        <f t="shared" si="1"/>
        <v>1.584367573</v>
      </c>
      <c r="Y438" s="150">
        <f t="shared" si="2"/>
        <v>-1.584367573</v>
      </c>
    </row>
    <row r="439" ht="15.75" customHeight="1">
      <c r="A439" s="119">
        <v>438.0</v>
      </c>
      <c r="B439" s="143" t="str">
        <f t="array" ref="B439">index(Systems!$A:$E,match($A439,Systems!$A:$A,),match(B$1,Systems!$2:$2,))&amp;if(not(isblank(index(Systems!$A:$E,match($A439,Systems!$A:$A,),match(Systems!$C$2,Systems!$2:$2,))))," ["&amp;index(Systems!$A:$E,match($A439,Systems!$A:$A,),match(Systems!$C$2,Systems!$2:$2,))&amp;"]",)</f>
        <v>Caldwell</v>
      </c>
      <c r="C439" s="144">
        <f t="array" ref="C439">round((F439-average(I439,L439,O439,R439,U439))*X439+if($B439=$H439,0,iferror(average(vlookup({$H439,$K439,$N439,$Q439,$T439},$B:$D,column(B$1),0)),index(C:C,match($H439,$B:$B,)))),3)</f>
        <v>332.592</v>
      </c>
      <c r="D439" s="144">
        <f t="array" ref="D439">round((G439-average(J439,M439,P439,S439,V439))*Y439+if($B439=$H439,0,iferror(average(vlookup({$H439,$K439,$N439,$Q439,$T439},$B:$D,column(C$1),0)),index(D:D,match($H439,$B:$B,)))),3)</f>
        <v>-325.176</v>
      </c>
      <c r="E439" s="145">
        <v>2764.0</v>
      </c>
      <c r="F439" s="146">
        <v>898.37</v>
      </c>
      <c r="G439" s="146">
        <v>611.33</v>
      </c>
      <c r="H439" s="147" t="s">
        <v>404</v>
      </c>
      <c r="I439" s="146">
        <v>688.449</v>
      </c>
      <c r="J439" s="146">
        <v>406.09</v>
      </c>
      <c r="K439" s="148"/>
      <c r="L439" s="149"/>
      <c r="M439" s="149"/>
      <c r="N439" s="148"/>
      <c r="O439" s="149"/>
      <c r="P439" s="149"/>
      <c r="Q439" s="148"/>
      <c r="R439" s="149"/>
      <c r="S439" s="149"/>
      <c r="T439" s="148"/>
      <c r="U439" s="149"/>
      <c r="V439" s="149"/>
      <c r="W439" s="149"/>
      <c r="X439" s="150">
        <f t="shared" si="1"/>
        <v>1.584367573</v>
      </c>
      <c r="Y439" s="150">
        <f t="shared" si="2"/>
        <v>-1.584367573</v>
      </c>
    </row>
    <row r="440" ht="15.75" customHeight="1">
      <c r="A440" s="119">
        <v>439.0</v>
      </c>
      <c r="B440" s="143" t="str">
        <f t="array" ref="B440">index(Systems!$A:$E,match($A440,Systems!$A:$A,),match(B$1,Systems!$2:$2,))&amp;if(not(isblank(index(Systems!$A:$E,match($A440,Systems!$A:$A,),match(Systems!$C$2,Systems!$2:$2,))))," ["&amp;index(Systems!$A:$E,match($A440,Systems!$A:$A,),match(Systems!$C$2,Systems!$2:$2,))&amp;"]",)</f>
        <v>Caledea</v>
      </c>
      <c r="C440" s="144">
        <f t="array" ref="C440">round((F440-average(I440,L440,O440,R440,U440))*X440+if($B440=$H440,0,iferror(average(vlookup({$H440,$K440,$N440,$Q440,$T440},$B:$D,column(B$1),0)),index(C:C,match($H440,$B:$B,)))),3)</f>
        <v>-283.323</v>
      </c>
      <c r="D440" s="144">
        <f t="array" ref="D440">round((G440-average(J440,M440,P440,S440,V440))*Y440+if($B440=$H440,0,iferror(average(vlookup({$H440,$K440,$N440,$Q440,$T440},$B:$D,column(C$1),0)),index(D:D,match($H440,$B:$B,)))),3)</f>
        <v>215.575</v>
      </c>
      <c r="E440" s="145">
        <v>2764.0</v>
      </c>
      <c r="F440" s="146">
        <v>509.625</v>
      </c>
      <c r="G440" s="146">
        <v>270.026</v>
      </c>
      <c r="H440" s="147" t="s">
        <v>404</v>
      </c>
      <c r="I440" s="146">
        <v>688.449</v>
      </c>
      <c r="J440" s="146">
        <v>406.09</v>
      </c>
      <c r="K440" s="148"/>
      <c r="L440" s="149"/>
      <c r="M440" s="149"/>
      <c r="N440" s="148"/>
      <c r="O440" s="149"/>
      <c r="P440" s="149"/>
      <c r="Q440" s="148"/>
      <c r="R440" s="149"/>
      <c r="S440" s="149"/>
      <c r="T440" s="148"/>
      <c r="U440" s="149"/>
      <c r="V440" s="149"/>
      <c r="W440" s="149"/>
      <c r="X440" s="150">
        <f t="shared" si="1"/>
        <v>1.584367573</v>
      </c>
      <c r="Y440" s="150">
        <f t="shared" si="2"/>
        <v>-1.584367573</v>
      </c>
    </row>
    <row r="441" ht="15.75" customHeight="1">
      <c r="A441" s="119">
        <v>440.0</v>
      </c>
      <c r="B441" s="143" t="str">
        <f t="array" ref="B441">index(Systems!$A:$E,match($A441,Systems!$A:$A,),match(B$1,Systems!$2:$2,))&amp;if(not(isblank(index(Systems!$A:$E,match($A441,Systems!$A:$A,),match(Systems!$C$2,Systems!$2:$2,))))," ["&amp;index(Systems!$A:$E,match($A441,Systems!$A:$A,),match(Systems!$C$2,Systems!$2:$2,))&amp;"]",)</f>
        <v>Caledonia</v>
      </c>
      <c r="C441" s="144">
        <f t="array" ref="C441">round((F441-average(I441,L441,O441,R441,U441))*X441+if($B441=$H441,0,iferror(average(vlookup({$H441,$K441,$N441,$Q441,$T441},$B:$D,column(B$1),0)),index(C:C,match($H441,$B:$B,)))),3)</f>
        <v>-121.025</v>
      </c>
      <c r="D441" s="144">
        <f t="array" ref="D441">round((G441-average(J441,M441,P441,S441,V441))*Y441+if($B441=$H441,0,iferror(average(vlookup({$H441,$K441,$N441,$Q441,$T441},$B:$D,column(C$1),0)),index(D:D,match($H441,$B:$B,)))),3)</f>
        <v>37.179</v>
      </c>
      <c r="E441" s="145">
        <v>2764.0</v>
      </c>
      <c r="F441" s="146">
        <v>612.062</v>
      </c>
      <c r="G441" s="146">
        <v>382.624</v>
      </c>
      <c r="H441" s="147" t="s">
        <v>404</v>
      </c>
      <c r="I441" s="146">
        <v>688.449</v>
      </c>
      <c r="J441" s="146">
        <v>406.09</v>
      </c>
      <c r="K441" s="148"/>
      <c r="L441" s="149"/>
      <c r="M441" s="149"/>
      <c r="N441" s="148"/>
      <c r="O441" s="149"/>
      <c r="P441" s="149"/>
      <c r="Q441" s="148"/>
      <c r="R441" s="149"/>
      <c r="S441" s="149"/>
      <c r="T441" s="148"/>
      <c r="U441" s="149"/>
      <c r="V441" s="149"/>
      <c r="W441" s="149"/>
      <c r="X441" s="150">
        <f t="shared" si="1"/>
        <v>1.584367573</v>
      </c>
      <c r="Y441" s="150">
        <f t="shared" si="2"/>
        <v>-1.584367573</v>
      </c>
    </row>
    <row r="442" ht="15.75" customHeight="1">
      <c r="A442" s="119">
        <v>441.0</v>
      </c>
      <c r="B442" s="143" t="str">
        <f t="array" ref="B442">index(Systems!$A:$E,match($A442,Systems!$A:$A,),match(B$1,Systems!$2:$2,))&amp;if(not(isblank(index(Systems!$A:$E,match($A442,Systems!$A:$A,),match(Systems!$C$2,Systems!$2:$2,))))," ["&amp;index(Systems!$A:$E,match($A442,Systems!$A:$A,),match(Systems!$C$2,Systems!$2:$2,))&amp;"]",)</f>
        <v>Calingasta</v>
      </c>
      <c r="C442" s="144">
        <f t="array" ref="C442">round((F442-average(I442,L442,O442,R442,U442))*X442+if($B442=$H442,0,iferror(average(vlookup({$H442,$K442,$N442,$Q442,$T442},$B:$D,column(B$1),0)),index(C:C,match($H442,$B:$B,)))),3)</f>
        <v>670.847</v>
      </c>
      <c r="D442" s="144">
        <f t="array" ref="D442">round((G442-average(J442,M442,P442,S442,V442))*Y442+if($B442=$H442,0,iferror(average(vlookup({$H442,$K442,$N442,$Q442,$T442},$B:$D,column(C$1),0)),index(D:D,match($H442,$B:$B,)))),3)</f>
        <v>182.793</v>
      </c>
      <c r="E442" s="145">
        <v>2764.0</v>
      </c>
      <c r="F442" s="146">
        <v>1111.865</v>
      </c>
      <c r="G442" s="146">
        <v>290.717</v>
      </c>
      <c r="H442" s="147" t="s">
        <v>404</v>
      </c>
      <c r="I442" s="146">
        <v>688.449</v>
      </c>
      <c r="J442" s="146">
        <v>406.09</v>
      </c>
      <c r="K442" s="148"/>
      <c r="L442" s="149"/>
      <c r="M442" s="149"/>
      <c r="N442" s="148"/>
      <c r="O442" s="149"/>
      <c r="P442" s="149"/>
      <c r="Q442" s="148"/>
      <c r="R442" s="149"/>
      <c r="S442" s="149"/>
      <c r="T442" s="148"/>
      <c r="U442" s="149"/>
      <c r="V442" s="149"/>
      <c r="W442" s="149"/>
      <c r="X442" s="150">
        <f t="shared" si="1"/>
        <v>1.584367573</v>
      </c>
      <c r="Y442" s="150">
        <f t="shared" si="2"/>
        <v>-1.584367573</v>
      </c>
    </row>
    <row r="443" ht="15.75" customHeight="1">
      <c r="A443" s="119">
        <v>442.0</v>
      </c>
      <c r="B443" s="143" t="str">
        <f t="array" ref="B443">index(Systems!$A:$E,match($A443,Systems!$A:$A,),match(B$1,Systems!$2:$2,))&amp;if(not(isblank(index(Systems!$A:$E,match($A443,Systems!$A:$A,),match(Systems!$C$2,Systems!$2:$2,))))," ["&amp;index(Systems!$A:$E,match($A443,Systems!$A:$A,),match(Systems!$C$2,Systems!$2:$2,))&amp;"]",)</f>
        <v>Calish [Calish II, Calish III]</v>
      </c>
      <c r="C443" s="144">
        <f t="array" ref="C443">round((F443-average(I443,L443,O443,R443,U443))*X443+if($B443=$H443,0,iferror(average(vlookup({$H443,$K443,$N443,$Q443,$T443},$B:$D,column(B$1),0)),index(C:C,match($H443,$B:$B,)))),3)</f>
        <v>457.6</v>
      </c>
      <c r="D443" s="144">
        <f t="array" ref="D443">round((G443-average(J443,M443,P443,S443,V443))*Y443+if($B443=$H443,0,iferror(average(vlookup({$H443,$K443,$N443,$Q443,$T443},$B:$D,column(C$1),0)),index(D:D,match($H443,$B:$B,)))),3)</f>
        <v>159.587</v>
      </c>
      <c r="E443" s="145">
        <v>2764.0</v>
      </c>
      <c r="F443" s="144">
        <f t="shared" ref="F443:G443" si="3">averageifs(F$3179:F3196,$B$3179:$B3196,left($B443,find(" ",$B443&amp;" ")-1)&amp;"*")  
</f>
        <v>977.271</v>
      </c>
      <c r="G443" s="144">
        <f t="shared" si="3"/>
        <v>305.364</v>
      </c>
      <c r="H443" s="147" t="s">
        <v>404</v>
      </c>
      <c r="I443" s="146">
        <v>688.449</v>
      </c>
      <c r="J443" s="146">
        <v>406.09</v>
      </c>
      <c r="K443" s="148"/>
      <c r="L443" s="149"/>
      <c r="M443" s="149"/>
      <c r="N443" s="148"/>
      <c r="O443" s="149"/>
      <c r="P443" s="149"/>
      <c r="Q443" s="148"/>
      <c r="R443" s="149"/>
      <c r="S443" s="149"/>
      <c r="T443" s="148"/>
      <c r="U443" s="149"/>
      <c r="V443" s="149"/>
      <c r="W443" s="149"/>
      <c r="X443" s="150">
        <f t="shared" si="1"/>
        <v>1.584367573</v>
      </c>
      <c r="Y443" s="150">
        <f t="shared" si="2"/>
        <v>-1.584367573</v>
      </c>
    </row>
    <row r="444" ht="15.75" customHeight="1">
      <c r="A444" s="119">
        <v>443.0</v>
      </c>
      <c r="B444" s="143" t="str">
        <f t="array" ref="B444">index(Systems!$A:$E,match($A444,Systems!$A:$A,),match(B$1,Systems!$2:$2,))&amp;if(not(isblank(index(Systems!$A:$E,match($A444,Systems!$A:$A,),match(Systems!$C$2,Systems!$2:$2,))))," ["&amp;index(Systems!$A:$E,match($A444,Systems!$A:$A,),match(Systems!$C$2,Systems!$2:$2,))&amp;"]",)</f>
        <v>Callison</v>
      </c>
      <c r="C444" s="144">
        <f t="array" ref="C444">round((F444-average(I444,L444,O444,R444,U444))*X444+if($B444=$H444,0,iferror(average(vlookup({$H444,$K444,$N444,$Q444,$T444},$B:$D,column(B$1),0)),index(C:C,match($H444,$B:$B,)))),3)</f>
        <v>-62.556</v>
      </c>
      <c r="D444" s="144">
        <f t="array" ref="D444">round((G444-average(J444,M444,P444,S444,V444))*Y444+if($B444=$H444,0,iferror(average(vlookup({$H444,$K444,$N444,$Q444,$T444},$B:$D,column(C$1),0)),index(D:D,match($H444,$B:$B,)))),3)</f>
        <v>-15.044</v>
      </c>
      <c r="E444" s="145">
        <v>2764.0</v>
      </c>
      <c r="F444" s="146">
        <v>648.966</v>
      </c>
      <c r="G444" s="146">
        <v>415.585</v>
      </c>
      <c r="H444" s="147" t="s">
        <v>404</v>
      </c>
      <c r="I444" s="146">
        <v>688.449</v>
      </c>
      <c r="J444" s="146">
        <v>406.09</v>
      </c>
      <c r="K444" s="148"/>
      <c r="L444" s="149"/>
      <c r="M444" s="149"/>
      <c r="N444" s="148"/>
      <c r="O444" s="149"/>
      <c r="P444" s="149"/>
      <c r="Q444" s="148"/>
      <c r="R444" s="149"/>
      <c r="S444" s="149"/>
      <c r="T444" s="148"/>
      <c r="U444" s="149"/>
      <c r="V444" s="149"/>
      <c r="W444" s="149"/>
      <c r="X444" s="150">
        <f t="shared" si="1"/>
        <v>1.584367573</v>
      </c>
      <c r="Y444" s="150">
        <f t="shared" si="2"/>
        <v>-1.584367573</v>
      </c>
    </row>
    <row r="445" ht="15.75" customHeight="1">
      <c r="A445" s="119">
        <v>444.0</v>
      </c>
      <c r="B445" s="143" t="str">
        <f t="array" ref="B445">index(Systems!$A:$E,match($A445,Systems!$A:$A,),match(B$1,Systems!$2:$2,))&amp;if(not(isblank(index(Systems!$A:$E,match($A445,Systems!$A:$A,),match(Systems!$C$2,Systems!$2:$2,))))," ["&amp;index(Systems!$A:$E,match($A445,Systems!$A:$A,),match(Systems!$C$2,Systems!$2:$2,))&amp;"]",)</f>
        <v>Callisto [Callisto V]</v>
      </c>
      <c r="C445" s="144">
        <f t="array" ref="C445">round((F445-average(I445,L445,O445,R445,U445))*X445+if($B445=$H445,0,iferror(average(vlookup({$H445,$K445,$N445,$Q445,$T445},$B:$D,column(B$1),0)),index(C:C,match($H445,$B:$B,)))),3)</f>
        <v>-156.589</v>
      </c>
      <c r="D445" s="144">
        <f t="array" ref="D445">round((G445-average(J445,M445,P445,S445,V445))*Y445+if($B445=$H445,0,iferror(average(vlookup({$H445,$K445,$N445,$Q445,$T445},$B:$D,column(C$1),0)),index(D:D,match($H445,$B:$B,)))),3)</f>
        <v>123.798</v>
      </c>
      <c r="E445" s="145">
        <v>2764.0</v>
      </c>
      <c r="F445" s="146">
        <v>589.615</v>
      </c>
      <c r="G445" s="146">
        <v>327.953</v>
      </c>
      <c r="H445" s="147" t="s">
        <v>404</v>
      </c>
      <c r="I445" s="146">
        <v>688.449</v>
      </c>
      <c r="J445" s="146">
        <v>406.09</v>
      </c>
      <c r="K445" s="148"/>
      <c r="L445" s="149"/>
      <c r="M445" s="149"/>
      <c r="N445" s="148"/>
      <c r="O445" s="149"/>
      <c r="P445" s="149"/>
      <c r="Q445" s="148"/>
      <c r="R445" s="149"/>
      <c r="S445" s="149"/>
      <c r="T445" s="148"/>
      <c r="U445" s="149"/>
      <c r="V445" s="149"/>
      <c r="W445" s="149"/>
      <c r="X445" s="150">
        <f t="shared" si="1"/>
        <v>1.584367573</v>
      </c>
      <c r="Y445" s="150">
        <f t="shared" si="2"/>
        <v>-1.584367573</v>
      </c>
    </row>
    <row r="446" ht="15.75" customHeight="1">
      <c r="A446" s="119">
        <v>445.0</v>
      </c>
      <c r="B446" s="143" t="str">
        <f t="array" ref="B446">index(Systems!$A:$E,match($A446,Systems!$A:$A,),match(B$1,Systems!$2:$2,))&amp;if(not(isblank(index(Systems!$A:$E,match($A446,Systems!$A:$A,),match(Systems!$C$2,Systems!$2:$2,))))," ["&amp;index(Systems!$A:$E,match($A446,Systems!$A:$A,),match(Systems!$C$2,Systems!$2:$2,))&amp;"]",)</f>
        <v>Calloway [Calloway VI]</v>
      </c>
      <c r="C446" s="144">
        <f t="array" ref="C446">round((F446-average(I446,L446,O446,R446,U446))*X446+if($B446=$H446,0,iferror(average(vlookup({$H446,$K446,$N446,$Q446,$T446},$B:$D,column(B$1),0)),index(C:C,match($H446,$B:$B,)))),3)</f>
        <v>-58.168</v>
      </c>
      <c r="D446" s="144">
        <f t="array" ref="D446">round((G446-average(J446,M446,P446,S446,V446))*Y446+if($B446=$H446,0,iferror(average(vlookup({$H446,$K446,$N446,$Q446,$T446},$B:$D,column(C$1),0)),index(D:D,match($H446,$B:$B,)))),3)</f>
        <v>-199.567</v>
      </c>
      <c r="E446" s="145">
        <v>2764.0</v>
      </c>
      <c r="F446" s="146">
        <v>651.735</v>
      </c>
      <c r="G446" s="146">
        <v>532.05</v>
      </c>
      <c r="H446" s="147" t="s">
        <v>404</v>
      </c>
      <c r="I446" s="146">
        <v>688.449</v>
      </c>
      <c r="J446" s="146">
        <v>406.09</v>
      </c>
      <c r="K446" s="148"/>
      <c r="L446" s="149"/>
      <c r="M446" s="149"/>
      <c r="N446" s="148"/>
      <c r="O446" s="149"/>
      <c r="P446" s="149"/>
      <c r="Q446" s="148"/>
      <c r="R446" s="149"/>
      <c r="S446" s="149"/>
      <c r="T446" s="148"/>
      <c r="U446" s="149"/>
      <c r="V446" s="149"/>
      <c r="W446" s="149"/>
      <c r="X446" s="150">
        <f t="shared" si="1"/>
        <v>1.584367573</v>
      </c>
      <c r="Y446" s="150">
        <f t="shared" si="2"/>
        <v>-1.584367573</v>
      </c>
    </row>
    <row r="447" ht="15.75" customHeight="1">
      <c r="A447" s="119">
        <v>446.0</v>
      </c>
      <c r="B447" s="143" t="str">
        <f t="array" ref="B447">index(Systems!$A:$E,match($A447,Systems!$A:$A,),match(B$1,Systems!$2:$2,))&amp;if(not(isblank(index(Systems!$A:$E,match($A447,Systems!$A:$A,),match(Systems!$C$2,Systems!$2:$2,))))," ["&amp;index(Systems!$A:$E,match($A447,Systems!$A:$A,),match(Systems!$C$2,Systems!$2:$2,))&amp;"]",)</f>
        <v>Calpaca</v>
      </c>
      <c r="C447" s="144">
        <f t="array" ref="C447">round((F447-average(I447,L447,O447,R447,U447))*X447+if($B447=$H447,0,iferror(average(vlookup({$H447,$K447,$N447,$Q447,$T447},$B:$D,column(B$1),0)),index(C:C,match($H447,$B:$B,)))),3)</f>
        <v>-20.166</v>
      </c>
      <c r="D447" s="144">
        <f t="array" ref="D447">round((G447-average(J447,M447,P447,S447,V447))*Y447+if($B447=$H447,0,iferror(average(vlookup({$H447,$K447,$N447,$Q447,$T447},$B:$D,column(C$1),0)),index(D:D,match($H447,$B:$B,)))),3)</f>
        <v>-214.831</v>
      </c>
      <c r="E447" s="145">
        <v>2764.0</v>
      </c>
      <c r="F447" s="146">
        <v>675.721</v>
      </c>
      <c r="G447" s="146">
        <v>541.684</v>
      </c>
      <c r="H447" s="147" t="s">
        <v>404</v>
      </c>
      <c r="I447" s="146">
        <v>688.449</v>
      </c>
      <c r="J447" s="146">
        <v>406.09</v>
      </c>
      <c r="K447" s="148"/>
      <c r="L447" s="149"/>
      <c r="M447" s="149"/>
      <c r="N447" s="148"/>
      <c r="O447" s="149"/>
      <c r="P447" s="149"/>
      <c r="Q447" s="148"/>
      <c r="R447" s="149"/>
      <c r="S447" s="149"/>
      <c r="T447" s="148"/>
      <c r="U447" s="149"/>
      <c r="V447" s="149"/>
      <c r="W447" s="149"/>
      <c r="X447" s="150">
        <f t="shared" si="1"/>
        <v>1.584367573</v>
      </c>
      <c r="Y447" s="150">
        <f t="shared" si="2"/>
        <v>-1.584367573</v>
      </c>
    </row>
    <row r="448" ht="15.75" customHeight="1">
      <c r="A448" s="119">
        <v>447.0</v>
      </c>
      <c r="B448" s="143" t="str">
        <f t="array" ref="B448">index(Systems!$A:$E,match($A448,Systems!$A:$A,),match(B$1,Systems!$2:$2,))&amp;if(not(isblank(index(Systems!$A:$E,match($A448,Systems!$A:$A,),match(Systems!$C$2,Systems!$2:$2,))))," ["&amp;index(Systems!$A:$E,match($A448,Systems!$A:$A,),match(Systems!$C$2,Systems!$2:$2,))&amp;"]",)</f>
        <v>Calseraigne</v>
      </c>
      <c r="C448" s="144">
        <f t="array" ref="C448">round((F448-average(I448,L448,O448,R448,U448))*X448+if($B448=$H448,0,iferror(average(vlookup({$H448,$K448,$N448,$Q448,$T448},$B:$D,column(B$1),0)),index(C:C,match($H448,$B:$B,)))),3)</f>
        <v>-8.281</v>
      </c>
      <c r="D448" s="144">
        <f t="array" ref="D448">round((G448-average(J448,M448,P448,S448,V448))*Y448+if($B448=$H448,0,iferror(average(vlookup({$H448,$K448,$N448,$Q448,$T448},$B:$D,column(C$1),0)),index(D:D,match($H448,$B:$B,)))),3)</f>
        <v>-367.667</v>
      </c>
      <c r="E448" s="145">
        <v>2764.0</v>
      </c>
      <c r="F448" s="146">
        <v>683.222</v>
      </c>
      <c r="G448" s="146">
        <v>638.149</v>
      </c>
      <c r="H448" s="147" t="s">
        <v>404</v>
      </c>
      <c r="I448" s="146">
        <v>688.449</v>
      </c>
      <c r="J448" s="146">
        <v>406.09</v>
      </c>
      <c r="K448" s="148"/>
      <c r="L448" s="149"/>
      <c r="M448" s="149"/>
      <c r="N448" s="148"/>
      <c r="O448" s="149"/>
      <c r="P448" s="149"/>
      <c r="Q448" s="148"/>
      <c r="R448" s="149"/>
      <c r="S448" s="149"/>
      <c r="T448" s="148"/>
      <c r="U448" s="149"/>
      <c r="V448" s="149"/>
      <c r="W448" s="149"/>
      <c r="X448" s="150">
        <f t="shared" si="1"/>
        <v>1.584367573</v>
      </c>
      <c r="Y448" s="150">
        <f t="shared" si="2"/>
        <v>-1.584367573</v>
      </c>
    </row>
    <row r="449" ht="15.75" customHeight="1">
      <c r="A449" s="119">
        <v>448.0</v>
      </c>
      <c r="B449" s="143" t="str">
        <f t="array" ref="B449">index(Systems!$A:$E,match($A449,Systems!$A:$A,),match(B$1,Systems!$2:$2,))&amp;if(not(isblank(index(Systems!$A:$E,match($A449,Systems!$A:$A,),match(Systems!$C$2,Systems!$2:$2,))))," ["&amp;index(Systems!$A:$E,match($A449,Systems!$A:$A,),match(Systems!$C$2,Systems!$2:$2,))&amp;"]",)</f>
        <v>Calvados</v>
      </c>
      <c r="C449" s="144">
        <f t="array" ref="C449">round((F449-average(I449,L449,O449,R449,U449))*X449+if($B449=$H449,0,iferror(average(vlookup({$H449,$K449,$N449,$Q449,$T449},$B:$D,column(B$1),0)),index(C:C,match($H449,$B:$B,)))),3)</f>
        <v>-459.055</v>
      </c>
      <c r="D449" s="144">
        <f t="array" ref="D449">round((G449-average(J449,M449,P449,S449,V449))*Y449+if($B449=$H449,0,iferror(average(vlookup({$H449,$K449,$N449,$Q449,$T449},$B:$D,column(C$1),0)),index(D:D,match($H449,$B:$B,)))),3)</f>
        <v>-6.629</v>
      </c>
      <c r="E449" s="145">
        <v>2764.0</v>
      </c>
      <c r="F449" s="146">
        <v>398.709</v>
      </c>
      <c r="G449" s="146">
        <v>410.274</v>
      </c>
      <c r="H449" s="147" t="s">
        <v>404</v>
      </c>
      <c r="I449" s="146">
        <v>688.449</v>
      </c>
      <c r="J449" s="146">
        <v>406.09</v>
      </c>
      <c r="K449" s="148"/>
      <c r="L449" s="149"/>
      <c r="M449" s="149"/>
      <c r="N449" s="148"/>
      <c r="O449" s="149"/>
      <c r="P449" s="149"/>
      <c r="Q449" s="148"/>
      <c r="R449" s="149"/>
      <c r="S449" s="149"/>
      <c r="T449" s="148"/>
      <c r="U449" s="149"/>
      <c r="V449" s="149"/>
      <c r="W449" s="149"/>
      <c r="X449" s="150">
        <f t="shared" si="1"/>
        <v>1.584367573</v>
      </c>
      <c r="Y449" s="150">
        <f t="shared" si="2"/>
        <v>-1.584367573</v>
      </c>
    </row>
    <row r="450" ht="15.75" customHeight="1">
      <c r="A450" s="119">
        <v>449.0</v>
      </c>
      <c r="B450" s="143" t="str">
        <f t="array" ref="B450">index(Systems!$A:$E,match($A450,Systems!$A:$A,),match(B$1,Systems!$2:$2,))&amp;if(not(isblank(index(Systems!$A:$E,match($A450,Systems!$A:$A,),match(Systems!$C$2,Systems!$2:$2,))))," ["&amp;index(Systems!$A:$E,match($A450,Systems!$A:$A,),match(Systems!$C$2,Systems!$2:$2,))&amp;"]",)</f>
        <v>Camadeierre</v>
      </c>
      <c r="C450" s="144">
        <f t="array" ref="C450">round((F450-average(I450,L450,O450,R450,U450))*X450+if($B450=$H450,0,iferror(average(vlookup({$H450,$K450,$N450,$Q450,$T450},$B:$D,column(B$1),0)),index(C:C,match($H450,$B:$B,)))),3)</f>
        <v>217.73</v>
      </c>
      <c r="D450" s="144">
        <f t="array" ref="D450">round((G450-average(J450,M450,P450,S450,V450))*Y450+if($B450=$H450,0,iferror(average(vlookup({$H450,$K450,$N450,$Q450,$T450},$B:$D,column(C$1),0)),index(D:D,match($H450,$B:$B,)))),3)</f>
        <v>-401.501</v>
      </c>
      <c r="E450" s="145">
        <v>2764.0</v>
      </c>
      <c r="F450" s="146">
        <v>825.873</v>
      </c>
      <c r="G450" s="146">
        <v>659.504</v>
      </c>
      <c r="H450" s="147" t="s">
        <v>404</v>
      </c>
      <c r="I450" s="146">
        <v>688.449</v>
      </c>
      <c r="J450" s="146">
        <v>406.09</v>
      </c>
      <c r="K450" s="148"/>
      <c r="L450" s="149"/>
      <c r="M450" s="149"/>
      <c r="N450" s="148"/>
      <c r="O450" s="149"/>
      <c r="P450" s="149"/>
      <c r="Q450" s="148"/>
      <c r="R450" s="149"/>
      <c r="S450" s="149"/>
      <c r="T450" s="148"/>
      <c r="U450" s="149"/>
      <c r="V450" s="149"/>
      <c r="W450" s="149"/>
      <c r="X450" s="150">
        <f t="shared" si="1"/>
        <v>1.584367573</v>
      </c>
      <c r="Y450" s="150">
        <f t="shared" si="2"/>
        <v>-1.584367573</v>
      </c>
    </row>
    <row r="451" ht="15.75" customHeight="1">
      <c r="A451" s="119">
        <v>450.0</v>
      </c>
      <c r="B451" s="143" t="str">
        <f t="array" ref="B451">index(Systems!$A:$E,match($A451,Systems!$A:$A,),match(B$1,Systems!$2:$2,))&amp;if(not(isblank(index(Systems!$A:$E,match($A451,Systems!$A:$A,),match(Systems!$C$2,Systems!$2:$2,))))," ["&amp;index(Systems!$A:$E,match($A451,Systems!$A:$A,),match(Systems!$C$2,Systems!$2:$2,))&amp;"]",)</f>
        <v>Cambiano</v>
      </c>
      <c r="C451" s="144">
        <f t="array" ref="C451">round((F451-average(I451,L451,O451,R451,U451))*X451+if($B451=$H451,0,iferror(average(vlookup({$H451,$K451,$N451,$Q451,$T451},$B:$D,column(B$1),0)),index(C:C,match($H451,$B:$B,)))),3)</f>
        <v>351.538</v>
      </c>
      <c r="D451" s="144">
        <f t="array" ref="D451">round((G451-average(J451,M451,P451,S451,V451))*Y451+if($B451=$H451,0,iferror(average(vlookup({$H451,$K451,$N451,$Q451,$T451},$B:$D,column(C$1),0)),index(D:D,match($H451,$B:$B,)))),3)</f>
        <v>-241.982</v>
      </c>
      <c r="E451" s="145">
        <v>2764.0</v>
      </c>
      <c r="F451" s="146">
        <v>910.328</v>
      </c>
      <c r="G451" s="146">
        <v>558.821</v>
      </c>
      <c r="H451" s="147" t="s">
        <v>404</v>
      </c>
      <c r="I451" s="146">
        <v>688.449</v>
      </c>
      <c r="J451" s="146">
        <v>406.09</v>
      </c>
      <c r="K451" s="148"/>
      <c r="L451" s="149"/>
      <c r="M451" s="149"/>
      <c r="N451" s="148"/>
      <c r="O451" s="149"/>
      <c r="P451" s="149"/>
      <c r="Q451" s="148"/>
      <c r="R451" s="149"/>
      <c r="S451" s="149"/>
      <c r="T451" s="148"/>
      <c r="U451" s="149"/>
      <c r="V451" s="149"/>
      <c r="W451" s="149"/>
      <c r="X451" s="150">
        <f t="shared" si="1"/>
        <v>1.584367573</v>
      </c>
      <c r="Y451" s="150">
        <f t="shared" si="2"/>
        <v>-1.584367573</v>
      </c>
    </row>
    <row r="452" ht="15.75" customHeight="1">
      <c r="A452" s="119">
        <v>451.0</v>
      </c>
      <c r="B452" s="143" t="str">
        <f t="array" ref="B452">index(Systems!$A:$E,match($A452,Systems!$A:$A,),match(B$1,Systems!$2:$2,))&amp;if(not(isblank(index(Systems!$A:$E,match($A452,Systems!$A:$A,),match(Systems!$C$2,Systems!$2:$2,))))," ["&amp;index(Systems!$A:$E,match($A452,Systems!$A:$A,),match(Systems!$C$2,Systems!$2:$2,))&amp;"]",)</f>
        <v>Cameron [FWL]</v>
      </c>
      <c r="C452" s="144">
        <f t="array" ref="C452">round((F452-average(I452,L452,O452,R452,U452))*X452+if($B452=$H452,0,iferror(average(vlookup({$H452,$K452,$N452,$Q452,$T452},$B:$D,column(B$1),0)),index(C:C,match($H452,$B:$B,)))),3)</f>
        <v>-157.697</v>
      </c>
      <c r="D452" s="144">
        <f t="array" ref="D452">round((G452-average(J452,M452,P452,S452,V452))*Y452+if($B452=$H452,0,iferror(average(vlookup({$H452,$K452,$N452,$Q452,$T452},$B:$D,column(C$1),0)),index(D:D,match($H452,$B:$B,)))),3)</f>
        <v>-196.793</v>
      </c>
      <c r="E452" s="145">
        <v>2764.0</v>
      </c>
      <c r="F452" s="146">
        <v>588.916</v>
      </c>
      <c r="G452" s="146">
        <v>530.299</v>
      </c>
      <c r="H452" s="147" t="s">
        <v>404</v>
      </c>
      <c r="I452" s="146">
        <v>688.449</v>
      </c>
      <c r="J452" s="146">
        <v>406.09</v>
      </c>
      <c r="K452" s="148"/>
      <c r="L452" s="149"/>
      <c r="M452" s="149"/>
      <c r="N452" s="148"/>
      <c r="O452" s="149"/>
      <c r="P452" s="149"/>
      <c r="Q452" s="148"/>
      <c r="R452" s="149"/>
      <c r="S452" s="149"/>
      <c r="T452" s="148"/>
      <c r="U452" s="149"/>
      <c r="V452" s="149"/>
      <c r="W452" s="149"/>
      <c r="X452" s="150">
        <f t="shared" si="1"/>
        <v>1.584367573</v>
      </c>
      <c r="Y452" s="150">
        <f t="shared" si="2"/>
        <v>-1.584367573</v>
      </c>
    </row>
    <row r="453" ht="15.75" customHeight="1">
      <c r="A453" s="119">
        <v>452.0</v>
      </c>
      <c r="B453" s="143" t="str">
        <f t="array" ref="B453">index(Systems!$A:$E,match($A453,Systems!$A:$A,),match(B$1,Systems!$2:$2,))&amp;if(not(isblank(index(Systems!$A:$E,match($A453,Systems!$A:$A,),match(Systems!$C$2,Systems!$2:$2,))))," ["&amp;index(Systems!$A:$E,match($A453,Systems!$A:$A,),match(Systems!$C$2,Systems!$2:$2,))&amp;"]",)</f>
        <v>Cameron [LC]</v>
      </c>
      <c r="C453" s="144">
        <f t="array" ref="C453">round((F453-average(I453,L453,O453,R453,U453))*X453+if($B453=$H453,0,iferror(average(vlookup({$H453,$K453,$N453,$Q453,$T453},$B:$D,column(B$1),0)),index(C:C,match($H453,$B:$B,)))),3)</f>
        <v>-172.97</v>
      </c>
      <c r="D453" s="144">
        <f t="array" ref="D453">round((G453-average(J453,M453,P453,S453,V453))*Y453+if($B453=$H453,0,iferror(average(vlookup({$H453,$K453,$N453,$Q453,$T453},$B:$D,column(C$1),0)),index(D:D,match($H453,$B:$B,)))),3)</f>
        <v>167.203</v>
      </c>
      <c r="E453" s="145">
        <v>2764.0</v>
      </c>
      <c r="F453" s="146">
        <v>579.276</v>
      </c>
      <c r="G453" s="146">
        <v>300.557</v>
      </c>
      <c r="H453" s="147" t="s">
        <v>404</v>
      </c>
      <c r="I453" s="146">
        <v>688.449</v>
      </c>
      <c r="J453" s="146">
        <v>406.09</v>
      </c>
      <c r="K453" s="148"/>
      <c r="L453" s="149"/>
      <c r="M453" s="149"/>
      <c r="N453" s="148"/>
      <c r="O453" s="149"/>
      <c r="P453" s="149"/>
      <c r="Q453" s="148"/>
      <c r="R453" s="149"/>
      <c r="S453" s="149"/>
      <c r="T453" s="148"/>
      <c r="U453" s="149"/>
      <c r="V453" s="149"/>
      <c r="W453" s="149"/>
      <c r="X453" s="150">
        <f t="shared" si="1"/>
        <v>1.584367573</v>
      </c>
      <c r="Y453" s="150">
        <f t="shared" si="2"/>
        <v>-1.584367573</v>
      </c>
    </row>
    <row r="454" ht="15.75" customHeight="1">
      <c r="A454" s="119">
        <v>453.0</v>
      </c>
      <c r="B454" s="143" t="str">
        <f t="array" ref="B454">index(Systems!$A:$E,match($A454,Systems!$A:$A,),match(B$1,Systems!$2:$2,))&amp;if(not(isblank(index(Systems!$A:$E,match($A454,Systems!$A:$A,),match(Systems!$C$2,Systems!$2:$2,))))," ["&amp;index(Systems!$A:$E,match($A454,Systems!$A:$A,),match(Systems!$C$2,Systems!$2:$2,))&amp;"]",)</f>
        <v>Camlann [FWL]</v>
      </c>
      <c r="C454" s="144">
        <f t="array" ref="C454">round((F454-average(I454,L454,O454,R454,U454))*X454+if($B454=$H454,0,iferror(average(vlookup({$H454,$K454,$N454,$Q454,$T454},$B:$D,column(B$1),0)),index(C:C,match($H454,$B:$B,)))),3)</f>
        <v>-153.871</v>
      </c>
      <c r="D454" s="144">
        <f t="array" ref="D454">round((G454-average(J454,M454,P454,S454,V454))*Y454+if($B454=$H454,0,iferror(average(vlookup({$H454,$K454,$N454,$Q454,$T454},$B:$D,column(C$1),0)),index(D:D,match($H454,$B:$B,)))),3)</f>
        <v>-233.875</v>
      </c>
      <c r="E454" s="145">
        <v>2764.0</v>
      </c>
      <c r="F454" s="146">
        <v>591.331</v>
      </c>
      <c r="G454" s="146">
        <v>553.704</v>
      </c>
      <c r="H454" s="147" t="s">
        <v>404</v>
      </c>
      <c r="I454" s="146">
        <v>688.449</v>
      </c>
      <c r="J454" s="146">
        <v>406.09</v>
      </c>
      <c r="K454" s="148"/>
      <c r="L454" s="149"/>
      <c r="M454" s="149"/>
      <c r="N454" s="148"/>
      <c r="O454" s="149"/>
      <c r="P454" s="149"/>
      <c r="Q454" s="148"/>
      <c r="R454" s="149"/>
      <c r="S454" s="149"/>
      <c r="T454" s="148"/>
      <c r="U454" s="149"/>
      <c r="V454" s="149"/>
      <c r="W454" s="149"/>
      <c r="X454" s="150">
        <f t="shared" si="1"/>
        <v>1.584367573</v>
      </c>
      <c r="Y454" s="150">
        <f t="shared" si="2"/>
        <v>-1.584367573</v>
      </c>
    </row>
    <row r="455" ht="15.75" customHeight="1">
      <c r="A455" s="119">
        <v>454.0</v>
      </c>
      <c r="B455" s="143" t="str">
        <f t="array" ref="B455">index(Systems!$A:$E,match($A455,Systems!$A:$A,),match(B$1,Systems!$2:$2,))&amp;if(not(isblank(index(Systems!$A:$E,match($A455,Systems!$A:$A,),match(Systems!$C$2,Systems!$2:$2,))))," ["&amp;index(Systems!$A:$E,match($A455,Systems!$A:$A,),match(Systems!$C$2,Systems!$2:$2,))&amp;"]",)</f>
        <v>Camlann [DC]</v>
      </c>
      <c r="C455" s="144">
        <f t="array" ref="C455">round((F455-average(I455,L455,O455,R455,U455))*X455+if($B455=$H455,0,iferror(average(vlookup({$H455,$K455,$N455,$Q455,$T455},$B:$D,column(B$1),0)),index(C:C,match($H455,$B:$B,)))),3)</f>
        <v>0.521</v>
      </c>
      <c r="D455" s="144">
        <f t="array" ref="D455">round((G455-average(J455,M455,P455,S455,V455))*Y455+if($B455=$H455,0,iferror(average(vlookup({$H455,$K455,$N455,$Q455,$T455},$B:$D,column(C$1),0)),index(D:D,match($H455,$B:$B,)))),3)</f>
        <v>165.62</v>
      </c>
      <c r="E455" s="145">
        <v>2764.0</v>
      </c>
      <c r="F455" s="146">
        <v>688.778</v>
      </c>
      <c r="G455" s="146">
        <v>301.556</v>
      </c>
      <c r="H455" s="147" t="s">
        <v>404</v>
      </c>
      <c r="I455" s="146">
        <v>688.449</v>
      </c>
      <c r="J455" s="146">
        <v>406.09</v>
      </c>
      <c r="K455" s="148"/>
      <c r="L455" s="149"/>
      <c r="M455" s="149"/>
      <c r="N455" s="148"/>
      <c r="O455" s="149"/>
      <c r="P455" s="149"/>
      <c r="Q455" s="148"/>
      <c r="R455" s="149"/>
      <c r="S455" s="149"/>
      <c r="T455" s="148"/>
      <c r="U455" s="149"/>
      <c r="V455" s="149"/>
      <c r="W455" s="149"/>
      <c r="X455" s="150">
        <f t="shared" si="1"/>
        <v>1.584367573</v>
      </c>
      <c r="Y455" s="150">
        <f t="shared" si="2"/>
        <v>-1.584367573</v>
      </c>
    </row>
    <row r="456" ht="15.75" customHeight="1">
      <c r="A456" s="119">
        <v>455.0</v>
      </c>
      <c r="B456" s="143" t="str">
        <f t="array" ref="B456">index(Systems!$A:$E,match($A456,Systems!$A:$A,),match(B$1,Systems!$2:$2,))&amp;if(not(isblank(index(Systems!$A:$E,match($A456,Systems!$A:$A,),match(Systems!$C$2,Systems!$2:$2,))))," ["&amp;index(Systems!$A:$E,match($A456,Systems!$A:$A,),match(Systems!$C$2,Systems!$2:$2,))&amp;"]",)</f>
        <v>Cammal</v>
      </c>
      <c r="C456" s="144">
        <f t="array" ref="C456">round((F456-average(I456,L456,O456,R456,U456))*X456+if($B456=$H456,0,iferror(average(vlookup({$H456,$K456,$N456,$Q456,$T456},$B:$D,column(B$1),0)),index(C:C,match($H456,$B:$B,)))),3)</f>
        <v>111.4</v>
      </c>
      <c r="D456" s="144">
        <f t="array" ref="D456">round((G456-average(J456,M456,P456,S456,V456))*Y456+if($B456=$H456,0,iferror(average(vlookup({$H456,$K456,$N456,$Q456,$T456},$B:$D,column(C$1),0)),index(D:D,match($H456,$B:$B,)))),3)</f>
        <v>-164.975</v>
      </c>
      <c r="E456" s="145">
        <v>2764.0</v>
      </c>
      <c r="F456" s="146">
        <v>758.761</v>
      </c>
      <c r="G456" s="146">
        <v>510.217</v>
      </c>
      <c r="H456" s="147" t="s">
        <v>404</v>
      </c>
      <c r="I456" s="146">
        <v>688.449</v>
      </c>
      <c r="J456" s="146">
        <v>406.09</v>
      </c>
      <c r="K456" s="148"/>
      <c r="L456" s="149"/>
      <c r="M456" s="149"/>
      <c r="N456" s="148"/>
      <c r="O456" s="149"/>
      <c r="P456" s="149"/>
      <c r="Q456" s="148"/>
      <c r="R456" s="149"/>
      <c r="S456" s="149"/>
      <c r="T456" s="148"/>
      <c r="U456" s="149"/>
      <c r="V456" s="149"/>
      <c r="W456" s="149"/>
      <c r="X456" s="150">
        <f t="shared" si="1"/>
        <v>1.584367573</v>
      </c>
      <c r="Y456" s="150">
        <f t="shared" si="2"/>
        <v>-1.584367573</v>
      </c>
    </row>
    <row r="457" ht="15.75" customHeight="1">
      <c r="A457" s="119">
        <v>456.0</v>
      </c>
      <c r="B457" s="143" t="str">
        <f t="array" ref="B457">index(Systems!$A:$E,match($A457,Systems!$A:$A,),match(B$1,Systems!$2:$2,))&amp;if(not(isblank(index(Systems!$A:$E,match($A457,Systems!$A:$A,),match(Systems!$C$2,Systems!$2:$2,))))," ["&amp;index(Systems!$A:$E,match($A457,Systems!$A:$A,),match(Systems!$C$2,Systems!$2:$2,))&amp;"]",)</f>
        <v>Campbelton</v>
      </c>
      <c r="C457" s="144">
        <f t="array" ref="C457">round((F457-average(I457,L457,O457,R457,U457))*X457+if($B457=$H457,0,iferror(average(vlookup({$H457,$K457,$N457,$Q457,$T457},$B:$D,column(B$1),0)),index(C:C,match($H457,$B:$B,)))),3)</f>
        <v>-168.439</v>
      </c>
      <c r="D457" s="144">
        <f t="array" ref="D457">round((G457-average(J457,M457,P457,S457,V457))*Y457+if($B457=$H457,0,iferror(average(vlookup({$H457,$K457,$N457,$Q457,$T457},$B:$D,column(C$1),0)),index(D:D,match($H457,$B:$B,)))),3)</f>
        <v>-112.094</v>
      </c>
      <c r="E457" s="145">
        <v>2764.0</v>
      </c>
      <c r="F457" s="146">
        <v>582.136</v>
      </c>
      <c r="G457" s="146">
        <v>476.84</v>
      </c>
      <c r="H457" s="147" t="s">
        <v>404</v>
      </c>
      <c r="I457" s="146">
        <v>688.449</v>
      </c>
      <c r="J457" s="146">
        <v>406.09</v>
      </c>
      <c r="K457" s="148"/>
      <c r="L457" s="149"/>
      <c r="M457" s="149"/>
      <c r="N457" s="148"/>
      <c r="O457" s="149"/>
      <c r="P457" s="149"/>
      <c r="Q457" s="148"/>
      <c r="R457" s="149"/>
      <c r="S457" s="149"/>
      <c r="T457" s="148"/>
      <c r="U457" s="149"/>
      <c r="V457" s="149"/>
      <c r="W457" s="149"/>
      <c r="X457" s="150">
        <f t="shared" si="1"/>
        <v>1.584367573</v>
      </c>
      <c r="Y457" s="150">
        <f t="shared" si="2"/>
        <v>-1.584367573</v>
      </c>
    </row>
    <row r="458" ht="15.75" customHeight="1">
      <c r="A458" s="119">
        <v>457.0</v>
      </c>
      <c r="B458" s="143" t="str">
        <f t="array" ref="B458">index(Systems!$A:$E,match($A458,Systems!$A:$A,),match(B$1,Systems!$2:$2,))&amp;if(not(isblank(index(Systems!$A:$E,match($A458,Systems!$A:$A,),match(Systems!$C$2,Systems!$2:$2,))))," ["&amp;index(Systems!$A:$E,match($A458,Systems!$A:$A,),match(Systems!$C$2,Systems!$2:$2,))&amp;"]",)</f>
        <v>Campertown</v>
      </c>
      <c r="C458" s="144">
        <f t="array" ref="C458">round((F458-average(I458,L458,O458,R458,U458))*X458+if($B458=$H458,0,iferror(average(vlookup({$H458,$K458,$N458,$Q458,$T458},$B:$D,column(B$1),0)),index(C:C,match($H458,$B:$B,)))),3)</f>
        <v>-5.436</v>
      </c>
      <c r="D458" s="144">
        <f t="array" ref="D458">round((G458-average(J458,M458,P458,S458,V458))*Y458+if($B458=$H458,0,iferror(average(vlookup({$H458,$K458,$N458,$Q458,$T458},$B:$D,column(C$1),0)),index(D:D,match($H458,$B:$B,)))),3)</f>
        <v>-159.326</v>
      </c>
      <c r="E458" s="145">
        <v>2764.0</v>
      </c>
      <c r="F458" s="146">
        <v>685.018</v>
      </c>
      <c r="G458" s="146">
        <v>506.651</v>
      </c>
      <c r="H458" s="147" t="s">
        <v>404</v>
      </c>
      <c r="I458" s="146">
        <v>688.449</v>
      </c>
      <c r="J458" s="146">
        <v>406.09</v>
      </c>
      <c r="K458" s="148"/>
      <c r="L458" s="149"/>
      <c r="M458" s="149"/>
      <c r="N458" s="148"/>
      <c r="O458" s="149"/>
      <c r="P458" s="149"/>
      <c r="Q458" s="148"/>
      <c r="R458" s="149"/>
      <c r="S458" s="149"/>
      <c r="T458" s="148"/>
      <c r="U458" s="149"/>
      <c r="V458" s="149"/>
      <c r="W458" s="149"/>
      <c r="X458" s="150">
        <f t="shared" si="1"/>
        <v>1.584367573</v>
      </c>
      <c r="Y458" s="150">
        <f t="shared" si="2"/>
        <v>-1.584367573</v>
      </c>
    </row>
    <row r="459" ht="15.75" customHeight="1">
      <c r="A459" s="119">
        <v>458.0</v>
      </c>
      <c r="B459" s="143" t="str">
        <f t="array" ref="B459">index(Systems!$A:$E,match($A459,Systems!$A:$A,),match(B$1,Systems!$2:$2,))&amp;if(not(isblank(index(Systems!$A:$E,match($A459,Systems!$A:$A,),match(Systems!$C$2,Systems!$2:$2,))))," ["&amp;index(Systems!$A:$E,match($A459,Systems!$A:$A,),match(Systems!$C$2,Systems!$2:$2,))&amp;"]",)</f>
        <v>Campoleone</v>
      </c>
      <c r="C459" s="144">
        <f t="array" ref="C459">round((F459-average(I459,L459,O459,R459,U459))*X459+if($B459=$H459,0,iferror(average(vlookup({$H459,$K459,$N459,$Q459,$T459},$B:$D,column(B$1),0)),index(C:C,match($H459,$B:$B,)))),3)</f>
        <v>-299.83</v>
      </c>
      <c r="D459" s="144">
        <f t="array" ref="D459">round((G459-average(J459,M459,P459,S459,V459))*Y459+if($B459=$H459,0,iferror(average(vlookup({$H459,$K459,$N459,$Q459,$T459},$B:$D,column(C$1),0)),index(D:D,match($H459,$B:$B,)))),3)</f>
        <v>-291.844</v>
      </c>
      <c r="E459" s="145">
        <v>2764.0</v>
      </c>
      <c r="F459" s="146">
        <v>499.206</v>
      </c>
      <c r="G459" s="146">
        <v>590.292</v>
      </c>
      <c r="H459" s="147" t="s">
        <v>404</v>
      </c>
      <c r="I459" s="146">
        <v>688.449</v>
      </c>
      <c r="J459" s="146">
        <v>406.09</v>
      </c>
      <c r="K459" s="148"/>
      <c r="L459" s="149"/>
      <c r="M459" s="149"/>
      <c r="N459" s="148"/>
      <c r="O459" s="149"/>
      <c r="P459" s="149"/>
      <c r="Q459" s="148"/>
      <c r="R459" s="149"/>
      <c r="S459" s="149"/>
      <c r="T459" s="148"/>
      <c r="U459" s="149"/>
      <c r="V459" s="149"/>
      <c r="W459" s="149"/>
      <c r="X459" s="150">
        <f t="shared" si="1"/>
        <v>1.584367573</v>
      </c>
      <c r="Y459" s="150">
        <f t="shared" si="2"/>
        <v>-1.584367573</v>
      </c>
    </row>
    <row r="460" ht="15.75" customHeight="1">
      <c r="A460" s="119">
        <v>459.0</v>
      </c>
      <c r="B460" s="143" t="str">
        <f t="array" ref="B460">index(Systems!$A:$E,match($A460,Systems!$A:$A,),match(B$1,Systems!$2:$2,))&amp;if(not(isblank(index(Systems!$A:$E,match($A460,Systems!$A:$A,),match(Systems!$C$2,Systems!$2:$2,))))," ["&amp;index(Systems!$A:$E,match($A460,Systems!$A:$A,),match(Systems!$C$2,Systems!$2:$2,))&amp;"]",)</f>
        <v>Canal</v>
      </c>
      <c r="C460" s="144">
        <f t="array" ref="C460">round((F460-average(I460,L460,O460,R460,U460))*X460+if($B460=$H460,0,iferror(average(vlookup({$H460,$K460,$N460,$Q460,$T460},$B:$D,column(B$1),0)),index(C:C,match($H460,$B:$B,)))),3)</f>
        <v>-377.634</v>
      </c>
      <c r="D460" s="144">
        <f t="array" ref="D460">round((G460-average(J460,M460,P460,S460,V460))*Y460+if($B460=$H460,0,iferror(average(vlookup({$H460,$K460,$N460,$Q460,$T460},$B:$D,column(C$1),0)),index(D:D,match($H460,$B:$B,)))),3)</f>
        <v>307.298</v>
      </c>
      <c r="E460" s="145">
        <v>2764.0</v>
      </c>
      <c r="F460" s="146">
        <v>450.099</v>
      </c>
      <c r="G460" s="146">
        <v>212.134</v>
      </c>
      <c r="H460" s="147" t="s">
        <v>404</v>
      </c>
      <c r="I460" s="146">
        <v>688.449</v>
      </c>
      <c r="J460" s="146">
        <v>406.09</v>
      </c>
      <c r="K460" s="148"/>
      <c r="L460" s="149"/>
      <c r="M460" s="149"/>
      <c r="N460" s="148"/>
      <c r="O460" s="149"/>
      <c r="P460" s="149"/>
      <c r="Q460" s="148"/>
      <c r="R460" s="149"/>
      <c r="S460" s="149"/>
      <c r="T460" s="148"/>
      <c r="U460" s="149"/>
      <c r="V460" s="149"/>
      <c r="W460" s="149"/>
      <c r="X460" s="150">
        <f t="shared" si="1"/>
        <v>1.584367573</v>
      </c>
      <c r="Y460" s="150">
        <f t="shared" si="2"/>
        <v>-1.584367573</v>
      </c>
    </row>
    <row r="461" ht="15.75" customHeight="1">
      <c r="A461" s="119">
        <v>460.0</v>
      </c>
      <c r="B461" s="143" t="str">
        <f t="array" ref="B461">index(Systems!$A:$E,match($A461,Systems!$A:$A,),match(B$1,Systems!$2:$2,))&amp;if(not(isblank(index(Systems!$A:$E,match($A461,Systems!$A:$A,),match(Systems!$C$2,Systems!$2:$2,))))," ["&amp;index(Systems!$A:$E,match($A461,Systems!$A:$A,),match(Systems!$C$2,Systems!$2:$2,))&amp;"]",)</f>
        <v>Candiear</v>
      </c>
      <c r="C461" s="144">
        <f t="array" ref="C461">round((F461-average(I461,L461,O461,R461,U461))*X461+if($B461=$H461,0,iferror(average(vlookup({$H461,$K461,$N461,$Q461,$T461},$B:$D,column(B$1),0)),index(C:C,match($H461,$B:$B,)))),3)</f>
        <v>-203.78</v>
      </c>
      <c r="D461" s="144">
        <f t="array" ref="D461">round((G461-average(J461,M461,P461,S461,V461))*Y461+if($B461=$H461,0,iferror(average(vlookup({$H461,$K461,$N461,$Q461,$T461},$B:$D,column(C$1),0)),index(D:D,match($H461,$B:$B,)))),3)</f>
        <v>-419.341</v>
      </c>
      <c r="E461" s="145">
        <v>2764.0</v>
      </c>
      <c r="F461" s="146">
        <v>559.83</v>
      </c>
      <c r="G461" s="146">
        <v>670.764</v>
      </c>
      <c r="H461" s="147" t="s">
        <v>404</v>
      </c>
      <c r="I461" s="146">
        <v>688.449</v>
      </c>
      <c r="J461" s="146">
        <v>406.09</v>
      </c>
      <c r="K461" s="148"/>
      <c r="L461" s="149"/>
      <c r="M461" s="149"/>
      <c r="N461" s="148"/>
      <c r="O461" s="149"/>
      <c r="P461" s="149"/>
      <c r="Q461" s="148"/>
      <c r="R461" s="149"/>
      <c r="S461" s="149"/>
      <c r="T461" s="148"/>
      <c r="U461" s="149"/>
      <c r="V461" s="149"/>
      <c r="W461" s="149"/>
      <c r="X461" s="150">
        <f t="shared" si="1"/>
        <v>1.584367573</v>
      </c>
      <c r="Y461" s="150">
        <f t="shared" si="2"/>
        <v>-1.584367573</v>
      </c>
    </row>
    <row r="462" ht="15.75" customHeight="1">
      <c r="A462" s="119">
        <v>461.0</v>
      </c>
      <c r="B462" s="143" t="str">
        <f t="array" ref="B462">index(Systems!$A:$E,match($A462,Systems!$A:$A,),match(B$1,Systems!$2:$2,))&amp;if(not(isblank(index(Systems!$A:$E,match($A462,Systems!$A:$A,),match(Systems!$C$2,Systems!$2:$2,))))," ["&amp;index(Systems!$A:$E,match($A462,Systems!$A:$A,),match(Systems!$C$2,Systems!$2:$2,))&amp;"]",)</f>
        <v>Canonbie</v>
      </c>
      <c r="C462" s="144">
        <f t="array" ref="C462">round((F462-average(I462,L462,O462,R462,U462))*X462+if($B462=$H462,0,iferror(average(vlookup({$H462,$K462,$N462,$Q462,$T462},$B:$D,column(B$1),0)),index(C:C,match($H462,$B:$B,)))),3)</f>
        <v>-122.017</v>
      </c>
      <c r="D462" s="144">
        <f t="array" ref="D462">round((G462-average(J462,M462,P462,S462,V462))*Y462+if($B462=$H462,0,iferror(average(vlookup({$H462,$K462,$N462,$Q462,$T462},$B:$D,column(C$1),0)),index(D:D,match($H462,$B:$B,)))),3)</f>
        <v>67.163</v>
      </c>
      <c r="E462" s="145">
        <v>2764.0</v>
      </c>
      <c r="F462" s="146">
        <v>611.436</v>
      </c>
      <c r="G462" s="146">
        <v>363.699</v>
      </c>
      <c r="H462" s="147" t="s">
        <v>404</v>
      </c>
      <c r="I462" s="146">
        <v>688.449</v>
      </c>
      <c r="J462" s="146">
        <v>406.09</v>
      </c>
      <c r="K462" s="148"/>
      <c r="L462" s="149"/>
      <c r="M462" s="149"/>
      <c r="N462" s="148"/>
      <c r="O462" s="149"/>
      <c r="P462" s="149"/>
      <c r="Q462" s="148"/>
      <c r="R462" s="149"/>
      <c r="S462" s="149"/>
      <c r="T462" s="148"/>
      <c r="U462" s="149"/>
      <c r="V462" s="149"/>
      <c r="W462" s="149"/>
      <c r="X462" s="150">
        <f t="shared" si="1"/>
        <v>1.584367573</v>
      </c>
      <c r="Y462" s="150">
        <f t="shared" si="2"/>
        <v>-1.584367573</v>
      </c>
    </row>
    <row r="463" ht="15.75" customHeight="1">
      <c r="A463" s="119">
        <v>462.0</v>
      </c>
      <c r="B463" s="143" t="str">
        <f t="array" ref="B463">index(Systems!$A:$E,match($A463,Systems!$A:$A,),match(B$1,Systems!$2:$2,))&amp;if(not(isblank(index(Systems!$A:$E,match($A463,Systems!$A:$A,),match(Systems!$C$2,Systems!$2:$2,))))," ["&amp;index(Systems!$A:$E,match($A463,Systems!$A:$A,),match(Systems!$C$2,Systems!$2:$2,))&amp;"]",)</f>
        <v>Canopus [Canopus IV]</v>
      </c>
      <c r="C463" s="144">
        <f t="array" ref="C463">round((F463-average(I463,L463,O463,R463,U463))*X463+if($B463=$H463,0,iferror(average(vlookup({$H463,$K463,$N463,$Q463,$T463},$B:$D,column(B$1),0)),index(C:C,match($H463,$B:$B,)))),3)</f>
        <v>-147.166</v>
      </c>
      <c r="D463" s="144">
        <f t="array" ref="D463">round((G463-average(J463,M463,P463,S463,V463))*Y463+if($B463=$H463,0,iferror(average(vlookup({$H463,$K463,$N463,$Q463,$T463},$B:$D,column(C$1),0)),index(D:D,match($H463,$B:$B,)))),3)</f>
        <v>-394.997</v>
      </c>
      <c r="E463" s="145">
        <v>2764.0</v>
      </c>
      <c r="F463" s="146">
        <v>595.563</v>
      </c>
      <c r="G463" s="146">
        <v>655.399</v>
      </c>
      <c r="H463" s="147" t="s">
        <v>404</v>
      </c>
      <c r="I463" s="146">
        <v>688.449</v>
      </c>
      <c r="J463" s="146">
        <v>406.09</v>
      </c>
      <c r="K463" s="148"/>
      <c r="L463" s="149"/>
      <c r="M463" s="149"/>
      <c r="N463" s="148"/>
      <c r="O463" s="149"/>
      <c r="P463" s="149"/>
      <c r="Q463" s="148"/>
      <c r="R463" s="149"/>
      <c r="S463" s="149"/>
      <c r="T463" s="148"/>
      <c r="U463" s="149"/>
      <c r="V463" s="149"/>
      <c r="W463" s="149"/>
      <c r="X463" s="150">
        <f t="shared" si="1"/>
        <v>1.584367573</v>
      </c>
      <c r="Y463" s="150">
        <f t="shared" si="2"/>
        <v>-1.584367573</v>
      </c>
    </row>
    <row r="464" ht="15.75" customHeight="1">
      <c r="A464" s="119">
        <v>463.0</v>
      </c>
      <c r="B464" s="143" t="str">
        <f t="array" ref="B464">index(Systems!$A:$E,match($A464,Systems!$A:$A,),match(B$1,Systems!$2:$2,))&amp;if(not(isblank(index(Systems!$A:$E,match($A464,Systems!$A:$A,),match(Systems!$C$2,Systems!$2:$2,))))," ["&amp;index(Systems!$A:$E,match($A464,Systems!$A:$A,),match(Systems!$C$2,Systems!$2:$2,))&amp;"]",)</f>
        <v>Cap Rouge</v>
      </c>
      <c r="C464" s="144">
        <f t="array" ref="C464">round((F464-average(I464,L464,O464,R464,U464))*X464+if($B464=$H464,0,iferror(average(vlookup({$H464,$K464,$N464,$Q464,$T464},$B:$D,column(B$1),0)),index(C:C,match($H464,$B:$B,)))),3)</f>
        <v>-123.612</v>
      </c>
      <c r="D464" s="144">
        <f t="array" ref="D464">round((G464-average(J464,M464,P464,S464,V464))*Y464+if($B464=$H464,0,iferror(average(vlookup({$H464,$K464,$N464,$Q464,$T464},$B:$D,column(C$1),0)),index(D:D,match($H464,$B:$B,)))),3)</f>
        <v>-307.697</v>
      </c>
      <c r="E464" s="145">
        <v>2764.0</v>
      </c>
      <c r="F464" s="146">
        <v>610.429</v>
      </c>
      <c r="G464" s="146">
        <v>600.298</v>
      </c>
      <c r="H464" s="147" t="s">
        <v>404</v>
      </c>
      <c r="I464" s="146">
        <v>688.449</v>
      </c>
      <c r="J464" s="146">
        <v>406.09</v>
      </c>
      <c r="K464" s="148"/>
      <c r="L464" s="149"/>
      <c r="M464" s="149"/>
      <c r="N464" s="148"/>
      <c r="O464" s="149"/>
      <c r="P464" s="149"/>
      <c r="Q464" s="148"/>
      <c r="R464" s="149"/>
      <c r="S464" s="149"/>
      <c r="T464" s="148"/>
      <c r="U464" s="149"/>
      <c r="V464" s="149"/>
      <c r="W464" s="149"/>
      <c r="X464" s="150">
        <f t="shared" si="1"/>
        <v>1.584367573</v>
      </c>
      <c r="Y464" s="150">
        <f t="shared" si="2"/>
        <v>-1.584367573</v>
      </c>
    </row>
    <row r="465" ht="15.75" customHeight="1">
      <c r="A465" s="119">
        <v>464.0</v>
      </c>
      <c r="B465" s="143" t="str">
        <f t="array" ref="B465">index(Systems!$A:$E,match($A465,Systems!$A:$A,),match(B$1,Systems!$2:$2,))&amp;if(not(isblank(index(Systems!$A:$E,match($A465,Systems!$A:$A,),match(Systems!$C$2,Systems!$2:$2,))))," ["&amp;index(Systems!$A:$E,match($A465,Systems!$A:$A,),match(Systems!$C$2,Systems!$2:$2,))&amp;"]",)</f>
        <v>Capac</v>
      </c>
      <c r="C465" s="144">
        <f t="array" ref="C465">round((F465-average(I465,L465,O465,R465,U465))*X465+if($B465=$H465,0,iferror(average(vlookup({$H465,$K465,$N465,$Q465,$T465},$B:$D,column(B$1),0)),index(C:C,match($H465,$B:$B,)))),3)</f>
        <v>310.184</v>
      </c>
      <c r="D465" s="144">
        <f t="array" ref="D465">round((G465-average(J465,M465,P465,S465,V465))*Y465+if($B465=$H465,0,iferror(average(vlookup({$H465,$K465,$N465,$Q465,$T465},$B:$D,column(C$1),0)),index(D:D,match($H465,$B:$B,)))),3)</f>
        <v>-56.394</v>
      </c>
      <c r="E465" s="145">
        <v>2764.0</v>
      </c>
      <c r="F465" s="146">
        <v>884.227</v>
      </c>
      <c r="G465" s="146">
        <v>441.684</v>
      </c>
      <c r="H465" s="147" t="s">
        <v>404</v>
      </c>
      <c r="I465" s="146">
        <v>688.449</v>
      </c>
      <c r="J465" s="146">
        <v>406.09</v>
      </c>
      <c r="K465" s="148"/>
      <c r="L465" s="149"/>
      <c r="M465" s="149"/>
      <c r="N465" s="148"/>
      <c r="O465" s="149"/>
      <c r="P465" s="149"/>
      <c r="Q465" s="148"/>
      <c r="R465" s="149"/>
      <c r="S465" s="149"/>
      <c r="T465" s="148"/>
      <c r="U465" s="149"/>
      <c r="V465" s="149"/>
      <c r="W465" s="149"/>
      <c r="X465" s="150">
        <f t="shared" si="1"/>
        <v>1.584367573</v>
      </c>
      <c r="Y465" s="150">
        <f t="shared" si="2"/>
        <v>-1.584367573</v>
      </c>
    </row>
    <row r="466" ht="15.75" customHeight="1">
      <c r="A466" s="119">
        <v>465.0</v>
      </c>
      <c r="B466" s="143" t="str">
        <f t="array" ref="B466">index(Systems!$A:$E,match($A466,Systems!$A:$A,),match(B$1,Systems!$2:$2,))&amp;if(not(isblank(index(Systems!$A:$E,match($A466,Systems!$A:$A,),match(Systems!$C$2,Systems!$2:$2,))))," ["&amp;index(Systems!$A:$E,match($A466,Systems!$A:$A,),match(Systems!$C$2,Systems!$2:$2,))&amp;"]",)</f>
        <v>Capella</v>
      </c>
      <c r="C466" s="144">
        <f t="array" ref="C466">round((F466-average(I466,L466,O466,R466,U466))*X466+if($B466=$H466,0,iferror(average(vlookup({$H466,$K466,$N466,$Q466,$T466},$B:$D,column(B$1),0)),index(C:C,match($H466,$B:$B,)))),3)</f>
        <v>38.133</v>
      </c>
      <c r="D466" s="144">
        <f t="array" ref="D466">round((G466-average(J466,M466,P466,S466,V466))*Y466+if($B466=$H466,0,iferror(average(vlookup({$H466,$K466,$N466,$Q466,$T466},$B:$D,column(C$1),0)),index(D:D,match($H466,$B:$B,)))),3)</f>
        <v>-172.157</v>
      </c>
      <c r="E466" s="145">
        <v>2764.0</v>
      </c>
      <c r="F466" s="146">
        <v>712.517</v>
      </c>
      <c r="G466" s="146">
        <v>514.75</v>
      </c>
      <c r="H466" s="147" t="s">
        <v>404</v>
      </c>
      <c r="I466" s="146">
        <v>688.449</v>
      </c>
      <c r="J466" s="146">
        <v>406.09</v>
      </c>
      <c r="K466" s="148"/>
      <c r="L466" s="149"/>
      <c r="M466" s="149"/>
      <c r="N466" s="148"/>
      <c r="O466" s="149"/>
      <c r="P466" s="149"/>
      <c r="Q466" s="148"/>
      <c r="R466" s="149"/>
      <c r="S466" s="149"/>
      <c r="T466" s="148"/>
      <c r="U466" s="149"/>
      <c r="V466" s="149"/>
      <c r="W466" s="149"/>
      <c r="X466" s="150">
        <f t="shared" si="1"/>
        <v>1.584367573</v>
      </c>
      <c r="Y466" s="150">
        <f t="shared" si="2"/>
        <v>-1.584367573</v>
      </c>
    </row>
    <row r="467" ht="15.75" customHeight="1">
      <c r="A467" s="119">
        <v>466.0</v>
      </c>
      <c r="B467" s="143" t="str">
        <f t="array" ref="B467">index(Systems!$A:$E,match($A467,Systems!$A:$A,),match(B$1,Systems!$2:$2,))&amp;if(not(isblank(index(Systems!$A:$E,match($A467,Systems!$A:$A,),match(Systems!$C$2,Systems!$2:$2,))))," ["&amp;index(Systems!$A:$E,match($A467,Systems!$A:$A,),match(Systems!$C$2,Systems!$2:$2,))&amp;"]",)</f>
        <v>Caph</v>
      </c>
      <c r="C467" s="144">
        <f t="array" ref="C467">round((F467-average(I467,L467,O467,R467,U467))*X467+if($B467=$H467,0,iferror(average(vlookup({$H467,$K467,$N467,$Q467,$T467},$B:$D,column(B$1),0)),index(C:C,match($H467,$B:$B,)))),3)</f>
        <v>12.917</v>
      </c>
      <c r="D467" s="144">
        <f t="array" ref="D467">round((G467-average(J467,M467,P467,S467,V467))*Y467+if($B467=$H467,0,iferror(average(vlookup({$H467,$K467,$N467,$Q467,$T467},$B:$D,column(C$1),0)),index(D:D,match($H467,$B:$B,)))),3)</f>
        <v>-0.564</v>
      </c>
      <c r="E467" s="145">
        <v>2764.0</v>
      </c>
      <c r="F467" s="146">
        <v>696.602</v>
      </c>
      <c r="G467" s="146">
        <v>406.446</v>
      </c>
      <c r="H467" s="147" t="s">
        <v>404</v>
      </c>
      <c r="I467" s="146">
        <v>688.449</v>
      </c>
      <c r="J467" s="146">
        <v>406.09</v>
      </c>
      <c r="K467" s="148"/>
      <c r="L467" s="149"/>
      <c r="M467" s="149"/>
      <c r="N467" s="148"/>
      <c r="O467" s="149"/>
      <c r="P467" s="149"/>
      <c r="Q467" s="148"/>
      <c r="R467" s="149"/>
      <c r="S467" s="149"/>
      <c r="T467" s="148"/>
      <c r="U467" s="149"/>
      <c r="V467" s="149"/>
      <c r="W467" s="149"/>
      <c r="X467" s="150">
        <f t="shared" si="1"/>
        <v>1.584367573</v>
      </c>
      <c r="Y467" s="150">
        <f t="shared" si="2"/>
        <v>-1.584367573</v>
      </c>
    </row>
    <row r="468" ht="15.75" customHeight="1">
      <c r="A468" s="119">
        <v>467.0</v>
      </c>
      <c r="B468" s="143" t="str">
        <f t="array" ref="B468">index(Systems!$A:$E,match($A468,Systems!$A:$A,),match(B$1,Systems!$2:$2,))&amp;if(not(isblank(index(Systems!$A:$E,match($A468,Systems!$A:$A,),match(Systems!$C$2,Systems!$2:$2,))))," ["&amp;index(Systems!$A:$E,match($A468,Systems!$A:$A,),match(Systems!$C$2,Systems!$2:$2,))&amp;"]",)</f>
        <v>Capolla</v>
      </c>
      <c r="C468" s="144">
        <f t="array" ref="C468">round((F468-average(I468,L468,O468,R468,U468))*X468+if($B468=$H468,0,iferror(average(vlookup({$H468,$K468,$N468,$Q468,$T468},$B:$D,column(B$1),0)),index(C:C,match($H468,$B:$B,)))),3)</f>
        <v>8.003</v>
      </c>
      <c r="D468" s="144">
        <f t="array" ref="D468">round((G468-average(J468,M468,P468,S468,V468))*Y468+if($B468=$H468,0,iferror(average(vlookup({$H468,$K468,$N468,$Q468,$T468},$B:$D,column(C$1),0)),index(D:D,match($H468,$B:$B,)))),3)</f>
        <v>-41.409</v>
      </c>
      <c r="E468" s="145">
        <v>2764.0</v>
      </c>
      <c r="F468" s="146">
        <v>693.5</v>
      </c>
      <c r="G468" s="146">
        <v>432.226</v>
      </c>
      <c r="H468" s="147" t="s">
        <v>404</v>
      </c>
      <c r="I468" s="146">
        <v>688.449</v>
      </c>
      <c r="J468" s="146">
        <v>406.09</v>
      </c>
      <c r="K468" s="148"/>
      <c r="L468" s="149"/>
      <c r="M468" s="149"/>
      <c r="N468" s="148"/>
      <c r="O468" s="149"/>
      <c r="P468" s="149"/>
      <c r="Q468" s="148"/>
      <c r="R468" s="149"/>
      <c r="S468" s="149"/>
      <c r="T468" s="148"/>
      <c r="U468" s="149"/>
      <c r="V468" s="149"/>
      <c r="W468" s="149"/>
      <c r="X468" s="150">
        <f t="shared" si="1"/>
        <v>1.584367573</v>
      </c>
      <c r="Y468" s="150">
        <f t="shared" si="2"/>
        <v>-1.584367573</v>
      </c>
    </row>
    <row r="469" ht="15.75" customHeight="1">
      <c r="A469" s="119">
        <v>468.0</v>
      </c>
      <c r="B469" s="143" t="str">
        <f t="array" ref="B469">index(Systems!$A:$E,match($A469,Systems!$A:$A,),match(B$1,Systems!$2:$2,))&amp;if(not(isblank(index(Systems!$A:$E,match($A469,Systems!$A:$A,),match(Systems!$C$2,Systems!$2:$2,))))," ["&amp;index(Systems!$A:$E,match($A469,Systems!$A:$A,),match(Systems!$C$2,Systems!$2:$2,))&amp;"]",)</f>
        <v>Capra</v>
      </c>
      <c r="C469" s="144">
        <f t="array" ref="C469">round((F469-average(I469,L469,O469,R469,U469))*X469+if($B469=$H469,0,iferror(average(vlookup({$H469,$K469,$N469,$Q469,$T469},$B:$D,column(B$1),0)),index(C:C,match($H469,$B:$B,)))),3)</f>
        <v>340.416</v>
      </c>
      <c r="D469" s="144">
        <f t="array" ref="D469">round((G469-average(J469,M469,P469,S469,V469))*Y469+if($B469=$H469,0,iferror(average(vlookup({$H469,$K469,$N469,$Q469,$T469},$B:$D,column(C$1),0)),index(D:D,match($H469,$B:$B,)))),3)</f>
        <v>105.709</v>
      </c>
      <c r="E469" s="145">
        <v>2764.0</v>
      </c>
      <c r="F469" s="146">
        <v>903.308</v>
      </c>
      <c r="G469" s="146">
        <v>339.37</v>
      </c>
      <c r="H469" s="147" t="s">
        <v>404</v>
      </c>
      <c r="I469" s="146">
        <v>688.449</v>
      </c>
      <c r="J469" s="146">
        <v>406.09</v>
      </c>
      <c r="K469" s="148"/>
      <c r="L469" s="149"/>
      <c r="M469" s="149"/>
      <c r="N469" s="148"/>
      <c r="O469" s="149"/>
      <c r="P469" s="149"/>
      <c r="Q469" s="148"/>
      <c r="R469" s="149"/>
      <c r="S469" s="149"/>
      <c r="T469" s="148"/>
      <c r="U469" s="149"/>
      <c r="V469" s="149"/>
      <c r="W469" s="149"/>
      <c r="X469" s="150">
        <f t="shared" si="1"/>
        <v>1.584367573</v>
      </c>
      <c r="Y469" s="150">
        <f t="shared" si="2"/>
        <v>-1.584367573</v>
      </c>
    </row>
    <row r="470" ht="15.75" customHeight="1">
      <c r="A470" s="119">
        <v>469.0</v>
      </c>
      <c r="B470" s="143" t="str">
        <f t="array" ref="B470">index(Systems!$A:$E,match($A470,Systems!$A:$A,),match(B$1,Systems!$2:$2,))&amp;if(not(isblank(index(Systems!$A:$E,match($A470,Systems!$A:$A,),match(Systems!$C$2,Systems!$2:$2,))))," ["&amp;index(Systems!$A:$E,match($A470,Systems!$A:$A,),match(Systems!$C$2,Systems!$2:$2,))&amp;"]",)</f>
        <v>Capricorn [Capricorn III]</v>
      </c>
      <c r="C470" s="144">
        <f t="array" ref="C470">round((F470-average(I470,L470,O470,R470,U470))*X470+if($B470=$H470,0,iferror(average(vlookup({$H470,$K470,$N470,$Q470,$T470},$B:$D,column(B$1),0)),index(C:C,match($H470,$B:$B,)))),3)</f>
        <v>87.616</v>
      </c>
      <c r="D470" s="144">
        <f t="array" ref="D470">round((G470-average(J470,M470,P470,S470,V470))*Y470+if($B470=$H470,0,iferror(average(vlookup({$H470,$K470,$N470,$Q470,$T470},$B:$D,column(C$1),0)),index(D:D,match($H470,$B:$B,)))),3)</f>
        <v>-186.38</v>
      </c>
      <c r="E470" s="145">
        <v>2764.0</v>
      </c>
      <c r="F470" s="146">
        <v>743.749</v>
      </c>
      <c r="G470" s="146">
        <v>523.727</v>
      </c>
      <c r="H470" s="147" t="s">
        <v>404</v>
      </c>
      <c r="I470" s="146">
        <v>688.449</v>
      </c>
      <c r="J470" s="146">
        <v>406.09</v>
      </c>
      <c r="K470" s="148"/>
      <c r="L470" s="149"/>
      <c r="M470" s="149"/>
      <c r="N470" s="148"/>
      <c r="O470" s="149"/>
      <c r="P470" s="149"/>
      <c r="Q470" s="148"/>
      <c r="R470" s="149"/>
      <c r="S470" s="149"/>
      <c r="T470" s="148"/>
      <c r="U470" s="149"/>
      <c r="V470" s="149"/>
      <c r="W470" s="149"/>
      <c r="X470" s="150">
        <f t="shared" si="1"/>
        <v>1.584367573</v>
      </c>
      <c r="Y470" s="150">
        <f t="shared" si="2"/>
        <v>-1.584367573</v>
      </c>
    </row>
    <row r="471" ht="15.75" customHeight="1">
      <c r="A471" s="119">
        <v>470.0</v>
      </c>
      <c r="B471" s="143" t="str">
        <f t="array" ref="B471">index(Systems!$A:$E,match($A471,Systems!$A:$A,),match(B$1,Systems!$2:$2,))&amp;if(not(isblank(index(Systems!$A:$E,match($A471,Systems!$A:$A,),match(Systems!$C$2,Systems!$2:$2,))))," ["&amp;index(Systems!$A:$E,match($A471,Systems!$A:$A,),match(Systems!$C$2,Systems!$2:$2,))&amp;"]",)</f>
        <v>Caracol</v>
      </c>
      <c r="C471" s="144">
        <f t="array" ref="C471">round((F471-average(I471,L471,O471,R471,U471))*X471+if($B471=$H471,0,iferror(average(vlookup({$H471,$K471,$N471,$Q471,$T471},$B:$D,column(B$1),0)),index(C:C,match($H471,$B:$B,)))),3)</f>
        <v>273.349</v>
      </c>
      <c r="D471" s="144">
        <f t="array" ref="D471">round((G471-average(J471,M471,P471,S471,V471))*Y471+if($B471=$H471,0,iferror(average(vlookup({$H471,$K471,$N471,$Q471,$T471},$B:$D,column(C$1),0)),index(D:D,match($H471,$B:$B,)))),3)</f>
        <v>398.823</v>
      </c>
      <c r="E471" s="145">
        <v>2764.0</v>
      </c>
      <c r="F471" s="146">
        <v>860.978</v>
      </c>
      <c r="G471" s="146">
        <v>154.366</v>
      </c>
      <c r="H471" s="147" t="s">
        <v>404</v>
      </c>
      <c r="I471" s="146">
        <v>688.449</v>
      </c>
      <c r="J471" s="146">
        <v>406.09</v>
      </c>
      <c r="K471" s="148"/>
      <c r="L471" s="149"/>
      <c r="M471" s="149"/>
      <c r="N471" s="148"/>
      <c r="O471" s="149"/>
      <c r="P471" s="149"/>
      <c r="Q471" s="148"/>
      <c r="R471" s="149"/>
      <c r="S471" s="149"/>
      <c r="T471" s="148"/>
      <c r="U471" s="149"/>
      <c r="V471" s="149"/>
      <c r="W471" s="149"/>
      <c r="X471" s="150">
        <f t="shared" si="1"/>
        <v>1.584367573</v>
      </c>
      <c r="Y471" s="150">
        <f t="shared" si="2"/>
        <v>-1.584367573</v>
      </c>
    </row>
    <row r="472" ht="15.75" customHeight="1">
      <c r="A472" s="119">
        <v>471.0</v>
      </c>
      <c r="B472" s="143" t="str">
        <f t="array" ref="B472">index(Systems!$A:$E,match($A472,Systems!$A:$A,),match(B$1,Systems!$2:$2,))&amp;if(not(isblank(index(Systems!$A:$E,match($A472,Systems!$A:$A,),match(Systems!$C$2,Systems!$2:$2,))))," ["&amp;index(Systems!$A:$E,match($A472,Systems!$A:$A,),match(Systems!$C$2,Systems!$2:$2,))&amp;"]",)</f>
        <v>Carbonis</v>
      </c>
      <c r="C472" s="144">
        <f t="array" ref="C472">round((F472-average(I472,L472,O472,R472,U472))*X472+if($B472=$H472,0,iferror(average(vlookup({$H472,$K472,$N472,$Q472,$T472},$B:$D,column(B$1),0)),index(C:C,match($H472,$B:$B,)))),3)</f>
        <v>-47.58</v>
      </c>
      <c r="D472" s="144">
        <f t="array" ref="D472">round((G472-average(J472,M472,P472,S472,V472))*Y472+if($B472=$H472,0,iferror(average(vlookup({$H472,$K472,$N472,$Q472,$T472},$B:$D,column(C$1),0)),index(D:D,match($H472,$B:$B,)))),3)</f>
        <v>-175.575</v>
      </c>
      <c r="E472" s="145">
        <v>2764.0</v>
      </c>
      <c r="F472" s="146">
        <v>658.418</v>
      </c>
      <c r="G472" s="146">
        <v>516.907</v>
      </c>
      <c r="H472" s="147" t="s">
        <v>404</v>
      </c>
      <c r="I472" s="146">
        <v>688.449</v>
      </c>
      <c r="J472" s="146">
        <v>406.09</v>
      </c>
      <c r="K472" s="148"/>
      <c r="L472" s="149"/>
      <c r="M472" s="149"/>
      <c r="N472" s="148"/>
      <c r="O472" s="149"/>
      <c r="P472" s="149"/>
      <c r="Q472" s="148"/>
      <c r="R472" s="149"/>
      <c r="S472" s="149"/>
      <c r="T472" s="148"/>
      <c r="U472" s="149"/>
      <c r="V472" s="149"/>
      <c r="W472" s="149"/>
      <c r="X472" s="150">
        <f t="shared" si="1"/>
        <v>1.584367573</v>
      </c>
      <c r="Y472" s="150">
        <f t="shared" si="2"/>
        <v>-1.584367573</v>
      </c>
    </row>
    <row r="473" ht="15.75" customHeight="1">
      <c r="A473" s="119">
        <v>472.0</v>
      </c>
      <c r="B473" s="143" t="str">
        <f t="array" ref="B473">index(Systems!$A:$E,match($A473,Systems!$A:$A,),match(B$1,Systems!$2:$2,))&amp;if(not(isblank(index(Systems!$A:$E,match($A473,Systems!$A:$A,),match(Systems!$C$2,Systems!$2:$2,))))," ["&amp;index(Systems!$A:$E,match($A473,Systems!$A:$A,),match(Systems!$C$2,Systems!$2:$2,))&amp;"]",)</f>
        <v>Carcassonne</v>
      </c>
      <c r="C473" s="144">
        <f t="array" ref="C473">round((F473-average(I473,L473,O473,R473,U473))*X473+if($B473=$H473,0,iferror(average(vlookup({$H473,$K473,$N473,$Q473,$T473},$B:$D,column(B$1),0)),index(C:C,match($H473,$B:$B,)))),3)</f>
        <v>380.381</v>
      </c>
      <c r="D473" s="144">
        <f t="array" ref="D473">round((G473-average(J473,M473,P473,S473,V473))*Y473+if($B473=$H473,0,iferror(average(vlookup({$H473,$K473,$N473,$Q473,$T473},$B:$D,column(C$1),0)),index(D:D,match($H473,$B:$B,)))),3)</f>
        <v>18.128</v>
      </c>
      <c r="E473" s="145">
        <v>2764.0</v>
      </c>
      <c r="F473" s="146">
        <v>928.533</v>
      </c>
      <c r="G473" s="146">
        <v>394.648</v>
      </c>
      <c r="H473" s="147" t="s">
        <v>404</v>
      </c>
      <c r="I473" s="146">
        <v>688.449</v>
      </c>
      <c r="J473" s="146">
        <v>406.09</v>
      </c>
      <c r="K473" s="148"/>
      <c r="L473" s="149"/>
      <c r="M473" s="149"/>
      <c r="N473" s="148"/>
      <c r="O473" s="149"/>
      <c r="P473" s="149"/>
      <c r="Q473" s="148"/>
      <c r="R473" s="149"/>
      <c r="S473" s="149"/>
      <c r="T473" s="148"/>
      <c r="U473" s="149"/>
      <c r="V473" s="149"/>
      <c r="W473" s="149"/>
      <c r="X473" s="150">
        <f t="shared" si="1"/>
        <v>1.584367573</v>
      </c>
      <c r="Y473" s="150">
        <f t="shared" si="2"/>
        <v>-1.584367573</v>
      </c>
    </row>
    <row r="474" ht="15.75" customHeight="1">
      <c r="A474" s="119">
        <v>473.0</v>
      </c>
      <c r="B474" s="143" t="str">
        <f t="array" ref="B474">index(Systems!$A:$E,match($A474,Systems!$A:$A,),match(B$1,Systems!$2:$2,))&amp;if(not(isblank(index(Systems!$A:$E,match($A474,Systems!$A:$A,),match(Systems!$C$2,Systems!$2:$2,))))," ["&amp;index(Systems!$A:$E,match($A474,Systems!$A:$A,),match(Systems!$C$2,Systems!$2:$2,))&amp;"]",)</f>
        <v>Cardff</v>
      </c>
      <c r="C474" s="144">
        <f t="array" ref="C474">round((F474-average(I474,L474,O474,R474,U474))*X474+if($B474=$H474,0,iferror(average(vlookup({$H474,$K474,$N474,$Q474,$T474},$B:$D,column(B$1),0)),index(C:C,match($H474,$B:$B,)))),3)</f>
        <v>-377.873</v>
      </c>
      <c r="D474" s="144">
        <f t="array" ref="D474">round((G474-average(J474,M474,P474,S474,V474))*Y474+if($B474=$H474,0,iferror(average(vlookup({$H474,$K474,$N474,$Q474,$T474},$B:$D,column(C$1),0)),index(D:D,match($H474,$B:$B,)))),3)</f>
        <v>-5.998</v>
      </c>
      <c r="E474" s="145">
        <v>2764.0</v>
      </c>
      <c r="F474" s="146">
        <v>449.948</v>
      </c>
      <c r="G474" s="146">
        <v>409.876</v>
      </c>
      <c r="H474" s="147" t="s">
        <v>404</v>
      </c>
      <c r="I474" s="146">
        <v>688.449</v>
      </c>
      <c r="J474" s="146">
        <v>406.09</v>
      </c>
      <c r="K474" s="148"/>
      <c r="L474" s="149"/>
      <c r="M474" s="149"/>
      <c r="N474" s="148"/>
      <c r="O474" s="149"/>
      <c r="P474" s="149"/>
      <c r="Q474" s="148"/>
      <c r="R474" s="149"/>
      <c r="S474" s="149"/>
      <c r="T474" s="148"/>
      <c r="U474" s="149"/>
      <c r="V474" s="149"/>
      <c r="W474" s="149"/>
      <c r="X474" s="150">
        <f t="shared" si="1"/>
        <v>1.584367573</v>
      </c>
      <c r="Y474" s="150">
        <f t="shared" si="2"/>
        <v>-1.584367573</v>
      </c>
    </row>
    <row r="475" ht="15.75" customHeight="1">
      <c r="A475" s="119">
        <v>474.0</v>
      </c>
      <c r="B475" s="143" t="str">
        <f t="array" ref="B475">index(Systems!$A:$E,match($A475,Systems!$A:$A,),match(B$1,Systems!$2:$2,))&amp;if(not(isblank(index(Systems!$A:$E,match($A475,Systems!$A:$A,),match(Systems!$C$2,Systems!$2:$2,))))," ["&amp;index(Systems!$A:$E,match($A475,Systems!$A:$A,),match(Systems!$C$2,Systems!$2:$2,))&amp;"]",)</f>
        <v>Caria</v>
      </c>
      <c r="C475" s="144">
        <f t="array" ref="C475">round((F475-average(I475,L475,O475,R475,U475))*X475+if($B475=$H475,0,iferror(average(vlookup({$H475,$K475,$N475,$Q475,$T475},$B:$D,column(B$1),0)),index(C:C,match($H475,$B:$B,)))),3)</f>
        <v>157.768</v>
      </c>
      <c r="D475" s="144">
        <f t="array" ref="D475">round((G475-average(J475,M475,P475,S475,V475))*Y475+if($B475=$H475,0,iferror(average(vlookup({$H475,$K475,$N475,$Q475,$T475},$B:$D,column(C$1),0)),index(D:D,match($H475,$B:$B,)))),3)</f>
        <v>-125.011</v>
      </c>
      <c r="E475" s="145">
        <v>2764.0</v>
      </c>
      <c r="F475" s="146">
        <v>788.027</v>
      </c>
      <c r="G475" s="146">
        <v>484.993</v>
      </c>
      <c r="H475" s="147" t="s">
        <v>404</v>
      </c>
      <c r="I475" s="146">
        <v>688.449</v>
      </c>
      <c r="J475" s="146">
        <v>406.09</v>
      </c>
      <c r="K475" s="148"/>
      <c r="L475" s="149"/>
      <c r="M475" s="149"/>
      <c r="N475" s="148"/>
      <c r="O475" s="149"/>
      <c r="P475" s="149"/>
      <c r="Q475" s="148"/>
      <c r="R475" s="149"/>
      <c r="S475" s="149"/>
      <c r="T475" s="148"/>
      <c r="U475" s="149"/>
      <c r="V475" s="149"/>
      <c r="W475" s="149"/>
      <c r="X475" s="150">
        <f t="shared" si="1"/>
        <v>1.584367573</v>
      </c>
      <c r="Y475" s="150">
        <f t="shared" si="2"/>
        <v>-1.584367573</v>
      </c>
    </row>
    <row r="476" ht="15.75" customHeight="1">
      <c r="A476" s="119">
        <v>475.0</v>
      </c>
      <c r="B476" s="143" t="str">
        <f t="array" ref="B476">index(Systems!$A:$E,match($A476,Systems!$A:$A,),match(B$1,Systems!$2:$2,))&amp;if(not(isblank(index(Systems!$A:$E,match($A476,Systems!$A:$A,),match(Systems!$C$2,Systems!$2:$2,))))," ["&amp;index(Systems!$A:$E,match($A476,Systems!$A:$A,),match(Systems!$C$2,Systems!$2:$2,))&amp;"]",)</f>
        <v>Caripare</v>
      </c>
      <c r="C476" s="144">
        <f t="array" ref="C476">round((F476-average(I476,L476,O476,R476,U476))*X476+if($B476=$H476,0,iferror(average(vlookup({$H476,$K476,$N476,$Q476,$T476},$B:$D,column(B$1),0)),index(C:C,match($H476,$B:$B,)))),3)</f>
        <v>146.814</v>
      </c>
      <c r="D476" s="144">
        <f t="array" ref="D476">round((G476-average(J476,M476,P476,S476,V476))*Y476+if($B476=$H476,0,iferror(average(vlookup({$H476,$K476,$N476,$Q476,$T476},$B:$D,column(C$1),0)),index(D:D,match($H476,$B:$B,)))),3)</f>
        <v>291.272</v>
      </c>
      <c r="E476" s="145">
        <v>2764.0</v>
      </c>
      <c r="F476" s="146">
        <v>781.113</v>
      </c>
      <c r="G476" s="146">
        <v>222.249</v>
      </c>
      <c r="H476" s="147" t="s">
        <v>404</v>
      </c>
      <c r="I476" s="146">
        <v>688.449</v>
      </c>
      <c r="J476" s="146">
        <v>406.09</v>
      </c>
      <c r="K476" s="148"/>
      <c r="L476" s="149"/>
      <c r="M476" s="149"/>
      <c r="N476" s="148"/>
      <c r="O476" s="149"/>
      <c r="P476" s="149"/>
      <c r="Q476" s="148"/>
      <c r="R476" s="149"/>
      <c r="S476" s="149"/>
      <c r="T476" s="148"/>
      <c r="U476" s="149"/>
      <c r="V476" s="149"/>
      <c r="W476" s="149"/>
      <c r="X476" s="150">
        <f t="shared" si="1"/>
        <v>1.584367573</v>
      </c>
      <c r="Y476" s="150">
        <f t="shared" si="2"/>
        <v>-1.584367573</v>
      </c>
    </row>
    <row r="477" ht="15.75" customHeight="1">
      <c r="A477" s="119">
        <v>476.0</v>
      </c>
      <c r="B477" s="143" t="str">
        <f t="array" ref="B477">index(Systems!$A:$E,match($A477,Systems!$A:$A,),match(B$1,Systems!$2:$2,))&amp;if(not(isblank(index(Systems!$A:$E,match($A477,Systems!$A:$A,),match(Systems!$C$2,Systems!$2:$2,))))," ["&amp;index(Systems!$A:$E,match($A477,Systems!$A:$A,),match(Systems!$C$2,Systems!$2:$2,))&amp;"]",)</f>
        <v>Carlisle</v>
      </c>
      <c r="C477" s="144">
        <f t="array" ref="C477">round((F477-average(I477,L477,O477,R477,U477))*X477+if($B477=$H477,0,iferror(average(vlookup({$H477,$K477,$N477,$Q477,$T477},$B:$D,column(B$1),0)),index(C:C,match($H477,$B:$B,)))),3)</f>
        <v>-304.983</v>
      </c>
      <c r="D477" s="144">
        <f t="array" ref="D477">round((G477-average(J477,M477,P477,S477,V477))*Y477+if($B477=$H477,0,iferror(average(vlookup({$H477,$K477,$N477,$Q477,$T477},$B:$D,column(C$1),0)),index(D:D,match($H477,$B:$B,)))),3)</f>
        <v>88.88</v>
      </c>
      <c r="E477" s="145">
        <v>2764.0</v>
      </c>
      <c r="F477" s="146">
        <v>495.954</v>
      </c>
      <c r="G477" s="146">
        <v>349.992</v>
      </c>
      <c r="H477" s="147" t="s">
        <v>404</v>
      </c>
      <c r="I477" s="146">
        <v>688.449</v>
      </c>
      <c r="J477" s="146">
        <v>406.09</v>
      </c>
      <c r="K477" s="148"/>
      <c r="L477" s="149"/>
      <c r="M477" s="149"/>
      <c r="N477" s="148"/>
      <c r="O477" s="149"/>
      <c r="P477" s="149"/>
      <c r="Q477" s="148"/>
      <c r="R477" s="149"/>
      <c r="S477" s="149"/>
      <c r="T477" s="148"/>
      <c r="U477" s="149"/>
      <c r="V477" s="149"/>
      <c r="W477" s="149"/>
      <c r="X477" s="150">
        <f t="shared" si="1"/>
        <v>1.584367573</v>
      </c>
      <c r="Y477" s="150">
        <f t="shared" si="2"/>
        <v>-1.584367573</v>
      </c>
    </row>
    <row r="478" ht="15.75" customHeight="1">
      <c r="A478" s="119">
        <v>477.0</v>
      </c>
      <c r="B478" s="143" t="str">
        <f t="array" ref="B478">index(Systems!$A:$E,match($A478,Systems!$A:$A,),match(B$1,Systems!$2:$2,))&amp;if(not(isblank(index(Systems!$A:$E,match($A478,Systems!$A:$A,),match(Systems!$C$2,Systems!$2:$2,))))," ["&amp;index(Systems!$A:$E,match($A478,Systems!$A:$A,),match(Systems!$C$2,Systems!$2:$2,))&amp;"]",)</f>
        <v>Carmacks</v>
      </c>
      <c r="C478" s="144">
        <f t="array" ref="C478">round((F478-average(I478,L478,O478,R478,U478))*X478+if($B478=$H478,0,iferror(average(vlookup({$H478,$K478,$N478,$Q478,$T478},$B:$D,column(B$1),0)),index(C:C,match($H478,$B:$B,)))),3)</f>
        <v>183.783</v>
      </c>
      <c r="D478" s="144">
        <f t="array" ref="D478">round((G478-average(J478,M478,P478,S478,V478))*Y478+if($B478=$H478,0,iferror(average(vlookup({$H478,$K478,$N478,$Q478,$T478},$B:$D,column(C$1),0)),index(D:D,match($H478,$B:$B,)))),3)</f>
        <v>-236.833</v>
      </c>
      <c r="E478" s="145">
        <v>2764.0</v>
      </c>
      <c r="F478" s="146">
        <v>804.447</v>
      </c>
      <c r="G478" s="146">
        <v>555.571</v>
      </c>
      <c r="H478" s="147" t="s">
        <v>404</v>
      </c>
      <c r="I478" s="146">
        <v>688.449</v>
      </c>
      <c r="J478" s="146">
        <v>406.09</v>
      </c>
      <c r="K478" s="148"/>
      <c r="L478" s="149"/>
      <c r="M478" s="149"/>
      <c r="N478" s="148"/>
      <c r="O478" s="149"/>
      <c r="P478" s="149"/>
      <c r="Q478" s="148"/>
      <c r="R478" s="149"/>
      <c r="S478" s="149"/>
      <c r="T478" s="148"/>
      <c r="U478" s="149"/>
      <c r="V478" s="149"/>
      <c r="W478" s="149"/>
      <c r="X478" s="150">
        <f t="shared" si="1"/>
        <v>1.584367573</v>
      </c>
      <c r="Y478" s="150">
        <f t="shared" si="2"/>
        <v>-1.584367573</v>
      </c>
    </row>
    <row r="479" ht="15.75" customHeight="1">
      <c r="A479" s="119">
        <v>478.0</v>
      </c>
      <c r="B479" s="143" t="str">
        <f t="array" ref="B479">index(Systems!$A:$E,match($A479,Systems!$A:$A,),match(B$1,Systems!$2:$2,))&amp;if(not(isblank(index(Systems!$A:$E,match($A479,Systems!$A:$A,),match(Systems!$C$2,Systems!$2:$2,))))," ["&amp;index(Systems!$A:$E,match($A479,Systems!$A:$A,),match(Systems!$C$2,Systems!$2:$2,))&amp;"]",)</f>
        <v>Carmelita</v>
      </c>
      <c r="C479" s="144">
        <f t="array" ref="C479">round((F479-average(I479,L479,O479,R479,U479))*X479+if($B479=$H479,0,iferror(average(vlookup({$H479,$K479,$N479,$Q479,$T479},$B:$D,column(B$1),0)),index(C:C,match($H479,$B:$B,)))),3)</f>
        <v>749.431</v>
      </c>
      <c r="D479" s="144">
        <f t="array" ref="D479">round((G479-average(J479,M479,P479,S479,V479))*Y479+if($B479=$H479,0,iferror(average(vlookup({$H479,$K479,$N479,$Q479,$T479},$B:$D,column(C$1),0)),index(D:D,match($H479,$B:$B,)))),3)</f>
        <v>237.95</v>
      </c>
      <c r="E479" s="145">
        <v>2764.0</v>
      </c>
      <c r="F479" s="146">
        <v>1161.465</v>
      </c>
      <c r="G479" s="146">
        <v>255.904</v>
      </c>
      <c r="H479" s="147" t="s">
        <v>404</v>
      </c>
      <c r="I479" s="146">
        <v>688.449</v>
      </c>
      <c r="J479" s="146">
        <v>406.09</v>
      </c>
      <c r="K479" s="148"/>
      <c r="L479" s="149"/>
      <c r="M479" s="149"/>
      <c r="N479" s="148"/>
      <c r="O479" s="149"/>
      <c r="P479" s="149"/>
      <c r="Q479" s="148"/>
      <c r="R479" s="149"/>
      <c r="S479" s="149"/>
      <c r="T479" s="148"/>
      <c r="U479" s="149"/>
      <c r="V479" s="149"/>
      <c r="W479" s="149"/>
      <c r="X479" s="150">
        <f t="shared" si="1"/>
        <v>1.584367573</v>
      </c>
      <c r="Y479" s="150">
        <f t="shared" si="2"/>
        <v>-1.584367573</v>
      </c>
    </row>
    <row r="480" ht="15.75" customHeight="1">
      <c r="A480" s="119">
        <v>479.0</v>
      </c>
      <c r="B480" s="143" t="str">
        <f t="array" ref="B480">index(Systems!$A:$E,match($A480,Systems!$A:$A,),match(B$1,Systems!$2:$2,))&amp;if(not(isblank(index(Systems!$A:$E,match($A480,Systems!$A:$A,),match(Systems!$C$2,Systems!$2:$2,))))," ["&amp;index(Systems!$A:$E,match($A480,Systems!$A:$A,),match(Systems!$C$2,Systems!$2:$2,))&amp;"]",)</f>
        <v>Carmen</v>
      </c>
      <c r="C480" s="144">
        <f t="array" ref="C480">round((F480-average(I480,L480,O480,R480,U480))*X480+if($B480=$H480,0,iferror(average(vlookup({$H480,$K480,$N480,$Q480,$T480},$B:$D,column(B$1),0)),index(C:C,match($H480,$B:$B,)))),3)</f>
        <v>28.43</v>
      </c>
      <c r="D480" s="144">
        <f t="array" ref="D480">round((G480-average(J480,M480,P480,S480,V480))*Y480+if($B480=$H480,0,iferror(average(vlookup({$H480,$K480,$N480,$Q480,$T480},$B:$D,column(C$1),0)),index(D:D,match($H480,$B:$B,)))),3)</f>
        <v>-264.486</v>
      </c>
      <c r="E480" s="145">
        <v>2764.0</v>
      </c>
      <c r="F480" s="146">
        <v>706.393</v>
      </c>
      <c r="G480" s="146">
        <v>573.025</v>
      </c>
      <c r="H480" s="147" t="s">
        <v>404</v>
      </c>
      <c r="I480" s="146">
        <v>688.449</v>
      </c>
      <c r="J480" s="146">
        <v>406.09</v>
      </c>
      <c r="K480" s="148"/>
      <c r="L480" s="149"/>
      <c r="M480" s="149"/>
      <c r="N480" s="148"/>
      <c r="O480" s="149"/>
      <c r="P480" s="149"/>
      <c r="Q480" s="148"/>
      <c r="R480" s="149"/>
      <c r="S480" s="149"/>
      <c r="T480" s="148"/>
      <c r="U480" s="149"/>
      <c r="V480" s="149"/>
      <c r="W480" s="149"/>
      <c r="X480" s="150">
        <f t="shared" si="1"/>
        <v>1.584367573</v>
      </c>
      <c r="Y480" s="150">
        <f t="shared" si="2"/>
        <v>-1.584367573</v>
      </c>
    </row>
    <row r="481" ht="15.75" customHeight="1">
      <c r="A481" s="119">
        <v>480.0</v>
      </c>
      <c r="B481" s="143" t="str">
        <f t="array" ref="B481">index(Systems!$A:$E,match($A481,Systems!$A:$A,),match(B$1,Systems!$2:$2,))&amp;if(not(isblank(index(Systems!$A:$E,match($A481,Systems!$A:$A,),match(Systems!$C$2,Systems!$2:$2,))))," ["&amp;index(Systems!$A:$E,match($A481,Systems!$A:$A,),match(Systems!$C$2,Systems!$2:$2,))&amp;"]",)</f>
        <v>Carmichael</v>
      </c>
      <c r="C481" s="144">
        <f t="array" ref="C481">round((F481-average(I481,L481,O481,R481,U481))*X481+if($B481=$H481,0,iferror(average(vlookup({$H481,$K481,$N481,$Q481,$T481},$B:$D,column(B$1),0)),index(C:C,match($H481,$B:$B,)))),3)</f>
        <v>199.553</v>
      </c>
      <c r="D481" s="144">
        <f t="array" ref="D481">round((G481-average(J481,M481,P481,S481,V481))*Y481+if($B481=$H481,0,iferror(average(vlookup({$H481,$K481,$N481,$Q481,$T481},$B:$D,column(C$1),0)),index(D:D,match($H481,$B:$B,)))),3)</f>
        <v>-349.033</v>
      </c>
      <c r="E481" s="145">
        <v>2764.0</v>
      </c>
      <c r="F481" s="146">
        <v>814.4</v>
      </c>
      <c r="G481" s="146">
        <v>626.388</v>
      </c>
      <c r="H481" s="147" t="s">
        <v>404</v>
      </c>
      <c r="I481" s="146">
        <v>688.449</v>
      </c>
      <c r="J481" s="146">
        <v>406.09</v>
      </c>
      <c r="K481" s="148"/>
      <c r="L481" s="149"/>
      <c r="M481" s="149"/>
      <c r="N481" s="148"/>
      <c r="O481" s="149"/>
      <c r="P481" s="149"/>
      <c r="Q481" s="148"/>
      <c r="R481" s="149"/>
      <c r="S481" s="149"/>
      <c r="T481" s="148"/>
      <c r="U481" s="149"/>
      <c r="V481" s="149"/>
      <c r="W481" s="149"/>
      <c r="X481" s="150">
        <f t="shared" si="1"/>
        <v>1.584367573</v>
      </c>
      <c r="Y481" s="150">
        <f t="shared" si="2"/>
        <v>-1.584367573</v>
      </c>
    </row>
    <row r="482" ht="15.75" customHeight="1">
      <c r="A482" s="119">
        <v>481.0</v>
      </c>
      <c r="B482" s="143" t="str">
        <f t="array" ref="B482">index(Systems!$A:$E,match($A482,Systems!$A:$A,),match(B$1,Systems!$2:$2,))&amp;if(not(isblank(index(Systems!$A:$E,match($A482,Systems!$A:$A,),match(Systems!$C$2,Systems!$2:$2,))))," ["&amp;index(Systems!$A:$E,match($A482,Systems!$A:$A,),match(Systems!$C$2,Systems!$2:$2,))&amp;"]",)</f>
        <v>Carnac</v>
      </c>
      <c r="C482" s="144">
        <f t="array" ref="C482">round((F482-average(I482,L482,O482,R482,U482))*X482+if($B482=$H482,0,iferror(average(vlookup({$H482,$K482,$N482,$Q482,$T482},$B:$D,column(B$1),0)),index(C:C,match($H482,$B:$B,)))),3)</f>
        <v>233.807</v>
      </c>
      <c r="D482" s="144">
        <f t="array" ref="D482">round((G482-average(J482,M482,P482,S482,V482))*Y482+if($B482=$H482,0,iferror(average(vlookup({$H482,$K482,$N482,$Q482,$T482},$B:$D,column(C$1),0)),index(D:D,match($H482,$B:$B,)))),3)</f>
        <v>-24.011</v>
      </c>
      <c r="E482" s="145">
        <v>2764.0</v>
      </c>
      <c r="F482" s="146">
        <v>836.02</v>
      </c>
      <c r="G482" s="146">
        <v>421.245</v>
      </c>
      <c r="H482" s="147" t="s">
        <v>404</v>
      </c>
      <c r="I482" s="146">
        <v>688.449</v>
      </c>
      <c r="J482" s="146">
        <v>406.09</v>
      </c>
      <c r="K482" s="148"/>
      <c r="L482" s="149"/>
      <c r="M482" s="149"/>
      <c r="N482" s="148"/>
      <c r="O482" s="149"/>
      <c r="P482" s="149"/>
      <c r="Q482" s="148"/>
      <c r="R482" s="149"/>
      <c r="S482" s="149"/>
      <c r="T482" s="148"/>
      <c r="U482" s="149"/>
      <c r="V482" s="149"/>
      <c r="W482" s="149"/>
      <c r="X482" s="150">
        <f t="shared" si="1"/>
        <v>1.584367573</v>
      </c>
      <c r="Y482" s="150">
        <f t="shared" si="2"/>
        <v>-1.584367573</v>
      </c>
    </row>
    <row r="483" ht="15.75" customHeight="1">
      <c r="A483" s="119">
        <v>482.0</v>
      </c>
      <c r="B483" s="143" t="str">
        <f t="array" ref="B483">index(Systems!$A:$E,match($A483,Systems!$A:$A,),match(B$1,Systems!$2:$2,))&amp;if(not(isblank(index(Systems!$A:$E,match($A483,Systems!$A:$A,),match(Systems!$C$2,Systems!$2:$2,))))," ["&amp;index(Systems!$A:$E,match($A483,Systems!$A:$A,),match(Systems!$C$2,Systems!$2:$2,))&amp;"]",)</f>
        <v>Carnwath</v>
      </c>
      <c r="C483" s="144">
        <f t="array" ref="C483">round((F483-average(I483,L483,O483,R483,U483))*X483+if($B483=$H483,0,iferror(average(vlookup({$H483,$K483,$N483,$Q483,$T483},$B:$D,column(B$1),0)),index(C:C,match($H483,$B:$B,)))),3)</f>
        <v>-63.082</v>
      </c>
      <c r="D483" s="144">
        <f t="array" ref="D483">round((G483-average(J483,M483,P483,S483,V483))*Y483+if($B483=$H483,0,iferror(average(vlookup({$H483,$K483,$N483,$Q483,$T483},$B:$D,column(C$1),0)),index(D:D,match($H483,$B:$B,)))),3)</f>
        <v>82.416</v>
      </c>
      <c r="E483" s="145">
        <v>2764.0</v>
      </c>
      <c r="F483" s="146">
        <v>648.634</v>
      </c>
      <c r="G483" s="146">
        <v>354.072</v>
      </c>
      <c r="H483" s="147" t="s">
        <v>404</v>
      </c>
      <c r="I483" s="146">
        <v>688.449</v>
      </c>
      <c r="J483" s="146">
        <v>406.09</v>
      </c>
      <c r="K483" s="148"/>
      <c r="L483" s="149"/>
      <c r="M483" s="149"/>
      <c r="N483" s="148"/>
      <c r="O483" s="149"/>
      <c r="P483" s="149"/>
      <c r="Q483" s="148"/>
      <c r="R483" s="149"/>
      <c r="S483" s="149"/>
      <c r="T483" s="148"/>
      <c r="U483" s="149"/>
      <c r="V483" s="149"/>
      <c r="W483" s="149"/>
      <c r="X483" s="150">
        <f t="shared" si="1"/>
        <v>1.584367573</v>
      </c>
      <c r="Y483" s="150">
        <f t="shared" si="2"/>
        <v>-1.584367573</v>
      </c>
    </row>
    <row r="484" ht="15.75" customHeight="1">
      <c r="A484" s="119">
        <v>483.0</v>
      </c>
      <c r="B484" s="143" t="str">
        <f t="array" ref="B484">index(Systems!$A:$E,match($A484,Systems!$A:$A,),match(B$1,Systems!$2:$2,))&amp;if(not(isblank(index(Systems!$A:$E,match($A484,Systems!$A:$A,),match(Systems!$C$2,Systems!$2:$2,))))," ["&amp;index(Systems!$A:$E,match($A484,Systems!$A:$A,),match(Systems!$C$2,Systems!$2:$2,))&amp;"]",)</f>
        <v>Carse</v>
      </c>
      <c r="C484" s="144">
        <f t="array" ref="C484">round((F484-average(I484,L484,O484,R484,U484))*X484+if($B484=$H484,0,iferror(average(vlookup({$H484,$K484,$N484,$Q484,$T484},$B:$D,column(B$1),0)),index(C:C,match($H484,$B:$B,)))),3)</f>
        <v>-15.777</v>
      </c>
      <c r="D484" s="144">
        <f t="array" ref="D484">round((G484-average(J484,M484,P484,S484,V484))*Y484+if($B484=$H484,0,iferror(average(vlookup({$H484,$K484,$N484,$Q484,$T484},$B:$D,column(C$1),0)),index(D:D,match($H484,$B:$B,)))),3)</f>
        <v>239.059</v>
      </c>
      <c r="E484" s="145">
        <v>2764.0</v>
      </c>
      <c r="F484" s="146">
        <v>678.491</v>
      </c>
      <c r="G484" s="146">
        <v>255.204</v>
      </c>
      <c r="H484" s="147" t="s">
        <v>404</v>
      </c>
      <c r="I484" s="146">
        <v>688.449</v>
      </c>
      <c r="J484" s="146">
        <v>406.09</v>
      </c>
      <c r="K484" s="148"/>
      <c r="L484" s="149"/>
      <c r="M484" s="149"/>
      <c r="N484" s="148"/>
      <c r="O484" s="149"/>
      <c r="P484" s="149"/>
      <c r="Q484" s="148"/>
      <c r="R484" s="149"/>
      <c r="S484" s="149"/>
      <c r="T484" s="148"/>
      <c r="U484" s="149"/>
      <c r="V484" s="149"/>
      <c r="W484" s="149"/>
      <c r="X484" s="150">
        <f t="shared" si="1"/>
        <v>1.584367573</v>
      </c>
      <c r="Y484" s="150">
        <f t="shared" si="2"/>
        <v>-1.584367573</v>
      </c>
    </row>
    <row r="485" ht="15.75" customHeight="1">
      <c r="A485" s="119">
        <v>484.0</v>
      </c>
      <c r="B485" s="143" t="str">
        <f t="array" ref="B485">index(Systems!$A:$E,match($A485,Systems!$A:$A,),match(B$1,Systems!$2:$2,))&amp;if(not(isblank(index(Systems!$A:$E,match($A485,Systems!$A:$A,),match(Systems!$C$2,Systems!$2:$2,))))," ["&amp;index(Systems!$A:$E,match($A485,Systems!$A:$A,),match(Systems!$C$2,Systems!$2:$2,))&amp;"]",)</f>
        <v>Carsphairn</v>
      </c>
      <c r="C485" s="144">
        <f t="array" ref="C485">round((F485-average(I485,L485,O485,R485,U485))*X485+if($B485=$H485,0,iferror(average(vlookup({$H485,$K485,$N485,$Q485,$T485},$B:$D,column(B$1),0)),index(C:C,match($H485,$B:$B,)))),3)</f>
        <v>-96.168</v>
      </c>
      <c r="D485" s="144">
        <f t="array" ref="D485">round((G485-average(J485,M485,P485,S485,V485))*Y485+if($B485=$H485,0,iferror(average(vlookup({$H485,$K485,$N485,$Q485,$T485},$B:$D,column(C$1),0)),index(D:D,match($H485,$B:$B,)))),3)</f>
        <v>38.985</v>
      </c>
      <c r="E485" s="145">
        <v>2764.0</v>
      </c>
      <c r="F485" s="146">
        <v>627.751</v>
      </c>
      <c r="G485" s="146">
        <v>381.484</v>
      </c>
      <c r="H485" s="147" t="s">
        <v>404</v>
      </c>
      <c r="I485" s="146">
        <v>688.449</v>
      </c>
      <c r="J485" s="146">
        <v>406.09</v>
      </c>
      <c r="K485" s="148"/>
      <c r="L485" s="149"/>
      <c r="M485" s="149"/>
      <c r="N485" s="148"/>
      <c r="O485" s="149"/>
      <c r="P485" s="149"/>
      <c r="Q485" s="148"/>
      <c r="R485" s="149"/>
      <c r="S485" s="149"/>
      <c r="T485" s="148"/>
      <c r="U485" s="149"/>
      <c r="V485" s="149"/>
      <c r="W485" s="149"/>
      <c r="X485" s="150">
        <f t="shared" si="1"/>
        <v>1.584367573</v>
      </c>
      <c r="Y485" s="150">
        <f t="shared" si="2"/>
        <v>-1.584367573</v>
      </c>
    </row>
    <row r="486" ht="15.75" customHeight="1">
      <c r="A486" s="119">
        <v>485.0</v>
      </c>
      <c r="B486" s="143" t="str">
        <f t="array" ref="B486">index(Systems!$A:$E,match($A486,Systems!$A:$A,),match(B$1,Systems!$2:$2,))&amp;if(not(isblank(index(Systems!$A:$E,match($A486,Systems!$A:$A,),match(Systems!$C$2,Systems!$2:$2,))))," ["&amp;index(Systems!$A:$E,match($A486,Systems!$A:$A,),match(Systems!$C$2,Systems!$2:$2,))&amp;"]",)</f>
        <v>Carstairs</v>
      </c>
      <c r="C486" s="144">
        <f t="array" ref="C486">round((F486-average(I486,L486,O486,R486,U486))*X486+if($B486=$H486,0,iferror(average(vlookup({$H486,$K486,$N486,$Q486,$T486},$B:$D,column(B$1),0)),index(C:C,match($H486,$B:$B,)))),3)</f>
        <v>-77.04</v>
      </c>
      <c r="D486" s="144">
        <f t="array" ref="D486">round((G486-average(J486,M486,P486,S486,V486))*Y486+if($B486=$H486,0,iferror(average(vlookup({$H486,$K486,$N486,$Q486,$T486},$B:$D,column(C$1),0)),index(D:D,match($H486,$B:$B,)))),3)</f>
        <v>139.279</v>
      </c>
      <c r="E486" s="145">
        <v>2764.0</v>
      </c>
      <c r="F486" s="146">
        <v>639.824</v>
      </c>
      <c r="G486" s="146">
        <v>318.182</v>
      </c>
      <c r="H486" s="147" t="s">
        <v>404</v>
      </c>
      <c r="I486" s="146">
        <v>688.449</v>
      </c>
      <c r="J486" s="146">
        <v>406.09</v>
      </c>
      <c r="K486" s="148"/>
      <c r="L486" s="149"/>
      <c r="M486" s="149"/>
      <c r="N486" s="148"/>
      <c r="O486" s="149"/>
      <c r="P486" s="149"/>
      <c r="Q486" s="148"/>
      <c r="R486" s="149"/>
      <c r="S486" s="149"/>
      <c r="T486" s="148"/>
      <c r="U486" s="149"/>
      <c r="V486" s="149"/>
      <c r="W486" s="149"/>
      <c r="X486" s="150">
        <f t="shared" si="1"/>
        <v>1.584367573</v>
      </c>
      <c r="Y486" s="150">
        <f t="shared" si="2"/>
        <v>-1.584367573</v>
      </c>
    </row>
    <row r="487" ht="15.75" customHeight="1">
      <c r="A487" s="119">
        <v>486.0</v>
      </c>
      <c r="B487" s="143" t="str">
        <f t="array" ref="B487">index(Systems!$A:$E,match($A487,Systems!$A:$A,),match(B$1,Systems!$2:$2,))&amp;if(not(isblank(index(Systems!$A:$E,match($A487,Systems!$A:$A,),match(Systems!$C$2,Systems!$2:$2,))))," ["&amp;index(Systems!$A:$E,match($A487,Systems!$A:$A,),match(Systems!$C$2,Systems!$2:$2,))&amp;"]",)</f>
        <v>Cartago</v>
      </c>
      <c r="C487" s="144">
        <f t="array" ref="C487">round((F487-average(I487,L487,O487,R487,U487))*X487+if($B487=$H487,0,iferror(average(vlookup({$H487,$K487,$N487,$Q487,$T487},$B:$D,column(B$1),0)),index(C:C,match($H487,$B:$B,)))),3)</f>
        <v>139.836</v>
      </c>
      <c r="D487" s="144">
        <f t="array" ref="D487">round((G487-average(J487,M487,P487,S487,V487))*Y487+if($B487=$H487,0,iferror(average(vlookup({$H487,$K487,$N487,$Q487,$T487},$B:$D,column(C$1),0)),index(D:D,match($H487,$B:$B,)))),3)</f>
        <v>-10.127</v>
      </c>
      <c r="E487" s="145">
        <v>2764.0</v>
      </c>
      <c r="F487" s="146">
        <v>776.709</v>
      </c>
      <c r="G487" s="146">
        <v>412.482</v>
      </c>
      <c r="H487" s="147" t="s">
        <v>404</v>
      </c>
      <c r="I487" s="146">
        <v>688.449</v>
      </c>
      <c r="J487" s="146">
        <v>406.09</v>
      </c>
      <c r="K487" s="148"/>
      <c r="L487" s="149"/>
      <c r="M487" s="149"/>
      <c r="N487" s="148"/>
      <c r="O487" s="149"/>
      <c r="P487" s="149"/>
      <c r="Q487" s="148"/>
      <c r="R487" s="149"/>
      <c r="S487" s="149"/>
      <c r="T487" s="148"/>
      <c r="U487" s="149"/>
      <c r="V487" s="149"/>
      <c r="W487" s="149"/>
      <c r="X487" s="150">
        <f t="shared" si="1"/>
        <v>1.584367573</v>
      </c>
      <c r="Y487" s="150">
        <f t="shared" si="2"/>
        <v>-1.584367573</v>
      </c>
    </row>
    <row r="488" ht="15.75" customHeight="1">
      <c r="A488" s="119">
        <v>487.0</v>
      </c>
      <c r="B488" s="143" t="str">
        <f t="array" ref="B488">index(Systems!$A:$E,match($A488,Systems!$A:$A,),match(B$1,Systems!$2:$2,))&amp;if(not(isblank(index(Systems!$A:$E,match($A488,Systems!$A:$A,),match(Systems!$C$2,Systems!$2:$2,))))," ["&amp;index(Systems!$A:$E,match($A488,Systems!$A:$A,),match(Systems!$C$2,Systems!$2:$2,))&amp;"]",)</f>
        <v>Carver [Carver V / Liberty (3063+)]</v>
      </c>
      <c r="C488" s="144">
        <f t="array" ref="C488">round((F488-average(I488,L488,O488,R488,U488))*X488+if($B488=$H488,0,iferror(average(vlookup({$H488,$K488,$N488,$Q488,$T488},$B:$D,column(B$1),0)),index(C:C,match($H488,$B:$B,)))),3)</f>
        <v>-5.436</v>
      </c>
      <c r="D488" s="144">
        <f t="array" ref="D488">round((G488-average(J488,M488,P488,S488,V488))*Y488+if($B488=$H488,0,iferror(average(vlookup({$H488,$K488,$N488,$Q488,$T488},$B:$D,column(C$1),0)),index(D:D,match($H488,$B:$B,)))),3)</f>
        <v>-20.722</v>
      </c>
      <c r="E488" s="145">
        <v>2764.0</v>
      </c>
      <c r="F488" s="146">
        <v>685.018</v>
      </c>
      <c r="G488" s="146">
        <v>419.169</v>
      </c>
      <c r="H488" s="147" t="s">
        <v>404</v>
      </c>
      <c r="I488" s="146">
        <v>688.449</v>
      </c>
      <c r="J488" s="146">
        <v>406.09</v>
      </c>
      <c r="K488" s="148"/>
      <c r="L488" s="149"/>
      <c r="M488" s="149"/>
      <c r="N488" s="148"/>
      <c r="O488" s="149"/>
      <c r="P488" s="149"/>
      <c r="Q488" s="148"/>
      <c r="R488" s="149"/>
      <c r="S488" s="149"/>
      <c r="T488" s="148"/>
      <c r="U488" s="149"/>
      <c r="V488" s="149"/>
      <c r="W488" s="149"/>
      <c r="X488" s="150">
        <f t="shared" si="1"/>
        <v>1.584367573</v>
      </c>
      <c r="Y488" s="150">
        <f t="shared" si="2"/>
        <v>-1.584367573</v>
      </c>
    </row>
    <row r="489" ht="15.75" customHeight="1">
      <c r="A489" s="119">
        <v>488.0</v>
      </c>
      <c r="B489" s="143" t="str">
        <f t="array" ref="B489">index(Systems!$A:$E,match($A489,Systems!$A:$A,),match(B$1,Systems!$2:$2,))&amp;if(not(isblank(index(Systems!$A:$E,match($A489,Systems!$A:$A,),match(Systems!$C$2,Systems!$2:$2,))))," ["&amp;index(Systems!$A:$E,match($A489,Systems!$A:$A,),match(Systems!$C$2,Systems!$2:$2,))&amp;"]",)</f>
        <v>Cascade</v>
      </c>
      <c r="C489" s="144">
        <f t="array" ref="C489">round((F489-average(I489,L489,O489,R489,U489))*X489+if($B489=$H489,0,iferror(average(vlookup({$H489,$K489,$N489,$Q489,$T489},$B:$D,column(B$1),0)),index(C:C,match($H489,$B:$B,)))),3)</f>
        <v>-223.115</v>
      </c>
      <c r="D489" s="144">
        <f t="array" ref="D489">round((G489-average(J489,M489,P489,S489,V489))*Y489+if($B489=$H489,0,iferror(average(vlookup({$H489,$K489,$N489,$Q489,$T489},$B:$D,column(C$1),0)),index(D:D,match($H489,$B:$B,)))),3)</f>
        <v>-47.613</v>
      </c>
      <c r="E489" s="145">
        <v>2764.0</v>
      </c>
      <c r="F489" s="146">
        <v>547.626</v>
      </c>
      <c r="G489" s="146">
        <v>436.142</v>
      </c>
      <c r="H489" s="147" t="s">
        <v>404</v>
      </c>
      <c r="I489" s="146">
        <v>688.449</v>
      </c>
      <c r="J489" s="146">
        <v>406.09</v>
      </c>
      <c r="K489" s="148"/>
      <c r="L489" s="149"/>
      <c r="M489" s="149"/>
      <c r="N489" s="148"/>
      <c r="O489" s="149"/>
      <c r="P489" s="149"/>
      <c r="Q489" s="148"/>
      <c r="R489" s="149"/>
      <c r="S489" s="149"/>
      <c r="T489" s="148"/>
      <c r="U489" s="149"/>
      <c r="V489" s="149"/>
      <c r="W489" s="149"/>
      <c r="X489" s="150">
        <f t="shared" si="1"/>
        <v>1.584367573</v>
      </c>
      <c r="Y489" s="150">
        <f t="shared" si="2"/>
        <v>-1.584367573</v>
      </c>
    </row>
    <row r="490" ht="15.75" customHeight="1">
      <c r="A490" s="119">
        <v>489.0</v>
      </c>
      <c r="B490" s="143" t="str">
        <f t="array" ref="B490">index(Systems!$A:$E,match($A490,Systems!$A:$A,),match(B$1,Systems!$2:$2,))&amp;if(not(isblank(index(Systems!$A:$E,match($A490,Systems!$A:$A,),match(Systems!$C$2,Systems!$2:$2,))))," ["&amp;index(Systems!$A:$E,match($A490,Systems!$A:$A,),match(Systems!$C$2,Systems!$2:$2,))&amp;"]",)</f>
        <v>Caselton</v>
      </c>
      <c r="C490" s="144">
        <f t="array" ref="C490">round((F490-average(I490,L490,O490,R490,U490))*X490+if($B490=$H490,0,iferror(average(vlookup({$H490,$K490,$N490,$Q490,$T490},$B:$D,column(B$1),0)),index(C:C,match($H490,$B:$B,)))),3)</f>
        <v>115.467</v>
      </c>
      <c r="D490" s="144">
        <f t="array" ref="D490">round((G490-average(J490,M490,P490,S490,V490))*Y490+if($B490=$H490,0,iferror(average(vlookup({$H490,$K490,$N490,$Q490,$T490},$B:$D,column(C$1),0)),index(D:D,match($H490,$B:$B,)))),3)</f>
        <v>-32.666</v>
      </c>
      <c r="E490" s="145">
        <v>2764.0</v>
      </c>
      <c r="F490" s="146">
        <v>761.328</v>
      </c>
      <c r="G490" s="146">
        <v>426.708</v>
      </c>
      <c r="H490" s="147" t="s">
        <v>404</v>
      </c>
      <c r="I490" s="146">
        <v>688.449</v>
      </c>
      <c r="J490" s="146">
        <v>406.09</v>
      </c>
      <c r="K490" s="148"/>
      <c r="L490" s="149"/>
      <c r="M490" s="149"/>
      <c r="N490" s="148"/>
      <c r="O490" s="149"/>
      <c r="P490" s="149"/>
      <c r="Q490" s="148"/>
      <c r="R490" s="149"/>
      <c r="S490" s="149"/>
      <c r="T490" s="148"/>
      <c r="U490" s="149"/>
      <c r="V490" s="149"/>
      <c r="W490" s="149"/>
      <c r="X490" s="150">
        <f t="shared" si="1"/>
        <v>1.584367573</v>
      </c>
      <c r="Y490" s="150">
        <f t="shared" si="2"/>
        <v>-1.584367573</v>
      </c>
    </row>
    <row r="491" ht="15.75" customHeight="1">
      <c r="A491" s="119">
        <v>490.0</v>
      </c>
      <c r="B491" s="143" t="str">
        <f t="array" ref="B491">index(Systems!$A:$E,match($A491,Systems!$A:$A,),match(B$1,Systems!$2:$2,))&amp;if(not(isblank(index(Systems!$A:$E,match($A491,Systems!$A:$A,),match(Systems!$C$2,Systems!$2:$2,))))," ["&amp;index(Systems!$A:$E,match($A491,Systems!$A:$A,),match(Systems!$C$2,Systems!$2:$2,))&amp;"]",)</f>
        <v>Casere</v>
      </c>
      <c r="C491" s="144">
        <f t="array" ref="C491">round((F491-average(I491,L491,O491,R491,U491))*X491+if($B491=$H491,0,iferror(average(vlookup({$H491,$K491,$N491,$Q491,$T491},$B:$D,column(B$1),0)),index(C:C,match($H491,$B:$B,)))),3)</f>
        <v>77.8</v>
      </c>
      <c r="D491" s="144">
        <f t="array" ref="D491">round((G491-average(J491,M491,P491,S491,V491))*Y491+if($B491=$H491,0,iferror(average(vlookup({$H491,$K491,$N491,$Q491,$T491},$B:$D,column(C$1),0)),index(D:D,match($H491,$B:$B,)))),3)</f>
        <v>343.743</v>
      </c>
      <c r="E491" s="145">
        <v>2764.0</v>
      </c>
      <c r="F491" s="146">
        <v>737.554</v>
      </c>
      <c r="G491" s="146">
        <v>189.131</v>
      </c>
      <c r="H491" s="147" t="s">
        <v>404</v>
      </c>
      <c r="I491" s="146">
        <v>688.449</v>
      </c>
      <c r="J491" s="146">
        <v>406.09</v>
      </c>
      <c r="K491" s="148"/>
      <c r="L491" s="149"/>
      <c r="M491" s="149"/>
      <c r="N491" s="148"/>
      <c r="O491" s="149"/>
      <c r="P491" s="149"/>
      <c r="Q491" s="148"/>
      <c r="R491" s="149"/>
      <c r="S491" s="149"/>
      <c r="T491" s="148"/>
      <c r="U491" s="149"/>
      <c r="V491" s="149"/>
      <c r="W491" s="149"/>
      <c r="X491" s="150">
        <f t="shared" si="1"/>
        <v>1.584367573</v>
      </c>
      <c r="Y491" s="150">
        <f t="shared" si="2"/>
        <v>-1.584367573</v>
      </c>
    </row>
    <row r="492" ht="15.75" customHeight="1">
      <c r="A492" s="119">
        <v>491.0</v>
      </c>
      <c r="B492" s="143" t="str">
        <f t="array" ref="B492">index(Systems!$A:$E,match($A492,Systems!$A:$A,),match(B$1,Systems!$2:$2,))&amp;if(not(isblank(index(Systems!$A:$E,match($A492,Systems!$A:$A,),match(Systems!$C$2,Systems!$2:$2,))))," ["&amp;index(Systems!$A:$E,match($A492,Systems!$A:$A,),match(Systems!$C$2,Systems!$2:$2,))&amp;"]",)</f>
        <v>Cassias</v>
      </c>
      <c r="C492" s="144">
        <f t="array" ref="C492">round((F492-average(I492,L492,O492,R492,U492))*X492+if($B492=$H492,0,iferror(average(vlookup({$H492,$K492,$N492,$Q492,$T492},$B:$D,column(B$1),0)),index(C:C,match($H492,$B:$B,)))),3)</f>
        <v>317.678</v>
      </c>
      <c r="D492" s="144">
        <f t="array" ref="D492">round((G492-average(J492,M492,P492,S492,V492))*Y492+if($B492=$H492,0,iferror(average(vlookup({$H492,$K492,$N492,$Q492,$T492},$B:$D,column(C$1),0)),index(D:D,match($H492,$B:$B,)))),3)</f>
        <v>79.828</v>
      </c>
      <c r="E492" s="145">
        <v>2764.0</v>
      </c>
      <c r="F492" s="146">
        <v>888.957</v>
      </c>
      <c r="G492" s="146">
        <v>355.705</v>
      </c>
      <c r="H492" s="147" t="s">
        <v>404</v>
      </c>
      <c r="I492" s="146">
        <v>688.449</v>
      </c>
      <c r="J492" s="146">
        <v>406.09</v>
      </c>
      <c r="K492" s="148"/>
      <c r="L492" s="149"/>
      <c r="M492" s="149"/>
      <c r="N492" s="148"/>
      <c r="O492" s="149"/>
      <c r="P492" s="149"/>
      <c r="Q492" s="148"/>
      <c r="R492" s="149"/>
      <c r="S492" s="149"/>
      <c r="T492" s="148"/>
      <c r="U492" s="149"/>
      <c r="V492" s="149"/>
      <c r="W492" s="149"/>
      <c r="X492" s="150">
        <f t="shared" si="1"/>
        <v>1.584367573</v>
      </c>
      <c r="Y492" s="150">
        <f t="shared" si="2"/>
        <v>-1.584367573</v>
      </c>
    </row>
    <row r="493" ht="15.75" customHeight="1">
      <c r="A493" s="119">
        <v>492.0</v>
      </c>
      <c r="B493" s="143" t="str">
        <f t="array" ref="B493">index(Systems!$A:$E,match($A493,Systems!$A:$A,),match(B$1,Systems!$2:$2,))&amp;if(not(isblank(index(Systems!$A:$E,match($A493,Systems!$A:$A,),match(Systems!$C$2,Systems!$2:$2,))))," ["&amp;index(Systems!$A:$E,match($A493,Systems!$A:$A,),match(Systems!$C$2,Systems!$2:$2,))&amp;"]",)</f>
        <v>Castor</v>
      </c>
      <c r="C493" s="144">
        <f t="array" ref="C493">round((F493-average(I493,L493,O493,R493,U493))*X493+if($B493=$H493,0,iferror(average(vlookup({$H493,$K493,$N493,$Q493,$T493},$B:$D,column(B$1),0)),index(C:C,match($H493,$B:$B,)))),3)</f>
        <v>-40.43</v>
      </c>
      <c r="D493" s="144">
        <f t="array" ref="D493">round((G493-average(J493,M493,P493,S493,V493))*Y493+if($B493=$H493,0,iferror(average(vlookup({$H493,$K493,$N493,$Q493,$T493},$B:$D,column(C$1),0)),index(D:D,match($H493,$B:$B,)))),3)</f>
        <v>-16.683</v>
      </c>
      <c r="E493" s="145">
        <v>2764.0</v>
      </c>
      <c r="F493" s="146">
        <v>662.931</v>
      </c>
      <c r="G493" s="146">
        <v>416.62</v>
      </c>
      <c r="H493" s="147" t="s">
        <v>404</v>
      </c>
      <c r="I493" s="146">
        <v>688.449</v>
      </c>
      <c r="J493" s="146">
        <v>406.09</v>
      </c>
      <c r="K493" s="148"/>
      <c r="L493" s="149"/>
      <c r="M493" s="149"/>
      <c r="N493" s="148"/>
      <c r="O493" s="149"/>
      <c r="P493" s="149"/>
      <c r="Q493" s="148"/>
      <c r="R493" s="149"/>
      <c r="S493" s="149"/>
      <c r="T493" s="148"/>
      <c r="U493" s="149"/>
      <c r="V493" s="149"/>
      <c r="W493" s="149"/>
      <c r="X493" s="150">
        <f t="shared" si="1"/>
        <v>1.584367573</v>
      </c>
      <c r="Y493" s="150">
        <f t="shared" si="2"/>
        <v>-1.584367573</v>
      </c>
    </row>
    <row r="494" ht="15.75" customHeight="1">
      <c r="A494" s="119">
        <v>493.0</v>
      </c>
      <c r="B494" s="143" t="str">
        <f t="array" ref="B494">index(Systems!$A:$E,match($A494,Systems!$A:$A,),match(B$1,Systems!$2:$2,))&amp;if(not(isblank(index(Systems!$A:$E,match($A494,Systems!$A:$A,),match(Systems!$C$2,Systems!$2:$2,))))," ["&amp;index(Systems!$A:$E,match($A494,Systems!$A:$A,),match(Systems!$C$2,Systems!$2:$2,))&amp;"]",)</f>
        <v>Castrovia</v>
      </c>
      <c r="C494" s="144">
        <f t="array" ref="C494">round((F494-average(I494,L494,O494,R494,U494))*X494+if($B494=$H494,0,iferror(average(vlookup({$H494,$K494,$N494,$Q494,$T494},$B:$D,column(B$1),0)),index(C:C,match($H494,$B:$B,)))),3)</f>
        <v>13.692</v>
      </c>
      <c r="D494" s="144">
        <f t="array" ref="D494">round((G494-average(J494,M494,P494,S494,V494))*Y494+if($B494=$H494,0,iferror(average(vlookup({$H494,$K494,$N494,$Q494,$T494},$B:$D,column(C$1),0)),index(D:D,match($H494,$B:$B,)))),3)</f>
        <v>-252.594</v>
      </c>
      <c r="E494" s="145">
        <v>2764.0</v>
      </c>
      <c r="F494" s="146">
        <v>697.091</v>
      </c>
      <c r="G494" s="146">
        <v>565.519</v>
      </c>
      <c r="H494" s="147" t="s">
        <v>404</v>
      </c>
      <c r="I494" s="146">
        <v>688.449</v>
      </c>
      <c r="J494" s="146">
        <v>406.09</v>
      </c>
      <c r="K494" s="148"/>
      <c r="L494" s="149"/>
      <c r="M494" s="149"/>
      <c r="N494" s="148"/>
      <c r="O494" s="149"/>
      <c r="P494" s="149"/>
      <c r="Q494" s="148"/>
      <c r="R494" s="149"/>
      <c r="S494" s="149"/>
      <c r="T494" s="148"/>
      <c r="U494" s="149"/>
      <c r="V494" s="149"/>
      <c r="W494" s="149"/>
      <c r="X494" s="150">
        <f t="shared" si="1"/>
        <v>1.584367573</v>
      </c>
      <c r="Y494" s="150">
        <f t="shared" si="2"/>
        <v>-1.584367573</v>
      </c>
    </row>
    <row r="495" ht="15.75" customHeight="1">
      <c r="A495" s="119">
        <v>494.0</v>
      </c>
      <c r="B495" s="143" t="str">
        <f t="array" ref="B495">index(Systems!$A:$E,match($A495,Systems!$A:$A,),match(B$1,Systems!$2:$2,))&amp;if(not(isblank(index(Systems!$A:$E,match($A495,Systems!$A:$A,),match(Systems!$C$2,Systems!$2:$2,))))," ["&amp;index(Systems!$A:$E,match($A495,Systems!$A:$A,),match(Systems!$C$2,Systems!$2:$2,))&amp;"]",)</f>
        <v>Cate's Hold</v>
      </c>
      <c r="C495" s="144">
        <f t="array" ref="C495">round((F495-average(I495,L495,O495,R495,U495))*X495+if($B495=$H495,0,iferror(average(vlookup({$H495,$K495,$N495,$Q495,$T495},$B:$D,column(B$1),0)),index(C:C,match($H495,$B:$B,)))),3)</f>
        <v>-69.555</v>
      </c>
      <c r="D495" s="144">
        <f t="array" ref="D495">round((G495-average(J495,M495,P495,S495,V495))*Y495+if($B495=$H495,0,iferror(average(vlookup({$H495,$K495,$N495,$Q495,$T495},$B:$D,column(C$1),0)),index(D:D,match($H495,$B:$B,)))),3)</f>
        <v>-471.669</v>
      </c>
      <c r="E495" s="145">
        <v>2764.0</v>
      </c>
      <c r="F495" s="146">
        <v>644.548</v>
      </c>
      <c r="G495" s="146">
        <v>703.792</v>
      </c>
      <c r="H495" s="147" t="s">
        <v>404</v>
      </c>
      <c r="I495" s="146">
        <v>688.449</v>
      </c>
      <c r="J495" s="146">
        <v>406.09</v>
      </c>
      <c r="K495" s="148"/>
      <c r="L495" s="149"/>
      <c r="M495" s="149"/>
      <c r="N495" s="148"/>
      <c r="O495" s="149"/>
      <c r="P495" s="149"/>
      <c r="Q495" s="148"/>
      <c r="R495" s="149"/>
      <c r="S495" s="149"/>
      <c r="T495" s="148"/>
      <c r="U495" s="149"/>
      <c r="V495" s="149"/>
      <c r="W495" s="149"/>
      <c r="X495" s="150">
        <f t="shared" si="1"/>
        <v>1.584367573</v>
      </c>
      <c r="Y495" s="150">
        <f t="shared" si="2"/>
        <v>-1.584367573</v>
      </c>
    </row>
    <row r="496" ht="15.75" customHeight="1">
      <c r="A496" s="119">
        <v>495.0</v>
      </c>
      <c r="B496" s="143" t="str">
        <f t="array" ref="B496">index(Systems!$A:$E,match($A496,Systems!$A:$A,),match(B$1,Systems!$2:$2,))&amp;if(not(isblank(index(Systems!$A:$E,match($A496,Systems!$A:$A,),match(Systems!$C$2,Systems!$2:$2,))))," ["&amp;index(Systems!$A:$E,match($A496,Systems!$A:$A,),match(Systems!$C$2,Systems!$2:$2,))&amp;"]",)</f>
        <v>Catroxx</v>
      </c>
      <c r="C496" s="144">
        <f t="array" ref="C496">round((F496-average(I496,L496,O496,R496,U496))*X496+if($B496=$H496,0,iferror(average(vlookup({$H496,$K496,$N496,$Q496,$T496},$B:$D,column(B$1),0)),index(C:C,match($H496,$B:$B,)))),3)</f>
        <v>-90.857</v>
      </c>
      <c r="D496" s="144">
        <f t="array" ref="D496">round((G496-average(J496,M496,P496,S496,V496))*Y496+if($B496=$H496,0,iferror(average(vlookup({$H496,$K496,$N496,$Q496,$T496},$B:$D,column(C$1),0)),index(D:D,match($H496,$B:$B,)))),3)</f>
        <v>-36.364</v>
      </c>
      <c r="E496" s="145">
        <v>2764.0</v>
      </c>
      <c r="F496" s="146">
        <v>631.103</v>
      </c>
      <c r="G496" s="146">
        <v>429.042</v>
      </c>
      <c r="H496" s="147" t="s">
        <v>404</v>
      </c>
      <c r="I496" s="146">
        <v>688.449</v>
      </c>
      <c r="J496" s="146">
        <v>406.09</v>
      </c>
      <c r="K496" s="148"/>
      <c r="L496" s="149"/>
      <c r="M496" s="149"/>
      <c r="N496" s="148"/>
      <c r="O496" s="149"/>
      <c r="P496" s="149"/>
      <c r="Q496" s="148"/>
      <c r="R496" s="149"/>
      <c r="S496" s="149"/>
      <c r="T496" s="148"/>
      <c r="U496" s="149"/>
      <c r="V496" s="149"/>
      <c r="W496" s="149"/>
      <c r="X496" s="150">
        <f t="shared" si="1"/>
        <v>1.584367573</v>
      </c>
      <c r="Y496" s="150">
        <f t="shared" si="2"/>
        <v>-1.584367573</v>
      </c>
    </row>
    <row r="497" ht="15.75" customHeight="1">
      <c r="A497" s="119">
        <v>496.0</v>
      </c>
      <c r="B497" s="143" t="str">
        <f t="array" ref="B497">index(Systems!$A:$E,match($A497,Systems!$A:$A,),match(B$1,Systems!$2:$2,))&amp;if(not(isblank(index(Systems!$A:$E,match($A497,Systems!$A:$A,),match(Systems!$C$2,Systems!$2:$2,))))," ["&amp;index(Systems!$A:$E,match($A497,Systems!$A:$A,),match(Systems!$C$2,Systems!$2:$2,))&amp;"]",)</f>
        <v>Cavalor</v>
      </c>
      <c r="C497" s="144">
        <f t="array" ref="C497">round((F497-average(I497,L497,O497,R497,U497))*X497+if($B497=$H497,0,iferror(average(vlookup({$H497,$K497,$N497,$Q497,$T497},$B:$D,column(B$1),0)),index(C:C,match($H497,$B:$B,)))),3)</f>
        <v>60.99</v>
      </c>
      <c r="D497" s="144">
        <f t="array" ref="D497">round((G497-average(J497,M497,P497,S497,V497))*Y497+if($B497=$H497,0,iferror(average(vlookup({$H497,$K497,$N497,$Q497,$T497},$B:$D,column(C$1),0)),index(D:D,match($H497,$B:$B,)))),3)</f>
        <v>-387.783</v>
      </c>
      <c r="E497" s="145">
        <v>2764.0</v>
      </c>
      <c r="F497" s="146">
        <v>726.944</v>
      </c>
      <c r="G497" s="146">
        <v>650.846</v>
      </c>
      <c r="H497" s="147" t="s">
        <v>404</v>
      </c>
      <c r="I497" s="146">
        <v>688.449</v>
      </c>
      <c r="J497" s="146">
        <v>406.09</v>
      </c>
      <c r="K497" s="148"/>
      <c r="L497" s="149"/>
      <c r="M497" s="149"/>
      <c r="N497" s="148"/>
      <c r="O497" s="149"/>
      <c r="P497" s="149"/>
      <c r="Q497" s="148"/>
      <c r="R497" s="149"/>
      <c r="S497" s="149"/>
      <c r="T497" s="148"/>
      <c r="U497" s="149"/>
      <c r="V497" s="149"/>
      <c r="W497" s="149"/>
      <c r="X497" s="150">
        <f t="shared" si="1"/>
        <v>1.584367573</v>
      </c>
      <c r="Y497" s="150">
        <f t="shared" si="2"/>
        <v>-1.584367573</v>
      </c>
    </row>
    <row r="498" ht="15.75" customHeight="1">
      <c r="A498" s="119">
        <v>497.0</v>
      </c>
      <c r="B498" s="143" t="str">
        <f t="array" ref="B498">index(Systems!$A:$E,match($A498,Systems!$A:$A,),match(B$1,Systems!$2:$2,))&amp;if(not(isblank(index(Systems!$A:$E,match($A498,Systems!$A:$A,),match(Systems!$C$2,Systems!$2:$2,))))," ["&amp;index(Systems!$A:$E,match($A498,Systems!$A:$A,),match(Systems!$C$2,Systems!$2:$2,))&amp;"]",)</f>
        <v>Cavanaugh [Cavanaugh II]</v>
      </c>
      <c r="C498" s="144">
        <f t="array" ref="C498">round((F498-average(I498,L498,O498,R498,U498))*X498+if($B498=$H498,0,iferror(average(vlookup({$H498,$K498,$N498,$Q498,$T498},$B:$D,column(B$1),0)),index(C:C,match($H498,$B:$B,)))),3)</f>
        <v>-307.125</v>
      </c>
      <c r="D498" s="144">
        <f t="array" ref="D498">round((G498-average(J498,M498,P498,S498,V498))*Y498+if($B498=$H498,0,iferror(average(vlookup({$H498,$K498,$N498,$Q498,$T498},$B:$D,column(C$1),0)),index(D:D,match($H498,$B:$B,)))),3)</f>
        <v>-52.558</v>
      </c>
      <c r="E498" s="145">
        <v>2764.0</v>
      </c>
      <c r="F498" s="146">
        <v>494.602</v>
      </c>
      <c r="G498" s="146">
        <v>439.263</v>
      </c>
      <c r="H498" s="147" t="s">
        <v>404</v>
      </c>
      <c r="I498" s="146">
        <v>688.449</v>
      </c>
      <c r="J498" s="146">
        <v>406.09</v>
      </c>
      <c r="K498" s="148"/>
      <c r="L498" s="149"/>
      <c r="M498" s="149"/>
      <c r="N498" s="148"/>
      <c r="O498" s="149"/>
      <c r="P498" s="149"/>
      <c r="Q498" s="148"/>
      <c r="R498" s="149"/>
      <c r="S498" s="149"/>
      <c r="T498" s="148"/>
      <c r="U498" s="149"/>
      <c r="V498" s="149"/>
      <c r="W498" s="149"/>
      <c r="X498" s="150">
        <f t="shared" si="1"/>
        <v>1.584367573</v>
      </c>
      <c r="Y498" s="150">
        <f t="shared" si="2"/>
        <v>-1.584367573</v>
      </c>
    </row>
    <row r="499" ht="15.75" customHeight="1">
      <c r="A499" s="119">
        <v>498.0</v>
      </c>
      <c r="B499" s="143" t="str">
        <f t="array" ref="B499">index(Systems!$A:$E,match($A499,Systems!$A:$A,),match(B$1,Systems!$2:$2,))&amp;if(not(isblank(index(Systems!$A:$E,match($A499,Systems!$A:$A,),match(Systems!$C$2,Systems!$2:$2,))))," ["&amp;index(Systems!$A:$E,match($A499,Systems!$A:$A,),match(Systems!$C$2,Systems!$2:$2,))&amp;"]",)</f>
        <v>Cayuga</v>
      </c>
      <c r="C499" s="144">
        <f t="array" ref="C499">round((F499-average(I499,L499,O499,R499,U499))*X499+if($B499=$H499,0,iferror(average(vlookup({$H499,$K499,$N499,$Q499,$T499},$B:$D,column(B$1),0)),index(C:C,match($H499,$B:$B,)))),3)</f>
        <v>-280.178</v>
      </c>
      <c r="D499" s="144">
        <f t="array" ref="D499">round((G499-average(J499,M499,P499,S499,V499))*Y499+if($B499=$H499,0,iferror(average(vlookup({$H499,$K499,$N499,$Q499,$T499},$B:$D,column(C$1),0)),index(D:D,match($H499,$B:$B,)))),3)</f>
        <v>-513.855</v>
      </c>
      <c r="E499" s="145">
        <v>2764.0</v>
      </c>
      <c r="F499" s="146">
        <v>511.61</v>
      </c>
      <c r="G499" s="146">
        <v>730.418</v>
      </c>
      <c r="H499" s="147" t="s">
        <v>404</v>
      </c>
      <c r="I499" s="146">
        <v>688.449</v>
      </c>
      <c r="J499" s="146">
        <v>406.09</v>
      </c>
      <c r="K499" s="148"/>
      <c r="L499" s="149"/>
      <c r="M499" s="149"/>
      <c r="N499" s="148"/>
      <c r="O499" s="149"/>
      <c r="P499" s="149"/>
      <c r="Q499" s="148"/>
      <c r="R499" s="149"/>
      <c r="S499" s="149"/>
      <c r="T499" s="148"/>
      <c r="U499" s="149"/>
      <c r="V499" s="149"/>
      <c r="W499" s="149"/>
      <c r="X499" s="150">
        <f t="shared" si="1"/>
        <v>1.584367573</v>
      </c>
      <c r="Y499" s="150">
        <f t="shared" si="2"/>
        <v>-1.584367573</v>
      </c>
    </row>
    <row r="500" ht="15.75" customHeight="1">
      <c r="A500" s="119">
        <v>499.0</v>
      </c>
      <c r="B500" s="143" t="str">
        <f t="array" ref="B500">index(Systems!$A:$E,match($A500,Systems!$A:$A,),match(B$1,Systems!$2:$2,))&amp;if(not(isblank(index(Systems!$A:$E,match($A500,Systems!$A:$A,),match(Systems!$C$2,Systems!$2:$2,))))," ["&amp;index(Systems!$A:$E,match($A500,Systems!$A:$A,),match(Systems!$C$2,Systems!$2:$2,))&amp;"]",)</f>
        <v>Ceará</v>
      </c>
      <c r="C500" s="144">
        <f t="array" ref="C500">round((F500-average(I500,L500,O500,R500,U500))*X500+if($B500=$H500,0,iferror(average(vlookup({$H500,$K500,$N500,$Q500,$T500},$B:$D,column(B$1),0)),index(C:C,match($H500,$B:$B,)))),3)</f>
        <v>-221.311</v>
      </c>
      <c r="D500" s="144">
        <f t="array" ref="D500">round((G500-average(J500,M500,P500,S500,V500))*Y500+if($B500=$H500,0,iferror(average(vlookup({$H500,$K500,$N500,$Q500,$T500},$B:$D,column(C$1),0)),index(D:D,match($H500,$B:$B,)))),3)</f>
        <v>-322.913</v>
      </c>
      <c r="E500" s="145">
        <v>2764.0</v>
      </c>
      <c r="F500" s="146">
        <v>548.765</v>
      </c>
      <c r="G500" s="146">
        <v>609.902</v>
      </c>
      <c r="H500" s="147" t="s">
        <v>404</v>
      </c>
      <c r="I500" s="146">
        <v>688.449</v>
      </c>
      <c r="J500" s="146">
        <v>406.09</v>
      </c>
      <c r="K500" s="148"/>
      <c r="L500" s="149"/>
      <c r="M500" s="149"/>
      <c r="N500" s="148"/>
      <c r="O500" s="149"/>
      <c r="P500" s="149"/>
      <c r="Q500" s="148"/>
      <c r="R500" s="149"/>
      <c r="S500" s="149"/>
      <c r="T500" s="148"/>
      <c r="U500" s="149"/>
      <c r="V500" s="149"/>
      <c r="W500" s="149"/>
      <c r="X500" s="150">
        <f t="shared" si="1"/>
        <v>1.584367573</v>
      </c>
      <c r="Y500" s="150">
        <f t="shared" si="2"/>
        <v>-1.584367573</v>
      </c>
    </row>
    <row r="501" ht="15.75" customHeight="1">
      <c r="A501" s="119">
        <v>500.0</v>
      </c>
      <c r="B501" s="143" t="str">
        <f t="array" ref="B501">index(Systems!$A:$E,match($A501,Systems!$A:$A,),match(B$1,Systems!$2:$2,))&amp;if(not(isblank(index(Systems!$A:$E,match($A501,Systems!$A:$A,),match(Systems!$C$2,Systems!$2:$2,))))," ["&amp;index(Systems!$A:$E,match($A501,Systems!$A:$A,),match(Systems!$C$2,Systems!$2:$2,))&amp;"]",)</f>
        <v>Cebalrai</v>
      </c>
      <c r="C501" s="144">
        <f t="array" ref="C501">round((F501-average(I501,L501,O501,R501,U501))*X501+if($B501=$H501,0,iferror(average(vlookup({$H501,$K501,$N501,$Q501,$T501},$B:$D,column(B$1),0)),index(C:C,match($H501,$B:$B,)))),3)</f>
        <v>-8.289</v>
      </c>
      <c r="D501" s="144">
        <f t="array" ref="D501">round((G501-average(J501,M501,P501,S501,V501))*Y501+if($B501=$H501,0,iferror(average(vlookup({$H501,$K501,$N501,$Q501,$T501},$B:$D,column(C$1),0)),index(D:D,match($H501,$B:$B,)))),3)</f>
        <v>119.379</v>
      </c>
      <c r="E501" s="145">
        <v>2764.0</v>
      </c>
      <c r="F501" s="146">
        <v>683.217</v>
      </c>
      <c r="G501" s="146">
        <v>330.742</v>
      </c>
      <c r="H501" s="147" t="s">
        <v>404</v>
      </c>
      <c r="I501" s="146">
        <v>688.449</v>
      </c>
      <c r="J501" s="146">
        <v>406.09</v>
      </c>
      <c r="K501" s="148"/>
      <c r="L501" s="149"/>
      <c r="M501" s="149"/>
      <c r="N501" s="148"/>
      <c r="O501" s="149"/>
      <c r="P501" s="149"/>
      <c r="Q501" s="148"/>
      <c r="R501" s="149"/>
      <c r="S501" s="149"/>
      <c r="T501" s="148"/>
      <c r="U501" s="149"/>
      <c r="V501" s="149"/>
      <c r="W501" s="149"/>
      <c r="X501" s="150">
        <f t="shared" si="1"/>
        <v>1.584367573</v>
      </c>
      <c r="Y501" s="150">
        <f t="shared" si="2"/>
        <v>-1.584367573</v>
      </c>
    </row>
    <row r="502" ht="15.75" customHeight="1">
      <c r="A502" s="119">
        <v>501.0</v>
      </c>
      <c r="B502" s="143" t="str">
        <f t="array" ref="B502">index(Systems!$A:$E,match($A502,Systems!$A:$A,),match(B$1,Systems!$2:$2,))&amp;if(not(isblank(index(Systems!$A:$E,match($A502,Systems!$A:$A,),match(Systems!$C$2,Systems!$2:$2,))))," ["&amp;index(Systems!$A:$E,match($A502,Systems!$A:$A,),match(Systems!$C$2,Systems!$2:$2,))&amp;"]",)</f>
        <v>Ceiba</v>
      </c>
      <c r="C502" s="144">
        <f t="array" ref="C502">round((F502-average(I502,L502,O502,R502,U502))*X502+if($B502=$H502,0,iferror(average(vlookup({$H502,$K502,$N502,$Q502,$T502},$B:$D,column(B$1),0)),index(C:C,match($H502,$B:$B,)))),3)</f>
        <v>720.2</v>
      </c>
      <c r="D502" s="144">
        <f t="array" ref="D502">round((G502-average(J502,M502,P502,S502,V502))*Y502+if($B502=$H502,0,iferror(average(vlookup({$H502,$K502,$N502,$Q502,$T502},$B:$D,column(C$1),0)),index(D:D,match($H502,$B:$B,)))),3)</f>
        <v>266.605</v>
      </c>
      <c r="E502" s="145">
        <v>2764.0</v>
      </c>
      <c r="F502" s="146">
        <v>1143.015</v>
      </c>
      <c r="G502" s="146">
        <v>237.818</v>
      </c>
      <c r="H502" s="147" t="s">
        <v>404</v>
      </c>
      <c r="I502" s="146">
        <v>688.449</v>
      </c>
      <c r="J502" s="146">
        <v>406.09</v>
      </c>
      <c r="K502" s="148"/>
      <c r="L502" s="149"/>
      <c r="M502" s="149"/>
      <c r="N502" s="148"/>
      <c r="O502" s="149"/>
      <c r="P502" s="149"/>
      <c r="Q502" s="148"/>
      <c r="R502" s="149"/>
      <c r="S502" s="149"/>
      <c r="T502" s="148"/>
      <c r="U502" s="149"/>
      <c r="V502" s="149"/>
      <c r="W502" s="149"/>
      <c r="X502" s="150">
        <f t="shared" si="1"/>
        <v>1.584367573</v>
      </c>
      <c r="Y502" s="150">
        <f t="shared" si="2"/>
        <v>-1.584367573</v>
      </c>
    </row>
    <row r="503" ht="15.75" customHeight="1">
      <c r="A503" s="119">
        <v>502.0</v>
      </c>
      <c r="B503" s="143" t="str">
        <f t="array" ref="B503">index(Systems!$A:$E,match($A503,Systems!$A:$A,),match(B$1,Systems!$2:$2,))&amp;if(not(isblank(index(Systems!$A:$E,match($A503,Systems!$A:$A,),match(Systems!$C$2,Systems!$2:$2,))))," ["&amp;index(Systems!$A:$E,match($A503,Systems!$A:$A,),match(Systems!$C$2,Systems!$2:$2,))&amp;"]",)</f>
        <v>Celebes</v>
      </c>
      <c r="C503" s="144">
        <f t="array" ref="C503">round((F503-average(I503,L503,O503,R503,U503))*X503+if($B503=$H503,0,iferror(average(vlookup({$H503,$K503,$N503,$Q503,$T503},$B:$D,column(B$1),0)),index(C:C,match($H503,$B:$B,)))),3)</f>
        <v>118.075</v>
      </c>
      <c r="D503" s="144">
        <f t="array" ref="D503">round((G503-average(J503,M503,P503,S503,V503))*Y503+if($B503=$H503,0,iferror(average(vlookup({$H503,$K503,$N503,$Q503,$T503},$B:$D,column(C$1),0)),index(D:D,match($H503,$B:$B,)))),3)</f>
        <v>75.829</v>
      </c>
      <c r="E503" s="145">
        <v>2764.0</v>
      </c>
      <c r="F503" s="146">
        <v>762.974</v>
      </c>
      <c r="G503" s="146">
        <v>358.229</v>
      </c>
      <c r="H503" s="147" t="s">
        <v>404</v>
      </c>
      <c r="I503" s="146">
        <v>688.449</v>
      </c>
      <c r="J503" s="146">
        <v>406.09</v>
      </c>
      <c r="K503" s="148"/>
      <c r="L503" s="149"/>
      <c r="M503" s="149"/>
      <c r="N503" s="148"/>
      <c r="O503" s="149"/>
      <c r="P503" s="149"/>
      <c r="Q503" s="148"/>
      <c r="R503" s="149"/>
      <c r="S503" s="149"/>
      <c r="T503" s="148"/>
      <c r="U503" s="149"/>
      <c r="V503" s="149"/>
      <c r="W503" s="149"/>
      <c r="X503" s="150">
        <f t="shared" si="1"/>
        <v>1.584367573</v>
      </c>
      <c r="Y503" s="150">
        <f t="shared" si="2"/>
        <v>-1.584367573</v>
      </c>
    </row>
    <row r="504" ht="15.75" customHeight="1">
      <c r="A504" s="119">
        <v>503.0</v>
      </c>
      <c r="B504" s="143" t="str">
        <f t="array" ref="B504">index(Systems!$A:$E,match($A504,Systems!$A:$A,),match(B$1,Systems!$2:$2,))&amp;if(not(isblank(index(Systems!$A:$E,match($A504,Systems!$A:$A,),match(Systems!$C$2,Systems!$2:$2,))))," ["&amp;index(Systems!$A:$E,match($A504,Systems!$A:$A,),match(Systems!$C$2,Systems!$2:$2,))&amp;"]",)</f>
        <v>Celentaro</v>
      </c>
      <c r="C504" s="144">
        <f t="array" ref="C504">round((F504-average(I504,L504,O504,R504,U504))*X504+if($B504=$H504,0,iferror(average(vlookup({$H504,$K504,$N504,$Q504,$T504},$B:$D,column(B$1),0)),index(C:C,match($H504,$B:$B,)))),3)</f>
        <v>339.936</v>
      </c>
      <c r="D504" s="144">
        <f t="array" ref="D504">round((G504-average(J504,M504,P504,S504,V504))*Y504+if($B504=$H504,0,iferror(average(vlookup({$H504,$K504,$N504,$Q504,$T504},$B:$D,column(C$1),0)),index(D:D,match($H504,$B:$B,)))),3)</f>
        <v>-348.979</v>
      </c>
      <c r="E504" s="145">
        <v>2764.0</v>
      </c>
      <c r="F504" s="146">
        <v>903.005</v>
      </c>
      <c r="G504" s="146">
        <v>626.354</v>
      </c>
      <c r="H504" s="147" t="s">
        <v>404</v>
      </c>
      <c r="I504" s="146">
        <v>688.449</v>
      </c>
      <c r="J504" s="146">
        <v>406.09</v>
      </c>
      <c r="K504" s="148"/>
      <c r="L504" s="149"/>
      <c r="M504" s="149"/>
      <c r="N504" s="148"/>
      <c r="O504" s="149"/>
      <c r="P504" s="149"/>
      <c r="Q504" s="148"/>
      <c r="R504" s="149"/>
      <c r="S504" s="149"/>
      <c r="T504" s="148"/>
      <c r="U504" s="149"/>
      <c r="V504" s="149"/>
      <c r="W504" s="149"/>
      <c r="X504" s="150">
        <f t="shared" si="1"/>
        <v>1.584367573</v>
      </c>
      <c r="Y504" s="150">
        <f t="shared" si="2"/>
        <v>-1.584367573</v>
      </c>
    </row>
    <row r="505" ht="15.75" customHeight="1">
      <c r="A505" s="119">
        <v>504.0</v>
      </c>
      <c r="B505" s="143" t="str">
        <f t="array" ref="B505">index(Systems!$A:$E,match($A505,Systems!$A:$A,),match(B$1,Systems!$2:$2,))&amp;if(not(isblank(index(Systems!$A:$E,match($A505,Systems!$A:$A,),match(Systems!$C$2,Systems!$2:$2,))))," ["&amp;index(Systems!$A:$E,match($A505,Systems!$A:$A,),match(Systems!$C$2,Systems!$2:$2,))&amp;"]",)</f>
        <v>Centavido</v>
      </c>
      <c r="C505" s="144">
        <f t="array" ref="C505">round((F505-average(I505,L505,O505,R505,U505))*X505+if($B505=$H505,0,iferror(average(vlookup({$H505,$K505,$N505,$Q505,$T505},$B:$D,column(B$1),0)),index(C:C,match($H505,$B:$B,)))),3)</f>
        <v>257.724</v>
      </c>
      <c r="D505" s="144">
        <f t="array" ref="D505">round((G505-average(J505,M505,P505,S505,V505))*Y505+if($B505=$H505,0,iferror(average(vlookup({$H505,$K505,$N505,$Q505,$T505},$B:$D,column(C$1),0)),index(D:D,match($H505,$B:$B,)))),3)</f>
        <v>-368.727</v>
      </c>
      <c r="E505" s="145">
        <v>2764.0</v>
      </c>
      <c r="F505" s="146">
        <v>851.116</v>
      </c>
      <c r="G505" s="146">
        <v>638.818</v>
      </c>
      <c r="H505" s="147" t="s">
        <v>404</v>
      </c>
      <c r="I505" s="146">
        <v>688.449</v>
      </c>
      <c r="J505" s="146">
        <v>406.09</v>
      </c>
      <c r="K505" s="148"/>
      <c r="L505" s="149"/>
      <c r="M505" s="149"/>
      <c r="N505" s="148"/>
      <c r="O505" s="149"/>
      <c r="P505" s="149"/>
      <c r="Q505" s="148"/>
      <c r="R505" s="149"/>
      <c r="S505" s="149"/>
      <c r="T505" s="148"/>
      <c r="U505" s="149"/>
      <c r="V505" s="149"/>
      <c r="W505" s="149"/>
      <c r="X505" s="150">
        <f t="shared" si="1"/>
        <v>1.584367573</v>
      </c>
      <c r="Y505" s="150">
        <f t="shared" si="2"/>
        <v>-1.584367573</v>
      </c>
    </row>
    <row r="506" ht="15.75" customHeight="1">
      <c r="A506" s="119">
        <v>505.0</v>
      </c>
      <c r="B506" s="143" t="str">
        <f t="array" ref="B506">index(Systems!$A:$E,match($A506,Systems!$A:$A,),match(B$1,Systems!$2:$2,))&amp;if(not(isblank(index(Systems!$A:$E,match($A506,Systems!$A:$A,),match(Systems!$C$2,Systems!$2:$2,))))," ["&amp;index(Systems!$A:$E,match($A506,Systems!$A:$A,),match(Systems!$C$2,Systems!$2:$2,))&amp;"]",)</f>
        <v>Ceram</v>
      </c>
      <c r="C506" s="144">
        <f t="array" ref="C506">round((F506-average(I506,L506,O506,R506,U506))*X506+if($B506=$H506,0,iferror(average(vlookup({$H506,$K506,$N506,$Q506,$T506},$B:$D,column(B$1),0)),index(C:C,match($H506,$B:$B,)))),3)</f>
        <v>-518.535</v>
      </c>
      <c r="D506" s="144">
        <f t="array" ref="D506">round((G506-average(J506,M506,P506,S506,V506))*Y506+if($B506=$H506,0,iferror(average(vlookup({$H506,$K506,$N506,$Q506,$T506},$B:$D,column(C$1),0)),index(D:D,match($H506,$B:$B,)))),3)</f>
        <v>171.094</v>
      </c>
      <c r="E506" s="145">
        <v>2764.0</v>
      </c>
      <c r="F506" s="146">
        <v>361.167</v>
      </c>
      <c r="G506" s="146">
        <v>298.101</v>
      </c>
      <c r="H506" s="147" t="s">
        <v>404</v>
      </c>
      <c r="I506" s="146">
        <v>688.449</v>
      </c>
      <c r="J506" s="146">
        <v>406.09</v>
      </c>
      <c r="K506" s="148"/>
      <c r="L506" s="149"/>
      <c r="M506" s="149"/>
      <c r="N506" s="148"/>
      <c r="O506" s="149"/>
      <c r="P506" s="149"/>
      <c r="Q506" s="148"/>
      <c r="R506" s="149"/>
      <c r="S506" s="149"/>
      <c r="T506" s="148"/>
      <c r="U506" s="149"/>
      <c r="V506" s="149"/>
      <c r="W506" s="149"/>
      <c r="X506" s="150">
        <f t="shared" si="1"/>
        <v>1.584367573</v>
      </c>
      <c r="Y506" s="150">
        <f t="shared" si="2"/>
        <v>-1.584367573</v>
      </c>
    </row>
    <row r="507" ht="15.75" customHeight="1">
      <c r="A507" s="119">
        <v>506.0</v>
      </c>
      <c r="B507" s="143" t="str">
        <f t="array" ref="B507">index(Systems!$A:$E,match($A507,Systems!$A:$A,),match(B$1,Systems!$2:$2,))&amp;if(not(isblank(index(Systems!$A:$E,match($A507,Systems!$A:$A,),match(Systems!$C$2,Systems!$2:$2,))))," ["&amp;index(Systems!$A:$E,match($A507,Systems!$A:$A,),match(Systems!$C$2,Systems!$2:$2,))&amp;"]",)</f>
        <v>Cerberus</v>
      </c>
      <c r="C507" s="144">
        <f t="array" ref="C507">round((F507-average(I507,L507,O507,R507,U507))*X507+if($B507=$H507,0,iferror(average(vlookup({$H507,$K507,$N507,$Q507,$T507},$B:$D,column(B$1),0)),index(C:C,match($H507,$B:$B,)))),3)</f>
        <v>475.838</v>
      </c>
      <c r="D507" s="144">
        <f t="array" ref="D507">round((G507-average(J507,M507,P507,S507,V507))*Y507+if($B507=$H507,0,iferror(average(vlookup({$H507,$K507,$N507,$Q507,$T507},$B:$D,column(C$1),0)),index(D:D,match($H507,$B:$B,)))),3)</f>
        <v>190.466</v>
      </c>
      <c r="E507" s="145">
        <v>2764.0</v>
      </c>
      <c r="F507" s="146">
        <v>988.782</v>
      </c>
      <c r="G507" s="146">
        <v>285.874</v>
      </c>
      <c r="H507" s="147" t="s">
        <v>404</v>
      </c>
      <c r="I507" s="146">
        <v>688.449</v>
      </c>
      <c r="J507" s="146">
        <v>406.09</v>
      </c>
      <c r="K507" s="148"/>
      <c r="L507" s="149"/>
      <c r="M507" s="149"/>
      <c r="N507" s="148"/>
      <c r="O507" s="149"/>
      <c r="P507" s="149"/>
      <c r="Q507" s="148"/>
      <c r="R507" s="149"/>
      <c r="S507" s="149"/>
      <c r="T507" s="148"/>
      <c r="U507" s="149"/>
      <c r="V507" s="149"/>
      <c r="W507" s="149"/>
      <c r="X507" s="150">
        <f t="shared" si="1"/>
        <v>1.584367573</v>
      </c>
      <c r="Y507" s="150">
        <f t="shared" si="2"/>
        <v>-1.584367573</v>
      </c>
    </row>
    <row r="508" ht="15.75" customHeight="1">
      <c r="A508" s="119">
        <v>507.0</v>
      </c>
      <c r="B508" s="143" t="str">
        <f t="array" ref="B508">index(Systems!$A:$E,match($A508,Systems!$A:$A,),match(B$1,Systems!$2:$2,))&amp;if(not(isblank(index(Systems!$A:$E,match($A508,Systems!$A:$A,),match(Systems!$C$2,Systems!$2:$2,))))," ["&amp;index(Systems!$A:$E,match($A508,Systems!$A:$A,),match(Systems!$C$2,Systems!$2:$2,))&amp;"]",)</f>
        <v>Cerignola</v>
      </c>
      <c r="C508" s="144">
        <f t="array" ref="C508">round((F508-average(I508,L508,O508,R508,U508))*X508+if($B508=$H508,0,iferror(average(vlookup({$H508,$K508,$N508,$Q508,$T508},$B:$D,column(B$1),0)),index(C:C,match($H508,$B:$B,)))),3)</f>
        <v>-328.01</v>
      </c>
      <c r="D508" s="144">
        <f t="array" ref="D508">round((G508-average(J508,M508,P508,S508,V508))*Y508+if($B508=$H508,0,iferror(average(vlookup({$H508,$K508,$N508,$Q508,$T508},$B:$D,column(C$1),0)),index(D:D,match($H508,$B:$B,)))),3)</f>
        <v>-286.324</v>
      </c>
      <c r="E508" s="145">
        <v>2764.0</v>
      </c>
      <c r="F508" s="146">
        <v>481.42</v>
      </c>
      <c r="G508" s="146">
        <v>586.808</v>
      </c>
      <c r="H508" s="147" t="s">
        <v>404</v>
      </c>
      <c r="I508" s="146">
        <v>688.449</v>
      </c>
      <c r="J508" s="146">
        <v>406.09</v>
      </c>
      <c r="K508" s="148"/>
      <c r="L508" s="149"/>
      <c r="M508" s="149"/>
      <c r="N508" s="148"/>
      <c r="O508" s="149"/>
      <c r="P508" s="149"/>
      <c r="Q508" s="148"/>
      <c r="R508" s="149"/>
      <c r="S508" s="149"/>
      <c r="T508" s="148"/>
      <c r="U508" s="149"/>
      <c r="V508" s="149"/>
      <c r="W508" s="149"/>
      <c r="X508" s="150">
        <f t="shared" si="1"/>
        <v>1.584367573</v>
      </c>
      <c r="Y508" s="150">
        <f t="shared" si="2"/>
        <v>-1.584367573</v>
      </c>
    </row>
    <row r="509" ht="15.75" customHeight="1">
      <c r="A509" s="119">
        <v>508.0</v>
      </c>
      <c r="B509" s="143" t="str">
        <f t="array" ref="B509">index(Systems!$A:$E,match($A509,Systems!$A:$A,),match(B$1,Systems!$2:$2,))&amp;if(not(isblank(index(Systems!$A:$E,match($A509,Systems!$A:$A,),match(Systems!$C$2,Systems!$2:$2,))))," ["&amp;index(Systems!$A:$E,match($A509,Systems!$A:$A,),match(Systems!$C$2,Systems!$2:$2,))&amp;"]",)</f>
        <v>Cerillos</v>
      </c>
      <c r="C509" s="144">
        <f t="array" ref="C509">round((F509-average(I509,L509,O509,R509,U509))*X509+if($B509=$H509,0,iferror(average(vlookup({$H509,$K509,$N509,$Q509,$T509},$B:$D,column(B$1),0)),index(C:C,match($H509,$B:$B,)))),3)</f>
        <v>-369.902</v>
      </c>
      <c r="D509" s="144">
        <f t="array" ref="D509">round((G509-average(J509,M509,P509,S509,V509))*Y509+if($B509=$H509,0,iferror(average(vlookup({$H509,$K509,$N509,$Q509,$T509},$B:$D,column(C$1),0)),index(D:D,match($H509,$B:$B,)))),3)</f>
        <v>-81.213</v>
      </c>
      <c r="E509" s="145">
        <v>2764.0</v>
      </c>
      <c r="F509" s="146">
        <v>454.979</v>
      </c>
      <c r="G509" s="146">
        <v>457.349</v>
      </c>
      <c r="H509" s="147" t="s">
        <v>404</v>
      </c>
      <c r="I509" s="146">
        <v>688.449</v>
      </c>
      <c r="J509" s="146">
        <v>406.09</v>
      </c>
      <c r="K509" s="148"/>
      <c r="L509" s="149"/>
      <c r="M509" s="149"/>
      <c r="N509" s="148"/>
      <c r="O509" s="149"/>
      <c r="P509" s="149"/>
      <c r="Q509" s="148"/>
      <c r="R509" s="149"/>
      <c r="S509" s="149"/>
      <c r="T509" s="148"/>
      <c r="U509" s="149"/>
      <c r="V509" s="149"/>
      <c r="W509" s="149"/>
      <c r="X509" s="150">
        <f t="shared" si="1"/>
        <v>1.584367573</v>
      </c>
      <c r="Y509" s="150">
        <f t="shared" si="2"/>
        <v>-1.584367573</v>
      </c>
    </row>
    <row r="510" ht="15.75" customHeight="1">
      <c r="A510" s="119">
        <v>509.0</v>
      </c>
      <c r="B510" s="143" t="str">
        <f t="array" ref="B510">index(Systems!$A:$E,match($A510,Systems!$A:$A,),match(B$1,Systems!$2:$2,))&amp;if(not(isblank(index(Systems!$A:$E,match($A510,Systems!$A:$A,),match(Systems!$C$2,Systems!$2:$2,))))," ["&amp;index(Systems!$A:$E,match($A510,Systems!$A:$A,),match(Systems!$C$2,Systems!$2:$2,))&amp;"]",)</f>
        <v>Cerulean</v>
      </c>
      <c r="C510" s="144">
        <f t="array" ref="C510">round((F510-average(I510,L510,O510,R510,U510))*X510+if($B510=$H510,0,iferror(average(vlookup({$H510,$K510,$N510,$Q510,$T510},$B:$D,column(B$1),0)),index(C:C,match($H510,$B:$B,)))),3)</f>
        <v>412.809</v>
      </c>
      <c r="D510" s="144">
        <f t="array" ref="D510">round((G510-average(J510,M510,P510,S510,V510))*Y510+if($B510=$H510,0,iferror(average(vlookup({$H510,$K510,$N510,$Q510,$T510},$B:$D,column(C$1),0)),index(D:D,match($H510,$B:$B,)))),3)</f>
        <v>-80.698</v>
      </c>
      <c r="E510" s="145">
        <v>2764.0</v>
      </c>
      <c r="F510" s="146">
        <v>949.0</v>
      </c>
      <c r="G510" s="146">
        <v>457.024</v>
      </c>
      <c r="H510" s="147" t="s">
        <v>404</v>
      </c>
      <c r="I510" s="146">
        <v>688.449</v>
      </c>
      <c r="J510" s="146">
        <v>406.09</v>
      </c>
      <c r="K510" s="148"/>
      <c r="L510" s="149"/>
      <c r="M510" s="149"/>
      <c r="N510" s="148"/>
      <c r="O510" s="149"/>
      <c r="P510" s="149"/>
      <c r="Q510" s="148"/>
      <c r="R510" s="149"/>
      <c r="S510" s="149"/>
      <c r="T510" s="148"/>
      <c r="U510" s="149"/>
      <c r="V510" s="149"/>
      <c r="W510" s="149"/>
      <c r="X510" s="150">
        <f t="shared" si="1"/>
        <v>1.584367573</v>
      </c>
      <c r="Y510" s="150">
        <f t="shared" si="2"/>
        <v>-1.584367573</v>
      </c>
    </row>
    <row r="511" ht="15.75" customHeight="1">
      <c r="A511" s="119">
        <v>510.0</v>
      </c>
      <c r="B511" s="143" t="str">
        <f t="array" ref="B511">index(Systems!$A:$E,match($A511,Systems!$A:$A,),match(B$1,Systems!$2:$2,))&amp;if(not(isblank(index(Systems!$A:$E,match($A511,Systems!$A:$A,),match(Systems!$C$2,Systems!$2:$2,))))," ["&amp;index(Systems!$A:$E,match($A511,Systems!$A:$A,),match(Systems!$C$2,Systems!$2:$2,))&amp;"]",)</f>
        <v>Ceuta</v>
      </c>
      <c r="C511" s="144">
        <f t="array" ref="C511">round((F511-average(I511,L511,O511,R511,U511))*X511+if($B511=$H511,0,iferror(average(vlookup({$H511,$K511,$N511,$Q511,$T511},$B:$D,column(B$1),0)),index(C:C,match($H511,$B:$B,)))),3)</f>
        <v>-538.748</v>
      </c>
      <c r="D511" s="144">
        <f t="array" ref="D511">round((G511-average(J511,M511,P511,S511,V511))*Y511+if($B511=$H511,0,iferror(average(vlookup({$H511,$K511,$N511,$Q511,$T511},$B:$D,column(C$1),0)),index(D:D,match($H511,$B:$B,)))),3)</f>
        <v>199.654</v>
      </c>
      <c r="E511" s="145">
        <v>2764.0</v>
      </c>
      <c r="F511" s="146">
        <v>348.409</v>
      </c>
      <c r="G511" s="146">
        <v>280.075</v>
      </c>
      <c r="H511" s="147" t="s">
        <v>404</v>
      </c>
      <c r="I511" s="146">
        <v>688.449</v>
      </c>
      <c r="J511" s="146">
        <v>406.09</v>
      </c>
      <c r="K511" s="148"/>
      <c r="L511" s="149"/>
      <c r="M511" s="149"/>
      <c r="N511" s="148"/>
      <c r="O511" s="149"/>
      <c r="P511" s="149"/>
      <c r="Q511" s="148"/>
      <c r="R511" s="149"/>
      <c r="S511" s="149"/>
      <c r="T511" s="148"/>
      <c r="U511" s="149"/>
      <c r="V511" s="149"/>
      <c r="W511" s="149"/>
      <c r="X511" s="150">
        <f t="shared" si="1"/>
        <v>1.584367573</v>
      </c>
      <c r="Y511" s="150">
        <f t="shared" si="2"/>
        <v>-1.584367573</v>
      </c>
    </row>
    <row r="512" ht="15.75" customHeight="1">
      <c r="A512" s="119">
        <v>511.0</v>
      </c>
      <c r="B512" s="143" t="str">
        <f t="array" ref="B512">index(Systems!$A:$E,match($A512,Systems!$A:$A,),match(B$1,Systems!$2:$2,))&amp;if(not(isblank(index(Systems!$A:$E,match($A512,Systems!$A:$A,),match(Systems!$C$2,Systems!$2:$2,))))," ["&amp;index(Systems!$A:$E,match($A512,Systems!$A:$A,),match(Systems!$C$2,Systems!$2:$2,))&amp;"]",)</f>
        <v>Chaffee [LC]</v>
      </c>
      <c r="C512" s="144">
        <f t="array" ref="C512">round((F512-average(I512,L512,O512,R512,U512))*X512+if($B512=$H512,0,iferror(average(vlookup({$H512,$K512,$N512,$Q512,$T512},$B:$D,column(B$1),0)),index(C:C,match($H512,$B:$B,)))),3)</f>
        <v>-95.395</v>
      </c>
      <c r="D512" s="144">
        <f t="array" ref="D512">round((G512-average(J512,M512,P512,S512,V512))*Y512+if($B512=$H512,0,iferror(average(vlookup({$H512,$K512,$N512,$Q512,$T512},$B:$D,column(C$1),0)),index(D:D,match($H512,$B:$B,)))),3)</f>
        <v>82.416</v>
      </c>
      <c r="E512" s="145">
        <v>2764.0</v>
      </c>
      <c r="F512" s="146">
        <v>628.239</v>
      </c>
      <c r="G512" s="146">
        <v>354.072</v>
      </c>
      <c r="H512" s="147" t="s">
        <v>404</v>
      </c>
      <c r="I512" s="146">
        <v>688.449</v>
      </c>
      <c r="J512" s="146">
        <v>406.09</v>
      </c>
      <c r="K512" s="148"/>
      <c r="L512" s="149"/>
      <c r="M512" s="149"/>
      <c r="N512" s="148"/>
      <c r="O512" s="149"/>
      <c r="P512" s="149"/>
      <c r="Q512" s="148"/>
      <c r="R512" s="149"/>
      <c r="S512" s="149"/>
      <c r="T512" s="148"/>
      <c r="U512" s="149"/>
      <c r="V512" s="149"/>
      <c r="W512" s="149"/>
      <c r="X512" s="150">
        <f t="shared" si="1"/>
        <v>1.584367573</v>
      </c>
      <c r="Y512" s="150">
        <f t="shared" si="2"/>
        <v>-1.584367573</v>
      </c>
    </row>
    <row r="513" ht="15.75" customHeight="1">
      <c r="A513" s="119">
        <v>512.0</v>
      </c>
      <c r="B513" s="143" t="str">
        <f t="array" ref="B513">index(Systems!$A:$E,match($A513,Systems!$A:$A,),match(B$1,Systems!$2:$2,))&amp;if(not(isblank(index(Systems!$A:$E,match($A513,Systems!$A:$A,),match(Systems!$C$2,Systems!$2:$2,))))," ["&amp;index(Systems!$A:$E,match($A513,Systems!$A:$A,),match(Systems!$C$2,Systems!$2:$2,))&amp;"]",)</f>
        <v>Chagos</v>
      </c>
      <c r="C513" s="144">
        <f t="array" ref="C513">round((F513-average(I513,L513,O513,R513,U513))*X513+if($B513=$H513,0,iferror(average(vlookup({$H513,$K513,$N513,$Q513,$T513},$B:$D,column(B$1),0)),index(C:C,match($H513,$B:$B,)))),3)</f>
        <v>-263.651</v>
      </c>
      <c r="D513" s="144">
        <f t="array" ref="D513">round((G513-average(J513,M513,P513,S513,V513))*Y513+if($B513=$H513,0,iferror(average(vlookup({$H513,$K513,$N513,$Q513,$T513},$B:$D,column(C$1),0)),index(D:D,match($H513,$B:$B,)))),3)</f>
        <v>-226.229</v>
      </c>
      <c r="E513" s="145">
        <v>2764.0</v>
      </c>
      <c r="F513" s="146">
        <v>522.041</v>
      </c>
      <c r="G513" s="146">
        <v>548.878</v>
      </c>
      <c r="H513" s="147" t="s">
        <v>404</v>
      </c>
      <c r="I513" s="146">
        <v>688.449</v>
      </c>
      <c r="J513" s="146">
        <v>406.09</v>
      </c>
      <c r="K513" s="148"/>
      <c r="L513" s="149"/>
      <c r="M513" s="149"/>
      <c r="N513" s="148"/>
      <c r="O513" s="149"/>
      <c r="P513" s="149"/>
      <c r="Q513" s="148"/>
      <c r="R513" s="149"/>
      <c r="S513" s="149"/>
      <c r="T513" s="148"/>
      <c r="U513" s="149"/>
      <c r="V513" s="149"/>
      <c r="W513" s="149"/>
      <c r="X513" s="150">
        <f t="shared" si="1"/>
        <v>1.584367573</v>
      </c>
      <c r="Y513" s="150">
        <f t="shared" si="2"/>
        <v>-1.584367573</v>
      </c>
    </row>
    <row r="514" ht="15.75" customHeight="1">
      <c r="A514" s="119">
        <v>513.0</v>
      </c>
      <c r="B514" s="143" t="str">
        <f t="array" ref="B514">index(Systems!$A:$E,match($A514,Systems!$A:$A,),match(B$1,Systems!$2:$2,))&amp;if(not(isblank(index(Systems!$A:$E,match($A514,Systems!$A:$A,),match(Systems!$C$2,Systems!$2:$2,))))," ["&amp;index(Systems!$A:$E,match($A514,Systems!$A:$A,),match(Systems!$C$2,Systems!$2:$2,))&amp;"]",)</f>
        <v>Chahar</v>
      </c>
      <c r="C514" s="144">
        <f t="array" ref="C514">round((F514-average(I514,L514,O514,R514,U514))*X514+if($B514=$H514,0,iferror(average(vlookup({$H514,$K514,$N514,$Q514,$T514},$B:$D,column(B$1),0)),index(C:C,match($H514,$B:$B,)))),3)</f>
        <v>-198.534</v>
      </c>
      <c r="D514" s="144">
        <f t="array" ref="D514">round((G514-average(J514,M514,P514,S514,V514))*Y514+if($B514=$H514,0,iferror(average(vlookup({$H514,$K514,$N514,$Q514,$T514},$B:$D,column(C$1),0)),index(D:D,match($H514,$B:$B,)))),3)</f>
        <v>340.642</v>
      </c>
      <c r="E514" s="145">
        <v>2764.0</v>
      </c>
      <c r="F514" s="146">
        <v>563.141</v>
      </c>
      <c r="G514" s="146">
        <v>191.088</v>
      </c>
      <c r="H514" s="147" t="s">
        <v>404</v>
      </c>
      <c r="I514" s="146">
        <v>688.449</v>
      </c>
      <c r="J514" s="146">
        <v>406.09</v>
      </c>
      <c r="K514" s="148"/>
      <c r="L514" s="149"/>
      <c r="M514" s="149"/>
      <c r="N514" s="148"/>
      <c r="O514" s="149"/>
      <c r="P514" s="149"/>
      <c r="Q514" s="148"/>
      <c r="R514" s="149"/>
      <c r="S514" s="149"/>
      <c r="T514" s="148"/>
      <c r="U514" s="149"/>
      <c r="V514" s="149"/>
      <c r="W514" s="149"/>
      <c r="X514" s="150">
        <f t="shared" si="1"/>
        <v>1.584367573</v>
      </c>
      <c r="Y514" s="150">
        <f t="shared" si="2"/>
        <v>-1.584367573</v>
      </c>
    </row>
    <row r="515" ht="15.75" customHeight="1">
      <c r="A515" s="119">
        <v>514.0</v>
      </c>
      <c r="B515" s="143" t="str">
        <f t="array" ref="B515">index(Systems!$A:$E,match($A515,Systems!$A:$A,),match(B$1,Systems!$2:$2,))&amp;if(not(isblank(index(Systems!$A:$E,match($A515,Systems!$A:$A,),match(Systems!$C$2,Systems!$2:$2,))))," ["&amp;index(Systems!$A:$E,match($A515,Systems!$A:$A,),match(Systems!$C$2,Systems!$2:$2,))&amp;"]",)</f>
        <v>Chakachamna</v>
      </c>
      <c r="C515" s="144">
        <f t="array" ref="C515">round((F515-average(I515,L515,O515,R515,U515))*X515+if($B515=$H515,0,iferror(average(vlookup({$H515,$K515,$N515,$Q515,$T515},$B:$D,column(B$1),0)),index(C:C,match($H515,$B:$B,)))),3)</f>
        <v>299.848</v>
      </c>
      <c r="D515" s="144">
        <f t="array" ref="D515">round((G515-average(J515,M515,P515,S515,V515))*Y515+if($B515=$H515,0,iferror(average(vlookup({$H515,$K515,$N515,$Q515,$T515},$B:$D,column(C$1),0)),index(D:D,match($H515,$B:$B,)))),3)</f>
        <v>-181.231</v>
      </c>
      <c r="E515" s="145">
        <v>2764.0</v>
      </c>
      <c r="F515" s="146">
        <v>877.703</v>
      </c>
      <c r="G515" s="146">
        <v>520.477</v>
      </c>
      <c r="H515" s="147" t="s">
        <v>404</v>
      </c>
      <c r="I515" s="146">
        <v>688.449</v>
      </c>
      <c r="J515" s="146">
        <v>406.09</v>
      </c>
      <c r="K515" s="148"/>
      <c r="L515" s="149"/>
      <c r="M515" s="149"/>
      <c r="N515" s="148"/>
      <c r="O515" s="149"/>
      <c r="P515" s="149"/>
      <c r="Q515" s="148"/>
      <c r="R515" s="149"/>
      <c r="S515" s="149"/>
      <c r="T515" s="148"/>
      <c r="U515" s="149"/>
      <c r="V515" s="149"/>
      <c r="W515" s="149"/>
      <c r="X515" s="150">
        <f t="shared" si="1"/>
        <v>1.584367573</v>
      </c>
      <c r="Y515" s="150">
        <f t="shared" si="2"/>
        <v>-1.584367573</v>
      </c>
    </row>
    <row r="516" ht="15.75" customHeight="1">
      <c r="A516" s="119">
        <v>515.0</v>
      </c>
      <c r="B516" s="143" t="str">
        <f t="array" ref="B516">index(Systems!$A:$E,match($A516,Systems!$A:$A,),match(B$1,Systems!$2:$2,))&amp;if(not(isblank(index(Systems!$A:$E,match($A516,Systems!$A:$A,),match(Systems!$C$2,Systems!$2:$2,))))," ["&amp;index(Systems!$A:$E,match($A516,Systems!$A:$A,),match(Systems!$C$2,Systems!$2:$2,))&amp;"]",)</f>
        <v>Chalouba</v>
      </c>
      <c r="C516" s="144">
        <f t="array" ref="C516">round((F516-average(I516,L516,O516,R516,U516))*X516+if($B516=$H516,0,iferror(average(vlookup({$H516,$K516,$N516,$Q516,$T516},$B:$D,column(B$1),0)),index(C:C,match($H516,$B:$B,)))),3)</f>
        <v>-277.927</v>
      </c>
      <c r="D516" s="144">
        <f t="array" ref="D516">round((G516-average(J516,M516,P516,S516,V516))*Y516+if($B516=$H516,0,iferror(average(vlookup({$H516,$K516,$N516,$Q516,$T516},$B:$D,column(C$1),0)),index(D:D,match($H516,$B:$B,)))),3)</f>
        <v>-141.685</v>
      </c>
      <c r="E516" s="145">
        <v>2764.0</v>
      </c>
      <c r="F516" s="146">
        <v>513.031</v>
      </c>
      <c r="G516" s="146">
        <v>495.517</v>
      </c>
      <c r="H516" s="147" t="s">
        <v>404</v>
      </c>
      <c r="I516" s="146">
        <v>688.449</v>
      </c>
      <c r="J516" s="146">
        <v>406.09</v>
      </c>
      <c r="K516" s="148"/>
      <c r="L516" s="149"/>
      <c r="M516" s="149"/>
      <c r="N516" s="148"/>
      <c r="O516" s="149"/>
      <c r="P516" s="149"/>
      <c r="Q516" s="148"/>
      <c r="R516" s="149"/>
      <c r="S516" s="149"/>
      <c r="T516" s="148"/>
      <c r="U516" s="149"/>
      <c r="V516" s="149"/>
      <c r="W516" s="149"/>
      <c r="X516" s="150">
        <f t="shared" si="1"/>
        <v>1.584367573</v>
      </c>
      <c r="Y516" s="150">
        <f t="shared" si="2"/>
        <v>-1.584367573</v>
      </c>
    </row>
    <row r="517" ht="15.75" customHeight="1">
      <c r="A517" s="119">
        <v>516.0</v>
      </c>
      <c r="B517" s="143" t="str">
        <f t="array" ref="B517">index(Systems!$A:$E,match($A517,Systems!$A:$A,),match(B$1,Systems!$2:$2,))&amp;if(not(isblank(index(Systems!$A:$E,match($A517,Systems!$A:$A,),match(Systems!$C$2,Systems!$2:$2,))))," ["&amp;index(Systems!$A:$E,match($A517,Systems!$A:$A,),match(Systems!$C$2,Systems!$2:$2,))&amp;"]",)</f>
        <v>Chamdo</v>
      </c>
      <c r="C517" s="144">
        <f t="array" ref="C517">round((F517-average(I517,L517,O517,R517,U517))*X517+if($B517=$H517,0,iferror(average(vlookup({$H517,$K517,$N517,$Q517,$T517},$B:$D,column(B$1),0)),index(C:C,match($H517,$B:$B,)))),3)</f>
        <v>10.332</v>
      </c>
      <c r="D517" s="144">
        <f t="array" ref="D517">round((G517-average(J517,M517,P517,S517,V517))*Y517+if($B517=$H517,0,iferror(average(vlookup({$H517,$K517,$N517,$Q517,$T517},$B:$D,column(C$1),0)),index(D:D,match($H517,$B:$B,)))),3)</f>
        <v>-152.286</v>
      </c>
      <c r="E517" s="145">
        <v>2764.0</v>
      </c>
      <c r="F517" s="146">
        <v>694.97</v>
      </c>
      <c r="G517" s="146">
        <v>502.208</v>
      </c>
      <c r="H517" s="147" t="s">
        <v>404</v>
      </c>
      <c r="I517" s="146">
        <v>688.449</v>
      </c>
      <c r="J517" s="146">
        <v>406.09</v>
      </c>
      <c r="K517" s="148"/>
      <c r="L517" s="149"/>
      <c r="M517" s="149"/>
      <c r="N517" s="148"/>
      <c r="O517" s="149"/>
      <c r="P517" s="149"/>
      <c r="Q517" s="148"/>
      <c r="R517" s="149"/>
      <c r="S517" s="149"/>
      <c r="T517" s="148"/>
      <c r="U517" s="149"/>
      <c r="V517" s="149"/>
      <c r="W517" s="149"/>
      <c r="X517" s="150">
        <f t="shared" si="1"/>
        <v>1.584367573</v>
      </c>
      <c r="Y517" s="150">
        <f t="shared" si="2"/>
        <v>-1.584367573</v>
      </c>
    </row>
    <row r="518" ht="15.75" customHeight="1">
      <c r="A518" s="119">
        <v>517.0</v>
      </c>
      <c r="B518" s="143" t="str">
        <f t="array" ref="B518">index(Systems!$A:$E,match($A518,Systems!$A:$A,),match(B$1,Systems!$2:$2,))&amp;if(not(isblank(index(Systems!$A:$E,match($A518,Systems!$A:$A,),match(Systems!$C$2,Systems!$2:$2,))))," ["&amp;index(Systems!$A:$E,match($A518,Systems!$A:$A,),match(Systems!$C$2,Systems!$2:$2,))&amp;"]",)</f>
        <v>Champadanga</v>
      </c>
      <c r="C518" s="144">
        <f t="array" ref="C518">round((F518-average(I518,L518,O518,R518,U518))*X518+if($B518=$H518,0,iferror(average(vlookup({$H518,$K518,$N518,$Q518,$T518},$B:$D,column(B$1),0)),index(C:C,match($H518,$B:$B,)))),3)</f>
        <v>-381.806</v>
      </c>
      <c r="D518" s="144">
        <f t="array" ref="D518">round((G518-average(J518,M518,P518,S518,V518))*Y518+if($B518=$H518,0,iferror(average(vlookup({$H518,$K518,$N518,$Q518,$T518},$B:$D,column(C$1),0)),index(D:D,match($H518,$B:$B,)))),3)</f>
        <v>216.314</v>
      </c>
      <c r="E518" s="145">
        <v>2764.0</v>
      </c>
      <c r="F518" s="146">
        <v>447.466</v>
      </c>
      <c r="G518" s="146">
        <v>269.56</v>
      </c>
      <c r="H518" s="147" t="s">
        <v>404</v>
      </c>
      <c r="I518" s="146">
        <v>688.449</v>
      </c>
      <c r="J518" s="146">
        <v>406.09</v>
      </c>
      <c r="K518" s="148"/>
      <c r="L518" s="149"/>
      <c r="M518" s="149"/>
      <c r="N518" s="148"/>
      <c r="O518" s="149"/>
      <c r="P518" s="149"/>
      <c r="Q518" s="148"/>
      <c r="R518" s="149"/>
      <c r="S518" s="149"/>
      <c r="T518" s="148"/>
      <c r="U518" s="149"/>
      <c r="V518" s="149"/>
      <c r="W518" s="149"/>
      <c r="X518" s="150">
        <f t="shared" si="1"/>
        <v>1.584367573</v>
      </c>
      <c r="Y518" s="150">
        <f t="shared" si="2"/>
        <v>-1.584367573</v>
      </c>
    </row>
    <row r="519" ht="15.75" customHeight="1">
      <c r="A519" s="119">
        <v>518.0</v>
      </c>
      <c r="B519" s="143" t="str">
        <f t="array" ref="B519">index(Systems!$A:$E,match($A519,Systems!$A:$A,),match(B$1,Systems!$2:$2,))&amp;if(not(isblank(index(Systems!$A:$E,match($A519,Systems!$A:$A,),match(Systems!$C$2,Systems!$2:$2,))))," ["&amp;index(Systems!$A:$E,match($A519,Systems!$A:$A,),match(Systems!$C$2,Systems!$2:$2,))&amp;"]",)</f>
        <v>Chandler</v>
      </c>
      <c r="C519" s="144">
        <f t="array" ref="C519">round((F519-average(I519,L519,O519,R519,U519))*X519+if($B519=$H519,0,iferror(average(vlookup({$H519,$K519,$N519,$Q519,$T519},$B:$D,column(B$1),0)),index(C:C,match($H519,$B:$B,)))),3)</f>
        <v>47.037</v>
      </c>
      <c r="D519" s="144">
        <f t="array" ref="D519">round((G519-average(J519,M519,P519,S519,V519))*Y519+if($B519=$H519,0,iferror(average(vlookup({$H519,$K519,$N519,$Q519,$T519},$B:$D,column(C$1),0)),index(D:D,match($H519,$B:$B,)))),3)</f>
        <v>207.265</v>
      </c>
      <c r="E519" s="145">
        <v>2764.0</v>
      </c>
      <c r="F519" s="146">
        <v>718.137</v>
      </c>
      <c r="G519" s="146">
        <v>275.271</v>
      </c>
      <c r="H519" s="147" t="s">
        <v>404</v>
      </c>
      <c r="I519" s="146">
        <v>688.449</v>
      </c>
      <c r="J519" s="146">
        <v>406.09</v>
      </c>
      <c r="K519" s="148"/>
      <c r="L519" s="149"/>
      <c r="M519" s="149"/>
      <c r="N519" s="148"/>
      <c r="O519" s="149"/>
      <c r="P519" s="149"/>
      <c r="Q519" s="148"/>
      <c r="R519" s="149"/>
      <c r="S519" s="149"/>
      <c r="T519" s="148"/>
      <c r="U519" s="149"/>
      <c r="V519" s="149"/>
      <c r="W519" s="149"/>
      <c r="X519" s="150">
        <f t="shared" si="1"/>
        <v>1.584367573</v>
      </c>
      <c r="Y519" s="150">
        <f t="shared" si="2"/>
        <v>-1.584367573</v>
      </c>
    </row>
    <row r="520" ht="15.75" customHeight="1">
      <c r="A520" s="119">
        <v>519.0</v>
      </c>
      <c r="B520" s="143" t="str">
        <f t="array" ref="B520">index(Systems!$A:$E,match($A520,Systems!$A:$A,),match(B$1,Systems!$2:$2,))&amp;if(not(isblank(index(Systems!$A:$E,match($A520,Systems!$A:$A,),match(Systems!$C$2,Systems!$2:$2,))))," ["&amp;index(Systems!$A:$E,match($A520,Systems!$A:$A,),match(Systems!$C$2,Systems!$2:$2,))&amp;"]",)</f>
        <v>Chanute</v>
      </c>
      <c r="C520" s="144">
        <f t="array" ref="C520">round((F520-average(I520,L520,O520,R520,U520))*X520+if($B520=$H520,0,iferror(average(vlookup({$H520,$K520,$N520,$Q520,$T520},$B:$D,column(B$1),0)),index(C:C,match($H520,$B:$B,)))),3)</f>
        <v>463.735</v>
      </c>
      <c r="D520" s="144">
        <f t="array" ref="D520">round((G520-average(J520,M520,P520,S520,V520))*Y520+if($B520=$H520,0,iferror(average(vlookup({$H520,$K520,$N520,$Q520,$T520},$B:$D,column(C$1),0)),index(D:D,match($H520,$B:$B,)))),3)</f>
        <v>23.474</v>
      </c>
      <c r="E520" s="145">
        <v>2764.0</v>
      </c>
      <c r="F520" s="146">
        <v>981.143</v>
      </c>
      <c r="G520" s="146">
        <v>391.274</v>
      </c>
      <c r="H520" s="147" t="s">
        <v>404</v>
      </c>
      <c r="I520" s="146">
        <v>688.449</v>
      </c>
      <c r="J520" s="146">
        <v>406.09</v>
      </c>
      <c r="K520" s="148"/>
      <c r="L520" s="149"/>
      <c r="M520" s="149"/>
      <c r="N520" s="148"/>
      <c r="O520" s="149"/>
      <c r="P520" s="149"/>
      <c r="Q520" s="148"/>
      <c r="R520" s="149"/>
      <c r="S520" s="149"/>
      <c r="T520" s="148"/>
      <c r="U520" s="149"/>
      <c r="V520" s="149"/>
      <c r="W520" s="149"/>
      <c r="X520" s="150">
        <f t="shared" si="1"/>
        <v>1.584367573</v>
      </c>
      <c r="Y520" s="150">
        <f t="shared" si="2"/>
        <v>-1.584367573</v>
      </c>
    </row>
    <row r="521" ht="15.75" customHeight="1">
      <c r="A521" s="119">
        <v>520.0</v>
      </c>
      <c r="B521" s="143" t="str">
        <f t="array" ref="B521">index(Systems!$A:$E,match($A521,Systems!$A:$A,),match(B$1,Systems!$2:$2,))&amp;if(not(isblank(index(Systems!$A:$E,match($A521,Systems!$A:$A,),match(Systems!$C$2,Systems!$2:$2,))))," ["&amp;index(Systems!$A:$E,match($A521,Systems!$A:$A,),match(Systems!$C$2,Systems!$2:$2,))&amp;"]",)</f>
        <v>Chapineria</v>
      </c>
      <c r="C521" s="144">
        <f t="array" ref="C521">round((F521-average(I521,L521,O521,R521,U521))*X521+if($B521=$H521,0,iferror(average(vlookup({$H521,$K521,$N521,$Q521,$T521},$B:$D,column(B$1),0)),index(C:C,match($H521,$B:$B,)))),3)</f>
        <v>292.088</v>
      </c>
      <c r="D521" s="144">
        <f t="array" ref="D521">round((G521-average(J521,M521,P521,S521,V521))*Y521+if($B521=$H521,0,iferror(average(vlookup({$H521,$K521,$N521,$Q521,$T521},$B:$D,column(C$1),0)),index(D:D,match($H521,$B:$B,)))),3)</f>
        <v>392.083</v>
      </c>
      <c r="E521" s="145">
        <v>2764.0</v>
      </c>
      <c r="F521" s="146">
        <v>872.805</v>
      </c>
      <c r="G521" s="146">
        <v>158.62</v>
      </c>
      <c r="H521" s="147" t="s">
        <v>404</v>
      </c>
      <c r="I521" s="146">
        <v>688.449</v>
      </c>
      <c r="J521" s="146">
        <v>406.09</v>
      </c>
      <c r="K521" s="148"/>
      <c r="L521" s="149"/>
      <c r="M521" s="149"/>
      <c r="N521" s="148"/>
      <c r="O521" s="149"/>
      <c r="P521" s="149"/>
      <c r="Q521" s="148"/>
      <c r="R521" s="149"/>
      <c r="S521" s="149"/>
      <c r="T521" s="148"/>
      <c r="U521" s="149"/>
      <c r="V521" s="149"/>
      <c r="W521" s="149"/>
      <c r="X521" s="150">
        <f t="shared" si="1"/>
        <v>1.584367573</v>
      </c>
      <c r="Y521" s="150">
        <f t="shared" si="2"/>
        <v>-1.584367573</v>
      </c>
    </row>
    <row r="522" ht="15.75" customHeight="1">
      <c r="A522" s="119">
        <v>521.0</v>
      </c>
      <c r="B522" s="143" t="str">
        <f t="array" ref="B522">index(Systems!$A:$E,match($A522,Systems!$A:$A,),match(B$1,Systems!$2:$2,))&amp;if(not(isblank(index(Systems!$A:$E,match($A522,Systems!$A:$A,),match(Systems!$C$2,Systems!$2:$2,))))," ["&amp;index(Systems!$A:$E,match($A522,Systems!$A:$A,),match(Systems!$C$2,Systems!$2:$2,))&amp;"]",)</f>
        <v>Chapultepec</v>
      </c>
      <c r="C522" s="144">
        <f t="array" ref="C522">round((F522-average(I522,L522,O522,R522,U522))*X522+if($B522=$H522,0,iferror(average(vlookup({$H522,$K522,$N522,$Q522,$T522},$B:$D,column(B$1),0)),index(C:C,match($H522,$B:$B,)))),3)</f>
        <v>-240.361</v>
      </c>
      <c r="D522" s="144">
        <f t="array" ref="D522">round((G522-average(J522,M522,P522,S522,V522))*Y522+if($B522=$H522,0,iferror(average(vlookup({$H522,$K522,$N522,$Q522,$T522},$B:$D,column(C$1),0)),index(D:D,match($H522,$B:$B,)))),3)</f>
        <v>343.486</v>
      </c>
      <c r="E522" s="145">
        <v>2764.0</v>
      </c>
      <c r="F522" s="146">
        <v>536.741</v>
      </c>
      <c r="G522" s="146">
        <v>189.293</v>
      </c>
      <c r="H522" s="147" t="s">
        <v>404</v>
      </c>
      <c r="I522" s="146">
        <v>688.449</v>
      </c>
      <c r="J522" s="146">
        <v>406.09</v>
      </c>
      <c r="K522" s="148"/>
      <c r="L522" s="149"/>
      <c r="M522" s="149"/>
      <c r="N522" s="148"/>
      <c r="O522" s="149"/>
      <c r="P522" s="149"/>
      <c r="Q522" s="148"/>
      <c r="R522" s="149"/>
      <c r="S522" s="149"/>
      <c r="T522" s="148"/>
      <c r="U522" s="149"/>
      <c r="V522" s="149"/>
      <c r="W522" s="149"/>
      <c r="X522" s="150">
        <f t="shared" si="1"/>
        <v>1.584367573</v>
      </c>
      <c r="Y522" s="150">
        <f t="shared" si="2"/>
        <v>-1.584367573</v>
      </c>
    </row>
    <row r="523" ht="15.75" customHeight="1">
      <c r="A523" s="119">
        <v>522.0</v>
      </c>
      <c r="B523" s="143" t="str">
        <f t="array" ref="B523">index(Systems!$A:$E,match($A523,Systems!$A:$A,),match(B$1,Systems!$2:$2,))&amp;if(not(isblank(index(Systems!$A:$E,match($A523,Systems!$A:$A,),match(Systems!$C$2,Systems!$2:$2,))))," ["&amp;index(Systems!$A:$E,match($A523,Systems!$A:$A,),match(Systems!$C$2,Systems!$2:$2,))&amp;"]",)</f>
        <v>Chara [Pacifica]</v>
      </c>
      <c r="C523" s="144">
        <f t="array" ref="C523">round((F523-average(I523,L523,O523,R523,U523))*X523+if($B523=$H523,0,iferror(average(vlookup({$H523,$K523,$N523,$Q523,$T523},$B:$D,column(B$1),0)),index(C:C,match($H523,$B:$B,)))),3)</f>
        <v>-29.214</v>
      </c>
      <c r="D523" s="144">
        <f t="array" ref="D523">round((G523-average(J523,M523,P523,S523,V523))*Y523+if($B523=$H523,0,iferror(average(vlookup({$H523,$K523,$N523,$Q523,$T523},$B:$D,column(C$1),0)),index(D:D,match($H523,$B:$B,)))),3)</f>
        <v>6.414</v>
      </c>
      <c r="E523" s="145">
        <v>2764.0</v>
      </c>
      <c r="F523" s="146">
        <v>670.01</v>
      </c>
      <c r="G523" s="146">
        <v>402.042</v>
      </c>
      <c r="H523" s="147" t="s">
        <v>404</v>
      </c>
      <c r="I523" s="146">
        <v>688.449</v>
      </c>
      <c r="J523" s="146">
        <v>406.09</v>
      </c>
      <c r="K523" s="148"/>
      <c r="L523" s="149"/>
      <c r="M523" s="149"/>
      <c r="N523" s="148"/>
      <c r="O523" s="149"/>
      <c r="P523" s="149"/>
      <c r="Q523" s="148"/>
      <c r="R523" s="149"/>
      <c r="S523" s="149"/>
      <c r="T523" s="148"/>
      <c r="U523" s="149"/>
      <c r="V523" s="149"/>
      <c r="W523" s="149"/>
      <c r="X523" s="150">
        <f t="shared" si="1"/>
        <v>1.584367573</v>
      </c>
      <c r="Y523" s="150">
        <f t="shared" si="2"/>
        <v>-1.584367573</v>
      </c>
    </row>
    <row r="524" ht="15.75" customHeight="1">
      <c r="A524" s="119">
        <v>523.0</v>
      </c>
      <c r="B524" s="143" t="str">
        <f t="array" ref="B524">index(Systems!$A:$E,match($A524,Systems!$A:$A,),match(B$1,Systems!$2:$2,))&amp;if(not(isblank(index(Systems!$A:$E,match($A524,Systems!$A:$A,),match(Systems!$C$2,Systems!$2:$2,))))," ["&amp;index(Systems!$A:$E,match($A524,Systems!$A:$A,),match(Systems!$C$2,Systems!$2:$2,))&amp;"]",)</f>
        <v>Charity</v>
      </c>
      <c r="C524" s="144">
        <f t="array" ref="C524">round((F524-average(I524,L524,O524,R524,U524))*X524+if($B524=$H524,0,iferror(average(vlookup({$H524,$K524,$N524,$Q524,$T524},$B:$D,column(B$1),0)),index(C:C,match($H524,$B:$B,)))),3)</f>
        <v>315.099</v>
      </c>
      <c r="D524" s="144">
        <f t="array" ref="D524">round((G524-average(J524,M524,P524,S524,V524))*Y524+if($B524=$H524,0,iferror(average(vlookup({$H524,$K524,$N524,$Q524,$T524},$B:$D,column(C$1),0)),index(D:D,match($H524,$B:$B,)))),3)</f>
        <v>263.937</v>
      </c>
      <c r="E524" s="145">
        <v>2764.0</v>
      </c>
      <c r="F524" s="146">
        <v>887.329</v>
      </c>
      <c r="G524" s="146">
        <v>239.502</v>
      </c>
      <c r="H524" s="147" t="s">
        <v>404</v>
      </c>
      <c r="I524" s="146">
        <v>688.449</v>
      </c>
      <c r="J524" s="146">
        <v>406.09</v>
      </c>
      <c r="K524" s="148"/>
      <c r="L524" s="149"/>
      <c r="M524" s="149"/>
      <c r="N524" s="148"/>
      <c r="O524" s="149"/>
      <c r="P524" s="149"/>
      <c r="Q524" s="148"/>
      <c r="R524" s="149"/>
      <c r="S524" s="149"/>
      <c r="T524" s="148"/>
      <c r="U524" s="149"/>
      <c r="V524" s="149"/>
      <c r="W524" s="149"/>
      <c r="X524" s="150">
        <f t="shared" si="1"/>
        <v>1.584367573</v>
      </c>
      <c r="Y524" s="150">
        <f t="shared" si="2"/>
        <v>-1.584367573</v>
      </c>
    </row>
    <row r="525" ht="15.75" customHeight="1">
      <c r="A525" s="119">
        <v>524.0</v>
      </c>
      <c r="B525" s="143" t="str">
        <f t="array" ref="B525">index(Systems!$A:$E,match($A525,Systems!$A:$A,),match(B$1,Systems!$2:$2,))&amp;if(not(isblank(index(Systems!$A:$E,match($A525,Systems!$A:$A,),match(Systems!$C$2,Systems!$2:$2,))))," ["&amp;index(Systems!$A:$E,match($A525,Systems!$A:$A,),match(Systems!$C$2,Systems!$2:$2,))&amp;"]",)</f>
        <v>Charleywood</v>
      </c>
      <c r="C525" s="144">
        <f t="array" ref="C525">round((F525-average(I525,L525,O525,R525,U525))*X525+if($B525=$H525,0,iferror(average(vlookup({$H525,$K525,$N525,$Q525,$T525},$B:$D,column(B$1),0)),index(C:C,match($H525,$B:$B,)))),3)</f>
        <v>275.718</v>
      </c>
      <c r="D525" s="144">
        <f t="array" ref="D525">round((G525-average(J525,M525,P525,S525,V525))*Y525+if($B525=$H525,0,iferror(average(vlookup({$H525,$K525,$N525,$Q525,$T525},$B:$D,column(C$1),0)),index(D:D,match($H525,$B:$B,)))),3)</f>
        <v>-21.722</v>
      </c>
      <c r="E525" s="145">
        <v>2764.0</v>
      </c>
      <c r="F525" s="146">
        <v>862.473</v>
      </c>
      <c r="G525" s="146">
        <v>419.8</v>
      </c>
      <c r="H525" s="147" t="s">
        <v>404</v>
      </c>
      <c r="I525" s="146">
        <v>688.449</v>
      </c>
      <c r="J525" s="146">
        <v>406.09</v>
      </c>
      <c r="K525" s="148"/>
      <c r="L525" s="149"/>
      <c r="M525" s="149"/>
      <c r="N525" s="148"/>
      <c r="O525" s="149"/>
      <c r="P525" s="149"/>
      <c r="Q525" s="148"/>
      <c r="R525" s="149"/>
      <c r="S525" s="149"/>
      <c r="T525" s="148"/>
      <c r="U525" s="149"/>
      <c r="V525" s="149"/>
      <c r="W525" s="149"/>
      <c r="X525" s="150">
        <f t="shared" si="1"/>
        <v>1.584367573</v>
      </c>
      <c r="Y525" s="150">
        <f t="shared" si="2"/>
        <v>-1.584367573</v>
      </c>
    </row>
    <row r="526" ht="15.75" customHeight="1">
      <c r="A526" s="119">
        <v>525.0</v>
      </c>
      <c r="B526" s="143" t="str">
        <f t="array" ref="B526">index(Systems!$A:$E,match($A526,Systems!$A:$A,),match(B$1,Systems!$2:$2,))&amp;if(not(isblank(index(Systems!$A:$E,match($A526,Systems!$A:$A,),match(Systems!$C$2,Systems!$2:$2,))))," ["&amp;index(Systems!$A:$E,match($A526,Systems!$A:$A,),match(Systems!$C$2,Systems!$2:$2,))&amp;"]",)</f>
        <v>Chateau</v>
      </c>
      <c r="C526" s="144">
        <f t="array" ref="C526">round((F526-average(I526,L526,O526,R526,U526))*X526+if($B526=$H526,0,iferror(average(vlookup({$H526,$K526,$N526,$Q526,$T526},$B:$D,column(B$1),0)),index(C:C,match($H526,$B:$B,)))),3)</f>
        <v>-75.747</v>
      </c>
      <c r="D526" s="144">
        <f t="array" ref="D526">round((G526-average(J526,M526,P526,S526,V526))*Y526+if($B526=$H526,0,iferror(average(vlookup({$H526,$K526,$N526,$Q526,$T526},$B:$D,column(C$1),0)),index(D:D,match($H526,$B:$B,)))),3)</f>
        <v>395.445</v>
      </c>
      <c r="E526" s="145">
        <v>2764.0</v>
      </c>
      <c r="F526" s="146">
        <v>640.64</v>
      </c>
      <c r="G526" s="146">
        <v>156.498</v>
      </c>
      <c r="H526" s="147" t="s">
        <v>404</v>
      </c>
      <c r="I526" s="146">
        <v>688.449</v>
      </c>
      <c r="J526" s="146">
        <v>406.09</v>
      </c>
      <c r="K526" s="148"/>
      <c r="L526" s="149"/>
      <c r="M526" s="149"/>
      <c r="N526" s="148"/>
      <c r="O526" s="149"/>
      <c r="P526" s="149"/>
      <c r="Q526" s="148"/>
      <c r="R526" s="149"/>
      <c r="S526" s="149"/>
      <c r="T526" s="148"/>
      <c r="U526" s="149"/>
      <c r="V526" s="149"/>
      <c r="W526" s="149"/>
      <c r="X526" s="150">
        <f t="shared" si="1"/>
        <v>1.584367573</v>
      </c>
      <c r="Y526" s="150">
        <f t="shared" si="2"/>
        <v>-1.584367573</v>
      </c>
    </row>
    <row r="527" ht="15.75" customHeight="1">
      <c r="A527" s="119">
        <v>526.0</v>
      </c>
      <c r="B527" s="143" t="str">
        <f t="array" ref="B527">index(Systems!$A:$E,match($A527,Systems!$A:$A,),match(B$1,Systems!$2:$2,))&amp;if(not(isblank(index(Systems!$A:$E,match($A527,Systems!$A:$A,),match(Systems!$C$2,Systems!$2:$2,))))," ["&amp;index(Systems!$A:$E,match($A527,Systems!$A:$A,),match(Systems!$C$2,Systems!$2:$2,))&amp;"]",)</f>
        <v>Chatham</v>
      </c>
      <c r="C527" s="144">
        <f t="array" ref="C527">round((F527-average(I527,L527,O527,R527,U527))*X527+if($B527=$H527,0,iferror(average(vlookup({$H527,$K527,$N527,$Q527,$T527},$B:$D,column(B$1),0)),index(C:C,match($H527,$B:$B,)))),3)</f>
        <v>180.94</v>
      </c>
      <c r="D527" s="144">
        <f t="array" ref="D527">round((G527-average(J527,M527,P527,S527,V527))*Y527+if($B527=$H527,0,iferror(average(vlookup({$H527,$K527,$N527,$Q527,$T527},$B:$D,column(C$1),0)),index(D:D,match($H527,$B:$B,)))),3)</f>
        <v>250.168</v>
      </c>
      <c r="E527" s="145">
        <v>2764.0</v>
      </c>
      <c r="F527" s="146">
        <v>802.652</v>
      </c>
      <c r="G527" s="146">
        <v>248.192</v>
      </c>
      <c r="H527" s="147" t="s">
        <v>404</v>
      </c>
      <c r="I527" s="146">
        <v>688.449</v>
      </c>
      <c r="J527" s="146">
        <v>406.09</v>
      </c>
      <c r="K527" s="148"/>
      <c r="L527" s="149"/>
      <c r="M527" s="149"/>
      <c r="N527" s="148"/>
      <c r="O527" s="149"/>
      <c r="P527" s="149"/>
      <c r="Q527" s="148"/>
      <c r="R527" s="149"/>
      <c r="S527" s="149"/>
      <c r="T527" s="148"/>
      <c r="U527" s="149"/>
      <c r="V527" s="149"/>
      <c r="W527" s="149"/>
      <c r="X527" s="150">
        <f t="shared" si="1"/>
        <v>1.584367573</v>
      </c>
      <c r="Y527" s="150">
        <f t="shared" si="2"/>
        <v>-1.584367573</v>
      </c>
    </row>
    <row r="528" ht="15.75" customHeight="1">
      <c r="A528" s="119">
        <v>527.0</v>
      </c>
      <c r="B528" s="143" t="str">
        <f t="array" ref="B528">index(Systems!$A:$E,match($A528,Systems!$A:$A,),match(B$1,Systems!$2:$2,))&amp;if(not(isblank(index(Systems!$A:$E,match($A528,Systems!$A:$A,),match(Systems!$C$2,Systems!$2:$2,))))," ["&amp;index(Systems!$A:$E,match($A528,Systems!$A:$A,),match(Systems!$C$2,Systems!$2:$2,))&amp;"]",)</f>
        <v>Chaumont</v>
      </c>
      <c r="C528" s="144">
        <f t="array" ref="C528">round((F528-average(I528,L528,O528,R528,U528))*X528+if($B528=$H528,0,iferror(average(vlookup({$H528,$K528,$N528,$Q528,$T528},$B:$D,column(B$1),0)),index(C:C,match($H528,$B:$B,)))),3)</f>
        <v>360.585</v>
      </c>
      <c r="D528" s="144">
        <f t="array" ref="D528">round((G528-average(J528,M528,P528,S528,V528))*Y528+if($B528=$H528,0,iferror(average(vlookup({$H528,$K528,$N528,$Q528,$T528},$B:$D,column(C$1),0)),index(D:D,match($H528,$B:$B,)))),3)</f>
        <v>17.213</v>
      </c>
      <c r="E528" s="145">
        <v>2764.0</v>
      </c>
      <c r="F528" s="146">
        <v>916.038</v>
      </c>
      <c r="G528" s="146">
        <v>395.226</v>
      </c>
      <c r="H528" s="147" t="s">
        <v>404</v>
      </c>
      <c r="I528" s="146">
        <v>688.449</v>
      </c>
      <c r="J528" s="146">
        <v>406.09</v>
      </c>
      <c r="K528" s="148"/>
      <c r="L528" s="149"/>
      <c r="M528" s="149"/>
      <c r="N528" s="148"/>
      <c r="O528" s="149"/>
      <c r="P528" s="149"/>
      <c r="Q528" s="148"/>
      <c r="R528" s="149"/>
      <c r="S528" s="149"/>
      <c r="T528" s="148"/>
      <c r="U528" s="149"/>
      <c r="V528" s="149"/>
      <c r="W528" s="149"/>
      <c r="X528" s="150">
        <f t="shared" si="1"/>
        <v>1.584367573</v>
      </c>
      <c r="Y528" s="150">
        <f t="shared" si="2"/>
        <v>-1.584367573</v>
      </c>
    </row>
    <row r="529" ht="15.75" customHeight="1">
      <c r="A529" s="119">
        <v>528.0</v>
      </c>
      <c r="B529" s="143" t="str">
        <f t="array" ref="B529">index(Systems!$A:$E,match($A529,Systems!$A:$A,),match(B$1,Systems!$2:$2,))&amp;if(not(isblank(index(Systems!$A:$E,match($A529,Systems!$A:$A,),match(Systems!$C$2,Systems!$2:$2,))))," ["&amp;index(Systems!$A:$E,match($A529,Systems!$A:$A,),match(Systems!$C$2,Systems!$2:$2,))&amp;"]",)</f>
        <v>Chaville</v>
      </c>
      <c r="C529" s="144">
        <f t="array" ref="C529">round((F529-average(I529,L529,O529,R529,U529))*X529+if($B529=$H529,0,iferror(average(vlookup({$H529,$K529,$N529,$Q529,$T529},$B:$D,column(B$1),0)),index(C:C,match($H529,$B:$B,)))),3)</f>
        <v>17.398</v>
      </c>
      <c r="D529" s="144">
        <f t="array" ref="D529">round((G529-average(J529,M529,P529,S529,V529))*Y529+if($B529=$H529,0,iferror(average(vlookup({$H529,$K529,$N529,$Q529,$T529},$B:$D,column(C$1),0)),index(D:D,match($H529,$B:$B,)))),3)</f>
        <v>46.931</v>
      </c>
      <c r="E529" s="145">
        <v>2764.0</v>
      </c>
      <c r="F529" s="146">
        <v>699.43</v>
      </c>
      <c r="G529" s="146">
        <v>376.469</v>
      </c>
      <c r="H529" s="147" t="s">
        <v>404</v>
      </c>
      <c r="I529" s="146">
        <v>688.449</v>
      </c>
      <c r="J529" s="146">
        <v>406.09</v>
      </c>
      <c r="K529" s="148"/>
      <c r="L529" s="149"/>
      <c r="M529" s="149"/>
      <c r="N529" s="148"/>
      <c r="O529" s="149"/>
      <c r="P529" s="149"/>
      <c r="Q529" s="148"/>
      <c r="R529" s="149"/>
      <c r="S529" s="149"/>
      <c r="T529" s="148"/>
      <c r="U529" s="149"/>
      <c r="V529" s="149"/>
      <c r="W529" s="149"/>
      <c r="X529" s="150">
        <f t="shared" si="1"/>
        <v>1.584367573</v>
      </c>
      <c r="Y529" s="150">
        <f t="shared" si="2"/>
        <v>-1.584367573</v>
      </c>
    </row>
    <row r="530" ht="15.75" customHeight="1">
      <c r="A530" s="119">
        <v>529.0</v>
      </c>
      <c r="B530" s="143" t="str">
        <f t="array" ref="B530">index(Systems!$A:$E,match($A530,Systems!$A:$A,),match(B$1,Systems!$2:$2,))&amp;if(not(isblank(index(Systems!$A:$E,match($A530,Systems!$A:$A,),match(Systems!$C$2,Systems!$2:$2,))))," ["&amp;index(Systems!$A:$E,match($A530,Systems!$A:$A,),match(Systems!$C$2,Systems!$2:$2,))&amp;"]",)</f>
        <v>Chebanse</v>
      </c>
      <c r="C530" s="144">
        <f t="array" ref="C530">round((F530-average(I530,L530,O530,R530,U530))*X530+if($B530=$H530,0,iferror(average(vlookup({$H530,$K530,$N530,$Q530,$T530},$B:$D,column(B$1),0)),index(C:C,match($H530,$B:$B,)))),3)</f>
        <v>225.145</v>
      </c>
      <c r="D530" s="144">
        <f t="array" ref="D530">round((G530-average(J530,M530,P530,S530,V530))*Y530+if($B530=$H530,0,iferror(average(vlookup({$H530,$K530,$N530,$Q530,$T530},$B:$D,column(C$1),0)),index(D:D,match($H530,$B:$B,)))),3)</f>
        <v>-102.928</v>
      </c>
      <c r="E530" s="145">
        <v>2764.0</v>
      </c>
      <c r="F530" s="146">
        <v>830.553</v>
      </c>
      <c r="G530" s="146">
        <v>471.055</v>
      </c>
      <c r="H530" s="147" t="s">
        <v>404</v>
      </c>
      <c r="I530" s="146">
        <v>688.449</v>
      </c>
      <c r="J530" s="146">
        <v>406.09</v>
      </c>
      <c r="K530" s="148"/>
      <c r="L530" s="149"/>
      <c r="M530" s="149"/>
      <c r="N530" s="148"/>
      <c r="O530" s="149"/>
      <c r="P530" s="149"/>
      <c r="Q530" s="148"/>
      <c r="R530" s="149"/>
      <c r="S530" s="149"/>
      <c r="T530" s="148"/>
      <c r="U530" s="149"/>
      <c r="V530" s="149"/>
      <c r="W530" s="149"/>
      <c r="X530" s="150">
        <f t="shared" si="1"/>
        <v>1.584367573</v>
      </c>
      <c r="Y530" s="150">
        <f t="shared" si="2"/>
        <v>-1.584367573</v>
      </c>
    </row>
    <row r="531" ht="15.75" customHeight="1">
      <c r="A531" s="119">
        <v>530.0</v>
      </c>
      <c r="B531" s="143" t="str">
        <f t="array" ref="B531">index(Systems!$A:$E,match($A531,Systems!$A:$A,),match(B$1,Systems!$2:$2,))&amp;if(not(isblank(index(Systems!$A:$E,match($A531,Systems!$A:$A,),match(Systems!$C$2,Systems!$2:$2,))))," ["&amp;index(Systems!$A:$E,match($A531,Systems!$A:$A,),match(Systems!$C$2,Systems!$2:$2,))&amp;"]",)</f>
        <v>Chengdu</v>
      </c>
      <c r="C531" s="144">
        <f t="array" ref="C531">round((F531-average(I531,L531,O531,R531,U531))*X531+if($B531=$H531,0,iferror(average(vlookup({$H531,$K531,$N531,$Q531,$T531},$B:$D,column(B$1),0)),index(C:C,match($H531,$B:$B,)))),3)</f>
        <v>-29.575</v>
      </c>
      <c r="D531" s="144">
        <f t="array" ref="D531">round((G531-average(J531,M531,P531,S531,V531))*Y531+if($B531=$H531,0,iferror(average(vlookup({$H531,$K531,$N531,$Q531,$T531},$B:$D,column(C$1),0)),index(D:D,match($H531,$B:$B,)))),3)</f>
        <v>-170.358</v>
      </c>
      <c r="E531" s="145">
        <v>2764.0</v>
      </c>
      <c r="F531" s="146">
        <v>669.782</v>
      </c>
      <c r="G531" s="146">
        <v>513.614</v>
      </c>
      <c r="H531" s="147" t="s">
        <v>404</v>
      </c>
      <c r="I531" s="146">
        <v>688.449</v>
      </c>
      <c r="J531" s="146">
        <v>406.09</v>
      </c>
      <c r="K531" s="148"/>
      <c r="L531" s="149"/>
      <c r="M531" s="149"/>
      <c r="N531" s="148"/>
      <c r="O531" s="149"/>
      <c r="P531" s="149"/>
      <c r="Q531" s="148"/>
      <c r="R531" s="149"/>
      <c r="S531" s="149"/>
      <c r="T531" s="148"/>
      <c r="U531" s="149"/>
      <c r="V531" s="149"/>
      <c r="W531" s="149"/>
      <c r="X531" s="150">
        <f t="shared" si="1"/>
        <v>1.584367573</v>
      </c>
      <c r="Y531" s="150">
        <f t="shared" si="2"/>
        <v>-1.584367573</v>
      </c>
    </row>
    <row r="532" ht="15.75" customHeight="1">
      <c r="A532" s="119">
        <v>531.0</v>
      </c>
      <c r="B532" s="143" t="str">
        <f t="array" ref="B532">index(Systems!$A:$E,match($A532,Systems!$A:$A,),match(B$1,Systems!$2:$2,))&amp;if(not(isblank(index(Systems!$A:$E,match($A532,Systems!$A:$A,),match(Systems!$C$2,Systems!$2:$2,))))," ["&amp;index(Systems!$A:$E,match($A532,Systems!$A:$A,),match(Systems!$C$2,Systems!$2:$2,))&amp;"]",)</f>
        <v>Chenier</v>
      </c>
      <c r="C532" s="144">
        <f t="array" ref="C532">round((F532-average(I532,L532,O532,R532,U532))*X532+if($B532=$H532,0,iferror(average(vlookup({$H532,$K532,$N532,$Q532,$T532},$B:$D,column(B$1),0)),index(C:C,match($H532,$B:$B,)))),3)</f>
        <v>580.569</v>
      </c>
      <c r="D532" s="144">
        <f t="array" ref="D532">round((G532-average(J532,M532,P532,S532,V532))*Y532+if($B532=$H532,0,iferror(average(vlookup({$H532,$K532,$N532,$Q532,$T532},$B:$D,column(C$1),0)),index(D:D,match($H532,$B:$B,)))),3)</f>
        <v>-41.409</v>
      </c>
      <c r="E532" s="145">
        <v>2764.0</v>
      </c>
      <c r="F532" s="146">
        <v>1054.885</v>
      </c>
      <c r="G532" s="146">
        <v>432.226</v>
      </c>
      <c r="H532" s="147" t="s">
        <v>404</v>
      </c>
      <c r="I532" s="146">
        <v>688.449</v>
      </c>
      <c r="J532" s="146">
        <v>406.09</v>
      </c>
      <c r="K532" s="148"/>
      <c r="L532" s="149"/>
      <c r="M532" s="149"/>
      <c r="N532" s="148"/>
      <c r="O532" s="149"/>
      <c r="P532" s="149"/>
      <c r="Q532" s="148"/>
      <c r="R532" s="149"/>
      <c r="S532" s="149"/>
      <c r="T532" s="148"/>
      <c r="U532" s="149"/>
      <c r="V532" s="149"/>
      <c r="W532" s="149"/>
      <c r="X532" s="150">
        <f t="shared" si="1"/>
        <v>1.584367573</v>
      </c>
      <c r="Y532" s="150">
        <f t="shared" si="2"/>
        <v>-1.584367573</v>
      </c>
    </row>
    <row r="533" ht="15.75" customHeight="1">
      <c r="A533" s="119">
        <v>532.0</v>
      </c>
      <c r="B533" s="143" t="str">
        <f t="array" ref="B533">index(Systems!$A:$E,match($A533,Systems!$A:$A,),match(B$1,Systems!$2:$2,))&amp;if(not(isblank(index(Systems!$A:$E,match($A533,Systems!$A:$A,),match(Systems!$C$2,Systems!$2:$2,))))," ["&amp;index(Systems!$A:$E,match($A533,Systems!$A:$A,),match(Systems!$C$2,Systems!$2:$2,))&amp;"]",)</f>
        <v>Chennai</v>
      </c>
      <c r="C533" s="144">
        <f t="array" ref="C533">round((F533-average(I533,L533,O533,R533,U533))*X533+if($B533=$H533,0,iferror(average(vlookup({$H533,$K533,$N533,$Q533,$T533},$B:$D,column(B$1),0)),index(C:C,match($H533,$B:$B,)))),3)</f>
        <v>10.046</v>
      </c>
      <c r="D533" s="144">
        <f t="array" ref="D533">round((G533-average(J533,M533,P533,S533,V533))*Y533+if($B533=$H533,0,iferror(average(vlookup({$H533,$K533,$N533,$Q533,$T533},$B:$D,column(C$1),0)),index(D:D,match($H533,$B:$B,)))),3)</f>
        <v>-374.191</v>
      </c>
      <c r="E533" s="145">
        <v>2764.0</v>
      </c>
      <c r="F533" s="146">
        <v>694.79</v>
      </c>
      <c r="G533" s="146">
        <v>642.267</v>
      </c>
      <c r="H533" s="147" t="s">
        <v>404</v>
      </c>
      <c r="I533" s="146">
        <v>688.449</v>
      </c>
      <c r="J533" s="146">
        <v>406.09</v>
      </c>
      <c r="K533" s="148"/>
      <c r="L533" s="149"/>
      <c r="M533" s="149"/>
      <c r="N533" s="148"/>
      <c r="O533" s="149"/>
      <c r="P533" s="149"/>
      <c r="Q533" s="148"/>
      <c r="R533" s="149"/>
      <c r="S533" s="149"/>
      <c r="T533" s="148"/>
      <c r="U533" s="149"/>
      <c r="V533" s="149"/>
      <c r="W533" s="149"/>
      <c r="X533" s="150">
        <f t="shared" si="1"/>
        <v>1.584367573</v>
      </c>
      <c r="Y533" s="150">
        <f t="shared" si="2"/>
        <v>-1.584367573</v>
      </c>
    </row>
    <row r="534" ht="15.75" customHeight="1">
      <c r="A534" s="119">
        <v>533.0</v>
      </c>
      <c r="B534" s="143" t="str">
        <f t="array" ref="B534">index(Systems!$A:$E,match($A534,Systems!$A:$A,),match(B$1,Systems!$2:$2,))&amp;if(not(isblank(index(Systems!$A:$E,match($A534,Systems!$A:$A,),match(Systems!$C$2,Systems!$2:$2,))))," ["&amp;index(Systems!$A:$E,match($A534,Systems!$A:$A,),match(Systems!$C$2,Systems!$2:$2,))&amp;"]",)</f>
        <v>Cheriton</v>
      </c>
      <c r="C534" s="144">
        <f t="array" ref="C534">round((F534-average(I534,L534,O534,R534,U534))*X534+if($B534=$H534,0,iferror(average(vlookup({$H534,$K534,$N534,$Q534,$T534},$B:$D,column(B$1),0)),index(C:C,match($H534,$B:$B,)))),3)</f>
        <v>244.78</v>
      </c>
      <c r="D534" s="144">
        <f t="array" ref="D534">round((G534-average(J534,M534,P534,S534,V534))*Y534+if($B534=$H534,0,iferror(average(vlookup({$H534,$K534,$N534,$Q534,$T534},$B:$D,column(C$1),0)),index(D:D,match($H534,$B:$B,)))),3)</f>
        <v>328.533</v>
      </c>
      <c r="E534" s="145">
        <v>2764.0</v>
      </c>
      <c r="F534" s="146">
        <v>842.946</v>
      </c>
      <c r="G534" s="146">
        <v>198.731</v>
      </c>
      <c r="H534" s="147" t="s">
        <v>404</v>
      </c>
      <c r="I534" s="146">
        <v>688.449</v>
      </c>
      <c r="J534" s="146">
        <v>406.09</v>
      </c>
      <c r="K534" s="148"/>
      <c r="L534" s="149"/>
      <c r="M534" s="149"/>
      <c r="N534" s="148"/>
      <c r="O534" s="149"/>
      <c r="P534" s="149"/>
      <c r="Q534" s="148"/>
      <c r="R534" s="149"/>
      <c r="S534" s="149"/>
      <c r="T534" s="148"/>
      <c r="U534" s="149"/>
      <c r="V534" s="149"/>
      <c r="W534" s="149"/>
      <c r="X534" s="150">
        <f t="shared" si="1"/>
        <v>1.584367573</v>
      </c>
      <c r="Y534" s="150">
        <f t="shared" si="2"/>
        <v>-1.584367573</v>
      </c>
    </row>
    <row r="535" ht="15.75" customHeight="1">
      <c r="A535" s="119">
        <v>534.0</v>
      </c>
      <c r="B535" s="143" t="str">
        <f t="array" ref="B535">index(Systems!$A:$E,match($A535,Systems!$A:$A,),match(B$1,Systems!$2:$2,))&amp;if(not(isblank(index(Systems!$A:$E,match($A535,Systems!$A:$A,),match(Systems!$C$2,Systems!$2:$2,))))," ["&amp;index(Systems!$A:$E,match($A535,Systems!$A:$A,),match(Systems!$C$2,Systems!$2:$2,))&amp;"]",)</f>
        <v>Chertan</v>
      </c>
      <c r="C535" s="144">
        <f t="array" ref="C535">round((F535-average(I535,L535,O535,R535,U535))*X535+if($B535=$H535,0,iferror(average(vlookup({$H535,$K535,$N535,$Q535,$T535},$B:$D,column(B$1),0)),index(C:C,match($H535,$B:$B,)))),3)</f>
        <v>-74.708</v>
      </c>
      <c r="D535" s="144">
        <f t="array" ref="D535">round((G535-average(J535,M535,P535,S535,V535))*Y535+if($B535=$H535,0,iferror(average(vlookup({$H535,$K535,$N535,$Q535,$T535},$B:$D,column(C$1),0)),index(D:D,match($H535,$B:$B,)))),3)</f>
        <v>-15.558</v>
      </c>
      <c r="E535" s="145">
        <v>2764.0</v>
      </c>
      <c r="F535" s="146">
        <v>641.296</v>
      </c>
      <c r="G535" s="146">
        <v>415.91</v>
      </c>
      <c r="H535" s="147" t="s">
        <v>404</v>
      </c>
      <c r="I535" s="146">
        <v>688.449</v>
      </c>
      <c r="J535" s="146">
        <v>406.09</v>
      </c>
      <c r="K535" s="148"/>
      <c r="L535" s="149"/>
      <c r="M535" s="149"/>
      <c r="N535" s="148"/>
      <c r="O535" s="149"/>
      <c r="P535" s="149"/>
      <c r="Q535" s="148"/>
      <c r="R535" s="149"/>
      <c r="S535" s="149"/>
      <c r="T535" s="148"/>
      <c r="U535" s="149"/>
      <c r="V535" s="149"/>
      <c r="W535" s="149"/>
      <c r="X535" s="150">
        <f t="shared" si="1"/>
        <v>1.584367573</v>
      </c>
      <c r="Y535" s="150">
        <f t="shared" si="2"/>
        <v>-1.584367573</v>
      </c>
    </row>
    <row r="536" ht="15.75" customHeight="1">
      <c r="A536" s="119">
        <v>535.0</v>
      </c>
      <c r="B536" s="143" t="str">
        <f t="array" ref="B536">index(Systems!$A:$E,match($A536,Systems!$A:$A,),match(B$1,Systems!$2:$2,))&amp;if(not(isblank(index(Systems!$A:$E,match($A536,Systems!$A:$A,),match(Systems!$C$2,Systems!$2:$2,))))," ["&amp;index(Systems!$A:$E,match($A536,Systems!$A:$A,),match(Systems!$C$2,Systems!$2:$2,))&amp;"]",)</f>
        <v>Chesterton</v>
      </c>
      <c r="C536" s="144">
        <f t="array" ref="C536">round((F536-average(I536,L536,O536,R536,U536))*X536+if($B536=$H536,0,iferror(average(vlookup({$H536,$K536,$N536,$Q536,$T536},$B:$D,column(B$1),0)),index(C:C,match($H536,$B:$B,)))),3)</f>
        <v>115.619</v>
      </c>
      <c r="D536" s="144">
        <f t="array" ref="D536">round((G536-average(J536,M536,P536,S536,V536))*Y536+if($B536=$H536,0,iferror(average(vlookup({$H536,$K536,$N536,$Q536,$T536},$B:$D,column(C$1),0)),index(D:D,match($H536,$B:$B,)))),3)</f>
        <v>-71.037</v>
      </c>
      <c r="E536" s="145">
        <v>2764.0</v>
      </c>
      <c r="F536" s="146">
        <v>761.424</v>
      </c>
      <c r="G536" s="146">
        <v>450.926</v>
      </c>
      <c r="H536" s="147" t="s">
        <v>404</v>
      </c>
      <c r="I536" s="146">
        <v>688.449</v>
      </c>
      <c r="J536" s="146">
        <v>406.09</v>
      </c>
      <c r="K536" s="148"/>
      <c r="L536" s="149"/>
      <c r="M536" s="149"/>
      <c r="N536" s="148"/>
      <c r="O536" s="149"/>
      <c r="P536" s="149"/>
      <c r="Q536" s="148"/>
      <c r="R536" s="149"/>
      <c r="S536" s="149"/>
      <c r="T536" s="148"/>
      <c r="U536" s="149"/>
      <c r="V536" s="149"/>
      <c r="W536" s="149"/>
      <c r="X536" s="150">
        <f t="shared" si="1"/>
        <v>1.584367573</v>
      </c>
      <c r="Y536" s="150">
        <f t="shared" si="2"/>
        <v>-1.584367573</v>
      </c>
    </row>
    <row r="537" ht="15.75" customHeight="1">
      <c r="A537" s="119">
        <v>536.0</v>
      </c>
      <c r="B537" s="143" t="str">
        <f t="array" ref="B537">index(Systems!$A:$E,match($A537,Systems!$A:$A,),match(B$1,Systems!$2:$2,))&amp;if(not(isblank(index(Systems!$A:$E,match($A537,Systems!$A:$A,),match(Systems!$C$2,Systems!$2:$2,))))," ["&amp;index(Systems!$A:$E,match($A537,Systems!$A:$A,),match(Systems!$C$2,Systems!$2:$2,))&amp;"]",)</f>
        <v>Chhaprauli</v>
      </c>
      <c r="C537" s="144">
        <f t="array" ref="C537">round((F537-average(I537,L537,O537,R537,U537))*X537+if($B537=$H537,0,iferror(average(vlookup({$H537,$K537,$N537,$Q537,$T537},$B:$D,column(B$1),0)),index(C:C,match($H537,$B:$B,)))),3)</f>
        <v>-346.127</v>
      </c>
      <c r="D537" s="144">
        <f t="array" ref="D537">round((G537-average(J537,M537,P537,S537,V537))*Y537+if($B537=$H537,0,iferror(average(vlookup({$H537,$K537,$N537,$Q537,$T537},$B:$D,column(C$1),0)),index(D:D,match($H537,$B:$B,)))),3)</f>
        <v>219.417</v>
      </c>
      <c r="E537" s="145">
        <v>2764.0</v>
      </c>
      <c r="F537" s="146">
        <v>469.985</v>
      </c>
      <c r="G537" s="146">
        <v>267.601</v>
      </c>
      <c r="H537" s="147" t="s">
        <v>404</v>
      </c>
      <c r="I537" s="146">
        <v>688.449</v>
      </c>
      <c r="J537" s="146">
        <v>406.09</v>
      </c>
      <c r="K537" s="148"/>
      <c r="L537" s="149"/>
      <c r="M537" s="149"/>
      <c r="N537" s="148"/>
      <c r="O537" s="149"/>
      <c r="P537" s="149"/>
      <c r="Q537" s="148"/>
      <c r="R537" s="149"/>
      <c r="S537" s="149"/>
      <c r="T537" s="148"/>
      <c r="U537" s="149"/>
      <c r="V537" s="149"/>
      <c r="W537" s="149"/>
      <c r="X537" s="150">
        <f t="shared" si="1"/>
        <v>1.584367573</v>
      </c>
      <c r="Y537" s="150">
        <f t="shared" si="2"/>
        <v>-1.584367573</v>
      </c>
    </row>
    <row r="538" ht="15.75" customHeight="1">
      <c r="A538" s="119">
        <v>537.0</v>
      </c>
      <c r="B538" s="143" t="str">
        <f t="array" ref="B538">index(Systems!$A:$E,match($A538,Systems!$A:$A,),match(B$1,Systems!$2:$2,))&amp;if(not(isblank(index(Systems!$A:$E,match($A538,Systems!$A:$A,),match(Systems!$C$2,Systems!$2:$2,))))," ["&amp;index(Systems!$A:$E,match($A538,Systems!$A:$A,),match(Systems!$C$2,Systems!$2:$2,))&amp;"]",)</f>
        <v>Chiavenna</v>
      </c>
      <c r="C538" s="144">
        <f t="array" ref="C538">round((F538-average(I538,L538,O538,R538,U538))*X538+if($B538=$H538,0,iferror(average(vlookup({$H538,$K538,$N538,$Q538,$T538},$B:$D,column(B$1),0)),index(C:C,match($H538,$B:$B,)))),3)</f>
        <v>-380.518</v>
      </c>
      <c r="D538" s="144">
        <f t="array" ref="D538">round((G538-average(J538,M538,P538,S538,V538))*Y538+if($B538=$H538,0,iferror(average(vlookup({$H538,$K538,$N538,$Q538,$T538},$B:$D,column(C$1),0)),index(D:D,match($H538,$B:$B,)))),3)</f>
        <v>88.355</v>
      </c>
      <c r="E538" s="145">
        <v>2764.0</v>
      </c>
      <c r="F538" s="146">
        <v>448.279</v>
      </c>
      <c r="G538" s="146">
        <v>350.323</v>
      </c>
      <c r="H538" s="147" t="s">
        <v>404</v>
      </c>
      <c r="I538" s="146">
        <v>688.449</v>
      </c>
      <c r="J538" s="146">
        <v>406.09</v>
      </c>
      <c r="K538" s="148"/>
      <c r="L538" s="149"/>
      <c r="M538" s="149"/>
      <c r="N538" s="148"/>
      <c r="O538" s="149"/>
      <c r="P538" s="149"/>
      <c r="Q538" s="148"/>
      <c r="R538" s="149"/>
      <c r="S538" s="149"/>
      <c r="T538" s="148"/>
      <c r="U538" s="149"/>
      <c r="V538" s="149"/>
      <c r="W538" s="149"/>
      <c r="X538" s="150">
        <f t="shared" si="1"/>
        <v>1.584367573</v>
      </c>
      <c r="Y538" s="150">
        <f t="shared" si="2"/>
        <v>-1.584367573</v>
      </c>
    </row>
    <row r="539" ht="15.75" customHeight="1">
      <c r="A539" s="119">
        <v>538.0</v>
      </c>
      <c r="B539" s="143" t="str">
        <f t="array" ref="B539">index(Systems!$A:$E,match($A539,Systems!$A:$A,),match(B$1,Systems!$2:$2,))&amp;if(not(isblank(index(Systems!$A:$E,match($A539,Systems!$A:$A,),match(Systems!$C$2,Systems!$2:$2,))))," ["&amp;index(Systems!$A:$E,match($A539,Systems!$A:$A,),match(Systems!$C$2,Systems!$2:$2,))&amp;"]",)</f>
        <v>Chichibu</v>
      </c>
      <c r="C539" s="144">
        <f t="array" ref="C539">round((F539-average(I539,L539,O539,R539,U539))*X539+if($B539=$H539,0,iferror(average(vlookup({$H539,$K539,$N539,$Q539,$T539},$B:$D,column(B$1),0)),index(C:C,match($H539,$B:$B,)))),3)</f>
        <v>90.467</v>
      </c>
      <c r="D539" s="144">
        <f t="array" ref="D539">round((G539-average(J539,M539,P539,S539,V539))*Y539+if($B539=$H539,0,iferror(average(vlookup({$H539,$K539,$N539,$Q539,$T539},$B:$D,column(C$1),0)),index(D:D,match($H539,$B:$B,)))),3)</f>
        <v>74.914</v>
      </c>
      <c r="E539" s="145">
        <v>2764.0</v>
      </c>
      <c r="F539" s="146">
        <v>745.549</v>
      </c>
      <c r="G539" s="146">
        <v>358.807</v>
      </c>
      <c r="H539" s="147" t="s">
        <v>404</v>
      </c>
      <c r="I539" s="146">
        <v>688.449</v>
      </c>
      <c r="J539" s="146">
        <v>406.09</v>
      </c>
      <c r="K539" s="148"/>
      <c r="L539" s="149"/>
      <c r="M539" s="149"/>
      <c r="N539" s="148"/>
      <c r="O539" s="149"/>
      <c r="P539" s="149"/>
      <c r="Q539" s="148"/>
      <c r="R539" s="149"/>
      <c r="S539" s="149"/>
      <c r="T539" s="148"/>
      <c r="U539" s="149"/>
      <c r="V539" s="149"/>
      <c r="W539" s="149"/>
      <c r="X539" s="150">
        <f t="shared" si="1"/>
        <v>1.584367573</v>
      </c>
      <c r="Y539" s="150">
        <f t="shared" si="2"/>
        <v>-1.584367573</v>
      </c>
    </row>
    <row r="540" ht="15.75" customHeight="1">
      <c r="A540" s="119">
        <v>539.0</v>
      </c>
      <c r="B540" s="143" t="str">
        <f t="array" ref="B540">index(Systems!$A:$E,match($A540,Systems!$A:$A,),match(B$1,Systems!$2:$2,))&amp;if(not(isblank(index(Systems!$A:$E,match($A540,Systems!$A:$A,),match(Systems!$C$2,Systems!$2:$2,))))," ["&amp;index(Systems!$A:$E,match($A540,Systems!$A:$A,),match(Systems!$C$2,Systems!$2:$2,))&amp;"]",)</f>
        <v>Chillon</v>
      </c>
      <c r="C540" s="144">
        <f t="array" ref="C540">round((F540-average(I540,L540,O540,R540,U540))*X540+if($B540=$H540,0,iferror(average(vlookup({$H540,$K540,$N540,$Q540,$T540},$B:$D,column(B$1),0)),index(C:C,match($H540,$B:$B,)))),3)</f>
        <v>227.851</v>
      </c>
      <c r="D540" s="144">
        <f t="array" ref="D540">round((G540-average(J540,M540,P540,S540,V540))*Y540+if($B540=$H540,0,iferror(average(vlookup({$H540,$K540,$N540,$Q540,$T540},$B:$D,column(C$1),0)),index(D:D,match($H540,$B:$B,)))),3)</f>
        <v>-242.96</v>
      </c>
      <c r="E540" s="145">
        <v>2764.0</v>
      </c>
      <c r="F540" s="146">
        <v>832.261</v>
      </c>
      <c r="G540" s="146">
        <v>559.438</v>
      </c>
      <c r="H540" s="147" t="s">
        <v>404</v>
      </c>
      <c r="I540" s="146">
        <v>688.449</v>
      </c>
      <c r="J540" s="146">
        <v>406.09</v>
      </c>
      <c r="K540" s="148"/>
      <c r="L540" s="149"/>
      <c r="M540" s="149"/>
      <c r="N540" s="148"/>
      <c r="O540" s="149"/>
      <c r="P540" s="149"/>
      <c r="Q540" s="148"/>
      <c r="R540" s="149"/>
      <c r="S540" s="149"/>
      <c r="T540" s="148"/>
      <c r="U540" s="149"/>
      <c r="V540" s="149"/>
      <c r="W540" s="149"/>
      <c r="X540" s="150">
        <f t="shared" si="1"/>
        <v>1.584367573</v>
      </c>
      <c r="Y540" s="150">
        <f t="shared" si="2"/>
        <v>-1.584367573</v>
      </c>
    </row>
    <row r="541" ht="15.75" customHeight="1">
      <c r="A541" s="119">
        <v>540.0</v>
      </c>
      <c r="B541" s="143" t="str">
        <f t="array" ref="B541">index(Systems!$A:$E,match($A541,Systems!$A:$A,),match(B$1,Systems!$2:$2,))&amp;if(not(isblank(index(Systems!$A:$E,match($A541,Systems!$A:$A,),match(Systems!$C$2,Systems!$2:$2,))))," ["&amp;index(Systems!$A:$E,match($A541,Systems!$A:$A,),match(Systems!$C$2,Systems!$2:$2,))&amp;"]",)</f>
        <v>Chilung</v>
      </c>
      <c r="C541" s="144">
        <f t="array" ref="C541">round((F541-average(I541,L541,O541,R541,U541))*X541+if($B541=$H541,0,iferror(average(vlookup({$H541,$K541,$N541,$Q541,$T541},$B:$D,column(B$1),0)),index(C:C,match($H541,$B:$B,)))),3)</f>
        <v>-123.603</v>
      </c>
      <c r="D541" s="144">
        <f t="array" ref="D541">round((G541-average(J541,M541,P541,S541,V541))*Y541+if($B541=$H541,0,iferror(average(vlookup({$H541,$K541,$N541,$Q541,$T541},$B:$D,column(C$1),0)),index(D:D,match($H541,$B:$B,)))),3)</f>
        <v>-247.142</v>
      </c>
      <c r="E541" s="145">
        <v>2764.0</v>
      </c>
      <c r="F541" s="146">
        <v>610.435</v>
      </c>
      <c r="G541" s="146">
        <v>562.078</v>
      </c>
      <c r="H541" s="147" t="s">
        <v>404</v>
      </c>
      <c r="I541" s="146">
        <v>688.449</v>
      </c>
      <c r="J541" s="146">
        <v>406.09</v>
      </c>
      <c r="K541" s="148"/>
      <c r="L541" s="149"/>
      <c r="M541" s="149"/>
      <c r="N541" s="148"/>
      <c r="O541" s="149"/>
      <c r="P541" s="149"/>
      <c r="Q541" s="148"/>
      <c r="R541" s="149"/>
      <c r="S541" s="149"/>
      <c r="T541" s="148"/>
      <c r="U541" s="149"/>
      <c r="V541" s="149"/>
      <c r="W541" s="149"/>
      <c r="X541" s="150">
        <f t="shared" si="1"/>
        <v>1.584367573</v>
      </c>
      <c r="Y541" s="150">
        <f t="shared" si="2"/>
        <v>-1.584367573</v>
      </c>
    </row>
    <row r="542" ht="15.75" customHeight="1">
      <c r="A542" s="119">
        <v>541.0</v>
      </c>
      <c r="B542" s="143" t="str">
        <f t="array" ref="B542">index(Systems!$A:$E,match($A542,Systems!$A:$A,),match(B$1,Systems!$2:$2,))&amp;if(not(isblank(index(Systems!$A:$E,match($A542,Systems!$A:$A,),match(Systems!$C$2,Systems!$2:$2,))))," ["&amp;index(Systems!$A:$E,match($A542,Systems!$A:$A,),match(Systems!$C$2,Systems!$2:$2,))&amp;"]",)</f>
        <v>Chimpaw</v>
      </c>
      <c r="C542" s="144">
        <f t="array" ref="C542">round((F542-average(I542,L542,O542,R542,U542))*X542+if($B542=$H542,0,iferror(average(vlookup({$H542,$K542,$N542,$Q542,$T542},$B:$D,column(B$1),0)),index(C:C,match($H542,$B:$B,)))),3)</f>
        <v>45.162</v>
      </c>
      <c r="D542" s="144">
        <f t="array" ref="D542">round((G542-average(J542,M542,P542,S542,V542))*Y542+if($B542=$H542,0,iferror(average(vlookup({$H542,$K542,$N542,$Q542,$T542},$B:$D,column(C$1),0)),index(D:D,match($H542,$B:$B,)))),3)</f>
        <v>154.465</v>
      </c>
      <c r="E542" s="145">
        <v>2764.0</v>
      </c>
      <c r="F542" s="146">
        <v>716.954</v>
      </c>
      <c r="G542" s="146">
        <v>308.597</v>
      </c>
      <c r="H542" s="147" t="s">
        <v>404</v>
      </c>
      <c r="I542" s="146">
        <v>688.449</v>
      </c>
      <c r="J542" s="146">
        <v>406.09</v>
      </c>
      <c r="K542" s="148"/>
      <c r="L542" s="149"/>
      <c r="M542" s="149"/>
      <c r="N542" s="148"/>
      <c r="O542" s="149"/>
      <c r="P542" s="149"/>
      <c r="Q542" s="148"/>
      <c r="R542" s="149"/>
      <c r="S542" s="149"/>
      <c r="T542" s="148"/>
      <c r="U542" s="149"/>
      <c r="V542" s="149"/>
      <c r="W542" s="149"/>
      <c r="X542" s="150">
        <f t="shared" si="1"/>
        <v>1.584367573</v>
      </c>
      <c r="Y542" s="150">
        <f t="shared" si="2"/>
        <v>-1.584367573</v>
      </c>
    </row>
    <row r="543" ht="15.75" customHeight="1">
      <c r="A543" s="119">
        <v>542.0</v>
      </c>
      <c r="B543" s="143" t="str">
        <f t="array" ref="B543">index(Systems!$A:$E,match($A543,Systems!$A:$A,),match(B$1,Systems!$2:$2,))&amp;if(not(isblank(index(Systems!$A:$E,match($A543,Systems!$A:$A,),match(Systems!$C$2,Systems!$2:$2,))))," ["&amp;index(Systems!$A:$E,match($A543,Systems!$A:$A,),match(Systems!$C$2,Systems!$2:$2,))&amp;"]",)</f>
        <v>Chinmen Tao</v>
      </c>
      <c r="C543" s="144">
        <f t="array" ref="C543">round((F543-average(I543,L543,O543,R543,U543))*X543+if($B543=$H543,0,iferror(average(vlookup({$H543,$K543,$N543,$Q543,$T543},$B:$D,column(B$1),0)),index(C:C,match($H543,$B:$B,)))),3)</f>
        <v>341.208</v>
      </c>
      <c r="D543" s="144">
        <f t="array" ref="D543">round((G543-average(J543,M543,P543,S543,V543))*Y543+if($B543=$H543,0,iferror(average(vlookup({$H543,$K543,$N543,$Q543,$T543},$B:$D,column(C$1),0)),index(D:D,match($H543,$B:$B,)))),3)</f>
        <v>215.537</v>
      </c>
      <c r="E543" s="145">
        <v>2764.0</v>
      </c>
      <c r="F543" s="146">
        <v>903.808</v>
      </c>
      <c r="G543" s="146">
        <v>270.05</v>
      </c>
      <c r="H543" s="147" t="s">
        <v>404</v>
      </c>
      <c r="I543" s="146">
        <v>688.449</v>
      </c>
      <c r="J543" s="146">
        <v>406.09</v>
      </c>
      <c r="K543" s="148"/>
      <c r="L543" s="149"/>
      <c r="M543" s="149"/>
      <c r="N543" s="148"/>
      <c r="O543" s="149"/>
      <c r="P543" s="149"/>
      <c r="Q543" s="148"/>
      <c r="R543" s="149"/>
      <c r="S543" s="149"/>
      <c r="T543" s="148"/>
      <c r="U543" s="149"/>
      <c r="V543" s="149"/>
      <c r="W543" s="149"/>
      <c r="X543" s="150">
        <f t="shared" si="1"/>
        <v>1.584367573</v>
      </c>
      <c r="Y543" s="150">
        <f t="shared" si="2"/>
        <v>-1.584367573</v>
      </c>
    </row>
    <row r="544" ht="15.75" customHeight="1">
      <c r="A544" s="119">
        <v>543.0</v>
      </c>
      <c r="B544" s="143" t="str">
        <f t="array" ref="B544">index(Systems!$A:$E,match($A544,Systems!$A:$A,),match(B$1,Systems!$2:$2,))&amp;if(not(isblank(index(Systems!$A:$E,match($A544,Systems!$A:$A,),match(Systems!$C$2,Systems!$2:$2,))))," ["&amp;index(Systems!$A:$E,match($A544,Systems!$A:$A,),match(Systems!$C$2,Systems!$2:$2,))&amp;"]",)</f>
        <v>Chirala</v>
      </c>
      <c r="C544" s="144">
        <f t="array" ref="C544">round((F544-average(I544,L544,O544,R544,U544))*X544+if($B544=$H544,0,iferror(average(vlookup({$H544,$K544,$N544,$Q544,$T544},$B:$D,column(B$1),0)),index(C:C,match($H544,$B:$B,)))),3)</f>
        <v>385.662</v>
      </c>
      <c r="D544" s="144">
        <f t="array" ref="D544">round((G544-average(J544,M544,P544,S544,V544))*Y544+if($B544=$H544,0,iferror(average(vlookup({$H544,$K544,$N544,$Q544,$T544},$B:$D,column(C$1),0)),index(D:D,match($H544,$B:$B,)))),3)</f>
        <v>240.871</v>
      </c>
      <c r="E544" s="145">
        <v>2764.0</v>
      </c>
      <c r="F544" s="146">
        <v>931.866</v>
      </c>
      <c r="G544" s="146">
        <v>254.06</v>
      </c>
      <c r="H544" s="147" t="s">
        <v>404</v>
      </c>
      <c r="I544" s="146">
        <v>688.449</v>
      </c>
      <c r="J544" s="146">
        <v>406.09</v>
      </c>
      <c r="K544" s="148"/>
      <c r="L544" s="149"/>
      <c r="M544" s="149"/>
      <c r="N544" s="148"/>
      <c r="O544" s="149"/>
      <c r="P544" s="149"/>
      <c r="Q544" s="148"/>
      <c r="R544" s="149"/>
      <c r="S544" s="149"/>
      <c r="T544" s="148"/>
      <c r="U544" s="149"/>
      <c r="V544" s="149"/>
      <c r="W544" s="149"/>
      <c r="X544" s="150">
        <f t="shared" si="1"/>
        <v>1.584367573</v>
      </c>
      <c r="Y544" s="150">
        <f t="shared" si="2"/>
        <v>-1.584367573</v>
      </c>
    </row>
    <row r="545" ht="15.75" customHeight="1">
      <c r="A545" s="119">
        <v>544.0</v>
      </c>
      <c r="B545" s="143" t="str">
        <f t="array" ref="B545">index(Systems!$A:$E,match($A545,Systems!$A:$A,),match(B$1,Systems!$2:$2,))&amp;if(not(isblank(index(Systems!$A:$E,match($A545,Systems!$A:$A,),match(Systems!$C$2,Systems!$2:$2,))))," ["&amp;index(Systems!$A:$E,match($A545,Systems!$A:$A,),match(Systems!$C$2,Systems!$2:$2,))&amp;"]",)</f>
        <v>Chirikof</v>
      </c>
      <c r="C545" s="144">
        <f t="array" ref="C545">round((F545-average(I545,L545,O545,R545,U545))*X545+if($B545=$H545,0,iferror(average(vlookup({$H545,$K545,$N545,$Q545,$T545},$B:$D,column(B$1),0)),index(C:C,match($H545,$B:$B,)))),3)</f>
        <v>335.799</v>
      </c>
      <c r="D545" s="144">
        <f t="array" ref="D545">round((G545-average(J545,M545,P545,S545,V545))*Y545+if($B545=$H545,0,iferror(average(vlookup({$H545,$K545,$N545,$Q545,$T545},$B:$D,column(C$1),0)),index(D:D,match($H545,$B:$B,)))),3)</f>
        <v>-233.463</v>
      </c>
      <c r="E545" s="145">
        <v>2764.0</v>
      </c>
      <c r="F545" s="146">
        <v>900.394</v>
      </c>
      <c r="G545" s="146">
        <v>553.444</v>
      </c>
      <c r="H545" s="147" t="s">
        <v>404</v>
      </c>
      <c r="I545" s="146">
        <v>688.449</v>
      </c>
      <c r="J545" s="146">
        <v>406.09</v>
      </c>
      <c r="K545" s="148"/>
      <c r="L545" s="149"/>
      <c r="M545" s="149"/>
      <c r="N545" s="148"/>
      <c r="O545" s="149"/>
      <c r="P545" s="149"/>
      <c r="Q545" s="148"/>
      <c r="R545" s="149"/>
      <c r="S545" s="149"/>
      <c r="T545" s="148"/>
      <c r="U545" s="149"/>
      <c r="V545" s="149"/>
      <c r="W545" s="149"/>
      <c r="X545" s="150">
        <f t="shared" si="1"/>
        <v>1.584367573</v>
      </c>
      <c r="Y545" s="150">
        <f t="shared" si="2"/>
        <v>-1.584367573</v>
      </c>
    </row>
    <row r="546" ht="15.75" customHeight="1">
      <c r="A546" s="119">
        <v>545.0</v>
      </c>
      <c r="B546" s="143" t="str">
        <f t="array" ref="B546">index(Systems!$A:$E,match($A546,Systems!$A:$A,),match(B$1,Systems!$2:$2,))&amp;if(not(isblank(index(Systems!$A:$E,match($A546,Systems!$A:$A,),match(Systems!$C$2,Systems!$2:$2,))))," ["&amp;index(Systems!$A:$E,match($A546,Systems!$A:$A,),match(Systems!$C$2,Systems!$2:$2,))&amp;"]",)</f>
        <v>Chisholm [Elgin (2878+)]</v>
      </c>
      <c r="C546" s="144">
        <f t="array" ref="C546">round((F546-average(I546,L546,O546,R546,U546))*X546+if($B546=$H546,0,iferror(average(vlookup({$H546,$K546,$N546,$Q546,$T546},$B:$D,column(B$1),0)),index(C:C,match($H546,$B:$B,)))),3)</f>
        <v>1.54</v>
      </c>
      <c r="D546" s="144">
        <f t="array" ref="D546">round((G546-average(J546,M546,P546,S546,V546))*Y546+if($B546=$H546,0,iferror(average(vlookup({$H546,$K546,$N546,$Q546,$T546},$B:$D,column(C$1),0)),index(D:D,match($H546,$B:$B,)))),3)</f>
        <v>-50.974</v>
      </c>
      <c r="E546" s="145">
        <v>2764.0</v>
      </c>
      <c r="F546" s="146">
        <v>689.421</v>
      </c>
      <c r="G546" s="146">
        <v>438.263</v>
      </c>
      <c r="H546" s="147" t="s">
        <v>404</v>
      </c>
      <c r="I546" s="146">
        <v>688.449</v>
      </c>
      <c r="J546" s="146">
        <v>406.09</v>
      </c>
      <c r="K546" s="148"/>
      <c r="L546" s="149"/>
      <c r="M546" s="149"/>
      <c r="N546" s="148"/>
      <c r="O546" s="149"/>
      <c r="P546" s="149"/>
      <c r="Q546" s="148"/>
      <c r="R546" s="149"/>
      <c r="S546" s="149"/>
      <c r="T546" s="148"/>
      <c r="U546" s="149"/>
      <c r="V546" s="149"/>
      <c r="W546" s="149"/>
      <c r="X546" s="150">
        <f t="shared" si="1"/>
        <v>1.584367573</v>
      </c>
      <c r="Y546" s="150">
        <f t="shared" si="2"/>
        <v>-1.584367573</v>
      </c>
    </row>
    <row r="547" ht="15.75" customHeight="1">
      <c r="A547" s="119">
        <v>546.0</v>
      </c>
      <c r="B547" s="143" t="str">
        <f t="array" ref="B547">index(Systems!$A:$E,match($A547,Systems!$A:$A,),match(B$1,Systems!$2:$2,))&amp;if(not(isblank(index(Systems!$A:$E,match($A547,Systems!$A:$A,),match(Systems!$C$2,Systems!$2:$2,))))," ["&amp;index(Systems!$A:$E,match($A547,Systems!$A:$A,),match(Systems!$C$2,Systems!$2:$2,))&amp;"]",)</f>
        <v>Chita</v>
      </c>
      <c r="C547" s="144">
        <f t="array" ref="C547">round((F547-average(I547,L547,O547,R547,U547))*X547+if($B547=$H547,0,iferror(average(vlookup({$H547,$K547,$N547,$Q547,$T547},$B:$D,column(B$1),0)),index(C:C,match($H547,$B:$B,)))),3)</f>
        <v>-489.077</v>
      </c>
      <c r="D547" s="144">
        <f t="array" ref="D547">round((G547-average(J547,M547,P547,S547,V547))*Y547+if($B547=$H547,0,iferror(average(vlookup({$H547,$K547,$N547,$Q547,$T547},$B:$D,column(C$1),0)),index(D:D,match($H547,$B:$B,)))),3)</f>
        <v>290.188</v>
      </c>
      <c r="E547" s="145">
        <v>2764.0</v>
      </c>
      <c r="F547" s="146">
        <v>379.76</v>
      </c>
      <c r="G547" s="146">
        <v>222.933</v>
      </c>
      <c r="H547" s="147" t="s">
        <v>404</v>
      </c>
      <c r="I547" s="146">
        <v>688.449</v>
      </c>
      <c r="J547" s="146">
        <v>406.09</v>
      </c>
      <c r="K547" s="148"/>
      <c r="L547" s="149"/>
      <c r="M547" s="149"/>
      <c r="N547" s="148"/>
      <c r="O547" s="149"/>
      <c r="P547" s="149"/>
      <c r="Q547" s="148"/>
      <c r="R547" s="149"/>
      <c r="S547" s="149"/>
      <c r="T547" s="148"/>
      <c r="U547" s="149"/>
      <c r="V547" s="149"/>
      <c r="W547" s="149"/>
      <c r="X547" s="150">
        <f t="shared" si="1"/>
        <v>1.584367573</v>
      </c>
      <c r="Y547" s="150">
        <f t="shared" si="2"/>
        <v>-1.584367573</v>
      </c>
    </row>
    <row r="548" ht="15.75" customHeight="1">
      <c r="A548" s="119">
        <v>547.0</v>
      </c>
      <c r="B548" s="143" t="str">
        <f t="array" ref="B548">index(Systems!$A:$E,match($A548,Systems!$A:$A,),match(B$1,Systems!$2:$2,))&amp;if(not(isblank(index(Systems!$A:$E,match($A548,Systems!$A:$A,),match(Systems!$C$2,Systems!$2:$2,))))," ["&amp;index(Systems!$A:$E,match($A548,Systems!$A:$A,),match(Systems!$C$2,Systems!$2:$2,))&amp;"]",)</f>
        <v>Chitwan</v>
      </c>
      <c r="C548" s="144">
        <f t="array" ref="C548">round((F548-average(I548,L548,O548,R548,U548))*X548+if($B548=$H548,0,iferror(average(vlookup({$H548,$K548,$N548,$Q548,$T548},$B:$D,column(B$1),0)),index(C:C,match($H548,$B:$B,)))),3)</f>
        <v>18.749</v>
      </c>
      <c r="D548" s="144">
        <f t="array" ref="D548">round((G548-average(J548,M548,P548,S548,V548))*Y548+if($B548=$H548,0,iferror(average(vlookup({$H548,$K548,$N548,$Q548,$T548},$B:$D,column(C$1),0)),index(D:D,match($H548,$B:$B,)))),3)</f>
        <v>-172.42</v>
      </c>
      <c r="E548" s="145">
        <v>2764.0</v>
      </c>
      <c r="F548" s="146">
        <v>700.283</v>
      </c>
      <c r="G548" s="146">
        <v>514.916</v>
      </c>
      <c r="H548" s="147" t="s">
        <v>404</v>
      </c>
      <c r="I548" s="146">
        <v>688.449</v>
      </c>
      <c r="J548" s="146">
        <v>406.09</v>
      </c>
      <c r="K548" s="148"/>
      <c r="L548" s="149"/>
      <c r="M548" s="149"/>
      <c r="N548" s="148"/>
      <c r="O548" s="149"/>
      <c r="P548" s="149"/>
      <c r="Q548" s="148"/>
      <c r="R548" s="149"/>
      <c r="S548" s="149"/>
      <c r="T548" s="148"/>
      <c r="U548" s="149"/>
      <c r="V548" s="149"/>
      <c r="W548" s="149"/>
      <c r="X548" s="150">
        <f t="shared" si="1"/>
        <v>1.584367573</v>
      </c>
      <c r="Y548" s="150">
        <f t="shared" si="2"/>
        <v>-1.584367573</v>
      </c>
    </row>
    <row r="549" ht="15.75" customHeight="1">
      <c r="A549" s="119">
        <v>548.0</v>
      </c>
      <c r="B549" s="143" t="str">
        <f t="array" ref="B549">index(Systems!$A:$E,match($A549,Systems!$A:$A,),match(B$1,Systems!$2:$2,))&amp;if(not(isblank(index(Systems!$A:$E,match($A549,Systems!$A:$A,),match(Systems!$C$2,Systems!$2:$2,))))," ["&amp;index(Systems!$A:$E,match($A549,Systems!$A:$A,),match(Systems!$C$2,Systems!$2:$2,))&amp;"]",)</f>
        <v>Choex</v>
      </c>
      <c r="C549" s="144">
        <f t="array" ref="C549">round((F549-average(I549,L549,O549,R549,U549))*X549+if($B549=$H549,0,iferror(average(vlookup({$H549,$K549,$N549,$Q549,$T549},$B:$D,column(B$1),0)),index(C:C,match($H549,$B:$B,)))),3)</f>
        <v>-454.406</v>
      </c>
      <c r="D549" s="144">
        <f t="array" ref="D549">round((G549-average(J549,M549,P549,S549,V549))*Y549+if($B549=$H549,0,iferror(average(vlookup({$H549,$K549,$N549,$Q549,$T549},$B:$D,column(C$1),0)),index(D:D,match($H549,$B:$B,)))),3)</f>
        <v>-44.649</v>
      </c>
      <c r="E549" s="145">
        <v>2764.0</v>
      </c>
      <c r="F549" s="146">
        <v>401.643</v>
      </c>
      <c r="G549" s="146">
        <v>434.271</v>
      </c>
      <c r="H549" s="147" t="s">
        <v>404</v>
      </c>
      <c r="I549" s="146">
        <v>688.449</v>
      </c>
      <c r="J549" s="146">
        <v>406.09</v>
      </c>
      <c r="K549" s="148"/>
      <c r="L549" s="149"/>
      <c r="M549" s="149"/>
      <c r="N549" s="148"/>
      <c r="O549" s="149"/>
      <c r="P549" s="149"/>
      <c r="Q549" s="148"/>
      <c r="R549" s="149"/>
      <c r="S549" s="149"/>
      <c r="T549" s="148"/>
      <c r="U549" s="149"/>
      <c r="V549" s="149"/>
      <c r="W549" s="149"/>
      <c r="X549" s="150">
        <f t="shared" si="1"/>
        <v>1.584367573</v>
      </c>
      <c r="Y549" s="150">
        <f t="shared" si="2"/>
        <v>-1.584367573</v>
      </c>
    </row>
    <row r="550" ht="15.75" customHeight="1">
      <c r="A550" s="119">
        <v>549.0</v>
      </c>
      <c r="B550" s="143" t="str">
        <f t="array" ref="B550">index(Systems!$A:$E,match($A550,Systems!$A:$A,),match(B$1,Systems!$2:$2,))&amp;if(not(isblank(index(Systems!$A:$E,match($A550,Systems!$A:$A,),match(Systems!$C$2,Systems!$2:$2,))))," ["&amp;index(Systems!$A:$E,match($A550,Systems!$A:$A,),match(Systems!$C$2,Systems!$2:$2,))&amp;"]",)</f>
        <v>Cholame</v>
      </c>
      <c r="C550" s="144">
        <f t="array" ref="C550">round((F550-average(I550,L550,O550,R550,U550))*X550+if($B550=$H550,0,iferror(average(vlookup({$H550,$K550,$N550,$Q550,$T550},$B:$D,column(B$1),0)),index(C:C,match($H550,$B:$B,)))),3)</f>
        <v>202.397</v>
      </c>
      <c r="D550" s="144">
        <f t="array" ref="D550">round((G550-average(J550,M550,P550,S550,V550))*Y550+if($B550=$H550,0,iferror(average(vlookup({$H550,$K550,$N550,$Q550,$T550},$B:$D,column(C$1),0)),index(D:D,match($H550,$B:$B,)))),3)</f>
        <v>-31.328</v>
      </c>
      <c r="E550" s="145">
        <v>2764.0</v>
      </c>
      <c r="F550" s="146">
        <v>816.195</v>
      </c>
      <c r="G550" s="146">
        <v>425.863</v>
      </c>
      <c r="H550" s="147" t="s">
        <v>404</v>
      </c>
      <c r="I550" s="146">
        <v>688.449</v>
      </c>
      <c r="J550" s="146">
        <v>406.09</v>
      </c>
      <c r="K550" s="148"/>
      <c r="L550" s="149"/>
      <c r="M550" s="149"/>
      <c r="N550" s="148"/>
      <c r="O550" s="149"/>
      <c r="P550" s="149"/>
      <c r="Q550" s="148"/>
      <c r="R550" s="149"/>
      <c r="S550" s="149"/>
      <c r="T550" s="148"/>
      <c r="U550" s="149"/>
      <c r="V550" s="149"/>
      <c r="W550" s="149"/>
      <c r="X550" s="150">
        <f t="shared" si="1"/>
        <v>1.584367573</v>
      </c>
      <c r="Y550" s="150">
        <f t="shared" si="2"/>
        <v>-1.584367573</v>
      </c>
    </row>
    <row r="551" ht="15.75" customHeight="1">
      <c r="A551" s="119">
        <v>550.0</v>
      </c>
      <c r="B551" s="143" t="str">
        <f t="array" ref="B551">index(Systems!$A:$E,match($A551,Systems!$A:$A,),match(B$1,Systems!$2:$2,))&amp;if(not(isblank(index(Systems!$A:$E,match($A551,Systems!$A:$A,),match(Systems!$C$2,Systems!$2:$2,))))," ["&amp;index(Systems!$A:$E,match($A551,Systems!$A:$A,),match(Systems!$C$2,Systems!$2:$2,))&amp;"]",)</f>
        <v>Chorley</v>
      </c>
      <c r="C551" s="144">
        <f t="array" ref="C551">round((F551-average(I551,L551,O551,R551,U551))*X551+if($B551=$H551,0,iferror(average(vlookup({$H551,$K551,$N551,$Q551,$T551},$B:$D,column(B$1),0)),index(C:C,match($H551,$B:$B,)))),3)</f>
        <v>332.933</v>
      </c>
      <c r="D551" s="144">
        <f t="array" ref="D551">round((G551-average(J551,M551,P551,S551,V551))*Y551+if($B551=$H551,0,iferror(average(vlookup({$H551,$K551,$N551,$Q551,$T551},$B:$D,column(C$1),0)),index(D:D,match($H551,$B:$B,)))),3)</f>
        <v>379.684</v>
      </c>
      <c r="E551" s="145">
        <v>2764.0</v>
      </c>
      <c r="F551" s="146">
        <v>898.585</v>
      </c>
      <c r="G551" s="146">
        <v>166.446</v>
      </c>
      <c r="H551" s="147" t="s">
        <v>404</v>
      </c>
      <c r="I551" s="146">
        <v>688.449</v>
      </c>
      <c r="J551" s="146">
        <v>406.09</v>
      </c>
      <c r="K551" s="148"/>
      <c r="L551" s="149"/>
      <c r="M551" s="149"/>
      <c r="N551" s="148"/>
      <c r="O551" s="149"/>
      <c r="P551" s="149"/>
      <c r="Q551" s="148"/>
      <c r="R551" s="149"/>
      <c r="S551" s="149"/>
      <c r="T551" s="148"/>
      <c r="U551" s="149"/>
      <c r="V551" s="149"/>
      <c r="W551" s="149"/>
      <c r="X551" s="150">
        <f t="shared" si="1"/>
        <v>1.584367573</v>
      </c>
      <c r="Y551" s="150">
        <f t="shared" si="2"/>
        <v>-1.584367573</v>
      </c>
    </row>
    <row r="552" ht="15.75" customHeight="1">
      <c r="A552" s="119">
        <v>551.0</v>
      </c>
      <c r="B552" s="143" t="str">
        <f t="array" ref="B552">index(Systems!$A:$E,match($A552,Systems!$A:$A,),match(B$1,Systems!$2:$2,))&amp;if(not(isblank(index(Systems!$A:$E,match($A552,Systems!$A:$A,),match(Systems!$C$2,Systems!$2:$2,))))," ["&amp;index(Systems!$A:$E,match($A552,Systems!$A:$A,),match(Systems!$C$2,Systems!$2:$2,))&amp;"]",)</f>
        <v>Chota</v>
      </c>
      <c r="C552" s="144">
        <f t="array" ref="C552">round((F552-average(I552,L552,O552,R552,U552))*X552+if($B552=$H552,0,iferror(average(vlookup({$H552,$K552,$N552,$Q552,$T552},$B:$D,column(B$1),0)),index(C:C,match($H552,$B:$B,)))),3)</f>
        <v>186.624</v>
      </c>
      <c r="D552" s="144">
        <f t="array" ref="D552">round((G552-average(J552,M552,P552,S552,V552))*Y552+if($B552=$H552,0,iferror(average(vlookup({$H552,$K552,$N552,$Q552,$T552},$B:$D,column(C$1),0)),index(D:D,match($H552,$B:$B,)))),3)</f>
        <v>-21.95</v>
      </c>
      <c r="E552" s="145">
        <v>2764.0</v>
      </c>
      <c r="F552" s="146">
        <v>806.24</v>
      </c>
      <c r="G552" s="146">
        <v>419.944</v>
      </c>
      <c r="H552" s="147" t="s">
        <v>404</v>
      </c>
      <c r="I552" s="146">
        <v>688.449</v>
      </c>
      <c r="J552" s="146">
        <v>406.09</v>
      </c>
      <c r="K552" s="148"/>
      <c r="L552" s="149"/>
      <c r="M552" s="149"/>
      <c r="N552" s="148"/>
      <c r="O552" s="149"/>
      <c r="P552" s="149"/>
      <c r="Q552" s="148"/>
      <c r="R552" s="149"/>
      <c r="S552" s="149"/>
      <c r="T552" s="148"/>
      <c r="U552" s="149"/>
      <c r="V552" s="149"/>
      <c r="W552" s="149"/>
      <c r="X552" s="150">
        <f t="shared" si="1"/>
        <v>1.584367573</v>
      </c>
      <c r="Y552" s="150">
        <f t="shared" si="2"/>
        <v>-1.584367573</v>
      </c>
    </row>
    <row r="553" ht="15.75" customHeight="1">
      <c r="A553" s="119">
        <v>552.0</v>
      </c>
      <c r="B553" s="143" t="str">
        <f t="array" ref="B553">index(Systems!$A:$E,match($A553,Systems!$A:$A,),match(B$1,Systems!$2:$2,))&amp;if(not(isblank(index(Systems!$A:$E,match($A553,Systems!$A:$A,),match(Systems!$C$2,Systems!$2:$2,))))," ["&amp;index(Systems!$A:$E,match($A553,Systems!$A:$A,),match(Systems!$C$2,Systems!$2:$2,))&amp;"]",)</f>
        <v>Choudrant</v>
      </c>
      <c r="C553" s="144">
        <f t="array" ref="C553">round((F553-average(I553,L553,O553,R553,U553))*X553+if($B553=$H553,0,iferror(average(vlookup({$H553,$K553,$N553,$Q553,$T553},$B:$D,column(B$1),0)),index(C:C,match($H553,$B:$B,)))),3)</f>
        <v>336.035</v>
      </c>
      <c r="D553" s="144">
        <f t="array" ref="D553">round((G553-average(J553,M553,P553,S553,V553))*Y553+if($B553=$H553,0,iferror(average(vlookup({$H553,$K553,$N553,$Q553,$T553},$B:$D,column(C$1),0)),index(D:D,match($H553,$B:$B,)))),3)</f>
        <v>56.042</v>
      </c>
      <c r="E553" s="145">
        <v>2764.0</v>
      </c>
      <c r="F553" s="146">
        <v>900.543</v>
      </c>
      <c r="G553" s="146">
        <v>370.718</v>
      </c>
      <c r="H553" s="147" t="s">
        <v>404</v>
      </c>
      <c r="I553" s="146">
        <v>688.449</v>
      </c>
      <c r="J553" s="146">
        <v>406.09</v>
      </c>
      <c r="K553" s="148"/>
      <c r="L553" s="149"/>
      <c r="M553" s="149"/>
      <c r="N553" s="148"/>
      <c r="O553" s="149"/>
      <c r="P553" s="149"/>
      <c r="Q553" s="148"/>
      <c r="R553" s="149"/>
      <c r="S553" s="149"/>
      <c r="T553" s="148"/>
      <c r="U553" s="149"/>
      <c r="V553" s="149"/>
      <c r="W553" s="149"/>
      <c r="X553" s="150">
        <f t="shared" si="1"/>
        <v>1.584367573</v>
      </c>
      <c r="Y553" s="150">
        <f t="shared" si="2"/>
        <v>-1.584367573</v>
      </c>
    </row>
    <row r="554" ht="15.75" customHeight="1">
      <c r="A554" s="119">
        <v>553.0</v>
      </c>
      <c r="B554" s="143" t="str">
        <f t="array" ref="B554">index(Systems!$A:$E,match($A554,Systems!$A:$A,),match(B$1,Systems!$2:$2,))&amp;if(not(isblank(index(Systems!$A:$E,match($A554,Systems!$A:$A,),match(Systems!$C$2,Systems!$2:$2,))))," ["&amp;index(Systems!$A:$E,match($A554,Systems!$A:$A,),match(Systems!$C$2,Systems!$2:$2,))&amp;"]",)</f>
        <v>Chouli</v>
      </c>
      <c r="C554" s="144">
        <f t="array" ref="C554">round((F554-average(I554,L554,O554,R554,U554))*X554+if($B554=$H554,0,iferror(average(vlookup({$H554,$K554,$N554,$Q554,$T554},$B:$D,column(B$1),0)),index(C:C,match($H554,$B:$B,)))),3)</f>
        <v>169.583</v>
      </c>
      <c r="D554" s="144">
        <f t="array" ref="D554">round((G554-average(J554,M554,P554,S554,V554))*Y554+if($B554=$H554,0,iferror(average(vlookup({$H554,$K554,$N554,$Q554,$T554},$B:$D,column(C$1),0)),index(D:D,match($H554,$B:$B,)))),3)</f>
        <v>-287.756</v>
      </c>
      <c r="E554" s="145">
        <v>2764.0</v>
      </c>
      <c r="F554" s="146">
        <v>795.484</v>
      </c>
      <c r="G554" s="146">
        <v>587.712</v>
      </c>
      <c r="H554" s="147" t="s">
        <v>404</v>
      </c>
      <c r="I554" s="146">
        <v>688.449</v>
      </c>
      <c r="J554" s="146">
        <v>406.09</v>
      </c>
      <c r="K554" s="148"/>
      <c r="L554" s="149"/>
      <c r="M554" s="149"/>
      <c r="N554" s="148"/>
      <c r="O554" s="149"/>
      <c r="P554" s="149"/>
      <c r="Q554" s="148"/>
      <c r="R554" s="149"/>
      <c r="S554" s="149"/>
      <c r="T554" s="148"/>
      <c r="U554" s="149"/>
      <c r="V554" s="149"/>
      <c r="W554" s="149"/>
      <c r="X554" s="150">
        <f t="shared" si="1"/>
        <v>1.584367573</v>
      </c>
      <c r="Y554" s="150">
        <f t="shared" si="2"/>
        <v>-1.584367573</v>
      </c>
    </row>
    <row r="555" ht="15.75" customHeight="1">
      <c r="A555" s="119">
        <v>554.0</v>
      </c>
      <c r="B555" s="143" t="str">
        <f t="array" ref="B555">index(Systems!$A:$E,match($A555,Systems!$A:$A,),match(B$1,Systems!$2:$2,))&amp;if(not(isblank(index(Systems!$A:$E,match($A555,Systems!$A:$A,),match(Systems!$C$2,Systems!$2:$2,))))," ["&amp;index(Systems!$A:$E,match($A555,Systems!$A:$A,),match(Systems!$C$2,Systems!$2:$2,))&amp;"]",)</f>
        <v>Christiania</v>
      </c>
      <c r="C555" s="144">
        <f t="array" ref="C555">round((F555-average(I555,L555,O555,R555,U555))*X555+if($B555=$H555,0,iferror(average(vlookup({$H555,$K555,$N555,$Q555,$T555},$B:$D,column(B$1),0)),index(C:C,match($H555,$B:$B,)))),3)</f>
        <v>17.531</v>
      </c>
      <c r="D555" s="144">
        <f t="array" ref="D555">round((G555-average(J555,M555,P555,S555,V555))*Y555+if($B555=$H555,0,iferror(average(vlookup({$H555,$K555,$N555,$Q555,$T555},$B:$D,column(C$1),0)),index(D:D,match($H555,$B:$B,)))),3)</f>
        <v>366.005</v>
      </c>
      <c r="E555" s="145">
        <v>2764.0</v>
      </c>
      <c r="F555" s="146">
        <v>699.514</v>
      </c>
      <c r="G555" s="146">
        <v>175.08</v>
      </c>
      <c r="H555" s="147" t="s">
        <v>404</v>
      </c>
      <c r="I555" s="146">
        <v>688.449</v>
      </c>
      <c r="J555" s="146">
        <v>406.09</v>
      </c>
      <c r="K555" s="148"/>
      <c r="L555" s="149"/>
      <c r="M555" s="149"/>
      <c r="N555" s="148"/>
      <c r="O555" s="149"/>
      <c r="P555" s="149"/>
      <c r="Q555" s="148"/>
      <c r="R555" s="149"/>
      <c r="S555" s="149"/>
      <c r="T555" s="148"/>
      <c r="U555" s="149"/>
      <c r="V555" s="149"/>
      <c r="W555" s="149"/>
      <c r="X555" s="150">
        <f t="shared" si="1"/>
        <v>1.584367573</v>
      </c>
      <c r="Y555" s="150">
        <f t="shared" si="2"/>
        <v>-1.584367573</v>
      </c>
    </row>
    <row r="556" ht="15.75" customHeight="1">
      <c r="A556" s="119">
        <v>555.0</v>
      </c>
      <c r="B556" s="143" t="str">
        <f t="array" ref="B556">index(Systems!$A:$E,match($A556,Systems!$A:$A,),match(B$1,Systems!$2:$2,))&amp;if(not(isblank(index(Systems!$A:$E,match($A556,Systems!$A:$A,),match(Systems!$C$2,Systems!$2:$2,))))," ["&amp;index(Systems!$A:$E,match($A556,Systems!$A:$A,),match(Systems!$C$2,Systems!$2:$2,))&amp;"]",)</f>
        <v>Chukchi [Chukchi III]</v>
      </c>
      <c r="C556" s="144">
        <f t="array" ref="C556">round((F556-average(I556,L556,O556,R556,U556))*X556+if($B556=$H556,0,iferror(average(vlookup({$H556,$K556,$N556,$Q556,$T556},$B:$D,column(B$1),0)),index(C:C,match($H556,$B:$B,)))),3)</f>
        <v>-180.694</v>
      </c>
      <c r="D556" s="144">
        <f t="array" ref="D556">round((G556-average(J556,M556,P556,S556,V556))*Y556+if($B556=$H556,0,iferror(average(vlookup({$H556,$K556,$N556,$Q556,$T556},$B:$D,column(C$1),0)),index(D:D,match($H556,$B:$B,)))),3)</f>
        <v>90.425</v>
      </c>
      <c r="E556" s="145">
        <v>2764.0</v>
      </c>
      <c r="F556" s="146">
        <v>574.401</v>
      </c>
      <c r="G556" s="146">
        <v>349.017</v>
      </c>
      <c r="H556" s="147" t="s">
        <v>404</v>
      </c>
      <c r="I556" s="146">
        <v>688.449</v>
      </c>
      <c r="J556" s="146">
        <v>406.09</v>
      </c>
      <c r="K556" s="148"/>
      <c r="L556" s="149"/>
      <c r="M556" s="149"/>
      <c r="N556" s="148"/>
      <c r="O556" s="149"/>
      <c r="P556" s="149"/>
      <c r="Q556" s="148"/>
      <c r="R556" s="149"/>
      <c r="S556" s="149"/>
      <c r="T556" s="148"/>
      <c r="U556" s="149"/>
      <c r="V556" s="149"/>
      <c r="W556" s="149"/>
      <c r="X556" s="150">
        <f t="shared" si="1"/>
        <v>1.584367573</v>
      </c>
      <c r="Y556" s="150">
        <f t="shared" si="2"/>
        <v>-1.584367573</v>
      </c>
    </row>
    <row r="557" ht="15.75" customHeight="1">
      <c r="A557" s="119">
        <v>556.0</v>
      </c>
      <c r="B557" s="143" t="str">
        <f t="array" ref="B557">index(Systems!$A:$E,match($A557,Systems!$A:$A,),match(B$1,Systems!$2:$2,))&amp;if(not(isblank(index(Systems!$A:$E,match($A557,Systems!$A:$A,),match(Systems!$C$2,Systems!$2:$2,))))," ["&amp;index(Systems!$A:$E,match($A557,Systems!$A:$A,),match(Systems!$C$2,Systems!$2:$2,))&amp;"]",)</f>
        <v>Chupadero</v>
      </c>
      <c r="C557" s="144">
        <f t="array" ref="C557">round((F557-average(I557,L557,O557,R557,U557))*X557+if($B557=$H557,0,iferror(average(vlookup({$H557,$K557,$N557,$Q557,$T557},$B:$D,column(B$1),0)),index(C:C,match($H557,$B:$B,)))),3)</f>
        <v>227.989</v>
      </c>
      <c r="D557" s="144">
        <f t="array" ref="D557">round((G557-average(J557,M557,P557,S557,V557))*Y557+if($B557=$H557,0,iferror(average(vlookup({$H557,$K557,$N557,$Q557,$T557},$B:$D,column(C$1),0)),index(D:D,match($H557,$B:$B,)))),3)</f>
        <v>379.415</v>
      </c>
      <c r="E557" s="145">
        <v>2764.0</v>
      </c>
      <c r="F557" s="146">
        <v>832.348</v>
      </c>
      <c r="G557" s="146">
        <v>166.616</v>
      </c>
      <c r="H557" s="147" t="s">
        <v>404</v>
      </c>
      <c r="I557" s="146">
        <v>688.449</v>
      </c>
      <c r="J557" s="146">
        <v>406.09</v>
      </c>
      <c r="K557" s="148"/>
      <c r="L557" s="149"/>
      <c r="M557" s="149"/>
      <c r="N557" s="148"/>
      <c r="O557" s="149"/>
      <c r="P557" s="149"/>
      <c r="Q557" s="148"/>
      <c r="R557" s="149"/>
      <c r="S557" s="149"/>
      <c r="T557" s="148"/>
      <c r="U557" s="149"/>
      <c r="V557" s="149"/>
      <c r="W557" s="149"/>
      <c r="X557" s="150">
        <f t="shared" si="1"/>
        <v>1.584367573</v>
      </c>
      <c r="Y557" s="150">
        <f t="shared" si="2"/>
        <v>-1.584367573</v>
      </c>
    </row>
    <row r="558" ht="15.75" customHeight="1">
      <c r="A558" s="119">
        <v>557.0</v>
      </c>
      <c r="B558" s="143" t="str">
        <f t="array" ref="B558">index(Systems!$A:$E,match($A558,Systems!$A:$A,),match(B$1,Systems!$2:$2,))&amp;if(not(isblank(index(Systems!$A:$E,match($A558,Systems!$A:$A,),match(Systems!$C$2,Systems!$2:$2,))))," ["&amp;index(Systems!$A:$E,match($A558,Systems!$A:$A,),match(Systems!$C$2,Systems!$2:$2,))&amp;"]",)</f>
        <v>Ciampino</v>
      </c>
      <c r="C558" s="144">
        <f t="array" ref="C558">round((F558-average(I558,L558,O558,R558,U558))*X558+if($B558=$H558,0,iferror(average(vlookup({$H558,$K558,$N558,$Q558,$T558},$B:$D,column(B$1),0)),index(C:C,match($H558,$B:$B,)))),3)</f>
        <v>-331.454</v>
      </c>
      <c r="D558" s="144">
        <f t="array" ref="D558">round((G558-average(J558,M558,P558,S558,V558))*Y558+if($B558=$H558,0,iferror(average(vlookup({$H558,$K558,$N558,$Q558,$T558},$B:$D,column(C$1),0)),index(D:D,match($H558,$B:$B,)))),3)</f>
        <v>166.945</v>
      </c>
      <c r="E558" s="145">
        <v>2764.0</v>
      </c>
      <c r="F558" s="146">
        <v>479.246</v>
      </c>
      <c r="G558" s="146">
        <v>300.72</v>
      </c>
      <c r="H558" s="147" t="s">
        <v>404</v>
      </c>
      <c r="I558" s="146">
        <v>688.449</v>
      </c>
      <c r="J558" s="146">
        <v>406.09</v>
      </c>
      <c r="K558" s="148"/>
      <c r="L558" s="149"/>
      <c r="M558" s="149"/>
      <c r="N558" s="148"/>
      <c r="O558" s="149"/>
      <c r="P558" s="149"/>
      <c r="Q558" s="148"/>
      <c r="R558" s="149"/>
      <c r="S558" s="149"/>
      <c r="T558" s="148"/>
      <c r="U558" s="149"/>
      <c r="V558" s="149"/>
      <c r="W558" s="149"/>
      <c r="X558" s="150">
        <f t="shared" si="1"/>
        <v>1.584367573</v>
      </c>
      <c r="Y558" s="150">
        <f t="shared" si="2"/>
        <v>-1.584367573</v>
      </c>
    </row>
    <row r="559" ht="15.75" customHeight="1">
      <c r="A559" s="119">
        <v>558.0</v>
      </c>
      <c r="B559" s="143" t="str">
        <f t="array" ref="B559">index(Systems!$A:$E,match($A559,Systems!$A:$A,),match(B$1,Systems!$2:$2,))&amp;if(not(isblank(index(Systems!$A:$E,match($A559,Systems!$A:$A,),match(Systems!$C$2,Systems!$2:$2,))))," ["&amp;index(Systems!$A:$E,match($A559,Systems!$A:$A,),match(Systems!$C$2,Systems!$2:$2,))&amp;"]",)</f>
        <v>Cilvituk</v>
      </c>
      <c r="C559" s="144">
        <f t="array" ref="C559">round((F559-average(I559,L559,O559,R559,U559))*X559+if($B559=$H559,0,iferror(average(vlookup({$H559,$K559,$N559,$Q559,$T559},$B:$D,column(B$1),0)),index(C:C,match($H559,$B:$B,)))),3)</f>
        <v>-493.401</v>
      </c>
      <c r="D559" s="144">
        <f t="array" ref="D559">round((G559-average(J559,M559,P559,S559,V559))*Y559+if($B559=$H559,0,iferror(average(vlookup({$H559,$K559,$N559,$Q559,$T559},$B:$D,column(C$1),0)),index(D:D,match($H559,$B:$B,)))),3)</f>
        <v>225.665</v>
      </c>
      <c r="E559" s="145">
        <v>2764.0</v>
      </c>
      <c r="F559" s="146">
        <v>377.031</v>
      </c>
      <c r="G559" s="146">
        <v>263.658</v>
      </c>
      <c r="H559" s="147" t="s">
        <v>404</v>
      </c>
      <c r="I559" s="146">
        <v>688.449</v>
      </c>
      <c r="J559" s="146">
        <v>406.09</v>
      </c>
      <c r="K559" s="148"/>
      <c r="L559" s="149"/>
      <c r="M559" s="149"/>
      <c r="N559" s="148"/>
      <c r="O559" s="149"/>
      <c r="P559" s="149"/>
      <c r="Q559" s="148"/>
      <c r="R559" s="149"/>
      <c r="S559" s="149"/>
      <c r="T559" s="148"/>
      <c r="U559" s="149"/>
      <c r="V559" s="149"/>
      <c r="W559" s="149"/>
      <c r="X559" s="150">
        <f t="shared" si="1"/>
        <v>1.584367573</v>
      </c>
      <c r="Y559" s="150">
        <f t="shared" si="2"/>
        <v>-1.584367573</v>
      </c>
    </row>
    <row r="560" ht="15.75" customHeight="1">
      <c r="A560" s="119">
        <v>559.0</v>
      </c>
      <c r="B560" s="143" t="str">
        <f t="array" ref="B560">index(Systems!$A:$E,match($A560,Systems!$A:$A,),match(B$1,Systems!$2:$2,))&amp;if(not(isblank(index(Systems!$A:$E,match($A560,Systems!$A:$A,),match(Systems!$C$2,Systems!$2:$2,))))," ["&amp;index(Systems!$A:$E,match($A560,Systems!$A:$A,),match(Systems!$C$2,Systems!$2:$2,))&amp;"]",)</f>
        <v>Cimeron</v>
      </c>
      <c r="C560" s="144">
        <f t="array" ref="C560">round((F560-average(I560,L560,O560,R560,U560))*X560+if($B560=$H560,0,iferror(average(vlookup({$H560,$K560,$N560,$Q560,$T560},$B:$D,column(B$1),0)),index(C:C,match($H560,$B:$B,)))),3)</f>
        <v>362.649</v>
      </c>
      <c r="D560" s="144">
        <f t="array" ref="D560">round((G560-average(J560,M560,P560,S560,V560))*Y560+if($B560=$H560,0,iferror(average(vlookup({$H560,$K560,$N560,$Q560,$T560},$B:$D,column(C$1),0)),index(D:D,match($H560,$B:$B,)))),3)</f>
        <v>83.967</v>
      </c>
      <c r="E560" s="145">
        <v>2764.0</v>
      </c>
      <c r="F560" s="146">
        <v>917.341</v>
      </c>
      <c r="G560" s="146">
        <v>353.093</v>
      </c>
      <c r="H560" s="147" t="s">
        <v>404</v>
      </c>
      <c r="I560" s="146">
        <v>688.449</v>
      </c>
      <c r="J560" s="146">
        <v>406.09</v>
      </c>
      <c r="K560" s="148"/>
      <c r="L560" s="149"/>
      <c r="M560" s="149"/>
      <c r="N560" s="148"/>
      <c r="O560" s="149"/>
      <c r="P560" s="149"/>
      <c r="Q560" s="148"/>
      <c r="R560" s="149"/>
      <c r="S560" s="149"/>
      <c r="T560" s="148"/>
      <c r="U560" s="149"/>
      <c r="V560" s="149"/>
      <c r="W560" s="149"/>
      <c r="X560" s="150">
        <f t="shared" si="1"/>
        <v>1.584367573</v>
      </c>
      <c r="Y560" s="150">
        <f t="shared" si="2"/>
        <v>-1.584367573</v>
      </c>
    </row>
    <row r="561" ht="15.75" customHeight="1">
      <c r="A561" s="119">
        <v>560.0</v>
      </c>
      <c r="B561" s="143" t="str">
        <f t="array" ref="B561">index(Systems!$A:$E,match($A561,Systems!$A:$A,),match(B$1,Systems!$2:$2,))&amp;if(not(isblank(index(Systems!$A:$E,match($A561,Systems!$A:$A,),match(Systems!$C$2,Systems!$2:$2,))))," ["&amp;index(Systems!$A:$E,match($A561,Systems!$A:$A,),match(Systems!$C$2,Systems!$2:$2,))&amp;"]",)</f>
        <v>Ciotat</v>
      </c>
      <c r="C561" s="144">
        <f t="array" ref="C561">round((F561-average(I561,L561,O561,R561,U561))*X561+if($B561=$H561,0,iferror(average(vlookup({$H561,$K561,$N561,$Q561,$T561},$B:$D,column(B$1),0)),index(C:C,match($H561,$B:$B,)))),3)</f>
        <v>-154.626</v>
      </c>
      <c r="D561" s="144">
        <f t="array" ref="D561">round((G561-average(J561,M561,P561,S561,V561))*Y561+if($B561=$H561,0,iferror(average(vlookup({$H561,$K561,$N561,$Q561,$T561},$B:$D,column(C$1),0)),index(D:D,match($H561,$B:$B,)))),3)</f>
        <v>74.397</v>
      </c>
      <c r="E561" s="145">
        <v>2764.0</v>
      </c>
      <c r="F561" s="146">
        <v>590.854</v>
      </c>
      <c r="G561" s="146">
        <v>359.133</v>
      </c>
      <c r="H561" s="147" t="s">
        <v>404</v>
      </c>
      <c r="I561" s="146">
        <v>688.449</v>
      </c>
      <c r="J561" s="146">
        <v>406.09</v>
      </c>
      <c r="K561" s="148"/>
      <c r="L561" s="149"/>
      <c r="M561" s="149"/>
      <c r="N561" s="148"/>
      <c r="O561" s="149"/>
      <c r="P561" s="149"/>
      <c r="Q561" s="148"/>
      <c r="R561" s="149"/>
      <c r="S561" s="149"/>
      <c r="T561" s="148"/>
      <c r="U561" s="149"/>
      <c r="V561" s="149"/>
      <c r="W561" s="149"/>
      <c r="X561" s="150">
        <f t="shared" si="1"/>
        <v>1.584367573</v>
      </c>
      <c r="Y561" s="150">
        <f t="shared" si="2"/>
        <v>-1.584367573</v>
      </c>
    </row>
    <row r="562" ht="15.75" customHeight="1">
      <c r="A562" s="119">
        <v>561.0</v>
      </c>
      <c r="B562" s="143" t="str">
        <f t="array" ref="B562">index(Systems!$A:$E,match($A562,Systems!$A:$A,),match(B$1,Systems!$2:$2,))&amp;if(not(isblank(index(Systems!$A:$E,match($A562,Systems!$A:$A,),match(Systems!$C$2,Systems!$2:$2,))))," ["&amp;index(Systems!$A:$E,match($A562,Systems!$A:$A,),match(Systems!$C$2,Systems!$2:$2,))&amp;"]",)</f>
        <v>Circinus</v>
      </c>
      <c r="C562" s="144">
        <f t="array" ref="C562">round((F562-average(I562,L562,O562,R562,U562))*X562+if($B562=$H562,0,iferror(average(vlookup({$H562,$K562,$N562,$Q562,$T562},$B:$D,column(B$1),0)),index(C:C,match($H562,$B:$B,)))),3)</f>
        <v>-388.555</v>
      </c>
      <c r="D562" s="144">
        <f t="array" ref="D562">round((G562-average(J562,M562,P562,S562,V562))*Y562+if($B562=$H562,0,iferror(average(vlookup({$H562,$K562,$N562,$Q562,$T562},$B:$D,column(C$1),0)),index(D:D,match($H562,$B:$B,)))),3)</f>
        <v>-66.824</v>
      </c>
      <c r="E562" s="145">
        <v>2764.0</v>
      </c>
      <c r="F562" s="146">
        <v>443.206</v>
      </c>
      <c r="G562" s="146">
        <v>448.267</v>
      </c>
      <c r="H562" s="147" t="s">
        <v>404</v>
      </c>
      <c r="I562" s="146">
        <v>688.449</v>
      </c>
      <c r="J562" s="146">
        <v>406.09</v>
      </c>
      <c r="K562" s="148"/>
      <c r="L562" s="149"/>
      <c r="M562" s="149"/>
      <c r="N562" s="148"/>
      <c r="O562" s="149"/>
      <c r="P562" s="149"/>
      <c r="Q562" s="148"/>
      <c r="R562" s="149"/>
      <c r="S562" s="149"/>
      <c r="T562" s="148"/>
      <c r="U562" s="149"/>
      <c r="V562" s="149"/>
      <c r="W562" s="149"/>
      <c r="X562" s="150">
        <f t="shared" si="1"/>
        <v>1.584367573</v>
      </c>
      <c r="Y562" s="150">
        <f t="shared" si="2"/>
        <v>-1.584367573</v>
      </c>
    </row>
    <row r="563" ht="15.75" customHeight="1">
      <c r="A563" s="119">
        <v>562.0</v>
      </c>
      <c r="B563" s="143" t="str">
        <f t="array" ref="B563">index(Systems!$A:$E,match($A563,Systems!$A:$A,),match(B$1,Systems!$2:$2,))&amp;if(not(isblank(index(Systems!$A:$E,match($A563,Systems!$A:$A,),match(Systems!$C$2,Systems!$2:$2,))))," ["&amp;index(Systems!$A:$E,match($A563,Systems!$A:$A,),match(Systems!$C$2,Systems!$2:$2,))&amp;"]",)</f>
        <v>Cirebon</v>
      </c>
      <c r="C563" s="144">
        <f t="array" ref="C563">round((F563-average(I563,L563,O563,R563,U563))*X563+if($B563=$H563,0,iferror(average(vlookup({$H563,$K563,$N563,$Q563,$T563},$B:$D,column(B$1),0)),index(C:C,match($H563,$B:$B,)))),3)</f>
        <v>-147.094</v>
      </c>
      <c r="D563" s="144">
        <f t="array" ref="D563">round((G563-average(J563,M563,P563,S563,V563))*Y563+if($B563=$H563,0,iferror(average(vlookup({$H563,$K563,$N563,$Q563,$T563},$B:$D,column(C$1),0)),index(D:D,match($H563,$B:$B,)))),3)</f>
        <v>-263.197</v>
      </c>
      <c r="E563" s="145">
        <v>2764.0</v>
      </c>
      <c r="F563" s="146">
        <v>595.608</v>
      </c>
      <c r="G563" s="146">
        <v>572.211</v>
      </c>
      <c r="H563" s="147" t="s">
        <v>404</v>
      </c>
      <c r="I563" s="146">
        <v>688.449</v>
      </c>
      <c r="J563" s="146">
        <v>406.09</v>
      </c>
      <c r="K563" s="148"/>
      <c r="L563" s="149"/>
      <c r="M563" s="149"/>
      <c r="N563" s="148"/>
      <c r="O563" s="149"/>
      <c r="P563" s="149"/>
      <c r="Q563" s="148"/>
      <c r="R563" s="149"/>
      <c r="S563" s="149"/>
      <c r="T563" s="148"/>
      <c r="U563" s="149"/>
      <c r="V563" s="149"/>
      <c r="W563" s="149"/>
      <c r="X563" s="150">
        <f t="shared" si="1"/>
        <v>1.584367573</v>
      </c>
      <c r="Y563" s="150">
        <f t="shared" si="2"/>
        <v>-1.584367573</v>
      </c>
    </row>
    <row r="564" ht="15.75" customHeight="1">
      <c r="A564" s="119">
        <v>563.0</v>
      </c>
      <c r="B564" s="143" t="str">
        <f t="array" ref="B564">index(Systems!$A:$E,match($A564,Systems!$A:$A,),match(B$1,Systems!$2:$2,))&amp;if(not(isblank(index(Systems!$A:$E,match($A564,Systems!$A:$A,),match(Systems!$C$2,Systems!$2:$2,))))," ["&amp;index(Systems!$A:$E,match($A564,Systems!$A:$A,),match(Systems!$C$2,Systems!$2:$2,))&amp;"]",)</f>
        <v>Claxton</v>
      </c>
      <c r="C564" s="144">
        <f t="array" ref="C564">round((F564-average(I564,L564,O564,R564,U564))*X564+if($B564=$H564,0,iferror(average(vlookup({$H564,$K564,$N564,$Q564,$T564},$B:$D,column(B$1),0)),index(C:C,match($H564,$B:$B,)))),3)</f>
        <v>15.497</v>
      </c>
      <c r="D564" s="144">
        <f t="array" ref="D564">round((G564-average(J564,M564,P564,S564,V564))*Y564+if($B564=$H564,0,iferror(average(vlookup({$H564,$K564,$N564,$Q564,$T564},$B:$D,column(C$1),0)),index(D:D,match($H564,$B:$B,)))),3)</f>
        <v>-264.185</v>
      </c>
      <c r="E564" s="145">
        <v>2764.0</v>
      </c>
      <c r="F564" s="146">
        <v>698.23</v>
      </c>
      <c r="G564" s="146">
        <v>572.835</v>
      </c>
      <c r="H564" s="147" t="s">
        <v>404</v>
      </c>
      <c r="I564" s="146">
        <v>688.449</v>
      </c>
      <c r="J564" s="146">
        <v>406.09</v>
      </c>
      <c r="K564" s="148"/>
      <c r="L564" s="149"/>
      <c r="M564" s="149"/>
      <c r="N564" s="148"/>
      <c r="O564" s="149"/>
      <c r="P564" s="149"/>
      <c r="Q564" s="148"/>
      <c r="R564" s="149"/>
      <c r="S564" s="149"/>
      <c r="T564" s="148"/>
      <c r="U564" s="149"/>
      <c r="V564" s="149"/>
      <c r="W564" s="149"/>
      <c r="X564" s="150">
        <f t="shared" si="1"/>
        <v>1.584367573</v>
      </c>
      <c r="Y564" s="150">
        <f t="shared" si="2"/>
        <v>-1.584367573</v>
      </c>
    </row>
    <row r="565" ht="15.75" customHeight="1">
      <c r="A565" s="119">
        <v>564.0</v>
      </c>
      <c r="B565" s="143" t="str">
        <f t="array" ref="B565">index(Systems!$A:$E,match($A565,Systems!$A:$A,),match(B$1,Systems!$2:$2,))&amp;if(not(isblank(index(Systems!$A:$E,match($A565,Systems!$A:$A,),match(Systems!$C$2,Systems!$2:$2,))))," ["&amp;index(Systems!$A:$E,match($A565,Systems!$A:$A,),match(Systems!$C$2,Systems!$2:$2,))&amp;"]",)</f>
        <v>Claybrooke</v>
      </c>
      <c r="C565" s="144">
        <f t="array" ref="C565">round((F565-average(I565,L565,O565,R565,U565))*X565+if($B565=$H565,0,iferror(average(vlookup({$H565,$K565,$N565,$Q565,$T565},$B:$D,column(B$1),0)),index(C:C,match($H565,$B:$B,)))),3)</f>
        <v>-51.972</v>
      </c>
      <c r="D565" s="144">
        <f t="array" ref="D565">round((G565-average(J565,M565,P565,S565,V565))*Y565+if($B565=$H565,0,iferror(average(vlookup({$H565,$K565,$N565,$Q565,$T565},$B:$D,column(C$1),0)),index(D:D,match($H565,$B:$B,)))),3)</f>
        <v>-369.147</v>
      </c>
      <c r="E565" s="145">
        <v>2764.0</v>
      </c>
      <c r="F565" s="146">
        <v>655.646</v>
      </c>
      <c r="G565" s="146">
        <v>639.083</v>
      </c>
      <c r="H565" s="147" t="s">
        <v>404</v>
      </c>
      <c r="I565" s="146">
        <v>688.449</v>
      </c>
      <c r="J565" s="146">
        <v>406.09</v>
      </c>
      <c r="K565" s="148"/>
      <c r="L565" s="149"/>
      <c r="M565" s="149"/>
      <c r="N565" s="148"/>
      <c r="O565" s="149"/>
      <c r="P565" s="149"/>
      <c r="Q565" s="148"/>
      <c r="R565" s="149"/>
      <c r="S565" s="149"/>
      <c r="T565" s="148"/>
      <c r="U565" s="149"/>
      <c r="V565" s="149"/>
      <c r="W565" s="149"/>
      <c r="X565" s="150">
        <f t="shared" si="1"/>
        <v>1.584367573</v>
      </c>
      <c r="Y565" s="150">
        <f t="shared" si="2"/>
        <v>-1.584367573</v>
      </c>
    </row>
    <row r="566" ht="15.75" customHeight="1">
      <c r="A566" s="119">
        <v>565.0</v>
      </c>
      <c r="B566" s="143" t="str">
        <f t="array" ref="B566">index(Systems!$A:$E,match($A566,Systems!$A:$A,),match(B$1,Systems!$2:$2,))&amp;if(not(isblank(index(Systems!$A:$E,match($A566,Systems!$A:$A,),match(Systems!$C$2,Systems!$2:$2,))))," ["&amp;index(Systems!$A:$E,match($A566,Systems!$A:$A,),match(Systems!$C$2,Systems!$2:$2,))&amp;"]",)</f>
        <v>Clearfield</v>
      </c>
      <c r="C566" s="144">
        <f t="array" ref="C566">round((F566-average(I566,L566,O566,R566,U566))*X566+if($B566=$H566,0,iferror(average(vlookup({$H566,$K566,$N566,$Q566,$T566},$B:$D,column(B$1),0)),index(C:C,match($H566,$B:$B,)))),3)</f>
        <v>263.651</v>
      </c>
      <c r="D566" s="144">
        <f t="array" ref="D566">round((G566-average(J566,M566,P566,S566,V566))*Y566+if($B566=$H566,0,iferror(average(vlookup({$H566,$K566,$N566,$Q566,$T566},$B:$D,column(C$1),0)),index(D:D,match($H566,$B:$B,)))),3)</f>
        <v>327.489</v>
      </c>
      <c r="E566" s="145">
        <v>2764.0</v>
      </c>
      <c r="F566" s="146">
        <v>854.857</v>
      </c>
      <c r="G566" s="146">
        <v>199.39</v>
      </c>
      <c r="H566" s="147" t="s">
        <v>404</v>
      </c>
      <c r="I566" s="146">
        <v>688.449</v>
      </c>
      <c r="J566" s="146">
        <v>406.09</v>
      </c>
      <c r="K566" s="148"/>
      <c r="L566" s="149"/>
      <c r="M566" s="149"/>
      <c r="N566" s="148"/>
      <c r="O566" s="149"/>
      <c r="P566" s="149"/>
      <c r="Q566" s="148"/>
      <c r="R566" s="149"/>
      <c r="S566" s="149"/>
      <c r="T566" s="148"/>
      <c r="U566" s="149"/>
      <c r="V566" s="149"/>
      <c r="W566" s="149"/>
      <c r="X566" s="150">
        <f t="shared" si="1"/>
        <v>1.584367573</v>
      </c>
      <c r="Y566" s="150">
        <f t="shared" si="2"/>
        <v>-1.584367573</v>
      </c>
    </row>
    <row r="567" ht="15.75" customHeight="1">
      <c r="A567" s="119">
        <v>566.0</v>
      </c>
      <c r="B567" s="143" t="str">
        <f t="array" ref="B567">index(Systems!$A:$E,match($A567,Systems!$A:$A,),match(B$1,Systems!$2:$2,))&amp;if(not(isblank(index(Systems!$A:$E,match($A567,Systems!$A:$A,),match(Systems!$C$2,Systems!$2:$2,))))," ["&amp;index(Systems!$A:$E,match($A567,Systems!$A:$A,),match(Systems!$C$2,Systems!$2:$2,))&amp;"]",)</f>
        <v>Clermont</v>
      </c>
      <c r="C567" s="144">
        <f t="array" ref="C567">round((F567-average(I567,L567,O567,R567,U567))*X567+if($B567=$H567,0,iferror(average(vlookup({$H567,$K567,$N567,$Q567,$T567},$B:$D,column(B$1),0)),index(C:C,match($H567,$B:$B,)))),3)</f>
        <v>-209.941</v>
      </c>
      <c r="D567" s="144">
        <f t="array" ref="D567">round((G567-average(J567,M567,P567,S567,V567))*Y567+if($B567=$H567,0,iferror(average(vlookup({$H567,$K567,$N567,$Q567,$T567},$B:$D,column(C$1),0)),index(D:D,match($H567,$B:$B,)))),3)</f>
        <v>352.538</v>
      </c>
      <c r="E567" s="145">
        <v>2764.0</v>
      </c>
      <c r="F567" s="146">
        <v>555.941</v>
      </c>
      <c r="G567" s="146">
        <v>183.58</v>
      </c>
      <c r="H567" s="147" t="s">
        <v>404</v>
      </c>
      <c r="I567" s="146">
        <v>688.449</v>
      </c>
      <c r="J567" s="146">
        <v>406.09</v>
      </c>
      <c r="K567" s="148"/>
      <c r="L567" s="149"/>
      <c r="M567" s="149"/>
      <c r="N567" s="148"/>
      <c r="O567" s="149"/>
      <c r="P567" s="149"/>
      <c r="Q567" s="148"/>
      <c r="R567" s="149"/>
      <c r="S567" s="149"/>
      <c r="T567" s="148"/>
      <c r="U567" s="149"/>
      <c r="V567" s="149"/>
      <c r="W567" s="149"/>
      <c r="X567" s="150">
        <f t="shared" si="1"/>
        <v>1.584367573</v>
      </c>
      <c r="Y567" s="150">
        <f t="shared" si="2"/>
        <v>-1.584367573</v>
      </c>
    </row>
    <row r="568" ht="15.75" customHeight="1">
      <c r="A568" s="119">
        <v>567.0</v>
      </c>
      <c r="B568" s="143" t="str">
        <f t="array" ref="B568">index(Systems!$A:$E,match($A568,Systems!$A:$A,),match(B$1,Systems!$2:$2,))&amp;if(not(isblank(index(Systems!$A:$E,match($A568,Systems!$A:$A,),match(Systems!$C$2,Systems!$2:$2,))))," ["&amp;index(Systems!$A:$E,match($A568,Systems!$A:$A,),match(Systems!$C$2,Systems!$2:$2,))&amp;"]",)</f>
        <v>Clinton</v>
      </c>
      <c r="C568" s="144">
        <f t="array" ref="C568">round((F568-average(I568,L568,O568,R568,U568))*X568+if($B568=$H568,0,iferror(average(vlookup({$H568,$K568,$N568,$Q568,$T568},$B:$D,column(B$1),0)),index(C:C,match($H568,$B:$B,)))),3)</f>
        <v>-165.923</v>
      </c>
      <c r="D568" s="144">
        <f t="array" ref="D568">round((G568-average(J568,M568,P568,S568,V568))*Y568+if($B568=$H568,0,iferror(average(vlookup({$H568,$K568,$N568,$Q568,$T568},$B:$D,column(C$1),0)),index(D:D,match($H568,$B:$B,)))),3)</f>
        <v>53.979</v>
      </c>
      <c r="E568" s="145">
        <v>2764.0</v>
      </c>
      <c r="F568" s="146">
        <v>583.724</v>
      </c>
      <c r="G568" s="146">
        <v>372.02</v>
      </c>
      <c r="H568" s="147" t="s">
        <v>404</v>
      </c>
      <c r="I568" s="146">
        <v>688.449</v>
      </c>
      <c r="J568" s="146">
        <v>406.09</v>
      </c>
      <c r="K568" s="148"/>
      <c r="L568" s="149"/>
      <c r="M568" s="149"/>
      <c r="N568" s="148"/>
      <c r="O568" s="149"/>
      <c r="P568" s="149"/>
      <c r="Q568" s="148"/>
      <c r="R568" s="149"/>
      <c r="S568" s="149"/>
      <c r="T568" s="148"/>
      <c r="U568" s="149"/>
      <c r="V568" s="149"/>
      <c r="W568" s="149"/>
      <c r="X568" s="150">
        <f t="shared" si="1"/>
        <v>1.584367573</v>
      </c>
      <c r="Y568" s="150">
        <f t="shared" si="2"/>
        <v>-1.584367573</v>
      </c>
    </row>
    <row r="569" ht="15.75" customHeight="1">
      <c r="A569" s="119">
        <v>568.0</v>
      </c>
      <c r="B569" s="143" t="str">
        <f t="array" ref="B569">index(Systems!$A:$E,match($A569,Systems!$A:$A,),match(B$1,Systems!$2:$2,))&amp;if(not(isblank(index(Systems!$A:$E,match($A569,Systems!$A:$A,),match(Systems!$C$2,Systems!$2:$2,))))," ["&amp;index(Systems!$A:$E,match($A569,Systems!$A:$A,),match(Systems!$C$2,Systems!$2:$2,))&amp;"]",)</f>
        <v>Clipperton</v>
      </c>
      <c r="C569" s="144">
        <f t="array" ref="C569">round((F569-average(I569,L569,O569,R569,U569))*X569+if($B569=$H569,0,iferror(average(vlookup({$H569,$K569,$N569,$Q569,$T569},$B:$D,column(B$1),0)),index(C:C,match($H569,$B:$B,)))),3)</f>
        <v>-248.983</v>
      </c>
      <c r="D569" s="144">
        <f t="array" ref="D569">round((G569-average(J569,M569,P569,S569,V569))*Y569+if($B569=$H569,0,iferror(average(vlookup({$H569,$K569,$N569,$Q569,$T569},$B:$D,column(C$1),0)),index(D:D,match($H569,$B:$B,)))),3)</f>
        <v>-204.524</v>
      </c>
      <c r="E569" s="145">
        <v>2764.0</v>
      </c>
      <c r="F569" s="146">
        <v>531.299</v>
      </c>
      <c r="G569" s="146">
        <v>535.179</v>
      </c>
      <c r="H569" s="147" t="s">
        <v>404</v>
      </c>
      <c r="I569" s="146">
        <v>688.449</v>
      </c>
      <c r="J569" s="146">
        <v>406.09</v>
      </c>
      <c r="K569" s="148"/>
      <c r="L569" s="149"/>
      <c r="M569" s="149"/>
      <c r="N569" s="148"/>
      <c r="O569" s="149"/>
      <c r="P569" s="149"/>
      <c r="Q569" s="148"/>
      <c r="R569" s="149"/>
      <c r="S569" s="149"/>
      <c r="T569" s="148"/>
      <c r="U569" s="149"/>
      <c r="V569" s="149"/>
      <c r="W569" s="149"/>
      <c r="X569" s="150">
        <f t="shared" si="1"/>
        <v>1.584367573</v>
      </c>
      <c r="Y569" s="150">
        <f t="shared" si="2"/>
        <v>-1.584367573</v>
      </c>
    </row>
    <row r="570" ht="15.75" customHeight="1">
      <c r="A570" s="119">
        <v>569.0</v>
      </c>
      <c r="B570" s="143" t="str">
        <f t="array" ref="B570">index(Systems!$A:$E,match($A570,Systems!$A:$A,),match(B$1,Systems!$2:$2,))&amp;if(not(isblank(index(Systems!$A:$E,match($A570,Systems!$A:$A,),match(Systems!$C$2,Systems!$2:$2,))))," ["&amp;index(Systems!$A:$E,match($A570,Systems!$A:$A,),match(Systems!$C$2,Systems!$2:$2,))&amp;"]",)</f>
        <v>Clovis</v>
      </c>
      <c r="C570" s="144">
        <f t="array" ref="C570">round((F570-average(I570,L570,O570,R570,U570))*X570+if($B570=$H570,0,iferror(average(vlookup({$H570,$K570,$N570,$Q570,$T570},$B:$D,column(B$1),0)),index(C:C,match($H570,$B:$B,)))),3)</f>
        <v>180.166</v>
      </c>
      <c r="D570" s="144">
        <f t="array" ref="D570">round((G570-average(J570,M570,P570,S570,V570))*Y570+if($B570=$H570,0,iferror(average(vlookup({$H570,$K570,$N570,$Q570,$T570},$B:$D,column(C$1),0)),index(D:D,match($H570,$B:$B,)))),3)</f>
        <v>3.056</v>
      </c>
      <c r="E570" s="145">
        <v>2764.0</v>
      </c>
      <c r="F570" s="146">
        <v>802.164</v>
      </c>
      <c r="G570" s="146">
        <v>404.161</v>
      </c>
      <c r="H570" s="147" t="s">
        <v>404</v>
      </c>
      <c r="I570" s="146">
        <v>688.449</v>
      </c>
      <c r="J570" s="146">
        <v>406.09</v>
      </c>
      <c r="K570" s="148"/>
      <c r="L570" s="149"/>
      <c r="M570" s="149"/>
      <c r="N570" s="148"/>
      <c r="O570" s="149"/>
      <c r="P570" s="149"/>
      <c r="Q570" s="148"/>
      <c r="R570" s="149"/>
      <c r="S570" s="149"/>
      <c r="T570" s="148"/>
      <c r="U570" s="149"/>
      <c r="V570" s="149"/>
      <c r="W570" s="149"/>
      <c r="X570" s="150">
        <f t="shared" si="1"/>
        <v>1.584367573</v>
      </c>
      <c r="Y570" s="150">
        <f t="shared" si="2"/>
        <v>-1.584367573</v>
      </c>
    </row>
    <row r="571" ht="15.75" customHeight="1">
      <c r="A571" s="119">
        <v>570.0</v>
      </c>
      <c r="B571" s="143" t="str">
        <f t="array" ref="B571">index(Systems!$A:$E,match($A571,Systems!$A:$A,),match(B$1,Systems!$2:$2,))&amp;if(not(isblank(index(Systems!$A:$E,match($A571,Systems!$A:$A,),match(Systems!$C$2,Systems!$2:$2,))))," ["&amp;index(Systems!$A:$E,match($A571,Systems!$A:$A,),match(Systems!$C$2,Systems!$2:$2,))&amp;"]",)</f>
        <v>Cohagen</v>
      </c>
      <c r="C571" s="144">
        <f t="array" ref="C571">round((F571-average(I571,L571,O571,R571,U571))*X571+if($B571=$H571,0,iferror(average(vlookup({$H571,$K571,$N571,$Q571,$T571},$B:$D,column(B$1),0)),index(C:C,match($H571,$B:$B,)))),3)</f>
        <v>372.222</v>
      </c>
      <c r="D571" s="144">
        <f t="array" ref="D571">round((G571-average(J571,M571,P571,S571,V571))*Y571+if($B571=$H571,0,iferror(average(vlookup({$H571,$K571,$N571,$Q571,$T571},$B:$D,column(C$1),0)),index(D:D,match($H571,$B:$B,)))),3)</f>
        <v>-316.226</v>
      </c>
      <c r="E571" s="145">
        <v>2764.0</v>
      </c>
      <c r="F571" s="146">
        <v>923.383</v>
      </c>
      <c r="G571" s="146">
        <v>605.681</v>
      </c>
      <c r="H571" s="147" t="s">
        <v>404</v>
      </c>
      <c r="I571" s="146">
        <v>688.449</v>
      </c>
      <c r="J571" s="146">
        <v>406.09</v>
      </c>
      <c r="K571" s="148"/>
      <c r="L571" s="149"/>
      <c r="M571" s="149"/>
      <c r="N571" s="148"/>
      <c r="O571" s="149"/>
      <c r="P571" s="149"/>
      <c r="Q571" s="148"/>
      <c r="R571" s="149"/>
      <c r="S571" s="149"/>
      <c r="T571" s="148"/>
      <c r="U571" s="149"/>
      <c r="V571" s="149"/>
      <c r="W571" s="149"/>
      <c r="X571" s="150">
        <f t="shared" si="1"/>
        <v>1.584367573</v>
      </c>
      <c r="Y571" s="150">
        <f t="shared" si="2"/>
        <v>-1.584367573</v>
      </c>
    </row>
    <row r="572" ht="15.75" customHeight="1">
      <c r="A572" s="119">
        <v>571.0</v>
      </c>
      <c r="B572" s="143" t="str">
        <f t="array" ref="B572">index(Systems!$A:$E,match($A572,Systems!$A:$A,),match(B$1,Systems!$2:$2,))&amp;if(not(isblank(index(Systems!$A:$E,match($A572,Systems!$A:$A,),match(Systems!$C$2,Systems!$2:$2,))))," ["&amp;index(Systems!$A:$E,match($A572,Systems!$A:$A,),match(Systems!$C$2,Systems!$2:$2,))&amp;"]",)</f>
        <v>Cohay</v>
      </c>
      <c r="C572" s="144">
        <f t="array" ref="C572">round((F572-average(I572,L572,O572,R572,U572))*X572+if($B572=$H572,0,iferror(average(vlookup({$H572,$K572,$N572,$Q572,$T572},$B:$D,column(B$1),0)),index(C:C,match($H572,$B:$B,)))),3)</f>
        <v>610.039</v>
      </c>
      <c r="D572" s="144">
        <f t="array" ref="D572">round((G572-average(J572,M572,P572,S572,V572))*Y572+if($B572=$H572,0,iferror(average(vlookup({$H572,$K572,$N572,$Q572,$T572},$B:$D,column(C$1),0)),index(D:D,match($H572,$B:$B,)))),3)</f>
        <v>11.331</v>
      </c>
      <c r="E572" s="145">
        <v>2764.0</v>
      </c>
      <c r="F572" s="146">
        <v>1073.485</v>
      </c>
      <c r="G572" s="146">
        <v>398.938</v>
      </c>
      <c r="H572" s="147" t="s">
        <v>404</v>
      </c>
      <c r="I572" s="146">
        <v>688.449</v>
      </c>
      <c r="J572" s="146">
        <v>406.09</v>
      </c>
      <c r="K572" s="148"/>
      <c r="L572" s="149"/>
      <c r="M572" s="149"/>
      <c r="N572" s="148"/>
      <c r="O572" s="149"/>
      <c r="P572" s="149"/>
      <c r="Q572" s="148"/>
      <c r="R572" s="149"/>
      <c r="S572" s="149"/>
      <c r="T572" s="148"/>
      <c r="U572" s="149"/>
      <c r="V572" s="149"/>
      <c r="W572" s="149"/>
      <c r="X572" s="150">
        <f t="shared" si="1"/>
        <v>1.584367573</v>
      </c>
      <c r="Y572" s="150">
        <f t="shared" si="2"/>
        <v>-1.584367573</v>
      </c>
    </row>
    <row r="573" ht="15.75" customHeight="1">
      <c r="A573" s="119">
        <v>572.0</v>
      </c>
      <c r="B573" s="143" t="str">
        <f t="array" ref="B573">index(Systems!$A:$E,match($A573,Systems!$A:$A,),match(B$1,Systems!$2:$2,))&amp;if(not(isblank(index(Systems!$A:$E,match($A573,Systems!$A:$A,),match(Systems!$C$2,Systems!$2:$2,))))," ["&amp;index(Systems!$A:$E,match($A573,Systems!$A:$A,),match(Systems!$C$2,Systems!$2:$2,))&amp;"]",)</f>
        <v>Colchester</v>
      </c>
      <c r="C573" s="144">
        <f t="array" ref="C573">round((F573-average(I573,L573,O573,R573,U573))*X573+if($B573=$H573,0,iferror(average(vlookup({$H573,$K573,$N573,$Q573,$T573},$B:$D,column(B$1),0)),index(C:C,match($H573,$B:$B,)))),3)</f>
        <v>305.27</v>
      </c>
      <c r="D573" s="144">
        <f t="array" ref="D573">round((G573-average(J573,M573,P573,S573,V573))*Y573+if($B573=$H573,0,iferror(average(vlookup({$H573,$K573,$N573,$Q573,$T573},$B:$D,column(C$1),0)),index(D:D,match($H573,$B:$B,)))),3)</f>
        <v>-13.488</v>
      </c>
      <c r="E573" s="145">
        <v>2764.0</v>
      </c>
      <c r="F573" s="146">
        <v>881.125</v>
      </c>
      <c r="G573" s="146">
        <v>414.603</v>
      </c>
      <c r="H573" s="147" t="s">
        <v>404</v>
      </c>
      <c r="I573" s="146">
        <v>688.449</v>
      </c>
      <c r="J573" s="146">
        <v>406.09</v>
      </c>
      <c r="K573" s="148"/>
      <c r="L573" s="149"/>
      <c r="M573" s="149"/>
      <c r="N573" s="148"/>
      <c r="O573" s="149"/>
      <c r="P573" s="149"/>
      <c r="Q573" s="148"/>
      <c r="R573" s="149"/>
      <c r="S573" s="149"/>
      <c r="T573" s="148"/>
      <c r="U573" s="149"/>
      <c r="V573" s="149"/>
      <c r="W573" s="149"/>
      <c r="X573" s="150">
        <f t="shared" si="1"/>
        <v>1.584367573</v>
      </c>
      <c r="Y573" s="150">
        <f t="shared" si="2"/>
        <v>-1.584367573</v>
      </c>
    </row>
    <row r="574" ht="15.75" customHeight="1">
      <c r="A574" s="119">
        <v>573.0</v>
      </c>
      <c r="B574" s="143" t="str">
        <f t="array" ref="B574">index(Systems!$A:$E,match($A574,Systems!$A:$A,),match(B$1,Systems!$2:$2,))&amp;if(not(isblank(index(Systems!$A:$E,match($A574,Systems!$A:$A,),match(Systems!$C$2,Systems!$2:$2,))))," ["&amp;index(Systems!$A:$E,match($A574,Systems!$A:$A,),match(Systems!$C$2,Systems!$2:$2,))&amp;"]",)</f>
        <v>Coldbrook</v>
      </c>
      <c r="C574" s="144">
        <f t="array" ref="C574">round((F574-average(I574,L574,O574,R574,U574))*X574+if($B574=$H574,0,iferror(average(vlookup({$H574,$K574,$N574,$Q574,$T574},$B:$D,column(B$1),0)),index(C:C,match($H574,$B:$B,)))),3)</f>
        <v>-421.851</v>
      </c>
      <c r="D574" s="144">
        <f t="array" ref="D574">round((G574-average(J574,M574,P574,S574,V574))*Y574+if($B574=$H574,0,iferror(average(vlookup({$H574,$K574,$N574,$Q574,$T574},$B:$D,column(C$1),0)),index(D:D,match($H574,$B:$B,)))),3)</f>
        <v>126.358</v>
      </c>
      <c r="E574" s="145">
        <v>2764.0</v>
      </c>
      <c r="F574" s="146">
        <v>422.191</v>
      </c>
      <c r="G574" s="146">
        <v>326.337</v>
      </c>
      <c r="H574" s="147" t="s">
        <v>404</v>
      </c>
      <c r="I574" s="146">
        <v>688.449</v>
      </c>
      <c r="J574" s="146">
        <v>406.09</v>
      </c>
      <c r="K574" s="148"/>
      <c r="L574" s="149"/>
      <c r="M574" s="149"/>
      <c r="N574" s="148"/>
      <c r="O574" s="149"/>
      <c r="P574" s="149"/>
      <c r="Q574" s="148"/>
      <c r="R574" s="149"/>
      <c r="S574" s="149"/>
      <c r="T574" s="148"/>
      <c r="U574" s="149"/>
      <c r="V574" s="149"/>
      <c r="W574" s="149"/>
      <c r="X574" s="150">
        <f t="shared" si="1"/>
        <v>1.584367573</v>
      </c>
      <c r="Y574" s="150">
        <f t="shared" si="2"/>
        <v>-1.584367573</v>
      </c>
    </row>
    <row r="575" ht="15.75" customHeight="1">
      <c r="A575" s="119">
        <v>574.0</v>
      </c>
      <c r="B575" s="143" t="str">
        <f t="array" ref="B575">index(Systems!$A:$E,match($A575,Systems!$A:$A,),match(B$1,Systems!$2:$2,))&amp;if(not(isblank(index(Systems!$A:$E,match($A575,Systems!$A:$A,),match(Systems!$C$2,Systems!$2:$2,))))," ["&amp;index(Systems!$A:$E,match($A575,Systems!$A:$A,),match(Systems!$C$2,Systems!$2:$2,))&amp;"]",)</f>
        <v>Cole Harbour</v>
      </c>
      <c r="C575" s="144">
        <f t="array" ref="C575">round((F575-average(I575,L575,O575,R575,U575))*X575+if($B575=$H575,0,iferror(average(vlookup({$H575,$K575,$N575,$Q575,$T575},$B:$D,column(B$1),0)),index(C:C,match($H575,$B:$B,)))),3)</f>
        <v>-121.025</v>
      </c>
      <c r="D575" s="144">
        <f t="array" ref="D575">round((G575-average(J575,M575,P575,S575,V575))*Y575+if($B575=$H575,0,iferror(average(vlookup({$H575,$K575,$N575,$Q575,$T575},$B:$D,column(C$1),0)),index(D:D,match($H575,$B:$B,)))),3)</f>
        <v>-292.438</v>
      </c>
      <c r="E575" s="145">
        <v>2764.0</v>
      </c>
      <c r="F575" s="146">
        <v>612.062</v>
      </c>
      <c r="G575" s="146">
        <v>590.667</v>
      </c>
      <c r="H575" s="147" t="s">
        <v>404</v>
      </c>
      <c r="I575" s="146">
        <v>688.449</v>
      </c>
      <c r="J575" s="146">
        <v>406.09</v>
      </c>
      <c r="K575" s="148"/>
      <c r="L575" s="149"/>
      <c r="M575" s="149"/>
      <c r="N575" s="148"/>
      <c r="O575" s="149"/>
      <c r="P575" s="149"/>
      <c r="Q575" s="148"/>
      <c r="R575" s="149"/>
      <c r="S575" s="149"/>
      <c r="T575" s="148"/>
      <c r="U575" s="149"/>
      <c r="V575" s="149"/>
      <c r="W575" s="149"/>
      <c r="X575" s="150">
        <f t="shared" si="1"/>
        <v>1.584367573</v>
      </c>
      <c r="Y575" s="150">
        <f t="shared" si="2"/>
        <v>-1.584367573</v>
      </c>
    </row>
    <row r="576" ht="15.75" customHeight="1">
      <c r="A576" s="119">
        <v>575.0</v>
      </c>
      <c r="B576" s="143" t="str">
        <f t="array" ref="B576">index(Systems!$A:$E,match($A576,Systems!$A:$A,),match(B$1,Systems!$2:$2,))&amp;if(not(isblank(index(Systems!$A:$E,match($A576,Systems!$A:$A,),match(Systems!$C$2,Systems!$2:$2,))))," ["&amp;index(Systems!$A:$E,match($A576,Systems!$A:$A,),match(Systems!$C$2,Systems!$2:$2,))&amp;"]",)</f>
        <v>Colfax</v>
      </c>
      <c r="C576" s="144">
        <f t="array" ref="C576">round((F576-average(I576,L576,O576,R576,U576))*X576+if($B576=$H576,0,iferror(average(vlookup({$H576,$K576,$N576,$Q576,$T576},$B:$D,column(B$1),0)),index(C:C,match($H576,$B:$B,)))),3)</f>
        <v>-232.927</v>
      </c>
      <c r="D576" s="144">
        <f t="array" ref="D576">round((G576-average(J576,M576,P576,S576,V576))*Y576+if($B576=$H576,0,iferror(average(vlookup({$H576,$K576,$N576,$Q576,$T576},$B:$D,column(C$1),0)),index(D:D,match($H576,$B:$B,)))),3)</f>
        <v>-49.158</v>
      </c>
      <c r="E576" s="145">
        <v>2764.0</v>
      </c>
      <c r="F576" s="146">
        <v>541.433</v>
      </c>
      <c r="G576" s="146">
        <v>437.117</v>
      </c>
      <c r="H576" s="147" t="s">
        <v>404</v>
      </c>
      <c r="I576" s="146">
        <v>688.449</v>
      </c>
      <c r="J576" s="146">
        <v>406.09</v>
      </c>
      <c r="K576" s="148"/>
      <c r="L576" s="149"/>
      <c r="M576" s="149"/>
      <c r="N576" s="148"/>
      <c r="O576" s="149"/>
      <c r="P576" s="149"/>
      <c r="Q576" s="148"/>
      <c r="R576" s="149"/>
      <c r="S576" s="149"/>
      <c r="T576" s="148"/>
      <c r="U576" s="149"/>
      <c r="V576" s="149"/>
      <c r="W576" s="149"/>
      <c r="X576" s="150">
        <f t="shared" si="1"/>
        <v>1.584367573</v>
      </c>
      <c r="Y576" s="150">
        <f t="shared" si="2"/>
        <v>-1.584367573</v>
      </c>
    </row>
    <row r="577" ht="15.75" customHeight="1">
      <c r="A577" s="119">
        <v>576.0</v>
      </c>
      <c r="B577" s="143" t="str">
        <f t="array" ref="B577">index(Systems!$A:$E,match($A577,Systems!$A:$A,),match(B$1,Systems!$2:$2,))&amp;if(not(isblank(index(Systems!$A:$E,match($A577,Systems!$A:$A,),match(Systems!$C$2,Systems!$2:$2,))))," ["&amp;index(Systems!$A:$E,match($A577,Systems!$A:$A,),match(Systems!$C$2,Systems!$2:$2,))&amp;"]",)</f>
        <v>Colia</v>
      </c>
      <c r="C577" s="144">
        <f t="array" ref="C577">round((F577-average(I577,L577,O577,R577,U577))*X577+if($B577=$H577,0,iferror(average(vlookup({$H577,$K577,$N577,$Q577,$T577},$B:$D,column(B$1),0)),index(C:C,match($H577,$B:$B,)))),3)</f>
        <v>357.494</v>
      </c>
      <c r="D577" s="144">
        <f t="array" ref="D577">round((G577-average(J577,M577,P577,S577,V577))*Y577+if($B577=$H577,0,iferror(average(vlookup({$H577,$K577,$N577,$Q577,$T577},$B:$D,column(C$1),0)),index(D:D,match($H577,$B:$B,)))),3)</f>
        <v>66.905</v>
      </c>
      <c r="E577" s="145">
        <v>2764.0</v>
      </c>
      <c r="F577" s="146">
        <v>914.087</v>
      </c>
      <c r="G577" s="146">
        <v>363.862</v>
      </c>
      <c r="H577" s="147" t="s">
        <v>404</v>
      </c>
      <c r="I577" s="146">
        <v>688.449</v>
      </c>
      <c r="J577" s="146">
        <v>406.09</v>
      </c>
      <c r="K577" s="148"/>
      <c r="L577" s="149"/>
      <c r="M577" s="149"/>
      <c r="N577" s="148"/>
      <c r="O577" s="149"/>
      <c r="P577" s="149"/>
      <c r="Q577" s="148"/>
      <c r="R577" s="149"/>
      <c r="S577" s="149"/>
      <c r="T577" s="148"/>
      <c r="U577" s="149"/>
      <c r="V577" s="149"/>
      <c r="W577" s="149"/>
      <c r="X577" s="150">
        <f t="shared" si="1"/>
        <v>1.584367573</v>
      </c>
      <c r="Y577" s="150">
        <f t="shared" si="2"/>
        <v>-1.584367573</v>
      </c>
    </row>
    <row r="578" ht="15.75" customHeight="1">
      <c r="A578" s="119">
        <v>577.0</v>
      </c>
      <c r="B578" s="143" t="str">
        <f t="array" ref="B578">index(Systems!$A:$E,match($A578,Systems!$A:$A,),match(B$1,Systems!$2:$2,))&amp;if(not(isblank(index(Systems!$A:$E,match($A578,Systems!$A:$A,),match(Systems!$C$2,Systems!$2:$2,))))," ["&amp;index(Systems!$A:$E,match($A578,Systems!$A:$A,),match(Systems!$C$2,Systems!$2:$2,))&amp;"]",)</f>
        <v>Colinas</v>
      </c>
      <c r="C578" s="144">
        <f t="array" ref="C578">round((F578-average(I578,L578,O578,R578,U578))*X578+if($B578=$H578,0,iferror(average(vlookup({$H578,$K578,$N578,$Q578,$T578},$B:$D,column(B$1),0)),index(C:C,match($H578,$B:$B,)))),3)</f>
        <v>-157.399</v>
      </c>
      <c r="D578" s="144">
        <f t="array" ref="D578">round((G578-average(J578,M578,P578,S578,V578))*Y578+if($B578=$H578,0,iferror(average(vlookup({$H578,$K578,$N578,$Q578,$T578},$B:$D,column(C$1),0)),index(D:D,match($H578,$B:$B,)))),3)</f>
        <v>107.998</v>
      </c>
      <c r="E578" s="145">
        <v>2764.0</v>
      </c>
      <c r="F578" s="146">
        <v>589.104</v>
      </c>
      <c r="G578" s="146">
        <v>337.925</v>
      </c>
      <c r="H578" s="147" t="s">
        <v>404</v>
      </c>
      <c r="I578" s="146">
        <v>688.449</v>
      </c>
      <c r="J578" s="146">
        <v>406.09</v>
      </c>
      <c r="K578" s="148"/>
      <c r="L578" s="149"/>
      <c r="M578" s="149"/>
      <c r="N578" s="148"/>
      <c r="O578" s="149"/>
      <c r="P578" s="149"/>
      <c r="Q578" s="148"/>
      <c r="R578" s="149"/>
      <c r="S578" s="149"/>
      <c r="T578" s="148"/>
      <c r="U578" s="149"/>
      <c r="V578" s="149"/>
      <c r="W578" s="149"/>
      <c r="X578" s="150">
        <f t="shared" si="1"/>
        <v>1.584367573</v>
      </c>
      <c r="Y578" s="150">
        <f t="shared" si="2"/>
        <v>-1.584367573</v>
      </c>
    </row>
    <row r="579" ht="15.75" customHeight="1">
      <c r="A579" s="119">
        <v>578.0</v>
      </c>
      <c r="B579" s="143" t="str">
        <f t="array" ref="B579">index(Systems!$A:$E,match($A579,Systems!$A:$A,),match(B$1,Systems!$2:$2,))&amp;if(not(isblank(index(Systems!$A:$E,match($A579,Systems!$A:$A,),match(Systems!$C$2,Systems!$2:$2,))))," ["&amp;index(Systems!$A:$E,match($A579,Systems!$A:$A,),match(Systems!$C$2,Systems!$2:$2,))&amp;"]",)</f>
        <v>Colmar</v>
      </c>
      <c r="C579" s="144">
        <f t="array" ref="C579">round((F579-average(I579,L579,O579,R579,U579))*X579+if($B579=$H579,0,iferror(average(vlookup({$H579,$K579,$N579,$Q579,$T579},$B:$D,column(B$1),0)),index(C:C,match($H579,$B:$B,)))),3)</f>
        <v>-66.184</v>
      </c>
      <c r="D579" s="144">
        <f t="array" ref="D579">round((G579-average(J579,M579,P579,S579,V579))*Y579+if($B579=$H579,0,iferror(average(vlookup({$H579,$K579,$N579,$Q579,$T579},$B:$D,column(C$1),0)),index(D:D,match($H579,$B:$B,)))),3)</f>
        <v>299.293</v>
      </c>
      <c r="E579" s="145">
        <v>2764.0</v>
      </c>
      <c r="F579" s="146">
        <v>646.676</v>
      </c>
      <c r="G579" s="146">
        <v>217.186</v>
      </c>
      <c r="H579" s="147" t="s">
        <v>404</v>
      </c>
      <c r="I579" s="146">
        <v>688.449</v>
      </c>
      <c r="J579" s="146">
        <v>406.09</v>
      </c>
      <c r="K579" s="148"/>
      <c r="L579" s="149"/>
      <c r="M579" s="149"/>
      <c r="N579" s="148"/>
      <c r="O579" s="149"/>
      <c r="P579" s="149"/>
      <c r="Q579" s="148"/>
      <c r="R579" s="149"/>
      <c r="S579" s="149"/>
      <c r="T579" s="148"/>
      <c r="U579" s="149"/>
      <c r="V579" s="149"/>
      <c r="W579" s="149"/>
      <c r="X579" s="150">
        <f t="shared" si="1"/>
        <v>1.584367573</v>
      </c>
      <c r="Y579" s="150">
        <f t="shared" si="2"/>
        <v>-1.584367573</v>
      </c>
    </row>
    <row r="580" ht="15.75" customHeight="1">
      <c r="A580" s="119">
        <v>579.0</v>
      </c>
      <c r="B580" s="143" t="str">
        <f t="array" ref="B580">index(Systems!$A:$E,match($A580,Systems!$A:$A,),match(B$1,Systems!$2:$2,))&amp;if(not(isblank(index(Systems!$A:$E,match($A580,Systems!$A:$A,),match(Systems!$C$2,Systems!$2:$2,))))," ["&amp;index(Systems!$A:$E,match($A580,Systems!$A:$A,),match(Systems!$C$2,Systems!$2:$2,))&amp;"]",)</f>
        <v>Coloma</v>
      </c>
      <c r="C580" s="144">
        <f t="array" ref="C580">round((F580-average(I580,L580,O580,R580,U580))*X580+if($B580=$H580,0,iferror(average(vlookup({$H580,$K580,$N580,$Q580,$T580},$B:$D,column(B$1),0)),index(C:C,match($H580,$B:$B,)))),3)</f>
        <v>283.383</v>
      </c>
      <c r="D580" s="144">
        <f t="array" ref="D580">round((G580-average(J580,M580,P580,S580,V580))*Y580+if($B580=$H580,0,iferror(average(vlookup({$H580,$K580,$N580,$Q580,$T580},$B:$D,column(C$1),0)),index(D:D,match($H580,$B:$B,)))),3)</f>
        <v>-87.36</v>
      </c>
      <c r="E580" s="145">
        <v>2764.0</v>
      </c>
      <c r="F580" s="146">
        <v>867.311</v>
      </c>
      <c r="G580" s="146">
        <v>461.229</v>
      </c>
      <c r="H580" s="147" t="s">
        <v>404</v>
      </c>
      <c r="I580" s="146">
        <v>688.449</v>
      </c>
      <c r="J580" s="146">
        <v>406.09</v>
      </c>
      <c r="K580" s="148"/>
      <c r="L580" s="149"/>
      <c r="M580" s="149"/>
      <c r="N580" s="148"/>
      <c r="O580" s="149"/>
      <c r="P580" s="149"/>
      <c r="Q580" s="148"/>
      <c r="R580" s="149"/>
      <c r="S580" s="149"/>
      <c r="T580" s="148"/>
      <c r="U580" s="149"/>
      <c r="V580" s="149"/>
      <c r="W580" s="149"/>
      <c r="X580" s="150">
        <f t="shared" si="1"/>
        <v>1.584367573</v>
      </c>
      <c r="Y580" s="150">
        <f t="shared" si="2"/>
        <v>-1.584367573</v>
      </c>
    </row>
    <row r="581" ht="15.75" customHeight="1">
      <c r="A581" s="119">
        <v>580.0</v>
      </c>
      <c r="B581" s="143" t="str">
        <f t="array" ref="B581">index(Systems!$A:$E,match($A581,Systems!$A:$A,),match(B$1,Systems!$2:$2,))&amp;if(not(isblank(index(Systems!$A:$E,match($A581,Systems!$A:$A,),match(Systems!$C$2,Systems!$2:$2,))))," ["&amp;index(Systems!$A:$E,match($A581,Systems!$A:$A,),match(Systems!$C$2,Systems!$2:$2,))&amp;"]",)</f>
        <v>Colorado</v>
      </c>
      <c r="C581" s="144">
        <f t="array" ref="C581">round((F581-average(I581,L581,O581,R581,U581))*X581+if($B581=$H581,0,iferror(average(vlookup({$H581,$K581,$N581,$Q581,$T581},$B:$D,column(B$1),0)),index(C:C,match($H581,$B:$B,)))),3)</f>
        <v>344.568</v>
      </c>
      <c r="D581" s="144">
        <f t="array" ref="D581">round((G581-average(J581,M581,P581,S581,V581))*Y581+if($B581=$H581,0,iferror(average(vlookup({$H581,$K581,$N581,$Q581,$T581},$B:$D,column(C$1),0)),index(D:D,match($H581,$B:$B,)))),3)</f>
        <v>-199.071</v>
      </c>
      <c r="E581" s="145">
        <v>2764.0</v>
      </c>
      <c r="F581" s="146">
        <v>905.929</v>
      </c>
      <c r="G581" s="146">
        <v>531.737</v>
      </c>
      <c r="H581" s="147" t="s">
        <v>404</v>
      </c>
      <c r="I581" s="146">
        <v>688.449</v>
      </c>
      <c r="J581" s="146">
        <v>406.09</v>
      </c>
      <c r="K581" s="148"/>
      <c r="L581" s="149"/>
      <c r="M581" s="149"/>
      <c r="N581" s="148"/>
      <c r="O581" s="149"/>
      <c r="P581" s="149"/>
      <c r="Q581" s="148"/>
      <c r="R581" s="149"/>
      <c r="S581" s="149"/>
      <c r="T581" s="148"/>
      <c r="U581" s="149"/>
      <c r="V581" s="149"/>
      <c r="W581" s="149"/>
      <c r="X581" s="150">
        <f t="shared" si="1"/>
        <v>1.584367573</v>
      </c>
      <c r="Y581" s="150">
        <f t="shared" si="2"/>
        <v>-1.584367573</v>
      </c>
    </row>
    <row r="582" ht="15.75" customHeight="1">
      <c r="A582" s="119">
        <v>581.0</v>
      </c>
      <c r="B582" s="143" t="str">
        <f t="array" ref="B582">index(Systems!$A:$E,match($A582,Systems!$A:$A,),match(B$1,Systems!$2:$2,))&amp;if(not(isblank(index(Systems!$A:$E,match($A582,Systems!$A:$A,),match(Systems!$C$2,Systems!$2:$2,))))," ["&amp;index(Systems!$A:$E,match($A582,Systems!$A:$A,),match(Systems!$C$2,Systems!$2:$2,))&amp;"]",)</f>
        <v>Columbine</v>
      </c>
      <c r="C582" s="144">
        <f t="array" ref="C582">round((F582-average(I582,L582,O582,R582,U582))*X582+if($B582=$H582,0,iferror(average(vlookup({$H582,$K582,$N582,$Q582,$T582},$B:$D,column(B$1),0)),index(C:C,match($H582,$B:$B,)))),3)</f>
        <v>74.945</v>
      </c>
      <c r="D582" s="144">
        <f t="array" ref="D582">round((G582-average(J582,M582,P582,S582,V582))*Y582+if($B582=$H582,0,iferror(average(vlookup({$H582,$K582,$N582,$Q582,$T582},$B:$D,column(C$1),0)),index(D:D,match($H582,$B:$B,)))),3)</f>
        <v>-345.955</v>
      </c>
      <c r="E582" s="145">
        <v>2764.0</v>
      </c>
      <c r="F582" s="146">
        <v>735.752</v>
      </c>
      <c r="G582" s="146">
        <v>624.445</v>
      </c>
      <c r="H582" s="147" t="s">
        <v>404</v>
      </c>
      <c r="I582" s="146">
        <v>688.449</v>
      </c>
      <c r="J582" s="146">
        <v>406.09</v>
      </c>
      <c r="K582" s="148"/>
      <c r="L582" s="149"/>
      <c r="M582" s="149"/>
      <c r="N582" s="148"/>
      <c r="O582" s="149"/>
      <c r="P582" s="149"/>
      <c r="Q582" s="148"/>
      <c r="R582" s="149"/>
      <c r="S582" s="149"/>
      <c r="T582" s="148"/>
      <c r="U582" s="149"/>
      <c r="V582" s="149"/>
      <c r="W582" s="149"/>
      <c r="X582" s="150">
        <f t="shared" si="1"/>
        <v>1.584367573</v>
      </c>
      <c r="Y582" s="150">
        <f t="shared" si="2"/>
        <v>-1.584367573</v>
      </c>
    </row>
    <row r="583" ht="15.75" customHeight="1">
      <c r="A583" s="119">
        <v>582.0</v>
      </c>
      <c r="B583" s="143" t="str">
        <f t="array" ref="B583">index(Systems!$A:$E,match($A583,Systems!$A:$A,),match(B$1,Systems!$2:$2,))&amp;if(not(isblank(index(Systems!$A:$E,match($A583,Systems!$A:$A,),match(Systems!$C$2,Systems!$2:$2,))))," ["&amp;index(Systems!$A:$E,match($A583,Systems!$A:$A,),match(Systems!$C$2,Systems!$2:$2,))&amp;"]",)</f>
        <v>Commonwealth Mining Outpost 26 [Gulf Breeze (2864+)]</v>
      </c>
      <c r="C583" s="144">
        <f t="array" ref="C583">round((F583-average(I583,L583,O583,R583,U583))*X583+if($B583=$H583,0,iferror(average(vlookup({$H583,$K583,$N583,$Q583,$T583},$B:$D,column(B$1),0)),index(C:C,match($H583,$B:$B,)))),3)</f>
        <v>-304.289</v>
      </c>
      <c r="D583" s="144">
        <f t="array" ref="D583">round((G583-average(J583,M583,P583,S583,V583))*Y583+if($B583=$H583,0,iferror(average(vlookup({$H583,$K583,$N583,$Q583,$T583},$B:$D,column(C$1),0)),index(D:D,match($H583,$B:$B,)))),3)</f>
        <v>203.387</v>
      </c>
      <c r="E583" s="145">
        <v>2764.0</v>
      </c>
      <c r="F583" s="146">
        <v>496.392</v>
      </c>
      <c r="G583" s="146">
        <v>277.719</v>
      </c>
      <c r="H583" s="147" t="s">
        <v>404</v>
      </c>
      <c r="I583" s="146">
        <v>688.449</v>
      </c>
      <c r="J583" s="146">
        <v>406.09</v>
      </c>
      <c r="K583" s="148"/>
      <c r="L583" s="149"/>
      <c r="M583" s="149"/>
      <c r="N583" s="148"/>
      <c r="O583" s="149"/>
      <c r="P583" s="149"/>
      <c r="Q583" s="148"/>
      <c r="R583" s="149"/>
      <c r="S583" s="149"/>
      <c r="T583" s="148"/>
      <c r="U583" s="149"/>
      <c r="V583" s="149"/>
      <c r="W583" s="149"/>
      <c r="X583" s="150">
        <f t="shared" si="1"/>
        <v>1.584367573</v>
      </c>
      <c r="Y583" s="150">
        <f t="shared" si="2"/>
        <v>-1.584367573</v>
      </c>
    </row>
    <row r="584" ht="15.75" customHeight="1">
      <c r="A584" s="119">
        <v>583.0</v>
      </c>
      <c r="B584" s="143" t="str">
        <f t="array" ref="B584">index(Systems!$A:$E,match($A584,Systems!$A:$A,),match(B$1,Systems!$2:$2,))&amp;if(not(isblank(index(Systems!$A:$E,match($A584,Systems!$A:$A,),match(Systems!$C$2,Systems!$2:$2,))))," ["&amp;index(Systems!$A:$E,match($A584,Systems!$A:$A,),match(Systems!$C$2,Systems!$2:$2,))&amp;"]",)</f>
        <v>Conakry</v>
      </c>
      <c r="C584" s="144">
        <f t="array" ref="C584">round((F584-average(I584,L584,O584,R584,U584))*X584+if($B584=$H584,0,iferror(average(vlookup({$H584,$K584,$N584,$Q584,$T584},$B:$D,column(B$1),0)),index(C:C,match($H584,$B:$B,)))),3)</f>
        <v>-316.194</v>
      </c>
      <c r="D584" s="144">
        <f t="array" ref="D584">round((G584-average(J584,M584,P584,S584,V584))*Y584+if($B584=$H584,0,iferror(average(vlookup({$H584,$K584,$N584,$Q584,$T584},$B:$D,column(C$1),0)),index(D:D,match($H584,$B:$B,)))),3)</f>
        <v>-131.667</v>
      </c>
      <c r="E584" s="145">
        <v>2764.0</v>
      </c>
      <c r="F584" s="146">
        <v>488.878</v>
      </c>
      <c r="G584" s="146">
        <v>489.194</v>
      </c>
      <c r="H584" s="147" t="s">
        <v>404</v>
      </c>
      <c r="I584" s="146">
        <v>688.449</v>
      </c>
      <c r="J584" s="146">
        <v>406.09</v>
      </c>
      <c r="K584" s="148"/>
      <c r="L584" s="149"/>
      <c r="M584" s="149"/>
      <c r="N584" s="148"/>
      <c r="O584" s="149"/>
      <c r="P584" s="149"/>
      <c r="Q584" s="148"/>
      <c r="R584" s="149"/>
      <c r="S584" s="149"/>
      <c r="T584" s="148"/>
      <c r="U584" s="149"/>
      <c r="V584" s="149"/>
      <c r="W584" s="149"/>
      <c r="X584" s="150">
        <f t="shared" si="1"/>
        <v>1.584367573</v>
      </c>
      <c r="Y584" s="150">
        <f t="shared" si="2"/>
        <v>-1.584367573</v>
      </c>
    </row>
    <row r="585" ht="15.75" customHeight="1">
      <c r="A585" s="119">
        <v>584.0</v>
      </c>
      <c r="B585" s="143" t="str">
        <f t="array" ref="B585">index(Systems!$A:$E,match($A585,Systems!$A:$A,),match(B$1,Systems!$2:$2,))&amp;if(not(isblank(index(Systems!$A:$E,match($A585,Systems!$A:$A,),match(Systems!$C$2,Systems!$2:$2,))))," ["&amp;index(Systems!$A:$E,match($A585,Systems!$A:$A,),match(Systems!$C$2,Systems!$2:$2,))&amp;"]",)</f>
        <v>Concord</v>
      </c>
      <c r="C585" s="144">
        <f t="array" ref="C585">round((F585-average(I585,L585,O585,R585,U585))*X585+if($B585=$H585,0,iferror(average(vlookup({$H585,$K585,$N585,$Q585,$T585},$B:$D,column(B$1),0)),index(C:C,match($H585,$B:$B,)))),3)</f>
        <v>-146.598</v>
      </c>
      <c r="D585" s="144">
        <f t="array" ref="D585">round((G585-average(J585,M585,P585,S585,V585))*Y585+if($B585=$H585,0,iferror(average(vlookup({$H585,$K585,$N585,$Q585,$T585},$B:$D,column(C$1),0)),index(D:D,match($H585,$B:$B,)))),3)</f>
        <v>-27.967</v>
      </c>
      <c r="E585" s="145">
        <v>2764.0</v>
      </c>
      <c r="F585" s="146">
        <v>595.921</v>
      </c>
      <c r="G585" s="146">
        <v>423.742</v>
      </c>
      <c r="H585" s="147" t="s">
        <v>404</v>
      </c>
      <c r="I585" s="146">
        <v>688.449</v>
      </c>
      <c r="J585" s="146">
        <v>406.09</v>
      </c>
      <c r="K585" s="148"/>
      <c r="L585" s="149"/>
      <c r="M585" s="149"/>
      <c r="N585" s="148"/>
      <c r="O585" s="149"/>
      <c r="P585" s="149"/>
      <c r="Q585" s="148"/>
      <c r="R585" s="149"/>
      <c r="S585" s="149"/>
      <c r="T585" s="148"/>
      <c r="U585" s="149"/>
      <c r="V585" s="149"/>
      <c r="W585" s="149"/>
      <c r="X585" s="150">
        <f t="shared" si="1"/>
        <v>1.584367573</v>
      </c>
      <c r="Y585" s="150">
        <f t="shared" si="2"/>
        <v>-1.584367573</v>
      </c>
    </row>
    <row r="586" ht="15.75" customHeight="1">
      <c r="A586" s="119">
        <v>585.0</v>
      </c>
      <c r="B586" s="143" t="str">
        <f t="array" ref="B586">index(Systems!$A:$E,match($A586,Systems!$A:$A,),match(B$1,Systems!$2:$2,))&amp;if(not(isblank(index(Systems!$A:$E,match($A586,Systems!$A:$A,),match(Systems!$C$2,Systems!$2:$2,))))," ["&amp;index(Systems!$A:$E,match($A586,Systems!$A:$A,),match(Systems!$C$2,Systems!$2:$2,))&amp;"]",)</f>
        <v>Conley's Patch</v>
      </c>
      <c r="C586" s="144">
        <f t="array" ref="C586">round((F586-average(I586,L586,O586,R586,U586))*X586+if($B586=$H586,0,iferror(average(vlookup({$H586,$K586,$N586,$Q586,$T586},$B:$D,column(B$1),0)),index(C:C,match($H586,$B:$B,)))),3)</f>
        <v>-220.211</v>
      </c>
      <c r="D586" s="144">
        <f t="array" ref="D586">round((G586-average(J586,M586,P586,S586,V586))*Y586+if($B586=$H586,0,iferror(average(vlookup({$H586,$K586,$N586,$Q586,$T586},$B:$D,column(C$1),0)),index(D:D,match($H586,$B:$B,)))),3)</f>
        <v>205.816</v>
      </c>
      <c r="E586" s="145">
        <v>2764.0</v>
      </c>
      <c r="F586" s="146">
        <v>549.459</v>
      </c>
      <c r="G586" s="146">
        <v>276.186</v>
      </c>
      <c r="H586" s="147" t="s">
        <v>404</v>
      </c>
      <c r="I586" s="146">
        <v>688.449</v>
      </c>
      <c r="J586" s="146">
        <v>406.09</v>
      </c>
      <c r="K586" s="148"/>
      <c r="L586" s="149"/>
      <c r="M586" s="149"/>
      <c r="N586" s="148"/>
      <c r="O586" s="149"/>
      <c r="P586" s="149"/>
      <c r="Q586" s="148"/>
      <c r="R586" s="149"/>
      <c r="S586" s="149"/>
      <c r="T586" s="148"/>
      <c r="U586" s="149"/>
      <c r="V586" s="149"/>
      <c r="W586" s="149"/>
      <c r="X586" s="150">
        <f t="shared" si="1"/>
        <v>1.584367573</v>
      </c>
      <c r="Y586" s="150">
        <f t="shared" si="2"/>
        <v>-1.584367573</v>
      </c>
    </row>
    <row r="587" ht="15.75" customHeight="1">
      <c r="A587" s="119">
        <v>586.0</v>
      </c>
      <c r="B587" s="143" t="str">
        <f t="array" ref="B587">index(Systems!$A:$E,match($A587,Systems!$A:$A,),match(B$1,Systems!$2:$2,))&amp;if(not(isblank(index(Systems!$A:$E,match($A587,Systems!$A:$A,),match(Systems!$C$2,Systems!$2:$2,))))," ["&amp;index(Systems!$A:$E,match($A587,Systems!$A:$A,),match(Systems!$C$2,Systems!$2:$2,))&amp;"]",)</f>
        <v>Connaught</v>
      </c>
      <c r="C587" s="144">
        <f t="array" ref="C587">round((F587-average(I587,L587,O587,R587,U587))*X587+if($B587=$H587,0,iferror(average(vlookup({$H587,$K587,$N587,$Q587,$T587},$B:$D,column(B$1),0)),index(C:C,match($H587,$B:$B,)))),3)</f>
        <v>-54.292</v>
      </c>
      <c r="D587" s="144">
        <f t="array" ref="D587">round((G587-average(J587,M587,P587,S587,V587))*Y587+if($B587=$H587,0,iferror(average(vlookup({$H587,$K587,$N587,$Q587,$T587},$B:$D,column(C$1),0)),index(D:D,match($H587,$B:$B,)))),3)</f>
        <v>-40.367</v>
      </c>
      <c r="E587" s="145">
        <v>2764.0</v>
      </c>
      <c r="F587" s="146">
        <v>654.182</v>
      </c>
      <c r="G587" s="146">
        <v>431.568</v>
      </c>
      <c r="H587" s="147" t="s">
        <v>404</v>
      </c>
      <c r="I587" s="146">
        <v>688.449</v>
      </c>
      <c r="J587" s="146">
        <v>406.09</v>
      </c>
      <c r="K587" s="148"/>
      <c r="L587" s="149"/>
      <c r="M587" s="149"/>
      <c r="N587" s="148"/>
      <c r="O587" s="149"/>
      <c r="P587" s="149"/>
      <c r="Q587" s="148"/>
      <c r="R587" s="149"/>
      <c r="S587" s="149"/>
      <c r="T587" s="148"/>
      <c r="U587" s="149"/>
      <c r="V587" s="149"/>
      <c r="W587" s="149"/>
      <c r="X587" s="150">
        <f t="shared" si="1"/>
        <v>1.584367573</v>
      </c>
      <c r="Y587" s="150">
        <f t="shared" si="2"/>
        <v>-1.584367573</v>
      </c>
    </row>
    <row r="588" ht="15.75" customHeight="1">
      <c r="A588" s="119">
        <v>587.0</v>
      </c>
      <c r="B588" s="143" t="str">
        <f t="array" ref="B588">index(Systems!$A:$E,match($A588,Systems!$A:$A,),match(B$1,Systems!$2:$2,))&amp;if(not(isblank(index(Systems!$A:$E,match($A588,Systems!$A:$A,),match(Systems!$C$2,Systems!$2:$2,))))," ["&amp;index(Systems!$A:$E,match($A588,Systems!$A:$A,),match(Systems!$C$2,Systems!$2:$2,))&amp;"]",)</f>
        <v>Conquista</v>
      </c>
      <c r="C588" s="144">
        <f t="array" ref="C588">round((F588-average(I588,L588,O588,R588,U588))*X588+if($B588=$H588,0,iferror(average(vlookup({$H588,$K588,$N588,$Q588,$T588},$B:$D,column(B$1),0)),index(C:C,match($H588,$B:$B,)))),3)</f>
        <v>-9.579</v>
      </c>
      <c r="D588" s="144">
        <f t="array" ref="D588">round((G588-average(J588,M588,P588,S588,V588))*Y588+if($B588=$H588,0,iferror(average(vlookup({$H588,$K588,$N588,$Q588,$T588},$B:$D,column(C$1),0)),index(D:D,match($H588,$B:$B,)))),3)</f>
        <v>-307.101</v>
      </c>
      <c r="E588" s="145">
        <v>2764.0</v>
      </c>
      <c r="F588" s="146">
        <v>682.403</v>
      </c>
      <c r="G588" s="146">
        <v>599.922</v>
      </c>
      <c r="H588" s="147" t="s">
        <v>404</v>
      </c>
      <c r="I588" s="146">
        <v>688.449</v>
      </c>
      <c r="J588" s="146">
        <v>406.09</v>
      </c>
      <c r="K588" s="148"/>
      <c r="L588" s="149"/>
      <c r="M588" s="149"/>
      <c r="N588" s="148"/>
      <c r="O588" s="149"/>
      <c r="P588" s="149"/>
      <c r="Q588" s="148"/>
      <c r="R588" s="149"/>
      <c r="S588" s="149"/>
      <c r="T588" s="148"/>
      <c r="U588" s="149"/>
      <c r="V588" s="149"/>
      <c r="W588" s="149"/>
      <c r="X588" s="150">
        <f t="shared" si="1"/>
        <v>1.584367573</v>
      </c>
      <c r="Y588" s="150">
        <f t="shared" si="2"/>
        <v>-1.584367573</v>
      </c>
    </row>
    <row r="589" ht="15.75" customHeight="1">
      <c r="A589" s="119">
        <v>588.0</v>
      </c>
      <c r="B589" s="143" t="str">
        <f t="array" ref="B589">index(Systems!$A:$E,match($A589,Systems!$A:$A,),match(B$1,Systems!$2:$2,))&amp;if(not(isblank(index(Systems!$A:$E,match($A589,Systems!$A:$A,),match(Systems!$C$2,Systems!$2:$2,))))," ["&amp;index(Systems!$A:$E,match($A589,Systems!$A:$A,),match(Systems!$C$2,Systems!$2:$2,))&amp;"]",)</f>
        <v>Conroe</v>
      </c>
      <c r="C589" s="144">
        <f t="array" ref="C589">round((F589-average(I589,L589,O589,R589,U589))*X589+if($B589=$H589,0,iferror(average(vlookup({$H589,$K589,$N589,$Q589,$T589},$B:$D,column(B$1),0)),index(C:C,match($H589,$B:$B,)))),3)</f>
        <v>377.137</v>
      </c>
      <c r="D589" s="144">
        <f t="array" ref="D589">round((G589-average(J589,M589,P589,S589,V589))*Y589+if($B589=$H589,0,iferror(average(vlookup({$H589,$K589,$N589,$Q589,$T589},$B:$D,column(C$1),0)),index(D:D,match($H589,$B:$B,)))),3)</f>
        <v>91.456</v>
      </c>
      <c r="E589" s="145">
        <v>2764.0</v>
      </c>
      <c r="F589" s="146">
        <v>926.485</v>
      </c>
      <c r="G589" s="146">
        <v>348.366</v>
      </c>
      <c r="H589" s="147" t="s">
        <v>404</v>
      </c>
      <c r="I589" s="146">
        <v>688.449</v>
      </c>
      <c r="J589" s="146">
        <v>406.09</v>
      </c>
      <c r="K589" s="148"/>
      <c r="L589" s="149"/>
      <c r="M589" s="149"/>
      <c r="N589" s="148"/>
      <c r="O589" s="149"/>
      <c r="P589" s="149"/>
      <c r="Q589" s="148"/>
      <c r="R589" s="149"/>
      <c r="S589" s="149"/>
      <c r="T589" s="148"/>
      <c r="U589" s="149"/>
      <c r="V589" s="149"/>
      <c r="W589" s="149"/>
      <c r="X589" s="150">
        <f t="shared" si="1"/>
        <v>1.584367573</v>
      </c>
      <c r="Y589" s="150">
        <f t="shared" si="2"/>
        <v>-1.584367573</v>
      </c>
    </row>
    <row r="590" ht="15.75" customHeight="1">
      <c r="A590" s="119">
        <v>589.0</v>
      </c>
      <c r="B590" s="143" t="str">
        <f t="array" ref="B590">index(Systems!$A:$E,match($A590,Systems!$A:$A,),match(B$1,Systems!$2:$2,))&amp;if(not(isblank(index(Systems!$A:$E,match($A590,Systems!$A:$A,),match(Systems!$C$2,Systems!$2:$2,))))," ["&amp;index(Systems!$A:$E,match($A590,Systems!$A:$A,),match(Systems!$C$2,Systems!$2:$2,))&amp;"]",)</f>
        <v>Constance</v>
      </c>
      <c r="C590" s="144">
        <f t="array" ref="C590">round((F590-average(I590,L590,O590,R590,U590))*X590+if($B590=$H590,0,iferror(average(vlookup({$H590,$K590,$N590,$Q590,$T590},$B:$D,column(B$1),0)),index(C:C,match($H590,$B:$B,)))),3)</f>
        <v>100.031</v>
      </c>
      <c r="D590" s="144">
        <f t="array" ref="D590">round((G590-average(J590,M590,P590,S590,V590))*Y590+if($B590=$H590,0,iferror(average(vlookup({$H590,$K590,$N590,$Q590,$T590},$B:$D,column(C$1),0)),index(D:D,match($H590,$B:$B,)))),3)</f>
        <v>429.051</v>
      </c>
      <c r="E590" s="145">
        <v>2764.0</v>
      </c>
      <c r="F590" s="146">
        <v>751.585</v>
      </c>
      <c r="G590" s="146">
        <v>135.287</v>
      </c>
      <c r="H590" s="147" t="s">
        <v>404</v>
      </c>
      <c r="I590" s="146">
        <v>688.449</v>
      </c>
      <c r="J590" s="146">
        <v>406.09</v>
      </c>
      <c r="K590" s="148"/>
      <c r="L590" s="149"/>
      <c r="M590" s="149"/>
      <c r="N590" s="148"/>
      <c r="O590" s="149"/>
      <c r="P590" s="149"/>
      <c r="Q590" s="148"/>
      <c r="R590" s="149"/>
      <c r="S590" s="149"/>
      <c r="T590" s="148"/>
      <c r="U590" s="149"/>
      <c r="V590" s="149"/>
      <c r="W590" s="149"/>
      <c r="X590" s="150">
        <f t="shared" si="1"/>
        <v>1.584367573</v>
      </c>
      <c r="Y590" s="150">
        <f t="shared" si="2"/>
        <v>-1.584367573</v>
      </c>
    </row>
    <row r="591" ht="15.75" customHeight="1">
      <c r="A591" s="119">
        <v>590.0</v>
      </c>
      <c r="B591" s="143" t="str">
        <f t="array" ref="B591">index(Systems!$A:$E,match($A591,Systems!$A:$A,),match(B$1,Systems!$2:$2,))&amp;if(not(isblank(index(Systems!$A:$E,match($A591,Systems!$A:$A,),match(Systems!$C$2,Systems!$2:$2,))))," ["&amp;index(Systems!$A:$E,match($A591,Systems!$A:$A,),match(Systems!$C$2,Systems!$2:$2,))&amp;"]",)</f>
        <v>Conwy</v>
      </c>
      <c r="C591" s="144">
        <f t="array" ref="C591">round((F591-average(I591,L591,O591,R591,U591))*X591+if($B591=$H591,0,iferror(average(vlookup({$H591,$K591,$N591,$Q591,$T591},$B:$D,column(B$1),0)),index(C:C,match($H591,$B:$B,)))),3)</f>
        <v>77.664</v>
      </c>
      <c r="D591" s="144">
        <f t="array" ref="D591">round((G591-average(J591,M591,P591,S591,V591))*Y591+if($B591=$H591,0,iferror(average(vlookup({$H591,$K591,$N591,$Q591,$T591},$B:$D,column(C$1),0)),index(D:D,match($H591,$B:$B,)))),3)</f>
        <v>-71.325</v>
      </c>
      <c r="E591" s="145">
        <v>2764.0</v>
      </c>
      <c r="F591" s="146">
        <v>737.468</v>
      </c>
      <c r="G591" s="146">
        <v>451.108</v>
      </c>
      <c r="H591" s="147" t="s">
        <v>404</v>
      </c>
      <c r="I591" s="146">
        <v>688.449</v>
      </c>
      <c r="J591" s="146">
        <v>406.09</v>
      </c>
      <c r="K591" s="148"/>
      <c r="L591" s="149"/>
      <c r="M591" s="149"/>
      <c r="N591" s="148"/>
      <c r="O591" s="149"/>
      <c r="P591" s="149"/>
      <c r="Q591" s="148"/>
      <c r="R591" s="149"/>
      <c r="S591" s="149"/>
      <c r="T591" s="148"/>
      <c r="U591" s="149"/>
      <c r="V591" s="149"/>
      <c r="W591" s="149"/>
      <c r="X591" s="150">
        <f t="shared" si="1"/>
        <v>1.584367573</v>
      </c>
      <c r="Y591" s="150">
        <f t="shared" si="2"/>
        <v>-1.584367573</v>
      </c>
    </row>
    <row r="592" ht="15.75" customHeight="1">
      <c r="A592" s="119">
        <v>591.0</v>
      </c>
      <c r="B592" s="143" t="str">
        <f t="array" ref="B592">index(Systems!$A:$E,match($A592,Systems!$A:$A,),match(B$1,Systems!$2:$2,))&amp;if(not(isblank(index(Systems!$A:$E,match($A592,Systems!$A:$A,),match(Systems!$C$2,Systems!$2:$2,))))," ["&amp;index(Systems!$A:$E,match($A592,Systems!$A:$A,),match(Systems!$C$2,Systems!$2:$2,))&amp;"]",)</f>
        <v>Cooperland</v>
      </c>
      <c r="C592" s="144">
        <f t="array" ref="C592">round((F592-average(I592,L592,O592,R592,U592))*X592+if($B592=$H592,0,iferror(average(vlookup({$H592,$K592,$N592,$Q592,$T592},$B:$D,column(B$1),0)),index(C:C,match($H592,$B:$B,)))),3)</f>
        <v>567.72</v>
      </c>
      <c r="D592" s="144">
        <f t="array" ref="D592">round((G592-average(J592,M592,P592,S592,V592))*Y592+if($B592=$H592,0,iferror(average(vlookup({$H592,$K592,$N592,$Q592,$T592},$B:$D,column(C$1),0)),index(D:D,match($H592,$B:$B,)))),3)</f>
        <v>-266.091</v>
      </c>
      <c r="E592" s="145">
        <v>2764.0</v>
      </c>
      <c r="F592" s="146">
        <v>1046.775</v>
      </c>
      <c r="G592" s="146">
        <v>574.038</v>
      </c>
      <c r="H592" s="147" t="s">
        <v>404</v>
      </c>
      <c r="I592" s="146">
        <v>688.449</v>
      </c>
      <c r="J592" s="146">
        <v>406.09</v>
      </c>
      <c r="K592" s="148"/>
      <c r="L592" s="149"/>
      <c r="M592" s="149"/>
      <c r="N592" s="148"/>
      <c r="O592" s="149"/>
      <c r="P592" s="149"/>
      <c r="Q592" s="148"/>
      <c r="R592" s="149"/>
      <c r="S592" s="149"/>
      <c r="T592" s="148"/>
      <c r="U592" s="149"/>
      <c r="V592" s="149"/>
      <c r="W592" s="149"/>
      <c r="X592" s="150">
        <f t="shared" si="1"/>
        <v>1.584367573</v>
      </c>
      <c r="Y592" s="150">
        <f t="shared" si="2"/>
        <v>-1.584367573</v>
      </c>
    </row>
    <row r="593" ht="15.75" customHeight="1">
      <c r="A593" s="119">
        <v>592.0</v>
      </c>
      <c r="B593" s="143" t="str">
        <f t="array" ref="B593">index(Systems!$A:$E,match($A593,Systems!$A:$A,),match(B$1,Systems!$2:$2,))&amp;if(not(isblank(index(Systems!$A:$E,match($A593,Systems!$A:$A,),match(Systems!$C$2,Systems!$2:$2,))))," ["&amp;index(Systems!$A:$E,match($A593,Systems!$A:$A,),match(Systems!$C$2,Systems!$2:$2,))&amp;"]",)</f>
        <v>Coopertown</v>
      </c>
      <c r="C593" s="144">
        <f t="array" ref="C593">round((F593-average(I593,L593,O593,R593,U593))*X593+if($B593=$H593,0,iferror(average(vlookup({$H593,$K593,$N593,$Q593,$T593},$B:$D,column(B$1),0)),index(C:C,match($H593,$B:$B,)))),3)</f>
        <v>-301.667</v>
      </c>
      <c r="D593" s="144">
        <f t="array" ref="D593">round((G593-average(J593,M593,P593,S593,V593))*Y593+if($B593=$H593,0,iferror(average(vlookup({$H593,$K593,$N593,$Q593,$T593},$B:$D,column(C$1),0)),index(D:D,match($H593,$B:$B,)))),3)</f>
        <v>-455.141</v>
      </c>
      <c r="E593" s="145">
        <v>2764.0</v>
      </c>
      <c r="F593" s="146">
        <v>498.047</v>
      </c>
      <c r="G593" s="146">
        <v>693.36</v>
      </c>
      <c r="H593" s="147" t="s">
        <v>404</v>
      </c>
      <c r="I593" s="146">
        <v>688.449</v>
      </c>
      <c r="J593" s="146">
        <v>406.09</v>
      </c>
      <c r="K593" s="148"/>
      <c r="L593" s="149"/>
      <c r="M593" s="149"/>
      <c r="N593" s="148"/>
      <c r="O593" s="149"/>
      <c r="P593" s="149"/>
      <c r="Q593" s="148"/>
      <c r="R593" s="149"/>
      <c r="S593" s="149"/>
      <c r="T593" s="148"/>
      <c r="U593" s="149"/>
      <c r="V593" s="149"/>
      <c r="W593" s="149"/>
      <c r="X593" s="150">
        <f t="shared" si="1"/>
        <v>1.584367573</v>
      </c>
      <c r="Y593" s="150">
        <f t="shared" si="2"/>
        <v>-1.584367573</v>
      </c>
    </row>
    <row r="594" ht="15.75" customHeight="1">
      <c r="A594" s="119">
        <v>593.0</v>
      </c>
      <c r="B594" s="143" t="str">
        <f t="array" ref="B594">index(Systems!$A:$E,match($A594,Systems!$A:$A,),match(B$1,Systems!$2:$2,))&amp;if(not(isblank(index(Systems!$A:$E,match($A594,Systems!$A:$A,),match(Systems!$C$2,Systems!$2:$2,))))," ["&amp;index(Systems!$A:$E,match($A594,Systems!$A:$A,),match(Systems!$C$2,Systems!$2:$2,))&amp;"]",)</f>
        <v>Cor Caroli</v>
      </c>
      <c r="C594" s="144">
        <f t="array" ref="C594">round((F594-average(I594,L594,O594,R594,U594))*X594+if($B594=$H594,0,iferror(average(vlookup({$H594,$K594,$N594,$Q594,$T594},$B:$D,column(B$1),0)),index(C:C,match($H594,$B:$B,)))),3)</f>
        <v>-62.301</v>
      </c>
      <c r="D594" s="144">
        <f t="array" ref="D594">round((G594-average(J594,M594,P594,S594,V594))*Y594+if($B594=$H594,0,iferror(average(vlookup({$H594,$K594,$N594,$Q594,$T594},$B:$D,column(C$1),0)),index(D:D,match($H594,$B:$B,)))),3)</f>
        <v>15.463</v>
      </c>
      <c r="E594" s="145">
        <v>2764.0</v>
      </c>
      <c r="F594" s="146">
        <v>649.127</v>
      </c>
      <c r="G594" s="146">
        <v>396.33</v>
      </c>
      <c r="H594" s="147" t="s">
        <v>404</v>
      </c>
      <c r="I594" s="146">
        <v>688.449</v>
      </c>
      <c r="J594" s="146">
        <v>406.09</v>
      </c>
      <c r="K594" s="148"/>
      <c r="L594" s="149"/>
      <c r="M594" s="149"/>
      <c r="N594" s="148"/>
      <c r="O594" s="149"/>
      <c r="P594" s="149"/>
      <c r="Q594" s="148"/>
      <c r="R594" s="149"/>
      <c r="S594" s="149"/>
      <c r="T594" s="148"/>
      <c r="U594" s="149"/>
      <c r="V594" s="149"/>
      <c r="W594" s="149"/>
      <c r="X594" s="150">
        <f t="shared" si="1"/>
        <v>1.584367573</v>
      </c>
      <c r="Y594" s="150">
        <f t="shared" si="2"/>
        <v>-1.584367573</v>
      </c>
    </row>
    <row r="595" ht="15.75" customHeight="1">
      <c r="A595" s="119">
        <v>594.0</v>
      </c>
      <c r="B595" s="143" t="str">
        <f t="array" ref="B595">index(Systems!$A:$E,match($A595,Systems!$A:$A,),match(B$1,Systems!$2:$2,))&amp;if(not(isblank(index(Systems!$A:$E,match($A595,Systems!$A:$A,),match(Systems!$C$2,Systems!$2:$2,))))," ["&amp;index(Systems!$A:$E,match($A595,Systems!$A:$A,),match(Systems!$C$2,Systems!$2:$2,))&amp;"]",)</f>
        <v>Coraines</v>
      </c>
      <c r="C595" s="144">
        <f t="array" ref="C595">round((F595-average(I595,L595,O595,R595,U595))*X595+if($B595=$H595,0,iferror(average(vlookup({$H595,$K595,$N595,$Q595,$T595},$B:$D,column(B$1),0)),index(C:C,match($H595,$B:$B,)))),3)</f>
        <v>489.546</v>
      </c>
      <c r="D595" s="144">
        <f t="array" ref="D595">round((G595-average(J595,M595,P595,S595,V595))*Y595+if($B595=$H595,0,iferror(average(vlookup({$H595,$K595,$N595,$Q595,$T595},$B:$D,column(C$1),0)),index(D:D,match($H595,$B:$B,)))),3)</f>
        <v>196.5</v>
      </c>
      <c r="E595" s="145">
        <v>2764.0</v>
      </c>
      <c r="F595" s="146">
        <v>997.434</v>
      </c>
      <c r="G595" s="146">
        <v>282.066</v>
      </c>
      <c r="H595" s="147" t="s">
        <v>404</v>
      </c>
      <c r="I595" s="146">
        <v>688.449</v>
      </c>
      <c r="J595" s="146">
        <v>406.09</v>
      </c>
      <c r="K595" s="148"/>
      <c r="L595" s="149"/>
      <c r="M595" s="149"/>
      <c r="N595" s="148"/>
      <c r="O595" s="149"/>
      <c r="P595" s="149"/>
      <c r="Q595" s="148"/>
      <c r="R595" s="149"/>
      <c r="S595" s="149"/>
      <c r="T595" s="148"/>
      <c r="U595" s="149"/>
      <c r="V595" s="149"/>
      <c r="W595" s="149"/>
      <c r="X595" s="150">
        <f t="shared" si="1"/>
        <v>1.584367573</v>
      </c>
      <c r="Y595" s="150">
        <f t="shared" si="2"/>
        <v>-1.584367573</v>
      </c>
    </row>
    <row r="596" ht="15.75" customHeight="1">
      <c r="A596" s="119">
        <v>595.0</v>
      </c>
      <c r="B596" s="143" t="str">
        <f t="array" ref="B596">index(Systems!$A:$E,match($A596,Systems!$A:$A,),match(B$1,Systems!$2:$2,))&amp;if(not(isblank(index(Systems!$A:$E,match($A596,Systems!$A:$A,),match(Systems!$C$2,Systems!$2:$2,))))," ["&amp;index(Systems!$A:$E,match($A596,Systems!$A:$A,),match(Systems!$C$2,Systems!$2:$2,))&amp;"]",)</f>
        <v>Corbeanca</v>
      </c>
      <c r="C596" s="144">
        <f t="array" ref="C596">round((F596-average(I596,L596,O596,R596,U596))*X596+if($B596=$H596,0,iferror(average(vlookup({$H596,$K596,$N596,$Q596,$T596},$B:$D,column(B$1),0)),index(C:C,match($H596,$B:$B,)))),3)</f>
        <v>-350.486</v>
      </c>
      <c r="D596" s="144">
        <f t="array" ref="D596">round((G596-average(J596,M596,P596,S596,V596))*Y596+if($B596=$H596,0,iferror(average(vlookup({$H596,$K596,$N596,$Q596,$T596},$B:$D,column(C$1),0)),index(D:D,match($H596,$B:$B,)))),3)</f>
        <v>-235.839</v>
      </c>
      <c r="E596" s="145">
        <v>2764.0</v>
      </c>
      <c r="F596" s="146">
        <v>467.234</v>
      </c>
      <c r="G596" s="146">
        <v>554.944</v>
      </c>
      <c r="H596" s="147" t="s">
        <v>404</v>
      </c>
      <c r="I596" s="146">
        <v>688.449</v>
      </c>
      <c r="J596" s="146">
        <v>406.09</v>
      </c>
      <c r="K596" s="148"/>
      <c r="L596" s="149"/>
      <c r="M596" s="149"/>
      <c r="N596" s="148"/>
      <c r="O596" s="149"/>
      <c r="P596" s="149"/>
      <c r="Q596" s="148"/>
      <c r="R596" s="149"/>
      <c r="S596" s="149"/>
      <c r="T596" s="148"/>
      <c r="U596" s="149"/>
      <c r="V596" s="149"/>
      <c r="W596" s="149"/>
      <c r="X596" s="150">
        <f t="shared" si="1"/>
        <v>1.584367573</v>
      </c>
      <c r="Y596" s="150">
        <f t="shared" si="2"/>
        <v>-1.584367573</v>
      </c>
    </row>
    <row r="597" ht="15.75" customHeight="1">
      <c r="A597" s="119">
        <v>596.0</v>
      </c>
      <c r="B597" s="143" t="str">
        <f t="array" ref="B597">index(Systems!$A:$E,match($A597,Systems!$A:$A,),match(B$1,Systems!$2:$2,))&amp;if(not(isblank(index(Systems!$A:$E,match($A597,Systems!$A:$A,),match(Systems!$C$2,Systems!$2:$2,))))," ["&amp;index(Systems!$A:$E,match($A597,Systems!$A:$A,),match(Systems!$C$2,Systems!$2:$2,))&amp;"]",)</f>
        <v>Cordiagr</v>
      </c>
      <c r="C597" s="144">
        <f t="array" ref="C597">round((F597-average(I597,L597,O597,R597,U597))*X597+if($B597=$H597,0,iferror(average(vlookup({$H597,$K597,$N597,$Q597,$T597},$B:$D,column(B$1),0)),index(C:C,match($H597,$B:$B,)))),3)</f>
        <v>24.296</v>
      </c>
      <c r="D597" s="144">
        <f t="array" ref="D597">round((G597-average(J597,M597,P597,S597,V597))*Y597+if($B597=$H597,0,iferror(average(vlookup({$H597,$K597,$N597,$Q597,$T597},$B:$D,column(C$1),0)),index(D:D,match($H597,$B:$B,)))),3)</f>
        <v>-191.043</v>
      </c>
      <c r="E597" s="145">
        <v>2764.0</v>
      </c>
      <c r="F597" s="146">
        <v>703.784</v>
      </c>
      <c r="G597" s="146">
        <v>526.67</v>
      </c>
      <c r="H597" s="147" t="s">
        <v>404</v>
      </c>
      <c r="I597" s="146">
        <v>688.449</v>
      </c>
      <c r="J597" s="146">
        <v>406.09</v>
      </c>
      <c r="K597" s="148"/>
      <c r="L597" s="149"/>
      <c r="M597" s="149"/>
      <c r="N597" s="148"/>
      <c r="O597" s="149"/>
      <c r="P597" s="149"/>
      <c r="Q597" s="148"/>
      <c r="R597" s="149"/>
      <c r="S597" s="149"/>
      <c r="T597" s="148"/>
      <c r="U597" s="149"/>
      <c r="V597" s="149"/>
      <c r="W597" s="149"/>
      <c r="X597" s="150">
        <f t="shared" si="1"/>
        <v>1.584367573</v>
      </c>
      <c r="Y597" s="150">
        <f t="shared" si="2"/>
        <v>-1.584367573</v>
      </c>
    </row>
    <row r="598" ht="15.75" customHeight="1">
      <c r="A598" s="119">
        <v>597.0</v>
      </c>
      <c r="B598" s="143" t="str">
        <f t="array" ref="B598">index(Systems!$A:$E,match($A598,Systems!$A:$A,),match(B$1,Systems!$2:$2,))&amp;if(not(isblank(index(Systems!$A:$E,match($A598,Systems!$A:$A,),match(Systems!$C$2,Systems!$2:$2,))))," ["&amp;index(Systems!$A:$E,match($A598,Systems!$A:$A,),match(Systems!$C$2,Systems!$2:$2,))&amp;"]",)</f>
        <v>Corella</v>
      </c>
      <c r="C598" s="144">
        <f t="array" ref="C598">round((F598-average(I598,L598,O598,R598,U598))*X598+if($B598=$H598,0,iferror(average(vlookup({$H598,$K598,$N598,$Q598,$T598},$B:$D,column(B$1),0)),index(C:C,match($H598,$B:$B,)))),3)</f>
        <v>142.165</v>
      </c>
      <c r="D598" s="144">
        <f t="array" ref="D598">round((G598-average(J598,M598,P598,S598,V598))*Y598+if($B598=$H598,0,iferror(average(vlookup({$H598,$K598,$N598,$Q598,$T598},$B:$D,column(C$1),0)),index(D:D,match($H598,$B:$B,)))),3)</f>
        <v>-251.304</v>
      </c>
      <c r="E598" s="145">
        <v>2764.0</v>
      </c>
      <c r="F598" s="146">
        <v>778.179</v>
      </c>
      <c r="G598" s="146">
        <v>564.705</v>
      </c>
      <c r="H598" s="147" t="s">
        <v>404</v>
      </c>
      <c r="I598" s="146">
        <v>688.449</v>
      </c>
      <c r="J598" s="146">
        <v>406.09</v>
      </c>
      <c r="K598" s="148"/>
      <c r="L598" s="149"/>
      <c r="M598" s="149"/>
      <c r="N598" s="148"/>
      <c r="O598" s="149"/>
      <c r="P598" s="149"/>
      <c r="Q598" s="148"/>
      <c r="R598" s="149"/>
      <c r="S598" s="149"/>
      <c r="T598" s="148"/>
      <c r="U598" s="149"/>
      <c r="V598" s="149"/>
      <c r="W598" s="149"/>
      <c r="X598" s="150">
        <f t="shared" si="1"/>
        <v>1.584367573</v>
      </c>
      <c r="Y598" s="150">
        <f t="shared" si="2"/>
        <v>-1.584367573</v>
      </c>
    </row>
    <row r="599" ht="15.75" customHeight="1">
      <c r="A599" s="119">
        <v>598.0</v>
      </c>
      <c r="B599" s="143" t="str">
        <f t="array" ref="B599">index(Systems!$A:$E,match($A599,Systems!$A:$A,),match(B$1,Systems!$2:$2,))&amp;if(not(isblank(index(Systems!$A:$E,match($A599,Systems!$A:$A,),match(Systems!$C$2,Systems!$2:$2,))))," ["&amp;index(Systems!$A:$E,match($A599,Systems!$A:$A,),match(Systems!$C$2,Systems!$2:$2,))&amp;"]",)</f>
        <v>Corey</v>
      </c>
      <c r="C599" s="144">
        <f t="array" ref="C599">round((F599-average(I599,L599,O599,R599,U599))*X599+if($B599=$H599,0,iferror(average(vlookup({$H599,$K599,$N599,$Q599,$T599},$B:$D,column(B$1),0)),index(C:C,match($H599,$B:$B,)))),3)</f>
        <v>21.443</v>
      </c>
      <c r="D599" s="144">
        <f t="array" ref="D599">round((G599-average(J599,M599,P599,S599,V599))*Y599+if($B599=$H599,0,iferror(average(vlookup({$H599,$K599,$N599,$Q599,$T599},$B:$D,column(C$1),0)),index(D:D,match($H599,$B:$B,)))),3)</f>
        <v>-136.227</v>
      </c>
      <c r="E599" s="145">
        <v>2764.0</v>
      </c>
      <c r="F599" s="146">
        <v>701.983</v>
      </c>
      <c r="G599" s="146">
        <v>492.072</v>
      </c>
      <c r="H599" s="147" t="s">
        <v>404</v>
      </c>
      <c r="I599" s="146">
        <v>688.449</v>
      </c>
      <c r="J599" s="146">
        <v>406.09</v>
      </c>
      <c r="K599" s="148"/>
      <c r="L599" s="149"/>
      <c r="M599" s="149"/>
      <c r="N599" s="148"/>
      <c r="O599" s="149"/>
      <c r="P599" s="149"/>
      <c r="Q599" s="148"/>
      <c r="R599" s="149"/>
      <c r="S599" s="149"/>
      <c r="T599" s="148"/>
      <c r="U599" s="149"/>
      <c r="V599" s="149"/>
      <c r="W599" s="149"/>
      <c r="X599" s="150">
        <f t="shared" si="1"/>
        <v>1.584367573</v>
      </c>
      <c r="Y599" s="150">
        <f t="shared" si="2"/>
        <v>-1.584367573</v>
      </c>
    </row>
    <row r="600" ht="15.75" customHeight="1">
      <c r="A600" s="119">
        <v>599.0</v>
      </c>
      <c r="B600" s="143" t="str">
        <f t="array" ref="B600">index(Systems!$A:$E,match($A600,Systems!$A:$A,),match(B$1,Systems!$2:$2,))&amp;if(not(isblank(index(Systems!$A:$E,match($A600,Systems!$A:$A,),match(Systems!$C$2,Systems!$2:$2,))))," ["&amp;index(Systems!$A:$E,match($A600,Systems!$A:$A,),match(Systems!$C$2,Systems!$2:$2,))&amp;"]",)</f>
        <v>Corfu</v>
      </c>
      <c r="C600" s="144">
        <f t="array" ref="C600">round((F600-average(I600,L600,O600,R600,U600))*X600+if($B600=$H600,0,iferror(average(vlookup({$H600,$K600,$N600,$Q600,$T600},$B:$D,column(B$1),0)),index(C:C,match($H600,$B:$B,)))),3)</f>
        <v>63.565</v>
      </c>
      <c r="D600" s="144">
        <f t="array" ref="D600">round((G600-average(J600,M600,P600,S600,V600))*Y600+if($B600=$H600,0,iferror(average(vlookup({$H600,$K600,$N600,$Q600,$T600},$B:$D,column(C$1),0)),index(D:D,match($H600,$B:$B,)))),3)</f>
        <v>322.264</v>
      </c>
      <c r="E600" s="145">
        <v>2764.0</v>
      </c>
      <c r="F600" s="146">
        <v>728.569</v>
      </c>
      <c r="G600" s="146">
        <v>202.688</v>
      </c>
      <c r="H600" s="147" t="s">
        <v>404</v>
      </c>
      <c r="I600" s="146">
        <v>688.449</v>
      </c>
      <c r="J600" s="146">
        <v>406.09</v>
      </c>
      <c r="K600" s="148"/>
      <c r="L600" s="149"/>
      <c r="M600" s="149"/>
      <c r="N600" s="148"/>
      <c r="O600" s="149"/>
      <c r="P600" s="149"/>
      <c r="Q600" s="148"/>
      <c r="R600" s="149"/>
      <c r="S600" s="149"/>
      <c r="T600" s="148"/>
      <c r="U600" s="149"/>
      <c r="V600" s="149"/>
      <c r="W600" s="149"/>
      <c r="X600" s="150">
        <f t="shared" si="1"/>
        <v>1.584367573</v>
      </c>
      <c r="Y600" s="150">
        <f t="shared" si="2"/>
        <v>-1.584367573</v>
      </c>
    </row>
    <row r="601" ht="15.75" customHeight="1">
      <c r="A601" s="119">
        <v>600.0</v>
      </c>
      <c r="B601" s="143" t="str">
        <f t="array" ref="B601">index(Systems!$A:$E,match($A601,Systems!$A:$A,),match(B$1,Systems!$2:$2,))&amp;if(not(isblank(index(Systems!$A:$E,match($A601,Systems!$A:$A,),match(Systems!$C$2,Systems!$2:$2,))))," ["&amp;index(Systems!$A:$E,match($A601,Systems!$A:$A,),match(Systems!$C$2,Systems!$2:$2,))&amp;"]",)</f>
        <v>Coriscana</v>
      </c>
      <c r="C601" s="144">
        <f t="array" ref="C601">round((F601-average(I601,L601,O601,R601,U601))*X601+if($B601=$H601,0,iferror(average(vlookup({$H601,$K601,$N601,$Q601,$T601},$B:$D,column(B$1),0)),index(C:C,match($H601,$B:$B,)))),3)</f>
        <v>-187.928</v>
      </c>
      <c r="D601" s="144">
        <f t="array" ref="D601">round((G601-average(J601,M601,P601,S601,V601))*Y601+if($B601=$H601,0,iferror(average(vlookup({$H601,$K601,$N601,$Q601,$T601},$B:$D,column(C$1),0)),index(D:D,match($H601,$B:$B,)))),3)</f>
        <v>-109.174</v>
      </c>
      <c r="E601" s="145">
        <v>2764.0</v>
      </c>
      <c r="F601" s="146">
        <v>569.835</v>
      </c>
      <c r="G601" s="146">
        <v>474.997</v>
      </c>
      <c r="H601" s="147" t="s">
        <v>404</v>
      </c>
      <c r="I601" s="146">
        <v>688.449</v>
      </c>
      <c r="J601" s="146">
        <v>406.09</v>
      </c>
      <c r="K601" s="148"/>
      <c r="L601" s="149"/>
      <c r="M601" s="149"/>
      <c r="N601" s="148"/>
      <c r="O601" s="149"/>
      <c r="P601" s="149"/>
      <c r="Q601" s="148"/>
      <c r="R601" s="149"/>
      <c r="S601" s="149"/>
      <c r="T601" s="148"/>
      <c r="U601" s="149"/>
      <c r="V601" s="149"/>
      <c r="W601" s="149"/>
      <c r="X601" s="150">
        <f t="shared" si="1"/>
        <v>1.584367573</v>
      </c>
      <c r="Y601" s="150">
        <f t="shared" si="2"/>
        <v>-1.584367573</v>
      </c>
    </row>
    <row r="602" ht="15.75" customHeight="1">
      <c r="A602" s="119">
        <v>601.0</v>
      </c>
      <c r="B602" s="143" t="str">
        <f t="array" ref="B602">index(Systems!$A:$E,match($A602,Systems!$A:$A,),match(B$1,Systems!$2:$2,))&amp;if(not(isblank(index(Systems!$A:$E,match($A602,Systems!$A:$A,),match(Systems!$C$2,Systems!$2:$2,))))," ["&amp;index(Systems!$A:$E,match($A602,Systems!$A:$A,),match(Systems!$C$2,Systems!$2:$2,))&amp;"]",)</f>
        <v>Cork</v>
      </c>
      <c r="C602" s="144">
        <f t="array" ref="C602">round((F602-average(I602,L602,O602,R602,U602))*X602+if($B602=$H602,0,iferror(average(vlookup({$H602,$K602,$N602,$Q602,$T602},$B:$D,column(B$1),0)),index(C:C,match($H602,$B:$B,)))),3)</f>
        <v>525.584</v>
      </c>
      <c r="D602" s="144">
        <f t="array" ref="D602">round((G602-average(J602,M602,P602,S602,V602))*Y602+if($B602=$H602,0,iferror(average(vlookup({$H602,$K602,$N602,$Q602,$T602},$B:$D,column(C$1),0)),index(D:D,match($H602,$B:$B,)))),3)</f>
        <v>66.453</v>
      </c>
      <c r="E602" s="145">
        <v>2764.0</v>
      </c>
      <c r="F602" s="146">
        <v>1020.18</v>
      </c>
      <c r="G602" s="146">
        <v>364.147</v>
      </c>
      <c r="H602" s="147" t="s">
        <v>404</v>
      </c>
      <c r="I602" s="146">
        <v>688.449</v>
      </c>
      <c r="J602" s="146">
        <v>406.09</v>
      </c>
      <c r="K602" s="148"/>
      <c r="L602" s="149"/>
      <c r="M602" s="149"/>
      <c r="N602" s="148"/>
      <c r="O602" s="149"/>
      <c r="P602" s="149"/>
      <c r="Q602" s="148"/>
      <c r="R602" s="149"/>
      <c r="S602" s="149"/>
      <c r="T602" s="148"/>
      <c r="U602" s="149"/>
      <c r="V602" s="149"/>
      <c r="W602" s="149"/>
      <c r="X602" s="150">
        <f t="shared" si="1"/>
        <v>1.584367573</v>
      </c>
      <c r="Y602" s="150">
        <f t="shared" si="2"/>
        <v>-1.584367573</v>
      </c>
    </row>
    <row r="603" ht="15.75" customHeight="1">
      <c r="A603" s="119">
        <v>602.0</v>
      </c>
      <c r="B603" s="143" t="str">
        <f t="array" ref="B603">index(Systems!$A:$E,match($A603,Systems!$A:$A,),match(B$1,Systems!$2:$2,))&amp;if(not(isblank(index(Systems!$A:$E,match($A603,Systems!$A:$A,),match(Systems!$C$2,Systems!$2:$2,))))," ["&amp;index(Systems!$A:$E,match($A603,Systems!$A:$A,),match(Systems!$C$2,Systems!$2:$2,))&amp;"]",)</f>
        <v>Corodiz</v>
      </c>
      <c r="C603" s="144">
        <f t="array" ref="C603">round((F603-average(I603,L603,O603,R603,U603))*X603+if($B603=$H603,0,iferror(average(vlookup({$H603,$K603,$N603,$Q603,$T603},$B:$D,column(B$1),0)),index(C:C,match($H603,$B:$B,)))),3)</f>
        <v>135.703</v>
      </c>
      <c r="D603" s="144">
        <f t="array" ref="D603">round((G603-average(J603,M603,P603,S603,V603))*Y603+if($B603=$H603,0,iferror(average(vlookup({$H603,$K603,$N603,$Q603,$T603},$B:$D,column(C$1),0)),index(D:D,match($H603,$B:$B,)))),3)</f>
        <v>-374.901</v>
      </c>
      <c r="E603" s="145">
        <v>2764.0</v>
      </c>
      <c r="F603" s="146">
        <v>774.1</v>
      </c>
      <c r="G603" s="146">
        <v>642.715</v>
      </c>
      <c r="H603" s="147" t="s">
        <v>404</v>
      </c>
      <c r="I603" s="146">
        <v>688.449</v>
      </c>
      <c r="J603" s="146">
        <v>406.09</v>
      </c>
      <c r="K603" s="148"/>
      <c r="L603" s="149"/>
      <c r="M603" s="149"/>
      <c r="N603" s="148"/>
      <c r="O603" s="149"/>
      <c r="P603" s="149"/>
      <c r="Q603" s="148"/>
      <c r="R603" s="149"/>
      <c r="S603" s="149"/>
      <c r="T603" s="148"/>
      <c r="U603" s="149"/>
      <c r="V603" s="149"/>
      <c r="W603" s="149"/>
      <c r="X603" s="150">
        <f t="shared" si="1"/>
        <v>1.584367573</v>
      </c>
      <c r="Y603" s="150">
        <f t="shared" si="2"/>
        <v>-1.584367573</v>
      </c>
    </row>
    <row r="604" ht="15.75" customHeight="1">
      <c r="A604" s="119">
        <v>603.0</v>
      </c>
      <c r="B604" s="143" t="str">
        <f t="array" ref="B604">index(Systems!$A:$E,match($A604,Systems!$A:$A,),match(B$1,Systems!$2:$2,))&amp;if(not(isblank(index(Systems!$A:$E,match($A604,Systems!$A:$A,),match(Systems!$C$2,Systems!$2:$2,))))," ["&amp;index(Systems!$A:$E,match($A604,Systems!$A:$A,),match(Systems!$C$2,Systems!$2:$2,))&amp;"]",)</f>
        <v>Coromodir</v>
      </c>
      <c r="C604" s="144">
        <f t="array" ref="C604">round((F604-average(I604,L604,O604,R604,U604))*X604+if($B604=$H604,0,iferror(average(vlookup({$H604,$K604,$N604,$Q604,$T604},$B:$D,column(B$1),0)),index(C:C,match($H604,$B:$B,)))),3)</f>
        <v>92.158</v>
      </c>
      <c r="D604" s="144">
        <f t="array" ref="D604">round((G604-average(J604,M604,P604,S604,V604))*Y604+if($B604=$H604,0,iferror(average(vlookup({$H604,$K604,$N604,$Q604,$T604},$B:$D,column(C$1),0)),index(D:D,match($H604,$B:$B,)))),3)</f>
        <v>-466.511</v>
      </c>
      <c r="E604" s="145">
        <v>2764.0</v>
      </c>
      <c r="F604" s="146">
        <v>746.616</v>
      </c>
      <c r="G604" s="146">
        <v>700.536</v>
      </c>
      <c r="H604" s="147" t="s">
        <v>404</v>
      </c>
      <c r="I604" s="146">
        <v>688.449</v>
      </c>
      <c r="J604" s="146">
        <v>406.09</v>
      </c>
      <c r="K604" s="148"/>
      <c r="L604" s="149"/>
      <c r="M604" s="149"/>
      <c r="N604" s="148"/>
      <c r="O604" s="149"/>
      <c r="P604" s="149"/>
      <c r="Q604" s="148"/>
      <c r="R604" s="149"/>
      <c r="S604" s="149"/>
      <c r="T604" s="148"/>
      <c r="U604" s="149"/>
      <c r="V604" s="149"/>
      <c r="W604" s="149"/>
      <c r="X604" s="150">
        <f t="shared" si="1"/>
        <v>1.584367573</v>
      </c>
      <c r="Y604" s="150">
        <f t="shared" si="2"/>
        <v>-1.584367573</v>
      </c>
    </row>
    <row r="605" ht="15.75" customHeight="1">
      <c r="A605" s="119">
        <v>604.0</v>
      </c>
      <c r="B605" s="143" t="str">
        <f t="array" ref="B605">index(Systems!$A:$E,match($A605,Systems!$A:$A,),match(B$1,Systems!$2:$2,))&amp;if(not(isblank(index(Systems!$A:$E,match($A605,Systems!$A:$A,),match(Systems!$C$2,Systems!$2:$2,))))," ["&amp;index(Systems!$A:$E,match($A605,Systems!$A:$A,),match(Systems!$C$2,Systems!$2:$2,))&amp;"]",)</f>
        <v>Corridan [Corridan IV]</v>
      </c>
      <c r="C605" s="144">
        <f t="array" ref="C605">round((F605-average(I605,L605,O605,R605,U605))*X605+if($B605=$H605,0,iferror(average(vlookup({$H605,$K605,$N605,$Q605,$T605},$B:$D,column(B$1),0)),index(C:C,match($H605,$B:$B,)))),3)</f>
        <v>-38.014</v>
      </c>
      <c r="D605" s="144">
        <f t="array" ref="D605">round((G605-average(J605,M605,P605,S605,V605))*Y605+if($B605=$H605,0,iferror(average(vlookup({$H605,$K605,$N605,$Q605,$T605},$B:$D,column(C$1),0)),index(D:D,match($H605,$B:$B,)))),3)</f>
        <v>121.453</v>
      </c>
      <c r="E605" s="145">
        <v>2764.0</v>
      </c>
      <c r="F605" s="146">
        <v>664.456</v>
      </c>
      <c r="G605" s="146">
        <v>329.433</v>
      </c>
      <c r="H605" s="147" t="s">
        <v>404</v>
      </c>
      <c r="I605" s="146">
        <v>688.449</v>
      </c>
      <c r="J605" s="146">
        <v>406.09</v>
      </c>
      <c r="K605" s="148"/>
      <c r="L605" s="149"/>
      <c r="M605" s="149"/>
      <c r="N605" s="148"/>
      <c r="O605" s="149"/>
      <c r="P605" s="149"/>
      <c r="Q605" s="148"/>
      <c r="R605" s="149"/>
      <c r="S605" s="149"/>
      <c r="T605" s="148"/>
      <c r="U605" s="149"/>
      <c r="V605" s="149"/>
      <c r="W605" s="149"/>
      <c r="X605" s="150">
        <f t="shared" si="1"/>
        <v>1.584367573</v>
      </c>
      <c r="Y605" s="150">
        <f t="shared" si="2"/>
        <v>-1.584367573</v>
      </c>
    </row>
    <row r="606" ht="15.75" customHeight="1">
      <c r="A606" s="119">
        <v>605.0</v>
      </c>
      <c r="B606" s="143" t="str">
        <f t="array" ref="B606">index(Systems!$A:$E,match($A606,Systems!$A:$A,),match(B$1,Systems!$2:$2,))&amp;if(not(isblank(index(Systems!$A:$E,match($A606,Systems!$A:$A,),match(Systems!$C$2,Systems!$2:$2,))))," ["&amp;index(Systems!$A:$E,match($A606,Systems!$A:$A,),match(Systems!$C$2,Systems!$2:$2,))&amp;"]",)</f>
        <v>Corsica Nueva</v>
      </c>
      <c r="C606" s="144">
        <f t="array" ref="C606">round((F606-average(I606,L606,O606,R606,U606))*X606+if($B606=$H606,0,iferror(average(vlookup({$H606,$K606,$N606,$Q606,$T606},$B:$D,column(B$1),0)),index(C:C,match($H606,$B:$B,)))),3)</f>
        <v>194.121</v>
      </c>
      <c r="D606" s="144">
        <f t="array" ref="D606">round((G606-average(J606,M606,P606,S606,V606))*Y606+if($B606=$H606,0,iferror(average(vlookup({$H606,$K606,$N606,$Q606,$T606},$B:$D,column(C$1),0)),index(D:D,match($H606,$B:$B,)))),3)</f>
        <v>227.165</v>
      </c>
      <c r="E606" s="145">
        <v>2764.0</v>
      </c>
      <c r="F606" s="146">
        <v>810.972</v>
      </c>
      <c r="G606" s="146">
        <v>262.711</v>
      </c>
      <c r="H606" s="147" t="s">
        <v>404</v>
      </c>
      <c r="I606" s="146">
        <v>688.449</v>
      </c>
      <c r="J606" s="146">
        <v>406.09</v>
      </c>
      <c r="K606" s="148"/>
      <c r="L606" s="149"/>
      <c r="M606" s="149"/>
      <c r="N606" s="148"/>
      <c r="O606" s="149"/>
      <c r="P606" s="149"/>
      <c r="Q606" s="148"/>
      <c r="R606" s="149"/>
      <c r="S606" s="149"/>
      <c r="T606" s="148"/>
      <c r="U606" s="149"/>
      <c r="V606" s="149"/>
      <c r="W606" s="149"/>
      <c r="X606" s="150">
        <f t="shared" si="1"/>
        <v>1.584367573</v>
      </c>
      <c r="Y606" s="150">
        <f t="shared" si="2"/>
        <v>-1.584367573</v>
      </c>
    </row>
    <row r="607" ht="15.75" customHeight="1">
      <c r="A607" s="119">
        <v>606.0</v>
      </c>
      <c r="B607" s="143" t="str">
        <f t="array" ref="B607">index(Systems!$A:$E,match($A607,Systems!$A:$A,),match(B$1,Systems!$2:$2,))&amp;if(not(isblank(index(Systems!$A:$E,match($A607,Systems!$A:$A,),match(Systems!$C$2,Systems!$2:$2,))))," ["&amp;index(Systems!$A:$E,match($A607,Systems!$A:$A,),match(Systems!$C$2,Systems!$2:$2,))&amp;"]",)</f>
        <v>Corydon</v>
      </c>
      <c r="C607" s="144">
        <f t="array" ref="C607">round((F607-average(I607,L607,O607,R607,U607))*X607+if($B607=$H607,0,iferror(average(vlookup({$H607,$K607,$N607,$Q607,$T607},$B:$D,column(B$1),0)),index(C:C,match($H607,$B:$B,)))),3)</f>
        <v>216.61</v>
      </c>
      <c r="D607" s="144">
        <f t="array" ref="D607">round((G607-average(J607,M607,P607,S607,V607))*Y607+if($B607=$H607,0,iferror(average(vlookup({$H607,$K607,$N607,$Q607,$T607},$B:$D,column(C$1),0)),index(D:D,match($H607,$B:$B,)))),3)</f>
        <v>-38.822</v>
      </c>
      <c r="E607" s="145">
        <v>2764.0</v>
      </c>
      <c r="F607" s="146">
        <v>825.166</v>
      </c>
      <c r="G607" s="146">
        <v>430.593</v>
      </c>
      <c r="H607" s="147" t="s">
        <v>404</v>
      </c>
      <c r="I607" s="146">
        <v>688.449</v>
      </c>
      <c r="J607" s="146">
        <v>406.09</v>
      </c>
      <c r="K607" s="148"/>
      <c r="L607" s="149"/>
      <c r="M607" s="149"/>
      <c r="N607" s="148"/>
      <c r="O607" s="149"/>
      <c r="P607" s="149"/>
      <c r="Q607" s="148"/>
      <c r="R607" s="149"/>
      <c r="S607" s="149"/>
      <c r="T607" s="148"/>
      <c r="U607" s="149"/>
      <c r="V607" s="149"/>
      <c r="W607" s="149"/>
      <c r="X607" s="150">
        <f t="shared" si="1"/>
        <v>1.584367573</v>
      </c>
      <c r="Y607" s="150">
        <f t="shared" si="2"/>
        <v>-1.584367573</v>
      </c>
    </row>
    <row r="608" ht="15.75" customHeight="1">
      <c r="A608" s="119">
        <v>607.0</v>
      </c>
      <c r="B608" s="143" t="str">
        <f t="array" ref="B608">index(Systems!$A:$E,match($A608,Systems!$A:$A,),match(B$1,Systems!$2:$2,))&amp;if(not(isblank(index(Systems!$A:$E,match($A608,Systems!$A:$A,),match(Systems!$C$2,Systems!$2:$2,))))," ["&amp;index(Systems!$A:$E,match($A608,Systems!$A:$A,),match(Systems!$C$2,Systems!$2:$2,))&amp;"]",)</f>
        <v>Cosenza</v>
      </c>
      <c r="C608" s="144">
        <f t="array" ref="C608">round((F608-average(I608,L608,O608,R608,U608))*X608+if($B608=$H608,0,iferror(average(vlookup({$H608,$K608,$N608,$Q608,$T608},$B:$D,column(B$1),0)),index(C:C,match($H608,$B:$B,)))),3)</f>
        <v>325.957</v>
      </c>
      <c r="D608" s="144">
        <f t="array" ref="D608">round((G608-average(J608,M608,P608,S608,V608))*Y608+if($B608=$H608,0,iferror(average(vlookup({$H608,$K608,$N608,$Q608,$T608},$B:$D,column(C$1),0)),index(D:D,match($H608,$B:$B,)))),3)</f>
        <v>161.51</v>
      </c>
      <c r="E608" s="145">
        <v>2764.0</v>
      </c>
      <c r="F608" s="146">
        <v>894.182</v>
      </c>
      <c r="G608" s="146">
        <v>304.15</v>
      </c>
      <c r="H608" s="147" t="s">
        <v>404</v>
      </c>
      <c r="I608" s="146">
        <v>688.449</v>
      </c>
      <c r="J608" s="146">
        <v>406.09</v>
      </c>
      <c r="K608" s="148"/>
      <c r="L608" s="149"/>
      <c r="M608" s="149"/>
      <c r="N608" s="148"/>
      <c r="O608" s="149"/>
      <c r="P608" s="149"/>
      <c r="Q608" s="148"/>
      <c r="R608" s="149"/>
      <c r="S608" s="149"/>
      <c r="T608" s="148"/>
      <c r="U608" s="149"/>
      <c r="V608" s="149"/>
      <c r="W608" s="149"/>
      <c r="X608" s="150">
        <f t="shared" si="1"/>
        <v>1.584367573</v>
      </c>
      <c r="Y608" s="150">
        <f t="shared" si="2"/>
        <v>-1.584367573</v>
      </c>
    </row>
    <row r="609" ht="15.75" customHeight="1">
      <c r="A609" s="119">
        <v>608.0</v>
      </c>
      <c r="B609" s="143" t="str">
        <f t="array" ref="B609">index(Systems!$A:$E,match($A609,Systems!$A:$A,),match(B$1,Systems!$2:$2,))&amp;if(not(isblank(index(Systems!$A:$E,match($A609,Systems!$A:$A,),match(Systems!$C$2,Systems!$2:$2,))))," ["&amp;index(Systems!$A:$E,match($A609,Systems!$A:$A,),match(Systems!$C$2,Systems!$2:$2,))&amp;"]",)</f>
        <v>Cotocallao</v>
      </c>
      <c r="C609" s="144">
        <f t="array" ref="C609">round((F609-average(I609,L609,O609,R609,U609))*X609+if($B609=$H609,0,iferror(average(vlookup({$H609,$K609,$N609,$Q609,$T609},$B:$D,column(B$1),0)),index(C:C,match($H609,$B:$B,)))),3)</f>
        <v>144.753</v>
      </c>
      <c r="D609" s="144">
        <f t="array" ref="D609">round((G609-average(J609,M609,P609,S609,V609))*Y609+if($B609=$H609,0,iferror(average(vlookup({$H609,$K609,$N609,$Q609,$T609},$B:$D,column(C$1),0)),index(D:D,match($H609,$B:$B,)))),3)</f>
        <v>-299.672</v>
      </c>
      <c r="E609" s="145">
        <v>2764.0</v>
      </c>
      <c r="F609" s="146">
        <v>779.812</v>
      </c>
      <c r="G609" s="146">
        <v>595.233</v>
      </c>
      <c r="H609" s="147" t="s">
        <v>404</v>
      </c>
      <c r="I609" s="146">
        <v>688.449</v>
      </c>
      <c r="J609" s="146">
        <v>406.09</v>
      </c>
      <c r="K609" s="148"/>
      <c r="L609" s="149"/>
      <c r="M609" s="149"/>
      <c r="N609" s="148"/>
      <c r="O609" s="149"/>
      <c r="P609" s="149"/>
      <c r="Q609" s="148"/>
      <c r="R609" s="149"/>
      <c r="S609" s="149"/>
      <c r="T609" s="148"/>
      <c r="U609" s="149"/>
      <c r="V609" s="149"/>
      <c r="W609" s="149"/>
      <c r="X609" s="150">
        <f t="shared" si="1"/>
        <v>1.584367573</v>
      </c>
      <c r="Y609" s="150">
        <f t="shared" si="2"/>
        <v>-1.584367573</v>
      </c>
    </row>
    <row r="610" ht="15.75" customHeight="1">
      <c r="A610" s="119">
        <v>609.0</v>
      </c>
      <c r="B610" s="143" t="str">
        <f t="array" ref="B610">index(Systems!$A:$E,match($A610,Systems!$A:$A,),match(B$1,Systems!$2:$2,))&amp;if(not(isblank(index(Systems!$A:$E,match($A610,Systems!$A:$A,),match(Systems!$C$2,Systems!$2:$2,))))," ["&amp;index(Systems!$A:$E,match($A610,Systems!$A:$A,),match(Systems!$C$2,Systems!$2:$2,))&amp;"]",)</f>
        <v>Coudoux</v>
      </c>
      <c r="C610" s="144">
        <f t="array" ref="C610">round((F610-average(I610,L610,O610,R610,U610))*X610+if($B610=$H610,0,iferror(average(vlookup({$H610,$K610,$N610,$Q610,$T610},$B:$D,column(B$1),0)),index(C:C,match($H610,$B:$B,)))),3)</f>
        <v>180.696</v>
      </c>
      <c r="D610" s="144">
        <f t="array" ref="D610">round((G610-average(J610,M610,P610,S610,V610))*Y610+if($B610=$H610,0,iferror(average(vlookup({$H610,$K610,$N610,$Q610,$T610},$B:$D,column(C$1),0)),index(D:D,match($H610,$B:$B,)))),3)</f>
        <v>382.752</v>
      </c>
      <c r="E610" s="145">
        <v>2764.0</v>
      </c>
      <c r="F610" s="146">
        <v>802.498</v>
      </c>
      <c r="G610" s="146">
        <v>164.51</v>
      </c>
      <c r="H610" s="147" t="s">
        <v>404</v>
      </c>
      <c r="I610" s="146">
        <v>688.449</v>
      </c>
      <c r="J610" s="146">
        <v>406.09</v>
      </c>
      <c r="K610" s="148"/>
      <c r="L610" s="149"/>
      <c r="M610" s="149"/>
      <c r="N610" s="148"/>
      <c r="O610" s="149"/>
      <c r="P610" s="149"/>
      <c r="Q610" s="148"/>
      <c r="R610" s="149"/>
      <c r="S610" s="149"/>
      <c r="T610" s="148"/>
      <c r="U610" s="149"/>
      <c r="V610" s="149"/>
      <c r="W610" s="149"/>
      <c r="X610" s="150">
        <f t="shared" si="1"/>
        <v>1.584367573</v>
      </c>
      <c r="Y610" s="150">
        <f t="shared" si="2"/>
        <v>-1.584367573</v>
      </c>
    </row>
    <row r="611" ht="15.75" customHeight="1">
      <c r="A611" s="119">
        <v>610.0</v>
      </c>
      <c r="B611" s="143" t="str">
        <f t="array" ref="B611">index(Systems!$A:$E,match($A611,Systems!$A:$A,),match(B$1,Systems!$2:$2,))&amp;if(not(isblank(index(Systems!$A:$E,match($A611,Systems!$A:$A,),match(Systems!$C$2,Systems!$2:$2,))))," ["&amp;index(Systems!$A:$E,match($A611,Systems!$A:$A,),match(Systems!$C$2,Systems!$2:$2,))&amp;"]",)</f>
        <v>Courcellete</v>
      </c>
      <c r="C611" s="144">
        <f t="array" ref="C611">round((F611-average(I611,L611,O611,R611,U611))*X611+if($B611=$H611,0,iferror(average(vlookup({$H611,$K611,$N611,$Q611,$T611},$B:$D,column(B$1),0)),index(C:C,match($H611,$B:$B,)))),3)</f>
        <v>141.65</v>
      </c>
      <c r="D611" s="144">
        <f t="array" ref="D611">round((G611-average(J611,M611,P611,S611,V611))*Y611+if($B611=$H611,0,iferror(average(vlookup({$H611,$K611,$N611,$Q611,$T611},$B:$D,column(C$1),0)),index(D:D,match($H611,$B:$B,)))),3)</f>
        <v>-310.772</v>
      </c>
      <c r="E611" s="145">
        <v>2764.0</v>
      </c>
      <c r="F611" s="146">
        <v>777.854</v>
      </c>
      <c r="G611" s="146">
        <v>602.239</v>
      </c>
      <c r="H611" s="147" t="s">
        <v>404</v>
      </c>
      <c r="I611" s="146">
        <v>688.449</v>
      </c>
      <c r="J611" s="146">
        <v>406.09</v>
      </c>
      <c r="K611" s="148"/>
      <c r="L611" s="149"/>
      <c r="M611" s="149"/>
      <c r="N611" s="148"/>
      <c r="O611" s="149"/>
      <c r="P611" s="149"/>
      <c r="Q611" s="148"/>
      <c r="R611" s="149"/>
      <c r="S611" s="149"/>
      <c r="T611" s="148"/>
      <c r="U611" s="149"/>
      <c r="V611" s="149"/>
      <c r="W611" s="149"/>
      <c r="X611" s="150">
        <f t="shared" si="1"/>
        <v>1.584367573</v>
      </c>
      <c r="Y611" s="150">
        <f t="shared" si="2"/>
        <v>-1.584367573</v>
      </c>
    </row>
    <row r="612" ht="15.75" customHeight="1">
      <c r="A612" s="119">
        <v>611.0</v>
      </c>
      <c r="B612" s="143" t="str">
        <f t="array" ref="B612">index(Systems!$A:$E,match($A612,Systems!$A:$A,),match(B$1,Systems!$2:$2,))&amp;if(not(isblank(index(Systems!$A:$E,match($A612,Systems!$A:$A,),match(Systems!$C$2,Systems!$2:$2,))))," ["&amp;index(Systems!$A:$E,match($A612,Systems!$A:$A,),match(Systems!$C$2,Systems!$2:$2,))&amp;"]",)</f>
        <v>Courchevel</v>
      </c>
      <c r="C612" s="144">
        <f t="array" ref="C612">round((F612-average(I612,L612,O612,R612,U612))*X612+if($B612=$H612,0,iferror(average(vlookup({$H612,$K612,$N612,$Q612,$T612},$B:$D,column(B$1),0)),index(C:C,match($H612,$B:$B,)))),3)</f>
        <v>95.114</v>
      </c>
      <c r="D612" s="144">
        <f t="array" ref="D612">round((G612-average(J612,M612,P612,S612,V612))*Y612+if($B612=$H612,0,iferror(average(vlookup({$H612,$K612,$N612,$Q612,$T612},$B:$D,column(C$1),0)),index(D:D,match($H612,$B:$B,)))),3)</f>
        <v>344.785</v>
      </c>
      <c r="E612" s="145">
        <v>2764.0</v>
      </c>
      <c r="F612" s="146">
        <v>748.482</v>
      </c>
      <c r="G612" s="146">
        <v>188.473</v>
      </c>
      <c r="H612" s="147" t="s">
        <v>404</v>
      </c>
      <c r="I612" s="146">
        <v>688.449</v>
      </c>
      <c r="J612" s="146">
        <v>406.09</v>
      </c>
      <c r="K612" s="148"/>
      <c r="L612" s="149"/>
      <c r="M612" s="149"/>
      <c r="N612" s="148"/>
      <c r="O612" s="149"/>
      <c r="P612" s="149"/>
      <c r="Q612" s="148"/>
      <c r="R612" s="149"/>
      <c r="S612" s="149"/>
      <c r="T612" s="148"/>
      <c r="U612" s="149"/>
      <c r="V612" s="149"/>
      <c r="W612" s="149"/>
      <c r="X612" s="150">
        <f t="shared" si="1"/>
        <v>1.584367573</v>
      </c>
      <c r="Y612" s="150">
        <f t="shared" si="2"/>
        <v>-1.584367573</v>
      </c>
    </row>
    <row r="613" ht="15.75" customHeight="1">
      <c r="A613" s="119">
        <v>612.0</v>
      </c>
      <c r="B613" s="143" t="str">
        <f t="array" ref="B613">index(Systems!$A:$E,match($A613,Systems!$A:$A,),match(B$1,Systems!$2:$2,))&amp;if(not(isblank(index(Systems!$A:$E,match($A613,Systems!$A:$A,),match(Systems!$C$2,Systems!$2:$2,))))," ["&amp;index(Systems!$A:$E,match($A613,Systems!$A:$A,),match(Systems!$C$2,Systems!$2:$2,))&amp;"]",)</f>
        <v>Courtney</v>
      </c>
      <c r="C613" s="144">
        <f t="array" ref="C613">round((F613-average(I613,L613,O613,R613,U613))*X613+if($B613=$H613,0,iferror(average(vlookup({$H613,$K613,$N613,$Q613,$T613},$B:$D,column(B$1),0)),index(C:C,match($H613,$B:$B,)))),3)</f>
        <v>283.732</v>
      </c>
      <c r="D613" s="144">
        <f t="array" ref="D613">round((G613-average(J613,M613,P613,S613,V613))*Y613+if($B613=$H613,0,iferror(average(vlookup({$H613,$K613,$N613,$Q613,$T613},$B:$D,column(C$1),0)),index(D:D,match($H613,$B:$B,)))),3)</f>
        <v>4.847</v>
      </c>
      <c r="E613" s="145">
        <v>2764.0</v>
      </c>
      <c r="F613" s="146">
        <v>867.531</v>
      </c>
      <c r="G613" s="146">
        <v>403.031</v>
      </c>
      <c r="H613" s="147" t="s">
        <v>404</v>
      </c>
      <c r="I613" s="146">
        <v>688.449</v>
      </c>
      <c r="J613" s="146">
        <v>406.09</v>
      </c>
      <c r="K613" s="148"/>
      <c r="L613" s="149"/>
      <c r="M613" s="149"/>
      <c r="N613" s="148"/>
      <c r="O613" s="149"/>
      <c r="P613" s="149"/>
      <c r="Q613" s="148"/>
      <c r="R613" s="149"/>
      <c r="S613" s="149"/>
      <c r="T613" s="148"/>
      <c r="U613" s="149"/>
      <c r="V613" s="149"/>
      <c r="W613" s="149"/>
      <c r="X613" s="150">
        <f t="shared" si="1"/>
        <v>1.584367573</v>
      </c>
      <c r="Y613" s="150">
        <f t="shared" si="2"/>
        <v>-1.584367573</v>
      </c>
    </row>
    <row r="614" ht="15.75" customHeight="1">
      <c r="A614" s="119">
        <v>613.0</v>
      </c>
      <c r="B614" s="143" t="str">
        <f t="array" ref="B614">index(Systems!$A:$E,match($A614,Systems!$A:$A,),match(B$1,Systems!$2:$2,))&amp;if(not(isblank(index(Systems!$A:$E,match($A614,Systems!$A:$A,),match(Systems!$C$2,Systems!$2:$2,))))," ["&amp;index(Systems!$A:$E,match($A614,Systems!$A:$A,),match(Systems!$C$2,Systems!$2:$2,))&amp;"]",)</f>
        <v>Coventry</v>
      </c>
      <c r="C614" s="144">
        <f t="array" ref="C614">round((F614-average(I614,L614,O614,R614,U614))*X614+if($B614=$H614,0,iferror(average(vlookup({$H614,$K614,$N614,$Q614,$T614},$B:$D,column(B$1),0)),index(C:C,match($H614,$B:$B,)))),3)</f>
        <v>-257.862</v>
      </c>
      <c r="D614" s="144">
        <f t="array" ref="D614">round((G614-average(J614,M614,P614,S614,V614))*Y614+if($B614=$H614,0,iferror(average(vlookup({$H614,$K614,$N614,$Q614,$T614},$B:$D,column(C$1),0)),index(D:D,match($H614,$B:$B,)))),3)</f>
        <v>221.263</v>
      </c>
      <c r="E614" s="145">
        <v>2764.0</v>
      </c>
      <c r="F614" s="146">
        <v>525.695</v>
      </c>
      <c r="G614" s="146">
        <v>266.436</v>
      </c>
      <c r="H614" s="147" t="s">
        <v>404</v>
      </c>
      <c r="I614" s="146">
        <v>688.449</v>
      </c>
      <c r="J614" s="146">
        <v>406.09</v>
      </c>
      <c r="K614" s="148"/>
      <c r="L614" s="149"/>
      <c r="M614" s="149"/>
      <c r="N614" s="148"/>
      <c r="O614" s="149"/>
      <c r="P614" s="149"/>
      <c r="Q614" s="148"/>
      <c r="R614" s="149"/>
      <c r="S614" s="149"/>
      <c r="T614" s="148"/>
      <c r="U614" s="149"/>
      <c r="V614" s="149"/>
      <c r="W614" s="149"/>
      <c r="X614" s="150">
        <f t="shared" si="1"/>
        <v>1.584367573</v>
      </c>
      <c r="Y614" s="150">
        <f t="shared" si="2"/>
        <v>-1.584367573</v>
      </c>
    </row>
    <row r="615" ht="15.75" customHeight="1">
      <c r="A615" s="119">
        <v>614.0</v>
      </c>
      <c r="B615" s="143" t="str">
        <f t="array" ref="B615">index(Systems!$A:$E,match($A615,Systems!$A:$A,),match(B$1,Systems!$2:$2,))&amp;if(not(isblank(index(Systems!$A:$E,match($A615,Systems!$A:$A,),match(Systems!$C$2,Systems!$2:$2,))))," ["&amp;index(Systems!$A:$E,match($A615,Systems!$A:$A,),match(Systems!$C$2,Systems!$2:$2,))&amp;"]",)</f>
        <v>Covington</v>
      </c>
      <c r="C615" s="144">
        <f t="array" ref="C615">round((F615-average(I615,L615,O615,R615,U615))*X615+if($B615=$H615,0,iferror(average(vlookup({$H615,$K615,$N615,$Q615,$T615},$B:$D,column(B$1),0)),index(C:C,match($H615,$B:$B,)))),3)</f>
        <v>360.339</v>
      </c>
      <c r="D615" s="144">
        <f t="array" ref="D615">round((G615-average(J615,M615,P615,S615,V615))*Y615+if($B615=$H615,0,iferror(average(vlookup({$H615,$K615,$N615,$Q615,$T615},$B:$D,column(C$1),0)),index(D:D,match($H615,$B:$B,)))),3)</f>
        <v>-149.712</v>
      </c>
      <c r="E615" s="145">
        <v>2764.0</v>
      </c>
      <c r="F615" s="146">
        <v>915.883</v>
      </c>
      <c r="G615" s="146">
        <v>500.583</v>
      </c>
      <c r="H615" s="147" t="s">
        <v>404</v>
      </c>
      <c r="I615" s="146">
        <v>688.449</v>
      </c>
      <c r="J615" s="146">
        <v>406.09</v>
      </c>
      <c r="K615" s="148"/>
      <c r="L615" s="149"/>
      <c r="M615" s="149"/>
      <c r="N615" s="148"/>
      <c r="O615" s="149"/>
      <c r="P615" s="149"/>
      <c r="Q615" s="148"/>
      <c r="R615" s="149"/>
      <c r="S615" s="149"/>
      <c r="T615" s="148"/>
      <c r="U615" s="149"/>
      <c r="V615" s="149"/>
      <c r="W615" s="149"/>
      <c r="X615" s="150">
        <f t="shared" si="1"/>
        <v>1.584367573</v>
      </c>
      <c r="Y615" s="150">
        <f t="shared" si="2"/>
        <v>-1.584367573</v>
      </c>
    </row>
    <row r="616" ht="15.75" customHeight="1">
      <c r="A616" s="119">
        <v>615.0</v>
      </c>
      <c r="B616" s="143" t="str">
        <f t="array" ref="B616">index(Systems!$A:$E,match($A616,Systems!$A:$A,),match(B$1,Systems!$2:$2,))&amp;if(not(isblank(index(Systems!$A:$E,match($A616,Systems!$A:$A,),match(Systems!$C$2,Systems!$2:$2,))))," ["&amp;index(Systems!$A:$E,match($A616,Systems!$A:$A,),match(Systems!$C$2,Systems!$2:$2,))&amp;"]",)</f>
        <v>Coyle</v>
      </c>
      <c r="C616" s="144">
        <f t="array" ref="C616">round((F616-average(I616,L616,O616,R616,U616))*X616+if($B616=$H616,0,iferror(average(vlookup({$H616,$K616,$N616,$Q616,$T616},$B:$D,column(B$1),0)),index(C:C,match($H616,$B:$B,)))),3)</f>
        <v>636.799</v>
      </c>
      <c r="D616" s="144">
        <f t="array" ref="D616">round((G616-average(J616,M616,P616,S616,V616))*Y616+if($B616=$H616,0,iferror(average(vlookup({$H616,$K616,$N616,$Q616,$T616},$B:$D,column(C$1),0)),index(D:D,match($H616,$B:$B,)))),3)</f>
        <v>170.182</v>
      </c>
      <c r="E616" s="145">
        <v>2764.0</v>
      </c>
      <c r="F616" s="146">
        <v>1090.375</v>
      </c>
      <c r="G616" s="146">
        <v>298.677</v>
      </c>
      <c r="H616" s="147" t="s">
        <v>404</v>
      </c>
      <c r="I616" s="146">
        <v>688.449</v>
      </c>
      <c r="J616" s="146">
        <v>406.09</v>
      </c>
      <c r="K616" s="148"/>
      <c r="L616" s="149"/>
      <c r="M616" s="149"/>
      <c r="N616" s="148"/>
      <c r="O616" s="149"/>
      <c r="P616" s="149"/>
      <c r="Q616" s="148"/>
      <c r="R616" s="149"/>
      <c r="S616" s="149"/>
      <c r="T616" s="148"/>
      <c r="U616" s="149"/>
      <c r="V616" s="149"/>
      <c r="W616" s="149"/>
      <c r="X616" s="150">
        <f t="shared" si="1"/>
        <v>1.584367573</v>
      </c>
      <c r="Y616" s="150">
        <f t="shared" si="2"/>
        <v>-1.584367573</v>
      </c>
    </row>
    <row r="617" ht="15.75" customHeight="1">
      <c r="A617" s="119">
        <v>616.0</v>
      </c>
      <c r="B617" s="143" t="str">
        <f t="array" ref="B617">index(Systems!$A:$E,match($A617,Systems!$A:$A,),match(B$1,Systems!$2:$2,))&amp;if(not(isblank(index(Systems!$A:$E,match($A617,Systems!$A:$A,),match(Systems!$C$2,Systems!$2:$2,))))," ["&amp;index(Systems!$A:$E,match($A617,Systems!$A:$A,),match(Systems!$C$2,Systems!$2:$2,))&amp;"]",)</f>
        <v>Cranston</v>
      </c>
      <c r="C617" s="144">
        <f t="array" ref="C617">round((F617-average(I617,L617,O617,R617,U617))*X617+if($B617=$H617,0,iferror(average(vlookup({$H617,$K617,$N617,$Q617,$T617},$B:$D,column(B$1),0)),index(C:C,match($H617,$B:$B,)))),3)</f>
        <v>-211.47</v>
      </c>
      <c r="D617" s="144">
        <f t="array" ref="D617">round((G617-average(J617,M617,P617,S617,V617))*Y617+if($B617=$H617,0,iferror(average(vlookup({$H617,$K617,$N617,$Q617,$T617},$B:$D,column(C$1),0)),index(D:D,match($H617,$B:$B,)))),3)</f>
        <v>-336.729</v>
      </c>
      <c r="E617" s="145">
        <v>2764.0</v>
      </c>
      <c r="F617" s="146">
        <v>554.976</v>
      </c>
      <c r="G617" s="146">
        <v>618.622</v>
      </c>
      <c r="H617" s="147" t="s">
        <v>404</v>
      </c>
      <c r="I617" s="146">
        <v>688.449</v>
      </c>
      <c r="J617" s="146">
        <v>406.09</v>
      </c>
      <c r="K617" s="148"/>
      <c r="L617" s="149"/>
      <c r="M617" s="149"/>
      <c r="N617" s="148"/>
      <c r="O617" s="149"/>
      <c r="P617" s="149"/>
      <c r="Q617" s="148"/>
      <c r="R617" s="149"/>
      <c r="S617" s="149"/>
      <c r="T617" s="148"/>
      <c r="U617" s="149"/>
      <c r="V617" s="149"/>
      <c r="W617" s="149"/>
      <c r="X617" s="150">
        <f t="shared" si="1"/>
        <v>1.584367573</v>
      </c>
      <c r="Y617" s="150">
        <f t="shared" si="2"/>
        <v>-1.584367573</v>
      </c>
    </row>
    <row r="618" ht="15.75" customHeight="1">
      <c r="A618" s="119">
        <v>617.0</v>
      </c>
      <c r="B618" s="143" t="str">
        <f t="array" ref="B618">index(Systems!$A:$E,match($A618,Systems!$A:$A,),match(B$1,Systems!$2:$2,))&amp;if(not(isblank(index(Systems!$A:$E,match($A618,Systems!$A:$A,),match(Systems!$C$2,Systems!$2:$2,))))," ["&amp;index(Systems!$A:$E,match($A618,Systems!$A:$A,),match(Systems!$C$2,Systems!$2:$2,))&amp;"]",)</f>
        <v>Crawford</v>
      </c>
      <c r="C618" s="144">
        <f t="array" ref="C618">round((F618-average(I618,L618,O618,R618,U618))*X618+if($B618=$H618,0,iferror(average(vlookup({$H618,$K618,$N618,$Q618,$T618},$B:$D,column(B$1),0)),index(C:C,match($H618,$B:$B,)))),3)</f>
        <v>205.865</v>
      </c>
      <c r="D618" s="144">
        <f t="array" ref="D618">round((G618-average(J618,M618,P618,S618,V618))*Y618+if($B618=$H618,0,iferror(average(vlookup({$H618,$K618,$N618,$Q618,$T618},$B:$D,column(C$1),0)),index(D:D,match($H618,$B:$B,)))),3)</f>
        <v>-276.17</v>
      </c>
      <c r="E618" s="145">
        <v>2764.0</v>
      </c>
      <c r="F618" s="146">
        <v>818.384</v>
      </c>
      <c r="G618" s="146">
        <v>580.399</v>
      </c>
      <c r="H618" s="147" t="s">
        <v>404</v>
      </c>
      <c r="I618" s="146">
        <v>688.449</v>
      </c>
      <c r="J618" s="146">
        <v>406.09</v>
      </c>
      <c r="K618" s="148"/>
      <c r="L618" s="149"/>
      <c r="M618" s="149"/>
      <c r="N618" s="148"/>
      <c r="O618" s="149"/>
      <c r="P618" s="149"/>
      <c r="Q618" s="148"/>
      <c r="R618" s="149"/>
      <c r="S618" s="149"/>
      <c r="T618" s="148"/>
      <c r="U618" s="149"/>
      <c r="V618" s="149"/>
      <c r="W618" s="149"/>
      <c r="X618" s="150">
        <f t="shared" si="1"/>
        <v>1.584367573</v>
      </c>
      <c r="Y618" s="150">
        <f t="shared" si="2"/>
        <v>-1.584367573</v>
      </c>
    </row>
    <row r="619" ht="15.75" customHeight="1">
      <c r="A619" s="119">
        <v>618.0</v>
      </c>
      <c r="B619" s="143" t="str">
        <f t="array" ref="B619">index(Systems!$A:$E,match($A619,Systems!$A:$A,),match(B$1,Systems!$2:$2,))&amp;if(not(isblank(index(Systems!$A:$E,match($A619,Systems!$A:$A,),match(Systems!$C$2,Systems!$2:$2,))))," ["&amp;index(Systems!$A:$E,match($A619,Systems!$A:$A,),match(Systems!$C$2,Systems!$2:$2,))&amp;"]",)</f>
        <v>Crawford's Delight</v>
      </c>
      <c r="C619" s="144">
        <f t="array" ref="C619">round((F619-average(I619,L619,O619,R619,U619))*X619+if($B619=$H619,0,iferror(average(vlookup({$H619,$K619,$N619,$Q619,$T619},$B:$D,column(B$1),0)),index(C:C,match($H619,$B:$B,)))),3)</f>
        <v>-209.067</v>
      </c>
      <c r="D619" s="144">
        <f t="array" ref="D619">round((G619-average(J619,M619,P619,S619,V619))*Y619+if($B619=$H619,0,iferror(average(vlookup({$H619,$K619,$N619,$Q619,$T619},$B:$D,column(C$1),0)),index(D:D,match($H619,$B:$B,)))),3)</f>
        <v>-519.376</v>
      </c>
      <c r="E619" s="145">
        <v>2764.0</v>
      </c>
      <c r="F619" s="146">
        <v>556.493</v>
      </c>
      <c r="G619" s="146">
        <v>733.903</v>
      </c>
      <c r="H619" s="147" t="s">
        <v>404</v>
      </c>
      <c r="I619" s="146">
        <v>688.449</v>
      </c>
      <c r="J619" s="146">
        <v>406.09</v>
      </c>
      <c r="K619" s="148"/>
      <c r="L619" s="149"/>
      <c r="M619" s="149"/>
      <c r="N619" s="148"/>
      <c r="O619" s="149"/>
      <c r="P619" s="149"/>
      <c r="Q619" s="148"/>
      <c r="R619" s="149"/>
      <c r="S619" s="149"/>
      <c r="T619" s="148"/>
      <c r="U619" s="149"/>
      <c r="V619" s="149"/>
      <c r="W619" s="149"/>
      <c r="X619" s="150">
        <f t="shared" si="1"/>
        <v>1.584367573</v>
      </c>
      <c r="Y619" s="150">
        <f t="shared" si="2"/>
        <v>-1.584367573</v>
      </c>
    </row>
    <row r="620" ht="15.75" customHeight="1">
      <c r="A620" s="119">
        <v>619.0</v>
      </c>
      <c r="B620" s="143" t="str">
        <f t="array" ref="B620">index(Systems!$A:$E,match($A620,Systems!$A:$A,),match(B$1,Systems!$2:$2,))&amp;if(not(isblank(index(Systems!$A:$E,match($A620,Systems!$A:$A,),match(Systems!$C$2,Systems!$2:$2,))))," ["&amp;index(Systems!$A:$E,match($A620,Systems!$A:$A,),match(Systems!$C$2,Systems!$2:$2,))&amp;"]",)</f>
        <v>Cree</v>
      </c>
      <c r="C620" s="144">
        <f t="array" ref="C620">round((F620-average(I620,L620,O620,R620,U620))*X620+if($B620=$H620,0,iferror(average(vlookup({$H620,$K620,$N620,$Q620,$T620},$B:$D,column(B$1),0)),index(C:C,match($H620,$B:$B,)))),3)</f>
        <v>-189.457</v>
      </c>
      <c r="D620" s="144">
        <f t="array" ref="D620">round((G620-average(J620,M620,P620,S620,V620))*Y620+if($B620=$H620,0,iferror(average(vlookup({$H620,$K620,$N620,$Q620,$T620},$B:$D,column(C$1),0)),index(D:D,match($H620,$B:$B,)))),3)</f>
        <v>-247.497</v>
      </c>
      <c r="E620" s="145">
        <v>2764.0</v>
      </c>
      <c r="F620" s="146">
        <v>568.87</v>
      </c>
      <c r="G620" s="146">
        <v>562.302</v>
      </c>
      <c r="H620" s="147" t="s">
        <v>404</v>
      </c>
      <c r="I620" s="146">
        <v>688.449</v>
      </c>
      <c r="J620" s="146">
        <v>406.09</v>
      </c>
      <c r="K620" s="148"/>
      <c r="L620" s="149"/>
      <c r="M620" s="149"/>
      <c r="N620" s="148"/>
      <c r="O620" s="149"/>
      <c r="P620" s="149"/>
      <c r="Q620" s="148"/>
      <c r="R620" s="149"/>
      <c r="S620" s="149"/>
      <c r="T620" s="148"/>
      <c r="U620" s="149"/>
      <c r="V620" s="149"/>
      <c r="W620" s="149"/>
      <c r="X620" s="150">
        <f t="shared" si="1"/>
        <v>1.584367573</v>
      </c>
      <c r="Y620" s="150">
        <f t="shared" si="2"/>
        <v>-1.584367573</v>
      </c>
    </row>
    <row r="621" ht="15.75" customHeight="1">
      <c r="A621" s="119">
        <v>620.0</v>
      </c>
      <c r="B621" s="143" t="str">
        <f t="array" ref="B621">index(Systems!$A:$E,match($A621,Systems!$A:$A,),match(B$1,Systems!$2:$2,))&amp;if(not(isblank(index(Systems!$A:$E,match($A621,Systems!$A:$A,),match(Systems!$C$2,Systems!$2:$2,))))," ["&amp;index(Systems!$A:$E,match($A621,Systems!$A:$A,),match(Systems!$C$2,Systems!$2:$2,))&amp;"]",)</f>
        <v>Crellacor</v>
      </c>
      <c r="C621" s="144">
        <f t="array" ref="C621">round((F621-average(I621,L621,O621,R621,U621))*X621+if($B621=$H621,0,iferror(average(vlookup({$H621,$K621,$N621,$Q621,$T621},$B:$D,column(B$1),0)),index(C:C,match($H621,$B:$B,)))),3)</f>
        <v>-82.874</v>
      </c>
      <c r="D621" s="144">
        <f t="array" ref="D621">round((G621-average(J621,M621,P621,S621,V621))*Y621+if($B621=$H621,0,iferror(average(vlookup({$H621,$K621,$N621,$Q621,$T621},$B:$D,column(C$1),0)),index(D:D,match($H621,$B:$B,)))),3)</f>
        <v>469.854</v>
      </c>
      <c r="E621" s="145">
        <v>2764.0</v>
      </c>
      <c r="F621" s="146">
        <v>636.142</v>
      </c>
      <c r="G621" s="146">
        <v>109.534</v>
      </c>
      <c r="H621" s="147" t="s">
        <v>404</v>
      </c>
      <c r="I621" s="146">
        <v>688.449</v>
      </c>
      <c r="J621" s="146">
        <v>406.09</v>
      </c>
      <c r="K621" s="148"/>
      <c r="L621" s="149"/>
      <c r="M621" s="149"/>
      <c r="N621" s="148"/>
      <c r="O621" s="149"/>
      <c r="P621" s="149"/>
      <c r="Q621" s="148"/>
      <c r="R621" s="149"/>
      <c r="S621" s="149"/>
      <c r="T621" s="148"/>
      <c r="U621" s="149"/>
      <c r="V621" s="149"/>
      <c r="W621" s="149"/>
      <c r="X621" s="150">
        <f t="shared" si="1"/>
        <v>1.584367573</v>
      </c>
      <c r="Y621" s="150">
        <f t="shared" si="2"/>
        <v>-1.584367573</v>
      </c>
    </row>
    <row r="622" ht="15.75" customHeight="1">
      <c r="A622" s="119">
        <v>621.0</v>
      </c>
      <c r="B622" s="143" t="str">
        <f t="array" ref="B622">index(Systems!$A:$E,match($A622,Systems!$A:$A,),match(B$1,Systems!$2:$2,))&amp;if(not(isblank(index(Systems!$A:$E,match($A622,Systems!$A:$A,),match(Systems!$C$2,Systems!$2:$2,))))," ["&amp;index(Systems!$A:$E,match($A622,Systems!$A:$A,),match(Systems!$C$2,Systems!$2:$2,))&amp;"]",)</f>
        <v>Cresson</v>
      </c>
      <c r="C622" s="144">
        <f t="array" ref="C622">round((F622-average(I622,L622,O622,R622,U622))*X622+if($B622=$H622,0,iferror(average(vlookup({$H622,$K622,$N622,$Q622,$T622},$B:$D,column(B$1),0)),index(C:C,match($H622,$B:$B,)))),3)</f>
        <v>-269.816</v>
      </c>
      <c r="D622" s="144">
        <f t="array" ref="D622">round((G622-average(J622,M622,P622,S622,V622))*Y622+if($B622=$H622,0,iferror(average(vlookup({$H622,$K622,$N622,$Q622,$T622},$B:$D,column(C$1),0)),index(D:D,match($H622,$B:$B,)))),3)</f>
        <v>-483.923</v>
      </c>
      <c r="E622" s="145">
        <v>2764.0</v>
      </c>
      <c r="F622" s="146">
        <v>518.15</v>
      </c>
      <c r="G622" s="146">
        <v>711.526</v>
      </c>
      <c r="H622" s="147" t="s">
        <v>404</v>
      </c>
      <c r="I622" s="146">
        <v>688.449</v>
      </c>
      <c r="J622" s="146">
        <v>406.09</v>
      </c>
      <c r="K622" s="148"/>
      <c r="L622" s="149"/>
      <c r="M622" s="149"/>
      <c r="N622" s="148"/>
      <c r="O622" s="149"/>
      <c r="P622" s="149"/>
      <c r="Q622" s="148"/>
      <c r="R622" s="149"/>
      <c r="S622" s="149"/>
      <c r="T622" s="148"/>
      <c r="U622" s="149"/>
      <c r="V622" s="149"/>
      <c r="W622" s="149"/>
      <c r="X622" s="150">
        <f t="shared" si="1"/>
        <v>1.584367573</v>
      </c>
      <c r="Y622" s="150">
        <f t="shared" si="2"/>
        <v>-1.584367573</v>
      </c>
    </row>
    <row r="623" ht="15.75" customHeight="1">
      <c r="A623" s="119">
        <v>622.0</v>
      </c>
      <c r="B623" s="143" t="str">
        <f t="array" ref="B623">index(Systems!$A:$E,match($A623,Systems!$A:$A,),match(B$1,Systems!$2:$2,))&amp;if(not(isblank(index(Systems!$A:$E,match($A623,Systems!$A:$A,),match(Systems!$C$2,Systems!$2:$2,))))," ["&amp;index(Systems!$A:$E,match($A623,Systems!$A:$A,),match(Systems!$C$2,Systems!$2:$2,))&amp;"]",)</f>
        <v>Crestoblus</v>
      </c>
      <c r="C623" s="144">
        <f t="array" ref="C623">round((F623-average(I623,L623,O623,R623,U623))*X623+if($B623=$H623,0,iferror(average(vlookup({$H623,$K623,$N623,$Q623,$T623},$B:$D,column(B$1),0)),index(C:C,match($H623,$B:$B,)))),3)</f>
        <v>452.156</v>
      </c>
      <c r="D623" s="144">
        <f t="array" ref="D623">round((G623-average(J623,M623,P623,S623,V623))*Y623+if($B623=$H623,0,iferror(average(vlookup({$H623,$K623,$N623,$Q623,$T623},$B:$D,column(C$1),0)),index(D:D,match($H623,$B:$B,)))),3)</f>
        <v>102.526</v>
      </c>
      <c r="E623" s="145">
        <v>2764.0</v>
      </c>
      <c r="F623" s="146">
        <v>973.835</v>
      </c>
      <c r="G623" s="146">
        <v>341.379</v>
      </c>
      <c r="H623" s="147" t="s">
        <v>404</v>
      </c>
      <c r="I623" s="146">
        <v>688.449</v>
      </c>
      <c r="J623" s="146">
        <v>406.09</v>
      </c>
      <c r="K623" s="148"/>
      <c r="L623" s="149"/>
      <c r="M623" s="149"/>
      <c r="N623" s="148"/>
      <c r="O623" s="149"/>
      <c r="P623" s="149"/>
      <c r="Q623" s="148"/>
      <c r="R623" s="149"/>
      <c r="S623" s="149"/>
      <c r="T623" s="148"/>
      <c r="U623" s="149"/>
      <c r="V623" s="149"/>
      <c r="W623" s="149"/>
      <c r="X623" s="150">
        <f t="shared" si="1"/>
        <v>1.584367573</v>
      </c>
      <c r="Y623" s="150">
        <f t="shared" si="2"/>
        <v>-1.584367573</v>
      </c>
    </row>
    <row r="624" ht="15.75" customHeight="1">
      <c r="A624" s="119">
        <v>623.0</v>
      </c>
      <c r="B624" s="143" t="str">
        <f t="array" ref="B624">index(Systems!$A:$E,match($A624,Systems!$A:$A,),match(B$1,Systems!$2:$2,))&amp;if(not(isblank(index(Systems!$A:$E,match($A624,Systems!$A:$A,),match(Systems!$C$2,Systems!$2:$2,))))," ["&amp;index(Systems!$A:$E,match($A624,Systems!$A:$A,),match(Systems!$C$2,Systems!$2:$2,))&amp;"]",)</f>
        <v>Crichton</v>
      </c>
      <c r="C624" s="144">
        <f t="array" ref="C624">round((F624-average(I624,L624,O624,R624,U624))*X624+if($B624=$H624,0,iferror(average(vlookup({$H624,$K624,$N624,$Q624,$T624},$B:$D,column(B$1),0)),index(C:C,match($H624,$B:$B,)))),3)</f>
        <v>589.252</v>
      </c>
      <c r="D624" s="144">
        <f t="array" ref="D624">round((G624-average(J624,M624,P624,S624,V624))*Y624+if($B624=$H624,0,iferror(average(vlookup({$H624,$K624,$N624,$Q624,$T624},$B:$D,column(C$1),0)),index(D:D,match($H624,$B:$B,)))),3)</f>
        <v>226.772</v>
      </c>
      <c r="E624" s="145">
        <v>2764.0</v>
      </c>
      <c r="F624" s="146">
        <v>1060.365</v>
      </c>
      <c r="G624" s="146">
        <v>262.959</v>
      </c>
      <c r="H624" s="147" t="s">
        <v>404</v>
      </c>
      <c r="I624" s="146">
        <v>688.449</v>
      </c>
      <c r="J624" s="146">
        <v>406.09</v>
      </c>
      <c r="K624" s="148"/>
      <c r="L624" s="149"/>
      <c r="M624" s="149"/>
      <c r="N624" s="148"/>
      <c r="O624" s="149"/>
      <c r="P624" s="149"/>
      <c r="Q624" s="148"/>
      <c r="R624" s="149"/>
      <c r="S624" s="149"/>
      <c r="T624" s="148"/>
      <c r="U624" s="149"/>
      <c r="V624" s="149"/>
      <c r="W624" s="149"/>
      <c r="X624" s="150">
        <f t="shared" si="1"/>
        <v>1.584367573</v>
      </c>
      <c r="Y624" s="150">
        <f t="shared" si="2"/>
        <v>-1.584367573</v>
      </c>
    </row>
    <row r="625" ht="15.75" customHeight="1">
      <c r="A625" s="119">
        <v>624.0</v>
      </c>
      <c r="B625" s="143" t="str">
        <f t="array" ref="B625">index(Systems!$A:$E,match($A625,Systems!$A:$A,),match(B$1,Systems!$2:$2,))&amp;if(not(isblank(index(Systems!$A:$E,match($A625,Systems!$A:$A,),match(Systems!$C$2,Systems!$2:$2,))))," ["&amp;index(Systems!$A:$E,match($A625,Systems!$A:$A,),match(Systems!$C$2,Systems!$2:$2,))&amp;"]",)</f>
        <v>Crimond</v>
      </c>
      <c r="C625" s="144">
        <f t="array" ref="C625">round((F625-average(I625,L625,O625,R625,U625))*X625+if($B625=$H625,0,iferror(average(vlookup({$H625,$K625,$N625,$Q625,$T625},$B:$D,column(B$1),0)),index(C:C,match($H625,$B:$B,)))),3)</f>
        <v>-68.521</v>
      </c>
      <c r="D625" s="144">
        <f t="array" ref="D625">round((G625-average(J625,M625,P625,S625,V625))*Y625+if($B625=$H625,0,iferror(average(vlookup({$H625,$K625,$N625,$Q625,$T625},$B:$D,column(C$1),0)),index(D:D,match($H625,$B:$B,)))),3)</f>
        <v>230.614</v>
      </c>
      <c r="E625" s="145">
        <v>2764.0</v>
      </c>
      <c r="F625" s="146">
        <v>645.201</v>
      </c>
      <c r="G625" s="146">
        <v>260.534</v>
      </c>
      <c r="H625" s="147" t="s">
        <v>404</v>
      </c>
      <c r="I625" s="146">
        <v>688.449</v>
      </c>
      <c r="J625" s="146">
        <v>406.09</v>
      </c>
      <c r="K625" s="148"/>
      <c r="L625" s="149"/>
      <c r="M625" s="149"/>
      <c r="N625" s="148"/>
      <c r="O625" s="149"/>
      <c r="P625" s="149"/>
      <c r="Q625" s="148"/>
      <c r="R625" s="149"/>
      <c r="S625" s="149"/>
      <c r="T625" s="148"/>
      <c r="U625" s="149"/>
      <c r="V625" s="149"/>
      <c r="W625" s="149"/>
      <c r="X625" s="150">
        <f t="shared" si="1"/>
        <v>1.584367573</v>
      </c>
      <c r="Y625" s="150">
        <f t="shared" si="2"/>
        <v>-1.584367573</v>
      </c>
    </row>
    <row r="626" ht="15.75" customHeight="1">
      <c r="A626" s="119">
        <v>625.0</v>
      </c>
      <c r="B626" s="143" t="str">
        <f t="array" ref="B626">index(Systems!$A:$E,match($A626,Systems!$A:$A,),match(B$1,Systems!$2:$2,))&amp;if(not(isblank(index(Systems!$A:$E,match($A626,Systems!$A:$A,),match(Systems!$C$2,Systems!$2:$2,))))," ["&amp;index(Systems!$A:$E,match($A626,Systems!$A:$A,),match(Systems!$C$2,Systems!$2:$2,))&amp;"]",)</f>
        <v>Crofton</v>
      </c>
      <c r="C626" s="144">
        <f t="array" ref="C626">round((F626-average(I626,L626,O626,R626,U626))*X626+if($B626=$H626,0,iferror(average(vlookup({$H626,$K626,$N626,$Q626,$T626},$B:$D,column(B$1),0)),index(C:C,match($H626,$B:$B,)))),3)</f>
        <v>522.914</v>
      </c>
      <c r="D626" s="144">
        <f t="array" ref="D626">round((G626-average(J626,M626,P626,S626,V626))*Y626+if($B626=$H626,0,iferror(average(vlookup({$H626,$K626,$N626,$Q626,$T626},$B:$D,column(C$1),0)),index(D:D,match($H626,$B:$B,)))),3)</f>
        <v>-78.108</v>
      </c>
      <c r="E626" s="145">
        <v>2764.0</v>
      </c>
      <c r="F626" s="146">
        <v>1018.495</v>
      </c>
      <c r="G626" s="146">
        <v>455.389</v>
      </c>
      <c r="H626" s="147" t="s">
        <v>404</v>
      </c>
      <c r="I626" s="146">
        <v>688.449</v>
      </c>
      <c r="J626" s="146">
        <v>406.09</v>
      </c>
      <c r="K626" s="148"/>
      <c r="L626" s="149"/>
      <c r="M626" s="149"/>
      <c r="N626" s="148"/>
      <c r="O626" s="149"/>
      <c r="P626" s="149"/>
      <c r="Q626" s="148"/>
      <c r="R626" s="149"/>
      <c r="S626" s="149"/>
      <c r="T626" s="148"/>
      <c r="U626" s="149"/>
      <c r="V626" s="149"/>
      <c r="W626" s="149"/>
      <c r="X626" s="150">
        <f t="shared" si="1"/>
        <v>1.584367573</v>
      </c>
      <c r="Y626" s="150">
        <f t="shared" si="2"/>
        <v>-1.584367573</v>
      </c>
    </row>
    <row r="627" ht="15.75" customHeight="1">
      <c r="A627" s="119">
        <v>626.0</v>
      </c>
      <c r="B627" s="143" t="str">
        <f t="array" ref="B627">index(Systems!$A:$E,match($A627,Systems!$A:$A,),match(B$1,Systems!$2:$2,))&amp;if(not(isblank(index(Systems!$A:$E,match($A627,Systems!$A:$A,),match(Systems!$C$2,Systems!$2:$2,))))," ["&amp;index(Systems!$A:$E,match($A627,Systems!$A:$A,),match(Systems!$C$2,Systems!$2:$2,))&amp;"]",)</f>
        <v>Cronulla</v>
      </c>
      <c r="C627" s="144">
        <f t="array" ref="C627">round((F627-average(I627,L627,O627,R627,U627))*X627+if($B627=$H627,0,iferror(average(vlookup({$H627,$K627,$N627,$Q627,$T627},$B:$D,column(B$1),0)),index(C:C,match($H627,$B:$B,)))),3)</f>
        <v>-33.091</v>
      </c>
      <c r="D627" s="144">
        <f t="array" ref="D627">round((G627-average(J627,M627,P627,S627,V627))*Y627+if($B627=$H627,0,iferror(average(vlookup({$H627,$K627,$N627,$Q627,$T627},$B:$D,column(C$1),0)),index(D:D,match($H627,$B:$B,)))),3)</f>
        <v>-251.008</v>
      </c>
      <c r="E627" s="145">
        <v>2764.0</v>
      </c>
      <c r="F627" s="146">
        <v>667.563</v>
      </c>
      <c r="G627" s="146">
        <v>564.518</v>
      </c>
      <c r="H627" s="147" t="s">
        <v>404</v>
      </c>
      <c r="I627" s="146">
        <v>688.449</v>
      </c>
      <c r="J627" s="146">
        <v>406.09</v>
      </c>
      <c r="K627" s="148"/>
      <c r="L627" s="149"/>
      <c r="M627" s="149"/>
      <c r="N627" s="148"/>
      <c r="O627" s="149"/>
      <c r="P627" s="149"/>
      <c r="Q627" s="148"/>
      <c r="R627" s="149"/>
      <c r="S627" s="149"/>
      <c r="T627" s="148"/>
      <c r="U627" s="149"/>
      <c r="V627" s="149"/>
      <c r="W627" s="149"/>
      <c r="X627" s="150">
        <f t="shared" si="1"/>
        <v>1.584367573</v>
      </c>
      <c r="Y627" s="150">
        <f t="shared" si="2"/>
        <v>-1.584367573</v>
      </c>
    </row>
    <row r="628" ht="15.75" customHeight="1">
      <c r="A628" s="119">
        <v>627.0</v>
      </c>
      <c r="B628" s="143" t="str">
        <f t="array" ref="B628">index(Systems!$A:$E,match($A628,Systems!$A:$A,),match(B$1,Systems!$2:$2,))&amp;if(not(isblank(index(Systems!$A:$E,match($A628,Systems!$A:$A,),match(Systems!$C$2,Systems!$2:$2,))))," ["&amp;index(Systems!$A:$E,match($A628,Systems!$A:$A,),match(Systems!$C$2,Systems!$2:$2,))&amp;"]",)</f>
        <v>Crossing</v>
      </c>
      <c r="C628" s="144">
        <f t="array" ref="C628">round((F628-average(I628,L628,O628,R628,U628))*X628+if($B628=$H628,0,iferror(average(vlookup({$H628,$K628,$N628,$Q628,$T628},$B:$D,column(B$1),0)),index(C:C,match($H628,$B:$B,)))),3)</f>
        <v>253.313</v>
      </c>
      <c r="D628" s="144">
        <f t="array" ref="D628">round((G628-average(J628,M628,P628,S628,V628))*Y628+if($B628=$H628,0,iferror(average(vlookup({$H628,$K628,$N628,$Q628,$T628},$B:$D,column(C$1),0)),index(D:D,match($H628,$B:$B,)))),3)</f>
        <v>47.262</v>
      </c>
      <c r="E628" s="145">
        <v>2764.0</v>
      </c>
      <c r="F628" s="146">
        <v>848.332</v>
      </c>
      <c r="G628" s="146">
        <v>376.26</v>
      </c>
      <c r="H628" s="147" t="s">
        <v>404</v>
      </c>
      <c r="I628" s="146">
        <v>688.449</v>
      </c>
      <c r="J628" s="146">
        <v>406.09</v>
      </c>
      <c r="K628" s="148"/>
      <c r="L628" s="149"/>
      <c r="M628" s="149"/>
      <c r="N628" s="148"/>
      <c r="O628" s="149"/>
      <c r="P628" s="149"/>
      <c r="Q628" s="148"/>
      <c r="R628" s="149"/>
      <c r="S628" s="149"/>
      <c r="T628" s="148"/>
      <c r="U628" s="149"/>
      <c r="V628" s="149"/>
      <c r="W628" s="149"/>
      <c r="X628" s="150">
        <f t="shared" si="1"/>
        <v>1.584367573</v>
      </c>
      <c r="Y628" s="150">
        <f t="shared" si="2"/>
        <v>-1.584367573</v>
      </c>
    </row>
    <row r="629" ht="15.75" customHeight="1">
      <c r="A629" s="119">
        <v>628.0</v>
      </c>
      <c r="B629" s="143" t="str">
        <f t="array" ref="B629">index(Systems!$A:$E,match($A629,Systems!$A:$A,),match(B$1,Systems!$2:$2,))&amp;if(not(isblank(index(Systems!$A:$E,match($A629,Systems!$A:$A,),match(Systems!$C$2,Systems!$2:$2,))))," ["&amp;index(Systems!$A:$E,match($A629,Systems!$A:$A,),match(Systems!$C$2,Systems!$2:$2,))&amp;"]",)</f>
        <v>Cruz Alta</v>
      </c>
      <c r="C629" s="144">
        <f t="array" ref="C629">round((F629-average(I629,L629,O629,R629,U629))*X629+if($B629=$H629,0,iferror(average(vlookup({$H629,$K629,$N629,$Q629,$T629},$B:$D,column(B$1),0)),index(C:C,match($H629,$B:$B,)))),3)</f>
        <v>-436.915</v>
      </c>
      <c r="D629" s="144">
        <f t="array" ref="D629">round((G629-average(J629,M629,P629,S629,V629))*Y629+if($B629=$H629,0,iferror(average(vlookup({$H629,$K629,$N629,$Q629,$T629},$B:$D,column(C$1),0)),index(D:D,match($H629,$B:$B,)))),3)</f>
        <v>20.632</v>
      </c>
      <c r="E629" s="145">
        <v>2764.0</v>
      </c>
      <c r="F629" s="146">
        <v>412.683</v>
      </c>
      <c r="G629" s="146">
        <v>393.068</v>
      </c>
      <c r="H629" s="147" t="s">
        <v>404</v>
      </c>
      <c r="I629" s="146">
        <v>688.449</v>
      </c>
      <c r="J629" s="146">
        <v>406.09</v>
      </c>
      <c r="K629" s="148"/>
      <c r="L629" s="149"/>
      <c r="M629" s="149"/>
      <c r="N629" s="148"/>
      <c r="O629" s="149"/>
      <c r="P629" s="149"/>
      <c r="Q629" s="148"/>
      <c r="R629" s="149"/>
      <c r="S629" s="149"/>
      <c r="T629" s="148"/>
      <c r="U629" s="149"/>
      <c r="V629" s="149"/>
      <c r="W629" s="149"/>
      <c r="X629" s="150">
        <f t="shared" si="1"/>
        <v>1.584367573</v>
      </c>
      <c r="Y629" s="150">
        <f t="shared" si="2"/>
        <v>-1.584367573</v>
      </c>
    </row>
    <row r="630" ht="15.75" customHeight="1">
      <c r="A630" s="119">
        <v>629.0</v>
      </c>
      <c r="B630" s="143" t="str">
        <f t="array" ref="B630">index(Systems!$A:$E,match($A630,Systems!$A:$A,),match(B$1,Systems!$2:$2,))&amp;if(not(isblank(index(Systems!$A:$E,match($A630,Systems!$A:$A,),match(Systems!$C$2,Systems!$2:$2,))))," ["&amp;index(Systems!$A:$E,match($A630,Systems!$A:$A,),match(Systems!$C$2,Systems!$2:$2,))&amp;"]",)</f>
        <v>Cryfder</v>
      </c>
      <c r="C630" s="144">
        <f t="array" ref="C630">round((F630-average(I630,L630,O630,R630,U630))*X630+if($B630=$H630,0,iferror(average(vlookup({$H630,$K630,$N630,$Q630,$T630},$B:$D,column(B$1),0)),index(C:C,match($H630,$B:$B,)))),3)</f>
        <v>-153.289</v>
      </c>
      <c r="D630" s="144">
        <f t="array" ref="D630">round((G630-average(J630,M630,P630,S630,V630))*Y630+if($B630=$H630,0,iferror(average(vlookup({$H630,$K630,$N630,$Q630,$T630},$B:$D,column(C$1),0)),index(D:D,match($H630,$B:$B,)))),3)</f>
        <v>493.887</v>
      </c>
      <c r="E630" s="145">
        <v>2764.0</v>
      </c>
      <c r="F630" s="146">
        <v>591.698</v>
      </c>
      <c r="G630" s="146">
        <v>94.365</v>
      </c>
      <c r="H630" s="147" t="s">
        <v>404</v>
      </c>
      <c r="I630" s="146">
        <v>688.449</v>
      </c>
      <c r="J630" s="146">
        <v>406.09</v>
      </c>
      <c r="K630" s="148"/>
      <c r="L630" s="149"/>
      <c r="M630" s="149"/>
      <c r="N630" s="148"/>
      <c r="O630" s="149"/>
      <c r="P630" s="149"/>
      <c r="Q630" s="148"/>
      <c r="R630" s="149"/>
      <c r="S630" s="149"/>
      <c r="T630" s="148"/>
      <c r="U630" s="149"/>
      <c r="V630" s="149"/>
      <c r="W630" s="149"/>
      <c r="X630" s="150">
        <f t="shared" si="1"/>
        <v>1.584367573</v>
      </c>
      <c r="Y630" s="150">
        <f t="shared" si="2"/>
        <v>-1.584367573</v>
      </c>
    </row>
    <row r="631" ht="15.75" customHeight="1">
      <c r="A631" s="119">
        <v>630.0</v>
      </c>
      <c r="B631" s="143" t="str">
        <f t="array" ref="B631">index(Systems!$A:$E,match($A631,Systems!$A:$A,),match(B$1,Systems!$2:$2,))&amp;if(not(isblank(index(Systems!$A:$E,match($A631,Systems!$A:$A,),match(Systems!$C$2,Systems!$2:$2,))))," ["&amp;index(Systems!$A:$E,match($A631,Systems!$A:$A,),match(Systems!$C$2,Systems!$2:$2,))&amp;"]",)</f>
        <v>Csesztreg</v>
      </c>
      <c r="C631" s="144">
        <f t="array" ref="C631">round((F631-average(I631,L631,O631,R631,U631))*X631+if($B631=$H631,0,iferror(average(vlookup({$H631,$K631,$N631,$Q631,$T631},$B:$D,column(B$1),0)),index(C:C,match($H631,$B:$B,)))),3)</f>
        <v>-69.286</v>
      </c>
      <c r="D631" s="144">
        <f t="array" ref="D631">round((G631-average(J631,M631,P631,S631,V631))*Y631+if($B631=$H631,0,iferror(average(vlookup({$H631,$K631,$N631,$Q631,$T631},$B:$D,column(C$1),0)),index(D:D,match($H631,$B:$B,)))),3)</f>
        <v>391.313</v>
      </c>
      <c r="E631" s="145">
        <v>2764.0</v>
      </c>
      <c r="F631" s="146">
        <v>644.718</v>
      </c>
      <c r="G631" s="146">
        <v>159.106</v>
      </c>
      <c r="H631" s="147" t="s">
        <v>404</v>
      </c>
      <c r="I631" s="146">
        <v>688.449</v>
      </c>
      <c r="J631" s="146">
        <v>406.09</v>
      </c>
      <c r="K631" s="148"/>
      <c r="L631" s="149"/>
      <c r="M631" s="149"/>
      <c r="N631" s="148"/>
      <c r="O631" s="149"/>
      <c r="P631" s="149"/>
      <c r="Q631" s="148"/>
      <c r="R631" s="149"/>
      <c r="S631" s="149"/>
      <c r="T631" s="148"/>
      <c r="U631" s="149"/>
      <c r="V631" s="149"/>
      <c r="W631" s="149"/>
      <c r="X631" s="150">
        <f t="shared" si="1"/>
        <v>1.584367573</v>
      </c>
      <c r="Y631" s="150">
        <f t="shared" si="2"/>
        <v>-1.584367573</v>
      </c>
    </row>
    <row r="632" ht="15.75" customHeight="1">
      <c r="A632" s="119">
        <v>631.0</v>
      </c>
      <c r="B632" s="143" t="str">
        <f t="array" ref="B632">index(Systems!$A:$E,match($A632,Systems!$A:$A,),match(B$1,Systems!$2:$2,))&amp;if(not(isblank(index(Systems!$A:$E,match($A632,Systems!$A:$A,),match(Systems!$C$2,Systems!$2:$2,))))," ["&amp;index(Systems!$A:$E,match($A632,Systems!$A:$A,),match(Systems!$C$2,Systems!$2:$2,))&amp;"]",)</f>
        <v>Csomad</v>
      </c>
      <c r="C632" s="144">
        <f t="array" ref="C632">round((F632-average(I632,L632,O632,R632,U632))*X632+if($B632=$H632,0,iferror(average(vlookup({$H632,$K632,$N632,$Q632,$T632},$B:$D,column(B$1),0)),index(C:C,match($H632,$B:$B,)))),3)</f>
        <v>427.282</v>
      </c>
      <c r="D632" s="144">
        <f t="array" ref="D632">round((G632-average(J632,M632,P632,S632,V632))*Y632+if($B632=$H632,0,iferror(average(vlookup({$H632,$K632,$N632,$Q632,$T632},$B:$D,column(C$1),0)),index(D:D,match($H632,$B:$B,)))),3)</f>
        <v>-292.14</v>
      </c>
      <c r="E632" s="145">
        <v>2764.0</v>
      </c>
      <c r="F632" s="146">
        <v>958.135</v>
      </c>
      <c r="G632" s="146">
        <v>590.479</v>
      </c>
      <c r="H632" s="147" t="s">
        <v>404</v>
      </c>
      <c r="I632" s="146">
        <v>688.449</v>
      </c>
      <c r="J632" s="146">
        <v>406.09</v>
      </c>
      <c r="K632" s="148"/>
      <c r="L632" s="149"/>
      <c r="M632" s="149"/>
      <c r="N632" s="148"/>
      <c r="O632" s="149"/>
      <c r="P632" s="149"/>
      <c r="Q632" s="148"/>
      <c r="R632" s="149"/>
      <c r="S632" s="149"/>
      <c r="T632" s="148"/>
      <c r="U632" s="149"/>
      <c r="V632" s="149"/>
      <c r="W632" s="149"/>
      <c r="X632" s="150">
        <f t="shared" si="1"/>
        <v>1.584367573</v>
      </c>
      <c r="Y632" s="150">
        <f t="shared" si="2"/>
        <v>-1.584367573</v>
      </c>
    </row>
    <row r="633" ht="15.75" customHeight="1">
      <c r="A633" s="119">
        <v>632.0</v>
      </c>
      <c r="B633" s="143" t="str">
        <f t="array" ref="B633">index(Systems!$A:$E,match($A633,Systems!$A:$A,),match(B$1,Systems!$2:$2,))&amp;if(not(isblank(index(Systems!$A:$E,match($A633,Systems!$A:$A,),match(Systems!$C$2,Systems!$2:$2,))))," ["&amp;index(Systems!$A:$E,match($A633,Systems!$A:$A,),match(Systems!$C$2,Systems!$2:$2,))&amp;"]",)</f>
        <v>Culmia</v>
      </c>
      <c r="C633" s="144">
        <f t="array" ref="C633">round((F633-average(I633,L633,O633,R633,U633))*X633+if($B633=$H633,0,iferror(average(vlookup({$H633,$K633,$N633,$Q633,$T633},$B:$D,column(B$1),0)),index(C:C,match($H633,$B:$B,)))),3)</f>
        <v>544.081</v>
      </c>
      <c r="D633" s="144">
        <f t="array" ref="D633">round((G633-average(J633,M633,P633,S633,V633))*Y633+if($B633=$H633,0,iferror(average(vlookup({$H633,$K633,$N633,$Q633,$T633},$B:$D,column(C$1),0)),index(D:D,match($H633,$B:$B,)))),3)</f>
        <v>240.757</v>
      </c>
      <c r="E633" s="145">
        <v>2764.0</v>
      </c>
      <c r="F633" s="146">
        <v>1031.855</v>
      </c>
      <c r="G633" s="146">
        <v>254.132</v>
      </c>
      <c r="H633" s="147" t="s">
        <v>404</v>
      </c>
      <c r="I633" s="146">
        <v>688.449</v>
      </c>
      <c r="J633" s="146">
        <v>406.09</v>
      </c>
      <c r="K633" s="148"/>
      <c r="L633" s="149"/>
      <c r="M633" s="149"/>
      <c r="N633" s="148"/>
      <c r="O633" s="149"/>
      <c r="P633" s="149"/>
      <c r="Q633" s="148"/>
      <c r="R633" s="149"/>
      <c r="S633" s="149"/>
      <c r="T633" s="148"/>
      <c r="U633" s="149"/>
      <c r="V633" s="149"/>
      <c r="W633" s="149"/>
      <c r="X633" s="150">
        <f t="shared" si="1"/>
        <v>1.584367573</v>
      </c>
      <c r="Y633" s="150">
        <f t="shared" si="2"/>
        <v>-1.584367573</v>
      </c>
    </row>
    <row r="634" ht="15.75" customHeight="1">
      <c r="A634" s="119">
        <v>633.0</v>
      </c>
      <c r="B634" s="143" t="str">
        <f t="array" ref="B634">index(Systems!$A:$E,match($A634,Systems!$A:$A,),match(B$1,Systems!$2:$2,))&amp;if(not(isblank(index(Systems!$A:$E,match($A634,Systems!$A:$A,),match(Systems!$C$2,Systems!$2:$2,))))," ["&amp;index(Systems!$A:$E,match($A634,Systems!$A:$A,),match(Systems!$C$2,Systems!$2:$2,))&amp;"]",)</f>
        <v>Cumberland</v>
      </c>
      <c r="C634" s="144">
        <f t="array" ref="C634">round((F634-average(I634,L634,O634,R634,U634))*X634+if($B634=$H634,0,iferror(average(vlookup({$H634,$K634,$N634,$Q634,$T634},$B:$D,column(B$1),0)),index(C:C,match($H634,$B:$B,)))),3)</f>
        <v>207.037</v>
      </c>
      <c r="D634" s="144">
        <f t="array" ref="D634">round((G634-average(J634,M634,P634,S634,V634))*Y634+if($B634=$H634,0,iferror(average(vlookup({$H634,$K634,$N634,$Q634,$T634},$B:$D,column(C$1),0)),index(D:D,match($H634,$B:$B,)))),3)</f>
        <v>-264.979</v>
      </c>
      <c r="E634" s="145">
        <v>2764.0</v>
      </c>
      <c r="F634" s="146">
        <v>819.124</v>
      </c>
      <c r="G634" s="146">
        <v>573.336</v>
      </c>
      <c r="H634" s="147" t="s">
        <v>404</v>
      </c>
      <c r="I634" s="146">
        <v>688.449</v>
      </c>
      <c r="J634" s="146">
        <v>406.09</v>
      </c>
      <c r="K634" s="148"/>
      <c r="L634" s="149"/>
      <c r="M634" s="149"/>
      <c r="N634" s="148"/>
      <c r="O634" s="149"/>
      <c r="P634" s="149"/>
      <c r="Q634" s="148"/>
      <c r="R634" s="149"/>
      <c r="S634" s="149"/>
      <c r="T634" s="148"/>
      <c r="U634" s="149"/>
      <c r="V634" s="149"/>
      <c r="W634" s="149"/>
      <c r="X634" s="150">
        <f t="shared" si="1"/>
        <v>1.584367573</v>
      </c>
      <c r="Y634" s="150">
        <f t="shared" si="2"/>
        <v>-1.584367573</v>
      </c>
    </row>
    <row r="635" ht="15.75" customHeight="1">
      <c r="A635" s="119">
        <v>634.0</v>
      </c>
      <c r="B635" s="143" t="str">
        <f t="array" ref="B635">index(Systems!$A:$E,match($A635,Systems!$A:$A,),match(B$1,Systems!$2:$2,))&amp;if(not(isblank(index(Systems!$A:$E,match($A635,Systems!$A:$A,),match(Systems!$C$2,Systems!$2:$2,))))," ["&amp;index(Systems!$A:$E,match($A635,Systems!$A:$A,),match(Systems!$C$2,Systems!$2:$2,))&amp;"]",)</f>
        <v>Cumbres</v>
      </c>
      <c r="C635" s="144">
        <f t="array" ref="C635">round((F635-average(I635,L635,O635,R635,U635))*X635+if($B635=$H635,0,iferror(average(vlookup({$H635,$K635,$N635,$Q635,$T635},$B:$D,column(B$1),0)),index(C:C,match($H635,$B:$B,)))),3)</f>
        <v>-154.031</v>
      </c>
      <c r="D635" s="144">
        <f t="array" ref="D635">round((G635-average(J635,M635,P635,S635,V635))*Y635+if($B635=$H635,0,iferror(average(vlookup({$H635,$K635,$N635,$Q635,$T635},$B:$D,column(C$1),0)),index(D:D,match($H635,$B:$B,)))),3)</f>
        <v>201.831</v>
      </c>
      <c r="E635" s="145">
        <v>2764.0</v>
      </c>
      <c r="F635" s="146">
        <v>591.23</v>
      </c>
      <c r="G635" s="146">
        <v>278.701</v>
      </c>
      <c r="H635" s="147" t="s">
        <v>404</v>
      </c>
      <c r="I635" s="146">
        <v>688.449</v>
      </c>
      <c r="J635" s="146">
        <v>406.09</v>
      </c>
      <c r="K635" s="148"/>
      <c r="L635" s="149"/>
      <c r="M635" s="149"/>
      <c r="N635" s="148"/>
      <c r="O635" s="149"/>
      <c r="P635" s="149"/>
      <c r="Q635" s="148"/>
      <c r="R635" s="149"/>
      <c r="S635" s="149"/>
      <c r="T635" s="148"/>
      <c r="U635" s="149"/>
      <c r="V635" s="149"/>
      <c r="W635" s="149"/>
      <c r="X635" s="150">
        <f t="shared" si="1"/>
        <v>1.584367573</v>
      </c>
      <c r="Y635" s="150">
        <f t="shared" si="2"/>
        <v>-1.584367573</v>
      </c>
    </row>
    <row r="636" ht="15.75" customHeight="1">
      <c r="A636" s="119">
        <v>635.0</v>
      </c>
      <c r="B636" s="143" t="str">
        <f t="array" ref="B636">index(Systems!$A:$E,match($A636,Systems!$A:$A,),match(B$1,Systems!$2:$2,))&amp;if(not(isblank(index(Systems!$A:$E,match($A636,Systems!$A:$A,),match(Systems!$C$2,Systems!$2:$2,))))," ["&amp;index(Systems!$A:$E,match($A636,Systems!$A:$A,),match(Systems!$C$2,Systems!$2:$2,))&amp;"]",)</f>
        <v>Curaumilla</v>
      </c>
      <c r="C636" s="144">
        <f t="array" ref="C636">round((F636-average(I636,L636,O636,R636,U636))*X636+if($B636=$H636,0,iferror(average(vlookup({$H636,$K636,$N636,$Q636,$T636},$B:$D,column(B$1),0)),index(C:C,match($H636,$B:$B,)))),3)</f>
        <v>-330.364</v>
      </c>
      <c r="D636" s="144">
        <f t="array" ref="D636">round((G636-average(J636,M636,P636,S636,V636))*Y636+if($B636=$H636,0,iferror(average(vlookup({$H636,$K636,$N636,$Q636,$T636},$B:$D,column(C$1),0)),index(D:D,match($H636,$B:$B,)))),3)</f>
        <v>-119.181</v>
      </c>
      <c r="E636" s="145">
        <v>2764.0</v>
      </c>
      <c r="F636" s="146">
        <v>479.934</v>
      </c>
      <c r="G636" s="146">
        <v>481.313</v>
      </c>
      <c r="H636" s="147" t="s">
        <v>404</v>
      </c>
      <c r="I636" s="146">
        <v>688.449</v>
      </c>
      <c r="J636" s="146">
        <v>406.09</v>
      </c>
      <c r="K636" s="148"/>
      <c r="L636" s="149"/>
      <c r="M636" s="149"/>
      <c r="N636" s="148"/>
      <c r="O636" s="149"/>
      <c r="P636" s="149"/>
      <c r="Q636" s="148"/>
      <c r="R636" s="149"/>
      <c r="S636" s="149"/>
      <c r="T636" s="148"/>
      <c r="U636" s="149"/>
      <c r="V636" s="149"/>
      <c r="W636" s="149"/>
      <c r="X636" s="150">
        <f t="shared" si="1"/>
        <v>1.584367573</v>
      </c>
      <c r="Y636" s="150">
        <f t="shared" si="2"/>
        <v>-1.584367573</v>
      </c>
    </row>
    <row r="637" ht="15.75" customHeight="1">
      <c r="A637" s="119">
        <v>636.0</v>
      </c>
      <c r="B637" s="143" t="str">
        <f t="array" ref="B637">index(Systems!$A:$E,match($A637,Systems!$A:$A,),match(B$1,Systems!$2:$2,))&amp;if(not(isblank(index(Systems!$A:$E,match($A637,Systems!$A:$A,),match(Systems!$C$2,Systems!$2:$2,))))," ["&amp;index(Systems!$A:$E,match($A637,Systems!$A:$A,),match(Systems!$C$2,Systems!$2:$2,))&amp;"]",)</f>
        <v>Cursa</v>
      </c>
      <c r="C637" s="144">
        <f t="array" ref="C637">round((F637-average(I637,L637,O637,R637,U637))*X637+if($B637=$H637,0,iferror(average(vlookup({$H637,$K637,$N637,$Q637,$T637},$B:$D,column(B$1),0)),index(C:C,match($H637,$B:$B,)))),3)</f>
        <v>-51.456</v>
      </c>
      <c r="D637" s="144">
        <f t="array" ref="D637">round((G637-average(J637,M637,P637,S637,V637))*Y637+if($B637=$H637,0,iferror(average(vlookup({$H637,$K637,$N637,$Q637,$T637},$B:$D,column(C$1),0)),index(D:D,match($H637,$B:$B,)))),3)</f>
        <v>-348.632</v>
      </c>
      <c r="E637" s="145">
        <v>2764.0</v>
      </c>
      <c r="F637" s="146">
        <v>655.972</v>
      </c>
      <c r="G637" s="146">
        <v>626.135</v>
      </c>
      <c r="H637" s="147" t="s">
        <v>404</v>
      </c>
      <c r="I637" s="146">
        <v>688.449</v>
      </c>
      <c r="J637" s="146">
        <v>406.09</v>
      </c>
      <c r="K637" s="148"/>
      <c r="L637" s="149"/>
      <c r="M637" s="149"/>
      <c r="N637" s="148"/>
      <c r="O637" s="149"/>
      <c r="P637" s="149"/>
      <c r="Q637" s="148"/>
      <c r="R637" s="149"/>
      <c r="S637" s="149"/>
      <c r="T637" s="148"/>
      <c r="U637" s="149"/>
      <c r="V637" s="149"/>
      <c r="W637" s="149"/>
      <c r="X637" s="150">
        <f t="shared" si="1"/>
        <v>1.584367573</v>
      </c>
      <c r="Y637" s="150">
        <f t="shared" si="2"/>
        <v>-1.584367573</v>
      </c>
    </row>
    <row r="638" ht="15.75" customHeight="1">
      <c r="A638" s="119">
        <v>637.0</v>
      </c>
      <c r="B638" s="143" t="str">
        <f t="array" ref="B638">index(Systems!$A:$E,match($A638,Systems!$A:$A,),match(B$1,Systems!$2:$2,))&amp;if(not(isblank(index(Systems!$A:$E,match($A638,Systems!$A:$A,),match(Systems!$C$2,Systems!$2:$2,))))," ["&amp;index(Systems!$A:$E,match($A638,Systems!$A:$A,),match(Systems!$C$2,Systems!$2:$2,))&amp;"]",)</f>
        <v>Cussar [Barlow's Folly (2864+)]</v>
      </c>
      <c r="C638" s="144">
        <f t="array" ref="C638">round((F638-average(I638,L638,O638,R638,U638))*X638+if($B638=$H638,0,iferror(average(vlookup({$H638,$K638,$N638,$Q638,$T638},$B:$D,column(B$1),0)),index(C:C,match($H638,$B:$B,)))),3)</f>
        <v>173.189</v>
      </c>
      <c r="D638" s="144">
        <f t="array" ref="D638">round((G638-average(J638,M638,P638,S638,V638))*Y638+if($B638=$H638,0,iferror(average(vlookup({$H638,$K638,$N638,$Q638,$T638},$B:$D,column(C$1),0)),index(D:D,match($H638,$B:$B,)))),3)</f>
        <v>66.905</v>
      </c>
      <c r="E638" s="145">
        <v>2764.0</v>
      </c>
      <c r="F638" s="146">
        <v>797.76</v>
      </c>
      <c r="G638" s="146">
        <v>363.862</v>
      </c>
      <c r="H638" s="147" t="s">
        <v>404</v>
      </c>
      <c r="I638" s="146">
        <v>688.449</v>
      </c>
      <c r="J638" s="146">
        <v>406.09</v>
      </c>
      <c r="K638" s="148"/>
      <c r="L638" s="149"/>
      <c r="M638" s="149"/>
      <c r="N638" s="148"/>
      <c r="O638" s="149"/>
      <c r="P638" s="149"/>
      <c r="Q638" s="148"/>
      <c r="R638" s="149"/>
      <c r="S638" s="149"/>
      <c r="T638" s="148"/>
      <c r="U638" s="149"/>
      <c r="V638" s="149"/>
      <c r="W638" s="149"/>
      <c r="X638" s="150">
        <f t="shared" si="1"/>
        <v>1.584367573</v>
      </c>
      <c r="Y638" s="150">
        <f t="shared" si="2"/>
        <v>-1.584367573</v>
      </c>
    </row>
    <row r="639" ht="15.75" customHeight="1">
      <c r="A639" s="119">
        <v>638.0</v>
      </c>
      <c r="B639" s="143" t="str">
        <f t="array" ref="B639">index(Systems!$A:$E,match($A639,Systems!$A:$A,),match(B$1,Systems!$2:$2,))&amp;if(not(isblank(index(Systems!$A:$E,match($A639,Systems!$A:$A,),match(Systems!$C$2,Systems!$2:$2,))))," ["&amp;index(Systems!$A:$E,match($A639,Systems!$A:$A,),match(Systems!$C$2,Systems!$2:$2,))&amp;"]",)</f>
        <v>Cusset</v>
      </c>
      <c r="C639" s="144">
        <f t="array" ref="C639">round((F639-average(I639,L639,O639,R639,U639))*X639+if($B639=$H639,0,iferror(average(vlookup({$H639,$K639,$N639,$Q639,$T639},$B:$D,column(B$1),0)),index(C:C,match($H639,$B:$B,)))),3)</f>
        <v>-49.375</v>
      </c>
      <c r="D639" s="144">
        <f t="array" ref="D639">round((G639-average(J639,M639,P639,S639,V639))*Y639+if($B639=$H639,0,iferror(average(vlookup({$H639,$K639,$N639,$Q639,$T639},$B:$D,column(C$1),0)),index(D:D,match($H639,$B:$B,)))),3)</f>
        <v>283.778</v>
      </c>
      <c r="E639" s="145">
        <v>2764.0</v>
      </c>
      <c r="F639" s="146">
        <v>657.285</v>
      </c>
      <c r="G639" s="146">
        <v>226.979</v>
      </c>
      <c r="H639" s="147" t="s">
        <v>404</v>
      </c>
      <c r="I639" s="146">
        <v>688.449</v>
      </c>
      <c r="J639" s="146">
        <v>406.09</v>
      </c>
      <c r="K639" s="148"/>
      <c r="L639" s="149"/>
      <c r="M639" s="149"/>
      <c r="N639" s="148"/>
      <c r="O639" s="149"/>
      <c r="P639" s="149"/>
      <c r="Q639" s="148"/>
      <c r="R639" s="149"/>
      <c r="S639" s="149"/>
      <c r="T639" s="148"/>
      <c r="U639" s="149"/>
      <c r="V639" s="149"/>
      <c r="W639" s="149"/>
      <c r="X639" s="150">
        <f t="shared" si="1"/>
        <v>1.584367573</v>
      </c>
      <c r="Y639" s="150">
        <f t="shared" si="2"/>
        <v>-1.584367573</v>
      </c>
    </row>
    <row r="640" ht="15.75" customHeight="1">
      <c r="A640" s="119">
        <v>639.0</v>
      </c>
      <c r="B640" s="143" t="str">
        <f t="array" ref="B640">index(Systems!$A:$E,match($A640,Systems!$A:$A,),match(B$1,Systems!$2:$2,))&amp;if(not(isblank(index(Systems!$A:$E,match($A640,Systems!$A:$A,),match(Systems!$C$2,Systems!$2:$2,))))," ["&amp;index(Systems!$A:$E,match($A640,Systems!$A:$A,),match(Systems!$C$2,Systems!$2:$2,))&amp;"]",)</f>
        <v>Custozza</v>
      </c>
      <c r="C640" s="144">
        <f t="array" ref="C640">round((F640-average(I640,L640,O640,R640,U640))*X640+if($B640=$H640,0,iferror(average(vlookup({$H640,$K640,$N640,$Q640,$T640},$B:$D,column(B$1),0)),index(C:C,match($H640,$B:$B,)))),3)</f>
        <v>-544.644</v>
      </c>
      <c r="D640" s="144">
        <f t="array" ref="D640">round((G640-average(J640,M640,P640,S640,V640))*Y640+if($B640=$H640,0,iferror(average(vlookup({$H640,$K640,$N640,$Q640,$T640},$B:$D,column(C$1),0)),index(D:D,match($H640,$B:$B,)))),3)</f>
        <v>355.231</v>
      </c>
      <c r="E640" s="145">
        <v>2764.0</v>
      </c>
      <c r="F640" s="146">
        <v>344.688</v>
      </c>
      <c r="G640" s="146">
        <v>181.88</v>
      </c>
      <c r="H640" s="147" t="s">
        <v>404</v>
      </c>
      <c r="I640" s="146">
        <v>688.449</v>
      </c>
      <c r="J640" s="146">
        <v>406.09</v>
      </c>
      <c r="K640" s="148"/>
      <c r="L640" s="149"/>
      <c r="M640" s="149"/>
      <c r="N640" s="148"/>
      <c r="O640" s="149"/>
      <c r="P640" s="149"/>
      <c r="Q640" s="148"/>
      <c r="R640" s="149"/>
      <c r="S640" s="149"/>
      <c r="T640" s="148"/>
      <c r="U640" s="149"/>
      <c r="V640" s="149"/>
      <c r="W640" s="149"/>
      <c r="X640" s="150">
        <f t="shared" si="1"/>
        <v>1.584367573</v>
      </c>
      <c r="Y640" s="150">
        <f t="shared" si="2"/>
        <v>-1.584367573</v>
      </c>
    </row>
    <row r="641" ht="15.75" customHeight="1">
      <c r="A641" s="119">
        <v>640.0</v>
      </c>
      <c r="B641" s="143" t="str">
        <f t="array" ref="B641">index(Systems!$A:$E,match($A641,Systems!$A:$A,),match(B$1,Systems!$2:$2,))&amp;if(not(isblank(index(Systems!$A:$E,match($A641,Systems!$A:$A,),match(Systems!$C$2,Systems!$2:$2,))))," ["&amp;index(Systems!$A:$E,match($A641,Systems!$A:$A,),match(Systems!$C$2,Systems!$2:$2,))&amp;"]",)</f>
        <v>Cylene</v>
      </c>
      <c r="C641" s="144">
        <f t="array" ref="C641">round((F641-average(I641,L641,O641,R641,U641))*X641+if($B641=$H641,0,iferror(average(vlookup({$H641,$K641,$N641,$Q641,$T641},$B:$D,column(B$1),0)),index(C:C,match($H641,$B:$B,)))),3)</f>
        <v>105.978</v>
      </c>
      <c r="D641" s="144">
        <f t="array" ref="D641">round((G641-average(J641,M641,P641,S641,V641))*Y641+if($B641=$H641,0,iferror(average(vlookup({$H641,$K641,$N641,$Q641,$T641},$B:$D,column(C$1),0)),index(D:D,match($H641,$B:$B,)))),3)</f>
        <v>25.03</v>
      </c>
      <c r="E641" s="145">
        <v>2764.0</v>
      </c>
      <c r="F641" s="146">
        <v>755.339</v>
      </c>
      <c r="G641" s="146">
        <v>390.292</v>
      </c>
      <c r="H641" s="147" t="s">
        <v>404</v>
      </c>
      <c r="I641" s="146">
        <v>688.449</v>
      </c>
      <c r="J641" s="146">
        <v>406.09</v>
      </c>
      <c r="K641" s="148"/>
      <c r="L641" s="149"/>
      <c r="M641" s="149"/>
      <c r="N641" s="148"/>
      <c r="O641" s="149"/>
      <c r="P641" s="149"/>
      <c r="Q641" s="148"/>
      <c r="R641" s="149"/>
      <c r="S641" s="149"/>
      <c r="T641" s="148"/>
      <c r="U641" s="149"/>
      <c r="V641" s="149"/>
      <c r="W641" s="149"/>
      <c r="X641" s="150">
        <f t="shared" si="1"/>
        <v>1.584367573</v>
      </c>
      <c r="Y641" s="150">
        <f t="shared" si="2"/>
        <v>-1.584367573</v>
      </c>
    </row>
    <row r="642" ht="15.75" customHeight="1">
      <c r="A642" s="119">
        <v>641.0</v>
      </c>
      <c r="B642" s="143" t="str">
        <f t="array" ref="B642">index(Systems!$A:$E,match($A642,Systems!$A:$A,),match(B$1,Systems!$2:$2,))&amp;if(not(isblank(index(Systems!$A:$E,match($A642,Systems!$A:$A,),match(Systems!$C$2,Systems!$2:$2,))))," ["&amp;index(Systems!$A:$E,match($A642,Systems!$A:$A,),match(Systems!$C$2,Systems!$2:$2,))&amp;"]",)</f>
        <v>Cynthiana [Liao (2202+)]</v>
      </c>
      <c r="C642" s="144">
        <f t="array" ref="C642">round((F642-average(I642,L642,O642,R642,U642))*X642+if($B642=$H642,0,iferror(average(vlookup({$H642,$K642,$N642,$Q642,$T642},$B:$D,column(B$1),0)),index(C:C,match($H642,$B:$B,)))),3)</f>
        <v>34.29</v>
      </c>
      <c r="D642" s="144">
        <f t="array" ref="D642">round((G642-average(J642,M642,P642,S642,V642))*Y642+if($B642=$H642,0,iferror(average(vlookup({$H642,$K642,$N642,$Q642,$T642},$B:$D,column(C$1),0)),index(D:D,match($H642,$B:$B,)))),3)</f>
        <v>-68.578</v>
      </c>
      <c r="E642" s="145">
        <v>2764.0</v>
      </c>
      <c r="F642" s="146">
        <v>710.092</v>
      </c>
      <c r="G642" s="146">
        <v>449.374</v>
      </c>
      <c r="H642" s="147" t="s">
        <v>404</v>
      </c>
      <c r="I642" s="146">
        <v>688.449</v>
      </c>
      <c r="J642" s="146">
        <v>406.09</v>
      </c>
      <c r="K642" s="148"/>
      <c r="L642" s="149"/>
      <c r="M642" s="149"/>
      <c r="N642" s="148"/>
      <c r="O642" s="149"/>
      <c r="P642" s="149"/>
      <c r="Q642" s="148"/>
      <c r="R642" s="149"/>
      <c r="S642" s="149"/>
      <c r="T642" s="148"/>
      <c r="U642" s="149"/>
      <c r="V642" s="149"/>
      <c r="W642" s="149"/>
      <c r="X642" s="150">
        <f t="shared" si="1"/>
        <v>1.584367573</v>
      </c>
      <c r="Y642" s="150">
        <f t="shared" si="2"/>
        <v>-1.584367573</v>
      </c>
    </row>
    <row r="643" ht="15.75" customHeight="1">
      <c r="A643" s="119">
        <v>642.0</v>
      </c>
      <c r="B643" s="143" t="str">
        <f t="array" ref="B643">index(Systems!$A:$E,match($A643,Systems!$A:$A,),match(B$1,Systems!$2:$2,))&amp;if(not(isblank(index(Systems!$A:$E,match($A643,Systems!$A:$A,),match(Systems!$C$2,Systems!$2:$2,))))," ["&amp;index(Systems!$A:$E,match($A643,Systems!$A:$A,),match(Systems!$C$2,Systems!$2:$2,))&amp;"]",)</f>
        <v>Cyrenaica</v>
      </c>
      <c r="C643" s="144">
        <f t="array" ref="C643">round((F643-average(I643,L643,O643,R643,U643))*X643+if($B643=$H643,0,iferror(average(vlookup({$H643,$K643,$N643,$Q643,$T643},$B:$D,column(B$1),0)),index(C:C,match($H643,$B:$B,)))),3)</f>
        <v>156.561</v>
      </c>
      <c r="D643" s="144">
        <f t="array" ref="D643">round((G643-average(J643,M643,P643,S643,V643))*Y643+if($B643=$H643,0,iferror(average(vlookup({$H643,$K643,$N643,$Q643,$T643},$B:$D,column(C$1),0)),index(D:D,match($H643,$B:$B,)))),3)</f>
        <v>273.932</v>
      </c>
      <c r="E643" s="145">
        <v>2764.0</v>
      </c>
      <c r="F643" s="146">
        <v>787.265</v>
      </c>
      <c r="G643" s="146">
        <v>233.193</v>
      </c>
      <c r="H643" s="147" t="s">
        <v>404</v>
      </c>
      <c r="I643" s="146">
        <v>688.449</v>
      </c>
      <c r="J643" s="146">
        <v>406.09</v>
      </c>
      <c r="K643" s="148"/>
      <c r="L643" s="149"/>
      <c r="M643" s="149"/>
      <c r="N643" s="148"/>
      <c r="O643" s="149"/>
      <c r="P643" s="149"/>
      <c r="Q643" s="148"/>
      <c r="R643" s="149"/>
      <c r="S643" s="149"/>
      <c r="T643" s="148"/>
      <c r="U643" s="149"/>
      <c r="V643" s="149"/>
      <c r="W643" s="149"/>
      <c r="X643" s="150">
        <f t="shared" si="1"/>
        <v>1.584367573</v>
      </c>
      <c r="Y643" s="150">
        <f t="shared" si="2"/>
        <v>-1.584367573</v>
      </c>
    </row>
    <row r="644" ht="15.75" customHeight="1">
      <c r="A644" s="119">
        <v>643.0</v>
      </c>
      <c r="B644" s="143" t="str">
        <f t="array" ref="B644">index(Systems!$A:$E,match($A644,Systems!$A:$A,),match(B$1,Systems!$2:$2,))&amp;if(not(isblank(index(Systems!$A:$E,match($A644,Systems!$A:$A,),match(Systems!$C$2,Systems!$2:$2,))))," ["&amp;index(Systems!$A:$E,match($A644,Systems!$A:$A,),match(Systems!$C$2,Systems!$2:$2,))&amp;"]",)</f>
        <v>Cyrton</v>
      </c>
      <c r="C644" s="144">
        <f t="array" ref="C644">round((F644-average(I644,L644,O644,R644,U644))*X644+if($B644=$H644,0,iferror(average(vlookup({$H644,$K644,$N644,$Q644,$T644},$B:$D,column(B$1),0)),index(C:C,match($H644,$B:$B,)))),3)</f>
        <v>364.13</v>
      </c>
      <c r="D644" s="144">
        <f t="array" ref="D644">round((G644-average(J644,M644,P644,S644,V644))*Y644+if($B644=$H644,0,iferror(average(vlookup({$H644,$K644,$N644,$Q644,$T644},$B:$D,column(C$1),0)),index(D:D,match($H644,$B:$B,)))),3)</f>
        <v>-343.269</v>
      </c>
      <c r="E644" s="145">
        <v>2764.0</v>
      </c>
      <c r="F644" s="146">
        <v>918.276</v>
      </c>
      <c r="G644" s="146">
        <v>622.75</v>
      </c>
      <c r="H644" s="147" t="s">
        <v>404</v>
      </c>
      <c r="I644" s="146">
        <v>688.449</v>
      </c>
      <c r="J644" s="146">
        <v>406.09</v>
      </c>
      <c r="K644" s="148"/>
      <c r="L644" s="149"/>
      <c r="M644" s="149"/>
      <c r="N644" s="148"/>
      <c r="O644" s="149"/>
      <c r="P644" s="149"/>
      <c r="Q644" s="148"/>
      <c r="R644" s="149"/>
      <c r="S644" s="149"/>
      <c r="T644" s="148"/>
      <c r="U644" s="149"/>
      <c r="V644" s="149"/>
      <c r="W644" s="149"/>
      <c r="X644" s="150">
        <f t="shared" si="1"/>
        <v>1.584367573</v>
      </c>
      <c r="Y644" s="150">
        <f t="shared" si="2"/>
        <v>-1.584367573</v>
      </c>
    </row>
    <row r="645" ht="15.75" customHeight="1">
      <c r="A645" s="119">
        <v>644.0</v>
      </c>
      <c r="B645" s="143" t="str">
        <f t="array" ref="B645">index(Systems!$A:$E,match($A645,Systems!$A:$A,),match(B$1,Systems!$2:$2,))&amp;if(not(isblank(index(Systems!$A:$E,match($A645,Systems!$A:$A,),match(Systems!$C$2,Systems!$2:$2,))))," ["&amp;index(Systems!$A:$E,match($A645,Systems!$A:$A,),match(Systems!$C$2,Systems!$2:$2,))&amp;"]",)</f>
        <v>Czarvowo</v>
      </c>
      <c r="C645" s="144">
        <f t="array" ref="C645">round((F645-average(I645,L645,O645,R645,U645))*X645+if($B645=$H645,0,iferror(average(vlookup({$H645,$K645,$N645,$Q645,$T645},$B:$D,column(B$1),0)),index(C:C,match($H645,$B:$B,)))),3)</f>
        <v>-317.48</v>
      </c>
      <c r="D645" s="144">
        <f t="array" ref="D645">round((G645-average(J645,M645,P645,S645,V645))*Y645+if($B645=$H645,0,iferror(average(vlookup({$H645,$K645,$N645,$Q645,$T645},$B:$D,column(C$1),0)),index(D:D,match($H645,$B:$B,)))),3)</f>
        <v>61.477</v>
      </c>
      <c r="E645" s="145">
        <v>2764.0</v>
      </c>
      <c r="F645" s="146">
        <v>488.066</v>
      </c>
      <c r="G645" s="146">
        <v>367.288</v>
      </c>
      <c r="H645" s="147" t="s">
        <v>404</v>
      </c>
      <c r="I645" s="146">
        <v>688.449</v>
      </c>
      <c r="J645" s="146">
        <v>406.09</v>
      </c>
      <c r="K645" s="148"/>
      <c r="L645" s="149"/>
      <c r="M645" s="149"/>
      <c r="N645" s="148"/>
      <c r="O645" s="149"/>
      <c r="P645" s="149"/>
      <c r="Q645" s="148"/>
      <c r="R645" s="149"/>
      <c r="S645" s="149"/>
      <c r="T645" s="148"/>
      <c r="U645" s="149"/>
      <c r="V645" s="149"/>
      <c r="W645" s="149"/>
      <c r="X645" s="150">
        <f t="shared" si="1"/>
        <v>1.584367573</v>
      </c>
      <c r="Y645" s="150">
        <f t="shared" si="2"/>
        <v>-1.584367573</v>
      </c>
    </row>
    <row r="646" ht="15.75" customHeight="1">
      <c r="A646" s="119">
        <v>645.0</v>
      </c>
      <c r="B646" s="143" t="str">
        <f t="array" ref="B646">index(Systems!$A:$E,match($A646,Systems!$A:$A,),match(B$1,Systems!$2:$2,))&amp;if(not(isblank(index(Systems!$A:$E,match($A646,Systems!$A:$A,),match(Systems!$C$2,Systems!$2:$2,))))," ["&amp;index(Systems!$A:$E,match($A646,Systems!$A:$A,),match(Systems!$C$2,Systems!$2:$2,))&amp;"]",)</f>
        <v>Dabih</v>
      </c>
      <c r="C646" s="144">
        <f t="array" ref="C646">round((F646-average(I646,L646,O646,R646,U646))*X646+if($B646=$H646,0,iferror(average(vlookup({$H646,$K646,$N646,$Q646,$T646},$B:$D,column(B$1),0)),index(C:C,match($H646,$B:$B,)))),3)</f>
        <v>59.968</v>
      </c>
      <c r="D646" s="144">
        <f t="array" ref="D646">round((G646-average(J646,M646,P646,S646,V646))*Y646+if($B646=$H646,0,iferror(average(vlookup({$H646,$K646,$N646,$Q646,$T646},$B:$D,column(C$1),0)),index(D:D,match($H646,$B:$B,)))),3)</f>
        <v>83.504</v>
      </c>
      <c r="E646" s="145">
        <v>2764.0</v>
      </c>
      <c r="F646" s="146">
        <v>726.299</v>
      </c>
      <c r="G646" s="146">
        <v>353.385</v>
      </c>
      <c r="H646" s="147" t="s">
        <v>404</v>
      </c>
      <c r="I646" s="146">
        <v>688.449</v>
      </c>
      <c r="J646" s="146">
        <v>406.09</v>
      </c>
      <c r="K646" s="148"/>
      <c r="L646" s="149"/>
      <c r="M646" s="149"/>
      <c r="N646" s="148"/>
      <c r="O646" s="149"/>
      <c r="P646" s="149"/>
      <c r="Q646" s="148"/>
      <c r="R646" s="149"/>
      <c r="S646" s="149"/>
      <c r="T646" s="148"/>
      <c r="U646" s="149"/>
      <c r="V646" s="149"/>
      <c r="W646" s="149"/>
      <c r="X646" s="150">
        <f t="shared" si="1"/>
        <v>1.584367573</v>
      </c>
      <c r="Y646" s="150">
        <f t="shared" si="2"/>
        <v>-1.584367573</v>
      </c>
    </row>
    <row r="647" ht="15.75" customHeight="1">
      <c r="A647" s="119">
        <v>646.0</v>
      </c>
      <c r="B647" s="143" t="str">
        <f t="array" ref="B647">index(Systems!$A:$E,match($A647,Systems!$A:$A,),match(B$1,Systems!$2:$2,))&amp;if(not(isblank(index(Systems!$A:$E,match($A647,Systems!$A:$A,),match(Systems!$C$2,Systems!$2:$2,))))," ["&amp;index(Systems!$A:$E,match($A647,Systems!$A:$A,),match(Systems!$C$2,Systems!$2:$2,))&amp;"]",)</f>
        <v>Dagda [LC]</v>
      </c>
      <c r="C647" s="144">
        <f t="array" ref="C647">round((F647-average(I647,L647,O647,R647,U647))*X647+if($B647=$H647,0,iferror(average(vlookup({$H647,$K647,$N647,$Q647,$T647},$B:$D,column(B$1),0)),index(C:C,match($H647,$B:$B,)))),3)</f>
        <v>-225.943</v>
      </c>
      <c r="D647" s="144">
        <f t="array" ref="D647">round((G647-average(J647,M647,P647,S647,V647))*Y647+if($B647=$H647,0,iferror(average(vlookup({$H647,$K647,$N647,$Q647,$T647},$B:$D,column(C$1),0)),index(D:D,match($H647,$B:$B,)))),3)</f>
        <v>101.604</v>
      </c>
      <c r="E647" s="145">
        <v>2764.0</v>
      </c>
      <c r="F647" s="146">
        <v>545.841</v>
      </c>
      <c r="G647" s="146">
        <v>341.961</v>
      </c>
      <c r="H647" s="147" t="s">
        <v>404</v>
      </c>
      <c r="I647" s="146">
        <v>688.449</v>
      </c>
      <c r="J647" s="146">
        <v>406.09</v>
      </c>
      <c r="K647" s="148"/>
      <c r="L647" s="149"/>
      <c r="M647" s="149"/>
      <c r="N647" s="148"/>
      <c r="O647" s="149"/>
      <c r="P647" s="149"/>
      <c r="Q647" s="148"/>
      <c r="R647" s="149"/>
      <c r="S647" s="149"/>
      <c r="T647" s="148"/>
      <c r="U647" s="149"/>
      <c r="V647" s="149"/>
      <c r="W647" s="149"/>
      <c r="X647" s="150">
        <f t="shared" si="1"/>
        <v>1.584367573</v>
      </c>
      <c r="Y647" s="150">
        <f t="shared" si="2"/>
        <v>-1.584367573</v>
      </c>
    </row>
    <row r="648" ht="15.75" customHeight="1">
      <c r="A648" s="119">
        <v>647.0</v>
      </c>
      <c r="B648" s="143" t="str">
        <f t="array" ref="B648">index(Systems!$A:$E,match($A648,Systems!$A:$A,),match(B$1,Systems!$2:$2,))&amp;if(not(isblank(index(Systems!$A:$E,match($A648,Systems!$A:$A,),match(Systems!$C$2,Systems!$2:$2,))))," ["&amp;index(Systems!$A:$E,match($A648,Systems!$A:$A,),match(Systems!$C$2,Systems!$2:$2,))&amp;"]",)</f>
        <v>Dahar [Dahar IV]</v>
      </c>
      <c r="C648" s="144">
        <f t="array" ref="C648">round((F648-average(I648,L648,O648,R648,U648))*X648+if($B648=$H648,0,iferror(average(vlookup({$H648,$K648,$N648,$Q648,$T648},$B:$D,column(B$1),0)),index(C:C,match($H648,$B:$B,)))),3)</f>
        <v>279.421</v>
      </c>
      <c r="D648" s="144">
        <f t="array" ref="D648">round((G648-average(J648,M648,P648,S648,V648))*Y648+if($B648=$H648,0,iferror(average(vlookup({$H648,$K648,$N648,$Q648,$T648},$B:$D,column(C$1),0)),index(D:D,match($H648,$B:$B,)))),3)</f>
        <v>20.112</v>
      </c>
      <c r="E648" s="145">
        <v>2764.0</v>
      </c>
      <c r="F648" s="146">
        <v>864.81</v>
      </c>
      <c r="G648" s="146">
        <v>393.396</v>
      </c>
      <c r="H648" s="147" t="s">
        <v>404</v>
      </c>
      <c r="I648" s="146">
        <v>688.449</v>
      </c>
      <c r="J648" s="146">
        <v>406.09</v>
      </c>
      <c r="K648" s="148"/>
      <c r="L648" s="149"/>
      <c r="M648" s="149"/>
      <c r="N648" s="148"/>
      <c r="O648" s="149"/>
      <c r="P648" s="149"/>
      <c r="Q648" s="148"/>
      <c r="R648" s="149"/>
      <c r="S648" s="149"/>
      <c r="T648" s="148"/>
      <c r="U648" s="149"/>
      <c r="V648" s="149"/>
      <c r="W648" s="149"/>
      <c r="X648" s="150">
        <f t="shared" si="1"/>
        <v>1.584367573</v>
      </c>
      <c r="Y648" s="150">
        <f t="shared" si="2"/>
        <v>-1.584367573</v>
      </c>
    </row>
    <row r="649" ht="15.75" customHeight="1">
      <c r="A649" s="119">
        <v>648.0</v>
      </c>
      <c r="B649" s="143" t="str">
        <f t="array" ref="B649">index(Systems!$A:$E,match($A649,Systems!$A:$A,),match(B$1,Systems!$2:$2,))&amp;if(not(isblank(index(Systems!$A:$E,match($A649,Systems!$A:$A,),match(Systems!$C$2,Systems!$2:$2,))))," ["&amp;index(Systems!$A:$E,match($A649,Systems!$A:$A,),match(Systems!$C$2,Systems!$2:$2,))&amp;"]",)</f>
        <v>Dainmar Majoris</v>
      </c>
      <c r="C649" s="144">
        <f t="array" ref="C649">round((F649-average(I649,L649,O649,R649,U649))*X649+if($B649=$H649,0,iferror(average(vlookup({$H649,$K649,$N649,$Q649,$T649},$B:$D,column(B$1),0)),index(C:C,match($H649,$B:$B,)))),3)</f>
        <v>-62.198</v>
      </c>
      <c r="D649" s="144">
        <f t="array" ref="D649">round((G649-average(J649,M649,P649,S649,V649))*Y649+if($B649=$H649,0,iferror(average(vlookup({$H649,$K649,$N649,$Q649,$T649},$B:$D,column(C$1),0)),index(D:D,match($H649,$B:$B,)))),3)</f>
        <v>-484.197</v>
      </c>
      <c r="E649" s="145">
        <v>2764.0</v>
      </c>
      <c r="F649" s="146">
        <v>649.192</v>
      </c>
      <c r="G649" s="146">
        <v>711.699</v>
      </c>
      <c r="H649" s="147" t="s">
        <v>404</v>
      </c>
      <c r="I649" s="146">
        <v>688.449</v>
      </c>
      <c r="J649" s="146">
        <v>406.09</v>
      </c>
      <c r="K649" s="148"/>
      <c r="L649" s="149"/>
      <c r="M649" s="149"/>
      <c r="N649" s="148"/>
      <c r="O649" s="149"/>
      <c r="P649" s="149"/>
      <c r="Q649" s="148"/>
      <c r="R649" s="149"/>
      <c r="S649" s="149"/>
      <c r="T649" s="148"/>
      <c r="U649" s="149"/>
      <c r="V649" s="149"/>
      <c r="W649" s="149"/>
      <c r="X649" s="150">
        <f t="shared" si="1"/>
        <v>1.584367573</v>
      </c>
      <c r="Y649" s="150">
        <f t="shared" si="2"/>
        <v>-1.584367573</v>
      </c>
    </row>
    <row r="650" ht="15.75" customHeight="1">
      <c r="A650" s="119">
        <v>649.0</v>
      </c>
      <c r="B650" s="143" t="str">
        <f t="array" ref="B650">index(Systems!$A:$E,match($A650,Systems!$A:$A,),match(B$1,Systems!$2:$2,))&amp;if(not(isblank(index(Systems!$A:$E,match($A650,Systems!$A:$A,),match(Systems!$C$2,Systems!$2:$2,))))," ["&amp;index(Systems!$A:$E,match($A650,Systems!$A:$A,),match(Systems!$C$2,Systems!$2:$2,))&amp;"]",)</f>
        <v>Dalcour</v>
      </c>
      <c r="C650" s="144">
        <f t="array" ref="C650">round((F650-average(I650,L650,O650,R650,U650))*X650+if($B650=$H650,0,iferror(average(vlookup({$H650,$K650,$N650,$Q650,$T650},$B:$D,column(B$1),0)),index(C:C,match($H650,$B:$B,)))),3)</f>
        <v>-384.879</v>
      </c>
      <c r="D650" s="144">
        <f t="array" ref="D650">round((G650-average(J650,M650,P650,S650,V650))*Y650+if($B650=$H650,0,iferror(average(vlookup({$H650,$K650,$N650,$Q650,$T650},$B:$D,column(C$1),0)),index(D:D,match($H650,$B:$B,)))),3)</f>
        <v>-99.555</v>
      </c>
      <c r="E650" s="145">
        <v>2764.0</v>
      </c>
      <c r="F650" s="146">
        <v>445.526</v>
      </c>
      <c r="G650" s="146">
        <v>468.926</v>
      </c>
      <c r="H650" s="147" t="s">
        <v>404</v>
      </c>
      <c r="I650" s="146">
        <v>688.449</v>
      </c>
      <c r="J650" s="146">
        <v>406.09</v>
      </c>
      <c r="K650" s="148"/>
      <c r="L650" s="149"/>
      <c r="M650" s="149"/>
      <c r="N650" s="148"/>
      <c r="O650" s="149"/>
      <c r="P650" s="149"/>
      <c r="Q650" s="148"/>
      <c r="R650" s="149"/>
      <c r="S650" s="149"/>
      <c r="T650" s="148"/>
      <c r="U650" s="149"/>
      <c r="V650" s="149"/>
      <c r="W650" s="149"/>
      <c r="X650" s="150">
        <f t="shared" si="1"/>
        <v>1.584367573</v>
      </c>
      <c r="Y650" s="150">
        <f t="shared" si="2"/>
        <v>-1.584367573</v>
      </c>
    </row>
    <row r="651" ht="15.75" customHeight="1">
      <c r="A651" s="119">
        <v>650.0</v>
      </c>
      <c r="B651" s="143" t="str">
        <f t="array" ref="B651">index(Systems!$A:$E,match($A651,Systems!$A:$A,),match(B$1,Systems!$2:$2,))&amp;if(not(isblank(index(Systems!$A:$E,match($A651,Systems!$A:$A,),match(Systems!$C$2,Systems!$2:$2,))))," ["&amp;index(Systems!$A:$E,match($A651,Systems!$A:$A,),match(Systems!$C$2,Systems!$2:$2,))&amp;"]",)</f>
        <v>Dalian</v>
      </c>
      <c r="C651" s="144">
        <f t="array" ref="C651">round((F651-average(I651,L651,O651,R651,U651))*X651+if($B651=$H651,0,iferror(average(vlookup({$H651,$K651,$N651,$Q651,$T651},$B:$D,column(B$1),0)),index(C:C,match($H651,$B:$B,)))),3)</f>
        <v>-57.584</v>
      </c>
      <c r="D651" s="144">
        <f t="array" ref="D651">round((G651-average(J651,M651,P651,S651,V651))*Y651+if($B651=$H651,0,iferror(average(vlookup({$H651,$K651,$N651,$Q651,$T651},$B:$D,column(C$1),0)),index(D:D,match($H651,$B:$B,)))),3)</f>
        <v>-267.289</v>
      </c>
      <c r="E651" s="145">
        <v>2764.0</v>
      </c>
      <c r="F651" s="146">
        <v>652.104</v>
      </c>
      <c r="G651" s="146">
        <v>574.794</v>
      </c>
      <c r="H651" s="147" t="s">
        <v>404</v>
      </c>
      <c r="I651" s="146">
        <v>688.449</v>
      </c>
      <c r="J651" s="146">
        <v>406.09</v>
      </c>
      <c r="K651" s="148"/>
      <c r="L651" s="149"/>
      <c r="M651" s="149"/>
      <c r="N651" s="148"/>
      <c r="O651" s="149"/>
      <c r="P651" s="149"/>
      <c r="Q651" s="148"/>
      <c r="R651" s="149"/>
      <c r="S651" s="149"/>
      <c r="T651" s="148"/>
      <c r="U651" s="149"/>
      <c r="V651" s="149"/>
      <c r="W651" s="149"/>
      <c r="X651" s="150">
        <f t="shared" si="1"/>
        <v>1.584367573</v>
      </c>
      <c r="Y651" s="150">
        <f t="shared" si="2"/>
        <v>-1.584367573</v>
      </c>
    </row>
    <row r="652" ht="15.75" customHeight="1">
      <c r="A652" s="119">
        <v>651.0</v>
      </c>
      <c r="B652" s="143" t="str">
        <f t="array" ref="B652">index(Systems!$A:$E,match($A652,Systems!$A:$A,),match(B$1,Systems!$2:$2,))&amp;if(not(isblank(index(Systems!$A:$E,match($A652,Systems!$A:$A,),match(Systems!$C$2,Systems!$2:$2,))))," ["&amp;index(Systems!$A:$E,match($A652,Systems!$A:$A,),match(Systems!$C$2,Systems!$2:$2,))&amp;"]",)</f>
        <v>Dalkeith</v>
      </c>
      <c r="C652" s="144">
        <f t="array" ref="C652">round((F652-average(I652,L652,O652,R652,U652))*X652+if($B652=$H652,0,iferror(average(vlookup({$H652,$K652,$N652,$Q652,$T652},$B:$D,column(B$1),0)),index(C:C,match($H652,$B:$B,)))),3)</f>
        <v>-26.4</v>
      </c>
      <c r="D652" s="144">
        <f t="array" ref="D652">round((G652-average(J652,M652,P652,S652,V652))*Y652+if($B652=$H652,0,iferror(average(vlookup({$H652,$K652,$N652,$Q652,$T652},$B:$D,column(C$1),0)),index(D:D,match($H652,$B:$B,)))),3)</f>
        <v>157.711</v>
      </c>
      <c r="E652" s="145">
        <v>2764.0</v>
      </c>
      <c r="F652" s="146">
        <v>671.786</v>
      </c>
      <c r="G652" s="146">
        <v>306.548</v>
      </c>
      <c r="H652" s="147" t="s">
        <v>404</v>
      </c>
      <c r="I652" s="146">
        <v>688.449</v>
      </c>
      <c r="J652" s="146">
        <v>406.09</v>
      </c>
      <c r="K652" s="148"/>
      <c r="L652" s="149"/>
      <c r="M652" s="149"/>
      <c r="N652" s="148"/>
      <c r="O652" s="149"/>
      <c r="P652" s="149"/>
      <c r="Q652" s="148"/>
      <c r="R652" s="149"/>
      <c r="S652" s="149"/>
      <c r="T652" s="148"/>
      <c r="U652" s="149"/>
      <c r="V652" s="149"/>
      <c r="W652" s="149"/>
      <c r="X652" s="150">
        <f t="shared" si="1"/>
        <v>1.584367573</v>
      </c>
      <c r="Y652" s="150">
        <f t="shared" si="2"/>
        <v>-1.584367573</v>
      </c>
    </row>
    <row r="653" ht="15.75" customHeight="1">
      <c r="A653" s="119">
        <v>652.0</v>
      </c>
      <c r="B653" s="143" t="str">
        <f t="array" ref="B653">index(Systems!$A:$E,match($A653,Systems!$A:$A,),match(B$1,Systems!$2:$2,))&amp;if(not(isblank(index(Systems!$A:$E,match($A653,Systems!$A:$A,),match(Systems!$C$2,Systems!$2:$2,))))," ["&amp;index(Systems!$A:$E,match($A653,Systems!$A:$A,),match(Systems!$C$2,Systems!$2:$2,))&amp;"]",)</f>
        <v>Dalmantia</v>
      </c>
      <c r="C653" s="144">
        <f t="array" ref="C653">round((F653-average(I653,L653,O653,R653,U653))*X653+if($B653=$H653,0,iferror(average(vlookup({$H653,$K653,$N653,$Q653,$T653},$B:$D,column(B$1),0)),index(C:C,match($H653,$B:$B,)))),3)</f>
        <v>221.365</v>
      </c>
      <c r="D653" s="144">
        <f t="array" ref="D653">round((G653-average(J653,M653,P653,S653,V653))*Y653+if($B653=$H653,0,iferror(average(vlookup({$H653,$K653,$N653,$Q653,$T653},$B:$D,column(C$1),0)),index(D:D,match($H653,$B:$B,)))),3)</f>
        <v>166.525</v>
      </c>
      <c r="E653" s="145">
        <v>2764.0</v>
      </c>
      <c r="F653" s="146">
        <v>828.167</v>
      </c>
      <c r="G653" s="146">
        <v>300.985</v>
      </c>
      <c r="H653" s="147" t="s">
        <v>404</v>
      </c>
      <c r="I653" s="146">
        <v>688.449</v>
      </c>
      <c r="J653" s="146">
        <v>406.09</v>
      </c>
      <c r="K653" s="148"/>
      <c r="L653" s="149"/>
      <c r="M653" s="149"/>
      <c r="N653" s="148"/>
      <c r="O653" s="149"/>
      <c r="P653" s="149"/>
      <c r="Q653" s="148"/>
      <c r="R653" s="149"/>
      <c r="S653" s="149"/>
      <c r="T653" s="148"/>
      <c r="U653" s="149"/>
      <c r="V653" s="149"/>
      <c r="W653" s="149"/>
      <c r="X653" s="150">
        <f t="shared" si="1"/>
        <v>1.584367573</v>
      </c>
      <c r="Y653" s="150">
        <f t="shared" si="2"/>
        <v>-1.584367573</v>
      </c>
    </row>
    <row r="654" ht="15.75" customHeight="1">
      <c r="A654" s="119">
        <v>653.0</v>
      </c>
      <c r="B654" s="143" t="str">
        <f t="array" ref="B654">index(Systems!$A:$E,match($A654,Systems!$A:$A,),match(B$1,Systems!$2:$2,))&amp;if(not(isblank(index(Systems!$A:$E,match($A654,Systems!$A:$A,),match(Systems!$C$2,Systems!$2:$2,))))," ["&amp;index(Systems!$A:$E,match($A654,Systems!$A:$A,),match(Systems!$C$2,Systems!$2:$2,))&amp;"]",)</f>
        <v>Dalton</v>
      </c>
      <c r="C654" s="144">
        <f t="array" ref="C654">round((F654-average(I654,L654,O654,R654,U654))*X654+if($B654=$H654,0,iferror(average(vlookup({$H654,$K654,$N654,$Q654,$T654},$B:$D,column(B$1),0)),index(C:C,match($H654,$B:$B,)))),3)</f>
        <v>-115.774</v>
      </c>
      <c r="D654" s="144">
        <f t="array" ref="D654">round((G654-average(J654,M654,P654,S654,V654))*Y654+if($B654=$H654,0,iferror(average(vlookup({$H654,$K654,$N654,$Q654,$T654},$B:$D,column(C$1),0)),index(D:D,match($H654,$B:$B,)))),3)</f>
        <v>-229.895</v>
      </c>
      <c r="E654" s="145">
        <v>2764.0</v>
      </c>
      <c r="F654" s="146">
        <v>615.376</v>
      </c>
      <c r="G654" s="146">
        <v>551.192</v>
      </c>
      <c r="H654" s="147" t="s">
        <v>404</v>
      </c>
      <c r="I654" s="146">
        <v>688.449</v>
      </c>
      <c r="J654" s="146">
        <v>406.09</v>
      </c>
      <c r="K654" s="148"/>
      <c r="L654" s="149"/>
      <c r="M654" s="149"/>
      <c r="N654" s="148"/>
      <c r="O654" s="149"/>
      <c r="P654" s="149"/>
      <c r="Q654" s="148"/>
      <c r="R654" s="149"/>
      <c r="S654" s="149"/>
      <c r="T654" s="148"/>
      <c r="U654" s="149"/>
      <c r="V654" s="149"/>
      <c r="W654" s="149"/>
      <c r="X654" s="150">
        <f t="shared" si="1"/>
        <v>1.584367573</v>
      </c>
      <c r="Y654" s="150">
        <f t="shared" si="2"/>
        <v>-1.584367573</v>
      </c>
    </row>
    <row r="655" ht="15.75" customHeight="1">
      <c r="A655" s="119">
        <v>654.0</v>
      </c>
      <c r="B655" s="143" t="str">
        <f t="array" ref="B655">index(Systems!$A:$E,match($A655,Systems!$A:$A,),match(B$1,Systems!$2:$2,))&amp;if(not(isblank(index(Systems!$A:$E,match($A655,Systems!$A:$A,),match(Systems!$C$2,Systems!$2:$2,))))," ["&amp;index(Systems!$A:$E,match($A655,Systems!$A:$A,),match(Systems!$C$2,Systems!$2:$2,))&amp;"]",)</f>
        <v>Damevang</v>
      </c>
      <c r="C655" s="144">
        <f t="array" ref="C655">round((F655-average(I655,L655,O655,R655,U655))*X655+if($B655=$H655,0,iferror(average(vlookup({$H655,$K655,$N655,$Q655,$T655},$B:$D,column(B$1),0)),index(C:C,match($H655,$B:$B,)))),3)</f>
        <v>345.59</v>
      </c>
      <c r="D655" s="144">
        <f t="array" ref="D655">round((G655-average(J655,M655,P655,S655,V655))*Y655+if($B655=$H655,0,iferror(average(vlookup({$H655,$K655,$N655,$Q655,$T655},$B:$D,column(C$1),0)),index(D:D,match($H655,$B:$B,)))),3)</f>
        <v>64.322</v>
      </c>
      <c r="E655" s="145">
        <v>2764.0</v>
      </c>
      <c r="F655" s="146">
        <v>906.574</v>
      </c>
      <c r="G655" s="146">
        <v>365.492</v>
      </c>
      <c r="H655" s="147" t="s">
        <v>404</v>
      </c>
      <c r="I655" s="146">
        <v>688.449</v>
      </c>
      <c r="J655" s="146">
        <v>406.09</v>
      </c>
      <c r="K655" s="148"/>
      <c r="L655" s="149"/>
      <c r="M655" s="149"/>
      <c r="N655" s="148"/>
      <c r="O655" s="149"/>
      <c r="P655" s="149"/>
      <c r="Q655" s="148"/>
      <c r="R655" s="149"/>
      <c r="S655" s="149"/>
      <c r="T655" s="148"/>
      <c r="U655" s="149"/>
      <c r="V655" s="149"/>
      <c r="W655" s="149"/>
      <c r="X655" s="150">
        <f t="shared" si="1"/>
        <v>1.584367573</v>
      </c>
      <c r="Y655" s="150">
        <f t="shared" si="2"/>
        <v>-1.584367573</v>
      </c>
    </row>
    <row r="656" ht="15.75" customHeight="1">
      <c r="A656" s="119">
        <v>655.0</v>
      </c>
      <c r="B656" s="143" t="str">
        <f t="array" ref="B656">index(Systems!$A:$E,match($A656,Systems!$A:$A,),match(B$1,Systems!$2:$2,))&amp;if(not(isblank(index(Systems!$A:$E,match($A656,Systems!$A:$A,),match(Systems!$C$2,Systems!$2:$2,))))," ["&amp;index(Systems!$A:$E,match($A656,Systems!$A:$A,),match(Systems!$C$2,Systems!$2:$2,))&amp;"]",)</f>
        <v>Damian</v>
      </c>
      <c r="C656" s="144">
        <f t="array" ref="C656">round((F656-average(I656,L656,O656,R656,U656))*X656+if($B656=$H656,0,iferror(average(vlookup({$H656,$K656,$N656,$Q656,$T656},$B:$D,column(B$1),0)),index(C:C,match($H656,$B:$B,)))),3)</f>
        <v>72.894</v>
      </c>
      <c r="D656" s="144">
        <f t="array" ref="D656">round((G656-average(J656,M656,P656,S656,V656))*Y656+if($B656=$H656,0,iferror(average(vlookup({$H656,$K656,$N656,$Q656,$T656},$B:$D,column(C$1),0)),index(D:D,match($H656,$B:$B,)))),3)</f>
        <v>459.292</v>
      </c>
      <c r="E656" s="145">
        <v>2764.0</v>
      </c>
      <c r="F656" s="146">
        <v>734.457</v>
      </c>
      <c r="G656" s="146">
        <v>116.2</v>
      </c>
      <c r="H656" s="147" t="s">
        <v>404</v>
      </c>
      <c r="I656" s="146">
        <v>688.449</v>
      </c>
      <c r="J656" s="146">
        <v>406.09</v>
      </c>
      <c r="K656" s="148"/>
      <c r="L656" s="149"/>
      <c r="M656" s="149"/>
      <c r="N656" s="148"/>
      <c r="O656" s="149"/>
      <c r="P656" s="149"/>
      <c r="Q656" s="148"/>
      <c r="R656" s="149"/>
      <c r="S656" s="149"/>
      <c r="T656" s="148"/>
      <c r="U656" s="149"/>
      <c r="V656" s="149"/>
      <c r="W656" s="149"/>
      <c r="X656" s="150">
        <f t="shared" si="1"/>
        <v>1.584367573</v>
      </c>
      <c r="Y656" s="150">
        <f t="shared" si="2"/>
        <v>-1.584367573</v>
      </c>
    </row>
    <row r="657" ht="15.75" customHeight="1">
      <c r="A657" s="119">
        <v>656.0</v>
      </c>
      <c r="B657" s="143" t="str">
        <f t="array" ref="B657">index(Systems!$A:$E,match($A657,Systems!$A:$A,),match(B$1,Systems!$2:$2,))&amp;if(not(isblank(index(Systems!$A:$E,match($A657,Systems!$A:$A,),match(Systems!$C$2,Systems!$2:$2,))))," ["&amp;index(Systems!$A:$E,match($A657,Systems!$A:$A,),match(Systems!$C$2,Systems!$2:$2,))&amp;"]",)</f>
        <v>Danais</v>
      </c>
      <c r="C657" s="144">
        <f t="array" ref="C657">round((F657-average(I657,L657,O657,R657,U657))*X657+if($B657=$H657,0,iferror(average(vlookup({$H657,$K657,$N657,$Q657,$T657},$B:$D,column(B$1),0)),index(C:C,match($H657,$B:$B,)))),3)</f>
        <v>-148.084</v>
      </c>
      <c r="D657" s="144">
        <f t="array" ref="D657">round((G657-average(J657,M657,P657,S657,V657))*Y657+if($B657=$H657,0,iferror(average(vlookup({$H657,$K657,$N657,$Q657,$T657},$B:$D,column(C$1),0)),index(D:D,match($H657,$B:$B,)))),3)</f>
        <v>-40.367</v>
      </c>
      <c r="E657" s="145">
        <v>2764.0</v>
      </c>
      <c r="F657" s="146">
        <v>594.983</v>
      </c>
      <c r="G657" s="146">
        <v>431.568</v>
      </c>
      <c r="H657" s="147" t="s">
        <v>404</v>
      </c>
      <c r="I657" s="146">
        <v>688.449</v>
      </c>
      <c r="J657" s="146">
        <v>406.09</v>
      </c>
      <c r="K657" s="148"/>
      <c r="L657" s="149"/>
      <c r="M657" s="149"/>
      <c r="N657" s="148"/>
      <c r="O657" s="149"/>
      <c r="P657" s="149"/>
      <c r="Q657" s="148"/>
      <c r="R657" s="149"/>
      <c r="S657" s="149"/>
      <c r="T657" s="148"/>
      <c r="U657" s="149"/>
      <c r="V657" s="149"/>
      <c r="W657" s="149"/>
      <c r="X657" s="150">
        <f t="shared" si="1"/>
        <v>1.584367573</v>
      </c>
      <c r="Y657" s="150">
        <f t="shared" si="2"/>
        <v>-1.584367573</v>
      </c>
    </row>
    <row r="658" ht="15.75" customHeight="1">
      <c r="A658" s="119">
        <v>657.0</v>
      </c>
      <c r="B658" s="143" t="str">
        <f t="array" ref="B658">index(Systems!$A:$E,match($A658,Systems!$A:$A,),match(B$1,Systems!$2:$2,))&amp;if(not(isblank(index(Systems!$A:$E,match($A658,Systems!$A:$A,),match(Systems!$C$2,Systems!$2:$2,))))," ["&amp;index(Systems!$A:$E,match($A658,Systems!$A:$A,),match(Systems!$C$2,Systems!$2:$2,))&amp;"]",)</f>
        <v>Daneshmand</v>
      </c>
      <c r="C658" s="144">
        <f t="array" ref="C658">round((F658-average(I658,L658,O658,R658,U658))*X658+if($B658=$H658,0,iferror(average(vlookup({$H658,$K658,$N658,$Q658,$T658},$B:$D,column(B$1),0)),index(C:C,match($H658,$B:$B,)))),3)</f>
        <v>-72.122</v>
      </c>
      <c r="D658" s="144">
        <f t="array" ref="D658">round((G658-average(J658,M658,P658,S658,V658))*Y658+if($B658=$H658,0,iferror(average(vlookup({$H658,$K658,$N658,$Q658,$T658},$B:$D,column(C$1),0)),index(D:D,match($H658,$B:$B,)))),3)</f>
        <v>-181.031</v>
      </c>
      <c r="E658" s="145">
        <v>2764.0</v>
      </c>
      <c r="F658" s="146">
        <v>642.928</v>
      </c>
      <c r="G658" s="146">
        <v>520.351</v>
      </c>
      <c r="H658" s="147" t="s">
        <v>404</v>
      </c>
      <c r="I658" s="146">
        <v>688.449</v>
      </c>
      <c r="J658" s="146">
        <v>406.09</v>
      </c>
      <c r="K658" s="148"/>
      <c r="L658" s="149"/>
      <c r="M658" s="149"/>
      <c r="N658" s="148"/>
      <c r="O658" s="149"/>
      <c r="P658" s="149"/>
      <c r="Q658" s="148"/>
      <c r="R658" s="149"/>
      <c r="S658" s="149"/>
      <c r="T658" s="148"/>
      <c r="U658" s="149"/>
      <c r="V658" s="149"/>
      <c r="W658" s="149"/>
      <c r="X658" s="150">
        <f t="shared" si="1"/>
        <v>1.584367573</v>
      </c>
      <c r="Y658" s="150">
        <f t="shared" si="2"/>
        <v>-1.584367573</v>
      </c>
    </row>
    <row r="659" ht="15.75" customHeight="1">
      <c r="A659" s="119">
        <v>658.0</v>
      </c>
      <c r="B659" s="143" t="str">
        <f t="array" ref="B659">index(Systems!$A:$E,match($A659,Systems!$A:$A,),match(B$1,Systems!$2:$2,))&amp;if(not(isblank(index(Systems!$A:$E,match($A659,Systems!$A:$A,),match(Systems!$C$2,Systems!$2:$2,))))," ["&amp;index(Systems!$A:$E,match($A659,Systems!$A:$A,),match(Systems!$C$2,Systems!$2:$2,))&amp;"]",)</f>
        <v>Daniels</v>
      </c>
      <c r="C659" s="144">
        <f t="array" ref="C659">round((F659-average(I659,L659,O659,R659,U659))*X659+if($B659=$H659,0,iferror(average(vlookup({$H659,$K659,$N659,$Q659,$T659},$B:$D,column(B$1),0)),index(C:C,match($H659,$B:$B,)))),3)</f>
        <v>124.593</v>
      </c>
      <c r="D659" s="144">
        <f t="array" ref="D659">round((G659-average(J659,M659,P659,S659,V659))*Y659+if($B659=$H659,0,iferror(average(vlookup({$H659,$K659,$N659,$Q659,$T659},$B:$D,column(C$1),0)),index(D:D,match($H659,$B:$B,)))),3)</f>
        <v>-196.495</v>
      </c>
      <c r="E659" s="145">
        <v>2764.0</v>
      </c>
      <c r="F659" s="146">
        <v>767.088</v>
      </c>
      <c r="G659" s="146">
        <v>530.111</v>
      </c>
      <c r="H659" s="147" t="s">
        <v>404</v>
      </c>
      <c r="I659" s="146">
        <v>688.449</v>
      </c>
      <c r="J659" s="146">
        <v>406.09</v>
      </c>
      <c r="K659" s="148"/>
      <c r="L659" s="149"/>
      <c r="M659" s="149"/>
      <c r="N659" s="148"/>
      <c r="O659" s="149"/>
      <c r="P659" s="149"/>
      <c r="Q659" s="148"/>
      <c r="R659" s="149"/>
      <c r="S659" s="149"/>
      <c r="T659" s="148"/>
      <c r="U659" s="149"/>
      <c r="V659" s="149"/>
      <c r="W659" s="149"/>
      <c r="X659" s="150">
        <f t="shared" si="1"/>
        <v>1.584367573</v>
      </c>
      <c r="Y659" s="150">
        <f t="shared" si="2"/>
        <v>-1.584367573</v>
      </c>
    </row>
    <row r="660" ht="15.75" customHeight="1">
      <c r="A660" s="119">
        <v>659.0</v>
      </c>
      <c r="B660" s="143" t="str">
        <f t="array" ref="B660">index(Systems!$A:$E,match($A660,Systems!$A:$A,),match(B$1,Systems!$2:$2,))&amp;if(not(isblank(index(Systems!$A:$E,match($A660,Systems!$A:$A,),match(Systems!$C$2,Systems!$2:$2,))))," ["&amp;index(Systems!$A:$E,match($A660,Systems!$A:$A,),match(Systems!$C$2,Systems!$2:$2,))&amp;"]",)</f>
        <v>Danli</v>
      </c>
      <c r="C660" s="144">
        <f t="array" ref="C660">round((F660-average(I660,L660,O660,R660,U660))*X660+if($B660=$H660,0,iferror(average(vlookup({$H660,$K660,$N660,$Q660,$T660},$B:$D,column(B$1),0)),index(C:C,match($H660,$B:$B,)))),3)</f>
        <v>667.385</v>
      </c>
      <c r="D660" s="144">
        <f t="array" ref="D660">round((G660-average(J660,M660,P660,S660,V660))*Y660+if($B660=$H660,0,iferror(average(vlookup({$H660,$K660,$N660,$Q660,$T660},$B:$D,column(C$1),0)),index(D:D,match($H660,$B:$B,)))),3)</f>
        <v>273.411</v>
      </c>
      <c r="E660" s="145">
        <v>2764.0</v>
      </c>
      <c r="F660" s="146">
        <v>1109.68</v>
      </c>
      <c r="G660" s="146">
        <v>233.522</v>
      </c>
      <c r="H660" s="147" t="s">
        <v>404</v>
      </c>
      <c r="I660" s="146">
        <v>688.449</v>
      </c>
      <c r="J660" s="146">
        <v>406.09</v>
      </c>
      <c r="K660" s="148"/>
      <c r="L660" s="149"/>
      <c r="M660" s="149"/>
      <c r="N660" s="148"/>
      <c r="O660" s="149"/>
      <c r="P660" s="149"/>
      <c r="Q660" s="148"/>
      <c r="R660" s="149"/>
      <c r="S660" s="149"/>
      <c r="T660" s="148"/>
      <c r="U660" s="149"/>
      <c r="V660" s="149"/>
      <c r="W660" s="149"/>
      <c r="X660" s="150">
        <f t="shared" si="1"/>
        <v>1.584367573</v>
      </c>
      <c r="Y660" s="150">
        <f t="shared" si="2"/>
        <v>-1.584367573</v>
      </c>
    </row>
    <row r="661" ht="15.75" customHeight="1">
      <c r="A661" s="119">
        <v>660.0</v>
      </c>
      <c r="B661" s="143" t="str">
        <f t="array" ref="B661">index(Systems!$A:$E,match($A661,Systems!$A:$A,),match(B$1,Systems!$2:$2,))&amp;if(not(isblank(index(Systems!$A:$E,match($A661,Systems!$A:$A,),match(Systems!$C$2,Systems!$2:$2,))))," ["&amp;index(Systems!$A:$E,match($A661,Systems!$A:$A,),match(Systems!$C$2,Systems!$2:$2,))&amp;"]",)</f>
        <v>Dansur</v>
      </c>
      <c r="C661" s="144">
        <f t="array" ref="C661">round((F661-average(I661,L661,O661,R661,U661))*X661+if($B661=$H661,0,iferror(average(vlookup({$H661,$K661,$N661,$Q661,$T661},$B:$D,column(B$1),0)),index(C:C,match($H661,$B:$B,)))),3)</f>
        <v>-74.923</v>
      </c>
      <c r="D661" s="144">
        <f t="array" ref="D661">round((G661-average(J661,M661,P661,S661,V661))*Y661+if($B661=$H661,0,iferror(average(vlookup({$H661,$K661,$N661,$Q661,$T661},$B:$D,column(C$1),0)),index(D:D,match($H661,$B:$B,)))),3)</f>
        <v>-315.105</v>
      </c>
      <c r="E661" s="145">
        <v>2764.0</v>
      </c>
      <c r="F661" s="146">
        <v>641.16</v>
      </c>
      <c r="G661" s="146">
        <v>604.974</v>
      </c>
      <c r="H661" s="147" t="s">
        <v>404</v>
      </c>
      <c r="I661" s="146">
        <v>688.449</v>
      </c>
      <c r="J661" s="146">
        <v>406.09</v>
      </c>
      <c r="K661" s="148"/>
      <c r="L661" s="149"/>
      <c r="M661" s="149"/>
      <c r="N661" s="148"/>
      <c r="O661" s="149"/>
      <c r="P661" s="149"/>
      <c r="Q661" s="148"/>
      <c r="R661" s="149"/>
      <c r="S661" s="149"/>
      <c r="T661" s="148"/>
      <c r="U661" s="149"/>
      <c r="V661" s="149"/>
      <c r="W661" s="149"/>
      <c r="X661" s="150">
        <f t="shared" si="1"/>
        <v>1.584367573</v>
      </c>
      <c r="Y661" s="150">
        <f t="shared" si="2"/>
        <v>-1.584367573</v>
      </c>
    </row>
    <row r="662" ht="15.75" customHeight="1">
      <c r="A662" s="119">
        <v>661.0</v>
      </c>
      <c r="B662" s="143" t="str">
        <f t="array" ref="B662">index(Systems!$A:$E,match($A662,Systems!$A:$A,),match(B$1,Systems!$2:$2,))&amp;if(not(isblank(index(Systems!$A:$E,match($A662,Systems!$A:$A,),match(Systems!$C$2,Systems!$2:$2,))))," ["&amp;index(Systems!$A:$E,match($A662,Systems!$A:$A,),match(Systems!$C$2,Systems!$2:$2,))&amp;"]",)</f>
        <v>Danxian</v>
      </c>
      <c r="C662" s="144">
        <f t="array" ref="C662">round((F662-average(I662,L662,O662,R662,U662))*X662+if($B662=$H662,0,iferror(average(vlookup({$H662,$K662,$N662,$Q662,$T662},$B:$D,column(B$1),0)),index(C:C,match($H662,$B:$B,)))),3)</f>
        <v>-347.412</v>
      </c>
      <c r="D662" s="144">
        <f t="array" ref="D662">round((G662-average(J662,M662,P662,S662,V662))*Y662+if($B662=$H662,0,iferror(average(vlookup({$H662,$K662,$N662,$Q662,$T662},$B:$D,column(C$1),0)),index(D:D,match($H662,$B:$B,)))),3)</f>
        <v>17.271</v>
      </c>
      <c r="E662" s="145">
        <v>2764.0</v>
      </c>
      <c r="F662" s="146">
        <v>469.174</v>
      </c>
      <c r="G662" s="146">
        <v>395.189</v>
      </c>
      <c r="H662" s="147" t="s">
        <v>404</v>
      </c>
      <c r="I662" s="146">
        <v>688.449</v>
      </c>
      <c r="J662" s="146">
        <v>406.09</v>
      </c>
      <c r="K662" s="148"/>
      <c r="L662" s="149"/>
      <c r="M662" s="149"/>
      <c r="N662" s="148"/>
      <c r="O662" s="149"/>
      <c r="P662" s="149"/>
      <c r="Q662" s="148"/>
      <c r="R662" s="149"/>
      <c r="S662" s="149"/>
      <c r="T662" s="148"/>
      <c r="U662" s="149"/>
      <c r="V662" s="149"/>
      <c r="W662" s="149"/>
      <c r="X662" s="150">
        <f t="shared" si="1"/>
        <v>1.584367573</v>
      </c>
      <c r="Y662" s="150">
        <f t="shared" si="2"/>
        <v>-1.584367573</v>
      </c>
    </row>
    <row r="663" ht="15.75" customHeight="1">
      <c r="A663" s="119">
        <v>662.0</v>
      </c>
      <c r="B663" s="143" t="str">
        <f t="array" ref="B663">index(Systems!$A:$E,match($A663,Systems!$A:$A,),match(B$1,Systems!$2:$2,))&amp;if(not(isblank(index(Systems!$A:$E,match($A663,Systems!$A:$A,),match(Systems!$C$2,Systems!$2:$2,))))," ["&amp;index(Systems!$A:$E,match($A663,Systems!$A:$A,),match(Systems!$C$2,Systems!$2:$2,))&amp;"]",)</f>
        <v>Daol</v>
      </c>
      <c r="C663" s="144">
        <f t="array" ref="C663">round((F663-average(I663,L663,O663,R663,U663))*X663+if($B663=$H663,0,iferror(average(vlookup({$H663,$K663,$N663,$Q663,$T663},$B:$D,column(B$1),0)),index(C:C,match($H663,$B:$B,)))),3)</f>
        <v>146.776</v>
      </c>
      <c r="D663" s="144">
        <f t="array" ref="D663">round((G663-average(J663,M663,P663,S663,V663))*Y663+if($B663=$H663,0,iferror(average(vlookup({$H663,$K663,$N663,$Q663,$T663},$B:$D,column(C$1),0)),index(D:D,match($H663,$B:$B,)))),3)</f>
        <v>-335.259</v>
      </c>
      <c r="E663" s="145">
        <v>2764.0</v>
      </c>
      <c r="F663" s="146">
        <v>781.089</v>
      </c>
      <c r="G663" s="146">
        <v>617.694</v>
      </c>
      <c r="H663" s="147" t="s">
        <v>404</v>
      </c>
      <c r="I663" s="146">
        <v>688.449</v>
      </c>
      <c r="J663" s="146">
        <v>406.09</v>
      </c>
      <c r="K663" s="148"/>
      <c r="L663" s="149"/>
      <c r="M663" s="149"/>
      <c r="N663" s="148"/>
      <c r="O663" s="149"/>
      <c r="P663" s="149"/>
      <c r="Q663" s="148"/>
      <c r="R663" s="149"/>
      <c r="S663" s="149"/>
      <c r="T663" s="148"/>
      <c r="U663" s="149"/>
      <c r="V663" s="149"/>
      <c r="W663" s="149"/>
      <c r="X663" s="150">
        <f t="shared" si="1"/>
        <v>1.584367573</v>
      </c>
      <c r="Y663" s="150">
        <f t="shared" si="2"/>
        <v>-1.584367573</v>
      </c>
    </row>
    <row r="664" ht="15.75" customHeight="1">
      <c r="A664" s="119">
        <v>663.0</v>
      </c>
      <c r="B664" s="143" t="str">
        <f t="array" ref="B664">index(Systems!$A:$E,match($A664,Systems!$A:$A,),match(B$1,Systems!$2:$2,))&amp;if(not(isblank(index(Systems!$A:$E,match($A664,Systems!$A:$A,),match(Systems!$C$2,Systems!$2:$2,))))," ["&amp;index(Systems!$A:$E,match($A664,Systems!$A:$A,),match(Systems!$C$2,Systems!$2:$2,))&amp;"]",)</f>
        <v>Dar-es-Salaam</v>
      </c>
      <c r="C664" s="144">
        <f t="array" ref="C664">round((F664-average(I664,L664,O664,R664,U664))*X664+if($B664=$H664,0,iferror(average(vlookup({$H664,$K664,$N664,$Q664,$T664},$B:$D,column(B$1),0)),index(C:C,match($H664,$B:$B,)))),3)</f>
        <v>-194.866</v>
      </c>
      <c r="D664" s="144">
        <f t="array" ref="D664">round((G664-average(J664,M664,P664,S664,V664))*Y664+if($B664=$H664,0,iferror(average(vlookup({$H664,$K664,$N664,$Q664,$T664},$B:$D,column(C$1),0)),index(D:D,match($H664,$B:$B,)))),3)</f>
        <v>13.391</v>
      </c>
      <c r="E664" s="145">
        <v>2764.0</v>
      </c>
      <c r="F664" s="146">
        <v>565.456</v>
      </c>
      <c r="G664" s="146">
        <v>397.638</v>
      </c>
      <c r="H664" s="147" t="s">
        <v>404</v>
      </c>
      <c r="I664" s="146">
        <v>688.449</v>
      </c>
      <c r="J664" s="146">
        <v>406.09</v>
      </c>
      <c r="K664" s="148"/>
      <c r="L664" s="149"/>
      <c r="M664" s="149"/>
      <c r="N664" s="148"/>
      <c r="O664" s="149"/>
      <c r="P664" s="149"/>
      <c r="Q664" s="148"/>
      <c r="R664" s="149"/>
      <c r="S664" s="149"/>
      <c r="T664" s="148"/>
      <c r="U664" s="149"/>
      <c r="V664" s="149"/>
      <c r="W664" s="149"/>
      <c r="X664" s="150">
        <f t="shared" si="1"/>
        <v>1.584367573</v>
      </c>
      <c r="Y664" s="150">
        <f t="shared" si="2"/>
        <v>-1.584367573</v>
      </c>
    </row>
    <row r="665" ht="15.75" customHeight="1">
      <c r="A665" s="119">
        <v>664.0</v>
      </c>
      <c r="B665" s="143" t="str">
        <f t="array" ref="B665">index(Systems!$A:$E,match($A665,Systems!$A:$A,),match(B$1,Systems!$2:$2,))&amp;if(not(isblank(index(Systems!$A:$E,match($A665,Systems!$A:$A,),match(Systems!$C$2,Systems!$2:$2,))))," ["&amp;index(Systems!$A:$E,match($A665,Systems!$A:$A,),match(Systems!$C$2,Systems!$2:$2,))&amp;"]",)</f>
        <v>Darius</v>
      </c>
      <c r="C665" s="144">
        <f t="array" ref="C665">round((F665-average(I665,L665,O665,R665,U665))*X665+if($B665=$H665,0,iferror(average(vlookup({$H665,$K665,$N665,$Q665,$T665},$B:$D,column(B$1),0)),index(C:C,match($H665,$B:$B,)))),3)</f>
        <v>65.124</v>
      </c>
      <c r="D665" s="144">
        <f t="array" ref="D665">round((G665-average(J665,M665,P665,S665,V665))*Y665+if($B665=$H665,0,iferror(average(vlookup({$H665,$K665,$N665,$Q665,$T665},$B:$D,column(C$1),0)),index(D:D,match($H665,$B:$B,)))),3)</f>
        <v>204.678</v>
      </c>
      <c r="E665" s="145">
        <v>2764.0</v>
      </c>
      <c r="F665" s="146">
        <v>729.553</v>
      </c>
      <c r="G665" s="146">
        <v>276.904</v>
      </c>
      <c r="H665" s="147" t="s">
        <v>404</v>
      </c>
      <c r="I665" s="146">
        <v>688.449</v>
      </c>
      <c r="J665" s="146">
        <v>406.09</v>
      </c>
      <c r="K665" s="148"/>
      <c r="L665" s="149"/>
      <c r="M665" s="149"/>
      <c r="N665" s="148"/>
      <c r="O665" s="149"/>
      <c r="P665" s="149"/>
      <c r="Q665" s="148"/>
      <c r="R665" s="149"/>
      <c r="S665" s="149"/>
      <c r="T665" s="148"/>
      <c r="U665" s="149"/>
      <c r="V665" s="149"/>
      <c r="W665" s="149"/>
      <c r="X665" s="150">
        <f t="shared" si="1"/>
        <v>1.584367573</v>
      </c>
      <c r="Y665" s="150">
        <f t="shared" si="2"/>
        <v>-1.584367573</v>
      </c>
    </row>
    <row r="666" ht="15.75" customHeight="1">
      <c r="A666" s="119">
        <v>665.0</v>
      </c>
      <c r="B666" s="143" t="str">
        <f t="array" ref="B666">index(Systems!$A:$E,match($A666,Systems!$A:$A,),match(B$1,Systems!$2:$2,))&amp;if(not(isblank(index(Systems!$A:$E,match($A666,Systems!$A:$A,),match(Systems!$C$2,Systems!$2:$2,))))," ["&amp;index(Systems!$A:$E,match($A666,Systems!$A:$A,),match(Systems!$C$2,Systems!$2:$2,))&amp;"]",)</f>
        <v>Darwendale</v>
      </c>
      <c r="C666" s="144">
        <f t="array" ref="C666">round((F666-average(I666,L666,O666,R666,U666))*X666+if($B666=$H666,0,iferror(average(vlookup({$H666,$K666,$N666,$Q666,$T666},$B:$D,column(B$1),0)),index(C:C,match($H666,$B:$B,)))),3)</f>
        <v>311.732</v>
      </c>
      <c r="D666" s="144">
        <f t="array" ref="D666">round((G666-average(J666,M666,P666,S666,V666))*Y666+if($B666=$H666,0,iferror(average(vlookup({$H666,$K666,$N666,$Q666,$T666},$B:$D,column(C$1),0)),index(D:D,match($H666,$B:$B,)))),3)</f>
        <v>-262.9</v>
      </c>
      <c r="E666" s="145">
        <v>2764.0</v>
      </c>
      <c r="F666" s="146">
        <v>885.204</v>
      </c>
      <c r="G666" s="146">
        <v>572.024</v>
      </c>
      <c r="H666" s="147" t="s">
        <v>404</v>
      </c>
      <c r="I666" s="146">
        <v>688.449</v>
      </c>
      <c r="J666" s="146">
        <v>406.09</v>
      </c>
      <c r="K666" s="148"/>
      <c r="L666" s="149"/>
      <c r="M666" s="149"/>
      <c r="N666" s="148"/>
      <c r="O666" s="149"/>
      <c r="P666" s="149"/>
      <c r="Q666" s="148"/>
      <c r="R666" s="149"/>
      <c r="S666" s="149"/>
      <c r="T666" s="148"/>
      <c r="U666" s="149"/>
      <c r="V666" s="149"/>
      <c r="W666" s="149"/>
      <c r="X666" s="150">
        <f t="shared" si="1"/>
        <v>1.584367573</v>
      </c>
      <c r="Y666" s="150">
        <f t="shared" si="2"/>
        <v>-1.584367573</v>
      </c>
    </row>
    <row r="667" ht="15.75" customHeight="1">
      <c r="A667" s="119">
        <v>666.0</v>
      </c>
      <c r="B667" s="143" t="str">
        <f t="array" ref="B667">index(Systems!$A:$E,match($A667,Systems!$A:$A,),match(B$1,Systems!$2:$2,))&amp;if(not(isblank(index(Systems!$A:$E,match($A667,Systems!$A:$A,),match(Systems!$C$2,Systems!$2:$2,))))," ["&amp;index(Systems!$A:$E,match($A667,Systems!$A:$A,),match(Systems!$C$2,Systems!$2:$2,))&amp;"]",)</f>
        <v>David</v>
      </c>
      <c r="C667" s="144">
        <f t="array" ref="C667">round((F667-average(I667,L667,O667,R667,U667))*X667+if($B667=$H667,0,iferror(average(vlookup({$H667,$K667,$N667,$Q667,$T667},$B:$D,column(B$1),0)),index(C:C,match($H667,$B:$B,)))),3)</f>
        <v>140.085</v>
      </c>
      <c r="D667" s="144">
        <f t="array" ref="D667">round((G667-average(J667,M667,P667,S667,V667))*Y667+if($B667=$H667,0,iferror(average(vlookup({$H667,$K667,$N667,$Q667,$T667},$B:$D,column(C$1),0)),index(D:D,match($H667,$B:$B,)))),3)</f>
        <v>19.234</v>
      </c>
      <c r="E667" s="145">
        <v>2764.0</v>
      </c>
      <c r="F667" s="146">
        <v>776.866</v>
      </c>
      <c r="G667" s="146">
        <v>393.95</v>
      </c>
      <c r="H667" s="147" t="s">
        <v>404</v>
      </c>
      <c r="I667" s="146">
        <v>688.449</v>
      </c>
      <c r="J667" s="146">
        <v>406.09</v>
      </c>
      <c r="K667" s="148"/>
      <c r="L667" s="149"/>
      <c r="M667" s="149"/>
      <c r="N667" s="148"/>
      <c r="O667" s="149"/>
      <c r="P667" s="149"/>
      <c r="Q667" s="148"/>
      <c r="R667" s="149"/>
      <c r="S667" s="149"/>
      <c r="T667" s="148"/>
      <c r="U667" s="149"/>
      <c r="V667" s="149"/>
      <c r="W667" s="149"/>
      <c r="X667" s="150">
        <f t="shared" si="1"/>
        <v>1.584367573</v>
      </c>
      <c r="Y667" s="150">
        <f t="shared" si="2"/>
        <v>-1.584367573</v>
      </c>
    </row>
    <row r="668" ht="15.75" customHeight="1">
      <c r="A668" s="119">
        <v>667.0</v>
      </c>
      <c r="B668" s="143" t="str">
        <f t="array" ref="B668">index(Systems!$A:$E,match($A668,Systems!$A:$A,),match(B$1,Systems!$2:$2,))&amp;if(not(isblank(index(Systems!$A:$E,match($A668,Systems!$A:$A,),match(Systems!$C$2,Systems!$2:$2,))))," ["&amp;index(Systems!$A:$E,match($A668,Systems!$A:$A,),match(Systems!$C$2,Systems!$2:$2,))&amp;"]",)</f>
        <v>Davisville</v>
      </c>
      <c r="C668" s="144">
        <f t="array" ref="C668">round((F668-average(I668,L668,O668,R668,U668))*X668+if($B668=$H668,0,iferror(average(vlookup({$H668,$K668,$N668,$Q668,$T668},$B:$D,column(B$1),0)),index(C:C,match($H668,$B:$B,)))),3)</f>
        <v>481.307</v>
      </c>
      <c r="D668" s="144">
        <f t="array" ref="D668">round((G668-average(J668,M668,P668,S668,V668))*Y668+if($B668=$H668,0,iferror(average(vlookup({$H668,$K668,$N668,$Q668,$T668},$B:$D,column(C$1),0)),index(D:D,match($H668,$B:$B,)))),3)</f>
        <v>-27.443</v>
      </c>
      <c r="E668" s="145">
        <v>2764.0</v>
      </c>
      <c r="F668" s="146">
        <v>992.234</v>
      </c>
      <c r="G668" s="146">
        <v>423.411</v>
      </c>
      <c r="H668" s="147" t="s">
        <v>404</v>
      </c>
      <c r="I668" s="146">
        <v>688.449</v>
      </c>
      <c r="J668" s="146">
        <v>406.09</v>
      </c>
      <c r="K668" s="148"/>
      <c r="L668" s="149"/>
      <c r="M668" s="149"/>
      <c r="N668" s="148"/>
      <c r="O668" s="149"/>
      <c r="P668" s="149"/>
      <c r="Q668" s="148"/>
      <c r="R668" s="149"/>
      <c r="S668" s="149"/>
      <c r="T668" s="148"/>
      <c r="U668" s="149"/>
      <c r="V668" s="149"/>
      <c r="W668" s="149"/>
      <c r="X668" s="150">
        <f t="shared" si="1"/>
        <v>1.584367573</v>
      </c>
      <c r="Y668" s="150">
        <f t="shared" si="2"/>
        <v>-1.584367573</v>
      </c>
    </row>
    <row r="669" ht="15.75" customHeight="1">
      <c r="A669" s="119">
        <v>668.0</v>
      </c>
      <c r="B669" s="143" t="str">
        <f t="array" ref="B669">index(Systems!$A:$E,match($A669,Systems!$A:$A,),match(B$1,Systems!$2:$2,))&amp;if(not(isblank(index(Systems!$A:$E,match($A669,Systems!$A:$A,),match(Systems!$C$2,Systems!$2:$2,))))," ["&amp;index(Systems!$A:$E,match($A669,Systems!$A:$A,),match(Systems!$C$2,Systems!$2:$2,))&amp;"]",)</f>
        <v>Dawn</v>
      </c>
      <c r="C669" s="144">
        <f t="array" ref="C669">round((F669-average(I669,L669,O669,R669,U669))*X669+if($B669=$H669,0,iferror(average(vlookup({$H669,$K669,$N669,$Q669,$T669},$B:$D,column(B$1),0)),index(C:C,match($H669,$B:$B,)))),3)</f>
        <v>29.194</v>
      </c>
      <c r="D669" s="144">
        <f t="array" ref="D669">round((G669-average(J669,M669,P669,S669,V669))*Y669+if($B669=$H669,0,iferror(average(vlookup({$H669,$K669,$N669,$Q669,$T669},$B:$D,column(C$1),0)),index(D:D,match($H669,$B:$B,)))),3)</f>
        <v>375.286</v>
      </c>
      <c r="E669" s="145">
        <v>2764.0</v>
      </c>
      <c r="F669" s="146">
        <v>706.875</v>
      </c>
      <c r="G669" s="146">
        <v>169.222</v>
      </c>
      <c r="H669" s="147" t="s">
        <v>404</v>
      </c>
      <c r="I669" s="146">
        <v>688.449</v>
      </c>
      <c r="J669" s="146">
        <v>406.09</v>
      </c>
      <c r="K669" s="148"/>
      <c r="L669" s="149"/>
      <c r="M669" s="149"/>
      <c r="N669" s="148"/>
      <c r="O669" s="149"/>
      <c r="P669" s="149"/>
      <c r="Q669" s="148"/>
      <c r="R669" s="149"/>
      <c r="S669" s="149"/>
      <c r="T669" s="148"/>
      <c r="U669" s="149"/>
      <c r="V669" s="149"/>
      <c r="W669" s="149"/>
      <c r="X669" s="150">
        <f t="shared" si="1"/>
        <v>1.584367573</v>
      </c>
      <c r="Y669" s="150">
        <f t="shared" si="2"/>
        <v>-1.584367573</v>
      </c>
    </row>
    <row r="670" ht="15.75" customHeight="1">
      <c r="A670" s="119">
        <v>669.0</v>
      </c>
      <c r="B670" s="143" t="str">
        <f t="array" ref="B670">index(Systems!$A:$E,match($A670,Systems!$A:$A,),match(B$1,Systems!$2:$2,))&amp;if(not(isblank(index(Systems!$A:$E,match($A670,Systems!$A:$A,),match(Systems!$C$2,Systems!$2:$2,))))," ["&amp;index(Systems!$A:$E,match($A670,Systems!$A:$A,),match(Systems!$C$2,Systems!$2:$2,))&amp;"]",)</f>
        <v>Dayr Khuna</v>
      </c>
      <c r="C670" s="144">
        <f t="array" ref="C670">round((F670-average(I670,L670,O670,R670,U670))*X670+if($B670=$H670,0,iferror(average(vlookup({$H670,$K670,$N670,$Q670,$T670},$B:$D,column(B$1),0)),index(C:C,match($H670,$B:$B,)))),3)</f>
        <v>-113.791</v>
      </c>
      <c r="D670" s="144">
        <f t="array" ref="D670">round((G670-average(J670,M670,P670,S670,V670))*Y670+if($B670=$H670,0,iferror(average(vlookup({$H670,$K670,$N670,$Q670,$T670},$B:$D,column(C$1),0)),index(D:D,match($H670,$B:$B,)))),3)</f>
        <v>-196.495</v>
      </c>
      <c r="E670" s="145">
        <v>2764.0</v>
      </c>
      <c r="F670" s="146">
        <v>616.628</v>
      </c>
      <c r="G670" s="146">
        <v>530.111</v>
      </c>
      <c r="H670" s="147" t="s">
        <v>404</v>
      </c>
      <c r="I670" s="146">
        <v>688.449</v>
      </c>
      <c r="J670" s="146">
        <v>406.09</v>
      </c>
      <c r="K670" s="148"/>
      <c r="L670" s="149"/>
      <c r="M670" s="149"/>
      <c r="N670" s="148"/>
      <c r="O670" s="149"/>
      <c r="P670" s="149"/>
      <c r="Q670" s="148"/>
      <c r="R670" s="149"/>
      <c r="S670" s="149"/>
      <c r="T670" s="148"/>
      <c r="U670" s="149"/>
      <c r="V670" s="149"/>
      <c r="W670" s="149"/>
      <c r="X670" s="150">
        <f t="shared" si="1"/>
        <v>1.584367573</v>
      </c>
      <c r="Y670" s="150">
        <f t="shared" si="2"/>
        <v>-1.584367573</v>
      </c>
    </row>
    <row r="671" ht="15.75" customHeight="1">
      <c r="A671" s="119">
        <v>670.0</v>
      </c>
      <c r="B671" s="143" t="str">
        <f t="array" ref="B671">index(Systems!$A:$E,match($A671,Systems!$A:$A,),match(B$1,Systems!$2:$2,))&amp;if(not(isblank(index(Systems!$A:$E,match($A671,Systems!$A:$A,),match(Systems!$C$2,Systems!$2:$2,))))," ["&amp;index(Systems!$A:$E,match($A671,Systems!$A:$A,),match(Systems!$C$2,Systems!$2:$2,))&amp;"]",)</f>
        <v>Ddraig</v>
      </c>
      <c r="C671" s="144">
        <f t="array" ref="C671">round((F671-average(I671,L671,O671,R671,U671))*X671+if($B671=$H671,0,iferror(average(vlookup({$H671,$K671,$N671,$Q671,$T671},$B:$D,column(B$1),0)),index(C:C,match($H671,$B:$B,)))),3)</f>
        <v>750.889</v>
      </c>
      <c r="D671" s="144">
        <f t="array" ref="D671">round((G671-average(J671,M671,P671,S671,V671))*Y671+if($B671=$H671,0,iferror(average(vlookup({$H671,$K671,$N671,$Q671,$T671},$B:$D,column(C$1),0)),index(D:D,match($H671,$B:$B,)))),3)</f>
        <v>151.599</v>
      </c>
      <c r="E671" s="145">
        <v>2764.0</v>
      </c>
      <c r="F671" s="146">
        <v>1162.385</v>
      </c>
      <c r="G671" s="146">
        <v>310.406</v>
      </c>
      <c r="H671" s="147" t="s">
        <v>404</v>
      </c>
      <c r="I671" s="146">
        <v>688.449</v>
      </c>
      <c r="J671" s="146">
        <v>406.09</v>
      </c>
      <c r="K671" s="148"/>
      <c r="L671" s="149"/>
      <c r="M671" s="149"/>
      <c r="N671" s="148"/>
      <c r="O671" s="149"/>
      <c r="P671" s="149"/>
      <c r="Q671" s="148"/>
      <c r="R671" s="149"/>
      <c r="S671" s="149"/>
      <c r="T671" s="148"/>
      <c r="U671" s="149"/>
      <c r="V671" s="149"/>
      <c r="W671" s="149"/>
      <c r="X671" s="150">
        <f t="shared" si="1"/>
        <v>1.584367573</v>
      </c>
      <c r="Y671" s="150">
        <f t="shared" si="2"/>
        <v>-1.584367573</v>
      </c>
    </row>
    <row r="672" ht="15.75" customHeight="1">
      <c r="A672" s="119">
        <v>671.0</v>
      </c>
      <c r="B672" s="143" t="str">
        <f t="array" ref="B672">index(Systems!$A:$E,match($A672,Systems!$A:$A,),match(B$1,Systems!$2:$2,))&amp;if(not(isblank(index(Systems!$A:$E,match($A672,Systems!$A:$A,),match(Systems!$C$2,Systems!$2:$2,))))," ["&amp;index(Systems!$A:$E,match($A672,Systems!$A:$A,),match(Systems!$C$2,Systems!$2:$2,))&amp;"]",)</f>
        <v>De Berry</v>
      </c>
      <c r="C672" s="144">
        <f t="array" ref="C672">round((F672-average(I672,L672,O672,R672,U672))*X672+if($B672=$H672,0,iferror(average(vlookup({$H672,$K672,$N672,$Q672,$T672},$B:$D,column(B$1),0)),index(C:C,match($H672,$B:$B,)))),3)</f>
        <v>446.666</v>
      </c>
      <c r="D672" s="144">
        <f t="array" ref="D672">round((G672-average(J672,M672,P672,S672,V672))*Y672+if($B672=$H672,0,iferror(average(vlookup({$H672,$K672,$N672,$Q672,$T672},$B:$D,column(C$1),0)),index(D:D,match($H672,$B:$B,)))),3)</f>
        <v>62.502</v>
      </c>
      <c r="E672" s="145">
        <v>2764.0</v>
      </c>
      <c r="F672" s="146">
        <v>970.37</v>
      </c>
      <c r="G672" s="146">
        <v>366.641</v>
      </c>
      <c r="H672" s="147" t="s">
        <v>404</v>
      </c>
      <c r="I672" s="146">
        <v>688.449</v>
      </c>
      <c r="J672" s="146">
        <v>406.09</v>
      </c>
      <c r="K672" s="148"/>
      <c r="L672" s="149"/>
      <c r="M672" s="149"/>
      <c r="N672" s="148"/>
      <c r="O672" s="149"/>
      <c r="P672" s="149"/>
      <c r="Q672" s="148"/>
      <c r="R672" s="149"/>
      <c r="S672" s="149"/>
      <c r="T672" s="148"/>
      <c r="U672" s="149"/>
      <c r="V672" s="149"/>
      <c r="W672" s="149"/>
      <c r="X672" s="150">
        <f t="shared" si="1"/>
        <v>1.584367573</v>
      </c>
      <c r="Y672" s="150">
        <f t="shared" si="2"/>
        <v>-1.584367573</v>
      </c>
    </row>
    <row r="673" ht="15.75" customHeight="1">
      <c r="A673" s="119">
        <v>672.0</v>
      </c>
      <c r="B673" s="143" t="str">
        <f t="array" ref="B673">index(Systems!$A:$E,match($A673,Systems!$A:$A,),match(B$1,Systems!$2:$2,))&amp;if(not(isblank(index(Systems!$A:$E,match($A673,Systems!$A:$A,),match(Systems!$C$2,Systems!$2:$2,))))," ["&amp;index(Systems!$A:$E,match($A673,Systems!$A:$A,),match(Systems!$C$2,Systems!$2:$2,))&amp;"]",)</f>
        <v>Decatur</v>
      </c>
      <c r="C673" s="144">
        <f t="array" ref="C673">round((F673-average(I673,L673,O673,R673,U673))*X673+if($B673=$H673,0,iferror(average(vlookup({$H673,$K673,$N673,$Q673,$T673},$B:$D,column(B$1),0)),index(C:C,match($H673,$B:$B,)))),3)</f>
        <v>54.151</v>
      </c>
      <c r="D673" s="144">
        <f t="array" ref="D673">round((G673-average(J673,M673,P673,S673,V673))*Y673+if($B673=$H673,0,iferror(average(vlookup({$H673,$K673,$N673,$Q673,$T673},$B:$D,column(C$1),0)),index(D:D,match($H673,$B:$B,)))),3)</f>
        <v>-336.258</v>
      </c>
      <c r="E673" s="145">
        <v>2764.0</v>
      </c>
      <c r="F673" s="146">
        <v>722.627</v>
      </c>
      <c r="G673" s="146">
        <v>618.325</v>
      </c>
      <c r="H673" s="147" t="s">
        <v>404</v>
      </c>
      <c r="I673" s="146">
        <v>688.449</v>
      </c>
      <c r="J673" s="146">
        <v>406.09</v>
      </c>
      <c r="K673" s="148"/>
      <c r="L673" s="149"/>
      <c r="M673" s="149"/>
      <c r="N673" s="148"/>
      <c r="O673" s="149"/>
      <c r="P673" s="149"/>
      <c r="Q673" s="148"/>
      <c r="R673" s="149"/>
      <c r="S673" s="149"/>
      <c r="T673" s="148"/>
      <c r="U673" s="149"/>
      <c r="V673" s="149"/>
      <c r="W673" s="149"/>
      <c r="X673" s="150">
        <f t="shared" si="1"/>
        <v>1.584367573</v>
      </c>
      <c r="Y673" s="150">
        <f t="shared" si="2"/>
        <v>-1.584367573</v>
      </c>
    </row>
    <row r="674" ht="15.75" customHeight="1">
      <c r="A674" s="119">
        <v>673.0</v>
      </c>
      <c r="B674" s="143" t="str">
        <f t="array" ref="B674">index(Systems!$A:$E,match($A674,Systems!$A:$A,),match(B$1,Systems!$2:$2,))&amp;if(not(isblank(index(Systems!$A:$E,match($A674,Systems!$A:$A,),match(Systems!$C$2,Systems!$2:$2,))))," ["&amp;index(Systems!$A:$E,match($A674,Systems!$A:$A,),match(Systems!$C$2,Systems!$2:$2,))&amp;"]",)</f>
        <v>Declan [Declan II]</v>
      </c>
      <c r="C674" s="144">
        <f t="array" ref="C674">round((F674-average(I674,L674,O674,R674,U674))*X674+if($B674=$H674,0,iferror(average(vlookup({$H674,$K674,$N674,$Q674,$T674},$B:$D,column(B$1),0)),index(C:C,match($H674,$B:$B,)))),3)</f>
        <v>362.876</v>
      </c>
      <c r="D674" s="144">
        <f t="array" ref="D674">round((G674-average(J674,M674,P674,S674,V674))*Y674+if($B674=$H674,0,iferror(average(vlookup({$H674,$K674,$N674,$Q674,$T674},$B:$D,column(C$1),0)),index(D:D,match($H674,$B:$B,)))),3)</f>
        <v>-20.348</v>
      </c>
      <c r="E674" s="145">
        <v>2764.0</v>
      </c>
      <c r="F674" s="146">
        <v>917.484</v>
      </c>
      <c r="G674" s="146">
        <v>418.933</v>
      </c>
      <c r="H674" s="147" t="s">
        <v>404</v>
      </c>
      <c r="I674" s="146">
        <v>688.449</v>
      </c>
      <c r="J674" s="146">
        <v>406.09</v>
      </c>
      <c r="K674" s="148"/>
      <c r="L674" s="149"/>
      <c r="M674" s="149"/>
      <c r="N674" s="148"/>
      <c r="O674" s="149"/>
      <c r="P674" s="149"/>
      <c r="Q674" s="148"/>
      <c r="R674" s="149"/>
      <c r="S674" s="149"/>
      <c r="T674" s="148"/>
      <c r="U674" s="149"/>
      <c r="V674" s="149"/>
      <c r="W674" s="149"/>
      <c r="X674" s="150">
        <f t="shared" si="1"/>
        <v>1.584367573</v>
      </c>
      <c r="Y674" s="150">
        <f t="shared" si="2"/>
        <v>-1.584367573</v>
      </c>
    </row>
    <row r="675" ht="15.75" customHeight="1">
      <c r="A675" s="119">
        <v>674.0</v>
      </c>
      <c r="B675" s="143" t="str">
        <f t="array" ref="B675">index(Systems!$A:$E,match($A675,Systems!$A:$A,),match(B$1,Systems!$2:$2,))&amp;if(not(isblank(index(Systems!$A:$E,match($A675,Systems!$A:$A,),match(Systems!$C$2,Systems!$2:$2,))))," ["&amp;index(Systems!$A:$E,match($A675,Systems!$A:$A,),match(Systems!$C$2,Systems!$2:$2,))&amp;"]",)</f>
        <v>Decus</v>
      </c>
      <c r="C675" s="144">
        <f t="array" ref="C675">round((F675-average(I675,L675,O675,R675,U675))*X675+if($B675=$H675,0,iferror(average(vlookup({$H675,$K675,$N675,$Q675,$T675},$B:$D,column(B$1),0)),index(C:C,match($H675,$B:$B,)))),3)</f>
        <v>44.448</v>
      </c>
      <c r="D675" s="144">
        <f t="array" ref="D675">round((G675-average(J675,M675,P675,S675,V675))*Y675+if($B675=$H675,0,iferror(average(vlookup({$H675,$K675,$N675,$Q675,$T675},$B:$D,column(C$1),0)),index(D:D,match($H675,$B:$B,)))),3)</f>
        <v>-251.599</v>
      </c>
      <c r="E675" s="145">
        <v>2764.0</v>
      </c>
      <c r="F675" s="146">
        <v>716.503</v>
      </c>
      <c r="G675" s="146">
        <v>564.891</v>
      </c>
      <c r="H675" s="147" t="s">
        <v>404</v>
      </c>
      <c r="I675" s="146">
        <v>688.449</v>
      </c>
      <c r="J675" s="146">
        <v>406.09</v>
      </c>
      <c r="K675" s="148"/>
      <c r="L675" s="149"/>
      <c r="M675" s="149"/>
      <c r="N675" s="148"/>
      <c r="O675" s="149"/>
      <c r="P675" s="149"/>
      <c r="Q675" s="148"/>
      <c r="R675" s="149"/>
      <c r="S675" s="149"/>
      <c r="T675" s="148"/>
      <c r="U675" s="149"/>
      <c r="V675" s="149"/>
      <c r="W675" s="149"/>
      <c r="X675" s="150">
        <f t="shared" si="1"/>
        <v>1.584367573</v>
      </c>
      <c r="Y675" s="150">
        <f t="shared" si="2"/>
        <v>-1.584367573</v>
      </c>
    </row>
    <row r="676" ht="15.75" customHeight="1">
      <c r="A676" s="119">
        <v>675.0</v>
      </c>
      <c r="B676" s="143" t="str">
        <f t="array" ref="B676">index(Systems!$A:$E,match($A676,Systems!$A:$A,),match(B$1,Systems!$2:$2,))&amp;if(not(isblank(index(Systems!$A:$E,match($A676,Systems!$A:$A,),match(Systems!$C$2,Systems!$2:$2,))))," ["&amp;index(Systems!$A:$E,match($A676,Systems!$A:$A,),match(Systems!$C$2,Systems!$2:$2,))&amp;"]",)</f>
        <v>Defiance</v>
      </c>
      <c r="C676" s="144">
        <f t="array" ref="C676">round((F676-average(I676,L676,O676,R676,U676))*X676+if($B676=$H676,0,iferror(average(vlookup({$H676,$K676,$N676,$Q676,$T676},$B:$D,column(B$1),0)),index(C:C,match($H676,$B:$B,)))),3)</f>
        <v>424.953</v>
      </c>
      <c r="D676" s="144">
        <f t="array" ref="D676">round((G676-average(J676,M676,P676,S676,V676))*Y676+if($B676=$H676,0,iferror(average(vlookup({$H676,$K676,$N676,$Q676,$T676},$B:$D,column(C$1),0)),index(D:D,match($H676,$B:$B,)))),3)</f>
        <v>-106.593</v>
      </c>
      <c r="E676" s="145">
        <v>2764.0</v>
      </c>
      <c r="F676" s="146">
        <v>956.665</v>
      </c>
      <c r="G676" s="146">
        <v>473.368</v>
      </c>
      <c r="H676" s="147" t="s">
        <v>404</v>
      </c>
      <c r="I676" s="146">
        <v>688.449</v>
      </c>
      <c r="J676" s="146">
        <v>406.09</v>
      </c>
      <c r="K676" s="148"/>
      <c r="L676" s="149"/>
      <c r="M676" s="149"/>
      <c r="N676" s="148"/>
      <c r="O676" s="149"/>
      <c r="P676" s="149"/>
      <c r="Q676" s="148"/>
      <c r="R676" s="149"/>
      <c r="S676" s="149"/>
      <c r="T676" s="148"/>
      <c r="U676" s="149"/>
      <c r="V676" s="149"/>
      <c r="W676" s="149"/>
      <c r="X676" s="150">
        <f t="shared" si="1"/>
        <v>1.584367573</v>
      </c>
      <c r="Y676" s="150">
        <f t="shared" si="2"/>
        <v>-1.584367573</v>
      </c>
    </row>
    <row r="677" ht="15.75" customHeight="1">
      <c r="A677" s="119">
        <v>676.0</v>
      </c>
      <c r="B677" s="143" t="str">
        <f t="array" ref="B677">index(Systems!$A:$E,match($A677,Systems!$A:$A,),match(B$1,Systems!$2:$2,))&amp;if(not(isblank(index(Systems!$A:$E,match($A677,Systems!$A:$A,),match(Systems!$C$2,Systems!$2:$2,))))," ["&amp;index(Systems!$A:$E,match($A677,Systems!$A:$A,),match(Systems!$C$2,Systems!$2:$2,))&amp;"]",)</f>
        <v>Dehgolan</v>
      </c>
      <c r="C677" s="144">
        <f t="array" ref="C677">round((F677-average(I677,L677,O677,R677,U677))*X677+if($B677=$H677,0,iferror(average(vlookup({$H677,$K677,$N677,$Q677,$T677},$B:$D,column(B$1),0)),index(C:C,match($H677,$B:$B,)))),3)</f>
        <v>5.425</v>
      </c>
      <c r="D677" s="144">
        <f t="array" ref="D677">round((G677-average(J677,M677,P677,S677,V677))*Y677+if($B677=$H677,0,iferror(average(vlookup({$H677,$K677,$N677,$Q677,$T677},$B:$D,column(C$1),0)),index(D:D,match($H677,$B:$B,)))),3)</f>
        <v>198.997</v>
      </c>
      <c r="E677" s="145">
        <v>2764.0</v>
      </c>
      <c r="F677" s="146">
        <v>691.873</v>
      </c>
      <c r="G677" s="146">
        <v>280.49</v>
      </c>
      <c r="H677" s="147" t="s">
        <v>404</v>
      </c>
      <c r="I677" s="146">
        <v>688.449</v>
      </c>
      <c r="J677" s="146">
        <v>406.09</v>
      </c>
      <c r="K677" s="148"/>
      <c r="L677" s="149"/>
      <c r="M677" s="149"/>
      <c r="N677" s="148"/>
      <c r="O677" s="149"/>
      <c r="P677" s="149"/>
      <c r="Q677" s="148"/>
      <c r="R677" s="149"/>
      <c r="S677" s="149"/>
      <c r="T677" s="148"/>
      <c r="U677" s="149"/>
      <c r="V677" s="149"/>
      <c r="W677" s="149"/>
      <c r="X677" s="150">
        <f t="shared" si="1"/>
        <v>1.584367573</v>
      </c>
      <c r="Y677" s="150">
        <f t="shared" si="2"/>
        <v>-1.584367573</v>
      </c>
    </row>
    <row r="678" ht="15.75" customHeight="1">
      <c r="A678" s="119">
        <v>677.0</v>
      </c>
      <c r="B678" s="143" t="str">
        <f t="array" ref="B678">index(Systems!$A:$E,match($A678,Systems!$A:$A,),match(B$1,Systems!$2:$2,))&amp;if(not(isblank(index(Systems!$A:$E,match($A678,Systems!$A:$A,),match(Systems!$C$2,Systems!$2:$2,))))," ["&amp;index(Systems!$A:$E,match($A678,Systems!$A:$A,),match(Systems!$C$2,Systems!$2:$2,))&amp;"]",)</f>
        <v>Deia</v>
      </c>
      <c r="C678" s="144">
        <f t="array" ref="C678">round((F678-average(I678,L678,O678,R678,U678))*X678+if($B678=$H678,0,iferror(average(vlookup({$H678,$K678,$N678,$Q678,$T678},$B:$D,column(B$1),0)),index(C:C,match($H678,$B:$B,)))),3)</f>
        <v>-176.045</v>
      </c>
      <c r="D678" s="144">
        <f t="array" ref="D678">round((G678-average(J678,M678,P678,S678,V678))*Y678+if($B678=$H678,0,iferror(average(vlookup({$H678,$K678,$N678,$Q678,$T678},$B:$D,column(C$1),0)),index(D:D,match($H678,$B:$B,)))),3)</f>
        <v>303.685</v>
      </c>
      <c r="E678" s="145">
        <v>2764.0</v>
      </c>
      <c r="F678" s="146">
        <v>577.335</v>
      </c>
      <c r="G678" s="146">
        <v>214.414</v>
      </c>
      <c r="H678" s="147" t="s">
        <v>404</v>
      </c>
      <c r="I678" s="146">
        <v>688.449</v>
      </c>
      <c r="J678" s="146">
        <v>406.09</v>
      </c>
      <c r="K678" s="148"/>
      <c r="L678" s="149"/>
      <c r="M678" s="149"/>
      <c r="N678" s="148"/>
      <c r="O678" s="149"/>
      <c r="P678" s="149"/>
      <c r="Q678" s="148"/>
      <c r="R678" s="149"/>
      <c r="S678" s="149"/>
      <c r="T678" s="148"/>
      <c r="U678" s="149"/>
      <c r="V678" s="149"/>
      <c r="W678" s="149"/>
      <c r="X678" s="150">
        <f t="shared" si="1"/>
        <v>1.584367573</v>
      </c>
      <c r="Y678" s="150">
        <f t="shared" si="2"/>
        <v>-1.584367573</v>
      </c>
    </row>
    <row r="679" ht="15.75" customHeight="1">
      <c r="A679" s="119">
        <v>678.0</v>
      </c>
      <c r="B679" s="143" t="str">
        <f t="array" ref="B679">index(Systems!$A:$E,match($A679,Systems!$A:$A,),match(B$1,Systems!$2:$2,))&amp;if(not(isblank(index(Systems!$A:$E,match($A679,Systems!$A:$A,),match(Systems!$C$2,Systems!$2:$2,))))," ["&amp;index(Systems!$A:$E,match($A679,Systems!$A:$A,),match(Systems!$C$2,Systems!$2:$2,))&amp;"]",)</f>
        <v>Delacambre</v>
      </c>
      <c r="C679" s="144">
        <f t="array" ref="C679">round((F679-average(I679,L679,O679,R679,U679))*X679+if($B679=$H679,0,iferror(average(vlookup({$H679,$K679,$N679,$Q679,$T679},$B:$D,column(B$1),0)),index(C:C,match($H679,$B:$B,)))),3)</f>
        <v>539.708</v>
      </c>
      <c r="D679" s="144">
        <f t="array" ref="D679">round((G679-average(J679,M679,P679,S679,V679))*Y679+if($B679=$H679,0,iferror(average(vlookup({$H679,$K679,$N679,$Q679,$T679},$B:$D,column(C$1),0)),index(D:D,match($H679,$B:$B,)))),3)</f>
        <v>4.872</v>
      </c>
      <c r="E679" s="145">
        <v>2764.0</v>
      </c>
      <c r="F679" s="146">
        <v>1029.095</v>
      </c>
      <c r="G679" s="146">
        <v>403.015</v>
      </c>
      <c r="H679" s="147" t="s">
        <v>404</v>
      </c>
      <c r="I679" s="146">
        <v>688.449</v>
      </c>
      <c r="J679" s="146">
        <v>406.09</v>
      </c>
      <c r="K679" s="148"/>
      <c r="L679" s="149"/>
      <c r="M679" s="149"/>
      <c r="N679" s="148"/>
      <c r="O679" s="149"/>
      <c r="P679" s="149"/>
      <c r="Q679" s="148"/>
      <c r="R679" s="149"/>
      <c r="S679" s="149"/>
      <c r="T679" s="148"/>
      <c r="U679" s="149"/>
      <c r="V679" s="149"/>
      <c r="W679" s="149"/>
      <c r="X679" s="150">
        <f t="shared" si="1"/>
        <v>1.584367573</v>
      </c>
      <c r="Y679" s="150">
        <f t="shared" si="2"/>
        <v>-1.584367573</v>
      </c>
    </row>
    <row r="680" ht="15.75" customHeight="1">
      <c r="A680" s="119">
        <v>679.0</v>
      </c>
      <c r="B680" s="143" t="str">
        <f t="array" ref="B680">index(Systems!$A:$E,match($A680,Systems!$A:$A,),match(B$1,Systems!$2:$2,))&amp;if(not(isblank(index(Systems!$A:$E,match($A680,Systems!$A:$A,),match(Systems!$C$2,Systems!$2:$2,))))," ["&amp;index(Systems!$A:$E,match($A680,Systems!$A:$A,),match(Systems!$C$2,Systems!$2:$2,))&amp;"]",)</f>
        <v>Delacruz</v>
      </c>
      <c r="C680" s="144">
        <f t="array" ref="C680">round((F680-average(I680,L680,O680,R680,U680))*X680+if($B680=$H680,0,iferror(average(vlookup({$H680,$K680,$N680,$Q680,$T680},$B:$D,column(B$1),0)),index(C:C,match($H680,$B:$B,)))),3)</f>
        <v>372.478</v>
      </c>
      <c r="D680" s="144">
        <f t="array" ref="D680">round((G680-average(J680,M680,P680,S680,V680))*Y680+if($B680=$H680,0,iferror(average(vlookup({$H680,$K680,$N680,$Q680,$T680},$B:$D,column(C$1),0)),index(D:D,match($H680,$B:$B,)))),3)</f>
        <v>113.17</v>
      </c>
      <c r="E680" s="145">
        <v>2764.0</v>
      </c>
      <c r="F680" s="146">
        <v>923.545</v>
      </c>
      <c r="G680" s="146">
        <v>334.661</v>
      </c>
      <c r="H680" s="147" t="s">
        <v>404</v>
      </c>
      <c r="I680" s="146">
        <v>688.449</v>
      </c>
      <c r="J680" s="146">
        <v>406.09</v>
      </c>
      <c r="K680" s="148"/>
      <c r="L680" s="149"/>
      <c r="M680" s="149"/>
      <c r="N680" s="148"/>
      <c r="O680" s="149"/>
      <c r="P680" s="149"/>
      <c r="Q680" s="148"/>
      <c r="R680" s="149"/>
      <c r="S680" s="149"/>
      <c r="T680" s="148"/>
      <c r="U680" s="149"/>
      <c r="V680" s="149"/>
      <c r="W680" s="149"/>
      <c r="X680" s="150">
        <f t="shared" si="1"/>
        <v>1.584367573</v>
      </c>
      <c r="Y680" s="150">
        <f t="shared" si="2"/>
        <v>-1.584367573</v>
      </c>
    </row>
    <row r="681" ht="15.75" customHeight="1">
      <c r="A681" s="119">
        <v>680.0</v>
      </c>
      <c r="B681" s="143" t="str">
        <f t="array" ref="B681">index(Systems!$A:$E,match($A681,Systems!$A:$A,),match(B$1,Systems!$2:$2,))&amp;if(not(isblank(index(Systems!$A:$E,match($A681,Systems!$A:$A,),match(Systems!$C$2,Systems!$2:$2,))))," ["&amp;index(Systems!$A:$E,match($A681,Systems!$A:$A,),match(Systems!$C$2,Systems!$2:$2,))&amp;"]",)</f>
        <v>Delagoa</v>
      </c>
      <c r="C681" s="144">
        <f t="array" ref="C681">round((F681-average(I681,L681,O681,R681,U681))*X681+if($B681=$H681,0,iferror(average(vlookup({$H681,$K681,$N681,$Q681,$T681},$B:$D,column(B$1),0)),index(C:C,match($H681,$B:$B,)))),3)</f>
        <v>-431.528</v>
      </c>
      <c r="D681" s="144">
        <f t="array" ref="D681">round((G681-average(J681,M681,P681,S681,V681))*Y681+if($B681=$H681,0,iferror(average(vlookup({$H681,$K681,$N681,$Q681,$T681},$B:$D,column(C$1),0)),index(D:D,match($H681,$B:$B,)))),3)</f>
        <v>360.363</v>
      </c>
      <c r="E681" s="145">
        <v>2764.0</v>
      </c>
      <c r="F681" s="146">
        <v>416.083</v>
      </c>
      <c r="G681" s="146">
        <v>178.641</v>
      </c>
      <c r="H681" s="147" t="s">
        <v>404</v>
      </c>
      <c r="I681" s="146">
        <v>688.449</v>
      </c>
      <c r="J681" s="146">
        <v>406.09</v>
      </c>
      <c r="K681" s="148"/>
      <c r="L681" s="149"/>
      <c r="M681" s="149"/>
      <c r="N681" s="148"/>
      <c r="O681" s="149"/>
      <c r="P681" s="149"/>
      <c r="Q681" s="148"/>
      <c r="R681" s="149"/>
      <c r="S681" s="149"/>
      <c r="T681" s="148"/>
      <c r="U681" s="149"/>
      <c r="V681" s="149"/>
      <c r="W681" s="149"/>
      <c r="X681" s="150">
        <f t="shared" si="1"/>
        <v>1.584367573</v>
      </c>
      <c r="Y681" s="150">
        <f t="shared" si="2"/>
        <v>-1.584367573</v>
      </c>
    </row>
    <row r="682" ht="15.75" customHeight="1">
      <c r="A682" s="119">
        <v>681.0</v>
      </c>
      <c r="B682" s="143" t="str">
        <f t="array" ref="B682">index(Systems!$A:$E,match($A682,Systems!$A:$A,),match(B$1,Systems!$2:$2,))&amp;if(not(isblank(index(Systems!$A:$E,match($A682,Systems!$A:$A,),match(Systems!$C$2,Systems!$2:$2,))))," ["&amp;index(Systems!$A:$E,match($A682,Systems!$A:$A,),match(Systems!$C$2,Systems!$2:$2,))&amp;"]",)</f>
        <v>Delavan</v>
      </c>
      <c r="C682" s="144">
        <f t="array" ref="C682">round((F682-average(I682,L682,O682,R682,U682))*X682+if($B682=$H682,0,iferror(average(vlookup({$H682,$K682,$N682,$Q682,$T682},$B:$D,column(B$1),0)),index(C:C,match($H682,$B:$B,)))),3)</f>
        <v>269.864</v>
      </c>
      <c r="D682" s="144">
        <f t="array" ref="D682">round((G682-average(J682,M682,P682,S682,V682))*Y682+if($B682=$H682,0,iferror(average(vlookup({$H682,$K682,$N682,$Q682,$T682},$B:$D,column(C$1),0)),index(D:D,match($H682,$B:$B,)))),3)</f>
        <v>-95.167</v>
      </c>
      <c r="E682" s="145">
        <v>2764.0</v>
      </c>
      <c r="F682" s="146">
        <v>858.778</v>
      </c>
      <c r="G682" s="146">
        <v>466.156</v>
      </c>
      <c r="H682" s="147" t="s">
        <v>404</v>
      </c>
      <c r="I682" s="146">
        <v>688.449</v>
      </c>
      <c r="J682" s="146">
        <v>406.09</v>
      </c>
      <c r="K682" s="148"/>
      <c r="L682" s="149"/>
      <c r="M682" s="149"/>
      <c r="N682" s="148"/>
      <c r="O682" s="149"/>
      <c r="P682" s="149"/>
      <c r="Q682" s="148"/>
      <c r="R682" s="149"/>
      <c r="S682" s="149"/>
      <c r="T682" s="148"/>
      <c r="U682" s="149"/>
      <c r="V682" s="149"/>
      <c r="W682" s="149"/>
      <c r="X682" s="150">
        <f t="shared" si="1"/>
        <v>1.584367573</v>
      </c>
      <c r="Y682" s="150">
        <f t="shared" si="2"/>
        <v>-1.584367573</v>
      </c>
    </row>
    <row r="683" ht="15.75" customHeight="1">
      <c r="A683" s="119">
        <v>682.0</v>
      </c>
      <c r="B683" s="143" t="str">
        <f t="array" ref="B683">index(Systems!$A:$E,match($A683,Systems!$A:$A,),match(B$1,Systems!$2:$2,))&amp;if(not(isblank(index(Systems!$A:$E,match($A683,Systems!$A:$A,),match(Systems!$C$2,Systems!$2:$2,))))," ["&amp;index(Systems!$A:$E,match($A683,Systems!$A:$A,),match(Systems!$C$2,Systems!$2:$2,))&amp;"]",)</f>
        <v>Delitzsch</v>
      </c>
      <c r="C683" s="144">
        <f t="array" ref="C683">round((F683-average(I683,L683,O683,R683,U683))*X683+if($B683=$H683,0,iferror(average(vlookup({$H683,$K683,$N683,$Q683,$T683},$B:$D,column(B$1),0)),index(C:C,match($H683,$B:$B,)))),3)</f>
        <v>326.461</v>
      </c>
      <c r="D683" s="144">
        <f t="array" ref="D683">round((G683-average(J683,M683,P683,S683,V683))*Y683+if($B683=$H683,0,iferror(average(vlookup({$H683,$K683,$N683,$Q683,$T683},$B:$D,column(C$1),0)),index(D:D,match($H683,$B:$B,)))),3)</f>
        <v>146.804</v>
      </c>
      <c r="E683" s="145">
        <v>2764.0</v>
      </c>
      <c r="F683" s="146">
        <v>894.5</v>
      </c>
      <c r="G683" s="146">
        <v>313.432</v>
      </c>
      <c r="H683" s="147" t="s">
        <v>404</v>
      </c>
      <c r="I683" s="146">
        <v>688.449</v>
      </c>
      <c r="J683" s="146">
        <v>406.09</v>
      </c>
      <c r="K683" s="148"/>
      <c r="L683" s="149"/>
      <c r="M683" s="149"/>
      <c r="N683" s="148"/>
      <c r="O683" s="149"/>
      <c r="P683" s="149"/>
      <c r="Q683" s="148"/>
      <c r="R683" s="149"/>
      <c r="S683" s="149"/>
      <c r="T683" s="148"/>
      <c r="U683" s="149"/>
      <c r="V683" s="149"/>
      <c r="W683" s="149"/>
      <c r="X683" s="150">
        <f t="shared" si="1"/>
        <v>1.584367573</v>
      </c>
      <c r="Y683" s="150">
        <f t="shared" si="2"/>
        <v>-1.584367573</v>
      </c>
    </row>
    <row r="684" ht="15.75" customHeight="1">
      <c r="A684" s="119">
        <v>683.0</v>
      </c>
      <c r="B684" s="143" t="str">
        <f t="array" ref="B684">index(Systems!$A:$E,match($A684,Systems!$A:$A,),match(B$1,Systems!$2:$2,))&amp;if(not(isblank(index(Systems!$A:$E,match($A684,Systems!$A:$A,),match(Systems!$C$2,Systems!$2:$2,))))," ["&amp;index(Systems!$A:$E,match($A684,Systems!$A:$A,),match(Systems!$C$2,Systems!$2:$2,))&amp;"]",)</f>
        <v>Dell</v>
      </c>
      <c r="C684" s="144">
        <f t="array" ref="C684">round((F684-average(I684,L684,O684,R684,U684))*X684+if($B684=$H684,0,iferror(average(vlookup({$H684,$K684,$N684,$Q684,$T684},$B:$D,column(B$1),0)),index(C:C,match($H684,$B:$B,)))),3)</f>
        <v>-61.279</v>
      </c>
      <c r="D684" s="144">
        <f t="array" ref="D684">round((G684-average(J684,M684,P684,S684,V684))*Y684+if($B684=$H684,0,iferror(average(vlookup({$H684,$K684,$N684,$Q684,$T684},$B:$D,column(C$1),0)),index(D:D,match($H684,$B:$B,)))),3)</f>
        <v>330.822</v>
      </c>
      <c r="E684" s="145">
        <v>2764.0</v>
      </c>
      <c r="F684" s="146">
        <v>649.772</v>
      </c>
      <c r="G684" s="146">
        <v>197.286</v>
      </c>
      <c r="H684" s="147" t="s">
        <v>404</v>
      </c>
      <c r="I684" s="146">
        <v>688.449</v>
      </c>
      <c r="J684" s="146">
        <v>406.09</v>
      </c>
      <c r="K684" s="148"/>
      <c r="L684" s="149"/>
      <c r="M684" s="149"/>
      <c r="N684" s="148"/>
      <c r="O684" s="149"/>
      <c r="P684" s="149"/>
      <c r="Q684" s="148"/>
      <c r="R684" s="149"/>
      <c r="S684" s="149"/>
      <c r="T684" s="148"/>
      <c r="U684" s="149"/>
      <c r="V684" s="149"/>
      <c r="W684" s="149"/>
      <c r="X684" s="150">
        <f t="shared" si="1"/>
        <v>1.584367573</v>
      </c>
      <c r="Y684" s="150">
        <f t="shared" si="2"/>
        <v>-1.584367573</v>
      </c>
    </row>
    <row r="685" ht="15.75" customHeight="1">
      <c r="A685" s="119">
        <v>684.0</v>
      </c>
      <c r="B685" s="143" t="str">
        <f t="array" ref="B685">index(Systems!$A:$E,match($A685,Systems!$A:$A,),match(B$1,Systems!$2:$2,))&amp;if(not(isblank(index(Systems!$A:$E,match($A685,Systems!$A:$A,),match(Systems!$C$2,Systems!$2:$2,))))," ["&amp;index(Systems!$A:$E,match($A685,Systems!$A:$A,),match(Systems!$C$2,Systems!$2:$2,))&amp;"]",)</f>
        <v>Delos [Delos IV]</v>
      </c>
      <c r="C685" s="144">
        <f t="array" ref="C685">round((F685-average(I685,L685,O685,R685,U685))*X685+if($B685=$H685,0,iferror(average(vlookup({$H685,$K685,$N685,$Q685,$T685},$B:$D,column(B$1),0)),index(C:C,match($H685,$B:$B,)))),3)</f>
        <v>613.405</v>
      </c>
      <c r="D685" s="144">
        <f t="array" ref="D685">round((G685-average(J685,M685,P685,S685,V685))*Y685+if($B685=$H685,0,iferror(average(vlookup({$H685,$K685,$N685,$Q685,$T685},$B:$D,column(C$1),0)),index(D:D,match($H685,$B:$B,)))),3)</f>
        <v>59.926</v>
      </c>
      <c r="E685" s="145">
        <v>2764.0</v>
      </c>
      <c r="F685" s="146">
        <v>1075.61</v>
      </c>
      <c r="G685" s="146">
        <v>368.267</v>
      </c>
      <c r="H685" s="147" t="s">
        <v>404</v>
      </c>
      <c r="I685" s="146">
        <v>688.449</v>
      </c>
      <c r="J685" s="146">
        <v>406.09</v>
      </c>
      <c r="K685" s="148"/>
      <c r="L685" s="149"/>
      <c r="M685" s="149"/>
      <c r="N685" s="148"/>
      <c r="O685" s="149"/>
      <c r="P685" s="149"/>
      <c r="Q685" s="148"/>
      <c r="R685" s="149"/>
      <c r="S685" s="149"/>
      <c r="T685" s="148"/>
      <c r="U685" s="149"/>
      <c r="V685" s="149"/>
      <c r="W685" s="149"/>
      <c r="X685" s="150">
        <f t="shared" si="1"/>
        <v>1.584367573</v>
      </c>
      <c r="Y685" s="150">
        <f t="shared" si="2"/>
        <v>-1.584367573</v>
      </c>
    </row>
    <row r="686" ht="15.75" customHeight="1">
      <c r="A686" s="119">
        <v>685.0</v>
      </c>
      <c r="B686" s="143" t="str">
        <f t="array" ref="B686">index(Systems!$A:$E,match($A686,Systems!$A:$A,),match(B$1,Systems!$2:$2,))&amp;if(not(isblank(index(Systems!$A:$E,match($A686,Systems!$A:$A,),match(Systems!$C$2,Systems!$2:$2,))))," ["&amp;index(Systems!$A:$E,match($A686,Systems!$A:$A,),match(Systems!$C$2,Systems!$2:$2,))&amp;"]",)</f>
        <v>Delphos</v>
      </c>
      <c r="C686" s="144">
        <f t="array" ref="C686">round((F686-average(I686,L686,O686,R686,U686))*X686+if($B686=$H686,0,iferror(average(vlookup({$H686,$K686,$N686,$Q686,$T686},$B:$D,column(B$1),0)),index(C:C,match($H686,$B:$B,)))),3)</f>
        <v>319.751</v>
      </c>
      <c r="D686" s="144">
        <f t="array" ref="D686">round((G686-average(J686,M686,P686,S686,V686))*Y686+if($B686=$H686,0,iferror(average(vlookup({$H686,$K686,$N686,$Q686,$T686},$B:$D,column(C$1),0)),index(D:D,match($H686,$B:$B,)))),3)</f>
        <v>-52.004</v>
      </c>
      <c r="E686" s="145">
        <v>2764.0</v>
      </c>
      <c r="F686" s="146">
        <v>890.265</v>
      </c>
      <c r="G686" s="146">
        <v>438.913</v>
      </c>
      <c r="H686" s="147" t="s">
        <v>404</v>
      </c>
      <c r="I686" s="146">
        <v>688.449</v>
      </c>
      <c r="J686" s="146">
        <v>406.09</v>
      </c>
      <c r="K686" s="148"/>
      <c r="L686" s="149"/>
      <c r="M686" s="149"/>
      <c r="N686" s="148"/>
      <c r="O686" s="149"/>
      <c r="P686" s="149"/>
      <c r="Q686" s="148"/>
      <c r="R686" s="149"/>
      <c r="S686" s="149"/>
      <c r="T686" s="148"/>
      <c r="U686" s="149"/>
      <c r="V686" s="149"/>
      <c r="W686" s="149"/>
      <c r="X686" s="150">
        <f t="shared" si="1"/>
        <v>1.584367573</v>
      </c>
      <c r="Y686" s="150">
        <f t="shared" si="2"/>
        <v>-1.584367573</v>
      </c>
    </row>
    <row r="687" ht="15.75" customHeight="1">
      <c r="A687" s="119">
        <v>686.0</v>
      </c>
      <c r="B687" s="143" t="str">
        <f t="array" ref="B687">index(Systems!$A:$E,match($A687,Systems!$A:$A,),match(B$1,Systems!$2:$2,))&amp;if(not(isblank(index(Systems!$A:$E,match($A687,Systems!$A:$A,),match(Systems!$C$2,Systems!$2:$2,))))," ["&amp;index(Systems!$A:$E,match($A687,Systems!$A:$A,),match(Systems!$C$2,Systems!$2:$2,))&amp;"]",)</f>
        <v>Demeter</v>
      </c>
      <c r="C687" s="144">
        <f t="array" ref="C687">round((F687-average(I687,L687,O687,R687,U687))*X687+if($B687=$H687,0,iferror(average(vlookup({$H687,$K687,$N687,$Q687,$T687},$B:$D,column(B$1),0)),index(C:C,match($H687,$B:$B,)))),3)</f>
        <v>91.497</v>
      </c>
      <c r="D687" s="144">
        <f t="array" ref="D687">round((G687-average(J687,M687,P687,S687,V687))*Y687+if($B687=$H687,0,iferror(average(vlookup({$H687,$K687,$N687,$Q687,$T687},$B:$D,column(C$1),0)),index(D:D,match($H687,$B:$B,)))),3)</f>
        <v>-69.589</v>
      </c>
      <c r="E687" s="145">
        <v>2764.0</v>
      </c>
      <c r="F687" s="146">
        <v>746.199</v>
      </c>
      <c r="G687" s="146">
        <v>450.012</v>
      </c>
      <c r="H687" s="147" t="s">
        <v>404</v>
      </c>
      <c r="I687" s="146">
        <v>688.449</v>
      </c>
      <c r="J687" s="146">
        <v>406.09</v>
      </c>
      <c r="K687" s="148"/>
      <c r="L687" s="149"/>
      <c r="M687" s="149"/>
      <c r="N687" s="148"/>
      <c r="O687" s="149"/>
      <c r="P687" s="149"/>
      <c r="Q687" s="148"/>
      <c r="R687" s="149"/>
      <c r="S687" s="149"/>
      <c r="T687" s="148"/>
      <c r="U687" s="149"/>
      <c r="V687" s="149"/>
      <c r="W687" s="149"/>
      <c r="X687" s="150">
        <f t="shared" si="1"/>
        <v>1.584367573</v>
      </c>
      <c r="Y687" s="150">
        <f t="shared" si="2"/>
        <v>-1.584367573</v>
      </c>
    </row>
    <row r="688" ht="15.75" customHeight="1">
      <c r="A688" s="119">
        <v>687.0</v>
      </c>
      <c r="B688" s="143" t="str">
        <f t="array" ref="B688">index(Systems!$A:$E,match($A688,Systems!$A:$A,),match(B$1,Systems!$2:$2,))&amp;if(not(isblank(index(Systems!$A:$E,match($A688,Systems!$A:$A,),match(Systems!$C$2,Systems!$2:$2,))))," ["&amp;index(Systems!$A:$E,match($A688,Systems!$A:$A,),match(Systems!$C$2,Systems!$2:$2,))&amp;"]",)</f>
        <v>Denbar</v>
      </c>
      <c r="C688" s="144">
        <f t="array" ref="C688">round((F688-average(I688,L688,O688,R688,U688))*X688+if($B688=$H688,0,iferror(average(vlookup({$H688,$K688,$N688,$Q688,$T688},$B:$D,column(B$1),0)),index(C:C,match($H688,$B:$B,)))),3)</f>
        <v>69.007</v>
      </c>
      <c r="D688" s="144">
        <f t="array" ref="D688">round((G688-average(J688,M688,P688,S688,V688))*Y688+if($B688=$H688,0,iferror(average(vlookup({$H688,$K688,$N688,$Q688,$T688},$B:$D,column(C$1),0)),index(D:D,match($H688,$B:$B,)))),3)</f>
        <v>-235.248</v>
      </c>
      <c r="E688" s="145">
        <v>2764.0</v>
      </c>
      <c r="F688" s="146">
        <v>732.004</v>
      </c>
      <c r="G688" s="146">
        <v>554.571</v>
      </c>
      <c r="H688" s="147" t="s">
        <v>404</v>
      </c>
      <c r="I688" s="146">
        <v>688.449</v>
      </c>
      <c r="J688" s="146">
        <v>406.09</v>
      </c>
      <c r="K688" s="148"/>
      <c r="L688" s="149"/>
      <c r="M688" s="149"/>
      <c r="N688" s="148"/>
      <c r="O688" s="149"/>
      <c r="P688" s="149"/>
      <c r="Q688" s="148"/>
      <c r="R688" s="149"/>
      <c r="S688" s="149"/>
      <c r="T688" s="148"/>
      <c r="U688" s="149"/>
      <c r="V688" s="149"/>
      <c r="W688" s="149"/>
      <c r="X688" s="150">
        <f t="shared" si="1"/>
        <v>1.584367573</v>
      </c>
      <c r="Y688" s="150">
        <f t="shared" si="2"/>
        <v>-1.584367573</v>
      </c>
    </row>
    <row r="689" ht="15.75" customHeight="1">
      <c r="A689" s="119">
        <v>688.0</v>
      </c>
      <c r="B689" s="143" t="str">
        <f t="array" ref="B689">index(Systems!$A:$E,match($A689,Systems!$A:$A,),match(B$1,Systems!$2:$2,))&amp;if(not(isblank(index(Systems!$A:$E,match($A689,Systems!$A:$A,),match(Systems!$C$2,Systems!$2:$2,))))," ["&amp;index(Systems!$A:$E,match($A689,Systems!$A:$A,),match(Systems!$C$2,Systems!$2:$2,))&amp;"]",)</f>
        <v>Deneb Algedi</v>
      </c>
      <c r="C689" s="144">
        <f t="array" ref="C689">round((F689-average(I689,L689,O689,R689,U689))*X689+if($B689=$H689,0,iferror(average(vlookup({$H689,$K689,$N689,$Q689,$T689},$B:$D,column(B$1),0)),index(C:C,match($H689,$B:$B,)))),3)</f>
        <v>41.097</v>
      </c>
      <c r="D689" s="144">
        <f t="array" ref="D689">round((G689-average(J689,M689,P689,S689,V689))*Y689+if($B689=$H689,0,iferror(average(vlookup({$H689,$K689,$N689,$Q689,$T689},$B:$D,column(C$1),0)),index(D:D,match($H689,$B:$B,)))),3)</f>
        <v>26.058</v>
      </c>
      <c r="E689" s="145">
        <v>2764.0</v>
      </c>
      <c r="F689" s="146">
        <v>714.388</v>
      </c>
      <c r="G689" s="146">
        <v>389.643</v>
      </c>
      <c r="H689" s="147" t="s">
        <v>404</v>
      </c>
      <c r="I689" s="146">
        <v>688.449</v>
      </c>
      <c r="J689" s="146">
        <v>406.09</v>
      </c>
      <c r="K689" s="148"/>
      <c r="L689" s="149"/>
      <c r="M689" s="149"/>
      <c r="N689" s="148"/>
      <c r="O689" s="149"/>
      <c r="P689" s="149"/>
      <c r="Q689" s="148"/>
      <c r="R689" s="149"/>
      <c r="S689" s="149"/>
      <c r="T689" s="148"/>
      <c r="U689" s="149"/>
      <c r="V689" s="149"/>
      <c r="W689" s="149"/>
      <c r="X689" s="150">
        <f t="shared" si="1"/>
        <v>1.584367573</v>
      </c>
      <c r="Y689" s="150">
        <f t="shared" si="2"/>
        <v>-1.584367573</v>
      </c>
    </row>
    <row r="690" ht="15.75" customHeight="1">
      <c r="A690" s="119">
        <v>689.0</v>
      </c>
      <c r="B690" s="143" t="str">
        <f t="array" ref="B690">index(Systems!$A:$E,match($A690,Systems!$A:$A,),match(B$1,Systems!$2:$2,))&amp;if(not(isblank(index(Systems!$A:$E,match($A690,Systems!$A:$A,),match(Systems!$C$2,Systems!$2:$2,))))," ["&amp;index(Systems!$A:$E,match($A690,Systems!$A:$A,),match(Systems!$C$2,Systems!$2:$2,))&amp;"]",)</f>
        <v>Deneb Kaitos</v>
      </c>
      <c r="C690" s="144">
        <f t="array" ref="C690">round((F690-average(I690,L690,O690,R690,U690))*X690+if($B690=$H690,0,iferror(average(vlookup({$H690,$K690,$N690,$Q690,$T690},$B:$D,column(B$1),0)),index(C:C,match($H690,$B:$B,)))),3)</f>
        <v>64.617</v>
      </c>
      <c r="D690" s="144">
        <f t="array" ref="D690">round((G690-average(J690,M690,P690,S690,V690))*Y690+if($B690=$H690,0,iferror(average(vlookup({$H690,$K690,$N690,$Q690,$T690},$B:$D,column(C$1),0)),index(D:D,match($H690,$B:$B,)))),3)</f>
        <v>-12.971</v>
      </c>
      <c r="E690" s="145">
        <v>2764.0</v>
      </c>
      <c r="F690" s="146">
        <v>729.233</v>
      </c>
      <c r="G690" s="146">
        <v>414.277</v>
      </c>
      <c r="H690" s="147" t="s">
        <v>404</v>
      </c>
      <c r="I690" s="146">
        <v>688.449</v>
      </c>
      <c r="J690" s="146">
        <v>406.09</v>
      </c>
      <c r="K690" s="148"/>
      <c r="L690" s="149"/>
      <c r="M690" s="149"/>
      <c r="N690" s="148"/>
      <c r="O690" s="149"/>
      <c r="P690" s="149"/>
      <c r="Q690" s="148"/>
      <c r="R690" s="149"/>
      <c r="S690" s="149"/>
      <c r="T690" s="148"/>
      <c r="U690" s="149"/>
      <c r="V690" s="149"/>
      <c r="W690" s="149"/>
      <c r="X690" s="150">
        <f t="shared" si="1"/>
        <v>1.584367573</v>
      </c>
      <c r="Y690" s="150">
        <f t="shared" si="2"/>
        <v>-1.584367573</v>
      </c>
    </row>
    <row r="691" ht="15.75" customHeight="1">
      <c r="A691" s="119">
        <v>690.0</v>
      </c>
      <c r="B691" s="143" t="str">
        <f t="array" ref="B691">index(Systems!$A:$E,match($A691,Systems!$A:$A,),match(B$1,Systems!$2:$2,))&amp;if(not(isblank(index(Systems!$A:$E,match($A691,Systems!$A:$A,),match(Systems!$C$2,Systems!$2:$2,))))," ["&amp;index(Systems!$A:$E,match($A691,Systems!$A:$A,),match(Systems!$C$2,Systems!$2:$2,))&amp;"]",)</f>
        <v>Denebola</v>
      </c>
      <c r="C691" s="144">
        <f t="array" ref="C691">round((F691-average(I691,L691,O691,R691,U691))*X691+if($B691=$H691,0,iferror(average(vlookup({$H691,$K691,$N691,$Q691,$T691},$B:$D,column(B$1),0)),index(C:C,match($H691,$B:$B,)))),3)</f>
        <v>-37.843</v>
      </c>
      <c r="D691" s="144">
        <f t="array" ref="D691">round((G691-average(J691,M691,P691,S691,V691))*Y691+if($B691=$H691,0,iferror(average(vlookup({$H691,$K691,$N691,$Q691,$T691},$B:$D,column(C$1),0)),index(D:D,match($H691,$B:$B,)))),3)</f>
        <v>-1.621</v>
      </c>
      <c r="E691" s="145">
        <v>2764.0</v>
      </c>
      <c r="F691" s="146">
        <v>664.564</v>
      </c>
      <c r="G691" s="146">
        <v>407.113</v>
      </c>
      <c r="H691" s="147" t="s">
        <v>404</v>
      </c>
      <c r="I691" s="146">
        <v>688.449</v>
      </c>
      <c r="J691" s="146">
        <v>406.09</v>
      </c>
      <c r="K691" s="148"/>
      <c r="L691" s="149"/>
      <c r="M691" s="149"/>
      <c r="N691" s="148"/>
      <c r="O691" s="149"/>
      <c r="P691" s="149"/>
      <c r="Q691" s="148"/>
      <c r="R691" s="149"/>
      <c r="S691" s="149"/>
      <c r="T691" s="148"/>
      <c r="U691" s="149"/>
      <c r="V691" s="149"/>
      <c r="W691" s="149"/>
      <c r="X691" s="150">
        <f t="shared" si="1"/>
        <v>1.584367573</v>
      </c>
      <c r="Y691" s="150">
        <f t="shared" si="2"/>
        <v>-1.584367573</v>
      </c>
    </row>
    <row r="692" ht="15.75" customHeight="1">
      <c r="A692" s="119">
        <v>691.0</v>
      </c>
      <c r="B692" s="143" t="str">
        <f t="array" ref="B692">index(Systems!$A:$E,match($A692,Systems!$A:$A,),match(B$1,Systems!$2:$2,))&amp;if(not(isblank(index(Systems!$A:$E,match($A692,Systems!$A:$A,),match(Systems!$C$2,Systems!$2:$2,))))," ["&amp;index(Systems!$A:$E,match($A692,Systems!$A:$A,),match(Systems!$C$2,Systems!$2:$2,))&amp;"]",)</f>
        <v>Denizli</v>
      </c>
      <c r="C692" s="144">
        <f t="array" ref="C692">round((F692-average(I692,L692,O692,R692,U692))*X692+if($B692=$H692,0,iferror(average(vlookup({$H692,$K692,$N692,$Q692,$T692},$B:$D,column(B$1),0)),index(C:C,match($H692,$B:$B,)))),3)</f>
        <v>-113.005</v>
      </c>
      <c r="D692" s="144">
        <f t="array" ref="D692">round((G692-average(J692,M692,P692,S692,V692))*Y692+if($B692=$H692,0,iferror(average(vlookup({$H692,$K692,$N692,$Q692,$T692},$B:$D,column(C$1),0)),index(D:D,match($H692,$B:$B,)))),3)</f>
        <v>347.374</v>
      </c>
      <c r="E692" s="145">
        <v>2764.0</v>
      </c>
      <c r="F692" s="146">
        <v>617.124</v>
      </c>
      <c r="G692" s="146">
        <v>186.839</v>
      </c>
      <c r="H692" s="147" t="s">
        <v>404</v>
      </c>
      <c r="I692" s="146">
        <v>688.449</v>
      </c>
      <c r="J692" s="146">
        <v>406.09</v>
      </c>
      <c r="K692" s="148"/>
      <c r="L692" s="149"/>
      <c r="M692" s="149"/>
      <c r="N692" s="148"/>
      <c r="O692" s="149"/>
      <c r="P692" s="149"/>
      <c r="Q692" s="148"/>
      <c r="R692" s="149"/>
      <c r="S692" s="149"/>
      <c r="T692" s="148"/>
      <c r="U692" s="149"/>
      <c r="V692" s="149"/>
      <c r="W692" s="149"/>
      <c r="X692" s="150">
        <f t="shared" si="1"/>
        <v>1.584367573</v>
      </c>
      <c r="Y692" s="150">
        <f t="shared" si="2"/>
        <v>-1.584367573</v>
      </c>
    </row>
    <row r="693" ht="15.75" customHeight="1">
      <c r="A693" s="119">
        <v>692.0</v>
      </c>
      <c r="B693" s="143" t="str">
        <f t="array" ref="B693">index(Systems!$A:$E,match($A693,Systems!$A:$A,),match(B$1,Systems!$2:$2,))&amp;if(not(isblank(index(Systems!$A:$E,match($A693,Systems!$A:$A,),match(Systems!$C$2,Systems!$2:$2,))))," ["&amp;index(Systems!$A:$E,match($A693,Systems!$A:$A,),match(Systems!$C$2,Systems!$2:$2,))&amp;"]",)</f>
        <v>Derby</v>
      </c>
      <c r="C693" s="144">
        <f t="array" ref="C693">round((F693-average(I693,L693,O693,R693,U693))*X693+if($B693=$H693,0,iferror(average(vlookup({$H693,$K693,$N693,$Q693,$T693},$B:$D,column(B$1),0)),index(C:C,match($H693,$B:$B,)))),3)</f>
        <v>-488.478</v>
      </c>
      <c r="D693" s="144">
        <f t="array" ref="D693">round((G693-average(J693,M693,P693,S693,V693))*Y693+if($B693=$H693,0,iferror(average(vlookup({$H693,$K693,$N693,$Q693,$T693},$B:$D,column(C$1),0)),index(D:D,match($H693,$B:$B,)))),3)</f>
        <v>275.331</v>
      </c>
      <c r="E693" s="145">
        <v>2764.0</v>
      </c>
      <c r="F693" s="146">
        <v>380.138</v>
      </c>
      <c r="G693" s="146">
        <v>232.31</v>
      </c>
      <c r="H693" s="147" t="s">
        <v>404</v>
      </c>
      <c r="I693" s="146">
        <v>688.449</v>
      </c>
      <c r="J693" s="146">
        <v>406.09</v>
      </c>
      <c r="K693" s="148"/>
      <c r="L693" s="149"/>
      <c r="M693" s="149"/>
      <c r="N693" s="148"/>
      <c r="O693" s="149"/>
      <c r="P693" s="149"/>
      <c r="Q693" s="148"/>
      <c r="R693" s="149"/>
      <c r="S693" s="149"/>
      <c r="T693" s="148"/>
      <c r="U693" s="149"/>
      <c r="V693" s="149"/>
      <c r="W693" s="149"/>
      <c r="X693" s="150">
        <f t="shared" si="1"/>
        <v>1.584367573</v>
      </c>
      <c r="Y693" s="150">
        <f t="shared" si="2"/>
        <v>-1.584367573</v>
      </c>
    </row>
    <row r="694" ht="15.75" customHeight="1">
      <c r="A694" s="119">
        <v>693.0</v>
      </c>
      <c r="B694" s="143" t="str">
        <f t="array" ref="B694">index(Systems!$A:$E,match($A694,Systems!$A:$A,),match(B$1,Systems!$2:$2,))&amp;if(not(isblank(index(Systems!$A:$E,match($A694,Systems!$A:$A,),match(Systems!$C$2,Systems!$2:$2,))))," ["&amp;index(Systems!$A:$E,match($A694,Systems!$A:$A,),match(Systems!$C$2,Systems!$2:$2,))&amp;"]",)</f>
        <v>Derf</v>
      </c>
      <c r="C694" s="144">
        <f t="array" ref="C694">round((F694-average(I694,L694,O694,R694,U694))*X694+if($B694=$H694,0,iferror(average(vlookup({$H694,$K694,$N694,$Q694,$T694},$B:$D,column(B$1),0)),index(C:C,match($H694,$B:$B,)))),3)</f>
        <v>-130.839</v>
      </c>
      <c r="D694" s="144">
        <f t="array" ref="D694">round((G694-average(J694,M694,P694,S694,V694))*Y694+if($B694=$H694,0,iferror(average(vlookup({$H694,$K694,$N694,$Q694,$T694},$B:$D,column(C$1),0)),index(D:D,match($H694,$B:$B,)))),3)</f>
        <v>394.669</v>
      </c>
      <c r="E694" s="145">
        <v>2764.0</v>
      </c>
      <c r="F694" s="146">
        <v>605.868</v>
      </c>
      <c r="G694" s="146">
        <v>156.988</v>
      </c>
      <c r="H694" s="147" t="s">
        <v>404</v>
      </c>
      <c r="I694" s="146">
        <v>688.449</v>
      </c>
      <c r="J694" s="146">
        <v>406.09</v>
      </c>
      <c r="K694" s="148"/>
      <c r="L694" s="149"/>
      <c r="M694" s="149"/>
      <c r="N694" s="148"/>
      <c r="O694" s="149"/>
      <c r="P694" s="149"/>
      <c r="Q694" s="148"/>
      <c r="R694" s="149"/>
      <c r="S694" s="149"/>
      <c r="T694" s="148"/>
      <c r="U694" s="149"/>
      <c r="V694" s="149"/>
      <c r="W694" s="149"/>
      <c r="X694" s="150">
        <f t="shared" si="1"/>
        <v>1.584367573</v>
      </c>
      <c r="Y694" s="150">
        <f t="shared" si="2"/>
        <v>-1.584367573</v>
      </c>
    </row>
    <row r="695" ht="15.75" customHeight="1">
      <c r="A695" s="119">
        <v>694.0</v>
      </c>
      <c r="B695" s="143" t="str">
        <f t="array" ref="B695">index(Systems!$A:$E,match($A695,Systems!$A:$A,),match(B$1,Systems!$2:$2,))&amp;if(not(isblank(index(Systems!$A:$E,match($A695,Systems!$A:$A,),match(Systems!$C$2,Systems!$2:$2,))))," ["&amp;index(Systems!$A:$E,match($A695,Systems!$A:$A,),match(Systems!$C$2,Systems!$2:$2,))&amp;"]",)</f>
        <v>Des Arc</v>
      </c>
      <c r="C695" s="144">
        <f t="array" ref="C695">round((F695-average(I695,L695,O695,R695,U695))*X695+if($B695=$H695,0,iferror(average(vlookup({$H695,$K695,$N695,$Q695,$T695},$B:$D,column(B$1),0)),index(C:C,match($H695,$B:$B,)))),3)</f>
        <v>496.566</v>
      </c>
      <c r="D695" s="144">
        <f t="array" ref="D695">round((G695-average(J695,M695,P695,S695,V695))*Y695+if($B695=$H695,0,iferror(average(vlookup({$H695,$K695,$N695,$Q695,$T695},$B:$D,column(C$1),0)),index(D:D,match($H695,$B:$B,)))),3)</f>
        <v>-83.542</v>
      </c>
      <c r="E695" s="145">
        <v>2764.0</v>
      </c>
      <c r="F695" s="146">
        <v>1001.865</v>
      </c>
      <c r="G695" s="146">
        <v>458.819</v>
      </c>
      <c r="H695" s="147" t="s">
        <v>404</v>
      </c>
      <c r="I695" s="146">
        <v>688.449</v>
      </c>
      <c r="J695" s="146">
        <v>406.09</v>
      </c>
      <c r="K695" s="148"/>
      <c r="L695" s="149"/>
      <c r="M695" s="149"/>
      <c r="N695" s="148"/>
      <c r="O695" s="149"/>
      <c r="P695" s="149"/>
      <c r="Q695" s="148"/>
      <c r="R695" s="149"/>
      <c r="S695" s="149"/>
      <c r="T695" s="148"/>
      <c r="U695" s="149"/>
      <c r="V695" s="149"/>
      <c r="W695" s="149"/>
      <c r="X695" s="150">
        <f t="shared" si="1"/>
        <v>1.584367573</v>
      </c>
      <c r="Y695" s="150">
        <f t="shared" si="2"/>
        <v>-1.584367573</v>
      </c>
    </row>
    <row r="696" ht="15.75" customHeight="1">
      <c r="A696" s="119">
        <v>695.0</v>
      </c>
      <c r="B696" s="143" t="str">
        <f t="array" ref="B696">index(Systems!$A:$E,match($A696,Systems!$A:$A,),match(B$1,Systems!$2:$2,))&amp;if(not(isblank(index(Systems!$A:$E,match($A696,Systems!$A:$A,),match(Systems!$C$2,Systems!$2:$2,))))," ["&amp;index(Systems!$A:$E,match($A696,Systems!$A:$A,),match(Systems!$C$2,Systems!$2:$2,))&amp;"]",)</f>
        <v>Deschenes</v>
      </c>
      <c r="C696" s="144">
        <f t="array" ref="C696">round((F696-average(I696,L696,O696,R696,U696))*X696+if($B696=$H696,0,iferror(average(vlookup({$H696,$K696,$N696,$Q696,$T696},$B:$D,column(B$1),0)),index(C:C,match($H696,$B:$B,)))),3)</f>
        <v>-87.116</v>
      </c>
      <c r="D696" s="144">
        <f t="array" ref="D696">round((G696-average(J696,M696,P696,S696,V696))*Y696+if($B696=$H696,0,iferror(average(vlookup({$H696,$K696,$N696,$Q696,$T696},$B:$D,column(C$1),0)),index(D:D,match($H696,$B:$B,)))),3)</f>
        <v>-297.592</v>
      </c>
      <c r="E696" s="145">
        <v>2764.0</v>
      </c>
      <c r="F696" s="146">
        <v>633.464</v>
      </c>
      <c r="G696" s="146">
        <v>593.92</v>
      </c>
      <c r="H696" s="147" t="s">
        <v>404</v>
      </c>
      <c r="I696" s="146">
        <v>688.449</v>
      </c>
      <c r="J696" s="146">
        <v>406.09</v>
      </c>
      <c r="K696" s="148"/>
      <c r="L696" s="149"/>
      <c r="M696" s="149"/>
      <c r="N696" s="148"/>
      <c r="O696" s="149"/>
      <c r="P696" s="149"/>
      <c r="Q696" s="148"/>
      <c r="R696" s="149"/>
      <c r="S696" s="149"/>
      <c r="T696" s="148"/>
      <c r="U696" s="149"/>
      <c r="V696" s="149"/>
      <c r="W696" s="149"/>
      <c r="X696" s="150">
        <f t="shared" si="1"/>
        <v>1.584367573</v>
      </c>
      <c r="Y696" s="150">
        <f t="shared" si="2"/>
        <v>-1.584367573</v>
      </c>
    </row>
    <row r="697" ht="15.75" customHeight="1">
      <c r="A697" s="119">
        <v>696.0</v>
      </c>
      <c r="B697" s="143" t="str">
        <f t="array" ref="B697">index(Systems!$A:$E,match($A697,Systems!$A:$A,),match(B$1,Systems!$2:$2,))&amp;if(not(isblank(index(Systems!$A:$E,match($A697,Systems!$A:$A,),match(Systems!$C$2,Systems!$2:$2,))))," ["&amp;index(Systems!$A:$E,match($A697,Systems!$A:$A,),match(Systems!$C$2,Systems!$2:$2,))&amp;"]",)</f>
        <v>Deshler</v>
      </c>
      <c r="C697" s="144">
        <f t="array" ref="C697">round((F697-average(I697,L697,O697,R697,U697))*X697+if($B697=$H697,0,iferror(average(vlookup({$H697,$K697,$N697,$Q697,$T697},$B:$D,column(B$1),0)),index(C:C,match($H697,$B:$B,)))),3)</f>
        <v>215.065</v>
      </c>
      <c r="D697" s="144">
        <f t="array" ref="D697">round((G697-average(J697,M697,P697,S697,V697))*Y697+if($B697=$H697,0,iferror(average(vlookup({$H697,$K697,$N697,$Q697,$T697},$B:$D,column(C$1),0)),index(D:D,match($H697,$B:$B,)))),3)</f>
        <v>74.397</v>
      </c>
      <c r="E697" s="145">
        <v>2764.0</v>
      </c>
      <c r="F697" s="146">
        <v>824.191</v>
      </c>
      <c r="G697" s="146">
        <v>359.133</v>
      </c>
      <c r="H697" s="147" t="s">
        <v>404</v>
      </c>
      <c r="I697" s="146">
        <v>688.449</v>
      </c>
      <c r="J697" s="146">
        <v>406.09</v>
      </c>
      <c r="K697" s="148"/>
      <c r="L697" s="149"/>
      <c r="M697" s="149"/>
      <c r="N697" s="148"/>
      <c r="O697" s="149"/>
      <c r="P697" s="149"/>
      <c r="Q697" s="148"/>
      <c r="R697" s="149"/>
      <c r="S697" s="149"/>
      <c r="T697" s="148"/>
      <c r="U697" s="149"/>
      <c r="V697" s="149"/>
      <c r="W697" s="149"/>
      <c r="X697" s="150">
        <f t="shared" si="1"/>
        <v>1.584367573</v>
      </c>
      <c r="Y697" s="150">
        <f t="shared" si="2"/>
        <v>-1.584367573</v>
      </c>
    </row>
    <row r="698" ht="15.75" customHeight="1">
      <c r="A698" s="119">
        <v>697.0</v>
      </c>
      <c r="B698" s="143" t="str">
        <f t="array" ref="B698">index(Systems!$A:$E,match($A698,Systems!$A:$A,),match(B$1,Systems!$2:$2,))&amp;if(not(isblank(index(Systems!$A:$E,match($A698,Systems!$A:$A,),match(Systems!$C$2,Systems!$2:$2,))))," ["&amp;index(Systems!$A:$E,match($A698,Systems!$A:$A,),match(Systems!$C$2,Systems!$2:$2,))&amp;"]",)</f>
        <v>Desolate Plains</v>
      </c>
      <c r="C698" s="144">
        <f t="array" ref="C698">round((F698-average(I698,L698,O698,R698,U698))*X698+if($B698=$H698,0,iferror(average(vlookup({$H698,$K698,$N698,$Q698,$T698},$B:$D,column(B$1),0)),index(C:C,match($H698,$B:$B,)))),3)</f>
        <v>207.01</v>
      </c>
      <c r="D698" s="144">
        <f t="array" ref="D698">round((G698-average(J698,M698,P698,S698,V698))*Y698+if($B698=$H698,0,iferror(average(vlookup({$H698,$K698,$N698,$Q698,$T698},$B:$D,column(C$1),0)),index(D:D,match($H698,$B:$B,)))),3)</f>
        <v>-361.318</v>
      </c>
      <c r="E698" s="145">
        <v>2764.0</v>
      </c>
      <c r="F698" s="146">
        <v>819.107</v>
      </c>
      <c r="G698" s="146">
        <v>634.142</v>
      </c>
      <c r="H698" s="147" t="s">
        <v>404</v>
      </c>
      <c r="I698" s="146">
        <v>688.449</v>
      </c>
      <c r="J698" s="146">
        <v>406.09</v>
      </c>
      <c r="K698" s="148"/>
      <c r="L698" s="149"/>
      <c r="M698" s="149"/>
      <c r="N698" s="148"/>
      <c r="O698" s="149"/>
      <c r="P698" s="149"/>
      <c r="Q698" s="148"/>
      <c r="R698" s="149"/>
      <c r="S698" s="149"/>
      <c r="T698" s="148"/>
      <c r="U698" s="149"/>
      <c r="V698" s="149"/>
      <c r="W698" s="149"/>
      <c r="X698" s="150">
        <f t="shared" si="1"/>
        <v>1.584367573</v>
      </c>
      <c r="Y698" s="150">
        <f t="shared" si="2"/>
        <v>-1.584367573</v>
      </c>
    </row>
    <row r="699" ht="15.75" customHeight="1">
      <c r="A699" s="119">
        <v>698.0</v>
      </c>
      <c r="B699" s="143" t="str">
        <f t="array" ref="B699">index(Systems!$A:$E,match($A699,Systems!$A:$A,),match(B$1,Systems!$2:$2,))&amp;if(not(isblank(index(Systems!$A:$E,match($A699,Systems!$A:$A,),match(Systems!$C$2,Systems!$2:$2,))))," ["&amp;index(Systems!$A:$E,match($A699,Systems!$A:$A,),match(Systems!$C$2,Systems!$2:$2,))&amp;"]",)</f>
        <v>Detroit</v>
      </c>
      <c r="C699" s="144">
        <f t="array" ref="C699">round((F699-average(I699,L699,O699,R699,U699))*X699+if($B699=$H699,0,iferror(average(vlookup({$H699,$K699,$N699,$Q699,$T699},$B:$D,column(B$1),0)),index(C:C,match($H699,$B:$B,)))),3)</f>
        <v>19.15</v>
      </c>
      <c r="D699" s="144">
        <f t="array" ref="D699">round((G699-average(J699,M699,P699,S699,V699))*Y699+if($B699=$H699,0,iferror(average(vlookup({$H699,$K699,$N699,$Q699,$T699},$B:$D,column(C$1),0)),index(D:D,match($H699,$B:$B,)))),3)</f>
        <v>-452.551</v>
      </c>
      <c r="E699" s="145">
        <v>2764.0</v>
      </c>
      <c r="F699" s="146">
        <v>700.536</v>
      </c>
      <c r="G699" s="146">
        <v>691.725</v>
      </c>
      <c r="H699" s="147" t="s">
        <v>404</v>
      </c>
      <c r="I699" s="146">
        <v>688.449</v>
      </c>
      <c r="J699" s="146">
        <v>406.09</v>
      </c>
      <c r="K699" s="148"/>
      <c r="L699" s="149"/>
      <c r="M699" s="149"/>
      <c r="N699" s="148"/>
      <c r="O699" s="149"/>
      <c r="P699" s="149"/>
      <c r="Q699" s="148"/>
      <c r="R699" s="149"/>
      <c r="S699" s="149"/>
      <c r="T699" s="148"/>
      <c r="U699" s="149"/>
      <c r="V699" s="149"/>
      <c r="W699" s="149"/>
      <c r="X699" s="150">
        <f t="shared" si="1"/>
        <v>1.584367573</v>
      </c>
      <c r="Y699" s="150">
        <f t="shared" si="2"/>
        <v>-1.584367573</v>
      </c>
    </row>
    <row r="700" ht="15.75" customHeight="1">
      <c r="A700" s="119">
        <v>699.0</v>
      </c>
      <c r="B700" s="143" t="str">
        <f t="array" ref="B700">index(Systems!$A:$E,match($A700,Systems!$A:$A,),match(B$1,Systems!$2:$2,))&amp;if(not(isblank(index(Systems!$A:$E,match($A700,Systems!$A:$A,),match(Systems!$C$2,Systems!$2:$2,))))," ["&amp;index(Systems!$A:$E,match($A700,Systems!$A:$A,),match(Systems!$C$2,Systems!$2:$2,))&amp;"]",)</f>
        <v>Devil's Breath</v>
      </c>
      <c r="C700" s="144">
        <f t="array" ref="C700">round((F700-average(I700,L700,O700,R700,U700))*X700+if($B700=$H700,0,iferror(average(vlookup({$H700,$K700,$N700,$Q700,$T700},$B:$D,column(B$1),0)),index(C:C,match($H700,$B:$B,)))),3)</f>
        <v>509.764</v>
      </c>
      <c r="D700" s="144">
        <f t="array" ref="D700">round((G700-average(J700,M700,P700,S700,V700))*Y700+if($B700=$H700,0,iferror(average(vlookup({$H700,$K700,$N700,$Q700,$T700},$B:$D,column(C$1),0)),index(D:D,match($H700,$B:$B,)))),3)</f>
        <v>226.297</v>
      </c>
      <c r="E700" s="145">
        <v>2764.0</v>
      </c>
      <c r="F700" s="146">
        <v>1010.195</v>
      </c>
      <c r="G700" s="146">
        <v>263.259</v>
      </c>
      <c r="H700" s="147" t="s">
        <v>404</v>
      </c>
      <c r="I700" s="146">
        <v>688.449</v>
      </c>
      <c r="J700" s="146">
        <v>406.09</v>
      </c>
      <c r="K700" s="148"/>
      <c r="L700" s="149"/>
      <c r="M700" s="149"/>
      <c r="N700" s="148"/>
      <c r="O700" s="149"/>
      <c r="P700" s="149"/>
      <c r="Q700" s="148"/>
      <c r="R700" s="149"/>
      <c r="S700" s="149"/>
      <c r="T700" s="148"/>
      <c r="U700" s="149"/>
      <c r="V700" s="149"/>
      <c r="W700" s="149"/>
      <c r="X700" s="150">
        <f t="shared" si="1"/>
        <v>1.584367573</v>
      </c>
      <c r="Y700" s="150">
        <f t="shared" si="2"/>
        <v>-1.584367573</v>
      </c>
    </row>
    <row r="701" ht="15.75" customHeight="1">
      <c r="A701" s="119">
        <v>700.0</v>
      </c>
      <c r="B701" s="143" t="str">
        <f t="array" ref="B701">index(Systems!$A:$E,match($A701,Systems!$A:$A,),match(B$1,Systems!$2:$2,))&amp;if(not(isblank(index(Systems!$A:$E,match($A701,Systems!$A:$A,),match(Systems!$C$2,Systems!$2:$2,))))," ["&amp;index(Systems!$A:$E,match($A701,Systems!$A:$A,),match(Systems!$C$2,Systems!$2:$2,))&amp;"]",)</f>
        <v>Devil's Rock</v>
      </c>
      <c r="C701" s="144">
        <f t="array" ref="C701">round((F701-average(I701,L701,O701,R701,U701))*X701+if($B701=$H701,0,iferror(average(vlookup({$H701,$K701,$N701,$Q701,$T701},$B:$D,column(B$1),0)),index(C:C,match($H701,$B:$B,)))),3)</f>
        <v>-36.193</v>
      </c>
      <c r="D701" s="144">
        <f t="array" ref="D701">round((G701-average(J701,M701,P701,S701,V701))*Y701+if($B701=$H701,0,iferror(average(vlookup({$H701,$K701,$N701,$Q701,$T701},$B:$D,column(C$1),0)),index(D:D,match($H701,$B:$B,)))),3)</f>
        <v>-15.302</v>
      </c>
      <c r="E701" s="145">
        <v>2764.0</v>
      </c>
      <c r="F701" s="146">
        <v>665.605</v>
      </c>
      <c r="G701" s="146">
        <v>415.748</v>
      </c>
      <c r="H701" s="147" t="s">
        <v>404</v>
      </c>
      <c r="I701" s="146">
        <v>688.449</v>
      </c>
      <c r="J701" s="146">
        <v>406.09</v>
      </c>
      <c r="K701" s="148"/>
      <c r="L701" s="149"/>
      <c r="M701" s="149"/>
      <c r="N701" s="148"/>
      <c r="O701" s="149"/>
      <c r="P701" s="149"/>
      <c r="Q701" s="148"/>
      <c r="R701" s="149"/>
      <c r="S701" s="149"/>
      <c r="T701" s="148"/>
      <c r="U701" s="149"/>
      <c r="V701" s="149"/>
      <c r="W701" s="149"/>
      <c r="X701" s="150">
        <f t="shared" si="1"/>
        <v>1.584367573</v>
      </c>
      <c r="Y701" s="150">
        <f t="shared" si="2"/>
        <v>-1.584367573</v>
      </c>
    </row>
    <row r="702" ht="15.75" customHeight="1">
      <c r="A702" s="119">
        <v>701.0</v>
      </c>
      <c r="B702" s="143" t="str">
        <f t="array" ref="B702">index(Systems!$A:$E,match($A702,Systems!$A:$A,),match(B$1,Systems!$2:$2,))&amp;if(not(isblank(index(Systems!$A:$E,match($A702,Systems!$A:$A,),match(Systems!$C$2,Systems!$2:$2,))))," ["&amp;index(Systems!$A:$E,match($A702,Systems!$A:$A,),match(Systems!$C$2,Systems!$2:$2,))&amp;"]",)</f>
        <v>Devin</v>
      </c>
      <c r="C702" s="144">
        <f t="array" ref="C702">round((F702-average(I702,L702,O702,R702,U702))*X702+if($B702=$H702,0,iferror(average(vlookup({$H702,$K702,$N702,$Q702,$T702},$B:$D,column(B$1),0)),index(C:C,match($H702,$B:$B,)))),3)</f>
        <v>-110.627</v>
      </c>
      <c r="D702" s="144">
        <f t="array" ref="D702">round((G702-average(J702,M702,P702,S702,V702))*Y702+if($B702=$H702,0,iferror(average(vlookup({$H702,$K702,$N702,$Q702,$T702},$B:$D,column(C$1),0)),index(D:D,match($H702,$B:$B,)))),3)</f>
        <v>333.924</v>
      </c>
      <c r="E702" s="145">
        <v>2764.0</v>
      </c>
      <c r="F702" s="146">
        <v>618.625</v>
      </c>
      <c r="G702" s="146">
        <v>195.328</v>
      </c>
      <c r="H702" s="147" t="s">
        <v>404</v>
      </c>
      <c r="I702" s="146">
        <v>688.449</v>
      </c>
      <c r="J702" s="146">
        <v>406.09</v>
      </c>
      <c r="K702" s="148"/>
      <c r="L702" s="149"/>
      <c r="M702" s="149"/>
      <c r="N702" s="148"/>
      <c r="O702" s="149"/>
      <c r="P702" s="149"/>
      <c r="Q702" s="148"/>
      <c r="R702" s="149"/>
      <c r="S702" s="149"/>
      <c r="T702" s="148"/>
      <c r="U702" s="149"/>
      <c r="V702" s="149"/>
      <c r="W702" s="149"/>
      <c r="X702" s="150">
        <f t="shared" si="1"/>
        <v>1.584367573</v>
      </c>
      <c r="Y702" s="150">
        <f t="shared" si="2"/>
        <v>-1.584367573</v>
      </c>
    </row>
    <row r="703" ht="15.75" customHeight="1">
      <c r="A703" s="119">
        <v>702.0</v>
      </c>
      <c r="B703" s="143" t="str">
        <f t="array" ref="B703">index(Systems!$A:$E,match($A703,Systems!$A:$A,),match(B$1,Systems!$2:$2,))&amp;if(not(isblank(index(Systems!$A:$E,match($A703,Systems!$A:$A,),match(Systems!$C$2,Systems!$2:$2,))))," ["&amp;index(Systems!$A:$E,match($A703,Systems!$A:$A,),match(Systems!$C$2,Systems!$2:$2,))&amp;"]",)</f>
        <v>Deweidewd</v>
      </c>
      <c r="C703" s="144">
        <f t="array" ref="C703">round((F703-average(I703,L703,O703,R703,U703))*X703+if($B703=$H703,0,iferror(average(vlookup({$H703,$K703,$N703,$Q703,$T703},$B:$D,column(B$1),0)),index(C:C,match($H703,$B:$B,)))),3)</f>
        <v>-107.279</v>
      </c>
      <c r="D703" s="144">
        <f t="array" ref="D703">round((G703-average(J703,M703,P703,S703,V703))*Y703+if($B703=$H703,0,iferror(average(vlookup({$H703,$K703,$N703,$Q703,$T703},$B:$D,column(C$1),0)),index(D:D,match($H703,$B:$B,)))),3)</f>
        <v>283.248</v>
      </c>
      <c r="E703" s="145">
        <v>2764.0</v>
      </c>
      <c r="F703" s="146">
        <v>620.738</v>
      </c>
      <c r="G703" s="146">
        <v>227.313</v>
      </c>
      <c r="H703" s="147" t="s">
        <v>404</v>
      </c>
      <c r="I703" s="146">
        <v>688.449</v>
      </c>
      <c r="J703" s="146">
        <v>406.09</v>
      </c>
      <c r="K703" s="148"/>
      <c r="L703" s="149"/>
      <c r="M703" s="149"/>
      <c r="N703" s="148"/>
      <c r="O703" s="149"/>
      <c r="P703" s="149"/>
      <c r="Q703" s="148"/>
      <c r="R703" s="149"/>
      <c r="S703" s="149"/>
      <c r="T703" s="148"/>
      <c r="U703" s="149"/>
      <c r="V703" s="149"/>
      <c r="W703" s="149"/>
      <c r="X703" s="150">
        <f t="shared" si="1"/>
        <v>1.584367573</v>
      </c>
      <c r="Y703" s="150">
        <f t="shared" si="2"/>
        <v>-1.584367573</v>
      </c>
    </row>
    <row r="704" ht="15.75" customHeight="1">
      <c r="A704" s="119">
        <v>703.0</v>
      </c>
      <c r="B704" s="143" t="str">
        <f t="array" ref="B704">index(Systems!$A:$E,match($A704,Systems!$A:$A,),match(B$1,Systems!$2:$2,))&amp;if(not(isblank(index(Systems!$A:$E,match($A704,Systems!$A:$A,),match(Systems!$C$2,Systems!$2:$2,))))," ["&amp;index(Systems!$A:$E,match($A704,Systems!$A:$A,),match(Systems!$C$2,Systems!$2:$2,))&amp;"]",)</f>
        <v>DeWitt</v>
      </c>
      <c r="C704" s="144">
        <f t="array" ref="C704">round((F704-average(I704,L704,O704,R704,U704))*X704+if($B704=$H704,0,iferror(average(vlookup({$H704,$K704,$N704,$Q704,$T704},$B:$D,column(B$1),0)),index(C:C,match($H704,$B:$B,)))),3)</f>
        <v>257.715</v>
      </c>
      <c r="D704" s="144">
        <f t="array" ref="D704">round((G704-average(J704,M704,P704,S704,V704))*Y704+if($B704=$H704,0,iferror(average(vlookup({$H704,$K704,$N704,$Q704,$T704},$B:$D,column(C$1),0)),index(D:D,match($H704,$B:$B,)))),3)</f>
        <v>-21.763</v>
      </c>
      <c r="E704" s="145">
        <v>2764.0</v>
      </c>
      <c r="F704" s="146">
        <v>851.11</v>
      </c>
      <c r="G704" s="146">
        <v>419.826</v>
      </c>
      <c r="H704" s="147" t="s">
        <v>404</v>
      </c>
      <c r="I704" s="146">
        <v>688.449</v>
      </c>
      <c r="J704" s="146">
        <v>406.09</v>
      </c>
      <c r="K704" s="148"/>
      <c r="L704" s="149"/>
      <c r="M704" s="149"/>
      <c r="N704" s="148"/>
      <c r="O704" s="149"/>
      <c r="P704" s="149"/>
      <c r="Q704" s="148"/>
      <c r="R704" s="149"/>
      <c r="S704" s="149"/>
      <c r="T704" s="148"/>
      <c r="U704" s="149"/>
      <c r="V704" s="149"/>
      <c r="W704" s="149"/>
      <c r="X704" s="150">
        <f t="shared" si="1"/>
        <v>1.584367573</v>
      </c>
      <c r="Y704" s="150">
        <f t="shared" si="2"/>
        <v>-1.584367573</v>
      </c>
    </row>
    <row r="705" ht="15.75" customHeight="1">
      <c r="A705" s="119">
        <v>704.0</v>
      </c>
      <c r="B705" s="143" t="str">
        <f t="array" ref="B705">index(Systems!$A:$E,match($A705,Systems!$A:$A,),match(B$1,Systems!$2:$2,))&amp;if(not(isblank(index(Systems!$A:$E,match($A705,Systems!$A:$A,),match(Systems!$C$2,Systems!$2:$2,))))," ["&amp;index(Systems!$A:$E,match($A705,Systems!$A:$A,),match(Systems!$C$2,Systems!$2:$2,))&amp;"]",)</f>
        <v>Dhaulgiri</v>
      </c>
      <c r="C705" s="144">
        <f t="array" ref="C705">round((F705-average(I705,L705,O705,R705,U705))*X705+if($B705=$H705,0,iferror(average(vlookup({$H705,$K705,$N705,$Q705,$T705},$B:$D,column(B$1),0)),index(C:C,match($H705,$B:$B,)))),3)</f>
        <v>137.384</v>
      </c>
      <c r="D705" s="144">
        <f t="array" ref="D705">round((G705-average(J705,M705,P705,S705,V705))*Y705+if($B705=$H705,0,iferror(average(vlookup({$H705,$K705,$N705,$Q705,$T705},$B:$D,column(C$1),0)),index(D:D,match($H705,$B:$B,)))),3)</f>
        <v>-279.604</v>
      </c>
      <c r="E705" s="145">
        <v>2764.0</v>
      </c>
      <c r="F705" s="146">
        <v>775.161</v>
      </c>
      <c r="G705" s="146">
        <v>582.567</v>
      </c>
      <c r="H705" s="147" t="s">
        <v>404</v>
      </c>
      <c r="I705" s="146">
        <v>688.449</v>
      </c>
      <c r="J705" s="146">
        <v>406.09</v>
      </c>
      <c r="K705" s="148"/>
      <c r="L705" s="149"/>
      <c r="M705" s="149"/>
      <c r="N705" s="148"/>
      <c r="O705" s="149"/>
      <c r="P705" s="149"/>
      <c r="Q705" s="148"/>
      <c r="R705" s="149"/>
      <c r="S705" s="149"/>
      <c r="T705" s="148"/>
      <c r="U705" s="149"/>
      <c r="V705" s="149"/>
      <c r="W705" s="149"/>
      <c r="X705" s="150">
        <f t="shared" si="1"/>
        <v>1.584367573</v>
      </c>
      <c r="Y705" s="150">
        <f t="shared" si="2"/>
        <v>-1.584367573</v>
      </c>
    </row>
    <row r="706" ht="15.75" customHeight="1">
      <c r="A706" s="119">
        <v>705.0</v>
      </c>
      <c r="B706" s="143" t="str">
        <f t="array" ref="B706">index(Systems!$A:$E,match($A706,Systems!$A:$A,),match(B$1,Systems!$2:$2,))&amp;if(not(isblank(index(Systems!$A:$E,match($A706,Systems!$A:$A,),match(Systems!$C$2,Systems!$2:$2,))))," ["&amp;index(Systems!$A:$E,match($A706,Systems!$A:$A,),match(Systems!$C$2,Systems!$2:$2,))&amp;"]",)</f>
        <v>Diamantina</v>
      </c>
      <c r="C706" s="144">
        <f t="array" ref="C706">round((F706-average(I706,L706,O706,R706,U706))*X706+if($B706=$H706,0,iferror(average(vlookup({$H706,$K706,$N706,$Q706,$T706},$B:$D,column(B$1),0)),index(C:C,match($H706,$B:$B,)))),3)</f>
        <v>-314.895</v>
      </c>
      <c r="D706" s="144">
        <f t="array" ref="D706">round((G706-average(J706,M706,P706,S706,V706))*Y706+if($B706=$H706,0,iferror(average(vlookup({$H706,$K706,$N706,$Q706,$T706},$B:$D,column(C$1),0)),index(D:D,match($H706,$B:$B,)))),3)</f>
        <v>-99.56</v>
      </c>
      <c r="E706" s="145">
        <v>2764.0</v>
      </c>
      <c r="F706" s="146">
        <v>489.698</v>
      </c>
      <c r="G706" s="146">
        <v>468.929</v>
      </c>
      <c r="H706" s="147" t="s">
        <v>404</v>
      </c>
      <c r="I706" s="146">
        <v>688.449</v>
      </c>
      <c r="J706" s="146">
        <v>406.09</v>
      </c>
      <c r="K706" s="148"/>
      <c r="L706" s="149"/>
      <c r="M706" s="149"/>
      <c r="N706" s="148"/>
      <c r="O706" s="149"/>
      <c r="P706" s="149"/>
      <c r="Q706" s="148"/>
      <c r="R706" s="149"/>
      <c r="S706" s="149"/>
      <c r="T706" s="148"/>
      <c r="U706" s="149"/>
      <c r="V706" s="149"/>
      <c r="W706" s="149"/>
      <c r="X706" s="150">
        <f t="shared" si="1"/>
        <v>1.584367573</v>
      </c>
      <c r="Y706" s="150">
        <f t="shared" si="2"/>
        <v>-1.584367573</v>
      </c>
    </row>
    <row r="707" ht="15.75" customHeight="1">
      <c r="A707" s="119">
        <v>706.0</v>
      </c>
      <c r="B707" s="143" t="str">
        <f t="array" ref="B707">index(Systems!$A:$E,match($A707,Systems!$A:$A,),match(B$1,Systems!$2:$2,))&amp;if(not(isblank(index(Systems!$A:$E,match($A707,Systems!$A:$A,),match(Systems!$C$2,Systems!$2:$2,))))," ["&amp;index(Systems!$A:$E,match($A707,Systems!$A:$A,),match(Systems!$C$2,Systems!$2:$2,))&amp;"]",)</f>
        <v>Diass</v>
      </c>
      <c r="C707" s="144">
        <f t="array" ref="C707">round((F707-average(I707,L707,O707,R707,U707))*X707+if($B707=$H707,0,iferror(average(vlookup({$H707,$K707,$N707,$Q707,$T707},$B:$D,column(B$1),0)),index(C:C,match($H707,$B:$B,)))),3)</f>
        <v>-171.376</v>
      </c>
      <c r="D707" s="144">
        <f t="array" ref="D707">round((G707-average(J707,M707,P707,S707,V707))*Y707+if($B707=$H707,0,iferror(average(vlookup({$H707,$K707,$N707,$Q707,$T707},$B:$D,column(C$1),0)),index(D:D,match($H707,$B:$B,)))),3)</f>
        <v>-256.954</v>
      </c>
      <c r="E707" s="145">
        <v>2764.0</v>
      </c>
      <c r="F707" s="146">
        <v>580.282</v>
      </c>
      <c r="G707" s="146">
        <v>568.271</v>
      </c>
      <c r="H707" s="147" t="s">
        <v>404</v>
      </c>
      <c r="I707" s="146">
        <v>688.449</v>
      </c>
      <c r="J707" s="146">
        <v>406.09</v>
      </c>
      <c r="K707" s="148"/>
      <c r="L707" s="149"/>
      <c r="M707" s="149"/>
      <c r="N707" s="148"/>
      <c r="O707" s="149"/>
      <c r="P707" s="149"/>
      <c r="Q707" s="148"/>
      <c r="R707" s="149"/>
      <c r="S707" s="149"/>
      <c r="T707" s="148"/>
      <c r="U707" s="149"/>
      <c r="V707" s="149"/>
      <c r="W707" s="149"/>
      <c r="X707" s="150">
        <f t="shared" si="1"/>
        <v>1.584367573</v>
      </c>
      <c r="Y707" s="150">
        <f t="shared" si="2"/>
        <v>-1.584367573</v>
      </c>
    </row>
    <row r="708" ht="15.75" customHeight="1">
      <c r="A708" s="119">
        <v>707.0</v>
      </c>
      <c r="B708" s="143" t="str">
        <f t="array" ref="B708">index(Systems!$A:$E,match($A708,Systems!$A:$A,),match(B$1,Systems!$2:$2,))&amp;if(not(isblank(index(Systems!$A:$E,match($A708,Systems!$A:$A,),match(Systems!$C$2,Systems!$2:$2,))))," ["&amp;index(Systems!$A:$E,match($A708,Systems!$A:$A,),match(Systems!$C$2,Systems!$2:$2,))&amp;"]",)</f>
        <v>Diboll</v>
      </c>
      <c r="C708" s="144">
        <f t="array" ref="C708">round((F708-average(I708,L708,O708,R708,U708))*X708+if($B708=$H708,0,iferror(average(vlookup({$H708,$K708,$N708,$Q708,$T708},$B:$D,column(B$1),0)),index(C:C,match($H708,$B:$B,)))),3)</f>
        <v>475.359</v>
      </c>
      <c r="D708" s="144">
        <f t="array" ref="D708">round((G708-average(J708,M708,P708,S708,V708))*Y708+if($B708=$H708,0,iferror(average(vlookup({$H708,$K708,$N708,$Q708,$T708},$B:$D,column(C$1),0)),index(D:D,match($H708,$B:$B,)))),3)</f>
        <v>67.163</v>
      </c>
      <c r="E708" s="145">
        <v>2764.0</v>
      </c>
      <c r="F708" s="146">
        <v>988.48</v>
      </c>
      <c r="G708" s="146">
        <v>363.699</v>
      </c>
      <c r="H708" s="147" t="s">
        <v>404</v>
      </c>
      <c r="I708" s="146">
        <v>688.449</v>
      </c>
      <c r="J708" s="146">
        <v>406.09</v>
      </c>
      <c r="K708" s="148"/>
      <c r="L708" s="149"/>
      <c r="M708" s="149"/>
      <c r="N708" s="148"/>
      <c r="O708" s="149"/>
      <c r="P708" s="149"/>
      <c r="Q708" s="148"/>
      <c r="R708" s="149"/>
      <c r="S708" s="149"/>
      <c r="T708" s="148"/>
      <c r="U708" s="149"/>
      <c r="V708" s="149"/>
      <c r="W708" s="149"/>
      <c r="X708" s="150">
        <f t="shared" si="1"/>
        <v>1.584367573</v>
      </c>
      <c r="Y708" s="150">
        <f t="shared" si="2"/>
        <v>-1.584367573</v>
      </c>
    </row>
    <row r="709" ht="15.75" customHeight="1">
      <c r="A709" s="119">
        <v>708.0</v>
      </c>
      <c r="B709" s="143" t="str">
        <f t="array" ref="B709">index(Systems!$A:$E,match($A709,Systems!$A:$A,),match(B$1,Systems!$2:$2,))&amp;if(not(isblank(index(Systems!$A:$E,match($A709,Systems!$A:$A,),match(Systems!$C$2,Systems!$2:$2,))))," ["&amp;index(Systems!$A:$E,match($A709,Systems!$A:$A,),match(Systems!$C$2,Systems!$2:$2,))&amp;"]",)</f>
        <v>Dicallus</v>
      </c>
      <c r="C709" s="144">
        <f t="array" ref="C709">round((F709-average(I709,L709,O709,R709,U709))*X709+if($B709=$H709,0,iferror(average(vlookup({$H709,$K709,$N709,$Q709,$T709},$B:$D,column(B$1),0)),index(C:C,match($H709,$B:$B,)))),3)</f>
        <v>342.136</v>
      </c>
      <c r="D709" s="144">
        <f t="array" ref="D709">round((G709-average(J709,M709,P709,S709,V709))*Y709+if($B709=$H709,0,iferror(average(vlookup({$H709,$K709,$N709,$Q709,$T709},$B:$D,column(C$1),0)),index(D:D,match($H709,$B:$B,)))),3)</f>
        <v>-373.166</v>
      </c>
      <c r="E709" s="145">
        <v>2764.0</v>
      </c>
      <c r="F709" s="146">
        <v>904.394</v>
      </c>
      <c r="G709" s="146">
        <v>641.62</v>
      </c>
      <c r="H709" s="147" t="s">
        <v>404</v>
      </c>
      <c r="I709" s="146">
        <v>688.449</v>
      </c>
      <c r="J709" s="146">
        <v>406.09</v>
      </c>
      <c r="K709" s="148"/>
      <c r="L709" s="149"/>
      <c r="M709" s="149"/>
      <c r="N709" s="148"/>
      <c r="O709" s="149"/>
      <c r="P709" s="149"/>
      <c r="Q709" s="148"/>
      <c r="R709" s="149"/>
      <c r="S709" s="149"/>
      <c r="T709" s="148"/>
      <c r="U709" s="149"/>
      <c r="V709" s="149"/>
      <c r="W709" s="149"/>
      <c r="X709" s="150">
        <f t="shared" si="1"/>
        <v>1.584367573</v>
      </c>
      <c r="Y709" s="150">
        <f t="shared" si="2"/>
        <v>-1.584367573</v>
      </c>
    </row>
    <row r="710" ht="15.75" customHeight="1">
      <c r="A710" s="119">
        <v>709.0</v>
      </c>
      <c r="B710" s="143" t="str">
        <f t="array" ref="B710">index(Systems!$A:$E,match($A710,Systems!$A:$A,),match(B$1,Systems!$2:$2,))&amp;if(not(isblank(index(Systems!$A:$E,match($A710,Systems!$A:$A,),match(Systems!$C$2,Systems!$2:$2,))))," ["&amp;index(Systems!$A:$E,match($A710,Systems!$A:$A,),match(Systems!$C$2,Systems!$2:$2,))&amp;"]",)</f>
        <v>Dichell</v>
      </c>
      <c r="C710" s="144">
        <f t="array" ref="C710">round((F710-average(I710,L710,O710,R710,U710))*X710+if($B710=$H710,0,iferror(average(vlookup({$H710,$K710,$N710,$Q710,$T710},$B:$D,column(B$1),0)),index(C:C,match($H710,$B:$B,)))),3)</f>
        <v>-267.351</v>
      </c>
      <c r="D710" s="144">
        <f t="array" ref="D710">round((G710-average(J710,M710,P710,S710,V710))*Y710+if($B710=$H710,0,iferror(average(vlookup({$H710,$K710,$N710,$Q710,$T710},$B:$D,column(C$1),0)),index(D:D,match($H710,$B:$B,)))),3)</f>
        <v>514.625</v>
      </c>
      <c r="E710" s="145">
        <v>2764.0</v>
      </c>
      <c r="F710" s="146">
        <v>519.706</v>
      </c>
      <c r="G710" s="146">
        <v>81.276</v>
      </c>
      <c r="H710" s="147" t="s">
        <v>404</v>
      </c>
      <c r="I710" s="146">
        <v>688.449</v>
      </c>
      <c r="J710" s="146">
        <v>406.09</v>
      </c>
      <c r="K710" s="148"/>
      <c r="L710" s="149"/>
      <c r="M710" s="149"/>
      <c r="N710" s="148"/>
      <c r="O710" s="149"/>
      <c r="P710" s="149"/>
      <c r="Q710" s="148"/>
      <c r="R710" s="149"/>
      <c r="S710" s="149"/>
      <c r="T710" s="148"/>
      <c r="U710" s="149"/>
      <c r="V710" s="149"/>
      <c r="W710" s="149"/>
      <c r="X710" s="150">
        <f t="shared" si="1"/>
        <v>1.584367573</v>
      </c>
      <c r="Y710" s="150">
        <f t="shared" si="2"/>
        <v>-1.584367573</v>
      </c>
    </row>
    <row r="711" ht="15.75" customHeight="1">
      <c r="A711" s="119">
        <v>710.0</v>
      </c>
      <c r="B711" s="143" t="str">
        <f t="array" ref="B711">index(Systems!$A:$E,match($A711,Systems!$A:$A,),match(B$1,Systems!$2:$2,))&amp;if(not(isblank(index(Systems!$A:$E,match($A711,Systems!$A:$A,),match(Systems!$C$2,Systems!$2:$2,))))," ["&amp;index(Systems!$A:$E,match($A711,Systems!$A:$A,),match(Systems!$C$2,Systems!$2:$2,))&amp;"]",)</f>
        <v>Dickinson</v>
      </c>
      <c r="C711" s="144">
        <f t="array" ref="C711">round((F711-average(I711,L711,O711,R711,U711))*X711+if($B711=$H711,0,iferror(average(vlookup({$H711,$K711,$N711,$Q711,$T711},$B:$D,column(B$1),0)),index(C:C,match($H711,$B:$B,)))),3)</f>
        <v>-146.598</v>
      </c>
      <c r="D711" s="144">
        <f t="array" ref="D711">round((G711-average(J711,M711,P711,S711,V711))*Y711+if($B711=$H711,0,iferror(average(vlookup({$H711,$K711,$N711,$Q711,$T711},$B:$D,column(C$1),0)),index(D:D,match($H711,$B:$B,)))),3)</f>
        <v>-112.742</v>
      </c>
      <c r="E711" s="145">
        <v>2764.0</v>
      </c>
      <c r="F711" s="146">
        <v>595.921</v>
      </c>
      <c r="G711" s="146">
        <v>477.249</v>
      </c>
      <c r="H711" s="147" t="s">
        <v>404</v>
      </c>
      <c r="I711" s="146">
        <v>688.449</v>
      </c>
      <c r="J711" s="146">
        <v>406.09</v>
      </c>
      <c r="K711" s="148"/>
      <c r="L711" s="149"/>
      <c r="M711" s="149"/>
      <c r="N711" s="148"/>
      <c r="O711" s="149"/>
      <c r="P711" s="149"/>
      <c r="Q711" s="148"/>
      <c r="R711" s="149"/>
      <c r="S711" s="149"/>
      <c r="T711" s="148"/>
      <c r="U711" s="149"/>
      <c r="V711" s="149"/>
      <c r="W711" s="149"/>
      <c r="X711" s="150">
        <f t="shared" si="1"/>
        <v>1.584367573</v>
      </c>
      <c r="Y711" s="150">
        <f t="shared" si="2"/>
        <v>-1.584367573</v>
      </c>
    </row>
    <row r="712" ht="15.75" customHeight="1">
      <c r="A712" s="119">
        <v>711.0</v>
      </c>
      <c r="B712" s="143" t="str">
        <f t="array" ref="B712">index(Systems!$A:$E,match($A712,Systems!$A:$A,),match(B$1,Systems!$2:$2,))&amp;if(not(isblank(index(Systems!$A:$E,match($A712,Systems!$A:$A,),match(Systems!$C$2,Systems!$2:$2,))))," ["&amp;index(Systems!$A:$E,match($A712,Systems!$A:$A,),match(Systems!$C$2,Systems!$2:$2,))&amp;"]",)</f>
        <v>Dicon</v>
      </c>
      <c r="C712" s="144">
        <f t="array" ref="C712">round((F712-average(I712,L712,O712,R712,U712))*X712+if($B712=$H712,0,iferror(average(vlookup({$H712,$K712,$N712,$Q712,$T712},$B:$D,column(B$1),0)),index(C:C,match($H712,$B:$B,)))),3)</f>
        <v>20.144</v>
      </c>
      <c r="D712" s="144">
        <f t="array" ref="D712">round((G712-average(J712,M712,P712,S712,V712))*Y712+if($B712=$H712,0,iferror(average(vlookup({$H712,$K712,$N712,$Q712,$T712},$B:$D,column(C$1),0)),index(D:D,match($H712,$B:$B,)))),3)</f>
        <v>-325.241</v>
      </c>
      <c r="E712" s="145">
        <v>2764.0</v>
      </c>
      <c r="F712" s="146">
        <v>701.163</v>
      </c>
      <c r="G712" s="146">
        <v>611.371</v>
      </c>
      <c r="H712" s="147" t="s">
        <v>404</v>
      </c>
      <c r="I712" s="146">
        <v>688.449</v>
      </c>
      <c r="J712" s="146">
        <v>406.09</v>
      </c>
      <c r="K712" s="148"/>
      <c r="L712" s="149"/>
      <c r="M712" s="149"/>
      <c r="N712" s="148"/>
      <c r="O712" s="149"/>
      <c r="P712" s="149"/>
      <c r="Q712" s="148"/>
      <c r="R712" s="149"/>
      <c r="S712" s="149"/>
      <c r="T712" s="148"/>
      <c r="U712" s="149"/>
      <c r="V712" s="149"/>
      <c r="W712" s="149"/>
      <c r="X712" s="150">
        <f t="shared" si="1"/>
        <v>1.584367573</v>
      </c>
      <c r="Y712" s="150">
        <f t="shared" si="2"/>
        <v>-1.584367573</v>
      </c>
    </row>
    <row r="713" ht="15.75" customHeight="1">
      <c r="A713" s="119">
        <v>712.0</v>
      </c>
      <c r="B713" s="143" t="str">
        <f t="array" ref="B713">index(Systems!$A:$E,match($A713,Systems!$A:$A,),match(B$1,Systems!$2:$2,))&amp;if(not(isblank(index(Systems!$A:$E,match($A713,Systems!$A:$A,),match(Systems!$C$2,Systems!$2:$2,))))," ["&amp;index(Systems!$A:$E,match($A713,Systems!$A:$A,),match(Systems!$C$2,Systems!$2:$2,))&amp;"]",)</f>
        <v>Die Moot</v>
      </c>
      <c r="C713" s="144">
        <f t="array" ref="C713">round((F713-average(I713,L713,O713,R713,U713))*X713+if($B713=$H713,0,iferror(average(vlookup({$H713,$K713,$N713,$Q713,$T713},$B:$D,column(B$1),0)),index(C:C,match($H713,$B:$B,)))),3)</f>
        <v>284.326</v>
      </c>
      <c r="D713" s="144">
        <f t="array" ref="D713">round((G713-average(J713,M713,P713,S713,V713))*Y713+if($B713=$H713,0,iferror(average(vlookup({$H713,$K713,$N713,$Q713,$T713},$B:$D,column(C$1),0)),index(D:D,match($H713,$B:$B,)))),3)</f>
        <v>-302.741</v>
      </c>
      <c r="E713" s="145">
        <v>2764.0</v>
      </c>
      <c r="F713" s="146">
        <v>867.906</v>
      </c>
      <c r="G713" s="146">
        <v>597.17</v>
      </c>
      <c r="H713" s="147" t="s">
        <v>404</v>
      </c>
      <c r="I713" s="146">
        <v>688.449</v>
      </c>
      <c r="J713" s="146">
        <v>406.09</v>
      </c>
      <c r="K713" s="148"/>
      <c r="L713" s="149"/>
      <c r="M713" s="149"/>
      <c r="N713" s="148"/>
      <c r="O713" s="149"/>
      <c r="P713" s="149"/>
      <c r="Q713" s="148"/>
      <c r="R713" s="149"/>
      <c r="S713" s="149"/>
      <c r="T713" s="148"/>
      <c r="U713" s="149"/>
      <c r="V713" s="149"/>
      <c r="W713" s="149"/>
      <c r="X713" s="150">
        <f t="shared" si="1"/>
        <v>1.584367573</v>
      </c>
      <c r="Y713" s="150">
        <f t="shared" si="2"/>
        <v>-1.584367573</v>
      </c>
    </row>
    <row r="714" ht="15.75" customHeight="1">
      <c r="A714" s="119">
        <v>713.0</v>
      </c>
      <c r="B714" s="143" t="str">
        <f t="array" ref="B714">index(Systems!$A:$E,match($A714,Systems!$A:$A,),match(B$1,Systems!$2:$2,))&amp;if(not(isblank(index(Systems!$A:$E,match($A714,Systems!$A:$A,),match(Systems!$C$2,Systems!$2:$2,))))," ["&amp;index(Systems!$A:$E,match($A714,Systems!$A:$A,),match(Systems!$C$2,Systems!$2:$2,))&amp;"]",)</f>
        <v>Diefenbaker</v>
      </c>
      <c r="C714" s="144">
        <f t="array" ref="C714">round((F714-average(I714,L714,O714,R714,U714))*X714+if($B714=$H714,0,iferror(average(vlookup({$H714,$K714,$N714,$Q714,$T714},$B:$D,column(B$1),0)),index(C:C,match($H714,$B:$B,)))),3)</f>
        <v>198.255</v>
      </c>
      <c r="D714" s="144">
        <f t="array" ref="D714">round((G714-average(J714,M714,P714,S714,V714))*Y714+if($B714=$H714,0,iferror(average(vlookup({$H714,$K714,$N714,$Q714,$T714},$B:$D,column(C$1),0)),index(D:D,match($H714,$B:$B,)))),3)</f>
        <v>-341.499</v>
      </c>
      <c r="E714" s="145">
        <v>2764.0</v>
      </c>
      <c r="F714" s="146">
        <v>813.581</v>
      </c>
      <c r="G714" s="146">
        <v>621.633</v>
      </c>
      <c r="H714" s="147" t="s">
        <v>404</v>
      </c>
      <c r="I714" s="146">
        <v>688.449</v>
      </c>
      <c r="J714" s="146">
        <v>406.09</v>
      </c>
      <c r="K714" s="148"/>
      <c r="L714" s="149"/>
      <c r="M714" s="149"/>
      <c r="N714" s="148"/>
      <c r="O714" s="149"/>
      <c r="P714" s="149"/>
      <c r="Q714" s="148"/>
      <c r="R714" s="149"/>
      <c r="S714" s="149"/>
      <c r="T714" s="148"/>
      <c r="U714" s="149"/>
      <c r="V714" s="149"/>
      <c r="W714" s="149"/>
      <c r="X714" s="150">
        <f t="shared" si="1"/>
        <v>1.584367573</v>
      </c>
      <c r="Y714" s="150">
        <f t="shared" si="2"/>
        <v>-1.584367573</v>
      </c>
    </row>
    <row r="715" ht="15.75" customHeight="1">
      <c r="A715" s="119">
        <v>714.0</v>
      </c>
      <c r="B715" s="143" t="str">
        <f t="array" ref="B715">index(Systems!$A:$E,match($A715,Systems!$A:$A,),match(B$1,Systems!$2:$2,))&amp;if(not(isblank(index(Systems!$A:$E,match($A715,Systems!$A:$A,),match(Systems!$C$2,Systems!$2:$2,))))," ["&amp;index(Systems!$A:$E,match($A715,Systems!$A:$A,),match(Systems!$C$2,Systems!$2:$2,))&amp;"]",)</f>
        <v>Dieron</v>
      </c>
      <c r="C715" s="144">
        <f t="array" ref="C715">round((F715-average(I715,L715,O715,R715,U715))*X715+if($B715=$H715,0,iferror(average(vlookup({$H715,$K715,$N715,$Q715,$T715},$B:$D,column(B$1),0)),index(C:C,match($H715,$B:$B,)))),3)</f>
        <v>12.201</v>
      </c>
      <c r="D715" s="144">
        <f t="array" ref="D715">round((G715-average(J715,M715,P715,S715,V715))*Y715+if($B715=$H715,0,iferror(average(vlookup({$H715,$K715,$N715,$Q715,$T715},$B:$D,column(C$1),0)),index(D:D,match($H715,$B:$B,)))),3)</f>
        <v>14.909</v>
      </c>
      <c r="E715" s="145">
        <v>2764.0</v>
      </c>
      <c r="F715" s="146">
        <v>696.15</v>
      </c>
      <c r="G715" s="146">
        <v>396.68</v>
      </c>
      <c r="H715" s="147" t="s">
        <v>404</v>
      </c>
      <c r="I715" s="146">
        <v>688.449</v>
      </c>
      <c r="J715" s="146">
        <v>406.09</v>
      </c>
      <c r="K715" s="148"/>
      <c r="L715" s="149"/>
      <c r="M715" s="149"/>
      <c r="N715" s="148"/>
      <c r="O715" s="149"/>
      <c r="P715" s="149"/>
      <c r="Q715" s="148"/>
      <c r="R715" s="149"/>
      <c r="S715" s="149"/>
      <c r="T715" s="148"/>
      <c r="U715" s="149"/>
      <c r="V715" s="149"/>
      <c r="W715" s="149"/>
      <c r="X715" s="150">
        <f t="shared" si="1"/>
        <v>1.584367573</v>
      </c>
      <c r="Y715" s="150">
        <f t="shared" si="2"/>
        <v>-1.584367573</v>
      </c>
    </row>
    <row r="716" ht="15.75" customHeight="1">
      <c r="A716" s="119">
        <v>715.0</v>
      </c>
      <c r="B716" s="143" t="str">
        <f t="array" ref="B716">index(Systems!$A:$E,match($A716,Systems!$A:$A,),match(B$1,Systems!$2:$2,))&amp;if(not(isblank(index(Systems!$A:$E,match($A716,Systems!$A:$A,),match(Systems!$C$2,Systems!$2:$2,))))," ["&amp;index(Systems!$A:$E,match($A716,Systems!$A:$A,),match(Systems!$C$2,Systems!$2:$2,))&amp;"]",)</f>
        <v>Dieudonné</v>
      </c>
      <c r="C716" s="144">
        <f t="array" ref="C716">round((F716-average(I716,L716,O716,R716,U716))*X716+if($B716=$H716,0,iferror(average(vlookup({$H716,$K716,$N716,$Q716,$T716},$B:$D,column(B$1),0)),index(C:C,match($H716,$B:$B,)))),3)</f>
        <v>-75.224</v>
      </c>
      <c r="D716" s="144">
        <f t="array" ref="D716">round((G716-average(J716,M716,P716,S716,V716))*Y716+if($B716=$H716,0,iferror(average(vlookup({$H716,$K716,$N716,$Q716,$T716},$B:$D,column(C$1),0)),index(D:D,match($H716,$B:$B,)))),3)</f>
        <v>-25.895</v>
      </c>
      <c r="E716" s="145">
        <v>2764.0</v>
      </c>
      <c r="F716" s="146">
        <v>640.97</v>
      </c>
      <c r="G716" s="146">
        <v>422.434</v>
      </c>
      <c r="H716" s="147" t="s">
        <v>404</v>
      </c>
      <c r="I716" s="146">
        <v>688.449</v>
      </c>
      <c r="J716" s="146">
        <v>406.09</v>
      </c>
      <c r="K716" s="148"/>
      <c r="L716" s="149"/>
      <c r="M716" s="149"/>
      <c r="N716" s="148"/>
      <c r="O716" s="149"/>
      <c r="P716" s="149"/>
      <c r="Q716" s="148"/>
      <c r="R716" s="149"/>
      <c r="S716" s="149"/>
      <c r="T716" s="148"/>
      <c r="U716" s="149"/>
      <c r="V716" s="149"/>
      <c r="W716" s="149"/>
      <c r="X716" s="150">
        <f t="shared" si="1"/>
        <v>1.584367573</v>
      </c>
      <c r="Y716" s="150">
        <f t="shared" si="2"/>
        <v>-1.584367573</v>
      </c>
    </row>
    <row r="717" ht="15.75" customHeight="1">
      <c r="A717" s="119">
        <v>716.0</v>
      </c>
      <c r="B717" s="143" t="str">
        <f t="array" ref="B717">index(Systems!$A:$E,match($A717,Systems!$A:$A,),match(B$1,Systems!$2:$2,))&amp;if(not(isblank(index(Systems!$A:$E,match($A717,Systems!$A:$A,),match(Systems!$C$2,Systems!$2:$2,))))," ["&amp;index(Systems!$A:$E,match($A717,Systems!$A:$A,),match(Systems!$C$2,Systems!$2:$2,))&amp;"]",)</f>
        <v>Dì-fang</v>
      </c>
      <c r="C717" s="144">
        <f t="array" ref="C717">round((F717-average(I717,L717,O717,R717,U717))*X717+if($B717=$H717,0,iferror(average(vlookup({$H717,$K717,$N717,$Q717,$T717},$B:$D,column(B$1),0)),index(C:C,match($H717,$B:$B,)))),3)</f>
        <v>-9.65</v>
      </c>
      <c r="D717" s="144">
        <f t="array" ref="D717">round((G717-average(J717,M717,P717,S717,V717))*Y717+if($B717=$H717,0,iferror(average(vlookup({$H717,$K717,$N717,$Q717,$T717},$B:$D,column(C$1),0)),index(D:D,match($H717,$B:$B,)))),3)</f>
        <v>-297.47</v>
      </c>
      <c r="E717" s="145">
        <v>2764.0</v>
      </c>
      <c r="F717" s="146">
        <v>682.358</v>
      </c>
      <c r="G717" s="146">
        <v>593.843</v>
      </c>
      <c r="H717" s="147" t="s">
        <v>404</v>
      </c>
      <c r="I717" s="146">
        <v>688.449</v>
      </c>
      <c r="J717" s="146">
        <v>406.09</v>
      </c>
      <c r="K717" s="148"/>
      <c r="L717" s="149"/>
      <c r="M717" s="149"/>
      <c r="N717" s="148"/>
      <c r="O717" s="149"/>
      <c r="P717" s="149"/>
      <c r="Q717" s="148"/>
      <c r="R717" s="149"/>
      <c r="S717" s="149"/>
      <c r="T717" s="148"/>
      <c r="U717" s="149"/>
      <c r="V717" s="149"/>
      <c r="W717" s="149"/>
      <c r="X717" s="150">
        <f t="shared" si="1"/>
        <v>1.584367573</v>
      </c>
      <c r="Y717" s="150">
        <f t="shared" si="2"/>
        <v>-1.584367573</v>
      </c>
    </row>
    <row r="718" ht="15.75" customHeight="1">
      <c r="A718" s="119">
        <v>717.0</v>
      </c>
      <c r="B718" s="143" t="str">
        <f t="array" ref="B718">index(Systems!$A:$E,match($A718,Systems!$A:$A,),match(B$1,Systems!$2:$2,))&amp;if(not(isblank(index(Systems!$A:$E,match($A718,Systems!$A:$A,),match(Systems!$C$2,Systems!$2:$2,))))," ["&amp;index(Systems!$A:$E,match($A718,Systems!$A:$A,),match(Systems!$C$2,Systems!$2:$2,))&amp;"]",)</f>
        <v>Dijonne [Pain (3050+)]</v>
      </c>
      <c r="C718" s="144">
        <f t="array" ref="C718">round((F718-average(I718,L718,O718,R718,U718))*X718+if($B718=$H718,0,iferror(average(vlookup({$H718,$K718,$N718,$Q718,$T718},$B:$D,column(B$1),0)),index(C:C,match($H718,$B:$B,)))),3)</f>
        <v>-408.667</v>
      </c>
      <c r="D718" s="144">
        <f t="array" ref="D718">round((G718-average(J718,M718,P718,S718,V718))*Y718+if($B718=$H718,0,iferror(average(vlookup({$H718,$K718,$N718,$Q718,$T718},$B:$D,column(C$1),0)),index(D:D,match($H718,$B:$B,)))),3)</f>
        <v>349.654</v>
      </c>
      <c r="E718" s="145">
        <v>2764.0</v>
      </c>
      <c r="F718" s="146">
        <v>430.512</v>
      </c>
      <c r="G718" s="146">
        <v>185.4</v>
      </c>
      <c r="H718" s="147" t="s">
        <v>404</v>
      </c>
      <c r="I718" s="146">
        <v>688.449</v>
      </c>
      <c r="J718" s="146">
        <v>406.09</v>
      </c>
      <c r="K718" s="148"/>
      <c r="L718" s="149"/>
      <c r="M718" s="149"/>
      <c r="N718" s="148"/>
      <c r="O718" s="149"/>
      <c r="P718" s="149"/>
      <c r="Q718" s="148"/>
      <c r="R718" s="149"/>
      <c r="S718" s="149"/>
      <c r="T718" s="148"/>
      <c r="U718" s="149"/>
      <c r="V718" s="149"/>
      <c r="W718" s="149"/>
      <c r="X718" s="150">
        <f t="shared" si="1"/>
        <v>1.584367573</v>
      </c>
      <c r="Y718" s="150">
        <f t="shared" si="2"/>
        <v>-1.584367573</v>
      </c>
    </row>
    <row r="719" ht="15.75" customHeight="1">
      <c r="A719" s="119">
        <v>718.0</v>
      </c>
      <c r="B719" s="143" t="str">
        <f t="array" ref="B719">index(Systems!$A:$E,match($A719,Systems!$A:$A,),match(B$1,Systems!$2:$2,))&amp;if(not(isblank(index(Systems!$A:$E,match($A719,Systems!$A:$A,),match(Systems!$C$2,Systems!$2:$2,))))," ["&amp;index(Systems!$A:$E,match($A719,Systems!$A:$A,),match(Systems!$C$2,Systems!$2:$2,))&amp;"]",)</f>
        <v>Dili</v>
      </c>
      <c r="C719" s="144">
        <f t="array" ref="C719">round((F719-average(I719,L719,O719,R719,U719))*X719+if($B719=$H719,0,iferror(average(vlookup({$H719,$K719,$N719,$Q719,$T719},$B:$D,column(B$1),0)),index(C:C,match($H719,$B:$B,)))),3)</f>
        <v>-55</v>
      </c>
      <c r="D719" s="144">
        <f t="array" ref="D719">round((G719-average(J719,M719,P719,S719,V719))*Y719+if($B719=$H719,0,iferror(average(vlookup({$H719,$K719,$N719,$Q719,$T719},$B:$D,column(C$1),0)),index(D:D,match($H719,$B:$B,)))),3)</f>
        <v>-299.3</v>
      </c>
      <c r="E719" s="145">
        <v>2764.0</v>
      </c>
      <c r="F719" s="146">
        <v>653.735</v>
      </c>
      <c r="G719" s="146">
        <v>594.998</v>
      </c>
      <c r="H719" s="147" t="s">
        <v>404</v>
      </c>
      <c r="I719" s="146">
        <v>688.449</v>
      </c>
      <c r="J719" s="146">
        <v>406.09</v>
      </c>
      <c r="K719" s="148"/>
      <c r="L719" s="149"/>
      <c r="M719" s="149"/>
      <c r="N719" s="148"/>
      <c r="O719" s="149"/>
      <c r="P719" s="149"/>
      <c r="Q719" s="148"/>
      <c r="R719" s="149"/>
      <c r="S719" s="149"/>
      <c r="T719" s="148"/>
      <c r="U719" s="149"/>
      <c r="V719" s="149"/>
      <c r="W719" s="149"/>
      <c r="X719" s="150">
        <f t="shared" si="1"/>
        <v>1.584367573</v>
      </c>
      <c r="Y719" s="150">
        <f t="shared" si="2"/>
        <v>-1.584367573</v>
      </c>
    </row>
    <row r="720" ht="15.75" customHeight="1">
      <c r="A720" s="119">
        <v>719.0</v>
      </c>
      <c r="B720" s="143" t="str">
        <f t="array" ref="B720">index(Systems!$A:$E,match($A720,Systems!$A:$A,),match(B$1,Systems!$2:$2,))&amp;if(not(isblank(index(Systems!$A:$E,match($A720,Systems!$A:$A,),match(Systems!$C$2,Systems!$2:$2,))))," ["&amp;index(Systems!$A:$E,match($A720,Systems!$A:$A,),match(Systems!$C$2,Systems!$2:$2,))&amp;"]",)</f>
        <v>Dindatari</v>
      </c>
      <c r="C720" s="144">
        <f t="array" ref="C720">round((F720-average(I720,L720,O720,R720,U720))*X720+if($B720=$H720,0,iferror(average(vlookup({$H720,$K720,$N720,$Q720,$T720},$B:$D,column(B$1),0)),index(C:C,match($H720,$B:$B,)))),3)</f>
        <v>438.548</v>
      </c>
      <c r="D720" s="144">
        <f t="array" ref="D720">round((G720-average(J720,M720,P720,S720,V720))*Y720+if($B720=$H720,0,iferror(average(vlookup({$H720,$K720,$N720,$Q720,$T720},$B:$D,column(C$1),0)),index(D:D,match($H720,$B:$B,)))),3)</f>
        <v>159.677</v>
      </c>
      <c r="E720" s="145">
        <v>2764.0</v>
      </c>
      <c r="F720" s="146">
        <v>965.246</v>
      </c>
      <c r="G720" s="146">
        <v>305.307</v>
      </c>
      <c r="H720" s="147" t="s">
        <v>404</v>
      </c>
      <c r="I720" s="146">
        <v>688.449</v>
      </c>
      <c r="J720" s="146">
        <v>406.09</v>
      </c>
      <c r="K720" s="148"/>
      <c r="L720" s="149"/>
      <c r="M720" s="149"/>
      <c r="N720" s="148"/>
      <c r="O720" s="149"/>
      <c r="P720" s="149"/>
      <c r="Q720" s="148"/>
      <c r="R720" s="149"/>
      <c r="S720" s="149"/>
      <c r="T720" s="148"/>
      <c r="U720" s="149"/>
      <c r="V720" s="149"/>
      <c r="W720" s="149"/>
      <c r="X720" s="150">
        <f t="shared" si="1"/>
        <v>1.584367573</v>
      </c>
      <c r="Y720" s="150">
        <f t="shared" si="2"/>
        <v>-1.584367573</v>
      </c>
    </row>
    <row r="721" ht="15.75" customHeight="1">
      <c r="A721" s="119">
        <v>720.0</v>
      </c>
      <c r="B721" s="143" t="str">
        <f t="array" ref="B721">index(Systems!$A:$E,match($A721,Systems!$A:$A,),match(B$1,Systems!$2:$2,))&amp;if(not(isblank(index(Systems!$A:$E,match($A721,Systems!$A:$A,),match(Systems!$C$2,Systems!$2:$2,))))," ["&amp;index(Systems!$A:$E,match($A721,Systems!$A:$A,),match(Systems!$C$2,Systems!$2:$2,))&amp;"]",)</f>
        <v>Diosd</v>
      </c>
      <c r="C721" s="144">
        <f t="array" ref="C721">round((F721-average(I721,L721,O721,R721,U721))*X721+if($B721=$H721,0,iferror(average(vlookup({$H721,$K721,$N721,$Q721,$T721},$B:$D,column(B$1),0)),index(C:C,match($H721,$B:$B,)))),3)</f>
        <v>-2.343</v>
      </c>
      <c r="D721" s="144">
        <f t="array" ref="D721">round((G721-average(J721,M721,P721,S721,V721))*Y721+if($B721=$H721,0,iferror(average(vlookup({$H721,$K721,$N721,$Q721,$T721},$B:$D,column(C$1),0)),index(D:D,match($H721,$B:$B,)))),3)</f>
        <v>230.527</v>
      </c>
      <c r="E721" s="145">
        <v>2764.0</v>
      </c>
      <c r="F721" s="146">
        <v>686.97</v>
      </c>
      <c r="G721" s="146">
        <v>260.589</v>
      </c>
      <c r="H721" s="147" t="s">
        <v>404</v>
      </c>
      <c r="I721" s="146">
        <v>688.449</v>
      </c>
      <c r="J721" s="146">
        <v>406.09</v>
      </c>
      <c r="K721" s="148"/>
      <c r="L721" s="149"/>
      <c r="M721" s="149"/>
      <c r="N721" s="148"/>
      <c r="O721" s="149"/>
      <c r="P721" s="149"/>
      <c r="Q721" s="148"/>
      <c r="R721" s="149"/>
      <c r="S721" s="149"/>
      <c r="T721" s="148"/>
      <c r="U721" s="149"/>
      <c r="V721" s="149"/>
      <c r="W721" s="149"/>
      <c r="X721" s="150">
        <f t="shared" si="1"/>
        <v>1.584367573</v>
      </c>
      <c r="Y721" s="150">
        <f t="shared" si="2"/>
        <v>-1.584367573</v>
      </c>
    </row>
    <row r="722" ht="15.75" customHeight="1">
      <c r="A722" s="119">
        <v>721.0</v>
      </c>
      <c r="B722" s="143" t="str">
        <f t="array" ref="B722">index(Systems!$A:$E,match($A722,Systems!$A:$A,),match(B$1,Systems!$2:$2,))&amp;if(not(isblank(index(Systems!$A:$E,match($A722,Systems!$A:$A,),match(Systems!$C$2,Systems!$2:$2,))))," ["&amp;index(Systems!$A:$E,match($A722,Systems!$A:$A,),match(Systems!$C$2,Systems!$2:$2,))&amp;"]",)</f>
        <v>Dirkel</v>
      </c>
      <c r="C722" s="144">
        <f t="array" ref="C722">round((F722-average(I722,L722,O722,R722,U722))*X722+if($B722=$H722,0,iferror(average(vlookup({$H722,$K722,$N722,$Q722,$T722},$B:$D,column(B$1),0)),index(C:C,match($H722,$B:$B,)))),3)</f>
        <v>-110.19</v>
      </c>
      <c r="D722" s="144">
        <f t="array" ref="D722">round((G722-average(J722,M722,P722,S722,V722))*Y722+if($B722=$H722,0,iferror(average(vlookup({$H722,$K722,$N722,$Q722,$T722},$B:$D,column(C$1),0)),index(D:D,match($H722,$B:$B,)))),3)</f>
        <v>522.42</v>
      </c>
      <c r="E722" s="145">
        <v>2764.0</v>
      </c>
      <c r="F722" s="146">
        <v>618.901</v>
      </c>
      <c r="G722" s="146">
        <v>76.356</v>
      </c>
      <c r="H722" s="147" t="s">
        <v>404</v>
      </c>
      <c r="I722" s="146">
        <v>688.449</v>
      </c>
      <c r="J722" s="146">
        <v>406.09</v>
      </c>
      <c r="K722" s="148"/>
      <c r="L722" s="149"/>
      <c r="M722" s="149"/>
      <c r="N722" s="148"/>
      <c r="O722" s="149"/>
      <c r="P722" s="149"/>
      <c r="Q722" s="148"/>
      <c r="R722" s="149"/>
      <c r="S722" s="149"/>
      <c r="T722" s="148"/>
      <c r="U722" s="149"/>
      <c r="V722" s="149"/>
      <c r="W722" s="149"/>
      <c r="X722" s="150">
        <f t="shared" si="1"/>
        <v>1.584367573</v>
      </c>
      <c r="Y722" s="150">
        <f t="shared" si="2"/>
        <v>-1.584367573</v>
      </c>
    </row>
    <row r="723" ht="15.75" customHeight="1">
      <c r="A723" s="119">
        <v>722.0</v>
      </c>
      <c r="B723" s="143" t="str">
        <f t="array" ref="B723">index(Systems!$A:$E,match($A723,Systems!$A:$A,),match(B$1,Systems!$2:$2,))&amp;if(not(isblank(index(Systems!$A:$E,match($A723,Systems!$A:$A,),match(Systems!$C$2,Systems!$2:$2,))))," ["&amp;index(Systems!$A:$E,match($A723,Systems!$A:$A,),match(Systems!$C$2,Systems!$2:$2,))&amp;"]",)</f>
        <v>Dirk's Gulf</v>
      </c>
      <c r="C723" s="144">
        <f t="array" ref="C723">round((F723-average(I723,L723,O723,R723,U723))*X723+if($B723=$H723,0,iferror(average(vlookup({$H723,$K723,$N723,$Q723,$T723},$B:$D,column(B$1),0)),index(C:C,match($H723,$B:$B,)))),3)</f>
        <v>228.925</v>
      </c>
      <c r="D723" s="144">
        <f t="array" ref="D723">round((G723-average(J723,M723,P723,S723,V723))*Y723+if($B723=$H723,0,iferror(average(vlookup({$H723,$K723,$N723,$Q723,$T723},$B:$D,column(C$1),0)),index(D:D,match($H723,$B:$B,)))),3)</f>
        <v>-145.657</v>
      </c>
      <c r="E723" s="145">
        <v>2764.0</v>
      </c>
      <c r="F723" s="146">
        <v>832.939</v>
      </c>
      <c r="G723" s="146">
        <v>498.024</v>
      </c>
      <c r="H723" s="147" t="s">
        <v>404</v>
      </c>
      <c r="I723" s="146">
        <v>688.449</v>
      </c>
      <c r="J723" s="146">
        <v>406.09</v>
      </c>
      <c r="K723" s="148"/>
      <c r="L723" s="149"/>
      <c r="M723" s="149"/>
      <c r="N723" s="148"/>
      <c r="O723" s="149"/>
      <c r="P723" s="149"/>
      <c r="Q723" s="148"/>
      <c r="R723" s="149"/>
      <c r="S723" s="149"/>
      <c r="T723" s="148"/>
      <c r="U723" s="149"/>
      <c r="V723" s="149"/>
      <c r="W723" s="149"/>
      <c r="X723" s="150">
        <f t="shared" si="1"/>
        <v>1.584367573</v>
      </c>
      <c r="Y723" s="150">
        <f t="shared" si="2"/>
        <v>-1.584367573</v>
      </c>
    </row>
    <row r="724" ht="15.75" customHeight="1">
      <c r="A724" s="119">
        <v>723.0</v>
      </c>
      <c r="B724" s="143" t="str">
        <f t="array" ref="B724">index(Systems!$A:$E,match($A724,Systems!$A:$A,),match(B$1,Systems!$2:$2,))&amp;if(not(isblank(index(Systems!$A:$E,match($A724,Systems!$A:$A,),match(Systems!$C$2,Systems!$2:$2,))))," ["&amp;index(Systems!$A:$E,match($A724,Systems!$A:$A,),match(Systems!$C$2,Systems!$2:$2,))&amp;"]",)</f>
        <v>Dixie</v>
      </c>
      <c r="C724" s="144">
        <f t="array" ref="C724">round((F724-average(I724,L724,O724,R724,U724))*X724+if($B724=$H724,0,iferror(average(vlookup({$H724,$K724,$N724,$Q724,$T724},$B:$D,column(B$1),0)),index(C:C,match($H724,$B:$B,)))),3)</f>
        <v>-253.841</v>
      </c>
      <c r="D724" s="144">
        <f t="array" ref="D724">round((G724-average(J724,M724,P724,S724,V724))*Y724+if($B724=$H724,0,iferror(average(vlookup({$H724,$K724,$N724,$Q724,$T724},$B:$D,column(C$1),0)),index(D:D,match($H724,$B:$B,)))),3)</f>
        <v>-21.246</v>
      </c>
      <c r="E724" s="145">
        <v>2764.0</v>
      </c>
      <c r="F724" s="146">
        <v>528.233</v>
      </c>
      <c r="G724" s="146">
        <v>419.5</v>
      </c>
      <c r="H724" s="147" t="s">
        <v>404</v>
      </c>
      <c r="I724" s="146">
        <v>688.449</v>
      </c>
      <c r="J724" s="146">
        <v>406.09</v>
      </c>
      <c r="K724" s="148"/>
      <c r="L724" s="149"/>
      <c r="M724" s="149"/>
      <c r="N724" s="148"/>
      <c r="O724" s="149"/>
      <c r="P724" s="149"/>
      <c r="Q724" s="148"/>
      <c r="R724" s="149"/>
      <c r="S724" s="149"/>
      <c r="T724" s="148"/>
      <c r="U724" s="149"/>
      <c r="V724" s="149"/>
      <c r="W724" s="149"/>
      <c r="X724" s="150">
        <f t="shared" si="1"/>
        <v>1.584367573</v>
      </c>
      <c r="Y724" s="150">
        <f t="shared" si="2"/>
        <v>-1.584367573</v>
      </c>
    </row>
    <row r="725" ht="15.75" customHeight="1">
      <c r="A725" s="119">
        <v>724.0</v>
      </c>
      <c r="B725" s="143" t="str">
        <f t="array" ref="B725">index(Systems!$A:$E,match($A725,Systems!$A:$A,),match(B$1,Systems!$2:$2,))&amp;if(not(isblank(index(Systems!$A:$E,match($A725,Systems!$A:$A,),match(Systems!$C$2,Systems!$2:$2,))))," ["&amp;index(Systems!$A:$E,match($A725,Systems!$A:$A,),match(Systems!$C$2,Systems!$2:$2,))&amp;"]",)</f>
        <v>Dneiper</v>
      </c>
      <c r="C725" s="144">
        <f t="array" ref="C725">round((F725-average(I725,L725,O725,R725,U725))*X725+if($B725=$H725,0,iferror(average(vlookup({$H725,$K725,$N725,$Q725,$T725},$B:$D,column(B$1),0)),index(C:C,match($H725,$B:$B,)))),3)</f>
        <v>465.051</v>
      </c>
      <c r="D725" s="144">
        <f t="array" ref="D725">round((G725-average(J725,M725,P725,S725,V725))*Y725+if($B725=$H725,0,iferror(average(vlookup({$H725,$K725,$N725,$Q725,$T725},$B:$D,column(C$1),0)),index(D:D,match($H725,$B:$B,)))),3)</f>
        <v>244.219</v>
      </c>
      <c r="E725" s="145">
        <v>2764.0</v>
      </c>
      <c r="F725" s="146">
        <v>981.974</v>
      </c>
      <c r="G725" s="146">
        <v>251.947</v>
      </c>
      <c r="H725" s="147" t="s">
        <v>404</v>
      </c>
      <c r="I725" s="146">
        <v>688.449</v>
      </c>
      <c r="J725" s="146">
        <v>406.09</v>
      </c>
      <c r="K725" s="148"/>
      <c r="L725" s="149"/>
      <c r="M725" s="149"/>
      <c r="N725" s="148"/>
      <c r="O725" s="149"/>
      <c r="P725" s="149"/>
      <c r="Q725" s="148"/>
      <c r="R725" s="149"/>
      <c r="S725" s="149"/>
      <c r="T725" s="148"/>
      <c r="U725" s="149"/>
      <c r="V725" s="149"/>
      <c r="W725" s="149"/>
      <c r="X725" s="150">
        <f t="shared" si="1"/>
        <v>1.584367573</v>
      </c>
      <c r="Y725" s="150">
        <f t="shared" si="2"/>
        <v>-1.584367573</v>
      </c>
    </row>
    <row r="726" ht="15.75" customHeight="1">
      <c r="A726" s="119">
        <v>725.0</v>
      </c>
      <c r="B726" s="143" t="str">
        <f t="array" ref="B726">index(Systems!$A:$E,match($A726,Systems!$A:$A,),match(B$1,Systems!$2:$2,))&amp;if(not(isblank(index(Systems!$A:$E,match($A726,Systems!$A:$A,),match(Systems!$C$2,Systems!$2:$2,))))," ["&amp;index(Systems!$A:$E,match($A726,Systems!$A:$A,),match(Systems!$C$2,Systems!$2:$2,))&amp;"]",)</f>
        <v>Dnepropetrovsk</v>
      </c>
      <c r="C726" s="144">
        <f t="array" ref="C726">round((F726-average(I726,L726,O726,R726,U726))*X726+if($B726=$H726,0,iferror(average(vlookup({$H726,$K726,$N726,$Q726,$T726},$B:$D,column(B$1),0)),index(C:C,match($H726,$B:$B,)))),3)</f>
        <v>299.331</v>
      </c>
      <c r="D726" s="144">
        <f t="array" ref="D726">round((G726-average(J726,M726,P726,S726,V726))*Y726+if($B726=$H726,0,iferror(average(vlookup({$H726,$K726,$N726,$Q726,$T726},$B:$D,column(C$1),0)),index(D:D,match($H726,$B:$B,)))),3)</f>
        <v>168.746</v>
      </c>
      <c r="E726" s="145">
        <v>2764.0</v>
      </c>
      <c r="F726" s="146">
        <v>877.377</v>
      </c>
      <c r="G726" s="146">
        <v>299.583</v>
      </c>
      <c r="H726" s="147" t="s">
        <v>404</v>
      </c>
      <c r="I726" s="146">
        <v>688.449</v>
      </c>
      <c r="J726" s="146">
        <v>406.09</v>
      </c>
      <c r="K726" s="148"/>
      <c r="L726" s="149"/>
      <c r="M726" s="149"/>
      <c r="N726" s="148"/>
      <c r="O726" s="149"/>
      <c r="P726" s="149"/>
      <c r="Q726" s="148"/>
      <c r="R726" s="149"/>
      <c r="S726" s="149"/>
      <c r="T726" s="148"/>
      <c r="U726" s="149"/>
      <c r="V726" s="149"/>
      <c r="W726" s="149"/>
      <c r="X726" s="150">
        <f t="shared" si="1"/>
        <v>1.584367573</v>
      </c>
      <c r="Y726" s="150">
        <f t="shared" si="2"/>
        <v>-1.584367573</v>
      </c>
    </row>
    <row r="727" ht="15.75" customHeight="1">
      <c r="A727" s="119">
        <v>726.0</v>
      </c>
      <c r="B727" s="143" t="str">
        <f t="array" ref="B727">index(Systems!$A:$E,match($A727,Systems!$A:$A,),match(B$1,Systems!$2:$2,))&amp;if(not(isblank(index(Systems!$A:$E,match($A727,Systems!$A:$A,),match(Systems!$C$2,Systems!$2:$2,))))," ["&amp;index(Systems!$A:$E,match($A727,Systems!$A:$A,),match(Systems!$C$2,Systems!$2:$2,))&amp;"]",)</f>
        <v>Dobson</v>
      </c>
      <c r="C727" s="144">
        <f t="array" ref="C727">round((F727-average(I727,L727,O727,R727,U727))*X727+if($B727=$H727,0,iferror(average(vlookup({$H727,$K727,$N727,$Q727,$T727},$B:$D,column(B$1),0)),index(C:C,match($H727,$B:$B,)))),3)</f>
        <v>204.201</v>
      </c>
      <c r="D727" s="144">
        <f t="array" ref="D727">round((G727-average(J727,M727,P727,S727,V727))*Y727+if($B727=$H727,0,iferror(average(vlookup({$H727,$K727,$N727,$Q727,$T727},$B:$D,column(C$1),0)),index(D:D,match($H727,$B:$B,)))),3)</f>
        <v>26.318</v>
      </c>
      <c r="E727" s="145">
        <v>2764.0</v>
      </c>
      <c r="F727" s="146">
        <v>817.334</v>
      </c>
      <c r="G727" s="146">
        <v>389.479</v>
      </c>
      <c r="H727" s="147" t="s">
        <v>404</v>
      </c>
      <c r="I727" s="146">
        <v>688.449</v>
      </c>
      <c r="J727" s="146">
        <v>406.09</v>
      </c>
      <c r="K727" s="148"/>
      <c r="L727" s="149"/>
      <c r="M727" s="149"/>
      <c r="N727" s="148"/>
      <c r="O727" s="149"/>
      <c r="P727" s="149"/>
      <c r="Q727" s="148"/>
      <c r="R727" s="149"/>
      <c r="S727" s="149"/>
      <c r="T727" s="148"/>
      <c r="U727" s="149"/>
      <c r="V727" s="149"/>
      <c r="W727" s="149"/>
      <c r="X727" s="150">
        <f t="shared" si="1"/>
        <v>1.584367573</v>
      </c>
      <c r="Y727" s="150">
        <f t="shared" si="2"/>
        <v>-1.584367573</v>
      </c>
    </row>
    <row r="728" ht="15.75" customHeight="1">
      <c r="A728" s="119">
        <v>727.0</v>
      </c>
      <c r="B728" s="143" t="str">
        <f t="array" ref="B728">index(Systems!$A:$E,match($A728,Systems!$A:$A,),match(B$1,Systems!$2:$2,))&amp;if(not(isblank(index(Systems!$A:$E,match($A728,Systems!$A:$A,),match(Systems!$C$2,Systems!$2:$2,))))," ["&amp;index(Systems!$A:$E,match($A728,Systems!$A:$A,),match(Systems!$C$2,Systems!$2:$2,))&amp;"]",)</f>
        <v>Dol</v>
      </c>
      <c r="C728" s="144">
        <f t="array" ref="C728">round((F728-average(I728,L728,O728,R728,U728))*X728+if($B728=$H728,0,iferror(average(vlookup({$H728,$K728,$N728,$Q728,$T728},$B:$D,column(B$1),0)),index(C:C,match($H728,$B:$B,)))),3)</f>
        <v>232.279</v>
      </c>
      <c r="D728" s="144">
        <f t="array" ref="D728">round((G728-average(J728,M728,P728,S728,V728))*Y728+if($B728=$H728,0,iferror(average(vlookup({$H728,$K728,$N728,$Q728,$T728},$B:$D,column(C$1),0)),index(D:D,match($H728,$B:$B,)))),3)</f>
        <v>-159.966</v>
      </c>
      <c r="E728" s="145">
        <v>2764.0</v>
      </c>
      <c r="F728" s="146">
        <v>835.056</v>
      </c>
      <c r="G728" s="146">
        <v>507.055</v>
      </c>
      <c r="H728" s="147" t="s">
        <v>404</v>
      </c>
      <c r="I728" s="146">
        <v>688.449</v>
      </c>
      <c r="J728" s="146">
        <v>406.09</v>
      </c>
      <c r="K728" s="148"/>
      <c r="L728" s="149"/>
      <c r="M728" s="149"/>
      <c r="N728" s="148"/>
      <c r="O728" s="149"/>
      <c r="P728" s="149"/>
      <c r="Q728" s="148"/>
      <c r="R728" s="149"/>
      <c r="S728" s="149"/>
      <c r="T728" s="148"/>
      <c r="U728" s="149"/>
      <c r="V728" s="149"/>
      <c r="W728" s="149"/>
      <c r="X728" s="150">
        <f t="shared" si="1"/>
        <v>1.584367573</v>
      </c>
      <c r="Y728" s="150">
        <f t="shared" si="2"/>
        <v>-1.584367573</v>
      </c>
    </row>
    <row r="729" ht="15.75" customHeight="1">
      <c r="A729" s="119">
        <v>728.0</v>
      </c>
      <c r="B729" s="143" t="str">
        <f t="array" ref="B729">index(Systems!$A:$E,match($A729,Systems!$A:$A,),match(B$1,Systems!$2:$2,))&amp;if(not(isblank(index(Systems!$A:$E,match($A729,Systems!$A:$A,),match(Systems!$C$2,Systems!$2:$2,))))," ["&amp;index(Systems!$A:$E,match($A729,Systems!$A:$A,),match(Systems!$C$2,Systems!$2:$2,))&amp;"]",)</f>
        <v>Domain</v>
      </c>
      <c r="C729" s="144">
        <f t="array" ref="C729">round((F729-average(I729,L729,O729,R729,U729))*X729+if($B729=$H729,0,iferror(average(vlookup({$H729,$K729,$N729,$Q729,$T729},$B:$D,column(B$1),0)),index(C:C,match($H729,$B:$B,)))),3)</f>
        <v>-32.828</v>
      </c>
      <c r="D729" s="144">
        <f t="array" ref="D729">round((G729-average(J729,M729,P729,S729,V729))*Y729+if($B729=$H729,0,iferror(average(vlookup({$H729,$K729,$N729,$Q729,$T729},$B:$D,column(C$1),0)),index(D:D,match($H729,$B:$B,)))),3)</f>
        <v>248.12</v>
      </c>
      <c r="E729" s="145">
        <v>2764.0</v>
      </c>
      <c r="F729" s="146">
        <v>667.729</v>
      </c>
      <c r="G729" s="146">
        <v>249.485</v>
      </c>
      <c r="H729" s="147" t="s">
        <v>404</v>
      </c>
      <c r="I729" s="146">
        <v>688.449</v>
      </c>
      <c r="J729" s="146">
        <v>406.09</v>
      </c>
      <c r="K729" s="148"/>
      <c r="L729" s="149"/>
      <c r="M729" s="149"/>
      <c r="N729" s="148"/>
      <c r="O729" s="149"/>
      <c r="P729" s="149"/>
      <c r="Q729" s="148"/>
      <c r="R729" s="149"/>
      <c r="S729" s="149"/>
      <c r="T729" s="148"/>
      <c r="U729" s="149"/>
      <c r="V729" s="149"/>
      <c r="W729" s="149"/>
      <c r="X729" s="150">
        <f t="shared" si="1"/>
        <v>1.584367573</v>
      </c>
      <c r="Y729" s="150">
        <f t="shared" si="2"/>
        <v>-1.584367573</v>
      </c>
    </row>
    <row r="730" ht="15.75" customHeight="1">
      <c r="A730" s="119">
        <v>729.0</v>
      </c>
      <c r="B730" s="143" t="str">
        <f t="array" ref="B730">index(Systems!$A:$E,match($A730,Systems!$A:$A,),match(B$1,Systems!$2:$2,))&amp;if(not(isblank(index(Systems!$A:$E,match($A730,Systems!$A:$A,),match(Systems!$C$2,Systems!$2:$2,))))," ["&amp;index(Systems!$A:$E,match($A730,Systems!$A:$A,),match(Systems!$C$2,Systems!$2:$2,))&amp;"]",)</f>
        <v>Domeyko</v>
      </c>
      <c r="C730" s="144">
        <f t="array" ref="C730">round((F730-average(I730,L730,O730,R730,U730))*X730+if($B730=$H730,0,iferror(average(vlookup({$H730,$K730,$N730,$Q730,$T730},$B:$D,column(B$1),0)),index(C:C,match($H730,$B:$B,)))),3)</f>
        <v>679.846</v>
      </c>
      <c r="D730" s="144">
        <f t="array" ref="D730">round((G730-average(J730,M730,P730,S730,V730))*Y730+if($B730=$H730,0,iferror(average(vlookup({$H730,$K730,$N730,$Q730,$T730},$B:$D,column(C$1),0)),index(D:D,match($H730,$B:$B,)))),3)</f>
        <v>229.542</v>
      </c>
      <c r="E730" s="145">
        <v>2764.0</v>
      </c>
      <c r="F730" s="146">
        <v>1117.545</v>
      </c>
      <c r="G730" s="146">
        <v>261.211</v>
      </c>
      <c r="H730" s="147" t="s">
        <v>404</v>
      </c>
      <c r="I730" s="146">
        <v>688.449</v>
      </c>
      <c r="J730" s="146">
        <v>406.09</v>
      </c>
      <c r="K730" s="148"/>
      <c r="L730" s="149"/>
      <c r="M730" s="149"/>
      <c r="N730" s="148"/>
      <c r="O730" s="149"/>
      <c r="P730" s="149"/>
      <c r="Q730" s="148"/>
      <c r="R730" s="149"/>
      <c r="S730" s="149"/>
      <c r="T730" s="148"/>
      <c r="U730" s="149"/>
      <c r="V730" s="149"/>
      <c r="W730" s="149"/>
      <c r="X730" s="150">
        <f t="shared" si="1"/>
        <v>1.584367573</v>
      </c>
      <c r="Y730" s="150">
        <f t="shared" si="2"/>
        <v>-1.584367573</v>
      </c>
    </row>
    <row r="731" ht="15.75" customHeight="1">
      <c r="A731" s="119">
        <v>730.0</v>
      </c>
      <c r="B731" s="143" t="str">
        <f t="array" ref="B731">index(Systems!$A:$E,match($A731,Systems!$A:$A,),match(B$1,Systems!$2:$2,))&amp;if(not(isblank(index(Systems!$A:$E,match($A731,Systems!$A:$A,),match(Systems!$C$2,Systems!$2:$2,))))," ["&amp;index(Systems!$A:$E,match($A731,Systems!$A:$A,),match(Systems!$C$2,Systems!$2:$2,))&amp;"]",)</f>
        <v>Dompaire</v>
      </c>
      <c r="C731" s="144">
        <f t="array" ref="C731">round((F731-average(I731,L731,O731,R731,U731))*X731+if($B731=$H731,0,iferror(average(vlookup({$H731,$K731,$N731,$Q731,$T731},$B:$D,column(B$1),0)),index(C:C,match($H731,$B:$B,)))),3)</f>
        <v>-74.717</v>
      </c>
      <c r="D731" s="144">
        <f t="array" ref="D731">round((G731-average(J731,M731,P731,S731,V731))*Y731+if($B731=$H731,0,iferror(average(vlookup({$H731,$K731,$N731,$Q731,$T731},$B:$D,column(C$1),0)),index(D:D,match($H731,$B:$B,)))),3)</f>
        <v>300.067</v>
      </c>
      <c r="E731" s="145">
        <v>2764.0</v>
      </c>
      <c r="F731" s="146">
        <v>641.29</v>
      </c>
      <c r="G731" s="146">
        <v>216.698</v>
      </c>
      <c r="H731" s="147" t="s">
        <v>404</v>
      </c>
      <c r="I731" s="146">
        <v>688.449</v>
      </c>
      <c r="J731" s="146">
        <v>406.09</v>
      </c>
      <c r="K731" s="148"/>
      <c r="L731" s="149"/>
      <c r="M731" s="149"/>
      <c r="N731" s="148"/>
      <c r="O731" s="149"/>
      <c r="P731" s="149"/>
      <c r="Q731" s="148"/>
      <c r="R731" s="149"/>
      <c r="S731" s="149"/>
      <c r="T731" s="148"/>
      <c r="U731" s="149"/>
      <c r="V731" s="149"/>
      <c r="W731" s="149"/>
      <c r="X731" s="150">
        <f t="shared" si="1"/>
        <v>1.584367573</v>
      </c>
      <c r="Y731" s="150">
        <f t="shared" si="2"/>
        <v>-1.584367573</v>
      </c>
    </row>
    <row r="732" ht="15.75" customHeight="1">
      <c r="A732" s="119">
        <v>731.0</v>
      </c>
      <c r="B732" s="143" t="str">
        <f t="array" ref="B732">index(Systems!$A:$E,match($A732,Systems!$A:$A,),match(B$1,Systems!$2:$2,))&amp;if(not(isblank(index(Systems!$A:$E,match($A732,Systems!$A:$A,),match(Systems!$C$2,Systems!$2:$2,))))," ["&amp;index(Systems!$A:$E,match($A732,Systems!$A:$A,),match(Systems!$C$2,Systems!$2:$2,))&amp;"]",)</f>
        <v>Donegal</v>
      </c>
      <c r="C732" s="144">
        <f t="array" ref="C732">round((F732-average(I732,L732,O732,R732,U732))*X732+if($B732=$H732,0,iferror(average(vlookup({$H732,$K732,$N732,$Q732,$T732},$B:$D,column(B$1),0)),index(C:C,match($H732,$B:$B,)))),3)</f>
        <v>-182.405</v>
      </c>
      <c r="D732" s="144">
        <f t="array" ref="D732">round((G732-average(J732,M732,P732,S732,V732))*Y732+if($B732=$H732,0,iferror(average(vlookup({$H732,$K732,$N732,$Q732,$T732},$B:$D,column(C$1),0)),index(D:D,match($H732,$B:$B,)))),3)</f>
        <v>159.288</v>
      </c>
      <c r="E732" s="145">
        <v>2764.0</v>
      </c>
      <c r="F732" s="146">
        <v>573.321</v>
      </c>
      <c r="G732" s="146">
        <v>305.553</v>
      </c>
      <c r="H732" s="147" t="s">
        <v>404</v>
      </c>
      <c r="I732" s="146">
        <v>688.449</v>
      </c>
      <c r="J732" s="146">
        <v>406.09</v>
      </c>
      <c r="K732" s="148"/>
      <c r="L732" s="149"/>
      <c r="M732" s="149"/>
      <c r="N732" s="148"/>
      <c r="O732" s="149"/>
      <c r="P732" s="149"/>
      <c r="Q732" s="148"/>
      <c r="R732" s="149"/>
      <c r="S732" s="149"/>
      <c r="T732" s="148"/>
      <c r="U732" s="149"/>
      <c r="V732" s="149"/>
      <c r="W732" s="149"/>
      <c r="X732" s="150">
        <f t="shared" si="1"/>
        <v>1.584367573</v>
      </c>
      <c r="Y732" s="150">
        <f t="shared" si="2"/>
        <v>-1.584367573</v>
      </c>
    </row>
    <row r="733" ht="15.75" customHeight="1">
      <c r="A733" s="119">
        <v>732.0</v>
      </c>
      <c r="B733" s="143" t="str">
        <f t="array" ref="B733">index(Systems!$A:$E,match($A733,Systems!$A:$A,),match(B$1,Systems!$2:$2,))&amp;if(not(isblank(index(Systems!$A:$E,match($A733,Systems!$A:$A,),match(Systems!$C$2,Systems!$2:$2,))))," ["&amp;index(Systems!$A:$E,match($A733,Systems!$A:$A,),match(Systems!$C$2,Systems!$2:$2,))&amp;"]",)</f>
        <v>Donenac</v>
      </c>
      <c r="C733" s="144">
        <f t="array" ref="C733">round((F733-average(I733,L733,O733,R733,U733))*X733+if($B733=$H733,0,iferror(average(vlookup({$H733,$K733,$N733,$Q733,$T733},$B:$D,column(B$1),0)),index(C:C,match($H733,$B:$B,)))),3)</f>
        <v>200.327</v>
      </c>
      <c r="D733" s="144">
        <f t="array" ref="D733">round((G733-average(J733,M733,P733,S733,V733))*Y733+if($B733=$H733,0,iferror(average(vlookup({$H733,$K733,$N733,$Q733,$T733},$B:$D,column(C$1),0)),index(D:D,match($H733,$B:$B,)))),3)</f>
        <v>88.88</v>
      </c>
      <c r="E733" s="145">
        <v>2764.0</v>
      </c>
      <c r="F733" s="146">
        <v>814.889</v>
      </c>
      <c r="G733" s="146">
        <v>349.992</v>
      </c>
      <c r="H733" s="147" t="s">
        <v>404</v>
      </c>
      <c r="I733" s="146">
        <v>688.449</v>
      </c>
      <c r="J733" s="146">
        <v>406.09</v>
      </c>
      <c r="K733" s="148"/>
      <c r="L733" s="149"/>
      <c r="M733" s="149"/>
      <c r="N733" s="148"/>
      <c r="O733" s="149"/>
      <c r="P733" s="149"/>
      <c r="Q733" s="148"/>
      <c r="R733" s="149"/>
      <c r="S733" s="149"/>
      <c r="T733" s="148"/>
      <c r="U733" s="149"/>
      <c r="V733" s="149"/>
      <c r="W733" s="149"/>
      <c r="X733" s="150">
        <f t="shared" si="1"/>
        <v>1.584367573</v>
      </c>
      <c r="Y733" s="150">
        <f t="shared" si="2"/>
        <v>-1.584367573</v>
      </c>
    </row>
    <row r="734" ht="15.75" customHeight="1">
      <c r="A734" s="119">
        <v>733.0</v>
      </c>
      <c r="B734" s="143" t="str">
        <f t="array" ref="B734">index(Systems!$A:$E,match($A734,Systems!$A:$A,),match(B$1,Systems!$2:$2,))&amp;if(not(isblank(index(Systems!$A:$E,match($A734,Systems!$A:$A,),match(Systems!$C$2,Systems!$2:$2,))))," ["&amp;index(Systems!$A:$E,match($A734,Systems!$A:$A,),match(Systems!$C$2,Systems!$2:$2,))&amp;"]",)</f>
        <v>Doneval [Doneval II]</v>
      </c>
      <c r="C734" s="144">
        <f t="array" ref="C734">round((F734-average(I734,L734,O734,R734,U734))*X734+if($B734=$H734,0,iferror(average(vlookup({$H734,$K734,$N734,$Q734,$T734},$B:$D,column(B$1),0)),index(C:C,match($H734,$B:$B,)))),3)</f>
        <v>198.781</v>
      </c>
      <c r="D734" s="144">
        <f t="array" ref="D734">round((G734-average(J734,M734,P734,S734,V734))*Y734+if($B734=$H734,0,iferror(average(vlookup({$H734,$K734,$N734,$Q734,$T734},$B:$D,column(C$1),0)),index(D:D,match($H734,$B:$B,)))),3)</f>
        <v>8.744</v>
      </c>
      <c r="E734" s="145">
        <v>2764.0</v>
      </c>
      <c r="F734" s="146">
        <v>813.913</v>
      </c>
      <c r="G734" s="146">
        <v>400.571</v>
      </c>
      <c r="H734" s="147" t="s">
        <v>404</v>
      </c>
      <c r="I734" s="146">
        <v>688.449</v>
      </c>
      <c r="J734" s="146">
        <v>406.09</v>
      </c>
      <c r="K734" s="148"/>
      <c r="L734" s="149"/>
      <c r="M734" s="149"/>
      <c r="N734" s="148"/>
      <c r="O734" s="149"/>
      <c r="P734" s="149"/>
      <c r="Q734" s="148"/>
      <c r="R734" s="149"/>
      <c r="S734" s="149"/>
      <c r="T734" s="148"/>
      <c r="U734" s="149"/>
      <c r="V734" s="149"/>
      <c r="W734" s="149"/>
      <c r="X734" s="150">
        <f t="shared" si="1"/>
        <v>1.584367573</v>
      </c>
      <c r="Y734" s="150">
        <f t="shared" si="2"/>
        <v>-1.584367573</v>
      </c>
    </row>
    <row r="735" ht="15.75" customHeight="1">
      <c r="A735" s="119">
        <v>734.0</v>
      </c>
      <c r="B735" s="143" t="str">
        <f t="array" ref="B735">index(Systems!$A:$E,match($A735,Systems!$A:$A,),match(B$1,Systems!$2:$2,))&amp;if(not(isblank(index(Systems!$A:$E,match($A735,Systems!$A:$A,),match(Systems!$C$2,Systems!$2:$2,))))," ["&amp;index(Systems!$A:$E,match($A735,Systems!$A:$A,),match(Systems!$C$2,Systems!$2:$2,))&amp;"]",)</f>
        <v>Dothan</v>
      </c>
      <c r="C735" s="144">
        <f t="array" ref="C735">round((F735-average(I735,L735,O735,R735,U735))*X735+if($B735=$H735,0,iferror(average(vlookup({$H735,$K735,$N735,$Q735,$T735},$B:$D,column(B$1),0)),index(C:C,match($H735,$B:$B,)))),3)</f>
        <v>433.735</v>
      </c>
      <c r="D735" s="144">
        <f t="array" ref="D735">round((G735-average(J735,M735,P735,S735,V735))*Y735+if($B735=$H735,0,iferror(average(vlookup({$H735,$K735,$N735,$Q735,$T735},$B:$D,column(C$1),0)),index(D:D,match($H735,$B:$B,)))),3)</f>
        <v>-134.245</v>
      </c>
      <c r="E735" s="145">
        <v>2764.0</v>
      </c>
      <c r="F735" s="146">
        <v>962.208</v>
      </c>
      <c r="G735" s="146">
        <v>490.821</v>
      </c>
      <c r="H735" s="147" t="s">
        <v>404</v>
      </c>
      <c r="I735" s="146">
        <v>688.449</v>
      </c>
      <c r="J735" s="146">
        <v>406.09</v>
      </c>
      <c r="K735" s="148"/>
      <c r="L735" s="149"/>
      <c r="M735" s="149"/>
      <c r="N735" s="148"/>
      <c r="O735" s="149"/>
      <c r="P735" s="149"/>
      <c r="Q735" s="148"/>
      <c r="R735" s="149"/>
      <c r="S735" s="149"/>
      <c r="T735" s="148"/>
      <c r="U735" s="149"/>
      <c r="V735" s="149"/>
      <c r="W735" s="149"/>
      <c r="X735" s="150">
        <f t="shared" si="1"/>
        <v>1.584367573</v>
      </c>
      <c r="Y735" s="150">
        <f t="shared" si="2"/>
        <v>-1.584367573</v>
      </c>
    </row>
    <row r="736" ht="15.75" customHeight="1">
      <c r="A736" s="119">
        <v>735.0</v>
      </c>
      <c r="B736" s="143" t="str">
        <f t="array" ref="B736">index(Systems!$A:$E,match($A736,Systems!$A:$A,),match(B$1,Systems!$2:$2,))&amp;if(not(isblank(index(Systems!$A:$E,match($A736,Systems!$A:$A,),match(Systems!$C$2,Systems!$2:$2,))))," ["&amp;index(Systems!$A:$E,match($A736,Systems!$A:$A,),match(Systems!$C$2,Systems!$2:$2,))&amp;"]",)</f>
        <v>Dove</v>
      </c>
      <c r="C736" s="144">
        <f t="array" ref="C736">round((F736-average(I736,L736,O736,R736,U736))*X736+if($B736=$H736,0,iferror(average(vlookup({$H736,$K736,$N736,$Q736,$T736},$B:$D,column(B$1),0)),index(C:C,match($H736,$B:$B,)))),3)</f>
        <v>33.666</v>
      </c>
      <c r="D736" s="144">
        <f t="array" ref="D736">round((G736-average(J736,M736,P736,S736,V736))*Y736+if($B736=$H736,0,iferror(average(vlookup({$H736,$K736,$N736,$Q736,$T736},$B:$D,column(C$1),0)),index(D:D,match($H736,$B:$B,)))),3)</f>
        <v>178.549</v>
      </c>
      <c r="E736" s="145">
        <v>2764.0</v>
      </c>
      <c r="F736" s="146">
        <v>709.698</v>
      </c>
      <c r="G736" s="146">
        <v>293.396</v>
      </c>
      <c r="H736" s="147" t="s">
        <v>404</v>
      </c>
      <c r="I736" s="146">
        <v>688.449</v>
      </c>
      <c r="J736" s="146">
        <v>406.09</v>
      </c>
      <c r="K736" s="148"/>
      <c r="L736" s="149"/>
      <c r="M736" s="149"/>
      <c r="N736" s="148"/>
      <c r="O736" s="149"/>
      <c r="P736" s="149"/>
      <c r="Q736" s="148"/>
      <c r="R736" s="149"/>
      <c r="S736" s="149"/>
      <c r="T736" s="148"/>
      <c r="U736" s="149"/>
      <c r="V736" s="149"/>
      <c r="W736" s="149"/>
      <c r="X736" s="150">
        <f t="shared" si="1"/>
        <v>1.584367573</v>
      </c>
      <c r="Y736" s="150">
        <f t="shared" si="2"/>
        <v>-1.584367573</v>
      </c>
    </row>
    <row r="737" ht="15.75" customHeight="1">
      <c r="A737" s="119">
        <v>736.0</v>
      </c>
      <c r="B737" s="143" t="str">
        <f t="array" ref="B737">index(Systems!$A:$E,match($A737,Systems!$A:$A,),match(B$1,Systems!$2:$2,))&amp;if(not(isblank(index(Systems!$A:$E,match($A737,Systems!$A:$A,),match(Systems!$C$2,Systems!$2:$2,))))," ["&amp;index(Systems!$A:$E,match($A737,Systems!$A:$A,),match(Systems!$C$2,Systems!$2:$2,))&amp;"]",)</f>
        <v>Dover</v>
      </c>
      <c r="C737" s="144">
        <f t="array" ref="C737">round((F737-average(I737,L737,O737,R737,U737))*X737+if($B737=$H737,0,iferror(average(vlookup({$H737,$K737,$N737,$Q737,$T737},$B:$D,column(B$1),0)),index(C:C,match($H737,$B:$B,)))),3)</f>
        <v>132.602</v>
      </c>
      <c r="D737" s="144">
        <f t="array" ref="D737">round((G737-average(J737,M737,P737,S737,V737))*Y737+if($B737=$H737,0,iferror(average(vlookup({$H737,$K737,$N737,$Q737,$T737},$B:$D,column(C$1),0)),index(D:D,match($H737,$B:$B,)))),3)</f>
        <v>201.313</v>
      </c>
      <c r="E737" s="145">
        <v>2764.0</v>
      </c>
      <c r="F737" s="146">
        <v>772.143</v>
      </c>
      <c r="G737" s="146">
        <v>279.028</v>
      </c>
      <c r="H737" s="147" t="s">
        <v>404</v>
      </c>
      <c r="I737" s="146">
        <v>688.449</v>
      </c>
      <c r="J737" s="146">
        <v>406.09</v>
      </c>
      <c r="K737" s="148"/>
      <c r="L737" s="149"/>
      <c r="M737" s="149"/>
      <c r="N737" s="148"/>
      <c r="O737" s="149"/>
      <c r="P737" s="149"/>
      <c r="Q737" s="148"/>
      <c r="R737" s="149"/>
      <c r="S737" s="149"/>
      <c r="T737" s="148"/>
      <c r="U737" s="149"/>
      <c r="V737" s="149"/>
      <c r="W737" s="149"/>
      <c r="X737" s="150">
        <f t="shared" si="1"/>
        <v>1.584367573</v>
      </c>
      <c r="Y737" s="150">
        <f t="shared" si="2"/>
        <v>-1.584367573</v>
      </c>
    </row>
    <row r="738" ht="15.75" customHeight="1">
      <c r="A738" s="119">
        <v>737.0</v>
      </c>
      <c r="B738" s="143" t="str">
        <f t="array" ref="B738">index(Systems!$A:$E,match($A738,Systems!$A:$A,),match(B$1,Systems!$2:$2,))&amp;if(not(isblank(index(Systems!$A:$E,match($A738,Systems!$A:$A,),match(Systems!$C$2,Systems!$2:$2,))))," ["&amp;index(Systems!$A:$E,match($A738,Systems!$A:$A,),match(Systems!$C$2,Systems!$2:$2,))&amp;"]",)</f>
        <v>Dowles</v>
      </c>
      <c r="C738" s="144">
        <f t="array" ref="C738">round((F738-average(I738,L738,O738,R738,U738))*X738+if($B738=$H738,0,iferror(average(vlookup({$H738,$K738,$N738,$Q738,$T738},$B:$D,column(B$1),0)),index(C:C,match($H738,$B:$B,)))),3)</f>
        <v>117.001</v>
      </c>
      <c r="D738" s="144">
        <f t="array" ref="D738">round((G738-average(J738,M738,P738,S738,V738))*Y738+if($B738=$H738,0,iferror(average(vlookup({$H738,$K738,$N738,$Q738,$T738},$B:$D,column(C$1),0)),index(D:D,match($H738,$B:$B,)))),3)</f>
        <v>-207.462</v>
      </c>
      <c r="E738" s="145">
        <v>2764.0</v>
      </c>
      <c r="F738" s="146">
        <v>762.296</v>
      </c>
      <c r="G738" s="146">
        <v>537.033</v>
      </c>
      <c r="H738" s="147" t="s">
        <v>404</v>
      </c>
      <c r="I738" s="146">
        <v>688.449</v>
      </c>
      <c r="J738" s="146">
        <v>406.09</v>
      </c>
      <c r="K738" s="148"/>
      <c r="L738" s="149"/>
      <c r="M738" s="149"/>
      <c r="N738" s="148"/>
      <c r="O738" s="149"/>
      <c r="P738" s="149"/>
      <c r="Q738" s="148"/>
      <c r="R738" s="149"/>
      <c r="S738" s="149"/>
      <c r="T738" s="148"/>
      <c r="U738" s="149"/>
      <c r="V738" s="149"/>
      <c r="W738" s="149"/>
      <c r="X738" s="150">
        <f t="shared" si="1"/>
        <v>1.584367573</v>
      </c>
      <c r="Y738" s="150">
        <f t="shared" si="2"/>
        <v>-1.584367573</v>
      </c>
    </row>
    <row r="739" ht="15.75" customHeight="1">
      <c r="A739" s="119">
        <v>738.0</v>
      </c>
      <c r="B739" s="143" t="str">
        <f t="array" ref="B739">index(Systems!$A:$E,match($A739,Systems!$A:$A,),match(B$1,Systems!$2:$2,))&amp;if(not(isblank(index(Systems!$A:$E,match($A739,Systems!$A:$A,),match(Systems!$C$2,Systems!$2:$2,))))," ["&amp;index(Systems!$A:$E,match($A739,Systems!$A:$A,),match(Systems!$C$2,Systems!$2:$2,))&amp;"]",)</f>
        <v>Dralkig</v>
      </c>
      <c r="C739" s="144">
        <f t="array" ref="C739">round((F739-average(I739,L739,O739,R739,U739))*X739+if($B739=$H739,0,iferror(average(vlookup({$H739,$K739,$N739,$Q739,$T739},$B:$D,column(B$1),0)),index(C:C,match($H739,$B:$B,)))),3)</f>
        <v>516.624</v>
      </c>
      <c r="D739" s="144">
        <f t="array" ref="D739">round((G739-average(J739,M739,P739,S739,V739))*Y739+if($B739=$H739,0,iferror(average(vlookup({$H739,$K739,$N739,$Q739,$T739},$B:$D,column(C$1),0)),index(D:D,match($H739,$B:$B,)))),3)</f>
        <v>113.395</v>
      </c>
      <c r="E739" s="145">
        <v>2764.0</v>
      </c>
      <c r="F739" s="146">
        <v>1014.525</v>
      </c>
      <c r="G739" s="146">
        <v>334.519</v>
      </c>
      <c r="H739" s="147" t="s">
        <v>404</v>
      </c>
      <c r="I739" s="146">
        <v>688.449</v>
      </c>
      <c r="J739" s="146">
        <v>406.09</v>
      </c>
      <c r="K739" s="148"/>
      <c r="L739" s="149"/>
      <c r="M739" s="149"/>
      <c r="N739" s="148"/>
      <c r="O739" s="149"/>
      <c r="P739" s="149"/>
      <c r="Q739" s="148"/>
      <c r="R739" s="149"/>
      <c r="S739" s="149"/>
      <c r="T739" s="148"/>
      <c r="U739" s="149"/>
      <c r="V739" s="149"/>
      <c r="W739" s="149"/>
      <c r="X739" s="150">
        <f t="shared" si="1"/>
        <v>1.584367573</v>
      </c>
      <c r="Y739" s="150">
        <f t="shared" si="2"/>
        <v>-1.584367573</v>
      </c>
    </row>
    <row r="740" ht="15.75" customHeight="1">
      <c r="A740" s="119">
        <v>739.0</v>
      </c>
      <c r="B740" s="143" t="str">
        <f t="array" ref="B740">index(Systems!$A:$E,match($A740,Systems!$A:$A,),match(B$1,Systems!$2:$2,))&amp;if(not(isblank(index(Systems!$A:$E,match($A740,Systems!$A:$A,),match(Systems!$C$2,Systems!$2:$2,))))," ["&amp;index(Systems!$A:$E,match($A740,Systems!$A:$A,),match(Systems!$C$2,Systems!$2:$2,))&amp;"]",)</f>
        <v>Dreadlord</v>
      </c>
      <c r="C740" s="144">
        <f t="array" ref="C740">round((F740-average(I740,L740,O740,R740,U740))*X740+if($B740=$H740,0,iferror(average(vlookup({$H740,$K740,$N740,$Q740,$T740},$B:$D,column(B$1),0)),index(C:C,match($H740,$B:$B,)))),3)</f>
        <v>566.112</v>
      </c>
      <c r="D740" s="144">
        <f t="array" ref="D740">round((G740-average(J740,M740,P740,S740,V740))*Y740+if($B740=$H740,0,iferror(average(vlookup({$H740,$K740,$N740,$Q740,$T740},$B:$D,column(C$1),0)),index(D:D,match($H740,$B:$B,)))),3)</f>
        <v>151.565</v>
      </c>
      <c r="E740" s="145">
        <v>2764.0</v>
      </c>
      <c r="F740" s="146">
        <v>1045.76</v>
      </c>
      <c r="G740" s="146">
        <v>310.427</v>
      </c>
      <c r="H740" s="147" t="s">
        <v>404</v>
      </c>
      <c r="I740" s="146">
        <v>688.449</v>
      </c>
      <c r="J740" s="146">
        <v>406.09</v>
      </c>
      <c r="K740" s="148"/>
      <c r="L740" s="149"/>
      <c r="M740" s="149"/>
      <c r="N740" s="148"/>
      <c r="O740" s="149"/>
      <c r="P740" s="149"/>
      <c r="Q740" s="148"/>
      <c r="R740" s="149"/>
      <c r="S740" s="149"/>
      <c r="T740" s="148"/>
      <c r="U740" s="149"/>
      <c r="V740" s="149"/>
      <c r="W740" s="149"/>
      <c r="X740" s="150">
        <f t="shared" si="1"/>
        <v>1.584367573</v>
      </c>
      <c r="Y740" s="150">
        <f t="shared" si="2"/>
        <v>-1.584367573</v>
      </c>
    </row>
    <row r="741" ht="15.75" customHeight="1">
      <c r="A741" s="119">
        <v>740.0</v>
      </c>
      <c r="B741" s="143" t="str">
        <f t="array" ref="B741">index(Systems!$A:$E,match($A741,Systems!$A:$A,),match(B$1,Systems!$2:$2,))&amp;if(not(isblank(index(Systems!$A:$E,match($A741,Systems!$A:$A,),match(Systems!$C$2,Systems!$2:$2,))))," ["&amp;index(Systems!$A:$E,match($A741,Systems!$A:$A,),match(Systems!$C$2,Systems!$2:$2,))&amp;"]",)</f>
        <v>Dresden</v>
      </c>
      <c r="C741" s="144">
        <f t="array" ref="C741">round((F741-average(I741,L741,O741,R741,U741))*X741+if($B741=$H741,0,iferror(average(vlookup({$H741,$K741,$N741,$Q741,$T741},$B:$D,column(B$1),0)),index(C:C,match($H741,$B:$B,)))),3)</f>
        <v>-202.799</v>
      </c>
      <c r="D741" s="144">
        <f t="array" ref="D741">round((G741-average(J741,M741,P741,S741,V741))*Y741+if($B741=$H741,0,iferror(average(vlookup({$H741,$K741,$N741,$Q741,$T741},$B:$D,column(C$1),0)),index(D:D,match($H741,$B:$B,)))),3)</f>
        <v>81.307</v>
      </c>
      <c r="E741" s="145">
        <v>2764.0</v>
      </c>
      <c r="F741" s="146">
        <v>560.449</v>
      </c>
      <c r="G741" s="146">
        <v>354.772</v>
      </c>
      <c r="H741" s="147" t="s">
        <v>404</v>
      </c>
      <c r="I741" s="146">
        <v>688.449</v>
      </c>
      <c r="J741" s="146">
        <v>406.09</v>
      </c>
      <c r="K741" s="148"/>
      <c r="L741" s="149"/>
      <c r="M741" s="149"/>
      <c r="N741" s="148"/>
      <c r="O741" s="149"/>
      <c r="P741" s="149"/>
      <c r="Q741" s="148"/>
      <c r="R741" s="149"/>
      <c r="S741" s="149"/>
      <c r="T741" s="148"/>
      <c r="U741" s="149"/>
      <c r="V741" s="149"/>
      <c r="W741" s="149"/>
      <c r="X741" s="150">
        <f t="shared" si="1"/>
        <v>1.584367573</v>
      </c>
      <c r="Y741" s="150">
        <f t="shared" si="2"/>
        <v>-1.584367573</v>
      </c>
    </row>
    <row r="742" ht="15.75" customHeight="1">
      <c r="A742" s="119">
        <v>741.0</v>
      </c>
      <c r="B742" s="143" t="str">
        <f t="array" ref="B742">index(Systems!$A:$E,match($A742,Systems!$A:$A,),match(B$1,Systems!$2:$2,))&amp;if(not(isblank(index(Systems!$A:$E,match($A742,Systems!$A:$A,),match(Systems!$C$2,Systems!$2:$2,))))," ["&amp;index(Systems!$A:$E,match($A742,Systems!$A:$A,),match(Systems!$C$2,Systems!$2:$2,))&amp;"]",)</f>
        <v>Drienfontein</v>
      </c>
      <c r="C742" s="144">
        <f t="array" ref="C742">round((F742-average(I742,L742,O742,R742,U742))*X742+if($B742=$H742,0,iferror(average(vlookup({$H742,$K742,$N742,$Q742,$T742},$B:$D,column(B$1),0)),index(C:C,match($H742,$B:$B,)))),3)</f>
        <v>271.153</v>
      </c>
      <c r="D742" s="144">
        <f t="array" ref="D742">round((G742-average(J742,M742,P742,S742,V742))*Y742+if($B742=$H742,0,iferror(average(vlookup({$H742,$K742,$N742,$Q742,$T742},$B:$D,column(C$1),0)),index(D:D,match($H742,$B:$B,)))),3)</f>
        <v>-290.356</v>
      </c>
      <c r="E742" s="145">
        <v>2764.0</v>
      </c>
      <c r="F742" s="146">
        <v>859.592</v>
      </c>
      <c r="G742" s="146">
        <v>589.353</v>
      </c>
      <c r="H742" s="147" t="s">
        <v>404</v>
      </c>
      <c r="I742" s="146">
        <v>688.449</v>
      </c>
      <c r="J742" s="146">
        <v>406.09</v>
      </c>
      <c r="K742" s="148"/>
      <c r="L742" s="149"/>
      <c r="M742" s="149"/>
      <c r="N742" s="148"/>
      <c r="O742" s="149"/>
      <c r="P742" s="149"/>
      <c r="Q742" s="148"/>
      <c r="R742" s="149"/>
      <c r="S742" s="149"/>
      <c r="T742" s="148"/>
      <c r="U742" s="149"/>
      <c r="V742" s="149"/>
      <c r="W742" s="149"/>
      <c r="X742" s="150">
        <f t="shared" si="1"/>
        <v>1.584367573</v>
      </c>
      <c r="Y742" s="150">
        <f t="shared" si="2"/>
        <v>-1.584367573</v>
      </c>
    </row>
    <row r="743" ht="15.75" customHeight="1">
      <c r="A743" s="119">
        <v>742.0</v>
      </c>
      <c r="B743" s="143" t="str">
        <f t="array" ref="B743">index(Systems!$A:$E,match($A743,Systems!$A:$A,),match(B$1,Systems!$2:$2,))&amp;if(not(isblank(index(Systems!$A:$E,match($A743,Systems!$A:$A,),match(Systems!$C$2,Systems!$2:$2,))))," ["&amp;index(Systems!$A:$E,match($A743,Systems!$A:$A,),match(Systems!$C$2,Systems!$2:$2,))&amp;"]",)</f>
        <v>Dromini [Dromini VI]</v>
      </c>
      <c r="C743" s="144">
        <f t="array" ref="C743">round((F743-average(I743,L743,O743,R743,U743))*X743+if($B743=$H743,0,iferror(average(vlookup({$H743,$K743,$N743,$Q743,$T743},$B:$D,column(B$1),0)),index(C:C,match($H743,$B:$B,)))),3)</f>
        <v>-20.939</v>
      </c>
      <c r="D743" s="144">
        <f t="array" ref="D743">round((G743-average(J743,M743,P743,S743,V743))*Y743+if($B743=$H743,0,iferror(average(vlookup({$H743,$K743,$N743,$Q743,$T743},$B:$D,column(C$1),0)),index(D:D,match($H743,$B:$B,)))),3)</f>
        <v>66.122</v>
      </c>
      <c r="E743" s="145">
        <v>2764.0</v>
      </c>
      <c r="F743" s="146">
        <v>675.233</v>
      </c>
      <c r="G743" s="146">
        <v>364.356</v>
      </c>
      <c r="H743" s="147" t="s">
        <v>404</v>
      </c>
      <c r="I743" s="146">
        <v>688.449</v>
      </c>
      <c r="J743" s="146">
        <v>406.09</v>
      </c>
      <c r="K743" s="148"/>
      <c r="L743" s="149"/>
      <c r="M743" s="149"/>
      <c r="N743" s="148"/>
      <c r="O743" s="149"/>
      <c r="P743" s="149"/>
      <c r="Q743" s="148"/>
      <c r="R743" s="149"/>
      <c r="S743" s="149"/>
      <c r="T743" s="148"/>
      <c r="U743" s="149"/>
      <c r="V743" s="149"/>
      <c r="W743" s="149"/>
      <c r="X743" s="150">
        <f t="shared" si="1"/>
        <v>1.584367573</v>
      </c>
      <c r="Y743" s="150">
        <f t="shared" si="2"/>
        <v>-1.584367573</v>
      </c>
    </row>
    <row r="744" ht="15.75" customHeight="1">
      <c r="A744" s="119">
        <v>743.0</v>
      </c>
      <c r="B744" s="143" t="str">
        <f t="array" ref="B744">index(Systems!$A:$E,match($A744,Systems!$A:$A,),match(B$1,Systems!$2:$2,))&amp;if(not(isblank(index(Systems!$A:$E,match($A744,Systems!$A:$A,),match(Systems!$C$2,Systems!$2:$2,))))," ["&amp;index(Systems!$A:$E,match($A744,Systems!$A:$A,),match(Systems!$C$2,Systems!$2:$2,))&amp;"]",)</f>
        <v>Drosendorf</v>
      </c>
      <c r="C744" s="144">
        <f t="array" ref="C744">round((F744-average(I744,L744,O744,R744,U744))*X744+if($B744=$H744,0,iferror(average(vlookup({$H744,$K744,$N744,$Q744,$T744},$B:$D,column(B$1),0)),index(C:C,match($H744,$B:$B,)))),3)</f>
        <v>-258.995</v>
      </c>
      <c r="D744" s="144">
        <f t="array" ref="D744">round((G744-average(J744,M744,P744,S744,V744))*Y744+if($B744=$H744,0,iferror(average(vlookup({$H744,$K744,$N744,$Q744,$T744},$B:$D,column(C$1),0)),index(D:D,match($H744,$B:$B,)))),3)</f>
        <v>41.312</v>
      </c>
      <c r="E744" s="145">
        <v>2764.0</v>
      </c>
      <c r="F744" s="146">
        <v>524.98</v>
      </c>
      <c r="G744" s="146">
        <v>380.015</v>
      </c>
      <c r="H744" s="147" t="s">
        <v>404</v>
      </c>
      <c r="I744" s="146">
        <v>688.449</v>
      </c>
      <c r="J744" s="146">
        <v>406.09</v>
      </c>
      <c r="K744" s="148"/>
      <c r="L744" s="149"/>
      <c r="M744" s="149"/>
      <c r="N744" s="148"/>
      <c r="O744" s="149"/>
      <c r="P744" s="149"/>
      <c r="Q744" s="148"/>
      <c r="R744" s="149"/>
      <c r="S744" s="149"/>
      <c r="T744" s="148"/>
      <c r="U744" s="149"/>
      <c r="V744" s="149"/>
      <c r="W744" s="149"/>
      <c r="X744" s="150">
        <f t="shared" si="1"/>
        <v>1.584367573</v>
      </c>
      <c r="Y744" s="150">
        <f t="shared" si="2"/>
        <v>-1.584367573</v>
      </c>
    </row>
    <row r="745" ht="15.75" customHeight="1">
      <c r="A745" s="119">
        <v>744.0</v>
      </c>
      <c r="B745" s="143" t="str">
        <f t="array" ref="B745">index(Systems!$A:$E,match($A745,Systems!$A:$A,),match(B$1,Systems!$2:$2,))&amp;if(not(isblank(index(Systems!$A:$E,match($A745,Systems!$A:$A,),match(Systems!$C$2,Systems!$2:$2,))))," ["&amp;index(Systems!$A:$E,match($A745,Systems!$A:$A,),match(Systems!$C$2,Systems!$2:$2,))&amp;"]",)</f>
        <v>Drozan</v>
      </c>
      <c r="C745" s="144">
        <f t="array" ref="C745">round((F745-average(I745,L745,O745,R745,U745))*X745+if($B745=$H745,0,iferror(average(vlookup({$H745,$K745,$N745,$Q745,$T745},$B:$D,column(B$1),0)),index(C:C,match($H745,$B:$B,)))),3)</f>
        <v>31.267</v>
      </c>
      <c r="D745" s="144">
        <f t="array" ref="D745">round((G745-average(J745,M745,P745,S745,V745))*Y745+if($B745=$H745,0,iferror(average(vlookup({$H745,$K745,$N745,$Q745,$T745},$B:$D,column(C$1),0)),index(D:D,match($H745,$B:$B,)))),3)</f>
        <v>-369.942</v>
      </c>
      <c r="E745" s="145">
        <v>2764.0</v>
      </c>
      <c r="F745" s="146">
        <v>708.184</v>
      </c>
      <c r="G745" s="146">
        <v>639.585</v>
      </c>
      <c r="H745" s="147" t="s">
        <v>404</v>
      </c>
      <c r="I745" s="146">
        <v>688.449</v>
      </c>
      <c r="J745" s="146">
        <v>406.09</v>
      </c>
      <c r="K745" s="148"/>
      <c r="L745" s="149"/>
      <c r="M745" s="149"/>
      <c r="N745" s="148"/>
      <c r="O745" s="149"/>
      <c r="P745" s="149"/>
      <c r="Q745" s="148"/>
      <c r="R745" s="149"/>
      <c r="S745" s="149"/>
      <c r="T745" s="148"/>
      <c r="U745" s="149"/>
      <c r="V745" s="149"/>
      <c r="W745" s="149"/>
      <c r="X745" s="150">
        <f t="shared" si="1"/>
        <v>1.584367573</v>
      </c>
      <c r="Y745" s="150">
        <f t="shared" si="2"/>
        <v>-1.584367573</v>
      </c>
    </row>
    <row r="746" ht="15.75" customHeight="1">
      <c r="A746" s="119">
        <v>745.0</v>
      </c>
      <c r="B746" s="143" t="str">
        <f t="array" ref="B746">index(Systems!$A:$E,match($A746,Systems!$A:$A,),match(B$1,Systems!$2:$2,))&amp;if(not(isblank(index(Systems!$A:$E,match($A746,Systems!$A:$A,),match(Systems!$C$2,Systems!$2:$2,))))," ["&amp;index(Systems!$A:$E,match($A746,Systems!$A:$A,),match(Systems!$C$2,Systems!$2:$2,))&amp;"]",)</f>
        <v>Drusibacken</v>
      </c>
      <c r="C746" s="144">
        <f t="array" ref="C746">round((F746-average(I746,L746,O746,R746,U746))*X746+if($B746=$H746,0,iferror(average(vlookup({$H746,$K746,$N746,$Q746,$T746},$B:$D,column(B$1),0)),index(C:C,match($H746,$B:$B,)))),3)</f>
        <v>-123.305</v>
      </c>
      <c r="D746" s="144">
        <f t="array" ref="D746">round((G746-average(J746,M746,P746,S746,V746))*Y746+if($B746=$H746,0,iferror(average(vlookup({$H746,$K746,$N746,$Q746,$T746},$B:$D,column(C$1),0)),index(D:D,match($H746,$B:$B,)))),3)</f>
        <v>-123.644</v>
      </c>
      <c r="E746" s="145">
        <v>2764.0</v>
      </c>
      <c r="F746" s="146">
        <v>610.623</v>
      </c>
      <c r="G746" s="146">
        <v>484.13</v>
      </c>
      <c r="H746" s="147" t="s">
        <v>404</v>
      </c>
      <c r="I746" s="146">
        <v>688.449</v>
      </c>
      <c r="J746" s="146">
        <v>406.09</v>
      </c>
      <c r="K746" s="148"/>
      <c r="L746" s="149"/>
      <c r="M746" s="149"/>
      <c r="N746" s="148"/>
      <c r="O746" s="149"/>
      <c r="P746" s="149"/>
      <c r="Q746" s="148"/>
      <c r="R746" s="149"/>
      <c r="S746" s="149"/>
      <c r="T746" s="148"/>
      <c r="U746" s="149"/>
      <c r="V746" s="149"/>
      <c r="W746" s="149"/>
      <c r="X746" s="150">
        <f t="shared" si="1"/>
        <v>1.584367573</v>
      </c>
      <c r="Y746" s="150">
        <f t="shared" si="2"/>
        <v>-1.584367573</v>
      </c>
    </row>
    <row r="747" ht="15.75" customHeight="1">
      <c r="A747" s="119">
        <v>746.0</v>
      </c>
      <c r="B747" s="143" t="str">
        <f t="array" ref="B747">index(Systems!$A:$E,match($A747,Systems!$A:$A,),match(B$1,Systems!$2:$2,))&amp;if(not(isblank(index(Systems!$A:$E,match($A747,Systems!$A:$A,),match(Systems!$C$2,Systems!$2:$2,))))," ["&amp;index(Systems!$A:$E,match($A747,Systems!$A:$A,),match(Systems!$C$2,Systems!$2:$2,))&amp;"]",)</f>
        <v>Du Lac</v>
      </c>
      <c r="C747" s="144">
        <f t="array" ref="C747">round((F747-average(I747,L747,O747,R747,U747))*X747+if($B747=$H747,0,iferror(average(vlookup({$H747,$K747,$N747,$Q747,$T747},$B:$D,column(B$1),0)),index(C:C,match($H747,$B:$B,)))),3)</f>
        <v>344.556</v>
      </c>
      <c r="D747" s="144">
        <f t="array" ref="D747">round((G747-average(J747,M747,P747,S747,V747))*Y747+if($B747=$H747,0,iferror(average(vlookup({$H747,$K747,$N747,$Q747,$T747},$B:$D,column(C$1),0)),index(D:D,match($H747,$B:$B,)))),3)</f>
        <v>-162.65</v>
      </c>
      <c r="E747" s="145">
        <v>2764.0</v>
      </c>
      <c r="F747" s="146">
        <v>905.921</v>
      </c>
      <c r="G747" s="146">
        <v>508.749</v>
      </c>
      <c r="H747" s="147" t="s">
        <v>404</v>
      </c>
      <c r="I747" s="146">
        <v>688.449</v>
      </c>
      <c r="J747" s="146">
        <v>406.09</v>
      </c>
      <c r="K747" s="148"/>
      <c r="L747" s="149"/>
      <c r="M747" s="149"/>
      <c r="N747" s="148"/>
      <c r="O747" s="149"/>
      <c r="P747" s="149"/>
      <c r="Q747" s="148"/>
      <c r="R747" s="149"/>
      <c r="S747" s="149"/>
      <c r="T747" s="148"/>
      <c r="U747" s="149"/>
      <c r="V747" s="149"/>
      <c r="W747" s="149"/>
      <c r="X747" s="150">
        <f t="shared" si="1"/>
        <v>1.584367573</v>
      </c>
      <c r="Y747" s="150">
        <f t="shared" si="2"/>
        <v>-1.584367573</v>
      </c>
    </row>
    <row r="748" ht="15.75" customHeight="1">
      <c r="A748" s="119">
        <v>747.0</v>
      </c>
      <c r="B748" s="143" t="str">
        <f t="array" ref="B748">index(Systems!$A:$E,match($A748,Systems!$A:$A,),match(B$1,Systems!$2:$2,))&amp;if(not(isblank(index(Systems!$A:$E,match($A748,Systems!$A:$A,),match(Systems!$C$2,Systems!$2:$2,))))," ["&amp;index(Systems!$A:$E,match($A748,Systems!$A:$A,),match(Systems!$C$2,Systems!$2:$2,))&amp;"]",)</f>
        <v>Duantia</v>
      </c>
      <c r="C748" s="144">
        <f t="array" ref="C748">round((F748-average(I748,L748,O748,R748,U748))*X748+if($B748=$H748,0,iferror(average(vlookup({$H748,$K748,$N748,$Q748,$T748},$B:$D,column(B$1),0)),index(C:C,match($H748,$B:$B,)))),3)</f>
        <v>-339.997</v>
      </c>
      <c r="D748" s="144">
        <f t="array" ref="D748">round((G748-average(J748,M748,P748,S748,V748))*Y748+if($B748=$H748,0,iferror(average(vlookup({$H748,$K748,$N748,$Q748,$T748},$B:$D,column(C$1),0)),index(D:D,match($H748,$B:$B,)))),3)</f>
        <v>57.921</v>
      </c>
      <c r="E748" s="145">
        <v>2764.0</v>
      </c>
      <c r="F748" s="146">
        <v>473.854</v>
      </c>
      <c r="G748" s="146">
        <v>369.532</v>
      </c>
      <c r="H748" s="147" t="s">
        <v>404</v>
      </c>
      <c r="I748" s="146">
        <v>688.449</v>
      </c>
      <c r="J748" s="146">
        <v>406.09</v>
      </c>
      <c r="K748" s="148"/>
      <c r="L748" s="149"/>
      <c r="M748" s="149"/>
      <c r="N748" s="148"/>
      <c r="O748" s="149"/>
      <c r="P748" s="149"/>
      <c r="Q748" s="148"/>
      <c r="R748" s="149"/>
      <c r="S748" s="149"/>
      <c r="T748" s="148"/>
      <c r="U748" s="149"/>
      <c r="V748" s="149"/>
      <c r="W748" s="149"/>
      <c r="X748" s="150">
        <f t="shared" si="1"/>
        <v>1.584367573</v>
      </c>
      <c r="Y748" s="150">
        <f t="shared" si="2"/>
        <v>-1.584367573</v>
      </c>
    </row>
    <row r="749" ht="15.75" customHeight="1">
      <c r="A749" s="119">
        <v>748.0</v>
      </c>
      <c r="B749" s="143" t="str">
        <f t="array" ref="B749">index(Systems!$A:$E,match($A749,Systems!$A:$A,),match(B$1,Systems!$2:$2,))&amp;if(not(isblank(index(Systems!$A:$E,match($A749,Systems!$A:$A,),match(Systems!$C$2,Systems!$2:$2,))))," ["&amp;index(Systems!$A:$E,match($A749,Systems!$A:$A,),match(Systems!$C$2,Systems!$2:$2,))&amp;"]",)</f>
        <v>Dubhe</v>
      </c>
      <c r="C749" s="144">
        <f t="array" ref="C749">round((F749-average(I749,L749,O749,R749,U749))*X749+if($B749=$H749,0,iferror(average(vlookup({$H749,$K749,$N749,$Q749,$T749},$B:$D,column(B$1),0)),index(C:C,match($H749,$B:$B,)))),3)</f>
        <v>-70.576</v>
      </c>
      <c r="D749" s="144">
        <f t="array" ref="D749">round((G749-average(J749,M749,P749,S749,V749))*Y749+if($B749=$H749,0,iferror(average(vlookup({$H749,$K749,$N749,$Q749,$T749},$B:$D,column(C$1),0)),index(D:D,match($H749,$B:$B,)))),3)</f>
        <v>-16.073</v>
      </c>
      <c r="E749" s="145">
        <v>2764.0</v>
      </c>
      <c r="F749" s="146">
        <v>643.904</v>
      </c>
      <c r="G749" s="146">
        <v>416.235</v>
      </c>
      <c r="H749" s="147" t="s">
        <v>404</v>
      </c>
      <c r="I749" s="146">
        <v>688.449</v>
      </c>
      <c r="J749" s="146">
        <v>406.09</v>
      </c>
      <c r="K749" s="148"/>
      <c r="L749" s="149"/>
      <c r="M749" s="149"/>
      <c r="N749" s="148"/>
      <c r="O749" s="149"/>
      <c r="P749" s="149"/>
      <c r="Q749" s="148"/>
      <c r="R749" s="149"/>
      <c r="S749" s="149"/>
      <c r="T749" s="148"/>
      <c r="U749" s="149"/>
      <c r="V749" s="149"/>
      <c r="W749" s="149"/>
      <c r="X749" s="150">
        <f t="shared" si="1"/>
        <v>1.584367573</v>
      </c>
      <c r="Y749" s="150">
        <f t="shared" si="2"/>
        <v>-1.584367573</v>
      </c>
    </row>
    <row r="750" ht="15.75" customHeight="1">
      <c r="A750" s="119">
        <v>749.0</v>
      </c>
      <c r="B750" s="143" t="str">
        <f t="array" ref="B750">index(Systems!$A:$E,match($A750,Systems!$A:$A,),match(B$1,Systems!$2:$2,))&amp;if(not(isblank(index(Systems!$A:$E,match($A750,Systems!$A:$A,),match(Systems!$C$2,Systems!$2:$2,))))," ["&amp;index(Systems!$A:$E,match($A750,Systems!$A:$A,),match(Systems!$C$2,Systems!$2:$2,))&amp;"]",)</f>
        <v>Dukambia</v>
      </c>
      <c r="C750" s="144">
        <f t="array" ref="C750">round((F750-average(I750,L750,O750,R750,U750))*X750+if($B750=$H750,0,iferror(average(vlookup({$H750,$K750,$N750,$Q750,$T750},$B:$D,column(B$1),0)),index(C:C,match($H750,$B:$B,)))),3)</f>
        <v>-181.99</v>
      </c>
      <c r="D750" s="144">
        <f t="array" ref="D750">round((G750-average(J750,M750,P750,S750,V750))*Y750+if($B750=$H750,0,iferror(average(vlookup({$H750,$K750,$N750,$Q750,$T750},$B:$D,column(C$1),0)),index(D:D,match($H750,$B:$B,)))),3)</f>
        <v>213.726</v>
      </c>
      <c r="E750" s="145">
        <v>2764.0</v>
      </c>
      <c r="F750" s="146">
        <v>573.583</v>
      </c>
      <c r="G750" s="146">
        <v>271.193</v>
      </c>
      <c r="H750" s="147" t="s">
        <v>404</v>
      </c>
      <c r="I750" s="146">
        <v>688.449</v>
      </c>
      <c r="J750" s="146">
        <v>406.09</v>
      </c>
      <c r="K750" s="148"/>
      <c r="L750" s="149"/>
      <c r="M750" s="149"/>
      <c r="N750" s="148"/>
      <c r="O750" s="149"/>
      <c r="P750" s="149"/>
      <c r="Q750" s="148"/>
      <c r="R750" s="149"/>
      <c r="S750" s="149"/>
      <c r="T750" s="148"/>
      <c r="U750" s="149"/>
      <c r="V750" s="149"/>
      <c r="W750" s="149"/>
      <c r="X750" s="150">
        <f t="shared" si="1"/>
        <v>1.584367573</v>
      </c>
      <c r="Y750" s="150">
        <f t="shared" si="2"/>
        <v>-1.584367573</v>
      </c>
    </row>
    <row r="751" ht="15.75" customHeight="1">
      <c r="A751" s="119">
        <v>750.0</v>
      </c>
      <c r="B751" s="143" t="str">
        <f t="array" ref="B751">index(Systems!$A:$E,match($A751,Systems!$A:$A,),match(B$1,Systems!$2:$2,))&amp;if(not(isblank(index(Systems!$A:$E,match($A751,Systems!$A:$A,),match(Systems!$C$2,Systems!$2:$2,))))," ["&amp;index(Systems!$A:$E,match($A751,Systems!$A:$A,),match(Systems!$C$2,Systems!$2:$2,))&amp;"]",)</f>
        <v>Dumaring</v>
      </c>
      <c r="C751" s="144">
        <f t="array" ref="C751">round((F751-average(I751,L751,O751,R751,U751))*X751+if($B751=$H751,0,iferror(average(vlookup({$H751,$K751,$N751,$Q751,$T751},$B:$D,column(B$1),0)),index(C:C,match($H751,$B:$B,)))),3)</f>
        <v>79.605</v>
      </c>
      <c r="D751" s="144">
        <f t="array" ref="D751">round((G751-average(J751,M751,P751,S751,V751))*Y751+if($B751=$H751,0,iferror(average(vlookup({$H751,$K751,$N751,$Q751,$T751},$B:$D,column(C$1),0)),index(D:D,match($H751,$B:$B,)))),3)</f>
        <v>223.291</v>
      </c>
      <c r="E751" s="145">
        <v>2764.0</v>
      </c>
      <c r="F751" s="146">
        <v>738.693</v>
      </c>
      <c r="G751" s="146">
        <v>265.156</v>
      </c>
      <c r="H751" s="147" t="s">
        <v>404</v>
      </c>
      <c r="I751" s="146">
        <v>688.449</v>
      </c>
      <c r="J751" s="146">
        <v>406.09</v>
      </c>
      <c r="K751" s="148"/>
      <c r="L751" s="149"/>
      <c r="M751" s="149"/>
      <c r="N751" s="148"/>
      <c r="O751" s="149"/>
      <c r="P751" s="149"/>
      <c r="Q751" s="148"/>
      <c r="R751" s="149"/>
      <c r="S751" s="149"/>
      <c r="T751" s="148"/>
      <c r="U751" s="149"/>
      <c r="V751" s="149"/>
      <c r="W751" s="149"/>
      <c r="X751" s="150">
        <f t="shared" si="1"/>
        <v>1.584367573</v>
      </c>
      <c r="Y751" s="150">
        <f t="shared" si="2"/>
        <v>-1.584367573</v>
      </c>
    </row>
    <row r="752" ht="15.75" customHeight="1">
      <c r="A752" s="119">
        <v>751.0</v>
      </c>
      <c r="B752" s="143" t="str">
        <f t="array" ref="B752">index(Systems!$A:$E,match($A752,Systems!$A:$A,),match(B$1,Systems!$2:$2,))&amp;if(not(isblank(index(Systems!$A:$E,match($A752,Systems!$A:$A,),match(Systems!$C$2,Systems!$2:$2,))))," ["&amp;index(Systems!$A:$E,match($A752,Systems!$A:$A,),match(Systems!$C$2,Systems!$2:$2,))&amp;"]",)</f>
        <v>Dumassas</v>
      </c>
      <c r="C752" s="144">
        <f t="array" ref="C752">round((F752-average(I752,L752,O752,R752,U752))*X752+if($B752=$H752,0,iferror(average(vlookup({$H752,$K752,$N752,$Q752,$T752},$B:$D,column(B$1),0)),index(C:C,match($H752,$B:$B,)))),3)</f>
        <v>428.872</v>
      </c>
      <c r="D752" s="144">
        <f t="array" ref="D752">round((G752-average(J752,M752,P752,S752,V752))*Y752+if($B752=$H752,0,iferror(average(vlookup({$H752,$K752,$N752,$Q752,$T752},$B:$D,column(C$1),0)),index(D:D,match($H752,$B:$B,)))),3)</f>
        <v>-321.741</v>
      </c>
      <c r="E752" s="145">
        <v>2764.0</v>
      </c>
      <c r="F752" s="146">
        <v>959.139</v>
      </c>
      <c r="G752" s="146">
        <v>609.162</v>
      </c>
      <c r="H752" s="147" t="s">
        <v>404</v>
      </c>
      <c r="I752" s="146">
        <v>688.449</v>
      </c>
      <c r="J752" s="146">
        <v>406.09</v>
      </c>
      <c r="K752" s="148"/>
      <c r="L752" s="149"/>
      <c r="M752" s="149"/>
      <c r="N752" s="148"/>
      <c r="O752" s="149"/>
      <c r="P752" s="149"/>
      <c r="Q752" s="148"/>
      <c r="R752" s="149"/>
      <c r="S752" s="149"/>
      <c r="T752" s="148"/>
      <c r="U752" s="149"/>
      <c r="V752" s="149"/>
      <c r="W752" s="149"/>
      <c r="X752" s="150">
        <f t="shared" si="1"/>
        <v>1.584367573</v>
      </c>
      <c r="Y752" s="150">
        <f t="shared" si="2"/>
        <v>-1.584367573</v>
      </c>
    </row>
    <row r="753" ht="15.75" customHeight="1">
      <c r="A753" s="119">
        <v>752.0</v>
      </c>
      <c r="B753" s="143" t="str">
        <f t="array" ref="B753">index(Systems!$A:$E,match($A753,Systems!$A:$A,),match(B$1,Systems!$2:$2,))&amp;if(not(isblank(index(Systems!$A:$E,match($A753,Systems!$A:$A,),match(Systems!$C$2,Systems!$2:$2,))))," ["&amp;index(Systems!$A:$E,match($A753,Systems!$A:$A,),match(Systems!$C$2,Systems!$2:$2,))&amp;"]",)</f>
        <v>Dunianshire</v>
      </c>
      <c r="C753" s="144">
        <f t="array" ref="C753">round((F753-average(I753,L753,O753,R753,U753))*X753+if($B753=$H753,0,iferror(average(vlookup({$H753,$K753,$N753,$Q753,$T753},$B:$D,column(B$1),0)),index(C:C,match($H753,$B:$B,)))),3)</f>
        <v>-77.807</v>
      </c>
      <c r="D753" s="144">
        <f t="array" ref="D753">round((G753-average(J753,M753,P753,S753,V753))*Y753+if($B753=$H753,0,iferror(average(vlookup({$H753,$K753,$N753,$Q753,$T753},$B:$D,column(C$1),0)),index(D:D,match($H753,$B:$B,)))),3)</f>
        <v>-498.048</v>
      </c>
      <c r="E753" s="145">
        <v>2764.0</v>
      </c>
      <c r="F753" s="146">
        <v>639.34</v>
      </c>
      <c r="G753" s="146">
        <v>720.441</v>
      </c>
      <c r="H753" s="147" t="s">
        <v>404</v>
      </c>
      <c r="I753" s="146">
        <v>688.449</v>
      </c>
      <c r="J753" s="146">
        <v>406.09</v>
      </c>
      <c r="K753" s="148"/>
      <c r="L753" s="149"/>
      <c r="M753" s="149"/>
      <c r="N753" s="148"/>
      <c r="O753" s="149"/>
      <c r="P753" s="149"/>
      <c r="Q753" s="148"/>
      <c r="R753" s="149"/>
      <c r="S753" s="149"/>
      <c r="T753" s="148"/>
      <c r="U753" s="149"/>
      <c r="V753" s="149"/>
      <c r="W753" s="149"/>
      <c r="X753" s="150">
        <f t="shared" si="1"/>
        <v>1.584367573</v>
      </c>
      <c r="Y753" s="150">
        <f t="shared" si="2"/>
        <v>-1.584367573</v>
      </c>
    </row>
    <row r="754" ht="15.75" customHeight="1">
      <c r="A754" s="119">
        <v>753.0</v>
      </c>
      <c r="B754" s="143" t="str">
        <f t="array" ref="B754">index(Systems!$A:$E,match($A754,Systems!$A:$A,),match(B$1,Systems!$2:$2,))&amp;if(not(isblank(index(Systems!$A:$E,match($A754,Systems!$A:$A,),match(Systems!$C$2,Systems!$2:$2,))))," ["&amp;index(Systems!$A:$E,match($A754,Systems!$A:$A,),match(Systems!$C$2,Systems!$2:$2,))&amp;"]",)</f>
        <v>Dunkerque</v>
      </c>
      <c r="C754" s="144">
        <f t="array" ref="C754">round((F754-average(I754,L754,O754,R754,U754))*X754+if($B754=$H754,0,iferror(average(vlookup({$H754,$K754,$N754,$Q754,$T754},$B:$D,column(B$1),0)),index(C:C,match($H754,$B:$B,)))),3)</f>
        <v>272.432</v>
      </c>
      <c r="D754" s="144">
        <f t="array" ref="D754">round((G754-average(J754,M754,P754,S754,V754))*Y754+if($B754=$H754,0,iferror(average(vlookup({$H754,$K754,$N754,$Q754,$T754},$B:$D,column(C$1),0)),index(D:D,match($H754,$B:$B,)))),3)</f>
        <v>-196.85</v>
      </c>
      <c r="E754" s="145">
        <v>2764.0</v>
      </c>
      <c r="F754" s="146">
        <v>860.399</v>
      </c>
      <c r="G754" s="146">
        <v>530.335</v>
      </c>
      <c r="H754" s="147" t="s">
        <v>404</v>
      </c>
      <c r="I754" s="146">
        <v>688.449</v>
      </c>
      <c r="J754" s="146">
        <v>406.09</v>
      </c>
      <c r="K754" s="148"/>
      <c r="L754" s="149"/>
      <c r="M754" s="149"/>
      <c r="N754" s="148"/>
      <c r="O754" s="149"/>
      <c r="P754" s="149"/>
      <c r="Q754" s="148"/>
      <c r="R754" s="149"/>
      <c r="S754" s="149"/>
      <c r="T754" s="148"/>
      <c r="U754" s="149"/>
      <c r="V754" s="149"/>
      <c r="W754" s="149"/>
      <c r="X754" s="150">
        <f t="shared" si="1"/>
        <v>1.584367573</v>
      </c>
      <c r="Y754" s="150">
        <f t="shared" si="2"/>
        <v>-1.584367573</v>
      </c>
    </row>
    <row r="755" ht="15.75" customHeight="1">
      <c r="A755" s="119">
        <v>754.0</v>
      </c>
      <c r="B755" s="143" t="str">
        <f t="array" ref="B755">index(Systems!$A:$E,match($A755,Systems!$A:$A,),match(B$1,Systems!$2:$2,))&amp;if(not(isblank(index(Systems!$A:$E,match($A755,Systems!$A:$A,),match(Systems!$C$2,Systems!$2:$2,))))," ["&amp;index(Systems!$A:$E,match($A755,Systems!$A:$A,),match(Systems!$C$2,Systems!$2:$2,))&amp;"]",)</f>
        <v>Dunklewälderdunklerflüssenschattenwelt [Bob (2789+)]</v>
      </c>
      <c r="C755" s="144">
        <f t="array" ref="C755">round((F755-average(I755,L755,O755,R755,U755))*X755+if($B755=$H755,0,iferror(average(vlookup({$H755,$K755,$N755,$Q755,$T755},$B:$D,column(B$1),0)),index(C:C,match($H755,$B:$B,)))),3)</f>
        <v>440.689</v>
      </c>
      <c r="D755" s="144">
        <f t="array" ref="D755">round((G755-average(J755,M755,P755,S755,V755))*Y755+if($B755=$H755,0,iferror(average(vlookup({$H755,$K755,$N755,$Q755,$T755},$B:$D,column(C$1),0)),index(D:D,match($H755,$B:$B,)))),3)</f>
        <v>243.842</v>
      </c>
      <c r="E755" s="145">
        <v>2764.0</v>
      </c>
      <c r="F755" s="146">
        <v>966.597</v>
      </c>
      <c r="G755" s="146">
        <v>252.185</v>
      </c>
      <c r="H755" s="147" t="s">
        <v>404</v>
      </c>
      <c r="I755" s="146">
        <v>688.449</v>
      </c>
      <c r="J755" s="146">
        <v>406.09</v>
      </c>
      <c r="K755" s="148"/>
      <c r="L755" s="149"/>
      <c r="M755" s="149"/>
      <c r="N755" s="148"/>
      <c r="O755" s="149"/>
      <c r="P755" s="149"/>
      <c r="Q755" s="148"/>
      <c r="R755" s="149"/>
      <c r="S755" s="149"/>
      <c r="T755" s="148"/>
      <c r="U755" s="149"/>
      <c r="V755" s="149"/>
      <c r="W755" s="149"/>
      <c r="X755" s="150">
        <f t="shared" si="1"/>
        <v>1.584367573</v>
      </c>
      <c r="Y755" s="150">
        <f t="shared" si="2"/>
        <v>-1.584367573</v>
      </c>
    </row>
    <row r="756" ht="15.75" customHeight="1">
      <c r="A756" s="119">
        <v>755.0</v>
      </c>
      <c r="B756" s="143" t="str">
        <f t="array" ref="B756">index(Systems!$A:$E,match($A756,Systems!$A:$A,),match(B$1,Systems!$2:$2,))&amp;if(not(isblank(index(Systems!$A:$E,match($A756,Systems!$A:$A,),match(Systems!$C$2,Systems!$2:$2,))))," ["&amp;index(Systems!$A:$E,match($A756,Systems!$A:$A,),match(Systems!$C$2,Systems!$2:$2,))&amp;"]",)</f>
        <v>Durabon</v>
      </c>
      <c r="C756" s="144">
        <f t="array" ref="C756">round((F756-average(I756,L756,O756,R756,U756))*X756+if($B756=$H756,0,iferror(average(vlookup({$H756,$K756,$N756,$Q756,$T756},$B:$D,column(B$1),0)),index(C:C,match($H756,$B:$B,)))),3)</f>
        <v>-279.793</v>
      </c>
      <c r="D756" s="144">
        <f t="array" ref="D756">round((G756-average(J756,M756,P756,S756,V756))*Y756+if($B756=$H756,0,iferror(average(vlookup({$H756,$K756,$N756,$Q756,$T756},$B:$D,column(C$1),0)),index(D:D,match($H756,$B:$B,)))),3)</f>
        <v>-441.329</v>
      </c>
      <c r="E756" s="145">
        <v>2764.0</v>
      </c>
      <c r="F756" s="146">
        <v>511.853</v>
      </c>
      <c r="G756" s="146">
        <v>684.642</v>
      </c>
      <c r="H756" s="147" t="s">
        <v>404</v>
      </c>
      <c r="I756" s="146">
        <v>688.449</v>
      </c>
      <c r="J756" s="146">
        <v>406.09</v>
      </c>
      <c r="K756" s="148"/>
      <c r="L756" s="149"/>
      <c r="M756" s="149"/>
      <c r="N756" s="148"/>
      <c r="O756" s="149"/>
      <c r="P756" s="149"/>
      <c r="Q756" s="148"/>
      <c r="R756" s="149"/>
      <c r="S756" s="149"/>
      <c r="T756" s="148"/>
      <c r="U756" s="149"/>
      <c r="V756" s="149"/>
      <c r="W756" s="149"/>
      <c r="X756" s="150">
        <f t="shared" si="1"/>
        <v>1.584367573</v>
      </c>
      <c r="Y756" s="150">
        <f t="shared" si="2"/>
        <v>-1.584367573</v>
      </c>
    </row>
    <row r="757" ht="15.75" customHeight="1">
      <c r="A757" s="119">
        <v>756.0</v>
      </c>
      <c r="B757" s="143" t="str">
        <f t="array" ref="B757">index(Systems!$A:$E,match($A757,Systems!$A:$A,),match(B$1,Systems!$2:$2,))&amp;if(not(isblank(index(Systems!$A:$E,match($A757,Systems!$A:$A,),match(Systems!$C$2,Systems!$2:$2,))))," ["&amp;index(Systems!$A:$E,match($A757,Systems!$A:$A,),match(Systems!$C$2,Systems!$2:$2,))&amp;"]",)</f>
        <v>Duran</v>
      </c>
      <c r="C757" s="144">
        <f t="array" ref="C757">round((F757-average(I757,L757,O757,R757,U757))*X757+if($B757=$H757,0,iferror(average(vlookup({$H757,$K757,$N757,$Q757,$T757},$B:$D,column(B$1),0)),index(C:C,match($H757,$B:$B,)))),3)</f>
        <v>-263.156</v>
      </c>
      <c r="D757" s="144">
        <f t="array" ref="D757">round((G757-average(J757,M757,P757,S757,V757))*Y757+if($B757=$H757,0,iferror(average(vlookup({$H757,$K757,$N757,$Q757,$T757},$B:$D,column(C$1),0)),index(D:D,match($H757,$B:$B,)))),3)</f>
        <v>144.71</v>
      </c>
      <c r="E757" s="145">
        <v>2764.0</v>
      </c>
      <c r="F757" s="146">
        <v>522.354</v>
      </c>
      <c r="G757" s="146">
        <v>314.754</v>
      </c>
      <c r="H757" s="147" t="s">
        <v>404</v>
      </c>
      <c r="I757" s="146">
        <v>688.449</v>
      </c>
      <c r="J757" s="146">
        <v>406.09</v>
      </c>
      <c r="K757" s="148"/>
      <c r="L757" s="149"/>
      <c r="M757" s="149"/>
      <c r="N757" s="148"/>
      <c r="O757" s="149"/>
      <c r="P757" s="149"/>
      <c r="Q757" s="148"/>
      <c r="R757" s="149"/>
      <c r="S757" s="149"/>
      <c r="T757" s="148"/>
      <c r="U757" s="149"/>
      <c r="V757" s="149"/>
      <c r="W757" s="149"/>
      <c r="X757" s="150">
        <f t="shared" si="1"/>
        <v>1.584367573</v>
      </c>
      <c r="Y757" s="150">
        <f t="shared" si="2"/>
        <v>-1.584367573</v>
      </c>
    </row>
    <row r="758" ht="15.75" customHeight="1">
      <c r="A758" s="119">
        <v>757.0</v>
      </c>
      <c r="B758" s="143" t="str">
        <f t="array" ref="B758">index(Systems!$A:$E,match($A758,Systems!$A:$A,),match(B$1,Systems!$2:$2,))&amp;if(not(isblank(index(Systems!$A:$E,match($A758,Systems!$A:$A,),match(Systems!$C$2,Systems!$2:$2,))))," ["&amp;index(Systems!$A:$E,match($A758,Systems!$A:$A,),match(Systems!$C$2,Systems!$2:$2,))&amp;"]",)</f>
        <v>Dustball</v>
      </c>
      <c r="C758" s="144">
        <f t="array" ref="C758">round((F758-average(I758,L758,O758,R758,U758))*X758+if($B758=$H758,0,iferror(average(vlookup({$H758,$K758,$N758,$Q758,$T758},$B:$D,column(B$1),0)),index(C:C,match($H758,$B:$B,)))),3)</f>
        <v>-104.483</v>
      </c>
      <c r="D758" s="144">
        <f t="array" ref="D758">round((G758-average(J758,M758,P758,S758,V758))*Y758+if($B758=$H758,0,iferror(average(vlookup({$H758,$K758,$N758,$Q758,$T758},$B:$D,column(C$1),0)),index(D:D,match($H758,$B:$B,)))),3)</f>
        <v>266.199</v>
      </c>
      <c r="E758" s="145">
        <v>2764.0</v>
      </c>
      <c r="F758" s="146">
        <v>622.503</v>
      </c>
      <c r="G758" s="146">
        <v>238.074</v>
      </c>
      <c r="H758" s="147" t="s">
        <v>404</v>
      </c>
      <c r="I758" s="146">
        <v>688.449</v>
      </c>
      <c r="J758" s="146">
        <v>406.09</v>
      </c>
      <c r="K758" s="148"/>
      <c r="L758" s="149"/>
      <c r="M758" s="149"/>
      <c r="N758" s="148"/>
      <c r="O758" s="149"/>
      <c r="P758" s="149"/>
      <c r="Q758" s="148"/>
      <c r="R758" s="149"/>
      <c r="S758" s="149"/>
      <c r="T758" s="148"/>
      <c r="U758" s="149"/>
      <c r="V758" s="149"/>
      <c r="W758" s="149"/>
      <c r="X758" s="150">
        <f t="shared" si="1"/>
        <v>1.584367573</v>
      </c>
      <c r="Y758" s="150">
        <f t="shared" si="2"/>
        <v>-1.584367573</v>
      </c>
    </row>
    <row r="759" ht="15.75" customHeight="1">
      <c r="A759" s="119">
        <v>758.0</v>
      </c>
      <c r="B759" s="143" t="str">
        <f t="array" ref="B759">index(Systems!$A:$E,match($A759,Systems!$A:$A,),match(B$1,Systems!$2:$2,))&amp;if(not(isblank(index(Systems!$A:$E,match($A759,Systems!$A:$A,),match(Systems!$C$2,Systems!$2:$2,))))," ["&amp;index(Systems!$A:$E,match($A759,Systems!$A:$A,),match(Systems!$C$2,Systems!$2:$2,))&amp;"]",)</f>
        <v>Duxford</v>
      </c>
      <c r="C759" s="144">
        <f t="array" ref="C759">round((F759-average(I759,L759,O759,R759,U759))*X759+if($B759=$H759,0,iferror(average(vlookup({$H759,$K759,$N759,$Q759,$T759},$B:$D,column(B$1),0)),index(C:C,match($H759,$B:$B,)))),3)</f>
        <v>569.558</v>
      </c>
      <c r="D759" s="144">
        <f t="array" ref="D759">round((G759-average(J759,M759,P759,S759,V759))*Y759+if($B759=$H759,0,iferror(average(vlookup({$H759,$K759,$N759,$Q759,$T759},$B:$D,column(C$1),0)),index(D:D,match($H759,$B:$B,)))),3)</f>
        <v>12.634</v>
      </c>
      <c r="E759" s="145">
        <v>2764.0</v>
      </c>
      <c r="F759" s="146">
        <v>1047.935</v>
      </c>
      <c r="G759" s="146">
        <v>398.116</v>
      </c>
      <c r="H759" s="147" t="s">
        <v>404</v>
      </c>
      <c r="I759" s="146">
        <v>688.449</v>
      </c>
      <c r="J759" s="146">
        <v>406.09</v>
      </c>
      <c r="K759" s="148"/>
      <c r="L759" s="149"/>
      <c r="M759" s="149"/>
      <c r="N759" s="148"/>
      <c r="O759" s="149"/>
      <c r="P759" s="149"/>
      <c r="Q759" s="148"/>
      <c r="R759" s="149"/>
      <c r="S759" s="149"/>
      <c r="T759" s="148"/>
      <c r="U759" s="149"/>
      <c r="V759" s="149"/>
      <c r="W759" s="149"/>
      <c r="X759" s="150">
        <f t="shared" si="1"/>
        <v>1.584367573</v>
      </c>
      <c r="Y759" s="150">
        <f t="shared" si="2"/>
        <v>-1.584367573</v>
      </c>
    </row>
    <row r="760" ht="15.75" customHeight="1">
      <c r="A760" s="119">
        <v>759.0</v>
      </c>
      <c r="B760" s="143" t="str">
        <f t="array" ref="B760">index(Systems!$A:$E,match($A760,Systems!$A:$A,),match(B$1,Systems!$2:$2,))&amp;if(not(isblank(index(Systems!$A:$E,match($A760,Systems!$A:$A,),match(Systems!$C$2,Systems!$2:$2,))))," ["&amp;index(Systems!$A:$E,match($A760,Systems!$A:$A,),match(Systems!$C$2,Systems!$2:$2,))&amp;"]",)</f>
        <v>Duxfort</v>
      </c>
      <c r="C760" s="144">
        <f t="array" ref="C760">round((F760-average(I760,L760,O760,R760,U760))*X760+if($B760=$H760,0,iferror(average(vlookup({$H760,$K760,$N760,$Q760,$T760},$B:$D,column(B$1),0)),index(C:C,match($H760,$B:$B,)))),3)</f>
        <v>203.509</v>
      </c>
      <c r="D760" s="144">
        <f t="array" ref="D760">round((G760-average(J760,M760,P760,S760,V760))*Y760+if($B760=$H760,0,iferror(average(vlookup({$H760,$K760,$N760,$Q760,$T760},$B:$D,column(C$1),0)),index(D:D,match($H760,$B:$B,)))),3)</f>
        <v>350.887</v>
      </c>
      <c r="E760" s="145">
        <v>2764.0</v>
      </c>
      <c r="F760" s="146">
        <v>816.897</v>
      </c>
      <c r="G760" s="146">
        <v>184.622</v>
      </c>
      <c r="H760" s="147" t="s">
        <v>404</v>
      </c>
      <c r="I760" s="146">
        <v>688.449</v>
      </c>
      <c r="J760" s="146">
        <v>406.09</v>
      </c>
      <c r="K760" s="148"/>
      <c r="L760" s="149"/>
      <c r="M760" s="149"/>
      <c r="N760" s="148"/>
      <c r="O760" s="149"/>
      <c r="P760" s="149"/>
      <c r="Q760" s="148"/>
      <c r="R760" s="149"/>
      <c r="S760" s="149"/>
      <c r="T760" s="148"/>
      <c r="U760" s="149"/>
      <c r="V760" s="149"/>
      <c r="W760" s="149"/>
      <c r="X760" s="150">
        <f t="shared" si="1"/>
        <v>1.584367573</v>
      </c>
      <c r="Y760" s="150">
        <f t="shared" si="2"/>
        <v>-1.584367573</v>
      </c>
    </row>
    <row r="761" ht="15.75" customHeight="1">
      <c r="A761" s="119">
        <v>760.0</v>
      </c>
      <c r="B761" s="143" t="str">
        <f t="array" ref="B761">index(Systems!$A:$E,match($A761,Systems!$A:$A,),match(B$1,Systems!$2:$2,))&amp;if(not(isblank(index(Systems!$A:$E,match($A761,Systems!$A:$A,),match(Systems!$C$2,Systems!$2:$2,))))," ["&amp;index(Systems!$A:$E,match($A761,Systems!$A:$A,),match(Systems!$C$2,Systems!$2:$2,))&amp;"]",)</f>
        <v>Dyev</v>
      </c>
      <c r="C761" s="144">
        <f t="array" ref="C761">round((F761-average(I761,L761,O761,R761,U761))*X761+if($B761=$H761,0,iferror(average(vlookup({$H761,$K761,$N761,$Q761,$T761},$B:$D,column(B$1),0)),index(C:C,match($H761,$B:$B,)))),3)</f>
        <v>5.683</v>
      </c>
      <c r="D761" s="144">
        <f t="array" ref="D761">round((G761-average(J761,M761,P761,S761,V761))*Y761+if($B761=$H761,0,iferror(average(vlookup({$H761,$K761,$N761,$Q761,$T761},$B:$D,column(C$1),0)),index(D:D,match($H761,$B:$B,)))),3)</f>
        <v>40.797</v>
      </c>
      <c r="E761" s="145">
        <v>2764.0</v>
      </c>
      <c r="F761" s="146">
        <v>692.036</v>
      </c>
      <c r="G761" s="146">
        <v>380.34</v>
      </c>
      <c r="H761" s="147" t="s">
        <v>404</v>
      </c>
      <c r="I761" s="146">
        <v>688.449</v>
      </c>
      <c r="J761" s="146">
        <v>406.09</v>
      </c>
      <c r="K761" s="148"/>
      <c r="L761" s="149"/>
      <c r="M761" s="149"/>
      <c r="N761" s="148"/>
      <c r="O761" s="149"/>
      <c r="P761" s="149"/>
      <c r="Q761" s="148"/>
      <c r="R761" s="149"/>
      <c r="S761" s="149"/>
      <c r="T761" s="148"/>
      <c r="U761" s="149"/>
      <c r="V761" s="149"/>
      <c r="W761" s="149"/>
      <c r="X761" s="150">
        <f t="shared" si="1"/>
        <v>1.584367573</v>
      </c>
      <c r="Y761" s="150">
        <f t="shared" si="2"/>
        <v>-1.584367573</v>
      </c>
    </row>
    <row r="762" ht="15.75" customHeight="1">
      <c r="A762" s="119">
        <v>761.0</v>
      </c>
      <c r="B762" s="143" t="str">
        <f t="array" ref="B762">index(Systems!$A:$E,match($A762,Systems!$A:$A,),match(B$1,Systems!$2:$2,))&amp;if(not(isblank(index(Systems!$A:$E,match($A762,Systems!$A:$A,),match(Systems!$C$2,Systems!$2:$2,))))," ["&amp;index(Systems!$A:$E,match($A762,Systems!$A:$A,),match(Systems!$C$2,Systems!$2:$2,))&amp;"]",)</f>
        <v>Dyfed</v>
      </c>
      <c r="C762" s="144">
        <f t="array" ref="C762">round((F762-average(I762,L762,O762,R762,U762))*X762+if($B762=$H762,0,iferror(average(vlookup({$H762,$K762,$N762,$Q762,$T762},$B:$D,column(B$1),0)),index(C:C,match($H762,$B:$B,)))),3)</f>
        <v>126.138</v>
      </c>
      <c r="D762" s="144">
        <f t="array" ref="D762">round((G762-average(J762,M762,P762,S762,V762))*Y762+if($B762=$H762,0,iferror(average(vlookup({$H762,$K762,$N762,$Q762,$T762},$B:$D,column(C$1),0)),index(D:D,match($H762,$B:$B,)))),3)</f>
        <v>213.725</v>
      </c>
      <c r="E762" s="145">
        <v>2764.0</v>
      </c>
      <c r="F762" s="146">
        <v>768.063</v>
      </c>
      <c r="G762" s="146">
        <v>271.194</v>
      </c>
      <c r="H762" s="147" t="s">
        <v>404</v>
      </c>
      <c r="I762" s="146">
        <v>688.449</v>
      </c>
      <c r="J762" s="146">
        <v>406.09</v>
      </c>
      <c r="K762" s="148"/>
      <c r="L762" s="149"/>
      <c r="M762" s="149"/>
      <c r="N762" s="148"/>
      <c r="O762" s="149"/>
      <c r="P762" s="149"/>
      <c r="Q762" s="148"/>
      <c r="R762" s="149"/>
      <c r="S762" s="149"/>
      <c r="T762" s="148"/>
      <c r="U762" s="149"/>
      <c r="V762" s="149"/>
      <c r="W762" s="149"/>
      <c r="X762" s="150">
        <f t="shared" si="1"/>
        <v>1.584367573</v>
      </c>
      <c r="Y762" s="150">
        <f t="shared" si="2"/>
        <v>-1.584367573</v>
      </c>
    </row>
    <row r="763" ht="15.75" customHeight="1">
      <c r="A763" s="119">
        <v>762.0</v>
      </c>
      <c r="B763" s="143" t="str">
        <f t="array" ref="B763">index(Systems!$A:$E,match($A763,Systems!$A:$A,),match(B$1,Systems!$2:$2,))&amp;if(not(isblank(index(Systems!$A:$E,match($A763,Systems!$A:$A,),match(Systems!$C$2,Systems!$2:$2,))))," ["&amp;index(Systems!$A:$E,match($A763,Systems!$A:$A,),match(Systems!$C$2,Systems!$2:$2,))&amp;"]",)</f>
        <v>Eagle Rest</v>
      </c>
      <c r="C763" s="144">
        <f t="array" ref="C763">round((F763-average(I763,L763,O763,R763,U763))*X763+if($B763=$H763,0,iferror(average(vlookup({$H763,$K763,$N763,$Q763,$T763},$B:$D,column(B$1),0)),index(C:C,match($H763,$B:$B,)))),3)</f>
        <v>-244.105</v>
      </c>
      <c r="D763" s="144">
        <f t="array" ref="D763">round((G763-average(J763,M763,P763,S763,V763))*Y763+if($B763=$H763,0,iferror(average(vlookup({$H763,$K763,$N763,$Q763,$T763},$B:$D,column(C$1),0)),index(D:D,match($H763,$B:$B,)))),3)</f>
        <v>-549.928</v>
      </c>
      <c r="E763" s="145">
        <v>2764.0</v>
      </c>
      <c r="F763" s="146">
        <v>534.378</v>
      </c>
      <c r="G763" s="146">
        <v>753.186</v>
      </c>
      <c r="H763" s="147" t="s">
        <v>404</v>
      </c>
      <c r="I763" s="146">
        <v>688.449</v>
      </c>
      <c r="J763" s="146">
        <v>406.09</v>
      </c>
      <c r="K763" s="148"/>
      <c r="L763" s="149"/>
      <c r="M763" s="149"/>
      <c r="N763" s="148"/>
      <c r="O763" s="149"/>
      <c r="P763" s="149"/>
      <c r="Q763" s="148"/>
      <c r="R763" s="149"/>
      <c r="S763" s="149"/>
      <c r="T763" s="148"/>
      <c r="U763" s="149"/>
      <c r="V763" s="149"/>
      <c r="W763" s="149"/>
      <c r="X763" s="150">
        <f t="shared" si="1"/>
        <v>1.584367573</v>
      </c>
      <c r="Y763" s="150">
        <f t="shared" si="2"/>
        <v>-1.584367573</v>
      </c>
    </row>
    <row r="764" ht="15.75" customHeight="1">
      <c r="A764" s="119">
        <v>763.0</v>
      </c>
      <c r="B764" s="143" t="str">
        <f t="array" ref="B764">index(Systems!$A:$E,match($A764,Systems!$A:$A,),match(B$1,Systems!$2:$2,))&amp;if(not(isblank(index(Systems!$A:$E,match($A764,Systems!$A:$A,),match(Systems!$C$2,Systems!$2:$2,))))," ["&amp;index(Systems!$A:$E,match($A764,Systems!$A:$A,),match(Systems!$C$2,Systems!$2:$2,))&amp;"]",)</f>
        <v>Eaglesham</v>
      </c>
      <c r="C764" s="144">
        <f t="array" ref="C764">round((F764-average(I764,L764,O764,R764,U764))*X764+if($B764=$H764,0,iferror(average(vlookup({$H764,$K764,$N764,$Q764,$T764},$B:$D,column(B$1),0)),index(C:C,match($H764,$B:$B,)))),3)</f>
        <v>-33.349</v>
      </c>
      <c r="D764" s="144">
        <f t="array" ref="D764">round((G764-average(J764,M764,P764,S764,V764))*Y764+if($B764=$H764,0,iferror(average(vlookup({$H764,$K764,$N764,$Q764,$T764},$B:$D,column(C$1),0)),index(D:D,match($H764,$B:$B,)))),3)</f>
        <v>134.632</v>
      </c>
      <c r="E764" s="145">
        <v>2764.0</v>
      </c>
      <c r="F764" s="146">
        <v>667.4</v>
      </c>
      <c r="G764" s="146">
        <v>321.115</v>
      </c>
      <c r="H764" s="147" t="s">
        <v>404</v>
      </c>
      <c r="I764" s="146">
        <v>688.449</v>
      </c>
      <c r="J764" s="146">
        <v>406.09</v>
      </c>
      <c r="K764" s="148"/>
      <c r="L764" s="149"/>
      <c r="M764" s="149"/>
      <c r="N764" s="148"/>
      <c r="O764" s="149"/>
      <c r="P764" s="149"/>
      <c r="Q764" s="148"/>
      <c r="R764" s="149"/>
      <c r="S764" s="149"/>
      <c r="T764" s="148"/>
      <c r="U764" s="149"/>
      <c r="V764" s="149"/>
      <c r="W764" s="149"/>
      <c r="X764" s="150">
        <f t="shared" si="1"/>
        <v>1.584367573</v>
      </c>
      <c r="Y764" s="150">
        <f t="shared" si="2"/>
        <v>-1.584367573</v>
      </c>
    </row>
    <row r="765" ht="15.75" customHeight="1">
      <c r="A765" s="119">
        <v>764.0</v>
      </c>
      <c r="B765" s="143" t="str">
        <f t="array" ref="B765">index(Systems!$A:$E,match($A765,Systems!$A:$A,),match(B$1,Systems!$2:$2,))&amp;if(not(isblank(index(Systems!$A:$E,match($A765,Systems!$A:$A,),match(Systems!$C$2,Systems!$2:$2,))))," ["&amp;index(Systems!$A:$E,match($A765,Systems!$A:$A,),match(Systems!$C$2,Systems!$2:$2,))&amp;"]",)</f>
        <v>Early Dawn</v>
      </c>
      <c r="C765" s="144">
        <f t="array" ref="C765">round((F765-average(I765,L765,O765,R765,U765))*X765+if($B765=$H765,0,iferror(average(vlookup({$H765,$K765,$N765,$Q765,$T765},$B:$D,column(B$1),0)),index(C:C,match($H765,$B:$B,)))),3)</f>
        <v>-92.969</v>
      </c>
      <c r="D765" s="144">
        <f t="array" ref="D765">round((G765-average(J765,M765,P765,S765,V765))*Y765+if($B765=$H765,0,iferror(average(vlookup({$H765,$K765,$N765,$Q765,$T765},$B:$D,column(C$1),0)),index(D:D,match($H765,$B:$B,)))),3)</f>
        <v>-428.575</v>
      </c>
      <c r="E765" s="145">
        <v>2764.0</v>
      </c>
      <c r="F765" s="146">
        <v>629.77</v>
      </c>
      <c r="G765" s="146">
        <v>676.592</v>
      </c>
      <c r="H765" s="147" t="s">
        <v>404</v>
      </c>
      <c r="I765" s="146">
        <v>688.449</v>
      </c>
      <c r="J765" s="146">
        <v>406.09</v>
      </c>
      <c r="K765" s="148"/>
      <c r="L765" s="149"/>
      <c r="M765" s="149"/>
      <c r="N765" s="148"/>
      <c r="O765" s="149"/>
      <c r="P765" s="149"/>
      <c r="Q765" s="148"/>
      <c r="R765" s="149"/>
      <c r="S765" s="149"/>
      <c r="T765" s="148"/>
      <c r="U765" s="149"/>
      <c r="V765" s="149"/>
      <c r="W765" s="149"/>
      <c r="X765" s="150">
        <f t="shared" si="1"/>
        <v>1.584367573</v>
      </c>
      <c r="Y765" s="150">
        <f t="shared" si="2"/>
        <v>-1.584367573</v>
      </c>
    </row>
    <row r="766" ht="15.75" customHeight="1">
      <c r="A766" s="119">
        <v>765.0</v>
      </c>
      <c r="B766" s="143" t="str">
        <f t="array" ref="B766">index(Systems!$A:$E,match($A766,Systems!$A:$A,),match(B$1,Systems!$2:$2,))&amp;if(not(isblank(index(Systems!$A:$E,match($A766,Systems!$A:$A,),match(Systems!$C$2,Systems!$2:$2,))))," ["&amp;index(Systems!$A:$E,match($A766,Systems!$A:$A,),match(Systems!$C$2,Systems!$2:$2,))&amp;"]",)</f>
        <v>Eaton</v>
      </c>
      <c r="C766" s="144">
        <f t="array" ref="C766">round((F766-average(I766,L766,O766,R766,U766))*X766+if($B766=$H766,0,iferror(average(vlookup({$H766,$K766,$N766,$Q766,$T766},$B:$D,column(B$1),0)),index(C:C,match($H766,$B:$B,)))),3)</f>
        <v>-80.915</v>
      </c>
      <c r="D766" s="144">
        <f t="array" ref="D766">round((G766-average(J766,M766,P766,S766,V766))*Y766+if($B766=$H766,0,iferror(average(vlookup({$H766,$K766,$N766,$Q766,$T766},$B:$D,column(C$1),0)),index(D:D,match($H766,$B:$B,)))),3)</f>
        <v>112.658</v>
      </c>
      <c r="E766" s="145">
        <v>2764.0</v>
      </c>
      <c r="F766" s="146">
        <v>637.378</v>
      </c>
      <c r="G766" s="146">
        <v>334.984</v>
      </c>
      <c r="H766" s="147" t="s">
        <v>404</v>
      </c>
      <c r="I766" s="146">
        <v>688.449</v>
      </c>
      <c r="J766" s="146">
        <v>406.09</v>
      </c>
      <c r="K766" s="148"/>
      <c r="L766" s="149"/>
      <c r="M766" s="149"/>
      <c r="N766" s="148"/>
      <c r="O766" s="149"/>
      <c r="P766" s="149"/>
      <c r="Q766" s="148"/>
      <c r="R766" s="149"/>
      <c r="S766" s="149"/>
      <c r="T766" s="148"/>
      <c r="U766" s="149"/>
      <c r="V766" s="149"/>
      <c r="W766" s="149"/>
      <c r="X766" s="150">
        <f t="shared" si="1"/>
        <v>1.584367573</v>
      </c>
      <c r="Y766" s="150">
        <f t="shared" si="2"/>
        <v>-1.584367573</v>
      </c>
    </row>
    <row r="767" ht="15.75" customHeight="1">
      <c r="A767" s="119">
        <v>766.0</v>
      </c>
      <c r="B767" s="143" t="str">
        <f t="array" ref="B767">index(Systems!$A:$E,match($A767,Systems!$A:$A,),match(B$1,Systems!$2:$2,))&amp;if(not(isblank(index(Systems!$A:$E,match($A767,Systems!$A:$A,),match(Systems!$C$2,Systems!$2:$2,))))," ["&amp;index(Systems!$A:$E,match($A767,Systems!$A:$A,),match(Systems!$C$2,Systems!$2:$2,))&amp;"]",)</f>
        <v>Ebensburg</v>
      </c>
      <c r="C767" s="144">
        <f t="array" ref="C767">round((F767-average(I767,L767,O767,R767,U767))*X767+if($B767=$H767,0,iferror(average(vlookup({$H767,$K767,$N767,$Q767,$T767},$B:$D,column(B$1),0)),index(C:C,match($H767,$B:$B,)))),3)</f>
        <v>237.278</v>
      </c>
      <c r="D767" s="144">
        <f t="array" ref="D767">round((G767-average(J767,M767,P767,S767,V767))*Y767+if($B767=$H767,0,iferror(average(vlookup({$H767,$K767,$N767,$Q767,$T767},$B:$D,column(C$1),0)),index(D:D,match($H767,$B:$B,)))),3)</f>
        <v>301.385</v>
      </c>
      <c r="E767" s="145">
        <v>2764.0</v>
      </c>
      <c r="F767" s="146">
        <v>838.211</v>
      </c>
      <c r="G767" s="146">
        <v>215.866</v>
      </c>
      <c r="H767" s="147" t="s">
        <v>404</v>
      </c>
      <c r="I767" s="146">
        <v>688.449</v>
      </c>
      <c r="J767" s="146">
        <v>406.09</v>
      </c>
      <c r="K767" s="148"/>
      <c r="L767" s="149"/>
      <c r="M767" s="149"/>
      <c r="N767" s="148"/>
      <c r="O767" s="149"/>
      <c r="P767" s="149"/>
      <c r="Q767" s="148"/>
      <c r="R767" s="149"/>
      <c r="S767" s="149"/>
      <c r="T767" s="148"/>
      <c r="U767" s="149"/>
      <c r="V767" s="149"/>
      <c r="W767" s="149"/>
      <c r="X767" s="150">
        <f t="shared" si="1"/>
        <v>1.584367573</v>
      </c>
      <c r="Y767" s="150">
        <f t="shared" si="2"/>
        <v>-1.584367573</v>
      </c>
    </row>
    <row r="768" ht="15.75" customHeight="1">
      <c r="A768" s="119">
        <v>767.0</v>
      </c>
      <c r="B768" s="143" t="str">
        <f t="array" ref="B768">index(Systems!$A:$E,match($A768,Systems!$A:$A,),match(B$1,Systems!$2:$2,))&amp;if(not(isblank(index(Systems!$A:$E,match($A768,Systems!$A:$A,),match(Systems!$C$2,Systems!$2:$2,))))," ["&amp;index(Systems!$A:$E,match($A768,Systems!$A:$A,),match(Systems!$C$2,Systems!$2:$2,))&amp;"]",)</f>
        <v>Ebro</v>
      </c>
      <c r="C768" s="144">
        <f t="array" ref="C768">round((F768-average(I768,L768,O768,R768,U768))*X768+if($B768=$H768,0,iferror(average(vlookup({$H768,$K768,$N768,$Q768,$T768},$B:$D,column(B$1),0)),index(C:C,match($H768,$B:$B,)))),3)</f>
        <v>563.759</v>
      </c>
      <c r="D768" s="144">
        <f t="array" ref="D768">round((G768-average(J768,M768,P768,S768,V768))*Y768+if($B768=$H768,0,iferror(average(vlookup({$H768,$K768,$N768,$Q768,$T768},$B:$D,column(C$1),0)),index(D:D,match($H768,$B:$B,)))),3)</f>
        <v>-129.592</v>
      </c>
      <c r="E768" s="145">
        <v>2764.0</v>
      </c>
      <c r="F768" s="146">
        <v>1044.275</v>
      </c>
      <c r="G768" s="146">
        <v>487.884</v>
      </c>
      <c r="H768" s="147" t="s">
        <v>404</v>
      </c>
      <c r="I768" s="146">
        <v>688.449</v>
      </c>
      <c r="J768" s="146">
        <v>406.09</v>
      </c>
      <c r="K768" s="148"/>
      <c r="L768" s="149"/>
      <c r="M768" s="149"/>
      <c r="N768" s="148"/>
      <c r="O768" s="149"/>
      <c r="P768" s="149"/>
      <c r="Q768" s="148"/>
      <c r="R768" s="149"/>
      <c r="S768" s="149"/>
      <c r="T768" s="148"/>
      <c r="U768" s="149"/>
      <c r="V768" s="149"/>
      <c r="W768" s="149"/>
      <c r="X768" s="150">
        <f t="shared" si="1"/>
        <v>1.584367573</v>
      </c>
      <c r="Y768" s="150">
        <f t="shared" si="2"/>
        <v>-1.584367573</v>
      </c>
    </row>
    <row r="769" ht="15.75" customHeight="1">
      <c r="A769" s="119">
        <v>768.0</v>
      </c>
      <c r="B769" s="143" t="str">
        <f t="array" ref="B769">index(Systems!$A:$E,match($A769,Systems!$A:$A,),match(B$1,Systems!$2:$2,))&amp;if(not(isblank(index(Systems!$A:$E,match($A769,Systems!$A:$A,),match(Systems!$C$2,Systems!$2:$2,))))," ["&amp;index(Systems!$A:$E,match($A769,Systems!$A:$A,),match(Systems!$C$2,Systems!$2:$2,))&amp;"]",)</f>
        <v>Echo</v>
      </c>
      <c r="C769" s="144">
        <f t="array" ref="C769">round((F769-average(I769,L769,O769,R769,U769))*X769+if($B769=$H769,0,iferror(average(vlookup({$H769,$K769,$N769,$Q769,$T769},$B:$D,column(B$1),0)),index(C:C,match($H769,$B:$B,)))),3)</f>
        <v>287.43</v>
      </c>
      <c r="D769" s="144">
        <f t="array" ref="D769">round((G769-average(J769,M769,P769,S769,V769))*Y769+if($B769=$H769,0,iferror(average(vlookup({$H769,$K769,$N769,$Q769,$T769},$B:$D,column(C$1),0)),index(D:D,match($H769,$B:$B,)))),3)</f>
        <v>369.625</v>
      </c>
      <c r="E769" s="145">
        <v>2764.0</v>
      </c>
      <c r="F769" s="146">
        <v>869.865</v>
      </c>
      <c r="G769" s="146">
        <v>172.795</v>
      </c>
      <c r="H769" s="147" t="s">
        <v>404</v>
      </c>
      <c r="I769" s="146">
        <v>688.449</v>
      </c>
      <c r="J769" s="146">
        <v>406.09</v>
      </c>
      <c r="K769" s="148"/>
      <c r="L769" s="149"/>
      <c r="M769" s="149"/>
      <c r="N769" s="148"/>
      <c r="O769" s="149"/>
      <c r="P769" s="149"/>
      <c r="Q769" s="148"/>
      <c r="R769" s="149"/>
      <c r="S769" s="149"/>
      <c r="T769" s="148"/>
      <c r="U769" s="149"/>
      <c r="V769" s="149"/>
      <c r="W769" s="149"/>
      <c r="X769" s="150">
        <f t="shared" si="1"/>
        <v>1.584367573</v>
      </c>
      <c r="Y769" s="150">
        <f t="shared" si="2"/>
        <v>-1.584367573</v>
      </c>
    </row>
    <row r="770" ht="15.75" customHeight="1">
      <c r="A770" s="119">
        <v>769.0</v>
      </c>
      <c r="B770" s="143" t="str">
        <f t="array" ref="B770">index(Systems!$A:$E,match($A770,Systems!$A:$A,),match(B$1,Systems!$2:$2,))&amp;if(not(isblank(index(Systems!$A:$E,match($A770,Systems!$A:$A,),match(Systems!$C$2,Systems!$2:$2,))))," ["&amp;index(Systems!$A:$E,match($A770,Systems!$A:$A,),match(Systems!$C$2,Systems!$2:$2,))&amp;"]",)</f>
        <v>Edasich</v>
      </c>
      <c r="C770" s="144">
        <f t="array" ref="C770">round((F770-average(I770,L770,O770,R770,U770))*X770+if($B770=$H770,0,iferror(average(vlookup({$H770,$K770,$N770,$Q770,$T770},$B:$D,column(B$1),0)),index(C:C,match($H770,$B:$B,)))),3)</f>
        <v>-96.423</v>
      </c>
      <c r="D770" s="144">
        <f t="array" ref="D770">round((G770-average(J770,M770,P770,S770,V770))*Y770+if($B770=$H770,0,iferror(average(vlookup({$H770,$K770,$N770,$Q770,$T770},$B:$D,column(C$1),0)),index(D:D,match($H770,$B:$B,)))),3)</f>
        <v>120.664</v>
      </c>
      <c r="E770" s="145">
        <v>2764.0</v>
      </c>
      <c r="F770" s="146">
        <v>627.59</v>
      </c>
      <c r="G770" s="146">
        <v>329.931</v>
      </c>
      <c r="H770" s="147" t="s">
        <v>404</v>
      </c>
      <c r="I770" s="146">
        <v>688.449</v>
      </c>
      <c r="J770" s="146">
        <v>406.09</v>
      </c>
      <c r="K770" s="148"/>
      <c r="L770" s="149"/>
      <c r="M770" s="149"/>
      <c r="N770" s="148"/>
      <c r="O770" s="149"/>
      <c r="P770" s="149"/>
      <c r="Q770" s="148"/>
      <c r="R770" s="149"/>
      <c r="S770" s="149"/>
      <c r="T770" s="148"/>
      <c r="U770" s="149"/>
      <c r="V770" s="149"/>
      <c r="W770" s="149"/>
      <c r="X770" s="150">
        <f t="shared" si="1"/>
        <v>1.584367573</v>
      </c>
      <c r="Y770" s="150">
        <f t="shared" si="2"/>
        <v>-1.584367573</v>
      </c>
    </row>
    <row r="771" ht="15.75" customHeight="1">
      <c r="A771" s="119">
        <v>770.0</v>
      </c>
      <c r="B771" s="143" t="str">
        <f t="array" ref="B771">index(Systems!$A:$E,match($A771,Systems!$A:$A,),match(B$1,Systems!$2:$2,))&amp;if(not(isblank(index(Systems!$A:$E,match($A771,Systems!$A:$A,),match(Systems!$C$2,Systems!$2:$2,))))," ["&amp;index(Systems!$A:$E,match($A771,Systems!$A:$A,),match(Systems!$C$2,Systems!$2:$2,))&amp;"]",)</f>
        <v>Edirne [Brank (3130+)]</v>
      </c>
      <c r="C771" s="144">
        <f t="array" ref="C771">round((F771-average(I771,L771,O771,R771,U771))*X771+if($B771=$H771,0,iferror(average(vlookup({$H771,$K771,$N771,$Q771,$T771},$B:$D,column(B$1),0)),index(C:C,match($H771,$B:$B,)))),3)</f>
        <v>-462.404</v>
      </c>
      <c r="D771" s="144">
        <f t="array" ref="D771">round((G771-average(J771,M771,P771,S771,V771))*Y771+if($B771=$H771,0,iferror(average(vlookup({$H771,$K771,$N771,$Q771,$T771},$B:$D,column(C$1),0)),index(D:D,match($H771,$B:$B,)))),3)</f>
        <v>290.917</v>
      </c>
      <c r="E771" s="145">
        <v>2764.0</v>
      </c>
      <c r="F771" s="146">
        <v>396.595</v>
      </c>
      <c r="G771" s="146">
        <v>222.473</v>
      </c>
      <c r="H771" s="147" t="s">
        <v>404</v>
      </c>
      <c r="I771" s="146">
        <v>688.449</v>
      </c>
      <c r="J771" s="146">
        <v>406.09</v>
      </c>
      <c r="K771" s="148"/>
      <c r="L771" s="149"/>
      <c r="M771" s="149"/>
      <c r="N771" s="148"/>
      <c r="O771" s="149"/>
      <c r="P771" s="149"/>
      <c r="Q771" s="148"/>
      <c r="R771" s="149"/>
      <c r="S771" s="149"/>
      <c r="T771" s="148"/>
      <c r="U771" s="149"/>
      <c r="V771" s="149"/>
      <c r="W771" s="149"/>
      <c r="X771" s="150">
        <f t="shared" si="1"/>
        <v>1.584367573</v>
      </c>
      <c r="Y771" s="150">
        <f t="shared" si="2"/>
        <v>-1.584367573</v>
      </c>
    </row>
    <row r="772" ht="15.75" customHeight="1">
      <c r="A772" s="119">
        <v>771.0</v>
      </c>
      <c r="B772" s="143" t="str">
        <f t="array" ref="B772">index(Systems!$A:$E,match($A772,Systems!$A:$A,),match(B$1,Systems!$2:$2,))&amp;if(not(isblank(index(Systems!$A:$E,match($A772,Systems!$A:$A,),match(Systems!$C$2,Systems!$2:$2,))))," ["&amp;index(Systems!$A:$E,match($A772,Systems!$A:$A,),match(Systems!$C$2,Systems!$2:$2,))&amp;"]",)</f>
        <v>Edmondson</v>
      </c>
      <c r="C772" s="144">
        <f t="array" ref="C772">round((F772-average(I772,L772,O772,R772,U772))*X772+if($B772=$H772,0,iferror(average(vlookup({$H772,$K772,$N772,$Q772,$T772},$B:$D,column(B$1),0)),index(C:C,match($H772,$B:$B,)))),3)</f>
        <v>-338.693</v>
      </c>
      <c r="D772" s="144">
        <f t="array" ref="D772">round((G772-average(J772,M772,P772,S772,V772))*Y772+if($B772=$H772,0,iferror(average(vlookup({$H772,$K772,$N772,$Q772,$T772},$B:$D,column(C$1),0)),index(D:D,match($H772,$B:$B,)))),3)</f>
        <v>-102.927</v>
      </c>
      <c r="E772" s="145">
        <v>2764.0</v>
      </c>
      <c r="F772" s="146">
        <v>474.677</v>
      </c>
      <c r="G772" s="146">
        <v>471.054</v>
      </c>
      <c r="H772" s="147" t="s">
        <v>404</v>
      </c>
      <c r="I772" s="146">
        <v>688.449</v>
      </c>
      <c r="J772" s="146">
        <v>406.09</v>
      </c>
      <c r="K772" s="148"/>
      <c r="L772" s="149"/>
      <c r="M772" s="149"/>
      <c r="N772" s="148"/>
      <c r="O772" s="149"/>
      <c r="P772" s="149"/>
      <c r="Q772" s="148"/>
      <c r="R772" s="149"/>
      <c r="S772" s="149"/>
      <c r="T772" s="148"/>
      <c r="U772" s="149"/>
      <c r="V772" s="149"/>
      <c r="W772" s="149"/>
      <c r="X772" s="150">
        <f t="shared" si="1"/>
        <v>1.584367573</v>
      </c>
      <c r="Y772" s="150">
        <f t="shared" si="2"/>
        <v>-1.584367573</v>
      </c>
    </row>
    <row r="773" ht="15.75" customHeight="1">
      <c r="A773" s="119">
        <v>772.0</v>
      </c>
      <c r="B773" s="143" t="str">
        <f t="array" ref="B773">index(Systems!$A:$E,match($A773,Systems!$A:$A,),match(B$1,Systems!$2:$2,))&amp;if(not(isblank(index(Systems!$A:$E,match($A773,Systems!$A:$A,),match(Systems!$C$2,Systems!$2:$2,))))," ["&amp;index(Systems!$A:$E,match($A773,Systems!$A:$A,),match(Systems!$C$2,Systems!$2:$2,))&amp;"]",)</f>
        <v>Edwards</v>
      </c>
      <c r="C773" s="144">
        <f t="array" ref="C773">round((F773-average(I773,L773,O773,R773,U773))*X773+if($B773=$H773,0,iferror(average(vlookup({$H773,$K773,$N773,$Q773,$T773},$B:$D,column(B$1),0)),index(C:C,match($H773,$B:$B,)))),3)</f>
        <v>132.086</v>
      </c>
      <c r="D773" s="144">
        <f t="array" ref="D773">round((G773-average(J773,M773,P773,S773,V773))*Y773+if($B773=$H773,0,iferror(average(vlookup({$H773,$K773,$N773,$Q773,$T773},$B:$D,column(C$1),0)),index(D:D,match($H773,$B:$B,)))),3)</f>
        <v>-32.361</v>
      </c>
      <c r="E773" s="145">
        <v>2764.0</v>
      </c>
      <c r="F773" s="146">
        <v>771.817</v>
      </c>
      <c r="G773" s="146">
        <v>426.515</v>
      </c>
      <c r="H773" s="147" t="s">
        <v>404</v>
      </c>
      <c r="I773" s="146">
        <v>688.449</v>
      </c>
      <c r="J773" s="146">
        <v>406.09</v>
      </c>
      <c r="K773" s="148"/>
      <c r="L773" s="149"/>
      <c r="M773" s="149"/>
      <c r="N773" s="148"/>
      <c r="O773" s="149"/>
      <c r="P773" s="149"/>
      <c r="Q773" s="148"/>
      <c r="R773" s="149"/>
      <c r="S773" s="149"/>
      <c r="T773" s="148"/>
      <c r="U773" s="149"/>
      <c r="V773" s="149"/>
      <c r="W773" s="149"/>
      <c r="X773" s="150">
        <f t="shared" si="1"/>
        <v>1.584367573</v>
      </c>
      <c r="Y773" s="150">
        <f t="shared" si="2"/>
        <v>-1.584367573</v>
      </c>
    </row>
    <row r="774" ht="15.75" customHeight="1">
      <c r="A774" s="119">
        <v>773.0</v>
      </c>
      <c r="B774" s="143" t="str">
        <f t="array" ref="B774">index(Systems!$A:$E,match($A774,Systems!$A:$A,),match(B$1,Systems!$2:$2,))&amp;if(not(isblank(index(Systems!$A:$E,match($A774,Systems!$A:$A,),match(Systems!$C$2,Systems!$2:$2,))))," ["&amp;index(Systems!$A:$E,match($A774,Systems!$A:$A,),match(Systems!$C$2,Systems!$2:$2,))&amp;"]",)</f>
        <v>Egress</v>
      </c>
      <c r="C774" s="144">
        <f t="array" ref="C774">round((F774-average(I774,L774,O774,R774,U774))*X774+if($B774=$H774,0,iferror(average(vlookup({$H774,$K774,$N774,$Q774,$T774},$B:$D,column(B$1),0)),index(C:C,match($H774,$B:$B,)))),3)</f>
        <v>67.969</v>
      </c>
      <c r="D774" s="144">
        <f t="array" ref="D774">round((G774-average(J774,M774,P774,S774,V774))*Y774+if($B774=$H774,0,iferror(average(vlookup({$H774,$K774,$N774,$Q774,$T774},$B:$D,column(C$1),0)),index(D:D,match($H774,$B:$B,)))),3)</f>
        <v>-370.238</v>
      </c>
      <c r="E774" s="145">
        <v>2764.0</v>
      </c>
      <c r="F774" s="146">
        <v>731.349</v>
      </c>
      <c r="G774" s="146">
        <v>639.772</v>
      </c>
      <c r="H774" s="147" t="s">
        <v>404</v>
      </c>
      <c r="I774" s="146">
        <v>688.449</v>
      </c>
      <c r="J774" s="146">
        <v>406.09</v>
      </c>
      <c r="K774" s="148"/>
      <c r="L774" s="149"/>
      <c r="M774" s="149"/>
      <c r="N774" s="148"/>
      <c r="O774" s="149"/>
      <c r="P774" s="149"/>
      <c r="Q774" s="148"/>
      <c r="R774" s="149"/>
      <c r="S774" s="149"/>
      <c r="T774" s="148"/>
      <c r="U774" s="149"/>
      <c r="V774" s="149"/>
      <c r="W774" s="149"/>
      <c r="X774" s="150">
        <f t="shared" si="1"/>
        <v>1.584367573</v>
      </c>
      <c r="Y774" s="150">
        <f t="shared" si="2"/>
        <v>-1.584367573</v>
      </c>
    </row>
    <row r="775" ht="15.75" customHeight="1">
      <c r="A775" s="119">
        <v>774.0</v>
      </c>
      <c r="B775" s="143" t="str">
        <f t="array" ref="B775">index(Systems!$A:$E,match($A775,Systems!$A:$A,),match(B$1,Systems!$2:$2,))&amp;if(not(isblank(index(Systems!$A:$E,match($A775,Systems!$A:$A,),match(Systems!$C$2,Systems!$2:$2,))))," ["&amp;index(Systems!$A:$E,match($A775,Systems!$A:$A,),match(Systems!$C$2,Systems!$2:$2,))&amp;"]",)</f>
        <v>Eguilles</v>
      </c>
      <c r="C775" s="144">
        <f t="array" ref="C775">round((F775-average(I775,L775,O775,R775,U775))*X775+if($B775=$H775,0,iferror(average(vlookup({$H775,$K775,$N775,$Q775,$T775},$B:$D,column(B$1),0)),index(C:C,match($H775,$B:$B,)))),3)</f>
        <v>37.214</v>
      </c>
      <c r="D775" s="144">
        <f t="array" ref="D775">round((G775-average(J775,M775,P775,S775,V775))*Y775+if($B775=$H775,0,iferror(average(vlookup({$H775,$K775,$N775,$Q775,$T775},$B:$D,column(C$1),0)),index(D:D,match($H775,$B:$B,)))),3)</f>
        <v>233.116</v>
      </c>
      <c r="E775" s="145">
        <v>2764.0</v>
      </c>
      <c r="F775" s="146">
        <v>711.937</v>
      </c>
      <c r="G775" s="146">
        <v>258.955</v>
      </c>
      <c r="H775" s="147" t="s">
        <v>404</v>
      </c>
      <c r="I775" s="146">
        <v>688.449</v>
      </c>
      <c r="J775" s="146">
        <v>406.09</v>
      </c>
      <c r="K775" s="148"/>
      <c r="L775" s="149"/>
      <c r="M775" s="149"/>
      <c r="N775" s="148"/>
      <c r="O775" s="149"/>
      <c r="P775" s="149"/>
      <c r="Q775" s="148"/>
      <c r="R775" s="149"/>
      <c r="S775" s="149"/>
      <c r="T775" s="148"/>
      <c r="U775" s="149"/>
      <c r="V775" s="149"/>
      <c r="W775" s="149"/>
      <c r="X775" s="150">
        <f t="shared" si="1"/>
        <v>1.584367573</v>
      </c>
      <c r="Y775" s="150">
        <f t="shared" si="2"/>
        <v>-1.584367573</v>
      </c>
    </row>
    <row r="776" ht="15.75" customHeight="1">
      <c r="A776" s="119">
        <v>775.0</v>
      </c>
      <c r="B776" s="143" t="str">
        <f t="array" ref="B776">index(Systems!$A:$E,match($A776,Systems!$A:$A,),match(B$1,Systems!$2:$2,))&amp;if(not(isblank(index(Systems!$A:$E,match($A776,Systems!$A:$A,),match(Systems!$C$2,Systems!$2:$2,))))," ["&amp;index(Systems!$A:$E,match($A776,Systems!$A:$A,),match(Systems!$C$2,Systems!$2:$2,))&amp;"]",)</f>
        <v>Eidsfoss</v>
      </c>
      <c r="C776" s="144">
        <f t="array" ref="C776">round((F776-average(I776,L776,O776,R776,U776))*X776+if($B776=$H776,0,iferror(average(vlookup({$H776,$K776,$N776,$Q776,$T776},$B:$D,column(B$1),0)),index(C:C,match($H776,$B:$B,)))),3)</f>
        <v>-153.536</v>
      </c>
      <c r="D776" s="144">
        <f t="array" ref="D776">round((G776-average(J776,M776,P776,S776,V776))*Y776+if($B776=$H776,0,iferror(average(vlookup({$H776,$K776,$N776,$Q776,$T776},$B:$D,column(C$1),0)),index(D:D,match($H776,$B:$B,)))),3)</f>
        <v>58.886</v>
      </c>
      <c r="E776" s="145">
        <v>2764.0</v>
      </c>
      <c r="F776" s="146">
        <v>591.542</v>
      </c>
      <c r="G776" s="146">
        <v>368.923</v>
      </c>
      <c r="H776" s="147" t="s">
        <v>404</v>
      </c>
      <c r="I776" s="146">
        <v>688.449</v>
      </c>
      <c r="J776" s="146">
        <v>406.09</v>
      </c>
      <c r="K776" s="148"/>
      <c r="L776" s="149"/>
      <c r="M776" s="149"/>
      <c r="N776" s="148"/>
      <c r="O776" s="149"/>
      <c r="P776" s="149"/>
      <c r="Q776" s="148"/>
      <c r="R776" s="149"/>
      <c r="S776" s="149"/>
      <c r="T776" s="148"/>
      <c r="U776" s="149"/>
      <c r="V776" s="149"/>
      <c r="W776" s="149"/>
      <c r="X776" s="150">
        <f t="shared" si="1"/>
        <v>1.584367573</v>
      </c>
      <c r="Y776" s="150">
        <f t="shared" si="2"/>
        <v>-1.584367573</v>
      </c>
    </row>
    <row r="777" ht="15.75" customHeight="1">
      <c r="A777" s="119">
        <v>776.0</v>
      </c>
      <c r="B777" s="143" t="str">
        <f t="array" ref="B777">index(Systems!$A:$E,match($A777,Systems!$A:$A,),match(B$1,Systems!$2:$2,))&amp;if(not(isblank(index(Systems!$A:$E,match($A777,Systems!$A:$A,),match(Systems!$C$2,Systems!$2:$2,))))," ["&amp;index(Systems!$A:$E,match($A777,Systems!$A:$A,),match(Systems!$C$2,Systems!$2:$2,))&amp;"]",)</f>
        <v>Eigerland</v>
      </c>
      <c r="C777" s="144">
        <f t="array" ref="C777">round((F777-average(I777,L777,O777,R777,U777))*X777+if($B777=$H777,0,iferror(average(vlookup({$H777,$K777,$N777,$Q777,$T777},$B:$D,column(B$1),0)),index(C:C,match($H777,$B:$B,)))),3)</f>
        <v>572.236</v>
      </c>
      <c r="D777" s="144">
        <f t="array" ref="D777">round((G777-average(J777,M777,P777,S777,V777))*Y777+if($B777=$H777,0,iferror(average(vlookup({$H777,$K777,$N777,$Q777,$T777},$B:$D,column(C$1),0)),index(D:D,match($H777,$B:$B,)))),3)</f>
        <v>187.147</v>
      </c>
      <c r="E777" s="145">
        <v>2764.0</v>
      </c>
      <c r="F777" s="146">
        <v>1049.625</v>
      </c>
      <c r="G777" s="146">
        <v>287.969</v>
      </c>
      <c r="H777" s="147" t="s">
        <v>404</v>
      </c>
      <c r="I777" s="146">
        <v>688.449</v>
      </c>
      <c r="J777" s="146">
        <v>406.09</v>
      </c>
      <c r="K777" s="148"/>
      <c r="L777" s="149"/>
      <c r="M777" s="149"/>
      <c r="N777" s="148"/>
      <c r="O777" s="149"/>
      <c r="P777" s="149"/>
      <c r="Q777" s="148"/>
      <c r="R777" s="149"/>
      <c r="S777" s="149"/>
      <c r="T777" s="148"/>
      <c r="U777" s="149"/>
      <c r="V777" s="149"/>
      <c r="W777" s="149"/>
      <c r="X777" s="150">
        <f t="shared" si="1"/>
        <v>1.584367573</v>
      </c>
      <c r="Y777" s="150">
        <f t="shared" si="2"/>
        <v>-1.584367573</v>
      </c>
    </row>
    <row r="778" ht="15.75" customHeight="1">
      <c r="A778" s="119">
        <v>777.0</v>
      </c>
      <c r="B778" s="143" t="str">
        <f t="array" ref="B778">index(Systems!$A:$E,match($A778,Systems!$A:$A,),match(B$1,Systems!$2:$2,))&amp;if(not(isblank(index(Systems!$A:$E,match($A778,Systems!$A:$A,),match(Systems!$C$2,Systems!$2:$2,))))," ["&amp;index(Systems!$A:$E,match($A778,Systems!$A:$A,),match(Systems!$C$2,Systems!$2:$2,))&amp;"]",)</f>
        <v>Eilenburg</v>
      </c>
      <c r="C778" s="144">
        <f t="array" ref="C778">round((F778-average(I778,L778,O778,R778,U778))*X778+if($B778=$H778,0,iferror(average(vlookup({$H778,$K778,$N778,$Q778,$T778},$B:$D,column(B$1),0)),index(C:C,match($H778,$B:$B,)))),3)</f>
        <v>-220.24</v>
      </c>
      <c r="D778" s="144">
        <f t="array" ref="D778">round((G778-average(J778,M778,P778,S778,V778))*Y778+if($B778=$H778,0,iferror(average(vlookup({$H778,$K778,$N778,$Q778,$T778},$B:$D,column(C$1),0)),index(D:D,match($H778,$B:$B,)))),3)</f>
        <v>19.339</v>
      </c>
      <c r="E778" s="145">
        <v>2764.0</v>
      </c>
      <c r="F778" s="146">
        <v>549.441</v>
      </c>
      <c r="G778" s="146">
        <v>393.884</v>
      </c>
      <c r="H778" s="147" t="s">
        <v>404</v>
      </c>
      <c r="I778" s="146">
        <v>688.449</v>
      </c>
      <c r="J778" s="146">
        <v>406.09</v>
      </c>
      <c r="K778" s="148"/>
      <c r="L778" s="149"/>
      <c r="M778" s="149"/>
      <c r="N778" s="148"/>
      <c r="O778" s="149"/>
      <c r="P778" s="149"/>
      <c r="Q778" s="148"/>
      <c r="R778" s="149"/>
      <c r="S778" s="149"/>
      <c r="T778" s="148"/>
      <c r="U778" s="149"/>
      <c r="V778" s="149"/>
      <c r="W778" s="149"/>
      <c r="X778" s="150">
        <f t="shared" si="1"/>
        <v>1.584367573</v>
      </c>
      <c r="Y778" s="150">
        <f t="shared" si="2"/>
        <v>-1.584367573</v>
      </c>
    </row>
    <row r="779" ht="15.75" customHeight="1">
      <c r="A779" s="119">
        <v>778.0</v>
      </c>
      <c r="B779" s="143" t="str">
        <f t="array" ref="B779">index(Systems!$A:$E,match($A779,Systems!$A:$A,),match(B$1,Systems!$2:$2,))&amp;if(not(isblank(index(Systems!$A:$E,match($A779,Systems!$A:$A,),match(Systems!$C$2,Systems!$2:$2,))))," ["&amp;index(Systems!$A:$E,match($A779,Systems!$A:$A,),match(Systems!$C$2,Systems!$2:$2,))&amp;"]",)</f>
        <v>Eion</v>
      </c>
      <c r="C779" s="144">
        <f t="array" ref="C779">round((F779-average(I779,L779,O779,R779,U779))*X779+if($B779=$H779,0,iferror(average(vlookup({$H779,$K779,$N779,$Q779,$T779},$B:$D,column(B$1),0)),index(C:C,match($H779,$B:$B,)))),3)</f>
        <v>-357.161</v>
      </c>
      <c r="D779" s="144">
        <f t="array" ref="D779">round((G779-average(J779,M779,P779,S779,V779))*Y779+if($B779=$H779,0,iferror(average(vlookup({$H779,$K779,$N779,$Q779,$T779},$B:$D,column(C$1),0)),index(D:D,match($H779,$B:$B,)))),3)</f>
        <v>-122.853</v>
      </c>
      <c r="E779" s="145">
        <v>2764.0</v>
      </c>
      <c r="F779" s="146">
        <v>463.021</v>
      </c>
      <c r="G779" s="146">
        <v>483.631</v>
      </c>
      <c r="H779" s="147" t="s">
        <v>404</v>
      </c>
      <c r="I779" s="146">
        <v>688.449</v>
      </c>
      <c r="J779" s="146">
        <v>406.09</v>
      </c>
      <c r="K779" s="148"/>
      <c r="L779" s="149"/>
      <c r="M779" s="149"/>
      <c r="N779" s="148"/>
      <c r="O779" s="149"/>
      <c r="P779" s="149"/>
      <c r="Q779" s="148"/>
      <c r="R779" s="149"/>
      <c r="S779" s="149"/>
      <c r="T779" s="148"/>
      <c r="U779" s="149"/>
      <c r="V779" s="149"/>
      <c r="W779" s="149"/>
      <c r="X779" s="150">
        <f t="shared" si="1"/>
        <v>1.584367573</v>
      </c>
      <c r="Y779" s="150">
        <f t="shared" si="2"/>
        <v>-1.584367573</v>
      </c>
    </row>
    <row r="780" ht="15.75" customHeight="1">
      <c r="A780" s="119">
        <v>779.0</v>
      </c>
      <c r="B780" s="143" t="str">
        <f t="array" ref="B780">index(Systems!$A:$E,match($A780,Systems!$A:$A,),match(B$1,Systems!$2:$2,))&amp;if(not(isblank(index(Systems!$A:$E,match($A780,Systems!$A:$A,),match(Systems!$C$2,Systems!$2:$2,))))," ["&amp;index(Systems!$A:$E,match($A780,Systems!$A:$A,),match(Systems!$C$2,Systems!$2:$2,))&amp;"]",)</f>
        <v>Ejeda</v>
      </c>
      <c r="C780" s="144">
        <f t="array" ref="C780">round((F780-average(I780,L780,O780,R780,U780))*X780+if($B780=$H780,0,iferror(average(vlookup({$H780,$K780,$N780,$Q780,$T780},$B:$D,column(B$1),0)),index(C:C,match($H780,$B:$B,)))),3)</f>
        <v>734.348</v>
      </c>
      <c r="D780" s="144">
        <f t="array" ref="D780">round((G780-average(J780,M780,P780,S780,V780))*Y780+if($B780=$H780,0,iferror(average(vlookup({$H780,$K780,$N780,$Q780,$T780},$B:$D,column(C$1),0)),index(D:D,match($H780,$B:$B,)))),3)</f>
        <v>140.461</v>
      </c>
      <c r="E780" s="145">
        <v>2764.0</v>
      </c>
      <c r="F780" s="146">
        <v>1151.945</v>
      </c>
      <c r="G780" s="146">
        <v>317.436</v>
      </c>
      <c r="H780" s="147" t="s">
        <v>404</v>
      </c>
      <c r="I780" s="146">
        <v>688.449</v>
      </c>
      <c r="J780" s="146">
        <v>406.09</v>
      </c>
      <c r="K780" s="148"/>
      <c r="L780" s="149"/>
      <c r="M780" s="149"/>
      <c r="N780" s="148"/>
      <c r="O780" s="149"/>
      <c r="P780" s="149"/>
      <c r="Q780" s="148"/>
      <c r="R780" s="149"/>
      <c r="S780" s="149"/>
      <c r="T780" s="148"/>
      <c r="U780" s="149"/>
      <c r="V780" s="149"/>
      <c r="W780" s="149"/>
      <c r="X780" s="150">
        <f t="shared" si="1"/>
        <v>1.584367573</v>
      </c>
      <c r="Y780" s="150">
        <f t="shared" si="2"/>
        <v>-1.584367573</v>
      </c>
    </row>
    <row r="781" ht="15.75" customHeight="1">
      <c r="A781" s="119">
        <v>780.0</v>
      </c>
      <c r="B781" s="143" t="str">
        <f t="array" ref="B781">index(Systems!$A:$E,match($A781,Systems!$A:$A,),match(B$1,Systems!$2:$2,))&amp;if(not(isblank(index(Systems!$A:$E,match($A781,Systems!$A:$A,),match(Systems!$C$2,Systems!$2:$2,))))," ["&amp;index(Systems!$A:$E,match($A781,Systems!$A:$A,),match(Systems!$C$2,Systems!$2:$2,))&amp;"]",)</f>
        <v>El Dorado</v>
      </c>
      <c r="C781" s="144">
        <f t="array" ref="C781">round((F781-average(I781,L781,O781,R781,U781))*X781+if($B781=$H781,0,iferror(average(vlookup({$H781,$K781,$N781,$Q781,$T781},$B:$D,column(B$1),0)),index(C:C,match($H781,$B:$B,)))),3)</f>
        <v>266.495</v>
      </c>
      <c r="D781" s="144">
        <f t="array" ref="D781">round((G781-average(J781,M781,P781,S781,V781))*Y781+if($B781=$H781,0,iferror(average(vlookup({$H781,$K781,$N781,$Q781,$T781},$B:$D,column(C$1),0)),index(D:D,match($H781,$B:$B,)))),3)</f>
        <v>-145.054</v>
      </c>
      <c r="E781" s="145">
        <v>2764.0</v>
      </c>
      <c r="F781" s="146">
        <v>856.652</v>
      </c>
      <c r="G781" s="146">
        <v>497.643</v>
      </c>
      <c r="H781" s="147" t="s">
        <v>404</v>
      </c>
      <c r="I781" s="146">
        <v>688.449</v>
      </c>
      <c r="J781" s="146">
        <v>406.09</v>
      </c>
      <c r="K781" s="148"/>
      <c r="L781" s="149"/>
      <c r="M781" s="149"/>
      <c r="N781" s="148"/>
      <c r="O781" s="149"/>
      <c r="P781" s="149"/>
      <c r="Q781" s="148"/>
      <c r="R781" s="149"/>
      <c r="S781" s="149"/>
      <c r="T781" s="148"/>
      <c r="U781" s="149"/>
      <c r="V781" s="149"/>
      <c r="W781" s="149"/>
      <c r="X781" s="150">
        <f t="shared" si="1"/>
        <v>1.584367573</v>
      </c>
      <c r="Y781" s="150">
        <f t="shared" si="2"/>
        <v>-1.584367573</v>
      </c>
    </row>
    <row r="782" ht="15.75" customHeight="1">
      <c r="A782" s="119">
        <v>781.0</v>
      </c>
      <c r="B782" s="143" t="str">
        <f t="array" ref="B782">index(Systems!$A:$E,match($A782,Systems!$A:$A,),match(B$1,Systems!$2:$2,))&amp;if(not(isblank(index(Systems!$A:$E,match($A782,Systems!$A:$A,),match(Systems!$C$2,Systems!$2:$2,))))," ["&amp;index(Systems!$A:$E,match($A782,Systems!$A:$A,),match(Systems!$C$2,Systems!$2:$2,))&amp;"]",)</f>
        <v>El Giza</v>
      </c>
      <c r="C782" s="144">
        <f t="array" ref="C782">round((F782-average(I782,L782,O782,R782,U782))*X782+if($B782=$H782,0,iferror(average(vlookup({$H782,$K782,$N782,$Q782,$T782},$B:$D,column(B$1),0)),index(C:C,match($H782,$B:$B,)))),3)</f>
        <v>-68.861</v>
      </c>
      <c r="D782" s="144">
        <f t="array" ref="D782">round((G782-average(J782,M782,P782,S782,V782))*Y782+if($B782=$H782,0,iferror(average(vlookup({$H782,$K782,$N782,$Q782,$T782},$B:$D,column(C$1),0)),index(D:D,match($H782,$B:$B,)))),3)</f>
        <v>-274.002</v>
      </c>
      <c r="E782" s="145">
        <v>2764.0</v>
      </c>
      <c r="F782" s="146">
        <v>644.986</v>
      </c>
      <c r="G782" s="146">
        <v>579.031</v>
      </c>
      <c r="H782" s="147" t="s">
        <v>404</v>
      </c>
      <c r="I782" s="146">
        <v>688.449</v>
      </c>
      <c r="J782" s="146">
        <v>406.09</v>
      </c>
      <c r="K782" s="148"/>
      <c r="L782" s="149"/>
      <c r="M782" s="149"/>
      <c r="N782" s="148"/>
      <c r="O782" s="149"/>
      <c r="P782" s="149"/>
      <c r="Q782" s="148"/>
      <c r="R782" s="149"/>
      <c r="S782" s="149"/>
      <c r="T782" s="148"/>
      <c r="U782" s="149"/>
      <c r="V782" s="149"/>
      <c r="W782" s="149"/>
      <c r="X782" s="150">
        <f t="shared" si="1"/>
        <v>1.584367573</v>
      </c>
      <c r="Y782" s="150">
        <f t="shared" si="2"/>
        <v>-1.584367573</v>
      </c>
    </row>
    <row r="783" ht="15.75" customHeight="1">
      <c r="A783" s="119">
        <v>782.0</v>
      </c>
      <c r="B783" s="143" t="str">
        <f t="array" ref="B783">index(Systems!$A:$E,match($A783,Systems!$A:$A,),match(B$1,Systems!$2:$2,))&amp;if(not(isblank(index(Systems!$A:$E,match($A783,Systems!$A:$A,),match(Systems!$C$2,Systems!$2:$2,))))," ["&amp;index(Systems!$A:$E,match($A783,Systems!$A:$A,),match(Systems!$C$2,Systems!$2:$2,))&amp;"]",)</f>
        <v>El Kerak</v>
      </c>
      <c r="C783" s="144">
        <f t="array" ref="C783">round((F783-average(I783,L783,O783,R783,U783))*X783+if($B783=$H783,0,iferror(average(vlookup({$H783,$K783,$N783,$Q783,$T783},$B:$D,column(B$1),0)),index(C:C,match($H783,$B:$B,)))),3)</f>
        <v>279.153</v>
      </c>
      <c r="D783" s="144">
        <f t="array" ref="D783">round((G783-average(J783,M783,P783,S783,V783))*Y783+if($B783=$H783,0,iferror(average(vlookup({$H783,$K783,$N783,$Q783,$T783},$B:$D,column(C$1),0)),index(D:D,match($H783,$B:$B,)))),3)</f>
        <v>-251.206</v>
      </c>
      <c r="E783" s="145">
        <v>2764.0</v>
      </c>
      <c r="F783" s="146">
        <v>864.641</v>
      </c>
      <c r="G783" s="146">
        <v>564.643</v>
      </c>
      <c r="H783" s="147" t="s">
        <v>404</v>
      </c>
      <c r="I783" s="146">
        <v>688.449</v>
      </c>
      <c r="J783" s="146">
        <v>406.09</v>
      </c>
      <c r="K783" s="148"/>
      <c r="L783" s="149"/>
      <c r="M783" s="149"/>
      <c r="N783" s="148"/>
      <c r="O783" s="149"/>
      <c r="P783" s="149"/>
      <c r="Q783" s="148"/>
      <c r="R783" s="149"/>
      <c r="S783" s="149"/>
      <c r="T783" s="148"/>
      <c r="U783" s="149"/>
      <c r="V783" s="149"/>
      <c r="W783" s="149"/>
      <c r="X783" s="150">
        <f t="shared" si="1"/>
        <v>1.584367573</v>
      </c>
      <c r="Y783" s="150">
        <f t="shared" si="2"/>
        <v>-1.584367573</v>
      </c>
    </row>
    <row r="784" ht="15.75" customHeight="1">
      <c r="A784" s="119">
        <v>783.0</v>
      </c>
      <c r="B784" s="143" t="str">
        <f t="array" ref="B784">index(Systems!$A:$E,match($A784,Systems!$A:$A,),match(B$1,Systems!$2:$2,))&amp;if(not(isblank(index(Systems!$A:$E,match($A784,Systems!$A:$A,),match(Systems!$C$2,Systems!$2:$2,))))," ["&amp;index(Systems!$A:$E,match($A784,Systems!$A:$A,),match(Systems!$C$2,Systems!$2:$2,))&amp;"]",)</f>
        <v>Elba</v>
      </c>
      <c r="C784" s="144">
        <f t="array" ref="C784">round((F784-average(I784,L784,O784,R784,U784))*X784+if($B784=$H784,0,iferror(average(vlookup({$H784,$K784,$N784,$Q784,$T784},$B:$D,column(B$1),0)),index(C:C,match($H784,$B:$B,)))),3)</f>
        <v>-418.221</v>
      </c>
      <c r="D784" s="144">
        <f t="array" ref="D784">round((G784-average(J784,M784,P784,S784,V784))*Y784+if($B784=$H784,0,iferror(average(vlookup({$H784,$K784,$N784,$Q784,$T784},$B:$D,column(C$1),0)),index(D:D,match($H784,$B:$B,)))),3)</f>
        <v>302.556</v>
      </c>
      <c r="E784" s="145">
        <v>2764.0</v>
      </c>
      <c r="F784" s="146">
        <v>424.482</v>
      </c>
      <c r="G784" s="146">
        <v>215.127</v>
      </c>
      <c r="H784" s="147" t="s">
        <v>404</v>
      </c>
      <c r="I784" s="146">
        <v>688.449</v>
      </c>
      <c r="J784" s="146">
        <v>406.09</v>
      </c>
      <c r="K784" s="148"/>
      <c r="L784" s="149"/>
      <c r="M784" s="149"/>
      <c r="N784" s="148"/>
      <c r="O784" s="149"/>
      <c r="P784" s="149"/>
      <c r="Q784" s="148"/>
      <c r="R784" s="149"/>
      <c r="S784" s="149"/>
      <c r="T784" s="148"/>
      <c r="U784" s="149"/>
      <c r="V784" s="149"/>
      <c r="W784" s="149"/>
      <c r="X784" s="150">
        <f t="shared" si="1"/>
        <v>1.584367573</v>
      </c>
      <c r="Y784" s="150">
        <f t="shared" si="2"/>
        <v>-1.584367573</v>
      </c>
    </row>
    <row r="785" ht="15.75" customHeight="1">
      <c r="A785" s="119">
        <v>784.0</v>
      </c>
      <c r="B785" s="143" t="str">
        <f t="array" ref="B785">index(Systems!$A:$E,match($A785,Systems!$A:$A,),match(B$1,Systems!$2:$2,))&amp;if(not(isblank(index(Systems!$A:$E,match($A785,Systems!$A:$A,),match(Systems!$C$2,Systems!$2:$2,))))," ["&amp;index(Systems!$A:$E,match($A785,Systems!$A:$A,),match(Systems!$C$2,Systems!$2:$2,))&amp;"]",)</f>
        <v>Elbar</v>
      </c>
      <c r="C785" s="144">
        <f t="array" ref="C785">round((F785-average(I785,L785,O785,R785,U785))*X785+if($B785=$H785,0,iferror(average(vlookup({$H785,$K785,$N785,$Q785,$T785},$B:$D,column(B$1),0)),index(C:C,match($H785,$B:$B,)))),3)</f>
        <v>126.654</v>
      </c>
      <c r="D785" s="144">
        <f t="array" ref="D785">round((G785-average(J785,M785,P785,S785,V785))*Y785+if($B785=$H785,0,iferror(average(vlookup({$H785,$K785,$N785,$Q785,$T785},$B:$D,column(C$1),0)),index(D:D,match($H785,$B:$B,)))),3)</f>
        <v>-8.057</v>
      </c>
      <c r="E785" s="145">
        <v>2764.0</v>
      </c>
      <c r="F785" s="146">
        <v>768.389</v>
      </c>
      <c r="G785" s="146">
        <v>411.175</v>
      </c>
      <c r="H785" s="147" t="s">
        <v>404</v>
      </c>
      <c r="I785" s="146">
        <v>688.449</v>
      </c>
      <c r="J785" s="146">
        <v>406.09</v>
      </c>
      <c r="K785" s="148"/>
      <c r="L785" s="149"/>
      <c r="M785" s="149"/>
      <c r="N785" s="148"/>
      <c r="O785" s="149"/>
      <c r="P785" s="149"/>
      <c r="Q785" s="148"/>
      <c r="R785" s="149"/>
      <c r="S785" s="149"/>
      <c r="T785" s="148"/>
      <c r="U785" s="149"/>
      <c r="V785" s="149"/>
      <c r="W785" s="149"/>
      <c r="X785" s="150">
        <f t="shared" si="1"/>
        <v>1.584367573</v>
      </c>
      <c r="Y785" s="150">
        <f t="shared" si="2"/>
        <v>-1.584367573</v>
      </c>
    </row>
    <row r="786" ht="15.75" customHeight="1">
      <c r="A786" s="119">
        <v>785.0</v>
      </c>
      <c r="B786" s="143" t="str">
        <f t="array" ref="B786">index(Systems!$A:$E,match($A786,Systems!$A:$A,),match(B$1,Systems!$2:$2,))&amp;if(not(isblank(index(Systems!$A:$E,match($A786,Systems!$A:$A,),match(Systems!$C$2,Systems!$2:$2,))))," ["&amp;index(Systems!$A:$E,match($A786,Systems!$A:$A,),match(Systems!$C$2,Systems!$2:$2,))&amp;"]",)</f>
        <v>Elbing [FWL]</v>
      </c>
      <c r="C786" s="144">
        <f t="array" ref="C786">round((F786-average(I786,L786,O786,R786,U786))*X786+if($B786=$H786,0,iferror(average(vlookup({$H786,$K786,$N786,$Q786,$T786},$B:$D,column(B$1),0)),index(C:C,match($H786,$B:$B,)))),3)</f>
        <v>-65.529</v>
      </c>
      <c r="D786" s="144">
        <f t="array" ref="D786">round((G786-average(J786,M786,P786,S786,V786))*Y786+if($B786=$H786,0,iferror(average(vlookup({$H786,$K786,$N786,$Q786,$T786},$B:$D,column(C$1),0)),index(D:D,match($H786,$B:$B,)))),3)</f>
        <v>-70.625</v>
      </c>
      <c r="E786" s="145">
        <v>2764.0</v>
      </c>
      <c r="F786" s="146">
        <v>647.089</v>
      </c>
      <c r="G786" s="146">
        <v>450.666</v>
      </c>
      <c r="H786" s="147" t="s">
        <v>404</v>
      </c>
      <c r="I786" s="146">
        <v>688.449</v>
      </c>
      <c r="J786" s="146">
        <v>406.09</v>
      </c>
      <c r="K786" s="148"/>
      <c r="L786" s="149"/>
      <c r="M786" s="149"/>
      <c r="N786" s="148"/>
      <c r="O786" s="149"/>
      <c r="P786" s="149"/>
      <c r="Q786" s="148"/>
      <c r="R786" s="149"/>
      <c r="S786" s="149"/>
      <c r="T786" s="148"/>
      <c r="U786" s="149"/>
      <c r="V786" s="149"/>
      <c r="W786" s="149"/>
      <c r="X786" s="150">
        <f t="shared" si="1"/>
        <v>1.584367573</v>
      </c>
      <c r="Y786" s="150">
        <f t="shared" si="2"/>
        <v>-1.584367573</v>
      </c>
    </row>
    <row r="787" ht="15.75" customHeight="1">
      <c r="A787" s="119">
        <v>786.0</v>
      </c>
      <c r="B787" s="143" t="str">
        <f t="array" ref="B787">index(Systems!$A:$E,match($A787,Systems!$A:$A,),match(B$1,Systems!$2:$2,))&amp;if(not(isblank(index(Systems!$A:$E,match($A787,Systems!$A:$A,),match(Systems!$C$2,Systems!$2:$2,))))," ["&amp;index(Systems!$A:$E,match($A787,Systems!$A:$A,),match(Systems!$C$2,Systems!$2:$2,))&amp;"]",)</f>
        <v>Electra</v>
      </c>
      <c r="C787" s="144">
        <f t="array" ref="C787">round((F787-average(I787,L787,O787,R787,U787))*X787+if($B787=$H787,0,iferror(average(vlookup({$H787,$K787,$N787,$Q787,$T787},$B:$D,column(B$1),0)),index(C:C,match($H787,$B:$B,)))),3)</f>
        <v>215.323</v>
      </c>
      <c r="D787" s="144">
        <f t="array" ref="D787">round((G787-average(J787,M787,P787,S787,V787))*Y787+if($B787=$H787,0,iferror(average(vlookup({$H787,$K787,$N787,$Q787,$T787},$B:$D,column(C$1),0)),index(D:D,match($H787,$B:$B,)))),3)</f>
        <v>-322.371</v>
      </c>
      <c r="E787" s="145">
        <v>2764.0</v>
      </c>
      <c r="F787" s="146">
        <v>824.354</v>
      </c>
      <c r="G787" s="146">
        <v>609.56</v>
      </c>
      <c r="H787" s="147" t="s">
        <v>404</v>
      </c>
      <c r="I787" s="146">
        <v>688.449</v>
      </c>
      <c r="J787" s="146">
        <v>406.09</v>
      </c>
      <c r="K787" s="148"/>
      <c r="L787" s="149"/>
      <c r="M787" s="149"/>
      <c r="N787" s="148"/>
      <c r="O787" s="149"/>
      <c r="P787" s="149"/>
      <c r="Q787" s="148"/>
      <c r="R787" s="149"/>
      <c r="S787" s="149"/>
      <c r="T787" s="148"/>
      <c r="U787" s="149"/>
      <c r="V787" s="149"/>
      <c r="W787" s="149"/>
      <c r="X787" s="150">
        <f t="shared" si="1"/>
        <v>1.584367573</v>
      </c>
      <c r="Y787" s="150">
        <f t="shared" si="2"/>
        <v>-1.584367573</v>
      </c>
    </row>
    <row r="788" ht="15.75" customHeight="1">
      <c r="A788" s="119">
        <v>787.0</v>
      </c>
      <c r="B788" s="143" t="str">
        <f t="array" ref="B788">index(Systems!$A:$E,match($A788,Systems!$A:$A,),match(B$1,Systems!$2:$2,))&amp;if(not(isblank(index(Systems!$A:$E,match($A788,Systems!$A:$A,),match(Systems!$C$2,Systems!$2:$2,))))," ["&amp;index(Systems!$A:$E,match($A788,Systems!$A:$A,),match(Systems!$C$2,Systems!$2:$2,))&amp;"]",)</f>
        <v>Elektrougli</v>
      </c>
      <c r="C788" s="144">
        <f t="array" ref="C788">round((F788-average(I788,L788,O788,R788,U788))*X788+if($B788=$H788,0,iferror(average(vlookup({$H788,$K788,$N788,$Q788,$T788},$B:$D,column(B$1),0)),index(C:C,match($H788,$B:$B,)))),3)</f>
        <v>-113.194</v>
      </c>
      <c r="D788" s="144">
        <f t="array" ref="D788">round((G788-average(J788,M788,P788,S788,V788))*Y788+if($B788=$H788,0,iferror(average(vlookup({$H788,$K788,$N788,$Q788,$T788},$B:$D,column(C$1),0)),index(D:D,match($H788,$B:$B,)))),3)</f>
        <v>-184.105</v>
      </c>
      <c r="E788" s="145">
        <v>2764.0</v>
      </c>
      <c r="F788" s="146">
        <v>617.005</v>
      </c>
      <c r="G788" s="146">
        <v>522.291</v>
      </c>
      <c r="H788" s="147" t="s">
        <v>404</v>
      </c>
      <c r="I788" s="146">
        <v>688.449</v>
      </c>
      <c r="J788" s="146">
        <v>406.09</v>
      </c>
      <c r="K788" s="148"/>
      <c r="L788" s="149"/>
      <c r="M788" s="149"/>
      <c r="N788" s="148"/>
      <c r="O788" s="149"/>
      <c r="P788" s="149"/>
      <c r="Q788" s="148"/>
      <c r="R788" s="149"/>
      <c r="S788" s="149"/>
      <c r="T788" s="148"/>
      <c r="U788" s="149"/>
      <c r="V788" s="149"/>
      <c r="W788" s="149"/>
      <c r="X788" s="150">
        <f t="shared" si="1"/>
        <v>1.584367573</v>
      </c>
      <c r="Y788" s="150">
        <f t="shared" si="2"/>
        <v>-1.584367573</v>
      </c>
    </row>
    <row r="789" ht="15.75" customHeight="1">
      <c r="A789" s="119">
        <v>788.0</v>
      </c>
      <c r="B789" s="143" t="str">
        <f t="array" ref="B789">index(Systems!$A:$E,match($A789,Systems!$A:$A,),match(B$1,Systems!$2:$2,))&amp;if(not(isblank(index(Systems!$A:$E,match($A789,Systems!$A:$A,),match(Systems!$C$2,Systems!$2:$2,))))," ["&amp;index(Systems!$A:$E,match($A789,Systems!$A:$A,),match(Systems!$C$2,Systems!$2:$2,))&amp;"]",)</f>
        <v>Eleusis</v>
      </c>
      <c r="C789" s="144">
        <f t="array" ref="C789">round((F789-average(I789,L789,O789,R789,U789))*X789+if($B789=$H789,0,iferror(average(vlookup({$H789,$K789,$N789,$Q789,$T789},$B:$D,column(B$1),0)),index(C:C,match($H789,$B:$B,)))),3)</f>
        <v>-166.519</v>
      </c>
      <c r="D789" s="144">
        <f t="array" ref="D789">round((G789-average(J789,M789,P789,S789,V789))*Y789+if($B789=$H789,0,iferror(average(vlookup({$H789,$K789,$N789,$Q789,$T789},$B:$D,column(C$1),0)),index(D:D,match($H789,$B:$B,)))),3)</f>
        <v>-341.994</v>
      </c>
      <c r="E789" s="145">
        <v>2764.0</v>
      </c>
      <c r="F789" s="146">
        <v>583.348</v>
      </c>
      <c r="G789" s="146">
        <v>621.945</v>
      </c>
      <c r="H789" s="147" t="s">
        <v>404</v>
      </c>
      <c r="I789" s="146">
        <v>688.449</v>
      </c>
      <c r="J789" s="146">
        <v>406.09</v>
      </c>
      <c r="K789" s="148"/>
      <c r="L789" s="149"/>
      <c r="M789" s="149"/>
      <c r="N789" s="148"/>
      <c r="O789" s="149"/>
      <c r="P789" s="149"/>
      <c r="Q789" s="148"/>
      <c r="R789" s="149"/>
      <c r="S789" s="149"/>
      <c r="T789" s="148"/>
      <c r="U789" s="149"/>
      <c r="V789" s="149"/>
      <c r="W789" s="149"/>
      <c r="X789" s="150">
        <f t="shared" si="1"/>
        <v>1.584367573</v>
      </c>
      <c r="Y789" s="150">
        <f t="shared" si="2"/>
        <v>-1.584367573</v>
      </c>
    </row>
    <row r="790" ht="15.75" customHeight="1">
      <c r="A790" s="119">
        <v>789.0</v>
      </c>
      <c r="B790" s="143" t="str">
        <f t="array" ref="B790">index(Systems!$A:$E,match($A790,Systems!$A:$A,),match(B$1,Systems!$2:$2,))&amp;if(not(isblank(index(Systems!$A:$E,match($A790,Systems!$A:$A,),match(Systems!$C$2,Systems!$2:$2,))))," ["&amp;index(Systems!$A:$E,match($A790,Systems!$A:$A,),match(Systems!$C$2,Systems!$2:$2,))&amp;"]",)</f>
        <v>Elidere [Elidere IV]</v>
      </c>
      <c r="C790" s="144">
        <f t="array" ref="C790">round((F790-average(I790,L790,O790,R790,U790))*X790+if($B790=$H790,0,iferror(average(vlookup({$H790,$K790,$N790,$Q790,$T790},$B:$D,column(B$1),0)),index(C:C,match($H790,$B:$B,)))),3)</f>
        <v>279.947</v>
      </c>
      <c r="D790" s="144">
        <f t="array" ref="D790">round((G790-average(J790,M790,P790,S790,V790))*Y790+if($B790=$H790,0,iferror(average(vlookup({$H790,$K790,$N790,$Q790,$T790},$B:$D,column(C$1),0)),index(D:D,match($H790,$B:$B,)))),3)</f>
        <v>75.955</v>
      </c>
      <c r="E790" s="145">
        <v>2764.0</v>
      </c>
      <c r="F790" s="146">
        <v>865.142</v>
      </c>
      <c r="G790" s="146">
        <v>358.15</v>
      </c>
      <c r="H790" s="147" t="s">
        <v>404</v>
      </c>
      <c r="I790" s="146">
        <v>688.449</v>
      </c>
      <c r="J790" s="146">
        <v>406.09</v>
      </c>
      <c r="K790" s="148"/>
      <c r="L790" s="149"/>
      <c r="M790" s="149"/>
      <c r="N790" s="148"/>
      <c r="O790" s="149"/>
      <c r="P790" s="149"/>
      <c r="Q790" s="148"/>
      <c r="R790" s="149"/>
      <c r="S790" s="149"/>
      <c r="T790" s="148"/>
      <c r="U790" s="149"/>
      <c r="V790" s="149"/>
      <c r="W790" s="149"/>
      <c r="X790" s="150">
        <f t="shared" si="1"/>
        <v>1.584367573</v>
      </c>
      <c r="Y790" s="150">
        <f t="shared" si="2"/>
        <v>-1.584367573</v>
      </c>
    </row>
    <row r="791" ht="15.75" customHeight="1">
      <c r="A791" s="119">
        <v>790.0</v>
      </c>
      <c r="B791" s="143" t="str">
        <f t="array" ref="B791">index(Systems!$A:$E,match($A791,Systems!$A:$A,),match(B$1,Systems!$2:$2,))&amp;if(not(isblank(index(Systems!$A:$E,match($A791,Systems!$A:$A,),match(Systems!$C$2,Systems!$2:$2,))))," ["&amp;index(Systems!$A:$E,match($A791,Systems!$A:$A,),match(Systems!$C$2,Systems!$2:$2,))&amp;"]",)</f>
        <v>Elissa</v>
      </c>
      <c r="C791" s="144">
        <f t="array" ref="C791">round((F791-average(I791,L791,O791,R791,U791))*X791+if($B791=$H791,0,iferror(average(vlookup({$H791,$K791,$N791,$Q791,$T791},$B:$D,column(B$1),0)),index(C:C,match($H791,$B:$B,)))),3)</f>
        <v>-39.048</v>
      </c>
      <c r="D791" s="144">
        <f t="array" ref="D791">round((G791-average(J791,M791,P791,S791,V791))*Y791+if($B791=$H791,0,iferror(average(vlookup({$H791,$K791,$N791,$Q791,$T791},$B:$D,column(C$1),0)),index(D:D,match($H791,$B:$B,)))),3)</f>
        <v>483.083</v>
      </c>
      <c r="E791" s="145">
        <v>2764.0</v>
      </c>
      <c r="F791" s="146">
        <v>663.803</v>
      </c>
      <c r="G791" s="146">
        <v>101.184</v>
      </c>
      <c r="H791" s="147" t="s">
        <v>404</v>
      </c>
      <c r="I791" s="146">
        <v>688.449</v>
      </c>
      <c r="J791" s="146">
        <v>406.09</v>
      </c>
      <c r="K791" s="148"/>
      <c r="L791" s="149"/>
      <c r="M791" s="149"/>
      <c r="N791" s="148"/>
      <c r="O791" s="149"/>
      <c r="P791" s="149"/>
      <c r="Q791" s="148"/>
      <c r="R791" s="149"/>
      <c r="S791" s="149"/>
      <c r="T791" s="148"/>
      <c r="U791" s="149"/>
      <c r="V791" s="149"/>
      <c r="W791" s="149"/>
      <c r="X791" s="150">
        <f t="shared" si="1"/>
        <v>1.584367573</v>
      </c>
      <c r="Y791" s="150">
        <f t="shared" si="2"/>
        <v>-1.584367573</v>
      </c>
    </row>
    <row r="792" ht="15.75" customHeight="1">
      <c r="A792" s="119">
        <v>791.0</v>
      </c>
      <c r="B792" s="143" t="str">
        <f t="array" ref="B792">index(Systems!$A:$E,match($A792,Systems!$A:$A,),match(B$1,Systems!$2:$2,))&amp;if(not(isblank(index(Systems!$A:$E,match($A792,Systems!$A:$A,),match(Systems!$C$2,Systems!$2:$2,))))," ["&amp;index(Systems!$A:$E,match($A792,Systems!$A:$A,),match(Systems!$C$2,Systems!$2:$2,))&amp;"]",)</f>
        <v>Elix</v>
      </c>
      <c r="C792" s="144">
        <f t="array" ref="C792">round((F792-average(I792,L792,O792,R792,U792))*X792+if($B792=$H792,0,iferror(average(vlookup({$H792,$K792,$N792,$Q792,$T792},$B:$D,column(B$1),0)),index(C:C,match($H792,$B:$B,)))),3)</f>
        <v>45.701</v>
      </c>
      <c r="D792" s="144">
        <f t="array" ref="D792">round((G792-average(J792,M792,P792,S792,V792))*Y792+if($B792=$H792,0,iferror(average(vlookup({$H792,$K792,$N792,$Q792,$T792},$B:$D,column(C$1),0)),index(D:D,match($H792,$B:$B,)))),3)</f>
        <v>71.019</v>
      </c>
      <c r="E792" s="145">
        <v>2764.0</v>
      </c>
      <c r="F792" s="146">
        <v>717.294</v>
      </c>
      <c r="G792" s="146">
        <v>361.265</v>
      </c>
      <c r="H792" s="147" t="s">
        <v>404</v>
      </c>
      <c r="I792" s="146">
        <v>688.449</v>
      </c>
      <c r="J792" s="146">
        <v>406.09</v>
      </c>
      <c r="K792" s="148"/>
      <c r="L792" s="149"/>
      <c r="M792" s="149"/>
      <c r="N792" s="148"/>
      <c r="O792" s="149"/>
      <c r="P792" s="149"/>
      <c r="Q792" s="148"/>
      <c r="R792" s="149"/>
      <c r="S792" s="149"/>
      <c r="T792" s="148"/>
      <c r="U792" s="149"/>
      <c r="V792" s="149"/>
      <c r="W792" s="149"/>
      <c r="X792" s="150">
        <f t="shared" si="1"/>
        <v>1.584367573</v>
      </c>
      <c r="Y792" s="150">
        <f t="shared" si="2"/>
        <v>-1.584367573</v>
      </c>
    </row>
    <row r="793" ht="15.75" customHeight="1">
      <c r="A793" s="119">
        <v>792.0</v>
      </c>
      <c r="B793" s="143" t="str">
        <f t="array" ref="B793">index(Systems!$A:$E,match($A793,Systems!$A:$A,),match(B$1,Systems!$2:$2,))&amp;if(not(isblank(index(Systems!$A:$E,match($A793,Systems!$A:$A,),match(Systems!$C$2,Systems!$2:$2,))))," ["&amp;index(Systems!$A:$E,match($A793,Systems!$A:$A,),match(Systems!$C$2,Systems!$2:$2,))&amp;"]",)</f>
        <v>Ellengurg</v>
      </c>
      <c r="C793" s="144">
        <f t="array" ref="C793">round((F793-average(I793,L793,O793,R793,U793))*X793+if($B793=$H793,0,iferror(average(vlookup({$H793,$K793,$N793,$Q793,$T793},$B:$D,column(B$1),0)),index(C:C,match($H793,$B:$B,)))),3)</f>
        <v>-297.549</v>
      </c>
      <c r="D793" s="144">
        <f t="array" ref="D793">round((G793-average(J793,M793,P793,S793,V793))*Y793+if($B793=$H793,0,iferror(average(vlookup({$H793,$K793,$N793,$Q793,$T793},$B:$D,column(C$1),0)),index(D:D,match($H793,$B:$B,)))),3)</f>
        <v>259.478</v>
      </c>
      <c r="E793" s="145">
        <v>2764.0</v>
      </c>
      <c r="F793" s="146">
        <v>500.646</v>
      </c>
      <c r="G793" s="146">
        <v>242.316</v>
      </c>
      <c r="H793" s="147" t="s">
        <v>404</v>
      </c>
      <c r="I793" s="146">
        <v>688.449</v>
      </c>
      <c r="J793" s="146">
        <v>406.09</v>
      </c>
      <c r="K793" s="148"/>
      <c r="L793" s="149"/>
      <c r="M793" s="149"/>
      <c r="N793" s="148"/>
      <c r="O793" s="149"/>
      <c r="P793" s="149"/>
      <c r="Q793" s="148"/>
      <c r="R793" s="149"/>
      <c r="S793" s="149"/>
      <c r="T793" s="148"/>
      <c r="U793" s="149"/>
      <c r="V793" s="149"/>
      <c r="W793" s="149"/>
      <c r="X793" s="150">
        <f t="shared" si="1"/>
        <v>1.584367573</v>
      </c>
      <c r="Y793" s="150">
        <f t="shared" si="2"/>
        <v>-1.584367573</v>
      </c>
    </row>
    <row r="794" ht="15.75" customHeight="1">
      <c r="A794" s="119">
        <v>793.0</v>
      </c>
      <c r="B794" s="143" t="str">
        <f t="array" ref="B794">index(Systems!$A:$E,match($A794,Systems!$A:$A,),match(B$1,Systems!$2:$2,))&amp;if(not(isblank(index(Systems!$A:$E,match($A794,Systems!$A:$A,),match(Systems!$C$2,Systems!$2:$2,))))," ["&amp;index(Systems!$A:$E,match($A794,Systems!$A:$A,),match(Systems!$C$2,Systems!$2:$2,))&amp;"]",)</f>
        <v>Ellijay</v>
      </c>
      <c r="C794" s="144">
        <f t="array" ref="C794">round((F794-average(I794,L794,O794,R794,U794))*X794+if($B794=$H794,0,iferror(average(vlookup({$H794,$K794,$N794,$Q794,$T794},$B:$D,column(B$1),0)),index(C:C,match($H794,$B:$B,)))),3)</f>
        <v>-334.034</v>
      </c>
      <c r="D794" s="144">
        <f t="array" ref="D794">round((G794-average(J794,M794,P794,S794,V794))*Y794+if($B794=$H794,0,iferror(average(vlookup({$H794,$K794,$N794,$Q794,$T794},$B:$D,column(C$1),0)),index(D:D,match($H794,$B:$B,)))),3)</f>
        <v>7.708</v>
      </c>
      <c r="E794" s="145">
        <v>2764.0</v>
      </c>
      <c r="F794" s="146">
        <v>477.618</v>
      </c>
      <c r="G794" s="146">
        <v>401.225</v>
      </c>
      <c r="H794" s="147" t="s">
        <v>404</v>
      </c>
      <c r="I794" s="146">
        <v>688.449</v>
      </c>
      <c r="J794" s="146">
        <v>406.09</v>
      </c>
      <c r="K794" s="148"/>
      <c r="L794" s="149"/>
      <c r="M794" s="149"/>
      <c r="N794" s="148"/>
      <c r="O794" s="149"/>
      <c r="P794" s="149"/>
      <c r="Q794" s="148"/>
      <c r="R794" s="149"/>
      <c r="S794" s="149"/>
      <c r="T794" s="148"/>
      <c r="U794" s="149"/>
      <c r="V794" s="149"/>
      <c r="W794" s="149"/>
      <c r="X794" s="150">
        <f t="shared" si="1"/>
        <v>1.584367573</v>
      </c>
      <c r="Y794" s="150">
        <f t="shared" si="2"/>
        <v>-1.584367573</v>
      </c>
    </row>
    <row r="795" ht="15.75" customHeight="1">
      <c r="A795" s="119">
        <v>794.0</v>
      </c>
      <c r="B795" s="143" t="str">
        <f t="array" ref="B795">index(Systems!$A:$E,match($A795,Systems!$A:$A,),match(B$1,Systems!$2:$2,))&amp;if(not(isblank(index(Systems!$A:$E,match($A795,Systems!$A:$A,),match(Systems!$C$2,Systems!$2:$2,))))," ["&amp;index(Systems!$A:$E,match($A795,Systems!$A:$A,),match(Systems!$C$2,Systems!$2:$2,))&amp;"]",)</f>
        <v>Ellsworth</v>
      </c>
      <c r="C795" s="144">
        <f t="array" ref="C795">round((F795-average(I795,L795,O795,R795,U795))*X795+if($B795=$H795,0,iferror(average(vlookup({$H795,$K795,$N795,$Q795,$T795},$B:$D,column(B$1),0)),index(C:C,match($H795,$B:$B,)))),3)</f>
        <v>-210.428</v>
      </c>
      <c r="D795" s="144">
        <f t="array" ref="D795">round((G795-average(J795,M795,P795,S795,V795))*Y795+if($B795=$H795,0,iferror(average(vlookup({$H795,$K795,$N795,$Q795,$T795},$B:$D,column(C$1),0)),index(D:D,match($H795,$B:$B,)))),3)</f>
        <v>-239.708</v>
      </c>
      <c r="E795" s="145">
        <v>2764.0</v>
      </c>
      <c r="F795" s="146">
        <v>555.634</v>
      </c>
      <c r="G795" s="146">
        <v>557.386</v>
      </c>
      <c r="H795" s="147" t="s">
        <v>404</v>
      </c>
      <c r="I795" s="146">
        <v>688.449</v>
      </c>
      <c r="J795" s="146">
        <v>406.09</v>
      </c>
      <c r="K795" s="148"/>
      <c r="L795" s="149"/>
      <c r="M795" s="149"/>
      <c r="N795" s="148"/>
      <c r="O795" s="149"/>
      <c r="P795" s="149"/>
      <c r="Q795" s="148"/>
      <c r="R795" s="149"/>
      <c r="S795" s="149"/>
      <c r="T795" s="148"/>
      <c r="U795" s="149"/>
      <c r="V795" s="149"/>
      <c r="W795" s="149"/>
      <c r="X795" s="150">
        <f t="shared" si="1"/>
        <v>1.584367573</v>
      </c>
      <c r="Y795" s="150">
        <f t="shared" si="2"/>
        <v>-1.584367573</v>
      </c>
    </row>
    <row r="796" ht="15.75" customHeight="1">
      <c r="A796" s="119">
        <v>795.0</v>
      </c>
      <c r="B796" s="143" t="str">
        <f t="array" ref="B796">index(Systems!$A:$E,match($A796,Systems!$A:$A,),match(B$1,Systems!$2:$2,))&amp;if(not(isblank(index(Systems!$A:$E,match($A796,Systems!$A:$A,),match(Systems!$C$2,Systems!$2:$2,))))," ["&amp;index(Systems!$A:$E,match($A796,Systems!$A:$A,),match(Systems!$C$2,Systems!$2:$2,))&amp;"]",)</f>
        <v>Elnath</v>
      </c>
      <c r="C796" s="144">
        <f t="array" ref="C796">round((F796-average(I796,L796,O796,R796,U796))*X796+if($B796=$H796,0,iferror(average(vlookup({$H796,$K796,$N796,$Q796,$T796},$B:$D,column(B$1),0)),index(C:C,match($H796,$B:$B,)))),3)</f>
        <v>18.6</v>
      </c>
      <c r="D796" s="144">
        <f t="array" ref="D796">round((G796-average(J796,M796,P796,S796,V796))*Y796+if($B796=$H796,0,iferror(average(vlookup({$H796,$K796,$N796,$Q796,$T796},$B:$D,column(C$1),0)),index(D:D,match($H796,$B:$B,)))),3)</f>
        <v>-127.209</v>
      </c>
      <c r="E796" s="145">
        <v>2764.0</v>
      </c>
      <c r="F796" s="146">
        <v>700.189</v>
      </c>
      <c r="G796" s="146">
        <v>486.38</v>
      </c>
      <c r="H796" s="147" t="s">
        <v>404</v>
      </c>
      <c r="I796" s="146">
        <v>688.449</v>
      </c>
      <c r="J796" s="146">
        <v>406.09</v>
      </c>
      <c r="K796" s="148"/>
      <c r="L796" s="149"/>
      <c r="M796" s="149"/>
      <c r="N796" s="148"/>
      <c r="O796" s="149"/>
      <c r="P796" s="149"/>
      <c r="Q796" s="148"/>
      <c r="R796" s="149"/>
      <c r="S796" s="149"/>
      <c r="T796" s="148"/>
      <c r="U796" s="149"/>
      <c r="V796" s="149"/>
      <c r="W796" s="149"/>
      <c r="X796" s="150">
        <f t="shared" si="1"/>
        <v>1.584367573</v>
      </c>
      <c r="Y796" s="150">
        <f t="shared" si="2"/>
        <v>-1.584367573</v>
      </c>
    </row>
    <row r="797" ht="15.75" customHeight="1">
      <c r="A797" s="119">
        <v>796.0</v>
      </c>
      <c r="B797" s="143" t="str">
        <f t="array" ref="B797">index(Systems!$A:$E,match($A797,Systems!$A:$A,),match(B$1,Systems!$2:$2,))&amp;if(not(isblank(index(Systems!$A:$E,match($A797,Systems!$A:$A,),match(Systems!$C$2,Systems!$2:$2,))))," ["&amp;index(Systems!$A:$E,match($A797,Systems!$A:$A,),match(Systems!$C$2,Systems!$2:$2,))&amp;"]",)</f>
        <v>Eltanin</v>
      </c>
      <c r="C797" s="144">
        <f t="array" ref="C797">round((F797-average(I797,L797,O797,R797,U797))*X797+if($B797=$H797,0,iferror(average(vlookup({$H797,$K797,$N797,$Q797,$T797},$B:$D,column(B$1),0)),index(C:C,match($H797,$B:$B,)))),3)</f>
        <v>-1.917</v>
      </c>
      <c r="D797" s="144">
        <f t="array" ref="D797">round((G797-average(J797,M797,P797,S797,V797))*Y797+if($B797=$H797,0,iferror(average(vlookup({$H797,$K797,$N797,$Q797,$T797},$B:$D,column(C$1),0)),index(D:D,match($H797,$B:$B,)))),3)</f>
        <v>99.345</v>
      </c>
      <c r="E797" s="145">
        <v>2764.0</v>
      </c>
      <c r="F797" s="146">
        <v>687.239</v>
      </c>
      <c r="G797" s="146">
        <v>343.387</v>
      </c>
      <c r="H797" s="147" t="s">
        <v>404</v>
      </c>
      <c r="I797" s="146">
        <v>688.449</v>
      </c>
      <c r="J797" s="146">
        <v>406.09</v>
      </c>
      <c r="K797" s="148"/>
      <c r="L797" s="149"/>
      <c r="M797" s="149"/>
      <c r="N797" s="148"/>
      <c r="O797" s="149"/>
      <c r="P797" s="149"/>
      <c r="Q797" s="148"/>
      <c r="R797" s="149"/>
      <c r="S797" s="149"/>
      <c r="T797" s="148"/>
      <c r="U797" s="149"/>
      <c r="V797" s="149"/>
      <c r="W797" s="149"/>
      <c r="X797" s="150">
        <f t="shared" si="1"/>
        <v>1.584367573</v>
      </c>
      <c r="Y797" s="150">
        <f t="shared" si="2"/>
        <v>-1.584367573</v>
      </c>
    </row>
    <row r="798" ht="15.75" customHeight="1">
      <c r="A798" s="119">
        <v>797.0</v>
      </c>
      <c r="B798" s="143" t="str">
        <f t="array" ref="B798">index(Systems!$A:$E,match($A798,Systems!$A:$A,),match(B$1,Systems!$2:$2,))&amp;if(not(isblank(index(Systems!$A:$E,match($A798,Systems!$A:$A,),match(Systems!$C$2,Systems!$2:$2,))))," ["&amp;index(Systems!$A:$E,match($A798,Systems!$A:$A,),match(Systems!$C$2,Systems!$2:$2,))&amp;"]",)</f>
        <v>Elume</v>
      </c>
      <c r="C798" s="144">
        <f t="array" ref="C798">round((F798-average(I798,L798,O798,R798,U798))*X798+if($B798=$H798,0,iferror(average(vlookup({$H798,$K798,$N798,$Q798,$T798},$B:$D,column(B$1),0)),index(C:C,match($H798,$B:$B,)))),3)</f>
        <v>-372.48</v>
      </c>
      <c r="D798" s="144">
        <f t="array" ref="D798">round((G798-average(J798,M798,P798,S798,V798))*Y798+if($B798=$H798,0,iferror(average(vlookup({$H798,$K798,$N798,$Q798,$T798},$B:$D,column(C$1),0)),index(D:D,match($H798,$B:$B,)))),3)</f>
        <v>331.077</v>
      </c>
      <c r="E798" s="145">
        <v>2764.0</v>
      </c>
      <c r="F798" s="146">
        <v>453.352</v>
      </c>
      <c r="G798" s="146">
        <v>197.125</v>
      </c>
      <c r="H798" s="147" t="s">
        <v>404</v>
      </c>
      <c r="I798" s="146">
        <v>688.449</v>
      </c>
      <c r="J798" s="146">
        <v>406.09</v>
      </c>
      <c r="K798" s="148"/>
      <c r="L798" s="149"/>
      <c r="M798" s="149"/>
      <c r="N798" s="148"/>
      <c r="O798" s="149"/>
      <c r="P798" s="149"/>
      <c r="Q798" s="148"/>
      <c r="R798" s="149"/>
      <c r="S798" s="149"/>
      <c r="T798" s="148"/>
      <c r="U798" s="149"/>
      <c r="V798" s="149"/>
      <c r="W798" s="149"/>
      <c r="X798" s="150">
        <f t="shared" si="1"/>
        <v>1.584367573</v>
      </c>
      <c r="Y798" s="150">
        <f t="shared" si="2"/>
        <v>-1.584367573</v>
      </c>
    </row>
    <row r="799" ht="15.75" customHeight="1">
      <c r="A799" s="119">
        <v>798.0</v>
      </c>
      <c r="B799" s="143" t="str">
        <f t="array" ref="B799">index(Systems!$A:$E,match($A799,Systems!$A:$A,),match(B$1,Systems!$2:$2,))&amp;if(not(isblank(index(Systems!$A:$E,match($A799,Systems!$A:$A,),match(Systems!$C$2,Systems!$2:$2,))))," ["&amp;index(Systems!$A:$E,match($A799,Systems!$A:$A,),match(Systems!$C$2,Systems!$2:$2,))&amp;"]",)</f>
        <v>Emar</v>
      </c>
      <c r="C799" s="144">
        <f t="array" ref="C799">round((F799-average(I799,L799,O799,R799,U799))*X799+if($B799=$H799,0,iferror(average(vlookup({$H799,$K799,$N799,$Q799,$T799},$B:$D,column(B$1),0)),index(C:C,match($H799,$B:$B,)))),3)</f>
        <v>325.039</v>
      </c>
      <c r="D799" s="144">
        <f t="array" ref="D799">round((G799-average(J799,M799,P799,S799,V799))*Y799+if($B799=$H799,0,iferror(average(vlookup({$H799,$K799,$N799,$Q799,$T799},$B:$D,column(C$1),0)),index(D:D,match($H799,$B:$B,)))),3)</f>
        <v>344.714</v>
      </c>
      <c r="E799" s="145">
        <v>2764.0</v>
      </c>
      <c r="F799" s="146">
        <v>893.603</v>
      </c>
      <c r="G799" s="146">
        <v>188.518</v>
      </c>
      <c r="H799" s="147" t="s">
        <v>404</v>
      </c>
      <c r="I799" s="146">
        <v>688.449</v>
      </c>
      <c r="J799" s="146">
        <v>406.09</v>
      </c>
      <c r="K799" s="148"/>
      <c r="L799" s="149"/>
      <c r="M799" s="149"/>
      <c r="N799" s="148"/>
      <c r="O799" s="149"/>
      <c r="P799" s="149"/>
      <c r="Q799" s="148"/>
      <c r="R799" s="149"/>
      <c r="S799" s="149"/>
      <c r="T799" s="148"/>
      <c r="U799" s="149"/>
      <c r="V799" s="149"/>
      <c r="W799" s="149"/>
      <c r="X799" s="150">
        <f t="shared" si="1"/>
        <v>1.584367573</v>
      </c>
      <c r="Y799" s="150">
        <f t="shared" si="2"/>
        <v>-1.584367573</v>
      </c>
    </row>
    <row r="800" ht="15.75" customHeight="1">
      <c r="A800" s="119">
        <v>799.0</v>
      </c>
      <c r="B800" s="143" t="str">
        <f t="array" ref="B800">index(Systems!$A:$E,match($A800,Systems!$A:$A,),match(B$1,Systems!$2:$2,))&amp;if(not(isblank(index(Systems!$A:$E,match($A800,Systems!$A:$A,),match(Systems!$C$2,Systems!$2:$2,))))," ["&amp;index(Systems!$A:$E,match($A800,Systems!$A:$A,),match(Systems!$C$2,Systems!$2:$2,))&amp;"]",)</f>
        <v>Emerson</v>
      </c>
      <c r="C800" s="144">
        <f t="array" ref="C800">round((F800-average(I800,L800,O800,R800,U800))*X800+if($B800=$H800,0,iferror(average(vlookup({$H800,$K800,$N800,$Q800,$T800},$B:$D,column(B$1),0)),index(C:C,match($H800,$B:$B,)))),3)</f>
        <v>171.566</v>
      </c>
      <c r="D800" s="144">
        <f t="array" ref="D800">round((G800-average(J800,M800,P800,S800,V800))*Y800+if($B800=$H800,0,iferror(average(vlookup({$H800,$K800,$N800,$Q800,$T800},$B:$D,column(C$1),0)),index(D:D,match($H800,$B:$B,)))),3)</f>
        <v>-115.567</v>
      </c>
      <c r="E800" s="145">
        <v>2764.0</v>
      </c>
      <c r="F800" s="146">
        <v>796.736</v>
      </c>
      <c r="G800" s="146">
        <v>479.032</v>
      </c>
      <c r="H800" s="147" t="s">
        <v>404</v>
      </c>
      <c r="I800" s="146">
        <v>688.449</v>
      </c>
      <c r="J800" s="146">
        <v>406.09</v>
      </c>
      <c r="K800" s="148"/>
      <c r="L800" s="149"/>
      <c r="M800" s="149"/>
      <c r="N800" s="148"/>
      <c r="O800" s="149"/>
      <c r="P800" s="149"/>
      <c r="Q800" s="148"/>
      <c r="R800" s="149"/>
      <c r="S800" s="149"/>
      <c r="T800" s="148"/>
      <c r="U800" s="149"/>
      <c r="V800" s="149"/>
      <c r="W800" s="149"/>
      <c r="X800" s="150">
        <f t="shared" si="1"/>
        <v>1.584367573</v>
      </c>
      <c r="Y800" s="150">
        <f t="shared" si="2"/>
        <v>-1.584367573</v>
      </c>
    </row>
    <row r="801" ht="15.75" customHeight="1">
      <c r="A801" s="119">
        <v>800.0</v>
      </c>
      <c r="B801" s="143" t="str">
        <f t="array" ref="B801">index(Systems!$A:$E,match($A801,Systems!$A:$A,),match(B$1,Systems!$2:$2,))&amp;if(not(isblank(index(Systems!$A:$E,match($A801,Systems!$A:$A,),match(Systems!$C$2,Systems!$2:$2,))))," ["&amp;index(Systems!$A:$E,match($A801,Systems!$A:$A,),match(Systems!$C$2,Systems!$2:$2,))&amp;"]",)</f>
        <v>Emporia</v>
      </c>
      <c r="C801" s="144">
        <f t="array" ref="C801">round((F801-average(I801,L801,O801,R801,U801))*X801+if($B801=$H801,0,iferror(average(vlookup({$H801,$K801,$N801,$Q801,$T801},$B:$D,column(B$1),0)),index(C:C,match($H801,$B:$B,)))),3)</f>
        <v>256.663</v>
      </c>
      <c r="D801" s="144">
        <f t="array" ref="D801">round((G801-average(J801,M801,P801,S801,V801))*Y801+if($B801=$H801,0,iferror(average(vlookup({$H801,$K801,$N801,$Q801,$T801},$B:$D,column(C$1),0)),index(D:D,match($H801,$B:$B,)))),3)</f>
        <v>-6.504</v>
      </c>
      <c r="E801" s="145">
        <v>2764.0</v>
      </c>
      <c r="F801" s="146">
        <v>850.446</v>
      </c>
      <c r="G801" s="146">
        <v>410.195</v>
      </c>
      <c r="H801" s="147" t="s">
        <v>404</v>
      </c>
      <c r="I801" s="146">
        <v>688.449</v>
      </c>
      <c r="J801" s="146">
        <v>406.09</v>
      </c>
      <c r="K801" s="148"/>
      <c r="L801" s="149"/>
      <c r="M801" s="149"/>
      <c r="N801" s="148"/>
      <c r="O801" s="149"/>
      <c r="P801" s="149"/>
      <c r="Q801" s="148"/>
      <c r="R801" s="149"/>
      <c r="S801" s="149"/>
      <c r="T801" s="148"/>
      <c r="U801" s="149"/>
      <c r="V801" s="149"/>
      <c r="W801" s="149"/>
      <c r="X801" s="150">
        <f t="shared" si="1"/>
        <v>1.584367573</v>
      </c>
      <c r="Y801" s="150">
        <f t="shared" si="2"/>
        <v>-1.584367573</v>
      </c>
    </row>
    <row r="802" ht="15.75" customHeight="1">
      <c r="A802" s="119">
        <v>801.0</v>
      </c>
      <c r="B802" s="143" t="str">
        <f t="array" ref="B802">index(Systems!$A:$E,match($A802,Systems!$A:$A,),match(B$1,Systems!$2:$2,))&amp;if(not(isblank(index(Systems!$A:$E,match($A802,Systems!$A:$A,),match(Systems!$C$2,Systems!$2:$2,))))," ["&amp;index(Systems!$A:$E,match($A802,Systems!$A:$A,),match(Systems!$C$2,Systems!$2:$2,))&amp;"]",)</f>
        <v>Emris [Emris IV]</v>
      </c>
      <c r="C802" s="144">
        <f t="array" ref="C802">round((F802-average(I802,L802,O802,R802,U802))*X802+if($B802=$H802,0,iferror(average(vlookup({$H802,$K802,$N802,$Q802,$T802},$B:$D,column(B$1),0)),index(C:C,match($H802,$B:$B,)))),3)</f>
        <v>-88.934</v>
      </c>
      <c r="D802" s="144">
        <f t="array" ref="D802">round((G802-average(J802,M802,P802,S802,V802))*Y802+if($B802=$H802,0,iferror(average(vlookup({$H802,$K802,$N802,$Q802,$T802},$B:$D,column(C$1),0)),index(D:D,match($H802,$B:$B,)))),3)</f>
        <v>-149.415</v>
      </c>
      <c r="E802" s="145">
        <v>2764.0</v>
      </c>
      <c r="F802" s="146">
        <v>632.317</v>
      </c>
      <c r="G802" s="146">
        <v>500.396</v>
      </c>
      <c r="H802" s="147" t="s">
        <v>404</v>
      </c>
      <c r="I802" s="146">
        <v>688.449</v>
      </c>
      <c r="J802" s="146">
        <v>406.09</v>
      </c>
      <c r="K802" s="148"/>
      <c r="L802" s="149"/>
      <c r="M802" s="149"/>
      <c r="N802" s="148"/>
      <c r="O802" s="149"/>
      <c r="P802" s="149"/>
      <c r="Q802" s="148"/>
      <c r="R802" s="149"/>
      <c r="S802" s="149"/>
      <c r="T802" s="148"/>
      <c r="U802" s="149"/>
      <c r="V802" s="149"/>
      <c r="W802" s="149"/>
      <c r="X802" s="150">
        <f t="shared" si="1"/>
        <v>1.584367573</v>
      </c>
      <c r="Y802" s="150">
        <f t="shared" si="2"/>
        <v>-1.584367573</v>
      </c>
    </row>
    <row r="803" ht="15.75" customHeight="1">
      <c r="A803" s="119">
        <v>802.0</v>
      </c>
      <c r="B803" s="143" t="str">
        <f t="array" ref="B803">index(Systems!$A:$E,match($A803,Systems!$A:$A,),match(B$1,Systems!$2:$2,))&amp;if(not(isblank(index(Systems!$A:$E,match($A803,Systems!$A:$A,),match(Systems!$C$2,Systems!$2:$2,))))," ["&amp;index(Systems!$A:$E,match($A803,Systems!$A:$A,),match(Systems!$C$2,Systems!$2:$2,))&amp;"]",)</f>
        <v>Enchi</v>
      </c>
      <c r="C803" s="144">
        <f t="array" ref="C803">round((F803-average(I803,L803,O803,R803,U803))*X803+if($B803=$H803,0,iferror(average(vlookup({$H803,$K803,$N803,$Q803,$T803},$B:$D,column(B$1),0)),index(C:C,match($H803,$B:$B,)))),3)</f>
        <v>294.417</v>
      </c>
      <c r="D803" s="144">
        <f t="array" ref="D803">round((G803-average(J803,M803,P803,S803,V803))*Y803+if($B803=$H803,0,iferror(average(vlookup({$H803,$K803,$N803,$Q803,$T803},$B:$D,column(C$1),0)),index(D:D,match($H803,$B:$B,)))),3)</f>
        <v>-287.78</v>
      </c>
      <c r="E803" s="145">
        <v>2764.0</v>
      </c>
      <c r="F803" s="146">
        <v>874.275</v>
      </c>
      <c r="G803" s="146">
        <v>587.727</v>
      </c>
      <c r="H803" s="147" t="s">
        <v>404</v>
      </c>
      <c r="I803" s="146">
        <v>688.449</v>
      </c>
      <c r="J803" s="146">
        <v>406.09</v>
      </c>
      <c r="K803" s="148"/>
      <c r="L803" s="149"/>
      <c r="M803" s="149"/>
      <c r="N803" s="148"/>
      <c r="O803" s="149"/>
      <c r="P803" s="149"/>
      <c r="Q803" s="148"/>
      <c r="R803" s="149"/>
      <c r="S803" s="149"/>
      <c r="T803" s="148"/>
      <c r="U803" s="149"/>
      <c r="V803" s="149"/>
      <c r="W803" s="149"/>
      <c r="X803" s="150">
        <f t="shared" si="1"/>
        <v>1.584367573</v>
      </c>
      <c r="Y803" s="150">
        <f t="shared" si="2"/>
        <v>-1.584367573</v>
      </c>
    </row>
    <row r="804" ht="15.75" customHeight="1">
      <c r="A804" s="119">
        <v>803.0</v>
      </c>
      <c r="B804" s="143" t="str">
        <f t="array" ref="B804">index(Systems!$A:$E,match($A804,Systems!$A:$A,),match(B$1,Systems!$2:$2,))&amp;if(not(isblank(index(Systems!$A:$E,match($A804,Systems!$A:$A,),match(Systems!$C$2,Systems!$2:$2,))))," ["&amp;index(Systems!$A:$E,match($A804,Systems!$A:$A,),match(Systems!$C$2,Systems!$2:$2,))&amp;"]",)</f>
        <v>Enders Cluster</v>
      </c>
      <c r="C804" s="144">
        <f t="array" ref="C804">round((F804-average(I804,L804,O804,R804,U804))*X804+if($B804=$H804,0,iferror(average(vlookup({$H804,$K804,$N804,$Q804,$T804},$B:$D,column(B$1),0)),index(C:C,match($H804,$B:$B,)))),3)</f>
        <v>-447.223</v>
      </c>
      <c r="D804" s="144">
        <f t="array" ref="D804">round((G804-average(J804,M804,P804,S804,V804))*Y804+if($B804=$H804,0,iferror(average(vlookup({$H804,$K804,$N804,$Q804,$T804},$B:$D,column(C$1),0)),index(D:D,match($H804,$B:$B,)))),3)</f>
        <v>69.227</v>
      </c>
      <c r="E804" s="145">
        <v>2764.0</v>
      </c>
      <c r="F804" s="146">
        <v>406.177</v>
      </c>
      <c r="G804" s="146">
        <v>362.396</v>
      </c>
      <c r="H804" s="147" t="s">
        <v>404</v>
      </c>
      <c r="I804" s="146">
        <v>688.449</v>
      </c>
      <c r="J804" s="146">
        <v>406.09</v>
      </c>
      <c r="K804" s="148"/>
      <c r="L804" s="149"/>
      <c r="M804" s="149"/>
      <c r="N804" s="148"/>
      <c r="O804" s="149"/>
      <c r="P804" s="149"/>
      <c r="Q804" s="148"/>
      <c r="R804" s="149"/>
      <c r="S804" s="149"/>
      <c r="T804" s="148"/>
      <c r="U804" s="149"/>
      <c r="V804" s="149"/>
      <c r="W804" s="149"/>
      <c r="X804" s="150">
        <f t="shared" si="1"/>
        <v>1.584367573</v>
      </c>
      <c r="Y804" s="150">
        <f t="shared" si="2"/>
        <v>-1.584367573</v>
      </c>
    </row>
    <row r="805" ht="15.75" customHeight="1">
      <c r="A805" s="119">
        <v>804.0</v>
      </c>
      <c r="B805" s="143" t="str">
        <f t="array" ref="B805">index(Systems!$A:$E,match($A805,Systems!$A:$A,),match(B$1,Systems!$2:$2,))&amp;if(not(isblank(index(Systems!$A:$E,match($A805,Systems!$A:$A,),match(Systems!$C$2,Systems!$2:$2,))))," ["&amp;index(Systems!$A:$E,match($A805,Systems!$A:$A,),match(Systems!$C$2,Systems!$2:$2,))&amp;"]",)</f>
        <v>Engadin</v>
      </c>
      <c r="C805" s="144">
        <f t="array" ref="C805">round((F805-average(I805,L805,O805,R805,U805))*X805+if($B805=$H805,0,iferror(average(vlookup({$H805,$K805,$N805,$Q805,$T805},$B:$D,column(B$1),0)),index(C:C,match($H805,$B:$B,)))),3)</f>
        <v>19.896</v>
      </c>
      <c r="D805" s="144">
        <f t="array" ref="D805">round((G805-average(J805,M805,P805,S805,V805))*Y805+if($B805=$H805,0,iferror(average(vlookup({$H805,$K805,$N805,$Q805,$T805},$B:$D,column(C$1),0)),index(D:D,match($H805,$B:$B,)))),3)</f>
        <v>336.507</v>
      </c>
      <c r="E805" s="145">
        <v>2764.0</v>
      </c>
      <c r="F805" s="146">
        <v>701.007</v>
      </c>
      <c r="G805" s="146">
        <v>193.698</v>
      </c>
      <c r="H805" s="147" t="s">
        <v>404</v>
      </c>
      <c r="I805" s="146">
        <v>688.449</v>
      </c>
      <c r="J805" s="146">
        <v>406.09</v>
      </c>
      <c r="K805" s="148"/>
      <c r="L805" s="149"/>
      <c r="M805" s="149"/>
      <c r="N805" s="148"/>
      <c r="O805" s="149"/>
      <c r="P805" s="149"/>
      <c r="Q805" s="148"/>
      <c r="R805" s="149"/>
      <c r="S805" s="149"/>
      <c r="T805" s="148"/>
      <c r="U805" s="149"/>
      <c r="V805" s="149"/>
      <c r="W805" s="149"/>
      <c r="X805" s="150">
        <f t="shared" si="1"/>
        <v>1.584367573</v>
      </c>
      <c r="Y805" s="150">
        <f t="shared" si="2"/>
        <v>-1.584367573</v>
      </c>
    </row>
    <row r="806" ht="15.75" customHeight="1">
      <c r="A806" s="119">
        <v>805.0</v>
      </c>
      <c r="B806" s="143" t="str">
        <f t="array" ref="B806">index(Systems!$A:$E,match($A806,Systems!$A:$A,),match(B$1,Systems!$2:$2,))&amp;if(not(isblank(index(Systems!$A:$E,match($A806,Systems!$A:$A,),match(Systems!$C$2,Systems!$2:$2,))))," ["&amp;index(Systems!$A:$E,match($A806,Systems!$A:$A,),match(Systems!$C$2,Systems!$2:$2,))&amp;"]",)</f>
        <v>Engadine</v>
      </c>
      <c r="C806" s="144">
        <f t="array" ref="C806">round((F806-average(I806,L806,O806,R806,U806))*X806+if($B806=$H806,0,iferror(average(vlookup({$H806,$K806,$N806,$Q806,$T806},$B:$D,column(B$1),0)),index(C:C,match($H806,$B:$B,)))),3)</f>
        <v>-351.28</v>
      </c>
      <c r="D806" s="144">
        <f t="array" ref="D806">round((G806-average(J806,M806,P806,S806,V806))*Y806+if($B806=$H806,0,iferror(average(vlookup({$H806,$K806,$N806,$Q806,$T806},$B:$D,column(C$1),0)),index(D:D,match($H806,$B:$B,)))),3)</f>
        <v>354.868</v>
      </c>
      <c r="E806" s="145">
        <v>2764.0</v>
      </c>
      <c r="F806" s="146">
        <v>466.733</v>
      </c>
      <c r="G806" s="146">
        <v>182.109</v>
      </c>
      <c r="H806" s="147" t="s">
        <v>404</v>
      </c>
      <c r="I806" s="146">
        <v>688.449</v>
      </c>
      <c r="J806" s="146">
        <v>406.09</v>
      </c>
      <c r="K806" s="148"/>
      <c r="L806" s="149"/>
      <c r="M806" s="149"/>
      <c r="N806" s="148"/>
      <c r="O806" s="149"/>
      <c r="P806" s="149"/>
      <c r="Q806" s="148"/>
      <c r="R806" s="149"/>
      <c r="S806" s="149"/>
      <c r="T806" s="148"/>
      <c r="U806" s="149"/>
      <c r="V806" s="149"/>
      <c r="W806" s="149"/>
      <c r="X806" s="150">
        <f t="shared" si="1"/>
        <v>1.584367573</v>
      </c>
      <c r="Y806" s="150">
        <f t="shared" si="2"/>
        <v>-1.584367573</v>
      </c>
    </row>
    <row r="807" ht="15.75" customHeight="1">
      <c r="A807" s="119">
        <v>806.0</v>
      </c>
      <c r="B807" s="143" t="str">
        <f t="array" ref="B807">index(Systems!$A:$E,match($A807,Systems!$A:$A,),match(B$1,Systems!$2:$2,))&amp;if(not(isblank(index(Systems!$A:$E,match($A807,Systems!$A:$A,),match(Systems!$C$2,Systems!$2:$2,))))," ["&amp;index(Systems!$A:$E,match($A807,Systems!$A:$A,),match(Systems!$C$2,Systems!$2:$2,))&amp;"]",)</f>
        <v>Enif</v>
      </c>
      <c r="C807" s="144">
        <f t="array" ref="C807">round((F807-average(I807,L807,O807,R807,U807))*X807+if($B807=$H807,0,iferror(average(vlookup({$H807,$K807,$N807,$Q807,$T807},$B:$D,column(B$1),0)),index(C:C,match($H807,$B:$B,)))),3)</f>
        <v>429.094</v>
      </c>
      <c r="D807" s="144">
        <f t="array" ref="D807">round((G807-average(J807,M807,P807,S807,V807))*Y807+if($B807=$H807,0,iferror(average(vlookup({$H807,$K807,$N807,$Q807,$T807},$B:$D,column(C$1),0)),index(D:D,match($H807,$B:$B,)))),3)</f>
        <v>288.686</v>
      </c>
      <c r="E807" s="145">
        <v>2764.0</v>
      </c>
      <c r="F807" s="146">
        <v>959.279</v>
      </c>
      <c r="G807" s="146">
        <v>223.881</v>
      </c>
      <c r="H807" s="147" t="s">
        <v>404</v>
      </c>
      <c r="I807" s="146">
        <v>688.449</v>
      </c>
      <c r="J807" s="146">
        <v>406.09</v>
      </c>
      <c r="K807" s="148"/>
      <c r="L807" s="149"/>
      <c r="M807" s="149"/>
      <c r="N807" s="148"/>
      <c r="O807" s="149"/>
      <c r="P807" s="149"/>
      <c r="Q807" s="148"/>
      <c r="R807" s="149"/>
      <c r="S807" s="149"/>
      <c r="T807" s="148"/>
      <c r="U807" s="149"/>
      <c r="V807" s="149"/>
      <c r="W807" s="149"/>
      <c r="X807" s="150">
        <f t="shared" si="1"/>
        <v>1.584367573</v>
      </c>
      <c r="Y807" s="150">
        <f t="shared" si="2"/>
        <v>-1.584367573</v>
      </c>
    </row>
    <row r="808" ht="15.75" customHeight="1">
      <c r="A808" s="119">
        <v>807.0</v>
      </c>
      <c r="B808" s="143" t="str">
        <f t="array" ref="B808">index(Systems!$A:$E,match($A808,Systems!$A:$A,),match(B$1,Systems!$2:$2,))&amp;if(not(isblank(index(Systems!$A:$E,match($A808,Systems!$A:$A,),match(Systems!$C$2,Systems!$2:$2,))))," ["&amp;index(Systems!$A:$E,match($A808,Systems!$A:$A,),match(Systems!$C$2,Systems!$2:$2,))&amp;"]",)</f>
        <v>Enkoping</v>
      </c>
      <c r="C808" s="144">
        <f t="array" ref="C808">round((F808-average(I808,L808,O808,R808,U808))*X808+if($B808=$H808,0,iferror(average(vlookup({$H808,$K808,$N808,$Q808,$T808},$B:$D,column(B$1),0)),index(C:C,match($H808,$B:$B,)))),3)</f>
        <v>-136.785</v>
      </c>
      <c r="D808" s="144">
        <f t="array" ref="D808">round((G808-average(J808,M808,P808,S808,V808))*Y808+if($B808=$H808,0,iferror(average(vlookup({$H808,$K808,$N808,$Q808,$T808},$B:$D,column(C$1),0)),index(D:D,match($H808,$B:$B,)))),3)</f>
        <v>103.607</v>
      </c>
      <c r="E808" s="145">
        <v>2764.0</v>
      </c>
      <c r="F808" s="146">
        <v>602.115</v>
      </c>
      <c r="G808" s="146">
        <v>340.697</v>
      </c>
      <c r="H808" s="147" t="s">
        <v>404</v>
      </c>
      <c r="I808" s="146">
        <v>688.449</v>
      </c>
      <c r="J808" s="146">
        <v>406.09</v>
      </c>
      <c r="K808" s="148"/>
      <c r="L808" s="149"/>
      <c r="M808" s="149"/>
      <c r="N808" s="148"/>
      <c r="O808" s="149"/>
      <c r="P808" s="149"/>
      <c r="Q808" s="148"/>
      <c r="R808" s="149"/>
      <c r="S808" s="149"/>
      <c r="T808" s="148"/>
      <c r="U808" s="149"/>
      <c r="V808" s="149"/>
      <c r="W808" s="149"/>
      <c r="X808" s="150">
        <f t="shared" si="1"/>
        <v>1.584367573</v>
      </c>
      <c r="Y808" s="150">
        <f t="shared" si="2"/>
        <v>-1.584367573</v>
      </c>
    </row>
    <row r="809" ht="15.75" customHeight="1">
      <c r="A809" s="119">
        <v>808.0</v>
      </c>
      <c r="B809" s="143" t="str">
        <f t="array" ref="B809">index(Systems!$A:$E,match($A809,Systems!$A:$A,),match(B$1,Systems!$2:$2,))&amp;if(not(isblank(index(Systems!$A:$E,match($A809,Systems!$A:$A,),match(Systems!$C$2,Systems!$2:$2,))))," ["&amp;index(Systems!$A:$E,match($A809,Systems!$A:$A,),match(Systems!$C$2,Systems!$2:$2,))&amp;"]",)</f>
        <v>Enkra</v>
      </c>
      <c r="C809" s="144">
        <f t="array" ref="C809">round((F809-average(I809,L809,O809,R809,U809))*X809+if($B809=$H809,0,iferror(average(vlookup({$H809,$K809,$N809,$Q809,$T809},$B:$D,column(B$1),0)),index(C:C,match($H809,$B:$B,)))),3)</f>
        <v>119.287</v>
      </c>
      <c r="D809" s="144">
        <f t="array" ref="D809">round((G809-average(J809,M809,P809,S809,V809))*Y809+if($B809=$H809,0,iferror(average(vlookup({$H809,$K809,$N809,$Q809,$T809},$B:$D,column(C$1),0)),index(D:D,match($H809,$B:$B,)))),3)</f>
        <v>-410.733</v>
      </c>
      <c r="E809" s="145">
        <v>2764.0</v>
      </c>
      <c r="F809" s="146">
        <v>763.739</v>
      </c>
      <c r="G809" s="146">
        <v>665.331</v>
      </c>
      <c r="H809" s="147" t="s">
        <v>404</v>
      </c>
      <c r="I809" s="146">
        <v>688.449</v>
      </c>
      <c r="J809" s="146">
        <v>406.09</v>
      </c>
      <c r="K809" s="148"/>
      <c r="L809" s="149"/>
      <c r="M809" s="149"/>
      <c r="N809" s="148"/>
      <c r="O809" s="149"/>
      <c r="P809" s="149"/>
      <c r="Q809" s="148"/>
      <c r="R809" s="149"/>
      <c r="S809" s="149"/>
      <c r="T809" s="148"/>
      <c r="U809" s="149"/>
      <c r="V809" s="149"/>
      <c r="W809" s="149"/>
      <c r="X809" s="150">
        <f t="shared" si="1"/>
        <v>1.584367573</v>
      </c>
      <c r="Y809" s="150">
        <f t="shared" si="2"/>
        <v>-1.584367573</v>
      </c>
    </row>
    <row r="810" ht="15.75" customHeight="1">
      <c r="A810" s="119">
        <v>809.0</v>
      </c>
      <c r="B810" s="143" t="str">
        <f t="array" ref="B810">index(Systems!$A:$E,match($A810,Systems!$A:$A,),match(B$1,Systems!$2:$2,))&amp;if(not(isblank(index(Systems!$A:$E,match($A810,Systems!$A:$A,),match(Systems!$C$2,Systems!$2:$2,))))," ["&amp;index(Systems!$A:$E,match($A810,Systems!$A:$A,),match(Systems!$C$2,Systems!$2:$2,))&amp;"]",)</f>
        <v>Entalun</v>
      </c>
      <c r="C810" s="144">
        <f t="array" ref="C810">round((F810-average(I810,L810,O810,R810,U810))*X810+if($B810=$H810,0,iferror(average(vlookup({$H810,$K810,$N810,$Q810,$T810},$B:$D,column(B$1),0)),index(C:C,match($H810,$B:$B,)))),3)</f>
        <v>335.777</v>
      </c>
      <c r="D810" s="144">
        <f t="array" ref="D810">round((G810-average(J810,M810,P810,S810,V810))*Y810+if($B810=$H810,0,iferror(average(vlookup({$H810,$K810,$N810,$Q810,$T810},$B:$D,column(C$1),0)),index(D:D,match($H810,$B:$B,)))),3)</f>
        <v>-0.572</v>
      </c>
      <c r="E810" s="145">
        <v>2764.0</v>
      </c>
      <c r="F810" s="146">
        <v>900.38</v>
      </c>
      <c r="G810" s="146">
        <v>406.451</v>
      </c>
      <c r="H810" s="147" t="s">
        <v>404</v>
      </c>
      <c r="I810" s="146">
        <v>688.449</v>
      </c>
      <c r="J810" s="146">
        <v>406.09</v>
      </c>
      <c r="K810" s="148"/>
      <c r="L810" s="149"/>
      <c r="M810" s="149"/>
      <c r="N810" s="148"/>
      <c r="O810" s="149"/>
      <c r="P810" s="149"/>
      <c r="Q810" s="148"/>
      <c r="R810" s="149"/>
      <c r="S810" s="149"/>
      <c r="T810" s="148"/>
      <c r="U810" s="149"/>
      <c r="V810" s="149"/>
      <c r="W810" s="149"/>
      <c r="X810" s="150">
        <f t="shared" si="1"/>
        <v>1.584367573</v>
      </c>
      <c r="Y810" s="150">
        <f t="shared" si="2"/>
        <v>-1.584367573</v>
      </c>
    </row>
    <row r="811" ht="15.75" customHeight="1">
      <c r="A811" s="119">
        <v>810.0</v>
      </c>
      <c r="B811" s="143" t="str">
        <f t="array" ref="B811">index(Systems!$A:$E,match($A811,Systems!$A:$A,),match(B$1,Systems!$2:$2,))&amp;if(not(isblank(index(Systems!$A:$E,match($A811,Systems!$A:$A,),match(Systems!$C$2,Systems!$2:$2,))))," ["&amp;index(Systems!$A:$E,match($A811,Systems!$A:$A,),match(Systems!$C$2,Systems!$2:$2,))&amp;"]",)</f>
        <v>Enzesfled</v>
      </c>
      <c r="C811" s="144">
        <f t="array" ref="C811">round((F811-average(I811,L811,O811,R811,U811))*X811+if($B811=$H811,0,iferror(average(vlookup({$H811,$K811,$N811,$Q811,$T811},$B:$D,column(B$1),0)),index(C:C,match($H811,$B:$B,)))),3)</f>
        <v>-380.51</v>
      </c>
      <c r="D811" s="144">
        <f t="array" ref="D811">round((G811-average(J811,M811,P811,S811,V811))*Y811+if($B811=$H811,0,iferror(average(vlookup({$H811,$K811,$N811,$Q811,$T811},$B:$D,column(C$1),0)),index(D:D,match($H811,$B:$B,)))),3)</f>
        <v>128.941</v>
      </c>
      <c r="E811" s="145">
        <v>2764.0</v>
      </c>
      <c r="F811" s="146">
        <v>448.284</v>
      </c>
      <c r="G811" s="146">
        <v>324.707</v>
      </c>
      <c r="H811" s="147" t="s">
        <v>404</v>
      </c>
      <c r="I811" s="146">
        <v>688.449</v>
      </c>
      <c r="J811" s="146">
        <v>406.09</v>
      </c>
      <c r="K811" s="148"/>
      <c r="L811" s="149"/>
      <c r="M811" s="149"/>
      <c r="N811" s="148"/>
      <c r="O811" s="149"/>
      <c r="P811" s="149"/>
      <c r="Q811" s="148"/>
      <c r="R811" s="149"/>
      <c r="S811" s="149"/>
      <c r="T811" s="148"/>
      <c r="U811" s="149"/>
      <c r="V811" s="149"/>
      <c r="W811" s="149"/>
      <c r="X811" s="150">
        <f t="shared" si="1"/>
        <v>1.584367573</v>
      </c>
      <c r="Y811" s="150">
        <f t="shared" si="2"/>
        <v>-1.584367573</v>
      </c>
    </row>
    <row r="812" ht="15.75" customHeight="1">
      <c r="A812" s="119">
        <v>811.0</v>
      </c>
      <c r="B812" s="143" t="str">
        <f t="array" ref="B812">index(Systems!$A:$E,match($A812,Systems!$A:$A,),match(B$1,Systems!$2:$2,))&amp;if(not(isblank(index(Systems!$A:$E,match($A812,Systems!$A:$A,),match(Systems!$C$2,Systems!$2:$2,))))," ["&amp;index(Systems!$A:$E,match($A812,Systems!$A:$A,),match(Systems!$C$2,Systems!$2:$2,))&amp;"]",)</f>
        <v>Eom</v>
      </c>
      <c r="C812" s="144">
        <f t="array" ref="C812">round((F812-average(I812,L812,O812,R812,U812))*X812+if($B812=$H812,0,iferror(average(vlookup({$H812,$K812,$N812,$Q812,$T812},$B:$D,column(B$1),0)),index(C:C,match($H812,$B:$B,)))),3)</f>
        <v>-18.038</v>
      </c>
      <c r="D812" s="144">
        <f t="array" ref="D812">round((G812-average(J812,M812,P812,S812,V812))*Y812+if($B812=$H812,0,iferror(average(vlookup({$H812,$K812,$N812,$Q812,$T812},$B:$D,column(C$1),0)),index(D:D,match($H812,$B:$B,)))),3)</f>
        <v>-191.788</v>
      </c>
      <c r="E812" s="145">
        <v>2764.0</v>
      </c>
      <c r="F812" s="146">
        <v>677.064</v>
      </c>
      <c r="G812" s="146">
        <v>527.14</v>
      </c>
      <c r="H812" s="147" t="s">
        <v>404</v>
      </c>
      <c r="I812" s="146">
        <v>688.449</v>
      </c>
      <c r="J812" s="146">
        <v>406.09</v>
      </c>
      <c r="K812" s="148"/>
      <c r="L812" s="149"/>
      <c r="M812" s="149"/>
      <c r="N812" s="148"/>
      <c r="O812" s="149"/>
      <c r="P812" s="149"/>
      <c r="Q812" s="148"/>
      <c r="R812" s="149"/>
      <c r="S812" s="149"/>
      <c r="T812" s="148"/>
      <c r="U812" s="149"/>
      <c r="V812" s="149"/>
      <c r="W812" s="149"/>
      <c r="X812" s="150">
        <f t="shared" si="1"/>
        <v>1.584367573</v>
      </c>
      <c r="Y812" s="150">
        <f t="shared" si="2"/>
        <v>-1.584367573</v>
      </c>
    </row>
    <row r="813" ht="15.75" customHeight="1">
      <c r="A813" s="119">
        <v>812.0</v>
      </c>
      <c r="B813" s="143" t="str">
        <f t="array" ref="B813">index(Systems!$A:$E,match($A813,Systems!$A:$A,),match(B$1,Systems!$2:$2,))&amp;if(not(isblank(index(Systems!$A:$E,match($A813,Systems!$A:$A,),match(Systems!$C$2,Systems!$2:$2,))))," ["&amp;index(Systems!$A:$E,match($A813,Systems!$A:$A,),match(Systems!$C$2,Systems!$2:$2,))&amp;"]",)</f>
        <v>Epsilon</v>
      </c>
      <c r="C813" s="144">
        <f t="array" ref="C813">round((F813-average(I813,L813,O813,R813,U813))*X813+if($B813=$H813,0,iferror(average(vlookup({$H813,$K813,$N813,$Q813,$T813},$B:$D,column(B$1),0)),index(C:C,match($H813,$B:$B,)))),3)</f>
        <v>-316.183</v>
      </c>
      <c r="D813" s="144">
        <f t="array" ref="D813">round((G813-average(J813,M813,P813,S813,V813))*Y813+if($B813=$H813,0,iferror(average(vlookup({$H813,$K813,$N813,$Q813,$T813},$B:$D,column(C$1),0)),index(D:D,match($H813,$B:$B,)))),3)</f>
        <v>-59.498</v>
      </c>
      <c r="E813" s="145">
        <v>2764.0</v>
      </c>
      <c r="F813" s="146">
        <v>488.885</v>
      </c>
      <c r="G813" s="146">
        <v>443.643</v>
      </c>
      <c r="H813" s="147" t="s">
        <v>404</v>
      </c>
      <c r="I813" s="146">
        <v>688.449</v>
      </c>
      <c r="J813" s="146">
        <v>406.09</v>
      </c>
      <c r="K813" s="148"/>
      <c r="L813" s="149"/>
      <c r="M813" s="149"/>
      <c r="N813" s="148"/>
      <c r="O813" s="149"/>
      <c r="P813" s="149"/>
      <c r="Q813" s="148"/>
      <c r="R813" s="149"/>
      <c r="S813" s="149"/>
      <c r="T813" s="148"/>
      <c r="U813" s="149"/>
      <c r="V813" s="149"/>
      <c r="W813" s="149"/>
      <c r="X813" s="150">
        <f t="shared" si="1"/>
        <v>1.584367573</v>
      </c>
      <c r="Y813" s="150">
        <f t="shared" si="2"/>
        <v>-1.584367573</v>
      </c>
    </row>
    <row r="814" ht="15.75" customHeight="1">
      <c r="A814" s="119">
        <v>813.0</v>
      </c>
      <c r="B814" s="143" t="str">
        <f t="array" ref="B814">index(Systems!$A:$E,match($A814,Systems!$A:$A,),match(B$1,Systems!$2:$2,))&amp;if(not(isblank(index(Systems!$A:$E,match($A814,Systems!$A:$A,),match(Systems!$C$2,Systems!$2:$2,))))," ["&amp;index(Systems!$A:$E,match($A814,Systems!$A:$A,),match(Systems!$C$2,Systems!$2:$2,))&amp;"]",)</f>
        <v>Epsilon Eridani</v>
      </c>
      <c r="C814" s="144">
        <f t="array" ref="C814">round((F814-average(I814,L814,O814,R814,U814))*X814+if($B814=$H814,0,iferror(average(vlookup({$H814,$K814,$N814,$Q814,$T814},$B:$D,column(B$1),0)),index(C:C,match($H814,$B:$B,)))),3)</f>
        <v>18.35</v>
      </c>
      <c r="D814" s="144">
        <f t="array" ref="D814">round((G814-average(J814,M814,P814,S814,V814))*Y814+if($B814=$H814,0,iferror(average(vlookup({$H814,$K814,$N814,$Q814,$T814},$B:$D,column(C$1),0)),index(D:D,match($H814,$B:$B,)))),3)</f>
        <v>-21.248</v>
      </c>
      <c r="E814" s="145">
        <v>2764.0</v>
      </c>
      <c r="F814" s="146">
        <v>700.031</v>
      </c>
      <c r="G814" s="146">
        <v>419.501</v>
      </c>
      <c r="H814" s="147" t="s">
        <v>404</v>
      </c>
      <c r="I814" s="146">
        <v>688.449</v>
      </c>
      <c r="J814" s="146">
        <v>406.09</v>
      </c>
      <c r="K814" s="148"/>
      <c r="L814" s="149"/>
      <c r="M814" s="149"/>
      <c r="N814" s="148"/>
      <c r="O814" s="149"/>
      <c r="P814" s="149"/>
      <c r="Q814" s="148"/>
      <c r="R814" s="149"/>
      <c r="S814" s="149"/>
      <c r="T814" s="148"/>
      <c r="U814" s="149"/>
      <c r="V814" s="149"/>
      <c r="W814" s="149"/>
      <c r="X814" s="150">
        <f t="shared" si="1"/>
        <v>1.584367573</v>
      </c>
      <c r="Y814" s="150">
        <f t="shared" si="2"/>
        <v>-1.584367573</v>
      </c>
    </row>
    <row r="815" ht="15.75" customHeight="1">
      <c r="A815" s="119">
        <v>814.0</v>
      </c>
      <c r="B815" s="143" t="str">
        <f t="array" ref="B815">index(Systems!$A:$E,match($A815,Systems!$A:$A,),match(B$1,Systems!$2:$2,))&amp;if(not(isblank(index(Systems!$A:$E,match($A815,Systems!$A:$A,),match(Systems!$C$2,Systems!$2:$2,))))," ["&amp;index(Systems!$A:$E,match($A815,Systems!$A:$A,),match(Systems!$C$2,Systems!$2:$2,))&amp;"]",)</f>
        <v>Epsilon Indi</v>
      </c>
      <c r="C815" s="144">
        <f t="array" ref="C815">round((F815-average(I815,L815,O815,R815,U815))*X815+if($B815=$H815,0,iferror(average(vlookup({$H815,$K815,$N815,$Q815,$T815},$B:$D,column(B$1),0)),index(C:C,match($H815,$B:$B,)))),3)</f>
        <v>29.203</v>
      </c>
      <c r="D815" s="144">
        <f t="array" ref="D815">round((G815-average(J815,M815,P815,S815,V815))*Y815+if($B815=$H815,0,iferror(average(vlookup({$H815,$K815,$N815,$Q815,$T815},$B:$D,column(C$1),0)),index(D:D,match($H815,$B:$B,)))),3)</f>
        <v>-15.558</v>
      </c>
      <c r="E815" s="145">
        <v>2764.0</v>
      </c>
      <c r="F815" s="146">
        <v>706.881</v>
      </c>
      <c r="G815" s="146">
        <v>415.91</v>
      </c>
      <c r="H815" s="147" t="s">
        <v>404</v>
      </c>
      <c r="I815" s="146">
        <v>688.449</v>
      </c>
      <c r="J815" s="146">
        <v>406.09</v>
      </c>
      <c r="K815" s="148"/>
      <c r="L815" s="149"/>
      <c r="M815" s="149"/>
      <c r="N815" s="148"/>
      <c r="O815" s="149"/>
      <c r="P815" s="149"/>
      <c r="Q815" s="148"/>
      <c r="R815" s="149"/>
      <c r="S815" s="149"/>
      <c r="T815" s="148"/>
      <c r="U815" s="149"/>
      <c r="V815" s="149"/>
      <c r="W815" s="149"/>
      <c r="X815" s="150">
        <f t="shared" si="1"/>
        <v>1.584367573</v>
      </c>
      <c r="Y815" s="150">
        <f t="shared" si="2"/>
        <v>-1.584367573</v>
      </c>
    </row>
    <row r="816" ht="15.75" customHeight="1">
      <c r="A816" s="119">
        <v>815.0</v>
      </c>
      <c r="B816" s="143" t="str">
        <f t="array" ref="B816">index(Systems!$A:$E,match($A816,Systems!$A:$A,),match(B$1,Systems!$2:$2,))&amp;if(not(isblank(index(Systems!$A:$E,match($A816,Systems!$A:$A,),match(Systems!$C$2,Systems!$2:$2,))))," ["&amp;index(Systems!$A:$E,match($A816,Systems!$A:$A,),match(Systems!$C$2,Systems!$2:$2,))&amp;"]",)</f>
        <v>Erdvynn</v>
      </c>
      <c r="C816" s="144">
        <f t="array" ref="C816">round((F816-average(I816,L816,O816,R816,U816))*X816+if($B816=$H816,0,iferror(average(vlookup({$H816,$K816,$N816,$Q816,$T816},$B:$D,column(B$1),0)),index(C:C,match($H816,$B:$B,)))),3)</f>
        <v>-453.557</v>
      </c>
      <c r="D816" s="144">
        <f t="array" ref="D816">round((G816-average(J816,M816,P816,S816,V816))*Y816+if($B816=$H816,0,iferror(average(vlookup({$H816,$K816,$N816,$Q816,$T816},$B:$D,column(C$1),0)),index(D:D,match($H816,$B:$B,)))),3)</f>
        <v>-21.346</v>
      </c>
      <c r="E816" s="145">
        <v>2764.0</v>
      </c>
      <c r="F816" s="146">
        <v>402.179</v>
      </c>
      <c r="G816" s="146">
        <v>419.563</v>
      </c>
      <c r="H816" s="147" t="s">
        <v>404</v>
      </c>
      <c r="I816" s="146">
        <v>688.449</v>
      </c>
      <c r="J816" s="146">
        <v>406.09</v>
      </c>
      <c r="K816" s="148"/>
      <c r="L816" s="149"/>
      <c r="M816" s="149"/>
      <c r="N816" s="148"/>
      <c r="O816" s="149"/>
      <c r="P816" s="149"/>
      <c r="Q816" s="148"/>
      <c r="R816" s="149"/>
      <c r="S816" s="149"/>
      <c r="T816" s="148"/>
      <c r="U816" s="149"/>
      <c r="V816" s="149"/>
      <c r="W816" s="149"/>
      <c r="X816" s="150">
        <f t="shared" si="1"/>
        <v>1.584367573</v>
      </c>
      <c r="Y816" s="150">
        <f t="shared" si="2"/>
        <v>-1.584367573</v>
      </c>
    </row>
    <row r="817" ht="15.75" customHeight="1">
      <c r="A817" s="119">
        <v>816.0</v>
      </c>
      <c r="B817" s="143" t="str">
        <f t="array" ref="B817">index(Systems!$A:$E,match($A817,Systems!$A:$A,),match(B$1,Systems!$2:$2,))&amp;if(not(isblank(index(Systems!$A:$E,match($A817,Systems!$A:$A,),match(Systems!$C$2,Systems!$2:$2,))))," ["&amp;index(Systems!$A:$E,match($A817,Systems!$A:$A,),match(Systems!$C$2,Systems!$2:$2,))&amp;"]",)</f>
        <v>Erewhon</v>
      </c>
      <c r="C817" s="144">
        <f t="array" ref="C817">round((F817-average(I817,L817,O817,R817,U817))*X817+if($B817=$H817,0,iferror(average(vlookup({$H817,$K817,$N817,$Q817,$T817},$B:$D,column(B$1),0)),index(C:C,match($H817,$B:$B,)))),3)</f>
        <v>-185.854</v>
      </c>
      <c r="D817" s="144">
        <f t="array" ref="D817">round((G817-average(J817,M817,P817,S817,V817))*Y817+if($B817=$H817,0,iferror(average(vlookup({$H817,$K817,$N817,$Q817,$T817},$B:$D,column(C$1),0)),index(D:D,match($H817,$B:$B,)))),3)</f>
        <v>445.857</v>
      </c>
      <c r="E817" s="145">
        <v>2764.0</v>
      </c>
      <c r="F817" s="146">
        <v>571.144</v>
      </c>
      <c r="G817" s="146">
        <v>124.68</v>
      </c>
      <c r="H817" s="147" t="s">
        <v>404</v>
      </c>
      <c r="I817" s="146">
        <v>688.449</v>
      </c>
      <c r="J817" s="146">
        <v>406.09</v>
      </c>
      <c r="K817" s="148"/>
      <c r="L817" s="149"/>
      <c r="M817" s="149"/>
      <c r="N817" s="148"/>
      <c r="O817" s="149"/>
      <c r="P817" s="149"/>
      <c r="Q817" s="148"/>
      <c r="R817" s="149"/>
      <c r="S817" s="149"/>
      <c r="T817" s="148"/>
      <c r="U817" s="149"/>
      <c r="V817" s="149"/>
      <c r="W817" s="149"/>
      <c r="X817" s="150">
        <f t="shared" si="1"/>
        <v>1.584367573</v>
      </c>
      <c r="Y817" s="150">
        <f t="shared" si="2"/>
        <v>-1.584367573</v>
      </c>
    </row>
    <row r="818" ht="15.75" customHeight="1">
      <c r="A818" s="119">
        <v>817.0</v>
      </c>
      <c r="B818" s="143" t="str">
        <f t="array" ref="B818">index(Systems!$A:$E,match($A818,Systems!$A:$A,),match(B$1,Systems!$2:$2,))&amp;if(not(isblank(index(Systems!$A:$E,match($A818,Systems!$A:$A,),match(Systems!$C$2,Systems!$2:$2,))))," ["&amp;index(Systems!$A:$E,match($A818,Systems!$A:$A,),match(Systems!$C$2,Systems!$2:$2,))&amp;"]",)</f>
        <v>Erin [Von Strang's World (2786+)]</v>
      </c>
      <c r="C818" s="144">
        <f t="array" ref="C818">round((F818-average(I818,L818,O818,R818,U818))*X818+if($B818=$H818,0,iferror(average(vlookup({$H818,$K818,$N818,$Q818,$T818},$B:$D,column(B$1),0)),index(C:C,match($H818,$B:$B,)))),3)</f>
        <v>-160.065</v>
      </c>
      <c r="D818" s="144">
        <f t="array" ref="D818">round((G818-average(J818,M818,P818,S818,V818))*Y818+if($B818=$H818,0,iferror(average(vlookup({$H818,$K818,$N818,$Q818,$T818},$B:$D,column(C$1),0)),index(D:D,match($H818,$B:$B,)))),3)</f>
        <v>515.891</v>
      </c>
      <c r="E818" s="145">
        <v>2764.0</v>
      </c>
      <c r="F818" s="146">
        <v>587.421</v>
      </c>
      <c r="G818" s="146">
        <v>80.477</v>
      </c>
      <c r="H818" s="147" t="s">
        <v>404</v>
      </c>
      <c r="I818" s="146">
        <v>688.449</v>
      </c>
      <c r="J818" s="146">
        <v>406.09</v>
      </c>
      <c r="K818" s="148"/>
      <c r="L818" s="149"/>
      <c r="M818" s="149"/>
      <c r="N818" s="148"/>
      <c r="O818" s="149"/>
      <c r="P818" s="149"/>
      <c r="Q818" s="148"/>
      <c r="R818" s="149"/>
      <c r="S818" s="149"/>
      <c r="T818" s="148"/>
      <c r="U818" s="149"/>
      <c r="V818" s="149"/>
      <c r="W818" s="149"/>
      <c r="X818" s="150">
        <f t="shared" si="1"/>
        <v>1.584367573</v>
      </c>
      <c r="Y818" s="150">
        <f t="shared" si="2"/>
        <v>-1.584367573</v>
      </c>
    </row>
    <row r="819" ht="15.75" customHeight="1">
      <c r="A819" s="119">
        <v>818.0</v>
      </c>
      <c r="B819" s="143" t="str">
        <f t="array" ref="B819">index(Systems!$A:$E,match($A819,Systems!$A:$A,),match(B$1,Systems!$2:$2,))&amp;if(not(isblank(index(Systems!$A:$E,match($A819,Systems!$A:$A,),match(Systems!$C$2,Systems!$2:$2,))))," ["&amp;index(Systems!$A:$E,match($A819,Systems!$A:$A,),match(Systems!$C$2,Systems!$2:$2,))&amp;"]",)</f>
        <v>Eromanga</v>
      </c>
      <c r="C819" s="144">
        <f t="array" ref="C819">round((F819-average(I819,L819,O819,R819,U819))*X819+if($B819=$H819,0,iferror(average(vlookup({$H819,$K819,$N819,$Q819,$T819},$B:$D,column(B$1),0)),index(C:C,match($H819,$B:$B,)))),3)</f>
        <v>-283.873</v>
      </c>
      <c r="D819" s="144">
        <f t="array" ref="D819">round((G819-average(J819,M819,P819,S819,V819))*Y819+if($B819=$H819,0,iferror(average(vlookup({$H819,$K819,$N819,$Q819,$T819},$B:$D,column(C$1),0)),index(D:D,match($H819,$B:$B,)))),3)</f>
        <v>-118.489</v>
      </c>
      <c r="E819" s="145">
        <v>2764.0</v>
      </c>
      <c r="F819" s="146">
        <v>509.278</v>
      </c>
      <c r="G819" s="146">
        <v>480.876</v>
      </c>
      <c r="H819" s="147" t="s">
        <v>404</v>
      </c>
      <c r="I819" s="146">
        <v>688.449</v>
      </c>
      <c r="J819" s="146">
        <v>406.09</v>
      </c>
      <c r="K819" s="148"/>
      <c r="L819" s="149"/>
      <c r="M819" s="149"/>
      <c r="N819" s="148"/>
      <c r="O819" s="149"/>
      <c r="P819" s="149"/>
      <c r="Q819" s="148"/>
      <c r="R819" s="149"/>
      <c r="S819" s="149"/>
      <c r="T819" s="148"/>
      <c r="U819" s="149"/>
      <c r="V819" s="149"/>
      <c r="W819" s="149"/>
      <c r="X819" s="150">
        <f t="shared" si="1"/>
        <v>1.584367573</v>
      </c>
      <c r="Y819" s="150">
        <f t="shared" si="2"/>
        <v>-1.584367573</v>
      </c>
    </row>
    <row r="820" ht="15.75" customHeight="1">
      <c r="A820" s="119">
        <v>819.0</v>
      </c>
      <c r="B820" s="143" t="str">
        <f t="array" ref="B820">index(Systems!$A:$E,match($A820,Systems!$A:$A,),match(B$1,Systems!$2:$2,))&amp;if(not(isblank(index(Systems!$A:$E,match($A820,Systems!$A:$A,),match(Systems!$C$2,Systems!$2:$2,))))," ["&amp;index(Systems!$A:$E,match($A820,Systems!$A:$A,),match(Systems!$C$2,Systems!$2:$2,))&amp;"]",)</f>
        <v>Errai</v>
      </c>
      <c r="C820" s="144">
        <f t="array" ref="C820">round((F820-average(I820,L820,O820,R820,U820))*X820+if($B820=$H820,0,iferror(average(vlookup({$H820,$K820,$N820,$Q820,$T820},$B:$D,column(B$1),0)),index(C:C,match($H820,$B:$B,)))),3)</f>
        <v>52.512</v>
      </c>
      <c r="D820" s="144">
        <f t="array" ref="D820">round((G820-average(J820,M820,P820,S820,V820))*Y820+if($B820=$H820,0,iferror(average(vlookup({$H820,$K820,$N820,$Q820,$T820},$B:$D,column(C$1),0)),index(D:D,match($H820,$B:$B,)))),3)</f>
        <v>3.478</v>
      </c>
      <c r="E820" s="145">
        <v>2764.0</v>
      </c>
      <c r="F820" s="146">
        <v>721.593</v>
      </c>
      <c r="G820" s="146">
        <v>403.895</v>
      </c>
      <c r="H820" s="147" t="s">
        <v>404</v>
      </c>
      <c r="I820" s="146">
        <v>688.449</v>
      </c>
      <c r="J820" s="146">
        <v>406.09</v>
      </c>
      <c r="K820" s="148"/>
      <c r="L820" s="149"/>
      <c r="M820" s="149"/>
      <c r="N820" s="148"/>
      <c r="O820" s="149"/>
      <c r="P820" s="149"/>
      <c r="Q820" s="148"/>
      <c r="R820" s="149"/>
      <c r="S820" s="149"/>
      <c r="T820" s="148"/>
      <c r="U820" s="149"/>
      <c r="V820" s="149"/>
      <c r="W820" s="149"/>
      <c r="X820" s="150">
        <f t="shared" si="1"/>
        <v>1.584367573</v>
      </c>
      <c r="Y820" s="150">
        <f t="shared" si="2"/>
        <v>-1.584367573</v>
      </c>
    </row>
    <row r="821" ht="15.75" customHeight="1">
      <c r="A821" s="119">
        <v>820.0</v>
      </c>
      <c r="B821" s="143" t="str">
        <f t="array" ref="B821">index(Systems!$A:$E,match($A821,Systems!$A:$A,),match(B$1,Systems!$2:$2,))&amp;if(not(isblank(index(Systems!$A:$E,match($A821,Systems!$A:$A,),match(Systems!$C$2,Systems!$2:$2,))))," ["&amp;index(Systems!$A:$E,match($A821,Systems!$A:$A,),match(Systems!$C$2,Systems!$2:$2,))&amp;"]",)</f>
        <v>Eschenberg</v>
      </c>
      <c r="C821" s="144">
        <f t="array" ref="C821">round((F821-average(I821,L821,O821,R821,U821))*X821+if($B821=$H821,0,iferror(average(vlookup({$H821,$K821,$N821,$Q821,$T821},$B:$D,column(B$1),0)),index(C:C,match($H821,$B:$B,)))),3)</f>
        <v>-149.407</v>
      </c>
      <c r="D821" s="144">
        <f t="array" ref="D821">round((G821-average(J821,M821,P821,S821,V821))*Y821+if($B821=$H821,0,iferror(average(vlookup({$H821,$K821,$N821,$Q821,$T821},$B:$D,column(C$1),0)),index(D:D,match($H821,$B:$B,)))),3)</f>
        <v>181.546</v>
      </c>
      <c r="E821" s="145">
        <v>2764.0</v>
      </c>
      <c r="F821" s="146">
        <v>594.148</v>
      </c>
      <c r="G821" s="146">
        <v>291.504</v>
      </c>
      <c r="H821" s="147" t="s">
        <v>404</v>
      </c>
      <c r="I821" s="146">
        <v>688.449</v>
      </c>
      <c r="J821" s="146">
        <v>406.09</v>
      </c>
      <c r="K821" s="148"/>
      <c r="L821" s="149"/>
      <c r="M821" s="149"/>
      <c r="N821" s="148"/>
      <c r="O821" s="149"/>
      <c r="P821" s="149"/>
      <c r="Q821" s="148"/>
      <c r="R821" s="149"/>
      <c r="S821" s="149"/>
      <c r="T821" s="148"/>
      <c r="U821" s="149"/>
      <c r="V821" s="149"/>
      <c r="W821" s="149"/>
      <c r="X821" s="150">
        <f t="shared" si="1"/>
        <v>1.584367573</v>
      </c>
      <c r="Y821" s="150">
        <f t="shared" si="2"/>
        <v>-1.584367573</v>
      </c>
    </row>
    <row r="822" ht="15.75" customHeight="1">
      <c r="A822" s="119">
        <v>821.0</v>
      </c>
      <c r="B822" s="143" t="str">
        <f t="array" ref="B822">index(Systems!$A:$E,match($A822,Systems!$A:$A,),match(B$1,Systems!$2:$2,))&amp;if(not(isblank(index(Systems!$A:$E,match($A822,Systems!$A:$A,),match(Systems!$C$2,Systems!$2:$2,))))," ["&amp;index(Systems!$A:$E,match($A822,Systems!$A:$A,),match(Systems!$C$2,Systems!$2:$2,))&amp;"]",)</f>
        <v>Escobas</v>
      </c>
      <c r="C822" s="144">
        <f t="array" ref="C822">round((F822-average(I822,L822,O822,R822,U822))*X822+if($B822=$H822,0,iferror(average(vlookup({$H822,$K822,$N822,$Q822,$T822},$B:$D,column(B$1),0)),index(C:C,match($H822,$B:$B,)))),3)</f>
        <v>-216.878</v>
      </c>
      <c r="D822" s="144">
        <f t="array" ref="D822">round((G822-average(J822,M822,P822,S822,V822))*Y822+if($B822=$H822,0,iferror(average(vlookup({$H822,$K822,$N822,$Q822,$T822},$B:$D,column(C$1),0)),index(D:D,match($H822,$B:$B,)))),3)</f>
        <v>-126.417</v>
      </c>
      <c r="E822" s="145">
        <v>2764.0</v>
      </c>
      <c r="F822" s="146">
        <v>551.563</v>
      </c>
      <c r="G822" s="146">
        <v>485.88</v>
      </c>
      <c r="H822" s="147" t="s">
        <v>404</v>
      </c>
      <c r="I822" s="146">
        <v>688.449</v>
      </c>
      <c r="J822" s="146">
        <v>406.09</v>
      </c>
      <c r="K822" s="148"/>
      <c r="L822" s="149"/>
      <c r="M822" s="149"/>
      <c r="N822" s="148"/>
      <c r="O822" s="149"/>
      <c r="P822" s="149"/>
      <c r="Q822" s="148"/>
      <c r="R822" s="149"/>
      <c r="S822" s="149"/>
      <c r="T822" s="148"/>
      <c r="U822" s="149"/>
      <c r="V822" s="149"/>
      <c r="W822" s="149"/>
      <c r="X822" s="150">
        <f t="shared" si="1"/>
        <v>1.584367573</v>
      </c>
      <c r="Y822" s="150">
        <f t="shared" si="2"/>
        <v>-1.584367573</v>
      </c>
    </row>
    <row r="823" ht="15.75" customHeight="1">
      <c r="A823" s="119">
        <v>822.0</v>
      </c>
      <c r="B823" s="143" t="str">
        <f t="array" ref="B823">index(Systems!$A:$E,match($A823,Systems!$A:$A,),match(B$1,Systems!$2:$2,))&amp;if(not(isblank(index(Systems!$A:$E,match($A823,Systems!$A:$A,),match(Systems!$C$2,Systems!$2:$2,))))," ["&amp;index(Systems!$A:$E,match($A823,Systems!$A:$A,),match(Systems!$C$2,Systems!$2:$2,))&amp;"]",)</f>
        <v>Espakeh</v>
      </c>
      <c r="C823" s="144">
        <f t="array" ref="C823">round((F823-average(I823,L823,O823,R823,U823))*X823+if($B823=$H823,0,iferror(average(vlookup({$H823,$K823,$N823,$Q823,$T823},$B:$D,column(B$1),0)),index(C:C,match($H823,$B:$B,)))),3)</f>
        <v>301.911</v>
      </c>
      <c r="D823" s="144">
        <f t="array" ref="D823">round((G823-average(J823,M823,P823,S823,V823))*Y823+if($B823=$H823,0,iferror(average(vlookup({$H823,$K823,$N823,$Q823,$T823},$B:$D,column(C$1),0)),index(D:D,match($H823,$B:$B,)))),3)</f>
        <v>341.683</v>
      </c>
      <c r="E823" s="145">
        <v>2764.0</v>
      </c>
      <c r="F823" s="146">
        <v>879.005</v>
      </c>
      <c r="G823" s="146">
        <v>190.431</v>
      </c>
      <c r="H823" s="147" t="s">
        <v>404</v>
      </c>
      <c r="I823" s="146">
        <v>688.449</v>
      </c>
      <c r="J823" s="146">
        <v>406.09</v>
      </c>
      <c r="K823" s="148"/>
      <c r="L823" s="149"/>
      <c r="M823" s="149"/>
      <c r="N823" s="148"/>
      <c r="O823" s="149"/>
      <c r="P823" s="149"/>
      <c r="Q823" s="148"/>
      <c r="R823" s="149"/>
      <c r="S823" s="149"/>
      <c r="T823" s="148"/>
      <c r="U823" s="149"/>
      <c r="V823" s="149"/>
      <c r="W823" s="149"/>
      <c r="X823" s="150">
        <f t="shared" si="1"/>
        <v>1.584367573</v>
      </c>
      <c r="Y823" s="150">
        <f t="shared" si="2"/>
        <v>-1.584367573</v>
      </c>
    </row>
    <row r="824" ht="15.75" customHeight="1">
      <c r="A824" s="119">
        <v>823.0</v>
      </c>
      <c r="B824" s="143" t="str">
        <f t="array" ref="B824">index(Systems!$A:$E,match($A824,Systems!$A:$A,),match(B$1,Systems!$2:$2,))&amp;if(not(isblank(index(Systems!$A:$E,match($A824,Systems!$A:$A,),match(Systems!$C$2,Systems!$2:$2,))))," ["&amp;index(Systems!$A:$E,match($A824,Systems!$A:$A,),match(Systems!$C$2,Systems!$2:$2,))&amp;"]",)</f>
        <v>Espia</v>
      </c>
      <c r="C824" s="144">
        <f t="array" ref="C824">round((F824-average(I824,L824,O824,R824,U824))*X824+if($B824=$H824,0,iferror(average(vlookup({$H824,$K824,$N824,$Q824,$T824},$B:$D,column(B$1),0)),index(C:C,match($H824,$B:$B,)))),3)</f>
        <v>-16.91</v>
      </c>
      <c r="D824" s="144">
        <f t="array" ref="D824">round((G824-average(J824,M824,P824,S824,V824))*Y824+if($B824=$H824,0,iferror(average(vlookup({$H824,$K824,$N824,$Q824,$T824},$B:$D,column(C$1),0)),index(D:D,match($H824,$B:$B,)))),3)</f>
        <v>-389.694</v>
      </c>
      <c r="E824" s="145">
        <v>2764.0</v>
      </c>
      <c r="F824" s="146">
        <v>677.776</v>
      </c>
      <c r="G824" s="146">
        <v>652.052</v>
      </c>
      <c r="H824" s="147" t="s">
        <v>404</v>
      </c>
      <c r="I824" s="146">
        <v>688.449</v>
      </c>
      <c r="J824" s="146">
        <v>406.09</v>
      </c>
      <c r="K824" s="148"/>
      <c r="L824" s="149"/>
      <c r="M824" s="149"/>
      <c r="N824" s="148"/>
      <c r="O824" s="149"/>
      <c r="P824" s="149"/>
      <c r="Q824" s="148"/>
      <c r="R824" s="149"/>
      <c r="S824" s="149"/>
      <c r="T824" s="148"/>
      <c r="U824" s="149"/>
      <c r="V824" s="149"/>
      <c r="W824" s="149"/>
      <c r="X824" s="150">
        <f t="shared" si="1"/>
        <v>1.584367573</v>
      </c>
      <c r="Y824" s="150">
        <f t="shared" si="2"/>
        <v>-1.584367573</v>
      </c>
    </row>
    <row r="825" ht="15.75" customHeight="1">
      <c r="A825" s="119">
        <v>824.0</v>
      </c>
      <c r="B825" s="143" t="str">
        <f t="array" ref="B825">index(Systems!$A:$E,match($A825,Systems!$A:$A,),match(B$1,Systems!$2:$2,))&amp;if(not(isblank(index(Systems!$A:$E,match($A825,Systems!$A:$A,),match(Systems!$C$2,Systems!$2:$2,))))," ["&amp;index(Systems!$A:$E,match($A825,Systems!$A:$A,),match(Systems!$C$2,Systems!$2:$2,))&amp;"]",)</f>
        <v>Esteros</v>
      </c>
      <c r="C825" s="144">
        <f t="array" ref="C825">round((F825-average(I825,L825,O825,R825,U825))*X825+if($B825=$H825,0,iferror(average(vlookup({$H825,$K825,$N825,$Q825,$T825},$B:$D,column(B$1),0)),index(C:C,match($H825,$B:$B,)))),3)</f>
        <v>-157.657</v>
      </c>
      <c r="D825" s="144">
        <f t="array" ref="D825">round((G825-average(J825,M825,P825,S825,V825))*Y825+if($B825=$H825,0,iferror(average(vlookup({$H825,$K825,$N825,$Q825,$T825},$B:$D,column(C$1),0)),index(D:D,match($H825,$B:$B,)))),3)</f>
        <v>268.588</v>
      </c>
      <c r="E825" s="145">
        <v>2764.0</v>
      </c>
      <c r="F825" s="146">
        <v>588.941</v>
      </c>
      <c r="G825" s="146">
        <v>236.566</v>
      </c>
      <c r="H825" s="147" t="s">
        <v>404</v>
      </c>
      <c r="I825" s="146">
        <v>688.449</v>
      </c>
      <c r="J825" s="146">
        <v>406.09</v>
      </c>
      <c r="K825" s="148"/>
      <c r="L825" s="149"/>
      <c r="M825" s="149"/>
      <c r="N825" s="148"/>
      <c r="O825" s="149"/>
      <c r="P825" s="149"/>
      <c r="Q825" s="148"/>
      <c r="R825" s="149"/>
      <c r="S825" s="149"/>
      <c r="T825" s="148"/>
      <c r="U825" s="149"/>
      <c r="V825" s="149"/>
      <c r="W825" s="149"/>
      <c r="X825" s="150">
        <f t="shared" si="1"/>
        <v>1.584367573</v>
      </c>
      <c r="Y825" s="150">
        <f t="shared" si="2"/>
        <v>-1.584367573</v>
      </c>
    </row>
    <row r="826" ht="15.75" customHeight="1">
      <c r="A826" s="119">
        <v>825.0</v>
      </c>
      <c r="B826" s="143" t="str">
        <f t="array" ref="B826">index(Systems!$A:$E,match($A826,Systems!$A:$A,),match(B$1,Systems!$2:$2,))&amp;if(not(isblank(index(Systems!$A:$E,match($A826,Systems!$A:$A,),match(Systems!$C$2,Systems!$2:$2,))))," ["&amp;index(Systems!$A:$E,match($A826,Systems!$A:$A,),match(Systems!$C$2,Systems!$2:$2,))&amp;"]",)</f>
        <v>Estuan</v>
      </c>
      <c r="C826" s="144">
        <f t="array" ref="C826">round((F826-average(I826,L826,O826,R826,U826))*X826+if($B826=$H826,0,iferror(average(vlookup({$H826,$K826,$N826,$Q826,$T826},$B:$D,column(B$1),0)),index(C:C,match($H826,$B:$B,)))),3)</f>
        <v>396.52</v>
      </c>
      <c r="D826" s="144">
        <f t="array" ref="D826">round((G826-average(J826,M826,P826,S826,V826))*Y826+if($B826=$H826,0,iferror(average(vlookup({$H826,$K826,$N826,$Q826,$T826},$B:$D,column(C$1),0)),index(D:D,match($H826,$B:$B,)))),3)</f>
        <v>-306.719</v>
      </c>
      <c r="E826" s="145">
        <v>2764.0</v>
      </c>
      <c r="F826" s="146">
        <v>938.719</v>
      </c>
      <c r="G826" s="146">
        <v>599.681</v>
      </c>
      <c r="H826" s="147" t="s">
        <v>404</v>
      </c>
      <c r="I826" s="146">
        <v>688.449</v>
      </c>
      <c r="J826" s="146">
        <v>406.09</v>
      </c>
      <c r="K826" s="148"/>
      <c r="L826" s="149"/>
      <c r="M826" s="149"/>
      <c r="N826" s="148"/>
      <c r="O826" s="149"/>
      <c r="P826" s="149"/>
      <c r="Q826" s="148"/>
      <c r="R826" s="149"/>
      <c r="S826" s="149"/>
      <c r="T826" s="148"/>
      <c r="U826" s="149"/>
      <c r="V826" s="149"/>
      <c r="W826" s="149"/>
      <c r="X826" s="150">
        <f t="shared" si="1"/>
        <v>1.584367573</v>
      </c>
      <c r="Y826" s="150">
        <f t="shared" si="2"/>
        <v>-1.584367573</v>
      </c>
    </row>
    <row r="827" ht="15.75" customHeight="1">
      <c r="A827" s="119">
        <v>826.0</v>
      </c>
      <c r="B827" s="143" t="str">
        <f t="array" ref="B827">index(Systems!$A:$E,match($A827,Systems!$A:$A,),match(B$1,Systems!$2:$2,))&amp;if(not(isblank(index(Systems!$A:$E,match($A827,Systems!$A:$A,),match(Systems!$C$2,Systems!$2:$2,))))," ["&amp;index(Systems!$A:$E,match($A827,Systems!$A:$A,),match(Systems!$C$2,Systems!$2:$2,))&amp;"]",)</f>
        <v>Esztergom</v>
      </c>
      <c r="C827" s="144">
        <f t="array" ref="C827">round((F827-average(I827,L827,O827,R827,U827))*X827+if($B827=$H827,0,iferror(average(vlookup({$H827,$K827,$N827,$Q827,$T827},$B:$D,column(B$1),0)),index(C:C,match($H827,$B:$B,)))),3)</f>
        <v>-237.219</v>
      </c>
      <c r="D827" s="144">
        <f t="array" ref="D827">round((G827-average(J827,M827,P827,S827,V827))*Y827+if($B827=$H827,0,iferror(average(vlookup({$H827,$K827,$N827,$Q827,$T827},$B:$D,column(C$1),0)),index(D:D,match($H827,$B:$B,)))),3)</f>
        <v>-96.946</v>
      </c>
      <c r="E827" s="145">
        <v>2764.0</v>
      </c>
      <c r="F827" s="146">
        <v>538.724</v>
      </c>
      <c r="G827" s="146">
        <v>467.279</v>
      </c>
      <c r="H827" s="147" t="s">
        <v>404</v>
      </c>
      <c r="I827" s="146">
        <v>688.449</v>
      </c>
      <c r="J827" s="146">
        <v>406.09</v>
      </c>
      <c r="K827" s="148"/>
      <c r="L827" s="149"/>
      <c r="M827" s="149"/>
      <c r="N827" s="148"/>
      <c r="O827" s="149"/>
      <c r="P827" s="149"/>
      <c r="Q827" s="148"/>
      <c r="R827" s="149"/>
      <c r="S827" s="149"/>
      <c r="T827" s="148"/>
      <c r="U827" s="149"/>
      <c r="V827" s="149"/>
      <c r="W827" s="149"/>
      <c r="X827" s="150">
        <f t="shared" si="1"/>
        <v>1.584367573</v>
      </c>
      <c r="Y827" s="150">
        <f t="shared" si="2"/>
        <v>-1.584367573</v>
      </c>
    </row>
    <row r="828" ht="15.75" customHeight="1">
      <c r="A828" s="119">
        <v>827.0</v>
      </c>
      <c r="B828" s="143" t="str">
        <f t="array" ref="B828">index(Systems!$A:$E,match($A828,Systems!$A:$A,),match(B$1,Systems!$2:$2,))&amp;if(not(isblank(index(Systems!$A:$E,match($A828,Systems!$A:$A,),match(Systems!$C$2,Systems!$2:$2,))))," ["&amp;index(Systems!$A:$E,match($A828,Systems!$A:$A,),match(Systems!$C$2,Systems!$2:$2,))&amp;"]",)</f>
        <v>Etiler</v>
      </c>
      <c r="C828" s="144">
        <f t="array" ref="C828">round((F828-average(I828,L828,O828,R828,U828))*X828+if($B828=$H828,0,iferror(average(vlookup({$H828,$K828,$N828,$Q828,$T828},$B:$D,column(B$1),0)),index(C:C,match($H828,$B:$B,)))),3)</f>
        <v>-378.23</v>
      </c>
      <c r="D828" s="144">
        <f t="array" ref="D828">round((G828-average(J828,M828,P828,S828,V828))*Y828+if($B828=$H828,0,iferror(average(vlookup({$H828,$K828,$N828,$Q828,$T828},$B:$D,column(C$1),0)),index(D:D,match($H828,$B:$B,)))),3)</f>
        <v>198.997</v>
      </c>
      <c r="E828" s="145">
        <v>2764.0</v>
      </c>
      <c r="F828" s="146">
        <v>449.723</v>
      </c>
      <c r="G828" s="146">
        <v>280.49</v>
      </c>
      <c r="H828" s="147" t="s">
        <v>404</v>
      </c>
      <c r="I828" s="146">
        <v>688.449</v>
      </c>
      <c r="J828" s="146">
        <v>406.09</v>
      </c>
      <c r="K828" s="148"/>
      <c r="L828" s="149"/>
      <c r="M828" s="149"/>
      <c r="N828" s="148"/>
      <c r="O828" s="149"/>
      <c r="P828" s="149"/>
      <c r="Q828" s="148"/>
      <c r="R828" s="149"/>
      <c r="S828" s="149"/>
      <c r="T828" s="148"/>
      <c r="U828" s="149"/>
      <c r="V828" s="149"/>
      <c r="W828" s="149"/>
      <c r="X828" s="150">
        <f t="shared" si="1"/>
        <v>1.584367573</v>
      </c>
      <c r="Y828" s="150">
        <f t="shared" si="2"/>
        <v>-1.584367573</v>
      </c>
    </row>
    <row r="829" ht="15.75" customHeight="1">
      <c r="A829" s="119">
        <v>828.0</v>
      </c>
      <c r="B829" s="143" t="str">
        <f t="array" ref="B829">index(Systems!$A:$E,match($A829,Systems!$A:$A,),match(B$1,Systems!$2:$2,))&amp;if(not(isblank(index(Systems!$A:$E,match($A829,Systems!$A:$A,),match(Systems!$C$2,Systems!$2:$2,))))," ["&amp;index(Systems!$A:$E,match($A829,Systems!$A:$A,),match(Systems!$C$2,Systems!$2:$2,))&amp;"]",)</f>
        <v>Euclid</v>
      </c>
      <c r="C829" s="144">
        <f t="array" ref="C829">round((F829-average(I829,L829,O829,R829,U829))*X829+if($B829=$H829,0,iferror(average(vlookup({$H829,$K829,$N829,$Q829,$T829},$B:$D,column(B$1),0)),index(C:C,match($H829,$B:$B,)))),3)</f>
        <v>349.466</v>
      </c>
      <c r="D829" s="144">
        <f t="array" ref="D829">round((G829-average(J829,M829,P829,S829,V829))*Y829+if($B829=$H829,0,iferror(average(vlookup({$H829,$K829,$N829,$Q829,$T829},$B:$D,column(C$1),0)),index(D:D,match($H829,$B:$B,)))),3)</f>
        <v>-70.614</v>
      </c>
      <c r="E829" s="145">
        <v>2764.0</v>
      </c>
      <c r="F829" s="146">
        <v>909.02</v>
      </c>
      <c r="G829" s="146">
        <v>450.659</v>
      </c>
      <c r="H829" s="147" t="s">
        <v>404</v>
      </c>
      <c r="I829" s="146">
        <v>688.449</v>
      </c>
      <c r="J829" s="146">
        <v>406.09</v>
      </c>
      <c r="K829" s="148"/>
      <c r="L829" s="149"/>
      <c r="M829" s="149"/>
      <c r="N829" s="148"/>
      <c r="O829" s="149"/>
      <c r="P829" s="149"/>
      <c r="Q829" s="148"/>
      <c r="R829" s="149"/>
      <c r="S829" s="149"/>
      <c r="T829" s="148"/>
      <c r="U829" s="149"/>
      <c r="V829" s="149"/>
      <c r="W829" s="149"/>
      <c r="X829" s="150">
        <f t="shared" si="1"/>
        <v>1.584367573</v>
      </c>
      <c r="Y829" s="150">
        <f t="shared" si="2"/>
        <v>-1.584367573</v>
      </c>
    </row>
    <row r="830" ht="15.75" customHeight="1">
      <c r="A830" s="119">
        <v>829.0</v>
      </c>
      <c r="B830" s="143" t="str">
        <f t="array" ref="B830">index(Systems!$A:$E,match($A830,Systems!$A:$A,),match(B$1,Systems!$2:$2,))&amp;if(not(isblank(index(Systems!$A:$E,match($A830,Systems!$A:$A,),match(Systems!$C$2,Systems!$2:$2,))))," ["&amp;index(Systems!$A:$E,match($A830,Systems!$A:$A,),match(Systems!$C$2,Systems!$2:$2,))&amp;"]",)</f>
        <v>Euschelus</v>
      </c>
      <c r="C830" s="144">
        <f t="array" ref="C830">round((F830-average(I830,L830,O830,R830,U830))*X830+if($B830=$H830,0,iferror(average(vlookup({$H830,$K830,$N830,$Q830,$T830},$B:$D,column(B$1),0)),index(C:C,match($H830,$B:$B,)))),3)</f>
        <v>280.794</v>
      </c>
      <c r="D830" s="144">
        <f t="array" ref="D830">round((G830-average(J830,M830,P830,S830,V830))*Y830+if($B830=$H830,0,iferror(average(vlookup({$H830,$K830,$N830,$Q830,$T830},$B:$D,column(C$1),0)),index(D:D,match($H830,$B:$B,)))),3)</f>
        <v>-389.434</v>
      </c>
      <c r="E830" s="145">
        <v>2764.0</v>
      </c>
      <c r="F830" s="146">
        <v>865.677</v>
      </c>
      <c r="G830" s="146">
        <v>651.888</v>
      </c>
      <c r="H830" s="147" t="s">
        <v>404</v>
      </c>
      <c r="I830" s="146">
        <v>688.449</v>
      </c>
      <c r="J830" s="146">
        <v>406.09</v>
      </c>
      <c r="K830" s="148"/>
      <c r="L830" s="149"/>
      <c r="M830" s="149"/>
      <c r="N830" s="148"/>
      <c r="O830" s="149"/>
      <c r="P830" s="149"/>
      <c r="Q830" s="148"/>
      <c r="R830" s="149"/>
      <c r="S830" s="149"/>
      <c r="T830" s="148"/>
      <c r="U830" s="149"/>
      <c r="V830" s="149"/>
      <c r="W830" s="149"/>
      <c r="X830" s="150">
        <f t="shared" si="1"/>
        <v>1.584367573</v>
      </c>
      <c r="Y830" s="150">
        <f t="shared" si="2"/>
        <v>-1.584367573</v>
      </c>
    </row>
    <row r="831" ht="15.75" customHeight="1">
      <c r="A831" s="119">
        <v>830.0</v>
      </c>
      <c r="B831" s="143" t="str">
        <f t="array" ref="B831">index(Systems!$A:$E,match($A831,Systems!$A:$A,),match(B$1,Systems!$2:$2,))&amp;if(not(isblank(index(Systems!$A:$E,match($A831,Systems!$A:$A,),match(Systems!$C$2,Systems!$2:$2,))))," ["&amp;index(Systems!$A:$E,match($A831,Systems!$A:$A,),match(Systems!$C$2,Systems!$2:$2,))&amp;"]",)</f>
        <v>Eustatius</v>
      </c>
      <c r="C831" s="144">
        <f t="array" ref="C831">round((F831-average(I831,L831,O831,R831,U831))*X831+if($B831=$H831,0,iferror(average(vlookup({$H831,$K831,$N831,$Q831,$T831},$B:$D,column(B$1),0)),index(C:C,match($H831,$B:$B,)))),3)</f>
        <v>458.045</v>
      </c>
      <c r="D831" s="144">
        <f t="array" ref="D831">round((G831-average(J831,M831,P831,S831,V831))*Y831+if($B831=$H831,0,iferror(average(vlookup({$H831,$K831,$N831,$Q831,$T831},$B:$D,column(C$1),0)),index(D:D,match($H831,$B:$B,)))),3)</f>
        <v>-198.575</v>
      </c>
      <c r="E831" s="145">
        <v>2764.0</v>
      </c>
      <c r="F831" s="146">
        <v>977.552</v>
      </c>
      <c r="G831" s="146">
        <v>531.424</v>
      </c>
      <c r="H831" s="147" t="s">
        <v>404</v>
      </c>
      <c r="I831" s="146">
        <v>688.449</v>
      </c>
      <c r="J831" s="146">
        <v>406.09</v>
      </c>
      <c r="K831" s="148"/>
      <c r="L831" s="149"/>
      <c r="M831" s="149"/>
      <c r="N831" s="148"/>
      <c r="O831" s="149"/>
      <c r="P831" s="149"/>
      <c r="Q831" s="148"/>
      <c r="R831" s="149"/>
      <c r="S831" s="149"/>
      <c r="T831" s="148"/>
      <c r="U831" s="149"/>
      <c r="V831" s="149"/>
      <c r="W831" s="149"/>
      <c r="X831" s="150">
        <f t="shared" si="1"/>
        <v>1.584367573</v>
      </c>
      <c r="Y831" s="150">
        <f t="shared" si="2"/>
        <v>-1.584367573</v>
      </c>
    </row>
    <row r="832" ht="15.75" customHeight="1">
      <c r="A832" s="119">
        <v>831.0</v>
      </c>
      <c r="B832" s="143" t="str">
        <f t="array" ref="B832">index(Systems!$A:$E,match($A832,Systems!$A:$A,),match(B$1,Systems!$2:$2,))&amp;if(not(isblank(index(Systems!$A:$E,match($A832,Systems!$A:$A,),match(Systems!$C$2,Systems!$2:$2,))))," ["&amp;index(Systems!$A:$E,match($A832,Systems!$A:$A,),match(Systems!$C$2,Systems!$2:$2,))&amp;"]",)</f>
        <v>Eutin</v>
      </c>
      <c r="C832" s="144">
        <f t="array" ref="C832">round((F832-average(I832,L832,O832,R832,U832))*X832+if($B832=$H832,0,iferror(average(vlookup({$H832,$K832,$N832,$Q832,$T832},$B:$D,column(B$1),0)),index(C:C,match($H832,$B:$B,)))),3)</f>
        <v>-222.818</v>
      </c>
      <c r="D832" s="144">
        <f t="array" ref="D832">round((G832-average(J832,M832,P832,S832,V832))*Y832+if($B832=$H832,0,iferror(average(vlookup({$H832,$K832,$N832,$Q832,$T832},$B:$D,column(C$1),0)),index(D:D,match($H832,$B:$B,)))),3)</f>
        <v>150.133</v>
      </c>
      <c r="E832" s="145">
        <v>2764.0</v>
      </c>
      <c r="F832" s="146">
        <v>547.814</v>
      </c>
      <c r="G832" s="146">
        <v>311.331</v>
      </c>
      <c r="H832" s="147" t="s">
        <v>404</v>
      </c>
      <c r="I832" s="146">
        <v>688.449</v>
      </c>
      <c r="J832" s="146">
        <v>406.09</v>
      </c>
      <c r="K832" s="148"/>
      <c r="L832" s="149"/>
      <c r="M832" s="149"/>
      <c r="N832" s="148"/>
      <c r="O832" s="149"/>
      <c r="P832" s="149"/>
      <c r="Q832" s="148"/>
      <c r="R832" s="149"/>
      <c r="S832" s="149"/>
      <c r="T832" s="148"/>
      <c r="U832" s="149"/>
      <c r="V832" s="149"/>
      <c r="W832" s="149"/>
      <c r="X832" s="150">
        <f t="shared" si="1"/>
        <v>1.584367573</v>
      </c>
      <c r="Y832" s="150">
        <f t="shared" si="2"/>
        <v>-1.584367573</v>
      </c>
    </row>
    <row r="833" ht="15.75" customHeight="1">
      <c r="A833" s="119">
        <v>832.0</v>
      </c>
      <c r="B833" s="143" t="str">
        <f t="array" ref="B833">index(Systems!$A:$E,match($A833,Systems!$A:$A,),match(B$1,Systems!$2:$2,))&amp;if(not(isblank(index(Systems!$A:$E,match($A833,Systems!$A:$A,),match(Systems!$C$2,Systems!$2:$2,))))," ["&amp;index(Systems!$A:$E,match($A833,Systems!$A:$A,),match(Systems!$C$2,Systems!$2:$2,))&amp;"]",)</f>
        <v>Evansville</v>
      </c>
      <c r="C833" s="144">
        <f t="array" ref="C833">round((F833-average(I833,L833,O833,R833,U833))*X833+if($B833=$H833,0,iferror(average(vlookup({$H833,$K833,$N833,$Q833,$T833},$B:$D,column(B$1),0)),index(C:C,match($H833,$B:$B,)))),3)</f>
        <v>293.644</v>
      </c>
      <c r="D833" s="144">
        <f t="array" ref="D833">round((G833-average(J833,M833,P833,S833,V833))*Y833+if($B833=$H833,0,iferror(average(vlookup({$H833,$K833,$N833,$Q833,$T833},$B:$D,column(C$1),0)),index(D:D,match($H833,$B:$B,)))),3)</f>
        <v>-36.233</v>
      </c>
      <c r="E833" s="145">
        <v>2764.0</v>
      </c>
      <c r="F833" s="146">
        <v>873.787</v>
      </c>
      <c r="G833" s="146">
        <v>428.959</v>
      </c>
      <c r="H833" s="147" t="s">
        <v>404</v>
      </c>
      <c r="I833" s="146">
        <v>688.449</v>
      </c>
      <c r="J833" s="146">
        <v>406.09</v>
      </c>
      <c r="K833" s="148"/>
      <c r="L833" s="149"/>
      <c r="M833" s="149"/>
      <c r="N833" s="148"/>
      <c r="O833" s="149"/>
      <c r="P833" s="149"/>
      <c r="Q833" s="148"/>
      <c r="R833" s="149"/>
      <c r="S833" s="149"/>
      <c r="T833" s="148"/>
      <c r="U833" s="149"/>
      <c r="V833" s="149"/>
      <c r="W833" s="149"/>
      <c r="X833" s="150">
        <f t="shared" si="1"/>
        <v>1.584367573</v>
      </c>
      <c r="Y833" s="150">
        <f t="shared" si="2"/>
        <v>-1.584367573</v>
      </c>
    </row>
    <row r="834" ht="15.75" customHeight="1">
      <c r="A834" s="119">
        <v>833.0</v>
      </c>
      <c r="B834" s="143" t="str">
        <f t="array" ref="B834">index(Systems!$A:$E,match($A834,Systems!$A:$A,),match(B$1,Systems!$2:$2,))&amp;if(not(isblank(index(Systems!$A:$E,match($A834,Systems!$A:$A,),match(Systems!$C$2,Systems!$2:$2,))))," ["&amp;index(Systems!$A:$E,match($A834,Systems!$A:$A,),match(Systems!$C$2,Systems!$2:$2,))&amp;"]",)</f>
        <v>Evciler</v>
      </c>
      <c r="C834" s="144">
        <f t="array" ref="C834">round((F834-average(I834,L834,O834,R834,U834))*X834+if($B834=$H834,0,iferror(average(vlookup({$H834,$K834,$N834,$Q834,$T834},$B:$D,column(B$1),0)),index(C:C,match($H834,$B:$B,)))),3)</f>
        <v>-95.137</v>
      </c>
      <c r="D834" s="144">
        <f t="array" ref="D834">round((G834-average(J834,M834,P834,S834,V834))*Y834+if($B834=$H834,0,iferror(average(vlookup({$H834,$K834,$N834,$Q834,$T834},$B:$D,column(C$1),0)),index(D:D,match($H834,$B:$B,)))),3)</f>
        <v>356.673</v>
      </c>
      <c r="E834" s="145">
        <v>2764.0</v>
      </c>
      <c r="F834" s="146">
        <v>628.402</v>
      </c>
      <c r="G834" s="146">
        <v>180.97</v>
      </c>
      <c r="H834" s="147" t="s">
        <v>404</v>
      </c>
      <c r="I834" s="146">
        <v>688.449</v>
      </c>
      <c r="J834" s="146">
        <v>406.09</v>
      </c>
      <c r="K834" s="148"/>
      <c r="L834" s="149"/>
      <c r="M834" s="149"/>
      <c r="N834" s="148"/>
      <c r="O834" s="149"/>
      <c r="P834" s="149"/>
      <c r="Q834" s="148"/>
      <c r="R834" s="149"/>
      <c r="S834" s="149"/>
      <c r="T834" s="148"/>
      <c r="U834" s="149"/>
      <c r="V834" s="149"/>
      <c r="W834" s="149"/>
      <c r="X834" s="150">
        <f t="shared" si="1"/>
        <v>1.584367573</v>
      </c>
      <c r="Y834" s="150">
        <f t="shared" si="2"/>
        <v>-1.584367573</v>
      </c>
    </row>
    <row r="835" ht="15.75" customHeight="1">
      <c r="A835" s="119">
        <v>834.0</v>
      </c>
      <c r="B835" s="143" t="str">
        <f t="array" ref="B835">index(Systems!$A:$E,match($A835,Systems!$A:$A,),match(B$1,Systems!$2:$2,))&amp;if(not(isblank(index(Systems!$A:$E,match($A835,Systems!$A:$A,),match(Systems!$C$2,Systems!$2:$2,))))," ["&amp;index(Systems!$A:$E,match($A835,Systems!$A:$A,),match(Systems!$C$2,Systems!$2:$2,))&amp;"]",)</f>
        <v>Everett</v>
      </c>
      <c r="C835" s="144">
        <f t="array" ref="C835">round((F835-average(I835,L835,O835,R835,U835))*X835+if($B835=$H835,0,iferror(average(vlookup({$H835,$K835,$N835,$Q835,$T835},$B:$D,column(B$1),0)),index(C:C,match($H835,$B:$B,)))),3)</f>
        <v>149.754</v>
      </c>
      <c r="D835" s="144">
        <f t="array" ref="D835">round((G835-average(J835,M835,P835,S835,V835))*Y835+if($B835=$H835,0,iferror(average(vlookup({$H835,$K835,$N835,$Q835,$T835},$B:$D,column(C$1),0)),index(D:D,match($H835,$B:$B,)))),3)</f>
        <v>-91.345</v>
      </c>
      <c r="E835" s="145">
        <v>2764.0</v>
      </c>
      <c r="F835" s="146">
        <v>782.969</v>
      </c>
      <c r="G835" s="146">
        <v>463.744</v>
      </c>
      <c r="H835" s="147" t="s">
        <v>404</v>
      </c>
      <c r="I835" s="146">
        <v>688.449</v>
      </c>
      <c r="J835" s="146">
        <v>406.09</v>
      </c>
      <c r="K835" s="148"/>
      <c r="L835" s="149"/>
      <c r="M835" s="149"/>
      <c r="N835" s="148"/>
      <c r="O835" s="149"/>
      <c r="P835" s="149"/>
      <c r="Q835" s="148"/>
      <c r="R835" s="149"/>
      <c r="S835" s="149"/>
      <c r="T835" s="148"/>
      <c r="U835" s="149"/>
      <c r="V835" s="149"/>
      <c r="W835" s="149"/>
      <c r="X835" s="150">
        <f t="shared" si="1"/>
        <v>1.584367573</v>
      </c>
      <c r="Y835" s="150">
        <f t="shared" si="2"/>
        <v>-1.584367573</v>
      </c>
    </row>
    <row r="836" ht="15.75" customHeight="1">
      <c r="A836" s="119">
        <v>835.0</v>
      </c>
      <c r="B836" s="143" t="str">
        <f t="array" ref="B836">index(Systems!$A:$E,match($A836,Systems!$A:$A,),match(B$1,Systems!$2:$2,))&amp;if(not(isblank(index(Systems!$A:$E,match($A836,Systems!$A:$A,),match(Systems!$C$2,Systems!$2:$2,))))," ["&amp;index(Systems!$A:$E,match($A836,Systems!$A:$A,),match(Systems!$C$2,Systems!$2:$2,))&amp;"]",)</f>
        <v>Ewanrigg</v>
      </c>
      <c r="C836" s="144">
        <f t="array" ref="C836">round((F836-average(I836,L836,O836,R836,U836))*X836+if($B836=$H836,0,iferror(average(vlookup({$H836,$K836,$N836,$Q836,$T836},$B:$D,column(B$1),0)),index(C:C,match($H836,$B:$B,)))),3)</f>
        <v>-330.86</v>
      </c>
      <c r="D836" s="144">
        <f t="array" ref="D836">round((G836-average(J836,M836,P836,S836,V836))*Y836+if($B836=$H836,0,iferror(average(vlookup({$H836,$K836,$N836,$Q836,$T836},$B:$D,column(C$1),0)),index(D:D,match($H836,$B:$B,)))),3)</f>
        <v>287.4</v>
      </c>
      <c r="E836" s="145">
        <v>2764.0</v>
      </c>
      <c r="F836" s="146">
        <v>479.621</v>
      </c>
      <c r="G836" s="146">
        <v>224.693</v>
      </c>
      <c r="H836" s="147" t="s">
        <v>404</v>
      </c>
      <c r="I836" s="146">
        <v>688.449</v>
      </c>
      <c r="J836" s="146">
        <v>406.09</v>
      </c>
      <c r="K836" s="148"/>
      <c r="L836" s="149"/>
      <c r="M836" s="149"/>
      <c r="N836" s="148"/>
      <c r="O836" s="149"/>
      <c r="P836" s="149"/>
      <c r="Q836" s="148"/>
      <c r="R836" s="149"/>
      <c r="S836" s="149"/>
      <c r="T836" s="148"/>
      <c r="U836" s="149"/>
      <c r="V836" s="149"/>
      <c r="W836" s="149"/>
      <c r="X836" s="150">
        <f t="shared" si="1"/>
        <v>1.584367573</v>
      </c>
      <c r="Y836" s="150">
        <f t="shared" si="2"/>
        <v>-1.584367573</v>
      </c>
    </row>
    <row r="837" ht="15.75" customHeight="1">
      <c r="A837" s="119">
        <v>836.0</v>
      </c>
      <c r="B837" s="143" t="str">
        <f t="array" ref="B837">index(Systems!$A:$E,match($A837,Systems!$A:$A,),match(B$1,Systems!$2:$2,))&amp;if(not(isblank(index(Systems!$A:$E,match($A837,Systems!$A:$A,),match(Systems!$C$2,Systems!$2:$2,))))," ["&amp;index(Systems!$A:$E,match($A837,Systems!$A:$A,),match(Systems!$C$2,Systems!$2:$2,))&amp;"]",)</f>
        <v>Exedor</v>
      </c>
      <c r="C837" s="144">
        <f t="array" ref="C837">round((F837-average(I837,L837,O837,R837,U837))*X837+if($B837=$H837,0,iferror(average(vlookup({$H837,$K837,$N837,$Q837,$T837},$B:$D,column(B$1),0)),index(C:C,match($H837,$B:$B,)))),3)</f>
        <v>-13.198</v>
      </c>
      <c r="D837" s="144">
        <f t="array" ref="D837">round((G837-average(J837,M837,P837,S837,V837))*Y837+if($B837=$H837,0,iferror(average(vlookup({$H837,$K837,$N837,$Q837,$T837},$B:$D,column(C$1),0)),index(D:D,match($H837,$B:$B,)))),3)</f>
        <v>-207.89</v>
      </c>
      <c r="E837" s="145">
        <v>2764.0</v>
      </c>
      <c r="F837" s="146">
        <v>680.119</v>
      </c>
      <c r="G837" s="146">
        <v>537.303</v>
      </c>
      <c r="H837" s="147" t="s">
        <v>404</v>
      </c>
      <c r="I837" s="146">
        <v>688.449</v>
      </c>
      <c r="J837" s="146">
        <v>406.09</v>
      </c>
      <c r="K837" s="148"/>
      <c r="L837" s="149"/>
      <c r="M837" s="149"/>
      <c r="N837" s="148"/>
      <c r="O837" s="149"/>
      <c r="P837" s="149"/>
      <c r="Q837" s="148"/>
      <c r="R837" s="149"/>
      <c r="S837" s="149"/>
      <c r="T837" s="148"/>
      <c r="U837" s="149"/>
      <c r="V837" s="149"/>
      <c r="W837" s="149"/>
      <c r="X837" s="150">
        <f t="shared" si="1"/>
        <v>1.584367573</v>
      </c>
      <c r="Y837" s="150">
        <f t="shared" si="2"/>
        <v>-1.584367573</v>
      </c>
    </row>
    <row r="838" ht="15.75" customHeight="1">
      <c r="A838" s="119">
        <v>837.0</v>
      </c>
      <c r="B838" s="143" t="str">
        <f t="array" ref="B838">index(Systems!$A:$E,match($A838,Systems!$A:$A,),match(B$1,Systems!$2:$2,))&amp;if(not(isblank(index(Systems!$A:$E,match($A838,Systems!$A:$A,),match(Systems!$C$2,Systems!$2:$2,))))," ["&amp;index(Systems!$A:$E,match($A838,Systems!$A:$A,),match(Systems!$C$2,Systems!$2:$2,))&amp;"]",)</f>
        <v>Exeter</v>
      </c>
      <c r="C838" s="144">
        <f t="array" ref="C838">round((F838-average(I838,L838,O838,R838,U838))*X838+if($B838=$H838,0,iferror(average(vlookup({$H838,$K838,$N838,$Q838,$T838},$B:$D,column(B$1),0)),index(C:C,match($H838,$B:$B,)))),3)</f>
        <v>188.432</v>
      </c>
      <c r="D838" s="144">
        <f t="array" ref="D838">round((G838-average(J838,M838,P838,S838,V838))*Y838+if($B838=$H838,0,iferror(average(vlookup({$H838,$K838,$N838,$Q838,$T838},$B:$D,column(C$1),0)),index(D:D,match($H838,$B:$B,)))),3)</f>
        <v>-8.057</v>
      </c>
      <c r="E838" s="145">
        <v>2764.0</v>
      </c>
      <c r="F838" s="146">
        <v>807.381</v>
      </c>
      <c r="G838" s="146">
        <v>411.175</v>
      </c>
      <c r="H838" s="147" t="s">
        <v>404</v>
      </c>
      <c r="I838" s="146">
        <v>688.449</v>
      </c>
      <c r="J838" s="146">
        <v>406.09</v>
      </c>
      <c r="K838" s="148"/>
      <c r="L838" s="149"/>
      <c r="M838" s="149"/>
      <c r="N838" s="148"/>
      <c r="O838" s="149"/>
      <c r="P838" s="149"/>
      <c r="Q838" s="148"/>
      <c r="R838" s="149"/>
      <c r="S838" s="149"/>
      <c r="T838" s="148"/>
      <c r="U838" s="149"/>
      <c r="V838" s="149"/>
      <c r="W838" s="149"/>
      <c r="X838" s="150">
        <f t="shared" si="1"/>
        <v>1.584367573</v>
      </c>
      <c r="Y838" s="150">
        <f t="shared" si="2"/>
        <v>-1.584367573</v>
      </c>
    </row>
    <row r="839" ht="15.75" customHeight="1">
      <c r="A839" s="119">
        <v>838.0</v>
      </c>
      <c r="B839" s="143" t="str">
        <f t="array" ref="B839">index(Systems!$A:$E,match($A839,Systems!$A:$A,),match(B$1,Systems!$2:$2,))&amp;if(not(isblank(index(Systems!$A:$E,match($A839,Systems!$A:$A,),match(Systems!$C$2,Systems!$2:$2,))))," ["&amp;index(Systems!$A:$E,match($A839,Systems!$A:$A,),match(Systems!$C$2,Systems!$2:$2,))&amp;"]",)</f>
        <v>Fadiffolu</v>
      </c>
      <c r="C839" s="144">
        <f t="array" ref="C839">round((F839-average(I839,L839,O839,R839,U839))*X839+if($B839=$H839,0,iferror(average(vlookup({$H839,$K839,$N839,$Q839,$T839},$B:$D,column(B$1),0)),index(C:C,match($H839,$B:$B,)))),3)</f>
        <v>-243.532</v>
      </c>
      <c r="D839" s="144">
        <f t="array" ref="D839">round((G839-average(J839,M839,P839,S839,V839))*Y839+if($B839=$H839,0,iferror(average(vlookup({$H839,$K839,$N839,$Q839,$T839},$B:$D,column(C$1),0)),index(D:D,match($H839,$B:$B,)))),3)</f>
        <v>-242.779</v>
      </c>
      <c r="E839" s="145">
        <v>2764.0</v>
      </c>
      <c r="F839" s="146">
        <v>534.74</v>
      </c>
      <c r="G839" s="146">
        <v>559.324</v>
      </c>
      <c r="H839" s="147" t="s">
        <v>404</v>
      </c>
      <c r="I839" s="146">
        <v>688.449</v>
      </c>
      <c r="J839" s="146">
        <v>406.09</v>
      </c>
      <c r="K839" s="148"/>
      <c r="L839" s="149"/>
      <c r="M839" s="149"/>
      <c r="N839" s="148"/>
      <c r="O839" s="149"/>
      <c r="P839" s="149"/>
      <c r="Q839" s="148"/>
      <c r="R839" s="149"/>
      <c r="S839" s="149"/>
      <c r="T839" s="148"/>
      <c r="U839" s="149"/>
      <c r="V839" s="149"/>
      <c r="W839" s="149"/>
      <c r="X839" s="150">
        <f t="shared" si="1"/>
        <v>1.584367573</v>
      </c>
      <c r="Y839" s="150">
        <f t="shared" si="2"/>
        <v>-1.584367573</v>
      </c>
    </row>
    <row r="840" ht="15.75" customHeight="1">
      <c r="A840" s="119">
        <v>839.0</v>
      </c>
      <c r="B840" s="143" t="str">
        <f t="array" ref="B840">index(Systems!$A:$E,match($A840,Systems!$A:$A,),match(B$1,Systems!$2:$2,))&amp;if(not(isblank(index(Systems!$A:$E,match($A840,Systems!$A:$A,),match(Systems!$C$2,Systems!$2:$2,))))," ["&amp;index(Systems!$A:$E,match($A840,Systems!$A:$A,),match(Systems!$C$2,Systems!$2:$2,))&amp;"]",)</f>
        <v>Fagerholm</v>
      </c>
      <c r="C840" s="144">
        <f t="array" ref="C840">round((F840-average(I840,L840,O840,R840,U840))*X840+if($B840=$H840,0,iferror(average(vlookup({$H840,$K840,$N840,$Q840,$T840},$B:$D,column(B$1),0)),index(C:C,match($H840,$B:$B,)))),3)</f>
        <v>-81.951</v>
      </c>
      <c r="D840" s="144">
        <f t="array" ref="D840">round((G840-average(J840,M840,P840,S840,V840))*Y840+if($B840=$H840,0,iferror(average(vlookup({$H840,$K840,$N840,$Q840,$T840},$B:$D,column(C$1),0)),index(D:D,match($H840,$B:$B,)))),3)</f>
        <v>-363.004</v>
      </c>
      <c r="E840" s="145">
        <v>2764.0</v>
      </c>
      <c r="F840" s="146">
        <v>636.724</v>
      </c>
      <c r="G840" s="146">
        <v>635.206</v>
      </c>
      <c r="H840" s="147" t="s">
        <v>404</v>
      </c>
      <c r="I840" s="146">
        <v>688.449</v>
      </c>
      <c r="J840" s="146">
        <v>406.09</v>
      </c>
      <c r="K840" s="148"/>
      <c r="L840" s="149"/>
      <c r="M840" s="149"/>
      <c r="N840" s="148"/>
      <c r="O840" s="149"/>
      <c r="P840" s="149"/>
      <c r="Q840" s="148"/>
      <c r="R840" s="149"/>
      <c r="S840" s="149"/>
      <c r="T840" s="148"/>
      <c r="U840" s="149"/>
      <c r="V840" s="149"/>
      <c r="W840" s="149"/>
      <c r="X840" s="150">
        <f t="shared" si="1"/>
        <v>1.584367573</v>
      </c>
      <c r="Y840" s="150">
        <f t="shared" si="2"/>
        <v>-1.584367573</v>
      </c>
    </row>
    <row r="841" ht="15.75" customHeight="1">
      <c r="A841" s="119">
        <v>840.0</v>
      </c>
      <c r="B841" s="143" t="str">
        <f t="array" ref="B841">index(Systems!$A:$E,match($A841,Systems!$A:$A,),match(B$1,Systems!$2:$2,))&amp;if(not(isblank(index(Systems!$A:$E,match($A841,Systems!$A:$A,),match(Systems!$C$2,Systems!$2:$2,))))," ["&amp;index(Systems!$A:$E,match($A841,Systems!$A:$A,),match(Systems!$C$2,Systems!$2:$2,))&amp;"]",)</f>
        <v>Fairfax</v>
      </c>
      <c r="C841" s="144">
        <f t="array" ref="C841">round((F841-average(I841,L841,O841,R841,U841))*X841+if($B841=$H841,0,iferror(average(vlookup({$H841,$K841,$N841,$Q841,$T841},$B:$D,column(B$1),0)),index(C:C,match($H841,$B:$B,)))),3)</f>
        <v>353.336</v>
      </c>
      <c r="D841" s="144">
        <f t="array" ref="D841">round((G841-average(J841,M841,P841,S841,V841))*Y841+if($B841=$H841,0,iferror(average(vlookup({$H841,$K841,$N841,$Q841,$T841},$B:$D,column(C$1),0)),index(D:D,match($H841,$B:$B,)))),3)</f>
        <v>31.21</v>
      </c>
      <c r="E841" s="145">
        <v>2764.0</v>
      </c>
      <c r="F841" s="146">
        <v>911.463</v>
      </c>
      <c r="G841" s="146">
        <v>386.391</v>
      </c>
      <c r="H841" s="147" t="s">
        <v>404</v>
      </c>
      <c r="I841" s="146">
        <v>688.449</v>
      </c>
      <c r="J841" s="146">
        <v>406.09</v>
      </c>
      <c r="K841" s="148"/>
      <c r="L841" s="149"/>
      <c r="M841" s="149"/>
      <c r="N841" s="148"/>
      <c r="O841" s="149"/>
      <c r="P841" s="149"/>
      <c r="Q841" s="148"/>
      <c r="R841" s="149"/>
      <c r="S841" s="149"/>
      <c r="T841" s="148"/>
      <c r="U841" s="149"/>
      <c r="V841" s="149"/>
      <c r="W841" s="149"/>
      <c r="X841" s="150">
        <f t="shared" si="1"/>
        <v>1.584367573</v>
      </c>
      <c r="Y841" s="150">
        <f t="shared" si="2"/>
        <v>-1.584367573</v>
      </c>
    </row>
    <row r="842" ht="15.75" customHeight="1">
      <c r="A842" s="119">
        <v>841.0</v>
      </c>
      <c r="B842" s="143" t="str">
        <f t="array" ref="B842">index(Systems!$A:$E,match($A842,Systems!$A:$A,),match(B$1,Systems!$2:$2,))&amp;if(not(isblank(index(Systems!$A:$E,match($A842,Systems!$A:$A,),match(Systems!$C$2,Systems!$2:$2,))))," ["&amp;index(Systems!$A:$E,match($A842,Systems!$A:$A,),match(Systems!$C$2,Systems!$2:$2,))&amp;"]",)</f>
        <v>Fairfield</v>
      </c>
      <c r="C842" s="144">
        <f t="array" ref="C842">round((F842-average(I842,L842,O842,R842,U842))*X842+if($B842=$H842,0,iferror(average(vlookup({$H842,$K842,$N842,$Q842,$T842},$B:$D,column(B$1),0)),index(C:C,match($H842,$B:$B,)))),3)</f>
        <v>288.959</v>
      </c>
      <c r="D842" s="144">
        <f t="array" ref="D842">round((G842-average(J842,M842,P842,S842,V842))*Y842+if($B842=$H842,0,iferror(average(vlookup({$H842,$K842,$N842,$Q842,$T842},$B:$D,column(C$1),0)),index(D:D,match($H842,$B:$B,)))),3)</f>
        <v>45.703</v>
      </c>
      <c r="E842" s="145">
        <v>2764.0</v>
      </c>
      <c r="F842" s="146">
        <v>870.83</v>
      </c>
      <c r="G842" s="146">
        <v>377.244</v>
      </c>
      <c r="H842" s="147" t="s">
        <v>404</v>
      </c>
      <c r="I842" s="146">
        <v>688.449</v>
      </c>
      <c r="J842" s="146">
        <v>406.09</v>
      </c>
      <c r="K842" s="148"/>
      <c r="L842" s="149"/>
      <c r="M842" s="149"/>
      <c r="N842" s="148"/>
      <c r="O842" s="149"/>
      <c r="P842" s="149"/>
      <c r="Q842" s="148"/>
      <c r="R842" s="149"/>
      <c r="S842" s="149"/>
      <c r="T842" s="148"/>
      <c r="U842" s="149"/>
      <c r="V842" s="149"/>
      <c r="W842" s="149"/>
      <c r="X842" s="150">
        <f t="shared" si="1"/>
        <v>1.584367573</v>
      </c>
      <c r="Y842" s="150">
        <f t="shared" si="2"/>
        <v>-1.584367573</v>
      </c>
    </row>
    <row r="843" ht="15.75" customHeight="1">
      <c r="A843" s="119">
        <v>842.0</v>
      </c>
      <c r="B843" s="143" t="str">
        <f t="array" ref="B843">index(Systems!$A:$E,match($A843,Systems!$A:$A,),match(B$1,Systems!$2:$2,))&amp;if(not(isblank(index(Systems!$A:$E,match($A843,Systems!$A:$A,),match(Systems!$C$2,Systems!$2:$2,))))," ["&amp;index(Systems!$A:$E,match($A843,Systems!$A:$A,),match(Systems!$C$2,Systems!$2:$2,))&amp;"]",)</f>
        <v>Faleolo</v>
      </c>
      <c r="C843" s="144">
        <f t="array" ref="C843">round((F843-average(I843,L843,O843,R843,U843))*X843+if($B843=$H843,0,iferror(average(vlookup({$H843,$K843,$N843,$Q843,$T843},$B:$D,column(B$1),0)),index(C:C,match($H843,$B:$B,)))),3)</f>
        <v>-188.224</v>
      </c>
      <c r="D843" s="144">
        <f t="array" ref="D843">round((G843-average(J843,M843,P843,S843,V843))*Y843+if($B843=$H843,0,iferror(average(vlookup({$H843,$K843,$N843,$Q843,$T843},$B:$D,column(C$1),0)),index(D:D,match($H843,$B:$B,)))),3)</f>
        <v>-200.359</v>
      </c>
      <c r="E843" s="145">
        <v>2764.0</v>
      </c>
      <c r="F843" s="146">
        <v>569.648</v>
      </c>
      <c r="G843" s="146">
        <v>532.55</v>
      </c>
      <c r="H843" s="147" t="s">
        <v>404</v>
      </c>
      <c r="I843" s="146">
        <v>688.449</v>
      </c>
      <c r="J843" s="146">
        <v>406.09</v>
      </c>
      <c r="K843" s="148"/>
      <c r="L843" s="149"/>
      <c r="M843" s="149"/>
      <c r="N843" s="148"/>
      <c r="O843" s="149"/>
      <c r="P843" s="149"/>
      <c r="Q843" s="148"/>
      <c r="R843" s="149"/>
      <c r="S843" s="149"/>
      <c r="T843" s="148"/>
      <c r="U843" s="149"/>
      <c r="V843" s="149"/>
      <c r="W843" s="149"/>
      <c r="X843" s="150">
        <f t="shared" si="1"/>
        <v>1.584367573</v>
      </c>
      <c r="Y843" s="150">
        <f t="shared" si="2"/>
        <v>-1.584367573</v>
      </c>
    </row>
    <row r="844" ht="15.75" customHeight="1">
      <c r="A844" s="119">
        <v>843.0</v>
      </c>
      <c r="B844" s="143" t="str">
        <f t="array" ref="B844">index(Systems!$A:$E,match($A844,Systems!$A:$A,),match(B$1,Systems!$2:$2,))&amp;if(not(isblank(index(Systems!$A:$E,match($A844,Systems!$A:$A,),match(Systems!$C$2,Systems!$2:$2,))))," ["&amp;index(Systems!$A:$E,match($A844,Systems!$A:$A,),match(Systems!$C$2,Systems!$2:$2,))&amp;"]",)</f>
        <v>Fallen Stars</v>
      </c>
      <c r="C844" s="144">
        <f t="array" ref="C844">round((F844-average(I844,L844,O844,R844,U844))*X844+if($B844=$H844,0,iferror(average(vlookup({$H844,$K844,$N844,$Q844,$T844},$B:$D,column(B$1),0)),index(C:C,match($H844,$B:$B,)))),3)</f>
        <v>-479.141</v>
      </c>
      <c r="D844" s="144">
        <f t="array" ref="D844">round((G844-average(J844,M844,P844,S844,V844))*Y844+if($B844=$H844,0,iferror(average(vlookup({$H844,$K844,$N844,$Q844,$T844},$B:$D,column(C$1),0)),index(D:D,match($H844,$B:$B,)))),3)</f>
        <v>38.716</v>
      </c>
      <c r="E844" s="145">
        <v>2764.0</v>
      </c>
      <c r="F844" s="146">
        <v>386.031</v>
      </c>
      <c r="G844" s="146">
        <v>381.654</v>
      </c>
      <c r="H844" s="147" t="s">
        <v>404</v>
      </c>
      <c r="I844" s="146">
        <v>688.449</v>
      </c>
      <c r="J844" s="146">
        <v>406.09</v>
      </c>
      <c r="K844" s="148"/>
      <c r="L844" s="149"/>
      <c r="M844" s="149"/>
      <c r="N844" s="148"/>
      <c r="O844" s="149"/>
      <c r="P844" s="149"/>
      <c r="Q844" s="148"/>
      <c r="R844" s="149"/>
      <c r="S844" s="149"/>
      <c r="T844" s="148"/>
      <c r="U844" s="149"/>
      <c r="V844" s="149"/>
      <c r="W844" s="149"/>
      <c r="X844" s="150">
        <f t="shared" si="1"/>
        <v>1.584367573</v>
      </c>
      <c r="Y844" s="150">
        <f t="shared" si="2"/>
        <v>-1.584367573</v>
      </c>
    </row>
    <row r="845" ht="15.75" customHeight="1">
      <c r="A845" s="119">
        <v>844.0</v>
      </c>
      <c r="B845" s="143" t="str">
        <f t="array" ref="B845">index(Systems!$A:$E,match($A845,Systems!$A:$A,),match(B$1,Systems!$2:$2,))&amp;if(not(isblank(index(Systems!$A:$E,match($A845,Systems!$A:$A,),match(Systems!$C$2,Systems!$2:$2,))))," ["&amp;index(Systems!$A:$E,match($A845,Systems!$A:$A,),match(Systems!$C$2,Systems!$2:$2,))&amp;"]",)</f>
        <v>Fallon [Fallon II]</v>
      </c>
      <c r="C845" s="144">
        <f t="array" ref="C845">round((F845-average(I845,L845,O845,R845,U845))*X845+if($B845=$H845,0,iferror(average(vlookup({$H845,$K845,$N845,$Q845,$T845},$B:$D,column(B$1),0)),index(C:C,match($H845,$B:$B,)))),3)</f>
        <v>367.83</v>
      </c>
      <c r="D845" s="144">
        <f t="array" ref="D845">round((G845-average(J845,M845,P845,S845,V845))*Y845+if($B845=$H845,0,iferror(average(vlookup({$H845,$K845,$N845,$Q845,$T845},$B:$D,column(C$1),0)),index(D:D,match($H845,$B:$B,)))),3)</f>
        <v>48.548</v>
      </c>
      <c r="E845" s="145">
        <v>2764.0</v>
      </c>
      <c r="F845" s="146">
        <v>920.611</v>
      </c>
      <c r="G845" s="146">
        <v>375.448</v>
      </c>
      <c r="H845" s="147" t="s">
        <v>404</v>
      </c>
      <c r="I845" s="146">
        <v>688.449</v>
      </c>
      <c r="J845" s="146">
        <v>406.09</v>
      </c>
      <c r="K845" s="148"/>
      <c r="L845" s="149"/>
      <c r="M845" s="149"/>
      <c r="N845" s="148"/>
      <c r="O845" s="149"/>
      <c r="P845" s="149"/>
      <c r="Q845" s="148"/>
      <c r="R845" s="149"/>
      <c r="S845" s="149"/>
      <c r="T845" s="148"/>
      <c r="U845" s="149"/>
      <c r="V845" s="149"/>
      <c r="W845" s="149"/>
      <c r="X845" s="150">
        <f t="shared" si="1"/>
        <v>1.584367573</v>
      </c>
      <c r="Y845" s="150">
        <f t="shared" si="2"/>
        <v>-1.584367573</v>
      </c>
    </row>
    <row r="846" ht="15.75" customHeight="1">
      <c r="A846" s="119">
        <v>845.0</v>
      </c>
      <c r="B846" s="143" t="str">
        <f t="array" ref="B846">index(Systems!$A:$E,match($A846,Systems!$A:$A,),match(B$1,Systems!$2:$2,))&amp;if(not(isblank(index(Systems!$A:$E,match($A846,Systems!$A:$A,),match(Systems!$C$2,Systems!$2:$2,))))," ["&amp;index(Systems!$A:$E,match($A846,Systems!$A:$A,),match(Systems!$C$2,Systems!$2:$2,))&amp;"]",)</f>
        <v>Fallry</v>
      </c>
      <c r="C846" s="144">
        <f t="array" ref="C846">round((F846-average(I846,L846,O846,R846,U846))*X846+if($B846=$H846,0,iferror(average(vlookup({$H846,$K846,$N846,$Q846,$T846},$B:$D,column(B$1),0)),index(C:C,match($H846,$B:$B,)))),3)</f>
        <v>587.889</v>
      </c>
      <c r="D846" s="144">
        <f t="array" ref="D846">round((G846-average(J846,M846,P846,S846,V846))*Y846+if($B846=$H846,0,iferror(average(vlookup({$H846,$K846,$N846,$Q846,$T846},$B:$D,column(C$1),0)),index(D:D,match($H846,$B:$B,)))),3)</f>
        <v>290.107</v>
      </c>
      <c r="E846" s="145">
        <v>2764.0</v>
      </c>
      <c r="F846" s="146">
        <v>1059.505</v>
      </c>
      <c r="G846" s="146">
        <v>222.984</v>
      </c>
      <c r="H846" s="147" t="s">
        <v>404</v>
      </c>
      <c r="I846" s="146">
        <v>688.449</v>
      </c>
      <c r="J846" s="146">
        <v>406.09</v>
      </c>
      <c r="K846" s="148"/>
      <c r="L846" s="149"/>
      <c r="M846" s="149"/>
      <c r="N846" s="148"/>
      <c r="O846" s="149"/>
      <c r="P846" s="149"/>
      <c r="Q846" s="148"/>
      <c r="R846" s="149"/>
      <c r="S846" s="149"/>
      <c r="T846" s="148"/>
      <c r="U846" s="149"/>
      <c r="V846" s="149"/>
      <c r="W846" s="149"/>
      <c r="X846" s="150">
        <f t="shared" si="1"/>
        <v>1.584367573</v>
      </c>
      <c r="Y846" s="150">
        <f t="shared" si="2"/>
        <v>-1.584367573</v>
      </c>
    </row>
    <row r="847" ht="15.75" customHeight="1">
      <c r="A847" s="119">
        <v>846.0</v>
      </c>
      <c r="B847" s="143" t="str">
        <f t="array" ref="B847">index(Systems!$A:$E,match($A847,Systems!$A:$A,),match(B$1,Systems!$2:$2,))&amp;if(not(isblank(index(Systems!$A:$E,match($A847,Systems!$A:$A,),match(Systems!$C$2,Systems!$2:$2,))))," ["&amp;index(Systems!$A:$E,match($A847,Systems!$A:$A,),match(Systems!$C$2,Systems!$2:$2,))&amp;"]",)</f>
        <v>False Dawn</v>
      </c>
      <c r="C847" s="144">
        <f t="array" ref="C847">round((F847-average(I847,L847,O847,R847,U847))*X847+if($B847=$H847,0,iferror(average(vlookup({$H847,$K847,$N847,$Q847,$T847},$B:$D,column(B$1),0)),index(C:C,match($H847,$B:$B,)))),3)</f>
        <v>632.695</v>
      </c>
      <c r="D847" s="144">
        <f t="array" ref="D847">round((G847-average(J847,M847,P847,S847,V847))*Y847+if($B847=$H847,0,iferror(average(vlookup({$H847,$K847,$N847,$Q847,$T847},$B:$D,column(C$1),0)),index(D:D,match($H847,$B:$B,)))),3)</f>
        <v>288.309</v>
      </c>
      <c r="E847" s="145">
        <v>2764.0</v>
      </c>
      <c r="F847" s="146">
        <v>1087.785</v>
      </c>
      <c r="G847" s="146">
        <v>224.119</v>
      </c>
      <c r="H847" s="147" t="s">
        <v>404</v>
      </c>
      <c r="I847" s="146">
        <v>688.449</v>
      </c>
      <c r="J847" s="146">
        <v>406.09</v>
      </c>
      <c r="K847" s="148"/>
      <c r="L847" s="149"/>
      <c r="M847" s="149"/>
      <c r="N847" s="148"/>
      <c r="O847" s="149"/>
      <c r="P847" s="149"/>
      <c r="Q847" s="148"/>
      <c r="R847" s="149"/>
      <c r="S847" s="149"/>
      <c r="T847" s="148"/>
      <c r="U847" s="149"/>
      <c r="V847" s="149"/>
      <c r="W847" s="149"/>
      <c r="X847" s="150">
        <f t="shared" si="1"/>
        <v>1.584367573</v>
      </c>
      <c r="Y847" s="150">
        <f t="shared" si="2"/>
        <v>-1.584367573</v>
      </c>
    </row>
    <row r="848" ht="15.75" customHeight="1">
      <c r="A848" s="119">
        <v>847.0</v>
      </c>
      <c r="B848" s="143" t="str">
        <f t="array" ref="B848">index(Systems!$A:$E,match($A848,Systems!$A:$A,),match(B$1,Systems!$2:$2,))&amp;if(not(isblank(index(Systems!$A:$E,match($A848,Systems!$A:$A,),match(Systems!$C$2,Systems!$2:$2,))))," ["&amp;index(Systems!$A:$E,match($A848,Systems!$A:$A,),match(Systems!$C$2,Systems!$2:$2,))&amp;"]",)</f>
        <v>Falsterbo [DC]</v>
      </c>
      <c r="C848" s="144">
        <f t="array" ref="C848">round((F848-average(I848,L848,O848,R848,U848))*X848+if($B848=$H848,0,iferror(average(vlookup({$H848,$K848,$N848,$Q848,$T848},$B:$D,column(B$1),0)),index(C:C,match($H848,$B:$B,)))),3)</f>
        <v>170.86</v>
      </c>
      <c r="D848" s="144">
        <f t="array" ref="D848">round((G848-average(J848,M848,P848,S848,V848))*Y848+if($B848=$H848,0,iferror(average(vlookup({$H848,$K848,$N848,$Q848,$T848},$B:$D,column(C$1),0)),index(D:D,match($H848,$B:$B,)))),3)</f>
        <v>147.555</v>
      </c>
      <c r="E848" s="145">
        <v>2764.0</v>
      </c>
      <c r="F848" s="146">
        <v>796.29</v>
      </c>
      <c r="G848" s="146">
        <v>312.958</v>
      </c>
      <c r="H848" s="147" t="s">
        <v>404</v>
      </c>
      <c r="I848" s="146">
        <v>688.449</v>
      </c>
      <c r="J848" s="146">
        <v>406.09</v>
      </c>
      <c r="K848" s="148"/>
      <c r="L848" s="149"/>
      <c r="M848" s="149"/>
      <c r="N848" s="148"/>
      <c r="O848" s="149"/>
      <c r="P848" s="149"/>
      <c r="Q848" s="148"/>
      <c r="R848" s="149"/>
      <c r="S848" s="149"/>
      <c r="T848" s="148"/>
      <c r="U848" s="149"/>
      <c r="V848" s="149"/>
      <c r="W848" s="149"/>
      <c r="X848" s="150">
        <f t="shared" si="1"/>
        <v>1.584367573</v>
      </c>
      <c r="Y848" s="150">
        <f t="shared" si="2"/>
        <v>-1.584367573</v>
      </c>
    </row>
    <row r="849" ht="15.75" customHeight="1">
      <c r="A849" s="119">
        <v>848.0</v>
      </c>
      <c r="B849" s="143" t="str">
        <f t="array" ref="B849">index(Systems!$A:$E,match($A849,Systems!$A:$A,),match(B$1,Systems!$2:$2,))&amp;if(not(isblank(index(Systems!$A:$E,match($A849,Systems!$A:$A,),match(Systems!$C$2,Systems!$2:$2,))))," ["&amp;index(Systems!$A:$E,match($A849,Systems!$A:$A,),match(Systems!$C$2,Systems!$2:$2,))&amp;"]",)</f>
        <v>Famdo</v>
      </c>
      <c r="C849" s="144">
        <f t="array" ref="C849">round((F849-average(I849,L849,O849,R849,U849))*X849+if($B849=$H849,0,iferror(average(vlookup({$H849,$K849,$N849,$Q849,$T849},$B:$D,column(B$1),0)),index(C:C,match($H849,$B:$B,)))),3)</f>
        <v>469.55</v>
      </c>
      <c r="D849" s="144">
        <f t="array" ref="D849">round((G849-average(J849,M849,P849,S849,V849))*Y849+if($B849=$H849,0,iferror(average(vlookup({$H849,$K849,$N849,$Q849,$T849},$B:$D,column(C$1),0)),index(D:D,match($H849,$B:$B,)))),3)</f>
        <v>-369.433</v>
      </c>
      <c r="E849" s="145">
        <v>2764.0</v>
      </c>
      <c r="F849" s="146">
        <v>984.813</v>
      </c>
      <c r="G849" s="146">
        <v>639.264</v>
      </c>
      <c r="H849" s="147" t="s">
        <v>404</v>
      </c>
      <c r="I849" s="146">
        <v>688.449</v>
      </c>
      <c r="J849" s="146">
        <v>406.09</v>
      </c>
      <c r="K849" s="148"/>
      <c r="L849" s="149"/>
      <c r="M849" s="149"/>
      <c r="N849" s="148"/>
      <c r="O849" s="149"/>
      <c r="P849" s="149"/>
      <c r="Q849" s="148"/>
      <c r="R849" s="149"/>
      <c r="S849" s="149"/>
      <c r="T849" s="148"/>
      <c r="U849" s="149"/>
      <c r="V849" s="149"/>
      <c r="W849" s="149"/>
      <c r="X849" s="150">
        <f t="shared" si="1"/>
        <v>1.584367573</v>
      </c>
      <c r="Y849" s="150">
        <f t="shared" si="2"/>
        <v>-1.584367573</v>
      </c>
    </row>
    <row r="850" ht="15.75" customHeight="1">
      <c r="A850" s="119">
        <v>849.0</v>
      </c>
      <c r="B850" s="143" t="str">
        <f t="array" ref="B850">index(Systems!$A:$E,match($A850,Systems!$A:$A,),match(B$1,Systems!$2:$2,))&amp;if(not(isblank(index(Systems!$A:$E,match($A850,Systems!$A:$A,),match(Systems!$C$2,Systems!$2:$2,))))," ["&amp;index(Systems!$A:$E,match($A850,Systems!$A:$A,),match(Systems!$C$2,Systems!$2:$2,))&amp;"]",)</f>
        <v>Fanardir</v>
      </c>
      <c r="C850" s="144">
        <f t="array" ref="C850">round((F850-average(I850,L850,O850,R850,U850))*X850+if($B850=$H850,0,iferror(average(vlookup({$H850,$K850,$N850,$Q850,$T850},$B:$D,column(B$1),0)),index(C:C,match($H850,$B:$B,)))),3)</f>
        <v>-118.034</v>
      </c>
      <c r="D850" s="144">
        <f t="array" ref="D850">round((G850-average(J850,M850,P850,S850,V850))*Y850+if($B850=$H850,0,iferror(average(vlookup({$H850,$K850,$N850,$Q850,$T850},$B:$D,column(C$1),0)),index(D:D,match($H850,$B:$B,)))),3)</f>
        <v>-398.676</v>
      </c>
      <c r="E850" s="145">
        <v>2764.0</v>
      </c>
      <c r="F850" s="146">
        <v>613.95</v>
      </c>
      <c r="G850" s="146">
        <v>657.721</v>
      </c>
      <c r="H850" s="147" t="s">
        <v>404</v>
      </c>
      <c r="I850" s="146">
        <v>688.449</v>
      </c>
      <c r="J850" s="146">
        <v>406.09</v>
      </c>
      <c r="K850" s="148"/>
      <c r="L850" s="149"/>
      <c r="M850" s="149"/>
      <c r="N850" s="148"/>
      <c r="O850" s="149"/>
      <c r="P850" s="149"/>
      <c r="Q850" s="148"/>
      <c r="R850" s="149"/>
      <c r="S850" s="149"/>
      <c r="T850" s="148"/>
      <c r="U850" s="149"/>
      <c r="V850" s="149"/>
      <c r="W850" s="149"/>
      <c r="X850" s="150">
        <f t="shared" si="1"/>
        <v>1.584367573</v>
      </c>
      <c r="Y850" s="150">
        <f t="shared" si="2"/>
        <v>-1.584367573</v>
      </c>
    </row>
    <row r="851" ht="15.75" customHeight="1">
      <c r="A851" s="119">
        <v>850.0</v>
      </c>
      <c r="B851" s="143" t="str">
        <f t="array" ref="B851">index(Systems!$A:$E,match($A851,Systems!$A:$A,),match(B$1,Systems!$2:$2,))&amp;if(not(isblank(index(Systems!$A:$E,match($A851,Systems!$A:$A,),match(Systems!$C$2,Systems!$2:$2,))))," ["&amp;index(Systems!$A:$E,match($A851,Systems!$A:$A,),match(Systems!$C$2,Systems!$2:$2,))&amp;"]",)</f>
        <v>Far Reach</v>
      </c>
      <c r="C851" s="144">
        <f t="array" ref="C851">round((F851-average(I851,L851,O851,R851,U851))*X851+if($B851=$H851,0,iferror(average(vlookup({$H851,$K851,$N851,$Q851,$T851},$B:$D,column(B$1),0)),index(C:C,match($H851,$B:$B,)))),3)</f>
        <v>-216.873</v>
      </c>
      <c r="D851" s="144">
        <f t="array" ref="D851">round((G851-average(J851,M851,P851,S851,V851))*Y851+if($B851=$H851,0,iferror(average(vlookup({$H851,$K851,$N851,$Q851,$T851},$B:$D,column(C$1),0)),index(D:D,match($H851,$B:$B,)))),3)</f>
        <v>567.699</v>
      </c>
      <c r="E851" s="145">
        <v>2764.0</v>
      </c>
      <c r="F851" s="146">
        <v>551.566</v>
      </c>
      <c r="G851" s="146">
        <v>47.777</v>
      </c>
      <c r="H851" s="147" t="s">
        <v>404</v>
      </c>
      <c r="I851" s="146">
        <v>688.449</v>
      </c>
      <c r="J851" s="146">
        <v>406.09</v>
      </c>
      <c r="K851" s="148"/>
      <c r="L851" s="149"/>
      <c r="M851" s="149"/>
      <c r="N851" s="148"/>
      <c r="O851" s="149"/>
      <c r="P851" s="149"/>
      <c r="Q851" s="148"/>
      <c r="R851" s="149"/>
      <c r="S851" s="149"/>
      <c r="T851" s="148"/>
      <c r="U851" s="149"/>
      <c r="V851" s="149"/>
      <c r="W851" s="149"/>
      <c r="X851" s="150">
        <f t="shared" si="1"/>
        <v>1.584367573</v>
      </c>
      <c r="Y851" s="150">
        <f t="shared" si="2"/>
        <v>-1.584367573</v>
      </c>
    </row>
    <row r="852" ht="15.75" customHeight="1">
      <c r="A852" s="119">
        <v>851.0</v>
      </c>
      <c r="B852" s="143" t="str">
        <f t="array" ref="B852">index(Systems!$A:$E,match($A852,Systems!$A:$A,),match(B$1,Systems!$2:$2,))&amp;if(not(isblank(index(Systems!$A:$E,match($A852,Systems!$A:$A,),match(Systems!$C$2,Systems!$2:$2,))))," ["&amp;index(Systems!$A:$E,match($A852,Systems!$A:$A,),match(Systems!$C$2,Systems!$2:$2,))&amp;"]",)</f>
        <v>Farcry</v>
      </c>
      <c r="C852" s="144">
        <f t="array" ref="C852">round((F852-average(I852,L852,O852,R852,U852))*X852+if($B852=$H852,0,iferror(average(vlookup({$H852,$K852,$N852,$Q852,$T852},$B:$D,column(B$1),0)),index(C:C,match($H852,$B:$B,)))),3)</f>
        <v>-485.097</v>
      </c>
      <c r="D852" s="144">
        <f t="array" ref="D852">round((G852-average(J852,M852,P852,S852,V852))*Y852+if($B852=$H852,0,iferror(average(vlookup({$H852,$K852,$N852,$Q852,$T852},$B:$D,column(C$1),0)),index(D:D,match($H852,$B:$B,)))),3)</f>
        <v>248.963</v>
      </c>
      <c r="E852" s="145">
        <v>2764.0</v>
      </c>
      <c r="F852" s="146">
        <v>382.272</v>
      </c>
      <c r="G852" s="146">
        <v>248.953</v>
      </c>
      <c r="H852" s="147" t="s">
        <v>404</v>
      </c>
      <c r="I852" s="146">
        <v>688.449</v>
      </c>
      <c r="J852" s="146">
        <v>406.09</v>
      </c>
      <c r="K852" s="148"/>
      <c r="L852" s="149"/>
      <c r="M852" s="149"/>
      <c r="N852" s="148"/>
      <c r="O852" s="149"/>
      <c r="P852" s="149"/>
      <c r="Q852" s="148"/>
      <c r="R852" s="149"/>
      <c r="S852" s="149"/>
      <c r="T852" s="148"/>
      <c r="U852" s="149"/>
      <c r="V852" s="149"/>
      <c r="W852" s="149"/>
      <c r="X852" s="150">
        <f t="shared" si="1"/>
        <v>1.584367573</v>
      </c>
      <c r="Y852" s="150">
        <f t="shared" si="2"/>
        <v>-1.584367573</v>
      </c>
    </row>
    <row r="853" ht="15.75" customHeight="1">
      <c r="A853" s="119">
        <v>852.0</v>
      </c>
      <c r="B853" s="143" t="str">
        <f t="array" ref="B853">index(Systems!$A:$E,match($A853,Systems!$A:$A,),match(B$1,Systems!$2:$2,))&amp;if(not(isblank(index(Systems!$A:$E,match($A853,Systems!$A:$A,),match(Systems!$C$2,Systems!$2:$2,))))," ["&amp;index(Systems!$A:$E,match($A853,Systems!$A:$A,),match(Systems!$C$2,Systems!$2:$2,))&amp;"]",)</f>
        <v>Farnsworth</v>
      </c>
      <c r="C853" s="144">
        <f t="array" ref="C853">round((F853-average(I853,L853,O853,R853,U853))*X853+if($B853=$H853,0,iferror(average(vlookup({$H853,$K853,$N853,$Q853,$T853},$B:$D,column(B$1),0)),index(C:C,match($H853,$B:$B,)))),3)</f>
        <v>561.438</v>
      </c>
      <c r="D853" s="144">
        <f t="array" ref="D853">round((G853-average(J853,M853,P853,S853,V853))*Y853+if($B853=$H853,0,iferror(average(vlookup({$H853,$K853,$N853,$Q853,$T853},$B:$D,column(C$1),0)),index(D:D,match($H853,$B:$B,)))),3)</f>
        <v>31.491</v>
      </c>
      <c r="E853" s="145">
        <v>2764.0</v>
      </c>
      <c r="F853" s="146">
        <v>1042.81</v>
      </c>
      <c r="G853" s="146">
        <v>386.214</v>
      </c>
      <c r="H853" s="147" t="s">
        <v>404</v>
      </c>
      <c r="I853" s="146">
        <v>688.449</v>
      </c>
      <c r="J853" s="146">
        <v>406.09</v>
      </c>
      <c r="K853" s="148"/>
      <c r="L853" s="149"/>
      <c r="M853" s="149"/>
      <c r="N853" s="148"/>
      <c r="O853" s="149"/>
      <c r="P853" s="149"/>
      <c r="Q853" s="148"/>
      <c r="R853" s="149"/>
      <c r="S853" s="149"/>
      <c r="T853" s="148"/>
      <c r="U853" s="149"/>
      <c r="V853" s="149"/>
      <c r="W853" s="149"/>
      <c r="X853" s="150">
        <f t="shared" si="1"/>
        <v>1.584367573</v>
      </c>
      <c r="Y853" s="150">
        <f t="shared" si="2"/>
        <v>-1.584367573</v>
      </c>
    </row>
    <row r="854" ht="15.75" customHeight="1">
      <c r="A854" s="119">
        <v>853.0</v>
      </c>
      <c r="B854" s="143" t="str">
        <f t="array" ref="B854">index(Systems!$A:$E,match($A854,Systems!$A:$A,),match(B$1,Systems!$2:$2,))&amp;if(not(isblank(index(Systems!$A:$E,match($A854,Systems!$A:$A,),match(Systems!$C$2,Systems!$2:$2,))))," ["&amp;index(Systems!$A:$E,match($A854,Systems!$A:$A,),match(Systems!$C$2,Systems!$2:$2,))&amp;"]",)</f>
        <v>Farwell</v>
      </c>
      <c r="C854" s="144">
        <f t="array" ref="C854">round((F854-average(I854,L854,O854,R854,U854))*X854+if($B854=$H854,0,iferror(average(vlookup({$H854,$K854,$N854,$Q854,$T854},$B:$D,column(B$1),0)),index(C:C,match($H854,$B:$B,)))),3)</f>
        <v>140.619</v>
      </c>
      <c r="D854" s="144">
        <f t="array" ref="D854">round((G854-average(J854,M854,P854,S854,V854))*Y854+if($B854=$H854,0,iferror(average(vlookup({$H854,$K854,$N854,$Q854,$T854},$B:$D,column(C$1),0)),index(D:D,match($H854,$B:$B,)))),3)</f>
        <v>-79.668</v>
      </c>
      <c r="E854" s="145">
        <v>2764.0</v>
      </c>
      <c r="F854" s="146">
        <v>777.203</v>
      </c>
      <c r="G854" s="146">
        <v>456.374</v>
      </c>
      <c r="H854" s="147" t="s">
        <v>404</v>
      </c>
      <c r="I854" s="146">
        <v>688.449</v>
      </c>
      <c r="J854" s="146">
        <v>406.09</v>
      </c>
      <c r="K854" s="148"/>
      <c r="L854" s="149"/>
      <c r="M854" s="149"/>
      <c r="N854" s="148"/>
      <c r="O854" s="149"/>
      <c r="P854" s="149"/>
      <c r="Q854" s="148"/>
      <c r="R854" s="149"/>
      <c r="S854" s="149"/>
      <c r="T854" s="148"/>
      <c r="U854" s="149"/>
      <c r="V854" s="149"/>
      <c r="W854" s="149"/>
      <c r="X854" s="150">
        <f t="shared" si="1"/>
        <v>1.584367573</v>
      </c>
      <c r="Y854" s="150">
        <f t="shared" si="2"/>
        <v>-1.584367573</v>
      </c>
    </row>
    <row r="855" ht="15.75" customHeight="1">
      <c r="A855" s="119">
        <v>854.0</v>
      </c>
      <c r="B855" s="143" t="str">
        <f t="array" ref="B855">index(Systems!$A:$E,match($A855,Systems!$A:$A,),match(B$1,Systems!$2:$2,))&amp;if(not(isblank(index(Systems!$A:$E,match($A855,Systems!$A:$A,),match(Systems!$C$2,Systems!$2:$2,))))," ["&amp;index(Systems!$A:$E,match($A855,Systems!$A:$A,),match(Systems!$C$2,Systems!$2:$2,))&amp;"]",)</f>
        <v>Fathepur</v>
      </c>
      <c r="C855" s="144">
        <f t="array" ref="C855">round((F855-average(I855,L855,O855,R855,U855))*X855+if($B855=$H855,0,iferror(average(vlookup({$H855,$K855,$N855,$Q855,$T855},$B:$D,column(B$1),0)),index(C:C,match($H855,$B:$B,)))),3)</f>
        <v>246.783</v>
      </c>
      <c r="D855" s="144">
        <f t="array" ref="D855">round((G855-average(J855,M855,P855,S855,V855))*Y855+if($B855=$H855,0,iferror(average(vlookup({$H855,$K855,$N855,$Q855,$T855},$B:$D,column(C$1),0)),index(D:D,match($H855,$B:$B,)))),3)</f>
        <v>-259.757</v>
      </c>
      <c r="E855" s="145">
        <v>2764.0</v>
      </c>
      <c r="F855" s="146">
        <v>844.21</v>
      </c>
      <c r="G855" s="146">
        <v>570.04</v>
      </c>
      <c r="H855" s="147" t="s">
        <v>404</v>
      </c>
      <c r="I855" s="146">
        <v>688.449</v>
      </c>
      <c r="J855" s="146">
        <v>406.09</v>
      </c>
      <c r="K855" s="148"/>
      <c r="L855" s="149"/>
      <c r="M855" s="149"/>
      <c r="N855" s="148"/>
      <c r="O855" s="149"/>
      <c r="P855" s="149"/>
      <c r="Q855" s="148"/>
      <c r="R855" s="149"/>
      <c r="S855" s="149"/>
      <c r="T855" s="148"/>
      <c r="U855" s="149"/>
      <c r="V855" s="149"/>
      <c r="W855" s="149"/>
      <c r="X855" s="150">
        <f t="shared" si="1"/>
        <v>1.584367573</v>
      </c>
      <c r="Y855" s="150">
        <f t="shared" si="2"/>
        <v>-1.584367573</v>
      </c>
    </row>
    <row r="856" ht="15.75" customHeight="1">
      <c r="A856" s="119">
        <v>855.0</v>
      </c>
      <c r="B856" s="143" t="str">
        <f t="array" ref="B856">index(Systems!$A:$E,match($A856,Systems!$A:$A,),match(B$1,Systems!$2:$2,))&amp;if(not(isblank(index(Systems!$A:$E,match($A856,Systems!$A:$A,),match(Systems!$C$2,Systems!$2:$2,))))," ["&amp;index(Systems!$A:$E,match($A856,Systems!$A:$A,),match(Systems!$C$2,Systems!$2:$2,))&amp;"]",)</f>
        <v>Fatima</v>
      </c>
      <c r="C856" s="144">
        <f t="array" ref="C856">round((F856-average(I856,L856,O856,R856,U856))*X856+if($B856=$H856,0,iferror(average(vlookup({$H856,$K856,$N856,$Q856,$T856},$B:$D,column(B$1),0)),index(C:C,match($H856,$B:$B,)))),3)</f>
        <v>-31.294</v>
      </c>
      <c r="D856" s="144">
        <f t="array" ref="D856">round((G856-average(J856,M856,P856,S856,V856))*Y856+if($B856=$H856,0,iferror(average(vlookup({$H856,$K856,$N856,$Q856,$T856},$B:$D,column(C$1),0)),index(D:D,match($H856,$B:$B,)))),3)</f>
        <v>175.727</v>
      </c>
      <c r="E856" s="145">
        <v>2764.0</v>
      </c>
      <c r="F856" s="146">
        <v>668.697</v>
      </c>
      <c r="G856" s="146">
        <v>295.177</v>
      </c>
      <c r="H856" s="147" t="s">
        <v>404</v>
      </c>
      <c r="I856" s="146">
        <v>688.449</v>
      </c>
      <c r="J856" s="146">
        <v>406.09</v>
      </c>
      <c r="K856" s="148"/>
      <c r="L856" s="149"/>
      <c r="M856" s="149"/>
      <c r="N856" s="148"/>
      <c r="O856" s="149"/>
      <c r="P856" s="149"/>
      <c r="Q856" s="148"/>
      <c r="R856" s="149"/>
      <c r="S856" s="149"/>
      <c r="T856" s="148"/>
      <c r="U856" s="149"/>
      <c r="V856" s="149"/>
      <c r="W856" s="149"/>
      <c r="X856" s="150">
        <f t="shared" si="1"/>
        <v>1.584367573</v>
      </c>
      <c r="Y856" s="150">
        <f t="shared" si="2"/>
        <v>-1.584367573</v>
      </c>
    </row>
    <row r="857" ht="15.75" customHeight="1">
      <c r="A857" s="119">
        <v>856.0</v>
      </c>
      <c r="B857" s="143" t="str">
        <f t="array" ref="B857">index(Systems!$A:$E,match($A857,Systems!$A:$A,),match(B$1,Systems!$2:$2,))&amp;if(not(isblank(index(Systems!$A:$E,match($A857,Systems!$A:$A,),match(Systems!$C$2,Systems!$2:$2,))))," ["&amp;index(Systems!$A:$E,match($A857,Systems!$A:$A,),match(Systems!$C$2,Systems!$2:$2,))&amp;"]",)</f>
        <v>Fefferfer</v>
      </c>
      <c r="C857" s="144">
        <f t="array" ref="C857">round((F857-average(I857,L857,O857,R857,U857))*X857+if($B857=$H857,0,iferror(average(vlookup({$H857,$K857,$N857,$Q857,$T857},$B:$D,column(B$1),0)),index(C:C,match($H857,$B:$B,)))),3)</f>
        <v>17.144</v>
      </c>
      <c r="D857" s="144">
        <f t="array" ref="D857">round((G857-average(J857,M857,P857,S857,V857))*Y857+if($B857=$H857,0,iferror(average(vlookup({$H857,$K857,$N857,$Q857,$T857},$B:$D,column(C$1),0)),index(D:D,match($H857,$B:$B,)))),3)</f>
        <v>203.222</v>
      </c>
      <c r="E857" s="145">
        <v>2764.0</v>
      </c>
      <c r="F857" s="146">
        <v>699.27</v>
      </c>
      <c r="G857" s="146">
        <v>277.823</v>
      </c>
      <c r="H857" s="147" t="s">
        <v>404</v>
      </c>
      <c r="I857" s="146">
        <v>688.449</v>
      </c>
      <c r="J857" s="146">
        <v>406.09</v>
      </c>
      <c r="K857" s="148"/>
      <c r="L857" s="149"/>
      <c r="M857" s="149"/>
      <c r="N857" s="148"/>
      <c r="O857" s="149"/>
      <c r="P857" s="149"/>
      <c r="Q857" s="148"/>
      <c r="R857" s="149"/>
      <c r="S857" s="149"/>
      <c r="T857" s="148"/>
      <c r="U857" s="149"/>
      <c r="V857" s="149"/>
      <c r="W857" s="149"/>
      <c r="X857" s="150">
        <f t="shared" si="1"/>
        <v>1.584367573</v>
      </c>
      <c r="Y857" s="150">
        <f t="shared" si="2"/>
        <v>-1.584367573</v>
      </c>
    </row>
    <row r="858" ht="15.75" customHeight="1">
      <c r="A858" s="119">
        <v>857.0</v>
      </c>
      <c r="B858" s="143" t="str">
        <f t="array" ref="B858">index(Systems!$A:$E,match($A858,Systems!$A:$A,),match(B$1,Systems!$2:$2,))&amp;if(not(isblank(index(Systems!$A:$E,match($A858,Systems!$A:$A,),match(Systems!$C$2,Systems!$2:$2,))))," ["&amp;index(Systems!$A:$E,match($A858,Systems!$A:$A,),match(Systems!$C$2,Systems!$2:$2,))&amp;"]",)</f>
        <v>Feijo</v>
      </c>
      <c r="C858" s="144">
        <f t="array" ref="C858">round((F858-average(I858,L858,O858,R858,U858))*X858+if($B858=$H858,0,iferror(average(vlookup({$H858,$K858,$N858,$Q858,$T858},$B:$D,column(B$1),0)),index(C:C,match($H858,$B:$B,)))),3)</f>
        <v>691.063</v>
      </c>
      <c r="D858" s="144">
        <f t="array" ref="D858">round((G858-average(J858,M858,P858,S858,V858))*Y858+if($B858=$H858,0,iferror(average(vlookup({$H858,$K858,$N858,$Q858,$T858},$B:$D,column(C$1),0)),index(D:D,match($H858,$B:$B,)))),3)</f>
        <v>250.202</v>
      </c>
      <c r="E858" s="145">
        <v>2764.0</v>
      </c>
      <c r="F858" s="146">
        <v>1124.625</v>
      </c>
      <c r="G858" s="146">
        <v>248.171</v>
      </c>
      <c r="H858" s="147" t="s">
        <v>404</v>
      </c>
      <c r="I858" s="146">
        <v>688.449</v>
      </c>
      <c r="J858" s="146">
        <v>406.09</v>
      </c>
      <c r="K858" s="148"/>
      <c r="L858" s="149"/>
      <c r="M858" s="149"/>
      <c r="N858" s="148"/>
      <c r="O858" s="149"/>
      <c r="P858" s="149"/>
      <c r="Q858" s="148"/>
      <c r="R858" s="149"/>
      <c r="S858" s="149"/>
      <c r="T858" s="148"/>
      <c r="U858" s="149"/>
      <c r="V858" s="149"/>
      <c r="W858" s="149"/>
      <c r="X858" s="150">
        <f t="shared" si="1"/>
        <v>1.584367573</v>
      </c>
      <c r="Y858" s="150">
        <f t="shared" si="2"/>
        <v>-1.584367573</v>
      </c>
    </row>
    <row r="859" ht="15.75" customHeight="1">
      <c r="A859" s="119">
        <v>858.0</v>
      </c>
      <c r="B859" s="143" t="str">
        <f t="array" ref="B859">index(Systems!$A:$E,match($A859,Systems!$A:$A,),match(B$1,Systems!$2:$2,))&amp;if(not(isblank(index(Systems!$A:$E,match($A859,Systems!$A:$A,),match(Systems!$C$2,Systems!$2:$2,))))," ["&amp;index(Systems!$A:$E,match($A859,Systems!$A:$A,),match(Systems!$C$2,Systems!$2:$2,))&amp;"]",)</f>
        <v>Fellanin [Fellanin II]</v>
      </c>
      <c r="C859" s="144">
        <f t="array" ref="C859">round((F859-average(I859,L859,O859,R859,U859))*X859+if($B859=$H859,0,iferror(average(vlookup({$H859,$K859,$N859,$Q859,$T859},$B:$D,column(B$1),0)),index(C:C,match($H859,$B:$B,)))),3)</f>
        <v>132.086</v>
      </c>
      <c r="D859" s="144">
        <f t="array" ref="D859">round((G859-average(J859,M859,P859,S859,V859))*Y859+if($B859=$H859,0,iferror(average(vlookup({$H859,$K859,$N859,$Q859,$T859},$B:$D,column(C$1),0)),index(D:D,match($H859,$B:$B,)))),3)</f>
        <v>32.779</v>
      </c>
      <c r="E859" s="145">
        <v>2764.0</v>
      </c>
      <c r="F859" s="146">
        <v>771.817</v>
      </c>
      <c r="G859" s="146">
        <v>385.401</v>
      </c>
      <c r="H859" s="147" t="s">
        <v>404</v>
      </c>
      <c r="I859" s="146">
        <v>688.449</v>
      </c>
      <c r="J859" s="146">
        <v>406.09</v>
      </c>
      <c r="K859" s="148"/>
      <c r="L859" s="149"/>
      <c r="M859" s="149"/>
      <c r="N859" s="148"/>
      <c r="O859" s="149"/>
      <c r="P859" s="149"/>
      <c r="Q859" s="148"/>
      <c r="R859" s="149"/>
      <c r="S859" s="149"/>
      <c r="T859" s="148"/>
      <c r="U859" s="149"/>
      <c r="V859" s="149"/>
      <c r="W859" s="149"/>
      <c r="X859" s="150">
        <f t="shared" si="1"/>
        <v>1.584367573</v>
      </c>
      <c r="Y859" s="150">
        <f t="shared" si="2"/>
        <v>-1.584367573</v>
      </c>
    </row>
    <row r="860" ht="15.75" customHeight="1">
      <c r="A860" s="119">
        <v>859.0</v>
      </c>
      <c r="B860" s="143" t="str">
        <f t="array" ref="B860">index(Systems!$A:$E,match($A860,Systems!$A:$A,),match(B$1,Systems!$2:$2,))&amp;if(not(isblank(index(Systems!$A:$E,match($A860,Systems!$A:$A,),match(Systems!$C$2,Systems!$2:$2,))))," ["&amp;index(Systems!$A:$E,match($A860,Systems!$A:$A,),match(Systems!$C$2,Systems!$2:$2,))&amp;"]",)</f>
        <v>Feltre</v>
      </c>
      <c r="C860" s="144">
        <f t="array" ref="C860">round((F860-average(I860,L860,O860,R860,U860))*X860+if($B860=$H860,0,iferror(average(vlookup({$H860,$K860,$N860,$Q860,$T860},$B:$D,column(B$1),0)),index(C:C,match($H860,$B:$B,)))),3)</f>
        <v>-20.174</v>
      </c>
      <c r="D860" s="144">
        <f t="array" ref="D860">round((G860-average(J860,M860,P860,S860,V860))*Y860+if($B860=$H860,0,iferror(average(vlookup({$H860,$K860,$N860,$Q860,$T860},$B:$D,column(C$1),0)),index(D:D,match($H860,$B:$B,)))),3)</f>
        <v>362.104</v>
      </c>
      <c r="E860" s="145">
        <v>2764.0</v>
      </c>
      <c r="F860" s="146">
        <v>675.716</v>
      </c>
      <c r="G860" s="146">
        <v>177.542</v>
      </c>
      <c r="H860" s="147" t="s">
        <v>404</v>
      </c>
      <c r="I860" s="146">
        <v>688.449</v>
      </c>
      <c r="J860" s="146">
        <v>406.09</v>
      </c>
      <c r="K860" s="148"/>
      <c r="L860" s="149"/>
      <c r="M860" s="149"/>
      <c r="N860" s="148"/>
      <c r="O860" s="149"/>
      <c r="P860" s="149"/>
      <c r="Q860" s="148"/>
      <c r="R860" s="149"/>
      <c r="S860" s="149"/>
      <c r="T860" s="148"/>
      <c r="U860" s="149"/>
      <c r="V860" s="149"/>
      <c r="W860" s="149"/>
      <c r="X860" s="150">
        <f t="shared" si="1"/>
        <v>1.584367573</v>
      </c>
      <c r="Y860" s="150">
        <f t="shared" si="2"/>
        <v>-1.584367573</v>
      </c>
    </row>
    <row r="861" ht="15.75" customHeight="1">
      <c r="A861" s="119">
        <v>860.0</v>
      </c>
      <c r="B861" s="143" t="str">
        <f t="array" ref="B861">index(Systems!$A:$E,match($A861,Systems!$A:$A,),match(B$1,Systems!$2:$2,))&amp;if(not(isblank(index(Systems!$A:$E,match($A861,Systems!$A:$A,),match(Systems!$C$2,Systems!$2:$2,))))," ["&amp;index(Systems!$A:$E,match($A861,Systems!$A:$A,),match(Systems!$C$2,Systems!$2:$2,))&amp;"]",)</f>
        <v>Ferihegy</v>
      </c>
      <c r="C861" s="144">
        <f t="array" ref="C861">round((F861-average(I861,L861,O861,R861,U861))*X861+if($B861=$H861,0,iferror(average(vlookup({$H861,$K861,$N861,$Q861,$T861},$B:$D,column(B$1),0)),index(C:C,match($H861,$B:$B,)))),3)</f>
        <v>-390.124</v>
      </c>
      <c r="D861" s="144">
        <f t="array" ref="D861">round((G861-average(J861,M861,P861,S861,V861))*Y861+if($B861=$H861,0,iferror(average(vlookup({$H861,$K861,$N861,$Q861,$T861},$B:$D,column(C$1),0)),index(D:D,match($H861,$B:$B,)))),3)</f>
        <v>161.51</v>
      </c>
      <c r="E861" s="145">
        <v>2764.0</v>
      </c>
      <c r="F861" s="146">
        <v>442.216</v>
      </c>
      <c r="G861" s="146">
        <v>304.15</v>
      </c>
      <c r="H861" s="147" t="s">
        <v>404</v>
      </c>
      <c r="I861" s="146">
        <v>688.449</v>
      </c>
      <c r="J861" s="146">
        <v>406.09</v>
      </c>
      <c r="K861" s="148"/>
      <c r="L861" s="149"/>
      <c r="M861" s="149"/>
      <c r="N861" s="148"/>
      <c r="O861" s="149"/>
      <c r="P861" s="149"/>
      <c r="Q861" s="148"/>
      <c r="R861" s="149"/>
      <c r="S861" s="149"/>
      <c r="T861" s="148"/>
      <c r="U861" s="149"/>
      <c r="V861" s="149"/>
      <c r="W861" s="149"/>
      <c r="X861" s="150">
        <f t="shared" si="1"/>
        <v>1.584367573</v>
      </c>
      <c r="Y861" s="150">
        <f t="shared" si="2"/>
        <v>-1.584367573</v>
      </c>
    </row>
    <row r="862" ht="15.75" customHeight="1">
      <c r="A862" s="119">
        <v>861.0</v>
      </c>
      <c r="B862" s="143" t="str">
        <f t="array" ref="B862">index(Systems!$A:$E,match($A862,Systems!$A:$A,),match(B$1,Systems!$2:$2,))&amp;if(not(isblank(index(Systems!$A:$E,match($A862,Systems!$A:$A,),match(Systems!$C$2,Systems!$2:$2,))))," ["&amp;index(Systems!$A:$E,match($A862,Systems!$A:$A,),match(Systems!$C$2,Systems!$2:$2,))&amp;"]",)</f>
        <v>Ferleiten</v>
      </c>
      <c r="C862" s="144">
        <f t="array" ref="C862">round((F862-average(I862,L862,O862,R862,U862))*X862+if($B862=$H862,0,iferror(average(vlookup({$H862,$K862,$N862,$Q862,$T862},$B:$D,column(B$1),0)),index(C:C,match($H862,$B:$B,)))),3)</f>
        <v>25.32</v>
      </c>
      <c r="D862" s="144">
        <f t="array" ref="D862">round((G862-average(J862,M862,P862,S862,V862))*Y862+if($B862=$H862,0,iferror(average(vlookup({$H862,$K862,$N862,$Q862,$T862},$B:$D,column(C$1),0)),index(D:D,match($H862,$B:$B,)))),3)</f>
        <v>353.837</v>
      </c>
      <c r="E862" s="145">
        <v>2764.0</v>
      </c>
      <c r="F862" s="146">
        <v>704.43</v>
      </c>
      <c r="G862" s="146">
        <v>182.76</v>
      </c>
      <c r="H862" s="147" t="s">
        <v>404</v>
      </c>
      <c r="I862" s="146">
        <v>688.449</v>
      </c>
      <c r="J862" s="146">
        <v>406.09</v>
      </c>
      <c r="K862" s="148"/>
      <c r="L862" s="149"/>
      <c r="M862" s="149"/>
      <c r="N862" s="148"/>
      <c r="O862" s="149"/>
      <c r="P862" s="149"/>
      <c r="Q862" s="148"/>
      <c r="R862" s="149"/>
      <c r="S862" s="149"/>
      <c r="T862" s="148"/>
      <c r="U862" s="149"/>
      <c r="V862" s="149"/>
      <c r="W862" s="149"/>
      <c r="X862" s="150">
        <f t="shared" si="1"/>
        <v>1.584367573</v>
      </c>
      <c r="Y862" s="150">
        <f t="shared" si="2"/>
        <v>-1.584367573</v>
      </c>
    </row>
    <row r="863" ht="15.75" customHeight="1">
      <c r="A863" s="119">
        <v>862.0</v>
      </c>
      <c r="B863" s="143" t="str">
        <f t="array" ref="B863">index(Systems!$A:$E,match($A863,Systems!$A:$A,),match(B$1,Systems!$2:$2,))&amp;if(not(isblank(index(Systems!$A:$E,match($A863,Systems!$A:$A,),match(Systems!$C$2,Systems!$2:$2,))))," ["&amp;index(Systems!$A:$E,match($A863,Systems!$A:$A,),match(Systems!$C$2,Systems!$2:$2,))&amp;"]",)</f>
        <v>Ferranil</v>
      </c>
      <c r="C863" s="144">
        <f t="array" ref="C863">round((F863-average(I863,L863,O863,R863,U863))*X863+if($B863=$H863,0,iferror(average(vlookup({$H863,$K863,$N863,$Q863,$T863},$B:$D,column(B$1),0)),index(C:C,match($H863,$B:$B,)))),3)</f>
        <v>121.052</v>
      </c>
      <c r="D863" s="144">
        <f t="array" ref="D863">round((G863-average(J863,M863,P863,S863,V863))*Y863+if($B863=$H863,0,iferror(average(vlookup({$H863,$K863,$N863,$Q863,$T863},$B:$D,column(C$1),0)),index(D:D,match($H863,$B:$B,)))),3)</f>
        <v>400.59</v>
      </c>
      <c r="E863" s="145">
        <v>2764.0</v>
      </c>
      <c r="F863" s="146">
        <v>764.853</v>
      </c>
      <c r="G863" s="146">
        <v>153.251</v>
      </c>
      <c r="H863" s="147" t="s">
        <v>404</v>
      </c>
      <c r="I863" s="146">
        <v>688.449</v>
      </c>
      <c r="J863" s="146">
        <v>406.09</v>
      </c>
      <c r="K863" s="148"/>
      <c r="L863" s="149"/>
      <c r="M863" s="149"/>
      <c r="N863" s="148"/>
      <c r="O863" s="149"/>
      <c r="P863" s="149"/>
      <c r="Q863" s="148"/>
      <c r="R863" s="149"/>
      <c r="S863" s="149"/>
      <c r="T863" s="148"/>
      <c r="U863" s="149"/>
      <c r="V863" s="149"/>
      <c r="W863" s="149"/>
      <c r="X863" s="150">
        <f t="shared" si="1"/>
        <v>1.584367573</v>
      </c>
      <c r="Y863" s="150">
        <f t="shared" si="2"/>
        <v>-1.584367573</v>
      </c>
    </row>
    <row r="864" ht="15.75" customHeight="1">
      <c r="A864" s="119">
        <v>863.0</v>
      </c>
      <c r="B864" s="143" t="str">
        <f t="array" ref="B864">index(Systems!$A:$E,match($A864,Systems!$A:$A,),match(B$1,Systems!$2:$2,))&amp;if(not(isblank(index(Systems!$A:$E,match($A864,Systems!$A:$A,),match(Systems!$C$2,Systems!$2:$2,))))," ["&amp;index(Systems!$A:$E,match($A864,Systems!$A:$A,),match(Systems!$C$2,Systems!$2:$2,))&amp;"]",)</f>
        <v>Ferrara</v>
      </c>
      <c r="C864" s="144">
        <f t="array" ref="C864">round((F864-average(I864,L864,O864,R864,U864))*X864+if($B864=$H864,0,iferror(average(vlookup({$H864,$K864,$N864,$Q864,$T864},$B:$D,column(B$1),0)),index(C:C,match($H864,$B:$B,)))),3)</f>
        <v>272.891</v>
      </c>
      <c r="D864" s="144">
        <f t="array" ref="D864">round((G864-average(J864,M864,P864,S864,V864))*Y864+if($B864=$H864,0,iferror(average(vlookup({$H864,$K864,$N864,$Q864,$T864},$B:$D,column(C$1),0)),index(D:D,match($H864,$B:$B,)))),3)</f>
        <v>-169.215</v>
      </c>
      <c r="E864" s="145">
        <v>2764.0</v>
      </c>
      <c r="F864" s="146">
        <v>860.689</v>
      </c>
      <c r="G864" s="146">
        <v>512.893</v>
      </c>
      <c r="H864" s="147" t="s">
        <v>404</v>
      </c>
      <c r="I864" s="146">
        <v>688.449</v>
      </c>
      <c r="J864" s="146">
        <v>406.09</v>
      </c>
      <c r="K864" s="148"/>
      <c r="L864" s="149"/>
      <c r="M864" s="149"/>
      <c r="N864" s="148"/>
      <c r="O864" s="149"/>
      <c r="P864" s="149"/>
      <c r="Q864" s="148"/>
      <c r="R864" s="149"/>
      <c r="S864" s="149"/>
      <c r="T864" s="148"/>
      <c r="U864" s="149"/>
      <c r="V864" s="149"/>
      <c r="W864" s="149"/>
      <c r="X864" s="150">
        <f t="shared" si="1"/>
        <v>1.584367573</v>
      </c>
      <c r="Y864" s="150">
        <f t="shared" si="2"/>
        <v>-1.584367573</v>
      </c>
    </row>
    <row r="865" ht="15.75" customHeight="1">
      <c r="A865" s="119">
        <v>864.0</v>
      </c>
      <c r="B865" s="143" t="str">
        <f t="array" ref="B865">index(Systems!$A:$E,match($A865,Systems!$A:$A,),match(B$1,Systems!$2:$2,))&amp;if(not(isblank(index(Systems!$A:$E,match($A865,Systems!$A:$A,),match(Systems!$C$2,Systems!$2:$2,))))," ["&amp;index(Systems!$A:$E,match($A865,Systems!$A:$A,),match(Systems!$C$2,Systems!$2:$2,))&amp;"]",)</f>
        <v>Ferris [OA]</v>
      </c>
      <c r="C865" s="144">
        <f t="array" ref="C865">round((F865-average(I865,L865,O865,R865,U865))*X865+if($B865=$H865,0,iferror(average(vlookup({$H865,$K865,$N865,$Q865,$T865},$B:$D,column(B$1),0)),index(C:C,match($H865,$B:$B,)))),3)</f>
        <v>583.667</v>
      </c>
      <c r="D865" s="144">
        <f t="array" ref="D865">round((G865-average(J865,M865,P865,S865,V865))*Y865+if($B865=$H865,0,iferror(average(vlookup({$H865,$K865,$N865,$Q865,$T865},$B:$D,column(C$1),0)),index(D:D,match($H865,$B:$B,)))),3)</f>
        <v>126.868</v>
      </c>
      <c r="E865" s="145">
        <v>2764.0</v>
      </c>
      <c r="F865" s="146">
        <v>1056.84</v>
      </c>
      <c r="G865" s="146">
        <v>326.015</v>
      </c>
      <c r="H865" s="147" t="s">
        <v>404</v>
      </c>
      <c r="I865" s="146">
        <v>688.449</v>
      </c>
      <c r="J865" s="146">
        <v>406.09</v>
      </c>
      <c r="K865" s="148"/>
      <c r="L865" s="149"/>
      <c r="M865" s="149"/>
      <c r="N865" s="148"/>
      <c r="O865" s="149"/>
      <c r="P865" s="149"/>
      <c r="Q865" s="148"/>
      <c r="R865" s="149"/>
      <c r="S865" s="149"/>
      <c r="T865" s="148"/>
      <c r="U865" s="149"/>
      <c r="V865" s="149"/>
      <c r="W865" s="149"/>
      <c r="X865" s="150">
        <f t="shared" si="1"/>
        <v>1.584367573</v>
      </c>
      <c r="Y865" s="150">
        <f t="shared" si="2"/>
        <v>-1.584367573</v>
      </c>
    </row>
    <row r="866" ht="15.75" customHeight="1">
      <c r="A866" s="119">
        <v>865.0</v>
      </c>
      <c r="B866" s="143" t="str">
        <f t="array" ref="B866">index(Systems!$A:$E,match($A866,Systems!$A:$A,),match(B$1,Systems!$2:$2,))&amp;if(not(isblank(index(Systems!$A:$E,match($A866,Systems!$A:$A,),match(Systems!$C$2,Systems!$2:$2,))))," ["&amp;index(Systems!$A:$E,match($A866,Systems!$A:$A,),match(Systems!$C$2,Systems!$2:$2,))&amp;"]",)</f>
        <v>Fetsund</v>
      </c>
      <c r="C866" s="144">
        <f t="array" ref="C866">round((F866-average(I866,L866,O866,R866,U866))*X866+if($B866=$H866,0,iferror(average(vlookup({$H866,$K866,$N866,$Q866,$T866},$B:$D,column(B$1),0)),index(C:C,match($H866,$B:$B,)))),3)</f>
        <v>446.666</v>
      </c>
      <c r="D866" s="144">
        <f t="array" ref="D866">round((G866-average(J866,M866,P866,S866,V866))*Y866+if($B866=$H866,0,iferror(average(vlookup({$H866,$K866,$N866,$Q866,$T866},$B:$D,column(C$1),0)),index(D:D,match($H866,$B:$B,)))),3)</f>
        <v>-240.997</v>
      </c>
      <c r="E866" s="145">
        <v>2764.0</v>
      </c>
      <c r="F866" s="146">
        <v>970.37</v>
      </c>
      <c r="G866" s="146">
        <v>558.199</v>
      </c>
      <c r="H866" s="147" t="s">
        <v>404</v>
      </c>
      <c r="I866" s="146">
        <v>688.449</v>
      </c>
      <c r="J866" s="146">
        <v>406.09</v>
      </c>
      <c r="K866" s="148"/>
      <c r="L866" s="149"/>
      <c r="M866" s="149"/>
      <c r="N866" s="148"/>
      <c r="O866" s="149"/>
      <c r="P866" s="149"/>
      <c r="Q866" s="148"/>
      <c r="R866" s="149"/>
      <c r="S866" s="149"/>
      <c r="T866" s="148"/>
      <c r="U866" s="149"/>
      <c r="V866" s="149"/>
      <c r="W866" s="149"/>
      <c r="X866" s="150">
        <f t="shared" si="1"/>
        <v>1.584367573</v>
      </c>
      <c r="Y866" s="150">
        <f t="shared" si="2"/>
        <v>-1.584367573</v>
      </c>
    </row>
    <row r="867" ht="15.75" customHeight="1">
      <c r="A867" s="119">
        <v>866.0</v>
      </c>
      <c r="B867" s="143" t="str">
        <f t="array" ref="B867">index(Systems!$A:$E,match($A867,Systems!$A:$A,),match(B$1,Systems!$2:$2,))&amp;if(not(isblank(index(Systems!$A:$E,match($A867,Systems!$A:$A,),match(Systems!$C$2,Systems!$2:$2,))))," ["&amp;index(Systems!$A:$E,match($A867,Systems!$A:$A,),match(Systems!$C$2,Systems!$2:$2,))&amp;"]",)</f>
        <v>Fianna</v>
      </c>
      <c r="C867" s="144">
        <f t="array" ref="C867">round((F867-average(I867,L867,O867,R867,U867))*X867+if($B867=$H867,0,iferror(average(vlookup({$H867,$K867,$N867,$Q867,$T867},$B:$D,column(B$1),0)),index(C:C,match($H867,$B:$B,)))),3)</f>
        <v>-141.443</v>
      </c>
      <c r="D867" s="144">
        <f t="array" ref="D867">round((G867-average(J867,M867,P867,S867,V867))*Y867+if($B867=$H867,0,iferror(average(vlookup({$H867,$K867,$N867,$Q867,$T867},$B:$D,column(C$1),0)),index(D:D,match($H867,$B:$B,)))),3)</f>
        <v>20.628</v>
      </c>
      <c r="E867" s="145">
        <v>2764.0</v>
      </c>
      <c r="F867" s="146">
        <v>599.175</v>
      </c>
      <c r="G867" s="146">
        <v>393.07</v>
      </c>
      <c r="H867" s="147" t="s">
        <v>404</v>
      </c>
      <c r="I867" s="146">
        <v>688.449</v>
      </c>
      <c r="J867" s="146">
        <v>406.09</v>
      </c>
      <c r="K867" s="148"/>
      <c r="L867" s="149"/>
      <c r="M867" s="149"/>
      <c r="N867" s="148"/>
      <c r="O867" s="149"/>
      <c r="P867" s="149"/>
      <c r="Q867" s="148"/>
      <c r="R867" s="149"/>
      <c r="S867" s="149"/>
      <c r="T867" s="148"/>
      <c r="U867" s="149"/>
      <c r="V867" s="149"/>
      <c r="W867" s="149"/>
      <c r="X867" s="150">
        <f t="shared" si="1"/>
        <v>1.584367573</v>
      </c>
      <c r="Y867" s="150">
        <f t="shared" si="2"/>
        <v>-1.584367573</v>
      </c>
    </row>
    <row r="868" ht="15.75" customHeight="1">
      <c r="A868" s="119">
        <v>867.0</v>
      </c>
      <c r="B868" s="143" t="str">
        <f t="array" ref="B868">index(Systems!$A:$E,match($A868,Systems!$A:$A,),match(B$1,Systems!$2:$2,))&amp;if(not(isblank(index(Systems!$A:$E,match($A868,Systems!$A:$A,),match(Systems!$C$2,Systems!$2:$2,))))," ["&amp;index(Systems!$A:$E,match($A868,Systems!$A:$A,),match(Systems!$C$2,Systems!$2:$2,))&amp;"]",)</f>
        <v>Fieferana</v>
      </c>
      <c r="C868" s="144">
        <f t="array" ref="C868">round((F868-average(I868,L868,O868,R868,U868))*X868+if($B868=$H868,0,iferror(average(vlookup({$H868,$K868,$N868,$Q868,$T868},$B:$D,column(B$1),0)),index(C:C,match($H868,$B:$B,)))),3)</f>
        <v>-172.962</v>
      </c>
      <c r="D868" s="144">
        <f t="array" ref="D868">round((G868-average(J868,M868,P868,S868,V868))*Y868+if($B868=$H868,0,iferror(average(vlookup({$H868,$K868,$N868,$Q868,$T868},$B:$D,column(C$1),0)),index(D:D,match($H868,$B:$B,)))),3)</f>
        <v>-268.848</v>
      </c>
      <c r="E868" s="145">
        <v>2764.0</v>
      </c>
      <c r="F868" s="146">
        <v>579.281</v>
      </c>
      <c r="G868" s="146">
        <v>575.778</v>
      </c>
      <c r="H868" s="147" t="s">
        <v>404</v>
      </c>
      <c r="I868" s="146">
        <v>688.449</v>
      </c>
      <c r="J868" s="146">
        <v>406.09</v>
      </c>
      <c r="K868" s="148"/>
      <c r="L868" s="149"/>
      <c r="M868" s="149"/>
      <c r="N868" s="148"/>
      <c r="O868" s="149"/>
      <c r="P868" s="149"/>
      <c r="Q868" s="148"/>
      <c r="R868" s="149"/>
      <c r="S868" s="149"/>
      <c r="T868" s="148"/>
      <c r="U868" s="149"/>
      <c r="V868" s="149"/>
      <c r="W868" s="149"/>
      <c r="X868" s="150">
        <f t="shared" si="1"/>
        <v>1.584367573</v>
      </c>
      <c r="Y868" s="150">
        <f t="shared" si="2"/>
        <v>-1.584367573</v>
      </c>
    </row>
    <row r="869" ht="15.75" customHeight="1">
      <c r="A869" s="119">
        <v>868.0</v>
      </c>
      <c r="B869" s="143" t="str">
        <f t="array" ref="B869">index(Systems!$A:$E,match($A869,Systems!$A:$A,),match(B$1,Systems!$2:$2,))&amp;if(not(isblank(index(Systems!$A:$E,match($A869,Systems!$A:$A,),match(Systems!$C$2,Systems!$2:$2,))))," ["&amp;index(Systems!$A:$E,match($A869,Systems!$A:$A,),match(Systems!$C$2,Systems!$2:$2,))&amp;"]",)</f>
        <v>Fiery Plains</v>
      </c>
      <c r="C869" s="144">
        <f t="array" ref="C869">round((F869-average(I869,L869,O869,R869,U869))*X869+if($B869=$H869,0,iferror(average(vlookup({$H869,$K869,$N869,$Q869,$T869},$B:$D,column(B$1),0)),index(C:C,match($H869,$B:$B,)))),3)</f>
        <v>363.991</v>
      </c>
      <c r="D869" s="144">
        <f t="array" ref="D869">round((G869-average(J869,M869,P869,S869,V869))*Y869+if($B869=$H869,0,iferror(average(vlookup({$H869,$K869,$N869,$Q869,$T869},$B:$D,column(C$1),0)),index(D:D,match($H869,$B:$B,)))),3)</f>
        <v>-416.321</v>
      </c>
      <c r="E869" s="145">
        <v>2764.0</v>
      </c>
      <c r="F869" s="146">
        <v>918.188</v>
      </c>
      <c r="G869" s="146">
        <v>668.858</v>
      </c>
      <c r="H869" s="147" t="s">
        <v>404</v>
      </c>
      <c r="I869" s="146">
        <v>688.449</v>
      </c>
      <c r="J869" s="146">
        <v>406.09</v>
      </c>
      <c r="K869" s="148"/>
      <c r="L869" s="149"/>
      <c r="M869" s="149"/>
      <c r="N869" s="148"/>
      <c r="O869" s="149"/>
      <c r="P869" s="149"/>
      <c r="Q869" s="148"/>
      <c r="R869" s="149"/>
      <c r="S869" s="149"/>
      <c r="T869" s="148"/>
      <c r="U869" s="149"/>
      <c r="V869" s="149"/>
      <c r="W869" s="149"/>
      <c r="X869" s="150">
        <f t="shared" si="1"/>
        <v>1.584367573</v>
      </c>
      <c r="Y869" s="150">
        <f t="shared" si="2"/>
        <v>-1.584367573</v>
      </c>
    </row>
    <row r="870" ht="15.75" customHeight="1">
      <c r="A870" s="119">
        <v>869.0</v>
      </c>
      <c r="B870" s="143" t="str">
        <f t="array" ref="B870">index(Systems!$A:$E,match($A870,Systems!$A:$A,),match(B$1,Systems!$2:$2,))&amp;if(not(isblank(index(Systems!$A:$E,match($A870,Systems!$A:$A,),match(Systems!$C$2,Systems!$2:$2,))))," ["&amp;index(Systems!$A:$E,match($A870,Systems!$A:$A,),match(Systems!$C$2,Systems!$2:$2,))&amp;"]",)</f>
        <v>Filtvelt</v>
      </c>
      <c r="C870" s="144">
        <f t="array" ref="C870">round((F870-average(I870,L870,O870,R870,U870))*X870+if($B870=$H870,0,iferror(average(vlookup({$H870,$K870,$N870,$Q870,$T870},$B:$D,column(B$1),0)),index(C:C,match($H870,$B:$B,)))),3)</f>
        <v>506.643</v>
      </c>
      <c r="D870" s="144">
        <f t="array" ref="D870">round((G870-average(J870,M870,P870,S870,V870))*Y870+if($B870=$H870,0,iferror(average(vlookup({$H870,$K870,$N870,$Q870,$T870},$B:$D,column(C$1),0)),index(D:D,match($H870,$B:$B,)))),3)</f>
        <v>-181.529</v>
      </c>
      <c r="E870" s="145">
        <v>2764.0</v>
      </c>
      <c r="F870" s="146">
        <v>1008.225</v>
      </c>
      <c r="G870" s="146">
        <v>520.665</v>
      </c>
      <c r="H870" s="147" t="s">
        <v>404</v>
      </c>
      <c r="I870" s="146">
        <v>688.449</v>
      </c>
      <c r="J870" s="146">
        <v>406.09</v>
      </c>
      <c r="K870" s="148"/>
      <c r="L870" s="149"/>
      <c r="M870" s="149"/>
      <c r="N870" s="148"/>
      <c r="O870" s="149"/>
      <c r="P870" s="149"/>
      <c r="Q870" s="148"/>
      <c r="R870" s="149"/>
      <c r="S870" s="149"/>
      <c r="T870" s="148"/>
      <c r="U870" s="149"/>
      <c r="V870" s="149"/>
      <c r="W870" s="149"/>
      <c r="X870" s="150">
        <f t="shared" si="1"/>
        <v>1.584367573</v>
      </c>
      <c r="Y870" s="150">
        <f t="shared" si="2"/>
        <v>-1.584367573</v>
      </c>
    </row>
    <row r="871" ht="15.75" customHeight="1">
      <c r="A871" s="119">
        <v>870.0</v>
      </c>
      <c r="B871" s="143" t="str">
        <f t="array" ref="B871">index(Systems!$A:$E,match($A871,Systems!$A:$A,),match(B$1,Systems!$2:$2,))&amp;if(not(isblank(index(Systems!$A:$E,match($A871,Systems!$A:$A,),match(Systems!$C$2,Systems!$2:$2,))))," ["&amp;index(Systems!$A:$E,match($A871,Systems!$A:$A,),match(Systems!$C$2,Systems!$2:$2,))&amp;"]",)</f>
        <v>Fincastle</v>
      </c>
      <c r="C871" s="144">
        <f t="array" ref="C871">round((F871-average(I871,L871,O871,R871,U871))*X871+if($B871=$H871,0,iferror(average(vlookup({$H871,$K871,$N871,$Q871,$T871},$B:$D,column(B$1),0)),index(C:C,match($H871,$B:$B,)))),3)</f>
        <v>323.11</v>
      </c>
      <c r="D871" s="144">
        <f t="array" ref="D871">round((G871-average(J871,M871,P871,S871,V871))*Y871+if($B871=$H871,0,iferror(average(vlookup({$H871,$K871,$N871,$Q871,$T871},$B:$D,column(C$1),0)),index(D:D,match($H871,$B:$B,)))),3)</f>
        <v>-163.191</v>
      </c>
      <c r="E871" s="145">
        <v>2764.0</v>
      </c>
      <c r="F871" s="146">
        <v>892.385</v>
      </c>
      <c r="G871" s="146">
        <v>509.091</v>
      </c>
      <c r="H871" s="147" t="s">
        <v>404</v>
      </c>
      <c r="I871" s="146">
        <v>688.449</v>
      </c>
      <c r="J871" s="146">
        <v>406.09</v>
      </c>
      <c r="K871" s="148"/>
      <c r="L871" s="149"/>
      <c r="M871" s="149"/>
      <c r="N871" s="148"/>
      <c r="O871" s="149"/>
      <c r="P871" s="149"/>
      <c r="Q871" s="148"/>
      <c r="R871" s="149"/>
      <c r="S871" s="149"/>
      <c r="T871" s="148"/>
      <c r="U871" s="149"/>
      <c r="V871" s="149"/>
      <c r="W871" s="149"/>
      <c r="X871" s="150">
        <f t="shared" si="1"/>
        <v>1.584367573</v>
      </c>
      <c r="Y871" s="150">
        <f t="shared" si="2"/>
        <v>-1.584367573</v>
      </c>
    </row>
    <row r="872" ht="15.75" customHeight="1">
      <c r="A872" s="119">
        <v>871.0</v>
      </c>
      <c r="B872" s="143" t="str">
        <f t="array" ref="B872">index(Systems!$A:$E,match($A872,Systems!$A:$A,),match(B$1,Systems!$2:$2,))&amp;if(not(isblank(index(Systems!$A:$E,match($A872,Systems!$A:$A,),match(Systems!$C$2,Systems!$2:$2,))))," ["&amp;index(Systems!$A:$E,match($A872,Systems!$A:$A,),match(Systems!$C$2,Systems!$2:$2,))&amp;"]",)</f>
        <v>Findal</v>
      </c>
      <c r="C872" s="144">
        <f t="array" ref="C872">round((F872-average(I872,L872,O872,R872,U872))*X872+if($B872=$H872,0,iferror(average(vlookup({$H872,$K872,$N872,$Q872,$T872},$B:$D,column(B$1),0)),index(C:C,match($H872,$B:$B,)))),3)</f>
        <v>-523.537</v>
      </c>
      <c r="D872" s="144">
        <f t="array" ref="D872">round((G872-average(J872,M872,P872,S872,V872))*Y872+if($B872=$H872,0,iferror(average(vlookup({$H872,$K872,$N872,$Q872,$T872},$B:$D,column(C$1),0)),index(D:D,match($H872,$B:$B,)))),3)</f>
        <v>258.924</v>
      </c>
      <c r="E872" s="145">
        <v>2764.0</v>
      </c>
      <c r="F872" s="146">
        <v>358.01</v>
      </c>
      <c r="G872" s="146">
        <v>242.666</v>
      </c>
      <c r="H872" s="147" t="s">
        <v>404</v>
      </c>
      <c r="I872" s="146">
        <v>688.449</v>
      </c>
      <c r="J872" s="146">
        <v>406.09</v>
      </c>
      <c r="K872" s="148"/>
      <c r="L872" s="149"/>
      <c r="M872" s="149"/>
      <c r="N872" s="148"/>
      <c r="O872" s="149"/>
      <c r="P872" s="149"/>
      <c r="Q872" s="148"/>
      <c r="R872" s="149"/>
      <c r="S872" s="149"/>
      <c r="T872" s="148"/>
      <c r="U872" s="149"/>
      <c r="V872" s="149"/>
      <c r="W872" s="149"/>
      <c r="X872" s="150">
        <f t="shared" si="1"/>
        <v>1.584367573</v>
      </c>
      <c r="Y872" s="150">
        <f t="shared" si="2"/>
        <v>-1.584367573</v>
      </c>
    </row>
    <row r="873" ht="15.75" customHeight="1">
      <c r="A873" s="119">
        <v>872.0</v>
      </c>
      <c r="B873" s="143" t="str">
        <f t="array" ref="B873">index(Systems!$A:$E,match($A873,Systems!$A:$A,),match(B$1,Systems!$2:$2,))&amp;if(not(isblank(index(Systems!$A:$E,match($A873,Systems!$A:$A,),match(Systems!$C$2,Systems!$2:$2,))))," ["&amp;index(Systems!$A:$E,match($A873,Systems!$A:$A,),match(Systems!$C$2,Systems!$2:$2,))&amp;"]",)</f>
        <v>Finmark</v>
      </c>
      <c r="C873" s="144">
        <f t="array" ref="C873">round((F873-average(I873,L873,O873,R873,U873))*X873+if($B873=$H873,0,iferror(average(vlookup({$H873,$K873,$N873,$Q873,$T873},$B:$D,column(B$1),0)),index(C:C,match($H873,$B:$B,)))),3)</f>
        <v>-405.348</v>
      </c>
      <c r="D873" s="144">
        <f t="array" ref="D873">round((G873-average(J873,M873,P873,S873,V873))*Y873+if($B873=$H873,0,iferror(average(vlookup({$H873,$K873,$N873,$Q873,$T873},$B:$D,column(C$1),0)),index(D:D,match($H873,$B:$B,)))),3)</f>
        <v>332.888</v>
      </c>
      <c r="E873" s="145">
        <v>2764.0</v>
      </c>
      <c r="F873" s="146">
        <v>432.607</v>
      </c>
      <c r="G873" s="146">
        <v>195.982</v>
      </c>
      <c r="H873" s="147" t="s">
        <v>404</v>
      </c>
      <c r="I873" s="146">
        <v>688.449</v>
      </c>
      <c r="J873" s="146">
        <v>406.09</v>
      </c>
      <c r="K873" s="148"/>
      <c r="L873" s="149"/>
      <c r="M873" s="149"/>
      <c r="N873" s="148"/>
      <c r="O873" s="149"/>
      <c r="P873" s="149"/>
      <c r="Q873" s="148"/>
      <c r="R873" s="149"/>
      <c r="S873" s="149"/>
      <c r="T873" s="148"/>
      <c r="U873" s="149"/>
      <c r="V873" s="149"/>
      <c r="W873" s="149"/>
      <c r="X873" s="150">
        <f t="shared" si="1"/>
        <v>1.584367573</v>
      </c>
      <c r="Y873" s="150">
        <f t="shared" si="2"/>
        <v>-1.584367573</v>
      </c>
    </row>
    <row r="874" ht="15.75" customHeight="1">
      <c r="A874" s="119">
        <v>873.0</v>
      </c>
      <c r="B874" s="143" t="str">
        <f t="array" ref="B874">index(Systems!$A:$E,match($A874,Systems!$A:$A,),match(B$1,Systems!$2:$2,))&amp;if(not(isblank(index(Systems!$A:$E,match($A874,Systems!$A:$A,),match(Systems!$C$2,Systems!$2:$2,))))," ["&amp;index(Systems!$A:$E,match($A874,Systems!$A:$A,),match(Systems!$C$2,Systems!$2:$2,))&amp;"]",)</f>
        <v>Finse</v>
      </c>
      <c r="C874" s="144">
        <f t="array" ref="C874">round((F874-average(I874,L874,O874,R874,U874))*X874+if($B874=$H874,0,iferror(average(vlookup({$H874,$K874,$N874,$Q874,$T874},$B:$D,column(B$1),0)),index(C:C,match($H874,$B:$B,)))),3)</f>
        <v>531.47</v>
      </c>
      <c r="D874" s="144">
        <f t="array" ref="D874">round((G874-average(J874,M874,P874,S874,V874))*Y874+if($B874=$H874,0,iferror(average(vlookup({$H874,$K874,$N874,$Q874,$T874},$B:$D,column(C$1),0)),index(D:D,match($H874,$B:$B,)))),3)</f>
        <v>166.883</v>
      </c>
      <c r="E874" s="145">
        <v>2764.0</v>
      </c>
      <c r="F874" s="146">
        <v>1023.895</v>
      </c>
      <c r="G874" s="146">
        <v>300.759</v>
      </c>
      <c r="H874" s="147" t="s">
        <v>404</v>
      </c>
      <c r="I874" s="146">
        <v>688.449</v>
      </c>
      <c r="J874" s="146">
        <v>406.09</v>
      </c>
      <c r="K874" s="148"/>
      <c r="L874" s="149"/>
      <c r="M874" s="149"/>
      <c r="N874" s="148"/>
      <c r="O874" s="149"/>
      <c r="P874" s="149"/>
      <c r="Q874" s="148"/>
      <c r="R874" s="149"/>
      <c r="S874" s="149"/>
      <c r="T874" s="148"/>
      <c r="U874" s="149"/>
      <c r="V874" s="149"/>
      <c r="W874" s="149"/>
      <c r="X874" s="150">
        <f t="shared" si="1"/>
        <v>1.584367573</v>
      </c>
      <c r="Y874" s="150">
        <f t="shared" si="2"/>
        <v>-1.584367573</v>
      </c>
    </row>
    <row r="875" ht="15.75" customHeight="1">
      <c r="A875" s="119">
        <v>874.0</v>
      </c>
      <c r="B875" s="143" t="str">
        <f t="array" ref="B875">index(Systems!$A:$E,match($A875,Systems!$A:$A,),match(B$1,Systems!$2:$2,))&amp;if(not(isblank(index(Systems!$A:$E,match($A875,Systems!$A:$A,),match(Systems!$C$2,Systems!$2:$2,))))," ["&amp;index(Systems!$A:$E,match($A875,Systems!$A:$A,),match(Systems!$C$2,Systems!$2:$2,))&amp;"]",)</f>
        <v>Finsterwalde</v>
      </c>
      <c r="C875" s="144">
        <f t="array" ref="C875">round((F875-average(I875,L875,O875,R875,U875))*X875+if($B875=$H875,0,iferror(average(vlookup({$H875,$K875,$N875,$Q875,$T875},$B:$D,column(B$1),0)),index(C:C,match($H875,$B:$B,)))),3)</f>
        <v>-289.827</v>
      </c>
      <c r="D875" s="144">
        <f t="array" ref="D875">round((G875-average(J875,M875,P875,S875,V875))*Y875+if($B875=$H875,0,iferror(average(vlookup({$H875,$K875,$N875,$Q875,$T875},$B:$D,column(C$1),0)),index(D:D,match($H875,$B:$B,)))),3)</f>
        <v>17.796</v>
      </c>
      <c r="E875" s="145">
        <v>2764.0</v>
      </c>
      <c r="F875" s="146">
        <v>505.52</v>
      </c>
      <c r="G875" s="146">
        <v>394.858</v>
      </c>
      <c r="H875" s="147" t="s">
        <v>404</v>
      </c>
      <c r="I875" s="146">
        <v>688.449</v>
      </c>
      <c r="J875" s="146">
        <v>406.09</v>
      </c>
      <c r="K875" s="148"/>
      <c r="L875" s="149"/>
      <c r="M875" s="149"/>
      <c r="N875" s="148"/>
      <c r="O875" s="149"/>
      <c r="P875" s="149"/>
      <c r="Q875" s="148"/>
      <c r="R875" s="149"/>
      <c r="S875" s="149"/>
      <c r="T875" s="148"/>
      <c r="U875" s="149"/>
      <c r="V875" s="149"/>
      <c r="W875" s="149"/>
      <c r="X875" s="150">
        <f t="shared" si="1"/>
        <v>1.584367573</v>
      </c>
      <c r="Y875" s="150">
        <f t="shared" si="2"/>
        <v>-1.584367573</v>
      </c>
    </row>
    <row r="876" ht="15.75" customHeight="1">
      <c r="A876" s="119">
        <v>875.0</v>
      </c>
      <c r="B876" s="143" t="str">
        <f t="array" ref="B876">index(Systems!$A:$E,match($A876,Systems!$A:$A,),match(B$1,Systems!$2:$2,))&amp;if(not(isblank(index(Systems!$A:$E,match($A876,Systems!$A:$A,),match(Systems!$C$2,Systems!$2:$2,))))," ["&amp;index(Systems!$A:$E,match($A876,Systems!$A:$A,),match(Systems!$C$2,Systems!$2:$2,))&amp;"]",)</f>
        <v>Firenze</v>
      </c>
      <c r="C876" s="144">
        <f t="array" ref="C876">round((F876-average(I876,L876,O876,R876,U876))*X876+if($B876=$H876,0,iferror(average(vlookup({$H876,$K876,$N876,$Q876,$T876},$B:$D,column(B$1),0)),index(C:C,match($H876,$B:$B,)))),3)</f>
        <v>-401.729</v>
      </c>
      <c r="D876" s="144">
        <f t="array" ref="D876">round((G876-average(J876,M876,P876,S876,V876))*Y876+if($B876=$H876,0,iferror(average(vlookup({$H876,$K876,$N876,$Q876,$T876},$B:$D,column(C$1),0)),index(D:D,match($H876,$B:$B,)))),3)</f>
        <v>134.377</v>
      </c>
      <c r="E876" s="145">
        <v>2764.0</v>
      </c>
      <c r="F876" s="146">
        <v>434.891</v>
      </c>
      <c r="G876" s="146">
        <v>321.276</v>
      </c>
      <c r="H876" s="147" t="s">
        <v>404</v>
      </c>
      <c r="I876" s="146">
        <v>688.449</v>
      </c>
      <c r="J876" s="146">
        <v>406.09</v>
      </c>
      <c r="K876" s="148"/>
      <c r="L876" s="149"/>
      <c r="M876" s="149"/>
      <c r="N876" s="148"/>
      <c r="O876" s="149"/>
      <c r="P876" s="149"/>
      <c r="Q876" s="148"/>
      <c r="R876" s="149"/>
      <c r="S876" s="149"/>
      <c r="T876" s="148"/>
      <c r="U876" s="149"/>
      <c r="V876" s="149"/>
      <c r="W876" s="149"/>
      <c r="X876" s="150">
        <f t="shared" si="1"/>
        <v>1.584367573</v>
      </c>
      <c r="Y876" s="150">
        <f t="shared" si="2"/>
        <v>-1.584367573</v>
      </c>
    </row>
    <row r="877" ht="15.75" customHeight="1">
      <c r="A877" s="119">
        <v>876.0</v>
      </c>
      <c r="B877" s="143" t="str">
        <f t="array" ref="B877">index(Systems!$A:$E,match($A877,Systems!$A:$A,),match(B$1,Systems!$2:$2,))&amp;if(not(isblank(index(Systems!$A:$E,match($A877,Systems!$A:$A,),match(Systems!$C$2,Systems!$2:$2,))))," ["&amp;index(Systems!$A:$E,match($A877,Systems!$A:$A,),match(Systems!$C$2,Systems!$2:$2,))&amp;"]",)</f>
        <v>Firgrove</v>
      </c>
      <c r="C877" s="144">
        <f t="array" ref="C877">round((F877-average(I877,L877,O877,R877,U877))*X877+if($B877=$H877,0,iferror(average(vlookup({$H877,$K877,$N877,$Q877,$T877},$B:$D,column(B$1),0)),index(C:C,match($H877,$B:$B,)))),3)</f>
        <v>249.955</v>
      </c>
      <c r="D877" s="144">
        <f t="array" ref="D877">round((G877-average(J877,M877,P877,S877,V877))*Y877+if($B877=$H877,0,iferror(average(vlookup({$H877,$K877,$N877,$Q877,$T877},$B:$D,column(C$1),0)),index(D:D,match($H877,$B:$B,)))),3)</f>
        <v>-298.878</v>
      </c>
      <c r="E877" s="145">
        <v>2764.0</v>
      </c>
      <c r="F877" s="146">
        <v>846.212</v>
      </c>
      <c r="G877" s="146">
        <v>594.732</v>
      </c>
      <c r="H877" s="147" t="s">
        <v>404</v>
      </c>
      <c r="I877" s="146">
        <v>688.449</v>
      </c>
      <c r="J877" s="146">
        <v>406.09</v>
      </c>
      <c r="K877" s="148"/>
      <c r="L877" s="149"/>
      <c r="M877" s="149"/>
      <c r="N877" s="148"/>
      <c r="O877" s="149"/>
      <c r="P877" s="149"/>
      <c r="Q877" s="148"/>
      <c r="R877" s="149"/>
      <c r="S877" s="149"/>
      <c r="T877" s="148"/>
      <c r="U877" s="149"/>
      <c r="V877" s="149"/>
      <c r="W877" s="149"/>
      <c r="X877" s="150">
        <f t="shared" si="1"/>
        <v>1.584367573</v>
      </c>
      <c r="Y877" s="150">
        <f t="shared" si="2"/>
        <v>-1.584367573</v>
      </c>
    </row>
    <row r="878" ht="15.75" customHeight="1">
      <c r="A878" s="119">
        <v>877.0</v>
      </c>
      <c r="B878" s="143" t="str">
        <f t="array" ref="B878">index(Systems!$A:$E,match($A878,Systems!$A:$A,),match(B$1,Systems!$2:$2,))&amp;if(not(isblank(index(Systems!$A:$E,match($A878,Systems!$A:$A,),match(Systems!$C$2,Systems!$2:$2,))))," ["&amp;index(Systems!$A:$E,match($A878,Systems!$A:$A,),match(Systems!$C$2,Systems!$2:$2,))&amp;"]",)</f>
        <v>Fjaldr</v>
      </c>
      <c r="C878" s="144">
        <f t="array" ref="C878">round((F878-average(I878,L878,O878,R878,U878))*X878+if($B878=$H878,0,iferror(average(vlookup({$H878,$K878,$N878,$Q878,$T878},$B:$D,column(B$1),0)),index(C:C,match($H878,$B:$B,)))),3)</f>
        <v>88.314</v>
      </c>
      <c r="D878" s="144">
        <f t="array" ref="D878">round((G878-average(J878,M878,P878,S878,V878))*Y878+if($B878=$H878,0,iferror(average(vlookup({$H878,$K878,$N878,$Q878,$T878},$B:$D,column(C$1),0)),index(D:D,match($H878,$B:$B,)))),3)</f>
        <v>-404.57</v>
      </c>
      <c r="E878" s="145">
        <v>2764.0</v>
      </c>
      <c r="F878" s="146">
        <v>744.19</v>
      </c>
      <c r="G878" s="146">
        <v>661.441</v>
      </c>
      <c r="H878" s="147" t="s">
        <v>404</v>
      </c>
      <c r="I878" s="146">
        <v>688.449</v>
      </c>
      <c r="J878" s="146">
        <v>406.09</v>
      </c>
      <c r="K878" s="148"/>
      <c r="L878" s="149"/>
      <c r="M878" s="149"/>
      <c r="N878" s="148"/>
      <c r="O878" s="149"/>
      <c r="P878" s="149"/>
      <c r="Q878" s="148"/>
      <c r="R878" s="149"/>
      <c r="S878" s="149"/>
      <c r="T878" s="148"/>
      <c r="U878" s="149"/>
      <c r="V878" s="149"/>
      <c r="W878" s="149"/>
      <c r="X878" s="150">
        <f t="shared" si="1"/>
        <v>1.584367573</v>
      </c>
      <c r="Y878" s="150">
        <f t="shared" si="2"/>
        <v>-1.584367573</v>
      </c>
    </row>
    <row r="879" ht="15.75" customHeight="1">
      <c r="A879" s="119">
        <v>878.0</v>
      </c>
      <c r="B879" s="143" t="str">
        <f t="array" ref="B879">index(Systems!$A:$E,match($A879,Systems!$A:$A,),match(B$1,Systems!$2:$2,))&amp;if(not(isblank(index(Systems!$A:$E,match($A879,Systems!$A:$A,),match(Systems!$C$2,Systems!$2:$2,))))," ["&amp;index(Systems!$A:$E,match($A879,Systems!$A:$A,),match(Systems!$C$2,Systems!$2:$2,))&amp;"]",)</f>
        <v>Fjernet</v>
      </c>
      <c r="C879" s="144">
        <f t="array" ref="C879">round((F879-average(I879,L879,O879,R879,U879))*X879+if($B879=$H879,0,iferror(average(vlookup({$H879,$K879,$N879,$Q879,$T879},$B:$D,column(B$1),0)),index(C:C,match($H879,$B:$B,)))),3)</f>
        <v>-397.004</v>
      </c>
      <c r="D879" s="144">
        <f t="array" ref="D879">round((G879-average(J879,M879,P879,S879,V879))*Y879+if($B879=$H879,0,iferror(average(vlookup({$H879,$K879,$N879,$Q879,$T879},$B:$D,column(C$1),0)),index(D:D,match($H879,$B:$B,)))),3)</f>
        <v>248.388</v>
      </c>
      <c r="E879" s="145">
        <v>2764.0</v>
      </c>
      <c r="F879" s="146">
        <v>437.873</v>
      </c>
      <c r="G879" s="146">
        <v>249.316</v>
      </c>
      <c r="H879" s="147" t="s">
        <v>404</v>
      </c>
      <c r="I879" s="146">
        <v>688.449</v>
      </c>
      <c r="J879" s="146">
        <v>406.09</v>
      </c>
      <c r="K879" s="148"/>
      <c r="L879" s="149"/>
      <c r="M879" s="149"/>
      <c r="N879" s="148"/>
      <c r="O879" s="149"/>
      <c r="P879" s="149"/>
      <c r="Q879" s="148"/>
      <c r="R879" s="149"/>
      <c r="S879" s="149"/>
      <c r="T879" s="148"/>
      <c r="U879" s="149"/>
      <c r="V879" s="149"/>
      <c r="W879" s="149"/>
      <c r="X879" s="150">
        <f t="shared" si="1"/>
        <v>1.584367573</v>
      </c>
      <c r="Y879" s="150">
        <f t="shared" si="2"/>
        <v>-1.584367573</v>
      </c>
    </row>
    <row r="880" ht="15.75" customHeight="1">
      <c r="A880" s="119">
        <v>879.0</v>
      </c>
      <c r="B880" s="143" t="str">
        <f t="array" ref="B880">index(Systems!$A:$E,match($A880,Systems!$A:$A,),match(B$1,Systems!$2:$2,))&amp;if(not(isblank(index(Systems!$A:$E,match($A880,Systems!$A:$A,),match(Systems!$C$2,Systems!$2:$2,))))," ["&amp;index(Systems!$A:$E,match($A880,Systems!$A:$A,),match(Systems!$C$2,Systems!$2:$2,))&amp;"]",)</f>
        <v>Flatspin</v>
      </c>
      <c r="C880" s="144">
        <f t="array" ref="C880">round((F880-average(I880,L880,O880,R880,U880))*X880+if($B880=$H880,0,iferror(average(vlookup({$H880,$K880,$N880,$Q880,$T880},$B:$D,column(B$1),0)),index(C:C,match($H880,$B:$B,)))),3)</f>
        <v>260.08</v>
      </c>
      <c r="D880" s="144">
        <f t="array" ref="D880">round((G880-average(J880,M880,P880,S880,V880))*Y880+if($B880=$H880,0,iferror(average(vlookup({$H880,$K880,$N880,$Q880,$T880},$B:$D,column(C$1),0)),index(D:D,match($H880,$B:$B,)))),3)</f>
        <v>-385.927</v>
      </c>
      <c r="E880" s="145">
        <v>2764.0</v>
      </c>
      <c r="F880" s="146">
        <v>852.603</v>
      </c>
      <c r="G880" s="146">
        <v>649.674</v>
      </c>
      <c r="H880" s="147" t="s">
        <v>404</v>
      </c>
      <c r="I880" s="146">
        <v>688.449</v>
      </c>
      <c r="J880" s="146">
        <v>406.09</v>
      </c>
      <c r="K880" s="148"/>
      <c r="L880" s="149"/>
      <c r="M880" s="149"/>
      <c r="N880" s="148"/>
      <c r="O880" s="149"/>
      <c r="P880" s="149"/>
      <c r="Q880" s="148"/>
      <c r="R880" s="149"/>
      <c r="S880" s="149"/>
      <c r="T880" s="148"/>
      <c r="U880" s="149"/>
      <c r="V880" s="149"/>
      <c r="W880" s="149"/>
      <c r="X880" s="150">
        <f t="shared" si="1"/>
        <v>1.584367573</v>
      </c>
      <c r="Y880" s="150">
        <f t="shared" si="2"/>
        <v>-1.584367573</v>
      </c>
    </row>
    <row r="881" ht="15.75" customHeight="1">
      <c r="A881" s="119">
        <v>880.0</v>
      </c>
      <c r="B881" s="143" t="str">
        <f t="array" ref="B881">index(Systems!$A:$E,match($A881,Systems!$A:$A,),match(B$1,Systems!$2:$2,))&amp;if(not(isblank(index(Systems!$A:$E,match($A881,Systems!$A:$A,),match(Systems!$C$2,Systems!$2:$2,))))," ["&amp;index(Systems!$A:$E,match($A881,Systems!$A:$A,),match(Systems!$C$2,Systems!$2:$2,))&amp;"]",)</f>
        <v>Flaum</v>
      </c>
      <c r="C881" s="144">
        <f t="array" ref="C881">round((F881-average(I881,L881,O881,R881,U881))*X881+if($B881=$H881,0,iferror(average(vlookup({$H881,$K881,$N881,$Q881,$T881},$B:$D,column(B$1),0)),index(C:C,match($H881,$B:$B,)))),3)</f>
        <v>182.35</v>
      </c>
      <c r="D881" s="144">
        <f t="array" ref="D881">round((G881-average(J881,M881,P881,S881,V881))*Y881+if($B881=$H881,0,iferror(average(vlookup({$H881,$K881,$N881,$Q881,$T881},$B:$D,column(C$1),0)),index(D:D,match($H881,$B:$B,)))),3)</f>
        <v>-415.472</v>
      </c>
      <c r="E881" s="145">
        <v>2764.0</v>
      </c>
      <c r="F881" s="146">
        <v>803.542</v>
      </c>
      <c r="G881" s="146">
        <v>668.322</v>
      </c>
      <c r="H881" s="147" t="s">
        <v>404</v>
      </c>
      <c r="I881" s="146">
        <v>688.449</v>
      </c>
      <c r="J881" s="146">
        <v>406.09</v>
      </c>
      <c r="K881" s="148"/>
      <c r="L881" s="149"/>
      <c r="M881" s="149"/>
      <c r="N881" s="148"/>
      <c r="O881" s="149"/>
      <c r="P881" s="149"/>
      <c r="Q881" s="148"/>
      <c r="R881" s="149"/>
      <c r="S881" s="149"/>
      <c r="T881" s="148"/>
      <c r="U881" s="149"/>
      <c r="V881" s="149"/>
      <c r="W881" s="149"/>
      <c r="X881" s="150">
        <f t="shared" si="1"/>
        <v>1.584367573</v>
      </c>
      <c r="Y881" s="150">
        <f t="shared" si="2"/>
        <v>-1.584367573</v>
      </c>
    </row>
    <row r="882" ht="15.75" customHeight="1">
      <c r="A882" s="119">
        <v>881.0</v>
      </c>
      <c r="B882" s="143" t="str">
        <f t="array" ref="B882">index(Systems!$A:$E,match($A882,Systems!$A:$A,),match(B$1,Systems!$2:$2,))&amp;if(not(isblank(index(Systems!$A:$E,match($A882,Systems!$A:$A,),match(Systems!$C$2,Systems!$2:$2,))))," ["&amp;index(Systems!$A:$E,match($A882,Systems!$A:$A,),match(Systems!$C$2,Systems!$2:$2,))&amp;"]",)</f>
        <v>Fletcher [CC]</v>
      </c>
      <c r="C882" s="144">
        <f t="array" ref="C882">round((F882-average(I882,L882,O882,R882,U882))*X882+if($B882=$H882,0,iferror(average(vlookup({$H882,$K882,$N882,$Q882,$T882},$B:$D,column(B$1),0)),index(C:C,match($H882,$B:$B,)))),3)</f>
        <v>46.777</v>
      </c>
      <c r="D882" s="144">
        <f t="array" ref="D882">round((G882-average(J882,M882,P882,S882,V882))*Y882+if($B882=$H882,0,iferror(average(vlookup({$H882,$K882,$N882,$Q882,$T882},$B:$D,column(C$1),0)),index(D:D,match($H882,$B:$B,)))),3)</f>
        <v>-23.569</v>
      </c>
      <c r="E882" s="145">
        <v>2764.0</v>
      </c>
      <c r="F882" s="146">
        <v>717.973</v>
      </c>
      <c r="G882" s="146">
        <v>420.966</v>
      </c>
      <c r="H882" s="147" t="s">
        <v>404</v>
      </c>
      <c r="I882" s="146">
        <v>688.449</v>
      </c>
      <c r="J882" s="146">
        <v>406.09</v>
      </c>
      <c r="K882" s="148"/>
      <c r="L882" s="149"/>
      <c r="M882" s="149"/>
      <c r="N882" s="148"/>
      <c r="O882" s="149"/>
      <c r="P882" s="149"/>
      <c r="Q882" s="148"/>
      <c r="R882" s="149"/>
      <c r="S882" s="149"/>
      <c r="T882" s="148"/>
      <c r="U882" s="149"/>
      <c r="V882" s="149"/>
      <c r="W882" s="149"/>
      <c r="X882" s="150">
        <f t="shared" si="1"/>
        <v>1.584367573</v>
      </c>
      <c r="Y882" s="150">
        <f t="shared" si="2"/>
        <v>-1.584367573</v>
      </c>
    </row>
    <row r="883" ht="15.75" customHeight="1">
      <c r="A883" s="119">
        <v>882.0</v>
      </c>
      <c r="B883" s="143" t="str">
        <f t="array" ref="B883">index(Systems!$A:$E,match($A883,Systems!$A:$A,),match(B$1,Systems!$2:$2,))&amp;if(not(isblank(index(Systems!$A:$E,match($A883,Systems!$A:$A,),match(Systems!$C$2,Systems!$2:$2,))))," ["&amp;index(Systems!$A:$E,match($A883,Systems!$A:$A,),match(Systems!$C$2,Systems!$2:$2,))&amp;"]",)</f>
        <v>Fletcher [FWL]</v>
      </c>
      <c r="C883" s="144">
        <f t="array" ref="C883">round((F883-average(I883,L883,O883,R883,U883))*X883+if($B883=$H883,0,iferror(average(vlookup({$H883,$K883,$N883,$Q883,$T883},$B:$D,column(B$1),0)),index(C:C,match($H883,$B:$B,)))),3)</f>
        <v>-67.732</v>
      </c>
      <c r="D883" s="144">
        <f t="array" ref="D883">round((G883-average(J883,M883,P883,S883,V883))*Y883+if($B883=$H883,0,iferror(average(vlookup({$H883,$K883,$N883,$Q883,$T883},$B:$D,column(C$1),0)),index(D:D,match($H883,$B:$B,)))),3)</f>
        <v>-209.973</v>
      </c>
      <c r="E883" s="145">
        <v>2764.0</v>
      </c>
      <c r="F883" s="146">
        <v>645.699</v>
      </c>
      <c r="G883" s="146">
        <v>538.618</v>
      </c>
      <c r="H883" s="147" t="s">
        <v>404</v>
      </c>
      <c r="I883" s="146">
        <v>688.449</v>
      </c>
      <c r="J883" s="146">
        <v>406.09</v>
      </c>
      <c r="K883" s="148"/>
      <c r="L883" s="149"/>
      <c r="M883" s="149"/>
      <c r="N883" s="148"/>
      <c r="O883" s="149"/>
      <c r="P883" s="149"/>
      <c r="Q883" s="148"/>
      <c r="R883" s="149"/>
      <c r="S883" s="149"/>
      <c r="T883" s="148"/>
      <c r="U883" s="149"/>
      <c r="V883" s="149"/>
      <c r="W883" s="149"/>
      <c r="X883" s="150">
        <f t="shared" si="1"/>
        <v>1.584367573</v>
      </c>
      <c r="Y883" s="150">
        <f t="shared" si="2"/>
        <v>-1.584367573</v>
      </c>
    </row>
    <row r="884" ht="15.75" customHeight="1">
      <c r="A884" s="119">
        <v>883.0</v>
      </c>
      <c r="B884" s="143" t="str">
        <f t="array" ref="B884">index(Systems!$A:$E,match($A884,Systems!$A:$A,),match(B$1,Systems!$2:$2,))&amp;if(not(isblank(index(Systems!$A:$E,match($A884,Systems!$A:$A,),match(Systems!$C$2,Systems!$2:$2,))))," ["&amp;index(Systems!$A:$E,match($A884,Systems!$A:$A,),match(Systems!$C$2,Systems!$2:$2,))&amp;"]",)</f>
        <v>Fletcher's Feast</v>
      </c>
      <c r="C884" s="144">
        <f t="array" ref="C884">round((F884-average(I884,L884,O884,R884,U884))*X884+if($B884=$H884,0,iferror(average(vlookup({$H884,$K884,$N884,$Q884,$T884},$B:$D,column(B$1),0)),index(C:C,match($H884,$B:$B,)))),3)</f>
        <v>677.501</v>
      </c>
      <c r="D884" s="144">
        <f t="array" ref="D884">round((G884-average(J884,M884,P884,S884,V884))*Y884+if($B884=$H884,0,iferror(average(vlookup({$H884,$K884,$N884,$Q884,$T884},$B:$D,column(C$1),0)),index(D:D,match($H884,$B:$B,)))),3)</f>
        <v>-218.96</v>
      </c>
      <c r="E884" s="145">
        <v>2764.0</v>
      </c>
      <c r="F884" s="146">
        <v>1116.065</v>
      </c>
      <c r="G884" s="146">
        <v>544.29</v>
      </c>
      <c r="H884" s="147" t="s">
        <v>404</v>
      </c>
      <c r="I884" s="146">
        <v>688.449</v>
      </c>
      <c r="J884" s="146">
        <v>406.09</v>
      </c>
      <c r="K884" s="148"/>
      <c r="L884" s="149"/>
      <c r="M884" s="149"/>
      <c r="N884" s="148"/>
      <c r="O884" s="149"/>
      <c r="P884" s="149"/>
      <c r="Q884" s="148"/>
      <c r="R884" s="149"/>
      <c r="S884" s="149"/>
      <c r="T884" s="148"/>
      <c r="U884" s="149"/>
      <c r="V884" s="149"/>
      <c r="W884" s="149"/>
      <c r="X884" s="150">
        <f t="shared" si="1"/>
        <v>1.584367573</v>
      </c>
      <c r="Y884" s="150">
        <f t="shared" si="2"/>
        <v>-1.584367573</v>
      </c>
    </row>
    <row r="885" ht="15.75" customHeight="1">
      <c r="A885" s="119">
        <v>884.0</v>
      </c>
      <c r="B885" s="143" t="str">
        <f t="array" ref="B885">index(Systems!$A:$E,match($A885,Systems!$A:$A,),match(B$1,Systems!$2:$2,))&amp;if(not(isblank(index(Systems!$A:$E,match($A885,Systems!$A:$A,),match(Systems!$C$2,Systems!$2:$2,))))," ["&amp;index(Systems!$A:$E,match($A885,Systems!$A:$A,),match(Systems!$C$2,Systems!$2:$2,))&amp;"]",)</f>
        <v>Flintoft</v>
      </c>
      <c r="C885" s="144">
        <f t="array" ref="C885">round((F885-average(I885,L885,O885,R885,U885))*X885+if($B885=$H885,0,iferror(average(vlookup({$H885,$K885,$N885,$Q885,$T885},$B:$D,column(B$1),0)),index(C:C,match($H885,$B:$B,)))),3)</f>
        <v>191.536</v>
      </c>
      <c r="D885" s="144">
        <f t="array" ref="D885">round((G885-average(J885,M885,P885,S885,V885))*Y885+if($B885=$H885,0,iferror(average(vlookup({$H885,$K885,$N885,$Q885,$T885},$B:$D,column(C$1),0)),index(D:D,match($H885,$B:$B,)))),3)</f>
        <v>-333.272</v>
      </c>
      <c r="E885" s="145">
        <v>2764.0</v>
      </c>
      <c r="F885" s="146">
        <v>809.34</v>
      </c>
      <c r="G885" s="146">
        <v>616.44</v>
      </c>
      <c r="H885" s="147" t="s">
        <v>404</v>
      </c>
      <c r="I885" s="146">
        <v>688.449</v>
      </c>
      <c r="J885" s="146">
        <v>406.09</v>
      </c>
      <c r="K885" s="148"/>
      <c r="L885" s="149"/>
      <c r="M885" s="149"/>
      <c r="N885" s="148"/>
      <c r="O885" s="149"/>
      <c r="P885" s="149"/>
      <c r="Q885" s="148"/>
      <c r="R885" s="149"/>
      <c r="S885" s="149"/>
      <c r="T885" s="148"/>
      <c r="U885" s="149"/>
      <c r="V885" s="149"/>
      <c r="W885" s="149"/>
      <c r="X885" s="150">
        <f t="shared" si="1"/>
        <v>1.584367573</v>
      </c>
      <c r="Y885" s="150">
        <f t="shared" si="2"/>
        <v>-1.584367573</v>
      </c>
    </row>
    <row r="886" ht="15.75" customHeight="1">
      <c r="A886" s="119">
        <v>885.0</v>
      </c>
      <c r="B886" s="143" t="str">
        <f t="array" ref="B886">index(Systems!$A:$E,match($A886,Systems!$A:$A,),match(B$1,Systems!$2:$2,))&amp;if(not(isblank(index(Systems!$A:$E,match($A886,Systems!$A:$A,),match(Systems!$C$2,Systems!$2:$2,))))," ["&amp;index(Systems!$A:$E,match($A886,Systems!$A:$A,),match(Systems!$C$2,Systems!$2:$2,))&amp;"]",)</f>
        <v>Florarda</v>
      </c>
      <c r="C886" s="144">
        <f t="array" ref="C886">round((F886-average(I886,L886,O886,R886,U886))*X886+if($B886=$H886,0,iferror(average(vlookup({$H886,$K886,$N886,$Q886,$T886},$B:$D,column(B$1),0)),index(C:C,match($H886,$B:$B,)))),3)</f>
        <v>32.033</v>
      </c>
      <c r="D886" s="144">
        <f t="array" ref="D886">round((G886-average(J886,M886,P886,S886,V886))*Y886+if($B886=$H886,0,iferror(average(vlookup({$H886,$K886,$N886,$Q886,$T886},$B:$D,column(C$1),0)),index(D:D,match($H886,$B:$B,)))),3)</f>
        <v>-256.932</v>
      </c>
      <c r="E886" s="145">
        <v>2764.0</v>
      </c>
      <c r="F886" s="146">
        <v>708.667</v>
      </c>
      <c r="G886" s="146">
        <v>568.257</v>
      </c>
      <c r="H886" s="147" t="s">
        <v>404</v>
      </c>
      <c r="I886" s="146">
        <v>688.449</v>
      </c>
      <c r="J886" s="146">
        <v>406.09</v>
      </c>
      <c r="K886" s="148"/>
      <c r="L886" s="149"/>
      <c r="M886" s="149"/>
      <c r="N886" s="148"/>
      <c r="O886" s="149"/>
      <c r="P886" s="149"/>
      <c r="Q886" s="148"/>
      <c r="R886" s="149"/>
      <c r="S886" s="149"/>
      <c r="T886" s="148"/>
      <c r="U886" s="149"/>
      <c r="V886" s="149"/>
      <c r="W886" s="149"/>
      <c r="X886" s="150">
        <f t="shared" si="1"/>
        <v>1.584367573</v>
      </c>
      <c r="Y886" s="150">
        <f t="shared" si="2"/>
        <v>-1.584367573</v>
      </c>
    </row>
    <row r="887" ht="15.75" customHeight="1">
      <c r="A887" s="119">
        <v>886.0</v>
      </c>
      <c r="B887" s="143" t="str">
        <f t="array" ref="B887">index(Systems!$A:$E,match($A887,Systems!$A:$A,),match(B$1,Systems!$2:$2,))&amp;if(not(isblank(index(Systems!$A:$E,match($A887,Systems!$A:$A,),match(Systems!$C$2,Systems!$2:$2,))))," ["&amp;index(Systems!$A:$E,match($A887,Systems!$A:$A,),match(Systems!$C$2,Systems!$2:$2,))&amp;"]",)</f>
        <v>Florida</v>
      </c>
      <c r="C887" s="144">
        <f t="array" ref="C887">round((F887-average(I887,L887,O887,R887,U887))*X887+if($B887=$H887,0,iferror(average(vlookup({$H887,$K887,$N887,$Q887,$T887},$B:$D,column(B$1),0)),index(C:C,match($H887,$B:$B,)))),3)</f>
        <v>-426.806</v>
      </c>
      <c r="D887" s="144">
        <f t="array" ref="D887">round((G887-average(J887,M887,P887,S887,V887))*Y887+if($B887=$H887,0,iferror(average(vlookup({$H887,$K887,$N887,$Q887,$T887},$B:$D,column(C$1),0)),index(D:D,match($H887,$B:$B,)))),3)</f>
        <v>73.885</v>
      </c>
      <c r="E887" s="145">
        <v>2764.0</v>
      </c>
      <c r="F887" s="146">
        <v>419.063</v>
      </c>
      <c r="G887" s="146">
        <v>359.456</v>
      </c>
      <c r="H887" s="147" t="s">
        <v>404</v>
      </c>
      <c r="I887" s="146">
        <v>688.449</v>
      </c>
      <c r="J887" s="146">
        <v>406.09</v>
      </c>
      <c r="K887" s="148"/>
      <c r="L887" s="149"/>
      <c r="M887" s="149"/>
      <c r="N887" s="148"/>
      <c r="O887" s="149"/>
      <c r="P887" s="149"/>
      <c r="Q887" s="148"/>
      <c r="R887" s="149"/>
      <c r="S887" s="149"/>
      <c r="T887" s="148"/>
      <c r="U887" s="149"/>
      <c r="V887" s="149"/>
      <c r="W887" s="149"/>
      <c r="X887" s="150">
        <f t="shared" si="1"/>
        <v>1.584367573</v>
      </c>
      <c r="Y887" s="150">
        <f t="shared" si="2"/>
        <v>-1.584367573</v>
      </c>
    </row>
    <row r="888" ht="15.75" customHeight="1">
      <c r="A888" s="119">
        <v>887.0</v>
      </c>
      <c r="B888" s="143" t="str">
        <f t="array" ref="B888">index(Systems!$A:$E,match($A888,Systems!$A:$A,),match(B$1,Systems!$2:$2,))&amp;if(not(isblank(index(Systems!$A:$E,match($A888,Systems!$A:$A,),match(Systems!$C$2,Systems!$2:$2,))))," ["&amp;index(Systems!$A:$E,match($A888,Systems!$A:$A,),match(Systems!$C$2,Systems!$2:$2,))&amp;"]",)</f>
        <v>Flushing</v>
      </c>
      <c r="C888" s="144">
        <f t="array" ref="C888">round((F888-average(I888,L888,O888,R888,U888))*X888+if($B888=$H888,0,iferror(average(vlookup({$H888,$K888,$N888,$Q888,$T888},$B:$D,column(B$1),0)),index(C:C,match($H888,$B:$B,)))),3)</f>
        <v>195.41</v>
      </c>
      <c r="D888" s="144">
        <f t="array" ref="D888">round((G888-average(J888,M888,P888,S888,V888))*Y888+if($B888=$H888,0,iferror(average(vlookup({$H888,$K888,$N888,$Q888,$T888},$B:$D,column(C$1),0)),index(D:D,match($H888,$B:$B,)))),3)</f>
        <v>-64.671</v>
      </c>
      <c r="E888" s="145">
        <v>2764.0</v>
      </c>
      <c r="F888" s="146">
        <v>811.785</v>
      </c>
      <c r="G888" s="146">
        <v>446.908</v>
      </c>
      <c r="H888" s="147" t="s">
        <v>404</v>
      </c>
      <c r="I888" s="146">
        <v>688.449</v>
      </c>
      <c r="J888" s="146">
        <v>406.09</v>
      </c>
      <c r="K888" s="148"/>
      <c r="L888" s="149"/>
      <c r="M888" s="149"/>
      <c r="N888" s="148"/>
      <c r="O888" s="149"/>
      <c r="P888" s="149"/>
      <c r="Q888" s="148"/>
      <c r="R888" s="149"/>
      <c r="S888" s="149"/>
      <c r="T888" s="148"/>
      <c r="U888" s="149"/>
      <c r="V888" s="149"/>
      <c r="W888" s="149"/>
      <c r="X888" s="150">
        <f t="shared" si="1"/>
        <v>1.584367573</v>
      </c>
      <c r="Y888" s="150">
        <f t="shared" si="2"/>
        <v>-1.584367573</v>
      </c>
    </row>
    <row r="889" ht="15.75" customHeight="1">
      <c r="A889" s="119">
        <v>888.0</v>
      </c>
      <c r="B889" s="143" t="str">
        <f t="array" ref="B889">index(Systems!$A:$E,match($A889,Systems!$A:$A,),match(B$1,Systems!$2:$2,))&amp;if(not(isblank(index(Systems!$A:$E,match($A889,Systems!$A:$A,),match(Systems!$C$2,Systems!$2:$2,))))," ["&amp;index(Systems!$A:$E,match($A889,Systems!$A:$A,),match(Systems!$C$2,Systems!$2:$2,))&amp;"]",)</f>
        <v>Flychenia</v>
      </c>
      <c r="C889" s="144">
        <f t="array" ref="C889">round((F889-average(I889,L889,O889,R889,U889))*X889+if($B889=$H889,0,iferror(average(vlookup({$H889,$K889,$N889,$Q889,$T889},$B:$D,column(B$1),0)),index(C:C,match($H889,$B:$B,)))),3)</f>
        <v>-181.916</v>
      </c>
      <c r="D889" s="144">
        <f t="array" ref="D889">round((G889-average(J889,M889,P889,S889,V889))*Y889+if($B889=$H889,0,iferror(average(vlookup({$H889,$K889,$N889,$Q889,$T889},$B:$D,column(C$1),0)),index(D:D,match($H889,$B:$B,)))),3)</f>
        <v>-100.888</v>
      </c>
      <c r="E889" s="145">
        <v>2764.0</v>
      </c>
      <c r="F889" s="146">
        <v>573.63</v>
      </c>
      <c r="G889" s="146">
        <v>469.767</v>
      </c>
      <c r="H889" s="147" t="s">
        <v>404</v>
      </c>
      <c r="I889" s="146">
        <v>688.449</v>
      </c>
      <c r="J889" s="146">
        <v>406.09</v>
      </c>
      <c r="K889" s="148"/>
      <c r="L889" s="149"/>
      <c r="M889" s="149"/>
      <c r="N889" s="148"/>
      <c r="O889" s="149"/>
      <c r="P889" s="149"/>
      <c r="Q889" s="148"/>
      <c r="R889" s="149"/>
      <c r="S889" s="149"/>
      <c r="T889" s="148"/>
      <c r="U889" s="149"/>
      <c r="V889" s="149"/>
      <c r="W889" s="149"/>
      <c r="X889" s="150">
        <f t="shared" si="1"/>
        <v>1.584367573</v>
      </c>
      <c r="Y889" s="150">
        <f t="shared" si="2"/>
        <v>-1.584367573</v>
      </c>
    </row>
    <row r="890" ht="15.75" customHeight="1">
      <c r="A890" s="119">
        <v>889.0</v>
      </c>
      <c r="B890" s="143" t="str">
        <f t="array" ref="B890">index(Systems!$A:$E,match($A890,Systems!$A:$A,),match(B$1,Systems!$2:$2,))&amp;if(not(isblank(index(Systems!$A:$E,match($A890,Systems!$A:$A,),match(Systems!$C$2,Systems!$2:$2,))))," ["&amp;index(Systems!$A:$E,match($A890,Systems!$A:$A,),match(Systems!$C$2,Systems!$2:$2,))&amp;"]",)</f>
        <v>Flynn</v>
      </c>
      <c r="C890" s="144">
        <f t="array" ref="C890">round((F890-average(I890,L890,O890,R890,U890))*X890+if($B890=$H890,0,iferror(average(vlookup({$H890,$K890,$N890,$Q890,$T890},$B:$D,column(B$1),0)),index(C:C,match($H890,$B:$B,)))),3)</f>
        <v>639.635</v>
      </c>
      <c r="D890" s="144">
        <f t="array" ref="D890">round((G890-average(J890,M890,P890,S890,V890))*Y890+if($B890=$H890,0,iferror(average(vlookup({$H890,$K890,$N890,$Q890,$T890},$B:$D,column(C$1),0)),index(D:D,match($H890,$B:$B,)))),3)</f>
        <v>174.673</v>
      </c>
      <c r="E890" s="145">
        <v>2764.0</v>
      </c>
      <c r="F890" s="146">
        <v>1092.165</v>
      </c>
      <c r="G890" s="146">
        <v>295.842</v>
      </c>
      <c r="H890" s="147" t="s">
        <v>404</v>
      </c>
      <c r="I890" s="146">
        <v>688.449</v>
      </c>
      <c r="J890" s="146">
        <v>406.09</v>
      </c>
      <c r="K890" s="148"/>
      <c r="L890" s="149"/>
      <c r="M890" s="149"/>
      <c r="N890" s="148"/>
      <c r="O890" s="149"/>
      <c r="P890" s="149"/>
      <c r="Q890" s="148"/>
      <c r="R890" s="149"/>
      <c r="S890" s="149"/>
      <c r="T890" s="148"/>
      <c r="U890" s="149"/>
      <c r="V890" s="149"/>
      <c r="W890" s="149"/>
      <c r="X890" s="150">
        <f t="shared" si="1"/>
        <v>1.584367573</v>
      </c>
      <c r="Y890" s="150">
        <f t="shared" si="2"/>
        <v>-1.584367573</v>
      </c>
    </row>
    <row r="891" ht="15.75" customHeight="1">
      <c r="A891" s="119">
        <v>890.0</v>
      </c>
      <c r="B891" s="143" t="str">
        <f t="array" ref="B891">index(Systems!$A:$E,match($A891,Systems!$A:$A,),match(B$1,Systems!$2:$2,))&amp;if(not(isblank(index(Systems!$A:$E,match($A891,Systems!$A:$A,),match(Systems!$C$2,Systems!$2:$2,))))," ["&amp;index(Systems!$A:$E,match($A891,Systems!$A:$A,),match(Systems!$C$2,Systems!$2:$2,))&amp;"]",)</f>
        <v>Fomalhaut</v>
      </c>
      <c r="C891" s="144">
        <f t="array" ref="C891">round((F891-average(I891,L891,O891,R891,U891))*X891+if($B891=$H891,0,iferror(average(vlookup({$H891,$K891,$N891,$Q891,$T891},$B:$D,column(B$1),0)),index(C:C,match($H891,$B:$B,)))),3)</f>
        <v>20.928</v>
      </c>
      <c r="D891" s="144">
        <f t="array" ref="D891">round((G891-average(J891,M891,P891,S891,V891))*Y891+if($B891=$H891,0,iferror(average(vlookup({$H891,$K891,$N891,$Q891,$T891},$B:$D,column(C$1),0)),index(D:D,match($H891,$B:$B,)))),3)</f>
        <v>5.382</v>
      </c>
      <c r="E891" s="145">
        <v>2764.0</v>
      </c>
      <c r="F891" s="146">
        <v>701.658</v>
      </c>
      <c r="G891" s="146">
        <v>402.693</v>
      </c>
      <c r="H891" s="147" t="s">
        <v>404</v>
      </c>
      <c r="I891" s="146">
        <v>688.449</v>
      </c>
      <c r="J891" s="146">
        <v>406.09</v>
      </c>
      <c r="K891" s="148"/>
      <c r="L891" s="149"/>
      <c r="M891" s="149"/>
      <c r="N891" s="148"/>
      <c r="O891" s="149"/>
      <c r="P891" s="149"/>
      <c r="Q891" s="148"/>
      <c r="R891" s="149"/>
      <c r="S891" s="149"/>
      <c r="T891" s="148"/>
      <c r="U891" s="149"/>
      <c r="V891" s="149"/>
      <c r="W891" s="149"/>
      <c r="X891" s="150">
        <f t="shared" si="1"/>
        <v>1.584367573</v>
      </c>
      <c r="Y891" s="150">
        <f t="shared" si="2"/>
        <v>-1.584367573</v>
      </c>
    </row>
    <row r="892" ht="15.75" customHeight="1">
      <c r="A892" s="119">
        <v>891.0</v>
      </c>
      <c r="B892" s="143" t="str">
        <f t="array" ref="B892">index(Systems!$A:$E,match($A892,Systems!$A:$A,),match(B$1,Systems!$2:$2,))&amp;if(not(isblank(index(Systems!$A:$E,match($A892,Systems!$A:$A,),match(Systems!$C$2,Systems!$2:$2,))))," ["&amp;index(Systems!$A:$E,match($A892,Systems!$A:$A,),match(Systems!$C$2,Systems!$2:$2,))&amp;"]",)</f>
        <v>Foochow</v>
      </c>
      <c r="C892" s="144">
        <f t="array" ref="C892">round((F892-average(I892,L892,O892,R892,U892))*X892+if($B892=$H892,0,iferror(average(vlookup({$H892,$K892,$N892,$Q892,$T892},$B:$D,column(B$1),0)),index(C:C,match($H892,$B:$B,)))),3)</f>
        <v>88.919</v>
      </c>
      <c r="D892" s="144">
        <f t="array" ref="D892">round((G892-average(J892,M892,P892,S892,V892))*Y892+if($B892=$H892,0,iferror(average(vlookup({$H892,$K892,$N892,$Q892,$T892},$B:$D,column(C$1),0)),index(D:D,match($H892,$B:$B,)))),3)</f>
        <v>-97.499</v>
      </c>
      <c r="E892" s="145">
        <v>2764.0</v>
      </c>
      <c r="F892" s="146">
        <v>744.572</v>
      </c>
      <c r="G892" s="146">
        <v>467.628</v>
      </c>
      <c r="H892" s="147" t="s">
        <v>404</v>
      </c>
      <c r="I892" s="146">
        <v>688.449</v>
      </c>
      <c r="J892" s="146">
        <v>406.09</v>
      </c>
      <c r="K892" s="148"/>
      <c r="L892" s="149"/>
      <c r="M892" s="149"/>
      <c r="N892" s="148"/>
      <c r="O892" s="149"/>
      <c r="P892" s="149"/>
      <c r="Q892" s="148"/>
      <c r="R892" s="149"/>
      <c r="S892" s="149"/>
      <c r="T892" s="148"/>
      <c r="U892" s="149"/>
      <c r="V892" s="149"/>
      <c r="W892" s="149"/>
      <c r="X892" s="150">
        <f t="shared" si="1"/>
        <v>1.584367573</v>
      </c>
      <c r="Y892" s="150">
        <f t="shared" si="2"/>
        <v>-1.584367573</v>
      </c>
    </row>
    <row r="893" ht="15.75" customHeight="1">
      <c r="A893" s="119">
        <v>892.0</v>
      </c>
      <c r="B893" s="143" t="str">
        <f t="array" ref="B893">index(Systems!$A:$E,match($A893,Systems!$A:$A,),match(B$1,Systems!$2:$2,))&amp;if(not(isblank(index(Systems!$A:$E,match($A893,Systems!$A:$A,),match(Systems!$C$2,Systems!$2:$2,))))," ["&amp;index(Systems!$A:$E,match($A893,Systems!$A:$A,),match(Systems!$C$2,Systems!$2:$2,))&amp;"]",)</f>
        <v>Foot Fall</v>
      </c>
      <c r="C893" s="144">
        <f t="array" ref="C893">round((F893-average(I893,L893,O893,R893,U893))*X893+if($B893=$H893,0,iferror(average(vlookup({$H893,$K893,$N893,$Q893,$T893},$B:$D,column(B$1),0)),index(C:C,match($H893,$B:$B,)))),3)</f>
        <v>94.601</v>
      </c>
      <c r="D893" s="144">
        <f t="array" ref="D893">round((G893-average(J893,M893,P893,S893,V893))*Y893+if($B893=$H893,0,iferror(average(vlookup({$H893,$K893,$N893,$Q893,$T893},$B:$D,column(C$1),0)),index(D:D,match($H893,$B:$B,)))),3)</f>
        <v>-109.868</v>
      </c>
      <c r="E893" s="145">
        <v>2764.0</v>
      </c>
      <c r="F893" s="146">
        <v>748.158</v>
      </c>
      <c r="G893" s="146">
        <v>475.435</v>
      </c>
      <c r="H893" s="147" t="s">
        <v>404</v>
      </c>
      <c r="I893" s="146">
        <v>688.449</v>
      </c>
      <c r="J893" s="146">
        <v>406.09</v>
      </c>
      <c r="K893" s="148"/>
      <c r="L893" s="149"/>
      <c r="M893" s="149"/>
      <c r="N893" s="148"/>
      <c r="O893" s="149"/>
      <c r="P893" s="149"/>
      <c r="Q893" s="148"/>
      <c r="R893" s="149"/>
      <c r="S893" s="149"/>
      <c r="T893" s="148"/>
      <c r="U893" s="149"/>
      <c r="V893" s="149"/>
      <c r="W893" s="149"/>
      <c r="X893" s="150">
        <f t="shared" si="1"/>
        <v>1.584367573</v>
      </c>
      <c r="Y893" s="150">
        <f t="shared" si="2"/>
        <v>-1.584367573</v>
      </c>
    </row>
    <row r="894" ht="15.75" customHeight="1">
      <c r="A894" s="119">
        <v>893.0</v>
      </c>
      <c r="B894" s="143" t="str">
        <f t="array" ref="B894">index(Systems!$A:$E,match($A894,Systems!$A:$A,),match(B$1,Systems!$2:$2,))&amp;if(not(isblank(index(Systems!$A:$E,match($A894,Systems!$A:$A,),match(Systems!$C$2,Systems!$2:$2,))))," ["&amp;index(Systems!$A:$E,match($A894,Systems!$A:$A,),match(Systems!$C$2,Systems!$2:$2,))&amp;"]",)</f>
        <v>Ford</v>
      </c>
      <c r="C894" s="144">
        <f t="array" ref="C894">round((F894-average(I894,L894,O894,R894,U894))*X894+if($B894=$H894,0,iferror(average(vlookup({$H894,$K894,$N894,$Q894,$T894},$B:$D,column(B$1),0)),index(C:C,match($H894,$B:$B,)))),3)</f>
        <v>-191.298</v>
      </c>
      <c r="D894" s="144">
        <f t="array" ref="D894">round((G894-average(J894,M894,P894,S894,V894))*Y894+if($B894=$H894,0,iferror(average(vlookup({$H894,$K894,$N894,$Q894,$T894},$B:$D,column(C$1),0)),index(D:D,match($H894,$B:$B,)))),3)</f>
        <v>-29.514</v>
      </c>
      <c r="E894" s="145">
        <v>2764.0</v>
      </c>
      <c r="F894" s="146">
        <v>567.708</v>
      </c>
      <c r="G894" s="146">
        <v>424.718</v>
      </c>
      <c r="H894" s="147" t="s">
        <v>404</v>
      </c>
      <c r="I894" s="146">
        <v>688.449</v>
      </c>
      <c r="J894" s="146">
        <v>406.09</v>
      </c>
      <c r="K894" s="148"/>
      <c r="L894" s="149"/>
      <c r="M894" s="149"/>
      <c r="N894" s="148"/>
      <c r="O894" s="149"/>
      <c r="P894" s="149"/>
      <c r="Q894" s="148"/>
      <c r="R894" s="149"/>
      <c r="S894" s="149"/>
      <c r="T894" s="148"/>
      <c r="U894" s="149"/>
      <c r="V894" s="149"/>
      <c r="W894" s="149"/>
      <c r="X894" s="150">
        <f t="shared" si="1"/>
        <v>1.584367573</v>
      </c>
      <c r="Y894" s="150">
        <f t="shared" si="2"/>
        <v>-1.584367573</v>
      </c>
    </row>
    <row r="895" ht="15.75" customHeight="1">
      <c r="A895" s="119">
        <v>894.0</v>
      </c>
      <c r="B895" s="143" t="str">
        <f t="array" ref="B895">index(Systems!$A:$E,match($A895,Systems!$A:$A,),match(B$1,Systems!$2:$2,))&amp;if(not(isblank(index(Systems!$A:$E,match($A895,Systems!$A:$A,),match(Systems!$C$2,Systems!$2:$2,))))," ["&amp;index(Systems!$A:$E,match($A895,Systems!$A:$A,),match(Systems!$C$2,Systems!$2:$2,))&amp;"]",)</f>
        <v>Forkas</v>
      </c>
      <c r="C895" s="144">
        <f t="array" ref="C895">round((F895-average(I895,L895,O895,R895,U895))*X895+if($B895=$H895,0,iferror(average(vlookup({$H895,$K895,$N895,$Q895,$T895},$B:$D,column(B$1),0)),index(C:C,match($H895,$B:$B,)))),3)</f>
        <v>-211.229</v>
      </c>
      <c r="D895" s="144">
        <f t="array" ref="D895">round((G895-average(J895,M895,P895,S895,V895))*Y895+if($B895=$H895,0,iferror(average(vlookup({$H895,$K895,$N895,$Q895,$T895},$B:$D,column(C$1),0)),index(D:D,match($H895,$B:$B,)))),3)</f>
        <v>159.967</v>
      </c>
      <c r="E895" s="145">
        <v>2764.0</v>
      </c>
      <c r="F895" s="146">
        <v>555.128</v>
      </c>
      <c r="G895" s="146">
        <v>305.124</v>
      </c>
      <c r="H895" s="147" t="s">
        <v>404</v>
      </c>
      <c r="I895" s="146">
        <v>688.449</v>
      </c>
      <c r="J895" s="146">
        <v>406.09</v>
      </c>
      <c r="K895" s="148"/>
      <c r="L895" s="149"/>
      <c r="M895" s="149"/>
      <c r="N895" s="148"/>
      <c r="O895" s="149"/>
      <c r="P895" s="149"/>
      <c r="Q895" s="148"/>
      <c r="R895" s="149"/>
      <c r="S895" s="149"/>
      <c r="T895" s="148"/>
      <c r="U895" s="149"/>
      <c r="V895" s="149"/>
      <c r="W895" s="149"/>
      <c r="X895" s="150">
        <f t="shared" si="1"/>
        <v>1.584367573</v>
      </c>
      <c r="Y895" s="150">
        <f t="shared" si="2"/>
        <v>-1.584367573</v>
      </c>
    </row>
    <row r="896" ht="15.75" customHeight="1">
      <c r="A896" s="119">
        <v>895.0</v>
      </c>
      <c r="B896" s="143" t="str">
        <f t="array" ref="B896">index(Systems!$A:$E,match($A896,Systems!$A:$A,),match(B$1,Systems!$2:$2,))&amp;if(not(isblank(index(Systems!$A:$E,match($A896,Systems!$A:$A,),match(Systems!$C$2,Systems!$2:$2,))))," ["&amp;index(Systems!$A:$E,match($A896,Systems!$A:$A,),match(Systems!$C$2,Systems!$2:$2,))&amp;"]",)</f>
        <v>Fort Loudon</v>
      </c>
      <c r="C896" s="144">
        <f t="array" ref="C896">round((F896-average(I896,L896,O896,R896,U896))*X896+if($B896=$H896,0,iferror(average(vlookup({$H896,$K896,$N896,$Q896,$T896},$B:$D,column(B$1),0)),index(C:C,match($H896,$B:$B,)))),3)</f>
        <v>-32.326</v>
      </c>
      <c r="D896" s="144">
        <f t="array" ref="D896">round((G896-average(J896,M896,P896,S896,V896))*Y896+if($B896=$H896,0,iferror(average(vlookup({$H896,$K896,$N896,$Q896,$T896},$B:$D,column(C$1),0)),index(D:D,match($H896,$B:$B,)))),3)</f>
        <v>209.081</v>
      </c>
      <c r="E896" s="145">
        <v>2764.0</v>
      </c>
      <c r="F896" s="146">
        <v>668.046</v>
      </c>
      <c r="G896" s="146">
        <v>274.125</v>
      </c>
      <c r="H896" s="147" t="s">
        <v>404</v>
      </c>
      <c r="I896" s="146">
        <v>688.449</v>
      </c>
      <c r="J896" s="146">
        <v>406.09</v>
      </c>
      <c r="K896" s="148"/>
      <c r="L896" s="149"/>
      <c r="M896" s="149"/>
      <c r="N896" s="148"/>
      <c r="O896" s="149"/>
      <c r="P896" s="149"/>
      <c r="Q896" s="148"/>
      <c r="R896" s="149"/>
      <c r="S896" s="149"/>
      <c r="T896" s="148"/>
      <c r="U896" s="149"/>
      <c r="V896" s="149"/>
      <c r="W896" s="149"/>
      <c r="X896" s="150">
        <f t="shared" si="1"/>
        <v>1.584367573</v>
      </c>
      <c r="Y896" s="150">
        <f t="shared" si="2"/>
        <v>-1.584367573</v>
      </c>
    </row>
    <row r="897" ht="15.75" customHeight="1">
      <c r="A897" s="119">
        <v>896.0</v>
      </c>
      <c r="B897" s="143" t="str">
        <f t="array" ref="B897">index(Systems!$A:$E,match($A897,Systems!$A:$A,),match(B$1,Systems!$2:$2,))&amp;if(not(isblank(index(Systems!$A:$E,match($A897,Systems!$A:$A,),match(Systems!$C$2,Systems!$2:$2,))))," ["&amp;index(Systems!$A:$E,match($A897,Systems!$A:$A,),match(Systems!$C$2,Systems!$2:$2,))&amp;"]",)</f>
        <v>Fortymile</v>
      </c>
      <c r="C897" s="144">
        <f t="array" ref="C897">round((F897-average(I897,L897,O897,R897,U897))*X897+if($B897=$H897,0,iferror(average(vlookup({$H897,$K897,$N897,$Q897,$T897},$B:$D,column(B$1),0)),index(C:C,match($H897,$B:$B,)))),3)</f>
        <v>193.597</v>
      </c>
      <c r="D897" s="144">
        <f t="array" ref="D897">round((G897-average(J897,M897,P897,S897,V897))*Y897+if($B897=$H897,0,iferror(average(vlookup({$H897,$K897,$N897,$Q897,$T897},$B:$D,column(C$1),0)),index(D:D,match($H897,$B:$B,)))),3)</f>
        <v>-214.33</v>
      </c>
      <c r="E897" s="145">
        <v>2764.0</v>
      </c>
      <c r="F897" s="146">
        <v>810.641</v>
      </c>
      <c r="G897" s="146">
        <v>541.368</v>
      </c>
      <c r="H897" s="147" t="s">
        <v>404</v>
      </c>
      <c r="I897" s="146">
        <v>688.449</v>
      </c>
      <c r="J897" s="146">
        <v>406.09</v>
      </c>
      <c r="K897" s="148"/>
      <c r="L897" s="149"/>
      <c r="M897" s="149"/>
      <c r="N897" s="148"/>
      <c r="O897" s="149"/>
      <c r="P897" s="149"/>
      <c r="Q897" s="148"/>
      <c r="R897" s="149"/>
      <c r="S897" s="149"/>
      <c r="T897" s="148"/>
      <c r="U897" s="149"/>
      <c r="V897" s="149"/>
      <c r="W897" s="149"/>
      <c r="X897" s="150">
        <f t="shared" si="1"/>
        <v>1.584367573</v>
      </c>
      <c r="Y897" s="150">
        <f t="shared" si="2"/>
        <v>-1.584367573</v>
      </c>
    </row>
    <row r="898" ht="15.75" customHeight="1">
      <c r="A898" s="119">
        <v>897.0</v>
      </c>
      <c r="B898" s="143" t="str">
        <f t="array" ref="B898">index(Systems!$A:$E,match($A898,Systems!$A:$A,),match(B$1,Systems!$2:$2,))&amp;if(not(isblank(index(Systems!$A:$E,match($A898,Systems!$A:$A,),match(Systems!$C$2,Systems!$2:$2,))))," ["&amp;index(Systems!$A:$E,match($A898,Systems!$A:$A,),match(Systems!$C$2,Systems!$2:$2,))&amp;"]",)</f>
        <v>Franklin</v>
      </c>
      <c r="C898" s="144">
        <f t="array" ref="C898">round((F898-average(I898,L898,O898,R898,U898))*X898+if($B898=$H898,0,iferror(average(vlookup({$H898,$K898,$N898,$Q898,$T898},$B:$D,column(B$1),0)),index(C:C,match($H898,$B:$B,)))),3)</f>
        <v>250.736</v>
      </c>
      <c r="D898" s="144">
        <f t="array" ref="D898">round((G898-average(J898,M898,P898,S898,V898))*Y898+if($B898=$H898,0,iferror(average(vlookup({$H898,$K898,$N898,$Q898,$T898},$B:$D,column(C$1),0)),index(D:D,match($H898,$B:$B,)))),3)</f>
        <v>10.805</v>
      </c>
      <c r="E898" s="145">
        <v>2764.0</v>
      </c>
      <c r="F898" s="146">
        <v>846.705</v>
      </c>
      <c r="G898" s="146">
        <v>399.27</v>
      </c>
      <c r="H898" s="147" t="s">
        <v>404</v>
      </c>
      <c r="I898" s="146">
        <v>688.449</v>
      </c>
      <c r="J898" s="146">
        <v>406.09</v>
      </c>
      <c r="K898" s="148"/>
      <c r="L898" s="149"/>
      <c r="M898" s="149"/>
      <c r="N898" s="148"/>
      <c r="O898" s="149"/>
      <c r="P898" s="149"/>
      <c r="Q898" s="148"/>
      <c r="R898" s="149"/>
      <c r="S898" s="149"/>
      <c r="T898" s="148"/>
      <c r="U898" s="149"/>
      <c r="V898" s="149"/>
      <c r="W898" s="149"/>
      <c r="X898" s="150">
        <f t="shared" si="1"/>
        <v>1.584367573</v>
      </c>
      <c r="Y898" s="150">
        <f t="shared" si="2"/>
        <v>-1.584367573</v>
      </c>
    </row>
    <row r="899" ht="15.75" customHeight="1">
      <c r="A899" s="119">
        <v>898.0</v>
      </c>
      <c r="B899" s="143" t="str">
        <f t="array" ref="B899">index(Systems!$A:$E,match($A899,Systems!$A:$A,),match(B$1,Systems!$2:$2,))&amp;if(not(isblank(index(Systems!$A:$E,match($A899,Systems!$A:$A,),match(Systems!$C$2,Systems!$2:$2,))))," ["&amp;index(Systems!$A:$E,match($A899,Systems!$A:$A,),match(Systems!$C$2,Systems!$2:$2,))&amp;"]",)</f>
        <v>Frankson</v>
      </c>
      <c r="C899" s="144">
        <f t="array" ref="C899">round((F899-average(I899,L899,O899,R899,U899))*X899+if($B899=$H899,0,iferror(average(vlookup({$H899,$K899,$N899,$Q899,$T899},$B:$D,column(B$1),0)),index(C:C,match($H899,$B:$B,)))),3)</f>
        <v>555.124</v>
      </c>
      <c r="D899" s="144">
        <f t="array" ref="D899">round((G899-average(J899,M899,P899,S899,V899))*Y899+if($B899=$H899,0,iferror(average(vlookup({$H899,$K899,$N899,$Q899,$T899},$B:$D,column(C$1),0)),index(D:D,match($H899,$B:$B,)))),3)</f>
        <v>-193.261</v>
      </c>
      <c r="E899" s="145">
        <v>2764.0</v>
      </c>
      <c r="F899" s="146">
        <v>1038.825</v>
      </c>
      <c r="G899" s="146">
        <v>528.07</v>
      </c>
      <c r="H899" s="147" t="s">
        <v>404</v>
      </c>
      <c r="I899" s="146">
        <v>688.449</v>
      </c>
      <c r="J899" s="146">
        <v>406.09</v>
      </c>
      <c r="K899" s="148"/>
      <c r="L899" s="149"/>
      <c r="M899" s="149"/>
      <c r="N899" s="148"/>
      <c r="O899" s="149"/>
      <c r="P899" s="149"/>
      <c r="Q899" s="148"/>
      <c r="R899" s="149"/>
      <c r="S899" s="149"/>
      <c r="T899" s="148"/>
      <c r="U899" s="149"/>
      <c r="V899" s="149"/>
      <c r="W899" s="149"/>
      <c r="X899" s="150">
        <f t="shared" si="1"/>
        <v>1.584367573</v>
      </c>
      <c r="Y899" s="150">
        <f t="shared" si="2"/>
        <v>-1.584367573</v>
      </c>
    </row>
    <row r="900" ht="15.75" customHeight="1">
      <c r="A900" s="119">
        <v>899.0</v>
      </c>
      <c r="B900" s="143" t="str">
        <f t="array" ref="B900">index(Systems!$A:$E,match($A900,Systems!$A:$A,),match(B$1,Systems!$2:$2,))&amp;if(not(isblank(index(Systems!$A:$E,match($A900,Systems!$A:$A,),match(Systems!$C$2,Systems!$2:$2,))))," ["&amp;index(Systems!$A:$E,match($A900,Systems!$A:$A,),match(Systems!$C$2,Systems!$2:$2,))&amp;"]",)</f>
        <v>Frazer</v>
      </c>
      <c r="C900" s="144">
        <f t="array" ref="C900">round((F900-average(I900,L900,O900,R900,U900))*X900+if($B900=$H900,0,iferror(average(vlookup({$H900,$K900,$N900,$Q900,$T900},$B:$D,column(B$1),0)),index(C:C,match($H900,$B:$B,)))),3)</f>
        <v>129.232</v>
      </c>
      <c r="D900" s="144">
        <f t="array" ref="D900">round((G900-average(J900,M900,P900,S900,V900))*Y900+if($B900=$H900,0,iferror(average(vlookup({$H900,$K900,$N900,$Q900,$T900},$B:$D,column(C$1),0)),index(D:D,match($H900,$B:$B,)))),3)</f>
        <v>-333.467</v>
      </c>
      <c r="E900" s="145">
        <v>2764.0</v>
      </c>
      <c r="F900" s="146">
        <v>770.016</v>
      </c>
      <c r="G900" s="146">
        <v>616.563</v>
      </c>
      <c r="H900" s="147" t="s">
        <v>404</v>
      </c>
      <c r="I900" s="146">
        <v>688.449</v>
      </c>
      <c r="J900" s="146">
        <v>406.09</v>
      </c>
      <c r="K900" s="148"/>
      <c r="L900" s="149"/>
      <c r="M900" s="149"/>
      <c r="N900" s="148"/>
      <c r="O900" s="149"/>
      <c r="P900" s="149"/>
      <c r="Q900" s="148"/>
      <c r="R900" s="149"/>
      <c r="S900" s="149"/>
      <c r="T900" s="148"/>
      <c r="U900" s="149"/>
      <c r="V900" s="149"/>
      <c r="W900" s="149"/>
      <c r="X900" s="150">
        <f t="shared" si="1"/>
        <v>1.584367573</v>
      </c>
      <c r="Y900" s="150">
        <f t="shared" si="2"/>
        <v>-1.584367573</v>
      </c>
    </row>
    <row r="901" ht="15.75" customHeight="1">
      <c r="A901" s="119">
        <v>900.0</v>
      </c>
      <c r="B901" s="143" t="str">
        <f t="array" ref="B901">index(Systems!$A:$E,match($A901,Systems!$A:$A,),match(B$1,Systems!$2:$2,))&amp;if(not(isblank(index(Systems!$A:$E,match($A901,Systems!$A:$A,),match(Systems!$C$2,Systems!$2:$2,))))," ["&amp;index(Systems!$A:$E,match($A901,Systems!$A:$A,),match(Systems!$C$2,Systems!$2:$2,))&amp;"]",)</f>
        <v>Fredotto</v>
      </c>
      <c r="C901" s="144">
        <f t="array" ref="C901">round((F901-average(I901,L901,O901,R901,U901))*X901+if($B901=$H901,0,iferror(average(vlookup({$H901,$K901,$N901,$Q901,$T901},$B:$D,column(B$1),0)),index(C:C,match($H901,$B:$B,)))),3)</f>
        <v>-171.593</v>
      </c>
      <c r="D901" s="144">
        <f t="array" ref="D901">round((G901-average(J901,M901,P901,S901,V901))*Y901+if($B901=$H901,0,iferror(average(vlookup({$H901,$K901,$N901,$Q901,$T901},$B:$D,column(C$1),0)),index(D:D,match($H901,$B:$B,)))),3)</f>
        <v>561.806</v>
      </c>
      <c r="E901" s="145">
        <v>2764.0</v>
      </c>
      <c r="F901" s="146">
        <v>580.145</v>
      </c>
      <c r="G901" s="146">
        <v>51.497</v>
      </c>
      <c r="H901" s="147" t="s">
        <v>404</v>
      </c>
      <c r="I901" s="146">
        <v>688.449</v>
      </c>
      <c r="J901" s="146">
        <v>406.09</v>
      </c>
      <c r="K901" s="148"/>
      <c r="L901" s="149"/>
      <c r="M901" s="149"/>
      <c r="N901" s="148"/>
      <c r="O901" s="149"/>
      <c r="P901" s="149"/>
      <c r="Q901" s="148"/>
      <c r="R901" s="149"/>
      <c r="S901" s="149"/>
      <c r="T901" s="148"/>
      <c r="U901" s="149"/>
      <c r="V901" s="149"/>
      <c r="W901" s="149"/>
      <c r="X901" s="150">
        <f t="shared" si="1"/>
        <v>1.584367573</v>
      </c>
      <c r="Y901" s="150">
        <f t="shared" si="2"/>
        <v>-1.584367573</v>
      </c>
    </row>
    <row r="902" ht="15.75" customHeight="1">
      <c r="A902" s="119">
        <v>901.0</v>
      </c>
      <c r="B902" s="143" t="str">
        <f t="array" ref="B902">index(Systems!$A:$E,match($A902,Systems!$A:$A,),match(B$1,Systems!$2:$2,))&amp;if(not(isblank(index(Systems!$A:$E,match($A902,Systems!$A:$A,),match(Systems!$C$2,Systems!$2:$2,))))," ["&amp;index(Systems!$A:$E,match($A902,Systems!$A:$A,),match(Systems!$C$2,Systems!$2:$2,))&amp;"]",)</f>
        <v>Freedom</v>
      </c>
      <c r="C902" s="144">
        <f t="array" ref="C902">round((F902-average(I902,L902,O902,R902,U902))*X902+if($B902=$H902,0,iferror(average(vlookup({$H902,$K902,$N902,$Q902,$T902},$B:$D,column(B$1),0)),index(C:C,match($H902,$B:$B,)))),3)</f>
        <v>-64.275</v>
      </c>
      <c r="D902" s="144">
        <f t="array" ref="D902">round((G902-average(J902,M902,P902,S902,V902))*Y902+if($B902=$H902,0,iferror(average(vlookup({$H902,$K902,$N902,$Q902,$T902},$B:$D,column(C$1),0)),index(D:D,match($H902,$B:$B,)))),3)</f>
        <v>107.739</v>
      </c>
      <c r="E902" s="145">
        <v>2764.0</v>
      </c>
      <c r="F902" s="146">
        <v>647.881</v>
      </c>
      <c r="G902" s="146">
        <v>338.089</v>
      </c>
      <c r="H902" s="147" t="s">
        <v>404</v>
      </c>
      <c r="I902" s="146">
        <v>688.449</v>
      </c>
      <c r="J902" s="146">
        <v>406.09</v>
      </c>
      <c r="K902" s="148"/>
      <c r="L902" s="149"/>
      <c r="M902" s="149"/>
      <c r="N902" s="148"/>
      <c r="O902" s="149"/>
      <c r="P902" s="149"/>
      <c r="Q902" s="148"/>
      <c r="R902" s="149"/>
      <c r="S902" s="149"/>
      <c r="T902" s="148"/>
      <c r="U902" s="149"/>
      <c r="V902" s="149"/>
      <c r="W902" s="149"/>
      <c r="X902" s="150">
        <f t="shared" si="1"/>
        <v>1.584367573</v>
      </c>
      <c r="Y902" s="150">
        <f t="shared" si="2"/>
        <v>-1.584367573</v>
      </c>
    </row>
    <row r="903" ht="15.75" customHeight="1">
      <c r="A903" s="119">
        <v>902.0</v>
      </c>
      <c r="B903" s="143" t="str">
        <f t="array" ref="B903">index(Systems!$A:$E,match($A903,Systems!$A:$A,),match(B$1,Systems!$2:$2,))&amp;if(not(isblank(index(Systems!$A:$E,match($A903,Systems!$A:$A,),match(Systems!$C$2,Systems!$2:$2,))))," ["&amp;index(Systems!$A:$E,match($A903,Systems!$A:$A,),match(Systems!$C$2,Systems!$2:$2,))&amp;"]",)</f>
        <v>Freisland</v>
      </c>
      <c r="C903" s="144">
        <f t="array" ref="C903">round((F903-average(I903,L903,O903,R903,U903))*X903+if($B903=$H903,0,iferror(average(vlookup({$H903,$K903,$N903,$Q903,$T903},$B:$D,column(B$1),0)),index(C:C,match($H903,$B:$B,)))),3)</f>
        <v>234.966</v>
      </c>
      <c r="D903" s="144">
        <f t="array" ref="D903">round((G903-average(J903,M903,P903,S903,V903))*Y903+if($B903=$H903,0,iferror(average(vlookup({$H903,$K903,$N903,$Q903,$T903},$B:$D,column(C$1),0)),index(D:D,match($H903,$B:$B,)))),3)</f>
        <v>-118.688</v>
      </c>
      <c r="E903" s="145">
        <v>2764.0</v>
      </c>
      <c r="F903" s="146">
        <v>836.752</v>
      </c>
      <c r="G903" s="146">
        <v>481.002</v>
      </c>
      <c r="H903" s="147" t="s">
        <v>404</v>
      </c>
      <c r="I903" s="146">
        <v>688.449</v>
      </c>
      <c r="J903" s="146">
        <v>406.09</v>
      </c>
      <c r="K903" s="148"/>
      <c r="L903" s="149"/>
      <c r="M903" s="149"/>
      <c r="N903" s="148"/>
      <c r="O903" s="149"/>
      <c r="P903" s="149"/>
      <c r="Q903" s="148"/>
      <c r="R903" s="149"/>
      <c r="S903" s="149"/>
      <c r="T903" s="148"/>
      <c r="U903" s="149"/>
      <c r="V903" s="149"/>
      <c r="W903" s="149"/>
      <c r="X903" s="150">
        <f t="shared" si="1"/>
        <v>1.584367573</v>
      </c>
      <c r="Y903" s="150">
        <f t="shared" si="2"/>
        <v>-1.584367573</v>
      </c>
    </row>
    <row r="904" ht="15.75" customHeight="1">
      <c r="A904" s="119">
        <v>903.0</v>
      </c>
      <c r="B904" s="143" t="str">
        <f t="array" ref="B904">index(Systems!$A:$E,match($A904,Systems!$A:$A,),match(B$1,Systems!$2:$2,))&amp;if(not(isblank(index(Systems!$A:$E,match($A904,Systems!$A:$A,),match(Systems!$C$2,Systems!$2:$2,))))," ["&amp;index(Systems!$A:$E,match($A904,Systems!$A:$A,),match(Systems!$C$2,Systems!$2:$2,))&amp;"]",)</f>
        <v>Frondas</v>
      </c>
      <c r="C904" s="144">
        <f t="array" ref="C904">round((F904-average(I904,L904,O904,R904,U904))*X904+if($B904=$H904,0,iferror(average(vlookup({$H904,$K904,$N904,$Q904,$T904},$B:$D,column(B$1),0)),index(C:C,match($H904,$B:$B,)))),3)</f>
        <v>-17.846</v>
      </c>
      <c r="D904" s="144">
        <f t="array" ref="D904">round((G904-average(J904,M904,P904,S904,V904))*Y904+if($B904=$H904,0,iferror(average(vlookup({$H904,$K904,$N904,$Q904,$T904},$B:$D,column(C$1),0)),index(D:D,match($H904,$B:$B,)))),3)</f>
        <v>-247.735</v>
      </c>
      <c r="E904" s="145">
        <v>2764.0</v>
      </c>
      <c r="F904" s="146">
        <v>677.185</v>
      </c>
      <c r="G904" s="146">
        <v>562.452</v>
      </c>
      <c r="H904" s="147" t="s">
        <v>404</v>
      </c>
      <c r="I904" s="146">
        <v>688.449</v>
      </c>
      <c r="J904" s="146">
        <v>406.09</v>
      </c>
      <c r="K904" s="148"/>
      <c r="L904" s="149"/>
      <c r="M904" s="149"/>
      <c r="N904" s="148"/>
      <c r="O904" s="149"/>
      <c r="P904" s="149"/>
      <c r="Q904" s="148"/>
      <c r="R904" s="149"/>
      <c r="S904" s="149"/>
      <c r="T904" s="148"/>
      <c r="U904" s="149"/>
      <c r="V904" s="149"/>
      <c r="W904" s="149"/>
      <c r="X904" s="150">
        <f t="shared" si="1"/>
        <v>1.584367573</v>
      </c>
      <c r="Y904" s="150">
        <f t="shared" si="2"/>
        <v>-1.584367573</v>
      </c>
    </row>
    <row r="905" ht="15.75" customHeight="1">
      <c r="A905" s="119">
        <v>904.0</v>
      </c>
      <c r="B905" s="143" t="str">
        <f t="array" ref="B905">index(Systems!$A:$E,match($A905,Systems!$A:$A,),match(B$1,Systems!$2:$2,))&amp;if(not(isblank(index(Systems!$A:$E,match($A905,Systems!$A:$A,),match(Systems!$C$2,Systems!$2:$2,))))," ["&amp;index(Systems!$A:$E,match($A905,Systems!$A:$A,),match(Systems!$C$2,Systems!$2:$2,))&amp;"]",)</f>
        <v>Fronde</v>
      </c>
      <c r="C905" s="144">
        <f t="array" ref="C905">round((F905-average(I905,L905,O905,R905,U905))*X905+if($B905=$H905,0,iferror(average(vlookup({$H905,$K905,$N905,$Q905,$T905},$B:$D,column(B$1),0)),index(C:C,match($H905,$B:$B,)))),3)</f>
        <v>-5.962</v>
      </c>
      <c r="D905" s="144">
        <f t="array" ref="D905">round((G905-average(J905,M905,P905,S905,V905))*Y905+if($B905=$H905,0,iferror(average(vlookup({$H905,$K905,$N905,$Q905,$T905},$B:$D,column(C$1),0)),index(D:D,match($H905,$B:$B,)))),3)</f>
        <v>-251.599</v>
      </c>
      <c r="E905" s="145">
        <v>2764.0</v>
      </c>
      <c r="F905" s="146">
        <v>684.686</v>
      </c>
      <c r="G905" s="146">
        <v>564.891</v>
      </c>
      <c r="H905" s="147" t="s">
        <v>404</v>
      </c>
      <c r="I905" s="146">
        <v>688.449</v>
      </c>
      <c r="J905" s="146">
        <v>406.09</v>
      </c>
      <c r="K905" s="148"/>
      <c r="L905" s="149"/>
      <c r="M905" s="149"/>
      <c r="N905" s="148"/>
      <c r="O905" s="149"/>
      <c r="P905" s="149"/>
      <c r="Q905" s="148"/>
      <c r="R905" s="149"/>
      <c r="S905" s="149"/>
      <c r="T905" s="148"/>
      <c r="U905" s="149"/>
      <c r="V905" s="149"/>
      <c r="W905" s="149"/>
      <c r="X905" s="150">
        <f t="shared" si="1"/>
        <v>1.584367573</v>
      </c>
      <c r="Y905" s="150">
        <f t="shared" si="2"/>
        <v>-1.584367573</v>
      </c>
    </row>
    <row r="906" ht="15.75" customHeight="1">
      <c r="A906" s="119">
        <v>905.0</v>
      </c>
      <c r="B906" s="143" t="str">
        <f t="array" ref="B906">index(Systems!$A:$E,match($A906,Systems!$A:$A,),match(B$1,Systems!$2:$2,))&amp;if(not(isblank(index(Systems!$A:$E,match($A906,Systems!$A:$A,),match(Systems!$C$2,Systems!$2:$2,))))," ["&amp;index(Systems!$A:$E,match($A906,Systems!$A:$A,),match(Systems!$C$2,Systems!$2:$2,))&amp;"]",)</f>
        <v>Fuentes</v>
      </c>
      <c r="C906" s="144">
        <f t="array" ref="C906">round((F906-average(I906,L906,O906,R906,U906))*X906+if($B906=$H906,0,iferror(average(vlookup({$H906,$K906,$N906,$Q906,$T906},$B:$D,column(B$1),0)),index(C:C,match($H906,$B:$B,)))),3)</f>
        <v>-72.905</v>
      </c>
      <c r="D906" s="144">
        <f t="array" ref="D906">round((G906-average(J906,M906,P906,S906,V906))*Y906+if($B906=$H906,0,iferror(average(vlookup({$H906,$K906,$N906,$Q906,$T906},$B:$D,column(C$1),0)),index(D:D,match($H906,$B:$B,)))),3)</f>
        <v>-145.351</v>
      </c>
      <c r="E906" s="145">
        <v>2764.0</v>
      </c>
      <c r="F906" s="146">
        <v>642.434</v>
      </c>
      <c r="G906" s="146">
        <v>497.831</v>
      </c>
      <c r="H906" s="147" t="s">
        <v>404</v>
      </c>
      <c r="I906" s="146">
        <v>688.449</v>
      </c>
      <c r="J906" s="146">
        <v>406.09</v>
      </c>
      <c r="K906" s="148"/>
      <c r="L906" s="149"/>
      <c r="M906" s="149"/>
      <c r="N906" s="148"/>
      <c r="O906" s="149"/>
      <c r="P906" s="149"/>
      <c r="Q906" s="148"/>
      <c r="R906" s="149"/>
      <c r="S906" s="149"/>
      <c r="T906" s="148"/>
      <c r="U906" s="149"/>
      <c r="V906" s="149"/>
      <c r="W906" s="149"/>
      <c r="X906" s="150">
        <f t="shared" si="1"/>
        <v>1.584367573</v>
      </c>
      <c r="Y906" s="150">
        <f t="shared" si="2"/>
        <v>-1.584367573</v>
      </c>
    </row>
    <row r="907" ht="15.75" customHeight="1">
      <c r="A907" s="119">
        <v>906.0</v>
      </c>
      <c r="B907" s="143" t="str">
        <f t="array" ref="B907">index(Systems!$A:$E,match($A907,Systems!$A:$A,),match(B$1,Systems!$2:$2,))&amp;if(not(isblank(index(Systems!$A:$E,match($A907,Systems!$A:$A,),match(Systems!$C$2,Systems!$2:$2,))))," ["&amp;index(Systems!$A:$E,match($A907,Systems!$A:$A,),match(Systems!$C$2,Systems!$2:$2,))&amp;"]",)</f>
        <v>Fugeres</v>
      </c>
      <c r="C907" s="144">
        <f t="array" ref="C907">round((F907-average(I907,L907,O907,R907,U907))*X907+if($B907=$H907,0,iferror(average(vlookup({$H907,$K907,$N907,$Q907,$T907},$B:$D,column(B$1),0)),index(C:C,match($H907,$B:$B,)))),3)</f>
        <v>555.362</v>
      </c>
      <c r="D907" s="144">
        <f t="array" ref="D907">round((G907-average(J907,M907,P907,S907,V907))*Y907+if($B907=$H907,0,iferror(average(vlookup({$H907,$K907,$N907,$Q907,$T907},$B:$D,column(C$1),0)),index(D:D,match($H907,$B:$B,)))),3)</f>
        <v>-213.188</v>
      </c>
      <c r="E907" s="145">
        <v>2764.0</v>
      </c>
      <c r="F907" s="146">
        <v>1038.975</v>
      </c>
      <c r="G907" s="146">
        <v>540.647</v>
      </c>
      <c r="H907" s="147" t="s">
        <v>404</v>
      </c>
      <c r="I907" s="146">
        <v>688.449</v>
      </c>
      <c r="J907" s="146">
        <v>406.09</v>
      </c>
      <c r="K907" s="148"/>
      <c r="L907" s="149"/>
      <c r="M907" s="149"/>
      <c r="N907" s="148"/>
      <c r="O907" s="149"/>
      <c r="P907" s="149"/>
      <c r="Q907" s="148"/>
      <c r="R907" s="149"/>
      <c r="S907" s="149"/>
      <c r="T907" s="148"/>
      <c r="U907" s="149"/>
      <c r="V907" s="149"/>
      <c r="W907" s="149"/>
      <c r="X907" s="150">
        <f t="shared" si="1"/>
        <v>1.584367573</v>
      </c>
      <c r="Y907" s="150">
        <f t="shared" si="2"/>
        <v>-1.584367573</v>
      </c>
    </row>
    <row r="908" ht="15.75" customHeight="1">
      <c r="A908" s="119">
        <v>907.0</v>
      </c>
      <c r="B908" s="143" t="str">
        <f t="array" ref="B908">index(Systems!$A:$E,match($A908,Systems!$A:$A,),match(B$1,Systems!$2:$2,))&amp;if(not(isblank(index(Systems!$A:$E,match($A908,Systems!$A:$A,),match(Systems!$C$2,Systems!$2:$2,))))," ["&amp;index(Systems!$A:$E,match($A908,Systems!$A:$A,),match(Systems!$C$2,Systems!$2:$2,))&amp;"]",)</f>
        <v>Fujidera</v>
      </c>
      <c r="C908" s="144">
        <f t="array" ref="C908">round((F908-average(I908,L908,O908,R908,U908))*X908+if($B908=$H908,0,iferror(average(vlookup({$H908,$K908,$N908,$Q908,$T908},$B:$D,column(B$1),0)),index(C:C,match($H908,$B:$B,)))),3)</f>
        <v>-76.782</v>
      </c>
      <c r="D908" s="144">
        <f t="array" ref="D908">round((G908-average(J908,M908,P908,S908,V908))*Y908+if($B908=$H908,0,iferror(average(vlookup({$H908,$K908,$N908,$Q908,$T908},$B:$D,column(C$1),0)),index(D:D,match($H908,$B:$B,)))),3)</f>
        <v>-225.435</v>
      </c>
      <c r="E908" s="145">
        <v>2764.0</v>
      </c>
      <c r="F908" s="146">
        <v>639.987</v>
      </c>
      <c r="G908" s="146">
        <v>548.377</v>
      </c>
      <c r="H908" s="147" t="s">
        <v>404</v>
      </c>
      <c r="I908" s="146">
        <v>688.449</v>
      </c>
      <c r="J908" s="146">
        <v>406.09</v>
      </c>
      <c r="K908" s="148"/>
      <c r="L908" s="149"/>
      <c r="M908" s="149"/>
      <c r="N908" s="148"/>
      <c r="O908" s="149"/>
      <c r="P908" s="149"/>
      <c r="Q908" s="148"/>
      <c r="R908" s="149"/>
      <c r="S908" s="149"/>
      <c r="T908" s="148"/>
      <c r="U908" s="149"/>
      <c r="V908" s="149"/>
      <c r="W908" s="149"/>
      <c r="X908" s="150">
        <f t="shared" si="1"/>
        <v>1.584367573</v>
      </c>
      <c r="Y908" s="150">
        <f t="shared" si="2"/>
        <v>-1.584367573</v>
      </c>
    </row>
    <row r="909" ht="15.75" customHeight="1">
      <c r="A909" s="119">
        <v>908.0</v>
      </c>
      <c r="B909" s="143" t="str">
        <f t="array" ref="B909">index(Systems!$A:$E,match($A909,Systems!$A:$A,),match(B$1,Systems!$2:$2,))&amp;if(not(isblank(index(Systems!$A:$E,match($A909,Systems!$A:$A,),match(Systems!$C$2,Systems!$2:$2,))))," ["&amp;index(Systems!$A:$E,match($A909,Systems!$A:$A,),match(Systems!$C$2,Systems!$2:$2,))&amp;"]",)</f>
        <v>Fukuroi</v>
      </c>
      <c r="C909" s="144">
        <f t="array" ref="C909">round((F909-average(I909,L909,O909,R909,U909))*X909+if($B909=$H909,0,iferror(average(vlookup({$H909,$K909,$N909,$Q909,$T909},$B:$D,column(B$1),0)),index(C:C,match($H909,$B:$B,)))),3)</f>
        <v>110.627</v>
      </c>
      <c r="D909" s="144">
        <f t="array" ref="D909">round((G909-average(J909,M909,P909,S909,V909))*Y909+if($B909=$H909,0,iferror(average(vlookup({$H909,$K909,$N909,$Q909,$T909},$B:$D,column(C$1),0)),index(D:D,match($H909,$B:$B,)))),3)</f>
        <v>134.115</v>
      </c>
      <c r="E909" s="145">
        <v>2764.0</v>
      </c>
      <c r="F909" s="146">
        <v>758.273</v>
      </c>
      <c r="G909" s="146">
        <v>321.441</v>
      </c>
      <c r="H909" s="147" t="s">
        <v>404</v>
      </c>
      <c r="I909" s="146">
        <v>688.449</v>
      </c>
      <c r="J909" s="146">
        <v>406.09</v>
      </c>
      <c r="K909" s="148"/>
      <c r="L909" s="149"/>
      <c r="M909" s="149"/>
      <c r="N909" s="148"/>
      <c r="O909" s="149"/>
      <c r="P909" s="149"/>
      <c r="Q909" s="148"/>
      <c r="R909" s="149"/>
      <c r="S909" s="149"/>
      <c r="T909" s="148"/>
      <c r="U909" s="149"/>
      <c r="V909" s="149"/>
      <c r="W909" s="149"/>
      <c r="X909" s="150">
        <f t="shared" si="1"/>
        <v>1.584367573</v>
      </c>
      <c r="Y909" s="150">
        <f t="shared" si="2"/>
        <v>-1.584367573</v>
      </c>
    </row>
    <row r="910" ht="15.75" customHeight="1">
      <c r="A910" s="119">
        <v>909.0</v>
      </c>
      <c r="B910" s="143" t="str">
        <f t="array" ref="B910">index(Systems!$A:$E,match($A910,Systems!$A:$A,),match(B$1,Systems!$2:$2,))&amp;if(not(isblank(index(Systems!$A:$E,match($A910,Systems!$A:$A,),match(Systems!$C$2,Systems!$2:$2,))))," ["&amp;index(Systems!$A:$E,match($A910,Systems!$A:$A,),match(Systems!$C$2,Systems!$2:$2,))&amp;"]",)</f>
        <v>Furillo</v>
      </c>
      <c r="C910" s="144">
        <f t="array" ref="C910">round((F910-average(I910,L910,O910,R910,U910))*X910+if($B910=$H910,0,iferror(average(vlookup({$H910,$K910,$N910,$Q910,$T910},$B:$D,column(B$1),0)),index(C:C,match($H910,$B:$B,)))),3)</f>
        <v>-137.266</v>
      </c>
      <c r="D910" s="144">
        <f t="array" ref="D910">round((G910-average(J910,M910,P910,S910,V910))*Y910+if($B910=$H910,0,iferror(average(vlookup({$H910,$K910,$N910,$Q910,$T910},$B:$D,column(C$1),0)),index(D:D,match($H910,$B:$B,)))),3)</f>
        <v>78.255</v>
      </c>
      <c r="E910" s="145">
        <v>2764.0</v>
      </c>
      <c r="F910" s="146">
        <v>601.811</v>
      </c>
      <c r="G910" s="146">
        <v>356.698</v>
      </c>
      <c r="H910" s="147" t="s">
        <v>404</v>
      </c>
      <c r="I910" s="146">
        <v>688.449</v>
      </c>
      <c r="J910" s="146">
        <v>406.09</v>
      </c>
      <c r="K910" s="148"/>
      <c r="L910" s="149"/>
      <c r="M910" s="149"/>
      <c r="N910" s="148"/>
      <c r="O910" s="149"/>
      <c r="P910" s="149"/>
      <c r="Q910" s="148"/>
      <c r="R910" s="149"/>
      <c r="S910" s="149"/>
      <c r="T910" s="148"/>
      <c r="U910" s="149"/>
      <c r="V910" s="149"/>
      <c r="W910" s="149"/>
      <c r="X910" s="150">
        <f t="shared" si="1"/>
        <v>1.584367573</v>
      </c>
      <c r="Y910" s="150">
        <f t="shared" si="2"/>
        <v>-1.584367573</v>
      </c>
    </row>
    <row r="911" ht="15.75" customHeight="1">
      <c r="A911" s="119">
        <v>910.0</v>
      </c>
      <c r="B911" s="143" t="str">
        <f t="array" ref="B911">index(Systems!$A:$E,match($A911,Systems!$A:$A,),match(B$1,Systems!$2:$2,))&amp;if(not(isblank(index(Systems!$A:$E,match($A911,Systems!$A:$A,),match(Systems!$C$2,Systems!$2:$2,))))," ["&amp;index(Systems!$A:$E,match($A911,Systems!$A:$A,),match(Systems!$C$2,Systems!$2:$2,))&amp;"]",)</f>
        <v>Furud</v>
      </c>
      <c r="C911" s="144">
        <f t="array" ref="C911">round((F911-average(I911,L911,O911,R911,U911))*X911+if($B911=$H911,0,iferror(average(vlookup({$H911,$K911,$N911,$Q911,$T911},$B:$D,column(B$1),0)),index(C:C,match($H911,$B:$B,)))),3)</f>
        <v>-25.337</v>
      </c>
      <c r="D911" s="144">
        <f t="array" ref="D911">round((G911-average(J911,M911,P911,S911,V911))*Y911+if($B911=$H911,0,iferror(average(vlookup({$H911,$K911,$N911,$Q911,$T911},$B:$D,column(C$1),0)),index(D:D,match($H911,$B:$B,)))),3)</f>
        <v>-284.112</v>
      </c>
      <c r="E911" s="145">
        <v>2764.0</v>
      </c>
      <c r="F911" s="146">
        <v>672.457</v>
      </c>
      <c r="G911" s="146">
        <v>585.412</v>
      </c>
      <c r="H911" s="147" t="s">
        <v>404</v>
      </c>
      <c r="I911" s="146">
        <v>688.449</v>
      </c>
      <c r="J911" s="146">
        <v>406.09</v>
      </c>
      <c r="K911" s="148"/>
      <c r="L911" s="149"/>
      <c r="M911" s="149"/>
      <c r="N911" s="148"/>
      <c r="O911" s="149"/>
      <c r="P911" s="149"/>
      <c r="Q911" s="148"/>
      <c r="R911" s="149"/>
      <c r="S911" s="149"/>
      <c r="T911" s="148"/>
      <c r="U911" s="149"/>
      <c r="V911" s="149"/>
      <c r="W911" s="149"/>
      <c r="X911" s="150">
        <f t="shared" si="1"/>
        <v>1.584367573</v>
      </c>
      <c r="Y911" s="150">
        <f t="shared" si="2"/>
        <v>-1.584367573</v>
      </c>
    </row>
    <row r="912" ht="15.75" customHeight="1">
      <c r="A912" s="119">
        <v>911.0</v>
      </c>
      <c r="B912" s="143" t="str">
        <f t="array" ref="B912">index(Systems!$A:$E,match($A912,Systems!$A:$A,),match(B$1,Systems!$2:$2,))&amp;if(not(isblank(index(Systems!$A:$E,match($A912,Systems!$A:$A,),match(Systems!$C$2,Systems!$2:$2,))))," ["&amp;index(Systems!$A:$E,match($A912,Systems!$A:$A,),match(Systems!$C$2,Systems!$2:$2,))&amp;"]",)</f>
        <v>Futuna</v>
      </c>
      <c r="C912" s="144">
        <f t="array" ref="C912">round((F912-average(I912,L912,O912,R912,U912))*X912+if($B912=$H912,0,iferror(average(vlookup({$H912,$K912,$N912,$Q912,$T912},$B:$D,column(B$1),0)),index(C:C,match($H912,$B:$B,)))),3)</f>
        <v>-209.634</v>
      </c>
      <c r="D912" s="144">
        <f t="array" ref="D912">round((G912-average(J912,M912,P912,S912,V912))*Y912+if($B912=$H912,0,iferror(average(vlookup({$H912,$K912,$N912,$Q912,$T912},$B:$D,column(C$1),0)),index(D:D,match($H912,$B:$B,)))),3)</f>
        <v>-190.845</v>
      </c>
      <c r="E912" s="145">
        <v>2764.0</v>
      </c>
      <c r="F912" s="146">
        <v>556.135</v>
      </c>
      <c r="G912" s="146">
        <v>526.545</v>
      </c>
      <c r="H912" s="147" t="s">
        <v>404</v>
      </c>
      <c r="I912" s="146">
        <v>688.449</v>
      </c>
      <c r="J912" s="146">
        <v>406.09</v>
      </c>
      <c r="K912" s="148"/>
      <c r="L912" s="149"/>
      <c r="M912" s="149"/>
      <c r="N912" s="148"/>
      <c r="O912" s="149"/>
      <c r="P912" s="149"/>
      <c r="Q912" s="148"/>
      <c r="R912" s="149"/>
      <c r="S912" s="149"/>
      <c r="T912" s="148"/>
      <c r="U912" s="149"/>
      <c r="V912" s="149"/>
      <c r="W912" s="149"/>
      <c r="X912" s="150">
        <f t="shared" si="1"/>
        <v>1.584367573</v>
      </c>
      <c r="Y912" s="150">
        <f t="shared" si="2"/>
        <v>-1.584367573</v>
      </c>
    </row>
    <row r="913" ht="15.75" customHeight="1">
      <c r="A913" s="119">
        <v>912.0</v>
      </c>
      <c r="B913" s="143" t="str">
        <f t="array" ref="B913">index(Systems!$A:$E,match($A913,Systems!$A:$A,),match(B$1,Systems!$2:$2,))&amp;if(not(isblank(index(Systems!$A:$E,match($A913,Systems!$A:$A,),match(Systems!$C$2,Systems!$2:$2,))))," ["&amp;index(Systems!$A:$E,match($A913,Systems!$A:$A,),match(Systems!$C$2,Systems!$2:$2,))&amp;"]",)</f>
        <v>Fuveau</v>
      </c>
      <c r="C913" s="144">
        <f t="array" ref="C913">round((F913-average(I913,L913,O913,R913,U913))*X913+if($B913=$H913,0,iferror(average(vlookup({$H913,$K913,$N913,$Q913,$T913},$B:$D,column(B$1),0)),index(C:C,match($H913,$B:$B,)))),3)</f>
        <v>440.454</v>
      </c>
      <c r="D913" s="144">
        <f t="array" ref="D913">round((G913-average(J913,M913,P913,S913,V913))*Y913+if($B913=$H913,0,iferror(average(vlookup({$H913,$K913,$N913,$Q913,$T913},$B:$D,column(C$1),0)),index(D:D,match($H913,$B:$B,)))),3)</f>
        <v>-232.666</v>
      </c>
      <c r="E913" s="145">
        <v>2764.0</v>
      </c>
      <c r="F913" s="146">
        <v>966.449</v>
      </c>
      <c r="G913" s="146">
        <v>552.941</v>
      </c>
      <c r="H913" s="147" t="s">
        <v>404</v>
      </c>
      <c r="I913" s="146">
        <v>688.449</v>
      </c>
      <c r="J913" s="146">
        <v>406.09</v>
      </c>
      <c r="K913" s="148"/>
      <c r="L913" s="149"/>
      <c r="M913" s="149"/>
      <c r="N913" s="148"/>
      <c r="O913" s="149"/>
      <c r="P913" s="149"/>
      <c r="Q913" s="148"/>
      <c r="R913" s="149"/>
      <c r="S913" s="149"/>
      <c r="T913" s="148"/>
      <c r="U913" s="149"/>
      <c r="V913" s="149"/>
      <c r="W913" s="149"/>
      <c r="X913" s="150">
        <f t="shared" si="1"/>
        <v>1.584367573</v>
      </c>
      <c r="Y913" s="150">
        <f t="shared" si="2"/>
        <v>-1.584367573</v>
      </c>
    </row>
    <row r="914" ht="15.75" customHeight="1">
      <c r="A914" s="119">
        <v>913.0</v>
      </c>
      <c r="B914" s="143" t="str">
        <f t="array" ref="B914">index(Systems!$A:$E,match($A914,Systems!$A:$A,),match(B$1,Systems!$2:$2,))&amp;if(not(isblank(index(Systems!$A:$E,match($A914,Systems!$A:$A,),match(Systems!$C$2,Systems!$2:$2,))))," ["&amp;index(Systems!$A:$E,match($A914,Systems!$A:$A,),match(Systems!$C$2,Systems!$2:$2,))&amp;"]",)</f>
        <v>Gabenstad</v>
      </c>
      <c r="C914" s="144">
        <f t="array" ref="C914">round((F914-average(I914,L914,O914,R914,U914))*X914+if($B914=$H914,0,iferror(average(vlookup({$H914,$K914,$N914,$Q914,$T914},$B:$D,column(B$1),0)),index(C:C,match($H914,$B:$B,)))),3)</f>
        <v>-343.633</v>
      </c>
      <c r="D914" s="144">
        <f t="array" ref="D914">round((G914-average(J914,M914,P914,S914,V914))*Y914+if($B914=$H914,0,iferror(average(vlookup({$H914,$K914,$N914,$Q914,$T914},$B:$D,column(C$1),0)),index(D:D,match($H914,$B:$B,)))),3)</f>
        <v>404.217</v>
      </c>
      <c r="E914" s="145">
        <v>2764.0</v>
      </c>
      <c r="F914" s="146">
        <v>471.559</v>
      </c>
      <c r="G914" s="146">
        <v>150.962</v>
      </c>
      <c r="H914" s="147" t="s">
        <v>404</v>
      </c>
      <c r="I914" s="146">
        <v>688.449</v>
      </c>
      <c r="J914" s="146">
        <v>406.09</v>
      </c>
      <c r="K914" s="148"/>
      <c r="L914" s="149"/>
      <c r="M914" s="149"/>
      <c r="N914" s="148"/>
      <c r="O914" s="149"/>
      <c r="P914" s="149"/>
      <c r="Q914" s="148"/>
      <c r="R914" s="149"/>
      <c r="S914" s="149"/>
      <c r="T914" s="148"/>
      <c r="U914" s="149"/>
      <c r="V914" s="149"/>
      <c r="W914" s="149"/>
      <c r="X914" s="150">
        <f t="shared" si="1"/>
        <v>1.584367573</v>
      </c>
      <c r="Y914" s="150">
        <f t="shared" si="2"/>
        <v>-1.584367573</v>
      </c>
    </row>
    <row r="915" ht="15.75" customHeight="1">
      <c r="A915" s="119">
        <v>914.0</v>
      </c>
      <c r="B915" s="143" t="str">
        <f t="array" ref="B915">index(Systems!$A:$E,match($A915,Systems!$A:$A,),match(B$1,Systems!$2:$2,))&amp;if(not(isblank(index(Systems!$A:$E,match($A915,Systems!$A:$A,),match(Systems!$C$2,Systems!$2:$2,))))," ["&amp;index(Systems!$A:$E,match($A915,Systems!$A:$A,),match(Systems!$C$2,Systems!$2:$2,))&amp;"]",)</f>
        <v>Gacrux</v>
      </c>
      <c r="C915" s="144">
        <f t="array" ref="C915">round((F915-average(I915,L915,O915,R915,U915))*X915+if($B915=$H915,0,iferror(average(vlookup({$H915,$K915,$N915,$Q915,$T915},$B:$D,column(B$1),0)),index(C:C,match($H915,$B:$B,)))),3)</f>
        <v>-86.503</v>
      </c>
      <c r="D915" s="144">
        <f t="array" ref="D915">round((G915-average(J915,M915,P915,S915,V915))*Y915+if($B915=$H915,0,iferror(average(vlookup({$H915,$K915,$N915,$Q915,$T915},$B:$D,column(C$1),0)),index(D:D,match($H915,$B:$B,)))),3)</f>
        <v>10.72</v>
      </c>
      <c r="E915" s="145">
        <v>2764.0</v>
      </c>
      <c r="F915" s="146">
        <v>633.851</v>
      </c>
      <c r="G915" s="146">
        <v>399.324</v>
      </c>
      <c r="H915" s="147" t="s">
        <v>404</v>
      </c>
      <c r="I915" s="146">
        <v>688.449</v>
      </c>
      <c r="J915" s="146">
        <v>406.09</v>
      </c>
      <c r="K915" s="148"/>
      <c r="L915" s="149"/>
      <c r="M915" s="149"/>
      <c r="N915" s="148"/>
      <c r="O915" s="149"/>
      <c r="P915" s="149"/>
      <c r="Q915" s="148"/>
      <c r="R915" s="149"/>
      <c r="S915" s="149"/>
      <c r="T915" s="148"/>
      <c r="U915" s="149"/>
      <c r="V915" s="149"/>
      <c r="W915" s="149"/>
      <c r="X915" s="150">
        <f t="shared" si="1"/>
        <v>1.584367573</v>
      </c>
      <c r="Y915" s="150">
        <f t="shared" si="2"/>
        <v>-1.584367573</v>
      </c>
    </row>
    <row r="916" ht="15.75" customHeight="1">
      <c r="A916" s="119">
        <v>915.0</v>
      </c>
      <c r="B916" s="143" t="str">
        <f t="array" ref="B916">index(Systems!$A:$E,match($A916,Systems!$A:$A,),match(B$1,Systems!$2:$2,))&amp;if(not(isblank(index(Systems!$A:$E,match($A916,Systems!$A:$A,),match(Systems!$C$2,Systems!$2:$2,))))," ["&amp;index(Systems!$A:$E,match($A916,Systems!$A:$A,),match(Systems!$C$2,Systems!$2:$2,))&amp;"]",)</f>
        <v>Gaeri</v>
      </c>
      <c r="C916" s="144">
        <f t="array" ref="C916">round((F916-average(I916,L916,O916,R916,U916))*X916+if($B916=$H916,0,iferror(average(vlookup({$H916,$K916,$N916,$Q916,$T916},$B:$D,column(B$1),0)),index(C:C,match($H916,$B:$B,)))),3)</f>
        <v>665.682</v>
      </c>
      <c r="D916" s="144">
        <f t="array" ref="D916">round((G916-average(J916,M916,P916,S916,V916))*Y916+if($B916=$H916,0,iferror(average(vlookup({$H916,$K916,$N916,$Q916,$T916},$B:$D,column(C$1),0)),index(D:D,match($H916,$B:$B,)))),3)</f>
        <v>220.688</v>
      </c>
      <c r="E916" s="145">
        <v>2764.0</v>
      </c>
      <c r="F916" s="146">
        <v>1108.605</v>
      </c>
      <c r="G916" s="146">
        <v>266.799</v>
      </c>
      <c r="H916" s="147" t="s">
        <v>404</v>
      </c>
      <c r="I916" s="146">
        <v>688.449</v>
      </c>
      <c r="J916" s="146">
        <v>406.09</v>
      </c>
      <c r="K916" s="148"/>
      <c r="L916" s="149"/>
      <c r="M916" s="149"/>
      <c r="N916" s="148"/>
      <c r="O916" s="149"/>
      <c r="P916" s="149"/>
      <c r="Q916" s="148"/>
      <c r="R916" s="149"/>
      <c r="S916" s="149"/>
      <c r="T916" s="148"/>
      <c r="U916" s="149"/>
      <c r="V916" s="149"/>
      <c r="W916" s="149"/>
      <c r="X916" s="150">
        <f t="shared" si="1"/>
        <v>1.584367573</v>
      </c>
      <c r="Y916" s="150">
        <f t="shared" si="2"/>
        <v>-1.584367573</v>
      </c>
    </row>
    <row r="917" ht="15.75" customHeight="1">
      <c r="A917" s="119">
        <v>916.0</v>
      </c>
      <c r="B917" s="143" t="str">
        <f t="array" ref="B917">index(Systems!$A:$E,match($A917,Systems!$A:$A,),match(B$1,Systems!$2:$2,))&amp;if(not(isblank(index(Systems!$A:$E,match($A917,Systems!$A:$A,),match(Systems!$C$2,Systems!$2:$2,))))," ["&amp;index(Systems!$A:$E,match($A917,Systems!$A:$A,),match(Systems!$C$2,Systems!$2:$2,))&amp;"]",)</f>
        <v>Gahral</v>
      </c>
      <c r="C917" s="144">
        <f t="array" ref="C917">round((F917-average(I917,L917,O917,R917,U917))*X917+if($B917=$H917,0,iferror(average(vlookup({$H917,$K917,$N917,$Q917,$T917},$B:$D,column(B$1),0)),index(C:C,match($H917,$B:$B,)))),3)</f>
        <v>120.665</v>
      </c>
      <c r="D917" s="144">
        <f t="array" ref="D917">round((G917-average(J917,M917,P917,S917,V917))*Y917+if($B917=$H917,0,iferror(average(vlookup({$H917,$K917,$N917,$Q917,$T917},$B:$D,column(C$1),0)),index(D:D,match($H917,$B:$B,)))),3)</f>
        <v>-176.543</v>
      </c>
      <c r="E917" s="145">
        <v>2764.0</v>
      </c>
      <c r="F917" s="146">
        <v>764.609</v>
      </c>
      <c r="G917" s="146">
        <v>517.518</v>
      </c>
      <c r="H917" s="147" t="s">
        <v>404</v>
      </c>
      <c r="I917" s="146">
        <v>688.449</v>
      </c>
      <c r="J917" s="146">
        <v>406.09</v>
      </c>
      <c r="K917" s="148"/>
      <c r="L917" s="149"/>
      <c r="M917" s="149"/>
      <c r="N917" s="148"/>
      <c r="O917" s="149"/>
      <c r="P917" s="149"/>
      <c r="Q917" s="148"/>
      <c r="R917" s="149"/>
      <c r="S917" s="149"/>
      <c r="T917" s="148"/>
      <c r="U917" s="149"/>
      <c r="V917" s="149"/>
      <c r="W917" s="149"/>
      <c r="X917" s="150">
        <f t="shared" si="1"/>
        <v>1.584367573</v>
      </c>
      <c r="Y917" s="150">
        <f t="shared" si="2"/>
        <v>-1.584367573</v>
      </c>
    </row>
    <row r="918" ht="15.75" customHeight="1">
      <c r="A918" s="119">
        <v>917.0</v>
      </c>
      <c r="B918" s="143" t="str">
        <f t="array" ref="B918">index(Systems!$A:$E,match($A918,Systems!$A:$A,),match(B$1,Systems!$2:$2,))&amp;if(not(isblank(index(Systems!$A:$E,match($A918,Systems!$A:$A,),match(Systems!$C$2,Systems!$2:$2,))))," ["&amp;index(Systems!$A:$E,match($A918,Systems!$A:$A,),match(Systems!$C$2,Systems!$2:$2,))&amp;"]",)</f>
        <v>Galatea</v>
      </c>
      <c r="C918" s="144">
        <f t="array" ref="C918">round((F918-average(I918,L918,O918,R918,U918))*X918+if($B918=$H918,0,iferror(average(vlookup({$H918,$K918,$N918,$Q918,$T918},$B:$D,column(B$1),0)),index(C:C,match($H918,$B:$B,)))),3)</f>
        <v>-53.775</v>
      </c>
      <c r="D918" s="144">
        <f t="array" ref="D918">round((G918-average(J918,M918,P918,S918,V918))*Y918+if($B918=$H918,0,iferror(average(vlookup({$H918,$K918,$N918,$Q918,$T918},$B:$D,column(C$1),0)),index(D:D,match($H918,$B:$B,)))),3)</f>
        <v>34.077</v>
      </c>
      <c r="E918" s="145">
        <v>2764.0</v>
      </c>
      <c r="F918" s="146">
        <v>654.508</v>
      </c>
      <c r="G918" s="146">
        <v>384.582</v>
      </c>
      <c r="H918" s="147" t="s">
        <v>404</v>
      </c>
      <c r="I918" s="146">
        <v>688.449</v>
      </c>
      <c r="J918" s="146">
        <v>406.09</v>
      </c>
      <c r="K918" s="148"/>
      <c r="L918" s="149"/>
      <c r="M918" s="149"/>
      <c r="N918" s="148"/>
      <c r="O918" s="149"/>
      <c r="P918" s="149"/>
      <c r="Q918" s="148"/>
      <c r="R918" s="149"/>
      <c r="S918" s="149"/>
      <c r="T918" s="148"/>
      <c r="U918" s="149"/>
      <c r="V918" s="149"/>
      <c r="W918" s="149"/>
      <c r="X918" s="150">
        <f t="shared" si="1"/>
        <v>1.584367573</v>
      </c>
      <c r="Y918" s="150">
        <f t="shared" si="2"/>
        <v>-1.584367573</v>
      </c>
    </row>
    <row r="919" ht="15.75" customHeight="1">
      <c r="A919" s="119">
        <v>918.0</v>
      </c>
      <c r="B919" s="143" t="str">
        <f t="array" ref="B919">index(Systems!$A:$E,match($A919,Systems!$A:$A,),match(B$1,Systems!$2:$2,))&amp;if(not(isblank(index(Systems!$A:$E,match($A919,Systems!$A:$A,),match(Systems!$C$2,Systems!$2:$2,))))," ["&amp;index(Systems!$A:$E,match($A919,Systems!$A:$A,),match(Systems!$C$2,Systems!$2:$2,))&amp;"]",)</f>
        <v>Galatia [Galatia III]</v>
      </c>
      <c r="C919" s="144">
        <f t="array" ref="C919">round((F919-average(I919,L919,O919,R919,U919))*X919+if($B919=$H919,0,iferror(average(vlookup({$H919,$K919,$N919,$Q919,$T919},$B:$D,column(B$1),0)),index(C:C,match($H919,$B:$B,)))),3)</f>
        <v>90.726</v>
      </c>
      <c r="D919" s="144">
        <f t="array" ref="D919">round((G919-average(J919,M919,P919,S919,V919))*Y919+if($B919=$H919,0,iferror(average(vlookup({$H919,$K919,$N919,$Q919,$T919},$B:$D,column(C$1),0)),index(D:D,match($H919,$B:$B,)))),3)</f>
        <v>14.234</v>
      </c>
      <c r="E919" s="145">
        <v>2764.0</v>
      </c>
      <c r="F919" s="146">
        <v>745.712</v>
      </c>
      <c r="G919" s="146">
        <v>397.106</v>
      </c>
      <c r="H919" s="147" t="s">
        <v>404</v>
      </c>
      <c r="I919" s="146">
        <v>688.449</v>
      </c>
      <c r="J919" s="146">
        <v>406.09</v>
      </c>
      <c r="K919" s="148"/>
      <c r="L919" s="149"/>
      <c r="M919" s="149"/>
      <c r="N919" s="148"/>
      <c r="O919" s="149"/>
      <c r="P919" s="149"/>
      <c r="Q919" s="148"/>
      <c r="R919" s="149"/>
      <c r="S919" s="149"/>
      <c r="T919" s="148"/>
      <c r="U919" s="149"/>
      <c r="V919" s="149"/>
      <c r="W919" s="149"/>
      <c r="X919" s="150">
        <f t="shared" si="1"/>
        <v>1.584367573</v>
      </c>
      <c r="Y919" s="150">
        <f t="shared" si="2"/>
        <v>-1.584367573</v>
      </c>
    </row>
    <row r="920" ht="15.75" customHeight="1">
      <c r="A920" s="119">
        <v>919.0</v>
      </c>
      <c r="B920" s="143" t="str">
        <f t="array" ref="B920">index(Systems!$A:$E,match($A920,Systems!$A:$A,),match(B$1,Systems!$2:$2,))&amp;if(not(isblank(index(Systems!$A:$E,match($A920,Systems!$A:$A,),match(Systems!$C$2,Systems!$2:$2,))))," ["&amp;index(Systems!$A:$E,match($A920,Systems!$A:$A,),match(Systems!$C$2,Systems!$2:$2,))&amp;"]",)</f>
        <v>Galax</v>
      </c>
      <c r="C920" s="144">
        <f t="array" ref="C920">round((F920-average(I920,L920,O920,R920,U920))*X920+if($B920=$H920,0,iferror(average(vlookup({$H920,$K920,$N920,$Q920,$T920},$B:$D,column(B$1),0)),index(C:C,match($H920,$B:$B,)))),3)</f>
        <v>283.632</v>
      </c>
      <c r="D920" s="144">
        <f t="array" ref="D920">round((G920-average(J920,M920,P920,S920,V920))*Y920+if($B920=$H920,0,iferror(average(vlookup({$H920,$K920,$N920,$Q920,$T920},$B:$D,column(C$1),0)),index(D:D,match($H920,$B:$B,)))),3)</f>
        <v>-124.547</v>
      </c>
      <c r="E920" s="145">
        <v>2764.0</v>
      </c>
      <c r="F920" s="146">
        <v>867.468</v>
      </c>
      <c r="G920" s="146">
        <v>484.7</v>
      </c>
      <c r="H920" s="147" t="s">
        <v>404</v>
      </c>
      <c r="I920" s="146">
        <v>688.449</v>
      </c>
      <c r="J920" s="146">
        <v>406.09</v>
      </c>
      <c r="K920" s="148"/>
      <c r="L920" s="149"/>
      <c r="M920" s="149"/>
      <c r="N920" s="148"/>
      <c r="O920" s="149"/>
      <c r="P920" s="149"/>
      <c r="Q920" s="148"/>
      <c r="R920" s="149"/>
      <c r="S920" s="149"/>
      <c r="T920" s="148"/>
      <c r="U920" s="149"/>
      <c r="V920" s="149"/>
      <c r="W920" s="149"/>
      <c r="X920" s="150">
        <f t="shared" si="1"/>
        <v>1.584367573</v>
      </c>
      <c r="Y920" s="150">
        <f t="shared" si="2"/>
        <v>-1.584367573</v>
      </c>
    </row>
    <row r="921" ht="15.75" customHeight="1">
      <c r="A921" s="119">
        <v>920.0</v>
      </c>
      <c r="B921" s="143" t="str">
        <f t="array" ref="B921">index(Systems!$A:$E,match($A921,Systems!$A:$A,),match(B$1,Systems!$2:$2,))&amp;if(not(isblank(index(Systems!$A:$E,match($A921,Systems!$A:$A,),match(Systems!$C$2,Systems!$2:$2,))))," ["&amp;index(Systems!$A:$E,match($A921,Systems!$A:$A,),match(Systems!$C$2,Systems!$2:$2,))&amp;"]",)</f>
        <v>Galedon [Galedon V]</v>
      </c>
      <c r="C921" s="144">
        <f t="array" ref="C921">round((F921-average(I921,L921,O921,R921,U921))*X921+if($B921=$H921,0,iferror(average(vlookup({$H921,$K921,$N921,$Q921,$T921},$B:$D,column(B$1),0)),index(C:C,match($H921,$B:$B,)))),3)</f>
        <v>331.999</v>
      </c>
      <c r="D921" s="144">
        <f t="array" ref="D921">round((G921-average(J921,M921,P921,S921,V921))*Y921+if($B921=$H921,0,iferror(average(vlookup({$H921,$K921,$N921,$Q921,$T921},$B:$D,column(C$1),0)),index(D:D,match($H921,$B:$B,)))),3)</f>
        <v>173.891</v>
      </c>
      <c r="E921" s="145">
        <v>2764.0</v>
      </c>
      <c r="F921" s="146">
        <v>897.996</v>
      </c>
      <c r="G921" s="146">
        <v>296.336</v>
      </c>
      <c r="H921" s="147" t="s">
        <v>404</v>
      </c>
      <c r="I921" s="146">
        <v>688.449</v>
      </c>
      <c r="J921" s="146">
        <v>406.09</v>
      </c>
      <c r="K921" s="148"/>
      <c r="L921" s="149"/>
      <c r="M921" s="149"/>
      <c r="N921" s="148"/>
      <c r="O921" s="149"/>
      <c r="P921" s="149"/>
      <c r="Q921" s="148"/>
      <c r="R921" s="149"/>
      <c r="S921" s="149"/>
      <c r="T921" s="148"/>
      <c r="U921" s="149"/>
      <c r="V921" s="149"/>
      <c r="W921" s="149"/>
      <c r="X921" s="150">
        <f t="shared" si="1"/>
        <v>1.584367573</v>
      </c>
      <c r="Y921" s="150">
        <f t="shared" si="2"/>
        <v>-1.584367573</v>
      </c>
    </row>
    <row r="922" ht="15.75" customHeight="1">
      <c r="A922" s="119">
        <v>921.0</v>
      </c>
      <c r="B922" s="143" t="str">
        <f t="array" ref="B922">index(Systems!$A:$E,match($A922,Systems!$A:$A,),match(B$1,Systems!$2:$2,))&amp;if(not(isblank(index(Systems!$A:$E,match($A922,Systems!$A:$A,),match(Systems!$C$2,Systems!$2:$2,))))," ["&amp;index(Systems!$A:$E,match($A922,Systems!$A:$A,),match(Systems!$C$2,Systems!$2:$2,))&amp;"]",)</f>
        <v>Galisteo</v>
      </c>
      <c r="C922" s="144">
        <f t="array" ref="C922">round((F922-average(I922,L922,O922,R922,U922))*X922+if($B922=$H922,0,iferror(average(vlookup({$H922,$K922,$N922,$Q922,$T922},$B:$D,column(B$1),0)),index(C:C,match($H922,$B:$B,)))),3)</f>
        <v>-355.928</v>
      </c>
      <c r="D922" s="144">
        <f t="array" ref="D922">round((G922-average(J922,M922,P922,S922,V922))*Y922+if($B922=$H922,0,iferror(average(vlookup({$H922,$K922,$N922,$Q922,$T922},$B:$D,column(C$1),0)),index(D:D,match($H922,$B:$B,)))),3)</f>
        <v>-71.907</v>
      </c>
      <c r="E922" s="145">
        <v>2764.0</v>
      </c>
      <c r="F922" s="146">
        <v>463.799</v>
      </c>
      <c r="G922" s="146">
        <v>451.475</v>
      </c>
      <c r="H922" s="147" t="s">
        <v>404</v>
      </c>
      <c r="I922" s="146">
        <v>688.449</v>
      </c>
      <c r="J922" s="146">
        <v>406.09</v>
      </c>
      <c r="K922" s="148"/>
      <c r="L922" s="149"/>
      <c r="M922" s="149"/>
      <c r="N922" s="148"/>
      <c r="O922" s="149"/>
      <c r="P922" s="149"/>
      <c r="Q922" s="148"/>
      <c r="R922" s="149"/>
      <c r="S922" s="149"/>
      <c r="T922" s="148"/>
      <c r="U922" s="149"/>
      <c r="V922" s="149"/>
      <c r="W922" s="149"/>
      <c r="X922" s="150">
        <f t="shared" si="1"/>
        <v>1.584367573</v>
      </c>
      <c r="Y922" s="150">
        <f t="shared" si="2"/>
        <v>-1.584367573</v>
      </c>
    </row>
    <row r="923" ht="15.75" customHeight="1">
      <c r="A923" s="119">
        <v>922.0</v>
      </c>
      <c r="B923" s="143" t="str">
        <f t="array" ref="B923">index(Systems!$A:$E,match($A923,Systems!$A:$A,),match(B$1,Systems!$2:$2,))&amp;if(not(isblank(index(Systems!$A:$E,match($A923,Systems!$A:$A,),match(Systems!$C$2,Systems!$2:$2,))))," ["&amp;index(Systems!$A:$E,match($A923,Systems!$A:$A,),match(Systems!$C$2,Systems!$2:$2,))&amp;"]",)</f>
        <v>Gallatin</v>
      </c>
      <c r="C923" s="144">
        <f t="array" ref="C923">round((F923-average(I923,L923,O923,R923,U923))*X923+if($B923=$H923,0,iferror(average(vlookup({$H923,$K923,$N923,$Q923,$T923},$B:$D,column(B$1),0)),index(C:C,match($H923,$B:$B,)))),3)</f>
        <v>-160.771</v>
      </c>
      <c r="D923" s="144">
        <f t="array" ref="D923">round((G923-average(J923,M923,P923,S923,V923))*Y923+if($B923=$H923,0,iferror(average(vlookup({$H923,$K923,$N923,$Q923,$T923},$B:$D,column(C$1),0)),index(D:D,match($H923,$B:$B,)))),3)</f>
        <v>-74.494</v>
      </c>
      <c r="E923" s="145">
        <v>2764.0</v>
      </c>
      <c r="F923" s="146">
        <v>586.976</v>
      </c>
      <c r="G923" s="146">
        <v>453.108</v>
      </c>
      <c r="H923" s="147" t="s">
        <v>404</v>
      </c>
      <c r="I923" s="146">
        <v>688.449</v>
      </c>
      <c r="J923" s="146">
        <v>406.09</v>
      </c>
      <c r="K923" s="148"/>
      <c r="L923" s="149"/>
      <c r="M923" s="149"/>
      <c r="N923" s="148"/>
      <c r="O923" s="149"/>
      <c r="P923" s="149"/>
      <c r="Q923" s="148"/>
      <c r="R923" s="149"/>
      <c r="S923" s="149"/>
      <c r="T923" s="148"/>
      <c r="U923" s="149"/>
      <c r="V923" s="149"/>
      <c r="W923" s="149"/>
      <c r="X923" s="150">
        <f t="shared" si="1"/>
        <v>1.584367573</v>
      </c>
      <c r="Y923" s="150">
        <f t="shared" si="2"/>
        <v>-1.584367573</v>
      </c>
    </row>
    <row r="924" ht="15.75" customHeight="1">
      <c r="A924" s="119">
        <v>923.0</v>
      </c>
      <c r="B924" s="143" t="str">
        <f t="array" ref="B924">index(Systems!$A:$E,match($A924,Systems!$A:$A,),match(B$1,Systems!$2:$2,))&amp;if(not(isblank(index(Systems!$A:$E,match($A924,Systems!$A:$A,),match(Systems!$C$2,Systems!$2:$2,))))," ["&amp;index(Systems!$A:$E,match($A924,Systems!$A:$A,),match(Systems!$C$2,Systems!$2:$2,))&amp;"]",)</f>
        <v>Gallery</v>
      </c>
      <c r="C924" s="144">
        <f t="array" ref="C924">round((F924-average(I924,L924,O924,R924,U924))*X924+if($B924=$H924,0,iferror(average(vlookup({$H924,$K924,$N924,$Q924,$T924},$B:$D,column(B$1),0)),index(C:C,match($H924,$B:$B,)))),3)</f>
        <v>-198.236</v>
      </c>
      <c r="D924" s="144">
        <f t="array" ref="D924">round((G924-average(J924,M924,P924,S924,V924))*Y924+if($B924=$H924,0,iferror(average(vlookup({$H924,$K924,$N924,$Q924,$T924},$B:$D,column(C$1),0)),index(D:D,match($H924,$B:$B,)))),3)</f>
        <v>108.266</v>
      </c>
      <c r="E924" s="145">
        <v>2764.0</v>
      </c>
      <c r="F924" s="146">
        <v>563.329</v>
      </c>
      <c r="G924" s="146">
        <v>337.756</v>
      </c>
      <c r="H924" s="147" t="s">
        <v>404</v>
      </c>
      <c r="I924" s="146">
        <v>688.449</v>
      </c>
      <c r="J924" s="146">
        <v>406.09</v>
      </c>
      <c r="K924" s="148"/>
      <c r="L924" s="149"/>
      <c r="M924" s="149"/>
      <c r="N924" s="148"/>
      <c r="O924" s="149"/>
      <c r="P924" s="149"/>
      <c r="Q924" s="148"/>
      <c r="R924" s="149"/>
      <c r="S924" s="149"/>
      <c r="T924" s="148"/>
      <c r="U924" s="149"/>
      <c r="V924" s="149"/>
      <c r="W924" s="149"/>
      <c r="X924" s="150">
        <f t="shared" si="1"/>
        <v>1.584367573</v>
      </c>
      <c r="Y924" s="150">
        <f t="shared" si="2"/>
        <v>-1.584367573</v>
      </c>
    </row>
    <row r="925" ht="15.75" customHeight="1">
      <c r="A925" s="119">
        <v>924.0</v>
      </c>
      <c r="B925" s="143" t="str">
        <f t="array" ref="B925">index(Systems!$A:$E,match($A925,Systems!$A:$A,),match(B$1,Systems!$2:$2,))&amp;if(not(isblank(index(Systems!$A:$E,match($A925,Systems!$A:$A,),match(Systems!$C$2,Systems!$2:$2,))))," ["&amp;index(Systems!$A:$E,match($A925,Systems!$A:$A,),match(Systems!$C$2,Systems!$2:$2,))&amp;"]",)</f>
        <v>Gallis</v>
      </c>
      <c r="C925" s="144">
        <f t="array" ref="C925">round((F925-average(I925,L925,O925,R925,U925))*X925+if($B925=$H925,0,iferror(average(vlookup({$H925,$K925,$N925,$Q925,$T925},$B:$D,column(B$1),0)),index(C:C,match($H925,$B:$B,)))),3)</f>
        <v>-173.659</v>
      </c>
      <c r="D925" s="144">
        <f t="array" ref="D925">round((G925-average(J925,M925,P925,S925,V925))*Y925+if($B925=$H925,0,iferror(average(vlookup({$H925,$K925,$N925,$Q925,$T925},$B:$D,column(C$1),0)),index(D:D,match($H925,$B:$B,)))),3)</f>
        <v>-380.426</v>
      </c>
      <c r="E925" s="145">
        <v>2764.0</v>
      </c>
      <c r="F925" s="146">
        <v>578.841</v>
      </c>
      <c r="G925" s="146">
        <v>646.202</v>
      </c>
      <c r="H925" s="147" t="s">
        <v>404</v>
      </c>
      <c r="I925" s="146">
        <v>688.449</v>
      </c>
      <c r="J925" s="146">
        <v>406.09</v>
      </c>
      <c r="K925" s="148"/>
      <c r="L925" s="149"/>
      <c r="M925" s="149"/>
      <c r="N925" s="148"/>
      <c r="O925" s="149"/>
      <c r="P925" s="149"/>
      <c r="Q925" s="148"/>
      <c r="R925" s="149"/>
      <c r="S925" s="149"/>
      <c r="T925" s="148"/>
      <c r="U925" s="149"/>
      <c r="V925" s="149"/>
      <c r="W925" s="149"/>
      <c r="X925" s="150">
        <f t="shared" si="1"/>
        <v>1.584367573</v>
      </c>
      <c r="Y925" s="150">
        <f t="shared" si="2"/>
        <v>-1.584367573</v>
      </c>
    </row>
    <row r="926" ht="15.75" customHeight="1">
      <c r="A926" s="119">
        <v>925.0</v>
      </c>
      <c r="B926" s="143" t="str">
        <f t="array" ref="B926">index(Systems!$A:$E,match($A926,Systems!$A:$A,),match(B$1,Systems!$2:$2,))&amp;if(not(isblank(index(Systems!$A:$E,match($A926,Systems!$A:$A,),match(Systems!$C$2,Systems!$2:$2,))))," ["&amp;index(Systems!$A:$E,match($A926,Systems!$A:$A,),match(Systems!$C$2,Systems!$2:$2,))&amp;"]",)</f>
        <v>Gallitzin</v>
      </c>
      <c r="C926" s="144">
        <f t="array" ref="C926">round((F926-average(I926,L926,O926,R926,U926))*X926+if($B926=$H926,0,iferror(average(vlookup({$H926,$K926,$N926,$Q926,$T926},$B:$D,column(B$1),0)),index(C:C,match($H926,$B:$B,)))),3)</f>
        <v>131.569</v>
      </c>
      <c r="D926" s="144">
        <f t="array" ref="D926">round((G926-average(J926,M926,P926,S926,V926))*Y926+if($B926=$H926,0,iferror(average(vlookup({$H926,$K926,$N926,$Q926,$T926},$B:$D,column(C$1),0)),index(D:D,match($H926,$B:$B,)))),3)</f>
        <v>-163.389</v>
      </c>
      <c r="E926" s="145">
        <v>2764.0</v>
      </c>
      <c r="F926" s="146">
        <v>771.491</v>
      </c>
      <c r="G926" s="146">
        <v>509.216</v>
      </c>
      <c r="H926" s="147" t="s">
        <v>404</v>
      </c>
      <c r="I926" s="146">
        <v>688.449</v>
      </c>
      <c r="J926" s="146">
        <v>406.09</v>
      </c>
      <c r="K926" s="148"/>
      <c r="L926" s="149"/>
      <c r="M926" s="149"/>
      <c r="N926" s="148"/>
      <c r="O926" s="149"/>
      <c r="P926" s="149"/>
      <c r="Q926" s="148"/>
      <c r="R926" s="149"/>
      <c r="S926" s="149"/>
      <c r="T926" s="148"/>
      <c r="U926" s="149"/>
      <c r="V926" s="149"/>
      <c r="W926" s="149"/>
      <c r="X926" s="150">
        <f t="shared" si="1"/>
        <v>1.584367573</v>
      </c>
      <c r="Y926" s="150">
        <f t="shared" si="2"/>
        <v>-1.584367573</v>
      </c>
    </row>
    <row r="927" ht="15.75" customHeight="1">
      <c r="A927" s="119">
        <v>926.0</v>
      </c>
      <c r="B927" s="143" t="str">
        <f t="array" ref="B927">index(Systems!$A:$E,match($A927,Systems!$A:$A,),match(B$1,Systems!$2:$2,))&amp;if(not(isblank(index(Systems!$A:$E,match($A927,Systems!$A:$A,),match(Systems!$C$2,Systems!$2:$2,))))," ["&amp;index(Systems!$A:$E,match($A927,Systems!$A:$A,),match(Systems!$C$2,Systems!$2:$2,))&amp;"]",)</f>
        <v>Galtor [Galtor III]</v>
      </c>
      <c r="C927" s="144">
        <f t="array" ref="C927">round((F927-average(I927,L927,O927,R927,U927))*X927+if($B927=$H927,0,iferror(average(vlookup({$H927,$K927,$N927,$Q927,$T927},$B:$D,column(B$1),0)),index(C:C,match($H927,$B:$B,)))),3)</f>
        <v>194.121</v>
      </c>
      <c r="D927" s="144">
        <f t="array" ref="D927">round((G927-average(J927,M927,P927,S927,V927))*Y927+if($B927=$H927,0,iferror(average(vlookup({$H927,$K927,$N927,$Q927,$T927},$B:$D,column(C$1),0)),index(D:D,match($H927,$B:$B,)))),3)</f>
        <v>73.107</v>
      </c>
      <c r="E927" s="145">
        <v>2764.0</v>
      </c>
      <c r="F927" s="146">
        <v>810.972</v>
      </c>
      <c r="G927" s="146">
        <v>359.947</v>
      </c>
      <c r="H927" s="147" t="s">
        <v>404</v>
      </c>
      <c r="I927" s="146">
        <v>688.449</v>
      </c>
      <c r="J927" s="146">
        <v>406.09</v>
      </c>
      <c r="K927" s="148"/>
      <c r="L927" s="149"/>
      <c r="M927" s="149"/>
      <c r="N927" s="148"/>
      <c r="O927" s="149"/>
      <c r="P927" s="149"/>
      <c r="Q927" s="148"/>
      <c r="R927" s="149"/>
      <c r="S927" s="149"/>
      <c r="T927" s="148"/>
      <c r="U927" s="149"/>
      <c r="V927" s="149"/>
      <c r="W927" s="149"/>
      <c r="X927" s="150">
        <f t="shared" si="1"/>
        <v>1.584367573</v>
      </c>
      <c r="Y927" s="150">
        <f t="shared" si="2"/>
        <v>-1.584367573</v>
      </c>
    </row>
    <row r="928" ht="15.75" customHeight="1">
      <c r="A928" s="119">
        <v>927.0</v>
      </c>
      <c r="B928" s="143" t="str">
        <f t="array" ref="B928">index(Systems!$A:$E,match($A928,Systems!$A:$A,),match(B$1,Systems!$2:$2,))&amp;if(not(isblank(index(Systems!$A:$E,match($A928,Systems!$A:$A,),match(Systems!$C$2,Systems!$2:$2,))))," ["&amp;index(Systems!$A:$E,match($A928,Systems!$A:$A,),match(Systems!$C$2,Systems!$2:$2,))&amp;"]",)</f>
        <v>Galuzzo</v>
      </c>
      <c r="C928" s="144">
        <f t="array" ref="C928">round((F928-average(I928,L928,O928,R928,U928))*X928+if($B928=$H928,0,iferror(average(vlookup({$H928,$K928,$N928,$Q928,$T928},$B:$D,column(B$1),0)),index(C:C,match($H928,$B:$B,)))),3)</f>
        <v>-15.527</v>
      </c>
      <c r="D928" s="144">
        <f t="array" ref="D928">round((G928-average(J928,M928,P928,S928,V928))*Y928+if($B928=$H928,0,iferror(average(vlookup({$H928,$K928,$N928,$Q928,$T928},$B:$D,column(C$1),0)),index(D:D,match($H928,$B:$B,)))),3)</f>
        <v>250.954</v>
      </c>
      <c r="E928" s="145">
        <v>2764.0</v>
      </c>
      <c r="F928" s="146">
        <v>678.649</v>
      </c>
      <c r="G928" s="146">
        <v>247.696</v>
      </c>
      <c r="H928" s="147" t="s">
        <v>404</v>
      </c>
      <c r="I928" s="146">
        <v>688.449</v>
      </c>
      <c r="J928" s="146">
        <v>406.09</v>
      </c>
      <c r="K928" s="148"/>
      <c r="L928" s="149"/>
      <c r="M928" s="149"/>
      <c r="N928" s="148"/>
      <c r="O928" s="149"/>
      <c r="P928" s="149"/>
      <c r="Q928" s="148"/>
      <c r="R928" s="149"/>
      <c r="S928" s="149"/>
      <c r="T928" s="148"/>
      <c r="U928" s="149"/>
      <c r="V928" s="149"/>
      <c r="W928" s="149"/>
      <c r="X928" s="150">
        <f t="shared" si="1"/>
        <v>1.584367573</v>
      </c>
      <c r="Y928" s="150">
        <f t="shared" si="2"/>
        <v>-1.584367573</v>
      </c>
    </row>
    <row r="929" ht="15.75" customHeight="1">
      <c r="A929" s="119">
        <v>928.0</v>
      </c>
      <c r="B929" s="143" t="str">
        <f t="array" ref="B929">index(Systems!$A:$E,match($A929,Systems!$A:$A,),match(B$1,Systems!$2:$2,))&amp;if(not(isblank(index(Systems!$A:$E,match($A929,Systems!$A:$A,),match(Systems!$C$2,Systems!$2:$2,))))," ["&amp;index(Systems!$A:$E,match($A929,Systems!$A:$A,),match(Systems!$C$2,Systems!$2:$2,))&amp;"]",)</f>
        <v>Gambarare</v>
      </c>
      <c r="C929" s="144">
        <f t="array" ref="C929">round((F929-average(I929,L929,O929,R929,U929))*X929+if($B929=$H929,0,iferror(average(vlookup({$H929,$K929,$N929,$Q929,$T929},$B:$D,column(B$1),0)),index(C:C,match($H929,$B:$B,)))),3)</f>
        <v>357.235</v>
      </c>
      <c r="D929" s="144">
        <f t="array" ref="D929">round((G929-average(J929,M929,P929,S929,V929))*Y929+if($B929=$H929,0,iferror(average(vlookup({$H929,$K929,$N929,$Q929,$T929},$B:$D,column(C$1),0)),index(D:D,match($H929,$B:$B,)))),3)</f>
        <v>-269.94</v>
      </c>
      <c r="E929" s="145">
        <v>2764.0</v>
      </c>
      <c r="F929" s="146">
        <v>913.924</v>
      </c>
      <c r="G929" s="146">
        <v>576.467</v>
      </c>
      <c r="H929" s="147" t="s">
        <v>404</v>
      </c>
      <c r="I929" s="146">
        <v>688.449</v>
      </c>
      <c r="J929" s="146">
        <v>406.09</v>
      </c>
      <c r="K929" s="148"/>
      <c r="L929" s="149"/>
      <c r="M929" s="149"/>
      <c r="N929" s="148"/>
      <c r="O929" s="149"/>
      <c r="P929" s="149"/>
      <c r="Q929" s="148"/>
      <c r="R929" s="149"/>
      <c r="S929" s="149"/>
      <c r="T929" s="148"/>
      <c r="U929" s="149"/>
      <c r="V929" s="149"/>
      <c r="W929" s="149"/>
      <c r="X929" s="150">
        <f t="shared" si="1"/>
        <v>1.584367573</v>
      </c>
      <c r="Y929" s="150">
        <f t="shared" si="2"/>
        <v>-1.584367573</v>
      </c>
    </row>
    <row r="930" ht="15.75" customHeight="1">
      <c r="A930" s="119">
        <v>929.0</v>
      </c>
      <c r="B930" s="143" t="str">
        <f t="array" ref="B930">index(Systems!$A:$E,match($A930,Systems!$A:$A,),match(B$1,Systems!$2:$2,))&amp;if(not(isblank(index(Systems!$A:$E,match($A930,Systems!$A:$A,),match(Systems!$C$2,Systems!$2:$2,))))," ["&amp;index(Systems!$A:$E,match($A930,Systems!$A:$A,),match(Systems!$C$2,Systems!$2:$2,))&amp;"]",)</f>
        <v>Gambier</v>
      </c>
      <c r="C930" s="144">
        <f t="array" ref="C930">round((F930-average(I930,L930,O930,R930,U930))*X930+if($B930=$H930,0,iferror(average(vlookup({$H930,$K930,$N930,$Q930,$T930},$B:$D,column(B$1),0)),index(C:C,match($H930,$B:$B,)))),3)</f>
        <v>381.787</v>
      </c>
      <c r="D930" s="144">
        <f t="array" ref="D930">round((G930-average(J930,M930,P930,S930,V930))*Y930+if($B930=$H930,0,iferror(average(vlookup({$H930,$K930,$N930,$Q930,$T930},$B:$D,column(C$1),0)),index(D:D,match($H930,$B:$B,)))),3)</f>
        <v>-60.022</v>
      </c>
      <c r="E930" s="145">
        <v>2764.0</v>
      </c>
      <c r="F930" s="146">
        <v>929.42</v>
      </c>
      <c r="G930" s="146">
        <v>443.974</v>
      </c>
      <c r="H930" s="147" t="s">
        <v>404</v>
      </c>
      <c r="I930" s="146">
        <v>688.449</v>
      </c>
      <c r="J930" s="146">
        <v>406.09</v>
      </c>
      <c r="K930" s="148"/>
      <c r="L930" s="149"/>
      <c r="M930" s="149"/>
      <c r="N930" s="148"/>
      <c r="O930" s="149"/>
      <c r="P930" s="149"/>
      <c r="Q930" s="148"/>
      <c r="R930" s="149"/>
      <c r="S930" s="149"/>
      <c r="T930" s="148"/>
      <c r="U930" s="149"/>
      <c r="V930" s="149"/>
      <c r="W930" s="149"/>
      <c r="X930" s="150">
        <f t="shared" si="1"/>
        <v>1.584367573</v>
      </c>
      <c r="Y930" s="150">
        <f t="shared" si="2"/>
        <v>-1.584367573</v>
      </c>
    </row>
    <row r="931" ht="15.75" customHeight="1">
      <c r="A931" s="119">
        <v>930.0</v>
      </c>
      <c r="B931" s="143" t="str">
        <f t="array" ref="B931">index(Systems!$A:$E,match($A931,Systems!$A:$A,),match(B$1,Systems!$2:$2,))&amp;if(not(isblank(index(Systems!$A:$E,match($A931,Systems!$A:$A,),match(Systems!$C$2,Systems!$2:$2,))))," ["&amp;index(Systems!$A:$E,match($A931,Systems!$A:$A,),match(Systems!$C$2,Systems!$2:$2,))&amp;"]",)</f>
        <v>Gambilon</v>
      </c>
      <c r="C931" s="144">
        <f t="array" ref="C931">round((F931-average(I931,L931,O931,R931,U931))*X931+if($B931=$H931,0,iferror(average(vlookup({$H931,$K931,$N931,$Q931,$T931},$B:$D,column(B$1),0)),index(C:C,match($H931,$B:$B,)))),3)</f>
        <v>-263.594</v>
      </c>
      <c r="D931" s="144">
        <f t="array" ref="D931">round((G931-average(J931,M931,P931,S931,V931))*Y931+if($B931=$H931,0,iferror(average(vlookup({$H931,$K931,$N931,$Q931,$T931},$B:$D,column(C$1),0)),index(D:D,match($H931,$B:$B,)))),3)</f>
        <v>-382.84</v>
      </c>
      <c r="E931" s="145">
        <v>2764.0</v>
      </c>
      <c r="F931" s="146">
        <v>522.077</v>
      </c>
      <c r="G931" s="146">
        <v>647.726</v>
      </c>
      <c r="H931" s="147" t="s">
        <v>404</v>
      </c>
      <c r="I931" s="146">
        <v>688.449</v>
      </c>
      <c r="J931" s="146">
        <v>406.09</v>
      </c>
      <c r="K931" s="148"/>
      <c r="L931" s="149"/>
      <c r="M931" s="149"/>
      <c r="N931" s="148"/>
      <c r="O931" s="149"/>
      <c r="P931" s="149"/>
      <c r="Q931" s="148"/>
      <c r="R931" s="149"/>
      <c r="S931" s="149"/>
      <c r="T931" s="148"/>
      <c r="U931" s="149"/>
      <c r="V931" s="149"/>
      <c r="W931" s="149"/>
      <c r="X931" s="150">
        <f t="shared" si="1"/>
        <v>1.584367573</v>
      </c>
      <c r="Y931" s="150">
        <f t="shared" si="2"/>
        <v>-1.584367573</v>
      </c>
    </row>
    <row r="932" ht="15.75" customHeight="1">
      <c r="A932" s="119">
        <v>931.0</v>
      </c>
      <c r="B932" s="143" t="str">
        <f t="array" ref="B932">index(Systems!$A:$E,match($A932,Systems!$A:$A,),match(B$1,Systems!$2:$2,))&amp;if(not(isblank(index(Systems!$A:$E,match($A932,Systems!$A:$A,),match(Systems!$C$2,Systems!$2:$2,))))," ["&amp;index(Systems!$A:$E,match($A932,Systems!$A:$A,),match(Systems!$C$2,Systems!$2:$2,))&amp;"]",)</f>
        <v>Gamlestolen</v>
      </c>
      <c r="C932" s="144">
        <f t="array" ref="C932">round((F932-average(I932,L932,O932,R932,U932))*X932+if($B932=$H932,0,iferror(average(vlookup({$H932,$K932,$N932,$Q932,$T932},$B:$D,column(B$1),0)),index(C:C,match($H932,$B:$B,)))),3)</f>
        <v>601.166</v>
      </c>
      <c r="D932" s="144">
        <f t="array" ref="D932">round((G932-average(J932,M932,P932,S932,V932))*Y932+if($B932=$H932,0,iferror(average(vlookup({$H932,$K932,$N932,$Q932,$T932},$B:$D,column(C$1),0)),index(D:D,match($H932,$B:$B,)))),3)</f>
        <v>-103.713</v>
      </c>
      <c r="E932" s="145">
        <v>2764.0</v>
      </c>
      <c r="F932" s="146">
        <v>1067.885</v>
      </c>
      <c r="G932" s="146">
        <v>471.55</v>
      </c>
      <c r="H932" s="147" t="s">
        <v>404</v>
      </c>
      <c r="I932" s="146">
        <v>688.449</v>
      </c>
      <c r="J932" s="146">
        <v>406.09</v>
      </c>
      <c r="K932" s="148"/>
      <c r="L932" s="149"/>
      <c r="M932" s="149"/>
      <c r="N932" s="148"/>
      <c r="O932" s="149"/>
      <c r="P932" s="149"/>
      <c r="Q932" s="148"/>
      <c r="R932" s="149"/>
      <c r="S932" s="149"/>
      <c r="T932" s="148"/>
      <c r="U932" s="149"/>
      <c r="V932" s="149"/>
      <c r="W932" s="149"/>
      <c r="X932" s="150">
        <f t="shared" si="1"/>
        <v>1.584367573</v>
      </c>
      <c r="Y932" s="150">
        <f t="shared" si="2"/>
        <v>-1.584367573</v>
      </c>
    </row>
    <row r="933" ht="15.75" customHeight="1">
      <c r="A933" s="119">
        <v>932.0</v>
      </c>
      <c r="B933" s="143" t="str">
        <f t="array" ref="B933">index(Systems!$A:$E,match($A933,Systems!$A:$A,),match(B$1,Systems!$2:$2,))&amp;if(not(isblank(index(Systems!$A:$E,match($A933,Systems!$A:$A,),match(Systems!$C$2,Systems!$2:$2,))))," ["&amp;index(Systems!$A:$E,match($A933,Systems!$A:$A,),match(Systems!$C$2,Systems!$2:$2,))&amp;"]",)</f>
        <v>Gan Singh</v>
      </c>
      <c r="C933" s="144">
        <f t="array" ref="C933">round((F933-average(I933,L933,O933,R933,U933))*X933+if($B933=$H933,0,iferror(average(vlookup({$H933,$K933,$N933,$Q933,$T933},$B:$D,column(B$1),0)),index(C:C,match($H933,$B:$B,)))),3)</f>
        <v>41.613</v>
      </c>
      <c r="D933" s="144">
        <f t="array" ref="D933">round((G933-average(J933,M933,P933,S933,V933))*Y933+if($B933=$H933,0,iferror(average(vlookup({$H933,$K933,$N933,$Q933,$T933},$B:$D,column(C$1),0)),index(D:D,match($H933,$B:$B,)))),3)</f>
        <v>-79.668</v>
      </c>
      <c r="E933" s="145">
        <v>2764.0</v>
      </c>
      <c r="F933" s="146">
        <v>714.714</v>
      </c>
      <c r="G933" s="146">
        <v>456.374</v>
      </c>
      <c r="H933" s="147" t="s">
        <v>404</v>
      </c>
      <c r="I933" s="146">
        <v>688.449</v>
      </c>
      <c r="J933" s="146">
        <v>406.09</v>
      </c>
      <c r="K933" s="148"/>
      <c r="L933" s="149"/>
      <c r="M933" s="149"/>
      <c r="N933" s="148"/>
      <c r="O933" s="149"/>
      <c r="P933" s="149"/>
      <c r="Q933" s="148"/>
      <c r="R933" s="149"/>
      <c r="S933" s="149"/>
      <c r="T933" s="148"/>
      <c r="U933" s="149"/>
      <c r="V933" s="149"/>
      <c r="W933" s="149"/>
      <c r="X933" s="150">
        <f t="shared" si="1"/>
        <v>1.584367573</v>
      </c>
      <c r="Y933" s="150">
        <f t="shared" si="2"/>
        <v>-1.584367573</v>
      </c>
    </row>
    <row r="934" ht="15.75" customHeight="1">
      <c r="A934" s="119">
        <v>933.0</v>
      </c>
      <c r="B934" s="143" t="str">
        <f t="array" ref="B934">index(Systems!$A:$E,match($A934,Systems!$A:$A,),match(B$1,Systems!$2:$2,))&amp;if(not(isblank(index(Systems!$A:$E,match($A934,Systems!$A:$A,),match(Systems!$C$2,Systems!$2:$2,))))," ["&amp;index(Systems!$A:$E,match($A934,Systems!$A:$A,),match(Systems!$C$2,Systems!$2:$2,))&amp;"]",)</f>
        <v>Gandy's Luck</v>
      </c>
      <c r="C934" s="144">
        <f t="array" ref="C934">round((F934-average(I934,L934,O934,R934,U934))*X934+if($B934=$H934,0,iferror(average(vlookup({$H934,$K934,$N934,$Q934,$T934},$B:$D,column(B$1),0)),index(C:C,match($H934,$B:$B,)))),3)</f>
        <v>250.211</v>
      </c>
      <c r="D934" s="144">
        <f t="array" ref="D934">round((G934-average(J934,M934,P934,S934,V934))*Y934+if($B934=$H934,0,iferror(average(vlookup({$H934,$K934,$N934,$Q934,$T934},$B:$D,column(C$1),0)),index(D:D,match($H934,$B:$B,)))),3)</f>
        <v>93.012</v>
      </c>
      <c r="E934" s="145">
        <v>2764.0</v>
      </c>
      <c r="F934" s="146">
        <v>846.374</v>
      </c>
      <c r="G934" s="146">
        <v>347.384</v>
      </c>
      <c r="H934" s="147" t="s">
        <v>404</v>
      </c>
      <c r="I934" s="146">
        <v>688.449</v>
      </c>
      <c r="J934" s="146">
        <v>406.09</v>
      </c>
      <c r="K934" s="148"/>
      <c r="L934" s="149"/>
      <c r="M934" s="149"/>
      <c r="N934" s="148"/>
      <c r="O934" s="149"/>
      <c r="P934" s="149"/>
      <c r="Q934" s="148"/>
      <c r="R934" s="149"/>
      <c r="S934" s="149"/>
      <c r="T934" s="148"/>
      <c r="U934" s="149"/>
      <c r="V934" s="149"/>
      <c r="W934" s="149"/>
      <c r="X934" s="150">
        <f t="shared" si="1"/>
        <v>1.584367573</v>
      </c>
      <c r="Y934" s="150">
        <f t="shared" si="2"/>
        <v>-1.584367573</v>
      </c>
    </row>
    <row r="935" ht="15.75" customHeight="1">
      <c r="A935" s="119">
        <v>934.0</v>
      </c>
      <c r="B935" s="143" t="str">
        <f t="array" ref="B935">index(Systems!$A:$E,match($A935,Systems!$A:$A,),match(B$1,Systems!$2:$2,))&amp;if(not(isblank(index(Systems!$A:$E,match($A935,Systems!$A:$A,),match(Systems!$C$2,Systems!$2:$2,))))," ["&amp;index(Systems!$A:$E,match($A935,Systems!$A:$A,),match(Systems!$C$2,Systems!$2:$2,))&amp;"]",)</f>
        <v>Gangtok</v>
      </c>
      <c r="C935" s="144">
        <f t="array" ref="C935">round((F935-average(I935,L935,O935,R935,U935))*X935+if($B935=$H935,0,iferror(average(vlookup({$H935,$K935,$N935,$Q935,$T935},$B:$D,column(B$1),0)),index(C:C,match($H935,$B:$B,)))),3)</f>
        <v>135.199</v>
      </c>
      <c r="D935" s="144">
        <f t="array" ref="D935">round((G935-average(J935,M935,P935,S935,V935))*Y935+if($B935=$H935,0,iferror(average(vlookup({$H935,$K935,$N935,$Q935,$T935},$B:$D,column(C$1),0)),index(D:D,match($H935,$B:$B,)))),3)</f>
        <v>-472.324</v>
      </c>
      <c r="E935" s="145">
        <v>2764.0</v>
      </c>
      <c r="F935" s="146">
        <v>773.782</v>
      </c>
      <c r="G935" s="146">
        <v>704.205</v>
      </c>
      <c r="H935" s="147" t="s">
        <v>404</v>
      </c>
      <c r="I935" s="146">
        <v>688.449</v>
      </c>
      <c r="J935" s="146">
        <v>406.09</v>
      </c>
      <c r="K935" s="148"/>
      <c r="L935" s="149"/>
      <c r="M935" s="149"/>
      <c r="N935" s="148"/>
      <c r="O935" s="149"/>
      <c r="P935" s="149"/>
      <c r="Q935" s="148"/>
      <c r="R935" s="149"/>
      <c r="S935" s="149"/>
      <c r="T935" s="148"/>
      <c r="U935" s="149"/>
      <c r="V935" s="149"/>
      <c r="W935" s="149"/>
      <c r="X935" s="150">
        <f t="shared" si="1"/>
        <v>1.584367573</v>
      </c>
      <c r="Y935" s="150">
        <f t="shared" si="2"/>
        <v>-1.584367573</v>
      </c>
    </row>
    <row r="936" ht="15.75" customHeight="1">
      <c r="A936" s="119">
        <v>935.0</v>
      </c>
      <c r="B936" s="143" t="str">
        <f t="array" ref="B936">index(Systems!$A:$E,match($A936,Systems!$A:$A,),match(B$1,Systems!$2:$2,))&amp;if(not(isblank(index(Systems!$A:$E,match($A936,Systems!$A:$A,),match(Systems!$C$2,Systems!$2:$2,))))," ["&amp;index(Systems!$A:$E,match($A936,Systems!$A:$A,),match(Systems!$C$2,Systems!$2:$2,))&amp;"]",)</f>
        <v>Gannett</v>
      </c>
      <c r="C936" s="144">
        <f t="array" ref="C936">round((F936-average(I936,L936,O936,R936,U936))*X936+if($B936=$H936,0,iferror(average(vlookup({$H936,$K936,$N936,$Q936,$T936},$B:$D,column(B$1),0)),index(C:C,match($H936,$B:$B,)))),3)</f>
        <v>-165.429</v>
      </c>
      <c r="D936" s="144">
        <f t="array" ref="D936">round((G936-average(J936,M936,P936,S936,V936))*Y936+if($B936=$H936,0,iferror(average(vlookup({$H936,$K936,$N936,$Q936,$T936},$B:$D,column(C$1),0)),index(D:D,match($H936,$B:$B,)))),3)</f>
        <v>-60.539</v>
      </c>
      <c r="E936" s="145">
        <v>2764.0</v>
      </c>
      <c r="F936" s="146">
        <v>584.036</v>
      </c>
      <c r="G936" s="146">
        <v>444.3</v>
      </c>
      <c r="H936" s="147" t="s">
        <v>404</v>
      </c>
      <c r="I936" s="146">
        <v>688.449</v>
      </c>
      <c r="J936" s="146">
        <v>406.09</v>
      </c>
      <c r="K936" s="148"/>
      <c r="L936" s="149"/>
      <c r="M936" s="149"/>
      <c r="N936" s="148"/>
      <c r="O936" s="149"/>
      <c r="P936" s="149"/>
      <c r="Q936" s="148"/>
      <c r="R936" s="149"/>
      <c r="S936" s="149"/>
      <c r="T936" s="148"/>
      <c r="U936" s="149"/>
      <c r="V936" s="149"/>
      <c r="W936" s="149"/>
      <c r="X936" s="150">
        <f t="shared" si="1"/>
        <v>1.584367573</v>
      </c>
      <c r="Y936" s="150">
        <f t="shared" si="2"/>
        <v>-1.584367573</v>
      </c>
    </row>
    <row r="937" ht="15.75" customHeight="1">
      <c r="A937" s="119">
        <v>936.0</v>
      </c>
      <c r="B937" s="143" t="str">
        <f t="array" ref="B937">index(Systems!$A:$E,match($A937,Systems!$A:$A,),match(B$1,Systems!$2:$2,))&amp;if(not(isblank(index(Systems!$A:$E,match($A937,Systems!$A:$A,),match(Systems!$C$2,Systems!$2:$2,))))," ["&amp;index(Systems!$A:$E,match($A937,Systems!$A:$A,),match(Systems!$C$2,Systems!$2:$2,))&amp;"]",)</f>
        <v>Ganshoren</v>
      </c>
      <c r="C937" s="144">
        <f t="array" ref="C937">round((F937-average(I937,L937,O937,R937,U937))*X937+if($B937=$H937,0,iferror(average(vlookup({$H937,$K937,$N937,$Q937,$T937},$B:$D,column(B$1),0)),index(C:C,match($H937,$B:$B,)))),3)</f>
        <v>-43.428</v>
      </c>
      <c r="D937" s="144">
        <f t="array" ref="D937">round((G937-average(J937,M937,P937,S937,V937))*Y937+if($B937=$H937,0,iferror(average(vlookup({$H937,$K937,$N937,$Q937,$T937},$B:$D,column(C$1),0)),index(D:D,match($H937,$B:$B,)))),3)</f>
        <v>158.15</v>
      </c>
      <c r="E937" s="145">
        <v>2764.0</v>
      </c>
      <c r="F937" s="146">
        <v>661.039</v>
      </c>
      <c r="G937" s="146">
        <v>306.271</v>
      </c>
      <c r="H937" s="147" t="s">
        <v>404</v>
      </c>
      <c r="I937" s="146">
        <v>688.449</v>
      </c>
      <c r="J937" s="146">
        <v>406.09</v>
      </c>
      <c r="K937" s="148"/>
      <c r="L937" s="149"/>
      <c r="M937" s="149"/>
      <c r="N937" s="148"/>
      <c r="O937" s="149"/>
      <c r="P937" s="149"/>
      <c r="Q937" s="148"/>
      <c r="R937" s="149"/>
      <c r="S937" s="149"/>
      <c r="T937" s="148"/>
      <c r="U937" s="149"/>
      <c r="V937" s="149"/>
      <c r="W937" s="149"/>
      <c r="X937" s="150">
        <f t="shared" si="1"/>
        <v>1.584367573</v>
      </c>
      <c r="Y937" s="150">
        <f t="shared" si="2"/>
        <v>-1.584367573</v>
      </c>
    </row>
    <row r="938" ht="15.75" customHeight="1">
      <c r="A938" s="119">
        <v>937.0</v>
      </c>
      <c r="B938" s="143" t="str">
        <f t="array" ref="B938">index(Systems!$A:$E,match($A938,Systems!$A:$A,),match(B$1,Systems!$2:$2,))&amp;if(not(isblank(index(Systems!$A:$E,match($A938,Systems!$A:$A,),match(Systems!$C$2,Systems!$2:$2,))))," ["&amp;index(Systems!$A:$E,match($A938,Systems!$A:$A,),match(Systems!$C$2,Systems!$2:$2,))&amp;"]",)</f>
        <v>Gardnaus</v>
      </c>
      <c r="C938" s="144">
        <f t="array" ref="C938">round((F938-average(I938,L938,O938,R938,U938))*X938+if($B938=$H938,0,iferror(average(vlookup({$H938,$K938,$N938,$Q938,$T938},$B:$D,column(B$1),0)),index(C:C,match($H938,$B:$B,)))),3)</f>
        <v>118.314</v>
      </c>
      <c r="D938" s="144">
        <f t="array" ref="D938">round((G938-average(J938,M938,P938,S938,V938))*Y938+if($B938=$H938,0,iferror(average(vlookup({$H938,$K938,$N938,$Q938,$T938},$B:$D,column(C$1),0)),index(D:D,match($H938,$B:$B,)))),3)</f>
        <v>-324.25</v>
      </c>
      <c r="E938" s="145">
        <v>2764.0</v>
      </c>
      <c r="F938" s="146">
        <v>763.125</v>
      </c>
      <c r="G938" s="146">
        <v>610.746</v>
      </c>
      <c r="H938" s="147" t="s">
        <v>404</v>
      </c>
      <c r="I938" s="146">
        <v>688.449</v>
      </c>
      <c r="J938" s="146">
        <v>406.09</v>
      </c>
      <c r="K938" s="148"/>
      <c r="L938" s="149"/>
      <c r="M938" s="149"/>
      <c r="N938" s="148"/>
      <c r="O938" s="149"/>
      <c r="P938" s="149"/>
      <c r="Q938" s="148"/>
      <c r="R938" s="149"/>
      <c r="S938" s="149"/>
      <c r="T938" s="148"/>
      <c r="U938" s="149"/>
      <c r="V938" s="149"/>
      <c r="W938" s="149"/>
      <c r="X938" s="150">
        <f t="shared" si="1"/>
        <v>1.584367573</v>
      </c>
      <c r="Y938" s="150">
        <f t="shared" si="2"/>
        <v>-1.584367573</v>
      </c>
    </row>
    <row r="939" ht="15.75" customHeight="1">
      <c r="A939" s="119">
        <v>938.0</v>
      </c>
      <c r="B939" s="143" t="str">
        <f t="array" ref="B939">index(Systems!$A:$E,match($A939,Systems!$A:$A,),match(B$1,Systems!$2:$2,))&amp;if(not(isblank(index(Systems!$A:$E,match($A939,Systems!$A:$A,),match(Systems!$C$2,Systems!$2:$2,))))," ["&amp;index(Systems!$A:$E,match($A939,Systems!$A:$A,),match(Systems!$C$2,Systems!$2:$2,))&amp;"]",)</f>
        <v>Garrison</v>
      </c>
      <c r="C939" s="144">
        <f t="array" ref="C939">round((F939-average(I939,L939,O939,R939,U939))*X939+if($B939=$H939,0,iferror(average(vlookup({$H939,$K939,$N939,$Q939,$T939},$B:$D,column(B$1),0)),index(C:C,match($H939,$B:$B,)))),3)</f>
        <v>-103.187</v>
      </c>
      <c r="D939" s="144">
        <f t="array" ref="D939">round((G939-average(J939,M939,P939,S939,V939))*Y939+if($B939=$H939,0,iferror(average(vlookup({$H939,$K939,$N939,$Q939,$T939},$B:$D,column(C$1),0)),index(D:D,match($H939,$B:$B,)))),3)</f>
        <v>180.382</v>
      </c>
      <c r="E939" s="145">
        <v>2764.0</v>
      </c>
      <c r="F939" s="146">
        <v>623.321</v>
      </c>
      <c r="G939" s="146">
        <v>292.239</v>
      </c>
      <c r="H939" s="147" t="s">
        <v>404</v>
      </c>
      <c r="I939" s="146">
        <v>688.449</v>
      </c>
      <c r="J939" s="146">
        <v>406.09</v>
      </c>
      <c r="K939" s="148"/>
      <c r="L939" s="149"/>
      <c r="M939" s="149"/>
      <c r="N939" s="148"/>
      <c r="O939" s="149"/>
      <c r="P939" s="149"/>
      <c r="Q939" s="148"/>
      <c r="R939" s="149"/>
      <c r="S939" s="149"/>
      <c r="T939" s="148"/>
      <c r="U939" s="149"/>
      <c r="V939" s="149"/>
      <c r="W939" s="149"/>
      <c r="X939" s="150">
        <f t="shared" si="1"/>
        <v>1.584367573</v>
      </c>
      <c r="Y939" s="150">
        <f t="shared" si="2"/>
        <v>-1.584367573</v>
      </c>
    </row>
    <row r="940" ht="15.75" customHeight="1">
      <c r="A940" s="119">
        <v>939.0</v>
      </c>
      <c r="B940" s="143" t="str">
        <f t="array" ref="B940">index(Systems!$A:$E,match($A940,Systems!$A:$A,),match(B$1,Systems!$2:$2,))&amp;if(not(isblank(index(Systems!$A:$E,match($A940,Systems!$A:$A,),match(Systems!$C$2,Systems!$2:$2,))))," ["&amp;index(Systems!$A:$E,match($A940,Systems!$A:$A,),match(Systems!$C$2,Systems!$2:$2,))&amp;"]",)</f>
        <v>Garstedt</v>
      </c>
      <c r="C940" s="144">
        <f t="array" ref="C940">round((F940-average(I940,L940,O940,R940,U940))*X940+if($B940=$H940,0,iferror(average(vlookup({$H940,$K940,$N940,$Q940,$T940},$B:$D,column(B$1),0)),index(C:C,match($H940,$B:$B,)))),3)</f>
        <v>126.138</v>
      </c>
      <c r="D940" s="144">
        <f t="array" ref="D940">round((G940-average(J940,M940,P940,S940,V940))*Y940+if($B940=$H940,0,iferror(average(vlookup({$H940,$K940,$N940,$Q940,$T940},$B:$D,column(C$1),0)),index(D:D,match($H940,$B:$B,)))),3)</f>
        <v>382.004</v>
      </c>
      <c r="E940" s="145">
        <v>2764.0</v>
      </c>
      <c r="F940" s="146">
        <v>768.063</v>
      </c>
      <c r="G940" s="146">
        <v>164.982</v>
      </c>
      <c r="H940" s="147" t="s">
        <v>404</v>
      </c>
      <c r="I940" s="146">
        <v>688.449</v>
      </c>
      <c r="J940" s="146">
        <v>406.09</v>
      </c>
      <c r="K940" s="148"/>
      <c r="L940" s="149"/>
      <c r="M940" s="149"/>
      <c r="N940" s="148"/>
      <c r="O940" s="149"/>
      <c r="P940" s="149"/>
      <c r="Q940" s="148"/>
      <c r="R940" s="149"/>
      <c r="S940" s="149"/>
      <c r="T940" s="148"/>
      <c r="U940" s="149"/>
      <c r="V940" s="149"/>
      <c r="W940" s="149"/>
      <c r="X940" s="150">
        <f t="shared" si="1"/>
        <v>1.584367573</v>
      </c>
      <c r="Y940" s="150">
        <f t="shared" si="2"/>
        <v>-1.584367573</v>
      </c>
    </row>
    <row r="941" ht="15.75" customHeight="1">
      <c r="A941" s="119">
        <v>940.0</v>
      </c>
      <c r="B941" s="143" t="str">
        <f t="array" ref="B941">index(Systems!$A:$E,match($A941,Systems!$A:$A,),match(B$1,Systems!$2:$2,))&amp;if(not(isblank(index(Systems!$A:$E,match($A941,Systems!$A:$A,),match(Systems!$C$2,Systems!$2:$2,))))," ["&amp;index(Systems!$A:$E,match($A941,Systems!$A:$A,),match(Systems!$C$2,Systems!$2:$2,))&amp;"]",)</f>
        <v>Gatchina</v>
      </c>
      <c r="C941" s="144">
        <f t="array" ref="C941">round((F941-average(I941,L941,O941,R941,U941))*X941+if($B941=$H941,0,iferror(average(vlookup({$H941,$K941,$N941,$Q941,$T941},$B:$D,column(B$1),0)),index(C:C,match($H941,$B:$B,)))),3)</f>
        <v>-270.887</v>
      </c>
      <c r="D941" s="144">
        <f t="array" ref="D941">round((G941-average(J941,M941,P941,S941,V941))*Y941+if($B941=$H941,0,iferror(average(vlookup({$H941,$K941,$N941,$Q941,$T941},$B:$D,column(C$1),0)),index(D:D,match($H941,$B:$B,)))),3)</f>
        <v>-295.212</v>
      </c>
      <c r="E941" s="145">
        <v>2764.0</v>
      </c>
      <c r="F941" s="146">
        <v>517.474</v>
      </c>
      <c r="G941" s="146">
        <v>592.418</v>
      </c>
      <c r="H941" s="147" t="s">
        <v>404</v>
      </c>
      <c r="I941" s="146">
        <v>688.449</v>
      </c>
      <c r="J941" s="146">
        <v>406.09</v>
      </c>
      <c r="K941" s="148"/>
      <c r="L941" s="149"/>
      <c r="M941" s="149"/>
      <c r="N941" s="148"/>
      <c r="O941" s="149"/>
      <c r="P941" s="149"/>
      <c r="Q941" s="148"/>
      <c r="R941" s="149"/>
      <c r="S941" s="149"/>
      <c r="T941" s="148"/>
      <c r="U941" s="149"/>
      <c r="V941" s="149"/>
      <c r="W941" s="149"/>
      <c r="X941" s="150">
        <f t="shared" si="1"/>
        <v>1.584367573</v>
      </c>
      <c r="Y941" s="150">
        <f t="shared" si="2"/>
        <v>-1.584367573</v>
      </c>
    </row>
    <row r="942" ht="15.75" customHeight="1">
      <c r="A942" s="119">
        <v>941.0</v>
      </c>
      <c r="B942" s="143" t="str">
        <f t="array" ref="B942">index(Systems!$A:$E,match($A942,Systems!$A:$A,),match(B$1,Systems!$2:$2,))&amp;if(not(isblank(index(Systems!$A:$E,match($A942,Systems!$A:$A,),match(Systems!$C$2,Systems!$2:$2,))))," ["&amp;index(Systems!$A:$E,match($A942,Systems!$A:$A,),match(Systems!$C$2,Systems!$2:$2,))&amp;"]",)</f>
        <v>Gatineau</v>
      </c>
      <c r="C942" s="144">
        <f t="array" ref="C942">round((F942-average(I942,L942,O942,R942,U942))*X942+if($B942=$H942,0,iferror(average(vlookup({$H942,$K942,$N942,$Q942,$T942},$B:$D,column(B$1),0)),index(C:C,match($H942,$B:$B,)))),3)</f>
        <v>-242.449</v>
      </c>
      <c r="D942" s="144">
        <f t="array" ref="D942">round((G942-average(J942,M942,P942,S942,V942))*Y942+if($B942=$H942,0,iferror(average(vlookup({$H942,$K942,$N942,$Q942,$T942},$B:$D,column(C$1),0)),index(D:D,match($H942,$B:$B,)))),3)</f>
        <v>296.964</v>
      </c>
      <c r="E942" s="145">
        <v>2764.0</v>
      </c>
      <c r="F942" s="146">
        <v>535.423</v>
      </c>
      <c r="G942" s="146">
        <v>218.656</v>
      </c>
      <c r="H942" s="147" t="s">
        <v>404</v>
      </c>
      <c r="I942" s="146">
        <v>688.449</v>
      </c>
      <c r="J942" s="146">
        <v>406.09</v>
      </c>
      <c r="K942" s="148"/>
      <c r="L942" s="149"/>
      <c r="M942" s="149"/>
      <c r="N942" s="148"/>
      <c r="O942" s="149"/>
      <c r="P942" s="149"/>
      <c r="Q942" s="148"/>
      <c r="R942" s="149"/>
      <c r="S942" s="149"/>
      <c r="T942" s="148"/>
      <c r="U942" s="149"/>
      <c r="V942" s="149"/>
      <c r="W942" s="149"/>
      <c r="X942" s="150">
        <f t="shared" si="1"/>
        <v>1.584367573</v>
      </c>
      <c r="Y942" s="150">
        <f t="shared" si="2"/>
        <v>-1.584367573</v>
      </c>
    </row>
    <row r="943" ht="15.75" customHeight="1">
      <c r="A943" s="119">
        <v>942.0</v>
      </c>
      <c r="B943" s="143" t="str">
        <f t="array" ref="B943">index(Systems!$A:$E,match($A943,Systems!$A:$A,),match(B$1,Systems!$2:$2,))&amp;if(not(isblank(index(Systems!$A:$E,match($A943,Systems!$A:$A,),match(Systems!$C$2,Systems!$2:$2,))))," ["&amp;index(Systems!$A:$E,match($A943,Systems!$A:$A,),match(Systems!$C$2,Systems!$2:$2,))&amp;"]",)</f>
        <v>Geifer</v>
      </c>
      <c r="C943" s="144">
        <f t="array" ref="C943">round((F943-average(I943,L943,O943,R943,U943))*X943+if($B943=$H943,0,iferror(average(vlookup({$H943,$K943,$N943,$Q943,$T943},$B:$D,column(B$1),0)),index(C:C,match($H943,$B:$B,)))),3)</f>
        <v>37.535</v>
      </c>
      <c r="D943" s="144">
        <f t="array" ref="D943">round((G943-average(J943,M943,P943,S943,V943))*Y943+if($B943=$H943,0,iferror(average(vlookup({$H943,$K943,$N943,$Q943,$T943},$B:$D,column(C$1),0)),index(D:D,match($H943,$B:$B,)))),3)</f>
        <v>-186.266</v>
      </c>
      <c r="E943" s="145">
        <v>2764.0</v>
      </c>
      <c r="F943" s="146">
        <v>712.14</v>
      </c>
      <c r="G943" s="146">
        <v>523.655</v>
      </c>
      <c r="H943" s="147" t="s">
        <v>404</v>
      </c>
      <c r="I943" s="146">
        <v>688.449</v>
      </c>
      <c r="J943" s="146">
        <v>406.09</v>
      </c>
      <c r="K943" s="148"/>
      <c r="L943" s="149"/>
      <c r="M943" s="149"/>
      <c r="N943" s="148"/>
      <c r="O943" s="149"/>
      <c r="P943" s="149"/>
      <c r="Q943" s="148"/>
      <c r="R943" s="149"/>
      <c r="S943" s="149"/>
      <c r="T943" s="148"/>
      <c r="U943" s="149"/>
      <c r="V943" s="149"/>
      <c r="W943" s="149"/>
      <c r="X943" s="150">
        <f t="shared" si="1"/>
        <v>1.584367573</v>
      </c>
      <c r="Y943" s="150">
        <f t="shared" si="2"/>
        <v>-1.584367573</v>
      </c>
    </row>
    <row r="944" ht="15.75" customHeight="1">
      <c r="A944" s="119">
        <v>943.0</v>
      </c>
      <c r="B944" s="143" t="str">
        <f t="array" ref="B944">index(Systems!$A:$E,match($A944,Systems!$A:$A,),match(B$1,Systems!$2:$2,))&amp;if(not(isblank(index(Systems!$A:$E,match($A944,Systems!$A:$A,),match(Systems!$C$2,Systems!$2:$2,))))," ["&amp;index(Systems!$A:$E,match($A944,Systems!$A:$A,),match(Systems!$C$2,Systems!$2:$2,))&amp;"]",)</f>
        <v>Gei-Fu</v>
      </c>
      <c r="C944" s="144">
        <f t="array" ref="C944">round((F944-average(I944,L944,O944,R944,U944))*X944+if($B944=$H944,0,iferror(average(vlookup({$H944,$K944,$N944,$Q944,$T944},$B:$D,column(B$1),0)),index(C:C,match($H944,$B:$B,)))),3)</f>
        <v>57.639</v>
      </c>
      <c r="D944" s="144">
        <f t="array" ref="D944">round((G944-average(J944,M944,P944,S944,V944))*Y944+if($B944=$H944,0,iferror(average(vlookup({$H944,$K944,$N944,$Q944,$T944},$B:$D,column(C$1),0)),index(D:D,match($H944,$B:$B,)))),3)</f>
        <v>-199.071</v>
      </c>
      <c r="E944" s="145">
        <v>2764.0</v>
      </c>
      <c r="F944" s="146">
        <v>724.829</v>
      </c>
      <c r="G944" s="146">
        <v>531.737</v>
      </c>
      <c r="H944" s="147" t="s">
        <v>404</v>
      </c>
      <c r="I944" s="146">
        <v>688.449</v>
      </c>
      <c r="J944" s="146">
        <v>406.09</v>
      </c>
      <c r="K944" s="148"/>
      <c r="L944" s="149"/>
      <c r="M944" s="149"/>
      <c r="N944" s="148"/>
      <c r="O944" s="149"/>
      <c r="P944" s="149"/>
      <c r="Q944" s="148"/>
      <c r="R944" s="149"/>
      <c r="S944" s="149"/>
      <c r="T944" s="148"/>
      <c r="U944" s="149"/>
      <c r="V944" s="149"/>
      <c r="W944" s="149"/>
      <c r="X944" s="150">
        <f t="shared" si="1"/>
        <v>1.584367573</v>
      </c>
      <c r="Y944" s="150">
        <f t="shared" si="2"/>
        <v>-1.584367573</v>
      </c>
    </row>
    <row r="945" ht="15.75" customHeight="1">
      <c r="A945" s="119">
        <v>944.0</v>
      </c>
      <c r="B945" s="143" t="str">
        <f t="array" ref="B945">index(Systems!$A:$E,match($A945,Systems!$A:$A,),match(B$1,Systems!$2:$2,))&amp;if(not(isblank(index(Systems!$A:$E,match($A945,Systems!$A:$A,),match(Systems!$C$2,Systems!$2:$2,))))," ["&amp;index(Systems!$A:$E,match($A945,Systems!$A:$A,),match(Systems!$C$2,Systems!$2:$2,))&amp;"]",)</f>
        <v>Genf</v>
      </c>
      <c r="C945" s="144">
        <f t="array" ref="C945">round((F945-average(I945,L945,O945,R945,U945))*X945+if($B945=$H945,0,iferror(average(vlookup({$H945,$K945,$N945,$Q945,$T945},$B:$D,column(B$1),0)),index(C:C,match($H945,$B:$B,)))),3)</f>
        <v>147.002</v>
      </c>
      <c r="D945" s="144">
        <f t="array" ref="D945">round((G945-average(J945,M945,P945,S945,V945))*Y945+if($B945=$H945,0,iferror(average(vlookup({$H945,$K945,$N945,$Q945,$T945},$B:$D,column(C$1),0)),index(D:D,match($H945,$B:$B,)))),3)</f>
        <v>-123.181</v>
      </c>
      <c r="E945" s="145">
        <v>2764.0</v>
      </c>
      <c r="F945" s="146">
        <v>781.232</v>
      </c>
      <c r="G945" s="146">
        <v>483.838</v>
      </c>
      <c r="H945" s="147" t="s">
        <v>404</v>
      </c>
      <c r="I945" s="146">
        <v>688.449</v>
      </c>
      <c r="J945" s="146">
        <v>406.09</v>
      </c>
      <c r="K945" s="148"/>
      <c r="L945" s="149"/>
      <c r="M945" s="149"/>
      <c r="N945" s="148"/>
      <c r="O945" s="149"/>
      <c r="P945" s="149"/>
      <c r="Q945" s="148"/>
      <c r="R945" s="149"/>
      <c r="S945" s="149"/>
      <c r="T945" s="148"/>
      <c r="U945" s="149"/>
      <c r="V945" s="149"/>
      <c r="W945" s="149"/>
      <c r="X945" s="150">
        <f t="shared" si="1"/>
        <v>1.584367573</v>
      </c>
      <c r="Y945" s="150">
        <f t="shared" si="2"/>
        <v>-1.584367573</v>
      </c>
    </row>
    <row r="946" ht="15.75" customHeight="1">
      <c r="A946" s="119">
        <v>945.0</v>
      </c>
      <c r="B946" s="143" t="str">
        <f t="array" ref="B946">index(Systems!$A:$E,match($A946,Systems!$A:$A,),match(B$1,Systems!$2:$2,))&amp;if(not(isblank(index(Systems!$A:$E,match($A946,Systems!$A:$A,),match(Systems!$C$2,Systems!$2:$2,))))," ["&amp;index(Systems!$A:$E,match($A946,Systems!$A:$A,),match(Systems!$C$2,Systems!$2:$2,))&amp;"]",)</f>
        <v>Genoa</v>
      </c>
      <c r="C946" s="144">
        <f t="array" ref="C946">round((F946-average(I946,L946,O946,R946,U946))*X946+if($B946=$H946,0,iferror(average(vlookup({$H946,$K946,$N946,$Q946,$T946},$B:$D,column(B$1),0)),index(C:C,match($H946,$B:$B,)))),3)</f>
        <v>39.026</v>
      </c>
      <c r="D946" s="144">
        <f t="array" ref="D946">round((G946-average(J946,M946,P946,S946,V946))*Y946+if($B946=$H946,0,iferror(average(vlookup({$H946,$K946,$N946,$Q946,$T946},$B:$D,column(C$1),0)),index(D:D,match($H946,$B:$B,)))),3)</f>
        <v>-59.756</v>
      </c>
      <c r="E946" s="145">
        <v>2764.0</v>
      </c>
      <c r="F946" s="146">
        <v>713.081</v>
      </c>
      <c r="G946" s="146">
        <v>443.806</v>
      </c>
      <c r="H946" s="147" t="s">
        <v>404</v>
      </c>
      <c r="I946" s="146">
        <v>688.449</v>
      </c>
      <c r="J946" s="146">
        <v>406.09</v>
      </c>
      <c r="K946" s="148"/>
      <c r="L946" s="149"/>
      <c r="M946" s="149"/>
      <c r="N946" s="148"/>
      <c r="O946" s="149"/>
      <c r="P946" s="149"/>
      <c r="Q946" s="148"/>
      <c r="R946" s="149"/>
      <c r="S946" s="149"/>
      <c r="T946" s="148"/>
      <c r="U946" s="149"/>
      <c r="V946" s="149"/>
      <c r="W946" s="149"/>
      <c r="X946" s="150">
        <f t="shared" si="1"/>
        <v>1.584367573</v>
      </c>
      <c r="Y946" s="150">
        <f t="shared" si="2"/>
        <v>-1.584367573</v>
      </c>
    </row>
    <row r="947" ht="15.75" customHeight="1">
      <c r="A947" s="119">
        <v>946.0</v>
      </c>
      <c r="B947" s="143" t="str">
        <f t="array" ref="B947">index(Systems!$A:$E,match($A947,Systems!$A:$A,),match(B$1,Systems!$2:$2,))&amp;if(not(isblank(index(Systems!$A:$E,match($A947,Systems!$A:$A,),match(Systems!$C$2,Systems!$2:$2,))))," ["&amp;index(Systems!$A:$E,match($A947,Systems!$A:$A,),match(Systems!$C$2,Systems!$2:$2,))&amp;"]",)</f>
        <v>Gettorf</v>
      </c>
      <c r="C947" s="144">
        <f t="array" ref="C947">round((F947-average(I947,L947,O947,R947,U947))*X947+if($B947=$H947,0,iferror(average(vlookup({$H947,$K947,$N947,$Q947,$T947},$B:$D,column(B$1),0)),index(C:C,match($H947,$B:$B,)))),3)</f>
        <v>-213.79</v>
      </c>
      <c r="D947" s="144">
        <f t="array" ref="D947">round((G947-average(J947,M947,P947,S947,V947))*Y947+if($B947=$H947,0,iferror(average(vlookup({$H947,$K947,$N947,$Q947,$T947},$B:$D,column(C$1),0)),index(D:D,match($H947,$B:$B,)))),3)</f>
        <v>-536.114</v>
      </c>
      <c r="E947" s="145">
        <v>2764.0</v>
      </c>
      <c r="F947" s="146">
        <v>553.512</v>
      </c>
      <c r="G947" s="146">
        <v>744.467</v>
      </c>
      <c r="H947" s="147" t="s">
        <v>404</v>
      </c>
      <c r="I947" s="146">
        <v>688.449</v>
      </c>
      <c r="J947" s="146">
        <v>406.09</v>
      </c>
      <c r="K947" s="148"/>
      <c r="L947" s="149"/>
      <c r="M947" s="149"/>
      <c r="N947" s="148"/>
      <c r="O947" s="149"/>
      <c r="P947" s="149"/>
      <c r="Q947" s="148"/>
      <c r="R947" s="149"/>
      <c r="S947" s="149"/>
      <c r="T947" s="148"/>
      <c r="U947" s="149"/>
      <c r="V947" s="149"/>
      <c r="W947" s="149"/>
      <c r="X947" s="150">
        <f t="shared" si="1"/>
        <v>1.584367573</v>
      </c>
      <c r="Y947" s="150">
        <f t="shared" si="2"/>
        <v>-1.584367573</v>
      </c>
    </row>
    <row r="948" ht="15.75" customHeight="1">
      <c r="A948" s="119">
        <v>947.0</v>
      </c>
      <c r="B948" s="143" t="str">
        <f t="array" ref="B948">index(Systems!$A:$E,match($A948,Systems!$A:$A,),match(B$1,Systems!$2:$2,))&amp;if(not(isblank(index(Systems!$A:$E,match($A948,Systems!$A:$A,),match(Systems!$C$2,Systems!$2:$2,))))," ["&amp;index(Systems!$A:$E,match($A948,Systems!$A:$A,),match(Systems!$C$2,Systems!$2:$2,))&amp;"]",)</f>
        <v>Ghaziabad</v>
      </c>
      <c r="C948" s="144">
        <f t="array" ref="C948">round((F948-average(I948,L948,O948,R948,U948))*X948+if($B948=$H948,0,iferror(average(vlookup({$H948,$K948,$N948,$Q948,$T948},$B:$D,column(B$1),0)),index(C:C,match($H948,$B:$B,)))),3)</f>
        <v>-307.668</v>
      </c>
      <c r="D948" s="144">
        <f t="array" ref="D948">round((G948-average(J948,M948,P948,S948,V948))*Y948+if($B948=$H948,0,iferror(average(vlookup({$H948,$K948,$N948,$Q948,$T948},$B:$D,column(C$1),0)),index(D:D,match($H948,$B:$B,)))),3)</f>
        <v>-237.622</v>
      </c>
      <c r="E948" s="145">
        <v>2764.0</v>
      </c>
      <c r="F948" s="146">
        <v>494.259</v>
      </c>
      <c r="G948" s="146">
        <v>556.069</v>
      </c>
      <c r="H948" s="147" t="s">
        <v>404</v>
      </c>
      <c r="I948" s="146">
        <v>688.449</v>
      </c>
      <c r="J948" s="146">
        <v>406.09</v>
      </c>
      <c r="K948" s="148"/>
      <c r="L948" s="149"/>
      <c r="M948" s="149"/>
      <c r="N948" s="148"/>
      <c r="O948" s="149"/>
      <c r="P948" s="149"/>
      <c r="Q948" s="148"/>
      <c r="R948" s="149"/>
      <c r="S948" s="149"/>
      <c r="T948" s="148"/>
      <c r="U948" s="149"/>
      <c r="V948" s="149"/>
      <c r="W948" s="149"/>
      <c r="X948" s="150">
        <f t="shared" si="1"/>
        <v>1.584367573</v>
      </c>
      <c r="Y948" s="150">
        <f t="shared" si="2"/>
        <v>-1.584367573</v>
      </c>
    </row>
    <row r="949" ht="15.75" customHeight="1">
      <c r="A949" s="119">
        <v>948.0</v>
      </c>
      <c r="B949" s="143" t="str">
        <f t="array" ref="B949">index(Systems!$A:$E,match($A949,Systems!$A:$A,),match(B$1,Systems!$2:$2,))&amp;if(not(isblank(index(Systems!$A:$E,match($A949,Systems!$A:$A,),match(Systems!$C$2,Systems!$2:$2,))))," ["&amp;index(Systems!$A:$E,match($A949,Systems!$A:$A,),match(Systems!$C$2,Systems!$2:$2,))&amp;"]",)</f>
        <v>Ghorepani</v>
      </c>
      <c r="C949" s="144">
        <f t="array" ref="C949">round((F949-average(I949,L949,O949,R949,U949))*X949+if($B949=$H949,0,iferror(average(vlookup({$H949,$K949,$N949,$Q949,$T949},$B:$D,column(B$1),0)),index(C:C,match($H949,$B:$B,)))),3)</f>
        <v>10.056</v>
      </c>
      <c r="D949" s="144">
        <f t="array" ref="D949">round((G949-average(J949,M949,P949,S949,V949))*Y949+if($B949=$H949,0,iferror(average(vlookup({$H949,$K949,$N949,$Q949,$T949},$B:$D,column(C$1),0)),index(D:D,match($H949,$B:$B,)))),3)</f>
        <v>-406.489</v>
      </c>
      <c r="E949" s="145">
        <v>2764.0</v>
      </c>
      <c r="F949" s="146">
        <v>694.796</v>
      </c>
      <c r="G949" s="146">
        <v>662.652</v>
      </c>
      <c r="H949" s="147" t="s">
        <v>404</v>
      </c>
      <c r="I949" s="146">
        <v>688.449</v>
      </c>
      <c r="J949" s="146">
        <v>406.09</v>
      </c>
      <c r="K949" s="148"/>
      <c r="L949" s="149"/>
      <c r="M949" s="149"/>
      <c r="N949" s="148"/>
      <c r="O949" s="149"/>
      <c r="P949" s="149"/>
      <c r="Q949" s="148"/>
      <c r="R949" s="149"/>
      <c r="S949" s="149"/>
      <c r="T949" s="148"/>
      <c r="U949" s="149"/>
      <c r="V949" s="149"/>
      <c r="W949" s="149"/>
      <c r="X949" s="150">
        <f t="shared" si="1"/>
        <v>1.584367573</v>
      </c>
      <c r="Y949" s="150">
        <f t="shared" si="2"/>
        <v>-1.584367573</v>
      </c>
    </row>
    <row r="950" ht="15.75" customHeight="1">
      <c r="A950" s="119">
        <v>949.0</v>
      </c>
      <c r="B950" s="143" t="str">
        <f t="array" ref="B950">index(Systems!$A:$E,match($A950,Systems!$A:$A,),match(B$1,Systems!$2:$2,))&amp;if(not(isblank(index(Systems!$A:$E,match($A950,Systems!$A:$A,),match(Systems!$C$2,Systems!$2:$2,))))," ["&amp;index(Systems!$A:$E,match($A950,Systems!$A:$A,),match(Systems!$C$2,Systems!$2:$2,))&amp;"]",)</f>
        <v>Giausar</v>
      </c>
      <c r="C950" s="144">
        <f t="array" ref="C950">round((F950-average(I950,L950,O950,R950,U950))*X950+if($B950=$H950,0,iferror(average(vlookup({$H950,$K950,$N950,$Q950,$T950},$B:$D,column(B$1),0)),index(C:C,match($H950,$B:$B,)))),3)</f>
        <v>-207.85</v>
      </c>
      <c r="D950" s="144">
        <f t="array" ref="D950">round((G950-average(J950,M950,P950,S950,V950))*Y950+if($B950=$H950,0,iferror(average(vlookup({$H950,$K950,$N950,$Q950,$T950},$B:$D,column(C$1),0)),index(D:D,match($H950,$B:$B,)))),3)</f>
        <v>-26.411</v>
      </c>
      <c r="E950" s="145">
        <v>2764.0</v>
      </c>
      <c r="F950" s="146">
        <v>557.261</v>
      </c>
      <c r="G950" s="146">
        <v>422.76</v>
      </c>
      <c r="H950" s="147" t="s">
        <v>404</v>
      </c>
      <c r="I950" s="146">
        <v>688.449</v>
      </c>
      <c r="J950" s="146">
        <v>406.09</v>
      </c>
      <c r="K950" s="148"/>
      <c r="L950" s="149"/>
      <c r="M950" s="149"/>
      <c r="N950" s="148"/>
      <c r="O950" s="149"/>
      <c r="P950" s="149"/>
      <c r="Q950" s="148"/>
      <c r="R950" s="149"/>
      <c r="S950" s="149"/>
      <c r="T950" s="148"/>
      <c r="U950" s="149"/>
      <c r="V950" s="149"/>
      <c r="W950" s="149"/>
      <c r="X950" s="150">
        <f t="shared" si="1"/>
        <v>1.584367573</v>
      </c>
      <c r="Y950" s="150">
        <f t="shared" si="2"/>
        <v>-1.584367573</v>
      </c>
    </row>
    <row r="951" ht="15.75" customHeight="1">
      <c r="A951" s="119">
        <v>950.0</v>
      </c>
      <c r="B951" s="143" t="str">
        <f t="array" ref="B951">index(Systems!$A:$E,match($A951,Systems!$A:$A,),match(B$1,Systems!$2:$2,))&amp;if(not(isblank(index(Systems!$A:$E,match($A951,Systems!$A:$A,),match(Systems!$C$2,Systems!$2:$2,))))," ["&amp;index(Systems!$A:$E,match($A951,Systems!$A:$A,),match(Systems!$C$2,Systems!$2:$2,))&amp;"]",)</f>
        <v>Gibbs</v>
      </c>
      <c r="C951" s="144">
        <f t="array" ref="C951">round((F951-average(I951,L951,O951,R951,U951))*X951+if($B951=$H951,0,iferror(average(vlookup({$H951,$K951,$N951,$Q951,$T951},$B:$D,column(B$1),0)),index(C:C,match($H951,$B:$B,)))),3)</f>
        <v>-201.11</v>
      </c>
      <c r="D951" s="144">
        <f t="array" ref="D951">round((G951-average(J951,M951,P951,S951,V951))*Y951+if($B951=$H951,0,iferror(average(vlookup({$H951,$K951,$N951,$Q951,$T951},$B:$D,column(C$1),0)),index(D:D,match($H951,$B:$B,)))),3)</f>
        <v>157.892</v>
      </c>
      <c r="E951" s="145">
        <v>2764.0</v>
      </c>
      <c r="F951" s="146">
        <v>561.515</v>
      </c>
      <c r="G951" s="146">
        <v>306.434</v>
      </c>
      <c r="H951" s="147" t="s">
        <v>404</v>
      </c>
      <c r="I951" s="146">
        <v>688.449</v>
      </c>
      <c r="J951" s="146">
        <v>406.09</v>
      </c>
      <c r="K951" s="148"/>
      <c r="L951" s="149"/>
      <c r="M951" s="149"/>
      <c r="N951" s="148"/>
      <c r="O951" s="149"/>
      <c r="P951" s="149"/>
      <c r="Q951" s="148"/>
      <c r="R951" s="149"/>
      <c r="S951" s="149"/>
      <c r="T951" s="148"/>
      <c r="U951" s="149"/>
      <c r="V951" s="149"/>
      <c r="W951" s="149"/>
      <c r="X951" s="150">
        <f t="shared" si="1"/>
        <v>1.584367573</v>
      </c>
      <c r="Y951" s="150">
        <f t="shared" si="2"/>
        <v>-1.584367573</v>
      </c>
    </row>
    <row r="952" ht="15.75" customHeight="1">
      <c r="A952" s="119">
        <v>951.0</v>
      </c>
      <c r="B952" s="143" t="str">
        <f t="array" ref="B952">index(Systems!$A:$E,match($A952,Systems!$A:$A,),match(B$1,Systems!$2:$2,))&amp;if(not(isblank(index(Systems!$A:$E,match($A952,Systems!$A:$A,),match(Systems!$C$2,Systems!$2:$2,))))," ["&amp;index(Systems!$A:$E,match($A952,Systems!$A:$A,),match(Systems!$C$2,Systems!$2:$2,))&amp;"]",)</f>
        <v>Gibraltar</v>
      </c>
      <c r="C952" s="144">
        <f t="array" ref="C952">round((F952-average(I952,L952,O952,R952,U952))*X952+if($B952=$H952,0,iferror(average(vlookup({$H952,$K952,$N952,$Q952,$T952},$B:$D,column(B$1),0)),index(C:C,match($H952,$B:$B,)))),3)</f>
        <v>-359.596</v>
      </c>
      <c r="D952" s="144">
        <f t="array" ref="D952">round((G952-average(J952,M952,P952,S952,V952))*Y952+if($B952=$H952,0,iferror(average(vlookup({$H952,$K952,$N952,$Q952,$T952},$B:$D,column(C$1),0)),index(D:D,match($H952,$B:$B,)))),3)</f>
        <v>-139.898</v>
      </c>
      <c r="E952" s="145">
        <v>2764.0</v>
      </c>
      <c r="F952" s="146">
        <v>461.484</v>
      </c>
      <c r="G952" s="146">
        <v>494.389</v>
      </c>
      <c r="H952" s="147" t="s">
        <v>404</v>
      </c>
      <c r="I952" s="146">
        <v>688.449</v>
      </c>
      <c r="J952" s="146">
        <v>406.09</v>
      </c>
      <c r="K952" s="148"/>
      <c r="L952" s="149"/>
      <c r="M952" s="149"/>
      <c r="N952" s="148"/>
      <c r="O952" s="149"/>
      <c r="P952" s="149"/>
      <c r="Q952" s="148"/>
      <c r="R952" s="149"/>
      <c r="S952" s="149"/>
      <c r="T952" s="148"/>
      <c r="U952" s="149"/>
      <c r="V952" s="149"/>
      <c r="W952" s="149"/>
      <c r="X952" s="150">
        <f t="shared" si="1"/>
        <v>1.584367573</v>
      </c>
      <c r="Y952" s="150">
        <f t="shared" si="2"/>
        <v>-1.584367573</v>
      </c>
    </row>
    <row r="953" ht="15.75" customHeight="1">
      <c r="A953" s="119">
        <v>952.0</v>
      </c>
      <c r="B953" s="143" t="str">
        <f t="array" ref="B953">index(Systems!$A:$E,match($A953,Systems!$A:$A,),match(B$1,Systems!$2:$2,))&amp;if(not(isblank(index(Systems!$A:$E,match($A953,Systems!$A:$A,),match(Systems!$C$2,Systems!$2:$2,))))," ["&amp;index(Systems!$A:$E,match($A953,Systems!$A:$A,),match(Systems!$C$2,Systems!$2:$2,))&amp;"]",)</f>
        <v>Gibson</v>
      </c>
      <c r="C953" s="144">
        <f t="array" ref="C953">round((F953-average(I953,L953,O953,R953,U953))*X953+if($B953=$H953,0,iferror(average(vlookup({$H953,$K953,$N953,$Q953,$T953},$B:$D,column(B$1),0)),index(C:C,match($H953,$B:$B,)))),3)</f>
        <v>-245.811</v>
      </c>
      <c r="D953" s="144">
        <f t="array" ref="D953">round((G953-average(J953,M953,P953,S953,V953))*Y953+if($B953=$H953,0,iferror(average(vlookup({$H953,$K953,$N953,$Q953,$T953},$B:$D,column(C$1),0)),index(D:D,match($H953,$B:$B,)))),3)</f>
        <v>-215.127</v>
      </c>
      <c r="E953" s="145">
        <v>2764.0</v>
      </c>
      <c r="F953" s="146">
        <v>533.301</v>
      </c>
      <c r="G953" s="146">
        <v>541.871</v>
      </c>
      <c r="H953" s="147" t="s">
        <v>404</v>
      </c>
      <c r="I953" s="146">
        <v>688.449</v>
      </c>
      <c r="J953" s="146">
        <v>406.09</v>
      </c>
      <c r="K953" s="148"/>
      <c r="L953" s="149"/>
      <c r="M953" s="149"/>
      <c r="N953" s="148"/>
      <c r="O953" s="149"/>
      <c r="P953" s="149"/>
      <c r="Q953" s="148"/>
      <c r="R953" s="149"/>
      <c r="S953" s="149"/>
      <c r="T953" s="148"/>
      <c r="U953" s="149"/>
      <c r="V953" s="149"/>
      <c r="W953" s="149"/>
      <c r="X953" s="150">
        <f t="shared" si="1"/>
        <v>1.584367573</v>
      </c>
      <c r="Y953" s="150">
        <f t="shared" si="2"/>
        <v>-1.584367573</v>
      </c>
    </row>
    <row r="954" ht="15.75" customHeight="1">
      <c r="A954" s="119">
        <v>953.0</v>
      </c>
      <c r="B954" s="143" t="str">
        <f t="array" ref="B954">index(Systems!$A:$E,match($A954,Systems!$A:$A,),match(B$1,Systems!$2:$2,))&amp;if(not(isblank(index(Systems!$A:$E,match($A954,Systems!$A:$A,),match(Systems!$C$2,Systems!$2:$2,))))," ["&amp;index(Systems!$A:$E,match($A954,Systems!$A:$A,),match(Systems!$C$2,Systems!$2:$2,))&amp;"]",)</f>
        <v>Gienah</v>
      </c>
      <c r="C954" s="144">
        <f t="array" ref="C954">round((F954-average(I954,L954,O954,R954,U954))*X954+if($B954=$H954,0,iferror(average(vlookup({$H954,$K954,$N954,$Q954,$T954},$B:$D,column(B$1),0)),index(C:C,match($H954,$B:$B,)))),3)</f>
        <v>-183.072</v>
      </c>
      <c r="D954" s="144">
        <f t="array" ref="D954">round((G954-average(J954,M954,P954,S954,V954))*Y954+if($B954=$H954,0,iferror(average(vlookup({$H954,$K954,$N954,$Q954,$T954},$B:$D,column(C$1),0)),index(D:D,match($H954,$B:$B,)))),3)</f>
        <v>-12.971</v>
      </c>
      <c r="E954" s="145">
        <v>2764.0</v>
      </c>
      <c r="F954" s="146">
        <v>572.9</v>
      </c>
      <c r="G954" s="146">
        <v>414.277</v>
      </c>
      <c r="H954" s="147" t="s">
        <v>404</v>
      </c>
      <c r="I954" s="146">
        <v>688.449</v>
      </c>
      <c r="J954" s="146">
        <v>406.09</v>
      </c>
      <c r="K954" s="148"/>
      <c r="L954" s="149"/>
      <c r="M954" s="149"/>
      <c r="N954" s="148"/>
      <c r="O954" s="149"/>
      <c r="P954" s="149"/>
      <c r="Q954" s="148"/>
      <c r="R954" s="149"/>
      <c r="S954" s="149"/>
      <c r="T954" s="148"/>
      <c r="U954" s="149"/>
      <c r="V954" s="149"/>
      <c r="W954" s="149"/>
      <c r="X954" s="150">
        <f t="shared" si="1"/>
        <v>1.584367573</v>
      </c>
      <c r="Y954" s="150">
        <f t="shared" si="2"/>
        <v>-1.584367573</v>
      </c>
    </row>
    <row r="955" ht="15.75" customHeight="1">
      <c r="A955" s="119">
        <v>954.0</v>
      </c>
      <c r="B955" s="143" t="str">
        <f t="array" ref="B955">index(Systems!$A:$E,match($A955,Systems!$A:$A,),match(B$1,Systems!$2:$2,))&amp;if(not(isblank(index(Systems!$A:$E,match($A955,Systems!$A:$A,),match(Systems!$C$2,Systems!$2:$2,))))," ["&amp;index(Systems!$A:$E,match($A955,Systems!$A:$A,),match(Systems!$C$2,Systems!$2:$2,))&amp;"]",)</f>
        <v>Gillfillan's Gold</v>
      </c>
      <c r="C955" s="144">
        <f t="array" ref="C955">round((F955-average(I955,L955,O955,R955,U955))*X955+if($B955=$H955,0,iferror(average(vlookup({$H955,$K955,$N955,$Q955,$T955},$B:$D,column(B$1),0)),index(C:C,match($H955,$B:$B,)))),3)</f>
        <v>-475.372</v>
      </c>
      <c r="D955" s="144">
        <f t="array" ref="D955">round((G955-average(J955,M955,P955,S955,V955))*Y955+if($B955=$H955,0,iferror(average(vlookup({$H955,$K955,$N955,$Q955,$T955},$B:$D,column(C$1),0)),index(D:D,match($H955,$B:$B,)))),3)</f>
        <v>113.176</v>
      </c>
      <c r="E955" s="145">
        <v>2764.0</v>
      </c>
      <c r="F955" s="146">
        <v>388.41</v>
      </c>
      <c r="G955" s="146">
        <v>334.657</v>
      </c>
      <c r="H955" s="147" t="s">
        <v>404</v>
      </c>
      <c r="I955" s="146">
        <v>688.449</v>
      </c>
      <c r="J955" s="146">
        <v>406.09</v>
      </c>
      <c r="K955" s="148"/>
      <c r="L955" s="149"/>
      <c r="M955" s="149"/>
      <c r="N955" s="148"/>
      <c r="O955" s="149"/>
      <c r="P955" s="149"/>
      <c r="Q955" s="148"/>
      <c r="R955" s="149"/>
      <c r="S955" s="149"/>
      <c r="T955" s="148"/>
      <c r="U955" s="149"/>
      <c r="V955" s="149"/>
      <c r="W955" s="149"/>
      <c r="X955" s="150">
        <f t="shared" si="1"/>
        <v>1.584367573</v>
      </c>
      <c r="Y955" s="150">
        <f t="shared" si="2"/>
        <v>-1.584367573</v>
      </c>
    </row>
    <row r="956" ht="15.75" customHeight="1">
      <c r="A956" s="119">
        <v>955.0</v>
      </c>
      <c r="B956" s="143" t="str">
        <f t="array" ref="B956">index(Systems!$A:$E,match($A956,Systems!$A:$A,),match(B$1,Systems!$2:$2,))&amp;if(not(isblank(index(Systems!$A:$E,match($A956,Systems!$A:$A,),match(Systems!$C$2,Systems!$2:$2,))))," ["&amp;index(Systems!$A:$E,match($A956,Systems!$A:$A,),match(Systems!$C$2,Systems!$2:$2,))&amp;"]",)</f>
        <v>Gillingham</v>
      </c>
      <c r="C956" s="144">
        <f t="array" ref="C956">round((F956-average(I956,L956,O956,R956,U956))*X956+if($B956=$H956,0,iferror(average(vlookup({$H956,$K956,$N956,$Q956,$T956},$B:$D,column(B$1),0)),index(C:C,match($H956,$B:$B,)))),3)</f>
        <v>500.693</v>
      </c>
      <c r="D956" s="144">
        <f t="array" ref="D956">round((G956-average(J956,M956,P956,S956,V956))*Y956+if($B956=$H956,0,iferror(average(vlookup({$H956,$K956,$N956,$Q956,$T956},$B:$D,column(C$1),0)),index(D:D,match($H956,$B:$B,)))),3)</f>
        <v>-211.461</v>
      </c>
      <c r="E956" s="145">
        <v>2764.0</v>
      </c>
      <c r="F956" s="146">
        <v>1004.47</v>
      </c>
      <c r="G956" s="146">
        <v>539.557</v>
      </c>
      <c r="H956" s="147" t="s">
        <v>404</v>
      </c>
      <c r="I956" s="146">
        <v>688.449</v>
      </c>
      <c r="J956" s="146">
        <v>406.09</v>
      </c>
      <c r="K956" s="148"/>
      <c r="L956" s="149"/>
      <c r="M956" s="149"/>
      <c r="N956" s="148"/>
      <c r="O956" s="149"/>
      <c r="P956" s="149"/>
      <c r="Q956" s="148"/>
      <c r="R956" s="149"/>
      <c r="S956" s="149"/>
      <c r="T956" s="148"/>
      <c r="U956" s="149"/>
      <c r="V956" s="149"/>
      <c r="W956" s="149"/>
      <c r="X956" s="150">
        <f t="shared" si="1"/>
        <v>1.584367573</v>
      </c>
      <c r="Y956" s="150">
        <f t="shared" si="2"/>
        <v>-1.584367573</v>
      </c>
    </row>
    <row r="957" ht="15.75" customHeight="1">
      <c r="A957" s="119">
        <v>956.0</v>
      </c>
      <c r="B957" s="143" t="str">
        <f t="array" ref="B957">index(Systems!$A:$E,match($A957,Systems!$A:$A,),match(B$1,Systems!$2:$2,))&amp;if(not(isblank(index(Systems!$A:$E,match($A957,Systems!$A:$A,),match(Systems!$C$2,Systems!$2:$2,))))," ["&amp;index(Systems!$A:$E,match($A957,Systems!$A:$A,),match(Systems!$C$2,Systems!$2:$2,))&amp;"]",)</f>
        <v>Ginestra</v>
      </c>
      <c r="C957" s="144">
        <f t="array" ref="C957">round((F957-average(I957,L957,O957,R957,U957))*X957+if($B957=$H957,0,iferror(average(vlookup({$H957,$K957,$N957,$Q957,$T957},$B:$D,column(B$1),0)),index(C:C,match($H957,$B:$B,)))),3)</f>
        <v>-110.619</v>
      </c>
      <c r="D957" s="144">
        <f t="array" ref="D957">round((G957-average(J957,M957,P957,S957,V957))*Y957+if($B957=$H957,0,iferror(average(vlookup({$H957,$K957,$N957,$Q957,$T957},$B:$D,column(C$1),0)),index(D:D,match($H957,$B:$B,)))),3)</f>
        <v>163.323</v>
      </c>
      <c r="E957" s="145">
        <v>2764.0</v>
      </c>
      <c r="F957" s="146">
        <v>618.63</v>
      </c>
      <c r="G957" s="146">
        <v>303.006</v>
      </c>
      <c r="H957" s="147" t="s">
        <v>404</v>
      </c>
      <c r="I957" s="146">
        <v>688.449</v>
      </c>
      <c r="J957" s="146">
        <v>406.09</v>
      </c>
      <c r="K957" s="148"/>
      <c r="L957" s="149"/>
      <c r="M957" s="149"/>
      <c r="N957" s="148"/>
      <c r="O957" s="149"/>
      <c r="P957" s="149"/>
      <c r="Q957" s="148"/>
      <c r="R957" s="149"/>
      <c r="S957" s="149"/>
      <c r="T957" s="148"/>
      <c r="U957" s="149"/>
      <c r="V957" s="149"/>
      <c r="W957" s="149"/>
      <c r="X957" s="150">
        <f t="shared" si="1"/>
        <v>1.584367573</v>
      </c>
      <c r="Y957" s="150">
        <f t="shared" si="2"/>
        <v>-1.584367573</v>
      </c>
    </row>
    <row r="958" ht="15.75" customHeight="1">
      <c r="A958" s="119">
        <v>957.0</v>
      </c>
      <c r="B958" s="143" t="str">
        <f t="array" ref="B958">index(Systems!$A:$E,match($A958,Systems!$A:$A,),match(B$1,Systems!$2:$2,))&amp;if(not(isblank(index(Systems!$A:$E,match($A958,Systems!$A:$A,),match(Systems!$C$2,Systems!$2:$2,))))," ["&amp;index(Systems!$A:$E,match($A958,Systems!$A:$A,),match(Systems!$C$2,Systems!$2:$2,))&amp;"]",)</f>
        <v>Gingeria</v>
      </c>
      <c r="C958" s="144">
        <f t="array" ref="C958">round((F958-average(I958,L958,O958,R958,U958))*X958+if($B958=$H958,0,iferror(average(vlookup({$H958,$K958,$N958,$Q958,$T958},$B:$D,column(B$1),0)),index(C:C,match($H958,$B:$B,)))),3)</f>
        <v>-544.585</v>
      </c>
      <c r="D958" s="144">
        <f t="array" ref="D958">round((G958-average(J958,M958,P958,S958,V958))*Y958+if($B958=$H958,0,iferror(average(vlookup({$H958,$K958,$N958,$Q958,$T958},$B:$D,column(C$1),0)),index(D:D,match($H958,$B:$B,)))),3)</f>
        <v>151.638</v>
      </c>
      <c r="E958" s="145">
        <v>2764.0</v>
      </c>
      <c r="F958" s="146">
        <v>344.725</v>
      </c>
      <c r="G958" s="146">
        <v>310.381</v>
      </c>
      <c r="H958" s="147" t="s">
        <v>404</v>
      </c>
      <c r="I958" s="146">
        <v>688.449</v>
      </c>
      <c r="J958" s="146">
        <v>406.09</v>
      </c>
      <c r="K958" s="148"/>
      <c r="L958" s="149"/>
      <c r="M958" s="149"/>
      <c r="N958" s="148"/>
      <c r="O958" s="149"/>
      <c r="P958" s="149"/>
      <c r="Q958" s="148"/>
      <c r="R958" s="149"/>
      <c r="S958" s="149"/>
      <c r="T958" s="148"/>
      <c r="U958" s="149"/>
      <c r="V958" s="149"/>
      <c r="W958" s="149"/>
      <c r="X958" s="150">
        <f t="shared" si="1"/>
        <v>1.584367573</v>
      </c>
      <c r="Y958" s="150">
        <f t="shared" si="2"/>
        <v>-1.584367573</v>
      </c>
    </row>
    <row r="959" ht="15.75" customHeight="1">
      <c r="A959" s="119">
        <v>958.0</v>
      </c>
      <c r="B959" s="143" t="str">
        <f t="array" ref="B959">index(Systems!$A:$E,match($A959,Systems!$A:$A,),match(B$1,Systems!$2:$2,))&amp;if(not(isblank(index(Systems!$A:$E,match($A959,Systems!$A:$A,),match(Systems!$C$2,Systems!$2:$2,))))," ["&amp;index(Systems!$A:$E,match($A959,Systems!$A:$A,),match(Systems!$C$2,Systems!$2:$2,))&amp;"]",)</f>
        <v>Girondas</v>
      </c>
      <c r="C959" s="144">
        <f t="array" ref="C959">round((F959-average(I959,L959,O959,R959,U959))*X959+if($B959=$H959,0,iferror(average(vlookup({$H959,$K959,$N959,$Q959,$T959},$B:$D,column(B$1),0)),index(C:C,match($H959,$B:$B,)))),3)</f>
        <v>152.918</v>
      </c>
      <c r="D959" s="144">
        <f t="array" ref="D959">round((G959-average(J959,M959,P959,S959,V959))*Y959+if($B959=$H959,0,iferror(average(vlookup({$H959,$K959,$N959,$Q959,$T959},$B:$D,column(C$1),0)),index(D:D,match($H959,$B:$B,)))),3)</f>
        <v>-421.676</v>
      </c>
      <c r="E959" s="145">
        <v>2764.0</v>
      </c>
      <c r="F959" s="146">
        <v>784.966</v>
      </c>
      <c r="G959" s="146">
        <v>672.238</v>
      </c>
      <c r="H959" s="147" t="s">
        <v>404</v>
      </c>
      <c r="I959" s="146">
        <v>688.449</v>
      </c>
      <c r="J959" s="146">
        <v>406.09</v>
      </c>
      <c r="K959" s="148"/>
      <c r="L959" s="149"/>
      <c r="M959" s="149"/>
      <c r="N959" s="148"/>
      <c r="O959" s="149"/>
      <c r="P959" s="149"/>
      <c r="Q959" s="148"/>
      <c r="R959" s="149"/>
      <c r="S959" s="149"/>
      <c r="T959" s="148"/>
      <c r="U959" s="149"/>
      <c r="V959" s="149"/>
      <c r="W959" s="149"/>
      <c r="X959" s="150">
        <f t="shared" si="1"/>
        <v>1.584367573</v>
      </c>
      <c r="Y959" s="150">
        <f t="shared" si="2"/>
        <v>-1.584367573</v>
      </c>
    </row>
    <row r="960" ht="15.75" customHeight="1">
      <c r="A960" s="119">
        <v>959.0</v>
      </c>
      <c r="B960" s="143" t="str">
        <f t="array" ref="B960">index(Systems!$A:$E,match($A960,Systems!$A:$A,),match(B$1,Systems!$2:$2,))&amp;if(not(isblank(index(Systems!$A:$E,match($A960,Systems!$A:$A,),match(Systems!$C$2,Systems!$2:$2,))))," ["&amp;index(Systems!$A:$E,match($A960,Systems!$A:$A,),match(Systems!$C$2,Systems!$2:$2,))&amp;"]",)</f>
        <v>Gitarama</v>
      </c>
      <c r="C960" s="144">
        <f t="array" ref="C960">round((F960-average(I960,L960,O960,R960,U960))*X960+if($B960=$H960,0,iferror(average(vlookup({$H960,$K960,$N960,$Q960,$T960},$B:$D,column(B$1),0)),index(C:C,match($H960,$B:$B,)))),3)</f>
        <v>676.503</v>
      </c>
      <c r="D960" s="144">
        <f t="array" ref="D960">round((G960-average(J960,M960,P960,S960,V960))*Y960+if($B960=$H960,0,iferror(average(vlookup({$H960,$K960,$N960,$Q960,$T960},$B:$D,column(C$1),0)),index(D:D,match($H960,$B:$B,)))),3)</f>
        <v>263.403</v>
      </c>
      <c r="E960" s="145">
        <v>2764.0</v>
      </c>
      <c r="F960" s="146">
        <v>1115.435</v>
      </c>
      <c r="G960" s="146">
        <v>239.839</v>
      </c>
      <c r="H960" s="147" t="s">
        <v>404</v>
      </c>
      <c r="I960" s="146">
        <v>688.449</v>
      </c>
      <c r="J960" s="146">
        <v>406.09</v>
      </c>
      <c r="K960" s="148"/>
      <c r="L960" s="149"/>
      <c r="M960" s="149"/>
      <c r="N960" s="148"/>
      <c r="O960" s="149"/>
      <c r="P960" s="149"/>
      <c r="Q960" s="148"/>
      <c r="R960" s="149"/>
      <c r="S960" s="149"/>
      <c r="T960" s="148"/>
      <c r="U960" s="149"/>
      <c r="V960" s="149"/>
      <c r="W960" s="149"/>
      <c r="X960" s="150">
        <f t="shared" si="1"/>
        <v>1.584367573</v>
      </c>
      <c r="Y960" s="150">
        <f t="shared" si="2"/>
        <v>-1.584367573</v>
      </c>
    </row>
    <row r="961" ht="15.75" customHeight="1">
      <c r="A961" s="119">
        <v>960.0</v>
      </c>
      <c r="B961" s="143" t="str">
        <f t="array" ref="B961">index(Systems!$A:$E,match($A961,Systems!$A:$A,),match(B$1,Systems!$2:$2,))&amp;if(not(isblank(index(Systems!$A:$E,match($A961,Systems!$A:$A,),match(Systems!$C$2,Systems!$2:$2,))))," ["&amp;index(Systems!$A:$E,match($A961,Systems!$A:$A,),match(Systems!$C$2,Systems!$2:$2,))&amp;"]",)</f>
        <v>Giverny</v>
      </c>
      <c r="C961" s="144">
        <f t="array" ref="C961">round((F961-average(I961,L961,O961,R961,U961))*X961+if($B961=$H961,0,iferror(average(vlookup({$H961,$K961,$N961,$Q961,$T961},$B:$D,column(B$1),0)),index(C:C,match($H961,$B:$B,)))),3)</f>
        <v>623.205</v>
      </c>
      <c r="D961" s="144">
        <f t="array" ref="D961">round((G961-average(J961,M961,P961,S961,V961))*Y961+if($B961=$H961,0,iferror(average(vlookup({$H961,$K961,$N961,$Q961,$T961},$B:$D,column(C$1),0)),index(D:D,match($H961,$B:$B,)))),3)</f>
        <v>-84.166</v>
      </c>
      <c r="E961" s="145">
        <v>2764.0</v>
      </c>
      <c r="F961" s="146">
        <v>1081.795</v>
      </c>
      <c r="G961" s="146">
        <v>459.213</v>
      </c>
      <c r="H961" s="147" t="s">
        <v>404</v>
      </c>
      <c r="I961" s="146">
        <v>688.449</v>
      </c>
      <c r="J961" s="146">
        <v>406.09</v>
      </c>
      <c r="K961" s="148"/>
      <c r="L961" s="149"/>
      <c r="M961" s="149"/>
      <c r="N961" s="148"/>
      <c r="O961" s="149"/>
      <c r="P961" s="149"/>
      <c r="Q961" s="148"/>
      <c r="R961" s="149"/>
      <c r="S961" s="149"/>
      <c r="T961" s="148"/>
      <c r="U961" s="149"/>
      <c r="V961" s="149"/>
      <c r="W961" s="149"/>
      <c r="X961" s="150">
        <f t="shared" si="1"/>
        <v>1.584367573</v>
      </c>
      <c r="Y961" s="150">
        <f t="shared" si="2"/>
        <v>-1.584367573</v>
      </c>
    </row>
    <row r="962" ht="15.75" customHeight="1">
      <c r="A962" s="119">
        <v>961.0</v>
      </c>
      <c r="B962" s="143" t="str">
        <f t="array" ref="B962">index(Systems!$A:$E,match($A962,Systems!$A:$A,),match(B$1,Systems!$2:$2,))&amp;if(not(isblank(index(Systems!$A:$E,match($A962,Systems!$A:$A,),match(Systems!$C$2,Systems!$2:$2,))))," ["&amp;index(Systems!$A:$E,match($A962,Systems!$A:$A,),match(Systems!$C$2,Systems!$2:$2,))&amp;"]",)</f>
        <v>Givrodat</v>
      </c>
      <c r="C962" s="144">
        <f t="array" ref="C962">round((F962-average(I962,L962,O962,R962,U962))*X962+if($B962=$H962,0,iferror(average(vlookup({$H962,$K962,$N962,$Q962,$T962},$B:$D,column(B$1),0)),index(C:C,match($H962,$B:$B,)))),3)</f>
        <v>-187.429</v>
      </c>
      <c r="D962" s="144">
        <f t="array" ref="D962">round((G962-average(J962,M962,P962,S962,V962))*Y962+if($B962=$H962,0,iferror(average(vlookup({$H962,$K962,$N962,$Q962,$T962},$B:$D,column(C$1),0)),index(D:D,match($H962,$B:$B,)))),3)</f>
        <v>522.375</v>
      </c>
      <c r="E962" s="145">
        <v>2764.0</v>
      </c>
      <c r="F962" s="146">
        <v>570.15</v>
      </c>
      <c r="G962" s="146">
        <v>76.384</v>
      </c>
      <c r="H962" s="147" t="s">
        <v>404</v>
      </c>
      <c r="I962" s="146">
        <v>688.449</v>
      </c>
      <c r="J962" s="146">
        <v>406.09</v>
      </c>
      <c r="K962" s="148"/>
      <c r="L962" s="149"/>
      <c r="M962" s="149"/>
      <c r="N962" s="148"/>
      <c r="O962" s="149"/>
      <c r="P962" s="149"/>
      <c r="Q962" s="148"/>
      <c r="R962" s="149"/>
      <c r="S962" s="149"/>
      <c r="T962" s="148"/>
      <c r="U962" s="149"/>
      <c r="V962" s="149"/>
      <c r="W962" s="149"/>
      <c r="X962" s="150">
        <f t="shared" si="1"/>
        <v>1.584367573</v>
      </c>
      <c r="Y962" s="150">
        <f t="shared" si="2"/>
        <v>-1.584367573</v>
      </c>
    </row>
    <row r="963" ht="15.75" customHeight="1">
      <c r="A963" s="119">
        <v>962.0</v>
      </c>
      <c r="B963" s="143" t="str">
        <f t="array" ref="B963">index(Systems!$A:$E,match($A963,Systems!$A:$A,),match(B$1,Systems!$2:$2,))&amp;if(not(isblank(index(Systems!$A:$E,match($A963,Systems!$A:$A,),match(Systems!$C$2,Systems!$2:$2,))))," ["&amp;index(Systems!$A:$E,match($A963,Systems!$A:$A,),match(Systems!$C$2,Systems!$2:$2,))&amp;"]",)</f>
        <v>Glabach</v>
      </c>
      <c r="C963" s="144">
        <f t="array" ref="C963">round((F963-average(I963,L963,O963,R963,U963))*X963+if($B963=$H963,0,iferror(average(vlookup({$H963,$K963,$N963,$Q963,$T963},$B:$D,column(B$1),0)),index(C:C,match($H963,$B:$B,)))),3)</f>
        <v>108.824</v>
      </c>
      <c r="D963" s="144">
        <f t="array" ref="D963">round((G963-average(J963,M963,P963,S963,V963))*Y963+if($B963=$H963,0,iferror(average(vlookup({$H963,$K963,$N963,$Q963,$T963},$B:$D,column(C$1),0)),index(D:D,match($H963,$B:$B,)))),3)</f>
        <v>443.254</v>
      </c>
      <c r="E963" s="145">
        <v>2764.0</v>
      </c>
      <c r="F963" s="146">
        <v>757.135</v>
      </c>
      <c r="G963" s="146">
        <v>126.323</v>
      </c>
      <c r="H963" s="147" t="s">
        <v>404</v>
      </c>
      <c r="I963" s="146">
        <v>688.449</v>
      </c>
      <c r="J963" s="146">
        <v>406.09</v>
      </c>
      <c r="K963" s="148"/>
      <c r="L963" s="149"/>
      <c r="M963" s="149"/>
      <c r="N963" s="148"/>
      <c r="O963" s="149"/>
      <c r="P963" s="149"/>
      <c r="Q963" s="148"/>
      <c r="R963" s="149"/>
      <c r="S963" s="149"/>
      <c r="T963" s="148"/>
      <c r="U963" s="149"/>
      <c r="V963" s="149"/>
      <c r="W963" s="149"/>
      <c r="X963" s="150">
        <f t="shared" si="1"/>
        <v>1.584367573</v>
      </c>
      <c r="Y963" s="150">
        <f t="shared" si="2"/>
        <v>-1.584367573</v>
      </c>
    </row>
    <row r="964" ht="15.75" customHeight="1">
      <c r="A964" s="119">
        <v>963.0</v>
      </c>
      <c r="B964" s="143" t="str">
        <f t="array" ref="B964">index(Systems!$A:$E,match($A964,Systems!$A:$A,),match(B$1,Systems!$2:$2,))&amp;if(not(isblank(index(Systems!$A:$E,match($A964,Systems!$A:$A,),match(Systems!$C$2,Systems!$2:$2,))))," ["&amp;index(Systems!$A:$E,match($A964,Systems!$A:$A,),match(Systems!$C$2,Systems!$2:$2,))&amp;"]",)</f>
        <v>Gladius</v>
      </c>
      <c r="C964" s="144">
        <f t="array" ref="C964">round((F964-average(I964,L964,O964,R964,U964))*X964+if($B964=$H964,0,iferror(average(vlookup({$H964,$K964,$N964,$Q964,$T964},$B:$D,column(B$1),0)),index(C:C,match($H964,$B:$B,)))),3)</f>
        <v>-95.911</v>
      </c>
      <c r="D964" s="144">
        <f t="array" ref="D964">round((G964-average(J964,M964,P964,S964,V964))*Y964+if($B964=$H964,0,iferror(average(vlookup({$H964,$K964,$N964,$Q964,$T964},$B:$D,column(C$1),0)),index(D:D,match($H964,$B:$B,)))),3)</f>
        <v>71.81</v>
      </c>
      <c r="E964" s="145">
        <v>2764.0</v>
      </c>
      <c r="F964" s="146">
        <v>627.913</v>
      </c>
      <c r="G964" s="146">
        <v>360.766</v>
      </c>
      <c r="H964" s="147" t="s">
        <v>404</v>
      </c>
      <c r="I964" s="146">
        <v>688.449</v>
      </c>
      <c r="J964" s="146">
        <v>406.09</v>
      </c>
      <c r="K964" s="148"/>
      <c r="L964" s="149"/>
      <c r="M964" s="149"/>
      <c r="N964" s="148"/>
      <c r="O964" s="149"/>
      <c r="P964" s="149"/>
      <c r="Q964" s="148"/>
      <c r="R964" s="149"/>
      <c r="S964" s="149"/>
      <c r="T964" s="148"/>
      <c r="U964" s="149"/>
      <c r="V964" s="149"/>
      <c r="W964" s="149"/>
      <c r="X964" s="150">
        <f t="shared" si="1"/>
        <v>1.584367573</v>
      </c>
      <c r="Y964" s="150">
        <f t="shared" si="2"/>
        <v>-1.584367573</v>
      </c>
    </row>
    <row r="965" ht="15.75" customHeight="1">
      <c r="A965" s="119">
        <v>964.0</v>
      </c>
      <c r="B965" s="143" t="str">
        <f t="array" ref="B965">index(Systems!$A:$E,match($A965,Systems!$A:$A,),match(B$1,Systems!$2:$2,))&amp;if(not(isblank(index(Systems!$A:$E,match($A965,Systems!$A:$A,),match(Systems!$C$2,Systems!$2:$2,))))," ["&amp;index(Systems!$A:$E,match($A965,Systems!$A:$A,),match(Systems!$C$2,Systems!$2:$2,))&amp;"]",)</f>
        <v>Glasgow</v>
      </c>
      <c r="C965" s="144">
        <f t="array" ref="C965">round((F965-average(I965,L965,O965,R965,U965))*X965+if($B965=$H965,0,iferror(average(vlookup({$H965,$K965,$N965,$Q965,$T965},$B:$D,column(B$1),0)),index(C:C,match($H965,$B:$B,)))),3)</f>
        <v>28.43</v>
      </c>
      <c r="D965" s="144">
        <f t="array" ref="D965">round((G965-average(J965,M965,P965,S965,V965))*Y965+if($B965=$H965,0,iferror(average(vlookup({$H965,$K965,$N965,$Q965,$T965},$B:$D,column(C$1),0)),index(D:D,match($H965,$B:$B,)))),3)</f>
        <v>-215.623</v>
      </c>
      <c r="E965" s="145">
        <v>2764.0</v>
      </c>
      <c r="F965" s="146">
        <v>706.393</v>
      </c>
      <c r="G965" s="146">
        <v>542.184</v>
      </c>
      <c r="H965" s="147" t="s">
        <v>404</v>
      </c>
      <c r="I965" s="146">
        <v>688.449</v>
      </c>
      <c r="J965" s="146">
        <v>406.09</v>
      </c>
      <c r="K965" s="148"/>
      <c r="L965" s="149"/>
      <c r="M965" s="149"/>
      <c r="N965" s="148"/>
      <c r="O965" s="149"/>
      <c r="P965" s="149"/>
      <c r="Q965" s="148"/>
      <c r="R965" s="149"/>
      <c r="S965" s="149"/>
      <c r="T965" s="148"/>
      <c r="U965" s="149"/>
      <c r="V965" s="149"/>
      <c r="W965" s="149"/>
      <c r="X965" s="150">
        <f t="shared" si="1"/>
        <v>1.584367573</v>
      </c>
      <c r="Y965" s="150">
        <f t="shared" si="2"/>
        <v>-1.584367573</v>
      </c>
    </row>
    <row r="966" ht="15.75" customHeight="1">
      <c r="A966" s="119">
        <v>965.0</v>
      </c>
      <c r="B966" s="143" t="str">
        <f t="array" ref="B966">index(Systems!$A:$E,match($A966,Systems!$A:$A,),match(B$1,Systems!$2:$2,))&amp;if(not(isblank(index(Systems!$A:$E,match($A966,Systems!$A:$A,),match(Systems!$C$2,Systems!$2:$2,))))," ["&amp;index(Systems!$A:$E,match($A966,Systems!$A:$A,),match(Systems!$C$2,Systems!$2:$2,))&amp;"]",)</f>
        <v>Glengarry</v>
      </c>
      <c r="C966" s="144">
        <f t="array" ref="C966">round((F966-average(I966,L966,O966,R966,U966))*X966+if($B966=$H966,0,iferror(average(vlookup({$H966,$K966,$N966,$Q966,$T966},$B:$D,column(B$1),0)),index(C:C,match($H966,$B:$B,)))),3)</f>
        <v>-76.782</v>
      </c>
      <c r="D966" s="144">
        <f t="array" ref="D966">round((G966-average(J966,M966,P966,S966,V966))*Y966+if($B966=$H966,0,iferror(average(vlookup({$H966,$K966,$N966,$Q966,$T966},$B:$D,column(C$1),0)),index(D:D,match($H966,$B:$B,)))),3)</f>
        <v>76.984</v>
      </c>
      <c r="E966" s="145">
        <v>2764.0</v>
      </c>
      <c r="F966" s="146">
        <v>639.987</v>
      </c>
      <c r="G966" s="146">
        <v>357.5</v>
      </c>
      <c r="H966" s="147" t="s">
        <v>404</v>
      </c>
      <c r="I966" s="146">
        <v>688.449</v>
      </c>
      <c r="J966" s="146">
        <v>406.09</v>
      </c>
      <c r="K966" s="148"/>
      <c r="L966" s="149"/>
      <c r="M966" s="149"/>
      <c r="N966" s="148"/>
      <c r="O966" s="149"/>
      <c r="P966" s="149"/>
      <c r="Q966" s="148"/>
      <c r="R966" s="149"/>
      <c r="S966" s="149"/>
      <c r="T966" s="148"/>
      <c r="U966" s="149"/>
      <c r="V966" s="149"/>
      <c r="W966" s="149"/>
      <c r="X966" s="150">
        <f t="shared" si="1"/>
        <v>1.584367573</v>
      </c>
      <c r="Y966" s="150">
        <f t="shared" si="2"/>
        <v>-1.584367573</v>
      </c>
    </row>
    <row r="967" ht="15.75" customHeight="1">
      <c r="A967" s="119">
        <v>966.0</v>
      </c>
      <c r="B967" s="143" t="str">
        <f t="array" ref="B967">index(Systems!$A:$E,match($A967,Systems!$A:$A,),match(B$1,Systems!$2:$2,))&amp;if(not(isblank(index(Systems!$A:$E,match($A967,Systems!$A:$A,),match(Systems!$C$2,Systems!$2:$2,))))," ["&amp;index(Systems!$A:$E,match($A967,Systems!$A:$A,),match(Systems!$C$2,Systems!$2:$2,))&amp;"]",)</f>
        <v>Glenlivet</v>
      </c>
      <c r="C967" s="144">
        <f t="array" ref="C967">round((F967-average(I967,L967,O967,R967,U967))*X967+if($B967=$H967,0,iferror(average(vlookup({$H967,$K967,$N967,$Q967,$T967},$B:$D,column(B$1),0)),index(C:C,match($H967,$B:$B,)))),3)</f>
        <v>14.499</v>
      </c>
      <c r="D967" s="144">
        <f t="array" ref="D967">round((G967-average(J967,M967,P967,S967,V967))*Y967+if($B967=$H967,0,iferror(average(vlookup({$H967,$K967,$N967,$Q967,$T967},$B:$D,column(C$1),0)),index(D:D,match($H967,$B:$B,)))),3)</f>
        <v>174.54</v>
      </c>
      <c r="E967" s="145">
        <v>2764.0</v>
      </c>
      <c r="F967" s="146">
        <v>697.6</v>
      </c>
      <c r="G967" s="146">
        <v>295.926</v>
      </c>
      <c r="H967" s="147" t="s">
        <v>404</v>
      </c>
      <c r="I967" s="146">
        <v>688.449</v>
      </c>
      <c r="J967" s="146">
        <v>406.09</v>
      </c>
      <c r="K967" s="148"/>
      <c r="L967" s="149"/>
      <c r="M967" s="149"/>
      <c r="N967" s="148"/>
      <c r="O967" s="149"/>
      <c r="P967" s="149"/>
      <c r="Q967" s="148"/>
      <c r="R967" s="149"/>
      <c r="S967" s="149"/>
      <c r="T967" s="148"/>
      <c r="U967" s="149"/>
      <c r="V967" s="149"/>
      <c r="W967" s="149"/>
      <c r="X967" s="150">
        <f t="shared" si="1"/>
        <v>1.584367573</v>
      </c>
      <c r="Y967" s="150">
        <f t="shared" si="2"/>
        <v>-1.584367573</v>
      </c>
    </row>
    <row r="968" ht="15.75" customHeight="1">
      <c r="A968" s="119">
        <v>967.0</v>
      </c>
      <c r="B968" s="143" t="str">
        <f t="array" ref="B968">index(Systems!$A:$E,match($A968,Systems!$A:$A,),match(B$1,Systems!$2:$2,))&amp;if(not(isblank(index(Systems!$A:$E,match($A968,Systems!$A:$A,),match(Systems!$C$2,Systems!$2:$2,))))," ["&amp;index(Systems!$A:$E,match($A968,Systems!$A:$A,),match(Systems!$C$2,Systems!$2:$2,))&amp;"]",)</f>
        <v>Glenmora</v>
      </c>
      <c r="C968" s="144">
        <f t="array" ref="C968">round((F968-average(I968,L968,O968,R968,U968))*X968+if($B968=$H968,0,iferror(average(vlookup({$H968,$K968,$N968,$Q968,$T968},$B:$D,column(B$1),0)),index(C:C,match($H968,$B:$B,)))),3)</f>
        <v>285.367</v>
      </c>
      <c r="D968" s="144">
        <f t="array" ref="D968">round((G968-average(J968,M968,P968,S968,V968))*Y968+if($B968=$H968,0,iferror(average(vlookup({$H968,$K968,$N968,$Q968,$T968},$B:$D,column(C$1),0)),index(D:D,match($H968,$B:$B,)))),3)</f>
        <v>52.938</v>
      </c>
      <c r="E968" s="145">
        <v>2764.0</v>
      </c>
      <c r="F968" s="146">
        <v>868.563</v>
      </c>
      <c r="G968" s="146">
        <v>372.677</v>
      </c>
      <c r="H968" s="147" t="s">
        <v>404</v>
      </c>
      <c r="I968" s="146">
        <v>688.449</v>
      </c>
      <c r="J968" s="146">
        <v>406.09</v>
      </c>
      <c r="K968" s="148"/>
      <c r="L968" s="149"/>
      <c r="M968" s="149"/>
      <c r="N968" s="148"/>
      <c r="O968" s="149"/>
      <c r="P968" s="149"/>
      <c r="Q968" s="148"/>
      <c r="R968" s="149"/>
      <c r="S968" s="149"/>
      <c r="T968" s="148"/>
      <c r="U968" s="149"/>
      <c r="V968" s="149"/>
      <c r="W968" s="149"/>
      <c r="X968" s="150">
        <f t="shared" si="1"/>
        <v>1.584367573</v>
      </c>
      <c r="Y968" s="150">
        <f t="shared" si="2"/>
        <v>-1.584367573</v>
      </c>
    </row>
    <row r="969" ht="15.75" customHeight="1">
      <c r="A969" s="119">
        <v>968.0</v>
      </c>
      <c r="B969" s="143" t="str">
        <f t="array" ref="B969">index(Systems!$A:$E,match($A969,Systems!$A:$A,),match(B$1,Systems!$2:$2,))&amp;if(not(isblank(index(Systems!$A:$E,match($A969,Systems!$A:$A,),match(Systems!$C$2,Systems!$2:$2,))))," ["&amp;index(Systems!$A:$E,match($A969,Systems!$A:$A,),match(Systems!$C$2,Systems!$2:$2,))&amp;"]",)</f>
        <v>Glentworth</v>
      </c>
      <c r="C969" s="144">
        <f t="array" ref="C969">round((F969-average(I969,L969,O969,R969,U969))*X969+if($B969=$H969,0,iferror(average(vlookup({$H969,$K969,$N969,$Q969,$T969},$B:$D,column(B$1),0)),index(C:C,match($H969,$B:$B,)))),3)</f>
        <v>125.88</v>
      </c>
      <c r="D969" s="144">
        <f t="array" ref="D969">round((G969-average(J969,M969,P969,S969,V969))*Y969+if($B969=$H969,0,iferror(average(vlookup({$H969,$K969,$N969,$Q969,$T969},$B:$D,column(C$1),0)),index(D:D,match($H969,$B:$B,)))),3)</f>
        <v>-317.712</v>
      </c>
      <c r="E969" s="145">
        <v>2764.0</v>
      </c>
      <c r="F969" s="146">
        <v>767.9</v>
      </c>
      <c r="G969" s="146">
        <v>606.619</v>
      </c>
      <c r="H969" s="147" t="s">
        <v>404</v>
      </c>
      <c r="I969" s="146">
        <v>688.449</v>
      </c>
      <c r="J969" s="146">
        <v>406.09</v>
      </c>
      <c r="K969" s="148"/>
      <c r="L969" s="149"/>
      <c r="M969" s="149"/>
      <c r="N969" s="148"/>
      <c r="O969" s="149"/>
      <c r="P969" s="149"/>
      <c r="Q969" s="148"/>
      <c r="R969" s="149"/>
      <c r="S969" s="149"/>
      <c r="T969" s="148"/>
      <c r="U969" s="149"/>
      <c r="V969" s="149"/>
      <c r="W969" s="149"/>
      <c r="X969" s="150">
        <f t="shared" si="1"/>
        <v>1.584367573</v>
      </c>
      <c r="Y969" s="150">
        <f t="shared" si="2"/>
        <v>-1.584367573</v>
      </c>
    </row>
    <row r="970" ht="15.75" customHeight="1">
      <c r="A970" s="119">
        <v>969.0</v>
      </c>
      <c r="B970" s="143" t="str">
        <f t="array" ref="B970">index(Systems!$A:$E,match($A970,Systems!$A:$A,),match(B$1,Systems!$2:$2,))&amp;if(not(isblank(index(Systems!$A:$E,match($A970,Systems!$A:$A,),match(Systems!$C$2,Systems!$2:$2,))))," ["&amp;index(Systems!$A:$E,match($A970,Systems!$A:$A,),match(Systems!$C$2,Systems!$2:$2,))&amp;"]",)</f>
        <v>Glevakha</v>
      </c>
      <c r="C970" s="144">
        <f t="array" ref="C970">round((F970-average(I970,L970,O970,R970,U970))*X970+if($B970=$H970,0,iferror(average(vlookup({$H970,$K970,$N970,$Q970,$T970},$B:$D,column(B$1),0)),index(C:C,match($H970,$B:$B,)))),3)</f>
        <v>-206.769</v>
      </c>
      <c r="D970" s="144">
        <f t="array" ref="D970">round((G970-average(J970,M970,P970,S970,V970))*Y970+if($B970=$H970,0,iferror(average(vlookup({$H970,$K970,$N970,$Q970,$T970},$B:$D,column(C$1),0)),index(D:D,match($H970,$B:$B,)))),3)</f>
        <v>-303.733</v>
      </c>
      <c r="E970" s="145">
        <v>2764.0</v>
      </c>
      <c r="F970" s="146">
        <v>557.943</v>
      </c>
      <c r="G970" s="146">
        <v>597.796</v>
      </c>
      <c r="H970" s="147" t="s">
        <v>404</v>
      </c>
      <c r="I970" s="146">
        <v>688.449</v>
      </c>
      <c r="J970" s="146">
        <v>406.09</v>
      </c>
      <c r="K970" s="148"/>
      <c r="L970" s="149"/>
      <c r="M970" s="149"/>
      <c r="N970" s="148"/>
      <c r="O970" s="149"/>
      <c r="P970" s="149"/>
      <c r="Q970" s="148"/>
      <c r="R970" s="149"/>
      <c r="S970" s="149"/>
      <c r="T970" s="148"/>
      <c r="U970" s="149"/>
      <c r="V970" s="149"/>
      <c r="W970" s="149"/>
      <c r="X970" s="150">
        <f t="shared" si="1"/>
        <v>1.584367573</v>
      </c>
      <c r="Y970" s="150">
        <f t="shared" si="2"/>
        <v>-1.584367573</v>
      </c>
    </row>
    <row r="971" ht="15.75" customHeight="1">
      <c r="A971" s="119">
        <v>970.0</v>
      </c>
      <c r="B971" s="143" t="str">
        <f t="array" ref="B971">index(Systems!$A:$E,match($A971,Systems!$A:$A,),match(B$1,Systems!$2:$2,))&amp;if(not(isblank(index(Systems!$A:$E,match($A971,Systems!$A:$A,),match(Systems!$C$2,Systems!$2:$2,))))," ["&amp;index(Systems!$A:$E,match($A971,Systems!$A:$A,),match(Systems!$C$2,Systems!$2:$2,))&amp;"]",)</f>
        <v>Glitnir</v>
      </c>
      <c r="C971" s="144">
        <f t="array" ref="C971">round((F971-average(I971,L971,O971,R971,U971))*X971+if($B971=$H971,0,iferror(average(vlookup({$H971,$K971,$N971,$Q971,$T971},$B:$D,column(B$1),0)),index(C:C,match($H971,$B:$B,)))),3)</f>
        <v>603.107</v>
      </c>
      <c r="D971" s="144">
        <f t="array" ref="D971">round((G971-average(J971,M971,P971,S971,V971))*Y971+if($B971=$H971,0,iferror(average(vlookup({$H971,$K971,$N971,$Q971,$T971},$B:$D,column(C$1),0)),index(D:D,match($H971,$B:$B,)))),3)</f>
        <v>234.854</v>
      </c>
      <c r="E971" s="145">
        <v>2764.0</v>
      </c>
      <c r="F971" s="146">
        <v>1069.11</v>
      </c>
      <c r="G971" s="146">
        <v>257.858</v>
      </c>
      <c r="H971" s="147" t="s">
        <v>404</v>
      </c>
      <c r="I971" s="146">
        <v>688.449</v>
      </c>
      <c r="J971" s="146">
        <v>406.09</v>
      </c>
      <c r="K971" s="148"/>
      <c r="L971" s="149"/>
      <c r="M971" s="149"/>
      <c r="N971" s="148"/>
      <c r="O971" s="149"/>
      <c r="P971" s="149"/>
      <c r="Q971" s="148"/>
      <c r="R971" s="149"/>
      <c r="S971" s="149"/>
      <c r="T971" s="148"/>
      <c r="U971" s="149"/>
      <c r="V971" s="149"/>
      <c r="W971" s="149"/>
      <c r="X971" s="150">
        <f t="shared" si="1"/>
        <v>1.584367573</v>
      </c>
      <c r="Y971" s="150">
        <f t="shared" si="2"/>
        <v>-1.584367573</v>
      </c>
    </row>
    <row r="972" ht="15.75" customHeight="1">
      <c r="A972" s="119">
        <v>971.0</v>
      </c>
      <c r="B972" s="143" t="str">
        <f t="array" ref="B972">index(Systems!$A:$E,match($A972,Systems!$A:$A,),match(B$1,Systems!$2:$2,))&amp;if(not(isblank(index(Systems!$A:$E,match($A972,Systems!$A:$A,),match(Systems!$C$2,Systems!$2:$2,))))," ["&amp;index(Systems!$A:$E,match($A972,Systems!$A:$A,),match(Systems!$C$2,Systems!$2:$2,))&amp;"]",)</f>
        <v>Gniezno</v>
      </c>
      <c r="C972" s="144">
        <f t="array" ref="C972">round((F972-average(I972,L972,O972,R972,U972))*X972+if($B972=$H972,0,iferror(average(vlookup({$H972,$K972,$N972,$Q972,$T972},$B:$D,column(B$1),0)),index(C:C,match($H972,$B:$B,)))),3)</f>
        <v>-127.55</v>
      </c>
      <c r="D972" s="144">
        <f t="array" ref="D972">round((G972-average(J972,M972,P972,S972,V972))*Y972+if($B972=$H972,0,iferror(average(vlookup({$H972,$K972,$N972,$Q972,$T972},$B:$D,column(C$1),0)),index(D:D,match($H972,$B:$B,)))),3)</f>
        <v>-22.018</v>
      </c>
      <c r="E972" s="145">
        <v>2764.0</v>
      </c>
      <c r="F972" s="146">
        <v>607.944</v>
      </c>
      <c r="G972" s="146">
        <v>419.987</v>
      </c>
      <c r="H972" s="147" t="s">
        <v>404</v>
      </c>
      <c r="I972" s="146">
        <v>688.449</v>
      </c>
      <c r="J972" s="146">
        <v>406.09</v>
      </c>
      <c r="K972" s="148"/>
      <c r="L972" s="149"/>
      <c r="M972" s="149"/>
      <c r="N972" s="148"/>
      <c r="O972" s="149"/>
      <c r="P972" s="149"/>
      <c r="Q972" s="148"/>
      <c r="R972" s="149"/>
      <c r="S972" s="149"/>
      <c r="T972" s="148"/>
      <c r="U972" s="149"/>
      <c r="V972" s="149"/>
      <c r="W972" s="149"/>
      <c r="X972" s="150">
        <f t="shared" si="1"/>
        <v>1.584367573</v>
      </c>
      <c r="Y972" s="150">
        <f t="shared" si="2"/>
        <v>-1.584367573</v>
      </c>
    </row>
    <row r="973" ht="15.75" customHeight="1">
      <c r="A973" s="119">
        <v>972.0</v>
      </c>
      <c r="B973" s="143" t="str">
        <f t="array" ref="B973">index(Systems!$A:$E,match($A973,Systems!$A:$A,),match(B$1,Systems!$2:$2,))&amp;if(not(isblank(index(Systems!$A:$E,match($A973,Systems!$A:$A,),match(Systems!$C$2,Systems!$2:$2,))))," ["&amp;index(Systems!$A:$E,match($A973,Systems!$A:$A,),match(Systems!$C$2,Systems!$2:$2,))&amp;"]",)</f>
        <v>Goat Path</v>
      </c>
      <c r="C973" s="144">
        <f t="array" ref="C973">round((F973-average(I973,L973,O973,R973,U973))*X973+if($B973=$H973,0,iferror(average(vlookup({$H973,$K973,$N973,$Q973,$T973},$B:$D,column(B$1),0)),index(C:C,match($H973,$B:$B,)))),3)</f>
        <v>-154.338</v>
      </c>
      <c r="D973" s="144">
        <f t="array" ref="D973">round((G973-average(J973,M973,P973,S973,V973))*Y973+if($B973=$H973,0,iferror(average(vlookup({$H973,$K973,$N973,$Q973,$T973},$B:$D,column(C$1),0)),index(D:D,match($H973,$B:$B,)))),3)</f>
        <v>353.569</v>
      </c>
      <c r="E973" s="145">
        <v>2764.0</v>
      </c>
      <c r="F973" s="146">
        <v>591.036</v>
      </c>
      <c r="G973" s="146">
        <v>182.929</v>
      </c>
      <c r="H973" s="147" t="s">
        <v>404</v>
      </c>
      <c r="I973" s="146">
        <v>688.449</v>
      </c>
      <c r="J973" s="146">
        <v>406.09</v>
      </c>
      <c r="K973" s="148"/>
      <c r="L973" s="149"/>
      <c r="M973" s="149"/>
      <c r="N973" s="148"/>
      <c r="O973" s="149"/>
      <c r="P973" s="149"/>
      <c r="Q973" s="148"/>
      <c r="R973" s="149"/>
      <c r="S973" s="149"/>
      <c r="T973" s="148"/>
      <c r="U973" s="149"/>
      <c r="V973" s="149"/>
      <c r="W973" s="149"/>
      <c r="X973" s="150">
        <f t="shared" si="1"/>
        <v>1.584367573</v>
      </c>
      <c r="Y973" s="150">
        <f t="shared" si="2"/>
        <v>-1.584367573</v>
      </c>
    </row>
    <row r="974" ht="15.75" customHeight="1">
      <c r="A974" s="119">
        <v>973.0</v>
      </c>
      <c r="B974" s="143" t="str">
        <f t="array" ref="B974">index(Systems!$A:$E,match($A974,Systems!$A:$A,),match(B$1,Systems!$2:$2,))&amp;if(not(isblank(index(Systems!$A:$E,match($A974,Systems!$A:$A,),match(Systems!$C$2,Systems!$2:$2,))))," ["&amp;index(Systems!$A:$E,match($A974,Systems!$A:$A,),match(Systems!$C$2,Systems!$2:$2,))&amp;"]",)</f>
        <v>Goderich</v>
      </c>
      <c r="C974" s="144">
        <f t="array" ref="C974">round((F974-average(I974,L974,O974,R974,U974))*X974+if($B974=$H974,0,iferror(average(vlookup({$H974,$K974,$N974,$Q974,$T974},$B:$D,column(B$1),0)),index(C:C,match($H974,$B:$B,)))),3)</f>
        <v>144.496</v>
      </c>
      <c r="D974" s="144">
        <f t="array" ref="D974">round((G974-average(J974,M974,P974,S974,V974))*Y974+if($B974=$H974,0,iferror(average(vlookup({$H974,$K974,$N974,$Q974,$T974},$B:$D,column(C$1),0)),index(D:D,match($H974,$B:$B,)))),3)</f>
        <v>-49.416</v>
      </c>
      <c r="E974" s="145">
        <v>2764.0</v>
      </c>
      <c r="F974" s="146">
        <v>779.65</v>
      </c>
      <c r="G974" s="146">
        <v>437.28</v>
      </c>
      <c r="H974" s="147" t="s">
        <v>404</v>
      </c>
      <c r="I974" s="146">
        <v>688.449</v>
      </c>
      <c r="J974" s="146">
        <v>406.09</v>
      </c>
      <c r="K974" s="148"/>
      <c r="L974" s="149"/>
      <c r="M974" s="149"/>
      <c r="N974" s="148"/>
      <c r="O974" s="149"/>
      <c r="P974" s="149"/>
      <c r="Q974" s="148"/>
      <c r="R974" s="149"/>
      <c r="S974" s="149"/>
      <c r="T974" s="148"/>
      <c r="U974" s="149"/>
      <c r="V974" s="149"/>
      <c r="W974" s="149"/>
      <c r="X974" s="150">
        <f t="shared" si="1"/>
        <v>1.584367573</v>
      </c>
      <c r="Y974" s="150">
        <f t="shared" si="2"/>
        <v>-1.584367573</v>
      </c>
    </row>
    <row r="975" ht="15.75" customHeight="1">
      <c r="A975" s="119">
        <v>974.0</v>
      </c>
      <c r="B975" s="143" t="str">
        <f t="array" ref="B975">index(Systems!$A:$E,match($A975,Systems!$A:$A,),match(B$1,Systems!$2:$2,))&amp;if(not(isblank(index(Systems!$A:$E,match($A975,Systems!$A:$A,),match(Systems!$C$2,Systems!$2:$2,))))," ["&amp;index(Systems!$A:$E,match($A975,Systems!$A:$A,),match(Systems!$C$2,Systems!$2:$2,))&amp;"]",)</f>
        <v>Goetville</v>
      </c>
      <c r="C975" s="144">
        <f t="array" ref="C975">round((F975-average(I975,L975,O975,R975,U975))*X975+if($B975=$H975,0,iferror(average(vlookup({$H975,$K975,$N975,$Q975,$T975},$B:$D,column(B$1),0)),index(C:C,match($H975,$B:$B,)))),3)</f>
        <v>-261.373</v>
      </c>
      <c r="D975" s="144">
        <f t="array" ref="D975">round((G975-average(J975,M975,P975,S975,V975))*Y975+if($B975=$H975,0,iferror(average(vlookup({$H975,$K975,$N975,$Q975,$T975},$B:$D,column(C$1),0)),index(D:D,match($H975,$B:$B,)))),3)</f>
        <v>263.876</v>
      </c>
      <c r="E975" s="145">
        <v>2764.0</v>
      </c>
      <c r="F975" s="146">
        <v>523.479</v>
      </c>
      <c r="G975" s="146">
        <v>239.54</v>
      </c>
      <c r="H975" s="147" t="s">
        <v>404</v>
      </c>
      <c r="I975" s="146">
        <v>688.449</v>
      </c>
      <c r="J975" s="146">
        <v>406.09</v>
      </c>
      <c r="K975" s="148"/>
      <c r="L975" s="149"/>
      <c r="M975" s="149"/>
      <c r="N975" s="148"/>
      <c r="O975" s="149"/>
      <c r="P975" s="149"/>
      <c r="Q975" s="148"/>
      <c r="R975" s="149"/>
      <c r="S975" s="149"/>
      <c r="T975" s="148"/>
      <c r="U975" s="149"/>
      <c r="V975" s="149"/>
      <c r="W975" s="149"/>
      <c r="X975" s="150">
        <f t="shared" si="1"/>
        <v>1.584367573</v>
      </c>
      <c r="Y975" s="150">
        <f t="shared" si="2"/>
        <v>-1.584367573</v>
      </c>
    </row>
    <row r="976" ht="15.75" customHeight="1">
      <c r="A976" s="119">
        <v>975.0</v>
      </c>
      <c r="B976" s="143" t="str">
        <f t="array" ref="B976">index(Systems!$A:$E,match($A976,Systems!$A:$A,),match(B$1,Systems!$2:$2,))&amp;if(not(isblank(index(Systems!$A:$E,match($A976,Systems!$A:$A,),match(Systems!$C$2,Systems!$2:$2,))))," ["&amp;index(Systems!$A:$E,match($A976,Systems!$A:$A,),match(Systems!$C$2,Systems!$2:$2,))&amp;"]",)</f>
        <v>Goito</v>
      </c>
      <c r="C976" s="144">
        <f t="array" ref="C976">round((F976-average(I976,L976,O976,R976,U976))*X976+if($B976=$H976,0,iferror(average(vlookup({$H976,$K976,$N976,$Q976,$T976},$B:$D,column(B$1),0)),index(C:C,match($H976,$B:$B,)))),3)</f>
        <v>44.706</v>
      </c>
      <c r="D976" s="144">
        <f t="array" ref="D976">round((G976-average(J976,M976,P976,S976,V976))*Y976+if($B976=$H976,0,iferror(average(vlookup({$H976,$K976,$N976,$Q976,$T976},$B:$D,column(C$1),0)),index(D:D,match($H976,$B:$B,)))),3)</f>
        <v>332.893</v>
      </c>
      <c r="E976" s="145">
        <v>2764.0</v>
      </c>
      <c r="F976" s="146">
        <v>716.666</v>
      </c>
      <c r="G976" s="146">
        <v>195.979</v>
      </c>
      <c r="H976" s="147" t="s">
        <v>404</v>
      </c>
      <c r="I976" s="146">
        <v>688.449</v>
      </c>
      <c r="J976" s="146">
        <v>406.09</v>
      </c>
      <c r="K976" s="148"/>
      <c r="L976" s="149"/>
      <c r="M976" s="149"/>
      <c r="N976" s="148"/>
      <c r="O976" s="149"/>
      <c r="P976" s="149"/>
      <c r="Q976" s="148"/>
      <c r="R976" s="149"/>
      <c r="S976" s="149"/>
      <c r="T976" s="148"/>
      <c r="U976" s="149"/>
      <c r="V976" s="149"/>
      <c r="W976" s="149"/>
      <c r="X976" s="150">
        <f t="shared" si="1"/>
        <v>1.584367573</v>
      </c>
      <c r="Y976" s="150">
        <f t="shared" si="2"/>
        <v>-1.584367573</v>
      </c>
    </row>
    <row r="977" ht="15.75" customHeight="1">
      <c r="A977" s="119">
        <v>976.0</v>
      </c>
      <c r="B977" s="143" t="str">
        <f t="array" ref="B977">index(Systems!$A:$E,match($A977,Systems!$A:$A,),match(B$1,Systems!$2:$2,))&amp;if(not(isblank(index(Systems!$A:$E,match($A977,Systems!$A:$A,),match(Systems!$C$2,Systems!$2:$2,))))," ["&amp;index(Systems!$A:$E,match($A977,Systems!$A:$A,),match(Systems!$C$2,Systems!$2:$2,))&amp;"]",)</f>
        <v>Golandrinas</v>
      </c>
      <c r="C977" s="144">
        <f t="array" ref="C977">round((F977-average(I977,L977,O977,R977,U977))*X977+if($B977=$H977,0,iferror(average(vlookup({$H977,$K977,$N977,$Q977,$T977},$B:$D,column(B$1),0)),index(C:C,match($H977,$B:$B,)))),3)</f>
        <v>-159.482</v>
      </c>
      <c r="D977" s="144">
        <f t="array" ref="D977">round((G977-average(J977,M977,P977,S977,V977))*Y977+if($B977=$H977,0,iferror(average(vlookup({$H977,$K977,$N977,$Q977,$T977},$B:$D,column(C$1),0)),index(D:D,match($H977,$B:$B,)))),3)</f>
        <v>400.359</v>
      </c>
      <c r="E977" s="145">
        <v>2764.0</v>
      </c>
      <c r="F977" s="146">
        <v>587.789</v>
      </c>
      <c r="G977" s="146">
        <v>153.397</v>
      </c>
      <c r="H977" s="147" t="s">
        <v>404</v>
      </c>
      <c r="I977" s="146">
        <v>688.449</v>
      </c>
      <c r="J977" s="146">
        <v>406.09</v>
      </c>
      <c r="K977" s="148"/>
      <c r="L977" s="149"/>
      <c r="M977" s="149"/>
      <c r="N977" s="148"/>
      <c r="O977" s="149"/>
      <c r="P977" s="149"/>
      <c r="Q977" s="148"/>
      <c r="R977" s="149"/>
      <c r="S977" s="149"/>
      <c r="T977" s="148"/>
      <c r="U977" s="149"/>
      <c r="V977" s="149"/>
      <c r="W977" s="149"/>
      <c r="X977" s="150">
        <f t="shared" si="1"/>
        <v>1.584367573</v>
      </c>
      <c r="Y977" s="150">
        <f t="shared" si="2"/>
        <v>-1.584367573</v>
      </c>
    </row>
    <row r="978" ht="15.75" customHeight="1">
      <c r="A978" s="119">
        <v>977.0</v>
      </c>
      <c r="B978" s="143" t="str">
        <f t="array" ref="B978">index(Systems!$A:$E,match($A978,Systems!$A:$A,),match(B$1,Systems!$2:$2,))&amp;if(not(isblank(index(Systems!$A:$E,match($A978,Systems!$A:$A,),match(Systems!$C$2,Systems!$2:$2,))))," ["&amp;index(Systems!$A:$E,match($A978,Systems!$A:$A,),match(Systems!$C$2,Systems!$2:$2,))&amp;"]",)</f>
        <v>Goldlure</v>
      </c>
      <c r="C978" s="144">
        <f t="array" ref="C978">round((F978-average(I978,L978,O978,R978,U978))*X978+if($B978=$H978,0,iferror(average(vlookup({$H978,$K978,$N978,$Q978,$T978},$B:$D,column(B$1),0)),index(C:C,match($H978,$B:$B,)))),3)</f>
        <v>269.002</v>
      </c>
      <c r="D978" s="144">
        <f t="array" ref="D978">round((G978-average(J978,M978,P978,S978,V978))*Y978+if($B978=$H978,0,iferror(average(vlookup({$H978,$K978,$N978,$Q978,$T978},$B:$D,column(C$1),0)),index(D:D,match($H978,$B:$B,)))),3)</f>
        <v>108.124</v>
      </c>
      <c r="E978" s="145">
        <v>2764.0</v>
      </c>
      <c r="F978" s="146">
        <v>858.234</v>
      </c>
      <c r="G978" s="146">
        <v>337.846</v>
      </c>
      <c r="H978" s="147" t="s">
        <v>404</v>
      </c>
      <c r="I978" s="146">
        <v>688.449</v>
      </c>
      <c r="J978" s="146">
        <v>406.09</v>
      </c>
      <c r="K978" s="148"/>
      <c r="L978" s="149"/>
      <c r="M978" s="149"/>
      <c r="N978" s="148"/>
      <c r="O978" s="149"/>
      <c r="P978" s="149"/>
      <c r="Q978" s="148"/>
      <c r="R978" s="149"/>
      <c r="S978" s="149"/>
      <c r="T978" s="148"/>
      <c r="U978" s="149"/>
      <c r="V978" s="149"/>
      <c r="W978" s="149"/>
      <c r="X978" s="150">
        <f t="shared" si="1"/>
        <v>1.584367573</v>
      </c>
      <c r="Y978" s="150">
        <f t="shared" si="2"/>
        <v>-1.584367573</v>
      </c>
    </row>
    <row r="979" ht="15.75" customHeight="1">
      <c r="A979" s="119">
        <v>978.0</v>
      </c>
      <c r="B979" s="143" t="str">
        <f t="array" ref="B979">index(Systems!$A:$E,match($A979,Systems!$A:$A,),match(B$1,Systems!$2:$2,))&amp;if(not(isblank(index(Systems!$A:$E,match($A979,Systems!$A:$A,),match(Systems!$C$2,Systems!$2:$2,))))," ["&amp;index(Systems!$A:$E,match($A979,Systems!$A:$A,),match(Systems!$C$2,Systems!$2:$2,))&amp;"]",)</f>
        <v>Gomeisa</v>
      </c>
      <c r="C979" s="144">
        <f t="array" ref="C979">round((F979-average(I979,L979,O979,R979,U979))*X979+if($B979=$H979,0,iferror(average(vlookup({$H979,$K979,$N979,$Q979,$T979},$B:$D,column(B$1),0)),index(C:C,match($H979,$B:$B,)))),3)</f>
        <v>-49.383</v>
      </c>
      <c r="D979" s="144">
        <f t="array" ref="D979">round((G979-average(J979,M979,P979,S979,V979))*Y979+if($B979=$H979,0,iferror(average(vlookup({$H979,$K979,$N979,$Q979,$T979},$B:$D,column(C$1),0)),index(D:D,match($H979,$B:$B,)))),3)</f>
        <v>-127.009</v>
      </c>
      <c r="E979" s="145">
        <v>2764.0</v>
      </c>
      <c r="F979" s="146">
        <v>657.28</v>
      </c>
      <c r="G979" s="146">
        <v>486.254</v>
      </c>
      <c r="H979" s="147" t="s">
        <v>404</v>
      </c>
      <c r="I979" s="146">
        <v>688.449</v>
      </c>
      <c r="J979" s="146">
        <v>406.09</v>
      </c>
      <c r="K979" s="148"/>
      <c r="L979" s="149"/>
      <c r="M979" s="149"/>
      <c r="N979" s="148"/>
      <c r="O979" s="149"/>
      <c r="P979" s="149"/>
      <c r="Q979" s="148"/>
      <c r="R979" s="149"/>
      <c r="S979" s="149"/>
      <c r="T979" s="148"/>
      <c r="U979" s="149"/>
      <c r="V979" s="149"/>
      <c r="W979" s="149"/>
      <c r="X979" s="150">
        <f t="shared" si="1"/>
        <v>1.584367573</v>
      </c>
      <c r="Y979" s="150">
        <f t="shared" si="2"/>
        <v>-1.584367573</v>
      </c>
    </row>
    <row r="980" ht="15.75" customHeight="1">
      <c r="A980" s="119">
        <v>979.0</v>
      </c>
      <c r="B980" s="143" t="str">
        <f t="array" ref="B980">index(Systems!$A:$E,match($A980,Systems!$A:$A,),match(B$1,Systems!$2:$2,))&amp;if(not(isblank(index(Systems!$A:$E,match($A980,Systems!$A:$A,),match(Systems!$C$2,Systems!$2:$2,))))," ["&amp;index(Systems!$A:$E,match($A980,Systems!$A:$A,),match(Systems!$C$2,Systems!$2:$2,))&amp;"]",)</f>
        <v>Goodna</v>
      </c>
      <c r="C980" s="144">
        <f t="array" ref="C980">round((F980-average(I980,L980,O980,R980,U980))*X980+if($B980=$H980,0,iferror(average(vlookup({$H980,$K980,$N980,$Q980,$T980},$B:$D,column(B$1),0)),index(C:C,match($H980,$B:$B,)))),3)</f>
        <v>-28.45</v>
      </c>
      <c r="D980" s="144">
        <f t="array" ref="D980">round((G980-average(J980,M980,P980,S980,V980))*Y980+if($B980=$H980,0,iferror(average(vlookup({$H980,$K980,$N980,$Q980,$T980},$B:$D,column(C$1),0)),index(D:D,match($H980,$B:$B,)))),3)</f>
        <v>-240.2</v>
      </c>
      <c r="E980" s="145">
        <v>2764.0</v>
      </c>
      <c r="F980" s="146">
        <v>670.492</v>
      </c>
      <c r="G980" s="146">
        <v>557.696</v>
      </c>
      <c r="H980" s="147" t="s">
        <v>404</v>
      </c>
      <c r="I980" s="146">
        <v>688.449</v>
      </c>
      <c r="J980" s="146">
        <v>406.09</v>
      </c>
      <c r="K980" s="148"/>
      <c r="L980" s="149"/>
      <c r="M980" s="149"/>
      <c r="N980" s="148"/>
      <c r="O980" s="149"/>
      <c r="P980" s="149"/>
      <c r="Q980" s="148"/>
      <c r="R980" s="149"/>
      <c r="S980" s="149"/>
      <c r="T980" s="148"/>
      <c r="U980" s="149"/>
      <c r="V980" s="149"/>
      <c r="W980" s="149"/>
      <c r="X980" s="150">
        <f t="shared" si="1"/>
        <v>1.584367573</v>
      </c>
      <c r="Y980" s="150">
        <f t="shared" si="2"/>
        <v>-1.584367573</v>
      </c>
    </row>
    <row r="981" ht="15.75" customHeight="1">
      <c r="A981" s="119">
        <v>980.0</v>
      </c>
      <c r="B981" s="143" t="str">
        <f t="array" ref="B981">index(Systems!$A:$E,match($A981,Systems!$A:$A,),match(B$1,Systems!$2:$2,))&amp;if(not(isblank(index(Systems!$A:$E,match($A981,Systems!$A:$A,),match(Systems!$C$2,Systems!$2:$2,))))," ["&amp;index(Systems!$A:$E,match($A981,Systems!$A:$A,),match(Systems!$C$2,Systems!$2:$2,))&amp;"]",)</f>
        <v>Gorfynt</v>
      </c>
      <c r="C981" s="144">
        <f t="array" ref="C981">round((F981-average(I981,L981,O981,R981,U981))*X981+if($B981=$H981,0,iferror(average(vlookup({$H981,$K981,$N981,$Q981,$T981},$B:$D,column(B$1),0)),index(C:C,match($H981,$B:$B,)))),3)</f>
        <v>-233.62</v>
      </c>
      <c r="D981" s="144">
        <f t="array" ref="D981">round((G981-average(J981,M981,P981,S981,V981))*Y981+if($B981=$H981,0,iferror(average(vlookup({$H981,$K981,$N981,$Q981,$T981},$B:$D,column(C$1),0)),index(D:D,match($H981,$B:$B,)))),3)</f>
        <v>488.928</v>
      </c>
      <c r="E981" s="145">
        <v>2764.0</v>
      </c>
      <c r="F981" s="146">
        <v>540.996</v>
      </c>
      <c r="G981" s="146">
        <v>97.495</v>
      </c>
      <c r="H981" s="147" t="s">
        <v>404</v>
      </c>
      <c r="I981" s="146">
        <v>688.449</v>
      </c>
      <c r="J981" s="146">
        <v>406.09</v>
      </c>
      <c r="K981" s="148"/>
      <c r="L981" s="149"/>
      <c r="M981" s="149"/>
      <c r="N981" s="148"/>
      <c r="O981" s="149"/>
      <c r="P981" s="149"/>
      <c r="Q981" s="148"/>
      <c r="R981" s="149"/>
      <c r="S981" s="149"/>
      <c r="T981" s="148"/>
      <c r="U981" s="149"/>
      <c r="V981" s="149"/>
      <c r="W981" s="149"/>
      <c r="X981" s="150">
        <f t="shared" si="1"/>
        <v>1.584367573</v>
      </c>
      <c r="Y981" s="150">
        <f t="shared" si="2"/>
        <v>-1.584367573</v>
      </c>
    </row>
    <row r="982" ht="15.75" customHeight="1">
      <c r="A982" s="119">
        <v>981.0</v>
      </c>
      <c r="B982" s="143" t="str">
        <f t="array" ref="B982">index(Systems!$A:$E,match($A982,Systems!$A:$A,),match(B$1,Systems!$2:$2,))&amp;if(not(isblank(index(Systems!$A:$E,match($A982,Systems!$A:$A,),match(Systems!$C$2,Systems!$2:$2,))))," ["&amp;index(Systems!$A:$E,match($A982,Systems!$A:$A,),match(Systems!$C$2,Systems!$2:$2,))&amp;"]",)</f>
        <v>Gorgon</v>
      </c>
      <c r="C982" s="144">
        <f t="array" ref="C982">round((F982-average(I982,L982,O982,R982,U982))*X982+if($B982=$H982,0,iferror(average(vlookup({$H982,$K982,$N982,$Q982,$T982},$B:$D,column(B$1),0)),index(C:C,match($H982,$B:$B,)))),3)</f>
        <v>-547.28</v>
      </c>
      <c r="D982" s="144">
        <f t="array" ref="D982">round((G982-average(J982,M982,P982,S982,V982))*Y982+if($B982=$H982,0,iferror(average(vlookup({$H982,$K982,$N982,$Q982,$T982},$B:$D,column(C$1),0)),index(D:D,match($H982,$B:$B,)))),3)</f>
        <v>267.571</v>
      </c>
      <c r="E982" s="145">
        <v>2764.0</v>
      </c>
      <c r="F982" s="146">
        <v>343.024</v>
      </c>
      <c r="G982" s="146">
        <v>237.208</v>
      </c>
      <c r="H982" s="147" t="s">
        <v>404</v>
      </c>
      <c r="I982" s="146">
        <v>688.449</v>
      </c>
      <c r="J982" s="146">
        <v>406.09</v>
      </c>
      <c r="K982" s="148"/>
      <c r="L982" s="149"/>
      <c r="M982" s="149"/>
      <c r="N982" s="148"/>
      <c r="O982" s="149"/>
      <c r="P982" s="149"/>
      <c r="Q982" s="148"/>
      <c r="R982" s="149"/>
      <c r="S982" s="149"/>
      <c r="T982" s="148"/>
      <c r="U982" s="149"/>
      <c r="V982" s="149"/>
      <c r="W982" s="149"/>
      <c r="X982" s="150">
        <f t="shared" si="1"/>
        <v>1.584367573</v>
      </c>
      <c r="Y982" s="150">
        <f t="shared" si="2"/>
        <v>-1.584367573</v>
      </c>
    </row>
    <row r="983" ht="15.75" customHeight="1">
      <c r="A983" s="119">
        <v>982.0</v>
      </c>
      <c r="B983" s="143" t="str">
        <f t="array" ref="B983">index(Systems!$A:$E,match($A983,Systems!$A:$A,),match(B$1,Systems!$2:$2,))&amp;if(not(isblank(index(Systems!$A:$E,match($A983,Systems!$A:$A,),match(Systems!$C$2,Systems!$2:$2,))))," ["&amp;index(Systems!$A:$E,match($A983,Systems!$A:$A,),match(Systems!$C$2,Systems!$2:$2,))&amp;"]",)</f>
        <v>Gorki</v>
      </c>
      <c r="C983" s="144">
        <f t="array" ref="C983">round((F983-average(I983,L983,O983,R983,U983))*X983+if($B983=$H983,0,iferror(average(vlookup({$H983,$K983,$N983,$Q983,$T983},$B:$D,column(B$1),0)),index(C:C,match($H983,$B:$B,)))),3)</f>
        <v>-15.376</v>
      </c>
      <c r="D983" s="144">
        <f t="array" ref="D983">round((G983-average(J983,M983,P983,S983,V983))*Y983+if($B983=$H983,0,iferror(average(vlookup({$H983,$K983,$N983,$Q983,$T983},$B:$D,column(C$1),0)),index(D:D,match($H983,$B:$B,)))),3)</f>
        <v>-163.488</v>
      </c>
      <c r="E983" s="145">
        <v>2764.0</v>
      </c>
      <c r="F983" s="146">
        <v>678.744</v>
      </c>
      <c r="G983" s="146">
        <v>509.278</v>
      </c>
      <c r="H983" s="147" t="s">
        <v>404</v>
      </c>
      <c r="I983" s="146">
        <v>688.449</v>
      </c>
      <c r="J983" s="146">
        <v>406.09</v>
      </c>
      <c r="K983" s="148"/>
      <c r="L983" s="149"/>
      <c r="M983" s="149"/>
      <c r="N983" s="148"/>
      <c r="O983" s="149"/>
      <c r="P983" s="149"/>
      <c r="Q983" s="148"/>
      <c r="R983" s="149"/>
      <c r="S983" s="149"/>
      <c r="T983" s="148"/>
      <c r="U983" s="149"/>
      <c r="V983" s="149"/>
      <c r="W983" s="149"/>
      <c r="X983" s="150">
        <f t="shared" si="1"/>
        <v>1.584367573</v>
      </c>
      <c r="Y983" s="150">
        <f t="shared" si="2"/>
        <v>-1.584367573</v>
      </c>
    </row>
    <row r="984" ht="15.75" customHeight="1">
      <c r="A984" s="119">
        <v>983.0</v>
      </c>
      <c r="B984" s="143" t="str">
        <f t="array" ref="B984">index(Systems!$A:$E,match($A984,Systems!$A:$A,),match(B$1,Systems!$2:$2,))&amp;if(not(isblank(index(Systems!$A:$E,match($A984,Systems!$A:$A,),match(Systems!$C$2,Systems!$2:$2,))))," ["&amp;index(Systems!$A:$E,match($A984,Systems!$A:$A,),match(Systems!$C$2,Systems!$2:$2,))&amp;"]",)</f>
        <v>Goshen</v>
      </c>
      <c r="C984" s="144">
        <f t="array" ref="C984">round((F984-average(I984,L984,O984,R984,U984))*X984+if($B984=$H984,0,iferror(average(vlookup({$H984,$K984,$N984,$Q984,$T984},$B:$D,column(B$1),0)),index(C:C,match($H984,$B:$B,)))),3)</f>
        <v>134.673</v>
      </c>
      <c r="D984" s="144">
        <f t="array" ref="D984">round((G984-average(J984,M984,P984,S984,V984))*Y984+if($B984=$H984,0,iferror(average(vlookup({$H984,$K984,$N984,$Q984,$T984},$B:$D,column(C$1),0)),index(D:D,match($H984,$B:$B,)))),3)</f>
        <v>-94.653</v>
      </c>
      <c r="E984" s="145">
        <v>2764.0</v>
      </c>
      <c r="F984" s="146">
        <v>773.45</v>
      </c>
      <c r="G984" s="146">
        <v>465.832</v>
      </c>
      <c r="H984" s="147" t="s">
        <v>404</v>
      </c>
      <c r="I984" s="146">
        <v>688.449</v>
      </c>
      <c r="J984" s="146">
        <v>406.09</v>
      </c>
      <c r="K984" s="148"/>
      <c r="L984" s="149"/>
      <c r="M984" s="149"/>
      <c r="N984" s="148"/>
      <c r="O984" s="149"/>
      <c r="P984" s="149"/>
      <c r="Q984" s="148"/>
      <c r="R984" s="149"/>
      <c r="S984" s="149"/>
      <c r="T984" s="148"/>
      <c r="U984" s="149"/>
      <c r="V984" s="149"/>
      <c r="W984" s="149"/>
      <c r="X984" s="150">
        <f t="shared" si="1"/>
        <v>1.584367573</v>
      </c>
      <c r="Y984" s="150">
        <f t="shared" si="2"/>
        <v>-1.584367573</v>
      </c>
    </row>
    <row r="985" ht="15.75" customHeight="1">
      <c r="A985" s="119">
        <v>984.0</v>
      </c>
      <c r="B985" s="143" t="str">
        <f t="array" ref="B985">index(Systems!$A:$E,match($A985,Systems!$A:$A,),match(B$1,Systems!$2:$2,))&amp;if(not(isblank(index(Systems!$A:$E,match($A985,Systems!$A:$A,),match(Systems!$C$2,Systems!$2:$2,))))," ["&amp;index(Systems!$A:$E,match($A985,Systems!$A:$A,),match(Systems!$C$2,Systems!$2:$2,))&amp;"]",)</f>
        <v>Goth Khakar</v>
      </c>
      <c r="C985" s="144">
        <f t="array" ref="C985">round((F985-average(I985,L985,O985,R985,U985))*X985+if($B985=$H985,0,iferror(average(vlookup({$H985,$K985,$N985,$Q985,$T985},$B:$D,column(B$1),0)),index(C:C,match($H985,$B:$B,)))),3)</f>
        <v>-332.448</v>
      </c>
      <c r="D985" s="144">
        <f t="array" ref="D985">round((G985-average(J985,M985,P985,S985,V985))*Y985+if($B985=$H985,0,iferror(average(vlookup({$H985,$K985,$N985,$Q985,$T985},$B:$D,column(C$1),0)),index(D:D,match($H985,$B:$B,)))),3)</f>
        <v>-244.56</v>
      </c>
      <c r="E985" s="145">
        <v>2764.0</v>
      </c>
      <c r="F985" s="146">
        <v>478.619</v>
      </c>
      <c r="G985" s="146">
        <v>560.448</v>
      </c>
      <c r="H985" s="147" t="s">
        <v>404</v>
      </c>
      <c r="I985" s="146">
        <v>688.449</v>
      </c>
      <c r="J985" s="146">
        <v>406.09</v>
      </c>
      <c r="K985" s="148"/>
      <c r="L985" s="149"/>
      <c r="M985" s="149"/>
      <c r="N985" s="148"/>
      <c r="O985" s="149"/>
      <c r="P985" s="149"/>
      <c r="Q985" s="148"/>
      <c r="R985" s="149"/>
      <c r="S985" s="149"/>
      <c r="T985" s="148"/>
      <c r="U985" s="149"/>
      <c r="V985" s="149"/>
      <c r="W985" s="149"/>
      <c r="X985" s="150">
        <f t="shared" si="1"/>
        <v>1.584367573</v>
      </c>
      <c r="Y985" s="150">
        <f t="shared" si="2"/>
        <v>-1.584367573</v>
      </c>
    </row>
    <row r="986" ht="15.75" customHeight="1">
      <c r="A986" s="119">
        <v>985.0</v>
      </c>
      <c r="B986" s="143" t="str">
        <f t="array" ref="B986">index(Systems!$A:$E,match($A986,Systems!$A:$A,),match(B$1,Systems!$2:$2,))&amp;if(not(isblank(index(Systems!$A:$E,match($A986,Systems!$A:$A,),match(Systems!$C$2,Systems!$2:$2,))))," ["&amp;index(Systems!$A:$E,match($A986,Systems!$A:$A,),match(Systems!$C$2,Systems!$2:$2,))&amp;"]",)</f>
        <v>Götterdämmerung</v>
      </c>
      <c r="C986" s="144">
        <f t="array" ref="C986">round((F986-average(I986,L986,O986,R986,U986))*X986+if($B986=$H986,0,iferror(average(vlookup({$H986,$K986,$N986,$Q986,$T986},$B:$D,column(B$1),0)),index(C:C,match($H986,$B:$B,)))),3)</f>
        <v>-179.596</v>
      </c>
      <c r="D986" s="144">
        <f t="array" ref="D986">round((G986-average(J986,M986,P986,S986,V986))*Y986+if($B986=$H986,0,iferror(average(vlookup({$H986,$K986,$N986,$Q986,$T986},$B:$D,column(C$1),0)),index(D:D,match($H986,$B:$B,)))),3)</f>
        <v>465.608</v>
      </c>
      <c r="E986" s="145">
        <v>2764.0</v>
      </c>
      <c r="F986" s="146">
        <v>575.094</v>
      </c>
      <c r="G986" s="146">
        <v>112.214</v>
      </c>
      <c r="H986" s="147" t="s">
        <v>404</v>
      </c>
      <c r="I986" s="146">
        <v>688.449</v>
      </c>
      <c r="J986" s="146">
        <v>406.09</v>
      </c>
      <c r="K986" s="148"/>
      <c r="L986" s="149"/>
      <c r="M986" s="149"/>
      <c r="N986" s="148"/>
      <c r="O986" s="149"/>
      <c r="P986" s="149"/>
      <c r="Q986" s="148"/>
      <c r="R986" s="149"/>
      <c r="S986" s="149"/>
      <c r="T986" s="148"/>
      <c r="U986" s="149"/>
      <c r="V986" s="149"/>
      <c r="W986" s="149"/>
      <c r="X986" s="150">
        <f t="shared" si="1"/>
        <v>1.584367573</v>
      </c>
      <c r="Y986" s="150">
        <f t="shared" si="2"/>
        <v>-1.584367573</v>
      </c>
    </row>
    <row r="987" ht="15.75" customHeight="1">
      <c r="A987" s="119">
        <v>986.0</v>
      </c>
      <c r="B987" s="143" t="str">
        <f t="array" ref="B987">index(Systems!$A:$E,match($A987,Systems!$A:$A,),match(B$1,Systems!$2:$2,))&amp;if(not(isblank(index(Systems!$A:$E,match($A987,Systems!$A:$A,),match(Systems!$C$2,Systems!$2:$2,))))," ["&amp;index(Systems!$A:$E,match($A987,Systems!$A:$A,),match(Systems!$C$2,Systems!$2:$2,))&amp;"]",)</f>
        <v>Goubellat</v>
      </c>
      <c r="C987" s="144">
        <f t="array" ref="C987">round((F987-average(I987,L987,O987,R987,U987))*X987+if($B987=$H987,0,iferror(average(vlookup({$H987,$K987,$N987,$Q987,$T987},$B:$D,column(B$1),0)),index(C:C,match($H987,$B:$B,)))),3)</f>
        <v>351.289</v>
      </c>
      <c r="D987" s="144">
        <f t="array" ref="D987">round((G987-average(J987,M987,P987,S987,V987))*Y987+if($B987=$H987,0,iferror(average(vlookup({$H987,$K987,$N987,$Q987,$T987},$B:$D,column(C$1),0)),index(D:D,match($H987,$B:$B,)))),3)</f>
        <v>165.129</v>
      </c>
      <c r="E987" s="145">
        <v>2764.0</v>
      </c>
      <c r="F987" s="146">
        <v>910.171</v>
      </c>
      <c r="G987" s="146">
        <v>301.866</v>
      </c>
      <c r="H987" s="147" t="s">
        <v>404</v>
      </c>
      <c r="I987" s="146">
        <v>688.449</v>
      </c>
      <c r="J987" s="146">
        <v>406.09</v>
      </c>
      <c r="K987" s="148"/>
      <c r="L987" s="149"/>
      <c r="M987" s="149"/>
      <c r="N987" s="148"/>
      <c r="O987" s="149"/>
      <c r="P987" s="149"/>
      <c r="Q987" s="148"/>
      <c r="R987" s="149"/>
      <c r="S987" s="149"/>
      <c r="T987" s="148"/>
      <c r="U987" s="149"/>
      <c r="V987" s="149"/>
      <c r="W987" s="149"/>
      <c r="X987" s="150">
        <f t="shared" si="1"/>
        <v>1.584367573</v>
      </c>
      <c r="Y987" s="150">
        <f t="shared" si="2"/>
        <v>-1.584367573</v>
      </c>
    </row>
    <row r="988" ht="15.75" customHeight="1">
      <c r="A988" s="119">
        <v>987.0</v>
      </c>
      <c r="B988" s="143" t="str">
        <f t="array" ref="B988">index(Systems!$A:$E,match($A988,Systems!$A:$A,),match(B$1,Systems!$2:$2,))&amp;if(not(isblank(index(Systems!$A:$E,match($A988,Systems!$A:$A,),match(Systems!$C$2,Systems!$2:$2,))))," ["&amp;index(Systems!$A:$E,match($A988,Systems!$A:$A,),match(Systems!$C$2,Systems!$2:$2,))&amp;"]",)</f>
        <v>Gouderak</v>
      </c>
      <c r="C988" s="144">
        <f t="array" ref="C988">round((F988-average(I988,L988,O988,R988,U988))*X988+if($B988=$H988,0,iferror(average(vlookup({$H988,$K988,$N988,$Q988,$T988},$B:$D,column(B$1),0)),index(C:C,match($H988,$B:$B,)))),3)</f>
        <v>-116.865</v>
      </c>
      <c r="D988" s="144">
        <f t="array" ref="D988">round((G988-average(J988,M988,P988,S988,V988))*Y988+if($B988=$H988,0,iferror(average(vlookup({$H988,$K988,$N988,$Q988,$T988},$B:$D,column(C$1),0)),index(D:D,match($H988,$B:$B,)))),3)</f>
        <v>-354.683</v>
      </c>
      <c r="E988" s="145">
        <v>2764.0</v>
      </c>
      <c r="F988" s="146">
        <v>614.688</v>
      </c>
      <c r="G988" s="146">
        <v>629.954</v>
      </c>
      <c r="H988" s="147" t="s">
        <v>404</v>
      </c>
      <c r="I988" s="146">
        <v>688.449</v>
      </c>
      <c r="J988" s="146">
        <v>406.09</v>
      </c>
      <c r="K988" s="148"/>
      <c r="L988" s="149"/>
      <c r="M988" s="149"/>
      <c r="N988" s="148"/>
      <c r="O988" s="149"/>
      <c r="P988" s="149"/>
      <c r="Q988" s="148"/>
      <c r="R988" s="149"/>
      <c r="S988" s="149"/>
      <c r="T988" s="148"/>
      <c r="U988" s="149"/>
      <c r="V988" s="149"/>
      <c r="W988" s="149"/>
      <c r="X988" s="150">
        <f t="shared" si="1"/>
        <v>1.584367573</v>
      </c>
      <c r="Y988" s="150">
        <f t="shared" si="2"/>
        <v>-1.584367573</v>
      </c>
    </row>
    <row r="989" ht="15.75" customHeight="1">
      <c r="A989" s="119">
        <v>988.0</v>
      </c>
      <c r="B989" s="143" t="str">
        <f t="array" ref="B989">index(Systems!$A:$E,match($A989,Systems!$A:$A,),match(B$1,Systems!$2:$2,))&amp;if(not(isblank(index(Systems!$A:$E,match($A989,Systems!$A:$A,),match(Systems!$C$2,Systems!$2:$2,))))," ["&amp;index(Systems!$A:$E,match($A989,Systems!$A:$A,),match(Systems!$C$2,Systems!$2:$2,))&amp;"]",)</f>
        <v>Graceland</v>
      </c>
      <c r="C989" s="144">
        <f t="array" ref="C989">round((F989-average(I989,L989,O989,R989,U989))*X989+if($B989=$H989,0,iferror(average(vlookup({$H989,$K989,$N989,$Q989,$T989},$B:$D,column(B$1),0)),index(C:C,match($H989,$B:$B,)))),3)</f>
        <v>-100.609</v>
      </c>
      <c r="D989" s="144">
        <f t="array" ref="D989">round((G989-average(J989,M989,P989,S989,V989))*Y989+if($B989=$H989,0,iferror(average(vlookup({$H989,$K989,$N989,$Q989,$T989},$B:$D,column(C$1),0)),index(D:D,match($H989,$B:$B,)))),3)</f>
        <v>246.035</v>
      </c>
      <c r="E989" s="145">
        <v>2764.0</v>
      </c>
      <c r="F989" s="146">
        <v>624.948</v>
      </c>
      <c r="G989" s="146">
        <v>250.801</v>
      </c>
      <c r="H989" s="147" t="s">
        <v>404</v>
      </c>
      <c r="I989" s="146">
        <v>688.449</v>
      </c>
      <c r="J989" s="146">
        <v>406.09</v>
      </c>
      <c r="K989" s="148"/>
      <c r="L989" s="149"/>
      <c r="M989" s="149"/>
      <c r="N989" s="148"/>
      <c r="O989" s="149"/>
      <c r="P989" s="149"/>
      <c r="Q989" s="148"/>
      <c r="R989" s="149"/>
      <c r="S989" s="149"/>
      <c r="T989" s="148"/>
      <c r="U989" s="149"/>
      <c r="V989" s="149"/>
      <c r="W989" s="149"/>
      <c r="X989" s="150">
        <f t="shared" si="1"/>
        <v>1.584367573</v>
      </c>
      <c r="Y989" s="150">
        <f t="shared" si="2"/>
        <v>-1.584367573</v>
      </c>
    </row>
    <row r="990" ht="15.75" customHeight="1">
      <c r="A990" s="119">
        <v>989.0</v>
      </c>
      <c r="B990" s="143" t="str">
        <f t="array" ref="B990">index(Systems!$A:$E,match($A990,Systems!$A:$A,),match(B$1,Systems!$2:$2,))&amp;if(not(isblank(index(Systems!$A:$E,match($A990,Systems!$A:$A,),match(Systems!$C$2,Systems!$2:$2,))))," ["&amp;index(Systems!$A:$E,match($A990,Systems!$A:$A,),match(Systems!$C$2,Systems!$2:$2,))&amp;"]",)</f>
        <v>Graham [Graham IV]</v>
      </c>
      <c r="C990" s="144">
        <f t="array" ref="C990">round((F990-average(I990,L990,O990,R990,U990))*X990+if($B990=$H990,0,iferror(average(vlookup({$H990,$K990,$N990,$Q990,$T990},$B:$D,column(B$1),0)),index(C:C,match($H990,$B:$B,)))),3)</f>
        <v>-23.526</v>
      </c>
      <c r="D990" s="144">
        <f t="array" ref="D990">round((G990-average(J990,M990,P990,S990,V990))*Y990+if($B990=$H990,0,iferror(average(vlookup({$H990,$K990,$N990,$Q990,$T990},$B:$D,column(C$1),0)),index(D:D,match($H990,$B:$B,)))),3)</f>
        <v>-10.386</v>
      </c>
      <c r="E990" s="145">
        <v>2764.0</v>
      </c>
      <c r="F990" s="146">
        <v>673.6</v>
      </c>
      <c r="G990" s="146">
        <v>412.645</v>
      </c>
      <c r="H990" s="147" t="s">
        <v>404</v>
      </c>
      <c r="I990" s="146">
        <v>688.449</v>
      </c>
      <c r="J990" s="146">
        <v>406.09</v>
      </c>
      <c r="K990" s="148"/>
      <c r="L990" s="149"/>
      <c r="M990" s="149"/>
      <c r="N990" s="148"/>
      <c r="O990" s="149"/>
      <c r="P990" s="149"/>
      <c r="Q990" s="148"/>
      <c r="R990" s="149"/>
      <c r="S990" s="149"/>
      <c r="T990" s="148"/>
      <c r="U990" s="149"/>
      <c r="V990" s="149"/>
      <c r="W990" s="149"/>
      <c r="X990" s="150">
        <f t="shared" si="1"/>
        <v>1.584367573</v>
      </c>
      <c r="Y990" s="150">
        <f t="shared" si="2"/>
        <v>-1.584367573</v>
      </c>
    </row>
    <row r="991" ht="15.75" customHeight="1">
      <c r="A991" s="119">
        <v>990.0</v>
      </c>
      <c r="B991" s="143" t="str">
        <f t="array" ref="B991">index(Systems!$A:$E,match($A991,Systems!$A:$A,),match(B$1,Systems!$2:$2,))&amp;if(not(isblank(index(Systems!$A:$E,match($A991,Systems!$A:$A,),match(Systems!$C$2,Systems!$2:$2,))))," ["&amp;index(Systems!$A:$E,match($A991,Systems!$A:$A,),match(Systems!$C$2,Systems!$2:$2,))&amp;"]",)</f>
        <v>Gram</v>
      </c>
      <c r="C991" s="144">
        <f t="array" ref="C991">round((F991-average(I991,L991,O991,R991,U991))*X991+if($B991=$H991,0,iferror(average(vlookup({$H991,$K991,$N991,$Q991,$T991},$B:$D,column(B$1),0)),index(C:C,match($H991,$B:$B,)))),3)</f>
        <v>54.279</v>
      </c>
      <c r="D991" s="144">
        <f t="array" ref="D991">round((G991-average(J991,M991,P991,S991,V991))*Y991+if($B991=$H991,0,iferror(average(vlookup({$H991,$K991,$N991,$Q991,$T991},$B:$D,column(C$1),0)),index(D:D,match($H991,$B:$B,)))),3)</f>
        <v>144.452</v>
      </c>
      <c r="E991" s="145">
        <v>2764.0</v>
      </c>
      <c r="F991" s="146">
        <v>722.708</v>
      </c>
      <c r="G991" s="146">
        <v>314.917</v>
      </c>
      <c r="H991" s="147" t="s">
        <v>404</v>
      </c>
      <c r="I991" s="146">
        <v>688.449</v>
      </c>
      <c r="J991" s="146">
        <v>406.09</v>
      </c>
      <c r="K991" s="148"/>
      <c r="L991" s="149"/>
      <c r="M991" s="149"/>
      <c r="N991" s="148"/>
      <c r="O991" s="149"/>
      <c r="P991" s="149"/>
      <c r="Q991" s="148"/>
      <c r="R991" s="149"/>
      <c r="S991" s="149"/>
      <c r="T991" s="148"/>
      <c r="U991" s="149"/>
      <c r="V991" s="149"/>
      <c r="W991" s="149"/>
      <c r="X991" s="150">
        <f t="shared" si="1"/>
        <v>1.584367573</v>
      </c>
      <c r="Y991" s="150">
        <f t="shared" si="2"/>
        <v>-1.584367573</v>
      </c>
    </row>
    <row r="992" ht="15.75" customHeight="1">
      <c r="A992" s="119">
        <v>991.0</v>
      </c>
      <c r="B992" s="143" t="str">
        <f t="array" ref="B992">index(Systems!$A:$E,match($A992,Systems!$A:$A,),match(B$1,Systems!$2:$2,))&amp;if(not(isblank(index(Systems!$A:$E,match($A992,Systems!$A:$A,),match(Systems!$C$2,Systems!$2:$2,))))," ["&amp;index(Systems!$A:$E,match($A992,Systems!$A:$A,),match(Systems!$C$2,Systems!$2:$2,))&amp;"]",)</f>
        <v>Gran</v>
      </c>
      <c r="C992" s="144">
        <f t="array" ref="C992">round((F992-average(I992,L992,O992,R992,U992))*X992+if($B992=$H992,0,iferror(average(vlookup({$H992,$K992,$N992,$Q992,$T992},$B:$D,column(B$1),0)),index(C:C,match($H992,$B:$B,)))),3)</f>
        <v>-296.27</v>
      </c>
      <c r="D992" s="144">
        <f t="array" ref="D992">round((G992-average(J992,M992,P992,S992,V992))*Y992+if($B992=$H992,0,iferror(average(vlookup({$H992,$K992,$N992,$Q992,$T992},$B:$D,column(C$1),0)),index(D:D,match($H992,$B:$B,)))),3)</f>
        <v>-171.177</v>
      </c>
      <c r="E992" s="145">
        <v>2764.0</v>
      </c>
      <c r="F992" s="146">
        <v>501.453</v>
      </c>
      <c r="G992" s="146">
        <v>514.131</v>
      </c>
      <c r="H992" s="147" t="s">
        <v>404</v>
      </c>
      <c r="I992" s="146">
        <v>688.449</v>
      </c>
      <c r="J992" s="146">
        <v>406.09</v>
      </c>
      <c r="K992" s="148"/>
      <c r="L992" s="149"/>
      <c r="M992" s="149"/>
      <c r="N992" s="148"/>
      <c r="O992" s="149"/>
      <c r="P992" s="149"/>
      <c r="Q992" s="148"/>
      <c r="R992" s="149"/>
      <c r="S992" s="149"/>
      <c r="T992" s="148"/>
      <c r="U992" s="149"/>
      <c r="V992" s="149"/>
      <c r="W992" s="149"/>
      <c r="X992" s="150">
        <f t="shared" si="1"/>
        <v>1.584367573</v>
      </c>
      <c r="Y992" s="150">
        <f t="shared" si="2"/>
        <v>-1.584367573</v>
      </c>
    </row>
    <row r="993" ht="15.75" customHeight="1">
      <c r="A993" s="119">
        <v>992.0</v>
      </c>
      <c r="B993" s="143" t="str">
        <f t="array" ref="B993">index(Systems!$A:$E,match($A993,Systems!$A:$A,),match(B$1,Systems!$2:$2,))&amp;if(not(isblank(index(Systems!$A:$E,match($A993,Systems!$A:$A,),match(Systems!$C$2,Systems!$2:$2,))))," ["&amp;index(Systems!$A:$E,match($A993,Systems!$A:$A,),match(Systems!$C$2,Systems!$2:$2,))&amp;"]",)</f>
        <v>Grand Base</v>
      </c>
      <c r="C993" s="144">
        <f t="array" ref="C993">round((F993-average(I993,L993,O993,R993,U993))*X993+if($B993=$H993,0,iferror(average(vlookup({$H993,$K993,$N993,$Q993,$T993},$B:$D,column(B$1),0)),index(C:C,match($H993,$B:$B,)))),3)</f>
        <v>46.002</v>
      </c>
      <c r="D993" s="144">
        <f t="array" ref="D993">round((G993-average(J993,M993,P993,S993,V993))*Y993+if($B993=$H993,0,iferror(average(vlookup({$H993,$K993,$N993,$Q993,$T993},$B:$D,column(C$1),0)),index(D:D,match($H993,$B:$B,)))),3)</f>
        <v>-298.878</v>
      </c>
      <c r="E993" s="145">
        <v>2764.0</v>
      </c>
      <c r="F993" s="146">
        <v>717.484</v>
      </c>
      <c r="G993" s="146">
        <v>594.732</v>
      </c>
      <c r="H993" s="147" t="s">
        <v>404</v>
      </c>
      <c r="I993" s="146">
        <v>688.449</v>
      </c>
      <c r="J993" s="146">
        <v>406.09</v>
      </c>
      <c r="K993" s="148"/>
      <c r="L993" s="149"/>
      <c r="M993" s="149"/>
      <c r="N993" s="148"/>
      <c r="O993" s="149"/>
      <c r="P993" s="149"/>
      <c r="Q993" s="148"/>
      <c r="R993" s="149"/>
      <c r="S993" s="149"/>
      <c r="T993" s="148"/>
      <c r="U993" s="149"/>
      <c r="V993" s="149"/>
      <c r="W993" s="149"/>
      <c r="X993" s="150">
        <f t="shared" si="1"/>
        <v>1.584367573</v>
      </c>
      <c r="Y993" s="150">
        <f t="shared" si="2"/>
        <v>-1.584367573</v>
      </c>
    </row>
    <row r="994" ht="15.75" customHeight="1">
      <c r="A994" s="119">
        <v>993.0</v>
      </c>
      <c r="B994" s="143" t="str">
        <f t="array" ref="B994">index(Systems!$A:$E,match($A994,Systems!$A:$A,),match(B$1,Systems!$2:$2,))&amp;if(not(isblank(index(Systems!$A:$E,match($A994,Systems!$A:$A,),match(Systems!$C$2,Systems!$2:$2,))))," ["&amp;index(Systems!$A:$E,match($A994,Systems!$A:$A,),match(Systems!$C$2,Systems!$2:$2,))&amp;"]",)</f>
        <v>Granera</v>
      </c>
      <c r="C994" s="144">
        <f t="array" ref="C994">round((F994-average(I994,L994,O994,R994,U994))*X994+if($B994=$H994,0,iferror(average(vlookup({$H994,$K994,$N994,$Q994,$T994},$B:$D,column(B$1),0)),index(C:C,match($H994,$B:$B,)))),3)</f>
        <v>-98.239</v>
      </c>
      <c r="D994" s="144">
        <f t="array" ref="D994">round((G994-average(J994,M994,P994,S994,V994))*Y994+if($B994=$H994,0,iferror(average(vlookup({$H994,$K994,$N994,$Q994,$T994},$B:$D,column(C$1),0)),index(D:D,match($H994,$B:$B,)))),3)</f>
        <v>-330.395</v>
      </c>
      <c r="E994" s="145">
        <v>2764.0</v>
      </c>
      <c r="F994" s="146">
        <v>626.444</v>
      </c>
      <c r="G994" s="146">
        <v>614.624</v>
      </c>
      <c r="H994" s="147" t="s">
        <v>404</v>
      </c>
      <c r="I994" s="146">
        <v>688.449</v>
      </c>
      <c r="J994" s="146">
        <v>406.09</v>
      </c>
      <c r="K994" s="148"/>
      <c r="L994" s="149"/>
      <c r="M994" s="149"/>
      <c r="N994" s="148"/>
      <c r="O994" s="149"/>
      <c r="P994" s="149"/>
      <c r="Q994" s="148"/>
      <c r="R994" s="149"/>
      <c r="S994" s="149"/>
      <c r="T994" s="148"/>
      <c r="U994" s="149"/>
      <c r="V994" s="149"/>
      <c r="W994" s="149"/>
      <c r="X994" s="150">
        <f t="shared" si="1"/>
        <v>1.584367573</v>
      </c>
      <c r="Y994" s="150">
        <f t="shared" si="2"/>
        <v>-1.584367573</v>
      </c>
    </row>
    <row r="995" ht="15.75" customHeight="1">
      <c r="A995" s="119">
        <v>994.0</v>
      </c>
      <c r="B995" s="143" t="str">
        <f t="array" ref="B995">index(Systems!$A:$E,match($A995,Systems!$A:$A,),match(B$1,Systems!$2:$2,))&amp;if(not(isblank(index(Systems!$A:$E,match($A995,Systems!$A:$A,),match(Systems!$C$2,Systems!$2:$2,))))," ["&amp;index(Systems!$A:$E,match($A995,Systems!$A:$A,),match(Systems!$C$2,Systems!$2:$2,))&amp;"]",)</f>
        <v>Grankum</v>
      </c>
      <c r="C995" s="144">
        <f t="array" ref="C995">round((F995-average(I995,L995,O995,R995,U995))*X995+if($B995=$H995,0,iferror(average(vlookup({$H995,$K995,$N995,$Q995,$T995},$B:$D,column(B$1),0)),index(C:C,match($H995,$B:$B,)))),3)</f>
        <v>579.334</v>
      </c>
      <c r="D995" s="144">
        <f t="array" ref="D995">round((G995-average(J995,M995,P995,S995,V995))*Y995+if($B995=$H995,0,iferror(average(vlookup({$H995,$K995,$N995,$Q995,$T995},$B:$D,column(C$1),0)),index(D:D,match($H995,$B:$B,)))),3)</f>
        <v>274.3</v>
      </c>
      <c r="E995" s="145">
        <v>2764.0</v>
      </c>
      <c r="F995" s="146">
        <v>1054.105</v>
      </c>
      <c r="G995" s="146">
        <v>232.961</v>
      </c>
      <c r="H995" s="147" t="s">
        <v>404</v>
      </c>
      <c r="I995" s="146">
        <v>688.449</v>
      </c>
      <c r="J995" s="146">
        <v>406.09</v>
      </c>
      <c r="K995" s="148"/>
      <c r="L995" s="149"/>
      <c r="M995" s="149"/>
      <c r="N995" s="148"/>
      <c r="O995" s="149"/>
      <c r="P995" s="149"/>
      <c r="Q995" s="148"/>
      <c r="R995" s="149"/>
      <c r="S995" s="149"/>
      <c r="T995" s="148"/>
      <c r="U995" s="149"/>
      <c r="V995" s="149"/>
      <c r="W995" s="149"/>
      <c r="X995" s="150">
        <f t="shared" si="1"/>
        <v>1.584367573</v>
      </c>
      <c r="Y995" s="150">
        <f t="shared" si="2"/>
        <v>-1.584367573</v>
      </c>
    </row>
    <row r="996" ht="15.75" customHeight="1">
      <c r="A996" s="119">
        <v>995.0</v>
      </c>
      <c r="B996" s="143" t="str">
        <f t="array" ref="B996">index(Systems!$A:$E,match($A996,Systems!$A:$A,),match(B$1,Systems!$2:$2,))&amp;if(not(isblank(index(Systems!$A:$E,match($A996,Systems!$A:$A,),match(Systems!$C$2,Systems!$2:$2,))))," ["&amp;index(Systems!$A:$E,match($A996,Systems!$A:$A,),match(Systems!$C$2,Systems!$2:$2,))&amp;"]",)</f>
        <v>Graus</v>
      </c>
      <c r="C996" s="144">
        <f t="array" ref="C996">round((F996-average(I996,L996,O996,R996,U996))*X996+if($B996=$H996,0,iferror(average(vlookup({$H996,$K996,$N996,$Q996,$T996},$B:$D,column(B$1),0)),index(C:C,match($H996,$B:$B,)))),3)</f>
        <v>-100.617</v>
      </c>
      <c r="D996" s="144">
        <f t="array" ref="D996">round((G996-average(J996,M996,P996,S996,V996))*Y996+if($B996=$H996,0,iferror(average(vlookup({$H996,$K996,$N996,$Q996,$T996},$B:$D,column(C$1),0)),index(D:D,match($H996,$B:$B,)))),3)</f>
        <v>297.223</v>
      </c>
      <c r="E996" s="145">
        <v>2764.0</v>
      </c>
      <c r="F996" s="146">
        <v>624.943</v>
      </c>
      <c r="G996" s="146">
        <v>218.493</v>
      </c>
      <c r="H996" s="147" t="s">
        <v>404</v>
      </c>
      <c r="I996" s="146">
        <v>688.449</v>
      </c>
      <c r="J996" s="146">
        <v>406.09</v>
      </c>
      <c r="K996" s="148"/>
      <c r="L996" s="149"/>
      <c r="M996" s="149"/>
      <c r="N996" s="148"/>
      <c r="O996" s="149"/>
      <c r="P996" s="149"/>
      <c r="Q996" s="148"/>
      <c r="R996" s="149"/>
      <c r="S996" s="149"/>
      <c r="T996" s="148"/>
      <c r="U996" s="149"/>
      <c r="V996" s="149"/>
      <c r="W996" s="149"/>
      <c r="X996" s="150">
        <f t="shared" si="1"/>
        <v>1.584367573</v>
      </c>
      <c r="Y996" s="150">
        <f t="shared" si="2"/>
        <v>-1.584367573</v>
      </c>
    </row>
    <row r="997" ht="15.75" customHeight="1">
      <c r="A997" s="119">
        <v>996.0</v>
      </c>
      <c r="B997" s="143" t="str">
        <f t="array" ref="B997">index(Systems!$A:$E,match($A997,Systems!$A:$A,),match(B$1,Systems!$2:$2,))&amp;if(not(isblank(index(Systems!$A:$E,match($A997,Systems!$A:$A,),match(Systems!$C$2,Systems!$2:$2,))))," ["&amp;index(Systems!$A:$E,match($A997,Systems!$A:$A,),match(Systems!$C$2,Systems!$2:$2,))&amp;"]",)</f>
        <v>Gravenhage</v>
      </c>
      <c r="C997" s="144">
        <f t="array" ref="C997">round((F997-average(I997,L997,O997,R997,U997))*X997+if($B997=$H997,0,iferror(average(vlookup({$H997,$K997,$N997,$Q997,$T997},$B:$D,column(B$1),0)),index(C:C,match($H997,$B:$B,)))),3)</f>
        <v>304.745</v>
      </c>
      <c r="D997" s="144">
        <f t="array" ref="D997">round((G997-average(J997,M997,P997,S997,V997))*Y997+if($B997=$H997,0,iferror(average(vlookup({$H997,$K997,$N997,$Q997,$T997},$B:$D,column(C$1),0)),index(D:D,match($H997,$B:$B,)))),3)</f>
        <v>425.981</v>
      </c>
      <c r="E997" s="145">
        <v>2764.0</v>
      </c>
      <c r="F997" s="146">
        <v>880.794</v>
      </c>
      <c r="G997" s="146">
        <v>137.225</v>
      </c>
      <c r="H997" s="147" t="s">
        <v>404</v>
      </c>
      <c r="I997" s="146">
        <v>688.449</v>
      </c>
      <c r="J997" s="146">
        <v>406.09</v>
      </c>
      <c r="K997" s="148"/>
      <c r="L997" s="149"/>
      <c r="M997" s="149"/>
      <c r="N997" s="148"/>
      <c r="O997" s="149"/>
      <c r="P997" s="149"/>
      <c r="Q997" s="148"/>
      <c r="R997" s="149"/>
      <c r="S997" s="149"/>
      <c r="T997" s="148"/>
      <c r="U997" s="149"/>
      <c r="V997" s="149"/>
      <c r="W997" s="149"/>
      <c r="X997" s="150">
        <f t="shared" si="1"/>
        <v>1.584367573</v>
      </c>
      <c r="Y997" s="150">
        <f t="shared" si="2"/>
        <v>-1.584367573</v>
      </c>
    </row>
    <row r="998" ht="15.75" customHeight="1">
      <c r="A998" s="119">
        <v>997.0</v>
      </c>
      <c r="B998" s="143" t="str">
        <f t="array" ref="B998">index(Systems!$A:$E,match($A998,Systems!$A:$A,),match(B$1,Systems!$2:$2,))&amp;if(not(isblank(index(Systems!$A:$E,match($A998,Systems!$A:$A,),match(Systems!$C$2,Systems!$2:$2,))))," ["&amp;index(Systems!$A:$E,match($A998,Systems!$A:$A,),match(Systems!$C$2,Systems!$2:$2,))&amp;"]",)</f>
        <v>Gravensteen</v>
      </c>
      <c r="C998" s="144">
        <f t="array" ref="C998">round((F998-average(I998,L998,O998,R998,U998))*X998+if($B998=$H998,0,iferror(average(vlookup({$H998,$K998,$N998,$Q998,$T998},$B:$D,column(B$1),0)),index(C:C,match($H998,$B:$B,)))),3)</f>
        <v>219.606</v>
      </c>
      <c r="D998" s="144">
        <f t="array" ref="D998">round((G998-average(J998,M998,P998,S998,V998))*Y998+if($B998=$H998,0,iferror(average(vlookup({$H998,$K998,$N998,$Q998,$T998},$B:$D,column(C$1),0)),index(D:D,match($H998,$B:$B,)))),3)</f>
        <v>-133.944</v>
      </c>
      <c r="E998" s="145">
        <v>2764.0</v>
      </c>
      <c r="F998" s="146">
        <v>827.057</v>
      </c>
      <c r="G998" s="146">
        <v>490.631</v>
      </c>
      <c r="H998" s="147" t="s">
        <v>404</v>
      </c>
      <c r="I998" s="146">
        <v>688.449</v>
      </c>
      <c r="J998" s="146">
        <v>406.09</v>
      </c>
      <c r="K998" s="148"/>
      <c r="L998" s="149"/>
      <c r="M998" s="149"/>
      <c r="N998" s="148"/>
      <c r="O998" s="149"/>
      <c r="P998" s="149"/>
      <c r="Q998" s="148"/>
      <c r="R998" s="149"/>
      <c r="S998" s="149"/>
      <c r="T998" s="148"/>
      <c r="U998" s="149"/>
      <c r="V998" s="149"/>
      <c r="W998" s="149"/>
      <c r="X998" s="150">
        <f t="shared" si="1"/>
        <v>1.584367573</v>
      </c>
      <c r="Y998" s="150">
        <f t="shared" si="2"/>
        <v>-1.584367573</v>
      </c>
    </row>
    <row r="999" ht="15.75" customHeight="1">
      <c r="A999" s="119">
        <v>998.0</v>
      </c>
      <c r="B999" s="143" t="str">
        <f t="array" ref="B999">index(Systems!$A:$E,match($A999,Systems!$A:$A,),match(B$1,Systems!$2:$2,))&amp;if(not(isblank(index(Systems!$A:$E,match($A999,Systems!$A:$A,),match(Systems!$C$2,Systems!$2:$2,))))," ["&amp;index(Systems!$A:$E,match($A999,Systems!$A:$A,),match(Systems!$C$2,Systems!$2:$2,))&amp;"]",)</f>
        <v>Graz</v>
      </c>
      <c r="C999" s="144">
        <f t="array" ref="C999">round((F999-average(I999,L999,O999,R999,U999))*X999+if($B999=$H999,0,iferror(average(vlookup({$H999,$K999,$N999,$Q999,$T999},$B:$D,column(B$1),0)),index(C:C,match($H999,$B:$B,)))),3)</f>
        <v>-216.681</v>
      </c>
      <c r="D999" s="144">
        <f t="array" ref="D999">round((G999-average(J999,M999,P999,S999,V999))*Y999+if($B999=$H999,0,iferror(average(vlookup({$H999,$K999,$N999,$Q999,$T999},$B:$D,column(C$1),0)),index(D:D,match($H999,$B:$B,)))),3)</f>
        <v>126.89</v>
      </c>
      <c r="E999" s="145">
        <v>2764.0</v>
      </c>
      <c r="F999" s="146">
        <v>551.687</v>
      </c>
      <c r="G999" s="146">
        <v>326.001</v>
      </c>
      <c r="H999" s="147" t="s">
        <v>404</v>
      </c>
      <c r="I999" s="146">
        <v>688.449</v>
      </c>
      <c r="J999" s="146">
        <v>406.09</v>
      </c>
      <c r="K999" s="148"/>
      <c r="L999" s="149"/>
      <c r="M999" s="149"/>
      <c r="N999" s="148"/>
      <c r="O999" s="149"/>
      <c r="P999" s="149"/>
      <c r="Q999" s="148"/>
      <c r="R999" s="149"/>
      <c r="S999" s="149"/>
      <c r="T999" s="148"/>
      <c r="U999" s="149"/>
      <c r="V999" s="149"/>
      <c r="W999" s="149"/>
      <c r="X999" s="150">
        <f t="shared" si="1"/>
        <v>1.584367573</v>
      </c>
      <c r="Y999" s="150">
        <f t="shared" si="2"/>
        <v>-1.584367573</v>
      </c>
    </row>
    <row r="1000" ht="15.75" customHeight="1">
      <c r="A1000" s="119">
        <v>999.0</v>
      </c>
      <c r="B1000" s="143" t="str">
        <f t="array" ref="B1000">index(Systems!$A:$E,match($A1000,Systems!$A:$A,),match(B$1,Systems!$2:$2,))&amp;if(not(isblank(index(Systems!$A:$E,match($A1000,Systems!$A:$A,),match(Systems!$C$2,Systems!$2:$2,))))," ["&amp;index(Systems!$A:$E,match($A1000,Systems!$A:$A,),match(Systems!$C$2,Systems!$2:$2,))&amp;"]",)</f>
        <v>Great Gorge</v>
      </c>
      <c r="C1000" s="144">
        <f t="array" ref="C1000">round((F1000-average(I1000,L1000,O1000,R1000,U1000))*X1000+if($B1000=$H1000,0,iferror(average(vlookup({$H1000,$K1000,$N1000,$Q1000,$T1000},$B:$D,column(B$1),0)),index(C:C,match($H1000,$B:$B,)))),3)</f>
        <v>492.678</v>
      </c>
      <c r="D1000" s="144">
        <f t="array" ref="D1000">round((G1000-average(J1000,M1000,P1000,S1000,V1000))*Y1000+if($B1000=$H1000,0,iferror(average(vlookup({$H1000,$K1000,$N1000,$Q1000,$T1000},$B:$D,column(C$1),0)),index(D:D,match($H1000,$B:$B,)))),3)</f>
        <v>-266.866</v>
      </c>
      <c r="E1000" s="145">
        <v>2764.0</v>
      </c>
      <c r="F1000" s="146">
        <v>999.411</v>
      </c>
      <c r="G1000" s="146">
        <v>574.527</v>
      </c>
      <c r="H1000" s="147" t="s">
        <v>404</v>
      </c>
      <c r="I1000" s="146">
        <v>688.449</v>
      </c>
      <c r="J1000" s="146">
        <v>406.09</v>
      </c>
      <c r="K1000" s="148"/>
      <c r="L1000" s="149"/>
      <c r="M1000" s="149"/>
      <c r="N1000" s="148"/>
      <c r="O1000" s="149"/>
      <c r="P1000" s="149"/>
      <c r="Q1000" s="148"/>
      <c r="R1000" s="149"/>
      <c r="S1000" s="149"/>
      <c r="T1000" s="148"/>
      <c r="U1000" s="149"/>
      <c r="V1000" s="149"/>
      <c r="W1000" s="149"/>
      <c r="X1000" s="150">
        <f t="shared" si="1"/>
        <v>1.584367573</v>
      </c>
      <c r="Y1000" s="150">
        <f t="shared" si="2"/>
        <v>-1.584367573</v>
      </c>
    </row>
    <row r="1001" ht="15.75" customHeight="1">
      <c r="A1001" s="119">
        <v>1000.0</v>
      </c>
      <c r="B1001" s="143" t="str">
        <f t="array" ref="B1001">index(Systems!$A:$E,match($A1001,Systems!$A:$A,),match(B$1,Systems!$2:$2,))&amp;if(not(isblank(index(Systems!$A:$E,match($A1001,Systems!$A:$A,),match(Systems!$C$2,Systems!$2:$2,))))," ["&amp;index(Systems!$A:$E,match($A1001,Systems!$A:$A,),match(Systems!$C$2,Systems!$2:$2,))&amp;"]",)</f>
        <v>Great X</v>
      </c>
      <c r="C1001" s="144">
        <f t="array" ref="C1001">round((F1001-average(I1001,L1001,O1001,R1001,U1001))*X1001+if($B1001=$H1001,0,iferror(average(vlookup({$H1001,$K1001,$N1001,$Q1001,$T1001},$B:$D,column(B$1),0)),index(C:C,match($H1001,$B:$B,)))),3)</f>
        <v>-184.36</v>
      </c>
      <c r="D1001" s="144">
        <f t="array" ref="D1001">round((G1001-average(J1001,M1001,P1001,S1001,V1001))*Y1001+if($B1001=$H1001,0,iferror(average(vlookup({$H1001,$K1001,$N1001,$Q1001,$T1001},$B:$D,column(C$1),0)),index(D:D,match($H1001,$B:$B,)))),3)</f>
        <v>287.911</v>
      </c>
      <c r="E1001" s="145">
        <v>2764.0</v>
      </c>
      <c r="F1001" s="146">
        <v>572.087</v>
      </c>
      <c r="G1001" s="146">
        <v>224.37</v>
      </c>
      <c r="H1001" s="147" t="s">
        <v>404</v>
      </c>
      <c r="I1001" s="146">
        <v>688.449</v>
      </c>
      <c r="J1001" s="146">
        <v>406.09</v>
      </c>
      <c r="K1001" s="148"/>
      <c r="L1001" s="149"/>
      <c r="M1001" s="149"/>
      <c r="N1001" s="148"/>
      <c r="O1001" s="149"/>
      <c r="P1001" s="149"/>
      <c r="Q1001" s="148"/>
      <c r="R1001" s="149"/>
      <c r="S1001" s="149"/>
      <c r="T1001" s="148"/>
      <c r="U1001" s="149"/>
      <c r="V1001" s="149"/>
      <c r="W1001" s="149"/>
      <c r="X1001" s="150">
        <f t="shared" si="1"/>
        <v>1.584367573</v>
      </c>
      <c r="Y1001" s="150">
        <f t="shared" si="2"/>
        <v>-1.584367573</v>
      </c>
    </row>
    <row r="1002" ht="15.75" customHeight="1">
      <c r="A1002" s="119">
        <v>1001.0</v>
      </c>
      <c r="B1002" s="143" t="str">
        <f t="array" ref="B1002">index(Systems!$A:$E,match($A1002,Systems!$A:$A,),match(B$1,Systems!$2:$2,))&amp;if(not(isblank(index(Systems!$A:$E,match($A1002,Systems!$A:$A,),match(Systems!$C$2,Systems!$2:$2,))))," ["&amp;index(Systems!$A:$E,match($A1002,Systems!$A:$A,),match(Systems!$C$2,Systems!$2:$2,))&amp;"]",)</f>
        <v>Greeley</v>
      </c>
      <c r="C1002" s="144">
        <f t="array" ref="C1002">round((F1002-average(I1002,L1002,O1002,R1002,U1002))*X1002+if($B1002=$H1002,0,iferror(average(vlookup({$H1002,$K1002,$N1002,$Q1002,$T1002},$B:$D,column(B$1),0)),index(C:C,match($H1002,$B:$B,)))),3)</f>
        <v>449.254</v>
      </c>
      <c r="D1002" s="144">
        <f t="array" ref="D1002">round((G1002-average(J1002,M1002,P1002,S1002,V1002))*Y1002+if($B1002=$H1002,0,iferror(average(vlookup({$H1002,$K1002,$N1002,$Q1002,$T1002},$B:$D,column(C$1),0)),index(D:D,match($H1002,$B:$B,)))),3)</f>
        <v>40.273</v>
      </c>
      <c r="E1002" s="145">
        <v>2764.0</v>
      </c>
      <c r="F1002" s="146">
        <v>972.003</v>
      </c>
      <c r="G1002" s="146">
        <v>380.671</v>
      </c>
      <c r="H1002" s="147" t="s">
        <v>404</v>
      </c>
      <c r="I1002" s="146">
        <v>688.449</v>
      </c>
      <c r="J1002" s="146">
        <v>406.09</v>
      </c>
      <c r="K1002" s="148"/>
      <c r="L1002" s="149"/>
      <c r="M1002" s="149"/>
      <c r="N1002" s="148"/>
      <c r="O1002" s="149"/>
      <c r="P1002" s="149"/>
      <c r="Q1002" s="148"/>
      <c r="R1002" s="149"/>
      <c r="S1002" s="149"/>
      <c r="T1002" s="148"/>
      <c r="U1002" s="149"/>
      <c r="V1002" s="149"/>
      <c r="W1002" s="149"/>
      <c r="X1002" s="150">
        <f t="shared" si="1"/>
        <v>1.584367573</v>
      </c>
      <c r="Y1002" s="150">
        <f t="shared" si="2"/>
        <v>-1.584367573</v>
      </c>
    </row>
    <row r="1003" ht="15.75" customHeight="1">
      <c r="A1003" s="119">
        <v>1002.0</v>
      </c>
      <c r="B1003" s="143" t="str">
        <f t="array" ref="B1003">index(Systems!$A:$E,match($A1003,Systems!$A:$A,),match(B$1,Systems!$2:$2,))&amp;if(not(isblank(index(Systems!$A:$E,match($A1003,Systems!$A:$A,),match(Systems!$C$2,Systems!$2:$2,))))," ["&amp;index(Systems!$A:$E,match($A1003,Systems!$A:$A,),match(Systems!$C$2,Systems!$2:$2,))&amp;"]",)</f>
        <v>Green Stone [Clayborne II (3025+)]</v>
      </c>
      <c r="C1003" s="144">
        <f t="array" ref="C1003">round((F1003-average(I1003,L1003,O1003,R1003,U1003))*X1003+if($B1003=$H1003,0,iferror(average(vlookup({$H1003,$K1003,$N1003,$Q1003,$T1003},$B:$D,column(B$1),0)),index(C:C,match($H1003,$B:$B,)))),3)</f>
        <v>-405.913</v>
      </c>
      <c r="D1003" s="144">
        <f t="array" ref="D1003">round((G1003-average(J1003,M1003,P1003,S1003,V1003))*Y1003+if($B1003=$H1003,0,iferror(average(vlookup({$H1003,$K1003,$N1003,$Q1003,$T1003},$B:$D,column(C$1),0)),index(D:D,match($H1003,$B:$B,)))),3)</f>
        <v>-79.963</v>
      </c>
      <c r="E1003" s="145">
        <v>2764.0</v>
      </c>
      <c r="F1003" s="146">
        <v>432.25</v>
      </c>
      <c r="G1003" s="146">
        <v>456.56</v>
      </c>
      <c r="H1003" s="147" t="s">
        <v>404</v>
      </c>
      <c r="I1003" s="146">
        <v>688.449</v>
      </c>
      <c r="J1003" s="146">
        <v>406.09</v>
      </c>
      <c r="K1003" s="148"/>
      <c r="L1003" s="149"/>
      <c r="M1003" s="149"/>
      <c r="N1003" s="148"/>
      <c r="O1003" s="149"/>
      <c r="P1003" s="149"/>
      <c r="Q1003" s="148"/>
      <c r="R1003" s="149"/>
      <c r="S1003" s="149"/>
      <c r="T1003" s="148"/>
      <c r="U1003" s="149"/>
      <c r="V1003" s="149"/>
      <c r="W1003" s="149"/>
      <c r="X1003" s="150">
        <f t="shared" si="1"/>
        <v>1.584367573</v>
      </c>
      <c r="Y1003" s="150">
        <f t="shared" si="2"/>
        <v>-1.584367573</v>
      </c>
    </row>
    <row r="1004" ht="15.75" customHeight="1">
      <c r="A1004" s="119">
        <v>1003.0</v>
      </c>
      <c r="B1004" s="143" t="str">
        <f t="array" ref="B1004">index(Systems!$A:$E,match($A1004,Systems!$A:$A,),match(B$1,Systems!$2:$2,))&amp;if(not(isblank(index(Systems!$A:$E,match($A1004,Systems!$A:$A,),match(Systems!$C$2,Systems!$2:$2,))))," ["&amp;index(Systems!$A:$E,match($A1004,Systems!$A:$A,),match(Systems!$C$2,Systems!$2:$2,))&amp;"]",)</f>
        <v>Greenlaw</v>
      </c>
      <c r="C1004" s="144">
        <f t="array" ref="C1004">round((F1004-average(I1004,L1004,O1004,R1004,U1004))*X1004+if($B1004=$H1004,0,iferror(average(vlookup({$H1004,$K1004,$N1004,$Q1004,$T1004},$B:$D,column(B$1),0)),index(C:C,match($H1004,$B:$B,)))),3)</f>
        <v>-227.474</v>
      </c>
      <c r="D1004" s="144">
        <f t="array" ref="D1004">round((G1004-average(J1004,M1004,P1004,S1004,V1004))*Y1004+if($B1004=$H1004,0,iferror(average(vlookup({$H1004,$K1004,$N1004,$Q1004,$T1004},$B:$D,column(C$1),0)),index(D:D,match($H1004,$B:$B,)))),3)</f>
        <v>159.438</v>
      </c>
      <c r="E1004" s="145">
        <v>2764.0</v>
      </c>
      <c r="F1004" s="146">
        <v>544.875</v>
      </c>
      <c r="G1004" s="146">
        <v>305.458</v>
      </c>
      <c r="H1004" s="147" t="s">
        <v>404</v>
      </c>
      <c r="I1004" s="146">
        <v>688.449</v>
      </c>
      <c r="J1004" s="146">
        <v>406.09</v>
      </c>
      <c r="K1004" s="148"/>
      <c r="L1004" s="149"/>
      <c r="M1004" s="149"/>
      <c r="N1004" s="148"/>
      <c r="O1004" s="149"/>
      <c r="P1004" s="149"/>
      <c r="Q1004" s="148"/>
      <c r="R1004" s="149"/>
      <c r="S1004" s="149"/>
      <c r="T1004" s="148"/>
      <c r="U1004" s="149"/>
      <c r="V1004" s="149"/>
      <c r="W1004" s="149"/>
      <c r="X1004" s="150">
        <f t="shared" si="1"/>
        <v>1.584367573</v>
      </c>
      <c r="Y1004" s="150">
        <f t="shared" si="2"/>
        <v>-1.584367573</v>
      </c>
    </row>
    <row r="1005" ht="15.75" customHeight="1">
      <c r="A1005" s="119">
        <v>1004.0</v>
      </c>
      <c r="B1005" s="143" t="str">
        <f t="array" ref="B1005">index(Systems!$A:$E,match($A1005,Systems!$A:$A,),match(B$1,Systems!$2:$2,))&amp;if(not(isblank(index(Systems!$A:$E,match($A1005,Systems!$A:$A,),match(Systems!$C$2,Systems!$2:$2,))))," ["&amp;index(Systems!$A:$E,match($A1005,Systems!$A:$A,),match(Systems!$C$2,Systems!$2:$2,))&amp;"]",)</f>
        <v>Greypearl</v>
      </c>
      <c r="C1005" s="144">
        <f t="array" ref="C1005">round((F1005-average(I1005,L1005,O1005,R1005,U1005))*X1005+if($B1005=$H1005,0,iferror(average(vlookup({$H1005,$K1005,$N1005,$Q1005,$T1005},$B:$D,column(B$1),0)),index(C:C,match($H1005,$B:$B,)))),3)</f>
        <v>461.441</v>
      </c>
      <c r="D1005" s="144">
        <f t="array" ref="D1005">round((G1005-average(J1005,M1005,P1005,S1005,V1005))*Y1005+if($B1005=$H1005,0,iferror(average(vlookup({$H1005,$K1005,$N1005,$Q1005,$T1005},$B:$D,column(C$1),0)),index(D:D,match($H1005,$B:$B,)))),3)</f>
        <v>254.628</v>
      </c>
      <c r="E1005" s="145">
        <v>2764.0</v>
      </c>
      <c r="F1005" s="146">
        <v>979.695</v>
      </c>
      <c r="G1005" s="146">
        <v>245.377</v>
      </c>
      <c r="H1005" s="147" t="s">
        <v>404</v>
      </c>
      <c r="I1005" s="146">
        <v>688.449</v>
      </c>
      <c r="J1005" s="146">
        <v>406.09</v>
      </c>
      <c r="K1005" s="148"/>
      <c r="L1005" s="149"/>
      <c r="M1005" s="149"/>
      <c r="N1005" s="148"/>
      <c r="O1005" s="149"/>
      <c r="P1005" s="149"/>
      <c r="Q1005" s="148"/>
      <c r="R1005" s="149"/>
      <c r="S1005" s="149"/>
      <c r="T1005" s="148"/>
      <c r="U1005" s="149"/>
      <c r="V1005" s="149"/>
      <c r="W1005" s="149"/>
      <c r="X1005" s="150">
        <f t="shared" si="1"/>
        <v>1.584367573</v>
      </c>
      <c r="Y1005" s="150">
        <f t="shared" si="2"/>
        <v>-1.584367573</v>
      </c>
    </row>
    <row r="1006" ht="15.75" customHeight="1">
      <c r="A1006" s="119">
        <v>1005.0</v>
      </c>
      <c r="B1006" s="143" t="str">
        <f t="array" ref="B1006">index(Systems!$A:$E,match($A1006,Systems!$A:$A,),match(B$1,Systems!$2:$2,))&amp;if(not(isblank(index(Systems!$A:$E,match($A1006,Systems!$A:$A,),match(Systems!$C$2,Systems!$2:$2,))))," ["&amp;index(Systems!$A:$E,match($A1006,Systems!$A:$A,),match(Systems!$C$2,Systems!$2:$2,))&amp;"]",)</f>
        <v>Griffith</v>
      </c>
      <c r="C1006" s="144">
        <f t="array" ref="C1006">round((F1006-average(I1006,L1006,O1006,R1006,U1006))*X1006+if($B1006=$H1006,0,iferror(average(vlookup({$H1006,$K1006,$N1006,$Q1006,$T1006},$B:$D,column(B$1),0)),index(C:C,match($H1006,$B:$B,)))),3)</f>
        <v>-333.734</v>
      </c>
      <c r="D1006" s="144">
        <f t="array" ref="D1006">round((G1006-average(J1006,M1006,P1006,S1006,V1006))*Y1006+if($B1006=$H1006,0,iferror(average(vlookup({$H1006,$K1006,$N1006,$Q1006,$T1006},$B:$D,column(C$1),0)),index(D:D,match($H1006,$B:$B,)))),3)</f>
        <v>-76.56</v>
      </c>
      <c r="E1006" s="145">
        <v>2764.0</v>
      </c>
      <c r="F1006" s="146">
        <v>477.807</v>
      </c>
      <c r="G1006" s="146">
        <v>454.412</v>
      </c>
      <c r="H1006" s="147" t="s">
        <v>404</v>
      </c>
      <c r="I1006" s="146">
        <v>688.449</v>
      </c>
      <c r="J1006" s="146">
        <v>406.09</v>
      </c>
      <c r="K1006" s="148"/>
      <c r="L1006" s="149"/>
      <c r="M1006" s="149"/>
      <c r="N1006" s="148"/>
      <c r="O1006" s="149"/>
      <c r="P1006" s="149"/>
      <c r="Q1006" s="148"/>
      <c r="R1006" s="149"/>
      <c r="S1006" s="149"/>
      <c r="T1006" s="148"/>
      <c r="U1006" s="149"/>
      <c r="V1006" s="149"/>
      <c r="W1006" s="149"/>
      <c r="X1006" s="150">
        <f t="shared" si="1"/>
        <v>1.584367573</v>
      </c>
      <c r="Y1006" s="150">
        <f t="shared" si="2"/>
        <v>-1.584367573</v>
      </c>
    </row>
    <row r="1007" ht="15.75" customHeight="1">
      <c r="A1007" s="119">
        <v>1006.0</v>
      </c>
      <c r="B1007" s="143" t="str">
        <f t="array" ref="B1007">index(Systems!$A:$E,match($A1007,Systems!$A:$A,),match(B$1,Systems!$2:$2,))&amp;if(not(isblank(index(Systems!$A:$E,match($A1007,Systems!$A:$A,),match(Systems!$C$2,Systems!$2:$2,))))," ["&amp;index(Systems!$A:$E,match($A1007,Systems!$A:$A,),match(Systems!$C$2,Systems!$2:$2,))&amp;"]",)</f>
        <v>Grobin</v>
      </c>
      <c r="C1007" s="144">
        <f t="array" ref="C1007">round((F1007-average(I1007,L1007,O1007,R1007,U1007))*X1007+if($B1007=$H1007,0,iferror(average(vlookup({$H1007,$K1007,$N1007,$Q1007,$T1007},$B:$D,column(B$1),0)),index(C:C,match($H1007,$B:$B,)))),3)</f>
        <v>-98.678</v>
      </c>
      <c r="D1007" s="144">
        <f t="array" ref="D1007">round((G1007-average(J1007,M1007,P1007,S1007,V1007))*Y1007+if($B1007=$H1007,0,iferror(average(vlookup({$H1007,$K1007,$N1007,$Q1007,$T1007},$B:$D,column(C$1),0)),index(D:D,match($H1007,$B:$B,)))),3)</f>
        <v>-68.207</v>
      </c>
      <c r="E1007" s="145">
        <v>2764.0</v>
      </c>
      <c r="F1007" s="146">
        <v>626.167</v>
      </c>
      <c r="G1007" s="146">
        <v>449.14</v>
      </c>
      <c r="H1007" s="147" t="s">
        <v>404</v>
      </c>
      <c r="I1007" s="146">
        <v>688.449</v>
      </c>
      <c r="J1007" s="146">
        <v>406.09</v>
      </c>
      <c r="K1007" s="148"/>
      <c r="L1007" s="149"/>
      <c r="M1007" s="149"/>
      <c r="N1007" s="148"/>
      <c r="O1007" s="149"/>
      <c r="P1007" s="149"/>
      <c r="Q1007" s="148"/>
      <c r="R1007" s="149"/>
      <c r="S1007" s="149"/>
      <c r="T1007" s="148"/>
      <c r="U1007" s="149"/>
      <c r="V1007" s="149"/>
      <c r="W1007" s="149"/>
      <c r="X1007" s="150">
        <f t="shared" si="1"/>
        <v>1.584367573</v>
      </c>
      <c r="Y1007" s="150">
        <f t="shared" si="2"/>
        <v>-1.584367573</v>
      </c>
    </row>
    <row r="1008" ht="15.75" customHeight="1">
      <c r="A1008" s="119">
        <v>1007.0</v>
      </c>
      <c r="B1008" s="143" t="str">
        <f t="array" ref="B1008">index(Systems!$A:$E,match($A1008,Systems!$A:$A,),match(B$1,Systems!$2:$2,))&amp;if(not(isblank(index(Systems!$A:$E,match($A1008,Systems!$A:$A,),match(Systems!$C$2,Systems!$2:$2,))))," ["&amp;index(Systems!$A:$E,match($A1008,Systems!$A:$A,),match(Systems!$C$2,Systems!$2:$2,))&amp;"]",)</f>
        <v>Gronholt</v>
      </c>
      <c r="C1008" s="144">
        <f t="array" ref="C1008">round((F1008-average(I1008,L1008,O1008,R1008,U1008))*X1008+if($B1008=$H1008,0,iferror(average(vlookup({$H1008,$K1008,$N1008,$Q1008,$T1008},$B:$D,column(B$1),0)),index(C:C,match($H1008,$B:$B,)))),3)</f>
        <v>466.046</v>
      </c>
      <c r="D1008" s="144">
        <f t="array" ref="D1008">round((G1008-average(J1008,M1008,P1008,S1008,V1008))*Y1008+if($B1008=$H1008,0,iferror(average(vlookup({$H1008,$K1008,$N1008,$Q1008,$T1008},$B:$D,column(C$1),0)),index(D:D,match($H1008,$B:$B,)))),3)</f>
        <v>-261.113</v>
      </c>
      <c r="E1008" s="145">
        <v>2764.0</v>
      </c>
      <c r="F1008" s="146">
        <v>982.602</v>
      </c>
      <c r="G1008" s="146">
        <v>570.896</v>
      </c>
      <c r="H1008" s="147" t="s">
        <v>404</v>
      </c>
      <c r="I1008" s="146">
        <v>688.449</v>
      </c>
      <c r="J1008" s="146">
        <v>406.09</v>
      </c>
      <c r="K1008" s="148"/>
      <c r="L1008" s="149"/>
      <c r="M1008" s="149"/>
      <c r="N1008" s="148"/>
      <c r="O1008" s="149"/>
      <c r="P1008" s="149"/>
      <c r="Q1008" s="148"/>
      <c r="R1008" s="149"/>
      <c r="S1008" s="149"/>
      <c r="T1008" s="148"/>
      <c r="U1008" s="149"/>
      <c r="V1008" s="149"/>
      <c r="W1008" s="149"/>
      <c r="X1008" s="150">
        <f t="shared" si="1"/>
        <v>1.584367573</v>
      </c>
      <c r="Y1008" s="150">
        <f t="shared" si="2"/>
        <v>-1.584367573</v>
      </c>
    </row>
    <row r="1009" ht="15.75" customHeight="1">
      <c r="A1009" s="119">
        <v>1008.0</v>
      </c>
      <c r="B1009" s="143" t="str">
        <f t="array" ref="B1009">index(Systems!$A:$E,match($A1009,Systems!$A:$A,),match(B$1,Systems!$2:$2,))&amp;if(not(isblank(index(Systems!$A:$E,match($A1009,Systems!$A:$A,),match(Systems!$C$2,Systems!$2:$2,))))," ["&amp;index(Systems!$A:$E,match($A1009,Systems!$A:$A,),match(Systems!$C$2,Systems!$2:$2,))&amp;"]",)</f>
        <v>Grootfontein</v>
      </c>
      <c r="C1009" s="144">
        <f t="array" ref="C1009">round((F1009-average(I1009,L1009,O1009,R1009,U1009))*X1009+if($B1009=$H1009,0,iferror(average(vlookup({$H1009,$K1009,$N1009,$Q1009,$T1009},$B:$D,column(B$1),0)),index(C:C,match($H1009,$B:$B,)))),3)</f>
        <v>97.358</v>
      </c>
      <c r="D1009" s="144">
        <f t="array" ref="D1009">round((G1009-average(J1009,M1009,P1009,S1009,V1009))*Y1009+if($B1009=$H1009,0,iferror(average(vlookup({$H1009,$K1009,$N1009,$Q1009,$T1009},$B:$D,column(C$1),0)),index(D:D,match($H1009,$B:$B,)))),3)</f>
        <v>105.025</v>
      </c>
      <c r="E1009" s="145">
        <v>2764.0</v>
      </c>
      <c r="F1009" s="146">
        <v>749.898</v>
      </c>
      <c r="G1009" s="146">
        <v>339.802</v>
      </c>
      <c r="H1009" s="147" t="s">
        <v>404</v>
      </c>
      <c r="I1009" s="146">
        <v>688.449</v>
      </c>
      <c r="J1009" s="146">
        <v>406.09</v>
      </c>
      <c r="K1009" s="148"/>
      <c r="L1009" s="149"/>
      <c r="M1009" s="149"/>
      <c r="N1009" s="148"/>
      <c r="O1009" s="149"/>
      <c r="P1009" s="149"/>
      <c r="Q1009" s="148"/>
      <c r="R1009" s="149"/>
      <c r="S1009" s="149"/>
      <c r="T1009" s="148"/>
      <c r="U1009" s="149"/>
      <c r="V1009" s="149"/>
      <c r="W1009" s="149"/>
      <c r="X1009" s="150">
        <f t="shared" si="1"/>
        <v>1.584367573</v>
      </c>
      <c r="Y1009" s="150">
        <f t="shared" si="2"/>
        <v>-1.584367573</v>
      </c>
    </row>
    <row r="1010" ht="15.75" customHeight="1">
      <c r="A1010" s="119">
        <v>1009.0</v>
      </c>
      <c r="B1010" s="143" t="str">
        <f t="array" ref="B1010">index(Systems!$A:$E,match($A1010,Systems!$A:$A,),match(B$1,Systems!$2:$2,))&amp;if(not(isblank(index(Systems!$A:$E,match($A1010,Systems!$A:$A,),match(Systems!$C$2,Systems!$2:$2,))))," ["&amp;index(Systems!$A:$E,match($A1010,Systems!$A:$A,),match(Systems!$C$2,Systems!$2:$2,))&amp;"]",)</f>
        <v>Grossbach</v>
      </c>
      <c r="C1010" s="144">
        <f t="array" ref="C1010">round((F1010-average(I1010,L1010,O1010,R1010,U1010))*X1010+if($B1010=$H1010,0,iferror(average(vlookup({$H1010,$K1010,$N1010,$Q1010,$T1010},$B:$D,column(B$1),0)),index(C:C,match($H1010,$B:$B,)))),3)</f>
        <v>310.035</v>
      </c>
      <c r="D1010" s="144">
        <f t="array" ref="D1010">round((G1010-average(J1010,M1010,P1010,S1010,V1010))*Y1010+if($B1010=$H1010,0,iferror(average(vlookup({$H1010,$K1010,$N1010,$Q1010,$T1010},$B:$D,column(C$1),0)),index(D:D,match($H1010,$B:$B,)))),3)</f>
        <v>-366.791</v>
      </c>
      <c r="E1010" s="145">
        <v>2764.0</v>
      </c>
      <c r="F1010" s="146">
        <v>884.133</v>
      </c>
      <c r="G1010" s="146">
        <v>637.596</v>
      </c>
      <c r="H1010" s="147" t="s">
        <v>404</v>
      </c>
      <c r="I1010" s="146">
        <v>688.449</v>
      </c>
      <c r="J1010" s="146">
        <v>406.09</v>
      </c>
      <c r="K1010" s="148"/>
      <c r="L1010" s="149"/>
      <c r="M1010" s="149"/>
      <c r="N1010" s="148"/>
      <c r="O1010" s="149"/>
      <c r="P1010" s="149"/>
      <c r="Q1010" s="148"/>
      <c r="R1010" s="149"/>
      <c r="S1010" s="149"/>
      <c r="T1010" s="148"/>
      <c r="U1010" s="149"/>
      <c r="V1010" s="149"/>
      <c r="W1010" s="149"/>
      <c r="X1010" s="150">
        <f t="shared" si="1"/>
        <v>1.584367573</v>
      </c>
      <c r="Y1010" s="150">
        <f t="shared" si="2"/>
        <v>-1.584367573</v>
      </c>
    </row>
    <row r="1011" ht="15.75" customHeight="1">
      <c r="A1011" s="119">
        <v>1010.0</v>
      </c>
      <c r="B1011" s="143" t="str">
        <f t="array" ref="B1011">index(Systems!$A:$E,match($A1011,Systems!$A:$A,),match(B$1,Systems!$2:$2,))&amp;if(not(isblank(index(Systems!$A:$E,match($A1011,Systems!$A:$A,),match(Systems!$C$2,Systems!$2:$2,))))," ["&amp;index(Systems!$A:$E,match($A1011,Systems!$A:$A,),match(Systems!$C$2,Systems!$2:$2,))&amp;"]",)</f>
        <v>Grosvenor</v>
      </c>
      <c r="C1011" s="144">
        <f t="array" ref="C1011">round((F1011-average(I1011,L1011,O1011,R1011,U1011))*X1011+if($B1011=$H1011,0,iferror(average(vlookup({$H1011,$K1011,$N1011,$Q1011,$T1011},$B:$D,column(B$1),0)),index(C:C,match($H1011,$B:$B,)))),3)</f>
        <v>285.875</v>
      </c>
      <c r="D1011" s="144">
        <f t="array" ref="D1011">round((G1011-average(J1011,M1011,P1011,S1011,V1011))*Y1011+if($B1011=$H1011,0,iferror(average(vlookup({$H1011,$K1011,$N1011,$Q1011,$T1011},$B:$D,column(C$1),0)),index(D:D,match($H1011,$B:$B,)))),3)</f>
        <v>-224.64</v>
      </c>
      <c r="E1011" s="145">
        <v>2764.0</v>
      </c>
      <c r="F1011" s="146">
        <v>868.884</v>
      </c>
      <c r="G1011" s="146">
        <v>547.875</v>
      </c>
      <c r="H1011" s="147" t="s">
        <v>404</v>
      </c>
      <c r="I1011" s="146">
        <v>688.449</v>
      </c>
      <c r="J1011" s="146">
        <v>406.09</v>
      </c>
      <c r="K1011" s="148"/>
      <c r="L1011" s="149"/>
      <c r="M1011" s="149"/>
      <c r="N1011" s="148"/>
      <c r="O1011" s="149"/>
      <c r="P1011" s="149"/>
      <c r="Q1011" s="148"/>
      <c r="R1011" s="149"/>
      <c r="S1011" s="149"/>
      <c r="T1011" s="148"/>
      <c r="U1011" s="149"/>
      <c r="V1011" s="149"/>
      <c r="W1011" s="149"/>
      <c r="X1011" s="150">
        <f t="shared" si="1"/>
        <v>1.584367573</v>
      </c>
      <c r="Y1011" s="150">
        <f t="shared" si="2"/>
        <v>-1.584367573</v>
      </c>
    </row>
    <row r="1012" ht="15.75" customHeight="1">
      <c r="A1012" s="119">
        <v>1011.0</v>
      </c>
      <c r="B1012" s="143" t="str">
        <f t="array" ref="B1012">index(Systems!$A:$E,match($A1012,Systems!$A:$A,),match(B$1,Systems!$2:$2,))&amp;if(not(isblank(index(Systems!$A:$E,match($A1012,Systems!$A:$A,),match(Systems!$C$2,Systems!$2:$2,))))," ["&amp;index(Systems!$A:$E,match($A1012,Systems!$A:$A,),match(Systems!$C$2,Systems!$2:$2,))&amp;"]",)</f>
        <v>Groveld [Groveld III]</v>
      </c>
      <c r="C1012" s="144">
        <f t="array" ref="C1012">round((F1012-average(I1012,L1012,O1012,R1012,U1012))*X1012+if($B1012=$H1012,0,iferror(average(vlookup({$H1012,$K1012,$N1012,$Q1012,$T1012},$B:$D,column(B$1),0)),index(C:C,match($H1012,$B:$B,)))),3)</f>
        <v>386.961</v>
      </c>
      <c r="D1012" s="144">
        <f t="array" ref="D1012">round((G1012-average(J1012,M1012,P1012,S1012,V1012))*Y1012+if($B1012=$H1012,0,iferror(average(vlookup({$H1012,$K1012,$N1012,$Q1012,$T1012},$B:$D,column(C$1),0)),index(D:D,match($H1012,$B:$B,)))),3)</f>
        <v>113.43</v>
      </c>
      <c r="E1012" s="145">
        <v>2764.0</v>
      </c>
      <c r="F1012" s="146">
        <v>932.686</v>
      </c>
      <c r="G1012" s="146">
        <v>334.497</v>
      </c>
      <c r="H1012" s="147" t="s">
        <v>404</v>
      </c>
      <c r="I1012" s="146">
        <v>688.449</v>
      </c>
      <c r="J1012" s="146">
        <v>406.09</v>
      </c>
      <c r="K1012" s="148"/>
      <c r="L1012" s="149"/>
      <c r="M1012" s="149"/>
      <c r="N1012" s="148"/>
      <c r="O1012" s="149"/>
      <c r="P1012" s="149"/>
      <c r="Q1012" s="148"/>
      <c r="R1012" s="149"/>
      <c r="S1012" s="149"/>
      <c r="T1012" s="148"/>
      <c r="U1012" s="149"/>
      <c r="V1012" s="149"/>
      <c r="W1012" s="149"/>
      <c r="X1012" s="150">
        <f t="shared" si="1"/>
        <v>1.584367573</v>
      </c>
      <c r="Y1012" s="150">
        <f t="shared" si="2"/>
        <v>-1.584367573</v>
      </c>
    </row>
    <row r="1013" ht="15.75" customHeight="1">
      <c r="A1013" s="119">
        <v>1012.0</v>
      </c>
      <c r="B1013" s="143" t="str">
        <f t="array" ref="B1013">index(Systems!$A:$E,match($A1013,Systems!$A:$A,),match(B$1,Systems!$2:$2,))&amp;if(not(isblank(index(Systems!$A:$E,match($A1013,Systems!$A:$A,),match(Systems!$C$2,Systems!$2:$2,))))," ["&amp;index(Systems!$A:$E,match($A1013,Systems!$A:$A,),match(Systems!$C$2,Systems!$2:$2,))&amp;"]",)</f>
        <v>Grumium</v>
      </c>
      <c r="C1013" s="144">
        <f t="array" ref="C1013">round((F1013-average(I1013,L1013,O1013,R1013,U1013))*X1013+if($B1013=$H1013,0,iferror(average(vlookup({$H1013,$K1013,$N1013,$Q1013,$T1013},$B:$D,column(B$1),0)),index(C:C,match($H1013,$B:$B,)))),3)</f>
        <v>-4.923</v>
      </c>
      <c r="D1013" s="144">
        <f t="array" ref="D1013">round((G1013-average(J1013,M1013,P1013,S1013,V1013))*Y1013+if($B1013=$H1013,0,iferror(average(vlookup({$H1013,$K1013,$N1013,$Q1013,$T1013},$B:$D,column(C$1),0)),index(D:D,match($H1013,$B:$B,)))),3)</f>
        <v>186.846</v>
      </c>
      <c r="E1013" s="145">
        <v>2764.0</v>
      </c>
      <c r="F1013" s="146">
        <v>685.342</v>
      </c>
      <c r="G1013" s="146">
        <v>288.159</v>
      </c>
      <c r="H1013" s="147" t="s">
        <v>404</v>
      </c>
      <c r="I1013" s="146">
        <v>688.449</v>
      </c>
      <c r="J1013" s="146">
        <v>406.09</v>
      </c>
      <c r="K1013" s="148"/>
      <c r="L1013" s="149"/>
      <c r="M1013" s="149"/>
      <c r="N1013" s="148"/>
      <c r="O1013" s="149"/>
      <c r="P1013" s="149"/>
      <c r="Q1013" s="148"/>
      <c r="R1013" s="149"/>
      <c r="S1013" s="149"/>
      <c r="T1013" s="148"/>
      <c r="U1013" s="149"/>
      <c r="V1013" s="149"/>
      <c r="W1013" s="149"/>
      <c r="X1013" s="150">
        <f t="shared" si="1"/>
        <v>1.584367573</v>
      </c>
      <c r="Y1013" s="150">
        <f t="shared" si="2"/>
        <v>-1.584367573</v>
      </c>
    </row>
    <row r="1014" ht="15.75" customHeight="1">
      <c r="A1014" s="119">
        <v>1013.0</v>
      </c>
      <c r="B1014" s="143" t="str">
        <f t="array" ref="B1014">index(Systems!$A:$E,match($A1014,Systems!$A:$A,),match(B$1,Systems!$2:$2,))&amp;if(not(isblank(index(Systems!$A:$E,match($A1014,Systems!$A:$A,),match(Systems!$C$2,Systems!$2:$2,))))," ["&amp;index(Systems!$A:$E,match($A1014,Systems!$A:$A,),match(Systems!$C$2,Systems!$2:$2,))&amp;"]",)</f>
        <v>Grunwald</v>
      </c>
      <c r="C1014" s="144">
        <f t="array" ref="C1014">round((F1014-average(I1014,L1014,O1014,R1014,U1014))*X1014+if($B1014=$H1014,0,iferror(average(vlookup({$H1014,$K1014,$N1014,$Q1014,$T1014},$B:$D,column(B$1),0)),index(C:C,match($H1014,$B:$B,)))),3)</f>
        <v>-97.456</v>
      </c>
      <c r="D1014" s="144">
        <f t="array" ref="D1014">round((G1014-average(J1014,M1014,P1014,S1014,V1014))*Y1014+if($B1014=$H1014,0,iferror(average(vlookup({$H1014,$K1014,$N1014,$Q1014,$T1014},$B:$D,column(C$1),0)),index(D:D,match($H1014,$B:$B,)))),3)</f>
        <v>203.129</v>
      </c>
      <c r="E1014" s="145">
        <v>2764.0</v>
      </c>
      <c r="F1014" s="146">
        <v>626.938</v>
      </c>
      <c r="G1014" s="146">
        <v>277.882</v>
      </c>
      <c r="H1014" s="147" t="s">
        <v>404</v>
      </c>
      <c r="I1014" s="146">
        <v>688.449</v>
      </c>
      <c r="J1014" s="146">
        <v>406.09</v>
      </c>
      <c r="K1014" s="148"/>
      <c r="L1014" s="149"/>
      <c r="M1014" s="149"/>
      <c r="N1014" s="148"/>
      <c r="O1014" s="149"/>
      <c r="P1014" s="149"/>
      <c r="Q1014" s="148"/>
      <c r="R1014" s="149"/>
      <c r="S1014" s="149"/>
      <c r="T1014" s="148"/>
      <c r="U1014" s="149"/>
      <c r="V1014" s="149"/>
      <c r="W1014" s="149"/>
      <c r="X1014" s="150">
        <f t="shared" si="1"/>
        <v>1.584367573</v>
      </c>
      <c r="Y1014" s="150">
        <f t="shared" si="2"/>
        <v>-1.584367573</v>
      </c>
    </row>
    <row r="1015" ht="15.75" customHeight="1">
      <c r="A1015" s="119">
        <v>1014.0</v>
      </c>
      <c r="B1015" s="143" t="str">
        <f t="array" ref="B1015">index(Systems!$A:$E,match($A1015,Systems!$A:$A,),match(B$1,Systems!$2:$2,))&amp;if(not(isblank(index(Systems!$A:$E,match($A1015,Systems!$A:$A,),match(Systems!$C$2,Systems!$2:$2,))))," ["&amp;index(Systems!$A:$E,match($A1015,Systems!$A:$A,),match(Systems!$C$2,Systems!$2:$2,))&amp;"]",)</f>
        <v>Gruyeres</v>
      </c>
      <c r="C1015" s="144">
        <f t="array" ref="C1015">round((F1015-average(I1015,L1015,O1015,R1015,U1015))*X1015+if($B1015=$H1015,0,iferror(average(vlookup({$H1015,$K1015,$N1015,$Q1015,$T1015},$B:$D,column(B$1),0)),index(C:C,match($H1015,$B:$B,)))),3)</f>
        <v>240.675</v>
      </c>
      <c r="D1015" s="144">
        <f t="array" ref="D1015">round((G1015-average(J1015,M1015,P1015,S1015,V1015))*Y1015+if($B1015=$H1015,0,iferror(average(vlookup({$H1015,$K1015,$N1015,$Q1015,$T1015},$B:$D,column(C$1),0)),index(D:D,match($H1015,$B:$B,)))),3)</f>
        <v>-214.56</v>
      </c>
      <c r="E1015" s="145">
        <v>2764.0</v>
      </c>
      <c r="F1015" s="146">
        <v>840.355</v>
      </c>
      <c r="G1015" s="146">
        <v>541.513</v>
      </c>
      <c r="H1015" s="147" t="s">
        <v>404</v>
      </c>
      <c r="I1015" s="146">
        <v>688.449</v>
      </c>
      <c r="J1015" s="146">
        <v>406.09</v>
      </c>
      <c r="K1015" s="148"/>
      <c r="L1015" s="149"/>
      <c r="M1015" s="149"/>
      <c r="N1015" s="148"/>
      <c r="O1015" s="149"/>
      <c r="P1015" s="149"/>
      <c r="Q1015" s="148"/>
      <c r="R1015" s="149"/>
      <c r="S1015" s="149"/>
      <c r="T1015" s="148"/>
      <c r="U1015" s="149"/>
      <c r="V1015" s="149"/>
      <c r="W1015" s="149"/>
      <c r="X1015" s="150">
        <f t="shared" si="1"/>
        <v>1.584367573</v>
      </c>
      <c r="Y1015" s="150">
        <f t="shared" si="2"/>
        <v>-1.584367573</v>
      </c>
    </row>
    <row r="1016" ht="15.75" customHeight="1">
      <c r="A1016" s="119">
        <v>1015.0</v>
      </c>
      <c r="B1016" s="143" t="str">
        <f t="array" ref="B1016">index(Systems!$A:$E,match($A1016,Systems!$A:$A,),match(B$1,Systems!$2:$2,))&amp;if(not(isblank(index(Systems!$A:$E,match($A1016,Systems!$A:$A,),match(Systems!$C$2,Systems!$2:$2,))))," ["&amp;index(Systems!$A:$E,match($A1016,Systems!$A:$A,),match(Systems!$C$2,Systems!$2:$2,))&amp;"]",)</f>
        <v>Guangzho</v>
      </c>
      <c r="C1016" s="144">
        <f t="array" ref="C1016">round((F1016-average(I1016,L1016,O1016,R1016,U1016))*X1016+if($B1016=$H1016,0,iferror(average(vlookup({$H1016,$K1016,$N1016,$Q1016,$T1016},$B:$D,column(B$1),0)),index(C:C,match($H1016,$B:$B,)))),3)</f>
        <v>-109.825</v>
      </c>
      <c r="D1016" s="144">
        <f t="array" ref="D1016">round((G1016-average(J1016,M1016,P1016,S1016,V1016))*Y1016+if($B1016=$H1016,0,iferror(average(vlookup({$H1016,$K1016,$N1016,$Q1016,$T1016},$B:$D,column(C$1),0)),index(D:D,match($H1016,$B:$B,)))),3)</f>
        <v>-285.4</v>
      </c>
      <c r="E1016" s="145">
        <v>2764.0</v>
      </c>
      <c r="F1016" s="146">
        <v>619.131</v>
      </c>
      <c r="G1016" s="146">
        <v>586.225</v>
      </c>
      <c r="H1016" s="147" t="s">
        <v>404</v>
      </c>
      <c r="I1016" s="146">
        <v>688.449</v>
      </c>
      <c r="J1016" s="146">
        <v>406.09</v>
      </c>
      <c r="K1016" s="148"/>
      <c r="L1016" s="149"/>
      <c r="M1016" s="149"/>
      <c r="N1016" s="148"/>
      <c r="O1016" s="149"/>
      <c r="P1016" s="149"/>
      <c r="Q1016" s="148"/>
      <c r="R1016" s="149"/>
      <c r="S1016" s="149"/>
      <c r="T1016" s="148"/>
      <c r="U1016" s="149"/>
      <c r="V1016" s="149"/>
      <c r="W1016" s="149"/>
      <c r="X1016" s="150">
        <f t="shared" si="1"/>
        <v>1.584367573</v>
      </c>
      <c r="Y1016" s="150">
        <f t="shared" si="2"/>
        <v>-1.584367573</v>
      </c>
    </row>
    <row r="1017" ht="15.75" customHeight="1">
      <c r="A1017" s="119">
        <v>1016.0</v>
      </c>
      <c r="B1017" s="143" t="str">
        <f t="array" ref="B1017">index(Systems!$A:$E,match($A1017,Systems!$A:$A,),match(B$1,Systems!$2:$2,))&amp;if(not(isblank(index(Systems!$A:$E,match($A1017,Systems!$A:$A,),match(Systems!$C$2,Systems!$2:$2,))))," ["&amp;index(Systems!$A:$E,match($A1017,Systems!$A:$A,),match(Systems!$C$2,Systems!$2:$2,))&amp;"]",)</f>
        <v>Guatavita</v>
      </c>
      <c r="C1017" s="144">
        <f t="array" ref="C1017">round((F1017-average(I1017,L1017,O1017,R1017,U1017))*X1017+if($B1017=$H1017,0,iferror(average(vlookup({$H1017,$K1017,$N1017,$Q1017,$T1017},$B:$D,column(B$1),0)),index(C:C,match($H1017,$B:$B,)))),3)</f>
        <v>-286.449</v>
      </c>
      <c r="D1017" s="144">
        <f t="array" ref="D1017">round((G1017-average(J1017,M1017,P1017,S1017,V1017))*Y1017+if($B1017=$H1017,0,iferror(average(vlookup({$H1017,$K1017,$N1017,$Q1017,$T1017},$B:$D,column(C$1),0)),index(D:D,match($H1017,$B:$B,)))),3)</f>
        <v>238.027</v>
      </c>
      <c r="E1017" s="145">
        <v>2764.0</v>
      </c>
      <c r="F1017" s="146">
        <v>507.652</v>
      </c>
      <c r="G1017" s="146">
        <v>255.855</v>
      </c>
      <c r="H1017" s="147" t="s">
        <v>404</v>
      </c>
      <c r="I1017" s="146">
        <v>688.449</v>
      </c>
      <c r="J1017" s="146">
        <v>406.09</v>
      </c>
      <c r="K1017" s="148"/>
      <c r="L1017" s="149"/>
      <c r="M1017" s="149"/>
      <c r="N1017" s="148"/>
      <c r="O1017" s="149"/>
      <c r="P1017" s="149"/>
      <c r="Q1017" s="148"/>
      <c r="R1017" s="149"/>
      <c r="S1017" s="149"/>
      <c r="T1017" s="148"/>
      <c r="U1017" s="149"/>
      <c r="V1017" s="149"/>
      <c r="W1017" s="149"/>
      <c r="X1017" s="150">
        <f t="shared" si="1"/>
        <v>1.584367573</v>
      </c>
      <c r="Y1017" s="150">
        <f t="shared" si="2"/>
        <v>-1.584367573</v>
      </c>
    </row>
    <row r="1018" ht="15.75" customHeight="1">
      <c r="A1018" s="119">
        <v>1017.0</v>
      </c>
      <c r="B1018" s="143" t="str">
        <f t="array" ref="B1018">index(Systems!$A:$E,match($A1018,Systems!$A:$A,),match(B$1,Systems!$2:$2,))&amp;if(not(isblank(index(Systems!$A:$E,match($A1018,Systems!$A:$A,),match(Systems!$C$2,Systems!$2:$2,))))," ["&amp;index(Systems!$A:$E,match($A1018,Systems!$A:$A,),match(Systems!$C$2,Systems!$2:$2,))&amp;"]",)</f>
        <v>Guldra</v>
      </c>
      <c r="C1018" s="144">
        <f t="array" ref="C1018">round((F1018-average(I1018,L1018,O1018,R1018,U1018))*X1018+if($B1018=$H1018,0,iferror(average(vlookup({$H1018,$K1018,$N1018,$Q1018,$T1018},$B:$D,column(B$1),0)),index(C:C,match($H1018,$B:$B,)))),3)</f>
        <v>114.417</v>
      </c>
      <c r="D1018" s="144">
        <f t="array" ref="D1018">round((G1018-average(J1018,M1018,P1018,S1018,V1018))*Y1018+if($B1018=$H1018,0,iferror(average(vlookup({$H1018,$K1018,$N1018,$Q1018,$T1018},$B:$D,column(C$1),0)),index(D:D,match($H1018,$B:$B,)))),3)</f>
        <v>-461.156</v>
      </c>
      <c r="E1018" s="145">
        <v>2764.0</v>
      </c>
      <c r="F1018" s="146">
        <v>760.665</v>
      </c>
      <c r="G1018" s="146">
        <v>697.156</v>
      </c>
      <c r="H1018" s="147" t="s">
        <v>404</v>
      </c>
      <c r="I1018" s="146">
        <v>688.449</v>
      </c>
      <c r="J1018" s="146">
        <v>406.09</v>
      </c>
      <c r="K1018" s="148"/>
      <c r="L1018" s="149"/>
      <c r="M1018" s="149"/>
      <c r="N1018" s="148"/>
      <c r="O1018" s="149"/>
      <c r="P1018" s="149"/>
      <c r="Q1018" s="148"/>
      <c r="R1018" s="149"/>
      <c r="S1018" s="149"/>
      <c r="T1018" s="148"/>
      <c r="U1018" s="149"/>
      <c r="V1018" s="149"/>
      <c r="W1018" s="149"/>
      <c r="X1018" s="150">
        <f t="shared" si="1"/>
        <v>1.584367573</v>
      </c>
      <c r="Y1018" s="150">
        <f t="shared" si="2"/>
        <v>-1.584367573</v>
      </c>
    </row>
    <row r="1019" ht="15.75" customHeight="1">
      <c r="A1019" s="119">
        <v>1018.0</v>
      </c>
      <c r="B1019" s="143" t="str">
        <f t="array" ref="B1019">index(Systems!$A:$E,match($A1019,Systems!$A:$A,),match(B$1,Systems!$2:$2,))&amp;if(not(isblank(index(Systems!$A:$E,match($A1019,Systems!$A:$A,),match(Systems!$C$2,Systems!$2:$2,))))," ["&amp;index(Systems!$A:$E,match($A1019,Systems!$A:$A,),match(Systems!$C$2,Systems!$2:$2,))&amp;"]",)</f>
        <v>Gulkana</v>
      </c>
      <c r="C1019" s="144">
        <f t="array" ref="C1019">round((F1019-average(I1019,L1019,O1019,R1019,U1019))*X1019+if($B1019=$H1019,0,iferror(average(vlookup({$H1019,$K1019,$N1019,$Q1019,$T1019},$B:$D,column(B$1),0)),index(C:C,match($H1019,$B:$B,)))),3)</f>
        <v>353.609</v>
      </c>
      <c r="D1019" s="144">
        <f t="array" ref="D1019">round((G1019-average(J1019,M1019,P1019,S1019,V1019))*Y1019+if($B1019=$H1019,0,iferror(average(vlookup({$H1019,$K1019,$N1019,$Q1019,$T1019},$B:$D,column(C$1),0)),index(D:D,match($H1019,$B:$B,)))),3)</f>
        <v>-177.861</v>
      </c>
      <c r="E1019" s="145">
        <v>2764.0</v>
      </c>
      <c r="F1019" s="146">
        <v>911.635</v>
      </c>
      <c r="G1019" s="146">
        <v>518.35</v>
      </c>
      <c r="H1019" s="147" t="s">
        <v>404</v>
      </c>
      <c r="I1019" s="146">
        <v>688.449</v>
      </c>
      <c r="J1019" s="146">
        <v>406.09</v>
      </c>
      <c r="K1019" s="148"/>
      <c r="L1019" s="149"/>
      <c r="M1019" s="149"/>
      <c r="N1019" s="148"/>
      <c r="O1019" s="149"/>
      <c r="P1019" s="149"/>
      <c r="Q1019" s="148"/>
      <c r="R1019" s="149"/>
      <c r="S1019" s="149"/>
      <c r="T1019" s="148"/>
      <c r="U1019" s="149"/>
      <c r="V1019" s="149"/>
      <c r="W1019" s="149"/>
      <c r="X1019" s="150">
        <f t="shared" si="1"/>
        <v>1.584367573</v>
      </c>
      <c r="Y1019" s="150">
        <f t="shared" si="2"/>
        <v>-1.584367573</v>
      </c>
    </row>
    <row r="1020" ht="15.75" customHeight="1">
      <c r="A1020" s="119">
        <v>1019.0</v>
      </c>
      <c r="B1020" s="143" t="str">
        <f t="array" ref="B1020">index(Systems!$A:$E,match($A1020,Systems!$A:$A,),match(B$1,Systems!$2:$2,))&amp;if(not(isblank(index(Systems!$A:$E,match($A1020,Systems!$A:$A,),match(Systems!$C$2,Systems!$2:$2,))))," ["&amp;index(Systems!$A:$E,match($A1020,Systems!$A:$A,),match(Systems!$C$2,Systems!$2:$2,))&amp;"]",)</f>
        <v>Gunthar</v>
      </c>
      <c r="C1020" s="144">
        <f t="array" ref="C1020">round((F1020-average(I1020,L1020,O1020,R1020,U1020))*X1020+if($B1020=$H1020,0,iferror(average(vlookup({$H1020,$K1020,$N1020,$Q1020,$T1020},$B:$D,column(B$1),0)),index(C:C,match($H1020,$B:$B,)))),3)</f>
        <v>39.275</v>
      </c>
      <c r="D1020" s="144">
        <f t="array" ref="D1020">round((G1020-average(J1020,M1020,P1020,S1020,V1020))*Y1020+if($B1020=$H1020,0,iferror(average(vlookup({$H1020,$K1020,$N1020,$Q1020,$T1020},$B:$D,column(C$1),0)),index(D:D,match($H1020,$B:$B,)))),3)</f>
        <v>-383.124</v>
      </c>
      <c r="E1020" s="145">
        <v>2764.0</v>
      </c>
      <c r="F1020" s="146">
        <v>713.238</v>
      </c>
      <c r="G1020" s="146">
        <v>647.905</v>
      </c>
      <c r="H1020" s="147" t="s">
        <v>404</v>
      </c>
      <c r="I1020" s="146">
        <v>688.449</v>
      </c>
      <c r="J1020" s="146">
        <v>406.09</v>
      </c>
      <c r="K1020" s="148"/>
      <c r="L1020" s="149"/>
      <c r="M1020" s="149"/>
      <c r="N1020" s="148"/>
      <c r="O1020" s="149"/>
      <c r="P1020" s="149"/>
      <c r="Q1020" s="148"/>
      <c r="R1020" s="149"/>
      <c r="S1020" s="149"/>
      <c r="T1020" s="148"/>
      <c r="U1020" s="149"/>
      <c r="V1020" s="149"/>
      <c r="W1020" s="149"/>
      <c r="X1020" s="150">
        <f t="shared" si="1"/>
        <v>1.584367573</v>
      </c>
      <c r="Y1020" s="150">
        <f t="shared" si="2"/>
        <v>-1.584367573</v>
      </c>
    </row>
    <row r="1021" ht="15.75" customHeight="1">
      <c r="A1021" s="119">
        <v>1020.0</v>
      </c>
      <c r="B1021" s="143" t="str">
        <f t="array" ref="B1021">index(Systems!$A:$E,match($A1021,Systems!$A:$A,),match(B$1,Systems!$2:$2,))&amp;if(not(isblank(index(Systems!$A:$E,match($A1021,Systems!$A:$A,),match(Systems!$C$2,Systems!$2:$2,))))," ["&amp;index(Systems!$A:$E,match($A1021,Systems!$A:$A,),match(Systems!$C$2,Systems!$2:$2,))&amp;"]",)</f>
        <v>Gunzburg</v>
      </c>
      <c r="C1021" s="144">
        <f t="array" ref="C1021">round((F1021-average(I1021,L1021,O1021,R1021,U1021))*X1021+if($B1021=$H1021,0,iferror(average(vlookup({$H1021,$K1021,$N1021,$Q1021,$T1021},$B:$D,column(B$1),0)),index(C:C,match($H1021,$B:$B,)))),3)</f>
        <v>12.395</v>
      </c>
      <c r="D1021" s="144">
        <f t="array" ref="D1021">round((G1021-average(J1021,M1021,P1021,S1021,V1021))*Y1021+if($B1021=$H1021,0,iferror(average(vlookup({$H1021,$K1021,$N1021,$Q1021,$T1021},$B:$D,column(C$1),0)),index(D:D,match($H1021,$B:$B,)))),3)</f>
        <v>290.245</v>
      </c>
      <c r="E1021" s="145">
        <v>2764.0</v>
      </c>
      <c r="F1021" s="146">
        <v>696.272</v>
      </c>
      <c r="G1021" s="146">
        <v>222.897</v>
      </c>
      <c r="H1021" s="147" t="s">
        <v>404</v>
      </c>
      <c r="I1021" s="146">
        <v>688.449</v>
      </c>
      <c r="J1021" s="146">
        <v>406.09</v>
      </c>
      <c r="K1021" s="148"/>
      <c r="L1021" s="149"/>
      <c r="M1021" s="149"/>
      <c r="N1021" s="148"/>
      <c r="O1021" s="149"/>
      <c r="P1021" s="149"/>
      <c r="Q1021" s="148"/>
      <c r="R1021" s="149"/>
      <c r="S1021" s="149"/>
      <c r="T1021" s="148"/>
      <c r="U1021" s="149"/>
      <c r="V1021" s="149"/>
      <c r="W1021" s="149"/>
      <c r="X1021" s="150">
        <f t="shared" si="1"/>
        <v>1.584367573</v>
      </c>
      <c r="Y1021" s="150">
        <f t="shared" si="2"/>
        <v>-1.584367573</v>
      </c>
    </row>
    <row r="1022" ht="15.75" customHeight="1">
      <c r="A1022" s="119">
        <v>1021.0</v>
      </c>
      <c r="B1022" s="143" t="str">
        <f t="array" ref="B1022">index(Systems!$A:$E,match($A1022,Systems!$A:$A,),match(B$1,Systems!$2:$2,))&amp;if(not(isblank(index(Systems!$A:$E,match($A1022,Systems!$A:$A,),match(Systems!$C$2,Systems!$2:$2,))))," ["&amp;index(Systems!$A:$E,match($A1022,Systems!$A:$A,),match(Systems!$C$2,Systems!$2:$2,))&amp;"]",)</f>
        <v>Gurnet</v>
      </c>
      <c r="C1022" s="144">
        <f t="array" ref="C1022">round((F1022-average(I1022,L1022,O1022,R1022,U1022))*X1022+if($B1022=$H1022,0,iferror(average(vlookup({$H1022,$K1022,$N1022,$Q1022,$T1022},$B:$D,column(B$1),0)),index(C:C,match($H1022,$B:$B,)))),3)</f>
        <v>93.475</v>
      </c>
      <c r="D1022" s="144">
        <f t="array" ref="D1022">round((G1022-average(J1022,M1022,P1022,S1022,V1022))*Y1022+if($B1022=$H1022,0,iferror(average(vlookup({$H1022,$K1022,$N1022,$Q1022,$T1022},$B:$D,column(C$1),0)),index(D:D,match($H1022,$B:$B,)))),3)</f>
        <v>-231.091</v>
      </c>
      <c r="E1022" s="145">
        <v>2764.0</v>
      </c>
      <c r="F1022" s="146">
        <v>747.447</v>
      </c>
      <c r="G1022" s="146">
        <v>551.947</v>
      </c>
      <c r="H1022" s="147" t="s">
        <v>404</v>
      </c>
      <c r="I1022" s="146">
        <v>688.449</v>
      </c>
      <c r="J1022" s="146">
        <v>406.09</v>
      </c>
      <c r="K1022" s="148"/>
      <c r="L1022" s="149"/>
      <c r="M1022" s="149"/>
      <c r="N1022" s="148"/>
      <c r="O1022" s="149"/>
      <c r="P1022" s="149"/>
      <c r="Q1022" s="148"/>
      <c r="R1022" s="149"/>
      <c r="S1022" s="149"/>
      <c r="T1022" s="148"/>
      <c r="U1022" s="149"/>
      <c r="V1022" s="149"/>
      <c r="W1022" s="149"/>
      <c r="X1022" s="150">
        <f t="shared" si="1"/>
        <v>1.584367573</v>
      </c>
      <c r="Y1022" s="150">
        <f t="shared" si="2"/>
        <v>-1.584367573</v>
      </c>
    </row>
    <row r="1023" ht="15.75" customHeight="1">
      <c r="A1023" s="119">
        <v>1022.0</v>
      </c>
      <c r="B1023" s="143" t="str">
        <f t="array" ref="B1023">index(Systems!$A:$E,match($A1023,Systems!$A:$A,),match(B$1,Systems!$2:$2,))&amp;if(not(isblank(index(Systems!$A:$E,match($A1023,Systems!$A:$A,),match(Systems!$C$2,Systems!$2:$2,))))," ["&amp;index(Systems!$A:$E,match($A1023,Systems!$A:$A,),match(Systems!$C$2,Systems!$2:$2,))&amp;"]",)</f>
        <v>Gurrnazovo</v>
      </c>
      <c r="C1023" s="144">
        <f t="array" ref="C1023">round((F1023-average(I1023,L1023,O1023,R1023,U1023))*X1023+if($B1023=$H1023,0,iferror(average(vlookup({$H1023,$K1023,$N1023,$Q1023,$T1023},$B:$D,column(B$1),0)),index(C:C,match($H1023,$B:$B,)))),3)</f>
        <v>423.405</v>
      </c>
      <c r="D1023" s="144">
        <f t="array" ref="D1023">round((G1023-average(J1023,M1023,P1023,S1023,V1023))*Y1023+if($B1023=$H1023,0,iferror(average(vlookup({$H1023,$K1023,$N1023,$Q1023,$T1023},$B:$D,column(C$1),0)),index(D:D,match($H1023,$B:$B,)))),3)</f>
        <v>-240.7</v>
      </c>
      <c r="E1023" s="145">
        <v>2764.0</v>
      </c>
      <c r="F1023" s="146">
        <v>955.688</v>
      </c>
      <c r="G1023" s="146">
        <v>558.012</v>
      </c>
      <c r="H1023" s="147" t="s">
        <v>404</v>
      </c>
      <c r="I1023" s="146">
        <v>688.449</v>
      </c>
      <c r="J1023" s="146">
        <v>406.09</v>
      </c>
      <c r="K1023" s="148"/>
      <c r="L1023" s="149"/>
      <c r="M1023" s="149"/>
      <c r="N1023" s="148"/>
      <c r="O1023" s="149"/>
      <c r="P1023" s="149"/>
      <c r="Q1023" s="148"/>
      <c r="R1023" s="149"/>
      <c r="S1023" s="149"/>
      <c r="T1023" s="148"/>
      <c r="U1023" s="149"/>
      <c r="V1023" s="149"/>
      <c r="W1023" s="149"/>
      <c r="X1023" s="150">
        <f t="shared" si="1"/>
        <v>1.584367573</v>
      </c>
      <c r="Y1023" s="150">
        <f t="shared" si="2"/>
        <v>-1.584367573</v>
      </c>
    </row>
    <row r="1024" ht="15.75" customHeight="1">
      <c r="A1024" s="119">
        <v>1023.0</v>
      </c>
      <c r="B1024" s="143" t="str">
        <f t="array" ref="B1024">index(Systems!$A:$E,match($A1024,Systems!$A:$A,),match(B$1,Systems!$2:$2,))&amp;if(not(isblank(index(Systems!$A:$E,match($A1024,Systems!$A:$A,),match(Systems!$C$2,Systems!$2:$2,))))," ["&amp;index(Systems!$A:$E,match($A1024,Systems!$A:$A,),match(Systems!$C$2,Systems!$2:$2,))&amp;"]",)</f>
        <v>Gustrell</v>
      </c>
      <c r="C1024" s="144">
        <f t="array" ref="C1024">round((F1024-average(I1024,L1024,O1024,R1024,U1024))*X1024+if($B1024=$H1024,0,iferror(average(vlookup({$H1024,$K1024,$N1024,$Q1024,$T1024},$B:$D,column(B$1),0)),index(C:C,match($H1024,$B:$B,)))),3)</f>
        <v>-66.621</v>
      </c>
      <c r="D1024" s="144">
        <f t="array" ref="D1024">round((G1024-average(J1024,M1024,P1024,S1024,V1024))*Y1024+if($B1024=$H1024,0,iferror(average(vlookup({$H1024,$K1024,$N1024,$Q1024,$T1024},$B:$D,column(C$1),0)),index(D:D,match($H1024,$B:$B,)))),3)</f>
        <v>466.65</v>
      </c>
      <c r="E1024" s="145">
        <v>2764.0</v>
      </c>
      <c r="F1024" s="146">
        <v>646.4</v>
      </c>
      <c r="G1024" s="146">
        <v>111.556</v>
      </c>
      <c r="H1024" s="147" t="s">
        <v>404</v>
      </c>
      <c r="I1024" s="146">
        <v>688.449</v>
      </c>
      <c r="J1024" s="146">
        <v>406.09</v>
      </c>
      <c r="K1024" s="148"/>
      <c r="L1024" s="149"/>
      <c r="M1024" s="149"/>
      <c r="N1024" s="148"/>
      <c r="O1024" s="149"/>
      <c r="P1024" s="149"/>
      <c r="Q1024" s="148"/>
      <c r="R1024" s="149"/>
      <c r="S1024" s="149"/>
      <c r="T1024" s="148"/>
      <c r="U1024" s="149"/>
      <c r="V1024" s="149"/>
      <c r="W1024" s="149"/>
      <c r="X1024" s="150">
        <f t="shared" si="1"/>
        <v>1.584367573</v>
      </c>
      <c r="Y1024" s="150">
        <f t="shared" si="2"/>
        <v>-1.584367573</v>
      </c>
    </row>
    <row r="1025" ht="15.75" customHeight="1">
      <c r="A1025" s="119">
        <v>1024.0</v>
      </c>
      <c r="B1025" s="143" t="str">
        <f t="array" ref="B1025">index(Systems!$A:$E,match($A1025,Systems!$A:$A,),match(B$1,Systems!$2:$2,))&amp;if(not(isblank(index(Systems!$A:$E,match($A1025,Systems!$A:$A,),match(Systems!$C$2,Systems!$2:$2,))))," ["&amp;index(Systems!$A:$E,match($A1025,Systems!$A:$A,),match(Systems!$C$2,Systems!$2:$2,))&amp;"]",)</f>
        <v>Gwynedd</v>
      </c>
      <c r="C1025" s="144">
        <f t="array" ref="C1025">round((F1025-average(I1025,L1025,O1025,R1025,U1025))*X1025+if($B1025=$H1025,0,iferror(average(vlookup({$H1025,$K1025,$N1025,$Q1025,$T1025},$B:$D,column(B$1),0)),index(C:C,match($H1025,$B:$B,)))),3)</f>
        <v>-276.407</v>
      </c>
      <c r="D1025" s="144">
        <f t="array" ref="D1025">round((G1025-average(J1025,M1025,P1025,S1025,V1025))*Y1025+if($B1025=$H1025,0,iferror(average(vlookup({$H1025,$K1025,$N1025,$Q1025,$T1025},$B:$D,column(C$1),0)),index(D:D,match($H1025,$B:$B,)))),3)</f>
        <v>459.462</v>
      </c>
      <c r="E1025" s="145">
        <v>2764.0</v>
      </c>
      <c r="F1025" s="146">
        <v>513.99</v>
      </c>
      <c r="G1025" s="146">
        <v>116.093</v>
      </c>
      <c r="H1025" s="147" t="s">
        <v>404</v>
      </c>
      <c r="I1025" s="146">
        <v>688.449</v>
      </c>
      <c r="J1025" s="146">
        <v>406.09</v>
      </c>
      <c r="K1025" s="148"/>
      <c r="L1025" s="149"/>
      <c r="M1025" s="149"/>
      <c r="N1025" s="148"/>
      <c r="O1025" s="149"/>
      <c r="P1025" s="149"/>
      <c r="Q1025" s="148"/>
      <c r="R1025" s="149"/>
      <c r="S1025" s="149"/>
      <c r="T1025" s="148"/>
      <c r="U1025" s="149"/>
      <c r="V1025" s="149"/>
      <c r="W1025" s="149"/>
      <c r="X1025" s="150">
        <f t="shared" si="1"/>
        <v>1.584367573</v>
      </c>
      <c r="Y1025" s="150">
        <f t="shared" si="2"/>
        <v>-1.584367573</v>
      </c>
    </row>
    <row r="1026" ht="15.75" customHeight="1">
      <c r="A1026" s="119">
        <v>1025.0</v>
      </c>
      <c r="B1026" s="143" t="str">
        <f t="array" ref="B1026">index(Systems!$A:$E,match($A1026,Systems!$A:$A,),match(B$1,Systems!$2:$2,))&amp;if(not(isblank(index(Systems!$A:$E,match($A1026,Systems!$A:$A,),match(Systems!$C$2,Systems!$2:$2,))))," ["&amp;index(Systems!$A:$E,match($A1026,Systems!$A:$A,),match(Systems!$C$2,Systems!$2:$2,))&amp;"]",)</f>
        <v>Gypsum</v>
      </c>
      <c r="C1026" s="144">
        <f t="array" ref="C1026">round((F1026-average(I1026,L1026,O1026,R1026,U1026))*X1026+if($B1026=$H1026,0,iferror(average(vlookup({$H1026,$K1026,$N1026,$Q1026,$T1026},$B:$D,column(B$1),0)),index(C:C,match($H1026,$B:$B,)))),3)</f>
        <v>-281.491</v>
      </c>
      <c r="D1026" s="144">
        <f t="array" ref="D1026">round((G1026-average(J1026,M1026,P1026,S1026,V1026))*Y1026+if($B1026=$H1026,0,iferror(average(vlookup({$H1026,$K1026,$N1026,$Q1026,$T1026},$B:$D,column(C$1),0)),index(D:D,match($H1026,$B:$B,)))),3)</f>
        <v>26.058</v>
      </c>
      <c r="E1026" s="145">
        <v>2764.0</v>
      </c>
      <c r="F1026" s="146">
        <v>510.781</v>
      </c>
      <c r="G1026" s="146">
        <v>389.643</v>
      </c>
      <c r="H1026" s="147" t="s">
        <v>404</v>
      </c>
      <c r="I1026" s="146">
        <v>688.449</v>
      </c>
      <c r="J1026" s="146">
        <v>406.09</v>
      </c>
      <c r="K1026" s="148"/>
      <c r="L1026" s="149"/>
      <c r="M1026" s="149"/>
      <c r="N1026" s="148"/>
      <c r="O1026" s="149"/>
      <c r="P1026" s="149"/>
      <c r="Q1026" s="148"/>
      <c r="R1026" s="149"/>
      <c r="S1026" s="149"/>
      <c r="T1026" s="148"/>
      <c r="U1026" s="149"/>
      <c r="V1026" s="149"/>
      <c r="W1026" s="149"/>
      <c r="X1026" s="150">
        <f t="shared" si="1"/>
        <v>1.584367573</v>
      </c>
      <c r="Y1026" s="150">
        <f t="shared" si="2"/>
        <v>-1.584367573</v>
      </c>
    </row>
    <row r="1027" ht="15.75" customHeight="1">
      <c r="A1027" s="119">
        <v>1026.0</v>
      </c>
      <c r="B1027" s="143" t="str">
        <f t="array" ref="B1027">index(Systems!$A:$E,match($A1027,Systems!$A:$A,),match(B$1,Systems!$2:$2,))&amp;if(not(isblank(index(Systems!$A:$E,match($A1027,Systems!$A:$A,),match(Systems!$C$2,Systems!$2:$2,))))," ["&amp;index(Systems!$A:$E,match($A1027,Systems!$A:$A,),match(Systems!$C$2,Systems!$2:$2,))&amp;"]",)</f>
        <v>Haappajarvi</v>
      </c>
      <c r="C1027" s="144">
        <f t="array" ref="C1027">round((F1027-average(I1027,L1027,O1027,R1027,U1027))*X1027+if($B1027=$H1027,0,iferror(average(vlookup({$H1027,$K1027,$N1027,$Q1027,$T1027},$B:$D,column(B$1),0)),index(C:C,match($H1027,$B:$B,)))),3)</f>
        <v>137.24</v>
      </c>
      <c r="D1027" s="144">
        <f t="array" ref="D1027">round((G1027-average(J1027,M1027,P1027,S1027,V1027))*Y1027+if($B1027=$H1027,0,iferror(average(vlookup({$H1027,$K1027,$N1027,$Q1027,$T1027},$B:$D,column(C$1),0)),index(D:D,match($H1027,$B:$B,)))),3)</f>
        <v>-240.696</v>
      </c>
      <c r="E1027" s="145">
        <v>2764.0</v>
      </c>
      <c r="F1027" s="146">
        <v>775.07</v>
      </c>
      <c r="G1027" s="146">
        <v>558.009</v>
      </c>
      <c r="H1027" s="147" t="s">
        <v>404</v>
      </c>
      <c r="I1027" s="146">
        <v>688.449</v>
      </c>
      <c r="J1027" s="146">
        <v>406.09</v>
      </c>
      <c r="K1027" s="148"/>
      <c r="L1027" s="149"/>
      <c r="M1027" s="149"/>
      <c r="N1027" s="148"/>
      <c r="O1027" s="149"/>
      <c r="P1027" s="149"/>
      <c r="Q1027" s="148"/>
      <c r="R1027" s="149"/>
      <c r="S1027" s="149"/>
      <c r="T1027" s="148"/>
      <c r="U1027" s="149"/>
      <c r="V1027" s="149"/>
      <c r="W1027" s="149"/>
      <c r="X1027" s="150">
        <f t="shared" si="1"/>
        <v>1.584367573</v>
      </c>
      <c r="Y1027" s="150">
        <f t="shared" si="2"/>
        <v>-1.584367573</v>
      </c>
    </row>
    <row r="1028" ht="15.75" customHeight="1">
      <c r="A1028" s="119">
        <v>1027.0</v>
      </c>
      <c r="B1028" s="143" t="str">
        <f t="array" ref="B1028">index(Systems!$A:$E,match($A1028,Systems!$A:$A,),match(B$1,Systems!$2:$2,))&amp;if(not(isblank(index(Systems!$A:$E,match($A1028,Systems!$A:$A,),match(Systems!$C$2,Systems!$2:$2,))))," ["&amp;index(Systems!$A:$E,match($A1028,Systems!$A:$A,),match(Systems!$C$2,Systems!$2:$2,))&amp;"]",)</f>
        <v>Hachiman</v>
      </c>
      <c r="C1028" s="144">
        <f t="array" ref="C1028">round((F1028-average(I1028,L1028,O1028,R1028,U1028))*X1028+if($B1028=$H1028,0,iferror(average(vlookup({$H1028,$K1028,$N1028,$Q1028,$T1028},$B:$D,column(B$1),0)),index(C:C,match($H1028,$B:$B,)))),3)</f>
        <v>252.799</v>
      </c>
      <c r="D1028" s="144">
        <f t="array" ref="D1028">round((G1028-average(J1028,M1028,P1028,S1028,V1028))*Y1028+if($B1028=$H1028,0,iferror(average(vlookup({$H1028,$K1028,$N1028,$Q1028,$T1028},$B:$D,column(C$1),0)),index(D:D,match($H1028,$B:$B,)))),3)</f>
        <v>152.204</v>
      </c>
      <c r="E1028" s="145">
        <v>2764.0</v>
      </c>
      <c r="F1028" s="146">
        <v>848.007</v>
      </c>
      <c r="G1028" s="146">
        <v>310.024</v>
      </c>
      <c r="H1028" s="147" t="s">
        <v>404</v>
      </c>
      <c r="I1028" s="146">
        <v>688.449</v>
      </c>
      <c r="J1028" s="146">
        <v>406.09</v>
      </c>
      <c r="K1028" s="148"/>
      <c r="L1028" s="149"/>
      <c r="M1028" s="149"/>
      <c r="N1028" s="148"/>
      <c r="O1028" s="149"/>
      <c r="P1028" s="149"/>
      <c r="Q1028" s="148"/>
      <c r="R1028" s="149"/>
      <c r="S1028" s="149"/>
      <c r="T1028" s="148"/>
      <c r="U1028" s="149"/>
      <c r="V1028" s="149"/>
      <c r="W1028" s="149"/>
      <c r="X1028" s="150">
        <f t="shared" si="1"/>
        <v>1.584367573</v>
      </c>
      <c r="Y1028" s="150">
        <f t="shared" si="2"/>
        <v>-1.584367573</v>
      </c>
    </row>
    <row r="1029" ht="15.75" customHeight="1">
      <c r="A1029" s="119">
        <v>1028.0</v>
      </c>
      <c r="B1029" s="143" t="str">
        <f t="array" ref="B1029">index(Systems!$A:$E,match($A1029,Systems!$A:$A,),match(B$1,Systems!$2:$2,))&amp;if(not(isblank(index(Systems!$A:$E,match($A1029,Systems!$A:$A,),match(Systems!$C$2,Systems!$2:$2,))))," ["&amp;index(Systems!$A:$E,match($A1029,Systems!$A:$A,),match(Systems!$C$2,Systems!$2:$2,))&amp;"]",)</f>
        <v>Haddings</v>
      </c>
      <c r="C1029" s="144">
        <f t="array" ref="C1029">round((F1029-average(I1029,L1029,O1029,R1029,U1029))*X1029+if($B1029=$H1029,0,iferror(average(vlookup({$H1029,$K1029,$N1029,$Q1029,$T1029},$B:$D,column(B$1),0)),index(C:C,match($H1029,$B:$B,)))),3)</f>
        <v>-44.033</v>
      </c>
      <c r="D1029" s="144">
        <f t="array" ref="D1029">round((G1029-average(J1029,M1029,P1029,S1029,V1029))*Y1029+if($B1029=$H1029,0,iferror(average(vlookup({$H1029,$K1029,$N1029,$Q1029,$T1029},$B:$D,column(C$1),0)),index(D:D,match($H1029,$B:$B,)))),3)</f>
        <v>13.933</v>
      </c>
      <c r="E1029" s="145">
        <v>2764.0</v>
      </c>
      <c r="F1029" s="146">
        <v>660.657</v>
      </c>
      <c r="G1029" s="146">
        <v>397.296</v>
      </c>
      <c r="H1029" s="147" t="s">
        <v>404</v>
      </c>
      <c r="I1029" s="146">
        <v>688.449</v>
      </c>
      <c r="J1029" s="146">
        <v>406.09</v>
      </c>
      <c r="K1029" s="148"/>
      <c r="L1029" s="149"/>
      <c r="M1029" s="149"/>
      <c r="N1029" s="148"/>
      <c r="O1029" s="149"/>
      <c r="P1029" s="149"/>
      <c r="Q1029" s="148"/>
      <c r="R1029" s="149"/>
      <c r="S1029" s="149"/>
      <c r="T1029" s="148"/>
      <c r="U1029" s="149"/>
      <c r="V1029" s="149"/>
      <c r="W1029" s="149"/>
      <c r="X1029" s="150">
        <f t="shared" si="1"/>
        <v>1.584367573</v>
      </c>
      <c r="Y1029" s="150">
        <f t="shared" si="2"/>
        <v>-1.584367573</v>
      </c>
    </row>
    <row r="1030" ht="15.75" customHeight="1">
      <c r="A1030" s="119">
        <v>1029.0</v>
      </c>
      <c r="B1030" s="143" t="str">
        <f t="array" ref="B1030">index(Systems!$A:$E,match($A1030,Systems!$A:$A,),match(B$1,Systems!$2:$2,))&amp;if(not(isblank(index(Systems!$A:$E,match($A1030,Systems!$A:$A,),match(Systems!$C$2,Systems!$2:$2,))))," ["&amp;index(Systems!$A:$E,match($A1030,Systems!$A:$A,),match(Systems!$C$2,Systems!$2:$2,))&amp;"]",)</f>
        <v>Hadnall</v>
      </c>
      <c r="C1030" s="144">
        <f t="array" ref="C1030">round((F1030-average(I1030,L1030,O1030,R1030,U1030))*X1030+if($B1030=$H1030,0,iferror(average(vlookup({$H1030,$K1030,$N1030,$Q1030,$T1030},$B:$D,column(B$1),0)),index(C:C,match($H1030,$B:$B,)))),3)</f>
        <v>136.734</v>
      </c>
      <c r="D1030" s="144">
        <f t="array" ref="D1030">round((G1030-average(J1030,M1030,P1030,S1030,V1030))*Y1030+if($B1030=$H1030,0,iferror(average(vlookup({$H1030,$K1030,$N1030,$Q1030,$T1030},$B:$D,column(C$1),0)),index(D:D,match($H1030,$B:$B,)))),3)</f>
        <v>-262.702</v>
      </c>
      <c r="E1030" s="145">
        <v>2764.0</v>
      </c>
      <c r="F1030" s="146">
        <v>774.751</v>
      </c>
      <c r="G1030" s="146">
        <v>571.899</v>
      </c>
      <c r="H1030" s="147" t="s">
        <v>404</v>
      </c>
      <c r="I1030" s="146">
        <v>688.449</v>
      </c>
      <c r="J1030" s="146">
        <v>406.09</v>
      </c>
      <c r="K1030" s="148"/>
      <c r="L1030" s="149"/>
      <c r="M1030" s="149"/>
      <c r="N1030" s="148"/>
      <c r="O1030" s="149"/>
      <c r="P1030" s="149"/>
      <c r="Q1030" s="148"/>
      <c r="R1030" s="149"/>
      <c r="S1030" s="149"/>
      <c r="T1030" s="148"/>
      <c r="U1030" s="149"/>
      <c r="V1030" s="149"/>
      <c r="W1030" s="149"/>
      <c r="X1030" s="150">
        <f t="shared" si="1"/>
        <v>1.584367573</v>
      </c>
      <c r="Y1030" s="150">
        <f t="shared" si="2"/>
        <v>-1.584367573</v>
      </c>
    </row>
    <row r="1031" ht="15.75" customHeight="1">
      <c r="A1031" s="119">
        <v>1030.0</v>
      </c>
      <c r="B1031" s="143" t="str">
        <f t="array" ref="B1031">index(Systems!$A:$E,match($A1031,Systems!$A:$A,),match(B$1,Systems!$2:$2,))&amp;if(not(isblank(index(Systems!$A:$E,match($A1031,Systems!$A:$A,),match(Systems!$C$2,Systems!$2:$2,))))," ["&amp;index(Systems!$A:$E,match($A1031,Systems!$A:$A,),match(Systems!$C$2,Systems!$2:$2,))&amp;"]",)</f>
        <v>Haerhbin</v>
      </c>
      <c r="C1031" s="144">
        <f t="array" ref="C1031">round((F1031-average(I1031,L1031,O1031,R1031,U1031))*X1031+if($B1031=$H1031,0,iferror(average(vlookup({$H1031,$K1031,$N1031,$Q1031,$T1031},$B:$D,column(B$1),0)),index(C:C,match($H1031,$B:$B,)))),3)</f>
        <v>-6.444</v>
      </c>
      <c r="D1031" s="144">
        <f t="array" ref="D1031">round((G1031-average(J1031,M1031,P1031,S1031,V1031))*Y1031+if($B1031=$H1031,0,iferror(average(vlookup({$H1031,$K1031,$N1031,$Q1031,$T1031},$B:$D,column(C$1),0)),index(D:D,match($H1031,$B:$B,)))),3)</f>
        <v>-213.646</v>
      </c>
      <c r="E1031" s="145">
        <v>2764.0</v>
      </c>
      <c r="F1031" s="146">
        <v>684.382</v>
      </c>
      <c r="G1031" s="146">
        <v>540.936</v>
      </c>
      <c r="H1031" s="147" t="s">
        <v>404</v>
      </c>
      <c r="I1031" s="146">
        <v>688.449</v>
      </c>
      <c r="J1031" s="146">
        <v>406.09</v>
      </c>
      <c r="K1031" s="148"/>
      <c r="L1031" s="149"/>
      <c r="M1031" s="149"/>
      <c r="N1031" s="148"/>
      <c r="O1031" s="149"/>
      <c r="P1031" s="149"/>
      <c r="Q1031" s="148"/>
      <c r="R1031" s="149"/>
      <c r="S1031" s="149"/>
      <c r="T1031" s="148"/>
      <c r="U1031" s="149"/>
      <c r="V1031" s="149"/>
      <c r="W1031" s="149"/>
      <c r="X1031" s="150">
        <f t="shared" si="1"/>
        <v>1.584367573</v>
      </c>
      <c r="Y1031" s="150">
        <f t="shared" si="2"/>
        <v>-1.584367573</v>
      </c>
    </row>
    <row r="1032" ht="15.75" customHeight="1">
      <c r="A1032" s="119">
        <v>1031.0</v>
      </c>
      <c r="B1032" s="143" t="str">
        <f t="array" ref="B1032">index(Systems!$A:$E,match($A1032,Systems!$A:$A,),match(B$1,Systems!$2:$2,))&amp;if(not(isblank(index(Systems!$A:$E,match($A1032,Systems!$A:$A,),match(Systems!$C$2,Systems!$2:$2,))))," ["&amp;index(Systems!$A:$E,match($A1032,Systems!$A:$A,),match(Systems!$C$2,Systems!$2:$2,))&amp;"]",)</f>
        <v>Haggard</v>
      </c>
      <c r="C1032" s="144">
        <f t="array" ref="C1032">round((F1032-average(I1032,L1032,O1032,R1032,U1032))*X1032+if($B1032=$H1032,0,iferror(average(vlookup({$H1032,$K1032,$N1032,$Q1032,$T1032},$B:$D,column(B$1),0)),index(C:C,match($H1032,$B:$B,)))),3)</f>
        <v>-477.067</v>
      </c>
      <c r="D1032" s="144">
        <f t="array" ref="D1032">round((G1032-average(J1032,M1032,P1032,S1032,V1032))*Y1032+if($B1032=$H1032,0,iferror(average(vlookup({$H1032,$K1032,$N1032,$Q1032,$T1032},$B:$D,column(C$1),0)),index(D:D,match($H1032,$B:$B,)))),3)</f>
        <v>59.406</v>
      </c>
      <c r="E1032" s="145">
        <v>2764.0</v>
      </c>
      <c r="F1032" s="146">
        <v>387.34</v>
      </c>
      <c r="G1032" s="146">
        <v>368.595</v>
      </c>
      <c r="H1032" s="147" t="s">
        <v>404</v>
      </c>
      <c r="I1032" s="146">
        <v>688.449</v>
      </c>
      <c r="J1032" s="146">
        <v>406.09</v>
      </c>
      <c r="K1032" s="148"/>
      <c r="L1032" s="149"/>
      <c r="M1032" s="149"/>
      <c r="N1032" s="148"/>
      <c r="O1032" s="149"/>
      <c r="P1032" s="149"/>
      <c r="Q1032" s="148"/>
      <c r="R1032" s="149"/>
      <c r="S1032" s="149"/>
      <c r="T1032" s="148"/>
      <c r="U1032" s="149"/>
      <c r="V1032" s="149"/>
      <c r="W1032" s="149"/>
      <c r="X1032" s="150">
        <f t="shared" si="1"/>
        <v>1.584367573</v>
      </c>
      <c r="Y1032" s="150">
        <f t="shared" si="2"/>
        <v>-1.584367573</v>
      </c>
    </row>
    <row r="1033" ht="15.75" customHeight="1">
      <c r="A1033" s="119">
        <v>1032.0</v>
      </c>
      <c r="B1033" s="143" t="str">
        <f t="array" ref="B1033">index(Systems!$A:$E,match($A1033,Systems!$A:$A,),match(B$1,Systems!$2:$2,))&amp;if(not(isblank(index(Systems!$A:$E,match($A1033,Systems!$A:$A,),match(Systems!$C$2,Systems!$2:$2,))))," ["&amp;index(Systems!$A:$E,match($A1033,Systems!$A:$A,),match(Systems!$C$2,Systems!$2:$2,))&amp;"]",)</f>
        <v>Hagiwawa</v>
      </c>
      <c r="C1033" s="144">
        <f t="array" ref="C1033">round((F1033-average(I1033,L1033,O1033,R1033,U1033))*X1033+if($B1033=$H1033,0,iferror(average(vlookup({$H1033,$K1033,$N1033,$Q1033,$T1033},$B:$D,column(B$1),0)),index(C:C,match($H1033,$B:$B,)))),3)</f>
        <v>123.552</v>
      </c>
      <c r="D1033" s="144">
        <f t="array" ref="D1033">round((G1033-average(J1033,M1033,P1033,S1033,V1033))*Y1033+if($B1033=$H1033,0,iferror(average(vlookup({$H1033,$K1033,$N1033,$Q1033,$T1033},$B:$D,column(C$1),0)),index(D:D,match($H1033,$B:$B,)))),3)</f>
        <v>112.142</v>
      </c>
      <c r="E1033" s="145">
        <v>2764.0</v>
      </c>
      <c r="F1033" s="146">
        <v>766.431</v>
      </c>
      <c r="G1033" s="146">
        <v>335.31</v>
      </c>
      <c r="H1033" s="147" t="s">
        <v>404</v>
      </c>
      <c r="I1033" s="146">
        <v>688.449</v>
      </c>
      <c r="J1033" s="146">
        <v>406.09</v>
      </c>
      <c r="K1033" s="148"/>
      <c r="L1033" s="149"/>
      <c r="M1033" s="149"/>
      <c r="N1033" s="148"/>
      <c r="O1033" s="149"/>
      <c r="P1033" s="149"/>
      <c r="Q1033" s="148"/>
      <c r="R1033" s="149"/>
      <c r="S1033" s="149"/>
      <c r="T1033" s="148"/>
      <c r="U1033" s="149"/>
      <c r="V1033" s="149"/>
      <c r="W1033" s="149"/>
      <c r="X1033" s="150">
        <f t="shared" si="1"/>
        <v>1.584367573</v>
      </c>
      <c r="Y1033" s="150">
        <f t="shared" si="2"/>
        <v>-1.584367573</v>
      </c>
    </row>
    <row r="1034" ht="15.75" customHeight="1">
      <c r="A1034" s="119">
        <v>1033.0</v>
      </c>
      <c r="B1034" s="143" t="str">
        <f t="array" ref="B1034">index(Systems!$A:$E,match($A1034,Systems!$A:$A,),match(B$1,Systems!$2:$2,))&amp;if(not(isblank(index(Systems!$A:$E,match($A1034,Systems!$A:$A,),match(Systems!$C$2,Systems!$2:$2,))))," ["&amp;index(Systems!$A:$E,match($A1034,Systems!$A:$A,),match(Systems!$C$2,Systems!$2:$2,))&amp;"]",)</f>
        <v>Hahira</v>
      </c>
      <c r="C1034" s="144">
        <f t="array" ref="C1034">round((F1034-average(I1034,L1034,O1034,R1034,U1034))*X1034+if($B1034=$H1034,0,iferror(average(vlookup({$H1034,$K1034,$N1034,$Q1034,$T1034},$B:$D,column(B$1),0)),index(C:C,match($H1034,$B:$B,)))),3)</f>
        <v>550.062</v>
      </c>
      <c r="D1034" s="144">
        <f t="array" ref="D1034">round((G1034-average(J1034,M1034,P1034,S1034,V1034))*Y1034+if($B1034=$H1034,0,iferror(average(vlookup({$H1034,$K1034,$N1034,$Q1034,$T1034},$B:$D,column(C$1),0)),index(D:D,match($H1034,$B:$B,)))),3)</f>
        <v>-100.644</v>
      </c>
      <c r="E1034" s="145">
        <v>2764.0</v>
      </c>
      <c r="F1034" s="146">
        <v>1035.63</v>
      </c>
      <c r="G1034" s="146">
        <v>469.613</v>
      </c>
      <c r="H1034" s="147" t="s">
        <v>404</v>
      </c>
      <c r="I1034" s="146">
        <v>688.449</v>
      </c>
      <c r="J1034" s="146">
        <v>406.09</v>
      </c>
      <c r="K1034" s="148"/>
      <c r="L1034" s="149"/>
      <c r="M1034" s="149"/>
      <c r="N1034" s="148"/>
      <c r="O1034" s="149"/>
      <c r="P1034" s="149"/>
      <c r="Q1034" s="148"/>
      <c r="R1034" s="149"/>
      <c r="S1034" s="149"/>
      <c r="T1034" s="148"/>
      <c r="U1034" s="149"/>
      <c r="V1034" s="149"/>
      <c r="W1034" s="149"/>
      <c r="X1034" s="150">
        <f t="shared" si="1"/>
        <v>1.584367573</v>
      </c>
      <c r="Y1034" s="150">
        <f t="shared" si="2"/>
        <v>-1.584367573</v>
      </c>
    </row>
    <row r="1035" ht="15.75" customHeight="1">
      <c r="A1035" s="119">
        <v>1034.0</v>
      </c>
      <c r="B1035" s="143" t="str">
        <f t="array" ref="B1035">index(Systems!$A:$E,match($A1035,Systems!$A:$A,),match(B$1,Systems!$2:$2,))&amp;if(not(isblank(index(Systems!$A:$E,match($A1035,Systems!$A:$A,),match(Systems!$C$2,Systems!$2:$2,))))," ["&amp;index(Systems!$A:$E,match($A1035,Systems!$A:$A,),match(Systems!$C$2,Systems!$2:$2,))&amp;"]",)</f>
        <v>Hainfeld</v>
      </c>
      <c r="C1035" s="144">
        <f t="array" ref="C1035">round((F1035-average(I1035,L1035,O1035,R1035,U1035))*X1035+if($B1035=$H1035,0,iferror(average(vlookup({$H1035,$K1035,$N1035,$Q1035,$T1035},$B:$D,column(B$1),0)),index(C:C,match($H1035,$B:$B,)))),3)</f>
        <v>-13.447</v>
      </c>
      <c r="D1035" s="144">
        <f t="array" ref="D1035">round((G1035-average(J1035,M1035,P1035,S1035,V1035))*Y1035+if($B1035=$H1035,0,iferror(average(vlookup({$H1035,$K1035,$N1035,$Q1035,$T1035},$B:$D,column(C$1),0)),index(D:D,match($H1035,$B:$B,)))),3)</f>
        <v>268.525</v>
      </c>
      <c r="E1035" s="145">
        <v>2764.0</v>
      </c>
      <c r="F1035" s="146">
        <v>679.962</v>
      </c>
      <c r="G1035" s="146">
        <v>236.606</v>
      </c>
      <c r="H1035" s="147" t="s">
        <v>404</v>
      </c>
      <c r="I1035" s="146">
        <v>688.449</v>
      </c>
      <c r="J1035" s="146">
        <v>406.09</v>
      </c>
      <c r="K1035" s="148"/>
      <c r="L1035" s="149"/>
      <c r="M1035" s="149"/>
      <c r="N1035" s="148"/>
      <c r="O1035" s="149"/>
      <c r="P1035" s="149"/>
      <c r="Q1035" s="148"/>
      <c r="R1035" s="149"/>
      <c r="S1035" s="149"/>
      <c r="T1035" s="148"/>
      <c r="U1035" s="149"/>
      <c r="V1035" s="149"/>
      <c r="W1035" s="149"/>
      <c r="X1035" s="150">
        <f t="shared" si="1"/>
        <v>1.584367573</v>
      </c>
      <c r="Y1035" s="150">
        <f t="shared" si="2"/>
        <v>-1.584367573</v>
      </c>
    </row>
    <row r="1036" ht="15.75" customHeight="1">
      <c r="A1036" s="119">
        <v>1035.0</v>
      </c>
      <c r="B1036" s="143" t="str">
        <f t="array" ref="B1036">index(Systems!$A:$E,match($A1036,Systems!$A:$A,),match(B$1,Systems!$2:$2,))&amp;if(not(isblank(index(Systems!$A:$E,match($A1036,Systems!$A:$A,),match(Systems!$C$2,Systems!$2:$2,))))," ["&amp;index(Systems!$A:$E,match($A1036,Systems!$A:$A,),match(Systems!$C$2,Systems!$2:$2,))&amp;"]",)</f>
        <v>Hakkaido</v>
      </c>
      <c r="C1036" s="144">
        <f t="array" ref="C1036">round((F1036-average(I1036,L1036,O1036,R1036,U1036))*X1036+if($B1036=$H1036,0,iferror(average(vlookup({$H1036,$K1036,$N1036,$Q1036,$T1036},$B:$D,column(B$1),0)),index(C:C,match($H1036,$B:$B,)))),3)</f>
        <v>267.636</v>
      </c>
      <c r="D1036" s="144">
        <f t="array" ref="D1036">round((G1036-average(J1036,M1036,P1036,S1036,V1036))*Y1036+if($B1036=$H1036,0,iferror(average(vlookup({$H1036,$K1036,$N1036,$Q1036,$T1036},$B:$D,column(C$1),0)),index(D:D,match($H1036,$B:$B,)))),3)</f>
        <v>228.588</v>
      </c>
      <c r="E1036" s="145">
        <v>2764.0</v>
      </c>
      <c r="F1036" s="146">
        <v>857.372</v>
      </c>
      <c r="G1036" s="146">
        <v>261.813</v>
      </c>
      <c r="H1036" s="147" t="s">
        <v>404</v>
      </c>
      <c r="I1036" s="146">
        <v>688.449</v>
      </c>
      <c r="J1036" s="146">
        <v>406.09</v>
      </c>
      <c r="K1036" s="148"/>
      <c r="L1036" s="149"/>
      <c r="M1036" s="149"/>
      <c r="N1036" s="148"/>
      <c r="O1036" s="149"/>
      <c r="P1036" s="149"/>
      <c r="Q1036" s="148"/>
      <c r="R1036" s="149"/>
      <c r="S1036" s="149"/>
      <c r="T1036" s="148"/>
      <c r="U1036" s="149"/>
      <c r="V1036" s="149"/>
      <c r="W1036" s="149"/>
      <c r="X1036" s="150">
        <f t="shared" si="1"/>
        <v>1.584367573</v>
      </c>
      <c r="Y1036" s="150">
        <f t="shared" si="2"/>
        <v>-1.584367573</v>
      </c>
    </row>
    <row r="1037" ht="15.75" customHeight="1">
      <c r="A1037" s="119">
        <v>1036.0</v>
      </c>
      <c r="B1037" s="143" t="str">
        <f t="array" ref="B1037">index(Systems!$A:$E,match($A1037,Systems!$A:$A,),match(B$1,Systems!$2:$2,))&amp;if(not(isblank(index(Systems!$A:$E,match($A1037,Systems!$A:$A,),match(Systems!$C$2,Systems!$2:$2,))))," ["&amp;index(Systems!$A:$E,match($A1037,Systems!$A:$A,),match(Systems!$C$2,Systems!$2:$2,))&amp;"]",)</f>
        <v>Halesowen</v>
      </c>
      <c r="C1037" s="144">
        <f t="array" ref="C1037">round((F1037-average(I1037,L1037,O1037,R1037,U1037))*X1037+if($B1037=$H1037,0,iferror(average(vlookup({$H1037,$K1037,$N1037,$Q1037,$T1037},$B:$D,column(B$1),0)),index(C:C,match($H1037,$B:$B,)))),3)</f>
        <v>36.439</v>
      </c>
      <c r="D1037" s="144">
        <f t="array" ref="D1037">round((G1037-average(J1037,M1037,P1037,S1037,V1037))*Y1037+if($B1037=$H1037,0,iferror(average(vlookup({$H1037,$K1037,$N1037,$Q1037,$T1037},$B:$D,column(C$1),0)),index(D:D,match($H1037,$B:$B,)))),3)</f>
        <v>251.726</v>
      </c>
      <c r="E1037" s="145">
        <v>2764.0</v>
      </c>
      <c r="F1037" s="146">
        <v>711.448</v>
      </c>
      <c r="G1037" s="146">
        <v>247.209</v>
      </c>
      <c r="H1037" s="147" t="s">
        <v>404</v>
      </c>
      <c r="I1037" s="146">
        <v>688.449</v>
      </c>
      <c r="J1037" s="146">
        <v>406.09</v>
      </c>
      <c r="K1037" s="148"/>
      <c r="L1037" s="149"/>
      <c r="M1037" s="149"/>
      <c r="N1037" s="148"/>
      <c r="O1037" s="149"/>
      <c r="P1037" s="149"/>
      <c r="Q1037" s="148"/>
      <c r="R1037" s="149"/>
      <c r="S1037" s="149"/>
      <c r="T1037" s="148"/>
      <c r="U1037" s="149"/>
      <c r="V1037" s="149"/>
      <c r="W1037" s="149"/>
      <c r="X1037" s="150">
        <f t="shared" si="1"/>
        <v>1.584367573</v>
      </c>
      <c r="Y1037" s="150">
        <f t="shared" si="2"/>
        <v>-1.584367573</v>
      </c>
    </row>
    <row r="1038" ht="15.75" customHeight="1">
      <c r="A1038" s="119">
        <v>1037.0</v>
      </c>
      <c r="B1038" s="143" t="str">
        <f t="array" ref="B1038">index(Systems!$A:$E,match($A1038,Systems!$A:$A,),match(B$1,Systems!$2:$2,))&amp;if(not(isblank(index(Systems!$A:$E,match($A1038,Systems!$A:$A,),match(Systems!$C$2,Systems!$2:$2,))))," ["&amp;index(Systems!$A:$E,match($A1038,Systems!$A:$A,),match(Systems!$C$2,Systems!$2:$2,))&amp;"]",)</f>
        <v>Halfway</v>
      </c>
      <c r="C1038" s="144">
        <f t="array" ref="C1038">round((F1038-average(I1038,L1038,O1038,R1038,U1038))*X1038+if($B1038=$H1038,0,iferror(average(vlookup({$H1038,$K1038,$N1038,$Q1038,$T1038},$B:$D,column(B$1),0)),index(C:C,match($H1038,$B:$B,)))),3)</f>
        <v>-252.553</v>
      </c>
      <c r="D1038" s="144">
        <f t="array" ref="D1038">round((G1038-average(J1038,M1038,P1038,S1038,V1038))*Y1038+if($B1038=$H1038,0,iferror(average(vlookup({$H1038,$K1038,$N1038,$Q1038,$T1038},$B:$D,column(C$1),0)),index(D:D,match($H1038,$B:$B,)))),3)</f>
        <v>86.034</v>
      </c>
      <c r="E1038" s="145">
        <v>2764.0</v>
      </c>
      <c r="F1038" s="146">
        <v>529.046</v>
      </c>
      <c r="G1038" s="146">
        <v>351.788</v>
      </c>
      <c r="H1038" s="147" t="s">
        <v>404</v>
      </c>
      <c r="I1038" s="146">
        <v>688.449</v>
      </c>
      <c r="J1038" s="146">
        <v>406.09</v>
      </c>
      <c r="K1038" s="148"/>
      <c r="L1038" s="149"/>
      <c r="M1038" s="149"/>
      <c r="N1038" s="148"/>
      <c r="O1038" s="149"/>
      <c r="P1038" s="149"/>
      <c r="Q1038" s="148"/>
      <c r="R1038" s="149"/>
      <c r="S1038" s="149"/>
      <c r="T1038" s="148"/>
      <c r="U1038" s="149"/>
      <c r="V1038" s="149"/>
      <c r="W1038" s="149"/>
      <c r="X1038" s="150">
        <f t="shared" si="1"/>
        <v>1.584367573</v>
      </c>
      <c r="Y1038" s="150">
        <f t="shared" si="2"/>
        <v>-1.584367573</v>
      </c>
    </row>
    <row r="1039" ht="15.75" customHeight="1">
      <c r="A1039" s="119">
        <v>1038.0</v>
      </c>
      <c r="B1039" s="143" t="str">
        <f t="array" ref="B1039">index(Systems!$A:$E,match($A1039,Systems!$A:$A,),match(B$1,Systems!$2:$2,))&amp;if(not(isblank(index(Systems!$A:$E,match($A1039,Systems!$A:$A,),match(Systems!$C$2,Systems!$2:$2,))))," ["&amp;index(Systems!$A:$E,match($A1039,Systems!$A:$A,),match(Systems!$C$2,Systems!$2:$2,))&amp;"]",)</f>
        <v>Halgrim</v>
      </c>
      <c r="C1039" s="144">
        <f t="array" ref="C1039">round((F1039-average(I1039,L1039,O1039,R1039,U1039))*X1039+if($B1039=$H1039,0,iferror(average(vlookup({$H1039,$K1039,$N1039,$Q1039,$T1039},$B:$D,column(B$1),0)),index(C:C,match($H1039,$B:$B,)))),3)</f>
        <v>625.961</v>
      </c>
      <c r="D1039" s="144">
        <f t="array" ref="D1039">round((G1039-average(J1039,M1039,P1039,S1039,V1039))*Y1039+if($B1039=$H1039,0,iferror(average(vlookup({$H1039,$K1039,$N1039,$Q1039,$T1039},$B:$D,column(C$1),0)),index(D:D,match($H1039,$B:$B,)))),3)</f>
        <v>154.393</v>
      </c>
      <c r="E1039" s="145">
        <v>2764.0</v>
      </c>
      <c r="F1039" s="146">
        <v>1083.535</v>
      </c>
      <c r="G1039" s="146">
        <v>308.642</v>
      </c>
      <c r="H1039" s="147" t="s">
        <v>404</v>
      </c>
      <c r="I1039" s="146">
        <v>688.449</v>
      </c>
      <c r="J1039" s="146">
        <v>406.09</v>
      </c>
      <c r="K1039" s="148"/>
      <c r="L1039" s="149"/>
      <c r="M1039" s="149"/>
      <c r="N1039" s="148"/>
      <c r="O1039" s="149"/>
      <c r="P1039" s="149"/>
      <c r="Q1039" s="148"/>
      <c r="R1039" s="149"/>
      <c r="S1039" s="149"/>
      <c r="T1039" s="148"/>
      <c r="U1039" s="149"/>
      <c r="V1039" s="149"/>
      <c r="W1039" s="149"/>
      <c r="X1039" s="150">
        <f t="shared" si="1"/>
        <v>1.584367573</v>
      </c>
      <c r="Y1039" s="150">
        <f t="shared" si="2"/>
        <v>-1.584367573</v>
      </c>
    </row>
    <row r="1040" ht="15.75" customHeight="1">
      <c r="A1040" s="119">
        <v>1039.0</v>
      </c>
      <c r="B1040" s="143" t="str">
        <f t="array" ref="B1040">index(Systems!$A:$E,match($A1040,Systems!$A:$A,),match(B$1,Systems!$2:$2,))&amp;if(not(isblank(index(Systems!$A:$E,match($A1040,Systems!$A:$A,),match(Systems!$C$2,Systems!$2:$2,))))," ["&amp;index(Systems!$A:$E,match($A1040,Systems!$A:$A,),match(Systems!$C$2,Systems!$2:$2,))&amp;"]",)</f>
        <v>Halifax</v>
      </c>
      <c r="C1040" s="144">
        <f t="array" ref="C1040">round((F1040-average(I1040,L1040,O1040,R1040,U1040))*X1040+if($B1040=$H1040,0,iferror(average(vlookup({$H1040,$K1040,$N1040,$Q1040,$T1040},$B:$D,column(B$1),0)),index(C:C,match($H1040,$B:$B,)))),3)</f>
        <v>-440.98</v>
      </c>
      <c r="D1040" s="144">
        <f t="array" ref="D1040">round((G1040-average(J1040,M1040,P1040,S1040,V1040))*Y1040+if($B1040=$H1040,0,iferror(average(vlookup({$H1040,$K1040,$N1040,$Q1040,$T1040},$B:$D,column(C$1),0)),index(D:D,match($H1040,$B:$B,)))),3)</f>
        <v>128.944</v>
      </c>
      <c r="E1040" s="145">
        <v>2764.0</v>
      </c>
      <c r="F1040" s="146">
        <v>410.117</v>
      </c>
      <c r="G1040" s="146">
        <v>324.705</v>
      </c>
      <c r="H1040" s="147" t="s">
        <v>404</v>
      </c>
      <c r="I1040" s="146">
        <v>688.449</v>
      </c>
      <c r="J1040" s="146">
        <v>406.09</v>
      </c>
      <c r="K1040" s="148"/>
      <c r="L1040" s="149"/>
      <c r="M1040" s="149"/>
      <c r="N1040" s="148"/>
      <c r="O1040" s="149"/>
      <c r="P1040" s="149"/>
      <c r="Q1040" s="148"/>
      <c r="R1040" s="149"/>
      <c r="S1040" s="149"/>
      <c r="T1040" s="148"/>
      <c r="U1040" s="149"/>
      <c r="V1040" s="149"/>
      <c r="W1040" s="149"/>
      <c r="X1040" s="150">
        <f t="shared" si="1"/>
        <v>1.584367573</v>
      </c>
      <c r="Y1040" s="150">
        <f t="shared" si="2"/>
        <v>-1.584367573</v>
      </c>
    </row>
    <row r="1041" ht="15.75" customHeight="1">
      <c r="A1041" s="119">
        <v>1040.0</v>
      </c>
      <c r="B1041" s="143" t="str">
        <f t="array" ref="B1041">index(Systems!$A:$E,match($A1041,Systems!$A:$A,),match(B$1,Systems!$2:$2,))&amp;if(not(isblank(index(Systems!$A:$E,match($A1041,Systems!$A:$A,),match(Systems!$C$2,Systems!$2:$2,))))," ["&amp;index(Systems!$A:$E,match($A1041,Systems!$A:$A,),match(Systems!$C$2,Systems!$2:$2,))&amp;"]",)</f>
        <v>Hall</v>
      </c>
      <c r="C1041" s="144">
        <f t="array" ref="C1041">round((F1041-average(I1041,L1041,O1041,R1041,U1041))*X1041+if($B1041=$H1041,0,iferror(average(vlookup({$H1041,$K1041,$N1041,$Q1041,$T1041},$B:$D,column(B$1),0)),index(C:C,match($H1041,$B:$B,)))),3)</f>
        <v>-13.961</v>
      </c>
      <c r="D1041" s="144">
        <f t="array" ref="D1041">round((G1041-average(J1041,M1041,P1041,S1041,V1041))*Y1041+if($B1041=$H1041,0,iferror(average(vlookup({$H1041,$K1041,$N1041,$Q1041,$T1041},$B:$D,column(C$1),0)),index(D:D,match($H1041,$B:$B,)))),3)</f>
        <v>-44.251</v>
      </c>
      <c r="E1041" s="145">
        <v>2764.0</v>
      </c>
      <c r="F1041" s="146">
        <v>679.637</v>
      </c>
      <c r="G1041" s="146">
        <v>434.02</v>
      </c>
      <c r="H1041" s="147" t="s">
        <v>404</v>
      </c>
      <c r="I1041" s="146">
        <v>688.449</v>
      </c>
      <c r="J1041" s="146">
        <v>406.09</v>
      </c>
      <c r="K1041" s="148"/>
      <c r="L1041" s="149"/>
      <c r="M1041" s="149"/>
      <c r="N1041" s="148"/>
      <c r="O1041" s="149"/>
      <c r="P1041" s="149"/>
      <c r="Q1041" s="148"/>
      <c r="R1041" s="149"/>
      <c r="S1041" s="149"/>
      <c r="T1041" s="148"/>
      <c r="U1041" s="149"/>
      <c r="V1041" s="149"/>
      <c r="W1041" s="149"/>
      <c r="X1041" s="150">
        <f t="shared" si="1"/>
        <v>1.584367573</v>
      </c>
      <c r="Y1041" s="150">
        <f t="shared" si="2"/>
        <v>-1.584367573</v>
      </c>
    </row>
    <row r="1042" ht="15.75" customHeight="1">
      <c r="A1042" s="119">
        <v>1041.0</v>
      </c>
      <c r="B1042" s="143" t="str">
        <f t="array" ref="B1042">index(Systems!$A:$E,match($A1042,Systems!$A:$A,),match(B$1,Systems!$2:$2,))&amp;if(not(isblank(index(Systems!$A:$E,match($A1042,Systems!$A:$A,),match(Systems!$C$2,Systems!$2:$2,))))," ["&amp;index(Systems!$A:$E,match($A1042,Systems!$A:$A,),match(Systems!$C$2,Systems!$2:$2,))&amp;"]",)</f>
        <v>Halla</v>
      </c>
      <c r="C1042" s="144">
        <f t="array" ref="C1042">round((F1042-average(I1042,L1042,O1042,R1042,U1042))*X1042+if($B1042=$H1042,0,iferror(average(vlookup({$H1042,$K1042,$N1042,$Q1042,$T1042},$B:$D,column(B$1),0)),index(C:C,match($H1042,$B:$B,)))),3)</f>
        <v>513.804</v>
      </c>
      <c r="D1042" s="144">
        <f t="array" ref="D1042">round((G1042-average(J1042,M1042,P1042,S1042,V1042))*Y1042+if($B1042=$H1042,0,iferror(average(vlookup({$H1042,$K1042,$N1042,$Q1042,$T1042},$B:$D,column(C$1),0)),index(D:D,match($H1042,$B:$B,)))),3)</f>
        <v>204.112</v>
      </c>
      <c r="E1042" s="145">
        <v>2764.0</v>
      </c>
      <c r="F1042" s="146">
        <v>1012.745</v>
      </c>
      <c r="G1042" s="146">
        <v>277.261</v>
      </c>
      <c r="H1042" s="147" t="s">
        <v>404</v>
      </c>
      <c r="I1042" s="146">
        <v>688.449</v>
      </c>
      <c r="J1042" s="146">
        <v>406.09</v>
      </c>
      <c r="K1042" s="148"/>
      <c r="L1042" s="149"/>
      <c r="M1042" s="149"/>
      <c r="N1042" s="148"/>
      <c r="O1042" s="149"/>
      <c r="P1042" s="149"/>
      <c r="Q1042" s="148"/>
      <c r="R1042" s="149"/>
      <c r="S1042" s="149"/>
      <c r="T1042" s="148"/>
      <c r="U1042" s="149"/>
      <c r="V1042" s="149"/>
      <c r="W1042" s="149"/>
      <c r="X1042" s="150">
        <f t="shared" si="1"/>
        <v>1.584367573</v>
      </c>
      <c r="Y1042" s="150">
        <f t="shared" si="2"/>
        <v>-1.584367573</v>
      </c>
    </row>
    <row r="1043" ht="15.75" customHeight="1">
      <c r="A1043" s="119">
        <v>1042.0</v>
      </c>
      <c r="B1043" s="143" t="str">
        <f t="array" ref="B1043">index(Systems!$A:$E,match($A1043,Systems!$A:$A,),match(B$1,Systems!$2:$2,))&amp;if(not(isblank(index(Systems!$A:$E,match($A1043,Systems!$A:$A,),match(Systems!$C$2,Systems!$2:$2,))))," ["&amp;index(Systems!$A:$E,match($A1043,Systems!$A:$A,),match(Systems!$C$2,Systems!$2:$2,))&amp;"]",)</f>
        <v>Halloran [Halloran V]</v>
      </c>
      <c r="C1043" s="144">
        <f t="array" ref="C1043">round((F1043-average(I1043,L1043,O1043,R1043,U1043))*X1043+if($B1043=$H1043,0,iferror(average(vlookup({$H1043,$K1043,$N1043,$Q1043,$T1043},$B:$D,column(B$1),0)),index(C:C,match($H1043,$B:$B,)))),3)</f>
        <v>72.894</v>
      </c>
      <c r="D1043" s="144">
        <f t="array" ref="D1043">round((G1043-average(J1043,M1043,P1043,S1043,V1043))*Y1043+if($B1043=$H1043,0,iferror(average(vlookup({$H1043,$K1043,$N1043,$Q1043,$T1043},$B:$D,column(C$1),0)),index(D:D,match($H1043,$B:$B,)))),3)</f>
        <v>-77.022</v>
      </c>
      <c r="E1043" s="145">
        <v>2764.0</v>
      </c>
      <c r="F1043" s="146">
        <v>734.457</v>
      </c>
      <c r="G1043" s="146">
        <v>454.704</v>
      </c>
      <c r="H1043" s="147" t="s">
        <v>404</v>
      </c>
      <c r="I1043" s="146">
        <v>688.449</v>
      </c>
      <c r="J1043" s="146">
        <v>406.09</v>
      </c>
      <c r="K1043" s="148"/>
      <c r="L1043" s="149"/>
      <c r="M1043" s="149"/>
      <c r="N1043" s="148"/>
      <c r="O1043" s="149"/>
      <c r="P1043" s="149"/>
      <c r="Q1043" s="148"/>
      <c r="R1043" s="149"/>
      <c r="S1043" s="149"/>
      <c r="T1043" s="148"/>
      <c r="U1043" s="149"/>
      <c r="V1043" s="149"/>
      <c r="W1043" s="149"/>
      <c r="X1043" s="150">
        <f t="shared" si="1"/>
        <v>1.584367573</v>
      </c>
      <c r="Y1043" s="150">
        <f t="shared" si="2"/>
        <v>-1.584367573</v>
      </c>
    </row>
    <row r="1044" ht="15.75" customHeight="1">
      <c r="A1044" s="119">
        <v>1043.0</v>
      </c>
      <c r="B1044" s="143" t="str">
        <f t="array" ref="B1044">index(Systems!$A:$E,match($A1044,Systems!$A:$A,),match(B$1,Systems!$2:$2,))&amp;if(not(isblank(index(Systems!$A:$E,match($A1044,Systems!$A:$A,),match(Systems!$C$2,Systems!$2:$2,))))," ["&amp;index(Systems!$A:$E,match($A1044,Systems!$A:$A,),match(Systems!$C$2,Systems!$2:$2,))&amp;"]",)</f>
        <v>Halmyre Deans</v>
      </c>
      <c r="C1044" s="144">
        <f t="array" ref="C1044">round((F1044-average(I1044,L1044,O1044,R1044,U1044))*X1044+if($B1044=$H1044,0,iferror(average(vlookup({$H1044,$K1044,$N1044,$Q1044,$T1044},$B:$D,column(B$1),0)),index(C:C,match($H1044,$B:$B,)))),3)</f>
        <v>-125.884</v>
      </c>
      <c r="D1044" s="144">
        <f t="array" ref="D1044">round((G1044-average(J1044,M1044,P1044,S1044,V1044))*Y1044+if($B1044=$H1044,0,iferror(average(vlookup({$H1044,$K1044,$N1044,$Q1044,$T1044},$B:$D,column(C$1),0)),index(D:D,match($H1044,$B:$B,)))),3)</f>
        <v>98.175</v>
      </c>
      <c r="E1044" s="145">
        <v>2764.0</v>
      </c>
      <c r="F1044" s="146">
        <v>608.995</v>
      </c>
      <c r="G1044" s="146">
        <v>344.125</v>
      </c>
      <c r="H1044" s="147" t="s">
        <v>404</v>
      </c>
      <c r="I1044" s="146">
        <v>688.449</v>
      </c>
      <c r="J1044" s="146">
        <v>406.09</v>
      </c>
      <c r="K1044" s="148"/>
      <c r="L1044" s="149"/>
      <c r="M1044" s="149"/>
      <c r="N1044" s="148"/>
      <c r="O1044" s="149"/>
      <c r="P1044" s="149"/>
      <c r="Q1044" s="148"/>
      <c r="R1044" s="149"/>
      <c r="S1044" s="149"/>
      <c r="T1044" s="148"/>
      <c r="U1044" s="149"/>
      <c r="V1044" s="149"/>
      <c r="W1044" s="149"/>
      <c r="X1044" s="150">
        <f t="shared" si="1"/>
        <v>1.584367573</v>
      </c>
      <c r="Y1044" s="150">
        <f t="shared" si="2"/>
        <v>-1.584367573</v>
      </c>
    </row>
    <row r="1045" ht="15.75" customHeight="1">
      <c r="A1045" s="119">
        <v>1044.0</v>
      </c>
      <c r="B1045" s="143" t="str">
        <f t="array" ref="B1045">index(Systems!$A:$E,match($A1045,Systems!$A:$A,),match(B$1,Systems!$2:$2,))&amp;if(not(isblank(index(Systems!$A:$E,match($A1045,Systems!$A:$A,),match(Systems!$C$2,Systems!$2:$2,))))," ["&amp;index(Systems!$A:$E,match($A1045,Systems!$A:$A,),match(Systems!$C$2,Systems!$2:$2,))&amp;"]",)</f>
        <v>Halstead Station</v>
      </c>
      <c r="C1045" s="144">
        <f t="array" ref="C1045">round((F1045-average(I1045,L1045,O1045,R1045,U1045))*X1045+if($B1045=$H1045,0,iferror(average(vlookup({$H1045,$K1045,$N1045,$Q1045,$T1045},$B:$D,column(B$1),0)),index(C:C,match($H1045,$B:$B,)))),3)</f>
        <v>78.057</v>
      </c>
      <c r="D1045" s="144">
        <f t="array" ref="D1045">round((G1045-average(J1045,M1045,P1045,S1045,V1045))*Y1045+if($B1045=$H1045,0,iferror(average(vlookup({$H1045,$K1045,$N1045,$Q1045,$T1045},$B:$D,column(C$1),0)),index(D:D,match($H1045,$B:$B,)))),3)</f>
        <v>43.443</v>
      </c>
      <c r="E1045" s="145">
        <v>2764.0</v>
      </c>
      <c r="F1045" s="146">
        <v>737.716</v>
      </c>
      <c r="G1045" s="146">
        <v>378.67</v>
      </c>
      <c r="H1045" s="147" t="s">
        <v>404</v>
      </c>
      <c r="I1045" s="146">
        <v>688.449</v>
      </c>
      <c r="J1045" s="146">
        <v>406.09</v>
      </c>
      <c r="K1045" s="148"/>
      <c r="L1045" s="149"/>
      <c r="M1045" s="149"/>
      <c r="N1045" s="148"/>
      <c r="O1045" s="149"/>
      <c r="P1045" s="149"/>
      <c r="Q1045" s="148"/>
      <c r="R1045" s="149"/>
      <c r="S1045" s="149"/>
      <c r="T1045" s="148"/>
      <c r="U1045" s="149"/>
      <c r="V1045" s="149"/>
      <c r="W1045" s="149"/>
      <c r="X1045" s="150">
        <f t="shared" si="1"/>
        <v>1.584367573</v>
      </c>
      <c r="Y1045" s="150">
        <f t="shared" si="2"/>
        <v>-1.584367573</v>
      </c>
    </row>
    <row r="1046" ht="15.75" customHeight="1">
      <c r="A1046" s="119">
        <v>1045.0</v>
      </c>
      <c r="B1046" s="143" t="str">
        <f t="array" ref="B1046">index(Systems!$A:$E,match($A1046,Systems!$A:$A,),match(B$1,Systems!$2:$2,))&amp;if(not(isblank(index(Systems!$A:$E,match($A1046,Systems!$A:$A,),match(Systems!$C$2,Systems!$2:$2,))))," ["&amp;index(Systems!$A:$E,match($A1046,Systems!$A:$A,),match(Systems!$C$2,Systems!$2:$2,))&amp;"]",)</f>
        <v>Hamal</v>
      </c>
      <c r="C1046" s="144">
        <f t="array" ref="C1046">round((F1046-average(I1046,L1046,O1046,R1046,U1046))*X1046+if($B1046=$H1046,0,iferror(average(vlookup({$H1046,$K1046,$N1046,$Q1046,$T1046},$B:$D,column(B$1),0)),index(C:C,match($H1046,$B:$B,)))),3)</f>
        <v>64.875</v>
      </c>
      <c r="D1046" s="144">
        <f t="array" ref="D1046">round((G1046-average(J1046,M1046,P1046,S1046,V1046))*Y1046+if($B1046=$H1046,0,iferror(average(vlookup({$H1046,$K1046,$N1046,$Q1046,$T1046},$B:$D,column(C$1),0)),index(D:D,match($H1046,$B:$B,)))),3)</f>
        <v>-43.47</v>
      </c>
      <c r="E1046" s="145">
        <v>2764.0</v>
      </c>
      <c r="F1046" s="146">
        <v>729.396</v>
      </c>
      <c r="G1046" s="146">
        <v>433.527</v>
      </c>
      <c r="H1046" s="147" t="s">
        <v>404</v>
      </c>
      <c r="I1046" s="146">
        <v>688.449</v>
      </c>
      <c r="J1046" s="146">
        <v>406.09</v>
      </c>
      <c r="K1046" s="148"/>
      <c r="L1046" s="149"/>
      <c r="M1046" s="149"/>
      <c r="N1046" s="148"/>
      <c r="O1046" s="149"/>
      <c r="P1046" s="149"/>
      <c r="Q1046" s="148"/>
      <c r="R1046" s="149"/>
      <c r="S1046" s="149"/>
      <c r="T1046" s="148"/>
      <c r="U1046" s="149"/>
      <c r="V1046" s="149"/>
      <c r="W1046" s="149"/>
      <c r="X1046" s="150">
        <f t="shared" si="1"/>
        <v>1.584367573</v>
      </c>
      <c r="Y1046" s="150">
        <f t="shared" si="2"/>
        <v>-1.584367573</v>
      </c>
    </row>
    <row r="1047" ht="15.75" customHeight="1">
      <c r="A1047" s="119">
        <v>1046.0</v>
      </c>
      <c r="B1047" s="143" t="str">
        <f t="array" ref="B1047">index(Systems!$A:$E,match($A1047,Systems!$A:$A,),match(B$1,Systems!$2:$2,))&amp;if(not(isblank(index(Systems!$A:$E,match($A1047,Systems!$A:$A,),match(Systems!$C$2,Systems!$2:$2,))))," ["&amp;index(Systems!$A:$E,match($A1047,Systems!$A:$A,),match(Systems!$C$2,Systems!$2:$2,))&amp;"]",)</f>
        <v>Hamilton [FWL]</v>
      </c>
      <c r="C1047" s="144">
        <f t="array" ref="C1047">round((F1047-average(I1047,L1047,O1047,R1047,U1047))*X1047+if($B1047=$H1047,0,iferror(average(vlookup({$H1047,$K1047,$N1047,$Q1047,$T1047},$B:$D,column(B$1),0)),index(C:C,match($H1047,$B:$B,)))),3)</f>
        <v>-35.677</v>
      </c>
      <c r="D1047" s="144">
        <f t="array" ref="D1047">round((G1047-average(J1047,M1047,P1047,S1047,V1047))*Y1047+if($B1047=$H1047,0,iferror(average(vlookup({$H1047,$K1047,$N1047,$Q1047,$T1047},$B:$D,column(C$1),0)),index(D:D,match($H1047,$B:$B,)))),3)</f>
        <v>-81.311</v>
      </c>
      <c r="E1047" s="145">
        <v>2764.0</v>
      </c>
      <c r="F1047" s="146">
        <v>665.931</v>
      </c>
      <c r="G1047" s="146">
        <v>457.411</v>
      </c>
      <c r="H1047" s="147" t="s">
        <v>404</v>
      </c>
      <c r="I1047" s="146">
        <v>688.449</v>
      </c>
      <c r="J1047" s="146">
        <v>406.09</v>
      </c>
      <c r="K1047" s="148"/>
      <c r="L1047" s="149"/>
      <c r="M1047" s="149"/>
      <c r="N1047" s="148"/>
      <c r="O1047" s="149"/>
      <c r="P1047" s="149"/>
      <c r="Q1047" s="148"/>
      <c r="R1047" s="149"/>
      <c r="S1047" s="149"/>
      <c r="T1047" s="148"/>
      <c r="U1047" s="149"/>
      <c r="V1047" s="149"/>
      <c r="W1047" s="149"/>
      <c r="X1047" s="150">
        <f t="shared" si="1"/>
        <v>1.584367573</v>
      </c>
      <c r="Y1047" s="150">
        <f t="shared" si="2"/>
        <v>-1.584367573</v>
      </c>
    </row>
    <row r="1048" ht="15.75" customHeight="1">
      <c r="A1048" s="119">
        <v>1047.0</v>
      </c>
      <c r="B1048" s="143" t="str">
        <f t="array" ref="B1048">index(Systems!$A:$E,match($A1048,Systems!$A:$A,),match(B$1,Systems!$2:$2,))&amp;if(not(isblank(index(Systems!$A:$E,match($A1048,Systems!$A:$A,),match(Systems!$C$2,Systems!$2:$2,))))," ["&amp;index(Systems!$A:$E,match($A1048,Systems!$A:$A,),match(Systems!$C$2,Systems!$2:$2,))&amp;"]",)</f>
        <v>Hamilton [LC]</v>
      </c>
      <c r="C1048" s="144">
        <f t="array" ref="C1048">round((F1048-average(I1048,L1048,O1048,R1048,U1048))*X1048+if($B1048=$H1048,0,iferror(average(vlookup({$H1048,$K1048,$N1048,$Q1048,$T1048},$B:$D,column(B$1),0)),index(C:C,match($H1048,$B:$B,)))),3)</f>
        <v>-150.76</v>
      </c>
      <c r="D1048" s="144">
        <f t="array" ref="D1048">round((G1048-average(J1048,M1048,P1048,S1048,V1048))*Y1048+if($B1048=$H1048,0,iferror(average(vlookup({$H1048,$K1048,$N1048,$Q1048,$T1048},$B:$D,column(C$1),0)),index(D:D,match($H1048,$B:$B,)))),3)</f>
        <v>222</v>
      </c>
      <c r="E1048" s="145">
        <v>2764.0</v>
      </c>
      <c r="F1048" s="146">
        <v>593.294</v>
      </c>
      <c r="G1048" s="146">
        <v>265.971</v>
      </c>
      <c r="H1048" s="147" t="s">
        <v>404</v>
      </c>
      <c r="I1048" s="146">
        <v>688.449</v>
      </c>
      <c r="J1048" s="146">
        <v>406.09</v>
      </c>
      <c r="K1048" s="148"/>
      <c r="L1048" s="149"/>
      <c r="M1048" s="149"/>
      <c r="N1048" s="148"/>
      <c r="O1048" s="149"/>
      <c r="P1048" s="149"/>
      <c r="Q1048" s="148"/>
      <c r="R1048" s="149"/>
      <c r="S1048" s="149"/>
      <c r="T1048" s="148"/>
      <c r="U1048" s="149"/>
      <c r="V1048" s="149"/>
      <c r="W1048" s="149"/>
      <c r="X1048" s="150">
        <f t="shared" si="1"/>
        <v>1.584367573</v>
      </c>
      <c r="Y1048" s="150">
        <f t="shared" si="2"/>
        <v>-1.584367573</v>
      </c>
    </row>
    <row r="1049" ht="15.75" customHeight="1">
      <c r="A1049" s="119">
        <v>1048.0</v>
      </c>
      <c r="B1049" s="143" t="str">
        <f t="array" ref="B1049">index(Systems!$A:$E,match($A1049,Systems!$A:$A,),match(B$1,Systems!$2:$2,))&amp;if(not(isblank(index(Systems!$A:$E,match($A1049,Systems!$A:$A,),match(Systems!$C$2,Systems!$2:$2,))))," ["&amp;index(Systems!$A:$E,match($A1049,Systems!$A:$A,),match(Systems!$C$2,Systems!$2:$2,))&amp;"]",)</f>
        <v>Hammer</v>
      </c>
      <c r="C1049" s="144">
        <f t="array" ref="C1049">round((F1049-average(I1049,L1049,O1049,R1049,U1049))*X1049+if($B1049=$H1049,0,iferror(average(vlookup({$H1049,$K1049,$N1049,$Q1049,$T1049},$B:$D,column(B$1),0)),index(C:C,match($H1049,$B:$B,)))),3)</f>
        <v>-369.912</v>
      </c>
      <c r="D1049" s="144">
        <f t="array" ref="D1049">round((G1049-average(J1049,M1049,P1049,S1049,V1049))*Y1049+if($B1049=$H1049,0,iferror(average(vlookup({$H1049,$K1049,$N1049,$Q1049,$T1049},$B:$D,column(C$1),0)),index(D:D,match($H1049,$B:$B,)))),3)</f>
        <v>-142.769</v>
      </c>
      <c r="E1049" s="145">
        <v>2764.0</v>
      </c>
      <c r="F1049" s="146">
        <v>454.973</v>
      </c>
      <c r="G1049" s="146">
        <v>496.201</v>
      </c>
      <c r="H1049" s="147" t="s">
        <v>404</v>
      </c>
      <c r="I1049" s="146">
        <v>688.449</v>
      </c>
      <c r="J1049" s="146">
        <v>406.09</v>
      </c>
      <c r="K1049" s="148"/>
      <c r="L1049" s="149"/>
      <c r="M1049" s="149"/>
      <c r="N1049" s="148"/>
      <c r="O1049" s="149"/>
      <c r="P1049" s="149"/>
      <c r="Q1049" s="148"/>
      <c r="R1049" s="149"/>
      <c r="S1049" s="149"/>
      <c r="T1049" s="148"/>
      <c r="U1049" s="149"/>
      <c r="V1049" s="149"/>
      <c r="W1049" s="149"/>
      <c r="X1049" s="150">
        <f t="shared" si="1"/>
        <v>1.584367573</v>
      </c>
      <c r="Y1049" s="150">
        <f t="shared" si="2"/>
        <v>-1.584367573</v>
      </c>
    </row>
    <row r="1050" ht="15.75" customHeight="1">
      <c r="A1050" s="119">
        <v>1049.0</v>
      </c>
      <c r="B1050" s="143" t="str">
        <f t="array" ref="B1050">index(Systems!$A:$E,match($A1050,Systems!$A:$A,),match(B$1,Systems!$2:$2,))&amp;if(not(isblank(index(Systems!$A:$E,match($A1050,Systems!$A:$A,),match(Systems!$C$2,Systems!$2:$2,))))," ["&amp;index(Systems!$A:$E,match($A1050,Systems!$A:$A,),match(Systems!$C$2,Systems!$2:$2,))&amp;"]",)</f>
        <v>Handa</v>
      </c>
      <c r="C1050" s="144">
        <f t="array" ref="C1050">round((F1050-average(I1050,L1050,O1050,R1050,U1050))*X1050+if($B1050=$H1050,0,iferror(average(vlookup({$H1050,$K1050,$N1050,$Q1050,$T1050},$B:$D,column(B$1),0)),index(C:C,match($H1050,$B:$B,)))),3)</f>
        <v>274.771</v>
      </c>
      <c r="D1050" s="144">
        <f t="array" ref="D1050">round((G1050-average(J1050,M1050,P1050,S1050,V1050))*Y1050+if($B1050=$H1050,0,iferror(average(vlookup({$H1050,$K1050,$N1050,$Q1050,$T1050},$B:$D,column(C$1),0)),index(D:D,match($H1050,$B:$B,)))),3)</f>
        <v>140.578</v>
      </c>
      <c r="E1050" s="145">
        <v>2764.0</v>
      </c>
      <c r="F1050" s="146">
        <v>861.875</v>
      </c>
      <c r="G1050" s="146">
        <v>317.362</v>
      </c>
      <c r="H1050" s="147" t="s">
        <v>404</v>
      </c>
      <c r="I1050" s="146">
        <v>688.449</v>
      </c>
      <c r="J1050" s="146">
        <v>406.09</v>
      </c>
      <c r="K1050" s="148"/>
      <c r="L1050" s="149"/>
      <c r="M1050" s="149"/>
      <c r="N1050" s="148"/>
      <c r="O1050" s="149"/>
      <c r="P1050" s="149"/>
      <c r="Q1050" s="148"/>
      <c r="R1050" s="149"/>
      <c r="S1050" s="149"/>
      <c r="T1050" s="148"/>
      <c r="U1050" s="149"/>
      <c r="V1050" s="149"/>
      <c r="W1050" s="149"/>
      <c r="X1050" s="150">
        <f t="shared" si="1"/>
        <v>1.584367573</v>
      </c>
      <c r="Y1050" s="150">
        <f t="shared" si="2"/>
        <v>-1.584367573</v>
      </c>
    </row>
    <row r="1051" ht="15.75" customHeight="1">
      <c r="A1051" s="119">
        <v>1050.0</v>
      </c>
      <c r="B1051" s="143" t="str">
        <f t="array" ref="B1051">index(Systems!$A:$E,match($A1051,Systems!$A:$A,),match(B$1,Systems!$2:$2,))&amp;if(not(isblank(index(Systems!$A:$E,match($A1051,Systems!$A:$A,),match(Systems!$C$2,Systems!$2:$2,))))," ["&amp;index(Systems!$A:$E,match($A1051,Systems!$A:$A,),match(Systems!$C$2,Systems!$2:$2,))&amp;"]",)</f>
        <v>Hanover</v>
      </c>
      <c r="C1051" s="144">
        <f t="array" ref="C1051">round((F1051-average(I1051,L1051,O1051,R1051,U1051))*X1051+if($B1051=$H1051,0,iferror(average(vlookup({$H1051,$K1051,$N1051,$Q1051,$T1051},$B:$D,column(B$1),0)),index(C:C,match($H1051,$B:$B,)))),3)</f>
        <v>167.233</v>
      </c>
      <c r="D1051" s="144">
        <f t="array" ref="D1051">round((G1051-average(J1051,M1051,P1051,S1051,V1051))*Y1051+if($B1051=$H1051,0,iferror(average(vlookup({$H1051,$K1051,$N1051,$Q1051,$T1051},$B:$D,column(C$1),0)),index(D:D,match($H1051,$B:$B,)))),3)</f>
        <v>364.203</v>
      </c>
      <c r="E1051" s="145">
        <v>2764.0</v>
      </c>
      <c r="F1051" s="146">
        <v>794.001</v>
      </c>
      <c r="G1051" s="146">
        <v>176.217</v>
      </c>
      <c r="H1051" s="147" t="s">
        <v>404</v>
      </c>
      <c r="I1051" s="146">
        <v>688.449</v>
      </c>
      <c r="J1051" s="146">
        <v>406.09</v>
      </c>
      <c r="K1051" s="148"/>
      <c r="L1051" s="149"/>
      <c r="M1051" s="149"/>
      <c r="N1051" s="148"/>
      <c r="O1051" s="149"/>
      <c r="P1051" s="149"/>
      <c r="Q1051" s="148"/>
      <c r="R1051" s="149"/>
      <c r="S1051" s="149"/>
      <c r="T1051" s="148"/>
      <c r="U1051" s="149"/>
      <c r="V1051" s="149"/>
      <c r="W1051" s="149"/>
      <c r="X1051" s="150">
        <f t="shared" si="1"/>
        <v>1.584367573</v>
      </c>
      <c r="Y1051" s="150">
        <f t="shared" si="2"/>
        <v>-1.584367573</v>
      </c>
    </row>
    <row r="1052" ht="15.75" customHeight="1">
      <c r="A1052" s="119">
        <v>1051.0</v>
      </c>
      <c r="B1052" s="143" t="str">
        <f t="array" ref="B1052">index(Systems!$A:$E,match($A1052,Systems!$A:$A,),match(B$1,Systems!$2:$2,))&amp;if(not(isblank(index(Systems!$A:$E,match($A1052,Systems!$A:$A,),match(Systems!$C$2,Systems!$2:$2,))))," ["&amp;index(Systems!$A:$E,match($A1052,Systems!$A:$A,),match(Systems!$C$2,Systems!$2:$2,))&amp;"]",)</f>
        <v>Hanseta</v>
      </c>
      <c r="C1052" s="144">
        <f t="array" ref="C1052">round((F1052-average(I1052,L1052,O1052,R1052,U1052))*X1052+if($B1052=$H1052,0,iferror(average(vlookup({$H1052,$K1052,$N1052,$Q1052,$T1052},$B:$D,column(B$1),0)),index(C:C,match($H1052,$B:$B,)))),3)</f>
        <v>287.702</v>
      </c>
      <c r="D1052" s="144">
        <f t="array" ref="D1052">round((G1052-average(J1052,M1052,P1052,S1052,V1052))*Y1052+if($B1052=$H1052,0,iferror(average(vlookup({$H1052,$K1052,$N1052,$Q1052,$T1052},$B:$D,column(C$1),0)),index(D:D,match($H1052,$B:$B,)))),3)</f>
        <v>-352.311</v>
      </c>
      <c r="E1052" s="145">
        <v>2764.0</v>
      </c>
      <c r="F1052" s="146">
        <v>870.037</v>
      </c>
      <c r="G1052" s="146">
        <v>628.457</v>
      </c>
      <c r="H1052" s="147" t="s">
        <v>404</v>
      </c>
      <c r="I1052" s="146">
        <v>688.449</v>
      </c>
      <c r="J1052" s="146">
        <v>406.09</v>
      </c>
      <c r="K1052" s="148"/>
      <c r="L1052" s="149"/>
      <c r="M1052" s="149"/>
      <c r="N1052" s="148"/>
      <c r="O1052" s="149"/>
      <c r="P1052" s="149"/>
      <c r="Q1052" s="148"/>
      <c r="R1052" s="149"/>
      <c r="S1052" s="149"/>
      <c r="T1052" s="148"/>
      <c r="U1052" s="149"/>
      <c r="V1052" s="149"/>
      <c r="W1052" s="149"/>
      <c r="X1052" s="150">
        <f t="shared" si="1"/>
        <v>1.584367573</v>
      </c>
      <c r="Y1052" s="150">
        <f t="shared" si="2"/>
        <v>-1.584367573</v>
      </c>
    </row>
    <row r="1053" ht="15.75" customHeight="1">
      <c r="A1053" s="119">
        <v>1052.0</v>
      </c>
      <c r="B1053" s="143" t="str">
        <f t="array" ref="B1053">index(Systems!$A:$E,match($A1053,Systems!$A:$A,),match(B$1,Systems!$2:$2,))&amp;if(not(isblank(index(Systems!$A:$E,match($A1053,Systems!$A:$A,),match(Systems!$C$2,Systems!$2:$2,))))," ["&amp;index(Systems!$A:$E,match($A1053,Systems!$A:$A,),match(Systems!$C$2,Systems!$2:$2,))&amp;"]",)</f>
        <v>Hansii [Itsbur (2822+)]</v>
      </c>
      <c r="C1053" s="144">
        <f t="array" ref="C1053">round((F1053-average(I1053,L1053,O1053,R1053,U1053))*X1053+if($B1053=$H1053,0,iferror(average(vlookup({$H1053,$K1053,$N1053,$Q1053,$T1053},$B:$D,column(B$1),0)),index(C:C,match($H1053,$B:$B,)))),3)</f>
        <v>64.184</v>
      </c>
      <c r="D1053" s="144">
        <f t="array" ref="D1053">round((G1053-average(J1053,M1053,P1053,S1053,V1053))*Y1053+if($B1053=$H1053,0,iferror(average(vlookup({$H1053,$K1053,$N1053,$Q1053,$T1053},$B:$D,column(C$1),0)),index(D:D,match($H1053,$B:$B,)))),3)</f>
        <v>-362.85</v>
      </c>
      <c r="E1053" s="145">
        <v>2764.0</v>
      </c>
      <c r="F1053" s="146">
        <v>728.96</v>
      </c>
      <c r="G1053" s="146">
        <v>635.109</v>
      </c>
      <c r="H1053" s="147" t="s">
        <v>404</v>
      </c>
      <c r="I1053" s="146">
        <v>688.449</v>
      </c>
      <c r="J1053" s="146">
        <v>406.09</v>
      </c>
      <c r="K1053" s="148"/>
      <c r="L1053" s="149"/>
      <c r="M1053" s="149"/>
      <c r="N1053" s="148"/>
      <c r="O1053" s="149"/>
      <c r="P1053" s="149"/>
      <c r="Q1053" s="148"/>
      <c r="R1053" s="149"/>
      <c r="S1053" s="149"/>
      <c r="T1053" s="148"/>
      <c r="U1053" s="149"/>
      <c r="V1053" s="149"/>
      <c r="W1053" s="149"/>
      <c r="X1053" s="150">
        <f t="shared" si="1"/>
        <v>1.584367573</v>
      </c>
      <c r="Y1053" s="150">
        <f t="shared" si="2"/>
        <v>-1.584367573</v>
      </c>
    </row>
    <row r="1054" ht="15.75" customHeight="1">
      <c r="A1054" s="119">
        <v>1053.0</v>
      </c>
      <c r="B1054" s="143" t="str">
        <f t="array" ref="B1054">index(Systems!$A:$E,match($A1054,Systems!$A:$A,),match(B$1,Systems!$2:$2,))&amp;if(not(isblank(index(Systems!$A:$E,match($A1054,Systems!$A:$A,),match(Systems!$C$2,Systems!$2:$2,))))," ["&amp;index(Systems!$A:$E,match($A1054,Systems!$A:$A,),match(Systems!$C$2,Systems!$2:$2,))&amp;"]",)</f>
        <v>Harbin</v>
      </c>
      <c r="C1054" s="144">
        <f t="array" ref="C1054">round((F1054-average(I1054,L1054,O1054,R1054,U1054))*X1054+if($B1054=$H1054,0,iferror(average(vlookup({$H1054,$K1054,$N1054,$Q1054,$T1054},$B:$D,column(B$1),0)),index(C:C,match($H1054,$B:$B,)))),3)</f>
        <v>17.605</v>
      </c>
      <c r="D1054" s="144">
        <f t="array" ref="D1054">round((G1054-average(J1054,M1054,P1054,S1054,V1054))*Y1054+if($B1054=$H1054,0,iferror(average(vlookup({$H1054,$K1054,$N1054,$Q1054,$T1054},$B:$D,column(C$1),0)),index(D:D,match($H1054,$B:$B,)))),3)</f>
        <v>-223.263</v>
      </c>
      <c r="E1054" s="145">
        <v>2764.0</v>
      </c>
      <c r="F1054" s="146">
        <v>699.561</v>
      </c>
      <c r="G1054" s="146">
        <v>547.006</v>
      </c>
      <c r="H1054" s="147" t="s">
        <v>404</v>
      </c>
      <c r="I1054" s="146">
        <v>688.449</v>
      </c>
      <c r="J1054" s="146">
        <v>406.09</v>
      </c>
      <c r="K1054" s="148"/>
      <c r="L1054" s="149"/>
      <c r="M1054" s="149"/>
      <c r="N1054" s="148"/>
      <c r="O1054" s="149"/>
      <c r="P1054" s="149"/>
      <c r="Q1054" s="148"/>
      <c r="R1054" s="149"/>
      <c r="S1054" s="149"/>
      <c r="T1054" s="148"/>
      <c r="U1054" s="149"/>
      <c r="V1054" s="149"/>
      <c r="W1054" s="149"/>
      <c r="X1054" s="150">
        <f t="shared" si="1"/>
        <v>1.584367573</v>
      </c>
      <c r="Y1054" s="150">
        <f t="shared" si="2"/>
        <v>-1.584367573</v>
      </c>
    </row>
    <row r="1055" ht="15.75" customHeight="1">
      <c r="A1055" s="119">
        <v>1054.0</v>
      </c>
      <c r="B1055" s="143" t="str">
        <f t="array" ref="B1055">index(Systems!$A:$E,match($A1055,Systems!$A:$A,),match(B$1,Systems!$2:$2,))&amp;if(not(isblank(index(Systems!$A:$E,match($A1055,Systems!$A:$A,),match(Systems!$C$2,Systems!$2:$2,))))," ["&amp;index(Systems!$A:$E,match($A1055,Systems!$A:$A,),match(Systems!$C$2,Systems!$2:$2,))&amp;"]",)</f>
        <v>Hardcore</v>
      </c>
      <c r="C1055" s="144">
        <f t="array" ref="C1055">round((F1055-average(I1055,L1055,O1055,R1055,U1055))*X1055+if($B1055=$H1055,0,iferror(average(vlookup({$H1055,$K1055,$N1055,$Q1055,$T1055},$B:$D,column(B$1),0)),index(C:C,match($H1055,$B:$B,)))),3)</f>
        <v>-198.284</v>
      </c>
      <c r="D1055" s="144">
        <f t="array" ref="D1055">round((G1055-average(J1055,M1055,P1055,S1055,V1055))*Y1055+if($B1055=$H1055,0,iferror(average(vlookup({$H1055,$K1055,$N1055,$Q1055,$T1055},$B:$D,column(C$1),0)),index(D:D,match($H1055,$B:$B,)))),3)</f>
        <v>-473.209</v>
      </c>
      <c r="E1055" s="145">
        <v>2764.0</v>
      </c>
      <c r="F1055" s="146">
        <v>563.299</v>
      </c>
      <c r="G1055" s="146">
        <v>704.764</v>
      </c>
      <c r="H1055" s="147" t="s">
        <v>404</v>
      </c>
      <c r="I1055" s="146">
        <v>688.449</v>
      </c>
      <c r="J1055" s="146">
        <v>406.09</v>
      </c>
      <c r="K1055" s="148"/>
      <c r="L1055" s="149"/>
      <c r="M1055" s="149"/>
      <c r="N1055" s="148"/>
      <c r="O1055" s="149"/>
      <c r="P1055" s="149"/>
      <c r="Q1055" s="148"/>
      <c r="R1055" s="149"/>
      <c r="S1055" s="149"/>
      <c r="T1055" s="148"/>
      <c r="U1055" s="149"/>
      <c r="V1055" s="149"/>
      <c r="W1055" s="149"/>
      <c r="X1055" s="150">
        <f t="shared" si="1"/>
        <v>1.584367573</v>
      </c>
      <c r="Y1055" s="150">
        <f t="shared" si="2"/>
        <v>-1.584367573</v>
      </c>
    </row>
    <row r="1056" ht="15.75" customHeight="1">
      <c r="A1056" s="119">
        <v>1055.0</v>
      </c>
      <c r="B1056" s="143" t="str">
        <f t="array" ref="B1056">index(Systems!$A:$E,match($A1056,Systems!$A:$A,),match(B$1,Systems!$2:$2,))&amp;if(not(isblank(index(Systems!$A:$E,match($A1056,Systems!$A:$A,),match(Systems!$C$2,Systems!$2:$2,))))," ["&amp;index(Systems!$A:$E,match($A1056,Systems!$A:$A,),match(Systems!$C$2,Systems!$2:$2,))&amp;"]",)</f>
        <v>Harlez</v>
      </c>
      <c r="C1056" s="144">
        <f t="array" ref="C1056">round((F1056-average(I1056,L1056,O1056,R1056,U1056))*X1056+if($B1056=$H1056,0,iferror(average(vlookup({$H1056,$K1056,$N1056,$Q1056,$T1056},$B:$D,column(B$1),0)),index(C:C,match($H1056,$B:$B,)))),3)</f>
        <v>-510.429</v>
      </c>
      <c r="D1056" s="144">
        <f t="array" ref="D1056">round((G1056-average(J1056,M1056,P1056,S1056,V1056))*Y1056+if($B1056=$H1056,0,iferror(average(vlookup({$H1056,$K1056,$N1056,$Q1056,$T1056},$B:$D,column(C$1),0)),index(D:D,match($H1056,$B:$B,)))),3)</f>
        <v>147.614</v>
      </c>
      <c r="E1056" s="145">
        <v>2764.0</v>
      </c>
      <c r="F1056" s="146">
        <v>366.283</v>
      </c>
      <c r="G1056" s="146">
        <v>312.921</v>
      </c>
      <c r="H1056" s="147" t="s">
        <v>404</v>
      </c>
      <c r="I1056" s="146">
        <v>688.449</v>
      </c>
      <c r="J1056" s="146">
        <v>406.09</v>
      </c>
      <c r="K1056" s="148"/>
      <c r="L1056" s="149"/>
      <c r="M1056" s="149"/>
      <c r="N1056" s="148"/>
      <c r="O1056" s="149"/>
      <c r="P1056" s="149"/>
      <c r="Q1056" s="148"/>
      <c r="R1056" s="149"/>
      <c r="S1056" s="149"/>
      <c r="T1056" s="148"/>
      <c r="U1056" s="149"/>
      <c r="V1056" s="149"/>
      <c r="W1056" s="149"/>
      <c r="X1056" s="150">
        <f t="shared" si="1"/>
        <v>1.584367573</v>
      </c>
      <c r="Y1056" s="150">
        <f t="shared" si="2"/>
        <v>-1.584367573</v>
      </c>
    </row>
    <row r="1057" ht="15.75" customHeight="1">
      <c r="A1057" s="119">
        <v>1056.0</v>
      </c>
      <c r="B1057" s="143" t="str">
        <f t="array" ref="B1057">index(Systems!$A:$E,match($A1057,Systems!$A:$A,),match(B$1,Systems!$2:$2,))&amp;if(not(isblank(index(Systems!$A:$E,match($A1057,Systems!$A:$A,),match(Systems!$C$2,Systems!$2:$2,))))," ["&amp;index(Systems!$A:$E,match($A1057,Systems!$A:$A,),match(Systems!$C$2,Systems!$2:$2,))&amp;"]",)</f>
        <v>Harloc</v>
      </c>
      <c r="C1057" s="144">
        <f t="array" ref="C1057">round((F1057-average(I1057,L1057,O1057,R1057,U1057))*X1057+if($B1057=$H1057,0,iferror(average(vlookup({$H1057,$K1057,$N1057,$Q1057,$T1057},$B:$D,column(B$1),0)),index(C:C,match($H1057,$B:$B,)))),3)</f>
        <v>41.87</v>
      </c>
      <c r="D1057" s="144">
        <f t="array" ref="D1057">round((G1057-average(J1057,M1057,P1057,S1057,V1057))*Y1057+if($B1057=$H1057,0,iferror(average(vlookup({$H1057,$K1057,$N1057,$Q1057,$T1057},$B:$D,column(C$1),0)),index(D:D,match($H1057,$B:$B,)))),3)</f>
        <v>-224.443</v>
      </c>
      <c r="E1057" s="145">
        <v>2764.0</v>
      </c>
      <c r="F1057" s="146">
        <v>714.876</v>
      </c>
      <c r="G1057" s="146">
        <v>547.751</v>
      </c>
      <c r="H1057" s="147" t="s">
        <v>404</v>
      </c>
      <c r="I1057" s="146">
        <v>688.449</v>
      </c>
      <c r="J1057" s="146">
        <v>406.09</v>
      </c>
      <c r="K1057" s="148"/>
      <c r="L1057" s="149"/>
      <c r="M1057" s="149"/>
      <c r="N1057" s="148"/>
      <c r="O1057" s="149"/>
      <c r="P1057" s="149"/>
      <c r="Q1057" s="148"/>
      <c r="R1057" s="149"/>
      <c r="S1057" s="149"/>
      <c r="T1057" s="148"/>
      <c r="U1057" s="149"/>
      <c r="V1057" s="149"/>
      <c r="W1057" s="149"/>
      <c r="X1057" s="150">
        <f t="shared" si="1"/>
        <v>1.584367573</v>
      </c>
      <c r="Y1057" s="150">
        <f t="shared" si="2"/>
        <v>-1.584367573</v>
      </c>
    </row>
    <row r="1058" ht="15.75" customHeight="1">
      <c r="A1058" s="119">
        <v>1057.0</v>
      </c>
      <c r="B1058" s="143" t="str">
        <f t="array" ref="B1058">index(Systems!$A:$E,match($A1058,Systems!$A:$A,),match(B$1,Systems!$2:$2,))&amp;if(not(isblank(index(Systems!$A:$E,match($A1058,Systems!$A:$A,),match(Systems!$C$2,Systems!$2:$2,))))," ["&amp;index(Systems!$A:$E,match($A1058,Systems!$A:$A,),match(Systems!$C$2,Systems!$2:$2,))&amp;"]",)</f>
        <v>Harminous</v>
      </c>
      <c r="C1058" s="144">
        <f t="array" ref="C1058">round((F1058-average(I1058,L1058,O1058,R1058,U1058))*X1058+if($B1058=$H1058,0,iferror(average(vlookup({$H1058,$K1058,$N1058,$Q1058,$T1058},$B:$D,column(B$1),0)),index(C:C,match($H1058,$B:$B,)))),3)</f>
        <v>-185.971</v>
      </c>
      <c r="D1058" s="144">
        <f t="array" ref="D1058">round((G1058-average(J1058,M1058,P1058,S1058,V1058))*Y1058+if($B1058=$H1058,0,iferror(average(vlookup({$H1058,$K1058,$N1058,$Q1058,$T1058},$B:$D,column(C$1),0)),index(D:D,match($H1058,$B:$B,)))),3)</f>
        <v>-444.404</v>
      </c>
      <c r="E1058" s="145">
        <v>2764.0</v>
      </c>
      <c r="F1058" s="146">
        <v>571.07</v>
      </c>
      <c r="G1058" s="146">
        <v>686.583</v>
      </c>
      <c r="H1058" s="147" t="s">
        <v>404</v>
      </c>
      <c r="I1058" s="146">
        <v>688.449</v>
      </c>
      <c r="J1058" s="146">
        <v>406.09</v>
      </c>
      <c r="K1058" s="148"/>
      <c r="L1058" s="149"/>
      <c r="M1058" s="149"/>
      <c r="N1058" s="148"/>
      <c r="O1058" s="149"/>
      <c r="P1058" s="149"/>
      <c r="Q1058" s="148"/>
      <c r="R1058" s="149"/>
      <c r="S1058" s="149"/>
      <c r="T1058" s="148"/>
      <c r="U1058" s="149"/>
      <c r="V1058" s="149"/>
      <c r="W1058" s="149"/>
      <c r="X1058" s="150">
        <f t="shared" si="1"/>
        <v>1.584367573</v>
      </c>
      <c r="Y1058" s="150">
        <f t="shared" si="2"/>
        <v>-1.584367573</v>
      </c>
    </row>
    <row r="1059" ht="15.75" customHeight="1">
      <c r="A1059" s="119">
        <v>1058.0</v>
      </c>
      <c r="B1059" s="143" t="str">
        <f t="array" ref="B1059">index(Systems!$A:$E,match($A1059,Systems!$A:$A,),match(B$1,Systems!$2:$2,))&amp;if(not(isblank(index(Systems!$A:$E,match($A1059,Systems!$A:$A,),match(Systems!$C$2,Systems!$2:$2,))))," ["&amp;index(Systems!$A:$E,match($A1059,Systems!$A:$A,),match(Systems!$C$2,Systems!$2:$2,))&amp;"]",)</f>
        <v>Harmony</v>
      </c>
      <c r="C1059" s="144">
        <f t="array" ref="C1059">round((F1059-average(I1059,L1059,O1059,R1059,U1059))*X1059+if($B1059=$H1059,0,iferror(average(vlookup({$H1059,$K1059,$N1059,$Q1059,$T1059},$B:$D,column(B$1),0)),index(C:C,match($H1059,$B:$B,)))),3)</f>
        <v>-141.639</v>
      </c>
      <c r="D1059" s="144">
        <f t="array" ref="D1059">round((G1059-average(J1059,M1059,P1059,S1059,V1059))*Y1059+if($B1059=$H1059,0,iferror(average(vlookup({$H1059,$K1059,$N1059,$Q1059,$T1059},$B:$D,column(C$1),0)),index(D:D,match($H1059,$B:$B,)))),3)</f>
        <v>-170.624</v>
      </c>
      <c r="E1059" s="145">
        <v>2764.0</v>
      </c>
      <c r="F1059" s="146">
        <v>599.051</v>
      </c>
      <c r="G1059" s="146">
        <v>513.782</v>
      </c>
      <c r="H1059" s="147" t="s">
        <v>404</v>
      </c>
      <c r="I1059" s="146">
        <v>688.449</v>
      </c>
      <c r="J1059" s="146">
        <v>406.09</v>
      </c>
      <c r="K1059" s="148"/>
      <c r="L1059" s="149"/>
      <c r="M1059" s="149"/>
      <c r="N1059" s="148"/>
      <c r="O1059" s="149"/>
      <c r="P1059" s="149"/>
      <c r="Q1059" s="148"/>
      <c r="R1059" s="149"/>
      <c r="S1059" s="149"/>
      <c r="T1059" s="148"/>
      <c r="U1059" s="149"/>
      <c r="V1059" s="149"/>
      <c r="W1059" s="149"/>
      <c r="X1059" s="150">
        <f t="shared" si="1"/>
        <v>1.584367573</v>
      </c>
      <c r="Y1059" s="150">
        <f t="shared" si="2"/>
        <v>-1.584367573</v>
      </c>
    </row>
    <row r="1060" ht="15.75" customHeight="1">
      <c r="A1060" s="119">
        <v>1059.0</v>
      </c>
      <c r="B1060" s="143" t="str">
        <f t="array" ref="B1060">index(Systems!$A:$E,match($A1060,Systems!$A:$A,),match(B$1,Systems!$2:$2,))&amp;if(not(isblank(index(Systems!$A:$E,match($A1060,Systems!$A:$A,),match(Systems!$C$2,Systems!$2:$2,))))," ["&amp;index(Systems!$A:$E,match($A1060,Systems!$A:$A,),match(Systems!$C$2,Systems!$2:$2,))&amp;"]",)</f>
        <v>Harpster</v>
      </c>
      <c r="C1060" s="144">
        <f t="array" ref="C1060">round((F1060-average(I1060,L1060,O1060,R1060,U1060))*X1060+if($B1060=$H1060,0,iferror(average(vlookup({$H1060,$K1060,$N1060,$Q1060,$T1060},$B:$D,column(B$1),0)),index(C:C,match($H1060,$B:$B,)))),3)</f>
        <v>213.251</v>
      </c>
      <c r="D1060" s="144">
        <f t="array" ref="D1060">round((G1060-average(J1060,M1060,P1060,S1060,V1060))*Y1060+if($B1060=$H1060,0,iferror(average(vlookup({$H1060,$K1060,$N1060,$Q1060,$T1060},$B:$D,column(C$1),0)),index(D:D,match($H1060,$B:$B,)))),3)</f>
        <v>82.416</v>
      </c>
      <c r="E1060" s="145">
        <v>2764.0</v>
      </c>
      <c r="F1060" s="146">
        <v>823.046</v>
      </c>
      <c r="G1060" s="146">
        <v>354.072</v>
      </c>
      <c r="H1060" s="147" t="s">
        <v>404</v>
      </c>
      <c r="I1060" s="146">
        <v>688.449</v>
      </c>
      <c r="J1060" s="146">
        <v>406.09</v>
      </c>
      <c r="K1060" s="148"/>
      <c r="L1060" s="149"/>
      <c r="M1060" s="149"/>
      <c r="N1060" s="148"/>
      <c r="O1060" s="149"/>
      <c r="P1060" s="149"/>
      <c r="Q1060" s="148"/>
      <c r="R1060" s="149"/>
      <c r="S1060" s="149"/>
      <c r="T1060" s="148"/>
      <c r="U1060" s="149"/>
      <c r="V1060" s="149"/>
      <c r="W1060" s="149"/>
      <c r="X1060" s="150">
        <f t="shared" si="1"/>
        <v>1.584367573</v>
      </c>
      <c r="Y1060" s="150">
        <f t="shared" si="2"/>
        <v>-1.584367573</v>
      </c>
    </row>
    <row r="1061" ht="15.75" customHeight="1">
      <c r="A1061" s="119">
        <v>1060.0</v>
      </c>
      <c r="B1061" s="143" t="str">
        <f t="array" ref="B1061">index(Systems!$A:$E,match($A1061,Systems!$A:$A,),match(B$1,Systems!$2:$2,))&amp;if(not(isblank(index(Systems!$A:$E,match($A1061,Systems!$A:$A,),match(Systems!$C$2,Systems!$2:$2,))))," ["&amp;index(Systems!$A:$E,match($A1061,Systems!$A:$A,),match(Systems!$C$2,Systems!$2:$2,))&amp;"]",)</f>
        <v>Harrow's Sun</v>
      </c>
      <c r="C1061" s="144">
        <f t="array" ref="C1061">round((F1061-average(I1061,L1061,O1061,R1061,U1061))*X1061+if($B1061=$H1061,0,iferror(average(vlookup({$H1061,$K1061,$N1061,$Q1061,$T1061},$B:$D,column(B$1),0)),index(C:C,match($H1061,$B:$B,)))),3)</f>
        <v>261.847</v>
      </c>
      <c r="D1061" s="144">
        <f t="array" ref="D1061">round((G1061-average(J1061,M1061,P1061,S1061,V1061))*Y1061+if($B1061=$H1061,0,iferror(average(vlookup({$H1061,$K1061,$N1061,$Q1061,$T1061},$B:$D,column(C$1),0)),index(D:D,match($H1061,$B:$B,)))),3)</f>
        <v>71.038</v>
      </c>
      <c r="E1061" s="145">
        <v>2764.0</v>
      </c>
      <c r="F1061" s="146">
        <v>853.718</v>
      </c>
      <c r="G1061" s="146">
        <v>361.253</v>
      </c>
      <c r="H1061" s="147" t="s">
        <v>404</v>
      </c>
      <c r="I1061" s="146">
        <v>688.449</v>
      </c>
      <c r="J1061" s="146">
        <v>406.09</v>
      </c>
      <c r="K1061" s="148"/>
      <c r="L1061" s="149"/>
      <c r="M1061" s="149"/>
      <c r="N1061" s="148"/>
      <c r="O1061" s="149"/>
      <c r="P1061" s="149"/>
      <c r="Q1061" s="148"/>
      <c r="R1061" s="149"/>
      <c r="S1061" s="149"/>
      <c r="T1061" s="148"/>
      <c r="U1061" s="149"/>
      <c r="V1061" s="149"/>
      <c r="W1061" s="149"/>
      <c r="X1061" s="150">
        <f t="shared" si="1"/>
        <v>1.584367573</v>
      </c>
      <c r="Y1061" s="150">
        <f t="shared" si="2"/>
        <v>-1.584367573</v>
      </c>
    </row>
    <row r="1062" ht="15.75" customHeight="1">
      <c r="A1062" s="119">
        <v>1061.0</v>
      </c>
      <c r="B1062" s="143" t="str">
        <f t="array" ref="B1062">index(Systems!$A:$E,match($A1062,Systems!$A:$A,),match(B$1,Systems!$2:$2,))&amp;if(not(isblank(index(Systems!$A:$E,match($A1062,Systems!$A:$A,),match(Systems!$C$2,Systems!$2:$2,))))," ["&amp;index(Systems!$A:$E,match($A1062,Systems!$A:$A,),match(Systems!$C$2,Systems!$2:$2,))&amp;"]",)</f>
        <v>Harsefeld</v>
      </c>
      <c r="C1062" s="144">
        <f t="array" ref="C1062">round((F1062-average(I1062,L1062,O1062,R1062,U1062))*X1062+if($B1062=$H1062,0,iferror(average(vlookup({$H1062,$K1062,$N1062,$Q1062,$T1062},$B:$D,column(B$1),0)),index(C:C,match($H1062,$B:$B,)))),3)</f>
        <v>-17.856</v>
      </c>
      <c r="D1062" s="144">
        <f t="array" ref="D1062">round((G1062-average(J1062,M1062,P1062,S1062,V1062))*Y1062+if($B1062=$H1062,0,iferror(average(vlookup({$H1062,$K1062,$N1062,$Q1062,$T1062},$B:$D,column(C$1),0)),index(D:D,match($H1062,$B:$B,)))),3)</f>
        <v>-141.977</v>
      </c>
      <c r="E1062" s="145">
        <v>2764.0</v>
      </c>
      <c r="F1062" s="146">
        <v>677.179</v>
      </c>
      <c r="G1062" s="146">
        <v>495.701</v>
      </c>
      <c r="H1062" s="147" t="s">
        <v>404</v>
      </c>
      <c r="I1062" s="146">
        <v>688.449</v>
      </c>
      <c r="J1062" s="146">
        <v>406.09</v>
      </c>
      <c r="K1062" s="148"/>
      <c r="L1062" s="149"/>
      <c r="M1062" s="149"/>
      <c r="N1062" s="148"/>
      <c r="O1062" s="149"/>
      <c r="P1062" s="149"/>
      <c r="Q1062" s="148"/>
      <c r="R1062" s="149"/>
      <c r="S1062" s="149"/>
      <c r="T1062" s="148"/>
      <c r="U1062" s="149"/>
      <c r="V1062" s="149"/>
      <c r="W1062" s="149"/>
      <c r="X1062" s="150">
        <f t="shared" si="1"/>
        <v>1.584367573</v>
      </c>
      <c r="Y1062" s="150">
        <f t="shared" si="2"/>
        <v>-1.584367573</v>
      </c>
    </row>
    <row r="1063" ht="15.75" customHeight="1">
      <c r="A1063" s="119">
        <v>1062.0</v>
      </c>
      <c r="B1063" s="143" t="str">
        <f t="array" ref="B1063">index(Systems!$A:$E,match($A1063,Systems!$A:$A,),match(B$1,Systems!$2:$2,))&amp;if(not(isblank(index(Systems!$A:$E,match($A1063,Systems!$A:$A,),match(Systems!$C$2,Systems!$2:$2,))))," ["&amp;index(Systems!$A:$E,match($A1063,Systems!$A:$A,),match(Systems!$C$2,Systems!$2:$2,))&amp;"]",)</f>
        <v>Hartshill</v>
      </c>
      <c r="C1063" s="144">
        <f t="array" ref="C1063">round((F1063-average(I1063,L1063,O1063,R1063,U1063))*X1063+if($B1063=$H1063,0,iferror(average(vlookup({$H1063,$K1063,$N1063,$Q1063,$T1063},$B:$D,column(B$1),0)),index(C:C,match($H1063,$B:$B,)))),3)</f>
        <v>323.626</v>
      </c>
      <c r="D1063" s="144">
        <f t="array" ref="D1063">round((G1063-average(J1063,M1063,P1063,S1063,V1063))*Y1063+if($B1063=$H1063,0,iferror(average(vlookup({$H1063,$K1063,$N1063,$Q1063,$T1063},$B:$D,column(C$1),0)),index(D:D,match($H1063,$B:$B,)))),3)</f>
        <v>407.593</v>
      </c>
      <c r="E1063" s="145">
        <v>2764.0</v>
      </c>
      <c r="F1063" s="146">
        <v>892.711</v>
      </c>
      <c r="G1063" s="146">
        <v>148.831</v>
      </c>
      <c r="H1063" s="147" t="s">
        <v>404</v>
      </c>
      <c r="I1063" s="146">
        <v>688.449</v>
      </c>
      <c r="J1063" s="146">
        <v>406.09</v>
      </c>
      <c r="K1063" s="148"/>
      <c r="L1063" s="149"/>
      <c r="M1063" s="149"/>
      <c r="N1063" s="148"/>
      <c r="O1063" s="149"/>
      <c r="P1063" s="149"/>
      <c r="Q1063" s="148"/>
      <c r="R1063" s="149"/>
      <c r="S1063" s="149"/>
      <c r="T1063" s="148"/>
      <c r="U1063" s="149"/>
      <c r="V1063" s="149"/>
      <c r="W1063" s="149"/>
      <c r="X1063" s="150">
        <f t="shared" si="1"/>
        <v>1.584367573</v>
      </c>
      <c r="Y1063" s="150">
        <f t="shared" si="2"/>
        <v>-1.584367573</v>
      </c>
    </row>
    <row r="1064" ht="15.75" customHeight="1">
      <c r="A1064" s="119">
        <v>1063.0</v>
      </c>
      <c r="B1064" s="143" t="str">
        <f t="array" ref="B1064">index(Systems!$A:$E,match($A1064,Systems!$A:$A,),match(B$1,Systems!$2:$2,))&amp;if(not(isblank(index(Systems!$A:$E,match($A1064,Systems!$A:$A,),match(Systems!$C$2,Systems!$2:$2,))))," ["&amp;index(Systems!$A:$E,match($A1064,Systems!$A:$A,),match(Systems!$C$2,Systems!$2:$2,))&amp;"]",)</f>
        <v>Harvest</v>
      </c>
      <c r="C1064" s="144">
        <f t="array" ref="C1064">round((F1064-average(I1064,L1064,O1064,R1064,U1064))*X1064+if($B1064=$H1064,0,iferror(average(vlookup({$H1064,$K1064,$N1064,$Q1064,$T1064},$B:$D,column(B$1),0)),index(C:C,match($H1064,$B:$B,)))),3)</f>
        <v>-62.052</v>
      </c>
      <c r="D1064" s="144">
        <f t="array" ref="D1064">round((G1064-average(J1064,M1064,P1064,S1064,V1064))*Y1064+if($B1064=$H1064,0,iferror(average(vlookup({$H1064,$K1064,$N1064,$Q1064,$T1064},$B:$D,column(C$1),0)),index(D:D,match($H1064,$B:$B,)))),3)</f>
        <v>375.286</v>
      </c>
      <c r="E1064" s="145">
        <v>2764.0</v>
      </c>
      <c r="F1064" s="146">
        <v>649.284</v>
      </c>
      <c r="G1064" s="146">
        <v>169.222</v>
      </c>
      <c r="H1064" s="147" t="s">
        <v>404</v>
      </c>
      <c r="I1064" s="146">
        <v>688.449</v>
      </c>
      <c r="J1064" s="146">
        <v>406.09</v>
      </c>
      <c r="K1064" s="148"/>
      <c r="L1064" s="149"/>
      <c r="M1064" s="149"/>
      <c r="N1064" s="148"/>
      <c r="O1064" s="149"/>
      <c r="P1064" s="149"/>
      <c r="Q1064" s="148"/>
      <c r="R1064" s="149"/>
      <c r="S1064" s="149"/>
      <c r="T1064" s="148"/>
      <c r="U1064" s="149"/>
      <c r="V1064" s="149"/>
      <c r="W1064" s="149"/>
      <c r="X1064" s="150">
        <f t="shared" si="1"/>
        <v>1.584367573</v>
      </c>
      <c r="Y1064" s="150">
        <f t="shared" si="2"/>
        <v>-1.584367573</v>
      </c>
    </row>
    <row r="1065" ht="15.75" customHeight="1">
      <c r="A1065" s="119">
        <v>1064.0</v>
      </c>
      <c r="B1065" s="143" t="str">
        <f t="array" ref="B1065">index(Systems!$A:$E,match($A1065,Systems!$A:$A,),match(B$1,Systems!$2:$2,))&amp;if(not(isblank(index(Systems!$A:$E,match($A1065,Systems!$A:$A,),match(Systems!$C$2,Systems!$2:$2,))))," ["&amp;index(Systems!$A:$E,match($A1065,Systems!$A:$A,),match(Systems!$C$2,Systems!$2:$2,))&amp;"]",)</f>
        <v>Hassad</v>
      </c>
      <c r="C1065" s="144">
        <f t="array" ref="C1065">round((F1065-average(I1065,L1065,O1065,R1065,U1065))*X1065+if($B1065=$H1065,0,iferror(average(vlookup({$H1065,$K1065,$N1065,$Q1065,$T1065},$B:$D,column(B$1),0)),index(C:C,match($H1065,$B:$B,)))),3)</f>
        <v>-29.989</v>
      </c>
      <c r="D1065" s="144">
        <f t="array" ref="D1065">round((G1065-average(J1065,M1065,P1065,S1065,V1065))*Y1065+if($B1065=$H1065,0,iferror(average(vlookup({$H1065,$K1065,$N1065,$Q1065,$T1065},$B:$D,column(C$1),0)),index(D:D,match($H1065,$B:$B,)))),3)</f>
        <v>-160.615</v>
      </c>
      <c r="E1065" s="145">
        <v>2764.0</v>
      </c>
      <c r="F1065" s="146">
        <v>669.521</v>
      </c>
      <c r="G1065" s="146">
        <v>507.465</v>
      </c>
      <c r="H1065" s="147" t="s">
        <v>404</v>
      </c>
      <c r="I1065" s="146">
        <v>688.449</v>
      </c>
      <c r="J1065" s="146">
        <v>406.09</v>
      </c>
      <c r="K1065" s="148"/>
      <c r="L1065" s="149"/>
      <c r="M1065" s="149"/>
      <c r="N1065" s="148"/>
      <c r="O1065" s="149"/>
      <c r="P1065" s="149"/>
      <c r="Q1065" s="148"/>
      <c r="R1065" s="149"/>
      <c r="S1065" s="149"/>
      <c r="T1065" s="148"/>
      <c r="U1065" s="149"/>
      <c r="V1065" s="149"/>
      <c r="W1065" s="149"/>
      <c r="X1065" s="150">
        <f t="shared" si="1"/>
        <v>1.584367573</v>
      </c>
      <c r="Y1065" s="150">
        <f t="shared" si="2"/>
        <v>-1.584367573</v>
      </c>
    </row>
    <row r="1066" ht="15.75" customHeight="1">
      <c r="A1066" s="119">
        <v>1065.0</v>
      </c>
      <c r="B1066" s="143" t="str">
        <f t="array" ref="B1066">index(Systems!$A:$E,match($A1066,Systems!$A:$A,),match(B$1,Systems!$2:$2,))&amp;if(not(isblank(index(Systems!$A:$E,match($A1066,Systems!$A:$A,),match(Systems!$C$2,Systems!$2:$2,))))," ["&amp;index(Systems!$A:$E,match($A1066,Systems!$A:$A,),match(Systems!$C$2,Systems!$2:$2,))&amp;"]",)</f>
        <v>Hassi R'mel</v>
      </c>
      <c r="C1066" s="144">
        <f t="array" ref="C1066">round((F1066-average(I1066,L1066,O1066,R1066,U1066))*X1066+if($B1066=$H1066,0,iferror(average(vlookup({$H1066,$K1066,$N1066,$Q1066,$T1066},$B:$D,column(B$1),0)),index(C:C,match($H1066,$B:$B,)))),3)</f>
        <v>288.727</v>
      </c>
      <c r="D1066" s="144">
        <f t="array" ref="D1066">round((G1066-average(J1066,M1066,P1066,S1066,V1066))*Y1066+if($B1066=$H1066,0,iferror(average(vlookup({$H1066,$K1066,$N1066,$Q1066,$T1066},$B:$D,column(C$1),0)),index(D:D,match($H1066,$B:$B,)))),3)</f>
        <v>278.863</v>
      </c>
      <c r="E1066" s="145">
        <v>2764.0</v>
      </c>
      <c r="F1066" s="146">
        <v>870.684</v>
      </c>
      <c r="G1066" s="146">
        <v>230.081</v>
      </c>
      <c r="H1066" s="147" t="s">
        <v>404</v>
      </c>
      <c r="I1066" s="146">
        <v>688.449</v>
      </c>
      <c r="J1066" s="146">
        <v>406.09</v>
      </c>
      <c r="K1066" s="148"/>
      <c r="L1066" s="149"/>
      <c r="M1066" s="149"/>
      <c r="N1066" s="148"/>
      <c r="O1066" s="149"/>
      <c r="P1066" s="149"/>
      <c r="Q1066" s="148"/>
      <c r="R1066" s="149"/>
      <c r="S1066" s="149"/>
      <c r="T1066" s="148"/>
      <c r="U1066" s="149"/>
      <c r="V1066" s="149"/>
      <c r="W1066" s="149"/>
      <c r="X1066" s="150">
        <f t="shared" si="1"/>
        <v>1.584367573</v>
      </c>
      <c r="Y1066" s="150">
        <f t="shared" si="2"/>
        <v>-1.584367573</v>
      </c>
    </row>
    <row r="1067" ht="15.75" customHeight="1">
      <c r="A1067" s="119">
        <v>1066.0</v>
      </c>
      <c r="B1067" s="143" t="str">
        <f t="array" ref="B1067">index(Systems!$A:$E,match($A1067,Systems!$A:$A,),match(B$1,Systems!$2:$2,))&amp;if(not(isblank(index(Systems!$A:$E,match($A1067,Systems!$A:$A,),match(Systems!$C$2,Systems!$2:$2,))))," ["&amp;index(Systems!$A:$E,match($A1067,Systems!$A:$A,),match(Systems!$C$2,Systems!$2:$2,))&amp;"]",)</f>
        <v>Hastur</v>
      </c>
      <c r="C1067" s="144">
        <f t="array" ref="C1067">round((F1067-average(I1067,L1067,O1067,R1067,U1067))*X1067+if($B1067=$H1067,0,iferror(average(vlookup({$H1067,$K1067,$N1067,$Q1067,$T1067},$B:$D,column(B$1),0)),index(C:C,match($H1067,$B:$B,)))),3)</f>
        <v>-82.978</v>
      </c>
      <c r="D1067" s="144">
        <f t="array" ref="D1067">round((G1067-average(J1067,M1067,P1067,S1067,V1067))*Y1067+if($B1067=$H1067,0,iferror(average(vlookup({$H1067,$K1067,$N1067,$Q1067,$T1067},$B:$D,column(C$1),0)),index(D:D,match($H1067,$B:$B,)))),3)</f>
        <v>-402.337</v>
      </c>
      <c r="E1067" s="145">
        <v>2764.0</v>
      </c>
      <c r="F1067" s="146">
        <v>636.076</v>
      </c>
      <c r="G1067" s="146">
        <v>660.032</v>
      </c>
      <c r="H1067" s="147" t="s">
        <v>404</v>
      </c>
      <c r="I1067" s="146">
        <v>688.449</v>
      </c>
      <c r="J1067" s="146">
        <v>406.09</v>
      </c>
      <c r="K1067" s="148"/>
      <c r="L1067" s="149"/>
      <c r="M1067" s="149"/>
      <c r="N1067" s="148"/>
      <c r="O1067" s="149"/>
      <c r="P1067" s="149"/>
      <c r="Q1067" s="148"/>
      <c r="R1067" s="149"/>
      <c r="S1067" s="149"/>
      <c r="T1067" s="148"/>
      <c r="U1067" s="149"/>
      <c r="V1067" s="149"/>
      <c r="W1067" s="149"/>
      <c r="X1067" s="150">
        <f t="shared" si="1"/>
        <v>1.584367573</v>
      </c>
      <c r="Y1067" s="150">
        <f t="shared" si="2"/>
        <v>-1.584367573</v>
      </c>
    </row>
    <row r="1068" ht="15.75" customHeight="1">
      <c r="A1068" s="119">
        <v>1067.0</v>
      </c>
      <c r="B1068" s="143" t="str">
        <f t="array" ref="B1068">index(Systems!$A:$E,match($A1068,Systems!$A:$A,),match(B$1,Systems!$2:$2,))&amp;if(not(isblank(index(Systems!$A:$E,match($A1068,Systems!$A:$A,),match(Systems!$C$2,Systems!$2:$2,))))," ["&amp;index(Systems!$A:$E,match($A1068,Systems!$A:$A,),match(Systems!$C$2,Systems!$2:$2,))&amp;"]",)</f>
        <v>Havdhem</v>
      </c>
      <c r="C1068" s="144">
        <f t="array" ref="C1068">round((F1068-average(I1068,L1068,O1068,R1068,U1068))*X1068+if($B1068=$H1068,0,iferror(average(vlookup({$H1068,$K1068,$N1068,$Q1068,$T1068},$B:$D,column(B$1),0)),index(C:C,match($H1068,$B:$B,)))),3)</f>
        <v>183.269</v>
      </c>
      <c r="D1068" s="144">
        <f t="array" ref="D1068">round((G1068-average(J1068,M1068,P1068,S1068,V1068))*Y1068+if($B1068=$H1068,0,iferror(average(vlookup({$H1068,$K1068,$N1068,$Q1068,$T1068},$B:$D,column(C$1),0)),index(D:D,match($H1068,$B:$B,)))),3)</f>
        <v>185.545</v>
      </c>
      <c r="E1068" s="145">
        <v>2764.0</v>
      </c>
      <c r="F1068" s="146">
        <v>804.122</v>
      </c>
      <c r="G1068" s="146">
        <v>288.98</v>
      </c>
      <c r="H1068" s="147" t="s">
        <v>404</v>
      </c>
      <c r="I1068" s="146">
        <v>688.449</v>
      </c>
      <c r="J1068" s="146">
        <v>406.09</v>
      </c>
      <c r="K1068" s="148"/>
      <c r="L1068" s="149"/>
      <c r="M1068" s="149"/>
      <c r="N1068" s="148"/>
      <c r="O1068" s="149"/>
      <c r="P1068" s="149"/>
      <c r="Q1068" s="148"/>
      <c r="R1068" s="149"/>
      <c r="S1068" s="149"/>
      <c r="T1068" s="148"/>
      <c r="U1068" s="149"/>
      <c r="V1068" s="149"/>
      <c r="W1068" s="149"/>
      <c r="X1068" s="150">
        <f t="shared" si="1"/>
        <v>1.584367573</v>
      </c>
      <c r="Y1068" s="150">
        <f t="shared" si="2"/>
        <v>-1.584367573</v>
      </c>
    </row>
    <row r="1069" ht="15.75" customHeight="1">
      <c r="A1069" s="119">
        <v>1068.0</v>
      </c>
      <c r="B1069" s="143" t="str">
        <f t="array" ref="B1069">index(Systems!$A:$E,match($A1069,Systems!$A:$A,),match(B$1,Systems!$2:$2,))&amp;if(not(isblank(index(Systems!$A:$E,match($A1069,Systems!$A:$A,),match(Systems!$C$2,Systems!$2:$2,))))," ["&amp;index(Systems!$A:$E,match($A1069,Systems!$A:$A,),match(Systems!$C$2,Systems!$2:$2,))&amp;"]",)</f>
        <v>Hawktor</v>
      </c>
      <c r="C1069" s="144">
        <f t="array" ref="C1069">round((F1069-average(I1069,L1069,O1069,R1069,U1069))*X1069+if($B1069=$H1069,0,iferror(average(vlookup({$H1069,$K1069,$N1069,$Q1069,$T1069},$B:$D,column(B$1),0)),index(C:C,match($H1069,$B:$B,)))),3)</f>
        <v>450.702</v>
      </c>
      <c r="D1069" s="144">
        <f t="array" ref="D1069">round((G1069-average(J1069,M1069,P1069,S1069,V1069))*Y1069+if($B1069=$H1069,0,iferror(average(vlookup({$H1069,$K1069,$N1069,$Q1069,$T1069},$B:$D,column(C$1),0)),index(D:D,match($H1069,$B:$B,)))),3)</f>
        <v>-333.11</v>
      </c>
      <c r="E1069" s="145">
        <v>2764.0</v>
      </c>
      <c r="F1069" s="146">
        <v>972.917</v>
      </c>
      <c r="G1069" s="146">
        <v>616.338</v>
      </c>
      <c r="H1069" s="147" t="s">
        <v>404</v>
      </c>
      <c r="I1069" s="146">
        <v>688.449</v>
      </c>
      <c r="J1069" s="146">
        <v>406.09</v>
      </c>
      <c r="K1069" s="148"/>
      <c r="L1069" s="149"/>
      <c r="M1069" s="149"/>
      <c r="N1069" s="148"/>
      <c r="O1069" s="149"/>
      <c r="P1069" s="149"/>
      <c r="Q1069" s="148"/>
      <c r="R1069" s="149"/>
      <c r="S1069" s="149"/>
      <c r="T1069" s="148"/>
      <c r="U1069" s="149"/>
      <c r="V1069" s="149"/>
      <c r="W1069" s="149"/>
      <c r="X1069" s="150">
        <f t="shared" si="1"/>
        <v>1.584367573</v>
      </c>
      <c r="Y1069" s="150">
        <f t="shared" si="2"/>
        <v>-1.584367573</v>
      </c>
    </row>
    <row r="1070" ht="15.75" customHeight="1">
      <c r="A1070" s="119">
        <v>1069.0</v>
      </c>
      <c r="B1070" s="143" t="str">
        <f t="array" ref="B1070">index(Systems!$A:$E,match($A1070,Systems!$A:$A,),match(B$1,Systems!$2:$2,))&amp;if(not(isblank(index(Systems!$A:$E,match($A1070,Systems!$A:$A,),match(Systems!$C$2,Systems!$2:$2,))))," ["&amp;index(Systems!$A:$E,match($A1070,Systems!$A:$A,),match(Systems!$C$2,Systems!$2:$2,))&amp;"]",)</f>
        <v>Haynesville</v>
      </c>
      <c r="C1070" s="144">
        <f t="array" ref="C1070">round((F1070-average(I1070,L1070,O1070,R1070,U1070))*X1070+if($B1070=$H1070,0,iferror(average(vlookup({$H1070,$K1070,$N1070,$Q1070,$T1070},$B:$D,column(B$1),0)),index(C:C,match($H1070,$B:$B,)))),3)</f>
        <v>455.201</v>
      </c>
      <c r="D1070" s="144">
        <f t="array" ref="D1070">round((G1070-average(J1070,M1070,P1070,S1070,V1070))*Y1070+if($B1070=$H1070,0,iferror(average(vlookup({$H1070,$K1070,$N1070,$Q1070,$T1070},$B:$D,column(C$1),0)),index(D:D,match($H1070,$B:$B,)))),3)</f>
        <v>79.572</v>
      </c>
      <c r="E1070" s="145">
        <v>2764.0</v>
      </c>
      <c r="F1070" s="146">
        <v>975.757</v>
      </c>
      <c r="G1070" s="146">
        <v>355.867</v>
      </c>
      <c r="H1070" s="147" t="s">
        <v>404</v>
      </c>
      <c r="I1070" s="146">
        <v>688.449</v>
      </c>
      <c r="J1070" s="146">
        <v>406.09</v>
      </c>
      <c r="K1070" s="148"/>
      <c r="L1070" s="149"/>
      <c r="M1070" s="149"/>
      <c r="N1070" s="148"/>
      <c r="O1070" s="149"/>
      <c r="P1070" s="149"/>
      <c r="Q1070" s="148"/>
      <c r="R1070" s="149"/>
      <c r="S1070" s="149"/>
      <c r="T1070" s="148"/>
      <c r="U1070" s="149"/>
      <c r="V1070" s="149"/>
      <c r="W1070" s="149"/>
      <c r="X1070" s="150">
        <f t="shared" si="1"/>
        <v>1.584367573</v>
      </c>
      <c r="Y1070" s="150">
        <f t="shared" si="2"/>
        <v>-1.584367573</v>
      </c>
    </row>
    <row r="1071" ht="15.75" customHeight="1">
      <c r="A1071" s="119">
        <v>1070.0</v>
      </c>
      <c r="B1071" s="143" t="str">
        <f t="array" ref="B1071">index(Systems!$A:$E,match($A1071,Systems!$A:$A,),match(B$1,Systems!$2:$2,))&amp;if(not(isblank(index(Systems!$A:$E,match($A1071,Systems!$A:$A,),match(Systems!$C$2,Systems!$2:$2,))))," ["&amp;index(Systems!$A:$E,match($A1071,Systems!$A:$A,),match(Systems!$C$2,Systems!$2:$2,))&amp;"]",)</f>
        <v>Hazeldean</v>
      </c>
      <c r="C1071" s="144">
        <f t="array" ref="C1071">round((F1071-average(I1071,L1071,O1071,R1071,U1071))*X1071+if($B1071=$H1071,0,iferror(average(vlookup({$H1071,$K1071,$N1071,$Q1071,$T1071},$B:$D,column(B$1),0)),index(C:C,match($H1071,$B:$B,)))),3)</f>
        <v>-409.263</v>
      </c>
      <c r="D1071" s="144">
        <f t="array" ref="D1071">round((G1071-average(J1071,M1071,P1071,S1071,V1071))*Y1071+if($B1071=$H1071,0,iferror(average(vlookup({$H1071,$K1071,$N1071,$Q1071,$T1071},$B:$D,column(C$1),0)),index(D:D,match($H1071,$B:$B,)))),3)</f>
        <v>-165.467</v>
      </c>
      <c r="E1071" s="145">
        <v>2764.0</v>
      </c>
      <c r="F1071" s="146">
        <v>430.136</v>
      </c>
      <c r="G1071" s="146">
        <v>510.527</v>
      </c>
      <c r="H1071" s="147" t="s">
        <v>404</v>
      </c>
      <c r="I1071" s="146">
        <v>688.449</v>
      </c>
      <c r="J1071" s="146">
        <v>406.09</v>
      </c>
      <c r="K1071" s="148"/>
      <c r="L1071" s="149"/>
      <c r="M1071" s="149"/>
      <c r="N1071" s="148"/>
      <c r="O1071" s="149"/>
      <c r="P1071" s="149"/>
      <c r="Q1071" s="148"/>
      <c r="R1071" s="149"/>
      <c r="S1071" s="149"/>
      <c r="T1071" s="148"/>
      <c r="U1071" s="149"/>
      <c r="V1071" s="149"/>
      <c r="W1071" s="149"/>
      <c r="X1071" s="150">
        <f t="shared" si="1"/>
        <v>1.584367573</v>
      </c>
      <c r="Y1071" s="150">
        <f t="shared" si="2"/>
        <v>-1.584367573</v>
      </c>
    </row>
    <row r="1072" ht="15.75" customHeight="1">
      <c r="A1072" s="119">
        <v>1071.0</v>
      </c>
      <c r="B1072" s="143" t="str">
        <f t="array" ref="B1072">index(Systems!$A:$E,match($A1072,Systems!$A:$A,),match(B$1,Systems!$2:$2,))&amp;if(not(isblank(index(Systems!$A:$E,match($A1072,Systems!$A:$A,),match(Systems!$C$2,Systems!$2:$2,))))," ["&amp;index(Systems!$A:$E,match($A1072,Systems!$A:$A,),match(Systems!$C$2,Systems!$2:$2,))&amp;"]",)</f>
        <v>Hazelhurst</v>
      </c>
      <c r="C1072" s="144">
        <f t="array" ref="C1072">round((F1072-average(I1072,L1072,O1072,R1072,U1072))*X1072+if($B1072=$H1072,0,iferror(average(vlookup({$H1072,$K1072,$N1072,$Q1072,$T1072},$B:$D,column(B$1),0)),index(C:C,match($H1072,$B:$B,)))),3)</f>
        <v>550.07</v>
      </c>
      <c r="D1072" s="144">
        <f t="array" ref="D1072">round((G1072-average(J1072,M1072,P1072,S1072,V1072))*Y1072+if($B1072=$H1072,0,iferror(average(vlookup({$H1072,$K1072,$N1072,$Q1072,$T1072},$B:$D,column(C$1),0)),index(D:D,match($H1072,$B:$B,)))),3)</f>
        <v>65.349</v>
      </c>
      <c r="E1072" s="145">
        <v>2764.0</v>
      </c>
      <c r="F1072" s="146">
        <v>1035.635</v>
      </c>
      <c r="G1072" s="146">
        <v>364.844</v>
      </c>
      <c r="H1072" s="147" t="s">
        <v>404</v>
      </c>
      <c r="I1072" s="146">
        <v>688.449</v>
      </c>
      <c r="J1072" s="146">
        <v>406.09</v>
      </c>
      <c r="K1072" s="148"/>
      <c r="L1072" s="149"/>
      <c r="M1072" s="149"/>
      <c r="N1072" s="148"/>
      <c r="O1072" s="149"/>
      <c r="P1072" s="149"/>
      <c r="Q1072" s="148"/>
      <c r="R1072" s="149"/>
      <c r="S1072" s="149"/>
      <c r="T1072" s="148"/>
      <c r="U1072" s="149"/>
      <c r="V1072" s="149"/>
      <c r="W1072" s="149"/>
      <c r="X1072" s="150">
        <f t="shared" si="1"/>
        <v>1.584367573</v>
      </c>
      <c r="Y1072" s="150">
        <f t="shared" si="2"/>
        <v>-1.584367573</v>
      </c>
    </row>
    <row r="1073" ht="15.75" customHeight="1">
      <c r="A1073" s="119">
        <v>1072.0</v>
      </c>
      <c r="B1073" s="143" t="str">
        <f t="array" ref="B1073">index(Systems!$A:$E,match($A1073,Systems!$A:$A,),match(B$1,Systems!$2:$2,))&amp;if(not(isblank(index(Systems!$A:$E,match($A1073,Systems!$A:$A,),match(Systems!$C$2,Systems!$2:$2,))))," ["&amp;index(Systems!$A:$E,match($A1073,Systems!$A:$A,),match(Systems!$C$2,Systems!$2:$2,))&amp;"]",)</f>
        <v>Hean</v>
      </c>
      <c r="C1073" s="144">
        <f t="array" ref="C1073">round((F1073-average(I1073,L1073,O1073,R1073,U1073))*X1073+if($B1073=$H1073,0,iferror(average(vlookup({$H1073,$K1073,$N1073,$Q1073,$T1073},$B:$D,column(B$1),0)),index(C:C,match($H1073,$B:$B,)))),3)</f>
        <v>74.697</v>
      </c>
      <c r="D1073" s="144">
        <f t="array" ref="D1073">round((G1073-average(J1073,M1073,P1073,S1073,V1073))*Y1073+if($B1073=$H1073,0,iferror(average(vlookup({$H1073,$K1073,$N1073,$Q1073,$T1073},$B:$D,column(C$1),0)),index(D:D,match($H1073,$B:$B,)))),3)</f>
        <v>-14.518</v>
      </c>
      <c r="E1073" s="145">
        <v>2764.0</v>
      </c>
      <c r="F1073" s="146">
        <v>735.595</v>
      </c>
      <c r="G1073" s="146">
        <v>415.253</v>
      </c>
      <c r="H1073" s="147" t="s">
        <v>404</v>
      </c>
      <c r="I1073" s="146">
        <v>688.449</v>
      </c>
      <c r="J1073" s="146">
        <v>406.09</v>
      </c>
      <c r="K1073" s="148"/>
      <c r="L1073" s="149"/>
      <c r="M1073" s="149"/>
      <c r="N1073" s="148"/>
      <c r="O1073" s="149"/>
      <c r="P1073" s="149"/>
      <c r="Q1073" s="148"/>
      <c r="R1073" s="149"/>
      <c r="S1073" s="149"/>
      <c r="T1073" s="148"/>
      <c r="U1073" s="149"/>
      <c r="V1073" s="149"/>
      <c r="W1073" s="149"/>
      <c r="X1073" s="150">
        <f t="shared" si="1"/>
        <v>1.584367573</v>
      </c>
      <c r="Y1073" s="150">
        <f t="shared" si="2"/>
        <v>-1.584367573</v>
      </c>
    </row>
    <row r="1074" ht="15.75" customHeight="1">
      <c r="A1074" s="119">
        <v>1073.0</v>
      </c>
      <c r="B1074" s="143" t="str">
        <f t="array" ref="B1074">index(Systems!$A:$E,match($A1074,Systems!$A:$A,),match(B$1,Systems!$2:$2,))&amp;if(not(isblank(index(Systems!$A:$E,match($A1074,Systems!$A:$A,),match(Systems!$C$2,Systems!$2:$2,))))," ["&amp;index(Systems!$A:$E,match($A1074,Systems!$A:$A,),match(Systems!$C$2,Systems!$2:$2,))&amp;"]",)</f>
        <v>Heart Fjord</v>
      </c>
      <c r="C1074" s="144">
        <f t="array" ref="C1074">round((F1074-average(I1074,L1074,O1074,R1074,U1074))*X1074+if($B1074=$H1074,0,iferror(average(vlookup({$H1074,$K1074,$N1074,$Q1074,$T1074},$B:$D,column(B$1),0)),index(C:C,match($H1074,$B:$B,)))),3)</f>
        <v>-135.27</v>
      </c>
      <c r="D1074" s="144">
        <f t="array" ref="D1074">round((G1074-average(J1074,M1074,P1074,S1074,V1074))*Y1074+if($B1074=$H1074,0,iferror(average(vlookup({$H1074,$K1074,$N1074,$Q1074,$T1074},$B:$D,column(C$1),0)),index(D:D,match($H1074,$B:$B,)))),3)</f>
        <v>-203.398</v>
      </c>
      <c r="E1074" s="145">
        <v>2764.0</v>
      </c>
      <c r="F1074" s="146">
        <v>603.071</v>
      </c>
      <c r="G1074" s="146">
        <v>534.468</v>
      </c>
      <c r="H1074" s="147" t="s">
        <v>404</v>
      </c>
      <c r="I1074" s="146">
        <v>688.449</v>
      </c>
      <c r="J1074" s="146">
        <v>406.09</v>
      </c>
      <c r="K1074" s="148"/>
      <c r="L1074" s="149"/>
      <c r="M1074" s="149"/>
      <c r="N1074" s="148"/>
      <c r="O1074" s="149"/>
      <c r="P1074" s="149"/>
      <c r="Q1074" s="148"/>
      <c r="R1074" s="149"/>
      <c r="S1074" s="149"/>
      <c r="T1074" s="148"/>
      <c r="U1074" s="149"/>
      <c r="V1074" s="149"/>
      <c r="W1074" s="149"/>
      <c r="X1074" s="150">
        <f t="shared" si="1"/>
        <v>1.584367573</v>
      </c>
      <c r="Y1074" s="150">
        <f t="shared" si="2"/>
        <v>-1.584367573</v>
      </c>
    </row>
    <row r="1075" ht="15.75" customHeight="1">
      <c r="A1075" s="119">
        <v>1074.0</v>
      </c>
      <c r="B1075" s="143" t="str">
        <f t="array" ref="B1075">index(Systems!$A:$E,match($A1075,Systems!$A:$A,),match(B$1,Systems!$2:$2,))&amp;if(not(isblank(index(Systems!$A:$E,match($A1075,Systems!$A:$A,),match(Systems!$C$2,Systems!$2:$2,))))," ["&amp;index(Systems!$A:$E,match($A1075,Systems!$A:$A,),match(Systems!$C$2,Systems!$2:$2,))&amp;"]",)</f>
        <v>Heathville</v>
      </c>
      <c r="C1075" s="144">
        <f t="array" ref="C1075">round((F1075-average(I1075,L1075,O1075,R1075,U1075))*X1075+if($B1075=$H1075,0,iferror(average(vlookup({$H1075,$K1075,$N1075,$Q1075,$T1075},$B:$D,column(B$1),0)),index(C:C,match($H1075,$B:$B,)))),3)</f>
        <v>-509.832</v>
      </c>
      <c r="D1075" s="144">
        <f t="array" ref="D1075">round((G1075-average(J1075,M1075,P1075,S1075,V1075))*Y1075+if($B1075=$H1075,0,iferror(average(vlookup({$H1075,$K1075,$N1075,$Q1075,$T1075},$B:$D,column(C$1),0)),index(D:D,match($H1075,$B:$B,)))),3)</f>
        <v>91.851</v>
      </c>
      <c r="E1075" s="145">
        <v>2764.0</v>
      </c>
      <c r="F1075" s="146">
        <v>366.66</v>
      </c>
      <c r="G1075" s="146">
        <v>348.117</v>
      </c>
      <c r="H1075" s="147" t="s">
        <v>404</v>
      </c>
      <c r="I1075" s="146">
        <v>688.449</v>
      </c>
      <c r="J1075" s="146">
        <v>406.09</v>
      </c>
      <c r="K1075" s="148"/>
      <c r="L1075" s="149"/>
      <c r="M1075" s="149"/>
      <c r="N1075" s="148"/>
      <c r="O1075" s="149"/>
      <c r="P1075" s="149"/>
      <c r="Q1075" s="148"/>
      <c r="R1075" s="149"/>
      <c r="S1075" s="149"/>
      <c r="T1075" s="148"/>
      <c r="U1075" s="149"/>
      <c r="V1075" s="149"/>
      <c r="W1075" s="149"/>
      <c r="X1075" s="150">
        <f t="shared" si="1"/>
        <v>1.584367573</v>
      </c>
      <c r="Y1075" s="150">
        <f t="shared" si="2"/>
        <v>-1.584367573</v>
      </c>
    </row>
    <row r="1076" ht="15.75" customHeight="1">
      <c r="A1076" s="119">
        <v>1075.0</v>
      </c>
      <c r="B1076" s="143" t="str">
        <f t="array" ref="B1076">index(Systems!$A:$E,match($A1076,Systems!$A:$A,),match(B$1,Systems!$2:$2,))&amp;if(not(isblank(index(Systems!$A:$E,match($A1076,Systems!$A:$A,),match(Systems!$C$2,Systems!$2:$2,))))," ["&amp;index(Systems!$A:$E,match($A1076,Systems!$A:$A,),match(Systems!$C$2,Systems!$2:$2,))&amp;"]",)</f>
        <v>Hecheng</v>
      </c>
      <c r="C1076" s="144">
        <f t="array" ref="C1076">round((F1076-average(I1076,L1076,O1076,R1076,U1076))*X1076+if($B1076=$H1076,0,iferror(average(vlookup({$H1076,$K1076,$N1076,$Q1076,$T1076},$B:$D,column(B$1),0)),index(C:C,match($H1076,$B:$B,)))),3)</f>
        <v>332.312</v>
      </c>
      <c r="D1076" s="144">
        <f t="array" ref="D1076">round((G1076-average(J1076,M1076,P1076,S1076,V1076))*Y1076+if($B1076=$H1076,0,iferror(average(vlookup({$H1076,$K1076,$N1076,$Q1076,$T1076},$B:$D,column(C$1),0)),index(D:D,match($H1076,$B:$B,)))),3)</f>
        <v>-266.247</v>
      </c>
      <c r="E1076" s="145">
        <v>2764.0</v>
      </c>
      <c r="F1076" s="146">
        <v>898.193</v>
      </c>
      <c r="G1076" s="146">
        <v>574.136</v>
      </c>
      <c r="H1076" s="147" t="s">
        <v>404</v>
      </c>
      <c r="I1076" s="146">
        <v>688.449</v>
      </c>
      <c r="J1076" s="146">
        <v>406.09</v>
      </c>
      <c r="K1076" s="148"/>
      <c r="L1076" s="149"/>
      <c r="M1076" s="149"/>
      <c r="N1076" s="148"/>
      <c r="O1076" s="149"/>
      <c r="P1076" s="149"/>
      <c r="Q1076" s="148"/>
      <c r="R1076" s="149"/>
      <c r="S1076" s="149"/>
      <c r="T1076" s="148"/>
      <c r="U1076" s="149"/>
      <c r="V1076" s="149"/>
      <c r="W1076" s="149"/>
      <c r="X1076" s="150">
        <f t="shared" si="1"/>
        <v>1.584367573</v>
      </c>
      <c r="Y1076" s="150">
        <f t="shared" si="2"/>
        <v>-1.584367573</v>
      </c>
    </row>
    <row r="1077" ht="15.75" customHeight="1">
      <c r="A1077" s="119">
        <v>1076.0</v>
      </c>
      <c r="B1077" s="143" t="str">
        <f t="array" ref="B1077">index(Systems!$A:$E,match($A1077,Systems!$A:$A,),match(B$1,Systems!$2:$2,))&amp;if(not(isblank(index(Systems!$A:$E,match($A1077,Systems!$A:$A,),match(Systems!$C$2,Systems!$2:$2,))))," ["&amp;index(Systems!$A:$E,match($A1077,Systems!$A:$A,),match(Systems!$C$2,Systems!$2:$2,))&amp;"]",)</f>
        <v>Hechnar</v>
      </c>
      <c r="C1077" s="144">
        <f t="array" ref="C1077">round((F1077-average(I1077,L1077,O1077,R1077,U1077))*X1077+if($B1077=$H1077,0,iferror(average(vlookup({$H1077,$K1077,$N1077,$Q1077,$T1077},$B:$D,column(B$1),0)),index(C:C,match($H1077,$B:$B,)))),3)</f>
        <v>-16.84</v>
      </c>
      <c r="D1077" s="144">
        <f t="array" ref="D1077">round((G1077-average(J1077,M1077,P1077,S1077,V1077))*Y1077+if($B1077=$H1077,0,iferror(average(vlookup({$H1077,$K1077,$N1077,$Q1077,$T1077},$B:$D,column(C$1),0)),index(D:D,match($H1077,$B:$B,)))),3)</f>
        <v>-26.076</v>
      </c>
      <c r="E1077" s="145">
        <v>2764.0</v>
      </c>
      <c r="F1077" s="146">
        <v>677.82</v>
      </c>
      <c r="G1077" s="146">
        <v>422.548</v>
      </c>
      <c r="H1077" s="147" t="s">
        <v>404</v>
      </c>
      <c r="I1077" s="146">
        <v>688.449</v>
      </c>
      <c r="J1077" s="146">
        <v>406.09</v>
      </c>
      <c r="K1077" s="148"/>
      <c r="L1077" s="149"/>
      <c r="M1077" s="149"/>
      <c r="N1077" s="148"/>
      <c r="O1077" s="149"/>
      <c r="P1077" s="149"/>
      <c r="Q1077" s="148"/>
      <c r="R1077" s="149"/>
      <c r="S1077" s="149"/>
      <c r="T1077" s="148"/>
      <c r="U1077" s="149"/>
      <c r="V1077" s="149"/>
      <c r="W1077" s="149"/>
      <c r="X1077" s="150">
        <f t="shared" si="1"/>
        <v>1.584367573</v>
      </c>
      <c r="Y1077" s="150">
        <f t="shared" si="2"/>
        <v>-1.584367573</v>
      </c>
    </row>
    <row r="1078" ht="15.75" customHeight="1">
      <c r="A1078" s="119">
        <v>1077.0</v>
      </c>
      <c r="B1078" s="143" t="str">
        <f t="array" ref="B1078">index(Systems!$A:$E,match($A1078,Systems!$A:$A,),match(B$1,Systems!$2:$2,))&amp;if(not(isblank(index(Systems!$A:$E,match($A1078,Systems!$A:$A,),match(Systems!$C$2,Systems!$2:$2,))))," ["&amp;index(Systems!$A:$E,match($A1078,Systems!$A:$A,),match(Systems!$C$2,Systems!$2:$2,))&amp;"]",)</f>
        <v>Hednesford</v>
      </c>
      <c r="C1078" s="144">
        <f t="array" ref="C1078">round((F1078-average(I1078,L1078,O1078,R1078,U1078))*X1078+if($B1078=$H1078,0,iferror(average(vlookup({$H1078,$K1078,$N1078,$Q1078,$T1078},$B:$D,column(B$1),0)),index(C:C,match($H1078,$B:$B,)))),3)</f>
        <v>-365.924</v>
      </c>
      <c r="D1078" s="144">
        <f t="array" ref="D1078">round((G1078-average(J1078,M1078,P1078,S1078,V1078))*Y1078+if($B1078=$H1078,0,iferror(average(vlookup({$H1078,$K1078,$N1078,$Q1078,$T1078},$B:$D,column(C$1),0)),index(D:D,match($H1078,$B:$B,)))),3)</f>
        <v>-228.851</v>
      </c>
      <c r="E1078" s="145">
        <v>2764.0</v>
      </c>
      <c r="F1078" s="146">
        <v>457.49</v>
      </c>
      <c r="G1078" s="146">
        <v>550.533</v>
      </c>
      <c r="H1078" s="147" t="s">
        <v>404</v>
      </c>
      <c r="I1078" s="146">
        <v>688.449</v>
      </c>
      <c r="J1078" s="146">
        <v>406.09</v>
      </c>
      <c r="K1078" s="148"/>
      <c r="L1078" s="149"/>
      <c r="M1078" s="149"/>
      <c r="N1078" s="148"/>
      <c r="O1078" s="149"/>
      <c r="P1078" s="149"/>
      <c r="Q1078" s="148"/>
      <c r="R1078" s="149"/>
      <c r="S1078" s="149"/>
      <c r="T1078" s="148"/>
      <c r="U1078" s="149"/>
      <c r="V1078" s="149"/>
      <c r="W1078" s="149"/>
      <c r="X1078" s="150">
        <f t="shared" si="1"/>
        <v>1.584367573</v>
      </c>
      <c r="Y1078" s="150">
        <f t="shared" si="2"/>
        <v>-1.584367573</v>
      </c>
    </row>
    <row r="1079" ht="15.75" customHeight="1">
      <c r="A1079" s="119">
        <v>1078.0</v>
      </c>
      <c r="B1079" s="143" t="str">
        <f t="array" ref="B1079">index(Systems!$A:$E,match($A1079,Systems!$A:$A,),match(B$1,Systems!$2:$2,))&amp;if(not(isblank(index(Systems!$A:$E,match($A1079,Systems!$A:$A,),match(Systems!$C$2,Systems!$2:$2,))))," ["&amp;index(Systems!$A:$E,match($A1079,Systems!$A:$A,),match(Systems!$C$2,Systems!$2:$2,))&amp;"]",)</f>
        <v>Hegel</v>
      </c>
      <c r="C1079" s="144">
        <f t="array" ref="C1079">round((F1079-average(I1079,L1079,O1079,R1079,U1079))*X1079+if($B1079=$H1079,0,iferror(average(vlookup({$H1079,$K1079,$N1079,$Q1079,$T1079},$B:$D,column(B$1),0)),index(C:C,match($H1079,$B:$B,)))),3)</f>
        <v>-239.883</v>
      </c>
      <c r="D1079" s="144">
        <f t="array" ref="D1079">round((G1079-average(J1079,M1079,P1079,S1079,V1079))*Y1079+if($B1079=$H1079,0,iferror(average(vlookup({$H1079,$K1079,$N1079,$Q1079,$T1079},$B:$D,column(C$1),0)),index(D:D,match($H1079,$B:$B,)))),3)</f>
        <v>126.151</v>
      </c>
      <c r="E1079" s="145">
        <v>2764.0</v>
      </c>
      <c r="F1079" s="146">
        <v>537.043</v>
      </c>
      <c r="G1079" s="146">
        <v>326.468</v>
      </c>
      <c r="H1079" s="147" t="s">
        <v>404</v>
      </c>
      <c r="I1079" s="146">
        <v>688.449</v>
      </c>
      <c r="J1079" s="146">
        <v>406.09</v>
      </c>
      <c r="K1079" s="148"/>
      <c r="L1079" s="149"/>
      <c r="M1079" s="149"/>
      <c r="N1079" s="148"/>
      <c r="O1079" s="149"/>
      <c r="P1079" s="149"/>
      <c r="Q1079" s="148"/>
      <c r="R1079" s="149"/>
      <c r="S1079" s="149"/>
      <c r="T1079" s="148"/>
      <c r="U1079" s="149"/>
      <c r="V1079" s="149"/>
      <c r="W1079" s="149"/>
      <c r="X1079" s="150">
        <f t="shared" si="1"/>
        <v>1.584367573</v>
      </c>
      <c r="Y1079" s="150">
        <f t="shared" si="2"/>
        <v>-1.584367573</v>
      </c>
    </row>
    <row r="1080" ht="15.75" customHeight="1">
      <c r="A1080" s="119">
        <v>1079.0</v>
      </c>
      <c r="B1080" s="143" t="str">
        <f t="array" ref="B1080">index(Systems!$A:$E,match($A1080,Systems!$A:$A,),match(B$1,Systems!$2:$2,))&amp;if(not(isblank(index(Systems!$A:$E,match($A1080,Systems!$A:$A,),match(Systems!$C$2,Systems!$2:$2,))))," ["&amp;index(Systems!$A:$E,match($A1080,Systems!$A:$A,),match(Systems!$C$2,Systems!$2:$2,))&amp;"]",)</f>
        <v>Heidelburg</v>
      </c>
      <c r="C1080" s="144">
        <f t="array" ref="C1080">round((F1080-average(I1080,L1080,O1080,R1080,U1080))*X1080+if($B1080=$H1080,0,iferror(average(vlookup({$H1080,$K1080,$N1080,$Q1080,$T1080},$B:$D,column(B$1),0)),index(C:C,match($H1080,$B:$B,)))),3)</f>
        <v>-301.157</v>
      </c>
      <c r="D1080" s="144">
        <f t="array" ref="D1080">round((G1080-average(J1080,M1080,P1080,S1080,V1080))*Y1080+if($B1080=$H1080,0,iferror(average(vlookup({$H1080,$K1080,$N1080,$Q1080,$T1080},$B:$D,column(C$1),0)),index(D:D,match($H1080,$B:$B,)))),3)</f>
        <v>508.422</v>
      </c>
      <c r="E1080" s="145">
        <v>2764.0</v>
      </c>
      <c r="F1080" s="146">
        <v>498.369</v>
      </c>
      <c r="G1080" s="146">
        <v>85.191</v>
      </c>
      <c r="H1080" s="147" t="s">
        <v>404</v>
      </c>
      <c r="I1080" s="146">
        <v>688.449</v>
      </c>
      <c r="J1080" s="146">
        <v>406.09</v>
      </c>
      <c r="K1080" s="148"/>
      <c r="L1080" s="149"/>
      <c r="M1080" s="149"/>
      <c r="N1080" s="148"/>
      <c r="O1080" s="149"/>
      <c r="P1080" s="149"/>
      <c r="Q1080" s="148"/>
      <c r="R1080" s="149"/>
      <c r="S1080" s="149"/>
      <c r="T1080" s="148"/>
      <c r="U1080" s="149"/>
      <c r="V1080" s="149"/>
      <c r="W1080" s="149"/>
      <c r="X1080" s="150">
        <f t="shared" si="1"/>
        <v>1.584367573</v>
      </c>
      <c r="Y1080" s="150">
        <f t="shared" si="2"/>
        <v>-1.584367573</v>
      </c>
    </row>
    <row r="1081" ht="15.75" customHeight="1">
      <c r="A1081" s="119">
        <v>1080.0</v>
      </c>
      <c r="B1081" s="143" t="str">
        <f t="array" ref="B1081">index(Systems!$A:$E,match($A1081,Systems!$A:$A,),match(B$1,Systems!$2:$2,))&amp;if(not(isblank(index(Systems!$A:$E,match($A1081,Systems!$A:$A,),match(Systems!$C$2,Systems!$2:$2,))))," ["&amp;index(Systems!$A:$E,match($A1081,Systems!$A:$A,),match(Systems!$C$2,Systems!$2:$2,))&amp;"]",)</f>
        <v>Heiligendreuz</v>
      </c>
      <c r="C1081" s="144">
        <f t="array" ref="C1081">round((F1081-average(I1081,L1081,O1081,R1081,U1081))*X1081+if($B1081=$H1081,0,iferror(average(vlookup({$H1081,$K1081,$N1081,$Q1081,$T1081},$B:$D,column(B$1),0)),index(C:C,match($H1081,$B:$B,)))),3)</f>
        <v>3.354</v>
      </c>
      <c r="D1081" s="144">
        <f t="array" ref="D1081">round((G1081-average(J1081,M1081,P1081,S1081,V1081))*Y1081+if($B1081=$H1081,0,iferror(average(vlookup({$H1081,$K1081,$N1081,$Q1081,$T1081},$B:$D,column(C$1),0)),index(D:D,match($H1081,$B:$B,)))),3)</f>
        <v>277.832</v>
      </c>
      <c r="E1081" s="145">
        <v>2764.0</v>
      </c>
      <c r="F1081" s="146">
        <v>690.566</v>
      </c>
      <c r="G1081" s="146">
        <v>230.732</v>
      </c>
      <c r="H1081" s="147" t="s">
        <v>404</v>
      </c>
      <c r="I1081" s="146">
        <v>688.449</v>
      </c>
      <c r="J1081" s="146">
        <v>406.09</v>
      </c>
      <c r="K1081" s="148"/>
      <c r="L1081" s="149"/>
      <c r="M1081" s="149"/>
      <c r="N1081" s="148"/>
      <c r="O1081" s="149"/>
      <c r="P1081" s="149"/>
      <c r="Q1081" s="148"/>
      <c r="R1081" s="149"/>
      <c r="S1081" s="149"/>
      <c r="T1081" s="148"/>
      <c r="U1081" s="149"/>
      <c r="V1081" s="149"/>
      <c r="W1081" s="149"/>
      <c r="X1081" s="150">
        <f t="shared" si="1"/>
        <v>1.584367573</v>
      </c>
      <c r="Y1081" s="150">
        <f t="shared" si="2"/>
        <v>-1.584367573</v>
      </c>
    </row>
    <row r="1082" ht="15.75" customHeight="1">
      <c r="A1082" s="119">
        <v>1081.0</v>
      </c>
      <c r="B1082" s="143" t="str">
        <f t="array" ref="B1082">index(Systems!$A:$E,match($A1082,Systems!$A:$A,),match(B$1,Systems!$2:$2,))&amp;if(not(isblank(index(Systems!$A:$E,match($A1082,Systems!$A:$A,),match(Systems!$C$2,Systems!$2:$2,))))," ["&amp;index(Systems!$A:$E,match($A1082,Systems!$A:$A,),match(Systems!$C$2,Systems!$2:$2,))&amp;"]",)</f>
        <v>Helbrent [Andiron (3025+)]</v>
      </c>
      <c r="C1082" s="144">
        <f t="array" ref="C1082">round((F1082-average(I1082,L1082,O1082,R1082,U1082))*X1082+if($B1082=$H1082,0,iferror(average(vlookup({$H1082,$K1082,$N1082,$Q1082,$T1082},$B:$D,column(B$1),0)),index(C:C,match($H1082,$B:$B,)))),3)</f>
        <v>-424.484</v>
      </c>
      <c r="D1082" s="144">
        <f t="array" ref="D1082">round((G1082-average(J1082,M1082,P1082,S1082,V1082))*Y1082+if($B1082=$H1082,0,iferror(average(vlookup({$H1082,$K1082,$N1082,$Q1082,$T1082},$B:$D,column(C$1),0)),index(D:D,match($H1082,$B:$B,)))),3)</f>
        <v>-47.393</v>
      </c>
      <c r="E1082" s="145">
        <v>2764.0</v>
      </c>
      <c r="F1082" s="146">
        <v>420.529</v>
      </c>
      <c r="G1082" s="146">
        <v>436.003</v>
      </c>
      <c r="H1082" s="147" t="s">
        <v>404</v>
      </c>
      <c r="I1082" s="146">
        <v>688.449</v>
      </c>
      <c r="J1082" s="146">
        <v>406.09</v>
      </c>
      <c r="K1082" s="148"/>
      <c r="L1082" s="149"/>
      <c r="M1082" s="149"/>
      <c r="N1082" s="148"/>
      <c r="O1082" s="149"/>
      <c r="P1082" s="149"/>
      <c r="Q1082" s="148"/>
      <c r="R1082" s="149"/>
      <c r="S1082" s="149"/>
      <c r="T1082" s="148"/>
      <c r="U1082" s="149"/>
      <c r="V1082" s="149"/>
      <c r="W1082" s="149"/>
      <c r="X1082" s="150">
        <f t="shared" si="1"/>
        <v>1.584367573</v>
      </c>
      <c r="Y1082" s="150">
        <f t="shared" si="2"/>
        <v>-1.584367573</v>
      </c>
    </row>
    <row r="1083" ht="15.75" customHeight="1">
      <c r="A1083" s="119">
        <v>1082.0</v>
      </c>
      <c r="B1083" s="143" t="str">
        <f t="array" ref="B1083">index(Systems!$A:$E,match($A1083,Systems!$A:$A,),match(B$1,Systems!$2:$2,))&amp;if(not(isblank(index(Systems!$A:$E,match($A1083,Systems!$A:$A,),match(Systems!$C$2,Systems!$2:$2,))))," ["&amp;index(Systems!$A:$E,match($A1083,Systems!$A:$A,),match(Systems!$C$2,Systems!$2:$2,))&amp;"]",)</f>
        <v>Helduza</v>
      </c>
      <c r="C1083" s="144">
        <f t="array" ref="C1083">round((F1083-average(I1083,L1083,O1083,R1083,U1083))*X1083+if($B1083=$H1083,0,iferror(average(vlookup({$H1083,$K1083,$N1083,$Q1083,$T1083},$B:$D,column(B$1),0)),index(C:C,match($H1083,$B:$B,)))),3)</f>
        <v>-518.076</v>
      </c>
      <c r="D1083" s="144">
        <f t="array" ref="D1083">round((G1083-average(J1083,M1083,P1083,S1083,V1083))*Y1083+if($B1083=$H1083,0,iferror(average(vlookup({$H1083,$K1083,$N1083,$Q1083,$T1083},$B:$D,column(C$1),0)),index(D:D,match($H1083,$B:$B,)))),3)</f>
        <v>279.196</v>
      </c>
      <c r="E1083" s="145">
        <v>2764.0</v>
      </c>
      <c r="F1083" s="146">
        <v>361.457</v>
      </c>
      <c r="G1083" s="146">
        <v>229.871</v>
      </c>
      <c r="H1083" s="147" t="s">
        <v>404</v>
      </c>
      <c r="I1083" s="146">
        <v>688.449</v>
      </c>
      <c r="J1083" s="146">
        <v>406.09</v>
      </c>
      <c r="K1083" s="148"/>
      <c r="L1083" s="149"/>
      <c r="M1083" s="149"/>
      <c r="N1083" s="148"/>
      <c r="O1083" s="149"/>
      <c r="P1083" s="149"/>
      <c r="Q1083" s="148"/>
      <c r="R1083" s="149"/>
      <c r="S1083" s="149"/>
      <c r="T1083" s="148"/>
      <c r="U1083" s="149"/>
      <c r="V1083" s="149"/>
      <c r="W1083" s="149"/>
      <c r="X1083" s="150">
        <f t="shared" si="1"/>
        <v>1.584367573</v>
      </c>
      <c r="Y1083" s="150">
        <f t="shared" si="2"/>
        <v>-1.584367573</v>
      </c>
    </row>
    <row r="1084" ht="15.75" customHeight="1">
      <c r="A1084" s="119">
        <v>1083.0</v>
      </c>
      <c r="B1084" s="143" t="str">
        <f t="array" ref="B1084">index(Systems!$A:$E,match($A1084,Systems!$A:$A,),match(B$1,Systems!$2:$2,))&amp;if(not(isblank(index(Systems!$A:$E,match($A1084,Systems!$A:$A,),match(Systems!$C$2,Systems!$2:$2,))))," ["&amp;index(Systems!$A:$E,match($A1084,Systems!$A:$A,),match(Systems!$C$2,Systems!$2:$2,))&amp;"]",)</f>
        <v>Helen</v>
      </c>
      <c r="C1084" s="144">
        <f t="array" ref="C1084">round((F1084-average(I1084,L1084,O1084,R1084,U1084))*X1084+if($B1084=$H1084,0,iferror(average(vlookup({$H1084,$K1084,$N1084,$Q1084,$T1084},$B:$D,column(B$1),0)),index(C:C,match($H1084,$B:$B,)))),3)</f>
        <v>57.454</v>
      </c>
      <c r="D1084" s="144">
        <f t="array" ref="D1084">round((G1084-average(J1084,M1084,P1084,S1084,V1084))*Y1084+if($B1084=$H1084,0,iferror(average(vlookup({$H1084,$K1084,$N1084,$Q1084,$T1084},$B:$D,column(C$1),0)),index(D:D,match($H1084,$B:$B,)))),3)</f>
        <v>10.034</v>
      </c>
      <c r="E1084" s="145">
        <v>2764.0</v>
      </c>
      <c r="F1084" s="146">
        <v>724.712</v>
      </c>
      <c r="G1084" s="146">
        <v>399.757</v>
      </c>
      <c r="H1084" s="147" t="s">
        <v>404</v>
      </c>
      <c r="I1084" s="146">
        <v>688.449</v>
      </c>
      <c r="J1084" s="146">
        <v>406.09</v>
      </c>
      <c r="K1084" s="148"/>
      <c r="L1084" s="149"/>
      <c r="M1084" s="149"/>
      <c r="N1084" s="148"/>
      <c r="O1084" s="149"/>
      <c r="P1084" s="149"/>
      <c r="Q1084" s="148"/>
      <c r="R1084" s="149"/>
      <c r="S1084" s="149"/>
      <c r="T1084" s="148"/>
      <c r="U1084" s="149"/>
      <c r="V1084" s="149"/>
      <c r="W1084" s="149"/>
      <c r="X1084" s="150">
        <f t="shared" si="1"/>
        <v>1.584367573</v>
      </c>
      <c r="Y1084" s="150">
        <f t="shared" si="2"/>
        <v>-1.584367573</v>
      </c>
    </row>
    <row r="1085" ht="15.75" customHeight="1">
      <c r="A1085" s="119">
        <v>1084.0</v>
      </c>
      <c r="B1085" s="143" t="str">
        <f t="array" ref="B1085">index(Systems!$A:$E,match($A1085,Systems!$A:$A,),match(B$1,Systems!$2:$2,))&amp;if(not(isblank(index(Systems!$A:$E,match($A1085,Systems!$A:$A,),match(Systems!$C$2,Systems!$2:$2,))))," ["&amp;index(Systems!$A:$E,match($A1085,Systems!$A:$A,),match(Systems!$C$2,Systems!$2:$2,))&amp;"]",)</f>
        <v>Heliat</v>
      </c>
      <c r="C1085" s="144">
        <f t="array" ref="C1085">round((F1085-average(I1085,L1085,O1085,R1085,U1085))*X1085+if($B1085=$H1085,0,iferror(average(vlookup({$H1085,$K1085,$N1085,$Q1085,$T1085},$B:$D,column(B$1),0)),index(C:C,match($H1085,$B:$B,)))),3)</f>
        <v>124.233</v>
      </c>
      <c r="D1085" s="144">
        <f t="array" ref="D1085">round((G1085-average(J1085,M1085,P1085,S1085,V1085))*Y1085+if($B1085=$H1085,0,iferror(average(vlookup({$H1085,$K1085,$N1085,$Q1085,$T1085},$B:$D,column(C$1),0)),index(D:D,match($H1085,$B:$B,)))),3)</f>
        <v>-485.739</v>
      </c>
      <c r="E1085" s="145">
        <v>2764.0</v>
      </c>
      <c r="F1085" s="146">
        <v>766.861</v>
      </c>
      <c r="G1085" s="146">
        <v>712.672</v>
      </c>
      <c r="H1085" s="147" t="s">
        <v>404</v>
      </c>
      <c r="I1085" s="146">
        <v>688.449</v>
      </c>
      <c r="J1085" s="146">
        <v>406.09</v>
      </c>
      <c r="K1085" s="148"/>
      <c r="L1085" s="149"/>
      <c r="M1085" s="149"/>
      <c r="N1085" s="148"/>
      <c r="O1085" s="149"/>
      <c r="P1085" s="149"/>
      <c r="Q1085" s="148"/>
      <c r="R1085" s="149"/>
      <c r="S1085" s="149"/>
      <c r="T1085" s="148"/>
      <c r="U1085" s="149"/>
      <c r="V1085" s="149"/>
      <c r="W1085" s="149"/>
      <c r="X1085" s="150">
        <f t="shared" si="1"/>
        <v>1.584367573</v>
      </c>
      <c r="Y1085" s="150">
        <f t="shared" si="2"/>
        <v>-1.584367573</v>
      </c>
    </row>
    <row r="1086" ht="15.75" customHeight="1">
      <c r="A1086" s="119">
        <v>1085.0</v>
      </c>
      <c r="B1086" s="143" t="str">
        <f t="array" ref="B1086">index(Systems!$A:$E,match($A1086,Systems!$A:$A,),match(B$1,Systems!$2:$2,))&amp;if(not(isblank(index(Systems!$A:$E,match($A1086,Systems!$A:$A,),match(Systems!$C$2,Systems!$2:$2,))))," ["&amp;index(Systems!$A:$E,match($A1086,Systems!$A:$A,),match(Systems!$C$2,Systems!$2:$2,))&amp;"]",)</f>
        <v>Heligoland</v>
      </c>
      <c r="C1086" s="144">
        <f t="array" ref="C1086">round((F1086-average(I1086,L1086,O1086,R1086,U1086))*X1086+if($B1086=$H1086,0,iferror(average(vlookup({$H1086,$K1086,$N1086,$Q1086,$T1086},$B:$D,column(B$1),0)),index(C:C,match($H1086,$B:$B,)))),3)</f>
        <v>86.076</v>
      </c>
      <c r="D1086" s="144">
        <f t="array" ref="D1086">round((G1086-average(J1086,M1086,P1086,S1086,V1086))*Y1086+if($B1086=$H1086,0,iferror(average(vlookup({$H1086,$K1086,$N1086,$Q1086,$T1086},$B:$D,column(C$1),0)),index(D:D,match($H1086,$B:$B,)))),3)</f>
        <v>-145.054</v>
      </c>
      <c r="E1086" s="145">
        <v>2764.0</v>
      </c>
      <c r="F1086" s="146">
        <v>742.777</v>
      </c>
      <c r="G1086" s="146">
        <v>497.643</v>
      </c>
      <c r="H1086" s="147" t="s">
        <v>404</v>
      </c>
      <c r="I1086" s="146">
        <v>688.449</v>
      </c>
      <c r="J1086" s="146">
        <v>406.09</v>
      </c>
      <c r="K1086" s="148"/>
      <c r="L1086" s="149"/>
      <c r="M1086" s="149"/>
      <c r="N1086" s="148"/>
      <c r="O1086" s="149"/>
      <c r="P1086" s="149"/>
      <c r="Q1086" s="148"/>
      <c r="R1086" s="149"/>
      <c r="S1086" s="149"/>
      <c r="T1086" s="148"/>
      <c r="U1086" s="149"/>
      <c r="V1086" s="149"/>
      <c r="W1086" s="149"/>
      <c r="X1086" s="150">
        <f t="shared" si="1"/>
        <v>1.584367573</v>
      </c>
      <c r="Y1086" s="150">
        <f t="shared" si="2"/>
        <v>-1.584367573</v>
      </c>
    </row>
    <row r="1087" ht="15.75" customHeight="1">
      <c r="A1087" s="119">
        <v>1086.0</v>
      </c>
      <c r="B1087" s="143" t="str">
        <f t="array" ref="B1087">index(Systems!$A:$E,match($A1087,Systems!$A:$A,),match(B$1,Systems!$2:$2,))&amp;if(not(isblank(index(Systems!$A:$E,match($A1087,Systems!$A:$A,),match(Systems!$C$2,Systems!$2:$2,))))," ["&amp;index(Systems!$A:$E,match($A1087,Systems!$A:$A,),match(Systems!$C$2,Systems!$2:$2,))&amp;"]",)</f>
        <v>Helixmar</v>
      </c>
      <c r="C1087" s="144">
        <f t="array" ref="C1087">round((F1087-average(I1087,L1087,O1087,R1087,U1087))*X1087+if($B1087=$H1087,0,iferror(average(vlookup({$H1087,$K1087,$N1087,$Q1087,$T1087},$B:$D,column(B$1),0)),index(C:C,match($H1087,$B:$B,)))),3)</f>
        <v>175.551</v>
      </c>
      <c r="D1087" s="144">
        <f t="array" ref="D1087">round((G1087-average(J1087,M1087,P1087,S1087,V1087))*Y1087+if($B1087=$H1087,0,iferror(average(vlookup({$H1087,$K1087,$N1087,$Q1087,$T1087},$B:$D,column(C$1),0)),index(D:D,match($H1087,$B:$B,)))),3)</f>
        <v>-203.1</v>
      </c>
      <c r="E1087" s="145">
        <v>2764.0</v>
      </c>
      <c r="F1087" s="146">
        <v>799.251</v>
      </c>
      <c r="G1087" s="146">
        <v>534.28</v>
      </c>
      <c r="H1087" s="147" t="s">
        <v>404</v>
      </c>
      <c r="I1087" s="146">
        <v>688.449</v>
      </c>
      <c r="J1087" s="146">
        <v>406.09</v>
      </c>
      <c r="K1087" s="148"/>
      <c r="L1087" s="149"/>
      <c r="M1087" s="149"/>
      <c r="N1087" s="148"/>
      <c r="O1087" s="149"/>
      <c r="P1087" s="149"/>
      <c r="Q1087" s="148"/>
      <c r="R1087" s="149"/>
      <c r="S1087" s="149"/>
      <c r="T1087" s="148"/>
      <c r="U1087" s="149"/>
      <c r="V1087" s="149"/>
      <c r="W1087" s="149"/>
      <c r="X1087" s="150">
        <f t="shared" si="1"/>
        <v>1.584367573</v>
      </c>
      <c r="Y1087" s="150">
        <f t="shared" si="2"/>
        <v>-1.584367573</v>
      </c>
    </row>
    <row r="1088" ht="15.75" customHeight="1">
      <c r="A1088" s="119">
        <v>1087.0</v>
      </c>
      <c r="B1088" s="143" t="str">
        <f t="array" ref="B1088">index(Systems!$A:$E,match($A1088,Systems!$A:$A,),match(B$1,Systems!$2:$2,))&amp;if(not(isblank(index(Systems!$A:$E,match($A1088,Systems!$A:$A,),match(Systems!$C$2,Systems!$2:$2,))))," ["&amp;index(Systems!$A:$E,match($A1088,Systems!$A:$A,),match(Systems!$C$2,Systems!$2:$2,))&amp;"]",)</f>
        <v>Helland</v>
      </c>
      <c r="C1088" s="144">
        <f t="array" ref="C1088">round((F1088-average(I1088,L1088,O1088,R1088,U1088))*X1088+if($B1088=$H1088,0,iferror(average(vlookup({$H1088,$K1088,$N1088,$Q1088,$T1088},$B:$D,column(B$1),0)),index(C:C,match($H1088,$B:$B,)))),3)</f>
        <v>489.948</v>
      </c>
      <c r="D1088" s="144">
        <f t="array" ref="D1088">round((G1088-average(J1088,M1088,P1088,S1088,V1088))*Y1088+if($B1088=$H1088,0,iferror(average(vlookup({$H1088,$K1088,$N1088,$Q1088,$T1088},$B:$D,column(C$1),0)),index(D:D,match($H1088,$B:$B,)))),3)</f>
        <v>243.17</v>
      </c>
      <c r="E1088" s="145">
        <v>2764.0</v>
      </c>
      <c r="F1088" s="146">
        <v>997.688</v>
      </c>
      <c r="G1088" s="146">
        <v>252.609</v>
      </c>
      <c r="H1088" s="147" t="s">
        <v>404</v>
      </c>
      <c r="I1088" s="146">
        <v>688.449</v>
      </c>
      <c r="J1088" s="146">
        <v>406.09</v>
      </c>
      <c r="K1088" s="148"/>
      <c r="L1088" s="149"/>
      <c r="M1088" s="149"/>
      <c r="N1088" s="148"/>
      <c r="O1088" s="149"/>
      <c r="P1088" s="149"/>
      <c r="Q1088" s="148"/>
      <c r="R1088" s="149"/>
      <c r="S1088" s="149"/>
      <c r="T1088" s="148"/>
      <c r="U1088" s="149"/>
      <c r="V1088" s="149"/>
      <c r="W1088" s="149"/>
      <c r="X1088" s="150">
        <f t="shared" si="1"/>
        <v>1.584367573</v>
      </c>
      <c r="Y1088" s="150">
        <f t="shared" si="2"/>
        <v>-1.584367573</v>
      </c>
    </row>
    <row r="1089" ht="15.75" customHeight="1">
      <c r="A1089" s="119">
        <v>1088.0</v>
      </c>
      <c r="B1089" s="143" t="str">
        <f t="array" ref="B1089">index(Systems!$A:$E,match($A1089,Systems!$A:$A,),match(B$1,Systems!$2:$2,))&amp;if(not(isblank(index(Systems!$A:$E,match($A1089,Systems!$A:$A,),match(Systems!$C$2,Systems!$2:$2,))))," ["&amp;index(Systems!$A:$E,match($A1089,Systems!$A:$A,),match(Systems!$C$2,Systems!$2:$2,))&amp;"]",)</f>
        <v>Hellos Minor</v>
      </c>
      <c r="C1089" s="144">
        <f t="array" ref="C1089">round((F1089-average(I1089,L1089,O1089,R1089,U1089))*X1089+if($B1089=$H1089,0,iferror(average(vlookup({$H1089,$K1089,$N1089,$Q1089,$T1089},$B:$D,column(B$1),0)),index(C:C,match($H1089,$B:$B,)))),3)</f>
        <v>-185.483</v>
      </c>
      <c r="D1089" s="144">
        <f t="array" ref="D1089">round((G1089-average(J1089,M1089,P1089,S1089,V1089))*Y1089+if($B1089=$H1089,0,iferror(average(vlookup({$H1089,$K1089,$N1089,$Q1089,$T1089},$B:$D,column(C$1),0)),index(D:D,match($H1089,$B:$B,)))),3)</f>
        <v>-180.968</v>
      </c>
      <c r="E1089" s="145">
        <v>2764.0</v>
      </c>
      <c r="F1089" s="146">
        <v>571.378</v>
      </c>
      <c r="G1089" s="146">
        <v>520.311</v>
      </c>
      <c r="H1089" s="147" t="s">
        <v>404</v>
      </c>
      <c r="I1089" s="146">
        <v>688.449</v>
      </c>
      <c r="J1089" s="146">
        <v>406.09</v>
      </c>
      <c r="K1089" s="148"/>
      <c r="L1089" s="149"/>
      <c r="M1089" s="149"/>
      <c r="N1089" s="148"/>
      <c r="O1089" s="149"/>
      <c r="P1089" s="149"/>
      <c r="Q1089" s="148"/>
      <c r="R1089" s="149"/>
      <c r="S1089" s="149"/>
      <c r="T1089" s="148"/>
      <c r="U1089" s="149"/>
      <c r="V1089" s="149"/>
      <c r="W1089" s="149"/>
      <c r="X1089" s="150">
        <f t="shared" si="1"/>
        <v>1.584367573</v>
      </c>
      <c r="Y1089" s="150">
        <f t="shared" si="2"/>
        <v>-1.584367573</v>
      </c>
    </row>
    <row r="1090" ht="15.75" customHeight="1">
      <c r="A1090" s="119">
        <v>1089.0</v>
      </c>
      <c r="B1090" s="143" t="str">
        <f t="array" ref="B1090">index(Systems!$A:$E,match($A1090,Systems!$A:$A,),match(B$1,Systems!$2:$2,))&amp;if(not(isblank(index(Systems!$A:$E,match($A1090,Systems!$A:$A,),match(Systems!$C$2,Systems!$2:$2,))))," ["&amp;index(Systems!$A:$E,match($A1090,Systems!$A:$A,),match(Systems!$C$2,Systems!$2:$2,))&amp;"]",)</f>
        <v>Hell's Paradise</v>
      </c>
      <c r="C1090" s="144">
        <f t="array" ref="C1090">round((F1090-average(I1090,L1090,O1090,R1090,U1090))*X1090+if($B1090=$H1090,0,iferror(average(vlookup({$H1090,$K1090,$N1090,$Q1090,$T1090},$B:$D,column(B$1),0)),index(C:C,match($H1090,$B:$B,)))),3)</f>
        <v>-293.756</v>
      </c>
      <c r="D1090" s="144">
        <f t="array" ref="D1090">round((G1090-average(J1090,M1090,P1090,S1090,V1090))*Y1090+if($B1090=$H1090,0,iferror(average(vlookup({$H1090,$K1090,$N1090,$Q1090,$T1090},$B:$D,column(C$1),0)),index(D:D,match($H1090,$B:$B,)))),3)</f>
        <v>-65.872</v>
      </c>
      <c r="E1090" s="145">
        <v>2764.0</v>
      </c>
      <c r="F1090" s="146">
        <v>503.04</v>
      </c>
      <c r="G1090" s="146">
        <v>447.666</v>
      </c>
      <c r="H1090" s="147" t="s">
        <v>404</v>
      </c>
      <c r="I1090" s="146">
        <v>688.449</v>
      </c>
      <c r="J1090" s="146">
        <v>406.09</v>
      </c>
      <c r="K1090" s="148"/>
      <c r="L1090" s="149"/>
      <c r="M1090" s="149"/>
      <c r="N1090" s="148"/>
      <c r="O1090" s="149"/>
      <c r="P1090" s="149"/>
      <c r="Q1090" s="148"/>
      <c r="R1090" s="149"/>
      <c r="S1090" s="149"/>
      <c r="T1090" s="148"/>
      <c r="U1090" s="149"/>
      <c r="V1090" s="149"/>
      <c r="W1090" s="149"/>
      <c r="X1090" s="150">
        <f t="shared" si="1"/>
        <v>1.584367573</v>
      </c>
      <c r="Y1090" s="150">
        <f t="shared" si="2"/>
        <v>-1.584367573</v>
      </c>
    </row>
    <row r="1091" ht="15.75" customHeight="1">
      <c r="A1091" s="119">
        <v>1090.0</v>
      </c>
      <c r="B1091" s="143" t="str">
        <f t="array" ref="B1091">index(Systems!$A:$E,match($A1091,Systems!$A:$A,),match(B$1,Systems!$2:$2,))&amp;if(not(isblank(index(Systems!$A:$E,match($A1091,Systems!$A:$A,),match(Systems!$C$2,Systems!$2:$2,))))," ["&amp;index(Systems!$A:$E,match($A1091,Systems!$A:$A,),match(Systems!$C$2,Systems!$2:$2,))&amp;"]",)</f>
        <v>Helm</v>
      </c>
      <c r="C1091" s="144">
        <f t="array" ref="C1091">round((F1091-average(I1091,L1091,O1091,R1091,U1091))*X1091+if($B1091=$H1091,0,iferror(average(vlookup({$H1091,$K1091,$N1091,$Q1091,$T1091},$B:$D,column(B$1),0)),index(C:C,match($H1091,$B:$B,)))),3)</f>
        <v>-133.614</v>
      </c>
      <c r="D1091" s="144">
        <f t="array" ref="D1091">round((G1091-average(J1091,M1091,P1091,S1091,V1091))*Y1091+if($B1091=$H1091,0,iferror(average(vlookup({$H1091,$K1091,$N1091,$Q1091,$T1091},$B:$D,column(C$1),0)),index(D:D,match($H1091,$B:$B,)))),3)</f>
        <v>-58.208</v>
      </c>
      <c r="E1091" s="145">
        <v>2764.0</v>
      </c>
      <c r="F1091" s="146">
        <v>604.116</v>
      </c>
      <c r="G1091" s="146">
        <v>442.829</v>
      </c>
      <c r="H1091" s="147" t="s">
        <v>404</v>
      </c>
      <c r="I1091" s="146">
        <v>688.449</v>
      </c>
      <c r="J1091" s="146">
        <v>406.09</v>
      </c>
      <c r="K1091" s="148"/>
      <c r="L1091" s="149"/>
      <c r="M1091" s="149"/>
      <c r="N1091" s="148"/>
      <c r="O1091" s="149"/>
      <c r="P1091" s="149"/>
      <c r="Q1091" s="148"/>
      <c r="R1091" s="149"/>
      <c r="S1091" s="149"/>
      <c r="T1091" s="148"/>
      <c r="U1091" s="149"/>
      <c r="V1091" s="149"/>
      <c r="W1091" s="149"/>
      <c r="X1091" s="150">
        <f t="shared" si="1"/>
        <v>1.584367573</v>
      </c>
      <c r="Y1091" s="150">
        <f t="shared" si="2"/>
        <v>-1.584367573</v>
      </c>
    </row>
    <row r="1092" ht="15.75" customHeight="1">
      <c r="A1092" s="119">
        <v>1091.0</v>
      </c>
      <c r="B1092" s="143" t="str">
        <f t="array" ref="B1092">index(Systems!$A:$E,match($A1092,Systems!$A:$A,),match(B$1,Systems!$2:$2,))&amp;if(not(isblank(index(Systems!$A:$E,match($A1092,Systems!$A:$A,),match(Systems!$C$2,Systems!$2:$2,))))," ["&amp;index(Systems!$A:$E,match($A1092,Systems!$A:$A,),match(Systems!$C$2,Systems!$2:$2,))&amp;"]",)</f>
        <v>Helsingfors</v>
      </c>
      <c r="C1092" s="144">
        <f t="array" ref="C1092">round((F1092-average(I1092,L1092,O1092,R1092,U1092))*X1092+if($B1092=$H1092,0,iferror(average(vlookup({$H1092,$K1092,$N1092,$Q1092,$T1092},$B:$D,column(B$1),0)),index(C:C,match($H1092,$B:$B,)))),3)</f>
        <v>143.712</v>
      </c>
      <c r="D1092" s="144">
        <f t="array" ref="D1092">round((G1092-average(J1092,M1092,P1092,S1092,V1092))*Y1092+if($B1092=$H1092,0,iferror(average(vlookup({$H1092,$K1092,$N1092,$Q1092,$T1092},$B:$D,column(C$1),0)),index(D:D,match($H1092,$B:$B,)))),3)</f>
        <v>152.719</v>
      </c>
      <c r="E1092" s="145">
        <v>2764.0</v>
      </c>
      <c r="F1092" s="146">
        <v>779.155</v>
      </c>
      <c r="G1092" s="146">
        <v>309.699</v>
      </c>
      <c r="H1092" s="147" t="s">
        <v>404</v>
      </c>
      <c r="I1092" s="146">
        <v>688.449</v>
      </c>
      <c r="J1092" s="146">
        <v>406.09</v>
      </c>
      <c r="K1092" s="148"/>
      <c r="L1092" s="149"/>
      <c r="M1092" s="149"/>
      <c r="N1092" s="148"/>
      <c r="O1092" s="149"/>
      <c r="P1092" s="149"/>
      <c r="Q1092" s="148"/>
      <c r="R1092" s="149"/>
      <c r="S1092" s="149"/>
      <c r="T1092" s="148"/>
      <c r="U1092" s="149"/>
      <c r="V1092" s="149"/>
      <c r="W1092" s="149"/>
      <c r="X1092" s="150">
        <f t="shared" si="1"/>
        <v>1.584367573</v>
      </c>
      <c r="Y1092" s="150">
        <f t="shared" si="2"/>
        <v>-1.584367573</v>
      </c>
    </row>
    <row r="1093" ht="15.75" customHeight="1">
      <c r="A1093" s="119">
        <v>1092.0</v>
      </c>
      <c r="B1093" s="143" t="str">
        <f t="array" ref="B1093">index(Systems!$A:$E,match($A1093,Systems!$A:$A,),match(B$1,Systems!$2:$2,))&amp;if(not(isblank(index(Systems!$A:$E,match($A1093,Systems!$A:$A,),match(Systems!$C$2,Systems!$2:$2,))))," ["&amp;index(Systems!$A:$E,match($A1093,Systems!$A:$A,),match(Systems!$C$2,Systems!$2:$2,))&amp;"]",)</f>
        <v>Helvetica</v>
      </c>
      <c r="C1093" s="144">
        <f t="array" ref="C1093">round((F1093-average(I1093,L1093,O1093,R1093,U1093))*X1093+if($B1093=$H1093,0,iferror(average(vlookup({$H1093,$K1093,$N1093,$Q1093,$T1093},$B:$D,column(B$1),0)),index(C:C,match($H1093,$B:$B,)))),3)</f>
        <v>-232.593</v>
      </c>
      <c r="D1093" s="144">
        <f t="array" ref="D1093">round((G1093-average(J1093,M1093,P1093,S1093,V1093))*Y1093+if($B1093=$H1093,0,iferror(average(vlookup({$H1093,$K1093,$N1093,$Q1093,$T1093},$B:$D,column(C$1),0)),index(D:D,match($H1093,$B:$B,)))),3)</f>
        <v>-571.418</v>
      </c>
      <c r="E1093" s="145">
        <v>2764.0</v>
      </c>
      <c r="F1093" s="146">
        <v>541.644</v>
      </c>
      <c r="G1093" s="146">
        <v>766.75</v>
      </c>
      <c r="H1093" s="147" t="s">
        <v>404</v>
      </c>
      <c r="I1093" s="146">
        <v>688.449</v>
      </c>
      <c r="J1093" s="146">
        <v>406.09</v>
      </c>
      <c r="K1093" s="148"/>
      <c r="L1093" s="149"/>
      <c r="M1093" s="149"/>
      <c r="N1093" s="148"/>
      <c r="O1093" s="149"/>
      <c r="P1093" s="149"/>
      <c r="Q1093" s="148"/>
      <c r="R1093" s="149"/>
      <c r="S1093" s="149"/>
      <c r="T1093" s="148"/>
      <c r="U1093" s="149"/>
      <c r="V1093" s="149"/>
      <c r="W1093" s="149"/>
      <c r="X1093" s="150">
        <f t="shared" si="1"/>
        <v>1.584367573</v>
      </c>
      <c r="Y1093" s="150">
        <f t="shared" si="2"/>
        <v>-1.584367573</v>
      </c>
    </row>
    <row r="1094" ht="15.75" customHeight="1">
      <c r="A1094" s="119">
        <v>1093.0</v>
      </c>
      <c r="B1094" s="143" t="str">
        <f t="array" ref="B1094">index(Systems!$A:$E,match($A1094,Systems!$A:$A,),match(B$1,Systems!$2:$2,))&amp;if(not(isblank(index(Systems!$A:$E,match($A1094,Systems!$A:$A,),match(Systems!$C$2,Systems!$2:$2,))))," ["&amp;index(Systems!$A:$E,match($A1094,Systems!$A:$A,),match(Systems!$C$2,Systems!$2:$2,))&amp;"]",)</f>
        <v>Hephzibah</v>
      </c>
      <c r="C1094" s="144">
        <f t="array" ref="C1094">round((F1094-average(I1094,L1094,O1094,R1094,U1094))*X1094+if($B1094=$H1094,0,iferror(average(vlookup({$H1094,$K1094,$N1094,$Q1094,$T1094},$B:$D,column(B$1),0)),index(C:C,match($H1094,$B:$B,)))),3)</f>
        <v>457.521</v>
      </c>
      <c r="D1094" s="144">
        <f t="array" ref="D1094">round((G1094-average(J1094,M1094,P1094,S1094,V1094))*Y1094+if($B1094=$H1094,0,iferror(average(vlookup({$H1094,$K1094,$N1094,$Q1094,$T1094},$B:$D,column(C$1),0)),index(D:D,match($H1094,$B:$B,)))),3)</f>
        <v>-167.55</v>
      </c>
      <c r="E1094" s="145">
        <v>2764.0</v>
      </c>
      <c r="F1094" s="146">
        <v>977.221</v>
      </c>
      <c r="G1094" s="146">
        <v>511.842</v>
      </c>
      <c r="H1094" s="147" t="s">
        <v>404</v>
      </c>
      <c r="I1094" s="146">
        <v>688.449</v>
      </c>
      <c r="J1094" s="146">
        <v>406.09</v>
      </c>
      <c r="K1094" s="148"/>
      <c r="L1094" s="149"/>
      <c r="M1094" s="149"/>
      <c r="N1094" s="148"/>
      <c r="O1094" s="149"/>
      <c r="P1094" s="149"/>
      <c r="Q1094" s="148"/>
      <c r="R1094" s="149"/>
      <c r="S1094" s="149"/>
      <c r="T1094" s="148"/>
      <c r="U1094" s="149"/>
      <c r="V1094" s="149"/>
      <c r="W1094" s="149"/>
      <c r="X1094" s="150">
        <f t="shared" si="1"/>
        <v>1.584367573</v>
      </c>
      <c r="Y1094" s="150">
        <f t="shared" si="2"/>
        <v>-1.584367573</v>
      </c>
    </row>
    <row r="1095" ht="15.75" customHeight="1">
      <c r="A1095" s="119">
        <v>1094.0</v>
      </c>
      <c r="B1095" s="143" t="str">
        <f t="array" ref="B1095">index(Systems!$A:$E,match($A1095,Systems!$A:$A,),match(B$1,Systems!$2:$2,))&amp;if(not(isblank(index(Systems!$A:$E,match($A1095,Systems!$A:$A,),match(Systems!$C$2,Systems!$2:$2,))))," ["&amp;index(Systems!$A:$E,match($A1095,Systems!$A:$A,),match(Systems!$C$2,Systems!$2:$2,))&amp;"]",)</f>
        <v>Herat</v>
      </c>
      <c r="C1095" s="144">
        <f t="array" ref="C1095">round((F1095-average(I1095,L1095,O1095,R1095,U1095))*X1095+if($B1095=$H1095,0,iferror(average(vlookup({$H1095,$K1095,$N1095,$Q1095,$T1095},$B:$D,column(B$1),0)),index(C:C,match($H1095,$B:$B,)))),3)</f>
        <v>200.136</v>
      </c>
      <c r="D1095" s="144">
        <f t="array" ref="D1095">round((G1095-average(J1095,M1095,P1095,S1095,V1095))*Y1095+if($B1095=$H1095,0,iferror(average(vlookup({$H1095,$K1095,$N1095,$Q1095,$T1095},$B:$D,column(C$1),0)),index(D:D,match($H1095,$B:$B,)))),3)</f>
        <v>-185.658</v>
      </c>
      <c r="E1095" s="145">
        <v>2764.0</v>
      </c>
      <c r="F1095" s="146">
        <v>814.768</v>
      </c>
      <c r="G1095" s="146">
        <v>523.271</v>
      </c>
      <c r="H1095" s="147" t="s">
        <v>404</v>
      </c>
      <c r="I1095" s="146">
        <v>688.449</v>
      </c>
      <c r="J1095" s="146">
        <v>406.09</v>
      </c>
      <c r="K1095" s="148"/>
      <c r="L1095" s="149"/>
      <c r="M1095" s="149"/>
      <c r="N1095" s="148"/>
      <c r="O1095" s="149"/>
      <c r="P1095" s="149"/>
      <c r="Q1095" s="148"/>
      <c r="R1095" s="149"/>
      <c r="S1095" s="149"/>
      <c r="T1095" s="148"/>
      <c r="U1095" s="149"/>
      <c r="V1095" s="149"/>
      <c r="W1095" s="149"/>
      <c r="X1095" s="150">
        <f t="shared" si="1"/>
        <v>1.584367573</v>
      </c>
      <c r="Y1095" s="150">
        <f t="shared" si="2"/>
        <v>-1.584367573</v>
      </c>
    </row>
    <row r="1096" ht="15.75" customHeight="1">
      <c r="A1096" s="119">
        <v>1095.0</v>
      </c>
      <c r="B1096" s="143" t="str">
        <f t="array" ref="B1096">index(Systems!$A:$E,match($A1096,Systems!$A:$A,),match(B$1,Systems!$2:$2,))&amp;if(not(isblank(index(Systems!$A:$E,match($A1096,Systems!$A:$A,),match(Systems!$C$2,Systems!$2:$2,))))," ["&amp;index(Systems!$A:$E,match($A1096,Systems!$A:$A,),match(Systems!$C$2,Systems!$2:$2,))&amp;"]",)</f>
        <v>Herbania</v>
      </c>
      <c r="C1096" s="144">
        <f t="array" ref="C1096">round((F1096-average(I1096,L1096,O1096,R1096,U1096))*X1096+if($B1096=$H1096,0,iferror(average(vlookup({$H1096,$K1096,$N1096,$Q1096,$T1096},$B:$D,column(B$1),0)),index(C:C,match($H1096,$B:$B,)))),3)</f>
        <v>-276.337</v>
      </c>
      <c r="D1096" s="144">
        <f t="array" ref="D1096">round((G1096-average(J1096,M1096,P1096,S1096,V1096))*Y1096+if($B1096=$H1096,0,iferror(average(vlookup({$H1096,$K1096,$N1096,$Q1096,$T1096},$B:$D,column(C$1),0)),index(D:D,match($H1096,$B:$B,)))),3)</f>
        <v>393.051</v>
      </c>
      <c r="E1096" s="145">
        <v>2764.0</v>
      </c>
      <c r="F1096" s="146">
        <v>514.034</v>
      </c>
      <c r="G1096" s="146">
        <v>158.009</v>
      </c>
      <c r="H1096" s="147" t="s">
        <v>404</v>
      </c>
      <c r="I1096" s="146">
        <v>688.449</v>
      </c>
      <c r="J1096" s="146">
        <v>406.09</v>
      </c>
      <c r="K1096" s="148"/>
      <c r="L1096" s="149"/>
      <c r="M1096" s="149"/>
      <c r="N1096" s="148"/>
      <c r="O1096" s="149"/>
      <c r="P1096" s="149"/>
      <c r="Q1096" s="148"/>
      <c r="R1096" s="149"/>
      <c r="S1096" s="149"/>
      <c r="T1096" s="148"/>
      <c r="U1096" s="149"/>
      <c r="V1096" s="149"/>
      <c r="W1096" s="149"/>
      <c r="X1096" s="150">
        <f t="shared" si="1"/>
        <v>1.584367573</v>
      </c>
      <c r="Y1096" s="150">
        <f t="shared" si="2"/>
        <v>-1.584367573</v>
      </c>
    </row>
    <row r="1097" ht="15.75" customHeight="1">
      <c r="A1097" s="119">
        <v>1096.0</v>
      </c>
      <c r="B1097" s="143" t="str">
        <f t="array" ref="B1097">index(Systems!$A:$E,match($A1097,Systems!$A:$A,),match(B$1,Systems!$2:$2,))&amp;if(not(isblank(index(Systems!$A:$E,match($A1097,Systems!$A:$A,),match(Systems!$C$2,Systems!$2:$2,))))," ["&amp;index(Systems!$A:$E,match($A1097,Systems!$A:$A,),match(Systems!$C$2,Systems!$2:$2,))&amp;"]",)</f>
        <v>Here</v>
      </c>
      <c r="C1097" s="144">
        <f t="array" ref="C1097">round((F1097-average(I1097,L1097,O1097,R1097,U1097))*X1097+if($B1097=$H1097,0,iferror(average(vlookup({$H1097,$K1097,$N1097,$Q1097,$T1097},$B:$D,column(B$1),0)),index(C:C,match($H1097,$B:$B,)))),3)</f>
        <v>-150.168</v>
      </c>
      <c r="D1097" s="144">
        <f t="array" ref="D1097">round((G1097-average(J1097,M1097,P1097,S1097,V1097))*Y1097+if($B1097=$H1097,0,iferror(average(vlookup({$H1097,$K1097,$N1097,$Q1097,$T1097},$B:$D,column(C$1),0)),index(D:D,match($H1097,$B:$B,)))),3)</f>
        <v>444.822</v>
      </c>
      <c r="E1097" s="145">
        <v>2764.0</v>
      </c>
      <c r="F1097" s="146">
        <v>593.668</v>
      </c>
      <c r="G1097" s="146">
        <v>125.333</v>
      </c>
      <c r="H1097" s="147" t="s">
        <v>404</v>
      </c>
      <c r="I1097" s="146">
        <v>688.449</v>
      </c>
      <c r="J1097" s="146">
        <v>406.09</v>
      </c>
      <c r="K1097" s="148"/>
      <c r="L1097" s="149"/>
      <c r="M1097" s="149"/>
      <c r="N1097" s="148"/>
      <c r="O1097" s="149"/>
      <c r="P1097" s="149"/>
      <c r="Q1097" s="148"/>
      <c r="R1097" s="149"/>
      <c r="S1097" s="149"/>
      <c r="T1097" s="148"/>
      <c r="U1097" s="149"/>
      <c r="V1097" s="149"/>
      <c r="W1097" s="149"/>
      <c r="X1097" s="150">
        <f t="shared" si="1"/>
        <v>1.584367573</v>
      </c>
      <c r="Y1097" s="150">
        <f t="shared" si="2"/>
        <v>-1.584367573</v>
      </c>
    </row>
    <row r="1098" ht="15.75" customHeight="1">
      <c r="A1098" s="119">
        <v>1097.0</v>
      </c>
      <c r="B1098" s="143" t="str">
        <f t="array" ref="B1098">index(Systems!$A:$E,match($A1098,Systems!$A:$A,),match(B$1,Systems!$2:$2,))&amp;if(not(isblank(index(Systems!$A:$E,match($A1098,Systems!$A:$A,),match(Systems!$C$2,Systems!$2:$2,))))," ["&amp;index(Systems!$A:$E,match($A1098,Systems!$A:$A,),match(Systems!$C$2,Systems!$2:$2,))&amp;"]",)</f>
        <v>Hergazil</v>
      </c>
      <c r="C1098" s="144">
        <f t="array" ref="C1098">round((F1098-average(I1098,L1098,O1098,R1098,U1098))*X1098+if($B1098=$H1098,0,iferror(average(vlookup({$H1098,$K1098,$N1098,$Q1098,$T1098},$B:$D,column(B$1),0)),index(C:C,match($H1098,$B:$B,)))),3)</f>
        <v>646.511</v>
      </c>
      <c r="D1098" s="144">
        <f t="array" ref="D1098">round((G1098-average(J1098,M1098,P1098,S1098,V1098))*Y1098+if($B1098=$H1098,0,iferror(average(vlookup({$H1098,$K1098,$N1098,$Q1098,$T1098},$B:$D,column(C$1),0)),index(D:D,match($H1098,$B:$B,)))),3)</f>
        <v>130.509</v>
      </c>
      <c r="E1098" s="145">
        <v>2764.0</v>
      </c>
      <c r="F1098" s="146">
        <v>1096.505</v>
      </c>
      <c r="G1098" s="146">
        <v>323.717</v>
      </c>
      <c r="H1098" s="147" t="s">
        <v>404</v>
      </c>
      <c r="I1098" s="146">
        <v>688.449</v>
      </c>
      <c r="J1098" s="146">
        <v>406.09</v>
      </c>
      <c r="K1098" s="148"/>
      <c r="L1098" s="149"/>
      <c r="M1098" s="149"/>
      <c r="N1098" s="148"/>
      <c r="O1098" s="149"/>
      <c r="P1098" s="149"/>
      <c r="Q1098" s="148"/>
      <c r="R1098" s="149"/>
      <c r="S1098" s="149"/>
      <c r="T1098" s="148"/>
      <c r="U1098" s="149"/>
      <c r="V1098" s="149"/>
      <c r="W1098" s="149"/>
      <c r="X1098" s="150">
        <f t="shared" si="1"/>
        <v>1.584367573</v>
      </c>
      <c r="Y1098" s="150">
        <f t="shared" si="2"/>
        <v>-1.584367573</v>
      </c>
    </row>
    <row r="1099" ht="15.75" customHeight="1">
      <c r="A1099" s="119">
        <v>1098.0</v>
      </c>
      <c r="B1099" s="143" t="str">
        <f t="array" ref="B1099">index(Systems!$A:$E,match($A1099,Systems!$A:$A,),match(B$1,Systems!$2:$2,))&amp;if(not(isblank(index(Systems!$A:$E,match($A1099,Systems!$A:$A,),match(Systems!$C$2,Systems!$2:$2,))))," ["&amp;index(Systems!$A:$E,match($A1099,Systems!$A:$A,),match(Systems!$C$2,Systems!$2:$2,))&amp;"]",)</f>
        <v>Hermagor</v>
      </c>
      <c r="C1099" s="144">
        <f t="array" ref="C1099">round((F1099-average(I1099,L1099,O1099,R1099,U1099))*X1099+if($B1099=$H1099,0,iferror(average(vlookup({$H1099,$K1099,$N1099,$Q1099,$T1099},$B:$D,column(B$1),0)),index(C:C,match($H1099,$B:$B,)))),3)</f>
        <v>23.764</v>
      </c>
      <c r="D1099" s="144">
        <f t="array" ref="D1099">round((G1099-average(J1099,M1099,P1099,S1099,V1099))*Y1099+if($B1099=$H1099,0,iferror(average(vlookup({$H1099,$K1099,$N1099,$Q1099,$T1099},$B:$D,column(C$1),0)),index(D:D,match($H1099,$B:$B,)))),3)</f>
        <v>388.984</v>
      </c>
      <c r="E1099" s="145">
        <v>2764.0</v>
      </c>
      <c r="F1099" s="146">
        <v>703.448</v>
      </c>
      <c r="G1099" s="146">
        <v>160.576</v>
      </c>
      <c r="H1099" s="147" t="s">
        <v>404</v>
      </c>
      <c r="I1099" s="146">
        <v>688.449</v>
      </c>
      <c r="J1099" s="146">
        <v>406.09</v>
      </c>
      <c r="K1099" s="148"/>
      <c r="L1099" s="149"/>
      <c r="M1099" s="149"/>
      <c r="N1099" s="148"/>
      <c r="O1099" s="149"/>
      <c r="P1099" s="149"/>
      <c r="Q1099" s="148"/>
      <c r="R1099" s="149"/>
      <c r="S1099" s="149"/>
      <c r="T1099" s="148"/>
      <c r="U1099" s="149"/>
      <c r="V1099" s="149"/>
      <c r="W1099" s="149"/>
      <c r="X1099" s="150">
        <f t="shared" si="1"/>
        <v>1.584367573</v>
      </c>
      <c r="Y1099" s="150">
        <f t="shared" si="2"/>
        <v>-1.584367573</v>
      </c>
    </row>
    <row r="1100" ht="15.75" customHeight="1">
      <c r="A1100" s="119">
        <v>1099.0</v>
      </c>
      <c r="B1100" s="143" t="str">
        <f t="array" ref="B1100">index(Systems!$A:$E,match($A1100,Systems!$A:$A,),match(B$1,Systems!$2:$2,))&amp;if(not(isblank(index(Systems!$A:$E,match($A1100,Systems!$A:$A,),match(Systems!$C$2,Systems!$2:$2,))))," ["&amp;index(Systems!$A:$E,match($A1100,Systems!$A:$A,),match(Systems!$C$2,Systems!$2:$2,))&amp;"]",)</f>
        <v>Herndon</v>
      </c>
      <c r="C1100" s="144">
        <f t="array" ref="C1100">round((F1100-average(I1100,L1100,O1100,R1100,U1100))*X1100+if($B1100=$H1100,0,iferror(average(vlookup({$H1100,$K1100,$N1100,$Q1100,$T1100},$B:$D,column(B$1),0)),index(C:C,match($H1100,$B:$B,)))),3)</f>
        <v>225.403</v>
      </c>
      <c r="D1100" s="144">
        <f t="array" ref="D1100">round((G1100-average(J1100,M1100,P1100,S1100,V1100))*Y1100+if($B1100=$H1100,0,iferror(average(vlookup({$H1100,$K1100,$N1100,$Q1100,$T1100},$B:$D,column(C$1),0)),index(D:D,match($H1100,$B:$B,)))),3)</f>
        <v>332.375</v>
      </c>
      <c r="E1100" s="145">
        <v>2764.0</v>
      </c>
      <c r="F1100" s="146">
        <v>830.716</v>
      </c>
      <c r="G1100" s="146">
        <v>196.306</v>
      </c>
      <c r="H1100" s="147" t="s">
        <v>404</v>
      </c>
      <c r="I1100" s="146">
        <v>688.449</v>
      </c>
      <c r="J1100" s="146">
        <v>406.09</v>
      </c>
      <c r="K1100" s="148"/>
      <c r="L1100" s="149"/>
      <c r="M1100" s="149"/>
      <c r="N1100" s="148"/>
      <c r="O1100" s="149"/>
      <c r="P1100" s="149"/>
      <c r="Q1100" s="148"/>
      <c r="R1100" s="149"/>
      <c r="S1100" s="149"/>
      <c r="T1100" s="148"/>
      <c r="U1100" s="149"/>
      <c r="V1100" s="149"/>
      <c r="W1100" s="149"/>
      <c r="X1100" s="150">
        <f t="shared" si="1"/>
        <v>1.584367573</v>
      </c>
      <c r="Y1100" s="150">
        <f t="shared" si="2"/>
        <v>-1.584367573</v>
      </c>
    </row>
    <row r="1101" ht="15.75" customHeight="1">
      <c r="A1101" s="119">
        <v>1100.0</v>
      </c>
      <c r="B1101" s="143" t="str">
        <f t="array" ref="B1101">index(Systems!$A:$E,match($A1101,Systems!$A:$A,),match(B$1,Systems!$2:$2,))&amp;if(not(isblank(index(Systems!$A:$E,match($A1101,Systems!$A:$A,),match(Systems!$C$2,Systems!$2:$2,))))," ["&amp;index(Systems!$A:$E,match($A1101,Systems!$A:$A,),match(Systems!$C$2,Systems!$2:$2,))&amp;"]",)</f>
        <v>Herotitus</v>
      </c>
      <c r="C1101" s="144">
        <f t="array" ref="C1101">round((F1101-average(I1101,L1101,O1101,R1101,U1101))*X1101+if($B1101=$H1101,0,iferror(average(vlookup({$H1101,$K1101,$N1101,$Q1101,$T1101},$B:$D,column(B$1),0)),index(C:C,match($H1101,$B:$B,)))),3)</f>
        <v>58.729</v>
      </c>
      <c r="D1101" s="144">
        <f t="array" ref="D1101">round((G1101-average(J1101,M1101,P1101,S1101,V1101))*Y1101+if($B1101=$H1101,0,iferror(average(vlookup({$H1101,$K1101,$N1101,$Q1101,$T1101},$B:$D,column(C$1),0)),index(D:D,match($H1101,$B:$B,)))),3)</f>
        <v>-430.11</v>
      </c>
      <c r="E1101" s="145">
        <v>2764.0</v>
      </c>
      <c r="F1101" s="146">
        <v>725.517</v>
      </c>
      <c r="G1101" s="146">
        <v>677.561</v>
      </c>
      <c r="H1101" s="147" t="s">
        <v>404</v>
      </c>
      <c r="I1101" s="146">
        <v>688.449</v>
      </c>
      <c r="J1101" s="146">
        <v>406.09</v>
      </c>
      <c r="K1101" s="148"/>
      <c r="L1101" s="149"/>
      <c r="M1101" s="149"/>
      <c r="N1101" s="148"/>
      <c r="O1101" s="149"/>
      <c r="P1101" s="149"/>
      <c r="Q1101" s="148"/>
      <c r="R1101" s="149"/>
      <c r="S1101" s="149"/>
      <c r="T1101" s="148"/>
      <c r="U1101" s="149"/>
      <c r="V1101" s="149"/>
      <c r="W1101" s="149"/>
      <c r="X1101" s="150">
        <f t="shared" si="1"/>
        <v>1.584367573</v>
      </c>
      <c r="Y1101" s="150">
        <f t="shared" si="2"/>
        <v>-1.584367573</v>
      </c>
    </row>
    <row r="1102" ht="15.75" customHeight="1">
      <c r="A1102" s="119">
        <v>1101.0</v>
      </c>
      <c r="B1102" s="143" t="str">
        <f t="array" ref="B1102">index(Systems!$A:$E,match($A1102,Systems!$A:$A,),match(B$1,Systems!$2:$2,))&amp;if(not(isblank(index(Systems!$A:$E,match($A1102,Systems!$A:$A,),match(Systems!$C$2,Systems!$2:$2,))))," ["&amp;index(Systems!$A:$E,match($A1102,Systems!$A:$A,),match(Systems!$C$2,Systems!$2:$2,))&amp;"]",)</f>
        <v>Herrmaz</v>
      </c>
      <c r="C1102" s="144">
        <f t="array" ref="C1102">round((F1102-average(I1102,L1102,O1102,R1102,U1102))*X1102+if($B1102=$H1102,0,iferror(average(vlookup({$H1102,$K1102,$N1102,$Q1102,$T1102},$B:$D,column(B$1),0)),index(C:C,match($H1102,$B:$B,)))),3)</f>
        <v>-241.42</v>
      </c>
      <c r="D1102" s="144">
        <f t="array" ref="D1102">round((G1102-average(J1102,M1102,P1102,S1102,V1102))*Y1102+if($B1102=$H1102,0,iferror(average(vlookup({$H1102,$K1102,$N1102,$Q1102,$T1102},$B:$D,column(C$1),0)),index(D:D,match($H1102,$B:$B,)))),3)</f>
        <v>-446.316</v>
      </c>
      <c r="E1102" s="145">
        <v>2764.0</v>
      </c>
      <c r="F1102" s="146">
        <v>536.073</v>
      </c>
      <c r="G1102" s="146">
        <v>687.79</v>
      </c>
      <c r="H1102" s="147" t="s">
        <v>404</v>
      </c>
      <c r="I1102" s="146">
        <v>688.449</v>
      </c>
      <c r="J1102" s="146">
        <v>406.09</v>
      </c>
      <c r="K1102" s="148"/>
      <c r="L1102" s="149"/>
      <c r="M1102" s="149"/>
      <c r="N1102" s="148"/>
      <c r="O1102" s="149"/>
      <c r="P1102" s="149"/>
      <c r="Q1102" s="148"/>
      <c r="R1102" s="149"/>
      <c r="S1102" s="149"/>
      <c r="T1102" s="148"/>
      <c r="U1102" s="149"/>
      <c r="V1102" s="149"/>
      <c r="W1102" s="149"/>
      <c r="X1102" s="150">
        <f t="shared" si="1"/>
        <v>1.584367573</v>
      </c>
      <c r="Y1102" s="150">
        <f t="shared" si="2"/>
        <v>-1.584367573</v>
      </c>
    </row>
    <row r="1103" ht="15.75" customHeight="1">
      <c r="A1103" s="119">
        <v>1102.0</v>
      </c>
      <c r="B1103" s="143" t="str">
        <f t="array" ref="B1103">index(Systems!$A:$E,match($A1103,Systems!$A:$A,),match(B$1,Systems!$2:$2,))&amp;if(not(isblank(index(Systems!$A:$E,match($A1103,Systems!$A:$A,),match(Systems!$C$2,Systems!$2:$2,))))," ["&amp;index(Systems!$A:$E,match($A1103,Systems!$A:$A,),match(Systems!$C$2,Systems!$2:$2,))&amp;"]",)</f>
        <v>Herzberg</v>
      </c>
      <c r="C1103" s="144">
        <f t="array" ref="C1103">round((F1103-average(I1103,L1103,O1103,R1103,U1103))*X1103+if($B1103=$H1103,0,iferror(average(vlookup({$H1103,$K1103,$N1103,$Q1103,$T1103},$B:$D,column(B$1),0)),index(C:C,match($H1103,$B:$B,)))),3)</f>
        <v>-309.947</v>
      </c>
      <c r="D1103" s="144">
        <f t="array" ref="D1103">round((G1103-average(J1103,M1103,P1103,S1103,V1103))*Y1103+if($B1103=$H1103,0,iferror(average(vlookup({$H1103,$K1103,$N1103,$Q1103,$T1103},$B:$D,column(C$1),0)),index(D:D,match($H1103,$B:$B,)))),3)</f>
        <v>21.414</v>
      </c>
      <c r="E1103" s="145">
        <v>2764.0</v>
      </c>
      <c r="F1103" s="146">
        <v>492.821</v>
      </c>
      <c r="G1103" s="146">
        <v>392.574</v>
      </c>
      <c r="H1103" s="147" t="s">
        <v>404</v>
      </c>
      <c r="I1103" s="146">
        <v>688.449</v>
      </c>
      <c r="J1103" s="146">
        <v>406.09</v>
      </c>
      <c r="K1103" s="148"/>
      <c r="L1103" s="149"/>
      <c r="M1103" s="149"/>
      <c r="N1103" s="148"/>
      <c r="O1103" s="149"/>
      <c r="P1103" s="149"/>
      <c r="Q1103" s="148"/>
      <c r="R1103" s="149"/>
      <c r="S1103" s="149"/>
      <c r="T1103" s="148"/>
      <c r="U1103" s="149"/>
      <c r="V1103" s="149"/>
      <c r="W1103" s="149"/>
      <c r="X1103" s="150">
        <f t="shared" si="1"/>
        <v>1.584367573</v>
      </c>
      <c r="Y1103" s="150">
        <f t="shared" si="2"/>
        <v>-1.584367573</v>
      </c>
    </row>
    <row r="1104" ht="15.75" customHeight="1">
      <c r="A1104" s="119">
        <v>1103.0</v>
      </c>
      <c r="B1104" s="143" t="str">
        <f t="array" ref="B1104">index(Systems!$A:$E,match($A1104,Systems!$A:$A,),match(B$1,Systems!$2:$2,))&amp;if(not(isblank(index(Systems!$A:$E,match($A1104,Systems!$A:$A,),match(Systems!$C$2,Systems!$2:$2,))))," ["&amp;index(Systems!$A:$E,match($A1104,Systems!$A:$A,),match(Systems!$C$2,Systems!$2:$2,))&amp;"]",)</f>
        <v>Hè-shì</v>
      </c>
      <c r="C1104" s="144">
        <f t="array" ref="C1104">round((F1104-average(I1104,L1104,O1104,R1104,U1104))*X1104+if($B1104=$H1104,0,iferror(average(vlookup({$H1104,$K1104,$N1104,$Q1104,$T1104},$B:$D,column(B$1),0)),index(C:C,match($H1104,$B:$B,)))),3)</f>
        <v>190.389</v>
      </c>
      <c r="D1104" s="144">
        <f t="array" ref="D1104">round((G1104-average(J1104,M1104,P1104,S1104,V1104))*Y1104+if($B1104=$H1104,0,iferror(average(vlookup({$H1104,$K1104,$N1104,$Q1104,$T1104},$B:$D,column(C$1),0)),index(D:D,match($H1104,$B:$B,)))),3)</f>
        <v>-305.208</v>
      </c>
      <c r="E1104" s="145">
        <v>2764.0</v>
      </c>
      <c r="F1104" s="146">
        <v>808.616</v>
      </c>
      <c r="G1104" s="146">
        <v>598.727</v>
      </c>
      <c r="H1104" s="147" t="s">
        <v>404</v>
      </c>
      <c r="I1104" s="146">
        <v>688.449</v>
      </c>
      <c r="J1104" s="146">
        <v>406.09</v>
      </c>
      <c r="K1104" s="148"/>
      <c r="L1104" s="149"/>
      <c r="M1104" s="149"/>
      <c r="N1104" s="148"/>
      <c r="O1104" s="149"/>
      <c r="P1104" s="149"/>
      <c r="Q1104" s="148"/>
      <c r="R1104" s="149"/>
      <c r="S1104" s="149"/>
      <c r="T1104" s="148"/>
      <c r="U1104" s="149"/>
      <c r="V1104" s="149"/>
      <c r="W1104" s="149"/>
      <c r="X1104" s="150">
        <f t="shared" si="1"/>
        <v>1.584367573</v>
      </c>
      <c r="Y1104" s="150">
        <f t="shared" si="2"/>
        <v>-1.584367573</v>
      </c>
    </row>
    <row r="1105" ht="15.75" customHeight="1">
      <c r="A1105" s="119">
        <v>1104.0</v>
      </c>
      <c r="B1105" s="143" t="str">
        <f t="array" ref="B1105">index(Systems!$A:$E,match($A1105,Systems!$A:$A,),match(B$1,Systems!$2:$2,))&amp;if(not(isblank(index(Systems!$A:$E,match($A1105,Systems!$A:$A,),match(Systems!$C$2,Systems!$2:$2,))))," ["&amp;index(Systems!$A:$E,match($A1105,Systems!$A:$A,),match(Systems!$C$2,Systems!$2:$2,))&amp;"]",)</f>
        <v>Hesperus [Hesperus II]</v>
      </c>
      <c r="C1105" s="144">
        <f t="array" ref="C1105">round((F1105-average(I1105,L1105,O1105,R1105,U1105))*X1105+if($B1105=$H1105,0,iferror(average(vlookup({$H1105,$K1105,$N1105,$Q1105,$T1105},$B:$D,column(B$1),0)),index(C:C,match($H1105,$B:$B,)))),3)</f>
        <v>-123.603</v>
      </c>
      <c r="D1105" s="144">
        <f t="array" ref="D1105">round((G1105-average(J1105,M1105,P1105,S1105,V1105))*Y1105+if($B1105=$H1105,0,iferror(average(vlookup({$H1105,$K1105,$N1105,$Q1105,$T1105},$B:$D,column(C$1),0)),index(D:D,match($H1105,$B:$B,)))),3)</f>
        <v>46.734</v>
      </c>
      <c r="E1105" s="145">
        <v>2764.0</v>
      </c>
      <c r="F1105" s="146">
        <v>610.435</v>
      </c>
      <c r="G1105" s="146">
        <v>376.593</v>
      </c>
      <c r="H1105" s="147" t="s">
        <v>404</v>
      </c>
      <c r="I1105" s="146">
        <v>688.449</v>
      </c>
      <c r="J1105" s="146">
        <v>406.09</v>
      </c>
      <c r="K1105" s="148"/>
      <c r="L1105" s="149"/>
      <c r="M1105" s="149"/>
      <c r="N1105" s="148"/>
      <c r="O1105" s="149"/>
      <c r="P1105" s="149"/>
      <c r="Q1105" s="148"/>
      <c r="R1105" s="149"/>
      <c r="S1105" s="149"/>
      <c r="T1105" s="148"/>
      <c r="U1105" s="149"/>
      <c r="V1105" s="149"/>
      <c r="W1105" s="149"/>
      <c r="X1105" s="150">
        <f t="shared" si="1"/>
        <v>1.584367573</v>
      </c>
      <c r="Y1105" s="150">
        <f t="shared" si="2"/>
        <v>-1.584367573</v>
      </c>
    </row>
    <row r="1106" ht="15.75" customHeight="1">
      <c r="A1106" s="119">
        <v>1105.0</v>
      </c>
      <c r="B1106" s="143" t="str">
        <f t="array" ref="B1106">index(Systems!$A:$E,match($A1106,Systems!$A:$A,),match(B$1,Systems!$2:$2,))&amp;if(not(isblank(index(Systems!$A:$E,match($A1106,Systems!$A:$A,),match(Systems!$C$2,Systems!$2:$2,))))," ["&amp;index(Systems!$A:$E,match($A1106,Systems!$A:$A,),match(Systems!$C$2,Systems!$2:$2,))&amp;"]",)</f>
        <v>Hexare</v>
      </c>
      <c r="C1106" s="144">
        <f t="array" ref="C1106">round((F1106-average(I1106,L1106,O1106,R1106,U1106))*X1106+if($B1106=$H1106,0,iferror(average(vlookup({$H1106,$K1106,$N1106,$Q1106,$T1106},$B:$D,column(B$1),0)),index(C:C,match($H1106,$B:$B,)))),3)</f>
        <v>31.017</v>
      </c>
      <c r="D1106" s="144">
        <f t="array" ref="D1106">round((G1106-average(J1106,M1106,P1106,S1106,V1106))*Y1106+if($B1106=$H1106,0,iferror(average(vlookup({$H1106,$K1106,$N1106,$Q1106,$T1106},$B:$D,column(C$1),0)),index(D:D,match($H1106,$B:$B,)))),3)</f>
        <v>-233.165</v>
      </c>
      <c r="E1106" s="145">
        <v>2764.0</v>
      </c>
      <c r="F1106" s="146">
        <v>708.026</v>
      </c>
      <c r="G1106" s="146">
        <v>553.256</v>
      </c>
      <c r="H1106" s="147" t="s">
        <v>404</v>
      </c>
      <c r="I1106" s="146">
        <v>688.449</v>
      </c>
      <c r="J1106" s="146">
        <v>406.09</v>
      </c>
      <c r="K1106" s="148"/>
      <c r="L1106" s="149"/>
      <c r="M1106" s="149"/>
      <c r="N1106" s="148"/>
      <c r="O1106" s="149"/>
      <c r="P1106" s="149"/>
      <c r="Q1106" s="148"/>
      <c r="R1106" s="149"/>
      <c r="S1106" s="149"/>
      <c r="T1106" s="148"/>
      <c r="U1106" s="149"/>
      <c r="V1106" s="149"/>
      <c r="W1106" s="149"/>
      <c r="X1106" s="150">
        <f t="shared" si="1"/>
        <v>1.584367573</v>
      </c>
      <c r="Y1106" s="150">
        <f t="shared" si="2"/>
        <v>-1.584367573</v>
      </c>
    </row>
    <row r="1107" ht="15.75" customHeight="1">
      <c r="A1107" s="119">
        <v>1106.0</v>
      </c>
      <c r="B1107" s="143" t="str">
        <f t="array" ref="B1107">index(Systems!$A:$E,match($A1107,Systems!$A:$A,),match(B$1,Systems!$2:$2,))&amp;if(not(isblank(index(Systems!$A:$E,match($A1107,Systems!$A:$A,),match(Systems!$C$2,Systems!$2:$2,))))," ["&amp;index(Systems!$A:$E,match($A1107,Systems!$A:$A,),match(Systems!$C$2,Systems!$2:$2,))&amp;"]",)</f>
        <v>Hiberius</v>
      </c>
      <c r="C1107" s="144">
        <f t="array" ref="C1107">round((F1107-average(I1107,L1107,O1107,R1107,U1107))*X1107+if($B1107=$H1107,0,iferror(average(vlookup({$H1107,$K1107,$N1107,$Q1107,$T1107},$B:$D,column(B$1),0)),index(C:C,match($H1107,$B:$B,)))),3)</f>
        <v>-513.023</v>
      </c>
      <c r="D1107" s="144">
        <f t="array" ref="D1107">round((G1107-average(J1107,M1107,P1107,S1107,V1107))*Y1107+if($B1107=$H1107,0,iferror(average(vlookup({$H1107,$K1107,$N1107,$Q1107,$T1107},$B:$D,column(C$1),0)),index(D:D,match($H1107,$B:$B,)))),3)</f>
        <v>65.019</v>
      </c>
      <c r="E1107" s="145">
        <v>2764.0</v>
      </c>
      <c r="F1107" s="146">
        <v>364.646</v>
      </c>
      <c r="G1107" s="146">
        <v>365.052</v>
      </c>
      <c r="H1107" s="147" t="s">
        <v>404</v>
      </c>
      <c r="I1107" s="146">
        <v>688.449</v>
      </c>
      <c r="J1107" s="146">
        <v>406.09</v>
      </c>
      <c r="K1107" s="148"/>
      <c r="L1107" s="149"/>
      <c r="M1107" s="149"/>
      <c r="N1107" s="148"/>
      <c r="O1107" s="149"/>
      <c r="P1107" s="149"/>
      <c r="Q1107" s="148"/>
      <c r="R1107" s="149"/>
      <c r="S1107" s="149"/>
      <c r="T1107" s="148"/>
      <c r="U1107" s="149"/>
      <c r="V1107" s="149"/>
      <c r="W1107" s="149"/>
      <c r="X1107" s="150">
        <f t="shared" si="1"/>
        <v>1.584367573</v>
      </c>
      <c r="Y1107" s="150">
        <f t="shared" si="2"/>
        <v>-1.584367573</v>
      </c>
    </row>
    <row r="1108" ht="15.75" customHeight="1">
      <c r="A1108" s="119">
        <v>1107.0</v>
      </c>
      <c r="B1108" s="143" t="str">
        <f t="array" ref="B1108">index(Systems!$A:$E,match($A1108,Systems!$A:$A,),match(B$1,Systems!$2:$2,))&amp;if(not(isblank(index(Systems!$A:$E,match($A1108,Systems!$A:$A,),match(Systems!$C$2,Systems!$2:$2,))))," ["&amp;index(Systems!$A:$E,match($A1108,Systems!$A:$A,),match(Systems!$C$2,Systems!$2:$2,))&amp;"]",)</f>
        <v>Hibuarius</v>
      </c>
      <c r="C1108" s="144">
        <f t="array" ref="C1108">round((F1108-average(I1108,L1108,O1108,R1108,U1108))*X1108+if($B1108=$H1108,0,iferror(average(vlookup({$H1108,$K1108,$N1108,$Q1108,$T1108},$B:$D,column(B$1),0)),index(C:C,match($H1108,$B:$B,)))),3)</f>
        <v>-38.682</v>
      </c>
      <c r="D1108" s="144">
        <f t="array" ref="D1108">round((G1108-average(J1108,M1108,P1108,S1108,V1108))*Y1108+if($B1108=$H1108,0,iferror(average(vlookup({$H1108,$K1108,$N1108,$Q1108,$T1108},$B:$D,column(C$1),0)),index(D:D,match($H1108,$B:$B,)))),3)</f>
        <v>-410.743</v>
      </c>
      <c r="E1108" s="145">
        <v>2764.0</v>
      </c>
      <c r="F1108" s="146">
        <v>664.034</v>
      </c>
      <c r="G1108" s="146">
        <v>665.337</v>
      </c>
      <c r="H1108" s="147" t="s">
        <v>404</v>
      </c>
      <c r="I1108" s="146">
        <v>688.449</v>
      </c>
      <c r="J1108" s="146">
        <v>406.09</v>
      </c>
      <c r="K1108" s="148"/>
      <c r="L1108" s="149"/>
      <c r="M1108" s="149"/>
      <c r="N1108" s="148"/>
      <c r="O1108" s="149"/>
      <c r="P1108" s="149"/>
      <c r="Q1108" s="148"/>
      <c r="R1108" s="149"/>
      <c r="S1108" s="149"/>
      <c r="T1108" s="148"/>
      <c r="U1108" s="149"/>
      <c r="V1108" s="149"/>
      <c r="W1108" s="149"/>
      <c r="X1108" s="150">
        <f t="shared" si="1"/>
        <v>1.584367573</v>
      </c>
      <c r="Y1108" s="150">
        <f t="shared" si="2"/>
        <v>-1.584367573</v>
      </c>
    </row>
    <row r="1109" ht="15.75" customHeight="1">
      <c r="A1109" s="119">
        <v>1108.0</v>
      </c>
      <c r="B1109" s="143" t="str">
        <f t="array" ref="B1109">index(Systems!$A:$E,match($A1109,Systems!$A:$A,),match(B$1,Systems!$2:$2,))&amp;if(not(isblank(index(Systems!$A:$E,match($A1109,Systems!$A:$A,),match(Systems!$C$2,Systems!$2:$2,))))," ["&amp;index(Systems!$A:$E,match($A1109,Systems!$A:$A,),match(Systems!$C$2,Systems!$2:$2,))&amp;"]",)</f>
        <v>Hickok</v>
      </c>
      <c r="C1109" s="144">
        <f t="array" ref="C1109">round((F1109-average(I1109,L1109,O1109,R1109,U1109))*X1109+if($B1109=$H1109,0,iferror(average(vlookup({$H1109,$K1109,$N1109,$Q1109,$T1109},$B:$D,column(B$1),0)),index(C:C,match($H1109,$B:$B,)))),3)</f>
        <v>432.187</v>
      </c>
      <c r="D1109" s="144">
        <f t="array" ref="D1109">round((G1109-average(J1109,M1109,P1109,S1109,V1109))*Y1109+if($B1109=$H1109,0,iferror(average(vlookup({$H1109,$K1109,$N1109,$Q1109,$T1109},$B:$D,column(C$1),0)),index(D:D,match($H1109,$B:$B,)))),3)</f>
        <v>-4.961</v>
      </c>
      <c r="E1109" s="145">
        <v>2764.0</v>
      </c>
      <c r="F1109" s="146">
        <v>961.231</v>
      </c>
      <c r="G1109" s="146">
        <v>409.221</v>
      </c>
      <c r="H1109" s="147" t="s">
        <v>404</v>
      </c>
      <c r="I1109" s="146">
        <v>688.449</v>
      </c>
      <c r="J1109" s="146">
        <v>406.09</v>
      </c>
      <c r="K1109" s="148"/>
      <c r="L1109" s="149"/>
      <c r="M1109" s="149"/>
      <c r="N1109" s="148"/>
      <c r="O1109" s="149"/>
      <c r="P1109" s="149"/>
      <c r="Q1109" s="148"/>
      <c r="R1109" s="149"/>
      <c r="S1109" s="149"/>
      <c r="T1109" s="148"/>
      <c r="U1109" s="149"/>
      <c r="V1109" s="149"/>
      <c r="W1109" s="149"/>
      <c r="X1109" s="150">
        <f t="shared" si="1"/>
        <v>1.584367573</v>
      </c>
      <c r="Y1109" s="150">
        <f t="shared" si="2"/>
        <v>-1.584367573</v>
      </c>
    </row>
    <row r="1110" ht="15.75" customHeight="1">
      <c r="A1110" s="119">
        <v>1109.0</v>
      </c>
      <c r="B1110" s="143" t="str">
        <f t="array" ref="B1110">index(Systems!$A:$E,match($A1110,Systems!$A:$A,),match(B$1,Systems!$2:$2,))&amp;if(not(isblank(index(Systems!$A:$E,match($A1110,Systems!$A:$A,),match(Systems!$C$2,Systems!$2:$2,))))," ["&amp;index(Systems!$A:$E,match($A1110,Systems!$A:$A,),match(Systems!$C$2,Systems!$2:$2,))&amp;"]",)</f>
        <v>Highspire</v>
      </c>
      <c r="C1110" s="144">
        <f t="array" ref="C1110">round((F1110-average(I1110,L1110,O1110,R1110,U1110))*X1110+if($B1110=$H1110,0,iferror(average(vlookup({$H1110,$K1110,$N1110,$Q1110,$T1110},$B:$D,column(B$1),0)),index(C:C,match($H1110,$B:$B,)))),3)</f>
        <v>100.289</v>
      </c>
      <c r="D1110" s="144">
        <f t="array" ref="D1110">round((G1110-average(J1110,M1110,P1110,S1110,V1110))*Y1110+if($B1110=$H1110,0,iferror(average(vlookup({$H1110,$K1110,$N1110,$Q1110,$T1110},$B:$D,column(C$1),0)),index(D:D,match($H1110,$B:$B,)))),3)</f>
        <v>-119.184</v>
      </c>
      <c r="E1110" s="145">
        <v>2764.0</v>
      </c>
      <c r="F1110" s="146">
        <v>751.748</v>
      </c>
      <c r="G1110" s="146">
        <v>481.315</v>
      </c>
      <c r="H1110" s="147" t="s">
        <v>404</v>
      </c>
      <c r="I1110" s="146">
        <v>688.449</v>
      </c>
      <c r="J1110" s="146">
        <v>406.09</v>
      </c>
      <c r="K1110" s="148"/>
      <c r="L1110" s="149"/>
      <c r="M1110" s="149"/>
      <c r="N1110" s="148"/>
      <c r="O1110" s="149"/>
      <c r="P1110" s="149"/>
      <c r="Q1110" s="148"/>
      <c r="R1110" s="149"/>
      <c r="S1110" s="149"/>
      <c r="T1110" s="148"/>
      <c r="U1110" s="149"/>
      <c r="V1110" s="149"/>
      <c r="W1110" s="149"/>
      <c r="X1110" s="150">
        <f t="shared" si="1"/>
        <v>1.584367573</v>
      </c>
      <c r="Y1110" s="150">
        <f t="shared" si="2"/>
        <v>-1.584367573</v>
      </c>
    </row>
    <row r="1111" ht="15.75" customHeight="1">
      <c r="A1111" s="119">
        <v>1110.0</v>
      </c>
      <c r="B1111" s="143" t="str">
        <f t="array" ref="B1111">index(Systems!$A:$E,match($A1111,Systems!$A:$A,),match(B$1,Systems!$2:$2,))&amp;if(not(isblank(index(Systems!$A:$E,match($A1111,Systems!$A:$A,),match(Systems!$C$2,Systems!$2:$2,))))," ["&amp;index(Systems!$A:$E,match($A1111,Systems!$A:$A,),match(Systems!$C$2,Systems!$2:$2,))&amp;"]",)</f>
        <v>Hildaman</v>
      </c>
      <c r="C1111" s="144">
        <f t="array" ref="C1111">round((F1111-average(I1111,L1111,O1111,R1111,U1111))*X1111+if($B1111=$H1111,0,iferror(average(vlookup({$H1111,$K1111,$N1111,$Q1111,$T1111},$B:$D,column(B$1),0)),index(C:C,match($H1111,$B:$B,)))),3)</f>
        <v>170.519</v>
      </c>
      <c r="D1111" s="144">
        <f t="array" ref="D1111">round((G1111-average(J1111,M1111,P1111,S1111,V1111))*Y1111+if($B1111=$H1111,0,iferror(average(vlookup({$H1111,$K1111,$N1111,$Q1111,$T1111},$B:$D,column(C$1),0)),index(D:D,match($H1111,$B:$B,)))),3)</f>
        <v>90.257</v>
      </c>
      <c r="E1111" s="145">
        <v>2764.0</v>
      </c>
      <c r="F1111" s="146">
        <v>796.075</v>
      </c>
      <c r="G1111" s="146">
        <v>349.123</v>
      </c>
      <c r="H1111" s="147" t="s">
        <v>404</v>
      </c>
      <c r="I1111" s="146">
        <v>688.449</v>
      </c>
      <c r="J1111" s="146">
        <v>406.09</v>
      </c>
      <c r="K1111" s="148"/>
      <c r="L1111" s="149"/>
      <c r="M1111" s="149"/>
      <c r="N1111" s="148"/>
      <c r="O1111" s="149"/>
      <c r="P1111" s="149"/>
      <c r="Q1111" s="148"/>
      <c r="R1111" s="149"/>
      <c r="S1111" s="149"/>
      <c r="T1111" s="148"/>
      <c r="U1111" s="149"/>
      <c r="V1111" s="149"/>
      <c r="W1111" s="149"/>
      <c r="X1111" s="150">
        <f t="shared" si="1"/>
        <v>1.584367573</v>
      </c>
      <c r="Y1111" s="150">
        <f t="shared" si="2"/>
        <v>-1.584367573</v>
      </c>
    </row>
    <row r="1112" ht="15.75" customHeight="1">
      <c r="A1112" s="119">
        <v>1111.0</v>
      </c>
      <c r="B1112" s="143" t="str">
        <f t="array" ref="B1112">index(Systems!$A:$E,match($A1112,Systems!$A:$A,),match(B$1,Systems!$2:$2,))&amp;if(not(isblank(index(Systems!$A:$E,match($A1112,Systems!$A:$A,),match(Systems!$C$2,Systems!$2:$2,))))," ["&amp;index(Systems!$A:$E,match($A1112,Systems!$A:$A,),match(Systems!$C$2,Systems!$2:$2,))&amp;"]",)</f>
        <v>Hillerod</v>
      </c>
      <c r="C1112" s="144">
        <f t="array" ref="C1112">round((F1112-average(I1112,L1112,O1112,R1112,U1112))*X1112+if($B1112=$H1112,0,iferror(average(vlookup({$H1112,$K1112,$N1112,$Q1112,$T1112},$B:$D,column(B$1),0)),index(C:C,match($H1112,$B:$B,)))),3)</f>
        <v>-128.261</v>
      </c>
      <c r="D1112" s="144">
        <f t="array" ref="D1112">round((G1112-average(J1112,M1112,P1112,S1112,V1112))*Y1112+if($B1112=$H1112,0,iferror(average(vlookup({$H1112,$K1112,$N1112,$Q1112,$T1112},$B:$D,column(C$1),0)),index(D:D,match($H1112,$B:$B,)))),3)</f>
        <v>141.864</v>
      </c>
      <c r="E1112" s="145">
        <v>2764.0</v>
      </c>
      <c r="F1112" s="146">
        <v>607.495</v>
      </c>
      <c r="G1112" s="146">
        <v>316.55</v>
      </c>
      <c r="H1112" s="147" t="s">
        <v>404</v>
      </c>
      <c r="I1112" s="146">
        <v>688.449</v>
      </c>
      <c r="J1112" s="146">
        <v>406.09</v>
      </c>
      <c r="K1112" s="148"/>
      <c r="L1112" s="149"/>
      <c r="M1112" s="149"/>
      <c r="N1112" s="148"/>
      <c r="O1112" s="149"/>
      <c r="P1112" s="149"/>
      <c r="Q1112" s="148"/>
      <c r="R1112" s="149"/>
      <c r="S1112" s="149"/>
      <c r="T1112" s="148"/>
      <c r="U1112" s="149"/>
      <c r="V1112" s="149"/>
      <c r="W1112" s="149"/>
      <c r="X1112" s="150">
        <f t="shared" si="1"/>
        <v>1.584367573</v>
      </c>
      <c r="Y1112" s="150">
        <f t="shared" si="2"/>
        <v>-1.584367573</v>
      </c>
    </row>
    <row r="1113" ht="15.75" customHeight="1">
      <c r="A1113" s="119">
        <v>1112.0</v>
      </c>
      <c r="B1113" s="143" t="str">
        <f t="array" ref="B1113">index(Systems!$A:$E,match($A1113,Systems!$A:$A,),match(B$1,Systems!$2:$2,))&amp;if(not(isblank(index(Systems!$A:$E,match($A1113,Systems!$A:$A,),match(Systems!$C$2,Systems!$2:$2,))))," ["&amp;index(Systems!$A:$E,match($A1113,Systems!$A:$A,),match(Systems!$C$2,Systems!$2:$2,))&amp;"]",)</f>
        <v>Himmels [Baltazar III (2864+)]</v>
      </c>
      <c r="C1113" s="144">
        <f t="array" ref="C1113">round((F1113-average(I1113,L1113,O1113,R1113,U1113))*X1113+if($B1113=$H1113,0,iferror(average(vlookup({$H1113,$K1113,$N1113,$Q1113,$T1113},$B:$D,column(B$1),0)),index(C:C,match($H1113,$B:$B,)))),3)</f>
        <v>-440.091</v>
      </c>
      <c r="D1113" s="144">
        <f t="array" ref="D1113">round((G1113-average(J1113,M1113,P1113,S1113,V1113))*Y1113+if($B1113=$H1113,0,iferror(average(vlookup({$H1113,$K1113,$N1113,$Q1113,$T1113},$B:$D,column(C$1),0)),index(D:D,match($H1113,$B:$B,)))),3)</f>
        <v>-59.547</v>
      </c>
      <c r="E1113" s="145">
        <v>2764.0</v>
      </c>
      <c r="F1113" s="146">
        <v>410.678</v>
      </c>
      <c r="G1113" s="146">
        <v>443.674</v>
      </c>
      <c r="H1113" s="147" t="s">
        <v>404</v>
      </c>
      <c r="I1113" s="146">
        <v>688.449</v>
      </c>
      <c r="J1113" s="146">
        <v>406.09</v>
      </c>
      <c r="K1113" s="148"/>
      <c r="L1113" s="149"/>
      <c r="M1113" s="149"/>
      <c r="N1113" s="148"/>
      <c r="O1113" s="149"/>
      <c r="P1113" s="149"/>
      <c r="Q1113" s="148"/>
      <c r="R1113" s="149"/>
      <c r="S1113" s="149"/>
      <c r="T1113" s="148"/>
      <c r="U1113" s="149"/>
      <c r="V1113" s="149"/>
      <c r="W1113" s="149"/>
      <c r="X1113" s="150">
        <f t="shared" si="1"/>
        <v>1.584367573</v>
      </c>
      <c r="Y1113" s="150">
        <f t="shared" si="2"/>
        <v>-1.584367573</v>
      </c>
    </row>
    <row r="1114" ht="15.75" customHeight="1">
      <c r="A1114" s="119">
        <v>1113.0</v>
      </c>
      <c r="B1114" s="143" t="str">
        <f t="array" ref="B1114">index(Systems!$A:$E,match($A1114,Systems!$A:$A,),match(B$1,Systems!$2:$2,))&amp;if(not(isblank(index(Systems!$A:$E,match($A1114,Systems!$A:$A,),match(Systems!$C$2,Systems!$2:$2,))))," ["&amp;index(Systems!$A:$E,match($A1114,Systems!$A:$A,),match(Systems!$C$2,Systems!$2:$2,))&amp;"]",)</f>
        <v>Hinckley</v>
      </c>
      <c r="C1114" s="144">
        <f t="array" ref="C1114">round((F1114-average(I1114,L1114,O1114,R1114,U1114))*X1114+if($B1114=$H1114,0,iferror(average(vlookup({$H1114,$K1114,$N1114,$Q1114,$T1114},$B:$D,column(B$1),0)),index(C:C,match($H1114,$B:$B,)))),3)</f>
        <v>-452.377</v>
      </c>
      <c r="D1114" s="144">
        <f t="array" ref="D1114">round((G1114-average(J1114,M1114,P1114,S1114,V1114))*Y1114+if($B1114=$H1114,0,iferror(average(vlookup({$H1114,$K1114,$N1114,$Q1114,$T1114},$B:$D,column(C$1),0)),index(D:D,match($H1114,$B:$B,)))),3)</f>
        <v>98.703</v>
      </c>
      <c r="E1114" s="145">
        <v>2764.0</v>
      </c>
      <c r="F1114" s="146">
        <v>402.924</v>
      </c>
      <c r="G1114" s="146">
        <v>343.792</v>
      </c>
      <c r="H1114" s="147" t="s">
        <v>404</v>
      </c>
      <c r="I1114" s="146">
        <v>688.449</v>
      </c>
      <c r="J1114" s="146">
        <v>406.09</v>
      </c>
      <c r="K1114" s="148"/>
      <c r="L1114" s="149"/>
      <c r="M1114" s="149"/>
      <c r="N1114" s="148"/>
      <c r="O1114" s="149"/>
      <c r="P1114" s="149"/>
      <c r="Q1114" s="148"/>
      <c r="R1114" s="149"/>
      <c r="S1114" s="149"/>
      <c r="T1114" s="148"/>
      <c r="U1114" s="149"/>
      <c r="V1114" s="149"/>
      <c r="W1114" s="149"/>
      <c r="X1114" s="150">
        <f t="shared" si="1"/>
        <v>1.584367573</v>
      </c>
      <c r="Y1114" s="150">
        <f t="shared" si="2"/>
        <v>-1.584367573</v>
      </c>
    </row>
    <row r="1115" ht="15.75" customHeight="1">
      <c r="A1115" s="119">
        <v>1114.0</v>
      </c>
      <c r="B1115" s="143" t="str">
        <f t="array" ref="B1115">index(Systems!$A:$E,match($A1115,Systems!$A:$A,),match(B$1,Systems!$2:$2,))&amp;if(not(isblank(index(Systems!$A:$E,match($A1115,Systems!$A:$A,),match(Systems!$C$2,Systems!$2:$2,))))," ["&amp;index(Systems!$A:$E,match($A1115,Systems!$A:$A,),match(Systems!$C$2,Systems!$2:$2,))&amp;"]",)</f>
        <v>Hindmarsh</v>
      </c>
      <c r="C1115" s="144">
        <f t="array" ref="C1115">round((F1115-average(I1115,L1115,O1115,R1115,U1115))*X1115+if($B1115=$H1115,0,iferror(average(vlookup({$H1115,$K1115,$N1115,$Q1115,$T1115},$B:$D,column(B$1),0)),index(C:C,match($H1115,$B:$B,)))),3)</f>
        <v>-195.462</v>
      </c>
      <c r="D1115" s="144">
        <f t="array" ref="D1115">round((G1115-average(J1115,M1115,P1115,S1115,V1115))*Y1115+if($B1115=$H1115,0,iferror(average(vlookup({$H1115,$K1115,$N1115,$Q1115,$T1115},$B:$D,column(C$1),0)),index(D:D,match($H1115,$B:$B,)))),3)</f>
        <v>-271.724</v>
      </c>
      <c r="E1115" s="145">
        <v>2764.0</v>
      </c>
      <c r="F1115" s="146">
        <v>565.08</v>
      </c>
      <c r="G1115" s="146">
        <v>577.593</v>
      </c>
      <c r="H1115" s="147" t="s">
        <v>404</v>
      </c>
      <c r="I1115" s="146">
        <v>688.449</v>
      </c>
      <c r="J1115" s="146">
        <v>406.09</v>
      </c>
      <c r="K1115" s="148"/>
      <c r="L1115" s="149"/>
      <c r="M1115" s="149"/>
      <c r="N1115" s="148"/>
      <c r="O1115" s="149"/>
      <c r="P1115" s="149"/>
      <c r="Q1115" s="148"/>
      <c r="R1115" s="149"/>
      <c r="S1115" s="149"/>
      <c r="T1115" s="148"/>
      <c r="U1115" s="149"/>
      <c r="V1115" s="149"/>
      <c r="W1115" s="149"/>
      <c r="X1115" s="150">
        <f t="shared" si="1"/>
        <v>1.584367573</v>
      </c>
      <c r="Y1115" s="150">
        <f t="shared" si="2"/>
        <v>-1.584367573</v>
      </c>
    </row>
    <row r="1116" ht="15.75" customHeight="1">
      <c r="A1116" s="119">
        <v>1115.0</v>
      </c>
      <c r="B1116" s="143" t="str">
        <f t="array" ref="B1116">index(Systems!$A:$E,match($A1116,Systems!$A:$A,),match(B$1,Systems!$2:$2,))&amp;if(not(isblank(index(Systems!$A:$E,match($A1116,Systems!$A:$A,),match(Systems!$C$2,Systems!$2:$2,))))," ["&amp;index(Systems!$A:$E,match($A1116,Systems!$A:$A,),match(Systems!$C$2,Systems!$2:$2,))&amp;"]",)</f>
        <v>Hiratsuka</v>
      </c>
      <c r="C1116" s="144">
        <f t="array" ref="C1116">round((F1116-average(I1116,L1116,O1116,R1116,U1116))*X1116+if($B1116=$H1116,0,iferror(average(vlookup({$H1116,$K1116,$N1116,$Q1116,$T1116},$B:$D,column(B$1),0)),index(C:C,match($H1116,$B:$B,)))),3)</f>
        <v>-258.499</v>
      </c>
      <c r="D1116" s="144">
        <f t="array" ref="D1116">round((G1116-average(J1116,M1116,P1116,S1116,V1116))*Y1116+if($B1116=$H1116,0,iferror(average(vlookup({$H1116,$K1116,$N1116,$Q1116,$T1116},$B:$D,column(C$1),0)),index(D:D,match($H1116,$B:$B,)))),3)</f>
        <v>-253.388</v>
      </c>
      <c r="E1116" s="145">
        <v>2764.0</v>
      </c>
      <c r="F1116" s="146">
        <v>525.293</v>
      </c>
      <c r="G1116" s="146">
        <v>566.02</v>
      </c>
      <c r="H1116" s="147" t="s">
        <v>404</v>
      </c>
      <c r="I1116" s="146">
        <v>688.449</v>
      </c>
      <c r="J1116" s="146">
        <v>406.09</v>
      </c>
      <c r="K1116" s="148"/>
      <c r="L1116" s="149"/>
      <c r="M1116" s="149"/>
      <c r="N1116" s="148"/>
      <c r="O1116" s="149"/>
      <c r="P1116" s="149"/>
      <c r="Q1116" s="148"/>
      <c r="R1116" s="149"/>
      <c r="S1116" s="149"/>
      <c r="T1116" s="148"/>
      <c r="U1116" s="149"/>
      <c r="V1116" s="149"/>
      <c r="W1116" s="149"/>
      <c r="X1116" s="150">
        <f t="shared" si="1"/>
        <v>1.584367573</v>
      </c>
      <c r="Y1116" s="150">
        <f t="shared" si="2"/>
        <v>-1.584367573</v>
      </c>
    </row>
    <row r="1117" ht="15.75" customHeight="1">
      <c r="A1117" s="119">
        <v>1116.0</v>
      </c>
      <c r="B1117" s="143" t="str">
        <f t="array" ref="B1117">index(Systems!$A:$E,match($A1117,Systems!$A:$A,),match(B$1,Systems!$2:$2,))&amp;if(not(isblank(index(Systems!$A:$E,match($A1117,Systems!$A:$A,),match(Systems!$C$2,Systems!$2:$2,))))," ["&amp;index(Systems!$A:$E,match($A1117,Systems!$A:$A,),match(Systems!$C$2,Systems!$2:$2,))&amp;"]",)</f>
        <v>Hirtshals</v>
      </c>
      <c r="C1117" s="144">
        <f t="array" ref="C1117">round((F1117-average(I1117,L1117,O1117,R1117,U1117))*X1117+if($B1117=$H1117,0,iferror(average(vlookup({$H1117,$K1117,$N1117,$Q1117,$T1117},$B:$D,column(B$1),0)),index(C:C,match($H1117,$B:$B,)))),3)</f>
        <v>-329.067</v>
      </c>
      <c r="D1117" s="144">
        <f t="array" ref="D1117">round((G1117-average(J1117,M1117,P1117,S1117,V1117))*Y1117+if($B1117=$H1117,0,iferror(average(vlookup({$H1117,$K1117,$N1117,$Q1117,$T1117},$B:$D,column(C$1),0)),index(D:D,match($H1117,$B:$B,)))),3)</f>
        <v>507.801</v>
      </c>
      <c r="E1117" s="145">
        <v>2764.0</v>
      </c>
      <c r="F1117" s="146">
        <v>480.753</v>
      </c>
      <c r="G1117" s="146">
        <v>85.583</v>
      </c>
      <c r="H1117" s="147" t="s">
        <v>404</v>
      </c>
      <c r="I1117" s="146">
        <v>688.449</v>
      </c>
      <c r="J1117" s="146">
        <v>406.09</v>
      </c>
      <c r="K1117" s="148"/>
      <c r="L1117" s="149"/>
      <c r="M1117" s="149"/>
      <c r="N1117" s="148"/>
      <c r="O1117" s="149"/>
      <c r="P1117" s="149"/>
      <c r="Q1117" s="148"/>
      <c r="R1117" s="149"/>
      <c r="S1117" s="149"/>
      <c r="T1117" s="148"/>
      <c r="U1117" s="149"/>
      <c r="V1117" s="149"/>
      <c r="W1117" s="149"/>
      <c r="X1117" s="150">
        <f t="shared" si="1"/>
        <v>1.584367573</v>
      </c>
      <c r="Y1117" s="150">
        <f t="shared" si="2"/>
        <v>-1.584367573</v>
      </c>
    </row>
    <row r="1118" ht="15.75" customHeight="1">
      <c r="A1118" s="119">
        <v>1117.0</v>
      </c>
      <c r="B1118" s="143" t="str">
        <f t="array" ref="B1118">index(Systems!$A:$E,match($A1118,Systems!$A:$A,),match(B$1,Systems!$2:$2,))&amp;if(not(isblank(index(Systems!$A:$E,match($A1118,Systems!$A:$A,),match(Systems!$C$2,Systems!$2:$2,))))," ["&amp;index(Systems!$A:$E,match($A1118,Systems!$A:$A,),match(Systems!$C$2,Systems!$2:$2,))&amp;"]",)</f>
        <v>Hivrannee</v>
      </c>
      <c r="C1118" s="144">
        <f t="array" ref="C1118">round((F1118-average(I1118,L1118,O1118,R1118,U1118))*X1118+if($B1118=$H1118,0,iferror(average(vlookup({$H1118,$K1118,$N1118,$Q1118,$T1118},$B:$D,column(B$1),0)),index(C:C,match($H1118,$B:$B,)))),3)</f>
        <v>626.057</v>
      </c>
      <c r="D1118" s="144">
        <f t="array" ref="D1118">round((G1118-average(J1118,M1118,P1118,S1118,V1118))*Y1118+if($B1118=$H1118,0,iferror(average(vlookup({$H1118,$K1118,$N1118,$Q1118,$T1118},$B:$D,column(C$1),0)),index(D:D,match($H1118,$B:$B,)))),3)</f>
        <v>-5.99</v>
      </c>
      <c r="E1118" s="145">
        <v>2764.0</v>
      </c>
      <c r="F1118" s="146">
        <v>1083.595</v>
      </c>
      <c r="G1118" s="146">
        <v>409.871</v>
      </c>
      <c r="H1118" s="147" t="s">
        <v>404</v>
      </c>
      <c r="I1118" s="146">
        <v>688.449</v>
      </c>
      <c r="J1118" s="146">
        <v>406.09</v>
      </c>
      <c r="K1118" s="148"/>
      <c r="L1118" s="149"/>
      <c r="M1118" s="149"/>
      <c r="N1118" s="148"/>
      <c r="O1118" s="149"/>
      <c r="P1118" s="149"/>
      <c r="Q1118" s="148"/>
      <c r="R1118" s="149"/>
      <c r="S1118" s="149"/>
      <c r="T1118" s="148"/>
      <c r="U1118" s="149"/>
      <c r="V1118" s="149"/>
      <c r="W1118" s="149"/>
      <c r="X1118" s="150">
        <f t="shared" si="1"/>
        <v>1.584367573</v>
      </c>
      <c r="Y1118" s="150">
        <f t="shared" si="2"/>
        <v>-1.584367573</v>
      </c>
    </row>
    <row r="1119" ht="15.75" customHeight="1">
      <c r="A1119" s="119">
        <v>1118.0</v>
      </c>
      <c r="B1119" s="143" t="str">
        <f t="array" ref="B1119">index(Systems!$A:$E,match($A1119,Systems!$A:$A,),match(B$1,Systems!$2:$2,))&amp;if(not(isblank(index(Systems!$A:$E,match($A1119,Systems!$A:$A,),match(Systems!$C$2,Systems!$2:$2,))))," ["&amp;index(Systems!$A:$E,match($A1119,Systems!$A:$A,),match(Systems!$C$2,Systems!$2:$2,))&amp;"]",)</f>
        <v>Hobbs</v>
      </c>
      <c r="C1119" s="144">
        <f t="array" ref="C1119">round((F1119-average(I1119,L1119,O1119,R1119,U1119))*X1119+if($B1119=$H1119,0,iferror(average(vlookup({$H1119,$K1119,$N1119,$Q1119,$T1119},$B:$D,column(B$1),0)),index(C:C,match($H1119,$B:$B,)))),3)</f>
        <v>255.386</v>
      </c>
      <c r="D1119" s="144">
        <f t="array" ref="D1119">round((G1119-average(J1119,M1119,P1119,S1119,V1119))*Y1119+if($B1119=$H1119,0,iferror(average(vlookup({$H1119,$K1119,$N1119,$Q1119,$T1119},$B:$D,column(C$1),0)),index(D:D,match($H1119,$B:$B,)))),3)</f>
        <v>-244.069</v>
      </c>
      <c r="E1119" s="145">
        <v>2764.0</v>
      </c>
      <c r="F1119" s="146">
        <v>849.64</v>
      </c>
      <c r="G1119" s="146">
        <v>560.138</v>
      </c>
      <c r="H1119" s="147" t="s">
        <v>404</v>
      </c>
      <c r="I1119" s="146">
        <v>688.449</v>
      </c>
      <c r="J1119" s="146">
        <v>406.09</v>
      </c>
      <c r="K1119" s="148"/>
      <c r="L1119" s="149"/>
      <c r="M1119" s="149"/>
      <c r="N1119" s="148"/>
      <c r="O1119" s="149"/>
      <c r="P1119" s="149"/>
      <c r="Q1119" s="148"/>
      <c r="R1119" s="149"/>
      <c r="S1119" s="149"/>
      <c r="T1119" s="148"/>
      <c r="U1119" s="149"/>
      <c r="V1119" s="149"/>
      <c r="W1119" s="149"/>
      <c r="X1119" s="150">
        <f t="shared" si="1"/>
        <v>1.584367573</v>
      </c>
      <c r="Y1119" s="150">
        <f t="shared" si="2"/>
        <v>-1.584367573</v>
      </c>
    </row>
    <row r="1120" ht="15.75" customHeight="1">
      <c r="A1120" s="119">
        <v>1119.0</v>
      </c>
      <c r="B1120" s="143" t="str">
        <f t="array" ref="B1120">index(Systems!$A:$E,match($A1120,Systems!$A:$A,),match(B$1,Systems!$2:$2,))&amp;if(not(isblank(index(Systems!$A:$E,match($A1120,Systems!$A:$A,),match(Systems!$C$2,Systems!$2:$2,))))," ["&amp;index(Systems!$A:$E,match($A1120,Systems!$A:$A,),match(Systems!$C$2,Systems!$2:$2,))&amp;"]",)</f>
        <v>Hobson</v>
      </c>
      <c r="C1120" s="144">
        <f t="array" ref="C1120">round((F1120-average(I1120,L1120,O1120,R1120,U1120))*X1120+if($B1120=$H1120,0,iferror(average(vlookup({$H1120,$K1120,$N1120,$Q1120,$T1120},$B:$D,column(B$1),0)),index(C:C,match($H1120,$B:$B,)))),3)</f>
        <v>214.194</v>
      </c>
      <c r="D1120" s="144">
        <f t="array" ref="D1120">round((G1120-average(J1120,M1120,P1120,S1120,V1120))*Y1120+if($B1120=$H1120,0,iferror(average(vlookup({$H1120,$K1120,$N1120,$Q1120,$T1120},$B:$D,column(C$1),0)),index(D:D,match($H1120,$B:$B,)))),3)</f>
        <v>-283.977</v>
      </c>
      <c r="E1120" s="145">
        <v>2764.0</v>
      </c>
      <c r="F1120" s="146">
        <v>823.641</v>
      </c>
      <c r="G1120" s="146">
        <v>585.327</v>
      </c>
      <c r="H1120" s="147" t="s">
        <v>404</v>
      </c>
      <c r="I1120" s="146">
        <v>688.449</v>
      </c>
      <c r="J1120" s="146">
        <v>406.09</v>
      </c>
      <c r="K1120" s="148"/>
      <c r="L1120" s="149"/>
      <c r="M1120" s="149"/>
      <c r="N1120" s="148"/>
      <c r="O1120" s="149"/>
      <c r="P1120" s="149"/>
      <c r="Q1120" s="148"/>
      <c r="R1120" s="149"/>
      <c r="S1120" s="149"/>
      <c r="T1120" s="148"/>
      <c r="U1120" s="149"/>
      <c r="V1120" s="149"/>
      <c r="W1120" s="149"/>
      <c r="X1120" s="150">
        <f t="shared" si="1"/>
        <v>1.584367573</v>
      </c>
      <c r="Y1120" s="150">
        <f t="shared" si="2"/>
        <v>-1.584367573</v>
      </c>
    </row>
    <row r="1121" ht="15.75" customHeight="1">
      <c r="A1121" s="119">
        <v>1120.0</v>
      </c>
      <c r="B1121" s="143" t="str">
        <f t="array" ref="B1121">index(Systems!$A:$E,match($A1121,Systems!$A:$A,),match(B$1,Systems!$2:$2,))&amp;if(not(isblank(index(Systems!$A:$E,match($A1121,Systems!$A:$A,),match(Systems!$C$2,Systems!$2:$2,))))," ["&amp;index(Systems!$A:$E,match($A1121,Systems!$A:$A,),match(Systems!$C$2,Systems!$2:$2,))&amp;"]",)</f>
        <v>Hódmezovásárhely</v>
      </c>
      <c r="C1121" s="144">
        <f t="array" ref="C1121">round((F1121-average(I1121,L1121,O1121,R1121,U1121))*X1121+if($B1121=$H1121,0,iferror(average(vlookup({$H1121,$K1121,$N1121,$Q1121,$T1121},$B:$D,column(B$1),0)),index(C:C,match($H1121,$B:$B,)))),3)</f>
        <v>-193.279</v>
      </c>
      <c r="D1121" s="144">
        <f t="array" ref="D1121">round((G1121-average(J1121,M1121,P1121,S1121,V1121))*Y1121+if($B1121=$H1121,0,iferror(average(vlookup({$H1121,$K1121,$N1121,$Q1121,$T1121},$B:$D,column(C$1),0)),index(D:D,match($H1121,$B:$B,)))),3)</f>
        <v>-142.506</v>
      </c>
      <c r="E1121" s="145">
        <v>2764.0</v>
      </c>
      <c r="F1121" s="146">
        <v>566.458</v>
      </c>
      <c r="G1121" s="146">
        <v>496.035</v>
      </c>
      <c r="H1121" s="147" t="s">
        <v>404</v>
      </c>
      <c r="I1121" s="146">
        <v>688.449</v>
      </c>
      <c r="J1121" s="146">
        <v>406.09</v>
      </c>
      <c r="K1121" s="148"/>
      <c r="L1121" s="149"/>
      <c r="M1121" s="149"/>
      <c r="N1121" s="148"/>
      <c r="O1121" s="149"/>
      <c r="P1121" s="149"/>
      <c r="Q1121" s="148"/>
      <c r="R1121" s="149"/>
      <c r="S1121" s="149"/>
      <c r="T1121" s="148"/>
      <c r="U1121" s="149"/>
      <c r="V1121" s="149"/>
      <c r="W1121" s="149"/>
      <c r="X1121" s="150">
        <f t="shared" si="1"/>
        <v>1.584367573</v>
      </c>
      <c r="Y1121" s="150">
        <f t="shared" si="2"/>
        <v>-1.584367573</v>
      </c>
    </row>
    <row r="1122" ht="15.75" customHeight="1">
      <c r="A1122" s="119">
        <v>1121.0</v>
      </c>
      <c r="B1122" s="143" t="str">
        <f t="array" ref="B1122">index(Systems!$A:$E,match($A1122,Systems!$A:$A,),match(B$1,Systems!$2:$2,))&amp;if(not(isblank(index(Systems!$A:$E,match($A1122,Systems!$A:$A,),match(Systems!$C$2,Systems!$2:$2,))))," ["&amp;index(Systems!$A:$E,match($A1122,Systems!$A:$A,),match(Systems!$C$2,Systems!$2:$2,))&amp;"]",)</f>
        <v>Hoensbroek</v>
      </c>
      <c r="C1122" s="144">
        <f t="array" ref="C1122">round((F1122-average(I1122,L1122,O1122,R1122,U1122))*X1122+if($B1122=$H1122,0,iferror(average(vlookup({$H1122,$K1122,$N1122,$Q1122,$T1122},$B:$D,column(B$1),0)),index(C:C,match($H1122,$B:$B,)))),3)</f>
        <v>485.276</v>
      </c>
      <c r="D1122" s="144">
        <f t="array" ref="D1122">round((G1122-average(J1122,M1122,P1122,S1122,V1122))*Y1122+if($B1122=$H1122,0,iferror(average(vlookup({$H1122,$K1122,$N1122,$Q1122,$T1122},$B:$D,column(C$1),0)),index(D:D,match($H1122,$B:$B,)))),3)</f>
        <v>-130.965</v>
      </c>
      <c r="E1122" s="145">
        <v>2764.0</v>
      </c>
      <c r="F1122" s="146">
        <v>994.739</v>
      </c>
      <c r="G1122" s="146">
        <v>488.751</v>
      </c>
      <c r="H1122" s="147" t="s">
        <v>404</v>
      </c>
      <c r="I1122" s="146">
        <v>688.449</v>
      </c>
      <c r="J1122" s="146">
        <v>406.09</v>
      </c>
      <c r="K1122" s="148"/>
      <c r="L1122" s="149"/>
      <c r="M1122" s="149"/>
      <c r="N1122" s="148"/>
      <c r="O1122" s="149"/>
      <c r="P1122" s="149"/>
      <c r="Q1122" s="148"/>
      <c r="R1122" s="149"/>
      <c r="S1122" s="149"/>
      <c r="T1122" s="148"/>
      <c r="U1122" s="149"/>
      <c r="V1122" s="149"/>
      <c r="W1122" s="149"/>
      <c r="X1122" s="150">
        <f t="shared" si="1"/>
        <v>1.584367573</v>
      </c>
      <c r="Y1122" s="150">
        <f t="shared" si="2"/>
        <v>-1.584367573</v>
      </c>
    </row>
    <row r="1123" ht="15.75" customHeight="1">
      <c r="A1123" s="119">
        <v>1122.0</v>
      </c>
      <c r="B1123" s="143" t="str">
        <f t="array" ref="B1123">index(Systems!$A:$E,match($A1123,Systems!$A:$A,),match(B$1,Systems!$2:$2,))&amp;if(not(isblank(index(Systems!$A:$E,match($A1123,Systems!$A:$A,),match(Systems!$C$2,Systems!$2:$2,))))," ["&amp;index(Systems!$A:$E,match($A1123,Systems!$A:$A,),match(Systems!$C$2,Systems!$2:$2,))&amp;"]",)</f>
        <v>Hoff</v>
      </c>
      <c r="C1123" s="144">
        <f t="array" ref="C1123">round((F1123-average(I1123,L1123,O1123,R1123,U1123))*X1123+if($B1123=$H1123,0,iferror(average(vlookup({$H1123,$K1123,$N1123,$Q1123,$T1123},$B:$D,column(B$1),0)),index(C:C,match($H1123,$B:$B,)))),3)</f>
        <v>264.176</v>
      </c>
      <c r="D1123" s="144">
        <f t="array" ref="D1123">round((G1123-average(J1123,M1123,P1123,S1123,V1123))*Y1123+if($B1123=$H1123,0,iferror(average(vlookup({$H1123,$K1123,$N1123,$Q1123,$T1123},$B:$D,column(C$1),0)),index(D:D,match($H1123,$B:$B,)))),3)</f>
        <v>36.654</v>
      </c>
      <c r="E1123" s="145">
        <v>2764.0</v>
      </c>
      <c r="F1123" s="146">
        <v>855.188</v>
      </c>
      <c r="G1123" s="146">
        <v>382.955</v>
      </c>
      <c r="H1123" s="147" t="s">
        <v>404</v>
      </c>
      <c r="I1123" s="146">
        <v>688.449</v>
      </c>
      <c r="J1123" s="146">
        <v>406.09</v>
      </c>
      <c r="K1123" s="148"/>
      <c r="L1123" s="149"/>
      <c r="M1123" s="149"/>
      <c r="N1123" s="148"/>
      <c r="O1123" s="149"/>
      <c r="P1123" s="149"/>
      <c r="Q1123" s="148"/>
      <c r="R1123" s="149"/>
      <c r="S1123" s="149"/>
      <c r="T1123" s="148"/>
      <c r="U1123" s="149"/>
      <c r="V1123" s="149"/>
      <c r="W1123" s="149"/>
      <c r="X1123" s="150">
        <f t="shared" si="1"/>
        <v>1.584367573</v>
      </c>
      <c r="Y1123" s="150">
        <f t="shared" si="2"/>
        <v>-1.584367573</v>
      </c>
    </row>
    <row r="1124" ht="15.75" customHeight="1">
      <c r="A1124" s="119">
        <v>1123.0</v>
      </c>
      <c r="B1124" s="143" t="str">
        <f t="array" ref="B1124">index(Systems!$A:$E,match($A1124,Systems!$A:$A,),match(B$1,Systems!$2:$2,))&amp;if(not(isblank(index(Systems!$A:$E,match($A1124,Systems!$A:$A,),match(Systems!$C$2,Systems!$2:$2,))))," ["&amp;index(Systems!$A:$E,match($A1124,Systems!$A:$A,),match(Systems!$C$2,Systems!$2:$2,))&amp;"]",)</f>
        <v>Hohenems</v>
      </c>
      <c r="C1124" s="144">
        <f t="array" ref="C1124">round((F1124-average(I1124,L1124,O1124,R1124,U1124))*X1124+if($B1124=$H1124,0,iferror(average(vlookup({$H1124,$K1124,$N1124,$Q1124,$T1124},$B:$D,column(B$1),0)),index(C:C,match($H1124,$B:$B,)))),3)</f>
        <v>-18.361</v>
      </c>
      <c r="D1124" s="144">
        <f t="array" ref="D1124">round((G1124-average(J1124,M1124,P1124,S1124,V1124))*Y1124+if($B1124=$H1124,0,iferror(average(vlookup({$H1124,$K1124,$N1124,$Q1124,$T1124},$B:$D,column(C$1),0)),index(D:D,match($H1124,$B:$B,)))),3)</f>
        <v>348.402</v>
      </c>
      <c r="E1124" s="145">
        <v>2764.0</v>
      </c>
      <c r="F1124" s="146">
        <v>676.86</v>
      </c>
      <c r="G1124" s="146">
        <v>186.19</v>
      </c>
      <c r="H1124" s="147" t="s">
        <v>404</v>
      </c>
      <c r="I1124" s="146">
        <v>688.449</v>
      </c>
      <c r="J1124" s="146">
        <v>406.09</v>
      </c>
      <c r="K1124" s="148"/>
      <c r="L1124" s="149"/>
      <c r="M1124" s="149"/>
      <c r="N1124" s="148"/>
      <c r="O1124" s="149"/>
      <c r="P1124" s="149"/>
      <c r="Q1124" s="148"/>
      <c r="R1124" s="149"/>
      <c r="S1124" s="149"/>
      <c r="T1124" s="148"/>
      <c r="U1124" s="149"/>
      <c r="V1124" s="149"/>
      <c r="W1124" s="149"/>
      <c r="X1124" s="150">
        <f t="shared" si="1"/>
        <v>1.584367573</v>
      </c>
      <c r="Y1124" s="150">
        <f t="shared" si="2"/>
        <v>-1.584367573</v>
      </c>
    </row>
    <row r="1125" ht="15.75" customHeight="1">
      <c r="A1125" s="119">
        <v>1124.0</v>
      </c>
      <c r="B1125" s="143" t="str">
        <f t="array" ref="B1125">index(Systems!$A:$E,match($A1125,Systems!$A:$A,),match(B$1,Systems!$2:$2,))&amp;if(not(isblank(index(Systems!$A:$E,match($A1125,Systems!$A:$A,),match(Systems!$C$2,Systems!$2:$2,))))," ["&amp;index(Systems!$A:$E,match($A1125,Systems!$A:$A,),match(Systems!$C$2,Systems!$2:$2,))&amp;"]",)</f>
        <v>Hollabrunn</v>
      </c>
      <c r="C1125" s="144">
        <f t="array" ref="C1125">round((F1125-average(I1125,L1125,O1125,R1125,U1125))*X1125+if($B1125=$H1125,0,iferror(average(vlookup({$H1125,$K1125,$N1125,$Q1125,$T1125},$B:$D,column(B$1),0)),index(C:C,match($H1125,$B:$B,)))),3)</f>
        <v>-208.346</v>
      </c>
      <c r="D1125" s="144">
        <f t="array" ref="D1125">round((G1125-average(J1125,M1125,P1125,S1125,V1125))*Y1125+if($B1125=$H1125,0,iferror(average(vlookup({$H1125,$K1125,$N1125,$Q1125,$T1125},$B:$D,column(C$1),0)),index(D:D,match($H1125,$B:$B,)))),3)</f>
        <v>33.295</v>
      </c>
      <c r="E1125" s="145">
        <v>2764.0</v>
      </c>
      <c r="F1125" s="146">
        <v>556.948</v>
      </c>
      <c r="G1125" s="146">
        <v>385.075</v>
      </c>
      <c r="H1125" s="147" t="s">
        <v>404</v>
      </c>
      <c r="I1125" s="146">
        <v>688.449</v>
      </c>
      <c r="J1125" s="146">
        <v>406.09</v>
      </c>
      <c r="K1125" s="148"/>
      <c r="L1125" s="149"/>
      <c r="M1125" s="149"/>
      <c r="N1125" s="148"/>
      <c r="O1125" s="149"/>
      <c r="P1125" s="149"/>
      <c r="Q1125" s="148"/>
      <c r="R1125" s="149"/>
      <c r="S1125" s="149"/>
      <c r="T1125" s="148"/>
      <c r="U1125" s="149"/>
      <c r="V1125" s="149"/>
      <c r="W1125" s="149"/>
      <c r="X1125" s="150">
        <f t="shared" si="1"/>
        <v>1.584367573</v>
      </c>
      <c r="Y1125" s="150">
        <f t="shared" si="2"/>
        <v>-1.584367573</v>
      </c>
    </row>
    <row r="1126" ht="15.75" customHeight="1">
      <c r="A1126" s="119">
        <v>1125.0</v>
      </c>
      <c r="B1126" s="143" t="str">
        <f t="array" ref="B1126">index(Systems!$A:$E,match($A1126,Systems!$A:$A,),match(B$1,Systems!$2:$2,))&amp;if(not(isblank(index(Systems!$A:$E,match($A1126,Systems!$A:$A,),match(Systems!$C$2,Systems!$2:$2,))))," ["&amp;index(Systems!$A:$E,match($A1126,Systems!$A:$A,),match(Systems!$C$2,Systems!$2:$2,))&amp;"]",)</f>
        <v>Holloway</v>
      </c>
      <c r="C1126" s="144">
        <f t="array" ref="C1126">round((F1126-average(I1126,L1126,O1126,R1126,U1126))*X1126+if($B1126=$H1126,0,iferror(average(vlookup({$H1126,$K1126,$N1126,$Q1126,$T1126},$B:$D,column(B$1),0)),index(C:C,match($H1126,$B:$B,)))),3)</f>
        <v>64.875</v>
      </c>
      <c r="D1126" s="144">
        <f t="array" ref="D1126">round((G1126-average(J1126,M1126,P1126,S1126,V1126))*Y1126+if($B1126=$H1126,0,iferror(average(vlookup({$H1126,$K1126,$N1126,$Q1126,$T1126},$B:$D,column(C$1),0)),index(D:D,match($H1126,$B:$B,)))),3)</f>
        <v>-301.458</v>
      </c>
      <c r="E1126" s="145">
        <v>2764.0</v>
      </c>
      <c r="F1126" s="146">
        <v>729.396</v>
      </c>
      <c r="G1126" s="146">
        <v>596.36</v>
      </c>
      <c r="H1126" s="147" t="s">
        <v>404</v>
      </c>
      <c r="I1126" s="146">
        <v>688.449</v>
      </c>
      <c r="J1126" s="146">
        <v>406.09</v>
      </c>
      <c r="K1126" s="148"/>
      <c r="L1126" s="149"/>
      <c r="M1126" s="149"/>
      <c r="N1126" s="148"/>
      <c r="O1126" s="149"/>
      <c r="P1126" s="149"/>
      <c r="Q1126" s="148"/>
      <c r="R1126" s="149"/>
      <c r="S1126" s="149"/>
      <c r="T1126" s="148"/>
      <c r="U1126" s="149"/>
      <c r="V1126" s="149"/>
      <c r="W1126" s="149"/>
      <c r="X1126" s="150">
        <f t="shared" si="1"/>
        <v>1.584367573</v>
      </c>
      <c r="Y1126" s="150">
        <f t="shared" si="2"/>
        <v>-1.584367573</v>
      </c>
    </row>
    <row r="1127" ht="15.75" customHeight="1">
      <c r="A1127" s="119">
        <v>1126.0</v>
      </c>
      <c r="B1127" s="143" t="str">
        <f t="array" ref="B1127">index(Systems!$A:$E,match($A1127,Systems!$A:$A,),match(B$1,Systems!$2:$2,))&amp;if(not(isblank(index(Systems!$A:$E,match($A1127,Systems!$A:$A,),match(Systems!$C$2,Systems!$2:$2,))))," ["&amp;index(Systems!$A:$E,match($A1127,Systems!$A:$A,),match(Systems!$C$2,Systems!$2:$2,))&amp;"]",)</f>
        <v>Holmsbu</v>
      </c>
      <c r="C1127" s="144">
        <f t="array" ref="C1127">round((F1127-average(I1127,L1127,O1127,R1127,U1127))*X1127+if($B1127=$H1127,0,iferror(average(vlookup({$H1127,$K1127,$N1127,$Q1127,$T1127},$B:$D,column(B$1),0)),index(C:C,match($H1127,$B:$B,)))),3)</f>
        <v>57.674</v>
      </c>
      <c r="D1127" s="144">
        <f t="array" ref="D1127">round((G1127-average(J1127,M1127,P1127,S1127,V1127))*Y1127+if($B1127=$H1127,0,iferror(average(vlookup({$H1127,$K1127,$N1127,$Q1127,$T1127},$B:$D,column(C$1),0)),index(D:D,match($H1127,$B:$B,)))),3)</f>
        <v>441.912</v>
      </c>
      <c r="E1127" s="145">
        <v>2764.0</v>
      </c>
      <c r="F1127" s="146">
        <v>724.851</v>
      </c>
      <c r="G1127" s="146">
        <v>127.17</v>
      </c>
      <c r="H1127" s="147" t="s">
        <v>404</v>
      </c>
      <c r="I1127" s="146">
        <v>688.449</v>
      </c>
      <c r="J1127" s="146">
        <v>406.09</v>
      </c>
      <c r="K1127" s="148"/>
      <c r="L1127" s="149"/>
      <c r="M1127" s="149"/>
      <c r="N1127" s="148"/>
      <c r="O1127" s="149"/>
      <c r="P1127" s="149"/>
      <c r="Q1127" s="148"/>
      <c r="R1127" s="149"/>
      <c r="S1127" s="149"/>
      <c r="T1127" s="148"/>
      <c r="U1127" s="149"/>
      <c r="V1127" s="149"/>
      <c r="W1127" s="149"/>
      <c r="X1127" s="150">
        <f t="shared" si="1"/>
        <v>1.584367573</v>
      </c>
      <c r="Y1127" s="150">
        <f t="shared" si="2"/>
        <v>-1.584367573</v>
      </c>
    </row>
    <row r="1128" ht="15.75" customHeight="1">
      <c r="A1128" s="119">
        <v>1127.0</v>
      </c>
      <c r="B1128" s="143" t="str">
        <f t="array" ref="B1128">index(Systems!$A:$E,match($A1128,Systems!$A:$A,),match(B$1,Systems!$2:$2,))&amp;if(not(isblank(index(Systems!$A:$E,match($A1128,Systems!$A:$A,),match(Systems!$C$2,Systems!$2:$2,))))," ["&amp;index(Systems!$A:$E,match($A1128,Systems!$A:$A,),match(Systems!$C$2,Systems!$2:$2,))&amp;"]",)</f>
        <v>Holt</v>
      </c>
      <c r="C1128" s="144">
        <f t="array" ref="C1128">round((F1128-average(I1128,L1128,O1128,R1128,U1128))*X1128+if($B1128=$H1128,0,iferror(average(vlookup({$H1128,$K1128,$N1128,$Q1128,$T1128},$B:$D,column(B$1),0)),index(C:C,match($H1128,$B:$B,)))),3)</f>
        <v>-49.375</v>
      </c>
      <c r="D1128" s="144">
        <f t="array" ref="D1128">round((G1128-average(J1128,M1128,P1128,S1128,V1128))*Y1128+if($B1128=$H1128,0,iferror(average(vlookup({$H1128,$K1128,$N1128,$Q1128,$T1128},$B:$D,column(C$1),0)),index(D:D,match($H1128,$B:$B,)))),3)</f>
        <v>-102.928</v>
      </c>
      <c r="E1128" s="145">
        <v>2764.0</v>
      </c>
      <c r="F1128" s="146">
        <v>657.285</v>
      </c>
      <c r="G1128" s="146">
        <v>471.055</v>
      </c>
      <c r="H1128" s="147" t="s">
        <v>404</v>
      </c>
      <c r="I1128" s="146">
        <v>688.449</v>
      </c>
      <c r="J1128" s="146">
        <v>406.09</v>
      </c>
      <c r="K1128" s="148"/>
      <c r="L1128" s="149"/>
      <c r="M1128" s="149"/>
      <c r="N1128" s="148"/>
      <c r="O1128" s="149"/>
      <c r="P1128" s="149"/>
      <c r="Q1128" s="148"/>
      <c r="R1128" s="149"/>
      <c r="S1128" s="149"/>
      <c r="T1128" s="148"/>
      <c r="U1128" s="149"/>
      <c r="V1128" s="149"/>
      <c r="W1128" s="149"/>
      <c r="X1128" s="150">
        <f t="shared" si="1"/>
        <v>1.584367573</v>
      </c>
      <c r="Y1128" s="150">
        <f t="shared" si="2"/>
        <v>-1.584367573</v>
      </c>
    </row>
    <row r="1129" ht="15.75" customHeight="1">
      <c r="A1129" s="119">
        <v>1128.0</v>
      </c>
      <c r="B1129" s="143" t="str">
        <f t="array" ref="B1129">index(Systems!$A:$E,match($A1129,Systems!$A:$A,),match(B$1,Systems!$2:$2,))&amp;if(not(isblank(index(Systems!$A:$E,match($A1129,Systems!$A:$A,),match(Systems!$C$2,Systems!$2:$2,))))," ["&amp;index(Systems!$A:$E,match($A1129,Systems!$A:$A,),match(Systems!$C$2,Systems!$2:$2,))&amp;"]",)</f>
        <v>Homam</v>
      </c>
      <c r="C1129" s="144">
        <f t="array" ref="C1129">round((F1129-average(I1129,L1129,O1129,R1129,U1129))*X1129+if($B1129=$H1129,0,iferror(average(vlookup({$H1129,$K1129,$N1129,$Q1129,$T1129},$B:$D,column(B$1),0)),index(C:C,match($H1129,$B:$B,)))),3)</f>
        <v>146.299</v>
      </c>
      <c r="D1129" s="144">
        <f t="array" ref="D1129">round((G1129-average(J1129,M1129,P1129,S1129,V1129))*Y1129+if($B1129=$H1129,0,iferror(average(vlookup({$H1129,$K1129,$N1129,$Q1129,$T1129},$B:$D,column(C$1),0)),index(D:D,match($H1129,$B:$B,)))),3)</f>
        <v>51.907</v>
      </c>
      <c r="E1129" s="145">
        <v>2764.0</v>
      </c>
      <c r="F1129" s="146">
        <v>780.788</v>
      </c>
      <c r="G1129" s="146">
        <v>373.328</v>
      </c>
      <c r="H1129" s="147" t="s">
        <v>404</v>
      </c>
      <c r="I1129" s="146">
        <v>688.449</v>
      </c>
      <c r="J1129" s="146">
        <v>406.09</v>
      </c>
      <c r="K1129" s="148"/>
      <c r="L1129" s="149"/>
      <c r="M1129" s="149"/>
      <c r="N1129" s="148"/>
      <c r="O1129" s="149"/>
      <c r="P1129" s="149"/>
      <c r="Q1129" s="148"/>
      <c r="R1129" s="149"/>
      <c r="S1129" s="149"/>
      <c r="T1129" s="148"/>
      <c r="U1129" s="149"/>
      <c r="V1129" s="149"/>
      <c r="W1129" s="149"/>
      <c r="X1129" s="150">
        <f t="shared" si="1"/>
        <v>1.584367573</v>
      </c>
      <c r="Y1129" s="150">
        <f t="shared" si="2"/>
        <v>-1.584367573</v>
      </c>
    </row>
    <row r="1130" ht="15.75" customHeight="1">
      <c r="A1130" s="119">
        <v>1129.0</v>
      </c>
      <c r="B1130" s="143" t="str">
        <f t="array" ref="B1130">index(Systems!$A:$E,match($A1130,Systems!$A:$A,),match(B$1,Systems!$2:$2,))&amp;if(not(isblank(index(Systems!$A:$E,match($A1130,Systems!$A:$A,),match(Systems!$C$2,Systems!$2:$2,))))," ["&amp;index(Systems!$A:$E,match($A1130,Systems!$A:$A,),match(Systems!$C$2,Systems!$2:$2,))&amp;"]",)</f>
        <v>Home</v>
      </c>
      <c r="C1130" s="144">
        <f t="array" ref="C1130">round((F1130-average(I1130,L1130,O1130,R1130,U1130))*X1130+if($B1130=$H1130,0,iferror(average(vlookup({$H1130,$K1130,$N1130,$Q1130,$T1130},$B:$D,column(B$1),0)),index(C:C,match($H1130,$B:$B,)))),3)</f>
        <v>-278.619</v>
      </c>
      <c r="D1130" s="144">
        <f t="array" ref="D1130">round((G1130-average(J1130,M1130,P1130,S1130,V1130))*Y1130+if($B1130=$H1130,0,iferror(average(vlookup({$H1130,$K1130,$N1130,$Q1130,$T1130},$B:$D,column(C$1),0)),index(D:D,match($H1130,$B:$B,)))),3)</f>
        <v>-163.985</v>
      </c>
      <c r="E1130" s="145">
        <v>2764.0</v>
      </c>
      <c r="F1130" s="146">
        <v>512.594</v>
      </c>
      <c r="G1130" s="146">
        <v>509.592</v>
      </c>
      <c r="H1130" s="147" t="s">
        <v>404</v>
      </c>
      <c r="I1130" s="146">
        <v>688.449</v>
      </c>
      <c r="J1130" s="146">
        <v>406.09</v>
      </c>
      <c r="K1130" s="148"/>
      <c r="L1130" s="149"/>
      <c r="M1130" s="149"/>
      <c r="N1130" s="148"/>
      <c r="O1130" s="149"/>
      <c r="P1130" s="149"/>
      <c r="Q1130" s="148"/>
      <c r="R1130" s="149"/>
      <c r="S1130" s="149"/>
      <c r="T1130" s="148"/>
      <c r="U1130" s="149"/>
      <c r="V1130" s="149"/>
      <c r="W1130" s="149"/>
      <c r="X1130" s="150">
        <f t="shared" si="1"/>
        <v>1.584367573</v>
      </c>
      <c r="Y1130" s="150">
        <f t="shared" si="2"/>
        <v>-1.584367573</v>
      </c>
    </row>
    <row r="1131" ht="15.75" customHeight="1">
      <c r="A1131" s="119">
        <v>1130.0</v>
      </c>
      <c r="B1131" s="143" t="str">
        <f t="array" ref="B1131">index(Systems!$A:$E,match($A1131,Systems!$A:$A,),match(B$1,Systems!$2:$2,))&amp;if(not(isblank(index(Systems!$A:$E,match($A1131,Systems!$A:$A,),match(Systems!$C$2,Systems!$2:$2,))))," ["&amp;index(Systems!$A:$E,match($A1131,Systems!$A:$A,),match(Systems!$C$2,Systems!$2:$2,))&amp;"]",)</f>
        <v>Homestead</v>
      </c>
      <c r="C1131" s="144">
        <f t="array" ref="C1131">round((F1131-average(I1131,L1131,O1131,R1131,U1131))*X1131+if($B1131=$H1131,0,iferror(average(vlookup({$H1131,$K1131,$N1131,$Q1131,$T1131},$B:$D,column(B$1),0)),index(C:C,match($H1131,$B:$B,)))),3)</f>
        <v>57.896</v>
      </c>
      <c r="D1131" s="144">
        <f t="array" ref="D1131">round((G1131-average(J1131,M1131,P1131,S1131,V1131))*Y1131+if($B1131=$H1131,0,iferror(average(vlookup({$H1131,$K1131,$N1131,$Q1131,$T1131},$B:$D,column(C$1),0)),index(D:D,match($H1131,$B:$B,)))),3)</f>
        <v>-283.618</v>
      </c>
      <c r="E1131" s="145">
        <v>2764.0</v>
      </c>
      <c r="F1131" s="146">
        <v>724.991</v>
      </c>
      <c r="G1131" s="146">
        <v>585.1</v>
      </c>
      <c r="H1131" s="147" t="s">
        <v>404</v>
      </c>
      <c r="I1131" s="146">
        <v>688.449</v>
      </c>
      <c r="J1131" s="146">
        <v>406.09</v>
      </c>
      <c r="K1131" s="148"/>
      <c r="L1131" s="149"/>
      <c r="M1131" s="149"/>
      <c r="N1131" s="148"/>
      <c r="O1131" s="149"/>
      <c r="P1131" s="149"/>
      <c r="Q1131" s="148"/>
      <c r="R1131" s="149"/>
      <c r="S1131" s="149"/>
      <c r="T1131" s="148"/>
      <c r="U1131" s="149"/>
      <c r="V1131" s="149"/>
      <c r="W1131" s="149"/>
      <c r="X1131" s="150">
        <f t="shared" si="1"/>
        <v>1.584367573</v>
      </c>
      <c r="Y1131" s="150">
        <f t="shared" si="2"/>
        <v>-1.584367573</v>
      </c>
    </row>
    <row r="1132" ht="15.75" customHeight="1">
      <c r="A1132" s="119">
        <v>1131.0</v>
      </c>
      <c r="B1132" s="143" t="str">
        <f t="array" ref="B1132">index(Systems!$A:$E,match($A1132,Systems!$A:$A,),match(B$1,Systems!$2:$2,))&amp;if(not(isblank(index(Systems!$A:$E,match($A1132,Systems!$A:$A,),match(Systems!$C$2,Systems!$2:$2,))))," ["&amp;index(Systems!$A:$E,match($A1132,Systems!$A:$A,),match(Systems!$C$2,Systems!$2:$2,))&amp;"]",)</f>
        <v>Hongor</v>
      </c>
      <c r="C1132" s="144">
        <f t="array" ref="C1132">round((F1132-average(I1132,L1132,O1132,R1132,U1132))*X1132+if($B1132=$H1132,0,iferror(average(vlookup({$H1132,$K1132,$N1132,$Q1132,$T1132},$B:$D,column(B$1),0)),index(C:C,match($H1132,$B:$B,)))),3)</f>
        <v>390.063</v>
      </c>
      <c r="D1132" s="144">
        <f t="array" ref="D1132">round((G1132-average(J1132,M1132,P1132,S1132,V1132))*Y1132+if($B1132=$H1132,0,iferror(average(vlookup({$H1132,$K1132,$N1132,$Q1132,$T1132},$B:$D,column(C$1),0)),index(D:D,match($H1132,$B:$B,)))),3)</f>
        <v>314.277</v>
      </c>
      <c r="E1132" s="145">
        <v>2764.0</v>
      </c>
      <c r="F1132" s="146">
        <v>934.644</v>
      </c>
      <c r="G1132" s="146">
        <v>207.729</v>
      </c>
      <c r="H1132" s="147" t="s">
        <v>404</v>
      </c>
      <c r="I1132" s="146">
        <v>688.449</v>
      </c>
      <c r="J1132" s="146">
        <v>406.09</v>
      </c>
      <c r="K1132" s="148"/>
      <c r="L1132" s="149"/>
      <c r="M1132" s="149"/>
      <c r="N1132" s="148"/>
      <c r="O1132" s="149"/>
      <c r="P1132" s="149"/>
      <c r="Q1132" s="148"/>
      <c r="R1132" s="149"/>
      <c r="S1132" s="149"/>
      <c r="T1132" s="148"/>
      <c r="U1132" s="149"/>
      <c r="V1132" s="149"/>
      <c r="W1132" s="149"/>
      <c r="X1132" s="150">
        <f t="shared" si="1"/>
        <v>1.584367573</v>
      </c>
      <c r="Y1132" s="150">
        <f t="shared" si="2"/>
        <v>-1.584367573</v>
      </c>
    </row>
    <row r="1133" ht="15.75" customHeight="1">
      <c r="A1133" s="119">
        <v>1132.0</v>
      </c>
      <c r="B1133" s="143" t="str">
        <f t="array" ref="B1133">index(Systems!$A:$E,match($A1133,Systems!$A:$A,),match(B$1,Systems!$2:$2,))&amp;if(not(isblank(index(Systems!$A:$E,match($A1133,Systems!$A:$A,),match(Systems!$C$2,Systems!$2:$2,))))," ["&amp;index(Systems!$A:$E,match($A1133,Systems!$A:$A,),match(Systems!$C$2,Systems!$2:$2,))&amp;"]",)</f>
        <v>Hongqiao</v>
      </c>
      <c r="C1133" s="144">
        <f t="array" ref="C1133">round((F1133-average(I1133,L1133,O1133,R1133,U1133))*X1133+if($B1133=$H1133,0,iferror(average(vlookup({$H1133,$K1133,$N1133,$Q1133,$T1133},$B:$D,column(B$1),0)),index(C:C,match($H1133,$B:$B,)))),3)</f>
        <v>-227.178</v>
      </c>
      <c r="D1133" s="144">
        <f t="array" ref="D1133">round((G1133-average(J1133,M1133,P1133,S1133,V1133))*Y1133+if($B1133=$H1133,0,iferror(average(vlookup({$H1133,$K1133,$N1133,$Q1133,$T1133},$B:$D,column(C$1),0)),index(D:D,match($H1133,$B:$B,)))),3)</f>
        <v>-232.669</v>
      </c>
      <c r="E1133" s="145">
        <v>2764.0</v>
      </c>
      <c r="F1133" s="146">
        <v>545.062</v>
      </c>
      <c r="G1133" s="146">
        <v>552.943</v>
      </c>
      <c r="H1133" s="147" t="s">
        <v>404</v>
      </c>
      <c r="I1133" s="146">
        <v>688.449</v>
      </c>
      <c r="J1133" s="146">
        <v>406.09</v>
      </c>
      <c r="K1133" s="148"/>
      <c r="L1133" s="149"/>
      <c r="M1133" s="149"/>
      <c r="N1133" s="148"/>
      <c r="O1133" s="149"/>
      <c r="P1133" s="149"/>
      <c r="Q1133" s="148"/>
      <c r="R1133" s="149"/>
      <c r="S1133" s="149"/>
      <c r="T1133" s="148"/>
      <c r="U1133" s="149"/>
      <c r="V1133" s="149"/>
      <c r="W1133" s="149"/>
      <c r="X1133" s="150">
        <f t="shared" si="1"/>
        <v>1.584367573</v>
      </c>
      <c r="Y1133" s="150">
        <f t="shared" si="2"/>
        <v>-1.584367573</v>
      </c>
    </row>
    <row r="1134" ht="15.75" customHeight="1">
      <c r="A1134" s="119">
        <v>1133.0</v>
      </c>
      <c r="B1134" s="143" t="str">
        <f t="array" ref="B1134">index(Systems!$A:$E,match($A1134,Systems!$A:$A,),match(B$1,Systems!$2:$2,))&amp;if(not(isblank(index(Systems!$A:$E,match($A1134,Systems!$A:$A,),match(Systems!$C$2,Systems!$2:$2,))))," ["&amp;index(Systems!$A:$E,match($A1134,Systems!$A:$A,),match(Systems!$C$2,Systems!$2:$2,))&amp;"]",)</f>
        <v>Hood [Hood IV]</v>
      </c>
      <c r="C1134" s="144">
        <f t="array" ref="C1134">round((F1134-average(I1134,L1134,O1134,R1134,U1134))*X1134+if($B1134=$H1134,0,iferror(average(vlookup({$H1134,$K1134,$N1134,$Q1134,$T1134},$B:$D,column(B$1),0)),index(C:C,match($H1134,$B:$B,)))),3)</f>
        <v>-269.113</v>
      </c>
      <c r="D1134" s="144">
        <f t="array" ref="D1134">round((G1134-average(J1134,M1134,P1134,S1134,V1134))*Y1134+if($B1134=$H1134,0,iferror(average(vlookup({$H1134,$K1134,$N1134,$Q1134,$T1134},$B:$D,column(C$1),0)),index(D:D,match($H1134,$B:$B,)))),3)</f>
        <v>369.338</v>
      </c>
      <c r="E1134" s="145">
        <v>2764.0</v>
      </c>
      <c r="F1134" s="146">
        <v>518.594</v>
      </c>
      <c r="G1134" s="146">
        <v>172.976</v>
      </c>
      <c r="H1134" s="147" t="s">
        <v>404</v>
      </c>
      <c r="I1134" s="146">
        <v>688.449</v>
      </c>
      <c r="J1134" s="146">
        <v>406.09</v>
      </c>
      <c r="K1134" s="148"/>
      <c r="L1134" s="149"/>
      <c r="M1134" s="149"/>
      <c r="N1134" s="148"/>
      <c r="O1134" s="149"/>
      <c r="P1134" s="149"/>
      <c r="Q1134" s="148"/>
      <c r="R1134" s="149"/>
      <c r="S1134" s="149"/>
      <c r="T1134" s="148"/>
      <c r="U1134" s="149"/>
      <c r="V1134" s="149"/>
      <c r="W1134" s="149"/>
      <c r="X1134" s="150">
        <f t="shared" si="1"/>
        <v>1.584367573</v>
      </c>
      <c r="Y1134" s="150">
        <f t="shared" si="2"/>
        <v>-1.584367573</v>
      </c>
    </row>
    <row r="1135" ht="15.75" customHeight="1">
      <c r="A1135" s="119">
        <v>1134.0</v>
      </c>
      <c r="B1135" s="143" t="str">
        <f t="array" ref="B1135">index(Systems!$A:$E,match($A1135,Systems!$A:$A,),match(B$1,Systems!$2:$2,))&amp;if(not(isblank(index(Systems!$A:$E,match($A1135,Systems!$A:$A,),match(Systems!$C$2,Systems!$2:$2,))))," ["&amp;index(Systems!$A:$E,match($A1135,Systems!$A:$A,),match(Systems!$C$2,Systems!$2:$2,))&amp;"]",)</f>
        <v>Hoonaar</v>
      </c>
      <c r="C1135" s="144">
        <f t="array" ref="C1135">round((F1135-average(I1135,L1135,O1135,R1135,U1135))*X1135+if($B1135=$H1135,0,iferror(average(vlookup({$H1135,$K1135,$N1135,$Q1135,$T1135},$B:$D,column(B$1),0)),index(C:C,match($H1135,$B:$B,)))),3)</f>
        <v>460.634</v>
      </c>
      <c r="D1135" s="144">
        <f t="array" ref="D1135">round((G1135-average(J1135,M1135,P1135,S1135,V1135))*Y1135+if($B1135=$H1135,0,iferror(average(vlookup({$H1135,$K1135,$N1135,$Q1135,$T1135},$B:$D,column(C$1),0)),index(D:D,match($H1135,$B:$B,)))),3)</f>
        <v>-264.984</v>
      </c>
      <c r="E1135" s="145">
        <v>2764.0</v>
      </c>
      <c r="F1135" s="146">
        <v>979.186</v>
      </c>
      <c r="G1135" s="146">
        <v>573.339</v>
      </c>
      <c r="H1135" s="147" t="s">
        <v>404</v>
      </c>
      <c r="I1135" s="146">
        <v>688.449</v>
      </c>
      <c r="J1135" s="146">
        <v>406.09</v>
      </c>
      <c r="K1135" s="148"/>
      <c r="L1135" s="149"/>
      <c r="M1135" s="149"/>
      <c r="N1135" s="148"/>
      <c r="O1135" s="149"/>
      <c r="P1135" s="149"/>
      <c r="Q1135" s="148"/>
      <c r="R1135" s="149"/>
      <c r="S1135" s="149"/>
      <c r="T1135" s="148"/>
      <c r="U1135" s="149"/>
      <c r="V1135" s="149"/>
      <c r="W1135" s="149"/>
      <c r="X1135" s="150">
        <f t="shared" si="1"/>
        <v>1.584367573</v>
      </c>
      <c r="Y1135" s="150">
        <f t="shared" si="2"/>
        <v>-1.584367573</v>
      </c>
    </row>
    <row r="1136" ht="15.75" customHeight="1">
      <c r="A1136" s="119">
        <v>1135.0</v>
      </c>
      <c r="B1136" s="143" t="str">
        <f t="array" ref="B1136">index(Systems!$A:$E,match($A1136,Systems!$A:$A,),match(B$1,Systems!$2:$2,))&amp;if(not(isblank(index(Systems!$A:$E,match($A1136,Systems!$A:$A,),match(Systems!$C$2,Systems!$2:$2,))))," ["&amp;index(Systems!$A:$E,match($A1136,Systems!$A:$A,),match(Systems!$C$2,Systems!$2:$2,))&amp;"]",)</f>
        <v>Horneburg</v>
      </c>
      <c r="C1136" s="144">
        <f t="array" ref="C1136">round((F1136-average(I1136,L1136,O1136,R1136,U1136))*X1136+if($B1136=$H1136,0,iferror(average(vlookup({$H1136,$K1136,$N1136,$Q1136,$T1136},$B:$D,column(B$1),0)),index(C:C,match($H1136,$B:$B,)))),3)</f>
        <v>-225.394</v>
      </c>
      <c r="D1136" s="144">
        <f t="array" ref="D1136">round((G1136-average(J1136,M1136,P1136,S1136,V1136))*Y1136+if($B1136=$H1136,0,iferror(average(vlookup({$H1136,$K1136,$N1136,$Q1136,$T1136},$B:$D,column(C$1),0)),index(D:D,match($H1136,$B:$B,)))),3)</f>
        <v>166.94</v>
      </c>
      <c r="E1136" s="145">
        <v>2764.0</v>
      </c>
      <c r="F1136" s="146">
        <v>546.188</v>
      </c>
      <c r="G1136" s="146">
        <v>300.723</v>
      </c>
      <c r="H1136" s="147" t="s">
        <v>404</v>
      </c>
      <c r="I1136" s="146">
        <v>688.449</v>
      </c>
      <c r="J1136" s="146">
        <v>406.09</v>
      </c>
      <c r="K1136" s="148"/>
      <c r="L1136" s="149"/>
      <c r="M1136" s="149"/>
      <c r="N1136" s="148"/>
      <c r="O1136" s="149"/>
      <c r="P1136" s="149"/>
      <c r="Q1136" s="148"/>
      <c r="R1136" s="149"/>
      <c r="S1136" s="149"/>
      <c r="T1136" s="148"/>
      <c r="U1136" s="149"/>
      <c r="V1136" s="149"/>
      <c r="W1136" s="149"/>
      <c r="X1136" s="150">
        <f t="shared" si="1"/>
        <v>1.584367573</v>
      </c>
      <c r="Y1136" s="150">
        <f t="shared" si="2"/>
        <v>-1.584367573</v>
      </c>
    </row>
    <row r="1137" ht="15.75" customHeight="1">
      <c r="A1137" s="119">
        <v>1136.0</v>
      </c>
      <c r="B1137" s="143" t="str">
        <f t="array" ref="B1137">index(Systems!$A:$E,match($A1137,Systems!$A:$A,),match(B$1,Systems!$2:$2,))&amp;if(not(isblank(index(Systems!$A:$E,match($A1137,Systems!$A:$A,),match(Systems!$C$2,Systems!$2:$2,))))," ["&amp;index(Systems!$A:$E,match($A1137,Systems!$A:$A,),match(Systems!$C$2,Systems!$2:$2,))&amp;"]",)</f>
        <v>Hornir's Keep</v>
      </c>
      <c r="C1137" s="144">
        <f t="array" ref="C1137">round((F1137-average(I1137,L1137,O1137,R1137,U1137))*X1137+if($B1137=$H1137,0,iferror(average(vlookup({$H1137,$K1137,$N1137,$Q1137,$T1137},$B:$D,column(B$1),0)),index(C:C,match($H1137,$B:$B,)))),3)</f>
        <v>-258.372</v>
      </c>
      <c r="D1137" s="144">
        <f t="array" ref="D1137">round((G1137-average(J1137,M1137,P1137,S1137,V1137))*Y1137+if($B1137=$H1137,0,iferror(average(vlookup({$H1137,$K1137,$N1137,$Q1137,$T1137},$B:$D,column(C$1),0)),index(D:D,match($H1137,$B:$B,)))),3)</f>
        <v>-33.63</v>
      </c>
      <c r="E1137" s="145">
        <v>2764.0</v>
      </c>
      <c r="F1137" s="146">
        <v>525.373</v>
      </c>
      <c r="G1137" s="146">
        <v>427.316</v>
      </c>
      <c r="H1137" s="147" t="s">
        <v>404</v>
      </c>
      <c r="I1137" s="146">
        <v>688.449</v>
      </c>
      <c r="J1137" s="146">
        <v>406.09</v>
      </c>
      <c r="K1137" s="148"/>
      <c r="L1137" s="149"/>
      <c r="M1137" s="149"/>
      <c r="N1137" s="148"/>
      <c r="O1137" s="149"/>
      <c r="P1137" s="149"/>
      <c r="Q1137" s="148"/>
      <c r="R1137" s="149"/>
      <c r="S1137" s="149"/>
      <c r="T1137" s="148"/>
      <c r="U1137" s="149"/>
      <c r="V1137" s="149"/>
      <c r="W1137" s="149"/>
      <c r="X1137" s="150">
        <f t="shared" si="1"/>
        <v>1.584367573</v>
      </c>
      <c r="Y1137" s="150">
        <f t="shared" si="2"/>
        <v>-1.584367573</v>
      </c>
    </row>
    <row r="1138" ht="15.75" customHeight="1">
      <c r="A1138" s="119">
        <v>1137.0</v>
      </c>
      <c r="B1138" s="143" t="str">
        <f t="array" ref="B1138">index(Systems!$A:$E,match($A1138,Systems!$A:$A,),match(B$1,Systems!$2:$2,))&amp;if(not(isblank(index(Systems!$A:$E,match($A1138,Systems!$A:$A,),match(Systems!$C$2,Systems!$2:$2,))))," ["&amp;index(Systems!$A:$E,match($A1138,Systems!$A:$A,),match(Systems!$C$2,Systems!$2:$2,))&amp;"]",)</f>
        <v>Horsham</v>
      </c>
      <c r="C1138" s="144">
        <f t="array" ref="C1138">round((F1138-average(I1138,L1138,O1138,R1138,U1138))*X1138+if($B1138=$H1138,0,iferror(average(vlookup({$H1138,$K1138,$N1138,$Q1138,$T1138},$B:$D,column(B$1),0)),index(C:C,match($H1138,$B:$B,)))),3)</f>
        <v>155.349</v>
      </c>
      <c r="D1138" s="144">
        <f t="array" ref="D1138">round((G1138-average(J1138,M1138,P1138,S1138,V1138))*Y1138+if($B1138=$H1138,0,iferror(average(vlookup({$H1138,$K1138,$N1138,$Q1138,$T1138},$B:$D,column(C$1),0)),index(D:D,match($H1138,$B:$B,)))),3)</f>
        <v>-354.979</v>
      </c>
      <c r="E1138" s="145">
        <v>2764.0</v>
      </c>
      <c r="F1138" s="146">
        <v>786.5</v>
      </c>
      <c r="G1138" s="146">
        <v>630.141</v>
      </c>
      <c r="H1138" s="147" t="s">
        <v>404</v>
      </c>
      <c r="I1138" s="146">
        <v>688.449</v>
      </c>
      <c r="J1138" s="146">
        <v>406.09</v>
      </c>
      <c r="K1138" s="148"/>
      <c r="L1138" s="149"/>
      <c r="M1138" s="149"/>
      <c r="N1138" s="148"/>
      <c r="O1138" s="149"/>
      <c r="P1138" s="149"/>
      <c r="Q1138" s="148"/>
      <c r="R1138" s="149"/>
      <c r="S1138" s="149"/>
      <c r="T1138" s="148"/>
      <c r="U1138" s="149"/>
      <c r="V1138" s="149"/>
      <c r="W1138" s="149"/>
      <c r="X1138" s="150">
        <f t="shared" si="1"/>
        <v>1.584367573</v>
      </c>
      <c r="Y1138" s="150">
        <f t="shared" si="2"/>
        <v>-1.584367573</v>
      </c>
    </row>
    <row r="1139" ht="15.75" customHeight="1">
      <c r="A1139" s="119">
        <v>1138.0</v>
      </c>
      <c r="B1139" s="143" t="str">
        <f t="array" ref="B1139">index(Systems!$A:$E,match($A1139,Systems!$A:$A,),match(B$1,Systems!$2:$2,))&amp;if(not(isblank(index(Systems!$A:$E,match($A1139,Systems!$A:$A,),match(Systems!$C$2,Systems!$2:$2,))))," ["&amp;index(Systems!$A:$E,match($A1139,Systems!$A:$A,),match(Systems!$C$2,Systems!$2:$2,))&amp;"]",)</f>
        <v>Hortense</v>
      </c>
      <c r="C1139" s="144">
        <f t="array" ref="C1139">round((F1139-average(I1139,L1139,O1139,R1139,U1139))*X1139+if($B1139=$H1139,0,iferror(average(vlookup({$H1139,$K1139,$N1139,$Q1139,$T1139},$B:$D,column(B$1),0)),index(C:C,match($H1139,$B:$B,)))),3)</f>
        <v>488.03</v>
      </c>
      <c r="D1139" s="144">
        <f t="array" ref="D1139">round((G1139-average(J1139,M1139,P1139,S1139,V1139))*Y1139+if($B1139=$H1139,0,iferror(average(vlookup({$H1139,$K1139,$N1139,$Q1139,$T1139},$B:$D,column(C$1),0)),index(D:D,match($H1139,$B:$B,)))),3)</f>
        <v>-144.558</v>
      </c>
      <c r="E1139" s="145">
        <v>2764.0</v>
      </c>
      <c r="F1139" s="146">
        <v>996.477</v>
      </c>
      <c r="G1139" s="146">
        <v>497.33</v>
      </c>
      <c r="H1139" s="147" t="s">
        <v>404</v>
      </c>
      <c r="I1139" s="146">
        <v>688.449</v>
      </c>
      <c r="J1139" s="146">
        <v>406.09</v>
      </c>
      <c r="K1139" s="148"/>
      <c r="L1139" s="149"/>
      <c r="M1139" s="149"/>
      <c r="N1139" s="148"/>
      <c r="O1139" s="149"/>
      <c r="P1139" s="149"/>
      <c r="Q1139" s="148"/>
      <c r="R1139" s="149"/>
      <c r="S1139" s="149"/>
      <c r="T1139" s="148"/>
      <c r="U1139" s="149"/>
      <c r="V1139" s="149"/>
      <c r="W1139" s="149"/>
      <c r="X1139" s="150">
        <f t="shared" si="1"/>
        <v>1.584367573</v>
      </c>
      <c r="Y1139" s="150">
        <f t="shared" si="2"/>
        <v>-1.584367573</v>
      </c>
    </row>
    <row r="1140" ht="15.75" customHeight="1">
      <c r="A1140" s="119">
        <v>1139.0</v>
      </c>
      <c r="B1140" s="143" t="str">
        <f t="array" ref="B1140">index(Systems!$A:$E,match($A1140,Systems!$A:$A,),match(B$1,Systems!$2:$2,))&amp;if(not(isblank(index(Systems!$A:$E,match($A1140,Systems!$A:$A,),match(Systems!$C$2,Systems!$2:$2,))))," ["&amp;index(Systems!$A:$E,match($A1140,Systems!$A:$A,),match(Systems!$C$2,Systems!$2:$2,))&amp;"]",)</f>
        <v>Hot Springs</v>
      </c>
      <c r="C1140" s="144">
        <f t="array" ref="C1140">round((F1140-average(I1140,L1140,O1140,R1140,U1140))*X1140+if($B1140=$H1140,0,iferror(average(vlookup({$H1140,$K1140,$N1140,$Q1140,$T1140},$B:$D,column(B$1),0)),index(C:C,match($H1140,$B:$B,)))),3)</f>
        <v>-170.584</v>
      </c>
      <c r="D1140" s="144">
        <f t="array" ref="D1140">round((G1140-average(J1140,M1140,P1140,S1140,V1140))*Y1140+if($B1140=$H1140,0,iferror(average(vlookup({$H1140,$K1140,$N1140,$Q1140,$T1140},$B:$D,column(C$1),0)),index(D:D,match($H1140,$B:$B,)))),3)</f>
        <v>367.787</v>
      </c>
      <c r="E1140" s="145">
        <v>2764.0</v>
      </c>
      <c r="F1140" s="146">
        <v>580.782</v>
      </c>
      <c r="G1140" s="146">
        <v>173.955</v>
      </c>
      <c r="H1140" s="147" t="s">
        <v>404</v>
      </c>
      <c r="I1140" s="146">
        <v>688.449</v>
      </c>
      <c r="J1140" s="146">
        <v>406.09</v>
      </c>
      <c r="K1140" s="148"/>
      <c r="L1140" s="149"/>
      <c r="M1140" s="149"/>
      <c r="N1140" s="148"/>
      <c r="O1140" s="149"/>
      <c r="P1140" s="149"/>
      <c r="Q1140" s="148"/>
      <c r="R1140" s="149"/>
      <c r="S1140" s="149"/>
      <c r="T1140" s="148"/>
      <c r="U1140" s="149"/>
      <c r="V1140" s="149"/>
      <c r="W1140" s="149"/>
      <c r="X1140" s="150">
        <f t="shared" si="1"/>
        <v>1.584367573</v>
      </c>
      <c r="Y1140" s="150">
        <f t="shared" si="2"/>
        <v>-1.584367573</v>
      </c>
    </row>
    <row r="1141" ht="15.75" customHeight="1">
      <c r="A1141" s="119">
        <v>1140.0</v>
      </c>
      <c r="B1141" s="143" t="str">
        <f t="array" ref="B1141">index(Systems!$A:$E,match($A1141,Systems!$A:$A,),match(B$1,Systems!$2:$2,))&amp;if(not(isblank(index(Systems!$A:$E,match($A1141,Systems!$A:$A,),match(Systems!$C$2,Systems!$2:$2,))))," ["&amp;index(Systems!$A:$E,match($A1141,Systems!$A:$A,),match(Systems!$C$2,Systems!$2:$2,))&amp;"]",)</f>
        <v>Housekarle</v>
      </c>
      <c r="C1141" s="144">
        <f t="array" ref="C1141">round((F1141-average(I1141,L1141,O1141,R1141,U1141))*X1141+if($B1141=$H1141,0,iferror(average(vlookup({$H1141,$K1141,$N1141,$Q1141,$T1141},$B:$D,column(B$1),0)),index(C:C,match($H1141,$B:$B,)))),3)</f>
        <v>33.337</v>
      </c>
      <c r="D1141" s="144">
        <f t="array" ref="D1141">round((G1141-average(J1141,M1141,P1141,S1141,V1141))*Y1141+if($B1141=$H1141,0,iferror(average(vlookup({$H1141,$K1141,$N1141,$Q1141,$T1141},$B:$D,column(C$1),0)),index(D:D,match($H1141,$B:$B,)))),3)</f>
        <v>-276.876</v>
      </c>
      <c r="E1141" s="145">
        <v>2764.0</v>
      </c>
      <c r="F1141" s="146">
        <v>709.49</v>
      </c>
      <c r="G1141" s="146">
        <v>580.845</v>
      </c>
      <c r="H1141" s="147" t="s">
        <v>404</v>
      </c>
      <c r="I1141" s="146">
        <v>688.449</v>
      </c>
      <c r="J1141" s="146">
        <v>406.09</v>
      </c>
      <c r="K1141" s="148"/>
      <c r="L1141" s="149"/>
      <c r="M1141" s="149"/>
      <c r="N1141" s="148"/>
      <c r="O1141" s="149"/>
      <c r="P1141" s="149"/>
      <c r="Q1141" s="148"/>
      <c r="R1141" s="149"/>
      <c r="S1141" s="149"/>
      <c r="T1141" s="148"/>
      <c r="U1141" s="149"/>
      <c r="V1141" s="149"/>
      <c r="W1141" s="149"/>
      <c r="X1141" s="150">
        <f t="shared" si="1"/>
        <v>1.584367573</v>
      </c>
      <c r="Y1141" s="150">
        <f t="shared" si="2"/>
        <v>-1.584367573</v>
      </c>
    </row>
    <row r="1142" ht="15.75" customHeight="1">
      <c r="A1142" s="119">
        <v>1141.0</v>
      </c>
      <c r="B1142" s="143" t="str">
        <f t="array" ref="B1142">index(Systems!$A:$E,match($A1142,Systems!$A:$A,),match(B$1,Systems!$2:$2,))&amp;if(not(isblank(index(Systems!$A:$E,match($A1142,Systems!$A:$A,),match(Systems!$C$2,Systems!$2:$2,))))," ["&amp;index(Systems!$A:$E,match($A1142,Systems!$A:$A,),match(Systems!$C$2,Systems!$2:$2,))&amp;"]",)</f>
        <v>Howick</v>
      </c>
      <c r="C1142" s="144">
        <f t="array" ref="C1142">round((F1142-average(I1142,L1142,O1142,R1142,U1142))*X1142+if($B1142=$H1142,0,iferror(average(vlookup({$H1142,$K1142,$N1142,$Q1142,$T1142},$B:$D,column(B$1),0)),index(C:C,match($H1142,$B:$B,)))),3)</f>
        <v>-343.838</v>
      </c>
      <c r="D1142" s="144">
        <f t="array" ref="D1142">round((G1142-average(J1142,M1142,P1142,S1142,V1142))*Y1142+if($B1142=$H1142,0,iferror(average(vlookup({$H1142,$K1142,$N1142,$Q1142,$T1142},$B:$D,column(C$1),0)),index(D:D,match($H1142,$B:$B,)))),3)</f>
        <v>315.833</v>
      </c>
      <c r="E1142" s="145">
        <v>2764.0</v>
      </c>
      <c r="F1142" s="146">
        <v>471.43</v>
      </c>
      <c r="G1142" s="146">
        <v>206.747</v>
      </c>
      <c r="H1142" s="147" t="s">
        <v>404</v>
      </c>
      <c r="I1142" s="146">
        <v>688.449</v>
      </c>
      <c r="J1142" s="146">
        <v>406.09</v>
      </c>
      <c r="K1142" s="148"/>
      <c r="L1142" s="149"/>
      <c r="M1142" s="149"/>
      <c r="N1142" s="148"/>
      <c r="O1142" s="149"/>
      <c r="P1142" s="149"/>
      <c r="Q1142" s="148"/>
      <c r="R1142" s="149"/>
      <c r="S1142" s="149"/>
      <c r="T1142" s="148"/>
      <c r="U1142" s="149"/>
      <c r="V1142" s="149"/>
      <c r="W1142" s="149"/>
      <c r="X1142" s="150">
        <f t="shared" si="1"/>
        <v>1.584367573</v>
      </c>
      <c r="Y1142" s="150">
        <f t="shared" si="2"/>
        <v>-1.584367573</v>
      </c>
    </row>
    <row r="1143" ht="15.75" customHeight="1">
      <c r="A1143" s="119">
        <v>1142.0</v>
      </c>
      <c r="B1143" s="143" t="str">
        <f t="array" ref="B1143">index(Systems!$A:$E,match($A1143,Systems!$A:$A,),match(B$1,Systems!$2:$2,))&amp;if(not(isblank(index(Systems!$A:$E,match($A1143,Systems!$A:$A,),match(Systems!$C$2,Systems!$2:$2,))))," ["&amp;index(Systems!$A:$E,match($A1143,Systems!$A:$A,),match(Systems!$C$2,Systems!$2:$2,))&amp;"]",)</f>
        <v>Howrah</v>
      </c>
      <c r="C1143" s="144">
        <f t="array" ref="C1143">round((F1143-average(I1143,L1143,O1143,R1143,U1143))*X1143+if($B1143=$H1143,0,iferror(average(vlookup({$H1143,$K1143,$N1143,$Q1143,$T1143},$B:$D,column(B$1),0)),index(C:C,match($H1143,$B:$B,)))),3)</f>
        <v>-219.753</v>
      </c>
      <c r="D1143" s="144">
        <f t="array" ref="D1143">round((G1143-average(J1143,M1143,P1143,S1143,V1143))*Y1143+if($B1143=$H1143,0,iferror(average(vlookup({$H1143,$K1143,$N1143,$Q1143,$T1143},$B:$D,column(C$1),0)),index(D:D,match($H1143,$B:$B,)))),3)</f>
        <v>-279.253</v>
      </c>
      <c r="E1143" s="145">
        <v>2764.0</v>
      </c>
      <c r="F1143" s="146">
        <v>549.748</v>
      </c>
      <c r="G1143" s="146">
        <v>582.345</v>
      </c>
      <c r="H1143" s="147" t="s">
        <v>404</v>
      </c>
      <c r="I1143" s="146">
        <v>688.449</v>
      </c>
      <c r="J1143" s="146">
        <v>406.09</v>
      </c>
      <c r="K1143" s="148"/>
      <c r="L1143" s="149"/>
      <c r="M1143" s="149"/>
      <c r="N1143" s="148"/>
      <c r="O1143" s="149"/>
      <c r="P1143" s="149"/>
      <c r="Q1143" s="148"/>
      <c r="R1143" s="149"/>
      <c r="S1143" s="149"/>
      <c r="T1143" s="148"/>
      <c r="U1143" s="149"/>
      <c r="V1143" s="149"/>
      <c r="W1143" s="149"/>
      <c r="X1143" s="150">
        <f t="shared" si="1"/>
        <v>1.584367573</v>
      </c>
      <c r="Y1143" s="150">
        <f t="shared" si="2"/>
        <v>-1.584367573</v>
      </c>
    </row>
    <row r="1144" ht="15.75" customHeight="1">
      <c r="A1144" s="119">
        <v>1143.0</v>
      </c>
      <c r="B1144" s="143" t="str">
        <f t="array" ref="B1144">index(Systems!$A:$E,match($A1144,Systems!$A:$A,),match(B$1,Systems!$2:$2,))&amp;if(not(isblank(index(Systems!$A:$E,match($A1144,Systems!$A:$A,),match(Systems!$C$2,Systems!$2:$2,))))," ["&amp;index(Systems!$A:$E,match($A1144,Systems!$A:$A,),match(Systems!$C$2,Systems!$2:$2,))&amp;"]",)</f>
        <v>Hoyleton</v>
      </c>
      <c r="C1144" s="144">
        <f t="array" ref="C1144">round((F1144-average(I1144,L1144,O1144,R1144,U1144))*X1144+if($B1144=$H1144,0,iferror(average(vlookup({$H1144,$K1144,$N1144,$Q1144,$T1144},$B:$D,column(B$1),0)),index(C:C,match($H1144,$B:$B,)))),3)</f>
        <v>506.128</v>
      </c>
      <c r="D1144" s="144">
        <f t="array" ref="D1144">round((G1144-average(J1144,M1144,P1144,S1144,V1144))*Y1144+if($B1144=$H1144,0,iferror(average(vlookup({$H1144,$K1144,$N1144,$Q1144,$T1144},$B:$D,column(C$1),0)),index(D:D,match($H1144,$B:$B,)))),3)</f>
        <v>-51.745</v>
      </c>
      <c r="E1144" s="145">
        <v>2764.0</v>
      </c>
      <c r="F1144" s="146">
        <v>1007.9</v>
      </c>
      <c r="G1144" s="146">
        <v>438.75</v>
      </c>
      <c r="H1144" s="147" t="s">
        <v>404</v>
      </c>
      <c r="I1144" s="146">
        <v>688.449</v>
      </c>
      <c r="J1144" s="146">
        <v>406.09</v>
      </c>
      <c r="K1144" s="148"/>
      <c r="L1144" s="149"/>
      <c r="M1144" s="149"/>
      <c r="N1144" s="148"/>
      <c r="O1144" s="149"/>
      <c r="P1144" s="149"/>
      <c r="Q1144" s="148"/>
      <c r="R1144" s="149"/>
      <c r="S1144" s="149"/>
      <c r="T1144" s="148"/>
      <c r="U1144" s="149"/>
      <c r="V1144" s="149"/>
      <c r="W1144" s="149"/>
      <c r="X1144" s="150">
        <f t="shared" si="1"/>
        <v>1.584367573</v>
      </c>
      <c r="Y1144" s="150">
        <f t="shared" si="2"/>
        <v>-1.584367573</v>
      </c>
    </row>
    <row r="1145" ht="15.75" customHeight="1">
      <c r="A1145" s="119">
        <v>1144.0</v>
      </c>
      <c r="B1145" s="143" t="str">
        <f t="array" ref="B1145">index(Systems!$A:$E,match($A1145,Systems!$A:$A,),match(B$1,Systems!$2:$2,))&amp;if(not(isblank(index(Systems!$A:$E,match($A1145,Systems!$A:$A,),match(Systems!$C$2,Systems!$2:$2,))))," ["&amp;index(Systems!$A:$E,match($A1145,Systems!$A:$A,),match(Systems!$C$2,Systems!$2:$2,))&amp;"]",)</f>
        <v>Hrafn</v>
      </c>
      <c r="C1145" s="144">
        <f t="array" ref="C1145">round((F1145-average(I1145,L1145,O1145,R1145,U1145))*X1145+if($B1145=$H1145,0,iferror(average(vlookup({$H1145,$K1145,$N1145,$Q1145,$T1145},$B:$D,column(B$1),0)),index(C:C,match($H1145,$B:$B,)))),3)</f>
        <v>618.547</v>
      </c>
      <c r="D1145" s="144">
        <f t="array" ref="D1145">round((G1145-average(J1145,M1145,P1145,S1145,V1145))*Y1145+if($B1145=$H1145,0,iferror(average(vlookup({$H1145,$K1145,$N1145,$Q1145,$T1145},$B:$D,column(C$1),0)),index(D:D,match($H1145,$B:$B,)))),3)</f>
        <v>232.599</v>
      </c>
      <c r="E1145" s="145">
        <v>2764.0</v>
      </c>
      <c r="F1145" s="146">
        <v>1078.855</v>
      </c>
      <c r="G1145" s="146">
        <v>259.281</v>
      </c>
      <c r="H1145" s="147" t="s">
        <v>404</v>
      </c>
      <c r="I1145" s="146">
        <v>688.449</v>
      </c>
      <c r="J1145" s="146">
        <v>406.09</v>
      </c>
      <c r="K1145" s="148"/>
      <c r="L1145" s="149"/>
      <c r="M1145" s="149"/>
      <c r="N1145" s="148"/>
      <c r="O1145" s="149"/>
      <c r="P1145" s="149"/>
      <c r="Q1145" s="148"/>
      <c r="R1145" s="149"/>
      <c r="S1145" s="149"/>
      <c r="T1145" s="148"/>
      <c r="U1145" s="149"/>
      <c r="V1145" s="149"/>
      <c r="W1145" s="149"/>
      <c r="X1145" s="150">
        <f t="shared" si="1"/>
        <v>1.584367573</v>
      </c>
      <c r="Y1145" s="150">
        <f t="shared" si="2"/>
        <v>-1.584367573</v>
      </c>
    </row>
    <row r="1146" ht="15.75" customHeight="1">
      <c r="A1146" s="119">
        <v>1145.0</v>
      </c>
      <c r="B1146" s="143" t="str">
        <f t="array" ref="B1146">index(Systems!$A:$E,match($A1146,Systems!$A:$A,),match(B$1,Systems!$2:$2,))&amp;if(not(isblank(index(Systems!$A:$E,match($A1146,Systems!$A:$A,),match(Systems!$C$2,Systems!$2:$2,))))," ["&amp;index(Systems!$A:$E,match($A1146,Systems!$A:$A,),match(Systems!$C$2,Systems!$2:$2,))&amp;"]",)</f>
        <v>Hsien</v>
      </c>
      <c r="C1146" s="144">
        <f t="array" ref="C1146">round((F1146-average(I1146,L1146,O1146,R1146,U1146))*X1146+if($B1146=$H1146,0,iferror(average(vlookup({$H1146,$K1146,$N1146,$Q1146,$T1146},$B:$D,column(B$1),0)),index(C:C,match($H1146,$B:$B,)))),3)</f>
        <v>5.683</v>
      </c>
      <c r="D1146" s="144">
        <f t="array" ref="D1146">round((G1146-average(J1146,M1146,P1146,S1146,V1146))*Y1146+if($B1146=$H1146,0,iferror(average(vlookup({$H1146,$K1146,$N1146,$Q1146,$T1146},$B:$D,column(C$1),0)),index(D:D,match($H1146,$B:$B,)))),3)</f>
        <v>-54.334</v>
      </c>
      <c r="E1146" s="145">
        <v>2764.0</v>
      </c>
      <c r="F1146" s="146">
        <v>692.036</v>
      </c>
      <c r="G1146" s="146">
        <v>440.384</v>
      </c>
      <c r="H1146" s="147" t="s">
        <v>404</v>
      </c>
      <c r="I1146" s="146">
        <v>688.449</v>
      </c>
      <c r="J1146" s="146">
        <v>406.09</v>
      </c>
      <c r="K1146" s="148"/>
      <c r="L1146" s="149"/>
      <c r="M1146" s="149"/>
      <c r="N1146" s="148"/>
      <c r="O1146" s="149"/>
      <c r="P1146" s="149"/>
      <c r="Q1146" s="148"/>
      <c r="R1146" s="149"/>
      <c r="S1146" s="149"/>
      <c r="T1146" s="148"/>
      <c r="U1146" s="149"/>
      <c r="V1146" s="149"/>
      <c r="W1146" s="149"/>
      <c r="X1146" s="150">
        <f t="shared" si="1"/>
        <v>1.584367573</v>
      </c>
      <c r="Y1146" s="150">
        <f t="shared" si="2"/>
        <v>-1.584367573</v>
      </c>
    </row>
    <row r="1147" ht="15.75" customHeight="1">
      <c r="A1147" s="119">
        <v>1146.0</v>
      </c>
      <c r="B1147" s="143" t="str">
        <f t="array" ref="B1147">index(Systems!$A:$E,match($A1147,Systems!$A:$A,),match(B$1,Systems!$2:$2,))&amp;if(not(isblank(index(Systems!$A:$E,match($A1147,Systems!$A:$A,),match(Systems!$C$2,Systems!$2:$2,))))," ["&amp;index(Systems!$A:$E,match($A1147,Systems!$A:$A,),match(Systems!$C$2,Systems!$2:$2,))&amp;"]",)</f>
        <v>Huaide</v>
      </c>
      <c r="C1147" s="144">
        <f t="array" ref="C1147">round((F1147-average(I1147,L1147,O1147,R1147,U1147))*X1147+if($B1147=$H1147,0,iferror(average(vlookup({$H1147,$K1147,$N1147,$Q1147,$T1147},$B:$D,column(B$1),0)),index(C:C,match($H1147,$B:$B,)))),3)</f>
        <v>376.88</v>
      </c>
      <c r="D1147" s="144">
        <f t="array" ref="D1147">round((G1147-average(J1147,M1147,P1147,S1147,V1147))*Y1147+if($B1147=$H1147,0,iferror(average(vlookup({$H1147,$K1147,$N1147,$Q1147,$T1147},$B:$D,column(C$1),0)),index(D:D,match($H1147,$B:$B,)))),3)</f>
        <v>286.623</v>
      </c>
      <c r="E1147" s="145">
        <v>2764.0</v>
      </c>
      <c r="F1147" s="146">
        <v>926.323</v>
      </c>
      <c r="G1147" s="146">
        <v>225.183</v>
      </c>
      <c r="H1147" s="147" t="s">
        <v>404</v>
      </c>
      <c r="I1147" s="146">
        <v>688.449</v>
      </c>
      <c r="J1147" s="146">
        <v>406.09</v>
      </c>
      <c r="K1147" s="148"/>
      <c r="L1147" s="149"/>
      <c r="M1147" s="149"/>
      <c r="N1147" s="148"/>
      <c r="O1147" s="149"/>
      <c r="P1147" s="149"/>
      <c r="Q1147" s="148"/>
      <c r="R1147" s="149"/>
      <c r="S1147" s="149"/>
      <c r="T1147" s="148"/>
      <c r="U1147" s="149"/>
      <c r="V1147" s="149"/>
      <c r="W1147" s="149"/>
      <c r="X1147" s="150">
        <f t="shared" si="1"/>
        <v>1.584367573</v>
      </c>
      <c r="Y1147" s="150">
        <f t="shared" si="2"/>
        <v>-1.584367573</v>
      </c>
    </row>
    <row r="1148" ht="15.75" customHeight="1">
      <c r="A1148" s="119">
        <v>1147.0</v>
      </c>
      <c r="B1148" s="143" t="str">
        <f t="array" ref="B1148">index(Systems!$A:$E,match($A1148,Systems!$A:$A,),match(B$1,Systems!$2:$2,))&amp;if(not(isblank(index(Systems!$A:$E,match($A1148,Systems!$A:$A,),match(Systems!$C$2,Systems!$2:$2,))))," ["&amp;index(Systems!$A:$E,match($A1148,Systems!$A:$A,),match(Systems!$C$2,Systems!$2:$2,))&amp;"]",)</f>
        <v>Huan</v>
      </c>
      <c r="C1148" s="144">
        <f t="array" ref="C1148">round((F1148-average(I1148,L1148,O1148,R1148,U1148))*X1148+if($B1148=$H1148,0,iferror(average(vlookup({$H1148,$K1148,$N1148,$Q1148,$T1148},$B:$D,column(B$1),0)),index(C:C,match($H1148,$B:$B,)))),3)</f>
        <v>304.753</v>
      </c>
      <c r="D1148" s="144">
        <f t="array" ref="D1148">round((G1148-average(J1148,M1148,P1148,S1148,V1148))*Y1148+if($B1148=$H1148,0,iferror(average(vlookup({$H1148,$K1148,$N1148,$Q1148,$T1148},$B:$D,column(C$1),0)),index(D:D,match($H1148,$B:$B,)))),3)</f>
        <v>98.175</v>
      </c>
      <c r="E1148" s="145">
        <v>2764.0</v>
      </c>
      <c r="F1148" s="146">
        <v>880.799</v>
      </c>
      <c r="G1148" s="146">
        <v>344.125</v>
      </c>
      <c r="H1148" s="147" t="s">
        <v>404</v>
      </c>
      <c r="I1148" s="146">
        <v>688.449</v>
      </c>
      <c r="J1148" s="146">
        <v>406.09</v>
      </c>
      <c r="K1148" s="148"/>
      <c r="L1148" s="149"/>
      <c r="M1148" s="149"/>
      <c r="N1148" s="148"/>
      <c r="O1148" s="149"/>
      <c r="P1148" s="149"/>
      <c r="Q1148" s="148"/>
      <c r="R1148" s="149"/>
      <c r="S1148" s="149"/>
      <c r="T1148" s="148"/>
      <c r="U1148" s="149"/>
      <c r="V1148" s="149"/>
      <c r="W1148" s="149"/>
      <c r="X1148" s="150">
        <f t="shared" si="1"/>
        <v>1.584367573</v>
      </c>
      <c r="Y1148" s="150">
        <f t="shared" si="2"/>
        <v>-1.584367573</v>
      </c>
    </row>
    <row r="1149" ht="15.75" customHeight="1">
      <c r="A1149" s="119">
        <v>1148.0</v>
      </c>
      <c r="B1149" s="143" t="str">
        <f t="array" ref="B1149">index(Systems!$A:$E,match($A1149,Systems!$A:$A,),match(B$1,Systems!$2:$2,))&amp;if(not(isblank(index(Systems!$A:$E,match($A1149,Systems!$A:$A,),match(Systems!$C$2,Systems!$2:$2,))))," ["&amp;index(Systems!$A:$E,match($A1149,Systems!$A:$A,),match(Systems!$C$2,Systems!$2:$2,))&amp;"]",)</f>
        <v>Huanghuadian [Tincalunas (3022+)]</v>
      </c>
      <c r="C1149" s="144">
        <f t="array" ref="C1149">round((F1149-average(I1149,L1149,O1149,R1149,U1149))*X1149+if($B1149=$H1149,0,iferror(average(vlookup({$H1149,$K1149,$N1149,$Q1149,$T1149},$B:$D,column(B$1),0)),index(C:C,match($H1149,$B:$B,)))),3)</f>
        <v>42.347</v>
      </c>
      <c r="D1149" s="144">
        <f t="array" ref="D1149">round((G1149-average(J1149,M1149,P1149,S1149,V1149))*Y1149+if($B1149=$H1149,0,iferror(average(vlookup({$H1149,$K1149,$N1149,$Q1149,$T1149},$B:$D,column(C$1),0)),index(D:D,match($H1149,$B:$B,)))),3)</f>
        <v>-432.173</v>
      </c>
      <c r="E1149" s="145">
        <v>2764.0</v>
      </c>
      <c r="F1149" s="146">
        <v>715.177</v>
      </c>
      <c r="G1149" s="146">
        <v>678.863</v>
      </c>
      <c r="H1149" s="147" t="s">
        <v>404</v>
      </c>
      <c r="I1149" s="146">
        <v>688.449</v>
      </c>
      <c r="J1149" s="146">
        <v>406.09</v>
      </c>
      <c r="K1149" s="148"/>
      <c r="L1149" s="149"/>
      <c r="M1149" s="149"/>
      <c r="N1149" s="148"/>
      <c r="O1149" s="149"/>
      <c r="P1149" s="149"/>
      <c r="Q1149" s="148"/>
      <c r="R1149" s="149"/>
      <c r="S1149" s="149"/>
      <c r="T1149" s="148"/>
      <c r="U1149" s="149"/>
      <c r="V1149" s="149"/>
      <c r="W1149" s="149"/>
      <c r="X1149" s="150">
        <f t="shared" si="1"/>
        <v>1.584367573</v>
      </c>
      <c r="Y1149" s="150">
        <f t="shared" si="2"/>
        <v>-1.584367573</v>
      </c>
    </row>
    <row r="1150" ht="15.75" customHeight="1">
      <c r="A1150" s="119">
        <v>1149.0</v>
      </c>
      <c r="B1150" s="143" t="str">
        <f t="array" ref="B1150">index(Systems!$A:$E,match($A1150,Systems!$A:$A,),match(B$1,Systems!$2:$2,))&amp;if(not(isblank(index(Systems!$A:$E,match($A1150,Systems!$A:$A,),match(Systems!$C$2,Systems!$2:$2,))))," ["&amp;index(Systems!$A:$E,match($A1150,Systems!$A:$A,),match(Systems!$C$2,Systems!$2:$2,))&amp;"]",)</f>
        <v>Hudeiba</v>
      </c>
      <c r="C1150" s="144">
        <f t="array" ref="C1150">round((F1150-average(I1150,L1150,O1150,R1150,U1150))*X1150+if($B1150=$H1150,0,iferror(average(vlookup({$H1150,$K1150,$N1150,$Q1150,$T1150},$B:$D,column(B$1),0)),index(C:C,match($H1150,$B:$B,)))),3)</f>
        <v>-78.583</v>
      </c>
      <c r="D1150" s="144">
        <f t="array" ref="D1150">round((G1150-average(J1150,M1150,P1150,S1150,V1150))*Y1150+if($B1150=$H1150,0,iferror(average(vlookup({$H1150,$K1150,$N1150,$Q1150,$T1150},$B:$D,column(C$1),0)),index(D:D,match($H1150,$B:$B,)))),3)</f>
        <v>-285.4</v>
      </c>
      <c r="E1150" s="145">
        <v>2764.0</v>
      </c>
      <c r="F1150" s="146">
        <v>638.85</v>
      </c>
      <c r="G1150" s="146">
        <v>586.225</v>
      </c>
      <c r="H1150" s="147" t="s">
        <v>404</v>
      </c>
      <c r="I1150" s="146">
        <v>688.449</v>
      </c>
      <c r="J1150" s="146">
        <v>406.09</v>
      </c>
      <c r="K1150" s="148"/>
      <c r="L1150" s="149"/>
      <c r="M1150" s="149"/>
      <c r="N1150" s="148"/>
      <c r="O1150" s="149"/>
      <c r="P1150" s="149"/>
      <c r="Q1150" s="148"/>
      <c r="R1150" s="149"/>
      <c r="S1150" s="149"/>
      <c r="T1150" s="148"/>
      <c r="U1150" s="149"/>
      <c r="V1150" s="149"/>
      <c r="W1150" s="149"/>
      <c r="X1150" s="150">
        <f t="shared" si="1"/>
        <v>1.584367573</v>
      </c>
      <c r="Y1150" s="150">
        <f t="shared" si="2"/>
        <v>-1.584367573</v>
      </c>
    </row>
    <row r="1151" ht="15.75" customHeight="1">
      <c r="A1151" s="119">
        <v>1150.0</v>
      </c>
      <c r="B1151" s="143" t="str">
        <f t="array" ref="B1151">index(Systems!$A:$E,match($A1151,Systems!$A:$A,),match(B$1,Systems!$2:$2,))&amp;if(not(isblank(index(Systems!$A:$E,match($A1151,Systems!$A:$A,),match(Systems!$C$2,Systems!$2:$2,))))," ["&amp;index(Systems!$A:$E,match($A1151,Systems!$A:$A,),match(Systems!$C$2,Systems!$2:$2,))&amp;"]",)</f>
        <v>Huesta</v>
      </c>
      <c r="C1151" s="144">
        <f t="array" ref="C1151">round((F1151-average(I1151,L1151,O1151,R1151,U1151))*X1151+if($B1151=$H1151,0,iferror(average(vlookup({$H1151,$K1151,$N1151,$Q1151,$T1151},$B:$D,column(B$1),0)),index(C:C,match($H1151,$B:$B,)))),3)</f>
        <v>-431.954</v>
      </c>
      <c r="D1151" s="144">
        <f t="array" ref="D1151">round((G1151-average(J1151,M1151,P1151,S1151,V1151))*Y1151+if($B1151=$H1151,0,iferror(average(vlookup({$H1151,$K1151,$N1151,$Q1151,$T1151},$B:$D,column(C$1),0)),index(D:D,match($H1151,$B:$B,)))),3)</f>
        <v>34.134</v>
      </c>
      <c r="E1151" s="145">
        <v>2764.0</v>
      </c>
      <c r="F1151" s="146">
        <v>415.814</v>
      </c>
      <c r="G1151" s="146">
        <v>384.546</v>
      </c>
      <c r="H1151" s="147" t="s">
        <v>404</v>
      </c>
      <c r="I1151" s="146">
        <v>688.449</v>
      </c>
      <c r="J1151" s="146">
        <v>406.09</v>
      </c>
      <c r="K1151" s="148"/>
      <c r="L1151" s="149"/>
      <c r="M1151" s="149"/>
      <c r="N1151" s="148"/>
      <c r="O1151" s="149"/>
      <c r="P1151" s="149"/>
      <c r="Q1151" s="148"/>
      <c r="R1151" s="149"/>
      <c r="S1151" s="149"/>
      <c r="T1151" s="148"/>
      <c r="U1151" s="149"/>
      <c r="V1151" s="149"/>
      <c r="W1151" s="149"/>
      <c r="X1151" s="150">
        <f t="shared" si="1"/>
        <v>1.584367573</v>
      </c>
      <c r="Y1151" s="150">
        <f t="shared" si="2"/>
        <v>-1.584367573</v>
      </c>
    </row>
    <row r="1152" ht="15.75" customHeight="1">
      <c r="A1152" s="119">
        <v>1151.0</v>
      </c>
      <c r="B1152" s="143" t="str">
        <f t="array" ref="B1152">index(Systems!$A:$E,match($A1152,Systems!$A:$A,),match(B$1,Systems!$2:$2,))&amp;if(not(isblank(index(Systems!$A:$E,match($A1152,Systems!$A:$A,),match(Systems!$C$2,Systems!$2:$2,))))," ["&amp;index(Systems!$A:$E,match($A1152,Systems!$A:$A,),match(Systems!$C$2,Systems!$2:$2,))&amp;"]",)</f>
        <v>Humansville</v>
      </c>
      <c r="C1152" s="144">
        <f t="array" ref="C1152">round((F1152-average(I1152,L1152,O1152,R1152,U1152))*X1152+if($B1152=$H1152,0,iferror(average(vlookup({$H1152,$K1152,$N1152,$Q1152,$T1152},$B:$D,column(B$1),0)),index(C:C,match($H1152,$B:$B,)))),3)</f>
        <v>552.89</v>
      </c>
      <c r="D1152" s="144">
        <f t="array" ref="D1152">round((G1152-average(J1152,M1152,P1152,S1152,V1152))*Y1152+if($B1152=$H1152,0,iferror(average(vlookup({$H1152,$K1152,$N1152,$Q1152,$T1152},$B:$D,column(C$1),0)),index(D:D,match($H1152,$B:$B,)))),3)</f>
        <v>-32.356</v>
      </c>
      <c r="E1152" s="145">
        <v>2764.0</v>
      </c>
      <c r="F1152" s="146">
        <v>1037.415</v>
      </c>
      <c r="G1152" s="146">
        <v>426.512</v>
      </c>
      <c r="H1152" s="147" t="s">
        <v>404</v>
      </c>
      <c r="I1152" s="146">
        <v>688.449</v>
      </c>
      <c r="J1152" s="146">
        <v>406.09</v>
      </c>
      <c r="K1152" s="148"/>
      <c r="L1152" s="149"/>
      <c r="M1152" s="149"/>
      <c r="N1152" s="148"/>
      <c r="O1152" s="149"/>
      <c r="P1152" s="149"/>
      <c r="Q1152" s="148"/>
      <c r="R1152" s="149"/>
      <c r="S1152" s="149"/>
      <c r="T1152" s="148"/>
      <c r="U1152" s="149"/>
      <c r="V1152" s="149"/>
      <c r="W1152" s="149"/>
      <c r="X1152" s="150">
        <f t="shared" si="1"/>
        <v>1.584367573</v>
      </c>
      <c r="Y1152" s="150">
        <f t="shared" si="2"/>
        <v>-1.584367573</v>
      </c>
    </row>
    <row r="1153" ht="15.75" customHeight="1">
      <c r="A1153" s="119">
        <v>1152.0</v>
      </c>
      <c r="B1153" s="143" t="str">
        <f t="array" ref="B1153">index(Systems!$A:$E,match($A1153,Systems!$A:$A,),match(B$1,Systems!$2:$2,))&amp;if(not(isblank(index(Systems!$A:$E,match($A1153,Systems!$A:$A,),match(Systems!$C$2,Systems!$2:$2,))))," ["&amp;index(Systems!$A:$E,match($A1153,Systems!$A:$A,),match(Systems!$C$2,Systems!$2:$2,))&amp;"]",)</f>
        <v>Hun Ho</v>
      </c>
      <c r="C1153" s="144">
        <f t="array" ref="C1153">round((F1153-average(I1153,L1153,O1153,R1153,U1153))*X1153+if($B1153=$H1153,0,iferror(average(vlookup({$H1153,$K1153,$N1153,$Q1153,$T1153},$B:$D,column(B$1),0)),index(C:C,match($H1153,$B:$B,)))),3)</f>
        <v>250.211</v>
      </c>
      <c r="D1153" s="144">
        <f t="array" ref="D1153">round((G1153-average(J1153,M1153,P1153,S1153,V1153))*Y1153+if($B1153=$H1153,0,iferror(average(vlookup({$H1153,$K1153,$N1153,$Q1153,$T1153},$B:$D,column(C$1),0)),index(D:D,match($H1153,$B:$B,)))),3)</f>
        <v>136.693</v>
      </c>
      <c r="E1153" s="145">
        <v>2764.0</v>
      </c>
      <c r="F1153" s="146">
        <v>846.374</v>
      </c>
      <c r="G1153" s="146">
        <v>319.814</v>
      </c>
      <c r="H1153" s="147" t="s">
        <v>404</v>
      </c>
      <c r="I1153" s="146">
        <v>688.449</v>
      </c>
      <c r="J1153" s="146">
        <v>406.09</v>
      </c>
      <c r="K1153" s="148"/>
      <c r="L1153" s="149"/>
      <c r="M1153" s="149"/>
      <c r="N1153" s="148"/>
      <c r="O1153" s="149"/>
      <c r="P1153" s="149"/>
      <c r="Q1153" s="148"/>
      <c r="R1153" s="149"/>
      <c r="S1153" s="149"/>
      <c r="T1153" s="148"/>
      <c r="U1153" s="149"/>
      <c r="V1153" s="149"/>
      <c r="W1153" s="149"/>
      <c r="X1153" s="150">
        <f t="shared" si="1"/>
        <v>1.584367573</v>
      </c>
      <c r="Y1153" s="150">
        <f t="shared" si="2"/>
        <v>-1.584367573</v>
      </c>
    </row>
    <row r="1154" ht="15.75" customHeight="1">
      <c r="A1154" s="119">
        <v>1153.0</v>
      </c>
      <c r="B1154" s="143" t="str">
        <f t="array" ref="B1154">index(Systems!$A:$E,match($A1154,Systems!$A:$A,),match(B$1,Systems!$2:$2,))&amp;if(not(isblank(index(Systems!$A:$E,match($A1154,Systems!$A:$A,),match(Systems!$C$2,Systems!$2:$2,))))," ["&amp;index(Systems!$A:$E,match($A1154,Systems!$A:$A,),match(Systems!$C$2,Systems!$2:$2,))&amp;"]",)</f>
        <v>Hunan</v>
      </c>
      <c r="C1154" s="144">
        <f t="array" ref="C1154">round((F1154-average(I1154,L1154,O1154,R1154,U1154))*X1154+if($B1154=$H1154,0,iferror(average(vlookup({$H1154,$K1154,$N1154,$Q1154,$T1154},$B:$D,column(B$1),0)),index(C:C,match($H1154,$B:$B,)))),3)</f>
        <v>71.209</v>
      </c>
      <c r="D1154" s="144">
        <f t="array" ref="D1154">round((G1154-average(J1154,M1154,P1154,S1154,V1154))*Y1154+if($B1154=$H1154,0,iferror(average(vlookup({$H1154,$K1154,$N1154,$Q1154,$T1154},$B:$D,column(C$1),0)),index(D:D,match($H1154,$B:$B,)))),3)</f>
        <v>-95.949</v>
      </c>
      <c r="E1154" s="145">
        <v>2764.0</v>
      </c>
      <c r="F1154" s="146">
        <v>733.394</v>
      </c>
      <c r="G1154" s="146">
        <v>466.65</v>
      </c>
      <c r="H1154" s="147" t="s">
        <v>404</v>
      </c>
      <c r="I1154" s="146">
        <v>688.449</v>
      </c>
      <c r="J1154" s="146">
        <v>406.09</v>
      </c>
      <c r="K1154" s="148"/>
      <c r="L1154" s="149"/>
      <c r="M1154" s="149"/>
      <c r="N1154" s="148"/>
      <c r="O1154" s="149"/>
      <c r="P1154" s="149"/>
      <c r="Q1154" s="148"/>
      <c r="R1154" s="149"/>
      <c r="S1154" s="149"/>
      <c r="T1154" s="148"/>
      <c r="U1154" s="149"/>
      <c r="V1154" s="149"/>
      <c r="W1154" s="149"/>
      <c r="X1154" s="150">
        <f t="shared" si="1"/>
        <v>1.584367573</v>
      </c>
      <c r="Y1154" s="150">
        <f t="shared" si="2"/>
        <v>-1.584367573</v>
      </c>
    </row>
    <row r="1155" ht="15.75" customHeight="1">
      <c r="A1155" s="119">
        <v>1154.0</v>
      </c>
      <c r="B1155" s="143" t="str">
        <f t="array" ref="B1155">index(Systems!$A:$E,match($A1155,Systems!$A:$A,),match(B$1,Systems!$2:$2,))&amp;if(not(isblank(index(Systems!$A:$E,match($A1155,Systems!$A:$A,),match(Systems!$C$2,Systems!$2:$2,))))," ["&amp;index(Systems!$A:$E,match($A1155,Systems!$A:$A,),match(Systems!$C$2,Systems!$2:$2,))&amp;"]",)</f>
        <v>Hunter's Paradise</v>
      </c>
      <c r="C1155" s="144">
        <f t="array" ref="C1155">round((F1155-average(I1155,L1155,O1155,R1155,U1155))*X1155+if($B1155=$H1155,0,iferror(average(vlookup({$H1155,$K1155,$N1155,$Q1155,$T1155},$B:$D,column(B$1),0)),index(C:C,match($H1155,$B:$B,)))),3)</f>
        <v>-599.964</v>
      </c>
      <c r="D1155" s="144">
        <f t="array" ref="D1155">round((G1155-average(J1155,M1155,P1155,S1155,V1155))*Y1155+if($B1155=$H1155,0,iferror(average(vlookup({$H1155,$K1155,$N1155,$Q1155,$T1155},$B:$D,column(C$1),0)),index(D:D,match($H1155,$B:$B,)))),3)</f>
        <v>133.613</v>
      </c>
      <c r="E1155" s="145">
        <v>2764.0</v>
      </c>
      <c r="F1155" s="146">
        <v>309.772</v>
      </c>
      <c r="G1155" s="146">
        <v>321.758</v>
      </c>
      <c r="H1155" s="147" t="s">
        <v>404</v>
      </c>
      <c r="I1155" s="146">
        <v>688.449</v>
      </c>
      <c r="J1155" s="146">
        <v>406.09</v>
      </c>
      <c r="K1155" s="148"/>
      <c r="L1155" s="149"/>
      <c r="M1155" s="149"/>
      <c r="N1155" s="148"/>
      <c r="O1155" s="149"/>
      <c r="P1155" s="149"/>
      <c r="Q1155" s="148"/>
      <c r="R1155" s="149"/>
      <c r="S1155" s="149"/>
      <c r="T1155" s="148"/>
      <c r="U1155" s="149"/>
      <c r="V1155" s="149"/>
      <c r="W1155" s="149"/>
      <c r="X1155" s="150">
        <f t="shared" si="1"/>
        <v>1.584367573</v>
      </c>
      <c r="Y1155" s="150">
        <f t="shared" si="2"/>
        <v>-1.584367573</v>
      </c>
    </row>
    <row r="1156" ht="15.75" customHeight="1">
      <c r="A1156" s="119">
        <v>1155.0</v>
      </c>
      <c r="B1156" s="143" t="str">
        <f t="array" ref="B1156">index(Systems!$A:$E,match($A1156,Systems!$A:$A,),match(B$1,Systems!$2:$2,))&amp;if(not(isblank(index(Systems!$A:$E,match($A1156,Systems!$A:$A,),match(Systems!$C$2,Systems!$2:$2,))))," ["&amp;index(Systems!$A:$E,match($A1156,Systems!$A:$A,),match(Systems!$C$2,Systems!$2:$2,))&amp;"]",)</f>
        <v>Huntington</v>
      </c>
      <c r="C1156" s="144">
        <f t="array" ref="C1156">round((F1156-average(I1156,L1156,O1156,R1156,U1156))*X1156+if($B1156=$H1156,0,iferror(average(vlookup({$H1156,$K1156,$N1156,$Q1156,$T1156},$B:$D,column(B$1),0)),index(C:C,match($H1156,$B:$B,)))),3)</f>
        <v>-395.483</v>
      </c>
      <c r="D1156" s="144">
        <f t="array" ref="D1156">round((G1156-average(J1156,M1156,P1156,S1156,V1156))*Y1156+if($B1156=$H1156,0,iferror(average(vlookup({$H1156,$K1156,$N1156,$Q1156,$T1156},$B:$D,column(C$1),0)),index(D:D,match($H1156,$B:$B,)))),3)</f>
        <v>-186.677</v>
      </c>
      <c r="E1156" s="145">
        <v>2764.0</v>
      </c>
      <c r="F1156" s="146">
        <v>438.833</v>
      </c>
      <c r="G1156" s="146">
        <v>523.914</v>
      </c>
      <c r="H1156" s="147" t="s">
        <v>404</v>
      </c>
      <c r="I1156" s="146">
        <v>688.449</v>
      </c>
      <c r="J1156" s="146">
        <v>406.09</v>
      </c>
      <c r="K1156" s="148"/>
      <c r="L1156" s="149"/>
      <c r="M1156" s="149"/>
      <c r="N1156" s="148"/>
      <c r="O1156" s="149"/>
      <c r="P1156" s="149"/>
      <c r="Q1156" s="148"/>
      <c r="R1156" s="149"/>
      <c r="S1156" s="149"/>
      <c r="T1156" s="148"/>
      <c r="U1156" s="149"/>
      <c r="V1156" s="149"/>
      <c r="W1156" s="149"/>
      <c r="X1156" s="150">
        <f t="shared" si="1"/>
        <v>1.584367573</v>
      </c>
      <c r="Y1156" s="150">
        <f t="shared" si="2"/>
        <v>-1.584367573</v>
      </c>
    </row>
    <row r="1157" ht="15.75" customHeight="1">
      <c r="A1157" s="119">
        <v>1156.0</v>
      </c>
      <c r="B1157" s="143" t="str">
        <f t="array" ref="B1157">index(Systems!$A:$E,match($A1157,Systems!$A:$A,),match(B$1,Systems!$2:$2,))&amp;if(not(isblank(index(Systems!$A:$E,match($A1157,Systems!$A:$A,),match(Systems!$C$2,Systems!$2:$2,))))," ["&amp;index(Systems!$A:$E,match($A1157,Systems!$A:$A,),match(Systems!$C$2,Systems!$2:$2,))&amp;"]",)</f>
        <v>Hurgh</v>
      </c>
      <c r="C1157" s="144">
        <f t="array" ref="C1157">round((F1157-average(I1157,L1157,O1157,R1157,U1157))*X1157+if($B1157=$H1157,0,iferror(average(vlookup({$H1157,$K1157,$N1157,$Q1157,$T1157},$B:$D,column(B$1),0)),index(C:C,match($H1157,$B:$B,)))),3)</f>
        <v>129.044</v>
      </c>
      <c r="D1157" s="144">
        <f t="array" ref="D1157">round((G1157-average(J1157,M1157,P1157,S1157,V1157))*Y1157+if($B1157=$H1157,0,iferror(average(vlookup({$H1157,$K1157,$N1157,$Q1157,$T1157},$B:$D,column(C$1),0)),index(D:D,match($H1157,$B:$B,)))),3)</f>
        <v>-171.023</v>
      </c>
      <c r="E1157" s="145">
        <v>2764.0</v>
      </c>
      <c r="F1157" s="146">
        <v>769.897</v>
      </c>
      <c r="G1157" s="146">
        <v>514.034</v>
      </c>
      <c r="H1157" s="147" t="s">
        <v>404</v>
      </c>
      <c r="I1157" s="146">
        <v>688.449</v>
      </c>
      <c r="J1157" s="146">
        <v>406.09</v>
      </c>
      <c r="K1157" s="148"/>
      <c r="L1157" s="149"/>
      <c r="M1157" s="149"/>
      <c r="N1157" s="148"/>
      <c r="O1157" s="149"/>
      <c r="P1157" s="149"/>
      <c r="Q1157" s="148"/>
      <c r="R1157" s="149"/>
      <c r="S1157" s="149"/>
      <c r="T1157" s="148"/>
      <c r="U1157" s="149"/>
      <c r="V1157" s="149"/>
      <c r="W1157" s="149"/>
      <c r="X1157" s="150">
        <f t="shared" si="1"/>
        <v>1.584367573</v>
      </c>
      <c r="Y1157" s="150">
        <f t="shared" si="2"/>
        <v>-1.584367573</v>
      </c>
    </row>
    <row r="1158" ht="15.75" customHeight="1">
      <c r="A1158" s="119">
        <v>1157.0</v>
      </c>
      <c r="B1158" s="143" t="str">
        <f t="array" ref="B1158">index(Systems!$A:$E,match($A1158,Systems!$A:$A,),match(B$1,Systems!$2:$2,))&amp;if(not(isblank(index(Systems!$A:$E,match($A1158,Systems!$A:$A,),match(Systems!$C$2,Systems!$2:$2,))))," ["&amp;index(Systems!$A:$E,match($A1158,Systems!$A:$A,),match(Systems!$C$2,Systems!$2:$2,))&amp;"]",)</f>
        <v>Hurik</v>
      </c>
      <c r="C1158" s="144">
        <f t="array" ref="C1158">round((F1158-average(I1158,L1158,O1158,R1158,U1158))*X1158+if($B1158=$H1158,0,iferror(average(vlookup({$H1158,$K1158,$N1158,$Q1158,$T1158},$B:$D,column(B$1),0)),index(C:C,match($H1158,$B:$B,)))),3)</f>
        <v>77.792</v>
      </c>
      <c r="D1158" s="144">
        <f t="array" ref="D1158">round((G1158-average(J1158,M1158,P1158,S1158,V1158))*Y1158+if($B1158=$H1158,0,iferror(average(vlookup({$H1158,$K1158,$N1158,$Q1158,$T1158},$B:$D,column(C$1),0)),index(D:D,match($H1158,$B:$B,)))),3)</f>
        <v>-396.306</v>
      </c>
      <c r="E1158" s="145">
        <v>2764.0</v>
      </c>
      <c r="F1158" s="146">
        <v>737.549</v>
      </c>
      <c r="G1158" s="146">
        <v>656.225</v>
      </c>
      <c r="H1158" s="147" t="s">
        <v>404</v>
      </c>
      <c r="I1158" s="146">
        <v>688.449</v>
      </c>
      <c r="J1158" s="146">
        <v>406.09</v>
      </c>
      <c r="K1158" s="148"/>
      <c r="L1158" s="149"/>
      <c r="M1158" s="149"/>
      <c r="N1158" s="148"/>
      <c r="O1158" s="149"/>
      <c r="P1158" s="149"/>
      <c r="Q1158" s="148"/>
      <c r="R1158" s="149"/>
      <c r="S1158" s="149"/>
      <c r="T1158" s="148"/>
      <c r="U1158" s="149"/>
      <c r="V1158" s="149"/>
      <c r="W1158" s="149"/>
      <c r="X1158" s="150">
        <f t="shared" si="1"/>
        <v>1.584367573</v>
      </c>
      <c r="Y1158" s="150">
        <f t="shared" si="2"/>
        <v>-1.584367573</v>
      </c>
    </row>
    <row r="1159" ht="15.75" customHeight="1">
      <c r="A1159" s="119">
        <v>1158.0</v>
      </c>
      <c r="B1159" s="143" t="str">
        <f t="array" ref="B1159">index(Systems!$A:$E,match($A1159,Systems!$A:$A,),match(B$1,Systems!$2:$2,))&amp;if(not(isblank(index(Systems!$A:$E,match($A1159,Systems!$A:$A,),match(Systems!$C$2,Systems!$2:$2,))))," ["&amp;index(Systems!$A:$E,match($A1159,Systems!$A:$A,),match(Systems!$C$2,Systems!$2:$2,))&amp;"]",)</f>
        <v>Huron</v>
      </c>
      <c r="C1159" s="144">
        <f t="array" ref="C1159">round((F1159-average(I1159,L1159,O1159,R1159,U1159))*X1159+if($B1159=$H1159,0,iferror(average(vlookup({$H1159,$K1159,$N1159,$Q1159,$T1159},$B:$D,column(B$1),0)),index(C:C,match($H1159,$B:$B,)))),3)</f>
        <v>315.102</v>
      </c>
      <c r="D1159" s="144">
        <f t="array" ref="D1159">round((G1159-average(J1159,M1159,P1159,S1159,V1159))*Y1159+if($B1159=$H1159,0,iferror(average(vlookup({$H1159,$K1159,$N1159,$Q1159,$T1159},$B:$D,column(C$1),0)),index(D:D,match($H1159,$B:$B,)))),3)</f>
        <v>-71.907</v>
      </c>
      <c r="E1159" s="145">
        <v>2764.0</v>
      </c>
      <c r="F1159" s="146">
        <v>887.331</v>
      </c>
      <c r="G1159" s="146">
        <v>451.475</v>
      </c>
      <c r="H1159" s="147" t="s">
        <v>404</v>
      </c>
      <c r="I1159" s="146">
        <v>688.449</v>
      </c>
      <c r="J1159" s="146">
        <v>406.09</v>
      </c>
      <c r="K1159" s="148"/>
      <c r="L1159" s="149"/>
      <c r="M1159" s="149"/>
      <c r="N1159" s="148"/>
      <c r="O1159" s="149"/>
      <c r="P1159" s="149"/>
      <c r="Q1159" s="148"/>
      <c r="R1159" s="149"/>
      <c r="S1159" s="149"/>
      <c r="T1159" s="148"/>
      <c r="U1159" s="149"/>
      <c r="V1159" s="149"/>
      <c r="W1159" s="149"/>
      <c r="X1159" s="150">
        <f t="shared" si="1"/>
        <v>1.584367573</v>
      </c>
      <c r="Y1159" s="150">
        <f t="shared" si="2"/>
        <v>-1.584367573</v>
      </c>
    </row>
    <row r="1160" ht="15.75" customHeight="1">
      <c r="A1160" s="119">
        <v>1159.0</v>
      </c>
      <c r="B1160" s="143" t="str">
        <f t="array" ref="B1160">index(Systems!$A:$E,match($A1160,Systems!$A:$A,),match(B$1,Systems!$2:$2,))&amp;if(not(isblank(index(Systems!$A:$E,match($A1160,Systems!$A:$A,),match(Systems!$C$2,Systems!$2:$2,))))," ["&amp;index(Systems!$A:$E,match($A1160,Systems!$A:$A,),match(Systems!$C$2,Systems!$2:$2,))&amp;"]",)</f>
        <v>Hustaing</v>
      </c>
      <c r="C1160" s="144">
        <f t="array" ref="C1160">round((F1160-average(I1160,L1160,O1160,R1160,U1160))*X1160+if($B1160=$H1160,0,iferror(average(vlookup({$H1160,$K1160,$N1160,$Q1160,$T1160},$B:$D,column(B$1),0)),index(C:C,match($H1160,$B:$B,)))),3)</f>
        <v>55.052</v>
      </c>
      <c r="D1160" s="144">
        <f t="array" ref="D1160">round((G1160-average(J1160,M1160,P1160,S1160,V1160))*Y1160+if($B1160=$H1160,0,iferror(average(vlookup({$H1160,$K1160,$N1160,$Q1160,$T1160},$B:$D,column(C$1),0)),index(D:D,match($H1160,$B:$B,)))),3)</f>
        <v>-245.656</v>
      </c>
      <c r="E1160" s="145">
        <v>2764.0</v>
      </c>
      <c r="F1160" s="146">
        <v>723.196</v>
      </c>
      <c r="G1160" s="146">
        <v>561.14</v>
      </c>
      <c r="H1160" s="147" t="s">
        <v>404</v>
      </c>
      <c r="I1160" s="146">
        <v>688.449</v>
      </c>
      <c r="J1160" s="146">
        <v>406.09</v>
      </c>
      <c r="K1160" s="148"/>
      <c r="L1160" s="149"/>
      <c r="M1160" s="149"/>
      <c r="N1160" s="148"/>
      <c r="O1160" s="149"/>
      <c r="P1160" s="149"/>
      <c r="Q1160" s="148"/>
      <c r="R1160" s="149"/>
      <c r="S1160" s="149"/>
      <c r="T1160" s="148"/>
      <c r="U1160" s="149"/>
      <c r="V1160" s="149"/>
      <c r="W1160" s="149"/>
      <c r="X1160" s="150">
        <f t="shared" si="1"/>
        <v>1.584367573</v>
      </c>
      <c r="Y1160" s="150">
        <f t="shared" si="2"/>
        <v>-1.584367573</v>
      </c>
    </row>
    <row r="1161" ht="15.75" customHeight="1">
      <c r="A1161" s="119">
        <v>1160.0</v>
      </c>
      <c r="B1161" s="143" t="str">
        <f t="array" ref="B1161">index(Systems!$A:$E,match($A1161,Systems!$A:$A,),match(B$1,Systems!$2:$2,))&amp;if(not(isblank(index(Systems!$A:$E,match($A1161,Systems!$A:$A,),match(Systems!$C$2,Systems!$2:$2,))))," ["&amp;index(Systems!$A:$E,match($A1161,Systems!$A:$A,),match(Systems!$C$2,Systems!$2:$2,))&amp;"]",)</f>
        <v>Hyades Cluster</v>
      </c>
      <c r="C1161" s="144">
        <f t="array" ref="C1161">round((F1161-average(I1161,L1161,O1161,R1161,U1161))*X1161+if($B1161=$H1161,0,iferror(average(vlookup({$H1161,$K1161,$N1161,$Q1161,$T1161},$B:$D,column(B$1),0)),index(C:C,match($H1161,$B:$B,)))),3)</f>
        <v>191.317</v>
      </c>
      <c r="D1161" s="144">
        <f t="array" ref="D1161">round((G1161-average(J1161,M1161,P1161,S1161,V1161))*Y1161+if($B1161=$H1161,0,iferror(average(vlookup({$H1161,$K1161,$N1161,$Q1161,$T1161},$B:$D,column(C$1),0)),index(D:D,match($H1161,$B:$B,)))),3)</f>
        <v>-389.55</v>
      </c>
      <c r="E1161" s="145">
        <v>2764.0</v>
      </c>
      <c r="F1161" s="146">
        <v>809.202</v>
      </c>
      <c r="G1161" s="146">
        <v>651.961</v>
      </c>
      <c r="H1161" s="147" t="s">
        <v>404</v>
      </c>
      <c r="I1161" s="146">
        <v>688.449</v>
      </c>
      <c r="J1161" s="146">
        <v>406.09</v>
      </c>
      <c r="K1161" s="148"/>
      <c r="L1161" s="149"/>
      <c r="M1161" s="149"/>
      <c r="N1161" s="148"/>
      <c r="O1161" s="149"/>
      <c r="P1161" s="149"/>
      <c r="Q1161" s="148"/>
      <c r="R1161" s="149"/>
      <c r="S1161" s="149"/>
      <c r="T1161" s="148"/>
      <c r="U1161" s="149"/>
      <c r="V1161" s="149"/>
      <c r="W1161" s="149"/>
      <c r="X1161" s="150">
        <f t="shared" si="1"/>
        <v>1.584367573</v>
      </c>
      <c r="Y1161" s="150">
        <f t="shared" si="2"/>
        <v>-1.584367573</v>
      </c>
    </row>
    <row r="1162" ht="15.75" customHeight="1">
      <c r="A1162" s="119">
        <v>1161.0</v>
      </c>
      <c r="B1162" s="143" t="str">
        <f t="array" ref="B1162">index(Systems!$A:$E,match($A1162,Systems!$A:$A,),match(B$1,Systems!$2:$2,))&amp;if(not(isblank(index(Systems!$A:$E,match($A1162,Systems!$A:$A,),match(Systems!$C$2,Systems!$2:$2,))))," ["&amp;index(Systems!$A:$E,match($A1162,Systems!$A:$A,),match(Systems!$C$2,Systems!$2:$2,))&amp;"]",)</f>
        <v>Hyalite</v>
      </c>
      <c r="C1162" s="144">
        <f t="array" ref="C1162">round((F1162-average(I1162,L1162,O1162,R1162,U1162))*X1162+if($B1162=$H1162,0,iferror(average(vlookup({$H1162,$K1162,$N1162,$Q1162,$T1162},$B:$D,column(B$1),0)),index(C:C,match($H1162,$B:$B,)))),3)</f>
        <v>268.824</v>
      </c>
      <c r="D1162" s="144">
        <f t="array" ref="D1162">round((G1162-average(J1162,M1162,P1162,S1162,V1162))*Y1162+if($B1162=$H1162,0,iferror(average(vlookup({$H1162,$K1162,$N1162,$Q1162,$T1162},$B:$D,column(C$1),0)),index(D:D,match($H1162,$B:$B,)))),3)</f>
        <v>-354.187</v>
      </c>
      <c r="E1162" s="145">
        <v>2764.0</v>
      </c>
      <c r="F1162" s="146">
        <v>858.122</v>
      </c>
      <c r="G1162" s="146">
        <v>629.641</v>
      </c>
      <c r="H1162" s="147" t="s">
        <v>404</v>
      </c>
      <c r="I1162" s="146">
        <v>688.449</v>
      </c>
      <c r="J1162" s="146">
        <v>406.09</v>
      </c>
      <c r="K1162" s="148"/>
      <c r="L1162" s="149"/>
      <c r="M1162" s="149"/>
      <c r="N1162" s="148"/>
      <c r="O1162" s="149"/>
      <c r="P1162" s="149"/>
      <c r="Q1162" s="148"/>
      <c r="R1162" s="149"/>
      <c r="S1162" s="149"/>
      <c r="T1162" s="148"/>
      <c r="U1162" s="149"/>
      <c r="V1162" s="149"/>
      <c r="W1162" s="149"/>
      <c r="X1162" s="150">
        <f t="shared" si="1"/>
        <v>1.584367573</v>
      </c>
      <c r="Y1162" s="150">
        <f t="shared" si="2"/>
        <v>-1.584367573</v>
      </c>
    </row>
    <row r="1163" ht="15.75" customHeight="1">
      <c r="A1163" s="119">
        <v>1162.0</v>
      </c>
      <c r="B1163" s="143" t="str">
        <f t="array" ref="B1163">index(Systems!$A:$E,match($A1163,Systems!$A:$A,),match(B$1,Systems!$2:$2,))&amp;if(not(isblank(index(Systems!$A:$E,match($A1163,Systems!$A:$A,),match(Systems!$C$2,Systems!$2:$2,))))," ["&amp;index(Systems!$A:$E,match($A1163,Systems!$A:$A,),match(Systems!$C$2,Systems!$2:$2,))&amp;"]",)</f>
        <v>Hyde</v>
      </c>
      <c r="C1163" s="144">
        <f t="array" ref="C1163">round((F1163-average(I1163,L1163,O1163,R1163,U1163))*X1163+if($B1163=$H1163,0,iferror(average(vlookup({$H1163,$K1163,$N1163,$Q1163,$T1163},$B:$D,column(B$1),0)),index(C:C,match($H1163,$B:$B,)))),3)</f>
        <v>-162.356</v>
      </c>
      <c r="D1163" s="144">
        <f t="array" ref="D1163">round((G1163-average(J1163,M1163,P1163,S1163,V1163))*Y1163+if($B1163=$H1163,0,iferror(average(vlookup({$H1163,$K1163,$N1163,$Q1163,$T1163},$B:$D,column(C$1),0)),index(D:D,match($H1163,$B:$B,)))),3)</f>
        <v>2.54</v>
      </c>
      <c r="E1163" s="145">
        <v>2764.0</v>
      </c>
      <c r="F1163" s="146">
        <v>585.975</v>
      </c>
      <c r="G1163" s="146">
        <v>404.487</v>
      </c>
      <c r="H1163" s="147" t="s">
        <v>404</v>
      </c>
      <c r="I1163" s="146">
        <v>688.449</v>
      </c>
      <c r="J1163" s="146">
        <v>406.09</v>
      </c>
      <c r="K1163" s="148"/>
      <c r="L1163" s="149"/>
      <c r="M1163" s="149"/>
      <c r="N1163" s="148"/>
      <c r="O1163" s="149"/>
      <c r="P1163" s="149"/>
      <c r="Q1163" s="148"/>
      <c r="R1163" s="149"/>
      <c r="S1163" s="149"/>
      <c r="T1163" s="148"/>
      <c r="U1163" s="149"/>
      <c r="V1163" s="149"/>
      <c r="W1163" s="149"/>
      <c r="X1163" s="150">
        <f t="shared" si="1"/>
        <v>1.584367573</v>
      </c>
      <c r="Y1163" s="150">
        <f t="shared" si="2"/>
        <v>-1.584367573</v>
      </c>
    </row>
    <row r="1164" ht="15.75" customHeight="1">
      <c r="A1164" s="119">
        <v>1163.0</v>
      </c>
      <c r="B1164" s="143" t="str">
        <f t="array" ref="B1164">index(Systems!$A:$E,match($A1164,Systems!$A:$A,),match(B$1,Systems!$2:$2,))&amp;if(not(isblank(index(Systems!$A:$E,match($A1164,Systems!$A:$A,),match(Systems!$C$2,Systems!$2:$2,))))," ["&amp;index(Systems!$A:$E,match($A1164,Systems!$A:$A,),match(Systems!$C$2,Systems!$2:$2,))&amp;"]",)</f>
        <v>Hyner</v>
      </c>
      <c r="C1164" s="144">
        <f t="array" ref="C1164">round((F1164-average(I1164,L1164,O1164,R1164,U1164))*X1164+if($B1164=$H1164,0,iferror(average(vlookup({$H1164,$K1164,$N1164,$Q1164,$T1164},$B:$D,column(B$1),0)),index(C:C,match($H1164,$B:$B,)))),3)</f>
        <v>204.201</v>
      </c>
      <c r="D1164" s="144">
        <f t="array" ref="D1164">round((G1164-average(J1164,M1164,P1164,S1164,V1164))*Y1164+if($B1164=$H1164,0,iferror(average(vlookup({$H1164,$K1164,$N1164,$Q1164,$T1164},$B:$D,column(C$1),0)),index(D:D,match($H1164,$B:$B,)))),3)</f>
        <v>327.985</v>
      </c>
      <c r="E1164" s="145">
        <v>2764.0</v>
      </c>
      <c r="F1164" s="146">
        <v>817.334</v>
      </c>
      <c r="G1164" s="146">
        <v>199.077</v>
      </c>
      <c r="H1164" s="147" t="s">
        <v>404</v>
      </c>
      <c r="I1164" s="146">
        <v>688.449</v>
      </c>
      <c r="J1164" s="146">
        <v>406.09</v>
      </c>
      <c r="K1164" s="148"/>
      <c r="L1164" s="149"/>
      <c r="M1164" s="149"/>
      <c r="N1164" s="148"/>
      <c r="O1164" s="149"/>
      <c r="P1164" s="149"/>
      <c r="Q1164" s="148"/>
      <c r="R1164" s="149"/>
      <c r="S1164" s="149"/>
      <c r="T1164" s="148"/>
      <c r="U1164" s="149"/>
      <c r="V1164" s="149"/>
      <c r="W1164" s="149"/>
      <c r="X1164" s="150">
        <f t="shared" si="1"/>
        <v>1.584367573</v>
      </c>
      <c r="Y1164" s="150">
        <f t="shared" si="2"/>
        <v>-1.584367573</v>
      </c>
    </row>
    <row r="1165" ht="15.75" customHeight="1">
      <c r="A1165" s="119">
        <v>1164.0</v>
      </c>
      <c r="B1165" s="143" t="str">
        <f t="array" ref="B1165">index(Systems!$A:$E,match($A1165,Systems!$A:$A,),match(B$1,Systems!$2:$2,))&amp;if(not(isblank(index(Systems!$A:$E,match($A1165,Systems!$A:$A,),match(Systems!$C$2,Systems!$2:$2,))))," ["&amp;index(Systems!$A:$E,match($A1165,Systems!$A:$A,),match(Systems!$C$2,Systems!$2:$2,))&amp;"]",)</f>
        <v>Hyperion</v>
      </c>
      <c r="C1165" s="144">
        <f t="array" ref="C1165">round((F1165-average(I1165,L1165,O1165,R1165,U1165))*X1165+if($B1165=$H1165,0,iferror(average(vlookup({$H1165,$K1165,$N1165,$Q1165,$T1165},$B:$D,column(B$1),0)),index(C:C,match($H1165,$B:$B,)))),3)</f>
        <v>-19.402</v>
      </c>
      <c r="D1165" s="144">
        <f t="array" ref="D1165">round((G1165-average(J1165,M1165,P1165,S1165,V1165))*Y1165+if($B1165=$H1165,0,iferror(average(vlookup({$H1165,$K1165,$N1165,$Q1165,$T1165},$B:$D,column(C$1),0)),index(D:D,match($H1165,$B:$B,)))),3)</f>
        <v>277.063</v>
      </c>
      <c r="E1165" s="145">
        <v>2764.0</v>
      </c>
      <c r="F1165" s="146">
        <v>676.203</v>
      </c>
      <c r="G1165" s="146">
        <v>231.217</v>
      </c>
      <c r="H1165" s="147" t="s">
        <v>404</v>
      </c>
      <c r="I1165" s="146">
        <v>688.449</v>
      </c>
      <c r="J1165" s="146">
        <v>406.09</v>
      </c>
      <c r="K1165" s="148"/>
      <c r="L1165" s="149"/>
      <c r="M1165" s="149"/>
      <c r="N1165" s="148"/>
      <c r="O1165" s="149"/>
      <c r="P1165" s="149"/>
      <c r="Q1165" s="148"/>
      <c r="R1165" s="149"/>
      <c r="S1165" s="149"/>
      <c r="T1165" s="148"/>
      <c r="U1165" s="149"/>
      <c r="V1165" s="149"/>
      <c r="W1165" s="149"/>
      <c r="X1165" s="150">
        <f t="shared" si="1"/>
        <v>1.584367573</v>
      </c>
      <c r="Y1165" s="150">
        <f t="shared" si="2"/>
        <v>-1.584367573</v>
      </c>
    </row>
    <row r="1166" ht="15.75" customHeight="1">
      <c r="A1166" s="119">
        <v>1165.0</v>
      </c>
      <c r="B1166" s="143" t="str">
        <f t="array" ref="B1166">index(Systems!$A:$E,match($A1166,Systems!$A:$A,),match(B$1,Systems!$2:$2,))&amp;if(not(isblank(index(Systems!$A:$E,match($A1166,Systems!$A:$A,),match(Systems!$C$2,Systems!$2:$2,))))," ["&amp;index(Systems!$A:$E,match($A1166,Systems!$A:$A,),match(Systems!$C$2,Systems!$2:$2,))&amp;"]",)</f>
        <v>Ibarra</v>
      </c>
      <c r="C1166" s="144">
        <f t="array" ref="C1166">round((F1166-average(I1166,L1166,O1166,R1166,U1166))*X1166+if($B1166=$H1166,0,iferror(average(vlookup({$H1166,$K1166,$N1166,$Q1166,$T1166},$B:$D,column(B$1),0)),index(C:C,match($H1166,$B:$B,)))),3)</f>
        <v>-253.047</v>
      </c>
      <c r="D1166" s="144">
        <f t="array" ref="D1166">round((G1166-average(J1166,M1166,P1166,S1166,V1166))*Y1166+if($B1166=$H1166,0,iferror(average(vlookup({$H1166,$K1166,$N1166,$Q1166,$T1166},$B:$D,column(C$1),0)),index(D:D,match($H1166,$B:$B,)))),3)</f>
        <v>-182.023</v>
      </c>
      <c r="E1166" s="145">
        <v>2764.0</v>
      </c>
      <c r="F1166" s="146">
        <v>528.734</v>
      </c>
      <c r="G1166" s="146">
        <v>520.977</v>
      </c>
      <c r="H1166" s="147" t="s">
        <v>404</v>
      </c>
      <c r="I1166" s="146">
        <v>688.449</v>
      </c>
      <c r="J1166" s="146">
        <v>406.09</v>
      </c>
      <c r="K1166" s="148"/>
      <c r="L1166" s="149"/>
      <c r="M1166" s="149"/>
      <c r="N1166" s="148"/>
      <c r="O1166" s="149"/>
      <c r="P1166" s="149"/>
      <c r="Q1166" s="148"/>
      <c r="R1166" s="149"/>
      <c r="S1166" s="149"/>
      <c r="T1166" s="148"/>
      <c r="U1166" s="149"/>
      <c r="V1166" s="149"/>
      <c r="W1166" s="149"/>
      <c r="X1166" s="150">
        <f t="shared" si="1"/>
        <v>1.584367573</v>
      </c>
      <c r="Y1166" s="150">
        <f t="shared" si="2"/>
        <v>-1.584367573</v>
      </c>
    </row>
    <row r="1167" ht="15.75" customHeight="1">
      <c r="A1167" s="119">
        <v>1166.0</v>
      </c>
      <c r="B1167" s="143" t="str">
        <f t="array" ref="B1167">index(Systems!$A:$E,match($A1167,Systems!$A:$A,),match(B$1,Systems!$2:$2,))&amp;if(not(isblank(index(Systems!$A:$E,match($A1167,Systems!$A:$A,),match(Systems!$C$2,Systems!$2:$2,))))," ["&amp;index(Systems!$A:$E,match($A1167,Systems!$A:$A,),match(Systems!$C$2,Systems!$2:$2,))&amp;"]",)</f>
        <v>Ibstock</v>
      </c>
      <c r="C1167" s="144">
        <f t="array" ref="C1167">round((F1167-average(I1167,L1167,O1167,R1167,U1167))*X1167+if($B1167=$H1167,0,iferror(average(vlookup({$H1167,$K1167,$N1167,$Q1167,$T1167},$B:$D,column(B$1),0)),index(C:C,match($H1167,$B:$B,)))),3)</f>
        <v>-20.985</v>
      </c>
      <c r="D1167" s="144">
        <f t="array" ref="D1167">round((G1167-average(J1167,M1167,P1167,S1167,V1167))*Y1167+if($B1167=$H1167,0,iferror(average(vlookup({$H1167,$K1167,$N1167,$Q1167,$T1167},$B:$D,column(C$1),0)),index(D:D,match($H1167,$B:$B,)))),3)</f>
        <v>-101.91</v>
      </c>
      <c r="E1167" s="145">
        <v>2764.0</v>
      </c>
      <c r="F1167" s="146">
        <v>675.204</v>
      </c>
      <c r="G1167" s="146">
        <v>470.412</v>
      </c>
      <c r="H1167" s="147" t="s">
        <v>404</v>
      </c>
      <c r="I1167" s="146">
        <v>688.449</v>
      </c>
      <c r="J1167" s="146">
        <v>406.09</v>
      </c>
      <c r="K1167" s="148"/>
      <c r="L1167" s="149"/>
      <c r="M1167" s="149"/>
      <c r="N1167" s="148"/>
      <c r="O1167" s="149"/>
      <c r="P1167" s="149"/>
      <c r="Q1167" s="148"/>
      <c r="R1167" s="149"/>
      <c r="S1167" s="149"/>
      <c r="T1167" s="148"/>
      <c r="U1167" s="149"/>
      <c r="V1167" s="149"/>
      <c r="W1167" s="149"/>
      <c r="X1167" s="150">
        <f t="shared" si="1"/>
        <v>1.584367573</v>
      </c>
      <c r="Y1167" s="150">
        <f t="shared" si="2"/>
        <v>-1.584367573</v>
      </c>
    </row>
    <row r="1168" ht="15.75" customHeight="1">
      <c r="A1168" s="119">
        <v>1167.0</v>
      </c>
      <c r="B1168" s="143" t="str">
        <f t="array" ref="B1168">index(Systems!$A:$E,match($A1168,Systems!$A:$A,),match(B$1,Systems!$2:$2,))&amp;if(not(isblank(index(Systems!$A:$E,match($A1168,Systems!$A:$A,),match(Systems!$C$2,Systems!$2:$2,))))," ["&amp;index(Systems!$A:$E,match($A1168,Systems!$A:$A,),match(Systems!$C$2,Systems!$2:$2,))&amp;"]",)</f>
        <v>Icar</v>
      </c>
      <c r="C1168" s="144">
        <f t="array" ref="C1168">round((F1168-average(I1168,L1168,O1168,R1168,U1168))*X1168+if($B1168=$H1168,0,iferror(average(vlookup({$H1168,$K1168,$N1168,$Q1168,$T1168},$B:$D,column(B$1),0)),index(C:C,match($H1168,$B:$B,)))),3)</f>
        <v>-83.499</v>
      </c>
      <c r="D1168" s="144">
        <f t="array" ref="D1168">round((G1168-average(J1168,M1168,P1168,S1168,V1168))*Y1168+if($B1168=$H1168,0,iferror(average(vlookup({$H1168,$K1168,$N1168,$Q1168,$T1168},$B:$D,column(C$1),0)),index(D:D,match($H1168,$B:$B,)))),3)</f>
        <v>413.799</v>
      </c>
      <c r="E1168" s="145">
        <v>2764.0</v>
      </c>
      <c r="F1168" s="146">
        <v>635.747</v>
      </c>
      <c r="G1168" s="146">
        <v>144.914</v>
      </c>
      <c r="H1168" s="147" t="s">
        <v>404</v>
      </c>
      <c r="I1168" s="146">
        <v>688.449</v>
      </c>
      <c r="J1168" s="146">
        <v>406.09</v>
      </c>
      <c r="K1168" s="148"/>
      <c r="L1168" s="149"/>
      <c r="M1168" s="149"/>
      <c r="N1168" s="148"/>
      <c r="O1168" s="149"/>
      <c r="P1168" s="149"/>
      <c r="Q1168" s="148"/>
      <c r="R1168" s="149"/>
      <c r="S1168" s="149"/>
      <c r="T1168" s="148"/>
      <c r="U1168" s="149"/>
      <c r="V1168" s="149"/>
      <c r="W1168" s="149"/>
      <c r="X1168" s="150">
        <f t="shared" si="1"/>
        <v>1.584367573</v>
      </c>
      <c r="Y1168" s="150">
        <f t="shared" si="2"/>
        <v>-1.584367573</v>
      </c>
    </row>
    <row r="1169" ht="15.75" customHeight="1">
      <c r="A1169" s="119">
        <v>1168.0</v>
      </c>
      <c r="B1169" s="143" t="str">
        <f t="array" ref="B1169">index(Systems!$A:$E,match($A1169,Systems!$A:$A,),match(B$1,Systems!$2:$2,))&amp;if(not(isblank(index(Systems!$A:$E,match($A1169,Systems!$A:$A,),match(Systems!$C$2,Systems!$2:$2,))))," ["&amp;index(Systems!$A:$E,match($A1169,Systems!$A:$A,),match(Systems!$C$2,Systems!$2:$2,))&amp;"]",)</f>
        <v>Ichlangis</v>
      </c>
      <c r="C1169" s="144">
        <f t="array" ref="C1169">round((F1169-average(I1169,L1169,O1169,R1169,U1169))*X1169+if($B1169=$H1169,0,iferror(average(vlookup({$H1169,$K1169,$N1169,$Q1169,$T1169},$B:$D,column(B$1),0)),index(C:C,match($H1169,$B:$B,)))),3)</f>
        <v>101.656</v>
      </c>
      <c r="D1169" s="144">
        <f t="array" ref="D1169">round((G1169-average(J1169,M1169,P1169,S1169,V1169))*Y1169+if($B1169=$H1169,0,iferror(average(vlookup({$H1169,$K1169,$N1169,$Q1169,$T1169},$B:$D,column(C$1),0)),index(D:D,match($H1169,$B:$B,)))),3)</f>
        <v>-401.216</v>
      </c>
      <c r="E1169" s="145">
        <v>2764.0</v>
      </c>
      <c r="F1169" s="146">
        <v>752.611</v>
      </c>
      <c r="G1169" s="146">
        <v>659.324</v>
      </c>
      <c r="H1169" s="147" t="s">
        <v>404</v>
      </c>
      <c r="I1169" s="146">
        <v>688.449</v>
      </c>
      <c r="J1169" s="146">
        <v>406.09</v>
      </c>
      <c r="K1169" s="148"/>
      <c r="L1169" s="149"/>
      <c r="M1169" s="149"/>
      <c r="N1169" s="148"/>
      <c r="O1169" s="149"/>
      <c r="P1169" s="149"/>
      <c r="Q1169" s="148"/>
      <c r="R1169" s="149"/>
      <c r="S1169" s="149"/>
      <c r="T1169" s="148"/>
      <c r="U1169" s="149"/>
      <c r="V1169" s="149"/>
      <c r="W1169" s="149"/>
      <c r="X1169" s="150">
        <f t="shared" si="1"/>
        <v>1.584367573</v>
      </c>
      <c r="Y1169" s="150">
        <f t="shared" si="2"/>
        <v>-1.584367573</v>
      </c>
    </row>
    <row r="1170" ht="15.75" customHeight="1">
      <c r="A1170" s="119">
        <v>1169.0</v>
      </c>
      <c r="B1170" s="143" t="str">
        <f t="array" ref="B1170">index(Systems!$A:$E,match($A1170,Systems!$A:$A,),match(B$1,Systems!$2:$2,))&amp;if(not(isblank(index(Systems!$A:$E,match($A1170,Systems!$A:$A,),match(Systems!$C$2,Systems!$2:$2,))))," ["&amp;index(Systems!$A:$E,match($A1170,Systems!$A:$A,),match(Systems!$C$2,Systems!$2:$2,))&amp;"]",)</f>
        <v>Ichmandu</v>
      </c>
      <c r="C1170" s="144">
        <f t="array" ref="C1170">round((F1170-average(I1170,L1170,O1170,R1170,U1170))*X1170+if($B1170=$H1170,0,iferror(average(vlookup({$H1170,$K1170,$N1170,$Q1170,$T1170},$B:$D,column(B$1),0)),index(C:C,match($H1170,$B:$B,)))),3)</f>
        <v>-82.899</v>
      </c>
      <c r="D1170" s="144">
        <f t="array" ref="D1170">round((G1170-average(J1170,M1170,P1170,S1170,V1170))*Y1170+if($B1170=$H1170,0,iferror(average(vlookup({$H1170,$K1170,$N1170,$Q1170,$T1170},$B:$D,column(C$1),0)),index(D:D,match($H1170,$B:$B,)))),3)</f>
        <v>525.212</v>
      </c>
      <c r="E1170" s="145">
        <v>2764.0</v>
      </c>
      <c r="F1170" s="146">
        <v>636.126</v>
      </c>
      <c r="G1170" s="146">
        <v>74.594</v>
      </c>
      <c r="H1170" s="147" t="s">
        <v>404</v>
      </c>
      <c r="I1170" s="146">
        <v>688.449</v>
      </c>
      <c r="J1170" s="146">
        <v>406.09</v>
      </c>
      <c r="K1170" s="148"/>
      <c r="L1170" s="149"/>
      <c r="M1170" s="149"/>
      <c r="N1170" s="148"/>
      <c r="O1170" s="149"/>
      <c r="P1170" s="149"/>
      <c r="Q1170" s="148"/>
      <c r="R1170" s="149"/>
      <c r="S1170" s="149"/>
      <c r="T1170" s="148"/>
      <c r="U1170" s="149"/>
      <c r="V1170" s="149"/>
      <c r="W1170" s="149"/>
      <c r="X1170" s="150">
        <f t="shared" si="1"/>
        <v>1.584367573</v>
      </c>
      <c r="Y1170" s="150">
        <f t="shared" si="2"/>
        <v>-1.584367573</v>
      </c>
    </row>
    <row r="1171" ht="15.75" customHeight="1">
      <c r="A1171" s="119">
        <v>1170.0</v>
      </c>
      <c r="B1171" s="143" t="str">
        <f t="array" ref="B1171">index(Systems!$A:$E,match($A1171,Systems!$A:$A,),match(B$1,Systems!$2:$2,))&amp;if(not(isblank(index(Systems!$A:$E,match($A1171,Systems!$A:$A,),match(Systems!$C$2,Systems!$2:$2,))))," ["&amp;index(Systems!$A:$E,match($A1171,Systems!$A:$A,),match(Systems!$C$2,Systems!$2:$2,))&amp;"]",)</f>
        <v>Ictus</v>
      </c>
      <c r="C1171" s="144">
        <f t="array" ref="C1171">round((F1171-average(I1171,L1171,O1171,R1171,U1171))*X1171+if($B1171=$H1171,0,iferror(average(vlookup({$H1171,$K1171,$N1171,$Q1171,$T1171},$B:$D,column(B$1),0)),index(C:C,match($H1171,$B:$B,)))),3)</f>
        <v>547.266</v>
      </c>
      <c r="D1171" s="144">
        <f t="array" ref="D1171">round((G1171-average(J1171,M1171,P1171,S1171,V1171))*Y1171+if($B1171=$H1171,0,iferror(average(vlookup({$H1171,$K1171,$N1171,$Q1171,$T1171},$B:$D,column(C$1),0)),index(D:D,match($H1171,$B:$B,)))),3)</f>
        <v>186.204</v>
      </c>
      <c r="E1171" s="145">
        <v>2764.0</v>
      </c>
      <c r="F1171" s="146">
        <v>1033.865</v>
      </c>
      <c r="G1171" s="146">
        <v>288.564</v>
      </c>
      <c r="H1171" s="147" t="s">
        <v>404</v>
      </c>
      <c r="I1171" s="146">
        <v>688.449</v>
      </c>
      <c r="J1171" s="146">
        <v>406.09</v>
      </c>
      <c r="K1171" s="148"/>
      <c r="L1171" s="149"/>
      <c r="M1171" s="149"/>
      <c r="N1171" s="148"/>
      <c r="O1171" s="149"/>
      <c r="P1171" s="149"/>
      <c r="Q1171" s="148"/>
      <c r="R1171" s="149"/>
      <c r="S1171" s="149"/>
      <c r="T1171" s="148"/>
      <c r="U1171" s="149"/>
      <c r="V1171" s="149"/>
      <c r="W1171" s="149"/>
      <c r="X1171" s="150">
        <f t="shared" si="1"/>
        <v>1.584367573</v>
      </c>
      <c r="Y1171" s="150">
        <f t="shared" si="2"/>
        <v>-1.584367573</v>
      </c>
    </row>
    <row r="1172" ht="15.75" customHeight="1">
      <c r="A1172" s="119">
        <v>1171.0</v>
      </c>
      <c r="B1172" s="143" t="str">
        <f t="array" ref="B1172">index(Systems!$A:$E,match($A1172,Systems!$A:$A,),match(B$1,Systems!$2:$2,))&amp;if(not(isblank(index(Systems!$A:$E,match($A1172,Systems!$A:$A,),match(Systems!$C$2,Systems!$2:$2,))))," ["&amp;index(Systems!$A:$E,match($A1172,Systems!$A:$A,),match(Systems!$C$2,Systems!$2:$2,))&amp;"]",)</f>
        <v>Ideyld</v>
      </c>
      <c r="C1172" s="144">
        <f t="array" ref="C1172">round((F1172-average(I1172,L1172,O1172,R1172,U1172))*X1172+if($B1172=$H1172,0,iferror(average(vlookup({$H1172,$K1172,$N1172,$Q1172,$T1172},$B:$D,column(B$1),0)),index(C:C,match($H1172,$B:$B,)))),3)</f>
        <v>-201.408</v>
      </c>
      <c r="D1172" s="144">
        <f t="array" ref="D1172">round((G1172-average(J1172,M1172,P1172,S1172,V1172))*Y1172+if($B1172=$H1172,0,iferror(average(vlookup({$H1172,$K1172,$N1172,$Q1172,$T1172},$B:$D,column(C$1),0)),index(D:D,match($H1172,$B:$B,)))),3)</f>
        <v>-97.499</v>
      </c>
      <c r="E1172" s="145">
        <v>2764.0</v>
      </c>
      <c r="F1172" s="146">
        <v>561.327</v>
      </c>
      <c r="G1172" s="146">
        <v>467.628</v>
      </c>
      <c r="H1172" s="147" t="s">
        <v>404</v>
      </c>
      <c r="I1172" s="146">
        <v>688.449</v>
      </c>
      <c r="J1172" s="146">
        <v>406.09</v>
      </c>
      <c r="K1172" s="148"/>
      <c r="L1172" s="149"/>
      <c r="M1172" s="149"/>
      <c r="N1172" s="148"/>
      <c r="O1172" s="149"/>
      <c r="P1172" s="149"/>
      <c r="Q1172" s="148"/>
      <c r="R1172" s="149"/>
      <c r="S1172" s="149"/>
      <c r="T1172" s="148"/>
      <c r="U1172" s="149"/>
      <c r="V1172" s="149"/>
      <c r="W1172" s="149"/>
      <c r="X1172" s="150">
        <f t="shared" si="1"/>
        <v>1.584367573</v>
      </c>
      <c r="Y1172" s="150">
        <f t="shared" si="2"/>
        <v>-1.584367573</v>
      </c>
    </row>
    <row r="1173" ht="15.75" customHeight="1">
      <c r="A1173" s="119">
        <v>1172.0</v>
      </c>
      <c r="B1173" s="143" t="str">
        <f t="array" ref="B1173">index(Systems!$A:$E,match($A1173,Systems!$A:$A,),match(B$1,Systems!$2:$2,))&amp;if(not(isblank(index(Systems!$A:$E,match($A1173,Systems!$A:$A,),match(Systems!$C$2,Systems!$2:$2,))))," ["&amp;index(Systems!$A:$E,match($A1173,Systems!$A:$A,),match(Systems!$C$2,Systems!$2:$2,))&amp;"]",)</f>
        <v>Idlewind</v>
      </c>
      <c r="C1173" s="144">
        <f t="array" ref="C1173">round((F1173-average(I1173,L1173,O1173,R1173,U1173))*X1173+if($B1173=$H1173,0,iferror(average(vlookup({$H1173,$K1173,$N1173,$Q1173,$T1173},$B:$D,column(B$1),0)),index(C:C,match($H1173,$B:$B,)))),3)</f>
        <v>123.552</v>
      </c>
      <c r="D1173" s="144">
        <f t="array" ref="D1173">round((G1173-average(J1173,M1173,P1173,S1173,V1173))*Y1173+if($B1173=$H1173,0,iferror(average(vlookup({$H1173,$K1173,$N1173,$Q1173,$T1173},$B:$D,column(C$1),0)),index(D:D,match($H1173,$B:$B,)))),3)</f>
        <v>429.051</v>
      </c>
      <c r="E1173" s="145">
        <v>2764.0</v>
      </c>
      <c r="F1173" s="146">
        <v>766.431</v>
      </c>
      <c r="G1173" s="146">
        <v>135.287</v>
      </c>
      <c r="H1173" s="147" t="s">
        <v>404</v>
      </c>
      <c r="I1173" s="146">
        <v>688.449</v>
      </c>
      <c r="J1173" s="146">
        <v>406.09</v>
      </c>
      <c r="K1173" s="148"/>
      <c r="L1173" s="149"/>
      <c r="M1173" s="149"/>
      <c r="N1173" s="148"/>
      <c r="O1173" s="149"/>
      <c r="P1173" s="149"/>
      <c r="Q1173" s="148"/>
      <c r="R1173" s="149"/>
      <c r="S1173" s="149"/>
      <c r="T1173" s="148"/>
      <c r="U1173" s="149"/>
      <c r="V1173" s="149"/>
      <c r="W1173" s="149"/>
      <c r="X1173" s="150">
        <f t="shared" si="1"/>
        <v>1.584367573</v>
      </c>
      <c r="Y1173" s="150">
        <f t="shared" si="2"/>
        <v>-1.584367573</v>
      </c>
    </row>
    <row r="1174" ht="15.75" customHeight="1">
      <c r="A1174" s="119">
        <v>1173.0</v>
      </c>
      <c r="B1174" s="143" t="str">
        <f t="array" ref="B1174">index(Systems!$A:$E,match($A1174,Systems!$A:$A,),match(B$1,Systems!$2:$2,))&amp;if(not(isblank(index(Systems!$A:$E,match($A1174,Systems!$A:$A,),match(Systems!$C$2,Systems!$2:$2,))))," ["&amp;index(Systems!$A:$E,match($A1174,Systems!$A:$A,),match(Systems!$C$2,Systems!$2:$2,))&amp;"]",)</f>
        <v>Ife</v>
      </c>
      <c r="C1174" s="144">
        <f t="array" ref="C1174">round((F1174-average(I1174,L1174,O1174,R1174,U1174))*X1174+if($B1174=$H1174,0,iferror(average(vlookup({$H1174,$K1174,$N1174,$Q1174,$T1174},$B:$D,column(B$1),0)),index(C:C,match($H1174,$B:$B,)))),3)</f>
        <v>71.485</v>
      </c>
      <c r="D1174" s="144">
        <f t="array" ref="D1174">round((G1174-average(J1174,M1174,P1174,S1174,V1174))*Y1174+if($B1174=$H1174,0,iferror(average(vlookup({$H1174,$K1174,$N1174,$Q1174,$T1174},$B:$D,column(C$1),0)),index(D:D,match($H1174,$B:$B,)))),3)</f>
        <v>-288.139</v>
      </c>
      <c r="E1174" s="145">
        <v>2764.0</v>
      </c>
      <c r="F1174" s="146">
        <v>733.568</v>
      </c>
      <c r="G1174" s="146">
        <v>587.954</v>
      </c>
      <c r="H1174" s="147" t="s">
        <v>404</v>
      </c>
      <c r="I1174" s="146">
        <v>688.449</v>
      </c>
      <c r="J1174" s="146">
        <v>406.09</v>
      </c>
      <c r="K1174" s="148"/>
      <c r="L1174" s="149"/>
      <c r="M1174" s="149"/>
      <c r="N1174" s="148"/>
      <c r="O1174" s="149"/>
      <c r="P1174" s="149"/>
      <c r="Q1174" s="148"/>
      <c r="R1174" s="149"/>
      <c r="S1174" s="149"/>
      <c r="T1174" s="148"/>
      <c r="U1174" s="149"/>
      <c r="V1174" s="149"/>
      <c r="W1174" s="149"/>
      <c r="X1174" s="150">
        <f t="shared" si="1"/>
        <v>1.584367573</v>
      </c>
      <c r="Y1174" s="150">
        <f t="shared" si="2"/>
        <v>-1.584367573</v>
      </c>
    </row>
    <row r="1175" ht="15.75" customHeight="1">
      <c r="A1175" s="119">
        <v>1174.0</v>
      </c>
      <c r="B1175" s="143" t="str">
        <f t="array" ref="B1175">index(Systems!$A:$E,match($A1175,Systems!$A:$A,),match(B$1,Systems!$2:$2,))&amp;if(not(isblank(index(Systems!$A:$E,match($A1175,Systems!$A:$A,),match(Systems!$C$2,Systems!$2:$2,))))," ["&amp;index(Systems!$A:$E,match($A1175,Systems!$A:$A,),match(Systems!$C$2,Systems!$2:$2,))&amp;"]",)</f>
        <v>Igualada</v>
      </c>
      <c r="C1175" s="144">
        <f t="array" ref="C1175">round((F1175-average(I1175,L1175,O1175,R1175,U1175))*X1175+if($B1175=$H1175,0,iferror(average(vlookup({$H1175,$K1175,$N1175,$Q1175,$T1175},$B:$D,column(B$1),0)),index(C:C,match($H1175,$B:$B,)))),3)</f>
        <v>290.274</v>
      </c>
      <c r="D1175" s="144">
        <f t="array" ref="D1175">round((G1175-average(J1175,M1175,P1175,S1175,V1175))*Y1175+if($B1175=$H1175,0,iferror(average(vlookup({$H1175,$K1175,$N1175,$Q1175,$T1175},$B:$D,column(C$1),0)),index(D:D,match($H1175,$B:$B,)))),3)</f>
        <v>114.234</v>
      </c>
      <c r="E1175" s="145">
        <v>2764.0</v>
      </c>
      <c r="F1175" s="146">
        <v>871.66</v>
      </c>
      <c r="G1175" s="146">
        <v>333.989</v>
      </c>
      <c r="H1175" s="147" t="s">
        <v>404</v>
      </c>
      <c r="I1175" s="146">
        <v>688.449</v>
      </c>
      <c r="J1175" s="146">
        <v>406.09</v>
      </c>
      <c r="K1175" s="148"/>
      <c r="L1175" s="149"/>
      <c r="M1175" s="149"/>
      <c r="N1175" s="148"/>
      <c r="O1175" s="149"/>
      <c r="P1175" s="149"/>
      <c r="Q1175" s="148"/>
      <c r="R1175" s="149"/>
      <c r="S1175" s="149"/>
      <c r="T1175" s="148"/>
      <c r="U1175" s="149"/>
      <c r="V1175" s="149"/>
      <c r="W1175" s="149"/>
      <c r="X1175" s="150">
        <f t="shared" si="1"/>
        <v>1.584367573</v>
      </c>
      <c r="Y1175" s="150">
        <f t="shared" si="2"/>
        <v>-1.584367573</v>
      </c>
    </row>
    <row r="1176" ht="15.75" customHeight="1">
      <c r="A1176" s="119">
        <v>1175.0</v>
      </c>
      <c r="B1176" s="143" t="str">
        <f t="array" ref="B1176">index(Systems!$A:$E,match($A1176,Systems!$A:$A,),match(B$1,Systems!$2:$2,))&amp;if(not(isblank(index(Systems!$A:$E,match($A1176,Systems!$A:$A,),match(Systems!$C$2,Systems!$2:$2,))))," ["&amp;index(Systems!$A:$E,match($A1176,Systems!$A:$A,),match(Systems!$C$2,Systems!$2:$2,))&amp;"]",)</f>
        <v>Iijima</v>
      </c>
      <c r="C1176" s="144">
        <f t="array" ref="C1176">round((F1176-average(I1176,L1176,O1176,R1176,U1176))*X1176+if($B1176=$H1176,0,iferror(average(vlookup({$H1176,$K1176,$N1176,$Q1176,$T1176},$B:$D,column(B$1),0)),index(C:C,match($H1176,$B:$B,)))),3)</f>
        <v>211.18</v>
      </c>
      <c r="D1176" s="144">
        <f t="array" ref="D1176">round((G1176-average(J1176,M1176,P1176,S1176,V1176))*Y1176+if($B1176=$H1176,0,iferror(average(vlookup({$H1176,$K1176,$N1176,$Q1176,$T1176},$B:$D,column(C$1),0)),index(D:D,match($H1176,$B:$B,)))),3)</f>
        <v>196.151</v>
      </c>
      <c r="E1176" s="145">
        <v>2764.0</v>
      </c>
      <c r="F1176" s="146">
        <v>821.739</v>
      </c>
      <c r="G1176" s="146">
        <v>282.286</v>
      </c>
      <c r="H1176" s="147" t="s">
        <v>404</v>
      </c>
      <c r="I1176" s="146">
        <v>688.449</v>
      </c>
      <c r="J1176" s="146">
        <v>406.09</v>
      </c>
      <c r="K1176" s="148"/>
      <c r="L1176" s="149"/>
      <c r="M1176" s="149"/>
      <c r="N1176" s="148"/>
      <c r="O1176" s="149"/>
      <c r="P1176" s="149"/>
      <c r="Q1176" s="148"/>
      <c r="R1176" s="149"/>
      <c r="S1176" s="149"/>
      <c r="T1176" s="148"/>
      <c r="U1176" s="149"/>
      <c r="V1176" s="149"/>
      <c r="W1176" s="149"/>
      <c r="X1176" s="150">
        <f t="shared" si="1"/>
        <v>1.584367573</v>
      </c>
      <c r="Y1176" s="150">
        <f t="shared" si="2"/>
        <v>-1.584367573</v>
      </c>
    </row>
    <row r="1177" ht="15.75" customHeight="1">
      <c r="A1177" s="119">
        <v>1176.0</v>
      </c>
      <c r="B1177" s="143" t="str">
        <f t="array" ref="B1177">index(Systems!$A:$E,match($A1177,Systems!$A:$A,),match(B$1,Systems!$2:$2,))&amp;if(not(isblank(index(Systems!$A:$E,match($A1177,Systems!$A:$A,),match(Systems!$C$2,Systems!$2:$2,))))," ["&amp;index(Systems!$A:$E,match($A1177,Systems!$A:$A,),match(Systems!$C$2,Systems!$2:$2,))&amp;"]",)</f>
        <v>Ikast</v>
      </c>
      <c r="C1177" s="144">
        <f t="array" ref="C1177">round((F1177-average(I1177,L1177,O1177,R1177,U1177))*X1177+if($B1177=$H1177,0,iferror(average(vlookup({$H1177,$K1177,$N1177,$Q1177,$T1177},$B:$D,column(B$1),0)),index(C:C,match($H1177,$B:$B,)))),3)</f>
        <v>101.312</v>
      </c>
      <c r="D1177" s="144">
        <f t="array" ref="D1177">round((G1177-average(J1177,M1177,P1177,S1177,V1177))*Y1177+if($B1177=$H1177,0,iferror(average(vlookup({$H1177,$K1177,$N1177,$Q1177,$T1177},$B:$D,column(C$1),0)),index(D:D,match($H1177,$B:$B,)))),3)</f>
        <v>-284.107</v>
      </c>
      <c r="E1177" s="145">
        <v>2764.0</v>
      </c>
      <c r="F1177" s="146">
        <v>752.394</v>
      </c>
      <c r="G1177" s="146">
        <v>585.409</v>
      </c>
      <c r="H1177" s="147" t="s">
        <v>404</v>
      </c>
      <c r="I1177" s="146">
        <v>688.449</v>
      </c>
      <c r="J1177" s="146">
        <v>406.09</v>
      </c>
      <c r="K1177" s="148"/>
      <c r="L1177" s="149"/>
      <c r="M1177" s="149"/>
      <c r="N1177" s="148"/>
      <c r="O1177" s="149"/>
      <c r="P1177" s="149"/>
      <c r="Q1177" s="148"/>
      <c r="R1177" s="149"/>
      <c r="S1177" s="149"/>
      <c r="T1177" s="148"/>
      <c r="U1177" s="149"/>
      <c r="V1177" s="149"/>
      <c r="W1177" s="149"/>
      <c r="X1177" s="150">
        <f t="shared" si="1"/>
        <v>1.584367573</v>
      </c>
      <c r="Y1177" s="150">
        <f t="shared" si="2"/>
        <v>-1.584367573</v>
      </c>
    </row>
    <row r="1178" ht="15.75" customHeight="1">
      <c r="A1178" s="119">
        <v>1177.0</v>
      </c>
      <c r="B1178" s="143" t="str">
        <f t="array" ref="B1178">index(Systems!$A:$E,match($A1178,Systems!$A:$A,),match(B$1,Systems!$2:$2,))&amp;if(not(isblank(index(Systems!$A:$E,match($A1178,Systems!$A:$A,),match(Systems!$C$2,Systems!$2:$2,))))," ["&amp;index(Systems!$A:$E,match($A1178,Systems!$A:$A,),match(Systems!$C$2,Systems!$2:$2,))&amp;"]",)</f>
        <v>Iknogoro</v>
      </c>
      <c r="C1178" s="144">
        <f t="array" ref="C1178">round((F1178-average(I1178,L1178,O1178,R1178,U1178))*X1178+if($B1178=$H1178,0,iferror(average(vlookup({$H1178,$K1178,$N1178,$Q1178,$T1178},$B:$D,column(B$1),0)),index(C:C,match($H1178,$B:$B,)))),3)</f>
        <v>-50.158</v>
      </c>
      <c r="D1178" s="144">
        <f t="array" ref="D1178">round((G1178-average(J1178,M1178,P1178,S1178,V1178))*Y1178+if($B1178=$H1178,0,iferror(average(vlookup({$H1178,$K1178,$N1178,$Q1178,$T1178},$B:$D,column(C$1),0)),index(D:D,match($H1178,$B:$B,)))),3)</f>
        <v>-248.43</v>
      </c>
      <c r="E1178" s="145">
        <v>2764.0</v>
      </c>
      <c r="F1178" s="146">
        <v>656.791</v>
      </c>
      <c r="G1178" s="146">
        <v>562.891</v>
      </c>
      <c r="H1178" s="147" t="s">
        <v>404</v>
      </c>
      <c r="I1178" s="146">
        <v>688.449</v>
      </c>
      <c r="J1178" s="146">
        <v>406.09</v>
      </c>
      <c r="K1178" s="148"/>
      <c r="L1178" s="149"/>
      <c r="M1178" s="149"/>
      <c r="N1178" s="148"/>
      <c r="O1178" s="149"/>
      <c r="P1178" s="149"/>
      <c r="Q1178" s="148"/>
      <c r="R1178" s="149"/>
      <c r="S1178" s="149"/>
      <c r="T1178" s="148"/>
      <c r="U1178" s="149"/>
      <c r="V1178" s="149"/>
      <c r="W1178" s="149"/>
      <c r="X1178" s="150">
        <f t="shared" si="1"/>
        <v>1.584367573</v>
      </c>
      <c r="Y1178" s="150">
        <f t="shared" si="2"/>
        <v>-1.584367573</v>
      </c>
    </row>
    <row r="1179" ht="15.75" customHeight="1">
      <c r="A1179" s="119">
        <v>1178.0</v>
      </c>
      <c r="B1179" s="143" t="str">
        <f t="array" ref="B1179">index(Systems!$A:$E,match($A1179,Systems!$A:$A,),match(B$1,Systems!$2:$2,))&amp;if(not(isblank(index(Systems!$A:$E,match($A1179,Systems!$A:$A,),match(Systems!$C$2,Systems!$2:$2,))))," ["&amp;index(Systems!$A:$E,match($A1179,Systems!$A:$A,),match(Systems!$C$2,Systems!$2:$2,))&amp;"]",)</f>
        <v>Ildlandet</v>
      </c>
      <c r="C1179" s="144">
        <f t="array" ref="C1179">round((F1179-average(I1179,L1179,O1179,R1179,U1179))*X1179+if($B1179=$H1179,0,iferror(average(vlookup({$H1179,$K1179,$N1179,$Q1179,$T1179},$B:$D,column(B$1),0)),index(C:C,match($H1179,$B:$B,)))),3)</f>
        <v>-241.134</v>
      </c>
      <c r="D1179" s="144">
        <f t="array" ref="D1179">round((G1179-average(J1179,M1179,P1179,S1179,V1179))*Y1179+if($B1179=$H1179,0,iferror(average(vlookup({$H1179,$K1179,$N1179,$Q1179,$T1179},$B:$D,column(C$1),0)),index(D:D,match($H1179,$B:$B,)))),3)</f>
        <v>-320.682</v>
      </c>
      <c r="E1179" s="145">
        <v>2764.0</v>
      </c>
      <c r="F1179" s="146">
        <v>536.253</v>
      </c>
      <c r="G1179" s="146">
        <v>608.494</v>
      </c>
      <c r="H1179" s="147" t="s">
        <v>404</v>
      </c>
      <c r="I1179" s="146">
        <v>688.449</v>
      </c>
      <c r="J1179" s="146">
        <v>406.09</v>
      </c>
      <c r="K1179" s="148"/>
      <c r="L1179" s="149"/>
      <c r="M1179" s="149"/>
      <c r="N1179" s="148"/>
      <c r="O1179" s="149"/>
      <c r="P1179" s="149"/>
      <c r="Q1179" s="148"/>
      <c r="R1179" s="149"/>
      <c r="S1179" s="149"/>
      <c r="T1179" s="148"/>
      <c r="U1179" s="149"/>
      <c r="V1179" s="149"/>
      <c r="W1179" s="149"/>
      <c r="X1179" s="150">
        <f t="shared" si="1"/>
        <v>1.584367573</v>
      </c>
      <c r="Y1179" s="150">
        <f t="shared" si="2"/>
        <v>-1.584367573</v>
      </c>
    </row>
    <row r="1180" ht="15.75" customHeight="1">
      <c r="A1180" s="119">
        <v>1179.0</v>
      </c>
      <c r="B1180" s="143" t="str">
        <f t="array" ref="B1180">index(Systems!$A:$E,match($A1180,Systems!$A:$A,),match(B$1,Systems!$2:$2,))&amp;if(not(isblank(index(Systems!$A:$E,match($A1180,Systems!$A:$A,),match(Systems!$C$2,Systems!$2:$2,))))," ["&amp;index(Systems!$A:$E,match($A1180,Systems!$A:$A,),match(Systems!$C$2,Systems!$2:$2,))&amp;"]",)</f>
        <v>Ilion</v>
      </c>
      <c r="C1180" s="144">
        <f t="array" ref="C1180">round((F1180-average(I1180,L1180,O1180,R1180,U1180))*X1180+if($B1180=$H1180,0,iferror(average(vlookup({$H1180,$K1180,$N1180,$Q1180,$T1180},$B:$D,column(B$1),0)),index(C:C,match($H1180,$B:$B,)))),3)</f>
        <v>-285.299</v>
      </c>
      <c r="D1180" s="144">
        <f t="array" ref="D1180">round((G1180-average(J1180,M1180,P1180,S1180,V1180))*Y1180+if($B1180=$H1180,0,iferror(average(vlookup({$H1180,$K1180,$N1180,$Q1180,$T1180},$B:$D,column(C$1),0)),index(D:D,match($H1180,$B:$B,)))),3)</f>
        <v>-28.826</v>
      </c>
      <c r="E1180" s="145">
        <v>2764.0</v>
      </c>
      <c r="F1180" s="146">
        <v>508.378</v>
      </c>
      <c r="G1180" s="146">
        <v>424.284</v>
      </c>
      <c r="H1180" s="147" t="s">
        <v>404</v>
      </c>
      <c r="I1180" s="146">
        <v>688.449</v>
      </c>
      <c r="J1180" s="146">
        <v>406.09</v>
      </c>
      <c r="K1180" s="148"/>
      <c r="L1180" s="149"/>
      <c r="M1180" s="149"/>
      <c r="N1180" s="148"/>
      <c r="O1180" s="149"/>
      <c r="P1180" s="149"/>
      <c r="Q1180" s="148"/>
      <c r="R1180" s="149"/>
      <c r="S1180" s="149"/>
      <c r="T1180" s="148"/>
      <c r="U1180" s="149"/>
      <c r="V1180" s="149"/>
      <c r="W1180" s="149"/>
      <c r="X1180" s="150">
        <f t="shared" si="1"/>
        <v>1.584367573</v>
      </c>
      <c r="Y1180" s="150">
        <f t="shared" si="2"/>
        <v>-1.584367573</v>
      </c>
    </row>
    <row r="1181" ht="15.75" customHeight="1">
      <c r="A1181" s="119">
        <v>1180.0</v>
      </c>
      <c r="B1181" s="143" t="str">
        <f t="array" ref="B1181">index(Systems!$A:$E,match($A1181,Systems!$A:$A,),match(B$1,Systems!$2:$2,))&amp;if(not(isblank(index(Systems!$A:$E,match($A1181,Systems!$A:$A,),match(Systems!$C$2,Systems!$2:$2,))))," ["&amp;index(Systems!$A:$E,match($A1181,Systems!$A:$A,),match(Systems!$C$2,Systems!$2:$2,))&amp;"]",)</f>
        <v>Illium</v>
      </c>
      <c r="C1181" s="144">
        <f t="array" ref="C1181">round((F1181-average(I1181,L1181,O1181,R1181,U1181))*X1181+if($B1181=$H1181,0,iferror(average(vlookup({$H1181,$K1181,$N1181,$Q1181,$T1181},$B:$D,column(B$1),0)),index(C:C,match($H1181,$B:$B,)))),3)</f>
        <v>-207.376</v>
      </c>
      <c r="D1181" s="144">
        <f t="array" ref="D1181">round((G1181-average(J1181,M1181,P1181,S1181,V1181))*Y1181+if($B1181=$H1181,0,iferror(average(vlookup({$H1181,$K1181,$N1181,$Q1181,$T1181},$B:$D,column(C$1),0)),index(D:D,match($H1181,$B:$B,)))),3)</f>
        <v>439.225</v>
      </c>
      <c r="E1181" s="145">
        <v>2764.0</v>
      </c>
      <c r="F1181" s="146">
        <v>557.56</v>
      </c>
      <c r="G1181" s="146">
        <v>128.866</v>
      </c>
      <c r="H1181" s="147" t="s">
        <v>404</v>
      </c>
      <c r="I1181" s="146">
        <v>688.449</v>
      </c>
      <c r="J1181" s="146">
        <v>406.09</v>
      </c>
      <c r="K1181" s="148"/>
      <c r="L1181" s="149"/>
      <c r="M1181" s="149"/>
      <c r="N1181" s="148"/>
      <c r="O1181" s="149"/>
      <c r="P1181" s="149"/>
      <c r="Q1181" s="148"/>
      <c r="R1181" s="149"/>
      <c r="S1181" s="149"/>
      <c r="T1181" s="148"/>
      <c r="U1181" s="149"/>
      <c r="V1181" s="149"/>
      <c r="W1181" s="149"/>
      <c r="X1181" s="150">
        <f t="shared" si="1"/>
        <v>1.584367573</v>
      </c>
      <c r="Y1181" s="150">
        <f t="shared" si="2"/>
        <v>-1.584367573</v>
      </c>
    </row>
    <row r="1182" ht="15.75" customHeight="1">
      <c r="A1182" s="119">
        <v>1181.0</v>
      </c>
      <c r="B1182" s="143" t="str">
        <f t="array" ref="B1182">index(Systems!$A:$E,match($A1182,Systems!$A:$A,),match(B$1,Systems!$2:$2,))&amp;if(not(isblank(index(Systems!$A:$E,match($A1182,Systems!$A:$A,),match(Systems!$C$2,Systems!$2:$2,))))," ["&amp;index(Systems!$A:$E,match($A1182,Systems!$A:$A,),match(Systems!$C$2,Systems!$2:$2,))&amp;"]",)</f>
        <v>Illiushin</v>
      </c>
      <c r="C1182" s="144">
        <f t="array" ref="C1182">round((F1182-average(I1182,L1182,O1182,R1182,U1182))*X1182+if($B1182=$H1182,0,iferror(average(vlookup({$H1182,$K1182,$N1182,$Q1182,$T1182},$B:$D,column(B$1),0)),index(C:C,match($H1182,$B:$B,)))),3)</f>
        <v>211.927</v>
      </c>
      <c r="D1182" s="144">
        <f t="array" ref="D1182">round((G1182-average(J1182,M1182,P1182,S1182,V1182))*Y1182+if($B1182=$H1182,0,iferror(average(vlookup({$H1182,$K1182,$N1182,$Q1182,$T1182},$B:$D,column(C$1),0)),index(D:D,match($H1182,$B:$B,)))),3)</f>
        <v>-397.51</v>
      </c>
      <c r="E1182" s="145">
        <v>2764.0</v>
      </c>
      <c r="F1182" s="146">
        <v>822.21</v>
      </c>
      <c r="G1182" s="146">
        <v>656.985</v>
      </c>
      <c r="H1182" s="147" t="s">
        <v>404</v>
      </c>
      <c r="I1182" s="146">
        <v>688.449</v>
      </c>
      <c r="J1182" s="146">
        <v>406.09</v>
      </c>
      <c r="K1182" s="148"/>
      <c r="L1182" s="149"/>
      <c r="M1182" s="149"/>
      <c r="N1182" s="148"/>
      <c r="O1182" s="149"/>
      <c r="P1182" s="149"/>
      <c r="Q1182" s="148"/>
      <c r="R1182" s="149"/>
      <c r="S1182" s="149"/>
      <c r="T1182" s="148"/>
      <c r="U1182" s="149"/>
      <c r="V1182" s="149"/>
      <c r="W1182" s="149"/>
      <c r="X1182" s="150">
        <f t="shared" si="1"/>
        <v>1.584367573</v>
      </c>
      <c r="Y1182" s="150">
        <f t="shared" si="2"/>
        <v>-1.584367573</v>
      </c>
    </row>
    <row r="1183" ht="15.75" customHeight="1">
      <c r="A1183" s="119">
        <v>1182.0</v>
      </c>
      <c r="B1183" s="143" t="str">
        <f t="array" ref="B1183">index(Systems!$A:$E,match($A1183,Systems!$A:$A,),match(B$1,Systems!$2:$2,))&amp;if(not(isblank(index(Systems!$A:$E,match($A1183,Systems!$A:$A,),match(Systems!$C$2,Systems!$2:$2,))))," ["&amp;index(Systems!$A:$E,match($A1183,Systems!$A:$A,),match(Systems!$C$2,Systems!$2:$2,))&amp;"]",)</f>
        <v>Illyria</v>
      </c>
      <c r="C1183" s="144">
        <f t="array" ref="C1183">round((F1183-average(I1183,L1183,O1183,R1183,U1183))*X1183+if($B1183=$H1183,0,iferror(average(vlookup({$H1183,$K1183,$N1183,$Q1183,$T1183},$B:$D,column(B$1),0)),index(C:C,match($H1183,$B:$B,)))),3)</f>
        <v>-439.228</v>
      </c>
      <c r="D1183" s="144">
        <f t="array" ref="D1183">round((G1183-average(J1183,M1183,P1183,S1183,V1183))*Y1183+if($B1183=$H1183,0,iferror(average(vlookup({$H1183,$K1183,$N1183,$Q1183,$T1183},$B:$D,column(C$1),0)),index(D:D,match($H1183,$B:$B,)))),3)</f>
        <v>-178.11</v>
      </c>
      <c r="E1183" s="145">
        <v>2764.0</v>
      </c>
      <c r="F1183" s="146">
        <v>411.223</v>
      </c>
      <c r="G1183" s="146">
        <v>518.507</v>
      </c>
      <c r="H1183" s="147" t="s">
        <v>404</v>
      </c>
      <c r="I1183" s="146">
        <v>688.449</v>
      </c>
      <c r="J1183" s="146">
        <v>406.09</v>
      </c>
      <c r="K1183" s="148"/>
      <c r="L1183" s="149"/>
      <c r="M1183" s="149"/>
      <c r="N1183" s="148"/>
      <c r="O1183" s="149"/>
      <c r="P1183" s="149"/>
      <c r="Q1183" s="148"/>
      <c r="R1183" s="149"/>
      <c r="S1183" s="149"/>
      <c r="T1183" s="148"/>
      <c r="U1183" s="149"/>
      <c r="V1183" s="149"/>
      <c r="W1183" s="149"/>
      <c r="X1183" s="150">
        <f t="shared" si="1"/>
        <v>1.584367573</v>
      </c>
      <c r="Y1183" s="150">
        <f t="shared" si="2"/>
        <v>-1.584367573</v>
      </c>
    </row>
    <row r="1184" ht="15.75" customHeight="1">
      <c r="A1184" s="119">
        <v>1183.0</v>
      </c>
      <c r="B1184" s="143" t="str">
        <f t="array" ref="B1184">index(Systems!$A:$E,match($A1184,Systems!$A:$A,),match(B$1,Systems!$2:$2,))&amp;if(not(isblank(index(Systems!$A:$E,match($A1184,Systems!$A:$A,),match(Systems!$C$2,Systems!$2:$2,))))," ["&amp;index(Systems!$A:$E,match($A1184,Systems!$A:$A,),match(Systems!$C$2,Systems!$2:$2,))&amp;"]",)</f>
        <v>Ilmachna</v>
      </c>
      <c r="C1184" s="144">
        <f t="array" ref="C1184">round((F1184-average(I1184,L1184,O1184,R1184,U1184))*X1184+if($B1184=$H1184,0,iferror(average(vlookup({$H1184,$K1184,$N1184,$Q1184,$T1184},$B:$D,column(B$1),0)),index(C:C,match($H1184,$B:$B,)))),3)</f>
        <v>-3.351</v>
      </c>
      <c r="D1184" s="144">
        <f t="array" ref="D1184">round((G1184-average(J1184,M1184,P1184,S1184,V1184))*Y1184+if($B1184=$H1184,0,iferror(average(vlookup({$H1184,$K1184,$N1184,$Q1184,$T1184},$B:$D,column(C$1),0)),index(D:D,match($H1184,$B:$B,)))),3)</f>
        <v>-108.45</v>
      </c>
      <c r="E1184" s="145">
        <v>2764.0</v>
      </c>
      <c r="F1184" s="146">
        <v>686.334</v>
      </c>
      <c r="G1184" s="146">
        <v>474.54</v>
      </c>
      <c r="H1184" s="147" t="s">
        <v>404</v>
      </c>
      <c r="I1184" s="146">
        <v>688.449</v>
      </c>
      <c r="J1184" s="146">
        <v>406.09</v>
      </c>
      <c r="K1184" s="148"/>
      <c r="L1184" s="149"/>
      <c r="M1184" s="149"/>
      <c r="N1184" s="148"/>
      <c r="O1184" s="149"/>
      <c r="P1184" s="149"/>
      <c r="Q1184" s="148"/>
      <c r="R1184" s="149"/>
      <c r="S1184" s="149"/>
      <c r="T1184" s="148"/>
      <c r="U1184" s="149"/>
      <c r="V1184" s="149"/>
      <c r="W1184" s="149"/>
      <c r="X1184" s="150">
        <f t="shared" si="1"/>
        <v>1.584367573</v>
      </c>
      <c r="Y1184" s="150">
        <f t="shared" si="2"/>
        <v>-1.584367573</v>
      </c>
    </row>
    <row r="1185" ht="15.75" customHeight="1">
      <c r="A1185" s="119">
        <v>1184.0</v>
      </c>
      <c r="B1185" s="143" t="str">
        <f t="array" ref="B1185">index(Systems!$A:$E,match($A1185,Systems!$A:$A,),match(B$1,Systems!$2:$2,))&amp;if(not(isblank(index(Systems!$A:$E,match($A1185,Systems!$A:$A,),match(Systems!$C$2,Systems!$2:$2,))))," ["&amp;index(Systems!$A:$E,match($A1185,Systems!$A:$A,),match(Systems!$C$2,Systems!$2:$2,))&amp;"]",)</f>
        <v>Ilmar</v>
      </c>
      <c r="C1185" s="144">
        <f t="array" ref="C1185">round((F1185-average(I1185,L1185,O1185,R1185,U1185))*X1185+if($B1185=$H1185,0,iferror(average(vlookup({$H1185,$K1185,$N1185,$Q1185,$T1185},$B:$D,column(B$1),0)),index(C:C,match($H1185,$B:$B,)))),3)</f>
        <v>48.803</v>
      </c>
      <c r="D1185" s="144">
        <f t="array" ref="D1185">round((G1185-average(J1185,M1185,P1185,S1185,V1185))*Y1185+if($B1185=$H1185,0,iferror(average(vlookup({$H1185,$K1185,$N1185,$Q1185,$T1185},$B:$D,column(C$1),0)),index(D:D,match($H1185,$B:$B,)))),3)</f>
        <v>-170.535</v>
      </c>
      <c r="E1185" s="145">
        <v>2764.0</v>
      </c>
      <c r="F1185" s="146">
        <v>719.252</v>
      </c>
      <c r="G1185" s="146">
        <v>513.726</v>
      </c>
      <c r="H1185" s="147" t="s">
        <v>404</v>
      </c>
      <c r="I1185" s="146">
        <v>688.449</v>
      </c>
      <c r="J1185" s="146">
        <v>406.09</v>
      </c>
      <c r="K1185" s="148"/>
      <c r="L1185" s="149"/>
      <c r="M1185" s="149"/>
      <c r="N1185" s="148"/>
      <c r="O1185" s="149"/>
      <c r="P1185" s="149"/>
      <c r="Q1185" s="148"/>
      <c r="R1185" s="149"/>
      <c r="S1185" s="149"/>
      <c r="T1185" s="148"/>
      <c r="U1185" s="149"/>
      <c r="V1185" s="149"/>
      <c r="W1185" s="149"/>
      <c r="X1185" s="150">
        <f t="shared" si="1"/>
        <v>1.584367573</v>
      </c>
      <c r="Y1185" s="150">
        <f t="shared" si="2"/>
        <v>-1.584367573</v>
      </c>
    </row>
    <row r="1186" ht="15.75" customHeight="1">
      <c r="A1186" s="119">
        <v>1185.0</v>
      </c>
      <c r="B1186" s="143" t="str">
        <f t="array" ref="B1186">index(Systems!$A:$E,match($A1186,Systems!$A:$A,),match(B$1,Systems!$2:$2,))&amp;if(not(isblank(index(Systems!$A:$E,match($A1186,Systems!$A:$A,),match(Systems!$C$2,Systems!$2:$2,))))," ["&amp;index(Systems!$A:$E,match($A1186,Systems!$A:$A,),match(Systems!$C$2,Systems!$2:$2,))&amp;"]",)</f>
        <v>Ilzra</v>
      </c>
      <c r="C1186" s="144">
        <f t="array" ref="C1186">round((F1186-average(I1186,L1186,O1186,R1186,U1186))*X1186+if($B1186=$H1186,0,iferror(average(vlookup({$H1186,$K1186,$N1186,$Q1186,$T1186},$B:$D,column(B$1),0)),index(C:C,match($H1186,$B:$B,)))),3)</f>
        <v>-397.863</v>
      </c>
      <c r="D1186" s="144">
        <f t="array" ref="D1186">round((G1186-average(J1186,M1186,P1186,S1186,V1186))*Y1186+if($B1186=$H1186,0,iferror(average(vlookup({$H1186,$K1186,$N1186,$Q1186,$T1186},$B:$D,column(C$1),0)),index(D:D,match($H1186,$B:$B,)))),3)</f>
        <v>2.286</v>
      </c>
      <c r="E1186" s="145">
        <v>2764.0</v>
      </c>
      <c r="F1186" s="146">
        <v>437.331</v>
      </c>
      <c r="G1186" s="146">
        <v>404.647</v>
      </c>
      <c r="H1186" s="147" t="s">
        <v>404</v>
      </c>
      <c r="I1186" s="146">
        <v>688.449</v>
      </c>
      <c r="J1186" s="146">
        <v>406.09</v>
      </c>
      <c r="K1186" s="148"/>
      <c r="L1186" s="149"/>
      <c r="M1186" s="149"/>
      <c r="N1186" s="148"/>
      <c r="O1186" s="149"/>
      <c r="P1186" s="149"/>
      <c r="Q1186" s="148"/>
      <c r="R1186" s="149"/>
      <c r="S1186" s="149"/>
      <c r="T1186" s="148"/>
      <c r="U1186" s="149"/>
      <c r="V1186" s="149"/>
      <c r="W1186" s="149"/>
      <c r="X1186" s="150">
        <f t="shared" si="1"/>
        <v>1.584367573</v>
      </c>
      <c r="Y1186" s="150">
        <f t="shared" si="2"/>
        <v>-1.584367573</v>
      </c>
    </row>
    <row r="1187" ht="15.75" customHeight="1">
      <c r="A1187" s="119">
        <v>1186.0</v>
      </c>
      <c r="B1187" s="143" t="str">
        <f t="array" ref="B1187">index(Systems!$A:$E,match($A1187,Systems!$A:$A,),match(B$1,Systems!$2:$2,))&amp;if(not(isblank(index(Systems!$A:$E,match($A1187,Systems!$A:$A,),match(Systems!$C$2,Systems!$2:$2,))))," ["&amp;index(Systems!$A:$E,match($A1187,Systems!$A:$A,),match(Systems!$C$2,Systems!$2:$2,))&amp;"]",)</f>
        <v>Imalda</v>
      </c>
      <c r="C1187" s="144">
        <f t="array" ref="C1187">round((F1187-average(I1187,L1187,O1187,R1187,U1187))*X1187+if($B1187=$H1187,0,iferror(average(vlookup({$H1187,$K1187,$N1187,$Q1187,$T1187},$B:$D,column(B$1),0)),index(C:C,match($H1187,$B:$B,)))),3)</f>
        <v>29.976</v>
      </c>
      <c r="D1187" s="144">
        <f t="array" ref="D1187">round((G1187-average(J1187,M1187,P1187,S1187,V1187))*Y1187+if($B1187=$H1187,0,iferror(average(vlookup({$H1187,$K1187,$N1187,$Q1187,$T1187},$B:$D,column(C$1),0)),index(D:D,match($H1187,$B:$B,)))),3)</f>
        <v>-240.203</v>
      </c>
      <c r="E1187" s="145">
        <v>2764.0</v>
      </c>
      <c r="F1187" s="146">
        <v>707.369</v>
      </c>
      <c r="G1187" s="146">
        <v>557.698</v>
      </c>
      <c r="H1187" s="147" t="s">
        <v>404</v>
      </c>
      <c r="I1187" s="146">
        <v>688.449</v>
      </c>
      <c r="J1187" s="146">
        <v>406.09</v>
      </c>
      <c r="K1187" s="148"/>
      <c r="L1187" s="149"/>
      <c r="M1187" s="149"/>
      <c r="N1187" s="148"/>
      <c r="O1187" s="149"/>
      <c r="P1187" s="149"/>
      <c r="Q1187" s="148"/>
      <c r="R1187" s="149"/>
      <c r="S1187" s="149"/>
      <c r="T1187" s="148"/>
      <c r="U1187" s="149"/>
      <c r="V1187" s="149"/>
      <c r="W1187" s="149"/>
      <c r="X1187" s="150">
        <f t="shared" si="1"/>
        <v>1.584367573</v>
      </c>
      <c r="Y1187" s="150">
        <f t="shared" si="2"/>
        <v>-1.584367573</v>
      </c>
    </row>
    <row r="1188" ht="15.75" customHeight="1">
      <c r="A1188" s="119">
        <v>1187.0</v>
      </c>
      <c r="B1188" s="143" t="str">
        <f t="array" ref="B1188">index(Systems!$A:$E,match($A1188,Systems!$A:$A,),match(B$1,Systems!$2:$2,))&amp;if(not(isblank(index(Systems!$A:$E,match($A1188,Systems!$A:$A,),match(Systems!$C$2,Systems!$2:$2,))))," ["&amp;index(Systems!$A:$E,match($A1188,Systems!$A:$A,),match(Systems!$C$2,Systems!$2:$2,))&amp;"]",)</f>
        <v>Imbrial [Imbrial III]</v>
      </c>
      <c r="C1188" s="144">
        <f t="array" ref="C1188">round((F1188-average(I1188,L1188,O1188,R1188,U1188))*X1188+if($B1188=$H1188,0,iferror(average(vlookup({$H1188,$K1188,$N1188,$Q1188,$T1188},$B:$D,column(B$1),0)),index(C:C,match($H1188,$B:$B,)))),3)</f>
        <v>294.158</v>
      </c>
      <c r="D1188" s="144">
        <f t="array" ref="D1188">round((G1188-average(J1188,M1188,P1188,S1188,V1188))*Y1188+if($B1188=$H1188,0,iferror(average(vlookup({$H1188,$K1188,$N1188,$Q1188,$T1188},$B:$D,column(C$1),0)),index(D:D,match($H1188,$B:$B,)))),3)</f>
        <v>-49.416</v>
      </c>
      <c r="E1188" s="145">
        <v>2764.0</v>
      </c>
      <c r="F1188" s="146">
        <v>874.112</v>
      </c>
      <c r="G1188" s="146">
        <v>437.28</v>
      </c>
      <c r="H1188" s="147" t="s">
        <v>404</v>
      </c>
      <c r="I1188" s="146">
        <v>688.449</v>
      </c>
      <c r="J1188" s="146">
        <v>406.09</v>
      </c>
      <c r="K1188" s="148"/>
      <c r="L1188" s="149"/>
      <c r="M1188" s="149"/>
      <c r="N1188" s="148"/>
      <c r="O1188" s="149"/>
      <c r="P1188" s="149"/>
      <c r="Q1188" s="148"/>
      <c r="R1188" s="149"/>
      <c r="S1188" s="149"/>
      <c r="T1188" s="148"/>
      <c r="U1188" s="149"/>
      <c r="V1188" s="149"/>
      <c r="W1188" s="149"/>
      <c r="X1188" s="150">
        <f t="shared" si="1"/>
        <v>1.584367573</v>
      </c>
      <c r="Y1188" s="150">
        <f t="shared" si="2"/>
        <v>-1.584367573</v>
      </c>
    </row>
    <row r="1189" ht="15.75" customHeight="1">
      <c r="A1189" s="119">
        <v>1188.0</v>
      </c>
      <c r="B1189" s="143" t="str">
        <f t="array" ref="B1189">index(Systems!$A:$E,match($A1189,Systems!$A:$A,),match(B$1,Systems!$2:$2,))&amp;if(not(isblank(index(Systems!$A:$E,match($A1189,Systems!$A:$A,),match(Systems!$C$2,Systems!$2:$2,))))," ["&amp;index(Systems!$A:$E,match($A1189,Systems!$A:$A,),match(Systems!$C$2,Systems!$2:$2,))&amp;"]",)</f>
        <v>Imbros [Imbros III]</v>
      </c>
      <c r="C1189" s="144">
        <f t="array" ref="C1189">round((F1189-average(I1189,L1189,O1189,R1189,U1189))*X1189+if($B1189=$H1189,0,iferror(average(vlookup({$H1189,$K1189,$N1189,$Q1189,$T1189},$B:$D,column(B$1),0)),index(C:C,match($H1189,$B:$B,)))),3)</f>
        <v>-2.077</v>
      </c>
      <c r="D1189" s="144">
        <f t="array" ref="D1189">round((G1189-average(J1189,M1189,P1189,S1189,V1189))*Y1189+if($B1189=$H1189,0,iferror(average(vlookup({$H1189,$K1189,$N1189,$Q1189,$T1189},$B:$D,column(C$1),0)),index(D:D,match($H1189,$B:$B,)))),3)</f>
        <v>34.077</v>
      </c>
      <c r="E1189" s="145">
        <v>2764.0</v>
      </c>
      <c r="F1189" s="146">
        <v>687.138</v>
      </c>
      <c r="G1189" s="146">
        <v>384.582</v>
      </c>
      <c r="H1189" s="147" t="s">
        <v>404</v>
      </c>
      <c r="I1189" s="146">
        <v>688.449</v>
      </c>
      <c r="J1189" s="146">
        <v>406.09</v>
      </c>
      <c r="K1189" s="148"/>
      <c r="L1189" s="149"/>
      <c r="M1189" s="149"/>
      <c r="N1189" s="148"/>
      <c r="O1189" s="149"/>
      <c r="P1189" s="149"/>
      <c r="Q1189" s="148"/>
      <c r="R1189" s="149"/>
      <c r="S1189" s="149"/>
      <c r="T1189" s="148"/>
      <c r="U1189" s="149"/>
      <c r="V1189" s="149"/>
      <c r="W1189" s="149"/>
      <c r="X1189" s="150">
        <f t="shared" si="1"/>
        <v>1.584367573</v>
      </c>
      <c r="Y1189" s="150">
        <f t="shared" si="2"/>
        <v>-1.584367573</v>
      </c>
    </row>
    <row r="1190" ht="15.75" customHeight="1">
      <c r="A1190" s="119">
        <v>1189.0</v>
      </c>
      <c r="B1190" s="143" t="str">
        <f t="array" ref="B1190">index(Systems!$A:$E,match($A1190,Systems!$A:$A,),match(B$1,Systems!$2:$2,))&amp;if(not(isblank(index(Systems!$A:$E,match($A1190,Systems!$A:$A,),match(Systems!$C$2,Systems!$2:$2,))))," ["&amp;index(Systems!$A:$E,match($A1190,Systems!$A:$A,),match(Systems!$C$2,Systems!$2:$2,))&amp;"]",)</f>
        <v>Immenstadt</v>
      </c>
      <c r="C1190" s="144">
        <f t="array" ref="C1190">round((F1190-average(I1190,L1190,O1190,R1190,U1190))*X1190+if($B1190=$H1190,0,iferror(average(vlookup({$H1190,$K1190,$N1190,$Q1190,$T1190},$B:$D,column(B$1),0)),index(C:C,match($H1190,$B:$B,)))),3)</f>
        <v>82.181</v>
      </c>
      <c r="D1190" s="144">
        <f t="array" ref="D1190">round((G1190-average(J1190,M1190,P1190,S1190,V1190))*Y1190+if($B1190=$H1190,0,iferror(average(vlookup({$H1190,$K1190,$N1190,$Q1190,$T1190},$B:$D,column(C$1),0)),index(D:D,match($H1190,$B:$B,)))),3)</f>
        <v>-277.961</v>
      </c>
      <c r="E1190" s="145">
        <v>2764.0</v>
      </c>
      <c r="F1190" s="146">
        <v>740.319</v>
      </c>
      <c r="G1190" s="146">
        <v>581.53</v>
      </c>
      <c r="H1190" s="147" t="s">
        <v>404</v>
      </c>
      <c r="I1190" s="146">
        <v>688.449</v>
      </c>
      <c r="J1190" s="146">
        <v>406.09</v>
      </c>
      <c r="K1190" s="148"/>
      <c r="L1190" s="149"/>
      <c r="M1190" s="149"/>
      <c r="N1190" s="148"/>
      <c r="O1190" s="149"/>
      <c r="P1190" s="149"/>
      <c r="Q1190" s="148"/>
      <c r="R1190" s="149"/>
      <c r="S1190" s="149"/>
      <c r="T1190" s="148"/>
      <c r="U1190" s="149"/>
      <c r="V1190" s="149"/>
      <c r="W1190" s="149"/>
      <c r="X1190" s="150">
        <f t="shared" si="1"/>
        <v>1.584367573</v>
      </c>
      <c r="Y1190" s="150">
        <f t="shared" si="2"/>
        <v>-1.584367573</v>
      </c>
    </row>
    <row r="1191" ht="15.75" customHeight="1">
      <c r="A1191" s="119">
        <v>1190.0</v>
      </c>
      <c r="B1191" s="143" t="str">
        <f t="array" ref="B1191">index(Systems!$A:$E,match($A1191,Systems!$A:$A,),match(B$1,Systems!$2:$2,))&amp;if(not(isblank(index(Systems!$A:$E,match($A1191,Systems!$A:$A,),match(Systems!$C$2,Systems!$2:$2,))))," ["&amp;index(Systems!$A:$E,match($A1191,Systems!$A:$A,),match(Systems!$C$2,Systems!$2:$2,))&amp;"]",)</f>
        <v>Ina</v>
      </c>
      <c r="C1191" s="144">
        <f t="array" ref="C1191">round((F1191-average(I1191,L1191,O1191,R1191,U1191))*X1191+if($B1191=$H1191,0,iferror(average(vlookup({$H1191,$K1191,$N1191,$Q1191,$T1191},$B:$D,column(B$1),0)),index(C:C,match($H1191,$B:$B,)))),3)</f>
        <v>199.014</v>
      </c>
      <c r="D1191" s="144">
        <f t="array" ref="D1191">round((G1191-average(J1191,M1191,P1191,S1191,V1191))*Y1191+if($B1191=$H1191,0,iferror(average(vlookup({$H1191,$K1191,$N1191,$Q1191,$T1191},$B:$D,column(C$1),0)),index(D:D,match($H1191,$B:$B,)))),3)</f>
        <v>-391.106</v>
      </c>
      <c r="E1191" s="145">
        <v>2764.0</v>
      </c>
      <c r="F1191" s="146">
        <v>814.06</v>
      </c>
      <c r="G1191" s="146">
        <v>652.943</v>
      </c>
      <c r="H1191" s="147" t="s">
        <v>404</v>
      </c>
      <c r="I1191" s="146">
        <v>688.449</v>
      </c>
      <c r="J1191" s="146">
        <v>406.09</v>
      </c>
      <c r="K1191" s="148"/>
      <c r="L1191" s="149"/>
      <c r="M1191" s="149"/>
      <c r="N1191" s="148"/>
      <c r="O1191" s="149"/>
      <c r="P1191" s="149"/>
      <c r="Q1191" s="148"/>
      <c r="R1191" s="149"/>
      <c r="S1191" s="149"/>
      <c r="T1191" s="148"/>
      <c r="U1191" s="149"/>
      <c r="V1191" s="149"/>
      <c r="W1191" s="149"/>
      <c r="X1191" s="150">
        <f t="shared" si="1"/>
        <v>1.584367573</v>
      </c>
      <c r="Y1191" s="150">
        <f t="shared" si="2"/>
        <v>-1.584367573</v>
      </c>
    </row>
    <row r="1192" ht="15.75" customHeight="1">
      <c r="A1192" s="119">
        <v>1191.0</v>
      </c>
      <c r="B1192" s="143" t="str">
        <f t="array" ref="B1192">index(Systems!$A:$E,match($A1192,Systems!$A:$A,),match(B$1,Systems!$2:$2,))&amp;if(not(isblank(index(Systems!$A:$E,match($A1192,Systems!$A:$A,),match(Systems!$C$2,Systems!$2:$2,))))," ["&amp;index(Systems!$A:$E,match($A1192,Systems!$A:$A,),match(Systems!$C$2,Systems!$2:$2,))&amp;"]",)</f>
        <v>Inarcs</v>
      </c>
      <c r="C1192" s="144">
        <f t="array" ref="C1192">round((F1192-average(I1192,L1192,O1192,R1192,U1192))*X1192+if($B1192=$H1192,0,iferror(average(vlookup({$H1192,$K1192,$N1192,$Q1192,$T1192},$B:$D,column(B$1),0)),index(C:C,match($H1192,$B:$B,)))),3)</f>
        <v>-295.18</v>
      </c>
      <c r="D1192" s="144">
        <f t="array" ref="D1192">round((G1192-average(J1192,M1192,P1192,S1192,V1192))*Y1192+if($B1192=$H1192,0,iferror(average(vlookup({$H1192,$K1192,$N1192,$Q1192,$T1192},$B:$D,column(C$1),0)),index(D:D,match($H1192,$B:$B,)))),3)</f>
        <v>337.543</v>
      </c>
      <c r="E1192" s="145">
        <v>2764.0</v>
      </c>
      <c r="F1192" s="146">
        <v>502.141</v>
      </c>
      <c r="G1192" s="146">
        <v>193.044</v>
      </c>
      <c r="H1192" s="147" t="s">
        <v>404</v>
      </c>
      <c r="I1192" s="146">
        <v>688.449</v>
      </c>
      <c r="J1192" s="146">
        <v>406.09</v>
      </c>
      <c r="K1192" s="148"/>
      <c r="L1192" s="149"/>
      <c r="M1192" s="149"/>
      <c r="N1192" s="148"/>
      <c r="O1192" s="149"/>
      <c r="P1192" s="149"/>
      <c r="Q1192" s="148"/>
      <c r="R1192" s="149"/>
      <c r="S1192" s="149"/>
      <c r="T1192" s="148"/>
      <c r="U1192" s="149"/>
      <c r="V1192" s="149"/>
      <c r="W1192" s="149"/>
      <c r="X1192" s="150">
        <f t="shared" si="1"/>
        <v>1.584367573</v>
      </c>
      <c r="Y1192" s="150">
        <f t="shared" si="2"/>
        <v>-1.584367573</v>
      </c>
    </row>
    <row r="1193" ht="15.75" customHeight="1">
      <c r="A1193" s="119">
        <v>1192.0</v>
      </c>
      <c r="B1193" s="143" t="str">
        <f t="array" ref="B1193">index(Systems!$A:$E,match($A1193,Systems!$A:$A,),match(B$1,Systems!$2:$2,))&amp;if(not(isblank(index(Systems!$A:$E,match($A1193,Systems!$A:$A,),match(Systems!$C$2,Systems!$2:$2,))))," ["&amp;index(Systems!$A:$E,match($A1193,Systems!$A:$A,),match(Systems!$C$2,Systems!$2:$2,))&amp;"]",)</f>
        <v>Inchicore</v>
      </c>
      <c r="C1193" s="144">
        <f t="array" ref="C1193">round((F1193-average(I1193,L1193,O1193,R1193,U1193))*X1193+if($B1193=$H1193,0,iferror(average(vlookup({$H1193,$K1193,$N1193,$Q1193,$T1193},$B:$D,column(B$1),0)),index(C:C,match($H1193,$B:$B,)))),3)</f>
        <v>-362.372</v>
      </c>
      <c r="D1193" s="144">
        <f t="array" ref="D1193">round((G1193-average(J1193,M1193,P1193,S1193,V1193))*Y1193+if($B1193=$H1193,0,iferror(average(vlookup({$H1193,$K1193,$N1193,$Q1193,$T1193},$B:$D,column(C$1),0)),index(D:D,match($H1193,$B:$B,)))),3)</f>
        <v>7.443</v>
      </c>
      <c r="E1193" s="145">
        <v>2764.0</v>
      </c>
      <c r="F1193" s="146">
        <v>459.732</v>
      </c>
      <c r="G1193" s="146">
        <v>401.392</v>
      </c>
      <c r="H1193" s="147" t="s">
        <v>404</v>
      </c>
      <c r="I1193" s="146">
        <v>688.449</v>
      </c>
      <c r="J1193" s="146">
        <v>406.09</v>
      </c>
      <c r="K1193" s="148"/>
      <c r="L1193" s="149"/>
      <c r="M1193" s="149"/>
      <c r="N1193" s="148"/>
      <c r="O1193" s="149"/>
      <c r="P1193" s="149"/>
      <c r="Q1193" s="148"/>
      <c r="R1193" s="149"/>
      <c r="S1193" s="149"/>
      <c r="T1193" s="148"/>
      <c r="U1193" s="149"/>
      <c r="V1193" s="149"/>
      <c r="W1193" s="149"/>
      <c r="X1193" s="150">
        <f t="shared" si="1"/>
        <v>1.584367573</v>
      </c>
      <c r="Y1193" s="150">
        <f t="shared" si="2"/>
        <v>-1.584367573</v>
      </c>
    </row>
    <row r="1194" ht="15.75" customHeight="1">
      <c r="A1194" s="119">
        <v>1193.0</v>
      </c>
      <c r="B1194" s="143" t="str">
        <f t="array" ref="B1194">index(Systems!$A:$E,match($A1194,Systems!$A:$A,),match(B$1,Systems!$2:$2,))&amp;if(not(isblank(index(Systems!$A:$E,match($A1194,Systems!$A:$A,),match(Systems!$C$2,Systems!$2:$2,))))," ["&amp;index(Systems!$A:$E,match($A1194,Systems!$A:$A,),match(Systems!$C$2,Systems!$2:$2,))&amp;"]",)</f>
        <v>Incukalns</v>
      </c>
      <c r="C1194" s="144">
        <f t="array" ref="C1194">round((F1194-average(I1194,L1194,O1194,R1194,U1194))*X1194+if($B1194=$H1194,0,iferror(average(vlookup({$H1194,$K1194,$N1194,$Q1194,$T1194},$B:$D,column(B$1),0)),index(C:C,match($H1194,$B:$B,)))),3)</f>
        <v>-201.11</v>
      </c>
      <c r="D1194" s="144">
        <f t="array" ref="D1194">round((G1194-average(J1194,M1194,P1194,S1194,V1194))*Y1194+if($B1194=$H1194,0,iferror(average(vlookup({$H1194,$K1194,$N1194,$Q1194,$T1194},$B:$D,column(C$1),0)),index(D:D,match($H1194,$B:$B,)))),3)</f>
        <v>212.952</v>
      </c>
      <c r="E1194" s="145">
        <v>2764.0</v>
      </c>
      <c r="F1194" s="146">
        <v>561.515</v>
      </c>
      <c r="G1194" s="146">
        <v>271.682</v>
      </c>
      <c r="H1194" s="147" t="s">
        <v>404</v>
      </c>
      <c r="I1194" s="146">
        <v>688.449</v>
      </c>
      <c r="J1194" s="146">
        <v>406.09</v>
      </c>
      <c r="K1194" s="148"/>
      <c r="L1194" s="149"/>
      <c r="M1194" s="149"/>
      <c r="N1194" s="148"/>
      <c r="O1194" s="149"/>
      <c r="P1194" s="149"/>
      <c r="Q1194" s="148"/>
      <c r="R1194" s="149"/>
      <c r="S1194" s="149"/>
      <c r="T1194" s="148"/>
      <c r="U1194" s="149"/>
      <c r="V1194" s="149"/>
      <c r="W1194" s="149"/>
      <c r="X1194" s="150">
        <f t="shared" si="1"/>
        <v>1.584367573</v>
      </c>
      <c r="Y1194" s="150">
        <f t="shared" si="2"/>
        <v>-1.584367573</v>
      </c>
    </row>
    <row r="1195" ht="15.75" customHeight="1">
      <c r="A1195" s="119">
        <v>1194.0</v>
      </c>
      <c r="B1195" s="143" t="str">
        <f t="array" ref="B1195">index(Systems!$A:$E,match($A1195,Systems!$A:$A,),match(B$1,Systems!$2:$2,))&amp;if(not(isblank(index(Systems!$A:$E,match($A1195,Systems!$A:$A,),match(Systems!$C$2,Systems!$2:$2,))))," ["&amp;index(Systems!$A:$E,match($A1195,Systems!$A:$A,),match(Systems!$C$2,Systems!$2:$2,))&amp;"]",)</f>
        <v>Indicass</v>
      </c>
      <c r="C1195" s="144">
        <f t="array" ref="C1195">round((F1195-average(I1195,L1195,O1195,R1195,U1195))*X1195+if($B1195=$H1195,0,iferror(average(vlookup({$H1195,$K1195,$N1195,$Q1195,$T1195},$B:$D,column(B$1),0)),index(C:C,match($H1195,$B:$B,)))),3)</f>
        <v>72.368</v>
      </c>
      <c r="D1195" s="144">
        <f t="array" ref="D1195">round((G1195-average(J1195,M1195,P1195,S1195,V1195))*Y1195+if($B1195=$H1195,0,iferror(average(vlookup({$H1195,$K1195,$N1195,$Q1195,$T1195},$B:$D,column(C$1),0)),index(D:D,match($H1195,$B:$B,)))),3)</f>
        <v>-249.026</v>
      </c>
      <c r="E1195" s="145">
        <v>2764.0</v>
      </c>
      <c r="F1195" s="146">
        <v>734.125</v>
      </c>
      <c r="G1195" s="146">
        <v>563.267</v>
      </c>
      <c r="H1195" s="147" t="s">
        <v>404</v>
      </c>
      <c r="I1195" s="146">
        <v>688.449</v>
      </c>
      <c r="J1195" s="146">
        <v>406.09</v>
      </c>
      <c r="K1195" s="148"/>
      <c r="L1195" s="149"/>
      <c r="M1195" s="149"/>
      <c r="N1195" s="148"/>
      <c r="O1195" s="149"/>
      <c r="P1195" s="149"/>
      <c r="Q1195" s="148"/>
      <c r="R1195" s="149"/>
      <c r="S1195" s="149"/>
      <c r="T1195" s="148"/>
      <c r="U1195" s="149"/>
      <c r="V1195" s="149"/>
      <c r="W1195" s="149"/>
      <c r="X1195" s="150">
        <f t="shared" si="1"/>
        <v>1.584367573</v>
      </c>
      <c r="Y1195" s="150">
        <f t="shared" si="2"/>
        <v>-1.584367573</v>
      </c>
    </row>
    <row r="1196" ht="15.75" customHeight="1">
      <c r="A1196" s="119">
        <v>1195.0</v>
      </c>
      <c r="B1196" s="143" t="str">
        <f t="array" ref="B1196">index(Systems!$A:$E,match($A1196,Systems!$A:$A,),match(B$1,Systems!$2:$2,))&amp;if(not(isblank(index(Systems!$A:$E,match($A1196,Systems!$A:$A,),match(Systems!$C$2,Systems!$2:$2,))))," ["&amp;index(Systems!$A:$E,match($A1196,Systems!$A:$A,),match(Systems!$C$2,Systems!$2:$2,))&amp;"]",)</f>
        <v>Indrapurai</v>
      </c>
      <c r="C1196" s="144">
        <f t="array" ref="C1196">round((F1196-average(I1196,L1196,O1196,R1196,U1196))*X1196+if($B1196=$H1196,0,iferror(average(vlookup({$H1196,$K1196,$N1196,$Q1196,$T1196},$B:$D,column(B$1),0)),index(C:C,match($H1196,$B:$B,)))),3)</f>
        <v>-539.365</v>
      </c>
      <c r="D1196" s="144">
        <f t="array" ref="D1196">round((G1196-average(J1196,M1196,P1196,S1196,V1196))*Y1196+if($B1196=$H1196,0,iferror(average(vlookup({$H1196,$K1196,$N1196,$Q1196,$T1196},$B:$D,column(C$1),0)),index(D:D,match($H1196,$B:$B,)))),3)</f>
        <v>176.882</v>
      </c>
      <c r="E1196" s="145">
        <v>2764.0</v>
      </c>
      <c r="F1196" s="146">
        <v>348.02</v>
      </c>
      <c r="G1196" s="146">
        <v>294.448</v>
      </c>
      <c r="H1196" s="147" t="s">
        <v>404</v>
      </c>
      <c r="I1196" s="146">
        <v>688.449</v>
      </c>
      <c r="J1196" s="146">
        <v>406.09</v>
      </c>
      <c r="K1196" s="148"/>
      <c r="L1196" s="149"/>
      <c r="M1196" s="149"/>
      <c r="N1196" s="148"/>
      <c r="O1196" s="149"/>
      <c r="P1196" s="149"/>
      <c r="Q1196" s="148"/>
      <c r="R1196" s="149"/>
      <c r="S1196" s="149"/>
      <c r="T1196" s="148"/>
      <c r="U1196" s="149"/>
      <c r="V1196" s="149"/>
      <c r="W1196" s="149"/>
      <c r="X1196" s="150">
        <f t="shared" si="1"/>
        <v>1.584367573</v>
      </c>
      <c r="Y1196" s="150">
        <f t="shared" si="2"/>
        <v>-1.584367573</v>
      </c>
    </row>
    <row r="1197" ht="15.75" customHeight="1">
      <c r="A1197" s="119">
        <v>1196.0</v>
      </c>
      <c r="B1197" s="143" t="str">
        <f t="array" ref="B1197">index(Systems!$A:$E,match($A1197,Systems!$A:$A,),match(B$1,Systems!$2:$2,))&amp;if(not(isblank(index(Systems!$A:$E,match($A1197,Systems!$A:$A,),match(Systems!$C$2,Systems!$2:$2,))))," ["&amp;index(Systems!$A:$E,match($A1197,Systems!$A:$A,),match(Systems!$C$2,Systems!$2:$2,))&amp;"]",)</f>
        <v>Ingenstrem</v>
      </c>
      <c r="C1197" s="144">
        <f t="array" ref="C1197">round((F1197-average(I1197,L1197,O1197,R1197,U1197))*X1197+if($B1197=$H1197,0,iferror(average(vlookup({$H1197,$K1197,$N1197,$Q1197,$T1197},$B:$D,column(B$1),0)),index(C:C,match($H1197,$B:$B,)))),3)</f>
        <v>317.163</v>
      </c>
      <c r="D1197" s="144">
        <f t="array" ref="D1197">round((G1197-average(J1197,M1197,P1197,S1197,V1197))*Y1197+if($B1197=$H1197,0,iferror(average(vlookup({$H1197,$K1197,$N1197,$Q1197,$T1197},$B:$D,column(C$1),0)),index(D:D,match($H1197,$B:$B,)))),3)</f>
        <v>-225.435</v>
      </c>
      <c r="E1197" s="145">
        <v>2764.0</v>
      </c>
      <c r="F1197" s="146">
        <v>888.632</v>
      </c>
      <c r="G1197" s="146">
        <v>548.377</v>
      </c>
      <c r="H1197" s="147" t="s">
        <v>404</v>
      </c>
      <c r="I1197" s="146">
        <v>688.449</v>
      </c>
      <c r="J1197" s="146">
        <v>406.09</v>
      </c>
      <c r="K1197" s="148"/>
      <c r="L1197" s="149"/>
      <c r="M1197" s="149"/>
      <c r="N1197" s="148"/>
      <c r="O1197" s="149"/>
      <c r="P1197" s="149"/>
      <c r="Q1197" s="148"/>
      <c r="R1197" s="149"/>
      <c r="S1197" s="149"/>
      <c r="T1197" s="148"/>
      <c r="U1197" s="149"/>
      <c r="V1197" s="149"/>
      <c r="W1197" s="149"/>
      <c r="X1197" s="150">
        <f t="shared" si="1"/>
        <v>1.584367573</v>
      </c>
      <c r="Y1197" s="150">
        <f t="shared" si="2"/>
        <v>-1.584367573</v>
      </c>
    </row>
    <row r="1198" ht="15.75" customHeight="1">
      <c r="A1198" s="119">
        <v>1197.0</v>
      </c>
      <c r="B1198" s="143" t="str">
        <f t="array" ref="B1198">index(Systems!$A:$E,match($A1198,Systems!$A:$A,),match(B$1,Systems!$2:$2,))&amp;if(not(isblank(index(Systems!$A:$E,match($A1198,Systems!$A:$A,),match(Systems!$C$2,Systems!$2:$2,))))," ["&amp;index(Systems!$A:$E,match($A1198,Systems!$A:$A,),match(Systems!$C$2,Systems!$2:$2,))&amp;"]",)</f>
        <v>Ingersoll</v>
      </c>
      <c r="C1198" s="144">
        <f t="array" ref="C1198">round((F1198-average(I1198,L1198,O1198,R1198,U1198))*X1198+if($B1198=$H1198,0,iferror(average(vlookup({$H1198,$K1198,$N1198,$Q1198,$T1198},$B:$D,column(B$1),0)),index(C:C,match($H1198,$B:$B,)))),3)</f>
        <v>-5.179</v>
      </c>
      <c r="D1198" s="144">
        <f t="array" ref="D1198">round((G1198-average(J1198,M1198,P1198,S1198,V1198))*Y1198+if($B1198=$H1198,0,iferror(average(vlookup({$H1198,$K1198,$N1198,$Q1198,$T1198},$B:$D,column(C$1),0)),index(D:D,match($H1198,$B:$B,)))),3)</f>
        <v>-172.21</v>
      </c>
      <c r="E1198" s="145">
        <v>2764.0</v>
      </c>
      <c r="F1198" s="146">
        <v>685.18</v>
      </c>
      <c r="G1198" s="146">
        <v>514.783</v>
      </c>
      <c r="H1198" s="147" t="s">
        <v>404</v>
      </c>
      <c r="I1198" s="146">
        <v>688.449</v>
      </c>
      <c r="J1198" s="146">
        <v>406.09</v>
      </c>
      <c r="K1198" s="148"/>
      <c r="L1198" s="149"/>
      <c r="M1198" s="149"/>
      <c r="N1198" s="148"/>
      <c r="O1198" s="149"/>
      <c r="P1198" s="149"/>
      <c r="Q1198" s="148"/>
      <c r="R1198" s="149"/>
      <c r="S1198" s="149"/>
      <c r="T1198" s="148"/>
      <c r="U1198" s="149"/>
      <c r="V1198" s="149"/>
      <c r="W1198" s="149"/>
      <c r="X1198" s="150">
        <f t="shared" si="1"/>
        <v>1.584367573</v>
      </c>
      <c r="Y1198" s="150">
        <f t="shared" si="2"/>
        <v>-1.584367573</v>
      </c>
    </row>
    <row r="1199" ht="15.75" customHeight="1">
      <c r="A1199" s="119">
        <v>1198.0</v>
      </c>
      <c r="B1199" s="143" t="str">
        <f t="array" ref="B1199">index(Systems!$A:$E,match($A1199,Systems!$A:$A,),match(B$1,Systems!$2:$2,))&amp;if(not(isblank(index(Systems!$A:$E,match($A1199,Systems!$A:$A,),match(Systems!$C$2,Systems!$2:$2,))))," ["&amp;index(Systems!$A:$E,match($A1199,Systems!$A:$A,),match(Systems!$C$2,Systems!$2:$2,))&amp;"]",)</f>
        <v>Ingonish</v>
      </c>
      <c r="C1199" s="144">
        <f t="array" ref="C1199">round((F1199-average(I1199,L1199,O1199,R1199,U1199))*X1199+if($B1199=$H1199,0,iferror(average(vlookup({$H1199,$K1199,$N1199,$Q1199,$T1199},$B:$D,column(B$1),0)),index(C:C,match($H1199,$B:$B,)))),3)</f>
        <v>-88.157</v>
      </c>
      <c r="D1199" s="144">
        <f t="array" ref="D1199">round((G1199-average(J1199,M1199,P1199,S1199,V1199))*Y1199+if($B1199=$H1199,0,iferror(average(vlookup({$H1199,$K1199,$N1199,$Q1199,$T1199},$B:$D,column(C$1),0)),index(D:D,match($H1199,$B:$B,)))),3)</f>
        <v>-344.072</v>
      </c>
      <c r="E1199" s="145">
        <v>2764.0</v>
      </c>
      <c r="F1199" s="146">
        <v>632.807</v>
      </c>
      <c r="G1199" s="146">
        <v>623.257</v>
      </c>
      <c r="H1199" s="147" t="s">
        <v>404</v>
      </c>
      <c r="I1199" s="146">
        <v>688.449</v>
      </c>
      <c r="J1199" s="146">
        <v>406.09</v>
      </c>
      <c r="K1199" s="148"/>
      <c r="L1199" s="149"/>
      <c r="M1199" s="149"/>
      <c r="N1199" s="148"/>
      <c r="O1199" s="149"/>
      <c r="P1199" s="149"/>
      <c r="Q1199" s="148"/>
      <c r="R1199" s="149"/>
      <c r="S1199" s="149"/>
      <c r="T1199" s="148"/>
      <c r="U1199" s="149"/>
      <c r="V1199" s="149"/>
      <c r="W1199" s="149"/>
      <c r="X1199" s="150">
        <f t="shared" si="1"/>
        <v>1.584367573</v>
      </c>
      <c r="Y1199" s="150">
        <f t="shared" si="2"/>
        <v>-1.584367573</v>
      </c>
    </row>
    <row r="1200" ht="15.75" customHeight="1">
      <c r="A1200" s="119">
        <v>1199.0</v>
      </c>
      <c r="B1200" s="143" t="str">
        <f t="array" ref="B1200">index(Systems!$A:$E,match($A1200,Systems!$A:$A,),match(B$1,Systems!$2:$2,))&amp;if(not(isblank(index(Systems!$A:$E,match($A1200,Systems!$A:$A,),match(Systems!$C$2,Systems!$2:$2,))))," ["&amp;index(Systems!$A:$E,match($A1200,Systems!$A:$A,),match(Systems!$C$2,Systems!$2:$2,))&amp;"]",)</f>
        <v>Ingress</v>
      </c>
      <c r="C1200" s="144">
        <f t="array" ref="C1200">round((F1200-average(I1200,L1200,O1200,R1200,U1200))*X1200+if($B1200=$H1200,0,iferror(average(vlookup({$H1200,$K1200,$N1200,$Q1200,$T1200},$B:$D,column(B$1),0)),index(C:C,match($H1200,$B:$B,)))),3)</f>
        <v>49.622</v>
      </c>
      <c r="D1200" s="144">
        <f t="array" ref="D1200">round((G1200-average(J1200,M1200,P1200,S1200,V1200))*Y1200+if($B1200=$H1200,0,iferror(average(vlookup({$H1200,$K1200,$N1200,$Q1200,$T1200},$B:$D,column(C$1),0)),index(D:D,match($H1200,$B:$B,)))),3)</f>
        <v>-18.661</v>
      </c>
      <c r="E1200" s="145">
        <v>2764.0</v>
      </c>
      <c r="F1200" s="146">
        <v>719.769</v>
      </c>
      <c r="G1200" s="146">
        <v>417.868</v>
      </c>
      <c r="H1200" s="147" t="s">
        <v>404</v>
      </c>
      <c r="I1200" s="146">
        <v>688.449</v>
      </c>
      <c r="J1200" s="146">
        <v>406.09</v>
      </c>
      <c r="K1200" s="148"/>
      <c r="L1200" s="149"/>
      <c r="M1200" s="149"/>
      <c r="N1200" s="148"/>
      <c r="O1200" s="149"/>
      <c r="P1200" s="149"/>
      <c r="Q1200" s="148"/>
      <c r="R1200" s="149"/>
      <c r="S1200" s="149"/>
      <c r="T1200" s="148"/>
      <c r="U1200" s="149"/>
      <c r="V1200" s="149"/>
      <c r="W1200" s="149"/>
      <c r="X1200" s="150">
        <f t="shared" si="1"/>
        <v>1.584367573</v>
      </c>
      <c r="Y1200" s="150">
        <f t="shared" si="2"/>
        <v>-1.584367573</v>
      </c>
    </row>
    <row r="1201" ht="15.75" customHeight="1">
      <c r="A1201" s="119">
        <v>1200.0</v>
      </c>
      <c r="B1201" s="143" t="str">
        <f t="array" ref="B1201">index(Systems!$A:$E,match($A1201,Systems!$A:$A,),match(B$1,Systems!$2:$2,))&amp;if(not(isblank(index(Systems!$A:$E,match($A1201,Systems!$A:$A,),match(Systems!$C$2,Systems!$2:$2,))))," ["&amp;index(Systems!$A:$E,match($A1201,Systems!$A:$A,),match(Systems!$C$2,Systems!$2:$2,))&amp;"]",)</f>
        <v>Ingvolstand</v>
      </c>
      <c r="C1201" s="144">
        <f t="array" ref="C1201">round((F1201-average(I1201,L1201,O1201,R1201,U1201))*X1201+if($B1201=$H1201,0,iferror(average(vlookup({$H1201,$K1201,$N1201,$Q1201,$T1201},$B:$D,column(B$1),0)),index(C:C,match($H1201,$B:$B,)))),3)</f>
        <v>-153.297</v>
      </c>
      <c r="D1201" s="144">
        <f t="array" ref="D1201">round((G1201-average(J1201,M1201,P1201,S1201,V1201))*Y1201+if($B1201=$H1201,0,iferror(average(vlookup({$H1201,$K1201,$N1201,$Q1201,$T1201},$B:$D,column(C$1),0)),index(D:D,match($H1201,$B:$B,)))),3)</f>
        <v>570.181</v>
      </c>
      <c r="E1201" s="145">
        <v>2764.0</v>
      </c>
      <c r="F1201" s="146">
        <v>591.693</v>
      </c>
      <c r="G1201" s="146">
        <v>46.211</v>
      </c>
      <c r="H1201" s="147" t="s">
        <v>404</v>
      </c>
      <c r="I1201" s="146">
        <v>688.449</v>
      </c>
      <c r="J1201" s="146">
        <v>406.09</v>
      </c>
      <c r="K1201" s="148"/>
      <c r="L1201" s="149"/>
      <c r="M1201" s="149"/>
      <c r="N1201" s="148"/>
      <c r="O1201" s="149"/>
      <c r="P1201" s="149"/>
      <c r="Q1201" s="148"/>
      <c r="R1201" s="149"/>
      <c r="S1201" s="149"/>
      <c r="T1201" s="148"/>
      <c r="U1201" s="149"/>
      <c r="V1201" s="149"/>
      <c r="W1201" s="149"/>
      <c r="X1201" s="150">
        <f t="shared" si="1"/>
        <v>1.584367573</v>
      </c>
      <c r="Y1201" s="150">
        <f t="shared" si="2"/>
        <v>-1.584367573</v>
      </c>
    </row>
    <row r="1202" ht="15.75" customHeight="1">
      <c r="A1202" s="119">
        <v>1201.0</v>
      </c>
      <c r="B1202" s="143" t="str">
        <f t="array" ref="B1202">index(Systems!$A:$E,match($A1202,Systems!$A:$A,),match(B$1,Systems!$2:$2,))&amp;if(not(isblank(index(Systems!$A:$E,match($A1202,Systems!$A:$A,),match(Systems!$C$2,Systems!$2:$2,))))," ["&amp;index(Systems!$A:$E,match($A1202,Systems!$A:$A,),match(Systems!$C$2,Systems!$2:$2,))&amp;"]",)</f>
        <v>Inman</v>
      </c>
      <c r="C1202" s="144">
        <f t="array" ref="C1202">round((F1202-average(I1202,L1202,O1202,R1202,U1202))*X1202+if($B1202=$H1202,0,iferror(average(vlookup({$H1202,$K1202,$N1202,$Q1202,$T1202},$B:$D,column(B$1),0)),index(C:C,match($H1202,$B:$B,)))),3)</f>
        <v>556.02</v>
      </c>
      <c r="D1202" s="144">
        <f t="array" ref="D1202">round((G1202-average(J1202,M1202,P1202,S1202,V1202))*Y1202+if($B1202=$H1202,0,iferror(average(vlookup({$H1202,$K1202,$N1202,$Q1202,$T1202},$B:$D,column(C$1),0)),index(D:D,match($H1202,$B:$B,)))),3)</f>
        <v>7.187</v>
      </c>
      <c r="E1202" s="145">
        <v>2764.0</v>
      </c>
      <c r="F1202" s="146">
        <v>1039.39</v>
      </c>
      <c r="G1202" s="146">
        <v>401.554</v>
      </c>
      <c r="H1202" s="147" t="s">
        <v>404</v>
      </c>
      <c r="I1202" s="146">
        <v>688.449</v>
      </c>
      <c r="J1202" s="146">
        <v>406.09</v>
      </c>
      <c r="K1202" s="148"/>
      <c r="L1202" s="149"/>
      <c r="M1202" s="149"/>
      <c r="N1202" s="148"/>
      <c r="O1202" s="149"/>
      <c r="P1202" s="149"/>
      <c r="Q1202" s="148"/>
      <c r="R1202" s="149"/>
      <c r="S1202" s="149"/>
      <c r="T1202" s="148"/>
      <c r="U1202" s="149"/>
      <c r="V1202" s="149"/>
      <c r="W1202" s="149"/>
      <c r="X1202" s="150">
        <f t="shared" si="1"/>
        <v>1.584367573</v>
      </c>
      <c r="Y1202" s="150">
        <f t="shared" si="2"/>
        <v>-1.584367573</v>
      </c>
    </row>
    <row r="1203" ht="15.75" customHeight="1">
      <c r="A1203" s="119">
        <v>1202.0</v>
      </c>
      <c r="B1203" s="143" t="str">
        <f t="array" ref="B1203">index(Systems!$A:$E,match($A1203,Systems!$A:$A,),match(B$1,Systems!$2:$2,))&amp;if(not(isblank(index(Systems!$A:$E,match($A1203,Systems!$A:$A,),match(Systems!$C$2,Systems!$2:$2,))))," ["&amp;index(Systems!$A:$E,match($A1203,Systems!$A:$A,),match(Systems!$C$2,Systems!$2:$2,))&amp;"]",)</f>
        <v>Inner End</v>
      </c>
      <c r="C1203" s="144">
        <f t="array" ref="C1203">round((F1203-average(I1203,L1203,O1203,R1203,U1203))*X1203+if($B1203=$H1203,0,iferror(average(vlookup({$H1203,$K1203,$N1203,$Q1203,$T1203},$B:$D,column(B$1),0)),index(C:C,match($H1203,$B:$B,)))),3)</f>
        <v>587.295</v>
      </c>
      <c r="D1203" s="144">
        <f t="array" ref="D1203">round((G1203-average(J1203,M1203,P1203,S1203,V1203))*Y1203+if($B1203=$H1203,0,iferror(average(vlookup({$H1203,$K1203,$N1203,$Q1203,$T1203},$B:$D,column(C$1),0)),index(D:D,match($H1203,$B:$B,)))),3)</f>
        <v>75.17</v>
      </c>
      <c r="E1203" s="145">
        <v>2764.0</v>
      </c>
      <c r="F1203" s="146">
        <v>1059.13</v>
      </c>
      <c r="G1203" s="146">
        <v>358.645</v>
      </c>
      <c r="H1203" s="147" t="s">
        <v>404</v>
      </c>
      <c r="I1203" s="146">
        <v>688.449</v>
      </c>
      <c r="J1203" s="146">
        <v>406.09</v>
      </c>
      <c r="K1203" s="148"/>
      <c r="L1203" s="149"/>
      <c r="M1203" s="149"/>
      <c r="N1203" s="148"/>
      <c r="O1203" s="149"/>
      <c r="P1203" s="149"/>
      <c r="Q1203" s="148"/>
      <c r="R1203" s="149"/>
      <c r="S1203" s="149"/>
      <c r="T1203" s="148"/>
      <c r="U1203" s="149"/>
      <c r="V1203" s="149"/>
      <c r="W1203" s="149"/>
      <c r="X1203" s="150">
        <f t="shared" si="1"/>
        <v>1.584367573</v>
      </c>
      <c r="Y1203" s="150">
        <f t="shared" si="2"/>
        <v>-1.584367573</v>
      </c>
    </row>
    <row r="1204" ht="15.75" customHeight="1">
      <c r="A1204" s="119">
        <v>1203.0</v>
      </c>
      <c r="B1204" s="143" t="str">
        <f t="array" ref="B1204">index(Systems!$A:$E,match($A1204,Systems!$A:$A,),match(B$1,Systems!$2:$2,))&amp;if(not(isblank(index(Systems!$A:$E,match($A1204,Systems!$A:$A,),match(Systems!$C$2,Systems!$2:$2,))))," ["&amp;index(Systems!$A:$E,match($A1204,Systems!$A:$A,),match(Systems!$C$2,Systems!$2:$2,))&amp;"]",)</f>
        <v>Inner Surge</v>
      </c>
      <c r="C1204" s="144">
        <f t="array" ref="C1204">round((F1204-average(I1204,L1204,O1204,R1204,U1204))*X1204+if($B1204=$H1204,0,iferror(average(vlookup({$H1204,$K1204,$N1204,$Q1204,$T1204},$B:$D,column(B$1),0)),index(C:C,match($H1204,$B:$B,)))),3)</f>
        <v>-471.848</v>
      </c>
      <c r="D1204" s="144">
        <f t="array" ref="D1204">round((G1204-average(J1204,M1204,P1204,S1204,V1204))*Y1204+if($B1204=$H1204,0,iferror(average(vlookup({$H1204,$K1204,$N1204,$Q1204,$T1204},$B:$D,column(C$1),0)),index(D:D,match($H1204,$B:$B,)))),3)</f>
        <v>321.894</v>
      </c>
      <c r="E1204" s="145">
        <v>2764.0</v>
      </c>
      <c r="F1204" s="146">
        <v>390.634</v>
      </c>
      <c r="G1204" s="146">
        <v>202.921</v>
      </c>
      <c r="H1204" s="147" t="s">
        <v>404</v>
      </c>
      <c r="I1204" s="146">
        <v>688.449</v>
      </c>
      <c r="J1204" s="146">
        <v>406.09</v>
      </c>
      <c r="K1204" s="148"/>
      <c r="L1204" s="149"/>
      <c r="M1204" s="149"/>
      <c r="N1204" s="148"/>
      <c r="O1204" s="149"/>
      <c r="P1204" s="149"/>
      <c r="Q1204" s="148"/>
      <c r="R1204" s="149"/>
      <c r="S1204" s="149"/>
      <c r="T1204" s="148"/>
      <c r="U1204" s="149"/>
      <c r="V1204" s="149"/>
      <c r="W1204" s="149"/>
      <c r="X1204" s="150">
        <f t="shared" si="1"/>
        <v>1.584367573</v>
      </c>
      <c r="Y1204" s="150">
        <f t="shared" si="2"/>
        <v>-1.584367573</v>
      </c>
    </row>
    <row r="1205" ht="15.75" customHeight="1">
      <c r="A1205" s="119">
        <v>1204.0</v>
      </c>
      <c r="B1205" s="143" t="str">
        <f t="array" ref="B1205">index(Systems!$A:$E,match($A1205,Systems!$A:$A,),match(B$1,Systems!$2:$2,))&amp;if(not(isblank(index(Systems!$A:$E,match($A1205,Systems!$A:$A,),match(Systems!$C$2,Systems!$2:$2,))))," ["&amp;index(Systems!$A:$E,match($A1205,Systems!$A:$A,),match(Systems!$C$2,Systems!$2:$2,))&amp;"]",)</f>
        <v>Iolas [Diedre's Den (3025+)]</v>
      </c>
      <c r="C1205" s="144">
        <f t="array" ref="C1205">round((F1205-average(I1205,L1205,O1205,R1205,U1205))*X1205+if($B1205=$H1205,0,iferror(average(vlookup({$H1205,$K1205,$N1205,$Q1205,$T1205},$B:$D,column(B$1),0)),index(C:C,match($H1205,$B:$B,)))),3)</f>
        <v>-417.614</v>
      </c>
      <c r="D1205" s="144">
        <f t="array" ref="D1205">round((G1205-average(J1205,M1205,P1205,S1205,V1205))*Y1205+if($B1205=$H1205,0,iferror(average(vlookup({$H1205,$K1205,$N1205,$Q1205,$T1205},$B:$D,column(C$1),0)),index(D:D,match($H1205,$B:$B,)))),3)</f>
        <v>-62.53</v>
      </c>
      <c r="E1205" s="145">
        <v>2764.0</v>
      </c>
      <c r="F1205" s="146">
        <v>424.865</v>
      </c>
      <c r="G1205" s="146">
        <v>445.557</v>
      </c>
      <c r="H1205" s="147" t="s">
        <v>404</v>
      </c>
      <c r="I1205" s="146">
        <v>688.449</v>
      </c>
      <c r="J1205" s="146">
        <v>406.09</v>
      </c>
      <c r="K1205" s="148"/>
      <c r="L1205" s="149"/>
      <c r="M1205" s="149"/>
      <c r="N1205" s="148"/>
      <c r="O1205" s="149"/>
      <c r="P1205" s="149"/>
      <c r="Q1205" s="148"/>
      <c r="R1205" s="149"/>
      <c r="S1205" s="149"/>
      <c r="T1205" s="148"/>
      <c r="U1205" s="149"/>
      <c r="V1205" s="149"/>
      <c r="W1205" s="149"/>
      <c r="X1205" s="150">
        <f t="shared" si="1"/>
        <v>1.584367573</v>
      </c>
      <c r="Y1205" s="150">
        <f t="shared" si="2"/>
        <v>-1.584367573</v>
      </c>
    </row>
    <row r="1206" ht="15.75" customHeight="1">
      <c r="A1206" s="119">
        <v>1205.0</v>
      </c>
      <c r="B1206" s="143" t="str">
        <f t="array" ref="B1206">index(Systems!$A:$E,match($A1206,Systems!$A:$A,),match(B$1,Systems!$2:$2,))&amp;if(not(isblank(index(Systems!$A:$E,match($A1206,Systems!$A:$A,),match(Systems!$C$2,Systems!$2:$2,))))," ["&amp;index(Systems!$A:$E,match($A1206,Systems!$A:$A,),match(Systems!$C$2,Systems!$2:$2,))&amp;"]",)</f>
        <v>Ionus</v>
      </c>
      <c r="C1206" s="144">
        <f t="array" ref="C1206">round((F1206-average(I1206,L1206,O1206,R1206,U1206))*X1206+if($B1206=$H1206,0,iferror(average(vlookup({$H1206,$K1206,$N1206,$Q1206,$T1206},$B:$D,column(B$1),0)),index(C:C,match($H1206,$B:$B,)))),3)</f>
        <v>-183.568</v>
      </c>
      <c r="D1206" s="144">
        <f t="array" ref="D1206">round((G1206-average(J1206,M1206,P1206,S1206,V1206))*Y1206+if($B1206=$H1206,0,iferror(average(vlookup({$H1206,$K1206,$N1206,$Q1206,$T1206},$B:$D,column(C$1),0)),index(D:D,match($H1206,$B:$B,)))),3)</f>
        <v>-152.784</v>
      </c>
      <c r="E1206" s="145">
        <v>2764.0</v>
      </c>
      <c r="F1206" s="146">
        <v>572.587</v>
      </c>
      <c r="G1206" s="146">
        <v>502.522</v>
      </c>
      <c r="H1206" s="147" t="s">
        <v>404</v>
      </c>
      <c r="I1206" s="146">
        <v>688.449</v>
      </c>
      <c r="J1206" s="146">
        <v>406.09</v>
      </c>
      <c r="K1206" s="148"/>
      <c r="L1206" s="149"/>
      <c r="M1206" s="149"/>
      <c r="N1206" s="148"/>
      <c r="O1206" s="149"/>
      <c r="P1206" s="149"/>
      <c r="Q1206" s="148"/>
      <c r="R1206" s="149"/>
      <c r="S1206" s="149"/>
      <c r="T1206" s="148"/>
      <c r="U1206" s="149"/>
      <c r="V1206" s="149"/>
      <c r="W1206" s="149"/>
      <c r="X1206" s="150">
        <f t="shared" si="1"/>
        <v>1.584367573</v>
      </c>
      <c r="Y1206" s="150">
        <f t="shared" si="2"/>
        <v>-1.584367573</v>
      </c>
    </row>
    <row r="1207" ht="15.75" customHeight="1">
      <c r="A1207" s="119">
        <v>1206.0</v>
      </c>
      <c r="B1207" s="143" t="str">
        <f t="array" ref="B1207">index(Systems!$A:$E,match($A1207,Systems!$A:$A,),match(B$1,Systems!$2:$2,))&amp;if(not(isblank(index(Systems!$A:$E,match($A1207,Systems!$A:$A,),match(Systems!$C$2,Systems!$2:$2,))))," ["&amp;index(Systems!$A:$E,match($A1207,Systems!$A:$A,),match(Systems!$C$2,Systems!$2:$2,))&amp;"]",)</f>
        <v>Ipava</v>
      </c>
      <c r="C1207" s="144">
        <f t="array" ref="C1207">round((F1207-average(I1207,L1207,O1207,R1207,U1207))*X1207+if($B1207=$H1207,0,iferror(average(vlookup({$H1207,$K1207,$N1207,$Q1207,$T1207},$B:$D,column(B$1),0)),index(C:C,match($H1207,$B:$B,)))),3)</f>
        <v>259.003</v>
      </c>
      <c r="D1207" s="144">
        <f t="array" ref="D1207">round((G1207-average(J1207,M1207,P1207,S1207,V1207))*Y1207+if($B1207=$H1207,0,iferror(average(vlookup({$H1207,$K1207,$N1207,$Q1207,$T1207},$B:$D,column(C$1),0)),index(D:D,match($H1207,$B:$B,)))),3)</f>
        <v>-105.802</v>
      </c>
      <c r="E1207" s="145">
        <v>2764.0</v>
      </c>
      <c r="F1207" s="146">
        <v>851.923</v>
      </c>
      <c r="G1207" s="146">
        <v>472.869</v>
      </c>
      <c r="H1207" s="147" t="s">
        <v>404</v>
      </c>
      <c r="I1207" s="146">
        <v>688.449</v>
      </c>
      <c r="J1207" s="146">
        <v>406.09</v>
      </c>
      <c r="K1207" s="148"/>
      <c r="L1207" s="149"/>
      <c r="M1207" s="149"/>
      <c r="N1207" s="148"/>
      <c r="O1207" s="149"/>
      <c r="P1207" s="149"/>
      <c r="Q1207" s="148"/>
      <c r="R1207" s="149"/>
      <c r="S1207" s="149"/>
      <c r="T1207" s="148"/>
      <c r="U1207" s="149"/>
      <c r="V1207" s="149"/>
      <c r="W1207" s="149"/>
      <c r="X1207" s="150">
        <f t="shared" si="1"/>
        <v>1.584367573</v>
      </c>
      <c r="Y1207" s="150">
        <f t="shared" si="2"/>
        <v>-1.584367573</v>
      </c>
    </row>
    <row r="1208" ht="15.75" customHeight="1">
      <c r="A1208" s="119">
        <v>1207.0</v>
      </c>
      <c r="B1208" s="143" t="str">
        <f t="array" ref="B1208">index(Systems!$A:$E,match($A1208,Systems!$A:$A,),match(B$1,Systems!$2:$2,))&amp;if(not(isblank(index(Systems!$A:$E,match($A1208,Systems!$A:$A,),match(Systems!$C$2,Systems!$2:$2,))))," ["&amp;index(Systems!$A:$E,match($A1208,Systems!$A:$A,),match(Systems!$C$2,Systems!$2:$2,))&amp;"]",)</f>
        <v>Ipswich</v>
      </c>
      <c r="C1208" s="144">
        <f t="array" ref="C1208">round((F1208-average(I1208,L1208,O1208,R1208,U1208))*X1208+if($B1208=$H1208,0,iferror(average(vlookup({$H1208,$K1208,$N1208,$Q1208,$T1208},$B:$D,column(B$1),0)),index(C:C,match($H1208,$B:$B,)))),3)</f>
        <v>-48.342</v>
      </c>
      <c r="D1208" s="144">
        <f t="array" ref="D1208">round((G1208-average(J1208,M1208,P1208,S1208,V1208))*Y1208+if($B1208=$H1208,0,iferror(average(vlookup({$H1208,$K1208,$N1208,$Q1208,$T1208},$B:$D,column(C$1),0)),index(D:D,match($H1208,$B:$B,)))),3)</f>
        <v>-232.969</v>
      </c>
      <c r="E1208" s="145">
        <v>2764.0</v>
      </c>
      <c r="F1208" s="146">
        <v>657.937</v>
      </c>
      <c r="G1208" s="146">
        <v>553.132</v>
      </c>
      <c r="H1208" s="147" t="s">
        <v>404</v>
      </c>
      <c r="I1208" s="146">
        <v>688.449</v>
      </c>
      <c r="J1208" s="146">
        <v>406.09</v>
      </c>
      <c r="K1208" s="148"/>
      <c r="L1208" s="149"/>
      <c r="M1208" s="149"/>
      <c r="N1208" s="148"/>
      <c r="O1208" s="149"/>
      <c r="P1208" s="149"/>
      <c r="Q1208" s="148"/>
      <c r="R1208" s="149"/>
      <c r="S1208" s="149"/>
      <c r="T1208" s="148"/>
      <c r="U1208" s="149"/>
      <c r="V1208" s="149"/>
      <c r="W1208" s="149"/>
      <c r="X1208" s="150">
        <f t="shared" si="1"/>
        <v>1.584367573</v>
      </c>
      <c r="Y1208" s="150">
        <f t="shared" si="2"/>
        <v>-1.584367573</v>
      </c>
    </row>
    <row r="1209" ht="15.75" customHeight="1">
      <c r="A1209" s="119">
        <v>1208.0</v>
      </c>
      <c r="B1209" s="143" t="str">
        <f t="array" ref="B1209">index(Systems!$A:$E,match($A1209,Systems!$A:$A,),match(B$1,Systems!$2:$2,))&amp;if(not(isblank(index(Systems!$A:$E,match($A1209,Systems!$A:$A,),match(Systems!$C$2,Systems!$2:$2,))))," ["&amp;index(Systems!$A:$E,match($A1209,Systems!$A:$A,),match(Systems!$C$2,Systems!$2:$2,))&amp;"]",)</f>
        <v>Irece</v>
      </c>
      <c r="C1209" s="144">
        <f t="array" ref="C1209">round((F1209-average(I1209,L1209,O1209,R1209,U1209))*X1209+if($B1209=$H1209,0,iferror(average(vlookup({$H1209,$K1209,$N1209,$Q1209,$T1209},$B:$D,column(B$1),0)),index(C:C,match($H1209,$B:$B,)))),3)</f>
        <v>179.371</v>
      </c>
      <c r="D1209" s="144">
        <f t="array" ref="D1209">round((G1209-average(J1209,M1209,P1209,S1209,V1209))*Y1209+if($B1209=$H1209,0,iferror(average(vlookup({$H1209,$K1209,$N1209,$Q1209,$T1209},$B:$D,column(C$1),0)),index(D:D,match($H1209,$B:$B,)))),3)</f>
        <v>293.992</v>
      </c>
      <c r="E1209" s="145">
        <v>2764.0</v>
      </c>
      <c r="F1209" s="146">
        <v>801.662</v>
      </c>
      <c r="G1209" s="146">
        <v>220.532</v>
      </c>
      <c r="H1209" s="147" t="s">
        <v>404</v>
      </c>
      <c r="I1209" s="146">
        <v>688.449</v>
      </c>
      <c r="J1209" s="146">
        <v>406.09</v>
      </c>
      <c r="K1209" s="148"/>
      <c r="L1209" s="149"/>
      <c r="M1209" s="149"/>
      <c r="N1209" s="148"/>
      <c r="O1209" s="149"/>
      <c r="P1209" s="149"/>
      <c r="Q1209" s="148"/>
      <c r="R1209" s="149"/>
      <c r="S1209" s="149"/>
      <c r="T1209" s="148"/>
      <c r="U1209" s="149"/>
      <c r="V1209" s="149"/>
      <c r="W1209" s="149"/>
      <c r="X1209" s="150">
        <f t="shared" si="1"/>
        <v>1.584367573</v>
      </c>
      <c r="Y1209" s="150">
        <f t="shared" si="2"/>
        <v>-1.584367573</v>
      </c>
    </row>
    <row r="1210" ht="15.75" customHeight="1">
      <c r="A1210" s="119">
        <v>1209.0</v>
      </c>
      <c r="B1210" s="143" t="str">
        <f t="array" ref="B1210">index(Systems!$A:$E,match($A1210,Systems!$A:$A,),match(B$1,Systems!$2:$2,))&amp;if(not(isblank(index(Systems!$A:$E,match($A1210,Systems!$A:$A,),match(Systems!$C$2,Systems!$2:$2,))))," ["&amp;index(Systems!$A:$E,match($A1210,Systems!$A:$A,),match(Systems!$C$2,Systems!$2:$2,))&amp;"]",)</f>
        <v>Irian</v>
      </c>
      <c r="C1210" s="144">
        <f t="array" ref="C1210">round((F1210-average(I1210,L1210,O1210,R1210,U1210))*X1210+if($B1210=$H1210,0,iferror(average(vlookup({$H1210,$K1210,$N1210,$Q1210,$T1210},$B:$D,column(B$1),0)),index(C:C,match($H1210,$B:$B,)))),3)</f>
        <v>-46.531</v>
      </c>
      <c r="D1210" s="144">
        <f t="array" ref="D1210">round((G1210-average(J1210,M1210,P1210,S1210,V1210))*Y1210+if($B1210=$H1210,0,iferror(average(vlookup({$H1210,$K1210,$N1210,$Q1210,$T1210},$B:$D,column(C$1),0)),index(D:D,match($H1210,$B:$B,)))),3)</f>
        <v>-56.396</v>
      </c>
      <c r="E1210" s="145">
        <v>2764.0</v>
      </c>
      <c r="F1210" s="146">
        <v>659.08</v>
      </c>
      <c r="G1210" s="146">
        <v>441.685</v>
      </c>
      <c r="H1210" s="147" t="s">
        <v>404</v>
      </c>
      <c r="I1210" s="146">
        <v>688.449</v>
      </c>
      <c r="J1210" s="146">
        <v>406.09</v>
      </c>
      <c r="K1210" s="148"/>
      <c r="L1210" s="149"/>
      <c r="M1210" s="149"/>
      <c r="N1210" s="148"/>
      <c r="O1210" s="149"/>
      <c r="P1210" s="149"/>
      <c r="Q1210" s="148"/>
      <c r="R1210" s="149"/>
      <c r="S1210" s="149"/>
      <c r="T1210" s="148"/>
      <c r="U1210" s="149"/>
      <c r="V1210" s="149"/>
      <c r="W1210" s="149"/>
      <c r="X1210" s="150">
        <f t="shared" si="1"/>
        <v>1.584367573</v>
      </c>
      <c r="Y1210" s="150">
        <f t="shared" si="2"/>
        <v>-1.584367573</v>
      </c>
    </row>
    <row r="1211" ht="15.75" customHeight="1">
      <c r="A1211" s="119">
        <v>1210.0</v>
      </c>
      <c r="B1211" s="143" t="str">
        <f t="array" ref="B1211">index(Systems!$A:$E,match($A1211,Systems!$A:$A,),match(B$1,Systems!$2:$2,))&amp;if(not(isblank(index(Systems!$A:$E,match($A1211,Systems!$A:$A,),match(Systems!$C$2,Systems!$2:$2,))))," ["&amp;index(Systems!$A:$E,match($A1211,Systems!$A:$A,),match(Systems!$C$2,Systems!$2:$2,))&amp;"]",)</f>
        <v>Iron Land</v>
      </c>
      <c r="C1211" s="144">
        <f t="array" ref="C1211">round((F1211-average(I1211,L1211,O1211,R1211,U1211))*X1211+if($B1211=$H1211,0,iferror(average(vlookup({$H1211,$K1211,$N1211,$Q1211,$T1211},$B:$D,column(B$1),0)),index(C:C,match($H1211,$B:$B,)))),3)</f>
        <v>-88.314</v>
      </c>
      <c r="D1211" s="144">
        <f t="array" ref="D1211">round((G1211-average(J1211,M1211,P1211,S1211,V1211))*Y1211+if($B1211=$H1211,0,iferror(average(vlookup({$H1211,$K1211,$N1211,$Q1211,$T1211},$B:$D,column(C$1),0)),index(D:D,match($H1211,$B:$B,)))),3)</f>
        <v>445.546</v>
      </c>
      <c r="E1211" s="145">
        <v>2764.0</v>
      </c>
      <c r="F1211" s="146">
        <v>632.708</v>
      </c>
      <c r="G1211" s="146">
        <v>124.876</v>
      </c>
      <c r="H1211" s="147" t="s">
        <v>404</v>
      </c>
      <c r="I1211" s="146">
        <v>688.449</v>
      </c>
      <c r="J1211" s="146">
        <v>406.09</v>
      </c>
      <c r="K1211" s="148"/>
      <c r="L1211" s="149"/>
      <c r="M1211" s="149"/>
      <c r="N1211" s="148"/>
      <c r="O1211" s="149"/>
      <c r="P1211" s="149"/>
      <c r="Q1211" s="148"/>
      <c r="R1211" s="149"/>
      <c r="S1211" s="149"/>
      <c r="T1211" s="148"/>
      <c r="U1211" s="149"/>
      <c r="V1211" s="149"/>
      <c r="W1211" s="149"/>
      <c r="X1211" s="150">
        <f t="shared" si="1"/>
        <v>1.584367573</v>
      </c>
      <c r="Y1211" s="150">
        <f t="shared" si="2"/>
        <v>-1.584367573</v>
      </c>
    </row>
    <row r="1212" ht="15.75" customHeight="1">
      <c r="A1212" s="119">
        <v>1211.0</v>
      </c>
      <c r="B1212" s="143" t="str">
        <f t="array" ref="B1212">index(Systems!$A:$E,match($A1212,Systems!$A:$A,),match(B$1,Systems!$2:$2,))&amp;if(not(isblank(index(Systems!$A:$E,match($A1212,Systems!$A:$A,),match(Systems!$C$2,Systems!$2:$2,))))," ["&amp;index(Systems!$A:$E,match($A1212,Systems!$A:$A,),match(Systems!$C$2,Systems!$2:$2,))&amp;"]",)</f>
        <v>Irurzun</v>
      </c>
      <c r="C1212" s="144">
        <f t="array" ref="C1212">round((F1212-average(I1212,L1212,O1212,R1212,U1212))*X1212+if($B1212=$H1212,0,iferror(average(vlookup({$H1212,$K1212,$N1212,$Q1212,$T1212},$B:$D,column(B$1),0)),index(C:C,match($H1212,$B:$B,)))),3)</f>
        <v>187.05</v>
      </c>
      <c r="D1212" s="144">
        <f t="array" ref="D1212">round((G1212-average(J1212,M1212,P1212,S1212,V1212))*Y1212+if($B1212=$H1212,0,iferror(average(vlookup({$H1212,$K1212,$N1212,$Q1212,$T1212},$B:$D,column(C$1),0)),index(D:D,match($H1212,$B:$B,)))),3)</f>
        <v>97.538</v>
      </c>
      <c r="E1212" s="145">
        <v>2764.0</v>
      </c>
      <c r="F1212" s="146">
        <v>806.509</v>
      </c>
      <c r="G1212" s="146">
        <v>344.527</v>
      </c>
      <c r="H1212" s="147" t="s">
        <v>404</v>
      </c>
      <c r="I1212" s="146">
        <v>688.449</v>
      </c>
      <c r="J1212" s="146">
        <v>406.09</v>
      </c>
      <c r="K1212" s="148"/>
      <c r="L1212" s="149"/>
      <c r="M1212" s="149"/>
      <c r="N1212" s="148"/>
      <c r="O1212" s="149"/>
      <c r="P1212" s="149"/>
      <c r="Q1212" s="148"/>
      <c r="R1212" s="149"/>
      <c r="S1212" s="149"/>
      <c r="T1212" s="148"/>
      <c r="U1212" s="149"/>
      <c r="V1212" s="149"/>
      <c r="W1212" s="149"/>
      <c r="X1212" s="150">
        <f t="shared" si="1"/>
        <v>1.584367573</v>
      </c>
      <c r="Y1212" s="150">
        <f t="shared" si="2"/>
        <v>-1.584367573</v>
      </c>
    </row>
    <row r="1213" ht="15.75" customHeight="1">
      <c r="A1213" s="119">
        <v>1212.0</v>
      </c>
      <c r="B1213" s="143" t="str">
        <f t="array" ref="B1213">index(Systems!$A:$E,match($A1213,Systems!$A:$A,),match(B$1,Systems!$2:$2,))&amp;if(not(isblank(index(Systems!$A:$E,match($A1213,Systems!$A:$A,),match(Systems!$C$2,Systems!$2:$2,))))," ["&amp;index(Systems!$A:$E,match($A1213,Systems!$A:$A,),match(Systems!$C$2,Systems!$2:$2,))&amp;"]",)</f>
        <v>Isabela</v>
      </c>
      <c r="C1213" s="144">
        <f t="array" ref="C1213">round((F1213-average(I1213,L1213,O1213,R1213,U1213))*X1213+if($B1213=$H1213,0,iferror(average(vlookup({$H1213,$K1213,$N1213,$Q1213,$T1213},$B:$D,column(B$1),0)),index(C:C,match($H1213,$B:$B,)))),3)</f>
        <v>-270.887</v>
      </c>
      <c r="D1213" s="144">
        <f t="array" ref="D1213">round((G1213-average(J1213,M1213,P1213,S1213,V1213))*Y1213+if($B1213=$H1213,0,iferror(average(vlookup({$H1213,$K1213,$N1213,$Q1213,$T1213},$B:$D,column(C$1),0)),index(D:D,match($H1213,$B:$B,)))),3)</f>
        <v>-242.484</v>
      </c>
      <c r="E1213" s="145">
        <v>2764.0</v>
      </c>
      <c r="F1213" s="146">
        <v>517.474</v>
      </c>
      <c r="G1213" s="146">
        <v>559.138</v>
      </c>
      <c r="H1213" s="147" t="s">
        <v>404</v>
      </c>
      <c r="I1213" s="146">
        <v>688.449</v>
      </c>
      <c r="J1213" s="146">
        <v>406.09</v>
      </c>
      <c r="K1213" s="148"/>
      <c r="L1213" s="149"/>
      <c r="M1213" s="149"/>
      <c r="N1213" s="148"/>
      <c r="O1213" s="149"/>
      <c r="P1213" s="149"/>
      <c r="Q1213" s="148"/>
      <c r="R1213" s="149"/>
      <c r="S1213" s="149"/>
      <c r="T1213" s="148"/>
      <c r="U1213" s="149"/>
      <c r="V1213" s="149"/>
      <c r="W1213" s="149"/>
      <c r="X1213" s="150">
        <f t="shared" si="1"/>
        <v>1.584367573</v>
      </c>
      <c r="Y1213" s="150">
        <f t="shared" si="2"/>
        <v>-1.584367573</v>
      </c>
    </row>
    <row r="1214" ht="15.75" customHeight="1">
      <c r="A1214" s="119">
        <v>1213.0</v>
      </c>
      <c r="B1214" s="143" t="str">
        <f t="array" ref="B1214">index(Systems!$A:$E,match($A1214,Systems!$A:$A,),match(B$1,Systems!$2:$2,))&amp;if(not(isblank(index(Systems!$A:$E,match($A1214,Systems!$A:$A,),match(Systems!$C$2,Systems!$2:$2,))))," ["&amp;index(Systems!$A:$E,match($A1214,Systems!$A:$A,),match(Systems!$C$2,Systems!$2:$2,))&amp;"]",)</f>
        <v>Isesaki</v>
      </c>
      <c r="C1214" s="144">
        <f t="array" ref="C1214">round((F1214-average(I1214,L1214,O1214,R1214,U1214))*X1214+if($B1214=$H1214,0,iferror(average(vlookup({$H1214,$K1214,$N1214,$Q1214,$T1214},$B:$D,column(B$1),0)),index(C:C,match($H1214,$B:$B,)))),3)</f>
        <v>277.093</v>
      </c>
      <c r="D1214" s="144">
        <f t="array" ref="D1214">round((G1214-average(J1214,M1214,P1214,S1214,V1214))*Y1214+if($B1214=$H1214,0,iferror(average(vlookup({$H1214,$K1214,$N1214,$Q1214,$T1214},$B:$D,column(C$1),0)),index(D:D,match($H1214,$B:$B,)))),3)</f>
        <v>193.852</v>
      </c>
      <c r="E1214" s="145">
        <v>2764.0</v>
      </c>
      <c r="F1214" s="146">
        <v>863.341</v>
      </c>
      <c r="G1214" s="146">
        <v>283.737</v>
      </c>
      <c r="H1214" s="147" t="s">
        <v>404</v>
      </c>
      <c r="I1214" s="146">
        <v>688.449</v>
      </c>
      <c r="J1214" s="146">
        <v>406.09</v>
      </c>
      <c r="K1214" s="148"/>
      <c r="L1214" s="149"/>
      <c r="M1214" s="149"/>
      <c r="N1214" s="148"/>
      <c r="O1214" s="149"/>
      <c r="P1214" s="149"/>
      <c r="Q1214" s="148"/>
      <c r="R1214" s="149"/>
      <c r="S1214" s="149"/>
      <c r="T1214" s="148"/>
      <c r="U1214" s="149"/>
      <c r="V1214" s="149"/>
      <c r="W1214" s="149"/>
      <c r="X1214" s="150">
        <f t="shared" si="1"/>
        <v>1.584367573</v>
      </c>
      <c r="Y1214" s="150">
        <f t="shared" si="2"/>
        <v>-1.584367573</v>
      </c>
    </row>
    <row r="1215" ht="15.75" customHeight="1">
      <c r="A1215" s="119">
        <v>1214.0</v>
      </c>
      <c r="B1215" s="143" t="str">
        <f t="array" ref="B1215">index(Systems!$A:$E,match($A1215,Systems!$A:$A,),match(B$1,Systems!$2:$2,))&amp;if(not(isblank(index(Systems!$A:$E,match($A1215,Systems!$A:$A,),match(Systems!$C$2,Systems!$2:$2,))))," ["&amp;index(Systems!$A:$E,match($A1215,Systems!$A:$A,),match(Systems!$C$2,Systems!$2:$2,))&amp;"]",)</f>
        <v>Isfahan</v>
      </c>
      <c r="C1215" s="144">
        <f t="array" ref="C1215">round((F1215-average(I1215,L1215,O1215,R1215,U1215))*X1215+if($B1215=$H1215,0,iferror(average(vlookup({$H1215,$K1215,$N1215,$Q1215,$T1215},$B:$D,column(B$1),0)),index(C:C,match($H1215,$B:$B,)))),3)</f>
        <v>163.233</v>
      </c>
      <c r="D1215" s="144">
        <f t="array" ref="D1215">round((G1215-average(J1215,M1215,P1215,S1215,V1215))*Y1215+if($B1215=$H1215,0,iferror(average(vlookup({$H1215,$K1215,$N1215,$Q1215,$T1215},$B:$D,column(C$1),0)),index(D:D,match($H1215,$B:$B,)))),3)</f>
        <v>460.221</v>
      </c>
      <c r="E1215" s="145">
        <v>2764.0</v>
      </c>
      <c r="F1215" s="146">
        <v>791.476</v>
      </c>
      <c r="G1215" s="146">
        <v>115.614</v>
      </c>
      <c r="H1215" s="147" t="s">
        <v>404</v>
      </c>
      <c r="I1215" s="146">
        <v>688.449</v>
      </c>
      <c r="J1215" s="146">
        <v>406.09</v>
      </c>
      <c r="K1215" s="148"/>
      <c r="L1215" s="149"/>
      <c r="M1215" s="149"/>
      <c r="N1215" s="148"/>
      <c r="O1215" s="149"/>
      <c r="P1215" s="149"/>
      <c r="Q1215" s="148"/>
      <c r="R1215" s="149"/>
      <c r="S1215" s="149"/>
      <c r="T1215" s="148"/>
      <c r="U1215" s="149"/>
      <c r="V1215" s="149"/>
      <c r="W1215" s="149"/>
      <c r="X1215" s="150">
        <f t="shared" si="1"/>
        <v>1.584367573</v>
      </c>
      <c r="Y1215" s="150">
        <f t="shared" si="2"/>
        <v>-1.584367573</v>
      </c>
    </row>
    <row r="1216" ht="15.75" customHeight="1">
      <c r="A1216" s="119">
        <v>1215.0</v>
      </c>
      <c r="B1216" s="143" t="str">
        <f t="array" ref="B1216">index(Systems!$A:$E,match($A1216,Systems!$A:$A,),match(B$1,Systems!$2:$2,))&amp;if(not(isblank(index(Systems!$A:$E,match($A1216,Systems!$A:$A,),match(Systems!$C$2,Systems!$2:$2,))))," ["&amp;index(Systems!$A:$E,match($A1216,Systems!$A:$A,),match(Systems!$C$2,Systems!$2:$2,))&amp;"]",)</f>
        <v>Ishtar</v>
      </c>
      <c r="C1216" s="144">
        <f t="array" ref="C1216">round((F1216-average(I1216,L1216,O1216,R1216,U1216))*X1216+if($B1216=$H1216,0,iferror(average(vlookup({$H1216,$K1216,$N1216,$Q1216,$T1216},$B:$D,column(B$1),0)),index(C:C,match($H1216,$B:$B,)))),3)</f>
        <v>187.985</v>
      </c>
      <c r="D1216" s="144">
        <f t="array" ref="D1216">round((G1216-average(J1216,M1216,P1216,S1216,V1216))*Y1216+if($B1216=$H1216,0,iferror(average(vlookup({$H1216,$K1216,$N1216,$Q1216,$T1216},$B:$D,column(C$1),0)),index(D:D,match($H1216,$B:$B,)))),3)</f>
        <v>-388.078</v>
      </c>
      <c r="E1216" s="145">
        <v>2764.0</v>
      </c>
      <c r="F1216" s="146">
        <v>807.099</v>
      </c>
      <c r="G1216" s="146">
        <v>651.032</v>
      </c>
      <c r="H1216" s="147" t="s">
        <v>404</v>
      </c>
      <c r="I1216" s="146">
        <v>688.449</v>
      </c>
      <c r="J1216" s="146">
        <v>406.09</v>
      </c>
      <c r="K1216" s="148"/>
      <c r="L1216" s="149"/>
      <c r="M1216" s="149"/>
      <c r="N1216" s="148"/>
      <c r="O1216" s="149"/>
      <c r="P1216" s="149"/>
      <c r="Q1216" s="148"/>
      <c r="R1216" s="149"/>
      <c r="S1216" s="149"/>
      <c r="T1216" s="148"/>
      <c r="U1216" s="149"/>
      <c r="V1216" s="149"/>
      <c r="W1216" s="149"/>
      <c r="X1216" s="150">
        <f t="shared" si="1"/>
        <v>1.584367573</v>
      </c>
      <c r="Y1216" s="150">
        <f t="shared" si="2"/>
        <v>-1.584367573</v>
      </c>
    </row>
    <row r="1217" ht="15.75" customHeight="1">
      <c r="A1217" s="119">
        <v>1216.0</v>
      </c>
      <c r="B1217" s="143" t="str">
        <f t="array" ref="B1217">index(Systems!$A:$E,match($A1217,Systems!$A:$A,),match(B$1,Systems!$2:$2,))&amp;if(not(isblank(index(Systems!$A:$E,match($A1217,Systems!$A:$A,),match(Systems!$C$2,Systems!$2:$2,))))," ["&amp;index(Systems!$A:$E,match($A1217,Systems!$A:$A,),match(Systems!$C$2,Systems!$2:$2,))&amp;"]",)</f>
        <v>Islamabad</v>
      </c>
      <c r="C1217" s="144">
        <f t="array" ref="C1217">round((F1217-average(I1217,L1217,O1217,R1217,U1217))*X1217+if($B1217=$H1217,0,iferror(average(vlookup({$H1217,$K1217,$N1217,$Q1217,$T1217},$B:$D,column(B$1),0)),index(C:C,match($H1217,$B:$B,)))),3)</f>
        <v>321.562</v>
      </c>
      <c r="D1217" s="144">
        <f t="array" ref="D1217">round((G1217-average(J1217,M1217,P1217,S1217,V1217))*Y1217+if($B1217=$H1217,0,iferror(average(vlookup({$H1217,$K1217,$N1217,$Q1217,$T1217},$B:$D,column(C$1),0)),index(D:D,match($H1217,$B:$B,)))),3)</f>
        <v>-254.18</v>
      </c>
      <c r="E1217" s="145">
        <v>2764.0</v>
      </c>
      <c r="F1217" s="146">
        <v>891.408</v>
      </c>
      <c r="G1217" s="146">
        <v>566.52</v>
      </c>
      <c r="H1217" s="147" t="s">
        <v>404</v>
      </c>
      <c r="I1217" s="146">
        <v>688.449</v>
      </c>
      <c r="J1217" s="146">
        <v>406.09</v>
      </c>
      <c r="K1217" s="148"/>
      <c r="L1217" s="149"/>
      <c r="M1217" s="149"/>
      <c r="N1217" s="148"/>
      <c r="O1217" s="149"/>
      <c r="P1217" s="149"/>
      <c r="Q1217" s="148"/>
      <c r="R1217" s="149"/>
      <c r="S1217" s="149"/>
      <c r="T1217" s="148"/>
      <c r="U1217" s="149"/>
      <c r="V1217" s="149"/>
      <c r="W1217" s="149"/>
      <c r="X1217" s="150">
        <f t="shared" si="1"/>
        <v>1.584367573</v>
      </c>
      <c r="Y1217" s="150">
        <f t="shared" si="2"/>
        <v>-1.584367573</v>
      </c>
    </row>
    <row r="1218" ht="15.75" customHeight="1">
      <c r="A1218" s="119">
        <v>1217.0</v>
      </c>
      <c r="B1218" s="143" t="str">
        <f t="array" ref="B1218">index(Systems!$A:$E,match($A1218,Systems!$A:$A,),match(B$1,Systems!$2:$2,))&amp;if(not(isblank(index(Systems!$A:$E,match($A1218,Systems!$A:$A,),match(Systems!$C$2,Systems!$2:$2,))))," ["&amp;index(Systems!$A:$E,match($A1218,Systems!$A:$A,),match(Systems!$C$2,Systems!$2:$2,))&amp;"]",)</f>
        <v>Issaba</v>
      </c>
      <c r="C1218" s="144">
        <f t="array" ref="C1218">round((F1218-average(I1218,L1218,O1218,R1218,U1218))*X1218+if($B1218=$H1218,0,iferror(average(vlookup({$H1218,$K1218,$N1218,$Q1218,$T1218},$B:$D,column(B$1),0)),index(C:C,match($H1218,$B:$B,)))),3)</f>
        <v>-406.387</v>
      </c>
      <c r="D1218" s="144">
        <f t="array" ref="D1218">round((G1218-average(J1218,M1218,P1218,S1218,V1218))*Y1218+if($B1218=$H1218,0,iferror(average(vlookup({$H1218,$K1218,$N1218,$Q1218,$T1218},$B:$D,column(C$1),0)),index(D:D,match($H1218,$B:$B,)))),3)</f>
        <v>265.426</v>
      </c>
      <c r="E1218" s="145">
        <v>2764.0</v>
      </c>
      <c r="F1218" s="146">
        <v>431.951</v>
      </c>
      <c r="G1218" s="146">
        <v>238.562</v>
      </c>
      <c r="H1218" s="147" t="s">
        <v>404</v>
      </c>
      <c r="I1218" s="146">
        <v>688.449</v>
      </c>
      <c r="J1218" s="146">
        <v>406.09</v>
      </c>
      <c r="K1218" s="148"/>
      <c r="L1218" s="149"/>
      <c r="M1218" s="149"/>
      <c r="N1218" s="148"/>
      <c r="O1218" s="149"/>
      <c r="P1218" s="149"/>
      <c r="Q1218" s="148"/>
      <c r="R1218" s="149"/>
      <c r="S1218" s="149"/>
      <c r="T1218" s="148"/>
      <c r="U1218" s="149"/>
      <c r="V1218" s="149"/>
      <c r="W1218" s="149"/>
      <c r="X1218" s="150">
        <f t="shared" si="1"/>
        <v>1.584367573</v>
      </c>
      <c r="Y1218" s="150">
        <f t="shared" si="2"/>
        <v>-1.584367573</v>
      </c>
    </row>
    <row r="1219" ht="15.75" customHeight="1">
      <c r="A1219" s="119">
        <v>1218.0</v>
      </c>
      <c r="B1219" s="143" t="str">
        <f t="array" ref="B1219">index(Systems!$A:$E,match($A1219,Systems!$A:$A,),match(B$1,Systems!$2:$2,))&amp;if(not(isblank(index(Systems!$A:$E,match($A1219,Systems!$A:$A,),match(Systems!$C$2,Systems!$2:$2,))))," ["&amp;index(Systems!$A:$E,match($A1219,Systems!$A:$A,),match(Systems!$C$2,Systems!$2:$2,))&amp;"]",)</f>
        <v>Itabaiana</v>
      </c>
      <c r="C1219" s="144">
        <f t="array" ref="C1219">round((F1219-average(I1219,L1219,O1219,R1219,U1219))*X1219+if($B1219=$H1219,0,iferror(average(vlookup({$H1219,$K1219,$N1219,$Q1219,$T1219},$B:$D,column(B$1),0)),index(C:C,match($H1219,$B:$B,)))),3)</f>
        <v>127.168</v>
      </c>
      <c r="D1219" s="144">
        <f t="array" ref="D1219">round((G1219-average(J1219,M1219,P1219,S1219,V1219))*Y1219+if($B1219=$H1219,0,iferror(average(vlookup({$H1219,$K1219,$N1219,$Q1219,$T1219},$B:$D,column(C$1),0)),index(D:D,match($H1219,$B:$B,)))),3)</f>
        <v>307.557</v>
      </c>
      <c r="E1219" s="145">
        <v>2764.0</v>
      </c>
      <c r="F1219" s="146">
        <v>768.713</v>
      </c>
      <c r="G1219" s="146">
        <v>211.97</v>
      </c>
      <c r="H1219" s="147" t="s">
        <v>404</v>
      </c>
      <c r="I1219" s="146">
        <v>688.449</v>
      </c>
      <c r="J1219" s="146">
        <v>406.09</v>
      </c>
      <c r="K1219" s="148"/>
      <c r="L1219" s="149"/>
      <c r="M1219" s="149"/>
      <c r="N1219" s="148"/>
      <c r="O1219" s="149"/>
      <c r="P1219" s="149"/>
      <c r="Q1219" s="148"/>
      <c r="R1219" s="149"/>
      <c r="S1219" s="149"/>
      <c r="T1219" s="148"/>
      <c r="U1219" s="149"/>
      <c r="V1219" s="149"/>
      <c r="W1219" s="149"/>
      <c r="X1219" s="150">
        <f t="shared" si="1"/>
        <v>1.584367573</v>
      </c>
      <c r="Y1219" s="150">
        <f t="shared" si="2"/>
        <v>-1.584367573</v>
      </c>
    </row>
    <row r="1220" ht="15.75" customHeight="1">
      <c r="A1220" s="119">
        <v>1219.0</v>
      </c>
      <c r="B1220" s="143" t="str">
        <f t="array" ref="B1220">index(Systems!$A:$E,match($A1220,Systems!$A:$A,),match(B$1,Systems!$2:$2,))&amp;if(not(isblank(index(Systems!$A:$E,match($A1220,Systems!$A:$A,),match(Systems!$C$2,Systems!$2:$2,))))," ["&amp;index(Systems!$A:$E,match($A1220,Systems!$A:$A,),match(Systems!$C$2,Systems!$2:$2,))&amp;"]",)</f>
        <v>Itica</v>
      </c>
      <c r="C1220" s="144">
        <f t="array" ref="C1220">round((F1220-average(I1220,L1220,O1220,R1220,U1220))*X1220+if($B1220=$H1220,0,iferror(average(vlookup({$H1220,$K1220,$N1220,$Q1220,$T1220},$B:$D,column(B$1),0)),index(C:C,match($H1220,$B:$B,)))),3)</f>
        <v>-64.064</v>
      </c>
      <c r="D1220" s="144">
        <f t="array" ref="D1220">round((G1220-average(J1220,M1220,P1220,S1220,V1220))*Y1220+if($B1220=$H1220,0,iferror(average(vlookup({$H1220,$K1220,$N1220,$Q1220,$T1220},$B:$D,column(C$1),0)),index(D:D,match($H1220,$B:$B,)))),3)</f>
        <v>-373.084</v>
      </c>
      <c r="E1220" s="145">
        <v>2764.0</v>
      </c>
      <c r="F1220" s="146">
        <v>648.014</v>
      </c>
      <c r="G1220" s="146">
        <v>641.568</v>
      </c>
      <c r="H1220" s="147" t="s">
        <v>404</v>
      </c>
      <c r="I1220" s="146">
        <v>688.449</v>
      </c>
      <c r="J1220" s="146">
        <v>406.09</v>
      </c>
      <c r="K1220" s="148"/>
      <c r="L1220" s="149"/>
      <c r="M1220" s="149"/>
      <c r="N1220" s="148"/>
      <c r="O1220" s="149"/>
      <c r="P1220" s="149"/>
      <c r="Q1220" s="148"/>
      <c r="R1220" s="149"/>
      <c r="S1220" s="149"/>
      <c r="T1220" s="148"/>
      <c r="U1220" s="149"/>
      <c r="V1220" s="149"/>
      <c r="W1220" s="149"/>
      <c r="X1220" s="150">
        <f t="shared" si="1"/>
        <v>1.584367573</v>
      </c>
      <c r="Y1220" s="150">
        <f t="shared" si="2"/>
        <v>-1.584367573</v>
      </c>
    </row>
    <row r="1221" ht="15.75" customHeight="1">
      <c r="A1221" s="119">
        <v>1220.0</v>
      </c>
      <c r="B1221" s="143" t="str">
        <f t="array" ref="B1221">index(Systems!$A:$E,match($A1221,Systems!$A:$A,),match(B$1,Systems!$2:$2,))&amp;if(not(isblank(index(Systems!$A:$E,match($A1221,Systems!$A:$A,),match(Systems!$C$2,Systems!$2:$2,))))," ["&amp;index(Systems!$A:$E,match($A1221,Systems!$A:$A,),match(Systems!$C$2,Systems!$2:$2,))&amp;"]",)</f>
        <v>Ito</v>
      </c>
      <c r="C1221" s="144">
        <f t="array" ref="C1221">round((F1221-average(I1221,L1221,O1221,R1221,U1221))*X1221+if($B1221=$H1221,0,iferror(average(vlookup({$H1221,$K1221,$N1221,$Q1221,$T1221},$B:$D,column(B$1),0)),index(C:C,match($H1221,$B:$B,)))),3)</f>
        <v>7.478</v>
      </c>
      <c r="D1221" s="144">
        <f t="array" ref="D1221">round((G1221-average(J1221,M1221,P1221,S1221,V1221))*Y1221+if($B1221=$H1221,0,iferror(average(vlookup({$H1221,$K1221,$N1221,$Q1221,$T1221},$B:$D,column(C$1),0)),index(D:D,match($H1221,$B:$B,)))),3)</f>
        <v>-275.583</v>
      </c>
      <c r="E1221" s="145">
        <v>2764.0</v>
      </c>
      <c r="F1221" s="146">
        <v>693.169</v>
      </c>
      <c r="G1221" s="146">
        <v>580.029</v>
      </c>
      <c r="H1221" s="147" t="s">
        <v>404</v>
      </c>
      <c r="I1221" s="146">
        <v>688.449</v>
      </c>
      <c r="J1221" s="146">
        <v>406.09</v>
      </c>
      <c r="K1221" s="148"/>
      <c r="L1221" s="149"/>
      <c r="M1221" s="149"/>
      <c r="N1221" s="148"/>
      <c r="O1221" s="149"/>
      <c r="P1221" s="149"/>
      <c r="Q1221" s="148"/>
      <c r="R1221" s="149"/>
      <c r="S1221" s="149"/>
      <c r="T1221" s="148"/>
      <c r="U1221" s="149"/>
      <c r="V1221" s="149"/>
      <c r="W1221" s="149"/>
      <c r="X1221" s="150">
        <f t="shared" si="1"/>
        <v>1.584367573</v>
      </c>
      <c r="Y1221" s="150">
        <f t="shared" si="2"/>
        <v>-1.584367573</v>
      </c>
    </row>
    <row r="1222" ht="15.75" customHeight="1">
      <c r="A1222" s="119">
        <v>1221.0</v>
      </c>
      <c r="B1222" s="143" t="str">
        <f t="array" ref="B1222">index(Systems!$A:$E,match($A1222,Systems!$A:$A,),match(B$1,Systems!$2:$2,))&amp;if(not(isblank(index(Systems!$A:$E,match($A1222,Systems!$A:$A,),match(Systems!$C$2,Systems!$2:$2,))))," ["&amp;index(Systems!$A:$E,match($A1222,Systems!$A:$A,),match(Systems!$C$2,Systems!$2:$2,))&amp;"]",)</f>
        <v>Itrom</v>
      </c>
      <c r="C1222" s="144">
        <f t="array" ref="C1222">round((F1222-average(I1222,L1222,O1222,R1222,U1222))*X1222+if($B1222=$H1222,0,iferror(average(vlookup({$H1222,$K1222,$N1222,$Q1222,$T1222},$B:$D,column(B$1),0)),index(C:C,match($H1222,$B:$B,)))),3)</f>
        <v>92.459</v>
      </c>
      <c r="D1222" s="144">
        <f t="array" ref="D1222">round((G1222-average(J1222,M1222,P1222,S1222,V1222))*Y1222+if($B1222=$H1222,0,iferror(average(vlookup({$H1222,$K1222,$N1222,$Q1222,$T1222},$B:$D,column(C$1),0)),index(D:D,match($H1222,$B:$B,)))),3)</f>
        <v>-442.683</v>
      </c>
      <c r="E1222" s="145">
        <v>2764.0</v>
      </c>
      <c r="F1222" s="146">
        <v>746.806</v>
      </c>
      <c r="G1222" s="146">
        <v>685.497</v>
      </c>
      <c r="H1222" s="147" t="s">
        <v>404</v>
      </c>
      <c r="I1222" s="146">
        <v>688.449</v>
      </c>
      <c r="J1222" s="146">
        <v>406.09</v>
      </c>
      <c r="K1222" s="148"/>
      <c r="L1222" s="149"/>
      <c r="M1222" s="149"/>
      <c r="N1222" s="148"/>
      <c r="O1222" s="149"/>
      <c r="P1222" s="149"/>
      <c r="Q1222" s="148"/>
      <c r="R1222" s="149"/>
      <c r="S1222" s="149"/>
      <c r="T1222" s="148"/>
      <c r="U1222" s="149"/>
      <c r="V1222" s="149"/>
      <c r="W1222" s="149"/>
      <c r="X1222" s="150">
        <f t="shared" si="1"/>
        <v>1.584367573</v>
      </c>
      <c r="Y1222" s="150">
        <f t="shared" si="2"/>
        <v>-1.584367573</v>
      </c>
    </row>
    <row r="1223" ht="15.75" customHeight="1">
      <c r="A1223" s="119">
        <v>1222.0</v>
      </c>
      <c r="B1223" s="143" t="str">
        <f t="array" ref="B1223">index(Systems!$A:$E,match($A1223,Systems!$A:$A,),match(B$1,Systems!$2:$2,))&amp;if(not(isblank(index(Systems!$A:$E,match($A1223,Systems!$A:$A,),match(Systems!$C$2,Systems!$2:$2,))))," ["&amp;index(Systems!$A:$E,match($A1223,Systems!$A:$A,),match(Systems!$C$2,Systems!$2:$2,))&amp;"]",)</f>
        <v>Itzehoe</v>
      </c>
      <c r="C1223" s="144">
        <f t="array" ref="C1223">round((F1223-average(I1223,L1223,O1223,R1223,U1223))*X1223+if($B1223=$H1223,0,iferror(average(vlookup({$H1223,$K1223,$N1223,$Q1223,$T1223},$B:$D,column(B$1),0)),index(C:C,match($H1223,$B:$B,)))),3)</f>
        <v>-76.479</v>
      </c>
      <c r="D1223" s="144">
        <f t="array" ref="D1223">round((G1223-average(J1223,M1223,P1223,S1223,V1223))*Y1223+if($B1223=$H1223,0,iferror(average(vlookup({$H1223,$K1223,$N1223,$Q1223,$T1223},$B:$D,column(C$1),0)),index(D:D,match($H1223,$B:$B,)))),3)</f>
        <v>-518.769</v>
      </c>
      <c r="E1223" s="145">
        <v>2764.0</v>
      </c>
      <c r="F1223" s="146">
        <v>640.178</v>
      </c>
      <c r="G1223" s="146">
        <v>733.52</v>
      </c>
      <c r="H1223" s="147" t="s">
        <v>404</v>
      </c>
      <c r="I1223" s="146">
        <v>688.449</v>
      </c>
      <c r="J1223" s="146">
        <v>406.09</v>
      </c>
      <c r="K1223" s="148"/>
      <c r="L1223" s="149"/>
      <c r="M1223" s="149"/>
      <c r="N1223" s="148"/>
      <c r="O1223" s="149"/>
      <c r="P1223" s="149"/>
      <c r="Q1223" s="148"/>
      <c r="R1223" s="149"/>
      <c r="S1223" s="149"/>
      <c r="T1223" s="148"/>
      <c r="U1223" s="149"/>
      <c r="V1223" s="149"/>
      <c r="W1223" s="149"/>
      <c r="X1223" s="150">
        <f t="shared" si="1"/>
        <v>1.584367573</v>
      </c>
      <c r="Y1223" s="150">
        <f t="shared" si="2"/>
        <v>-1.584367573</v>
      </c>
    </row>
    <row r="1224" ht="15.75" customHeight="1">
      <c r="A1224" s="119">
        <v>1223.0</v>
      </c>
      <c r="B1224" s="143" t="str">
        <f t="array" ref="B1224">index(Systems!$A:$E,match($A1224,Systems!$A:$A,),match(B$1,Systems!$2:$2,))&amp;if(not(isblank(index(Systems!$A:$E,match($A1224,Systems!$A:$A,),match(Systems!$C$2,Systems!$2:$2,))))," ["&amp;index(Systems!$A:$E,match($A1224,Systems!$A:$A,),match(Systems!$C$2,Systems!$2:$2,))&amp;"]",)</f>
        <v>Izar</v>
      </c>
      <c r="C1224" s="144">
        <f t="array" ref="C1224">round((F1224-average(I1224,L1224,O1224,R1224,U1224))*X1224+if($B1224=$H1224,0,iferror(average(vlookup({$H1224,$K1224,$N1224,$Q1224,$T1224},$B:$D,column(B$1),0)),index(C:C,match($H1224,$B:$B,)))),3)</f>
        <v>-59.981</v>
      </c>
      <c r="D1224" s="144">
        <f t="array" ref="D1224">round((G1224-average(J1224,M1224,P1224,S1224,V1224))*Y1224+if($B1224=$H1224,0,iferror(average(vlookup({$H1224,$K1224,$N1224,$Q1224,$T1224},$B:$D,column(C$1),0)),index(D:D,match($H1224,$B:$B,)))),3)</f>
        <v>97.402</v>
      </c>
      <c r="E1224" s="145">
        <v>2764.0</v>
      </c>
      <c r="F1224" s="146">
        <v>650.591</v>
      </c>
      <c r="G1224" s="146">
        <v>344.613</v>
      </c>
      <c r="H1224" s="147" t="s">
        <v>404</v>
      </c>
      <c r="I1224" s="146">
        <v>688.449</v>
      </c>
      <c r="J1224" s="146">
        <v>406.09</v>
      </c>
      <c r="K1224" s="148"/>
      <c r="L1224" s="149"/>
      <c r="M1224" s="149"/>
      <c r="N1224" s="148"/>
      <c r="O1224" s="149"/>
      <c r="P1224" s="149"/>
      <c r="Q1224" s="148"/>
      <c r="R1224" s="149"/>
      <c r="S1224" s="149"/>
      <c r="T1224" s="148"/>
      <c r="U1224" s="149"/>
      <c r="V1224" s="149"/>
      <c r="W1224" s="149"/>
      <c r="X1224" s="150">
        <f t="shared" si="1"/>
        <v>1.584367573</v>
      </c>
      <c r="Y1224" s="150">
        <f t="shared" si="2"/>
        <v>-1.584367573</v>
      </c>
    </row>
    <row r="1225" ht="15.75" customHeight="1">
      <c r="A1225" s="119">
        <v>1224.0</v>
      </c>
      <c r="B1225" s="143" t="str">
        <f t="array" ref="B1225">index(Systems!$A:$E,match($A1225,Systems!$A:$A,),match(B$1,Systems!$2:$2,))&amp;if(not(isblank(index(Systems!$A:$E,match($A1225,Systems!$A:$A,),match(Systems!$C$2,Systems!$2:$2,))))," ["&amp;index(Systems!$A:$E,match($A1225,Systems!$A:$A,),match(Systems!$C$2,Systems!$2:$2,))&amp;"]",)</f>
        <v>Izmir</v>
      </c>
      <c r="C1225" s="144">
        <f t="array" ref="C1225">round((F1225-average(I1225,L1225,O1225,R1225,U1225))*X1225+if($B1225=$H1225,0,iferror(average(vlookup({$H1225,$K1225,$N1225,$Q1225,$T1225},$B:$D,column(B$1),0)),index(C:C,match($H1225,$B:$B,)))),3)</f>
        <v>-340.859</v>
      </c>
      <c r="D1225" s="144">
        <f t="array" ref="D1225">round((G1225-average(J1225,M1225,P1225,S1225,V1225))*Y1225+if($B1225=$H1225,0,iferror(average(vlookup({$H1225,$K1225,$N1225,$Q1225,$T1225},$B:$D,column(C$1),0)),index(D:D,match($H1225,$B:$B,)))),3)</f>
        <v>-268.167</v>
      </c>
      <c r="E1225" s="145">
        <v>2764.0</v>
      </c>
      <c r="F1225" s="146">
        <v>473.31</v>
      </c>
      <c r="G1225" s="146">
        <v>575.348</v>
      </c>
      <c r="H1225" s="147" t="s">
        <v>404</v>
      </c>
      <c r="I1225" s="146">
        <v>688.449</v>
      </c>
      <c r="J1225" s="146">
        <v>406.09</v>
      </c>
      <c r="K1225" s="148"/>
      <c r="L1225" s="149"/>
      <c r="M1225" s="149"/>
      <c r="N1225" s="148"/>
      <c r="O1225" s="149"/>
      <c r="P1225" s="149"/>
      <c r="Q1225" s="148"/>
      <c r="R1225" s="149"/>
      <c r="S1225" s="149"/>
      <c r="T1225" s="148"/>
      <c r="U1225" s="149"/>
      <c r="V1225" s="149"/>
      <c r="W1225" s="149"/>
      <c r="X1225" s="150">
        <f t="shared" si="1"/>
        <v>1.584367573</v>
      </c>
      <c r="Y1225" s="150">
        <f t="shared" si="2"/>
        <v>-1.584367573</v>
      </c>
    </row>
    <row r="1226" ht="15.75" customHeight="1">
      <c r="A1226" s="119">
        <v>1225.0</v>
      </c>
      <c r="B1226" s="143" t="str">
        <f t="array" ref="B1226">index(Systems!$A:$E,match($A1226,Systems!$A:$A,),match(B$1,Systems!$2:$2,))&amp;if(not(isblank(index(Systems!$A:$E,match($A1226,Systems!$A:$A,),match(Systems!$C$2,Systems!$2:$2,))))," ["&amp;index(Systems!$A:$E,match($A1226,Systems!$A:$A,),match(Systems!$C$2,Systems!$2:$2,))&amp;"]",)</f>
        <v>Jaboatao</v>
      </c>
      <c r="C1226" s="144">
        <f t="array" ref="C1226">round((F1226-average(I1226,L1226,O1226,R1226,U1226))*X1226+if($B1226=$H1226,0,iferror(average(vlookup({$H1226,$K1226,$N1226,$Q1226,$T1226},$B:$D,column(B$1),0)),index(C:C,match($H1226,$B:$B,)))),3)</f>
        <v>481.307</v>
      </c>
      <c r="D1226" s="144">
        <f t="array" ref="D1226">round((G1226-average(J1226,M1226,P1226,S1226,V1226))*Y1226+if($B1226=$H1226,0,iferror(average(vlookup({$H1226,$K1226,$N1226,$Q1226,$T1226},$B:$D,column(C$1),0)),index(D:D,match($H1226,$B:$B,)))),3)</f>
        <v>-212.055</v>
      </c>
      <c r="E1226" s="145">
        <v>2764.0</v>
      </c>
      <c r="F1226" s="146">
        <v>992.234</v>
      </c>
      <c r="G1226" s="146">
        <v>539.932</v>
      </c>
      <c r="H1226" s="147" t="s">
        <v>404</v>
      </c>
      <c r="I1226" s="146">
        <v>688.449</v>
      </c>
      <c r="J1226" s="146">
        <v>406.09</v>
      </c>
      <c r="K1226" s="148"/>
      <c r="L1226" s="149"/>
      <c r="M1226" s="149"/>
      <c r="N1226" s="148"/>
      <c r="O1226" s="149"/>
      <c r="P1226" s="149"/>
      <c r="Q1226" s="148"/>
      <c r="R1226" s="149"/>
      <c r="S1226" s="149"/>
      <c r="T1226" s="148"/>
      <c r="U1226" s="149"/>
      <c r="V1226" s="149"/>
      <c r="W1226" s="149"/>
      <c r="X1226" s="150">
        <f t="shared" si="1"/>
        <v>1.584367573</v>
      </c>
      <c r="Y1226" s="150">
        <f t="shared" si="2"/>
        <v>-1.584367573</v>
      </c>
    </row>
    <row r="1227" ht="15.75" customHeight="1">
      <c r="A1227" s="119">
        <v>1226.0</v>
      </c>
      <c r="B1227" s="143" t="str">
        <f t="array" ref="B1227">index(Systems!$A:$E,match($A1227,Systems!$A:$A,),match(B$1,Systems!$2:$2,))&amp;if(not(isblank(index(Systems!$A:$E,match($A1227,Systems!$A:$A,),match(Systems!$C$2,Systems!$2:$2,))))," ["&amp;index(Systems!$A:$E,match($A1227,Systems!$A:$A,),match(Systems!$C$2,Systems!$2:$2,))&amp;"]",)</f>
        <v>Jabuka</v>
      </c>
      <c r="C1227" s="144">
        <f t="array" ref="C1227">round((F1227-average(I1227,L1227,O1227,R1227,U1227))*X1227+if($B1227=$H1227,0,iferror(average(vlookup({$H1227,$K1227,$N1227,$Q1227,$T1227},$B:$D,column(B$1),0)),index(C:C,match($H1227,$B:$B,)))),3)</f>
        <v>-28.45</v>
      </c>
      <c r="D1227" s="144">
        <f t="array" ref="D1227">round((G1227-average(J1227,M1227,P1227,S1227,V1227))*Y1227+if($B1227=$H1227,0,iferror(average(vlookup({$H1227,$K1227,$N1227,$Q1227,$T1227},$B:$D,column(C$1),0)),index(D:D,match($H1227,$B:$B,)))),3)</f>
        <v>219.417</v>
      </c>
      <c r="E1227" s="145">
        <v>2764.0</v>
      </c>
      <c r="F1227" s="146">
        <v>670.492</v>
      </c>
      <c r="G1227" s="146">
        <v>267.601</v>
      </c>
      <c r="H1227" s="147" t="s">
        <v>404</v>
      </c>
      <c r="I1227" s="146">
        <v>688.449</v>
      </c>
      <c r="J1227" s="146">
        <v>406.09</v>
      </c>
      <c r="K1227" s="148"/>
      <c r="L1227" s="149"/>
      <c r="M1227" s="149"/>
      <c r="N1227" s="148"/>
      <c r="O1227" s="149"/>
      <c r="P1227" s="149"/>
      <c r="Q1227" s="148"/>
      <c r="R1227" s="149"/>
      <c r="S1227" s="149"/>
      <c r="T1227" s="148"/>
      <c r="U1227" s="149"/>
      <c r="V1227" s="149"/>
      <c r="W1227" s="149"/>
      <c r="X1227" s="150">
        <f t="shared" si="1"/>
        <v>1.584367573</v>
      </c>
      <c r="Y1227" s="150">
        <f t="shared" si="2"/>
        <v>-1.584367573</v>
      </c>
    </row>
    <row r="1228" ht="15.75" customHeight="1">
      <c r="A1228" s="119">
        <v>1227.0</v>
      </c>
      <c r="B1228" s="143" t="str">
        <f t="array" ref="B1228">index(Systems!$A:$E,match($A1228,Systems!$A:$A,),match(B$1,Systems!$2:$2,))&amp;if(not(isblank(index(Systems!$A:$E,match($A1228,Systems!$A:$A,),match(Systems!$C$2,Systems!$2:$2,))))," ["&amp;index(Systems!$A:$E,match($A1228,Systems!$A:$A,),match(Systems!$C$2,Systems!$2:$2,))&amp;"]",)</f>
        <v>Jacobabad</v>
      </c>
      <c r="C1228" s="144">
        <f t="array" ref="C1228">round((F1228-average(I1228,L1228,O1228,R1228,U1228))*X1228+if($B1228=$H1228,0,iferror(average(vlookup({$H1228,$K1228,$N1228,$Q1228,$T1228},$B:$D,column(B$1),0)),index(C:C,match($H1228,$B:$B,)))),3)</f>
        <v>407.865</v>
      </c>
      <c r="D1228" s="144">
        <f t="array" ref="D1228">round((G1228-average(J1228,M1228,P1228,S1228,V1228))*Y1228+if($B1228=$H1228,0,iferror(average(vlookup({$H1228,$K1228,$N1228,$Q1228,$T1228},$B:$D,column(C$1),0)),index(D:D,match($H1228,$B:$B,)))),3)</f>
        <v>-283.421</v>
      </c>
      <c r="E1228" s="145">
        <v>2764.0</v>
      </c>
      <c r="F1228" s="146">
        <v>945.88</v>
      </c>
      <c r="G1228" s="146">
        <v>584.976</v>
      </c>
      <c r="H1228" s="147" t="s">
        <v>404</v>
      </c>
      <c r="I1228" s="146">
        <v>688.449</v>
      </c>
      <c r="J1228" s="146">
        <v>406.09</v>
      </c>
      <c r="K1228" s="148"/>
      <c r="L1228" s="149"/>
      <c r="M1228" s="149"/>
      <c r="N1228" s="148"/>
      <c r="O1228" s="149"/>
      <c r="P1228" s="149"/>
      <c r="Q1228" s="148"/>
      <c r="R1228" s="149"/>
      <c r="S1228" s="149"/>
      <c r="T1228" s="148"/>
      <c r="U1228" s="149"/>
      <c r="V1228" s="149"/>
      <c r="W1228" s="149"/>
      <c r="X1228" s="150">
        <f t="shared" si="1"/>
        <v>1.584367573</v>
      </c>
      <c r="Y1228" s="150">
        <f t="shared" si="2"/>
        <v>-1.584367573</v>
      </c>
    </row>
    <row r="1229" ht="15.75" customHeight="1">
      <c r="A1229" s="119">
        <v>1228.0</v>
      </c>
      <c r="B1229" s="143" t="str">
        <f t="array" ref="B1229">index(Systems!$A:$E,match($A1229,Systems!$A:$A,),match(B$1,Systems!$2:$2,))&amp;if(not(isblank(index(Systems!$A:$E,match($A1229,Systems!$A:$A,),match(Systems!$C$2,Systems!$2:$2,))))," ["&amp;index(Systems!$A:$E,match($A1229,Systems!$A:$A,),match(Systems!$C$2,Systems!$2:$2,))&amp;"]",)</f>
        <v>Jacomarle</v>
      </c>
      <c r="C1229" s="144">
        <f t="array" ref="C1229">round((F1229-average(I1229,L1229,O1229,R1229,U1229))*X1229+if($B1229=$H1229,0,iferror(average(vlookup({$H1229,$K1229,$N1229,$Q1229,$T1229},$B:$D,column(B$1),0)),index(C:C,match($H1229,$B:$B,)))),3)</f>
        <v>12.911</v>
      </c>
      <c r="D1229" s="144">
        <f t="array" ref="D1229">round((G1229-average(J1229,M1229,P1229,S1229,V1229))*Y1229+if($B1229=$H1229,0,iferror(average(vlookup({$H1229,$K1229,$N1229,$Q1229,$T1229},$B:$D,column(C$1),0)),index(D:D,match($H1229,$B:$B,)))),3)</f>
        <v>-382.628</v>
      </c>
      <c r="E1229" s="145">
        <v>2764.0</v>
      </c>
      <c r="F1229" s="146">
        <v>696.598</v>
      </c>
      <c r="G1229" s="146">
        <v>647.592</v>
      </c>
      <c r="H1229" s="147" t="s">
        <v>404</v>
      </c>
      <c r="I1229" s="146">
        <v>688.449</v>
      </c>
      <c r="J1229" s="146">
        <v>406.09</v>
      </c>
      <c r="K1229" s="148"/>
      <c r="L1229" s="149"/>
      <c r="M1229" s="149"/>
      <c r="N1229" s="148"/>
      <c r="O1229" s="149"/>
      <c r="P1229" s="149"/>
      <c r="Q1229" s="148"/>
      <c r="R1229" s="149"/>
      <c r="S1229" s="149"/>
      <c r="T1229" s="148"/>
      <c r="U1229" s="149"/>
      <c r="V1229" s="149"/>
      <c r="W1229" s="149"/>
      <c r="X1229" s="150">
        <f t="shared" si="1"/>
        <v>1.584367573</v>
      </c>
      <c r="Y1229" s="150">
        <f t="shared" si="2"/>
        <v>-1.584367573</v>
      </c>
    </row>
    <row r="1230" ht="15.75" customHeight="1">
      <c r="A1230" s="119">
        <v>1229.0</v>
      </c>
      <c r="B1230" s="143" t="str">
        <f t="array" ref="B1230">index(Systems!$A:$E,match($A1230,Systems!$A:$A,),match(B$1,Systems!$2:$2,))&amp;if(not(isblank(index(Systems!$A:$E,match($A1230,Systems!$A:$A,),match(Systems!$C$2,Systems!$2:$2,))))," ["&amp;index(Systems!$A:$E,match($A1230,Systems!$A:$A,),match(Systems!$C$2,Systems!$2:$2,))&amp;"]",)</f>
        <v>Jacson</v>
      </c>
      <c r="C1230" s="144">
        <f t="array" ref="C1230">round((F1230-average(I1230,L1230,O1230,R1230,U1230))*X1230+if($B1230=$H1230,0,iferror(average(vlookup({$H1230,$K1230,$N1230,$Q1230,$T1230},$B:$D,column(B$1),0)),index(C:C,match($H1230,$B:$B,)))),3)</f>
        <v>110.619</v>
      </c>
      <c r="D1230" s="144">
        <f t="array" ref="D1230">round((G1230-average(J1230,M1230,P1230,S1230,V1230))*Y1230+if($B1230=$H1230,0,iferror(average(vlookup({$H1230,$K1230,$N1230,$Q1230,$T1230},$B:$D,column(C$1),0)),index(D:D,match($H1230,$B:$B,)))),3)</f>
        <v>-346.452</v>
      </c>
      <c r="E1230" s="145">
        <v>2764.0</v>
      </c>
      <c r="F1230" s="146">
        <v>758.268</v>
      </c>
      <c r="G1230" s="146">
        <v>624.759</v>
      </c>
      <c r="H1230" s="147" t="s">
        <v>404</v>
      </c>
      <c r="I1230" s="146">
        <v>688.449</v>
      </c>
      <c r="J1230" s="146">
        <v>406.09</v>
      </c>
      <c r="K1230" s="148"/>
      <c r="L1230" s="149"/>
      <c r="M1230" s="149"/>
      <c r="N1230" s="148"/>
      <c r="O1230" s="149"/>
      <c r="P1230" s="149"/>
      <c r="Q1230" s="148"/>
      <c r="R1230" s="149"/>
      <c r="S1230" s="149"/>
      <c r="T1230" s="148"/>
      <c r="U1230" s="149"/>
      <c r="V1230" s="149"/>
      <c r="W1230" s="149"/>
      <c r="X1230" s="150">
        <f t="shared" si="1"/>
        <v>1.584367573</v>
      </c>
      <c r="Y1230" s="150">
        <f t="shared" si="2"/>
        <v>-1.584367573</v>
      </c>
    </row>
    <row r="1231" ht="15.75" customHeight="1">
      <c r="A1231" s="119">
        <v>1230.0</v>
      </c>
      <c r="B1231" s="143" t="str">
        <f t="array" ref="B1231">index(Systems!$A:$E,match($A1231,Systems!$A:$A,),match(B$1,Systems!$2:$2,))&amp;if(not(isblank(index(Systems!$A:$E,match($A1231,Systems!$A:$A,),match(Systems!$C$2,Systems!$2:$2,))))," ["&amp;index(Systems!$A:$E,match($A1231,Systems!$A:$A,),match(Systems!$C$2,Systems!$2:$2,))&amp;"]",)</f>
        <v>Jaipur</v>
      </c>
      <c r="C1231" s="144">
        <f t="array" ref="C1231">round((F1231-average(I1231,L1231,O1231,R1231,U1231))*X1231+if($B1231=$H1231,0,iferror(average(vlookup({$H1231,$K1231,$N1231,$Q1231,$T1231},$B:$D,column(B$1),0)),index(C:C,match($H1231,$B:$B,)))),3)</f>
        <v>175.508</v>
      </c>
      <c r="D1231" s="144">
        <f t="array" ref="D1231">round((G1231-average(J1231,M1231,P1231,S1231,V1231))*Y1231+if($B1231=$H1231,0,iferror(average(vlookup({$H1231,$K1231,$N1231,$Q1231,$T1231},$B:$D,column(C$1),0)),index(D:D,match($H1231,$B:$B,)))),3)</f>
        <v>-280.246</v>
      </c>
      <c r="E1231" s="145">
        <v>2764.0</v>
      </c>
      <c r="F1231" s="146">
        <v>799.224</v>
      </c>
      <c r="G1231" s="146">
        <v>582.972</v>
      </c>
      <c r="H1231" s="147" t="s">
        <v>404</v>
      </c>
      <c r="I1231" s="146">
        <v>688.449</v>
      </c>
      <c r="J1231" s="146">
        <v>406.09</v>
      </c>
      <c r="K1231" s="148"/>
      <c r="L1231" s="149"/>
      <c r="M1231" s="149"/>
      <c r="N1231" s="148"/>
      <c r="O1231" s="149"/>
      <c r="P1231" s="149"/>
      <c r="Q1231" s="148"/>
      <c r="R1231" s="149"/>
      <c r="S1231" s="149"/>
      <c r="T1231" s="148"/>
      <c r="U1231" s="149"/>
      <c r="V1231" s="149"/>
      <c r="W1231" s="149"/>
      <c r="X1231" s="150">
        <f t="shared" si="1"/>
        <v>1.584367573</v>
      </c>
      <c r="Y1231" s="150">
        <f t="shared" si="2"/>
        <v>-1.584367573</v>
      </c>
    </row>
    <row r="1232" ht="15.75" customHeight="1">
      <c r="A1232" s="119">
        <v>1231.0</v>
      </c>
      <c r="B1232" s="143" t="str">
        <f t="array" ref="B1232">index(Systems!$A:$E,match($A1232,Systems!$A:$A,),match(B$1,Systems!$2:$2,))&amp;if(not(isblank(index(Systems!$A:$E,match($A1232,Systems!$A:$A,),match(Systems!$C$2,Systems!$2:$2,))))," ["&amp;index(Systems!$A:$E,match($A1232,Systems!$A:$A,),match(Systems!$C$2,Systems!$2:$2,))&amp;"]",)</f>
        <v>Jamestown</v>
      </c>
      <c r="C1232" s="144">
        <f t="array" ref="C1232">round((F1232-average(I1232,L1232,O1232,R1232,U1232))*X1232+if($B1232=$H1232,0,iferror(average(vlookup({$H1232,$K1232,$N1232,$Q1232,$T1232},$B:$D,column(B$1),0)),index(C:C,match($H1232,$B:$B,)))),3)</f>
        <v>194.879</v>
      </c>
      <c r="D1232" s="144">
        <f t="array" ref="D1232">round((G1232-average(J1232,M1232,P1232,S1232,V1232))*Y1232+if($B1232=$H1232,0,iferror(average(vlookup({$H1232,$K1232,$N1232,$Q1232,$T1232},$B:$D,column(C$1),0)),index(D:D,match($H1232,$B:$B,)))),3)</f>
        <v>-387.717</v>
      </c>
      <c r="E1232" s="145">
        <v>2764.0</v>
      </c>
      <c r="F1232" s="146">
        <v>811.45</v>
      </c>
      <c r="G1232" s="146">
        <v>650.804</v>
      </c>
      <c r="H1232" s="147" t="s">
        <v>404</v>
      </c>
      <c r="I1232" s="146">
        <v>688.449</v>
      </c>
      <c r="J1232" s="146">
        <v>406.09</v>
      </c>
      <c r="K1232" s="148"/>
      <c r="L1232" s="149"/>
      <c r="M1232" s="149"/>
      <c r="N1232" s="148"/>
      <c r="O1232" s="149"/>
      <c r="P1232" s="149"/>
      <c r="Q1232" s="148"/>
      <c r="R1232" s="149"/>
      <c r="S1232" s="149"/>
      <c r="T1232" s="148"/>
      <c r="U1232" s="149"/>
      <c r="V1232" s="149"/>
      <c r="W1232" s="149"/>
      <c r="X1232" s="150">
        <f t="shared" si="1"/>
        <v>1.584367573</v>
      </c>
      <c r="Y1232" s="150">
        <f t="shared" si="2"/>
        <v>-1.584367573</v>
      </c>
    </row>
    <row r="1233" ht="15.75" customHeight="1">
      <c r="A1233" s="119">
        <v>1232.0</v>
      </c>
      <c r="B1233" s="143" t="str">
        <f t="array" ref="B1233">index(Systems!$A:$E,match($A1233,Systems!$A:$A,),match(B$1,Systems!$2:$2,))&amp;if(not(isblank(index(Systems!$A:$E,match($A1233,Systems!$A:$A,),match(Systems!$C$2,Systems!$2:$2,))))," ["&amp;index(Systems!$A:$E,match($A1233,Systems!$A:$A,),match(Systems!$C$2,Systems!$2:$2,))&amp;"]",)</f>
        <v>Janina</v>
      </c>
      <c r="C1233" s="144">
        <f t="array" ref="C1233">round((F1233-average(I1233,L1233,O1233,R1233,U1233))*X1233+if($B1233=$H1233,0,iferror(average(vlookup({$H1233,$K1233,$N1233,$Q1233,$T1233},$B:$D,column(B$1),0)),index(C:C,match($H1233,$B:$B,)))),3)</f>
        <v>-446.611</v>
      </c>
      <c r="D1233" s="144">
        <f t="array" ref="D1233">round((G1233-average(J1233,M1233,P1233,S1233,V1233))*Y1233+if($B1233=$H1233,0,iferror(average(vlookup({$H1233,$K1233,$N1233,$Q1233,$T1233},$B:$D,column(C$1),0)),index(D:D,match($H1233,$B:$B,)))),3)</f>
        <v>173.838</v>
      </c>
      <c r="E1233" s="145">
        <v>2764.0</v>
      </c>
      <c r="F1233" s="146">
        <v>406.563</v>
      </c>
      <c r="G1233" s="146">
        <v>296.369</v>
      </c>
      <c r="H1233" s="147" t="s">
        <v>404</v>
      </c>
      <c r="I1233" s="146">
        <v>688.449</v>
      </c>
      <c r="J1233" s="146">
        <v>406.09</v>
      </c>
      <c r="K1233" s="148"/>
      <c r="L1233" s="149"/>
      <c r="M1233" s="149"/>
      <c r="N1233" s="148"/>
      <c r="O1233" s="149"/>
      <c r="P1233" s="149"/>
      <c r="Q1233" s="148"/>
      <c r="R1233" s="149"/>
      <c r="S1233" s="149"/>
      <c r="T1233" s="148"/>
      <c r="U1233" s="149"/>
      <c r="V1233" s="149"/>
      <c r="W1233" s="149"/>
      <c r="X1233" s="150">
        <f t="shared" si="1"/>
        <v>1.584367573</v>
      </c>
      <c r="Y1233" s="150">
        <f t="shared" si="2"/>
        <v>-1.584367573</v>
      </c>
    </row>
    <row r="1234" ht="15.75" customHeight="1">
      <c r="A1234" s="119">
        <v>1233.0</v>
      </c>
      <c r="B1234" s="143" t="str">
        <f t="array" ref="B1234">index(Systems!$A:$E,match($A1234,Systems!$A:$A,),match(B$1,Systems!$2:$2,))&amp;if(not(isblank(index(Systems!$A:$E,match($A1234,Systems!$A:$A,),match(Systems!$C$2,Systems!$2:$2,))))," ["&amp;index(Systems!$A:$E,match($A1234,Systems!$A:$A,),match(Systems!$C$2,Systems!$2:$2,))&amp;"]",)</f>
        <v>Jansen's Hold</v>
      </c>
      <c r="C1234" s="144">
        <f t="array" ref="C1234">round((F1234-average(I1234,L1234,O1234,R1234,U1234))*X1234+if($B1234=$H1234,0,iferror(average(vlookup({$H1234,$K1234,$N1234,$Q1234,$T1234},$B:$D,column(B$1),0)),index(C:C,match($H1234,$B:$B,)))),3)</f>
        <v>183.985</v>
      </c>
      <c r="D1234" s="144">
        <f t="array" ref="D1234">round((G1234-average(J1234,M1234,P1234,S1234,V1234))*Y1234+if($B1234=$H1234,0,iferror(average(vlookup({$H1234,$K1234,$N1234,$Q1234,$T1234},$B:$D,column(C$1),0)),index(D:D,match($H1234,$B:$B,)))),3)</f>
        <v>-378.279</v>
      </c>
      <c r="E1234" s="145">
        <v>2764.0</v>
      </c>
      <c r="F1234" s="146">
        <v>804.574</v>
      </c>
      <c r="G1234" s="146">
        <v>644.847</v>
      </c>
      <c r="H1234" s="147" t="s">
        <v>404</v>
      </c>
      <c r="I1234" s="146">
        <v>688.449</v>
      </c>
      <c r="J1234" s="146">
        <v>406.09</v>
      </c>
      <c r="K1234" s="148"/>
      <c r="L1234" s="149"/>
      <c r="M1234" s="149"/>
      <c r="N1234" s="148"/>
      <c r="O1234" s="149"/>
      <c r="P1234" s="149"/>
      <c r="Q1234" s="148"/>
      <c r="R1234" s="149"/>
      <c r="S1234" s="149"/>
      <c r="T1234" s="148"/>
      <c r="U1234" s="149"/>
      <c r="V1234" s="149"/>
      <c r="W1234" s="149"/>
      <c r="X1234" s="150">
        <f t="shared" si="1"/>
        <v>1.584367573</v>
      </c>
      <c r="Y1234" s="150">
        <f t="shared" si="2"/>
        <v>-1.584367573</v>
      </c>
    </row>
    <row r="1235" ht="15.75" customHeight="1">
      <c r="A1235" s="119">
        <v>1234.0</v>
      </c>
      <c r="B1235" s="143" t="str">
        <f t="array" ref="B1235">index(Systems!$A:$E,match($A1235,Systems!$A:$A,),match(B$1,Systems!$2:$2,))&amp;if(not(isblank(index(Systems!$A:$E,match($A1235,Systems!$A:$A,),match(Systems!$C$2,Systems!$2:$2,))))," ["&amp;index(Systems!$A:$E,match($A1235,Systems!$A:$A,),match(Systems!$C$2,Systems!$2:$2,))&amp;"]",)</f>
        <v>Jápminboddu</v>
      </c>
      <c r="C1235" s="144">
        <f t="array" ref="C1235">round((F1235-average(I1235,L1235,O1235,R1235,U1235))*X1235+if($B1235=$H1235,0,iferror(average(vlookup({$H1235,$K1235,$N1235,$Q1235,$T1235},$B:$D,column(B$1),0)),index(C:C,match($H1235,$B:$B,)))),3)</f>
        <v>-220.275</v>
      </c>
      <c r="D1235" s="144">
        <f t="array" ref="D1235">round((G1235-average(J1235,M1235,P1235,S1235,V1235))*Y1235+if($B1235=$H1235,0,iferror(average(vlookup({$H1235,$K1235,$N1235,$Q1235,$T1235},$B:$D,column(C$1),0)),index(D:D,match($H1235,$B:$B,)))),3)</f>
        <v>510.011</v>
      </c>
      <c r="E1235" s="145">
        <v>2764.0</v>
      </c>
      <c r="F1235" s="146">
        <v>549.419</v>
      </c>
      <c r="G1235" s="146">
        <v>84.188</v>
      </c>
      <c r="H1235" s="147" t="s">
        <v>404</v>
      </c>
      <c r="I1235" s="146">
        <v>688.449</v>
      </c>
      <c r="J1235" s="146">
        <v>406.09</v>
      </c>
      <c r="K1235" s="148"/>
      <c r="L1235" s="149"/>
      <c r="M1235" s="149"/>
      <c r="N1235" s="148"/>
      <c r="O1235" s="149"/>
      <c r="P1235" s="149"/>
      <c r="Q1235" s="148"/>
      <c r="R1235" s="149"/>
      <c r="S1235" s="149"/>
      <c r="T1235" s="148"/>
      <c r="U1235" s="149"/>
      <c r="V1235" s="149"/>
      <c r="W1235" s="149"/>
      <c r="X1235" s="150">
        <f t="shared" si="1"/>
        <v>1.584367573</v>
      </c>
      <c r="Y1235" s="150">
        <f t="shared" si="2"/>
        <v>-1.584367573</v>
      </c>
    </row>
    <row r="1236" ht="15.75" customHeight="1">
      <c r="A1236" s="119">
        <v>1235.0</v>
      </c>
      <c r="B1236" s="143" t="str">
        <f t="array" ref="B1236">index(Systems!$A:$E,match($A1236,Systems!$A:$A,),match(B$1,Systems!$2:$2,))&amp;if(not(isblank(index(Systems!$A:$E,match($A1236,Systems!$A:$A,),match(Systems!$C$2,Systems!$2:$2,))))," ["&amp;index(Systems!$A:$E,match($A1236,Systems!$A:$A,),match(Systems!$C$2,Systems!$2:$2,))&amp;"]",)</f>
        <v>Jardangal</v>
      </c>
      <c r="C1236" s="144">
        <f t="array" ref="C1236">round((F1236-average(I1236,L1236,O1236,R1236,U1236))*X1236+if($B1236=$H1236,0,iferror(average(vlookup({$H1236,$K1236,$N1236,$Q1236,$T1236},$B:$D,column(B$1),0)),index(C:C,match($H1236,$B:$B,)))),3)</f>
        <v>-546.017</v>
      </c>
      <c r="D1236" s="144">
        <f t="array" ref="D1236">round((G1236-average(J1236,M1236,P1236,S1236,V1236))*Y1236+if($B1236=$H1236,0,iferror(average(vlookup({$H1236,$K1236,$N1236,$Q1236,$T1236},$B:$D,column(C$1),0)),index(D:D,match($H1236,$B:$B,)))),3)</f>
        <v>290.188</v>
      </c>
      <c r="E1236" s="145">
        <v>2764.0</v>
      </c>
      <c r="F1236" s="146">
        <v>343.821</v>
      </c>
      <c r="G1236" s="146">
        <v>222.933</v>
      </c>
      <c r="H1236" s="147" t="s">
        <v>404</v>
      </c>
      <c r="I1236" s="146">
        <v>688.449</v>
      </c>
      <c r="J1236" s="146">
        <v>406.09</v>
      </c>
      <c r="K1236" s="148"/>
      <c r="L1236" s="149"/>
      <c r="M1236" s="149"/>
      <c r="N1236" s="148"/>
      <c r="O1236" s="149"/>
      <c r="P1236" s="149"/>
      <c r="Q1236" s="148"/>
      <c r="R1236" s="149"/>
      <c r="S1236" s="149"/>
      <c r="T1236" s="148"/>
      <c r="U1236" s="149"/>
      <c r="V1236" s="149"/>
      <c r="W1236" s="149"/>
      <c r="X1236" s="150">
        <f t="shared" si="1"/>
        <v>1.584367573</v>
      </c>
      <c r="Y1236" s="150">
        <f t="shared" si="2"/>
        <v>-1.584367573</v>
      </c>
    </row>
    <row r="1237" ht="15.75" customHeight="1">
      <c r="A1237" s="119">
        <v>1236.0</v>
      </c>
      <c r="B1237" s="143" t="str">
        <f t="array" ref="B1237">index(Systems!$A:$E,match($A1237,Systems!$A:$A,),match(B$1,Systems!$2:$2,))&amp;if(not(isblank(index(Systems!$A:$E,match($A1237,Systems!$A:$A,),match(Systems!$C$2,Systems!$2:$2,))))," ["&amp;index(Systems!$A:$E,match($A1237,Systems!$A:$A,),match(Systems!$C$2,Systems!$2:$2,))&amp;"]",)</f>
        <v>Jardine [Herakleion (2822+)]</v>
      </c>
      <c r="C1237" s="144">
        <f t="array" ref="C1237">round((F1237-average(I1237,L1237,O1237,R1237,U1237))*X1237+if($B1237=$H1237,0,iferror(average(vlookup({$H1237,$K1237,$N1237,$Q1237,$T1237},$B:$D,column(B$1),0)),index(C:C,match($H1237,$B:$B,)))),3)</f>
        <v>-200.944</v>
      </c>
      <c r="D1237" s="144">
        <f t="array" ref="D1237">round((G1237-average(J1237,M1237,P1237,S1237,V1237))*Y1237+if($B1237=$H1237,0,iferror(average(vlookup({$H1237,$K1237,$N1237,$Q1237,$T1237},$B:$D,column(C$1),0)),index(D:D,match($H1237,$B:$B,)))),3)</f>
        <v>-91.199</v>
      </c>
      <c r="E1237" s="145">
        <v>2764.0</v>
      </c>
      <c r="F1237" s="146">
        <v>561.62</v>
      </c>
      <c r="G1237" s="146">
        <v>463.652</v>
      </c>
      <c r="H1237" s="147" t="s">
        <v>404</v>
      </c>
      <c r="I1237" s="146">
        <v>688.449</v>
      </c>
      <c r="J1237" s="146">
        <v>406.09</v>
      </c>
      <c r="K1237" s="148"/>
      <c r="L1237" s="149"/>
      <c r="M1237" s="149"/>
      <c r="N1237" s="148"/>
      <c r="O1237" s="149"/>
      <c r="P1237" s="149"/>
      <c r="Q1237" s="148"/>
      <c r="R1237" s="149"/>
      <c r="S1237" s="149"/>
      <c r="T1237" s="148"/>
      <c r="U1237" s="149"/>
      <c r="V1237" s="149"/>
      <c r="W1237" s="149"/>
      <c r="X1237" s="150">
        <f t="shared" si="1"/>
        <v>1.584367573</v>
      </c>
      <c r="Y1237" s="150">
        <f t="shared" si="2"/>
        <v>-1.584367573</v>
      </c>
    </row>
    <row r="1238" ht="15.75" customHeight="1">
      <c r="A1238" s="119">
        <v>1237.0</v>
      </c>
      <c r="B1238" s="143" t="str">
        <f t="array" ref="B1238">index(Systems!$A:$E,match($A1238,Systems!$A:$A,),match(B$1,Systems!$2:$2,))&amp;if(not(isblank(index(Systems!$A:$E,match($A1238,Systems!$A:$A,),match(Systems!$C$2,Systems!$2:$2,))))," ["&amp;index(Systems!$A:$E,match($A1238,Systems!$A:$A,),match(Systems!$C$2,Systems!$2:$2,))&amp;"]",)</f>
        <v>Jarett</v>
      </c>
      <c r="C1238" s="144">
        <f t="array" ref="C1238">round((F1238-average(I1238,L1238,O1238,R1238,U1238))*X1238+if($B1238=$H1238,0,iferror(average(vlookup({$H1238,$K1238,$N1238,$Q1238,$T1238},$B:$D,column(B$1),0)),index(C:C,match($H1238,$B:$B,)))),3)</f>
        <v>102.171</v>
      </c>
      <c r="D1238" s="144">
        <f t="array" ref="D1238">round((G1238-average(J1238,M1238,P1238,S1238,V1238))*Y1238+if($B1238=$H1238,0,iferror(average(vlookup({$H1238,$K1238,$N1238,$Q1238,$T1238},$B:$D,column(C$1),0)),index(D:D,match($H1238,$B:$B,)))),3)</f>
        <v>415.147</v>
      </c>
      <c r="E1238" s="145">
        <v>2764.0</v>
      </c>
      <c r="F1238" s="146">
        <v>752.936</v>
      </c>
      <c r="G1238" s="146">
        <v>144.063</v>
      </c>
      <c r="H1238" s="147" t="s">
        <v>404</v>
      </c>
      <c r="I1238" s="146">
        <v>688.449</v>
      </c>
      <c r="J1238" s="146">
        <v>406.09</v>
      </c>
      <c r="K1238" s="148"/>
      <c r="L1238" s="149"/>
      <c r="M1238" s="149"/>
      <c r="N1238" s="148"/>
      <c r="O1238" s="149"/>
      <c r="P1238" s="149"/>
      <c r="Q1238" s="148"/>
      <c r="R1238" s="149"/>
      <c r="S1238" s="149"/>
      <c r="T1238" s="148"/>
      <c r="U1238" s="149"/>
      <c r="V1238" s="149"/>
      <c r="W1238" s="149"/>
      <c r="X1238" s="150">
        <f t="shared" si="1"/>
        <v>1.584367573</v>
      </c>
      <c r="Y1238" s="150">
        <f t="shared" si="2"/>
        <v>-1.584367573</v>
      </c>
    </row>
    <row r="1239" ht="15.75" customHeight="1">
      <c r="A1239" s="119">
        <v>1238.0</v>
      </c>
      <c r="B1239" s="143" t="str">
        <f t="array" ref="B1239">index(Systems!$A:$E,match($A1239,Systems!$A:$A,),match(B$1,Systems!$2:$2,))&amp;if(not(isblank(index(Systems!$A:$E,match($A1239,Systems!$A:$A,),match(Systems!$C$2,Systems!$2:$2,))))," ["&amp;index(Systems!$A:$E,match($A1239,Systems!$A:$A,),match(Systems!$C$2,Systems!$2:$2,))&amp;"]",)</f>
        <v>Jasmine</v>
      </c>
      <c r="C1239" s="144">
        <f t="array" ref="C1239">round((F1239-average(I1239,L1239,O1239,R1239,U1239))*X1239+if($B1239=$H1239,0,iferror(average(vlookup({$H1239,$K1239,$N1239,$Q1239,$T1239},$B:$D,column(B$1),0)),index(C:C,match($H1239,$B:$B,)))),3)</f>
        <v>-31.03</v>
      </c>
      <c r="D1239" s="144">
        <f t="array" ref="D1239">round((G1239-average(J1239,M1239,P1239,S1239,V1239))*Y1239+if($B1239=$H1239,0,iferror(average(vlookup({$H1239,$K1239,$N1239,$Q1239,$T1239},$B:$D,column(C$1),0)),index(D:D,match($H1239,$B:$B,)))),3)</f>
        <v>-202.145</v>
      </c>
      <c r="E1239" s="145">
        <v>2764.0</v>
      </c>
      <c r="F1239" s="146">
        <v>668.864</v>
      </c>
      <c r="G1239" s="146">
        <v>533.677</v>
      </c>
      <c r="H1239" s="147" t="s">
        <v>404</v>
      </c>
      <c r="I1239" s="146">
        <v>688.449</v>
      </c>
      <c r="J1239" s="146">
        <v>406.09</v>
      </c>
      <c r="K1239" s="148"/>
      <c r="L1239" s="149"/>
      <c r="M1239" s="149"/>
      <c r="N1239" s="148"/>
      <c r="O1239" s="149"/>
      <c r="P1239" s="149"/>
      <c r="Q1239" s="148"/>
      <c r="R1239" s="149"/>
      <c r="S1239" s="149"/>
      <c r="T1239" s="148"/>
      <c r="U1239" s="149"/>
      <c r="V1239" s="149"/>
      <c r="W1239" s="149"/>
      <c r="X1239" s="150">
        <f t="shared" si="1"/>
        <v>1.584367573</v>
      </c>
      <c r="Y1239" s="150">
        <f t="shared" si="2"/>
        <v>-1.584367573</v>
      </c>
    </row>
    <row r="1240" ht="15.75" customHeight="1">
      <c r="A1240" s="119">
        <v>1239.0</v>
      </c>
      <c r="B1240" s="143" t="str">
        <f t="array" ref="B1240">index(Systems!$A:$E,match($A1240,Systems!$A:$A,),match(B$1,Systems!$2:$2,))&amp;if(not(isblank(index(Systems!$A:$E,match($A1240,Systems!$A:$A,),match(Systems!$C$2,Systems!$2:$2,))))," ["&amp;index(Systems!$A:$E,match($A1240,Systems!$A:$A,),match(Systems!$C$2,Systems!$2:$2,))&amp;"]",)</f>
        <v>Jászberény</v>
      </c>
      <c r="C1240" s="144">
        <f t="array" ref="C1240">round((F1240-average(I1240,L1240,O1240,R1240,U1240))*X1240+if($B1240=$H1240,0,iferror(average(vlookup({$H1240,$K1240,$N1240,$Q1240,$T1240},$B:$D,column(B$1),0)),index(C:C,match($H1240,$B:$B,)))),3)</f>
        <v>-105.574</v>
      </c>
      <c r="D1240" s="144">
        <f t="array" ref="D1240">round((G1240-average(J1240,M1240,P1240,S1240,V1240))*Y1240+if($B1240=$H1240,0,iferror(average(vlookup({$H1240,$K1240,$N1240,$Q1240,$T1240},$B:$D,column(C$1),0)),index(D:D,match($H1240,$B:$B,)))),3)</f>
        <v>-142.411</v>
      </c>
      <c r="E1240" s="145">
        <v>2764.0</v>
      </c>
      <c r="F1240" s="146">
        <v>621.814</v>
      </c>
      <c r="G1240" s="146">
        <v>495.975</v>
      </c>
      <c r="H1240" s="147" t="s">
        <v>404</v>
      </c>
      <c r="I1240" s="146">
        <v>688.449</v>
      </c>
      <c r="J1240" s="146">
        <v>406.09</v>
      </c>
      <c r="K1240" s="148"/>
      <c r="L1240" s="149"/>
      <c r="M1240" s="149"/>
      <c r="N1240" s="148"/>
      <c r="O1240" s="149"/>
      <c r="P1240" s="149"/>
      <c r="Q1240" s="148"/>
      <c r="R1240" s="149"/>
      <c r="S1240" s="149"/>
      <c r="T1240" s="148"/>
      <c r="U1240" s="149"/>
      <c r="V1240" s="149"/>
      <c r="W1240" s="149"/>
      <c r="X1240" s="150">
        <f t="shared" si="1"/>
        <v>1.584367573</v>
      </c>
      <c r="Y1240" s="150">
        <f t="shared" si="2"/>
        <v>-1.584367573</v>
      </c>
    </row>
    <row r="1241" ht="15.75" customHeight="1">
      <c r="A1241" s="119">
        <v>1240.0</v>
      </c>
      <c r="B1241" s="143" t="str">
        <f t="array" ref="B1241">index(Systems!$A:$E,match($A1241,Systems!$A:$A,),match(B$1,Systems!$2:$2,))&amp;if(not(isblank(index(Systems!$A:$E,match($A1241,Systems!$A:$A,),match(Systems!$C$2,Systems!$2:$2,))))," ["&amp;index(Systems!$A:$E,match($A1241,Systems!$A:$A,),match(Systems!$C$2,Systems!$2:$2,))&amp;"]",)</f>
        <v>Jatznik</v>
      </c>
      <c r="C1241" s="144">
        <f t="array" ref="C1241">round((F1241-average(I1241,L1241,O1241,R1241,U1241))*X1241+if($B1241=$H1241,0,iferror(average(vlookup({$H1241,$K1241,$N1241,$Q1241,$T1241},$B:$D,column(B$1),0)),index(C:C,match($H1241,$B:$B,)))),3)</f>
        <v>-302.218</v>
      </c>
      <c r="D1241" s="144">
        <f t="array" ref="D1241">round((G1241-average(J1241,M1241,P1241,S1241,V1241))*Y1241+if($B1241=$H1241,0,iferror(average(vlookup({$H1241,$K1241,$N1241,$Q1241,$T1241},$B:$D,column(C$1),0)),index(D:D,match($H1241,$B:$B,)))),3)</f>
        <v>191.495</v>
      </c>
      <c r="E1241" s="145">
        <v>2764.0</v>
      </c>
      <c r="F1241" s="146">
        <v>497.699</v>
      </c>
      <c r="G1241" s="146">
        <v>285.225</v>
      </c>
      <c r="H1241" s="147" t="s">
        <v>404</v>
      </c>
      <c r="I1241" s="146">
        <v>688.449</v>
      </c>
      <c r="J1241" s="146">
        <v>406.09</v>
      </c>
      <c r="K1241" s="148"/>
      <c r="L1241" s="149"/>
      <c r="M1241" s="149"/>
      <c r="N1241" s="148"/>
      <c r="O1241" s="149"/>
      <c r="P1241" s="149"/>
      <c r="Q1241" s="148"/>
      <c r="R1241" s="149"/>
      <c r="S1241" s="149"/>
      <c r="T1241" s="148"/>
      <c r="U1241" s="149"/>
      <c r="V1241" s="149"/>
      <c r="W1241" s="149"/>
      <c r="X1241" s="150">
        <f t="shared" si="1"/>
        <v>1.584367573</v>
      </c>
      <c r="Y1241" s="150">
        <f t="shared" si="2"/>
        <v>-1.584367573</v>
      </c>
    </row>
    <row r="1242" ht="15.75" customHeight="1">
      <c r="A1242" s="119">
        <v>1241.0</v>
      </c>
      <c r="B1242" s="143" t="str">
        <f t="array" ref="B1242">index(Systems!$A:$E,match($A1242,Systems!$A:$A,),match(B$1,Systems!$2:$2,))&amp;if(not(isblank(index(Systems!$A:$E,match($A1242,Systems!$A:$A,),match(Systems!$C$2,Systems!$2:$2,))))," ["&amp;index(Systems!$A:$E,match($A1242,Systems!$A:$A,),match(Systems!$C$2,Systems!$2:$2,))&amp;"]",)</f>
        <v>Jaumegarde</v>
      </c>
      <c r="C1242" s="144">
        <f t="array" ref="C1242">round((F1242-average(I1242,L1242,O1242,R1242,U1242))*X1242+if($B1242=$H1242,0,iferror(average(vlookup({$H1242,$K1242,$N1242,$Q1242,$T1242},$B:$D,column(B$1),0)),index(C:C,match($H1242,$B:$B,)))),3)</f>
        <v>-140.651</v>
      </c>
      <c r="D1242" s="144">
        <f t="array" ref="D1242">round((G1242-average(J1242,M1242,P1242,S1242,V1242))*Y1242+if($B1242=$H1242,0,iferror(average(vlookup({$H1242,$K1242,$N1242,$Q1242,$T1242},$B:$D,column(C$1),0)),index(D:D,match($H1242,$B:$B,)))),3)</f>
        <v>98.175</v>
      </c>
      <c r="E1242" s="145">
        <v>2764.0</v>
      </c>
      <c r="F1242" s="146">
        <v>599.675</v>
      </c>
      <c r="G1242" s="146">
        <v>344.125</v>
      </c>
      <c r="H1242" s="147" t="s">
        <v>404</v>
      </c>
      <c r="I1242" s="146">
        <v>688.449</v>
      </c>
      <c r="J1242" s="146">
        <v>406.09</v>
      </c>
      <c r="K1242" s="148"/>
      <c r="L1242" s="149"/>
      <c r="M1242" s="149"/>
      <c r="N1242" s="148"/>
      <c r="O1242" s="149"/>
      <c r="P1242" s="149"/>
      <c r="Q1242" s="148"/>
      <c r="R1242" s="149"/>
      <c r="S1242" s="149"/>
      <c r="T1242" s="148"/>
      <c r="U1242" s="149"/>
      <c r="V1242" s="149"/>
      <c r="W1242" s="149"/>
      <c r="X1242" s="150">
        <f t="shared" si="1"/>
        <v>1.584367573</v>
      </c>
      <c r="Y1242" s="150">
        <f t="shared" si="2"/>
        <v>-1.584367573</v>
      </c>
    </row>
    <row r="1243" ht="15.75" customHeight="1">
      <c r="A1243" s="119">
        <v>1242.0</v>
      </c>
      <c r="B1243" s="143" t="str">
        <f t="array" ref="B1243">index(Systems!$A:$E,match($A1243,Systems!$A:$A,),match(B$1,Systems!$2:$2,))&amp;if(not(isblank(index(Systems!$A:$E,match($A1243,Systems!$A:$A,),match(Systems!$C$2,Systems!$2:$2,))))," ["&amp;index(Systems!$A:$E,match($A1243,Systems!$A:$A,),match(Systems!$C$2,Systems!$2:$2,))&amp;"]",)</f>
        <v>Java</v>
      </c>
      <c r="C1243" s="144">
        <f t="array" ref="C1243">round((F1243-average(I1243,L1243,O1243,R1243,U1243))*X1243+if($B1243=$H1243,0,iferror(average(vlookup({$H1243,$K1243,$N1243,$Q1243,$T1243},$B:$D,column(B$1),0)),index(C:C,match($H1243,$B:$B,)))),3)</f>
        <v>2.717</v>
      </c>
      <c r="D1243" s="144">
        <f t="array" ref="D1243">round((G1243-average(J1243,M1243,P1243,S1243,V1243))*Y1243+if($B1243=$H1243,0,iferror(average(vlookup({$H1243,$K1243,$N1243,$Q1243,$T1243},$B:$D,column(C$1),0)),index(D:D,match($H1243,$B:$B,)))),3)</f>
        <v>-241.816</v>
      </c>
      <c r="E1243" s="145">
        <v>2764.0</v>
      </c>
      <c r="F1243" s="146">
        <v>690.164</v>
      </c>
      <c r="G1243" s="146">
        <v>558.716</v>
      </c>
      <c r="H1243" s="147" t="s">
        <v>404</v>
      </c>
      <c r="I1243" s="146">
        <v>688.449</v>
      </c>
      <c r="J1243" s="146">
        <v>406.09</v>
      </c>
      <c r="K1243" s="148"/>
      <c r="L1243" s="149"/>
      <c r="M1243" s="149"/>
      <c r="N1243" s="148"/>
      <c r="O1243" s="149"/>
      <c r="P1243" s="149"/>
      <c r="Q1243" s="148"/>
      <c r="R1243" s="149"/>
      <c r="S1243" s="149"/>
      <c r="T1243" s="148"/>
      <c r="U1243" s="149"/>
      <c r="V1243" s="149"/>
      <c r="W1243" s="149"/>
      <c r="X1243" s="150">
        <f t="shared" si="1"/>
        <v>1.584367573</v>
      </c>
      <c r="Y1243" s="150">
        <f t="shared" si="2"/>
        <v>-1.584367573</v>
      </c>
    </row>
    <row r="1244" ht="15.75" customHeight="1">
      <c r="A1244" s="119">
        <v>1243.0</v>
      </c>
      <c r="B1244" s="143" t="str">
        <f t="array" ref="B1244">index(Systems!$A:$E,match($A1244,Systems!$A:$A,),match(B$1,Systems!$2:$2,))&amp;if(not(isblank(index(Systems!$A:$E,match($A1244,Systems!$A:$A,),match(Systems!$C$2,Systems!$2:$2,))))," ["&amp;index(Systems!$A:$E,match($A1244,Systems!$A:$A,),match(Systems!$C$2,Systems!$2:$2,))&amp;"]",)</f>
        <v>Jeanette</v>
      </c>
      <c r="C1244" s="144">
        <f t="array" ref="C1244">round((F1244-average(I1244,L1244,O1244,R1244,U1244))*X1244+if($B1244=$H1244,0,iferror(average(vlookup({$H1244,$K1244,$N1244,$Q1244,$T1244},$B:$D,column(B$1),0)),index(C:C,match($H1244,$B:$B,)))),3)</f>
        <v>222.033</v>
      </c>
      <c r="D1244" s="144">
        <f t="array" ref="D1244">round((G1244-average(J1244,M1244,P1244,S1244,V1244))*Y1244+if($B1244=$H1244,0,iferror(average(vlookup({$H1244,$K1244,$N1244,$Q1244,$T1244},$B:$D,column(C$1),0)),index(D:D,match($H1244,$B:$B,)))),3)</f>
        <v>367.304</v>
      </c>
      <c r="E1244" s="145">
        <v>2764.0</v>
      </c>
      <c r="F1244" s="146">
        <v>828.589</v>
      </c>
      <c r="G1244" s="146">
        <v>174.26</v>
      </c>
      <c r="H1244" s="147" t="s">
        <v>404</v>
      </c>
      <c r="I1244" s="146">
        <v>688.449</v>
      </c>
      <c r="J1244" s="146">
        <v>406.09</v>
      </c>
      <c r="K1244" s="148"/>
      <c r="L1244" s="149"/>
      <c r="M1244" s="149"/>
      <c r="N1244" s="148"/>
      <c r="O1244" s="149"/>
      <c r="P1244" s="149"/>
      <c r="Q1244" s="148"/>
      <c r="R1244" s="149"/>
      <c r="S1244" s="149"/>
      <c r="T1244" s="148"/>
      <c r="U1244" s="149"/>
      <c r="V1244" s="149"/>
      <c r="W1244" s="149"/>
      <c r="X1244" s="150">
        <f t="shared" si="1"/>
        <v>1.584367573</v>
      </c>
      <c r="Y1244" s="150">
        <f t="shared" si="2"/>
        <v>-1.584367573</v>
      </c>
    </row>
    <row r="1245" ht="15.75" customHeight="1">
      <c r="A1245" s="119">
        <v>1244.0</v>
      </c>
      <c r="B1245" s="143" t="str">
        <f t="array" ref="B1245">index(Systems!$A:$E,match($A1245,Systems!$A:$A,),match(B$1,Systems!$2:$2,))&amp;if(not(isblank(index(Systems!$A:$E,match($A1245,Systems!$A:$A,),match(Systems!$C$2,Systems!$2:$2,))))," ["&amp;index(Systems!$A:$E,match($A1245,Systems!$A:$A,),match(Systems!$C$2,Systems!$2:$2,))&amp;"]",)</f>
        <v>Jeju</v>
      </c>
      <c r="C1245" s="144">
        <f t="array" ref="C1245">round((F1245-average(I1245,L1245,O1245,R1245,U1245))*X1245+if($B1245=$H1245,0,iferror(average(vlookup({$H1245,$K1245,$N1245,$Q1245,$T1245},$B:$D,column(B$1),0)),index(C:C,match($H1245,$B:$B,)))),3)</f>
        <v>212.589</v>
      </c>
      <c r="D1245" s="144">
        <f t="array" ref="D1245">round((G1245-average(J1245,M1245,P1245,S1245,V1245))*Y1245+if($B1245=$H1245,0,iferror(average(vlookup({$H1245,$K1245,$N1245,$Q1245,$T1245},$B:$D,column(C$1),0)),index(D:D,match($H1245,$B:$B,)))),3)</f>
        <v>443.06</v>
      </c>
      <c r="E1245" s="145">
        <v>2764.0</v>
      </c>
      <c r="F1245" s="146">
        <v>822.628</v>
      </c>
      <c r="G1245" s="146">
        <v>126.445</v>
      </c>
      <c r="H1245" s="147" t="s">
        <v>404</v>
      </c>
      <c r="I1245" s="146">
        <v>688.449</v>
      </c>
      <c r="J1245" s="146">
        <v>406.09</v>
      </c>
      <c r="K1245" s="148"/>
      <c r="L1245" s="149"/>
      <c r="M1245" s="149"/>
      <c r="N1245" s="148"/>
      <c r="O1245" s="149"/>
      <c r="P1245" s="149"/>
      <c r="Q1245" s="148"/>
      <c r="R1245" s="149"/>
      <c r="S1245" s="149"/>
      <c r="T1245" s="148"/>
      <c r="U1245" s="149"/>
      <c r="V1245" s="149"/>
      <c r="W1245" s="149"/>
      <c r="X1245" s="150">
        <f t="shared" si="1"/>
        <v>1.584367573</v>
      </c>
      <c r="Y1245" s="150">
        <f t="shared" si="2"/>
        <v>-1.584367573</v>
      </c>
    </row>
    <row r="1246" ht="15.75" customHeight="1">
      <c r="A1246" s="119">
        <v>1245.0</v>
      </c>
      <c r="B1246" s="143" t="str">
        <f t="array" ref="B1246">index(Systems!$A:$E,match($A1246,Systems!$A:$A,),match(B$1,Systems!$2:$2,))&amp;if(not(isblank(index(Systems!$A:$E,match($A1246,Systems!$A:$A,),match(Systems!$C$2,Systems!$2:$2,))))," ["&amp;index(Systems!$A:$E,match($A1246,Systems!$A:$A,),match(Systems!$C$2,Systems!$2:$2,))&amp;"]",)</f>
        <v>Jenet</v>
      </c>
      <c r="C1246" s="144">
        <f t="array" ref="C1246">round((F1246-average(I1246,L1246,O1246,R1246,U1246))*X1246+if($B1246=$H1246,0,iferror(average(vlookup({$H1246,$K1246,$N1246,$Q1246,$T1246},$B:$D,column(B$1),0)),index(C:C,match($H1246,$B:$B,)))),3)</f>
        <v>191.664</v>
      </c>
      <c r="D1246" s="144">
        <f t="array" ref="D1246">round((G1246-average(J1246,M1246,P1246,S1246,V1246))*Y1246+if($B1246=$H1246,0,iferror(average(vlookup({$H1246,$K1246,$N1246,$Q1246,$T1246},$B:$D,column(C$1),0)),index(D:D,match($H1246,$B:$B,)))),3)</f>
        <v>-253.952</v>
      </c>
      <c r="E1246" s="145">
        <v>2764.0</v>
      </c>
      <c r="F1246" s="146">
        <v>809.421</v>
      </c>
      <c r="G1246" s="146">
        <v>566.376</v>
      </c>
      <c r="H1246" s="147" t="s">
        <v>404</v>
      </c>
      <c r="I1246" s="146">
        <v>688.449</v>
      </c>
      <c r="J1246" s="146">
        <v>406.09</v>
      </c>
      <c r="K1246" s="148"/>
      <c r="L1246" s="149"/>
      <c r="M1246" s="149"/>
      <c r="N1246" s="148"/>
      <c r="O1246" s="149"/>
      <c r="P1246" s="149"/>
      <c r="Q1246" s="148"/>
      <c r="R1246" s="149"/>
      <c r="S1246" s="149"/>
      <c r="T1246" s="148"/>
      <c r="U1246" s="149"/>
      <c r="V1246" s="149"/>
      <c r="W1246" s="149"/>
      <c r="X1246" s="150">
        <f t="shared" si="1"/>
        <v>1.584367573</v>
      </c>
      <c r="Y1246" s="150">
        <f t="shared" si="2"/>
        <v>-1.584367573</v>
      </c>
    </row>
    <row r="1247" ht="15.75" customHeight="1">
      <c r="A1247" s="119">
        <v>1246.0</v>
      </c>
      <c r="B1247" s="143" t="str">
        <f t="array" ref="B1247">index(Systems!$A:$E,match($A1247,Systems!$A:$A,),match(B$1,Systems!$2:$2,))&amp;if(not(isblank(index(Systems!$A:$E,match($A1247,Systems!$A:$A,),match(Systems!$C$2,Systems!$2:$2,))))," ["&amp;index(Systems!$A:$E,match($A1247,Systems!$A:$A,),match(Systems!$C$2,Systems!$2:$2,))&amp;"]",)</f>
        <v>Jeppens</v>
      </c>
      <c r="C1247" s="144">
        <f t="array" ref="C1247">round((F1247-average(I1247,L1247,O1247,R1247,U1247))*X1247+if($B1247=$H1247,0,iferror(average(vlookup({$H1247,$K1247,$N1247,$Q1247,$T1247},$B:$D,column(B$1),0)),index(C:C,match($H1247,$B:$B,)))),3)</f>
        <v>589.909</v>
      </c>
      <c r="D1247" s="144">
        <f t="array" ref="D1247">round((G1247-average(J1247,M1247,P1247,S1247,V1247))*Y1247+if($B1247=$H1247,0,iferror(average(vlookup({$H1247,$K1247,$N1247,$Q1247,$T1247},$B:$D,column(C$1),0)),index(D:D,match($H1247,$B:$B,)))),3)</f>
        <v>111.747</v>
      </c>
      <c r="E1247" s="145">
        <v>2764.0</v>
      </c>
      <c r="F1247" s="146">
        <v>1060.78</v>
      </c>
      <c r="G1247" s="146">
        <v>335.559</v>
      </c>
      <c r="H1247" s="147" t="s">
        <v>404</v>
      </c>
      <c r="I1247" s="146">
        <v>688.449</v>
      </c>
      <c r="J1247" s="146">
        <v>406.09</v>
      </c>
      <c r="K1247" s="148"/>
      <c r="L1247" s="149"/>
      <c r="M1247" s="149"/>
      <c r="N1247" s="148"/>
      <c r="O1247" s="149"/>
      <c r="P1247" s="149"/>
      <c r="Q1247" s="148"/>
      <c r="R1247" s="149"/>
      <c r="S1247" s="149"/>
      <c r="T1247" s="148"/>
      <c r="U1247" s="149"/>
      <c r="V1247" s="149"/>
      <c r="W1247" s="149"/>
      <c r="X1247" s="150">
        <f t="shared" si="1"/>
        <v>1.584367573</v>
      </c>
      <c r="Y1247" s="150">
        <f t="shared" si="2"/>
        <v>-1.584367573</v>
      </c>
    </row>
    <row r="1248" ht="15.75" customHeight="1">
      <c r="A1248" s="119">
        <v>1247.0</v>
      </c>
      <c r="B1248" s="143" t="str">
        <f t="array" ref="B1248">index(Systems!$A:$E,match($A1248,Systems!$A:$A,),match(B$1,Systems!$2:$2,))&amp;if(not(isblank(index(Systems!$A:$E,match($A1248,Systems!$A:$A,),match(Systems!$C$2,Systems!$2:$2,))))," ["&amp;index(Systems!$A:$E,match($A1248,Systems!$A:$A,),match(Systems!$C$2,Systems!$2:$2,))&amp;"]",)</f>
        <v>Jerangle</v>
      </c>
      <c r="C1248" s="144">
        <f t="array" ref="C1248">round((F1248-average(I1248,L1248,O1248,R1248,U1248))*X1248+if($B1248=$H1248,0,iferror(average(vlookup({$H1248,$K1248,$N1248,$Q1248,$T1248},$B:$D,column(B$1),0)),index(C:C,match($H1248,$B:$B,)))),3)</f>
        <v>-318.176</v>
      </c>
      <c r="D1248" s="144">
        <f t="array" ref="D1248">round((G1248-average(J1248,M1248,P1248,S1248,V1248))*Y1248+if($B1248=$H1248,0,iferror(average(vlookup({$H1248,$K1248,$N1248,$Q1248,$T1248},$B:$D,column(C$1),0)),index(D:D,match($H1248,$B:$B,)))),3)</f>
        <v>355.385</v>
      </c>
      <c r="E1248" s="145">
        <v>2764.0</v>
      </c>
      <c r="F1248" s="146">
        <v>487.627</v>
      </c>
      <c r="G1248" s="146">
        <v>181.783</v>
      </c>
      <c r="H1248" s="147" t="s">
        <v>404</v>
      </c>
      <c r="I1248" s="146">
        <v>688.449</v>
      </c>
      <c r="J1248" s="146">
        <v>406.09</v>
      </c>
      <c r="K1248" s="148"/>
      <c r="L1248" s="149"/>
      <c r="M1248" s="149"/>
      <c r="N1248" s="148"/>
      <c r="O1248" s="149"/>
      <c r="P1248" s="149"/>
      <c r="Q1248" s="148"/>
      <c r="R1248" s="149"/>
      <c r="S1248" s="149"/>
      <c r="T1248" s="148"/>
      <c r="U1248" s="149"/>
      <c r="V1248" s="149"/>
      <c r="W1248" s="149"/>
      <c r="X1248" s="150">
        <f t="shared" si="1"/>
        <v>1.584367573</v>
      </c>
      <c r="Y1248" s="150">
        <f t="shared" si="2"/>
        <v>-1.584367573</v>
      </c>
    </row>
    <row r="1249" ht="15.75" customHeight="1">
      <c r="A1249" s="119">
        <v>1248.0</v>
      </c>
      <c r="B1249" s="143" t="str">
        <f t="array" ref="B1249">index(Systems!$A:$E,match($A1249,Systems!$A:$A,),match(B$1,Systems!$2:$2,))&amp;if(not(isblank(index(Systems!$A:$E,match($A1249,Systems!$A:$A,),match(Systems!$C$2,Systems!$2:$2,))))," ["&amp;index(Systems!$A:$E,match($A1249,Systems!$A:$A,),match(Systems!$C$2,Systems!$2:$2,))&amp;"]",)</f>
        <v>Jeronimo</v>
      </c>
      <c r="C1249" s="144">
        <f t="array" ref="C1249">round((F1249-average(I1249,L1249,O1249,R1249,U1249))*X1249+if($B1249=$H1249,0,iferror(average(vlookup({$H1249,$K1249,$N1249,$Q1249,$T1249},$B:$D,column(B$1),0)),index(C:C,match($H1249,$B:$B,)))),3)</f>
        <v>183.01</v>
      </c>
      <c r="D1249" s="144">
        <f t="array" ref="D1249">round((G1249-average(J1249,M1249,P1249,S1249,V1249))*Y1249+if($B1249=$H1249,0,iferror(average(vlookup({$H1249,$K1249,$N1249,$Q1249,$T1249},$B:$D,column(C$1),0)),index(D:D,match($H1249,$B:$B,)))),3)</f>
        <v>340.642</v>
      </c>
      <c r="E1249" s="145">
        <v>2764.0</v>
      </c>
      <c r="F1249" s="146">
        <v>803.959</v>
      </c>
      <c r="G1249" s="146">
        <v>191.088</v>
      </c>
      <c r="H1249" s="147" t="s">
        <v>404</v>
      </c>
      <c r="I1249" s="146">
        <v>688.449</v>
      </c>
      <c r="J1249" s="146">
        <v>406.09</v>
      </c>
      <c r="K1249" s="148"/>
      <c r="L1249" s="149"/>
      <c r="M1249" s="149"/>
      <c r="N1249" s="148"/>
      <c r="O1249" s="149"/>
      <c r="P1249" s="149"/>
      <c r="Q1249" s="148"/>
      <c r="R1249" s="149"/>
      <c r="S1249" s="149"/>
      <c r="T1249" s="148"/>
      <c r="U1249" s="149"/>
      <c r="V1249" s="149"/>
      <c r="W1249" s="149"/>
      <c r="X1249" s="150">
        <f t="shared" si="1"/>
        <v>1.584367573</v>
      </c>
      <c r="Y1249" s="150">
        <f t="shared" si="2"/>
        <v>-1.584367573</v>
      </c>
    </row>
    <row r="1250" ht="15.75" customHeight="1">
      <c r="A1250" s="119">
        <v>1249.0</v>
      </c>
      <c r="B1250" s="143" t="str">
        <f t="array" ref="B1250">index(Systems!$A:$E,match($A1250,Systems!$A:$A,),match(B$1,Systems!$2:$2,))&amp;if(not(isblank(index(Systems!$A:$E,match($A1250,Systems!$A:$A,),match(Systems!$C$2,Systems!$2:$2,))))," ["&amp;index(Systems!$A:$E,match($A1250,Systems!$A:$A,),match(Systems!$C$2,Systems!$2:$2,))&amp;"]",)</f>
        <v>Jesenice</v>
      </c>
      <c r="C1250" s="144">
        <f t="array" ref="C1250">round((F1250-average(I1250,L1250,O1250,R1250,U1250))*X1250+if($B1250=$H1250,0,iferror(average(vlookup({$H1250,$K1250,$N1250,$Q1250,$T1250},$B:$D,column(B$1),0)),index(C:C,match($H1250,$B:$B,)))),3)</f>
        <v>-266.861</v>
      </c>
      <c r="D1250" s="144">
        <f t="array" ref="D1250">round((G1250-average(J1250,M1250,P1250,S1250,V1250))*Y1250+if($B1250=$H1250,0,iferror(average(vlookup({$H1250,$K1250,$N1250,$Q1250,$T1250},$B:$D,column(C$1),0)),index(D:D,match($H1250,$B:$B,)))),3)</f>
        <v>347.423</v>
      </c>
      <c r="E1250" s="145">
        <v>2764.0</v>
      </c>
      <c r="F1250" s="146">
        <v>520.015</v>
      </c>
      <c r="G1250" s="146">
        <v>186.808</v>
      </c>
      <c r="H1250" s="147" t="s">
        <v>404</v>
      </c>
      <c r="I1250" s="146">
        <v>688.449</v>
      </c>
      <c r="J1250" s="146">
        <v>406.09</v>
      </c>
      <c r="K1250" s="148"/>
      <c r="L1250" s="149"/>
      <c r="M1250" s="149"/>
      <c r="N1250" s="148"/>
      <c r="O1250" s="149"/>
      <c r="P1250" s="149"/>
      <c r="Q1250" s="148"/>
      <c r="R1250" s="149"/>
      <c r="S1250" s="149"/>
      <c r="T1250" s="148"/>
      <c r="U1250" s="149"/>
      <c r="V1250" s="149"/>
      <c r="W1250" s="149"/>
      <c r="X1250" s="150">
        <f t="shared" si="1"/>
        <v>1.584367573</v>
      </c>
      <c r="Y1250" s="150">
        <f t="shared" si="2"/>
        <v>-1.584367573</v>
      </c>
    </row>
    <row r="1251" ht="15.75" customHeight="1">
      <c r="A1251" s="119">
        <v>1250.0</v>
      </c>
      <c r="B1251" s="143" t="str">
        <f t="array" ref="B1251">index(Systems!$A:$E,match($A1251,Systems!$A:$A,),match(B$1,Systems!$2:$2,))&amp;if(not(isblank(index(Systems!$A:$E,match($A1251,Systems!$A:$A,),match(Systems!$C$2,Systems!$2:$2,))))," ["&amp;index(Systems!$A:$E,match($A1251,Systems!$A:$A,),match(Systems!$C$2,Systems!$2:$2,))&amp;"]",)</f>
        <v>Jesup</v>
      </c>
      <c r="C1251" s="144">
        <f t="array" ref="C1251">round((F1251-average(I1251,L1251,O1251,R1251,U1251))*X1251+if($B1251=$H1251,0,iferror(average(vlookup({$H1251,$K1251,$N1251,$Q1251,$T1251},$B:$D,column(B$1),0)),index(C:C,match($H1251,$B:$B,)))),3)</f>
        <v>500.432</v>
      </c>
      <c r="D1251" s="144">
        <f t="array" ref="D1251">round((G1251-average(J1251,M1251,P1251,S1251,V1251))*Y1251+if($B1251=$H1251,0,iferror(average(vlookup({$H1251,$K1251,$N1251,$Q1251,$T1251},$B:$D,column(C$1),0)),index(D:D,match($H1251,$B:$B,)))),3)</f>
        <v>-121.562</v>
      </c>
      <c r="E1251" s="145">
        <v>2764.0</v>
      </c>
      <c r="F1251" s="146">
        <v>1004.305</v>
      </c>
      <c r="G1251" s="146">
        <v>482.816</v>
      </c>
      <c r="H1251" s="147" t="s">
        <v>404</v>
      </c>
      <c r="I1251" s="146">
        <v>688.449</v>
      </c>
      <c r="J1251" s="146">
        <v>406.09</v>
      </c>
      <c r="K1251" s="148"/>
      <c r="L1251" s="149"/>
      <c r="M1251" s="149"/>
      <c r="N1251" s="148"/>
      <c r="O1251" s="149"/>
      <c r="P1251" s="149"/>
      <c r="Q1251" s="148"/>
      <c r="R1251" s="149"/>
      <c r="S1251" s="149"/>
      <c r="T1251" s="148"/>
      <c r="U1251" s="149"/>
      <c r="V1251" s="149"/>
      <c r="W1251" s="149"/>
      <c r="X1251" s="150">
        <f t="shared" si="1"/>
        <v>1.584367573</v>
      </c>
      <c r="Y1251" s="150">
        <f t="shared" si="2"/>
        <v>-1.584367573</v>
      </c>
    </row>
    <row r="1252" ht="15.75" customHeight="1">
      <c r="A1252" s="119">
        <v>1251.0</v>
      </c>
      <c r="B1252" s="143" t="str">
        <f t="array" ref="B1252">index(Systems!$A:$E,match($A1252,Systems!$A:$A,),match(B$1,Systems!$2:$2,))&amp;if(not(isblank(index(Systems!$A:$E,match($A1252,Systems!$A:$A,),match(Systems!$C$2,Systems!$2:$2,))))," ["&amp;index(Systems!$A:$E,match($A1252,Systems!$A:$A,),match(Systems!$C$2,Systems!$2:$2,))&amp;"]",)</f>
        <v>Jezersko</v>
      </c>
      <c r="C1252" s="144">
        <f t="array" ref="C1252">round((F1252-average(I1252,L1252,O1252,R1252,U1252))*X1252+if($B1252=$H1252,0,iferror(average(vlookup({$H1252,$K1252,$N1252,$Q1252,$T1252},$B:$D,column(B$1),0)),index(C:C,match($H1252,$B:$B,)))),3)</f>
        <v>88.129</v>
      </c>
      <c r="D1252" s="144">
        <f t="array" ref="D1252">round((G1252-average(J1252,M1252,P1252,S1252,V1252))*Y1252+if($B1252=$H1252,0,iferror(average(vlookup({$H1252,$K1252,$N1252,$Q1252,$T1252},$B:$D,column(C$1),0)),index(D:D,match($H1252,$B:$B,)))),3)</f>
        <v>369.883</v>
      </c>
      <c r="E1252" s="145">
        <v>2764.0</v>
      </c>
      <c r="F1252" s="146">
        <v>744.073</v>
      </c>
      <c r="G1252" s="146">
        <v>172.632</v>
      </c>
      <c r="H1252" s="147" t="s">
        <v>404</v>
      </c>
      <c r="I1252" s="146">
        <v>688.449</v>
      </c>
      <c r="J1252" s="146">
        <v>406.09</v>
      </c>
      <c r="K1252" s="148"/>
      <c r="L1252" s="149"/>
      <c r="M1252" s="149"/>
      <c r="N1252" s="148"/>
      <c r="O1252" s="149"/>
      <c r="P1252" s="149"/>
      <c r="Q1252" s="148"/>
      <c r="R1252" s="149"/>
      <c r="S1252" s="149"/>
      <c r="T1252" s="148"/>
      <c r="U1252" s="149"/>
      <c r="V1252" s="149"/>
      <c r="W1252" s="149"/>
      <c r="X1252" s="150">
        <f t="shared" si="1"/>
        <v>1.584367573</v>
      </c>
      <c r="Y1252" s="150">
        <f t="shared" si="2"/>
        <v>-1.584367573</v>
      </c>
    </row>
    <row r="1253" ht="15.75" customHeight="1">
      <c r="A1253" s="119">
        <v>1252.0</v>
      </c>
      <c r="B1253" s="143" t="str">
        <f t="array" ref="B1253">index(Systems!$A:$E,match($A1253,Systems!$A:$A,),match(B$1,Systems!$2:$2,))&amp;if(not(isblank(index(Systems!$A:$E,match($A1253,Systems!$A:$A,),match(Systems!$C$2,Systems!$2:$2,))))," ["&amp;index(Systems!$A:$E,match($A1253,Systems!$A:$A,),match(Systems!$C$2,Systems!$2:$2,))&amp;"]",)</f>
        <v>Jiddah</v>
      </c>
      <c r="C1253" s="144">
        <f t="array" ref="C1253">round((F1253-average(I1253,L1253,O1253,R1253,U1253))*X1253+if($B1253=$H1253,0,iferror(average(vlookup({$H1253,$K1253,$N1253,$Q1253,$T1253},$B:$D,column(B$1),0)),index(C:C,match($H1253,$B:$B,)))),3)</f>
        <v>-279.411</v>
      </c>
      <c r="D1253" s="144">
        <f t="array" ref="D1253">round((G1253-average(J1253,M1253,P1253,S1253,V1253))*Y1253+if($B1253=$H1253,0,iferror(average(vlookup({$H1253,$K1253,$N1253,$Q1253,$T1253},$B:$D,column(C$1),0)),index(D:D,match($H1253,$B:$B,)))),3)</f>
        <v>-236.041</v>
      </c>
      <c r="E1253" s="145">
        <v>2764.0</v>
      </c>
      <c r="F1253" s="146">
        <v>512.094</v>
      </c>
      <c r="G1253" s="146">
        <v>555.071</v>
      </c>
      <c r="H1253" s="147" t="s">
        <v>404</v>
      </c>
      <c r="I1253" s="146">
        <v>688.449</v>
      </c>
      <c r="J1253" s="146">
        <v>406.09</v>
      </c>
      <c r="K1253" s="148"/>
      <c r="L1253" s="149"/>
      <c r="M1253" s="149"/>
      <c r="N1253" s="148"/>
      <c r="O1253" s="149"/>
      <c r="P1253" s="149"/>
      <c r="Q1253" s="148"/>
      <c r="R1253" s="149"/>
      <c r="S1253" s="149"/>
      <c r="T1253" s="148"/>
      <c r="U1253" s="149"/>
      <c r="V1253" s="149"/>
      <c r="W1253" s="149"/>
      <c r="X1253" s="150">
        <f t="shared" si="1"/>
        <v>1.584367573</v>
      </c>
      <c r="Y1253" s="150">
        <f t="shared" si="2"/>
        <v>-1.584367573</v>
      </c>
    </row>
    <row r="1254" ht="15.75" customHeight="1">
      <c r="A1254" s="119">
        <v>1253.0</v>
      </c>
      <c r="B1254" s="143" t="str">
        <f t="array" ref="B1254">index(Systems!$A:$E,match($A1254,Systems!$A:$A,),match(B$1,Systems!$2:$2,))&amp;if(not(isblank(index(Systems!$A:$E,match($A1254,Systems!$A:$A,),match(Systems!$C$2,Systems!$2:$2,))))," ["&amp;index(Systems!$A:$E,match($A1254,Systems!$A:$A,),match(Systems!$C$2,Systems!$2:$2,))&amp;"]",)</f>
        <v>Jilin</v>
      </c>
      <c r="C1254" s="144">
        <f t="array" ref="C1254">round((F1254-average(I1254,L1254,O1254,R1254,U1254))*X1254+if($B1254=$H1254,0,iferror(average(vlookup({$H1254,$K1254,$N1254,$Q1254,$T1254},$B:$D,column(B$1),0)),index(C:C,match($H1254,$B:$B,)))),3)</f>
        <v>-6.215</v>
      </c>
      <c r="D1254" s="144">
        <f t="array" ref="D1254">round((G1254-average(J1254,M1254,P1254,S1254,V1254))*Y1254+if($B1254=$H1254,0,iferror(average(vlookup({$H1254,$K1254,$N1254,$Q1254,$T1254},$B:$D,column(C$1),0)),index(D:D,match($H1254,$B:$B,)))),3)</f>
        <v>-114.935</v>
      </c>
      <c r="E1254" s="145">
        <v>2764.0</v>
      </c>
      <c r="F1254" s="146">
        <v>684.526</v>
      </c>
      <c r="G1254" s="146">
        <v>478.633</v>
      </c>
      <c r="H1254" s="147" t="s">
        <v>404</v>
      </c>
      <c r="I1254" s="146">
        <v>688.449</v>
      </c>
      <c r="J1254" s="146">
        <v>406.09</v>
      </c>
      <c r="K1254" s="148"/>
      <c r="L1254" s="149"/>
      <c r="M1254" s="149"/>
      <c r="N1254" s="148"/>
      <c r="O1254" s="149"/>
      <c r="P1254" s="149"/>
      <c r="Q1254" s="148"/>
      <c r="R1254" s="149"/>
      <c r="S1254" s="149"/>
      <c r="T1254" s="148"/>
      <c r="U1254" s="149"/>
      <c r="V1254" s="149"/>
      <c r="W1254" s="149"/>
      <c r="X1254" s="150">
        <f t="shared" si="1"/>
        <v>1.584367573</v>
      </c>
      <c r="Y1254" s="150">
        <f t="shared" si="2"/>
        <v>-1.584367573</v>
      </c>
    </row>
    <row r="1255" ht="15.75" customHeight="1">
      <c r="A1255" s="119">
        <v>1254.0</v>
      </c>
      <c r="B1255" s="143" t="str">
        <f t="array" ref="B1255">index(Systems!$A:$E,match($A1255,Systems!$A:$A,),match(B$1,Systems!$2:$2,))&amp;if(not(isblank(index(Systems!$A:$E,match($A1255,Systems!$A:$A,),match(Systems!$C$2,Systems!$2:$2,))))," ["&amp;index(Systems!$A:$E,match($A1255,Systems!$A:$A,),match(Systems!$C$2,Systems!$2:$2,))&amp;"]",)</f>
        <v>Joan's Post</v>
      </c>
      <c r="C1255" s="144">
        <f t="array" ref="C1255">round((F1255-average(I1255,L1255,O1255,R1255,U1255))*X1255+if($B1255=$H1255,0,iferror(average(vlookup({$H1255,$K1255,$N1255,$Q1255,$T1255},$B:$D,column(B$1),0)),index(C:C,match($H1255,$B:$B,)))),3)</f>
        <v>509.796</v>
      </c>
      <c r="D1255" s="144">
        <f t="array" ref="D1255">round((G1255-average(J1255,M1255,P1255,S1255,V1255))*Y1255+if($B1255=$H1255,0,iferror(average(vlookup({$H1255,$K1255,$N1255,$Q1255,$T1255},$B:$D,column(C$1),0)),index(D:D,match($H1255,$B:$B,)))),3)</f>
        <v>245.11</v>
      </c>
      <c r="E1255" s="145">
        <v>2764.0</v>
      </c>
      <c r="F1255" s="146">
        <v>1010.215</v>
      </c>
      <c r="G1255" s="146">
        <v>251.385</v>
      </c>
      <c r="H1255" s="147" t="s">
        <v>404</v>
      </c>
      <c r="I1255" s="146">
        <v>688.449</v>
      </c>
      <c r="J1255" s="146">
        <v>406.09</v>
      </c>
      <c r="K1255" s="148"/>
      <c r="L1255" s="149"/>
      <c r="M1255" s="149"/>
      <c r="N1255" s="148"/>
      <c r="O1255" s="149"/>
      <c r="P1255" s="149"/>
      <c r="Q1255" s="148"/>
      <c r="R1255" s="149"/>
      <c r="S1255" s="149"/>
      <c r="T1255" s="148"/>
      <c r="U1255" s="149"/>
      <c r="V1255" s="149"/>
      <c r="W1255" s="149"/>
      <c r="X1255" s="150">
        <f t="shared" si="1"/>
        <v>1.584367573</v>
      </c>
      <c r="Y1255" s="150">
        <f t="shared" si="2"/>
        <v>-1.584367573</v>
      </c>
    </row>
    <row r="1256" ht="15.75" customHeight="1">
      <c r="A1256" s="119">
        <v>1255.0</v>
      </c>
      <c r="B1256" s="143" t="str">
        <f t="array" ref="B1256">index(Systems!$A:$E,match($A1256,Systems!$A:$A,),match(B$1,Systems!$2:$2,))&amp;if(not(isblank(index(Systems!$A:$E,match($A1256,Systems!$A:$A,),match(Systems!$C$2,Systems!$2:$2,))))," ["&amp;index(Systems!$A:$E,match($A1256,Systems!$A:$A,),match(Systems!$C$2,Systems!$2:$2,))&amp;"]",)</f>
        <v>Jodipur [Neukirchen (3025+)]</v>
      </c>
      <c r="C1256" s="144">
        <f t="array" ref="C1256">round((F1256-average(I1256,L1256,O1256,R1256,U1256))*X1256+if($B1256=$H1256,0,iferror(average(vlookup({$H1256,$K1256,$N1256,$Q1256,$T1256},$B:$D,column(B$1),0)),index(C:C,match($H1256,$B:$B,)))),3)</f>
        <v>406.348</v>
      </c>
      <c r="D1256" s="144">
        <f t="array" ref="D1256">round((G1256-average(J1256,M1256,P1256,S1256,V1256))*Y1256+if($B1256=$H1256,0,iferror(average(vlookup({$H1256,$K1256,$N1256,$Q1256,$T1256},$B:$D,column(C$1),0)),index(D:D,match($H1256,$B:$B,)))),3)</f>
        <v>-247.142</v>
      </c>
      <c r="E1256" s="145">
        <v>2764.0</v>
      </c>
      <c r="F1256" s="146">
        <v>944.922</v>
      </c>
      <c r="G1256" s="146">
        <v>562.078</v>
      </c>
      <c r="H1256" s="147" t="s">
        <v>404</v>
      </c>
      <c r="I1256" s="146">
        <v>688.449</v>
      </c>
      <c r="J1256" s="146">
        <v>406.09</v>
      </c>
      <c r="K1256" s="148"/>
      <c r="L1256" s="149"/>
      <c r="M1256" s="149"/>
      <c r="N1256" s="148"/>
      <c r="O1256" s="149"/>
      <c r="P1256" s="149"/>
      <c r="Q1256" s="148"/>
      <c r="R1256" s="149"/>
      <c r="S1256" s="149"/>
      <c r="T1256" s="148"/>
      <c r="U1256" s="149"/>
      <c r="V1256" s="149"/>
      <c r="W1256" s="149"/>
      <c r="X1256" s="150">
        <f t="shared" si="1"/>
        <v>1.584367573</v>
      </c>
      <c r="Y1256" s="150">
        <f t="shared" si="2"/>
        <v>-1.584367573</v>
      </c>
    </row>
    <row r="1257" ht="15.75" customHeight="1">
      <c r="A1257" s="119">
        <v>1256.0</v>
      </c>
      <c r="B1257" s="143" t="str">
        <f t="array" ref="B1257">index(Systems!$A:$E,match($A1257,Systems!$A:$A,),match(B$1,Systems!$2:$2,))&amp;if(not(isblank(index(Systems!$A:$E,match($A1257,Systems!$A:$A,),match(Systems!$C$2,Systems!$2:$2,))))," ["&amp;index(Systems!$A:$E,match($A1257,Systems!$A:$A,),match(Systems!$C$2,Systems!$2:$2,))&amp;"]",)</f>
        <v>Johnson</v>
      </c>
      <c r="C1257" s="144">
        <f t="array" ref="C1257">round((F1257-average(I1257,L1257,O1257,R1257,U1257))*X1257+if($B1257=$H1257,0,iferror(average(vlookup({$H1257,$K1257,$N1257,$Q1257,$T1257},$B:$D,column(B$1),0)),index(C:C,match($H1257,$B:$B,)))),3)</f>
        <v>531.755</v>
      </c>
      <c r="D1257" s="144">
        <f t="array" ref="D1257">round((G1257-average(J1257,M1257,P1257,S1257,V1257))*Y1257+if($B1257=$H1257,0,iferror(average(vlookup({$H1257,$K1257,$N1257,$Q1257,$T1257},$B:$D,column(C$1),0)),index(D:D,match($H1257,$B:$B,)))),3)</f>
        <v>252.287</v>
      </c>
      <c r="E1257" s="145">
        <v>2764.0</v>
      </c>
      <c r="F1257" s="146">
        <v>1024.075</v>
      </c>
      <c r="G1257" s="146">
        <v>246.855</v>
      </c>
      <c r="H1257" s="147" t="s">
        <v>404</v>
      </c>
      <c r="I1257" s="146">
        <v>688.449</v>
      </c>
      <c r="J1257" s="146">
        <v>406.09</v>
      </c>
      <c r="K1257" s="148"/>
      <c r="L1257" s="149"/>
      <c r="M1257" s="149"/>
      <c r="N1257" s="148"/>
      <c r="O1257" s="149"/>
      <c r="P1257" s="149"/>
      <c r="Q1257" s="148"/>
      <c r="R1257" s="149"/>
      <c r="S1257" s="149"/>
      <c r="T1257" s="148"/>
      <c r="U1257" s="149"/>
      <c r="V1257" s="149"/>
      <c r="W1257" s="149"/>
      <c r="X1257" s="150">
        <f t="shared" si="1"/>
        <v>1.584367573</v>
      </c>
      <c r="Y1257" s="150">
        <f t="shared" si="2"/>
        <v>-1.584367573</v>
      </c>
    </row>
    <row r="1258" ht="15.75" customHeight="1">
      <c r="A1258" s="119">
        <v>1257.0</v>
      </c>
      <c r="B1258" s="143" t="str">
        <f t="array" ref="B1258">index(Systems!$A:$E,match($A1258,Systems!$A:$A,),match(B$1,Systems!$2:$2,))&amp;if(not(isblank(index(Systems!$A:$E,match($A1258,Systems!$A:$A,),match(Systems!$C$2,Systems!$2:$2,))))," ["&amp;index(Systems!$A:$E,match($A1258,Systems!$A:$A,),match(Systems!$C$2,Systems!$2:$2,))&amp;"]",)</f>
        <v>Johnsondale</v>
      </c>
      <c r="C1258" s="144">
        <f t="array" ref="C1258">round((F1258-average(I1258,L1258,O1258,R1258,U1258))*X1258+if($B1258=$H1258,0,iferror(average(vlookup({$H1258,$K1258,$N1258,$Q1258,$T1258},$B:$D,column(B$1),0)),index(C:C,match($H1258,$B:$B,)))),3)</f>
        <v>160.78</v>
      </c>
      <c r="D1258" s="144">
        <f t="array" ref="D1258">round((G1258-average(J1258,M1258,P1258,S1258,V1258))*Y1258+if($B1258=$H1258,0,iferror(average(vlookup({$H1258,$K1258,$N1258,$Q1258,$T1258},$B:$D,column(C$1),0)),index(D:D,match($H1258,$B:$B,)))),3)</f>
        <v>-23.051</v>
      </c>
      <c r="E1258" s="145">
        <v>2764.0</v>
      </c>
      <c r="F1258" s="146">
        <v>789.928</v>
      </c>
      <c r="G1258" s="146">
        <v>420.639</v>
      </c>
      <c r="H1258" s="147" t="s">
        <v>404</v>
      </c>
      <c r="I1258" s="146">
        <v>688.449</v>
      </c>
      <c r="J1258" s="146">
        <v>406.09</v>
      </c>
      <c r="K1258" s="148"/>
      <c r="L1258" s="149"/>
      <c r="M1258" s="149"/>
      <c r="N1258" s="148"/>
      <c r="O1258" s="149"/>
      <c r="P1258" s="149"/>
      <c r="Q1258" s="148"/>
      <c r="R1258" s="149"/>
      <c r="S1258" s="149"/>
      <c r="T1258" s="148"/>
      <c r="U1258" s="149"/>
      <c r="V1258" s="149"/>
      <c r="W1258" s="149"/>
      <c r="X1258" s="150">
        <f t="shared" si="1"/>
        <v>1.584367573</v>
      </c>
      <c r="Y1258" s="150">
        <f t="shared" si="2"/>
        <v>-1.584367573</v>
      </c>
    </row>
    <row r="1259" ht="15.75" customHeight="1">
      <c r="A1259" s="119">
        <v>1258.0</v>
      </c>
      <c r="B1259" s="143" t="str">
        <f t="array" ref="B1259">index(Systems!$A:$E,match($A1259,Systems!$A:$A,),match(B$1,Systems!$2:$2,))&amp;if(not(isblank(index(Systems!$A:$E,match($A1259,Systems!$A:$A,),match(Systems!$C$2,Systems!$2:$2,))))," ["&amp;index(Systems!$A:$E,match($A1259,Systems!$A:$A,),match(Systems!$C$2,Systems!$2:$2,))&amp;"]",)</f>
        <v>Jonathan</v>
      </c>
      <c r="C1259" s="144">
        <f t="array" ref="C1259">round((F1259-average(I1259,L1259,O1259,R1259,U1259))*X1259+if($B1259=$H1259,0,iferror(average(vlookup({$H1259,$K1259,$N1259,$Q1259,$T1259},$B:$D,column(B$1),0)),index(C:C,match($H1259,$B:$B,)))),3)</f>
        <v>100.547</v>
      </c>
      <c r="D1259" s="144">
        <f t="array" ref="D1259">round((G1259-average(J1259,M1259,P1259,S1259,V1259))*Y1259+if($B1259=$H1259,0,iferror(average(vlookup({$H1259,$K1259,$N1259,$Q1259,$T1259},$B:$D,column(C$1),0)),index(D:D,match($H1259,$B:$B,)))),3)</f>
        <v>-93.105</v>
      </c>
      <c r="E1259" s="145">
        <v>2764.0</v>
      </c>
      <c r="F1259" s="146">
        <v>751.911</v>
      </c>
      <c r="G1259" s="146">
        <v>464.855</v>
      </c>
      <c r="H1259" s="147" t="s">
        <v>404</v>
      </c>
      <c r="I1259" s="146">
        <v>688.449</v>
      </c>
      <c r="J1259" s="146">
        <v>406.09</v>
      </c>
      <c r="K1259" s="148"/>
      <c r="L1259" s="149"/>
      <c r="M1259" s="149"/>
      <c r="N1259" s="148"/>
      <c r="O1259" s="149"/>
      <c r="P1259" s="149"/>
      <c r="Q1259" s="148"/>
      <c r="R1259" s="149"/>
      <c r="S1259" s="149"/>
      <c r="T1259" s="148"/>
      <c r="U1259" s="149"/>
      <c r="V1259" s="149"/>
      <c r="W1259" s="149"/>
      <c r="X1259" s="150">
        <f t="shared" si="1"/>
        <v>1.584367573</v>
      </c>
      <c r="Y1259" s="150">
        <f t="shared" si="2"/>
        <v>-1.584367573</v>
      </c>
    </row>
    <row r="1260" ht="15.75" customHeight="1">
      <c r="A1260" s="119">
        <v>1259.0</v>
      </c>
      <c r="B1260" s="143" t="str">
        <f t="array" ref="B1260">index(Systems!$A:$E,match($A1260,Systems!$A:$A,),match(B$1,Systems!$2:$2,))&amp;if(not(isblank(index(Systems!$A:$E,match($A1260,Systems!$A:$A,),match(Systems!$C$2,Systems!$2:$2,))))," ["&amp;index(Systems!$A:$E,match($A1260,Systems!$A:$A,),match(Systems!$C$2,Systems!$2:$2,))&amp;"]",)</f>
        <v>Jonzac</v>
      </c>
      <c r="C1260" s="144">
        <f t="array" ref="C1260">round((F1260-average(I1260,L1260,O1260,R1260,U1260))*X1260+if($B1260=$H1260,0,iferror(average(vlookup({$H1260,$K1260,$N1260,$Q1260,$T1260},$B:$D,column(B$1),0)),index(C:C,match($H1260,$B:$B,)))),3)</f>
        <v>115.275</v>
      </c>
      <c r="D1260" s="144">
        <f t="array" ref="D1260">round((G1260-average(J1260,M1260,P1260,S1260,V1260))*Y1260+if($B1260=$H1260,0,iferror(average(vlookup({$H1260,$K1260,$N1260,$Q1260,$T1260},$B:$D,column(C$1),0)),index(D:D,match($H1260,$B:$B,)))),3)</f>
        <v>-297.587</v>
      </c>
      <c r="E1260" s="145">
        <v>2764.0</v>
      </c>
      <c r="F1260" s="146">
        <v>761.207</v>
      </c>
      <c r="G1260" s="146">
        <v>593.917</v>
      </c>
      <c r="H1260" s="147" t="s">
        <v>404</v>
      </c>
      <c r="I1260" s="146">
        <v>688.449</v>
      </c>
      <c r="J1260" s="146">
        <v>406.09</v>
      </c>
      <c r="K1260" s="148"/>
      <c r="L1260" s="149"/>
      <c r="M1260" s="149"/>
      <c r="N1260" s="148"/>
      <c r="O1260" s="149"/>
      <c r="P1260" s="149"/>
      <c r="Q1260" s="148"/>
      <c r="R1260" s="149"/>
      <c r="S1260" s="149"/>
      <c r="T1260" s="148"/>
      <c r="U1260" s="149"/>
      <c r="V1260" s="149"/>
      <c r="W1260" s="149"/>
      <c r="X1260" s="150">
        <f t="shared" si="1"/>
        <v>1.584367573</v>
      </c>
      <c r="Y1260" s="150">
        <f t="shared" si="2"/>
        <v>-1.584367573</v>
      </c>
    </row>
    <row r="1261" ht="15.75" customHeight="1">
      <c r="A1261" s="119">
        <v>1260.0</v>
      </c>
      <c r="B1261" s="143" t="str">
        <f t="array" ref="B1261">index(Systems!$A:$E,match($A1261,Systems!$A:$A,),match(B$1,Systems!$2:$2,))&amp;if(not(isblank(index(Systems!$A:$E,match($A1261,Systems!$A:$A,),match(Systems!$C$2,Systems!$2:$2,))))," ["&amp;index(Systems!$A:$E,match($A1261,Systems!$A:$A,),match(Systems!$C$2,Systems!$2:$2,))&amp;"]",)</f>
        <v>Jordan Wais</v>
      </c>
      <c r="C1261" s="144">
        <f t="array" ref="C1261">round((F1261-average(I1261,L1261,O1261,R1261,U1261))*X1261+if($B1261=$H1261,0,iferror(average(vlookup({$H1261,$K1261,$N1261,$Q1261,$T1261},$B:$D,column(B$1),0)),index(C:C,match($H1261,$B:$B,)))),3)</f>
        <v>496.804</v>
      </c>
      <c r="D1261" s="144">
        <f t="array" ref="D1261">round((G1261-average(J1261,M1261,P1261,S1261,V1261))*Y1261+if($B1261=$H1261,0,iferror(average(vlookup({$H1261,$K1261,$N1261,$Q1261,$T1261},$B:$D,column(C$1),0)),index(D:D,match($H1261,$B:$B,)))),3)</f>
        <v>177.265</v>
      </c>
      <c r="E1261" s="145">
        <v>2764.0</v>
      </c>
      <c r="F1261" s="146">
        <v>1002.015</v>
      </c>
      <c r="G1261" s="146">
        <v>294.206</v>
      </c>
      <c r="H1261" s="147" t="s">
        <v>404</v>
      </c>
      <c r="I1261" s="146">
        <v>688.449</v>
      </c>
      <c r="J1261" s="146">
        <v>406.09</v>
      </c>
      <c r="K1261" s="148"/>
      <c r="L1261" s="149"/>
      <c r="M1261" s="149"/>
      <c r="N1261" s="148"/>
      <c r="O1261" s="149"/>
      <c r="P1261" s="149"/>
      <c r="Q1261" s="148"/>
      <c r="R1261" s="149"/>
      <c r="S1261" s="149"/>
      <c r="T1261" s="148"/>
      <c r="U1261" s="149"/>
      <c r="V1261" s="149"/>
      <c r="W1261" s="149"/>
      <c r="X1261" s="150">
        <f t="shared" si="1"/>
        <v>1.584367573</v>
      </c>
      <c r="Y1261" s="150">
        <f t="shared" si="2"/>
        <v>-1.584367573</v>
      </c>
    </row>
    <row r="1262" ht="15.75" customHeight="1">
      <c r="A1262" s="119">
        <v>1261.0</v>
      </c>
      <c r="B1262" s="143" t="str">
        <f t="array" ref="B1262">index(Systems!$A:$E,match($A1262,Systems!$A:$A,),match(B$1,Systems!$2:$2,))&amp;if(not(isblank(index(Systems!$A:$E,match($A1262,Systems!$A:$A,),match(Systems!$C$2,Systems!$2:$2,))))," ["&amp;index(Systems!$A:$E,match($A1262,Systems!$A:$A,),match(Systems!$C$2,Systems!$2:$2,))&amp;"]",)</f>
        <v>Jorvikland</v>
      </c>
      <c r="C1262" s="144">
        <f t="array" ref="C1262">round((F1262-average(I1262,L1262,O1262,R1262,U1262))*X1262+if($B1262=$H1262,0,iferror(average(vlookup({$H1262,$K1262,$N1262,$Q1262,$T1262},$B:$D,column(B$1),0)),index(C:C,match($H1262,$B:$B,)))),3)</f>
        <v>-210.488</v>
      </c>
      <c r="D1262" s="144">
        <f t="array" ref="D1262">round((G1262-average(J1262,M1262,P1262,S1262,V1262))*Y1262+if($B1262=$H1262,0,iferror(average(vlookup({$H1262,$K1262,$N1262,$Q1262,$T1262},$B:$D,column(C$1),0)),index(D:D,match($H1262,$B:$B,)))),3)</f>
        <v>307.656</v>
      </c>
      <c r="E1262" s="145">
        <v>2764.0</v>
      </c>
      <c r="F1262" s="146">
        <v>555.596</v>
      </c>
      <c r="G1262" s="146">
        <v>211.908</v>
      </c>
      <c r="H1262" s="147" t="s">
        <v>404</v>
      </c>
      <c r="I1262" s="146">
        <v>688.449</v>
      </c>
      <c r="J1262" s="146">
        <v>406.09</v>
      </c>
      <c r="K1262" s="148"/>
      <c r="L1262" s="149"/>
      <c r="M1262" s="149"/>
      <c r="N1262" s="148"/>
      <c r="O1262" s="149"/>
      <c r="P1262" s="149"/>
      <c r="Q1262" s="148"/>
      <c r="R1262" s="149"/>
      <c r="S1262" s="149"/>
      <c r="T1262" s="148"/>
      <c r="U1262" s="149"/>
      <c r="V1262" s="149"/>
      <c r="W1262" s="149"/>
      <c r="X1262" s="150">
        <f t="shared" si="1"/>
        <v>1.584367573</v>
      </c>
      <c r="Y1262" s="150">
        <f t="shared" si="2"/>
        <v>-1.584367573</v>
      </c>
    </row>
    <row r="1263" ht="15.75" customHeight="1">
      <c r="A1263" s="119">
        <v>1262.0</v>
      </c>
      <c r="B1263" s="143" t="str">
        <f t="array" ref="B1263">index(Systems!$A:$E,match($A1263,Systems!$A:$A,),match(B$1,Systems!$2:$2,))&amp;if(not(isblank(index(Systems!$A:$E,match($A1263,Systems!$A:$A,),match(Systems!$C$2,Systems!$2:$2,))))," ["&amp;index(Systems!$A:$E,match($A1263,Systems!$A:$A,),match(Systems!$C$2,Systems!$2:$2,))&amp;"]",)</f>
        <v>Joshua</v>
      </c>
      <c r="C1263" s="144">
        <f t="array" ref="C1263">round((F1263-average(I1263,L1263,O1263,R1263,U1263))*X1263+if($B1263=$H1263,0,iferror(average(vlookup({$H1263,$K1263,$N1263,$Q1263,$T1263},$B:$D,column(B$1),0)),index(C:C,match($H1263,$B:$B,)))),3)</f>
        <v>625.486</v>
      </c>
      <c r="D1263" s="144">
        <f t="array" ref="D1263">round((G1263-average(J1263,M1263,P1263,S1263,V1263))*Y1263+if($B1263=$H1263,0,iferror(average(vlookup({$H1263,$K1263,$N1263,$Q1263,$T1263},$B:$D,column(C$1),0)),index(D:D,match($H1263,$B:$B,)))),3)</f>
        <v>129.652</v>
      </c>
      <c r="E1263" s="145">
        <v>2764.0</v>
      </c>
      <c r="F1263" s="146">
        <v>1083.235</v>
      </c>
      <c r="G1263" s="146">
        <v>324.258</v>
      </c>
      <c r="H1263" s="147" t="s">
        <v>404</v>
      </c>
      <c r="I1263" s="146">
        <v>688.449</v>
      </c>
      <c r="J1263" s="146">
        <v>406.09</v>
      </c>
      <c r="K1263" s="148"/>
      <c r="L1263" s="149"/>
      <c r="M1263" s="149"/>
      <c r="N1263" s="148"/>
      <c r="O1263" s="149"/>
      <c r="P1263" s="149"/>
      <c r="Q1263" s="148"/>
      <c r="R1263" s="149"/>
      <c r="S1263" s="149"/>
      <c r="T1263" s="148"/>
      <c r="U1263" s="149"/>
      <c r="V1263" s="149"/>
      <c r="W1263" s="149"/>
      <c r="X1263" s="150">
        <f t="shared" si="1"/>
        <v>1.584367573</v>
      </c>
      <c r="Y1263" s="150">
        <f t="shared" si="2"/>
        <v>-1.584367573</v>
      </c>
    </row>
    <row r="1264" ht="15.75" customHeight="1">
      <c r="A1264" s="119">
        <v>1263.0</v>
      </c>
      <c r="B1264" s="143" t="str">
        <f t="array" ref="B1264">index(Systems!$A:$E,match($A1264,Systems!$A:$A,),match(B$1,Systems!$2:$2,))&amp;if(not(isblank(index(Systems!$A:$E,match($A1264,Systems!$A:$A,),match(Systems!$C$2,Systems!$2:$2,))))," ["&amp;index(Systems!$A:$E,match($A1264,Systems!$A:$A,),match(Systems!$C$2,Systems!$2:$2,))&amp;"]",)</f>
        <v>Josselin</v>
      </c>
      <c r="C1264" s="144">
        <f t="array" ref="C1264">round((F1264-average(I1264,L1264,O1264,R1264,U1264))*X1264+if($B1264=$H1264,0,iferror(average(vlookup({$H1264,$K1264,$N1264,$Q1264,$T1264},$B:$D,column(B$1),0)),index(C:C,match($H1264,$B:$B,)))),3)</f>
        <v>374.884</v>
      </c>
      <c r="D1264" s="144">
        <f t="array" ref="D1264">round((G1264-average(J1264,M1264,P1264,S1264,V1264))*Y1264+if($B1264=$H1264,0,iferror(average(vlookup({$H1264,$K1264,$N1264,$Q1264,$T1264},$B:$D,column(C$1),0)),index(D:D,match($H1264,$B:$B,)))),3)</f>
        <v>6.219</v>
      </c>
      <c r="E1264" s="145">
        <v>2764.0</v>
      </c>
      <c r="F1264" s="146">
        <v>925.063</v>
      </c>
      <c r="G1264" s="146">
        <v>402.165</v>
      </c>
      <c r="H1264" s="147" t="s">
        <v>404</v>
      </c>
      <c r="I1264" s="146">
        <v>688.449</v>
      </c>
      <c r="J1264" s="146">
        <v>406.09</v>
      </c>
      <c r="K1264" s="148"/>
      <c r="L1264" s="149"/>
      <c r="M1264" s="149"/>
      <c r="N1264" s="148"/>
      <c r="O1264" s="149"/>
      <c r="P1264" s="149"/>
      <c r="Q1264" s="148"/>
      <c r="R1264" s="149"/>
      <c r="S1264" s="149"/>
      <c r="T1264" s="148"/>
      <c r="U1264" s="149"/>
      <c r="V1264" s="149"/>
      <c r="W1264" s="149"/>
      <c r="X1264" s="150">
        <f t="shared" si="1"/>
        <v>1.584367573</v>
      </c>
      <c r="Y1264" s="150">
        <f t="shared" si="2"/>
        <v>-1.584367573</v>
      </c>
    </row>
    <row r="1265" ht="15.75" customHeight="1">
      <c r="A1265" s="119">
        <v>1264.0</v>
      </c>
      <c r="B1265" s="143" t="str">
        <f t="array" ref="B1265">index(Systems!$A:$E,match($A1265,Systems!$A:$A,),match(B$1,Systems!$2:$2,))&amp;if(not(isblank(index(Systems!$A:$E,match($A1265,Systems!$A:$A,),match(Systems!$C$2,Systems!$2:$2,))))," ["&amp;index(Systems!$A:$E,match($A1265,Systems!$A:$A,),match(Systems!$C$2,Systems!$2:$2,))&amp;"]",)</f>
        <v>Jouques</v>
      </c>
      <c r="C1265" s="144">
        <f t="array" ref="C1265">round((F1265-average(I1265,L1265,O1265,R1265,U1265))*X1265+if($B1265=$H1265,0,iferror(average(vlookup({$H1265,$K1265,$N1265,$Q1265,$T1265},$B:$D,column(B$1),0)),index(C:C,match($H1265,$B:$B,)))),3)</f>
        <v>-110.619</v>
      </c>
      <c r="D1265" s="144">
        <f t="array" ref="D1265">round((G1265-average(J1265,M1265,P1265,S1265,V1265))*Y1265+if($B1265=$H1265,0,iferror(average(vlookup({$H1265,$K1265,$N1265,$Q1265,$T1265},$B:$D,column(C$1),0)),index(D:D,match($H1265,$B:$B,)))),3)</f>
        <v>-211.757</v>
      </c>
      <c r="E1265" s="145">
        <v>2764.0</v>
      </c>
      <c r="F1265" s="146">
        <v>618.63</v>
      </c>
      <c r="G1265" s="146">
        <v>539.744</v>
      </c>
      <c r="H1265" s="147" t="s">
        <v>404</v>
      </c>
      <c r="I1265" s="146">
        <v>688.449</v>
      </c>
      <c r="J1265" s="146">
        <v>406.09</v>
      </c>
      <c r="K1265" s="148"/>
      <c r="L1265" s="149"/>
      <c r="M1265" s="149"/>
      <c r="N1265" s="148"/>
      <c r="O1265" s="149"/>
      <c r="P1265" s="149"/>
      <c r="Q1265" s="148"/>
      <c r="R1265" s="149"/>
      <c r="S1265" s="149"/>
      <c r="T1265" s="148"/>
      <c r="U1265" s="149"/>
      <c r="V1265" s="149"/>
      <c r="W1265" s="149"/>
      <c r="X1265" s="150">
        <f t="shared" si="1"/>
        <v>1.584367573</v>
      </c>
      <c r="Y1265" s="150">
        <f t="shared" si="2"/>
        <v>-1.584367573</v>
      </c>
    </row>
    <row r="1266" ht="15.75" customHeight="1">
      <c r="A1266" s="119">
        <v>1265.0</v>
      </c>
      <c r="B1266" s="143" t="str">
        <f t="array" ref="B1266">index(Systems!$A:$E,match($A1266,Systems!$A:$A,),match(B$1,Systems!$2:$2,))&amp;if(not(isblank(index(Systems!$A:$E,match($A1266,Systems!$A:$A,),match(Systems!$C$2,Systems!$2:$2,))))," ["&amp;index(Systems!$A:$E,match($A1266,Systems!$A:$A,),match(Systems!$C$2,Systems!$2:$2,))&amp;"]",)</f>
        <v>Joyz</v>
      </c>
      <c r="C1266" s="144">
        <f t="array" ref="C1266">round((F1266-average(I1266,L1266,O1266,R1266,U1266))*X1266+if($B1266=$H1266,0,iferror(average(vlookup({$H1266,$K1266,$N1266,$Q1266,$T1266},$B:$D,column(B$1),0)),index(C:C,match($H1266,$B:$B,)))),3)</f>
        <v>-135.403</v>
      </c>
      <c r="D1266" s="144">
        <f t="array" ref="D1266">round((G1266-average(J1266,M1266,P1266,S1266,V1266))*Y1266+if($B1266=$H1266,0,iferror(average(vlookup({$H1266,$K1266,$N1266,$Q1266,$T1266},$B:$D,column(C$1),0)),index(D:D,match($H1266,$B:$B,)))),3)</f>
        <v>-448.365</v>
      </c>
      <c r="E1266" s="145">
        <v>2764.0</v>
      </c>
      <c r="F1266" s="146">
        <v>602.987</v>
      </c>
      <c r="G1266" s="146">
        <v>689.083</v>
      </c>
      <c r="H1266" s="147" t="s">
        <v>404</v>
      </c>
      <c r="I1266" s="146">
        <v>688.449</v>
      </c>
      <c r="J1266" s="146">
        <v>406.09</v>
      </c>
      <c r="K1266" s="148"/>
      <c r="L1266" s="149"/>
      <c r="M1266" s="149"/>
      <c r="N1266" s="148"/>
      <c r="O1266" s="149"/>
      <c r="P1266" s="149"/>
      <c r="Q1266" s="148"/>
      <c r="R1266" s="149"/>
      <c r="S1266" s="149"/>
      <c r="T1266" s="148"/>
      <c r="U1266" s="149"/>
      <c r="V1266" s="149"/>
      <c r="W1266" s="149"/>
      <c r="X1266" s="150">
        <f t="shared" si="1"/>
        <v>1.584367573</v>
      </c>
      <c r="Y1266" s="150">
        <f t="shared" si="2"/>
        <v>-1.584367573</v>
      </c>
    </row>
    <row r="1267" ht="15.75" customHeight="1">
      <c r="A1267" s="119">
        <v>1266.0</v>
      </c>
      <c r="B1267" s="143" t="str">
        <f t="array" ref="B1267">index(Systems!$A:$E,match($A1267,Systems!$A:$A,),match(B$1,Systems!$2:$2,))&amp;if(not(isblank(index(Systems!$A:$E,match($A1267,Systems!$A:$A,),match(Systems!$C$2,Systems!$2:$2,))))," ["&amp;index(Systems!$A:$E,match($A1267,Systems!$A:$A,),match(Systems!$C$2,Systems!$2:$2,))&amp;"]",)</f>
        <v>Juazeiro</v>
      </c>
      <c r="C1267" s="144">
        <f t="array" ref="C1267">round((F1267-average(I1267,L1267,O1267,R1267,U1267))*X1267+if($B1267=$H1267,0,iferror(average(vlookup({$H1267,$K1267,$N1267,$Q1267,$T1267},$B:$D,column(B$1),0)),index(C:C,match($H1267,$B:$B,)))),3)</f>
        <v>162.575</v>
      </c>
      <c r="D1267" s="144">
        <f t="array" ref="D1267">round((G1267-average(J1267,M1267,P1267,S1267,V1267))*Y1267+if($B1267=$H1267,0,iferror(average(vlookup({$H1267,$K1267,$N1267,$Q1267,$T1267},$B:$D,column(C$1),0)),index(D:D,match($H1267,$B:$B,)))),3)</f>
        <v>301.641</v>
      </c>
      <c r="E1267" s="145">
        <v>2764.0</v>
      </c>
      <c r="F1267" s="146">
        <v>791.061</v>
      </c>
      <c r="G1267" s="146">
        <v>215.704</v>
      </c>
      <c r="H1267" s="147" t="s">
        <v>404</v>
      </c>
      <c r="I1267" s="146">
        <v>688.449</v>
      </c>
      <c r="J1267" s="146">
        <v>406.09</v>
      </c>
      <c r="K1267" s="148"/>
      <c r="L1267" s="149"/>
      <c r="M1267" s="149"/>
      <c r="N1267" s="148"/>
      <c r="O1267" s="149"/>
      <c r="P1267" s="149"/>
      <c r="Q1267" s="148"/>
      <c r="R1267" s="149"/>
      <c r="S1267" s="149"/>
      <c r="T1267" s="148"/>
      <c r="U1267" s="149"/>
      <c r="V1267" s="149"/>
      <c r="W1267" s="149"/>
      <c r="X1267" s="150">
        <f t="shared" si="1"/>
        <v>1.584367573</v>
      </c>
      <c r="Y1267" s="150">
        <f t="shared" si="2"/>
        <v>-1.584367573</v>
      </c>
    </row>
    <row r="1268" ht="15.75" customHeight="1">
      <c r="A1268" s="119">
        <v>1267.0</v>
      </c>
      <c r="B1268" s="143" t="str">
        <f t="array" ref="B1268">index(Systems!$A:$E,match($A1268,Systems!$A:$A,),match(B$1,Systems!$2:$2,))&amp;if(not(isblank(index(Systems!$A:$E,match($A1268,Systems!$A:$A,),match(Systems!$C$2,Systems!$2:$2,))))," ["&amp;index(Systems!$A:$E,match($A1268,Systems!$A:$A,),match(Systems!$C$2,Systems!$2:$2,))&amp;"]",)</f>
        <v>Jubka</v>
      </c>
      <c r="C1268" s="144">
        <f t="array" ref="C1268">round((F1268-average(I1268,L1268,O1268,R1268,U1268))*X1268+if($B1268=$H1268,0,iferror(average(vlookup({$H1268,$K1268,$N1268,$Q1268,$T1268},$B:$D,column(B$1),0)),index(C:C,match($H1268,$B:$B,)))),3)</f>
        <v>-338.693</v>
      </c>
      <c r="D1268" s="144">
        <f t="array" ref="D1268">round((G1268-average(J1268,M1268,P1268,S1268,V1268))*Y1268+if($B1268=$H1268,0,iferror(average(vlookup({$H1268,$K1268,$N1268,$Q1268,$T1268},$B:$D,column(C$1),0)),index(D:D,match($H1268,$B:$B,)))),3)</f>
        <v>-210.466</v>
      </c>
      <c r="E1268" s="145">
        <v>2764.0</v>
      </c>
      <c r="F1268" s="146">
        <v>474.677</v>
      </c>
      <c r="G1268" s="146">
        <v>538.929</v>
      </c>
      <c r="H1268" s="147" t="s">
        <v>404</v>
      </c>
      <c r="I1268" s="146">
        <v>688.449</v>
      </c>
      <c r="J1268" s="146">
        <v>406.09</v>
      </c>
      <c r="K1268" s="148"/>
      <c r="L1268" s="149"/>
      <c r="M1268" s="149"/>
      <c r="N1268" s="148"/>
      <c r="O1268" s="149"/>
      <c r="P1268" s="149"/>
      <c r="Q1268" s="148"/>
      <c r="R1268" s="149"/>
      <c r="S1268" s="149"/>
      <c r="T1268" s="148"/>
      <c r="U1268" s="149"/>
      <c r="V1268" s="149"/>
      <c r="W1268" s="149"/>
      <c r="X1268" s="150">
        <f t="shared" si="1"/>
        <v>1.584367573</v>
      </c>
      <c r="Y1268" s="150">
        <f t="shared" si="2"/>
        <v>-1.584367573</v>
      </c>
    </row>
    <row r="1269" ht="15.75" customHeight="1">
      <c r="A1269" s="119">
        <v>1268.0</v>
      </c>
      <c r="B1269" s="143" t="str">
        <f t="array" ref="B1269">index(Systems!$A:$E,match($A1269,Systems!$A:$A,),match(B$1,Systems!$2:$2,))&amp;if(not(isblank(index(Systems!$A:$E,match($A1269,Systems!$A:$A,),match(Systems!$C$2,Systems!$2:$2,))))," ["&amp;index(Systems!$A:$E,match($A1269,Systems!$A:$A,),match(Systems!$C$2,Systems!$2:$2,))&amp;"]",)</f>
        <v>Junction</v>
      </c>
      <c r="C1269" s="144">
        <f t="array" ref="C1269">round((F1269-average(I1269,L1269,O1269,R1269,U1269))*X1269+if($B1269=$H1269,0,iferror(average(vlookup({$H1269,$K1269,$N1269,$Q1269,$T1269},$B:$D,column(B$1),0)),index(C:C,match($H1269,$B:$B,)))),3)</f>
        <v>134.928</v>
      </c>
      <c r="D1269" s="144">
        <f t="array" ref="D1269">round((G1269-average(J1269,M1269,P1269,S1269,V1269))*Y1269+if($B1269=$H1269,0,iferror(average(vlookup({$H1269,$K1269,$N1269,$Q1269,$T1269},$B:$D,column(C$1),0)),index(D:D,match($H1269,$B:$B,)))),3)</f>
        <v>78.787</v>
      </c>
      <c r="E1269" s="145">
        <v>2764.0</v>
      </c>
      <c r="F1269" s="146">
        <v>773.611</v>
      </c>
      <c r="G1269" s="146">
        <v>356.362</v>
      </c>
      <c r="H1269" s="147" t="s">
        <v>404</v>
      </c>
      <c r="I1269" s="146">
        <v>688.449</v>
      </c>
      <c r="J1269" s="146">
        <v>406.09</v>
      </c>
      <c r="K1269" s="148"/>
      <c r="L1269" s="149"/>
      <c r="M1269" s="149"/>
      <c r="N1269" s="148"/>
      <c r="O1269" s="149"/>
      <c r="P1269" s="149"/>
      <c r="Q1269" s="148"/>
      <c r="R1269" s="149"/>
      <c r="S1269" s="149"/>
      <c r="T1269" s="148"/>
      <c r="U1269" s="149"/>
      <c r="V1269" s="149"/>
      <c r="W1269" s="149"/>
      <c r="X1269" s="150">
        <f t="shared" si="1"/>
        <v>1.584367573</v>
      </c>
      <c r="Y1269" s="150">
        <f t="shared" si="2"/>
        <v>-1.584367573</v>
      </c>
    </row>
    <row r="1270" ht="15.75" customHeight="1">
      <c r="A1270" s="119">
        <v>1269.0</v>
      </c>
      <c r="B1270" s="143" t="str">
        <f t="array" ref="B1270">index(Systems!$A:$E,match($A1270,Systems!$A:$A,),match(B$1,Systems!$2:$2,))&amp;if(not(isblank(index(Systems!$A:$E,match($A1270,Systems!$A:$A,),match(Systems!$C$2,Systems!$2:$2,))))," ["&amp;index(Systems!$A:$E,match($A1270,Systems!$A:$A,),match(Systems!$C$2,Systems!$2:$2,))&amp;"]",)</f>
        <v>June</v>
      </c>
      <c r="C1270" s="144">
        <f t="array" ref="C1270">round((F1270-average(I1270,L1270,O1270,R1270,U1270))*X1270+if($B1270=$H1270,0,iferror(average(vlookup({$H1270,$K1270,$N1270,$Q1270,$T1270},$B:$D,column(B$1),0)),index(C:C,match($H1270,$B:$B,)))),3)</f>
        <v>405.833</v>
      </c>
      <c r="D1270" s="144">
        <f t="array" ref="D1270">round((G1270-average(J1270,M1270,P1270,S1270,V1270))*Y1270+if($B1270=$H1270,0,iferror(average(vlookup({$H1270,$K1270,$N1270,$Q1270,$T1270},$B:$D,column(C$1),0)),index(D:D,match($H1270,$B:$B,)))),3)</f>
        <v>-264.187</v>
      </c>
      <c r="E1270" s="145">
        <v>2764.0</v>
      </c>
      <c r="F1270" s="146">
        <v>944.597</v>
      </c>
      <c r="G1270" s="146">
        <v>572.836</v>
      </c>
      <c r="H1270" s="147" t="s">
        <v>404</v>
      </c>
      <c r="I1270" s="146">
        <v>688.449</v>
      </c>
      <c r="J1270" s="146">
        <v>406.09</v>
      </c>
      <c r="K1270" s="148"/>
      <c r="L1270" s="149"/>
      <c r="M1270" s="149"/>
      <c r="N1270" s="148"/>
      <c r="O1270" s="149"/>
      <c r="P1270" s="149"/>
      <c r="Q1270" s="148"/>
      <c r="R1270" s="149"/>
      <c r="S1270" s="149"/>
      <c r="T1270" s="148"/>
      <c r="U1270" s="149"/>
      <c r="V1270" s="149"/>
      <c r="W1270" s="149"/>
      <c r="X1270" s="150">
        <f t="shared" si="1"/>
        <v>1.584367573</v>
      </c>
      <c r="Y1270" s="150">
        <f t="shared" si="2"/>
        <v>-1.584367573</v>
      </c>
    </row>
    <row r="1271" ht="15.75" customHeight="1">
      <c r="A1271" s="119">
        <v>1270.0</v>
      </c>
      <c r="B1271" s="143" t="str">
        <f t="array" ref="B1271">index(Systems!$A:$E,match($A1271,Systems!$A:$A,),match(B$1,Systems!$2:$2,))&amp;if(not(isblank(index(Systems!$A:$E,match($A1271,Systems!$A:$A,),match(Systems!$C$2,Systems!$2:$2,))))," ["&amp;index(Systems!$A:$E,match($A1271,Systems!$A:$A,),match(Systems!$C$2,Systems!$2:$2,))&amp;"]",)</f>
        <v>Jungar Qi</v>
      </c>
      <c r="C1271" s="144">
        <f t="array" ref="C1271">round((F1271-average(I1271,L1271,O1271,R1271,U1271))*X1271+if($B1271=$H1271,0,iferror(average(vlookup({$H1271,$K1271,$N1271,$Q1271,$T1271},$B:$D,column(B$1),0)),index(C:C,match($H1271,$B:$B,)))),3)</f>
        <v>15.543</v>
      </c>
      <c r="D1271" s="144">
        <f t="array" ref="D1271">round((G1271-average(J1271,M1271,P1271,S1271,V1271))*Y1271+if($B1271=$H1271,0,iferror(average(vlookup({$H1271,$K1271,$N1271,$Q1271,$T1271},$B:$D,column(C$1),0)),index(D:D,match($H1271,$B:$B,)))),3)</f>
        <v>-281.895</v>
      </c>
      <c r="E1271" s="145">
        <v>2764.0</v>
      </c>
      <c r="F1271" s="146">
        <v>698.259</v>
      </c>
      <c r="G1271" s="146">
        <v>584.013</v>
      </c>
      <c r="H1271" s="147" t="s">
        <v>404</v>
      </c>
      <c r="I1271" s="146">
        <v>688.449</v>
      </c>
      <c r="J1271" s="146">
        <v>406.09</v>
      </c>
      <c r="K1271" s="148"/>
      <c r="L1271" s="149"/>
      <c r="M1271" s="149"/>
      <c r="N1271" s="148"/>
      <c r="O1271" s="149"/>
      <c r="P1271" s="149"/>
      <c r="Q1271" s="148"/>
      <c r="R1271" s="149"/>
      <c r="S1271" s="149"/>
      <c r="T1271" s="148"/>
      <c r="U1271" s="149"/>
      <c r="V1271" s="149"/>
      <c r="W1271" s="149"/>
      <c r="X1271" s="150">
        <f t="shared" si="1"/>
        <v>1.584367573</v>
      </c>
      <c r="Y1271" s="150">
        <f t="shared" si="2"/>
        <v>-1.584367573</v>
      </c>
    </row>
    <row r="1272" ht="15.75" customHeight="1">
      <c r="A1272" s="119">
        <v>1271.0</v>
      </c>
      <c r="B1272" s="143" t="str">
        <f t="array" ref="B1272">index(Systems!$A:$E,match($A1272,Systems!$A:$A,),match(B$1,Systems!$2:$2,))&amp;if(not(isblank(index(Systems!$A:$E,match($A1272,Systems!$A:$A,),match(Systems!$C$2,Systems!$2:$2,))))," ["&amp;index(Systems!$A:$E,match($A1272,Systems!$A:$A,),match(Systems!$C$2,Systems!$2:$2,))&amp;"]",)</f>
        <v>Junior</v>
      </c>
      <c r="C1272" s="144">
        <f t="array" ref="C1272">round((F1272-average(I1272,L1272,O1272,R1272,U1272))*X1272+if($B1272=$H1272,0,iferror(average(vlookup({$H1272,$K1272,$N1272,$Q1272,$T1272},$B:$D,column(B$1),0)),index(C:C,match($H1272,$B:$B,)))),3)</f>
        <v>399.62</v>
      </c>
      <c r="D1272" s="144">
        <f t="array" ref="D1272">round((G1272-average(J1272,M1272,P1272,S1272,V1272))*Y1272+if($B1272=$H1272,0,iferror(average(vlookup({$H1272,$K1272,$N1272,$Q1272,$T1272},$B:$D,column(C$1),0)),index(D:D,match($H1272,$B:$B,)))),3)</f>
        <v>0.985</v>
      </c>
      <c r="E1272" s="145">
        <v>2764.0</v>
      </c>
      <c r="F1272" s="146">
        <v>940.676</v>
      </c>
      <c r="G1272" s="146">
        <v>405.468</v>
      </c>
      <c r="H1272" s="147" t="s">
        <v>404</v>
      </c>
      <c r="I1272" s="146">
        <v>688.449</v>
      </c>
      <c r="J1272" s="146">
        <v>406.09</v>
      </c>
      <c r="K1272" s="148"/>
      <c r="L1272" s="149"/>
      <c r="M1272" s="149"/>
      <c r="N1272" s="148"/>
      <c r="O1272" s="149"/>
      <c r="P1272" s="149"/>
      <c r="Q1272" s="148"/>
      <c r="R1272" s="149"/>
      <c r="S1272" s="149"/>
      <c r="T1272" s="148"/>
      <c r="U1272" s="149"/>
      <c r="V1272" s="149"/>
      <c r="W1272" s="149"/>
      <c r="X1272" s="150">
        <f t="shared" si="1"/>
        <v>1.584367573</v>
      </c>
      <c r="Y1272" s="150">
        <f t="shared" si="2"/>
        <v>-1.584367573</v>
      </c>
    </row>
    <row r="1273" ht="15.75" customHeight="1">
      <c r="A1273" s="119">
        <v>1272.0</v>
      </c>
      <c r="B1273" s="143" t="str">
        <f t="array" ref="B1273">index(Systems!$A:$E,match($A1273,Systems!$A:$A,),match(B$1,Systems!$2:$2,))&amp;if(not(isblank(index(Systems!$A:$E,match($A1273,Systems!$A:$A,),match(Systems!$C$2,Systems!$2:$2,))))," ["&amp;index(Systems!$A:$E,match($A1273,Systems!$A:$A,),match(Systems!$C$2,Systems!$2:$2,))&amp;"]",)</f>
        <v>Kabah</v>
      </c>
      <c r="C1273" s="144">
        <f t="array" ref="C1273">round((F1273-average(I1273,L1273,O1273,R1273,U1273))*X1273+if($B1273=$H1273,0,iferror(average(vlookup({$H1273,$K1273,$N1273,$Q1273,$T1273},$B:$D,column(B$1),0)),index(C:C,match($H1273,$B:$B,)))),3)</f>
        <v>207.047</v>
      </c>
      <c r="D1273" s="144">
        <f t="array" ref="D1273">round((G1273-average(J1273,M1273,P1273,S1273,V1273))*Y1273+if($B1273=$H1273,0,iferror(average(vlookup({$H1273,$K1273,$N1273,$Q1273,$T1273},$B:$D,column(C$1),0)),index(D:D,match($H1273,$B:$B,)))),3)</f>
        <v>369.593</v>
      </c>
      <c r="E1273" s="145">
        <v>2764.0</v>
      </c>
      <c r="F1273" s="146">
        <v>819.13</v>
      </c>
      <c r="G1273" s="146">
        <v>172.815</v>
      </c>
      <c r="H1273" s="147" t="s">
        <v>404</v>
      </c>
      <c r="I1273" s="146">
        <v>688.449</v>
      </c>
      <c r="J1273" s="146">
        <v>406.09</v>
      </c>
      <c r="K1273" s="148"/>
      <c r="L1273" s="149"/>
      <c r="M1273" s="149"/>
      <c r="N1273" s="148"/>
      <c r="O1273" s="149"/>
      <c r="P1273" s="149"/>
      <c r="Q1273" s="148"/>
      <c r="R1273" s="149"/>
      <c r="S1273" s="149"/>
      <c r="T1273" s="148"/>
      <c r="U1273" s="149"/>
      <c r="V1273" s="149"/>
      <c r="W1273" s="149"/>
      <c r="X1273" s="150">
        <f t="shared" si="1"/>
        <v>1.584367573</v>
      </c>
      <c r="Y1273" s="150">
        <f t="shared" si="2"/>
        <v>-1.584367573</v>
      </c>
    </row>
    <row r="1274" ht="15.75" customHeight="1">
      <c r="A1274" s="119">
        <v>1273.0</v>
      </c>
      <c r="B1274" s="143" t="str">
        <f t="array" ref="B1274">index(Systems!$A:$E,match($A1274,Systems!$A:$A,),match(B$1,Systems!$2:$2,))&amp;if(not(isblank(index(Systems!$A:$E,match($A1274,Systems!$A:$A,),match(Systems!$C$2,Systems!$2:$2,))))," ["&amp;index(Systems!$A:$E,match($A1274,Systems!$A:$A,),match(Systems!$C$2,Systems!$2:$2,))&amp;"]",)</f>
        <v>Kaesong</v>
      </c>
      <c r="C1274" s="144">
        <f t="array" ref="C1274">round((F1274-average(I1274,L1274,O1274,R1274,U1274))*X1274+if($B1274=$H1274,0,iferror(average(vlookup({$H1274,$K1274,$N1274,$Q1274,$T1274},$B:$D,column(B$1),0)),index(C:C,match($H1274,$B:$B,)))),3)</f>
        <v>59.693</v>
      </c>
      <c r="D1274" s="144">
        <f t="array" ref="D1274">round((G1274-average(J1274,M1274,P1274,S1274,V1274))*Y1274+if($B1274=$H1274,0,iferror(average(vlookup({$H1274,$K1274,$N1274,$Q1274,$T1274},$B:$D,column(C$1),0)),index(D:D,match($H1274,$B:$B,)))),3)</f>
        <v>296.706</v>
      </c>
      <c r="E1274" s="145">
        <v>2764.0</v>
      </c>
      <c r="F1274" s="146">
        <v>726.125</v>
      </c>
      <c r="G1274" s="146">
        <v>218.819</v>
      </c>
      <c r="H1274" s="147" t="s">
        <v>404</v>
      </c>
      <c r="I1274" s="146">
        <v>688.449</v>
      </c>
      <c r="J1274" s="146">
        <v>406.09</v>
      </c>
      <c r="K1274" s="148"/>
      <c r="L1274" s="149"/>
      <c r="M1274" s="149"/>
      <c r="N1274" s="148"/>
      <c r="O1274" s="149"/>
      <c r="P1274" s="149"/>
      <c r="Q1274" s="148"/>
      <c r="R1274" s="149"/>
      <c r="S1274" s="149"/>
      <c r="T1274" s="148"/>
      <c r="U1274" s="149"/>
      <c r="V1274" s="149"/>
      <c r="W1274" s="149"/>
      <c r="X1274" s="150">
        <f t="shared" si="1"/>
        <v>1.584367573</v>
      </c>
      <c r="Y1274" s="150">
        <f t="shared" si="2"/>
        <v>-1.584367573</v>
      </c>
    </row>
    <row r="1275" ht="15.75" customHeight="1">
      <c r="A1275" s="119">
        <v>1274.0</v>
      </c>
      <c r="B1275" s="143" t="str">
        <f t="array" ref="B1275">index(Systems!$A:$E,match($A1275,Systems!$A:$A,),match(B$1,Systems!$2:$2,))&amp;if(not(isblank(index(Systems!$A:$E,match($A1275,Systems!$A:$A,),match(Systems!$C$2,Systems!$2:$2,))))," ["&amp;index(Systems!$A:$E,match($A1275,Systems!$A:$A,),match(Systems!$C$2,Systems!$2:$2,))&amp;"]",)</f>
        <v>Kafr Silim</v>
      </c>
      <c r="C1275" s="144">
        <f t="array" ref="C1275">round((F1275-average(I1275,L1275,O1275,R1275,U1275))*X1275+if($B1275=$H1275,0,iferror(average(vlookup({$H1275,$K1275,$N1275,$Q1275,$T1275},$B:$D,column(B$1),0)),index(C:C,match($H1275,$B:$B,)))),3)</f>
        <v>118.636</v>
      </c>
      <c r="D1275" s="144">
        <f t="array" ref="D1275">round((G1275-average(J1275,M1275,P1275,S1275,V1275))*Y1275+if($B1275=$H1275,0,iferror(average(vlookup({$H1275,$K1275,$N1275,$Q1275,$T1275},$B:$D,column(C$1),0)),index(D:D,match($H1275,$B:$B,)))),3)</f>
        <v>-287.973</v>
      </c>
      <c r="E1275" s="145">
        <v>2764.0</v>
      </c>
      <c r="F1275" s="146">
        <v>763.328</v>
      </c>
      <c r="G1275" s="146">
        <v>587.849</v>
      </c>
      <c r="H1275" s="147" t="s">
        <v>404</v>
      </c>
      <c r="I1275" s="146">
        <v>688.449</v>
      </c>
      <c r="J1275" s="146">
        <v>406.09</v>
      </c>
      <c r="K1275" s="148"/>
      <c r="L1275" s="149"/>
      <c r="M1275" s="149"/>
      <c r="N1275" s="148"/>
      <c r="O1275" s="149"/>
      <c r="P1275" s="149"/>
      <c r="Q1275" s="148"/>
      <c r="R1275" s="149"/>
      <c r="S1275" s="149"/>
      <c r="T1275" s="148"/>
      <c r="U1275" s="149"/>
      <c r="V1275" s="149"/>
      <c r="W1275" s="149"/>
      <c r="X1275" s="150">
        <f t="shared" si="1"/>
        <v>1.584367573</v>
      </c>
      <c r="Y1275" s="150">
        <f t="shared" si="2"/>
        <v>-1.584367573</v>
      </c>
    </row>
    <row r="1276" ht="15.75" customHeight="1">
      <c r="A1276" s="119">
        <v>1275.0</v>
      </c>
      <c r="B1276" s="143" t="str">
        <f t="array" ref="B1276">index(Systems!$A:$E,match($A1276,Systems!$A:$A,),match(B$1,Systems!$2:$2,))&amp;if(not(isblank(index(Systems!$A:$E,match($A1276,Systems!$A:$A,),match(Systems!$C$2,Systems!$2:$2,))))," ["&amp;index(Systems!$A:$E,match($A1276,Systems!$A:$A,),match(Systems!$C$2,Systems!$2:$2,))&amp;"]",)</f>
        <v>Kagoshima</v>
      </c>
      <c r="C1276" s="144">
        <f t="array" ref="C1276">round((F1276-average(I1276,L1276,O1276,R1276,U1276))*X1276+if($B1276=$H1276,0,iferror(average(vlookup({$H1276,$K1276,$N1276,$Q1276,$T1276},$B:$D,column(B$1),0)),index(C:C,match($H1276,$B:$B,)))),3)</f>
        <v>201.112</v>
      </c>
      <c r="D1276" s="144">
        <f t="array" ref="D1276">round((G1276-average(J1276,M1276,P1276,S1276,V1276))*Y1276+if($B1276=$H1276,0,iferror(average(vlookup({$H1276,$K1276,$N1276,$Q1276,$T1276},$B:$D,column(C$1),0)),index(D:D,match($H1276,$B:$B,)))),3)</f>
        <v>254.85</v>
      </c>
      <c r="E1276" s="145">
        <v>2764.0</v>
      </c>
      <c r="F1276" s="146">
        <v>815.384</v>
      </c>
      <c r="G1276" s="146">
        <v>245.237</v>
      </c>
      <c r="H1276" s="147" t="s">
        <v>404</v>
      </c>
      <c r="I1276" s="146">
        <v>688.449</v>
      </c>
      <c r="J1276" s="146">
        <v>406.09</v>
      </c>
      <c r="K1276" s="148"/>
      <c r="L1276" s="149"/>
      <c r="M1276" s="149"/>
      <c r="N1276" s="148"/>
      <c r="O1276" s="149"/>
      <c r="P1276" s="149"/>
      <c r="Q1276" s="148"/>
      <c r="R1276" s="149"/>
      <c r="S1276" s="149"/>
      <c r="T1276" s="148"/>
      <c r="U1276" s="149"/>
      <c r="V1276" s="149"/>
      <c r="W1276" s="149"/>
      <c r="X1276" s="150">
        <f t="shared" si="1"/>
        <v>1.584367573</v>
      </c>
      <c r="Y1276" s="150">
        <f t="shared" si="2"/>
        <v>-1.584367573</v>
      </c>
    </row>
    <row r="1277" ht="15.75" customHeight="1">
      <c r="A1277" s="119">
        <v>1276.0</v>
      </c>
      <c r="B1277" s="143" t="str">
        <f t="array" ref="B1277">index(Systems!$A:$E,match($A1277,Systems!$A:$A,),match(B$1,Systems!$2:$2,))&amp;if(not(isblank(index(Systems!$A:$E,match($A1277,Systems!$A:$A,),match(Systems!$C$2,Systems!$2:$2,))))," ["&amp;index(Systems!$A:$E,match($A1277,Systems!$A:$A,),match(Systems!$C$2,Systems!$2:$2,))&amp;"]",)</f>
        <v>Kaguyak</v>
      </c>
      <c r="C1277" s="144">
        <f t="array" ref="C1277">round((F1277-average(I1277,L1277,O1277,R1277,U1277))*X1277+if($B1277=$H1277,0,iferror(average(vlookup({$H1277,$K1277,$N1277,$Q1277,$T1277},$B:$D,column(B$1),0)),index(C:C,match($H1277,$B:$B,)))),3)</f>
        <v>297.251</v>
      </c>
      <c r="D1277" s="144">
        <f t="array" ref="D1277">round((G1277-average(J1277,M1277,P1277,S1277,V1277))*Y1277+if($B1277=$H1277,0,iferror(average(vlookup({$H1277,$K1277,$N1277,$Q1277,$T1277},$B:$D,column(C$1),0)),index(D:D,match($H1277,$B:$B,)))),3)</f>
        <v>-236.036</v>
      </c>
      <c r="E1277" s="145">
        <v>2764.0</v>
      </c>
      <c r="F1277" s="146">
        <v>876.064</v>
      </c>
      <c r="G1277" s="146">
        <v>555.068</v>
      </c>
      <c r="H1277" s="147" t="s">
        <v>404</v>
      </c>
      <c r="I1277" s="146">
        <v>688.449</v>
      </c>
      <c r="J1277" s="146">
        <v>406.09</v>
      </c>
      <c r="K1277" s="148"/>
      <c r="L1277" s="149"/>
      <c r="M1277" s="149"/>
      <c r="N1277" s="148"/>
      <c r="O1277" s="149"/>
      <c r="P1277" s="149"/>
      <c r="Q1277" s="148"/>
      <c r="R1277" s="149"/>
      <c r="S1277" s="149"/>
      <c r="T1277" s="148"/>
      <c r="U1277" s="149"/>
      <c r="V1277" s="149"/>
      <c r="W1277" s="149"/>
      <c r="X1277" s="150">
        <f t="shared" si="1"/>
        <v>1.584367573</v>
      </c>
      <c r="Y1277" s="150">
        <f t="shared" si="2"/>
        <v>-1.584367573</v>
      </c>
    </row>
    <row r="1278" ht="15.75" customHeight="1">
      <c r="A1278" s="119">
        <v>1277.0</v>
      </c>
      <c r="B1278" s="143" t="str">
        <f t="array" ref="B1278">index(Systems!$A:$E,match($A1278,Systems!$A:$A,),match(B$1,Systems!$2:$2,))&amp;if(not(isblank(index(Systems!$A:$E,match($A1278,Systems!$A:$A,),match(Systems!$C$2,Systems!$2:$2,))))," ["&amp;index(Systems!$A:$E,match($A1278,Systems!$A:$A,),match(Systems!$C$2,Systems!$2:$2,))&amp;"]",)</f>
        <v>Kaifeng</v>
      </c>
      <c r="C1278" s="144">
        <f t="array" ref="C1278">round((F1278-average(I1278,L1278,O1278,R1278,U1278))*X1278+if($B1278=$H1278,0,iferror(average(vlookup({$H1278,$K1278,$N1278,$Q1278,$T1278},$B:$D,column(B$1),0)),index(C:C,match($H1278,$B:$B,)))),3)</f>
        <v>71.853</v>
      </c>
      <c r="D1278" s="144">
        <f t="array" ref="D1278">round((G1278-average(J1278,M1278,P1278,S1278,V1278))*Y1278+if($B1278=$H1278,0,iferror(average(vlookup({$H1278,$K1278,$N1278,$Q1278,$T1278},$B:$D,column(C$1),0)),index(D:D,match($H1278,$B:$B,)))),3)</f>
        <v>-152.286</v>
      </c>
      <c r="E1278" s="145">
        <v>2764.0</v>
      </c>
      <c r="F1278" s="146">
        <v>733.8</v>
      </c>
      <c r="G1278" s="146">
        <v>502.208</v>
      </c>
      <c r="H1278" s="147" t="s">
        <v>404</v>
      </c>
      <c r="I1278" s="146">
        <v>688.449</v>
      </c>
      <c r="J1278" s="146">
        <v>406.09</v>
      </c>
      <c r="K1278" s="148"/>
      <c r="L1278" s="149"/>
      <c r="M1278" s="149"/>
      <c r="N1278" s="148"/>
      <c r="O1278" s="149"/>
      <c r="P1278" s="149"/>
      <c r="Q1278" s="148"/>
      <c r="R1278" s="149"/>
      <c r="S1278" s="149"/>
      <c r="T1278" s="148"/>
      <c r="U1278" s="149"/>
      <c r="V1278" s="149"/>
      <c r="W1278" s="149"/>
      <c r="X1278" s="150">
        <f t="shared" si="1"/>
        <v>1.584367573</v>
      </c>
      <c r="Y1278" s="150">
        <f t="shared" si="2"/>
        <v>-1.584367573</v>
      </c>
    </row>
    <row r="1279" ht="15.75" customHeight="1">
      <c r="A1279" s="119">
        <v>1278.0</v>
      </c>
      <c r="B1279" s="143" t="str">
        <f t="array" ref="B1279">index(Systems!$A:$E,match($A1279,Systems!$A:$A,),match(B$1,Systems!$2:$2,))&amp;if(not(isblank(index(Systems!$A:$E,match($A1279,Systems!$A:$A,),match(Systems!$C$2,Systems!$2:$2,))))," ["&amp;index(Systems!$A:$E,match($A1279,Systems!$A:$A,),match(Systems!$C$2,Systems!$2:$2,))&amp;"]",)</f>
        <v>Kaitangata</v>
      </c>
      <c r="C1279" s="144">
        <f t="array" ref="C1279">round((F1279-average(I1279,L1279,O1279,R1279,U1279))*X1279+if($B1279=$H1279,0,iferror(average(vlookup({$H1279,$K1279,$N1279,$Q1279,$T1279},$B:$D,column(B$1),0)),index(C:C,match($H1279,$B:$B,)))),3)</f>
        <v>231.608</v>
      </c>
      <c r="D1279" s="144">
        <f t="array" ref="D1279">round((G1279-average(J1279,M1279,P1279,S1279,V1279))*Y1279+if($B1279=$H1279,0,iferror(average(vlookup({$H1279,$K1279,$N1279,$Q1279,$T1279},$B:$D,column(C$1),0)),index(D:D,match($H1279,$B:$B,)))),3)</f>
        <v>-279.75</v>
      </c>
      <c r="E1279" s="145">
        <v>2764.0</v>
      </c>
      <c r="F1279" s="146">
        <v>834.632</v>
      </c>
      <c r="G1279" s="146">
        <v>582.659</v>
      </c>
      <c r="H1279" s="147" t="s">
        <v>404</v>
      </c>
      <c r="I1279" s="146">
        <v>688.449</v>
      </c>
      <c r="J1279" s="146">
        <v>406.09</v>
      </c>
      <c r="K1279" s="148"/>
      <c r="L1279" s="149"/>
      <c r="M1279" s="149"/>
      <c r="N1279" s="148"/>
      <c r="O1279" s="149"/>
      <c r="P1279" s="149"/>
      <c r="Q1279" s="148"/>
      <c r="R1279" s="149"/>
      <c r="S1279" s="149"/>
      <c r="T1279" s="148"/>
      <c r="U1279" s="149"/>
      <c r="V1279" s="149"/>
      <c r="W1279" s="149"/>
      <c r="X1279" s="150">
        <f t="shared" si="1"/>
        <v>1.584367573</v>
      </c>
      <c r="Y1279" s="150">
        <f t="shared" si="2"/>
        <v>-1.584367573</v>
      </c>
    </row>
    <row r="1280" ht="15.75" customHeight="1">
      <c r="A1280" s="119">
        <v>1279.0</v>
      </c>
      <c r="B1280" s="143" t="str">
        <f t="array" ref="B1280">index(Systems!$A:$E,match($A1280,Systems!$A:$A,),match(B$1,Systems!$2:$2,))&amp;if(not(isblank(index(Systems!$A:$E,match($A1280,Systems!$A:$A,),match(Systems!$C$2,Systems!$2:$2,))))," ["&amp;index(Systems!$A:$E,match($A1280,Systems!$A:$A,),match(Systems!$C$2,Systems!$2:$2,))&amp;"]",)</f>
        <v>Kaiyuh</v>
      </c>
      <c r="C1280" s="144">
        <f t="array" ref="C1280">round((F1280-average(I1280,L1280,O1280,R1280,U1280))*X1280+if($B1280=$H1280,0,iferror(average(vlookup({$H1280,$K1280,$N1280,$Q1280,$T1280},$B:$D,column(B$1),0)),index(C:C,match($H1280,$B:$B,)))),3)</f>
        <v>362.4</v>
      </c>
      <c r="D1280" s="144">
        <f t="array" ref="D1280">round((G1280-average(J1280,M1280,P1280,S1280,V1280))*Y1280+if($B1280=$H1280,0,iferror(average(vlookup({$H1280,$K1280,$N1280,$Q1280,$T1280},$B:$D,column(C$1),0)),index(D:D,match($H1280,$B:$B,)))),3)</f>
        <v>-217.705</v>
      </c>
      <c r="E1280" s="145">
        <v>2764.0</v>
      </c>
      <c r="F1280" s="146">
        <v>917.184</v>
      </c>
      <c r="G1280" s="146">
        <v>543.498</v>
      </c>
      <c r="H1280" s="147" t="s">
        <v>404</v>
      </c>
      <c r="I1280" s="146">
        <v>688.449</v>
      </c>
      <c r="J1280" s="146">
        <v>406.09</v>
      </c>
      <c r="K1280" s="148"/>
      <c r="L1280" s="149"/>
      <c r="M1280" s="149"/>
      <c r="N1280" s="148"/>
      <c r="O1280" s="149"/>
      <c r="P1280" s="149"/>
      <c r="Q1280" s="148"/>
      <c r="R1280" s="149"/>
      <c r="S1280" s="149"/>
      <c r="T1280" s="148"/>
      <c r="U1280" s="149"/>
      <c r="V1280" s="149"/>
      <c r="W1280" s="149"/>
      <c r="X1280" s="150">
        <f t="shared" si="1"/>
        <v>1.584367573</v>
      </c>
      <c r="Y1280" s="150">
        <f t="shared" si="2"/>
        <v>-1.584367573</v>
      </c>
    </row>
    <row r="1281" ht="15.75" customHeight="1">
      <c r="A1281" s="119">
        <v>1280.0</v>
      </c>
      <c r="B1281" s="143" t="str">
        <f t="array" ref="B1281">index(Systems!$A:$E,match($A1281,Systems!$A:$A,),match(B$1,Systems!$2:$2,))&amp;if(not(isblank(index(Systems!$A:$E,match($A1281,Systems!$A:$A,),match(Systems!$C$2,Systems!$2:$2,))))," ["&amp;index(Systems!$A:$E,match($A1281,Systems!$A:$A,),match(Systems!$C$2,Systems!$2:$2,))&amp;"]",)</f>
        <v>Kajikazawa</v>
      </c>
      <c r="C1281" s="144">
        <f t="array" ref="C1281">round((F1281-average(I1281,L1281,O1281,R1281,U1281))*X1281+if($B1281=$H1281,0,iferror(average(vlookup({$H1281,$K1281,$N1281,$Q1281,$T1281},$B:$D,column(B$1),0)),index(C:C,match($H1281,$B:$B,)))),3)</f>
        <v>88.409</v>
      </c>
      <c r="D1281" s="144">
        <f t="array" ref="D1281">round((G1281-average(J1281,M1281,P1281,S1281,V1281))*Y1281+if($B1281=$H1281,0,iferror(average(vlookup({$H1281,$K1281,$N1281,$Q1281,$T1281},$B:$D,column(C$1),0)),index(D:D,match($H1281,$B:$B,)))),3)</f>
        <v>142.617</v>
      </c>
      <c r="E1281" s="145">
        <v>2764.0</v>
      </c>
      <c r="F1281" s="146">
        <v>744.25</v>
      </c>
      <c r="G1281" s="146">
        <v>316.075</v>
      </c>
      <c r="H1281" s="147" t="s">
        <v>404</v>
      </c>
      <c r="I1281" s="146">
        <v>688.449</v>
      </c>
      <c r="J1281" s="146">
        <v>406.09</v>
      </c>
      <c r="K1281" s="148"/>
      <c r="L1281" s="149"/>
      <c r="M1281" s="149"/>
      <c r="N1281" s="148"/>
      <c r="O1281" s="149"/>
      <c r="P1281" s="149"/>
      <c r="Q1281" s="148"/>
      <c r="R1281" s="149"/>
      <c r="S1281" s="149"/>
      <c r="T1281" s="148"/>
      <c r="U1281" s="149"/>
      <c r="V1281" s="149"/>
      <c r="W1281" s="149"/>
      <c r="X1281" s="150">
        <f t="shared" si="1"/>
        <v>1.584367573</v>
      </c>
      <c r="Y1281" s="150">
        <f t="shared" si="2"/>
        <v>-1.584367573</v>
      </c>
    </row>
    <row r="1282" ht="15.75" customHeight="1">
      <c r="A1282" s="119">
        <v>1281.0</v>
      </c>
      <c r="B1282" s="143" t="str">
        <f t="array" ref="B1282">index(Systems!$A:$E,match($A1282,Systems!$A:$A,),match(B$1,Systems!$2:$2,))&amp;if(not(isblank(index(Systems!$A:$E,match($A1282,Systems!$A:$A,),match(Systems!$C$2,Systems!$2:$2,))))," ["&amp;index(Systems!$A:$E,match($A1282,Systems!$A:$A,),match(Systems!$C$2,Systems!$2:$2,))&amp;"]",)</f>
        <v>Kakada</v>
      </c>
      <c r="C1282" s="144">
        <f t="array" ref="C1282">round((F1282-average(I1282,L1282,O1282,R1282,U1282))*X1282+if($B1282=$H1282,0,iferror(average(vlookup({$H1282,$K1282,$N1282,$Q1282,$T1282},$B:$D,column(B$1),0)),index(C:C,match($H1282,$B:$B,)))),3)</f>
        <v>-290.316</v>
      </c>
      <c r="D1282" s="144">
        <f t="array" ref="D1282">round((G1282-average(J1282,M1282,P1282,S1282,V1282))*Y1282+if($B1282=$H1282,0,iferror(average(vlookup({$H1282,$K1282,$N1282,$Q1282,$T1282},$B:$D,column(C$1),0)),index(D:D,match($H1282,$B:$B,)))),3)</f>
        <v>-124.637</v>
      </c>
      <c r="E1282" s="145">
        <v>2764.0</v>
      </c>
      <c r="F1282" s="146">
        <v>505.211</v>
      </c>
      <c r="G1282" s="146">
        <v>484.757</v>
      </c>
      <c r="H1282" s="147" t="s">
        <v>404</v>
      </c>
      <c r="I1282" s="146">
        <v>688.449</v>
      </c>
      <c r="J1282" s="146">
        <v>406.09</v>
      </c>
      <c r="K1282" s="148"/>
      <c r="L1282" s="149"/>
      <c r="M1282" s="149"/>
      <c r="N1282" s="148"/>
      <c r="O1282" s="149"/>
      <c r="P1282" s="149"/>
      <c r="Q1282" s="148"/>
      <c r="R1282" s="149"/>
      <c r="S1282" s="149"/>
      <c r="T1282" s="148"/>
      <c r="U1282" s="149"/>
      <c r="V1282" s="149"/>
      <c r="W1282" s="149"/>
      <c r="X1282" s="150">
        <f t="shared" si="1"/>
        <v>1.584367573</v>
      </c>
      <c r="Y1282" s="150">
        <f t="shared" si="2"/>
        <v>-1.584367573</v>
      </c>
    </row>
    <row r="1283" ht="15.75" customHeight="1">
      <c r="A1283" s="119">
        <v>1282.0</v>
      </c>
      <c r="B1283" s="143" t="str">
        <f t="array" ref="B1283">index(Systems!$A:$E,match($A1283,Systems!$A:$A,),match(B$1,Systems!$2:$2,))&amp;if(not(isblank(index(Systems!$A:$E,match($A1283,Systems!$A:$A,),match(Systems!$C$2,Systems!$2:$2,))))," ["&amp;index(Systems!$A:$E,match($A1283,Systems!$A:$A,),match(Systems!$C$2,Systems!$2:$2,))&amp;"]",)</f>
        <v>Kaldu</v>
      </c>
      <c r="C1283" s="144">
        <f t="array" ref="C1283">round((F1283-average(I1283,L1283,O1283,R1283,U1283))*X1283+if($B1283=$H1283,0,iferror(average(vlookup({$H1283,$K1283,$N1283,$Q1283,$T1283},$B:$D,column(B$1),0)),index(C:C,match($H1283,$B:$B,)))),3)</f>
        <v>599.067</v>
      </c>
      <c r="D1283" s="144">
        <f t="array" ref="D1283">round((G1283-average(J1283,M1283,P1283,S1283,V1283))*Y1283+if($B1283=$H1283,0,iferror(average(vlookup({$H1283,$K1283,$N1283,$Q1283,$T1283},$B:$D,column(C$1),0)),index(D:D,match($H1283,$B:$B,)))),3)</f>
        <v>180.035</v>
      </c>
      <c r="E1283" s="145">
        <v>2764.0</v>
      </c>
      <c r="F1283" s="146">
        <v>1066.56</v>
      </c>
      <c r="G1283" s="146">
        <v>292.458</v>
      </c>
      <c r="H1283" s="147" t="s">
        <v>404</v>
      </c>
      <c r="I1283" s="146">
        <v>688.449</v>
      </c>
      <c r="J1283" s="146">
        <v>406.09</v>
      </c>
      <c r="K1283" s="148"/>
      <c r="L1283" s="149"/>
      <c r="M1283" s="149"/>
      <c r="N1283" s="148"/>
      <c r="O1283" s="149"/>
      <c r="P1283" s="149"/>
      <c r="Q1283" s="148"/>
      <c r="R1283" s="149"/>
      <c r="S1283" s="149"/>
      <c r="T1283" s="148"/>
      <c r="U1283" s="149"/>
      <c r="V1283" s="149"/>
      <c r="W1283" s="149"/>
      <c r="X1283" s="150">
        <f t="shared" si="1"/>
        <v>1.584367573</v>
      </c>
      <c r="Y1283" s="150">
        <f t="shared" si="2"/>
        <v>-1.584367573</v>
      </c>
    </row>
    <row r="1284" ht="15.75" customHeight="1">
      <c r="A1284" s="119">
        <v>1283.0</v>
      </c>
      <c r="B1284" s="143" t="str">
        <f t="array" ref="B1284">index(Systems!$A:$E,match($A1284,Systems!$A:$A,),match(B$1,Systems!$2:$2,))&amp;if(not(isblank(index(Systems!$A:$E,match($A1284,Systems!$A:$A,),match(Systems!$C$2,Systems!$2:$2,))))," ["&amp;index(Systems!$A:$E,match($A1284,Systems!$A:$A,),match(Systems!$C$2,Systems!$2:$2,))&amp;"]",)</f>
        <v>Kalidasa</v>
      </c>
      <c r="C1284" s="144">
        <f t="array" ref="C1284">round((F1284-average(I1284,L1284,O1284,R1284,U1284))*X1284+if($B1284=$H1284,0,iferror(average(vlookup({$H1284,$K1284,$N1284,$Q1284,$T1284},$B:$D,column(B$1),0)),index(C:C,match($H1284,$B:$B,)))),3)</f>
        <v>-105.763</v>
      </c>
      <c r="D1284" s="144">
        <f t="array" ref="D1284">round((G1284-average(J1284,M1284,P1284,S1284,V1284))*Y1284+if($B1284=$H1284,0,iferror(average(vlookup({$H1284,$K1284,$N1284,$Q1284,$T1284},$B:$D,column(C$1),0)),index(D:D,match($H1284,$B:$B,)))),3)</f>
        <v>-23.051</v>
      </c>
      <c r="E1284" s="145">
        <v>2764.0</v>
      </c>
      <c r="F1284" s="146">
        <v>621.695</v>
      </c>
      <c r="G1284" s="146">
        <v>420.639</v>
      </c>
      <c r="H1284" s="147" t="s">
        <v>404</v>
      </c>
      <c r="I1284" s="146">
        <v>688.449</v>
      </c>
      <c r="J1284" s="146">
        <v>406.09</v>
      </c>
      <c r="K1284" s="148"/>
      <c r="L1284" s="149"/>
      <c r="M1284" s="149"/>
      <c r="N1284" s="148"/>
      <c r="O1284" s="149"/>
      <c r="P1284" s="149"/>
      <c r="Q1284" s="148"/>
      <c r="R1284" s="149"/>
      <c r="S1284" s="149"/>
      <c r="T1284" s="148"/>
      <c r="U1284" s="149"/>
      <c r="V1284" s="149"/>
      <c r="W1284" s="149"/>
      <c r="X1284" s="150">
        <f t="shared" si="1"/>
        <v>1.584367573</v>
      </c>
      <c r="Y1284" s="150">
        <f t="shared" si="2"/>
        <v>-1.584367573</v>
      </c>
    </row>
    <row r="1285" ht="15.75" customHeight="1">
      <c r="A1285" s="119">
        <v>1284.0</v>
      </c>
      <c r="B1285" s="143" t="str">
        <f t="array" ref="B1285">index(Systems!$A:$E,match($A1285,Systems!$A:$A,),match(B$1,Systems!$2:$2,))&amp;if(not(isblank(index(Systems!$A:$E,match($A1285,Systems!$A:$A,),match(Systems!$C$2,Systems!$2:$2,))))," ["&amp;index(Systems!$A:$E,match($A1285,Systems!$A:$A,),match(Systems!$C$2,Systems!$2:$2,))&amp;"]",)</f>
        <v>Kalmar [FWL]</v>
      </c>
      <c r="C1285" s="144">
        <f t="array" ref="C1285">round((F1285-average(I1285,L1285,O1285,R1285,U1285))*X1285+if($B1285=$H1285,0,iferror(average(vlookup({$H1285,$K1285,$N1285,$Q1285,$T1285},$B:$D,column(B$1),0)),index(C:C,match($H1285,$B:$B,)))),3)</f>
        <v>-67.584</v>
      </c>
      <c r="D1285" s="144">
        <f t="array" ref="D1285">round((G1285-average(J1285,M1285,P1285,S1285,V1285))*Y1285+if($B1285=$H1285,0,iferror(average(vlookup({$H1285,$K1285,$N1285,$Q1285,$T1285},$B:$D,column(C$1),0)),index(D:D,match($H1285,$B:$B,)))),3)</f>
        <v>-302.283</v>
      </c>
      <c r="E1285" s="145">
        <v>2764.0</v>
      </c>
      <c r="F1285" s="146">
        <v>645.792</v>
      </c>
      <c r="G1285" s="146">
        <v>596.881</v>
      </c>
      <c r="H1285" s="147" t="s">
        <v>404</v>
      </c>
      <c r="I1285" s="146">
        <v>688.449</v>
      </c>
      <c r="J1285" s="146">
        <v>406.09</v>
      </c>
      <c r="K1285" s="148"/>
      <c r="L1285" s="149"/>
      <c r="M1285" s="149"/>
      <c r="N1285" s="148"/>
      <c r="O1285" s="149"/>
      <c r="P1285" s="149"/>
      <c r="Q1285" s="148"/>
      <c r="R1285" s="149"/>
      <c r="S1285" s="149"/>
      <c r="T1285" s="148"/>
      <c r="U1285" s="149"/>
      <c r="V1285" s="149"/>
      <c r="W1285" s="149"/>
      <c r="X1285" s="150">
        <f t="shared" si="1"/>
        <v>1.584367573</v>
      </c>
      <c r="Y1285" s="150">
        <f t="shared" si="2"/>
        <v>-1.584367573</v>
      </c>
    </row>
    <row r="1286" ht="15.75" customHeight="1">
      <c r="A1286" s="119">
        <v>1285.0</v>
      </c>
      <c r="B1286" s="143" t="str">
        <f t="array" ref="B1286">index(Systems!$A:$E,match($A1286,Systems!$A:$A,),match(B$1,Systems!$2:$2,))&amp;if(not(isblank(index(Systems!$A:$E,match($A1286,Systems!$A:$A,),match(Systems!$C$2,Systems!$2:$2,))))," ["&amp;index(Systems!$A:$E,match($A1286,Systems!$A:$A,),match(Systems!$C$2,Systems!$2:$2,))&amp;"]",)</f>
        <v>Kamarod</v>
      </c>
      <c r="C1286" s="144">
        <f t="array" ref="C1286">round((F1286-average(I1286,L1286,O1286,R1286,U1286))*X1286+if($B1286=$H1286,0,iferror(average(vlookup({$H1286,$K1286,$N1286,$Q1286,$T1286},$B:$D,column(B$1),0)),index(C:C,match($H1286,$B:$B,)))),3)</f>
        <v>346.365</v>
      </c>
      <c r="D1286" s="144">
        <f t="array" ref="D1286">round((G1286-average(J1286,M1286,P1286,S1286,V1286))*Y1286+if($B1286=$H1286,0,iferror(average(vlookup({$H1286,$K1286,$N1286,$Q1286,$T1286},$B:$D,column(C$1),0)),index(D:D,match($H1286,$B:$B,)))),3)</f>
        <v>360.326</v>
      </c>
      <c r="E1286" s="145">
        <v>2764.0</v>
      </c>
      <c r="F1286" s="146">
        <v>907.063</v>
      </c>
      <c r="G1286" s="146">
        <v>178.664</v>
      </c>
      <c r="H1286" s="147" t="s">
        <v>404</v>
      </c>
      <c r="I1286" s="146">
        <v>688.449</v>
      </c>
      <c r="J1286" s="146">
        <v>406.09</v>
      </c>
      <c r="K1286" s="148"/>
      <c r="L1286" s="149"/>
      <c r="M1286" s="149"/>
      <c r="N1286" s="148"/>
      <c r="O1286" s="149"/>
      <c r="P1286" s="149"/>
      <c r="Q1286" s="148"/>
      <c r="R1286" s="149"/>
      <c r="S1286" s="149"/>
      <c r="T1286" s="148"/>
      <c r="U1286" s="149"/>
      <c r="V1286" s="149"/>
      <c r="W1286" s="149"/>
      <c r="X1286" s="150">
        <f t="shared" si="1"/>
        <v>1.584367573</v>
      </c>
      <c r="Y1286" s="150">
        <f t="shared" si="2"/>
        <v>-1.584367573</v>
      </c>
    </row>
    <row r="1287" ht="15.75" customHeight="1">
      <c r="A1287" s="119">
        <v>1286.0</v>
      </c>
      <c r="B1287" s="143" t="str">
        <f t="array" ref="B1287">index(Systems!$A:$E,match($A1287,Systems!$A:$A,),match(B$1,Systems!$2:$2,))&amp;if(not(isblank(index(Systems!$A:$E,match($A1287,Systems!$A:$A,),match(Systems!$C$2,Systems!$2:$2,))))," ["&amp;index(Systems!$A:$E,match($A1287,Systems!$A:$A,),match(Systems!$C$2,Systems!$2:$2,))&amp;"]",)</f>
        <v>Kamenz</v>
      </c>
      <c r="C1287" s="144">
        <f t="array" ref="C1287">round((F1287-average(I1287,L1287,O1287,R1287,U1287))*X1287+if($B1287=$H1287,0,iferror(average(vlookup({$H1287,$K1287,$N1287,$Q1287,$T1287},$B:$D,column(B$1),0)),index(C:C,match($H1287,$B:$B,)))),3)</f>
        <v>-311.151</v>
      </c>
      <c r="D1287" s="144">
        <f t="array" ref="D1287">round((G1287-average(J1287,M1287,P1287,S1287,V1287))*Y1287+if($B1287=$H1287,0,iferror(average(vlookup({$H1287,$K1287,$N1287,$Q1287,$T1287},$B:$D,column(C$1),0)),index(D:D,match($H1287,$B:$B,)))),3)</f>
        <v>-4.36</v>
      </c>
      <c r="E1287" s="145">
        <v>2764.0</v>
      </c>
      <c r="F1287" s="146">
        <v>492.061</v>
      </c>
      <c r="G1287" s="146">
        <v>408.842</v>
      </c>
      <c r="H1287" s="147" t="s">
        <v>404</v>
      </c>
      <c r="I1287" s="146">
        <v>688.449</v>
      </c>
      <c r="J1287" s="146">
        <v>406.09</v>
      </c>
      <c r="K1287" s="148"/>
      <c r="L1287" s="149"/>
      <c r="M1287" s="149"/>
      <c r="N1287" s="148"/>
      <c r="O1287" s="149"/>
      <c r="P1287" s="149"/>
      <c r="Q1287" s="148"/>
      <c r="R1287" s="149"/>
      <c r="S1287" s="149"/>
      <c r="T1287" s="148"/>
      <c r="U1287" s="149"/>
      <c r="V1287" s="149"/>
      <c r="W1287" s="149"/>
      <c r="X1287" s="150">
        <f t="shared" si="1"/>
        <v>1.584367573</v>
      </c>
      <c r="Y1287" s="150">
        <f t="shared" si="2"/>
        <v>-1.584367573</v>
      </c>
    </row>
    <row r="1288" ht="15.75" customHeight="1">
      <c r="A1288" s="119">
        <v>1287.0</v>
      </c>
      <c r="B1288" s="143" t="str">
        <f t="array" ref="B1288">index(Systems!$A:$E,match($A1288,Systems!$A:$A,),match(B$1,Systems!$2:$2,))&amp;if(not(isblank(index(Systems!$A:$E,match($A1288,Systems!$A:$A,),match(Systems!$C$2,Systems!$2:$2,))))," ["&amp;index(Systems!$A:$E,match($A1288,Systems!$A:$A,),match(Systems!$C$2,Systems!$2:$2,))&amp;"]",)</f>
        <v>Kanata</v>
      </c>
      <c r="C1288" s="144">
        <f t="array" ref="C1288">round((F1288-average(I1288,L1288,O1288,R1288,U1288))*X1288+if($B1288=$H1288,0,iferror(average(vlookup({$H1288,$K1288,$N1288,$Q1288,$T1288},$B:$D,column(B$1),0)),index(C:C,match($H1288,$B:$B,)))),3)</f>
        <v>-96.154</v>
      </c>
      <c r="D1288" s="144">
        <f t="array" ref="D1288">round((G1288-average(J1288,M1288,P1288,S1288,V1288))*Y1288+if($B1288=$H1288,0,iferror(average(vlookup({$H1288,$K1288,$N1288,$Q1288,$T1288},$B:$D,column(C$1),0)),index(D:D,match($H1288,$B:$B,)))),3)</f>
        <v>-307.865</v>
      </c>
      <c r="E1288" s="145">
        <v>2764.0</v>
      </c>
      <c r="F1288" s="146">
        <v>627.76</v>
      </c>
      <c r="G1288" s="146">
        <v>600.404</v>
      </c>
      <c r="H1288" s="147" t="s">
        <v>404</v>
      </c>
      <c r="I1288" s="146">
        <v>688.449</v>
      </c>
      <c r="J1288" s="146">
        <v>406.09</v>
      </c>
      <c r="K1288" s="148"/>
      <c r="L1288" s="149"/>
      <c r="M1288" s="149"/>
      <c r="N1288" s="148"/>
      <c r="O1288" s="149"/>
      <c r="P1288" s="149"/>
      <c r="Q1288" s="148"/>
      <c r="R1288" s="149"/>
      <c r="S1288" s="149"/>
      <c r="T1288" s="148"/>
      <c r="U1288" s="149"/>
      <c r="V1288" s="149"/>
      <c r="W1288" s="149"/>
      <c r="X1288" s="150">
        <f t="shared" si="1"/>
        <v>1.584367573</v>
      </c>
      <c r="Y1288" s="150">
        <f t="shared" si="2"/>
        <v>-1.584367573</v>
      </c>
    </row>
    <row r="1289" ht="15.75" customHeight="1">
      <c r="A1289" s="119">
        <v>1288.0</v>
      </c>
      <c r="B1289" s="143" t="str">
        <f t="array" ref="B1289">index(Systems!$A:$E,match($A1289,Systems!$A:$A,),match(B$1,Systems!$2:$2,))&amp;if(not(isblank(index(Systems!$A:$E,match($A1289,Systems!$A:$A,),match(Systems!$C$2,Systems!$2:$2,))))," ["&amp;index(Systems!$A:$E,match($A1289,Systems!$A:$A,),match(Systems!$C$2,Systems!$2:$2,))&amp;"]",)</f>
        <v>Matahari [Kandersteg]</v>
      </c>
      <c r="C1289" s="144">
        <f t="array" ref="C1289">round((F1289-average(I1289,L1289,O1289,R1289,U1289))*X1289+if($B1289=$H1289,0,iferror(average(vlookup({$H1289,$K1289,$N1289,$Q1289,$T1289},$B:$D,column(B$1),0)),index(C:C,match($H1289,$B:$B,)))),3)</f>
        <v>-120.727</v>
      </c>
      <c r="D1289" s="144">
        <f t="array" ref="D1289">round((G1289-average(J1289,M1289,P1289,S1289,V1289))*Y1289+if($B1289=$H1289,0,iferror(average(vlookup({$H1289,$K1289,$N1289,$Q1289,$T1289},$B:$D,column(C$1),0)),index(D:D,match($H1289,$B:$B,)))),3)</f>
        <v>227.948</v>
      </c>
      <c r="E1289" s="145">
        <v>2764.0</v>
      </c>
      <c r="F1289" s="146">
        <v>612.25</v>
      </c>
      <c r="G1289" s="146">
        <v>262.217</v>
      </c>
      <c r="H1289" s="147" t="s">
        <v>404</v>
      </c>
      <c r="I1289" s="146">
        <v>688.449</v>
      </c>
      <c r="J1289" s="146">
        <v>406.09</v>
      </c>
      <c r="K1289" s="148"/>
      <c r="L1289" s="149"/>
      <c r="M1289" s="149"/>
      <c r="N1289" s="148"/>
      <c r="O1289" s="149"/>
      <c r="P1289" s="149"/>
      <c r="Q1289" s="148"/>
      <c r="R1289" s="149"/>
      <c r="S1289" s="149"/>
      <c r="T1289" s="148"/>
      <c r="U1289" s="149"/>
      <c r="V1289" s="149"/>
      <c r="W1289" s="149"/>
      <c r="X1289" s="150">
        <f t="shared" si="1"/>
        <v>1.584367573</v>
      </c>
      <c r="Y1289" s="150">
        <f t="shared" si="2"/>
        <v>-1.584367573</v>
      </c>
    </row>
    <row r="1290" ht="15.75" customHeight="1">
      <c r="A1290" s="119">
        <v>1289.0</v>
      </c>
      <c r="B1290" s="143" t="str">
        <f t="array" ref="B1290">index(Systems!$A:$E,match($A1290,Systems!$A:$A,),match(B$1,Systems!$2:$2,))&amp;if(not(isblank(index(Systems!$A:$E,match($A1290,Systems!$A:$A,),match(Systems!$C$2,Systems!$2:$2,))))," ["&amp;index(Systems!$A:$E,match($A1290,Systems!$A:$A,),match(Systems!$C$2,Systems!$2:$2,))&amp;"]",)</f>
        <v>Kandis</v>
      </c>
      <c r="C1290" s="144">
        <f t="array" ref="C1290">round((F1290-average(I1290,L1290,O1290,R1290,U1290))*X1290+if($B1290=$H1290,0,iferror(average(vlookup({$H1290,$K1290,$N1290,$Q1290,$T1290},$B:$D,column(B$1),0)),index(C:C,match($H1290,$B:$B,)))),3)</f>
        <v>-6.477</v>
      </c>
      <c r="D1290" s="144">
        <f t="array" ref="D1290">round((G1290-average(J1290,M1290,P1290,S1290,V1290))*Y1290+if($B1290=$H1290,0,iferror(average(vlookup({$H1290,$K1290,$N1290,$Q1290,$T1290},$B:$D,column(C$1),0)),index(D:D,match($H1290,$B:$B,)))),3)</f>
        <v>322.042</v>
      </c>
      <c r="E1290" s="145">
        <v>2764.0</v>
      </c>
      <c r="F1290" s="146">
        <v>684.361</v>
      </c>
      <c r="G1290" s="146">
        <v>202.828</v>
      </c>
      <c r="H1290" s="147" t="s">
        <v>404</v>
      </c>
      <c r="I1290" s="146">
        <v>688.449</v>
      </c>
      <c r="J1290" s="146">
        <v>406.09</v>
      </c>
      <c r="K1290" s="148"/>
      <c r="L1290" s="149"/>
      <c r="M1290" s="149"/>
      <c r="N1290" s="148"/>
      <c r="O1290" s="149"/>
      <c r="P1290" s="149"/>
      <c r="Q1290" s="148"/>
      <c r="R1290" s="149"/>
      <c r="S1290" s="149"/>
      <c r="T1290" s="148"/>
      <c r="U1290" s="149"/>
      <c r="V1290" s="149"/>
      <c r="W1290" s="149"/>
      <c r="X1290" s="150">
        <f t="shared" si="1"/>
        <v>1.584367573</v>
      </c>
      <c r="Y1290" s="150">
        <f t="shared" si="2"/>
        <v>-1.584367573</v>
      </c>
    </row>
    <row r="1291" ht="15.75" customHeight="1">
      <c r="A1291" s="119">
        <v>1290.0</v>
      </c>
      <c r="B1291" s="143" t="str">
        <f t="array" ref="B1291">index(Systems!$A:$E,match($A1291,Systems!$A:$A,),match(B$1,Systems!$2:$2,))&amp;if(not(isblank(index(Systems!$A:$E,match($A1291,Systems!$A:$A,),match(Systems!$C$2,Systems!$2:$2,))))," ["&amp;index(Systems!$A:$E,match($A1291,Systems!$A:$A,),match(Systems!$C$2,Systems!$2:$2,))&amp;"]",)</f>
        <v>Kannon</v>
      </c>
      <c r="C1291" s="144">
        <f t="array" ref="C1291">round((F1291-average(I1291,L1291,O1291,R1291,U1291))*X1291+if($B1291=$H1291,0,iferror(average(vlookup({$H1291,$K1291,$N1291,$Q1291,$T1291},$B:$D,column(B$1),0)),index(C:C,match($H1291,$B:$B,)))),3)</f>
        <v>-11.93</v>
      </c>
      <c r="D1291" s="144">
        <f t="array" ref="D1291">round((G1291-average(J1291,M1291,P1291,S1291,V1291))*Y1291+if($B1291=$H1291,0,iferror(average(vlookup({$H1291,$K1291,$N1291,$Q1291,$T1291},$B:$D,column(C$1),0)),index(D:D,match($H1291,$B:$B,)))),3)</f>
        <v>124.441</v>
      </c>
      <c r="E1291" s="145">
        <v>2764.0</v>
      </c>
      <c r="F1291" s="146">
        <v>680.919</v>
      </c>
      <c r="G1291" s="146">
        <v>327.547</v>
      </c>
      <c r="H1291" s="147" t="s">
        <v>404</v>
      </c>
      <c r="I1291" s="146">
        <v>688.449</v>
      </c>
      <c r="J1291" s="146">
        <v>406.09</v>
      </c>
      <c r="K1291" s="148"/>
      <c r="L1291" s="149"/>
      <c r="M1291" s="149"/>
      <c r="N1291" s="148"/>
      <c r="O1291" s="149"/>
      <c r="P1291" s="149"/>
      <c r="Q1291" s="148"/>
      <c r="R1291" s="149"/>
      <c r="S1291" s="149"/>
      <c r="T1291" s="148"/>
      <c r="U1291" s="149"/>
      <c r="V1291" s="149"/>
      <c r="W1291" s="149"/>
      <c r="X1291" s="150">
        <f t="shared" si="1"/>
        <v>1.584367573</v>
      </c>
      <c r="Y1291" s="150">
        <f t="shared" si="2"/>
        <v>-1.584367573</v>
      </c>
    </row>
    <row r="1292" ht="15.75" customHeight="1">
      <c r="A1292" s="119">
        <v>1291.0</v>
      </c>
      <c r="B1292" s="143" t="str">
        <f t="array" ref="B1292">index(Systems!$A:$E,match($A1292,Systems!$A:$A,),match(B$1,Systems!$2:$2,))&amp;if(not(isblank(index(Systems!$A:$E,match($A1292,Systems!$A:$A,),match(Systems!$C$2,Systems!$2:$2,))))," ["&amp;index(Systems!$A:$E,match($A1292,Systems!$A:$A,),match(Systems!$C$2,Systems!$2:$2,))&amp;"]",)</f>
        <v>Kanowit</v>
      </c>
      <c r="C1292" s="144">
        <f t="array" ref="C1292">round((F1292-average(I1292,L1292,O1292,R1292,U1292))*X1292+if($B1292=$H1292,0,iferror(average(vlookup({$H1292,$K1292,$N1292,$Q1292,$T1292},$B:$D,column(B$1),0)),index(C:C,match($H1292,$B:$B,)))),3)</f>
        <v>87.196</v>
      </c>
      <c r="D1292" s="144">
        <f t="array" ref="D1292">round((G1292-average(J1292,M1292,P1292,S1292,V1292))*Y1292+if($B1292=$H1292,0,iferror(average(vlookup({$H1292,$K1292,$N1292,$Q1292,$T1292},$B:$D,column(C$1),0)),index(D:D,match($H1292,$B:$B,)))),3)</f>
        <v>241.534</v>
      </c>
      <c r="E1292" s="145">
        <v>2764.0</v>
      </c>
      <c r="F1292" s="146">
        <v>743.484</v>
      </c>
      <c r="G1292" s="146">
        <v>253.642</v>
      </c>
      <c r="H1292" s="147" t="s">
        <v>404</v>
      </c>
      <c r="I1292" s="146">
        <v>688.449</v>
      </c>
      <c r="J1292" s="146">
        <v>406.09</v>
      </c>
      <c r="K1292" s="148"/>
      <c r="L1292" s="149"/>
      <c r="M1292" s="149"/>
      <c r="N1292" s="148"/>
      <c r="O1292" s="149"/>
      <c r="P1292" s="149"/>
      <c r="Q1292" s="148"/>
      <c r="R1292" s="149"/>
      <c r="S1292" s="149"/>
      <c r="T1292" s="148"/>
      <c r="U1292" s="149"/>
      <c r="V1292" s="149"/>
      <c r="W1292" s="149"/>
      <c r="X1292" s="150">
        <f t="shared" si="1"/>
        <v>1.584367573</v>
      </c>
      <c r="Y1292" s="150">
        <f t="shared" si="2"/>
        <v>-1.584367573</v>
      </c>
    </row>
    <row r="1293" ht="15.75" customHeight="1">
      <c r="A1293" s="119">
        <v>1292.0</v>
      </c>
      <c r="B1293" s="143" t="str">
        <f t="array" ref="B1293">index(Systems!$A:$E,match($A1293,Systems!$A:$A,),match(B$1,Systems!$2:$2,))&amp;if(not(isblank(index(Systems!$A:$E,match($A1293,Systems!$A:$A,),match(Systems!$C$2,Systems!$2:$2,))))," ["&amp;index(Systems!$A:$E,match($A1293,Systems!$A:$A,),match(Systems!$C$2,Systems!$2:$2,))&amp;"]",)</f>
        <v>Kansu</v>
      </c>
      <c r="C1293" s="144">
        <f t="array" ref="C1293">round((F1293-average(I1293,L1293,O1293,R1293,U1293))*X1293+if($B1293=$H1293,0,iferror(average(vlookup({$H1293,$K1293,$N1293,$Q1293,$T1293},$B:$D,column(B$1),0)),index(C:C,match($H1293,$B:$B,)))),3)</f>
        <v>67.719</v>
      </c>
      <c r="D1293" s="144">
        <f t="array" ref="D1293">round((G1293-average(J1293,M1293,P1293,S1293,V1293))*Y1293+if($B1293=$H1293,0,iferror(average(vlookup({$H1293,$K1293,$N1293,$Q1293,$T1293},$B:$D,column(C$1),0)),index(D:D,match($H1293,$B:$B,)))),3)</f>
        <v>-59.756</v>
      </c>
      <c r="E1293" s="145">
        <v>2764.0</v>
      </c>
      <c r="F1293" s="146">
        <v>731.191</v>
      </c>
      <c r="G1293" s="146">
        <v>443.806</v>
      </c>
      <c r="H1293" s="147" t="s">
        <v>404</v>
      </c>
      <c r="I1293" s="146">
        <v>688.449</v>
      </c>
      <c r="J1293" s="146">
        <v>406.09</v>
      </c>
      <c r="K1293" s="148"/>
      <c r="L1293" s="149"/>
      <c r="M1293" s="149"/>
      <c r="N1293" s="148"/>
      <c r="O1293" s="149"/>
      <c r="P1293" s="149"/>
      <c r="Q1293" s="148"/>
      <c r="R1293" s="149"/>
      <c r="S1293" s="149"/>
      <c r="T1293" s="148"/>
      <c r="U1293" s="149"/>
      <c r="V1293" s="149"/>
      <c r="W1293" s="149"/>
      <c r="X1293" s="150">
        <f t="shared" si="1"/>
        <v>1.584367573</v>
      </c>
      <c r="Y1293" s="150">
        <f t="shared" si="2"/>
        <v>-1.584367573</v>
      </c>
    </row>
    <row r="1294" ht="15.75" customHeight="1">
      <c r="A1294" s="119">
        <v>1293.0</v>
      </c>
      <c r="B1294" s="143" t="str">
        <f t="array" ref="B1294">index(Systems!$A:$E,match($A1294,Systems!$A:$A,),match(B$1,Systems!$2:$2,))&amp;if(not(isblank(index(Systems!$A:$E,match($A1294,Systems!$A:$A,),match(Systems!$C$2,Systems!$2:$2,))))," ["&amp;index(Systems!$A:$E,match($A1294,Systems!$A:$A,),match(Systems!$C$2,Systems!$2:$2,))&amp;"]",)</f>
        <v>Kanto</v>
      </c>
      <c r="C1294" s="144">
        <f t="array" ref="C1294">round((F1294-average(I1294,L1294,O1294,R1294,U1294))*X1294+if($B1294=$H1294,0,iferror(average(vlookup({$H1294,$K1294,$N1294,$Q1294,$T1294},$B:$D,column(B$1),0)),index(C:C,match($H1294,$B:$B,)))),3)</f>
        <v>330.78</v>
      </c>
      <c r="D1294" s="144">
        <f t="array" ref="D1294">round((G1294-average(J1294,M1294,P1294,S1294,V1294))*Y1294+if($B1294=$H1294,0,iferror(average(vlookup({$H1294,$K1294,$N1294,$Q1294,$T1294},$B:$D,column(C$1),0)),index(D:D,match($H1294,$B:$B,)))),3)</f>
        <v>283.811</v>
      </c>
      <c r="E1294" s="145">
        <v>2764.0</v>
      </c>
      <c r="F1294" s="146">
        <v>897.226</v>
      </c>
      <c r="G1294" s="146">
        <v>226.958</v>
      </c>
      <c r="H1294" s="147" t="s">
        <v>404</v>
      </c>
      <c r="I1294" s="146">
        <v>688.449</v>
      </c>
      <c r="J1294" s="146">
        <v>406.09</v>
      </c>
      <c r="K1294" s="148"/>
      <c r="L1294" s="149"/>
      <c r="M1294" s="149"/>
      <c r="N1294" s="148"/>
      <c r="O1294" s="149"/>
      <c r="P1294" s="149"/>
      <c r="Q1294" s="148"/>
      <c r="R1294" s="149"/>
      <c r="S1294" s="149"/>
      <c r="T1294" s="148"/>
      <c r="U1294" s="149"/>
      <c r="V1294" s="149"/>
      <c r="W1294" s="149"/>
      <c r="X1294" s="150">
        <f t="shared" si="1"/>
        <v>1.584367573</v>
      </c>
      <c r="Y1294" s="150">
        <f t="shared" si="2"/>
        <v>-1.584367573</v>
      </c>
    </row>
    <row r="1295" ht="15.75" customHeight="1">
      <c r="A1295" s="119">
        <v>1294.0</v>
      </c>
      <c r="B1295" s="143" t="str">
        <f t="array" ref="B1295">index(Systems!$A:$E,match($A1295,Systems!$A:$A,),match(B$1,Systems!$2:$2,))&amp;if(not(isblank(index(Systems!$A:$E,match($A1295,Systems!$A:$A,),match(Systems!$C$2,Systems!$2:$2,))))," ["&amp;index(Systems!$A:$E,match($A1295,Systems!$A:$A,),match(Systems!$C$2,Systems!$2:$2,))&amp;"]",)</f>
        <v>Karachi</v>
      </c>
      <c r="C1295" s="144">
        <f t="array" ref="C1295">round((F1295-average(I1295,L1295,O1295,R1295,U1295))*X1295+if($B1295=$H1295,0,iferror(average(vlookup({$H1295,$K1295,$N1295,$Q1295,$T1295},$B:$D,column(B$1),0)),index(C:C,match($H1295,$B:$B,)))),3)</f>
        <v>-292.397</v>
      </c>
      <c r="D1295" s="144">
        <f t="array" ref="D1295">round((G1295-average(J1295,M1295,P1295,S1295,V1295))*Y1295+if($B1295=$H1295,0,iferror(average(vlookup({$H1295,$K1295,$N1295,$Q1295,$T1295},$B:$D,column(C$1),0)),index(D:D,match($H1295,$B:$B,)))),3)</f>
        <v>-243.278</v>
      </c>
      <c r="E1295" s="145">
        <v>2764.0</v>
      </c>
      <c r="F1295" s="146">
        <v>503.898</v>
      </c>
      <c r="G1295" s="146">
        <v>559.639</v>
      </c>
      <c r="H1295" s="147" t="s">
        <v>404</v>
      </c>
      <c r="I1295" s="146">
        <v>688.449</v>
      </c>
      <c r="J1295" s="146">
        <v>406.09</v>
      </c>
      <c r="K1295" s="148"/>
      <c r="L1295" s="149"/>
      <c r="M1295" s="149"/>
      <c r="N1295" s="148"/>
      <c r="O1295" s="149"/>
      <c r="P1295" s="149"/>
      <c r="Q1295" s="148"/>
      <c r="R1295" s="149"/>
      <c r="S1295" s="149"/>
      <c r="T1295" s="148"/>
      <c r="U1295" s="149"/>
      <c r="V1295" s="149"/>
      <c r="W1295" s="149"/>
      <c r="X1295" s="150">
        <f t="shared" si="1"/>
        <v>1.584367573</v>
      </c>
      <c r="Y1295" s="150">
        <f t="shared" si="2"/>
        <v>-1.584367573</v>
      </c>
    </row>
    <row r="1296" ht="15.75" customHeight="1">
      <c r="A1296" s="119">
        <v>1295.0</v>
      </c>
      <c r="B1296" s="143" t="str">
        <f t="array" ref="B1296">index(Systems!$A:$E,match($A1296,Systems!$A:$A,),match(B$1,Systems!$2:$2,))&amp;if(not(isblank(index(Systems!$A:$E,match($A1296,Systems!$A:$A,),match(Systems!$C$2,Systems!$2:$2,))))," ["&amp;index(Systems!$A:$E,match($A1296,Systems!$A:$A,),match(Systems!$C$2,Systems!$2:$2,))&amp;"]",)</f>
        <v>Karakiraz</v>
      </c>
      <c r="C1296" s="144">
        <f t="array" ref="C1296">round((F1296-average(I1296,L1296,O1296,R1296,U1296))*X1296+if($B1296=$H1296,0,iferror(average(vlookup({$H1296,$K1296,$N1296,$Q1296,$T1296},$B:$D,column(B$1),0)),index(C:C,match($H1296,$B:$B,)))),3)</f>
        <v>-305.29</v>
      </c>
      <c r="D1296" s="144">
        <f t="array" ref="D1296">round((G1296-average(J1296,M1296,P1296,S1296,V1296))*Y1296+if($B1296=$H1296,0,iferror(average(vlookup({$H1296,$K1296,$N1296,$Q1296,$T1296},$B:$D,column(C$1),0)),index(D:D,match($H1296,$B:$B,)))),3)</f>
        <v>-199.366</v>
      </c>
      <c r="E1296" s="145">
        <v>2764.0</v>
      </c>
      <c r="F1296" s="146">
        <v>495.76</v>
      </c>
      <c r="G1296" s="146">
        <v>531.923</v>
      </c>
      <c r="H1296" s="147" t="s">
        <v>404</v>
      </c>
      <c r="I1296" s="146">
        <v>688.449</v>
      </c>
      <c r="J1296" s="146">
        <v>406.09</v>
      </c>
      <c r="K1296" s="148"/>
      <c r="L1296" s="149"/>
      <c r="M1296" s="149"/>
      <c r="N1296" s="148"/>
      <c r="O1296" s="149"/>
      <c r="P1296" s="149"/>
      <c r="Q1296" s="148"/>
      <c r="R1296" s="149"/>
      <c r="S1296" s="149"/>
      <c r="T1296" s="148"/>
      <c r="U1296" s="149"/>
      <c r="V1296" s="149"/>
      <c r="W1296" s="149"/>
      <c r="X1296" s="150">
        <f t="shared" si="1"/>
        <v>1.584367573</v>
      </c>
      <c r="Y1296" s="150">
        <f t="shared" si="2"/>
        <v>-1.584367573</v>
      </c>
    </row>
    <row r="1297" ht="15.75" customHeight="1">
      <c r="A1297" s="119">
        <v>1296.0</v>
      </c>
      <c r="B1297" s="143" t="str">
        <f t="array" ref="B1297">index(Systems!$A:$E,match($A1297,Systems!$A:$A,),match(B$1,Systems!$2:$2,))&amp;if(not(isblank(index(Systems!$A:$E,match($A1297,Systems!$A:$A,),match(Systems!$C$2,Systems!$2:$2,))))," ["&amp;index(Systems!$A:$E,match($A1297,Systems!$A:$A,),match(Systems!$C$2,Systems!$2:$2,))&amp;"]",)</f>
        <v>Karbala</v>
      </c>
      <c r="C1297" s="144">
        <f t="array" ref="C1297">round((F1297-average(I1297,L1297,O1297,R1297,U1297))*X1297+if($B1297=$H1297,0,iferror(average(vlookup({$H1297,$K1297,$N1297,$Q1297,$T1297},$B:$D,column(B$1),0)),index(C:C,match($H1297,$B:$B,)))),3)</f>
        <v>-23.783</v>
      </c>
      <c r="D1297" s="144">
        <f t="array" ref="D1297">round((G1297-average(J1297,M1297,P1297,S1297,V1297))*Y1297+if($B1297=$H1297,0,iferror(average(vlookup({$H1297,$K1297,$N1297,$Q1297,$T1297},$B:$D,column(C$1),0)),index(D:D,match($H1297,$B:$B,)))),3)</f>
        <v>196.668</v>
      </c>
      <c r="E1297" s="145">
        <v>2764.0</v>
      </c>
      <c r="F1297" s="146">
        <v>673.438</v>
      </c>
      <c r="G1297" s="146">
        <v>281.96</v>
      </c>
      <c r="H1297" s="147" t="s">
        <v>404</v>
      </c>
      <c r="I1297" s="146">
        <v>688.449</v>
      </c>
      <c r="J1297" s="146">
        <v>406.09</v>
      </c>
      <c r="K1297" s="148"/>
      <c r="L1297" s="149"/>
      <c r="M1297" s="149"/>
      <c r="N1297" s="148"/>
      <c r="O1297" s="149"/>
      <c r="P1297" s="149"/>
      <c r="Q1297" s="148"/>
      <c r="R1297" s="149"/>
      <c r="S1297" s="149"/>
      <c r="T1297" s="148"/>
      <c r="U1297" s="149"/>
      <c r="V1297" s="149"/>
      <c r="W1297" s="149"/>
      <c r="X1297" s="150">
        <f t="shared" si="1"/>
        <v>1.584367573</v>
      </c>
      <c r="Y1297" s="150">
        <f t="shared" si="2"/>
        <v>-1.584367573</v>
      </c>
    </row>
    <row r="1298" ht="15.75" customHeight="1">
      <c r="A1298" s="119">
        <v>1297.0</v>
      </c>
      <c r="B1298" s="143" t="str">
        <f t="array" ref="B1298">index(Systems!$A:$E,match($A1298,Systems!$A:$A,),match(B$1,Systems!$2:$2,))&amp;if(not(isblank(index(Systems!$A:$E,match($A1298,Systems!$A:$A,),match(Systems!$C$2,Systems!$2:$2,))))," ["&amp;index(Systems!$A:$E,match($A1298,Systems!$A:$A,),match(Systems!$C$2,Systems!$2:$2,))&amp;"]",)</f>
        <v>Karkkila</v>
      </c>
      <c r="C1298" s="144">
        <f t="array" ref="C1298">round((F1298-average(I1298,L1298,O1298,R1298,U1298))*X1298+if($B1298=$H1298,0,iferror(average(vlookup({$H1298,$K1298,$N1298,$Q1298,$T1298},$B:$D,column(B$1),0)),index(C:C,match($H1298,$B:$B,)))),3)</f>
        <v>-433.743</v>
      </c>
      <c r="D1298" s="144">
        <f t="array" ref="D1298">round((G1298-average(J1298,M1298,P1298,S1298,V1298))*Y1298+if($B1298=$H1298,0,iferror(average(vlookup({$H1298,$K1298,$N1298,$Q1298,$T1298},$B:$D,column(C$1),0)),index(D:D,match($H1298,$B:$B,)))),3)</f>
        <v>90.686</v>
      </c>
      <c r="E1298" s="145">
        <v>2764.0</v>
      </c>
      <c r="F1298" s="146">
        <v>414.685</v>
      </c>
      <c r="G1298" s="146">
        <v>348.852</v>
      </c>
      <c r="H1298" s="147" t="s">
        <v>404</v>
      </c>
      <c r="I1298" s="146">
        <v>688.449</v>
      </c>
      <c r="J1298" s="146">
        <v>406.09</v>
      </c>
      <c r="K1298" s="148"/>
      <c r="L1298" s="149"/>
      <c r="M1298" s="149"/>
      <c r="N1298" s="148"/>
      <c r="O1298" s="149"/>
      <c r="P1298" s="149"/>
      <c r="Q1298" s="148"/>
      <c r="R1298" s="149"/>
      <c r="S1298" s="149"/>
      <c r="T1298" s="148"/>
      <c r="U1298" s="149"/>
      <c r="V1298" s="149"/>
      <c r="W1298" s="149"/>
      <c r="X1298" s="150">
        <f t="shared" si="1"/>
        <v>1.584367573</v>
      </c>
      <c r="Y1298" s="150">
        <f t="shared" si="2"/>
        <v>-1.584367573</v>
      </c>
    </row>
    <row r="1299" ht="15.75" customHeight="1">
      <c r="A1299" s="119">
        <v>1298.0</v>
      </c>
      <c r="B1299" s="143" t="str">
        <f t="array" ref="B1299">index(Systems!$A:$E,match($A1299,Systems!$A:$A,),match(B$1,Systems!$2:$2,))&amp;if(not(isblank(index(Systems!$A:$E,match($A1299,Systems!$A:$A,),match(Systems!$C$2,Systems!$2:$2,))))," ["&amp;index(Systems!$A:$E,match($A1299,Systems!$A:$A,),match(Systems!$C$2,Systems!$2:$2,))&amp;"]",)</f>
        <v>Karlstejn</v>
      </c>
      <c r="C1299" s="144">
        <f t="array" ref="C1299">round((F1299-average(I1299,L1299,O1299,R1299,U1299))*X1299+if($B1299=$H1299,0,iferror(average(vlookup({$H1299,$K1299,$N1299,$Q1299,$T1299},$B:$D,column(B$1),0)),index(C:C,match($H1299,$B:$B,)))),3)</f>
        <v>-52.468</v>
      </c>
      <c r="D1299" s="144">
        <f t="array" ref="D1299">round((G1299-average(J1299,M1299,P1299,S1299,V1299))*Y1299+if($B1299=$H1299,0,iferror(average(vlookup({$H1299,$K1299,$N1299,$Q1299,$T1299},$B:$D,column(C$1),0)),index(D:D,match($H1299,$B:$B,)))),3)</f>
        <v>-290.763</v>
      </c>
      <c r="E1299" s="145">
        <v>2764.0</v>
      </c>
      <c r="F1299" s="146">
        <v>655.333</v>
      </c>
      <c r="G1299" s="146">
        <v>589.61</v>
      </c>
      <c r="H1299" s="147" t="s">
        <v>404</v>
      </c>
      <c r="I1299" s="146">
        <v>688.449</v>
      </c>
      <c r="J1299" s="146">
        <v>406.09</v>
      </c>
      <c r="K1299" s="148"/>
      <c r="L1299" s="149"/>
      <c r="M1299" s="149"/>
      <c r="N1299" s="148"/>
      <c r="O1299" s="149"/>
      <c r="P1299" s="149"/>
      <c r="Q1299" s="148"/>
      <c r="R1299" s="149"/>
      <c r="S1299" s="149"/>
      <c r="T1299" s="148"/>
      <c r="U1299" s="149"/>
      <c r="V1299" s="149"/>
      <c r="W1299" s="149"/>
      <c r="X1299" s="150">
        <f t="shared" si="1"/>
        <v>1.584367573</v>
      </c>
      <c r="Y1299" s="150">
        <f t="shared" si="2"/>
        <v>-1.584367573</v>
      </c>
    </row>
    <row r="1300" ht="15.75" customHeight="1">
      <c r="A1300" s="119">
        <v>1299.0</v>
      </c>
      <c r="B1300" s="143" t="str">
        <f t="array" ref="B1300">index(Systems!$A:$E,match($A1300,Systems!$A:$A,),match(B$1,Systems!$2:$2,))&amp;if(not(isblank(index(Systems!$A:$E,match($A1300,Systems!$A:$A,),match(Systems!$C$2,Systems!$2:$2,))))," ["&amp;index(Systems!$A:$E,match($A1300,Systems!$A:$A,),match(Systems!$C$2,Systems!$2:$2,))&amp;"]",)</f>
        <v>Karston</v>
      </c>
      <c r="C1300" s="144">
        <f t="array" ref="C1300">round((F1300-average(I1300,L1300,O1300,R1300,U1300))*X1300+if($B1300=$H1300,0,iferror(average(vlookup({$H1300,$K1300,$N1300,$Q1300,$T1300},$B:$D,column(B$1),0)),index(C:C,match($H1300,$B:$B,)))),3)</f>
        <v>-10.352</v>
      </c>
      <c r="D1300" s="144">
        <f t="array" ref="D1300">round((G1300-average(J1300,M1300,P1300,S1300,V1300))*Y1300+if($B1300=$H1300,0,iferror(average(vlookup({$H1300,$K1300,$N1300,$Q1300,$T1300},$B:$D,column(C$1),0)),index(D:D,match($H1300,$B:$B,)))),3)</f>
        <v>277.063</v>
      </c>
      <c r="E1300" s="145">
        <v>2764.0</v>
      </c>
      <c r="F1300" s="146">
        <v>681.915</v>
      </c>
      <c r="G1300" s="146">
        <v>231.217</v>
      </c>
      <c r="H1300" s="147" t="s">
        <v>404</v>
      </c>
      <c r="I1300" s="146">
        <v>688.449</v>
      </c>
      <c r="J1300" s="146">
        <v>406.09</v>
      </c>
      <c r="K1300" s="148"/>
      <c r="L1300" s="149"/>
      <c r="M1300" s="149"/>
      <c r="N1300" s="148"/>
      <c r="O1300" s="149"/>
      <c r="P1300" s="149"/>
      <c r="Q1300" s="148"/>
      <c r="R1300" s="149"/>
      <c r="S1300" s="149"/>
      <c r="T1300" s="148"/>
      <c r="U1300" s="149"/>
      <c r="V1300" s="149"/>
      <c r="W1300" s="149"/>
      <c r="X1300" s="150">
        <f t="shared" si="1"/>
        <v>1.584367573</v>
      </c>
      <c r="Y1300" s="150">
        <f t="shared" si="2"/>
        <v>-1.584367573</v>
      </c>
    </row>
    <row r="1301" ht="15.75" customHeight="1">
      <c r="A1301" s="119">
        <v>1300.0</v>
      </c>
      <c r="B1301" s="143" t="str">
        <f t="array" ref="B1301">index(Systems!$A:$E,match($A1301,Systems!$A:$A,),match(B$1,Systems!$2:$2,))&amp;if(not(isblank(index(Systems!$A:$E,match($A1301,Systems!$A:$A,),match(Systems!$C$2,Systems!$2:$2,))))," ["&amp;index(Systems!$A:$E,match($A1301,Systems!$A:$A,),match(Systems!$C$2,Systems!$2:$2,))&amp;"]",)</f>
        <v>Kasdach</v>
      </c>
      <c r="C1301" s="144">
        <f t="array" ref="C1301">round((F1301-average(I1301,L1301,O1301,R1301,U1301))*X1301+if($B1301=$H1301,0,iferror(average(vlookup({$H1301,$K1301,$N1301,$Q1301,$T1301},$B:$D,column(B$1),0)),index(C:C,match($H1301,$B:$B,)))),3)</f>
        <v>20.928</v>
      </c>
      <c r="D1301" s="144">
        <f t="array" ref="D1301">round((G1301-average(J1301,M1301,P1301,S1301,V1301))*Y1301+if($B1301=$H1301,0,iferror(average(vlookup({$H1301,$K1301,$N1301,$Q1301,$T1301},$B:$D,column(C$1),0)),index(D:D,match($H1301,$B:$B,)))),3)</f>
        <v>-313.054</v>
      </c>
      <c r="E1301" s="145">
        <v>2764.0</v>
      </c>
      <c r="F1301" s="146">
        <v>701.658</v>
      </c>
      <c r="G1301" s="146">
        <v>603.679</v>
      </c>
      <c r="H1301" s="147" t="s">
        <v>404</v>
      </c>
      <c r="I1301" s="146">
        <v>688.449</v>
      </c>
      <c r="J1301" s="146">
        <v>406.09</v>
      </c>
      <c r="K1301" s="148"/>
      <c r="L1301" s="149"/>
      <c r="M1301" s="149"/>
      <c r="N1301" s="148"/>
      <c r="O1301" s="149"/>
      <c r="P1301" s="149"/>
      <c r="Q1301" s="148"/>
      <c r="R1301" s="149"/>
      <c r="S1301" s="149"/>
      <c r="T1301" s="148"/>
      <c r="U1301" s="149"/>
      <c r="V1301" s="149"/>
      <c r="W1301" s="149"/>
      <c r="X1301" s="150">
        <f t="shared" si="1"/>
        <v>1.584367573</v>
      </c>
      <c r="Y1301" s="150">
        <f t="shared" si="2"/>
        <v>-1.584367573</v>
      </c>
    </row>
    <row r="1302" ht="15.75" customHeight="1">
      <c r="A1302" s="119">
        <v>1301.0</v>
      </c>
      <c r="B1302" s="143" t="str">
        <f t="array" ref="B1302">index(Systems!$A:$E,match($A1302,Systems!$A:$A,),match(B$1,Systems!$2:$2,))&amp;if(not(isblank(index(Systems!$A:$E,match($A1302,Systems!$A:$A,),match(Systems!$C$2,Systems!$2:$2,))))," ["&amp;index(Systems!$A:$E,match($A1302,Systems!$A:$A,),match(Systems!$C$2,Systems!$2:$2,))&amp;"]",)</f>
        <v>Kashilla</v>
      </c>
      <c r="C1302" s="144">
        <f t="array" ref="C1302">round((F1302-average(I1302,L1302,O1302,R1302,U1302))*X1302+if($B1302=$H1302,0,iferror(average(vlookup({$H1302,$K1302,$N1302,$Q1302,$T1302},$B:$D,column(B$1),0)),index(C:C,match($H1302,$B:$B,)))),3)</f>
        <v>-1.551</v>
      </c>
      <c r="D1302" s="144">
        <f t="array" ref="D1302">round((G1302-average(J1302,M1302,P1302,S1302,V1302))*Y1302+if($B1302=$H1302,0,iferror(average(vlookup({$H1302,$K1302,$N1302,$Q1302,$T1302},$B:$D,column(C$1),0)),index(D:D,match($H1302,$B:$B,)))),3)</f>
        <v>-201.153</v>
      </c>
      <c r="E1302" s="145">
        <v>2764.0</v>
      </c>
      <c r="F1302" s="146">
        <v>687.47</v>
      </c>
      <c r="G1302" s="146">
        <v>533.051</v>
      </c>
      <c r="H1302" s="147" t="s">
        <v>404</v>
      </c>
      <c r="I1302" s="146">
        <v>688.449</v>
      </c>
      <c r="J1302" s="146">
        <v>406.09</v>
      </c>
      <c r="K1302" s="148"/>
      <c r="L1302" s="149"/>
      <c r="M1302" s="149"/>
      <c r="N1302" s="148"/>
      <c r="O1302" s="149"/>
      <c r="P1302" s="149"/>
      <c r="Q1302" s="148"/>
      <c r="R1302" s="149"/>
      <c r="S1302" s="149"/>
      <c r="T1302" s="148"/>
      <c r="U1302" s="149"/>
      <c r="V1302" s="149"/>
      <c r="W1302" s="149"/>
      <c r="X1302" s="150">
        <f t="shared" si="1"/>
        <v>1.584367573</v>
      </c>
      <c r="Y1302" s="150">
        <f t="shared" si="2"/>
        <v>-1.584367573</v>
      </c>
    </row>
    <row r="1303" ht="15.75" customHeight="1">
      <c r="A1303" s="119">
        <v>1302.0</v>
      </c>
      <c r="B1303" s="143" t="str">
        <f t="array" ref="B1303">index(Systems!$A:$E,match($A1303,Systems!$A:$A,),match(B$1,Systems!$2:$2,))&amp;if(not(isblank(index(Systems!$A:$E,match($A1303,Systems!$A:$A,),match(Systems!$C$2,Systems!$2:$2,))))," ["&amp;index(Systems!$A:$E,match($A1303,Systems!$A:$A,),match(Systems!$C$2,Systems!$2:$2,))&amp;"]",)</f>
        <v>Kathil</v>
      </c>
      <c r="C1303" s="144">
        <f t="array" ref="C1303">round((F1303-average(I1303,L1303,O1303,R1303,U1303))*X1303+if($B1303=$H1303,0,iferror(average(vlookup({$H1303,$K1303,$N1303,$Q1303,$T1303},$B:$D,column(B$1),0)),index(C:C,match($H1303,$B:$B,)))),3)</f>
        <v>171.357</v>
      </c>
      <c r="D1303" s="144">
        <f t="array" ref="D1303">round((G1303-average(J1303,M1303,P1303,S1303,V1303))*Y1303+if($B1303=$H1303,0,iferror(average(vlookup({$H1303,$K1303,$N1303,$Q1303,$T1303},$B:$D,column(C$1),0)),index(D:D,match($H1303,$B:$B,)))),3)</f>
        <v>-148.58</v>
      </c>
      <c r="E1303" s="145">
        <v>2764.0</v>
      </c>
      <c r="F1303" s="146">
        <v>796.604</v>
      </c>
      <c r="G1303" s="146">
        <v>499.869</v>
      </c>
      <c r="H1303" s="147" t="s">
        <v>404</v>
      </c>
      <c r="I1303" s="146">
        <v>688.449</v>
      </c>
      <c r="J1303" s="146">
        <v>406.09</v>
      </c>
      <c r="K1303" s="148"/>
      <c r="L1303" s="149"/>
      <c r="M1303" s="149"/>
      <c r="N1303" s="148"/>
      <c r="O1303" s="149"/>
      <c r="P1303" s="149"/>
      <c r="Q1303" s="148"/>
      <c r="R1303" s="149"/>
      <c r="S1303" s="149"/>
      <c r="T1303" s="148"/>
      <c r="U1303" s="149"/>
      <c r="V1303" s="149"/>
      <c r="W1303" s="149"/>
      <c r="X1303" s="150">
        <f t="shared" si="1"/>
        <v>1.584367573</v>
      </c>
      <c r="Y1303" s="150">
        <f t="shared" si="2"/>
        <v>-1.584367573</v>
      </c>
    </row>
    <row r="1304" ht="15.75" customHeight="1">
      <c r="A1304" s="119">
        <v>1303.0</v>
      </c>
      <c r="B1304" s="143" t="str">
        <f t="array" ref="B1304">index(Systems!$A:$E,match($A1304,Systems!$A:$A,),match(B$1,Systems!$2:$2,))&amp;if(not(isblank(index(Systems!$A:$E,match($A1304,Systems!$A:$A,),match(Systems!$C$2,Systems!$2:$2,))))," ["&amp;index(Systems!$A:$E,match($A1304,Systems!$A:$A,),match(Systems!$C$2,Systems!$2:$2,))&amp;"]",)</f>
        <v>Katinka</v>
      </c>
      <c r="C1304" s="144">
        <f t="array" ref="C1304">round((F1304-average(I1304,L1304,O1304,R1304,U1304))*X1304+if($B1304=$H1304,0,iferror(average(vlookup({$H1304,$K1304,$N1304,$Q1304,$T1304},$B:$D,column(B$1),0)),index(C:C,match($H1304,$B:$B,)))),3)</f>
        <v>151.694</v>
      </c>
      <c r="D1304" s="144">
        <f t="array" ref="D1304">round((G1304-average(J1304,M1304,P1304,S1304,V1304))*Y1304+if($B1304=$H1304,0,iferror(average(vlookup({$H1304,$K1304,$N1304,$Q1304,$T1304},$B:$D,column(C$1),0)),index(D:D,match($H1304,$B:$B,)))),3)</f>
        <v>-451.193</v>
      </c>
      <c r="E1304" s="145">
        <v>2764.0</v>
      </c>
      <c r="F1304" s="146">
        <v>784.193</v>
      </c>
      <c r="G1304" s="146">
        <v>690.868</v>
      </c>
      <c r="H1304" s="147" t="s">
        <v>404</v>
      </c>
      <c r="I1304" s="146">
        <v>688.449</v>
      </c>
      <c r="J1304" s="146">
        <v>406.09</v>
      </c>
      <c r="K1304" s="148"/>
      <c r="L1304" s="149"/>
      <c r="M1304" s="149"/>
      <c r="N1304" s="148"/>
      <c r="O1304" s="149"/>
      <c r="P1304" s="149"/>
      <c r="Q1304" s="148"/>
      <c r="R1304" s="149"/>
      <c r="S1304" s="149"/>
      <c r="T1304" s="148"/>
      <c r="U1304" s="149"/>
      <c r="V1304" s="149"/>
      <c r="W1304" s="149"/>
      <c r="X1304" s="150">
        <f t="shared" si="1"/>
        <v>1.584367573</v>
      </c>
      <c r="Y1304" s="150">
        <f t="shared" si="2"/>
        <v>-1.584367573</v>
      </c>
    </row>
    <row r="1305" ht="15.75" customHeight="1">
      <c r="A1305" s="119">
        <v>1304.0</v>
      </c>
      <c r="B1305" s="143" t="str">
        <f t="array" ref="B1305">index(Systems!$A:$E,match($A1305,Systems!$A:$A,),match(B$1,Systems!$2:$2,))&amp;if(not(isblank(index(Systems!$A:$E,match($A1305,Systems!$A:$A,),match(Systems!$C$2,Systems!$2:$2,))))," ["&amp;index(Systems!$A:$E,match($A1305,Systems!$A:$A,),match(Systems!$C$2,Systems!$2:$2,))&amp;"]",)</f>
        <v>Katla</v>
      </c>
      <c r="C1305" s="144">
        <f t="array" ref="C1305">round((F1305-average(I1305,L1305,O1305,R1305,U1305))*X1305+if($B1305=$H1305,0,iferror(average(vlookup({$H1305,$K1305,$N1305,$Q1305,$T1305},$B:$D,column(B$1),0)),index(C:C,match($H1305,$B:$B,)))),3)</f>
        <v>-59.629</v>
      </c>
      <c r="D1305" s="144">
        <f t="array" ref="D1305">round((G1305-average(J1305,M1305,P1305,S1305,V1305))*Y1305+if($B1305=$H1305,0,iferror(average(vlookup({$H1305,$K1305,$N1305,$Q1305,$T1305},$B:$D,column(C$1),0)),index(D:D,match($H1305,$B:$B,)))),3)</f>
        <v>-341.019</v>
      </c>
      <c r="E1305" s="145">
        <v>2764.0</v>
      </c>
      <c r="F1305" s="146">
        <v>650.813</v>
      </c>
      <c r="G1305" s="146">
        <v>621.33</v>
      </c>
      <c r="H1305" s="147" t="s">
        <v>404</v>
      </c>
      <c r="I1305" s="146">
        <v>688.449</v>
      </c>
      <c r="J1305" s="146">
        <v>406.09</v>
      </c>
      <c r="K1305" s="148"/>
      <c r="L1305" s="149"/>
      <c r="M1305" s="149"/>
      <c r="N1305" s="148"/>
      <c r="O1305" s="149"/>
      <c r="P1305" s="149"/>
      <c r="Q1305" s="148"/>
      <c r="R1305" s="149"/>
      <c r="S1305" s="149"/>
      <c r="T1305" s="148"/>
      <c r="U1305" s="149"/>
      <c r="V1305" s="149"/>
      <c r="W1305" s="149"/>
      <c r="X1305" s="150">
        <f t="shared" si="1"/>
        <v>1.584367573</v>
      </c>
      <c r="Y1305" s="150">
        <f t="shared" si="2"/>
        <v>-1.584367573</v>
      </c>
    </row>
    <row r="1306" ht="15.75" customHeight="1">
      <c r="A1306" s="119">
        <v>1305.0</v>
      </c>
      <c r="B1306" s="143" t="str">
        <f t="array" ref="B1306">index(Systems!$A:$E,match($A1306,Systems!$A:$A,),match(B$1,Systems!$2:$2,))&amp;if(not(isblank(index(Systems!$A:$E,match($A1306,Systems!$A:$A,),match(Systems!$C$2,Systems!$2:$2,))))," ["&amp;index(Systems!$A:$E,match($A1306,Systems!$A:$A,),match(Systems!$C$2,Systems!$2:$2,))&amp;"]",)</f>
        <v>Katlehong</v>
      </c>
      <c r="C1306" s="144">
        <f t="array" ref="C1306">round((F1306-average(I1306,L1306,O1306,R1306,U1306))*X1306+if($B1306=$H1306,0,iferror(average(vlookup({$H1306,$K1306,$N1306,$Q1306,$T1306},$B:$D,column(B$1),0)),index(C:C,match($H1306,$B:$B,)))),3)</f>
        <v>-217.664</v>
      </c>
      <c r="D1306" s="144">
        <f t="array" ref="D1306">round((G1306-average(J1306,M1306,P1306,S1306,V1306))*Y1306+if($B1306=$H1306,0,iferror(average(vlookup({$H1306,$K1306,$N1306,$Q1306,$T1306},$B:$D,column(C$1),0)),index(D:D,match($H1306,$B:$B,)))),3)</f>
        <v>-252.098</v>
      </c>
      <c r="E1306" s="145">
        <v>2764.0</v>
      </c>
      <c r="F1306" s="146">
        <v>551.067</v>
      </c>
      <c r="G1306" s="146">
        <v>565.206</v>
      </c>
      <c r="H1306" s="147" t="s">
        <v>404</v>
      </c>
      <c r="I1306" s="146">
        <v>688.449</v>
      </c>
      <c r="J1306" s="146">
        <v>406.09</v>
      </c>
      <c r="K1306" s="148"/>
      <c r="L1306" s="149"/>
      <c r="M1306" s="149"/>
      <c r="N1306" s="148"/>
      <c r="O1306" s="149"/>
      <c r="P1306" s="149"/>
      <c r="Q1306" s="148"/>
      <c r="R1306" s="149"/>
      <c r="S1306" s="149"/>
      <c r="T1306" s="148"/>
      <c r="U1306" s="149"/>
      <c r="V1306" s="149"/>
      <c r="W1306" s="149"/>
      <c r="X1306" s="150">
        <f t="shared" si="1"/>
        <v>1.584367573</v>
      </c>
      <c r="Y1306" s="150">
        <f t="shared" si="2"/>
        <v>-1.584367573</v>
      </c>
    </row>
    <row r="1307" ht="15.75" customHeight="1">
      <c r="A1307" s="119">
        <v>1306.0</v>
      </c>
      <c r="B1307" s="143" t="str">
        <f t="array" ref="B1307">index(Systems!$A:$E,match($A1307,Systems!$A:$A,),match(B$1,Systems!$2:$2,))&amp;if(not(isblank(index(Systems!$A:$E,match($A1307,Systems!$A:$A,),match(Systems!$C$2,Systems!$2:$2,))))," ["&amp;index(Systems!$A:$E,match($A1307,Systems!$A:$A,),match(Systems!$C$2,Systems!$2:$2,))&amp;"]",)</f>
        <v>Kaufermann</v>
      </c>
      <c r="C1307" s="144">
        <f t="array" ref="C1307">round((F1307-average(I1307,L1307,O1307,R1307,U1307))*X1307+if($B1307=$H1307,0,iferror(average(vlookup({$H1307,$K1307,$N1307,$Q1307,$T1307},$B:$D,column(B$1),0)),index(C:C,match($H1307,$B:$B,)))),3)</f>
        <v>405.802</v>
      </c>
      <c r="D1307" s="144">
        <f t="array" ref="D1307">round((G1307-average(J1307,M1307,P1307,S1307,V1307))*Y1307+if($B1307=$H1307,0,iferror(average(vlookup({$H1307,$K1307,$N1307,$Q1307,$T1307},$B:$D,column(C$1),0)),index(D:D,match($H1307,$B:$B,)))),3)</f>
        <v>-100.734</v>
      </c>
      <c r="E1307" s="145">
        <v>2764.0</v>
      </c>
      <c r="F1307" s="146">
        <v>944.578</v>
      </c>
      <c r="G1307" s="146">
        <v>469.67</v>
      </c>
      <c r="H1307" s="147" t="s">
        <v>404</v>
      </c>
      <c r="I1307" s="146">
        <v>688.449</v>
      </c>
      <c r="J1307" s="146">
        <v>406.09</v>
      </c>
      <c r="K1307" s="148"/>
      <c r="L1307" s="149"/>
      <c r="M1307" s="149"/>
      <c r="N1307" s="148"/>
      <c r="O1307" s="149"/>
      <c r="P1307" s="149"/>
      <c r="Q1307" s="148"/>
      <c r="R1307" s="149"/>
      <c r="S1307" s="149"/>
      <c r="T1307" s="148"/>
      <c r="U1307" s="149"/>
      <c r="V1307" s="149"/>
      <c r="W1307" s="149"/>
      <c r="X1307" s="150">
        <f t="shared" si="1"/>
        <v>1.584367573</v>
      </c>
      <c r="Y1307" s="150">
        <f t="shared" si="2"/>
        <v>-1.584367573</v>
      </c>
    </row>
    <row r="1308" ht="15.75" customHeight="1">
      <c r="A1308" s="119">
        <v>1307.0</v>
      </c>
      <c r="B1308" s="143" t="str">
        <f t="array" ref="B1308">index(Systems!$A:$E,match($A1308,Systems!$A:$A,),match(B$1,Systems!$2:$2,))&amp;if(not(isblank(index(Systems!$A:$E,match($A1308,Systems!$A:$A,),match(Systems!$C$2,Systems!$2:$2,))))," ["&amp;index(Systems!$A:$E,match($A1308,Systems!$A:$A,),match(Systems!$C$2,Systems!$2:$2,))&amp;"]",)</f>
        <v>Kaumberg</v>
      </c>
      <c r="C1308" s="144">
        <f t="array" ref="C1308">round((F1308-average(I1308,L1308,O1308,R1308,U1308))*X1308+if($B1308=$H1308,0,iferror(average(vlookup({$H1308,$K1308,$N1308,$Q1308,$T1308},$B:$D,column(B$1),0)),index(C:C,match($H1308,$B:$B,)))),3)</f>
        <v>-387.844</v>
      </c>
      <c r="D1308" s="144">
        <f t="array" ref="D1308">round((G1308-average(J1308,M1308,P1308,S1308,V1308))*Y1308+if($B1308=$H1308,0,iferror(average(vlookup({$H1308,$K1308,$N1308,$Q1308,$T1308},$B:$D,column(C$1),0)),index(D:D,match($H1308,$B:$B,)))),3)</f>
        <v>144.452</v>
      </c>
      <c r="E1308" s="145">
        <v>2764.0</v>
      </c>
      <c r="F1308" s="146">
        <v>443.655</v>
      </c>
      <c r="G1308" s="146">
        <v>314.917</v>
      </c>
      <c r="H1308" s="147" t="s">
        <v>404</v>
      </c>
      <c r="I1308" s="146">
        <v>688.449</v>
      </c>
      <c r="J1308" s="146">
        <v>406.09</v>
      </c>
      <c r="K1308" s="148"/>
      <c r="L1308" s="149"/>
      <c r="M1308" s="149"/>
      <c r="N1308" s="148"/>
      <c r="O1308" s="149"/>
      <c r="P1308" s="149"/>
      <c r="Q1308" s="148"/>
      <c r="R1308" s="149"/>
      <c r="S1308" s="149"/>
      <c r="T1308" s="148"/>
      <c r="U1308" s="149"/>
      <c r="V1308" s="149"/>
      <c r="W1308" s="149"/>
      <c r="X1308" s="150">
        <f t="shared" si="1"/>
        <v>1.584367573</v>
      </c>
      <c r="Y1308" s="150">
        <f t="shared" si="2"/>
        <v>-1.584367573</v>
      </c>
    </row>
    <row r="1309" ht="15.75" customHeight="1">
      <c r="A1309" s="119">
        <v>1308.0</v>
      </c>
      <c r="B1309" s="143" t="str">
        <f t="array" ref="B1309">index(Systems!$A:$E,match($A1309,Systems!$A:$A,),match(B$1,Systems!$2:$2,))&amp;if(not(isblank(index(Systems!$A:$E,match($A1309,Systems!$A:$A,),match(Systems!$C$2,Systems!$2:$2,))))," ["&amp;index(Systems!$A:$E,match($A1309,Systems!$A:$A,),match(Systems!$C$2,Systems!$2:$2,))&amp;"]",)</f>
        <v>Kaus Australis</v>
      </c>
      <c r="C1309" s="144">
        <f t="array" ref="C1309">round((F1309-average(I1309,L1309,O1309,R1309,U1309))*X1309+if($B1309=$H1309,0,iferror(average(vlookup({$H1309,$K1309,$N1309,$Q1309,$T1309},$B:$D,column(B$1),0)),index(C:C,match($H1309,$B:$B,)))),3)</f>
        <v>5.683</v>
      </c>
      <c r="D1309" s="144">
        <f t="array" ref="D1309">round((G1309-average(J1309,M1309,P1309,S1309,V1309))*Y1309+if($B1309=$H1309,0,iferror(average(vlookup({$H1309,$K1309,$N1309,$Q1309,$T1309},$B:$D,column(C$1),0)),index(D:D,match($H1309,$B:$B,)))),3)</f>
        <v>83.447</v>
      </c>
      <c r="E1309" s="145">
        <v>2764.0</v>
      </c>
      <c r="F1309" s="146">
        <v>692.036</v>
      </c>
      <c r="G1309" s="146">
        <v>353.421</v>
      </c>
      <c r="H1309" s="147" t="s">
        <v>404</v>
      </c>
      <c r="I1309" s="146">
        <v>688.449</v>
      </c>
      <c r="J1309" s="146">
        <v>406.09</v>
      </c>
      <c r="K1309" s="148"/>
      <c r="L1309" s="149"/>
      <c r="M1309" s="149"/>
      <c r="N1309" s="148"/>
      <c r="O1309" s="149"/>
      <c r="P1309" s="149"/>
      <c r="Q1309" s="148"/>
      <c r="R1309" s="149"/>
      <c r="S1309" s="149"/>
      <c r="T1309" s="148"/>
      <c r="U1309" s="149"/>
      <c r="V1309" s="149"/>
      <c r="W1309" s="149"/>
      <c r="X1309" s="150">
        <f t="shared" si="1"/>
        <v>1.584367573</v>
      </c>
      <c r="Y1309" s="150">
        <f t="shared" si="2"/>
        <v>-1.584367573</v>
      </c>
    </row>
    <row r="1310" ht="15.75" customHeight="1">
      <c r="A1310" s="119">
        <v>1309.0</v>
      </c>
      <c r="B1310" s="143" t="str">
        <f t="array" ref="B1310">index(Systems!$A:$E,match($A1310,Systems!$A:$A,),match(B$1,Systems!$2:$2,))&amp;if(not(isblank(index(Systems!$A:$E,match($A1310,Systems!$A:$A,),match(Systems!$C$2,Systems!$2:$2,))))," ["&amp;index(Systems!$A:$E,match($A1310,Systems!$A:$A,),match(Systems!$C$2,Systems!$2:$2,))&amp;"]",)</f>
        <v>Kaus Borealis</v>
      </c>
      <c r="C1310" s="144">
        <f t="array" ref="C1310">round((F1310-average(I1310,L1310,O1310,R1310,U1310))*X1310+if($B1310=$H1310,0,iferror(average(vlookup({$H1310,$K1310,$N1310,$Q1310,$T1310},$B:$D,column(B$1),0)),index(C:C,match($H1310,$B:$B,)))),3)</f>
        <v>11.373</v>
      </c>
      <c r="D1310" s="144">
        <f t="array" ref="D1310">round((G1310-average(J1310,M1310,P1310,S1310,V1310))*Y1310+if($B1310=$H1310,0,iferror(average(vlookup({$H1310,$K1310,$N1310,$Q1310,$T1310},$B:$D,column(C$1),0)),index(D:D,match($H1310,$B:$B,)))),3)</f>
        <v>96.371</v>
      </c>
      <c r="E1310" s="145">
        <v>2764.0</v>
      </c>
      <c r="F1310" s="146">
        <v>695.627</v>
      </c>
      <c r="G1310" s="146">
        <v>345.264</v>
      </c>
      <c r="H1310" s="147" t="s">
        <v>404</v>
      </c>
      <c r="I1310" s="146">
        <v>688.449</v>
      </c>
      <c r="J1310" s="146">
        <v>406.09</v>
      </c>
      <c r="K1310" s="148"/>
      <c r="L1310" s="149"/>
      <c r="M1310" s="149"/>
      <c r="N1310" s="148"/>
      <c r="O1310" s="149"/>
      <c r="P1310" s="149"/>
      <c r="Q1310" s="148"/>
      <c r="R1310" s="149"/>
      <c r="S1310" s="149"/>
      <c r="T1310" s="148"/>
      <c r="U1310" s="149"/>
      <c r="V1310" s="149"/>
      <c r="W1310" s="149"/>
      <c r="X1310" s="150">
        <f t="shared" si="1"/>
        <v>1.584367573</v>
      </c>
      <c r="Y1310" s="150">
        <f t="shared" si="2"/>
        <v>-1.584367573</v>
      </c>
    </row>
    <row r="1311" ht="15.75" customHeight="1">
      <c r="A1311" s="119">
        <v>1310.0</v>
      </c>
      <c r="B1311" s="143" t="str">
        <f t="array" ref="B1311">index(Systems!$A:$E,match($A1311,Systems!$A:$A,),match(B$1,Systems!$2:$2,))&amp;if(not(isblank(index(Systems!$A:$E,match($A1311,Systems!$A:$A,),match(Systems!$C$2,Systems!$2:$2,))))," ["&amp;index(Systems!$A:$E,match($A1311,Systems!$A:$A,),match(Systems!$C$2,Systems!$2:$2,))&amp;"]",)</f>
        <v>Kaus Media</v>
      </c>
      <c r="C1311" s="144">
        <f t="array" ref="C1311">round((F1311-average(I1311,L1311,O1311,R1311,U1311))*X1311+if($B1311=$H1311,0,iferror(average(vlookup({$H1311,$K1311,$N1311,$Q1311,$T1311},$B:$D,column(B$1),0)),index(C:C,match($H1311,$B:$B,)))),3)</f>
        <v>7.746</v>
      </c>
      <c r="D1311" s="144">
        <f t="array" ref="D1311">round((G1311-average(J1311,M1311,P1311,S1311,V1311))*Y1311+if($B1311=$H1311,0,iferror(average(vlookup({$H1311,$K1311,$N1311,$Q1311,$T1311},$B:$D,column(C$1),0)),index(D:D,match($H1311,$B:$B,)))),3)</f>
        <v>80.087</v>
      </c>
      <c r="E1311" s="145">
        <v>2764.0</v>
      </c>
      <c r="F1311" s="146">
        <v>693.338</v>
      </c>
      <c r="G1311" s="146">
        <v>355.542</v>
      </c>
      <c r="H1311" s="147" t="s">
        <v>404</v>
      </c>
      <c r="I1311" s="146">
        <v>688.449</v>
      </c>
      <c r="J1311" s="146">
        <v>406.09</v>
      </c>
      <c r="K1311" s="148"/>
      <c r="L1311" s="149"/>
      <c r="M1311" s="149"/>
      <c r="N1311" s="148"/>
      <c r="O1311" s="149"/>
      <c r="P1311" s="149"/>
      <c r="Q1311" s="148"/>
      <c r="R1311" s="149"/>
      <c r="S1311" s="149"/>
      <c r="T1311" s="148"/>
      <c r="U1311" s="149"/>
      <c r="V1311" s="149"/>
      <c r="W1311" s="149"/>
      <c r="X1311" s="150">
        <f t="shared" si="1"/>
        <v>1.584367573</v>
      </c>
      <c r="Y1311" s="150">
        <f t="shared" si="2"/>
        <v>-1.584367573</v>
      </c>
    </row>
    <row r="1312" ht="15.75" customHeight="1">
      <c r="A1312" s="119">
        <v>1311.0</v>
      </c>
      <c r="B1312" s="143" t="str">
        <f t="array" ref="B1312">index(Systems!$A:$E,match($A1312,Systems!$A:$A,),match(B$1,Systems!$2:$2,))&amp;if(not(isblank(index(Systems!$A:$E,match($A1312,Systems!$A:$A,),match(Systems!$C$2,Systems!$2:$2,))))," ["&amp;index(Systems!$A:$E,match($A1312,Systems!$A:$A,),match(Systems!$C$2,Systems!$2:$2,))&amp;"]",)</f>
        <v>Kautokeino</v>
      </c>
      <c r="C1312" s="144">
        <f t="array" ref="C1312">round((F1312-average(I1312,L1312,O1312,R1312,U1312))*X1312+if($B1312=$H1312,0,iferror(average(vlookup({$H1312,$K1312,$N1312,$Q1312,$T1312},$B:$D,column(B$1),0)),index(C:C,match($H1312,$B:$B,)))),3)</f>
        <v>241.744</v>
      </c>
      <c r="D1312" s="144">
        <f t="array" ref="D1312">round((G1312-average(J1312,M1312,P1312,S1312,V1312))*Y1312+if($B1312=$H1312,0,iferror(average(vlookup({$H1312,$K1312,$N1312,$Q1312,$T1312},$B:$D,column(C$1),0)),index(D:D,match($H1312,$B:$B,)))),3)</f>
        <v>-311.819</v>
      </c>
      <c r="E1312" s="145">
        <v>2764.0</v>
      </c>
      <c r="F1312" s="146">
        <v>841.03</v>
      </c>
      <c r="G1312" s="146">
        <v>602.9</v>
      </c>
      <c r="H1312" s="147" t="s">
        <v>404</v>
      </c>
      <c r="I1312" s="146">
        <v>688.449</v>
      </c>
      <c r="J1312" s="146">
        <v>406.09</v>
      </c>
      <c r="K1312" s="148"/>
      <c r="L1312" s="149"/>
      <c r="M1312" s="149"/>
      <c r="N1312" s="148"/>
      <c r="O1312" s="149"/>
      <c r="P1312" s="149"/>
      <c r="Q1312" s="148"/>
      <c r="R1312" s="149"/>
      <c r="S1312" s="149"/>
      <c r="T1312" s="148"/>
      <c r="U1312" s="149"/>
      <c r="V1312" s="149"/>
      <c r="W1312" s="149"/>
      <c r="X1312" s="150">
        <f t="shared" si="1"/>
        <v>1.584367573</v>
      </c>
      <c r="Y1312" s="150">
        <f t="shared" si="2"/>
        <v>-1.584367573</v>
      </c>
    </row>
    <row r="1313" ht="15.75" customHeight="1">
      <c r="A1313" s="119">
        <v>1312.0</v>
      </c>
      <c r="B1313" s="143" t="str">
        <f t="array" ref="B1313">index(Systems!$A:$E,match($A1313,Systems!$A:$A,),match(B$1,Systems!$2:$2,))&amp;if(not(isblank(index(Systems!$A:$E,match($A1313,Systems!$A:$A,),match(Systems!$C$2,Systems!$2:$2,))))," ["&amp;index(Systems!$A:$E,match($A1313,Systems!$A:$A,),match(Systems!$C$2,Systems!$2:$2,))&amp;"]",)</f>
        <v>Kawabe</v>
      </c>
      <c r="C1313" s="144">
        <f t="array" ref="C1313">round((F1313-average(I1313,L1313,O1313,R1313,U1313))*X1313+if($B1313=$H1313,0,iferror(average(vlookup({$H1313,$K1313,$N1313,$Q1313,$T1313},$B:$D,column(B$1),0)),index(C:C,match($H1313,$B:$B,)))),3)</f>
        <v>240.646</v>
      </c>
      <c r="D1313" s="144">
        <f t="array" ref="D1313">round((G1313-average(J1313,M1313,P1313,S1313,V1313))*Y1313+if($B1313=$H1313,0,iferror(average(vlookup({$H1313,$K1313,$N1313,$Q1313,$T1313},$B:$D,column(C$1),0)),index(D:D,match($H1313,$B:$B,)))),3)</f>
        <v>135.661</v>
      </c>
      <c r="E1313" s="145">
        <v>2764.0</v>
      </c>
      <c r="F1313" s="146">
        <v>840.337</v>
      </c>
      <c r="G1313" s="146">
        <v>320.465</v>
      </c>
      <c r="H1313" s="147" t="s">
        <v>404</v>
      </c>
      <c r="I1313" s="146">
        <v>688.449</v>
      </c>
      <c r="J1313" s="146">
        <v>406.09</v>
      </c>
      <c r="K1313" s="148"/>
      <c r="L1313" s="149"/>
      <c r="M1313" s="149"/>
      <c r="N1313" s="148"/>
      <c r="O1313" s="149"/>
      <c r="P1313" s="149"/>
      <c r="Q1313" s="148"/>
      <c r="R1313" s="149"/>
      <c r="S1313" s="149"/>
      <c r="T1313" s="148"/>
      <c r="U1313" s="149"/>
      <c r="V1313" s="149"/>
      <c r="W1313" s="149"/>
      <c r="X1313" s="150">
        <f t="shared" si="1"/>
        <v>1.584367573</v>
      </c>
      <c r="Y1313" s="150">
        <f t="shared" si="2"/>
        <v>-1.584367573</v>
      </c>
    </row>
    <row r="1314" ht="15.75" customHeight="1">
      <c r="A1314" s="119">
        <v>1313.0</v>
      </c>
      <c r="B1314" s="143" t="str">
        <f t="array" ref="B1314">index(Systems!$A:$E,match($A1314,Systems!$A:$A,),match(B$1,Systems!$2:$2,))&amp;if(not(isblank(index(Systems!$A:$E,match($A1314,Systems!$A:$A,),match(Systems!$C$2,Systems!$2:$2,))))," ["&amp;index(Systems!$A:$E,match($A1314,Systems!$A:$A,),match(Systems!$C$2,Systems!$2:$2,))&amp;"]",)</f>
        <v>Kawich</v>
      </c>
      <c r="C1314" s="144">
        <f t="array" ref="C1314">round((F1314-average(I1314,L1314,O1314,R1314,U1314))*X1314+if($B1314=$H1314,0,iferror(average(vlookup({$H1314,$K1314,$N1314,$Q1314,$T1314},$B:$D,column(B$1),0)),index(C:C,match($H1314,$B:$B,)))),3)</f>
        <v>53.764</v>
      </c>
      <c r="D1314" s="144">
        <f t="array" ref="D1314">round((G1314-average(J1314,M1314,P1314,S1314,V1314))*Y1314+if($B1314=$H1314,0,iferror(average(vlookup({$H1314,$K1314,$N1314,$Q1314,$T1314},$B:$D,column(C$1),0)),index(D:D,match($H1314,$B:$B,)))),3)</f>
        <v>-29.514</v>
      </c>
      <c r="E1314" s="145">
        <v>2764.0</v>
      </c>
      <c r="F1314" s="146">
        <v>722.383</v>
      </c>
      <c r="G1314" s="146">
        <v>424.718</v>
      </c>
      <c r="H1314" s="147" t="s">
        <v>404</v>
      </c>
      <c r="I1314" s="146">
        <v>688.449</v>
      </c>
      <c r="J1314" s="146">
        <v>406.09</v>
      </c>
      <c r="K1314" s="148"/>
      <c r="L1314" s="149"/>
      <c r="M1314" s="149"/>
      <c r="N1314" s="148"/>
      <c r="O1314" s="149"/>
      <c r="P1314" s="149"/>
      <c r="Q1314" s="148"/>
      <c r="R1314" s="149"/>
      <c r="S1314" s="149"/>
      <c r="T1314" s="148"/>
      <c r="U1314" s="149"/>
      <c r="V1314" s="149"/>
      <c r="W1314" s="149"/>
      <c r="X1314" s="150">
        <f t="shared" si="1"/>
        <v>1.584367573</v>
      </c>
      <c r="Y1314" s="150">
        <f t="shared" si="2"/>
        <v>-1.584367573</v>
      </c>
    </row>
    <row r="1315" ht="15.75" customHeight="1">
      <c r="A1315" s="119">
        <v>1314.0</v>
      </c>
      <c r="B1315" s="143" t="str">
        <f t="array" ref="B1315">index(Systems!$A:$E,match($A1315,Systems!$A:$A,),match(B$1,Systems!$2:$2,))&amp;if(not(isblank(index(Systems!$A:$E,match($A1315,Systems!$A:$A,),match(Systems!$C$2,Systems!$2:$2,))))," ["&amp;index(Systems!$A:$E,match($A1315,Systems!$A:$A,),match(Systems!$C$2,Systems!$2:$2,))&amp;"]",)</f>
        <v>Kazanka</v>
      </c>
      <c r="C1315" s="144">
        <f t="array" ref="C1315">round((F1315-average(I1315,L1315,O1315,R1315,U1315))*X1315+if($B1315=$H1315,0,iferror(average(vlookup({$H1315,$K1315,$N1315,$Q1315,$T1315},$B:$D,column(B$1),0)),index(C:C,match($H1315,$B:$B,)))),3)</f>
        <v>444.605</v>
      </c>
      <c r="D1315" s="144">
        <f t="array" ref="D1315">round((G1315-average(J1315,M1315,P1315,S1315,V1315))*Y1315+if($B1315=$H1315,0,iferror(average(vlookup({$H1315,$K1315,$N1315,$Q1315,$T1315},$B:$D,column(C$1),0)),index(D:D,match($H1315,$B:$B,)))),3)</f>
        <v>229.752</v>
      </c>
      <c r="E1315" s="145">
        <v>2764.0</v>
      </c>
      <c r="F1315" s="146">
        <v>969.069</v>
      </c>
      <c r="G1315" s="146">
        <v>261.078</v>
      </c>
      <c r="H1315" s="147" t="s">
        <v>404</v>
      </c>
      <c r="I1315" s="146">
        <v>688.449</v>
      </c>
      <c r="J1315" s="146">
        <v>406.09</v>
      </c>
      <c r="K1315" s="148"/>
      <c r="L1315" s="149"/>
      <c r="M1315" s="149"/>
      <c r="N1315" s="148"/>
      <c r="O1315" s="149"/>
      <c r="P1315" s="149"/>
      <c r="Q1315" s="148"/>
      <c r="R1315" s="149"/>
      <c r="S1315" s="149"/>
      <c r="T1315" s="148"/>
      <c r="U1315" s="149"/>
      <c r="V1315" s="149"/>
      <c r="W1315" s="149"/>
      <c r="X1315" s="150">
        <f t="shared" si="1"/>
        <v>1.584367573</v>
      </c>
      <c r="Y1315" s="150">
        <f t="shared" si="2"/>
        <v>-1.584367573</v>
      </c>
    </row>
    <row r="1316" ht="15.75" customHeight="1">
      <c r="A1316" s="119">
        <v>1315.0</v>
      </c>
      <c r="B1316" s="143" t="str">
        <f t="array" ref="B1316">index(Systems!$A:$E,match($A1316,Systems!$A:$A,),match(B$1,Systems!$2:$2,))&amp;if(not(isblank(index(Systems!$A:$E,match($A1316,Systems!$A:$A,),match(Systems!$C$2,Systems!$2:$2,))))," ["&amp;index(Systems!$A:$E,match($A1316,Systems!$A:$A,),match(Systems!$C$2,Systems!$2:$2,))&amp;"]",)</f>
        <v>Kaznejoy</v>
      </c>
      <c r="C1316" s="144">
        <f t="array" ref="C1316">round((F1316-average(I1316,L1316,O1316,R1316,U1316))*X1316+if($B1316=$H1316,0,iferror(average(vlookup({$H1316,$K1316,$N1316,$Q1316,$T1316},$B:$D,column(B$1),0)),index(C:C,match($H1316,$B:$B,)))),3)</f>
        <v>329.457</v>
      </c>
      <c r="D1316" s="144">
        <f t="array" ref="D1316">round((G1316-average(J1316,M1316,P1316,S1316,V1316))*Y1316+if($B1316=$H1316,0,iferror(average(vlookup({$H1316,$K1316,$N1316,$Q1316,$T1316},$B:$D,column(C$1),0)),index(D:D,match($H1316,$B:$B,)))),3)</f>
        <v>132.599</v>
      </c>
      <c r="E1316" s="145">
        <v>2764.0</v>
      </c>
      <c r="F1316" s="146">
        <v>896.391</v>
      </c>
      <c r="G1316" s="146">
        <v>322.398</v>
      </c>
      <c r="H1316" s="147" t="s">
        <v>404</v>
      </c>
      <c r="I1316" s="146">
        <v>688.449</v>
      </c>
      <c r="J1316" s="146">
        <v>406.09</v>
      </c>
      <c r="K1316" s="148"/>
      <c r="L1316" s="149"/>
      <c r="M1316" s="149"/>
      <c r="N1316" s="148"/>
      <c r="O1316" s="149"/>
      <c r="P1316" s="149"/>
      <c r="Q1316" s="148"/>
      <c r="R1316" s="149"/>
      <c r="S1316" s="149"/>
      <c r="T1316" s="148"/>
      <c r="U1316" s="149"/>
      <c r="V1316" s="149"/>
      <c r="W1316" s="149"/>
      <c r="X1316" s="150">
        <f t="shared" si="1"/>
        <v>1.584367573</v>
      </c>
      <c r="Y1316" s="150">
        <f t="shared" si="2"/>
        <v>-1.584367573</v>
      </c>
    </row>
    <row r="1317" ht="15.75" customHeight="1">
      <c r="A1317" s="119">
        <v>1316.0</v>
      </c>
      <c r="B1317" s="143" t="str">
        <f t="array" ref="B1317">index(Systems!$A:$E,match($A1317,Systems!$A:$A,),match(B$1,Systems!$2:$2,))&amp;if(not(isblank(index(Systems!$A:$E,match($A1317,Systems!$A:$A,),match(Systems!$C$2,Systems!$2:$2,))))," ["&amp;index(Systems!$A:$E,match($A1317,Systems!$A:$A,),match(Systems!$C$2,Systems!$2:$2,))&amp;"]",)</f>
        <v>Kazu</v>
      </c>
      <c r="C1317" s="144">
        <f t="array" ref="C1317">round((F1317-average(I1317,L1317,O1317,R1317,U1317))*X1317+if($B1317=$H1317,0,iferror(average(vlookup({$H1317,$K1317,$N1317,$Q1317,$T1317},$B:$D,column(B$1),0)),index(C:C,match($H1317,$B:$B,)))),3)</f>
        <v>101.119</v>
      </c>
      <c r="D1317" s="144">
        <f t="array" ref="D1317">round((G1317-average(J1317,M1317,P1317,S1317,V1317))*Y1317+if($B1317=$H1317,0,iferror(average(vlookup({$H1317,$K1317,$N1317,$Q1317,$T1317},$B:$D,column(C$1),0)),index(D:D,match($H1317,$B:$B,)))),3)</f>
        <v>-364.208</v>
      </c>
      <c r="E1317" s="145">
        <v>2764.0</v>
      </c>
      <c r="F1317" s="146">
        <v>752.272</v>
      </c>
      <c r="G1317" s="146">
        <v>635.966</v>
      </c>
      <c r="H1317" s="147" t="s">
        <v>404</v>
      </c>
      <c r="I1317" s="146">
        <v>688.449</v>
      </c>
      <c r="J1317" s="146">
        <v>406.09</v>
      </c>
      <c r="K1317" s="148"/>
      <c r="L1317" s="149"/>
      <c r="M1317" s="149"/>
      <c r="N1317" s="148"/>
      <c r="O1317" s="149"/>
      <c r="P1317" s="149"/>
      <c r="Q1317" s="148"/>
      <c r="R1317" s="149"/>
      <c r="S1317" s="149"/>
      <c r="T1317" s="148"/>
      <c r="U1317" s="149"/>
      <c r="V1317" s="149"/>
      <c r="W1317" s="149"/>
      <c r="X1317" s="150">
        <f t="shared" si="1"/>
        <v>1.584367573</v>
      </c>
      <c r="Y1317" s="150">
        <f t="shared" si="2"/>
        <v>-1.584367573</v>
      </c>
    </row>
    <row r="1318" ht="15.75" customHeight="1">
      <c r="A1318" s="119">
        <v>1317.0</v>
      </c>
      <c r="B1318" s="143" t="str">
        <f t="array" ref="B1318">index(Systems!$A:$E,match($A1318,Systems!$A:$A,),match(B$1,Systems!$2:$2,))&amp;if(not(isblank(index(Systems!$A:$E,match($A1318,Systems!$A:$A,),match(Systems!$C$2,Systems!$2:$2,))))," ["&amp;index(Systems!$A:$E,match($A1318,Systems!$A:$A,),match(Systems!$C$2,Systems!$2:$2,))&amp;"]",)</f>
        <v>Kearny</v>
      </c>
      <c r="C1318" s="144">
        <f t="array" ref="C1318">round((F1318-average(I1318,L1318,O1318,R1318,U1318))*X1318+if($B1318=$H1318,0,iferror(average(vlookup({$H1318,$K1318,$N1318,$Q1318,$T1318},$B:$D,column(B$1),0)),index(C:C,match($H1318,$B:$B,)))),3)</f>
        <v>-127.169</v>
      </c>
      <c r="D1318" s="144">
        <f t="array" ref="D1318">round((G1318-average(J1318,M1318,P1318,S1318,V1318))*Y1318+if($B1318=$H1318,0,iferror(average(vlookup({$H1318,$K1318,$N1318,$Q1318,$T1318},$B:$D,column(C$1),0)),index(D:D,match($H1318,$B:$B,)))),3)</f>
        <v>-274.598</v>
      </c>
      <c r="E1318" s="145">
        <v>2764.0</v>
      </c>
      <c r="F1318" s="146">
        <v>608.184</v>
      </c>
      <c r="G1318" s="146">
        <v>579.407</v>
      </c>
      <c r="H1318" s="147" t="s">
        <v>404</v>
      </c>
      <c r="I1318" s="146">
        <v>688.449</v>
      </c>
      <c r="J1318" s="146">
        <v>406.09</v>
      </c>
      <c r="K1318" s="148"/>
      <c r="L1318" s="149"/>
      <c r="M1318" s="149"/>
      <c r="N1318" s="148"/>
      <c r="O1318" s="149"/>
      <c r="P1318" s="149"/>
      <c r="Q1318" s="148"/>
      <c r="R1318" s="149"/>
      <c r="S1318" s="149"/>
      <c r="T1318" s="148"/>
      <c r="U1318" s="149"/>
      <c r="V1318" s="149"/>
      <c r="W1318" s="149"/>
      <c r="X1318" s="150">
        <f t="shared" si="1"/>
        <v>1.584367573</v>
      </c>
      <c r="Y1318" s="150">
        <f t="shared" si="2"/>
        <v>-1.584367573</v>
      </c>
    </row>
    <row r="1319" ht="15.75" customHeight="1">
      <c r="A1319" s="119">
        <v>1318.0</v>
      </c>
      <c r="B1319" s="143" t="str">
        <f t="array" ref="B1319">index(Systems!$A:$E,match($A1319,Systems!$A:$A,),match(B$1,Systems!$2:$2,))&amp;if(not(isblank(index(Systems!$A:$E,match($A1319,Systems!$A:$A,),match(Systems!$C$2,Systems!$2:$2,))))," ["&amp;index(Systems!$A:$E,match($A1319,Systems!$A:$A,),match(Systems!$C$2,Systems!$2:$2,))&amp;"]",)</f>
        <v>Keeling</v>
      </c>
      <c r="C1319" s="144">
        <f t="array" ref="C1319">round((F1319-average(I1319,L1319,O1319,R1319,U1319))*X1319+if($B1319=$H1319,0,iferror(average(vlookup({$H1319,$K1319,$N1319,$Q1319,$T1319},$B:$D,column(B$1),0)),index(C:C,match($H1319,$B:$B,)))),3)</f>
        <v>-173.754</v>
      </c>
      <c r="D1319" s="144">
        <f t="array" ref="D1319">round((G1319-average(J1319,M1319,P1319,S1319,V1319))*Y1319+if($B1319=$H1319,0,iferror(average(vlookup({$H1319,$K1319,$N1319,$Q1319,$T1319},$B:$D,column(C$1),0)),index(D:D,match($H1319,$B:$B,)))),3)</f>
        <v>-217.409</v>
      </c>
      <c r="E1319" s="145">
        <v>2764.0</v>
      </c>
      <c r="F1319" s="146">
        <v>578.781</v>
      </c>
      <c r="G1319" s="146">
        <v>543.311</v>
      </c>
      <c r="H1319" s="147" t="s">
        <v>404</v>
      </c>
      <c r="I1319" s="146">
        <v>688.449</v>
      </c>
      <c r="J1319" s="146">
        <v>406.09</v>
      </c>
      <c r="K1319" s="148"/>
      <c r="L1319" s="149"/>
      <c r="M1319" s="149"/>
      <c r="N1319" s="148"/>
      <c r="O1319" s="149"/>
      <c r="P1319" s="149"/>
      <c r="Q1319" s="148"/>
      <c r="R1319" s="149"/>
      <c r="S1319" s="149"/>
      <c r="T1319" s="148"/>
      <c r="U1319" s="149"/>
      <c r="V1319" s="149"/>
      <c r="W1319" s="149"/>
      <c r="X1319" s="150">
        <f t="shared" si="1"/>
        <v>1.584367573</v>
      </c>
      <c r="Y1319" s="150">
        <f t="shared" si="2"/>
        <v>-1.584367573</v>
      </c>
    </row>
    <row r="1320" ht="15.75" customHeight="1">
      <c r="A1320" s="119">
        <v>1319.0</v>
      </c>
      <c r="B1320" s="143" t="str">
        <f t="array" ref="B1320">index(Systems!$A:$E,match($A1320,Systems!$A:$A,),match(B$1,Systems!$2:$2,))&amp;if(not(isblank(index(Systems!$A:$E,match($A1320,Systems!$A:$A,),match(Systems!$C$2,Systems!$2:$2,))))," ["&amp;index(Systems!$A:$E,match($A1320,Systems!$A:$A,),match(Systems!$C$2,Systems!$2:$2,))&amp;"]",)</f>
        <v>Keid</v>
      </c>
      <c r="C1320" s="144">
        <f t="array" ref="C1320">round((F1320-average(I1320,L1320,O1320,R1320,U1320))*X1320+if($B1320=$H1320,0,iferror(average(vlookup({$H1320,$K1320,$N1320,$Q1320,$T1320},$B:$D,column(B$1),0)),index(C:C,match($H1320,$B:$B,)))),3)</f>
        <v>3.096</v>
      </c>
      <c r="D1320" s="144">
        <f t="array" ref="D1320">round((G1320-average(J1320,M1320,P1320,S1320,V1320))*Y1320+if($B1320=$H1320,0,iferror(average(vlookup({$H1320,$K1320,$N1320,$Q1320,$T1320},$B:$D,column(C$1),0)),index(D:D,match($H1320,$B:$B,)))),3)</f>
        <v>-10.127</v>
      </c>
      <c r="E1320" s="145">
        <v>2764.0</v>
      </c>
      <c r="F1320" s="146">
        <v>690.403</v>
      </c>
      <c r="G1320" s="146">
        <v>412.482</v>
      </c>
      <c r="H1320" s="147" t="s">
        <v>404</v>
      </c>
      <c r="I1320" s="146">
        <v>688.449</v>
      </c>
      <c r="J1320" s="146">
        <v>406.09</v>
      </c>
      <c r="K1320" s="148"/>
      <c r="L1320" s="149"/>
      <c r="M1320" s="149"/>
      <c r="N1320" s="148"/>
      <c r="O1320" s="149"/>
      <c r="P1320" s="149"/>
      <c r="Q1320" s="148"/>
      <c r="R1320" s="149"/>
      <c r="S1320" s="149"/>
      <c r="T1320" s="148"/>
      <c r="U1320" s="149"/>
      <c r="V1320" s="149"/>
      <c r="W1320" s="149"/>
      <c r="X1320" s="150">
        <f t="shared" si="1"/>
        <v>1.584367573</v>
      </c>
      <c r="Y1320" s="150">
        <f t="shared" si="2"/>
        <v>-1.584367573</v>
      </c>
    </row>
    <row r="1321" ht="15.75" customHeight="1">
      <c r="A1321" s="119">
        <v>1320.0</v>
      </c>
      <c r="B1321" s="143" t="str">
        <f t="array" ref="B1321">index(Systems!$A:$E,match($A1321,Systems!$A:$A,),match(B$1,Systems!$2:$2,))&amp;if(not(isblank(index(Systems!$A:$E,match($A1321,Systems!$A:$A,),match(Systems!$C$2,Systems!$2:$2,))))," ["&amp;index(Systems!$A:$E,match($A1321,Systems!$A:$A,),match(Systems!$C$2,Systems!$2:$2,))&amp;"]",)</f>
        <v>Keihoku</v>
      </c>
      <c r="C1321" s="144">
        <f t="array" ref="C1321">round((F1321-average(I1321,L1321,O1321,R1321,U1321))*X1321+if($B1321=$H1321,0,iferror(average(vlookup({$H1321,$K1321,$N1321,$Q1321,$T1321},$B:$D,column(B$1),0)),index(C:C,match($H1321,$B:$B,)))),3)</f>
        <v>307.702</v>
      </c>
      <c r="D1321" s="144">
        <f t="array" ref="D1321">round((G1321-average(J1321,M1321,P1321,S1321,V1321))*Y1321+if($B1321=$H1321,0,iferror(average(vlookup({$H1321,$K1321,$N1321,$Q1321,$T1321},$B:$D,column(C$1),0)),index(D:D,match($H1321,$B:$B,)))),3)</f>
        <v>212.076</v>
      </c>
      <c r="E1321" s="145">
        <v>2764.0</v>
      </c>
      <c r="F1321" s="146">
        <v>882.66</v>
      </c>
      <c r="G1321" s="146">
        <v>272.235</v>
      </c>
      <c r="H1321" s="147" t="s">
        <v>404</v>
      </c>
      <c r="I1321" s="146">
        <v>688.449</v>
      </c>
      <c r="J1321" s="146">
        <v>406.09</v>
      </c>
      <c r="K1321" s="148"/>
      <c r="L1321" s="149"/>
      <c r="M1321" s="149"/>
      <c r="N1321" s="148"/>
      <c r="O1321" s="149"/>
      <c r="P1321" s="149"/>
      <c r="Q1321" s="148"/>
      <c r="R1321" s="149"/>
      <c r="S1321" s="149"/>
      <c r="T1321" s="148"/>
      <c r="U1321" s="149"/>
      <c r="V1321" s="149"/>
      <c r="W1321" s="149"/>
      <c r="X1321" s="150">
        <f t="shared" si="1"/>
        <v>1.584367573</v>
      </c>
      <c r="Y1321" s="150">
        <f t="shared" si="2"/>
        <v>-1.584367573</v>
      </c>
    </row>
    <row r="1322" ht="15.75" customHeight="1">
      <c r="A1322" s="119">
        <v>1321.0</v>
      </c>
      <c r="B1322" s="143" t="str">
        <f t="array" ref="B1322">index(Systems!$A:$E,match($A1322,Systems!$A:$A,),match(B$1,Systems!$2:$2,))&amp;if(not(isblank(index(Systems!$A:$E,match($A1322,Systems!$A:$A,),match(Systems!$C$2,Systems!$2:$2,))))," ["&amp;index(Systems!$A:$E,match($A1322,Systems!$A:$A,),match(Systems!$C$2,Systems!$2:$2,))&amp;"]",)</f>
        <v>Kek</v>
      </c>
      <c r="C1322" s="144">
        <f t="array" ref="C1322">round((F1322-average(I1322,L1322,O1322,R1322,U1322))*X1322+if($B1322=$H1322,0,iferror(average(vlookup({$H1322,$K1322,$N1322,$Q1322,$T1322},$B:$D,column(B$1),0)),index(C:C,match($H1322,$B:$B,)))),3)</f>
        <v>105.02</v>
      </c>
      <c r="D1322" s="144">
        <f t="array" ref="D1322">round((G1322-average(J1322,M1322,P1322,S1322,V1322))*Y1322+if($B1322=$H1322,0,iferror(average(vlookup({$H1322,$K1322,$N1322,$Q1322,$T1322},$B:$D,column(C$1),0)),index(D:D,match($H1322,$B:$B,)))),3)</f>
        <v>-153.207</v>
      </c>
      <c r="E1322" s="145">
        <v>2764.0</v>
      </c>
      <c r="F1322" s="146">
        <v>754.734</v>
      </c>
      <c r="G1322" s="146">
        <v>502.789</v>
      </c>
      <c r="H1322" s="147" t="s">
        <v>404</v>
      </c>
      <c r="I1322" s="146">
        <v>688.449</v>
      </c>
      <c r="J1322" s="146">
        <v>406.09</v>
      </c>
      <c r="K1322" s="148"/>
      <c r="L1322" s="149"/>
      <c r="M1322" s="149"/>
      <c r="N1322" s="148"/>
      <c r="O1322" s="149"/>
      <c r="P1322" s="149"/>
      <c r="Q1322" s="148"/>
      <c r="R1322" s="149"/>
      <c r="S1322" s="149"/>
      <c r="T1322" s="148"/>
      <c r="U1322" s="149"/>
      <c r="V1322" s="149"/>
      <c r="W1322" s="149"/>
      <c r="X1322" s="150">
        <f t="shared" si="1"/>
        <v>1.584367573</v>
      </c>
      <c r="Y1322" s="150">
        <f t="shared" si="2"/>
        <v>-1.584367573</v>
      </c>
    </row>
    <row r="1323" ht="15.75" customHeight="1">
      <c r="A1323" s="119">
        <v>1322.0</v>
      </c>
      <c r="B1323" s="143" t="str">
        <f t="array" ref="B1323">index(Systems!$A:$E,match($A1323,Systems!$A:$A,),match(B$1,Systems!$2:$2,))&amp;if(not(isblank(index(Systems!$A:$E,match($A1323,Systems!$A:$A,),match(Systems!$C$2,Systems!$2:$2,))))," ["&amp;index(Systems!$A:$E,match($A1323,Systems!$A:$A,),match(Systems!$C$2,Systems!$2:$2,))&amp;"]",)</f>
        <v>Kelang</v>
      </c>
      <c r="C1323" s="144">
        <f t="array" ref="C1323">round((F1323-average(I1323,L1323,O1323,R1323,U1323))*X1323+if($B1323=$H1323,0,iferror(average(vlookup({$H1323,$K1323,$N1323,$Q1323,$T1323},$B:$D,column(B$1),0)),index(C:C,match($H1323,$B:$B,)))),3)</f>
        <v>-357.227</v>
      </c>
      <c r="D1323" s="144">
        <f t="array" ref="D1323">round((G1323-average(J1323,M1323,P1323,S1323,V1323))*Y1323+if($B1323=$H1323,0,iferror(average(vlookup({$H1323,$K1323,$N1323,$Q1323,$T1323},$B:$D,column(C$1),0)),index(D:D,match($H1323,$B:$B,)))),3)</f>
        <v>200.803</v>
      </c>
      <c r="E1323" s="145">
        <v>2764.0</v>
      </c>
      <c r="F1323" s="146">
        <v>462.979</v>
      </c>
      <c r="G1323" s="146">
        <v>279.35</v>
      </c>
      <c r="H1323" s="147" t="s">
        <v>404</v>
      </c>
      <c r="I1323" s="146">
        <v>688.449</v>
      </c>
      <c r="J1323" s="146">
        <v>406.09</v>
      </c>
      <c r="K1323" s="148"/>
      <c r="L1323" s="149"/>
      <c r="M1323" s="149"/>
      <c r="N1323" s="148"/>
      <c r="O1323" s="149"/>
      <c r="P1323" s="149"/>
      <c r="Q1323" s="148"/>
      <c r="R1323" s="149"/>
      <c r="S1323" s="149"/>
      <c r="T1323" s="148"/>
      <c r="U1323" s="149"/>
      <c r="V1323" s="149"/>
      <c r="W1323" s="149"/>
      <c r="X1323" s="150">
        <f t="shared" si="1"/>
        <v>1.584367573</v>
      </c>
      <c r="Y1323" s="150">
        <f t="shared" si="2"/>
        <v>-1.584367573</v>
      </c>
    </row>
    <row r="1324" ht="15.75" customHeight="1">
      <c r="A1324" s="119">
        <v>1323.0</v>
      </c>
      <c r="B1324" s="143" t="str">
        <f t="array" ref="B1324">index(Systems!$A:$E,match($A1324,Systems!$A:$A,),match(B$1,Systems!$2:$2,))&amp;if(not(isblank(index(Systems!$A:$E,match($A1324,Systems!$A:$A,),match(Systems!$C$2,Systems!$2:$2,))))," ["&amp;index(Systems!$A:$E,match($A1324,Systems!$A:$A,),match(Systems!$C$2,Systems!$2:$2,))&amp;"]",)</f>
        <v>Kelenfold</v>
      </c>
      <c r="C1324" s="144">
        <f t="array" ref="C1324">round((F1324-average(I1324,L1324,O1324,R1324,U1324))*X1324+if($B1324=$H1324,0,iferror(average(vlookup({$H1324,$K1324,$N1324,$Q1324,$T1324},$B:$D,column(B$1),0)),index(C:C,match($H1324,$B:$B,)))),3)</f>
        <v>-57.392</v>
      </c>
      <c r="D1324" s="144">
        <f t="array" ref="D1324">round((G1324-average(J1324,M1324,P1324,S1324,V1324))*Y1324+if($B1324=$H1324,0,iferror(average(vlookup({$H1324,$K1324,$N1324,$Q1324,$T1324},$B:$D,column(C$1),0)),index(D:D,match($H1324,$B:$B,)))),3)</f>
        <v>198.214</v>
      </c>
      <c r="E1324" s="145">
        <v>2764.0</v>
      </c>
      <c r="F1324" s="146">
        <v>652.225</v>
      </c>
      <c r="G1324" s="146">
        <v>280.984</v>
      </c>
      <c r="H1324" s="147" t="s">
        <v>404</v>
      </c>
      <c r="I1324" s="146">
        <v>688.449</v>
      </c>
      <c r="J1324" s="146">
        <v>406.09</v>
      </c>
      <c r="K1324" s="148"/>
      <c r="L1324" s="149"/>
      <c r="M1324" s="149"/>
      <c r="N1324" s="148"/>
      <c r="O1324" s="149"/>
      <c r="P1324" s="149"/>
      <c r="Q1324" s="148"/>
      <c r="R1324" s="149"/>
      <c r="S1324" s="149"/>
      <c r="T1324" s="148"/>
      <c r="U1324" s="149"/>
      <c r="V1324" s="149"/>
      <c r="W1324" s="149"/>
      <c r="X1324" s="150">
        <f t="shared" si="1"/>
        <v>1.584367573</v>
      </c>
      <c r="Y1324" s="150">
        <f t="shared" si="2"/>
        <v>-1.584367573</v>
      </c>
    </row>
    <row r="1325" ht="15.75" customHeight="1">
      <c r="A1325" s="119">
        <v>1324.0</v>
      </c>
      <c r="B1325" s="143" t="str">
        <f t="array" ref="B1325">index(Systems!$A:$E,match($A1325,Systems!$A:$A,),match(B$1,Systems!$2:$2,))&amp;if(not(isblank(index(Systems!$A:$E,match($A1325,Systems!$A:$A,),match(Systems!$C$2,Systems!$2:$2,))))," ["&amp;index(Systems!$A:$E,match($A1325,Systems!$A:$A,),match(Systems!$C$2,Systems!$2:$2,))&amp;"]",)</f>
        <v>Kempten</v>
      </c>
      <c r="C1325" s="144">
        <f t="array" ref="C1325">round((F1325-average(I1325,L1325,O1325,R1325,U1325))*X1325+if($B1325=$H1325,0,iferror(average(vlookup({$H1325,$K1325,$N1325,$Q1325,$T1325},$B:$D,column(B$1),0)),index(C:C,match($H1325,$B:$B,)))),3)</f>
        <v>45.221</v>
      </c>
      <c r="D1325" s="144">
        <f t="array" ref="D1325">round((G1325-average(J1325,M1325,P1325,S1325,V1325))*Y1325+if($B1325=$H1325,0,iferror(average(vlookup({$H1325,$K1325,$N1325,$Q1325,$T1325},$B:$D,column(C$1),0)),index(D:D,match($H1325,$B:$B,)))),3)</f>
        <v>308.076</v>
      </c>
      <c r="E1325" s="145">
        <v>2764.0</v>
      </c>
      <c r="F1325" s="146">
        <v>716.991</v>
      </c>
      <c r="G1325" s="146">
        <v>211.643</v>
      </c>
      <c r="H1325" s="147" t="s">
        <v>404</v>
      </c>
      <c r="I1325" s="146">
        <v>688.449</v>
      </c>
      <c r="J1325" s="146">
        <v>406.09</v>
      </c>
      <c r="K1325" s="148"/>
      <c r="L1325" s="149"/>
      <c r="M1325" s="149"/>
      <c r="N1325" s="148"/>
      <c r="O1325" s="149"/>
      <c r="P1325" s="149"/>
      <c r="Q1325" s="148"/>
      <c r="R1325" s="149"/>
      <c r="S1325" s="149"/>
      <c r="T1325" s="148"/>
      <c r="U1325" s="149"/>
      <c r="V1325" s="149"/>
      <c r="W1325" s="149"/>
      <c r="X1325" s="150">
        <f t="shared" si="1"/>
        <v>1.584367573</v>
      </c>
      <c r="Y1325" s="150">
        <f t="shared" si="2"/>
        <v>-1.584367573</v>
      </c>
    </row>
    <row r="1326" ht="15.75" customHeight="1">
      <c r="A1326" s="119">
        <v>1325.0</v>
      </c>
      <c r="B1326" s="143" t="str">
        <f t="array" ref="B1326">index(Systems!$A:$E,match($A1326,Systems!$A:$A,),match(B$1,Systems!$2:$2,))&amp;if(not(isblank(index(Systems!$A:$E,match($A1326,Systems!$A:$A,),match(Systems!$C$2,Systems!$2:$2,))))," ["&amp;index(Systems!$A:$E,match($A1326,Systems!$A:$A,),match(Systems!$C$2,Systems!$2:$2,))&amp;"]",)</f>
        <v>Kendall</v>
      </c>
      <c r="C1326" s="144">
        <f t="array" ref="C1326">round((F1326-average(I1326,L1326,O1326,R1326,U1326))*X1326+if($B1326=$H1326,0,iferror(average(vlookup({$H1326,$K1326,$N1326,$Q1326,$T1326},$B:$D,column(B$1),0)),index(C:C,match($H1326,$B:$B,)))),3)</f>
        <v>-370.2</v>
      </c>
      <c r="D1326" s="144">
        <f t="array" ref="D1326">round((G1326-average(J1326,M1326,P1326,S1326,V1326))*Y1326+if($B1326=$H1326,0,iferror(average(vlookup({$H1326,$K1326,$N1326,$Q1326,$T1326},$B:$D,column(C$1),0)),index(D:D,match($H1326,$B:$B,)))),3)</f>
        <v>-200.855</v>
      </c>
      <c r="E1326" s="145">
        <v>2764.0</v>
      </c>
      <c r="F1326" s="146">
        <v>454.791</v>
      </c>
      <c r="G1326" s="146">
        <v>532.863</v>
      </c>
      <c r="H1326" s="147" t="s">
        <v>404</v>
      </c>
      <c r="I1326" s="146">
        <v>688.449</v>
      </c>
      <c r="J1326" s="146">
        <v>406.09</v>
      </c>
      <c r="K1326" s="148"/>
      <c r="L1326" s="149"/>
      <c r="M1326" s="149"/>
      <c r="N1326" s="148"/>
      <c r="O1326" s="149"/>
      <c r="P1326" s="149"/>
      <c r="Q1326" s="148"/>
      <c r="R1326" s="149"/>
      <c r="S1326" s="149"/>
      <c r="T1326" s="148"/>
      <c r="U1326" s="149"/>
      <c r="V1326" s="149"/>
      <c r="W1326" s="149"/>
      <c r="X1326" s="150">
        <f t="shared" si="1"/>
        <v>1.584367573</v>
      </c>
      <c r="Y1326" s="150">
        <f t="shared" si="2"/>
        <v>-1.584367573</v>
      </c>
    </row>
    <row r="1327" ht="15.75" customHeight="1">
      <c r="A1327" s="119">
        <v>1326.0</v>
      </c>
      <c r="B1327" s="143" t="str">
        <f t="array" ref="B1327">index(Systems!$A:$E,match($A1327,Systems!$A:$A,),match(B$1,Systems!$2:$2,))&amp;if(not(isblank(index(Systems!$A:$E,match($A1327,Systems!$A:$A,),match(Systems!$C$2,Systems!$2:$2,))))," ["&amp;index(Systems!$A:$E,match($A1327,Systems!$A:$A,),match(Systems!$C$2,Systems!$2:$2,))&amp;"]",)</f>
        <v>Kenilworth</v>
      </c>
      <c r="C1327" s="144">
        <f t="array" ref="C1327">round((F1327-average(I1327,L1327,O1327,R1327,U1327))*X1327+if($B1327=$H1327,0,iferror(average(vlookup({$H1327,$K1327,$N1327,$Q1327,$T1327},$B:$D,column(B$1),0)),index(C:C,match($H1327,$B:$B,)))),3)</f>
        <v>561.597</v>
      </c>
      <c r="D1327" s="144">
        <f t="array" ref="D1327">round((G1327-average(J1327,M1327,P1327,S1327,V1327))*Y1327+if($B1327=$H1327,0,iferror(average(vlookup({$H1327,$K1327,$N1327,$Q1327,$T1327},$B:$D,column(C$1),0)),index(D:D,match($H1327,$B:$B,)))),3)</f>
        <v>-161.563</v>
      </c>
      <c r="E1327" s="145">
        <v>2764.0</v>
      </c>
      <c r="F1327" s="146">
        <v>1042.91</v>
      </c>
      <c r="G1327" s="146">
        <v>508.063</v>
      </c>
      <c r="H1327" s="147" t="s">
        <v>404</v>
      </c>
      <c r="I1327" s="146">
        <v>688.449</v>
      </c>
      <c r="J1327" s="146">
        <v>406.09</v>
      </c>
      <c r="K1327" s="148"/>
      <c r="L1327" s="149"/>
      <c r="M1327" s="149"/>
      <c r="N1327" s="148"/>
      <c r="O1327" s="149"/>
      <c r="P1327" s="149"/>
      <c r="Q1327" s="148"/>
      <c r="R1327" s="149"/>
      <c r="S1327" s="149"/>
      <c r="T1327" s="148"/>
      <c r="U1327" s="149"/>
      <c r="V1327" s="149"/>
      <c r="W1327" s="149"/>
      <c r="X1327" s="150">
        <f t="shared" si="1"/>
        <v>1.584367573</v>
      </c>
      <c r="Y1327" s="150">
        <f t="shared" si="2"/>
        <v>-1.584367573</v>
      </c>
    </row>
    <row r="1328" ht="15.75" customHeight="1">
      <c r="A1328" s="119">
        <v>1327.0</v>
      </c>
      <c r="B1328" s="143" t="str">
        <f t="array" ref="B1328">index(Systems!$A:$E,match($A1328,Systems!$A:$A,),match(B$1,Systems!$2:$2,))&amp;if(not(isblank(index(Systems!$A:$E,match($A1328,Systems!$A:$A,),match(Systems!$C$2,Systems!$2:$2,))))," ["&amp;index(Systems!$A:$E,match($A1328,Systems!$A:$A,),match(Systems!$C$2,Systems!$2:$2,))&amp;"]",)</f>
        <v>Kennard</v>
      </c>
      <c r="C1328" s="144">
        <f t="array" ref="C1328">round((F1328-average(I1328,L1328,O1328,R1328,U1328))*X1328+if($B1328=$H1328,0,iferror(average(vlookup({$H1328,$K1328,$N1328,$Q1328,$T1328},$B:$D,column(B$1),0)),index(C:C,match($H1328,$B:$B,)))),3)</f>
        <v>468.64</v>
      </c>
      <c r="D1328" s="144">
        <f t="array" ref="D1328">round((G1328-average(J1328,M1328,P1328,S1328,V1328))*Y1328+if($B1328=$H1328,0,iferror(average(vlookup({$H1328,$K1328,$N1328,$Q1328,$T1328},$B:$D,column(C$1),0)),index(D:D,match($H1328,$B:$B,)))),3)</f>
        <v>88.354</v>
      </c>
      <c r="E1328" s="145">
        <v>2764.0</v>
      </c>
      <c r="F1328" s="146">
        <v>984.239</v>
      </c>
      <c r="G1328" s="146">
        <v>350.324</v>
      </c>
      <c r="H1328" s="147" t="s">
        <v>404</v>
      </c>
      <c r="I1328" s="146">
        <v>688.449</v>
      </c>
      <c r="J1328" s="146">
        <v>406.09</v>
      </c>
      <c r="K1328" s="148"/>
      <c r="L1328" s="149"/>
      <c r="M1328" s="149"/>
      <c r="N1328" s="148"/>
      <c r="O1328" s="149"/>
      <c r="P1328" s="149"/>
      <c r="Q1328" s="148"/>
      <c r="R1328" s="149"/>
      <c r="S1328" s="149"/>
      <c r="T1328" s="148"/>
      <c r="U1328" s="149"/>
      <c r="V1328" s="149"/>
      <c r="W1328" s="149"/>
      <c r="X1328" s="150">
        <f t="shared" si="1"/>
        <v>1.584367573</v>
      </c>
      <c r="Y1328" s="150">
        <f t="shared" si="2"/>
        <v>-1.584367573</v>
      </c>
    </row>
    <row r="1329" ht="15.75" customHeight="1">
      <c r="A1329" s="119">
        <v>1328.0</v>
      </c>
      <c r="B1329" s="143" t="str">
        <f t="array" ref="B1329">index(Systems!$A:$E,match($A1329,Systems!$A:$A,),match(B$1,Systems!$2:$2,))&amp;if(not(isblank(index(Systems!$A:$E,match($A1329,Systems!$A:$A,),match(Systems!$C$2,Systems!$2:$2,))))," ["&amp;index(Systems!$A:$E,match($A1329,Systems!$A:$A,),match(Systems!$C$2,Systems!$2:$2,))&amp;"]",)</f>
        <v>Kent</v>
      </c>
      <c r="C1329" s="144">
        <f t="array" ref="C1329">round((F1329-average(I1329,L1329,O1329,R1329,U1329))*X1329+if($B1329=$H1329,0,iferror(average(vlookup({$H1329,$K1329,$N1329,$Q1329,$T1329},$B:$D,column(B$1),0)),index(C:C,match($H1329,$B:$B,)))),3)</f>
        <v>693.25</v>
      </c>
      <c r="D1329" s="144">
        <f t="array" ref="D1329">round((G1329-average(J1329,M1329,P1329,S1329,V1329))*Y1329+if($B1329=$H1329,0,iferror(average(vlookup({$H1329,$K1329,$N1329,$Q1329,$T1329},$B:$D,column(C$1),0)),index(D:D,match($H1329,$B:$B,)))),3)</f>
        <v>128.011</v>
      </c>
      <c r="E1329" s="145">
        <v>2764.0</v>
      </c>
      <c r="F1329" s="146">
        <v>1126.005</v>
      </c>
      <c r="G1329" s="146">
        <v>325.294</v>
      </c>
      <c r="H1329" s="147" t="s">
        <v>404</v>
      </c>
      <c r="I1329" s="146">
        <v>688.449</v>
      </c>
      <c r="J1329" s="146">
        <v>406.09</v>
      </c>
      <c r="K1329" s="148"/>
      <c r="L1329" s="149"/>
      <c r="M1329" s="149"/>
      <c r="N1329" s="148"/>
      <c r="O1329" s="149"/>
      <c r="P1329" s="149"/>
      <c r="Q1329" s="148"/>
      <c r="R1329" s="149"/>
      <c r="S1329" s="149"/>
      <c r="T1329" s="148"/>
      <c r="U1329" s="149"/>
      <c r="V1329" s="149"/>
      <c r="W1329" s="149"/>
      <c r="X1329" s="150">
        <f t="shared" si="1"/>
        <v>1.584367573</v>
      </c>
      <c r="Y1329" s="150">
        <f t="shared" si="2"/>
        <v>-1.584367573</v>
      </c>
    </row>
    <row r="1330" ht="15.75" customHeight="1">
      <c r="A1330" s="119">
        <v>1329.0</v>
      </c>
      <c r="B1330" s="143" t="str">
        <f t="array" ref="B1330">index(Systems!$A:$E,match($A1330,Systems!$A:$A,),match(B$1,Systems!$2:$2,))&amp;if(not(isblank(index(Systems!$A:$E,match($A1330,Systems!$A:$A,),match(Systems!$C$2,Systems!$2:$2,))))," ["&amp;index(Systems!$A:$E,match($A1330,Systems!$A:$A,),match(Systems!$C$2,Systems!$2:$2,))&amp;"]",)</f>
        <v>Kentares [Kentares IV]</v>
      </c>
      <c r="C1330" s="144">
        <f t="array" ref="C1330">round((F1330-average(I1330,L1330,O1330,R1330,U1330))*X1330+if($B1330=$H1330,0,iferror(average(vlookup({$H1330,$K1330,$N1330,$Q1330,$T1330},$B:$D,column(B$1),0)),index(C:C,match($H1330,$B:$B,)))),3)</f>
        <v>149.4</v>
      </c>
      <c r="D1330" s="144">
        <f t="array" ref="D1330">round((G1330-average(J1330,M1330,P1330,S1330,V1330))*Y1330+if($B1330=$H1330,0,iferror(average(vlookup({$H1330,$K1330,$N1330,$Q1330,$T1330},$B:$D,column(C$1),0)),index(D:D,match($H1330,$B:$B,)))),3)</f>
        <v>-13.229</v>
      </c>
      <c r="E1330" s="145">
        <v>2764.0</v>
      </c>
      <c r="F1330" s="146">
        <v>782.745</v>
      </c>
      <c r="G1330" s="146">
        <v>414.44</v>
      </c>
      <c r="H1330" s="147" t="s">
        <v>404</v>
      </c>
      <c r="I1330" s="146">
        <v>688.449</v>
      </c>
      <c r="J1330" s="146">
        <v>406.09</v>
      </c>
      <c r="K1330" s="148"/>
      <c r="L1330" s="149"/>
      <c r="M1330" s="149"/>
      <c r="N1330" s="148"/>
      <c r="O1330" s="149"/>
      <c r="P1330" s="149"/>
      <c r="Q1330" s="148"/>
      <c r="R1330" s="149"/>
      <c r="S1330" s="149"/>
      <c r="T1330" s="148"/>
      <c r="U1330" s="149"/>
      <c r="V1330" s="149"/>
      <c r="W1330" s="149"/>
      <c r="X1330" s="150">
        <f t="shared" si="1"/>
        <v>1.584367573</v>
      </c>
      <c r="Y1330" s="150">
        <f t="shared" si="2"/>
        <v>-1.584367573</v>
      </c>
    </row>
    <row r="1331" ht="15.75" customHeight="1">
      <c r="A1331" s="119">
        <v>1330.0</v>
      </c>
      <c r="B1331" s="143" t="str">
        <f t="array" ref="B1331">index(Systems!$A:$E,match($A1331,Systems!$A:$A,),match(B$1,Systems!$2:$2,))&amp;if(not(isblank(index(Systems!$A:$E,match($A1331,Systems!$A:$A,),match(Systems!$C$2,Systems!$2:$2,))))," ["&amp;index(Systems!$A:$E,match($A1331,Systems!$A:$A,),match(Systems!$C$2,Systems!$2:$2,))&amp;"]",)</f>
        <v>Kentwood</v>
      </c>
      <c r="C1331" s="144">
        <f t="array" ref="C1331">round((F1331-average(I1331,L1331,O1331,R1331,U1331))*X1331+if($B1331=$H1331,0,iferror(average(vlookup({$H1331,$K1331,$N1331,$Q1331,$T1331},$B:$D,column(B$1),0)),index(C:C,match($H1331,$B:$B,)))),3)</f>
        <v>627.34</v>
      </c>
      <c r="D1331" s="144">
        <f t="array" ref="D1331">round((G1331-average(J1331,M1331,P1331,S1331,V1331))*Y1331+if($B1331=$H1331,0,iferror(average(vlookup({$H1331,$K1331,$N1331,$Q1331,$T1331},$B:$D,column(C$1),0)),index(D:D,match($H1331,$B:$B,)))),3)</f>
        <v>-20.204</v>
      </c>
      <c r="E1331" s="145">
        <v>2764.0</v>
      </c>
      <c r="F1331" s="146">
        <v>1084.405</v>
      </c>
      <c r="G1331" s="146">
        <v>418.842</v>
      </c>
      <c r="H1331" s="147" t="s">
        <v>404</v>
      </c>
      <c r="I1331" s="146">
        <v>688.449</v>
      </c>
      <c r="J1331" s="146">
        <v>406.09</v>
      </c>
      <c r="K1331" s="148"/>
      <c r="L1331" s="149"/>
      <c r="M1331" s="149"/>
      <c r="N1331" s="148"/>
      <c r="O1331" s="149"/>
      <c r="P1331" s="149"/>
      <c r="Q1331" s="148"/>
      <c r="R1331" s="149"/>
      <c r="S1331" s="149"/>
      <c r="T1331" s="148"/>
      <c r="U1331" s="149"/>
      <c r="V1331" s="149"/>
      <c r="W1331" s="149"/>
      <c r="X1331" s="150">
        <f t="shared" si="1"/>
        <v>1.584367573</v>
      </c>
      <c r="Y1331" s="150">
        <f t="shared" si="2"/>
        <v>-1.584367573</v>
      </c>
    </row>
    <row r="1332" ht="15.75" customHeight="1">
      <c r="A1332" s="119">
        <v>1331.0</v>
      </c>
      <c r="B1332" s="143" t="str">
        <f t="array" ref="B1332">index(Systems!$A:$E,match($A1332,Systems!$A:$A,),match(B$1,Systems!$2:$2,))&amp;if(not(isblank(index(Systems!$A:$E,match($A1332,Systems!$A:$A,),match(Systems!$C$2,Systems!$2:$2,))))," ["&amp;index(Systems!$A:$E,match($A1332,Systems!$A:$A,),match(Systems!$C$2,Systems!$2:$2,))&amp;"]",)</f>
        <v>Kerman</v>
      </c>
      <c r="C1332" s="144">
        <f t="array" ref="C1332">round((F1332-average(I1332,L1332,O1332,R1332,U1332))*X1332+if($B1332=$H1332,0,iferror(average(vlookup({$H1332,$K1332,$N1332,$Q1332,$T1332},$B:$D,column(B$1),0)),index(C:C,match($H1332,$B:$B,)))),3)</f>
        <v>-466.194</v>
      </c>
      <c r="D1332" s="144">
        <f t="array" ref="D1332">round((G1332-average(J1332,M1332,P1332,S1332,V1332))*Y1332+if($B1332=$H1332,0,iferror(average(vlookup({$H1332,$K1332,$N1332,$Q1332,$T1332},$B:$D,column(C$1),0)),index(D:D,match($H1332,$B:$B,)))),3)</f>
        <v>200.83</v>
      </c>
      <c r="E1332" s="145">
        <v>2764.0</v>
      </c>
      <c r="F1332" s="146">
        <v>394.203</v>
      </c>
      <c r="G1332" s="146">
        <v>279.333</v>
      </c>
      <c r="H1332" s="147" t="s">
        <v>404</v>
      </c>
      <c r="I1332" s="146">
        <v>688.449</v>
      </c>
      <c r="J1332" s="146">
        <v>406.09</v>
      </c>
      <c r="K1332" s="148"/>
      <c r="L1332" s="149"/>
      <c r="M1332" s="149"/>
      <c r="N1332" s="148"/>
      <c r="O1332" s="149"/>
      <c r="P1332" s="149"/>
      <c r="Q1332" s="148"/>
      <c r="R1332" s="149"/>
      <c r="S1332" s="149"/>
      <c r="T1332" s="148"/>
      <c r="U1332" s="149"/>
      <c r="V1332" s="149"/>
      <c r="W1332" s="149"/>
      <c r="X1332" s="150">
        <f t="shared" si="1"/>
        <v>1.584367573</v>
      </c>
      <c r="Y1332" s="150">
        <f t="shared" si="2"/>
        <v>-1.584367573</v>
      </c>
    </row>
    <row r="1333" ht="15.75" customHeight="1">
      <c r="A1333" s="119">
        <v>1332.0</v>
      </c>
      <c r="B1333" s="143" t="str">
        <f t="array" ref="B1333">index(Systems!$A:$E,match($A1333,Systems!$A:$A,),match(B$1,Systems!$2:$2,))&amp;if(not(isblank(index(Systems!$A:$E,match($A1333,Systems!$A:$A,),match(Systems!$C$2,Systems!$2:$2,))))," ["&amp;index(Systems!$A:$E,match($A1333,Systems!$A:$A,),match(Systems!$C$2,Systems!$2:$2,))&amp;"]",)</f>
        <v>Kern</v>
      </c>
      <c r="C1333" s="144">
        <f t="array" ref="C1333">round((F1333-average(I1333,L1333,O1333,R1333,U1333))*X1333+if($B1333=$H1333,0,iferror(average(vlookup({$H1333,$K1333,$N1333,$Q1333,$T1333},$B:$D,column(B$1),0)),index(C:C,match($H1333,$B:$B,)))),3)</f>
        <v>126.171</v>
      </c>
      <c r="D1333" s="144">
        <f t="array" ref="D1333">round((G1333-average(J1333,M1333,P1333,S1333,V1333))*Y1333+if($B1333=$H1333,0,iferror(average(vlookup({$H1333,$K1333,$N1333,$Q1333,$T1333},$B:$D,column(C$1),0)),index(D:D,match($H1333,$B:$B,)))),3)</f>
        <v>-384.043</v>
      </c>
      <c r="E1333" s="145">
        <v>2764.0</v>
      </c>
      <c r="F1333" s="146">
        <v>768.084</v>
      </c>
      <c r="G1333" s="146">
        <v>648.485</v>
      </c>
      <c r="H1333" s="147" t="s">
        <v>404</v>
      </c>
      <c r="I1333" s="146">
        <v>688.449</v>
      </c>
      <c r="J1333" s="146">
        <v>406.09</v>
      </c>
      <c r="K1333" s="148"/>
      <c r="L1333" s="149"/>
      <c r="M1333" s="149"/>
      <c r="N1333" s="148"/>
      <c r="O1333" s="149"/>
      <c r="P1333" s="149"/>
      <c r="Q1333" s="148"/>
      <c r="R1333" s="149"/>
      <c r="S1333" s="149"/>
      <c r="T1333" s="148"/>
      <c r="U1333" s="149"/>
      <c r="V1333" s="149"/>
      <c r="W1333" s="149"/>
      <c r="X1333" s="150">
        <f t="shared" si="1"/>
        <v>1.584367573</v>
      </c>
      <c r="Y1333" s="150">
        <f t="shared" si="2"/>
        <v>-1.584367573</v>
      </c>
    </row>
    <row r="1334" ht="15.75" customHeight="1">
      <c r="A1334" s="119">
        <v>1333.0</v>
      </c>
      <c r="B1334" s="143" t="str">
        <f t="array" ref="B1334">index(Systems!$A:$E,match($A1334,Systems!$A:$A,),match(B$1,Systems!$2:$2,))&amp;if(not(isblank(index(Systems!$A:$E,match($A1334,Systems!$A:$A,),match(Systems!$C$2,Systems!$2:$2,))))," ["&amp;index(Systems!$A:$E,match($A1334,Systems!$A:$A,),match(Systems!$C$2,Systems!$2:$2,))&amp;"]",)</f>
        <v>Kervil</v>
      </c>
      <c r="C1334" s="144">
        <f t="array" ref="C1334">round((F1334-average(I1334,L1334,O1334,R1334,U1334))*X1334+if($B1334=$H1334,0,iferror(average(vlookup({$H1334,$K1334,$N1334,$Q1334,$T1334},$B:$D,column(B$1),0)),index(C:C,match($H1334,$B:$B,)))),3)</f>
        <v>34.119</v>
      </c>
      <c r="D1334" s="144">
        <f t="array" ref="D1334">round((G1334-average(J1334,M1334,P1334,S1334,V1334))*Y1334+if($B1334=$H1334,0,iferror(average(vlookup({$H1334,$K1334,$N1334,$Q1334,$T1334},$B:$D,column(C$1),0)),index(D:D,match($H1334,$B:$B,)))),3)</f>
        <v>45.961</v>
      </c>
      <c r="E1334" s="145">
        <v>2764.0</v>
      </c>
      <c r="F1334" s="146">
        <v>709.984</v>
      </c>
      <c r="G1334" s="146">
        <v>377.081</v>
      </c>
      <c r="H1334" s="147" t="s">
        <v>404</v>
      </c>
      <c r="I1334" s="146">
        <v>688.449</v>
      </c>
      <c r="J1334" s="146">
        <v>406.09</v>
      </c>
      <c r="K1334" s="148"/>
      <c r="L1334" s="149"/>
      <c r="M1334" s="149"/>
      <c r="N1334" s="148"/>
      <c r="O1334" s="149"/>
      <c r="P1334" s="149"/>
      <c r="Q1334" s="148"/>
      <c r="R1334" s="149"/>
      <c r="S1334" s="149"/>
      <c r="T1334" s="148"/>
      <c r="U1334" s="149"/>
      <c r="V1334" s="149"/>
      <c r="W1334" s="149"/>
      <c r="X1334" s="150">
        <f t="shared" si="1"/>
        <v>1.584367573</v>
      </c>
      <c r="Y1334" s="150">
        <f t="shared" si="2"/>
        <v>-1.584367573</v>
      </c>
    </row>
    <row r="1335" ht="15.75" customHeight="1">
      <c r="A1335" s="119">
        <v>1334.0</v>
      </c>
      <c r="B1335" s="143" t="str">
        <f t="array" ref="B1335">index(Systems!$A:$E,match($A1335,Systems!$A:$A,),match(B$1,Systems!$2:$2,))&amp;if(not(isblank(index(Systems!$A:$E,match($A1335,Systems!$A:$A,),match(Systems!$C$2,Systems!$2:$2,))))," ["&amp;index(Systems!$A:$E,match($A1335,Systems!$A:$A,),match(Systems!$C$2,Systems!$2:$2,))&amp;"]",)</f>
        <v>Kesai [Kesai IV]</v>
      </c>
      <c r="C1335" s="144">
        <f t="array" ref="C1335">round((F1335-average(I1335,L1335,O1335,R1335,U1335))*X1335+if($B1335=$H1335,0,iferror(average(vlookup({$H1335,$K1335,$N1335,$Q1335,$T1335},$B:$D,column(B$1),0)),index(C:C,match($H1335,$B:$B,)))),3)</f>
        <v>370.161</v>
      </c>
      <c r="D1335" s="144">
        <f t="array" ref="D1335">round((G1335-average(J1335,M1335,P1335,S1335,V1335))*Y1335+if($B1335=$H1335,0,iferror(average(vlookup({$H1335,$K1335,$N1335,$Q1335,$T1335},$B:$D,column(C$1),0)),index(D:D,match($H1335,$B:$B,)))),3)</f>
        <v>105.677</v>
      </c>
      <c r="E1335" s="145">
        <v>2764.0</v>
      </c>
      <c r="F1335" s="146">
        <v>922.082</v>
      </c>
      <c r="G1335" s="146">
        <v>339.39</v>
      </c>
      <c r="H1335" s="147" t="s">
        <v>404</v>
      </c>
      <c r="I1335" s="146">
        <v>688.449</v>
      </c>
      <c r="J1335" s="146">
        <v>406.09</v>
      </c>
      <c r="K1335" s="148"/>
      <c r="L1335" s="149"/>
      <c r="M1335" s="149"/>
      <c r="N1335" s="148"/>
      <c r="O1335" s="149"/>
      <c r="P1335" s="149"/>
      <c r="Q1335" s="148"/>
      <c r="R1335" s="149"/>
      <c r="S1335" s="149"/>
      <c r="T1335" s="148"/>
      <c r="U1335" s="149"/>
      <c r="V1335" s="149"/>
      <c r="W1335" s="149"/>
      <c r="X1335" s="150">
        <f t="shared" si="1"/>
        <v>1.584367573</v>
      </c>
      <c r="Y1335" s="150">
        <f t="shared" si="2"/>
        <v>-1.584367573</v>
      </c>
    </row>
    <row r="1336" ht="15.75" customHeight="1">
      <c r="A1336" s="119">
        <v>1335.0</v>
      </c>
      <c r="B1336" s="143" t="str">
        <f t="array" ref="B1336">index(Systems!$A:$E,match($A1336,Systems!$A:$A,),match(B$1,Systems!$2:$2,))&amp;if(not(isblank(index(Systems!$A:$E,match($A1336,Systems!$A:$A,),match(Systems!$C$2,Systems!$2:$2,))))," ["&amp;index(Systems!$A:$E,match($A1336,Systems!$A:$A,),match(Systems!$C$2,Systems!$2:$2,))&amp;"]",)</f>
        <v>Kessel</v>
      </c>
      <c r="C1336" s="144">
        <f t="array" ref="C1336">round((F1336-average(I1336,L1336,O1336,R1336,U1336))*X1336+if($B1336=$H1336,0,iferror(average(vlookup({$H1336,$K1336,$N1336,$Q1336,$T1336},$B:$D,column(B$1),0)),index(C:C,match($H1336,$B:$B,)))),3)</f>
        <v>-13.136</v>
      </c>
      <c r="D1336" s="144">
        <f t="array" ref="D1336">round((G1336-average(J1336,M1336,P1336,S1336,V1336))*Y1336+if($B1336=$H1336,0,iferror(average(vlookup({$H1336,$K1336,$N1336,$Q1336,$T1336},$B:$D,column(C$1),0)),index(D:D,match($H1336,$B:$B,)))),3)</f>
        <v>83.708</v>
      </c>
      <c r="E1336" s="145">
        <v>2764.0</v>
      </c>
      <c r="F1336" s="146">
        <v>680.158</v>
      </c>
      <c r="G1336" s="146">
        <v>353.256</v>
      </c>
      <c r="H1336" s="147" t="s">
        <v>404</v>
      </c>
      <c r="I1336" s="146">
        <v>688.449</v>
      </c>
      <c r="J1336" s="146">
        <v>406.09</v>
      </c>
      <c r="K1336" s="148"/>
      <c r="L1336" s="149"/>
      <c r="M1336" s="149"/>
      <c r="N1336" s="148"/>
      <c r="O1336" s="149"/>
      <c r="P1336" s="149"/>
      <c r="Q1336" s="148"/>
      <c r="R1336" s="149"/>
      <c r="S1336" s="149"/>
      <c r="T1336" s="148"/>
      <c r="U1336" s="149"/>
      <c r="V1336" s="149"/>
      <c r="W1336" s="149"/>
      <c r="X1336" s="150">
        <f t="shared" si="1"/>
        <v>1.584367573</v>
      </c>
      <c r="Y1336" s="150">
        <f t="shared" si="2"/>
        <v>-1.584367573</v>
      </c>
    </row>
    <row r="1337" ht="15.75" customHeight="1">
      <c r="A1337" s="119">
        <v>1336.0</v>
      </c>
      <c r="B1337" s="143" t="str">
        <f t="array" ref="B1337">index(Systems!$A:$E,match($A1337,Systems!$A:$A,),match(B$1,Systems!$2:$2,))&amp;if(not(isblank(index(Systems!$A:$E,match($A1337,Systems!$A:$A,),match(Systems!$C$2,Systems!$2:$2,))))," ["&amp;index(Systems!$A:$E,match($A1337,Systems!$A:$A,),match(Systems!$C$2,Systems!$2:$2,))&amp;"]",)</f>
        <v>Kestrel</v>
      </c>
      <c r="C1337" s="144">
        <f t="array" ref="C1337">round((F1337-average(I1337,L1337,O1337,R1337,U1337))*X1337+if($B1337=$H1337,0,iferror(average(vlookup({$H1337,$K1337,$N1337,$Q1337,$T1337},$B:$D,column(B$1),0)),index(C:C,match($H1337,$B:$B,)))),3)</f>
        <v>268.309</v>
      </c>
      <c r="D1337" s="144">
        <f t="array" ref="D1337">round((G1337-average(J1337,M1337,P1337,S1337,V1337))*Y1337+if($B1337=$H1337,0,iferror(average(vlookup({$H1337,$K1337,$N1337,$Q1337,$T1337},$B:$D,column(C$1),0)),index(D:D,match($H1337,$B:$B,)))),3)</f>
        <v>-46.829</v>
      </c>
      <c r="E1337" s="145">
        <v>2764.0</v>
      </c>
      <c r="F1337" s="146">
        <v>857.797</v>
      </c>
      <c r="G1337" s="146">
        <v>435.647</v>
      </c>
      <c r="H1337" s="147" t="s">
        <v>404</v>
      </c>
      <c r="I1337" s="146">
        <v>688.449</v>
      </c>
      <c r="J1337" s="146">
        <v>406.09</v>
      </c>
      <c r="K1337" s="148"/>
      <c r="L1337" s="149"/>
      <c r="M1337" s="149"/>
      <c r="N1337" s="148"/>
      <c r="O1337" s="149"/>
      <c r="P1337" s="149"/>
      <c r="Q1337" s="148"/>
      <c r="R1337" s="149"/>
      <c r="S1337" s="149"/>
      <c r="T1337" s="148"/>
      <c r="U1337" s="149"/>
      <c r="V1337" s="149"/>
      <c r="W1337" s="149"/>
      <c r="X1337" s="150">
        <f t="shared" si="1"/>
        <v>1.584367573</v>
      </c>
      <c r="Y1337" s="150">
        <f t="shared" si="2"/>
        <v>-1.584367573</v>
      </c>
    </row>
    <row r="1338" ht="15.75" customHeight="1">
      <c r="A1338" s="119">
        <v>1337.0</v>
      </c>
      <c r="B1338" s="143" t="str">
        <f t="array" ref="B1338">index(Systems!$A:$E,match($A1338,Systems!$A:$A,),match(B$1,Systems!$2:$2,))&amp;if(not(isblank(index(Systems!$A:$E,match($A1338,Systems!$A:$A,),match(Systems!$C$2,Systems!$2:$2,))))," ["&amp;index(Systems!$A:$E,match($A1338,Systems!$A:$A,),match(Systems!$C$2,Systems!$2:$2,))&amp;"]",)</f>
        <v>Keuterville</v>
      </c>
      <c r="C1338" s="144">
        <f t="array" ref="C1338">round((F1338-average(I1338,L1338,O1338,R1338,U1338))*X1338+if($B1338=$H1338,0,iferror(average(vlookup({$H1338,$K1338,$N1338,$Q1338,$T1338},$B:$D,column(B$1),0)),index(C:C,match($H1338,$B:$B,)))),3)</f>
        <v>275.783</v>
      </c>
      <c r="D1338" s="144">
        <f t="array" ref="D1338">round((G1338-average(J1338,M1338,P1338,S1338,V1338))*Y1338+if($B1338=$H1338,0,iferror(average(vlookup({$H1338,$K1338,$N1338,$Q1338,$T1338},$B:$D,column(C$1),0)),index(D:D,match($H1338,$B:$B,)))),3)</f>
        <v>-311.682</v>
      </c>
      <c r="E1338" s="145">
        <v>2764.0</v>
      </c>
      <c r="F1338" s="146">
        <v>862.514</v>
      </c>
      <c r="G1338" s="146">
        <v>602.813</v>
      </c>
      <c r="H1338" s="147" t="s">
        <v>404</v>
      </c>
      <c r="I1338" s="146">
        <v>688.449</v>
      </c>
      <c r="J1338" s="146">
        <v>406.09</v>
      </c>
      <c r="K1338" s="148"/>
      <c r="L1338" s="149"/>
      <c r="M1338" s="149"/>
      <c r="N1338" s="148"/>
      <c r="O1338" s="149"/>
      <c r="P1338" s="149"/>
      <c r="Q1338" s="148"/>
      <c r="R1338" s="149"/>
      <c r="S1338" s="149"/>
      <c r="T1338" s="148"/>
      <c r="U1338" s="149"/>
      <c r="V1338" s="149"/>
      <c r="W1338" s="149"/>
      <c r="X1338" s="150">
        <f t="shared" si="1"/>
        <v>1.584367573</v>
      </c>
      <c r="Y1338" s="150">
        <f t="shared" si="2"/>
        <v>-1.584367573</v>
      </c>
    </row>
    <row r="1339" ht="15.75" customHeight="1">
      <c r="A1339" s="119">
        <v>1338.0</v>
      </c>
      <c r="B1339" s="143" t="str">
        <f t="array" ref="B1339">index(Systems!$A:$E,match($A1339,Systems!$A:$A,),match(B$1,Systems!$2:$2,))&amp;if(not(isblank(index(Systems!$A:$E,match($A1339,Systems!$A:$A,),match(Systems!$C$2,Systems!$2:$2,))))," ["&amp;index(Systems!$A:$E,match($A1339,Systems!$A:$A,),match(Systems!$C$2,Systems!$2:$2,))&amp;"]",)</f>
        <v>Keystone</v>
      </c>
      <c r="C1339" s="144">
        <f t="array" ref="C1339">round((F1339-average(I1339,L1339,O1339,R1339,U1339))*X1339+if($B1339=$H1339,0,iferror(average(vlookup({$H1339,$K1339,$N1339,$Q1339,$T1339},$B:$D,column(B$1),0)),index(C:C,match($H1339,$B:$B,)))),3)</f>
        <v>-125.089</v>
      </c>
      <c r="D1339" s="144">
        <f t="array" ref="D1339">round((G1339-average(J1339,M1339,P1339,S1339,V1339))*Y1339+if($B1339=$H1339,0,iferror(average(vlookup({$H1339,$K1339,$N1339,$Q1339,$T1339},$B:$D,column(C$1),0)),index(D:D,match($H1339,$B:$B,)))),3)</f>
        <v>-105.506</v>
      </c>
      <c r="E1339" s="145">
        <v>2764.0</v>
      </c>
      <c r="F1339" s="146">
        <v>609.497</v>
      </c>
      <c r="G1339" s="146">
        <v>472.682</v>
      </c>
      <c r="H1339" s="147" t="s">
        <v>404</v>
      </c>
      <c r="I1339" s="146">
        <v>688.449</v>
      </c>
      <c r="J1339" s="146">
        <v>406.09</v>
      </c>
      <c r="K1339" s="148"/>
      <c r="L1339" s="149"/>
      <c r="M1339" s="149"/>
      <c r="N1339" s="148"/>
      <c r="O1339" s="149"/>
      <c r="P1339" s="149"/>
      <c r="Q1339" s="148"/>
      <c r="R1339" s="149"/>
      <c r="S1339" s="149"/>
      <c r="T1339" s="148"/>
      <c r="U1339" s="149"/>
      <c r="V1339" s="149"/>
      <c r="W1339" s="149"/>
      <c r="X1339" s="150">
        <f t="shared" si="1"/>
        <v>1.584367573</v>
      </c>
      <c r="Y1339" s="150">
        <f t="shared" si="2"/>
        <v>-1.584367573</v>
      </c>
    </row>
    <row r="1340" ht="15.75" customHeight="1">
      <c r="A1340" s="119">
        <v>1339.0</v>
      </c>
      <c r="B1340" s="143" t="str">
        <f t="array" ref="B1340">index(Systems!$A:$E,match($A1340,Systems!$A:$A,),match(B$1,Systems!$2:$2,))&amp;if(not(isblank(index(Systems!$A:$E,match($A1340,Systems!$A:$A,),match(Systems!$C$2,Systems!$2:$2,))))," ["&amp;index(Systems!$A:$E,match($A1340,Systems!$A:$A,),match(Systems!$C$2,Systems!$2:$2,))&amp;"]",)</f>
        <v>Keytesville</v>
      </c>
      <c r="C1340" s="144">
        <f t="array" ref="C1340">round((F1340-average(I1340,L1340,O1340,R1340,U1340))*X1340+if($B1340=$H1340,0,iferror(average(vlookup({$H1340,$K1340,$N1340,$Q1340,$T1340},$B:$D,column(B$1),0)),index(C:C,match($H1340,$B:$B,)))),3)</f>
        <v>375.066</v>
      </c>
      <c r="D1340" s="144">
        <f t="array" ref="D1340">round((G1340-average(J1340,M1340,P1340,S1340,V1340))*Y1340+if($B1340=$H1340,0,iferror(average(vlookup({$H1340,$K1340,$N1340,$Q1340,$T1340},$B:$D,column(C$1),0)),index(D:D,match($H1340,$B:$B,)))),3)</f>
        <v>-30.813</v>
      </c>
      <c r="E1340" s="145">
        <v>2764.0</v>
      </c>
      <c r="F1340" s="146">
        <v>925.178</v>
      </c>
      <c r="G1340" s="146">
        <v>425.538</v>
      </c>
      <c r="H1340" s="147" t="s">
        <v>404</v>
      </c>
      <c r="I1340" s="146">
        <v>688.449</v>
      </c>
      <c r="J1340" s="146">
        <v>406.09</v>
      </c>
      <c r="K1340" s="148"/>
      <c r="L1340" s="149"/>
      <c r="M1340" s="149"/>
      <c r="N1340" s="148"/>
      <c r="O1340" s="149"/>
      <c r="P1340" s="149"/>
      <c r="Q1340" s="148"/>
      <c r="R1340" s="149"/>
      <c r="S1340" s="149"/>
      <c r="T1340" s="148"/>
      <c r="U1340" s="149"/>
      <c r="V1340" s="149"/>
      <c r="W1340" s="149"/>
      <c r="X1340" s="150">
        <f t="shared" si="1"/>
        <v>1.584367573</v>
      </c>
      <c r="Y1340" s="150">
        <f t="shared" si="2"/>
        <v>-1.584367573</v>
      </c>
    </row>
    <row r="1341" ht="15.75" customHeight="1">
      <c r="A1341" s="119">
        <v>1340.0</v>
      </c>
      <c r="B1341" s="143" t="str">
        <f t="array" ref="B1341">index(Systems!$A:$E,match($A1341,Systems!$A:$A,),match(B$1,Systems!$2:$2,))&amp;if(not(isblank(index(Systems!$A:$E,match($A1341,Systems!$A:$A,),match(Systems!$C$2,Systems!$2:$2,))))," ["&amp;index(Systems!$A:$E,match($A1341,Systems!$A:$A,),match(Systems!$C$2,Systems!$2:$2,))&amp;"]",)</f>
        <v>Khartoum</v>
      </c>
      <c r="C1341" s="144">
        <f t="array" ref="C1341">round((F1341-average(I1341,L1341,O1341,R1341,U1341))*X1341+if($B1341=$H1341,0,iferror(average(vlookup({$H1341,$K1341,$N1341,$Q1341,$T1341},$B:$D,column(B$1),0)),index(C:C,match($H1341,$B:$B,)))),3)</f>
        <v>-328.778</v>
      </c>
      <c r="D1341" s="144">
        <f t="array" ref="D1341">round((G1341-average(J1341,M1341,P1341,S1341,V1341))*Y1341+if($B1341=$H1341,0,iferror(average(vlookup({$H1341,$K1341,$N1341,$Q1341,$T1341},$B:$D,column(C$1),0)),index(D:D,match($H1341,$B:$B,)))),3)</f>
        <v>273.961</v>
      </c>
      <c r="E1341" s="145">
        <v>2764.0</v>
      </c>
      <c r="F1341" s="146">
        <v>480.935</v>
      </c>
      <c r="G1341" s="146">
        <v>233.175</v>
      </c>
      <c r="H1341" s="147" t="s">
        <v>404</v>
      </c>
      <c r="I1341" s="146">
        <v>688.449</v>
      </c>
      <c r="J1341" s="146">
        <v>406.09</v>
      </c>
      <c r="K1341" s="148"/>
      <c r="L1341" s="149"/>
      <c r="M1341" s="149"/>
      <c r="N1341" s="148"/>
      <c r="O1341" s="149"/>
      <c r="P1341" s="149"/>
      <c r="Q1341" s="148"/>
      <c r="R1341" s="149"/>
      <c r="S1341" s="149"/>
      <c r="T1341" s="148"/>
      <c r="U1341" s="149"/>
      <c r="V1341" s="149"/>
      <c r="W1341" s="149"/>
      <c r="X1341" s="150">
        <f t="shared" si="1"/>
        <v>1.584367573</v>
      </c>
      <c r="Y1341" s="150">
        <f t="shared" si="2"/>
        <v>-1.584367573</v>
      </c>
    </row>
    <row r="1342" ht="15.75" customHeight="1">
      <c r="A1342" s="119">
        <v>1341.0</v>
      </c>
      <c r="B1342" s="143" t="str">
        <f t="array" ref="B1342">index(Systems!$A:$E,match($A1342,Systems!$A:$A,),match(B$1,Systems!$2:$2,))&amp;if(not(isblank(index(Systems!$A:$E,match($A1342,Systems!$A:$A,),match(Systems!$C$2,Systems!$2:$2,))))," ["&amp;index(Systems!$A:$E,match($A1342,Systems!$A:$A,),match(Systems!$C$2,Systems!$2:$2,))&amp;"]",)</f>
        <v>Khi</v>
      </c>
      <c r="C1342" s="144">
        <f t="array" ref="C1342">round((F1342-average(I1342,L1342,O1342,R1342,U1342))*X1342+if($B1342=$H1342,0,iferror(average(vlookup({$H1342,$K1342,$N1342,$Q1342,$T1342},$B:$D,column(B$1),0)),index(C:C,match($H1342,$B:$B,)))),3)</f>
        <v>134.044</v>
      </c>
      <c r="D1342" s="144">
        <f t="array" ref="D1342">round((G1342-average(J1342,M1342,P1342,S1342,V1342))*Y1342+if($B1342=$H1342,0,iferror(average(vlookup({$H1342,$K1342,$N1342,$Q1342,$T1342},$B:$D,column(C$1),0)),index(D:D,match($H1342,$B:$B,)))),3)</f>
        <v>-205.925</v>
      </c>
      <c r="E1342" s="145">
        <v>2764.0</v>
      </c>
      <c r="F1342" s="146">
        <v>773.053</v>
      </c>
      <c r="G1342" s="146">
        <v>536.063</v>
      </c>
      <c r="H1342" s="147" t="s">
        <v>404</v>
      </c>
      <c r="I1342" s="146">
        <v>688.449</v>
      </c>
      <c r="J1342" s="146">
        <v>406.09</v>
      </c>
      <c r="K1342" s="148"/>
      <c r="L1342" s="149"/>
      <c r="M1342" s="149"/>
      <c r="N1342" s="148"/>
      <c r="O1342" s="149"/>
      <c r="P1342" s="149"/>
      <c r="Q1342" s="148"/>
      <c r="R1342" s="149"/>
      <c r="S1342" s="149"/>
      <c r="T1342" s="148"/>
      <c r="U1342" s="149"/>
      <c r="V1342" s="149"/>
      <c r="W1342" s="149"/>
      <c r="X1342" s="150">
        <f t="shared" si="1"/>
        <v>1.584367573</v>
      </c>
      <c r="Y1342" s="150">
        <f t="shared" si="2"/>
        <v>-1.584367573</v>
      </c>
    </row>
    <row r="1343" ht="15.75" customHeight="1">
      <c r="A1343" s="119">
        <v>1342.0</v>
      </c>
      <c r="B1343" s="143" t="str">
        <f t="array" ref="B1343">index(Systems!$A:$E,match($A1343,Systems!$A:$A,),match(B$1,Systems!$2:$2,))&amp;if(not(isblank(index(Systems!$A:$E,match($A1343,Systems!$A:$A,),match(Systems!$C$2,Systems!$2:$2,))))," ["&amp;index(Systems!$A:$E,match($A1343,Systems!$A:$A,),match(Systems!$C$2,Systems!$2:$2,))&amp;"]",)</f>
        <v>Khon Kaen</v>
      </c>
      <c r="C1343" s="144">
        <f t="array" ref="C1343">round((F1343-average(I1343,L1343,O1343,R1343,U1343))*X1343+if($B1343=$H1343,0,iferror(average(vlookup({$H1343,$K1343,$N1343,$Q1343,$T1343},$B:$D,column(B$1),0)),index(C:C,match($H1343,$B:$B,)))),3)</f>
        <v>-384.383</v>
      </c>
      <c r="D1343" s="144">
        <f t="array" ref="D1343">round((G1343-average(J1343,M1343,P1343,S1343,V1343))*Y1343+if($B1343=$H1343,0,iferror(average(vlookup({$H1343,$K1343,$N1343,$Q1343,$T1343},$B:$D,column(C$1),0)),index(D:D,match($H1343,$B:$B,)))),3)</f>
        <v>-46.309</v>
      </c>
      <c r="E1343" s="145">
        <v>2764.0</v>
      </c>
      <c r="F1343" s="146">
        <v>445.839</v>
      </c>
      <c r="G1343" s="146">
        <v>435.319</v>
      </c>
      <c r="H1343" s="147" t="s">
        <v>404</v>
      </c>
      <c r="I1343" s="146">
        <v>688.449</v>
      </c>
      <c r="J1343" s="146">
        <v>406.09</v>
      </c>
      <c r="K1343" s="148"/>
      <c r="L1343" s="149"/>
      <c r="M1343" s="149"/>
      <c r="N1343" s="148"/>
      <c r="O1343" s="149"/>
      <c r="P1343" s="149"/>
      <c r="Q1343" s="148"/>
      <c r="R1343" s="149"/>
      <c r="S1343" s="149"/>
      <c r="T1343" s="148"/>
      <c r="U1343" s="149"/>
      <c r="V1343" s="149"/>
      <c r="W1343" s="149"/>
      <c r="X1343" s="150">
        <f t="shared" si="1"/>
        <v>1.584367573</v>
      </c>
      <c r="Y1343" s="150">
        <f t="shared" si="2"/>
        <v>-1.584367573</v>
      </c>
    </row>
    <row r="1344" ht="15.75" customHeight="1">
      <c r="A1344" s="119">
        <v>1343.0</v>
      </c>
      <c r="B1344" s="143" t="str">
        <f t="array" ref="B1344">index(Systems!$A:$E,match($A1344,Systems!$A:$A,),match(B$1,Systems!$2:$2,))&amp;if(not(isblank(index(Systems!$A:$E,match($A1344,Systems!$A:$A,),match(Systems!$C$2,Systems!$2:$2,))))," ["&amp;index(Systems!$A:$E,match($A1344,Systems!$A:$A,),match(Systems!$C$2,Systems!$2:$2,))&amp;"]",)</f>
        <v>Ki Zoban</v>
      </c>
      <c r="C1344" s="144">
        <f t="array" ref="C1344">round((F1344-average(I1344,L1344,O1344,R1344,U1344))*X1344+if($B1344=$H1344,0,iferror(average(vlookup({$H1344,$K1344,$N1344,$Q1344,$T1344},$B:$D,column(B$1),0)),index(C:C,match($H1344,$B:$B,)))),3)</f>
        <v>446.071</v>
      </c>
      <c r="D1344" s="144">
        <f t="array" ref="D1344">round((G1344-average(J1344,M1344,P1344,S1344,V1344))*Y1344+if($B1344=$H1344,0,iferror(average(vlookup({$H1344,$K1344,$N1344,$Q1344,$T1344},$B:$D,column(C$1),0)),index(D:D,match($H1344,$B:$B,)))),3)</f>
        <v>132.282</v>
      </c>
      <c r="E1344" s="145">
        <v>2764.0</v>
      </c>
      <c r="F1344" s="146">
        <v>969.994</v>
      </c>
      <c r="G1344" s="146">
        <v>322.598</v>
      </c>
      <c r="H1344" s="147" t="s">
        <v>404</v>
      </c>
      <c r="I1344" s="146">
        <v>688.449</v>
      </c>
      <c r="J1344" s="146">
        <v>406.09</v>
      </c>
      <c r="K1344" s="148"/>
      <c r="L1344" s="149"/>
      <c r="M1344" s="149"/>
      <c r="N1344" s="148"/>
      <c r="O1344" s="149"/>
      <c r="P1344" s="149"/>
      <c r="Q1344" s="148"/>
      <c r="R1344" s="149"/>
      <c r="S1344" s="149"/>
      <c r="T1344" s="148"/>
      <c r="U1344" s="149"/>
      <c r="V1344" s="149"/>
      <c r="W1344" s="149"/>
      <c r="X1344" s="150">
        <f t="shared" si="1"/>
        <v>1.584367573</v>
      </c>
      <c r="Y1344" s="150">
        <f t="shared" si="2"/>
        <v>-1.584367573</v>
      </c>
    </row>
    <row r="1345" ht="15.75" customHeight="1">
      <c r="A1345" s="119">
        <v>1344.0</v>
      </c>
      <c r="B1345" s="143" t="str">
        <f t="array" ref="B1345">index(Systems!$A:$E,match($A1345,Systems!$A:$A,),match(B$1,Systems!$2:$2,))&amp;if(not(isblank(index(Systems!$A:$E,match($A1345,Systems!$A:$A,),match(Systems!$C$2,Systems!$2:$2,))))," ["&amp;index(Systems!$A:$E,match($A1345,Systems!$A:$A,),match(Systems!$C$2,Systems!$2:$2,))&amp;"]",)</f>
        <v>Kiamba</v>
      </c>
      <c r="C1345" s="144">
        <f t="array" ref="C1345">round((F1345-average(I1345,L1345,O1345,R1345,U1345))*X1345+if($B1345=$H1345,0,iferror(average(vlookup({$H1345,$K1345,$N1345,$Q1345,$T1345},$B:$D,column(B$1),0)),index(C:C,match($H1345,$B:$B,)))),3)</f>
        <v>71.07</v>
      </c>
      <c r="D1345" s="144">
        <f t="array" ref="D1345">round((G1345-average(J1345,M1345,P1345,S1345,V1345))*Y1345+if($B1345=$H1345,0,iferror(average(vlookup({$H1345,$K1345,$N1345,$Q1345,$T1345},$B:$D,column(C$1),0)),index(D:D,match($H1345,$B:$B,)))),3)</f>
        <v>239.834</v>
      </c>
      <c r="E1345" s="145">
        <v>2764.0</v>
      </c>
      <c r="F1345" s="146">
        <v>733.306</v>
      </c>
      <c r="G1345" s="146">
        <v>254.715</v>
      </c>
      <c r="H1345" s="147" t="s">
        <v>404</v>
      </c>
      <c r="I1345" s="146">
        <v>688.449</v>
      </c>
      <c r="J1345" s="146">
        <v>406.09</v>
      </c>
      <c r="K1345" s="148"/>
      <c r="L1345" s="149"/>
      <c r="M1345" s="149"/>
      <c r="N1345" s="148"/>
      <c r="O1345" s="149"/>
      <c r="P1345" s="149"/>
      <c r="Q1345" s="148"/>
      <c r="R1345" s="149"/>
      <c r="S1345" s="149"/>
      <c r="T1345" s="148"/>
      <c r="U1345" s="149"/>
      <c r="V1345" s="149"/>
      <c r="W1345" s="149"/>
      <c r="X1345" s="150">
        <f t="shared" si="1"/>
        <v>1.584367573</v>
      </c>
      <c r="Y1345" s="150">
        <f t="shared" si="2"/>
        <v>-1.584367573</v>
      </c>
    </row>
    <row r="1346" ht="15.75" customHeight="1">
      <c r="A1346" s="119">
        <v>1345.0</v>
      </c>
      <c r="B1346" s="143" t="str">
        <f t="array" ref="B1346">index(Systems!$A:$E,match($A1346,Systems!$A:$A,),match(B$1,Systems!$2:$2,))&amp;if(not(isblank(index(Systems!$A:$E,match($A1346,Systems!$A:$A,),match(Systems!$C$2,Systems!$2:$2,))))," ["&amp;index(Systems!$A:$E,match($A1346,Systems!$A:$A,),match(Systems!$C$2,Systems!$2:$2,))&amp;"]",)</f>
        <v>Kiesen</v>
      </c>
      <c r="C1346" s="144">
        <f t="array" ref="C1346">round((F1346-average(I1346,L1346,O1346,R1346,U1346))*X1346+if($B1346=$H1346,0,iferror(average(vlookup({$H1346,$K1346,$N1346,$Q1346,$T1346},$B:$D,column(B$1),0)),index(C:C,match($H1346,$B:$B,)))),3)</f>
        <v>50.91</v>
      </c>
      <c r="D1346" s="144">
        <f t="array" ref="D1346">round((G1346-average(J1346,M1346,P1346,S1346,V1346))*Y1346+if($B1346=$H1346,0,iferror(average(vlookup({$H1346,$K1346,$N1346,$Q1346,$T1346},$B:$D,column(C$1),0)),index(D:D,match($H1346,$B:$B,)))),3)</f>
        <v>216.314</v>
      </c>
      <c r="E1346" s="145">
        <v>2764.0</v>
      </c>
      <c r="F1346" s="146">
        <v>720.582</v>
      </c>
      <c r="G1346" s="146">
        <v>269.56</v>
      </c>
      <c r="H1346" s="147" t="s">
        <v>404</v>
      </c>
      <c r="I1346" s="146">
        <v>688.449</v>
      </c>
      <c r="J1346" s="146">
        <v>406.09</v>
      </c>
      <c r="K1346" s="148"/>
      <c r="L1346" s="149"/>
      <c r="M1346" s="149"/>
      <c r="N1346" s="148"/>
      <c r="O1346" s="149"/>
      <c r="P1346" s="149"/>
      <c r="Q1346" s="148"/>
      <c r="R1346" s="149"/>
      <c r="S1346" s="149"/>
      <c r="T1346" s="148"/>
      <c r="U1346" s="149"/>
      <c r="V1346" s="149"/>
      <c r="W1346" s="149"/>
      <c r="X1346" s="150">
        <f t="shared" si="1"/>
        <v>1.584367573</v>
      </c>
      <c r="Y1346" s="150">
        <f t="shared" si="2"/>
        <v>-1.584367573</v>
      </c>
    </row>
    <row r="1347" ht="15.75" customHeight="1">
      <c r="A1347" s="119">
        <v>1346.0</v>
      </c>
      <c r="B1347" s="143" t="str">
        <f t="array" ref="B1347">index(Systems!$A:$E,match($A1347,Systems!$A:$A,),match(B$1,Systems!$2:$2,))&amp;if(not(isblank(index(Systems!$A:$E,match($A1347,Systems!$A:$A,),match(Systems!$C$2,Systems!$2:$2,))))," ["&amp;index(Systems!$A:$E,match($A1347,Systems!$A:$A,),match(Systems!$C$2,Systems!$2:$2,))&amp;"]",)</f>
        <v>Kievanur</v>
      </c>
      <c r="C1347" s="144">
        <f t="array" ref="C1347">round((F1347-average(I1347,L1347,O1347,R1347,U1347))*X1347+if($B1347=$H1347,0,iferror(average(vlookup({$H1347,$K1347,$N1347,$Q1347,$T1347},$B:$D,column(B$1),0)),index(C:C,match($H1347,$B:$B,)))),3)</f>
        <v>-55.485</v>
      </c>
      <c r="D1347" s="144">
        <f t="array" ref="D1347">round((G1347-average(J1347,M1347,P1347,S1347,V1347))*Y1347+if($B1347=$H1347,0,iferror(average(vlookup({$H1347,$K1347,$N1347,$Q1347,$T1347},$B:$D,column(C$1),0)),index(D:D,match($H1347,$B:$B,)))),3)</f>
        <v>-152.459</v>
      </c>
      <c r="E1347" s="145">
        <v>2764.0</v>
      </c>
      <c r="F1347" s="146">
        <v>653.429</v>
      </c>
      <c r="G1347" s="146">
        <v>502.317</v>
      </c>
      <c r="H1347" s="147" t="s">
        <v>404</v>
      </c>
      <c r="I1347" s="146">
        <v>688.449</v>
      </c>
      <c r="J1347" s="146">
        <v>406.09</v>
      </c>
      <c r="K1347" s="148"/>
      <c r="L1347" s="149"/>
      <c r="M1347" s="149"/>
      <c r="N1347" s="148"/>
      <c r="O1347" s="149"/>
      <c r="P1347" s="149"/>
      <c r="Q1347" s="148"/>
      <c r="R1347" s="149"/>
      <c r="S1347" s="149"/>
      <c r="T1347" s="148"/>
      <c r="U1347" s="149"/>
      <c r="V1347" s="149"/>
      <c r="W1347" s="149"/>
      <c r="X1347" s="150">
        <f t="shared" si="1"/>
        <v>1.584367573</v>
      </c>
      <c r="Y1347" s="150">
        <f t="shared" si="2"/>
        <v>-1.584367573</v>
      </c>
    </row>
    <row r="1348" ht="15.75" customHeight="1">
      <c r="A1348" s="119">
        <v>1347.0</v>
      </c>
      <c r="B1348" s="143" t="str">
        <f t="array" ref="B1348">index(Systems!$A:$E,match($A1348,Systems!$A:$A,),match(B$1,Systems!$2:$2,))&amp;if(not(isblank(index(Systems!$A:$E,match($A1348,Systems!$A:$A,),match(Systems!$C$2,Systems!$2:$2,))))," ["&amp;index(Systems!$A:$E,match($A1348,Systems!$A:$A,),match(Systems!$C$2,Systems!$2:$2,))&amp;"]",)</f>
        <v>Kigamboni</v>
      </c>
      <c r="C1348" s="144">
        <f t="array" ref="C1348">round((F1348-average(I1348,L1348,O1348,R1348,U1348))*X1348+if($B1348=$H1348,0,iferror(average(vlookup({$H1348,$K1348,$N1348,$Q1348,$T1348},$B:$D,column(B$1),0)),index(C:C,match($H1348,$B:$B,)))),3)</f>
        <v>206.274</v>
      </c>
      <c r="D1348" s="144">
        <f t="array" ref="D1348">round((G1348-average(J1348,M1348,P1348,S1348,V1348))*Y1348+if($B1348=$H1348,0,iferror(average(vlookup({$H1348,$K1348,$N1348,$Q1348,$T1348},$B:$D,column(C$1),0)),index(D:D,match($H1348,$B:$B,)))),3)</f>
        <v>-248.43</v>
      </c>
      <c r="E1348" s="145">
        <v>2764.0</v>
      </c>
      <c r="F1348" s="146">
        <v>818.642</v>
      </c>
      <c r="G1348" s="146">
        <v>562.891</v>
      </c>
      <c r="H1348" s="147" t="s">
        <v>404</v>
      </c>
      <c r="I1348" s="146">
        <v>688.449</v>
      </c>
      <c r="J1348" s="146">
        <v>406.09</v>
      </c>
      <c r="K1348" s="148"/>
      <c r="L1348" s="149"/>
      <c r="M1348" s="149"/>
      <c r="N1348" s="148"/>
      <c r="O1348" s="149"/>
      <c r="P1348" s="149"/>
      <c r="Q1348" s="148"/>
      <c r="R1348" s="149"/>
      <c r="S1348" s="149"/>
      <c r="T1348" s="148"/>
      <c r="U1348" s="149"/>
      <c r="V1348" s="149"/>
      <c r="W1348" s="149"/>
      <c r="X1348" s="150">
        <f t="shared" si="1"/>
        <v>1.584367573</v>
      </c>
      <c r="Y1348" s="150">
        <f t="shared" si="2"/>
        <v>-1.584367573</v>
      </c>
    </row>
    <row r="1349" ht="15.75" customHeight="1">
      <c r="A1349" s="119">
        <v>1348.0</v>
      </c>
      <c r="B1349" s="143" t="str">
        <f t="array" ref="B1349">index(Systems!$A:$E,match($A1349,Systems!$A:$A,),match(B$1,Systems!$2:$2,))&amp;if(not(isblank(index(Systems!$A:$E,match($A1349,Systems!$A:$A,),match(Systems!$C$2,Systems!$2:$2,))))," ["&amp;index(Systems!$A:$E,match($A1349,Systems!$A:$A,),match(Systems!$C$2,Systems!$2:$2,))&amp;"]",)</f>
        <v>Kikuyu</v>
      </c>
      <c r="C1349" s="144">
        <f t="array" ref="C1349">round((F1349-average(I1349,L1349,O1349,R1349,U1349))*X1349+if($B1349=$H1349,0,iferror(average(vlookup({$H1349,$K1349,$N1349,$Q1349,$T1349},$B:$D,column(B$1),0)),index(C:C,match($H1349,$B:$B,)))),3)</f>
        <v>-203.689</v>
      </c>
      <c r="D1349" s="144">
        <f t="array" ref="D1349">round((G1349-average(J1349,M1349,P1349,S1349,V1349))*Y1349+if($B1349=$H1349,0,iferror(average(vlookup({$H1349,$K1349,$N1349,$Q1349,$T1349},$B:$D,column(C$1),0)),index(D:D,match($H1349,$B:$B,)))),3)</f>
        <v>366.491</v>
      </c>
      <c r="E1349" s="145">
        <v>2764.0</v>
      </c>
      <c r="F1349" s="146">
        <v>559.887</v>
      </c>
      <c r="G1349" s="146">
        <v>174.773</v>
      </c>
      <c r="H1349" s="147" t="s">
        <v>404</v>
      </c>
      <c r="I1349" s="146">
        <v>688.449</v>
      </c>
      <c r="J1349" s="146">
        <v>406.09</v>
      </c>
      <c r="K1349" s="148"/>
      <c r="L1349" s="149"/>
      <c r="M1349" s="149"/>
      <c r="N1349" s="148"/>
      <c r="O1349" s="149"/>
      <c r="P1349" s="149"/>
      <c r="Q1349" s="148"/>
      <c r="R1349" s="149"/>
      <c r="S1349" s="149"/>
      <c r="T1349" s="148"/>
      <c r="U1349" s="149"/>
      <c r="V1349" s="149"/>
      <c r="W1349" s="149"/>
      <c r="X1349" s="150">
        <f t="shared" si="1"/>
        <v>1.584367573</v>
      </c>
      <c r="Y1349" s="150">
        <f t="shared" si="2"/>
        <v>-1.584367573</v>
      </c>
    </row>
    <row r="1350" ht="15.75" customHeight="1">
      <c r="A1350" s="119">
        <v>1349.0</v>
      </c>
      <c r="B1350" s="143" t="str">
        <f t="array" ref="B1350">index(Systems!$A:$E,match($A1350,Systems!$A:$A,),match(B$1,Systems!$2:$2,))&amp;if(not(isblank(index(Systems!$A:$E,match($A1350,Systems!$A:$A,),match(Systems!$C$2,Systems!$2:$2,))))," ["&amp;index(Systems!$A:$E,match($A1350,Systems!$A:$A,),match(Systems!$C$2,Systems!$2:$2,))&amp;"]",)</f>
        <v>Kilarney</v>
      </c>
      <c r="C1350" s="144">
        <f t="array" ref="C1350">round((F1350-average(I1350,L1350,O1350,R1350,U1350))*X1350+if($B1350=$H1350,0,iferror(average(vlookup({$H1350,$K1350,$N1350,$Q1350,$T1350},$B:$D,column(B$1),0)),index(C:C,match($H1350,$B:$B,)))),3)</f>
        <v>-313.607</v>
      </c>
      <c r="D1350" s="144">
        <f t="array" ref="D1350">round((G1350-average(J1350,M1350,P1350,S1350,V1350))*Y1350+if($B1350=$H1350,0,iferror(average(vlookup({$H1350,$K1350,$N1350,$Q1350,$T1350},$B:$D,column(C$1),0)),index(D:D,match($H1350,$B:$B,)))),3)</f>
        <v>-116.408</v>
      </c>
      <c r="E1350" s="145">
        <v>2764.0</v>
      </c>
      <c r="F1350" s="146">
        <v>490.511</v>
      </c>
      <c r="G1350" s="146">
        <v>479.563</v>
      </c>
      <c r="H1350" s="147" t="s">
        <v>404</v>
      </c>
      <c r="I1350" s="146">
        <v>688.449</v>
      </c>
      <c r="J1350" s="146">
        <v>406.09</v>
      </c>
      <c r="K1350" s="148"/>
      <c r="L1350" s="149"/>
      <c r="M1350" s="149"/>
      <c r="N1350" s="148"/>
      <c r="O1350" s="149"/>
      <c r="P1350" s="149"/>
      <c r="Q1350" s="148"/>
      <c r="R1350" s="149"/>
      <c r="S1350" s="149"/>
      <c r="T1350" s="148"/>
      <c r="U1350" s="149"/>
      <c r="V1350" s="149"/>
      <c r="W1350" s="149"/>
      <c r="X1350" s="150">
        <f t="shared" si="1"/>
        <v>1.584367573</v>
      </c>
      <c r="Y1350" s="150">
        <f t="shared" si="2"/>
        <v>-1.584367573</v>
      </c>
    </row>
    <row r="1351" ht="15.75" customHeight="1">
      <c r="A1351" s="119">
        <v>1350.0</v>
      </c>
      <c r="B1351" s="143" t="str">
        <f t="array" ref="B1351">index(Systems!$A:$E,match($A1351,Systems!$A:$A,),match(B$1,Systems!$2:$2,))&amp;if(not(isblank(index(Systems!$A:$E,match($A1351,Systems!$A:$A,),match(Systems!$C$2,Systems!$2:$2,))))," ["&amp;index(Systems!$A:$E,match($A1351,Systems!$A:$A,),match(Systems!$C$2,Systems!$2:$2,))&amp;"]",)</f>
        <v>Kilbourne</v>
      </c>
      <c r="C1351" s="144">
        <f t="array" ref="C1351">round((F1351-average(I1351,L1351,O1351,R1351,U1351))*X1351+if($B1351=$H1351,0,iferror(average(vlookup({$H1351,$K1351,$N1351,$Q1351,$T1351},$B:$D,column(B$1),0)),index(C:C,match($H1351,$B:$B,)))),3)</f>
        <v>571.776</v>
      </c>
      <c r="D1351" s="144">
        <f t="array" ref="D1351">round((G1351-average(J1351,M1351,P1351,S1351,V1351))*Y1351+if($B1351=$H1351,0,iferror(average(vlookup({$H1351,$K1351,$N1351,$Q1351,$T1351},$B:$D,column(C$1),0)),index(D:D,match($H1351,$B:$B,)))),3)</f>
        <v>43.643</v>
      </c>
      <c r="E1351" s="145">
        <v>2764.0</v>
      </c>
      <c r="F1351" s="146">
        <v>1049.335</v>
      </c>
      <c r="G1351" s="146">
        <v>378.544</v>
      </c>
      <c r="H1351" s="147" t="s">
        <v>404</v>
      </c>
      <c r="I1351" s="146">
        <v>688.449</v>
      </c>
      <c r="J1351" s="146">
        <v>406.09</v>
      </c>
      <c r="K1351" s="148"/>
      <c r="L1351" s="149"/>
      <c r="M1351" s="149"/>
      <c r="N1351" s="148"/>
      <c r="O1351" s="149"/>
      <c r="P1351" s="149"/>
      <c r="Q1351" s="148"/>
      <c r="R1351" s="149"/>
      <c r="S1351" s="149"/>
      <c r="T1351" s="148"/>
      <c r="U1351" s="149"/>
      <c r="V1351" s="149"/>
      <c r="W1351" s="149"/>
      <c r="X1351" s="150">
        <f t="shared" si="1"/>
        <v>1.584367573</v>
      </c>
      <c r="Y1351" s="150">
        <f t="shared" si="2"/>
        <v>-1.584367573</v>
      </c>
    </row>
    <row r="1352" ht="15.75" customHeight="1">
      <c r="A1352" s="119">
        <v>1351.0</v>
      </c>
      <c r="B1352" s="143" t="str">
        <f t="array" ref="B1352">index(Systems!$A:$E,match($A1352,Systems!$A:$A,),match(B$1,Systems!$2:$2,))&amp;if(not(isblank(index(Systems!$A:$E,match($A1352,Systems!$A:$A,),match(Systems!$C$2,Systems!$2:$2,))))," ["&amp;index(Systems!$A:$E,match($A1352,Systems!$A:$A,),match(Systems!$C$2,Systems!$2:$2,))&amp;"]",)</f>
        <v>Killarney</v>
      </c>
      <c r="C1352" s="144">
        <f t="array" ref="C1352">round((F1352-average(I1352,L1352,O1352,R1352,U1352))*X1352+if($B1352=$H1352,0,iferror(average(vlookup({$H1352,$K1352,$N1352,$Q1352,$T1352},$B:$D,column(B$1),0)),index(C:C,match($H1352,$B:$B,)))),3)</f>
        <v>402.204</v>
      </c>
      <c r="D1352" s="144">
        <f t="array" ref="D1352">round((G1352-average(J1352,M1352,P1352,S1352,V1352))*Y1352+if($B1352=$H1352,0,iferror(average(vlookup({$H1352,$K1352,$N1352,$Q1352,$T1352},$B:$D,column(C$1),0)),index(D:D,match($H1352,$B:$B,)))),3)</f>
        <v>-203.731</v>
      </c>
      <c r="E1352" s="145">
        <v>2764.0</v>
      </c>
      <c r="F1352" s="146">
        <v>942.307</v>
      </c>
      <c r="G1352" s="146">
        <v>534.678</v>
      </c>
      <c r="H1352" s="147" t="s">
        <v>404</v>
      </c>
      <c r="I1352" s="146">
        <v>688.449</v>
      </c>
      <c r="J1352" s="146">
        <v>406.09</v>
      </c>
      <c r="K1352" s="148"/>
      <c r="L1352" s="149"/>
      <c r="M1352" s="149"/>
      <c r="N1352" s="148"/>
      <c r="O1352" s="149"/>
      <c r="P1352" s="149"/>
      <c r="Q1352" s="148"/>
      <c r="R1352" s="149"/>
      <c r="S1352" s="149"/>
      <c r="T1352" s="148"/>
      <c r="U1352" s="149"/>
      <c r="V1352" s="149"/>
      <c r="W1352" s="149"/>
      <c r="X1352" s="150">
        <f t="shared" si="1"/>
        <v>1.584367573</v>
      </c>
      <c r="Y1352" s="150">
        <f t="shared" si="2"/>
        <v>-1.584367573</v>
      </c>
    </row>
    <row r="1353" ht="15.75" customHeight="1">
      <c r="A1353" s="119">
        <v>1352.0</v>
      </c>
      <c r="B1353" s="143" t="str">
        <f t="array" ref="B1353">index(Systems!$A:$E,match($A1353,Systems!$A:$A,),match(B$1,Systems!$2:$2,))&amp;if(not(isblank(index(Systems!$A:$E,match($A1353,Systems!$A:$A,),match(Systems!$C$2,Systems!$2:$2,))))," ["&amp;index(Systems!$A:$E,match($A1353,Systems!$A:$A,),match(Systems!$C$2,Systems!$2:$2,))&amp;"]",)</f>
        <v>Killbourn</v>
      </c>
      <c r="C1353" s="144">
        <f t="array" ref="C1353">round((F1353-average(I1353,L1353,O1353,R1353,U1353))*X1353+if($B1353=$H1353,0,iferror(average(vlookup({$H1353,$K1353,$N1353,$Q1353,$T1353},$B:$D,column(B$1),0)),index(C:C,match($H1353,$B:$B,)))),3)</f>
        <v>-5.084</v>
      </c>
      <c r="D1353" s="144">
        <f t="array" ref="D1353">round((G1353-average(J1353,M1353,P1353,S1353,V1353))*Y1353+if($B1353=$H1353,0,iferror(average(vlookup({$H1353,$K1353,$N1353,$Q1353,$T1353},$B:$D,column(C$1),0)),index(D:D,match($H1353,$B:$B,)))),3)</f>
        <v>13.109</v>
      </c>
      <c r="E1353" s="145">
        <v>2764.0</v>
      </c>
      <c r="F1353" s="146">
        <v>685.24</v>
      </c>
      <c r="G1353" s="146">
        <v>397.816</v>
      </c>
      <c r="H1353" s="147" t="s">
        <v>404</v>
      </c>
      <c r="I1353" s="146">
        <v>688.449</v>
      </c>
      <c r="J1353" s="146">
        <v>406.09</v>
      </c>
      <c r="K1353" s="148"/>
      <c r="L1353" s="149"/>
      <c r="M1353" s="149"/>
      <c r="N1353" s="148"/>
      <c r="O1353" s="149"/>
      <c r="P1353" s="149"/>
      <c r="Q1353" s="148"/>
      <c r="R1353" s="149"/>
      <c r="S1353" s="149"/>
      <c r="T1353" s="148"/>
      <c r="U1353" s="149"/>
      <c r="V1353" s="149"/>
      <c r="W1353" s="149"/>
      <c r="X1353" s="150">
        <f t="shared" si="1"/>
        <v>1.584367573</v>
      </c>
      <c r="Y1353" s="150">
        <f t="shared" si="2"/>
        <v>-1.584367573</v>
      </c>
    </row>
    <row r="1354" ht="15.75" customHeight="1">
      <c r="A1354" s="119">
        <v>1353.0</v>
      </c>
      <c r="B1354" s="143" t="str">
        <f t="array" ref="B1354">index(Systems!$A:$E,match($A1354,Systems!$A:$A,),match(B$1,Systems!$2:$2,))&amp;if(not(isblank(index(Systems!$A:$E,match($A1354,Systems!$A:$A,),match(Systems!$C$2,Systems!$2:$2,))))," ["&amp;index(Systems!$A:$E,match($A1354,Systems!$A:$A,),match(Systems!$C$2,Systems!$2:$2,))&amp;"]",)</f>
        <v>Kilmarnock</v>
      </c>
      <c r="C1354" s="144">
        <f t="array" ref="C1354">round((F1354-average(I1354,L1354,O1354,R1354,U1354))*X1354+if($B1354=$H1354,0,iferror(average(vlookup({$H1354,$K1354,$N1354,$Q1354,$T1354},$B:$D,column(B$1),0)),index(C:C,match($H1354,$B:$B,)))),3)</f>
        <v>172.664</v>
      </c>
      <c r="D1354" s="144">
        <f t="array" ref="D1354">round((G1354-average(J1354,M1354,P1354,S1354,V1354))*Y1354+if($B1354=$H1354,0,iferror(average(vlookup({$H1354,$K1354,$N1354,$Q1354,$T1354},$B:$D,column(C$1),0)),index(D:D,match($H1354,$B:$B,)))),3)</f>
        <v>263.094</v>
      </c>
      <c r="E1354" s="145">
        <v>2764.0</v>
      </c>
      <c r="F1354" s="146">
        <v>797.429</v>
      </c>
      <c r="G1354" s="146">
        <v>240.034</v>
      </c>
      <c r="H1354" s="147" t="s">
        <v>404</v>
      </c>
      <c r="I1354" s="146">
        <v>688.449</v>
      </c>
      <c r="J1354" s="146">
        <v>406.09</v>
      </c>
      <c r="K1354" s="148"/>
      <c r="L1354" s="149"/>
      <c r="M1354" s="149"/>
      <c r="N1354" s="148"/>
      <c r="O1354" s="149"/>
      <c r="P1354" s="149"/>
      <c r="Q1354" s="148"/>
      <c r="R1354" s="149"/>
      <c r="S1354" s="149"/>
      <c r="T1354" s="148"/>
      <c r="U1354" s="149"/>
      <c r="V1354" s="149"/>
      <c r="W1354" s="149"/>
      <c r="X1354" s="150">
        <f t="shared" si="1"/>
        <v>1.584367573</v>
      </c>
      <c r="Y1354" s="150">
        <f t="shared" si="2"/>
        <v>-1.584367573</v>
      </c>
    </row>
    <row r="1355" ht="15.75" customHeight="1">
      <c r="A1355" s="119">
        <v>1354.0</v>
      </c>
      <c r="B1355" s="143" t="str">
        <f t="array" ref="B1355">index(Systems!$A:$E,match($A1355,Systems!$A:$A,),match(B$1,Systems!$2:$2,))&amp;if(not(isblank(index(Systems!$A:$E,match($A1355,Systems!$A:$A,),match(Systems!$C$2,Systems!$2:$2,))))," ["&amp;index(Systems!$A:$E,match($A1355,Systems!$A:$A,),match(Systems!$C$2,Systems!$2:$2,))&amp;"]",)</f>
        <v>Kimball [Kimball II]</v>
      </c>
      <c r="C1355" s="144">
        <f t="array" ref="C1355">round((F1355-average(I1355,L1355,O1355,R1355,U1355))*X1355+if($B1355=$H1355,0,iferror(average(vlookup({$H1355,$K1355,$N1355,$Q1355,$T1355},$B:$D,column(B$1),0)),index(C:C,match($H1355,$B:$B,)))),3)</f>
        <v>-35.677</v>
      </c>
      <c r="D1355" s="144">
        <f t="array" ref="D1355">round((G1355-average(J1355,M1355,P1355,S1355,V1355))*Y1355+if($B1355=$H1355,0,iferror(average(vlookup({$H1355,$K1355,$N1355,$Q1355,$T1355},$B:$D,column(C$1),0)),index(D:D,match($H1355,$B:$B,)))),3)</f>
        <v>99.733</v>
      </c>
      <c r="E1355" s="145">
        <v>2764.0</v>
      </c>
      <c r="F1355" s="146">
        <v>665.931</v>
      </c>
      <c r="G1355" s="146">
        <v>343.142</v>
      </c>
      <c r="H1355" s="147" t="s">
        <v>404</v>
      </c>
      <c r="I1355" s="146">
        <v>688.449</v>
      </c>
      <c r="J1355" s="146">
        <v>406.09</v>
      </c>
      <c r="K1355" s="148"/>
      <c r="L1355" s="149"/>
      <c r="M1355" s="149"/>
      <c r="N1355" s="148"/>
      <c r="O1355" s="149"/>
      <c r="P1355" s="149"/>
      <c r="Q1355" s="148"/>
      <c r="R1355" s="149"/>
      <c r="S1355" s="149"/>
      <c r="T1355" s="148"/>
      <c r="U1355" s="149"/>
      <c r="V1355" s="149"/>
      <c r="W1355" s="149"/>
      <c r="X1355" s="150">
        <f t="shared" si="1"/>
        <v>1.584367573</v>
      </c>
      <c r="Y1355" s="150">
        <f t="shared" si="2"/>
        <v>-1.584367573</v>
      </c>
    </row>
    <row r="1356" ht="15.75" customHeight="1">
      <c r="A1356" s="119">
        <v>1355.0</v>
      </c>
      <c r="B1356" s="143" t="str">
        <f t="array" ref="B1356">index(Systems!$A:$E,match($A1356,Systems!$A:$A,),match(B$1,Systems!$2:$2,))&amp;if(not(isblank(index(Systems!$A:$E,match($A1356,Systems!$A:$A,),match(Systems!$C$2,Systems!$2:$2,))))," ["&amp;index(Systems!$A:$E,match($A1356,Systems!$A:$A,),match(Systems!$C$2,Systems!$2:$2,))&amp;"]",)</f>
        <v>Kimi</v>
      </c>
      <c r="C1356" s="144">
        <f t="array" ref="C1356">round((F1356-average(I1356,L1356,O1356,R1356,U1356))*X1356+if($B1356=$H1356,0,iferror(average(vlookup({$H1356,$K1356,$N1356,$Q1356,$T1356},$B:$D,column(B$1),0)),index(C:C,match($H1356,$B:$B,)))),3)</f>
        <v>51.853</v>
      </c>
      <c r="D1356" s="144">
        <f t="array" ref="D1356">round((G1356-average(J1356,M1356,P1356,S1356,V1356))*Y1356+if($B1356=$H1356,0,iferror(average(vlookup({$H1356,$K1356,$N1356,$Q1356,$T1356},$B:$D,column(C$1),0)),index(D:D,match($H1356,$B:$B,)))),3)</f>
        <v>-410.668</v>
      </c>
      <c r="E1356" s="145">
        <v>2764.0</v>
      </c>
      <c r="F1356" s="146">
        <v>721.177</v>
      </c>
      <c r="G1356" s="146">
        <v>665.29</v>
      </c>
      <c r="H1356" s="147" t="s">
        <v>404</v>
      </c>
      <c r="I1356" s="146">
        <v>688.449</v>
      </c>
      <c r="J1356" s="146">
        <v>406.09</v>
      </c>
      <c r="K1356" s="148"/>
      <c r="L1356" s="149"/>
      <c r="M1356" s="149"/>
      <c r="N1356" s="148"/>
      <c r="O1356" s="149"/>
      <c r="P1356" s="149"/>
      <c r="Q1356" s="148"/>
      <c r="R1356" s="149"/>
      <c r="S1356" s="149"/>
      <c r="T1356" s="148"/>
      <c r="U1356" s="149"/>
      <c r="V1356" s="149"/>
      <c r="W1356" s="149"/>
      <c r="X1356" s="150">
        <f t="shared" si="1"/>
        <v>1.584367573</v>
      </c>
      <c r="Y1356" s="150">
        <f t="shared" si="2"/>
        <v>-1.584367573</v>
      </c>
    </row>
    <row r="1357" ht="15.75" customHeight="1">
      <c r="A1357" s="119">
        <v>1356.0</v>
      </c>
      <c r="B1357" s="143" t="str">
        <f t="array" ref="B1357">index(Systems!$A:$E,match($A1357,Systems!$A:$A,),match(B$1,Systems!$2:$2,))&amp;if(not(isblank(index(Systems!$A:$E,match($A1357,Systems!$A:$A,),match(Systems!$C$2,Systems!$2:$2,))))," ["&amp;index(Systems!$A:$E,match($A1357,Systems!$A:$A,),match(Systems!$C$2,Systems!$2:$2,))&amp;"]",)</f>
        <v>Kingtribel</v>
      </c>
      <c r="C1357" s="144">
        <f t="array" ref="C1357">round((F1357-average(I1357,L1357,O1357,R1357,U1357))*X1357+if($B1357=$H1357,0,iferror(average(vlookup({$H1357,$K1357,$N1357,$Q1357,$T1357},$B:$D,column(B$1),0)),index(C:C,match($H1357,$B:$B,)))),3)</f>
        <v>32.592</v>
      </c>
      <c r="D1357" s="144">
        <f t="array" ref="D1357">round((G1357-average(J1357,M1357,P1357,S1357,V1357))*Y1357+if($B1357=$H1357,0,iferror(average(vlookup({$H1357,$K1357,$N1357,$Q1357,$T1357},$B:$D,column(C$1),0)),index(D:D,match($H1357,$B:$B,)))),3)</f>
        <v>142.444</v>
      </c>
      <c r="E1357" s="145">
        <v>2764.0</v>
      </c>
      <c r="F1357" s="146">
        <v>709.02</v>
      </c>
      <c r="G1357" s="146">
        <v>316.184</v>
      </c>
      <c r="H1357" s="147" t="s">
        <v>404</v>
      </c>
      <c r="I1357" s="146">
        <v>688.449</v>
      </c>
      <c r="J1357" s="146">
        <v>406.09</v>
      </c>
      <c r="K1357" s="148"/>
      <c r="L1357" s="149"/>
      <c r="M1357" s="149"/>
      <c r="N1357" s="148"/>
      <c r="O1357" s="149"/>
      <c r="P1357" s="149"/>
      <c r="Q1357" s="148"/>
      <c r="R1357" s="149"/>
      <c r="S1357" s="149"/>
      <c r="T1357" s="148"/>
      <c r="U1357" s="149"/>
      <c r="V1357" s="149"/>
      <c r="W1357" s="149"/>
      <c r="X1357" s="150">
        <f t="shared" si="1"/>
        <v>1.584367573</v>
      </c>
      <c r="Y1357" s="150">
        <f t="shared" si="2"/>
        <v>-1.584367573</v>
      </c>
    </row>
    <row r="1358" ht="15.75" customHeight="1">
      <c r="A1358" s="119">
        <v>1357.0</v>
      </c>
      <c r="B1358" s="143" t="str">
        <f t="array" ref="B1358">index(Systems!$A:$E,match($A1358,Systems!$A:$A,),match(B$1,Systems!$2:$2,))&amp;if(not(isblank(index(Systems!$A:$E,match($A1358,Systems!$A:$A,),match(Systems!$C$2,Systems!$2:$2,))))," ["&amp;index(Systems!$A:$E,match($A1358,Systems!$A:$A,),match(Systems!$C$2,Systems!$2:$2,))&amp;"]",)</f>
        <v>Kinkaid [Kinkaid II]</v>
      </c>
      <c r="C1358" s="144">
        <f t="array" ref="C1358">round((F1358-average(I1358,L1358,O1358,R1358,U1358))*X1358+if($B1358=$H1358,0,iferror(average(vlookup({$H1358,$K1358,$N1358,$Q1358,$T1358},$B:$D,column(B$1),0)),index(C:C,match($H1358,$B:$B,)))),3)</f>
        <v>440.546</v>
      </c>
      <c r="D1358" s="144">
        <f t="array" ref="D1358">round((G1358-average(J1358,M1358,P1358,S1358,V1358))*Y1358+if($B1358=$H1358,0,iferror(average(vlookup({$H1358,$K1358,$N1358,$Q1358,$T1358},$B:$D,column(C$1),0)),index(D:D,match($H1358,$B:$B,)))),3)</f>
        <v>122.486</v>
      </c>
      <c r="E1358" s="145">
        <v>2764.0</v>
      </c>
      <c r="F1358" s="146">
        <v>966.507</v>
      </c>
      <c r="G1358" s="146">
        <v>328.781</v>
      </c>
      <c r="H1358" s="147" t="s">
        <v>404</v>
      </c>
      <c r="I1358" s="146">
        <v>688.449</v>
      </c>
      <c r="J1358" s="146">
        <v>406.09</v>
      </c>
      <c r="K1358" s="148"/>
      <c r="L1358" s="149"/>
      <c r="M1358" s="149"/>
      <c r="N1358" s="148"/>
      <c r="O1358" s="149"/>
      <c r="P1358" s="149"/>
      <c r="Q1358" s="148"/>
      <c r="R1358" s="149"/>
      <c r="S1358" s="149"/>
      <c r="T1358" s="148"/>
      <c r="U1358" s="149"/>
      <c r="V1358" s="149"/>
      <c r="W1358" s="149"/>
      <c r="X1358" s="150">
        <f t="shared" si="1"/>
        <v>1.584367573</v>
      </c>
      <c r="Y1358" s="150">
        <f t="shared" si="2"/>
        <v>-1.584367573</v>
      </c>
    </row>
    <row r="1359" ht="15.75" customHeight="1">
      <c r="A1359" s="119">
        <v>1358.0</v>
      </c>
      <c r="B1359" s="143" t="str">
        <f t="array" ref="B1359">index(Systems!$A:$E,match($A1359,Systems!$A:$A,),match(B$1,Systems!$2:$2,))&amp;if(not(isblank(index(Systems!$A:$E,match($A1359,Systems!$A:$A,),match(Systems!$C$2,Systems!$2:$2,))))," ["&amp;index(Systems!$A:$E,match($A1359,Systems!$A:$A,),match(Systems!$C$2,Systems!$2:$2,))&amp;"]",)</f>
        <v>Kirbyville</v>
      </c>
      <c r="C1359" s="144">
        <f t="array" ref="C1359">round((F1359-average(I1359,L1359,O1359,R1359,U1359))*X1359+if($B1359=$H1359,0,iferror(average(vlookup({$H1359,$K1359,$N1359,$Q1359,$T1359},$B:$D,column(B$1),0)),index(C:C,match($H1359,$B:$B,)))),3)</f>
        <v>507.158</v>
      </c>
      <c r="D1359" s="144">
        <f t="array" ref="D1359">round((G1359-average(J1359,M1359,P1359,S1359,V1359))*Y1359+if($B1359=$H1359,0,iferror(average(vlookup({$H1359,$K1359,$N1359,$Q1359,$T1359},$B:$D,column(C$1),0)),index(D:D,match($H1359,$B:$B,)))),3)</f>
        <v>51.135</v>
      </c>
      <c r="E1359" s="145">
        <v>2764.0</v>
      </c>
      <c r="F1359" s="146">
        <v>1008.55</v>
      </c>
      <c r="G1359" s="146">
        <v>373.815</v>
      </c>
      <c r="H1359" s="147" t="s">
        <v>404</v>
      </c>
      <c r="I1359" s="146">
        <v>688.449</v>
      </c>
      <c r="J1359" s="146">
        <v>406.09</v>
      </c>
      <c r="K1359" s="148"/>
      <c r="L1359" s="149"/>
      <c r="M1359" s="149"/>
      <c r="N1359" s="148"/>
      <c r="O1359" s="149"/>
      <c r="P1359" s="149"/>
      <c r="Q1359" s="148"/>
      <c r="R1359" s="149"/>
      <c r="S1359" s="149"/>
      <c r="T1359" s="148"/>
      <c r="U1359" s="149"/>
      <c r="V1359" s="149"/>
      <c r="W1359" s="149"/>
      <c r="X1359" s="150">
        <f t="shared" si="1"/>
        <v>1.584367573</v>
      </c>
      <c r="Y1359" s="150">
        <f t="shared" si="2"/>
        <v>-1.584367573</v>
      </c>
    </row>
    <row r="1360" ht="15.75" customHeight="1">
      <c r="A1360" s="119">
        <v>1359.0</v>
      </c>
      <c r="B1360" s="143" t="str">
        <f t="array" ref="B1360">index(Systems!$A:$E,match($A1360,Systems!$A:$A,),match(B$1,Systems!$2:$2,))&amp;if(not(isblank(index(Systems!$A:$E,match($A1360,Systems!$A:$A,),match(Systems!$C$2,Systems!$2:$2,))))," ["&amp;index(Systems!$A:$E,match($A1360,Systems!$A:$A,),match(Systems!$C$2,Systems!$2:$2,))&amp;"]",)</f>
        <v>Kirchbach</v>
      </c>
      <c r="C1360" s="144">
        <f t="array" ref="C1360">round((F1360-average(I1360,L1360,O1360,R1360,U1360))*X1360+if($B1360=$H1360,0,iferror(average(vlookup({$H1360,$K1360,$N1360,$Q1360,$T1360},$B:$D,column(B$1),0)),index(C:C,match($H1360,$B:$B,)))),3)</f>
        <v>-39.048</v>
      </c>
      <c r="D1360" s="144">
        <f t="array" ref="D1360">round((G1360-average(J1360,M1360,P1360,S1360,V1360))*Y1360+if($B1360=$H1360,0,iferror(average(vlookup({$H1360,$K1360,$N1360,$Q1360,$T1360},$B:$D,column(C$1),0)),index(D:D,match($H1360,$B:$B,)))),3)</f>
        <v>382.78</v>
      </c>
      <c r="E1360" s="145">
        <v>2764.0</v>
      </c>
      <c r="F1360" s="146">
        <v>663.803</v>
      </c>
      <c r="G1360" s="146">
        <v>164.492</v>
      </c>
      <c r="H1360" s="147" t="s">
        <v>404</v>
      </c>
      <c r="I1360" s="146">
        <v>688.449</v>
      </c>
      <c r="J1360" s="146">
        <v>406.09</v>
      </c>
      <c r="K1360" s="148"/>
      <c r="L1360" s="149"/>
      <c r="M1360" s="149"/>
      <c r="N1360" s="148"/>
      <c r="O1360" s="149"/>
      <c r="P1360" s="149"/>
      <c r="Q1360" s="148"/>
      <c r="R1360" s="149"/>
      <c r="S1360" s="149"/>
      <c r="T1360" s="148"/>
      <c r="U1360" s="149"/>
      <c r="V1360" s="149"/>
      <c r="W1360" s="149"/>
      <c r="X1360" s="150">
        <f t="shared" si="1"/>
        <v>1.584367573</v>
      </c>
      <c r="Y1360" s="150">
        <f t="shared" si="2"/>
        <v>-1.584367573</v>
      </c>
    </row>
    <row r="1361" ht="15.75" customHeight="1">
      <c r="A1361" s="119">
        <v>1360.0</v>
      </c>
      <c r="B1361" s="143" t="str">
        <f t="array" ref="B1361">index(Systems!$A:$E,match($A1361,Systems!$A:$A,),match(B$1,Systems!$2:$2,))&amp;if(not(isblank(index(Systems!$A:$E,match($A1361,Systems!$A:$A,),match(Systems!$C$2,Systems!$2:$2,))))," ["&amp;index(Systems!$A:$E,match($A1361,Systems!$A:$A,),match(Systems!$C$2,Systems!$2:$2,))&amp;"]",)</f>
        <v>Kirei Na Niwa</v>
      </c>
      <c r="C1361" s="144">
        <f t="array" ref="C1361">round((F1361-average(I1361,L1361,O1361,R1361,U1361))*X1361+if($B1361=$H1361,0,iferror(average(vlookup({$H1361,$K1361,$N1361,$Q1361,$T1361},$B:$D,column(B$1),0)),index(C:C,match($H1361,$B:$B,)))),3)</f>
        <v>297.777</v>
      </c>
      <c r="D1361" s="144">
        <f t="array" ref="D1361">round((G1361-average(J1361,M1361,P1361,S1361,V1361))*Y1361+if($B1361=$H1361,0,iferror(average(vlookup({$H1361,$K1361,$N1361,$Q1361,$T1361},$B:$D,column(C$1),0)),index(D:D,match($H1361,$B:$B,)))),3)</f>
        <v>147.295</v>
      </c>
      <c r="E1361" s="145">
        <v>2764.0</v>
      </c>
      <c r="F1361" s="146">
        <v>876.396</v>
      </c>
      <c r="G1361" s="146">
        <v>313.122</v>
      </c>
      <c r="H1361" s="147" t="s">
        <v>404</v>
      </c>
      <c r="I1361" s="146">
        <v>688.449</v>
      </c>
      <c r="J1361" s="146">
        <v>406.09</v>
      </c>
      <c r="K1361" s="148"/>
      <c r="L1361" s="149"/>
      <c r="M1361" s="149"/>
      <c r="N1361" s="148"/>
      <c r="O1361" s="149"/>
      <c r="P1361" s="149"/>
      <c r="Q1361" s="148"/>
      <c r="R1361" s="149"/>
      <c r="S1361" s="149"/>
      <c r="T1361" s="148"/>
      <c r="U1361" s="149"/>
      <c r="V1361" s="149"/>
      <c r="W1361" s="149"/>
      <c r="X1361" s="150">
        <f t="shared" si="1"/>
        <v>1.584367573</v>
      </c>
      <c r="Y1361" s="150">
        <f t="shared" si="2"/>
        <v>-1.584367573</v>
      </c>
    </row>
    <row r="1362" ht="15.75" customHeight="1">
      <c r="A1362" s="119">
        <v>1361.0</v>
      </c>
      <c r="B1362" s="143" t="str">
        <f t="array" ref="B1362">index(Systems!$A:$E,match($A1362,Systems!$A:$A,),match(B$1,Systems!$2:$2,))&amp;if(not(isblank(index(Systems!$A:$E,match($A1362,Systems!$A:$A,),match(Systems!$C$2,Systems!$2:$2,))))," ["&amp;index(Systems!$A:$E,match($A1362,Systems!$A:$A,),match(Systems!$C$2,Systems!$2:$2,))&amp;"]",)</f>
        <v>Kirkcaldy</v>
      </c>
      <c r="C1362" s="144">
        <f t="array" ref="C1362">round((F1362-average(I1362,L1362,O1362,R1362,U1362))*X1362+if($B1362=$H1362,0,iferror(average(vlookup({$H1362,$K1362,$N1362,$Q1362,$T1362},$B:$D,column(B$1),0)),index(C:C,match($H1362,$B:$B,)))),3)</f>
        <v>-96.423</v>
      </c>
      <c r="D1362" s="144">
        <f t="array" ref="D1362">round((G1362-average(J1362,M1362,P1362,S1362,V1362))*Y1362+if($B1362=$H1362,0,iferror(average(vlookup({$H1362,$K1362,$N1362,$Q1362,$T1362},$B:$D,column(C$1),0)),index(D:D,match($H1362,$B:$B,)))),3)</f>
        <v>127.126</v>
      </c>
      <c r="E1362" s="145">
        <v>2764.0</v>
      </c>
      <c r="F1362" s="146">
        <v>627.59</v>
      </c>
      <c r="G1362" s="146">
        <v>325.852</v>
      </c>
      <c r="H1362" s="147" t="s">
        <v>404</v>
      </c>
      <c r="I1362" s="146">
        <v>688.449</v>
      </c>
      <c r="J1362" s="146">
        <v>406.09</v>
      </c>
      <c r="K1362" s="148"/>
      <c r="L1362" s="149"/>
      <c r="M1362" s="149"/>
      <c r="N1362" s="148"/>
      <c r="O1362" s="149"/>
      <c r="P1362" s="149"/>
      <c r="Q1362" s="148"/>
      <c r="R1362" s="149"/>
      <c r="S1362" s="149"/>
      <c r="T1362" s="148"/>
      <c r="U1362" s="149"/>
      <c r="V1362" s="149"/>
      <c r="W1362" s="149"/>
      <c r="X1362" s="150">
        <f t="shared" si="1"/>
        <v>1.584367573</v>
      </c>
      <c r="Y1362" s="150">
        <f t="shared" si="2"/>
        <v>-1.584367573</v>
      </c>
    </row>
    <row r="1363" ht="15.75" customHeight="1">
      <c r="A1363" s="119">
        <v>1362.0</v>
      </c>
      <c r="B1363" s="143" t="str">
        <f t="array" ref="B1363">index(Systems!$A:$E,match($A1363,Systems!$A:$A,),match(B$1,Systems!$2:$2,))&amp;if(not(isblank(index(Systems!$A:$E,match($A1363,Systems!$A:$A,),match(Systems!$C$2,Systems!$2:$2,))))," ["&amp;index(Systems!$A:$E,match($A1363,Systems!$A:$A,),match(Systems!$C$2,Systems!$2:$2,))&amp;"]",)</f>
        <v>Kirkenlaard</v>
      </c>
      <c r="C1363" s="144">
        <f t="array" ref="C1363">round((F1363-average(I1363,L1363,O1363,R1363,U1363))*X1363+if($B1363=$H1363,0,iferror(average(vlookup({$H1363,$K1363,$N1363,$Q1363,$T1363},$B:$D,column(B$1),0)),index(C:C,match($H1363,$B:$B,)))),3)</f>
        <v>-159.978</v>
      </c>
      <c r="D1363" s="144">
        <f t="array" ref="D1363">round((G1363-average(J1363,M1363,P1363,S1363,V1363))*Y1363+if($B1363=$H1363,0,iferror(average(vlookup({$H1363,$K1363,$N1363,$Q1363,$T1363},$B:$D,column(C$1),0)),index(D:D,match($H1363,$B:$B,)))),3)</f>
        <v>-121.76</v>
      </c>
      <c r="E1363" s="145">
        <v>2764.0</v>
      </c>
      <c r="F1363" s="146">
        <v>587.476</v>
      </c>
      <c r="G1363" s="146">
        <v>482.941</v>
      </c>
      <c r="H1363" s="147" t="s">
        <v>404</v>
      </c>
      <c r="I1363" s="146">
        <v>688.449</v>
      </c>
      <c r="J1363" s="146">
        <v>406.09</v>
      </c>
      <c r="K1363" s="148"/>
      <c r="L1363" s="149"/>
      <c r="M1363" s="149"/>
      <c r="N1363" s="148"/>
      <c r="O1363" s="149"/>
      <c r="P1363" s="149"/>
      <c r="Q1363" s="148"/>
      <c r="R1363" s="149"/>
      <c r="S1363" s="149"/>
      <c r="T1363" s="148"/>
      <c r="U1363" s="149"/>
      <c r="V1363" s="149"/>
      <c r="W1363" s="149"/>
      <c r="X1363" s="150">
        <f t="shared" si="1"/>
        <v>1.584367573</v>
      </c>
      <c r="Y1363" s="150">
        <f t="shared" si="2"/>
        <v>-1.584367573</v>
      </c>
    </row>
    <row r="1364" ht="15.75" customHeight="1">
      <c r="A1364" s="119">
        <v>1363.0</v>
      </c>
      <c r="B1364" s="143" t="str">
        <f t="array" ref="B1364">index(Systems!$A:$E,match($A1364,Systems!$A:$A,),match(B$1,Systems!$2:$2,))&amp;if(not(isblank(index(Systems!$A:$E,match($A1364,Systems!$A:$A,),match(Systems!$C$2,Systems!$2:$2,))))," ["&amp;index(Systems!$A:$E,match($A1364,Systems!$A:$A,),match(Systems!$C$2,Systems!$2:$2,))&amp;"]",)</f>
        <v>Kirklin</v>
      </c>
      <c r="C1364" s="144">
        <f t="array" ref="C1364">round((F1364-average(I1364,L1364,O1364,R1364,U1364))*X1364+if($B1364=$H1364,0,iferror(average(vlookup({$H1364,$K1364,$N1364,$Q1364,$T1364},$B:$D,column(B$1),0)),index(C:C,match($H1364,$B:$B,)))),3)</f>
        <v>278.38</v>
      </c>
      <c r="D1364" s="144">
        <f t="array" ref="D1364">round((G1364-average(J1364,M1364,P1364,S1364,V1364))*Y1364+if($B1364=$H1364,0,iferror(average(vlookup({$H1364,$K1364,$N1364,$Q1364,$T1364},$B:$D,column(C$1),0)),index(D:D,match($H1364,$B:$B,)))),3)</f>
        <v>-67.51</v>
      </c>
      <c r="E1364" s="145">
        <v>2764.0</v>
      </c>
      <c r="F1364" s="146">
        <v>864.153</v>
      </c>
      <c r="G1364" s="146">
        <v>448.7</v>
      </c>
      <c r="H1364" s="147" t="s">
        <v>404</v>
      </c>
      <c r="I1364" s="146">
        <v>688.449</v>
      </c>
      <c r="J1364" s="146">
        <v>406.09</v>
      </c>
      <c r="K1364" s="148"/>
      <c r="L1364" s="149"/>
      <c r="M1364" s="149"/>
      <c r="N1364" s="148"/>
      <c r="O1364" s="149"/>
      <c r="P1364" s="149"/>
      <c r="Q1364" s="148"/>
      <c r="R1364" s="149"/>
      <c r="S1364" s="149"/>
      <c r="T1364" s="148"/>
      <c r="U1364" s="149"/>
      <c r="V1364" s="149"/>
      <c r="W1364" s="149"/>
      <c r="X1364" s="150">
        <f t="shared" si="1"/>
        <v>1.584367573</v>
      </c>
      <c r="Y1364" s="150">
        <f t="shared" si="2"/>
        <v>-1.584367573</v>
      </c>
    </row>
    <row r="1365" ht="15.75" customHeight="1">
      <c r="A1365" s="119">
        <v>1364.0</v>
      </c>
      <c r="B1365" s="143" t="str">
        <f t="array" ref="B1365">index(Systems!$A:$E,match($A1365,Systems!$A:$A,),match(B$1,Systems!$2:$2,))&amp;if(not(isblank(index(Systems!$A:$E,match($A1365,Systems!$A:$A,),match(Systems!$C$2,Systems!$2:$2,))))," ["&amp;index(Systems!$A:$E,match($A1365,Systems!$A:$A,),match(Systems!$C$2,Systems!$2:$2,))&amp;"]",)</f>
        <v>Kirkvåg [Toch Zu (2822+)]</v>
      </c>
      <c r="C1365" s="144">
        <f t="array" ref="C1365">round((F1365-average(I1365,L1365,O1365,R1365,U1365))*X1365+if($B1365=$H1365,0,iferror(average(vlookup({$H1365,$K1365,$N1365,$Q1365,$T1365},$B:$D,column(B$1),0)),index(C:C,match($H1365,$B:$B,)))),3)</f>
        <v>64.325</v>
      </c>
      <c r="D1365" s="144">
        <f t="array" ref="D1365">round((G1365-average(J1365,M1365,P1365,S1365,V1365))*Y1365+if($B1365=$H1365,0,iferror(average(vlookup({$H1365,$K1365,$N1365,$Q1365,$T1365},$B:$D,column(C$1),0)),index(D:D,match($H1365,$B:$B,)))),3)</f>
        <v>-317.163</v>
      </c>
      <c r="E1365" s="145">
        <v>2764.0</v>
      </c>
      <c r="F1365" s="146">
        <v>729.049</v>
      </c>
      <c r="G1365" s="146">
        <v>606.273</v>
      </c>
      <c r="H1365" s="147" t="s">
        <v>404</v>
      </c>
      <c r="I1365" s="146">
        <v>688.449</v>
      </c>
      <c r="J1365" s="146">
        <v>406.09</v>
      </c>
      <c r="K1365" s="148"/>
      <c r="L1365" s="149"/>
      <c r="M1365" s="149"/>
      <c r="N1365" s="148"/>
      <c r="O1365" s="149"/>
      <c r="P1365" s="149"/>
      <c r="Q1365" s="148"/>
      <c r="R1365" s="149"/>
      <c r="S1365" s="149"/>
      <c r="T1365" s="148"/>
      <c r="U1365" s="149"/>
      <c r="V1365" s="149"/>
      <c r="W1365" s="149"/>
      <c r="X1365" s="150">
        <f t="shared" si="1"/>
        <v>1.584367573</v>
      </c>
      <c r="Y1365" s="150">
        <f t="shared" si="2"/>
        <v>-1.584367573</v>
      </c>
    </row>
    <row r="1366" ht="15.75" customHeight="1">
      <c r="A1366" s="119">
        <v>1365.0</v>
      </c>
      <c r="B1366" s="143" t="str">
        <f t="array" ref="B1366">index(Systems!$A:$E,match($A1366,Systems!$A:$A,),match(B$1,Systems!$2:$2,))&amp;if(not(isblank(index(Systems!$A:$E,match($A1366,Systems!$A:$A,),match(Systems!$C$2,Systems!$2:$2,))))," ["&amp;index(Systems!$A:$E,match($A1366,Systems!$A:$A,),match(Systems!$C$2,Systems!$2:$2,))&amp;"]",)</f>
        <v>Kiruna</v>
      </c>
      <c r="C1366" s="144">
        <f t="array" ref="C1366">round((F1366-average(I1366,L1366,O1366,R1366,U1366))*X1366+if($B1366=$H1366,0,iferror(average(vlookup({$H1366,$K1366,$N1366,$Q1366,$T1366},$B:$D,column(B$1),0)),index(C:C,match($H1366,$B:$B,)))),3)</f>
        <v>125.322</v>
      </c>
      <c r="D1366" s="144">
        <f t="array" ref="D1366">round((G1366-average(J1366,M1366,P1366,S1366,V1366))*Y1366+if($B1366=$H1366,0,iferror(average(vlookup({$H1366,$K1366,$N1366,$Q1366,$T1366},$B:$D,column(C$1),0)),index(D:D,match($H1366,$B:$B,)))),3)</f>
        <v>411.36</v>
      </c>
      <c r="E1366" s="145">
        <v>2764.0</v>
      </c>
      <c r="F1366" s="146">
        <v>767.548</v>
      </c>
      <c r="G1366" s="146">
        <v>146.453</v>
      </c>
      <c r="H1366" s="147" t="s">
        <v>404</v>
      </c>
      <c r="I1366" s="146">
        <v>688.449</v>
      </c>
      <c r="J1366" s="146">
        <v>406.09</v>
      </c>
      <c r="K1366" s="148"/>
      <c r="L1366" s="149"/>
      <c r="M1366" s="149"/>
      <c r="N1366" s="148"/>
      <c r="O1366" s="149"/>
      <c r="P1366" s="149"/>
      <c r="Q1366" s="148"/>
      <c r="R1366" s="149"/>
      <c r="S1366" s="149"/>
      <c r="T1366" s="148"/>
      <c r="U1366" s="149"/>
      <c r="V1366" s="149"/>
      <c r="W1366" s="149"/>
      <c r="X1366" s="150">
        <f t="shared" si="1"/>
        <v>1.584367573</v>
      </c>
      <c r="Y1366" s="150">
        <f t="shared" si="2"/>
        <v>-1.584367573</v>
      </c>
    </row>
    <row r="1367" ht="15.75" customHeight="1">
      <c r="A1367" s="119">
        <v>1366.0</v>
      </c>
      <c r="B1367" s="143" t="str">
        <f t="array" ref="B1367">index(Systems!$A:$E,match($A1367,Systems!$A:$A,),match(B$1,Systems!$2:$2,))&amp;if(not(isblank(index(Systems!$A:$E,match($A1367,Systems!$A:$A,),match(Systems!$C$2,Systems!$2:$2,))))," ["&amp;index(Systems!$A:$E,match($A1367,Systems!$A:$A,),match(Systems!$C$2,Systems!$2:$2,))&amp;"]",)</f>
        <v>Kiserian</v>
      </c>
      <c r="C1367" s="144">
        <f t="array" ref="C1367">round((F1367-average(I1367,L1367,O1367,R1367,U1367))*X1367+if($B1367=$H1367,0,iferror(average(vlookup({$H1367,$K1367,$N1367,$Q1367,$T1367},$B:$D,column(B$1),0)),index(C:C,match($H1367,$B:$B,)))),3)</f>
        <v>285.883</v>
      </c>
      <c r="D1367" s="144">
        <f t="array" ref="D1367">round((G1367-average(J1367,M1367,P1367,S1367,V1367))*Y1367+if($B1367=$H1367,0,iferror(average(vlookup({$H1367,$K1367,$N1367,$Q1367,$T1367},$B:$D,column(C$1),0)),index(D:D,match($H1367,$B:$B,)))),3)</f>
        <v>-279.256</v>
      </c>
      <c r="E1367" s="145">
        <v>2764.0</v>
      </c>
      <c r="F1367" s="146">
        <v>868.889</v>
      </c>
      <c r="G1367" s="146">
        <v>582.347</v>
      </c>
      <c r="H1367" s="147" t="s">
        <v>404</v>
      </c>
      <c r="I1367" s="146">
        <v>688.449</v>
      </c>
      <c r="J1367" s="146">
        <v>406.09</v>
      </c>
      <c r="K1367" s="148"/>
      <c r="L1367" s="149"/>
      <c r="M1367" s="149"/>
      <c r="N1367" s="148"/>
      <c r="O1367" s="149"/>
      <c r="P1367" s="149"/>
      <c r="Q1367" s="148"/>
      <c r="R1367" s="149"/>
      <c r="S1367" s="149"/>
      <c r="T1367" s="148"/>
      <c r="U1367" s="149"/>
      <c r="V1367" s="149"/>
      <c r="W1367" s="149"/>
      <c r="X1367" s="150">
        <f t="shared" si="1"/>
        <v>1.584367573</v>
      </c>
      <c r="Y1367" s="150">
        <f t="shared" si="2"/>
        <v>-1.584367573</v>
      </c>
    </row>
    <row r="1368" ht="15.75" customHeight="1">
      <c r="A1368" s="119">
        <v>1367.0</v>
      </c>
      <c r="B1368" s="143" t="str">
        <f t="array" ref="B1368">index(Systems!$A:$E,match($A1368,Systems!$A:$A,),match(B$1,Systems!$2:$2,))&amp;if(not(isblank(index(Systems!$A:$E,match($A1368,Systems!$A:$A,),match(Systems!$C$2,Systems!$2:$2,))))," ["&amp;index(Systems!$A:$E,match($A1368,Systems!$A:$A,),match(Systems!$C$2,Systems!$2:$2,))&amp;"]",)</f>
        <v>Kitalpha</v>
      </c>
      <c r="C1368" s="144">
        <f t="array" ref="C1368">round((F1368-average(I1368,L1368,O1368,R1368,U1368))*X1368+if($B1368=$H1368,0,iferror(average(vlookup({$H1368,$K1368,$N1368,$Q1368,$T1368},$B:$D,column(B$1),0)),index(C:C,match($H1368,$B:$B,)))),3)</f>
        <v>112.954</v>
      </c>
      <c r="D1368" s="144">
        <f t="array" ref="D1368">round((G1368-average(J1368,M1368,P1368,S1368,V1368))*Y1368+if($B1368=$H1368,0,iferror(average(vlookup({$H1368,$K1368,$N1368,$Q1368,$T1368},$B:$D,column(C$1),0)),index(D:D,match($H1368,$B:$B,)))),3)</f>
        <v>96.428</v>
      </c>
      <c r="E1368" s="145">
        <v>2764.0</v>
      </c>
      <c r="F1368" s="146">
        <v>759.742</v>
      </c>
      <c r="G1368" s="146">
        <v>345.228</v>
      </c>
      <c r="H1368" s="147" t="s">
        <v>404</v>
      </c>
      <c r="I1368" s="146">
        <v>688.449</v>
      </c>
      <c r="J1368" s="146">
        <v>406.09</v>
      </c>
      <c r="K1368" s="148"/>
      <c r="L1368" s="149"/>
      <c r="M1368" s="149"/>
      <c r="N1368" s="148"/>
      <c r="O1368" s="149"/>
      <c r="P1368" s="149"/>
      <c r="Q1368" s="148"/>
      <c r="R1368" s="149"/>
      <c r="S1368" s="149"/>
      <c r="T1368" s="148"/>
      <c r="U1368" s="149"/>
      <c r="V1368" s="149"/>
      <c r="W1368" s="149"/>
      <c r="X1368" s="150">
        <f t="shared" si="1"/>
        <v>1.584367573</v>
      </c>
      <c r="Y1368" s="150">
        <f t="shared" si="2"/>
        <v>-1.584367573</v>
      </c>
    </row>
    <row r="1369" ht="15.75" customHeight="1">
      <c r="A1369" s="119">
        <v>1368.0</v>
      </c>
      <c r="B1369" s="143" t="str">
        <f t="array" ref="B1369">index(Systems!$A:$E,match($A1369,Systems!$A:$A,),match(B$1,Systems!$2:$2,))&amp;if(not(isblank(index(Systems!$A:$E,match($A1369,Systems!$A:$A,),match(Systems!$C$2,Systems!$2:$2,))))," ["&amp;index(Systems!$A:$E,match($A1369,Systems!$A:$A,),match(Systems!$C$2,Systems!$2:$2,))&amp;"]",)</f>
        <v>Kitopler</v>
      </c>
      <c r="C1369" s="144">
        <f t="array" ref="C1369">round((F1369-average(I1369,L1369,O1369,R1369,U1369))*X1369+if($B1369=$H1369,0,iferror(average(vlookup({$H1369,$K1369,$N1369,$Q1369,$T1369},$B:$D,column(B$1),0)),index(C:C,match($H1369,$B:$B,)))),3)</f>
        <v>-427.833</v>
      </c>
      <c r="D1369" s="144">
        <f t="array" ref="D1369">round((G1369-average(J1369,M1369,P1369,S1369,V1369))*Y1369+if($B1369=$H1369,0,iferror(average(vlookup({$H1369,$K1369,$N1369,$Q1369,$T1369},$B:$D,column(C$1),0)),index(D:D,match($H1369,$B:$B,)))),3)</f>
        <v>100.084</v>
      </c>
      <c r="E1369" s="145">
        <v>2764.0</v>
      </c>
      <c r="F1369" s="146">
        <v>418.415</v>
      </c>
      <c r="G1369" s="146">
        <v>342.92</v>
      </c>
      <c r="H1369" s="147" t="s">
        <v>404</v>
      </c>
      <c r="I1369" s="146">
        <v>688.449</v>
      </c>
      <c r="J1369" s="146">
        <v>406.09</v>
      </c>
      <c r="K1369" s="148"/>
      <c r="L1369" s="149"/>
      <c r="M1369" s="149"/>
      <c r="N1369" s="148"/>
      <c r="O1369" s="149"/>
      <c r="P1369" s="149"/>
      <c r="Q1369" s="148"/>
      <c r="R1369" s="149"/>
      <c r="S1369" s="149"/>
      <c r="T1369" s="148"/>
      <c r="U1369" s="149"/>
      <c r="V1369" s="149"/>
      <c r="W1369" s="149"/>
      <c r="X1369" s="150">
        <f t="shared" si="1"/>
        <v>1.584367573</v>
      </c>
      <c r="Y1369" s="150">
        <f t="shared" si="2"/>
        <v>-1.584367573</v>
      </c>
    </row>
    <row r="1370" ht="15.75" customHeight="1">
      <c r="A1370" s="119">
        <v>1369.0</v>
      </c>
      <c r="B1370" s="143" t="str">
        <f t="array" ref="B1370">index(Systems!$A:$E,match($A1370,Systems!$A:$A,),match(B$1,Systems!$2:$2,))&amp;if(not(isblank(index(Systems!$A:$E,match($A1370,Systems!$A:$A,),match(Systems!$C$2,Systems!$2:$2,))))," ["&amp;index(Systems!$A:$E,match($A1370,Systems!$A:$A,),match(Systems!$C$2,Systems!$2:$2,))&amp;"]",)</f>
        <v>Kittery</v>
      </c>
      <c r="C1370" s="144">
        <f t="array" ref="C1370">round((F1370-average(I1370,L1370,O1370,R1370,U1370))*X1370+if($B1370=$H1370,0,iferror(average(vlookup({$H1370,$K1370,$N1370,$Q1370,$T1370},$B:$D,column(B$1),0)),index(C:C,match($H1370,$B:$B,)))),3)</f>
        <v>82.181</v>
      </c>
      <c r="D1370" s="144">
        <f t="array" ref="D1370">round((G1370-average(J1370,M1370,P1370,S1370,V1370))*Y1370+if($B1370=$H1370,0,iferror(average(vlookup({$H1370,$K1370,$N1370,$Q1370,$T1370},$B:$D,column(C$1),0)),index(D:D,match($H1370,$B:$B,)))),3)</f>
        <v>-223.944</v>
      </c>
      <c r="E1370" s="145">
        <v>2764.0</v>
      </c>
      <c r="F1370" s="146">
        <v>740.319</v>
      </c>
      <c r="G1370" s="146">
        <v>547.436</v>
      </c>
      <c r="H1370" s="147" t="s">
        <v>404</v>
      </c>
      <c r="I1370" s="146">
        <v>688.449</v>
      </c>
      <c r="J1370" s="146">
        <v>406.09</v>
      </c>
      <c r="K1370" s="148"/>
      <c r="L1370" s="149"/>
      <c r="M1370" s="149"/>
      <c r="N1370" s="148"/>
      <c r="O1370" s="149"/>
      <c r="P1370" s="149"/>
      <c r="Q1370" s="148"/>
      <c r="R1370" s="149"/>
      <c r="S1370" s="149"/>
      <c r="T1370" s="148"/>
      <c r="U1370" s="149"/>
      <c r="V1370" s="149"/>
      <c r="W1370" s="149"/>
      <c r="X1370" s="150">
        <f t="shared" si="1"/>
        <v>1.584367573</v>
      </c>
      <c r="Y1370" s="150">
        <f t="shared" si="2"/>
        <v>-1.584367573</v>
      </c>
    </row>
    <row r="1371" ht="15.75" customHeight="1">
      <c r="A1371" s="119">
        <v>1370.0</v>
      </c>
      <c r="B1371" s="143" t="str">
        <f t="array" ref="B1371">index(Systems!$A:$E,match($A1371,Systems!$A:$A,),match(B$1,Systems!$2:$2,))&amp;if(not(isblank(index(Systems!$A:$E,match($A1371,Systems!$A:$A,),match(Systems!$C$2,Systems!$2:$2,))))," ["&amp;index(Systems!$A:$E,match($A1371,Systems!$A:$A,),match(Systems!$C$2,Systems!$2:$2,))&amp;"]",)</f>
        <v>Kitzingen</v>
      </c>
      <c r="C1371" s="144">
        <f t="array" ref="C1371">round((F1371-average(I1371,L1371,O1371,R1371,U1371))*X1371+if($B1371=$H1371,0,iferror(average(vlookup({$H1371,$K1371,$N1371,$Q1371,$T1371},$B:$D,column(B$1),0)),index(C:C,match($H1371,$B:$B,)))),3)</f>
        <v>-223.115</v>
      </c>
      <c r="D1371" s="144">
        <f t="array" ref="D1371">round((G1371-average(J1371,M1371,P1371,S1371,V1371))*Y1371+if($B1371=$H1371,0,iferror(average(vlookup({$H1371,$K1371,$N1371,$Q1371,$T1371},$B:$D,column(C$1),0)),index(D:D,match($H1371,$B:$B,)))),3)</f>
        <v>47.002</v>
      </c>
      <c r="E1371" s="145">
        <v>2764.0</v>
      </c>
      <c r="F1371" s="146">
        <v>547.626</v>
      </c>
      <c r="G1371" s="146">
        <v>376.424</v>
      </c>
      <c r="H1371" s="147" t="s">
        <v>404</v>
      </c>
      <c r="I1371" s="146">
        <v>688.449</v>
      </c>
      <c r="J1371" s="146">
        <v>406.09</v>
      </c>
      <c r="K1371" s="148"/>
      <c r="L1371" s="149"/>
      <c r="M1371" s="149"/>
      <c r="N1371" s="148"/>
      <c r="O1371" s="149"/>
      <c r="P1371" s="149"/>
      <c r="Q1371" s="148"/>
      <c r="R1371" s="149"/>
      <c r="S1371" s="149"/>
      <c r="T1371" s="148"/>
      <c r="U1371" s="149"/>
      <c r="V1371" s="149"/>
      <c r="W1371" s="149"/>
      <c r="X1371" s="150">
        <f t="shared" si="1"/>
        <v>1.584367573</v>
      </c>
      <c r="Y1371" s="150">
        <f t="shared" si="2"/>
        <v>-1.584367573</v>
      </c>
    </row>
    <row r="1372" ht="15.75" customHeight="1">
      <c r="A1372" s="119">
        <v>1371.0</v>
      </c>
      <c r="B1372" s="143" t="str">
        <f t="array" ref="B1372">index(Systems!$A:$E,match($A1372,Systems!$A:$A,),match(B$1,Systems!$2:$2,))&amp;if(not(isblank(index(Systems!$A:$E,match($A1372,Systems!$A:$A,),match(Systems!$C$2,Systems!$2:$2,))))," ["&amp;index(Systems!$A:$E,match($A1372,Systems!$A:$A,),match(Systems!$C$2,Systems!$2:$2,))&amp;"]",)</f>
        <v>Kiyev</v>
      </c>
      <c r="C1372" s="144">
        <f t="array" ref="C1372">round((F1372-average(I1372,L1372,O1372,R1372,U1372))*X1372+if($B1372=$H1372,0,iferror(average(vlookup({$H1372,$K1372,$N1372,$Q1372,$T1372},$B:$D,column(B$1),0)),index(C:C,match($H1372,$B:$B,)))),3)</f>
        <v>-88.149</v>
      </c>
      <c r="D1372" s="144">
        <f t="array" ref="D1372">round((G1372-average(J1372,M1372,P1372,S1372,V1372))*Y1372+if($B1372=$H1372,0,iferror(average(vlookup({$H1372,$K1372,$N1372,$Q1372,$T1372},$B:$D,column(C$1),0)),index(D:D,match($H1372,$B:$B,)))),3)</f>
        <v>-171.715</v>
      </c>
      <c r="E1372" s="145">
        <v>2764.0</v>
      </c>
      <c r="F1372" s="146">
        <v>632.812</v>
      </c>
      <c r="G1372" s="146">
        <v>514.471</v>
      </c>
      <c r="H1372" s="147" t="s">
        <v>404</v>
      </c>
      <c r="I1372" s="146">
        <v>688.449</v>
      </c>
      <c r="J1372" s="146">
        <v>406.09</v>
      </c>
      <c r="K1372" s="148"/>
      <c r="L1372" s="149"/>
      <c r="M1372" s="149"/>
      <c r="N1372" s="148"/>
      <c r="O1372" s="149"/>
      <c r="P1372" s="149"/>
      <c r="Q1372" s="148"/>
      <c r="R1372" s="149"/>
      <c r="S1372" s="149"/>
      <c r="T1372" s="148"/>
      <c r="U1372" s="149"/>
      <c r="V1372" s="149"/>
      <c r="W1372" s="149"/>
      <c r="X1372" s="150">
        <f t="shared" si="1"/>
        <v>1.584367573</v>
      </c>
      <c r="Y1372" s="150">
        <f t="shared" si="2"/>
        <v>-1.584367573</v>
      </c>
    </row>
    <row r="1373" ht="15.75" customHeight="1">
      <c r="A1373" s="119">
        <v>1372.0</v>
      </c>
      <c r="B1373" s="143" t="str">
        <f t="array" ref="B1373">index(Systems!$A:$E,match($A1373,Systems!$A:$A,),match(B$1,Systems!$2:$2,))&amp;if(not(isblank(index(Systems!$A:$E,match($A1373,Systems!$A:$A,),match(Systems!$C$2,Systems!$2:$2,))))," ["&amp;index(Systems!$A:$E,match($A1373,Systems!$A:$A,),match(Systems!$C$2,Systems!$2:$2,))&amp;"]",)</f>
        <v>Kladnitsa</v>
      </c>
      <c r="C1373" s="144">
        <f t="array" ref="C1373">round((F1373-average(I1373,L1373,O1373,R1373,U1373))*X1373+if($B1373=$H1373,0,iferror(average(vlookup({$H1373,$K1373,$N1373,$Q1373,$T1373},$B:$D,column(B$1),0)),index(C:C,match($H1373,$B:$B,)))),3)</f>
        <v>-414.109</v>
      </c>
      <c r="D1373" s="144">
        <f t="array" ref="D1373">round((G1373-average(J1373,M1373,P1373,S1373,V1373))*Y1373+if($B1373=$H1373,0,iferror(average(vlookup({$H1373,$K1373,$N1373,$Q1373,$T1373},$B:$D,column(C$1),0)),index(D:D,match($H1373,$B:$B,)))),3)</f>
        <v>128.682</v>
      </c>
      <c r="E1373" s="145">
        <v>2764.0</v>
      </c>
      <c r="F1373" s="146">
        <v>427.077</v>
      </c>
      <c r="G1373" s="146">
        <v>324.87</v>
      </c>
      <c r="H1373" s="147" t="s">
        <v>404</v>
      </c>
      <c r="I1373" s="146">
        <v>688.449</v>
      </c>
      <c r="J1373" s="146">
        <v>406.09</v>
      </c>
      <c r="K1373" s="148"/>
      <c r="L1373" s="149"/>
      <c r="M1373" s="149"/>
      <c r="N1373" s="148"/>
      <c r="O1373" s="149"/>
      <c r="P1373" s="149"/>
      <c r="Q1373" s="148"/>
      <c r="R1373" s="149"/>
      <c r="S1373" s="149"/>
      <c r="T1373" s="148"/>
      <c r="U1373" s="149"/>
      <c r="V1373" s="149"/>
      <c r="W1373" s="149"/>
      <c r="X1373" s="150">
        <f t="shared" si="1"/>
        <v>1.584367573</v>
      </c>
      <c r="Y1373" s="150">
        <f t="shared" si="2"/>
        <v>-1.584367573</v>
      </c>
    </row>
    <row r="1374" ht="15.75" customHeight="1">
      <c r="A1374" s="119">
        <v>1373.0</v>
      </c>
      <c r="B1374" s="143" t="str">
        <f t="array" ref="B1374">index(Systems!$A:$E,match($A1374,Systems!$A:$A,),match(B$1,Systems!$2:$2,))&amp;if(not(isblank(index(Systems!$A:$E,match($A1374,Systems!$A:$A,),match(Systems!$C$2,Systems!$2:$2,))))," ["&amp;index(Systems!$A:$E,match($A1374,Systems!$A:$A,),match(Systems!$C$2,Systems!$2:$2,))&amp;"]",)</f>
        <v>Klamriz [Klamriz V]</v>
      </c>
      <c r="C1374" s="144">
        <f t="array" ref="C1374">round((F1374-average(I1374,L1374,O1374,R1374,U1374))*X1374+if($B1374=$H1374,0,iferror(average(vlookup({$H1374,$K1374,$N1374,$Q1374,$T1374},$B:$D,column(B$1),0)),index(C:C,match($H1374,$B:$B,)))),3)</f>
        <v>205.914</v>
      </c>
      <c r="D1374" s="144">
        <f t="array" ref="D1374">round((G1374-average(J1374,M1374,P1374,S1374,V1374))*Y1374+if($B1374=$H1374,0,iferror(average(vlookup({$H1374,$K1374,$N1374,$Q1374,$T1374},$B:$D,column(C$1),0)),index(D:D,match($H1374,$B:$B,)))),3)</f>
        <v>-8.581</v>
      </c>
      <c r="E1374" s="145">
        <v>2764.0</v>
      </c>
      <c r="F1374" s="146">
        <v>818.415</v>
      </c>
      <c r="G1374" s="146">
        <v>411.506</v>
      </c>
      <c r="H1374" s="147" t="s">
        <v>404</v>
      </c>
      <c r="I1374" s="146">
        <v>688.449</v>
      </c>
      <c r="J1374" s="146">
        <v>406.09</v>
      </c>
      <c r="K1374" s="148"/>
      <c r="L1374" s="149"/>
      <c r="M1374" s="149"/>
      <c r="N1374" s="148"/>
      <c r="O1374" s="149"/>
      <c r="P1374" s="149"/>
      <c r="Q1374" s="148"/>
      <c r="R1374" s="149"/>
      <c r="S1374" s="149"/>
      <c r="T1374" s="148"/>
      <c r="U1374" s="149"/>
      <c r="V1374" s="149"/>
      <c r="W1374" s="149"/>
      <c r="X1374" s="150">
        <f t="shared" si="1"/>
        <v>1.584367573</v>
      </c>
      <c r="Y1374" s="150">
        <f t="shared" si="2"/>
        <v>-1.584367573</v>
      </c>
    </row>
    <row r="1375" ht="15.75" customHeight="1">
      <c r="A1375" s="119">
        <v>1374.0</v>
      </c>
      <c r="B1375" s="143" t="str">
        <f t="array" ref="B1375">index(Systems!$A:$E,match($A1375,Systems!$A:$A,),match(B$1,Systems!$2:$2,))&amp;if(not(isblank(index(Systems!$A:$E,match($A1375,Systems!$A:$A,),match(Systems!$C$2,Systems!$2:$2,))))," ["&amp;index(Systems!$A:$E,match($A1375,Systems!$A:$A,),match(Systems!$C$2,Systems!$2:$2,))&amp;"]",)</f>
        <v>Klathan [Klathandu IV]</v>
      </c>
      <c r="C1375" s="144">
        <f t="array" ref="C1375">round((F1375-average(I1375,L1375,O1375,R1375,U1375))*X1375+if($B1375=$H1375,0,iferror(average(vlookup({$H1375,$K1375,$N1375,$Q1375,$T1375},$B:$D,column(B$1),0)),index(C:C,match($H1375,$B:$B,)))),3)</f>
        <v>175.25</v>
      </c>
      <c r="D1375" s="144">
        <f t="array" ref="D1375">round((G1375-average(J1375,M1375,P1375,S1375,V1375))*Y1375+if($B1375=$H1375,0,iferror(average(vlookup({$H1375,$K1375,$N1375,$Q1375,$T1375},$B:$D,column(C$1),0)),index(D:D,match($H1375,$B:$B,)))),3)</f>
        <v>31.491</v>
      </c>
      <c r="E1375" s="145">
        <v>2764.0</v>
      </c>
      <c r="F1375" s="146">
        <v>799.061</v>
      </c>
      <c r="G1375" s="146">
        <v>386.214</v>
      </c>
      <c r="H1375" s="147" t="s">
        <v>404</v>
      </c>
      <c r="I1375" s="146">
        <v>688.449</v>
      </c>
      <c r="J1375" s="146">
        <v>406.09</v>
      </c>
      <c r="K1375" s="148"/>
      <c r="L1375" s="149"/>
      <c r="M1375" s="149"/>
      <c r="N1375" s="148"/>
      <c r="O1375" s="149"/>
      <c r="P1375" s="149"/>
      <c r="Q1375" s="148"/>
      <c r="R1375" s="149"/>
      <c r="S1375" s="149"/>
      <c r="T1375" s="148"/>
      <c r="U1375" s="149"/>
      <c r="V1375" s="149"/>
      <c r="W1375" s="149"/>
      <c r="X1375" s="150">
        <f t="shared" si="1"/>
        <v>1.584367573</v>
      </c>
      <c r="Y1375" s="150">
        <f t="shared" si="2"/>
        <v>-1.584367573</v>
      </c>
    </row>
    <row r="1376" ht="15.75" customHeight="1">
      <c r="A1376" s="119">
        <v>1375.0</v>
      </c>
      <c r="B1376" s="143" t="str">
        <f t="array" ref="B1376">index(Systems!$A:$E,match($A1376,Systems!$A:$A,),match(B$1,Systems!$2:$2,))&amp;if(not(isblank(index(Systems!$A:$E,match($A1376,Systems!$A:$A,),match(Systems!$C$2,Systems!$2:$2,))))," ["&amp;index(Systems!$A:$E,match($A1376,Systems!$A:$A,),match(Systems!$C$2,Systems!$2:$2,))&amp;"]",)</f>
        <v>Klayne</v>
      </c>
      <c r="C1376" s="144">
        <f t="array" ref="C1376">round((F1376-average(I1376,L1376,O1376,R1376,U1376))*X1376+if($B1376=$H1376,0,iferror(average(vlookup({$H1376,$K1376,$N1376,$Q1376,$T1376},$B:$D,column(B$1),0)),index(C:C,match($H1376,$B:$B,)))),3)</f>
        <v>-11.536</v>
      </c>
      <c r="D1376" s="144">
        <f t="array" ref="D1376">round((G1376-average(J1376,M1376,P1376,S1376,V1376))*Y1376+if($B1376=$H1376,0,iferror(average(vlookup({$H1376,$K1376,$N1376,$Q1376,$T1376},$B:$D,column(C$1),0)),index(D:D,match($H1376,$B:$B,)))),3)</f>
        <v>-242.391</v>
      </c>
      <c r="E1376" s="145">
        <v>2764.0</v>
      </c>
      <c r="F1376" s="146">
        <v>681.168</v>
      </c>
      <c r="G1376" s="146">
        <v>559.079</v>
      </c>
      <c r="H1376" s="147" t="s">
        <v>404</v>
      </c>
      <c r="I1376" s="146">
        <v>688.449</v>
      </c>
      <c r="J1376" s="146">
        <v>406.09</v>
      </c>
      <c r="K1376" s="148"/>
      <c r="L1376" s="149"/>
      <c r="M1376" s="149"/>
      <c r="N1376" s="148"/>
      <c r="O1376" s="149"/>
      <c r="P1376" s="149"/>
      <c r="Q1376" s="148"/>
      <c r="R1376" s="149"/>
      <c r="S1376" s="149"/>
      <c r="T1376" s="148"/>
      <c r="U1376" s="149"/>
      <c r="V1376" s="149"/>
      <c r="W1376" s="149"/>
      <c r="X1376" s="150">
        <f t="shared" si="1"/>
        <v>1.584367573</v>
      </c>
      <c r="Y1376" s="150">
        <f t="shared" si="2"/>
        <v>-1.584367573</v>
      </c>
    </row>
    <row r="1377" ht="15.75" customHeight="1">
      <c r="A1377" s="119">
        <v>1376.0</v>
      </c>
      <c r="B1377" s="143" t="str">
        <f t="array" ref="B1377">index(Systems!$A:$E,match($A1377,Systems!$A:$A,),match(B$1,Systems!$2:$2,))&amp;if(not(isblank(index(Systems!$A:$E,match($A1377,Systems!$A:$A,),match(Systems!$C$2,Systems!$2:$2,))))," ["&amp;index(Systems!$A:$E,match($A1377,Systems!$A:$A,),match(Systems!$C$2,Systems!$2:$2,))&amp;"]",)</f>
        <v>Kleinwelt</v>
      </c>
      <c r="C1377" s="144">
        <f t="array" ref="C1377">round((F1377-average(I1377,L1377,O1377,R1377,U1377))*X1377+if($B1377=$H1377,0,iferror(average(vlookup({$H1377,$K1377,$N1377,$Q1377,$T1377},$B:$D,column(B$1),0)),index(C:C,match($H1377,$B:$B,)))),3)</f>
        <v>-334.286</v>
      </c>
      <c r="D1377" s="144">
        <f t="array" ref="D1377">round((G1377-average(J1377,M1377,P1377,S1377,V1377))*Y1377+if($B1377=$H1377,0,iferror(average(vlookup({$H1377,$K1377,$N1377,$Q1377,$T1377},$B:$D,column(C$1),0)),index(D:D,match($H1377,$B:$B,)))),3)</f>
        <v>-423.676</v>
      </c>
      <c r="E1377" s="145">
        <v>2764.0</v>
      </c>
      <c r="F1377" s="146">
        <v>477.459</v>
      </c>
      <c r="G1377" s="146">
        <v>673.5</v>
      </c>
      <c r="H1377" s="147" t="s">
        <v>404</v>
      </c>
      <c r="I1377" s="146">
        <v>688.449</v>
      </c>
      <c r="J1377" s="146">
        <v>406.09</v>
      </c>
      <c r="K1377" s="148"/>
      <c r="L1377" s="149"/>
      <c r="M1377" s="149"/>
      <c r="N1377" s="148"/>
      <c r="O1377" s="149"/>
      <c r="P1377" s="149"/>
      <c r="Q1377" s="148"/>
      <c r="R1377" s="149"/>
      <c r="S1377" s="149"/>
      <c r="T1377" s="148"/>
      <c r="U1377" s="149"/>
      <c r="V1377" s="149"/>
      <c r="W1377" s="149"/>
      <c r="X1377" s="150">
        <f t="shared" si="1"/>
        <v>1.584367573</v>
      </c>
      <c r="Y1377" s="150">
        <f t="shared" si="2"/>
        <v>-1.584367573</v>
      </c>
    </row>
    <row r="1378" ht="15.75" customHeight="1">
      <c r="A1378" s="119">
        <v>1377.0</v>
      </c>
      <c r="B1378" s="143" t="str">
        <f t="array" ref="B1378">index(Systems!$A:$E,match($A1378,Systems!$A:$A,),match(B$1,Systems!$2:$2,))&amp;if(not(isblank(index(Systems!$A:$E,match($A1378,Systems!$A:$A,),match(Systems!$C$2,Systems!$2:$2,))))," ["&amp;index(Systems!$A:$E,match($A1378,Systems!$A:$A,),match(Systems!$C$2,Systems!$2:$2,))&amp;"]",)</f>
        <v>Klenkar</v>
      </c>
      <c r="C1378" s="144">
        <f t="array" ref="C1378">round((F1378-average(I1378,L1378,O1378,R1378,U1378))*X1378+if($B1378=$H1378,0,iferror(average(vlookup({$H1378,$K1378,$N1378,$Q1378,$T1378},$B:$D,column(B$1),0)),index(C:C,match($H1378,$B:$B,)))),3)</f>
        <v>409.938</v>
      </c>
      <c r="D1378" s="144">
        <f t="array" ref="D1378">round((G1378-average(J1378,M1378,P1378,S1378,V1378))*Y1378+if($B1378=$H1378,0,iferror(average(vlookup({$H1378,$K1378,$N1378,$Q1378,$T1378},$B:$D,column(C$1),0)),index(D:D,match($H1378,$B:$B,)))),3)</f>
        <v>-377.682</v>
      </c>
      <c r="E1378" s="145">
        <v>2764.0</v>
      </c>
      <c r="F1378" s="146">
        <v>947.188</v>
      </c>
      <c r="G1378" s="146">
        <v>644.47</v>
      </c>
      <c r="H1378" s="147" t="s">
        <v>404</v>
      </c>
      <c r="I1378" s="146">
        <v>688.449</v>
      </c>
      <c r="J1378" s="146">
        <v>406.09</v>
      </c>
      <c r="K1378" s="148"/>
      <c r="L1378" s="149"/>
      <c r="M1378" s="149"/>
      <c r="N1378" s="148"/>
      <c r="O1378" s="149"/>
      <c r="P1378" s="149"/>
      <c r="Q1378" s="148"/>
      <c r="R1378" s="149"/>
      <c r="S1378" s="149"/>
      <c r="T1378" s="148"/>
      <c r="U1378" s="149"/>
      <c r="V1378" s="149"/>
      <c r="W1378" s="149"/>
      <c r="X1378" s="150">
        <f t="shared" si="1"/>
        <v>1.584367573</v>
      </c>
      <c r="Y1378" s="150">
        <f t="shared" si="2"/>
        <v>-1.584367573</v>
      </c>
    </row>
    <row r="1379" ht="15.75" customHeight="1">
      <c r="A1379" s="119">
        <v>1378.0</v>
      </c>
      <c r="B1379" s="143" t="str">
        <f t="array" ref="B1379">index(Systems!$A:$E,match($A1379,Systems!$A:$A,),match(B$1,Systems!$2:$2,))&amp;if(not(isblank(index(Systems!$A:$E,match($A1379,Systems!$A:$A,),match(Systems!$C$2,Systems!$2:$2,))))," ["&amp;index(Systems!$A:$E,match($A1379,Systems!$A:$A,),match(Systems!$C$2,Systems!$2:$2,))&amp;"]",)</f>
        <v>Kluane</v>
      </c>
      <c r="C1379" s="144">
        <f t="array" ref="C1379">round((F1379-average(I1379,L1379,O1379,R1379,U1379))*X1379+if($B1379=$H1379,0,iferror(average(vlookup({$H1379,$K1379,$N1379,$Q1379,$T1379},$B:$D,column(B$1),0)),index(C:C,match($H1379,$B:$B,)))),3)</f>
        <v>196.192</v>
      </c>
      <c r="D1379" s="144">
        <f t="array" ref="D1379">round((G1379-average(J1379,M1379,P1379,S1379,V1379))*Y1379+if($B1379=$H1379,0,iferror(average(vlookup({$H1379,$K1379,$N1379,$Q1379,$T1379},$B:$D,column(C$1),0)),index(D:D,match($H1379,$B:$B,)))),3)</f>
        <v>-199.369</v>
      </c>
      <c r="E1379" s="145">
        <v>2764.0</v>
      </c>
      <c r="F1379" s="146">
        <v>812.279</v>
      </c>
      <c r="G1379" s="146">
        <v>531.925</v>
      </c>
      <c r="H1379" s="147" t="s">
        <v>404</v>
      </c>
      <c r="I1379" s="146">
        <v>688.449</v>
      </c>
      <c r="J1379" s="146">
        <v>406.09</v>
      </c>
      <c r="K1379" s="148"/>
      <c r="L1379" s="149"/>
      <c r="M1379" s="149"/>
      <c r="N1379" s="148"/>
      <c r="O1379" s="149"/>
      <c r="P1379" s="149"/>
      <c r="Q1379" s="148"/>
      <c r="R1379" s="149"/>
      <c r="S1379" s="149"/>
      <c r="T1379" s="148"/>
      <c r="U1379" s="149"/>
      <c r="V1379" s="149"/>
      <c r="W1379" s="149"/>
      <c r="X1379" s="150">
        <f t="shared" si="1"/>
        <v>1.584367573</v>
      </c>
      <c r="Y1379" s="150">
        <f t="shared" si="2"/>
        <v>-1.584367573</v>
      </c>
    </row>
    <row r="1380" ht="15.75" customHeight="1">
      <c r="A1380" s="119">
        <v>1379.0</v>
      </c>
      <c r="B1380" s="143" t="str">
        <f t="array" ref="B1380">index(Systems!$A:$E,match($A1380,Systems!$A:$A,),match(B$1,Systems!$2:$2,))&amp;if(not(isblank(index(Systems!$A:$E,match($A1380,Systems!$A:$A,),match(Systems!$C$2,Systems!$2:$2,))))," ["&amp;index(Systems!$A:$E,match($A1380,Systems!$A:$A,),match(Systems!$C$2,Systems!$2:$2,))&amp;"]",)</f>
        <v>Knutdor</v>
      </c>
      <c r="C1380" s="144">
        <f t="array" ref="C1380">round((F1380-average(I1380,L1380,O1380,R1380,U1380))*X1380+if($B1380=$H1380,0,iferror(average(vlookup({$H1380,$K1380,$N1380,$Q1380,$T1380},$B:$D,column(B$1),0)),index(C:C,match($H1380,$B:$B,)))),3)</f>
        <v>145.171</v>
      </c>
      <c r="D1380" s="144">
        <f t="array" ref="D1380">round((G1380-average(J1380,M1380,P1380,S1380,V1380))*Y1380+if($B1380=$H1380,0,iferror(average(vlookup({$H1380,$K1380,$N1380,$Q1380,$T1380},$B:$D,column(C$1),0)),index(D:D,match($H1380,$B:$B,)))),3)</f>
        <v>-194.636</v>
      </c>
      <c r="E1380" s="145">
        <v>2764.0</v>
      </c>
      <c r="F1380" s="146">
        <v>780.076</v>
      </c>
      <c r="G1380" s="146">
        <v>528.938</v>
      </c>
      <c r="H1380" s="147" t="s">
        <v>404</v>
      </c>
      <c r="I1380" s="146">
        <v>688.449</v>
      </c>
      <c r="J1380" s="146">
        <v>406.09</v>
      </c>
      <c r="K1380" s="148"/>
      <c r="L1380" s="149"/>
      <c r="M1380" s="149"/>
      <c r="N1380" s="148"/>
      <c r="O1380" s="149"/>
      <c r="P1380" s="149"/>
      <c r="Q1380" s="148"/>
      <c r="R1380" s="149"/>
      <c r="S1380" s="149"/>
      <c r="T1380" s="148"/>
      <c r="U1380" s="149"/>
      <c r="V1380" s="149"/>
      <c r="W1380" s="149"/>
      <c r="X1380" s="150">
        <f t="shared" si="1"/>
        <v>1.584367573</v>
      </c>
      <c r="Y1380" s="150">
        <f t="shared" si="2"/>
        <v>-1.584367573</v>
      </c>
    </row>
    <row r="1381" ht="15.75" customHeight="1">
      <c r="A1381" s="119">
        <v>1380.0</v>
      </c>
      <c r="B1381" s="143" t="str">
        <f t="array" ref="B1381">index(Systems!$A:$E,match($A1381,Systems!$A:$A,),match(B$1,Systems!$2:$2,))&amp;if(not(isblank(index(Systems!$A:$E,match($A1381,Systems!$A:$A,),match(Systems!$C$2,Systems!$2:$2,))))," ["&amp;index(Systems!$A:$E,match($A1381,Systems!$A:$A,),match(Systems!$C$2,Systems!$2:$2,))&amp;"]",)</f>
        <v>Knutstad</v>
      </c>
      <c r="C1381" s="144">
        <f t="array" ref="C1381">round((F1381-average(I1381,L1381,O1381,R1381,U1381))*X1381+if($B1381=$H1381,0,iferror(average(vlookup({$H1381,$K1381,$N1381,$Q1381,$T1381},$B:$D,column(B$1),0)),index(C:C,match($H1381,$B:$B,)))),3)</f>
        <v>349.391</v>
      </c>
      <c r="D1381" s="144">
        <f t="array" ref="D1381">round((G1381-average(J1381,M1381,P1381,S1381,V1381))*Y1381+if($B1381=$H1381,0,iferror(average(vlookup({$H1381,$K1381,$N1381,$Q1381,$T1381},$B:$D,column(C$1),0)),index(D:D,match($H1381,$B:$B,)))),3)</f>
        <v>481.245</v>
      </c>
      <c r="E1381" s="145">
        <v>2764.0</v>
      </c>
      <c r="F1381" s="146">
        <v>908.973</v>
      </c>
      <c r="G1381" s="146">
        <v>102.344</v>
      </c>
      <c r="H1381" s="147" t="s">
        <v>404</v>
      </c>
      <c r="I1381" s="146">
        <v>688.449</v>
      </c>
      <c r="J1381" s="146">
        <v>406.09</v>
      </c>
      <c r="K1381" s="148"/>
      <c r="L1381" s="149"/>
      <c r="M1381" s="149"/>
      <c r="N1381" s="148"/>
      <c r="O1381" s="149"/>
      <c r="P1381" s="149"/>
      <c r="Q1381" s="148"/>
      <c r="R1381" s="149"/>
      <c r="S1381" s="149"/>
      <c r="T1381" s="148"/>
      <c r="U1381" s="149"/>
      <c r="V1381" s="149"/>
      <c r="W1381" s="149"/>
      <c r="X1381" s="150">
        <f t="shared" si="1"/>
        <v>1.584367573</v>
      </c>
      <c r="Y1381" s="150">
        <f t="shared" si="2"/>
        <v>-1.584367573</v>
      </c>
    </row>
    <row r="1382" ht="15.75" customHeight="1">
      <c r="A1382" s="119">
        <v>1381.0</v>
      </c>
      <c r="B1382" s="143" t="str">
        <f t="array" ref="B1382">index(Systems!$A:$E,match($A1382,Systems!$A:$A,),match(B$1,Systems!$2:$2,))&amp;if(not(isblank(index(Systems!$A:$E,match($A1382,Systems!$A:$A,),match(Systems!$C$2,Systems!$2:$2,))))," ["&amp;index(Systems!$A:$E,match($A1382,Systems!$A:$A,),match(Systems!$C$2,Systems!$2:$2,))&amp;"]",)</f>
        <v>Ko</v>
      </c>
      <c r="C1382" s="144">
        <f t="array" ref="C1382">round((F1382-average(I1382,L1382,O1382,R1382,U1382))*X1382+if($B1382=$H1382,0,iferror(average(vlookup({$H1382,$K1382,$N1382,$Q1382,$T1382},$B:$D,column(B$1),0)),index(C:C,match($H1382,$B:$B,)))),3)</f>
        <v>-18.105</v>
      </c>
      <c r="D1382" s="144">
        <f t="array" ref="D1382">round((G1382-average(J1382,M1382,P1382,S1382,V1382))*Y1382+if($B1382=$H1382,0,iferror(average(vlookup({$H1382,$K1382,$N1382,$Q1382,$T1382},$B:$D,column(C$1),0)),index(D:D,match($H1382,$B:$B,)))),3)</f>
        <v>43.9</v>
      </c>
      <c r="E1382" s="145">
        <v>2764.0</v>
      </c>
      <c r="F1382" s="146">
        <v>677.022</v>
      </c>
      <c r="G1382" s="146">
        <v>378.382</v>
      </c>
      <c r="H1382" s="147" t="s">
        <v>404</v>
      </c>
      <c r="I1382" s="146">
        <v>688.449</v>
      </c>
      <c r="J1382" s="146">
        <v>406.09</v>
      </c>
      <c r="K1382" s="148"/>
      <c r="L1382" s="149"/>
      <c r="M1382" s="149"/>
      <c r="N1382" s="148"/>
      <c r="O1382" s="149"/>
      <c r="P1382" s="149"/>
      <c r="Q1382" s="148"/>
      <c r="R1382" s="149"/>
      <c r="S1382" s="149"/>
      <c r="T1382" s="148"/>
      <c r="U1382" s="149"/>
      <c r="V1382" s="149"/>
      <c r="W1382" s="149"/>
      <c r="X1382" s="150">
        <f t="shared" si="1"/>
        <v>1.584367573</v>
      </c>
      <c r="Y1382" s="150">
        <f t="shared" si="2"/>
        <v>-1.584367573</v>
      </c>
    </row>
    <row r="1383" ht="15.75" customHeight="1">
      <c r="A1383" s="119">
        <v>1382.0</v>
      </c>
      <c r="B1383" s="143" t="str">
        <f t="array" ref="B1383">index(Systems!$A:$E,match($A1383,Systems!$A:$A,),match(B$1,Systems!$2:$2,))&amp;if(not(isblank(index(Systems!$A:$E,match($A1383,Systems!$A:$A,),match(Systems!$C$2,Systems!$2:$2,))))," ["&amp;index(Systems!$A:$E,match($A1383,Systems!$A:$A,),match(Systems!$C$2,Systems!$2:$2,))&amp;"]",)</f>
        <v>Kobe</v>
      </c>
      <c r="C1383" s="144">
        <f t="array" ref="C1383">round((F1383-average(I1383,L1383,O1383,R1383,U1383))*X1383+if($B1383=$H1383,0,iferror(average(vlookup({$H1383,$K1383,$N1383,$Q1383,$T1383},$B:$D,column(B$1),0)),index(C:C,match($H1383,$B:$B,)))),3)</f>
        <v>-15.01</v>
      </c>
      <c r="D1383" s="144">
        <f t="array" ref="D1383">round((G1383-average(J1383,M1383,P1383,S1383,V1383))*Y1383+if($B1383=$H1383,0,iferror(average(vlookup({$H1383,$K1383,$N1383,$Q1383,$T1383},$B:$D,column(C$1),0)),index(D:D,match($H1383,$B:$B,)))),3)</f>
        <v>281.453</v>
      </c>
      <c r="E1383" s="145">
        <v>2764.0</v>
      </c>
      <c r="F1383" s="146">
        <v>678.975</v>
      </c>
      <c r="G1383" s="146">
        <v>228.446</v>
      </c>
      <c r="H1383" s="147" t="s">
        <v>404</v>
      </c>
      <c r="I1383" s="146">
        <v>688.449</v>
      </c>
      <c r="J1383" s="146">
        <v>406.09</v>
      </c>
      <c r="K1383" s="148"/>
      <c r="L1383" s="149"/>
      <c r="M1383" s="149"/>
      <c r="N1383" s="148"/>
      <c r="O1383" s="149"/>
      <c r="P1383" s="149"/>
      <c r="Q1383" s="148"/>
      <c r="R1383" s="149"/>
      <c r="S1383" s="149"/>
      <c r="T1383" s="148"/>
      <c r="U1383" s="149"/>
      <c r="V1383" s="149"/>
      <c r="W1383" s="149"/>
      <c r="X1383" s="150">
        <f t="shared" si="1"/>
        <v>1.584367573</v>
      </c>
      <c r="Y1383" s="150">
        <f t="shared" si="2"/>
        <v>-1.584367573</v>
      </c>
    </row>
    <row r="1384" ht="15.75" customHeight="1">
      <c r="A1384" s="119">
        <v>1383.0</v>
      </c>
      <c r="B1384" s="143" t="str">
        <f t="array" ref="B1384">index(Systems!$A:$E,match($A1384,Systems!$A:$A,),match(B$1,Systems!$2:$2,))&amp;if(not(isblank(index(Systems!$A:$E,match($A1384,Systems!$A:$A,),match(Systems!$C$2,Systems!$2:$2,))))," ["&amp;index(Systems!$A:$E,match($A1384,Systems!$A:$A,),match(Systems!$C$2,Systems!$2:$2,))&amp;"]",)</f>
        <v>Kochab</v>
      </c>
      <c r="C1384" s="144">
        <f t="array" ref="C1384">round((F1384-average(I1384,L1384,O1384,R1384,U1384))*X1384+if($B1384=$H1384,0,iferror(average(vlookup({$H1384,$K1384,$N1384,$Q1384,$T1384},$B:$D,column(B$1),0)),index(C:C,match($H1384,$B:$B,)))),3)</f>
        <v>-68.245</v>
      </c>
      <c r="D1384" s="144">
        <f t="array" ref="D1384">round((G1384-average(J1384,M1384,P1384,S1384,V1384))*Y1384+if($B1384=$H1384,0,iferror(average(vlookup({$H1384,$K1384,$N1384,$Q1384,$T1384},$B:$D,column(C$1),0)),index(D:D,match($H1384,$B:$B,)))),3)</f>
        <v>62.502</v>
      </c>
      <c r="E1384" s="145">
        <v>2764.0</v>
      </c>
      <c r="F1384" s="146">
        <v>645.375</v>
      </c>
      <c r="G1384" s="146">
        <v>366.641</v>
      </c>
      <c r="H1384" s="147" t="s">
        <v>404</v>
      </c>
      <c r="I1384" s="146">
        <v>688.449</v>
      </c>
      <c r="J1384" s="146">
        <v>406.09</v>
      </c>
      <c r="K1384" s="148"/>
      <c r="L1384" s="149"/>
      <c r="M1384" s="149"/>
      <c r="N1384" s="148"/>
      <c r="O1384" s="149"/>
      <c r="P1384" s="149"/>
      <c r="Q1384" s="148"/>
      <c r="R1384" s="149"/>
      <c r="S1384" s="149"/>
      <c r="T1384" s="148"/>
      <c r="U1384" s="149"/>
      <c r="V1384" s="149"/>
      <c r="W1384" s="149"/>
      <c r="X1384" s="150">
        <f t="shared" si="1"/>
        <v>1.584367573</v>
      </c>
      <c r="Y1384" s="150">
        <f t="shared" si="2"/>
        <v>-1.584367573</v>
      </c>
    </row>
    <row r="1385" ht="15.75" customHeight="1">
      <c r="A1385" s="119">
        <v>1384.0</v>
      </c>
      <c r="B1385" s="143" t="str">
        <f t="array" ref="B1385">index(Systems!$A:$E,match($A1385,Systems!$A:$A,),match(B$1,Systems!$2:$2,))&amp;if(not(isblank(index(Systems!$A:$E,match($A1385,Systems!$A:$A,),match(Systems!$C$2,Systems!$2:$2,))))," ["&amp;index(Systems!$A:$E,match($A1385,Systems!$A:$A,),match(Systems!$C$2,Systems!$2:$2,))&amp;"]",)</f>
        <v>Kockengen</v>
      </c>
      <c r="C1385" s="144">
        <f t="array" ref="C1385">round((F1385-average(I1385,L1385,O1385,R1385,U1385))*X1385+if($B1385=$H1385,0,iferror(average(vlookup({$H1385,$K1385,$N1385,$Q1385,$T1385},$B:$D,column(B$1),0)),index(C:C,match($H1385,$B:$B,)))),3)</f>
        <v>-111.711</v>
      </c>
      <c r="D1385" s="144">
        <f t="array" ref="D1385">round((G1385-average(J1385,M1385,P1385,S1385,V1385))*Y1385+if($B1385=$H1385,0,iferror(average(vlookup({$H1385,$K1385,$N1385,$Q1385,$T1385},$B:$D,column(C$1),0)),index(D:D,match($H1385,$B:$B,)))),3)</f>
        <v>150.398</v>
      </c>
      <c r="E1385" s="145">
        <v>2764.0</v>
      </c>
      <c r="F1385" s="146">
        <v>617.941</v>
      </c>
      <c r="G1385" s="146">
        <v>311.164</v>
      </c>
      <c r="H1385" s="147" t="s">
        <v>404</v>
      </c>
      <c r="I1385" s="146">
        <v>688.449</v>
      </c>
      <c r="J1385" s="146">
        <v>406.09</v>
      </c>
      <c r="K1385" s="148"/>
      <c r="L1385" s="149"/>
      <c r="M1385" s="149"/>
      <c r="N1385" s="148"/>
      <c r="O1385" s="149"/>
      <c r="P1385" s="149"/>
      <c r="Q1385" s="148"/>
      <c r="R1385" s="149"/>
      <c r="S1385" s="149"/>
      <c r="T1385" s="148"/>
      <c r="U1385" s="149"/>
      <c r="V1385" s="149"/>
      <c r="W1385" s="149"/>
      <c r="X1385" s="150">
        <f t="shared" si="1"/>
        <v>1.584367573</v>
      </c>
      <c r="Y1385" s="150">
        <f t="shared" si="2"/>
        <v>-1.584367573</v>
      </c>
    </row>
    <row r="1386" ht="15.75" customHeight="1">
      <c r="A1386" s="119">
        <v>1385.0</v>
      </c>
      <c r="B1386" s="143" t="str">
        <f t="array" ref="B1386">index(Systems!$A:$E,match($A1386,Systems!$A:$A,),match(B$1,Systems!$2:$2,))&amp;if(not(isblank(index(Systems!$A:$E,match($A1386,Systems!$A:$A,),match(Systems!$C$2,Systems!$2:$2,))))," ["&amp;index(Systems!$A:$E,match($A1386,Systems!$A:$A,),match(Systems!$C$2,Systems!$2:$2,))&amp;"]",)</f>
        <v>Kogl</v>
      </c>
      <c r="C1386" s="144">
        <f t="array" ref="C1386">round((F1386-average(I1386,L1386,O1386,R1386,U1386))*X1386+if($B1386=$H1386,0,iferror(average(vlookup({$H1386,$K1386,$N1386,$Q1386,$T1386},$B:$D,column(B$1),0)),index(C:C,match($H1386,$B:$B,)))),3)</f>
        <v>-354.947</v>
      </c>
      <c r="D1386" s="144">
        <f t="array" ref="D1386">round((G1386-average(J1386,M1386,P1386,S1386,V1386))*Y1386+if($B1386=$H1386,0,iferror(average(vlookup({$H1386,$K1386,$N1386,$Q1386,$T1386},$B:$D,column(C$1),0)),index(D:D,match($H1386,$B:$B,)))),3)</f>
        <v>-176.567</v>
      </c>
      <c r="E1386" s="145">
        <v>2764.0</v>
      </c>
      <c r="F1386" s="146">
        <v>464.418</v>
      </c>
      <c r="G1386" s="146">
        <v>517.533</v>
      </c>
      <c r="H1386" s="147" t="s">
        <v>404</v>
      </c>
      <c r="I1386" s="146">
        <v>688.449</v>
      </c>
      <c r="J1386" s="146">
        <v>406.09</v>
      </c>
      <c r="K1386" s="148"/>
      <c r="L1386" s="149"/>
      <c r="M1386" s="149"/>
      <c r="N1386" s="148"/>
      <c r="O1386" s="149"/>
      <c r="P1386" s="149"/>
      <c r="Q1386" s="148"/>
      <c r="R1386" s="149"/>
      <c r="S1386" s="149"/>
      <c r="T1386" s="148"/>
      <c r="U1386" s="149"/>
      <c r="V1386" s="149"/>
      <c r="W1386" s="149"/>
      <c r="X1386" s="150">
        <f t="shared" si="1"/>
        <v>1.584367573</v>
      </c>
      <c r="Y1386" s="150">
        <f t="shared" si="2"/>
        <v>-1.584367573</v>
      </c>
    </row>
    <row r="1387" ht="15.75" customHeight="1">
      <c r="A1387" s="119">
        <v>1386.0</v>
      </c>
      <c r="B1387" s="143" t="str">
        <f t="array" ref="B1387">index(Systems!$A:$E,match($A1387,Systems!$A:$A,),match(B$1,Systems!$2:$2,))&amp;if(not(isblank(index(Systems!$A:$E,match($A1387,Systems!$A:$A,),match(Systems!$C$2,Systems!$2:$2,))))," ["&amp;index(Systems!$A:$E,match($A1387,Systems!$A:$A,),match(Systems!$C$2,Systems!$2:$2,))&amp;"]",)</f>
        <v>Kohlman</v>
      </c>
      <c r="C1387" s="144">
        <f t="array" ref="C1387">round((F1387-average(I1387,L1387,O1387,R1387,U1387))*X1387+if($B1387=$H1387,0,iferror(average(vlookup({$H1387,$K1387,$N1387,$Q1387,$T1387},$B:$D,column(B$1),0)),index(C:C,match($H1387,$B:$B,)))),3)</f>
        <v>20.581</v>
      </c>
      <c r="D1387" s="144">
        <f t="array" ref="D1387">round((G1387-average(J1387,M1387,P1387,S1387,V1387))*Y1387+if($B1387=$H1387,0,iferror(average(vlookup({$H1387,$K1387,$N1387,$Q1387,$T1387},$B:$D,column(C$1),0)),index(D:D,match($H1387,$B:$B,)))),3)</f>
        <v>-198.301</v>
      </c>
      <c r="E1387" s="145">
        <v>2764.0</v>
      </c>
      <c r="F1387" s="146">
        <v>701.439</v>
      </c>
      <c r="G1387" s="146">
        <v>531.251</v>
      </c>
      <c r="H1387" s="147" t="s">
        <v>404</v>
      </c>
      <c r="I1387" s="146">
        <v>688.449</v>
      </c>
      <c r="J1387" s="146">
        <v>406.09</v>
      </c>
      <c r="K1387" s="148"/>
      <c r="L1387" s="149"/>
      <c r="M1387" s="149"/>
      <c r="N1387" s="148"/>
      <c r="O1387" s="149"/>
      <c r="P1387" s="149"/>
      <c r="Q1387" s="148"/>
      <c r="R1387" s="149"/>
      <c r="S1387" s="149"/>
      <c r="T1387" s="148"/>
      <c r="U1387" s="149"/>
      <c r="V1387" s="149"/>
      <c r="W1387" s="149"/>
      <c r="X1387" s="150">
        <f t="shared" si="1"/>
        <v>1.584367573</v>
      </c>
      <c r="Y1387" s="150">
        <f t="shared" si="2"/>
        <v>-1.584367573</v>
      </c>
    </row>
    <row r="1388" ht="15.75" customHeight="1">
      <c r="A1388" s="119">
        <v>1387.0</v>
      </c>
      <c r="B1388" s="143" t="str">
        <f t="array" ref="B1388">index(Systems!$A:$E,match($A1388,Systems!$A:$A,),match(B$1,Systems!$2:$2,))&amp;if(not(isblank(index(Systems!$A:$E,match($A1388,Systems!$A:$A,),match(Systems!$C$2,Systems!$2:$2,))))," ["&amp;index(Systems!$A:$E,match($A1388,Systems!$A:$A,),match(Systems!$C$2,Systems!$2:$2,))&amp;"]",)</f>
        <v>Kokpekty</v>
      </c>
      <c r="C1388" s="144">
        <f t="array" ref="C1388">round((F1388-average(I1388,L1388,O1388,R1388,U1388))*X1388+if($B1388=$H1388,0,iferror(average(vlookup({$H1388,$K1388,$N1388,$Q1388,$T1388},$B:$D,column(B$1),0)),index(C:C,match($H1388,$B:$B,)))),3)</f>
        <v>412.809</v>
      </c>
      <c r="D1388" s="144">
        <f t="array" ref="D1388">round((G1388-average(J1388,M1388,P1388,S1388,V1388))*Y1388+if($B1388=$H1388,0,iferror(average(vlookup({$H1388,$K1388,$N1388,$Q1388,$T1388},$B:$D,column(C$1),0)),index(D:D,match($H1388,$B:$B,)))),3)</f>
        <v>302.392</v>
      </c>
      <c r="E1388" s="145">
        <v>2764.0</v>
      </c>
      <c r="F1388" s="146">
        <v>949.0</v>
      </c>
      <c r="G1388" s="146">
        <v>215.23</v>
      </c>
      <c r="H1388" s="147" t="s">
        <v>404</v>
      </c>
      <c r="I1388" s="146">
        <v>688.449</v>
      </c>
      <c r="J1388" s="146">
        <v>406.09</v>
      </c>
      <c r="K1388" s="148"/>
      <c r="L1388" s="149"/>
      <c r="M1388" s="149"/>
      <c r="N1388" s="148"/>
      <c r="O1388" s="149"/>
      <c r="P1388" s="149"/>
      <c r="Q1388" s="148"/>
      <c r="R1388" s="149"/>
      <c r="S1388" s="149"/>
      <c r="T1388" s="148"/>
      <c r="U1388" s="149"/>
      <c r="V1388" s="149"/>
      <c r="W1388" s="149"/>
      <c r="X1388" s="150">
        <f t="shared" si="1"/>
        <v>1.584367573</v>
      </c>
      <c r="Y1388" s="150">
        <f t="shared" si="2"/>
        <v>-1.584367573</v>
      </c>
    </row>
    <row r="1389" ht="15.75" customHeight="1">
      <c r="A1389" s="119">
        <v>1388.0</v>
      </c>
      <c r="B1389" s="143" t="str">
        <f t="array" ref="B1389">index(Systems!$A:$E,match($A1389,Systems!$A:$A,),match(B$1,Systems!$2:$2,))&amp;if(not(isblank(index(Systems!$A:$E,match($A1389,Systems!$A:$A,),match(Systems!$C$2,Systems!$2:$2,))))," ["&amp;index(Systems!$A:$E,match($A1389,Systems!$A:$A,),match(Systems!$C$2,Systems!$2:$2,))&amp;"]",)</f>
        <v>Kola</v>
      </c>
      <c r="C1389" s="144">
        <f t="array" ref="C1389">round((F1389-average(I1389,L1389,O1389,R1389,U1389))*X1389+if($B1389=$H1389,0,iferror(average(vlookup({$H1389,$K1389,$N1389,$Q1389,$T1389},$B:$D,column(B$1),0)),index(C:C,match($H1389,$B:$B,)))),3)</f>
        <v>-265.491</v>
      </c>
      <c r="D1389" s="144">
        <f t="array" ref="D1389">round((G1389-average(J1389,M1389,P1389,S1389,V1389))*Y1389+if($B1389=$H1389,0,iferror(average(vlookup({$H1389,$K1389,$N1389,$Q1389,$T1389},$B:$D,column(C$1),0)),index(D:D,match($H1389,$B:$B,)))),3)</f>
        <v>439.573</v>
      </c>
      <c r="E1389" s="145">
        <v>2764.0</v>
      </c>
      <c r="F1389" s="146">
        <v>520.88</v>
      </c>
      <c r="G1389" s="146">
        <v>128.646</v>
      </c>
      <c r="H1389" s="147" t="s">
        <v>404</v>
      </c>
      <c r="I1389" s="146">
        <v>688.449</v>
      </c>
      <c r="J1389" s="146">
        <v>406.09</v>
      </c>
      <c r="K1389" s="148"/>
      <c r="L1389" s="149"/>
      <c r="M1389" s="149"/>
      <c r="N1389" s="148"/>
      <c r="O1389" s="149"/>
      <c r="P1389" s="149"/>
      <c r="Q1389" s="148"/>
      <c r="R1389" s="149"/>
      <c r="S1389" s="149"/>
      <c r="T1389" s="148"/>
      <c r="U1389" s="149"/>
      <c r="V1389" s="149"/>
      <c r="W1389" s="149"/>
      <c r="X1389" s="150">
        <f t="shared" si="1"/>
        <v>1.584367573</v>
      </c>
      <c r="Y1389" s="150">
        <f t="shared" si="2"/>
        <v>-1.584367573</v>
      </c>
    </row>
    <row r="1390" ht="15.75" customHeight="1">
      <c r="A1390" s="119">
        <v>1389.0</v>
      </c>
      <c r="B1390" s="143" t="str">
        <f t="array" ref="B1390">index(Systems!$A:$E,match($A1390,Systems!$A:$A,),match(B$1,Systems!$2:$2,))&amp;if(not(isblank(index(Systems!$A:$E,match($A1390,Systems!$A:$A,),match(Systems!$C$2,Systems!$2:$2,))))," ["&amp;index(Systems!$A:$E,match($A1390,Systems!$A:$A,),match(Systems!$C$2,Systems!$2:$2,))&amp;"]",)</f>
        <v>Köln [FWL]</v>
      </c>
      <c r="C1390" s="144">
        <f t="array" ref="C1390">round((F1390-average(I1390,L1390,O1390,R1390,U1390))*X1390+if($B1390=$H1390,0,iferror(average(vlookup({$H1390,$K1390,$N1390,$Q1390,$T1390},$B:$D,column(B$1),0)),index(C:C,match($H1390,$B:$B,)))),3)</f>
        <v>-150.073</v>
      </c>
      <c r="D1390" s="144">
        <f t="array" ref="D1390">round((G1390-average(J1390,M1390,P1390,S1390,V1390))*Y1390+if($B1390=$H1390,0,iferror(average(vlookup({$H1390,$K1390,$N1390,$Q1390,$T1390},$B:$D,column(C$1),0)),index(D:D,match($H1390,$B:$B,)))),3)</f>
        <v>-153.989</v>
      </c>
      <c r="E1390" s="145">
        <v>2764.0</v>
      </c>
      <c r="F1390" s="146">
        <v>593.728</v>
      </c>
      <c r="G1390" s="146">
        <v>503.283</v>
      </c>
      <c r="H1390" s="147" t="s">
        <v>404</v>
      </c>
      <c r="I1390" s="146">
        <v>688.449</v>
      </c>
      <c r="J1390" s="146">
        <v>406.09</v>
      </c>
      <c r="K1390" s="148"/>
      <c r="L1390" s="149"/>
      <c r="M1390" s="149"/>
      <c r="N1390" s="148"/>
      <c r="O1390" s="149"/>
      <c r="P1390" s="149"/>
      <c r="Q1390" s="148"/>
      <c r="R1390" s="149"/>
      <c r="S1390" s="149"/>
      <c r="T1390" s="148"/>
      <c r="U1390" s="149"/>
      <c r="V1390" s="149"/>
      <c r="W1390" s="149"/>
      <c r="X1390" s="150">
        <f t="shared" si="1"/>
        <v>1.584367573</v>
      </c>
      <c r="Y1390" s="150">
        <f t="shared" si="2"/>
        <v>-1.584367573</v>
      </c>
    </row>
    <row r="1391" ht="15.75" customHeight="1">
      <c r="A1391" s="119">
        <v>1390.0</v>
      </c>
      <c r="B1391" s="143" t="str">
        <f t="array" ref="B1391">index(Systems!$A:$E,match($A1391,Systems!$A:$A,),match(B$1,Systems!$2:$2,))&amp;if(not(isblank(index(Systems!$A:$E,match($A1391,Systems!$A:$A,),match(Systems!$C$2,Systems!$2:$2,))))," ["&amp;index(Systems!$A:$E,match($A1391,Systems!$A:$A,),match(Systems!$C$2,Systems!$2:$2,))&amp;"]",)</f>
        <v>Kolobrzeg</v>
      </c>
      <c r="C1391" s="144">
        <f t="array" ref="C1391">round((F1391-average(I1391,L1391,O1391,R1391,U1391))*X1391+if($B1391=$H1391,0,iferror(average(vlookup({$H1391,$K1391,$N1391,$Q1391,$T1391},$B:$D,column(B$1),0)),index(C:C,match($H1391,$B:$B,)))),3)</f>
        <v>-130.241</v>
      </c>
      <c r="D1391" s="144">
        <f t="array" ref="D1391">round((G1391-average(J1391,M1391,P1391,S1391,V1391))*Y1391+if($B1391=$H1391,0,iferror(average(vlookup({$H1391,$K1391,$N1391,$Q1391,$T1391},$B:$D,column(C$1),0)),index(D:D,match($H1391,$B:$B,)))),3)</f>
        <v>-45.581</v>
      </c>
      <c r="E1391" s="145">
        <v>2764.0</v>
      </c>
      <c r="F1391" s="146">
        <v>606.245</v>
      </c>
      <c r="G1391" s="146">
        <v>434.859</v>
      </c>
      <c r="H1391" s="147" t="s">
        <v>404</v>
      </c>
      <c r="I1391" s="146">
        <v>688.449</v>
      </c>
      <c r="J1391" s="146">
        <v>406.09</v>
      </c>
      <c r="K1391" s="148"/>
      <c r="L1391" s="149"/>
      <c r="M1391" s="149"/>
      <c r="N1391" s="148"/>
      <c r="O1391" s="149"/>
      <c r="P1391" s="149"/>
      <c r="Q1391" s="148"/>
      <c r="R1391" s="149"/>
      <c r="S1391" s="149"/>
      <c r="T1391" s="148"/>
      <c r="U1391" s="149"/>
      <c r="V1391" s="149"/>
      <c r="W1391" s="149"/>
      <c r="X1391" s="150">
        <f t="shared" si="1"/>
        <v>1.584367573</v>
      </c>
      <c r="Y1391" s="150">
        <f t="shared" si="2"/>
        <v>-1.584367573</v>
      </c>
    </row>
    <row r="1392" ht="15.75" customHeight="1">
      <c r="A1392" s="119">
        <v>1391.0</v>
      </c>
      <c r="B1392" s="143" t="str">
        <f t="array" ref="B1392">index(Systems!$A:$E,match($A1392,Systems!$A:$A,),match(B$1,Systems!$2:$2,))&amp;if(not(isblank(index(Systems!$A:$E,match($A1392,Systems!$A:$A,),match(Systems!$C$2,Systems!$2:$2,))))," ["&amp;index(Systems!$A:$E,match($A1392,Systems!$A:$A,),match(Systems!$C$2,Systems!$2:$2,))&amp;"]",)</f>
        <v>Kolovraty</v>
      </c>
      <c r="C1392" s="144">
        <f t="array" ref="C1392">round((F1392-average(I1392,L1392,O1392,R1392,U1392))*X1392+if($B1392=$H1392,0,iferror(average(vlookup({$H1392,$K1392,$N1392,$Q1392,$T1392},$B:$D,column(B$1),0)),index(C:C,match($H1392,$B:$B,)))),3)</f>
        <v>-241.163</v>
      </c>
      <c r="D1392" s="144">
        <f t="array" ref="D1392">round((G1392-average(J1392,M1392,P1392,S1392,V1392))*Y1392+if($B1392=$H1392,0,iferror(average(vlookup({$H1392,$K1392,$N1392,$Q1392,$T1392},$B:$D,column(C$1),0)),index(D:D,match($H1392,$B:$B,)))),3)</f>
        <v>372.182</v>
      </c>
      <c r="E1392" s="145">
        <v>2764.0</v>
      </c>
      <c r="F1392" s="146">
        <v>536.235</v>
      </c>
      <c r="G1392" s="146">
        <v>171.181</v>
      </c>
      <c r="H1392" s="147" t="s">
        <v>404</v>
      </c>
      <c r="I1392" s="146">
        <v>688.449</v>
      </c>
      <c r="J1392" s="146">
        <v>406.09</v>
      </c>
      <c r="K1392" s="148"/>
      <c r="L1392" s="149"/>
      <c r="M1392" s="149"/>
      <c r="N1392" s="148"/>
      <c r="O1392" s="149"/>
      <c r="P1392" s="149"/>
      <c r="Q1392" s="148"/>
      <c r="R1392" s="149"/>
      <c r="S1392" s="149"/>
      <c r="T1392" s="148"/>
      <c r="U1392" s="149"/>
      <c r="V1392" s="149"/>
      <c r="W1392" s="149"/>
      <c r="X1392" s="150">
        <f t="shared" si="1"/>
        <v>1.584367573</v>
      </c>
      <c r="Y1392" s="150">
        <f t="shared" si="2"/>
        <v>-1.584367573</v>
      </c>
    </row>
    <row r="1393" ht="15.75" customHeight="1">
      <c r="A1393" s="119">
        <v>1392.0</v>
      </c>
      <c r="B1393" s="143" t="str">
        <f t="array" ref="B1393">index(Systems!$A:$E,match($A1393,Systems!$A:$A,),match(B$1,Systems!$2:$2,))&amp;if(not(isblank(index(Systems!$A:$E,match($A1393,Systems!$A:$A,),match(Systems!$C$2,Systems!$2:$2,))))," ["&amp;index(Systems!$A:$E,match($A1393,Systems!$A:$A,),match(Systems!$C$2,Systems!$2:$2,))&amp;"]",)</f>
        <v>Komephoros</v>
      </c>
      <c r="C1393" s="144">
        <f t="array" ref="C1393">round((F1393-average(I1393,L1393,O1393,R1393,U1393))*X1393+if($B1393=$H1393,0,iferror(average(vlookup({$H1393,$K1393,$N1393,$Q1393,$T1393},$B:$D,column(B$1),0)),index(C:C,match($H1393,$B:$B,)))),3)</f>
        <v>-34.132</v>
      </c>
      <c r="D1393" s="144">
        <f t="array" ref="D1393">round((G1393-average(J1393,M1393,P1393,S1393,V1393))*Y1393+if($B1393=$H1393,0,iferror(average(vlookup({$H1393,$K1393,$N1393,$Q1393,$T1393},$B:$D,column(C$1),0)),index(D:D,match($H1393,$B:$B,)))),3)</f>
        <v>91.971</v>
      </c>
      <c r="E1393" s="145">
        <v>2764.0</v>
      </c>
      <c r="F1393" s="146">
        <v>666.906</v>
      </c>
      <c r="G1393" s="146">
        <v>348.041</v>
      </c>
      <c r="H1393" s="147" t="s">
        <v>404</v>
      </c>
      <c r="I1393" s="146">
        <v>688.449</v>
      </c>
      <c r="J1393" s="146">
        <v>406.09</v>
      </c>
      <c r="K1393" s="148"/>
      <c r="L1393" s="149"/>
      <c r="M1393" s="149"/>
      <c r="N1393" s="148"/>
      <c r="O1393" s="149"/>
      <c r="P1393" s="149"/>
      <c r="Q1393" s="148"/>
      <c r="R1393" s="149"/>
      <c r="S1393" s="149"/>
      <c r="T1393" s="148"/>
      <c r="U1393" s="149"/>
      <c r="V1393" s="149"/>
      <c r="W1393" s="149"/>
      <c r="X1393" s="150">
        <f t="shared" si="1"/>
        <v>1.584367573</v>
      </c>
      <c r="Y1393" s="150">
        <f t="shared" si="2"/>
        <v>-1.584367573</v>
      </c>
    </row>
    <row r="1394" ht="15.75" customHeight="1">
      <c r="A1394" s="119">
        <v>1393.0</v>
      </c>
      <c r="B1394" s="143" t="str">
        <f t="array" ref="B1394">index(Systems!$A:$E,match($A1394,Systems!$A:$A,),match(B$1,Systems!$2:$2,))&amp;if(not(isblank(index(Systems!$A:$E,match($A1394,Systems!$A:$A,),match(Systems!$C$2,Systems!$2:$2,))))," ["&amp;index(Systems!$A:$E,match($A1394,Systems!$A:$A,),match(Systems!$C$2,Systems!$2:$2,))&amp;"]",)</f>
        <v>Koniz</v>
      </c>
      <c r="C1394" s="144">
        <f t="array" ref="C1394">round((F1394-average(I1394,L1394,O1394,R1394,U1394))*X1394+if($B1394=$H1394,0,iferror(average(vlookup({$H1394,$K1394,$N1394,$Q1394,$T1394},$B:$D,column(B$1),0)),index(C:C,match($H1394,$B:$B,)))),3)</f>
        <v>-92.549</v>
      </c>
      <c r="D1394" s="144">
        <f t="array" ref="D1394">round((G1394-average(J1394,M1394,P1394,S1394,V1394))*Y1394+if($B1394=$H1394,0,iferror(average(vlookup({$H1394,$K1394,$N1394,$Q1394,$T1394},$B:$D,column(C$1),0)),index(D:D,match($H1394,$B:$B,)))),3)</f>
        <v>259.733</v>
      </c>
      <c r="E1394" s="145">
        <v>2764.0</v>
      </c>
      <c r="F1394" s="146">
        <v>630.035</v>
      </c>
      <c r="G1394" s="146">
        <v>242.155</v>
      </c>
      <c r="H1394" s="147" t="s">
        <v>404</v>
      </c>
      <c r="I1394" s="146">
        <v>688.449</v>
      </c>
      <c r="J1394" s="146">
        <v>406.09</v>
      </c>
      <c r="K1394" s="148"/>
      <c r="L1394" s="149"/>
      <c r="M1394" s="149"/>
      <c r="N1394" s="148"/>
      <c r="O1394" s="149"/>
      <c r="P1394" s="149"/>
      <c r="Q1394" s="148"/>
      <c r="R1394" s="149"/>
      <c r="S1394" s="149"/>
      <c r="T1394" s="148"/>
      <c r="U1394" s="149"/>
      <c r="V1394" s="149"/>
      <c r="W1394" s="149"/>
      <c r="X1394" s="150">
        <f t="shared" si="1"/>
        <v>1.584367573</v>
      </c>
      <c r="Y1394" s="150">
        <f t="shared" si="2"/>
        <v>-1.584367573</v>
      </c>
    </row>
    <row r="1395" ht="15.75" customHeight="1">
      <c r="A1395" s="119">
        <v>1394.0</v>
      </c>
      <c r="B1395" s="143" t="str">
        <f t="array" ref="B1395">index(Systems!$A:$E,match($A1395,Systems!$A:$A,),match(B$1,Systems!$2:$2,))&amp;if(not(isblank(index(Systems!$A:$E,match($A1395,Systems!$A:$A,),match(Systems!$C$2,Systems!$2:$2,))))," ["&amp;index(Systems!$A:$E,match($A1395,Systems!$A:$A,),match(Systems!$C$2,Systems!$2:$2,))&amp;"]",)</f>
        <v>Konopiste</v>
      </c>
      <c r="C1395" s="144">
        <f t="array" ref="C1395">round((F1395-average(I1395,L1395,O1395,R1395,U1395))*X1395+if($B1395=$H1395,0,iferror(average(vlookup({$H1395,$K1395,$N1395,$Q1395,$T1395},$B:$D,column(B$1),0)),index(C:C,match($H1395,$B:$B,)))),3)</f>
        <v>-44.042</v>
      </c>
      <c r="D1395" s="144">
        <f t="array" ref="D1395">round((G1395-average(J1395,M1395,P1395,S1395,V1395))*Y1395+if($B1395=$H1395,0,iferror(average(vlookup({$H1395,$K1395,$N1395,$Q1395,$T1395},$B:$D,column(C$1),0)),index(D:D,match($H1395,$B:$B,)))),3)</f>
        <v>-285.558</v>
      </c>
      <c r="E1395" s="145">
        <v>2764.0</v>
      </c>
      <c r="F1395" s="146">
        <v>660.651</v>
      </c>
      <c r="G1395" s="146">
        <v>586.325</v>
      </c>
      <c r="H1395" s="147" t="s">
        <v>404</v>
      </c>
      <c r="I1395" s="146">
        <v>688.449</v>
      </c>
      <c r="J1395" s="146">
        <v>406.09</v>
      </c>
      <c r="K1395" s="148"/>
      <c r="L1395" s="149"/>
      <c r="M1395" s="149"/>
      <c r="N1395" s="148"/>
      <c r="O1395" s="149"/>
      <c r="P1395" s="149"/>
      <c r="Q1395" s="148"/>
      <c r="R1395" s="149"/>
      <c r="S1395" s="149"/>
      <c r="T1395" s="148"/>
      <c r="U1395" s="149"/>
      <c r="V1395" s="149"/>
      <c r="W1395" s="149"/>
      <c r="X1395" s="150">
        <f t="shared" si="1"/>
        <v>1.584367573</v>
      </c>
      <c r="Y1395" s="150">
        <f t="shared" si="2"/>
        <v>-1.584367573</v>
      </c>
    </row>
    <row r="1396" ht="15.75" customHeight="1">
      <c r="A1396" s="119">
        <v>1395.0</v>
      </c>
      <c r="B1396" s="143" t="str">
        <f t="array" ref="B1396">index(Systems!$A:$E,match($A1396,Systems!$A:$A,),match(B$1,Systems!$2:$2,))&amp;if(not(isblank(index(Systems!$A:$E,match($A1396,Systems!$A:$A,),match(Systems!$C$2,Systems!$2:$2,))))," ["&amp;index(Systems!$A:$E,match($A1396,Systems!$A:$A,),match(Systems!$C$2,Systems!$2:$2,))&amp;"]",)</f>
        <v>Konstance</v>
      </c>
      <c r="C1396" s="144">
        <f t="array" ref="C1396">round((F1396-average(I1396,L1396,O1396,R1396,U1396))*X1396+if($B1396=$H1396,0,iferror(average(vlookup({$H1396,$K1396,$N1396,$Q1396,$T1396},$B:$D,column(B$1),0)),index(C:C,match($H1396,$B:$B,)))),3)</f>
        <v>-20.166</v>
      </c>
      <c r="D1396" s="144">
        <f t="array" ref="D1396">round((G1396-average(J1396,M1396,P1396,S1396,V1396))*Y1396+if($B1396=$H1396,0,iferror(average(vlookup({$H1396,$K1396,$N1396,$Q1396,$T1396},$B:$D,column(C$1),0)),index(D:D,match($H1396,$B:$B,)))),3)</f>
        <v>96.371</v>
      </c>
      <c r="E1396" s="145">
        <v>2764.0</v>
      </c>
      <c r="F1396" s="146">
        <v>675.721</v>
      </c>
      <c r="G1396" s="146">
        <v>345.264</v>
      </c>
      <c r="H1396" s="147" t="s">
        <v>404</v>
      </c>
      <c r="I1396" s="146">
        <v>688.449</v>
      </c>
      <c r="J1396" s="146">
        <v>406.09</v>
      </c>
      <c r="K1396" s="148"/>
      <c r="L1396" s="149"/>
      <c r="M1396" s="149"/>
      <c r="N1396" s="148"/>
      <c r="O1396" s="149"/>
      <c r="P1396" s="149"/>
      <c r="Q1396" s="148"/>
      <c r="R1396" s="149"/>
      <c r="S1396" s="149"/>
      <c r="T1396" s="148"/>
      <c r="U1396" s="149"/>
      <c r="V1396" s="149"/>
      <c r="W1396" s="149"/>
      <c r="X1396" s="150">
        <f t="shared" si="1"/>
        <v>1.584367573</v>
      </c>
      <c r="Y1396" s="150">
        <f t="shared" si="2"/>
        <v>-1.584367573</v>
      </c>
    </row>
    <row r="1397" ht="15.75" customHeight="1">
      <c r="A1397" s="119">
        <v>1396.0</v>
      </c>
      <c r="B1397" s="143" t="str">
        <f t="array" ref="B1397">index(Systems!$A:$E,match($A1397,Systems!$A:$A,),match(B$1,Systems!$2:$2,))&amp;if(not(isblank(index(Systems!$A:$E,match($A1397,Systems!$A:$A,),match(Systems!$C$2,Systems!$2:$2,))))," ["&amp;index(Systems!$A:$E,match($A1397,Systems!$A:$A,),match(Systems!$C$2,Systems!$2:$2,))&amp;"]",)</f>
        <v>Kookens Pleasure Pit</v>
      </c>
      <c r="C1397" s="144">
        <f t="array" ref="C1397">round((F1397-average(I1397,L1397,O1397,R1397,U1397))*X1397+if($B1397=$H1397,0,iferror(average(vlookup({$H1397,$K1397,$N1397,$Q1397,$T1397},$B:$D,column(B$1),0)),index(C:C,match($H1397,$B:$B,)))),3)</f>
        <v>-165.238</v>
      </c>
      <c r="D1397" s="144">
        <f t="array" ref="D1397">round((G1397-average(J1397,M1397,P1397,S1397,V1397))*Y1397+if($B1397=$H1397,0,iferror(average(vlookup({$H1397,$K1397,$N1397,$Q1397,$T1397},$B:$D,column(C$1),0)),index(D:D,match($H1397,$B:$B,)))),3)</f>
        <v>345.818</v>
      </c>
      <c r="E1397" s="145">
        <v>2764.0</v>
      </c>
      <c r="F1397" s="146">
        <v>584.156</v>
      </c>
      <c r="G1397" s="146">
        <v>187.821</v>
      </c>
      <c r="H1397" s="147" t="s">
        <v>404</v>
      </c>
      <c r="I1397" s="146">
        <v>688.449</v>
      </c>
      <c r="J1397" s="146">
        <v>406.09</v>
      </c>
      <c r="K1397" s="148"/>
      <c r="L1397" s="149"/>
      <c r="M1397" s="149"/>
      <c r="N1397" s="148"/>
      <c r="O1397" s="149"/>
      <c r="P1397" s="149"/>
      <c r="Q1397" s="148"/>
      <c r="R1397" s="149"/>
      <c r="S1397" s="149"/>
      <c r="T1397" s="148"/>
      <c r="U1397" s="149"/>
      <c r="V1397" s="149"/>
      <c r="W1397" s="149"/>
      <c r="X1397" s="150">
        <f t="shared" si="1"/>
        <v>1.584367573</v>
      </c>
      <c r="Y1397" s="150">
        <f t="shared" si="2"/>
        <v>-1.584367573</v>
      </c>
    </row>
    <row r="1398" ht="15.75" customHeight="1">
      <c r="A1398" s="119">
        <v>1397.0</v>
      </c>
      <c r="B1398" s="143" t="str">
        <f t="array" ref="B1398">index(Systems!$A:$E,match($A1398,Systems!$A:$A,),match(B$1,Systems!$2:$2,))&amp;if(not(isblank(index(Systems!$A:$E,match($A1398,Systems!$A:$A,),match(Systems!$C$2,Systems!$2:$2,))))," ["&amp;index(Systems!$A:$E,match($A1398,Systems!$A:$A,),match(Systems!$C$2,Systems!$2:$2,))&amp;"]",)</f>
        <v>Koping Chian</v>
      </c>
      <c r="C1398" s="144">
        <f t="array" ref="C1398">round((F1398-average(I1398,L1398,O1398,R1398,U1398))*X1398+if($B1398=$H1398,0,iferror(average(vlookup({$H1398,$K1398,$N1398,$Q1398,$T1398},$B:$D,column(B$1),0)),index(C:C,match($H1398,$B:$B,)))),3)</f>
        <v>181.196</v>
      </c>
      <c r="D1398" s="144">
        <f t="array" ref="D1398">round((G1398-average(J1398,M1398,P1398,S1398,V1398))*Y1398+if($B1398=$H1398,0,iferror(average(vlookup({$H1398,$K1398,$N1398,$Q1398,$T1398},$B:$D,column(C$1),0)),index(D:D,match($H1398,$B:$B,)))),3)</f>
        <v>116.275</v>
      </c>
      <c r="E1398" s="145">
        <v>2764.0</v>
      </c>
      <c r="F1398" s="146">
        <v>802.814</v>
      </c>
      <c r="G1398" s="146">
        <v>332.701</v>
      </c>
      <c r="H1398" s="147" t="s">
        <v>404</v>
      </c>
      <c r="I1398" s="146">
        <v>688.449</v>
      </c>
      <c r="J1398" s="146">
        <v>406.09</v>
      </c>
      <c r="K1398" s="148"/>
      <c r="L1398" s="149"/>
      <c r="M1398" s="149"/>
      <c r="N1398" s="148"/>
      <c r="O1398" s="149"/>
      <c r="P1398" s="149"/>
      <c r="Q1398" s="148"/>
      <c r="R1398" s="149"/>
      <c r="S1398" s="149"/>
      <c r="T1398" s="148"/>
      <c r="U1398" s="149"/>
      <c r="V1398" s="149"/>
      <c r="W1398" s="149"/>
      <c r="X1398" s="150">
        <f t="shared" si="1"/>
        <v>1.584367573</v>
      </c>
      <c r="Y1398" s="150">
        <f t="shared" si="2"/>
        <v>-1.584367573</v>
      </c>
    </row>
    <row r="1399" ht="15.75" customHeight="1">
      <c r="A1399" s="119">
        <v>1398.0</v>
      </c>
      <c r="B1399" s="143" t="str">
        <f t="array" ref="B1399">index(Systems!$A:$E,match($A1399,Systems!$A:$A,),match(B$1,Systems!$2:$2,))&amp;if(not(isblank(index(Systems!$A:$E,match($A1399,Systems!$A:$A,),match(Systems!$C$2,Systems!$2:$2,))))," ["&amp;index(Systems!$A:$E,match($A1399,Systems!$A:$A,),match(Systems!$C$2,Systems!$2:$2,))&amp;"]",)</f>
        <v>Korramabad</v>
      </c>
      <c r="C1399" s="144">
        <f t="array" ref="C1399">round((F1399-average(I1399,L1399,O1399,R1399,U1399))*X1399+if($B1399=$H1399,0,iferror(average(vlookup({$H1399,$K1399,$N1399,$Q1399,$T1399},$B:$D,column(B$1),0)),index(C:C,match($H1399,$B:$B,)))),3)</f>
        <v>372.727</v>
      </c>
      <c r="D1399" s="144">
        <f t="array" ref="D1399">round((G1399-average(J1399,M1399,P1399,S1399,V1399))*Y1399+if($B1399=$H1399,0,iferror(average(vlookup({$H1399,$K1399,$N1399,$Q1399,$T1399},$B:$D,column(C$1),0)),index(D:D,match($H1399,$B:$B,)))),3)</f>
        <v>364.46</v>
      </c>
      <c r="E1399" s="145">
        <v>2764.0</v>
      </c>
      <c r="F1399" s="146">
        <v>923.702</v>
      </c>
      <c r="G1399" s="146">
        <v>176.055</v>
      </c>
      <c r="H1399" s="147" t="s">
        <v>404</v>
      </c>
      <c r="I1399" s="146">
        <v>688.449</v>
      </c>
      <c r="J1399" s="146">
        <v>406.09</v>
      </c>
      <c r="K1399" s="148"/>
      <c r="L1399" s="149"/>
      <c r="M1399" s="149"/>
      <c r="N1399" s="148"/>
      <c r="O1399" s="149"/>
      <c r="P1399" s="149"/>
      <c r="Q1399" s="148"/>
      <c r="R1399" s="149"/>
      <c r="S1399" s="149"/>
      <c r="T1399" s="148"/>
      <c r="U1399" s="149"/>
      <c r="V1399" s="149"/>
      <c r="W1399" s="149"/>
      <c r="X1399" s="150">
        <f t="shared" si="1"/>
        <v>1.584367573</v>
      </c>
      <c r="Y1399" s="150">
        <f t="shared" si="2"/>
        <v>-1.584367573</v>
      </c>
    </row>
    <row r="1400" ht="15.75" customHeight="1">
      <c r="A1400" s="119">
        <v>1399.0</v>
      </c>
      <c r="B1400" s="143" t="str">
        <f t="array" ref="B1400">index(Systems!$A:$E,match($A1400,Systems!$A:$A,),match(B$1,Systems!$2:$2,))&amp;if(not(isblank(index(Systems!$A:$E,match($A1400,Systems!$A:$A,),match(Systems!$C$2,Systems!$2:$2,))))," ["&amp;index(Systems!$A:$E,match($A1400,Systems!$A:$A,),match(Systems!$C$2,Systems!$2:$2,))&amp;"]",)</f>
        <v>Korvitz</v>
      </c>
      <c r="C1400" s="144">
        <f t="array" ref="C1400">round((F1400-average(I1400,L1400,O1400,R1400,U1400))*X1400+if($B1400=$H1400,0,iferror(average(vlookup({$H1400,$K1400,$N1400,$Q1400,$T1400},$B:$D,column(B$1),0)),index(C:C,match($H1400,$B:$B,)))),3)</f>
        <v>336.409</v>
      </c>
      <c r="D1400" s="144">
        <f t="array" ref="D1400">round((G1400-average(J1400,M1400,P1400,S1400,V1400))*Y1400+if($B1400=$H1400,0,iferror(average(vlookup({$H1400,$K1400,$N1400,$Q1400,$T1400},$B:$D,column(C$1),0)),index(D:D,match($H1400,$B:$B,)))),3)</f>
        <v>-100.734</v>
      </c>
      <c r="E1400" s="145">
        <v>2764.0</v>
      </c>
      <c r="F1400" s="146">
        <v>900.779</v>
      </c>
      <c r="G1400" s="146">
        <v>469.67</v>
      </c>
      <c r="H1400" s="147" t="s">
        <v>404</v>
      </c>
      <c r="I1400" s="146">
        <v>688.449</v>
      </c>
      <c r="J1400" s="146">
        <v>406.09</v>
      </c>
      <c r="K1400" s="148"/>
      <c r="L1400" s="149"/>
      <c r="M1400" s="149"/>
      <c r="N1400" s="148"/>
      <c r="O1400" s="149"/>
      <c r="P1400" s="149"/>
      <c r="Q1400" s="148"/>
      <c r="R1400" s="149"/>
      <c r="S1400" s="149"/>
      <c r="T1400" s="148"/>
      <c r="U1400" s="149"/>
      <c r="V1400" s="149"/>
      <c r="W1400" s="149"/>
      <c r="X1400" s="150">
        <f t="shared" si="1"/>
        <v>1.584367573</v>
      </c>
      <c r="Y1400" s="150">
        <f t="shared" si="2"/>
        <v>-1.584367573</v>
      </c>
    </row>
    <row r="1401" ht="15.75" customHeight="1">
      <c r="A1401" s="119">
        <v>1400.0</v>
      </c>
      <c r="B1401" s="143" t="str">
        <f t="array" ref="B1401">index(Systems!$A:$E,match($A1401,Systems!$A:$A,),match(B$1,Systems!$2:$2,))&amp;if(not(isblank(index(Systems!$A:$E,match($A1401,Systems!$A:$A,),match(Systems!$C$2,Systems!$2:$2,))))," ["&amp;index(Systems!$A:$E,match($A1401,Systems!$A:$A,),match(Systems!$C$2,Systems!$2:$2,))&amp;"]",)</f>
        <v>Kosciusko</v>
      </c>
      <c r="C1401" s="144">
        <f t="array" ref="C1401">round((F1401-average(I1401,L1401,O1401,R1401,U1401))*X1401+if($B1401=$H1401,0,iferror(average(vlookup({$H1401,$K1401,$N1401,$Q1401,$T1401},$B:$D,column(B$1),0)),index(C:C,match($H1401,$B:$B,)))),3)</f>
        <v>-302.714</v>
      </c>
      <c r="D1401" s="144">
        <f t="array" ref="D1401">round((G1401-average(J1401,M1401,P1401,S1401,V1401))*Y1401+if($B1401=$H1401,0,iferror(average(vlookup({$H1401,$K1401,$N1401,$Q1401,$T1401},$B:$D,column(C$1),0)),index(D:D,match($H1401,$B:$B,)))),3)</f>
        <v>-91.031</v>
      </c>
      <c r="E1401" s="145">
        <v>2764.0</v>
      </c>
      <c r="F1401" s="146">
        <v>497.386</v>
      </c>
      <c r="G1401" s="146">
        <v>463.546</v>
      </c>
      <c r="H1401" s="147" t="s">
        <v>404</v>
      </c>
      <c r="I1401" s="146">
        <v>688.449</v>
      </c>
      <c r="J1401" s="146">
        <v>406.09</v>
      </c>
      <c r="K1401" s="148"/>
      <c r="L1401" s="149"/>
      <c r="M1401" s="149"/>
      <c r="N1401" s="148"/>
      <c r="O1401" s="149"/>
      <c r="P1401" s="149"/>
      <c r="Q1401" s="148"/>
      <c r="R1401" s="149"/>
      <c r="S1401" s="149"/>
      <c r="T1401" s="148"/>
      <c r="U1401" s="149"/>
      <c r="V1401" s="149"/>
      <c r="W1401" s="149"/>
      <c r="X1401" s="150">
        <f t="shared" si="1"/>
        <v>1.584367573</v>
      </c>
      <c r="Y1401" s="150">
        <f t="shared" si="2"/>
        <v>-1.584367573</v>
      </c>
    </row>
    <row r="1402" ht="15.75" customHeight="1">
      <c r="A1402" s="119">
        <v>1401.0</v>
      </c>
      <c r="B1402" s="143" t="str">
        <f t="array" ref="B1402">index(Systems!$A:$E,match($A1402,Systems!$A:$A,),match(B$1,Systems!$2:$2,))&amp;if(not(isblank(index(Systems!$A:$E,match($A1402,Systems!$A:$A,),match(Systems!$C$2,Systems!$2:$2,))))," ["&amp;index(Systems!$A:$E,match($A1402,Systems!$A:$A,),match(Systems!$C$2,Systems!$2:$2,))&amp;"]",)</f>
        <v>Koskenkorva</v>
      </c>
      <c r="C1402" s="144">
        <f t="array" ref="C1402">round((F1402-average(I1402,L1402,O1402,R1402,U1402))*X1402+if($B1402=$H1402,0,iferror(average(vlookup({$H1402,$K1402,$N1402,$Q1402,$T1402},$B:$D,column(B$1),0)),index(C:C,match($H1402,$B:$B,)))),3)</f>
        <v>-214.392</v>
      </c>
      <c r="D1402" s="144">
        <f t="array" ref="D1402">round((G1402-average(J1402,M1402,P1402,S1402,V1402))*Y1402+if($B1402=$H1402,0,iferror(average(vlookup({$H1402,$K1402,$N1402,$Q1402,$T1402},$B:$D,column(C$1),0)),index(D:D,match($H1402,$B:$B,)))),3)</f>
        <v>474.35</v>
      </c>
      <c r="E1402" s="145">
        <v>2764.0</v>
      </c>
      <c r="F1402" s="146">
        <v>553.132</v>
      </c>
      <c r="G1402" s="146">
        <v>106.696</v>
      </c>
      <c r="H1402" s="147" t="s">
        <v>404</v>
      </c>
      <c r="I1402" s="146">
        <v>688.449</v>
      </c>
      <c r="J1402" s="146">
        <v>406.09</v>
      </c>
      <c r="K1402" s="148"/>
      <c r="L1402" s="149"/>
      <c r="M1402" s="149"/>
      <c r="N1402" s="148"/>
      <c r="O1402" s="149"/>
      <c r="P1402" s="149"/>
      <c r="Q1402" s="148"/>
      <c r="R1402" s="149"/>
      <c r="S1402" s="149"/>
      <c r="T1402" s="148"/>
      <c r="U1402" s="149"/>
      <c r="V1402" s="149"/>
      <c r="W1402" s="149"/>
      <c r="X1402" s="150">
        <f t="shared" si="1"/>
        <v>1.584367573</v>
      </c>
      <c r="Y1402" s="150">
        <f t="shared" si="2"/>
        <v>-1.584367573</v>
      </c>
    </row>
    <row r="1403" ht="15.75" customHeight="1">
      <c r="A1403" s="119">
        <v>1402.0</v>
      </c>
      <c r="B1403" s="143" t="str">
        <f t="array" ref="B1403">index(Systems!$A:$E,match($A1403,Systems!$A:$A,),match(B$1,Systems!$2:$2,))&amp;if(not(isblank(index(Systems!$A:$E,match($A1403,Systems!$A:$A,),match(Systems!$C$2,Systems!$2:$2,))))," ["&amp;index(Systems!$A:$E,match($A1403,Systems!$A:$A,),match(Systems!$C$2,Systems!$2:$2,))&amp;"]",)</f>
        <v>Kossandra's Memory</v>
      </c>
      <c r="C1403" s="144">
        <f t="array" ref="C1403">round((F1403-average(I1403,L1403,O1403,R1403,U1403))*X1403+if($B1403=$H1403,0,iferror(average(vlookup({$H1403,$K1403,$N1403,$Q1403,$T1403},$B:$D,column(B$1),0)),index(C:C,match($H1403,$B:$B,)))),3)</f>
        <v>-232.145</v>
      </c>
      <c r="D1403" s="144">
        <f t="array" ref="D1403">round((G1403-average(J1403,M1403,P1403,S1403,V1403))*Y1403+if($B1403=$H1403,0,iferror(average(vlookup({$H1403,$K1403,$N1403,$Q1403,$T1403},$B:$D,column(C$1),0)),index(D:D,match($H1403,$B:$B,)))),3)</f>
        <v>-474.748</v>
      </c>
      <c r="E1403" s="145">
        <v>2764.0</v>
      </c>
      <c r="F1403" s="146">
        <v>541.927</v>
      </c>
      <c r="G1403" s="146">
        <v>705.735</v>
      </c>
      <c r="H1403" s="147" t="s">
        <v>404</v>
      </c>
      <c r="I1403" s="146">
        <v>688.449</v>
      </c>
      <c r="J1403" s="146">
        <v>406.09</v>
      </c>
      <c r="K1403" s="148"/>
      <c r="L1403" s="149"/>
      <c r="M1403" s="149"/>
      <c r="N1403" s="148"/>
      <c r="O1403" s="149"/>
      <c r="P1403" s="149"/>
      <c r="Q1403" s="148"/>
      <c r="R1403" s="149"/>
      <c r="S1403" s="149"/>
      <c r="T1403" s="148"/>
      <c r="U1403" s="149"/>
      <c r="V1403" s="149"/>
      <c r="W1403" s="149"/>
      <c r="X1403" s="150">
        <f t="shared" si="1"/>
        <v>1.584367573</v>
      </c>
      <c r="Y1403" s="150">
        <f t="shared" si="2"/>
        <v>-1.584367573</v>
      </c>
    </row>
    <row r="1404" ht="15.75" customHeight="1">
      <c r="A1404" s="119">
        <v>1403.0</v>
      </c>
      <c r="B1404" s="143" t="str">
        <f t="array" ref="B1404">index(Systems!$A:$E,match($A1404,Systems!$A:$A,),match(B$1,Systems!$2:$2,))&amp;if(not(isblank(index(Systems!$A:$E,match($A1404,Systems!$A:$A,),match(Systems!$C$2,Systems!$2:$2,))))," ["&amp;index(Systems!$A:$E,match($A1404,Systems!$A:$A,),match(Systems!$C$2,Systems!$2:$2,))&amp;"]",)</f>
        <v>Kostinbrod</v>
      </c>
      <c r="C1404" s="144">
        <f t="array" ref="C1404">round((F1404-average(I1404,L1404,O1404,R1404,U1404))*X1404+if($B1404=$H1404,0,iferror(average(vlookup({$H1404,$K1404,$N1404,$Q1404,$T1404},$B:$D,column(B$1),0)),index(C:C,match($H1404,$B:$B,)))),3)</f>
        <v>-374.869</v>
      </c>
      <c r="D1404" s="144">
        <f t="array" ref="D1404">round((G1404-average(J1404,M1404,P1404,S1404,V1404))*Y1404+if($B1404=$H1404,0,iferror(average(vlookup({$H1404,$K1404,$N1404,$Q1404,$T1404},$B:$D,column(C$1),0)),index(D:D,match($H1404,$B:$B,)))),3)</f>
        <v>157.895</v>
      </c>
      <c r="E1404" s="145">
        <v>2764.0</v>
      </c>
      <c r="F1404" s="146">
        <v>451.844</v>
      </c>
      <c r="G1404" s="146">
        <v>306.432</v>
      </c>
      <c r="H1404" s="147" t="s">
        <v>404</v>
      </c>
      <c r="I1404" s="146">
        <v>688.449</v>
      </c>
      <c r="J1404" s="146">
        <v>406.09</v>
      </c>
      <c r="K1404" s="148"/>
      <c r="L1404" s="149"/>
      <c r="M1404" s="149"/>
      <c r="N1404" s="148"/>
      <c r="O1404" s="149"/>
      <c r="P1404" s="149"/>
      <c r="Q1404" s="148"/>
      <c r="R1404" s="149"/>
      <c r="S1404" s="149"/>
      <c r="T1404" s="148"/>
      <c r="U1404" s="149"/>
      <c r="V1404" s="149"/>
      <c r="W1404" s="149"/>
      <c r="X1404" s="150">
        <f t="shared" si="1"/>
        <v>1.584367573</v>
      </c>
      <c r="Y1404" s="150">
        <f t="shared" si="2"/>
        <v>-1.584367573</v>
      </c>
    </row>
    <row r="1405" ht="15.75" customHeight="1">
      <c r="A1405" s="119">
        <v>1404.0</v>
      </c>
      <c r="B1405" s="143" t="str">
        <f t="array" ref="B1405">index(Systems!$A:$E,match($A1405,Systems!$A:$A,),match(B$1,Systems!$2:$2,))&amp;if(not(isblank(index(Systems!$A:$E,match($A1405,Systems!$A:$A,),match(Systems!$C$2,Systems!$2:$2,))))," ["&amp;index(Systems!$A:$E,match($A1405,Systems!$A:$A,),match(Systems!$C$2,Systems!$2:$2,))&amp;"]",)</f>
        <v>Kotzebue</v>
      </c>
      <c r="C1405" s="144">
        <f t="array" ref="C1405">round((F1405-average(I1405,L1405,O1405,R1405,U1405))*X1405+if($B1405=$H1405,0,iferror(average(vlookup({$H1405,$K1405,$N1405,$Q1405,$T1405},$B:$D,column(B$1),0)),index(C:C,match($H1405,$B:$B,)))),3)</f>
        <v>316.649</v>
      </c>
      <c r="D1405" s="144">
        <f t="array" ref="D1405">round((G1405-average(J1405,M1405,P1405,S1405,V1405))*Y1405+if($B1405=$H1405,0,iferror(average(vlookup({$H1405,$K1405,$N1405,$Q1405,$T1405},$B:$D,column(C$1),0)),index(D:D,match($H1405,$B:$B,)))),3)</f>
        <v>-205.809</v>
      </c>
      <c r="E1405" s="145">
        <v>2764.0</v>
      </c>
      <c r="F1405" s="146">
        <v>888.307</v>
      </c>
      <c r="G1405" s="146">
        <v>535.99</v>
      </c>
      <c r="H1405" s="147" t="s">
        <v>404</v>
      </c>
      <c r="I1405" s="146">
        <v>688.449</v>
      </c>
      <c r="J1405" s="146">
        <v>406.09</v>
      </c>
      <c r="K1405" s="148"/>
      <c r="L1405" s="149"/>
      <c r="M1405" s="149"/>
      <c r="N1405" s="148"/>
      <c r="O1405" s="149"/>
      <c r="P1405" s="149"/>
      <c r="Q1405" s="148"/>
      <c r="R1405" s="149"/>
      <c r="S1405" s="149"/>
      <c r="T1405" s="148"/>
      <c r="U1405" s="149"/>
      <c r="V1405" s="149"/>
      <c r="W1405" s="149"/>
      <c r="X1405" s="150">
        <f t="shared" si="1"/>
        <v>1.584367573</v>
      </c>
      <c r="Y1405" s="150">
        <f t="shared" si="2"/>
        <v>-1.584367573</v>
      </c>
    </row>
    <row r="1406" ht="15.75" customHeight="1">
      <c r="A1406" s="119">
        <v>1405.0</v>
      </c>
      <c r="B1406" s="143" t="str">
        <f t="array" ref="B1406">index(Systems!$A:$E,match($A1406,Systems!$A:$A,),match(B$1,Systems!$2:$2,))&amp;if(not(isblank(index(Systems!$A:$E,match($A1406,Systems!$A:$A,),match(Systems!$C$2,Systems!$2:$2,))))," ["&amp;index(Systems!$A:$E,match($A1406,Systems!$A:$A,),match(Systems!$C$2,Systems!$2:$2,))&amp;"]",)</f>
        <v>Koulen</v>
      </c>
      <c r="C1406" s="144">
        <f t="array" ref="C1406">round((F1406-average(I1406,L1406,O1406,R1406,U1406))*X1406+if($B1406=$H1406,0,iferror(average(vlookup({$H1406,$K1406,$N1406,$Q1406,$T1406},$B:$D,column(B$1),0)),index(C:C,match($H1406,$B:$B,)))),3)</f>
        <v>371.697</v>
      </c>
      <c r="D1406" s="144">
        <f t="array" ref="D1406">round((G1406-average(J1406,M1406,P1406,S1406,V1406))*Y1406+if($B1406=$H1406,0,iferror(average(vlookup({$H1406,$K1406,$N1406,$Q1406,$T1406},$B:$D,column(C$1),0)),index(D:D,match($H1406,$B:$B,)))),3)</f>
        <v>229.267</v>
      </c>
      <c r="E1406" s="145">
        <v>2764.0</v>
      </c>
      <c r="F1406" s="146">
        <v>923.052</v>
      </c>
      <c r="G1406" s="146">
        <v>261.384</v>
      </c>
      <c r="H1406" s="147" t="s">
        <v>404</v>
      </c>
      <c r="I1406" s="146">
        <v>688.449</v>
      </c>
      <c r="J1406" s="146">
        <v>406.09</v>
      </c>
      <c r="K1406" s="148"/>
      <c r="L1406" s="149"/>
      <c r="M1406" s="149"/>
      <c r="N1406" s="148"/>
      <c r="O1406" s="149"/>
      <c r="P1406" s="149"/>
      <c r="Q1406" s="148"/>
      <c r="R1406" s="149"/>
      <c r="S1406" s="149"/>
      <c r="T1406" s="148"/>
      <c r="U1406" s="149"/>
      <c r="V1406" s="149"/>
      <c r="W1406" s="149"/>
      <c r="X1406" s="150">
        <f t="shared" si="1"/>
        <v>1.584367573</v>
      </c>
      <c r="Y1406" s="150">
        <f t="shared" si="2"/>
        <v>-1.584367573</v>
      </c>
    </row>
    <row r="1407" ht="15.75" customHeight="1">
      <c r="A1407" s="119">
        <v>1406.0</v>
      </c>
      <c r="B1407" s="143" t="str">
        <f t="array" ref="B1407">index(Systems!$A:$E,match($A1407,Systems!$A:$A,),match(B$1,Systems!$2:$2,))&amp;if(not(isblank(index(Systems!$A:$E,match($A1407,Systems!$A:$A,),match(Systems!$C$2,Systems!$2:$2,))))," ["&amp;index(Systems!$A:$E,match($A1407,Systems!$A:$A,),match(Systems!$C$2,Systems!$2:$2,))&amp;"]",)</f>
        <v>Koumi</v>
      </c>
      <c r="C1407" s="144">
        <f t="array" ref="C1407">round((F1407-average(I1407,L1407,O1407,R1407,U1407))*X1407+if($B1407=$H1407,0,iferror(average(vlookup({$H1407,$K1407,$N1407,$Q1407,$T1407},$B:$D,column(B$1),0)),index(C:C,match($H1407,$B:$B,)))),3)</f>
        <v>199.294</v>
      </c>
      <c r="D1407" s="144">
        <f t="array" ref="D1407">round((G1407-average(J1407,M1407,P1407,S1407,V1407))*Y1407+if($B1407=$H1407,0,iferror(average(vlookup({$H1407,$K1407,$N1407,$Q1407,$T1407},$B:$D,column(C$1),0)),index(D:D,match($H1407,$B:$B,)))),3)</f>
        <v>170.817</v>
      </c>
      <c r="E1407" s="145">
        <v>2764.0</v>
      </c>
      <c r="F1407" s="146">
        <v>814.237</v>
      </c>
      <c r="G1407" s="146">
        <v>298.276</v>
      </c>
      <c r="H1407" s="147" t="s">
        <v>404</v>
      </c>
      <c r="I1407" s="146">
        <v>688.449</v>
      </c>
      <c r="J1407" s="146">
        <v>406.09</v>
      </c>
      <c r="K1407" s="148"/>
      <c r="L1407" s="149"/>
      <c r="M1407" s="149"/>
      <c r="N1407" s="148"/>
      <c r="O1407" s="149"/>
      <c r="P1407" s="149"/>
      <c r="Q1407" s="148"/>
      <c r="R1407" s="149"/>
      <c r="S1407" s="149"/>
      <c r="T1407" s="148"/>
      <c r="U1407" s="149"/>
      <c r="V1407" s="149"/>
      <c r="W1407" s="149"/>
      <c r="X1407" s="150">
        <f t="shared" si="1"/>
        <v>1.584367573</v>
      </c>
      <c r="Y1407" s="150">
        <f t="shared" si="2"/>
        <v>-1.584367573</v>
      </c>
    </row>
    <row r="1408" ht="15.75" customHeight="1">
      <c r="A1408" s="119">
        <v>1407.0</v>
      </c>
      <c r="B1408" s="143" t="str">
        <f t="array" ref="B1408">index(Systems!$A:$E,match($A1408,Systems!$A:$A,),match(B$1,Systems!$2:$2,))&amp;if(not(isblank(index(Systems!$A:$E,match($A1408,Systems!$A:$A,),match(Systems!$C$2,Systems!$2:$2,))))," ["&amp;index(Systems!$A:$E,match($A1408,Systems!$A:$A,),match(Systems!$C$2,Systems!$2:$2,))&amp;"]",)</f>
        <v>Kountze</v>
      </c>
      <c r="C1408" s="144">
        <f t="array" ref="C1408">round((F1408-average(I1408,L1408,O1408,R1408,U1408))*X1408+if($B1408=$H1408,0,iferror(average(vlookup({$H1408,$K1408,$N1408,$Q1408,$T1408},$B:$D,column(B$1),0)),index(C:C,match($H1408,$B:$B,)))),3)</f>
        <v>524.467</v>
      </c>
      <c r="D1408" s="144">
        <f t="array" ref="D1408">round((G1408-average(J1408,M1408,P1408,S1408,V1408))*Y1408+if($B1408=$H1408,0,iferror(average(vlookup({$H1408,$K1408,$N1408,$Q1408,$T1408},$B:$D,column(C$1),0)),index(D:D,match($H1408,$B:$B,)))),3)</f>
        <v>27.094</v>
      </c>
      <c r="E1408" s="145">
        <v>2764.0</v>
      </c>
      <c r="F1408" s="146">
        <v>1019.475</v>
      </c>
      <c r="G1408" s="146">
        <v>388.989</v>
      </c>
      <c r="H1408" s="147" t="s">
        <v>404</v>
      </c>
      <c r="I1408" s="146">
        <v>688.449</v>
      </c>
      <c r="J1408" s="146">
        <v>406.09</v>
      </c>
      <c r="K1408" s="148"/>
      <c r="L1408" s="149"/>
      <c r="M1408" s="149"/>
      <c r="N1408" s="148"/>
      <c r="O1408" s="149"/>
      <c r="P1408" s="149"/>
      <c r="Q1408" s="148"/>
      <c r="R1408" s="149"/>
      <c r="S1408" s="149"/>
      <c r="T1408" s="148"/>
      <c r="U1408" s="149"/>
      <c r="V1408" s="149"/>
      <c r="W1408" s="149"/>
      <c r="X1408" s="150">
        <f t="shared" si="1"/>
        <v>1.584367573</v>
      </c>
      <c r="Y1408" s="150">
        <f t="shared" si="2"/>
        <v>-1.584367573</v>
      </c>
    </row>
    <row r="1409" ht="15.75" customHeight="1">
      <c r="A1409" s="119">
        <v>1408.0</v>
      </c>
      <c r="B1409" s="143" t="str">
        <f t="array" ref="B1409">index(Systems!$A:$E,match($A1409,Systems!$A:$A,),match(B$1,Systems!$2:$2,))&amp;if(not(isblank(index(Systems!$A:$E,match($A1409,Systems!$A:$A,),match(Systems!$C$2,Systems!$2:$2,))))," ["&amp;index(Systems!$A:$E,match($A1409,Systems!$A:$A,),match(Systems!$C$2,Systems!$2:$2,))&amp;"]",)</f>
        <v>Koury</v>
      </c>
      <c r="C1409" s="144">
        <f t="array" ref="C1409">round((F1409-average(I1409,L1409,O1409,R1409,U1409))*X1409+if($B1409=$H1409,0,iferror(average(vlookup({$H1409,$K1409,$N1409,$Q1409,$T1409},$B:$D,column(B$1),0)),index(C:C,match($H1409,$B:$B,)))),3)</f>
        <v>595.138</v>
      </c>
      <c r="D1409" s="144">
        <f t="array" ref="D1409">round((G1409-average(J1409,M1409,P1409,S1409,V1409))*Y1409+if($B1409=$H1409,0,iferror(average(vlookup({$H1409,$K1409,$N1409,$Q1409,$T1409},$B:$D,column(C$1),0)),index(D:D,match($H1409,$B:$B,)))),3)</f>
        <v>250.793</v>
      </c>
      <c r="E1409" s="145">
        <v>2764.0</v>
      </c>
      <c r="F1409" s="146">
        <v>1064.08</v>
      </c>
      <c r="G1409" s="146">
        <v>247.798</v>
      </c>
      <c r="H1409" s="147" t="s">
        <v>404</v>
      </c>
      <c r="I1409" s="146">
        <v>688.449</v>
      </c>
      <c r="J1409" s="146">
        <v>406.09</v>
      </c>
      <c r="K1409" s="148"/>
      <c r="L1409" s="149"/>
      <c r="M1409" s="149"/>
      <c r="N1409" s="148"/>
      <c r="O1409" s="149"/>
      <c r="P1409" s="149"/>
      <c r="Q1409" s="148"/>
      <c r="R1409" s="149"/>
      <c r="S1409" s="149"/>
      <c r="T1409" s="148"/>
      <c r="U1409" s="149"/>
      <c r="V1409" s="149"/>
      <c r="W1409" s="149"/>
      <c r="X1409" s="150">
        <f t="shared" si="1"/>
        <v>1.584367573</v>
      </c>
      <c r="Y1409" s="150">
        <f t="shared" si="2"/>
        <v>-1.584367573</v>
      </c>
    </row>
    <row r="1410" ht="15.75" customHeight="1">
      <c r="A1410" s="119">
        <v>1409.0</v>
      </c>
      <c r="B1410" s="143" t="str">
        <f t="array" ref="B1410">index(Systems!$A:$E,match($A1410,Systems!$A:$A,),match(B$1,Systems!$2:$2,))&amp;if(not(isblank(index(Systems!$A:$E,match($A1410,Systems!$A:$A,),match(Systems!$C$2,Systems!$2:$2,))))," ["&amp;index(Systems!$A:$E,match($A1410,Systems!$A:$A,),match(Systems!$C$2,Systems!$2:$2,))&amp;"]",)</f>
        <v>Kowloon</v>
      </c>
      <c r="C1410" s="144">
        <f t="array" ref="C1410">round((F1410-average(I1410,L1410,O1410,R1410,U1410))*X1410+if($B1410=$H1410,0,iferror(average(vlookup({$H1410,$K1410,$N1410,$Q1410,$T1410},$B:$D,column(B$1),0)),index(C:C,match($H1410,$B:$B,)))),3)</f>
        <v>-292.603</v>
      </c>
      <c r="D1410" s="144">
        <f t="array" ref="D1410">round((G1410-average(J1410,M1410,P1410,S1410,V1410))*Y1410+if($B1410=$H1410,0,iferror(average(vlookup({$H1410,$K1410,$N1410,$Q1410,$T1410},$B:$D,column(C$1),0)),index(D:D,match($H1410,$B:$B,)))),3)</f>
        <v>367.02</v>
      </c>
      <c r="E1410" s="145">
        <v>2764.0</v>
      </c>
      <c r="F1410" s="146">
        <v>503.768</v>
      </c>
      <c r="G1410" s="146">
        <v>174.439</v>
      </c>
      <c r="H1410" s="147" t="s">
        <v>404</v>
      </c>
      <c r="I1410" s="146">
        <v>688.449</v>
      </c>
      <c r="J1410" s="146">
        <v>406.09</v>
      </c>
      <c r="K1410" s="148"/>
      <c r="L1410" s="149"/>
      <c r="M1410" s="149"/>
      <c r="N1410" s="148"/>
      <c r="O1410" s="149"/>
      <c r="P1410" s="149"/>
      <c r="Q1410" s="148"/>
      <c r="R1410" s="149"/>
      <c r="S1410" s="149"/>
      <c r="T1410" s="148"/>
      <c r="U1410" s="149"/>
      <c r="V1410" s="149"/>
      <c r="W1410" s="149"/>
      <c r="X1410" s="150">
        <f t="shared" si="1"/>
        <v>1.584367573</v>
      </c>
      <c r="Y1410" s="150">
        <f t="shared" si="2"/>
        <v>-1.584367573</v>
      </c>
    </row>
    <row r="1411" ht="15.75" customHeight="1">
      <c r="A1411" s="119">
        <v>1410.0</v>
      </c>
      <c r="B1411" s="143" t="str">
        <f t="array" ref="B1411">index(Systems!$A:$E,match($A1411,Systems!$A:$A,),match(B$1,Systems!$2:$2,))&amp;if(not(isblank(index(Systems!$A:$E,match($A1411,Systems!$A:$A,),match(Systems!$C$2,Systems!$2:$2,))))," ["&amp;index(Systems!$A:$E,match($A1411,Systems!$A:$A,),match(Systems!$C$2,Systems!$2:$2,))&amp;"]",)</f>
        <v>Krakatau</v>
      </c>
      <c r="C1411" s="144">
        <f t="array" ref="C1411">round((F1411-average(I1411,L1411,O1411,R1411,U1411))*X1411+if($B1411=$H1411,0,iferror(average(vlookup({$H1411,$K1411,$N1411,$Q1411,$T1411},$B:$D,column(B$1),0)),index(C:C,match($H1411,$B:$B,)))),3)</f>
        <v>54.902</v>
      </c>
      <c r="D1411" s="144">
        <f t="array" ref="D1411">round((G1411-average(J1411,M1411,P1411,S1411,V1411))*Y1411+if($B1411=$H1411,0,iferror(average(vlookup({$H1411,$K1411,$N1411,$Q1411,$T1411},$B:$D,column(C$1),0)),index(D:D,match($H1411,$B:$B,)))),3)</f>
        <v>-344.937</v>
      </c>
      <c r="E1411" s="145">
        <v>2764.0</v>
      </c>
      <c r="F1411" s="146">
        <v>723.101</v>
      </c>
      <c r="G1411" s="146">
        <v>623.803</v>
      </c>
      <c r="H1411" s="147" t="s">
        <v>404</v>
      </c>
      <c r="I1411" s="146">
        <v>688.449</v>
      </c>
      <c r="J1411" s="146">
        <v>406.09</v>
      </c>
      <c r="K1411" s="148"/>
      <c r="L1411" s="149"/>
      <c r="M1411" s="149"/>
      <c r="N1411" s="148"/>
      <c r="O1411" s="149"/>
      <c r="P1411" s="149"/>
      <c r="Q1411" s="148"/>
      <c r="R1411" s="149"/>
      <c r="S1411" s="149"/>
      <c r="T1411" s="148"/>
      <c r="U1411" s="149"/>
      <c r="V1411" s="149"/>
      <c r="W1411" s="149"/>
      <c r="X1411" s="150">
        <f t="shared" si="1"/>
        <v>1.584367573</v>
      </c>
      <c r="Y1411" s="150">
        <f t="shared" si="2"/>
        <v>-1.584367573</v>
      </c>
    </row>
    <row r="1412" ht="15.75" customHeight="1">
      <c r="A1412" s="119">
        <v>1411.0</v>
      </c>
      <c r="B1412" s="143" t="str">
        <f t="array" ref="B1412">index(Systems!$A:$E,match($A1412,Systems!$A:$A,),match(B$1,Systems!$2:$2,))&amp;if(not(isblank(index(Systems!$A:$E,match($A1412,Systems!$A:$A,),match(Systems!$C$2,Systems!$2:$2,))))," ["&amp;index(Systems!$A:$E,match($A1412,Systems!$A:$A,),match(Systems!$C$2,Systems!$2:$2,))&amp;"]",)</f>
        <v>Kreller</v>
      </c>
      <c r="C1412" s="144">
        <f t="array" ref="C1412">round((F1412-average(I1412,L1412,O1412,R1412,U1412))*X1412+if($B1412=$H1412,0,iferror(average(vlookup({$H1412,$K1412,$N1412,$Q1412,$T1412},$B:$D,column(B$1),0)),index(C:C,match($H1412,$B:$B,)))),3)</f>
        <v>-59.834</v>
      </c>
      <c r="D1412" s="144">
        <f t="array" ref="D1412">round((G1412-average(J1412,M1412,P1412,S1412,V1412))*Y1412+if($B1412=$H1412,0,iferror(average(vlookup({$H1412,$K1412,$N1412,$Q1412,$T1412},$B:$D,column(C$1),0)),index(D:D,match($H1412,$B:$B,)))),3)</f>
        <v>352.897</v>
      </c>
      <c r="E1412" s="145">
        <v>2764.0</v>
      </c>
      <c r="F1412" s="146">
        <v>650.684</v>
      </c>
      <c r="G1412" s="146">
        <v>183.353</v>
      </c>
      <c r="H1412" s="147" t="s">
        <v>404</v>
      </c>
      <c r="I1412" s="146">
        <v>688.449</v>
      </c>
      <c r="J1412" s="146">
        <v>406.09</v>
      </c>
      <c r="K1412" s="148"/>
      <c r="L1412" s="149"/>
      <c r="M1412" s="149"/>
      <c r="N1412" s="148"/>
      <c r="O1412" s="149"/>
      <c r="P1412" s="149"/>
      <c r="Q1412" s="148"/>
      <c r="R1412" s="149"/>
      <c r="S1412" s="149"/>
      <c r="T1412" s="148"/>
      <c r="U1412" s="149"/>
      <c r="V1412" s="149"/>
      <c r="W1412" s="149"/>
      <c r="X1412" s="150">
        <f t="shared" si="1"/>
        <v>1.584367573</v>
      </c>
      <c r="Y1412" s="150">
        <f t="shared" si="2"/>
        <v>-1.584367573</v>
      </c>
    </row>
    <row r="1413" ht="15.75" customHeight="1">
      <c r="A1413" s="119">
        <v>1412.0</v>
      </c>
      <c r="B1413" s="143" t="str">
        <f t="array" ref="B1413">index(Systems!$A:$E,match($A1413,Systems!$A:$A,),match(B$1,Systems!$2:$2,))&amp;if(not(isblank(index(Systems!$A:$E,match($A1413,Systems!$A:$A,),match(Systems!$C$2,Systems!$2:$2,))))," ["&amp;index(Systems!$A:$E,match($A1413,Systems!$A:$A,),match(Systems!$C$2,Systems!$2:$2,))&amp;"]",)</f>
        <v>Krenice</v>
      </c>
      <c r="C1413" s="144">
        <f t="array" ref="C1413">round((F1413-average(I1413,L1413,O1413,R1413,U1413))*X1413+if($B1413=$H1413,0,iferror(average(vlookup({$H1413,$K1413,$N1413,$Q1413,$T1413},$B:$D,column(B$1),0)),index(C:C,match($H1413,$B:$B,)))),3)</f>
        <v>56.857</v>
      </c>
      <c r="D1413" s="144">
        <f t="array" ref="D1413">round((G1413-average(J1413,M1413,P1413,S1413,V1413))*Y1413+if($B1413=$H1413,0,iferror(average(vlookup({$H1413,$K1413,$N1413,$Q1413,$T1413},$B:$D,column(C$1),0)),index(D:D,match($H1413,$B:$B,)))),3)</f>
        <v>230.272</v>
      </c>
      <c r="E1413" s="145">
        <v>2764.0</v>
      </c>
      <c r="F1413" s="146">
        <v>724.335</v>
      </c>
      <c r="G1413" s="146">
        <v>260.75</v>
      </c>
      <c r="H1413" s="147" t="s">
        <v>404</v>
      </c>
      <c r="I1413" s="146">
        <v>688.449</v>
      </c>
      <c r="J1413" s="146">
        <v>406.09</v>
      </c>
      <c r="K1413" s="148"/>
      <c r="L1413" s="149"/>
      <c r="M1413" s="149"/>
      <c r="N1413" s="148"/>
      <c r="O1413" s="149"/>
      <c r="P1413" s="149"/>
      <c r="Q1413" s="148"/>
      <c r="R1413" s="149"/>
      <c r="S1413" s="149"/>
      <c r="T1413" s="148"/>
      <c r="U1413" s="149"/>
      <c r="V1413" s="149"/>
      <c r="W1413" s="149"/>
      <c r="X1413" s="150">
        <f t="shared" si="1"/>
        <v>1.584367573</v>
      </c>
      <c r="Y1413" s="150">
        <f t="shared" si="2"/>
        <v>-1.584367573</v>
      </c>
    </row>
    <row r="1414" ht="15.75" customHeight="1">
      <c r="A1414" s="119">
        <v>1413.0</v>
      </c>
      <c r="B1414" s="143" t="str">
        <f t="array" ref="B1414">index(Systems!$A:$E,match($A1414,Systems!$A:$A,),match(B$1,Systems!$2:$2,))&amp;if(not(isblank(index(Systems!$A:$E,match($A1414,Systems!$A:$A,),match(Systems!$C$2,Systems!$2:$2,))))," ["&amp;index(Systems!$A:$E,match($A1414,Systems!$A:$A,),match(Systems!$C$2,Systems!$2:$2,))&amp;"]",)</f>
        <v>Krievci</v>
      </c>
      <c r="C1414" s="144">
        <f t="array" ref="C1414">round((F1414-average(I1414,L1414,O1414,R1414,U1414))*X1414+if($B1414=$H1414,0,iferror(average(vlookup({$H1414,$K1414,$N1414,$Q1414,$T1414},$B:$D,column(B$1),0)),index(C:C,match($H1414,$B:$B,)))),3)</f>
        <v>-225.402</v>
      </c>
      <c r="D1414" s="144">
        <f t="array" ref="D1414">round((G1414-average(J1414,M1414,P1414,S1414,V1414))*Y1414+if($B1414=$H1414,0,iferror(average(vlookup({$H1414,$K1414,$N1414,$Q1414,$T1414},$B:$D,column(C$1),0)),index(D:D,match($H1414,$B:$B,)))),3)</f>
        <v>227.168</v>
      </c>
      <c r="E1414" s="145">
        <v>2764.0</v>
      </c>
      <c r="F1414" s="146">
        <v>546.183</v>
      </c>
      <c r="G1414" s="146">
        <v>262.709</v>
      </c>
      <c r="H1414" s="147" t="s">
        <v>404</v>
      </c>
      <c r="I1414" s="146">
        <v>688.449</v>
      </c>
      <c r="J1414" s="146">
        <v>406.09</v>
      </c>
      <c r="K1414" s="148"/>
      <c r="L1414" s="149"/>
      <c r="M1414" s="149"/>
      <c r="N1414" s="148"/>
      <c r="O1414" s="149"/>
      <c r="P1414" s="149"/>
      <c r="Q1414" s="148"/>
      <c r="R1414" s="149"/>
      <c r="S1414" s="149"/>
      <c r="T1414" s="148"/>
      <c r="U1414" s="149"/>
      <c r="V1414" s="149"/>
      <c r="W1414" s="149"/>
      <c r="X1414" s="150">
        <f t="shared" si="1"/>
        <v>1.584367573</v>
      </c>
      <c r="Y1414" s="150">
        <f t="shared" si="2"/>
        <v>-1.584367573</v>
      </c>
    </row>
    <row r="1415" ht="15.75" customHeight="1">
      <c r="A1415" s="119">
        <v>1414.0</v>
      </c>
      <c r="B1415" s="143" t="str">
        <f t="array" ref="B1415">index(Systems!$A:$E,match($A1415,Systems!$A:$A,),match(B$1,Systems!$2:$2,))&amp;if(not(isblank(index(Systems!$A:$E,match($A1415,Systems!$A:$A,),match(Systems!$C$2,Systems!$2:$2,))))," ["&amp;index(Systems!$A:$E,match($A1415,Systems!$A:$A,),match(Systems!$C$2,Systems!$2:$2,))&amp;"]",)</f>
        <v>Krimari</v>
      </c>
      <c r="C1415" s="144">
        <f t="array" ref="C1415">round((F1415-average(I1415,L1415,O1415,R1415,U1415))*X1415+if($B1415=$H1415,0,iferror(average(vlookup({$H1415,$K1415,$N1415,$Q1415,$T1415},$B:$D,column(B$1),0)),index(C:C,match($H1415,$B:$B,)))),3)</f>
        <v>-162.228</v>
      </c>
      <c r="D1415" s="144">
        <f t="array" ref="D1415">round((G1415-average(J1415,M1415,P1415,S1415,V1415))*Y1415+if($B1415=$H1415,0,iferror(average(vlookup({$H1415,$K1415,$N1415,$Q1415,$T1415},$B:$D,column(C$1),0)),index(D:D,match($H1415,$B:$B,)))),3)</f>
        <v>-439.35</v>
      </c>
      <c r="E1415" s="145">
        <v>2764.0</v>
      </c>
      <c r="F1415" s="146">
        <v>586.056</v>
      </c>
      <c r="G1415" s="146">
        <v>683.393</v>
      </c>
      <c r="H1415" s="147" t="s">
        <v>404</v>
      </c>
      <c r="I1415" s="146">
        <v>688.449</v>
      </c>
      <c r="J1415" s="146">
        <v>406.09</v>
      </c>
      <c r="K1415" s="148"/>
      <c r="L1415" s="149"/>
      <c r="M1415" s="149"/>
      <c r="N1415" s="148"/>
      <c r="O1415" s="149"/>
      <c r="P1415" s="149"/>
      <c r="Q1415" s="148"/>
      <c r="R1415" s="149"/>
      <c r="S1415" s="149"/>
      <c r="T1415" s="148"/>
      <c r="U1415" s="149"/>
      <c r="V1415" s="149"/>
      <c r="W1415" s="149"/>
      <c r="X1415" s="150">
        <f t="shared" si="1"/>
        <v>1.584367573</v>
      </c>
      <c r="Y1415" s="150">
        <f t="shared" si="2"/>
        <v>-1.584367573</v>
      </c>
    </row>
    <row r="1416" ht="15.75" customHeight="1">
      <c r="A1416" s="119">
        <v>1415.0</v>
      </c>
      <c r="B1416" s="143" t="str">
        <f t="array" ref="B1416">index(Systems!$A:$E,match($A1416,Systems!$A:$A,),match(B$1,Systems!$2:$2,))&amp;if(not(isblank(index(Systems!$A:$E,match($A1416,Systems!$A:$A,),match(Systems!$C$2,Systems!$2:$2,))))," ["&amp;index(Systems!$A:$E,match($A1416,Systems!$A:$A,),match(Systems!$C$2,Systems!$2:$2,))&amp;"]",)</f>
        <v>Krin</v>
      </c>
      <c r="C1416" s="144">
        <f t="array" ref="C1416">round((F1416-average(I1416,L1416,O1416,R1416,U1416))*X1416+if($B1416=$H1416,0,iferror(average(vlookup({$H1416,$K1416,$N1416,$Q1416,$T1416},$B:$D,column(B$1),0)),index(C:C,match($H1416,$B:$B,)))),3)</f>
        <v>-7.765</v>
      </c>
      <c r="D1416" s="144">
        <f t="array" ref="D1416">round((G1416-average(J1416,M1416,P1416,S1416,V1416))*Y1416+if($B1416=$H1416,0,iferror(average(vlookup({$H1416,$K1416,$N1416,$Q1416,$T1416},$B:$D,column(C$1),0)),index(D:D,match($H1416,$B:$B,)))),3)</f>
        <v>-221.268</v>
      </c>
      <c r="E1416" s="145">
        <v>2764.0</v>
      </c>
      <c r="F1416" s="146">
        <v>683.548</v>
      </c>
      <c r="G1416" s="146">
        <v>545.747</v>
      </c>
      <c r="H1416" s="147" t="s">
        <v>404</v>
      </c>
      <c r="I1416" s="146">
        <v>688.449</v>
      </c>
      <c r="J1416" s="146">
        <v>406.09</v>
      </c>
      <c r="K1416" s="148"/>
      <c r="L1416" s="149"/>
      <c r="M1416" s="149"/>
      <c r="N1416" s="148"/>
      <c r="O1416" s="149"/>
      <c r="P1416" s="149"/>
      <c r="Q1416" s="148"/>
      <c r="R1416" s="149"/>
      <c r="S1416" s="149"/>
      <c r="T1416" s="148"/>
      <c r="U1416" s="149"/>
      <c r="V1416" s="149"/>
      <c r="W1416" s="149"/>
      <c r="X1416" s="150">
        <f t="shared" si="1"/>
        <v>1.584367573</v>
      </c>
      <c r="Y1416" s="150">
        <f t="shared" si="2"/>
        <v>-1.584367573</v>
      </c>
    </row>
    <row r="1417" ht="15.75" customHeight="1">
      <c r="A1417" s="119">
        <v>1416.0</v>
      </c>
      <c r="B1417" s="143" t="str">
        <f t="array" ref="B1417">index(Systems!$A:$E,match($A1417,Systems!$A:$A,),match(B$1,Systems!$2:$2,))&amp;if(not(isblank(index(Systems!$A:$E,match($A1417,Systems!$A:$A,),match(Systems!$C$2,Systems!$2:$2,))))," ["&amp;index(Systems!$A:$E,match($A1417,Systems!$A:$A,),match(Systems!$C$2,Systems!$2:$2,))&amp;"]",)</f>
        <v>Kristiandsund</v>
      </c>
      <c r="C1417" s="144">
        <f t="array" ref="C1417">round((F1417-average(I1417,L1417,O1417,R1417,U1417))*X1417+if($B1417=$H1417,0,iferror(average(vlookup({$H1417,$K1417,$N1417,$Q1417,$T1417},$B:$D,column(B$1),0)),index(C:C,match($H1417,$B:$B,)))),3)</f>
        <v>-9.194</v>
      </c>
      <c r="D1417" s="144">
        <f t="array" ref="D1417">round((G1417-average(J1417,M1417,P1417,S1417,V1417))*Y1417+if($B1417=$H1417,0,iferror(average(vlookup({$H1417,$K1417,$N1417,$Q1417,$T1417},$B:$D,column(C$1),0)),index(D:D,match($H1417,$B:$B,)))),3)</f>
        <v>-83.56</v>
      </c>
      <c r="E1417" s="145">
        <v>2764.0</v>
      </c>
      <c r="F1417" s="146">
        <v>682.646</v>
      </c>
      <c r="G1417" s="146">
        <v>458.83</v>
      </c>
      <c r="H1417" s="147" t="s">
        <v>404</v>
      </c>
      <c r="I1417" s="146">
        <v>688.449</v>
      </c>
      <c r="J1417" s="146">
        <v>406.09</v>
      </c>
      <c r="K1417" s="148"/>
      <c r="L1417" s="149"/>
      <c r="M1417" s="149"/>
      <c r="N1417" s="148"/>
      <c r="O1417" s="149"/>
      <c r="P1417" s="149"/>
      <c r="Q1417" s="148"/>
      <c r="R1417" s="149"/>
      <c r="S1417" s="149"/>
      <c r="T1417" s="148"/>
      <c r="U1417" s="149"/>
      <c r="V1417" s="149"/>
      <c r="W1417" s="149"/>
      <c r="X1417" s="150">
        <f t="shared" si="1"/>
        <v>1.584367573</v>
      </c>
      <c r="Y1417" s="150">
        <f t="shared" si="2"/>
        <v>-1.584367573</v>
      </c>
    </row>
    <row r="1418" ht="15.75" customHeight="1">
      <c r="A1418" s="119">
        <v>1417.0</v>
      </c>
      <c r="B1418" s="143" t="str">
        <f t="array" ref="B1418">index(Systems!$A:$E,match($A1418,Systems!$A:$A,),match(B$1,Systems!$2:$2,))&amp;if(not(isblank(index(Systems!$A:$E,match($A1418,Systems!$A:$A,),match(Systems!$C$2,Systems!$2:$2,))))," ["&amp;index(Systems!$A:$E,match($A1418,Systems!$A:$A,),match(Systems!$C$2,Systems!$2:$2,))&amp;"]",)</f>
        <v>Krung Thep</v>
      </c>
      <c r="C1418" s="144">
        <f t="array" ref="C1418">round((F1418-average(I1418,L1418,O1418,R1418,U1418))*X1418+if($B1418=$H1418,0,iferror(average(vlookup({$H1418,$K1418,$N1418,$Q1418,$T1418},$B:$D,column(B$1),0)),index(C:C,match($H1418,$B:$B,)))),3)</f>
        <v>-369.606</v>
      </c>
      <c r="D1418" s="144">
        <f t="array" ref="D1418">round((G1418-average(J1418,M1418,P1418,S1418,V1418))*Y1418+if($B1418=$H1418,0,iferror(average(vlookup({$H1418,$K1418,$N1418,$Q1418,$T1418},$B:$D,column(C$1),0)),index(D:D,match($H1418,$B:$B,)))),3)</f>
        <v>235.44</v>
      </c>
      <c r="E1418" s="145">
        <v>2764.0</v>
      </c>
      <c r="F1418" s="146">
        <v>455.166</v>
      </c>
      <c r="G1418" s="146">
        <v>257.488</v>
      </c>
      <c r="H1418" s="147" t="s">
        <v>404</v>
      </c>
      <c r="I1418" s="146">
        <v>688.449</v>
      </c>
      <c r="J1418" s="146">
        <v>406.09</v>
      </c>
      <c r="K1418" s="148"/>
      <c r="L1418" s="149"/>
      <c r="M1418" s="149"/>
      <c r="N1418" s="148"/>
      <c r="O1418" s="149"/>
      <c r="P1418" s="149"/>
      <c r="Q1418" s="148"/>
      <c r="R1418" s="149"/>
      <c r="S1418" s="149"/>
      <c r="T1418" s="148"/>
      <c r="U1418" s="149"/>
      <c r="V1418" s="149"/>
      <c r="W1418" s="149"/>
      <c r="X1418" s="150">
        <f t="shared" si="1"/>
        <v>1.584367573</v>
      </c>
      <c r="Y1418" s="150">
        <f t="shared" si="2"/>
        <v>-1.584367573</v>
      </c>
    </row>
    <row r="1419" ht="15.75" customHeight="1">
      <c r="A1419" s="119">
        <v>1418.0</v>
      </c>
      <c r="B1419" s="143" t="str">
        <f t="array" ref="B1419">index(Systems!$A:$E,match($A1419,Systems!$A:$A,),match(B$1,Systems!$2:$2,))&amp;if(not(isblank(index(Systems!$A:$E,match($A1419,Systems!$A:$A,),match(Systems!$C$2,Systems!$2:$2,))))," ["&amp;index(Systems!$A:$E,match($A1419,Systems!$A:$A,),match(Systems!$C$2,Systems!$2:$2,))&amp;"]",)</f>
        <v>Kublenz</v>
      </c>
      <c r="C1419" s="144">
        <f t="array" ref="C1419">round((F1419-average(I1419,L1419,O1419,R1419,U1419))*X1419+if($B1419=$H1419,0,iferror(average(vlookup({$H1419,$K1419,$N1419,$Q1419,$T1419},$B:$D,column(B$1),0)),index(C:C,match($H1419,$B:$B,)))),3)</f>
        <v>505.581</v>
      </c>
      <c r="D1419" s="144">
        <f t="array" ref="D1419">round((G1419-average(J1419,M1419,P1419,S1419,V1419))*Y1419+if($B1419=$H1419,0,iferror(average(vlookup({$H1419,$K1419,$N1419,$Q1419,$T1419},$B:$D,column(C$1),0)),index(D:D,match($H1419,$B:$B,)))),3)</f>
        <v>-32.256</v>
      </c>
      <c r="E1419" s="145">
        <v>2764.0</v>
      </c>
      <c r="F1419" s="146">
        <v>1007.555</v>
      </c>
      <c r="G1419" s="146">
        <v>426.449</v>
      </c>
      <c r="H1419" s="147" t="s">
        <v>404</v>
      </c>
      <c r="I1419" s="146">
        <v>688.449</v>
      </c>
      <c r="J1419" s="146">
        <v>406.09</v>
      </c>
      <c r="K1419" s="148"/>
      <c r="L1419" s="149"/>
      <c r="M1419" s="149"/>
      <c r="N1419" s="148"/>
      <c r="O1419" s="149"/>
      <c r="P1419" s="149"/>
      <c r="Q1419" s="148"/>
      <c r="R1419" s="149"/>
      <c r="S1419" s="149"/>
      <c r="T1419" s="148"/>
      <c r="U1419" s="149"/>
      <c r="V1419" s="149"/>
      <c r="W1419" s="149"/>
      <c r="X1419" s="150">
        <f t="shared" si="1"/>
        <v>1.584367573</v>
      </c>
      <c r="Y1419" s="150">
        <f t="shared" si="2"/>
        <v>-1.584367573</v>
      </c>
    </row>
    <row r="1420" ht="15.75" customHeight="1">
      <c r="A1420" s="119">
        <v>1419.0</v>
      </c>
      <c r="B1420" s="143" t="str">
        <f t="array" ref="B1420">index(Systems!$A:$E,match($A1420,Systems!$A:$A,),match(B$1,Systems!$2:$2,))&amp;if(not(isblank(index(Systems!$A:$E,match($A1420,Systems!$A:$A,),match(Systems!$C$2,Systems!$2:$2,))))," ["&amp;index(Systems!$A:$E,match($A1420,Systems!$A:$A,),match(Systems!$C$2,Systems!$2:$2,))&amp;"]",)</f>
        <v>Kufstein</v>
      </c>
      <c r="C1420" s="144">
        <f t="array" ref="C1420">round((F1420-average(I1420,L1420,O1420,R1420,U1420))*X1420+if($B1420=$H1420,0,iferror(average(vlookup({$H1420,$K1420,$N1420,$Q1420,$T1420},$B:$D,column(B$1),0)),index(C:C,match($H1420,$B:$B,)))),3)</f>
        <v>-11.125</v>
      </c>
      <c r="D1420" s="144">
        <f t="array" ref="D1420">round((G1420-average(J1420,M1420,P1420,S1420,V1420))*Y1420+if($B1420=$H1420,0,iferror(average(vlookup({$H1420,$K1420,$N1420,$Q1420,$T1420},$B:$D,column(C$1),0)),index(D:D,match($H1420,$B:$B,)))),3)</f>
        <v>341.426</v>
      </c>
      <c r="E1420" s="145">
        <v>2764.0</v>
      </c>
      <c r="F1420" s="146">
        <v>681.427</v>
      </c>
      <c r="G1420" s="146">
        <v>190.593</v>
      </c>
      <c r="H1420" s="147" t="s">
        <v>404</v>
      </c>
      <c r="I1420" s="146">
        <v>688.449</v>
      </c>
      <c r="J1420" s="146">
        <v>406.09</v>
      </c>
      <c r="K1420" s="148"/>
      <c r="L1420" s="149"/>
      <c r="M1420" s="149"/>
      <c r="N1420" s="148"/>
      <c r="O1420" s="149"/>
      <c r="P1420" s="149"/>
      <c r="Q1420" s="148"/>
      <c r="R1420" s="149"/>
      <c r="S1420" s="149"/>
      <c r="T1420" s="148"/>
      <c r="U1420" s="149"/>
      <c r="V1420" s="149"/>
      <c r="W1420" s="149"/>
      <c r="X1420" s="150">
        <f t="shared" si="1"/>
        <v>1.584367573</v>
      </c>
      <c r="Y1420" s="150">
        <f t="shared" si="2"/>
        <v>-1.584367573</v>
      </c>
    </row>
    <row r="1421" ht="15.75" customHeight="1">
      <c r="A1421" s="119">
        <v>1420.0</v>
      </c>
      <c r="B1421" s="143" t="str">
        <f t="array" ref="B1421">index(Systems!$A:$E,match($A1421,Systems!$A:$A,),match(B$1,Systems!$2:$2,))&amp;if(not(isblank(index(Systems!$A:$E,match($A1421,Systems!$A:$A,),match(Systems!$C$2,Systems!$2:$2,))))," ["&amp;index(Systems!$A:$E,match($A1421,Systems!$A:$A,),match(Systems!$C$2,Systems!$2:$2,))&amp;"]",)</f>
        <v>Kujari</v>
      </c>
      <c r="C1421" s="144">
        <f t="array" ref="C1421">round((F1421-average(I1421,L1421,O1421,R1421,U1421))*X1421+if($B1421=$H1421,0,iferror(average(vlookup({$H1421,$K1421,$N1421,$Q1421,$T1421},$B:$D,column(B$1),0)),index(C:C,match($H1421,$B:$B,)))),3)</f>
        <v>-25.863</v>
      </c>
      <c r="D1421" s="144">
        <f t="array" ref="D1421">round((G1421-average(J1421,M1421,P1421,S1421,V1421))*Y1421+if($B1421=$H1421,0,iferror(average(vlookup({$H1421,$K1421,$N1421,$Q1421,$T1421},$B:$D,column(C$1),0)),index(D:D,match($H1421,$B:$B,)))),3)</f>
        <v>-265.076</v>
      </c>
      <c r="E1421" s="145">
        <v>2764.0</v>
      </c>
      <c r="F1421" s="146">
        <v>672.125</v>
      </c>
      <c r="G1421" s="146">
        <v>573.397</v>
      </c>
      <c r="H1421" s="147" t="s">
        <v>404</v>
      </c>
      <c r="I1421" s="146">
        <v>688.449</v>
      </c>
      <c r="J1421" s="146">
        <v>406.09</v>
      </c>
      <c r="K1421" s="148"/>
      <c r="L1421" s="149"/>
      <c r="M1421" s="149"/>
      <c r="N1421" s="148"/>
      <c r="O1421" s="149"/>
      <c r="P1421" s="149"/>
      <c r="Q1421" s="148"/>
      <c r="R1421" s="149"/>
      <c r="S1421" s="149"/>
      <c r="T1421" s="148"/>
      <c r="U1421" s="149"/>
      <c r="V1421" s="149"/>
      <c r="W1421" s="149"/>
      <c r="X1421" s="150">
        <f t="shared" si="1"/>
        <v>1.584367573</v>
      </c>
      <c r="Y1421" s="150">
        <f t="shared" si="2"/>
        <v>-1.584367573</v>
      </c>
    </row>
    <row r="1422" ht="15.75" customHeight="1">
      <c r="A1422" s="119">
        <v>1421.0</v>
      </c>
      <c r="B1422" s="143" t="str">
        <f t="array" ref="B1422">index(Systems!$A:$E,match($A1422,Systems!$A:$A,),match(B$1,Systems!$2:$2,))&amp;if(not(isblank(index(Systems!$A:$E,match($A1422,Systems!$A:$A,),match(Systems!$C$2,Systems!$2:$2,))))," ["&amp;index(Systems!$A:$E,match($A1422,Systems!$A:$A,),match(Systems!$C$2,Systems!$2:$2,))&amp;"]",)</f>
        <v>Kumqwat</v>
      </c>
      <c r="C1422" s="144">
        <f t="array" ref="C1422">round((F1422-average(I1422,L1422,O1422,R1422,U1422))*X1422+if($B1422=$H1422,0,iferror(average(vlookup({$H1422,$K1422,$N1422,$Q1422,$T1422},$B:$D,column(B$1),0)),index(C:C,match($H1422,$B:$B,)))),3)</f>
        <v>155.685</v>
      </c>
      <c r="D1422" s="144">
        <f t="array" ref="D1422">round((G1422-average(J1422,M1422,P1422,S1422,V1422))*Y1422+if($B1422=$H1422,0,iferror(average(vlookup({$H1422,$K1422,$N1422,$Q1422,$T1422},$B:$D,column(C$1),0)),index(D:D,match($H1422,$B:$B,)))),3)</f>
        <v>-265.594</v>
      </c>
      <c r="E1422" s="145">
        <v>2764.0</v>
      </c>
      <c r="F1422" s="146">
        <v>786.712</v>
      </c>
      <c r="G1422" s="146">
        <v>573.724</v>
      </c>
      <c r="H1422" s="147" t="s">
        <v>404</v>
      </c>
      <c r="I1422" s="146">
        <v>688.449</v>
      </c>
      <c r="J1422" s="146">
        <v>406.09</v>
      </c>
      <c r="K1422" s="148"/>
      <c r="L1422" s="149"/>
      <c r="M1422" s="149"/>
      <c r="N1422" s="148"/>
      <c r="O1422" s="149"/>
      <c r="P1422" s="149"/>
      <c r="Q1422" s="148"/>
      <c r="R1422" s="149"/>
      <c r="S1422" s="149"/>
      <c r="T1422" s="148"/>
      <c r="U1422" s="149"/>
      <c r="V1422" s="149"/>
      <c r="W1422" s="149"/>
      <c r="X1422" s="150">
        <f t="shared" si="1"/>
        <v>1.584367573</v>
      </c>
      <c r="Y1422" s="150">
        <f t="shared" si="2"/>
        <v>-1.584367573</v>
      </c>
    </row>
    <row r="1423" ht="15.75" customHeight="1">
      <c r="A1423" s="119">
        <v>1422.0</v>
      </c>
      <c r="B1423" s="143" t="str">
        <f t="array" ref="B1423">index(Systems!$A:$E,match($A1423,Systems!$A:$A,),match(B$1,Systems!$2:$2,))&amp;if(not(isblank(index(Systems!$A:$E,match($A1423,Systems!$A:$A,),match(Systems!$C$2,Systems!$2:$2,))))," ["&amp;index(Systems!$A:$E,match($A1423,Systems!$A:$A,),match(Systems!$C$2,Systems!$2:$2,))&amp;"]",)</f>
        <v>Kupang [CC]</v>
      </c>
      <c r="C1423" s="144">
        <f t="array" ref="C1423">round((F1423-average(I1423,L1423,O1423,R1423,U1423))*X1423+if($B1423=$H1423,0,iferror(average(vlookup({$H1423,$K1423,$N1423,$Q1423,$T1423},$B:$D,column(B$1),0)),index(C:C,match($H1423,$B:$B,)))),3)</f>
        <v>-51.334</v>
      </c>
      <c r="D1423" s="144">
        <f t="array" ref="D1423">round((G1423-average(J1423,M1423,P1423,S1423,V1423))*Y1423+if($B1423=$H1423,0,iferror(average(vlookup({$H1423,$K1423,$N1423,$Q1423,$T1423},$B:$D,column(C$1),0)),index(D:D,match($H1423,$B:$B,)))),3)</f>
        <v>-273.649</v>
      </c>
      <c r="E1423" s="145">
        <v>2764.0</v>
      </c>
      <c r="F1423" s="146">
        <v>656.049</v>
      </c>
      <c r="G1423" s="146">
        <v>578.808</v>
      </c>
      <c r="H1423" s="147" t="s">
        <v>404</v>
      </c>
      <c r="I1423" s="146">
        <v>688.449</v>
      </c>
      <c r="J1423" s="146">
        <v>406.09</v>
      </c>
      <c r="K1423" s="148"/>
      <c r="L1423" s="149"/>
      <c r="M1423" s="149"/>
      <c r="N1423" s="148"/>
      <c r="O1423" s="149"/>
      <c r="P1423" s="149"/>
      <c r="Q1423" s="148"/>
      <c r="R1423" s="149"/>
      <c r="S1423" s="149"/>
      <c r="T1423" s="148"/>
      <c r="U1423" s="149"/>
      <c r="V1423" s="149"/>
      <c r="W1423" s="149"/>
      <c r="X1423" s="150">
        <f t="shared" si="1"/>
        <v>1.584367573</v>
      </c>
      <c r="Y1423" s="150">
        <f t="shared" si="2"/>
        <v>-1.584367573</v>
      </c>
    </row>
    <row r="1424" ht="15.75" customHeight="1">
      <c r="A1424" s="119">
        <v>1423.0</v>
      </c>
      <c r="B1424" s="143" t="str">
        <f t="array" ref="B1424">index(Systems!$A:$E,match($A1424,Systems!$A:$A,),match(B$1,Systems!$2:$2,))&amp;if(not(isblank(index(Systems!$A:$E,match($A1424,Systems!$A:$A,),match(Systems!$C$2,Systems!$2:$2,))))," ["&amp;index(Systems!$A:$E,match($A1424,Systems!$A:$A,),match(Systems!$C$2,Systems!$2:$2,))&amp;"]",)</f>
        <v>Kupang [RW]</v>
      </c>
      <c r="C1424" s="144">
        <f t="array" ref="C1424">round((F1424-average(I1424,L1424,O1424,R1424,U1424))*X1424+if($B1424=$H1424,0,iferror(average(vlookup({$H1424,$K1424,$N1424,$Q1424,$T1424},$B:$D,column(B$1),0)),index(C:C,match($H1424,$B:$B,)))),3)</f>
        <v>-499.069</v>
      </c>
      <c r="D1424" s="144">
        <f t="array" ref="D1424">round((G1424-average(J1424,M1424,P1424,S1424,V1424))*Y1424+if($B1424=$H1424,0,iferror(average(vlookup({$H1424,$K1424,$N1424,$Q1424,$T1424},$B:$D,column(C$1),0)),index(D:D,match($H1424,$B:$B,)))),3)</f>
        <v>262.606</v>
      </c>
      <c r="E1424" s="145">
        <v>2764.0</v>
      </c>
      <c r="F1424" s="146">
        <v>373.453</v>
      </c>
      <c r="G1424" s="146">
        <v>240.342</v>
      </c>
      <c r="H1424" s="147" t="s">
        <v>404</v>
      </c>
      <c r="I1424" s="146">
        <v>688.449</v>
      </c>
      <c r="J1424" s="146">
        <v>406.09</v>
      </c>
      <c r="K1424" s="148"/>
      <c r="L1424" s="149"/>
      <c r="M1424" s="149"/>
      <c r="N1424" s="148"/>
      <c r="O1424" s="149"/>
      <c r="P1424" s="149"/>
      <c r="Q1424" s="148"/>
      <c r="R1424" s="149"/>
      <c r="S1424" s="149"/>
      <c r="T1424" s="148"/>
      <c r="U1424" s="149"/>
      <c r="V1424" s="149"/>
      <c r="W1424" s="149"/>
      <c r="X1424" s="150">
        <f t="shared" si="1"/>
        <v>1.584367573</v>
      </c>
      <c r="Y1424" s="150">
        <f t="shared" si="2"/>
        <v>-1.584367573</v>
      </c>
    </row>
    <row r="1425" ht="15.75" customHeight="1">
      <c r="A1425" s="119">
        <v>1424.0</v>
      </c>
      <c r="B1425" s="143" t="str">
        <f t="array" ref="B1425">index(Systems!$A:$E,match($A1425,Systems!$A:$A,),match(B$1,Systems!$2:$2,))&amp;if(not(isblank(index(Systems!$A:$E,match($A1425,Systems!$A:$A,),match(Systems!$C$2,Systems!$2:$2,))))," ["&amp;index(Systems!$A:$E,match($A1425,Systems!$A:$A,),match(Systems!$C$2,Systems!$2:$2,))&amp;"]",)</f>
        <v>Kurhah</v>
      </c>
      <c r="C1425" s="144">
        <f t="array" ref="C1425">round((F1425-average(I1425,L1425,O1425,R1425,U1425))*X1425+if($B1425=$H1425,0,iferror(average(vlookup({$H1425,$K1425,$N1425,$Q1425,$T1425},$B:$D,column(B$1),0)),index(C:C,match($H1425,$B:$B,)))),3)</f>
        <v>104.163</v>
      </c>
      <c r="D1425" s="144">
        <f t="array" ref="D1425">round((G1425-average(J1425,M1425,P1425,S1425,V1425))*Y1425+if($B1425=$H1425,0,iferror(average(vlookup({$H1425,$K1425,$N1425,$Q1425,$T1425},$B:$D,column(C$1),0)),index(D:D,match($H1425,$B:$B,)))),3)</f>
        <v>56.365</v>
      </c>
      <c r="E1425" s="145">
        <v>2764.0</v>
      </c>
      <c r="F1425" s="146">
        <v>754.193</v>
      </c>
      <c r="G1425" s="146">
        <v>370.514</v>
      </c>
      <c r="H1425" s="147" t="s">
        <v>404</v>
      </c>
      <c r="I1425" s="146">
        <v>688.449</v>
      </c>
      <c r="J1425" s="146">
        <v>406.09</v>
      </c>
      <c r="K1425" s="148"/>
      <c r="L1425" s="149"/>
      <c r="M1425" s="149"/>
      <c r="N1425" s="148"/>
      <c r="O1425" s="149"/>
      <c r="P1425" s="149"/>
      <c r="Q1425" s="148"/>
      <c r="R1425" s="149"/>
      <c r="S1425" s="149"/>
      <c r="T1425" s="148"/>
      <c r="U1425" s="149"/>
      <c r="V1425" s="149"/>
      <c r="W1425" s="149"/>
      <c r="X1425" s="150">
        <f t="shared" si="1"/>
        <v>1.584367573</v>
      </c>
      <c r="Y1425" s="150">
        <f t="shared" si="2"/>
        <v>-1.584367573</v>
      </c>
    </row>
    <row r="1426" ht="15.75" customHeight="1">
      <c r="A1426" s="119">
        <v>1425.0</v>
      </c>
      <c r="B1426" s="143" t="str">
        <f t="array" ref="B1426">index(Systems!$A:$E,match($A1426,Systems!$A:$A,),match(B$1,Systems!$2:$2,))&amp;if(not(isblank(index(Systems!$A:$E,match($A1426,Systems!$A:$A,),match(Systems!$C$2,Systems!$2:$2,))))," ["&amp;index(Systems!$A:$E,match($A1426,Systems!$A:$A,),match(Systems!$C$2,Systems!$2:$2,))&amp;"]",)</f>
        <v>Kurragin</v>
      </c>
      <c r="C1426" s="144">
        <f t="array" ref="C1426">round((F1426-average(I1426,L1426,O1426,R1426,U1426))*X1426+if($B1426=$H1426,0,iferror(average(vlookup({$H1426,$K1426,$N1426,$Q1426,$T1426},$B:$D,column(B$1),0)),index(C:C,match($H1426,$B:$B,)))),3)</f>
        <v>3.354</v>
      </c>
      <c r="D1426" s="144">
        <f t="array" ref="D1426">round((G1426-average(J1426,M1426,P1426,S1426,V1426))*Y1426+if($B1426=$H1426,0,iferror(average(vlookup({$H1426,$K1426,$N1426,$Q1426,$T1426},$B:$D,column(C$1),0)),index(D:D,match($H1426,$B:$B,)))),3)</f>
        <v>-203.233</v>
      </c>
      <c r="E1426" s="145">
        <v>2764.0</v>
      </c>
      <c r="F1426" s="146">
        <v>690.566</v>
      </c>
      <c r="G1426" s="146">
        <v>534.364</v>
      </c>
      <c r="H1426" s="147" t="s">
        <v>404</v>
      </c>
      <c r="I1426" s="146">
        <v>688.449</v>
      </c>
      <c r="J1426" s="146">
        <v>406.09</v>
      </c>
      <c r="K1426" s="148"/>
      <c r="L1426" s="149"/>
      <c r="M1426" s="149"/>
      <c r="N1426" s="148"/>
      <c r="O1426" s="149"/>
      <c r="P1426" s="149"/>
      <c r="Q1426" s="148"/>
      <c r="R1426" s="149"/>
      <c r="S1426" s="149"/>
      <c r="T1426" s="148"/>
      <c r="U1426" s="149"/>
      <c r="V1426" s="149"/>
      <c r="W1426" s="149"/>
      <c r="X1426" s="150">
        <f t="shared" si="1"/>
        <v>1.584367573</v>
      </c>
      <c r="Y1426" s="150">
        <f t="shared" si="2"/>
        <v>-1.584367573</v>
      </c>
    </row>
    <row r="1427" ht="15.75" customHeight="1">
      <c r="A1427" s="119">
        <v>1426.0</v>
      </c>
      <c r="B1427" s="143" t="str">
        <f t="array" ref="B1427">index(Systems!$A:$E,match($A1427,Systems!$A:$A,),match(B$1,Systems!$2:$2,))&amp;if(not(isblank(index(Systems!$A:$E,match($A1427,Systems!$A:$A,),match(Systems!$C$2,Systems!$2:$2,))))," ["&amp;index(Systems!$A:$E,match($A1427,Systems!$A:$A,),match(Systems!$C$2,Systems!$2:$2,))&amp;"]",)</f>
        <v>Kurvasa</v>
      </c>
      <c r="C1427" s="144">
        <f t="array" ref="C1427">round((F1427-average(I1427,L1427,O1427,R1427,U1427))*X1427+if($B1427=$H1427,0,iferror(average(vlookup({$H1427,$K1427,$N1427,$Q1427,$T1427},$B:$D,column(B$1),0)),index(C:C,match($H1427,$B:$B,)))),3)</f>
        <v>39.543</v>
      </c>
      <c r="D1427" s="144">
        <f t="array" ref="D1427">round((G1427-average(J1427,M1427,P1427,S1427,V1427))*Y1427+if($B1427=$H1427,0,iferror(average(vlookup({$H1427,$K1427,$N1427,$Q1427,$T1427},$B:$D,column(C$1),0)),index(D:D,match($H1427,$B:$B,)))),3)</f>
        <v>-351.609</v>
      </c>
      <c r="E1427" s="145">
        <v>2764.0</v>
      </c>
      <c r="F1427" s="146">
        <v>713.407</v>
      </c>
      <c r="G1427" s="146">
        <v>628.014</v>
      </c>
      <c r="H1427" s="147" t="s">
        <v>404</v>
      </c>
      <c r="I1427" s="146">
        <v>688.449</v>
      </c>
      <c r="J1427" s="146">
        <v>406.09</v>
      </c>
      <c r="K1427" s="148"/>
      <c r="L1427" s="149"/>
      <c r="M1427" s="149"/>
      <c r="N1427" s="148"/>
      <c r="O1427" s="149"/>
      <c r="P1427" s="149"/>
      <c r="Q1427" s="148"/>
      <c r="R1427" s="149"/>
      <c r="S1427" s="149"/>
      <c r="T1427" s="148"/>
      <c r="U1427" s="149"/>
      <c r="V1427" s="149"/>
      <c r="W1427" s="149"/>
      <c r="X1427" s="150">
        <f t="shared" si="1"/>
        <v>1.584367573</v>
      </c>
      <c r="Y1427" s="150">
        <f t="shared" si="2"/>
        <v>-1.584367573</v>
      </c>
    </row>
    <row r="1428" ht="15.75" customHeight="1">
      <c r="A1428" s="119">
        <v>1427.0</v>
      </c>
      <c r="B1428" s="143" t="str">
        <f t="array" ref="B1428">index(Systems!$A:$E,match($A1428,Systems!$A:$A,),match(B$1,Systems!$2:$2,))&amp;if(not(isblank(index(Systems!$A:$E,match($A1428,Systems!$A:$A,),match(Systems!$C$2,Systems!$2:$2,))))," ["&amp;index(Systems!$A:$E,match($A1428,Systems!$A:$A,),match(Systems!$C$2,Systems!$2:$2,))&amp;"]",)</f>
        <v>Kutludugun</v>
      </c>
      <c r="C1428" s="144">
        <f t="array" ref="C1428">round((F1428-average(I1428,L1428,O1428,R1428,U1428))*X1428+if($B1428=$H1428,0,iferror(average(vlookup({$H1428,$K1428,$N1428,$Q1428,$T1428},$B:$D,column(B$1),0)),index(C:C,match($H1428,$B:$B,)))),3)</f>
        <v>-331.448</v>
      </c>
      <c r="D1428" s="144">
        <f t="array" ref="D1428">round((G1428-average(J1428,M1428,P1428,S1428,V1428))*Y1428+if($B1428=$H1428,0,iferror(average(vlookup({$H1428,$K1428,$N1428,$Q1428,$T1428},$B:$D,column(C$1),0)),index(D:D,match($H1428,$B:$B,)))),3)</f>
        <v>-190.549</v>
      </c>
      <c r="E1428" s="145">
        <v>2764.0</v>
      </c>
      <c r="F1428" s="146">
        <v>479.25</v>
      </c>
      <c r="G1428" s="146">
        <v>526.358</v>
      </c>
      <c r="H1428" s="147" t="s">
        <v>404</v>
      </c>
      <c r="I1428" s="146">
        <v>688.449</v>
      </c>
      <c r="J1428" s="146">
        <v>406.09</v>
      </c>
      <c r="K1428" s="148"/>
      <c r="L1428" s="149"/>
      <c r="M1428" s="149"/>
      <c r="N1428" s="148"/>
      <c r="O1428" s="149"/>
      <c r="P1428" s="149"/>
      <c r="Q1428" s="148"/>
      <c r="R1428" s="149"/>
      <c r="S1428" s="149"/>
      <c r="T1428" s="148"/>
      <c r="U1428" s="149"/>
      <c r="V1428" s="149"/>
      <c r="W1428" s="149"/>
      <c r="X1428" s="150">
        <f t="shared" si="1"/>
        <v>1.584367573</v>
      </c>
      <c r="Y1428" s="150">
        <f t="shared" si="2"/>
        <v>-1.584367573</v>
      </c>
    </row>
    <row r="1429" ht="15.75" customHeight="1">
      <c r="A1429" s="119">
        <v>1428.0</v>
      </c>
      <c r="B1429" s="143" t="str">
        <f t="array" ref="B1429">index(Systems!$A:$E,match($A1429,Systems!$A:$A,),match(B$1,Systems!$2:$2,))&amp;if(not(isblank(index(Systems!$A:$E,match($A1429,Systems!$A:$A,),match(Systems!$C$2,Systems!$2:$2,))))," ["&amp;index(Systems!$A:$E,match($A1429,Systems!$A:$A,),match(Systems!$C$2,Systems!$2:$2,))&amp;"]",)</f>
        <v>Kuzuu</v>
      </c>
      <c r="C1429" s="144">
        <f t="array" ref="C1429">round((F1429-average(I1429,L1429,O1429,R1429,U1429))*X1429+if($B1429=$H1429,0,iferror(average(vlookup({$H1429,$K1429,$N1429,$Q1429,$T1429},$B:$D,column(B$1),0)),index(C:C,match($H1429,$B:$B,)))),3)</f>
        <v>23.011</v>
      </c>
      <c r="D1429" s="144">
        <f t="array" ref="D1429">round((G1429-average(J1429,M1429,P1429,S1429,V1429))*Y1429+if($B1429=$H1429,0,iferror(average(vlookup({$H1429,$K1429,$N1429,$Q1429,$T1429},$B:$D,column(C$1),0)),index(D:D,match($H1429,$B:$B,)))),3)</f>
        <v>66.624</v>
      </c>
      <c r="E1429" s="145">
        <v>2764.0</v>
      </c>
      <c r="F1429" s="146">
        <v>702.973</v>
      </c>
      <c r="G1429" s="146">
        <v>364.039</v>
      </c>
      <c r="H1429" s="147" t="s">
        <v>404</v>
      </c>
      <c r="I1429" s="146">
        <v>688.449</v>
      </c>
      <c r="J1429" s="146">
        <v>406.09</v>
      </c>
      <c r="K1429" s="148"/>
      <c r="L1429" s="149"/>
      <c r="M1429" s="149"/>
      <c r="N1429" s="148"/>
      <c r="O1429" s="149"/>
      <c r="P1429" s="149"/>
      <c r="Q1429" s="148"/>
      <c r="R1429" s="149"/>
      <c r="S1429" s="149"/>
      <c r="T1429" s="148"/>
      <c r="U1429" s="149"/>
      <c r="V1429" s="149"/>
      <c r="W1429" s="149"/>
      <c r="X1429" s="150">
        <f t="shared" si="1"/>
        <v>1.584367573</v>
      </c>
      <c r="Y1429" s="150">
        <f t="shared" si="2"/>
        <v>-1.584367573</v>
      </c>
    </row>
    <row r="1430" ht="15.75" customHeight="1">
      <c r="A1430" s="119">
        <v>1429.0</v>
      </c>
      <c r="B1430" s="143" t="str">
        <f t="array" ref="B1430">index(Systems!$A:$E,match($A1430,Systems!$A:$A,),match(B$1,Systems!$2:$2,))&amp;if(not(isblank(index(Systems!$A:$E,match($A1430,Systems!$A:$A,),match(Systems!$C$2,Systems!$2:$2,))))," ["&amp;index(Systems!$A:$E,match($A1430,Systems!$A:$A,),match(Systems!$C$2,Systems!$2:$2,))&amp;"]",)</f>
        <v>Kvistgard</v>
      </c>
      <c r="C1430" s="144">
        <f t="array" ref="C1430">round((F1430-average(I1430,L1430,O1430,R1430,U1430))*X1430+if($B1430=$H1430,0,iferror(average(vlookup({$H1430,$K1430,$N1430,$Q1430,$T1430},$B:$D,column(B$1),0)),index(C:C,match($H1430,$B:$B,)))),3)</f>
        <v>-332.438</v>
      </c>
      <c r="D1430" s="144">
        <f t="array" ref="D1430">round((G1430-average(J1430,M1430,P1430,S1430,V1430))*Y1430+if($B1430=$H1430,0,iferror(average(vlookup({$H1430,$K1430,$N1430,$Q1430,$T1430},$B:$D,column(C$1),0)),index(D:D,match($H1430,$B:$B,)))),3)</f>
        <v>151.946</v>
      </c>
      <c r="E1430" s="145">
        <v>2764.0</v>
      </c>
      <c r="F1430" s="146">
        <v>478.625</v>
      </c>
      <c r="G1430" s="146">
        <v>310.187</v>
      </c>
      <c r="H1430" s="147" t="s">
        <v>404</v>
      </c>
      <c r="I1430" s="146">
        <v>688.449</v>
      </c>
      <c r="J1430" s="146">
        <v>406.09</v>
      </c>
      <c r="K1430" s="148"/>
      <c r="L1430" s="149"/>
      <c r="M1430" s="149"/>
      <c r="N1430" s="148"/>
      <c r="O1430" s="149"/>
      <c r="P1430" s="149"/>
      <c r="Q1430" s="148"/>
      <c r="R1430" s="149"/>
      <c r="S1430" s="149"/>
      <c r="T1430" s="148"/>
      <c r="U1430" s="149"/>
      <c r="V1430" s="149"/>
      <c r="W1430" s="149"/>
      <c r="X1430" s="150">
        <f t="shared" si="1"/>
        <v>1.584367573</v>
      </c>
      <c r="Y1430" s="150">
        <f t="shared" si="2"/>
        <v>-1.584367573</v>
      </c>
    </row>
    <row r="1431" ht="15.75" customHeight="1">
      <c r="A1431" s="119">
        <v>1430.0</v>
      </c>
      <c r="B1431" s="143" t="str">
        <f t="array" ref="B1431">index(Systems!$A:$E,match($A1431,Systems!$A:$A,),match(B$1,Systems!$2:$2,))&amp;if(not(isblank(index(Systems!$A:$E,match($A1431,Systems!$A:$A,),match(Systems!$C$2,Systems!$2:$2,))))," ["&amp;index(Systems!$A:$E,match($A1431,Systems!$A:$A,),match(Systems!$C$2,Systems!$2:$2,))&amp;"]",)</f>
        <v>Kwamashu</v>
      </c>
      <c r="C1431" s="144">
        <f t="array" ref="C1431">round((F1431-average(I1431,L1431,O1431,R1431,U1431))*X1431+if($B1431=$H1431,0,iferror(average(vlookup({$H1431,$K1431,$N1431,$Q1431,$T1431},$B:$D,column(B$1),0)),index(C:C,match($H1431,$B:$B,)))),3)</f>
        <v>-72.122</v>
      </c>
      <c r="D1431" s="144">
        <f t="array" ref="D1431">round((G1431-average(J1431,M1431,P1431,S1431,V1431))*Y1431+if($B1431=$H1431,0,iferror(average(vlookup({$H1431,$K1431,$N1431,$Q1431,$T1431},$B:$D,column(C$1),0)),index(D:D,match($H1431,$B:$B,)))),3)</f>
        <v>-260.125</v>
      </c>
      <c r="E1431" s="145">
        <v>2764.0</v>
      </c>
      <c r="F1431" s="146">
        <v>642.928</v>
      </c>
      <c r="G1431" s="146">
        <v>570.272</v>
      </c>
      <c r="H1431" s="147" t="s">
        <v>404</v>
      </c>
      <c r="I1431" s="146">
        <v>688.449</v>
      </c>
      <c r="J1431" s="146">
        <v>406.09</v>
      </c>
      <c r="K1431" s="148"/>
      <c r="L1431" s="149"/>
      <c r="M1431" s="149"/>
      <c r="N1431" s="148"/>
      <c r="O1431" s="149"/>
      <c r="P1431" s="149"/>
      <c r="Q1431" s="148"/>
      <c r="R1431" s="149"/>
      <c r="S1431" s="149"/>
      <c r="T1431" s="148"/>
      <c r="U1431" s="149"/>
      <c r="V1431" s="149"/>
      <c r="W1431" s="149"/>
      <c r="X1431" s="150">
        <f t="shared" si="1"/>
        <v>1.584367573</v>
      </c>
      <c r="Y1431" s="150">
        <f t="shared" si="2"/>
        <v>-1.584367573</v>
      </c>
    </row>
    <row r="1432" ht="15.75" customHeight="1">
      <c r="A1432" s="119">
        <v>1431.0</v>
      </c>
      <c r="B1432" s="143" t="str">
        <f t="array" ref="B1432">index(Systems!$A:$E,match($A1432,Systems!$A:$A,),match(B$1,Systems!$2:$2,))&amp;if(not(isblank(index(Systems!$A:$E,match($A1432,Systems!$A:$A,),match(Systems!$C$2,Systems!$2:$2,))))," ["&amp;index(Systems!$A:$E,match($A1432,Systems!$A:$A,),match(Systems!$C$2,Systems!$2:$2,))&amp;"]",)</f>
        <v>Kwangchowwang</v>
      </c>
      <c r="C1432" s="144">
        <f t="array" ref="C1432">round((F1432-average(I1432,L1432,O1432,R1432,U1432))*X1432+if($B1432=$H1432,0,iferror(average(vlookup({$H1432,$K1432,$N1432,$Q1432,$T1432},$B:$D,column(B$1),0)),index(C:C,match($H1432,$B:$B,)))),3)</f>
        <v>-253.353</v>
      </c>
      <c r="D1432" s="144">
        <f t="array" ref="D1432">round((G1432-average(J1432,M1432,P1432,S1432,V1432))*Y1432+if($B1432=$H1432,0,iferror(average(vlookup({$H1432,$K1432,$N1432,$Q1432,$T1432},$B:$D,column(C$1),0)),index(D:D,match($H1432,$B:$B,)))),3)</f>
        <v>333.408</v>
      </c>
      <c r="E1432" s="145">
        <v>2764.0</v>
      </c>
      <c r="F1432" s="146">
        <v>528.541</v>
      </c>
      <c r="G1432" s="146">
        <v>195.654</v>
      </c>
      <c r="H1432" s="147" t="s">
        <v>404</v>
      </c>
      <c r="I1432" s="146">
        <v>688.449</v>
      </c>
      <c r="J1432" s="146">
        <v>406.09</v>
      </c>
      <c r="K1432" s="148"/>
      <c r="L1432" s="149"/>
      <c r="M1432" s="149"/>
      <c r="N1432" s="148"/>
      <c r="O1432" s="149"/>
      <c r="P1432" s="149"/>
      <c r="Q1432" s="148"/>
      <c r="R1432" s="149"/>
      <c r="S1432" s="149"/>
      <c r="T1432" s="148"/>
      <c r="U1432" s="149"/>
      <c r="V1432" s="149"/>
      <c r="W1432" s="149"/>
      <c r="X1432" s="150">
        <f t="shared" si="1"/>
        <v>1.584367573</v>
      </c>
      <c r="Y1432" s="150">
        <f t="shared" si="2"/>
        <v>-1.584367573</v>
      </c>
    </row>
    <row r="1433" ht="15.75" customHeight="1">
      <c r="A1433" s="119">
        <v>1432.0</v>
      </c>
      <c r="B1433" s="143" t="str">
        <f t="array" ref="B1433">index(Systems!$A:$E,match($A1433,Systems!$A:$A,),match(B$1,Systems!$2:$2,))&amp;if(not(isblank(index(Systems!$A:$E,match($A1433,Systems!$A:$A,),match(Systems!$C$2,Systems!$2:$2,))))," ["&amp;index(Systems!$A:$E,match($A1433,Systems!$A:$A,),match(Systems!$C$2,Systems!$2:$2,))&amp;"]",)</f>
        <v>Kwangjong-ni</v>
      </c>
      <c r="C1433" s="144">
        <f t="array" ref="C1433">round((F1433-average(I1433,L1433,O1433,R1433,U1433))*X1433+if($B1433=$H1433,0,iferror(average(vlookup({$H1433,$K1433,$N1433,$Q1433,$T1433},$B:$D,column(B$1),0)),index(C:C,match($H1433,$B:$B,)))),3)</f>
        <v>-398.535</v>
      </c>
      <c r="D1433" s="144">
        <f t="array" ref="D1433">round((G1433-average(J1433,M1433,P1433,S1433,V1433))*Y1433+if($B1433=$H1433,0,iferror(average(vlookup({$H1433,$K1433,$N1433,$Q1433,$T1433},$B:$D,column(C$1),0)),index(D:D,match($H1433,$B:$B,)))),3)</f>
        <v>281.393</v>
      </c>
      <c r="E1433" s="145">
        <v>2764.0</v>
      </c>
      <c r="F1433" s="146">
        <v>436.907</v>
      </c>
      <c r="G1433" s="146">
        <v>228.484</v>
      </c>
      <c r="H1433" s="147" t="s">
        <v>404</v>
      </c>
      <c r="I1433" s="146">
        <v>688.449</v>
      </c>
      <c r="J1433" s="146">
        <v>406.09</v>
      </c>
      <c r="K1433" s="148"/>
      <c r="L1433" s="149"/>
      <c r="M1433" s="149"/>
      <c r="N1433" s="148"/>
      <c r="O1433" s="149"/>
      <c r="P1433" s="149"/>
      <c r="Q1433" s="148"/>
      <c r="R1433" s="149"/>
      <c r="S1433" s="149"/>
      <c r="T1433" s="148"/>
      <c r="U1433" s="149"/>
      <c r="V1433" s="149"/>
      <c r="W1433" s="149"/>
      <c r="X1433" s="150">
        <f t="shared" si="1"/>
        <v>1.584367573</v>
      </c>
      <c r="Y1433" s="150">
        <f t="shared" si="2"/>
        <v>-1.584367573</v>
      </c>
    </row>
    <row r="1434" ht="15.75" customHeight="1">
      <c r="A1434" s="119">
        <v>1433.0</v>
      </c>
      <c r="B1434" s="143" t="str">
        <f t="array" ref="B1434">index(Systems!$A:$E,match($A1434,Systems!$A:$A,),match(B$1,Systems!$2:$2,))&amp;if(not(isblank(index(Systems!$A:$E,match($A1434,Systems!$A:$A,),match(Systems!$C$2,Systems!$2:$2,))))," ["&amp;index(Systems!$A:$E,match($A1434,Systems!$A:$A,),match(Systems!$C$2,Systems!$2:$2,))&amp;"]",)</f>
        <v>Kyeinnisan</v>
      </c>
      <c r="C1434" s="144">
        <f t="array" ref="C1434">round((F1434-average(I1434,L1434,O1434,R1434,U1434))*X1434+if($B1434=$H1434,0,iferror(average(vlookup({$H1434,$K1434,$N1434,$Q1434,$T1434},$B:$D,column(B$1),0)),index(C:C,match($H1434,$B:$B,)))),3)</f>
        <v>-100.805</v>
      </c>
      <c r="D1434" s="144">
        <f t="array" ref="D1434">round((G1434-average(J1434,M1434,P1434,S1434,V1434))*Y1434+if($B1434=$H1434,0,iferror(average(vlookup({$H1434,$K1434,$N1434,$Q1434,$T1434},$B:$D,column(C$1),0)),index(D:D,match($H1434,$B:$B,)))),3)</f>
        <v>-150.505</v>
      </c>
      <c r="E1434" s="145">
        <v>2764.0</v>
      </c>
      <c r="F1434" s="146">
        <v>624.824</v>
      </c>
      <c r="G1434" s="146">
        <v>501.084</v>
      </c>
      <c r="H1434" s="147" t="s">
        <v>404</v>
      </c>
      <c r="I1434" s="146">
        <v>688.449</v>
      </c>
      <c r="J1434" s="146">
        <v>406.09</v>
      </c>
      <c r="K1434" s="148"/>
      <c r="L1434" s="149"/>
      <c r="M1434" s="149"/>
      <c r="N1434" s="148"/>
      <c r="O1434" s="149"/>
      <c r="P1434" s="149"/>
      <c r="Q1434" s="148"/>
      <c r="R1434" s="149"/>
      <c r="S1434" s="149"/>
      <c r="T1434" s="148"/>
      <c r="U1434" s="149"/>
      <c r="V1434" s="149"/>
      <c r="W1434" s="149"/>
      <c r="X1434" s="150">
        <f t="shared" si="1"/>
        <v>1.584367573</v>
      </c>
      <c r="Y1434" s="150">
        <f t="shared" si="2"/>
        <v>-1.584367573</v>
      </c>
    </row>
    <row r="1435" ht="15.75" customHeight="1">
      <c r="A1435" s="119">
        <v>1434.0</v>
      </c>
      <c r="B1435" s="143" t="str">
        <f t="array" ref="B1435">index(Systems!$A:$E,match($A1435,Systems!$A:$A,),match(B$1,Systems!$2:$2,))&amp;if(not(isblank(index(Systems!$A:$E,match($A1435,Systems!$A:$A,),match(Systems!$C$2,Systems!$2:$2,))))," ["&amp;index(Systems!$A:$E,match($A1435,Systems!$A:$A,),match(Systems!$C$2,Systems!$2:$2,))&amp;"]",)</f>
        <v>Kyrkbacken</v>
      </c>
      <c r="C1435" s="144">
        <f t="array" ref="C1435">round((F1435-average(I1435,L1435,O1435,R1435,U1435))*X1435+if($B1435=$H1435,0,iferror(average(vlookup({$H1435,$K1435,$N1435,$Q1435,$T1435},$B:$D,column(B$1),0)),index(C:C,match($H1435,$B:$B,)))),3)</f>
        <v>3.417</v>
      </c>
      <c r="D1435" s="144">
        <f t="array" ref="D1435">round((G1435-average(J1435,M1435,P1435,S1435,V1435))*Y1435+if($B1435=$H1435,0,iferror(average(vlookup({$H1435,$K1435,$N1435,$Q1435,$T1435},$B:$D,column(C$1),0)),index(D:D,match($H1435,$B:$B,)))),3)</f>
        <v>-94.298</v>
      </c>
      <c r="E1435" s="145">
        <v>2764.0</v>
      </c>
      <c r="F1435" s="146">
        <v>690.606</v>
      </c>
      <c r="G1435" s="146">
        <v>465.608</v>
      </c>
      <c r="H1435" s="147" t="s">
        <v>404</v>
      </c>
      <c r="I1435" s="146">
        <v>688.449</v>
      </c>
      <c r="J1435" s="146">
        <v>406.09</v>
      </c>
      <c r="K1435" s="148"/>
      <c r="L1435" s="149"/>
      <c r="M1435" s="149"/>
      <c r="N1435" s="148"/>
      <c r="O1435" s="149"/>
      <c r="P1435" s="149"/>
      <c r="Q1435" s="148"/>
      <c r="R1435" s="149"/>
      <c r="S1435" s="149"/>
      <c r="T1435" s="148"/>
      <c r="U1435" s="149"/>
      <c r="V1435" s="149"/>
      <c r="W1435" s="149"/>
      <c r="X1435" s="150">
        <f t="shared" si="1"/>
        <v>1.584367573</v>
      </c>
      <c r="Y1435" s="150">
        <f t="shared" si="2"/>
        <v>-1.584367573</v>
      </c>
    </row>
    <row r="1436" ht="15.75" customHeight="1">
      <c r="A1436" s="119">
        <v>1435.0</v>
      </c>
      <c r="B1436" s="143" t="str">
        <f t="array" ref="B1436">index(Systems!$A:$E,match($A1436,Systems!$A:$A,),match(B$1,Systems!$2:$2,))&amp;if(not(isblank(index(Systems!$A:$E,match($A1436,Systems!$A:$A,),match(Systems!$C$2,Systems!$2:$2,))))," ["&amp;index(Systems!$A:$E,match($A1436,Systems!$A:$A,),match(Systems!$C$2,Systems!$2:$2,))&amp;"]",)</f>
        <v>La Blon</v>
      </c>
      <c r="C1436" s="144">
        <f t="array" ref="C1436">round((F1436-average(I1436,L1436,O1436,R1436,U1436))*X1436+if($B1436=$H1436,0,iferror(average(vlookup({$H1436,$K1436,$N1436,$Q1436,$T1436},$B:$D,column(B$1),0)),index(C:C,match($H1436,$B:$B,)))),3)</f>
        <v>-31.803</v>
      </c>
      <c r="D1436" s="144">
        <f t="array" ref="D1436">round((G1436-average(J1436,M1436,P1436,S1436,V1436))*Y1436+if($B1436=$H1436,0,iferror(average(vlookup({$H1436,$K1436,$N1436,$Q1436,$T1436},$B:$D,column(C$1),0)),index(D:D,match($H1436,$B:$B,)))),3)</f>
        <v>72.852</v>
      </c>
      <c r="E1436" s="145">
        <v>2764.0</v>
      </c>
      <c r="F1436" s="146">
        <v>668.376</v>
      </c>
      <c r="G1436" s="146">
        <v>360.108</v>
      </c>
      <c r="H1436" s="147" t="s">
        <v>404</v>
      </c>
      <c r="I1436" s="146">
        <v>688.449</v>
      </c>
      <c r="J1436" s="146">
        <v>406.09</v>
      </c>
      <c r="K1436" s="148"/>
      <c r="L1436" s="149"/>
      <c r="M1436" s="149"/>
      <c r="N1436" s="148"/>
      <c r="O1436" s="149"/>
      <c r="P1436" s="149"/>
      <c r="Q1436" s="148"/>
      <c r="R1436" s="149"/>
      <c r="S1436" s="149"/>
      <c r="T1436" s="148"/>
      <c r="U1436" s="149"/>
      <c r="V1436" s="149"/>
      <c r="W1436" s="149"/>
      <c r="X1436" s="150">
        <f t="shared" si="1"/>
        <v>1.584367573</v>
      </c>
      <c r="Y1436" s="150">
        <f t="shared" si="2"/>
        <v>-1.584367573</v>
      </c>
    </row>
    <row r="1437" ht="15.75" customHeight="1">
      <c r="A1437" s="119">
        <v>1436.0</v>
      </c>
      <c r="B1437" s="143" t="str">
        <f t="array" ref="B1437">index(Systems!$A:$E,match($A1437,Systems!$A:$A,),match(B$1,Systems!$2:$2,))&amp;if(not(isblank(index(Systems!$A:$E,match($A1437,Systems!$A:$A,),match(Systems!$C$2,Systems!$2:$2,))))," ["&amp;index(Systems!$A:$E,match($A1437,Systems!$A:$A,),match(Systems!$C$2,Systems!$2:$2,))&amp;"]",)</f>
        <v>La Grave</v>
      </c>
      <c r="C1437" s="144">
        <f t="array" ref="C1437">round((F1437-average(I1437,L1437,O1437,R1437,U1437))*X1437+if($B1437=$H1437,0,iferror(average(vlookup({$H1437,$K1437,$N1437,$Q1437,$T1437},$B:$D,column(B$1),0)),index(C:C,match($H1437,$B:$B,)))),3)</f>
        <v>-51.189</v>
      </c>
      <c r="D1437" s="144">
        <f t="array" ref="D1437">round((G1437-average(J1437,M1437,P1437,S1437,V1437))*Y1437+if($B1437=$H1437,0,iferror(average(vlookup({$H1437,$K1437,$N1437,$Q1437,$T1437},$B:$D,column(C$1),0)),index(D:D,match($H1437,$B:$B,)))),3)</f>
        <v>247.068</v>
      </c>
      <c r="E1437" s="145">
        <v>2764.0</v>
      </c>
      <c r="F1437" s="146">
        <v>656.14</v>
      </c>
      <c r="G1437" s="146">
        <v>250.149</v>
      </c>
      <c r="H1437" s="147" t="s">
        <v>404</v>
      </c>
      <c r="I1437" s="146">
        <v>688.449</v>
      </c>
      <c r="J1437" s="146">
        <v>406.09</v>
      </c>
      <c r="K1437" s="148"/>
      <c r="L1437" s="149"/>
      <c r="M1437" s="149"/>
      <c r="N1437" s="148"/>
      <c r="O1437" s="149"/>
      <c r="P1437" s="149"/>
      <c r="Q1437" s="148"/>
      <c r="R1437" s="149"/>
      <c r="S1437" s="149"/>
      <c r="T1437" s="148"/>
      <c r="U1437" s="149"/>
      <c r="V1437" s="149"/>
      <c r="W1437" s="149"/>
      <c r="X1437" s="150">
        <f t="shared" si="1"/>
        <v>1.584367573</v>
      </c>
      <c r="Y1437" s="150">
        <f t="shared" si="2"/>
        <v>-1.584367573</v>
      </c>
    </row>
    <row r="1438" ht="15.75" customHeight="1">
      <c r="A1438" s="119">
        <v>1437.0</v>
      </c>
      <c r="B1438" s="143" t="str">
        <f t="array" ref="B1438">index(Systems!$A:$E,match($A1438,Systems!$A:$A,),match(B$1,Systems!$2:$2,))&amp;if(not(isblank(index(Systems!$A:$E,match($A1438,Systems!$A:$A,),match(Systems!$C$2,Systems!$2:$2,))))," ["&amp;index(Systems!$A:$E,match($A1438,Systems!$A:$A,),match(Systems!$C$2,Systems!$2:$2,))&amp;"]",)</f>
        <v>La Ligua</v>
      </c>
      <c r="C1438" s="144">
        <f t="array" ref="C1438">round((F1438-average(I1438,L1438,O1438,R1438,U1438))*X1438+if($B1438=$H1438,0,iferror(average(vlookup({$H1438,$K1438,$N1438,$Q1438,$T1438},$B:$D,column(B$1),0)),index(C:C,match($H1438,$B:$B,)))),3)</f>
        <v>754.018</v>
      </c>
      <c r="D1438" s="144">
        <f t="array" ref="D1438">round((G1438-average(J1438,M1438,P1438,S1438,V1438))*Y1438+if($B1438=$H1438,0,iferror(average(vlookup({$H1438,$K1438,$N1438,$Q1438,$T1438},$B:$D,column(C$1),0)),index(D:D,match($H1438,$B:$B,)))),3)</f>
        <v>222.388</v>
      </c>
      <c r="E1438" s="145">
        <v>2764.0</v>
      </c>
      <c r="F1438" s="146">
        <v>1164.36</v>
      </c>
      <c r="G1438" s="146">
        <v>265.726</v>
      </c>
      <c r="H1438" s="147" t="s">
        <v>404</v>
      </c>
      <c r="I1438" s="146">
        <v>688.449</v>
      </c>
      <c r="J1438" s="146">
        <v>406.09</v>
      </c>
      <c r="K1438" s="148"/>
      <c r="L1438" s="149"/>
      <c r="M1438" s="149"/>
      <c r="N1438" s="148"/>
      <c r="O1438" s="149"/>
      <c r="P1438" s="149"/>
      <c r="Q1438" s="148"/>
      <c r="R1438" s="149"/>
      <c r="S1438" s="149"/>
      <c r="T1438" s="148"/>
      <c r="U1438" s="149"/>
      <c r="V1438" s="149"/>
      <c r="W1438" s="149"/>
      <c r="X1438" s="150">
        <f t="shared" si="1"/>
        <v>1.584367573</v>
      </c>
      <c r="Y1438" s="150">
        <f t="shared" si="2"/>
        <v>-1.584367573</v>
      </c>
    </row>
    <row r="1439" ht="15.75" customHeight="1">
      <c r="A1439" s="119">
        <v>1438.0</v>
      </c>
      <c r="B1439" s="143" t="str">
        <f t="array" ref="B1439">index(Systems!$A:$E,match($A1439,Systems!$A:$A,),match(B$1,Systems!$2:$2,))&amp;if(not(isblank(index(Systems!$A:$E,match($A1439,Systems!$A:$A,),match(Systems!$C$2,Systems!$2:$2,))))," ["&amp;index(Systems!$A:$E,match($A1439,Systems!$A:$A,),match(Systems!$C$2,Systems!$2:$2,))&amp;"]",)</f>
        <v>Labouchere</v>
      </c>
      <c r="C1439" s="144">
        <f t="array" ref="C1439">round((F1439-average(I1439,L1439,O1439,R1439,U1439))*X1439+if($B1439=$H1439,0,iferror(average(vlookup({$H1439,$K1439,$N1439,$Q1439,$T1439},$B:$D,column(B$1),0)),index(C:C,match($H1439,$B:$B,)))),3)</f>
        <v>-253.353</v>
      </c>
      <c r="D1439" s="144">
        <f t="array" ref="D1439">round((G1439-average(J1439,M1439,P1439,S1439,V1439))*Y1439+if($B1439=$H1439,0,iferror(average(vlookup({$H1439,$K1439,$N1439,$Q1439,$T1439},$B:$D,column(C$1),0)),index(D:D,match($H1439,$B:$B,)))),3)</f>
        <v>-74.487</v>
      </c>
      <c r="E1439" s="145">
        <v>2764.0</v>
      </c>
      <c r="F1439" s="146">
        <v>528.541</v>
      </c>
      <c r="G1439" s="146">
        <v>453.104</v>
      </c>
      <c r="H1439" s="147" t="s">
        <v>404</v>
      </c>
      <c r="I1439" s="146">
        <v>688.449</v>
      </c>
      <c r="J1439" s="146">
        <v>406.09</v>
      </c>
      <c r="K1439" s="148"/>
      <c r="L1439" s="149"/>
      <c r="M1439" s="149"/>
      <c r="N1439" s="148"/>
      <c r="O1439" s="149"/>
      <c r="P1439" s="149"/>
      <c r="Q1439" s="148"/>
      <c r="R1439" s="149"/>
      <c r="S1439" s="149"/>
      <c r="T1439" s="148"/>
      <c r="U1439" s="149"/>
      <c r="V1439" s="149"/>
      <c r="W1439" s="149"/>
      <c r="X1439" s="150">
        <f t="shared" si="1"/>
        <v>1.584367573</v>
      </c>
      <c r="Y1439" s="150">
        <f t="shared" si="2"/>
        <v>-1.584367573</v>
      </c>
    </row>
    <row r="1440" ht="15.75" customHeight="1">
      <c r="A1440" s="119">
        <v>1439.0</v>
      </c>
      <c r="B1440" s="143" t="str">
        <f t="array" ref="B1440">index(Systems!$A:$E,match($A1440,Systems!$A:$A,),match(B$1,Systems!$2:$2,))&amp;if(not(isblank(index(Systems!$A:$E,match($A1440,Systems!$A:$A,),match(Systems!$C$2,Systems!$2:$2,))))," ["&amp;index(Systems!$A:$E,match($A1440,Systems!$A:$A,),match(Systems!$C$2,Systems!$2:$2,))&amp;"]",)</f>
        <v>Labrea</v>
      </c>
      <c r="C1440" s="144">
        <f t="array" ref="C1440">round((F1440-average(I1440,L1440,O1440,R1440,U1440))*X1440+if($B1440=$H1440,0,iferror(average(vlookup({$H1440,$K1440,$N1440,$Q1440,$T1440},$B:$D,column(B$1),0)),index(C:C,match($H1440,$B:$B,)))),3)</f>
        <v>138.797</v>
      </c>
      <c r="D1440" s="144">
        <f t="array" ref="D1440">round((G1440-average(J1440,M1440,P1440,S1440,V1440))*Y1440+if($B1440=$H1440,0,iferror(average(vlookup({$H1440,$K1440,$N1440,$Q1440,$T1440},$B:$D,column(C$1),0)),index(D:D,match($H1440,$B:$B,)))),3)</f>
        <v>325.429</v>
      </c>
      <c r="E1440" s="145">
        <v>2764.0</v>
      </c>
      <c r="F1440" s="146">
        <v>776.053</v>
      </c>
      <c r="G1440" s="146">
        <v>200.69</v>
      </c>
      <c r="H1440" s="147" t="s">
        <v>404</v>
      </c>
      <c r="I1440" s="146">
        <v>688.449</v>
      </c>
      <c r="J1440" s="146">
        <v>406.09</v>
      </c>
      <c r="K1440" s="148"/>
      <c r="L1440" s="149"/>
      <c r="M1440" s="149"/>
      <c r="N1440" s="148"/>
      <c r="O1440" s="149"/>
      <c r="P1440" s="149"/>
      <c r="Q1440" s="148"/>
      <c r="R1440" s="149"/>
      <c r="S1440" s="149"/>
      <c r="T1440" s="148"/>
      <c r="U1440" s="149"/>
      <c r="V1440" s="149"/>
      <c r="W1440" s="149"/>
      <c r="X1440" s="150">
        <f t="shared" si="1"/>
        <v>1.584367573</v>
      </c>
      <c r="Y1440" s="150">
        <f t="shared" si="2"/>
        <v>-1.584367573</v>
      </c>
    </row>
    <row r="1441" ht="15.75" customHeight="1">
      <c r="A1441" s="119">
        <v>1440.0</v>
      </c>
      <c r="B1441" s="143" t="str">
        <f t="array" ref="B1441">index(Systems!$A:$E,match($A1441,Systems!$A:$A,),match(B$1,Systems!$2:$2,))&amp;if(not(isblank(index(Systems!$A:$E,match($A1441,Systems!$A:$A,),match(Systems!$C$2,Systems!$2:$2,))))," ["&amp;index(Systems!$A:$E,match($A1441,Systems!$A:$A,),match(Systems!$C$2,Systems!$2:$2,))&amp;"]",)</f>
        <v>Lacadon</v>
      </c>
      <c r="C1441" s="144">
        <f t="array" ref="C1441">round((F1441-average(I1441,L1441,O1441,R1441,U1441))*X1441+if($B1441=$H1441,0,iferror(average(vlookup({$H1441,$K1441,$N1441,$Q1441,$T1441},$B:$D,column(B$1),0)),index(C:C,match($H1441,$B:$B,)))),3)</f>
        <v>133.721</v>
      </c>
      <c r="D1441" s="144">
        <f t="array" ref="D1441">round((G1441-average(J1441,M1441,P1441,S1441,V1441))*Y1441+if($B1441=$H1441,0,iferror(average(vlookup({$H1441,$K1441,$N1441,$Q1441,$T1441},$B:$D,column(C$1),0)),index(D:D,match($H1441,$B:$B,)))),3)</f>
        <v>-135.547</v>
      </c>
      <c r="E1441" s="145">
        <v>2764.0</v>
      </c>
      <c r="F1441" s="146">
        <v>772.849</v>
      </c>
      <c r="G1441" s="146">
        <v>491.643</v>
      </c>
      <c r="H1441" s="147" t="s">
        <v>404</v>
      </c>
      <c r="I1441" s="146">
        <v>688.449</v>
      </c>
      <c r="J1441" s="146">
        <v>406.09</v>
      </c>
      <c r="K1441" s="148"/>
      <c r="L1441" s="149"/>
      <c r="M1441" s="149"/>
      <c r="N1441" s="148"/>
      <c r="O1441" s="149"/>
      <c r="P1441" s="149"/>
      <c r="Q1441" s="148"/>
      <c r="R1441" s="149"/>
      <c r="S1441" s="149"/>
      <c r="T1441" s="148"/>
      <c r="U1441" s="149"/>
      <c r="V1441" s="149"/>
      <c r="W1441" s="149"/>
      <c r="X1441" s="150">
        <f t="shared" si="1"/>
        <v>1.584367573</v>
      </c>
      <c r="Y1441" s="150">
        <f t="shared" si="2"/>
        <v>-1.584367573</v>
      </c>
    </row>
    <row r="1442" ht="15.75" customHeight="1">
      <c r="A1442" s="119">
        <v>1441.0</v>
      </c>
      <c r="B1442" s="143" t="str">
        <f t="array" ref="B1442">index(Systems!$A:$E,match($A1442,Systems!$A:$A,),match(B$1,Systems!$2:$2,))&amp;if(not(isblank(index(Systems!$A:$E,match($A1442,Systems!$A:$A,),match(Systems!$C$2,Systems!$2:$2,))))," ["&amp;index(Systems!$A:$E,match($A1442,Systems!$A:$A,),match(Systems!$C$2,Systems!$2:$2,))&amp;"]",)</f>
        <v>Lackhove</v>
      </c>
      <c r="C1442" s="144">
        <f t="array" ref="C1442">round((F1442-average(I1442,L1442,O1442,R1442,U1442))*X1442+if($B1442=$H1442,0,iferror(average(vlookup({$H1442,$K1442,$N1442,$Q1442,$T1442},$B:$D,column(B$1),0)),index(C:C,match($H1442,$B:$B,)))),3)</f>
        <v>-166.222</v>
      </c>
      <c r="D1442" s="144">
        <f t="array" ref="D1442">round((G1442-average(J1442,M1442,P1442,S1442,V1442))*Y1442+if($B1442=$H1442,0,iferror(average(vlookup({$H1442,$K1442,$N1442,$Q1442,$T1442},$B:$D,column(C$1),0)),index(D:D,match($H1442,$B:$B,)))),3)</f>
        <v>444.215</v>
      </c>
      <c r="E1442" s="145">
        <v>2764.0</v>
      </c>
      <c r="F1442" s="146">
        <v>583.535</v>
      </c>
      <c r="G1442" s="146">
        <v>125.716</v>
      </c>
      <c r="H1442" s="147" t="s">
        <v>404</v>
      </c>
      <c r="I1442" s="146">
        <v>688.449</v>
      </c>
      <c r="J1442" s="146">
        <v>406.09</v>
      </c>
      <c r="K1442" s="148"/>
      <c r="L1442" s="149"/>
      <c r="M1442" s="149"/>
      <c r="N1442" s="148"/>
      <c r="O1442" s="149"/>
      <c r="P1442" s="149"/>
      <c r="Q1442" s="148"/>
      <c r="R1442" s="149"/>
      <c r="S1442" s="149"/>
      <c r="T1442" s="148"/>
      <c r="U1442" s="149"/>
      <c r="V1442" s="149"/>
      <c r="W1442" s="149"/>
      <c r="X1442" s="150">
        <f t="shared" si="1"/>
        <v>1.584367573</v>
      </c>
      <c r="Y1442" s="150">
        <f t="shared" si="2"/>
        <v>-1.584367573</v>
      </c>
    </row>
    <row r="1443" ht="15.75" customHeight="1">
      <c r="A1443" s="119">
        <v>1442.0</v>
      </c>
      <c r="B1443" s="143" t="str">
        <f t="array" ref="B1443">index(Systems!$A:$E,match($A1443,Systems!$A:$A,),match(B$1,Systems!$2:$2,))&amp;if(not(isblank(index(Systems!$A:$E,match($A1443,Systems!$A:$A,),match(Systems!$C$2,Systems!$2:$2,))))," ["&amp;index(Systems!$A:$E,match($A1443,Systems!$A:$A,),match(Systems!$C$2,Systems!$2:$2,))&amp;"]",)</f>
        <v>Lackland</v>
      </c>
      <c r="C1443" s="144">
        <f t="array" ref="C1443">round((F1443-average(I1443,L1443,O1443,R1443,U1443))*X1443+if($B1443=$H1443,0,iferror(average(vlookup({$H1443,$K1443,$N1443,$Q1443,$T1443},$B:$D,column(B$1),0)),index(C:C,match($H1443,$B:$B,)))),3)</f>
        <v>546.474</v>
      </c>
      <c r="D1443" s="144">
        <f t="array" ref="D1443">round((G1443-average(J1443,M1443,P1443,S1443,V1443))*Y1443+if($B1443=$H1443,0,iferror(average(vlookup({$H1443,$K1443,$N1443,$Q1443,$T1443},$B:$D,column(C$1),0)),index(D:D,match($H1443,$B:$B,)))),3)</f>
        <v>-173.797</v>
      </c>
      <c r="E1443" s="145">
        <v>2764.0</v>
      </c>
      <c r="F1443" s="146">
        <v>1033.365</v>
      </c>
      <c r="G1443" s="146">
        <v>515.785</v>
      </c>
      <c r="H1443" s="147" t="s">
        <v>404</v>
      </c>
      <c r="I1443" s="146">
        <v>688.449</v>
      </c>
      <c r="J1443" s="146">
        <v>406.09</v>
      </c>
      <c r="K1443" s="148"/>
      <c r="L1443" s="149"/>
      <c r="M1443" s="149"/>
      <c r="N1443" s="148"/>
      <c r="O1443" s="149"/>
      <c r="P1443" s="149"/>
      <c r="Q1443" s="148"/>
      <c r="R1443" s="149"/>
      <c r="S1443" s="149"/>
      <c r="T1443" s="148"/>
      <c r="U1443" s="149"/>
      <c r="V1443" s="149"/>
      <c r="W1443" s="149"/>
      <c r="X1443" s="150">
        <f t="shared" si="1"/>
        <v>1.584367573</v>
      </c>
      <c r="Y1443" s="150">
        <f t="shared" si="2"/>
        <v>-1.584367573</v>
      </c>
    </row>
    <row r="1444" ht="15.75" customHeight="1">
      <c r="A1444" s="119">
        <v>1443.0</v>
      </c>
      <c r="B1444" s="143" t="str">
        <f t="array" ref="B1444">index(Systems!$A:$E,match($A1444,Systems!$A:$A,),match(B$1,Systems!$2:$2,))&amp;if(not(isblank(index(Systems!$A:$E,match($A1444,Systems!$A:$A,),match(Systems!$C$2,Systems!$2:$2,))))," ["&amp;index(Systems!$A:$E,match($A1444,Systems!$A:$A,),match(Systems!$C$2,Systems!$2:$2,))&amp;"]",)</f>
        <v>Laconis</v>
      </c>
      <c r="C1444" s="144">
        <f t="array" ref="C1444">round((F1444-average(I1444,L1444,O1444,R1444,U1444))*X1444+if($B1444=$H1444,0,iferror(average(vlookup({$H1444,$K1444,$N1444,$Q1444,$T1444},$B:$D,column(B$1),0)),index(C:C,match($H1444,$B:$B,)))),3)</f>
        <v>152.05</v>
      </c>
      <c r="D1444" s="144">
        <f t="array" ref="D1444">round((G1444-average(J1444,M1444,P1444,S1444,V1444))*Y1444+if($B1444=$H1444,0,iferror(average(vlookup({$H1444,$K1444,$N1444,$Q1444,$T1444},$B:$D,column(C$1),0)),index(D:D,match($H1444,$B:$B,)))),3)</f>
        <v>-392.974</v>
      </c>
      <c r="E1444" s="145">
        <v>2764.0</v>
      </c>
      <c r="F1444" s="146">
        <v>784.418</v>
      </c>
      <c r="G1444" s="146">
        <v>654.122</v>
      </c>
      <c r="H1444" s="147" t="s">
        <v>404</v>
      </c>
      <c r="I1444" s="146">
        <v>688.449</v>
      </c>
      <c r="J1444" s="146">
        <v>406.09</v>
      </c>
      <c r="K1444" s="148"/>
      <c r="L1444" s="149"/>
      <c r="M1444" s="149"/>
      <c r="N1444" s="148"/>
      <c r="O1444" s="149"/>
      <c r="P1444" s="149"/>
      <c r="Q1444" s="148"/>
      <c r="R1444" s="149"/>
      <c r="S1444" s="149"/>
      <c r="T1444" s="148"/>
      <c r="U1444" s="149"/>
      <c r="V1444" s="149"/>
      <c r="W1444" s="149"/>
      <c r="X1444" s="150">
        <f t="shared" si="1"/>
        <v>1.584367573</v>
      </c>
      <c r="Y1444" s="150">
        <f t="shared" si="2"/>
        <v>-1.584367573</v>
      </c>
    </row>
    <row r="1445" ht="15.75" customHeight="1">
      <c r="A1445" s="119">
        <v>1444.0</v>
      </c>
      <c r="B1445" s="143" t="str">
        <f t="array" ref="B1445">index(Systems!$A:$E,match($A1445,Systems!$A:$A,),match(B$1,Systems!$2:$2,))&amp;if(not(isblank(index(Systems!$A:$E,match($A1445,Systems!$A:$A,),match(Systems!$C$2,Systems!$2:$2,))))," ["&amp;index(Systems!$A:$E,match($A1445,Systems!$A:$A,),match(Systems!$C$2,Systems!$2:$2,))&amp;"]",)</f>
        <v>Lahti</v>
      </c>
      <c r="C1445" s="144">
        <f t="array" ref="C1445">round((F1445-average(I1445,L1445,O1445,R1445,U1445))*X1445+if($B1445=$H1445,0,iferror(average(vlookup({$H1445,$K1445,$N1445,$Q1445,$T1445},$B:$D,column(B$1),0)),index(C:C,match($H1445,$B:$B,)))),3)</f>
        <v>-392.413</v>
      </c>
      <c r="D1445" s="144">
        <f t="array" ref="D1445">round((G1445-average(J1445,M1445,P1445,S1445,V1445))*Y1445+if($B1445=$H1445,0,iferror(average(vlookup({$H1445,$K1445,$N1445,$Q1445,$T1445},$B:$D,column(C$1),0)),index(D:D,match($H1445,$B:$B,)))),3)</f>
        <v>-223.152</v>
      </c>
      <c r="E1445" s="145">
        <v>2764.0</v>
      </c>
      <c r="F1445" s="146">
        <v>440.771</v>
      </c>
      <c r="G1445" s="146">
        <v>546.936</v>
      </c>
      <c r="H1445" s="147" t="s">
        <v>404</v>
      </c>
      <c r="I1445" s="146">
        <v>688.449</v>
      </c>
      <c r="J1445" s="146">
        <v>406.09</v>
      </c>
      <c r="K1445" s="148"/>
      <c r="L1445" s="149"/>
      <c r="M1445" s="149"/>
      <c r="N1445" s="148"/>
      <c r="O1445" s="149"/>
      <c r="P1445" s="149"/>
      <c r="Q1445" s="148"/>
      <c r="R1445" s="149"/>
      <c r="S1445" s="149"/>
      <c r="T1445" s="148"/>
      <c r="U1445" s="149"/>
      <c r="V1445" s="149"/>
      <c r="W1445" s="149"/>
      <c r="X1445" s="150">
        <f t="shared" si="1"/>
        <v>1.584367573</v>
      </c>
      <c r="Y1445" s="150">
        <f t="shared" si="2"/>
        <v>-1.584367573</v>
      </c>
    </row>
    <row r="1446" ht="15.75" customHeight="1">
      <c r="A1446" s="119">
        <v>1445.0</v>
      </c>
      <c r="B1446" s="143" t="str">
        <f t="array" ref="B1446">index(Systems!$A:$E,match($A1446,Systems!$A:$A,),match(B$1,Systems!$2:$2,))&amp;if(not(isblank(index(Systems!$A:$E,match($A1446,Systems!$A:$A,),match(Systems!$C$2,Systems!$2:$2,))))," ["&amp;index(Systems!$A:$E,match($A1446,Systems!$A:$A,),match(Systems!$C$2,Systems!$2:$2,))&amp;"]",)</f>
        <v>Laiaka</v>
      </c>
      <c r="C1446" s="144">
        <f t="array" ref="C1446">round((F1446-average(I1446,L1446,O1446,R1446,U1446))*X1446+if($B1446=$H1446,0,iferror(average(vlookup({$H1446,$K1446,$N1446,$Q1446,$T1446},$B:$D,column(B$1),0)),index(C:C,match($H1446,$B:$B,)))),3)</f>
        <v>-100.609</v>
      </c>
      <c r="D1446" s="144">
        <f t="array" ref="D1446">round((G1446-average(J1446,M1446,P1446,S1446,V1446))*Y1446+if($B1446=$H1446,0,iferror(average(vlookup({$H1446,$K1446,$N1446,$Q1446,$T1446},$B:$D,column(C$1),0)),index(D:D,match($H1446,$B:$B,)))),3)</f>
        <v>54.238</v>
      </c>
      <c r="E1446" s="145">
        <v>2764.0</v>
      </c>
      <c r="F1446" s="146">
        <v>624.948</v>
      </c>
      <c r="G1446" s="146">
        <v>371.857</v>
      </c>
      <c r="H1446" s="147" t="s">
        <v>404</v>
      </c>
      <c r="I1446" s="146">
        <v>688.449</v>
      </c>
      <c r="J1446" s="146">
        <v>406.09</v>
      </c>
      <c r="K1446" s="148"/>
      <c r="L1446" s="149"/>
      <c r="M1446" s="149"/>
      <c r="N1446" s="148"/>
      <c r="O1446" s="149"/>
      <c r="P1446" s="149"/>
      <c r="Q1446" s="148"/>
      <c r="R1446" s="149"/>
      <c r="S1446" s="149"/>
      <c r="T1446" s="148"/>
      <c r="U1446" s="149"/>
      <c r="V1446" s="149"/>
      <c r="W1446" s="149"/>
      <c r="X1446" s="150">
        <f t="shared" si="1"/>
        <v>1.584367573</v>
      </c>
      <c r="Y1446" s="150">
        <f t="shared" si="2"/>
        <v>-1.584367573</v>
      </c>
    </row>
    <row r="1447" ht="15.75" customHeight="1">
      <c r="A1447" s="119">
        <v>1446.0</v>
      </c>
      <c r="B1447" s="143" t="str">
        <f t="array" ref="B1447">index(Systems!$A:$E,match($A1447,Systems!$A:$A,),match(B$1,Systems!$2:$2,))&amp;if(not(isblank(index(Systems!$A:$E,match($A1447,Systems!$A:$A,),match(Systems!$C$2,Systems!$2:$2,))))," ["&amp;index(Systems!$A:$E,match($A1447,Systems!$A:$A,),match(Systems!$C$2,Systems!$2:$2,))&amp;"]",)</f>
        <v>Lambrecht</v>
      </c>
      <c r="C1447" s="144">
        <f t="array" ref="C1447">round((F1447-average(I1447,L1447,O1447,R1447,U1447))*X1447+if($B1447=$H1447,0,iferror(average(vlookup({$H1447,$K1447,$N1447,$Q1447,$T1447},$B:$D,column(B$1),0)),index(C:C,match($H1447,$B:$B,)))),3)</f>
        <v>13.435</v>
      </c>
      <c r="D1447" s="144">
        <f t="array" ref="D1447">round((G1447-average(J1447,M1447,P1447,S1447,V1447))*Y1447+if($B1447=$H1447,0,iferror(average(vlookup({$H1447,$K1447,$N1447,$Q1447,$T1447},$B:$D,column(C$1),0)),index(D:D,match($H1447,$B:$B,)))),3)</f>
        <v>57.597</v>
      </c>
      <c r="E1447" s="145">
        <v>2764.0</v>
      </c>
      <c r="F1447" s="146">
        <v>696.929</v>
      </c>
      <c r="G1447" s="146">
        <v>369.737</v>
      </c>
      <c r="H1447" s="147" t="s">
        <v>404</v>
      </c>
      <c r="I1447" s="146">
        <v>688.449</v>
      </c>
      <c r="J1447" s="146">
        <v>406.09</v>
      </c>
      <c r="K1447" s="148"/>
      <c r="L1447" s="149"/>
      <c r="M1447" s="149"/>
      <c r="N1447" s="148"/>
      <c r="O1447" s="149"/>
      <c r="P1447" s="149"/>
      <c r="Q1447" s="148"/>
      <c r="R1447" s="149"/>
      <c r="S1447" s="149"/>
      <c r="T1447" s="148"/>
      <c r="U1447" s="149"/>
      <c r="V1447" s="149"/>
      <c r="W1447" s="149"/>
      <c r="X1447" s="150">
        <f t="shared" si="1"/>
        <v>1.584367573</v>
      </c>
      <c r="Y1447" s="150">
        <f t="shared" si="2"/>
        <v>-1.584367573</v>
      </c>
    </row>
    <row r="1448" ht="15.75" customHeight="1">
      <c r="A1448" s="119">
        <v>1447.0</v>
      </c>
      <c r="B1448" s="143" t="str">
        <f t="array" ref="B1448">index(Systems!$A:$E,match($A1448,Systems!$A:$A,),match(B$1,Systems!$2:$2,))&amp;if(not(isblank(index(Systems!$A:$E,match($A1448,Systems!$A:$A,),match(Systems!$C$2,Systems!$2:$2,))))," ["&amp;index(Systems!$A:$E,match($A1448,Systems!$A:$A,),match(Systems!$C$2,Systems!$2:$2,))&amp;"]",)</f>
        <v>Lamon</v>
      </c>
      <c r="C1448" s="144">
        <f t="array" ref="C1448">round((F1448-average(I1448,L1448,O1448,R1448,U1448))*X1448+if($B1448=$H1448,0,iferror(average(vlookup({$H1448,$K1448,$N1448,$Q1448,$T1448},$B:$D,column(B$1),0)),index(C:C,match($H1448,$B:$B,)))),3)</f>
        <v>-132.325</v>
      </c>
      <c r="D1448" s="144">
        <f t="array" ref="D1448">round((G1448-average(J1448,M1448,P1448,S1448,V1448))*Y1448+if($B1448=$H1448,0,iferror(average(vlookup({$H1448,$K1448,$N1448,$Q1448,$T1448},$B:$D,column(C$1),0)),index(D:D,match($H1448,$B:$B,)))),3)</f>
        <v>33.295</v>
      </c>
      <c r="E1448" s="145">
        <v>2764.0</v>
      </c>
      <c r="F1448" s="146">
        <v>604.93</v>
      </c>
      <c r="G1448" s="146">
        <v>385.075</v>
      </c>
      <c r="H1448" s="147" t="s">
        <v>404</v>
      </c>
      <c r="I1448" s="146">
        <v>688.449</v>
      </c>
      <c r="J1448" s="146">
        <v>406.09</v>
      </c>
      <c r="K1448" s="148"/>
      <c r="L1448" s="149"/>
      <c r="M1448" s="149"/>
      <c r="N1448" s="148"/>
      <c r="O1448" s="149"/>
      <c r="P1448" s="149"/>
      <c r="Q1448" s="148"/>
      <c r="R1448" s="149"/>
      <c r="S1448" s="149"/>
      <c r="T1448" s="148"/>
      <c r="U1448" s="149"/>
      <c r="V1448" s="149"/>
      <c r="W1448" s="149"/>
      <c r="X1448" s="150">
        <f t="shared" si="1"/>
        <v>1.584367573</v>
      </c>
      <c r="Y1448" s="150">
        <f t="shared" si="2"/>
        <v>-1.584367573</v>
      </c>
    </row>
    <row r="1449" ht="15.75" customHeight="1">
      <c r="A1449" s="119">
        <v>1448.0</v>
      </c>
      <c r="B1449" s="143" t="str">
        <f t="array" ref="B1449">index(Systems!$A:$E,match($A1449,Systems!$A:$A,),match(B$1,Systems!$2:$2,))&amp;if(not(isblank(index(Systems!$A:$E,match($A1449,Systems!$A:$A,),match(Systems!$C$2,Systems!$2:$2,))))," ["&amp;index(Systems!$A:$E,match($A1449,Systems!$A:$A,),match(Systems!$C$2,Systems!$2:$2,))&amp;"]",)</f>
        <v>Lamu [Tunlmar (2822+)]</v>
      </c>
      <c r="C1449" s="144">
        <f t="array" ref="C1449">round((F1449-average(I1449,L1449,O1449,R1449,U1449))*X1449+if($B1449=$H1449,0,iferror(average(vlookup({$H1449,$K1449,$N1449,$Q1449,$T1449},$B:$D,column(B$1),0)),index(C:C,match($H1449,$B:$B,)))),3)</f>
        <v>51.243</v>
      </c>
      <c r="D1449" s="144">
        <f t="array" ref="D1449">round((G1449-average(J1449,M1449,P1449,S1449,V1449))*Y1449+if($B1449=$H1449,0,iferror(average(vlookup({$H1449,$K1449,$N1449,$Q1449,$T1449},$B:$D,column(C$1),0)),index(D:D,match($H1449,$B:$B,)))),3)</f>
        <v>-233.764</v>
      </c>
      <c r="E1449" s="145">
        <v>2764.0</v>
      </c>
      <c r="F1449" s="146">
        <v>720.792</v>
      </c>
      <c r="G1449" s="146">
        <v>553.634</v>
      </c>
      <c r="H1449" s="147" t="s">
        <v>404</v>
      </c>
      <c r="I1449" s="146">
        <v>688.449</v>
      </c>
      <c r="J1449" s="146">
        <v>406.09</v>
      </c>
      <c r="K1449" s="148"/>
      <c r="L1449" s="149"/>
      <c r="M1449" s="149"/>
      <c r="N1449" s="148"/>
      <c r="O1449" s="149"/>
      <c r="P1449" s="149"/>
      <c r="Q1449" s="148"/>
      <c r="R1449" s="149"/>
      <c r="S1449" s="149"/>
      <c r="T1449" s="148"/>
      <c r="U1449" s="149"/>
      <c r="V1449" s="149"/>
      <c r="W1449" s="149"/>
      <c r="X1449" s="150">
        <f t="shared" si="1"/>
        <v>1.584367573</v>
      </c>
      <c r="Y1449" s="150">
        <f t="shared" si="2"/>
        <v>-1.584367573</v>
      </c>
    </row>
    <row r="1450" ht="15.75" customHeight="1">
      <c r="A1450" s="119">
        <v>1449.0</v>
      </c>
      <c r="B1450" s="143" t="str">
        <f t="array" ref="B1450">index(Systems!$A:$E,match($A1450,Systems!$A:$A,),match(B$1,Systems!$2:$2,))&amp;if(not(isblank(index(Systems!$A:$E,match($A1450,Systems!$A:$A,),match(Systems!$C$2,Systems!$2:$2,))))," ["&amp;index(Systems!$A:$E,match($A1450,Systems!$A:$A,),match(Systems!$C$2,Systems!$2:$2,))&amp;"]",)</f>
        <v>Lancaster [FWL]</v>
      </c>
      <c r="C1450" s="144">
        <f t="array" ref="C1450">round((F1450-average(I1450,L1450,O1450,R1450,U1450))*X1450+if($B1450=$H1450,0,iferror(average(vlookup({$H1450,$K1450,$N1450,$Q1450,$T1450},$B:$D,column(B$1),0)),index(C:C,match($H1450,$B:$B,)))),3)</f>
        <v>-115.774</v>
      </c>
      <c r="D1450" s="144">
        <f t="array" ref="D1450">round((G1450-average(J1450,M1450,P1450,S1450,V1450))*Y1450+if($B1450=$H1450,0,iferror(average(vlookup({$H1450,$K1450,$N1450,$Q1450,$T1450},$B:$D,column(C$1),0)),index(D:D,match($H1450,$B:$B,)))),3)</f>
        <v>-88.191</v>
      </c>
      <c r="E1450" s="145">
        <v>2764.0</v>
      </c>
      <c r="F1450" s="146">
        <v>615.376</v>
      </c>
      <c r="G1450" s="146">
        <v>461.753</v>
      </c>
      <c r="H1450" s="147" t="s">
        <v>404</v>
      </c>
      <c r="I1450" s="146">
        <v>688.449</v>
      </c>
      <c r="J1450" s="146">
        <v>406.09</v>
      </c>
      <c r="K1450" s="148"/>
      <c r="L1450" s="149"/>
      <c r="M1450" s="149"/>
      <c r="N1450" s="148"/>
      <c r="O1450" s="149"/>
      <c r="P1450" s="149"/>
      <c r="Q1450" s="148"/>
      <c r="R1450" s="149"/>
      <c r="S1450" s="149"/>
      <c r="T1450" s="148"/>
      <c r="U1450" s="149"/>
      <c r="V1450" s="149"/>
      <c r="W1450" s="149"/>
      <c r="X1450" s="150">
        <f t="shared" si="1"/>
        <v>1.584367573</v>
      </c>
      <c r="Y1450" s="150">
        <f t="shared" si="2"/>
        <v>-1.584367573</v>
      </c>
    </row>
    <row r="1451" ht="15.75" customHeight="1">
      <c r="A1451" s="119">
        <v>1450.0</v>
      </c>
      <c r="B1451" s="143" t="str">
        <f t="array" ref="B1451">index(Systems!$A:$E,match($A1451,Systems!$A:$A,),match(B$1,Systems!$2:$2,))&amp;if(not(isblank(index(Systems!$A:$E,match($A1451,Systems!$A:$A,),match(Systems!$C$2,Systems!$2:$2,))))," ["&amp;index(Systems!$A:$E,match($A1451,Systems!$A:$A,),match(Systems!$C$2,Systems!$2:$2,))&amp;"]",)</f>
        <v>Lancaster [LC]</v>
      </c>
      <c r="C1451" s="144">
        <f t="array" ref="C1451">round((F1451-average(I1451,L1451,O1451,R1451,U1451))*X1451+if($B1451=$H1451,0,iferror(average(vlookup({$H1451,$K1451,$N1451,$Q1451,$T1451},$B:$D,column(B$1),0)),index(C:C,match($H1451,$B:$B,)))),3)</f>
        <v>-268.309</v>
      </c>
      <c r="D1451" s="144">
        <f t="array" ref="D1451">round((G1451-average(J1451,M1451,P1451,S1451,V1451))*Y1451+if($B1451=$H1451,0,iferror(average(vlookup({$H1451,$K1451,$N1451,$Q1451,$T1451},$B:$D,column(C$1),0)),index(D:D,match($H1451,$B:$B,)))),3)</f>
        <v>110.327</v>
      </c>
      <c r="E1451" s="145">
        <v>2764.0</v>
      </c>
      <c r="F1451" s="146">
        <v>519.101</v>
      </c>
      <c r="G1451" s="146">
        <v>336.455</v>
      </c>
      <c r="H1451" s="147" t="s">
        <v>404</v>
      </c>
      <c r="I1451" s="146">
        <v>688.449</v>
      </c>
      <c r="J1451" s="146">
        <v>406.09</v>
      </c>
      <c r="K1451" s="148"/>
      <c r="L1451" s="149"/>
      <c r="M1451" s="149"/>
      <c r="N1451" s="148"/>
      <c r="O1451" s="149"/>
      <c r="P1451" s="149"/>
      <c r="Q1451" s="148"/>
      <c r="R1451" s="149"/>
      <c r="S1451" s="149"/>
      <c r="T1451" s="148"/>
      <c r="U1451" s="149"/>
      <c r="V1451" s="149"/>
      <c r="W1451" s="149"/>
      <c r="X1451" s="150">
        <f t="shared" si="1"/>
        <v>1.584367573</v>
      </c>
      <c r="Y1451" s="150">
        <f t="shared" si="2"/>
        <v>-1.584367573</v>
      </c>
    </row>
    <row r="1452" ht="15.75" customHeight="1">
      <c r="A1452" s="119">
        <v>1451.0</v>
      </c>
      <c r="B1452" s="143" t="str">
        <f t="array" ref="B1452">index(Systems!$A:$E,match($A1452,Systems!$A:$A,),match(B$1,Systems!$2:$2,))&amp;if(not(isblank(index(Systems!$A:$E,match($A1452,Systems!$A:$A,),match(Systems!$C$2,Systems!$2:$2,))))," ["&amp;index(Systems!$A:$E,match($A1452,Systems!$A:$A,),match(Systems!$C$2,Systems!$2:$2,))&amp;"]",)</f>
        <v>Lande</v>
      </c>
      <c r="C1452" s="144">
        <f t="array" ref="C1452">round((F1452-average(I1452,L1452,O1452,R1452,U1452))*X1452+if($B1452=$H1452,0,iferror(average(vlookup({$H1452,$K1452,$N1452,$Q1452,$T1452},$B:$D,column(B$1),0)),index(C:C,match($H1452,$B:$B,)))),3)</f>
        <v>-502.78</v>
      </c>
      <c r="D1452" s="144">
        <f t="array" ref="D1452">round((G1452-average(J1452,M1452,P1452,S1452,V1452))*Y1452+if($B1452=$H1452,0,iferror(average(vlookup({$H1452,$K1452,$N1452,$Q1452,$T1452},$B:$D,column(C$1),0)),index(D:D,match($H1452,$B:$B,)))),3)</f>
        <v>73.445</v>
      </c>
      <c r="E1452" s="145">
        <v>2764.0</v>
      </c>
      <c r="F1452" s="146">
        <v>371.111</v>
      </c>
      <c r="G1452" s="146">
        <v>359.734</v>
      </c>
      <c r="H1452" s="147" t="s">
        <v>404</v>
      </c>
      <c r="I1452" s="146">
        <v>688.449</v>
      </c>
      <c r="J1452" s="146">
        <v>406.09</v>
      </c>
      <c r="K1452" s="148"/>
      <c r="L1452" s="149"/>
      <c r="M1452" s="149"/>
      <c r="N1452" s="148"/>
      <c r="O1452" s="149"/>
      <c r="P1452" s="149"/>
      <c r="Q1452" s="148"/>
      <c r="R1452" s="149"/>
      <c r="S1452" s="149"/>
      <c r="T1452" s="148"/>
      <c r="U1452" s="149"/>
      <c r="V1452" s="149"/>
      <c r="W1452" s="149"/>
      <c r="X1452" s="150">
        <f t="shared" si="1"/>
        <v>1.584367573</v>
      </c>
      <c r="Y1452" s="150">
        <f t="shared" si="2"/>
        <v>-1.584367573</v>
      </c>
    </row>
    <row r="1453" ht="15.75" customHeight="1">
      <c r="A1453" s="119">
        <v>1452.0</v>
      </c>
      <c r="B1453" s="143" t="str">
        <f t="array" ref="B1453">index(Systems!$A:$E,match($A1453,Systems!$A:$A,),match(B$1,Systems!$2:$2,))&amp;if(not(isblank(index(Systems!$A:$E,match($A1453,Systems!$A:$A,),match(Systems!$C$2,Systems!$2:$2,))))," ["&amp;index(Systems!$A:$E,match($A1453,Systems!$A:$A,),match(Systems!$C$2,Systems!$2:$2,))&amp;"]",)</f>
        <v>Landfall</v>
      </c>
      <c r="C1453" s="144">
        <f t="array" ref="C1453">round((F1453-average(I1453,L1453,O1453,R1453,U1453))*X1453+if($B1453=$H1453,0,iferror(average(vlookup({$H1453,$K1453,$N1453,$Q1453,$T1453},$B:$D,column(B$1),0)),index(C:C,match($H1453,$B:$B,)))),3)</f>
        <v>-403.313</v>
      </c>
      <c r="D1453" s="144">
        <f t="array" ref="D1453">round((G1453-average(J1453,M1453,P1453,S1453,V1453))*Y1453+if($B1453=$H1453,0,iferror(average(vlookup({$H1453,$K1453,$N1453,$Q1453,$T1453},$B:$D,column(C$1),0)),index(D:D,match($H1453,$B:$B,)))),3)</f>
        <v>-201.644</v>
      </c>
      <c r="E1453" s="145">
        <v>2764.0</v>
      </c>
      <c r="F1453" s="146">
        <v>433.891</v>
      </c>
      <c r="G1453" s="146">
        <v>533.361</v>
      </c>
      <c r="H1453" s="147" t="s">
        <v>404</v>
      </c>
      <c r="I1453" s="146">
        <v>688.449</v>
      </c>
      <c r="J1453" s="146">
        <v>406.09</v>
      </c>
      <c r="K1453" s="148"/>
      <c r="L1453" s="149"/>
      <c r="M1453" s="149"/>
      <c r="N1453" s="148"/>
      <c r="O1453" s="149"/>
      <c r="P1453" s="149"/>
      <c r="Q1453" s="148"/>
      <c r="R1453" s="149"/>
      <c r="S1453" s="149"/>
      <c r="T1453" s="148"/>
      <c r="U1453" s="149"/>
      <c r="V1453" s="149"/>
      <c r="W1453" s="149"/>
      <c r="X1453" s="150">
        <f t="shared" si="1"/>
        <v>1.584367573</v>
      </c>
      <c r="Y1453" s="150">
        <f t="shared" si="2"/>
        <v>-1.584367573</v>
      </c>
    </row>
    <row r="1454" ht="15.75" customHeight="1">
      <c r="A1454" s="119">
        <v>1453.0</v>
      </c>
      <c r="B1454" s="143" t="str">
        <f t="array" ref="B1454">index(Systems!$A:$E,match($A1454,Systems!$A:$A,),match(B$1,Systems!$2:$2,))&amp;if(not(isblank(index(Systems!$A:$E,match($A1454,Systems!$A:$A,),match(Systems!$C$2,Systems!$2:$2,))))," ["&amp;index(Systems!$A:$E,match($A1454,Systems!$A:$A,),match(Systems!$C$2,Systems!$2:$2,))&amp;"]",)</f>
        <v>Landmark</v>
      </c>
      <c r="C1454" s="144">
        <f t="array" ref="C1454">round((F1454-average(I1454,L1454,O1454,R1454,U1454))*X1454+if($B1454=$H1454,0,iferror(average(vlookup({$H1454,$K1454,$N1454,$Q1454,$T1454},$B:$D,column(B$1),0)),index(C:C,match($H1454,$B:$B,)))),3)</f>
        <v>176.554</v>
      </c>
      <c r="D1454" s="144">
        <f t="array" ref="D1454">round((G1454-average(J1454,M1454,P1454,S1454,V1454))*Y1454+if($B1454=$H1454,0,iferror(average(vlookup({$H1454,$K1454,$N1454,$Q1454,$T1454},$B:$D,column(C$1),0)),index(D:D,match($H1454,$B:$B,)))),3)</f>
        <v>-396.705</v>
      </c>
      <c r="E1454" s="145">
        <v>2764.0</v>
      </c>
      <c r="F1454" s="146">
        <v>799.884</v>
      </c>
      <c r="G1454" s="146">
        <v>656.477</v>
      </c>
      <c r="H1454" s="147" t="s">
        <v>404</v>
      </c>
      <c r="I1454" s="146">
        <v>688.449</v>
      </c>
      <c r="J1454" s="146">
        <v>406.09</v>
      </c>
      <c r="K1454" s="148"/>
      <c r="L1454" s="149"/>
      <c r="M1454" s="149"/>
      <c r="N1454" s="148"/>
      <c r="O1454" s="149"/>
      <c r="P1454" s="149"/>
      <c r="Q1454" s="148"/>
      <c r="R1454" s="149"/>
      <c r="S1454" s="149"/>
      <c r="T1454" s="148"/>
      <c r="U1454" s="149"/>
      <c r="V1454" s="149"/>
      <c r="W1454" s="149"/>
      <c r="X1454" s="150">
        <f t="shared" si="1"/>
        <v>1.584367573</v>
      </c>
      <c r="Y1454" s="150">
        <f t="shared" si="2"/>
        <v>-1.584367573</v>
      </c>
    </row>
    <row r="1455" ht="15.75" customHeight="1">
      <c r="A1455" s="119">
        <v>1454.0</v>
      </c>
      <c r="B1455" s="143" t="str">
        <f t="array" ref="B1455">index(Systems!$A:$E,match($A1455,Systems!$A:$A,),match(B$1,Systems!$2:$2,))&amp;if(not(isblank(index(Systems!$A:$E,match($A1455,Systems!$A:$A,),match(Systems!$C$2,Systems!$2:$2,))))," ["&amp;index(Systems!$A:$E,match($A1455,Systems!$A:$A,),match(Systems!$C$2,Systems!$2:$2,))&amp;"]",)</f>
        <v>Land's End</v>
      </c>
      <c r="C1455" s="144">
        <f t="array" ref="C1455">round((F1455-average(I1455,L1455,O1455,R1455,U1455))*X1455+if($B1455=$H1455,0,iferror(average(vlookup({$H1455,$K1455,$N1455,$Q1455,$T1455},$B:$D,column(B$1),0)),index(C:C,match($H1455,$B:$B,)))),3)</f>
        <v>407.884</v>
      </c>
      <c r="D1455" s="144">
        <f t="array" ref="D1455">round((G1455-average(J1455,M1455,P1455,S1455,V1455))*Y1455+if($B1455=$H1455,0,iferror(average(vlookup({$H1455,$K1455,$N1455,$Q1455,$T1455},$B:$D,column(C$1),0)),index(D:D,match($H1455,$B:$B,)))),3)</f>
        <v>319.998</v>
      </c>
      <c r="E1455" s="145">
        <v>2764.0</v>
      </c>
      <c r="F1455" s="146">
        <v>945.892</v>
      </c>
      <c r="G1455" s="146">
        <v>204.118</v>
      </c>
      <c r="H1455" s="147" t="s">
        <v>404</v>
      </c>
      <c r="I1455" s="146">
        <v>688.449</v>
      </c>
      <c r="J1455" s="146">
        <v>406.09</v>
      </c>
      <c r="K1455" s="148"/>
      <c r="L1455" s="149"/>
      <c r="M1455" s="149"/>
      <c r="N1455" s="148"/>
      <c r="O1455" s="149"/>
      <c r="P1455" s="149"/>
      <c r="Q1455" s="148"/>
      <c r="R1455" s="149"/>
      <c r="S1455" s="149"/>
      <c r="T1455" s="148"/>
      <c r="U1455" s="149"/>
      <c r="V1455" s="149"/>
      <c r="W1455" s="149"/>
      <c r="X1455" s="150">
        <f t="shared" si="1"/>
        <v>1.584367573</v>
      </c>
      <c r="Y1455" s="150">
        <f t="shared" si="2"/>
        <v>-1.584367573</v>
      </c>
    </row>
    <row r="1456" ht="15.75" customHeight="1">
      <c r="A1456" s="119">
        <v>1455.0</v>
      </c>
      <c r="B1456" s="143" t="str">
        <f t="array" ref="B1456">index(Systems!$A:$E,match($A1456,Systems!$A:$A,),match(B$1,Systems!$2:$2,))&amp;if(not(isblank(index(Systems!$A:$E,match($A1456,Systems!$A:$A,),match(Systems!$C$2,Systems!$2:$2,))))," ["&amp;index(Systems!$A:$E,match($A1456,Systems!$A:$A,),match(Systems!$C$2,Systems!$2:$2,))&amp;"]",)</f>
        <v>Langhorne</v>
      </c>
      <c r="C1456" s="144">
        <f t="array" ref="C1456">round((F1456-average(I1456,L1456,O1456,R1456,U1456))*X1456+if($B1456=$H1456,0,iferror(average(vlookup({$H1456,$K1456,$N1456,$Q1456,$T1456},$B:$D,column(B$1),0)),index(C:C,match($H1456,$B:$B,)))),3)</f>
        <v>-429.085</v>
      </c>
      <c r="D1456" s="144">
        <f t="array" ref="D1456">round((G1456-average(J1456,M1456,P1456,S1456,V1456))*Y1456+if($B1456=$H1456,0,iferror(average(vlookup({$H1456,$K1456,$N1456,$Q1456,$T1456},$B:$D,column(C$1),0)),index(D:D,match($H1456,$B:$B,)))),3)</f>
        <v>228.466</v>
      </c>
      <c r="E1456" s="145">
        <v>2764.0</v>
      </c>
      <c r="F1456" s="146">
        <v>417.625</v>
      </c>
      <c r="G1456" s="146">
        <v>261.89</v>
      </c>
      <c r="H1456" s="147" t="s">
        <v>404</v>
      </c>
      <c r="I1456" s="146">
        <v>688.449</v>
      </c>
      <c r="J1456" s="146">
        <v>406.09</v>
      </c>
      <c r="K1456" s="148"/>
      <c r="L1456" s="149"/>
      <c r="M1456" s="149"/>
      <c r="N1456" s="148"/>
      <c r="O1456" s="149"/>
      <c r="P1456" s="149"/>
      <c r="Q1456" s="148"/>
      <c r="R1456" s="149"/>
      <c r="S1456" s="149"/>
      <c r="T1456" s="148"/>
      <c r="U1456" s="149"/>
      <c r="V1456" s="149"/>
      <c r="W1456" s="149"/>
      <c r="X1456" s="150">
        <f t="shared" si="1"/>
        <v>1.584367573</v>
      </c>
      <c r="Y1456" s="150">
        <f t="shared" si="2"/>
        <v>-1.584367573</v>
      </c>
    </row>
    <row r="1457" ht="15.75" customHeight="1">
      <c r="A1457" s="119">
        <v>1456.0</v>
      </c>
      <c r="B1457" s="143" t="str">
        <f t="array" ref="B1457">index(Systems!$A:$E,match($A1457,Systems!$A:$A,),match(B$1,Systems!$2:$2,))&amp;if(not(isblank(index(Systems!$A:$E,match($A1457,Systems!$A:$A,),match(Systems!$C$2,Systems!$2:$2,))))," ["&amp;index(Systems!$A:$E,match($A1457,Systems!$A:$A,),match(Systems!$C$2,Systems!$2:$2,))&amp;"]",)</f>
        <v>Laong</v>
      </c>
      <c r="C1457" s="144">
        <f t="array" ref="C1457">round((F1457-average(I1457,L1457,O1457,R1457,U1457))*X1457+if($B1457=$H1457,0,iferror(average(vlookup({$H1457,$K1457,$N1457,$Q1457,$T1457},$B:$D,column(B$1),0)),index(C:C,match($H1457,$B:$B,)))),3)</f>
        <v>114.532</v>
      </c>
      <c r="D1457" s="144">
        <f t="array" ref="D1457">round((G1457-average(J1457,M1457,P1457,S1457,V1457))*Y1457+if($B1457=$H1457,0,iferror(average(vlookup({$H1457,$K1457,$N1457,$Q1457,$T1457},$B:$D,column(C$1),0)),index(D:D,match($H1457,$B:$B,)))),3)</f>
        <v>-223.081</v>
      </c>
      <c r="E1457" s="145">
        <v>2764.0</v>
      </c>
      <c r="F1457" s="146">
        <v>760.738</v>
      </c>
      <c r="G1457" s="146">
        <v>546.891</v>
      </c>
      <c r="H1457" s="147" t="s">
        <v>404</v>
      </c>
      <c r="I1457" s="146">
        <v>688.449</v>
      </c>
      <c r="J1457" s="146">
        <v>406.09</v>
      </c>
      <c r="K1457" s="148"/>
      <c r="L1457" s="149"/>
      <c r="M1457" s="149"/>
      <c r="N1457" s="148"/>
      <c r="O1457" s="149"/>
      <c r="P1457" s="149"/>
      <c r="Q1457" s="148"/>
      <c r="R1457" s="149"/>
      <c r="S1457" s="149"/>
      <c r="T1457" s="148"/>
      <c r="U1457" s="149"/>
      <c r="V1457" s="149"/>
      <c r="W1457" s="149"/>
      <c r="X1457" s="150">
        <f t="shared" si="1"/>
        <v>1.584367573</v>
      </c>
      <c r="Y1457" s="150">
        <f t="shared" si="2"/>
        <v>-1.584367573</v>
      </c>
    </row>
    <row r="1458" ht="15.75" customHeight="1">
      <c r="A1458" s="119">
        <v>1457.0</v>
      </c>
      <c r="B1458" s="143" t="str">
        <f t="array" ref="B1458">index(Systems!$A:$E,match($A1458,Systems!$A:$A,),match(B$1,Systems!$2:$2,))&amp;if(not(isblank(index(Systems!$A:$E,match($A1458,Systems!$A:$A,),match(Systems!$C$2,Systems!$2:$2,))))," ["&amp;index(Systems!$A:$E,match($A1458,Systems!$A:$A,),match(Systems!$C$2,Systems!$2:$2,))&amp;"]",)</f>
        <v>Lapida [Lapida II]</v>
      </c>
      <c r="C1458" s="144">
        <f t="array" ref="C1458">round((F1458-average(I1458,L1458,O1458,R1458,U1458))*X1458+if($B1458=$H1458,0,iferror(average(vlookup({$H1458,$K1458,$N1458,$Q1458,$T1458},$B:$D,column(B$1),0)),index(C:C,match($H1458,$B:$B,)))),3)</f>
        <v>112.945</v>
      </c>
      <c r="D1458" s="144">
        <f t="array" ref="D1458">round((G1458-average(J1458,M1458,P1458,S1458,V1458))*Y1458+if($B1458=$H1458,0,iferror(average(vlookup({$H1458,$K1458,$N1458,$Q1458,$T1458},$B:$D,column(C$1),0)),index(D:D,match($H1458,$B:$B,)))),3)</f>
        <v>51.167</v>
      </c>
      <c r="E1458" s="145">
        <v>2764.0</v>
      </c>
      <c r="F1458" s="146">
        <v>759.736</v>
      </c>
      <c r="G1458" s="146">
        <v>373.795</v>
      </c>
      <c r="H1458" s="147" t="s">
        <v>404</v>
      </c>
      <c r="I1458" s="146">
        <v>688.449</v>
      </c>
      <c r="J1458" s="146">
        <v>406.09</v>
      </c>
      <c r="K1458" s="148"/>
      <c r="L1458" s="149"/>
      <c r="M1458" s="149"/>
      <c r="N1458" s="148"/>
      <c r="O1458" s="149"/>
      <c r="P1458" s="149"/>
      <c r="Q1458" s="148"/>
      <c r="R1458" s="149"/>
      <c r="S1458" s="149"/>
      <c r="T1458" s="148"/>
      <c r="U1458" s="149"/>
      <c r="V1458" s="149"/>
      <c r="W1458" s="149"/>
      <c r="X1458" s="150">
        <f t="shared" si="1"/>
        <v>1.584367573</v>
      </c>
      <c r="Y1458" s="150">
        <f t="shared" si="2"/>
        <v>-1.584367573</v>
      </c>
    </row>
    <row r="1459" ht="15.75" customHeight="1">
      <c r="A1459" s="119">
        <v>1458.0</v>
      </c>
      <c r="B1459" s="143" t="str">
        <f t="array" ref="B1459">index(Systems!$A:$E,match($A1459,Systems!$A:$A,),match(B$1,Systems!$2:$2,))&amp;if(not(isblank(index(Systems!$A:$E,match($A1459,Systems!$A:$A,),match(Systems!$C$2,Systems!$2:$2,))))," ["&amp;index(Systems!$A:$E,match($A1459,Systems!$A:$A,),match(Systems!$C$2,Systems!$2:$2,))&amp;"]",)</f>
        <v>Larned</v>
      </c>
      <c r="C1459" s="144">
        <f t="array" ref="C1459">round((F1459-average(I1459,L1459,O1459,R1459,U1459))*X1459+if($B1459=$H1459,0,iferror(average(vlookup({$H1459,$K1459,$N1459,$Q1459,$T1459},$B:$D,column(B$1),0)),index(C:C,match($H1459,$B:$B,)))),3)</f>
        <v>294.417</v>
      </c>
      <c r="D1459" s="144">
        <f t="array" ref="D1459">round((G1459-average(J1459,M1459,P1459,S1459,V1459))*Y1459+if($B1459=$H1459,0,iferror(average(vlookup({$H1459,$K1459,$N1459,$Q1459,$T1459},$B:$D,column(C$1),0)),index(D:D,match($H1459,$B:$B,)))),3)</f>
        <v>-23.051</v>
      </c>
      <c r="E1459" s="145">
        <v>2764.0</v>
      </c>
      <c r="F1459" s="146">
        <v>874.275</v>
      </c>
      <c r="G1459" s="146">
        <v>420.639</v>
      </c>
      <c r="H1459" s="147" t="s">
        <v>404</v>
      </c>
      <c r="I1459" s="146">
        <v>688.449</v>
      </c>
      <c r="J1459" s="146">
        <v>406.09</v>
      </c>
      <c r="K1459" s="148"/>
      <c r="L1459" s="149"/>
      <c r="M1459" s="149"/>
      <c r="N1459" s="148"/>
      <c r="O1459" s="149"/>
      <c r="P1459" s="149"/>
      <c r="Q1459" s="148"/>
      <c r="R1459" s="149"/>
      <c r="S1459" s="149"/>
      <c r="T1459" s="148"/>
      <c r="U1459" s="149"/>
      <c r="V1459" s="149"/>
      <c r="W1459" s="149"/>
      <c r="X1459" s="150">
        <f t="shared" si="1"/>
        <v>1.584367573</v>
      </c>
      <c r="Y1459" s="150">
        <f t="shared" si="2"/>
        <v>-1.584367573</v>
      </c>
    </row>
    <row r="1460" ht="15.75" customHeight="1">
      <c r="A1460" s="119">
        <v>1459.0</v>
      </c>
      <c r="B1460" s="143" t="str">
        <f t="array" ref="B1460">index(Systems!$A:$E,match($A1460,Systems!$A:$A,),match(B$1,Systems!$2:$2,))&amp;if(not(isblank(index(Systems!$A:$E,match($A1460,Systems!$A:$A,),match(Systems!$C$2,Systems!$2:$2,))))," ["&amp;index(Systems!$A:$E,match($A1460,Systems!$A:$A,),match(Systems!$C$2,Systems!$2:$2,))&amp;"]",)</f>
        <v>Larsha</v>
      </c>
      <c r="C1460" s="144">
        <f t="array" ref="C1460">round((F1460-average(I1460,L1460,O1460,R1460,U1460))*X1460+if($B1460=$H1460,0,iferror(average(vlookup({$H1460,$K1460,$N1460,$Q1460,$T1460},$B:$D,column(B$1),0)),index(C:C,match($H1460,$B:$B,)))),3)</f>
        <v>118.379</v>
      </c>
      <c r="D1460" s="144">
        <f t="array" ref="D1460">round((G1460-average(J1460,M1460,P1460,S1460,V1460))*Y1460+if($B1460=$H1460,0,iferror(average(vlookup({$H1460,$K1460,$N1460,$Q1460,$T1460},$B:$D,column(C$1),0)),index(D:D,match($H1460,$B:$B,)))),3)</f>
        <v>-393.234</v>
      </c>
      <c r="E1460" s="145">
        <v>2764.0</v>
      </c>
      <c r="F1460" s="146">
        <v>763.166</v>
      </c>
      <c r="G1460" s="146">
        <v>654.286</v>
      </c>
      <c r="H1460" s="147" t="s">
        <v>404</v>
      </c>
      <c r="I1460" s="146">
        <v>688.449</v>
      </c>
      <c r="J1460" s="146">
        <v>406.09</v>
      </c>
      <c r="K1460" s="148"/>
      <c r="L1460" s="149"/>
      <c r="M1460" s="149"/>
      <c r="N1460" s="148"/>
      <c r="O1460" s="149"/>
      <c r="P1460" s="149"/>
      <c r="Q1460" s="148"/>
      <c r="R1460" s="149"/>
      <c r="S1460" s="149"/>
      <c r="T1460" s="148"/>
      <c r="U1460" s="149"/>
      <c r="V1460" s="149"/>
      <c r="W1460" s="149"/>
      <c r="X1460" s="150">
        <f t="shared" si="1"/>
        <v>1.584367573</v>
      </c>
      <c r="Y1460" s="150">
        <f t="shared" si="2"/>
        <v>-1.584367573</v>
      </c>
    </row>
    <row r="1461" ht="15.75" customHeight="1">
      <c r="A1461" s="119">
        <v>1460.0</v>
      </c>
      <c r="B1461" s="143" t="str">
        <f t="array" ref="B1461">index(Systems!$A:$E,match($A1461,Systems!$A:$A,),match(B$1,Systems!$2:$2,))&amp;if(not(isblank(index(Systems!$A:$E,match($A1461,Systems!$A:$A,),match(Systems!$C$2,Systems!$2:$2,))))," ["&amp;index(Systems!$A:$E,match($A1461,Systems!$A:$A,),match(Systems!$C$2,Systems!$2:$2,))&amp;"]",)</f>
        <v>Las Tunas</v>
      </c>
      <c r="C1461" s="144">
        <f t="array" ref="C1461">round((F1461-average(I1461,L1461,O1461,R1461,U1461))*X1461+if($B1461=$H1461,0,iferror(average(vlookup({$H1461,$K1461,$N1461,$Q1461,$T1461},$B:$D,column(B$1),0)),index(C:C,match($H1461,$B:$B,)))),3)</f>
        <v>693.4</v>
      </c>
      <c r="D1461" s="144">
        <f t="array" ref="D1461">round((G1461-average(J1461,M1461,P1461,S1461,V1461))*Y1461+if($B1461=$H1461,0,iferror(average(vlookup({$H1461,$K1461,$N1461,$Q1461,$T1461},$B:$D,column(C$1),0)),index(D:D,match($H1461,$B:$B,)))),3)</f>
        <v>269.407</v>
      </c>
      <c r="E1461" s="145">
        <v>2764.0</v>
      </c>
      <c r="F1461" s="146">
        <v>1126.1</v>
      </c>
      <c r="G1461" s="146">
        <v>236.049</v>
      </c>
      <c r="H1461" s="147" t="s">
        <v>404</v>
      </c>
      <c r="I1461" s="146">
        <v>688.449</v>
      </c>
      <c r="J1461" s="146">
        <v>406.09</v>
      </c>
      <c r="K1461" s="148"/>
      <c r="L1461" s="149"/>
      <c r="M1461" s="149"/>
      <c r="N1461" s="148"/>
      <c r="O1461" s="149"/>
      <c r="P1461" s="149"/>
      <c r="Q1461" s="148"/>
      <c r="R1461" s="149"/>
      <c r="S1461" s="149"/>
      <c r="T1461" s="148"/>
      <c r="U1461" s="149"/>
      <c r="V1461" s="149"/>
      <c r="W1461" s="149"/>
      <c r="X1461" s="150">
        <f t="shared" si="1"/>
        <v>1.584367573</v>
      </c>
      <c r="Y1461" s="150">
        <f t="shared" si="2"/>
        <v>-1.584367573</v>
      </c>
    </row>
    <row r="1462" ht="15.75" customHeight="1">
      <c r="A1462" s="119">
        <v>1461.0</v>
      </c>
      <c r="B1462" s="143" t="str">
        <f t="array" ref="B1462">index(Systems!$A:$E,match($A1462,Systems!$A:$A,),match(B$1,Systems!$2:$2,))&amp;if(not(isblank(index(Systems!$A:$E,match($A1462,Systems!$A:$A,),match(Systems!$C$2,Systems!$2:$2,))))," ["&amp;index(Systems!$A:$E,match($A1462,Systems!$A:$A,),match(Systems!$C$2,Systems!$2:$2,))&amp;"]",)</f>
        <v>Last Chance</v>
      </c>
      <c r="C1462" s="144">
        <f t="array" ref="C1462">round((F1462-average(I1462,L1462,O1462,R1462,U1462))*X1462+if($B1462=$H1462,0,iferror(average(vlookup({$H1462,$K1462,$N1462,$Q1462,$T1462},$B:$D,column(B$1),0)),index(C:C,match($H1462,$B:$B,)))),3)</f>
        <v>-159.788</v>
      </c>
      <c r="D1462" s="144">
        <f t="array" ref="D1462">round((G1462-average(J1462,M1462,P1462,S1462,V1462))*Y1462+if($B1462=$H1462,0,iferror(average(vlookup({$H1462,$K1462,$N1462,$Q1462,$T1462},$B:$D,column(C$1),0)),index(D:D,match($H1462,$B:$B,)))),3)</f>
        <v>477.135</v>
      </c>
      <c r="E1462" s="145">
        <v>2764.0</v>
      </c>
      <c r="F1462" s="146">
        <v>587.596</v>
      </c>
      <c r="G1462" s="146">
        <v>104.938</v>
      </c>
      <c r="H1462" s="147" t="s">
        <v>404</v>
      </c>
      <c r="I1462" s="146">
        <v>688.449</v>
      </c>
      <c r="J1462" s="146">
        <v>406.09</v>
      </c>
      <c r="K1462" s="148"/>
      <c r="L1462" s="149"/>
      <c r="M1462" s="149"/>
      <c r="N1462" s="148"/>
      <c r="O1462" s="149"/>
      <c r="P1462" s="149"/>
      <c r="Q1462" s="148"/>
      <c r="R1462" s="149"/>
      <c r="S1462" s="149"/>
      <c r="T1462" s="148"/>
      <c r="U1462" s="149"/>
      <c r="V1462" s="149"/>
      <c r="W1462" s="149"/>
      <c r="X1462" s="150">
        <f t="shared" si="1"/>
        <v>1.584367573</v>
      </c>
      <c r="Y1462" s="150">
        <f t="shared" si="2"/>
        <v>-1.584367573</v>
      </c>
    </row>
    <row r="1463" ht="15.75" customHeight="1">
      <c r="A1463" s="119">
        <v>1462.0</v>
      </c>
      <c r="B1463" s="143" t="str">
        <f t="array" ref="B1463">index(Systems!$A:$E,match($A1463,Systems!$A:$A,),match(B$1,Systems!$2:$2,))&amp;if(not(isblank(index(Systems!$A:$E,match($A1463,Systems!$A:$A,),match(Systems!$C$2,Systems!$2:$2,))))," ["&amp;index(Systems!$A:$E,match($A1463,Systems!$A:$A,),match(Systems!$C$2,Systems!$2:$2,))&amp;"]",)</f>
        <v>Last Frontier</v>
      </c>
      <c r="C1463" s="144">
        <f t="array" ref="C1463">round((F1463-average(I1463,L1463,O1463,R1463,U1463))*X1463+if($B1463=$H1463,0,iferror(average(vlookup({$H1463,$K1463,$N1463,$Q1463,$T1463},$B:$D,column(B$1),0)),index(C:C,match($H1463,$B:$B,)))),3)</f>
        <v>80.12</v>
      </c>
      <c r="D1463" s="144">
        <f t="array" ref="D1463">round((G1463-average(J1463,M1463,P1463,S1463,V1463))*Y1463+if($B1463=$H1463,0,iferror(average(vlookup({$H1463,$K1463,$N1463,$Q1463,$T1463},$B:$D,column(C$1),0)),index(D:D,match($H1463,$B:$B,)))),3)</f>
        <v>387.982</v>
      </c>
      <c r="E1463" s="145">
        <v>2764.0</v>
      </c>
      <c r="F1463" s="146">
        <v>739.018</v>
      </c>
      <c r="G1463" s="146">
        <v>161.209</v>
      </c>
      <c r="H1463" s="147" t="s">
        <v>404</v>
      </c>
      <c r="I1463" s="146">
        <v>688.449</v>
      </c>
      <c r="J1463" s="146">
        <v>406.09</v>
      </c>
      <c r="K1463" s="148"/>
      <c r="L1463" s="149"/>
      <c r="M1463" s="149"/>
      <c r="N1463" s="148"/>
      <c r="O1463" s="149"/>
      <c r="P1463" s="149"/>
      <c r="Q1463" s="148"/>
      <c r="R1463" s="149"/>
      <c r="S1463" s="149"/>
      <c r="T1463" s="148"/>
      <c r="U1463" s="149"/>
      <c r="V1463" s="149"/>
      <c r="W1463" s="149"/>
      <c r="X1463" s="150">
        <f t="shared" si="1"/>
        <v>1.584367573</v>
      </c>
      <c r="Y1463" s="150">
        <f t="shared" si="2"/>
        <v>-1.584367573</v>
      </c>
    </row>
    <row r="1464" ht="15.75" customHeight="1">
      <c r="A1464" s="119">
        <v>1463.0</v>
      </c>
      <c r="B1464" s="143" t="str">
        <f t="array" ref="B1464">index(Systems!$A:$E,match($A1464,Systems!$A:$A,),match(B$1,Systems!$2:$2,))&amp;if(not(isblank(index(Systems!$A:$E,match($A1464,Systems!$A:$A,),match(Systems!$C$2,Systems!$2:$2,))))," ["&amp;index(Systems!$A:$E,match($A1464,Systems!$A:$A,),match(Systems!$C$2,Systems!$2:$2,))&amp;"]",)</f>
        <v>Latexo</v>
      </c>
      <c r="C1464" s="144">
        <f t="array" ref="C1464">round((F1464-average(I1464,L1464,O1464,R1464,U1464))*X1464+if($B1464=$H1464,0,iferror(average(vlookup({$H1464,$K1464,$N1464,$Q1464,$T1464},$B:$D,column(B$1),0)),index(C:C,match($H1464,$B:$B,)))),3)</f>
        <v>392.906</v>
      </c>
      <c r="D1464" s="144">
        <f t="array" ref="D1464">round((G1464-average(J1464,M1464,P1464,S1464,V1464))*Y1464+if($B1464=$H1464,0,iferror(average(vlookup({$H1464,$K1464,$N1464,$Q1464,$T1464},$B:$D,column(C$1),0)),index(D:D,match($H1464,$B:$B,)))),3)</f>
        <v>80.345</v>
      </c>
      <c r="E1464" s="145">
        <v>2764.0</v>
      </c>
      <c r="F1464" s="146">
        <v>936.438</v>
      </c>
      <c r="G1464" s="146">
        <v>355.379</v>
      </c>
      <c r="H1464" s="147" t="s">
        <v>404</v>
      </c>
      <c r="I1464" s="146">
        <v>688.449</v>
      </c>
      <c r="J1464" s="146">
        <v>406.09</v>
      </c>
      <c r="K1464" s="148"/>
      <c r="L1464" s="149"/>
      <c r="M1464" s="149"/>
      <c r="N1464" s="148"/>
      <c r="O1464" s="149"/>
      <c r="P1464" s="149"/>
      <c r="Q1464" s="148"/>
      <c r="R1464" s="149"/>
      <c r="S1464" s="149"/>
      <c r="T1464" s="148"/>
      <c r="U1464" s="149"/>
      <c r="V1464" s="149"/>
      <c r="W1464" s="149"/>
      <c r="X1464" s="150">
        <f t="shared" si="1"/>
        <v>1.584367573</v>
      </c>
      <c r="Y1464" s="150">
        <f t="shared" si="2"/>
        <v>-1.584367573</v>
      </c>
    </row>
    <row r="1465" ht="15.75" customHeight="1">
      <c r="A1465" s="119">
        <v>1464.0</v>
      </c>
      <c r="B1465" s="143" t="str">
        <f t="array" ref="B1465">index(Systems!$A:$E,match($A1465,Systems!$A:$A,),match(B$1,Systems!$2:$2,))&amp;if(not(isblank(index(Systems!$A:$E,match($A1465,Systems!$A:$A,),match(Systems!$C$2,Systems!$2:$2,))))," ["&amp;index(Systems!$A:$E,match($A1465,Systems!$A:$A,),match(Systems!$C$2,Systems!$2:$2,))&amp;"]",)</f>
        <v>Latice</v>
      </c>
      <c r="C1465" s="144">
        <f t="array" ref="C1465">round((F1465-average(I1465,L1465,O1465,R1465,U1465))*X1465+if($B1465=$H1465,0,iferror(average(vlookup({$H1465,$K1465,$N1465,$Q1465,$T1465},$B:$D,column(B$1),0)),index(C:C,match($H1465,$B:$B,)))),3)</f>
        <v>10.59</v>
      </c>
      <c r="D1465" s="144">
        <f t="array" ref="D1465">round((G1465-average(J1465,M1465,P1465,S1465,V1465))*Y1465+if($B1465=$H1465,0,iferror(average(vlookup({$H1465,$K1465,$N1465,$Q1465,$T1465},$B:$D,column(C$1),0)),index(D:D,match($H1465,$B:$B,)))),3)</f>
        <v>-293.726</v>
      </c>
      <c r="E1465" s="145">
        <v>2764.0</v>
      </c>
      <c r="F1465" s="146">
        <v>695.133</v>
      </c>
      <c r="G1465" s="146">
        <v>591.48</v>
      </c>
      <c r="H1465" s="147" t="s">
        <v>404</v>
      </c>
      <c r="I1465" s="146">
        <v>688.449</v>
      </c>
      <c r="J1465" s="146">
        <v>406.09</v>
      </c>
      <c r="K1465" s="148"/>
      <c r="L1465" s="149"/>
      <c r="M1465" s="149"/>
      <c r="N1465" s="148"/>
      <c r="O1465" s="149"/>
      <c r="P1465" s="149"/>
      <c r="Q1465" s="148"/>
      <c r="R1465" s="149"/>
      <c r="S1465" s="149"/>
      <c r="T1465" s="148"/>
      <c r="U1465" s="149"/>
      <c r="V1465" s="149"/>
      <c r="W1465" s="149"/>
      <c r="X1465" s="150">
        <f t="shared" si="1"/>
        <v>1.584367573</v>
      </c>
      <c r="Y1465" s="150">
        <f t="shared" si="2"/>
        <v>-1.584367573</v>
      </c>
    </row>
    <row r="1466" ht="15.75" customHeight="1">
      <c r="A1466" s="119">
        <v>1465.0</v>
      </c>
      <c r="B1466" s="143" t="str">
        <f t="array" ref="B1466">index(Systems!$A:$E,match($A1466,Systems!$A:$A,),match(B$1,Systems!$2:$2,))&amp;if(not(isblank(index(Systems!$A:$E,match($A1466,Systems!$A:$A,),match(Systems!$C$2,Systems!$2:$2,))))," ["&amp;index(Systems!$A:$E,match($A1466,Systems!$A:$A,),match(Systems!$C$2,Systems!$2:$2,))&amp;"]",)</f>
        <v>Launam</v>
      </c>
      <c r="C1466" s="144">
        <f t="array" ref="C1466">round((F1466-average(I1466,L1466,O1466,R1466,U1466))*X1466+if($B1466=$H1466,0,iferror(average(vlookup({$H1466,$K1466,$N1466,$Q1466,$T1466},$B:$D,column(B$1),0)),index(C:C,match($H1466,$B:$B,)))),3)</f>
        <v>-167.214</v>
      </c>
      <c r="D1466" s="144">
        <f t="array" ref="D1466">round((G1466-average(J1466,M1466,P1466,S1466,V1466))*Y1466+if($B1466=$H1466,0,iferror(average(vlookup({$H1466,$K1466,$N1466,$Q1466,$T1466},$B:$D,column(C$1),0)),index(D:D,match($H1466,$B:$B,)))),3)</f>
        <v>-12.456</v>
      </c>
      <c r="E1466" s="145">
        <v>2764.0</v>
      </c>
      <c r="F1466" s="146">
        <v>582.909</v>
      </c>
      <c r="G1466" s="146">
        <v>413.952</v>
      </c>
      <c r="H1466" s="147" t="s">
        <v>404</v>
      </c>
      <c r="I1466" s="146">
        <v>688.449</v>
      </c>
      <c r="J1466" s="146">
        <v>406.09</v>
      </c>
      <c r="K1466" s="148"/>
      <c r="L1466" s="149"/>
      <c r="M1466" s="149"/>
      <c r="N1466" s="148"/>
      <c r="O1466" s="149"/>
      <c r="P1466" s="149"/>
      <c r="Q1466" s="148"/>
      <c r="R1466" s="149"/>
      <c r="S1466" s="149"/>
      <c r="T1466" s="148"/>
      <c r="U1466" s="149"/>
      <c r="V1466" s="149"/>
      <c r="W1466" s="149"/>
      <c r="X1466" s="150">
        <f t="shared" si="1"/>
        <v>1.584367573</v>
      </c>
      <c r="Y1466" s="150">
        <f t="shared" si="2"/>
        <v>-1.584367573</v>
      </c>
    </row>
    <row r="1467" ht="15.75" customHeight="1">
      <c r="A1467" s="119">
        <v>1466.0</v>
      </c>
      <c r="B1467" s="143" t="str">
        <f t="array" ref="B1467">index(Systems!$A:$E,match($A1467,Systems!$A:$A,),match(B$1,Systems!$2:$2,))&amp;if(not(isblank(index(Systems!$A:$E,match($A1467,Systems!$A:$A,),match(Systems!$C$2,Systems!$2:$2,))))," ["&amp;index(Systems!$A:$E,match($A1467,Systems!$A:$A,),match(Systems!$C$2,Systems!$2:$2,))&amp;"]",)</f>
        <v>Laureles</v>
      </c>
      <c r="C1467" s="144">
        <f t="array" ref="C1467">round((F1467-average(I1467,L1467,O1467,R1467,U1467))*X1467+if($B1467=$H1467,0,iferror(average(vlookup({$H1467,$K1467,$N1467,$Q1467,$T1467},$B:$D,column(B$1),0)),index(C:C,match($H1467,$B:$B,)))),3)</f>
        <v>-186.055</v>
      </c>
      <c r="D1467" s="144">
        <f t="array" ref="D1467">round((G1467-average(J1467,M1467,P1467,S1467,V1467))*Y1467+if($B1467=$H1467,0,iferror(average(vlookup({$H1467,$K1467,$N1467,$Q1467,$T1467},$B:$D,column(C$1),0)),index(D:D,match($H1467,$B:$B,)))),3)</f>
        <v>-126.204</v>
      </c>
      <c r="E1467" s="145">
        <v>2764.0</v>
      </c>
      <c r="F1467" s="146">
        <v>571.017</v>
      </c>
      <c r="G1467" s="146">
        <v>485.746</v>
      </c>
      <c r="H1467" s="147" t="s">
        <v>404</v>
      </c>
      <c r="I1467" s="146">
        <v>688.449</v>
      </c>
      <c r="J1467" s="146">
        <v>406.09</v>
      </c>
      <c r="K1467" s="148"/>
      <c r="L1467" s="149"/>
      <c r="M1467" s="149"/>
      <c r="N1467" s="148"/>
      <c r="O1467" s="149"/>
      <c r="P1467" s="149"/>
      <c r="Q1467" s="148"/>
      <c r="R1467" s="149"/>
      <c r="S1467" s="149"/>
      <c r="T1467" s="148"/>
      <c r="U1467" s="149"/>
      <c r="V1467" s="149"/>
      <c r="W1467" s="149"/>
      <c r="X1467" s="150">
        <f t="shared" si="1"/>
        <v>1.584367573</v>
      </c>
      <c r="Y1467" s="150">
        <f t="shared" si="2"/>
        <v>-1.584367573</v>
      </c>
    </row>
    <row r="1468" ht="15.75" customHeight="1">
      <c r="A1468" s="119">
        <v>1467.0</v>
      </c>
      <c r="B1468" s="143" t="str">
        <f t="array" ref="B1468">index(Systems!$A:$E,match($A1468,Systems!$A:$A,),match(B$1,Systems!$2:$2,))&amp;if(not(isblank(index(Systems!$A:$E,match($A1468,Systems!$A:$A,),match(Systems!$C$2,Systems!$2:$2,))))," ["&amp;index(Systems!$A:$E,match($A1468,Systems!$A:$A,),match(Systems!$C$2,Systems!$2:$2,))&amp;"]",)</f>
        <v>Laurent</v>
      </c>
      <c r="C1468" s="144">
        <f t="array" ref="C1468">round((F1468-average(I1468,L1468,O1468,R1468,U1468))*X1468+if($B1468=$H1468,0,iferror(average(vlookup({$H1468,$K1468,$N1468,$Q1468,$T1468},$B:$D,column(B$1),0)),index(C:C,match($H1468,$B:$B,)))),3)</f>
        <v>-44.218</v>
      </c>
      <c r="D1468" s="144">
        <f t="array" ref="D1468">round((G1468-average(J1468,M1468,P1468,S1468,V1468))*Y1468+if($B1468=$H1468,0,iferror(average(vlookup({$H1468,$K1468,$N1468,$Q1468,$T1468},$B:$D,column(C$1),0)),index(D:D,match($H1468,$B:$B,)))),3)</f>
        <v>302.912</v>
      </c>
      <c r="E1468" s="145">
        <v>2764.0</v>
      </c>
      <c r="F1468" s="146">
        <v>660.54</v>
      </c>
      <c r="G1468" s="146">
        <v>214.902</v>
      </c>
      <c r="H1468" s="147" t="s">
        <v>404</v>
      </c>
      <c r="I1468" s="146">
        <v>688.449</v>
      </c>
      <c r="J1468" s="146">
        <v>406.09</v>
      </c>
      <c r="K1468" s="148"/>
      <c r="L1468" s="149"/>
      <c r="M1468" s="149"/>
      <c r="N1468" s="148"/>
      <c r="O1468" s="149"/>
      <c r="P1468" s="149"/>
      <c r="Q1468" s="148"/>
      <c r="R1468" s="149"/>
      <c r="S1468" s="149"/>
      <c r="T1468" s="148"/>
      <c r="U1468" s="149"/>
      <c r="V1468" s="149"/>
      <c r="W1468" s="149"/>
      <c r="X1468" s="150">
        <f t="shared" si="1"/>
        <v>1.584367573</v>
      </c>
      <c r="Y1468" s="150">
        <f t="shared" si="2"/>
        <v>-1.584367573</v>
      </c>
    </row>
    <row r="1469" ht="15.75" customHeight="1">
      <c r="A1469" s="119">
        <v>1468.0</v>
      </c>
      <c r="B1469" s="143" t="str">
        <f t="array" ref="B1469">index(Systems!$A:$E,match($A1469,Systems!$A:$A,),match(B$1,Systems!$2:$2,))&amp;if(not(isblank(index(Systems!$A:$E,match($A1469,Systems!$A:$A,),match(Systems!$C$2,Systems!$2:$2,))))," ["&amp;index(Systems!$A:$E,match($A1469,Systems!$A:$A,),match(Systems!$C$2,Systems!$2:$2,))&amp;"]",)</f>
        <v>Laurieston</v>
      </c>
      <c r="C1469" s="144">
        <f t="array" ref="C1469">round((F1469-average(I1469,L1469,O1469,R1469,U1469))*X1469+if($B1469=$H1469,0,iferror(average(vlookup({$H1469,$K1469,$N1469,$Q1469,$T1469},$B:$D,column(B$1),0)),index(C:C,match($H1469,$B:$B,)))),3)</f>
        <v>-106.555</v>
      </c>
      <c r="D1469" s="144">
        <f t="array" ref="D1469">round((G1469-average(J1469,M1469,P1469,S1469,V1469))*Y1469+if($B1469=$H1469,0,iferror(average(vlookup({$H1469,$K1469,$N1469,$Q1469,$T1469},$B:$D,column(C$1),0)),index(D:D,match($H1469,$B:$B,)))),3)</f>
        <v>93.527</v>
      </c>
      <c r="E1469" s="145">
        <v>2764.0</v>
      </c>
      <c r="F1469" s="146">
        <v>621.195</v>
      </c>
      <c r="G1469" s="146">
        <v>347.059</v>
      </c>
      <c r="H1469" s="147" t="s">
        <v>404</v>
      </c>
      <c r="I1469" s="146">
        <v>688.449</v>
      </c>
      <c r="J1469" s="146">
        <v>406.09</v>
      </c>
      <c r="K1469" s="148"/>
      <c r="L1469" s="149"/>
      <c r="M1469" s="149"/>
      <c r="N1469" s="148"/>
      <c r="O1469" s="149"/>
      <c r="P1469" s="149"/>
      <c r="Q1469" s="148"/>
      <c r="R1469" s="149"/>
      <c r="S1469" s="149"/>
      <c r="T1469" s="148"/>
      <c r="U1469" s="149"/>
      <c r="V1469" s="149"/>
      <c r="W1469" s="149"/>
      <c r="X1469" s="150">
        <f t="shared" si="1"/>
        <v>1.584367573</v>
      </c>
      <c r="Y1469" s="150">
        <f t="shared" si="2"/>
        <v>-1.584367573</v>
      </c>
    </row>
    <row r="1470" ht="15.75" customHeight="1">
      <c r="A1470" s="119">
        <v>1469.0</v>
      </c>
      <c r="B1470" s="143" t="str">
        <f t="array" ref="B1470">index(Systems!$A:$E,match($A1470,Systems!$A:$A,),match(B$1,Systems!$2:$2,))&amp;if(not(isblank(index(Systems!$A:$E,match($A1470,Systems!$A:$A,),match(Systems!$C$2,Systems!$2:$2,))))," ["&amp;index(Systems!$A:$E,match($A1470,Systems!$A:$A,),match(Systems!$C$2,Systems!$2:$2,))&amp;"]",)</f>
        <v>Layover</v>
      </c>
      <c r="C1470" s="144">
        <f t="array" ref="C1470">round((F1470-average(I1470,L1470,O1470,R1470,U1470))*X1470+if($B1470=$H1470,0,iferror(average(vlookup({$H1470,$K1470,$N1470,$Q1470,$T1470},$B:$D,column(B$1),0)),index(C:C,match($H1470,$B:$B,)))),3)</f>
        <v>204.201</v>
      </c>
      <c r="D1470" s="144">
        <f t="array" ref="D1470">round((G1470-average(J1470,M1470,P1470,S1470,V1470))*Y1470+if($B1470=$H1470,0,iferror(average(vlookup({$H1470,$K1470,$N1470,$Q1470,$T1470},$B:$D,column(C$1),0)),index(D:D,match($H1470,$B:$B,)))),3)</f>
        <v>-19.95</v>
      </c>
      <c r="E1470" s="145">
        <v>2764.0</v>
      </c>
      <c r="F1470" s="146">
        <v>817.334</v>
      </c>
      <c r="G1470" s="146">
        <v>418.682</v>
      </c>
      <c r="H1470" s="147" t="s">
        <v>404</v>
      </c>
      <c r="I1470" s="146">
        <v>688.449</v>
      </c>
      <c r="J1470" s="146">
        <v>406.09</v>
      </c>
      <c r="K1470" s="148"/>
      <c r="L1470" s="149"/>
      <c r="M1470" s="149"/>
      <c r="N1470" s="148"/>
      <c r="O1470" s="149"/>
      <c r="P1470" s="149"/>
      <c r="Q1470" s="148"/>
      <c r="R1470" s="149"/>
      <c r="S1470" s="149"/>
      <c r="T1470" s="148"/>
      <c r="U1470" s="149"/>
      <c r="V1470" s="149"/>
      <c r="W1470" s="149"/>
      <c r="X1470" s="150">
        <f t="shared" si="1"/>
        <v>1.584367573</v>
      </c>
      <c r="Y1470" s="150">
        <f t="shared" si="2"/>
        <v>-1.584367573</v>
      </c>
    </row>
    <row r="1471" ht="15.75" customHeight="1">
      <c r="A1471" s="119">
        <v>1470.0</v>
      </c>
      <c r="B1471" s="143" t="str">
        <f t="array" ref="B1471">index(Systems!$A:$E,match($A1471,Systems!$A:$A,),match(B$1,Systems!$2:$2,))&amp;if(not(isblank(index(Systems!$A:$E,match($A1471,Systems!$A:$A,),match(Systems!$C$2,Systems!$2:$2,))))," ["&amp;index(Systems!$A:$E,match($A1471,Systems!$A:$A,),match(Systems!$C$2,Systems!$2:$2,))&amp;"]",)</f>
        <v>Le Blanc</v>
      </c>
      <c r="C1471" s="144">
        <f t="array" ref="C1471">round((F1471-average(I1471,L1471,O1471,R1471,U1471))*X1471+if($B1471=$H1471,0,iferror(average(vlookup({$H1471,$K1471,$N1471,$Q1471,$T1471},$B:$D,column(B$1),0)),index(C:C,match($H1471,$B:$B,)))),3)</f>
        <v>207.047</v>
      </c>
      <c r="D1471" s="144">
        <f t="array" ref="D1471">round((G1471-average(J1471,M1471,P1471,S1471,V1471))*Y1471+if($B1471=$H1471,0,iferror(average(vlookup({$H1471,$K1471,$N1471,$Q1471,$T1471},$B:$D,column(C$1),0)),index(D:D,match($H1471,$B:$B,)))),3)</f>
        <v>18.309</v>
      </c>
      <c r="E1471" s="145">
        <v>2764.0</v>
      </c>
      <c r="F1471" s="146">
        <v>819.13</v>
      </c>
      <c r="G1471" s="146">
        <v>394.534</v>
      </c>
      <c r="H1471" s="147" t="s">
        <v>404</v>
      </c>
      <c r="I1471" s="146">
        <v>688.449</v>
      </c>
      <c r="J1471" s="146">
        <v>406.09</v>
      </c>
      <c r="K1471" s="148"/>
      <c r="L1471" s="149"/>
      <c r="M1471" s="149"/>
      <c r="N1471" s="148"/>
      <c r="O1471" s="149"/>
      <c r="P1471" s="149"/>
      <c r="Q1471" s="148"/>
      <c r="R1471" s="149"/>
      <c r="S1471" s="149"/>
      <c r="T1471" s="148"/>
      <c r="U1471" s="149"/>
      <c r="V1471" s="149"/>
      <c r="W1471" s="149"/>
      <c r="X1471" s="150">
        <f t="shared" si="1"/>
        <v>1.584367573</v>
      </c>
      <c r="Y1471" s="150">
        <f t="shared" si="2"/>
        <v>-1.584367573</v>
      </c>
    </row>
    <row r="1472" ht="15.75" customHeight="1">
      <c r="A1472" s="119">
        <v>1471.0</v>
      </c>
      <c r="B1472" s="143" t="str">
        <f t="array" ref="B1472">index(Systems!$A:$E,match($A1472,Systems!$A:$A,),match(B$1,Systems!$2:$2,))&amp;if(not(isblank(index(Systems!$A:$E,match($A1472,Systems!$A:$A,),match(Systems!$C$2,Systems!$2:$2,))))," ["&amp;index(Systems!$A:$E,match($A1472,Systems!$A:$A,),match(Systems!$C$2,Systems!$2:$2,))&amp;"]",)</f>
        <v>Leamington</v>
      </c>
      <c r="C1472" s="144">
        <f t="array" ref="C1472">round((F1472-average(I1472,L1472,O1472,R1472,U1472))*X1472+if($B1472=$H1472,0,iferror(average(vlookup({$H1472,$K1472,$N1472,$Q1472,$T1472},$B:$D,column(B$1),0)),index(C:C,match($H1472,$B:$B,)))),3)</f>
        <v>353.609</v>
      </c>
      <c r="D1472" s="144">
        <f t="array" ref="D1472">round((G1472-average(J1472,M1472,P1472,S1472,V1472))*Y1472+if($B1472=$H1472,0,iferror(average(vlookup({$H1472,$K1472,$N1472,$Q1472,$T1472},$B:$D,column(C$1),0)),index(D:D,match($H1472,$B:$B,)))),3)</f>
        <v>-91.035</v>
      </c>
      <c r="E1472" s="145">
        <v>2764.0</v>
      </c>
      <c r="F1472" s="146">
        <v>911.635</v>
      </c>
      <c r="G1472" s="146">
        <v>463.548</v>
      </c>
      <c r="H1472" s="147" t="s">
        <v>404</v>
      </c>
      <c r="I1472" s="146">
        <v>688.449</v>
      </c>
      <c r="J1472" s="146">
        <v>406.09</v>
      </c>
      <c r="K1472" s="148"/>
      <c r="L1472" s="149"/>
      <c r="M1472" s="149"/>
      <c r="N1472" s="148"/>
      <c r="O1472" s="149"/>
      <c r="P1472" s="149"/>
      <c r="Q1472" s="148"/>
      <c r="R1472" s="149"/>
      <c r="S1472" s="149"/>
      <c r="T1472" s="148"/>
      <c r="U1472" s="149"/>
      <c r="V1472" s="149"/>
      <c r="W1472" s="149"/>
      <c r="X1472" s="150">
        <f t="shared" si="1"/>
        <v>1.584367573</v>
      </c>
      <c r="Y1472" s="150">
        <f t="shared" si="2"/>
        <v>-1.584367573</v>
      </c>
    </row>
    <row r="1473" ht="15.75" customHeight="1">
      <c r="A1473" s="119">
        <v>1472.0</v>
      </c>
      <c r="B1473" s="143" t="str">
        <f t="array" ref="B1473">index(Systems!$A:$E,match($A1473,Systems!$A:$A,),match(B$1,Systems!$2:$2,))&amp;if(not(isblank(index(Systems!$A:$E,match($A1473,Systems!$A:$A,),match(Systems!$C$2,Systems!$2:$2,))))," ["&amp;index(Systems!$A:$E,match($A1473,Systems!$A:$A,),match(Systems!$C$2,Systems!$2:$2,))&amp;"]",)</f>
        <v>Lee</v>
      </c>
      <c r="C1473" s="144">
        <f t="array" ref="C1473">round((F1473-average(I1473,L1473,O1473,R1473,U1473))*X1473+if($B1473=$H1473,0,iferror(average(vlookup({$H1473,$K1473,$N1473,$Q1473,$T1473},$B:$D,column(B$1),0)),index(C:C,match($H1473,$B:$B,)))),3)</f>
        <v>116.831</v>
      </c>
      <c r="D1473" s="144">
        <f t="array" ref="D1473">round((G1473-average(J1473,M1473,P1473,S1473,V1473))*Y1473+if($B1473=$H1473,0,iferror(average(vlookup({$H1473,$K1473,$N1473,$Q1473,$T1473},$B:$D,column(C$1),0)),index(D:D,match($H1473,$B:$B,)))),3)</f>
        <v>-148.126</v>
      </c>
      <c r="E1473" s="145">
        <v>2764.0</v>
      </c>
      <c r="F1473" s="146">
        <v>762.189</v>
      </c>
      <c r="G1473" s="146">
        <v>499.582</v>
      </c>
      <c r="H1473" s="147" t="s">
        <v>404</v>
      </c>
      <c r="I1473" s="146">
        <v>688.449</v>
      </c>
      <c r="J1473" s="146">
        <v>406.09</v>
      </c>
      <c r="K1473" s="148"/>
      <c r="L1473" s="149"/>
      <c r="M1473" s="149"/>
      <c r="N1473" s="148"/>
      <c r="O1473" s="149"/>
      <c r="P1473" s="149"/>
      <c r="Q1473" s="148"/>
      <c r="R1473" s="149"/>
      <c r="S1473" s="149"/>
      <c r="T1473" s="148"/>
      <c r="U1473" s="149"/>
      <c r="V1473" s="149"/>
      <c r="W1473" s="149"/>
      <c r="X1473" s="150">
        <f t="shared" si="1"/>
        <v>1.584367573</v>
      </c>
      <c r="Y1473" s="150">
        <f t="shared" si="2"/>
        <v>-1.584367573</v>
      </c>
    </row>
    <row r="1474" ht="15.75" customHeight="1">
      <c r="A1474" s="119">
        <v>1473.0</v>
      </c>
      <c r="B1474" s="143" t="str">
        <f t="array" ref="B1474">index(Systems!$A:$E,match($A1474,Systems!$A:$A,),match(B$1,Systems!$2:$2,))&amp;if(not(isblank(index(Systems!$A:$E,match($A1474,Systems!$A:$A,),match(Systems!$C$2,Systems!$2:$2,))))," ["&amp;index(Systems!$A:$E,match($A1474,Systems!$A:$A,),match(Systems!$C$2,Systems!$2:$2,))&amp;"]",)</f>
        <v>Leganes</v>
      </c>
      <c r="C1474" s="144">
        <f t="array" ref="C1474">round((F1474-average(I1474,L1474,O1474,R1474,U1474))*X1474+if($B1474=$H1474,0,iferror(average(vlookup({$H1474,$K1474,$N1474,$Q1474,$T1474},$B:$D,column(B$1),0)),index(C:C,match($H1474,$B:$B,)))),3)</f>
        <v>-77.819</v>
      </c>
      <c r="D1474" s="144">
        <f t="array" ref="D1474">round((G1474-average(J1474,M1474,P1474,S1474,V1474))*Y1474+if($B1474=$H1474,0,iferror(average(vlookup({$H1474,$K1474,$N1474,$Q1474,$T1474},$B:$D,column(C$1),0)),index(D:D,match($H1474,$B:$B,)))),3)</f>
        <v>160.226</v>
      </c>
      <c r="E1474" s="145">
        <v>2764.0</v>
      </c>
      <c r="F1474" s="146">
        <v>639.332</v>
      </c>
      <c r="G1474" s="146">
        <v>304.961</v>
      </c>
      <c r="H1474" s="147" t="s">
        <v>404</v>
      </c>
      <c r="I1474" s="146">
        <v>688.449</v>
      </c>
      <c r="J1474" s="146">
        <v>406.09</v>
      </c>
      <c r="K1474" s="148"/>
      <c r="L1474" s="149"/>
      <c r="M1474" s="149"/>
      <c r="N1474" s="148"/>
      <c r="O1474" s="149"/>
      <c r="P1474" s="149"/>
      <c r="Q1474" s="148"/>
      <c r="R1474" s="149"/>
      <c r="S1474" s="149"/>
      <c r="T1474" s="148"/>
      <c r="U1474" s="149"/>
      <c r="V1474" s="149"/>
      <c r="W1474" s="149"/>
      <c r="X1474" s="150">
        <f t="shared" si="1"/>
        <v>1.584367573</v>
      </c>
      <c r="Y1474" s="150">
        <f t="shared" si="2"/>
        <v>-1.584367573</v>
      </c>
    </row>
    <row r="1475" ht="15.75" customHeight="1">
      <c r="A1475" s="119">
        <v>1474.0</v>
      </c>
      <c r="B1475" s="143" t="str">
        <f t="array" ref="B1475">index(Systems!$A:$E,match($A1475,Systems!$A:$A,),match(B$1,Systems!$2:$2,))&amp;if(not(isblank(index(Systems!$A:$E,match($A1475,Systems!$A:$A,),match(Systems!$C$2,Systems!$2:$2,))))," ["&amp;index(Systems!$A:$E,match($A1475,Systems!$A:$A,),match(Systems!$C$2,Systems!$2:$2,))&amp;"]",)</f>
        <v>Leh</v>
      </c>
      <c r="C1475" s="144">
        <f t="array" ref="C1475">round((F1475-average(I1475,L1475,O1475,R1475,U1475))*X1475+if($B1475=$H1475,0,iferror(average(vlookup({$H1475,$K1475,$N1475,$Q1475,$T1475},$B:$D,column(B$1),0)),index(C:C,match($H1475,$B:$B,)))),3)</f>
        <v>441.509</v>
      </c>
      <c r="D1475" s="144">
        <f t="array" ref="D1475">round((G1475-average(J1475,M1475,P1475,S1475,V1475))*Y1475+if($B1475=$H1475,0,iferror(average(vlookup({$H1475,$K1475,$N1475,$Q1475,$T1475},$B:$D,column(C$1),0)),index(D:D,match($H1475,$B:$B,)))),3)</f>
        <v>-376.031</v>
      </c>
      <c r="E1475" s="145">
        <v>2764.0</v>
      </c>
      <c r="F1475" s="146">
        <v>967.115</v>
      </c>
      <c r="G1475" s="146">
        <v>643.428</v>
      </c>
      <c r="H1475" s="147" t="s">
        <v>404</v>
      </c>
      <c r="I1475" s="146">
        <v>688.449</v>
      </c>
      <c r="J1475" s="146">
        <v>406.09</v>
      </c>
      <c r="K1475" s="148"/>
      <c r="L1475" s="149"/>
      <c r="M1475" s="149"/>
      <c r="N1475" s="148"/>
      <c r="O1475" s="149"/>
      <c r="P1475" s="149"/>
      <c r="Q1475" s="148"/>
      <c r="R1475" s="149"/>
      <c r="S1475" s="149"/>
      <c r="T1475" s="148"/>
      <c r="U1475" s="149"/>
      <c r="V1475" s="149"/>
      <c r="W1475" s="149"/>
      <c r="X1475" s="150">
        <f t="shared" si="1"/>
        <v>1.584367573</v>
      </c>
      <c r="Y1475" s="150">
        <f t="shared" si="2"/>
        <v>-1.584367573</v>
      </c>
    </row>
    <row r="1476" ht="15.75" customHeight="1">
      <c r="A1476" s="119">
        <v>1475.0</v>
      </c>
      <c r="B1476" s="143" t="str">
        <f t="array" ref="B1476">index(Systems!$A:$E,match($A1476,Systems!$A:$A,),match(B$1,Systems!$2:$2,))&amp;if(not(isblank(index(Systems!$A:$E,match($A1476,Systems!$A:$A,),match(Systems!$C$2,Systems!$2:$2,))))," ["&amp;index(Systems!$A:$E,match($A1476,Systems!$A:$A,),match(Systems!$C$2,Systems!$2:$2,))&amp;"]",)</f>
        <v>Leipsic</v>
      </c>
      <c r="C1476" s="144">
        <f t="array" ref="C1476">round((F1476-average(I1476,L1476,O1476,R1476,U1476))*X1476+if($B1476=$H1476,0,iferror(average(vlookup({$H1476,$K1476,$N1476,$Q1476,$T1476},$B:$D,column(B$1),0)),index(C:C,match($H1476,$B:$B,)))),3)</f>
        <v>307.857</v>
      </c>
      <c r="D1476" s="144">
        <f t="array" ref="D1476">round((G1476-average(J1476,M1476,P1476,S1476,V1476))*Y1476+if($B1476=$H1476,0,iferror(average(vlookup({$H1476,$K1476,$N1476,$Q1476,$T1476},$B:$D,column(C$1),0)),index(D:D,match($H1476,$B:$B,)))),3)</f>
        <v>-103.92</v>
      </c>
      <c r="E1476" s="145">
        <v>2764.0</v>
      </c>
      <c r="F1476" s="146">
        <v>882.758</v>
      </c>
      <c r="G1476" s="146">
        <v>471.681</v>
      </c>
      <c r="H1476" s="147" t="s">
        <v>404</v>
      </c>
      <c r="I1476" s="146">
        <v>688.449</v>
      </c>
      <c r="J1476" s="146">
        <v>406.09</v>
      </c>
      <c r="K1476" s="148"/>
      <c r="L1476" s="149"/>
      <c r="M1476" s="149"/>
      <c r="N1476" s="148"/>
      <c r="O1476" s="149"/>
      <c r="P1476" s="149"/>
      <c r="Q1476" s="148"/>
      <c r="R1476" s="149"/>
      <c r="S1476" s="149"/>
      <c r="T1476" s="148"/>
      <c r="U1476" s="149"/>
      <c r="V1476" s="149"/>
      <c r="W1476" s="149"/>
      <c r="X1476" s="150">
        <f t="shared" si="1"/>
        <v>1.584367573</v>
      </c>
      <c r="Y1476" s="150">
        <f t="shared" si="2"/>
        <v>-1.584367573</v>
      </c>
    </row>
    <row r="1477" ht="15.75" customHeight="1">
      <c r="A1477" s="119">
        <v>1476.0</v>
      </c>
      <c r="B1477" s="143" t="str">
        <f t="array" ref="B1477">index(Systems!$A:$E,match($A1477,Systems!$A:$A,),match(B$1,Systems!$2:$2,))&amp;if(not(isblank(index(Systems!$A:$E,match($A1477,Systems!$A:$A,),match(Systems!$C$2,Systems!$2:$2,))))," ["&amp;index(Systems!$A:$E,match($A1477,Systems!$A:$A,),match(Systems!$C$2,Systems!$2:$2,))&amp;"]",)</f>
        <v>Leiston</v>
      </c>
      <c r="C1477" s="144">
        <f t="array" ref="C1477">round((F1477-average(I1477,L1477,O1477,R1477,U1477))*X1477+if($B1477=$H1477,0,iferror(average(vlookup({$H1477,$K1477,$N1477,$Q1477,$T1477},$B:$D,column(B$1),0)),index(C:C,match($H1477,$B:$B,)))),3)</f>
        <v>174.475</v>
      </c>
      <c r="D1477" s="144">
        <f t="array" ref="D1477">round((G1477-average(J1477,M1477,P1477,S1477,V1477))*Y1477+if($B1477=$H1477,0,iferror(average(vlookup({$H1477,$K1477,$N1477,$Q1477,$T1477},$B:$D,column(C$1),0)),index(D:D,match($H1477,$B:$B,)))),3)</f>
        <v>234.667</v>
      </c>
      <c r="E1477" s="145">
        <v>2764.0</v>
      </c>
      <c r="F1477" s="146">
        <v>798.572</v>
      </c>
      <c r="G1477" s="146">
        <v>257.976</v>
      </c>
      <c r="H1477" s="147" t="s">
        <v>404</v>
      </c>
      <c r="I1477" s="146">
        <v>688.449</v>
      </c>
      <c r="J1477" s="146">
        <v>406.09</v>
      </c>
      <c r="K1477" s="148"/>
      <c r="L1477" s="149"/>
      <c r="M1477" s="149"/>
      <c r="N1477" s="148"/>
      <c r="O1477" s="149"/>
      <c r="P1477" s="149"/>
      <c r="Q1477" s="148"/>
      <c r="R1477" s="149"/>
      <c r="S1477" s="149"/>
      <c r="T1477" s="148"/>
      <c r="U1477" s="149"/>
      <c r="V1477" s="149"/>
      <c r="W1477" s="149"/>
      <c r="X1477" s="150">
        <f t="shared" si="1"/>
        <v>1.584367573</v>
      </c>
      <c r="Y1477" s="150">
        <f t="shared" si="2"/>
        <v>-1.584367573</v>
      </c>
    </row>
    <row r="1478" ht="15.75" customHeight="1">
      <c r="A1478" s="119">
        <v>1477.0</v>
      </c>
      <c r="B1478" s="143" t="str">
        <f t="array" ref="B1478">index(Systems!$A:$E,match($A1478,Systems!$A:$A,),match(B$1,Systems!$2:$2,))&amp;if(not(isblank(index(Systems!$A:$E,match($A1478,Systems!$A:$A,),match(Systems!$C$2,Systems!$2:$2,))))," ["&amp;index(Systems!$A:$E,match($A1478,Systems!$A:$A,),match(Systems!$C$2,Systems!$2:$2,))&amp;"]",)</f>
        <v>Lengkong</v>
      </c>
      <c r="C1478" s="144">
        <f t="array" ref="C1478">round((F1478-average(I1478,L1478,O1478,R1478,U1478))*X1478+if($B1478=$H1478,0,iferror(average(vlookup({$H1478,$K1478,$N1478,$Q1478,$T1478},$B:$D,column(B$1),0)),index(C:C,match($H1478,$B:$B,)))),3)</f>
        <v>-239.073</v>
      </c>
      <c r="D1478" s="144">
        <f t="array" ref="D1478">round((G1478-average(J1478,M1478,P1478,S1478,V1478))*Y1478+if($B1478=$H1478,0,iferror(average(vlookup({$H1478,$K1478,$N1478,$Q1478,$T1478},$B:$D,column(C$1),0)),index(D:D,match($H1478,$B:$B,)))),3)</f>
        <v>-259.035</v>
      </c>
      <c r="E1478" s="145">
        <v>2764.0</v>
      </c>
      <c r="F1478" s="146">
        <v>537.554</v>
      </c>
      <c r="G1478" s="146">
        <v>569.584</v>
      </c>
      <c r="H1478" s="147" t="s">
        <v>404</v>
      </c>
      <c r="I1478" s="146">
        <v>688.449</v>
      </c>
      <c r="J1478" s="146">
        <v>406.09</v>
      </c>
      <c r="K1478" s="148"/>
      <c r="L1478" s="149"/>
      <c r="M1478" s="149"/>
      <c r="N1478" s="148"/>
      <c r="O1478" s="149"/>
      <c r="P1478" s="149"/>
      <c r="Q1478" s="148"/>
      <c r="R1478" s="149"/>
      <c r="S1478" s="149"/>
      <c r="T1478" s="148"/>
      <c r="U1478" s="149"/>
      <c r="V1478" s="149"/>
      <c r="W1478" s="149"/>
      <c r="X1478" s="150">
        <f t="shared" si="1"/>
        <v>1.584367573</v>
      </c>
      <c r="Y1478" s="150">
        <f t="shared" si="2"/>
        <v>-1.584367573</v>
      </c>
    </row>
    <row r="1479" ht="15.75" customHeight="1">
      <c r="A1479" s="119">
        <v>1478.0</v>
      </c>
      <c r="B1479" s="143" t="str">
        <f t="array" ref="B1479">index(Systems!$A:$E,match($A1479,Systems!$A:$A,),match(B$1,Systems!$2:$2,))&amp;if(not(isblank(index(Systems!$A:$E,match($A1479,Systems!$A:$A,),match(Systems!$C$2,Systems!$2:$2,))))," ["&amp;index(Systems!$A:$E,match($A1479,Systems!$A:$A,),match(Systems!$C$2,Systems!$2:$2,))&amp;"]",)</f>
        <v>Leoben</v>
      </c>
      <c r="C1479" s="144">
        <f t="array" ref="C1479">round((F1479-average(I1479,L1479,O1479,R1479,U1479))*X1479+if($B1479=$H1479,0,iferror(average(vlookup({$H1479,$K1479,$N1479,$Q1479,$T1479},$B:$D,column(B$1),0)),index(C:C,match($H1479,$B:$B,)))),3)</f>
        <v>41.346</v>
      </c>
      <c r="D1479" s="144">
        <f t="array" ref="D1479">round((G1479-average(J1479,M1479,P1479,S1479,V1479))*Y1479+if($B1479=$H1479,0,iferror(average(vlookup({$H1479,$K1479,$N1479,$Q1479,$T1479},$B:$D,column(C$1),0)),index(D:D,match($H1479,$B:$B,)))),3)</f>
        <v>405.269</v>
      </c>
      <c r="E1479" s="145">
        <v>2764.0</v>
      </c>
      <c r="F1479" s="146">
        <v>714.545</v>
      </c>
      <c r="G1479" s="146">
        <v>150.298</v>
      </c>
      <c r="H1479" s="147" t="s">
        <v>404</v>
      </c>
      <c r="I1479" s="146">
        <v>688.449</v>
      </c>
      <c r="J1479" s="146">
        <v>406.09</v>
      </c>
      <c r="K1479" s="148"/>
      <c r="L1479" s="149"/>
      <c r="M1479" s="149"/>
      <c r="N1479" s="148"/>
      <c r="O1479" s="149"/>
      <c r="P1479" s="149"/>
      <c r="Q1479" s="148"/>
      <c r="R1479" s="149"/>
      <c r="S1479" s="149"/>
      <c r="T1479" s="148"/>
      <c r="U1479" s="149"/>
      <c r="V1479" s="149"/>
      <c r="W1479" s="149"/>
      <c r="X1479" s="150">
        <f t="shared" si="1"/>
        <v>1.584367573</v>
      </c>
      <c r="Y1479" s="150">
        <f t="shared" si="2"/>
        <v>-1.584367573</v>
      </c>
    </row>
    <row r="1480" ht="15.75" customHeight="1">
      <c r="A1480" s="119">
        <v>1479.0</v>
      </c>
      <c r="B1480" s="143" t="str">
        <f t="array" ref="B1480">index(Systems!$A:$E,match($A1480,Systems!$A:$A,),match(B$1,Systems!$2:$2,))&amp;if(not(isblank(index(Systems!$A:$E,match($A1480,Systems!$A:$A,),match(Systems!$C$2,Systems!$2:$2,))))," ["&amp;index(Systems!$A:$E,match($A1480,Systems!$A:$A,),match(Systems!$C$2,Systems!$2:$2,))&amp;"]",)</f>
        <v>Lepaterique</v>
      </c>
      <c r="C1480" s="144">
        <f t="array" ref="C1480">round((F1480-average(I1480,L1480,O1480,R1480,U1480))*X1480+if($B1480=$H1480,0,iferror(average(vlookup({$H1480,$K1480,$N1480,$Q1480,$T1480},$B:$D,column(B$1),0)),index(C:C,match($H1480,$B:$B,)))),3)</f>
        <v>-375.067</v>
      </c>
      <c r="D1480" s="144">
        <f t="array" ref="D1480">round((G1480-average(J1480,M1480,P1480,S1480,V1480))*Y1480+if($B1480=$H1480,0,iferror(average(vlookup({$H1480,$K1480,$N1480,$Q1480,$T1480},$B:$D,column(C$1),0)),index(D:D,match($H1480,$B:$B,)))),3)</f>
        <v>-166.558</v>
      </c>
      <c r="E1480" s="145">
        <v>2764.0</v>
      </c>
      <c r="F1480" s="146">
        <v>451.719</v>
      </c>
      <c r="G1480" s="146">
        <v>511.216</v>
      </c>
      <c r="H1480" s="147" t="s">
        <v>404</v>
      </c>
      <c r="I1480" s="146">
        <v>688.449</v>
      </c>
      <c r="J1480" s="146">
        <v>406.09</v>
      </c>
      <c r="K1480" s="148"/>
      <c r="L1480" s="149"/>
      <c r="M1480" s="149"/>
      <c r="N1480" s="148"/>
      <c r="O1480" s="149"/>
      <c r="P1480" s="149"/>
      <c r="Q1480" s="148"/>
      <c r="R1480" s="149"/>
      <c r="S1480" s="149"/>
      <c r="T1480" s="148"/>
      <c r="U1480" s="149"/>
      <c r="V1480" s="149"/>
      <c r="W1480" s="149"/>
      <c r="X1480" s="150">
        <f t="shared" si="1"/>
        <v>1.584367573</v>
      </c>
      <c r="Y1480" s="150">
        <f t="shared" si="2"/>
        <v>-1.584367573</v>
      </c>
    </row>
    <row r="1481" ht="15.75" customHeight="1">
      <c r="A1481" s="119">
        <v>1480.0</v>
      </c>
      <c r="B1481" s="143" t="str">
        <f t="array" ref="B1481">index(Systems!$A:$E,match($A1481,Systems!$A:$A,),match(B$1,Systems!$2:$2,))&amp;if(not(isblank(index(Systems!$A:$E,match($A1481,Systems!$A:$A,),match(Systems!$C$2,Systems!$2:$2,))))," ["&amp;index(Systems!$A:$E,match($A1481,Systems!$A:$A,),match(Systems!$C$2,Systems!$2:$2,))&amp;"]",)</f>
        <v>Les Halles</v>
      </c>
      <c r="C1481" s="144">
        <f t="array" ref="C1481">round((F1481-average(I1481,L1481,O1481,R1481,U1481))*X1481+if($B1481=$H1481,0,iferror(average(vlookup({$H1481,$K1481,$N1481,$Q1481,$T1481},$B:$D,column(B$1),0)),index(C:C,match($H1481,$B:$B,)))),3)</f>
        <v>-39.048</v>
      </c>
      <c r="D1481" s="144">
        <f t="array" ref="D1481">round((G1481-average(J1481,M1481,P1481,S1481,V1481))*Y1481+if($B1481=$H1481,0,iferror(average(vlookup({$H1481,$K1481,$N1481,$Q1481,$T1481},$B:$D,column(C$1),0)),index(D:D,match($H1481,$B:$B,)))),3)</f>
        <v>-187.965</v>
      </c>
      <c r="E1481" s="145">
        <v>2764.0</v>
      </c>
      <c r="F1481" s="146">
        <v>663.803</v>
      </c>
      <c r="G1481" s="146">
        <v>524.727</v>
      </c>
      <c r="H1481" s="147" t="s">
        <v>404</v>
      </c>
      <c r="I1481" s="146">
        <v>688.449</v>
      </c>
      <c r="J1481" s="146">
        <v>406.09</v>
      </c>
      <c r="K1481" s="148"/>
      <c r="L1481" s="149"/>
      <c r="M1481" s="149"/>
      <c r="N1481" s="148"/>
      <c r="O1481" s="149"/>
      <c r="P1481" s="149"/>
      <c r="Q1481" s="148"/>
      <c r="R1481" s="149"/>
      <c r="S1481" s="149"/>
      <c r="T1481" s="148"/>
      <c r="U1481" s="149"/>
      <c r="V1481" s="149"/>
      <c r="W1481" s="149"/>
      <c r="X1481" s="150">
        <f t="shared" si="1"/>
        <v>1.584367573</v>
      </c>
      <c r="Y1481" s="150">
        <f t="shared" si="2"/>
        <v>-1.584367573</v>
      </c>
    </row>
    <row r="1482" ht="15.75" customHeight="1">
      <c r="A1482" s="119">
        <v>1481.0</v>
      </c>
      <c r="B1482" s="143" t="str">
        <f t="array" ref="B1482">index(Systems!$A:$E,match($A1482,Systems!$A:$A,),match(B$1,Systems!$2:$2,))&amp;if(not(isblank(index(Systems!$A:$E,match($A1482,Systems!$A:$A,),match(Systems!$C$2,Systems!$2:$2,))))," ["&amp;index(Systems!$A:$E,match($A1482,Systems!$A:$A,),match(Systems!$C$2,Systems!$2:$2,))&amp;"]",)</f>
        <v>Lesalles</v>
      </c>
      <c r="C1482" s="144">
        <f t="array" ref="C1482">round((F1482-average(I1482,L1482,O1482,R1482,U1482))*X1482+if($B1482=$H1482,0,iferror(average(vlookup({$H1482,$K1482,$N1482,$Q1482,$T1482},$B:$D,column(B$1),0)),index(C:C,match($H1482,$B:$B,)))),3)</f>
        <v>9.817</v>
      </c>
      <c r="D1482" s="144">
        <f t="array" ref="D1482">round((G1482-average(J1482,M1482,P1482,S1482,V1482))*Y1482+if($B1482=$H1482,0,iferror(average(vlookup({$H1482,$K1482,$N1482,$Q1482,$T1482},$B:$D,column(C$1),0)),index(D:D,match($H1482,$B:$B,)))),3)</f>
        <v>-164.975</v>
      </c>
      <c r="E1482" s="145">
        <v>2764.0</v>
      </c>
      <c r="F1482" s="146">
        <v>694.645</v>
      </c>
      <c r="G1482" s="146">
        <v>510.217</v>
      </c>
      <c r="H1482" s="147" t="s">
        <v>404</v>
      </c>
      <c r="I1482" s="146">
        <v>688.449</v>
      </c>
      <c r="J1482" s="146">
        <v>406.09</v>
      </c>
      <c r="K1482" s="148"/>
      <c r="L1482" s="149"/>
      <c r="M1482" s="149"/>
      <c r="N1482" s="148"/>
      <c r="O1482" s="149"/>
      <c r="P1482" s="149"/>
      <c r="Q1482" s="148"/>
      <c r="R1482" s="149"/>
      <c r="S1482" s="149"/>
      <c r="T1482" s="148"/>
      <c r="U1482" s="149"/>
      <c r="V1482" s="149"/>
      <c r="W1482" s="149"/>
      <c r="X1482" s="150">
        <f t="shared" si="1"/>
        <v>1.584367573</v>
      </c>
      <c r="Y1482" s="150">
        <f t="shared" si="2"/>
        <v>-1.584367573</v>
      </c>
    </row>
    <row r="1483" ht="15.75" customHeight="1">
      <c r="A1483" s="119">
        <v>1482.0</v>
      </c>
      <c r="B1483" s="143" t="str">
        <f t="array" ref="B1483">index(Systems!$A:$E,match($A1483,Systems!$A:$A,),match(B$1,Systems!$2:$2,))&amp;if(not(isblank(index(Systems!$A:$E,match($A1483,Systems!$A:$A,),match(Systems!$C$2,Systems!$2:$2,))))," ["&amp;index(Systems!$A:$E,match($A1483,Systems!$A:$A,),match(Systems!$C$2,Systems!$2:$2,))&amp;"]",)</f>
        <v>Leskovik</v>
      </c>
      <c r="C1483" s="144">
        <f t="array" ref="C1483">round((F1483-average(I1483,L1483,O1483,R1483,U1483))*X1483+if($B1483=$H1483,0,iferror(average(vlookup({$H1483,$K1483,$N1483,$Q1483,$T1483},$B:$D,column(B$1),0)),index(C:C,match($H1483,$B:$B,)))),3)</f>
        <v>-90.486</v>
      </c>
      <c r="D1483" s="144">
        <f t="array" ref="D1483">round((G1483-average(J1483,M1483,P1483,S1483,V1483))*Y1483+if($B1483=$H1483,0,iferror(average(vlookup({$H1483,$K1483,$N1483,$Q1483,$T1483},$B:$D,column(C$1),0)),index(D:D,match($H1483,$B:$B,)))),3)</f>
        <v>333.151</v>
      </c>
      <c r="E1483" s="145">
        <v>2764.0</v>
      </c>
      <c r="F1483" s="146">
        <v>631.337</v>
      </c>
      <c r="G1483" s="146">
        <v>195.816</v>
      </c>
      <c r="H1483" s="147" t="s">
        <v>404</v>
      </c>
      <c r="I1483" s="146">
        <v>688.449</v>
      </c>
      <c r="J1483" s="146">
        <v>406.09</v>
      </c>
      <c r="K1483" s="148"/>
      <c r="L1483" s="149"/>
      <c r="M1483" s="149"/>
      <c r="N1483" s="148"/>
      <c r="O1483" s="149"/>
      <c r="P1483" s="149"/>
      <c r="Q1483" s="148"/>
      <c r="R1483" s="149"/>
      <c r="S1483" s="149"/>
      <c r="T1483" s="148"/>
      <c r="U1483" s="149"/>
      <c r="V1483" s="149"/>
      <c r="W1483" s="149"/>
      <c r="X1483" s="150">
        <f t="shared" si="1"/>
        <v>1.584367573</v>
      </c>
      <c r="Y1483" s="150">
        <f t="shared" si="2"/>
        <v>-1.584367573</v>
      </c>
    </row>
    <row r="1484" ht="15.75" customHeight="1">
      <c r="A1484" s="119">
        <v>1483.0</v>
      </c>
      <c r="B1484" s="143" t="str">
        <f t="array" ref="B1484">index(Systems!$A:$E,match($A1484,Systems!$A:$A,),match(B$1,Systems!$2:$2,))&amp;if(not(isblank(index(Systems!$A:$E,match($A1484,Systems!$A:$A,),match(Systems!$C$2,Systems!$2:$2,))))," ["&amp;index(Systems!$A:$E,match($A1484,Systems!$A:$A,),match(Systems!$C$2,Systems!$2:$2,))&amp;"]",)</f>
        <v>Lesnovo</v>
      </c>
      <c r="C1484" s="144">
        <f t="array" ref="C1484">round((F1484-average(I1484,L1484,O1484,R1484,U1484))*X1484+if($B1484=$H1484,0,iferror(average(vlookup({$H1484,$K1484,$N1484,$Q1484,$T1484},$B:$D,column(B$1),0)),index(C:C,match($H1484,$B:$B,)))),3)</f>
        <v>-315.4</v>
      </c>
      <c r="D1484" s="144">
        <f t="array" ref="D1484">round((G1484-average(J1484,M1484,P1484,S1484,V1484))*Y1484+if($B1484=$H1484,0,iferror(average(vlookup({$H1484,$K1484,$N1484,$Q1484,$T1484},$B:$D,column(C$1),0)),index(D:D,match($H1484,$B:$B,)))),3)</f>
        <v>-266.86</v>
      </c>
      <c r="E1484" s="145">
        <v>2764.0</v>
      </c>
      <c r="F1484" s="146">
        <v>489.379</v>
      </c>
      <c r="G1484" s="146">
        <v>574.523</v>
      </c>
      <c r="H1484" s="147" t="s">
        <v>404</v>
      </c>
      <c r="I1484" s="146">
        <v>688.449</v>
      </c>
      <c r="J1484" s="146">
        <v>406.09</v>
      </c>
      <c r="K1484" s="148"/>
      <c r="L1484" s="149"/>
      <c r="M1484" s="149"/>
      <c r="N1484" s="148"/>
      <c r="O1484" s="149"/>
      <c r="P1484" s="149"/>
      <c r="Q1484" s="148"/>
      <c r="R1484" s="149"/>
      <c r="S1484" s="149"/>
      <c r="T1484" s="148"/>
      <c r="U1484" s="149"/>
      <c r="V1484" s="149"/>
      <c r="W1484" s="149"/>
      <c r="X1484" s="150">
        <f t="shared" si="1"/>
        <v>1.584367573</v>
      </c>
      <c r="Y1484" s="150">
        <f t="shared" si="2"/>
        <v>-1.584367573</v>
      </c>
    </row>
    <row r="1485" ht="15.75" customHeight="1">
      <c r="A1485" s="119">
        <v>1484.0</v>
      </c>
      <c r="B1485" s="143" t="str">
        <f t="array" ref="B1485">index(Systems!$A:$E,match($A1485,Systems!$A:$A,),match(B$1,Systems!$2:$2,))&amp;if(not(isblank(index(Systems!$A:$E,match($A1485,Systems!$A:$A,),match(Systems!$C$2,Systems!$2:$2,))))," ["&amp;index(Systems!$A:$E,match($A1485,Systems!$A:$A,),match(Systems!$C$2,Systems!$2:$2,))&amp;"]",)</f>
        <v>Lexington</v>
      </c>
      <c r="C1485" s="144">
        <f t="array" ref="C1485">round((F1485-average(I1485,L1485,O1485,R1485,U1485))*X1485+if($B1485=$H1485,0,iferror(average(vlookup({$H1485,$K1485,$N1485,$Q1485,$T1485},$B:$D,column(B$1),0)),index(C:C,match($H1485,$B:$B,)))),3)</f>
        <v>315.608</v>
      </c>
      <c r="D1485" s="144">
        <f t="array" ref="D1485">round((G1485-average(J1485,M1485,P1485,S1485,V1485))*Y1485+if($B1485=$H1485,0,iferror(average(vlookup({$H1485,$K1485,$N1485,$Q1485,$T1485},$B:$D,column(C$1),0)),index(D:D,match($H1485,$B:$B,)))),3)</f>
        <v>-22.793</v>
      </c>
      <c r="E1485" s="145">
        <v>2764.0</v>
      </c>
      <c r="F1485" s="146">
        <v>887.65</v>
      </c>
      <c r="G1485" s="146">
        <v>420.476</v>
      </c>
      <c r="H1485" s="147" t="s">
        <v>404</v>
      </c>
      <c r="I1485" s="146">
        <v>688.449</v>
      </c>
      <c r="J1485" s="146">
        <v>406.09</v>
      </c>
      <c r="K1485" s="148"/>
      <c r="L1485" s="149"/>
      <c r="M1485" s="149"/>
      <c r="N1485" s="148"/>
      <c r="O1485" s="149"/>
      <c r="P1485" s="149"/>
      <c r="Q1485" s="148"/>
      <c r="R1485" s="149"/>
      <c r="S1485" s="149"/>
      <c r="T1485" s="148"/>
      <c r="U1485" s="149"/>
      <c r="V1485" s="149"/>
      <c r="W1485" s="149"/>
      <c r="X1485" s="150">
        <f t="shared" si="1"/>
        <v>1.584367573</v>
      </c>
      <c r="Y1485" s="150">
        <f t="shared" si="2"/>
        <v>-1.584367573</v>
      </c>
    </row>
    <row r="1486" ht="15.75" customHeight="1">
      <c r="A1486" s="119">
        <v>1485.0</v>
      </c>
      <c r="B1486" s="143" t="str">
        <f t="array" ref="B1486">index(Systems!$A:$E,match($A1486,Systems!$A:$A,),match(B$1,Systems!$2:$2,))&amp;if(not(isblank(index(Systems!$A:$E,match($A1486,Systems!$A:$A,),match(Systems!$C$2,Systems!$2:$2,))))," ["&amp;index(Systems!$A:$E,match($A1486,Systems!$A:$A,),match(Systems!$C$2,Systems!$2:$2,))&amp;"]",)</f>
        <v>Leyda</v>
      </c>
      <c r="C1486" s="144">
        <f t="array" ref="C1486">round((F1486-average(I1486,L1486,O1486,R1486,U1486))*X1486+if($B1486=$H1486,0,iferror(average(vlookup({$H1486,$K1486,$N1486,$Q1486,$T1486},$B:$D,column(B$1),0)),index(C:C,match($H1486,$B:$B,)))),3)</f>
        <v>-71.092</v>
      </c>
      <c r="D1486" s="144">
        <f t="array" ref="D1486">round((G1486-average(J1486,M1486,P1486,S1486,V1486))*Y1486+if($B1486=$H1486,0,iferror(average(vlookup({$H1486,$K1486,$N1486,$Q1486,$T1486},$B:$D,column(C$1),0)),index(D:D,match($H1486,$B:$B,)))),3)</f>
        <v>-346.95</v>
      </c>
      <c r="E1486" s="145">
        <v>2764.0</v>
      </c>
      <c r="F1486" s="146">
        <v>643.578</v>
      </c>
      <c r="G1486" s="146">
        <v>625.073</v>
      </c>
      <c r="H1486" s="147" t="s">
        <v>404</v>
      </c>
      <c r="I1486" s="146">
        <v>688.449</v>
      </c>
      <c r="J1486" s="146">
        <v>406.09</v>
      </c>
      <c r="K1486" s="148"/>
      <c r="L1486" s="149"/>
      <c r="M1486" s="149"/>
      <c r="N1486" s="148"/>
      <c r="O1486" s="149"/>
      <c r="P1486" s="149"/>
      <c r="Q1486" s="148"/>
      <c r="R1486" s="149"/>
      <c r="S1486" s="149"/>
      <c r="T1486" s="148"/>
      <c r="U1486" s="149"/>
      <c r="V1486" s="149"/>
      <c r="W1486" s="149"/>
      <c r="X1486" s="150">
        <f t="shared" si="1"/>
        <v>1.584367573</v>
      </c>
      <c r="Y1486" s="150">
        <f t="shared" si="2"/>
        <v>-1.584367573</v>
      </c>
    </row>
    <row r="1487" ht="15.75" customHeight="1">
      <c r="A1487" s="119">
        <v>1486.0</v>
      </c>
      <c r="B1487" s="143" t="str">
        <f t="array" ref="B1487">index(Systems!$A:$E,match($A1487,Systems!$A:$A,),match(B$1,Systems!$2:$2,))&amp;if(not(isblank(index(Systems!$A:$E,match($A1487,Systems!$A:$A,),match(Systems!$C$2,Systems!$2:$2,))))," ["&amp;index(Systems!$A:$E,match($A1487,Systems!$A:$A,),match(Systems!$C$2,Systems!$2:$2,))&amp;"]",)</f>
        <v>Leyland</v>
      </c>
      <c r="C1487" s="144">
        <f t="array" ref="C1487">round((F1487-average(I1487,L1487,O1487,R1487,U1487))*X1487+if($B1487=$H1487,0,iferror(average(vlookup({$H1487,$K1487,$N1487,$Q1487,$T1487},$B:$D,column(B$1),0)),index(C:C,match($H1487,$B:$B,)))),3)</f>
        <v>308.632</v>
      </c>
      <c r="D1487" s="144">
        <f t="array" ref="D1487">round((G1487-average(J1487,M1487,P1487,S1487,V1487))*Y1487+if($B1487=$H1487,0,iferror(average(vlookup({$H1487,$K1487,$N1487,$Q1487,$T1487},$B:$D,column(C$1),0)),index(D:D,match($H1487,$B:$B,)))),3)</f>
        <v>392.898</v>
      </c>
      <c r="E1487" s="145">
        <v>2764.0</v>
      </c>
      <c r="F1487" s="146">
        <v>883.247</v>
      </c>
      <c r="G1487" s="146">
        <v>158.106</v>
      </c>
      <c r="H1487" s="147" t="s">
        <v>404</v>
      </c>
      <c r="I1487" s="146">
        <v>688.449</v>
      </c>
      <c r="J1487" s="146">
        <v>406.09</v>
      </c>
      <c r="K1487" s="148"/>
      <c r="L1487" s="149"/>
      <c r="M1487" s="149"/>
      <c r="N1487" s="148"/>
      <c r="O1487" s="149"/>
      <c r="P1487" s="149"/>
      <c r="Q1487" s="148"/>
      <c r="R1487" s="149"/>
      <c r="S1487" s="149"/>
      <c r="T1487" s="148"/>
      <c r="U1487" s="149"/>
      <c r="V1487" s="149"/>
      <c r="W1487" s="149"/>
      <c r="X1487" s="150">
        <f t="shared" si="1"/>
        <v>1.584367573</v>
      </c>
      <c r="Y1487" s="150">
        <f t="shared" si="2"/>
        <v>-1.584367573</v>
      </c>
    </row>
    <row r="1488" ht="15.75" customHeight="1">
      <c r="A1488" s="119">
        <v>1487.0</v>
      </c>
      <c r="B1488" s="143" t="str">
        <f t="array" ref="B1488">index(Systems!$A:$E,match($A1488,Systems!$A:$A,),match(B$1,Systems!$2:$2,))&amp;if(not(isblank(index(Systems!$A:$E,match($A1488,Systems!$A:$A,),match(Systems!$C$2,Systems!$2:$2,))))," ["&amp;index(Systems!$A:$E,match($A1488,Systems!$A:$A,),match(Systems!$C$2,Systems!$2:$2,))&amp;"]",)</f>
        <v>Lhasa</v>
      </c>
      <c r="C1488" s="144">
        <f t="array" ref="C1488">round((F1488-average(I1488,L1488,O1488,R1488,U1488))*X1488+if($B1488=$H1488,0,iferror(average(vlookup({$H1488,$K1488,$N1488,$Q1488,$T1488},$B:$D,column(B$1),0)),index(C:C,match($H1488,$B:$B,)))),3)</f>
        <v>91.814</v>
      </c>
      <c r="D1488" s="144">
        <f t="array" ref="D1488">round((G1488-average(J1488,M1488,P1488,S1488,V1488))*Y1488+if($B1488=$H1488,0,iferror(average(vlookup({$H1488,$K1488,$N1488,$Q1488,$T1488},$B:$D,column(C$1),0)),index(D:D,match($H1488,$B:$B,)))),3)</f>
        <v>-164.963</v>
      </c>
      <c r="E1488" s="145">
        <v>2764.0</v>
      </c>
      <c r="F1488" s="146">
        <v>746.399</v>
      </c>
      <c r="G1488" s="146">
        <v>510.209</v>
      </c>
      <c r="H1488" s="147" t="s">
        <v>404</v>
      </c>
      <c r="I1488" s="146">
        <v>688.449</v>
      </c>
      <c r="J1488" s="146">
        <v>406.09</v>
      </c>
      <c r="K1488" s="148"/>
      <c r="L1488" s="149"/>
      <c r="M1488" s="149"/>
      <c r="N1488" s="148"/>
      <c r="O1488" s="149"/>
      <c r="P1488" s="149"/>
      <c r="Q1488" s="148"/>
      <c r="R1488" s="149"/>
      <c r="S1488" s="149"/>
      <c r="T1488" s="148"/>
      <c r="U1488" s="149"/>
      <c r="V1488" s="149"/>
      <c r="W1488" s="149"/>
      <c r="X1488" s="150">
        <f t="shared" si="1"/>
        <v>1.584367573</v>
      </c>
      <c r="Y1488" s="150">
        <f t="shared" si="2"/>
        <v>-1.584367573</v>
      </c>
    </row>
    <row r="1489" ht="15.75" customHeight="1">
      <c r="A1489" s="119">
        <v>1488.0</v>
      </c>
      <c r="B1489" s="143" t="str">
        <f t="array" ref="B1489">index(Systems!$A:$E,match($A1489,Systems!$A:$A,),match(B$1,Systems!$2:$2,))&amp;if(not(isblank(index(Systems!$A:$E,match($A1489,Systems!$A:$A,),match(Systems!$C$2,Systems!$2:$2,))))," ["&amp;index(Systems!$A:$E,match($A1489,Systems!$A:$A,),match(Systems!$C$2,Systems!$2:$2,))&amp;"]",)</f>
        <v>Liezen</v>
      </c>
      <c r="C1489" s="144">
        <f t="array" ref="C1489">round((F1489-average(I1489,L1489,O1489,R1489,U1489))*X1489+if($B1489=$H1489,0,iferror(average(vlookup({$H1489,$K1489,$N1489,$Q1489,$T1489},$B:$D,column(B$1),0)),index(C:C,match($H1489,$B:$B,)))),3)</f>
        <v>-20.947</v>
      </c>
      <c r="D1489" s="144">
        <f t="array" ref="D1489">round((G1489-average(J1489,M1489,P1489,S1489,V1489))*Y1489+if($B1489=$H1489,0,iferror(average(vlookup({$H1489,$K1489,$N1489,$Q1489,$T1489},$B:$D,column(C$1),0)),index(D:D,match($H1489,$B:$B,)))),3)</f>
        <v>380.201</v>
      </c>
      <c r="E1489" s="145">
        <v>2764.0</v>
      </c>
      <c r="F1489" s="146">
        <v>675.228</v>
      </c>
      <c r="G1489" s="146">
        <v>166.12</v>
      </c>
      <c r="H1489" s="147" t="s">
        <v>404</v>
      </c>
      <c r="I1489" s="146">
        <v>688.449</v>
      </c>
      <c r="J1489" s="146">
        <v>406.09</v>
      </c>
      <c r="K1489" s="148"/>
      <c r="L1489" s="149"/>
      <c r="M1489" s="149"/>
      <c r="N1489" s="148"/>
      <c r="O1489" s="149"/>
      <c r="P1489" s="149"/>
      <c r="Q1489" s="148"/>
      <c r="R1489" s="149"/>
      <c r="S1489" s="149"/>
      <c r="T1489" s="148"/>
      <c r="U1489" s="149"/>
      <c r="V1489" s="149"/>
      <c r="W1489" s="149"/>
      <c r="X1489" s="150">
        <f t="shared" si="1"/>
        <v>1.584367573</v>
      </c>
      <c r="Y1489" s="150">
        <f t="shared" si="2"/>
        <v>-1.584367573</v>
      </c>
    </row>
    <row r="1490" ht="15.75" customHeight="1">
      <c r="A1490" s="119">
        <v>1489.0</v>
      </c>
      <c r="B1490" s="143" t="str">
        <f t="array" ref="B1490">index(Systems!$A:$E,match($A1490,Systems!$A:$A,),match(B$1,Systems!$2:$2,))&amp;if(not(isblank(index(Systems!$A:$E,match($A1490,Systems!$A:$A,),match(Systems!$C$2,Systems!$2:$2,))))," ["&amp;index(Systems!$A:$E,match($A1490,Systems!$A:$A,),match(Systems!$C$2,Systems!$2:$2,))&amp;"]",)</f>
        <v>Lihue</v>
      </c>
      <c r="C1490" s="144">
        <f t="array" ref="C1490">round((F1490-average(I1490,L1490,O1490,R1490,U1490))*X1490+if($B1490=$H1490,0,iferror(average(vlookup({$H1490,$K1490,$N1490,$Q1490,$T1490},$B:$D,column(B$1),0)),index(C:C,match($H1490,$B:$B,)))),3)</f>
        <v>424.167</v>
      </c>
      <c r="D1490" s="144">
        <f t="array" ref="D1490">round((G1490-average(J1490,M1490,P1490,S1490,V1490))*Y1490+if($B1490=$H1490,0,iferror(average(vlookup({$H1490,$K1490,$N1490,$Q1490,$T1490},$B:$D,column(C$1),0)),index(D:D,match($H1490,$B:$B,)))),3)</f>
        <v>-198.574</v>
      </c>
      <c r="E1490" s="145">
        <v>2764.0</v>
      </c>
      <c r="F1490" s="146">
        <v>956.169</v>
      </c>
      <c r="G1490" s="146">
        <v>531.423</v>
      </c>
      <c r="H1490" s="147" t="s">
        <v>404</v>
      </c>
      <c r="I1490" s="146">
        <v>688.449</v>
      </c>
      <c r="J1490" s="146">
        <v>406.09</v>
      </c>
      <c r="K1490" s="148"/>
      <c r="L1490" s="149"/>
      <c r="M1490" s="149"/>
      <c r="N1490" s="148"/>
      <c r="O1490" s="149"/>
      <c r="P1490" s="149"/>
      <c r="Q1490" s="148"/>
      <c r="R1490" s="149"/>
      <c r="S1490" s="149"/>
      <c r="T1490" s="148"/>
      <c r="U1490" s="149"/>
      <c r="V1490" s="149"/>
      <c r="W1490" s="149"/>
      <c r="X1490" s="150">
        <f t="shared" si="1"/>
        <v>1.584367573</v>
      </c>
      <c r="Y1490" s="150">
        <f t="shared" si="2"/>
        <v>-1.584367573</v>
      </c>
    </row>
    <row r="1491" ht="15.75" customHeight="1">
      <c r="A1491" s="119">
        <v>1490.0</v>
      </c>
      <c r="B1491" s="143" t="str">
        <f t="array" ref="B1491">index(Systems!$A:$E,match($A1491,Systems!$A:$A,),match(B$1,Systems!$2:$2,))&amp;if(not(isblank(index(Systems!$A:$E,match($A1491,Systems!$A:$A,),match(Systems!$C$2,Systems!$2:$2,))))," ["&amp;index(Systems!$A:$E,match($A1491,Systems!$A:$A,),match(Systems!$C$2,Systems!$2:$2,))&amp;"]",)</f>
        <v>Lima</v>
      </c>
      <c r="C1491" s="144">
        <f t="array" ref="C1491">round((F1491-average(I1491,L1491,O1491,R1491,U1491))*X1491+if($B1491=$H1491,0,iferror(average(vlookup({$H1491,$K1491,$N1491,$Q1491,$T1491},$B:$D,column(B$1),0)),index(C:C,match($H1491,$B:$B,)))),3)</f>
        <v>235.741</v>
      </c>
      <c r="D1491" s="144">
        <f t="array" ref="D1491">round((G1491-average(J1491,M1491,P1491,S1491,V1491))*Y1491+if($B1491=$H1491,0,iferror(average(vlookup({$H1491,$K1491,$N1491,$Q1491,$T1491},$B:$D,column(C$1),0)),index(D:D,match($H1491,$B:$B,)))),3)</f>
        <v>53.979</v>
      </c>
      <c r="E1491" s="145">
        <v>2764.0</v>
      </c>
      <c r="F1491" s="146">
        <v>837.241</v>
      </c>
      <c r="G1491" s="146">
        <v>372.02</v>
      </c>
      <c r="H1491" s="147" t="s">
        <v>404</v>
      </c>
      <c r="I1491" s="146">
        <v>688.449</v>
      </c>
      <c r="J1491" s="146">
        <v>406.09</v>
      </c>
      <c r="K1491" s="148"/>
      <c r="L1491" s="149"/>
      <c r="M1491" s="149"/>
      <c r="N1491" s="148"/>
      <c r="O1491" s="149"/>
      <c r="P1491" s="149"/>
      <c r="Q1491" s="148"/>
      <c r="R1491" s="149"/>
      <c r="S1491" s="149"/>
      <c r="T1491" s="148"/>
      <c r="U1491" s="149"/>
      <c r="V1491" s="149"/>
      <c r="W1491" s="149"/>
      <c r="X1491" s="150">
        <f t="shared" si="1"/>
        <v>1.584367573</v>
      </c>
      <c r="Y1491" s="150">
        <f t="shared" si="2"/>
        <v>-1.584367573</v>
      </c>
    </row>
    <row r="1492" ht="15.75" customHeight="1">
      <c r="A1492" s="119">
        <v>1491.0</v>
      </c>
      <c r="B1492" s="143" t="str">
        <f t="array" ref="B1492">index(Systems!$A:$E,match($A1492,Systems!$A:$A,),match(B$1,Systems!$2:$2,))&amp;if(not(isblank(index(Systems!$A:$E,match($A1492,Systems!$A:$A,),match(Systems!$C$2,Systems!$2:$2,))))," ["&amp;index(Systems!$A:$E,match($A1492,Systems!$A:$A,),match(Systems!$C$2,Systems!$2:$2,))&amp;"]",)</f>
        <v>Linden</v>
      </c>
      <c r="C1492" s="144">
        <f t="array" ref="C1492">round((F1492-average(I1492,L1492,O1492,R1492,U1492))*X1492+if($B1492=$H1492,0,iferror(average(vlookup({$H1492,$K1492,$N1492,$Q1492,$T1492},$B:$D,column(B$1),0)),index(C:C,match($H1492,$B:$B,)))),3)</f>
        <v>737.651</v>
      </c>
      <c r="D1492" s="144">
        <f t="array" ref="D1492">round((G1492-average(J1492,M1492,P1492,S1492,V1492))*Y1492+if($B1492=$H1492,0,iferror(average(vlookup({$H1492,$K1492,$N1492,$Q1492,$T1492},$B:$D,column(C$1),0)),index(D:D,match($H1492,$B:$B,)))),3)</f>
        <v>261.963</v>
      </c>
      <c r="E1492" s="145">
        <v>2764.0</v>
      </c>
      <c r="F1492" s="146">
        <v>1154.03</v>
      </c>
      <c r="G1492" s="146">
        <v>240.748</v>
      </c>
      <c r="H1492" s="147" t="s">
        <v>404</v>
      </c>
      <c r="I1492" s="146">
        <v>688.449</v>
      </c>
      <c r="J1492" s="146">
        <v>406.09</v>
      </c>
      <c r="K1492" s="148"/>
      <c r="L1492" s="149"/>
      <c r="M1492" s="149"/>
      <c r="N1492" s="148"/>
      <c r="O1492" s="149"/>
      <c r="P1492" s="149"/>
      <c r="Q1492" s="148"/>
      <c r="R1492" s="149"/>
      <c r="S1492" s="149"/>
      <c r="T1492" s="148"/>
      <c r="U1492" s="149"/>
      <c r="V1492" s="149"/>
      <c r="W1492" s="149"/>
      <c r="X1492" s="150">
        <f t="shared" si="1"/>
        <v>1.584367573</v>
      </c>
      <c r="Y1492" s="150">
        <f t="shared" si="2"/>
        <v>-1.584367573</v>
      </c>
    </row>
    <row r="1493" ht="15.75" customHeight="1">
      <c r="A1493" s="119">
        <v>1492.0</v>
      </c>
      <c r="B1493" s="143" t="str">
        <f t="array" ref="B1493">index(Systems!$A:$E,match($A1493,Systems!$A:$A,),match(B$1,Systems!$2:$2,))&amp;if(not(isblank(index(Systems!$A:$E,match($A1493,Systems!$A:$A,),match(Systems!$C$2,Systems!$2:$2,))))," ["&amp;index(Systems!$A:$E,match($A1493,Systems!$A:$A,),match(Systems!$C$2,Systems!$2:$2,))&amp;"]",)</f>
        <v>Lindenmarle</v>
      </c>
      <c r="C1493" s="144">
        <f t="array" ref="C1493">round((F1493-average(I1493,L1493,O1493,R1493,U1493))*X1493+if($B1493=$H1493,0,iferror(average(vlookup({$H1493,$K1493,$N1493,$Q1493,$T1493},$B:$D,column(B$1),0)),index(C:C,match($H1493,$B:$B,)))),3)</f>
        <v>-206.199</v>
      </c>
      <c r="D1493" s="144">
        <f t="array" ref="D1493">round((G1493-average(J1493,M1493,P1493,S1493,V1493))*Y1493+if($B1493=$H1493,0,iferror(average(vlookup({$H1493,$K1493,$N1493,$Q1493,$T1493},$B:$D,column(C$1),0)),index(D:D,match($H1493,$B:$B,)))),3)</f>
        <v>-384.383</v>
      </c>
      <c r="E1493" s="145">
        <v>2764.0</v>
      </c>
      <c r="F1493" s="146">
        <v>558.303</v>
      </c>
      <c r="G1493" s="146">
        <v>648.7</v>
      </c>
      <c r="H1493" s="147" t="s">
        <v>404</v>
      </c>
      <c r="I1493" s="146">
        <v>688.449</v>
      </c>
      <c r="J1493" s="146">
        <v>406.09</v>
      </c>
      <c r="K1493" s="148"/>
      <c r="L1493" s="149"/>
      <c r="M1493" s="149"/>
      <c r="N1493" s="148"/>
      <c r="O1493" s="149"/>
      <c r="P1493" s="149"/>
      <c r="Q1493" s="148"/>
      <c r="R1493" s="149"/>
      <c r="S1493" s="149"/>
      <c r="T1493" s="148"/>
      <c r="U1493" s="149"/>
      <c r="V1493" s="149"/>
      <c r="W1493" s="149"/>
      <c r="X1493" s="150">
        <f t="shared" si="1"/>
        <v>1.584367573</v>
      </c>
      <c r="Y1493" s="150">
        <f t="shared" si="2"/>
        <v>-1.584367573</v>
      </c>
    </row>
    <row r="1494" ht="15.75" customHeight="1">
      <c r="A1494" s="119">
        <v>1493.0</v>
      </c>
      <c r="B1494" s="143" t="str">
        <f t="array" ref="B1494">index(Systems!$A:$E,match($A1494,Systems!$A:$A,),match(B$1,Systems!$2:$2,))&amp;if(not(isblank(index(Systems!$A:$E,match($A1494,Systems!$A:$A,),match(Systems!$C$2,Systems!$2:$2,))))," ["&amp;index(Systems!$A:$E,match($A1494,Systems!$A:$A,),match(Systems!$C$2,Systems!$2:$2,))&amp;"]",)</f>
        <v>Lindsay</v>
      </c>
      <c r="C1494" s="144">
        <f t="array" ref="C1494">round((F1494-average(I1494,L1494,O1494,R1494,U1494))*X1494+if($B1494=$H1494,0,iferror(average(vlookup({$H1494,$K1494,$N1494,$Q1494,$T1494},$B:$D,column(B$1),0)),index(C:C,match($H1494,$B:$B,)))),3)</f>
        <v>206.53</v>
      </c>
      <c r="D1494" s="144">
        <f t="array" ref="D1494">round((G1494-average(J1494,M1494,P1494,S1494,V1494))*Y1494+if($B1494=$H1494,0,iferror(average(vlookup({$H1494,$K1494,$N1494,$Q1494,$T1494},$B:$D,column(C$1),0)),index(D:D,match($H1494,$B:$B,)))),3)</f>
        <v>-350.025</v>
      </c>
      <c r="E1494" s="145">
        <v>2764.0</v>
      </c>
      <c r="F1494" s="146">
        <v>818.804</v>
      </c>
      <c r="G1494" s="146">
        <v>627.014</v>
      </c>
      <c r="H1494" s="147" t="s">
        <v>404</v>
      </c>
      <c r="I1494" s="146">
        <v>688.449</v>
      </c>
      <c r="J1494" s="146">
        <v>406.09</v>
      </c>
      <c r="K1494" s="148"/>
      <c r="L1494" s="149"/>
      <c r="M1494" s="149"/>
      <c r="N1494" s="148"/>
      <c r="O1494" s="149"/>
      <c r="P1494" s="149"/>
      <c r="Q1494" s="148"/>
      <c r="R1494" s="149"/>
      <c r="S1494" s="149"/>
      <c r="T1494" s="148"/>
      <c r="U1494" s="149"/>
      <c r="V1494" s="149"/>
      <c r="W1494" s="149"/>
      <c r="X1494" s="150">
        <f t="shared" si="1"/>
        <v>1.584367573</v>
      </c>
      <c r="Y1494" s="150">
        <f t="shared" si="2"/>
        <v>-1.584367573</v>
      </c>
    </row>
    <row r="1495" ht="15.75" customHeight="1">
      <c r="A1495" s="119">
        <v>1494.0</v>
      </c>
      <c r="B1495" s="143" t="str">
        <f t="array" ref="B1495">index(Systems!$A:$E,match($A1495,Systems!$A:$A,),match(B$1,Systems!$2:$2,))&amp;if(not(isblank(index(Systems!$A:$E,match($A1495,Systems!$A:$A,),match(Systems!$C$2,Systems!$2:$2,))))," ["&amp;index(Systems!$A:$E,match($A1495,Systems!$A:$A,),match(Systems!$C$2,Systems!$2:$2,))&amp;"]",)</f>
        <v>Ling</v>
      </c>
      <c r="C1495" s="144">
        <f t="array" ref="C1495">round((F1495-average(I1495,L1495,O1495,R1495,U1495))*X1495+if($B1495=$H1495,0,iferror(average(vlookup({$H1495,$K1495,$N1495,$Q1495,$T1495},$B:$D,column(B$1),0)),index(C:C,match($H1495,$B:$B,)))),3)</f>
        <v>-43.954</v>
      </c>
      <c r="D1495" s="144">
        <f t="array" ref="D1495">round((G1495-average(J1495,M1495,P1495,S1495,V1495))*Y1495+if($B1495=$H1495,0,iferror(average(vlookup({$H1495,$K1495,$N1495,$Q1495,$T1495},$B:$D,column(C$1),0)),index(D:D,match($H1495,$B:$B,)))),3)</f>
        <v>-121.068</v>
      </c>
      <c r="E1495" s="145">
        <v>2764.0</v>
      </c>
      <c r="F1495" s="146">
        <v>660.707</v>
      </c>
      <c r="G1495" s="146">
        <v>482.504</v>
      </c>
      <c r="H1495" s="147" t="s">
        <v>404</v>
      </c>
      <c r="I1495" s="146">
        <v>688.449</v>
      </c>
      <c r="J1495" s="146">
        <v>406.09</v>
      </c>
      <c r="K1495" s="148"/>
      <c r="L1495" s="149"/>
      <c r="M1495" s="149"/>
      <c r="N1495" s="148"/>
      <c r="O1495" s="149"/>
      <c r="P1495" s="149"/>
      <c r="Q1495" s="148"/>
      <c r="R1495" s="149"/>
      <c r="S1495" s="149"/>
      <c r="T1495" s="148"/>
      <c r="U1495" s="149"/>
      <c r="V1495" s="149"/>
      <c r="W1495" s="149"/>
      <c r="X1495" s="150">
        <f t="shared" si="1"/>
        <v>1.584367573</v>
      </c>
      <c r="Y1495" s="150">
        <f t="shared" si="2"/>
        <v>-1.584367573</v>
      </c>
    </row>
    <row r="1496" ht="15.75" customHeight="1">
      <c r="A1496" s="119">
        <v>1495.0</v>
      </c>
      <c r="B1496" s="143" t="str">
        <f t="array" ref="B1496">index(Systems!$A:$E,match($A1496,Systems!$A:$A,),match(B$1,Systems!$2:$2,))&amp;if(not(isblank(index(Systems!$A:$E,match($A1496,Systems!$A:$A,),match(Systems!$C$2,Systems!$2:$2,))))," ["&amp;index(Systems!$A:$E,match($A1496,Systems!$A:$A,),match(Systems!$C$2,Systems!$2:$2,))&amp;"]",)</f>
        <v>Linhauiguan</v>
      </c>
      <c r="C1496" s="144">
        <f t="array" ref="C1496">round((F1496-average(I1496,L1496,O1496,R1496,U1496))*X1496+if($B1496=$H1496,0,iferror(average(vlookup({$H1496,$K1496,$N1496,$Q1496,$T1496},$B:$D,column(B$1),0)),index(C:C,match($H1496,$B:$B,)))),3)</f>
        <v>15.772</v>
      </c>
      <c r="D1496" s="144">
        <f t="array" ref="D1496">round((G1496-average(J1496,M1496,P1496,S1496,V1496))*Y1496+if($B1496=$H1496,0,iferror(average(vlookup({$H1496,$K1496,$N1496,$Q1496,$T1496},$B:$D,column(C$1),0)),index(D:D,match($H1496,$B:$B,)))),3)</f>
        <v>-425.723</v>
      </c>
      <c r="E1496" s="145">
        <v>2764.0</v>
      </c>
      <c r="F1496" s="146">
        <v>698.404</v>
      </c>
      <c r="G1496" s="146">
        <v>674.792</v>
      </c>
      <c r="H1496" s="147" t="s">
        <v>404</v>
      </c>
      <c r="I1496" s="146">
        <v>688.449</v>
      </c>
      <c r="J1496" s="146">
        <v>406.09</v>
      </c>
      <c r="K1496" s="148"/>
      <c r="L1496" s="149"/>
      <c r="M1496" s="149"/>
      <c r="N1496" s="148"/>
      <c r="O1496" s="149"/>
      <c r="P1496" s="149"/>
      <c r="Q1496" s="148"/>
      <c r="R1496" s="149"/>
      <c r="S1496" s="149"/>
      <c r="T1496" s="148"/>
      <c r="U1496" s="149"/>
      <c r="V1496" s="149"/>
      <c r="W1496" s="149"/>
      <c r="X1496" s="150">
        <f t="shared" si="1"/>
        <v>1.584367573</v>
      </c>
      <c r="Y1496" s="150">
        <f t="shared" si="2"/>
        <v>-1.584367573</v>
      </c>
    </row>
    <row r="1497" ht="15.75" customHeight="1">
      <c r="A1497" s="119">
        <v>1496.0</v>
      </c>
      <c r="B1497" s="143" t="str">
        <f t="array" ref="B1497">index(Systems!$A:$E,match($A1497,Systems!$A:$A,),match(B$1,Systems!$2:$2,))&amp;if(not(isblank(index(Systems!$A:$E,match($A1497,Systems!$A:$A,),match(Systems!$C$2,Systems!$2:$2,))))," ["&amp;index(Systems!$A:$E,match($A1497,Systems!$A:$A,),match(Systems!$C$2,Systems!$2:$2,))&amp;"]",)</f>
        <v>Linneus</v>
      </c>
      <c r="C1497" s="144">
        <f t="array" ref="C1497">round((F1497-average(I1497,L1497,O1497,R1497,U1497))*X1497+if($B1497=$H1497,0,iferror(average(vlookup({$H1497,$K1497,$N1497,$Q1497,$T1497},$B:$D,column(B$1),0)),index(C:C,match($H1497,$B:$B,)))),3)</f>
        <v>450.285</v>
      </c>
      <c r="D1497" s="144">
        <f t="array" ref="D1497">round((G1497-average(J1497,M1497,P1497,S1497,V1497))*Y1497+if($B1497=$H1497,0,iferror(average(vlookup({$H1497,$K1497,$N1497,$Q1497,$T1497},$B:$D,column(C$1),0)),index(D:D,match($H1497,$B:$B,)))),3)</f>
        <v>-8.057</v>
      </c>
      <c r="E1497" s="145">
        <v>2764.0</v>
      </c>
      <c r="F1497" s="146">
        <v>972.654</v>
      </c>
      <c r="G1497" s="146">
        <v>411.175</v>
      </c>
      <c r="H1497" s="147" t="s">
        <v>404</v>
      </c>
      <c r="I1497" s="146">
        <v>688.449</v>
      </c>
      <c r="J1497" s="146">
        <v>406.09</v>
      </c>
      <c r="K1497" s="148"/>
      <c r="L1497" s="149"/>
      <c r="M1497" s="149"/>
      <c r="N1497" s="148"/>
      <c r="O1497" s="149"/>
      <c r="P1497" s="149"/>
      <c r="Q1497" s="148"/>
      <c r="R1497" s="149"/>
      <c r="S1497" s="149"/>
      <c r="T1497" s="148"/>
      <c r="U1497" s="149"/>
      <c r="V1497" s="149"/>
      <c r="W1497" s="149"/>
      <c r="X1497" s="150">
        <f t="shared" si="1"/>
        <v>1.584367573</v>
      </c>
      <c r="Y1497" s="150">
        <f t="shared" si="2"/>
        <v>-1.584367573</v>
      </c>
    </row>
    <row r="1498" ht="15.75" customHeight="1">
      <c r="A1498" s="119">
        <v>1497.0</v>
      </c>
      <c r="B1498" s="143" t="str">
        <f t="array" ref="B1498">index(Systems!$A:$E,match($A1498,Systems!$A:$A,),match(B$1,Systems!$2:$2,))&amp;if(not(isblank(index(Systems!$A:$E,match($A1498,Systems!$A:$A,),match(Systems!$C$2,Systems!$2:$2,))))," ["&amp;index(Systems!$A:$E,match($A1498,Systems!$A:$A,),match(Systems!$C$2,Systems!$2:$2,))&amp;"]",)</f>
        <v>Linqing</v>
      </c>
      <c r="C1498" s="144">
        <f t="array" ref="C1498">round((F1498-average(I1498,L1498,O1498,R1498,U1498))*X1498+if($B1498=$H1498,0,iferror(average(vlookup({$H1498,$K1498,$N1498,$Q1498,$T1498},$B:$D,column(B$1),0)),index(C:C,match($H1498,$B:$B,)))),3)</f>
        <v>341.726</v>
      </c>
      <c r="D1498" s="144">
        <f t="array" ref="D1498">round((G1498-average(J1498,M1498,P1498,S1498,V1498))*Y1498+if($B1498=$H1498,0,iferror(average(vlookup({$H1498,$K1498,$N1498,$Q1498,$T1498},$B:$D,column(C$1),0)),index(D:D,match($H1498,$B:$B,)))),3)</f>
        <v>310.4</v>
      </c>
      <c r="E1498" s="145">
        <v>2764.0</v>
      </c>
      <c r="F1498" s="146">
        <v>904.135</v>
      </c>
      <c r="G1498" s="146">
        <v>210.176</v>
      </c>
      <c r="H1498" s="147" t="s">
        <v>404</v>
      </c>
      <c r="I1498" s="146">
        <v>688.449</v>
      </c>
      <c r="J1498" s="146">
        <v>406.09</v>
      </c>
      <c r="K1498" s="148"/>
      <c r="L1498" s="149"/>
      <c r="M1498" s="149"/>
      <c r="N1498" s="148"/>
      <c r="O1498" s="149"/>
      <c r="P1498" s="149"/>
      <c r="Q1498" s="148"/>
      <c r="R1498" s="149"/>
      <c r="S1498" s="149"/>
      <c r="T1498" s="148"/>
      <c r="U1498" s="149"/>
      <c r="V1498" s="149"/>
      <c r="W1498" s="149"/>
      <c r="X1498" s="150">
        <f t="shared" si="1"/>
        <v>1.584367573</v>
      </c>
      <c r="Y1498" s="150">
        <f t="shared" si="2"/>
        <v>-1.584367573</v>
      </c>
    </row>
    <row r="1499" ht="15.75" customHeight="1">
      <c r="A1499" s="119">
        <v>1498.0</v>
      </c>
      <c r="B1499" s="143" t="str">
        <f t="array" ref="B1499">index(Systems!$A:$E,match($A1499,Systems!$A:$A,),match(B$1,Systems!$2:$2,))&amp;if(not(isblank(index(Systems!$A:$E,match($A1499,Systems!$A:$A,),match(Systems!$C$2,Systems!$2:$2,))))," ["&amp;index(Systems!$A:$E,match($A1499,Systems!$A:$A,),match(Systems!$C$2,Systems!$2:$2,))&amp;"]",)</f>
        <v>Lintz</v>
      </c>
      <c r="C1499" s="144">
        <f t="array" ref="C1499">round((F1499-average(I1499,L1499,O1499,R1499,U1499))*X1499+if($B1499=$H1499,0,iferror(average(vlookup({$H1499,$K1499,$N1499,$Q1499,$T1499},$B:$D,column(B$1),0)),index(C:C,match($H1499,$B:$B,)))),3)</f>
        <v>-172.135</v>
      </c>
      <c r="D1499" s="144">
        <f t="array" ref="D1499">round((G1499-average(J1499,M1499,P1499,S1499,V1499))*Y1499+if($B1499=$H1499,0,iferror(average(vlookup({$H1499,$K1499,$N1499,$Q1499,$T1499},$B:$D,column(C$1),0)),index(D:D,match($H1499,$B:$B,)))),3)</f>
        <v>138.445</v>
      </c>
      <c r="E1499" s="145">
        <v>2764.0</v>
      </c>
      <c r="F1499" s="146">
        <v>579.803</v>
      </c>
      <c r="G1499" s="146">
        <v>318.708</v>
      </c>
      <c r="H1499" s="147" t="s">
        <v>404</v>
      </c>
      <c r="I1499" s="146">
        <v>688.449</v>
      </c>
      <c r="J1499" s="146">
        <v>406.09</v>
      </c>
      <c r="K1499" s="148"/>
      <c r="L1499" s="149"/>
      <c r="M1499" s="149"/>
      <c r="N1499" s="148"/>
      <c r="O1499" s="149"/>
      <c r="P1499" s="149"/>
      <c r="Q1499" s="148"/>
      <c r="R1499" s="149"/>
      <c r="S1499" s="149"/>
      <c r="T1499" s="148"/>
      <c r="U1499" s="149"/>
      <c r="V1499" s="149"/>
      <c r="W1499" s="149"/>
      <c r="X1499" s="150">
        <f t="shared" si="1"/>
        <v>1.584367573</v>
      </c>
      <c r="Y1499" s="150">
        <f t="shared" si="2"/>
        <v>-1.584367573</v>
      </c>
    </row>
    <row r="1500" ht="15.75" customHeight="1">
      <c r="A1500" s="119">
        <v>1499.0</v>
      </c>
      <c r="B1500" s="143" t="str">
        <f t="array" ref="B1500">index(Systems!$A:$E,match($A1500,Systems!$A:$A,),match(B$1,Systems!$2:$2,))&amp;if(not(isblank(index(Systems!$A:$E,match($A1500,Systems!$A:$A,),match(Systems!$C$2,Systems!$2:$2,))))," ["&amp;index(Systems!$A:$E,match($A1500,Systems!$A:$A,),match(Systems!$C$2,Systems!$2:$2,))&amp;"]",)</f>
        <v>Lipton</v>
      </c>
      <c r="C1500" s="144">
        <f t="array" ref="C1500">round((F1500-average(I1500,L1500,O1500,R1500,U1500))*X1500+if($B1500=$H1500,0,iferror(average(vlookup({$H1500,$K1500,$N1500,$Q1500,$T1500},$B:$D,column(B$1),0)),index(C:C,match($H1500,$B:$B,)))),3)</f>
        <v>-33.864</v>
      </c>
      <c r="D1500" s="144">
        <f t="array" ref="D1500">round((G1500-average(J1500,M1500,P1500,S1500,V1500))*Y1500+if($B1500=$H1500,0,iferror(average(vlookup({$H1500,$K1500,$N1500,$Q1500,$T1500},$B:$D,column(C$1),0)),index(D:D,match($H1500,$B:$B,)))),3)</f>
        <v>6.414</v>
      </c>
      <c r="E1500" s="145">
        <v>2764.0</v>
      </c>
      <c r="F1500" s="146">
        <v>667.075</v>
      </c>
      <c r="G1500" s="146">
        <v>402.042</v>
      </c>
      <c r="H1500" s="147" t="s">
        <v>404</v>
      </c>
      <c r="I1500" s="146">
        <v>688.449</v>
      </c>
      <c r="J1500" s="146">
        <v>406.09</v>
      </c>
      <c r="K1500" s="148"/>
      <c r="L1500" s="149"/>
      <c r="M1500" s="149"/>
      <c r="N1500" s="148"/>
      <c r="O1500" s="149"/>
      <c r="P1500" s="149"/>
      <c r="Q1500" s="148"/>
      <c r="R1500" s="149"/>
      <c r="S1500" s="149"/>
      <c r="T1500" s="148"/>
      <c r="U1500" s="149"/>
      <c r="V1500" s="149"/>
      <c r="W1500" s="149"/>
      <c r="X1500" s="150">
        <f t="shared" si="1"/>
        <v>1.584367573</v>
      </c>
      <c r="Y1500" s="150">
        <f t="shared" si="2"/>
        <v>-1.584367573</v>
      </c>
    </row>
    <row r="1501" ht="15.75" customHeight="1">
      <c r="A1501" s="119">
        <v>1500.0</v>
      </c>
      <c r="B1501" s="143" t="str">
        <f t="array" ref="B1501">index(Systems!$A:$E,match($A1501,Systems!$A:$A,),match(B$1,Systems!$2:$2,))&amp;if(not(isblank(index(Systems!$A:$E,match($A1501,Systems!$A:$A,),match(Systems!$C$2,Systems!$2:$2,))))," ["&amp;index(Systems!$A:$E,match($A1501,Systems!$A:$A,),match(Systems!$C$2,Systems!$2:$2,))&amp;"]",)</f>
        <v>Listowel</v>
      </c>
      <c r="C1501" s="144">
        <f t="array" ref="C1501">round((F1501-average(I1501,L1501,O1501,R1501,U1501))*X1501+if($B1501=$H1501,0,iferror(average(vlookup({$H1501,$K1501,$N1501,$Q1501,$T1501},$B:$D,column(B$1),0)),index(C:C,match($H1501,$B:$B,)))),3)</f>
        <v>150.173</v>
      </c>
      <c r="D1501" s="144">
        <f t="array" ref="D1501">round((G1501-average(J1501,M1501,P1501,S1501,V1501))*Y1501+if($B1501=$H1501,0,iferror(average(vlookup({$H1501,$K1501,$N1501,$Q1501,$T1501},$B:$D,column(C$1),0)),index(D:D,match($H1501,$B:$B,)))),3)</f>
        <v>-67.516</v>
      </c>
      <c r="E1501" s="145">
        <v>2764.0</v>
      </c>
      <c r="F1501" s="146">
        <v>783.233</v>
      </c>
      <c r="G1501" s="146">
        <v>448.704</v>
      </c>
      <c r="H1501" s="147" t="s">
        <v>404</v>
      </c>
      <c r="I1501" s="146">
        <v>688.449</v>
      </c>
      <c r="J1501" s="146">
        <v>406.09</v>
      </c>
      <c r="K1501" s="148"/>
      <c r="L1501" s="149"/>
      <c r="M1501" s="149"/>
      <c r="N1501" s="148"/>
      <c r="O1501" s="149"/>
      <c r="P1501" s="149"/>
      <c r="Q1501" s="148"/>
      <c r="R1501" s="149"/>
      <c r="S1501" s="149"/>
      <c r="T1501" s="148"/>
      <c r="U1501" s="149"/>
      <c r="V1501" s="149"/>
      <c r="W1501" s="149"/>
      <c r="X1501" s="150">
        <f t="shared" si="1"/>
        <v>1.584367573</v>
      </c>
      <c r="Y1501" s="150">
        <f t="shared" si="2"/>
        <v>-1.584367573</v>
      </c>
    </row>
    <row r="1502" ht="15.75" customHeight="1">
      <c r="A1502" s="119">
        <v>1501.0</v>
      </c>
      <c r="B1502" s="143" t="str">
        <f t="array" ref="B1502">index(Systems!$A:$E,match($A1502,Systems!$A:$A,),match(B$1,Systems!$2:$2,))&amp;if(not(isblank(index(Systems!$A:$E,match($A1502,Systems!$A:$A,),match(Systems!$C$2,Systems!$2:$2,))))," ["&amp;index(Systems!$A:$E,match($A1502,Systems!$A:$A,),match(Systems!$C$2,Systems!$2:$2,))&amp;"]",)</f>
        <v>Ljugarn</v>
      </c>
      <c r="C1502" s="144">
        <f t="array" ref="C1502">round((F1502-average(I1502,L1502,O1502,R1502,U1502))*X1502+if($B1502=$H1502,0,iferror(average(vlookup({$H1502,$K1502,$N1502,$Q1502,$T1502},$B:$D,column(B$1),0)),index(C:C,match($H1502,$B:$B,)))),3)</f>
        <v>197.997</v>
      </c>
      <c r="D1502" s="144">
        <f t="array" ref="D1502">round((G1502-average(J1502,M1502,P1502,S1502,V1502))*Y1502+if($B1502=$H1502,0,iferror(average(vlookup({$H1502,$K1502,$N1502,$Q1502,$T1502},$B:$D,column(C$1),0)),index(D:D,match($H1502,$B:$B,)))),3)</f>
        <v>120.407</v>
      </c>
      <c r="E1502" s="145">
        <v>2764.0</v>
      </c>
      <c r="F1502" s="146">
        <v>813.418</v>
      </c>
      <c r="G1502" s="146">
        <v>330.093</v>
      </c>
      <c r="H1502" s="147" t="s">
        <v>404</v>
      </c>
      <c r="I1502" s="146">
        <v>688.449</v>
      </c>
      <c r="J1502" s="146">
        <v>406.09</v>
      </c>
      <c r="K1502" s="148"/>
      <c r="L1502" s="149"/>
      <c r="M1502" s="149"/>
      <c r="N1502" s="148"/>
      <c r="O1502" s="149"/>
      <c r="P1502" s="149"/>
      <c r="Q1502" s="148"/>
      <c r="R1502" s="149"/>
      <c r="S1502" s="149"/>
      <c r="T1502" s="148"/>
      <c r="U1502" s="149"/>
      <c r="V1502" s="149"/>
      <c r="W1502" s="149"/>
      <c r="X1502" s="150">
        <f t="shared" si="1"/>
        <v>1.584367573</v>
      </c>
      <c r="Y1502" s="150">
        <f t="shared" si="2"/>
        <v>-1.584367573</v>
      </c>
    </row>
    <row r="1503" ht="15.75" customHeight="1">
      <c r="A1503" s="119">
        <v>1502.0</v>
      </c>
      <c r="B1503" s="143" t="str">
        <f t="array" ref="B1503">index(Systems!$A:$E,match($A1503,Systems!$A:$A,),match(B$1,Systems!$2:$2,))&amp;if(not(isblank(index(Systems!$A:$E,match($A1503,Systems!$A:$A,),match(Systems!$C$2,Systems!$2:$2,))))," ["&amp;index(Systems!$A:$E,match($A1503,Systems!$A:$A,),match(Systems!$C$2,Systems!$2:$2,))&amp;"]",)</f>
        <v>Loburg</v>
      </c>
      <c r="C1503" s="144">
        <f t="array" ref="C1503">round((F1503-average(I1503,L1503,O1503,R1503,U1503))*X1503+if($B1503=$H1503,0,iferror(average(vlookup({$H1503,$K1503,$N1503,$Q1503,$T1503},$B:$D,column(B$1),0)),index(C:C,match($H1503,$B:$B,)))),3)</f>
        <v>-324.716</v>
      </c>
      <c r="D1503" s="144">
        <f t="array" ref="D1503">round((G1503-average(J1503,M1503,P1503,S1503,V1503))*Y1503+if($B1503=$H1503,0,iferror(average(vlookup({$H1503,$K1503,$N1503,$Q1503,$T1503},$B:$D,column(C$1),0)),index(D:D,match($H1503,$B:$B,)))),3)</f>
        <v>10.294</v>
      </c>
      <c r="E1503" s="145">
        <v>2764.0</v>
      </c>
      <c r="F1503" s="146">
        <v>483.499</v>
      </c>
      <c r="G1503" s="146">
        <v>399.593</v>
      </c>
      <c r="H1503" s="147" t="s">
        <v>404</v>
      </c>
      <c r="I1503" s="146">
        <v>688.449</v>
      </c>
      <c r="J1503" s="146">
        <v>406.09</v>
      </c>
      <c r="K1503" s="148"/>
      <c r="L1503" s="149"/>
      <c r="M1503" s="149"/>
      <c r="N1503" s="148"/>
      <c r="O1503" s="149"/>
      <c r="P1503" s="149"/>
      <c r="Q1503" s="148"/>
      <c r="R1503" s="149"/>
      <c r="S1503" s="149"/>
      <c r="T1503" s="148"/>
      <c r="U1503" s="149"/>
      <c r="V1503" s="149"/>
      <c r="W1503" s="149"/>
      <c r="X1503" s="150">
        <f t="shared" si="1"/>
        <v>1.584367573</v>
      </c>
      <c r="Y1503" s="150">
        <f t="shared" si="2"/>
        <v>-1.584367573</v>
      </c>
    </row>
    <row r="1504" ht="15.75" customHeight="1">
      <c r="A1504" s="119">
        <v>1503.0</v>
      </c>
      <c r="B1504" s="143" t="str">
        <f t="array" ref="B1504">index(Systems!$A:$E,match($A1504,Systems!$A:$A,),match(B$1,Systems!$2:$2,))&amp;if(not(isblank(index(Systems!$A:$E,match($A1504,Systems!$A:$A,),match(Systems!$C$2,Systems!$2:$2,))))," ["&amp;index(Systems!$A:$E,match($A1504,Systems!$A:$A,),match(Systems!$C$2,Systems!$2:$2,))&amp;"]",)</f>
        <v>Lochmantle</v>
      </c>
      <c r="C1504" s="144">
        <f t="array" ref="C1504">round((F1504-average(I1504,L1504,O1504,R1504,U1504))*X1504+if($B1504=$H1504,0,iferror(average(vlookup({$H1504,$K1504,$N1504,$Q1504,$T1504},$B:$D,column(B$1),0)),index(C:C,match($H1504,$B:$B,)))),3)</f>
        <v>138.301</v>
      </c>
      <c r="D1504" s="144">
        <f t="array" ref="D1504">round((G1504-average(J1504,M1504,P1504,S1504,V1504))*Y1504+if($B1504=$H1504,0,iferror(average(vlookup({$H1504,$K1504,$N1504,$Q1504,$T1504},$B:$D,column(C$1),0)),index(D:D,match($H1504,$B:$B,)))),3)</f>
        <v>-327.701</v>
      </c>
      <c r="E1504" s="145">
        <v>2764.0</v>
      </c>
      <c r="F1504" s="146">
        <v>775.74</v>
      </c>
      <c r="G1504" s="146">
        <v>612.924</v>
      </c>
      <c r="H1504" s="147" t="s">
        <v>404</v>
      </c>
      <c r="I1504" s="146">
        <v>688.449</v>
      </c>
      <c r="J1504" s="146">
        <v>406.09</v>
      </c>
      <c r="K1504" s="148"/>
      <c r="L1504" s="149"/>
      <c r="M1504" s="149"/>
      <c r="N1504" s="148"/>
      <c r="O1504" s="149"/>
      <c r="P1504" s="149"/>
      <c r="Q1504" s="148"/>
      <c r="R1504" s="149"/>
      <c r="S1504" s="149"/>
      <c r="T1504" s="148"/>
      <c r="U1504" s="149"/>
      <c r="V1504" s="149"/>
      <c r="W1504" s="149"/>
      <c r="X1504" s="150">
        <f t="shared" si="1"/>
        <v>1.584367573</v>
      </c>
      <c r="Y1504" s="150">
        <f t="shared" si="2"/>
        <v>-1.584367573</v>
      </c>
    </row>
    <row r="1505" ht="15.75" customHeight="1">
      <c r="A1505" s="119">
        <v>1504.0</v>
      </c>
      <c r="B1505" s="143" t="str">
        <f t="array" ref="B1505">index(Systems!$A:$E,match($A1505,Systems!$A:$A,),match(B$1,Systems!$2:$2,))&amp;if(not(isblank(index(Systems!$A:$E,match($A1505,Systems!$A:$A,),match(Systems!$C$2,Systems!$2:$2,))))," ["&amp;index(Systems!$A:$E,match($A1505,Systems!$A:$A,),match(Systems!$C$2,Systems!$2:$2,))&amp;"]",)</f>
        <v>Lockdale</v>
      </c>
      <c r="C1505" s="144">
        <f t="array" ref="C1505">round((F1505-average(I1505,L1505,O1505,R1505,U1505))*X1505+if($B1505=$H1505,0,iferror(average(vlookup({$H1505,$K1505,$N1505,$Q1505,$T1505},$B:$D,column(B$1),0)),index(C:C,match($H1505,$B:$B,)))),3)</f>
        <v>40.275</v>
      </c>
      <c r="D1505" s="144">
        <f t="array" ref="D1505">round((G1505-average(J1505,M1505,P1505,S1505,V1505))*Y1505+if($B1505=$H1505,0,iferror(average(vlookup({$H1505,$K1505,$N1505,$Q1505,$T1505},$B:$D,column(C$1),0)),index(D:D,match($H1505,$B:$B,)))),3)</f>
        <v>2.57</v>
      </c>
      <c r="E1505" s="145">
        <v>2764.0</v>
      </c>
      <c r="F1505" s="146">
        <v>713.869</v>
      </c>
      <c r="G1505" s="146">
        <v>404.468</v>
      </c>
      <c r="H1505" s="147" t="s">
        <v>404</v>
      </c>
      <c r="I1505" s="146">
        <v>688.449</v>
      </c>
      <c r="J1505" s="146">
        <v>406.09</v>
      </c>
      <c r="K1505" s="148"/>
      <c r="L1505" s="149"/>
      <c r="M1505" s="149"/>
      <c r="N1505" s="148"/>
      <c r="O1505" s="149"/>
      <c r="P1505" s="149"/>
      <c r="Q1505" s="148"/>
      <c r="R1505" s="149"/>
      <c r="S1505" s="149"/>
      <c r="T1505" s="148"/>
      <c r="U1505" s="149"/>
      <c r="V1505" s="149"/>
      <c r="W1505" s="149"/>
      <c r="X1505" s="150">
        <f t="shared" si="1"/>
        <v>1.584367573</v>
      </c>
      <c r="Y1505" s="150">
        <f t="shared" si="2"/>
        <v>-1.584367573</v>
      </c>
    </row>
    <row r="1506" ht="15.75" customHeight="1">
      <c r="A1506" s="119">
        <v>1505.0</v>
      </c>
      <c r="B1506" s="143" t="str">
        <f t="array" ref="B1506">index(Systems!$A:$E,match($A1506,Systems!$A:$A,),match(B$1,Systems!$2:$2,))&amp;if(not(isblank(index(Systems!$A:$E,match($A1506,Systems!$A:$A,),match(Systems!$C$2,Systems!$2:$2,))))," ["&amp;index(Systems!$A:$E,match($A1506,Systems!$A:$A,),match(Systems!$C$2,Systems!$2:$2,))&amp;"]",)</f>
        <v>Lockton</v>
      </c>
      <c r="C1506" s="144">
        <f t="array" ref="C1506">round((F1506-average(I1506,L1506,O1506,R1506,U1506))*X1506+if($B1506=$H1506,0,iferror(average(vlookup({$H1506,$K1506,$N1506,$Q1506,$T1506},$B:$D,column(B$1),0)),index(C:C,match($H1506,$B:$B,)))),3)</f>
        <v>-134.304</v>
      </c>
      <c r="D1506" s="144">
        <f t="array" ref="D1506">round((G1506-average(J1506,M1506,P1506,S1506,V1506))*Y1506+if($B1506=$H1506,0,iferror(average(vlookup({$H1506,$K1506,$N1506,$Q1506,$T1506},$B:$D,column(C$1),0)),index(D:D,match($H1506,$B:$B,)))),3)</f>
        <v>-433.413</v>
      </c>
      <c r="E1506" s="145">
        <v>2764.0</v>
      </c>
      <c r="F1506" s="146">
        <v>603.681</v>
      </c>
      <c r="G1506" s="146">
        <v>679.646</v>
      </c>
      <c r="H1506" s="147" t="s">
        <v>404</v>
      </c>
      <c r="I1506" s="146">
        <v>688.449</v>
      </c>
      <c r="J1506" s="146">
        <v>406.09</v>
      </c>
      <c r="K1506" s="148"/>
      <c r="L1506" s="149"/>
      <c r="M1506" s="149"/>
      <c r="N1506" s="148"/>
      <c r="O1506" s="149"/>
      <c r="P1506" s="149"/>
      <c r="Q1506" s="148"/>
      <c r="R1506" s="149"/>
      <c r="S1506" s="149"/>
      <c r="T1506" s="148"/>
      <c r="U1506" s="149"/>
      <c r="V1506" s="149"/>
      <c r="W1506" s="149"/>
      <c r="X1506" s="150">
        <f t="shared" si="1"/>
        <v>1.584367573</v>
      </c>
      <c r="Y1506" s="150">
        <f t="shared" si="2"/>
        <v>-1.584367573</v>
      </c>
    </row>
    <row r="1507" ht="15.75" customHeight="1">
      <c r="A1507" s="119">
        <v>1506.0</v>
      </c>
      <c r="B1507" s="143" t="str">
        <f t="array" ref="B1507">index(Systems!$A:$E,match($A1507,Systems!$A:$A,),match(B$1,Systems!$2:$2,))&amp;if(not(isblank(index(Systems!$A:$E,match($A1507,Systems!$A:$A,),match(Systems!$C$2,Systems!$2:$2,))))," ["&amp;index(Systems!$A:$E,match($A1507,Systems!$A:$A,),match(Systems!$C$2,Systems!$2:$2,))&amp;"]",)</f>
        <v>Loeches</v>
      </c>
      <c r="C1507" s="144">
        <f t="array" ref="C1507">round((F1507-average(I1507,L1507,O1507,R1507,U1507))*X1507+if($B1507=$H1507,0,iferror(average(vlookup({$H1507,$K1507,$N1507,$Q1507,$T1507},$B:$D,column(B$1),0)),index(C:C,match($H1507,$B:$B,)))),3)</f>
        <v>-74.451</v>
      </c>
      <c r="D1507" s="144">
        <f t="array" ref="D1507">round((G1507-average(J1507,M1507,P1507,S1507,V1507))*Y1507+if($B1507=$H1507,0,iferror(average(vlookup({$H1507,$K1507,$N1507,$Q1507,$T1507},$B:$D,column(C$1),0)),index(D:D,match($H1507,$B:$B,)))),3)</f>
        <v>-201.153</v>
      </c>
      <c r="E1507" s="145">
        <v>2764.0</v>
      </c>
      <c r="F1507" s="146">
        <v>641.458</v>
      </c>
      <c r="G1507" s="146">
        <v>533.051</v>
      </c>
      <c r="H1507" s="147" t="s">
        <v>404</v>
      </c>
      <c r="I1507" s="146">
        <v>688.449</v>
      </c>
      <c r="J1507" s="146">
        <v>406.09</v>
      </c>
      <c r="K1507" s="148"/>
      <c r="L1507" s="149"/>
      <c r="M1507" s="149"/>
      <c r="N1507" s="148"/>
      <c r="O1507" s="149"/>
      <c r="P1507" s="149"/>
      <c r="Q1507" s="148"/>
      <c r="R1507" s="149"/>
      <c r="S1507" s="149"/>
      <c r="T1507" s="148"/>
      <c r="U1507" s="149"/>
      <c r="V1507" s="149"/>
      <c r="W1507" s="149"/>
      <c r="X1507" s="150">
        <f t="shared" si="1"/>
        <v>1.584367573</v>
      </c>
      <c r="Y1507" s="150">
        <f t="shared" si="2"/>
        <v>-1.584367573</v>
      </c>
    </row>
    <row r="1508" ht="15.75" customHeight="1">
      <c r="A1508" s="119">
        <v>1507.0</v>
      </c>
      <c r="B1508" s="143" t="str">
        <f t="array" ref="B1508">index(Systems!$A:$E,match($A1508,Systems!$A:$A,),match(B$1,Systems!$2:$2,))&amp;if(not(isblank(index(Systems!$A:$E,match($A1508,Systems!$A:$A,),match(Systems!$C$2,Systems!$2:$2,))))," ["&amp;index(Systems!$A:$E,match($A1508,Systems!$A:$A,),match(Systems!$C$2,Systems!$2:$2,))&amp;"]",)</f>
        <v>Logandale</v>
      </c>
      <c r="C1508" s="144">
        <f t="array" ref="C1508">round((F1508-average(I1508,L1508,O1508,R1508,U1508))*X1508+if($B1508=$H1508,0,iferror(average(vlookup({$H1508,$K1508,$N1508,$Q1508,$T1508},$B:$D,column(B$1),0)),index(C:C,match($H1508,$B:$B,)))),3)</f>
        <v>143.195</v>
      </c>
      <c r="D1508" s="144">
        <f t="array" ref="D1508">round((G1508-average(J1508,M1508,P1508,S1508,V1508))*Y1508+if($B1508=$H1508,0,iferror(average(vlookup({$H1508,$K1508,$N1508,$Q1508,$T1508},$B:$D,column(C$1),0)),index(D:D,match($H1508,$B:$B,)))),3)</f>
        <v>-35.976</v>
      </c>
      <c r="E1508" s="145">
        <v>2764.0</v>
      </c>
      <c r="F1508" s="146">
        <v>778.829</v>
      </c>
      <c r="G1508" s="146">
        <v>428.797</v>
      </c>
      <c r="H1508" s="147" t="s">
        <v>404</v>
      </c>
      <c r="I1508" s="146">
        <v>688.449</v>
      </c>
      <c r="J1508" s="146">
        <v>406.09</v>
      </c>
      <c r="K1508" s="148"/>
      <c r="L1508" s="149"/>
      <c r="M1508" s="149"/>
      <c r="N1508" s="148"/>
      <c r="O1508" s="149"/>
      <c r="P1508" s="149"/>
      <c r="Q1508" s="148"/>
      <c r="R1508" s="149"/>
      <c r="S1508" s="149"/>
      <c r="T1508" s="148"/>
      <c r="U1508" s="149"/>
      <c r="V1508" s="149"/>
      <c r="W1508" s="149"/>
      <c r="X1508" s="150">
        <f t="shared" si="1"/>
        <v>1.584367573</v>
      </c>
      <c r="Y1508" s="150">
        <f t="shared" si="2"/>
        <v>-1.584367573</v>
      </c>
    </row>
    <row r="1509" ht="15.75" customHeight="1">
      <c r="A1509" s="119">
        <v>1508.0</v>
      </c>
      <c r="B1509" s="143" t="str">
        <f t="array" ref="B1509">index(Systems!$A:$E,match($A1509,Systems!$A:$A,),match(B$1,Systems!$2:$2,))&amp;if(not(isblank(index(Systems!$A:$E,match($A1509,Systems!$A:$A,),match(Systems!$C$2,Systems!$2:$2,))))," ["&amp;index(Systems!$A:$E,match($A1509,Systems!$A:$A,),match(Systems!$C$2,Systems!$2:$2,))&amp;"]",)</f>
        <v>Logan's Land</v>
      </c>
      <c r="C1509" s="144">
        <f t="array" ref="C1509">round((F1509-average(I1509,L1509,O1509,R1509,U1509))*X1509+if($B1509=$H1509,0,iferror(average(vlookup({$H1509,$K1509,$N1509,$Q1509,$T1509},$B:$D,column(B$1),0)),index(C:C,match($H1509,$B:$B,)))),3)</f>
        <v>323.666</v>
      </c>
      <c r="D1509" s="144">
        <f t="array" ref="D1509">round((G1509-average(J1509,M1509,P1509,S1509,V1509))*Y1509+if($B1509=$H1509,0,iferror(average(vlookup({$H1509,$K1509,$N1509,$Q1509,$T1509},$B:$D,column(C$1),0)),index(D:D,match($H1509,$B:$B,)))),3)</f>
        <v>-356.676</v>
      </c>
      <c r="E1509" s="145">
        <v>2764.0</v>
      </c>
      <c r="F1509" s="146">
        <v>892.736</v>
      </c>
      <c r="G1509" s="146">
        <v>631.212</v>
      </c>
      <c r="H1509" s="147" t="s">
        <v>404</v>
      </c>
      <c r="I1509" s="146">
        <v>688.449</v>
      </c>
      <c r="J1509" s="146">
        <v>406.09</v>
      </c>
      <c r="K1509" s="148"/>
      <c r="L1509" s="149"/>
      <c r="M1509" s="149"/>
      <c r="N1509" s="148"/>
      <c r="O1509" s="149"/>
      <c r="P1509" s="149"/>
      <c r="Q1509" s="148"/>
      <c r="R1509" s="149"/>
      <c r="S1509" s="149"/>
      <c r="T1509" s="148"/>
      <c r="U1509" s="149"/>
      <c r="V1509" s="149"/>
      <c r="W1509" s="149"/>
      <c r="X1509" s="150">
        <f t="shared" si="1"/>
        <v>1.584367573</v>
      </c>
      <c r="Y1509" s="150">
        <f t="shared" si="2"/>
        <v>-1.584367573</v>
      </c>
    </row>
    <row r="1510" ht="15.75" customHeight="1">
      <c r="A1510" s="119">
        <v>1509.0</v>
      </c>
      <c r="B1510" s="143" t="str">
        <f t="array" ref="B1510">index(Systems!$A:$E,match($A1510,Systems!$A:$A,),match(B$1,Systems!$2:$2,))&amp;if(not(isblank(index(Systems!$A:$E,match($A1510,Systems!$A:$A,),match(Systems!$C$2,Systems!$2:$2,))))," ["&amp;index(Systems!$A:$E,match($A1510,Systems!$A:$A,),match(Systems!$C$2,Systems!$2:$2,))&amp;"]",)</f>
        <v>Logres</v>
      </c>
      <c r="C1510" s="144">
        <f t="array" ref="C1510">round((F1510-average(I1510,L1510,O1510,R1510,U1510))*X1510+if($B1510=$H1510,0,iferror(average(vlookup({$H1510,$K1510,$N1510,$Q1510,$T1510},$B:$D,column(B$1),0)),index(C:C,match($H1510,$B:$B,)))),3)</f>
        <v>-317.919</v>
      </c>
      <c r="D1510" s="144">
        <f t="array" ref="D1510">round((G1510-average(J1510,M1510,P1510,S1510,V1510))*Y1510+if($B1510=$H1510,0,iferror(average(vlookup({$H1510,$K1510,$N1510,$Q1510,$T1510},$B:$D,column(C$1),0)),index(D:D,match($H1510,$B:$B,)))),3)</f>
        <v>175.646</v>
      </c>
      <c r="E1510" s="145">
        <v>2764.0</v>
      </c>
      <c r="F1510" s="146">
        <v>487.789</v>
      </c>
      <c r="G1510" s="146">
        <v>295.228</v>
      </c>
      <c r="H1510" s="147" t="s">
        <v>404</v>
      </c>
      <c r="I1510" s="146">
        <v>688.449</v>
      </c>
      <c r="J1510" s="146">
        <v>406.09</v>
      </c>
      <c r="K1510" s="148"/>
      <c r="L1510" s="149"/>
      <c r="M1510" s="149"/>
      <c r="N1510" s="148"/>
      <c r="O1510" s="149"/>
      <c r="P1510" s="149"/>
      <c r="Q1510" s="148"/>
      <c r="R1510" s="149"/>
      <c r="S1510" s="149"/>
      <c r="T1510" s="148"/>
      <c r="U1510" s="149"/>
      <c r="V1510" s="149"/>
      <c r="W1510" s="149"/>
      <c r="X1510" s="150">
        <f t="shared" si="1"/>
        <v>1.584367573</v>
      </c>
      <c r="Y1510" s="150">
        <f t="shared" si="2"/>
        <v>-1.584367573</v>
      </c>
    </row>
    <row r="1511" ht="15.75" customHeight="1">
      <c r="A1511" s="119">
        <v>1510.0</v>
      </c>
      <c r="B1511" s="143" t="str">
        <f t="array" ref="B1511">index(Systems!$A:$E,match($A1511,Systems!$A:$A,),match(B$1,Systems!$2:$2,))&amp;if(not(isblank(index(Systems!$A:$E,match($A1511,Systems!$A:$A,),match(Systems!$C$2,Systems!$2:$2,))))," ["&amp;index(Systems!$A:$E,match($A1511,Systems!$A:$A,),match(Systems!$C$2,Systems!$2:$2,))&amp;"]",)</f>
        <v>Loikaw</v>
      </c>
      <c r="C1511" s="144">
        <f t="array" ref="C1511">round((F1511-average(I1511,L1511,O1511,R1511,U1511))*X1511+if($B1511=$H1511,0,iferror(average(vlookup({$H1511,$K1511,$N1511,$Q1511,$T1511},$B:$D,column(B$1),0)),index(C:C,match($H1511,$B:$B,)))),3)</f>
        <v>727.622</v>
      </c>
      <c r="D1511" s="144">
        <f t="array" ref="D1511">round((G1511-average(J1511,M1511,P1511,S1511,V1511))*Y1511+if($B1511=$H1511,0,iferror(average(vlookup({$H1511,$K1511,$N1511,$Q1511,$T1511},$B:$D,column(C$1),0)),index(D:D,match($H1511,$B:$B,)))),3)</f>
        <v>203.962</v>
      </c>
      <c r="E1511" s="145">
        <v>2764.0</v>
      </c>
      <c r="F1511" s="146">
        <v>1147.7</v>
      </c>
      <c r="G1511" s="146">
        <v>277.356</v>
      </c>
      <c r="H1511" s="147" t="s">
        <v>404</v>
      </c>
      <c r="I1511" s="146">
        <v>688.449</v>
      </c>
      <c r="J1511" s="146">
        <v>406.09</v>
      </c>
      <c r="K1511" s="148"/>
      <c r="L1511" s="149"/>
      <c r="M1511" s="149"/>
      <c r="N1511" s="148"/>
      <c r="O1511" s="149"/>
      <c r="P1511" s="149"/>
      <c r="Q1511" s="148"/>
      <c r="R1511" s="149"/>
      <c r="S1511" s="149"/>
      <c r="T1511" s="148"/>
      <c r="U1511" s="149"/>
      <c r="V1511" s="149"/>
      <c r="W1511" s="149"/>
      <c r="X1511" s="150">
        <f t="shared" si="1"/>
        <v>1.584367573</v>
      </c>
      <c r="Y1511" s="150">
        <f t="shared" si="2"/>
        <v>-1.584367573</v>
      </c>
    </row>
    <row r="1512" ht="15.75" customHeight="1">
      <c r="A1512" s="119">
        <v>1511.0</v>
      </c>
      <c r="B1512" s="143" t="str">
        <f t="array" ref="B1512">index(Systems!$A:$E,match($A1512,Systems!$A:$A,),match(B$1,Systems!$2:$2,))&amp;if(not(isblank(index(Systems!$A:$E,match($A1512,Systems!$A:$A,),match(Systems!$C$2,Systems!$2:$2,))))," ["&amp;index(Systems!$A:$E,match($A1512,Systems!$A:$A,),match(Systems!$C$2,Systems!$2:$2,))&amp;"]",)</f>
        <v>Lokoja</v>
      </c>
      <c r="C1512" s="144">
        <f t="array" ref="C1512">round((F1512-average(I1512,L1512,O1512,R1512,U1512))*X1512+if($B1512=$H1512,0,iferror(average(vlookup({$H1512,$K1512,$N1512,$Q1512,$T1512},$B:$D,column(B$1),0)),index(C:C,match($H1512,$B:$B,)))),3)</f>
        <v>-379.616</v>
      </c>
      <c r="D1512" s="144">
        <f t="array" ref="D1512">round((G1512-average(J1512,M1512,P1512,S1512,V1512))*Y1512+if($B1512=$H1512,0,iferror(average(vlookup({$H1512,$K1512,$N1512,$Q1512,$T1512},$B:$D,column(C$1),0)),index(D:D,match($H1512,$B:$B,)))),3)</f>
        <v>434.301</v>
      </c>
      <c r="E1512" s="145">
        <v>2764.0</v>
      </c>
      <c r="F1512" s="146">
        <v>448.848</v>
      </c>
      <c r="G1512" s="146">
        <v>131.974</v>
      </c>
      <c r="H1512" s="147" t="s">
        <v>404</v>
      </c>
      <c r="I1512" s="146">
        <v>688.449</v>
      </c>
      <c r="J1512" s="146">
        <v>406.09</v>
      </c>
      <c r="K1512" s="148"/>
      <c r="L1512" s="149"/>
      <c r="M1512" s="149"/>
      <c r="N1512" s="148"/>
      <c r="O1512" s="149"/>
      <c r="P1512" s="149"/>
      <c r="Q1512" s="148"/>
      <c r="R1512" s="149"/>
      <c r="S1512" s="149"/>
      <c r="T1512" s="148"/>
      <c r="U1512" s="149"/>
      <c r="V1512" s="149"/>
      <c r="W1512" s="149"/>
      <c r="X1512" s="150">
        <f t="shared" si="1"/>
        <v>1.584367573</v>
      </c>
      <c r="Y1512" s="150">
        <f t="shared" si="2"/>
        <v>-1.584367573</v>
      </c>
    </row>
    <row r="1513" ht="15.75" customHeight="1">
      <c r="A1513" s="119">
        <v>1512.0</v>
      </c>
      <c r="B1513" s="143" t="str">
        <f t="array" ref="B1513">index(Systems!$A:$E,match($A1513,Systems!$A:$A,),match(B$1,Systems!$2:$2,))&amp;if(not(isblank(index(Systems!$A:$E,match($A1513,Systems!$A:$A,),match(Systems!$C$2,Systems!$2:$2,))))," ["&amp;index(Systems!$A:$E,match($A1513,Systems!$A:$A,),match(Systems!$C$2,Systems!$2:$2,))&amp;"]",)</f>
        <v>Lonaconing</v>
      </c>
      <c r="C1513" s="144">
        <f t="array" ref="C1513">round((F1513-average(I1513,L1513,O1513,R1513,U1513))*X1513+if($B1513=$H1513,0,iferror(average(vlookup({$H1513,$K1513,$N1513,$Q1513,$T1513},$B:$D,column(B$1),0)),index(C:C,match($H1513,$B:$B,)))),3)</f>
        <v>257.971</v>
      </c>
      <c r="D1513" s="144">
        <f t="array" ref="D1513">round((G1513-average(J1513,M1513,P1513,S1513,V1513))*Y1513+if($B1513=$H1513,0,iferror(average(vlookup({$H1513,$K1513,$N1513,$Q1513,$T1513},$B:$D,column(C$1),0)),index(D:D,match($H1513,$B:$B,)))),3)</f>
        <v>374.51</v>
      </c>
      <c r="E1513" s="145">
        <v>2764.0</v>
      </c>
      <c r="F1513" s="146">
        <v>851.272</v>
      </c>
      <c r="G1513" s="146">
        <v>169.712</v>
      </c>
      <c r="H1513" s="147" t="s">
        <v>404</v>
      </c>
      <c r="I1513" s="146">
        <v>688.449</v>
      </c>
      <c r="J1513" s="146">
        <v>406.09</v>
      </c>
      <c r="K1513" s="148"/>
      <c r="L1513" s="149"/>
      <c r="M1513" s="149"/>
      <c r="N1513" s="148"/>
      <c r="O1513" s="149"/>
      <c r="P1513" s="149"/>
      <c r="Q1513" s="148"/>
      <c r="R1513" s="149"/>
      <c r="S1513" s="149"/>
      <c r="T1513" s="148"/>
      <c r="U1513" s="149"/>
      <c r="V1513" s="149"/>
      <c r="W1513" s="149"/>
      <c r="X1513" s="150">
        <f t="shared" si="1"/>
        <v>1.584367573</v>
      </c>
      <c r="Y1513" s="150">
        <f t="shared" si="2"/>
        <v>-1.584367573</v>
      </c>
    </row>
    <row r="1514" ht="15.75" customHeight="1">
      <c r="A1514" s="119">
        <v>1513.0</v>
      </c>
      <c r="B1514" s="143" t="str">
        <f t="array" ref="B1514">index(Systems!$A:$E,match($A1514,Systems!$A:$A,),match(B$1,Systems!$2:$2,))&amp;if(not(isblank(index(Systems!$A:$E,match($A1514,Systems!$A:$A,),match(Systems!$C$2,Systems!$2:$2,))))," ["&amp;index(Systems!$A:$E,match($A1514,Systems!$A:$A,),match(Systems!$C$2,Systems!$2:$2,))&amp;"]",)</f>
        <v>Lone Star</v>
      </c>
      <c r="C1514" s="144">
        <f t="array" ref="C1514">round((F1514-average(I1514,L1514,O1514,R1514,U1514))*X1514+if($B1514=$H1514,0,iferror(average(vlookup({$H1514,$K1514,$N1514,$Q1514,$T1514},$B:$D,column(B$1),0)),index(C:C,match($H1514,$B:$B,)))),3)</f>
        <v>-4.656</v>
      </c>
      <c r="D1514" s="144">
        <f t="array" ref="D1514">round((G1514-average(J1514,M1514,P1514,S1514,V1514))*Y1514+if($B1514=$H1514,0,iferror(average(vlookup({$H1514,$K1514,$N1514,$Q1514,$T1514},$B:$D,column(C$1),0)),index(D:D,match($H1514,$B:$B,)))),3)</f>
        <v>50.416</v>
      </c>
      <c r="E1514" s="145">
        <v>2764.0</v>
      </c>
      <c r="F1514" s="146">
        <v>685.51</v>
      </c>
      <c r="G1514" s="146">
        <v>374.269</v>
      </c>
      <c r="H1514" s="147" t="s">
        <v>404</v>
      </c>
      <c r="I1514" s="146">
        <v>688.449</v>
      </c>
      <c r="J1514" s="146">
        <v>406.09</v>
      </c>
      <c r="K1514" s="148"/>
      <c r="L1514" s="149"/>
      <c r="M1514" s="149"/>
      <c r="N1514" s="148"/>
      <c r="O1514" s="149"/>
      <c r="P1514" s="149"/>
      <c r="Q1514" s="148"/>
      <c r="R1514" s="149"/>
      <c r="S1514" s="149"/>
      <c r="T1514" s="148"/>
      <c r="U1514" s="149"/>
      <c r="V1514" s="149"/>
      <c r="W1514" s="149"/>
      <c r="X1514" s="150">
        <f t="shared" si="1"/>
        <v>1.584367573</v>
      </c>
      <c r="Y1514" s="150">
        <f t="shared" si="2"/>
        <v>-1.584367573</v>
      </c>
    </row>
    <row r="1515" ht="15.75" customHeight="1">
      <c r="A1515" s="119">
        <v>1514.0</v>
      </c>
      <c r="B1515" s="143" t="str">
        <f t="array" ref="B1515">index(Systems!$A:$E,match($A1515,Systems!$A:$A,),match(B$1,Systems!$2:$2,))&amp;if(not(isblank(index(Systems!$A:$E,match($A1515,Systems!$A:$A,),match(Systems!$C$2,Systems!$2:$2,))))," ["&amp;index(Systems!$A:$E,match($A1515,Systems!$A:$A,),match(Systems!$C$2,Systems!$2:$2,))&amp;"]",)</f>
        <v>Loongana</v>
      </c>
      <c r="C1515" s="144">
        <f t="array" ref="C1515">round((F1515-average(I1515,L1515,O1515,R1515,U1515))*X1515+if($B1515=$H1515,0,iferror(average(vlookup({$H1515,$K1515,$N1515,$Q1515,$T1515},$B:$D,column(B$1),0)),index(C:C,match($H1515,$B:$B,)))),3)</f>
        <v>-294.677</v>
      </c>
      <c r="D1515" s="144">
        <f t="array" ref="D1515">round((G1515-average(J1515,M1515,P1515,S1515,V1515))*Y1515+if($B1515=$H1515,0,iferror(average(vlookup({$H1515,$K1515,$N1515,$Q1515,$T1515},$B:$D,column(C$1),0)),index(D:D,match($H1515,$B:$B,)))),3)</f>
        <v>-109.37</v>
      </c>
      <c r="E1515" s="145">
        <v>2764.0</v>
      </c>
      <c r="F1515" s="146">
        <v>502.459</v>
      </c>
      <c r="G1515" s="146">
        <v>475.121</v>
      </c>
      <c r="H1515" s="147" t="s">
        <v>404</v>
      </c>
      <c r="I1515" s="146">
        <v>688.449</v>
      </c>
      <c r="J1515" s="146">
        <v>406.09</v>
      </c>
      <c r="K1515" s="148"/>
      <c r="L1515" s="149"/>
      <c r="M1515" s="149"/>
      <c r="N1515" s="148"/>
      <c r="O1515" s="149"/>
      <c r="P1515" s="149"/>
      <c r="Q1515" s="148"/>
      <c r="R1515" s="149"/>
      <c r="S1515" s="149"/>
      <c r="T1515" s="148"/>
      <c r="U1515" s="149"/>
      <c r="V1515" s="149"/>
      <c r="W1515" s="149"/>
      <c r="X1515" s="150">
        <f t="shared" si="1"/>
        <v>1.584367573</v>
      </c>
      <c r="Y1515" s="150">
        <f t="shared" si="2"/>
        <v>-1.584367573</v>
      </c>
    </row>
    <row r="1516" ht="15.75" customHeight="1">
      <c r="A1516" s="119">
        <v>1515.0</v>
      </c>
      <c r="B1516" s="143" t="str">
        <f t="array" ref="B1516">index(Systems!$A:$E,match($A1516,Systems!$A:$A,),match(B$1,Systems!$2:$2,))&amp;if(not(isblank(index(Systems!$A:$E,match($A1516,Systems!$A:$A,),match(Systems!$C$2,Systems!$2:$2,))))," ["&amp;index(Systems!$A:$E,match($A1516,Systems!$A:$A,),match(Systems!$C$2,Systems!$2:$2,))&amp;"]",)</f>
        <v>Loparri</v>
      </c>
      <c r="C1516" s="144">
        <f t="array" ref="C1516">round((F1516-average(I1516,L1516,O1516,R1516,U1516))*X1516+if($B1516=$H1516,0,iferror(average(vlookup({$H1516,$K1516,$N1516,$Q1516,$T1516},$B:$D,column(B$1),0)),index(C:C,match($H1516,$B:$B,)))),3)</f>
        <v>528</v>
      </c>
      <c r="D1516" s="144">
        <f t="array" ref="D1516">round((G1516-average(J1516,M1516,P1516,S1516,V1516))*Y1516+if($B1516=$H1516,0,iferror(average(vlookup({$H1516,$K1516,$N1516,$Q1516,$T1516},$B:$D,column(C$1),0)),index(D:D,match($H1516,$B:$B,)))),3)</f>
        <v>125.026</v>
      </c>
      <c r="E1516" s="145">
        <v>2764.0</v>
      </c>
      <c r="F1516" s="146">
        <v>1021.705</v>
      </c>
      <c r="G1516" s="146">
        <v>327.178</v>
      </c>
      <c r="H1516" s="147" t="s">
        <v>404</v>
      </c>
      <c r="I1516" s="146">
        <v>688.449</v>
      </c>
      <c r="J1516" s="146">
        <v>406.09</v>
      </c>
      <c r="K1516" s="148"/>
      <c r="L1516" s="149"/>
      <c r="M1516" s="149"/>
      <c r="N1516" s="148"/>
      <c r="O1516" s="149"/>
      <c r="P1516" s="149"/>
      <c r="Q1516" s="148"/>
      <c r="R1516" s="149"/>
      <c r="S1516" s="149"/>
      <c r="T1516" s="148"/>
      <c r="U1516" s="149"/>
      <c r="V1516" s="149"/>
      <c r="W1516" s="149"/>
      <c r="X1516" s="150">
        <f t="shared" si="1"/>
        <v>1.584367573</v>
      </c>
      <c r="Y1516" s="150">
        <f t="shared" si="2"/>
        <v>-1.584367573</v>
      </c>
    </row>
    <row r="1517" ht="15.75" customHeight="1">
      <c r="A1517" s="119">
        <v>1516.0</v>
      </c>
      <c r="B1517" s="143" t="str">
        <f t="array" ref="B1517">index(Systems!$A:$E,match($A1517,Systems!$A:$A,),match(B$1,Systems!$2:$2,))&amp;if(not(isblank(index(Systems!$A:$E,match($A1517,Systems!$A:$A,),match(Systems!$C$2,Systems!$2:$2,))))," ["&amp;index(Systems!$A:$E,match($A1517,Systems!$A:$A,),match(Systems!$C$2,Systems!$2:$2,))&amp;"]",)</f>
        <v>Lopez</v>
      </c>
      <c r="C1517" s="144">
        <f t="array" ref="C1517">round((F1517-average(I1517,L1517,O1517,R1517,U1517))*X1517+if($B1517=$H1517,0,iferror(average(vlookup({$H1517,$K1517,$N1517,$Q1517,$T1517},$B:$D,column(B$1),0)),index(C:C,match($H1517,$B:$B,)))),3)</f>
        <v>-37.757</v>
      </c>
      <c r="D1517" s="144">
        <f t="array" ref="D1517">round((G1517-average(J1517,M1517,P1517,S1517,V1517))*Y1517+if($B1517=$H1517,0,iferror(average(vlookup({$H1517,$K1517,$N1517,$Q1517,$T1517},$B:$D,column(C$1),0)),index(D:D,match($H1517,$B:$B,)))),3)</f>
        <v>-330.395</v>
      </c>
      <c r="E1517" s="145">
        <v>2764.0</v>
      </c>
      <c r="F1517" s="146">
        <v>664.618</v>
      </c>
      <c r="G1517" s="146">
        <v>614.624</v>
      </c>
      <c r="H1517" s="147" t="s">
        <v>404</v>
      </c>
      <c r="I1517" s="146">
        <v>688.449</v>
      </c>
      <c r="J1517" s="146">
        <v>406.09</v>
      </c>
      <c r="K1517" s="148"/>
      <c r="L1517" s="149"/>
      <c r="M1517" s="149"/>
      <c r="N1517" s="148"/>
      <c r="O1517" s="149"/>
      <c r="P1517" s="149"/>
      <c r="Q1517" s="148"/>
      <c r="R1517" s="149"/>
      <c r="S1517" s="149"/>
      <c r="T1517" s="148"/>
      <c r="U1517" s="149"/>
      <c r="V1517" s="149"/>
      <c r="W1517" s="149"/>
      <c r="X1517" s="150">
        <f t="shared" si="1"/>
        <v>1.584367573</v>
      </c>
      <c r="Y1517" s="150">
        <f t="shared" si="2"/>
        <v>-1.584367573</v>
      </c>
    </row>
    <row r="1518" ht="15.75" customHeight="1">
      <c r="A1518" s="119">
        <v>1517.0</v>
      </c>
      <c r="B1518" s="143" t="str">
        <f t="array" ref="B1518">index(Systems!$A:$E,match($A1518,Systems!$A:$A,),match(B$1,Systems!$2:$2,))&amp;if(not(isblank(index(Systems!$A:$E,match($A1518,Systems!$A:$A,),match(Systems!$C$2,Systems!$2:$2,))))," ["&amp;index(Systems!$A:$E,match($A1518,Systems!$A:$A,),match(Systems!$C$2,Systems!$2:$2,))&amp;"]",)</f>
        <v>Loric</v>
      </c>
      <c r="C1518" s="144">
        <f t="array" ref="C1518">round((F1518-average(I1518,L1518,O1518,R1518,U1518))*X1518+if($B1518=$H1518,0,iferror(average(vlookup({$H1518,$K1518,$N1518,$Q1518,$T1518},$B:$D,column(B$1),0)),index(C:C,match($H1518,$B:$B,)))),3)</f>
        <v>-230.35</v>
      </c>
      <c r="D1518" s="144">
        <f t="array" ref="D1518">round((G1518-average(J1518,M1518,P1518,S1518,V1518))*Y1518+if($B1518=$H1518,0,iferror(average(vlookup({$H1518,$K1518,$N1518,$Q1518,$T1518},$B:$D,column(C$1),0)),index(D:D,match($H1518,$B:$B,)))),3)</f>
        <v>-38.822</v>
      </c>
      <c r="E1518" s="145">
        <v>2764.0</v>
      </c>
      <c r="F1518" s="146">
        <v>543.06</v>
      </c>
      <c r="G1518" s="146">
        <v>430.593</v>
      </c>
      <c r="H1518" s="147" t="s">
        <v>404</v>
      </c>
      <c r="I1518" s="146">
        <v>688.449</v>
      </c>
      <c r="J1518" s="146">
        <v>406.09</v>
      </c>
      <c r="K1518" s="148"/>
      <c r="L1518" s="149"/>
      <c r="M1518" s="149"/>
      <c r="N1518" s="148"/>
      <c r="O1518" s="149"/>
      <c r="P1518" s="149"/>
      <c r="Q1518" s="148"/>
      <c r="R1518" s="149"/>
      <c r="S1518" s="149"/>
      <c r="T1518" s="148"/>
      <c r="U1518" s="149"/>
      <c r="V1518" s="149"/>
      <c r="W1518" s="149"/>
      <c r="X1518" s="150">
        <f t="shared" si="1"/>
        <v>1.584367573</v>
      </c>
      <c r="Y1518" s="150">
        <f t="shared" si="2"/>
        <v>-1.584367573</v>
      </c>
    </row>
    <row r="1519" ht="15.75" customHeight="1">
      <c r="A1519" s="119">
        <v>1518.0</v>
      </c>
      <c r="B1519" s="143" t="str">
        <f t="array" ref="B1519">index(Systems!$A:$E,match($A1519,Systems!$A:$A,),match(B$1,Systems!$2:$2,))&amp;if(not(isblank(index(Systems!$A:$E,match($A1519,Systems!$A:$A,),match(Systems!$C$2,Systems!$2:$2,))))," ["&amp;index(Systems!$A:$E,match($A1519,Systems!$A:$A,),match(Systems!$C$2,Systems!$2:$2,))&amp;"]",)</f>
        <v>Lorkdal</v>
      </c>
      <c r="C1519" s="144">
        <f t="array" ref="C1519">round((F1519-average(I1519,L1519,O1519,R1519,U1519))*X1519+if($B1519=$H1519,0,iferror(average(vlookup({$H1519,$K1519,$N1519,$Q1519,$T1519},$B:$D,column(B$1),0)),index(C:C,match($H1519,$B:$B,)))),3)</f>
        <v>421.012</v>
      </c>
      <c r="D1519" s="144">
        <f t="array" ref="D1519">round((G1519-average(J1519,M1519,P1519,S1519,V1519))*Y1519+if($B1519=$H1519,0,iferror(average(vlookup({$H1519,$K1519,$N1519,$Q1519,$T1519},$B:$D,column(C$1),0)),index(D:D,match($H1519,$B:$B,)))),3)</f>
        <v>-343.751</v>
      </c>
      <c r="E1519" s="145">
        <v>2764.0</v>
      </c>
      <c r="F1519" s="146">
        <v>954.178</v>
      </c>
      <c r="G1519" s="146">
        <v>623.054</v>
      </c>
      <c r="H1519" s="147" t="s">
        <v>404</v>
      </c>
      <c r="I1519" s="146">
        <v>688.449</v>
      </c>
      <c r="J1519" s="146">
        <v>406.09</v>
      </c>
      <c r="K1519" s="148"/>
      <c r="L1519" s="149"/>
      <c r="M1519" s="149"/>
      <c r="N1519" s="148"/>
      <c r="O1519" s="149"/>
      <c r="P1519" s="149"/>
      <c r="Q1519" s="148"/>
      <c r="R1519" s="149"/>
      <c r="S1519" s="149"/>
      <c r="T1519" s="148"/>
      <c r="U1519" s="149"/>
      <c r="V1519" s="149"/>
      <c r="W1519" s="149"/>
      <c r="X1519" s="150">
        <f t="shared" si="1"/>
        <v>1.584367573</v>
      </c>
      <c r="Y1519" s="150">
        <f t="shared" si="2"/>
        <v>-1.584367573</v>
      </c>
    </row>
    <row r="1520" ht="15.75" customHeight="1">
      <c r="A1520" s="119">
        <v>1519.0</v>
      </c>
      <c r="B1520" s="143" t="str">
        <f t="array" ref="B1520">index(Systems!$A:$E,match($A1520,Systems!$A:$A,),match(B$1,Systems!$2:$2,))&amp;if(not(isblank(index(Systems!$A:$E,match($A1520,Systems!$A:$A,),match(Systems!$C$2,Systems!$2:$2,))))," ["&amp;index(Systems!$A:$E,match($A1520,Systems!$A:$A,),match(Systems!$C$2,Systems!$2:$2,))&amp;"]",)</f>
        <v>Lost</v>
      </c>
      <c r="C1520" s="144">
        <f t="array" ref="C1520">round((F1520-average(I1520,L1520,O1520,R1520,U1520))*X1520+if($B1520=$H1520,0,iferror(average(vlookup({$H1520,$K1520,$N1520,$Q1520,$T1520},$B:$D,column(B$1),0)),index(C:C,match($H1520,$B:$B,)))),3)</f>
        <v>-415.294</v>
      </c>
      <c r="D1520" s="144">
        <f t="array" ref="D1520">round((G1520-average(J1520,M1520,P1520,S1520,V1520))*Y1520+if($B1520=$H1520,0,iferror(average(vlookup({$H1520,$K1520,$N1520,$Q1520,$T1520},$B:$D,column(C$1),0)),index(D:D,match($H1520,$B:$B,)))),3)</f>
        <v>252.444</v>
      </c>
      <c r="E1520" s="145">
        <v>2764.0</v>
      </c>
      <c r="F1520" s="146">
        <v>426.329</v>
      </c>
      <c r="G1520" s="146">
        <v>246.756</v>
      </c>
      <c r="H1520" s="147" t="s">
        <v>404</v>
      </c>
      <c r="I1520" s="146">
        <v>688.449</v>
      </c>
      <c r="J1520" s="146">
        <v>406.09</v>
      </c>
      <c r="K1520" s="148"/>
      <c r="L1520" s="149"/>
      <c r="M1520" s="149"/>
      <c r="N1520" s="148"/>
      <c r="O1520" s="149"/>
      <c r="P1520" s="149"/>
      <c r="Q1520" s="148"/>
      <c r="R1520" s="149"/>
      <c r="S1520" s="149"/>
      <c r="T1520" s="148"/>
      <c r="U1520" s="149"/>
      <c r="V1520" s="149"/>
      <c r="W1520" s="149"/>
      <c r="X1520" s="150">
        <f t="shared" si="1"/>
        <v>1.584367573</v>
      </c>
      <c r="Y1520" s="150">
        <f t="shared" si="2"/>
        <v>-1.584367573</v>
      </c>
    </row>
    <row r="1521" ht="15.75" customHeight="1">
      <c r="A1521" s="119">
        <v>1520.0</v>
      </c>
      <c r="B1521" s="143" t="str">
        <f t="array" ref="B1521">index(Systems!$A:$E,match($A1521,Systems!$A:$A,),match(B$1,Systems!$2:$2,))&amp;if(not(isblank(index(Systems!$A:$E,match($A1521,Systems!$A:$A,),match(Systems!$C$2,Systems!$2:$2,))))," ["&amp;index(Systems!$A:$E,match($A1521,Systems!$A:$A,),match(Systems!$C$2,Systems!$2:$2,))&amp;"]",)</f>
        <v>Lothair</v>
      </c>
      <c r="C1521" s="144">
        <f t="array" ref="C1521">round((F1521-average(I1521,L1521,O1521,R1521,U1521))*X1521+if($B1521=$H1521,0,iferror(average(vlookup({$H1521,$K1521,$N1521,$Q1521,$T1521},$B:$D,column(B$1),0)),index(C:C,match($H1521,$B:$B,)))),3)</f>
        <v>266.229</v>
      </c>
      <c r="D1521" s="144">
        <f t="array" ref="D1521">round((G1521-average(J1521,M1521,P1521,S1521,V1521))*Y1521+if($B1521=$H1521,0,iferror(average(vlookup({$H1521,$K1521,$N1521,$Q1521,$T1521},$B:$D,column(C$1),0)),index(D:D,match($H1521,$B:$B,)))),3)</f>
        <v>-337.134</v>
      </c>
      <c r="E1521" s="145">
        <v>2764.0</v>
      </c>
      <c r="F1521" s="146">
        <v>856.484</v>
      </c>
      <c r="G1521" s="146">
        <v>618.878</v>
      </c>
      <c r="H1521" s="147" t="s">
        <v>404</v>
      </c>
      <c r="I1521" s="146">
        <v>688.449</v>
      </c>
      <c r="J1521" s="146">
        <v>406.09</v>
      </c>
      <c r="K1521" s="148"/>
      <c r="L1521" s="149"/>
      <c r="M1521" s="149"/>
      <c r="N1521" s="148"/>
      <c r="O1521" s="149"/>
      <c r="P1521" s="149"/>
      <c r="Q1521" s="148"/>
      <c r="R1521" s="149"/>
      <c r="S1521" s="149"/>
      <c r="T1521" s="148"/>
      <c r="U1521" s="149"/>
      <c r="V1521" s="149"/>
      <c r="W1521" s="149"/>
      <c r="X1521" s="150">
        <f t="shared" si="1"/>
        <v>1.584367573</v>
      </c>
      <c r="Y1521" s="150">
        <f t="shared" si="2"/>
        <v>-1.584367573</v>
      </c>
    </row>
    <row r="1522" ht="15.75" customHeight="1">
      <c r="A1522" s="119">
        <v>1521.0</v>
      </c>
      <c r="B1522" s="143" t="str">
        <f t="array" ref="B1522">index(Systems!$A:$E,match($A1522,Systems!$A:$A,),match(B$1,Systems!$2:$2,))&amp;if(not(isblank(index(Systems!$A:$E,match($A1522,Systems!$A:$A,),match(Systems!$C$2,Systems!$2:$2,))))," ["&amp;index(Systems!$A:$E,match($A1522,Systems!$A:$A,),match(Systems!$C$2,Systems!$2:$2,))&amp;"]",)</f>
        <v>Lothan</v>
      </c>
      <c r="C1522" s="144">
        <f t="array" ref="C1522">round((F1522-average(I1522,L1522,O1522,R1522,U1522))*X1522+if($B1522=$H1522,0,iferror(average(vlookup({$H1522,$K1522,$N1522,$Q1522,$T1522},$B:$D,column(B$1),0)),index(C:C,match($H1522,$B:$B,)))),3)</f>
        <v>-9.837</v>
      </c>
      <c r="D1522" s="144">
        <f t="array" ref="D1522">round((G1522-average(J1522,M1522,P1522,S1522,V1522))*Y1522+if($B1522=$H1522,0,iferror(average(vlookup({$H1522,$K1522,$N1522,$Q1522,$T1522},$B:$D,column(C$1),0)),index(D:D,match($H1522,$B:$B,)))),3)</f>
        <v>220.706</v>
      </c>
      <c r="E1522" s="145">
        <v>2764.0</v>
      </c>
      <c r="F1522" s="146">
        <v>682.24</v>
      </c>
      <c r="G1522" s="146">
        <v>266.788</v>
      </c>
      <c r="H1522" s="147" t="s">
        <v>404</v>
      </c>
      <c r="I1522" s="146">
        <v>688.449</v>
      </c>
      <c r="J1522" s="146">
        <v>406.09</v>
      </c>
      <c r="K1522" s="148"/>
      <c r="L1522" s="149"/>
      <c r="M1522" s="149"/>
      <c r="N1522" s="148"/>
      <c r="O1522" s="149"/>
      <c r="P1522" s="149"/>
      <c r="Q1522" s="148"/>
      <c r="R1522" s="149"/>
      <c r="S1522" s="149"/>
      <c r="T1522" s="148"/>
      <c r="U1522" s="149"/>
      <c r="V1522" s="149"/>
      <c r="W1522" s="149"/>
      <c r="X1522" s="150">
        <f t="shared" si="1"/>
        <v>1.584367573</v>
      </c>
      <c r="Y1522" s="150">
        <f t="shared" si="2"/>
        <v>-1.584367573</v>
      </c>
    </row>
    <row r="1523" ht="15.75" customHeight="1">
      <c r="A1523" s="119">
        <v>1522.0</v>
      </c>
      <c r="B1523" s="143" t="str">
        <f t="array" ref="B1523">index(Systems!$A:$E,match($A1523,Systems!$A:$A,),match(B$1,Systems!$2:$2,))&amp;if(not(isblank(index(Systems!$A:$E,match($A1523,Systems!$A:$A,),match(Systems!$C$2,Systems!$2:$2,))))," ["&amp;index(Systems!$A:$E,match($A1523,Systems!$A:$A,),match(Systems!$C$2,Systems!$2:$2,))&amp;"]",)</f>
        <v>Lothario</v>
      </c>
      <c r="C1523" s="144">
        <f t="array" ref="C1523">round((F1523-average(I1523,L1523,O1523,R1523,U1523))*X1523+if($B1523=$H1523,0,iferror(average(vlookup({$H1523,$K1523,$N1523,$Q1523,$T1523},$B:$D,column(B$1),0)),index(C:C,match($H1523,$B:$B,)))),3)</f>
        <v>-474.391</v>
      </c>
      <c r="D1523" s="144">
        <f t="array" ref="D1523">round((G1523-average(J1523,M1523,P1523,S1523,V1523))*Y1523+if($B1523=$H1523,0,iferror(average(vlookup({$H1523,$K1523,$N1523,$Q1523,$T1523},$B:$D,column(C$1),0)),index(D:D,match($H1523,$B:$B,)))),3)</f>
        <v>-185.731</v>
      </c>
      <c r="E1523" s="145">
        <v>2764.0</v>
      </c>
      <c r="F1523" s="146">
        <v>389.029</v>
      </c>
      <c r="G1523" s="146">
        <v>523.317</v>
      </c>
      <c r="H1523" s="147" t="s">
        <v>404</v>
      </c>
      <c r="I1523" s="146">
        <v>688.449</v>
      </c>
      <c r="J1523" s="146">
        <v>406.09</v>
      </c>
      <c r="K1523" s="148"/>
      <c r="L1523" s="149"/>
      <c r="M1523" s="149"/>
      <c r="N1523" s="148"/>
      <c r="O1523" s="149"/>
      <c r="P1523" s="149"/>
      <c r="Q1523" s="148"/>
      <c r="R1523" s="149"/>
      <c r="S1523" s="149"/>
      <c r="T1523" s="148"/>
      <c r="U1523" s="149"/>
      <c r="V1523" s="149"/>
      <c r="W1523" s="149"/>
      <c r="X1523" s="150">
        <f t="shared" si="1"/>
        <v>1.584367573</v>
      </c>
      <c r="Y1523" s="150">
        <f t="shared" si="2"/>
        <v>-1.584367573</v>
      </c>
    </row>
    <row r="1524" ht="15.75" customHeight="1">
      <c r="A1524" s="119">
        <v>1523.0</v>
      </c>
      <c r="B1524" s="143" t="str">
        <f t="array" ref="B1524">index(Systems!$A:$E,match($A1524,Systems!$A:$A,),match(B$1,Systems!$2:$2,))&amp;if(not(isblank(index(Systems!$A:$E,match($A1524,Systems!$A:$A,),match(Systems!$C$2,Systems!$2:$2,))))," ["&amp;index(Systems!$A:$E,match($A1524,Systems!$A:$A,),match(Systems!$C$2,Systems!$2:$2,))&amp;"]",)</f>
        <v>Lovinac</v>
      </c>
      <c r="C1524" s="144">
        <f t="array" ref="C1524">round((F1524-average(I1524,L1524,O1524,R1524,U1524))*X1524+if($B1524=$H1524,0,iferror(average(vlookup({$H1524,$K1524,$N1524,$Q1524,$T1524},$B:$D,column(B$1),0)),index(C:C,match($H1524,$B:$B,)))),3)</f>
        <v>-29.214</v>
      </c>
      <c r="D1524" s="144">
        <f t="array" ref="D1524">round((G1524-average(J1524,M1524,P1524,S1524,V1524))*Y1524+if($B1524=$H1524,0,iferror(average(vlookup({$H1524,$K1524,$N1524,$Q1524,$T1524},$B:$D,column(C$1),0)),index(D:D,match($H1524,$B:$B,)))),3)</f>
        <v>390.277</v>
      </c>
      <c r="E1524" s="145">
        <v>2764.0</v>
      </c>
      <c r="F1524" s="146">
        <v>670.01</v>
      </c>
      <c r="G1524" s="146">
        <v>159.76</v>
      </c>
      <c r="H1524" s="147" t="s">
        <v>404</v>
      </c>
      <c r="I1524" s="146">
        <v>688.449</v>
      </c>
      <c r="J1524" s="146">
        <v>406.09</v>
      </c>
      <c r="K1524" s="148"/>
      <c r="L1524" s="149"/>
      <c r="M1524" s="149"/>
      <c r="N1524" s="148"/>
      <c r="O1524" s="149"/>
      <c r="P1524" s="149"/>
      <c r="Q1524" s="148"/>
      <c r="R1524" s="149"/>
      <c r="S1524" s="149"/>
      <c r="T1524" s="148"/>
      <c r="U1524" s="149"/>
      <c r="V1524" s="149"/>
      <c r="W1524" s="149"/>
      <c r="X1524" s="150">
        <f t="shared" si="1"/>
        <v>1.584367573</v>
      </c>
      <c r="Y1524" s="150">
        <f t="shared" si="2"/>
        <v>-1.584367573</v>
      </c>
    </row>
    <row r="1525" ht="15.75" customHeight="1">
      <c r="A1525" s="119">
        <v>1524.0</v>
      </c>
      <c r="B1525" s="143" t="str">
        <f t="array" ref="B1525">index(Systems!$A:$E,match($A1525,Systems!$A:$A,),match(B$1,Systems!$2:$2,))&amp;if(not(isblank(index(Systems!$A:$E,match($A1525,Systems!$A:$A,),match(Systems!$C$2,Systems!$2:$2,))))," ["&amp;index(Systems!$A:$E,match($A1525,Systems!$A:$A,),match(Systems!$C$2,Systems!$2:$2,))&amp;"]",)</f>
        <v>Loxley</v>
      </c>
      <c r="C1525" s="144">
        <f t="array" ref="C1525">round((F1525-average(I1525,L1525,O1525,R1525,U1525))*X1525+if($B1525=$H1525,0,iferror(average(vlookup({$H1525,$K1525,$N1525,$Q1525,$T1525},$B:$D,column(B$1),0)),index(C:C,match($H1525,$B:$B,)))),3)</f>
        <v>-312.318</v>
      </c>
      <c r="D1525" s="144">
        <f t="array" ref="D1525">round((G1525-average(J1525,M1525,P1525,S1525,V1525))*Y1525+if($B1525=$H1525,0,iferror(average(vlookup({$H1525,$K1525,$N1525,$Q1525,$T1525},$B:$D,column(C$1),0)),index(D:D,match($H1525,$B:$B,)))),3)</f>
        <v>224.063</v>
      </c>
      <c r="E1525" s="145">
        <v>2764.0</v>
      </c>
      <c r="F1525" s="146">
        <v>491.324</v>
      </c>
      <c r="G1525" s="146">
        <v>264.669</v>
      </c>
      <c r="H1525" s="147" t="s">
        <v>404</v>
      </c>
      <c r="I1525" s="146">
        <v>688.449</v>
      </c>
      <c r="J1525" s="146">
        <v>406.09</v>
      </c>
      <c r="K1525" s="148"/>
      <c r="L1525" s="149"/>
      <c r="M1525" s="149"/>
      <c r="N1525" s="148"/>
      <c r="O1525" s="149"/>
      <c r="P1525" s="149"/>
      <c r="Q1525" s="148"/>
      <c r="R1525" s="149"/>
      <c r="S1525" s="149"/>
      <c r="T1525" s="148"/>
      <c r="U1525" s="149"/>
      <c r="V1525" s="149"/>
      <c r="W1525" s="149"/>
      <c r="X1525" s="150">
        <f t="shared" si="1"/>
        <v>1.584367573</v>
      </c>
      <c r="Y1525" s="150">
        <f t="shared" si="2"/>
        <v>-1.584367573</v>
      </c>
    </row>
    <row r="1526" ht="15.75" customHeight="1">
      <c r="A1526" s="119">
        <v>1525.0</v>
      </c>
      <c r="B1526" s="143" t="str">
        <f t="array" ref="B1526">index(Systems!$A:$E,match($A1526,Systems!$A:$A,),match(B$1,Systems!$2:$2,))&amp;if(not(isblank(index(Systems!$A:$E,match($A1526,Systems!$A:$A,),match(Systems!$C$2,Systems!$2:$2,))))," ["&amp;index(Systems!$A:$E,match($A1526,Systems!$A:$A,),match(Systems!$C$2,Systems!$2:$2,))&amp;"]",)</f>
        <v>Loyalty</v>
      </c>
      <c r="C1526" s="144">
        <f t="array" ref="C1526">round((F1526-average(I1526,L1526,O1526,R1526,U1526))*X1526+if($B1526=$H1526,0,iferror(average(vlookup({$H1526,$K1526,$N1526,$Q1526,$T1526},$B:$D,column(B$1),0)),index(C:C,match($H1526,$B:$B,)))),3)</f>
        <v>-226.682</v>
      </c>
      <c r="D1526" s="144">
        <f t="array" ref="D1526">round((G1526-average(J1526,M1526,P1526,S1526,V1526))*Y1526+if($B1526=$H1526,0,iferror(average(vlookup({$H1526,$K1526,$N1526,$Q1526,$T1526},$B:$D,column(C$1),0)),index(D:D,match($H1526,$B:$B,)))),3)</f>
        <v>-144.558</v>
      </c>
      <c r="E1526" s="145">
        <v>2764.0</v>
      </c>
      <c r="F1526" s="146">
        <v>545.375</v>
      </c>
      <c r="G1526" s="146">
        <v>497.33</v>
      </c>
      <c r="H1526" s="147" t="s">
        <v>404</v>
      </c>
      <c r="I1526" s="146">
        <v>688.449</v>
      </c>
      <c r="J1526" s="146">
        <v>406.09</v>
      </c>
      <c r="K1526" s="148"/>
      <c r="L1526" s="149"/>
      <c r="M1526" s="149"/>
      <c r="N1526" s="148"/>
      <c r="O1526" s="149"/>
      <c r="P1526" s="149"/>
      <c r="Q1526" s="148"/>
      <c r="R1526" s="149"/>
      <c r="S1526" s="149"/>
      <c r="T1526" s="148"/>
      <c r="U1526" s="149"/>
      <c r="V1526" s="149"/>
      <c r="W1526" s="149"/>
      <c r="X1526" s="150">
        <f t="shared" si="1"/>
        <v>1.584367573</v>
      </c>
      <c r="Y1526" s="150">
        <f t="shared" si="2"/>
        <v>-1.584367573</v>
      </c>
    </row>
    <row r="1527" ht="15.75" customHeight="1">
      <c r="A1527" s="119">
        <v>1526.0</v>
      </c>
      <c r="B1527" s="143" t="str">
        <f t="array" ref="B1527">index(Systems!$A:$E,match($A1527,Systems!$A:$A,),match(B$1,Systems!$2:$2,))&amp;if(not(isblank(index(Systems!$A:$E,match($A1527,Systems!$A:$A,),match(Systems!$C$2,Systems!$2:$2,))))," ["&amp;index(Systems!$A:$E,match($A1527,Systems!$A:$A,),match(Systems!$C$2,Systems!$2:$2,))&amp;"]",)</f>
        <v>Loysville</v>
      </c>
      <c r="C1527" s="144">
        <f t="array" ref="C1527">round((F1527-average(I1527,L1527,O1527,R1527,U1527))*X1527+if($B1527=$H1527,0,iferror(average(vlookup({$H1527,$K1527,$N1527,$Q1527,$T1527},$B:$D,column(B$1),0)),index(C:C,match($H1527,$B:$B,)))),3)</f>
        <v>291.821</v>
      </c>
      <c r="D1527" s="144">
        <f t="array" ref="D1527">round((G1527-average(J1527,M1527,P1527,S1527,V1527))*Y1527+if($B1527=$H1527,0,iferror(average(vlookup({$H1527,$K1527,$N1527,$Q1527,$T1527},$B:$D,column(C$1),0)),index(D:D,match($H1527,$B:$B,)))),3)</f>
        <v>319.998</v>
      </c>
      <c r="E1527" s="145">
        <v>2764.0</v>
      </c>
      <c r="F1527" s="146">
        <v>872.637</v>
      </c>
      <c r="G1527" s="146">
        <v>204.118</v>
      </c>
      <c r="H1527" s="147" t="s">
        <v>404</v>
      </c>
      <c r="I1527" s="146">
        <v>688.449</v>
      </c>
      <c r="J1527" s="146">
        <v>406.09</v>
      </c>
      <c r="K1527" s="148"/>
      <c r="L1527" s="149"/>
      <c r="M1527" s="149"/>
      <c r="N1527" s="148"/>
      <c r="O1527" s="149"/>
      <c r="P1527" s="149"/>
      <c r="Q1527" s="148"/>
      <c r="R1527" s="149"/>
      <c r="S1527" s="149"/>
      <c r="T1527" s="148"/>
      <c r="U1527" s="149"/>
      <c r="V1527" s="149"/>
      <c r="W1527" s="149"/>
      <c r="X1527" s="150">
        <f t="shared" si="1"/>
        <v>1.584367573</v>
      </c>
      <c r="Y1527" s="150">
        <f t="shared" si="2"/>
        <v>-1.584367573</v>
      </c>
    </row>
    <row r="1528" ht="15.75" customHeight="1">
      <c r="A1528" s="119">
        <v>1527.0</v>
      </c>
      <c r="B1528" s="143" t="str">
        <f t="array" ref="B1528">index(Systems!$A:$E,match($A1528,Systems!$A:$A,),match(B$1,Systems!$2:$2,))&amp;if(not(isblank(index(Systems!$A:$E,match($A1528,Systems!$A:$A,),match(Systems!$C$2,Systems!$2:$2,))))," ["&amp;index(Systems!$A:$E,match($A1528,Systems!$A:$A,),match(Systems!$C$2,Systems!$2:$2,))&amp;"]",)</f>
        <v>Luanda</v>
      </c>
      <c r="C1528" s="144">
        <f t="array" ref="C1528">round((F1528-average(I1528,L1528,O1528,R1528,U1528))*X1528+if($B1528=$H1528,0,iferror(average(vlookup({$H1528,$K1528,$N1528,$Q1528,$T1528},$B:$D,column(B$1),0)),index(C:C,match($H1528,$B:$B,)))),3)</f>
        <v>-368.133</v>
      </c>
      <c r="D1528" s="144">
        <f t="array" ref="D1528">round((G1528-average(J1528,M1528,P1528,S1528,V1528))*Y1528+if($B1528=$H1528,0,iferror(average(vlookup({$H1528,$K1528,$N1528,$Q1528,$T1528},$B:$D,column(C$1),0)),index(D:D,match($H1528,$B:$B,)))),3)</f>
        <v>370.723</v>
      </c>
      <c r="E1528" s="145">
        <v>2764.0</v>
      </c>
      <c r="F1528" s="146">
        <v>456.096</v>
      </c>
      <c r="G1528" s="146">
        <v>172.102</v>
      </c>
      <c r="H1528" s="147" t="s">
        <v>404</v>
      </c>
      <c r="I1528" s="146">
        <v>688.449</v>
      </c>
      <c r="J1528" s="146">
        <v>406.09</v>
      </c>
      <c r="K1528" s="148"/>
      <c r="L1528" s="149"/>
      <c r="M1528" s="149"/>
      <c r="N1528" s="148"/>
      <c r="O1528" s="149"/>
      <c r="P1528" s="149"/>
      <c r="Q1528" s="148"/>
      <c r="R1528" s="149"/>
      <c r="S1528" s="149"/>
      <c r="T1528" s="148"/>
      <c r="U1528" s="149"/>
      <c r="V1528" s="149"/>
      <c r="W1528" s="149"/>
      <c r="X1528" s="150">
        <f t="shared" si="1"/>
        <v>1.584367573</v>
      </c>
      <c r="Y1528" s="150">
        <f t="shared" si="2"/>
        <v>-1.584367573</v>
      </c>
    </row>
    <row r="1529" ht="15.75" customHeight="1">
      <c r="A1529" s="119">
        <v>1528.0</v>
      </c>
      <c r="B1529" s="143" t="str">
        <f t="array" ref="B1529">index(Systems!$A:$E,match($A1529,Systems!$A:$A,),match(B$1,Systems!$2:$2,))&amp;if(not(isblank(index(Systems!$A:$E,match($A1529,Systems!$A:$A,),match(Systems!$C$2,Systems!$2:$2,))))," ["&amp;index(Systems!$A:$E,match($A1529,Systems!$A:$A,),match(Systems!$C$2,Systems!$2:$2,))&amp;"]",)</f>
        <v>Lucerne</v>
      </c>
      <c r="C1529" s="144">
        <f t="array" ref="C1529">round((F1529-average(I1529,L1529,O1529,R1529,U1529))*X1529+if($B1529=$H1529,0,iferror(average(vlookup({$H1529,$K1529,$N1529,$Q1529,$T1529},$B:$D,column(B$1),0)),index(C:C,match($H1529,$B:$B,)))),3)</f>
        <v>231.864</v>
      </c>
      <c r="D1529" s="144">
        <f t="array" ref="D1529">round((G1529-average(J1529,M1529,P1529,S1529,V1529))*Y1529+if($B1529=$H1529,0,iferror(average(vlookup({$H1529,$K1529,$N1529,$Q1529,$T1529},$B:$D,column(C$1),0)),index(D:D,match($H1529,$B:$B,)))),3)</f>
        <v>12.361</v>
      </c>
      <c r="E1529" s="145">
        <v>2764.0</v>
      </c>
      <c r="F1529" s="146">
        <v>834.794</v>
      </c>
      <c r="G1529" s="146">
        <v>398.288</v>
      </c>
      <c r="H1529" s="147" t="s">
        <v>404</v>
      </c>
      <c r="I1529" s="146">
        <v>688.449</v>
      </c>
      <c r="J1529" s="146">
        <v>406.09</v>
      </c>
      <c r="K1529" s="148"/>
      <c r="L1529" s="149"/>
      <c r="M1529" s="149"/>
      <c r="N1529" s="148"/>
      <c r="O1529" s="149"/>
      <c r="P1529" s="149"/>
      <c r="Q1529" s="148"/>
      <c r="R1529" s="149"/>
      <c r="S1529" s="149"/>
      <c r="T1529" s="148"/>
      <c r="U1529" s="149"/>
      <c r="V1529" s="149"/>
      <c r="W1529" s="149"/>
      <c r="X1529" s="150">
        <f t="shared" si="1"/>
        <v>1.584367573</v>
      </c>
      <c r="Y1529" s="150">
        <f t="shared" si="2"/>
        <v>-1.584367573</v>
      </c>
    </row>
    <row r="1530" ht="15.75" customHeight="1">
      <c r="A1530" s="119">
        <v>1529.0</v>
      </c>
      <c r="B1530" s="143" t="str">
        <f t="array" ref="B1530">index(Systems!$A:$E,match($A1530,Systems!$A:$A,),match(B$1,Systems!$2:$2,))&amp;if(not(isblank(index(Systems!$A:$E,match($A1530,Systems!$A:$A,),match(Systems!$C$2,Systems!$2:$2,))))," ["&amp;index(Systems!$A:$E,match($A1530,Systems!$A:$A,),match(Systems!$C$2,Systems!$2:$2,))&amp;"]",)</f>
        <v>Lucianca</v>
      </c>
      <c r="C1530" s="144">
        <f t="array" ref="C1530">round((F1530-average(I1530,L1530,O1530,R1530,U1530))*X1530+if($B1530=$H1530,0,iferror(average(vlookup({$H1530,$K1530,$N1530,$Q1530,$T1530},$B:$D,column(B$1),0)),index(C:C,match($H1530,$B:$B,)))),3)</f>
        <v>-96.94</v>
      </c>
      <c r="D1530" s="144">
        <f t="array" ref="D1530">round((G1530-average(J1530,M1530,P1530,S1530,V1530))*Y1530+if($B1530=$H1530,0,iferror(average(vlookup({$H1530,$K1530,$N1530,$Q1530,$T1530},$B:$D,column(C$1),0)),index(D:D,match($H1530,$B:$B,)))),3)</f>
        <v>163.323</v>
      </c>
      <c r="E1530" s="145">
        <v>2764.0</v>
      </c>
      <c r="F1530" s="146">
        <v>627.264</v>
      </c>
      <c r="G1530" s="146">
        <v>303.006</v>
      </c>
      <c r="H1530" s="147" t="s">
        <v>404</v>
      </c>
      <c r="I1530" s="146">
        <v>688.449</v>
      </c>
      <c r="J1530" s="146">
        <v>406.09</v>
      </c>
      <c r="K1530" s="148"/>
      <c r="L1530" s="149"/>
      <c r="M1530" s="149"/>
      <c r="N1530" s="148"/>
      <c r="O1530" s="149"/>
      <c r="P1530" s="149"/>
      <c r="Q1530" s="148"/>
      <c r="R1530" s="149"/>
      <c r="S1530" s="149"/>
      <c r="T1530" s="148"/>
      <c r="U1530" s="149"/>
      <c r="V1530" s="149"/>
      <c r="W1530" s="149"/>
      <c r="X1530" s="150">
        <f t="shared" si="1"/>
        <v>1.584367573</v>
      </c>
      <c r="Y1530" s="150">
        <f t="shared" si="2"/>
        <v>-1.584367573</v>
      </c>
    </row>
    <row r="1531" ht="15.75" customHeight="1">
      <c r="A1531" s="119">
        <v>1530.0</v>
      </c>
      <c r="B1531" s="143" t="str">
        <f t="array" ref="B1531">index(Systems!$A:$E,match($A1531,Systems!$A:$A,),match(B$1,Systems!$2:$2,))&amp;if(not(isblank(index(Systems!$A:$E,match($A1531,Systems!$A:$A,),match(Systems!$C$2,Systems!$2:$2,))))," ["&amp;index(Systems!$A:$E,match($A1531,Systems!$A:$A,),match(Systems!$C$2,Systems!$2:$2,))&amp;"]",)</f>
        <v>Lucknow</v>
      </c>
      <c r="C1531" s="144">
        <f t="array" ref="C1531">round((F1531-average(I1531,L1531,O1531,R1531,U1531))*X1531+if($B1531=$H1531,0,iferror(average(vlookup({$H1531,$K1531,$N1531,$Q1531,$T1531},$B:$D,column(B$1),0)),index(C:C,match($H1531,$B:$B,)))),3)</f>
        <v>73.028</v>
      </c>
      <c r="D1531" s="144">
        <f t="array" ref="D1531">round((G1531-average(J1531,M1531,P1531,S1531,V1531))*Y1531+if($B1531=$H1531,0,iferror(average(vlookup({$H1531,$K1531,$N1531,$Q1531,$T1531},$B:$D,column(C$1),0)),index(D:D,match($H1531,$B:$B,)))),3)</f>
        <v>-337.09</v>
      </c>
      <c r="E1531" s="145">
        <v>2764.0</v>
      </c>
      <c r="F1531" s="146">
        <v>734.542</v>
      </c>
      <c r="G1531" s="146">
        <v>618.85</v>
      </c>
      <c r="H1531" s="147" t="s">
        <v>404</v>
      </c>
      <c r="I1531" s="146">
        <v>688.449</v>
      </c>
      <c r="J1531" s="146">
        <v>406.09</v>
      </c>
      <c r="K1531" s="148"/>
      <c r="L1531" s="149"/>
      <c r="M1531" s="149"/>
      <c r="N1531" s="148"/>
      <c r="O1531" s="149"/>
      <c r="P1531" s="149"/>
      <c r="Q1531" s="148"/>
      <c r="R1531" s="149"/>
      <c r="S1531" s="149"/>
      <c r="T1531" s="148"/>
      <c r="U1531" s="149"/>
      <c r="V1531" s="149"/>
      <c r="W1531" s="149"/>
      <c r="X1531" s="150">
        <f t="shared" si="1"/>
        <v>1.584367573</v>
      </c>
      <c r="Y1531" s="150">
        <f t="shared" si="2"/>
        <v>-1.584367573</v>
      </c>
    </row>
    <row r="1532" ht="15.75" customHeight="1">
      <c r="A1532" s="119">
        <v>1531.0</v>
      </c>
      <c r="B1532" s="143" t="str">
        <f t="array" ref="B1532">index(Systems!$A:$E,match($A1532,Systems!$A:$A,),match(B$1,Systems!$2:$2,))&amp;if(not(isblank(index(Systems!$A:$E,match($A1532,Systems!$A:$A,),match(Systems!$C$2,Systems!$2:$2,))))," ["&amp;index(Systems!$A:$E,match($A1532,Systems!$A:$A,),match(Systems!$C$2,Systems!$2:$2,))&amp;"]",)</f>
        <v>Luderitz</v>
      </c>
      <c r="C1532" s="144">
        <f t="array" ref="C1532">round((F1532-average(I1532,L1532,O1532,R1532,U1532))*X1532+if($B1532=$H1532,0,iferror(average(vlookup({$H1532,$K1532,$N1532,$Q1532,$T1532},$B:$D,column(B$1),0)),index(C:C,match($H1532,$B:$B,)))),3)</f>
        <v>483.221</v>
      </c>
      <c r="D1532" s="144">
        <f t="array" ref="D1532">round((G1532-average(J1532,M1532,P1532,S1532,V1532))*Y1532+if($B1532=$H1532,0,iferror(average(vlookup({$H1532,$K1532,$N1532,$Q1532,$T1532},$B:$D,column(C$1),0)),index(D:D,match($H1532,$B:$B,)))),3)</f>
        <v>-398.616</v>
      </c>
      <c r="E1532" s="145">
        <v>2764.0</v>
      </c>
      <c r="F1532" s="146">
        <v>993.442</v>
      </c>
      <c r="G1532" s="146">
        <v>657.683</v>
      </c>
      <c r="H1532" s="147" t="s">
        <v>404</v>
      </c>
      <c r="I1532" s="146">
        <v>688.449</v>
      </c>
      <c r="J1532" s="146">
        <v>406.09</v>
      </c>
      <c r="K1532" s="148"/>
      <c r="L1532" s="149"/>
      <c r="M1532" s="149"/>
      <c r="N1532" s="148"/>
      <c r="O1532" s="149"/>
      <c r="P1532" s="149"/>
      <c r="Q1532" s="148"/>
      <c r="R1532" s="149"/>
      <c r="S1532" s="149"/>
      <c r="T1532" s="148"/>
      <c r="U1532" s="149"/>
      <c r="V1532" s="149"/>
      <c r="W1532" s="149"/>
      <c r="X1532" s="150">
        <f t="shared" si="1"/>
        <v>1.584367573</v>
      </c>
      <c r="Y1532" s="150">
        <f t="shared" si="2"/>
        <v>-1.584367573</v>
      </c>
    </row>
    <row r="1533" ht="15.75" customHeight="1">
      <c r="A1533" s="119">
        <v>1532.0</v>
      </c>
      <c r="B1533" s="143" t="str">
        <f t="array" ref="B1533">index(Systems!$A:$E,match($A1533,Systems!$A:$A,),match(B$1,Systems!$2:$2,))&amp;if(not(isblank(index(Systems!$A:$E,match($A1533,Systems!$A:$A,),match(Systems!$C$2,Systems!$2:$2,))))," ["&amp;index(Systems!$A:$E,match($A1533,Systems!$A:$A,),match(Systems!$C$2,Systems!$2:$2,))&amp;"]",)</f>
        <v>Ludwig</v>
      </c>
      <c r="C1533" s="144">
        <f t="array" ref="C1533">round((F1533-average(I1533,L1533,O1533,R1533,U1533))*X1533+if($B1533=$H1533,0,iferror(average(vlookup({$H1533,$K1533,$N1533,$Q1533,$T1533},$B:$D,column(B$1),0)),index(C:C,match($H1533,$B:$B,)))),3)</f>
        <v>162.067</v>
      </c>
      <c r="D1533" s="144">
        <f t="array" ref="D1533">round((G1533-average(J1533,M1533,P1533,S1533,V1533))*Y1533+if($B1533=$H1533,0,iferror(average(vlookup({$H1533,$K1533,$N1533,$Q1533,$T1533},$B:$D,column(C$1),0)),index(D:D,match($H1533,$B:$B,)))),3)</f>
        <v>76.984</v>
      </c>
      <c r="E1533" s="145">
        <v>2764.0</v>
      </c>
      <c r="F1533" s="146">
        <v>790.74</v>
      </c>
      <c r="G1533" s="146">
        <v>357.5</v>
      </c>
      <c r="H1533" s="147" t="s">
        <v>404</v>
      </c>
      <c r="I1533" s="146">
        <v>688.449</v>
      </c>
      <c r="J1533" s="146">
        <v>406.09</v>
      </c>
      <c r="K1533" s="148"/>
      <c r="L1533" s="149"/>
      <c r="M1533" s="149"/>
      <c r="N1533" s="148"/>
      <c r="O1533" s="149"/>
      <c r="P1533" s="149"/>
      <c r="Q1533" s="148"/>
      <c r="R1533" s="149"/>
      <c r="S1533" s="149"/>
      <c r="T1533" s="148"/>
      <c r="U1533" s="149"/>
      <c r="V1533" s="149"/>
      <c r="W1533" s="149"/>
      <c r="X1533" s="150">
        <f t="shared" si="1"/>
        <v>1.584367573</v>
      </c>
      <c r="Y1533" s="150">
        <f t="shared" si="2"/>
        <v>-1.584367573</v>
      </c>
    </row>
    <row r="1534" ht="15.75" customHeight="1">
      <c r="A1534" s="119">
        <v>1533.0</v>
      </c>
      <c r="B1534" s="143" t="str">
        <f t="array" ref="B1534">index(Systems!$A:$E,match($A1534,Systems!$A:$A,),match(B$1,Systems!$2:$2,))&amp;if(not(isblank(index(Systems!$A:$E,match($A1534,Systems!$A:$A,),match(Systems!$C$2,Systems!$2:$2,))))," ["&amp;index(Systems!$A:$E,match($A1534,Systems!$A:$A,),match(Systems!$C$2,Systems!$2:$2,))&amp;"]",)</f>
        <v>Ludwigshafen</v>
      </c>
      <c r="C1534" s="144">
        <f t="array" ref="C1534">round((F1534-average(I1534,L1534,O1534,R1534,U1534))*X1534+if($B1534=$H1534,0,iferror(average(vlookup({$H1534,$K1534,$N1534,$Q1534,$T1534},$B:$D,column(B$1),0)),index(C:C,match($H1534,$B:$B,)))),3)</f>
        <v>-242.749</v>
      </c>
      <c r="D1534" s="144">
        <f t="array" ref="D1534">round((G1534-average(J1534,M1534,P1534,S1534,V1534))*Y1534+if($B1534=$H1534,0,iferror(average(vlookup({$H1534,$K1534,$N1534,$Q1534,$T1534},$B:$D,column(C$1),0)),index(D:D,match($H1534,$B:$B,)))),3)</f>
        <v>281.968</v>
      </c>
      <c r="E1534" s="145">
        <v>2764.0</v>
      </c>
      <c r="F1534" s="146">
        <v>535.234</v>
      </c>
      <c r="G1534" s="146">
        <v>228.121</v>
      </c>
      <c r="H1534" s="147" t="s">
        <v>404</v>
      </c>
      <c r="I1534" s="146">
        <v>688.449</v>
      </c>
      <c r="J1534" s="146">
        <v>406.09</v>
      </c>
      <c r="K1534" s="148"/>
      <c r="L1534" s="149"/>
      <c r="M1534" s="149"/>
      <c r="N1534" s="148"/>
      <c r="O1534" s="149"/>
      <c r="P1534" s="149"/>
      <c r="Q1534" s="148"/>
      <c r="R1534" s="149"/>
      <c r="S1534" s="149"/>
      <c r="T1534" s="148"/>
      <c r="U1534" s="149"/>
      <c r="V1534" s="149"/>
      <c r="W1534" s="149"/>
      <c r="X1534" s="150">
        <f t="shared" si="1"/>
        <v>1.584367573</v>
      </c>
      <c r="Y1534" s="150">
        <f t="shared" si="2"/>
        <v>-1.584367573</v>
      </c>
    </row>
    <row r="1535" ht="15.75" customHeight="1">
      <c r="A1535" s="119">
        <v>1534.0</v>
      </c>
      <c r="B1535" s="143" t="str">
        <f t="array" ref="B1535">index(Systems!$A:$E,match($A1535,Systems!$A:$A,),match(B$1,Systems!$2:$2,))&amp;if(not(isblank(index(Systems!$A:$E,match($A1535,Systems!$A:$A,),match(Systems!$C$2,Systems!$2:$2,))))," ["&amp;index(Systems!$A:$E,match($A1535,Systems!$A:$A,),match(Systems!$C$2,Systems!$2:$2,))&amp;"]",)</f>
        <v>Lukla</v>
      </c>
      <c r="C1535" s="144">
        <f t="array" ref="C1535">round((F1535-average(I1535,L1535,O1535,R1535,U1535))*X1535+if($B1535=$H1535,0,iferror(average(vlookup({$H1535,$K1535,$N1535,$Q1535,$T1535},$B:$D,column(B$1),0)),index(C:C,match($H1535,$B:$B,)))),3)</f>
        <v>-53.623</v>
      </c>
      <c r="D1535" s="144">
        <f t="array" ref="D1535">round((G1535-average(J1535,M1535,P1535,S1535,V1535))*Y1535+if($B1535=$H1535,0,iferror(average(vlookup({$H1535,$K1535,$N1535,$Q1535,$T1535},$B:$D,column(C$1),0)),index(D:D,match($H1535,$B:$B,)))),3)</f>
        <v>-225.554</v>
      </c>
      <c r="E1535" s="145">
        <v>2764.0</v>
      </c>
      <c r="F1535" s="146">
        <v>654.604</v>
      </c>
      <c r="G1535" s="146">
        <v>548.452</v>
      </c>
      <c r="H1535" s="147" t="s">
        <v>404</v>
      </c>
      <c r="I1535" s="146">
        <v>688.449</v>
      </c>
      <c r="J1535" s="146">
        <v>406.09</v>
      </c>
      <c r="K1535" s="148"/>
      <c r="L1535" s="149"/>
      <c r="M1535" s="149"/>
      <c r="N1535" s="148"/>
      <c r="O1535" s="149"/>
      <c r="P1535" s="149"/>
      <c r="Q1535" s="148"/>
      <c r="R1535" s="149"/>
      <c r="S1535" s="149"/>
      <c r="T1535" s="148"/>
      <c r="U1535" s="149"/>
      <c r="V1535" s="149"/>
      <c r="W1535" s="149"/>
      <c r="X1535" s="150">
        <f t="shared" si="1"/>
        <v>1.584367573</v>
      </c>
      <c r="Y1535" s="150">
        <f t="shared" si="2"/>
        <v>-1.584367573</v>
      </c>
    </row>
    <row r="1536" ht="15.75" customHeight="1">
      <c r="A1536" s="119">
        <v>1535.0</v>
      </c>
      <c r="B1536" s="143" t="str">
        <f t="array" ref="B1536">index(Systems!$A:$E,match($A1536,Systems!$A:$A,),match(B$1,Systems!$2:$2,))&amp;if(not(isblank(index(Systems!$A:$E,match($A1536,Systems!$A:$A,),match(Systems!$C$2,Systems!$2:$2,))))," ["&amp;index(Systems!$A:$E,match($A1536,Systems!$A:$A,),match(Systems!$C$2,Systems!$2:$2,))&amp;"]",)</f>
        <v>Lungdo</v>
      </c>
      <c r="C1536" s="144">
        <f t="array" ref="C1536">round((F1536-average(I1536,L1536,O1536,R1536,U1536))*X1536+if($B1536=$H1536,0,iferror(average(vlookup({$H1536,$K1536,$N1536,$Q1536,$T1536},$B:$D,column(B$1),0)),index(C:C,match($H1536,$B:$B,)))),3)</f>
        <v>-82.728</v>
      </c>
      <c r="D1536" s="144">
        <f t="array" ref="D1536">round((G1536-average(J1536,M1536,P1536,S1536,V1536))*Y1536+if($B1536=$H1536,0,iferror(average(vlookup({$H1536,$K1536,$N1536,$Q1536,$T1536},$B:$D,column(C$1),0)),index(D:D,match($H1536,$B:$B,)))),3)</f>
        <v>-121.76</v>
      </c>
      <c r="E1536" s="145">
        <v>2764.0</v>
      </c>
      <c r="F1536" s="146">
        <v>636.234</v>
      </c>
      <c r="G1536" s="146">
        <v>482.941</v>
      </c>
      <c r="H1536" s="147" t="s">
        <v>404</v>
      </c>
      <c r="I1536" s="146">
        <v>688.449</v>
      </c>
      <c r="J1536" s="146">
        <v>406.09</v>
      </c>
      <c r="K1536" s="148"/>
      <c r="L1536" s="149"/>
      <c r="M1536" s="149"/>
      <c r="N1536" s="148"/>
      <c r="O1536" s="149"/>
      <c r="P1536" s="149"/>
      <c r="Q1536" s="148"/>
      <c r="R1536" s="149"/>
      <c r="S1536" s="149"/>
      <c r="T1536" s="148"/>
      <c r="U1536" s="149"/>
      <c r="V1536" s="149"/>
      <c r="W1536" s="149"/>
      <c r="X1536" s="150">
        <f t="shared" si="1"/>
        <v>1.584367573</v>
      </c>
      <c r="Y1536" s="150">
        <f t="shared" si="2"/>
        <v>-1.584367573</v>
      </c>
    </row>
    <row r="1537" ht="15.75" customHeight="1">
      <c r="A1537" s="119">
        <v>1536.0</v>
      </c>
      <c r="B1537" s="143" t="str">
        <f t="array" ref="B1537">index(Systems!$A:$E,match($A1537,Systems!$A:$A,),match(B$1,Systems!$2:$2,))&amp;if(not(isblank(index(Systems!$A:$E,match($A1537,Systems!$A:$A,),match(Systems!$C$2,Systems!$2:$2,))))," ["&amp;index(Systems!$A:$E,match($A1537,Systems!$A:$A,),match(Systems!$C$2,Systems!$2:$2,))&amp;"]",)</f>
        <v>Lurgatan</v>
      </c>
      <c r="C1537" s="144">
        <f t="array" ref="C1537">round((F1537-average(I1537,L1537,O1537,R1537,U1537))*X1537+if($B1537=$H1537,0,iferror(average(vlookup({$H1537,$K1537,$N1537,$Q1537,$T1537},$B:$D,column(B$1),0)),index(C:C,match($H1537,$B:$B,)))),3)</f>
        <v>-20.166</v>
      </c>
      <c r="D1537" s="144">
        <f t="array" ref="D1537">round((G1537-average(J1537,M1537,P1537,S1537,V1537))*Y1537+if($B1537=$H1537,0,iferror(average(vlookup({$H1537,$K1537,$N1537,$Q1537,$T1537},$B:$D,column(C$1),0)),index(D:D,match($H1537,$B:$B,)))),3)</f>
        <v>-330.895</v>
      </c>
      <c r="E1537" s="145">
        <v>2764.0</v>
      </c>
      <c r="F1537" s="146">
        <v>675.721</v>
      </c>
      <c r="G1537" s="146">
        <v>614.94</v>
      </c>
      <c r="H1537" s="147" t="s">
        <v>404</v>
      </c>
      <c r="I1537" s="146">
        <v>688.449</v>
      </c>
      <c r="J1537" s="146">
        <v>406.09</v>
      </c>
      <c r="K1537" s="148"/>
      <c r="L1537" s="149"/>
      <c r="M1537" s="149"/>
      <c r="N1537" s="148"/>
      <c r="O1537" s="149"/>
      <c r="P1537" s="149"/>
      <c r="Q1537" s="148"/>
      <c r="R1537" s="149"/>
      <c r="S1537" s="149"/>
      <c r="T1537" s="148"/>
      <c r="U1537" s="149"/>
      <c r="V1537" s="149"/>
      <c r="W1537" s="149"/>
      <c r="X1537" s="150">
        <f t="shared" si="1"/>
        <v>1.584367573</v>
      </c>
      <c r="Y1537" s="150">
        <f t="shared" si="2"/>
        <v>-1.584367573</v>
      </c>
    </row>
    <row r="1538" ht="15.75" customHeight="1">
      <c r="A1538" s="119">
        <v>1537.0</v>
      </c>
      <c r="B1538" s="143" t="str">
        <f t="array" ref="B1538">index(Systems!$A:$E,match($A1538,Systems!$A:$A,),match(B$1,Systems!$2:$2,))&amp;if(not(isblank(index(Systems!$A:$E,match($A1538,Systems!$A:$A,),match(Systems!$C$2,Systems!$2:$2,))))," ["&amp;index(Systems!$A:$E,match($A1538,Systems!$A:$A,),match(Systems!$C$2,Systems!$2:$2,))&amp;"]",)</f>
        <v>Lushann</v>
      </c>
      <c r="C1538" s="144">
        <f t="array" ref="C1538">round((F1538-average(I1538,L1538,O1538,R1538,U1538))*X1538+if($B1538=$H1538,0,iferror(average(vlookup({$H1538,$K1538,$N1538,$Q1538,$T1538},$B:$D,column(B$1),0)),index(C:C,match($H1538,$B:$B,)))),3)</f>
        <v>449.617</v>
      </c>
      <c r="D1538" s="144">
        <f t="array" ref="D1538">round((G1538-average(J1538,M1538,P1538,S1538,V1538))*Y1538+if($B1538=$H1538,0,iferror(average(vlookup({$H1538,$K1538,$N1538,$Q1538,$T1538},$B:$D,column(C$1),0)),index(D:D,match($H1538,$B:$B,)))),3)</f>
        <v>140.809</v>
      </c>
      <c r="E1538" s="145">
        <v>2764.0</v>
      </c>
      <c r="F1538" s="146">
        <v>972.232</v>
      </c>
      <c r="G1538" s="146">
        <v>317.216</v>
      </c>
      <c r="H1538" s="147" t="s">
        <v>404</v>
      </c>
      <c r="I1538" s="146">
        <v>688.449</v>
      </c>
      <c r="J1538" s="146">
        <v>406.09</v>
      </c>
      <c r="K1538" s="148"/>
      <c r="L1538" s="149"/>
      <c r="M1538" s="149"/>
      <c r="N1538" s="148"/>
      <c r="O1538" s="149"/>
      <c r="P1538" s="149"/>
      <c r="Q1538" s="148"/>
      <c r="R1538" s="149"/>
      <c r="S1538" s="149"/>
      <c r="T1538" s="148"/>
      <c r="U1538" s="149"/>
      <c r="V1538" s="149"/>
      <c r="W1538" s="149"/>
      <c r="X1538" s="150">
        <f t="shared" si="1"/>
        <v>1.584367573</v>
      </c>
      <c r="Y1538" s="150">
        <f t="shared" si="2"/>
        <v>-1.584367573</v>
      </c>
    </row>
    <row r="1539" ht="15.75" customHeight="1">
      <c r="A1539" s="119">
        <v>1538.0</v>
      </c>
      <c r="B1539" s="143" t="str">
        <f t="array" ref="B1539">index(Systems!$A:$E,match($A1539,Systems!$A:$A,),match(B$1,Systems!$2:$2,))&amp;if(not(isblank(index(Systems!$A:$E,match($A1539,Systems!$A:$A,),match(Systems!$C$2,Systems!$2:$2,))))," ["&amp;index(Systems!$A:$E,match($A1539,Systems!$A:$A,),match(Systems!$C$2,Systems!$2:$2,))&amp;"]",)</f>
        <v>Lushun [Jibbet (3130+)]</v>
      </c>
      <c r="C1539" s="144">
        <f t="array" ref="C1539">round((F1539-average(I1539,L1539,O1539,R1539,U1539))*X1539+if($B1539=$H1539,0,iferror(average(vlookup({$H1539,$K1539,$N1539,$Q1539,$T1539},$B:$D,column(B$1),0)),index(C:C,match($H1539,$B:$B,)))),3)</f>
        <v>-412.162</v>
      </c>
      <c r="D1539" s="144">
        <f t="array" ref="D1539">round((G1539-average(J1539,M1539,P1539,S1539,V1539))*Y1539+if($B1539=$H1539,0,iferror(average(vlookup({$H1539,$K1539,$N1539,$Q1539,$T1539},$B:$D,column(C$1),0)),index(D:D,match($H1539,$B:$B,)))),3)</f>
        <v>326.432</v>
      </c>
      <c r="E1539" s="145">
        <v>2764.0</v>
      </c>
      <c r="F1539" s="146">
        <v>428.306</v>
      </c>
      <c r="G1539" s="146">
        <v>200.057</v>
      </c>
      <c r="H1539" s="147" t="s">
        <v>404</v>
      </c>
      <c r="I1539" s="146">
        <v>688.449</v>
      </c>
      <c r="J1539" s="146">
        <v>406.09</v>
      </c>
      <c r="K1539" s="148"/>
      <c r="L1539" s="149"/>
      <c r="M1539" s="149"/>
      <c r="N1539" s="148"/>
      <c r="O1539" s="149"/>
      <c r="P1539" s="149"/>
      <c r="Q1539" s="148"/>
      <c r="R1539" s="149"/>
      <c r="S1539" s="149"/>
      <c r="T1539" s="148"/>
      <c r="U1539" s="149"/>
      <c r="V1539" s="149"/>
      <c r="W1539" s="149"/>
      <c r="X1539" s="150">
        <f t="shared" si="1"/>
        <v>1.584367573</v>
      </c>
      <c r="Y1539" s="150">
        <f t="shared" si="2"/>
        <v>-1.584367573</v>
      </c>
    </row>
    <row r="1540" ht="15.75" customHeight="1">
      <c r="A1540" s="119">
        <v>1539.0</v>
      </c>
      <c r="B1540" s="143" t="str">
        <f t="array" ref="B1540">index(Systems!$A:$E,match($A1540,Systems!$A:$A,),match(B$1,Systems!$2:$2,))&amp;if(not(isblank(index(Systems!$A:$E,match($A1540,Systems!$A:$A,),match(Systems!$C$2,Systems!$2:$2,))))," ["&amp;index(Systems!$A:$E,match($A1540,Systems!$A:$A,),match(Systems!$C$2,Systems!$2:$2,))&amp;"]",)</f>
        <v>Luthien</v>
      </c>
      <c r="C1540" s="144">
        <f t="array" ref="C1540">round((F1540-average(I1540,L1540,O1540,R1540,U1540))*X1540+if($B1540=$H1540,0,iferror(average(vlookup({$H1540,$K1540,$N1540,$Q1540,$T1540},$B:$D,column(B$1),0)),index(C:C,match($H1540,$B:$B,)))),3)</f>
        <v>167.621</v>
      </c>
      <c r="D1540" s="144">
        <f t="array" ref="D1540">round((G1540-average(J1540,M1540,P1540,S1540,V1540))*Y1540+if($B1540=$H1540,0,iferror(average(vlookup({$H1540,$K1540,$N1540,$Q1540,$T1540},$B:$D,column(C$1),0)),index(D:D,match($H1540,$B:$B,)))),3)</f>
        <v>250.493</v>
      </c>
      <c r="E1540" s="145">
        <v>2764.0</v>
      </c>
      <c r="F1540" s="146">
        <v>794.246</v>
      </c>
      <c r="G1540" s="146">
        <v>247.987</v>
      </c>
      <c r="H1540" s="147" t="s">
        <v>404</v>
      </c>
      <c r="I1540" s="146">
        <v>688.449</v>
      </c>
      <c r="J1540" s="146">
        <v>406.09</v>
      </c>
      <c r="K1540" s="148"/>
      <c r="L1540" s="149"/>
      <c r="M1540" s="149"/>
      <c r="N1540" s="148"/>
      <c r="O1540" s="149"/>
      <c r="P1540" s="149"/>
      <c r="Q1540" s="148"/>
      <c r="R1540" s="149"/>
      <c r="S1540" s="149"/>
      <c r="T1540" s="148"/>
      <c r="U1540" s="149"/>
      <c r="V1540" s="149"/>
      <c r="W1540" s="149"/>
      <c r="X1540" s="150">
        <f t="shared" si="1"/>
        <v>1.584367573</v>
      </c>
      <c r="Y1540" s="150">
        <f t="shared" si="2"/>
        <v>-1.584367573</v>
      </c>
    </row>
    <row r="1541" ht="15.75" customHeight="1">
      <c r="A1541" s="119">
        <v>1540.0</v>
      </c>
      <c r="B1541" s="143" t="str">
        <f t="array" ref="B1541">index(Systems!$A:$E,match($A1541,Systems!$A:$A,),match(B$1,Systems!$2:$2,))&amp;if(not(isblank(index(Systems!$A:$E,match($A1541,Systems!$A:$A,),match(Systems!$C$2,Systems!$2:$2,))))," ["&amp;index(Systems!$A:$E,match($A1541,Systems!$A:$A,),match(Systems!$C$2,Systems!$2:$2,))&amp;"]",)</f>
        <v>Luxani</v>
      </c>
      <c r="C1541" s="144">
        <f t="array" ref="C1541">round((F1541-average(I1541,L1541,O1541,R1541,U1541))*X1541+if($B1541=$H1541,0,iferror(average(vlookup({$H1541,$K1541,$N1541,$Q1541,$T1541},$B:$D,column(B$1),0)),index(C:C,match($H1541,$B:$B,)))),3)</f>
        <v>-268.664</v>
      </c>
      <c r="D1541" s="144">
        <f t="array" ref="D1541">round((G1541-average(J1541,M1541,P1541,S1541,V1541))*Y1541+if($B1541=$H1541,0,iferror(average(vlookup({$H1541,$K1541,$N1541,$Q1541,$T1541},$B:$D,column(C$1),0)),index(D:D,match($H1541,$B:$B,)))),3)</f>
        <v>-418.303</v>
      </c>
      <c r="E1541" s="145">
        <v>2764.0</v>
      </c>
      <c r="F1541" s="146">
        <v>518.877</v>
      </c>
      <c r="G1541" s="146">
        <v>670.109</v>
      </c>
      <c r="H1541" s="147" t="s">
        <v>404</v>
      </c>
      <c r="I1541" s="146">
        <v>688.449</v>
      </c>
      <c r="J1541" s="146">
        <v>406.09</v>
      </c>
      <c r="K1541" s="148"/>
      <c r="L1541" s="149"/>
      <c r="M1541" s="149"/>
      <c r="N1541" s="148"/>
      <c r="O1541" s="149"/>
      <c r="P1541" s="149"/>
      <c r="Q1541" s="148"/>
      <c r="R1541" s="149"/>
      <c r="S1541" s="149"/>
      <c r="T1541" s="148"/>
      <c r="U1541" s="149"/>
      <c r="V1541" s="149"/>
      <c r="W1541" s="149"/>
      <c r="X1541" s="150">
        <f t="shared" si="1"/>
        <v>1.584367573</v>
      </c>
      <c r="Y1541" s="150">
        <f t="shared" si="2"/>
        <v>-1.584367573</v>
      </c>
    </row>
    <row r="1542" ht="15.75" customHeight="1">
      <c r="A1542" s="119">
        <v>1541.0</v>
      </c>
      <c r="B1542" s="143" t="str">
        <f t="array" ref="B1542">index(Systems!$A:$E,match($A1542,Systems!$A:$A,),match(B$1,Systems!$2:$2,))&amp;if(not(isblank(index(Systems!$A:$E,match($A1542,Systems!$A:$A,),match(Systems!$C$2,Systems!$2:$2,))))," ["&amp;index(Systems!$A:$E,match($A1542,Systems!$A:$A,),match(Systems!$C$2,Systems!$2:$2,))&amp;"]",)</f>
        <v>Luxen</v>
      </c>
      <c r="C1542" s="144">
        <f t="array" ref="C1542">round((F1542-average(I1542,L1542,O1542,R1542,U1542))*X1542+if($B1542=$H1542,0,iferror(average(vlookup({$H1542,$K1542,$N1542,$Q1542,$T1542},$B:$D,column(B$1),0)),index(C:C,match($H1542,$B:$B,)))),3)</f>
        <v>-102.54</v>
      </c>
      <c r="D1542" s="144">
        <f t="array" ref="D1542">round((G1542-average(J1542,M1542,P1542,S1542,V1542))*Y1542+if($B1542=$H1542,0,iferror(average(vlookup({$H1542,$K1542,$N1542,$Q1542,$T1542},$B:$D,column(C$1),0)),index(D:D,match($H1542,$B:$B,)))),3)</f>
        <v>-493.873</v>
      </c>
      <c r="E1542" s="145">
        <v>2764.0</v>
      </c>
      <c r="F1542" s="146">
        <v>623.729</v>
      </c>
      <c r="G1542" s="146">
        <v>717.806</v>
      </c>
      <c r="H1542" s="147" t="s">
        <v>404</v>
      </c>
      <c r="I1542" s="146">
        <v>688.449</v>
      </c>
      <c r="J1542" s="146">
        <v>406.09</v>
      </c>
      <c r="K1542" s="148"/>
      <c r="L1542" s="149"/>
      <c r="M1542" s="149"/>
      <c r="N1542" s="148"/>
      <c r="O1542" s="149"/>
      <c r="P1542" s="149"/>
      <c r="Q1542" s="148"/>
      <c r="R1542" s="149"/>
      <c r="S1542" s="149"/>
      <c r="T1542" s="148"/>
      <c r="U1542" s="149"/>
      <c r="V1542" s="149"/>
      <c r="W1542" s="149"/>
      <c r="X1542" s="150">
        <f t="shared" si="1"/>
        <v>1.584367573</v>
      </c>
      <c r="Y1542" s="150">
        <f t="shared" si="2"/>
        <v>-1.584367573</v>
      </c>
    </row>
    <row r="1543" ht="15.75" customHeight="1">
      <c r="A1543" s="119">
        <v>1542.0</v>
      </c>
      <c r="B1543" s="143" t="str">
        <f t="array" ref="B1543">index(Systems!$A:$E,match($A1543,Systems!$A:$A,),match(B$1,Systems!$2:$2,))&amp;if(not(isblank(index(Systems!$A:$E,match($A1543,Systems!$A:$A,),match(Systems!$C$2,Systems!$2:$2,))))," ["&amp;index(Systems!$A:$E,match($A1543,Systems!$A:$A,),match(Systems!$C$2,Systems!$2:$2,))&amp;"]",)</f>
        <v>Luzerne</v>
      </c>
      <c r="C1543" s="144">
        <f t="array" ref="C1543">round((F1543-average(I1543,L1543,O1543,R1543,U1543))*X1543+if($B1543=$H1543,0,iferror(average(vlookup({$H1543,$K1543,$N1543,$Q1543,$T1543},$B:$D,column(B$1),0)),index(C:C,match($H1543,$B:$B,)))),3)</f>
        <v>124.316</v>
      </c>
      <c r="D1543" s="144">
        <f t="array" ref="D1543">round((G1543-average(J1543,M1543,P1543,S1543,V1543))*Y1543+if($B1543=$H1543,0,iferror(average(vlookup({$H1543,$K1543,$N1543,$Q1543,$T1543},$B:$D,column(C$1),0)),index(D:D,match($H1543,$B:$B,)))),3)</f>
        <v>351.793</v>
      </c>
      <c r="E1543" s="145">
        <v>2764.0</v>
      </c>
      <c r="F1543" s="146">
        <v>766.913</v>
      </c>
      <c r="G1543" s="146">
        <v>184.05</v>
      </c>
      <c r="H1543" s="147" t="s">
        <v>404</v>
      </c>
      <c r="I1543" s="146">
        <v>688.449</v>
      </c>
      <c r="J1543" s="146">
        <v>406.09</v>
      </c>
      <c r="K1543" s="148"/>
      <c r="L1543" s="149"/>
      <c r="M1543" s="149"/>
      <c r="N1543" s="148"/>
      <c r="O1543" s="149"/>
      <c r="P1543" s="149"/>
      <c r="Q1543" s="148"/>
      <c r="R1543" s="149"/>
      <c r="S1543" s="149"/>
      <c r="T1543" s="148"/>
      <c r="U1543" s="149"/>
      <c r="V1543" s="149"/>
      <c r="W1543" s="149"/>
      <c r="X1543" s="150">
        <f t="shared" si="1"/>
        <v>1.584367573</v>
      </c>
      <c r="Y1543" s="150">
        <f t="shared" si="2"/>
        <v>-1.584367573</v>
      </c>
    </row>
    <row r="1544" ht="15.75" customHeight="1">
      <c r="A1544" s="119">
        <v>1543.0</v>
      </c>
      <c r="B1544" s="143" t="str">
        <f t="array" ref="B1544">index(Systems!$A:$E,match($A1544,Systems!$A:$A,),match(B$1,Systems!$2:$2,))&amp;if(not(isblank(index(Systems!$A:$E,match($A1544,Systems!$A:$A,),match(Systems!$C$2,Systems!$2:$2,))))," ["&amp;index(Systems!$A:$E,match($A1544,Systems!$A:$A,),match(Systems!$C$2,Systems!$2:$2,))&amp;"]",)</f>
        <v>Lyceum</v>
      </c>
      <c r="C1544" s="144">
        <f t="array" ref="C1544">round((F1544-average(I1544,L1544,O1544,R1544,U1544))*X1544+if($B1544=$H1544,0,iferror(average(vlookup({$H1544,$K1544,$N1544,$Q1544,$T1544},$B:$D,column(B$1),0)),index(C:C,match($H1544,$B:$B,)))),3)</f>
        <v>428.57</v>
      </c>
      <c r="D1544" s="144">
        <f t="array" ref="D1544">round((G1544-average(J1544,M1544,P1544,S1544,V1544))*Y1544+if($B1544=$H1544,0,iferror(average(vlookup({$H1544,$K1544,$N1544,$Q1544,$T1544},$B:$D,column(C$1),0)),index(D:D,match($H1544,$B:$B,)))),3)</f>
        <v>75.958</v>
      </c>
      <c r="E1544" s="145">
        <v>2764.0</v>
      </c>
      <c r="F1544" s="146">
        <v>958.948</v>
      </c>
      <c r="G1544" s="146">
        <v>358.148</v>
      </c>
      <c r="H1544" s="147" t="s">
        <v>404</v>
      </c>
      <c r="I1544" s="146">
        <v>688.449</v>
      </c>
      <c r="J1544" s="146">
        <v>406.09</v>
      </c>
      <c r="K1544" s="148"/>
      <c r="L1544" s="149"/>
      <c r="M1544" s="149"/>
      <c r="N1544" s="148"/>
      <c r="O1544" s="149"/>
      <c r="P1544" s="149"/>
      <c r="Q1544" s="148"/>
      <c r="R1544" s="149"/>
      <c r="S1544" s="149"/>
      <c r="T1544" s="148"/>
      <c r="U1544" s="149"/>
      <c r="V1544" s="149"/>
      <c r="W1544" s="149"/>
      <c r="X1544" s="150">
        <f t="shared" si="1"/>
        <v>1.584367573</v>
      </c>
      <c r="Y1544" s="150">
        <f t="shared" si="2"/>
        <v>-1.584367573</v>
      </c>
    </row>
    <row r="1545" ht="15.75" customHeight="1">
      <c r="A1545" s="119">
        <v>1544.0</v>
      </c>
      <c r="B1545" s="143" t="str">
        <f t="array" ref="B1545">index(Systems!$A:$E,match($A1545,Systems!$A:$A,),match(B$1,Systems!$2:$2,))&amp;if(not(isblank(index(Systems!$A:$E,match($A1545,Systems!$A:$A,),match(Systems!$C$2,Systems!$2:$2,))))," ["&amp;index(Systems!$A:$E,match($A1545,Systems!$A:$A,),match(Systems!$C$2,Systems!$2:$2,))&amp;"]",)</f>
        <v>Lynchburg</v>
      </c>
      <c r="C1545" s="144">
        <f t="array" ref="C1545">round((F1545-average(I1545,L1545,O1545,R1545,U1545))*X1545+if($B1545=$H1545,0,iferror(average(vlookup({$H1545,$K1545,$N1545,$Q1545,$T1545},$B:$D,column(B$1),0)),index(C:C,match($H1545,$B:$B,)))),3)</f>
        <v>340.721</v>
      </c>
      <c r="D1545" s="144">
        <f t="array" ref="D1545">round((G1545-average(J1545,M1545,P1545,S1545,V1545))*Y1545+if($B1545=$H1545,0,iferror(average(vlookup({$H1545,$K1545,$N1545,$Q1545,$T1545},$B:$D,column(C$1),0)),index(D:D,match($H1545,$B:$B,)))),3)</f>
        <v>-128.144</v>
      </c>
      <c r="E1545" s="145">
        <v>2764.0</v>
      </c>
      <c r="F1545" s="146">
        <v>903.501</v>
      </c>
      <c r="G1545" s="146">
        <v>486.97</v>
      </c>
      <c r="H1545" s="147" t="s">
        <v>404</v>
      </c>
      <c r="I1545" s="146">
        <v>688.449</v>
      </c>
      <c r="J1545" s="146">
        <v>406.09</v>
      </c>
      <c r="K1545" s="148"/>
      <c r="L1545" s="149"/>
      <c r="M1545" s="149"/>
      <c r="N1545" s="148"/>
      <c r="O1545" s="149"/>
      <c r="P1545" s="149"/>
      <c r="Q1545" s="148"/>
      <c r="R1545" s="149"/>
      <c r="S1545" s="149"/>
      <c r="T1545" s="148"/>
      <c r="U1545" s="149"/>
      <c r="V1545" s="149"/>
      <c r="W1545" s="149"/>
      <c r="X1545" s="150">
        <f t="shared" si="1"/>
        <v>1.584367573</v>
      </c>
      <c r="Y1545" s="150">
        <f t="shared" si="2"/>
        <v>-1.584367573</v>
      </c>
    </row>
    <row r="1546" ht="15.75" customHeight="1">
      <c r="A1546" s="119">
        <v>1545.0</v>
      </c>
      <c r="B1546" s="143" t="str">
        <f t="array" ref="B1546">index(Systems!$A:$E,match($A1546,Systems!$A:$A,),match(B$1,Systems!$2:$2,))&amp;if(not(isblank(index(Systems!$A:$E,match($A1546,Systems!$A:$A,),match(Systems!$C$2,Systems!$2:$2,))))," ["&amp;index(Systems!$A:$E,match($A1546,Systems!$A:$A,),match(Systems!$C$2,Systems!$2:$2,))&amp;"]",)</f>
        <v>Lyndon</v>
      </c>
      <c r="C1546" s="144">
        <f t="array" ref="C1546">round((F1546-average(I1546,L1546,O1546,R1546,U1546))*X1546+if($B1546=$H1546,0,iferror(average(vlookup({$H1546,$K1546,$N1546,$Q1546,$T1546},$B:$D,column(B$1),0)),index(C:C,match($H1546,$B:$B,)))),3)</f>
        <v>-127.475</v>
      </c>
      <c r="D1546" s="144">
        <f t="array" ref="D1546">round((G1546-average(J1546,M1546,P1546,S1546,V1546))*Y1546+if($B1546=$H1546,0,iferror(average(vlookup({$H1546,$K1546,$N1546,$Q1546,$T1546},$B:$D,column(C$1),0)),index(D:D,match($H1546,$B:$B,)))),3)</f>
        <v>196.156</v>
      </c>
      <c r="E1546" s="145">
        <v>2764.0</v>
      </c>
      <c r="F1546" s="146">
        <v>607.991</v>
      </c>
      <c r="G1546" s="146">
        <v>282.283</v>
      </c>
      <c r="H1546" s="147" t="s">
        <v>404</v>
      </c>
      <c r="I1546" s="146">
        <v>688.449</v>
      </c>
      <c r="J1546" s="146">
        <v>406.09</v>
      </c>
      <c r="K1546" s="148"/>
      <c r="L1546" s="149"/>
      <c r="M1546" s="149"/>
      <c r="N1546" s="148"/>
      <c r="O1546" s="149"/>
      <c r="P1546" s="149"/>
      <c r="Q1546" s="148"/>
      <c r="R1546" s="149"/>
      <c r="S1546" s="149"/>
      <c r="T1546" s="148"/>
      <c r="U1546" s="149"/>
      <c r="V1546" s="149"/>
      <c r="W1546" s="149"/>
      <c r="X1546" s="150">
        <f t="shared" si="1"/>
        <v>1.584367573</v>
      </c>
      <c r="Y1546" s="150">
        <f t="shared" si="2"/>
        <v>-1.584367573</v>
      </c>
    </row>
    <row r="1547" ht="15.75" customHeight="1">
      <c r="A1547" s="119">
        <v>1546.0</v>
      </c>
      <c r="B1547" s="143" t="str">
        <f t="array" ref="B1547">index(Systems!$A:$E,match($A1547,Systems!$A:$A,),match(B$1,Systems!$2:$2,))&amp;if(not(isblank(index(Systems!$A:$E,match($A1547,Systems!$A:$A,),match(Systems!$C$2,Systems!$2:$2,))))," ["&amp;index(Systems!$A:$E,match($A1547,Systems!$A:$A,),match(Systems!$C$2,Systems!$2:$2,))&amp;"]",)</f>
        <v>Lyons</v>
      </c>
      <c r="C1547" s="144">
        <f t="array" ref="C1547">round((F1547-average(I1547,L1547,O1547,R1547,U1547))*X1547+if($B1547=$H1547,0,iferror(average(vlookup({$H1547,$K1547,$N1547,$Q1547,$T1547},$B:$D,column(B$1),0)),index(C:C,match($H1547,$B:$B,)))),3)</f>
        <v>-23.01</v>
      </c>
      <c r="D1547" s="144">
        <f t="array" ref="D1547">round((G1547-average(J1547,M1547,P1547,S1547,V1547))*Y1547+if($B1547=$H1547,0,iferror(average(vlookup({$H1547,$K1547,$N1547,$Q1547,$T1547},$B:$D,column(C$1),0)),index(D:D,match($H1547,$B:$B,)))),3)</f>
        <v>38.727</v>
      </c>
      <c r="E1547" s="145">
        <v>2764.0</v>
      </c>
      <c r="F1547" s="146">
        <v>673.926</v>
      </c>
      <c r="G1547" s="146">
        <v>381.647</v>
      </c>
      <c r="H1547" s="147" t="s">
        <v>404</v>
      </c>
      <c r="I1547" s="146">
        <v>688.449</v>
      </c>
      <c r="J1547" s="146">
        <v>406.09</v>
      </c>
      <c r="K1547" s="148"/>
      <c r="L1547" s="149"/>
      <c r="M1547" s="149"/>
      <c r="N1547" s="148"/>
      <c r="O1547" s="149"/>
      <c r="P1547" s="149"/>
      <c r="Q1547" s="148"/>
      <c r="R1547" s="149"/>
      <c r="S1547" s="149"/>
      <c r="T1547" s="148"/>
      <c r="U1547" s="149"/>
      <c r="V1547" s="149"/>
      <c r="W1547" s="149"/>
      <c r="X1547" s="150">
        <f t="shared" si="1"/>
        <v>1.584367573</v>
      </c>
      <c r="Y1547" s="150">
        <f t="shared" si="2"/>
        <v>-1.584367573</v>
      </c>
    </row>
    <row r="1548" ht="15.75" customHeight="1">
      <c r="A1548" s="119">
        <v>1547.0</v>
      </c>
      <c r="B1548" s="143" t="str">
        <f t="array" ref="B1548">index(Systems!$A:$E,match($A1548,Systems!$A:$A,),match(B$1,Systems!$2:$2,))&amp;if(not(isblank(index(Systems!$A:$E,match($A1548,Systems!$A:$A,),match(Systems!$C$2,Systems!$2:$2,))))," ["&amp;index(Systems!$A:$E,match($A1548,Systems!$A:$A,),match(Systems!$C$2,Systems!$2:$2,))&amp;"]",)</f>
        <v>Lyreton</v>
      </c>
      <c r="C1548" s="144">
        <f t="array" ref="C1548">round((F1548-average(I1548,L1548,O1548,R1548,U1548))*X1548+if($B1548=$H1548,0,iferror(average(vlookup({$H1548,$K1548,$N1548,$Q1548,$T1548},$B:$D,column(B$1),0)),index(C:C,match($H1548,$B:$B,)))),3)</f>
        <v>59.059</v>
      </c>
      <c r="D1548" s="144">
        <f t="array" ref="D1548">round((G1548-average(J1548,M1548,P1548,S1548,V1548))*Y1548+if($B1548=$H1548,0,iferror(average(vlookup({$H1548,$K1548,$N1548,$Q1548,$T1548},$B:$D,column(C$1),0)),index(D:D,match($H1548,$B:$B,)))),3)</f>
        <v>-420.684</v>
      </c>
      <c r="E1548" s="145">
        <v>2764.0</v>
      </c>
      <c r="F1548" s="146">
        <v>725.725</v>
      </c>
      <c r="G1548" s="146">
        <v>671.612</v>
      </c>
      <c r="H1548" s="147" t="s">
        <v>404</v>
      </c>
      <c r="I1548" s="146">
        <v>688.449</v>
      </c>
      <c r="J1548" s="146">
        <v>406.09</v>
      </c>
      <c r="K1548" s="148"/>
      <c r="L1548" s="149"/>
      <c r="M1548" s="149"/>
      <c r="N1548" s="148"/>
      <c r="O1548" s="149"/>
      <c r="P1548" s="149"/>
      <c r="Q1548" s="148"/>
      <c r="R1548" s="149"/>
      <c r="S1548" s="149"/>
      <c r="T1548" s="148"/>
      <c r="U1548" s="149"/>
      <c r="V1548" s="149"/>
      <c r="W1548" s="149"/>
      <c r="X1548" s="150">
        <f t="shared" si="1"/>
        <v>1.584367573</v>
      </c>
      <c r="Y1548" s="150">
        <f t="shared" si="2"/>
        <v>-1.584367573</v>
      </c>
    </row>
    <row r="1549" ht="15.75" customHeight="1">
      <c r="A1549" s="119">
        <v>1548.0</v>
      </c>
      <c r="B1549" s="143" t="str">
        <f t="array" ref="B1549">index(Systems!$A:$E,match($A1549,Systems!$A:$A,),match(B$1,Systems!$2:$2,))&amp;if(not(isblank(index(Systems!$A:$E,match($A1549,Systems!$A:$A,),match(Systems!$C$2,Systems!$2:$2,))))," ["&amp;index(Systems!$A:$E,match($A1549,Systems!$A:$A,),match(Systems!$C$2,Systems!$2:$2,))&amp;"]",)</f>
        <v>Lywick [Ferreusvirgo (3130+)]</v>
      </c>
      <c r="C1549" s="144">
        <f t="array" ref="C1549">round((F1549-average(I1549,L1549,O1549,R1549,U1549))*X1549+if($B1549=$H1549,0,iferror(average(vlookup({$H1549,$K1549,$N1549,$Q1549,$T1549},$B:$D,column(B$1),0)),index(C:C,match($H1549,$B:$B,)))),3)</f>
        <v>-439.431</v>
      </c>
      <c r="D1549" s="144">
        <f t="array" ref="D1549">round((G1549-average(J1549,M1549,P1549,S1549,V1549))*Y1549+if($B1549=$H1549,0,iferror(average(vlookup({$H1549,$K1549,$N1549,$Q1549,$T1549},$B:$D,column(C$1),0)),index(D:D,match($H1549,$B:$B,)))),3)</f>
        <v>334.98</v>
      </c>
      <c r="E1549" s="145">
        <v>2764.0</v>
      </c>
      <c r="F1549" s="146">
        <v>411.095</v>
      </c>
      <c r="G1549" s="146">
        <v>194.662</v>
      </c>
      <c r="H1549" s="147" t="s">
        <v>404</v>
      </c>
      <c r="I1549" s="146">
        <v>688.449</v>
      </c>
      <c r="J1549" s="146">
        <v>406.09</v>
      </c>
      <c r="K1549" s="148"/>
      <c r="L1549" s="149"/>
      <c r="M1549" s="149"/>
      <c r="N1549" s="148"/>
      <c r="O1549" s="149"/>
      <c r="P1549" s="149"/>
      <c r="Q1549" s="148"/>
      <c r="R1549" s="149"/>
      <c r="S1549" s="149"/>
      <c r="T1549" s="148"/>
      <c r="U1549" s="149"/>
      <c r="V1549" s="149"/>
      <c r="W1549" s="149"/>
      <c r="X1549" s="150">
        <f t="shared" si="1"/>
        <v>1.584367573</v>
      </c>
      <c r="Y1549" s="150">
        <f t="shared" si="2"/>
        <v>-1.584367573</v>
      </c>
    </row>
    <row r="1550" ht="15.75" customHeight="1">
      <c r="A1550" s="119">
        <v>1549.0</v>
      </c>
      <c r="B1550" s="143" t="str">
        <f t="array" ref="B1550">index(Systems!$A:$E,match($A1550,Systems!$A:$A,),match(B$1,Systems!$2:$2,))&amp;if(not(isblank(index(Systems!$A:$E,match($A1550,Systems!$A:$A,),match(Systems!$C$2,Systems!$2:$2,))))," ["&amp;index(Systems!$A:$E,match($A1550,Systems!$A:$A,),match(Systems!$C$2,Systems!$2:$2,))&amp;"]",)</f>
        <v>Ma'anshan</v>
      </c>
      <c r="C1550" s="144">
        <f t="array" ref="C1550">round((F1550-average(I1550,L1550,O1550,R1550,U1550))*X1550+if($B1550=$H1550,0,iferror(average(vlookup({$H1550,$K1550,$N1550,$Q1550,$T1550},$B:$D,column(B$1),0)),index(C:C,match($H1550,$B:$B,)))),3)</f>
        <v>-389.041</v>
      </c>
      <c r="D1550" s="144">
        <f t="array" ref="D1550">round((G1550-average(J1550,M1550,P1550,S1550,V1550))*Y1550+if($B1550=$H1550,0,iferror(average(vlookup({$H1550,$K1550,$N1550,$Q1550,$T1550},$B:$D,column(C$1),0)),index(D:D,match($H1550,$B:$B,)))),3)</f>
        <v>272.662</v>
      </c>
      <c r="E1550" s="145">
        <v>2764.0</v>
      </c>
      <c r="F1550" s="146">
        <v>442.899</v>
      </c>
      <c r="G1550" s="146">
        <v>233.995</v>
      </c>
      <c r="H1550" s="147" t="s">
        <v>404</v>
      </c>
      <c r="I1550" s="146">
        <v>688.449</v>
      </c>
      <c r="J1550" s="146">
        <v>406.09</v>
      </c>
      <c r="K1550" s="148"/>
      <c r="L1550" s="149"/>
      <c r="M1550" s="149"/>
      <c r="N1550" s="148"/>
      <c r="O1550" s="149"/>
      <c r="P1550" s="149"/>
      <c r="Q1550" s="148"/>
      <c r="R1550" s="149"/>
      <c r="S1550" s="149"/>
      <c r="T1550" s="148"/>
      <c r="U1550" s="149"/>
      <c r="V1550" s="149"/>
      <c r="W1550" s="149"/>
      <c r="X1550" s="150">
        <f t="shared" si="1"/>
        <v>1.584367573</v>
      </c>
      <c r="Y1550" s="150">
        <f t="shared" si="2"/>
        <v>-1.584367573</v>
      </c>
    </row>
    <row r="1551" ht="15.75" customHeight="1">
      <c r="A1551" s="119">
        <v>1550.0</v>
      </c>
      <c r="B1551" s="143" t="str">
        <f t="array" ref="B1551">index(Systems!$A:$E,match($A1551,Systems!$A:$A,),match(B$1,Systems!$2:$2,))&amp;if(not(isblank(index(Systems!$A:$E,match($A1551,Systems!$A:$A,),match(Systems!$C$2,Systems!$2:$2,))))," ["&amp;index(Systems!$A:$E,match($A1551,Systems!$A:$A,),match(Systems!$C$2,Systems!$2:$2,))&amp;"]",)</f>
        <v>Machapuchre</v>
      </c>
      <c r="C1551" s="144">
        <f t="array" ref="C1551">round((F1551-average(I1551,L1551,O1551,R1551,U1551))*X1551+if($B1551=$H1551,0,iferror(average(vlookup({$H1551,$K1551,$N1551,$Q1551,$T1551},$B:$D,column(B$1),0)),index(C:C,match($H1551,$B:$B,)))),3)</f>
        <v>-321.002</v>
      </c>
      <c r="D1551" s="144">
        <f t="array" ref="D1551">round((G1551-average(J1551,M1551,P1551,S1551,V1551))*Y1551+if($B1551=$H1551,0,iferror(average(vlookup({$H1551,$K1551,$N1551,$Q1551,$T1551},$B:$D,column(C$1),0)),index(D:D,match($H1551,$B:$B,)))),3)</f>
        <v>420.347</v>
      </c>
      <c r="E1551" s="145">
        <v>2764.0</v>
      </c>
      <c r="F1551" s="146">
        <v>485.843</v>
      </c>
      <c r="G1551" s="146">
        <v>140.781</v>
      </c>
      <c r="H1551" s="147" t="s">
        <v>404</v>
      </c>
      <c r="I1551" s="146">
        <v>688.449</v>
      </c>
      <c r="J1551" s="146">
        <v>406.09</v>
      </c>
      <c r="K1551" s="148"/>
      <c r="L1551" s="149"/>
      <c r="M1551" s="149"/>
      <c r="N1551" s="148"/>
      <c r="O1551" s="149"/>
      <c r="P1551" s="149"/>
      <c r="Q1551" s="148"/>
      <c r="R1551" s="149"/>
      <c r="S1551" s="149"/>
      <c r="T1551" s="148"/>
      <c r="U1551" s="149"/>
      <c r="V1551" s="149"/>
      <c r="W1551" s="149"/>
      <c r="X1551" s="150">
        <f t="shared" si="1"/>
        <v>1.584367573</v>
      </c>
      <c r="Y1551" s="150">
        <f t="shared" si="2"/>
        <v>-1.584367573</v>
      </c>
    </row>
    <row r="1552" ht="15.75" customHeight="1">
      <c r="A1552" s="119">
        <v>1551.0</v>
      </c>
      <c r="B1552" s="143" t="str">
        <f t="array" ref="B1552">index(Systems!$A:$E,match($A1552,Systems!$A:$A,),match(B$1,Systems!$2:$2,))&amp;if(not(isblank(index(Systems!$A:$E,match($A1552,Systems!$A:$A,),match(Systems!$C$2,Systems!$2:$2,))))," ["&amp;index(Systems!$A:$E,match($A1552,Systems!$A:$A,),match(Systems!$C$2,Systems!$2:$2,))&amp;"]",)</f>
        <v>Machida</v>
      </c>
      <c r="C1552" s="144">
        <f t="array" ref="C1552">round((F1552-average(I1552,L1552,O1552,R1552,U1552))*X1552+if($B1552=$H1552,0,iferror(average(vlookup({$H1552,$K1552,$N1552,$Q1552,$T1552},$B:$D,column(B$1),0)),index(C:C,match($H1552,$B:$B,)))),3)</f>
        <v>-218.159</v>
      </c>
      <c r="D1552" s="144">
        <f t="array" ref="D1552">round((G1552-average(J1552,M1552,P1552,S1552,V1552))*Y1552+if($B1552=$H1552,0,iferror(average(vlookup({$H1552,$K1552,$N1552,$Q1552,$T1552},$B:$D,column(C$1),0)),index(D:D,match($H1552,$B:$B,)))),3)</f>
        <v>337.806</v>
      </c>
      <c r="E1552" s="145">
        <v>2764.0</v>
      </c>
      <c r="F1552" s="146">
        <v>550.754</v>
      </c>
      <c r="G1552" s="146">
        <v>192.878</v>
      </c>
      <c r="H1552" s="147" t="s">
        <v>404</v>
      </c>
      <c r="I1552" s="146">
        <v>688.449</v>
      </c>
      <c r="J1552" s="146">
        <v>406.09</v>
      </c>
      <c r="K1552" s="148"/>
      <c r="L1552" s="149"/>
      <c r="M1552" s="149"/>
      <c r="N1552" s="148"/>
      <c r="O1552" s="149"/>
      <c r="P1552" s="149"/>
      <c r="Q1552" s="148"/>
      <c r="R1552" s="149"/>
      <c r="S1552" s="149"/>
      <c r="T1552" s="148"/>
      <c r="U1552" s="149"/>
      <c r="V1552" s="149"/>
      <c r="W1552" s="149"/>
      <c r="X1552" s="150">
        <f t="shared" si="1"/>
        <v>1.584367573</v>
      </c>
      <c r="Y1552" s="150">
        <f t="shared" si="2"/>
        <v>-1.584367573</v>
      </c>
    </row>
    <row r="1553" ht="15.75" customHeight="1">
      <c r="A1553" s="119">
        <v>1552.0</v>
      </c>
      <c r="B1553" s="143" t="str">
        <f t="array" ref="B1553">index(Systems!$A:$E,match($A1553,Systems!$A:$A,),match(B$1,Systems!$2:$2,))&amp;if(not(isblank(index(Systems!$A:$E,match($A1553,Systems!$A:$A,),match(Systems!$C$2,Systems!$2:$2,))))," ["&amp;index(Systems!$A:$E,match($A1553,Systems!$A:$A,),match(Systems!$C$2,Systems!$2:$2,))&amp;"]",)</f>
        <v>Macintosh</v>
      </c>
      <c r="C1553" s="144">
        <f t="array" ref="C1553">round((F1553-average(I1553,L1553,O1553,R1553,U1553))*X1553+if($B1553=$H1553,0,iferror(average(vlookup({$H1553,$K1553,$N1553,$Q1553,$T1553},$B:$D,column(B$1),0)),index(C:C,match($H1553,$B:$B,)))),3)</f>
        <v>358.514</v>
      </c>
      <c r="D1553" s="144">
        <f t="array" ref="D1553">round((G1553-average(J1553,M1553,P1553,S1553,V1553))*Y1553+if($B1553=$H1553,0,iferror(average(vlookup({$H1553,$K1553,$N1553,$Q1553,$T1553},$B:$D,column(C$1),0)),index(D:D,match($H1553,$B:$B,)))),3)</f>
        <v>-264.979</v>
      </c>
      <c r="E1553" s="145">
        <v>2764.0</v>
      </c>
      <c r="F1553" s="146">
        <v>914.731</v>
      </c>
      <c r="G1553" s="146">
        <v>573.336</v>
      </c>
      <c r="H1553" s="147" t="s">
        <v>404</v>
      </c>
      <c r="I1553" s="146">
        <v>688.449</v>
      </c>
      <c r="J1553" s="146">
        <v>406.09</v>
      </c>
      <c r="K1553" s="148"/>
      <c r="L1553" s="149"/>
      <c r="M1553" s="149"/>
      <c r="N1553" s="148"/>
      <c r="O1553" s="149"/>
      <c r="P1553" s="149"/>
      <c r="Q1553" s="148"/>
      <c r="R1553" s="149"/>
      <c r="S1553" s="149"/>
      <c r="T1553" s="148"/>
      <c r="U1553" s="149"/>
      <c r="V1553" s="149"/>
      <c r="W1553" s="149"/>
      <c r="X1553" s="150">
        <f t="shared" si="1"/>
        <v>1.584367573</v>
      </c>
      <c r="Y1553" s="150">
        <f t="shared" si="2"/>
        <v>-1.584367573</v>
      </c>
    </row>
    <row r="1554" ht="15.75" customHeight="1">
      <c r="A1554" s="119">
        <v>1553.0</v>
      </c>
      <c r="B1554" s="143" t="str">
        <f t="array" ref="B1554">index(Systems!$A:$E,match($A1554,Systems!$A:$A,),match(B$1,Systems!$2:$2,))&amp;if(not(isblank(index(Systems!$A:$E,match($A1554,Systems!$A:$A,),match(Systems!$C$2,Systems!$2:$2,))))," ["&amp;index(Systems!$A:$E,match($A1554,Systems!$A:$A,),match(Systems!$C$2,Systems!$2:$2,))&amp;"]",)</f>
        <v>Mackenzie</v>
      </c>
      <c r="C1554" s="144">
        <f t="array" ref="C1554">round((F1554-average(I1554,L1554,O1554,R1554,U1554))*X1554+if($B1554=$H1554,0,iferror(average(vlookup({$H1554,$K1554,$N1554,$Q1554,$T1554},$B:$D,column(B$1),0)),index(C:C,match($H1554,$B:$B,)))),3)</f>
        <v>-275.547</v>
      </c>
      <c r="D1554" s="144">
        <f t="array" ref="D1554">round((G1554-average(J1554,M1554,P1554,S1554,V1554))*Y1554+if($B1554=$H1554,0,iferror(average(vlookup({$H1554,$K1554,$N1554,$Q1554,$T1554},$B:$D,column(C$1),0)),index(D:D,match($H1554,$B:$B,)))),3)</f>
        <v>-207.893</v>
      </c>
      <c r="E1554" s="145">
        <v>2764.0</v>
      </c>
      <c r="F1554" s="146">
        <v>514.533</v>
      </c>
      <c r="G1554" s="146">
        <v>537.305</v>
      </c>
      <c r="H1554" s="147" t="s">
        <v>404</v>
      </c>
      <c r="I1554" s="146">
        <v>688.449</v>
      </c>
      <c r="J1554" s="146">
        <v>406.09</v>
      </c>
      <c r="K1554" s="148"/>
      <c r="L1554" s="149"/>
      <c r="M1554" s="149"/>
      <c r="N1554" s="148"/>
      <c r="O1554" s="149"/>
      <c r="P1554" s="149"/>
      <c r="Q1554" s="148"/>
      <c r="R1554" s="149"/>
      <c r="S1554" s="149"/>
      <c r="T1554" s="148"/>
      <c r="U1554" s="149"/>
      <c r="V1554" s="149"/>
      <c r="W1554" s="149"/>
      <c r="X1554" s="150">
        <f t="shared" si="1"/>
        <v>1.584367573</v>
      </c>
      <c r="Y1554" s="150">
        <f t="shared" si="2"/>
        <v>-1.584367573</v>
      </c>
    </row>
    <row r="1555" ht="15.75" customHeight="1">
      <c r="A1555" s="119">
        <v>1554.0</v>
      </c>
      <c r="B1555" s="143" t="str">
        <f t="array" ref="B1555">index(Systems!$A:$E,match($A1555,Systems!$A:$A,),match(B$1,Systems!$2:$2,))&amp;if(not(isblank(index(Systems!$A:$E,match($A1555,Systems!$A:$A,),match(Systems!$C$2,Systems!$2:$2,))))," ["&amp;index(Systems!$A:$E,match($A1555,Systems!$A:$A,),match(Systems!$C$2,Systems!$2:$2,))&amp;"]",)</f>
        <v>Mackolla</v>
      </c>
      <c r="C1555" s="144">
        <f t="array" ref="C1555">round((F1555-average(I1555,L1555,O1555,R1555,U1555))*X1555+if($B1555=$H1555,0,iferror(average(vlookup({$H1555,$K1555,$N1555,$Q1555,$T1555},$B:$D,column(B$1),0)),index(C:C,match($H1555,$B:$B,)))),3)</f>
        <v>637.575</v>
      </c>
      <c r="D1555" s="144">
        <f t="array" ref="D1555">round((G1555-average(J1555,M1555,P1555,S1555,V1555))*Y1555+if($B1555=$H1555,0,iferror(average(vlookup({$H1555,$K1555,$N1555,$Q1555,$T1555},$B:$D,column(C$1),0)),index(D:D,match($H1555,$B:$B,)))),3)</f>
        <v>-110.128</v>
      </c>
      <c r="E1555" s="145">
        <v>2764.0</v>
      </c>
      <c r="F1555" s="146">
        <v>1090.865</v>
      </c>
      <c r="G1555" s="146">
        <v>475.599</v>
      </c>
      <c r="H1555" s="147" t="s">
        <v>404</v>
      </c>
      <c r="I1555" s="146">
        <v>688.449</v>
      </c>
      <c r="J1555" s="146">
        <v>406.09</v>
      </c>
      <c r="K1555" s="148"/>
      <c r="L1555" s="149"/>
      <c r="M1555" s="149"/>
      <c r="N1555" s="148"/>
      <c r="O1555" s="149"/>
      <c r="P1555" s="149"/>
      <c r="Q1555" s="148"/>
      <c r="R1555" s="149"/>
      <c r="S1555" s="149"/>
      <c r="T1555" s="148"/>
      <c r="U1555" s="149"/>
      <c r="V1555" s="149"/>
      <c r="W1555" s="149"/>
      <c r="X1555" s="150">
        <f t="shared" si="1"/>
        <v>1.584367573</v>
      </c>
      <c r="Y1555" s="150">
        <f t="shared" si="2"/>
        <v>-1.584367573</v>
      </c>
    </row>
    <row r="1556" ht="15.75" customHeight="1">
      <c r="A1556" s="119">
        <v>1555.0</v>
      </c>
      <c r="B1556" s="143" t="str">
        <f t="array" ref="B1556">index(Systems!$A:$E,match($A1556,Systems!$A:$A,),match(B$1,Systems!$2:$2,))&amp;if(not(isblank(index(Systems!$A:$E,match($A1556,Systems!$A:$A,),match(Systems!$C$2,Systems!$2:$2,))))," ["&amp;index(Systems!$A:$E,match($A1556,Systems!$A:$A,),match(Systems!$C$2,Systems!$2:$2,))&amp;"]",)</f>
        <v>Macksburg</v>
      </c>
      <c r="C1556" s="144">
        <f t="array" ref="C1556">round((F1556-average(I1556,L1556,O1556,R1556,U1556))*X1556+if($B1556=$H1556,0,iferror(average(vlookup({$H1556,$K1556,$N1556,$Q1556,$T1556},$B:$D,column(B$1),0)),index(C:C,match($H1556,$B:$B,)))),3)</f>
        <v>276.326</v>
      </c>
      <c r="D1556" s="144">
        <f t="array" ref="D1556">round((G1556-average(J1556,M1556,P1556,S1556,V1556))*Y1556+if($B1556=$H1556,0,iferror(average(vlookup({$H1556,$K1556,$N1556,$Q1556,$T1556},$B:$D,column(C$1),0)),index(D:D,match($H1556,$B:$B,)))),3)</f>
        <v>341.683</v>
      </c>
      <c r="E1556" s="145">
        <v>2764.0</v>
      </c>
      <c r="F1556" s="146">
        <v>862.857</v>
      </c>
      <c r="G1556" s="146">
        <v>190.431</v>
      </c>
      <c r="H1556" s="147" t="s">
        <v>404</v>
      </c>
      <c r="I1556" s="146">
        <v>688.449</v>
      </c>
      <c r="J1556" s="146">
        <v>406.09</v>
      </c>
      <c r="K1556" s="148"/>
      <c r="L1556" s="149"/>
      <c r="M1556" s="149"/>
      <c r="N1556" s="148"/>
      <c r="O1556" s="149"/>
      <c r="P1556" s="149"/>
      <c r="Q1556" s="148"/>
      <c r="R1556" s="149"/>
      <c r="S1556" s="149"/>
      <c r="T1556" s="148"/>
      <c r="U1556" s="149"/>
      <c r="V1556" s="149"/>
      <c r="W1556" s="149"/>
      <c r="X1556" s="150">
        <f t="shared" si="1"/>
        <v>1.584367573</v>
      </c>
      <c r="Y1556" s="150">
        <f t="shared" si="2"/>
        <v>-1.584367573</v>
      </c>
    </row>
    <row r="1557" ht="15.75" customHeight="1">
      <c r="A1557" s="119">
        <v>1556.0</v>
      </c>
      <c r="B1557" s="143" t="str">
        <f t="array" ref="B1557">index(Systems!$A:$E,match($A1557,Systems!$A:$A,),match(B$1,Systems!$2:$2,))&amp;if(not(isblank(index(Systems!$A:$E,match($A1557,Systems!$A:$A,),match(Systems!$C$2,Systems!$2:$2,))))," ["&amp;index(Systems!$A:$E,match($A1557,Systems!$A:$A,),match(Systems!$C$2,Systems!$2:$2,))&amp;"]",)</f>
        <v>MacLeod's Land</v>
      </c>
      <c r="C1557" s="144">
        <f t="array" ref="C1557">round((F1557-average(I1557,L1557,O1557,R1557,U1557))*X1557+if($B1557=$H1557,0,iferror(average(vlookup({$H1557,$K1557,$N1557,$Q1557,$T1557},$B:$D,column(B$1),0)),index(C:C,match($H1557,$B:$B,)))),3)</f>
        <v>169.478</v>
      </c>
      <c r="D1557" s="144">
        <f t="array" ref="D1557">round((G1557-average(J1557,M1557,P1557,S1557,V1557))*Y1557+if($B1557=$H1557,0,iferror(average(vlookup({$H1557,$K1557,$N1557,$Q1557,$T1557},$B:$D,column(C$1),0)),index(D:D,match($H1557,$B:$B,)))),3)</f>
        <v>-387.172</v>
      </c>
      <c r="E1557" s="145">
        <v>2764.0</v>
      </c>
      <c r="F1557" s="146">
        <v>795.418</v>
      </c>
      <c r="G1557" s="146">
        <v>650.46</v>
      </c>
      <c r="H1557" s="147" t="s">
        <v>404</v>
      </c>
      <c r="I1557" s="146">
        <v>688.449</v>
      </c>
      <c r="J1557" s="146">
        <v>406.09</v>
      </c>
      <c r="K1557" s="148"/>
      <c r="L1557" s="149"/>
      <c r="M1557" s="149"/>
      <c r="N1557" s="148"/>
      <c r="O1557" s="149"/>
      <c r="P1557" s="149"/>
      <c r="Q1557" s="148"/>
      <c r="R1557" s="149"/>
      <c r="S1557" s="149"/>
      <c r="T1557" s="148"/>
      <c r="U1557" s="149"/>
      <c r="V1557" s="149"/>
      <c r="W1557" s="149"/>
      <c r="X1557" s="150">
        <f t="shared" si="1"/>
        <v>1.584367573</v>
      </c>
      <c r="Y1557" s="150">
        <f t="shared" si="2"/>
        <v>-1.584367573</v>
      </c>
    </row>
    <row r="1558" ht="15.75" customHeight="1">
      <c r="A1558" s="119">
        <v>1557.0</v>
      </c>
      <c r="B1558" s="143" t="str">
        <f t="array" ref="B1558">index(Systems!$A:$E,match($A1558,Systems!$A:$A,),match(B$1,Systems!$2:$2,))&amp;if(not(isblank(index(Systems!$A:$E,match($A1558,Systems!$A:$A,),match(Systems!$C$2,Systems!$2:$2,))))," ["&amp;index(Systems!$A:$E,match($A1558,Systems!$A:$A,),match(Systems!$C$2,Systems!$2:$2,))&amp;"]",)</f>
        <v>Macomb</v>
      </c>
      <c r="C1558" s="144">
        <f t="array" ref="C1558">round((F1558-average(I1558,L1558,O1558,R1558,U1558))*X1558+if($B1558=$H1558,0,iferror(average(vlookup({$H1558,$K1558,$N1558,$Q1558,$T1558},$B:$D,column(B$1),0)),index(C:C,match($H1558,$B:$B,)))),3)</f>
        <v>341.468</v>
      </c>
      <c r="D1558" s="144">
        <f t="array" ref="D1558">round((G1558-average(J1558,M1558,P1558,S1558,V1558))*Y1558+if($B1558=$H1558,0,iferror(average(vlookup({$H1558,$K1558,$N1558,$Q1558,$T1558},$B:$D,column(C$1),0)),index(D:D,match($H1558,$B:$B,)))),3)</f>
        <v>-20.209</v>
      </c>
      <c r="E1558" s="145">
        <v>2764.0</v>
      </c>
      <c r="F1558" s="146">
        <v>903.972</v>
      </c>
      <c r="G1558" s="146">
        <v>418.845</v>
      </c>
      <c r="H1558" s="147" t="s">
        <v>404</v>
      </c>
      <c r="I1558" s="146">
        <v>688.449</v>
      </c>
      <c r="J1558" s="146">
        <v>406.09</v>
      </c>
      <c r="K1558" s="148"/>
      <c r="L1558" s="149"/>
      <c r="M1558" s="149"/>
      <c r="N1558" s="148"/>
      <c r="O1558" s="149"/>
      <c r="P1558" s="149"/>
      <c r="Q1558" s="148"/>
      <c r="R1558" s="149"/>
      <c r="S1558" s="149"/>
      <c r="T1558" s="148"/>
      <c r="U1558" s="149"/>
      <c r="V1558" s="149"/>
      <c r="W1558" s="149"/>
      <c r="X1558" s="150">
        <f t="shared" si="1"/>
        <v>1.584367573</v>
      </c>
      <c r="Y1558" s="150">
        <f t="shared" si="2"/>
        <v>-1.584367573</v>
      </c>
    </row>
    <row r="1559" ht="15.75" customHeight="1">
      <c r="A1559" s="119">
        <v>1558.0</v>
      </c>
      <c r="B1559" s="143" t="str">
        <f t="array" ref="B1559">index(Systems!$A:$E,match($A1559,Systems!$A:$A,),match(B$1,Systems!$2:$2,))&amp;if(not(isblank(index(Systems!$A:$E,match($A1559,Systems!$A:$A,),match(Systems!$C$2,Systems!$2:$2,))))," ["&amp;index(Systems!$A:$E,match($A1559,Systems!$A:$A,),match(Systems!$C$2,Systems!$2:$2,))&amp;"]",)</f>
        <v>Maderas</v>
      </c>
      <c r="C1559" s="144">
        <f t="array" ref="C1559">round((F1559-average(I1559,L1559,O1559,R1559,U1559))*X1559+if($B1559=$H1559,0,iferror(average(vlookup({$H1559,$K1559,$N1559,$Q1559,$T1559},$B:$D,column(B$1),0)),index(C:C,match($H1559,$B:$B,)))),3)</f>
        <v>-347.371</v>
      </c>
      <c r="D1559" s="144">
        <f t="array" ref="D1559">round((G1559-average(J1559,M1559,P1559,S1559,V1559))*Y1559+if($B1559=$H1559,0,iferror(average(vlookup({$H1559,$K1559,$N1559,$Q1559,$T1559},$B:$D,column(C$1),0)),index(D:D,match($H1559,$B:$B,)))),3)</f>
        <v>-113.301</v>
      </c>
      <c r="E1559" s="145">
        <v>2764.0</v>
      </c>
      <c r="F1559" s="146">
        <v>469.2</v>
      </c>
      <c r="G1559" s="146">
        <v>477.602</v>
      </c>
      <c r="H1559" s="147" t="s">
        <v>404</v>
      </c>
      <c r="I1559" s="146">
        <v>688.449</v>
      </c>
      <c r="J1559" s="146">
        <v>406.09</v>
      </c>
      <c r="K1559" s="148"/>
      <c r="L1559" s="149"/>
      <c r="M1559" s="149"/>
      <c r="N1559" s="148"/>
      <c r="O1559" s="149"/>
      <c r="P1559" s="149"/>
      <c r="Q1559" s="148"/>
      <c r="R1559" s="149"/>
      <c r="S1559" s="149"/>
      <c r="T1559" s="148"/>
      <c r="U1559" s="149"/>
      <c r="V1559" s="149"/>
      <c r="W1559" s="149"/>
      <c r="X1559" s="150">
        <f t="shared" si="1"/>
        <v>1.584367573</v>
      </c>
      <c r="Y1559" s="150">
        <f t="shared" si="2"/>
        <v>-1.584367573</v>
      </c>
    </row>
    <row r="1560" ht="15.75" customHeight="1">
      <c r="A1560" s="119">
        <v>1559.0</v>
      </c>
      <c r="B1560" s="143" t="str">
        <f t="array" ref="B1560">index(Systems!$A:$E,match($A1560,Systems!$A:$A,),match(B$1,Systems!$2:$2,))&amp;if(not(isblank(index(Systems!$A:$E,match($A1560,Systems!$A:$A,),match(Systems!$C$2,Systems!$2:$2,))))," ["&amp;index(Systems!$A:$E,match($A1560,Systems!$A:$A,),match(Systems!$C$2,Systems!$2:$2,))&amp;"]",)</f>
        <v>Madiun</v>
      </c>
      <c r="C1560" s="144">
        <f t="array" ref="C1560">round((F1560-average(I1560,L1560,O1560,R1560,U1560))*X1560+if($B1560=$H1560,0,iferror(average(vlookup({$H1560,$K1560,$N1560,$Q1560,$T1560},$B:$D,column(B$1),0)),index(C:C,match($H1560,$B:$B,)))),3)</f>
        <v>-400.439</v>
      </c>
      <c r="D1560" s="144">
        <f t="array" ref="D1560">round((G1560-average(J1560,M1560,P1560,S1560,V1560))*Y1560+if($B1560=$H1560,0,iferror(average(vlookup({$H1560,$K1560,$N1560,$Q1560,$T1560},$B:$D,column(C$1),0)),index(D:D,match($H1560,$B:$B,)))),3)</f>
        <v>-36.745</v>
      </c>
      <c r="E1560" s="145">
        <v>2764.0</v>
      </c>
      <c r="F1560" s="146">
        <v>435.705</v>
      </c>
      <c r="G1560" s="146">
        <v>429.282</v>
      </c>
      <c r="H1560" s="147" t="s">
        <v>404</v>
      </c>
      <c r="I1560" s="146">
        <v>688.449</v>
      </c>
      <c r="J1560" s="146">
        <v>406.09</v>
      </c>
      <c r="K1560" s="148"/>
      <c r="L1560" s="149"/>
      <c r="M1560" s="149"/>
      <c r="N1560" s="148"/>
      <c r="O1560" s="149"/>
      <c r="P1560" s="149"/>
      <c r="Q1560" s="148"/>
      <c r="R1560" s="149"/>
      <c r="S1560" s="149"/>
      <c r="T1560" s="148"/>
      <c r="U1560" s="149"/>
      <c r="V1560" s="149"/>
      <c r="W1560" s="149"/>
      <c r="X1560" s="150">
        <f t="shared" si="1"/>
        <v>1.584367573</v>
      </c>
      <c r="Y1560" s="150">
        <f t="shared" si="2"/>
        <v>-1.584367573</v>
      </c>
    </row>
    <row r="1561" ht="15.75" customHeight="1">
      <c r="A1561" s="119">
        <v>1560.0</v>
      </c>
      <c r="B1561" s="143" t="str">
        <f t="array" ref="B1561">index(Systems!$A:$E,match($A1561,Systems!$A:$A,),match(B$1,Systems!$2:$2,))&amp;if(not(isblank(index(Systems!$A:$E,match($A1561,Systems!$A:$A,),match(Systems!$C$2,Systems!$2:$2,))))," ["&amp;index(Systems!$A:$E,match($A1561,Systems!$A:$A,),match(Systems!$C$2,Systems!$2:$2,))&amp;"]",)</f>
        <v>Madras</v>
      </c>
      <c r="C1561" s="144">
        <f t="array" ref="C1561">round((F1561-average(I1561,L1561,O1561,R1561,U1561))*X1561+if($B1561=$H1561,0,iferror(average(vlookup({$H1561,$K1561,$N1561,$Q1561,$T1561},$B:$D,column(B$1),0)),index(C:C,match($H1561,$B:$B,)))),3)</f>
        <v>70.555</v>
      </c>
      <c r="D1561" s="144">
        <f t="array" ref="D1561">round((G1561-average(J1561,M1561,P1561,S1561,V1561))*Y1561+if($B1561=$H1561,0,iferror(average(vlookup({$H1561,$K1561,$N1561,$Q1561,$T1561},$B:$D,column(C$1),0)),index(D:D,match($H1561,$B:$B,)))),3)</f>
        <v>-325.241</v>
      </c>
      <c r="E1561" s="145">
        <v>2764.0</v>
      </c>
      <c r="F1561" s="146">
        <v>732.981</v>
      </c>
      <c r="G1561" s="146">
        <v>611.371</v>
      </c>
      <c r="H1561" s="147" t="s">
        <v>404</v>
      </c>
      <c r="I1561" s="146">
        <v>688.449</v>
      </c>
      <c r="J1561" s="146">
        <v>406.09</v>
      </c>
      <c r="K1561" s="148"/>
      <c r="L1561" s="149"/>
      <c r="M1561" s="149"/>
      <c r="N1561" s="148"/>
      <c r="O1561" s="149"/>
      <c r="P1561" s="149"/>
      <c r="Q1561" s="148"/>
      <c r="R1561" s="149"/>
      <c r="S1561" s="149"/>
      <c r="T1561" s="148"/>
      <c r="U1561" s="149"/>
      <c r="V1561" s="149"/>
      <c r="W1561" s="149"/>
      <c r="X1561" s="150">
        <f t="shared" si="1"/>
        <v>1.584367573</v>
      </c>
      <c r="Y1561" s="150">
        <f t="shared" si="2"/>
        <v>-1.584367573</v>
      </c>
    </row>
    <row r="1562" ht="15.75" customHeight="1">
      <c r="A1562" s="119">
        <v>1561.0</v>
      </c>
      <c r="B1562" s="143" t="str">
        <f t="array" ref="B1562">index(Systems!$A:$E,match($A1562,Systems!$A:$A,),match(B$1,Systems!$2:$2,))&amp;if(not(isblank(index(Systems!$A:$E,match($A1562,Systems!$A:$A,),match(Systems!$C$2,Systems!$2:$2,))))," ["&amp;index(Systems!$A:$E,match($A1562,Systems!$A:$A,),match(Systems!$C$2,Systems!$2:$2,))&amp;"]",)</f>
        <v>Maestu</v>
      </c>
      <c r="C1562" s="144">
        <f t="array" ref="C1562">round((F1562-average(I1562,L1562,O1562,R1562,U1562))*X1562+if($B1562=$H1562,0,iferror(average(vlookup({$H1562,$K1562,$N1562,$Q1562,$T1562},$B:$D,column(B$1),0)),index(C:C,match($H1562,$B:$B,)))),3)</f>
        <v>-35.361</v>
      </c>
      <c r="D1562" s="144">
        <f t="array" ref="D1562">round((G1562-average(J1562,M1562,P1562,S1562,V1562))*Y1562+if($B1562=$H1562,0,iferror(average(vlookup({$H1562,$K1562,$N1562,$Q1562,$T1562},$B:$D,column(C$1),0)),index(D:D,match($H1562,$B:$B,)))),3)</f>
        <v>288.914</v>
      </c>
      <c r="E1562" s="145">
        <v>2764.0</v>
      </c>
      <c r="F1562" s="146">
        <v>666.13</v>
      </c>
      <c r="G1562" s="146">
        <v>223.737</v>
      </c>
      <c r="H1562" s="147" t="s">
        <v>404</v>
      </c>
      <c r="I1562" s="146">
        <v>688.449</v>
      </c>
      <c r="J1562" s="146">
        <v>406.09</v>
      </c>
      <c r="K1562" s="148"/>
      <c r="L1562" s="149"/>
      <c r="M1562" s="149"/>
      <c r="N1562" s="148"/>
      <c r="O1562" s="149"/>
      <c r="P1562" s="149"/>
      <c r="Q1562" s="148"/>
      <c r="R1562" s="149"/>
      <c r="S1562" s="149"/>
      <c r="T1562" s="148"/>
      <c r="U1562" s="149"/>
      <c r="V1562" s="149"/>
      <c r="W1562" s="149"/>
      <c r="X1562" s="150">
        <f t="shared" si="1"/>
        <v>1.584367573</v>
      </c>
      <c r="Y1562" s="150">
        <f t="shared" si="2"/>
        <v>-1.584367573</v>
      </c>
    </row>
    <row r="1563" ht="15.75" customHeight="1">
      <c r="A1563" s="119">
        <v>1562.0</v>
      </c>
      <c r="B1563" s="143" t="str">
        <f t="array" ref="B1563">index(Systems!$A:$E,match($A1563,Systems!$A:$A,),match(B$1,Systems!$2:$2,))&amp;if(not(isblank(index(Systems!$A:$E,match($A1563,Systems!$A:$A,),match(Systems!$C$2,Systems!$2:$2,))))," ["&amp;index(Systems!$A:$E,match($A1563,Systems!$A:$A,),match(Systems!$C$2,Systems!$2:$2,))&amp;"]",)</f>
        <v>Maharet</v>
      </c>
      <c r="C1563" s="144">
        <f t="array" ref="C1563">round((F1563-average(I1563,L1563,O1563,R1563,U1563))*X1563+if($B1563=$H1563,0,iferror(average(vlookup({$H1563,$K1563,$N1563,$Q1563,$T1563},$B:$D,column(B$1),0)),index(C:C,match($H1563,$B:$B,)))),3)</f>
        <v>147.923</v>
      </c>
      <c r="D1563" s="144">
        <f t="array" ref="D1563">round((G1563-average(J1563,M1563,P1563,S1563,V1563))*Y1563+if($B1563=$H1563,0,iferror(average(vlookup({$H1563,$K1563,$N1563,$Q1563,$T1563},$B:$D,column(C$1),0)),index(D:D,match($H1563,$B:$B,)))),3)</f>
        <v>-234.486</v>
      </c>
      <c r="E1563" s="145">
        <v>2764.0</v>
      </c>
      <c r="F1563" s="146">
        <v>781.813</v>
      </c>
      <c r="G1563" s="146">
        <v>554.09</v>
      </c>
      <c r="H1563" s="147" t="s">
        <v>404</v>
      </c>
      <c r="I1563" s="146">
        <v>688.449</v>
      </c>
      <c r="J1563" s="146">
        <v>406.09</v>
      </c>
      <c r="K1563" s="148"/>
      <c r="L1563" s="149"/>
      <c r="M1563" s="149"/>
      <c r="N1563" s="148"/>
      <c r="O1563" s="149"/>
      <c r="P1563" s="149"/>
      <c r="Q1563" s="148"/>
      <c r="R1563" s="149"/>
      <c r="S1563" s="149"/>
      <c r="T1563" s="148"/>
      <c r="U1563" s="149"/>
      <c r="V1563" s="149"/>
      <c r="W1563" s="149"/>
      <c r="X1563" s="150">
        <f t="shared" si="1"/>
        <v>1.584367573</v>
      </c>
      <c r="Y1563" s="150">
        <f t="shared" si="2"/>
        <v>-1.584367573</v>
      </c>
    </row>
    <row r="1564" ht="15.75" customHeight="1">
      <c r="A1564" s="119">
        <v>1563.0</v>
      </c>
      <c r="B1564" s="143" t="str">
        <f t="array" ref="B1564">index(Systems!$A:$E,match($A1564,Systems!$A:$A,),match(B$1,Systems!$2:$2,))&amp;if(not(isblank(index(Systems!$A:$E,match($A1564,Systems!$A:$A,),match(Systems!$C$2,Systems!$2:$2,))))," ["&amp;index(Systems!$A:$E,match($A1564,Systems!$A:$A,),match(Systems!$C$2,Systems!$2:$2,))&amp;"]",)</f>
        <v>Mahone</v>
      </c>
      <c r="C1564" s="144">
        <f t="array" ref="C1564">round((F1564-average(I1564,L1564,O1564,R1564,U1564))*X1564+if($B1564=$H1564,0,iferror(average(vlookup({$H1564,$K1564,$N1564,$Q1564,$T1564},$B:$D,column(B$1),0)),index(C:C,match($H1564,$B:$B,)))),3)</f>
        <v>-232.935</v>
      </c>
      <c r="D1564" s="144">
        <f t="array" ref="D1564">round((G1564-average(J1564,M1564,P1564,S1564,V1564))*Y1564+if($B1564=$H1564,0,iferror(average(vlookup({$H1564,$K1564,$N1564,$Q1564,$T1564},$B:$D,column(C$1),0)),index(D:D,match($H1564,$B:$B,)))),3)</f>
        <v>307.046</v>
      </c>
      <c r="E1564" s="145">
        <v>2764.0</v>
      </c>
      <c r="F1564" s="146">
        <v>541.428</v>
      </c>
      <c r="G1564" s="146">
        <v>212.293</v>
      </c>
      <c r="H1564" s="147" t="s">
        <v>404</v>
      </c>
      <c r="I1564" s="146">
        <v>688.449</v>
      </c>
      <c r="J1564" s="146">
        <v>406.09</v>
      </c>
      <c r="K1564" s="148"/>
      <c r="L1564" s="149"/>
      <c r="M1564" s="149"/>
      <c r="N1564" s="148"/>
      <c r="O1564" s="149"/>
      <c r="P1564" s="149"/>
      <c r="Q1564" s="148"/>
      <c r="R1564" s="149"/>
      <c r="S1564" s="149"/>
      <c r="T1564" s="148"/>
      <c r="U1564" s="149"/>
      <c r="V1564" s="149"/>
      <c r="W1564" s="149"/>
      <c r="X1564" s="150">
        <f t="shared" si="1"/>
        <v>1.584367573</v>
      </c>
      <c r="Y1564" s="150">
        <f t="shared" si="2"/>
        <v>-1.584367573</v>
      </c>
    </row>
    <row r="1565" ht="15.75" customHeight="1">
      <c r="A1565" s="119">
        <v>1564.0</v>
      </c>
      <c r="B1565" s="143" t="str">
        <f t="array" ref="B1565">index(Systems!$A:$E,match($A1565,Systems!$A:$A,),match(B$1,Systems!$2:$2,))&amp;if(not(isblank(index(Systems!$A:$E,match($A1565,Systems!$A:$A,),match(Systems!$C$2,Systems!$2:$2,))))," ["&amp;index(Systems!$A:$E,match($A1565,Systems!$A:$A,),match(Systems!$C$2,Systems!$2:$2,))&amp;"]",)</f>
        <v>Mahrah</v>
      </c>
      <c r="C1565" s="144">
        <f t="array" ref="C1565">round((F1565-average(I1565,L1565,O1565,R1565,U1565))*X1565+if($B1565=$H1565,0,iferror(average(vlookup({$H1565,$K1565,$N1565,$Q1565,$T1565},$B:$D,column(B$1),0)),index(C:C,match($H1565,$B:$B,)))),3)</f>
        <v>-417.558</v>
      </c>
      <c r="D1565" s="144">
        <f t="array" ref="D1565">round((G1565-average(J1565,M1565,P1565,S1565,V1565))*Y1565+if($B1565=$H1565,0,iferror(average(vlookup({$H1565,$K1565,$N1565,$Q1565,$T1565},$B:$D,column(C$1),0)),index(D:D,match($H1565,$B:$B,)))),3)</f>
        <v>214.685</v>
      </c>
      <c r="E1565" s="145">
        <v>2764.0</v>
      </c>
      <c r="F1565" s="146">
        <v>424.9</v>
      </c>
      <c r="G1565" s="146">
        <v>270.588</v>
      </c>
      <c r="H1565" s="147" t="s">
        <v>404</v>
      </c>
      <c r="I1565" s="146">
        <v>688.449</v>
      </c>
      <c r="J1565" s="146">
        <v>406.09</v>
      </c>
      <c r="K1565" s="148"/>
      <c r="L1565" s="149"/>
      <c r="M1565" s="149"/>
      <c r="N1565" s="148"/>
      <c r="O1565" s="149"/>
      <c r="P1565" s="149"/>
      <c r="Q1565" s="148"/>
      <c r="R1565" s="149"/>
      <c r="S1565" s="149"/>
      <c r="T1565" s="148"/>
      <c r="U1565" s="149"/>
      <c r="V1565" s="149"/>
      <c r="W1565" s="149"/>
      <c r="X1565" s="150">
        <f t="shared" si="1"/>
        <v>1.584367573</v>
      </c>
      <c r="Y1565" s="150">
        <f t="shared" si="2"/>
        <v>-1.584367573</v>
      </c>
    </row>
    <row r="1566" ht="15.75" customHeight="1">
      <c r="A1566" s="119">
        <v>1565.0</v>
      </c>
      <c r="B1566" s="143" t="str">
        <f t="array" ref="B1566">index(Systems!$A:$E,match($A1566,Systems!$A:$A,),match(B$1,Systems!$2:$2,))&amp;if(not(isblank(index(Systems!$A:$E,match($A1566,Systems!$A:$A,),match(Systems!$C$2,Systems!$2:$2,))))," ["&amp;index(Systems!$A:$E,match($A1566,Systems!$A:$A,),match(Systems!$C$2,Systems!$2:$2,))&amp;"]",)</f>
        <v>Maia</v>
      </c>
      <c r="C1566" s="144">
        <f t="array" ref="C1566">round((F1566-average(I1566,L1566,O1566,R1566,U1566))*X1566+if($B1566=$H1566,0,iferror(average(vlookup({$H1566,$K1566,$N1566,$Q1566,$T1566},$B:$D,column(B$1),0)),index(C:C,match($H1566,$B:$B,)))),3)</f>
        <v>214.539</v>
      </c>
      <c r="D1566" s="144">
        <f t="array" ref="D1566">round((G1566-average(J1566,M1566,P1566,S1566,V1566))*Y1566+if($B1566=$H1566,0,iferror(average(vlookup({$H1566,$K1566,$N1566,$Q1566,$T1566},$B:$D,column(C$1),0)),index(D:D,match($H1566,$B:$B,)))),3)</f>
        <v>-323.163</v>
      </c>
      <c r="E1566" s="145">
        <v>2764.0</v>
      </c>
      <c r="F1566" s="146">
        <v>823.859</v>
      </c>
      <c r="G1566" s="146">
        <v>610.06</v>
      </c>
      <c r="H1566" s="147" t="s">
        <v>404</v>
      </c>
      <c r="I1566" s="146">
        <v>688.449</v>
      </c>
      <c r="J1566" s="146">
        <v>406.09</v>
      </c>
      <c r="K1566" s="148"/>
      <c r="L1566" s="149"/>
      <c r="M1566" s="149"/>
      <c r="N1566" s="148"/>
      <c r="O1566" s="149"/>
      <c r="P1566" s="149"/>
      <c r="Q1566" s="148"/>
      <c r="R1566" s="149"/>
      <c r="S1566" s="149"/>
      <c r="T1566" s="148"/>
      <c r="U1566" s="149"/>
      <c r="V1566" s="149"/>
      <c r="W1566" s="149"/>
      <c r="X1566" s="150">
        <f t="shared" si="1"/>
        <v>1.584367573</v>
      </c>
      <c r="Y1566" s="150">
        <f t="shared" si="2"/>
        <v>-1.584367573</v>
      </c>
    </row>
    <row r="1567" ht="15.75" customHeight="1">
      <c r="A1567" s="119">
        <v>1566.0</v>
      </c>
      <c r="B1567" s="143" t="str">
        <f t="array" ref="B1567">index(Systems!$A:$E,match($A1567,Systems!$A:$A,),match(B$1,Systems!$2:$2,))&amp;if(not(isblank(index(Systems!$A:$E,match($A1567,Systems!$A:$A,),match(Systems!$C$2,Systems!$2:$2,))))," ["&amp;index(Systems!$A:$E,match($A1567,Systems!$A:$A,),match(Systems!$C$2,Systems!$2:$2,))&amp;"]",)</f>
        <v>Main Street</v>
      </c>
      <c r="C1567" s="144">
        <f t="array" ref="C1567">round((F1567-average(I1567,L1567,O1567,R1567,U1567))*X1567+if($B1567=$H1567,0,iferror(average(vlookup({$H1567,$K1567,$N1567,$Q1567,$T1567},$B:$D,column(B$1),0)),index(C:C,match($H1567,$B:$B,)))),3)</f>
        <v>-377.933</v>
      </c>
      <c r="D1567" s="144">
        <f t="array" ref="D1567">round((G1567-average(J1567,M1567,P1567,S1567,V1567))*Y1567+if($B1567=$H1567,0,iferror(average(vlookup({$H1567,$K1567,$N1567,$Q1567,$T1567},$B:$D,column(C$1),0)),index(D:D,match($H1567,$B:$B,)))),3)</f>
        <v>351.506</v>
      </c>
      <c r="E1567" s="145">
        <v>2764.0</v>
      </c>
      <c r="F1567" s="146">
        <v>449.91</v>
      </c>
      <c r="G1567" s="146">
        <v>184.231</v>
      </c>
      <c r="H1567" s="147" t="s">
        <v>404</v>
      </c>
      <c r="I1567" s="146">
        <v>688.449</v>
      </c>
      <c r="J1567" s="146">
        <v>406.09</v>
      </c>
      <c r="K1567" s="148"/>
      <c r="L1567" s="149"/>
      <c r="M1567" s="149"/>
      <c r="N1567" s="148"/>
      <c r="O1567" s="149"/>
      <c r="P1567" s="149"/>
      <c r="Q1567" s="148"/>
      <c r="R1567" s="149"/>
      <c r="S1567" s="149"/>
      <c r="T1567" s="148"/>
      <c r="U1567" s="149"/>
      <c r="V1567" s="149"/>
      <c r="W1567" s="149"/>
      <c r="X1567" s="150">
        <f t="shared" si="1"/>
        <v>1.584367573</v>
      </c>
      <c r="Y1567" s="150">
        <f t="shared" si="2"/>
        <v>-1.584367573</v>
      </c>
    </row>
    <row r="1568" ht="15.75" customHeight="1">
      <c r="A1568" s="119">
        <v>1567.0</v>
      </c>
      <c r="B1568" s="143" t="str">
        <f t="array" ref="B1568">index(Systems!$A:$E,match($A1568,Systems!$A:$A,),match(B$1,Systems!$2:$2,))&amp;if(not(isblank(index(Systems!$A:$E,match($A1568,Systems!$A:$A,),match(Systems!$C$2,Systems!$2:$2,))))," ["&amp;index(Systems!$A:$E,match($A1568,Systems!$A:$A,),match(Systems!$C$2,Systems!$2:$2,))&amp;"]",)</f>
        <v>Maison</v>
      </c>
      <c r="C1568" s="144">
        <f t="array" ref="C1568">round((F1568-average(I1568,L1568,O1568,R1568,U1568))*X1568+if($B1568=$H1568,0,iferror(average(vlookup({$H1568,$K1568,$N1568,$Q1568,$T1568},$B:$D,column(B$1),0)),index(C:C,match($H1568,$B:$B,)))),3)</f>
        <v>332.974</v>
      </c>
      <c r="D1568" s="144">
        <f t="array" ref="D1568">round((G1568-average(J1568,M1568,P1568,S1568,V1568))*Y1568+if($B1568=$H1568,0,iferror(average(vlookup({$H1568,$K1568,$N1568,$Q1568,$T1568},$B:$D,column(C$1),0)),index(D:D,match($H1568,$B:$B,)))),3)</f>
        <v>-112.875</v>
      </c>
      <c r="E1568" s="145">
        <v>2764.0</v>
      </c>
      <c r="F1568" s="146">
        <v>898.611</v>
      </c>
      <c r="G1568" s="146">
        <v>477.333</v>
      </c>
      <c r="H1568" s="147" t="s">
        <v>404</v>
      </c>
      <c r="I1568" s="146">
        <v>688.449</v>
      </c>
      <c r="J1568" s="146">
        <v>406.09</v>
      </c>
      <c r="K1568" s="148"/>
      <c r="L1568" s="149"/>
      <c r="M1568" s="149"/>
      <c r="N1568" s="148"/>
      <c r="O1568" s="149"/>
      <c r="P1568" s="149"/>
      <c r="Q1568" s="148"/>
      <c r="R1568" s="149"/>
      <c r="S1568" s="149"/>
      <c r="T1568" s="148"/>
      <c r="U1568" s="149"/>
      <c r="V1568" s="149"/>
      <c r="W1568" s="149"/>
      <c r="X1568" s="150">
        <f t="shared" si="1"/>
        <v>1.584367573</v>
      </c>
      <c r="Y1568" s="150">
        <f t="shared" si="2"/>
        <v>-1.584367573</v>
      </c>
    </row>
    <row r="1569" ht="15.75" customHeight="1">
      <c r="A1569" s="119">
        <v>1568.0</v>
      </c>
      <c r="B1569" s="143" t="str">
        <f t="array" ref="B1569">index(Systems!$A:$E,match($A1569,Systems!$A:$A,),match(B$1,Systems!$2:$2,))&amp;if(not(isblank(index(Systems!$A:$E,match($A1569,Systems!$A:$A,),match(Systems!$C$2,Systems!$2:$2,))))," ["&amp;index(Systems!$A:$E,match($A1569,Systems!$A:$A,),match(Systems!$C$2,Systems!$2:$2,))&amp;"]",)</f>
        <v>Maisons</v>
      </c>
      <c r="C1569" s="144">
        <f t="array" ref="C1569">round((F1569-average(I1569,L1569,O1569,R1569,U1569))*X1569+if($B1569=$H1569,0,iferror(average(vlookup({$H1569,$K1569,$N1569,$Q1569,$T1569},$B:$D,column(B$1),0)),index(C:C,match($H1569,$B:$B,)))),3)</f>
        <v>-346.127</v>
      </c>
      <c r="D1569" s="144">
        <f t="array" ref="D1569">round((G1569-average(J1569,M1569,P1569,S1569,V1569))*Y1569+if($B1569=$H1569,0,iferror(average(vlookup({$H1569,$K1569,$N1569,$Q1569,$T1569},$B:$D,column(C$1),0)),index(D:D,match($H1569,$B:$B,)))),3)</f>
        <v>4.346</v>
      </c>
      <c r="E1569" s="145">
        <v>2764.0</v>
      </c>
      <c r="F1569" s="146">
        <v>469.985</v>
      </c>
      <c r="G1569" s="146">
        <v>403.347</v>
      </c>
      <c r="H1569" s="147" t="s">
        <v>404</v>
      </c>
      <c r="I1569" s="146">
        <v>688.449</v>
      </c>
      <c r="J1569" s="146">
        <v>406.09</v>
      </c>
      <c r="K1569" s="148"/>
      <c r="L1569" s="149"/>
      <c r="M1569" s="149"/>
      <c r="N1569" s="148"/>
      <c r="O1569" s="149"/>
      <c r="P1569" s="149"/>
      <c r="Q1569" s="148"/>
      <c r="R1569" s="149"/>
      <c r="S1569" s="149"/>
      <c r="T1569" s="148"/>
      <c r="U1569" s="149"/>
      <c r="V1569" s="149"/>
      <c r="W1569" s="149"/>
      <c r="X1569" s="150">
        <f t="shared" si="1"/>
        <v>1.584367573</v>
      </c>
      <c r="Y1569" s="150">
        <f t="shared" si="2"/>
        <v>-1.584367573</v>
      </c>
    </row>
    <row r="1570" ht="15.75" customHeight="1">
      <c r="A1570" s="119">
        <v>1569.0</v>
      </c>
      <c r="B1570" s="143" t="str">
        <f t="array" ref="B1570">index(Systems!$A:$E,match($A1570,Systems!$A:$A,),match(B$1,Systems!$2:$2,))&amp;if(not(isblank(index(Systems!$A:$E,match($A1570,Systems!$A:$A,),match(Systems!$C$2,Systems!$2:$2,))))," ["&amp;index(Systems!$A:$E,match($A1570,Systems!$A:$A,),match(Systems!$C$2,Systems!$2:$2,))&amp;"]",)</f>
        <v>Malacca</v>
      </c>
      <c r="C1570" s="144">
        <f t="array" ref="C1570">round((F1570-average(I1570,L1570,O1570,R1570,U1570))*X1570+if($B1570=$H1570,0,iferror(average(vlookup({$H1570,$K1570,$N1570,$Q1570,$T1570},$B:$D,column(B$1),0)),index(C:C,match($H1570,$B:$B,)))),3)</f>
        <v>-493.8</v>
      </c>
      <c r="D1570" s="144">
        <f t="array" ref="D1570">round((G1570-average(J1570,M1570,P1570,S1570,V1570))*Y1570+if($B1570=$H1570,0,iferror(average(vlookup({$H1570,$K1570,$N1570,$Q1570,$T1570},$B:$D,column(C$1),0)),index(D:D,match($H1570,$B:$B,)))),3)</f>
        <v>150.938</v>
      </c>
      <c r="E1570" s="145">
        <v>2764.0</v>
      </c>
      <c r="F1570" s="146">
        <v>376.779</v>
      </c>
      <c r="G1570" s="146">
        <v>310.823</v>
      </c>
      <c r="H1570" s="147" t="s">
        <v>404</v>
      </c>
      <c r="I1570" s="146">
        <v>688.449</v>
      </c>
      <c r="J1570" s="146">
        <v>406.09</v>
      </c>
      <c r="K1570" s="148"/>
      <c r="L1570" s="149"/>
      <c r="M1570" s="149"/>
      <c r="N1570" s="148"/>
      <c r="O1570" s="149"/>
      <c r="P1570" s="149"/>
      <c r="Q1570" s="148"/>
      <c r="R1570" s="149"/>
      <c r="S1570" s="149"/>
      <c r="T1570" s="148"/>
      <c r="U1570" s="149"/>
      <c r="V1570" s="149"/>
      <c r="W1570" s="149"/>
      <c r="X1570" s="150">
        <f t="shared" si="1"/>
        <v>1.584367573</v>
      </c>
      <c r="Y1570" s="150">
        <f t="shared" si="2"/>
        <v>-1.584367573</v>
      </c>
    </row>
    <row r="1571" ht="15.75" customHeight="1">
      <c r="A1571" s="119">
        <v>1570.0</v>
      </c>
      <c r="B1571" s="143" t="str">
        <f t="array" ref="B1571">index(Systems!$A:$E,match($A1571,Systems!$A:$A,),match(B$1,Systems!$2:$2,))&amp;if(not(isblank(index(Systems!$A:$E,match($A1571,Systems!$A:$A,),match(Systems!$C$2,Systems!$2:$2,))))," ["&amp;index(Systems!$A:$E,match($A1571,Systems!$A:$A,),match(Systems!$C$2,Systems!$2:$2,))&amp;"]",)</f>
        <v>Maladar</v>
      </c>
      <c r="C1571" s="144">
        <f t="array" ref="C1571">round((F1571-average(I1571,L1571,O1571,R1571,U1571))*X1571+if($B1571=$H1571,0,iferror(average(vlookup({$H1571,$K1571,$N1571,$Q1571,$T1571},$B:$D,column(B$1),0)),index(C:C,match($H1571,$B:$B,)))),3)</f>
        <v>108.822</v>
      </c>
      <c r="D1571" s="144">
        <f t="array" ref="D1571">round((G1571-average(J1571,M1571,P1571,S1571,V1571))*Y1571+if($B1571=$H1571,0,iferror(average(vlookup({$H1571,$K1571,$N1571,$Q1571,$T1571},$B:$D,column(C$1),0)),index(D:D,match($H1571,$B:$B,)))),3)</f>
        <v>-247.735</v>
      </c>
      <c r="E1571" s="145">
        <v>2764.0</v>
      </c>
      <c r="F1571" s="146">
        <v>757.134</v>
      </c>
      <c r="G1571" s="146">
        <v>562.452</v>
      </c>
      <c r="H1571" s="147" t="s">
        <v>404</v>
      </c>
      <c r="I1571" s="146">
        <v>688.449</v>
      </c>
      <c r="J1571" s="146">
        <v>406.09</v>
      </c>
      <c r="K1571" s="148"/>
      <c r="L1571" s="149"/>
      <c r="M1571" s="149"/>
      <c r="N1571" s="148"/>
      <c r="O1571" s="149"/>
      <c r="P1571" s="149"/>
      <c r="Q1571" s="148"/>
      <c r="R1571" s="149"/>
      <c r="S1571" s="149"/>
      <c r="T1571" s="148"/>
      <c r="U1571" s="149"/>
      <c r="V1571" s="149"/>
      <c r="W1571" s="149"/>
      <c r="X1571" s="150">
        <f t="shared" si="1"/>
        <v>1.584367573</v>
      </c>
      <c r="Y1571" s="150">
        <f t="shared" si="2"/>
        <v>-1.584367573</v>
      </c>
    </row>
    <row r="1572" ht="15.75" customHeight="1">
      <c r="A1572" s="119">
        <v>1571.0</v>
      </c>
      <c r="B1572" s="143" t="str">
        <f t="array" ref="B1572">index(Systems!$A:$E,match($A1572,Systems!$A:$A,),match(B$1,Systems!$2:$2,))&amp;if(not(isblank(index(Systems!$A:$E,match($A1572,Systems!$A:$A,),match(Systems!$C$2,Systems!$2:$2,))))," ["&amp;index(Systems!$A:$E,match($A1572,Systems!$A:$A,),match(Systems!$C$2,Systems!$2:$2,))&amp;"]",)</f>
        <v>Malaga</v>
      </c>
      <c r="C1572" s="144">
        <f t="array" ref="C1572">round((F1572-average(I1572,L1572,O1572,R1572,U1572))*X1572+if($B1572=$H1572,0,iferror(average(vlookup({$H1572,$K1572,$N1572,$Q1572,$T1572},$B:$D,column(B$1),0)),index(C:C,match($H1572,$B:$B,)))),3)</f>
        <v>-489.668</v>
      </c>
      <c r="D1572" s="144">
        <f t="array" ref="D1572">round((G1572-average(J1572,M1572,P1572,S1572,V1572))*Y1572+if($B1572=$H1572,0,iferror(average(vlookup({$H1572,$K1572,$N1572,$Q1572,$T1572},$B:$D,column(C$1),0)),index(D:D,match($H1572,$B:$B,)))),3)</f>
        <v>305.298</v>
      </c>
      <c r="E1572" s="145">
        <v>2764.0</v>
      </c>
      <c r="F1572" s="146">
        <v>379.387</v>
      </c>
      <c r="G1572" s="146">
        <v>213.396</v>
      </c>
      <c r="H1572" s="147" t="s">
        <v>404</v>
      </c>
      <c r="I1572" s="146">
        <v>688.449</v>
      </c>
      <c r="J1572" s="146">
        <v>406.09</v>
      </c>
      <c r="K1572" s="148"/>
      <c r="L1572" s="149"/>
      <c r="M1572" s="149"/>
      <c r="N1572" s="148"/>
      <c r="O1572" s="149"/>
      <c r="P1572" s="149"/>
      <c r="Q1572" s="148"/>
      <c r="R1572" s="149"/>
      <c r="S1572" s="149"/>
      <c r="T1572" s="148"/>
      <c r="U1572" s="149"/>
      <c r="V1572" s="149"/>
      <c r="W1572" s="149"/>
      <c r="X1572" s="150">
        <f t="shared" si="1"/>
        <v>1.584367573</v>
      </c>
      <c r="Y1572" s="150">
        <f t="shared" si="2"/>
        <v>-1.584367573</v>
      </c>
    </row>
    <row r="1573" ht="15.75" customHeight="1">
      <c r="A1573" s="119">
        <v>1572.0</v>
      </c>
      <c r="B1573" s="143" t="str">
        <f t="array" ref="B1573">index(Systems!$A:$E,match($A1573,Systems!$A:$A,),match(B$1,Systems!$2:$2,))&amp;if(not(isblank(index(Systems!$A:$E,match($A1573,Systems!$A:$A,),match(Systems!$C$2,Systems!$2:$2,))))," ["&amp;index(Systems!$A:$E,match($A1573,Systems!$A:$A,),match(Systems!$C$2,Systems!$2:$2,))&amp;"]",)</f>
        <v>Malagrotta</v>
      </c>
      <c r="C1573" s="144">
        <f t="array" ref="C1573">round((F1573-average(I1573,L1573,O1573,R1573,U1573))*X1573+if($B1573=$H1573,0,iferror(average(vlookup({$H1573,$K1573,$N1573,$Q1573,$T1573},$B:$D,column(B$1),0)),index(C:C,match($H1573,$B:$B,)))),3)</f>
        <v>428.053</v>
      </c>
      <c r="D1573" s="144">
        <f t="array" ref="D1573">round((G1573-average(J1573,M1573,P1573,S1573,V1573))*Y1573+if($B1573=$H1573,0,iferror(average(vlookup({$H1573,$K1573,$N1573,$Q1573,$T1573},$B:$D,column(C$1),0)),index(D:D,match($H1573,$B:$B,)))),3)</f>
        <v>-271.226</v>
      </c>
      <c r="E1573" s="145">
        <v>2764.0</v>
      </c>
      <c r="F1573" s="146">
        <v>958.622</v>
      </c>
      <c r="G1573" s="146">
        <v>577.279</v>
      </c>
      <c r="H1573" s="147" t="s">
        <v>404</v>
      </c>
      <c r="I1573" s="146">
        <v>688.449</v>
      </c>
      <c r="J1573" s="146">
        <v>406.09</v>
      </c>
      <c r="K1573" s="148"/>
      <c r="L1573" s="149"/>
      <c r="M1573" s="149"/>
      <c r="N1573" s="148"/>
      <c r="O1573" s="149"/>
      <c r="P1573" s="149"/>
      <c r="Q1573" s="148"/>
      <c r="R1573" s="149"/>
      <c r="S1573" s="149"/>
      <c r="T1573" s="148"/>
      <c r="U1573" s="149"/>
      <c r="V1573" s="149"/>
      <c r="W1573" s="149"/>
      <c r="X1573" s="150">
        <f t="shared" si="1"/>
        <v>1.584367573</v>
      </c>
      <c r="Y1573" s="150">
        <f t="shared" si="2"/>
        <v>-1.584367573</v>
      </c>
    </row>
    <row r="1574" ht="15.75" customHeight="1">
      <c r="A1574" s="119">
        <v>1573.0</v>
      </c>
      <c r="B1574" s="143" t="str">
        <f t="array" ref="B1574">index(Systems!$A:$E,match($A1574,Systems!$A:$A,),match(B$1,Systems!$2:$2,))&amp;if(not(isblank(index(Systems!$A:$E,match($A1574,Systems!$A:$A,),match(Systems!$C$2,Systems!$2:$2,))))," ["&amp;index(Systems!$A:$E,match($A1574,Systems!$A:$A,),match(Systems!$C$2,Systems!$2:$2,))&amp;"]",)</f>
        <v>Malazan</v>
      </c>
      <c r="C1574" s="144">
        <f t="array" ref="C1574">round((F1574-average(I1574,L1574,O1574,R1574,U1574))*X1574+if($B1574=$H1574,0,iferror(average(vlookup({$H1574,$K1574,$N1574,$Q1574,$T1574},$B:$D,column(B$1),0)),index(C:C,match($H1574,$B:$B,)))),3)</f>
        <v>-282.661</v>
      </c>
      <c r="D1574" s="144">
        <f t="array" ref="D1574">round((G1574-average(J1574,M1574,P1574,S1574,V1574))*Y1574+if($B1574=$H1574,0,iferror(average(vlookup({$H1574,$K1574,$N1574,$Q1574,$T1574},$B:$D,column(C$1),0)),index(D:D,match($H1574,$B:$B,)))),3)</f>
        <v>-43.906</v>
      </c>
      <c r="E1574" s="145">
        <v>2764.0</v>
      </c>
      <c r="F1574" s="146">
        <v>510.043</v>
      </c>
      <c r="G1574" s="146">
        <v>433.802</v>
      </c>
      <c r="H1574" s="147" t="s">
        <v>404</v>
      </c>
      <c r="I1574" s="146">
        <v>688.449</v>
      </c>
      <c r="J1574" s="146">
        <v>406.09</v>
      </c>
      <c r="K1574" s="148"/>
      <c r="L1574" s="149"/>
      <c r="M1574" s="149"/>
      <c r="N1574" s="148"/>
      <c r="O1574" s="149"/>
      <c r="P1574" s="149"/>
      <c r="Q1574" s="148"/>
      <c r="R1574" s="149"/>
      <c r="S1574" s="149"/>
      <c r="T1574" s="148"/>
      <c r="U1574" s="149"/>
      <c r="V1574" s="149"/>
      <c r="W1574" s="149"/>
      <c r="X1574" s="150">
        <f t="shared" si="1"/>
        <v>1.584367573</v>
      </c>
      <c r="Y1574" s="150">
        <f t="shared" si="2"/>
        <v>-1.584367573</v>
      </c>
    </row>
    <row r="1575" ht="15.75" customHeight="1">
      <c r="A1575" s="119">
        <v>1574.0</v>
      </c>
      <c r="B1575" s="143" t="str">
        <f t="array" ref="B1575">index(Systems!$A:$E,match($A1575,Systems!$A:$A,),match(B$1,Systems!$2:$2,))&amp;if(not(isblank(index(Systems!$A:$E,match($A1575,Systems!$A:$A,),match(Systems!$C$2,Systems!$2:$2,))))," ["&amp;index(Systems!$A:$E,match($A1575,Systems!$A:$A,),match(Systems!$C$2,Systems!$2:$2,))&amp;"]",)</f>
        <v>Maldive</v>
      </c>
      <c r="C1575" s="144">
        <f t="array" ref="C1575">round((F1575-average(I1575,L1575,O1575,R1575,U1575))*X1575+if($B1575=$H1575,0,iferror(average(vlookup({$H1575,$K1575,$N1575,$Q1575,$T1575},$B:$D,column(B$1),0)),index(C:C,match($H1575,$B:$B,)))),3)</f>
        <v>138.074</v>
      </c>
      <c r="D1575" s="144">
        <f t="array" ref="D1575">round((G1575-average(J1575,M1575,P1575,S1575,V1575))*Y1575+if($B1575=$H1575,0,iferror(average(vlookup({$H1575,$K1575,$N1575,$Q1575,$T1575},$B:$D,column(C$1),0)),index(D:D,match($H1575,$B:$B,)))),3)</f>
        <v>-364.572</v>
      </c>
      <c r="E1575" s="145">
        <v>2764.0</v>
      </c>
      <c r="F1575" s="146">
        <v>775.597</v>
      </c>
      <c r="G1575" s="146">
        <v>636.196</v>
      </c>
      <c r="H1575" s="147" t="s">
        <v>404</v>
      </c>
      <c r="I1575" s="146">
        <v>688.449</v>
      </c>
      <c r="J1575" s="146">
        <v>406.09</v>
      </c>
      <c r="K1575" s="148"/>
      <c r="L1575" s="149"/>
      <c r="M1575" s="149"/>
      <c r="N1575" s="148"/>
      <c r="O1575" s="149"/>
      <c r="P1575" s="149"/>
      <c r="Q1575" s="148"/>
      <c r="R1575" s="149"/>
      <c r="S1575" s="149"/>
      <c r="T1575" s="148"/>
      <c r="U1575" s="149"/>
      <c r="V1575" s="149"/>
      <c r="W1575" s="149"/>
      <c r="X1575" s="150">
        <f t="shared" si="1"/>
        <v>1.584367573</v>
      </c>
      <c r="Y1575" s="150">
        <f t="shared" si="2"/>
        <v>-1.584367573</v>
      </c>
    </row>
    <row r="1576" ht="15.75" customHeight="1">
      <c r="A1576" s="119">
        <v>1575.0</v>
      </c>
      <c r="B1576" s="143" t="str">
        <f t="array" ref="B1576">index(Systems!$A:$E,match($A1576,Systems!$A:$A,),match(B$1,Systems!$2:$2,))&amp;if(not(isblank(index(Systems!$A:$E,match($A1576,Systems!$A:$A,),match(Systems!$C$2,Systems!$2:$2,))))," ["&amp;index(Systems!$A:$E,match($A1576,Systems!$A:$A,),match(Systems!$C$2,Systems!$2:$2,))&amp;"]",)</f>
        <v>Maldonado</v>
      </c>
      <c r="C1576" s="144">
        <f t="array" ref="C1576">round((F1576-average(I1576,L1576,O1576,R1576,U1576))*X1576+if($B1576=$H1576,0,iferror(average(vlookup({$H1576,$K1576,$N1576,$Q1576,$T1576},$B:$D,column(B$1),0)),index(C:C,match($H1576,$B:$B,)))),3)</f>
        <v>212.22</v>
      </c>
      <c r="D1576" s="144">
        <f t="array" ref="D1576">round((G1576-average(J1576,M1576,P1576,S1576,V1576))*Y1576+if($B1576=$H1576,0,iferror(average(vlookup({$H1576,$K1576,$N1576,$Q1576,$T1576},$B:$D,column(C$1),0)),index(D:D,match($H1576,$B:$B,)))),3)</f>
        <v>320.996</v>
      </c>
      <c r="E1576" s="145">
        <v>2764.0</v>
      </c>
      <c r="F1576" s="146">
        <v>822.395</v>
      </c>
      <c r="G1576" s="146">
        <v>203.488</v>
      </c>
      <c r="H1576" s="147" t="s">
        <v>404</v>
      </c>
      <c r="I1576" s="146">
        <v>688.449</v>
      </c>
      <c r="J1576" s="146">
        <v>406.09</v>
      </c>
      <c r="K1576" s="148"/>
      <c r="L1576" s="149"/>
      <c r="M1576" s="149"/>
      <c r="N1576" s="148"/>
      <c r="O1576" s="149"/>
      <c r="P1576" s="149"/>
      <c r="Q1576" s="148"/>
      <c r="R1576" s="149"/>
      <c r="S1576" s="149"/>
      <c r="T1576" s="148"/>
      <c r="U1576" s="149"/>
      <c r="V1576" s="149"/>
      <c r="W1576" s="149"/>
      <c r="X1576" s="150">
        <f t="shared" si="1"/>
        <v>1.584367573</v>
      </c>
      <c r="Y1576" s="150">
        <f t="shared" si="2"/>
        <v>-1.584367573</v>
      </c>
    </row>
    <row r="1577" ht="15.75" customHeight="1">
      <c r="A1577" s="119">
        <v>1576.0</v>
      </c>
      <c r="B1577" s="143" t="str">
        <f t="array" ref="B1577">index(Systems!$A:$E,match($A1577,Systems!$A:$A,),match(B$1,Systems!$2:$2,))&amp;if(not(isblank(index(Systems!$A:$E,match($A1577,Systems!$A:$A,),match(Systems!$C$2,Systems!$2:$2,))))," ["&amp;index(Systems!$A:$E,match($A1577,Systems!$A:$A,),match(Systems!$C$2,Systems!$2:$2,))&amp;"]",)</f>
        <v>Malibu</v>
      </c>
      <c r="C1577" s="144">
        <f t="array" ref="C1577">round((F1577-average(I1577,L1577,O1577,R1577,U1577))*X1577+if($B1577=$H1577,0,iferror(average(vlookup({$H1577,$K1577,$N1577,$Q1577,$T1577},$B:$D,column(B$1),0)),index(C:C,match($H1577,$B:$B,)))),3)</f>
        <v>-145.309</v>
      </c>
      <c r="D1577" s="144">
        <f t="array" ref="D1577">round((G1577-average(J1577,M1577,P1577,S1577,V1577))*Y1577+if($B1577=$H1577,0,iferror(average(vlookup({$H1577,$K1577,$N1577,$Q1577,$T1577},$B:$D,column(C$1),0)),index(D:D,match($H1577,$B:$B,)))),3)</f>
        <v>377.868</v>
      </c>
      <c r="E1577" s="145">
        <v>2764.0</v>
      </c>
      <c r="F1577" s="146">
        <v>596.735</v>
      </c>
      <c r="G1577" s="146">
        <v>167.592</v>
      </c>
      <c r="H1577" s="147" t="s">
        <v>404</v>
      </c>
      <c r="I1577" s="146">
        <v>688.449</v>
      </c>
      <c r="J1577" s="146">
        <v>406.09</v>
      </c>
      <c r="K1577" s="148"/>
      <c r="L1577" s="149"/>
      <c r="M1577" s="149"/>
      <c r="N1577" s="148"/>
      <c r="O1577" s="149"/>
      <c r="P1577" s="149"/>
      <c r="Q1577" s="148"/>
      <c r="R1577" s="149"/>
      <c r="S1577" s="149"/>
      <c r="T1577" s="148"/>
      <c r="U1577" s="149"/>
      <c r="V1577" s="149"/>
      <c r="W1577" s="149"/>
      <c r="X1577" s="150">
        <f t="shared" si="1"/>
        <v>1.584367573</v>
      </c>
      <c r="Y1577" s="150">
        <f t="shared" si="2"/>
        <v>-1.584367573</v>
      </c>
    </row>
    <row r="1578" ht="15.75" customHeight="1">
      <c r="A1578" s="119">
        <v>1577.0</v>
      </c>
      <c r="B1578" s="143" t="str">
        <f t="array" ref="B1578">index(Systems!$A:$E,match($A1578,Systems!$A:$A,),match(B$1,Systems!$2:$2,))&amp;if(not(isblank(index(Systems!$A:$E,match($A1578,Systems!$A:$A,),match(Systems!$C$2,Systems!$2:$2,))))," ["&amp;index(Systems!$A:$E,match($A1578,Systems!$A:$A,),match(Systems!$C$2,Systems!$2:$2,))&amp;"]",)</f>
        <v>Mallory's World</v>
      </c>
      <c r="C1578" s="144">
        <f t="array" ref="C1578">round((F1578-average(I1578,L1578,O1578,R1578,U1578))*X1578+if($B1578=$H1578,0,iferror(average(vlookup({$H1578,$K1578,$N1578,$Q1578,$T1578},$B:$D,column(B$1),0)),index(C:C,match($H1578,$B:$B,)))),3)</f>
        <v>111.402</v>
      </c>
      <c r="D1578" s="144">
        <f t="array" ref="D1578">round((G1578-average(J1578,M1578,P1578,S1578,V1578))*Y1578+if($B1578=$H1578,0,iferror(average(vlookup({$H1578,$K1578,$N1578,$Q1578,$T1578},$B:$D,column(C$1),0)),index(D:D,match($H1578,$B:$B,)))),3)</f>
        <v>5.902</v>
      </c>
      <c r="E1578" s="145">
        <v>2764.0</v>
      </c>
      <c r="F1578" s="146">
        <v>758.762</v>
      </c>
      <c r="G1578" s="146">
        <v>402.365</v>
      </c>
      <c r="H1578" s="147" t="s">
        <v>404</v>
      </c>
      <c r="I1578" s="146">
        <v>688.449</v>
      </c>
      <c r="J1578" s="146">
        <v>406.09</v>
      </c>
      <c r="K1578" s="148"/>
      <c r="L1578" s="149"/>
      <c r="M1578" s="149"/>
      <c r="N1578" s="148"/>
      <c r="O1578" s="149"/>
      <c r="P1578" s="149"/>
      <c r="Q1578" s="148"/>
      <c r="R1578" s="149"/>
      <c r="S1578" s="149"/>
      <c r="T1578" s="148"/>
      <c r="U1578" s="149"/>
      <c r="V1578" s="149"/>
      <c r="W1578" s="149"/>
      <c r="X1578" s="150">
        <f t="shared" si="1"/>
        <v>1.584367573</v>
      </c>
      <c r="Y1578" s="150">
        <f t="shared" si="2"/>
        <v>-1.584367573</v>
      </c>
    </row>
    <row r="1579" ht="15.75" customHeight="1">
      <c r="A1579" s="119">
        <v>1578.0</v>
      </c>
      <c r="B1579" s="143" t="str">
        <f t="array" ref="B1579">index(Systems!$A:$E,match($A1579,Systems!$A:$A,),match(B$1,Systems!$2:$2,))&amp;if(not(isblank(index(Systems!$A:$E,match($A1579,Systems!$A:$A,),match(Systems!$C$2,Systems!$2:$2,))))," ["&amp;index(Systems!$A:$E,match($A1579,Systems!$A:$A,),match(Systems!$C$2,Systems!$2:$2,))&amp;"]",)</f>
        <v>Manapire</v>
      </c>
      <c r="C1579" s="144">
        <f t="array" ref="C1579">round((F1579-average(I1579,L1579,O1579,R1579,U1579))*X1579+if($B1579=$H1579,0,iferror(average(vlookup({$H1579,$K1579,$N1579,$Q1579,$T1579},$B:$D,column(B$1),0)),index(C:C,match($H1579,$B:$B,)))),3)</f>
        <v>82.45</v>
      </c>
      <c r="D1579" s="144">
        <f t="array" ref="D1579">round((G1579-average(J1579,M1579,P1579,S1579,V1579))*Y1579+if($B1579=$H1579,0,iferror(average(vlookup({$H1579,$K1579,$N1579,$Q1579,$T1579},$B:$D,column(C$1),0)),index(D:D,match($H1579,$B:$B,)))),3)</f>
        <v>-292.929</v>
      </c>
      <c r="E1579" s="145">
        <v>2764.0</v>
      </c>
      <c r="F1579" s="146">
        <v>740.489</v>
      </c>
      <c r="G1579" s="146">
        <v>590.977</v>
      </c>
      <c r="H1579" s="147" t="s">
        <v>404</v>
      </c>
      <c r="I1579" s="146">
        <v>688.449</v>
      </c>
      <c r="J1579" s="146">
        <v>406.09</v>
      </c>
      <c r="K1579" s="148"/>
      <c r="L1579" s="149"/>
      <c r="M1579" s="149"/>
      <c r="N1579" s="148"/>
      <c r="O1579" s="149"/>
      <c r="P1579" s="149"/>
      <c r="Q1579" s="148"/>
      <c r="R1579" s="149"/>
      <c r="S1579" s="149"/>
      <c r="T1579" s="148"/>
      <c r="U1579" s="149"/>
      <c r="V1579" s="149"/>
      <c r="W1579" s="149"/>
      <c r="X1579" s="150">
        <f t="shared" si="1"/>
        <v>1.584367573</v>
      </c>
      <c r="Y1579" s="150">
        <f t="shared" si="2"/>
        <v>-1.584367573</v>
      </c>
    </row>
    <row r="1580" ht="15.75" customHeight="1">
      <c r="A1580" s="119">
        <v>1579.0</v>
      </c>
      <c r="B1580" s="143" t="str">
        <f t="array" ref="B1580">index(Systems!$A:$E,match($A1580,Systems!$A:$A,),match(B$1,Systems!$2:$2,))&amp;if(not(isblank(index(Systems!$A:$E,match($A1580,Systems!$A:$A,),match(Systems!$C$2,Systems!$2:$2,))))," ["&amp;index(Systems!$A:$E,match($A1580,Systems!$A:$A,),match(Systems!$C$2,Systems!$2:$2,))&amp;"]",)</f>
        <v>Manassas</v>
      </c>
      <c r="C1580" s="144">
        <f t="array" ref="C1580">round((F1580-average(I1580,L1580,O1580,R1580,U1580))*X1580+if($B1580=$H1580,0,iferror(average(vlookup({$H1580,$K1580,$N1580,$Q1580,$T1580},$B:$D,column(B$1),0)),index(C:C,match($H1580,$B:$B,)))),3)</f>
        <v>315.359</v>
      </c>
      <c r="D1580" s="144">
        <f t="array" ref="D1580">round((G1580-average(J1580,M1580,P1580,S1580,V1580))*Y1580+if($B1580=$H1580,0,iferror(average(vlookup({$H1580,$K1580,$N1580,$Q1580,$T1580},$B:$D,column(C$1),0)),index(D:D,match($H1580,$B:$B,)))),3)</f>
        <v>-122.354</v>
      </c>
      <c r="E1580" s="145">
        <v>2764.0</v>
      </c>
      <c r="F1580" s="146">
        <v>887.493</v>
      </c>
      <c r="G1580" s="146">
        <v>483.316</v>
      </c>
      <c r="H1580" s="147" t="s">
        <v>404</v>
      </c>
      <c r="I1580" s="146">
        <v>688.449</v>
      </c>
      <c r="J1580" s="146">
        <v>406.09</v>
      </c>
      <c r="K1580" s="148"/>
      <c r="L1580" s="149"/>
      <c r="M1580" s="149"/>
      <c r="N1580" s="148"/>
      <c r="O1580" s="149"/>
      <c r="P1580" s="149"/>
      <c r="Q1580" s="148"/>
      <c r="R1580" s="149"/>
      <c r="S1580" s="149"/>
      <c r="T1580" s="148"/>
      <c r="U1580" s="149"/>
      <c r="V1580" s="149"/>
      <c r="W1580" s="149"/>
      <c r="X1580" s="150">
        <f t="shared" si="1"/>
        <v>1.584367573</v>
      </c>
      <c r="Y1580" s="150">
        <f t="shared" si="2"/>
        <v>-1.584367573</v>
      </c>
    </row>
    <row r="1581" ht="15.75" customHeight="1">
      <c r="A1581" s="119">
        <v>1580.0</v>
      </c>
      <c r="B1581" s="143" t="str">
        <f t="array" ref="B1581">index(Systems!$A:$E,match($A1581,Systems!$A:$A,),match(B$1,Systems!$2:$2,))&amp;if(not(isblank(index(Systems!$A:$E,match($A1581,Systems!$A:$A,),match(Systems!$C$2,Systems!$2:$2,))))," ["&amp;index(Systems!$A:$E,match($A1581,Systems!$A:$A,),match(Systems!$C$2,Systems!$2:$2,))&amp;"]",)</f>
        <v>Manaus</v>
      </c>
      <c r="C1581" s="144">
        <f t="array" ref="C1581">round((F1581-average(I1581,L1581,O1581,R1581,U1581))*X1581+if($B1581=$H1581,0,iferror(average(vlookup({$H1581,$K1581,$N1581,$Q1581,$T1581},$B:$D,column(B$1),0)),index(C:C,match($H1581,$B:$B,)))),3)</f>
        <v>-152.611</v>
      </c>
      <c r="D1581" s="144">
        <f t="array" ref="D1581">round((G1581-average(J1581,M1581,P1581,S1581,V1581))*Y1581+if($B1581=$H1581,0,iferror(average(vlookup({$H1581,$K1581,$N1581,$Q1581,$T1581},$B:$D,column(C$1),0)),index(D:D,match($H1581,$B:$B,)))),3)</f>
        <v>-361.226</v>
      </c>
      <c r="E1581" s="145">
        <v>2764.0</v>
      </c>
      <c r="F1581" s="146">
        <v>592.126</v>
      </c>
      <c r="G1581" s="146">
        <v>634.084</v>
      </c>
      <c r="H1581" s="147" t="s">
        <v>404</v>
      </c>
      <c r="I1581" s="146">
        <v>688.449</v>
      </c>
      <c r="J1581" s="146">
        <v>406.09</v>
      </c>
      <c r="K1581" s="148"/>
      <c r="L1581" s="149"/>
      <c r="M1581" s="149"/>
      <c r="N1581" s="148"/>
      <c r="O1581" s="149"/>
      <c r="P1581" s="149"/>
      <c r="Q1581" s="148"/>
      <c r="R1581" s="149"/>
      <c r="S1581" s="149"/>
      <c r="T1581" s="148"/>
      <c r="U1581" s="149"/>
      <c r="V1581" s="149"/>
      <c r="W1581" s="149"/>
      <c r="X1581" s="150">
        <f t="shared" si="1"/>
        <v>1.584367573</v>
      </c>
      <c r="Y1581" s="150">
        <f t="shared" si="2"/>
        <v>-1.584367573</v>
      </c>
    </row>
    <row r="1582" ht="15.75" customHeight="1">
      <c r="A1582" s="119">
        <v>1581.0</v>
      </c>
      <c r="B1582" s="143" t="str">
        <f t="array" ref="B1582">index(Systems!$A:$E,match($A1582,Systems!$A:$A,),match(B$1,Systems!$2:$2,))&amp;if(not(isblank(index(Systems!$A:$E,match($A1582,Systems!$A:$A,),match(Systems!$C$2,Systems!$2:$2,))))," ["&amp;index(Systems!$A:$E,match($A1582,Systems!$A:$A,),match(Systems!$C$2,Systems!$2:$2,))&amp;"]",)</f>
        <v>Mandal</v>
      </c>
      <c r="C1582" s="144">
        <f t="array" ref="C1582">round((F1582-average(I1582,L1582,O1582,R1582,U1582))*X1582+if($B1582=$H1582,0,iferror(average(vlookup({$H1582,$K1582,$N1582,$Q1582,$T1582},$B:$D,column(B$1),0)),index(C:C,match($H1582,$B:$B,)))),3)</f>
        <v>-8.766</v>
      </c>
      <c r="D1582" s="144">
        <f t="array" ref="D1582">round((G1582-average(J1582,M1582,P1582,S1582,V1582))*Y1582+if($B1582=$H1582,0,iferror(average(vlookup({$H1582,$K1582,$N1582,$Q1582,$T1582},$B:$D,column(C$1),0)),index(D:D,match($H1582,$B:$B,)))),3)</f>
        <v>-55.98</v>
      </c>
      <c r="E1582" s="145">
        <v>2764.0</v>
      </c>
      <c r="F1582" s="146">
        <v>682.916</v>
      </c>
      <c r="G1582" s="146">
        <v>441.423</v>
      </c>
      <c r="H1582" s="147" t="s">
        <v>404</v>
      </c>
      <c r="I1582" s="146">
        <v>688.449</v>
      </c>
      <c r="J1582" s="146">
        <v>406.09</v>
      </c>
      <c r="K1582" s="148"/>
      <c r="L1582" s="149"/>
      <c r="M1582" s="149"/>
      <c r="N1582" s="148"/>
      <c r="O1582" s="149"/>
      <c r="P1582" s="149"/>
      <c r="Q1582" s="148"/>
      <c r="R1582" s="149"/>
      <c r="S1582" s="149"/>
      <c r="T1582" s="148"/>
      <c r="U1582" s="149"/>
      <c r="V1582" s="149"/>
      <c r="W1582" s="149"/>
      <c r="X1582" s="150">
        <f t="shared" si="1"/>
        <v>1.584367573</v>
      </c>
      <c r="Y1582" s="150">
        <f t="shared" si="2"/>
        <v>-1.584367573</v>
      </c>
    </row>
    <row r="1583" ht="15.75" customHeight="1">
      <c r="A1583" s="119">
        <v>1582.0</v>
      </c>
      <c r="B1583" s="143" t="str">
        <f t="array" ref="B1583">index(Systems!$A:$E,match($A1583,Systems!$A:$A,),match(B$1,Systems!$2:$2,))&amp;if(not(isblank(index(Systems!$A:$E,match($A1583,Systems!$A:$A,),match(Systems!$C$2,Systems!$2:$2,))))," ["&amp;index(Systems!$A:$E,match($A1583,Systems!$A:$A,),match(Systems!$C$2,Systems!$2:$2,))&amp;"]",)</f>
        <v>Mandaoaaru</v>
      </c>
      <c r="C1583" s="144">
        <f t="array" ref="C1583">round((F1583-average(I1583,L1583,O1583,R1583,U1583))*X1583+if($B1583=$H1583,0,iferror(average(vlookup({$H1583,$K1583,$N1583,$Q1583,$T1583},$B:$D,column(B$1),0)),index(C:C,match($H1583,$B:$B,)))),3)</f>
        <v>-304.992</v>
      </c>
      <c r="D1583" s="144">
        <f t="array" ref="D1583">round((G1583-average(J1583,M1583,P1583,S1583,V1583))*Y1583+if($B1583=$H1583,0,iferror(average(vlookup({$H1583,$K1583,$N1583,$Q1583,$T1583},$B:$D,column(C$1),0)),index(D:D,match($H1583,$B:$B,)))),3)</f>
        <v>307.561</v>
      </c>
      <c r="E1583" s="145">
        <v>2764.0</v>
      </c>
      <c r="F1583" s="146">
        <v>495.948</v>
      </c>
      <c r="G1583" s="146">
        <v>211.968</v>
      </c>
      <c r="H1583" s="147" t="s">
        <v>404</v>
      </c>
      <c r="I1583" s="146">
        <v>688.449</v>
      </c>
      <c r="J1583" s="146">
        <v>406.09</v>
      </c>
      <c r="K1583" s="148"/>
      <c r="L1583" s="149"/>
      <c r="M1583" s="149"/>
      <c r="N1583" s="148"/>
      <c r="O1583" s="149"/>
      <c r="P1583" s="149"/>
      <c r="Q1583" s="148"/>
      <c r="R1583" s="149"/>
      <c r="S1583" s="149"/>
      <c r="T1583" s="148"/>
      <c r="U1583" s="149"/>
      <c r="V1583" s="149"/>
      <c r="W1583" s="149"/>
      <c r="X1583" s="150">
        <f t="shared" si="1"/>
        <v>1.584367573</v>
      </c>
      <c r="Y1583" s="150">
        <f t="shared" si="2"/>
        <v>-1.584367573</v>
      </c>
    </row>
    <row r="1584" ht="15.75" customHeight="1">
      <c r="A1584" s="119">
        <v>1583.0</v>
      </c>
      <c r="B1584" s="143" t="str">
        <f t="array" ref="B1584">index(Systems!$A:$E,match($A1584,Systems!$A:$A,),match(B$1,Systems!$2:$2,))&amp;if(not(isblank(index(Systems!$A:$E,match($A1584,Systems!$A:$A,),match(Systems!$C$2,Systems!$2:$2,))))," ["&amp;index(Systems!$A:$E,match($A1584,Systems!$A:$A,),match(Systems!$C$2,Systems!$2:$2,))&amp;"]",)</f>
        <v>Mandaree</v>
      </c>
      <c r="C1584" s="144">
        <f t="array" ref="C1584">round((F1584-average(I1584,L1584,O1584,R1584,U1584))*X1584+if($B1584=$H1584,0,iferror(average(vlookup({$H1584,$K1584,$N1584,$Q1584,$T1584},$B:$D,column(B$1),0)),index(C:C,match($H1584,$B:$B,)))),3)</f>
        <v>182.484</v>
      </c>
      <c r="D1584" s="144">
        <f t="array" ref="D1584">round((G1584-average(J1584,M1584,P1584,S1584,V1584))*Y1584+if($B1584=$H1584,0,iferror(average(vlookup({$H1584,$K1584,$N1584,$Q1584,$T1584},$B:$D,column(C$1),0)),index(D:D,match($H1584,$B:$B,)))),3)</f>
        <v>-308.99</v>
      </c>
      <c r="E1584" s="145">
        <v>2764.0</v>
      </c>
      <c r="F1584" s="146">
        <v>803.627</v>
      </c>
      <c r="G1584" s="146">
        <v>601.114</v>
      </c>
      <c r="H1584" s="147" t="s">
        <v>404</v>
      </c>
      <c r="I1584" s="146">
        <v>688.449</v>
      </c>
      <c r="J1584" s="146">
        <v>406.09</v>
      </c>
      <c r="K1584" s="148"/>
      <c r="L1584" s="149"/>
      <c r="M1584" s="149"/>
      <c r="N1584" s="148"/>
      <c r="O1584" s="149"/>
      <c r="P1584" s="149"/>
      <c r="Q1584" s="148"/>
      <c r="R1584" s="149"/>
      <c r="S1584" s="149"/>
      <c r="T1584" s="148"/>
      <c r="U1584" s="149"/>
      <c r="V1584" s="149"/>
      <c r="W1584" s="149"/>
      <c r="X1584" s="150">
        <f t="shared" si="1"/>
        <v>1.584367573</v>
      </c>
      <c r="Y1584" s="150">
        <f t="shared" si="2"/>
        <v>-1.584367573</v>
      </c>
    </row>
    <row r="1585" ht="15.75" customHeight="1">
      <c r="A1585" s="119">
        <v>1584.0</v>
      </c>
      <c r="B1585" s="143" t="str">
        <f t="array" ref="B1585">index(Systems!$A:$E,match($A1585,Systems!$A:$A,),match(B$1,Systems!$2:$2,))&amp;if(not(isblank(index(Systems!$A:$E,match($A1585,Systems!$A:$A,),match(Systems!$C$2,Systems!$2:$2,))))," ["&amp;index(Systems!$A:$E,match($A1585,Systems!$A:$A,),match(Systems!$C$2,Systems!$2:$2,))&amp;"]",)</f>
        <v>Mandate</v>
      </c>
      <c r="C1585" s="144">
        <f t="array" ref="C1585">round((F1585-average(I1585,L1585,O1585,R1585,U1585))*X1585+if($B1585=$H1585,0,iferror(average(vlookup({$H1585,$K1585,$N1585,$Q1585,$T1585},$B:$D,column(B$1),0)),index(C:C,match($H1585,$B:$B,)))),3)</f>
        <v>88.395</v>
      </c>
      <c r="D1585" s="144">
        <f t="array" ref="D1585">round((G1585-average(J1585,M1585,P1585,S1585,V1585))*Y1585+if($B1585=$H1585,0,iferror(average(vlookup({$H1585,$K1585,$N1585,$Q1585,$T1585},$B:$D,column(C$1),0)),index(D:D,match($H1585,$B:$B,)))),3)</f>
        <v>-126.222</v>
      </c>
      <c r="E1585" s="145">
        <v>2764.0</v>
      </c>
      <c r="F1585" s="146">
        <v>744.241</v>
      </c>
      <c r="G1585" s="146">
        <v>485.757</v>
      </c>
      <c r="H1585" s="147" t="s">
        <v>404</v>
      </c>
      <c r="I1585" s="146">
        <v>688.449</v>
      </c>
      <c r="J1585" s="146">
        <v>406.09</v>
      </c>
      <c r="K1585" s="148"/>
      <c r="L1585" s="149"/>
      <c r="M1585" s="149"/>
      <c r="N1585" s="148"/>
      <c r="O1585" s="149"/>
      <c r="P1585" s="149"/>
      <c r="Q1585" s="148"/>
      <c r="R1585" s="149"/>
      <c r="S1585" s="149"/>
      <c r="T1585" s="148"/>
      <c r="U1585" s="149"/>
      <c r="V1585" s="149"/>
      <c r="W1585" s="149"/>
      <c r="X1585" s="150">
        <f t="shared" si="1"/>
        <v>1.584367573</v>
      </c>
      <c r="Y1585" s="150">
        <f t="shared" si="2"/>
        <v>-1.584367573</v>
      </c>
    </row>
    <row r="1586" ht="15.75" customHeight="1">
      <c r="A1586" s="119">
        <v>1585.0</v>
      </c>
      <c r="B1586" s="143" t="str">
        <f t="array" ref="B1586">index(Systems!$A:$E,match($A1586,Systems!$A:$A,),match(B$1,Systems!$2:$2,))&amp;if(not(isblank(index(Systems!$A:$E,match($A1586,Systems!$A:$A,),match(Systems!$C$2,Systems!$2:$2,))))," ["&amp;index(Systems!$A:$E,match($A1586,Systems!$A:$A,),match(Systems!$C$2,Systems!$2:$2,))&amp;"]",)</f>
        <v>Mandeville</v>
      </c>
      <c r="C1586" s="144">
        <f t="array" ref="C1586">round((F1586-average(I1586,L1586,O1586,R1586,U1586))*X1586+if($B1586=$H1586,0,iferror(average(vlookup({$H1586,$K1586,$N1586,$Q1586,$T1586},$B:$D,column(B$1),0)),index(C:C,match($H1586,$B:$B,)))),3)</f>
        <v>700.395</v>
      </c>
      <c r="D1586" s="144">
        <f t="array" ref="D1586">round((G1586-average(J1586,M1586,P1586,S1586,V1586))*Y1586+if($B1586=$H1586,0,iferror(average(vlookup({$H1586,$K1586,$N1586,$Q1586,$T1586},$B:$D,column(C$1),0)),index(D:D,match($H1586,$B:$B,)))),3)</f>
        <v>196.157</v>
      </c>
      <c r="E1586" s="145">
        <v>2764.0</v>
      </c>
      <c r="F1586" s="146">
        <v>1130.515</v>
      </c>
      <c r="G1586" s="146">
        <v>282.282</v>
      </c>
      <c r="H1586" s="147" t="s">
        <v>404</v>
      </c>
      <c r="I1586" s="146">
        <v>688.449</v>
      </c>
      <c r="J1586" s="146">
        <v>406.09</v>
      </c>
      <c r="K1586" s="148"/>
      <c r="L1586" s="149"/>
      <c r="M1586" s="149"/>
      <c r="N1586" s="148"/>
      <c r="O1586" s="149"/>
      <c r="P1586" s="149"/>
      <c r="Q1586" s="148"/>
      <c r="R1586" s="149"/>
      <c r="S1586" s="149"/>
      <c r="T1586" s="148"/>
      <c r="U1586" s="149"/>
      <c r="V1586" s="149"/>
      <c r="W1586" s="149"/>
      <c r="X1586" s="150">
        <f t="shared" si="1"/>
        <v>1.584367573</v>
      </c>
      <c r="Y1586" s="150">
        <f t="shared" si="2"/>
        <v>-1.584367573</v>
      </c>
    </row>
    <row r="1587" ht="15.75" customHeight="1">
      <c r="A1587" s="119">
        <v>1586.0</v>
      </c>
      <c r="B1587" s="143" t="str">
        <f t="array" ref="B1587">index(Systems!$A:$E,match($A1587,Systems!$A:$A,),match(B$1,Systems!$2:$2,))&amp;if(not(isblank(index(Systems!$A:$E,match($A1587,Systems!$A:$A,),match(Systems!$C$2,Systems!$2:$2,))))," ["&amp;index(Systems!$A:$E,match($A1587,Systems!$A:$A,),match(Systems!$C$2,Systems!$2:$2,))&amp;"]",)</f>
        <v>Manennaia</v>
      </c>
      <c r="C1587" s="144">
        <f t="array" ref="C1587">round((F1587-average(I1587,L1587,O1587,R1587,U1587))*X1587+if($B1587=$H1587,0,iferror(average(vlookup({$H1587,$K1587,$N1587,$Q1587,$T1587},$B:$D,column(B$1),0)),index(C:C,match($H1587,$B:$B,)))),3)</f>
        <v>27.682</v>
      </c>
      <c r="D1587" s="144">
        <f t="array" ref="D1587">round((G1587-average(J1587,M1587,P1587,S1587,V1587))*Y1587+if($B1587=$H1587,0,iferror(average(vlookup({$H1587,$K1587,$N1587,$Q1587,$T1587},$B:$D,column(C$1),0)),index(D:D,match($H1587,$B:$B,)))),3)</f>
        <v>-89.515</v>
      </c>
      <c r="E1587" s="145">
        <v>2764.0</v>
      </c>
      <c r="F1587" s="146">
        <v>705.921</v>
      </c>
      <c r="G1587" s="146">
        <v>462.589</v>
      </c>
      <c r="H1587" s="147" t="s">
        <v>404</v>
      </c>
      <c r="I1587" s="146">
        <v>688.449</v>
      </c>
      <c r="J1587" s="146">
        <v>406.09</v>
      </c>
      <c r="K1587" s="148"/>
      <c r="L1587" s="149"/>
      <c r="M1587" s="149"/>
      <c r="N1587" s="148"/>
      <c r="O1587" s="149"/>
      <c r="P1587" s="149"/>
      <c r="Q1587" s="148"/>
      <c r="R1587" s="149"/>
      <c r="S1587" s="149"/>
      <c r="T1587" s="148"/>
      <c r="U1587" s="149"/>
      <c r="V1587" s="149"/>
      <c r="W1587" s="149"/>
      <c r="X1587" s="150">
        <f t="shared" si="1"/>
        <v>1.584367573</v>
      </c>
      <c r="Y1587" s="150">
        <f t="shared" si="2"/>
        <v>-1.584367573</v>
      </c>
    </row>
    <row r="1588" ht="15.75" customHeight="1">
      <c r="A1588" s="119">
        <v>1587.0</v>
      </c>
      <c r="B1588" s="143" t="str">
        <f t="array" ref="B1588">index(Systems!$A:$E,match($A1588,Systems!$A:$A,),match(B$1,Systems!$2:$2,))&amp;if(not(isblank(index(Systems!$A:$E,match($A1588,Systems!$A:$A,),match(Systems!$C$2,Systems!$2:$2,))))," ["&amp;index(Systems!$A:$E,match($A1588,Systems!$A:$A,),match(Systems!$C$2,Systems!$2:$2,))&amp;"]",)</f>
        <v>Mangor</v>
      </c>
      <c r="C1588" s="144">
        <f t="array" ref="C1588">round((F1588-average(I1588,L1588,O1588,R1588,U1588))*X1588+if($B1588=$H1588,0,iferror(average(vlookup({$H1588,$K1588,$N1588,$Q1588,$T1588},$B:$D,column(B$1),0)),index(C:C,match($H1588,$B:$B,)))),3)</f>
        <v>-153.199</v>
      </c>
      <c r="D1588" s="144">
        <f t="array" ref="D1588">round((G1588-average(J1588,M1588,P1588,S1588,V1588))*Y1588+if($B1588=$H1588,0,iferror(average(vlookup({$H1588,$K1588,$N1588,$Q1588,$T1588},$B:$D,column(C$1),0)),index(D:D,match($H1588,$B:$B,)))),3)</f>
        <v>-370.687</v>
      </c>
      <c r="E1588" s="145">
        <v>2764.0</v>
      </c>
      <c r="F1588" s="146">
        <v>591.755</v>
      </c>
      <c r="G1588" s="146">
        <v>640.055</v>
      </c>
      <c r="H1588" s="147" t="s">
        <v>404</v>
      </c>
      <c r="I1588" s="146">
        <v>688.449</v>
      </c>
      <c r="J1588" s="146">
        <v>406.09</v>
      </c>
      <c r="K1588" s="148"/>
      <c r="L1588" s="149"/>
      <c r="M1588" s="149"/>
      <c r="N1588" s="148"/>
      <c r="O1588" s="149"/>
      <c r="P1588" s="149"/>
      <c r="Q1588" s="148"/>
      <c r="R1588" s="149"/>
      <c r="S1588" s="149"/>
      <c r="T1588" s="148"/>
      <c r="U1588" s="149"/>
      <c r="V1588" s="149"/>
      <c r="W1588" s="149"/>
      <c r="X1588" s="150">
        <f t="shared" si="1"/>
        <v>1.584367573</v>
      </c>
      <c r="Y1588" s="150">
        <f t="shared" si="2"/>
        <v>-1.584367573</v>
      </c>
    </row>
    <row r="1589" ht="15.75" customHeight="1">
      <c r="A1589" s="119">
        <v>1588.0</v>
      </c>
      <c r="B1589" s="143" t="str">
        <f t="array" ref="B1589">index(Systems!$A:$E,match($A1589,Systems!$A:$A,),match(B$1,Systems!$2:$2,))&amp;if(not(isblank(index(Systems!$A:$E,match($A1589,Systems!$A:$A,),match(Systems!$C$2,Systems!$2:$2,))))," ["&amp;index(Systems!$A:$E,match($A1589,Systems!$A:$A,),match(Systems!$C$2,Systems!$2:$2,))&amp;"]",)</f>
        <v>Mangzhangdian</v>
      </c>
      <c r="C1589" s="144">
        <f t="array" ref="C1589">round((F1589-average(I1589,L1589,O1589,R1589,U1589))*X1589+if($B1589=$H1589,0,iferror(average(vlookup({$H1589,$K1589,$N1589,$Q1589,$T1589},$B:$D,column(B$1),0)),index(C:C,match($H1589,$B:$B,)))),3)</f>
        <v>111.94</v>
      </c>
      <c r="D1589" s="144">
        <f t="array" ref="D1589">round((G1589-average(J1589,M1589,P1589,S1589,V1589))*Y1589+if($B1589=$H1589,0,iferror(average(vlookup({$H1589,$K1589,$N1589,$Q1589,$T1589},$B:$D,column(C$1),0)),index(D:D,match($H1589,$B:$B,)))),3)</f>
        <v>-433.681</v>
      </c>
      <c r="E1589" s="145">
        <v>2764.0</v>
      </c>
      <c r="F1589" s="146">
        <v>759.102</v>
      </c>
      <c r="G1589" s="146">
        <v>679.815</v>
      </c>
      <c r="H1589" s="147" t="s">
        <v>404</v>
      </c>
      <c r="I1589" s="146">
        <v>688.449</v>
      </c>
      <c r="J1589" s="146">
        <v>406.09</v>
      </c>
      <c r="K1589" s="148"/>
      <c r="L1589" s="149"/>
      <c r="M1589" s="149"/>
      <c r="N1589" s="148"/>
      <c r="O1589" s="149"/>
      <c r="P1589" s="149"/>
      <c r="Q1589" s="148"/>
      <c r="R1589" s="149"/>
      <c r="S1589" s="149"/>
      <c r="T1589" s="148"/>
      <c r="U1589" s="149"/>
      <c r="V1589" s="149"/>
      <c r="W1589" s="149"/>
      <c r="X1589" s="150">
        <f t="shared" si="1"/>
        <v>1.584367573</v>
      </c>
      <c r="Y1589" s="150">
        <f t="shared" si="2"/>
        <v>-1.584367573</v>
      </c>
    </row>
    <row r="1590" ht="15.75" customHeight="1">
      <c r="A1590" s="119">
        <v>1589.0</v>
      </c>
      <c r="B1590" s="143" t="str">
        <f t="array" ref="B1590">index(Systems!$A:$E,match($A1590,Systems!$A:$A,),match(B$1,Systems!$2:$2,))&amp;if(not(isblank(index(Systems!$A:$E,match($A1590,Systems!$A:$A,),match(Systems!$C$2,Systems!$2:$2,))))," ["&amp;index(Systems!$A:$E,match($A1590,Systems!$A:$A,),match(Systems!$C$2,Systems!$2:$2,))&amp;"]",)</f>
        <v>Manihiki</v>
      </c>
      <c r="C1590" s="144">
        <f t="array" ref="C1590">round((F1590-average(I1590,L1590,O1590,R1590,U1590))*X1590+if($B1590=$H1590,0,iferror(average(vlookup({$H1590,$K1590,$N1590,$Q1590,$T1590},$B:$D,column(B$1),0)),index(C:C,match($H1590,$B:$B,)))),3)</f>
        <v>-207.356</v>
      </c>
      <c r="D1590" s="144">
        <f t="array" ref="D1590">round((G1590-average(J1590,M1590,P1590,S1590,V1590))*Y1590+if($B1590=$H1590,0,iferror(average(vlookup({$H1590,$K1590,$N1590,$Q1590,$T1590},$B:$D,column(C$1),0)),index(D:D,match($H1590,$B:$B,)))),3)</f>
        <v>-168.048</v>
      </c>
      <c r="E1590" s="145">
        <v>2764.0</v>
      </c>
      <c r="F1590" s="146">
        <v>557.573</v>
      </c>
      <c r="G1590" s="146">
        <v>512.156</v>
      </c>
      <c r="H1590" s="147" t="s">
        <v>404</v>
      </c>
      <c r="I1590" s="146">
        <v>688.449</v>
      </c>
      <c r="J1590" s="146">
        <v>406.09</v>
      </c>
      <c r="K1590" s="148"/>
      <c r="L1590" s="149"/>
      <c r="M1590" s="149"/>
      <c r="N1590" s="148"/>
      <c r="O1590" s="149"/>
      <c r="P1590" s="149"/>
      <c r="Q1590" s="148"/>
      <c r="R1590" s="149"/>
      <c r="S1590" s="149"/>
      <c r="T1590" s="148"/>
      <c r="U1590" s="149"/>
      <c r="V1590" s="149"/>
      <c r="W1590" s="149"/>
      <c r="X1590" s="150">
        <f t="shared" si="1"/>
        <v>1.584367573</v>
      </c>
      <c r="Y1590" s="150">
        <f t="shared" si="2"/>
        <v>-1.584367573</v>
      </c>
    </row>
    <row r="1591" ht="15.75" customHeight="1">
      <c r="A1591" s="119">
        <v>1590.0</v>
      </c>
      <c r="B1591" s="143" t="str">
        <f t="array" ref="B1591">index(Systems!$A:$E,match($A1591,Systems!$A:$A,),match(B$1,Systems!$2:$2,))&amp;if(not(isblank(index(Systems!$A:$E,match($A1591,Systems!$A:$A,),match(Systems!$C$2,Systems!$2:$2,))))," ["&amp;index(Systems!$A:$E,match($A1591,Systems!$A:$A,),match(Systems!$C$2,Systems!$2:$2,))&amp;"]",)</f>
        <v>Mankova</v>
      </c>
      <c r="C1591" s="144">
        <f t="array" ref="C1591">round((F1591-average(I1591,L1591,O1591,R1591,U1591))*X1591+if($B1591=$H1591,0,iferror(average(vlookup({$H1591,$K1591,$N1591,$Q1591,$T1591},$B:$D,column(B$1),0)),index(C:C,match($H1591,$B:$B,)))),3)</f>
        <v>-253.057</v>
      </c>
      <c r="D1591" s="144">
        <f t="array" ref="D1591">round((G1591-average(J1591,M1591,P1591,S1591,V1591))*Y1591+if($B1591=$H1591,0,iferror(average(vlookup({$H1591,$K1591,$N1591,$Q1591,$T1591},$B:$D,column(C$1),0)),index(D:D,match($H1591,$B:$B,)))),3)</f>
        <v>-272.015</v>
      </c>
      <c r="E1591" s="145">
        <v>2764.0</v>
      </c>
      <c r="F1591" s="146">
        <v>528.728</v>
      </c>
      <c r="G1591" s="146">
        <v>577.777</v>
      </c>
      <c r="H1591" s="147" t="s">
        <v>404</v>
      </c>
      <c r="I1591" s="146">
        <v>688.449</v>
      </c>
      <c r="J1591" s="146">
        <v>406.09</v>
      </c>
      <c r="K1591" s="148"/>
      <c r="L1591" s="149"/>
      <c r="M1591" s="149"/>
      <c r="N1591" s="148"/>
      <c r="O1591" s="149"/>
      <c r="P1591" s="149"/>
      <c r="Q1591" s="148"/>
      <c r="R1591" s="149"/>
      <c r="S1591" s="149"/>
      <c r="T1591" s="148"/>
      <c r="U1591" s="149"/>
      <c r="V1591" s="149"/>
      <c r="W1591" s="149"/>
      <c r="X1591" s="150">
        <f t="shared" si="1"/>
        <v>1.584367573</v>
      </c>
      <c r="Y1591" s="150">
        <f t="shared" si="2"/>
        <v>-1.584367573</v>
      </c>
    </row>
    <row r="1592" ht="15.75" customHeight="1">
      <c r="A1592" s="119">
        <v>1591.0</v>
      </c>
      <c r="B1592" s="143" t="str">
        <f t="array" ref="B1592">index(Systems!$A:$E,match($A1592,Systems!$A:$A,),match(B$1,Systems!$2:$2,))&amp;if(not(isblank(index(Systems!$A:$E,match($A1592,Systems!$A:$A,),match(Systems!$C$2,Systems!$2:$2,))))," ["&amp;index(Systems!$A:$E,match($A1592,Systems!$A:$A,),match(Systems!$C$2,Systems!$2:$2,))&amp;"]",)</f>
        <v>Manksville</v>
      </c>
      <c r="C1592" s="144">
        <f t="array" ref="C1592">round((F1592-average(I1592,L1592,O1592,R1592,U1592))*X1592+if($B1592=$H1592,0,iferror(average(vlookup({$H1592,$K1592,$N1592,$Q1592,$T1592},$B:$D,column(B$1),0)),index(C:C,match($H1592,$B:$B,)))),3)</f>
        <v>388.4</v>
      </c>
      <c r="D1592" s="144">
        <f t="array" ref="D1592">round((G1592-average(J1592,M1592,P1592,S1592,V1592))*Y1592+if($B1592=$H1592,0,iferror(average(vlookup({$H1592,$K1592,$N1592,$Q1592,$T1592},$B:$D,column(C$1),0)),index(D:D,match($H1592,$B:$B,)))),3)</f>
        <v>-22.866</v>
      </c>
      <c r="E1592" s="145">
        <v>2764.0</v>
      </c>
      <c r="F1592" s="146">
        <v>933.594</v>
      </c>
      <c r="G1592" s="146">
        <v>420.522</v>
      </c>
      <c r="H1592" s="147" t="s">
        <v>404</v>
      </c>
      <c r="I1592" s="146">
        <v>688.449</v>
      </c>
      <c r="J1592" s="146">
        <v>406.09</v>
      </c>
      <c r="K1592" s="148"/>
      <c r="L1592" s="149"/>
      <c r="M1592" s="149"/>
      <c r="N1592" s="148"/>
      <c r="O1592" s="149"/>
      <c r="P1592" s="149"/>
      <c r="Q1592" s="148"/>
      <c r="R1592" s="149"/>
      <c r="S1592" s="149"/>
      <c r="T1592" s="148"/>
      <c r="U1592" s="149"/>
      <c r="V1592" s="149"/>
      <c r="W1592" s="149"/>
      <c r="X1592" s="150">
        <f t="shared" si="1"/>
        <v>1.584367573</v>
      </c>
      <c r="Y1592" s="150">
        <f t="shared" si="2"/>
        <v>-1.584367573</v>
      </c>
    </row>
    <row r="1593" ht="15.75" customHeight="1">
      <c r="A1593" s="119">
        <v>1592.0</v>
      </c>
      <c r="B1593" s="143" t="str">
        <f t="array" ref="B1593">index(Systems!$A:$E,match($A1593,Systems!$A:$A,),match(B$1,Systems!$2:$2,))&amp;if(not(isblank(index(Systems!$A:$E,match($A1593,Systems!$A:$A,),match(Systems!$C$2,Systems!$2:$2,))))," ["&amp;index(Systems!$A:$E,match($A1593,Systems!$A:$A,),match(Systems!$C$2,Systems!$2:$2,))&amp;"]",)</f>
        <v>Mannedorf</v>
      </c>
      <c r="C1593" s="144">
        <f t="array" ref="C1593">round((F1593-average(I1593,L1593,O1593,R1593,U1593))*X1593+if($B1593=$H1593,0,iferror(average(vlookup({$H1593,$K1593,$N1593,$Q1593,$T1593},$B:$D,column(B$1),0)),index(C:C,match($H1593,$B:$B,)))),3)</f>
        <v>49.098</v>
      </c>
      <c r="D1593" s="144">
        <f t="array" ref="D1593">round((G1593-average(J1593,M1593,P1593,S1593,V1593))*Y1593+if($B1593=$H1593,0,iferror(average(vlookup({$H1593,$K1593,$N1593,$Q1593,$T1593},$B:$D,column(C$1),0)),index(D:D,match($H1593,$B:$B,)))),3)</f>
        <v>226.91</v>
      </c>
      <c r="E1593" s="145">
        <v>2764.0</v>
      </c>
      <c r="F1593" s="146">
        <v>719.438</v>
      </c>
      <c r="G1593" s="146">
        <v>262.872</v>
      </c>
      <c r="H1593" s="147" t="s">
        <v>404</v>
      </c>
      <c r="I1593" s="146">
        <v>688.449</v>
      </c>
      <c r="J1593" s="146">
        <v>406.09</v>
      </c>
      <c r="K1593" s="148"/>
      <c r="L1593" s="149"/>
      <c r="M1593" s="149"/>
      <c r="N1593" s="148"/>
      <c r="O1593" s="149"/>
      <c r="P1593" s="149"/>
      <c r="Q1593" s="148"/>
      <c r="R1593" s="149"/>
      <c r="S1593" s="149"/>
      <c r="T1593" s="148"/>
      <c r="U1593" s="149"/>
      <c r="V1593" s="149"/>
      <c r="W1593" s="149"/>
      <c r="X1593" s="150">
        <f t="shared" si="1"/>
        <v>1.584367573</v>
      </c>
      <c r="Y1593" s="150">
        <f t="shared" si="2"/>
        <v>-1.584367573</v>
      </c>
    </row>
    <row r="1594" ht="15.75" customHeight="1">
      <c r="A1594" s="119">
        <v>1593.0</v>
      </c>
      <c r="B1594" s="143" t="str">
        <f t="array" ref="B1594">index(Systems!$A:$E,match($A1594,Systems!$A:$A,),match(B$1,Systems!$2:$2,))&amp;if(not(isblank(index(Systems!$A:$E,match($A1594,Systems!$A:$A,),match(Systems!$C$2,Systems!$2:$2,))))," ["&amp;index(Systems!$A:$E,match($A1594,Systems!$A:$A,),match(Systems!$C$2,Systems!$2:$2,))&amp;"]",)</f>
        <v>Manotick</v>
      </c>
      <c r="C1594" s="144">
        <f t="array" ref="C1594">round((F1594-average(I1594,L1594,O1594,R1594,U1594))*X1594+if($B1594=$H1594,0,iferror(average(vlookup({$H1594,$K1594,$N1594,$Q1594,$T1594},$B:$D,column(B$1),0)),index(C:C,match($H1594,$B:$B,)))),3)</f>
        <v>-372.491</v>
      </c>
      <c r="D1594" s="144">
        <f t="array" ref="D1594">round((G1594-average(J1594,M1594,P1594,S1594,V1594))*Y1594+if($B1594=$H1594,0,iferror(average(vlookup({$H1594,$K1594,$N1594,$Q1594,$T1594},$B:$D,column(C$1),0)),index(D:D,match($H1594,$B:$B,)))),3)</f>
        <v>-133.95</v>
      </c>
      <c r="E1594" s="145">
        <v>2764.0</v>
      </c>
      <c r="F1594" s="146">
        <v>453.345</v>
      </c>
      <c r="G1594" s="146">
        <v>490.635</v>
      </c>
      <c r="H1594" s="147" t="s">
        <v>404</v>
      </c>
      <c r="I1594" s="146">
        <v>688.449</v>
      </c>
      <c r="J1594" s="146">
        <v>406.09</v>
      </c>
      <c r="K1594" s="148"/>
      <c r="L1594" s="149"/>
      <c r="M1594" s="149"/>
      <c r="N1594" s="148"/>
      <c r="O1594" s="149"/>
      <c r="P1594" s="149"/>
      <c r="Q1594" s="148"/>
      <c r="R1594" s="149"/>
      <c r="S1594" s="149"/>
      <c r="T1594" s="148"/>
      <c r="U1594" s="149"/>
      <c r="V1594" s="149"/>
      <c r="W1594" s="149"/>
      <c r="X1594" s="150">
        <f t="shared" si="1"/>
        <v>1.584367573</v>
      </c>
      <c r="Y1594" s="150">
        <f t="shared" si="2"/>
        <v>-1.584367573</v>
      </c>
    </row>
    <row r="1595" ht="15.75" customHeight="1">
      <c r="A1595" s="119">
        <v>1594.0</v>
      </c>
      <c r="B1595" s="143" t="str">
        <f t="array" ref="B1595">index(Systems!$A:$E,match($A1595,Systems!$A:$A,),match(B$1,Systems!$2:$2,))&amp;if(not(isblank(index(Systems!$A:$E,match($A1595,Systems!$A:$A,),match(Systems!$C$2,Systems!$2:$2,))))," ["&amp;index(Systems!$A:$E,match($A1595,Systems!$A:$A,),match(Systems!$C$2,Systems!$2:$2,))&amp;"]",)</f>
        <v>Mansfield</v>
      </c>
      <c r="C1595" s="144">
        <f t="array" ref="C1595">round((F1595-average(I1595,L1595,O1595,R1595,U1595))*X1595+if($B1595=$H1595,0,iferror(average(vlookup({$H1595,$K1595,$N1595,$Q1595,$T1595},$B:$D,column(B$1),0)),index(C:C,match($H1595,$B:$B,)))),3)</f>
        <v>394.701</v>
      </c>
      <c r="D1595" s="144">
        <f t="array" ref="D1595">round((G1595-average(J1595,M1595,P1595,S1595,V1595))*Y1595+if($B1595=$H1595,0,iferror(average(vlookup({$H1595,$K1595,$N1595,$Q1595,$T1595},$B:$D,column(C$1),0)),index(D:D,match($H1595,$B:$B,)))),3)</f>
        <v>-62.597</v>
      </c>
      <c r="E1595" s="145">
        <v>2764.0</v>
      </c>
      <c r="F1595" s="146">
        <v>937.571</v>
      </c>
      <c r="G1595" s="146">
        <v>445.599</v>
      </c>
      <c r="H1595" s="147" t="s">
        <v>404</v>
      </c>
      <c r="I1595" s="146">
        <v>688.449</v>
      </c>
      <c r="J1595" s="146">
        <v>406.09</v>
      </c>
      <c r="K1595" s="148"/>
      <c r="L1595" s="149"/>
      <c r="M1595" s="149"/>
      <c r="N1595" s="148"/>
      <c r="O1595" s="149"/>
      <c r="P1595" s="149"/>
      <c r="Q1595" s="148"/>
      <c r="R1595" s="149"/>
      <c r="S1595" s="149"/>
      <c r="T1595" s="148"/>
      <c r="U1595" s="149"/>
      <c r="V1595" s="149"/>
      <c r="W1595" s="149"/>
      <c r="X1595" s="150">
        <f t="shared" si="1"/>
        <v>1.584367573</v>
      </c>
      <c r="Y1595" s="150">
        <f t="shared" si="2"/>
        <v>-1.584367573</v>
      </c>
    </row>
    <row r="1596" ht="15.75" customHeight="1">
      <c r="A1596" s="119">
        <v>1595.0</v>
      </c>
      <c r="B1596" s="143" t="str">
        <f t="array" ref="B1596">index(Systems!$A:$E,match($A1596,Systems!$A:$A,),match(B$1,Systems!$2:$2,))&amp;if(not(isblank(index(Systems!$A:$E,match($A1596,Systems!$A:$A,),match(Systems!$C$2,Systems!$2:$2,))))," ["&amp;index(Systems!$A:$E,match($A1596,Systems!$A:$A,),match(Systems!$C$2,Systems!$2:$2,))&amp;"]",)</f>
        <v>Mansu-ri</v>
      </c>
      <c r="C1596" s="144">
        <f t="array" ref="C1596">round((F1596-average(I1596,L1596,O1596,R1596,U1596))*X1596+if($B1596=$H1596,0,iferror(average(vlookup({$H1596,$K1596,$N1596,$Q1596,$T1596},$B:$D,column(B$1),0)),index(C:C,match($H1596,$B:$B,)))),3)</f>
        <v>-94.87</v>
      </c>
      <c r="D1596" s="144">
        <f t="array" ref="D1596">round((G1596-average(J1596,M1596,P1596,S1596,V1596))*Y1596+if($B1596=$H1596,0,iferror(average(vlookup({$H1596,$K1596,$N1596,$Q1596,$T1596},$B:$D,column(C$1),0)),index(D:D,match($H1596,$B:$B,)))),3)</f>
        <v>-254.18</v>
      </c>
      <c r="E1596" s="145">
        <v>2764.0</v>
      </c>
      <c r="F1596" s="146">
        <v>628.57</v>
      </c>
      <c r="G1596" s="146">
        <v>566.52</v>
      </c>
      <c r="H1596" s="147" t="s">
        <v>404</v>
      </c>
      <c r="I1596" s="146">
        <v>688.449</v>
      </c>
      <c r="J1596" s="146">
        <v>406.09</v>
      </c>
      <c r="K1596" s="148"/>
      <c r="L1596" s="149"/>
      <c r="M1596" s="149"/>
      <c r="N1596" s="148"/>
      <c r="O1596" s="149"/>
      <c r="P1596" s="149"/>
      <c r="Q1596" s="148"/>
      <c r="R1596" s="149"/>
      <c r="S1596" s="149"/>
      <c r="T1596" s="148"/>
      <c r="U1596" s="149"/>
      <c r="V1596" s="149"/>
      <c r="W1596" s="149"/>
      <c r="X1596" s="150">
        <f t="shared" si="1"/>
        <v>1.584367573</v>
      </c>
      <c r="Y1596" s="150">
        <f t="shared" si="2"/>
        <v>-1.584367573</v>
      </c>
    </row>
    <row r="1597" ht="15.75" customHeight="1">
      <c r="A1597" s="119">
        <v>1596.0</v>
      </c>
      <c r="B1597" s="143" t="str">
        <f t="array" ref="B1597">index(Systems!$A:$E,match($A1597,Systems!$A:$A,),match(B$1,Systems!$2:$2,))&amp;if(not(isblank(index(Systems!$A:$E,match($A1597,Systems!$A:$A,),match(Systems!$C$2,Systems!$2:$2,))))," ["&amp;index(Systems!$A:$E,match($A1597,Systems!$A:$A,),match(Systems!$C$2,Systems!$2:$2,))&amp;"]",)</f>
        <v>Manteno</v>
      </c>
      <c r="C1597" s="144">
        <f t="array" ref="C1597">round((F1597-average(I1597,L1597,O1597,R1597,U1597))*X1597+if($B1597=$H1597,0,iferror(average(vlookup({$H1597,$K1597,$N1597,$Q1597,$T1597},$B:$D,column(B$1),0)),index(C:C,match($H1597,$B:$B,)))),3)</f>
        <v>189.215</v>
      </c>
      <c r="D1597" s="144">
        <f t="array" ref="D1597">round((G1597-average(J1597,M1597,P1597,S1597,V1597))*Y1597+if($B1597=$H1597,0,iferror(average(vlookup({$H1597,$K1597,$N1597,$Q1597,$T1597},$B:$D,column(C$1),0)),index(D:D,match($H1597,$B:$B,)))),3)</f>
        <v>-71.907</v>
      </c>
      <c r="E1597" s="145">
        <v>2764.0</v>
      </c>
      <c r="F1597" s="146">
        <v>807.875</v>
      </c>
      <c r="G1597" s="146">
        <v>451.475</v>
      </c>
      <c r="H1597" s="147" t="s">
        <v>404</v>
      </c>
      <c r="I1597" s="146">
        <v>688.449</v>
      </c>
      <c r="J1597" s="146">
        <v>406.09</v>
      </c>
      <c r="K1597" s="148"/>
      <c r="L1597" s="149"/>
      <c r="M1597" s="149"/>
      <c r="N1597" s="148"/>
      <c r="O1597" s="149"/>
      <c r="P1597" s="149"/>
      <c r="Q1597" s="148"/>
      <c r="R1597" s="149"/>
      <c r="S1597" s="149"/>
      <c r="T1597" s="148"/>
      <c r="U1597" s="149"/>
      <c r="V1597" s="149"/>
      <c r="W1597" s="149"/>
      <c r="X1597" s="150">
        <f t="shared" si="1"/>
        <v>1.584367573</v>
      </c>
      <c r="Y1597" s="150">
        <f t="shared" si="2"/>
        <v>-1.584367573</v>
      </c>
    </row>
    <row r="1598" ht="15.75" customHeight="1">
      <c r="A1598" s="119">
        <v>1597.0</v>
      </c>
      <c r="B1598" s="143" t="str">
        <f t="array" ref="B1598">index(Systems!$A:$E,match($A1598,Systems!$A:$A,),match(B$1,Systems!$2:$2,))&amp;if(not(isblank(index(Systems!$A:$E,match($A1598,Systems!$A:$A,),match(Systems!$C$2,Systems!$2:$2,))))," ["&amp;index(Systems!$A:$E,match($A1598,Systems!$A:$A,),match(Systems!$C$2,Systems!$2:$2,))&amp;"]",)</f>
        <v>Manx</v>
      </c>
      <c r="C1598" s="144">
        <f t="array" ref="C1598">round((F1598-average(I1598,L1598,O1598,R1598,U1598))*X1598+if($B1598=$H1598,0,iferror(average(vlookup({$H1598,$K1598,$N1598,$Q1598,$T1598},$B:$D,column(B$1),0)),index(C:C,match($H1598,$B:$B,)))),3)</f>
        <v>-182.045</v>
      </c>
      <c r="D1598" s="144">
        <f t="array" ref="D1598">round((G1598-average(J1598,M1598,P1598,S1598,V1598))*Y1598+if($B1598=$H1598,0,iferror(average(vlookup({$H1598,$K1598,$N1598,$Q1598,$T1598},$B:$D,column(C$1),0)),index(D:D,match($H1598,$B:$B,)))),3)</f>
        <v>317.003</v>
      </c>
      <c r="E1598" s="145">
        <v>2764.0</v>
      </c>
      <c r="F1598" s="146">
        <v>573.548</v>
      </c>
      <c r="G1598" s="146">
        <v>206.008</v>
      </c>
      <c r="H1598" s="147" t="s">
        <v>404</v>
      </c>
      <c r="I1598" s="146">
        <v>688.449</v>
      </c>
      <c r="J1598" s="146">
        <v>406.09</v>
      </c>
      <c r="K1598" s="148"/>
      <c r="L1598" s="149"/>
      <c r="M1598" s="149"/>
      <c r="N1598" s="148"/>
      <c r="O1598" s="149"/>
      <c r="P1598" s="149"/>
      <c r="Q1598" s="148"/>
      <c r="R1598" s="149"/>
      <c r="S1598" s="149"/>
      <c r="T1598" s="148"/>
      <c r="U1598" s="149"/>
      <c r="V1598" s="149"/>
      <c r="W1598" s="149"/>
      <c r="X1598" s="150">
        <f t="shared" si="1"/>
        <v>1.584367573</v>
      </c>
      <c r="Y1598" s="150">
        <f t="shared" si="2"/>
        <v>-1.584367573</v>
      </c>
    </row>
    <row r="1599" ht="15.75" customHeight="1">
      <c r="A1599" s="119">
        <v>1598.0</v>
      </c>
      <c r="B1599" s="143" t="str">
        <f t="array" ref="B1599">index(Systems!$A:$E,match($A1599,Systems!$A:$A,),match(B$1,Systems!$2:$2,))&amp;if(not(isblank(index(Systems!$A:$E,match($A1599,Systems!$A:$A,),match(Systems!$C$2,Systems!$2:$2,))))," ["&amp;index(Systems!$A:$E,match($A1599,Systems!$A:$A,),match(Systems!$C$2,Systems!$2:$2,))&amp;"]",)</f>
        <v>Mao</v>
      </c>
      <c r="C1599" s="144">
        <f t="array" ref="C1599">round((F1599-average(I1599,L1599,O1599,R1599,U1599))*X1599+if($B1599=$H1599,0,iferror(average(vlookup({$H1599,$K1599,$N1599,$Q1599,$T1599},$B:$D,column(B$1),0)),index(C:C,match($H1599,$B:$B,)))),3)</f>
        <v>-355.738</v>
      </c>
      <c r="D1599" s="144">
        <f t="array" ref="D1599">round((G1599-average(J1599,M1599,P1599,S1599,V1599))*Y1599+if($B1599=$H1599,0,iferror(average(vlookup({$H1599,$K1599,$N1599,$Q1599,$T1599},$B:$D,column(C$1),0)),index(D:D,match($H1599,$B:$B,)))),3)</f>
        <v>456.94</v>
      </c>
      <c r="E1599" s="145">
        <v>2764.0</v>
      </c>
      <c r="F1599" s="146">
        <v>463.919</v>
      </c>
      <c r="G1599" s="146">
        <v>117.685</v>
      </c>
      <c r="H1599" s="147" t="s">
        <v>404</v>
      </c>
      <c r="I1599" s="146">
        <v>688.449</v>
      </c>
      <c r="J1599" s="146">
        <v>406.09</v>
      </c>
      <c r="K1599" s="148"/>
      <c r="L1599" s="149"/>
      <c r="M1599" s="149"/>
      <c r="N1599" s="148"/>
      <c r="O1599" s="149"/>
      <c r="P1599" s="149"/>
      <c r="Q1599" s="148"/>
      <c r="R1599" s="149"/>
      <c r="S1599" s="149"/>
      <c r="T1599" s="148"/>
      <c r="U1599" s="149"/>
      <c r="V1599" s="149"/>
      <c r="W1599" s="149"/>
      <c r="X1599" s="150">
        <f t="shared" si="1"/>
        <v>1.584367573</v>
      </c>
      <c r="Y1599" s="150">
        <f t="shared" si="2"/>
        <v>-1.584367573</v>
      </c>
    </row>
    <row r="1600" ht="15.75" customHeight="1">
      <c r="A1600" s="119">
        <v>1599.0</v>
      </c>
      <c r="B1600" s="143" t="str">
        <f t="array" ref="B1600">index(Systems!$A:$E,match($A1600,Systems!$A:$A,),match(B$1,Systems!$2:$2,))&amp;if(not(isblank(index(Systems!$A:$E,match($A1600,Systems!$A:$A,),match(Systems!$C$2,Systems!$2:$2,))))," ["&amp;index(Systems!$A:$E,match($A1600,Systems!$A:$A,),match(Systems!$C$2,Systems!$2:$2,))&amp;"]",)</f>
        <v>Mara</v>
      </c>
      <c r="C1600" s="144">
        <f t="array" ref="C1600">round((F1600-average(I1600,L1600,O1600,R1600,U1600))*X1600+if($B1600=$H1600,0,iferror(average(vlookup({$H1600,$K1600,$N1600,$Q1600,$T1600},$B:$D,column(B$1),0)),index(C:C,match($H1600,$B:$B,)))),3)</f>
        <v>121.748</v>
      </c>
      <c r="D1600" s="144">
        <f t="array" ref="D1600">round((G1600-average(J1600,M1600,P1600,S1600,V1600))*Y1600+if($B1600=$H1600,0,iferror(average(vlookup({$H1600,$K1600,$N1600,$Q1600,$T1600},$B:$D,column(C$1),0)),index(D:D,match($H1600,$B:$B,)))),3)</f>
        <v>8.743</v>
      </c>
      <c r="E1600" s="145">
        <v>2764.0</v>
      </c>
      <c r="F1600" s="146">
        <v>765.292</v>
      </c>
      <c r="G1600" s="146">
        <v>400.572</v>
      </c>
      <c r="H1600" s="147" t="s">
        <v>404</v>
      </c>
      <c r="I1600" s="146">
        <v>688.449</v>
      </c>
      <c r="J1600" s="146">
        <v>406.09</v>
      </c>
      <c r="K1600" s="148"/>
      <c r="L1600" s="149"/>
      <c r="M1600" s="149"/>
      <c r="N1600" s="148"/>
      <c r="O1600" s="149"/>
      <c r="P1600" s="149"/>
      <c r="Q1600" s="148"/>
      <c r="R1600" s="149"/>
      <c r="S1600" s="149"/>
      <c r="T1600" s="148"/>
      <c r="U1600" s="149"/>
      <c r="V1600" s="149"/>
      <c r="W1600" s="149"/>
      <c r="X1600" s="150">
        <f t="shared" si="1"/>
        <v>1.584367573</v>
      </c>
      <c r="Y1600" s="150">
        <f t="shared" si="2"/>
        <v>-1.584367573</v>
      </c>
    </row>
    <row r="1601" ht="15.75" customHeight="1">
      <c r="A1601" s="119">
        <v>1600.0</v>
      </c>
      <c r="B1601" s="143" t="str">
        <f t="array" ref="B1601">index(Systems!$A:$E,match($A1601,Systems!$A:$A,),match(B$1,Systems!$2:$2,))&amp;if(not(isblank(index(Systems!$A:$E,match($A1601,Systems!$A:$A,),match(Systems!$C$2,Systems!$2:$2,))))," ["&amp;index(Systems!$A:$E,match($A1601,Systems!$A:$A,),match(Systems!$C$2,Systems!$2:$2,))&amp;"]",)</f>
        <v>Marantha</v>
      </c>
      <c r="C1601" s="144">
        <f t="array" ref="C1601">round((F1601-average(I1601,L1601,O1601,R1601,U1601))*X1601+if($B1601=$H1601,0,iferror(average(vlookup({$H1601,$K1601,$N1601,$Q1601,$T1601},$B:$D,column(B$1),0)),index(C:C,match($H1601,$B:$B,)))),3)</f>
        <v>-248.415</v>
      </c>
      <c r="D1601" s="144">
        <f t="array" ref="D1601">round((G1601-average(J1601,M1601,P1601,S1601,V1601))*Y1601+if($B1601=$H1601,0,iferror(average(vlookup({$H1601,$K1601,$N1601,$Q1601,$T1601},$B:$D,column(C$1),0)),index(D:D,match($H1601,$B:$B,)))),3)</f>
        <v>-368.993</v>
      </c>
      <c r="E1601" s="145">
        <v>2764.0</v>
      </c>
      <c r="F1601" s="146">
        <v>531.658</v>
      </c>
      <c r="G1601" s="146">
        <v>638.986</v>
      </c>
      <c r="H1601" s="147" t="s">
        <v>404</v>
      </c>
      <c r="I1601" s="146">
        <v>688.449</v>
      </c>
      <c r="J1601" s="146">
        <v>406.09</v>
      </c>
      <c r="K1601" s="148"/>
      <c r="L1601" s="149"/>
      <c r="M1601" s="149"/>
      <c r="N1601" s="148"/>
      <c r="O1601" s="149"/>
      <c r="P1601" s="149"/>
      <c r="Q1601" s="148"/>
      <c r="R1601" s="149"/>
      <c r="S1601" s="149"/>
      <c r="T1601" s="148"/>
      <c r="U1601" s="149"/>
      <c r="V1601" s="149"/>
      <c r="W1601" s="149"/>
      <c r="X1601" s="150">
        <f t="shared" si="1"/>
        <v>1.584367573</v>
      </c>
      <c r="Y1601" s="150">
        <f t="shared" si="2"/>
        <v>-1.584367573</v>
      </c>
    </row>
    <row r="1602" ht="15.75" customHeight="1">
      <c r="A1602" s="119">
        <v>1601.0</v>
      </c>
      <c r="B1602" s="143" t="str">
        <f t="array" ref="B1602">index(Systems!$A:$E,match($A1602,Systems!$A:$A,),match(B$1,Systems!$2:$2,))&amp;if(not(isblank(index(Systems!$A:$E,match($A1602,Systems!$A:$A,),match(Systems!$C$2,Systems!$2:$2,))))," ["&amp;index(Systems!$A:$E,match($A1602,Systems!$A:$A,),match(Systems!$C$2,Systems!$2:$2,))&amp;"]",)</f>
        <v>Mararn</v>
      </c>
      <c r="C1602" s="144">
        <f t="array" ref="C1602">round((F1602-average(I1602,L1602,O1602,R1602,U1602))*X1602+if($B1602=$H1602,0,iferror(average(vlookup({$H1602,$K1602,$N1602,$Q1602,$T1602},$B:$D,column(B$1),0)),index(C:C,match($H1602,$B:$B,)))),3)</f>
        <v>526.534</v>
      </c>
      <c r="D1602" s="144">
        <f t="array" ref="D1602">round((G1602-average(J1602,M1602,P1602,S1602,V1602))*Y1602+if($B1602=$H1602,0,iferror(average(vlookup({$H1602,$K1602,$N1602,$Q1602,$T1602},$B:$D,column(C$1),0)),index(D:D,match($H1602,$B:$B,)))),3)</f>
        <v>-219.982</v>
      </c>
      <c r="E1602" s="145">
        <v>2764.0</v>
      </c>
      <c r="F1602" s="146">
        <v>1020.78</v>
      </c>
      <c r="G1602" s="146">
        <v>544.935</v>
      </c>
      <c r="H1602" s="147" t="s">
        <v>404</v>
      </c>
      <c r="I1602" s="146">
        <v>688.449</v>
      </c>
      <c r="J1602" s="146">
        <v>406.09</v>
      </c>
      <c r="K1602" s="148"/>
      <c r="L1602" s="149"/>
      <c r="M1602" s="149"/>
      <c r="N1602" s="148"/>
      <c r="O1602" s="149"/>
      <c r="P1602" s="149"/>
      <c r="Q1602" s="148"/>
      <c r="R1602" s="149"/>
      <c r="S1602" s="149"/>
      <c r="T1602" s="148"/>
      <c r="U1602" s="149"/>
      <c r="V1602" s="149"/>
      <c r="W1602" s="149"/>
      <c r="X1602" s="150">
        <f t="shared" si="1"/>
        <v>1.584367573</v>
      </c>
      <c r="Y1602" s="150">
        <f t="shared" si="2"/>
        <v>-1.584367573</v>
      </c>
    </row>
    <row r="1603" ht="15.75" customHeight="1">
      <c r="A1603" s="119">
        <v>1602.0</v>
      </c>
      <c r="B1603" s="143" t="str">
        <f t="array" ref="B1603">index(Systems!$A:$E,match($A1603,Systems!$A:$A,),match(B$1,Systems!$2:$2,))&amp;if(not(isblank(index(Systems!$A:$E,match($A1603,Systems!$A:$A,),match(Systems!$C$2,Systems!$2:$2,))))," ["&amp;index(Systems!$A:$E,match($A1603,Systems!$A:$A,),match(Systems!$C$2,Systems!$2:$2,))&amp;"]",)</f>
        <v>Marathon</v>
      </c>
      <c r="C1603" s="144">
        <f t="array" ref="C1603">round((F1603-average(I1603,L1603,O1603,R1603,U1603))*X1603+if($B1603=$H1603,0,iferror(average(vlookup({$H1603,$K1603,$N1603,$Q1603,$T1603},$B:$D,column(B$1),0)),index(C:C,match($H1603,$B:$B,)))),3)</f>
        <v>-150.911</v>
      </c>
      <c r="D1603" s="144">
        <f t="array" ref="D1603">round((G1603-average(J1603,M1603,P1603,S1603,V1603))*Y1603+if($B1603=$H1603,0,iferror(average(vlookup({$H1603,$K1603,$N1603,$Q1603,$T1603},$B:$D,column(C$1),0)),index(D:D,match($H1603,$B:$B,)))),3)</f>
        <v>-278.781</v>
      </c>
      <c r="E1603" s="145">
        <v>2764.0</v>
      </c>
      <c r="F1603" s="146">
        <v>593.199</v>
      </c>
      <c r="G1603" s="146">
        <v>582.047</v>
      </c>
      <c r="H1603" s="147" t="s">
        <v>404</v>
      </c>
      <c r="I1603" s="146">
        <v>688.449</v>
      </c>
      <c r="J1603" s="146">
        <v>406.09</v>
      </c>
      <c r="K1603" s="148"/>
      <c r="L1603" s="149"/>
      <c r="M1603" s="149"/>
      <c r="N1603" s="148"/>
      <c r="O1603" s="149"/>
      <c r="P1603" s="149"/>
      <c r="Q1603" s="148"/>
      <c r="R1603" s="149"/>
      <c r="S1603" s="149"/>
      <c r="T1603" s="148"/>
      <c r="U1603" s="149"/>
      <c r="V1603" s="149"/>
      <c r="W1603" s="149"/>
      <c r="X1603" s="150">
        <f t="shared" si="1"/>
        <v>1.584367573</v>
      </c>
      <c r="Y1603" s="150">
        <f t="shared" si="2"/>
        <v>-1.584367573</v>
      </c>
    </row>
    <row r="1604" ht="15.75" customHeight="1">
      <c r="A1604" s="119">
        <v>1603.0</v>
      </c>
      <c r="B1604" s="143" t="str">
        <f t="array" ref="B1604">index(Systems!$A:$E,match($A1604,Systems!$A:$A,),match(B$1,Systems!$2:$2,))&amp;if(not(isblank(index(Systems!$A:$E,match($A1604,Systems!$A:$A,),match(Systems!$C$2,Systems!$2:$2,))))," ["&amp;index(Systems!$A:$E,match($A1604,Systems!$A:$A,),match(Systems!$C$2,Systems!$2:$2,))&amp;"]",)</f>
        <v>Marawi</v>
      </c>
      <c r="C1604" s="144">
        <f t="array" ref="C1604">round((F1604-average(I1604,L1604,O1604,R1604,U1604))*X1604+if($B1604=$H1604,0,iferror(average(vlookup({$H1604,$K1604,$N1604,$Q1604,$T1604},$B:$D,column(B$1),0)),index(C:C,match($H1604,$B:$B,)))),3)</f>
        <v>62.281</v>
      </c>
      <c r="D1604" s="144">
        <f t="array" ref="D1604">round((G1604-average(J1604,M1604,P1604,S1604,V1604))*Y1604+if($B1604=$H1604,0,iferror(average(vlookup({$H1604,$K1604,$N1604,$Q1604,$T1604},$B:$D,column(C$1),0)),index(D:D,match($H1604,$B:$B,)))),3)</f>
        <v>264.911</v>
      </c>
      <c r="E1604" s="145">
        <v>2764.0</v>
      </c>
      <c r="F1604" s="146">
        <v>727.759</v>
      </c>
      <c r="G1604" s="146">
        <v>238.887</v>
      </c>
      <c r="H1604" s="147" t="s">
        <v>404</v>
      </c>
      <c r="I1604" s="146">
        <v>688.449</v>
      </c>
      <c r="J1604" s="146">
        <v>406.09</v>
      </c>
      <c r="K1604" s="148"/>
      <c r="L1604" s="149"/>
      <c r="M1604" s="149"/>
      <c r="N1604" s="148"/>
      <c r="O1604" s="149"/>
      <c r="P1604" s="149"/>
      <c r="Q1604" s="148"/>
      <c r="R1604" s="149"/>
      <c r="S1604" s="149"/>
      <c r="T1604" s="148"/>
      <c r="U1604" s="149"/>
      <c r="V1604" s="149"/>
      <c r="W1604" s="149"/>
      <c r="X1604" s="150">
        <f t="shared" si="1"/>
        <v>1.584367573</v>
      </c>
      <c r="Y1604" s="150">
        <f t="shared" si="2"/>
        <v>-1.584367573</v>
      </c>
    </row>
    <row r="1605" ht="15.75" customHeight="1">
      <c r="A1605" s="119">
        <v>1604.0</v>
      </c>
      <c r="B1605" s="143" t="str">
        <f t="array" ref="B1605">index(Systems!$A:$E,match($A1605,Systems!$A:$A,),match(B$1,Systems!$2:$2,))&amp;if(not(isblank(index(Systems!$A:$E,match($A1605,Systems!$A:$A,),match(Systems!$C$2,Systems!$2:$2,))))," ["&amp;index(Systems!$A:$E,match($A1605,Systems!$A:$A,),match(Systems!$C$2,Systems!$2:$2,))&amp;"]",)</f>
        <v>Marcus</v>
      </c>
      <c r="C1605" s="144">
        <f t="array" ref="C1605">round((F1605-average(I1605,L1605,O1605,R1605,U1605))*X1605+if($B1605=$H1605,0,iferror(average(vlookup({$H1605,$K1605,$N1605,$Q1605,$T1605},$B:$D,column(B$1),0)),index(C:C,match($H1605,$B:$B,)))),3)</f>
        <v>-58.94</v>
      </c>
      <c r="D1605" s="144">
        <f t="array" ref="D1605">round((G1605-average(J1605,M1605,P1605,S1605,V1605))*Y1605+if($B1605=$H1605,0,iferror(average(vlookup({$H1605,$K1605,$N1605,$Q1605,$T1605},$B:$D,column(C$1),0)),index(D:D,match($H1605,$B:$B,)))),3)</f>
        <v>-15.558</v>
      </c>
      <c r="E1605" s="145">
        <v>2764.0</v>
      </c>
      <c r="F1605" s="146">
        <v>651.248</v>
      </c>
      <c r="G1605" s="146">
        <v>415.91</v>
      </c>
      <c r="H1605" s="147" t="s">
        <v>404</v>
      </c>
      <c r="I1605" s="146">
        <v>688.449</v>
      </c>
      <c r="J1605" s="146">
        <v>406.09</v>
      </c>
      <c r="K1605" s="148"/>
      <c r="L1605" s="149"/>
      <c r="M1605" s="149"/>
      <c r="N1605" s="148"/>
      <c r="O1605" s="149"/>
      <c r="P1605" s="149"/>
      <c r="Q1605" s="148"/>
      <c r="R1605" s="149"/>
      <c r="S1605" s="149"/>
      <c r="T1605" s="148"/>
      <c r="U1605" s="149"/>
      <c r="V1605" s="149"/>
      <c r="W1605" s="149"/>
      <c r="X1605" s="150">
        <f t="shared" si="1"/>
        <v>1.584367573</v>
      </c>
      <c r="Y1605" s="150">
        <f t="shared" si="2"/>
        <v>-1.584367573</v>
      </c>
    </row>
    <row r="1606" ht="15.75" customHeight="1">
      <c r="A1606" s="119">
        <v>1605.0</v>
      </c>
      <c r="B1606" s="143" t="str">
        <f t="array" ref="B1606">index(Systems!$A:$E,match($A1606,Systems!$A:$A,),match(B$1,Systems!$2:$2,))&amp;if(not(isblank(index(Systems!$A:$E,match($A1606,Systems!$A:$A,),match(Systems!$C$2,Systems!$2:$2,))))," ["&amp;index(Systems!$A:$E,match($A1606,Systems!$A:$A,),match(Systems!$C$2,Systems!$2:$2,))&amp;"]",)</f>
        <v>Marduk</v>
      </c>
      <c r="C1606" s="144">
        <f t="array" ref="C1606">round((F1606-average(I1606,L1606,O1606,R1606,U1606))*X1606+if($B1606=$H1606,0,iferror(average(vlookup({$H1606,$K1606,$N1606,$Q1606,$T1606},$B:$D,column(B$1),0)),index(C:C,match($H1606,$B:$B,)))),3)</f>
        <v>208.335</v>
      </c>
      <c r="D1606" s="144">
        <f t="array" ref="D1606">round((G1606-average(J1606,M1606,P1606,S1606,V1606))*Y1606+if($B1606=$H1606,0,iferror(average(vlookup({$H1606,$K1606,$N1606,$Q1606,$T1606},$B:$D,column(C$1),0)),index(D:D,match($H1606,$B:$B,)))),3)</f>
        <v>59.926</v>
      </c>
      <c r="E1606" s="145">
        <v>2764.0</v>
      </c>
      <c r="F1606" s="146">
        <v>819.943</v>
      </c>
      <c r="G1606" s="146">
        <v>368.267</v>
      </c>
      <c r="H1606" s="147" t="s">
        <v>404</v>
      </c>
      <c r="I1606" s="146">
        <v>688.449</v>
      </c>
      <c r="J1606" s="146">
        <v>406.09</v>
      </c>
      <c r="K1606" s="148"/>
      <c r="L1606" s="149"/>
      <c r="M1606" s="149"/>
      <c r="N1606" s="148"/>
      <c r="O1606" s="149"/>
      <c r="P1606" s="149"/>
      <c r="Q1606" s="148"/>
      <c r="R1606" s="149"/>
      <c r="S1606" s="149"/>
      <c r="T1606" s="148"/>
      <c r="U1606" s="149"/>
      <c r="V1606" s="149"/>
      <c r="W1606" s="149"/>
      <c r="X1606" s="150">
        <f t="shared" si="1"/>
        <v>1.584367573</v>
      </c>
      <c r="Y1606" s="150">
        <f t="shared" si="2"/>
        <v>-1.584367573</v>
      </c>
    </row>
    <row r="1607" ht="15.75" customHeight="1">
      <c r="A1607" s="119">
        <v>1606.0</v>
      </c>
      <c r="B1607" s="143" t="str">
        <f t="array" ref="B1607">index(Systems!$A:$E,match($A1607,Systems!$A:$A,),match(B$1,Systems!$2:$2,))&amp;if(not(isblank(index(Systems!$A:$E,match($A1607,Systems!$A:$A,),match(Systems!$C$2,Systems!$2:$2,))))," ["&amp;index(Systems!$A:$E,match($A1607,Systems!$A:$A,),match(Systems!$C$2,Systems!$2:$2,))&amp;"]",)</f>
        <v>Marfik</v>
      </c>
      <c r="C1607" s="144">
        <f t="array" ref="C1607">round((F1607-average(I1607,L1607,O1607,R1607,U1607))*X1607+if($B1607=$H1607,0,iferror(average(vlookup({$H1607,$K1607,$N1607,$Q1607,$T1607},$B:$D,column(B$1),0)),index(C:C,match($H1607,$B:$B,)))),3)</f>
        <v>-40.604</v>
      </c>
      <c r="D1607" s="144">
        <f t="array" ref="D1607">round((G1607-average(J1607,M1607,P1607,S1607,V1607))*Y1607+if($B1607=$H1607,0,iferror(average(vlookup({$H1607,$K1607,$N1607,$Q1607,$T1607},$B:$D,column(C$1),0)),index(D:D,match($H1607,$B:$B,)))),3)</f>
        <v>97.664</v>
      </c>
      <c r="E1607" s="145">
        <v>2764.0</v>
      </c>
      <c r="F1607" s="146">
        <v>662.821</v>
      </c>
      <c r="G1607" s="146">
        <v>344.448</v>
      </c>
      <c r="H1607" s="147" t="s">
        <v>404</v>
      </c>
      <c r="I1607" s="146">
        <v>688.449</v>
      </c>
      <c r="J1607" s="146">
        <v>406.09</v>
      </c>
      <c r="K1607" s="148"/>
      <c r="L1607" s="149"/>
      <c r="M1607" s="149"/>
      <c r="N1607" s="148"/>
      <c r="O1607" s="149"/>
      <c r="P1607" s="149"/>
      <c r="Q1607" s="148"/>
      <c r="R1607" s="149"/>
      <c r="S1607" s="149"/>
      <c r="T1607" s="148"/>
      <c r="U1607" s="149"/>
      <c r="V1607" s="149"/>
      <c r="W1607" s="149"/>
      <c r="X1607" s="150">
        <f t="shared" si="1"/>
        <v>1.584367573</v>
      </c>
      <c r="Y1607" s="150">
        <f t="shared" si="2"/>
        <v>-1.584367573</v>
      </c>
    </row>
    <row r="1608" ht="15.75" customHeight="1">
      <c r="A1608" s="119">
        <v>1607.0</v>
      </c>
      <c r="B1608" s="143" t="str">
        <f t="array" ref="B1608">index(Systems!$A:$E,match($A1608,Systems!$A:$A,),match(B$1,Systems!$2:$2,))&amp;if(not(isblank(index(Systems!$A:$E,match($A1608,Systems!$A:$A,),match(Systems!$C$2,Systems!$2:$2,))))," ["&amp;index(Systems!$A:$E,match($A1608,Systems!$A:$A,),match(Systems!$C$2,Systems!$2:$2,))&amp;"]",)</f>
        <v>Mariefred</v>
      </c>
      <c r="C1608" s="144">
        <f t="array" ref="C1608">round((F1608-average(I1608,L1608,O1608,R1608,U1608))*X1608+if($B1608=$H1608,0,iferror(average(vlookup({$H1608,$K1608,$N1608,$Q1608,$T1608},$B:$D,column(B$1),0)),index(C:C,match($H1608,$B:$B,)))),3)</f>
        <v>-180.196</v>
      </c>
      <c r="D1608" s="144">
        <f t="array" ref="D1608">round((G1608-average(J1608,M1608,P1608,S1608,V1608))*Y1608+if($B1608=$H1608,0,iferror(average(vlookup({$H1608,$K1608,$N1608,$Q1608,$T1608},$B:$D,column(C$1),0)),index(D:D,match($H1608,$B:$B,)))),3)</f>
        <v>25.543</v>
      </c>
      <c r="E1608" s="145">
        <v>2764.0</v>
      </c>
      <c r="F1608" s="146">
        <v>574.715</v>
      </c>
      <c r="G1608" s="146">
        <v>389.968</v>
      </c>
      <c r="H1608" s="147" t="s">
        <v>404</v>
      </c>
      <c r="I1608" s="146">
        <v>688.449</v>
      </c>
      <c r="J1608" s="146">
        <v>406.09</v>
      </c>
      <c r="K1608" s="148"/>
      <c r="L1608" s="149"/>
      <c r="M1608" s="149"/>
      <c r="N1608" s="148"/>
      <c r="O1608" s="149"/>
      <c r="P1608" s="149"/>
      <c r="Q1608" s="148"/>
      <c r="R1608" s="149"/>
      <c r="S1608" s="149"/>
      <c r="T1608" s="148"/>
      <c r="U1608" s="149"/>
      <c r="V1608" s="149"/>
      <c r="W1608" s="149"/>
      <c r="X1608" s="150">
        <f t="shared" si="1"/>
        <v>1.584367573</v>
      </c>
      <c r="Y1608" s="150">
        <f t="shared" si="2"/>
        <v>-1.584367573</v>
      </c>
    </row>
    <row r="1609" ht="15.75" customHeight="1">
      <c r="A1609" s="119">
        <v>1608.0</v>
      </c>
      <c r="B1609" s="143" t="str">
        <f t="array" ref="B1609">index(Systems!$A:$E,match($A1609,Systems!$A:$A,),match(B$1,Systems!$2:$2,))&amp;if(not(isblank(index(Systems!$A:$E,match($A1609,Systems!$A:$A,),match(Systems!$C$2,Systems!$2:$2,))))," ["&amp;index(Systems!$A:$E,match($A1609,Systems!$A:$A,),match(Systems!$C$2,Systems!$2:$2,))&amp;"]",)</f>
        <v>Marielund</v>
      </c>
      <c r="C1609" s="144">
        <f t="array" ref="C1609">round((F1609-average(I1609,L1609,O1609,R1609,U1609))*X1609+if($B1609=$H1609,0,iferror(average(vlookup({$H1609,$K1609,$N1609,$Q1609,$T1609},$B:$D,column(B$1),0)),index(C:C,match($H1609,$B:$B,)))),3)</f>
        <v>527.921</v>
      </c>
      <c r="D1609" s="144">
        <f t="array" ref="D1609">round((G1609-average(J1609,M1609,P1609,S1609,V1609))*Y1609+if($B1609=$H1609,0,iferror(average(vlookup({$H1609,$K1609,$N1609,$Q1609,$T1609},$B:$D,column(C$1),0)),index(D:D,match($H1609,$B:$B,)))),3)</f>
        <v>-179.865</v>
      </c>
      <c r="E1609" s="145">
        <v>2764.0</v>
      </c>
      <c r="F1609" s="146">
        <v>1021.655</v>
      </c>
      <c r="G1609" s="146">
        <v>519.615</v>
      </c>
      <c r="H1609" s="147" t="s">
        <v>404</v>
      </c>
      <c r="I1609" s="146">
        <v>688.449</v>
      </c>
      <c r="J1609" s="146">
        <v>406.09</v>
      </c>
      <c r="K1609" s="148"/>
      <c r="L1609" s="149"/>
      <c r="M1609" s="149"/>
      <c r="N1609" s="148"/>
      <c r="O1609" s="149"/>
      <c r="P1609" s="149"/>
      <c r="Q1609" s="148"/>
      <c r="R1609" s="149"/>
      <c r="S1609" s="149"/>
      <c r="T1609" s="148"/>
      <c r="U1609" s="149"/>
      <c r="V1609" s="149"/>
      <c r="W1609" s="149"/>
      <c r="X1609" s="150">
        <f t="shared" si="1"/>
        <v>1.584367573</v>
      </c>
      <c r="Y1609" s="150">
        <f t="shared" si="2"/>
        <v>-1.584367573</v>
      </c>
    </row>
    <row r="1610" ht="15.75" customHeight="1">
      <c r="A1610" s="119">
        <v>1609.0</v>
      </c>
      <c r="B1610" s="143" t="str">
        <f t="array" ref="B1610">index(Systems!$A:$E,match($A1610,Systems!$A:$A,),match(B$1,Systems!$2:$2,))&amp;if(not(isblank(index(Systems!$A:$E,match($A1610,Systems!$A:$A,),match(Systems!$C$2,Systems!$2:$2,))))," ["&amp;index(Systems!$A:$E,match($A1610,Systems!$A:$A,),match(Systems!$C$2,Systems!$2:$2,))&amp;"]",)</f>
        <v>Marik</v>
      </c>
      <c r="C1610" s="144">
        <f t="array" ref="C1610">round((F1610-average(I1610,L1610,O1610,R1610,U1610))*X1610+if($B1610=$H1610,0,iferror(average(vlookup({$H1610,$K1610,$N1610,$Q1610,$T1610},$B:$D,column(B$1),0)),index(C:C,match($H1610,$B:$B,)))),3)</f>
        <v>-79.621</v>
      </c>
      <c r="D1610" s="144">
        <f t="array" ref="D1610">round((G1610-average(J1610,M1610,P1610,S1610,V1610))*Y1610+if($B1610=$H1610,0,iferror(average(vlookup({$H1610,$K1610,$N1610,$Q1610,$T1610},$B:$D,column(C$1),0)),index(D:D,match($H1610,$B:$B,)))),3)</f>
        <v>-75.28</v>
      </c>
      <c r="E1610" s="145">
        <v>2764.0</v>
      </c>
      <c r="F1610" s="146">
        <v>638.195</v>
      </c>
      <c r="G1610" s="146">
        <v>453.604</v>
      </c>
      <c r="H1610" s="147" t="s">
        <v>404</v>
      </c>
      <c r="I1610" s="146">
        <v>688.449</v>
      </c>
      <c r="J1610" s="146">
        <v>406.09</v>
      </c>
      <c r="K1610" s="148"/>
      <c r="L1610" s="149"/>
      <c r="M1610" s="149"/>
      <c r="N1610" s="148"/>
      <c r="O1610" s="149"/>
      <c r="P1610" s="149"/>
      <c r="Q1610" s="148"/>
      <c r="R1610" s="149"/>
      <c r="S1610" s="149"/>
      <c r="T1610" s="148"/>
      <c r="U1610" s="149"/>
      <c r="V1610" s="149"/>
      <c r="W1610" s="149"/>
      <c r="X1610" s="150">
        <f t="shared" si="1"/>
        <v>1.584367573</v>
      </c>
      <c r="Y1610" s="150">
        <f t="shared" si="2"/>
        <v>-1.584367573</v>
      </c>
    </row>
    <row r="1611" ht="15.75" customHeight="1">
      <c r="A1611" s="119">
        <v>1610.0</v>
      </c>
      <c r="B1611" s="143" t="str">
        <f t="array" ref="B1611">index(Systems!$A:$E,match($A1611,Systems!$A:$A,),match(B$1,Systems!$2:$2,))&amp;if(not(isblank(index(Systems!$A:$E,match($A1611,Systems!$A:$A,),match(Systems!$C$2,Systems!$2:$2,))))," ["&amp;index(Systems!$A:$E,match($A1611,Systems!$A:$A,),match(Systems!$C$2,Systems!$2:$2,))&amp;"]",)</f>
        <v>Maripa</v>
      </c>
      <c r="C1611" s="144">
        <f t="array" ref="C1611">round((F1611-average(I1611,L1611,O1611,R1611,U1611))*X1611+if($B1611=$H1611,0,iferror(average(vlookup({$H1611,$K1611,$N1611,$Q1611,$T1611},$B:$D,column(B$1),0)),index(C:C,match($H1611,$B:$B,)))),3)</f>
        <v>754.264</v>
      </c>
      <c r="D1611" s="144">
        <f t="array" ref="D1611">round((G1611-average(J1611,M1611,P1611,S1611,V1611))*Y1611+if($B1611=$H1611,0,iferror(average(vlookup({$H1611,$K1611,$N1611,$Q1611,$T1611},$B:$D,column(C$1),0)),index(D:D,match($H1611,$B:$B,)))),3)</f>
        <v>203.785</v>
      </c>
      <c r="E1611" s="145">
        <v>2764.0</v>
      </c>
      <c r="F1611" s="146">
        <v>1164.515</v>
      </c>
      <c r="G1611" s="146">
        <v>277.468</v>
      </c>
      <c r="H1611" s="147" t="s">
        <v>404</v>
      </c>
      <c r="I1611" s="146">
        <v>688.449</v>
      </c>
      <c r="J1611" s="146">
        <v>406.09</v>
      </c>
      <c r="K1611" s="148"/>
      <c r="L1611" s="149"/>
      <c r="M1611" s="149"/>
      <c r="N1611" s="148"/>
      <c r="O1611" s="149"/>
      <c r="P1611" s="149"/>
      <c r="Q1611" s="148"/>
      <c r="R1611" s="149"/>
      <c r="S1611" s="149"/>
      <c r="T1611" s="148"/>
      <c r="U1611" s="149"/>
      <c r="V1611" s="149"/>
      <c r="W1611" s="149"/>
      <c r="X1611" s="150">
        <f t="shared" si="1"/>
        <v>1.584367573</v>
      </c>
      <c r="Y1611" s="150">
        <f t="shared" si="2"/>
        <v>-1.584367573</v>
      </c>
    </row>
    <row r="1612" ht="15.75" customHeight="1">
      <c r="A1612" s="119">
        <v>1611.0</v>
      </c>
      <c r="B1612" s="143" t="str">
        <f t="array" ref="B1612">index(Systems!$A:$E,match($A1612,Systems!$A:$A,),match(B$1,Systems!$2:$2,))&amp;if(not(isblank(index(Systems!$A:$E,match($A1612,Systems!$A:$A,),match(Systems!$C$2,Systems!$2:$2,))))," ["&amp;index(Systems!$A:$E,match($A1612,Systems!$A:$A,),match(Systems!$C$2,Systems!$2:$2,))&amp;"]",)</f>
        <v>Marisura</v>
      </c>
      <c r="C1612" s="144">
        <f t="array" ref="C1612">round((F1612-average(I1612,L1612,O1612,R1612,U1612))*X1612+if($B1612=$H1612,0,iferror(average(vlookup({$H1612,$K1612,$N1612,$Q1612,$T1612},$B:$D,column(B$1),0)),index(C:C,match($H1612,$B:$B,)))),3)</f>
        <v>-434.847</v>
      </c>
      <c r="D1612" s="144">
        <f t="array" ref="D1612">round((G1612-average(J1612,M1612,P1612,S1612,V1612))*Y1612+if($B1612=$H1612,0,iferror(average(vlookup({$H1612,$K1612,$N1612,$Q1612,$T1612},$B:$D,column(C$1),0)),index(D:D,match($H1612,$B:$B,)))),3)</f>
        <v>207.4</v>
      </c>
      <c r="E1612" s="145">
        <v>2764.0</v>
      </c>
      <c r="F1612" s="146">
        <v>413.988</v>
      </c>
      <c r="G1612" s="146">
        <v>275.186</v>
      </c>
      <c r="H1612" s="147" t="s">
        <v>404</v>
      </c>
      <c r="I1612" s="146">
        <v>688.449</v>
      </c>
      <c r="J1612" s="146">
        <v>406.09</v>
      </c>
      <c r="K1612" s="148"/>
      <c r="L1612" s="149"/>
      <c r="M1612" s="149"/>
      <c r="N1612" s="148"/>
      <c r="O1612" s="149"/>
      <c r="P1612" s="149"/>
      <c r="Q1612" s="148"/>
      <c r="R1612" s="149"/>
      <c r="S1612" s="149"/>
      <c r="T1612" s="148"/>
      <c r="U1612" s="149"/>
      <c r="V1612" s="149"/>
      <c r="W1612" s="149"/>
      <c r="X1612" s="150">
        <f t="shared" si="1"/>
        <v>1.584367573</v>
      </c>
      <c r="Y1612" s="150">
        <f t="shared" si="2"/>
        <v>-1.584367573</v>
      </c>
    </row>
    <row r="1613" ht="15.75" customHeight="1">
      <c r="A1613" s="119">
        <v>1612.0</v>
      </c>
      <c r="B1613" s="143" t="str">
        <f t="array" ref="B1613">index(Systems!$A:$E,match($A1613,Systems!$A:$A,),match(B$1,Systems!$2:$2,))&amp;if(not(isblank(index(Systems!$A:$E,match($A1613,Systems!$A:$A,),match(Systems!$C$2,Systems!$2:$2,))))," ["&amp;index(Systems!$A:$E,match($A1613,Systems!$A:$A,),match(Systems!$C$2,Systems!$2:$2,))&amp;"]",)</f>
        <v>Maritgues</v>
      </c>
      <c r="C1613" s="144">
        <f t="array" ref="C1613">round((F1613-average(I1613,L1613,O1613,R1613,U1613))*X1613+if($B1613=$H1613,0,iferror(average(vlookup({$H1613,$K1613,$N1613,$Q1613,$T1613},$B:$D,column(B$1),0)),index(C:C,match($H1613,$B:$B,)))),3)</f>
        <v>-95.919</v>
      </c>
      <c r="D1613" s="144">
        <f t="array" ref="D1613">round((G1613-average(J1613,M1613,P1613,S1613,V1613))*Y1613+if($B1613=$H1613,0,iferror(average(vlookup({$H1613,$K1613,$N1613,$Q1613,$T1613},$B:$D,column(C$1),0)),index(D:D,match($H1613,$B:$B,)))),3)</f>
        <v>-213.338</v>
      </c>
      <c r="E1613" s="145">
        <v>2764.0</v>
      </c>
      <c r="F1613" s="146">
        <v>627.908</v>
      </c>
      <c r="G1613" s="146">
        <v>540.742</v>
      </c>
      <c r="H1613" s="147" t="s">
        <v>404</v>
      </c>
      <c r="I1613" s="146">
        <v>688.449</v>
      </c>
      <c r="J1613" s="146">
        <v>406.09</v>
      </c>
      <c r="K1613" s="148"/>
      <c r="L1613" s="149"/>
      <c r="M1613" s="149"/>
      <c r="N1613" s="148"/>
      <c r="O1613" s="149"/>
      <c r="P1613" s="149"/>
      <c r="Q1613" s="148"/>
      <c r="R1613" s="149"/>
      <c r="S1613" s="149"/>
      <c r="T1613" s="148"/>
      <c r="U1613" s="149"/>
      <c r="V1613" s="149"/>
      <c r="W1613" s="149"/>
      <c r="X1613" s="150">
        <f t="shared" si="1"/>
        <v>1.584367573</v>
      </c>
      <c r="Y1613" s="150">
        <f t="shared" si="2"/>
        <v>-1.584367573</v>
      </c>
    </row>
    <row r="1614" ht="15.75" customHeight="1">
      <c r="A1614" s="119">
        <v>1613.0</v>
      </c>
      <c r="B1614" s="143" t="str">
        <f t="array" ref="B1614">index(Systems!$A:$E,match($A1614,Systems!$A:$A,),match(B$1,Systems!$2:$2,))&amp;if(not(isblank(index(Systems!$A:$E,match($A1614,Systems!$A:$A,),match(Systems!$C$2,Systems!$2:$2,))))," ["&amp;index(Systems!$A:$E,match($A1614,Systems!$A:$A,),match(Systems!$C$2,Systems!$2:$2,))&amp;"]",)</f>
        <v>Markab</v>
      </c>
      <c r="C1614" s="144">
        <f t="array" ref="C1614">round((F1614-average(I1614,L1614,O1614,R1614,U1614))*X1614+if($B1614=$H1614,0,iferror(average(vlookup({$H1614,$K1614,$N1614,$Q1614,$T1614},$B:$D,column(B$1),0)),index(C:C,match($H1614,$B:$B,)))),3)</f>
        <v>97.702</v>
      </c>
      <c r="D1614" s="144">
        <f t="array" ref="D1614">round((G1614-average(J1614,M1614,P1614,S1614,V1614))*Y1614+if($B1614=$H1614,0,iferror(average(vlookup({$H1614,$K1614,$N1614,$Q1614,$T1614},$B:$D,column(C$1),0)),index(D:D,match($H1614,$B:$B,)))),3)</f>
        <v>22.756</v>
      </c>
      <c r="E1614" s="145">
        <v>2764.0</v>
      </c>
      <c r="F1614" s="146">
        <v>750.115</v>
      </c>
      <c r="G1614" s="146">
        <v>391.727</v>
      </c>
      <c r="H1614" s="147" t="s">
        <v>404</v>
      </c>
      <c r="I1614" s="146">
        <v>688.449</v>
      </c>
      <c r="J1614" s="146">
        <v>406.09</v>
      </c>
      <c r="K1614" s="148"/>
      <c r="L1614" s="149"/>
      <c r="M1614" s="149"/>
      <c r="N1614" s="148"/>
      <c r="O1614" s="149"/>
      <c r="P1614" s="149"/>
      <c r="Q1614" s="148"/>
      <c r="R1614" s="149"/>
      <c r="S1614" s="149"/>
      <c r="T1614" s="148"/>
      <c r="U1614" s="149"/>
      <c r="V1614" s="149"/>
      <c r="W1614" s="149"/>
      <c r="X1614" s="150">
        <f t="shared" si="1"/>
        <v>1.584367573</v>
      </c>
      <c r="Y1614" s="150">
        <f t="shared" si="2"/>
        <v>-1.584367573</v>
      </c>
    </row>
    <row r="1615" ht="15.75" customHeight="1">
      <c r="A1615" s="119">
        <v>1614.0</v>
      </c>
      <c r="B1615" s="143" t="str">
        <f t="array" ref="B1615">index(Systems!$A:$E,match($A1615,Systems!$A:$A,),match(B$1,Systems!$2:$2,))&amp;if(not(isblank(index(Systems!$A:$E,match($A1615,Systems!$A:$A,),match(Systems!$C$2,Systems!$2:$2,))))," ["&amp;index(Systems!$A:$E,match($A1615,Systems!$A:$A,),match(Systems!$C$2,Systems!$2:$2,))&amp;"]",)</f>
        <v>Markesan</v>
      </c>
      <c r="C1615" s="144">
        <f t="array" ref="C1615">round((F1615-average(I1615,L1615,O1615,R1615,U1615))*X1615+if($B1615=$H1615,0,iferror(average(vlookup({$H1615,$K1615,$N1615,$Q1615,$T1615},$B:$D,column(B$1),0)),index(C:C,match($H1615,$B:$B,)))),3)</f>
        <v>221.517</v>
      </c>
      <c r="D1615" s="144">
        <f t="array" ref="D1615">round((G1615-average(J1615,M1615,P1615,S1615,V1615))*Y1615+if($B1615=$H1615,0,iferror(average(vlookup({$H1615,$K1615,$N1615,$Q1615,$T1615},$B:$D,column(C$1),0)),index(D:D,match($H1615,$B:$B,)))),3)</f>
        <v>-74.882</v>
      </c>
      <c r="E1615" s="145">
        <v>2764.0</v>
      </c>
      <c r="F1615" s="146">
        <v>828.263</v>
      </c>
      <c r="G1615" s="146">
        <v>453.353</v>
      </c>
      <c r="H1615" s="147" t="s">
        <v>404</v>
      </c>
      <c r="I1615" s="146">
        <v>688.449</v>
      </c>
      <c r="J1615" s="146">
        <v>406.09</v>
      </c>
      <c r="K1615" s="148"/>
      <c r="L1615" s="149"/>
      <c r="M1615" s="149"/>
      <c r="N1615" s="148"/>
      <c r="O1615" s="149"/>
      <c r="P1615" s="149"/>
      <c r="Q1615" s="148"/>
      <c r="R1615" s="149"/>
      <c r="S1615" s="149"/>
      <c r="T1615" s="148"/>
      <c r="U1615" s="149"/>
      <c r="V1615" s="149"/>
      <c r="W1615" s="149"/>
      <c r="X1615" s="150">
        <f t="shared" si="1"/>
        <v>1.584367573</v>
      </c>
      <c r="Y1615" s="150">
        <f t="shared" si="2"/>
        <v>-1.584367573</v>
      </c>
    </row>
    <row r="1616" ht="15.75" customHeight="1">
      <c r="A1616" s="119">
        <v>1615.0</v>
      </c>
      <c r="B1616" s="143" t="str">
        <f t="array" ref="B1616">index(Systems!$A:$E,match($A1616,Systems!$A:$A,),match(B$1,Systems!$2:$2,))&amp;if(not(isblank(index(Systems!$A:$E,match($A1616,Systems!$A:$A,),match(Systems!$C$2,Systems!$2:$2,))))," ["&amp;index(Systems!$A:$E,match($A1616,Systems!$A:$A,),match(Systems!$C$2,Systems!$2:$2,))&amp;"]",)</f>
        <v>Marlette</v>
      </c>
      <c r="C1616" s="144">
        <f t="array" ref="C1616">round((F1616-average(I1616,L1616,O1616,R1616,U1616))*X1616+if($B1616=$H1616,0,iferror(average(vlookup({$H1616,$K1616,$N1616,$Q1616,$T1616},$B:$D,column(B$1),0)),index(C:C,match($H1616,$B:$B,)))),3)</f>
        <v>154.576</v>
      </c>
      <c r="D1616" s="144">
        <f t="array" ref="D1616">round((G1616-average(J1616,M1616,P1616,S1616,V1616))*Y1616+if($B1616=$H1616,0,iferror(average(vlookup({$H1616,$K1616,$N1616,$Q1616,$T1616},$B:$D,column(C$1),0)),index(D:D,match($H1616,$B:$B,)))),3)</f>
        <v>-44.511</v>
      </c>
      <c r="E1616" s="145">
        <v>2764.0</v>
      </c>
      <c r="F1616" s="146">
        <v>786.012</v>
      </c>
      <c r="G1616" s="146">
        <v>434.184</v>
      </c>
      <c r="H1616" s="147" t="s">
        <v>404</v>
      </c>
      <c r="I1616" s="146">
        <v>688.449</v>
      </c>
      <c r="J1616" s="146">
        <v>406.09</v>
      </c>
      <c r="K1616" s="148"/>
      <c r="L1616" s="149"/>
      <c r="M1616" s="149"/>
      <c r="N1616" s="148"/>
      <c r="O1616" s="149"/>
      <c r="P1616" s="149"/>
      <c r="Q1616" s="148"/>
      <c r="R1616" s="149"/>
      <c r="S1616" s="149"/>
      <c r="T1616" s="148"/>
      <c r="U1616" s="149"/>
      <c r="V1616" s="149"/>
      <c r="W1616" s="149"/>
      <c r="X1616" s="150">
        <f t="shared" si="1"/>
        <v>1.584367573</v>
      </c>
      <c r="Y1616" s="150">
        <f t="shared" si="2"/>
        <v>-1.584367573</v>
      </c>
    </row>
    <row r="1617" ht="15.75" customHeight="1">
      <c r="A1617" s="119">
        <v>1616.0</v>
      </c>
      <c r="B1617" s="143" t="str">
        <f t="array" ref="B1617">index(Systems!$A:$E,match($A1617,Systems!$A:$A,),match(B$1,Systems!$2:$2,))&amp;if(not(isblank(index(Systems!$A:$E,match($A1617,Systems!$A:$A,),match(Systems!$C$2,Systems!$2:$2,))))," ["&amp;index(Systems!$A:$E,match($A1617,Systems!$A:$A,),match(Systems!$C$2,Systems!$2:$2,))&amp;"]",)</f>
        <v>Marlowe's Rift</v>
      </c>
      <c r="C1617" s="144">
        <f t="array" ref="C1617">round((F1617-average(I1617,L1617,O1617,R1617,U1617))*X1617+if($B1617=$H1617,0,iferror(average(vlookup({$H1617,$K1617,$N1617,$Q1617,$T1617},$B:$D,column(B$1),0)),index(C:C,match($H1617,$B:$B,)))),3)</f>
        <v>234.711</v>
      </c>
      <c r="D1617" s="144">
        <f t="array" ref="D1617">round((G1617-average(J1617,M1617,P1617,S1617,V1617))*Y1617+if($B1617=$H1617,0,iferror(average(vlookup({$H1617,$K1617,$N1617,$Q1617,$T1617},$B:$D,column(C$1),0)),index(D:D,match($H1617,$B:$B,)))),3)</f>
        <v>87.839</v>
      </c>
      <c r="E1617" s="145">
        <v>2764.0</v>
      </c>
      <c r="F1617" s="146">
        <v>836.591</v>
      </c>
      <c r="G1617" s="146">
        <v>350.649</v>
      </c>
      <c r="H1617" s="147" t="s">
        <v>404</v>
      </c>
      <c r="I1617" s="146">
        <v>688.449</v>
      </c>
      <c r="J1617" s="146">
        <v>406.09</v>
      </c>
      <c r="K1617" s="148"/>
      <c r="L1617" s="149"/>
      <c r="M1617" s="149"/>
      <c r="N1617" s="148"/>
      <c r="O1617" s="149"/>
      <c r="P1617" s="149"/>
      <c r="Q1617" s="148"/>
      <c r="R1617" s="149"/>
      <c r="S1617" s="149"/>
      <c r="T1617" s="148"/>
      <c r="U1617" s="149"/>
      <c r="V1617" s="149"/>
      <c r="W1617" s="149"/>
      <c r="X1617" s="150">
        <f t="shared" si="1"/>
        <v>1.584367573</v>
      </c>
      <c r="Y1617" s="150">
        <f t="shared" si="2"/>
        <v>-1.584367573</v>
      </c>
    </row>
    <row r="1618" ht="15.75" customHeight="1">
      <c r="A1618" s="119">
        <v>1617.0</v>
      </c>
      <c r="B1618" s="143" t="str">
        <f t="array" ref="B1618">index(Systems!$A:$E,match($A1618,Systems!$A:$A,),match(B$1,Systems!$2:$2,))&amp;if(not(isblank(index(Systems!$A:$E,match($A1618,Systems!$A:$A,),match(Systems!$C$2,Systems!$2:$2,))))," ["&amp;index(Systems!$A:$E,match($A1618,Systems!$A:$A,),match(Systems!$C$2,Systems!$2:$2,))&amp;"]",)</f>
        <v>Marodzi</v>
      </c>
      <c r="C1618" s="144">
        <f t="array" ref="C1618">round((F1618-average(I1618,L1618,O1618,R1618,U1618))*X1618+if($B1618=$H1618,0,iferror(average(vlookup({$H1618,$K1618,$N1618,$Q1618,$T1618},$B:$D,column(B$1),0)),index(C:C,match($H1618,$B:$B,)))),3)</f>
        <v>292.088</v>
      </c>
      <c r="D1618" s="144">
        <f t="array" ref="D1618">round((G1618-average(J1618,M1618,P1618,S1618,V1618))*Y1618+if($B1618=$H1618,0,iferror(average(vlookup({$H1618,$K1618,$N1618,$Q1618,$T1618},$B:$D,column(C$1),0)),index(D:D,match($H1618,$B:$B,)))),3)</f>
        <v>-274.598</v>
      </c>
      <c r="E1618" s="145">
        <v>2764.0</v>
      </c>
      <c r="F1618" s="146">
        <v>872.805</v>
      </c>
      <c r="G1618" s="146">
        <v>579.407</v>
      </c>
      <c r="H1618" s="147" t="s">
        <v>404</v>
      </c>
      <c r="I1618" s="146">
        <v>688.449</v>
      </c>
      <c r="J1618" s="146">
        <v>406.09</v>
      </c>
      <c r="K1618" s="148"/>
      <c r="L1618" s="149"/>
      <c r="M1618" s="149"/>
      <c r="N1618" s="148"/>
      <c r="O1618" s="149"/>
      <c r="P1618" s="149"/>
      <c r="Q1618" s="148"/>
      <c r="R1618" s="149"/>
      <c r="S1618" s="149"/>
      <c r="T1618" s="148"/>
      <c r="U1618" s="149"/>
      <c r="V1618" s="149"/>
      <c r="W1618" s="149"/>
      <c r="X1618" s="150">
        <f t="shared" si="1"/>
        <v>1.584367573</v>
      </c>
      <c r="Y1618" s="150">
        <f t="shared" si="2"/>
        <v>-1.584367573</v>
      </c>
    </row>
    <row r="1619" ht="15.75" customHeight="1">
      <c r="A1619" s="119">
        <v>1618.0</v>
      </c>
      <c r="B1619" s="143" t="str">
        <f t="array" ref="B1619">index(Systems!$A:$E,match($A1619,Systems!$A:$A,),match(B$1,Systems!$2:$2,))&amp;if(not(isblank(index(Systems!$A:$E,match($A1619,Systems!$A:$A,),match(Systems!$C$2,Systems!$2:$2,))))," ["&amp;index(Systems!$A:$E,match($A1619,Systems!$A:$A,),match(Systems!$C$2,Systems!$2:$2,))&amp;"]",)</f>
        <v>Marsalle</v>
      </c>
      <c r="C1619" s="144">
        <f t="array" ref="C1619">round((F1619-average(I1619,L1619,O1619,R1619,U1619))*X1619+if($B1619=$H1619,0,iferror(average(vlookup({$H1619,$K1619,$N1619,$Q1619,$T1619},$B:$D,column(B$1),0)),index(C:C,match($H1619,$B:$B,)))),3)</f>
        <v>-333.969</v>
      </c>
      <c r="D1619" s="144">
        <f t="array" ref="D1619">round((G1619-average(J1619,M1619,P1619,S1619,V1619))*Y1619+if($B1619=$H1619,0,iferror(average(vlookup({$H1619,$K1619,$N1619,$Q1619,$T1619},$B:$D,column(C$1),0)),index(D:D,match($H1619,$B:$B,)))),3)</f>
        <v>25.18</v>
      </c>
      <c r="E1619" s="145">
        <v>2764.0</v>
      </c>
      <c r="F1619" s="146">
        <v>477.659</v>
      </c>
      <c r="G1619" s="146">
        <v>390.197</v>
      </c>
      <c r="H1619" s="147" t="s">
        <v>404</v>
      </c>
      <c r="I1619" s="146">
        <v>688.449</v>
      </c>
      <c r="J1619" s="146">
        <v>406.09</v>
      </c>
      <c r="K1619" s="148"/>
      <c r="L1619" s="149"/>
      <c r="M1619" s="149"/>
      <c r="N1619" s="148"/>
      <c r="O1619" s="149"/>
      <c r="P1619" s="149"/>
      <c r="Q1619" s="148"/>
      <c r="R1619" s="149"/>
      <c r="S1619" s="149"/>
      <c r="T1619" s="148"/>
      <c r="U1619" s="149"/>
      <c r="V1619" s="149"/>
      <c r="W1619" s="149"/>
      <c r="X1619" s="150">
        <f t="shared" si="1"/>
        <v>1.584367573</v>
      </c>
      <c r="Y1619" s="150">
        <f t="shared" si="2"/>
        <v>-1.584367573</v>
      </c>
    </row>
    <row r="1620" ht="15.75" customHeight="1">
      <c r="A1620" s="119">
        <v>1619.0</v>
      </c>
      <c r="B1620" s="143" t="str">
        <f t="array" ref="B1620">index(Systems!$A:$E,match($A1620,Systems!$A:$A,),match(B$1,Systems!$2:$2,))&amp;if(not(isblank(index(Systems!$A:$E,match($A1620,Systems!$A:$A,),match(Systems!$C$2,Systems!$2:$2,))))," ["&amp;index(Systems!$A:$E,match($A1620,Systems!$A:$A,),match(Systems!$C$2,Systems!$2:$2,))&amp;"]",)</f>
        <v>Marshdale</v>
      </c>
      <c r="C1620" s="144">
        <f t="array" ref="C1620">round((F1620-average(I1620,L1620,O1620,R1620,U1620))*X1620+if($B1620=$H1620,0,iferror(average(vlookup({$H1620,$K1620,$N1620,$Q1620,$T1620},$B:$D,column(B$1),0)),index(C:C,match($H1620,$B:$B,)))),3)</f>
        <v>163.367</v>
      </c>
      <c r="D1620" s="144">
        <f t="array" ref="D1620">round((G1620-average(J1620,M1620,P1620,S1620,V1620))*Y1620+if($B1620=$H1620,0,iferror(average(vlookup({$H1620,$K1620,$N1620,$Q1620,$T1620},$B:$D,column(C$1),0)),index(D:D,match($H1620,$B:$B,)))),3)</f>
        <v>330.046</v>
      </c>
      <c r="E1620" s="145">
        <v>2764.0</v>
      </c>
      <c r="F1620" s="146">
        <v>791.561</v>
      </c>
      <c r="G1620" s="146">
        <v>197.776</v>
      </c>
      <c r="H1620" s="147" t="s">
        <v>404</v>
      </c>
      <c r="I1620" s="146">
        <v>688.449</v>
      </c>
      <c r="J1620" s="146">
        <v>406.09</v>
      </c>
      <c r="K1620" s="148"/>
      <c r="L1620" s="149"/>
      <c r="M1620" s="149"/>
      <c r="N1620" s="148"/>
      <c r="O1620" s="149"/>
      <c r="P1620" s="149"/>
      <c r="Q1620" s="148"/>
      <c r="R1620" s="149"/>
      <c r="S1620" s="149"/>
      <c r="T1620" s="148"/>
      <c r="U1620" s="149"/>
      <c r="V1620" s="149"/>
      <c r="W1620" s="149"/>
      <c r="X1620" s="150">
        <f t="shared" si="1"/>
        <v>1.584367573</v>
      </c>
      <c r="Y1620" s="150">
        <f t="shared" si="2"/>
        <v>-1.584367573</v>
      </c>
    </row>
    <row r="1621" ht="15.75" customHeight="1">
      <c r="A1621" s="119">
        <v>1620.0</v>
      </c>
      <c r="B1621" s="143" t="str">
        <f t="array" ref="B1621">index(Systems!$A:$E,match($A1621,Systems!$A:$A,),match(B$1,Systems!$2:$2,))&amp;if(not(isblank(index(Systems!$A:$E,match($A1621,Systems!$A:$A,),match(Systems!$C$2,Systems!$2:$2,))))," ["&amp;index(Systems!$A:$E,match($A1621,Systems!$A:$A,),match(Systems!$C$2,Systems!$2:$2,))&amp;"]",)</f>
        <v>Mas</v>
      </c>
      <c r="C1621" s="144">
        <f t="array" ref="C1621">round((F1621-average(I1621,L1621,O1621,R1621,U1621))*X1621+if($B1621=$H1621,0,iferror(average(vlookup({$H1621,$K1621,$N1621,$Q1621,$T1621},$B:$D,column(B$1),0)),index(C:C,match($H1621,$B:$B,)))),3)</f>
        <v>227.33</v>
      </c>
      <c r="D1621" s="144">
        <f t="array" ref="D1621">round((G1621-average(J1621,M1621,P1621,S1621,V1621))*Y1621+if($B1621=$H1621,0,iferror(average(vlookup({$H1621,$K1621,$N1621,$Q1621,$T1621},$B:$D,column(C$1),0)),index(D:D,match($H1621,$B:$B,)))),3)</f>
        <v>-425.51</v>
      </c>
      <c r="E1621" s="145">
        <v>2764.0</v>
      </c>
      <c r="F1621" s="146">
        <v>831.932</v>
      </c>
      <c r="G1621" s="146">
        <v>674.658</v>
      </c>
      <c r="H1621" s="147" t="s">
        <v>404</v>
      </c>
      <c r="I1621" s="146">
        <v>688.449</v>
      </c>
      <c r="J1621" s="146">
        <v>406.09</v>
      </c>
      <c r="K1621" s="148"/>
      <c r="L1621" s="149"/>
      <c r="M1621" s="149"/>
      <c r="N1621" s="148"/>
      <c r="O1621" s="149"/>
      <c r="P1621" s="149"/>
      <c r="Q1621" s="148"/>
      <c r="R1621" s="149"/>
      <c r="S1621" s="149"/>
      <c r="T1621" s="148"/>
      <c r="U1621" s="149"/>
      <c r="V1621" s="149"/>
      <c r="W1621" s="149"/>
      <c r="X1621" s="150">
        <f t="shared" si="1"/>
        <v>1.584367573</v>
      </c>
      <c r="Y1621" s="150">
        <f t="shared" si="2"/>
        <v>-1.584367573</v>
      </c>
    </row>
    <row r="1622" ht="15.75" customHeight="1">
      <c r="A1622" s="119">
        <v>1621.0</v>
      </c>
      <c r="B1622" s="143" t="str">
        <f t="array" ref="B1622">index(Systems!$A:$E,match($A1622,Systems!$A:$A,),match(B$1,Systems!$2:$2,))&amp;if(not(isblank(index(Systems!$A:$E,match($A1622,Systems!$A:$A,),match(Systems!$C$2,Systems!$2:$2,))))," ["&amp;index(Systems!$A:$E,match($A1622,Systems!$A:$A,),match(Systems!$C$2,Systems!$2:$2,))&amp;"]",)</f>
        <v>Masterson</v>
      </c>
      <c r="C1622" s="144">
        <f t="array" ref="C1622">round((F1622-average(I1622,L1622,O1622,R1622,U1622))*X1622+if($B1622=$H1622,0,iferror(average(vlookup({$H1622,$K1622,$N1622,$Q1622,$T1622},$B:$D,column(B$1),0)),index(C:C,match($H1622,$B:$B,)))),3)</f>
        <v>2.76</v>
      </c>
      <c r="D1622" s="144">
        <f t="array" ref="D1622">round((G1622-average(J1622,M1622,P1622,S1622,V1622))*Y1622+if($B1622=$H1622,0,iferror(average(vlookup({$H1622,$K1622,$N1622,$Q1622,$T1622},$B:$D,column(C$1),0)),index(D:D,match($H1622,$B:$B,)))),3)</f>
        <v>-185.773</v>
      </c>
      <c r="E1622" s="145">
        <v>2764.0</v>
      </c>
      <c r="F1622" s="146">
        <v>690.191</v>
      </c>
      <c r="G1622" s="146">
        <v>523.344</v>
      </c>
      <c r="H1622" s="147" t="s">
        <v>404</v>
      </c>
      <c r="I1622" s="146">
        <v>688.449</v>
      </c>
      <c r="J1622" s="146">
        <v>406.09</v>
      </c>
      <c r="K1622" s="148"/>
      <c r="L1622" s="149"/>
      <c r="M1622" s="149"/>
      <c r="N1622" s="148"/>
      <c r="O1622" s="149"/>
      <c r="P1622" s="149"/>
      <c r="Q1622" s="148"/>
      <c r="R1622" s="149"/>
      <c r="S1622" s="149"/>
      <c r="T1622" s="148"/>
      <c r="U1622" s="149"/>
      <c r="V1622" s="149"/>
      <c r="W1622" s="149"/>
      <c r="X1622" s="150">
        <f t="shared" si="1"/>
        <v>1.584367573</v>
      </c>
      <c r="Y1622" s="150">
        <f t="shared" si="2"/>
        <v>-1.584367573</v>
      </c>
    </row>
    <row r="1623" ht="15.75" customHeight="1">
      <c r="A1623" s="119">
        <v>1622.0</v>
      </c>
      <c r="B1623" s="143" t="str">
        <f t="array" ref="B1623">index(Systems!$A:$E,match($A1623,Systems!$A:$A,),match(B$1,Systems!$2:$2,))&amp;if(not(isblank(index(Systems!$A:$E,match($A1623,Systems!$A:$A,),match(Systems!$C$2,Systems!$2:$2,))))," ["&amp;index(Systems!$A:$E,match($A1623,Systems!$A:$A,),match(Systems!$C$2,Systems!$2:$2,))&amp;"]",)</f>
        <v>Masterton</v>
      </c>
      <c r="C1623" s="144">
        <f t="array" ref="C1623">round((F1623-average(I1623,L1623,O1623,R1623,U1623))*X1623+if($B1623=$H1623,0,iferror(average(vlookup({$H1623,$K1623,$N1623,$Q1623,$T1623},$B:$D,column(B$1),0)),index(C:C,match($H1623,$B:$B,)))),3)</f>
        <v>292.596</v>
      </c>
      <c r="D1623" s="144">
        <f t="array" ref="D1623">round((G1623-average(J1623,M1623,P1623,S1623,V1623))*Y1623+if($B1623=$H1623,0,iferror(average(vlookup({$H1623,$K1623,$N1623,$Q1623,$T1623},$B:$D,column(C$1),0)),index(D:D,match($H1623,$B:$B,)))),3)</f>
        <v>-369.764</v>
      </c>
      <c r="E1623" s="145">
        <v>2764.0</v>
      </c>
      <c r="F1623" s="146">
        <v>873.126</v>
      </c>
      <c r="G1623" s="146">
        <v>639.473</v>
      </c>
      <c r="H1623" s="147" t="s">
        <v>404</v>
      </c>
      <c r="I1623" s="146">
        <v>688.449</v>
      </c>
      <c r="J1623" s="146">
        <v>406.09</v>
      </c>
      <c r="K1623" s="148"/>
      <c r="L1623" s="149"/>
      <c r="M1623" s="149"/>
      <c r="N1623" s="148"/>
      <c r="O1623" s="149"/>
      <c r="P1623" s="149"/>
      <c r="Q1623" s="148"/>
      <c r="R1623" s="149"/>
      <c r="S1623" s="149"/>
      <c r="T1623" s="148"/>
      <c r="U1623" s="149"/>
      <c r="V1623" s="149"/>
      <c r="W1623" s="149"/>
      <c r="X1623" s="150">
        <f t="shared" si="1"/>
        <v>1.584367573</v>
      </c>
      <c r="Y1623" s="150">
        <f t="shared" si="2"/>
        <v>-1.584367573</v>
      </c>
    </row>
    <row r="1624" ht="15.75" customHeight="1">
      <c r="A1624" s="119">
        <v>1623.0</v>
      </c>
      <c r="B1624" s="143" t="str">
        <f t="array" ref="B1624">index(Systems!$A:$E,match($A1624,Systems!$A:$A,),match(B$1,Systems!$2:$2,))&amp;if(not(isblank(index(Systems!$A:$E,match($A1624,Systems!$A:$A,),match(Systems!$C$2,Systems!$2:$2,))))," ["&amp;index(Systems!$A:$E,match($A1624,Systems!$A:$A,),match(Systems!$C$2,Systems!$2:$2,))&amp;"]",)</f>
        <v>Matamoras</v>
      </c>
      <c r="C1624" s="144">
        <f t="array" ref="C1624">round((F1624-average(I1624,L1624,O1624,R1624,U1624))*X1624+if($B1624=$H1624,0,iferror(average(vlookup({$H1624,$K1624,$N1624,$Q1624,$T1624},$B:$D,column(B$1),0)),index(C:C,match($H1624,$B:$B,)))),3)</f>
        <v>252.531</v>
      </c>
      <c r="D1624" s="144">
        <f t="array" ref="D1624">round((G1624-average(J1624,M1624,P1624,S1624,V1624))*Y1624+if($B1624=$H1624,0,iferror(average(vlookup({$H1624,$K1624,$N1624,$Q1624,$T1624},$B:$D,column(C$1),0)),index(D:D,match($H1624,$B:$B,)))),3)</f>
        <v>349.206</v>
      </c>
      <c r="E1624" s="145">
        <v>2764.0</v>
      </c>
      <c r="F1624" s="146">
        <v>847.838</v>
      </c>
      <c r="G1624" s="146">
        <v>185.683</v>
      </c>
      <c r="H1624" s="147" t="s">
        <v>404</v>
      </c>
      <c r="I1624" s="146">
        <v>688.449</v>
      </c>
      <c r="J1624" s="146">
        <v>406.09</v>
      </c>
      <c r="K1624" s="148"/>
      <c r="L1624" s="149"/>
      <c r="M1624" s="149"/>
      <c r="N1624" s="148"/>
      <c r="O1624" s="149"/>
      <c r="P1624" s="149"/>
      <c r="Q1624" s="148"/>
      <c r="R1624" s="149"/>
      <c r="S1624" s="149"/>
      <c r="T1624" s="148"/>
      <c r="U1624" s="149"/>
      <c r="V1624" s="149"/>
      <c r="W1624" s="149"/>
      <c r="X1624" s="150">
        <f t="shared" si="1"/>
        <v>1.584367573</v>
      </c>
      <c r="Y1624" s="150">
        <f t="shared" si="2"/>
        <v>-1.584367573</v>
      </c>
    </row>
    <row r="1625" ht="15.75" customHeight="1">
      <c r="A1625" s="119">
        <v>1624.0</v>
      </c>
      <c r="B1625" s="143" t="str">
        <f t="array" ref="B1625">index(Systems!$A:$E,match($A1625,Systems!$A:$A,),match(B$1,Systems!$2:$2,))&amp;if(not(isblank(index(Systems!$A:$E,match($A1625,Systems!$A:$A,),match(Systems!$C$2,Systems!$2:$2,))))," ["&amp;index(Systems!$A:$E,match($A1625,Systems!$A:$A,),match(Systems!$C$2,Systems!$2:$2,))&amp;"]",)</f>
        <v>Matar</v>
      </c>
      <c r="C1625" s="144">
        <f t="array" ref="C1625">round((F1625-average(I1625,L1625,O1625,R1625,U1625))*X1625+if($B1625=$H1625,0,iferror(average(vlookup({$H1625,$K1625,$N1625,$Q1625,$T1625},$B:$D,column(B$1),0)),index(C:C,match($H1625,$B:$B,)))),3)</f>
        <v>162.067</v>
      </c>
      <c r="D1625" s="144">
        <f t="array" ref="D1625">round((G1625-average(J1625,M1625,P1625,S1625,V1625))*Y1625+if($B1625=$H1625,0,iferror(average(vlookup({$H1625,$K1625,$N1625,$Q1625,$T1625},$B:$D,column(C$1),0)),index(D:D,match($H1625,$B:$B,)))),3)</f>
        <v>56.297</v>
      </c>
      <c r="E1625" s="145">
        <v>2764.0</v>
      </c>
      <c r="F1625" s="146">
        <v>790.74</v>
      </c>
      <c r="G1625" s="146">
        <v>370.557</v>
      </c>
      <c r="H1625" s="147" t="s">
        <v>404</v>
      </c>
      <c r="I1625" s="146">
        <v>688.449</v>
      </c>
      <c r="J1625" s="146">
        <v>406.09</v>
      </c>
      <c r="K1625" s="148"/>
      <c r="L1625" s="149"/>
      <c r="M1625" s="149"/>
      <c r="N1625" s="148"/>
      <c r="O1625" s="149"/>
      <c r="P1625" s="149"/>
      <c r="Q1625" s="148"/>
      <c r="R1625" s="149"/>
      <c r="S1625" s="149"/>
      <c r="T1625" s="148"/>
      <c r="U1625" s="149"/>
      <c r="V1625" s="149"/>
      <c r="W1625" s="149"/>
      <c r="X1625" s="150">
        <f t="shared" si="1"/>
        <v>1.584367573</v>
      </c>
      <c r="Y1625" s="150">
        <f t="shared" si="2"/>
        <v>-1.584367573</v>
      </c>
    </row>
    <row r="1626" ht="15.75" customHeight="1">
      <c r="A1626" s="119">
        <v>1625.0</v>
      </c>
      <c r="B1626" s="143" t="str">
        <f t="array" ref="B1626">index(Systems!$A:$E,match($A1626,Systems!$A:$A,),match(B$1,Systems!$2:$2,))&amp;if(not(isblank(index(Systems!$A:$E,match($A1626,Systems!$A:$A,),match(Systems!$C$2,Systems!$2:$2,))))," ["&amp;index(Systems!$A:$E,match($A1626,Systems!$A:$A,),match(Systems!$C$2,Systems!$2:$2,))&amp;"]",)</f>
        <v>Matheran</v>
      </c>
      <c r="C1626" s="144">
        <f t="array" ref="C1626">round((F1626-average(I1626,L1626,O1626,R1626,U1626))*X1626+if($B1626=$H1626,0,iferror(average(vlookup({$H1626,$K1626,$N1626,$Q1626,$T1626},$B:$D,column(B$1),0)),index(C:C,match($H1626,$B:$B,)))),3)</f>
        <v>-65.658</v>
      </c>
      <c r="D1626" s="144">
        <f t="array" ref="D1626">round((G1626-average(J1626,M1626,P1626,S1626,V1626))*Y1626+if($B1626=$H1626,0,iferror(average(vlookup({$H1626,$K1626,$N1626,$Q1626,$T1626},$B:$D,column(C$1),0)),index(D:D,match($H1626,$B:$B,)))),3)</f>
        <v>-170.427</v>
      </c>
      <c r="E1626" s="145">
        <v>2764.0</v>
      </c>
      <c r="F1626" s="146">
        <v>647.008</v>
      </c>
      <c r="G1626" s="146">
        <v>513.658</v>
      </c>
      <c r="H1626" s="147" t="s">
        <v>404</v>
      </c>
      <c r="I1626" s="146">
        <v>688.449</v>
      </c>
      <c r="J1626" s="146">
        <v>406.09</v>
      </c>
      <c r="K1626" s="148"/>
      <c r="L1626" s="149"/>
      <c r="M1626" s="149"/>
      <c r="N1626" s="148"/>
      <c r="O1626" s="149"/>
      <c r="P1626" s="149"/>
      <c r="Q1626" s="148"/>
      <c r="R1626" s="149"/>
      <c r="S1626" s="149"/>
      <c r="T1626" s="148"/>
      <c r="U1626" s="149"/>
      <c r="V1626" s="149"/>
      <c r="W1626" s="149"/>
      <c r="X1626" s="150">
        <f t="shared" si="1"/>
        <v>1.584367573</v>
      </c>
      <c r="Y1626" s="150">
        <f t="shared" si="2"/>
        <v>-1.584367573</v>
      </c>
    </row>
    <row r="1627" ht="15.75" customHeight="1">
      <c r="A1627" s="119">
        <v>1626.0</v>
      </c>
      <c r="B1627" s="143" t="str">
        <f t="array" ref="B1627">index(Systems!$A:$E,match($A1627,Systems!$A:$A,),match(B$1,Systems!$2:$2,))&amp;if(not(isblank(index(Systems!$A:$E,match($A1627,Systems!$A:$A,),match(Systems!$C$2,Systems!$2:$2,))))," ["&amp;index(Systems!$A:$E,match($A1627,Systems!$A:$A,),match(Systems!$C$2,Systems!$2:$2,))&amp;"]",)</f>
        <v>Matsu</v>
      </c>
      <c r="C1627" s="144">
        <f t="array" ref="C1627">round((F1627-average(I1627,L1627,O1627,R1627,U1627))*X1627+if($B1627=$H1627,0,iferror(average(vlookup({$H1627,$K1627,$N1627,$Q1627,$T1627},$B:$D,column(B$1),0)),index(C:C,match($H1627,$B:$B,)))),3)</f>
        <v>78.304</v>
      </c>
      <c r="D1627" s="144">
        <f t="array" ref="D1627">round((G1627-average(J1627,M1627,P1627,S1627,V1627))*Y1627+if($B1627=$H1627,0,iferror(average(vlookup({$H1627,$K1627,$N1627,$Q1627,$T1627},$B:$D,column(C$1),0)),index(D:D,match($H1627,$B:$B,)))),3)</f>
        <v>-136.229</v>
      </c>
      <c r="E1627" s="145">
        <v>2764.0</v>
      </c>
      <c r="F1627" s="146">
        <v>737.872</v>
      </c>
      <c r="G1627" s="146">
        <v>492.073</v>
      </c>
      <c r="H1627" s="147" t="s">
        <v>404</v>
      </c>
      <c r="I1627" s="146">
        <v>688.449</v>
      </c>
      <c r="J1627" s="146">
        <v>406.09</v>
      </c>
      <c r="K1627" s="148"/>
      <c r="L1627" s="149"/>
      <c r="M1627" s="149"/>
      <c r="N1627" s="148"/>
      <c r="O1627" s="149"/>
      <c r="P1627" s="149"/>
      <c r="Q1627" s="148"/>
      <c r="R1627" s="149"/>
      <c r="S1627" s="149"/>
      <c r="T1627" s="148"/>
      <c r="U1627" s="149"/>
      <c r="V1627" s="149"/>
      <c r="W1627" s="149"/>
      <c r="X1627" s="150">
        <f t="shared" si="1"/>
        <v>1.584367573</v>
      </c>
      <c r="Y1627" s="150">
        <f t="shared" si="2"/>
        <v>-1.584367573</v>
      </c>
    </row>
    <row r="1628" ht="15.75" customHeight="1">
      <c r="A1628" s="119">
        <v>1627.0</v>
      </c>
      <c r="B1628" s="143" t="str">
        <f t="array" ref="B1628">index(Systems!$A:$E,match($A1628,Systems!$A:$A,),match(B$1,Systems!$2:$2,))&amp;if(not(isblank(index(Systems!$A:$E,match($A1628,Systems!$A:$A,),match(Systems!$C$2,Systems!$2:$2,))))," ["&amp;index(Systems!$A:$E,match($A1628,Systems!$A:$A,),match(Systems!$C$2,Systems!$2:$2,))&amp;"]",)</f>
        <v>Matsuida</v>
      </c>
      <c r="C1628" s="144">
        <f t="array" ref="C1628">round((F1628-average(I1628,L1628,O1628,R1628,U1628))*X1628+if($B1628=$H1628,0,iferror(average(vlookup({$H1628,$K1628,$N1628,$Q1628,$T1628},$B:$D,column(B$1),0)),index(C:C,match($H1628,$B:$B,)))),3)</f>
        <v>278.405</v>
      </c>
      <c r="D1628" s="144">
        <f t="array" ref="D1628">round((G1628-average(J1628,M1628,P1628,S1628,V1628))*Y1628+if($B1628=$H1628,0,iferror(average(vlookup({$H1628,$K1628,$N1628,$Q1628,$T1628},$B:$D,column(C$1),0)),index(D:D,match($H1628,$B:$B,)))),3)</f>
        <v>129.101</v>
      </c>
      <c r="E1628" s="145">
        <v>2764.0</v>
      </c>
      <c r="F1628" s="146">
        <v>864.169</v>
      </c>
      <c r="G1628" s="146">
        <v>324.606</v>
      </c>
      <c r="H1628" s="147" t="s">
        <v>404</v>
      </c>
      <c r="I1628" s="146">
        <v>688.449</v>
      </c>
      <c r="J1628" s="146">
        <v>406.09</v>
      </c>
      <c r="K1628" s="148"/>
      <c r="L1628" s="149"/>
      <c r="M1628" s="149"/>
      <c r="N1628" s="148"/>
      <c r="O1628" s="149"/>
      <c r="P1628" s="149"/>
      <c r="Q1628" s="148"/>
      <c r="R1628" s="149"/>
      <c r="S1628" s="149"/>
      <c r="T1628" s="148"/>
      <c r="U1628" s="149"/>
      <c r="V1628" s="149"/>
      <c r="W1628" s="149"/>
      <c r="X1628" s="150">
        <f t="shared" si="1"/>
        <v>1.584367573</v>
      </c>
      <c r="Y1628" s="150">
        <f t="shared" si="2"/>
        <v>-1.584367573</v>
      </c>
    </row>
    <row r="1629" ht="15.75" customHeight="1">
      <c r="A1629" s="119">
        <v>1628.0</v>
      </c>
      <c r="B1629" s="143" t="str">
        <f t="array" ref="B1629">index(Systems!$A:$E,match($A1629,Systems!$A:$A,),match(B$1,Systems!$2:$2,))&amp;if(not(isblank(index(Systems!$A:$E,match($A1629,Systems!$A:$A,),match(Systems!$C$2,Systems!$2:$2,))))," ["&amp;index(Systems!$A:$E,match($A1629,Systems!$A:$A,),match(Systems!$C$2,Systems!$2:$2,))&amp;"]",)</f>
        <v>Mattisskogen</v>
      </c>
      <c r="C1629" s="144">
        <f t="array" ref="C1629">round((F1629-average(I1629,L1629,O1629,R1629,U1629))*X1629+if($B1629=$H1629,0,iferror(average(vlookup({$H1629,$K1629,$N1629,$Q1629,$T1629},$B:$D,column(B$1),0)),index(C:C,match($H1629,$B:$B,)))),3)</f>
        <v>-58.661</v>
      </c>
      <c r="D1629" s="144">
        <f t="array" ref="D1629">round((G1629-average(J1629,M1629,P1629,S1629,V1629))*Y1629+if($B1629=$H1629,0,iferror(average(vlookup({$H1629,$K1629,$N1629,$Q1629,$T1629},$B:$D,column(C$1),0)),index(D:D,match($H1629,$B:$B,)))),3)</f>
        <v>-361.366</v>
      </c>
      <c r="E1629" s="145">
        <v>2764.0</v>
      </c>
      <c r="F1629" s="146">
        <v>651.424</v>
      </c>
      <c r="G1629" s="146">
        <v>634.172</v>
      </c>
      <c r="H1629" s="147" t="s">
        <v>404</v>
      </c>
      <c r="I1629" s="146">
        <v>688.449</v>
      </c>
      <c r="J1629" s="146">
        <v>406.09</v>
      </c>
      <c r="K1629" s="148"/>
      <c r="L1629" s="149"/>
      <c r="M1629" s="149"/>
      <c r="N1629" s="148"/>
      <c r="O1629" s="149"/>
      <c r="P1629" s="149"/>
      <c r="Q1629" s="148"/>
      <c r="R1629" s="149"/>
      <c r="S1629" s="149"/>
      <c r="T1629" s="148"/>
      <c r="U1629" s="149"/>
      <c r="V1629" s="149"/>
      <c r="W1629" s="149"/>
      <c r="X1629" s="150">
        <f t="shared" si="1"/>
        <v>1.584367573</v>
      </c>
      <c r="Y1629" s="150">
        <f t="shared" si="2"/>
        <v>-1.584367573</v>
      </c>
    </row>
    <row r="1630" ht="15.75" customHeight="1">
      <c r="A1630" s="119">
        <v>1629.0</v>
      </c>
      <c r="B1630" s="143" t="str">
        <f t="array" ref="B1630">index(Systems!$A:$E,match($A1630,Systems!$A:$A,),match(B$1,Systems!$2:$2,))&amp;if(not(isblank(index(Systems!$A:$E,match($A1630,Systems!$A:$A,),match(Systems!$C$2,Systems!$2:$2,))))," ["&amp;index(Systems!$A:$E,match($A1630,Systems!$A:$A,),match(Systems!$C$2,Systems!$2:$2,))&amp;"]",)</f>
        <v>Mauckport</v>
      </c>
      <c r="C1630" s="144">
        <f t="array" ref="C1630">round((F1630-average(I1630,L1630,O1630,R1630,U1630))*X1630+if($B1630=$H1630,0,iferror(average(vlookup({$H1630,$K1630,$N1630,$Q1630,$T1630},$B:$D,column(B$1),0)),index(C:C,match($H1630,$B:$B,)))),3)</f>
        <v>427.024</v>
      </c>
      <c r="D1630" s="144">
        <f t="array" ref="D1630">round((G1630-average(J1630,M1630,P1630,S1630,V1630))*Y1630+if($B1630=$H1630,0,iferror(average(vlookup({$H1630,$K1630,$N1630,$Q1630,$T1630},$B:$D,column(C$1),0)),index(D:D,match($H1630,$B:$B,)))),3)</f>
        <v>-53.293</v>
      </c>
      <c r="E1630" s="145">
        <v>2764.0</v>
      </c>
      <c r="F1630" s="146">
        <v>957.972</v>
      </c>
      <c r="G1630" s="146">
        <v>439.727</v>
      </c>
      <c r="H1630" s="147" t="s">
        <v>404</v>
      </c>
      <c r="I1630" s="146">
        <v>688.449</v>
      </c>
      <c r="J1630" s="146">
        <v>406.09</v>
      </c>
      <c r="K1630" s="148"/>
      <c r="L1630" s="149"/>
      <c r="M1630" s="149"/>
      <c r="N1630" s="148"/>
      <c r="O1630" s="149"/>
      <c r="P1630" s="149"/>
      <c r="Q1630" s="148"/>
      <c r="R1630" s="149"/>
      <c r="S1630" s="149"/>
      <c r="T1630" s="148"/>
      <c r="U1630" s="149"/>
      <c r="V1630" s="149"/>
      <c r="W1630" s="149"/>
      <c r="X1630" s="150">
        <f t="shared" si="1"/>
        <v>1.584367573</v>
      </c>
      <c r="Y1630" s="150">
        <f t="shared" si="2"/>
        <v>-1.584367573</v>
      </c>
    </row>
    <row r="1631" ht="15.75" customHeight="1">
      <c r="A1631" s="119">
        <v>1630.0</v>
      </c>
      <c r="B1631" s="143" t="str">
        <f t="array" ref="B1631">index(Systems!$A:$E,match($A1631,Systems!$A:$A,),match(B$1,Systems!$2:$2,))&amp;if(not(isblank(index(Systems!$A:$E,match($A1631,Systems!$A:$A,),match(Systems!$C$2,Systems!$2:$2,))))," ["&amp;index(Systems!$A:$E,match($A1631,Systems!$A:$A,),match(Systems!$C$2,Systems!$2:$2,))&amp;"]",)</f>
        <v>Maule</v>
      </c>
      <c r="C1631" s="144">
        <f t="array" ref="C1631">round((F1631-average(I1631,L1631,O1631,R1631,U1631))*X1631+if($B1631=$H1631,0,iferror(average(vlookup({$H1631,$K1631,$N1631,$Q1631,$T1631},$B:$D,column(B$1),0)),index(C:C,match($H1631,$B:$B,)))),3)</f>
        <v>31.79</v>
      </c>
      <c r="D1631" s="144">
        <f t="array" ref="D1631">round((G1631-average(J1631,M1631,P1631,S1631,V1631))*Y1631+if($B1631=$H1631,0,iferror(average(vlookup({$H1631,$K1631,$N1631,$Q1631,$T1631},$B:$D,column(C$1),0)),index(D:D,match($H1631,$B:$B,)))),3)</f>
        <v>245.262</v>
      </c>
      <c r="E1631" s="145">
        <v>2764.0</v>
      </c>
      <c r="F1631" s="146">
        <v>708.514</v>
      </c>
      <c r="G1631" s="146">
        <v>251.289</v>
      </c>
      <c r="H1631" s="147" t="s">
        <v>404</v>
      </c>
      <c r="I1631" s="146">
        <v>688.449</v>
      </c>
      <c r="J1631" s="146">
        <v>406.09</v>
      </c>
      <c r="K1631" s="148"/>
      <c r="L1631" s="149"/>
      <c r="M1631" s="149"/>
      <c r="N1631" s="148"/>
      <c r="O1631" s="149"/>
      <c r="P1631" s="149"/>
      <c r="Q1631" s="148"/>
      <c r="R1631" s="149"/>
      <c r="S1631" s="149"/>
      <c r="T1631" s="148"/>
      <c r="U1631" s="149"/>
      <c r="V1631" s="149"/>
      <c r="W1631" s="149"/>
      <c r="X1631" s="150">
        <f t="shared" si="1"/>
        <v>1.584367573</v>
      </c>
      <c r="Y1631" s="150">
        <f t="shared" si="2"/>
        <v>-1.584367573</v>
      </c>
    </row>
    <row r="1632" ht="15.75" customHeight="1">
      <c r="A1632" s="119">
        <v>1631.0</v>
      </c>
      <c r="B1632" s="143" t="str">
        <f t="array" ref="B1632">index(Systems!$A:$E,match($A1632,Systems!$A:$A,),match(B$1,Systems!$2:$2,))&amp;if(not(isblank(index(Systems!$A:$E,match($A1632,Systems!$A:$A,),match(Systems!$C$2,Systems!$2:$2,))))," ["&amp;index(Systems!$A:$E,match($A1632,Systems!$A:$A,),match(Systems!$C$2,Systems!$2:$2,))&amp;"]",)</f>
        <v>Mauripur</v>
      </c>
      <c r="C1632" s="144">
        <f t="array" ref="C1632">round((F1632-average(I1632,L1632,O1632,R1632,U1632))*X1632+if($B1632=$H1632,0,iferror(average(vlookup({$H1632,$K1632,$N1632,$Q1632,$T1632},$B:$D,column(B$1),0)),index(C:C,match($H1632,$B:$B,)))),3)</f>
        <v>-167.214</v>
      </c>
      <c r="D1632" s="144">
        <f t="array" ref="D1632">round((G1632-average(J1632,M1632,P1632,S1632,V1632))*Y1632+if($B1632=$H1632,0,iferror(average(vlookup({$H1632,$K1632,$N1632,$Q1632,$T1632},$B:$D,column(C$1),0)),index(D:D,match($H1632,$B:$B,)))),3)</f>
        <v>-281.832</v>
      </c>
      <c r="E1632" s="145">
        <v>2764.0</v>
      </c>
      <c r="F1632" s="146">
        <v>582.909</v>
      </c>
      <c r="G1632" s="146">
        <v>583.973</v>
      </c>
      <c r="H1632" s="147" t="s">
        <v>404</v>
      </c>
      <c r="I1632" s="146">
        <v>688.449</v>
      </c>
      <c r="J1632" s="146">
        <v>406.09</v>
      </c>
      <c r="K1632" s="148"/>
      <c r="L1632" s="149"/>
      <c r="M1632" s="149"/>
      <c r="N1632" s="148"/>
      <c r="O1632" s="149"/>
      <c r="P1632" s="149"/>
      <c r="Q1632" s="148"/>
      <c r="R1632" s="149"/>
      <c r="S1632" s="149"/>
      <c r="T1632" s="148"/>
      <c r="U1632" s="149"/>
      <c r="V1632" s="149"/>
      <c r="W1632" s="149"/>
      <c r="X1632" s="150">
        <f t="shared" si="1"/>
        <v>1.584367573</v>
      </c>
      <c r="Y1632" s="150">
        <f t="shared" si="2"/>
        <v>-1.584367573</v>
      </c>
    </row>
    <row r="1633" ht="15.75" customHeight="1">
      <c r="A1633" s="119">
        <v>1632.0</v>
      </c>
      <c r="B1633" s="143" t="str">
        <f t="array" ref="B1633">index(Systems!$A:$E,match($A1633,Systems!$A:$A,),match(B$1,Systems!$2:$2,))&amp;if(not(isblank(index(Systems!$A:$E,match($A1633,Systems!$A:$A,),match(Systems!$C$2,Systems!$2:$2,))))," ["&amp;index(Systems!$A:$E,match($A1633,Systems!$A:$A,),match(Systems!$C$2,Systems!$2:$2,))&amp;"]",)</f>
        <v>Mavegh</v>
      </c>
      <c r="C1633" s="144">
        <f t="array" ref="C1633">round((F1633-average(I1633,L1633,O1633,R1633,U1633))*X1633+if($B1633=$H1633,0,iferror(average(vlookup({$H1633,$K1633,$N1633,$Q1633,$T1633},$B:$D,column(B$1),0)),index(C:C,match($H1633,$B:$B,)))),3)</f>
        <v>320.853</v>
      </c>
      <c r="D1633" s="144">
        <f t="array" ref="D1633">round((G1633-average(J1633,M1633,P1633,S1633,V1633))*Y1633+if($B1633=$H1633,0,iferror(average(vlookup({$H1633,$K1633,$N1633,$Q1633,$T1633},$B:$D,column(C$1),0)),index(D:D,match($H1633,$B:$B,)))),3)</f>
        <v>-335.536</v>
      </c>
      <c r="E1633" s="145">
        <v>2764.0</v>
      </c>
      <c r="F1633" s="146">
        <v>890.961</v>
      </c>
      <c r="G1633" s="146">
        <v>617.869</v>
      </c>
      <c r="H1633" s="147" t="s">
        <v>404</v>
      </c>
      <c r="I1633" s="146">
        <v>688.449</v>
      </c>
      <c r="J1633" s="146">
        <v>406.09</v>
      </c>
      <c r="K1633" s="148"/>
      <c r="L1633" s="149"/>
      <c r="M1633" s="149"/>
      <c r="N1633" s="148"/>
      <c r="O1633" s="149"/>
      <c r="P1633" s="149"/>
      <c r="Q1633" s="148"/>
      <c r="R1633" s="149"/>
      <c r="S1633" s="149"/>
      <c r="T1633" s="148"/>
      <c r="U1633" s="149"/>
      <c r="V1633" s="149"/>
      <c r="W1633" s="149"/>
      <c r="X1633" s="150">
        <f t="shared" si="1"/>
        <v>1.584367573</v>
      </c>
      <c r="Y1633" s="150">
        <f t="shared" si="2"/>
        <v>-1.584367573</v>
      </c>
    </row>
    <row r="1634" ht="15.75" customHeight="1">
      <c r="A1634" s="119">
        <v>1633.0</v>
      </c>
      <c r="B1634" s="143" t="str">
        <f t="array" ref="B1634">index(Systems!$A:$E,match($A1634,Systems!$A:$A,),match(B$1,Systems!$2:$2,))&amp;if(not(isblank(index(Systems!$A:$E,match($A1634,Systems!$A:$A,),match(Systems!$C$2,Systems!$2:$2,))))," ["&amp;index(Systems!$A:$E,match($A1634,Systems!$A:$A,),match(Systems!$C$2,Systems!$2:$2,))&amp;"]",)</f>
        <v>Maxie's Planet</v>
      </c>
      <c r="C1634" s="144">
        <f t="array" ref="C1634">round((F1634-average(I1634,L1634,O1634,R1634,U1634))*X1634+if($B1634=$H1634,0,iferror(average(vlookup({$H1634,$K1634,$N1634,$Q1634,$T1634},$B:$D,column(B$1),0)),index(C:C,match($H1634,$B:$B,)))),3)</f>
        <v>-96.434</v>
      </c>
      <c r="D1634" s="144">
        <f t="array" ref="D1634">round((G1634-average(J1634,M1634,P1634,S1634,V1634))*Y1634+if($B1634=$H1634,0,iferror(average(vlookup({$H1634,$K1634,$N1634,$Q1634,$T1634},$B:$D,column(C$1),0)),index(D:D,match($H1634,$B:$B,)))),3)</f>
        <v>389.507</v>
      </c>
      <c r="E1634" s="145">
        <v>2764.0</v>
      </c>
      <c r="F1634" s="146">
        <v>627.583</v>
      </c>
      <c r="G1634" s="146">
        <v>160.246</v>
      </c>
      <c r="H1634" s="147" t="s">
        <v>404</v>
      </c>
      <c r="I1634" s="146">
        <v>688.449</v>
      </c>
      <c r="J1634" s="146">
        <v>406.09</v>
      </c>
      <c r="K1634" s="148"/>
      <c r="L1634" s="149"/>
      <c r="M1634" s="149"/>
      <c r="N1634" s="148"/>
      <c r="O1634" s="149"/>
      <c r="P1634" s="149"/>
      <c r="Q1634" s="148"/>
      <c r="R1634" s="149"/>
      <c r="S1634" s="149"/>
      <c r="T1634" s="148"/>
      <c r="U1634" s="149"/>
      <c r="V1634" s="149"/>
      <c r="W1634" s="149"/>
      <c r="X1634" s="150">
        <f t="shared" si="1"/>
        <v>1.584367573</v>
      </c>
      <c r="Y1634" s="150">
        <f t="shared" si="2"/>
        <v>-1.584367573</v>
      </c>
    </row>
    <row r="1635" ht="15.75" customHeight="1">
      <c r="A1635" s="119">
        <v>1634.0</v>
      </c>
      <c r="B1635" s="143" t="str">
        <f t="array" ref="B1635">index(Systems!$A:$E,match($A1635,Systems!$A:$A,),match(B$1,Systems!$2:$2,))&amp;if(not(isblank(index(Systems!$A:$E,match($A1635,Systems!$A:$A,),match(Systems!$C$2,Systems!$2:$2,))))," ["&amp;index(Systems!$A:$E,match($A1635,Systems!$A:$A,),match(Systems!$C$2,Systems!$2:$2,))&amp;"]",)</f>
        <v>Maxwell</v>
      </c>
      <c r="C1635" s="144">
        <f t="array" ref="C1635">round((F1635-average(I1635,L1635,O1635,R1635,U1635))*X1635+if($B1635=$H1635,0,iferror(average(vlookup({$H1635,$K1635,$N1635,$Q1635,$T1635},$B:$D,column(B$1),0)),index(C:C,match($H1635,$B:$B,)))),3)</f>
        <v>-376.942</v>
      </c>
      <c r="D1635" s="144">
        <f t="array" ref="D1635">round((G1635-average(J1635,M1635,P1635,S1635,V1635))*Y1635+if($B1635=$H1635,0,iferror(average(vlookup({$H1635,$K1635,$N1635,$Q1635,$T1635},$B:$D,column(C$1),0)),index(D:D,match($H1635,$B:$B,)))),3)</f>
        <v>-114.526</v>
      </c>
      <c r="E1635" s="145">
        <v>2764.0</v>
      </c>
      <c r="F1635" s="146">
        <v>450.536</v>
      </c>
      <c r="G1635" s="146">
        <v>478.375</v>
      </c>
      <c r="H1635" s="147" t="s">
        <v>404</v>
      </c>
      <c r="I1635" s="146">
        <v>688.449</v>
      </c>
      <c r="J1635" s="146">
        <v>406.09</v>
      </c>
      <c r="K1635" s="148"/>
      <c r="L1635" s="149"/>
      <c r="M1635" s="149"/>
      <c r="N1635" s="148"/>
      <c r="O1635" s="149"/>
      <c r="P1635" s="149"/>
      <c r="Q1635" s="148"/>
      <c r="R1635" s="149"/>
      <c r="S1635" s="149"/>
      <c r="T1635" s="148"/>
      <c r="U1635" s="149"/>
      <c r="V1635" s="149"/>
      <c r="W1635" s="149"/>
      <c r="X1635" s="150">
        <f t="shared" si="1"/>
        <v>1.584367573</v>
      </c>
      <c r="Y1635" s="150">
        <f t="shared" si="2"/>
        <v>-1.584367573</v>
      </c>
    </row>
    <row r="1636" ht="15.75" customHeight="1">
      <c r="A1636" s="119">
        <v>1635.0</v>
      </c>
      <c r="B1636" s="143" t="str">
        <f t="array" ref="B1636">index(Systems!$A:$E,match($A1636,Systems!$A:$A,),match(B$1,Systems!$2:$2,))&amp;if(not(isblank(index(Systems!$A:$E,match($A1636,Systems!$A:$A,),match(Systems!$C$2,Systems!$2:$2,))))," ["&amp;index(Systems!$A:$E,match($A1636,Systems!$A:$A,),match(Systems!$C$2,Systems!$2:$2,))&amp;"]",)</f>
        <v>Mayenne</v>
      </c>
      <c r="C1636" s="144">
        <f t="array" ref="C1636">round((F1636-average(I1636,L1636,O1636,R1636,U1636))*X1636+if($B1636=$H1636,0,iferror(average(vlookup({$H1636,$K1636,$N1636,$Q1636,$T1636},$B:$D,column(B$1),0)),index(C:C,match($H1636,$B:$B,)))),3)</f>
        <v>-547.119</v>
      </c>
      <c r="D1636" s="144">
        <f t="array" ref="D1636">round((G1636-average(J1636,M1636,P1636,S1636,V1636))*Y1636+if($B1636=$H1636,0,iferror(average(vlookup({$H1636,$K1636,$N1636,$Q1636,$T1636},$B:$D,column(C$1),0)),index(D:D,match($H1636,$B:$B,)))),3)</f>
        <v>241.556</v>
      </c>
      <c r="E1636" s="145">
        <v>2764.0</v>
      </c>
      <c r="F1636" s="146">
        <v>343.126</v>
      </c>
      <c r="G1636" s="146">
        <v>253.628</v>
      </c>
      <c r="H1636" s="147" t="s">
        <v>404</v>
      </c>
      <c r="I1636" s="146">
        <v>688.449</v>
      </c>
      <c r="J1636" s="146">
        <v>406.09</v>
      </c>
      <c r="K1636" s="148"/>
      <c r="L1636" s="149"/>
      <c r="M1636" s="149"/>
      <c r="N1636" s="148"/>
      <c r="O1636" s="149"/>
      <c r="P1636" s="149"/>
      <c r="Q1636" s="148"/>
      <c r="R1636" s="149"/>
      <c r="S1636" s="149"/>
      <c r="T1636" s="148"/>
      <c r="U1636" s="149"/>
      <c r="V1636" s="149"/>
      <c r="W1636" s="149"/>
      <c r="X1636" s="150">
        <f t="shared" si="1"/>
        <v>1.584367573</v>
      </c>
      <c r="Y1636" s="150">
        <f t="shared" si="2"/>
        <v>-1.584367573</v>
      </c>
    </row>
    <row r="1637" ht="15.75" customHeight="1">
      <c r="A1637" s="119">
        <v>1636.0</v>
      </c>
      <c r="B1637" s="143" t="str">
        <f t="array" ref="B1637">index(Systems!$A:$E,match($A1637,Systems!$A:$A,),match(B$1,Systems!$2:$2,))&amp;if(not(isblank(index(Systems!$A:$E,match($A1637,Systems!$A:$A,),match(Systems!$C$2,Systems!$2:$2,))))," ["&amp;index(Systems!$A:$E,match($A1637,Systems!$A:$A,),match(Systems!$C$2,Systems!$2:$2,))&amp;"]",)</f>
        <v>Mayetta</v>
      </c>
      <c r="C1637" s="144">
        <f t="array" ref="C1637">round((F1637-average(I1637,L1637,O1637,R1637,U1637))*X1637+if($B1637=$H1637,0,iferror(average(vlookup({$H1637,$K1637,$N1637,$Q1637,$T1637},$B:$D,column(B$1),0)),index(C:C,match($H1637,$B:$B,)))),3)</f>
        <v>405.307</v>
      </c>
      <c r="D1637" s="144">
        <f t="array" ref="D1637">round((G1637-average(J1637,M1637,P1637,S1637,V1637))*Y1637+if($B1637=$H1637,0,iferror(average(vlookup({$H1637,$K1637,$N1637,$Q1637,$T1637},$B:$D,column(C$1),0)),index(D:D,match($H1637,$B:$B,)))),3)</f>
        <v>6.93</v>
      </c>
      <c r="E1637" s="145">
        <v>2764.0</v>
      </c>
      <c r="F1637" s="146">
        <v>944.265</v>
      </c>
      <c r="G1637" s="146">
        <v>401.716</v>
      </c>
      <c r="H1637" s="147" t="s">
        <v>404</v>
      </c>
      <c r="I1637" s="146">
        <v>688.449</v>
      </c>
      <c r="J1637" s="146">
        <v>406.09</v>
      </c>
      <c r="K1637" s="148"/>
      <c r="L1637" s="149"/>
      <c r="M1637" s="149"/>
      <c r="N1637" s="148"/>
      <c r="O1637" s="149"/>
      <c r="P1637" s="149"/>
      <c r="Q1637" s="148"/>
      <c r="R1637" s="149"/>
      <c r="S1637" s="149"/>
      <c r="T1637" s="148"/>
      <c r="U1637" s="149"/>
      <c r="V1637" s="149"/>
      <c r="W1637" s="149"/>
      <c r="X1637" s="150">
        <f t="shared" si="1"/>
        <v>1.584367573</v>
      </c>
      <c r="Y1637" s="150">
        <f t="shared" si="2"/>
        <v>-1.584367573</v>
      </c>
    </row>
    <row r="1638" ht="15.75" customHeight="1">
      <c r="A1638" s="119">
        <v>1637.0</v>
      </c>
      <c r="B1638" s="143" t="str">
        <f t="array" ref="B1638">index(Systems!$A:$E,match($A1638,Systems!$A:$A,),match(B$1,Systems!$2:$2,))&amp;if(not(isblank(index(Systems!$A:$E,match($A1638,Systems!$A:$A,),match(Systems!$C$2,Systems!$2:$2,))))," ["&amp;index(Systems!$A:$E,match($A1638,Systems!$A:$A,),match(Systems!$C$2,Systems!$2:$2,))&amp;"]",)</f>
        <v>Maynard</v>
      </c>
      <c r="C1638" s="144">
        <f t="array" ref="C1638">round((F1638-average(I1638,L1638,O1638,R1638,U1638))*X1638+if($B1638=$H1638,0,iferror(average(vlookup({$H1638,$K1638,$N1638,$Q1638,$T1638},$B:$D,column(B$1),0)),index(C:C,match($H1638,$B:$B,)))),3)</f>
        <v>304.496</v>
      </c>
      <c r="D1638" s="144">
        <f t="array" ref="D1638">round((G1638-average(J1638,M1638,P1638,S1638,V1638))*Y1638+if($B1638=$H1638,0,iferror(average(vlookup({$H1638,$K1638,$N1638,$Q1638,$T1638},$B:$D,column(C$1),0)),index(D:D,match($H1638,$B:$B,)))),3)</f>
        <v>2.283</v>
      </c>
      <c r="E1638" s="145">
        <v>2764.0</v>
      </c>
      <c r="F1638" s="146">
        <v>880.637</v>
      </c>
      <c r="G1638" s="146">
        <v>404.649</v>
      </c>
      <c r="H1638" s="147" t="s">
        <v>404</v>
      </c>
      <c r="I1638" s="146">
        <v>688.449</v>
      </c>
      <c r="J1638" s="146">
        <v>406.09</v>
      </c>
      <c r="K1638" s="148"/>
      <c r="L1638" s="149"/>
      <c r="M1638" s="149"/>
      <c r="N1638" s="148"/>
      <c r="O1638" s="149"/>
      <c r="P1638" s="149"/>
      <c r="Q1638" s="148"/>
      <c r="R1638" s="149"/>
      <c r="S1638" s="149"/>
      <c r="T1638" s="148"/>
      <c r="U1638" s="149"/>
      <c r="V1638" s="149"/>
      <c r="W1638" s="149"/>
      <c r="X1638" s="150">
        <f t="shared" si="1"/>
        <v>1.584367573</v>
      </c>
      <c r="Y1638" s="150">
        <f t="shared" si="2"/>
        <v>-1.584367573</v>
      </c>
    </row>
    <row r="1639" ht="15.75" customHeight="1">
      <c r="A1639" s="119">
        <v>1638.0</v>
      </c>
      <c r="B1639" s="143" t="str">
        <f t="array" ref="B1639">index(Systems!$A:$E,match($A1639,Systems!$A:$A,),match(B$1,Systems!$2:$2,))&amp;if(not(isblank(index(Systems!$A:$E,match($A1639,Systems!$A:$A,),match(Systems!$C$2,Systems!$2:$2,))))," ["&amp;index(Systems!$A:$E,match($A1639,Systems!$A:$A,),match(Systems!$C$2,Systems!$2:$2,))&amp;"]",)</f>
        <v>Mazdru</v>
      </c>
      <c r="C1639" s="144">
        <f t="array" ref="C1639">round((F1639-average(I1639,L1639,O1639,R1639,U1639))*X1639+if($B1639=$H1639,0,iferror(average(vlookup({$H1639,$K1639,$N1639,$Q1639,$T1639},$B:$D,column(B$1),0)),index(C:C,match($H1639,$B:$B,)))),3)</f>
        <v>92.725</v>
      </c>
      <c r="D1639" s="144">
        <f t="array" ref="D1639">round((G1639-average(J1639,M1639,P1639,S1639,V1639))*Y1639+if($B1639=$H1639,0,iferror(average(vlookup({$H1639,$K1639,$N1639,$Q1639,$T1639},$B:$D,column(C$1),0)),index(D:D,match($H1639,$B:$B,)))),3)</f>
        <v>-321.517</v>
      </c>
      <c r="E1639" s="145">
        <v>2764.0</v>
      </c>
      <c r="F1639" s="146">
        <v>746.974</v>
      </c>
      <c r="G1639" s="146">
        <v>609.021</v>
      </c>
      <c r="H1639" s="147" t="s">
        <v>404</v>
      </c>
      <c r="I1639" s="146">
        <v>688.449</v>
      </c>
      <c r="J1639" s="146">
        <v>406.09</v>
      </c>
      <c r="K1639" s="148"/>
      <c r="L1639" s="149"/>
      <c r="M1639" s="149"/>
      <c r="N1639" s="148"/>
      <c r="O1639" s="149"/>
      <c r="P1639" s="149"/>
      <c r="Q1639" s="148"/>
      <c r="R1639" s="149"/>
      <c r="S1639" s="149"/>
      <c r="T1639" s="148"/>
      <c r="U1639" s="149"/>
      <c r="V1639" s="149"/>
      <c r="W1639" s="149"/>
      <c r="X1639" s="150">
        <f t="shared" si="1"/>
        <v>1.584367573</v>
      </c>
      <c r="Y1639" s="150">
        <f t="shared" si="2"/>
        <v>-1.584367573</v>
      </c>
    </row>
    <row r="1640" ht="15.75" customHeight="1">
      <c r="A1640" s="119">
        <v>1639.0</v>
      </c>
      <c r="B1640" s="143" t="str">
        <f t="array" ref="B1640">index(Systems!$A:$E,match($A1640,Systems!$A:$A,),match(B$1,Systems!$2:$2,))&amp;if(not(isblank(index(Systems!$A:$E,match($A1640,Systems!$A:$A,),match(Systems!$C$2,Systems!$2:$2,))))," ["&amp;index(Systems!$A:$E,match($A1640,Systems!$A:$A,),match(Systems!$C$2,Systems!$2:$2,))&amp;"]",)</f>
        <v>McAffe</v>
      </c>
      <c r="C1640" s="144">
        <f t="array" ref="C1640">round((F1640-average(I1640,L1640,O1640,R1640,U1640))*X1640+if($B1640=$H1640,0,iferror(average(vlookup({$H1640,$K1640,$N1640,$Q1640,$T1640},$B:$D,column(B$1),0)),index(C:C,match($H1640,$B:$B,)))),3)</f>
        <v>-181.188</v>
      </c>
      <c r="D1640" s="144">
        <f t="array" ref="D1640">round((G1640-average(J1640,M1640,P1640,S1640,V1640))*Y1640+if($B1640=$H1640,0,iferror(average(vlookup({$H1640,$K1640,$N1640,$Q1640,$T1640},$B:$D,column(C$1),0)),index(D:D,match($H1640,$B:$B,)))),3)</f>
        <v>-45.284</v>
      </c>
      <c r="E1640" s="145">
        <v>2764.0</v>
      </c>
      <c r="F1640" s="146">
        <v>574.089</v>
      </c>
      <c r="G1640" s="146">
        <v>434.672</v>
      </c>
      <c r="H1640" s="147" t="s">
        <v>404</v>
      </c>
      <c r="I1640" s="146">
        <v>688.449</v>
      </c>
      <c r="J1640" s="146">
        <v>406.09</v>
      </c>
      <c r="K1640" s="148"/>
      <c r="L1640" s="149"/>
      <c r="M1640" s="149"/>
      <c r="N1640" s="148"/>
      <c r="O1640" s="149"/>
      <c r="P1640" s="149"/>
      <c r="Q1640" s="148"/>
      <c r="R1640" s="149"/>
      <c r="S1640" s="149"/>
      <c r="T1640" s="148"/>
      <c r="U1640" s="149"/>
      <c r="V1640" s="149"/>
      <c r="W1640" s="149"/>
      <c r="X1640" s="150">
        <f t="shared" si="1"/>
        <v>1.584367573</v>
      </c>
      <c r="Y1640" s="150">
        <f t="shared" si="2"/>
        <v>-1.584367573</v>
      </c>
    </row>
    <row r="1641" ht="15.75" customHeight="1">
      <c r="A1641" s="119">
        <v>1640.0</v>
      </c>
      <c r="B1641" s="143" t="str">
        <f t="array" ref="B1641">index(Systems!$A:$E,match($A1641,Systems!$A:$A,),match(B$1,Systems!$2:$2,))&amp;if(not(isblank(index(Systems!$A:$E,match($A1641,Systems!$A:$A,),match(Systems!$C$2,Systems!$2:$2,))))," ["&amp;index(Systems!$A:$E,match($A1641,Systems!$A:$A,),match(Systems!$C$2,Systems!$2:$2,))&amp;"]",)</f>
        <v>McAlister</v>
      </c>
      <c r="C1641" s="144">
        <f t="array" ref="C1641">round((F1641-average(I1641,L1641,O1641,R1641,U1641))*X1641+if($B1641=$H1641,0,iferror(average(vlookup({$H1641,$K1641,$N1641,$Q1641,$T1641},$B:$D,column(B$1),0)),index(C:C,match($H1641,$B:$B,)))),3)</f>
        <v>226.604</v>
      </c>
      <c r="D1641" s="144">
        <f t="array" ref="D1641">round((G1641-average(J1641,M1641,P1641,S1641,V1641))*Y1641+if($B1641=$H1641,0,iferror(average(vlookup({$H1641,$K1641,$N1641,$Q1641,$T1641},$B:$D,column(C$1),0)),index(D:D,match($H1641,$B:$B,)))),3)</f>
        <v>343.052</v>
      </c>
      <c r="E1641" s="145">
        <v>2764.0</v>
      </c>
      <c r="F1641" s="146">
        <v>831.474</v>
      </c>
      <c r="G1641" s="146">
        <v>189.567</v>
      </c>
      <c r="H1641" s="147" t="s">
        <v>404</v>
      </c>
      <c r="I1641" s="146">
        <v>688.449</v>
      </c>
      <c r="J1641" s="146">
        <v>406.09</v>
      </c>
      <c r="K1641" s="148"/>
      <c r="L1641" s="149"/>
      <c r="M1641" s="149"/>
      <c r="N1641" s="148"/>
      <c r="O1641" s="149"/>
      <c r="P1641" s="149"/>
      <c r="Q1641" s="148"/>
      <c r="R1641" s="149"/>
      <c r="S1641" s="149"/>
      <c r="T1641" s="148"/>
      <c r="U1641" s="149"/>
      <c r="V1641" s="149"/>
      <c r="W1641" s="149"/>
      <c r="X1641" s="150">
        <f t="shared" si="1"/>
        <v>1.584367573</v>
      </c>
      <c r="Y1641" s="150">
        <f t="shared" si="2"/>
        <v>-1.584367573</v>
      </c>
    </row>
    <row r="1642" ht="15.75" customHeight="1">
      <c r="A1642" s="119">
        <v>1641.0</v>
      </c>
      <c r="B1642" s="143" t="str">
        <f t="array" ref="B1642">index(Systems!$A:$E,match($A1642,Systems!$A:$A,),match(B$1,Systems!$2:$2,))&amp;if(not(isblank(index(Systems!$A:$E,match($A1642,Systems!$A:$A,),match(Systems!$C$2,Systems!$2:$2,))))," ["&amp;index(Systems!$A:$E,match($A1642,Systems!$A:$A,),match(Systems!$C$2,Systems!$2:$2,))&amp;"]",)</f>
        <v>McComb</v>
      </c>
      <c r="C1642" s="144">
        <f t="array" ref="C1642">round((F1642-average(I1642,L1642,O1642,R1642,U1642))*X1642+if($B1642=$H1642,0,iferror(average(vlookup({$H1642,$K1642,$N1642,$Q1642,$T1642},$B:$D,column(B$1),0)),index(C:C,match($H1642,$B:$B,)))),3)</f>
        <v>222.299</v>
      </c>
      <c r="D1642" s="144">
        <f t="array" ref="D1642">round((G1642-average(J1642,M1642,P1642,S1642,V1642))*Y1642+if($B1642=$H1642,0,iferror(average(vlookup({$H1642,$K1642,$N1642,$Q1642,$T1642},$B:$D,column(C$1),0)),index(D:D,match($H1642,$B:$B,)))),3)</f>
        <v>57.597</v>
      </c>
      <c r="E1642" s="145">
        <v>2764.0</v>
      </c>
      <c r="F1642" s="146">
        <v>828.757</v>
      </c>
      <c r="G1642" s="146">
        <v>369.737</v>
      </c>
      <c r="H1642" s="147" t="s">
        <v>404</v>
      </c>
      <c r="I1642" s="146">
        <v>688.449</v>
      </c>
      <c r="J1642" s="146">
        <v>406.09</v>
      </c>
      <c r="K1642" s="148"/>
      <c r="L1642" s="149"/>
      <c r="M1642" s="149"/>
      <c r="N1642" s="148"/>
      <c r="O1642" s="149"/>
      <c r="P1642" s="149"/>
      <c r="Q1642" s="148"/>
      <c r="R1642" s="149"/>
      <c r="S1642" s="149"/>
      <c r="T1642" s="148"/>
      <c r="U1642" s="149"/>
      <c r="V1642" s="149"/>
      <c r="W1642" s="149"/>
      <c r="X1642" s="150">
        <f t="shared" si="1"/>
        <v>1.584367573</v>
      </c>
      <c r="Y1642" s="150">
        <f t="shared" si="2"/>
        <v>-1.584367573</v>
      </c>
    </row>
    <row r="1643" ht="15.75" customHeight="1">
      <c r="A1643" s="119">
        <v>1642.0</v>
      </c>
      <c r="B1643" s="143" t="str">
        <f t="array" ref="B1643">index(Systems!$A:$E,match($A1643,Systems!$A:$A,),match(B$1,Systems!$2:$2,))&amp;if(not(isblank(index(Systems!$A:$E,match($A1643,Systems!$A:$A,),match(Systems!$C$2,Systems!$2:$2,))))," ["&amp;index(Systems!$A:$E,match($A1643,Systems!$A:$A,),match(Systems!$C$2,Systems!$2:$2,))&amp;"]",)</f>
        <v>McGehee</v>
      </c>
      <c r="C1643" s="144">
        <f t="array" ref="C1643">round((F1643-average(I1643,L1643,O1643,R1643,U1643))*X1643+if($B1643=$H1643,0,iferror(average(vlookup({$H1643,$K1643,$N1643,$Q1643,$T1643},$B:$D,column(B$1),0)),index(C:C,match($H1643,$B:$B,)))),3)</f>
        <v>330.336</v>
      </c>
      <c r="D1643" s="144">
        <f t="array" ref="D1643">round((G1643-average(J1643,M1643,P1643,S1643,V1643))*Y1643+if($B1643=$H1643,0,iferror(average(vlookup({$H1643,$K1643,$N1643,$Q1643,$T1643},$B:$D,column(C$1),0)),index(D:D,match($H1643,$B:$B,)))),3)</f>
        <v>74.915</v>
      </c>
      <c r="E1643" s="145">
        <v>2764.0</v>
      </c>
      <c r="F1643" s="146">
        <v>896.946</v>
      </c>
      <c r="G1643" s="146">
        <v>358.806</v>
      </c>
      <c r="H1643" s="147" t="s">
        <v>404</v>
      </c>
      <c r="I1643" s="146">
        <v>688.449</v>
      </c>
      <c r="J1643" s="146">
        <v>406.09</v>
      </c>
      <c r="K1643" s="148"/>
      <c r="L1643" s="149"/>
      <c r="M1643" s="149"/>
      <c r="N1643" s="148"/>
      <c r="O1643" s="149"/>
      <c r="P1643" s="149"/>
      <c r="Q1643" s="148"/>
      <c r="R1643" s="149"/>
      <c r="S1643" s="149"/>
      <c r="T1643" s="148"/>
      <c r="U1643" s="149"/>
      <c r="V1643" s="149"/>
      <c r="W1643" s="149"/>
      <c r="X1643" s="150">
        <f t="shared" si="1"/>
        <v>1.584367573</v>
      </c>
      <c r="Y1643" s="150">
        <f t="shared" si="2"/>
        <v>-1.584367573</v>
      </c>
    </row>
    <row r="1644" ht="15.75" customHeight="1">
      <c r="A1644" s="119">
        <v>1643.0</v>
      </c>
      <c r="B1644" s="143" t="str">
        <f t="array" ref="B1644">index(Systems!$A:$E,match($A1644,Systems!$A:$A,),match(B$1,Systems!$2:$2,))&amp;if(not(isblank(index(Systems!$A:$E,match($A1644,Systems!$A:$A,),match(Systems!$C$2,Systems!$2:$2,))))," ["&amp;index(Systems!$A:$E,match($A1644,Systems!$A:$A,),match(Systems!$C$2,Systems!$2:$2,))&amp;"]",)</f>
        <v>McHenry</v>
      </c>
      <c r="C1644" s="144">
        <f t="array" ref="C1644">round((F1644-average(I1644,L1644,O1644,R1644,U1644))*X1644+if($B1644=$H1644,0,iferror(average(vlookup({$H1644,$K1644,$N1644,$Q1644,$T1644},$B:$D,column(B$1),0)),index(C:C,match($H1644,$B:$B,)))),3)</f>
        <v>179.393</v>
      </c>
      <c r="D1644" s="144">
        <f t="array" ref="D1644">round((G1644-average(J1644,M1644,P1644,S1644,V1644))*Y1644+if($B1644=$H1644,0,iferror(average(vlookup({$H1644,$K1644,$N1644,$Q1644,$T1644},$B:$D,column(C$1),0)),index(D:D,match($H1644,$B:$B,)))),3)</f>
        <v>-84.574</v>
      </c>
      <c r="E1644" s="145">
        <v>2764.0</v>
      </c>
      <c r="F1644" s="146">
        <v>801.676</v>
      </c>
      <c r="G1644" s="146">
        <v>459.47</v>
      </c>
      <c r="H1644" s="147" t="s">
        <v>404</v>
      </c>
      <c r="I1644" s="146">
        <v>688.449</v>
      </c>
      <c r="J1644" s="146">
        <v>406.09</v>
      </c>
      <c r="K1644" s="148"/>
      <c r="L1644" s="149"/>
      <c r="M1644" s="149"/>
      <c r="N1644" s="148"/>
      <c r="O1644" s="149"/>
      <c r="P1644" s="149"/>
      <c r="Q1644" s="148"/>
      <c r="R1644" s="149"/>
      <c r="S1644" s="149"/>
      <c r="T1644" s="148"/>
      <c r="U1644" s="149"/>
      <c r="V1644" s="149"/>
      <c r="W1644" s="149"/>
      <c r="X1644" s="150">
        <f t="shared" si="1"/>
        <v>1.584367573</v>
      </c>
      <c r="Y1644" s="150">
        <f t="shared" si="2"/>
        <v>-1.584367573</v>
      </c>
    </row>
    <row r="1645" ht="15.75" customHeight="1">
      <c r="A1645" s="119">
        <v>1644.0</v>
      </c>
      <c r="B1645" s="143" t="str">
        <f t="array" ref="B1645">index(Systems!$A:$E,match($A1645,Systems!$A:$A,),match(B$1,Systems!$2:$2,))&amp;if(not(isblank(index(Systems!$A:$E,match($A1645,Systems!$A:$A,),match(Systems!$C$2,Systems!$2:$2,))))," ["&amp;index(Systems!$A:$E,match($A1645,Systems!$A:$A,),match(Systems!$C$2,Systems!$2:$2,))&amp;"]",)</f>
        <v>McKellan</v>
      </c>
      <c r="C1645" s="144">
        <f t="array" ref="C1645">round((F1645-average(I1645,L1645,O1645,R1645,U1645))*X1645+if($B1645=$H1645,0,iferror(average(vlookup({$H1645,$K1645,$N1645,$Q1645,$T1645},$B:$D,column(B$1),0)),index(C:C,match($H1645,$B:$B,)))),3)</f>
        <v>-225.061</v>
      </c>
      <c r="D1645" s="144">
        <f t="array" ref="D1645">round((G1645-average(J1645,M1645,P1645,S1645,V1645))*Y1645+if($B1645=$H1645,0,iferror(average(vlookup({$H1645,$K1645,$N1645,$Q1645,$T1645},$B:$D,column(C$1),0)),index(D:D,match($H1645,$B:$B,)))),3)</f>
        <v>74.026</v>
      </c>
      <c r="E1645" s="145">
        <v>2764.0</v>
      </c>
      <c r="F1645" s="146">
        <v>546.398</v>
      </c>
      <c r="G1645" s="146">
        <v>359.367</v>
      </c>
      <c r="H1645" s="147" t="s">
        <v>404</v>
      </c>
      <c r="I1645" s="146">
        <v>688.449</v>
      </c>
      <c r="J1645" s="146">
        <v>406.09</v>
      </c>
      <c r="K1645" s="148"/>
      <c r="L1645" s="149"/>
      <c r="M1645" s="149"/>
      <c r="N1645" s="148"/>
      <c r="O1645" s="149"/>
      <c r="P1645" s="149"/>
      <c r="Q1645" s="148"/>
      <c r="R1645" s="149"/>
      <c r="S1645" s="149"/>
      <c r="T1645" s="148"/>
      <c r="U1645" s="149"/>
      <c r="V1645" s="149"/>
      <c r="W1645" s="149"/>
      <c r="X1645" s="150">
        <f t="shared" si="1"/>
        <v>1.584367573</v>
      </c>
      <c r="Y1645" s="150">
        <f t="shared" si="2"/>
        <v>-1.584367573</v>
      </c>
    </row>
    <row r="1646" ht="15.75" customHeight="1">
      <c r="A1646" s="119">
        <v>1645.0</v>
      </c>
      <c r="B1646" s="143" t="str">
        <f t="array" ref="B1646">index(Systems!$A:$E,match($A1646,Systems!$A:$A,),match(B$1,Systems!$2:$2,))&amp;if(not(isblank(index(Systems!$A:$E,match($A1646,Systems!$A:$A,),match(Systems!$C$2,Systems!$2:$2,))))," ["&amp;index(Systems!$A:$E,match($A1646,Systems!$A:$A,),match(Systems!$C$2,Systems!$2:$2,))&amp;"]",)</f>
        <v>McKenna</v>
      </c>
      <c r="C1646" s="144">
        <f t="array" ref="C1646">round((F1646-average(I1646,L1646,O1646,R1646,U1646))*X1646+if($B1646=$H1646,0,iferror(average(vlookup({$H1646,$K1646,$N1646,$Q1646,$T1646},$B:$D,column(B$1),0)),index(C:C,match($H1646,$B:$B,)))),3)</f>
        <v>-66.176</v>
      </c>
      <c r="D1646" s="144">
        <f t="array" ref="D1646">round((G1646-average(J1646,M1646,P1646,S1646,V1646))*Y1646+if($B1646=$H1646,0,iferror(average(vlookup({$H1646,$K1646,$N1646,$Q1646,$T1646},$B:$D,column(C$1),0)),index(D:D,match($H1646,$B:$B,)))),3)</f>
        <v>-132.368</v>
      </c>
      <c r="E1646" s="145">
        <v>2764.0</v>
      </c>
      <c r="F1646" s="146">
        <v>646.681</v>
      </c>
      <c r="G1646" s="146">
        <v>489.636</v>
      </c>
      <c r="H1646" s="147" t="s">
        <v>404</v>
      </c>
      <c r="I1646" s="146">
        <v>688.449</v>
      </c>
      <c r="J1646" s="146">
        <v>406.09</v>
      </c>
      <c r="K1646" s="148"/>
      <c r="L1646" s="149"/>
      <c r="M1646" s="149"/>
      <c r="N1646" s="148"/>
      <c r="O1646" s="149"/>
      <c r="P1646" s="149"/>
      <c r="Q1646" s="148"/>
      <c r="R1646" s="149"/>
      <c r="S1646" s="149"/>
      <c r="T1646" s="148"/>
      <c r="U1646" s="149"/>
      <c r="V1646" s="149"/>
      <c r="W1646" s="149"/>
      <c r="X1646" s="150">
        <f t="shared" si="1"/>
        <v>1.584367573</v>
      </c>
      <c r="Y1646" s="150">
        <f t="shared" si="2"/>
        <v>-1.584367573</v>
      </c>
    </row>
    <row r="1647" ht="15.75" customHeight="1">
      <c r="A1647" s="119">
        <v>1646.0</v>
      </c>
      <c r="B1647" s="143" t="str">
        <f t="array" ref="B1647">index(Systems!$A:$E,match($A1647,Systems!$A:$A,),match(B$1,Systems!$2:$2,))&amp;if(not(isblank(index(Systems!$A:$E,match($A1647,Systems!$A:$A,),match(Systems!$C$2,Systems!$2:$2,))))," ["&amp;index(Systems!$A:$E,match($A1647,Systems!$A:$A,),match(Systems!$C$2,Systems!$2:$2,))&amp;"]",)</f>
        <v>McRae</v>
      </c>
      <c r="C1647" s="144">
        <f t="array" ref="C1647">round((F1647-average(I1647,L1647,O1647,R1647,U1647))*X1647+if($B1647=$H1647,0,iferror(average(vlookup({$H1647,$K1647,$N1647,$Q1647,$T1647},$B:$D,column(B$1),0)),index(C:C,match($H1647,$B:$B,)))),3)</f>
        <v>553.176</v>
      </c>
      <c r="D1647" s="144">
        <f t="array" ref="D1647">round((G1647-average(J1647,M1647,P1647,S1647,V1647))*Y1647+if($B1647=$H1647,0,iferror(average(vlookup({$H1647,$K1647,$N1647,$Q1647,$T1647},$B:$D,column(C$1),0)),index(D:D,match($H1647,$B:$B,)))),3)</f>
        <v>-84.574</v>
      </c>
      <c r="E1647" s="145">
        <v>2764.0</v>
      </c>
      <c r="F1647" s="146">
        <v>1037.595</v>
      </c>
      <c r="G1647" s="146">
        <v>459.47</v>
      </c>
      <c r="H1647" s="147" t="s">
        <v>404</v>
      </c>
      <c r="I1647" s="146">
        <v>688.449</v>
      </c>
      <c r="J1647" s="146">
        <v>406.09</v>
      </c>
      <c r="K1647" s="148"/>
      <c r="L1647" s="149"/>
      <c r="M1647" s="149"/>
      <c r="N1647" s="148"/>
      <c r="O1647" s="149"/>
      <c r="P1647" s="149"/>
      <c r="Q1647" s="148"/>
      <c r="R1647" s="149"/>
      <c r="S1647" s="149"/>
      <c r="T1647" s="148"/>
      <c r="U1647" s="149"/>
      <c r="V1647" s="149"/>
      <c r="W1647" s="149"/>
      <c r="X1647" s="150">
        <f t="shared" si="1"/>
        <v>1.584367573</v>
      </c>
      <c r="Y1647" s="150">
        <f t="shared" si="2"/>
        <v>-1.584367573</v>
      </c>
    </row>
    <row r="1648" ht="15.75" customHeight="1">
      <c r="A1648" s="119">
        <v>1647.0</v>
      </c>
      <c r="B1648" s="143" t="str">
        <f t="array" ref="B1648">index(Systems!$A:$E,match($A1648,Systems!$A:$A,),match(B$1,Systems!$2:$2,))&amp;if(not(isblank(index(Systems!$A:$E,match($A1648,Systems!$A:$A,),match(Systems!$C$2,Systems!$2:$2,))))," ["&amp;index(Systems!$A:$E,match($A1648,Systems!$A:$A,),match(Systems!$C$2,Systems!$2:$2,))&amp;"]",)</f>
        <v>Meacham</v>
      </c>
      <c r="C1648" s="144">
        <f t="array" ref="C1648">round((F1648-average(I1648,L1648,O1648,R1648,U1648))*X1648+if($B1648=$H1648,0,iferror(average(vlookup({$H1648,$K1648,$N1648,$Q1648,$T1648},$B:$D,column(B$1),0)),index(C:C,match($H1648,$B:$B,)))),3)</f>
        <v>-28.699</v>
      </c>
      <c r="D1648" s="144">
        <f t="array" ref="D1648">round((G1648-average(J1648,M1648,P1648,S1648,V1648))*Y1648+if($B1648=$H1648,0,iferror(average(vlookup({$H1648,$K1648,$N1648,$Q1648,$T1648},$B:$D,column(C$1),0)),index(D:D,match($H1648,$B:$B,)))),3)</f>
        <v>187.359</v>
      </c>
      <c r="E1648" s="145">
        <v>2764.0</v>
      </c>
      <c r="F1648" s="146">
        <v>670.335</v>
      </c>
      <c r="G1648" s="146">
        <v>287.835</v>
      </c>
      <c r="H1648" s="147" t="s">
        <v>404</v>
      </c>
      <c r="I1648" s="146">
        <v>688.449</v>
      </c>
      <c r="J1648" s="146">
        <v>406.09</v>
      </c>
      <c r="K1648" s="148"/>
      <c r="L1648" s="149"/>
      <c r="M1648" s="149"/>
      <c r="N1648" s="148"/>
      <c r="O1648" s="149"/>
      <c r="P1648" s="149"/>
      <c r="Q1648" s="148"/>
      <c r="R1648" s="149"/>
      <c r="S1648" s="149"/>
      <c r="T1648" s="148"/>
      <c r="U1648" s="149"/>
      <c r="V1648" s="149"/>
      <c r="W1648" s="149"/>
      <c r="X1648" s="150">
        <f t="shared" si="1"/>
        <v>1.584367573</v>
      </c>
      <c r="Y1648" s="150">
        <f t="shared" si="2"/>
        <v>-1.584367573</v>
      </c>
    </row>
    <row r="1649" ht="15.75" customHeight="1">
      <c r="A1649" s="119">
        <v>1648.0</v>
      </c>
      <c r="B1649" s="143" t="str">
        <f t="array" ref="B1649">index(Systems!$A:$E,match($A1649,Systems!$A:$A,),match(B$1,Systems!$2:$2,))&amp;if(not(isblank(index(Systems!$A:$E,match($A1649,Systems!$A:$A,),match(Systems!$C$2,Systems!$2:$2,))))," ["&amp;index(Systems!$A:$E,match($A1649,Systems!$A:$A,),match(Systems!$C$2,Systems!$2:$2,))&amp;"]",)</f>
        <v>Meadowvale</v>
      </c>
      <c r="C1649" s="144">
        <f t="array" ref="C1649">round((F1649-average(I1649,L1649,O1649,R1649,U1649))*X1649+if($B1649=$H1649,0,iferror(average(vlookup({$H1649,$K1649,$N1649,$Q1649,$T1649},$B:$D,column(B$1),0)),index(C:C,match($H1649,$B:$B,)))),3)</f>
        <v>-134.901</v>
      </c>
      <c r="D1649" s="144">
        <f t="array" ref="D1649">round((G1649-average(J1649,M1649,P1649,S1649,V1649))*Y1649+if($B1649=$H1649,0,iferror(average(vlookup({$H1649,$K1649,$N1649,$Q1649,$T1649},$B:$D,column(C$1),0)),index(D:D,match($H1649,$B:$B,)))),3)</f>
        <v>-322.172</v>
      </c>
      <c r="E1649" s="145">
        <v>2764.0</v>
      </c>
      <c r="F1649" s="146">
        <v>603.304</v>
      </c>
      <c r="G1649" s="146">
        <v>609.434</v>
      </c>
      <c r="H1649" s="147" t="s">
        <v>404</v>
      </c>
      <c r="I1649" s="146">
        <v>688.449</v>
      </c>
      <c r="J1649" s="146">
        <v>406.09</v>
      </c>
      <c r="K1649" s="148"/>
      <c r="L1649" s="149"/>
      <c r="M1649" s="149"/>
      <c r="N1649" s="148"/>
      <c r="O1649" s="149"/>
      <c r="P1649" s="149"/>
      <c r="Q1649" s="148"/>
      <c r="R1649" s="149"/>
      <c r="S1649" s="149"/>
      <c r="T1649" s="148"/>
      <c r="U1649" s="149"/>
      <c r="V1649" s="149"/>
      <c r="W1649" s="149"/>
      <c r="X1649" s="150">
        <f t="shared" si="1"/>
        <v>1.584367573</v>
      </c>
      <c r="Y1649" s="150">
        <f t="shared" si="2"/>
        <v>-1.584367573</v>
      </c>
    </row>
    <row r="1650" ht="15.75" customHeight="1">
      <c r="A1650" s="119">
        <v>1649.0</v>
      </c>
      <c r="B1650" s="143" t="str">
        <f t="array" ref="B1650">index(Systems!$A:$E,match($A1650,Systems!$A:$A,),match(B$1,Systems!$2:$2,))&amp;if(not(isblank(index(Systems!$A:$E,match($A1650,Systems!$A:$A,),match(Systems!$C$2,Systems!$2:$2,))))," ["&amp;index(Systems!$A:$E,match($A1650,Systems!$A:$A,),match(Systems!$C$2,Systems!$2:$2,))&amp;"]",)</f>
        <v>Mearra</v>
      </c>
      <c r="C1650" s="144">
        <f t="array" ref="C1650">round((F1650-average(I1650,L1650,O1650,R1650,U1650))*X1650+if($B1650=$H1650,0,iferror(average(vlookup({$H1650,$K1650,$N1650,$Q1650,$T1650},$B:$D,column(B$1),0)),index(C:C,match($H1650,$B:$B,)))),3)</f>
        <v>-245.965</v>
      </c>
      <c r="D1650" s="144">
        <f t="array" ref="D1650">round((G1650-average(J1650,M1650,P1650,S1650,V1650))*Y1650+if($B1650=$H1650,0,iferror(average(vlookup({$H1650,$K1650,$N1650,$Q1650,$T1650},$B:$D,column(C$1),0)),index(D:D,match($H1650,$B:$B,)))),3)</f>
        <v>502.42</v>
      </c>
      <c r="E1650" s="145">
        <v>2764.0</v>
      </c>
      <c r="F1650" s="146">
        <v>533.204</v>
      </c>
      <c r="G1650" s="146">
        <v>88.979</v>
      </c>
      <c r="H1650" s="147" t="s">
        <v>404</v>
      </c>
      <c r="I1650" s="146">
        <v>688.449</v>
      </c>
      <c r="J1650" s="146">
        <v>406.09</v>
      </c>
      <c r="K1650" s="148"/>
      <c r="L1650" s="149"/>
      <c r="M1650" s="149"/>
      <c r="N1650" s="148"/>
      <c r="O1650" s="149"/>
      <c r="P1650" s="149"/>
      <c r="Q1650" s="148"/>
      <c r="R1650" s="149"/>
      <c r="S1650" s="149"/>
      <c r="T1650" s="148"/>
      <c r="U1650" s="149"/>
      <c r="V1650" s="149"/>
      <c r="W1650" s="149"/>
      <c r="X1650" s="150">
        <f t="shared" si="1"/>
        <v>1.584367573</v>
      </c>
      <c r="Y1650" s="150">
        <f t="shared" si="2"/>
        <v>-1.584367573</v>
      </c>
    </row>
    <row r="1651" ht="15.75" customHeight="1">
      <c r="A1651" s="119">
        <v>1650.0</v>
      </c>
      <c r="B1651" s="143" t="str">
        <f t="array" ref="B1651">index(Systems!$A:$E,match($A1651,Systems!$A:$A,),match(B$1,Systems!$2:$2,))&amp;if(not(isblank(index(Systems!$A:$E,match($A1651,Systems!$A:$A,),match(Systems!$C$2,Systems!$2:$2,))))," ["&amp;index(Systems!$A:$E,match($A1651,Systems!$A:$A,),match(Systems!$C$2,Systems!$2:$2,))&amp;"]",)</f>
        <v>Mechdur</v>
      </c>
      <c r="C1651" s="144">
        <f t="array" ref="C1651">round((F1651-average(I1651,L1651,O1651,R1651,U1651))*X1651+if($B1651=$H1651,0,iferror(average(vlookup({$H1651,$K1651,$N1651,$Q1651,$T1651},$B:$D,column(B$1),0)),index(C:C,match($H1651,$B:$B,)))),3)</f>
        <v>112.42</v>
      </c>
      <c r="D1651" s="144">
        <f t="array" ref="D1651">round((G1651-average(J1651,M1651,P1651,S1651,V1651))*Y1651+if($B1651=$H1651,0,iferror(average(vlookup({$H1651,$K1651,$N1651,$Q1651,$T1651},$B:$D,column(C$1),0)),index(D:D,match($H1651,$B:$B,)))),3)</f>
        <v>-423.345</v>
      </c>
      <c r="E1651" s="145">
        <v>2764.0</v>
      </c>
      <c r="F1651" s="146">
        <v>759.405</v>
      </c>
      <c r="G1651" s="146">
        <v>673.291</v>
      </c>
      <c r="H1651" s="147" t="s">
        <v>404</v>
      </c>
      <c r="I1651" s="146">
        <v>688.449</v>
      </c>
      <c r="J1651" s="146">
        <v>406.09</v>
      </c>
      <c r="K1651" s="148"/>
      <c r="L1651" s="149"/>
      <c r="M1651" s="149"/>
      <c r="N1651" s="148"/>
      <c r="O1651" s="149"/>
      <c r="P1651" s="149"/>
      <c r="Q1651" s="148"/>
      <c r="R1651" s="149"/>
      <c r="S1651" s="149"/>
      <c r="T1651" s="148"/>
      <c r="U1651" s="149"/>
      <c r="V1651" s="149"/>
      <c r="W1651" s="149"/>
      <c r="X1651" s="150">
        <f t="shared" si="1"/>
        <v>1.584367573</v>
      </c>
      <c r="Y1651" s="150">
        <f t="shared" si="2"/>
        <v>-1.584367573</v>
      </c>
    </row>
    <row r="1652" ht="15.75" customHeight="1">
      <c r="A1652" s="119">
        <v>1651.0</v>
      </c>
      <c r="B1652" s="143" t="str">
        <f t="array" ref="B1652">index(Systems!$A:$E,match($A1652,Systems!$A:$A,),match(B$1,Systems!$2:$2,))&amp;if(not(isblank(index(Systems!$A:$E,match($A1652,Systems!$A:$A,),match(Systems!$C$2,Systems!$2:$2,))))," ["&amp;index(Systems!$A:$E,match($A1652,Systems!$A:$A,),match(Systems!$C$2,Systems!$2:$2,))&amp;"]",)</f>
        <v>Medellin</v>
      </c>
      <c r="C1652" s="144">
        <f t="array" ref="C1652">round((F1652-average(I1652,L1652,O1652,R1652,U1652))*X1652+if($B1652=$H1652,0,iferror(average(vlookup({$H1652,$K1652,$N1652,$Q1652,$T1652},$B:$D,column(B$1),0)),index(C:C,match($H1652,$B:$B,)))),3)</f>
        <v>-240.957</v>
      </c>
      <c r="D1652" s="144">
        <f t="array" ref="D1652">round((G1652-average(J1652,M1652,P1652,S1652,V1652))*Y1652+if($B1652=$H1652,0,iferror(average(vlookup({$H1652,$K1652,$N1652,$Q1652,$T1652},$B:$D,column(C$1),0)),index(D:D,match($H1652,$B:$B,)))),3)</f>
        <v>325.139</v>
      </c>
      <c r="E1652" s="145">
        <v>2764.0</v>
      </c>
      <c r="F1652" s="146">
        <v>536.365</v>
      </c>
      <c r="G1652" s="146">
        <v>200.873</v>
      </c>
      <c r="H1652" s="147" t="s">
        <v>404</v>
      </c>
      <c r="I1652" s="146">
        <v>688.449</v>
      </c>
      <c r="J1652" s="146">
        <v>406.09</v>
      </c>
      <c r="K1652" s="148"/>
      <c r="L1652" s="149"/>
      <c r="M1652" s="149"/>
      <c r="N1652" s="148"/>
      <c r="O1652" s="149"/>
      <c r="P1652" s="149"/>
      <c r="Q1652" s="148"/>
      <c r="R1652" s="149"/>
      <c r="S1652" s="149"/>
      <c r="T1652" s="148"/>
      <c r="U1652" s="149"/>
      <c r="V1652" s="149"/>
      <c r="W1652" s="149"/>
      <c r="X1652" s="150">
        <f t="shared" si="1"/>
        <v>1.584367573</v>
      </c>
      <c r="Y1652" s="150">
        <f t="shared" si="2"/>
        <v>-1.584367573</v>
      </c>
    </row>
    <row r="1653" ht="15.75" customHeight="1">
      <c r="A1653" s="119">
        <v>1652.0</v>
      </c>
      <c r="B1653" s="143" t="str">
        <f t="array" ref="B1653">index(Systems!$A:$E,match($A1653,Systems!$A:$A,),match(B$1,Systems!$2:$2,))&amp;if(not(isblank(index(Systems!$A:$E,match($A1653,Systems!$A:$A,),match(Systems!$C$2,Systems!$2:$2,))))," ["&amp;index(Systems!$A:$E,match($A1653,Systems!$A:$A,),match(Systems!$C$2,Systems!$2:$2,))&amp;"]",)</f>
        <v>Medron</v>
      </c>
      <c r="C1653" s="144">
        <f t="array" ref="C1653">round((F1653-average(I1653,L1653,O1653,R1653,U1653))*X1653+if($B1653=$H1653,0,iferror(average(vlookup({$H1653,$K1653,$N1653,$Q1653,$T1653},$B:$D,column(B$1),0)),index(C:C,match($H1653,$B:$B,)))),3)</f>
        <v>424.157</v>
      </c>
      <c r="D1653" s="144">
        <f t="array" ref="D1653">round((G1653-average(J1653,M1653,P1653,S1653,V1653))*Y1653+if($B1653=$H1653,0,iferror(average(vlookup({$H1653,$K1653,$N1653,$Q1653,$T1653},$B:$D,column(C$1),0)),index(D:D,match($H1653,$B:$B,)))),3)</f>
        <v>114.42</v>
      </c>
      <c r="E1653" s="145">
        <v>2764.0</v>
      </c>
      <c r="F1653" s="146">
        <v>956.163</v>
      </c>
      <c r="G1653" s="146">
        <v>333.872</v>
      </c>
      <c r="H1653" s="147" t="s">
        <v>404</v>
      </c>
      <c r="I1653" s="146">
        <v>688.449</v>
      </c>
      <c r="J1653" s="146">
        <v>406.09</v>
      </c>
      <c r="K1653" s="148"/>
      <c r="L1653" s="149"/>
      <c r="M1653" s="149"/>
      <c r="N1653" s="148"/>
      <c r="O1653" s="149"/>
      <c r="P1653" s="149"/>
      <c r="Q1653" s="148"/>
      <c r="R1653" s="149"/>
      <c r="S1653" s="149"/>
      <c r="T1653" s="148"/>
      <c r="U1653" s="149"/>
      <c r="V1653" s="149"/>
      <c r="W1653" s="149"/>
      <c r="X1653" s="150">
        <f t="shared" si="1"/>
        <v>1.584367573</v>
      </c>
      <c r="Y1653" s="150">
        <f t="shared" si="2"/>
        <v>-1.584367573</v>
      </c>
    </row>
    <row r="1654" ht="15.75" customHeight="1">
      <c r="A1654" s="119">
        <v>1653.0</v>
      </c>
      <c r="B1654" s="143" t="str">
        <f t="array" ref="B1654">index(Systems!$A:$E,match($A1654,Systems!$A:$A,),match(B$1,Systems!$2:$2,))&amp;if(not(isblank(index(Systems!$A:$E,match($A1654,Systems!$A:$A,),match(Systems!$C$2,Systems!$2:$2,))))," ["&amp;index(Systems!$A:$E,match($A1654,Systems!$A:$A,),match(Systems!$C$2,Systems!$2:$2,))&amp;"]",)</f>
        <v>Medzev</v>
      </c>
      <c r="C1654" s="144">
        <f t="array" ref="C1654">round((F1654-average(I1654,L1654,O1654,R1654,U1654))*X1654+if($B1654=$H1654,0,iferror(average(vlookup({$H1654,$K1654,$N1654,$Q1654,$T1654},$B:$D,column(B$1),0)),index(C:C,match($H1654,$B:$B,)))),3)</f>
        <v>-255.427</v>
      </c>
      <c r="D1654" s="144">
        <f t="array" ref="D1654">round((G1654-average(J1654,M1654,P1654,S1654,V1654))*Y1654+if($B1654=$H1654,0,iferror(average(vlookup({$H1654,$K1654,$N1654,$Q1654,$T1654},$B:$D,column(C$1),0)),index(D:D,match($H1654,$B:$B,)))),3)</f>
        <v>46.734</v>
      </c>
      <c r="E1654" s="145">
        <v>2764.0</v>
      </c>
      <c r="F1654" s="146">
        <v>527.232</v>
      </c>
      <c r="G1654" s="146">
        <v>376.593</v>
      </c>
      <c r="H1654" s="147" t="s">
        <v>404</v>
      </c>
      <c r="I1654" s="146">
        <v>688.449</v>
      </c>
      <c r="J1654" s="146">
        <v>406.09</v>
      </c>
      <c r="K1654" s="148"/>
      <c r="L1654" s="149"/>
      <c r="M1654" s="149"/>
      <c r="N1654" s="148"/>
      <c r="O1654" s="149"/>
      <c r="P1654" s="149"/>
      <c r="Q1654" s="148"/>
      <c r="R1654" s="149"/>
      <c r="S1654" s="149"/>
      <c r="T1654" s="148"/>
      <c r="U1654" s="149"/>
      <c r="V1654" s="149"/>
      <c r="W1654" s="149"/>
      <c r="X1654" s="150">
        <f t="shared" si="1"/>
        <v>1.584367573</v>
      </c>
      <c r="Y1654" s="150">
        <f t="shared" si="2"/>
        <v>-1.584367573</v>
      </c>
    </row>
    <row r="1655" ht="15.75" customHeight="1">
      <c r="A1655" s="119">
        <v>1654.0</v>
      </c>
      <c r="B1655" s="143" t="str">
        <f t="array" ref="B1655">index(Systems!$A:$E,match($A1655,Systems!$A:$A,),match(B$1,Systems!$2:$2,))&amp;if(not(isblank(index(Systems!$A:$E,match($A1655,Systems!$A:$A,),match(Systems!$C$2,Systems!$2:$2,))))," ["&amp;index(Systems!$A:$E,match($A1655,Systems!$A:$A,),match(Systems!$C$2,Systems!$2:$2,))&amp;"]",)</f>
        <v>Megarez</v>
      </c>
      <c r="C1655" s="144">
        <f t="array" ref="C1655">round((F1655-average(I1655,L1655,O1655,R1655,U1655))*X1655+if($B1655=$H1655,0,iferror(average(vlookup({$H1655,$K1655,$N1655,$Q1655,$T1655},$B:$D,column(B$1),0)),index(C:C,match($H1655,$B:$B,)))),3)</f>
        <v>-172.341</v>
      </c>
      <c r="D1655" s="144">
        <f t="array" ref="D1655">round((G1655-average(J1655,M1655,P1655,S1655,V1655))*Y1655+if($B1655=$H1655,0,iferror(average(vlookup({$H1655,$K1655,$N1655,$Q1655,$T1655},$B:$D,column(C$1),0)),index(D:D,match($H1655,$B:$B,)))),3)</f>
        <v>-411.208</v>
      </c>
      <c r="E1655" s="145">
        <v>2764.0</v>
      </c>
      <c r="F1655" s="146">
        <v>579.673</v>
      </c>
      <c r="G1655" s="146">
        <v>665.631</v>
      </c>
      <c r="H1655" s="147" t="s">
        <v>404</v>
      </c>
      <c r="I1655" s="146">
        <v>688.449</v>
      </c>
      <c r="J1655" s="146">
        <v>406.09</v>
      </c>
      <c r="K1655" s="148"/>
      <c r="L1655" s="149"/>
      <c r="M1655" s="149"/>
      <c r="N1655" s="148"/>
      <c r="O1655" s="149"/>
      <c r="P1655" s="149"/>
      <c r="Q1655" s="148"/>
      <c r="R1655" s="149"/>
      <c r="S1655" s="149"/>
      <c r="T1655" s="148"/>
      <c r="U1655" s="149"/>
      <c r="V1655" s="149"/>
      <c r="W1655" s="149"/>
      <c r="X1655" s="150">
        <f t="shared" si="1"/>
        <v>1.584367573</v>
      </c>
      <c r="Y1655" s="150">
        <f t="shared" si="2"/>
        <v>-1.584367573</v>
      </c>
    </row>
    <row r="1656" ht="15.75" customHeight="1">
      <c r="A1656" s="119">
        <v>1655.0</v>
      </c>
      <c r="B1656" s="143" t="str">
        <f t="array" ref="B1656">index(Systems!$A:$E,match($A1656,Systems!$A:$A,),match(B$1,Systems!$2:$2,))&amp;if(not(isblank(index(Systems!$A:$E,match($A1656,Systems!$A:$A,),match(Systems!$C$2,Systems!$2:$2,))))," ["&amp;index(Systems!$A:$E,match($A1656,Systems!$A:$A,),match(Systems!$C$2,Systems!$2:$2,))&amp;"]",)</f>
        <v>Megaris</v>
      </c>
      <c r="C1656" s="144">
        <f t="array" ref="C1656">round((F1656-average(I1656,L1656,O1656,R1656,U1656))*X1656+if($B1656=$H1656,0,iferror(average(vlookup({$H1656,$K1656,$N1656,$Q1656,$T1656},$B:$D,column(B$1),0)),index(C:C,match($H1656,$B:$B,)))),3)</f>
        <v>196.137</v>
      </c>
      <c r="D1656" s="144">
        <f t="array" ref="D1656">round((G1656-average(J1656,M1656,P1656,S1656,V1656))*Y1656+if($B1656=$H1656,0,iferror(average(vlookup({$H1656,$K1656,$N1656,$Q1656,$T1656},$B:$D,column(C$1),0)),index(D:D,match($H1656,$B:$B,)))),3)</f>
        <v>-395.651</v>
      </c>
      <c r="E1656" s="145">
        <v>2764.0</v>
      </c>
      <c r="F1656" s="146">
        <v>812.244</v>
      </c>
      <c r="G1656" s="146">
        <v>655.812</v>
      </c>
      <c r="H1656" s="147" t="s">
        <v>404</v>
      </c>
      <c r="I1656" s="146">
        <v>688.449</v>
      </c>
      <c r="J1656" s="146">
        <v>406.09</v>
      </c>
      <c r="K1656" s="148"/>
      <c r="L1656" s="149"/>
      <c r="M1656" s="149"/>
      <c r="N1656" s="148"/>
      <c r="O1656" s="149"/>
      <c r="P1656" s="149"/>
      <c r="Q1656" s="148"/>
      <c r="R1656" s="149"/>
      <c r="S1656" s="149"/>
      <c r="T1656" s="148"/>
      <c r="U1656" s="149"/>
      <c r="V1656" s="149"/>
      <c r="W1656" s="149"/>
      <c r="X1656" s="150">
        <f t="shared" si="1"/>
        <v>1.584367573</v>
      </c>
      <c r="Y1656" s="150">
        <f t="shared" si="2"/>
        <v>-1.584367573</v>
      </c>
    </row>
    <row r="1657" ht="15.75" customHeight="1">
      <c r="A1657" s="119">
        <v>1656.0</v>
      </c>
      <c r="B1657" s="143" t="str">
        <f t="array" ref="B1657">index(Systems!$A:$E,match($A1657,Systems!$A:$A,),match(B$1,Systems!$2:$2,))&amp;if(not(isblank(index(Systems!$A:$E,match($A1657,Systems!$A:$A,),match(Systems!$C$2,Systems!$2:$2,))))," ["&amp;index(Systems!$A:$E,match($A1657,Systems!$A:$A,),match(Systems!$C$2,Systems!$2:$2,))&amp;"]",)</f>
        <v>Meghy</v>
      </c>
      <c r="C1657" s="144">
        <f t="array" ref="C1657">round((F1657-average(I1657,L1657,O1657,R1657,U1657))*X1657+if($B1657=$H1657,0,iferror(average(vlookup({$H1657,$K1657,$N1657,$Q1657,$T1657},$B:$D,column(B$1),0)),index(C:C,match($H1657,$B:$B,)))),3)</f>
        <v>-518.678</v>
      </c>
      <c r="D1657" s="144">
        <f t="array" ref="D1657">round((G1657-average(J1657,M1657,P1657,S1657,V1657))*Y1657+if($B1657=$H1657,0,iferror(average(vlookup({$H1657,$K1657,$N1657,$Q1657,$T1657},$B:$D,column(C$1),0)),index(D:D,match($H1657,$B:$B,)))),3)</f>
        <v>156.816</v>
      </c>
      <c r="E1657" s="145">
        <v>2764.0</v>
      </c>
      <c r="F1657" s="146">
        <v>361.077</v>
      </c>
      <c r="G1657" s="146">
        <v>307.113</v>
      </c>
      <c r="H1657" s="147" t="s">
        <v>404</v>
      </c>
      <c r="I1657" s="146">
        <v>688.449</v>
      </c>
      <c r="J1657" s="146">
        <v>406.09</v>
      </c>
      <c r="K1657" s="148"/>
      <c r="L1657" s="149"/>
      <c r="M1657" s="149"/>
      <c r="N1657" s="148"/>
      <c r="O1657" s="149"/>
      <c r="P1657" s="149"/>
      <c r="Q1657" s="148"/>
      <c r="R1657" s="149"/>
      <c r="S1657" s="149"/>
      <c r="T1657" s="148"/>
      <c r="U1657" s="149"/>
      <c r="V1657" s="149"/>
      <c r="W1657" s="149"/>
      <c r="X1657" s="150">
        <f t="shared" si="1"/>
        <v>1.584367573</v>
      </c>
      <c r="Y1657" s="150">
        <f t="shared" si="2"/>
        <v>-1.584367573</v>
      </c>
    </row>
    <row r="1658" ht="15.75" customHeight="1">
      <c r="A1658" s="119">
        <v>1657.0</v>
      </c>
      <c r="B1658" s="143" t="str">
        <f t="array" ref="B1658">index(Systems!$A:$E,match($A1658,Systems!$A:$A,),match(B$1,Systems!$2:$2,))&amp;if(not(isblank(index(Systems!$A:$E,match($A1658,Systems!$A:$A,),match(Systems!$C$2,Systems!$2:$2,))))," ["&amp;index(Systems!$A:$E,match($A1658,Systems!$A:$A,),match(Systems!$C$2,Systems!$2:$2,))&amp;"]",)</f>
        <v>Megiddo</v>
      </c>
      <c r="C1658" s="144">
        <f t="array" ref="C1658">round((F1658-average(I1658,L1658,O1658,R1658,U1658))*X1658+if($B1658=$H1658,0,iferror(average(vlookup({$H1658,$K1658,$N1658,$Q1658,$T1658},$B:$D,column(B$1),0)),index(C:C,match($H1658,$B:$B,)))),3)</f>
        <v>-507.427</v>
      </c>
      <c r="D1658" s="144">
        <f t="array" ref="D1658">round((G1658-average(J1658,M1658,P1658,S1658,V1658))*Y1658+if($B1658=$H1658,0,iferror(average(vlookup({$H1658,$K1658,$N1658,$Q1658,$T1658},$B:$D,column(C$1),0)),index(D:D,match($H1658,$B:$B,)))),3)</f>
        <v>344.481</v>
      </c>
      <c r="E1658" s="145">
        <v>2764.0</v>
      </c>
      <c r="F1658" s="146">
        <v>368.178</v>
      </c>
      <c r="G1658" s="146">
        <v>188.665</v>
      </c>
      <c r="H1658" s="147" t="s">
        <v>404</v>
      </c>
      <c r="I1658" s="146">
        <v>688.449</v>
      </c>
      <c r="J1658" s="146">
        <v>406.09</v>
      </c>
      <c r="K1658" s="148"/>
      <c r="L1658" s="149"/>
      <c r="M1658" s="149"/>
      <c r="N1658" s="148"/>
      <c r="O1658" s="149"/>
      <c r="P1658" s="149"/>
      <c r="Q1658" s="148"/>
      <c r="R1658" s="149"/>
      <c r="S1658" s="149"/>
      <c r="T1658" s="148"/>
      <c r="U1658" s="149"/>
      <c r="V1658" s="149"/>
      <c r="W1658" s="149"/>
      <c r="X1658" s="150">
        <f t="shared" si="1"/>
        <v>1.584367573</v>
      </c>
      <c r="Y1658" s="150">
        <f t="shared" si="2"/>
        <v>-1.584367573</v>
      </c>
    </row>
    <row r="1659" ht="15.75" customHeight="1">
      <c r="A1659" s="119">
        <v>1658.0</v>
      </c>
      <c r="B1659" s="143" t="str">
        <f t="array" ref="B1659">index(Systems!$A:$E,match($A1659,Systems!$A:$A,),match(B$1,Systems!$2:$2,))&amp;if(not(isblank(index(Systems!$A:$E,match($A1659,Systems!$A:$A,),match(Systems!$C$2,Systems!$2:$2,))))," ["&amp;index(Systems!$A:$E,match($A1659,Systems!$A:$A,),match(Systems!$C$2,Systems!$2:$2,))&amp;"]",)</f>
        <v>Meglan [Victoria (2537+)]</v>
      </c>
      <c r="C1659" s="144">
        <f t="array" ref="C1659">round((F1659-average(I1659,L1659,O1659,R1659,U1659))*X1659+if($B1659=$H1659,0,iferror(average(vlookup({$H1659,$K1659,$N1659,$Q1659,$T1659},$B:$D,column(B$1),0)),index(C:C,match($H1659,$B:$B,)))),3)</f>
        <v>225.66</v>
      </c>
      <c r="D1659" s="144">
        <f t="array" ref="D1659">round((G1659-average(J1659,M1659,P1659,S1659,V1659))*Y1659+if($B1659=$H1659,0,iferror(average(vlookup({$H1659,$K1659,$N1659,$Q1659,$T1659},$B:$D,column(C$1),0)),index(D:D,match($H1659,$B:$B,)))),3)</f>
        <v>-176.869</v>
      </c>
      <c r="E1659" s="145">
        <v>2764.0</v>
      </c>
      <c r="F1659" s="146">
        <v>830.878</v>
      </c>
      <c r="G1659" s="146">
        <v>517.724</v>
      </c>
      <c r="H1659" s="147" t="s">
        <v>404</v>
      </c>
      <c r="I1659" s="146">
        <v>688.449</v>
      </c>
      <c r="J1659" s="146">
        <v>406.09</v>
      </c>
      <c r="K1659" s="148"/>
      <c r="L1659" s="149"/>
      <c r="M1659" s="149"/>
      <c r="N1659" s="148"/>
      <c r="O1659" s="149"/>
      <c r="P1659" s="149"/>
      <c r="Q1659" s="148"/>
      <c r="R1659" s="149"/>
      <c r="S1659" s="149"/>
      <c r="T1659" s="148"/>
      <c r="U1659" s="149"/>
      <c r="V1659" s="149"/>
      <c r="W1659" s="149"/>
      <c r="X1659" s="150">
        <f t="shared" si="1"/>
        <v>1.584367573</v>
      </c>
      <c r="Y1659" s="150">
        <f t="shared" si="2"/>
        <v>-1.584367573</v>
      </c>
    </row>
    <row r="1660" ht="15.75" customHeight="1">
      <c r="A1660" s="119">
        <v>1659.0</v>
      </c>
      <c r="B1660" s="143" t="str">
        <f t="array" ref="B1660">index(Systems!$A:$E,match($A1660,Systems!$A:$A,),match(B$1,Systems!$2:$2,))&amp;if(not(isblank(index(Systems!$A:$E,match($A1660,Systems!$A:$A,),match(Systems!$C$2,Systems!$2:$2,))))," ["&amp;index(Systems!$A:$E,match($A1660,Systems!$A:$A,),match(Systems!$C$2,Systems!$2:$2,))&amp;"]",)</f>
        <v>Megrez</v>
      </c>
      <c r="C1660" s="144">
        <f t="array" ref="C1660">round((F1660-average(I1660,L1660,O1660,R1660,U1660))*X1660+if($B1660=$H1660,0,iferror(average(vlookup({$H1660,$K1660,$N1660,$Q1660,$T1660},$B:$D,column(B$1),0)),index(C:C,match($H1660,$B:$B,)))),3)</f>
        <v>-211.22</v>
      </c>
      <c r="D1660" s="144">
        <f t="array" ref="D1660">round((G1660-average(J1660,M1660,P1660,S1660,V1660))*Y1660+if($B1660=$H1660,0,iferror(average(vlookup({$H1660,$K1660,$N1660,$Q1660,$T1660},$B:$D,column(C$1),0)),index(D:D,match($H1660,$B:$B,)))),3)</f>
        <v>-41.924</v>
      </c>
      <c r="E1660" s="145">
        <v>2764.0</v>
      </c>
      <c r="F1660" s="146">
        <v>555.134</v>
      </c>
      <c r="G1660" s="146">
        <v>432.551</v>
      </c>
      <c r="H1660" s="147" t="s">
        <v>404</v>
      </c>
      <c r="I1660" s="146">
        <v>688.449</v>
      </c>
      <c r="J1660" s="146">
        <v>406.09</v>
      </c>
      <c r="K1660" s="148"/>
      <c r="L1660" s="149"/>
      <c r="M1660" s="149"/>
      <c r="N1660" s="148"/>
      <c r="O1660" s="149"/>
      <c r="P1660" s="149"/>
      <c r="Q1660" s="148"/>
      <c r="R1660" s="149"/>
      <c r="S1660" s="149"/>
      <c r="T1660" s="148"/>
      <c r="U1660" s="149"/>
      <c r="V1660" s="149"/>
      <c r="W1660" s="149"/>
      <c r="X1660" s="150">
        <f t="shared" si="1"/>
        <v>1.584367573</v>
      </c>
      <c r="Y1660" s="150">
        <f t="shared" si="2"/>
        <v>-1.584367573</v>
      </c>
    </row>
    <row r="1661" ht="15.75" customHeight="1">
      <c r="A1661" s="119">
        <v>1660.0</v>
      </c>
      <c r="B1661" s="143" t="str">
        <f t="array" ref="B1661">index(Systems!$A:$E,match($A1661,Systems!$A:$A,),match(B$1,Systems!$2:$2,))&amp;if(not(isblank(index(Systems!$A:$E,match($A1661,Systems!$A:$A,),match(Systems!$C$2,Systems!$2:$2,))))," ["&amp;index(Systems!$A:$E,match($A1661,Systems!$A:$A,),match(Systems!$C$2,Systems!$2:$2,))&amp;"]",)</f>
        <v>Meilen</v>
      </c>
      <c r="C1661" s="144">
        <f t="array" ref="C1661">round((F1661-average(I1661,L1661,O1661,R1661,U1661))*X1661+if($B1661=$H1661,0,iferror(average(vlookup({$H1661,$K1661,$N1661,$Q1661,$T1661},$B:$D,column(B$1),0)),index(C:C,match($H1661,$B:$B,)))),3)</f>
        <v>59.959</v>
      </c>
      <c r="D1661" s="144">
        <f t="array" ref="D1661">round((G1661-average(J1661,M1661,P1661,S1661,V1661))*Y1661+if($B1661=$H1661,0,iferror(average(vlookup({$H1661,$K1661,$N1661,$Q1661,$T1661},$B:$D,column(C$1),0)),index(D:D,match($H1661,$B:$B,)))),3)</f>
        <v>219.676</v>
      </c>
      <c r="E1661" s="145">
        <v>2764.0</v>
      </c>
      <c r="F1661" s="146">
        <v>726.293</v>
      </c>
      <c r="G1661" s="146">
        <v>267.438</v>
      </c>
      <c r="H1661" s="147" t="s">
        <v>404</v>
      </c>
      <c r="I1661" s="146">
        <v>688.449</v>
      </c>
      <c r="J1661" s="146">
        <v>406.09</v>
      </c>
      <c r="K1661" s="148"/>
      <c r="L1661" s="149"/>
      <c r="M1661" s="149"/>
      <c r="N1661" s="148"/>
      <c r="O1661" s="149"/>
      <c r="P1661" s="149"/>
      <c r="Q1661" s="148"/>
      <c r="R1661" s="149"/>
      <c r="S1661" s="149"/>
      <c r="T1661" s="148"/>
      <c r="U1661" s="149"/>
      <c r="V1661" s="149"/>
      <c r="W1661" s="149"/>
      <c r="X1661" s="150">
        <f t="shared" si="1"/>
        <v>1.584367573</v>
      </c>
      <c r="Y1661" s="150">
        <f t="shared" si="2"/>
        <v>-1.584367573</v>
      </c>
    </row>
    <row r="1662" ht="15.75" customHeight="1">
      <c r="A1662" s="119">
        <v>1661.0</v>
      </c>
      <c r="B1662" s="143" t="str">
        <f t="array" ref="B1662">index(Systems!$A:$E,match($A1662,Systems!$A:$A,),match(B$1,Systems!$2:$2,))&amp;if(not(isblank(index(Systems!$A:$E,match($A1662,Systems!$A:$A,),match(Systems!$C$2,Systems!$2:$2,))))," ["&amp;index(Systems!$A:$E,match($A1662,Systems!$A:$A,),match(Systems!$C$2,Systems!$2:$2,))&amp;"]",)</f>
        <v>Meinacos</v>
      </c>
      <c r="C1662" s="144">
        <f t="array" ref="C1662">round((F1662-average(I1662,L1662,O1662,R1662,U1662))*X1662+if($B1662=$H1662,0,iferror(average(vlookup({$H1662,$K1662,$N1662,$Q1662,$T1662},$B:$D,column(B$1),0)),index(C:C,match($H1662,$B:$B,)))),3)</f>
        <v>201.091</v>
      </c>
      <c r="D1662" s="144">
        <f t="array" ref="D1662">round((G1662-average(J1662,M1662,P1662,S1662,V1662))*Y1662+if($B1662=$H1662,0,iferror(average(vlookup({$H1662,$K1662,$N1662,$Q1662,$T1662},$B:$D,column(C$1),0)),index(D:D,match($H1662,$B:$B,)))),3)</f>
        <v>295.18</v>
      </c>
      <c r="E1662" s="145">
        <v>2764.0</v>
      </c>
      <c r="F1662" s="146">
        <v>815.371</v>
      </c>
      <c r="G1662" s="146">
        <v>219.782</v>
      </c>
      <c r="H1662" s="147" t="s">
        <v>404</v>
      </c>
      <c r="I1662" s="146">
        <v>688.449</v>
      </c>
      <c r="J1662" s="146">
        <v>406.09</v>
      </c>
      <c r="K1662" s="148"/>
      <c r="L1662" s="149"/>
      <c r="M1662" s="149"/>
      <c r="N1662" s="148"/>
      <c r="O1662" s="149"/>
      <c r="P1662" s="149"/>
      <c r="Q1662" s="148"/>
      <c r="R1662" s="149"/>
      <c r="S1662" s="149"/>
      <c r="T1662" s="148"/>
      <c r="U1662" s="149"/>
      <c r="V1662" s="149"/>
      <c r="W1662" s="149"/>
      <c r="X1662" s="150">
        <f t="shared" si="1"/>
        <v>1.584367573</v>
      </c>
      <c r="Y1662" s="150">
        <f t="shared" si="2"/>
        <v>-1.584367573</v>
      </c>
    </row>
    <row r="1663" ht="15.75" customHeight="1">
      <c r="A1663" s="119">
        <v>1662.0</v>
      </c>
      <c r="B1663" s="143" t="str">
        <f t="array" ref="B1663">index(Systems!$A:$E,match($A1663,Systems!$A:$A,),match(B$1,Systems!$2:$2,))&amp;if(not(isblank(index(Systems!$A:$E,match($A1663,Systems!$A:$A,),match(Systems!$C$2,Systems!$2:$2,))))," ["&amp;index(Systems!$A:$E,match($A1663,Systems!$A:$A,),match(Systems!$C$2,Systems!$2:$2,))&amp;"]",)</f>
        <v>Meinhof</v>
      </c>
      <c r="C1663" s="144">
        <f t="array" ref="C1663">round((F1663-average(I1663,L1663,O1663,R1663,U1663))*X1663+if($B1663=$H1663,0,iferror(average(vlookup({$H1663,$K1663,$N1663,$Q1663,$T1663},$B:$D,column(B$1),0)),index(C:C,match($H1663,$B:$B,)))),3)</f>
        <v>196.245</v>
      </c>
      <c r="D1663" s="144">
        <f t="array" ref="D1663">round((G1663-average(J1663,M1663,P1663,S1663,V1663))*Y1663+if($B1663=$H1663,0,iferror(average(vlookup({$H1663,$K1663,$N1663,$Q1663,$T1663},$B:$D,column(C$1),0)),index(D:D,match($H1663,$B:$B,)))),3)</f>
        <v>-147.837</v>
      </c>
      <c r="E1663" s="145">
        <v>2764.0</v>
      </c>
      <c r="F1663" s="146">
        <v>812.312</v>
      </c>
      <c r="G1663" s="146">
        <v>499.4</v>
      </c>
      <c r="H1663" s="147" t="s">
        <v>404</v>
      </c>
      <c r="I1663" s="146">
        <v>688.449</v>
      </c>
      <c r="J1663" s="146">
        <v>406.09</v>
      </c>
      <c r="K1663" s="148"/>
      <c r="L1663" s="149"/>
      <c r="M1663" s="149"/>
      <c r="N1663" s="148"/>
      <c r="O1663" s="149"/>
      <c r="P1663" s="149"/>
      <c r="Q1663" s="148"/>
      <c r="R1663" s="149"/>
      <c r="S1663" s="149"/>
      <c r="T1663" s="148"/>
      <c r="U1663" s="149"/>
      <c r="V1663" s="149"/>
      <c r="W1663" s="149"/>
      <c r="X1663" s="150">
        <f t="shared" si="1"/>
        <v>1.584367573</v>
      </c>
      <c r="Y1663" s="150">
        <f t="shared" si="2"/>
        <v>-1.584367573</v>
      </c>
    </row>
    <row r="1664" ht="15.75" customHeight="1">
      <c r="A1664" s="119">
        <v>1663.0</v>
      </c>
      <c r="B1664" s="143" t="str">
        <f t="array" ref="B1664">index(Systems!$A:$E,match($A1664,Systems!$A:$A,),match(B$1,Systems!$2:$2,))&amp;if(not(isblank(index(Systems!$A:$E,match($A1664,Systems!$A:$A,),match(Systems!$C$2,Systems!$2:$2,))))," ["&amp;index(Systems!$A:$E,match($A1664,Systems!$A:$A,),match(Systems!$C$2,Systems!$2:$2,))&amp;"]",)</f>
        <v>Meinrad</v>
      </c>
      <c r="C1664" s="144">
        <f t="array" ref="C1664">round((F1664-average(I1664,L1664,O1664,R1664,U1664))*X1664+if($B1664=$H1664,0,iferror(average(vlookup({$H1664,$K1664,$N1664,$Q1664,$T1664},$B:$D,column(B$1),0)),index(C:C,match($H1664,$B:$B,)))),3)</f>
        <v>392.649</v>
      </c>
      <c r="D1664" s="144">
        <f t="array" ref="D1664">round((G1664-average(J1664,M1664,P1664,S1664,V1664))*Y1664+if($B1664=$H1664,0,iferror(average(vlookup({$H1664,$K1664,$N1664,$Q1664,$T1664},$B:$D,column(C$1),0)),index(D:D,match($H1664,$B:$B,)))),3)</f>
        <v>-85.09</v>
      </c>
      <c r="E1664" s="145">
        <v>2764.0</v>
      </c>
      <c r="F1664" s="146">
        <v>936.276</v>
      </c>
      <c r="G1664" s="146">
        <v>459.796</v>
      </c>
      <c r="H1664" s="147" t="s">
        <v>404</v>
      </c>
      <c r="I1664" s="146">
        <v>688.449</v>
      </c>
      <c r="J1664" s="146">
        <v>406.09</v>
      </c>
      <c r="K1664" s="148"/>
      <c r="L1664" s="149"/>
      <c r="M1664" s="149"/>
      <c r="N1664" s="148"/>
      <c r="O1664" s="149"/>
      <c r="P1664" s="149"/>
      <c r="Q1664" s="148"/>
      <c r="R1664" s="149"/>
      <c r="S1664" s="149"/>
      <c r="T1664" s="148"/>
      <c r="U1664" s="149"/>
      <c r="V1664" s="149"/>
      <c r="W1664" s="149"/>
      <c r="X1664" s="150">
        <f t="shared" si="1"/>
        <v>1.584367573</v>
      </c>
      <c r="Y1664" s="150">
        <f t="shared" si="2"/>
        <v>-1.584367573</v>
      </c>
    </row>
    <row r="1665" ht="15.75" customHeight="1">
      <c r="A1665" s="119">
        <v>1664.0</v>
      </c>
      <c r="B1665" s="143" t="str">
        <f t="array" ref="B1665">index(Systems!$A:$E,match($A1665,Systems!$A:$A,),match(B$1,Systems!$2:$2,))&amp;if(not(isblank(index(Systems!$A:$E,match($A1665,Systems!$A:$A,),match(Systems!$C$2,Systems!$2:$2,))))," ["&amp;index(Systems!$A:$E,match($A1665,Systems!$A:$A,),match(Systems!$C$2,Systems!$2:$2,))&amp;"]",)</f>
        <v>Mejicanos</v>
      </c>
      <c r="C1665" s="144">
        <f t="array" ref="C1665">round((F1665-average(I1665,L1665,O1665,R1665,U1665))*X1665+if($B1665=$H1665,0,iferror(average(vlookup({$H1665,$K1665,$N1665,$Q1665,$T1665},$B:$D,column(B$1),0)),index(C:C,match($H1665,$B:$B,)))),3)</f>
        <v>472.251</v>
      </c>
      <c r="D1665" s="144">
        <f t="array" ref="D1665">round((G1665-average(J1665,M1665,P1665,S1665,V1665))*Y1665+if($B1665=$H1665,0,iferror(average(vlookup({$H1665,$K1665,$N1665,$Q1665,$T1665},$B:$D,column(C$1),0)),index(D:D,match($H1665,$B:$B,)))),3)</f>
        <v>-181.724</v>
      </c>
      <c r="E1665" s="145">
        <v>2764.0</v>
      </c>
      <c r="F1665" s="146">
        <v>986.518</v>
      </c>
      <c r="G1665" s="146">
        <v>520.788</v>
      </c>
      <c r="H1665" s="147" t="s">
        <v>404</v>
      </c>
      <c r="I1665" s="146">
        <v>688.449</v>
      </c>
      <c r="J1665" s="146">
        <v>406.09</v>
      </c>
      <c r="K1665" s="148"/>
      <c r="L1665" s="149"/>
      <c r="M1665" s="149"/>
      <c r="N1665" s="148"/>
      <c r="O1665" s="149"/>
      <c r="P1665" s="149"/>
      <c r="Q1665" s="148"/>
      <c r="R1665" s="149"/>
      <c r="S1665" s="149"/>
      <c r="T1665" s="148"/>
      <c r="U1665" s="149"/>
      <c r="V1665" s="149"/>
      <c r="W1665" s="149"/>
      <c r="X1665" s="150">
        <f t="shared" si="1"/>
        <v>1.584367573</v>
      </c>
      <c r="Y1665" s="150">
        <f t="shared" si="2"/>
        <v>-1.584367573</v>
      </c>
    </row>
    <row r="1666" ht="15.75" customHeight="1">
      <c r="A1666" s="119">
        <v>1665.0</v>
      </c>
      <c r="B1666" s="143" t="str">
        <f t="array" ref="B1666">index(Systems!$A:$E,match($A1666,Systems!$A:$A,),match(B$1,Systems!$2:$2,))&amp;if(not(isblank(index(Systems!$A:$E,match($A1666,Systems!$A:$A,),match(Systems!$C$2,Systems!$2:$2,))))," ["&amp;index(Systems!$A:$E,match($A1666,Systems!$A:$A,),match(Systems!$C$2,Systems!$2:$2,))&amp;"]",)</f>
        <v>Melcher</v>
      </c>
      <c r="C1666" s="144">
        <f t="array" ref="C1666">round((F1666-average(I1666,L1666,O1666,R1666,U1666))*X1666+if($B1666=$H1666,0,iferror(average(vlookup({$H1666,$K1666,$N1666,$Q1666,$T1666},$B:$D,column(B$1),0)),index(C:C,match($H1666,$B:$B,)))),3)</f>
        <v>367.306</v>
      </c>
      <c r="D1666" s="144">
        <f t="array" ref="D1666">round((G1666-average(J1666,M1666,P1666,S1666,V1666))*Y1666+if($B1666=$H1666,0,iferror(average(vlookup({$H1666,$K1666,$N1666,$Q1666,$T1666},$B:$D,column(C$1),0)),index(D:D,match($H1666,$B:$B,)))),3)</f>
        <v>38.472</v>
      </c>
      <c r="E1666" s="145">
        <v>2764.0</v>
      </c>
      <c r="F1666" s="146">
        <v>920.28</v>
      </c>
      <c r="G1666" s="146">
        <v>381.808</v>
      </c>
      <c r="H1666" s="147" t="s">
        <v>404</v>
      </c>
      <c r="I1666" s="146">
        <v>688.449</v>
      </c>
      <c r="J1666" s="146">
        <v>406.09</v>
      </c>
      <c r="K1666" s="148"/>
      <c r="L1666" s="149"/>
      <c r="M1666" s="149"/>
      <c r="N1666" s="148"/>
      <c r="O1666" s="149"/>
      <c r="P1666" s="149"/>
      <c r="Q1666" s="148"/>
      <c r="R1666" s="149"/>
      <c r="S1666" s="149"/>
      <c r="T1666" s="148"/>
      <c r="U1666" s="149"/>
      <c r="V1666" s="149"/>
      <c r="W1666" s="149"/>
      <c r="X1666" s="150">
        <f t="shared" si="1"/>
        <v>1.584367573</v>
      </c>
      <c r="Y1666" s="150">
        <f t="shared" si="2"/>
        <v>-1.584367573</v>
      </c>
    </row>
    <row r="1667" ht="15.75" customHeight="1">
      <c r="A1667" s="119">
        <v>1666.0</v>
      </c>
      <c r="B1667" s="143" t="str">
        <f t="array" ref="B1667">index(Systems!$A:$E,match($A1667,Systems!$A:$A,),match(B$1,Systems!$2:$2,))&amp;if(not(isblank(index(Systems!$A:$E,match($A1667,Systems!$A:$A,),match(Systems!$C$2,Systems!$2:$2,))))," ["&amp;index(Systems!$A:$E,match($A1667,Systems!$A:$A,),match(Systems!$C$2,Systems!$2:$2,))&amp;"]",)</f>
        <v>Melilla</v>
      </c>
      <c r="C1667" s="144">
        <f t="array" ref="C1667">round((F1667-average(I1667,L1667,O1667,R1667,U1667))*X1667+if($B1667=$H1667,0,iferror(average(vlookup({$H1667,$K1667,$N1667,$Q1667,$T1667},$B:$D,column(B$1),0)),index(C:C,match($H1667,$B:$B,)))),3)</f>
        <v>-530.983</v>
      </c>
      <c r="D1667" s="144">
        <f t="array" ref="D1667">round((G1667-average(J1667,M1667,P1667,S1667,V1667))*Y1667+if($B1667=$H1667,0,iferror(average(vlookup({$H1667,$K1667,$N1667,$Q1667,$T1667},$B:$D,column(C$1),0)),index(D:D,match($H1667,$B:$B,)))),3)</f>
        <v>213.025</v>
      </c>
      <c r="E1667" s="145">
        <v>2764.0</v>
      </c>
      <c r="F1667" s="146">
        <v>353.31</v>
      </c>
      <c r="G1667" s="146">
        <v>271.636</v>
      </c>
      <c r="H1667" s="147" t="s">
        <v>404</v>
      </c>
      <c r="I1667" s="146">
        <v>688.449</v>
      </c>
      <c r="J1667" s="146">
        <v>406.09</v>
      </c>
      <c r="K1667" s="148"/>
      <c r="L1667" s="149"/>
      <c r="M1667" s="149"/>
      <c r="N1667" s="148"/>
      <c r="O1667" s="149"/>
      <c r="P1667" s="149"/>
      <c r="Q1667" s="148"/>
      <c r="R1667" s="149"/>
      <c r="S1667" s="149"/>
      <c r="T1667" s="148"/>
      <c r="U1667" s="149"/>
      <c r="V1667" s="149"/>
      <c r="W1667" s="149"/>
      <c r="X1667" s="150">
        <f t="shared" si="1"/>
        <v>1.584367573</v>
      </c>
      <c r="Y1667" s="150">
        <f t="shared" si="2"/>
        <v>-1.584367573</v>
      </c>
    </row>
    <row r="1668" ht="15.75" customHeight="1">
      <c r="A1668" s="119">
        <v>1667.0</v>
      </c>
      <c r="B1668" s="143" t="str">
        <f t="array" ref="B1668">index(Systems!$A:$E,match($A1668,Systems!$A:$A,),match(B$1,Systems!$2:$2,))&amp;if(not(isblank(index(Systems!$A:$E,match($A1668,Systems!$A:$A,),match(Systems!$C$2,Systems!$2:$2,))))," ["&amp;index(Systems!$A:$E,match($A1668,Systems!$A:$A,),match(Systems!$C$2,Systems!$2:$2,))&amp;"]",)</f>
        <v>Melissia</v>
      </c>
      <c r="C1668" s="144">
        <f t="array" ref="C1668">round((F1668-average(I1668,L1668,O1668,R1668,U1668))*X1668+if($B1668=$H1668,0,iferror(average(vlookup({$H1668,$K1668,$N1668,$Q1668,$T1668},$B:$D,column(B$1),0)),index(C:C,match($H1668,$B:$B,)))),3)</f>
        <v>-222.792</v>
      </c>
      <c r="D1668" s="144">
        <f t="array" ref="D1668">round((G1668-average(J1668,M1668,P1668,S1668,V1668))*Y1668+if($B1668=$H1668,0,iferror(average(vlookup({$H1668,$K1668,$N1668,$Q1668,$T1668},$B:$D,column(C$1),0)),index(D:D,match($H1668,$B:$B,)))),3)</f>
        <v>346.996</v>
      </c>
      <c r="E1668" s="145">
        <v>2764.0</v>
      </c>
      <c r="F1668" s="146">
        <v>547.83</v>
      </c>
      <c r="G1668" s="146">
        <v>187.078</v>
      </c>
      <c r="H1668" s="147" t="s">
        <v>404</v>
      </c>
      <c r="I1668" s="146">
        <v>688.449</v>
      </c>
      <c r="J1668" s="146">
        <v>406.09</v>
      </c>
      <c r="K1668" s="148"/>
      <c r="L1668" s="149"/>
      <c r="M1668" s="149"/>
      <c r="N1668" s="148"/>
      <c r="O1668" s="149"/>
      <c r="P1668" s="149"/>
      <c r="Q1668" s="148"/>
      <c r="R1668" s="149"/>
      <c r="S1668" s="149"/>
      <c r="T1668" s="148"/>
      <c r="U1668" s="149"/>
      <c r="V1668" s="149"/>
      <c r="W1668" s="149"/>
      <c r="X1668" s="150">
        <f t="shared" si="1"/>
        <v>1.584367573</v>
      </c>
      <c r="Y1668" s="150">
        <f t="shared" si="2"/>
        <v>-1.584367573</v>
      </c>
    </row>
    <row r="1669" ht="15.75" customHeight="1">
      <c r="A1669" s="119">
        <v>1668.0</v>
      </c>
      <c r="B1669" s="143" t="str">
        <f t="array" ref="B1669">index(Systems!$A:$E,match($A1669,Systems!$A:$A,),match(B$1,Systems!$2:$2,))&amp;if(not(isblank(index(Systems!$A:$E,match($A1669,Systems!$A:$A,),match(Systems!$C$2,Systems!$2:$2,))))," ["&amp;index(Systems!$A:$E,match($A1669,Systems!$A:$A,),match(Systems!$C$2,Systems!$2:$2,))&amp;"]",)</f>
        <v>Melk</v>
      </c>
      <c r="C1669" s="144">
        <f t="array" ref="C1669">round((F1669-average(I1669,L1669,O1669,R1669,U1669))*X1669+if($B1669=$H1669,0,iferror(average(vlookup({$H1669,$K1669,$N1669,$Q1669,$T1669},$B:$D,column(B$1),0)),index(C:C,match($H1669,$B:$B,)))),3)</f>
        <v>-386.21</v>
      </c>
      <c r="D1669" s="144">
        <f t="array" ref="D1669">round((G1669-average(J1669,M1669,P1669,S1669,V1669))*Y1669+if($B1669=$H1669,0,iferror(average(vlookup({$H1669,$K1669,$N1669,$Q1669,$T1669},$B:$D,column(C$1),0)),index(D:D,match($H1669,$B:$B,)))),3)</f>
        <v>-213.072</v>
      </c>
      <c r="E1669" s="145">
        <v>2764.0</v>
      </c>
      <c r="F1669" s="146">
        <v>444.686</v>
      </c>
      <c r="G1669" s="146">
        <v>540.574</v>
      </c>
      <c r="H1669" s="147" t="s">
        <v>404</v>
      </c>
      <c r="I1669" s="146">
        <v>688.449</v>
      </c>
      <c r="J1669" s="146">
        <v>406.09</v>
      </c>
      <c r="K1669" s="148"/>
      <c r="L1669" s="149"/>
      <c r="M1669" s="149"/>
      <c r="N1669" s="148"/>
      <c r="O1669" s="149"/>
      <c r="P1669" s="149"/>
      <c r="Q1669" s="148"/>
      <c r="R1669" s="149"/>
      <c r="S1669" s="149"/>
      <c r="T1669" s="148"/>
      <c r="U1669" s="149"/>
      <c r="V1669" s="149"/>
      <c r="W1669" s="149"/>
      <c r="X1669" s="150">
        <f t="shared" si="1"/>
        <v>1.584367573</v>
      </c>
      <c r="Y1669" s="150">
        <f t="shared" si="2"/>
        <v>-1.584367573</v>
      </c>
    </row>
    <row r="1670" ht="15.75" customHeight="1">
      <c r="A1670" s="119">
        <v>1669.0</v>
      </c>
      <c r="B1670" s="143" t="str">
        <f t="array" ref="B1670">index(Systems!$A:$E,match($A1670,Systems!$A:$A,),match(B$1,Systems!$2:$2,))&amp;if(not(isblank(index(Systems!$A:$E,match($A1670,Systems!$A:$A,),match(Systems!$C$2,Systems!$2:$2,))))," ["&amp;index(Systems!$A:$E,match($A1670,Systems!$A:$A,),match(Systems!$C$2,Systems!$2:$2,))&amp;"]",)</f>
        <v>Melville</v>
      </c>
      <c r="C1670" s="144">
        <f t="array" ref="C1670">round((F1670-average(I1670,L1670,O1670,R1670,U1670))*X1670+if($B1670=$H1670,0,iferror(average(vlookup({$H1670,$K1670,$N1670,$Q1670,$T1670},$B:$D,column(B$1),0)),index(C:C,match($H1670,$B:$B,)))),3)</f>
        <v>-303.627</v>
      </c>
      <c r="D1670" s="144">
        <f t="array" ref="D1670">round((G1670-average(J1670,M1670,P1670,S1670,V1670))*Y1670+if($B1670=$H1670,0,iferror(average(vlookup({$H1670,$K1670,$N1670,$Q1670,$T1670},$B:$D,column(C$1),0)),index(D:D,match($H1670,$B:$B,)))),3)</f>
        <v>405.768</v>
      </c>
      <c r="E1670" s="145">
        <v>2764.0</v>
      </c>
      <c r="F1670" s="146">
        <v>496.81</v>
      </c>
      <c r="G1670" s="146">
        <v>149.983</v>
      </c>
      <c r="H1670" s="147" t="s">
        <v>404</v>
      </c>
      <c r="I1670" s="146">
        <v>688.449</v>
      </c>
      <c r="J1670" s="146">
        <v>406.09</v>
      </c>
      <c r="K1670" s="148"/>
      <c r="L1670" s="149"/>
      <c r="M1670" s="149"/>
      <c r="N1670" s="148"/>
      <c r="O1670" s="149"/>
      <c r="P1670" s="149"/>
      <c r="Q1670" s="148"/>
      <c r="R1670" s="149"/>
      <c r="S1670" s="149"/>
      <c r="T1670" s="148"/>
      <c r="U1670" s="149"/>
      <c r="V1670" s="149"/>
      <c r="W1670" s="149"/>
      <c r="X1670" s="150">
        <f t="shared" si="1"/>
        <v>1.584367573</v>
      </c>
      <c r="Y1670" s="150">
        <f t="shared" si="2"/>
        <v>-1.584367573</v>
      </c>
    </row>
    <row r="1671" ht="15.75" customHeight="1">
      <c r="A1671" s="119">
        <v>1670.0</v>
      </c>
      <c r="B1671" s="143" t="str">
        <f t="array" ref="B1671">index(Systems!$A:$E,match($A1671,Systems!$A:$A,),match(B$1,Systems!$2:$2,))&amp;if(not(isblank(index(Systems!$A:$E,match($A1671,Systems!$A:$A,),match(Systems!$C$2,Systems!$2:$2,))))," ["&amp;index(Systems!$A:$E,match($A1671,Systems!$A:$A,),match(Systems!$C$2,Systems!$2:$2,))&amp;"]",)</f>
        <v>Memmingen</v>
      </c>
      <c r="C1671" s="144">
        <f t="array" ref="C1671">round((F1671-average(I1671,L1671,O1671,R1671,U1671))*X1671+if($B1671=$H1671,0,iferror(average(vlookup({$H1671,$K1671,$N1671,$Q1671,$T1671},$B:$D,column(B$1),0)),index(C:C,match($H1671,$B:$B,)))),3)</f>
        <v>6.45</v>
      </c>
      <c r="D1671" s="144">
        <f t="array" ref="D1671">round((G1671-average(J1671,M1671,P1671,S1671,V1671))*Y1671+if($B1671=$H1671,0,iferror(average(vlookup({$H1671,$K1671,$N1671,$Q1671,$T1671},$B:$D,column(C$1),0)),index(D:D,match($H1671,$B:$B,)))),3)</f>
        <v>308.6</v>
      </c>
      <c r="E1671" s="145">
        <v>2764.0</v>
      </c>
      <c r="F1671" s="146">
        <v>692.52</v>
      </c>
      <c r="G1671" s="146">
        <v>211.312</v>
      </c>
      <c r="H1671" s="147" t="s">
        <v>404</v>
      </c>
      <c r="I1671" s="146">
        <v>688.449</v>
      </c>
      <c r="J1671" s="146">
        <v>406.09</v>
      </c>
      <c r="K1671" s="148"/>
      <c r="L1671" s="149"/>
      <c r="M1671" s="149"/>
      <c r="N1671" s="148"/>
      <c r="O1671" s="149"/>
      <c r="P1671" s="149"/>
      <c r="Q1671" s="148"/>
      <c r="R1671" s="149"/>
      <c r="S1671" s="149"/>
      <c r="T1671" s="148"/>
      <c r="U1671" s="149"/>
      <c r="V1671" s="149"/>
      <c r="W1671" s="149"/>
      <c r="X1671" s="150">
        <f t="shared" si="1"/>
        <v>1.584367573</v>
      </c>
      <c r="Y1671" s="150">
        <f t="shared" si="2"/>
        <v>-1.584367573</v>
      </c>
    </row>
    <row r="1672" ht="15.75" customHeight="1">
      <c r="A1672" s="119">
        <v>1671.0</v>
      </c>
      <c r="B1672" s="143" t="str">
        <f t="array" ref="B1672">index(Systems!$A:$E,match($A1672,Systems!$A:$A,),match(B$1,Systems!$2:$2,))&amp;if(not(isblank(index(Systems!$A:$E,match($A1672,Systems!$A:$A,),match(Systems!$C$2,Systems!$2:$2,))))," ["&amp;index(Systems!$A:$E,match($A1672,Systems!$A:$A,),match(Systems!$C$2,Systems!$2:$2,))&amp;"]",)</f>
        <v>Memphis</v>
      </c>
      <c r="C1672" s="144">
        <f t="array" ref="C1672">round((F1672-average(I1672,L1672,O1672,R1672,U1672))*X1672+if($B1672=$H1672,0,iferror(average(vlookup({$H1672,$K1672,$N1672,$Q1672,$T1672},$B:$D,column(B$1),0)),index(C:C,match($H1672,$B:$B,)))),3)</f>
        <v>562.206</v>
      </c>
      <c r="D1672" s="144">
        <f t="array" ref="D1672">round((G1672-average(J1672,M1672,P1672,S1672,V1672))*Y1672+if($B1672=$H1672,0,iferror(average(vlookup({$H1672,$K1672,$N1672,$Q1672,$T1672},$B:$D,column(C$1),0)),index(D:D,match($H1672,$B:$B,)))),3)</f>
        <v>-141.68</v>
      </c>
      <c r="E1672" s="145">
        <v>2764.0</v>
      </c>
      <c r="F1672" s="146">
        <v>1043.295</v>
      </c>
      <c r="G1672" s="146">
        <v>495.514</v>
      </c>
      <c r="H1672" s="147" t="s">
        <v>404</v>
      </c>
      <c r="I1672" s="146">
        <v>688.449</v>
      </c>
      <c r="J1672" s="146">
        <v>406.09</v>
      </c>
      <c r="K1672" s="148"/>
      <c r="L1672" s="149"/>
      <c r="M1672" s="149"/>
      <c r="N1672" s="148"/>
      <c r="O1672" s="149"/>
      <c r="P1672" s="149"/>
      <c r="Q1672" s="148"/>
      <c r="R1672" s="149"/>
      <c r="S1672" s="149"/>
      <c r="T1672" s="148"/>
      <c r="U1672" s="149"/>
      <c r="V1672" s="149"/>
      <c r="W1672" s="149"/>
      <c r="X1672" s="150">
        <f t="shared" si="1"/>
        <v>1.584367573</v>
      </c>
      <c r="Y1672" s="150">
        <f t="shared" si="2"/>
        <v>-1.584367573</v>
      </c>
    </row>
    <row r="1673" ht="15.75" customHeight="1">
      <c r="A1673" s="119">
        <v>1672.0</v>
      </c>
      <c r="B1673" s="143" t="str">
        <f t="array" ref="B1673">index(Systems!$A:$E,match($A1673,Systems!$A:$A,),match(B$1,Systems!$2:$2,))&amp;if(not(isblank(index(Systems!$A:$E,match($A1673,Systems!$A:$A,),match(Systems!$C$2,Systems!$2:$2,))))," ["&amp;index(Systems!$A:$E,match($A1673,Systems!$A:$A,),match(Systems!$C$2,Systems!$2:$2,))&amp;"]",)</f>
        <v>Mendham</v>
      </c>
      <c r="C1673" s="144">
        <f t="array" ref="C1673">round((F1673-average(I1673,L1673,O1673,R1673,U1673))*X1673+if($B1673=$H1673,0,iferror(average(vlookup({$H1673,$K1673,$N1673,$Q1673,$T1673},$B:$D,column(B$1),0)),index(C:C,match($H1673,$B:$B,)))),3)</f>
        <v>147.845</v>
      </c>
      <c r="D1673" s="144">
        <f t="array" ref="D1673">round((G1673-average(J1673,M1673,P1673,S1673,V1673))*Y1673+if($B1673=$H1673,0,iferror(average(vlookup({$H1673,$K1673,$N1673,$Q1673,$T1673},$B:$D,column(C$1),0)),index(D:D,match($H1673,$B:$B,)))),3)</f>
        <v>-344.866</v>
      </c>
      <c r="E1673" s="145">
        <v>2764.0</v>
      </c>
      <c r="F1673" s="146">
        <v>781.764</v>
      </c>
      <c r="G1673" s="146">
        <v>623.758</v>
      </c>
      <c r="H1673" s="147" t="s">
        <v>404</v>
      </c>
      <c r="I1673" s="146">
        <v>688.449</v>
      </c>
      <c r="J1673" s="146">
        <v>406.09</v>
      </c>
      <c r="K1673" s="148"/>
      <c r="L1673" s="149"/>
      <c r="M1673" s="149"/>
      <c r="N1673" s="148"/>
      <c r="O1673" s="149"/>
      <c r="P1673" s="149"/>
      <c r="Q1673" s="148"/>
      <c r="R1673" s="149"/>
      <c r="S1673" s="149"/>
      <c r="T1673" s="148"/>
      <c r="U1673" s="149"/>
      <c r="V1673" s="149"/>
      <c r="W1673" s="149"/>
      <c r="X1673" s="150">
        <f t="shared" si="1"/>
        <v>1.584367573</v>
      </c>
      <c r="Y1673" s="150">
        <f t="shared" si="2"/>
        <v>-1.584367573</v>
      </c>
    </row>
    <row r="1674" ht="15.75" customHeight="1">
      <c r="A1674" s="119">
        <v>1673.0</v>
      </c>
      <c r="B1674" s="143" t="str">
        <f t="array" ref="B1674">index(Systems!$A:$E,match($A1674,Systems!$A:$A,),match(B$1,Systems!$2:$2,))&amp;if(not(isblank(index(Systems!$A:$E,match($A1674,Systems!$A:$A,),match(Systems!$C$2,Systems!$2:$2,))))," ["&amp;index(Systems!$A:$E,match($A1674,Systems!$A:$A,),match(Systems!$C$2,Systems!$2:$2,))&amp;"]",)</f>
        <v>Menion</v>
      </c>
      <c r="C1674" s="144">
        <f t="array" ref="C1674">round((F1674-average(I1674,L1674,O1674,R1674,U1674))*X1674+if($B1674=$H1674,0,iferror(average(vlookup({$H1674,$K1674,$N1674,$Q1674,$T1674},$B:$D,column(B$1),0)),index(C:C,match($H1674,$B:$B,)))),3)</f>
        <v>187.019</v>
      </c>
      <c r="D1674" s="144">
        <f t="array" ref="D1674">round((G1674-average(J1674,M1674,P1674,S1674,V1674))*Y1674+if($B1674=$H1674,0,iferror(average(vlookup({$H1674,$K1674,$N1674,$Q1674,$T1674},$B:$D,column(C$1),0)),index(D:D,match($H1674,$B:$B,)))),3)</f>
        <v>-394.47</v>
      </c>
      <c r="E1674" s="145">
        <v>2764.0</v>
      </c>
      <c r="F1674" s="146">
        <v>806.489</v>
      </c>
      <c r="G1674" s="146">
        <v>655.066</v>
      </c>
      <c r="H1674" s="147" t="s">
        <v>404</v>
      </c>
      <c r="I1674" s="146">
        <v>688.449</v>
      </c>
      <c r="J1674" s="146">
        <v>406.09</v>
      </c>
      <c r="K1674" s="148"/>
      <c r="L1674" s="149"/>
      <c r="M1674" s="149"/>
      <c r="N1674" s="148"/>
      <c r="O1674" s="149"/>
      <c r="P1674" s="149"/>
      <c r="Q1674" s="148"/>
      <c r="R1674" s="149"/>
      <c r="S1674" s="149"/>
      <c r="T1674" s="148"/>
      <c r="U1674" s="149"/>
      <c r="V1674" s="149"/>
      <c r="W1674" s="149"/>
      <c r="X1674" s="150">
        <f t="shared" si="1"/>
        <v>1.584367573</v>
      </c>
      <c r="Y1674" s="150">
        <f t="shared" si="2"/>
        <v>-1.584367573</v>
      </c>
    </row>
    <row r="1675" ht="15.75" customHeight="1">
      <c r="A1675" s="119">
        <v>1674.0</v>
      </c>
      <c r="B1675" s="143" t="str">
        <f t="array" ref="B1675">index(Systems!$A:$E,match($A1675,Systems!$A:$A,),match(B$1,Systems!$2:$2,))&amp;if(not(isblank(index(Systems!$A:$E,match($A1675,Systems!$A:$A,),match(Systems!$C$2,Systems!$2:$2,))))," ["&amp;index(Systems!$A:$E,match($A1675,Systems!$A:$A,),match(Systems!$C$2,Systems!$2:$2,))&amp;"]",)</f>
        <v>Menkalinan</v>
      </c>
      <c r="C1675" s="144">
        <f t="array" ref="C1675">round((F1675-average(I1675,L1675,O1675,R1675,U1675))*X1675+if($B1675=$H1675,0,iferror(average(vlookup({$H1675,$K1675,$N1675,$Q1675,$T1675},$B:$D,column(B$1),0)),index(C:C,match($H1675,$B:$B,)))),3)</f>
        <v>-0.006</v>
      </c>
      <c r="D1675" s="144">
        <f t="array" ref="D1675">round((G1675-average(J1675,M1675,P1675,S1675,V1675))*Y1675+if($B1675=$H1675,0,iferror(average(vlookup({$H1675,$K1675,$N1675,$Q1675,$T1675},$B:$D,column(C$1),0)),index(D:D,match($H1675,$B:$B,)))),3)</f>
        <v>-70.618</v>
      </c>
      <c r="E1675" s="145">
        <v>2764.0</v>
      </c>
      <c r="F1675" s="146">
        <v>688.445</v>
      </c>
      <c r="G1675" s="146">
        <v>450.662</v>
      </c>
      <c r="H1675" s="147" t="s">
        <v>404</v>
      </c>
      <c r="I1675" s="146">
        <v>688.449</v>
      </c>
      <c r="J1675" s="146">
        <v>406.09</v>
      </c>
      <c r="K1675" s="148"/>
      <c r="L1675" s="149"/>
      <c r="M1675" s="149"/>
      <c r="N1675" s="148"/>
      <c r="O1675" s="149"/>
      <c r="P1675" s="149"/>
      <c r="Q1675" s="148"/>
      <c r="R1675" s="149"/>
      <c r="S1675" s="149"/>
      <c r="T1675" s="148"/>
      <c r="U1675" s="149"/>
      <c r="V1675" s="149"/>
      <c r="W1675" s="149"/>
      <c r="X1675" s="150">
        <f t="shared" si="1"/>
        <v>1.584367573</v>
      </c>
      <c r="Y1675" s="150">
        <f t="shared" si="2"/>
        <v>-1.584367573</v>
      </c>
    </row>
    <row r="1676" ht="15.75" customHeight="1">
      <c r="A1676" s="119">
        <v>1675.0</v>
      </c>
      <c r="B1676" s="143" t="str">
        <f t="array" ref="B1676">index(Systems!$A:$E,match($A1676,Systems!$A:$A,),match(B$1,Systems!$2:$2,))&amp;if(not(isblank(index(Systems!$A:$E,match($A1676,Systems!$A:$A,),match(Systems!$C$2,Systems!$2:$2,))))," ["&amp;index(Systems!$A:$E,match($A1676,Systems!$A:$A,),match(Systems!$C$2,Systems!$2:$2,))&amp;"]",)</f>
        <v>Menkar</v>
      </c>
      <c r="C1676" s="144">
        <f t="array" ref="C1676">round((F1676-average(I1676,L1676,O1676,R1676,U1676))*X1676+if($B1676=$H1676,0,iferror(average(vlookup({$H1676,$K1676,$N1676,$Q1676,$T1676},$B:$D,column(B$1),0)),index(C:C,match($H1676,$B:$B,)))),3)</f>
        <v>90.726</v>
      </c>
      <c r="D1676" s="144">
        <f t="array" ref="D1676">round((G1676-average(J1676,M1676,P1676,S1676,V1676))*Y1676+if($B1676=$H1676,0,iferror(average(vlookup({$H1676,$K1676,$N1676,$Q1676,$T1676},$B:$D,column(C$1),0)),index(D:D,match($H1676,$B:$B,)))),3)</f>
        <v>-92.066</v>
      </c>
      <c r="E1676" s="145">
        <v>2764.0</v>
      </c>
      <c r="F1676" s="146">
        <v>745.712</v>
      </c>
      <c r="G1676" s="146">
        <v>464.199</v>
      </c>
      <c r="H1676" s="147" t="s">
        <v>404</v>
      </c>
      <c r="I1676" s="146">
        <v>688.449</v>
      </c>
      <c r="J1676" s="146">
        <v>406.09</v>
      </c>
      <c r="K1676" s="148"/>
      <c r="L1676" s="149"/>
      <c r="M1676" s="149"/>
      <c r="N1676" s="148"/>
      <c r="O1676" s="149"/>
      <c r="P1676" s="149"/>
      <c r="Q1676" s="148"/>
      <c r="R1676" s="149"/>
      <c r="S1676" s="149"/>
      <c r="T1676" s="148"/>
      <c r="U1676" s="149"/>
      <c r="V1676" s="149"/>
      <c r="W1676" s="149"/>
      <c r="X1676" s="150">
        <f t="shared" si="1"/>
        <v>1.584367573</v>
      </c>
      <c r="Y1676" s="150">
        <f t="shared" si="2"/>
        <v>-1.584367573</v>
      </c>
    </row>
    <row r="1677" ht="15.75" customHeight="1">
      <c r="A1677" s="119">
        <v>1676.0</v>
      </c>
      <c r="B1677" s="143" t="str">
        <f t="array" ref="B1677">index(Systems!$A:$E,match($A1677,Systems!$A:$A,),match(B$1,Systems!$2:$2,))&amp;if(not(isblank(index(Systems!$A:$E,match($A1677,Systems!$A:$A,),match(Systems!$C$2,Systems!$2:$2,))))," ["&amp;index(Systems!$A:$E,match($A1677,Systems!$A:$A,),match(Systems!$C$2,Systems!$2:$2,))&amp;"]",)</f>
        <v>Menke</v>
      </c>
      <c r="C1677" s="144">
        <f t="array" ref="C1677">round((F1677-average(I1677,L1677,O1677,R1677,U1677))*X1677+if($B1677=$H1677,0,iferror(average(vlookup({$H1677,$K1677,$N1677,$Q1677,$T1677},$B:$D,column(B$1),0)),index(C:C,match($H1677,$B:$B,)))),3)</f>
        <v>90.726</v>
      </c>
      <c r="D1677" s="144">
        <f t="array" ref="D1677">round((G1677-average(J1677,M1677,P1677,S1677,V1677))*Y1677+if($B1677=$H1677,0,iferror(average(vlookup({$H1677,$K1677,$N1677,$Q1677,$T1677},$B:$D,column(C$1),0)),index(D:D,match($H1677,$B:$B,)))),3)</f>
        <v>-330.895</v>
      </c>
      <c r="E1677" s="145">
        <v>2764.0</v>
      </c>
      <c r="F1677" s="146">
        <v>745.712</v>
      </c>
      <c r="G1677" s="146">
        <v>614.94</v>
      </c>
      <c r="H1677" s="147" t="s">
        <v>404</v>
      </c>
      <c r="I1677" s="146">
        <v>688.449</v>
      </c>
      <c r="J1677" s="146">
        <v>406.09</v>
      </c>
      <c r="K1677" s="148"/>
      <c r="L1677" s="149"/>
      <c r="M1677" s="149"/>
      <c r="N1677" s="148"/>
      <c r="O1677" s="149"/>
      <c r="P1677" s="149"/>
      <c r="Q1677" s="148"/>
      <c r="R1677" s="149"/>
      <c r="S1677" s="149"/>
      <c r="T1677" s="148"/>
      <c r="U1677" s="149"/>
      <c r="V1677" s="149"/>
      <c r="W1677" s="149"/>
      <c r="X1677" s="150">
        <f t="shared" si="1"/>
        <v>1.584367573</v>
      </c>
      <c r="Y1677" s="150">
        <f t="shared" si="2"/>
        <v>-1.584367573</v>
      </c>
    </row>
    <row r="1678" ht="15.75" customHeight="1">
      <c r="A1678" s="119">
        <v>1677.0</v>
      </c>
      <c r="B1678" s="143" t="str">
        <f t="array" ref="B1678">index(Systems!$A:$E,match($A1678,Systems!$A:$A,),match(B$1,Systems!$2:$2,))&amp;if(not(isblank(index(Systems!$A:$E,match($A1678,Systems!$A:$A,),match(Systems!$C$2,Systems!$2:$2,))))," ["&amp;index(Systems!$A:$E,match($A1678,Systems!$A:$A,),match(Systems!$C$2,Systems!$2:$2,))&amp;"]",)</f>
        <v>Menkent</v>
      </c>
      <c r="C1678" s="144">
        <f t="array" ref="C1678">round((F1678-average(I1678,L1678,O1678,R1678,U1678))*X1678+if($B1678=$H1678,0,iferror(average(vlookup({$H1678,$K1678,$N1678,$Q1678,$T1678},$B:$D,column(B$1),0)),index(C:C,match($H1678,$B:$B,)))),3)</f>
        <v>-38.289</v>
      </c>
      <c r="D1678" s="144">
        <f t="array" ref="D1678">round((G1678-average(J1678,M1678,P1678,S1678,V1678))*Y1678+if($B1678=$H1678,0,iferror(average(vlookup({$H1678,$K1678,$N1678,$Q1678,$T1678},$B:$D,column(C$1),0)),index(D:D,match($H1678,$B:$B,)))),3)</f>
        <v>22.951</v>
      </c>
      <c r="E1678" s="145">
        <v>2764.0</v>
      </c>
      <c r="F1678" s="146">
        <v>664.282</v>
      </c>
      <c r="G1678" s="146">
        <v>391.604</v>
      </c>
      <c r="H1678" s="147" t="s">
        <v>404</v>
      </c>
      <c r="I1678" s="146">
        <v>688.449</v>
      </c>
      <c r="J1678" s="146">
        <v>406.09</v>
      </c>
      <c r="K1678" s="148"/>
      <c r="L1678" s="149"/>
      <c r="M1678" s="149"/>
      <c r="N1678" s="148"/>
      <c r="O1678" s="149"/>
      <c r="P1678" s="149"/>
      <c r="Q1678" s="148"/>
      <c r="R1678" s="149"/>
      <c r="S1678" s="149"/>
      <c r="T1678" s="148"/>
      <c r="U1678" s="149"/>
      <c r="V1678" s="149"/>
      <c r="W1678" s="149"/>
      <c r="X1678" s="150">
        <f t="shared" si="1"/>
        <v>1.584367573</v>
      </c>
      <c r="Y1678" s="150">
        <f t="shared" si="2"/>
        <v>-1.584367573</v>
      </c>
    </row>
    <row r="1679" ht="15.75" customHeight="1">
      <c r="A1679" s="119">
        <v>1678.0</v>
      </c>
      <c r="B1679" s="143" t="str">
        <f t="array" ref="B1679">index(Systems!$A:$E,match($A1679,Systems!$A:$A,),match(B$1,Systems!$2:$2,))&amp;if(not(isblank(index(Systems!$A:$E,match($A1679,Systems!$A:$A,),match(Systems!$C$2,Systems!$2:$2,))))," ["&amp;index(Systems!$A:$E,match($A1679,Systems!$A:$A,),match(Systems!$C$2,Systems!$2:$2,))&amp;"]",)</f>
        <v>Menkib</v>
      </c>
      <c r="C1679" s="144">
        <f t="array" ref="C1679">round((F1679-average(I1679,L1679,O1679,R1679,U1679))*X1679+if($B1679=$H1679,0,iferror(average(vlookup({$H1679,$K1679,$N1679,$Q1679,$T1679},$B:$D,column(B$1),0)),index(C:C,match($H1679,$B:$B,)))),3)</f>
        <v>75.462</v>
      </c>
      <c r="D1679" s="144">
        <f t="array" ref="D1679">round((G1679-average(J1679,M1679,P1679,S1679,V1679))*Y1679+if($B1679=$H1679,0,iferror(average(vlookup({$H1679,$K1679,$N1679,$Q1679,$T1679},$B:$D,column(C$1),0)),index(D:D,match($H1679,$B:$B,)))),3)</f>
        <v>-128.993</v>
      </c>
      <c r="E1679" s="145">
        <v>2764.0</v>
      </c>
      <c r="F1679" s="146">
        <v>736.078</v>
      </c>
      <c r="G1679" s="146">
        <v>487.506</v>
      </c>
      <c r="H1679" s="147" t="s">
        <v>404</v>
      </c>
      <c r="I1679" s="146">
        <v>688.449</v>
      </c>
      <c r="J1679" s="146">
        <v>406.09</v>
      </c>
      <c r="K1679" s="148"/>
      <c r="L1679" s="149"/>
      <c r="M1679" s="149"/>
      <c r="N1679" s="148"/>
      <c r="O1679" s="149"/>
      <c r="P1679" s="149"/>
      <c r="Q1679" s="148"/>
      <c r="R1679" s="149"/>
      <c r="S1679" s="149"/>
      <c r="T1679" s="148"/>
      <c r="U1679" s="149"/>
      <c r="V1679" s="149"/>
      <c r="W1679" s="149"/>
      <c r="X1679" s="150">
        <f t="shared" si="1"/>
        <v>1.584367573</v>
      </c>
      <c r="Y1679" s="150">
        <f t="shared" si="2"/>
        <v>-1.584367573</v>
      </c>
    </row>
    <row r="1680" ht="15.75" customHeight="1">
      <c r="A1680" s="119">
        <v>1679.0</v>
      </c>
      <c r="B1680" s="143" t="str">
        <f t="array" ref="B1680">index(Systems!$A:$E,match($A1680,Systems!$A:$A,),match(B$1,Systems!$2:$2,))&amp;if(not(isblank(index(Systems!$A:$E,match($A1680,Systems!$A:$A,),match(Systems!$C$2,Systems!$2:$2,))))," ["&amp;index(Systems!$A:$E,match($A1680,Systems!$A:$A,),match(Systems!$C$2,Systems!$2:$2,))&amp;"]",)</f>
        <v>Mentasta</v>
      </c>
      <c r="C1680" s="144">
        <f t="array" ref="C1680">round((F1680-average(I1680,L1680,O1680,R1680,U1680))*X1680+if($B1680=$H1680,0,iferror(average(vlookup({$H1680,$K1680,$N1680,$Q1680,$T1680},$B:$D,column(B$1),0)),index(C:C,match($H1680,$B:$B,)))),3)</f>
        <v>114.246</v>
      </c>
      <c r="D1680" s="144">
        <f t="array" ref="D1680">round((G1680-average(J1680,M1680,P1680,S1680,V1680))*Y1680+if($B1680=$H1680,0,iferror(average(vlookup({$H1680,$K1680,$N1680,$Q1680,$T1680},$B:$D,column(C$1),0)),index(D:D,match($H1680,$B:$B,)))),3)</f>
        <v>-237.329</v>
      </c>
      <c r="E1680" s="145">
        <v>2764.0</v>
      </c>
      <c r="F1680" s="146">
        <v>760.557</v>
      </c>
      <c r="G1680" s="146">
        <v>555.884</v>
      </c>
      <c r="H1680" s="147" t="s">
        <v>404</v>
      </c>
      <c r="I1680" s="146">
        <v>688.449</v>
      </c>
      <c r="J1680" s="146">
        <v>406.09</v>
      </c>
      <c r="K1680" s="148"/>
      <c r="L1680" s="149"/>
      <c r="M1680" s="149"/>
      <c r="N1680" s="148"/>
      <c r="O1680" s="149"/>
      <c r="P1680" s="149"/>
      <c r="Q1680" s="148"/>
      <c r="R1680" s="149"/>
      <c r="S1680" s="149"/>
      <c r="T1680" s="148"/>
      <c r="U1680" s="149"/>
      <c r="V1680" s="149"/>
      <c r="W1680" s="149"/>
      <c r="X1680" s="150">
        <f t="shared" si="1"/>
        <v>1.584367573</v>
      </c>
      <c r="Y1680" s="150">
        <f t="shared" si="2"/>
        <v>-1.584367573</v>
      </c>
    </row>
    <row r="1681" ht="15.75" customHeight="1">
      <c r="A1681" s="119">
        <v>1680.0</v>
      </c>
      <c r="B1681" s="143" t="str">
        <f t="array" ref="B1681">index(Systems!$A:$E,match($A1681,Systems!$A:$A,),match(B$1,Systems!$2:$2,))&amp;if(not(isblank(index(Systems!$A:$E,match($A1681,Systems!$A:$A,),match(Systems!$C$2,Systems!$2:$2,))))," ["&amp;index(Systems!$A:$E,match($A1681,Systems!$A:$A,),match(Systems!$C$2,Systems!$2:$2,))&amp;"]",)</f>
        <v>Merak</v>
      </c>
      <c r="C1681" s="144">
        <f t="array" ref="C1681">round((F1681-average(I1681,L1681,O1681,R1681,U1681))*X1681+if($B1681=$H1681,0,iferror(average(vlookup({$H1681,$K1681,$N1681,$Q1681,$T1681},$B:$D,column(B$1),0)),index(C:C,match($H1681,$B:$B,)))),3)</f>
        <v>-119.439</v>
      </c>
      <c r="D1681" s="144">
        <f t="array" ref="D1681">round((G1681-average(J1681,M1681,P1681,S1681,V1681))*Y1681+if($B1681=$H1681,0,iferror(average(vlookup({$H1681,$K1681,$N1681,$Q1681,$T1681},$B:$D,column(C$1),0)),index(D:D,match($H1681,$B:$B,)))),3)</f>
        <v>-62.342</v>
      </c>
      <c r="E1681" s="145">
        <v>2764.0</v>
      </c>
      <c r="F1681" s="146">
        <v>613.063</v>
      </c>
      <c r="G1681" s="146">
        <v>445.438</v>
      </c>
      <c r="H1681" s="147" t="s">
        <v>404</v>
      </c>
      <c r="I1681" s="146">
        <v>688.449</v>
      </c>
      <c r="J1681" s="146">
        <v>406.09</v>
      </c>
      <c r="K1681" s="148"/>
      <c r="L1681" s="149"/>
      <c r="M1681" s="149"/>
      <c r="N1681" s="148"/>
      <c r="O1681" s="149"/>
      <c r="P1681" s="149"/>
      <c r="Q1681" s="148"/>
      <c r="R1681" s="149"/>
      <c r="S1681" s="149"/>
      <c r="T1681" s="148"/>
      <c r="U1681" s="149"/>
      <c r="V1681" s="149"/>
      <c r="W1681" s="149"/>
      <c r="X1681" s="150">
        <f t="shared" si="1"/>
        <v>1.584367573</v>
      </c>
      <c r="Y1681" s="150">
        <f t="shared" si="2"/>
        <v>-1.584367573</v>
      </c>
    </row>
    <row r="1682" ht="15.75" customHeight="1">
      <c r="A1682" s="119">
        <v>1681.0</v>
      </c>
      <c r="B1682" s="143" t="str">
        <f t="array" ref="B1682">index(Systems!$A:$E,match($A1682,Systems!$A:$A,),match(B$1,Systems!$2:$2,))&amp;if(not(isblank(index(Systems!$A:$E,match($A1682,Systems!$A:$A,),match(Systems!$C$2,Systems!$2:$2,))))," ["&amp;index(Systems!$A:$E,match($A1682,Systems!$A:$A,),match(Systems!$C$2,Systems!$2:$2,))&amp;"]",)</f>
        <v>Mercedes</v>
      </c>
      <c r="C1682" s="144">
        <f t="array" ref="C1682">round((F1682-average(I1682,L1682,O1682,R1682,U1682))*X1682+if($B1682=$H1682,0,iferror(average(vlookup({$H1682,$K1682,$N1682,$Q1682,$T1682},$B:$D,column(B$1),0)),index(C:C,match($H1682,$B:$B,)))),3)</f>
        <v>-392.711</v>
      </c>
      <c r="D1682" s="144">
        <f t="array" ref="D1682">round((G1682-average(J1682,M1682,P1682,S1682,V1682))*Y1682+if($B1682=$H1682,0,iferror(average(vlookup({$H1682,$K1682,$N1682,$Q1682,$T1682},$B:$D,column(C$1),0)),index(D:D,match($H1682,$B:$B,)))),3)</f>
        <v>112.143</v>
      </c>
      <c r="E1682" s="145">
        <v>2764.0</v>
      </c>
      <c r="F1682" s="146">
        <v>440.583</v>
      </c>
      <c r="G1682" s="146">
        <v>335.309</v>
      </c>
      <c r="H1682" s="147" t="s">
        <v>404</v>
      </c>
      <c r="I1682" s="146">
        <v>688.449</v>
      </c>
      <c r="J1682" s="146">
        <v>406.09</v>
      </c>
      <c r="K1682" s="148"/>
      <c r="L1682" s="149"/>
      <c r="M1682" s="149"/>
      <c r="N1682" s="148"/>
      <c r="O1682" s="149"/>
      <c r="P1682" s="149"/>
      <c r="Q1682" s="148"/>
      <c r="R1682" s="149"/>
      <c r="S1682" s="149"/>
      <c r="T1682" s="148"/>
      <c r="U1682" s="149"/>
      <c r="V1682" s="149"/>
      <c r="W1682" s="149"/>
      <c r="X1682" s="150">
        <f t="shared" si="1"/>
        <v>1.584367573</v>
      </c>
      <c r="Y1682" s="150">
        <f t="shared" si="2"/>
        <v>-1.584367573</v>
      </c>
    </row>
    <row r="1683" ht="15.75" customHeight="1">
      <c r="A1683" s="119">
        <v>1682.0</v>
      </c>
      <c r="B1683" s="143" t="str">
        <f t="array" ref="B1683">index(Systems!$A:$E,match($A1683,Systems!$A:$A,),match(B$1,Systems!$2:$2,))&amp;if(not(isblank(index(Systems!$A:$E,match($A1683,Systems!$A:$A,),match(Systems!$C$2,Systems!$2:$2,))))," ["&amp;index(Systems!$A:$E,match($A1683,Systems!$A:$A,),match(Systems!$C$2,Systems!$2:$2,))&amp;"]",)</f>
        <v>Merdal</v>
      </c>
      <c r="C1683" s="144">
        <f t="array" ref="C1683">round((F1683-average(I1683,L1683,O1683,R1683,U1683))*X1683+if($B1683=$H1683,0,iferror(average(vlookup({$H1683,$K1683,$N1683,$Q1683,$T1683},$B:$D,column(B$1),0)),index(C:C,match($H1683,$B:$B,)))),3)</f>
        <v>91.895</v>
      </c>
      <c r="D1683" s="144">
        <f t="array" ref="D1683">round((G1683-average(J1683,M1683,P1683,S1683,V1683))*Y1683+if($B1683=$H1683,0,iferror(average(vlookup({$H1683,$K1683,$N1683,$Q1683,$T1683},$B:$D,column(C$1),0)),index(D:D,match($H1683,$B:$B,)))),3)</f>
        <v>-390.707</v>
      </c>
      <c r="E1683" s="145">
        <v>2764.0</v>
      </c>
      <c r="F1683" s="146">
        <v>746.45</v>
      </c>
      <c r="G1683" s="146">
        <v>652.691</v>
      </c>
      <c r="H1683" s="147" t="s">
        <v>404</v>
      </c>
      <c r="I1683" s="146">
        <v>688.449</v>
      </c>
      <c r="J1683" s="146">
        <v>406.09</v>
      </c>
      <c r="K1683" s="148"/>
      <c r="L1683" s="149"/>
      <c r="M1683" s="149"/>
      <c r="N1683" s="148"/>
      <c r="O1683" s="149"/>
      <c r="P1683" s="149"/>
      <c r="Q1683" s="148"/>
      <c r="R1683" s="149"/>
      <c r="S1683" s="149"/>
      <c r="T1683" s="148"/>
      <c r="U1683" s="149"/>
      <c r="V1683" s="149"/>
      <c r="W1683" s="149"/>
      <c r="X1683" s="150">
        <f t="shared" si="1"/>
        <v>1.584367573</v>
      </c>
      <c r="Y1683" s="150">
        <f t="shared" si="2"/>
        <v>-1.584367573</v>
      </c>
    </row>
    <row r="1684" ht="15.75" customHeight="1">
      <c r="A1684" s="119">
        <v>1683.0</v>
      </c>
      <c r="B1684" s="143" t="str">
        <f t="array" ref="B1684">index(Systems!$A:$E,match($A1684,Systems!$A:$A,),match(B$1,Systems!$2:$2,))&amp;if(not(isblank(index(Systems!$A:$E,match($A1684,Systems!$A:$A,),match(Systems!$C$2,Systems!$2:$2,))))," ["&amp;index(Systems!$A:$E,match($A1684,Systems!$A:$A,),match(Systems!$C$2,Systems!$2:$2,))&amp;"]",)</f>
        <v>Merlin</v>
      </c>
      <c r="C1684" s="144">
        <f t="array" ref="C1684">round((F1684-average(I1684,L1684,O1684,R1684,U1684))*X1684+if($B1684=$H1684,0,iferror(average(vlookup({$H1684,$K1684,$N1684,$Q1684,$T1684},$B:$D,column(B$1),0)),index(C:C,match($H1684,$B:$B,)))),3)</f>
        <v>170.288</v>
      </c>
      <c r="D1684" s="144">
        <f t="array" ref="D1684">round((G1684-average(J1684,M1684,P1684,S1684,V1684))*Y1684+if($B1684=$H1684,0,iferror(average(vlookup({$H1684,$K1684,$N1684,$Q1684,$T1684},$B:$D,column(C$1),0)),index(D:D,match($H1684,$B:$B,)))),3)</f>
        <v>-364.496</v>
      </c>
      <c r="E1684" s="145">
        <v>2764.0</v>
      </c>
      <c r="F1684" s="146">
        <v>795.929</v>
      </c>
      <c r="G1684" s="146">
        <v>636.148</v>
      </c>
      <c r="H1684" s="147" t="s">
        <v>404</v>
      </c>
      <c r="I1684" s="146">
        <v>688.449</v>
      </c>
      <c r="J1684" s="146">
        <v>406.09</v>
      </c>
      <c r="K1684" s="148"/>
      <c r="L1684" s="149"/>
      <c r="M1684" s="149"/>
      <c r="N1684" s="148"/>
      <c r="O1684" s="149"/>
      <c r="P1684" s="149"/>
      <c r="Q1684" s="148"/>
      <c r="R1684" s="149"/>
      <c r="S1684" s="149"/>
      <c r="T1684" s="148"/>
      <c r="U1684" s="149"/>
      <c r="V1684" s="149"/>
      <c r="W1684" s="149"/>
      <c r="X1684" s="150">
        <f t="shared" si="1"/>
        <v>1.584367573</v>
      </c>
      <c r="Y1684" s="150">
        <f t="shared" si="2"/>
        <v>-1.584367573</v>
      </c>
    </row>
    <row r="1685" ht="15.75" customHeight="1">
      <c r="A1685" s="119">
        <v>1684.0</v>
      </c>
      <c r="B1685" s="143" t="str">
        <f t="array" ref="B1685">index(Systems!$A:$E,match($A1685,Systems!$A:$A,),match(B$1,Systems!$2:$2,))&amp;if(not(isblank(index(Systems!$A:$E,match($A1685,Systems!$A:$A,),match(Systems!$C$2,Systems!$2:$2,))))," ["&amp;index(Systems!$A:$E,match($A1685,Systems!$A:$A,),match(Systems!$C$2,Systems!$2:$2,))&amp;"]",)</f>
        <v>Merlynpede</v>
      </c>
      <c r="C1685" s="144">
        <f t="array" ref="C1685">round((F1685-average(I1685,L1685,O1685,R1685,U1685))*X1685+if($B1685=$H1685,0,iferror(average(vlookup({$H1685,$K1685,$N1685,$Q1685,$T1685},$B:$D,column(B$1),0)),index(C:C,match($H1685,$B:$B,)))),3)</f>
        <v>-475.507</v>
      </c>
      <c r="D1685" s="144">
        <f t="array" ref="D1685">round((G1685-average(J1685,M1685,P1685,S1685,V1685))*Y1685+if($B1685=$H1685,0,iferror(average(vlookup({$H1685,$K1685,$N1685,$Q1685,$T1685},$B:$D,column(C$1),0)),index(D:D,match($H1685,$B:$B,)))),3)</f>
        <v>96.726</v>
      </c>
      <c r="E1685" s="145">
        <v>2764.0</v>
      </c>
      <c r="F1685" s="146">
        <v>388.325</v>
      </c>
      <c r="G1685" s="146">
        <v>345.04</v>
      </c>
      <c r="H1685" s="147" t="s">
        <v>404</v>
      </c>
      <c r="I1685" s="146">
        <v>688.449</v>
      </c>
      <c r="J1685" s="146">
        <v>406.09</v>
      </c>
      <c r="K1685" s="148"/>
      <c r="L1685" s="149"/>
      <c r="M1685" s="149"/>
      <c r="N1685" s="148"/>
      <c r="O1685" s="149"/>
      <c r="P1685" s="149"/>
      <c r="Q1685" s="148"/>
      <c r="R1685" s="149"/>
      <c r="S1685" s="149"/>
      <c r="T1685" s="148"/>
      <c r="U1685" s="149"/>
      <c r="V1685" s="149"/>
      <c r="W1685" s="149"/>
      <c r="X1685" s="150">
        <f t="shared" si="1"/>
        <v>1.584367573</v>
      </c>
      <c r="Y1685" s="150">
        <f t="shared" si="2"/>
        <v>-1.584367573</v>
      </c>
    </row>
    <row r="1686" ht="15.75" customHeight="1">
      <c r="A1686" s="119">
        <v>1685.0</v>
      </c>
      <c r="B1686" s="143" t="str">
        <f t="array" ref="B1686">index(Systems!$A:$E,match($A1686,Systems!$A:$A,),match(B$1,Systems!$2:$2,))&amp;if(not(isblank(index(Systems!$A:$E,match($A1686,Systems!$A:$A,),match(Systems!$C$2,Systems!$2:$2,))))," ["&amp;index(Systems!$A:$E,match($A1686,Systems!$A:$A,),match(Systems!$C$2,Systems!$2:$2,))&amp;"]",)</f>
        <v>Mermentau</v>
      </c>
      <c r="C1686" s="144">
        <f t="array" ref="C1686">round((F1686-average(I1686,L1686,O1686,R1686,U1686))*X1686+if($B1686=$H1686,0,iferror(average(vlookup({$H1686,$K1686,$N1686,$Q1686,$T1686},$B:$D,column(B$1),0)),index(C:C,match($H1686,$B:$B,)))),3)</f>
        <v>521.361</v>
      </c>
      <c r="D1686" s="144">
        <f t="array" ref="D1686">round((G1686-average(J1686,M1686,P1686,S1686,V1686))*Y1686+if($B1686=$H1686,0,iferror(average(vlookup({$H1686,$K1686,$N1686,$Q1686,$T1686},$B:$D,column(C$1),0)),index(D:D,match($H1686,$B:$B,)))),3)</f>
        <v>-39.332</v>
      </c>
      <c r="E1686" s="145">
        <v>2764.0</v>
      </c>
      <c r="F1686" s="146">
        <v>1017.515</v>
      </c>
      <c r="G1686" s="146">
        <v>430.915</v>
      </c>
      <c r="H1686" s="147" t="s">
        <v>404</v>
      </c>
      <c r="I1686" s="146">
        <v>688.449</v>
      </c>
      <c r="J1686" s="146">
        <v>406.09</v>
      </c>
      <c r="K1686" s="148"/>
      <c r="L1686" s="149"/>
      <c r="M1686" s="149"/>
      <c r="N1686" s="148"/>
      <c r="O1686" s="149"/>
      <c r="P1686" s="149"/>
      <c r="Q1686" s="148"/>
      <c r="R1686" s="149"/>
      <c r="S1686" s="149"/>
      <c r="T1686" s="148"/>
      <c r="U1686" s="149"/>
      <c r="V1686" s="149"/>
      <c r="W1686" s="149"/>
      <c r="X1686" s="150">
        <f t="shared" si="1"/>
        <v>1.584367573</v>
      </c>
      <c r="Y1686" s="150">
        <f t="shared" si="2"/>
        <v>-1.584367573</v>
      </c>
    </row>
    <row r="1687" ht="15.75" customHeight="1">
      <c r="A1687" s="119">
        <v>1686.0</v>
      </c>
      <c r="B1687" s="143" t="str">
        <f t="array" ref="B1687">index(Systems!$A:$E,match($A1687,Systems!$A:$A,),match(B$1,Systems!$2:$2,))&amp;if(not(isblank(index(Systems!$A:$E,match($A1687,Systems!$A:$A,),match(Systems!$C$2,Systems!$2:$2,))))," ["&amp;index(Systems!$A:$E,match($A1687,Systems!$A:$A,),match(Systems!$C$2,Systems!$2:$2,))&amp;"]",)</f>
        <v>Merope</v>
      </c>
      <c r="C1687" s="144">
        <f t="array" ref="C1687">round((F1687-average(I1687,L1687,O1687,R1687,U1687))*X1687+if($B1687=$H1687,0,iferror(average(vlookup({$H1687,$K1687,$N1687,$Q1687,$T1687},$B:$D,column(B$1),0)),index(C:C,match($H1687,$B:$B,)))),3)</f>
        <v>213.251</v>
      </c>
      <c r="D1687" s="144">
        <f t="array" ref="D1687">round((G1687-average(J1687,M1687,P1687,S1687,V1687))*Y1687+if($B1687=$H1687,0,iferror(average(vlookup({$H1687,$K1687,$N1687,$Q1687,$T1687},$B:$D,column(C$1),0)),index(D:D,match($H1687,$B:$B,)))),3)</f>
        <v>-323.461</v>
      </c>
      <c r="E1687" s="145">
        <v>2764.0</v>
      </c>
      <c r="F1687" s="146">
        <v>823.046</v>
      </c>
      <c r="G1687" s="146">
        <v>610.248</v>
      </c>
      <c r="H1687" s="147" t="s">
        <v>404</v>
      </c>
      <c r="I1687" s="146">
        <v>688.449</v>
      </c>
      <c r="J1687" s="146">
        <v>406.09</v>
      </c>
      <c r="K1687" s="148"/>
      <c r="L1687" s="149"/>
      <c r="M1687" s="149"/>
      <c r="N1687" s="148"/>
      <c r="O1687" s="149"/>
      <c r="P1687" s="149"/>
      <c r="Q1687" s="148"/>
      <c r="R1687" s="149"/>
      <c r="S1687" s="149"/>
      <c r="T1687" s="148"/>
      <c r="U1687" s="149"/>
      <c r="V1687" s="149"/>
      <c r="W1687" s="149"/>
      <c r="X1687" s="150">
        <f t="shared" si="1"/>
        <v>1.584367573</v>
      </c>
      <c r="Y1687" s="150">
        <f t="shared" si="2"/>
        <v>-1.584367573</v>
      </c>
    </row>
    <row r="1688" ht="15.75" customHeight="1">
      <c r="A1688" s="119">
        <v>1687.0</v>
      </c>
      <c r="B1688" s="143" t="str">
        <f t="array" ref="B1688">index(Systems!$A:$E,match($A1688,Systems!$A:$A,),match(B$1,Systems!$2:$2,))&amp;if(not(isblank(index(Systems!$A:$E,match($A1688,Systems!$A:$A,),match(Systems!$C$2,Systems!$2:$2,))))," ["&amp;index(Systems!$A:$E,match($A1688,Systems!$A:$A,),match(Systems!$C$2,Systems!$2:$2,))&amp;"]",)</f>
        <v>Merowinger</v>
      </c>
      <c r="C1688" s="144">
        <f t="array" ref="C1688">round((F1688-average(I1688,L1688,O1688,R1688,U1688))*X1688+if($B1688=$H1688,0,iferror(average(vlookup({$H1688,$K1688,$N1688,$Q1688,$T1688},$B:$D,column(B$1),0)),index(C:C,match($H1688,$B:$B,)))),3)</f>
        <v>576.426</v>
      </c>
      <c r="D1688" s="144">
        <f t="array" ref="D1688">round((G1688-average(J1688,M1688,P1688,S1688,V1688))*Y1688+if($B1688=$H1688,0,iferror(average(vlookup({$H1688,$K1688,$N1688,$Q1688,$T1688},$B:$D,column(C$1),0)),index(D:D,match($H1688,$B:$B,)))),3)</f>
        <v>-193.947</v>
      </c>
      <c r="E1688" s="145">
        <v>2764.0</v>
      </c>
      <c r="F1688" s="146">
        <v>1052.27</v>
      </c>
      <c r="G1688" s="146">
        <v>528.503</v>
      </c>
      <c r="H1688" s="147" t="s">
        <v>404</v>
      </c>
      <c r="I1688" s="146">
        <v>688.449</v>
      </c>
      <c r="J1688" s="146">
        <v>406.09</v>
      </c>
      <c r="K1688" s="148"/>
      <c r="L1688" s="149"/>
      <c r="M1688" s="149"/>
      <c r="N1688" s="148"/>
      <c r="O1688" s="149"/>
      <c r="P1688" s="149"/>
      <c r="Q1688" s="148"/>
      <c r="R1688" s="149"/>
      <c r="S1688" s="149"/>
      <c r="T1688" s="148"/>
      <c r="U1688" s="149"/>
      <c r="V1688" s="149"/>
      <c r="W1688" s="149"/>
      <c r="X1688" s="150">
        <f t="shared" si="1"/>
        <v>1.584367573</v>
      </c>
      <c r="Y1688" s="150">
        <f t="shared" si="2"/>
        <v>-1.584367573</v>
      </c>
    </row>
    <row r="1689" ht="15.75" customHeight="1">
      <c r="A1689" s="119">
        <v>1688.0</v>
      </c>
      <c r="B1689" s="143" t="str">
        <f t="array" ref="B1689">index(Systems!$A:$E,match($A1689,Systems!$A:$A,),match(B$1,Systems!$2:$2,))&amp;if(not(isblank(index(Systems!$A:$E,match($A1689,Systems!$A:$A,),match(Systems!$C$2,Systems!$2:$2,))))," ["&amp;index(Systems!$A:$E,match($A1689,Systems!$A:$A,),match(Systems!$C$2,Systems!$2:$2,))&amp;"]",)</f>
        <v>Mersa Matruh</v>
      </c>
      <c r="C1689" s="144">
        <f t="array" ref="C1689">round((F1689-average(I1689,L1689,O1689,R1689,U1689))*X1689+if($B1689=$H1689,0,iferror(average(vlookup({$H1689,$K1689,$N1689,$Q1689,$T1689},$B:$D,column(B$1),0)),index(C:C,match($H1689,$B:$B,)))),3)</f>
        <v>130.855</v>
      </c>
      <c r="D1689" s="144">
        <f t="array" ref="D1689">round((G1689-average(J1689,M1689,P1689,S1689,V1689))*Y1689+if($B1689=$H1689,0,iferror(average(vlookup({$H1689,$K1689,$N1689,$Q1689,$T1689},$B:$D,column(C$1),0)),index(D:D,match($H1689,$B:$B,)))),3)</f>
        <v>168.849</v>
      </c>
      <c r="E1689" s="145">
        <v>2764.0</v>
      </c>
      <c r="F1689" s="146">
        <v>771.04</v>
      </c>
      <c r="G1689" s="146">
        <v>299.518</v>
      </c>
      <c r="H1689" s="147" t="s">
        <v>404</v>
      </c>
      <c r="I1689" s="146">
        <v>688.449</v>
      </c>
      <c r="J1689" s="146">
        <v>406.09</v>
      </c>
      <c r="K1689" s="148"/>
      <c r="L1689" s="149"/>
      <c r="M1689" s="149"/>
      <c r="N1689" s="148"/>
      <c r="O1689" s="149"/>
      <c r="P1689" s="149"/>
      <c r="Q1689" s="148"/>
      <c r="R1689" s="149"/>
      <c r="S1689" s="149"/>
      <c r="T1689" s="148"/>
      <c r="U1689" s="149"/>
      <c r="V1689" s="149"/>
      <c r="W1689" s="149"/>
      <c r="X1689" s="150">
        <f t="shared" si="1"/>
        <v>1.584367573</v>
      </c>
      <c r="Y1689" s="150">
        <f t="shared" si="2"/>
        <v>-1.584367573</v>
      </c>
    </row>
    <row r="1690" ht="15.75" customHeight="1">
      <c r="A1690" s="119">
        <v>1689.0</v>
      </c>
      <c r="B1690" s="143" t="str">
        <f t="array" ref="B1690">index(Systems!$A:$E,match($A1690,Systems!$A:$A,),match(B$1,Systems!$2:$2,))&amp;if(not(isblank(index(Systems!$A:$E,match($A1690,Systems!$A:$A,),match(Systems!$C$2,Systems!$2:$2,))))," ["&amp;index(Systems!$A:$E,match($A1690,Systems!$A:$A,),match(Systems!$C$2,Systems!$2:$2,))&amp;"]",)</f>
        <v>Merton</v>
      </c>
      <c r="C1690" s="144">
        <f t="array" ref="C1690">round((F1690-average(I1690,L1690,O1690,R1690,U1690))*X1690+if($B1690=$H1690,0,iferror(average(vlookup({$H1690,$K1690,$N1690,$Q1690,$T1690},$B:$D,column(B$1),0)),index(C:C,match($H1690,$B:$B,)))),3)</f>
        <v>-392.711</v>
      </c>
      <c r="D1690" s="144">
        <f t="array" ref="D1690">round((G1690-average(J1690,M1690,P1690,S1690,V1690))*Y1690+if($B1690=$H1690,0,iferror(average(vlookup({$H1690,$K1690,$N1690,$Q1690,$T1690},$B:$D,column(C$1),0)),index(D:D,match($H1690,$B:$B,)))),3)</f>
        <v>-121.755</v>
      </c>
      <c r="E1690" s="145">
        <v>2764.0</v>
      </c>
      <c r="F1690" s="146">
        <v>440.583</v>
      </c>
      <c r="G1690" s="146">
        <v>482.938</v>
      </c>
      <c r="H1690" s="147" t="s">
        <v>404</v>
      </c>
      <c r="I1690" s="146">
        <v>688.449</v>
      </c>
      <c r="J1690" s="146">
        <v>406.09</v>
      </c>
      <c r="K1690" s="148"/>
      <c r="L1690" s="149"/>
      <c r="M1690" s="149"/>
      <c r="N1690" s="148"/>
      <c r="O1690" s="149"/>
      <c r="P1690" s="149"/>
      <c r="Q1690" s="148"/>
      <c r="R1690" s="149"/>
      <c r="S1690" s="149"/>
      <c r="T1690" s="148"/>
      <c r="U1690" s="149"/>
      <c r="V1690" s="149"/>
      <c r="W1690" s="149"/>
      <c r="X1690" s="150">
        <f t="shared" si="1"/>
        <v>1.584367573</v>
      </c>
      <c r="Y1690" s="150">
        <f t="shared" si="2"/>
        <v>-1.584367573</v>
      </c>
    </row>
    <row r="1691" ht="15.75" customHeight="1">
      <c r="A1691" s="119">
        <v>1690.0</v>
      </c>
      <c r="B1691" s="143" t="str">
        <f t="array" ref="B1691">index(Systems!$A:$E,match($A1691,Systems!$A:$A,),match(B$1,Systems!$2:$2,))&amp;if(not(isblank(index(Systems!$A:$E,match($A1691,Systems!$A:$A,),match(Systems!$C$2,Systems!$2:$2,))))," ["&amp;index(Systems!$A:$E,match($A1691,Systems!$A:$A,),match(Systems!$C$2,Systems!$2:$2,))&amp;"]",)</f>
        <v>Mesa Verde</v>
      </c>
      <c r="C1691" s="144">
        <f t="array" ref="C1691">round((F1691-average(I1691,L1691,O1691,R1691,U1691))*X1691+if($B1691=$H1691,0,iferror(average(vlookup({$H1691,$K1691,$N1691,$Q1691,$T1691},$B:$D,column(B$1),0)),index(C:C,match($H1691,$B:$B,)))),3)</f>
        <v>-136.495</v>
      </c>
      <c r="D1691" s="144">
        <f t="array" ref="D1691">round((G1691-average(J1691,M1691,P1691,S1691,V1691))*Y1691+if($B1691=$H1691,0,iferror(average(vlookup({$H1691,$K1691,$N1691,$Q1691,$T1691},$B:$D,column(C$1),0)),index(D:D,match($H1691,$B:$B,)))),3)</f>
        <v>116.537</v>
      </c>
      <c r="E1691" s="145">
        <v>2764.0</v>
      </c>
      <c r="F1691" s="146">
        <v>602.298</v>
      </c>
      <c r="G1691" s="146">
        <v>332.536</v>
      </c>
      <c r="H1691" s="147" t="s">
        <v>404</v>
      </c>
      <c r="I1691" s="146">
        <v>688.449</v>
      </c>
      <c r="J1691" s="146">
        <v>406.09</v>
      </c>
      <c r="K1691" s="148"/>
      <c r="L1691" s="149"/>
      <c r="M1691" s="149"/>
      <c r="N1691" s="148"/>
      <c r="O1691" s="149"/>
      <c r="P1691" s="149"/>
      <c r="Q1691" s="148"/>
      <c r="R1691" s="149"/>
      <c r="S1691" s="149"/>
      <c r="T1691" s="148"/>
      <c r="U1691" s="149"/>
      <c r="V1691" s="149"/>
      <c r="W1691" s="149"/>
      <c r="X1691" s="150">
        <f t="shared" si="1"/>
        <v>1.584367573</v>
      </c>
      <c r="Y1691" s="150">
        <f t="shared" si="2"/>
        <v>-1.584367573</v>
      </c>
    </row>
    <row r="1692" ht="15.75" customHeight="1">
      <c r="A1692" s="119">
        <v>1691.0</v>
      </c>
      <c r="B1692" s="143" t="str">
        <f t="array" ref="B1692">index(Systems!$A:$E,match($A1692,Systems!$A:$A,),match(B$1,Systems!$2:$2,))&amp;if(not(isblank(index(Systems!$A:$E,match($A1692,Systems!$A:$A,),match(Systems!$C$2,Systems!$2:$2,))))," ["&amp;index(Systems!$A:$E,match($A1692,Systems!$A:$A,),match(Systems!$C$2,Systems!$2:$2,))&amp;"]",)</f>
        <v>Mesartim [Conway]</v>
      </c>
      <c r="C1692" s="144">
        <f t="array" ref="C1692">round((F1692-average(I1692,L1692,O1692,R1692,U1692))*X1692+if($B1692=$H1692,0,iferror(average(vlookup({$H1692,$K1692,$N1692,$Q1692,$T1692},$B:$D,column(B$1),0)),index(C:C,match($H1692,$B:$B,)))),3)</f>
        <v>102.876</v>
      </c>
      <c r="D1692" s="144">
        <f t="array" ref="D1692">round((G1692-average(J1692,M1692,P1692,S1692,V1692))*Y1692+if($B1692=$H1692,0,iferror(average(vlookup({$H1692,$K1692,$N1692,$Q1692,$T1692},$B:$D,column(C$1),0)),index(D:D,match($H1692,$B:$B,)))),3)</f>
        <v>-54.593</v>
      </c>
      <c r="E1692" s="145">
        <v>2764.0</v>
      </c>
      <c r="F1692" s="146">
        <v>753.381</v>
      </c>
      <c r="G1692" s="146">
        <v>440.547</v>
      </c>
      <c r="H1692" s="147" t="s">
        <v>404</v>
      </c>
      <c r="I1692" s="146">
        <v>688.449</v>
      </c>
      <c r="J1692" s="146">
        <v>406.09</v>
      </c>
      <c r="K1692" s="148"/>
      <c r="L1692" s="149"/>
      <c r="M1692" s="149"/>
      <c r="N1692" s="148"/>
      <c r="O1692" s="149"/>
      <c r="P1692" s="149"/>
      <c r="Q1692" s="148"/>
      <c r="R1692" s="149"/>
      <c r="S1692" s="149"/>
      <c r="T1692" s="148"/>
      <c r="U1692" s="149"/>
      <c r="V1692" s="149"/>
      <c r="W1692" s="149"/>
      <c r="X1692" s="150">
        <f t="shared" si="1"/>
        <v>1.584367573</v>
      </c>
      <c r="Y1692" s="150">
        <f t="shared" si="2"/>
        <v>-1.584367573</v>
      </c>
    </row>
    <row r="1693" ht="15.75" customHeight="1">
      <c r="A1693" s="119">
        <v>1692.0</v>
      </c>
      <c r="B1693" s="143" t="str">
        <f t="array" ref="B1693">index(Systems!$A:$E,match($A1693,Systems!$A:$A,),match(B$1,Systems!$2:$2,))&amp;if(not(isblank(index(Systems!$A:$E,match($A1693,Systems!$A:$A,),match(Systems!$C$2,Systems!$2:$2,))))," ["&amp;index(Systems!$A:$E,match($A1693,Systems!$A:$A,),match(Systems!$C$2,Systems!$2:$2,))&amp;"]",)</f>
        <v>Metter</v>
      </c>
      <c r="C1693" s="144">
        <f t="array" ref="C1693">round((F1693-average(I1693,L1693,O1693,R1693,U1693))*X1693+if($B1693=$H1693,0,iferror(average(vlookup({$H1693,$K1693,$N1693,$Q1693,$T1693},$B:$D,column(B$1),0)),index(C:C,match($H1693,$B:$B,)))),3)</f>
        <v>533.26</v>
      </c>
      <c r="D1693" s="144">
        <f t="array" ref="D1693">round((G1693-average(J1693,M1693,P1693,S1693,V1693))*Y1693+if($B1693=$H1693,0,iferror(average(vlookup({$H1693,$K1693,$N1693,$Q1693,$T1693},$B:$D,column(C$1),0)),index(D:D,match($H1693,$B:$B,)))),3)</f>
        <v>-98.012</v>
      </c>
      <c r="E1693" s="145">
        <v>2764.0</v>
      </c>
      <c r="F1693" s="146">
        <v>1025.025</v>
      </c>
      <c r="G1693" s="146">
        <v>467.952</v>
      </c>
      <c r="H1693" s="147" t="s">
        <v>404</v>
      </c>
      <c r="I1693" s="146">
        <v>688.449</v>
      </c>
      <c r="J1693" s="146">
        <v>406.09</v>
      </c>
      <c r="K1693" s="148"/>
      <c r="L1693" s="149"/>
      <c r="M1693" s="149"/>
      <c r="N1693" s="148"/>
      <c r="O1693" s="149"/>
      <c r="P1693" s="149"/>
      <c r="Q1693" s="148"/>
      <c r="R1693" s="149"/>
      <c r="S1693" s="149"/>
      <c r="T1693" s="148"/>
      <c r="U1693" s="149"/>
      <c r="V1693" s="149"/>
      <c r="W1693" s="149"/>
      <c r="X1693" s="150">
        <f t="shared" si="1"/>
        <v>1.584367573</v>
      </c>
      <c r="Y1693" s="150">
        <f t="shared" si="2"/>
        <v>-1.584367573</v>
      </c>
    </row>
    <row r="1694" ht="15.75" customHeight="1">
      <c r="A1694" s="119">
        <v>1693.0</v>
      </c>
      <c r="B1694" s="143" t="str">
        <f t="array" ref="B1694">index(Systems!$A:$E,match($A1694,Systems!$A:$A,),match(B$1,Systems!$2:$2,))&amp;if(not(isblank(index(Systems!$A:$E,match($A1694,Systems!$A:$A,),match(Systems!$C$2,Systems!$2:$2,))))," ["&amp;index(Systems!$A:$E,match($A1694,Systems!$A:$A,),match(Systems!$C$2,Systems!$2:$2,))&amp;"]",)</f>
        <v>Mezzana</v>
      </c>
      <c r="C1694" s="144">
        <f t="array" ref="C1694">round((F1694-average(I1694,L1694,O1694,R1694,U1694))*X1694+if($B1694=$H1694,0,iferror(average(vlookup({$H1694,$K1694,$N1694,$Q1694,$T1694},$B:$D,column(B$1),0)),index(C:C,match($H1694,$B:$B,)))),3)</f>
        <v>-357.524</v>
      </c>
      <c r="D1694" s="144">
        <f t="array" ref="D1694">round((G1694-average(J1694,M1694,P1694,S1694,V1694))*Y1694+if($B1694=$H1694,0,iferror(average(vlookup({$H1694,$K1694,$N1694,$Q1694,$T1694},$B:$D,column(C$1),0)),index(D:D,match($H1694,$B:$B,)))),3)</f>
        <v>84.74</v>
      </c>
      <c r="E1694" s="145">
        <v>2764.0</v>
      </c>
      <c r="F1694" s="146">
        <v>462.792</v>
      </c>
      <c r="G1694" s="146">
        <v>352.605</v>
      </c>
      <c r="H1694" s="147" t="s">
        <v>404</v>
      </c>
      <c r="I1694" s="146">
        <v>688.449</v>
      </c>
      <c r="J1694" s="146">
        <v>406.09</v>
      </c>
      <c r="K1694" s="148"/>
      <c r="L1694" s="149"/>
      <c r="M1694" s="149"/>
      <c r="N1694" s="148"/>
      <c r="O1694" s="149"/>
      <c r="P1694" s="149"/>
      <c r="Q1694" s="148"/>
      <c r="R1694" s="149"/>
      <c r="S1694" s="149"/>
      <c r="T1694" s="148"/>
      <c r="U1694" s="149"/>
      <c r="V1694" s="149"/>
      <c r="W1694" s="149"/>
      <c r="X1694" s="150">
        <f t="shared" si="1"/>
        <v>1.584367573</v>
      </c>
      <c r="Y1694" s="150">
        <f t="shared" si="2"/>
        <v>-1.584367573</v>
      </c>
    </row>
    <row r="1695" ht="15.75" customHeight="1">
      <c r="A1695" s="119">
        <v>1694.0</v>
      </c>
      <c r="B1695" s="143" t="str">
        <f t="array" ref="B1695">index(Systems!$A:$E,match($A1695,Systems!$A:$A,),match(B$1,Systems!$2:$2,))&amp;if(not(isblank(index(Systems!$A:$E,match($A1695,Systems!$A:$A,),match(Systems!$C$2,Systems!$2:$2,))))," ["&amp;index(Systems!$A:$E,match($A1695,Systems!$A:$A,),match(Systems!$C$2,Systems!$2:$2,))&amp;"]",)</f>
        <v>Miaplacidus</v>
      </c>
      <c r="C1695" s="144">
        <f t="array" ref="C1695">round((F1695-average(I1695,L1695,O1695,R1695,U1695))*X1695+if($B1695=$H1695,0,iferror(average(vlookup({$H1695,$K1695,$N1695,$Q1695,$T1695},$B:$D,column(B$1),0)),index(C:C,match($H1695,$B:$B,)))),3)</f>
        <v>-62.556</v>
      </c>
      <c r="D1695" s="144">
        <f t="array" ref="D1695">round((G1695-average(J1695,M1695,P1695,S1695,V1695))*Y1695+if($B1695=$H1695,0,iferror(average(vlookup({$H1695,$K1695,$N1695,$Q1695,$T1695},$B:$D,column(C$1),0)),index(D:D,match($H1695,$B:$B,)))),3)</f>
        <v>-56.92</v>
      </c>
      <c r="E1695" s="145">
        <v>2764.0</v>
      </c>
      <c r="F1695" s="146">
        <v>648.966</v>
      </c>
      <c r="G1695" s="146">
        <v>442.016</v>
      </c>
      <c r="H1695" s="147" t="s">
        <v>404</v>
      </c>
      <c r="I1695" s="146">
        <v>688.449</v>
      </c>
      <c r="J1695" s="146">
        <v>406.09</v>
      </c>
      <c r="K1695" s="148"/>
      <c r="L1695" s="149"/>
      <c r="M1695" s="149"/>
      <c r="N1695" s="148"/>
      <c r="O1695" s="149"/>
      <c r="P1695" s="149"/>
      <c r="Q1695" s="148"/>
      <c r="R1695" s="149"/>
      <c r="S1695" s="149"/>
      <c r="T1695" s="148"/>
      <c r="U1695" s="149"/>
      <c r="V1695" s="149"/>
      <c r="W1695" s="149"/>
      <c r="X1695" s="150">
        <f t="shared" si="1"/>
        <v>1.584367573</v>
      </c>
      <c r="Y1695" s="150">
        <f t="shared" si="2"/>
        <v>-1.584367573</v>
      </c>
    </row>
    <row r="1696" ht="15.75" customHeight="1">
      <c r="A1696" s="119">
        <v>1695.0</v>
      </c>
      <c r="B1696" s="143" t="str">
        <f t="array" ref="B1696">index(Systems!$A:$E,match($A1696,Systems!$A:$A,),match(B$1,Systems!$2:$2,))&amp;if(not(isblank(index(Systems!$A:$E,match($A1696,Systems!$A:$A,),match(Systems!$C$2,Systems!$2:$2,))))," ["&amp;index(Systems!$A:$E,match($A1696,Systems!$A:$A,),match(Systems!$C$2,Systems!$2:$2,))&amp;"]",)</f>
        <v>Micanos [Mica II, Mica V, Mica VII]</v>
      </c>
      <c r="C1696" s="144">
        <f t="array" ref="C1696">round((F1696-average(I1696,L1696,O1696,R1696,U1696))*X1696+if($B1696=$H1696,0,iferror(average(vlookup({$H1696,$K1696,$N1696,$Q1696,$T1696},$B:$D,column(B$1),0)),index(C:C,match($H1696,$B:$B,)))),3)</f>
        <v>679.862</v>
      </c>
      <c r="D1696" s="144">
        <f t="array" ref="D1696">round((G1696-average(J1696,M1696,P1696,S1696,V1696))*Y1696+if($B1696=$H1696,0,iferror(average(vlookup({$H1696,$K1696,$N1696,$Q1696,$T1696},$B:$D,column(C$1),0)),index(D:D,match($H1696,$B:$B,)))),3)</f>
        <v>17.15</v>
      </c>
      <c r="E1696" s="145">
        <v>2764.0</v>
      </c>
      <c r="F1696" s="144">
        <f t="shared" ref="F1696:G1696" si="4">averageifs(F$3180:F3196,$B$3180:$B3196,"Mica *")</f>
        <v>1117.555</v>
      </c>
      <c r="G1696" s="144">
        <f t="shared" si="4"/>
        <v>395.2653333</v>
      </c>
      <c r="H1696" s="147" t="s">
        <v>404</v>
      </c>
      <c r="I1696" s="146">
        <v>688.449</v>
      </c>
      <c r="J1696" s="146">
        <v>406.09</v>
      </c>
      <c r="K1696" s="148"/>
      <c r="L1696" s="149"/>
      <c r="M1696" s="149"/>
      <c r="N1696" s="148"/>
      <c r="O1696" s="149"/>
      <c r="P1696" s="149"/>
      <c r="Q1696" s="148"/>
      <c r="R1696" s="149"/>
      <c r="S1696" s="149"/>
      <c r="T1696" s="148"/>
      <c r="U1696" s="149"/>
      <c r="V1696" s="149"/>
      <c r="W1696" s="149"/>
      <c r="X1696" s="150">
        <f t="shared" si="1"/>
        <v>1.584367573</v>
      </c>
      <c r="Y1696" s="150">
        <f t="shared" si="2"/>
        <v>-1.584367573</v>
      </c>
    </row>
    <row r="1697" ht="15.75" customHeight="1">
      <c r="A1697" s="119">
        <v>1696.0</v>
      </c>
      <c r="B1697" s="143" t="str">
        <f t="array" ref="B1697">index(Systems!$A:$E,match($A1697,Systems!$A:$A,),match(B$1,Systems!$2:$2,))&amp;if(not(isblank(index(Systems!$A:$E,match($A1697,Systems!$A:$A,),match(Systems!$C$2,Systems!$2:$2,))))," ["&amp;index(Systems!$A:$E,match($A1697,Systems!$A:$A,),match(Systems!$C$2,Systems!$2:$2,))&amp;"]",)</f>
        <v>Michtal</v>
      </c>
      <c r="C1697" s="144">
        <f t="array" ref="C1697">round((F1697-average(I1697,L1697,O1697,R1697,U1697))*X1697+if($B1697=$H1697,0,iferror(average(vlookup({$H1697,$K1697,$N1697,$Q1697,$T1697},$B:$D,column(B$1),0)),index(C:C,match($H1697,$B:$B,)))),3)</f>
        <v>561.771</v>
      </c>
      <c r="D1697" s="144">
        <f t="array" ref="D1697">round((G1697-average(J1697,M1697,P1697,S1697,V1697))*Y1697+if($B1697=$H1697,0,iferror(average(vlookup({$H1697,$K1697,$N1697,$Q1697,$T1697},$B:$D,column(C$1),0)),index(D:D,match($H1697,$B:$B,)))),3)</f>
        <v>263.415</v>
      </c>
      <c r="E1697" s="145">
        <v>2764.0</v>
      </c>
      <c r="F1697" s="146">
        <v>1043.02</v>
      </c>
      <c r="G1697" s="146">
        <v>239.831</v>
      </c>
      <c r="H1697" s="147" t="s">
        <v>404</v>
      </c>
      <c r="I1697" s="146">
        <v>688.449</v>
      </c>
      <c r="J1697" s="146">
        <v>406.09</v>
      </c>
      <c r="K1697" s="148"/>
      <c r="L1697" s="149"/>
      <c r="M1697" s="149"/>
      <c r="N1697" s="148"/>
      <c r="O1697" s="149"/>
      <c r="P1697" s="149"/>
      <c r="Q1697" s="148"/>
      <c r="R1697" s="149"/>
      <c r="S1697" s="149"/>
      <c r="T1697" s="148"/>
      <c r="U1697" s="149"/>
      <c r="V1697" s="149"/>
      <c r="W1697" s="149"/>
      <c r="X1697" s="150">
        <f t="shared" si="1"/>
        <v>1.584367573</v>
      </c>
      <c r="Y1697" s="150">
        <f t="shared" si="2"/>
        <v>-1.584367573</v>
      </c>
    </row>
    <row r="1698" ht="15.75" customHeight="1">
      <c r="A1698" s="119">
        <v>1697.0</v>
      </c>
      <c r="B1698" s="143" t="str">
        <f t="array" ref="B1698">index(Systems!$A:$E,match($A1698,Systems!$A:$A,),match(B$1,Systems!$2:$2,))&amp;if(not(isblank(index(Systems!$A:$E,match($A1698,Systems!$A:$A,),match(Systems!$C$2,Systems!$2:$2,))))," ["&amp;index(Systems!$A:$E,match($A1698,Systems!$A:$A,),match(Systems!$C$2,Systems!$2:$2,))&amp;"]",)</f>
        <v>Mickleover</v>
      </c>
      <c r="C1698" s="144">
        <f t="array" ref="C1698">round((F1698-average(I1698,L1698,O1698,R1698,U1698))*X1698+if($B1698=$H1698,0,iferror(average(vlookup({$H1698,$K1698,$N1698,$Q1698,$T1698},$B:$D,column(B$1),0)),index(C:C,match($H1698,$B:$B,)))),3)</f>
        <v>-474.103</v>
      </c>
      <c r="D1698" s="144">
        <f t="array" ref="D1698">round((G1698-average(J1698,M1698,P1698,S1698,V1698))*Y1698+if($B1698=$H1698,0,iferror(average(vlookup({$H1698,$K1698,$N1698,$Q1698,$T1698},$B:$D,column(C$1),0)),index(D:D,match($H1698,$B:$B,)))),3)</f>
        <v>358.896</v>
      </c>
      <c r="E1698" s="145">
        <v>2764.0</v>
      </c>
      <c r="F1698" s="146">
        <v>389.211</v>
      </c>
      <c r="G1698" s="146">
        <v>179.567</v>
      </c>
      <c r="H1698" s="147" t="s">
        <v>404</v>
      </c>
      <c r="I1698" s="146">
        <v>688.449</v>
      </c>
      <c r="J1698" s="146">
        <v>406.09</v>
      </c>
      <c r="K1698" s="148"/>
      <c r="L1698" s="149"/>
      <c r="M1698" s="149"/>
      <c r="N1698" s="148"/>
      <c r="O1698" s="149"/>
      <c r="P1698" s="149"/>
      <c r="Q1698" s="148"/>
      <c r="R1698" s="149"/>
      <c r="S1698" s="149"/>
      <c r="T1698" s="148"/>
      <c r="U1698" s="149"/>
      <c r="V1698" s="149"/>
      <c r="W1698" s="149"/>
      <c r="X1698" s="150">
        <f t="shared" si="1"/>
        <v>1.584367573</v>
      </c>
      <c r="Y1698" s="150">
        <f t="shared" si="2"/>
        <v>-1.584367573</v>
      </c>
    </row>
    <row r="1699" ht="15.75" customHeight="1">
      <c r="A1699" s="119">
        <v>1698.0</v>
      </c>
      <c r="B1699" s="143" t="str">
        <f t="array" ref="B1699">index(Systems!$A:$E,match($A1699,Systems!$A:$A,),match(B$1,Systems!$2:$2,))&amp;if(not(isblank(index(Systems!$A:$E,match($A1699,Systems!$A:$A,),match(Systems!$C$2,Systems!$2:$2,))))," ["&amp;index(Systems!$A:$E,match($A1699,Systems!$A:$A,),match(Systems!$C$2,Systems!$2:$2,))&amp;"]",)</f>
        <v>Midale</v>
      </c>
      <c r="C1699" s="144">
        <f t="array" ref="C1699">round((F1699-average(I1699,L1699,O1699,R1699,U1699))*X1699+if($B1699=$H1699,0,iferror(average(vlookup({$H1699,$K1699,$N1699,$Q1699,$T1699},$B:$D,column(B$1),0)),index(C:C,match($H1699,$B:$B,)))),3)</f>
        <v>189.473</v>
      </c>
      <c r="D1699" s="144">
        <f t="array" ref="D1699">round((G1699-average(J1699,M1699,P1699,S1699,V1699))*Y1699+if($B1699=$H1699,0,iferror(average(vlookup({$H1699,$K1699,$N1699,$Q1699,$T1699},$B:$D,column(C$1),0)),index(D:D,match($H1699,$B:$B,)))),3)</f>
        <v>-362.215</v>
      </c>
      <c r="E1699" s="145">
        <v>2764.0</v>
      </c>
      <c r="F1699" s="146">
        <v>808.038</v>
      </c>
      <c r="G1699" s="146">
        <v>634.708</v>
      </c>
      <c r="H1699" s="147" t="s">
        <v>404</v>
      </c>
      <c r="I1699" s="146">
        <v>688.449</v>
      </c>
      <c r="J1699" s="146">
        <v>406.09</v>
      </c>
      <c r="K1699" s="148"/>
      <c r="L1699" s="149"/>
      <c r="M1699" s="149"/>
      <c r="N1699" s="148"/>
      <c r="O1699" s="149"/>
      <c r="P1699" s="149"/>
      <c r="Q1699" s="148"/>
      <c r="R1699" s="149"/>
      <c r="S1699" s="149"/>
      <c r="T1699" s="148"/>
      <c r="U1699" s="149"/>
      <c r="V1699" s="149"/>
      <c r="W1699" s="149"/>
      <c r="X1699" s="150">
        <f t="shared" si="1"/>
        <v>1.584367573</v>
      </c>
      <c r="Y1699" s="150">
        <f t="shared" si="2"/>
        <v>-1.584367573</v>
      </c>
    </row>
    <row r="1700" ht="15.75" customHeight="1">
      <c r="A1700" s="119">
        <v>1699.0</v>
      </c>
      <c r="B1700" s="143" t="str">
        <f t="array" ref="B1700">index(Systems!$A:$E,match($A1700,Systems!$A:$A,),match(B$1,Systems!$2:$2,))&amp;if(not(isblank(index(Systems!$A:$E,match($A1700,Systems!$A:$A,),match(Systems!$C$2,Systems!$2:$2,))))," ["&amp;index(Systems!$A:$E,match($A1700,Systems!$A:$A,),match(Systems!$C$2,Systems!$2:$2,))&amp;"]",)</f>
        <v>Midkiff</v>
      </c>
      <c r="C1700" s="144">
        <f t="array" ref="C1700">round((F1700-average(I1700,L1700,O1700,R1700,U1700))*X1700+if($B1700=$H1700,0,iferror(average(vlookup({$H1700,$K1700,$N1700,$Q1700,$T1700},$B:$D,column(B$1),0)),index(C:C,match($H1700,$B:$B,)))),3)</f>
        <v>-198.534</v>
      </c>
      <c r="D1700" s="144">
        <f t="array" ref="D1700">round((G1700-average(J1700,M1700,P1700,S1700,V1700))*Y1700+if($B1700=$H1700,0,iferror(average(vlookup({$H1700,$K1700,$N1700,$Q1700,$T1700},$B:$D,column(C$1),0)),index(D:D,match($H1700,$B:$B,)))),3)</f>
        <v>-111.95</v>
      </c>
      <c r="E1700" s="145">
        <v>2764.0</v>
      </c>
      <c r="F1700" s="146">
        <v>563.141</v>
      </c>
      <c r="G1700" s="146">
        <v>476.749</v>
      </c>
      <c r="H1700" s="147" t="s">
        <v>404</v>
      </c>
      <c r="I1700" s="146">
        <v>688.449</v>
      </c>
      <c r="J1700" s="146">
        <v>406.09</v>
      </c>
      <c r="K1700" s="148"/>
      <c r="L1700" s="149"/>
      <c r="M1700" s="149"/>
      <c r="N1700" s="148"/>
      <c r="O1700" s="149"/>
      <c r="P1700" s="149"/>
      <c r="Q1700" s="148"/>
      <c r="R1700" s="149"/>
      <c r="S1700" s="149"/>
      <c r="T1700" s="148"/>
      <c r="U1700" s="149"/>
      <c r="V1700" s="149"/>
      <c r="W1700" s="149"/>
      <c r="X1700" s="150">
        <f t="shared" si="1"/>
        <v>1.584367573</v>
      </c>
      <c r="Y1700" s="150">
        <f t="shared" si="2"/>
        <v>-1.584367573</v>
      </c>
    </row>
    <row r="1701" ht="15.75" customHeight="1">
      <c r="A1701" s="119">
        <v>1700.0</v>
      </c>
      <c r="B1701" s="143" t="str">
        <f t="array" ref="B1701">index(Systems!$A:$E,match($A1701,Systems!$A:$A,),match(B$1,Systems!$2:$2,))&amp;if(not(isblank(index(Systems!$A:$E,match($A1701,Systems!$A:$A,),match(Systems!$C$2,Systems!$2:$2,))))," ["&amp;index(Systems!$A:$E,match($A1701,Systems!$A:$A,),match(Systems!$C$2,Systems!$2:$2,))&amp;"]",)</f>
        <v>Midthun</v>
      </c>
      <c r="C1701" s="144">
        <f t="array" ref="C1701">round((F1701-average(I1701,L1701,O1701,R1701,U1701))*X1701+if($B1701=$H1701,0,iferror(average(vlookup({$H1701,$K1701,$N1701,$Q1701,$T1701},$B:$D,column(B$1),0)),index(C:C,match($H1701,$B:$B,)))),3)</f>
        <v>74.4</v>
      </c>
      <c r="D1701" s="144">
        <f t="array" ref="D1701">round((G1701-average(J1701,M1701,P1701,S1701,V1701))*Y1701+if($B1701=$H1701,0,iferror(average(vlookup({$H1701,$K1701,$N1701,$Q1701,$T1701},$B:$D,column(C$1),0)),index(D:D,match($H1701,$B:$B,)))),3)</f>
        <v>-384.04</v>
      </c>
      <c r="E1701" s="145">
        <v>2764.0</v>
      </c>
      <c r="F1701" s="146">
        <v>735.408</v>
      </c>
      <c r="G1701" s="146">
        <v>648.483</v>
      </c>
      <c r="H1701" s="147" t="s">
        <v>404</v>
      </c>
      <c r="I1701" s="146">
        <v>688.449</v>
      </c>
      <c r="J1701" s="146">
        <v>406.09</v>
      </c>
      <c r="K1701" s="148"/>
      <c r="L1701" s="149"/>
      <c r="M1701" s="149"/>
      <c r="N1701" s="148"/>
      <c r="O1701" s="149"/>
      <c r="P1701" s="149"/>
      <c r="Q1701" s="148"/>
      <c r="R1701" s="149"/>
      <c r="S1701" s="149"/>
      <c r="T1701" s="148"/>
      <c r="U1701" s="149"/>
      <c r="V1701" s="149"/>
      <c r="W1701" s="149"/>
      <c r="X1701" s="150">
        <f t="shared" si="1"/>
        <v>1.584367573</v>
      </c>
      <c r="Y1701" s="150">
        <f t="shared" si="2"/>
        <v>-1.584367573</v>
      </c>
    </row>
    <row r="1702" ht="15.75" customHeight="1">
      <c r="A1702" s="119">
        <v>1701.0</v>
      </c>
      <c r="B1702" s="143" t="str">
        <f t="array" ref="B1702">index(Systems!$A:$E,match($A1702,Systems!$A:$A,),match(B$1,Systems!$2:$2,))&amp;if(not(isblank(index(Systems!$A:$E,match($A1702,Systems!$A:$A,),match(Systems!$C$2,Systems!$2:$2,))))," ["&amp;index(Systems!$A:$E,match($A1702,Systems!$A:$A,),match(Systems!$C$2,Systems!$2:$2,))&amp;"]",)</f>
        <v>Midway</v>
      </c>
      <c r="C1702" s="144">
        <f t="array" ref="C1702">round((F1702-average(I1702,L1702,O1702,R1702,U1702))*X1702+if($B1702=$H1702,0,iferror(average(vlookup({$H1702,$K1702,$N1702,$Q1702,$T1702},$B:$D,column(B$1),0)),index(C:C,match($H1702,$B:$B,)))),3)</f>
        <v>247.633</v>
      </c>
      <c r="D1702" s="144">
        <f t="array" ref="D1702">round((G1702-average(J1702,M1702,P1702,S1702,V1702))*Y1702+if($B1702=$H1702,0,iferror(average(vlookup({$H1702,$K1702,$N1702,$Q1702,$T1702},$B:$D,column(C$1),0)),index(D:D,match($H1702,$B:$B,)))),3)</f>
        <v>203.129</v>
      </c>
      <c r="E1702" s="145">
        <v>2764.0</v>
      </c>
      <c r="F1702" s="146">
        <v>844.747</v>
      </c>
      <c r="G1702" s="146">
        <v>277.882</v>
      </c>
      <c r="H1702" s="147" t="s">
        <v>404</v>
      </c>
      <c r="I1702" s="146">
        <v>688.449</v>
      </c>
      <c r="J1702" s="146">
        <v>406.09</v>
      </c>
      <c r="K1702" s="148"/>
      <c r="L1702" s="149"/>
      <c r="M1702" s="149"/>
      <c r="N1702" s="148"/>
      <c r="O1702" s="149"/>
      <c r="P1702" s="149"/>
      <c r="Q1702" s="148"/>
      <c r="R1702" s="149"/>
      <c r="S1702" s="149"/>
      <c r="T1702" s="148"/>
      <c r="U1702" s="149"/>
      <c r="V1702" s="149"/>
      <c r="W1702" s="149"/>
      <c r="X1702" s="150">
        <f t="shared" si="1"/>
        <v>1.584367573</v>
      </c>
      <c r="Y1702" s="150">
        <f t="shared" si="2"/>
        <v>-1.584367573</v>
      </c>
    </row>
    <row r="1703" ht="15.75" customHeight="1">
      <c r="A1703" s="119">
        <v>1702.0</v>
      </c>
      <c r="B1703" s="143" t="str">
        <f t="array" ref="B1703">index(Systems!$A:$E,match($A1703,Systems!$A:$A,),match(B$1,Systems!$2:$2,))&amp;if(not(isblank(index(Systems!$A:$E,match($A1703,Systems!$A:$A,),match(Systems!$C$2,Systems!$2:$2,))))," ["&amp;index(Systems!$A:$E,match($A1703,Systems!$A:$A,),match(Systems!$C$2,Systems!$2:$2,))&amp;"]",)</f>
        <v>Millerton</v>
      </c>
      <c r="C1703" s="144">
        <f t="array" ref="C1703">round((F1703-average(I1703,L1703,O1703,R1703,U1703))*X1703+if($B1703=$H1703,0,iferror(average(vlookup({$H1703,$K1703,$N1703,$Q1703,$T1703},$B:$D,column(B$1),0)),index(C:C,match($H1703,$B:$B,)))),3)</f>
        <v>-343.25</v>
      </c>
      <c r="D1703" s="144">
        <f t="array" ref="D1703">round((G1703-average(J1703,M1703,P1703,S1703,V1703))*Y1703+if($B1703=$H1703,0,iferror(average(vlookup({$H1703,$K1703,$N1703,$Q1703,$T1703},$B:$D,column(C$1),0)),index(D:D,match($H1703,$B:$B,)))),3)</f>
        <v>285.329</v>
      </c>
      <c r="E1703" s="145">
        <v>2764.0</v>
      </c>
      <c r="F1703" s="146">
        <v>471.801</v>
      </c>
      <c r="G1703" s="146">
        <v>226.0</v>
      </c>
      <c r="H1703" s="147" t="s">
        <v>404</v>
      </c>
      <c r="I1703" s="146">
        <v>688.449</v>
      </c>
      <c r="J1703" s="146">
        <v>406.09</v>
      </c>
      <c r="K1703" s="148"/>
      <c r="L1703" s="149"/>
      <c r="M1703" s="149"/>
      <c r="N1703" s="148"/>
      <c r="O1703" s="149"/>
      <c r="P1703" s="149"/>
      <c r="Q1703" s="148"/>
      <c r="R1703" s="149"/>
      <c r="S1703" s="149"/>
      <c r="T1703" s="148"/>
      <c r="U1703" s="149"/>
      <c r="V1703" s="149"/>
      <c r="W1703" s="149"/>
      <c r="X1703" s="150">
        <f t="shared" si="1"/>
        <v>1.584367573</v>
      </c>
      <c r="Y1703" s="150">
        <f t="shared" si="2"/>
        <v>-1.584367573</v>
      </c>
    </row>
    <row r="1704" ht="15.75" customHeight="1">
      <c r="A1704" s="119">
        <v>1703.0</v>
      </c>
      <c r="B1704" s="143" t="str">
        <f t="array" ref="B1704">index(Systems!$A:$E,match($A1704,Systems!$A:$A,),match(B$1,Systems!$2:$2,))&amp;if(not(isblank(index(Systems!$A:$E,match($A1704,Systems!$A:$A,),match(Systems!$C$2,Systems!$2:$2,))))," ["&amp;index(Systems!$A:$E,match($A1704,Systems!$A:$A,),match(Systems!$C$2,Systems!$2:$2,))&amp;"]",)</f>
        <v>Milligan</v>
      </c>
      <c r="C1704" s="144">
        <f t="array" ref="C1704">round((F1704-average(I1704,L1704,O1704,R1704,U1704))*X1704+if($B1704=$H1704,0,iferror(average(vlookup({$H1704,$K1704,$N1704,$Q1704,$T1704},$B:$D,column(B$1),0)),index(C:C,match($H1704,$B:$B,)))),3)</f>
        <v>475.095</v>
      </c>
      <c r="D1704" s="144">
        <f t="array" ref="D1704">round((G1704-average(J1704,M1704,P1704,S1704,V1704))*Y1704+if($B1704=$H1704,0,iferror(average(vlookup({$H1704,$K1704,$N1704,$Q1704,$T1704},$B:$D,column(C$1),0)),index(D:D,match($H1704,$B:$B,)))),3)</f>
        <v>38.728</v>
      </c>
      <c r="E1704" s="145">
        <v>2764.0</v>
      </c>
      <c r="F1704" s="146">
        <v>988.313</v>
      </c>
      <c r="G1704" s="146">
        <v>381.646</v>
      </c>
      <c r="H1704" s="147" t="s">
        <v>404</v>
      </c>
      <c r="I1704" s="146">
        <v>688.449</v>
      </c>
      <c r="J1704" s="146">
        <v>406.09</v>
      </c>
      <c r="K1704" s="148"/>
      <c r="L1704" s="149"/>
      <c r="M1704" s="149"/>
      <c r="N1704" s="148"/>
      <c r="O1704" s="149"/>
      <c r="P1704" s="149"/>
      <c r="Q1704" s="148"/>
      <c r="R1704" s="149"/>
      <c r="S1704" s="149"/>
      <c r="T1704" s="148"/>
      <c r="U1704" s="149"/>
      <c r="V1704" s="149"/>
      <c r="W1704" s="149"/>
      <c r="X1704" s="150">
        <f t="shared" si="1"/>
        <v>1.584367573</v>
      </c>
      <c r="Y1704" s="150">
        <f t="shared" si="2"/>
        <v>-1.584367573</v>
      </c>
    </row>
    <row r="1705" ht="15.75" customHeight="1">
      <c r="A1705" s="119">
        <v>1704.0</v>
      </c>
      <c r="B1705" s="143" t="str">
        <f t="array" ref="B1705">index(Systems!$A:$E,match($A1705,Systems!$A:$A,),match(B$1,Systems!$2:$2,))&amp;if(not(isblank(index(Systems!$A:$E,match($A1705,Systems!$A:$A,),match(Systems!$C$2,Systems!$2:$2,))))," ["&amp;index(Systems!$A:$E,match($A1705,Systems!$A:$A,),match(Systems!$C$2,Systems!$2:$2,))&amp;"]",)</f>
        <v>Milligan's World</v>
      </c>
      <c r="C1705" s="144">
        <f t="array" ref="C1705">round((F1705-average(I1705,L1705,O1705,R1705,U1705))*X1705+if($B1705=$H1705,0,iferror(average(vlookup({$H1705,$K1705,$N1705,$Q1705,$T1705},$B:$D,column(B$1),0)),index(C:C,match($H1705,$B:$B,)))),3)</f>
        <v>450.536</v>
      </c>
      <c r="D1705" s="144">
        <f t="array" ref="D1705">round((G1705-average(J1705,M1705,P1705,S1705,V1705))*Y1705+if($B1705=$H1705,0,iferror(average(vlookup({$H1705,$K1705,$N1705,$Q1705,$T1705},$B:$D,column(C$1),0)),index(D:D,match($H1705,$B:$B,)))),3)</f>
        <v>217.364</v>
      </c>
      <c r="E1705" s="145">
        <v>2764.0</v>
      </c>
      <c r="F1705" s="146">
        <v>972.812</v>
      </c>
      <c r="G1705" s="146">
        <v>268.897</v>
      </c>
      <c r="H1705" s="147" t="s">
        <v>404</v>
      </c>
      <c r="I1705" s="146">
        <v>688.449</v>
      </c>
      <c r="J1705" s="146">
        <v>406.09</v>
      </c>
      <c r="K1705" s="148"/>
      <c r="L1705" s="149"/>
      <c r="M1705" s="149"/>
      <c r="N1705" s="148"/>
      <c r="O1705" s="149"/>
      <c r="P1705" s="149"/>
      <c r="Q1705" s="148"/>
      <c r="R1705" s="149"/>
      <c r="S1705" s="149"/>
      <c r="T1705" s="148"/>
      <c r="U1705" s="149"/>
      <c r="V1705" s="149"/>
      <c r="W1705" s="149"/>
      <c r="X1705" s="150">
        <f t="shared" si="1"/>
        <v>1.584367573</v>
      </c>
      <c r="Y1705" s="150">
        <f t="shared" si="2"/>
        <v>-1.584367573</v>
      </c>
    </row>
    <row r="1706" ht="15.75" customHeight="1">
      <c r="A1706" s="119">
        <v>1705.0</v>
      </c>
      <c r="B1706" s="143" t="str">
        <f t="array" ref="B1706">index(Systems!$A:$E,match($A1706,Systems!$A:$A,),match(B$1,Systems!$2:$2,))&amp;if(not(isblank(index(Systems!$A:$E,match($A1706,Systems!$A:$A,),match(Systems!$C$2,Systems!$2:$2,))))," ["&amp;index(Systems!$A:$E,match($A1706,Systems!$A:$A,),match(Systems!$C$2,Systems!$2:$2,))&amp;"]",)</f>
        <v>Millray</v>
      </c>
      <c r="C1706" s="144">
        <f t="array" ref="C1706">round((F1706-average(I1706,L1706,O1706,R1706,U1706))*X1706+if($B1706=$H1706,0,iferror(average(vlookup({$H1706,$K1706,$N1706,$Q1706,$T1706},$B:$D,column(B$1),0)),index(C:C,match($H1706,$B:$B,)))),3)</f>
        <v>610.546</v>
      </c>
      <c r="D1706" s="144">
        <f t="array" ref="D1706">round((G1706-average(J1706,M1706,P1706,S1706,V1706))*Y1706+if($B1706=$H1706,0,iferror(average(vlookup({$H1706,$K1706,$N1706,$Q1706,$T1706},$B:$D,column(C$1),0)),index(D:D,match($H1706,$B:$B,)))),3)</f>
        <v>31.752</v>
      </c>
      <c r="E1706" s="145">
        <v>2764.0</v>
      </c>
      <c r="F1706" s="146">
        <v>1073.805</v>
      </c>
      <c r="G1706" s="146">
        <v>386.049</v>
      </c>
      <c r="H1706" s="147" t="s">
        <v>404</v>
      </c>
      <c r="I1706" s="146">
        <v>688.449</v>
      </c>
      <c r="J1706" s="146">
        <v>406.09</v>
      </c>
      <c r="K1706" s="148"/>
      <c r="L1706" s="149"/>
      <c r="M1706" s="149"/>
      <c r="N1706" s="148"/>
      <c r="O1706" s="149"/>
      <c r="P1706" s="149"/>
      <c r="Q1706" s="148"/>
      <c r="R1706" s="149"/>
      <c r="S1706" s="149"/>
      <c r="T1706" s="148"/>
      <c r="U1706" s="149"/>
      <c r="V1706" s="149"/>
      <c r="W1706" s="149"/>
      <c r="X1706" s="150">
        <f t="shared" si="1"/>
        <v>1.584367573</v>
      </c>
      <c r="Y1706" s="150">
        <f t="shared" si="2"/>
        <v>-1.584367573</v>
      </c>
    </row>
    <row r="1707" ht="15.75" customHeight="1">
      <c r="A1707" s="119">
        <v>1706.0</v>
      </c>
      <c r="B1707" s="143" t="str">
        <f t="array" ref="B1707">index(Systems!$A:$E,match($A1707,Systems!$A:$A,),match(B$1,Systems!$2:$2,))&amp;if(not(isblank(index(Systems!$A:$E,match($A1707,Systems!$A:$A,),match(Systems!$C$2,Systems!$2:$2,))))," ["&amp;index(Systems!$A:$E,match($A1707,Systems!$A:$A,),match(Systems!$C$2,Systems!$2:$2,))&amp;"]",)</f>
        <v>Millungera</v>
      </c>
      <c r="C1707" s="144">
        <f t="array" ref="C1707">round((F1707-average(I1707,L1707,O1707,R1707,U1707))*X1707+if($B1707=$H1707,0,iferror(average(vlookup({$H1707,$K1707,$N1707,$Q1707,$T1707},$B:$D,column(B$1),0)),index(C:C,match($H1707,$B:$B,)))),3)</f>
        <v>-282.593</v>
      </c>
      <c r="D1707" s="144">
        <f t="array" ref="D1707">round((G1707-average(J1707,M1707,P1707,S1707,V1707))*Y1707+if($B1707=$H1707,0,iferror(average(vlookup({$H1707,$K1707,$N1707,$Q1707,$T1707},$B:$D,column(C$1),0)),index(D:D,match($H1707,$B:$B,)))),3)</f>
        <v>-72.162</v>
      </c>
      <c r="E1707" s="145">
        <v>2764.0</v>
      </c>
      <c r="F1707" s="146">
        <v>510.086</v>
      </c>
      <c r="G1707" s="146">
        <v>451.636</v>
      </c>
      <c r="H1707" s="147" t="s">
        <v>404</v>
      </c>
      <c r="I1707" s="146">
        <v>688.449</v>
      </c>
      <c r="J1707" s="146">
        <v>406.09</v>
      </c>
      <c r="K1707" s="148"/>
      <c r="L1707" s="149"/>
      <c r="M1707" s="149"/>
      <c r="N1707" s="148"/>
      <c r="O1707" s="149"/>
      <c r="P1707" s="149"/>
      <c r="Q1707" s="148"/>
      <c r="R1707" s="149"/>
      <c r="S1707" s="149"/>
      <c r="T1707" s="148"/>
      <c r="U1707" s="149"/>
      <c r="V1707" s="149"/>
      <c r="W1707" s="149"/>
      <c r="X1707" s="150">
        <f t="shared" si="1"/>
        <v>1.584367573</v>
      </c>
      <c r="Y1707" s="150">
        <f t="shared" si="2"/>
        <v>-1.584367573</v>
      </c>
    </row>
    <row r="1708" ht="15.75" customHeight="1">
      <c r="A1708" s="119">
        <v>1707.0</v>
      </c>
      <c r="B1708" s="143" t="str">
        <f t="array" ref="B1708">index(Systems!$A:$E,match($A1708,Systems!$A:$A,),match(B$1,Systems!$2:$2,))&amp;if(not(isblank(index(Systems!$A:$E,match($A1708,Systems!$A:$A,),match(Systems!$C$2,Systems!$2:$2,))))," ["&amp;index(Systems!$A:$E,match($A1708,Systems!$A:$A,),match(Systems!$C$2,Systems!$2:$2,))&amp;"]",)</f>
        <v>Milnerton</v>
      </c>
      <c r="C1708" s="144">
        <f t="array" ref="C1708">round((F1708-average(I1708,L1708,O1708,R1708,U1708))*X1708+if($B1708=$H1708,0,iferror(average(vlookup({$H1708,$K1708,$N1708,$Q1708,$T1708},$B:$D,column(B$1),0)),index(C:C,match($H1708,$B:$B,)))),3)</f>
        <v>-85.306</v>
      </c>
      <c r="D1708" s="144">
        <f t="array" ref="D1708">round((G1708-average(J1708,M1708,P1708,S1708,V1708))*Y1708+if($B1708=$H1708,0,iferror(average(vlookup({$H1708,$K1708,$N1708,$Q1708,$T1708},$B:$D,column(C$1),0)),index(D:D,match($H1708,$B:$B,)))),3)</f>
        <v>-232.471</v>
      </c>
      <c r="E1708" s="145">
        <v>2764.0</v>
      </c>
      <c r="F1708" s="146">
        <v>634.607</v>
      </c>
      <c r="G1708" s="146">
        <v>552.818</v>
      </c>
      <c r="H1708" s="147" t="s">
        <v>404</v>
      </c>
      <c r="I1708" s="146">
        <v>688.449</v>
      </c>
      <c r="J1708" s="146">
        <v>406.09</v>
      </c>
      <c r="K1708" s="148"/>
      <c r="L1708" s="149"/>
      <c r="M1708" s="149"/>
      <c r="N1708" s="148"/>
      <c r="O1708" s="149"/>
      <c r="P1708" s="149"/>
      <c r="Q1708" s="148"/>
      <c r="R1708" s="149"/>
      <c r="S1708" s="149"/>
      <c r="T1708" s="148"/>
      <c r="U1708" s="149"/>
      <c r="V1708" s="149"/>
      <c r="W1708" s="149"/>
      <c r="X1708" s="150">
        <f t="shared" si="1"/>
        <v>1.584367573</v>
      </c>
      <c r="Y1708" s="150">
        <f t="shared" si="2"/>
        <v>-1.584367573</v>
      </c>
    </row>
    <row r="1709" ht="15.75" customHeight="1">
      <c r="A1709" s="119">
        <v>1708.0</v>
      </c>
      <c r="B1709" s="143" t="str">
        <f t="array" ref="B1709">index(Systems!$A:$E,match($A1709,Systems!$A:$A,),match(B$1,Systems!$2:$2,))&amp;if(not(isblank(index(Systems!$A:$E,match($A1709,Systems!$A:$A,),match(Systems!$C$2,Systems!$2:$2,))))," ["&amp;index(Systems!$A:$E,match($A1709,Systems!$A:$A,),match(Systems!$C$2,Systems!$2:$2,))&amp;"]",)</f>
        <v>Milos</v>
      </c>
      <c r="C1709" s="144">
        <f t="array" ref="C1709">round((F1709-average(I1709,L1709,O1709,R1709,U1709))*X1709+if($B1709=$H1709,0,iferror(average(vlookup({$H1709,$K1709,$N1709,$Q1709,$T1709},$B:$D,column(B$1),0)),index(C:C,match($H1709,$B:$B,)))),3)</f>
        <v>57.639</v>
      </c>
      <c r="D1709" s="144">
        <f t="array" ref="D1709">round((G1709-average(J1709,M1709,P1709,S1709,V1709))*Y1709+if($B1709=$H1709,0,iferror(average(vlookup({$H1709,$K1709,$N1709,$Q1709,$T1709},$B:$D,column(C$1),0)),index(D:D,match($H1709,$B:$B,)))),3)</f>
        <v>-225.235</v>
      </c>
      <c r="E1709" s="145">
        <v>2764.0</v>
      </c>
      <c r="F1709" s="146">
        <v>724.829</v>
      </c>
      <c r="G1709" s="146">
        <v>548.251</v>
      </c>
      <c r="H1709" s="147" t="s">
        <v>404</v>
      </c>
      <c r="I1709" s="146">
        <v>688.449</v>
      </c>
      <c r="J1709" s="146">
        <v>406.09</v>
      </c>
      <c r="K1709" s="148"/>
      <c r="L1709" s="149"/>
      <c r="M1709" s="149"/>
      <c r="N1709" s="148"/>
      <c r="O1709" s="149"/>
      <c r="P1709" s="149"/>
      <c r="Q1709" s="148"/>
      <c r="R1709" s="149"/>
      <c r="S1709" s="149"/>
      <c r="T1709" s="148"/>
      <c r="U1709" s="149"/>
      <c r="V1709" s="149"/>
      <c r="W1709" s="149"/>
      <c r="X1709" s="150">
        <f t="shared" si="1"/>
        <v>1.584367573</v>
      </c>
      <c r="Y1709" s="150">
        <f t="shared" si="2"/>
        <v>-1.584367573</v>
      </c>
    </row>
    <row r="1710" ht="15.75" customHeight="1">
      <c r="A1710" s="119">
        <v>1709.0</v>
      </c>
      <c r="B1710" s="143" t="str">
        <f t="array" ref="B1710">index(Systems!$A:$E,match($A1710,Systems!$A:$A,),match(B$1,Systems!$2:$2,))&amp;if(not(isblank(index(Systems!$A:$E,match($A1710,Systems!$A:$A,),match(Systems!$C$2,Systems!$2:$2,))))," ["&amp;index(Systems!$A:$E,match($A1710,Systems!$A:$A,),match(Systems!$C$2,Systems!$2:$2,))&amp;"]",)</f>
        <v>Milton</v>
      </c>
      <c r="C1710" s="144">
        <f t="array" ref="C1710">round((F1710-average(I1710,L1710,O1710,R1710,U1710))*X1710+if($B1710=$H1710,0,iferror(average(vlookup({$H1710,$K1710,$N1710,$Q1710,$T1710},$B:$D,column(B$1),0)),index(C:C,match($H1710,$B:$B,)))),3)</f>
        <v>-64.371</v>
      </c>
      <c r="D1710" s="144">
        <f t="array" ref="D1710">round((G1710-average(J1710,M1710,P1710,S1710,V1710))*Y1710+if($B1710=$H1710,0,iferror(average(vlookup({$H1710,$K1710,$N1710,$Q1710,$T1710},$B:$D,column(C$1),0)),index(D:D,match($H1710,$B:$B,)))),3)</f>
        <v>2.798</v>
      </c>
      <c r="E1710" s="145">
        <v>2764.0</v>
      </c>
      <c r="F1710" s="146">
        <v>647.82</v>
      </c>
      <c r="G1710" s="146">
        <v>404.324</v>
      </c>
      <c r="H1710" s="147" t="s">
        <v>404</v>
      </c>
      <c r="I1710" s="146">
        <v>688.449</v>
      </c>
      <c r="J1710" s="146">
        <v>406.09</v>
      </c>
      <c r="K1710" s="148"/>
      <c r="L1710" s="149"/>
      <c r="M1710" s="149"/>
      <c r="N1710" s="148"/>
      <c r="O1710" s="149"/>
      <c r="P1710" s="149"/>
      <c r="Q1710" s="148"/>
      <c r="R1710" s="149"/>
      <c r="S1710" s="149"/>
      <c r="T1710" s="148"/>
      <c r="U1710" s="149"/>
      <c r="V1710" s="149"/>
      <c r="W1710" s="149"/>
      <c r="X1710" s="150">
        <f t="shared" si="1"/>
        <v>1.584367573</v>
      </c>
      <c r="Y1710" s="150">
        <f t="shared" si="2"/>
        <v>-1.584367573</v>
      </c>
    </row>
    <row r="1711" ht="15.75" customHeight="1">
      <c r="A1711" s="119">
        <v>1710.0</v>
      </c>
      <c r="B1711" s="143" t="str">
        <f t="array" ref="B1711">index(Systems!$A:$E,match($A1711,Systems!$A:$A,),match(B$1,Systems!$2:$2,))&amp;if(not(isblank(index(Systems!$A:$E,match($A1711,Systems!$A:$A,),match(Systems!$C$2,Systems!$2:$2,))))," ["&amp;index(Systems!$A:$E,match($A1711,Systems!$A:$A,),match(Systems!$C$2,Systems!$2:$2,))&amp;"]",)</f>
        <v>Milvano</v>
      </c>
      <c r="C1711" s="144">
        <f t="array" ref="C1711">round((F1711-average(I1711,L1711,O1711,R1711,U1711))*X1711+if($B1711=$H1711,0,iferror(average(vlookup({$H1711,$K1711,$N1711,$Q1711,$T1711},$B:$D,column(B$1),0)),index(C:C,match($H1711,$B:$B,)))),3)</f>
        <v>-463.101</v>
      </c>
      <c r="D1711" s="144">
        <f t="array" ref="D1711">round((G1711-average(J1711,M1711,P1711,S1711,V1711))*Y1711+if($B1711=$H1711,0,iferror(average(vlookup({$H1711,$K1711,$N1711,$Q1711,$T1711},$B:$D,column(C$1),0)),index(D:D,match($H1711,$B:$B,)))),3)</f>
        <v>20.389</v>
      </c>
      <c r="E1711" s="145">
        <v>2764.0</v>
      </c>
      <c r="F1711" s="146">
        <v>396.155</v>
      </c>
      <c r="G1711" s="146">
        <v>393.221</v>
      </c>
      <c r="H1711" s="147" t="s">
        <v>404</v>
      </c>
      <c r="I1711" s="146">
        <v>688.449</v>
      </c>
      <c r="J1711" s="146">
        <v>406.09</v>
      </c>
      <c r="K1711" s="148"/>
      <c r="L1711" s="149"/>
      <c r="M1711" s="149"/>
      <c r="N1711" s="148"/>
      <c r="O1711" s="149"/>
      <c r="P1711" s="149"/>
      <c r="Q1711" s="148"/>
      <c r="R1711" s="149"/>
      <c r="S1711" s="149"/>
      <c r="T1711" s="148"/>
      <c r="U1711" s="149"/>
      <c r="V1711" s="149"/>
      <c r="W1711" s="149"/>
      <c r="X1711" s="150">
        <f t="shared" si="1"/>
        <v>1.584367573</v>
      </c>
      <c r="Y1711" s="150">
        <f t="shared" si="2"/>
        <v>-1.584367573</v>
      </c>
    </row>
    <row r="1712" ht="15.75" customHeight="1">
      <c r="A1712" s="119">
        <v>1711.0</v>
      </c>
      <c r="B1712" s="143" t="str">
        <f t="array" ref="B1712">index(Systems!$A:$E,match($A1712,Systems!$A:$A,),match(B$1,Systems!$2:$2,))&amp;if(not(isblank(index(Systems!$A:$E,match($A1712,Systems!$A:$A,),match(Systems!$C$2,Systems!$2:$2,))))," ["&amp;index(Systems!$A:$E,match($A1712,Systems!$A:$A,),match(Systems!$C$2,Systems!$2:$2,))&amp;"]",)</f>
        <v>Minakuchi</v>
      </c>
      <c r="C1712" s="144">
        <f t="array" ref="C1712">round((F1712-average(I1712,L1712,O1712,R1712,U1712))*X1712+if($B1712=$H1712,0,iferror(average(vlookup({$H1712,$K1712,$N1712,$Q1712,$T1712},$B:$D,column(B$1),0)),index(C:C,match($H1712,$B:$B,)))),3)</f>
        <v>63.844</v>
      </c>
      <c r="D1712" s="144">
        <f t="array" ref="D1712">round((G1712-average(J1712,M1712,P1712,S1712,V1712))*Y1712+if($B1712=$H1712,0,iferror(average(vlookup({$H1712,$K1712,$N1712,$Q1712,$T1712},$B:$D,column(C$1),0)),index(D:D,match($H1712,$B:$B,)))),3)</f>
        <v>116.53</v>
      </c>
      <c r="E1712" s="145">
        <v>2764.0</v>
      </c>
      <c r="F1712" s="146">
        <v>728.745</v>
      </c>
      <c r="G1712" s="146">
        <v>332.54</v>
      </c>
      <c r="H1712" s="147" t="s">
        <v>404</v>
      </c>
      <c r="I1712" s="146">
        <v>688.449</v>
      </c>
      <c r="J1712" s="146">
        <v>406.09</v>
      </c>
      <c r="K1712" s="148"/>
      <c r="L1712" s="149"/>
      <c r="M1712" s="149"/>
      <c r="N1712" s="148"/>
      <c r="O1712" s="149"/>
      <c r="P1712" s="149"/>
      <c r="Q1712" s="148"/>
      <c r="R1712" s="149"/>
      <c r="S1712" s="149"/>
      <c r="T1712" s="148"/>
      <c r="U1712" s="149"/>
      <c r="V1712" s="149"/>
      <c r="W1712" s="149"/>
      <c r="X1712" s="150">
        <f t="shared" si="1"/>
        <v>1.584367573</v>
      </c>
      <c r="Y1712" s="150">
        <f t="shared" si="2"/>
        <v>-1.584367573</v>
      </c>
    </row>
    <row r="1713" ht="15.75" customHeight="1">
      <c r="A1713" s="119">
        <v>1712.0</v>
      </c>
      <c r="B1713" s="143" t="str">
        <f t="array" ref="B1713">index(Systems!$A:$E,match($A1713,Systems!$A:$A,),match(B$1,Systems!$2:$2,))&amp;if(not(isblank(index(Systems!$A:$E,match($A1713,Systems!$A:$A,),match(Systems!$C$2,Systems!$2:$2,))))," ["&amp;index(Systems!$A:$E,match($A1713,Systems!$A:$A,),match(Systems!$C$2,Systems!$2:$2,))&amp;"]",)</f>
        <v>Minderoo</v>
      </c>
      <c r="C1713" s="144">
        <f t="array" ref="C1713">round((F1713-average(I1713,L1713,O1713,R1713,U1713))*X1713+if($B1713=$H1713,0,iferror(average(vlookup({$H1713,$K1713,$N1713,$Q1713,$T1713},$B:$D,column(B$1),0)),index(C:C,match($H1713,$B:$B,)))),3)</f>
        <v>-255.625</v>
      </c>
      <c r="D1713" s="144">
        <f t="array" ref="D1713">round((G1713-average(J1713,M1713,P1713,S1713,V1713))*Y1713+if($B1713=$H1713,0,iferror(average(vlookup({$H1713,$K1713,$N1713,$Q1713,$T1713},$B:$D,column(C$1),0)),index(D:D,match($H1713,$B:$B,)))),3)</f>
        <v>155.048</v>
      </c>
      <c r="E1713" s="145">
        <v>2764.0</v>
      </c>
      <c r="F1713" s="146">
        <v>527.107</v>
      </c>
      <c r="G1713" s="146">
        <v>308.229</v>
      </c>
      <c r="H1713" s="147" t="s">
        <v>404</v>
      </c>
      <c r="I1713" s="146">
        <v>688.449</v>
      </c>
      <c r="J1713" s="146">
        <v>406.09</v>
      </c>
      <c r="K1713" s="148"/>
      <c r="L1713" s="149"/>
      <c r="M1713" s="149"/>
      <c r="N1713" s="148"/>
      <c r="O1713" s="149"/>
      <c r="P1713" s="149"/>
      <c r="Q1713" s="148"/>
      <c r="R1713" s="149"/>
      <c r="S1713" s="149"/>
      <c r="T1713" s="148"/>
      <c r="U1713" s="149"/>
      <c r="V1713" s="149"/>
      <c r="W1713" s="149"/>
      <c r="X1713" s="150">
        <f t="shared" si="1"/>
        <v>1.584367573</v>
      </c>
      <c r="Y1713" s="150">
        <f t="shared" si="2"/>
        <v>-1.584367573</v>
      </c>
    </row>
    <row r="1714" ht="15.75" customHeight="1">
      <c r="A1714" s="119">
        <v>1713.0</v>
      </c>
      <c r="B1714" s="143" t="str">
        <f t="array" ref="B1714">index(Systems!$A:$E,match($A1714,Systems!$A:$A,),match(B$1,Systems!$2:$2,))&amp;if(not(isblank(index(Systems!$A:$E,match($A1714,Systems!$A:$A,),match(Systems!$C$2,Systems!$2:$2,))))," ["&amp;index(Systems!$A:$E,match($A1714,Systems!$A:$A,),match(Systems!$C$2,Systems!$2:$2,))&amp;"]",)</f>
        <v>Mindrel</v>
      </c>
      <c r="C1714" s="144">
        <f t="array" ref="C1714">round((F1714-average(I1714,L1714,O1714,R1714,U1714))*X1714+if($B1714=$H1714,0,iferror(average(vlookup({$H1714,$K1714,$N1714,$Q1714,$T1714},$B:$D,column(B$1),0)),index(C:C,match($H1714,$B:$B,)))),3)</f>
        <v>547.504</v>
      </c>
      <c r="D1714" s="144">
        <f t="array" ref="D1714">round((G1714-average(J1714,M1714,P1714,S1714,V1714))*Y1714+if($B1714=$H1714,0,iferror(average(vlookup({$H1714,$K1714,$N1714,$Q1714,$T1714},$B:$D,column(C$1),0)),index(D:D,match($H1714,$B:$B,)))),3)</f>
        <v>207.411</v>
      </c>
      <c r="E1714" s="145">
        <v>2764.0</v>
      </c>
      <c r="F1714" s="146">
        <v>1034.015</v>
      </c>
      <c r="G1714" s="146">
        <v>275.179</v>
      </c>
      <c r="H1714" s="147" t="s">
        <v>404</v>
      </c>
      <c r="I1714" s="146">
        <v>688.449</v>
      </c>
      <c r="J1714" s="146">
        <v>406.09</v>
      </c>
      <c r="K1714" s="148"/>
      <c r="L1714" s="149"/>
      <c r="M1714" s="149"/>
      <c r="N1714" s="148"/>
      <c r="O1714" s="149"/>
      <c r="P1714" s="149"/>
      <c r="Q1714" s="148"/>
      <c r="R1714" s="149"/>
      <c r="S1714" s="149"/>
      <c r="T1714" s="148"/>
      <c r="U1714" s="149"/>
      <c r="V1714" s="149"/>
      <c r="W1714" s="149"/>
      <c r="X1714" s="150">
        <f t="shared" si="1"/>
        <v>1.584367573</v>
      </c>
      <c r="Y1714" s="150">
        <f t="shared" si="2"/>
        <v>-1.584367573</v>
      </c>
    </row>
    <row r="1715" ht="15.75" customHeight="1">
      <c r="A1715" s="119">
        <v>1714.0</v>
      </c>
      <c r="B1715" s="143" t="str">
        <f t="array" ref="B1715">index(Systems!$A:$E,match($A1715,Systems!$A:$A,),match(B$1,Systems!$2:$2,))&amp;if(not(isblank(index(Systems!$A:$E,match($A1715,Systems!$A:$A,),match(Systems!$C$2,Systems!$2:$2,))))," ["&amp;index(Systems!$A:$E,match($A1715,Systems!$A:$A,),match(Systems!$C$2,Systems!$2:$2,))&amp;"]",)</f>
        <v>Minette</v>
      </c>
      <c r="C1715" s="144">
        <f t="array" ref="C1715">round((F1715-average(I1715,L1715,O1715,R1715,U1715))*X1715+if($B1715=$H1715,0,iferror(average(vlookup({$H1715,$K1715,$N1715,$Q1715,$T1715},$B:$D,column(B$1),0)),index(C:C,match($H1715,$B:$B,)))),3)</f>
        <v>471.612</v>
      </c>
      <c r="D1715" s="144">
        <f t="array" ref="D1715">round((G1715-average(J1715,M1715,P1715,S1715,V1715))*Y1715+if($B1715=$H1715,0,iferror(average(vlookup({$H1715,$K1715,$N1715,$Q1715,$T1715},$B:$D,column(C$1),0)),index(D:D,match($H1715,$B:$B,)))),3)</f>
        <v>-109.702</v>
      </c>
      <c r="E1715" s="145">
        <v>2764.0</v>
      </c>
      <c r="F1715" s="146">
        <v>986.115</v>
      </c>
      <c r="G1715" s="146">
        <v>475.33</v>
      </c>
      <c r="H1715" s="147" t="s">
        <v>404</v>
      </c>
      <c r="I1715" s="146">
        <v>688.449</v>
      </c>
      <c r="J1715" s="146">
        <v>406.09</v>
      </c>
      <c r="K1715" s="148"/>
      <c r="L1715" s="149"/>
      <c r="M1715" s="149"/>
      <c r="N1715" s="148"/>
      <c r="O1715" s="149"/>
      <c r="P1715" s="149"/>
      <c r="Q1715" s="148"/>
      <c r="R1715" s="149"/>
      <c r="S1715" s="149"/>
      <c r="T1715" s="148"/>
      <c r="U1715" s="149"/>
      <c r="V1715" s="149"/>
      <c r="W1715" s="149"/>
      <c r="X1715" s="150">
        <f t="shared" si="1"/>
        <v>1.584367573</v>
      </c>
      <c r="Y1715" s="150">
        <f t="shared" si="2"/>
        <v>-1.584367573</v>
      </c>
    </row>
    <row r="1716" ht="15.75" customHeight="1">
      <c r="A1716" s="119">
        <v>1715.0</v>
      </c>
      <c r="B1716" s="143" t="str">
        <f t="array" ref="B1716">index(Systems!$A:$E,match($A1716,Systems!$A:$A,),match(B$1,Systems!$2:$2,))&amp;if(not(isblank(index(Systems!$A:$E,match($A1716,Systems!$A:$A,),match(Systems!$C$2,Systems!$2:$2,))))," ["&amp;index(Systems!$A:$E,match($A1716,Systems!$A:$A,),match(Systems!$C$2,Systems!$2:$2,))&amp;"]",)</f>
        <v>Minnacora</v>
      </c>
      <c r="C1716" s="144">
        <f t="array" ref="C1716">round((F1716-average(I1716,L1716,O1716,R1716,U1716))*X1716+if($B1716=$H1716,0,iferror(average(vlookup({$H1716,$K1716,$N1716,$Q1716,$T1716},$B:$D,column(B$1),0)),index(C:C,match($H1716,$B:$B,)))),3)</f>
        <v>77.285</v>
      </c>
      <c r="D1716" s="144">
        <f t="array" ref="D1716">round((G1716-average(J1716,M1716,P1716,S1716,V1716))*Y1716+if($B1716=$H1716,0,iferror(average(vlookup({$H1716,$K1716,$N1716,$Q1716,$T1716},$B:$D,column(C$1),0)),index(D:D,match($H1716,$B:$B,)))),3)</f>
        <v>-170.624</v>
      </c>
      <c r="E1716" s="145">
        <v>2764.0</v>
      </c>
      <c r="F1716" s="146">
        <v>737.229</v>
      </c>
      <c r="G1716" s="146">
        <v>513.782</v>
      </c>
      <c r="H1716" s="147" t="s">
        <v>404</v>
      </c>
      <c r="I1716" s="146">
        <v>688.449</v>
      </c>
      <c r="J1716" s="146">
        <v>406.09</v>
      </c>
      <c r="K1716" s="148"/>
      <c r="L1716" s="149"/>
      <c r="M1716" s="149"/>
      <c r="N1716" s="148"/>
      <c r="O1716" s="149"/>
      <c r="P1716" s="149"/>
      <c r="Q1716" s="148"/>
      <c r="R1716" s="149"/>
      <c r="S1716" s="149"/>
      <c r="T1716" s="148"/>
      <c r="U1716" s="149"/>
      <c r="V1716" s="149"/>
      <c r="W1716" s="149"/>
      <c r="X1716" s="150">
        <f t="shared" si="1"/>
        <v>1.584367573</v>
      </c>
      <c r="Y1716" s="150">
        <f t="shared" si="2"/>
        <v>-1.584367573</v>
      </c>
    </row>
    <row r="1717" ht="15.75" customHeight="1">
      <c r="A1717" s="119">
        <v>1716.0</v>
      </c>
      <c r="B1717" s="143" t="str">
        <f t="array" ref="B1717">index(Systems!$A:$E,match($A1717,Systems!$A:$A,),match(B$1,Systems!$2:$2,))&amp;if(not(isblank(index(Systems!$A:$E,match($A1717,Systems!$A:$A,),match(Systems!$C$2,Systems!$2:$2,))))," ["&amp;index(Systems!$A:$E,match($A1717,Systems!$A:$A,),match(Systems!$C$2,Systems!$2:$2,))&amp;"]",)</f>
        <v>Minowa</v>
      </c>
      <c r="C1717" s="144">
        <f t="array" ref="C1717">round((F1717-average(I1717,L1717,O1717,R1717,U1717))*X1717+if($B1717=$H1717,0,iferror(average(vlookup({$H1717,$K1717,$N1717,$Q1717,$T1717},$B:$D,column(B$1),0)),index(C:C,match($H1717,$B:$B,)))),3)</f>
        <v>183.519</v>
      </c>
      <c r="D1717" s="144">
        <f t="array" ref="D1717">round((G1717-average(J1717,M1717,P1717,S1717,V1717))*Y1717+if($B1717=$H1717,0,iferror(average(vlookup({$H1717,$K1717,$N1717,$Q1717,$T1717},$B:$D,column(C$1),0)),index(D:D,match($H1717,$B:$B,)))),3)</f>
        <v>157.407</v>
      </c>
      <c r="E1717" s="145">
        <v>2764.0</v>
      </c>
      <c r="F1717" s="146">
        <v>804.28</v>
      </c>
      <c r="G1717" s="146">
        <v>306.74</v>
      </c>
      <c r="H1717" s="147" t="s">
        <v>404</v>
      </c>
      <c r="I1717" s="146">
        <v>688.449</v>
      </c>
      <c r="J1717" s="146">
        <v>406.09</v>
      </c>
      <c r="K1717" s="148"/>
      <c r="L1717" s="149"/>
      <c r="M1717" s="149"/>
      <c r="N1717" s="148"/>
      <c r="O1717" s="149"/>
      <c r="P1717" s="149"/>
      <c r="Q1717" s="148"/>
      <c r="R1717" s="149"/>
      <c r="S1717" s="149"/>
      <c r="T1717" s="148"/>
      <c r="U1717" s="149"/>
      <c r="V1717" s="149"/>
      <c r="W1717" s="149"/>
      <c r="X1717" s="150">
        <f t="shared" si="1"/>
        <v>1.584367573</v>
      </c>
      <c r="Y1717" s="150">
        <f t="shared" si="2"/>
        <v>-1.584367573</v>
      </c>
    </row>
    <row r="1718" ht="15.75" customHeight="1">
      <c r="A1718" s="119">
        <v>1717.0</v>
      </c>
      <c r="B1718" s="143" t="str">
        <f t="array" ref="B1718">index(Systems!$A:$E,match($A1718,Systems!$A:$A,),match(B$1,Systems!$2:$2,))&amp;if(not(isblank(index(Systems!$A:$E,match($A1718,Systems!$A:$A,),match(Systems!$C$2,Systems!$2:$2,))))," ["&amp;index(Systems!$A:$E,match($A1718,Systems!$A:$A,),match(Systems!$C$2,Systems!$2:$2,))&amp;"]",)</f>
        <v>Miquelon</v>
      </c>
      <c r="C1718" s="144">
        <f t="array" ref="C1718">round((F1718-average(I1718,L1718,O1718,R1718,U1718))*X1718+if($B1718=$H1718,0,iferror(average(vlookup({$H1718,$K1718,$N1718,$Q1718,$T1718},$B:$D,column(B$1),0)),index(C:C,match($H1718,$B:$B,)))),3)</f>
        <v>-285.855</v>
      </c>
      <c r="D1718" s="144">
        <f t="array" ref="D1718">round((G1718-average(J1718,M1718,P1718,S1718,V1718))*Y1718+if($B1718=$H1718,0,iferror(average(vlookup({$H1718,$K1718,$N1718,$Q1718,$T1718},$B:$D,column(C$1),0)),index(D:D,match($H1718,$B:$B,)))),3)</f>
        <v>300.837</v>
      </c>
      <c r="E1718" s="145">
        <v>2764.0</v>
      </c>
      <c r="F1718" s="146">
        <v>508.027</v>
      </c>
      <c r="G1718" s="146">
        <v>216.212</v>
      </c>
      <c r="H1718" s="147" t="s">
        <v>404</v>
      </c>
      <c r="I1718" s="146">
        <v>688.449</v>
      </c>
      <c r="J1718" s="146">
        <v>406.09</v>
      </c>
      <c r="K1718" s="148"/>
      <c r="L1718" s="149"/>
      <c r="M1718" s="149"/>
      <c r="N1718" s="148"/>
      <c r="O1718" s="149"/>
      <c r="P1718" s="149"/>
      <c r="Q1718" s="148"/>
      <c r="R1718" s="149"/>
      <c r="S1718" s="149"/>
      <c r="T1718" s="148"/>
      <c r="U1718" s="149"/>
      <c r="V1718" s="149"/>
      <c r="W1718" s="149"/>
      <c r="X1718" s="150">
        <f t="shared" si="1"/>
        <v>1.584367573</v>
      </c>
      <c r="Y1718" s="150">
        <f t="shared" si="2"/>
        <v>-1.584367573</v>
      </c>
    </row>
    <row r="1719" ht="15.75" customHeight="1">
      <c r="A1719" s="119">
        <v>1718.0</v>
      </c>
      <c r="B1719" s="143" t="str">
        <f t="array" ref="B1719">index(Systems!$A:$E,match($A1719,Systems!$A:$A,),match(B$1,Systems!$2:$2,))&amp;if(not(isblank(index(Systems!$A:$E,match($A1719,Systems!$A:$A,),match(Systems!$C$2,Systems!$2:$2,))))," ["&amp;index(Systems!$A:$E,match($A1719,Systems!$A:$A,),match(Systems!$C$2,Systems!$2:$2,))&amp;"]",)</f>
        <v>Mira</v>
      </c>
      <c r="C1719" s="144">
        <f t="array" ref="C1719">round((F1719-average(I1719,L1719,O1719,R1719,U1719))*X1719+if($B1719=$H1719,0,iferror(average(vlookup({$H1719,$K1719,$N1719,$Q1719,$T1719},$B:$D,column(B$1),0)),index(C:C,match($H1719,$B:$B,)))),3)</f>
        <v>103.393</v>
      </c>
      <c r="D1719" s="144">
        <f t="array" ref="D1719">round((G1719-average(J1719,M1719,P1719,S1719,V1719))*Y1719+if($B1719=$H1719,0,iferror(average(vlookup({$H1719,$K1719,$N1719,$Q1719,$T1719},$B:$D,column(C$1),0)),index(D:D,match($H1719,$B:$B,)))),3)</f>
        <v>-52.004</v>
      </c>
      <c r="E1719" s="145">
        <v>2764.0</v>
      </c>
      <c r="F1719" s="146">
        <v>753.707</v>
      </c>
      <c r="G1719" s="146">
        <v>438.913</v>
      </c>
      <c r="H1719" s="147" t="s">
        <v>404</v>
      </c>
      <c r="I1719" s="146">
        <v>688.449</v>
      </c>
      <c r="J1719" s="146">
        <v>406.09</v>
      </c>
      <c r="K1719" s="148"/>
      <c r="L1719" s="149"/>
      <c r="M1719" s="149"/>
      <c r="N1719" s="148"/>
      <c r="O1719" s="149"/>
      <c r="P1719" s="149"/>
      <c r="Q1719" s="148"/>
      <c r="R1719" s="149"/>
      <c r="S1719" s="149"/>
      <c r="T1719" s="148"/>
      <c r="U1719" s="149"/>
      <c r="V1719" s="149"/>
      <c r="W1719" s="149"/>
      <c r="X1719" s="150">
        <f t="shared" si="1"/>
        <v>1.584367573</v>
      </c>
      <c r="Y1719" s="150">
        <f t="shared" si="2"/>
        <v>-1.584367573</v>
      </c>
    </row>
    <row r="1720" ht="15.75" customHeight="1">
      <c r="A1720" s="119">
        <v>1719.0</v>
      </c>
      <c r="B1720" s="143" t="str">
        <f t="array" ref="B1720">index(Systems!$A:$E,match($A1720,Systems!$A:$A,),match(B$1,Systems!$2:$2,))&amp;if(not(isblank(index(Systems!$A:$E,match($A1720,Systems!$A:$A,),match(Systems!$C$2,Systems!$2:$2,))))," ["&amp;index(Systems!$A:$E,match($A1720,Systems!$A:$A,),match(Systems!$C$2,Systems!$2:$2,))&amp;"]",)</f>
        <v>Mirach</v>
      </c>
      <c r="C1720" s="144">
        <f t="array" ref="C1720">round((F1720-average(I1720,L1720,O1720,R1720,U1720))*X1720+if($B1720=$H1720,0,iferror(average(vlookup({$H1720,$K1720,$N1720,$Q1720,$T1720},$B:$D,column(B$1),0)),index(C:C,match($H1720,$B:$B,)))),3)</f>
        <v>108.822</v>
      </c>
      <c r="D1720" s="144">
        <f t="array" ref="D1720">round((G1720-average(J1720,M1720,P1720,S1720,V1720))*Y1720+if($B1720=$H1720,0,iferror(average(vlookup({$H1720,$K1720,$N1720,$Q1720,$T1720},$B:$D,column(C$1),0)),index(D:D,match($H1720,$B:$B,)))),3)</f>
        <v>-26.926</v>
      </c>
      <c r="E1720" s="145">
        <v>2764.0</v>
      </c>
      <c r="F1720" s="146">
        <v>757.134</v>
      </c>
      <c r="G1720" s="146">
        <v>423.085</v>
      </c>
      <c r="H1720" s="147" t="s">
        <v>404</v>
      </c>
      <c r="I1720" s="146">
        <v>688.449</v>
      </c>
      <c r="J1720" s="146">
        <v>406.09</v>
      </c>
      <c r="K1720" s="148"/>
      <c r="L1720" s="149"/>
      <c r="M1720" s="149"/>
      <c r="N1720" s="148"/>
      <c r="O1720" s="149"/>
      <c r="P1720" s="149"/>
      <c r="Q1720" s="148"/>
      <c r="R1720" s="149"/>
      <c r="S1720" s="149"/>
      <c r="T1720" s="148"/>
      <c r="U1720" s="149"/>
      <c r="V1720" s="149"/>
      <c r="W1720" s="149"/>
      <c r="X1720" s="150">
        <f t="shared" si="1"/>
        <v>1.584367573</v>
      </c>
      <c r="Y1720" s="150">
        <f t="shared" si="2"/>
        <v>-1.584367573</v>
      </c>
    </row>
    <row r="1721" ht="15.75" customHeight="1">
      <c r="A1721" s="119">
        <v>1720.0</v>
      </c>
      <c r="B1721" s="143" t="str">
        <f t="array" ref="B1721">index(Systems!$A:$E,match($A1721,Systems!$A:$A,),match(B$1,Systems!$2:$2,))&amp;if(not(isblank(index(Systems!$A:$E,match($A1721,Systems!$A:$A,),match(Systems!$C$2,Systems!$2:$2,))))," ["&amp;index(Systems!$A:$E,match($A1721,Systems!$A:$A,),match(Systems!$C$2,Systems!$2:$2,))&amp;"]",)</f>
        <v>Mirage</v>
      </c>
      <c r="C1721" s="144">
        <f t="array" ref="C1721">round((F1721-average(I1721,L1721,O1721,R1721,U1721))*X1721+if($B1721=$H1721,0,iferror(average(vlookup({$H1721,$K1721,$N1721,$Q1721,$T1721},$B:$D,column(B$1),0)),index(C:C,match($H1721,$B:$B,)))),3)</f>
        <v>475.103</v>
      </c>
      <c r="D1721" s="144">
        <f t="array" ref="D1721">round((G1721-average(J1721,M1721,P1721,S1721,V1721))*Y1721+if($B1721=$H1721,0,iferror(average(vlookup({$H1721,$K1721,$N1721,$Q1721,$T1721},$B:$D,column(C$1),0)),index(D:D,match($H1721,$B:$B,)))),3)</f>
        <v>15.463</v>
      </c>
      <c r="E1721" s="145">
        <v>2764.0</v>
      </c>
      <c r="F1721" s="146">
        <v>988.318</v>
      </c>
      <c r="G1721" s="146">
        <v>396.33</v>
      </c>
      <c r="H1721" s="147" t="s">
        <v>404</v>
      </c>
      <c r="I1721" s="146">
        <v>688.449</v>
      </c>
      <c r="J1721" s="146">
        <v>406.09</v>
      </c>
      <c r="K1721" s="148"/>
      <c r="L1721" s="149"/>
      <c r="M1721" s="149"/>
      <c r="N1721" s="148"/>
      <c r="O1721" s="149"/>
      <c r="P1721" s="149"/>
      <c r="Q1721" s="148"/>
      <c r="R1721" s="149"/>
      <c r="S1721" s="149"/>
      <c r="T1721" s="148"/>
      <c r="U1721" s="149"/>
      <c r="V1721" s="149"/>
      <c r="W1721" s="149"/>
      <c r="X1721" s="150">
        <f t="shared" si="1"/>
        <v>1.584367573</v>
      </c>
      <c r="Y1721" s="150">
        <f t="shared" si="2"/>
        <v>-1.584367573</v>
      </c>
    </row>
    <row r="1722" ht="15.75" customHeight="1">
      <c r="A1722" s="119">
        <v>1721.0</v>
      </c>
      <c r="B1722" s="143" t="str">
        <f t="array" ref="B1722">index(Systems!$A:$E,match($A1722,Systems!$A:$A,),match(B$1,Systems!$2:$2,))&amp;if(not(isblank(index(Systems!$A:$E,match($A1722,Systems!$A:$A,),match(Systems!$C$2,Systems!$2:$2,))))," ["&amp;index(Systems!$A:$E,match($A1722,Systems!$A:$A,),match(Systems!$C$2,Systems!$2:$2,))&amp;"]",)</f>
        <v>Misery</v>
      </c>
      <c r="C1722" s="144">
        <f t="array" ref="C1722">round((F1722-average(I1722,L1722,O1722,R1722,U1722))*X1722+if($B1722=$H1722,0,iferror(average(vlookup({$H1722,$K1722,$N1722,$Q1722,$T1722},$B:$D,column(B$1),0)),index(C:C,match($H1722,$B:$B,)))),3)</f>
        <v>274.256</v>
      </c>
      <c r="D1722" s="144">
        <f t="array" ref="D1722">round((G1722-average(J1722,M1722,P1722,S1722,V1722))*Y1722+if($B1722=$H1722,0,iferror(average(vlookup({$H1722,$K1722,$N1722,$Q1722,$T1722},$B:$D,column(C$1),0)),index(D:D,match($H1722,$B:$B,)))),3)</f>
        <v>84.992</v>
      </c>
      <c r="E1722" s="145">
        <v>2764.0</v>
      </c>
      <c r="F1722" s="146">
        <v>861.55</v>
      </c>
      <c r="G1722" s="146">
        <v>352.446</v>
      </c>
      <c r="H1722" s="147" t="s">
        <v>404</v>
      </c>
      <c r="I1722" s="146">
        <v>688.449</v>
      </c>
      <c r="J1722" s="146">
        <v>406.09</v>
      </c>
      <c r="K1722" s="148"/>
      <c r="L1722" s="149"/>
      <c r="M1722" s="149"/>
      <c r="N1722" s="148"/>
      <c r="O1722" s="149"/>
      <c r="P1722" s="149"/>
      <c r="Q1722" s="148"/>
      <c r="R1722" s="149"/>
      <c r="S1722" s="149"/>
      <c r="T1722" s="148"/>
      <c r="U1722" s="149"/>
      <c r="V1722" s="149"/>
      <c r="W1722" s="149"/>
      <c r="X1722" s="150">
        <f t="shared" si="1"/>
        <v>1.584367573</v>
      </c>
      <c r="Y1722" s="150">
        <f t="shared" si="2"/>
        <v>-1.584367573</v>
      </c>
    </row>
    <row r="1723" ht="15.75" customHeight="1">
      <c r="A1723" s="119">
        <v>1722.0</v>
      </c>
      <c r="B1723" s="143" t="str">
        <f t="array" ref="B1723">index(Systems!$A:$E,match($A1723,Systems!$A:$A,),match(B$1,Systems!$2:$2,))&amp;if(not(isblank(index(Systems!$A:$E,match($A1723,Systems!$A:$A,),match(Systems!$C$2,Systems!$2:$2,))))," ["&amp;index(Systems!$A:$E,match($A1723,Systems!$A:$A,),match(Systems!$C$2,Systems!$2:$2,))&amp;"]",)</f>
        <v>Mishkadrill [RA]</v>
      </c>
      <c r="C1723" s="144">
        <f t="array" ref="C1723">round((F1723-average(I1723,L1723,O1723,R1723,U1723))*X1723+if($B1723=$H1723,0,iferror(average(vlookup({$H1723,$K1723,$N1723,$Q1723,$T1723},$B:$D,column(B$1),0)),index(C:C,match($H1723,$B:$B,)))),3)</f>
        <v>509.843</v>
      </c>
      <c r="D1723" s="144">
        <f t="array" ref="D1723">round((G1723-average(J1723,M1723,P1723,S1723,V1723))*Y1723+if($B1723=$H1723,0,iferror(average(vlookup({$H1723,$K1723,$N1723,$Q1723,$T1723},$B:$D,column(C$1),0)),index(D:D,match($H1723,$B:$B,)))),3)</f>
        <v>86.018</v>
      </c>
      <c r="E1723" s="145">
        <v>2764.0</v>
      </c>
      <c r="F1723" s="146">
        <v>1010.245</v>
      </c>
      <c r="G1723" s="146">
        <v>351.798</v>
      </c>
      <c r="H1723" s="147" t="s">
        <v>404</v>
      </c>
      <c r="I1723" s="146">
        <v>688.449</v>
      </c>
      <c r="J1723" s="146">
        <v>406.09</v>
      </c>
      <c r="K1723" s="148"/>
      <c r="L1723" s="149"/>
      <c r="M1723" s="149"/>
      <c r="N1723" s="148"/>
      <c r="O1723" s="149"/>
      <c r="P1723" s="149"/>
      <c r="Q1723" s="148"/>
      <c r="R1723" s="149"/>
      <c r="S1723" s="149"/>
      <c r="T1723" s="148"/>
      <c r="U1723" s="149"/>
      <c r="V1723" s="149"/>
      <c r="W1723" s="149"/>
      <c r="X1723" s="150">
        <f t="shared" si="1"/>
        <v>1.584367573</v>
      </c>
      <c r="Y1723" s="150">
        <f t="shared" si="2"/>
        <v>-1.584367573</v>
      </c>
    </row>
    <row r="1724" ht="15.75" customHeight="1">
      <c r="A1724" s="119">
        <v>1723.0</v>
      </c>
      <c r="B1724" s="143" t="str">
        <f t="array" ref="B1724">index(Systems!$A:$E,match($A1724,Systems!$A:$A,),match(B$1,Systems!$2:$2,))&amp;if(not(isblank(index(Systems!$A:$E,match($A1724,Systems!$A:$A,),match(Systems!$C$2,Systems!$2:$2,))))," ["&amp;index(Systems!$A:$E,match($A1724,Systems!$A:$A,),match(Systems!$C$2,Systems!$2:$2,))&amp;"]",)</f>
        <v>Mississauga</v>
      </c>
      <c r="C1724" s="144">
        <f t="array" ref="C1724">round((F1724-average(I1724,L1724,O1724,R1724,U1724))*X1724+if($B1724=$H1724,0,iferror(average(vlookup({$H1724,$K1724,$N1724,$Q1724,$T1724},$B:$D,column(B$1),0)),index(C:C,match($H1724,$B:$B,)))),3)</f>
        <v>-224.909</v>
      </c>
      <c r="D1724" s="144">
        <f t="array" ref="D1724">round((G1724-average(J1724,M1724,P1724,S1724,V1724))*Y1724+if($B1724=$H1724,0,iferror(average(vlookup({$H1724,$K1724,$N1724,$Q1724,$T1724},$B:$D,column(C$1),0)),index(D:D,match($H1724,$B:$B,)))),3)</f>
        <v>294.635</v>
      </c>
      <c r="E1724" s="145">
        <v>2764.0</v>
      </c>
      <c r="F1724" s="146">
        <v>546.494</v>
      </c>
      <c r="G1724" s="146">
        <v>220.126</v>
      </c>
      <c r="H1724" s="147" t="s">
        <v>404</v>
      </c>
      <c r="I1724" s="146">
        <v>688.449</v>
      </c>
      <c r="J1724" s="146">
        <v>406.09</v>
      </c>
      <c r="K1724" s="148"/>
      <c r="L1724" s="149"/>
      <c r="M1724" s="149"/>
      <c r="N1724" s="148"/>
      <c r="O1724" s="149"/>
      <c r="P1724" s="149"/>
      <c r="Q1724" s="148"/>
      <c r="R1724" s="149"/>
      <c r="S1724" s="149"/>
      <c r="T1724" s="148"/>
      <c r="U1724" s="149"/>
      <c r="V1724" s="149"/>
      <c r="W1724" s="149"/>
      <c r="X1724" s="150">
        <f t="shared" si="1"/>
        <v>1.584367573</v>
      </c>
      <c r="Y1724" s="150">
        <f t="shared" si="2"/>
        <v>-1.584367573</v>
      </c>
    </row>
    <row r="1725" ht="15.75" customHeight="1">
      <c r="A1725" s="119">
        <v>1724.0</v>
      </c>
      <c r="B1725" s="143" t="str">
        <f t="array" ref="B1725">index(Systems!$A:$E,match($A1725,Systems!$A:$A,),match(B$1,Systems!$2:$2,))&amp;if(not(isblank(index(Systems!$A:$E,match($A1725,Systems!$A:$A,),match(Systems!$C$2,Systems!$2:$2,))))," ["&amp;index(Systems!$A:$E,match($A1725,Systems!$A:$A,),match(Systems!$C$2,Systems!$2:$2,))&amp;"]",)</f>
        <v>Mitchel</v>
      </c>
      <c r="C1725" s="144">
        <f t="array" ref="C1725">round((F1725-average(I1725,L1725,O1725,R1725,U1725))*X1725+if($B1725=$H1725,0,iferror(average(vlookup({$H1725,$K1725,$N1725,$Q1725,$T1725},$B:$D,column(B$1),0)),index(C:C,match($H1725,$B:$B,)))),3)</f>
        <v>108.814</v>
      </c>
      <c r="D1725" s="144">
        <f t="array" ref="D1725">round((G1725-average(J1725,M1725,P1725,S1725,V1725))*Y1725+if($B1725=$H1725,0,iferror(average(vlookup({$H1725,$K1725,$N1725,$Q1725,$T1725},$B:$D,column(C$1),0)),index(D:D,match($H1725,$B:$B,)))),3)</f>
        <v>-328.313</v>
      </c>
      <c r="E1725" s="145">
        <v>2764.0</v>
      </c>
      <c r="F1725" s="146">
        <v>757.129</v>
      </c>
      <c r="G1725" s="146">
        <v>613.31</v>
      </c>
      <c r="H1725" s="147" t="s">
        <v>404</v>
      </c>
      <c r="I1725" s="146">
        <v>688.449</v>
      </c>
      <c r="J1725" s="146">
        <v>406.09</v>
      </c>
      <c r="K1725" s="148"/>
      <c r="L1725" s="149"/>
      <c r="M1725" s="149"/>
      <c r="N1725" s="148"/>
      <c r="O1725" s="149"/>
      <c r="P1725" s="149"/>
      <c r="Q1725" s="148"/>
      <c r="R1725" s="149"/>
      <c r="S1725" s="149"/>
      <c r="T1725" s="148"/>
      <c r="U1725" s="149"/>
      <c r="V1725" s="149"/>
      <c r="W1725" s="149"/>
      <c r="X1725" s="150">
        <f t="shared" si="1"/>
        <v>1.584367573</v>
      </c>
      <c r="Y1725" s="150">
        <f t="shared" si="2"/>
        <v>-1.584367573</v>
      </c>
    </row>
    <row r="1726" ht="15.75" customHeight="1">
      <c r="A1726" s="119">
        <v>1725.0</v>
      </c>
      <c r="B1726" s="143" t="str">
        <f t="array" ref="B1726">index(Systems!$A:$E,match($A1726,Systems!$A:$A,),match(B$1,Systems!$2:$2,))&amp;if(not(isblank(index(Systems!$A:$E,match($A1726,Systems!$A:$A,),match(Systems!$C$2,Systems!$2:$2,))))," ["&amp;index(Systems!$A:$E,match($A1726,Systems!$A:$A,),match(Systems!$C$2,Systems!$2:$2,))&amp;"]",)</f>
        <v>Mitchella</v>
      </c>
      <c r="C1726" s="144">
        <f t="array" ref="C1726">round((F1726-average(I1726,L1726,O1726,R1726,U1726))*X1726+if($B1726=$H1726,0,iferror(average(vlookup({$H1726,$K1726,$N1726,$Q1726,$T1726},$B:$D,column(B$1),0)),index(C:C,match($H1726,$B:$B,)))),3)</f>
        <v>481.006</v>
      </c>
      <c r="D1726" s="144">
        <f t="array" ref="D1726">round((G1726-average(J1726,M1726,P1726,S1726,V1726))*Y1726+if($B1726=$H1726,0,iferror(average(vlookup({$H1726,$K1726,$N1726,$Q1726,$T1726},$B:$D,column(C$1),0)),index(D:D,match($H1726,$B:$B,)))),3)</f>
        <v>141.717</v>
      </c>
      <c r="E1726" s="145">
        <v>2764.0</v>
      </c>
      <c r="F1726" s="146">
        <v>992.044</v>
      </c>
      <c r="G1726" s="146">
        <v>316.643</v>
      </c>
      <c r="H1726" s="147" t="s">
        <v>404</v>
      </c>
      <c r="I1726" s="146">
        <v>688.449</v>
      </c>
      <c r="J1726" s="146">
        <v>406.09</v>
      </c>
      <c r="K1726" s="148"/>
      <c r="L1726" s="149"/>
      <c r="M1726" s="149"/>
      <c r="N1726" s="148"/>
      <c r="O1726" s="149"/>
      <c r="P1726" s="149"/>
      <c r="Q1726" s="148"/>
      <c r="R1726" s="149"/>
      <c r="S1726" s="149"/>
      <c r="T1726" s="148"/>
      <c r="U1726" s="149"/>
      <c r="V1726" s="149"/>
      <c r="W1726" s="149"/>
      <c r="X1726" s="150">
        <f t="shared" si="1"/>
        <v>1.584367573</v>
      </c>
      <c r="Y1726" s="150">
        <f t="shared" si="2"/>
        <v>-1.584367573</v>
      </c>
    </row>
    <row r="1727" ht="15.75" customHeight="1">
      <c r="A1727" s="119">
        <v>1726.0</v>
      </c>
      <c r="B1727" s="143" t="str">
        <f t="array" ref="B1727">index(Systems!$A:$E,match($A1727,Systems!$A:$A,),match(B$1,Systems!$2:$2,))&amp;if(not(isblank(index(Systems!$A:$E,match($A1727,Systems!$A:$A,),match(Systems!$C$2,Systems!$2:$2,))))," ["&amp;index(Systems!$A:$E,match($A1727,Systems!$A:$A,),match(Systems!$C$2,Systems!$2:$2,))&amp;"]",)</f>
        <v>Mithron</v>
      </c>
      <c r="C1727" s="144">
        <f t="array" ref="C1727">round((F1727-average(I1727,L1727,O1727,R1727,U1727))*X1727+if($B1727=$H1727,0,iferror(average(vlookup({$H1727,$K1727,$N1727,$Q1727,$T1727},$B:$D,column(B$1),0)),index(C:C,match($H1727,$B:$B,)))),3)</f>
        <v>224.445</v>
      </c>
      <c r="D1727" s="144">
        <f t="array" ref="D1727">round((G1727-average(J1727,M1727,P1727,S1727,V1727))*Y1727+if($B1727=$H1727,0,iferror(average(vlookup({$H1727,$K1727,$N1727,$Q1727,$T1727},$B:$D,column(C$1),0)),index(D:D,match($H1727,$B:$B,)))),3)</f>
        <v>-363.581</v>
      </c>
      <c r="E1727" s="145">
        <v>2764.0</v>
      </c>
      <c r="F1727" s="146">
        <v>830.111</v>
      </c>
      <c r="G1727" s="146">
        <v>635.57</v>
      </c>
      <c r="H1727" s="147" t="s">
        <v>404</v>
      </c>
      <c r="I1727" s="146">
        <v>688.449</v>
      </c>
      <c r="J1727" s="146">
        <v>406.09</v>
      </c>
      <c r="K1727" s="148"/>
      <c r="L1727" s="149"/>
      <c r="M1727" s="149"/>
      <c r="N1727" s="148"/>
      <c r="O1727" s="149"/>
      <c r="P1727" s="149"/>
      <c r="Q1727" s="148"/>
      <c r="R1727" s="149"/>
      <c r="S1727" s="149"/>
      <c r="T1727" s="148"/>
      <c r="U1727" s="149"/>
      <c r="V1727" s="149"/>
      <c r="W1727" s="149"/>
      <c r="X1727" s="150">
        <f t="shared" si="1"/>
        <v>1.584367573</v>
      </c>
      <c r="Y1727" s="150">
        <f t="shared" si="2"/>
        <v>-1.584367573</v>
      </c>
    </row>
    <row r="1728" ht="15.75" customHeight="1">
      <c r="A1728" s="119">
        <v>1727.0</v>
      </c>
      <c r="B1728" s="143" t="str">
        <f t="array" ref="B1728">index(Systems!$A:$E,match($A1728,Systems!$A:$A,),match(B$1,Systems!$2:$2,))&amp;if(not(isblank(index(Systems!$A:$E,match($A1728,Systems!$A:$A,),match(Systems!$C$2,Systems!$2:$2,))))," ["&amp;index(Systems!$A:$E,match($A1728,Systems!$A:$A,),match(Systems!$C$2,Systems!$2:$2,))&amp;"]",)</f>
        <v>Miyada</v>
      </c>
      <c r="C1728" s="144">
        <f t="array" ref="C1728">round((F1728-average(I1728,L1728,O1728,R1728,U1728))*X1728+if($B1728=$H1728,0,iferror(average(vlookup({$H1728,$K1728,$N1728,$Q1728,$T1728},$B:$D,column(B$1),0)),index(C:C,match($H1728,$B:$B,)))),3)</f>
        <v>310.184</v>
      </c>
      <c r="D1728" s="144">
        <f t="array" ref="D1728">round((G1728-average(J1728,M1728,P1728,S1728,V1728))*Y1728+if($B1728=$H1728,0,iferror(average(vlookup({$H1728,$K1728,$N1728,$Q1728,$T1728},$B:$D,column(C$1),0)),index(D:D,match($H1728,$B:$B,)))),3)</f>
        <v>245.005</v>
      </c>
      <c r="E1728" s="145">
        <v>2764.0</v>
      </c>
      <c r="F1728" s="146">
        <v>884.227</v>
      </c>
      <c r="G1728" s="146">
        <v>251.451</v>
      </c>
      <c r="H1728" s="147" t="s">
        <v>404</v>
      </c>
      <c r="I1728" s="146">
        <v>688.449</v>
      </c>
      <c r="J1728" s="146">
        <v>406.09</v>
      </c>
      <c r="K1728" s="148"/>
      <c r="L1728" s="149"/>
      <c r="M1728" s="149"/>
      <c r="N1728" s="148"/>
      <c r="O1728" s="149"/>
      <c r="P1728" s="149"/>
      <c r="Q1728" s="148"/>
      <c r="R1728" s="149"/>
      <c r="S1728" s="149"/>
      <c r="T1728" s="148"/>
      <c r="U1728" s="149"/>
      <c r="V1728" s="149"/>
      <c r="W1728" s="149"/>
      <c r="X1728" s="150">
        <f t="shared" si="1"/>
        <v>1.584367573</v>
      </c>
      <c r="Y1728" s="150">
        <f t="shared" si="2"/>
        <v>-1.584367573</v>
      </c>
    </row>
    <row r="1729" ht="15.75" customHeight="1">
      <c r="A1729" s="119">
        <v>1728.0</v>
      </c>
      <c r="B1729" s="143" t="str">
        <f t="array" ref="B1729">index(Systems!$A:$E,match($A1729,Systems!$A:$A,),match(B$1,Systems!$2:$2,))&amp;if(not(isblank(index(Systems!$A:$E,match($A1729,Systems!$A:$A,),match(Systems!$C$2,Systems!$2:$2,))))," ["&amp;index(Systems!$A:$E,match($A1729,Systems!$A:$A,),match(Systems!$C$2,Systems!$2:$2,))&amp;"]",)</f>
        <v>Miyako</v>
      </c>
      <c r="C1729" s="144">
        <f t="array" ref="C1729">round((F1729-average(I1729,L1729,O1729,R1729,U1729))*X1729+if($B1729=$H1729,0,iferror(average(vlookup({$H1729,$K1729,$N1729,$Q1729,$T1729},$B:$D,column(B$1),0)),index(C:C,match($H1729,$B:$B,)))),3)</f>
        <v>245.42</v>
      </c>
      <c r="D1729" s="144">
        <f t="array" ref="D1729">round((G1729-average(J1729,M1729,P1729,S1729,V1729))*Y1729+if($B1729=$H1729,0,iferror(average(vlookup({$H1729,$K1729,$N1729,$Q1729,$T1729},$B:$D,column(C$1),0)),index(D:D,match($H1729,$B:$B,)))),3)</f>
        <v>237.749</v>
      </c>
      <c r="E1729" s="145">
        <v>2764.0</v>
      </c>
      <c r="F1729" s="146">
        <v>843.35</v>
      </c>
      <c r="G1729" s="146">
        <v>256.031</v>
      </c>
      <c r="H1729" s="147" t="s">
        <v>404</v>
      </c>
      <c r="I1729" s="146">
        <v>688.449</v>
      </c>
      <c r="J1729" s="146">
        <v>406.09</v>
      </c>
      <c r="K1729" s="148"/>
      <c r="L1729" s="149"/>
      <c r="M1729" s="149"/>
      <c r="N1729" s="148"/>
      <c r="O1729" s="149"/>
      <c r="P1729" s="149"/>
      <c r="Q1729" s="148"/>
      <c r="R1729" s="149"/>
      <c r="S1729" s="149"/>
      <c r="T1729" s="148"/>
      <c r="U1729" s="149"/>
      <c r="V1729" s="149"/>
      <c r="W1729" s="149"/>
      <c r="X1729" s="150">
        <f t="shared" si="1"/>
        <v>1.584367573</v>
      </c>
      <c r="Y1729" s="150">
        <f t="shared" si="2"/>
        <v>-1.584367573</v>
      </c>
    </row>
    <row r="1730" ht="15.75" customHeight="1">
      <c r="A1730" s="119">
        <v>1729.0</v>
      </c>
      <c r="B1730" s="143" t="str">
        <f t="array" ref="B1730">index(Systems!$A:$E,match($A1730,Systems!$A:$A,),match(B$1,Systems!$2:$2,))&amp;if(not(isblank(index(Systems!$A:$E,match($A1730,Systems!$A:$A,),match(Systems!$C$2,Systems!$2:$2,))))," ["&amp;index(Systems!$A:$E,match($A1730,Systems!$A:$A,),match(Systems!$C$2,Systems!$2:$2,))&amp;"]",)</f>
        <v>Miyazaki</v>
      </c>
      <c r="C1730" s="144">
        <f t="array" ref="C1730">round((F1730-average(I1730,L1730,O1730,R1730,U1730))*X1730+if($B1730=$H1730,0,iferror(average(vlookup({$H1730,$K1730,$N1730,$Q1730,$T1730},$B:$D,column(B$1),0)),index(C:C,match($H1730,$B:$B,)))),3)</f>
        <v>51.427</v>
      </c>
      <c r="D1730" s="144">
        <f t="array" ref="D1730">round((G1730-average(J1730,M1730,P1730,S1730,V1730))*Y1730+if($B1730=$H1730,0,iferror(average(vlookup({$H1730,$K1730,$N1730,$Q1730,$T1730},$B:$D,column(C$1),0)),index(D:D,match($H1730,$B:$B,)))),3)</f>
        <v>57.508</v>
      </c>
      <c r="E1730" s="145">
        <v>2764.0</v>
      </c>
      <c r="F1730" s="146">
        <v>720.908</v>
      </c>
      <c r="G1730" s="146">
        <v>369.793</v>
      </c>
      <c r="H1730" s="147" t="s">
        <v>404</v>
      </c>
      <c r="I1730" s="146">
        <v>688.449</v>
      </c>
      <c r="J1730" s="146">
        <v>406.09</v>
      </c>
      <c r="K1730" s="148"/>
      <c r="L1730" s="149"/>
      <c r="M1730" s="149"/>
      <c r="N1730" s="148"/>
      <c r="O1730" s="149"/>
      <c r="P1730" s="149"/>
      <c r="Q1730" s="148"/>
      <c r="R1730" s="149"/>
      <c r="S1730" s="149"/>
      <c r="T1730" s="148"/>
      <c r="U1730" s="149"/>
      <c r="V1730" s="149"/>
      <c r="W1730" s="149"/>
      <c r="X1730" s="150">
        <f t="shared" si="1"/>
        <v>1.584367573</v>
      </c>
      <c r="Y1730" s="150">
        <f t="shared" si="2"/>
        <v>-1.584367573</v>
      </c>
    </row>
    <row r="1731" ht="15.75" customHeight="1">
      <c r="A1731" s="119">
        <v>1730.0</v>
      </c>
      <c r="B1731" s="143" t="str">
        <f t="array" ref="B1731">index(Systems!$A:$E,match($A1731,Systems!$A:$A,),match(B$1,Systems!$2:$2,))&amp;if(not(isblank(index(Systems!$A:$E,match($A1731,Systems!$A:$A,),match(Systems!$C$2,Systems!$2:$2,))))," ["&amp;index(Systems!$A:$E,match($A1731,Systems!$A:$A,),match(Systems!$C$2,Systems!$2:$2,))&amp;"]",)</f>
        <v>Mizar</v>
      </c>
      <c r="C1731" s="144">
        <f t="array" ref="C1731">round((F1731-average(I1731,L1731,O1731,R1731,U1731))*X1731+if($B1731=$H1731,0,iferror(average(vlookup({$H1731,$K1731,$N1731,$Q1731,$T1731},$B:$D,column(B$1),0)),index(C:C,match($H1731,$B:$B,)))),3)</f>
        <v>-54.548</v>
      </c>
      <c r="D1731" s="144">
        <f t="array" ref="D1731">round((G1731-average(J1731,M1731,P1731,S1731,V1731))*Y1731+if($B1731=$H1731,0,iferror(average(vlookup({$H1731,$K1731,$N1731,$Q1731,$T1731},$B:$D,column(C$1),0)),index(D:D,match($H1731,$B:$B,)))),3)</f>
        <v>20.628</v>
      </c>
      <c r="E1731" s="145">
        <v>2764.0</v>
      </c>
      <c r="F1731" s="146">
        <v>654.02</v>
      </c>
      <c r="G1731" s="146">
        <v>393.07</v>
      </c>
      <c r="H1731" s="147" t="s">
        <v>404</v>
      </c>
      <c r="I1731" s="146">
        <v>688.449</v>
      </c>
      <c r="J1731" s="146">
        <v>406.09</v>
      </c>
      <c r="K1731" s="148"/>
      <c r="L1731" s="149"/>
      <c r="M1731" s="149"/>
      <c r="N1731" s="148"/>
      <c r="O1731" s="149"/>
      <c r="P1731" s="149"/>
      <c r="Q1731" s="148"/>
      <c r="R1731" s="149"/>
      <c r="S1731" s="149"/>
      <c r="T1731" s="148"/>
      <c r="U1731" s="149"/>
      <c r="V1731" s="149"/>
      <c r="W1731" s="149"/>
      <c r="X1731" s="150">
        <f t="shared" si="1"/>
        <v>1.584367573</v>
      </c>
      <c r="Y1731" s="150">
        <f t="shared" si="2"/>
        <v>-1.584367573</v>
      </c>
    </row>
    <row r="1732" ht="15.75" customHeight="1">
      <c r="A1732" s="119">
        <v>1731.0</v>
      </c>
      <c r="B1732" s="143" t="str">
        <f t="array" ref="B1732">index(Systems!$A:$E,match($A1732,Systems!$A:$A,),match(B$1,Systems!$2:$2,))&amp;if(not(isblank(index(Systems!$A:$E,match($A1732,Systems!$A:$A,),match(Systems!$C$2,Systems!$2:$2,))))," ["&amp;index(Systems!$A:$E,match($A1732,Systems!$A:$A,),match(Systems!$C$2,Systems!$2:$2,))&amp;"]",)</f>
        <v>Mizt</v>
      </c>
      <c r="C1732" s="144">
        <f t="array" ref="C1732">round((F1732-average(I1732,L1732,O1732,R1732,U1732))*X1732+if($B1732=$H1732,0,iferror(average(vlookup({$H1732,$K1732,$N1732,$Q1732,$T1732},$B:$D,column(B$1),0)),index(C:C,match($H1732,$B:$B,)))),3)</f>
        <v>632.616</v>
      </c>
      <c r="D1732" s="144">
        <f t="array" ref="D1732">round((G1732-average(J1732,M1732,P1732,S1732,V1732))*Y1732+if($B1732=$H1732,0,iferror(average(vlookup({$H1732,$K1732,$N1732,$Q1732,$T1732},$B:$D,column(C$1),0)),index(D:D,match($H1732,$B:$B,)))),3)</f>
        <v>251.086</v>
      </c>
      <c r="E1732" s="145">
        <v>2764.0</v>
      </c>
      <c r="F1732" s="146">
        <v>1087.735</v>
      </c>
      <c r="G1732" s="146">
        <v>247.613</v>
      </c>
      <c r="H1732" s="147" t="s">
        <v>404</v>
      </c>
      <c r="I1732" s="146">
        <v>688.449</v>
      </c>
      <c r="J1732" s="146">
        <v>406.09</v>
      </c>
      <c r="K1732" s="148"/>
      <c r="L1732" s="149"/>
      <c r="M1732" s="149"/>
      <c r="N1732" s="148"/>
      <c r="O1732" s="149"/>
      <c r="P1732" s="149"/>
      <c r="Q1732" s="148"/>
      <c r="R1732" s="149"/>
      <c r="S1732" s="149"/>
      <c r="T1732" s="148"/>
      <c r="U1732" s="149"/>
      <c r="V1732" s="149"/>
      <c r="W1732" s="149"/>
      <c r="X1732" s="150">
        <f t="shared" si="1"/>
        <v>1.584367573</v>
      </c>
      <c r="Y1732" s="150">
        <f t="shared" si="2"/>
        <v>-1.584367573</v>
      </c>
    </row>
    <row r="1733" ht="15.75" customHeight="1">
      <c r="A1733" s="119">
        <v>1732.0</v>
      </c>
      <c r="B1733" s="143" t="str">
        <f t="array" ref="B1733">index(Systems!$A:$E,match($A1733,Systems!$A:$A,),match(B$1,Systems!$2:$2,))&amp;if(not(isblank(index(Systems!$A:$E,match($A1733,Systems!$A:$A,),match(Systems!$C$2,Systems!$2:$2,))))," ["&amp;index(Systems!$A:$E,match($A1733,Systems!$A:$A,),match(Systems!$C$2,Systems!$2:$2,))&amp;"]",)</f>
        <v>Mizunami</v>
      </c>
      <c r="C1733" s="144">
        <f t="array" ref="C1733">round((F1733-average(I1733,L1733,O1733,R1733,U1733))*X1733+if($B1733=$H1733,0,iferror(average(vlookup({$H1733,$K1733,$N1733,$Q1733,$T1733},$B:$D,column(B$1),0)),index(C:C,match($H1733,$B:$B,)))),3)</f>
        <v>345.6</v>
      </c>
      <c r="D1733" s="144">
        <f t="array" ref="D1733">round((G1733-average(J1733,M1733,P1733,S1733,V1733))*Y1733+if($B1733=$H1733,0,iferror(average(vlookup({$H1733,$K1733,$N1733,$Q1733,$T1733},$B:$D,column(C$1),0)),index(D:D,match($H1733,$B:$B,)))),3)</f>
        <v>232.081</v>
      </c>
      <c r="E1733" s="145">
        <v>2764.0</v>
      </c>
      <c r="F1733" s="146">
        <v>906.58</v>
      </c>
      <c r="G1733" s="146">
        <v>259.608</v>
      </c>
      <c r="H1733" s="147" t="s">
        <v>404</v>
      </c>
      <c r="I1733" s="146">
        <v>688.449</v>
      </c>
      <c r="J1733" s="146">
        <v>406.09</v>
      </c>
      <c r="K1733" s="148"/>
      <c r="L1733" s="149"/>
      <c r="M1733" s="149"/>
      <c r="N1733" s="148"/>
      <c r="O1733" s="149"/>
      <c r="P1733" s="149"/>
      <c r="Q1733" s="148"/>
      <c r="R1733" s="149"/>
      <c r="S1733" s="149"/>
      <c r="T1733" s="148"/>
      <c r="U1733" s="149"/>
      <c r="V1733" s="149"/>
      <c r="W1733" s="149"/>
      <c r="X1733" s="150">
        <f t="shared" si="1"/>
        <v>1.584367573</v>
      </c>
      <c r="Y1733" s="150">
        <f t="shared" si="2"/>
        <v>-1.584367573</v>
      </c>
    </row>
    <row r="1734" ht="15.75" customHeight="1">
      <c r="A1734" s="119">
        <v>1733.0</v>
      </c>
      <c r="B1734" s="143" t="str">
        <f t="array" ref="B1734">index(Systems!$A:$E,match($A1734,Systems!$A:$A,),match(B$1,Systems!$2:$2,))&amp;if(not(isblank(index(Systems!$A:$E,match($A1734,Systems!$A:$A,),match(Systems!$C$2,Systems!$2:$2,))))," ["&amp;index(Systems!$A:$E,match($A1734,Systems!$A:$A,),match(Systems!$C$2,Systems!$2:$2,))&amp;"]",)</f>
        <v>Mkuranga</v>
      </c>
      <c r="C1734" s="144">
        <f t="array" ref="C1734">round((F1734-average(I1734,L1734,O1734,R1734,U1734))*X1734+if($B1734=$H1734,0,iferror(average(vlookup({$H1734,$K1734,$N1734,$Q1734,$T1734},$B:$D,column(B$1),0)),index(C:C,match($H1734,$B:$B,)))),3)</f>
        <v>-160.78</v>
      </c>
      <c r="D1734" s="144">
        <f t="array" ref="D1734">round((G1734-average(J1734,M1734,P1734,S1734,V1734))*Y1734+if($B1734=$H1734,0,iferror(average(vlookup({$H1734,$K1734,$N1734,$Q1734,$T1734},$B:$D,column(C$1),0)),index(D:D,match($H1734,$B:$B,)))),3)</f>
        <v>317.382</v>
      </c>
      <c r="E1734" s="145">
        <v>2764.0</v>
      </c>
      <c r="F1734" s="146">
        <v>586.97</v>
      </c>
      <c r="G1734" s="146">
        <v>205.769</v>
      </c>
      <c r="H1734" s="147" t="s">
        <v>404</v>
      </c>
      <c r="I1734" s="146">
        <v>688.449</v>
      </c>
      <c r="J1734" s="146">
        <v>406.09</v>
      </c>
      <c r="K1734" s="148"/>
      <c r="L1734" s="149"/>
      <c r="M1734" s="149"/>
      <c r="N1734" s="148"/>
      <c r="O1734" s="149"/>
      <c r="P1734" s="149"/>
      <c r="Q1734" s="148"/>
      <c r="R1734" s="149"/>
      <c r="S1734" s="149"/>
      <c r="T1734" s="148"/>
      <c r="U1734" s="149"/>
      <c r="V1734" s="149"/>
      <c r="W1734" s="149"/>
      <c r="X1734" s="150">
        <f t="shared" si="1"/>
        <v>1.584367573</v>
      </c>
      <c r="Y1734" s="150">
        <f t="shared" si="2"/>
        <v>-1.584367573</v>
      </c>
    </row>
    <row r="1735" ht="15.75" customHeight="1">
      <c r="A1735" s="119">
        <v>1734.0</v>
      </c>
      <c r="B1735" s="143" t="str">
        <f t="array" ref="B1735">index(Systems!$A:$E,match($A1735,Systems!$A:$A,),match(B$1,Systems!$2:$2,))&amp;if(not(isblank(index(Systems!$A:$E,match($A1735,Systems!$A:$A,),match(Systems!$C$2,Systems!$2:$2,))))," ["&amp;index(Systems!$A:$E,match($A1735,Systems!$A:$A,),match(Systems!$C$2,Systems!$2:$2,))&amp;"]",)</f>
        <v>Modesto</v>
      </c>
      <c r="C1735" s="144">
        <f t="array" ref="C1735">round((F1735-average(I1735,L1735,O1735,R1735,U1735))*X1735+if($B1735=$H1735,0,iferror(average(vlookup({$H1735,$K1735,$N1735,$Q1735,$T1735},$B:$D,column(B$1),0)),index(C:C,match($H1735,$B:$B,)))),3)</f>
        <v>-142.027</v>
      </c>
      <c r="D1735" s="144">
        <f t="array" ref="D1735">round((G1735-average(J1735,M1735,P1735,S1735,V1735))*Y1735+if($B1735=$H1735,0,iferror(average(vlookup({$H1735,$K1735,$N1735,$Q1735,$T1735},$B:$D,column(C$1),0)),index(D:D,match($H1735,$B:$B,)))),3)</f>
        <v>-536.497</v>
      </c>
      <c r="E1735" s="145">
        <v>2764.0</v>
      </c>
      <c r="F1735" s="146">
        <v>598.806</v>
      </c>
      <c r="G1735" s="146">
        <v>744.709</v>
      </c>
      <c r="H1735" s="147" t="s">
        <v>404</v>
      </c>
      <c r="I1735" s="146">
        <v>688.449</v>
      </c>
      <c r="J1735" s="146">
        <v>406.09</v>
      </c>
      <c r="K1735" s="148"/>
      <c r="L1735" s="149"/>
      <c r="M1735" s="149"/>
      <c r="N1735" s="148"/>
      <c r="O1735" s="149"/>
      <c r="P1735" s="149"/>
      <c r="Q1735" s="148"/>
      <c r="R1735" s="149"/>
      <c r="S1735" s="149"/>
      <c r="T1735" s="148"/>
      <c r="U1735" s="149"/>
      <c r="V1735" s="149"/>
      <c r="W1735" s="149"/>
      <c r="X1735" s="150">
        <f t="shared" si="1"/>
        <v>1.584367573</v>
      </c>
      <c r="Y1735" s="150">
        <f t="shared" si="2"/>
        <v>-1.584367573</v>
      </c>
    </row>
    <row r="1736" ht="15.75" customHeight="1">
      <c r="A1736" s="119">
        <v>1735.0</v>
      </c>
      <c r="B1736" s="143" t="str">
        <f t="array" ref="B1736">index(Systems!$A:$E,match($A1736,Systems!$A:$A,),match(B$1,Systems!$2:$2,))&amp;if(not(isblank(index(Systems!$A:$E,match($A1736,Systems!$A:$A,),match(Systems!$C$2,Systems!$2:$2,))))," ["&amp;index(Systems!$A:$E,match($A1736,Systems!$A:$A,),match(Systems!$C$2,Systems!$2:$2,))&amp;"]",)</f>
        <v>Mogabouti</v>
      </c>
      <c r="C1736" s="144">
        <f t="array" ref="C1736">round((F1736-average(I1736,L1736,O1736,R1736,U1736))*X1736+if($B1736=$H1736,0,iferror(average(vlookup({$H1736,$K1736,$N1736,$Q1736,$T1736},$B:$D,column(B$1),0)),index(C:C,match($H1736,$B:$B,)))),3)</f>
        <v>-365.661</v>
      </c>
      <c r="D1736" s="144">
        <f t="array" ref="D1736">round((G1736-average(J1736,M1736,P1736,S1736,V1736))*Y1736+if($B1736=$H1736,0,iferror(average(vlookup({$H1736,$K1736,$N1736,$Q1736,$T1736},$B:$D,column(C$1),0)),index(D:D,match($H1736,$B:$B,)))),3)</f>
        <v>384.661</v>
      </c>
      <c r="E1736" s="145">
        <v>2764.0</v>
      </c>
      <c r="F1736" s="146">
        <v>457.656</v>
      </c>
      <c r="G1736" s="146">
        <v>163.305</v>
      </c>
      <c r="H1736" s="147" t="s">
        <v>404</v>
      </c>
      <c r="I1736" s="146">
        <v>688.449</v>
      </c>
      <c r="J1736" s="146">
        <v>406.09</v>
      </c>
      <c r="K1736" s="148"/>
      <c r="L1736" s="149"/>
      <c r="M1736" s="149"/>
      <c r="N1736" s="148"/>
      <c r="O1736" s="149"/>
      <c r="P1736" s="149"/>
      <c r="Q1736" s="148"/>
      <c r="R1736" s="149"/>
      <c r="S1736" s="149"/>
      <c r="T1736" s="148"/>
      <c r="U1736" s="149"/>
      <c r="V1736" s="149"/>
      <c r="W1736" s="149"/>
      <c r="X1736" s="150">
        <f t="shared" si="1"/>
        <v>1.584367573</v>
      </c>
      <c r="Y1736" s="150">
        <f t="shared" si="2"/>
        <v>-1.584367573</v>
      </c>
    </row>
    <row r="1737" ht="15.75" customHeight="1">
      <c r="A1737" s="119">
        <v>1736.0</v>
      </c>
      <c r="B1737" s="143" t="str">
        <f t="array" ref="B1737">index(Systems!$A:$E,match($A1737,Systems!$A:$A,),match(B$1,Systems!$2:$2,))&amp;if(not(isblank(index(Systems!$A:$E,match($A1737,Systems!$A:$A,),match(Systems!$C$2,Systems!$2:$2,))))," ["&amp;index(Systems!$A:$E,match($A1737,Systems!$A:$A,),match(Systems!$C$2,Systems!$2:$2,))&amp;"]",)</f>
        <v>Mogyorod</v>
      </c>
      <c r="C1737" s="144">
        <f t="array" ref="C1737">round((F1737-average(I1737,L1737,O1737,R1737,U1737))*X1737+if($B1737=$H1737,0,iferror(average(vlookup({$H1737,$K1737,$N1737,$Q1737,$T1737},$B:$D,column(B$1),0)),index(C:C,match($H1737,$B:$B,)))),3)</f>
        <v>-214.005</v>
      </c>
      <c r="D1737" s="144">
        <f t="array" ref="D1737">round((G1737-average(J1737,M1737,P1737,S1737,V1737))*Y1737+if($B1737=$H1737,0,iferror(average(vlookup({$H1737,$K1737,$N1737,$Q1737,$T1737},$B:$D,column(C$1),0)),index(D:D,match($H1737,$B:$B,)))),3)</f>
        <v>377.1</v>
      </c>
      <c r="E1737" s="145">
        <v>2764.0</v>
      </c>
      <c r="F1737" s="146">
        <v>553.376</v>
      </c>
      <c r="G1737" s="146">
        <v>168.077</v>
      </c>
      <c r="H1737" s="147" t="s">
        <v>404</v>
      </c>
      <c r="I1737" s="146">
        <v>688.449</v>
      </c>
      <c r="J1737" s="146">
        <v>406.09</v>
      </c>
      <c r="K1737" s="148"/>
      <c r="L1737" s="149"/>
      <c r="M1737" s="149"/>
      <c r="N1737" s="148"/>
      <c r="O1737" s="149"/>
      <c r="P1737" s="149"/>
      <c r="Q1737" s="148"/>
      <c r="R1737" s="149"/>
      <c r="S1737" s="149"/>
      <c r="T1737" s="148"/>
      <c r="U1737" s="149"/>
      <c r="V1737" s="149"/>
      <c r="W1737" s="149"/>
      <c r="X1737" s="150">
        <f t="shared" si="1"/>
        <v>1.584367573</v>
      </c>
      <c r="Y1737" s="150">
        <f t="shared" si="2"/>
        <v>-1.584367573</v>
      </c>
    </row>
    <row r="1738" ht="15.75" customHeight="1">
      <c r="A1738" s="119">
        <v>1737.0</v>
      </c>
      <c r="B1738" s="143" t="str">
        <f t="array" ref="B1738">index(Systems!$A:$E,match($A1738,Systems!$A:$A,),match(B$1,Systems!$2:$2,))&amp;if(not(isblank(index(Systems!$A:$E,match($A1738,Systems!$A:$A,),match(Systems!$C$2,Systems!$2:$2,))))," ["&amp;index(Systems!$A:$E,match($A1738,Systems!$A:$A,),match(Systems!$C$2,Systems!$2:$2,))&amp;"]",)</f>
        <v>Mohács</v>
      </c>
      <c r="C1738" s="144">
        <f t="array" ref="C1738">round((F1738-average(I1738,L1738,O1738,R1738,U1738))*X1738+if($B1738=$H1738,0,iferror(average(vlookup({$H1738,$K1738,$N1738,$Q1738,$T1738},$B:$D,column(B$1),0)),index(C:C,match($H1738,$B:$B,)))),3)</f>
        <v>-267.779</v>
      </c>
      <c r="D1738" s="144">
        <f t="array" ref="D1738">round((G1738-average(J1738,M1738,P1738,S1738,V1738))*Y1738+if($B1738=$H1738,0,iferror(average(vlookup({$H1738,$K1738,$N1738,$Q1738,$T1738},$B:$D,column(C$1),0)),index(D:D,match($H1738,$B:$B,)))),3)</f>
        <v>-180.673</v>
      </c>
      <c r="E1738" s="145">
        <v>2764.0</v>
      </c>
      <c r="F1738" s="146">
        <v>519.436</v>
      </c>
      <c r="G1738" s="146">
        <v>520.125</v>
      </c>
      <c r="H1738" s="147" t="s">
        <v>404</v>
      </c>
      <c r="I1738" s="146">
        <v>688.449</v>
      </c>
      <c r="J1738" s="146">
        <v>406.09</v>
      </c>
      <c r="K1738" s="148"/>
      <c r="L1738" s="149"/>
      <c r="M1738" s="149"/>
      <c r="N1738" s="148"/>
      <c r="O1738" s="149"/>
      <c r="P1738" s="149"/>
      <c r="Q1738" s="148"/>
      <c r="R1738" s="149"/>
      <c r="S1738" s="149"/>
      <c r="T1738" s="148"/>
      <c r="U1738" s="149"/>
      <c r="V1738" s="149"/>
      <c r="W1738" s="149"/>
      <c r="X1738" s="150">
        <f t="shared" si="1"/>
        <v>1.584367573</v>
      </c>
      <c r="Y1738" s="150">
        <f t="shared" si="2"/>
        <v>-1.584367573</v>
      </c>
    </row>
    <row r="1739" ht="15.75" customHeight="1">
      <c r="A1739" s="119">
        <v>1738.0</v>
      </c>
      <c r="B1739" s="143" t="str">
        <f t="array" ref="B1739">index(Systems!$A:$E,match($A1739,Systems!$A:$A,),match(B$1,Systems!$2:$2,))&amp;if(not(isblank(index(Systems!$A:$E,match($A1739,Systems!$A:$A,),match(Systems!$C$2,Systems!$2:$2,))))," ["&amp;index(Systems!$A:$E,match($A1739,Systems!$A:$A,),match(Systems!$C$2,Systems!$2:$2,))&amp;"]",)</f>
        <v>Mokane</v>
      </c>
      <c r="C1739" s="144">
        <f t="array" ref="C1739">round((F1739-average(I1739,L1739,O1739,R1739,U1739))*X1739+if($B1739=$H1739,0,iferror(average(vlookup({$H1739,$K1739,$N1739,$Q1739,$T1739},$B:$D,column(B$1),0)),index(C:C,match($H1739,$B:$B,)))),3)</f>
        <v>427.022</v>
      </c>
      <c r="D1739" s="144">
        <f t="array" ref="D1739">round((G1739-average(J1739,M1739,P1739,S1739,V1739))*Y1739+if($B1739=$H1739,0,iferror(average(vlookup({$H1739,$K1739,$N1739,$Q1739,$T1739},$B:$D,column(C$1),0)),index(D:D,match($H1739,$B:$B,)))),3)</f>
        <v>-23.051</v>
      </c>
      <c r="E1739" s="145">
        <v>2764.0</v>
      </c>
      <c r="F1739" s="146">
        <v>957.971</v>
      </c>
      <c r="G1739" s="146">
        <v>420.639</v>
      </c>
      <c r="H1739" s="147" t="s">
        <v>404</v>
      </c>
      <c r="I1739" s="146">
        <v>688.449</v>
      </c>
      <c r="J1739" s="146">
        <v>406.09</v>
      </c>
      <c r="K1739" s="148"/>
      <c r="L1739" s="149"/>
      <c r="M1739" s="149"/>
      <c r="N1739" s="148"/>
      <c r="O1739" s="149"/>
      <c r="P1739" s="149"/>
      <c r="Q1739" s="148"/>
      <c r="R1739" s="149"/>
      <c r="S1739" s="149"/>
      <c r="T1739" s="148"/>
      <c r="U1739" s="149"/>
      <c r="V1739" s="149"/>
      <c r="W1739" s="149"/>
      <c r="X1739" s="150">
        <f t="shared" si="1"/>
        <v>1.584367573</v>
      </c>
      <c r="Y1739" s="150">
        <f t="shared" si="2"/>
        <v>-1.584367573</v>
      </c>
    </row>
    <row r="1740" ht="15.75" customHeight="1">
      <c r="A1740" s="119">
        <v>1739.0</v>
      </c>
      <c r="B1740" s="143" t="str">
        <f t="array" ref="B1740">index(Systems!$A:$E,match($A1740,Systems!$A:$A,),match(B$1,Systems!$2:$2,))&amp;if(not(isblank(index(Systems!$A:$E,match($A1740,Systems!$A:$A,),match(Systems!$C$2,Systems!$2:$2,))))," ["&amp;index(Systems!$A:$E,match($A1740,Systems!$A:$A,),match(Systems!$C$2,Systems!$2:$2,))&amp;"]",)</f>
        <v>Mokpo</v>
      </c>
      <c r="C1740" s="144">
        <f t="array" ref="C1740">round((F1740-average(I1740,L1740,O1740,R1740,U1740))*X1740+if($B1740=$H1740,0,iferror(average(vlookup({$H1740,$K1740,$N1740,$Q1740,$T1740},$B:$D,column(B$1),0)),index(C:C,match($H1740,$B:$B,)))),3)</f>
        <v>232.824</v>
      </c>
      <c r="D1740" s="144">
        <f t="array" ref="D1740">round((G1740-average(J1740,M1740,P1740,S1740,V1740))*Y1740+if($B1740=$H1740,0,iferror(average(vlookup({$H1740,$K1740,$N1740,$Q1740,$T1740},$B:$D,column(C$1),0)),index(D:D,match($H1740,$B:$B,)))),3)</f>
        <v>221.259</v>
      </c>
      <c r="E1740" s="145">
        <v>2764.0</v>
      </c>
      <c r="F1740" s="146">
        <v>835.4</v>
      </c>
      <c r="G1740" s="146">
        <v>266.439</v>
      </c>
      <c r="H1740" s="147" t="s">
        <v>404</v>
      </c>
      <c r="I1740" s="146">
        <v>688.449</v>
      </c>
      <c r="J1740" s="146">
        <v>406.09</v>
      </c>
      <c r="K1740" s="148"/>
      <c r="L1740" s="149"/>
      <c r="M1740" s="149"/>
      <c r="N1740" s="148"/>
      <c r="O1740" s="149"/>
      <c r="P1740" s="149"/>
      <c r="Q1740" s="148"/>
      <c r="R1740" s="149"/>
      <c r="S1740" s="149"/>
      <c r="T1740" s="148"/>
      <c r="U1740" s="149"/>
      <c r="V1740" s="149"/>
      <c r="W1740" s="149"/>
      <c r="X1740" s="150">
        <f t="shared" si="1"/>
        <v>1.584367573</v>
      </c>
      <c r="Y1740" s="150">
        <f t="shared" si="2"/>
        <v>-1.584367573</v>
      </c>
    </row>
    <row r="1741" ht="15.75" customHeight="1">
      <c r="A1741" s="119">
        <v>1740.0</v>
      </c>
      <c r="B1741" s="143" t="str">
        <f t="array" ref="B1741">index(Systems!$A:$E,match($A1741,Systems!$A:$A,),match(B$1,Systems!$2:$2,))&amp;if(not(isblank(index(Systems!$A:$E,match($A1741,Systems!$A:$A,),match(Systems!$C$2,Systems!$2:$2,))))," ["&amp;index(Systems!$A:$E,match($A1741,Systems!$A:$A,),match(Systems!$C$2,Systems!$2:$2,))&amp;"]",)</f>
        <v>Molino</v>
      </c>
      <c r="C1741" s="144">
        <f t="array" ref="C1741">round((F1741-average(I1741,L1741,O1741,R1741,U1741))*X1741+if($B1741=$H1741,0,iferror(average(vlookup({$H1741,$K1741,$N1741,$Q1741,$T1741},$B:$D,column(B$1),0)),index(C:C,match($H1741,$B:$B,)))),3)</f>
        <v>460.355</v>
      </c>
      <c r="D1741" s="144">
        <f t="array" ref="D1741">round((G1741-average(J1741,M1741,P1741,S1741,V1741))*Y1741+if($B1741=$H1741,0,iferror(average(vlookup({$H1741,$K1741,$N1741,$Q1741,$T1741},$B:$D,column(C$1),0)),index(D:D,match($H1741,$B:$B,)))),3)</f>
        <v>-134.743</v>
      </c>
      <c r="E1741" s="145">
        <v>2764.0</v>
      </c>
      <c r="F1741" s="146">
        <v>979.01</v>
      </c>
      <c r="G1741" s="146">
        <v>491.135</v>
      </c>
      <c r="H1741" s="147" t="s">
        <v>404</v>
      </c>
      <c r="I1741" s="146">
        <v>688.449</v>
      </c>
      <c r="J1741" s="146">
        <v>406.09</v>
      </c>
      <c r="K1741" s="148"/>
      <c r="L1741" s="149"/>
      <c r="M1741" s="149"/>
      <c r="N1741" s="148"/>
      <c r="O1741" s="149"/>
      <c r="P1741" s="149"/>
      <c r="Q1741" s="148"/>
      <c r="R1741" s="149"/>
      <c r="S1741" s="149"/>
      <c r="T1741" s="148"/>
      <c r="U1741" s="149"/>
      <c r="V1741" s="149"/>
      <c r="W1741" s="149"/>
      <c r="X1741" s="150">
        <f t="shared" si="1"/>
        <v>1.584367573</v>
      </c>
      <c r="Y1741" s="150">
        <f t="shared" si="2"/>
        <v>-1.584367573</v>
      </c>
    </row>
    <row r="1742" ht="15.75" customHeight="1">
      <c r="A1742" s="119">
        <v>1741.0</v>
      </c>
      <c r="B1742" s="143" t="str">
        <f t="array" ref="B1742">index(Systems!$A:$E,match($A1742,Systems!$A:$A,),match(B$1,Systems!$2:$2,))&amp;if(not(isblank(index(Systems!$A:$E,match($A1742,Systems!$A:$A,),match(Systems!$C$2,Systems!$2:$2,))))," ["&amp;index(Systems!$A:$E,match($A1742,Systems!$A:$A,),match(Systems!$C$2,Systems!$2:$2,))&amp;"]",)</f>
        <v>Molokai</v>
      </c>
      <c r="C1742" s="144">
        <f t="array" ref="C1742">round((F1742-average(I1742,L1742,O1742,R1742,U1742))*X1742+if($B1742=$H1742,0,iferror(average(vlookup({$H1742,$K1742,$N1742,$Q1742,$T1742},$B:$D,column(B$1),0)),index(C:C,match($H1742,$B:$B,)))),3)</f>
        <v>-256.219</v>
      </c>
      <c r="D1742" s="144">
        <f t="array" ref="D1742">round((G1742-average(J1742,M1742,P1742,S1742,V1742))*Y1742+if($B1742=$H1742,0,iferror(average(vlookup({$H1742,$K1742,$N1742,$Q1742,$T1742},$B:$D,column(C$1),0)),index(D:D,match($H1742,$B:$B,)))),3)</f>
        <v>-194.215</v>
      </c>
      <c r="E1742" s="145">
        <v>2764.0</v>
      </c>
      <c r="F1742" s="146">
        <v>526.732</v>
      </c>
      <c r="G1742" s="146">
        <v>528.672</v>
      </c>
      <c r="H1742" s="147" t="s">
        <v>404</v>
      </c>
      <c r="I1742" s="146">
        <v>688.449</v>
      </c>
      <c r="J1742" s="146">
        <v>406.09</v>
      </c>
      <c r="K1742" s="148"/>
      <c r="L1742" s="149"/>
      <c r="M1742" s="149"/>
      <c r="N1742" s="148"/>
      <c r="O1742" s="149"/>
      <c r="P1742" s="149"/>
      <c r="Q1742" s="148"/>
      <c r="R1742" s="149"/>
      <c r="S1742" s="149"/>
      <c r="T1742" s="148"/>
      <c r="U1742" s="149"/>
      <c r="V1742" s="149"/>
      <c r="W1742" s="149"/>
      <c r="X1742" s="150">
        <f t="shared" si="1"/>
        <v>1.584367573</v>
      </c>
      <c r="Y1742" s="150">
        <f t="shared" si="2"/>
        <v>-1.584367573</v>
      </c>
    </row>
    <row r="1743" ht="15.75" customHeight="1">
      <c r="A1743" s="119">
        <v>1742.0</v>
      </c>
      <c r="B1743" s="143" t="str">
        <f t="array" ref="B1743">index(Systems!$A:$E,match($A1743,Systems!$A:$A,),match(B$1,Systems!$2:$2,))&amp;if(not(isblank(index(Systems!$A:$E,match($A1743,Systems!$A:$A,),match(Systems!$C$2,Systems!$2:$2,))))," ["&amp;index(Systems!$A:$E,match($A1743,Systems!$A:$A,),match(Systems!$C$2,Systems!$2:$2,))&amp;"]",)</f>
        <v>Mondra</v>
      </c>
      <c r="C1743" s="144">
        <f t="array" ref="C1743">round((F1743-average(I1743,L1743,O1743,R1743,U1743))*X1743+if($B1743=$H1743,0,iferror(average(vlookup({$H1743,$K1743,$N1743,$Q1743,$T1743},$B:$D,column(B$1),0)),index(C:C,match($H1743,$B:$B,)))),3)</f>
        <v>-317.016</v>
      </c>
      <c r="D1743" s="144">
        <f t="array" ref="D1743">round((G1743-average(J1743,M1743,P1743,S1743,V1743))*Y1743+if($B1743=$H1743,0,iferror(average(vlookup({$H1743,$K1743,$N1743,$Q1743,$T1743},$B:$D,column(C$1),0)),index(D:D,match($H1743,$B:$B,)))),3)</f>
        <v>-403.337</v>
      </c>
      <c r="E1743" s="145">
        <v>2764.0</v>
      </c>
      <c r="F1743" s="146">
        <v>488.359</v>
      </c>
      <c r="G1743" s="146">
        <v>660.663</v>
      </c>
      <c r="H1743" s="147" t="s">
        <v>404</v>
      </c>
      <c r="I1743" s="146">
        <v>688.449</v>
      </c>
      <c r="J1743" s="146">
        <v>406.09</v>
      </c>
      <c r="K1743" s="148"/>
      <c r="L1743" s="149"/>
      <c r="M1743" s="149"/>
      <c r="N1743" s="148"/>
      <c r="O1743" s="149"/>
      <c r="P1743" s="149"/>
      <c r="Q1743" s="148"/>
      <c r="R1743" s="149"/>
      <c r="S1743" s="149"/>
      <c r="T1743" s="148"/>
      <c r="U1743" s="149"/>
      <c r="V1743" s="149"/>
      <c r="W1743" s="149"/>
      <c r="X1743" s="150">
        <f t="shared" si="1"/>
        <v>1.584367573</v>
      </c>
      <c r="Y1743" s="150">
        <f t="shared" si="2"/>
        <v>-1.584367573</v>
      </c>
    </row>
    <row r="1744" ht="15.75" customHeight="1">
      <c r="A1744" s="119">
        <v>1743.0</v>
      </c>
      <c r="B1744" s="143" t="str">
        <f t="array" ref="B1744">index(Systems!$A:$E,match($A1744,Systems!$A:$A,),match(B$1,Systems!$2:$2,))&amp;if(not(isblank(index(Systems!$A:$E,match($A1744,Systems!$A:$A,),match(Systems!$C$2,Systems!$2:$2,))))," ["&amp;index(Systems!$A:$E,match($A1744,Systems!$A:$A,),match(Systems!$C$2,Systems!$2:$2,))&amp;"]",)</f>
        <v>Monhegan</v>
      </c>
      <c r="C1744" s="144">
        <f t="array" ref="C1744">round((F1744-average(I1744,L1744,O1744,R1744,U1744))*X1744+if($B1744=$H1744,0,iferror(average(vlookup({$H1744,$K1744,$N1744,$Q1744,$T1744},$B:$D,column(B$1),0)),index(C:C,match($H1744,$B:$B,)))),3)</f>
        <v>116.047</v>
      </c>
      <c r="D1744" s="144">
        <f t="array" ref="D1744">round((G1744-average(J1744,M1744,P1744,S1744,V1744))*Y1744+if($B1744=$H1744,0,iferror(average(vlookup({$H1744,$K1744,$N1744,$Q1744,$T1744},$B:$D,column(C$1),0)),index(D:D,match($H1744,$B:$B,)))),3)</f>
        <v>-184.1</v>
      </c>
      <c r="E1744" s="145">
        <v>2764.0</v>
      </c>
      <c r="F1744" s="146">
        <v>761.694</v>
      </c>
      <c r="G1744" s="146">
        <v>522.288</v>
      </c>
      <c r="H1744" s="147" t="s">
        <v>404</v>
      </c>
      <c r="I1744" s="146">
        <v>688.449</v>
      </c>
      <c r="J1744" s="146">
        <v>406.09</v>
      </c>
      <c r="K1744" s="148"/>
      <c r="L1744" s="149"/>
      <c r="M1744" s="149"/>
      <c r="N1744" s="148"/>
      <c r="O1744" s="149"/>
      <c r="P1744" s="149"/>
      <c r="Q1744" s="148"/>
      <c r="R1744" s="149"/>
      <c r="S1744" s="149"/>
      <c r="T1744" s="148"/>
      <c r="U1744" s="149"/>
      <c r="V1744" s="149"/>
      <c r="W1744" s="149"/>
      <c r="X1744" s="150">
        <f t="shared" si="1"/>
        <v>1.584367573</v>
      </c>
      <c r="Y1744" s="150">
        <f t="shared" si="2"/>
        <v>-1.584367573</v>
      </c>
    </row>
    <row r="1745" ht="15.75" customHeight="1">
      <c r="A1745" s="119">
        <v>1744.0</v>
      </c>
      <c r="B1745" s="143" t="str">
        <f t="array" ref="B1745">index(Systems!$A:$E,match($A1745,Systems!$A:$A,),match(B$1,Systems!$2:$2,))&amp;if(not(isblank(index(Systems!$A:$E,match($A1745,Systems!$A:$A,),match(Systems!$C$2,Systems!$2:$2,))))," ["&amp;index(Systems!$A:$E,match($A1745,Systems!$A:$A,),match(Systems!$C$2,Systems!$2:$2,))&amp;"]",)</f>
        <v>Monistrol</v>
      </c>
      <c r="C1745" s="144">
        <f t="array" ref="C1745">round((F1745-average(I1745,L1745,O1745,R1745,U1745))*X1745+if($B1745=$H1745,0,iferror(average(vlookup({$H1745,$K1745,$N1745,$Q1745,$T1745},$B:$D,column(B$1),0)),index(C:C,match($H1745,$B:$B,)))),3)</f>
        <v>159.481</v>
      </c>
      <c r="D1745" s="144">
        <f t="array" ref="D1745">round((G1745-average(J1745,M1745,P1745,S1745,V1745))*Y1745+if($B1745=$H1745,0,iferror(average(vlookup({$H1745,$K1745,$N1745,$Q1745,$T1745},$B:$D,column(C$1),0)),index(D:D,match($H1745,$B:$B,)))),3)</f>
        <v>123.509</v>
      </c>
      <c r="E1745" s="145">
        <v>2764.0</v>
      </c>
      <c r="F1745" s="146">
        <v>789.108</v>
      </c>
      <c r="G1745" s="146">
        <v>328.135</v>
      </c>
      <c r="H1745" s="147" t="s">
        <v>404</v>
      </c>
      <c r="I1745" s="146">
        <v>688.449</v>
      </c>
      <c r="J1745" s="146">
        <v>406.09</v>
      </c>
      <c r="K1745" s="148"/>
      <c r="L1745" s="149"/>
      <c r="M1745" s="149"/>
      <c r="N1745" s="148"/>
      <c r="O1745" s="149"/>
      <c r="P1745" s="149"/>
      <c r="Q1745" s="148"/>
      <c r="R1745" s="149"/>
      <c r="S1745" s="149"/>
      <c r="T1745" s="148"/>
      <c r="U1745" s="149"/>
      <c r="V1745" s="149"/>
      <c r="W1745" s="149"/>
      <c r="X1745" s="150">
        <f t="shared" si="1"/>
        <v>1.584367573</v>
      </c>
      <c r="Y1745" s="150">
        <f t="shared" si="2"/>
        <v>-1.584367573</v>
      </c>
    </row>
    <row r="1746" ht="15.75" customHeight="1">
      <c r="A1746" s="119">
        <v>1745.0</v>
      </c>
      <c r="B1746" s="143" t="str">
        <f t="array" ref="B1746">index(Systems!$A:$E,match($A1746,Systems!$A:$A,),match(B$1,Systems!$2:$2,))&amp;if(not(isblank(index(Systems!$A:$E,match($A1746,Systems!$A:$A,),match(Systems!$C$2,Systems!$2:$2,))))," ["&amp;index(Systems!$A:$E,match($A1746,Systems!$A:$A,),match(Systems!$C$2,Systems!$2:$2,))&amp;"]",)</f>
        <v>Monongahela</v>
      </c>
      <c r="C1746" s="144">
        <f t="array" ref="C1746">round((F1746-average(I1746,L1746,O1746,R1746,U1746))*X1746+if($B1746=$H1746,0,iferror(average(vlookup({$H1746,$K1746,$N1746,$Q1746,$T1746},$B:$D,column(B$1),0)),index(C:C,match($H1746,$B:$B,)))),3)</f>
        <v>164.91</v>
      </c>
      <c r="D1746" s="144">
        <f t="array" ref="D1746">round((G1746-average(J1746,M1746,P1746,S1746,V1746))*Y1746+if($B1746=$H1746,0,iferror(average(vlookup({$H1746,$K1746,$N1746,$Q1746,$T1746},$B:$D,column(C$1),0)),index(D:D,match($H1746,$B:$B,)))),3)</f>
        <v>-165.769</v>
      </c>
      <c r="E1746" s="145">
        <v>2764.0</v>
      </c>
      <c r="F1746" s="146">
        <v>792.535</v>
      </c>
      <c r="G1746" s="146">
        <v>510.718</v>
      </c>
      <c r="H1746" s="147" t="s">
        <v>404</v>
      </c>
      <c r="I1746" s="146">
        <v>688.449</v>
      </c>
      <c r="J1746" s="146">
        <v>406.09</v>
      </c>
      <c r="K1746" s="148"/>
      <c r="L1746" s="149"/>
      <c r="M1746" s="149"/>
      <c r="N1746" s="148"/>
      <c r="O1746" s="149"/>
      <c r="P1746" s="149"/>
      <c r="Q1746" s="148"/>
      <c r="R1746" s="149"/>
      <c r="S1746" s="149"/>
      <c r="T1746" s="148"/>
      <c r="U1746" s="149"/>
      <c r="V1746" s="149"/>
      <c r="W1746" s="149"/>
      <c r="X1746" s="150">
        <f t="shared" si="1"/>
        <v>1.584367573</v>
      </c>
      <c r="Y1746" s="150">
        <f t="shared" si="2"/>
        <v>-1.584367573</v>
      </c>
    </row>
    <row r="1747" ht="15.75" customHeight="1">
      <c r="A1747" s="119">
        <v>1746.0</v>
      </c>
      <c r="B1747" s="143" t="str">
        <f t="array" ref="B1747">index(Systems!$A:$E,match($A1747,Systems!$A:$A,),match(B$1,Systems!$2:$2,))&amp;if(not(isblank(index(Systems!$A:$E,match($A1747,Systems!$A:$A,),match(Systems!$C$2,Systems!$2:$2,))))," ["&amp;index(Systems!$A:$E,match($A1747,Systems!$A:$A,),match(Systems!$C$2,Systems!$2:$2,))&amp;"]",)</f>
        <v>Monroe</v>
      </c>
      <c r="C1747" s="144">
        <f t="array" ref="C1747">round((F1747-average(I1747,L1747,O1747,R1747,U1747))*X1747+if($B1747=$H1747,0,iferror(average(vlookup({$H1747,$K1747,$N1747,$Q1747,$T1747},$B:$D,column(B$1),0)),index(C:C,match($H1747,$B:$B,)))),3)</f>
        <v>403.245</v>
      </c>
      <c r="D1747" s="144">
        <f t="array" ref="D1747">round((G1747-average(J1747,M1747,P1747,S1747,V1747))*Y1747+if($B1747=$H1747,0,iferror(average(vlookup({$H1747,$K1747,$N1747,$Q1747,$T1747},$B:$D,column(C$1),0)),index(D:D,match($H1747,$B:$B,)))),3)</f>
        <v>-44.769</v>
      </c>
      <c r="E1747" s="145">
        <v>2764.0</v>
      </c>
      <c r="F1747" s="146">
        <v>942.964</v>
      </c>
      <c r="G1747" s="146">
        <v>434.347</v>
      </c>
      <c r="H1747" s="147" t="s">
        <v>404</v>
      </c>
      <c r="I1747" s="146">
        <v>688.449</v>
      </c>
      <c r="J1747" s="146">
        <v>406.09</v>
      </c>
      <c r="K1747" s="148"/>
      <c r="L1747" s="149"/>
      <c r="M1747" s="149"/>
      <c r="N1747" s="148"/>
      <c r="O1747" s="149"/>
      <c r="P1747" s="149"/>
      <c r="Q1747" s="148"/>
      <c r="R1747" s="149"/>
      <c r="S1747" s="149"/>
      <c r="T1747" s="148"/>
      <c r="U1747" s="149"/>
      <c r="V1747" s="149"/>
      <c r="W1747" s="149"/>
      <c r="X1747" s="150">
        <f t="shared" si="1"/>
        <v>1.584367573</v>
      </c>
      <c r="Y1747" s="150">
        <f t="shared" si="2"/>
        <v>-1.584367573</v>
      </c>
    </row>
    <row r="1748" ht="15.75" customHeight="1">
      <c r="A1748" s="119">
        <v>1747.0</v>
      </c>
      <c r="B1748" s="143" t="str">
        <f t="array" ref="B1748">index(Systems!$A:$E,match($A1748,Systems!$A:$A,),match(B$1,Systems!$2:$2,))&amp;if(not(isblank(index(Systems!$A:$E,match($A1748,Systems!$A:$A,),match(Systems!$C$2,Systems!$2:$2,))))," ["&amp;index(Systems!$A:$E,match($A1748,Systems!$A:$A,),match(Systems!$C$2,Systems!$2:$2,))&amp;"]",)</f>
        <v>Montcoal</v>
      </c>
      <c r="C1748" s="144">
        <f t="array" ref="C1748">round((F1748-average(I1748,L1748,O1748,R1748,U1748))*X1748+if($B1748=$H1748,0,iferror(average(vlookup({$H1748,$K1748,$N1748,$Q1748,$T1748},$B:$D,column(B$1),0)),index(C:C,match($H1748,$B:$B,)))),3)</f>
        <v>247.892</v>
      </c>
      <c r="D1748" s="144">
        <f t="array" ref="D1748">round((G1748-average(J1748,M1748,P1748,S1748,V1748))*Y1748+if($B1748=$H1748,0,iferror(average(vlookup({$H1748,$K1748,$N1748,$Q1748,$T1748},$B:$D,column(C$1),0)),index(D:D,match($H1748,$B:$B,)))),3)</f>
        <v>-168.347</v>
      </c>
      <c r="E1748" s="145">
        <v>2764.0</v>
      </c>
      <c r="F1748" s="146">
        <v>844.91</v>
      </c>
      <c r="G1748" s="146">
        <v>512.345</v>
      </c>
      <c r="H1748" s="147" t="s">
        <v>404</v>
      </c>
      <c r="I1748" s="146">
        <v>688.449</v>
      </c>
      <c r="J1748" s="146">
        <v>406.09</v>
      </c>
      <c r="K1748" s="148"/>
      <c r="L1748" s="149"/>
      <c r="M1748" s="149"/>
      <c r="N1748" s="148"/>
      <c r="O1748" s="149"/>
      <c r="P1748" s="149"/>
      <c r="Q1748" s="148"/>
      <c r="R1748" s="149"/>
      <c r="S1748" s="149"/>
      <c r="T1748" s="148"/>
      <c r="U1748" s="149"/>
      <c r="V1748" s="149"/>
      <c r="W1748" s="149"/>
      <c r="X1748" s="150">
        <f t="shared" si="1"/>
        <v>1.584367573</v>
      </c>
      <c r="Y1748" s="150">
        <f t="shared" si="2"/>
        <v>-1.584367573</v>
      </c>
    </row>
    <row r="1749" ht="15.75" customHeight="1">
      <c r="A1749" s="119">
        <v>1748.0</v>
      </c>
      <c r="B1749" s="143" t="str">
        <f t="array" ref="B1749">index(Systems!$A:$E,match($A1749,Systems!$A:$A,),match(B$1,Systems!$2:$2,))&amp;if(not(isblank(index(Systems!$A:$E,match($A1749,Systems!$A:$A,),match(Systems!$C$2,Systems!$2:$2,))))," ["&amp;index(Systems!$A:$E,match($A1749,Systems!$A:$A,),match(Systems!$C$2,Systems!$2:$2,))&amp;"]",)</f>
        <v>Monthey</v>
      </c>
      <c r="C1749" s="144">
        <f t="array" ref="C1749">round((F1749-average(I1749,L1749,O1749,R1749,U1749))*X1749+if($B1749=$H1749,0,iferror(average(vlookup({$H1749,$K1749,$N1749,$Q1749,$T1749},$B:$D,column(B$1),0)),index(C:C,match($H1749,$B:$B,)))),3)</f>
        <v>-504.792</v>
      </c>
      <c r="D1749" s="144">
        <f t="array" ref="D1749">round((G1749-average(J1749,M1749,P1749,S1749,V1749))*Y1749+if($B1749=$H1749,0,iferror(average(vlookup({$H1749,$K1749,$N1749,$Q1749,$T1749},$B:$D,column(C$1),0)),index(D:D,match($H1749,$B:$B,)))),3)</f>
        <v>53.376</v>
      </c>
      <c r="E1749" s="145">
        <v>2764.0</v>
      </c>
      <c r="F1749" s="146">
        <v>369.841</v>
      </c>
      <c r="G1749" s="146">
        <v>372.401</v>
      </c>
      <c r="H1749" s="147" t="s">
        <v>404</v>
      </c>
      <c r="I1749" s="146">
        <v>688.449</v>
      </c>
      <c r="J1749" s="146">
        <v>406.09</v>
      </c>
      <c r="K1749" s="148"/>
      <c r="L1749" s="149"/>
      <c r="M1749" s="149"/>
      <c r="N1749" s="148"/>
      <c r="O1749" s="149"/>
      <c r="P1749" s="149"/>
      <c r="Q1749" s="148"/>
      <c r="R1749" s="149"/>
      <c r="S1749" s="149"/>
      <c r="T1749" s="148"/>
      <c r="U1749" s="149"/>
      <c r="V1749" s="149"/>
      <c r="W1749" s="149"/>
      <c r="X1749" s="150">
        <f t="shared" si="1"/>
        <v>1.584367573</v>
      </c>
      <c r="Y1749" s="150">
        <f t="shared" si="2"/>
        <v>-1.584367573</v>
      </c>
    </row>
    <row r="1750" ht="15.75" customHeight="1">
      <c r="A1750" s="119">
        <v>1749.0</v>
      </c>
      <c r="B1750" s="143" t="str">
        <f t="array" ref="B1750">index(Systems!$A:$E,match($A1750,Systems!$A:$A,),match(B$1,Systems!$2:$2,))&amp;if(not(isblank(index(Systems!$A:$E,match($A1750,Systems!$A:$A,),match(Systems!$C$2,Systems!$2:$2,))))," ["&amp;index(Systems!$A:$E,match($A1750,Systems!$A:$A,),match(Systems!$C$2,Systems!$2:$2,))&amp;"]",)</f>
        <v>Montmarault</v>
      </c>
      <c r="C1750" s="144">
        <f t="array" ref="C1750">round((F1750-average(I1750,L1750,O1750,R1750,U1750))*X1750+if($B1750=$H1750,0,iferror(average(vlookup({$H1750,$K1750,$N1750,$Q1750,$T1750},$B:$D,column(B$1),0)),index(C:C,match($H1750,$B:$B,)))),3)</f>
        <v>-59.198</v>
      </c>
      <c r="D1750" s="144">
        <f t="array" ref="D1750">round((G1750-average(J1750,M1750,P1750,S1750,V1750))*Y1750+if($B1750=$H1750,0,iferror(average(vlookup({$H1750,$K1750,$N1750,$Q1750,$T1750},$B:$D,column(C$1),0)),index(D:D,match($H1750,$B:$B,)))),3)</f>
        <v>263.094</v>
      </c>
      <c r="E1750" s="145">
        <v>2764.0</v>
      </c>
      <c r="F1750" s="146">
        <v>651.085</v>
      </c>
      <c r="G1750" s="146">
        <v>240.034</v>
      </c>
      <c r="H1750" s="147" t="s">
        <v>404</v>
      </c>
      <c r="I1750" s="146">
        <v>688.449</v>
      </c>
      <c r="J1750" s="146">
        <v>406.09</v>
      </c>
      <c r="K1750" s="148"/>
      <c r="L1750" s="149"/>
      <c r="M1750" s="149"/>
      <c r="N1750" s="148"/>
      <c r="O1750" s="149"/>
      <c r="P1750" s="149"/>
      <c r="Q1750" s="148"/>
      <c r="R1750" s="149"/>
      <c r="S1750" s="149"/>
      <c r="T1750" s="148"/>
      <c r="U1750" s="149"/>
      <c r="V1750" s="149"/>
      <c r="W1750" s="149"/>
      <c r="X1750" s="150">
        <f t="shared" si="1"/>
        <v>1.584367573</v>
      </c>
      <c r="Y1750" s="150">
        <f t="shared" si="2"/>
        <v>-1.584367573</v>
      </c>
    </row>
    <row r="1751" ht="15.75" customHeight="1">
      <c r="A1751" s="119">
        <v>1750.0</v>
      </c>
      <c r="B1751" s="143" t="str">
        <f t="array" ref="B1751">index(Systems!$A:$E,match($A1751,Systems!$A:$A,),match(B$1,Systems!$2:$2,))&amp;if(not(isblank(index(Systems!$A:$E,match($A1751,Systems!$A:$A,),match(Systems!$C$2,Systems!$2:$2,))))," ["&amp;index(Systems!$A:$E,match($A1751,Systems!$A:$A,),match(Systems!$C$2,Systems!$2:$2,))&amp;"]",)</f>
        <v>Montour</v>
      </c>
      <c r="C1751" s="144">
        <f t="array" ref="C1751">round((F1751-average(I1751,L1751,O1751,R1751,U1751))*X1751+if($B1751=$H1751,0,iferror(average(vlookup({$H1751,$K1751,$N1751,$Q1751,$T1751},$B:$D,column(B$1),0)),index(C:C,match($H1751,$B:$B,)))),3)</f>
        <v>348.702</v>
      </c>
      <c r="D1751" s="144">
        <f t="array" ref="D1751">round((G1751-average(J1751,M1751,P1751,S1751,V1751))*Y1751+if($B1751=$H1751,0,iferror(average(vlookup({$H1751,$K1751,$N1751,$Q1751,$T1751},$B:$D,column(C$1),0)),index(D:D,match($H1751,$B:$B,)))),3)</f>
        <v>-328.614</v>
      </c>
      <c r="E1751" s="145">
        <v>2764.0</v>
      </c>
      <c r="F1751" s="146">
        <v>908.538</v>
      </c>
      <c r="G1751" s="146">
        <v>613.5</v>
      </c>
      <c r="H1751" s="147" t="s">
        <v>404</v>
      </c>
      <c r="I1751" s="146">
        <v>688.449</v>
      </c>
      <c r="J1751" s="146">
        <v>406.09</v>
      </c>
      <c r="K1751" s="148"/>
      <c r="L1751" s="149"/>
      <c r="M1751" s="149"/>
      <c r="N1751" s="148"/>
      <c r="O1751" s="149"/>
      <c r="P1751" s="149"/>
      <c r="Q1751" s="148"/>
      <c r="R1751" s="149"/>
      <c r="S1751" s="149"/>
      <c r="T1751" s="148"/>
      <c r="U1751" s="149"/>
      <c r="V1751" s="149"/>
      <c r="W1751" s="149"/>
      <c r="X1751" s="150">
        <f t="shared" si="1"/>
        <v>1.584367573</v>
      </c>
      <c r="Y1751" s="150">
        <f t="shared" si="2"/>
        <v>-1.584367573</v>
      </c>
    </row>
    <row r="1752" ht="15.75" customHeight="1">
      <c r="A1752" s="119">
        <v>1751.0</v>
      </c>
      <c r="B1752" s="143" t="str">
        <f t="array" ref="B1752">index(Systems!$A:$E,match($A1752,Systems!$A:$A,),match(B$1,Systems!$2:$2,))&amp;if(not(isblank(index(Systems!$A:$E,match($A1752,Systems!$A:$A,),match(Systems!$C$2,Systems!$2:$2,))))," ["&amp;index(Systems!$A:$E,match($A1752,Systems!$A:$A,),match(Systems!$C$2,Systems!$2:$2,))&amp;"]",)</f>
        <v>Montsegur</v>
      </c>
      <c r="C1752" s="144">
        <f t="array" ref="C1752">round((F1752-average(I1752,L1752,O1752,R1752,U1752))*X1752+if($B1752=$H1752,0,iferror(average(vlookup({$H1752,$K1752,$N1752,$Q1752,$T1752},$B:$D,column(B$1),0)),index(C:C,match($H1752,$B:$B,)))),3)</f>
        <v>-253.087</v>
      </c>
      <c r="D1752" s="144">
        <f t="array" ref="D1752">round((G1752-average(J1752,M1752,P1752,S1752,V1752))*Y1752+if($B1752=$H1752,0,iferror(average(vlookup({$H1752,$K1752,$N1752,$Q1752,$T1752},$B:$D,column(C$1),0)),index(D:D,match($H1752,$B:$B,)))),3)</f>
        <v>383.132</v>
      </c>
      <c r="E1752" s="145">
        <v>2764.0</v>
      </c>
      <c r="F1752" s="146">
        <v>528.709</v>
      </c>
      <c r="G1752" s="146">
        <v>164.27</v>
      </c>
      <c r="H1752" s="147" t="s">
        <v>404</v>
      </c>
      <c r="I1752" s="146">
        <v>688.449</v>
      </c>
      <c r="J1752" s="146">
        <v>406.09</v>
      </c>
      <c r="K1752" s="148"/>
      <c r="L1752" s="149"/>
      <c r="M1752" s="149"/>
      <c r="N1752" s="148"/>
      <c r="O1752" s="149"/>
      <c r="P1752" s="149"/>
      <c r="Q1752" s="148"/>
      <c r="R1752" s="149"/>
      <c r="S1752" s="149"/>
      <c r="T1752" s="148"/>
      <c r="U1752" s="149"/>
      <c r="V1752" s="149"/>
      <c r="W1752" s="149"/>
      <c r="X1752" s="150">
        <f t="shared" si="1"/>
        <v>1.584367573</v>
      </c>
      <c r="Y1752" s="150">
        <f t="shared" si="2"/>
        <v>-1.584367573</v>
      </c>
    </row>
    <row r="1753" ht="15.75" customHeight="1">
      <c r="A1753" s="119">
        <v>1752.0</v>
      </c>
      <c r="B1753" s="143" t="str">
        <f t="array" ref="B1753">index(Systems!$A:$E,match($A1753,Systems!$A:$A,),match(B$1,Systems!$2:$2,))&amp;if(not(isblank(index(Systems!$A:$E,match($A1753,Systems!$A:$A,),match(Systems!$C$2,Systems!$2:$2,))))," ["&amp;index(Systems!$A:$E,match($A1753,Systems!$A:$A,),match(Systems!$C$2,Systems!$2:$2,))&amp;"]",)</f>
        <v>Monywa</v>
      </c>
      <c r="C1753" s="144">
        <f t="array" ref="C1753">round((F1753-average(I1753,L1753,O1753,R1753,U1753))*X1753+if($B1753=$H1753,0,iferror(average(vlookup({$H1753,$K1753,$N1753,$Q1753,$T1753},$B:$D,column(B$1),0)),index(C:C,match($H1753,$B:$B,)))),3)</f>
        <v>348.96</v>
      </c>
      <c r="D1753" s="144">
        <f t="array" ref="D1753">round((G1753-average(J1753,M1753,P1753,S1753,V1753))*Y1753+if($B1753=$H1753,0,iferror(average(vlookup({$H1753,$K1753,$N1753,$Q1753,$T1753},$B:$D,column(C$1),0)),index(D:D,match($H1753,$B:$B,)))),3)</f>
        <v>265.681</v>
      </c>
      <c r="E1753" s="145">
        <v>2764.0</v>
      </c>
      <c r="F1753" s="146">
        <v>908.701</v>
      </c>
      <c r="G1753" s="146">
        <v>238.401</v>
      </c>
      <c r="H1753" s="147" t="s">
        <v>404</v>
      </c>
      <c r="I1753" s="146">
        <v>688.449</v>
      </c>
      <c r="J1753" s="146">
        <v>406.09</v>
      </c>
      <c r="K1753" s="148"/>
      <c r="L1753" s="149"/>
      <c r="M1753" s="149"/>
      <c r="N1753" s="148"/>
      <c r="O1753" s="149"/>
      <c r="P1753" s="149"/>
      <c r="Q1753" s="148"/>
      <c r="R1753" s="149"/>
      <c r="S1753" s="149"/>
      <c r="T1753" s="148"/>
      <c r="U1753" s="149"/>
      <c r="V1753" s="149"/>
      <c r="W1753" s="149"/>
      <c r="X1753" s="150">
        <f t="shared" si="1"/>
        <v>1.584367573</v>
      </c>
      <c r="Y1753" s="150">
        <f t="shared" si="2"/>
        <v>-1.584367573</v>
      </c>
    </row>
    <row r="1754" ht="15.75" customHeight="1">
      <c r="A1754" s="119">
        <v>1753.0</v>
      </c>
      <c r="B1754" s="143" t="str">
        <f t="array" ref="B1754">index(Systems!$A:$E,match($A1754,Systems!$A:$A,),match(B$1,Systems!$2:$2,))&amp;if(not(isblank(index(Systems!$A:$E,match($A1754,Systems!$A:$A,),match(Systems!$C$2,Systems!$2:$2,))))," ["&amp;index(Systems!$A:$E,match($A1754,Systems!$A:$A,),match(Systems!$C$2,Systems!$2:$2,))&amp;"]",)</f>
        <v>Moore</v>
      </c>
      <c r="C1754" s="144">
        <f t="array" ref="C1754">round((F1754-average(I1754,L1754,O1754,R1754,U1754))*X1754+if($B1754=$H1754,0,iferror(average(vlookup({$H1754,$K1754,$N1754,$Q1754,$T1754},$B:$D,column(B$1),0)),index(C:C,match($H1754,$B:$B,)))),3)</f>
        <v>5.683</v>
      </c>
      <c r="D1754" s="144">
        <f t="array" ref="D1754">round((G1754-average(J1754,M1754,P1754,S1754,V1754))*Y1754+if($B1754=$H1754,0,iferror(average(vlookup({$H1754,$K1754,$N1754,$Q1754,$T1754},$B:$D,column(C$1),0)),index(D:D,match($H1754,$B:$B,)))),3)</f>
        <v>64.061</v>
      </c>
      <c r="E1754" s="145">
        <v>2764.0</v>
      </c>
      <c r="F1754" s="146">
        <v>692.036</v>
      </c>
      <c r="G1754" s="146">
        <v>365.657</v>
      </c>
      <c r="H1754" s="147" t="s">
        <v>404</v>
      </c>
      <c r="I1754" s="146">
        <v>688.449</v>
      </c>
      <c r="J1754" s="146">
        <v>406.09</v>
      </c>
      <c r="K1754" s="148"/>
      <c r="L1754" s="149"/>
      <c r="M1754" s="149"/>
      <c r="N1754" s="148"/>
      <c r="O1754" s="149"/>
      <c r="P1754" s="149"/>
      <c r="Q1754" s="148"/>
      <c r="R1754" s="149"/>
      <c r="S1754" s="149"/>
      <c r="T1754" s="148"/>
      <c r="U1754" s="149"/>
      <c r="V1754" s="149"/>
      <c r="W1754" s="149"/>
      <c r="X1754" s="150">
        <f t="shared" si="1"/>
        <v>1.584367573</v>
      </c>
      <c r="Y1754" s="150">
        <f t="shared" si="2"/>
        <v>-1.584367573</v>
      </c>
    </row>
    <row r="1755" ht="15.75" customHeight="1">
      <c r="A1755" s="119">
        <v>1754.0</v>
      </c>
      <c r="B1755" s="143" t="str">
        <f t="array" ref="B1755">index(Systems!$A:$E,match($A1755,Systems!$A:$A,),match(B$1,Systems!$2:$2,))&amp;if(not(isblank(index(Systems!$A:$E,match($A1755,Systems!$A:$A,),match(Systems!$C$2,Systems!$2:$2,))))," ["&amp;index(Systems!$A:$E,match($A1755,Systems!$A:$A,),match(Systems!$C$2,Systems!$2:$2,))&amp;"]",)</f>
        <v>Moravian</v>
      </c>
      <c r="C1755" s="144">
        <f t="array" ref="C1755">round((F1755-average(I1755,L1755,O1755,R1755,U1755))*X1755+if($B1755=$H1755,0,iferror(average(vlookup({$H1755,$K1755,$N1755,$Q1755,$T1755},$B:$D,column(B$1),0)),index(C:C,match($H1755,$B:$B,)))),3)</f>
        <v>109.081</v>
      </c>
      <c r="D1755" s="144">
        <f t="array" ref="D1755">round((G1755-average(J1755,M1755,P1755,S1755,V1755))*Y1755+if($B1755=$H1755,0,iferror(average(vlookup({$H1755,$K1755,$N1755,$Q1755,$T1755},$B:$D,column(C$1),0)),index(D:D,match($H1755,$B:$B,)))),3)</f>
        <v>-132.368</v>
      </c>
      <c r="E1755" s="145">
        <v>2764.0</v>
      </c>
      <c r="F1755" s="146">
        <v>757.297</v>
      </c>
      <c r="G1755" s="146">
        <v>489.636</v>
      </c>
      <c r="H1755" s="147" t="s">
        <v>404</v>
      </c>
      <c r="I1755" s="146">
        <v>688.449</v>
      </c>
      <c r="J1755" s="146">
        <v>406.09</v>
      </c>
      <c r="K1755" s="148"/>
      <c r="L1755" s="149"/>
      <c r="M1755" s="149"/>
      <c r="N1755" s="148"/>
      <c r="O1755" s="149"/>
      <c r="P1755" s="149"/>
      <c r="Q1755" s="148"/>
      <c r="R1755" s="149"/>
      <c r="S1755" s="149"/>
      <c r="T1755" s="148"/>
      <c r="U1755" s="149"/>
      <c r="V1755" s="149"/>
      <c r="W1755" s="149"/>
      <c r="X1755" s="150">
        <f t="shared" si="1"/>
        <v>1.584367573</v>
      </c>
      <c r="Y1755" s="150">
        <f t="shared" si="2"/>
        <v>-1.584367573</v>
      </c>
    </row>
    <row r="1756" ht="15.75" customHeight="1">
      <c r="A1756" s="119">
        <v>1755.0</v>
      </c>
      <c r="B1756" s="143" t="str">
        <f t="array" ref="B1756">index(Systems!$A:$E,match($A1756,Systems!$A:$A,),match(B$1,Systems!$2:$2,))&amp;if(not(isblank(index(Systems!$A:$E,match($A1756,Systems!$A:$A,),match(Systems!$C$2,Systems!$2:$2,))))," ["&amp;index(Systems!$A:$E,match($A1756,Systems!$A:$A,),match(Systems!$C$2,Systems!$2:$2,))&amp;"]",)</f>
        <v>Mordialloc</v>
      </c>
      <c r="C1756" s="144">
        <f t="array" ref="C1756">round((F1756-average(I1756,L1756,O1756,R1756,U1756))*X1756+if($B1756=$H1756,0,iferror(average(vlookup({$H1756,$K1756,$N1756,$Q1756,$T1756},$B:$D,column(B$1),0)),index(C:C,match($H1756,$B:$B,)))),3)</f>
        <v>219.972</v>
      </c>
      <c r="D1756" s="144">
        <f t="array" ref="D1756">round((G1756-average(J1756,M1756,P1756,S1756,V1756))*Y1756+if($B1756=$H1756,0,iferror(average(vlookup({$H1756,$K1756,$N1756,$Q1756,$T1756},$B:$D,column(C$1),0)),index(D:D,match($H1756,$B:$B,)))),3)</f>
        <v>-263.495</v>
      </c>
      <c r="E1756" s="145">
        <v>2764.0</v>
      </c>
      <c r="F1756" s="146">
        <v>827.288</v>
      </c>
      <c r="G1756" s="146">
        <v>572.399</v>
      </c>
      <c r="H1756" s="147" t="s">
        <v>404</v>
      </c>
      <c r="I1756" s="146">
        <v>688.449</v>
      </c>
      <c r="J1756" s="146">
        <v>406.09</v>
      </c>
      <c r="K1756" s="148"/>
      <c r="L1756" s="149"/>
      <c r="M1756" s="149"/>
      <c r="N1756" s="148"/>
      <c r="O1756" s="149"/>
      <c r="P1756" s="149"/>
      <c r="Q1756" s="148"/>
      <c r="R1756" s="149"/>
      <c r="S1756" s="149"/>
      <c r="T1756" s="148"/>
      <c r="U1756" s="149"/>
      <c r="V1756" s="149"/>
      <c r="W1756" s="149"/>
      <c r="X1756" s="150">
        <f t="shared" si="1"/>
        <v>1.584367573</v>
      </c>
      <c r="Y1756" s="150">
        <f t="shared" si="2"/>
        <v>-1.584367573</v>
      </c>
    </row>
    <row r="1757" ht="15.75" customHeight="1">
      <c r="A1757" s="119">
        <v>1756.0</v>
      </c>
      <c r="B1757" s="143" t="str">
        <f t="array" ref="B1757">index(Systems!$A:$E,match($A1757,Systems!$A:$A,),match(B$1,Systems!$2:$2,))&amp;if(not(isblank(index(Systems!$A:$E,match($A1757,Systems!$A:$A,),match(Systems!$C$2,Systems!$2:$2,))))," ["&amp;index(Systems!$A:$E,match($A1757,Systems!$A:$A,),match(Systems!$C$2,Systems!$2:$2,))&amp;"]",)</f>
        <v>Morgan's Holdfast</v>
      </c>
      <c r="C1757" s="144">
        <f t="array" ref="C1757">round((F1757-average(I1757,L1757,O1757,R1757,U1757))*X1757+if($B1757=$H1757,0,iferror(average(vlookup({$H1757,$K1757,$N1757,$Q1757,$T1757},$B:$D,column(B$1),0)),index(C:C,match($H1757,$B:$B,)))),3)</f>
        <v>672.605</v>
      </c>
      <c r="D1757" s="144">
        <f t="array" ref="D1757">round((G1757-average(J1757,M1757,P1757,S1757,V1757))*Y1757+if($B1757=$H1757,0,iferror(average(vlookup({$H1757,$K1757,$N1757,$Q1757,$T1757},$B:$D,column(C$1),0)),index(D:D,match($H1757,$B:$B,)))),3)</f>
        <v>-192.835</v>
      </c>
      <c r="E1757" s="145">
        <v>2764.0</v>
      </c>
      <c r="F1757" s="146">
        <v>1112.975</v>
      </c>
      <c r="G1757" s="146">
        <v>527.801</v>
      </c>
      <c r="H1757" s="147" t="s">
        <v>404</v>
      </c>
      <c r="I1757" s="146">
        <v>688.449</v>
      </c>
      <c r="J1757" s="146">
        <v>406.09</v>
      </c>
      <c r="K1757" s="148"/>
      <c r="L1757" s="149"/>
      <c r="M1757" s="149"/>
      <c r="N1757" s="148"/>
      <c r="O1757" s="149"/>
      <c r="P1757" s="149"/>
      <c r="Q1757" s="148"/>
      <c r="R1757" s="149"/>
      <c r="S1757" s="149"/>
      <c r="T1757" s="148"/>
      <c r="U1757" s="149"/>
      <c r="V1757" s="149"/>
      <c r="W1757" s="149"/>
      <c r="X1757" s="150">
        <f t="shared" si="1"/>
        <v>1.584367573</v>
      </c>
      <c r="Y1757" s="150">
        <f t="shared" si="2"/>
        <v>-1.584367573</v>
      </c>
    </row>
    <row r="1758" ht="15.75" customHeight="1">
      <c r="A1758" s="119">
        <v>1757.0</v>
      </c>
      <c r="B1758" s="143" t="str">
        <f t="array" ref="B1758">index(Systems!$A:$E,match($A1758,Systems!$A:$A,),match(B$1,Systems!$2:$2,))&amp;if(not(isblank(index(Systems!$A:$E,match($A1758,Systems!$A:$A,),match(Systems!$C$2,Systems!$2:$2,))))," ["&amp;index(Systems!$A:$E,match($A1758,Systems!$A:$A,),match(Systems!$C$2,Systems!$2:$2,))&amp;"]",)</f>
        <v>Morges</v>
      </c>
      <c r="C1758" s="144">
        <f t="array" ref="C1758">round((F1758-average(I1758,L1758,O1758,R1758,U1758))*X1758+if($B1758=$H1758,0,iferror(average(vlookup({$H1758,$K1758,$N1758,$Q1758,$T1758},$B:$D,column(B$1),0)),index(C:C,match($H1758,$B:$B,)))),3)</f>
        <v>-141.416</v>
      </c>
      <c r="D1758" s="144">
        <f t="array" ref="D1758">round((G1758-average(J1758,M1758,P1758,S1758,V1758))*Y1758+if($B1758=$H1758,0,iferror(average(vlookup({$H1758,$K1758,$N1758,$Q1758,$T1758},$B:$D,column(C$1),0)),index(D:D,match($H1758,$B:$B,)))),3)</f>
        <v>283.196</v>
      </c>
      <c r="E1758" s="145">
        <v>2764.0</v>
      </c>
      <c r="F1758" s="146">
        <v>599.192</v>
      </c>
      <c r="G1758" s="146">
        <v>227.346</v>
      </c>
      <c r="H1758" s="147" t="s">
        <v>404</v>
      </c>
      <c r="I1758" s="146">
        <v>688.449</v>
      </c>
      <c r="J1758" s="146">
        <v>406.09</v>
      </c>
      <c r="K1758" s="148"/>
      <c r="L1758" s="149"/>
      <c r="M1758" s="149"/>
      <c r="N1758" s="148"/>
      <c r="O1758" s="149"/>
      <c r="P1758" s="149"/>
      <c r="Q1758" s="148"/>
      <c r="R1758" s="149"/>
      <c r="S1758" s="149"/>
      <c r="T1758" s="148"/>
      <c r="U1758" s="149"/>
      <c r="V1758" s="149"/>
      <c r="W1758" s="149"/>
      <c r="X1758" s="150">
        <f t="shared" si="1"/>
        <v>1.584367573</v>
      </c>
      <c r="Y1758" s="150">
        <f t="shared" si="2"/>
        <v>-1.584367573</v>
      </c>
    </row>
    <row r="1759" ht="15.75" customHeight="1">
      <c r="A1759" s="119">
        <v>1758.0</v>
      </c>
      <c r="B1759" s="143" t="str">
        <f t="array" ref="B1759">index(Systems!$A:$E,match($A1759,Systems!$A:$A,),match(B$1,Systems!$2:$2,))&amp;if(not(isblank(index(Systems!$A:$E,match($A1759,Systems!$A:$A,),match(Systems!$C$2,Systems!$2:$2,))))," ["&amp;index(Systems!$A:$E,match($A1759,Systems!$A:$A,),match(Systems!$C$2,Systems!$2:$2,))&amp;"]",)</f>
        <v>Moriguchi</v>
      </c>
      <c r="C1759" s="144">
        <f t="array" ref="C1759">round((F1759-average(I1759,L1759,O1759,R1759,U1759))*X1759+if($B1759=$H1759,0,iferror(average(vlookup({$H1759,$K1759,$N1759,$Q1759,$T1759},$B:$D,column(B$1),0)),index(C:C,match($H1759,$B:$B,)))),3)</f>
        <v>-365.254</v>
      </c>
      <c r="D1759" s="144">
        <f t="array" ref="D1759">round((G1759-average(J1759,M1759,P1759,S1759,V1759))*Y1759+if($B1759=$H1759,0,iferror(average(vlookup({$H1759,$K1759,$N1759,$Q1759,$T1759},$B:$D,column(C$1),0)),index(D:D,match($H1759,$B:$B,)))),3)</f>
        <v>290.245</v>
      </c>
      <c r="E1759" s="145">
        <v>2764.0</v>
      </c>
      <c r="F1759" s="146">
        <v>457.913</v>
      </c>
      <c r="G1759" s="146">
        <v>222.897</v>
      </c>
      <c r="H1759" s="147" t="s">
        <v>404</v>
      </c>
      <c r="I1759" s="146">
        <v>688.449</v>
      </c>
      <c r="J1759" s="146">
        <v>406.09</v>
      </c>
      <c r="K1759" s="148"/>
      <c r="L1759" s="149"/>
      <c r="M1759" s="149"/>
      <c r="N1759" s="148"/>
      <c r="O1759" s="149"/>
      <c r="P1759" s="149"/>
      <c r="Q1759" s="148"/>
      <c r="R1759" s="149"/>
      <c r="S1759" s="149"/>
      <c r="T1759" s="148"/>
      <c r="U1759" s="149"/>
      <c r="V1759" s="149"/>
      <c r="W1759" s="149"/>
      <c r="X1759" s="150">
        <f t="shared" si="1"/>
        <v>1.584367573</v>
      </c>
      <c r="Y1759" s="150">
        <f t="shared" si="2"/>
        <v>-1.584367573</v>
      </c>
    </row>
    <row r="1760" ht="15.75" customHeight="1">
      <c r="A1760" s="119">
        <v>1759.0</v>
      </c>
      <c r="B1760" s="143" t="str">
        <f t="array" ref="B1760">index(Systems!$A:$E,match($A1760,Systems!$A:$A,),match(B$1,Systems!$2:$2,))&amp;if(not(isblank(index(Systems!$A:$E,match($A1760,Systems!$A:$A,),match(Systems!$C$2,Systems!$2:$2,))))," ["&amp;index(Systems!$A:$E,match($A1760,Systems!$A:$A,),match(Systems!$C$2,Systems!$2:$2,))&amp;"]",)</f>
        <v>Moritz</v>
      </c>
      <c r="C1760" s="144">
        <f t="array" ref="C1760">round((F1760-average(I1760,L1760,O1760,R1760,U1760))*X1760+if($B1760=$H1760,0,iferror(average(vlookup({$H1760,$K1760,$N1760,$Q1760,$T1760},$B:$D,column(B$1),0)),index(C:C,match($H1760,$B:$B,)))),3)</f>
        <v>-32.316</v>
      </c>
      <c r="D1760" s="144">
        <f t="array" ref="D1760">round((G1760-average(J1760,M1760,P1760,S1760,V1760))*Y1760+if($B1760=$H1760,0,iferror(average(vlookup({$H1760,$K1760,$N1760,$Q1760,$T1760},$B:$D,column(C$1),0)),index(D:D,match($H1760,$B:$B,)))),3)</f>
        <v>319.45</v>
      </c>
      <c r="E1760" s="145">
        <v>2764.0</v>
      </c>
      <c r="F1760" s="146">
        <v>668.052</v>
      </c>
      <c r="G1760" s="146">
        <v>204.464</v>
      </c>
      <c r="H1760" s="147" t="s">
        <v>404</v>
      </c>
      <c r="I1760" s="146">
        <v>688.449</v>
      </c>
      <c r="J1760" s="146">
        <v>406.09</v>
      </c>
      <c r="K1760" s="148"/>
      <c r="L1760" s="149"/>
      <c r="M1760" s="149"/>
      <c r="N1760" s="148"/>
      <c r="O1760" s="149"/>
      <c r="P1760" s="149"/>
      <c r="Q1760" s="148"/>
      <c r="R1760" s="149"/>
      <c r="S1760" s="149"/>
      <c r="T1760" s="148"/>
      <c r="U1760" s="149"/>
      <c r="V1760" s="149"/>
      <c r="W1760" s="149"/>
      <c r="X1760" s="150">
        <f t="shared" si="1"/>
        <v>1.584367573</v>
      </c>
      <c r="Y1760" s="150">
        <f t="shared" si="2"/>
        <v>-1.584367573</v>
      </c>
    </row>
    <row r="1761" ht="15.75" customHeight="1">
      <c r="A1761" s="119">
        <v>1760.0</v>
      </c>
      <c r="B1761" s="143" t="str">
        <f t="array" ref="B1761">index(Systems!$A:$E,match($A1761,Systems!$A:$A,),match(B$1,Systems!$2:$2,))&amp;if(not(isblank(index(Systems!$A:$E,match($A1761,Systems!$A:$A,),match(Systems!$C$2,Systems!$2:$2,))))," ["&amp;index(Systems!$A:$E,match($A1761,Systems!$A:$A,),match(Systems!$C$2,Systems!$2:$2,))&amp;"]",)</f>
        <v>Morningside</v>
      </c>
      <c r="C1761" s="144">
        <f t="array" ref="C1761">round((F1761-average(I1761,L1761,O1761,R1761,U1761))*X1761+if($B1761=$H1761,0,iferror(average(vlookup({$H1761,$K1761,$N1761,$Q1761,$T1761},$B:$D,column(B$1),0)),index(C:C,match($H1761,$B:$B,)))),3)</f>
        <v>-35.677</v>
      </c>
      <c r="D1761" s="144">
        <f t="array" ref="D1761">round((G1761-average(J1761,M1761,P1761,S1761,V1761))*Y1761+if($B1761=$H1761,0,iferror(average(vlookup({$H1761,$K1761,$N1761,$Q1761,$T1761},$B:$D,column(C$1),0)),index(D:D,match($H1761,$B:$B,)))),3)</f>
        <v>167.973</v>
      </c>
      <c r="E1761" s="145">
        <v>2764.0</v>
      </c>
      <c r="F1761" s="146">
        <v>665.931</v>
      </c>
      <c r="G1761" s="146">
        <v>300.071</v>
      </c>
      <c r="H1761" s="147" t="s">
        <v>404</v>
      </c>
      <c r="I1761" s="146">
        <v>688.449</v>
      </c>
      <c r="J1761" s="146">
        <v>406.09</v>
      </c>
      <c r="K1761" s="148"/>
      <c r="L1761" s="149"/>
      <c r="M1761" s="149"/>
      <c r="N1761" s="148"/>
      <c r="O1761" s="149"/>
      <c r="P1761" s="149"/>
      <c r="Q1761" s="148"/>
      <c r="R1761" s="149"/>
      <c r="S1761" s="149"/>
      <c r="T1761" s="148"/>
      <c r="U1761" s="149"/>
      <c r="V1761" s="149"/>
      <c r="W1761" s="149"/>
      <c r="X1761" s="150">
        <f t="shared" si="1"/>
        <v>1.584367573</v>
      </c>
      <c r="Y1761" s="150">
        <f t="shared" si="2"/>
        <v>-1.584367573</v>
      </c>
    </row>
    <row r="1762" ht="15.75" customHeight="1">
      <c r="A1762" s="119">
        <v>1761.0</v>
      </c>
      <c r="B1762" s="143" t="str">
        <f t="array" ref="B1762">index(Systems!$A:$E,match($A1762,Systems!$A:$A,),match(B$1,Systems!$2:$2,))&amp;if(not(isblank(index(Systems!$A:$E,match($A1762,Systems!$A:$A,),match(Systems!$C$2,Systems!$2:$2,))))," ["&amp;index(Systems!$A:$E,match($A1762,Systems!$A:$A,),match(Systems!$C$2,Systems!$2:$2,))&amp;"]",)</f>
        <v>Morrigan</v>
      </c>
      <c r="C1762" s="144">
        <f t="array" ref="C1762">round((F1762-average(I1762,L1762,O1762,R1762,U1762))*X1762+if($B1762=$H1762,0,iferror(average(vlookup({$H1762,$K1762,$N1762,$Q1762,$T1762},$B:$D,column(B$1),0)),index(C:C,match($H1762,$B:$B,)))),3)</f>
        <v>-333.15</v>
      </c>
      <c r="D1762" s="144">
        <f t="array" ref="D1762">round((G1762-average(J1762,M1762,P1762,S1762,V1762))*Y1762+if($B1762=$H1762,0,iferror(average(vlookup({$H1762,$K1762,$N1762,$Q1762,$T1762},$B:$D,column(C$1),0)),index(D:D,match($H1762,$B:$B,)))),3)</f>
        <v>71.818</v>
      </c>
      <c r="E1762" s="145">
        <v>2764.0</v>
      </c>
      <c r="F1762" s="146">
        <v>478.176</v>
      </c>
      <c r="G1762" s="146">
        <v>360.761</v>
      </c>
      <c r="H1762" s="147" t="s">
        <v>404</v>
      </c>
      <c r="I1762" s="146">
        <v>688.449</v>
      </c>
      <c r="J1762" s="146">
        <v>406.09</v>
      </c>
      <c r="K1762" s="148"/>
      <c r="L1762" s="149"/>
      <c r="M1762" s="149"/>
      <c r="N1762" s="148"/>
      <c r="O1762" s="149"/>
      <c r="P1762" s="149"/>
      <c r="Q1762" s="148"/>
      <c r="R1762" s="149"/>
      <c r="S1762" s="149"/>
      <c r="T1762" s="148"/>
      <c r="U1762" s="149"/>
      <c r="V1762" s="149"/>
      <c r="W1762" s="149"/>
      <c r="X1762" s="150">
        <f t="shared" si="1"/>
        <v>1.584367573</v>
      </c>
      <c r="Y1762" s="150">
        <f t="shared" si="2"/>
        <v>-1.584367573</v>
      </c>
    </row>
    <row r="1763" ht="15.75" customHeight="1">
      <c r="A1763" s="119">
        <v>1762.0</v>
      </c>
      <c r="B1763" s="143" t="str">
        <f t="array" ref="B1763">index(Systems!$A:$E,match($A1763,Systems!$A:$A,),match(B$1,Systems!$2:$2,))&amp;if(not(isblank(index(Systems!$A:$E,match($A1763,Systems!$A:$A,),match(Systems!$C$2,Systems!$2:$2,))))," ["&amp;index(Systems!$A:$E,match($A1763,Systems!$A:$A,),match(Systems!$C$2,Systems!$2:$2,))&amp;"]",)</f>
        <v>Morrill</v>
      </c>
      <c r="C1763" s="144">
        <f t="array" ref="C1763">round((F1763-average(I1763,L1763,O1763,R1763,U1763))*X1763+if($B1763=$H1763,0,iferror(average(vlookup({$H1763,$K1763,$N1763,$Q1763,$T1763},$B:$D,column(B$1),0)),index(C:C,match($H1763,$B:$B,)))),3)</f>
        <v>396.01</v>
      </c>
      <c r="D1763" s="144">
        <f t="array" ref="D1763">round((G1763-average(J1763,M1763,P1763,S1763,V1763))*Y1763+if($B1763=$H1763,0,iferror(average(vlookup({$H1763,$K1763,$N1763,$Q1763,$T1763},$B:$D,column(C$1),0)),index(D:D,match($H1763,$B:$B,)))),3)</f>
        <v>31.749</v>
      </c>
      <c r="E1763" s="145">
        <v>2764.0</v>
      </c>
      <c r="F1763" s="146">
        <v>938.397</v>
      </c>
      <c r="G1763" s="146">
        <v>386.051</v>
      </c>
      <c r="H1763" s="147" t="s">
        <v>404</v>
      </c>
      <c r="I1763" s="146">
        <v>688.449</v>
      </c>
      <c r="J1763" s="146">
        <v>406.09</v>
      </c>
      <c r="K1763" s="148"/>
      <c r="L1763" s="149"/>
      <c r="M1763" s="149"/>
      <c r="N1763" s="148"/>
      <c r="O1763" s="149"/>
      <c r="P1763" s="149"/>
      <c r="Q1763" s="148"/>
      <c r="R1763" s="149"/>
      <c r="S1763" s="149"/>
      <c r="T1763" s="148"/>
      <c r="U1763" s="149"/>
      <c r="V1763" s="149"/>
      <c r="W1763" s="149"/>
      <c r="X1763" s="150">
        <f t="shared" si="1"/>
        <v>1.584367573</v>
      </c>
      <c r="Y1763" s="150">
        <f t="shared" si="2"/>
        <v>-1.584367573</v>
      </c>
    </row>
    <row r="1764" ht="15.75" customHeight="1">
      <c r="A1764" s="119">
        <v>1763.0</v>
      </c>
      <c r="B1764" s="143" t="str">
        <f t="array" ref="B1764">index(Systems!$A:$E,match($A1764,Systems!$A:$A,),match(B$1,Systems!$2:$2,))&amp;if(not(isblank(index(Systems!$A:$E,match($A1764,Systems!$A:$A,),match(Systems!$C$2,Systems!$2:$2,))))," ["&amp;index(Systems!$A:$E,match($A1764,Systems!$A:$A,),match(Systems!$C$2,Systems!$2:$2,))&amp;"]",)</f>
        <v>Morthac</v>
      </c>
      <c r="C1764" s="144">
        <f t="array" ref="C1764">round((F1764-average(I1764,L1764,O1764,R1764,U1764))*X1764+if($B1764=$H1764,0,iferror(average(vlookup({$H1764,$K1764,$N1764,$Q1764,$T1764},$B:$D,column(B$1),0)),index(C:C,match($H1764,$B:$B,)))),3)</f>
        <v>442.736</v>
      </c>
      <c r="D1764" s="144">
        <f t="array" ref="D1764">round((G1764-average(J1764,M1764,P1764,S1764,V1764))*Y1764+if($B1764=$H1764,0,iferror(average(vlookup({$H1764,$K1764,$N1764,$Q1764,$T1764},$B:$D,column(C$1),0)),index(D:D,match($H1764,$B:$B,)))),3)</f>
        <v>174.363</v>
      </c>
      <c r="E1764" s="145">
        <v>2764.0</v>
      </c>
      <c r="F1764" s="146">
        <v>967.889</v>
      </c>
      <c r="G1764" s="146">
        <v>296.038</v>
      </c>
      <c r="H1764" s="147" t="s">
        <v>404</v>
      </c>
      <c r="I1764" s="146">
        <v>688.449</v>
      </c>
      <c r="J1764" s="146">
        <v>406.09</v>
      </c>
      <c r="K1764" s="148"/>
      <c r="L1764" s="149"/>
      <c r="M1764" s="149"/>
      <c r="N1764" s="148"/>
      <c r="O1764" s="149"/>
      <c r="P1764" s="149"/>
      <c r="Q1764" s="148"/>
      <c r="R1764" s="149"/>
      <c r="S1764" s="149"/>
      <c r="T1764" s="148"/>
      <c r="U1764" s="149"/>
      <c r="V1764" s="149"/>
      <c r="W1764" s="149"/>
      <c r="X1764" s="150">
        <f t="shared" si="1"/>
        <v>1.584367573</v>
      </c>
      <c r="Y1764" s="150">
        <f t="shared" si="2"/>
        <v>-1.584367573</v>
      </c>
    </row>
    <row r="1765" ht="15.75" customHeight="1">
      <c r="A1765" s="119">
        <v>1764.0</v>
      </c>
      <c r="B1765" s="143" t="str">
        <f t="array" ref="B1765">index(Systems!$A:$E,match($A1765,Systems!$A:$A,),match(B$1,Systems!$2:$2,))&amp;if(not(isblank(index(Systems!$A:$E,match($A1765,Systems!$A:$A,),match(Systems!$C$2,Systems!$2:$2,))))," ["&amp;index(Systems!$A:$E,match($A1765,Systems!$A:$A,),match(Systems!$C$2,Systems!$2:$2,))&amp;"]",)</f>
        <v>Morven</v>
      </c>
      <c r="C1765" s="144">
        <f t="array" ref="C1765">round((F1765-average(I1765,L1765,O1765,R1765,U1765))*X1765+if($B1765=$H1765,0,iferror(average(vlookup({$H1765,$K1765,$N1765,$Q1765,$T1765},$B:$D,column(B$1),0)),index(C:C,match($H1765,$B:$B,)))),3)</f>
        <v>544.367</v>
      </c>
      <c r="D1765" s="144">
        <f t="array" ref="D1765">round((G1765-average(J1765,M1765,P1765,S1765,V1765))*Y1765+if($B1765=$H1765,0,iferror(average(vlookup({$H1765,$K1765,$N1765,$Q1765,$T1765},$B:$D,column(C$1),0)),index(D:D,match($H1765,$B:$B,)))),3)</f>
        <v>-147.132</v>
      </c>
      <c r="E1765" s="145">
        <v>2764.0</v>
      </c>
      <c r="F1765" s="146">
        <v>1032.035</v>
      </c>
      <c r="G1765" s="146">
        <v>498.955</v>
      </c>
      <c r="H1765" s="147" t="s">
        <v>404</v>
      </c>
      <c r="I1765" s="146">
        <v>688.449</v>
      </c>
      <c r="J1765" s="146">
        <v>406.09</v>
      </c>
      <c r="K1765" s="148"/>
      <c r="L1765" s="149"/>
      <c r="M1765" s="149"/>
      <c r="N1765" s="148"/>
      <c r="O1765" s="149"/>
      <c r="P1765" s="149"/>
      <c r="Q1765" s="148"/>
      <c r="R1765" s="149"/>
      <c r="S1765" s="149"/>
      <c r="T1765" s="148"/>
      <c r="U1765" s="149"/>
      <c r="V1765" s="149"/>
      <c r="W1765" s="149"/>
      <c r="X1765" s="150">
        <f t="shared" si="1"/>
        <v>1.584367573</v>
      </c>
      <c r="Y1765" s="150">
        <f t="shared" si="2"/>
        <v>-1.584367573</v>
      </c>
    </row>
    <row r="1766" ht="15.75" customHeight="1">
      <c r="A1766" s="119">
        <v>1765.0</v>
      </c>
      <c r="B1766" s="143" t="str">
        <f t="array" ref="B1766">index(Systems!$A:$E,match($A1766,Systems!$A:$A,),match(B$1,Systems!$2:$2,))&amp;if(not(isblank(index(Systems!$A:$E,match($A1766,Systems!$A:$A,),match(Systems!$C$2,Systems!$2:$2,))))," ["&amp;index(Systems!$A:$E,match($A1766,Systems!$A:$A,),match(Systems!$C$2,Systems!$2:$2,))&amp;"]",)</f>
        <v>Mosiro</v>
      </c>
      <c r="C1766" s="144">
        <f t="array" ref="C1766">round((F1766-average(I1766,L1766,O1766,R1766,U1766))*X1766+if($B1766=$H1766,0,iferror(average(vlookup({$H1766,$K1766,$N1766,$Q1766,$T1766},$B:$D,column(B$1),0)),index(C:C,match($H1766,$B:$B,)))),3)</f>
        <v>-65.144</v>
      </c>
      <c r="D1766" s="144">
        <f t="array" ref="D1766">round((G1766-average(J1766,M1766,P1766,S1766,V1766))*Y1766+if($B1766=$H1766,0,iferror(average(vlookup({$H1766,$K1766,$N1766,$Q1766,$T1766},$B:$D,column(C$1),0)),index(D:D,match($H1766,$B:$B,)))),3)</f>
        <v>-280.742</v>
      </c>
      <c r="E1766" s="145">
        <v>2764.0</v>
      </c>
      <c r="F1766" s="146">
        <v>647.332</v>
      </c>
      <c r="G1766" s="146">
        <v>583.285</v>
      </c>
      <c r="H1766" s="147" t="s">
        <v>404</v>
      </c>
      <c r="I1766" s="146">
        <v>688.449</v>
      </c>
      <c r="J1766" s="146">
        <v>406.09</v>
      </c>
      <c r="K1766" s="148"/>
      <c r="L1766" s="149"/>
      <c r="M1766" s="149"/>
      <c r="N1766" s="148"/>
      <c r="O1766" s="149"/>
      <c r="P1766" s="149"/>
      <c r="Q1766" s="148"/>
      <c r="R1766" s="149"/>
      <c r="S1766" s="149"/>
      <c r="T1766" s="148"/>
      <c r="U1766" s="149"/>
      <c r="V1766" s="149"/>
      <c r="W1766" s="149"/>
      <c r="X1766" s="150">
        <f t="shared" si="1"/>
        <v>1.584367573</v>
      </c>
      <c r="Y1766" s="150">
        <f t="shared" si="2"/>
        <v>-1.584367573</v>
      </c>
    </row>
    <row r="1767" ht="15.75" customHeight="1">
      <c r="A1767" s="119">
        <v>1766.0</v>
      </c>
      <c r="B1767" s="143" t="str">
        <f t="array" ref="B1767">index(Systems!$A:$E,match($A1767,Systems!$A:$A,),match(B$1,Systems!$2:$2,))&amp;if(not(isblank(index(Systems!$A:$E,match($A1767,Systems!$A:$A,),match(Systems!$C$2,Systems!$2:$2,))))," ["&amp;index(Systems!$A:$E,match($A1767,Systems!$A:$A,),match(Systems!$C$2,Systems!$2:$2,))&amp;"]",)</f>
        <v>Moultrie</v>
      </c>
      <c r="C1767" s="144">
        <f t="array" ref="C1767">round((F1767-average(I1767,L1767,O1767,R1767,U1767))*X1767+if($B1767=$H1767,0,iferror(average(vlookup({$H1767,$K1767,$N1767,$Q1767,$T1767},$B:$D,column(B$1),0)),index(C:C,match($H1767,$B:$B,)))),3)</f>
        <v>471.744</v>
      </c>
      <c r="D1767" s="144">
        <f t="array" ref="D1767">round((G1767-average(J1767,M1767,P1767,S1767,V1767))*Y1767+if($B1767=$H1767,0,iferror(average(vlookup({$H1767,$K1767,$N1767,$Q1767,$T1767},$B:$D,column(C$1),0)),index(D:D,match($H1767,$B:$B,)))),3)</f>
        <v>-170.624</v>
      </c>
      <c r="E1767" s="145">
        <v>2764.0</v>
      </c>
      <c r="F1767" s="146">
        <v>986.198</v>
      </c>
      <c r="G1767" s="146">
        <v>513.782</v>
      </c>
      <c r="H1767" s="147" t="s">
        <v>404</v>
      </c>
      <c r="I1767" s="146">
        <v>688.449</v>
      </c>
      <c r="J1767" s="146">
        <v>406.09</v>
      </c>
      <c r="K1767" s="148"/>
      <c r="L1767" s="149"/>
      <c r="M1767" s="149"/>
      <c r="N1767" s="148"/>
      <c r="O1767" s="149"/>
      <c r="P1767" s="149"/>
      <c r="Q1767" s="148"/>
      <c r="R1767" s="149"/>
      <c r="S1767" s="149"/>
      <c r="T1767" s="148"/>
      <c r="U1767" s="149"/>
      <c r="V1767" s="149"/>
      <c r="W1767" s="149"/>
      <c r="X1767" s="150">
        <f t="shared" si="1"/>
        <v>1.584367573</v>
      </c>
      <c r="Y1767" s="150">
        <f t="shared" si="2"/>
        <v>-1.584367573</v>
      </c>
    </row>
    <row r="1768" ht="15.75" customHeight="1">
      <c r="A1768" s="119">
        <v>1767.0</v>
      </c>
      <c r="B1768" s="143" t="str">
        <f t="array" ref="B1768">index(Systems!$A:$E,match($A1768,Systems!$A:$A,),match(B$1,Systems!$2:$2,))&amp;if(not(isblank(index(Systems!$A:$E,match($A1768,Systems!$A:$A,),match(Systems!$C$2,Systems!$2:$2,))))," ["&amp;index(Systems!$A:$E,match($A1768,Systems!$A:$A,),match(Systems!$C$2,Systems!$2:$2,))&amp;"]",)</f>
        <v>Mozirje</v>
      </c>
      <c r="C1768" s="144">
        <f t="array" ref="C1768">round((F1768-average(I1768,L1768,O1768,R1768,U1768))*X1768+if($B1768=$H1768,0,iferror(average(vlookup({$H1768,$K1768,$N1768,$Q1768,$T1768},$B:$D,column(B$1),0)),index(C:C,match($H1768,$B:$B,)))),3)</f>
        <v>-38.788</v>
      </c>
      <c r="D1768" s="144">
        <f t="array" ref="D1768">round((G1768-average(J1768,M1768,P1768,S1768,V1768))*Y1768+if($B1768=$H1768,0,iferror(average(vlookup({$H1768,$K1768,$N1768,$Q1768,$T1768},$B:$D,column(C$1),0)),index(D:D,match($H1768,$B:$B,)))),3)</f>
        <v>362.104</v>
      </c>
      <c r="E1768" s="145">
        <v>2764.0</v>
      </c>
      <c r="F1768" s="146">
        <v>663.967</v>
      </c>
      <c r="G1768" s="146">
        <v>177.542</v>
      </c>
      <c r="H1768" s="147" t="s">
        <v>404</v>
      </c>
      <c r="I1768" s="146">
        <v>688.449</v>
      </c>
      <c r="J1768" s="146">
        <v>406.09</v>
      </c>
      <c r="K1768" s="148"/>
      <c r="L1768" s="149"/>
      <c r="M1768" s="149"/>
      <c r="N1768" s="148"/>
      <c r="O1768" s="149"/>
      <c r="P1768" s="149"/>
      <c r="Q1768" s="148"/>
      <c r="R1768" s="149"/>
      <c r="S1768" s="149"/>
      <c r="T1768" s="148"/>
      <c r="U1768" s="149"/>
      <c r="V1768" s="149"/>
      <c r="W1768" s="149"/>
      <c r="X1768" s="150">
        <f t="shared" si="1"/>
        <v>1.584367573</v>
      </c>
      <c r="Y1768" s="150">
        <f t="shared" si="2"/>
        <v>-1.584367573</v>
      </c>
    </row>
    <row r="1769" ht="15.75" customHeight="1">
      <c r="A1769" s="119">
        <v>1768.0</v>
      </c>
      <c r="B1769" s="143" t="str">
        <f t="array" ref="B1769">index(Systems!$A:$E,match($A1769,Systems!$A:$A,),match(B$1,Systems!$2:$2,))&amp;if(not(isblank(index(Systems!$A:$E,match($A1769,Systems!$A:$A,),match(Systems!$C$2,Systems!$2:$2,))))," ["&amp;index(Systems!$A:$E,match($A1769,Systems!$A:$A,),match(Systems!$C$2,Systems!$2:$2,))&amp;"]",)</f>
        <v>Mualang</v>
      </c>
      <c r="C1769" s="144">
        <f t="array" ref="C1769">round((F1769-average(I1769,L1769,O1769,R1769,U1769))*X1769+if($B1769=$H1769,0,iferror(average(vlookup({$H1769,$K1769,$N1769,$Q1769,$T1769},$B:$D,column(B$1),0)),index(C:C,match($H1769,$B:$B,)))),3)</f>
        <v>96.414</v>
      </c>
      <c r="D1769" s="144">
        <f t="array" ref="D1769">round((G1769-average(J1769,M1769,P1769,S1769,V1769))*Y1769+if($B1769=$H1769,0,iferror(average(vlookup({$H1769,$K1769,$N1769,$Q1769,$T1769},$B:$D,column(C$1),0)),index(D:D,match($H1769,$B:$B,)))),3)</f>
        <v>265.681</v>
      </c>
      <c r="E1769" s="145">
        <v>2764.0</v>
      </c>
      <c r="F1769" s="146">
        <v>749.302</v>
      </c>
      <c r="G1769" s="146">
        <v>238.401</v>
      </c>
      <c r="H1769" s="147" t="s">
        <v>404</v>
      </c>
      <c r="I1769" s="146">
        <v>688.449</v>
      </c>
      <c r="J1769" s="146">
        <v>406.09</v>
      </c>
      <c r="K1769" s="148"/>
      <c r="L1769" s="149"/>
      <c r="M1769" s="149"/>
      <c r="N1769" s="148"/>
      <c r="O1769" s="149"/>
      <c r="P1769" s="149"/>
      <c r="Q1769" s="148"/>
      <c r="R1769" s="149"/>
      <c r="S1769" s="149"/>
      <c r="T1769" s="148"/>
      <c r="U1769" s="149"/>
      <c r="V1769" s="149"/>
      <c r="W1769" s="149"/>
      <c r="X1769" s="150">
        <f t="shared" si="1"/>
        <v>1.584367573</v>
      </c>
      <c r="Y1769" s="150">
        <f t="shared" si="2"/>
        <v>-1.584367573</v>
      </c>
    </row>
    <row r="1770" ht="15.75" customHeight="1">
      <c r="A1770" s="119">
        <v>1769.0</v>
      </c>
      <c r="B1770" s="143" t="str">
        <f t="array" ref="B1770">index(Systems!$A:$E,match($A1770,Systems!$A:$A,),match(B$1,Systems!$2:$2,))&amp;if(not(isblank(index(Systems!$A:$E,match($A1770,Systems!$A:$A,),match(Systems!$C$2,Systems!$2:$2,))))," ["&amp;index(Systems!$A:$E,match($A1770,Systems!$A:$A,),match(Systems!$C$2,Systems!$2:$2,))&amp;"]",)</f>
        <v>Multan</v>
      </c>
      <c r="C1770" s="144">
        <f t="array" ref="C1770">round((F1770-average(I1770,L1770,O1770,R1770,U1770))*X1770+if($B1770=$H1770,0,iferror(average(vlookup({$H1770,$K1770,$N1770,$Q1770,$T1770},$B:$D,column(B$1),0)),index(C:C,match($H1770,$B:$B,)))),3)</f>
        <v>363.699</v>
      </c>
      <c r="D1770" s="144">
        <f t="array" ref="D1770">round((G1770-average(J1770,M1770,P1770,S1770,V1770))*Y1770+if($B1770=$H1770,0,iferror(average(vlookup({$H1770,$K1770,$N1770,$Q1770,$T1770},$B:$D,column(C$1),0)),index(D:D,match($H1770,$B:$B,)))),3)</f>
        <v>329.015</v>
      </c>
      <c r="E1770" s="145">
        <v>2764.0</v>
      </c>
      <c r="F1770" s="146">
        <v>918.004</v>
      </c>
      <c r="G1770" s="146">
        <v>198.427</v>
      </c>
      <c r="H1770" s="147" t="s">
        <v>404</v>
      </c>
      <c r="I1770" s="146">
        <v>688.449</v>
      </c>
      <c r="J1770" s="146">
        <v>406.09</v>
      </c>
      <c r="K1770" s="148"/>
      <c r="L1770" s="149"/>
      <c r="M1770" s="149"/>
      <c r="N1770" s="148"/>
      <c r="O1770" s="149"/>
      <c r="P1770" s="149"/>
      <c r="Q1770" s="148"/>
      <c r="R1770" s="149"/>
      <c r="S1770" s="149"/>
      <c r="T1770" s="148"/>
      <c r="U1770" s="149"/>
      <c r="V1770" s="149"/>
      <c r="W1770" s="149"/>
      <c r="X1770" s="150">
        <f t="shared" si="1"/>
        <v>1.584367573</v>
      </c>
      <c r="Y1770" s="150">
        <f t="shared" si="2"/>
        <v>-1.584367573</v>
      </c>
    </row>
    <row r="1771" ht="15.75" customHeight="1">
      <c r="A1771" s="119">
        <v>1770.0</v>
      </c>
      <c r="B1771" s="143" t="str">
        <f t="array" ref="B1771">index(Systems!$A:$E,match($A1771,Systems!$A:$A,),match(B$1,Systems!$2:$2,))&amp;if(not(isblank(index(Systems!$A:$E,match($A1771,Systems!$A:$A,),match(Systems!$C$2,Systems!$2:$2,))))," ["&amp;index(Systems!$A:$E,match($A1771,Systems!$A:$A,),match(Systems!$C$2,Systems!$2:$2,))&amp;"]",)</f>
        <v>Mumbai</v>
      </c>
      <c r="C1771" s="144">
        <f t="array" ref="C1771">round((F1771-average(I1771,L1771,O1771,R1771,U1771))*X1771+if($B1771=$H1771,0,iferror(average(vlookup({$H1771,$K1771,$N1771,$Q1771,$T1771},$B:$D,column(B$1),0)),index(C:C,match($H1771,$B:$B,)))),3)</f>
        <v>25.302</v>
      </c>
      <c r="D1771" s="144">
        <f t="array" ref="D1771">round((G1771-average(J1771,M1771,P1771,S1771,V1771))*Y1771+if($B1771=$H1771,0,iferror(average(vlookup({$H1771,$K1771,$N1771,$Q1771,$T1771},$B:$D,column(C$1),0)),index(D:D,match($H1771,$B:$B,)))),3)</f>
        <v>-248.926</v>
      </c>
      <c r="E1771" s="145">
        <v>2764.0</v>
      </c>
      <c r="F1771" s="146">
        <v>704.419</v>
      </c>
      <c r="G1771" s="146">
        <v>563.204</v>
      </c>
      <c r="H1771" s="147" t="s">
        <v>404</v>
      </c>
      <c r="I1771" s="146">
        <v>688.449</v>
      </c>
      <c r="J1771" s="146">
        <v>406.09</v>
      </c>
      <c r="K1771" s="148"/>
      <c r="L1771" s="149"/>
      <c r="M1771" s="149"/>
      <c r="N1771" s="148"/>
      <c r="O1771" s="149"/>
      <c r="P1771" s="149"/>
      <c r="Q1771" s="148"/>
      <c r="R1771" s="149"/>
      <c r="S1771" s="149"/>
      <c r="T1771" s="148"/>
      <c r="U1771" s="149"/>
      <c r="V1771" s="149"/>
      <c r="W1771" s="149"/>
      <c r="X1771" s="150">
        <f t="shared" si="1"/>
        <v>1.584367573</v>
      </c>
      <c r="Y1771" s="150">
        <f t="shared" si="2"/>
        <v>-1.584367573</v>
      </c>
    </row>
    <row r="1772" ht="15.75" customHeight="1">
      <c r="A1772" s="119">
        <v>1771.0</v>
      </c>
      <c r="B1772" s="143" t="str">
        <f t="array" ref="B1772">index(Systems!$A:$E,match($A1772,Systems!$A:$A,),match(B$1,Systems!$2:$2,))&amp;if(not(isblank(index(Systems!$A:$E,match($A1772,Systems!$A:$A,),match(Systems!$C$2,Systems!$2:$2,))))," ["&amp;index(Systems!$A:$E,match($A1772,Systems!$A:$A,),match(Systems!$C$2,Systems!$2:$2,))&amp;"]",)</f>
        <v>Mundrabilla</v>
      </c>
      <c r="C1772" s="144">
        <f t="array" ref="C1772">round((F1772-average(I1772,L1772,O1772,R1772,U1772))*X1772+if($B1772=$H1772,0,iferror(average(vlookup({$H1772,$K1772,$N1772,$Q1772,$T1772},$B:$D,column(B$1),0)),index(C:C,match($H1772,$B:$B,)))),3)</f>
        <v>-247.892</v>
      </c>
      <c r="D1772" s="144">
        <f t="array" ref="D1772">round((G1772-average(J1772,M1772,P1772,S1772,V1772))*Y1772+if($B1772=$H1772,0,iferror(average(vlookup({$H1772,$K1772,$N1772,$Q1772,$T1772},$B:$D,column(C$1),0)),index(D:D,match($H1772,$B:$B,)))),3)</f>
        <v>-108.382</v>
      </c>
      <c r="E1772" s="145">
        <v>2764.0</v>
      </c>
      <c r="F1772" s="146">
        <v>531.988</v>
      </c>
      <c r="G1772" s="146">
        <v>474.497</v>
      </c>
      <c r="H1772" s="147" t="s">
        <v>404</v>
      </c>
      <c r="I1772" s="146">
        <v>688.449</v>
      </c>
      <c r="J1772" s="146">
        <v>406.09</v>
      </c>
      <c r="K1772" s="148"/>
      <c r="L1772" s="149"/>
      <c r="M1772" s="149"/>
      <c r="N1772" s="148"/>
      <c r="O1772" s="149"/>
      <c r="P1772" s="149"/>
      <c r="Q1772" s="148"/>
      <c r="R1772" s="149"/>
      <c r="S1772" s="149"/>
      <c r="T1772" s="148"/>
      <c r="U1772" s="149"/>
      <c r="V1772" s="149"/>
      <c r="W1772" s="149"/>
      <c r="X1772" s="150">
        <f t="shared" si="1"/>
        <v>1.584367573</v>
      </c>
      <c r="Y1772" s="150">
        <f t="shared" si="2"/>
        <v>-1.584367573</v>
      </c>
    </row>
    <row r="1773" ht="15.75" customHeight="1">
      <c r="A1773" s="119">
        <v>1772.0</v>
      </c>
      <c r="B1773" s="143" t="str">
        <f t="array" ref="B1773">index(Systems!$A:$E,match($A1773,Systems!$A:$A,),match(B$1,Systems!$2:$2,))&amp;if(not(isblank(index(Systems!$A:$E,match($A1773,Systems!$A:$A,),match(Systems!$C$2,Systems!$2:$2,))))," ["&amp;index(Systems!$A:$E,match($A1773,Systems!$A:$A,),match(Systems!$C$2,Systems!$2:$2,))&amp;"]",)</f>
        <v>Muphrid</v>
      </c>
      <c r="C1773" s="144">
        <f t="array" ref="C1773">round((F1773-average(I1773,L1773,O1773,R1773,U1773))*X1773+if($B1773=$H1773,0,iferror(average(vlookup({$H1773,$K1773,$N1773,$Q1773,$T1773},$B:$D,column(B$1),0)),index(C:C,match($H1773,$B:$B,)))),3)</f>
        <v>-27.402</v>
      </c>
      <c r="D1773" s="144">
        <f t="array" ref="D1773">round((G1773-average(J1773,M1773,P1773,S1773,V1773))*Y1773+if($B1773=$H1773,0,iferror(average(vlookup({$H1773,$K1773,$N1773,$Q1773,$T1773},$B:$D,column(C$1),0)),index(D:D,match($H1773,$B:$B,)))),3)</f>
        <v>15.207</v>
      </c>
      <c r="E1773" s="145">
        <v>2764.0</v>
      </c>
      <c r="F1773" s="146">
        <v>671.154</v>
      </c>
      <c r="G1773" s="146">
        <v>396.492</v>
      </c>
      <c r="H1773" s="147" t="s">
        <v>404</v>
      </c>
      <c r="I1773" s="146">
        <v>688.449</v>
      </c>
      <c r="J1773" s="146">
        <v>406.09</v>
      </c>
      <c r="K1773" s="148"/>
      <c r="L1773" s="149"/>
      <c r="M1773" s="149"/>
      <c r="N1773" s="148"/>
      <c r="O1773" s="149"/>
      <c r="P1773" s="149"/>
      <c r="Q1773" s="148"/>
      <c r="R1773" s="149"/>
      <c r="S1773" s="149"/>
      <c r="T1773" s="148"/>
      <c r="U1773" s="149"/>
      <c r="V1773" s="149"/>
      <c r="W1773" s="149"/>
      <c r="X1773" s="150">
        <f t="shared" si="1"/>
        <v>1.584367573</v>
      </c>
      <c r="Y1773" s="150">
        <f t="shared" si="2"/>
        <v>-1.584367573</v>
      </c>
    </row>
    <row r="1774" ht="15.75" customHeight="1">
      <c r="A1774" s="119">
        <v>1773.0</v>
      </c>
      <c r="B1774" s="143" t="str">
        <f t="array" ref="B1774">index(Systems!$A:$E,match($A1774,Systems!$A:$A,),match(B$1,Systems!$2:$2,))&amp;if(not(isblank(index(Systems!$A:$E,match($A1774,Systems!$A:$A,),match(Systems!$C$2,Systems!$2:$2,))))," ["&amp;index(Systems!$A:$E,match($A1774,Systems!$A:$A,),match(Systems!$C$2,Systems!$2:$2,))&amp;"]",)</f>
        <v>Murchison</v>
      </c>
      <c r="C1774" s="144">
        <f t="array" ref="C1774">round((F1774-average(I1774,L1774,O1774,R1774,U1774))*X1774+if($B1774=$H1774,0,iferror(average(vlookup({$H1774,$K1774,$N1774,$Q1774,$T1774},$B:$D,column(B$1),0)),index(C:C,match($H1774,$B:$B,)))),3)</f>
        <v>74.697</v>
      </c>
      <c r="D1774" s="144">
        <f t="array" ref="D1774">round((G1774-average(J1774,M1774,P1774,S1774,V1774))*Y1774+if($B1774=$H1774,0,iferror(average(vlookup({$H1774,$K1774,$N1774,$Q1774,$T1774},$B:$D,column(C$1),0)),index(D:D,match($H1774,$B:$B,)))),3)</f>
        <v>19.855</v>
      </c>
      <c r="E1774" s="145">
        <v>2764.0</v>
      </c>
      <c r="F1774" s="146">
        <v>735.595</v>
      </c>
      <c r="G1774" s="146">
        <v>393.558</v>
      </c>
      <c r="H1774" s="147" t="s">
        <v>404</v>
      </c>
      <c r="I1774" s="146">
        <v>688.449</v>
      </c>
      <c r="J1774" s="146">
        <v>406.09</v>
      </c>
      <c r="K1774" s="148"/>
      <c r="L1774" s="149"/>
      <c r="M1774" s="149"/>
      <c r="N1774" s="148"/>
      <c r="O1774" s="149"/>
      <c r="P1774" s="149"/>
      <c r="Q1774" s="148"/>
      <c r="R1774" s="149"/>
      <c r="S1774" s="149"/>
      <c r="T1774" s="148"/>
      <c r="U1774" s="149"/>
      <c r="V1774" s="149"/>
      <c r="W1774" s="149"/>
      <c r="X1774" s="150">
        <f t="shared" si="1"/>
        <v>1.584367573</v>
      </c>
      <c r="Y1774" s="150">
        <f t="shared" si="2"/>
        <v>-1.584367573</v>
      </c>
    </row>
    <row r="1775" ht="15.75" customHeight="1">
      <c r="A1775" s="119">
        <v>1774.0</v>
      </c>
      <c r="B1775" s="143" t="str">
        <f t="array" ref="B1775">index(Systems!$A:$E,match($A1775,Systems!$A:$A,),match(B$1,Systems!$2:$2,))&amp;if(not(isblank(index(Systems!$A:$E,match($A1775,Systems!$A:$A,),match(Systems!$C$2,Systems!$2:$2,))))," ["&amp;index(Systems!$A:$E,match($A1775,Systems!$A:$A,),match(Systems!$C$2,Systems!$2:$2,))&amp;"]",)</f>
        <v>Muridox</v>
      </c>
      <c r="C1775" s="144">
        <f t="array" ref="C1775">round((F1775-average(I1775,L1775,O1775,R1775,U1775))*X1775+if($B1775=$H1775,0,iferror(average(vlookup({$H1775,$K1775,$N1775,$Q1775,$T1775},$B:$D,column(B$1),0)),index(C:C,match($H1775,$B:$B,)))),3)</f>
        <v>106.492</v>
      </c>
      <c r="D1775" s="144">
        <f t="array" ref="D1775">round((G1775-average(J1775,M1775,P1775,S1775,V1775))*Y1775+if($B1775=$H1775,0,iferror(average(vlookup({$H1775,$K1775,$N1775,$Q1775,$T1775},$B:$D,column(C$1),0)),index(D:D,match($H1775,$B:$B,)))),3)</f>
        <v>-382.137</v>
      </c>
      <c r="E1775" s="145">
        <v>2764.0</v>
      </c>
      <c r="F1775" s="146">
        <v>755.663</v>
      </c>
      <c r="G1775" s="146">
        <v>647.282</v>
      </c>
      <c r="H1775" s="147" t="s">
        <v>404</v>
      </c>
      <c r="I1775" s="146">
        <v>688.449</v>
      </c>
      <c r="J1775" s="146">
        <v>406.09</v>
      </c>
      <c r="K1775" s="148"/>
      <c r="L1775" s="149"/>
      <c r="M1775" s="149"/>
      <c r="N1775" s="148"/>
      <c r="O1775" s="149"/>
      <c r="P1775" s="149"/>
      <c r="Q1775" s="148"/>
      <c r="R1775" s="149"/>
      <c r="S1775" s="149"/>
      <c r="T1775" s="148"/>
      <c r="U1775" s="149"/>
      <c r="V1775" s="149"/>
      <c r="W1775" s="149"/>
      <c r="X1775" s="150">
        <f t="shared" si="1"/>
        <v>1.584367573</v>
      </c>
      <c r="Y1775" s="150">
        <f t="shared" si="2"/>
        <v>-1.584367573</v>
      </c>
    </row>
    <row r="1776" ht="15.75" customHeight="1">
      <c r="A1776" s="119">
        <v>1775.0</v>
      </c>
      <c r="B1776" s="143" t="str">
        <f t="array" ref="B1776">index(Systems!$A:$E,match($A1776,Systems!$A:$A,),match(B$1,Systems!$2:$2,))&amp;if(not(isblank(index(Systems!$A:$E,match($A1776,Systems!$A:$A,),match(Systems!$C$2,Systems!$2:$2,))))," ["&amp;index(Systems!$A:$E,match($A1776,Systems!$A:$A,),match(Systems!$C$2,Systems!$2:$2,))&amp;"]",)</f>
        <v>Murmansk</v>
      </c>
      <c r="C1776" s="144">
        <f t="array" ref="C1776">round((F1776-average(I1776,L1776,O1776,R1776,U1776))*X1776+if($B1776=$H1776,0,iferror(average(vlookup({$H1776,$K1776,$N1776,$Q1776,$T1776},$B:$D,column(B$1),0)),index(C:C,match($H1776,$B:$B,)))),3)</f>
        <v>320.533</v>
      </c>
      <c r="D1776" s="144">
        <f t="array" ref="D1776">round((G1776-average(J1776,M1776,P1776,S1776,V1776))*Y1776+if($B1776=$H1776,0,iferror(average(vlookup({$H1776,$K1776,$N1776,$Q1776,$T1776},$B:$D,column(C$1),0)),index(D:D,match($H1776,$B:$B,)))),3)</f>
        <v>221.949</v>
      </c>
      <c r="E1776" s="145">
        <v>2764.0</v>
      </c>
      <c r="F1776" s="146">
        <v>890.759</v>
      </c>
      <c r="G1776" s="146">
        <v>266.003</v>
      </c>
      <c r="H1776" s="147" t="s">
        <v>404</v>
      </c>
      <c r="I1776" s="146">
        <v>688.449</v>
      </c>
      <c r="J1776" s="146">
        <v>406.09</v>
      </c>
      <c r="K1776" s="148"/>
      <c r="L1776" s="149"/>
      <c r="M1776" s="149"/>
      <c r="N1776" s="148"/>
      <c r="O1776" s="149"/>
      <c r="P1776" s="149"/>
      <c r="Q1776" s="148"/>
      <c r="R1776" s="149"/>
      <c r="S1776" s="149"/>
      <c r="T1776" s="148"/>
      <c r="U1776" s="149"/>
      <c r="V1776" s="149"/>
      <c r="W1776" s="149"/>
      <c r="X1776" s="150">
        <f t="shared" si="1"/>
        <v>1.584367573</v>
      </c>
      <c r="Y1776" s="150">
        <f t="shared" si="2"/>
        <v>-1.584367573</v>
      </c>
    </row>
    <row r="1777" ht="15.75" customHeight="1">
      <c r="A1777" s="119">
        <v>1776.0</v>
      </c>
      <c r="B1777" s="143" t="str">
        <f t="array" ref="B1777">index(Systems!$A:$E,match($A1777,Systems!$A:$A,),match(B$1,Systems!$2:$2,))&amp;if(not(isblank(index(Systems!$A:$E,match($A1777,Systems!$A:$A,),match(Systems!$C$2,Systems!$2:$2,))))," ["&amp;index(Systems!$A:$E,match($A1777,Systems!$A:$A,),match(Systems!$C$2,Systems!$2:$2,))&amp;"]",)</f>
        <v>Muroto</v>
      </c>
      <c r="C1777" s="144">
        <f t="array" ref="C1777">round((F1777-average(I1777,L1777,O1777,R1777,U1777))*X1777+if($B1777=$H1777,0,iferror(average(vlookup({$H1777,$K1777,$N1777,$Q1777,$T1777},$B:$D,column(B$1),0)),index(C:C,match($H1777,$B:$B,)))),3)</f>
        <v>212.518</v>
      </c>
      <c r="D1777" s="144">
        <f t="array" ref="D1777">round((G1777-average(J1777,M1777,P1777,S1777,V1777))*Y1777+if($B1777=$H1777,0,iferror(average(vlookup({$H1777,$K1777,$N1777,$Q1777,$T1777},$B:$D,column(C$1),0)),index(D:D,match($H1777,$B:$B,)))),3)</f>
        <v>182.926</v>
      </c>
      <c r="E1777" s="145">
        <v>2764.0</v>
      </c>
      <c r="F1777" s="146">
        <v>822.583</v>
      </c>
      <c r="G1777" s="146">
        <v>290.633</v>
      </c>
      <c r="H1777" s="147" t="s">
        <v>404</v>
      </c>
      <c r="I1777" s="146">
        <v>688.449</v>
      </c>
      <c r="J1777" s="146">
        <v>406.09</v>
      </c>
      <c r="K1777" s="148"/>
      <c r="L1777" s="149"/>
      <c r="M1777" s="149"/>
      <c r="N1777" s="148"/>
      <c r="O1777" s="149"/>
      <c r="P1777" s="149"/>
      <c r="Q1777" s="148"/>
      <c r="R1777" s="149"/>
      <c r="S1777" s="149"/>
      <c r="T1777" s="148"/>
      <c r="U1777" s="149"/>
      <c r="V1777" s="149"/>
      <c r="W1777" s="149"/>
      <c r="X1777" s="150">
        <f t="shared" si="1"/>
        <v>1.584367573</v>
      </c>
      <c r="Y1777" s="150">
        <f t="shared" si="2"/>
        <v>-1.584367573</v>
      </c>
    </row>
    <row r="1778" ht="15.75" customHeight="1">
      <c r="A1778" s="119">
        <v>1777.0</v>
      </c>
      <c r="B1778" s="143" t="str">
        <f t="array" ref="B1778">index(Systems!$A:$E,match($A1778,Systems!$A:$A,),match(B$1,Systems!$2:$2,))&amp;if(not(isblank(index(Systems!$A:$E,match($A1778,Systems!$A:$A,),match(Systems!$C$2,Systems!$2:$2,))))," ["&amp;index(Systems!$A:$E,match($A1778,Systems!$A:$A,),match(Systems!$C$2,Systems!$2:$2,))&amp;"]",)</f>
        <v>Murris [Kalindam (2822+)]</v>
      </c>
      <c r="C1778" s="144">
        <f t="array" ref="C1778">round((F1778-average(I1778,L1778,O1778,R1778,U1778))*X1778+if($B1778=$H1778,0,iferror(average(vlookup({$H1778,$K1778,$N1778,$Q1778,$T1778},$B:$D,column(B$1),0)),index(C:C,match($H1778,$B:$B,)))),3)</f>
        <v>52.218</v>
      </c>
      <c r="D1778" s="144">
        <f t="array" ref="D1778">round((G1778-average(J1778,M1778,P1778,S1778,V1778))*Y1778+if($B1778=$H1778,0,iferror(average(vlookup({$H1778,$K1778,$N1778,$Q1778,$T1778},$B:$D,column(C$1),0)),index(D:D,match($H1778,$B:$B,)))),3)</f>
        <v>-379.328</v>
      </c>
      <c r="E1778" s="145">
        <v>2764.0</v>
      </c>
      <c r="F1778" s="146">
        <v>721.407</v>
      </c>
      <c r="G1778" s="146">
        <v>645.509</v>
      </c>
      <c r="H1778" s="147" t="s">
        <v>404</v>
      </c>
      <c r="I1778" s="146">
        <v>688.449</v>
      </c>
      <c r="J1778" s="146">
        <v>406.09</v>
      </c>
      <c r="K1778" s="148"/>
      <c r="L1778" s="149"/>
      <c r="M1778" s="149"/>
      <c r="N1778" s="148"/>
      <c r="O1778" s="149"/>
      <c r="P1778" s="149"/>
      <c r="Q1778" s="148"/>
      <c r="R1778" s="149"/>
      <c r="S1778" s="149"/>
      <c r="T1778" s="148"/>
      <c r="U1778" s="149"/>
      <c r="V1778" s="149"/>
      <c r="W1778" s="149"/>
      <c r="X1778" s="150">
        <f t="shared" si="1"/>
        <v>1.584367573</v>
      </c>
      <c r="Y1778" s="150">
        <f t="shared" si="2"/>
        <v>-1.584367573</v>
      </c>
    </row>
    <row r="1779" ht="15.75" customHeight="1">
      <c r="A1779" s="119">
        <v>1778.0</v>
      </c>
      <c r="B1779" s="143" t="str">
        <f t="array" ref="B1779">index(Systems!$A:$E,match($A1779,Systems!$A:$A,),match(B$1,Systems!$2:$2,))&amp;if(not(isblank(index(Systems!$A:$E,match($A1779,Systems!$A:$A,),match(Systems!$C$2,Systems!$2:$2,))))," ["&amp;index(Systems!$A:$E,match($A1779,Systems!$A:$A,),match(Systems!$C$2,Systems!$2:$2,))&amp;"]",)</f>
        <v>Muscida</v>
      </c>
      <c r="C1779" s="144">
        <f t="array" ref="C1779">round((F1779-average(I1779,L1779,O1779,R1779,U1779))*X1779+if($B1779=$H1779,0,iferror(average(vlookup({$H1779,$K1779,$N1779,$Q1779,$T1779},$B:$D,column(B$1),0)),index(C:C,match($H1779,$B:$B,)))),3)</f>
        <v>-139.559</v>
      </c>
      <c r="D1779" s="144">
        <f t="array" ref="D1779">round((G1779-average(J1779,M1779,P1779,S1779,V1779))*Y1779+if($B1779=$H1779,0,iferror(average(vlookup({$H1779,$K1779,$N1779,$Q1779,$T1779},$B:$D,column(C$1),0)),index(D:D,match($H1779,$B:$B,)))),3)</f>
        <v>-182.321</v>
      </c>
      <c r="E1779" s="145">
        <v>2764.0</v>
      </c>
      <c r="F1779" s="146">
        <v>600.364</v>
      </c>
      <c r="G1779" s="146">
        <v>521.165</v>
      </c>
      <c r="H1779" s="147" t="s">
        <v>404</v>
      </c>
      <c r="I1779" s="146">
        <v>688.449</v>
      </c>
      <c r="J1779" s="146">
        <v>406.09</v>
      </c>
      <c r="K1779" s="148"/>
      <c r="L1779" s="149"/>
      <c r="M1779" s="149"/>
      <c r="N1779" s="148"/>
      <c r="O1779" s="149"/>
      <c r="P1779" s="149"/>
      <c r="Q1779" s="148"/>
      <c r="R1779" s="149"/>
      <c r="S1779" s="149"/>
      <c r="T1779" s="148"/>
      <c r="U1779" s="149"/>
      <c r="V1779" s="149"/>
      <c r="W1779" s="149"/>
      <c r="X1779" s="150">
        <f t="shared" si="1"/>
        <v>1.584367573</v>
      </c>
      <c r="Y1779" s="150">
        <f t="shared" si="2"/>
        <v>-1.584367573</v>
      </c>
    </row>
    <row r="1780" ht="15.75" customHeight="1">
      <c r="A1780" s="119">
        <v>1779.0</v>
      </c>
      <c r="B1780" s="143" t="str">
        <f t="array" ref="B1780">index(Systems!$A:$E,match($A1780,Systems!$A:$A,),match(B$1,Systems!$2:$2,))&amp;if(not(isblank(index(Systems!$A:$E,match($A1780,Systems!$A:$A,),match(Systems!$C$2,Systems!$2:$2,))))," ["&amp;index(Systems!$A:$E,match($A1780,Systems!$A:$A,),match(Systems!$C$2,Systems!$2:$2,))&amp;"]",)</f>
        <v>Muskegon</v>
      </c>
      <c r="C1780" s="144">
        <f t="array" ref="C1780">round((F1780-average(I1780,L1780,O1780,R1780,U1780))*X1780+if($B1780=$H1780,0,iferror(average(vlookup({$H1780,$K1780,$N1780,$Q1780,$T1780},$B:$D,column(B$1),0)),index(C:C,match($H1780,$B:$B,)))),3)</f>
        <v>164.54</v>
      </c>
      <c r="D1780" s="144">
        <f t="array" ref="D1780">round((G1780-average(J1780,M1780,P1780,S1780,V1780))*Y1780+if($B1780=$H1780,0,iferror(average(vlookup({$H1780,$K1780,$N1780,$Q1780,$T1780},$B:$D,column(C$1),0)),index(D:D,match($H1780,$B:$B,)))),3)</f>
        <v>-99.254</v>
      </c>
      <c r="E1780" s="145">
        <v>2764.0</v>
      </c>
      <c r="F1780" s="146">
        <v>792.301</v>
      </c>
      <c r="G1780" s="146">
        <v>468.736</v>
      </c>
      <c r="H1780" s="147" t="s">
        <v>404</v>
      </c>
      <c r="I1780" s="146">
        <v>688.449</v>
      </c>
      <c r="J1780" s="146">
        <v>406.09</v>
      </c>
      <c r="K1780" s="148"/>
      <c r="L1780" s="149"/>
      <c r="M1780" s="149"/>
      <c r="N1780" s="148"/>
      <c r="O1780" s="149"/>
      <c r="P1780" s="149"/>
      <c r="Q1780" s="148"/>
      <c r="R1780" s="149"/>
      <c r="S1780" s="149"/>
      <c r="T1780" s="148"/>
      <c r="U1780" s="149"/>
      <c r="V1780" s="149"/>
      <c r="W1780" s="149"/>
      <c r="X1780" s="150">
        <f t="shared" si="1"/>
        <v>1.584367573</v>
      </c>
      <c r="Y1780" s="150">
        <f t="shared" si="2"/>
        <v>-1.584367573</v>
      </c>
    </row>
    <row r="1781" ht="15.75" customHeight="1">
      <c r="A1781" s="119">
        <v>1780.0</v>
      </c>
      <c r="B1781" s="143" t="str">
        <f t="array" ref="B1781">index(Systems!$A:$E,match($A1781,Systems!$A:$A,),match(B$1,Systems!$2:$2,))&amp;if(not(isblank(index(Systems!$A:$E,match($A1781,Systems!$A:$A,),match(Systems!$C$2,Systems!$2:$2,))))," ["&amp;index(Systems!$A:$E,match($A1781,Systems!$A:$A,),match(Systems!$C$2,Systems!$2:$2,))&amp;"]",)</f>
        <v>Muswell</v>
      </c>
      <c r="C1781" s="144">
        <f t="array" ref="C1781">round((F1781-average(I1781,L1781,O1781,R1781,U1781))*X1781+if($B1781=$H1781,0,iferror(average(vlookup({$H1781,$K1781,$N1781,$Q1781,$T1781},$B:$D,column(B$1),0)),index(C:C,match($H1781,$B:$B,)))),3)</f>
        <v>35.241</v>
      </c>
      <c r="D1781" s="144">
        <f t="array" ref="D1781">round((G1781-average(J1781,M1781,P1781,S1781,V1781))*Y1781+if($B1781=$H1781,0,iferror(average(vlookup({$H1781,$K1781,$N1781,$Q1781,$T1781},$B:$D,column(C$1),0)),index(D:D,match($H1781,$B:$B,)))),3)</f>
        <v>289.645</v>
      </c>
      <c r="E1781" s="145">
        <v>2764.0</v>
      </c>
      <c r="F1781" s="146">
        <v>710.692</v>
      </c>
      <c r="G1781" s="146">
        <v>223.276</v>
      </c>
      <c r="H1781" s="147" t="s">
        <v>404</v>
      </c>
      <c r="I1781" s="146">
        <v>688.449</v>
      </c>
      <c r="J1781" s="146">
        <v>406.09</v>
      </c>
      <c r="K1781" s="148"/>
      <c r="L1781" s="149"/>
      <c r="M1781" s="149"/>
      <c r="N1781" s="148"/>
      <c r="O1781" s="149"/>
      <c r="P1781" s="149"/>
      <c r="Q1781" s="148"/>
      <c r="R1781" s="149"/>
      <c r="S1781" s="149"/>
      <c r="T1781" s="148"/>
      <c r="U1781" s="149"/>
      <c r="V1781" s="149"/>
      <c r="W1781" s="149"/>
      <c r="X1781" s="150">
        <f t="shared" si="1"/>
        <v>1.584367573</v>
      </c>
      <c r="Y1781" s="150">
        <f t="shared" si="2"/>
        <v>-1.584367573</v>
      </c>
    </row>
    <row r="1782" ht="15.75" customHeight="1">
      <c r="A1782" s="119">
        <v>1781.0</v>
      </c>
      <c r="B1782" s="143" t="str">
        <f t="array" ref="B1782">index(Systems!$A:$E,match($A1782,Systems!$A:$A,),match(B$1,Systems!$2:$2,))&amp;if(not(isblank(index(Systems!$A:$E,match($A1782,Systems!$A:$A,),match(Systems!$C$2,Systems!$2:$2,))))," ["&amp;index(Systems!$A:$E,match($A1782,Systems!$A:$A,),match(Systems!$C$2,Systems!$2:$2,))&amp;"]",)</f>
        <v>Myrrdin</v>
      </c>
      <c r="C1782" s="144">
        <f t="array" ref="C1782">round((F1782-average(I1782,L1782,O1782,R1782,U1782))*X1782+if($B1782=$H1782,0,iferror(average(vlookup({$H1782,$K1782,$N1782,$Q1782,$T1782},$B:$D,column(B$1),0)),index(C:C,match($H1782,$B:$B,)))),3)</f>
        <v>-388.534</v>
      </c>
      <c r="D1782" s="144">
        <f t="array" ref="D1782">round((G1782-average(J1782,M1782,P1782,S1782,V1782))*Y1782+if($B1782=$H1782,0,iferror(average(vlookup({$H1782,$K1782,$N1782,$Q1782,$T1782},$B:$D,column(C$1),0)),index(D:D,match($H1782,$B:$B,)))),3)</f>
        <v>62.774</v>
      </c>
      <c r="E1782" s="145">
        <v>2764.0</v>
      </c>
      <c r="F1782" s="146">
        <v>443.219</v>
      </c>
      <c r="G1782" s="146">
        <v>366.469</v>
      </c>
      <c r="H1782" s="147" t="s">
        <v>404</v>
      </c>
      <c r="I1782" s="146">
        <v>688.449</v>
      </c>
      <c r="J1782" s="146">
        <v>406.09</v>
      </c>
      <c r="K1782" s="148"/>
      <c r="L1782" s="149"/>
      <c r="M1782" s="149"/>
      <c r="N1782" s="148"/>
      <c r="O1782" s="149"/>
      <c r="P1782" s="149"/>
      <c r="Q1782" s="148"/>
      <c r="R1782" s="149"/>
      <c r="S1782" s="149"/>
      <c r="T1782" s="148"/>
      <c r="U1782" s="149"/>
      <c r="V1782" s="149"/>
      <c r="W1782" s="149"/>
      <c r="X1782" s="150">
        <f t="shared" si="1"/>
        <v>1.584367573</v>
      </c>
      <c r="Y1782" s="150">
        <f t="shared" si="2"/>
        <v>-1.584367573</v>
      </c>
    </row>
    <row r="1783" ht="15.75" customHeight="1">
      <c r="A1783" s="119">
        <v>1782.0</v>
      </c>
      <c r="B1783" s="143" t="str">
        <f t="array" ref="B1783">index(Systems!$A:$E,match($A1783,Systems!$A:$A,),match(B$1,Systems!$2:$2,))&amp;if(not(isblank(index(Systems!$A:$E,match($A1783,Systems!$A:$A,),match(Systems!$C$2,Systems!$2:$2,))))," ["&amp;index(Systems!$A:$E,match($A1783,Systems!$A:$A,),match(Systems!$C$2,Systems!$2:$2,))&amp;"]",)</f>
        <v>Myrvoll</v>
      </c>
      <c r="C1783" s="144">
        <f t="array" ref="C1783">round((F1783-average(I1783,L1783,O1783,R1783,U1783))*X1783+if($B1783=$H1783,0,iferror(average(vlookup({$H1783,$K1783,$N1783,$Q1783,$T1783},$B:$D,column(B$1),0)),index(C:C,match($H1783,$B:$B,)))),3)</f>
        <v>-17.664</v>
      </c>
      <c r="D1783" s="144">
        <f t="array" ref="D1783">round((G1783-average(J1783,M1783,P1783,S1783,V1783))*Y1783+if($B1783=$H1783,0,iferror(average(vlookup({$H1783,$K1783,$N1783,$Q1783,$T1783},$B:$D,column(C$1),0)),index(D:D,match($H1783,$B:$B,)))),3)</f>
        <v>-88.598</v>
      </c>
      <c r="E1783" s="145">
        <v>2764.0</v>
      </c>
      <c r="F1783" s="146">
        <v>677.3</v>
      </c>
      <c r="G1783" s="146">
        <v>462.01</v>
      </c>
      <c r="H1783" s="147" t="s">
        <v>404</v>
      </c>
      <c r="I1783" s="146">
        <v>688.449</v>
      </c>
      <c r="J1783" s="146">
        <v>406.09</v>
      </c>
      <c r="K1783" s="148"/>
      <c r="L1783" s="149"/>
      <c r="M1783" s="149"/>
      <c r="N1783" s="148"/>
      <c r="O1783" s="149"/>
      <c r="P1783" s="149"/>
      <c r="Q1783" s="148"/>
      <c r="R1783" s="149"/>
      <c r="S1783" s="149"/>
      <c r="T1783" s="148"/>
      <c r="U1783" s="149"/>
      <c r="V1783" s="149"/>
      <c r="W1783" s="149"/>
      <c r="X1783" s="150">
        <f t="shared" si="1"/>
        <v>1.584367573</v>
      </c>
      <c r="Y1783" s="150">
        <f t="shared" si="2"/>
        <v>-1.584367573</v>
      </c>
    </row>
    <row r="1784" ht="15.75" customHeight="1">
      <c r="A1784" s="119">
        <v>1783.0</v>
      </c>
      <c r="B1784" s="143" t="str">
        <f t="array" ref="B1784">index(Systems!$A:$E,match($A1784,Systems!$A:$A,),match(B$1,Systems!$2:$2,))&amp;if(not(isblank(index(Systems!$A:$E,match($A1784,Systems!$A:$A,),match(Systems!$C$2,Systems!$2:$2,))))," ["&amp;index(Systems!$A:$E,match($A1784,Systems!$A:$A,),match(Systems!$C$2,Systems!$2:$2,))&amp;"]",)</f>
        <v>Mytilene</v>
      </c>
      <c r="C1784" s="144">
        <f t="array" ref="C1784">round((F1784-average(I1784,L1784,O1784,R1784,U1784))*X1784+if($B1784=$H1784,0,iferror(average(vlookup({$H1784,$K1784,$N1784,$Q1784,$T1784},$B:$D,column(B$1),0)),index(C:C,match($H1784,$B:$B,)))),3)</f>
        <v>151.165</v>
      </c>
      <c r="D1784" s="144">
        <f t="array" ref="D1784">round((G1784-average(J1784,M1784,P1784,S1784,V1784))*Y1784+if($B1784=$H1784,0,iferror(average(vlookup({$H1784,$K1784,$N1784,$Q1784,$T1784},$B:$D,column(C$1),0)),index(D:D,match($H1784,$B:$B,)))),3)</f>
        <v>-135.63</v>
      </c>
      <c r="E1784" s="145">
        <v>2764.0</v>
      </c>
      <c r="F1784" s="146">
        <v>783.859</v>
      </c>
      <c r="G1784" s="146">
        <v>491.695</v>
      </c>
      <c r="H1784" s="147" t="s">
        <v>404</v>
      </c>
      <c r="I1784" s="146">
        <v>688.449</v>
      </c>
      <c r="J1784" s="146">
        <v>406.09</v>
      </c>
      <c r="K1784" s="148"/>
      <c r="L1784" s="149"/>
      <c r="M1784" s="149"/>
      <c r="N1784" s="148"/>
      <c r="O1784" s="149"/>
      <c r="P1784" s="149"/>
      <c r="Q1784" s="148"/>
      <c r="R1784" s="149"/>
      <c r="S1784" s="149"/>
      <c r="T1784" s="148"/>
      <c r="U1784" s="149"/>
      <c r="V1784" s="149"/>
      <c r="W1784" s="149"/>
      <c r="X1784" s="150">
        <f t="shared" si="1"/>
        <v>1.584367573</v>
      </c>
      <c r="Y1784" s="150">
        <f t="shared" si="2"/>
        <v>-1.584367573</v>
      </c>
    </row>
    <row r="1785" ht="15.75" customHeight="1">
      <c r="A1785" s="119">
        <v>1784.0</v>
      </c>
      <c r="B1785" s="143" t="str">
        <f t="array" ref="B1785">index(Systems!$A:$E,match($A1785,Systems!$A:$A,),match(B$1,Systems!$2:$2,))&amp;if(not(isblank(index(Systems!$A:$E,match($A1785,Systems!$A:$A,),match(Systems!$C$2,Systems!$2:$2,))))," ["&amp;index(Systems!$A:$E,match($A1785,Systems!$A:$A,),match(Systems!$C$2,Systems!$2:$2,))&amp;"]",)</f>
        <v>Naco</v>
      </c>
      <c r="C1785" s="144">
        <f t="array" ref="C1785">round((F1785-average(I1785,L1785,O1785,R1785,U1785))*X1785+if($B1785=$H1785,0,iferror(average(vlookup({$H1785,$K1785,$N1785,$Q1785,$T1785},$B:$D,column(B$1),0)),index(C:C,match($H1785,$B:$B,)))),3)</f>
        <v>-522.162</v>
      </c>
      <c r="D1785" s="144">
        <f t="array" ref="D1785">round((G1785-average(J1785,M1785,P1785,S1785,V1785))*Y1785+if($B1785=$H1785,0,iferror(average(vlookup({$H1785,$K1785,$N1785,$Q1785,$T1785},$B:$D,column(C$1),0)),index(D:D,match($H1785,$B:$B,)))),3)</f>
        <v>232.813</v>
      </c>
      <c r="E1785" s="145">
        <v>2764.0</v>
      </c>
      <c r="F1785" s="146">
        <v>358.878</v>
      </c>
      <c r="G1785" s="146">
        <v>259.146</v>
      </c>
      <c r="H1785" s="147" t="s">
        <v>404</v>
      </c>
      <c r="I1785" s="146">
        <v>688.449</v>
      </c>
      <c r="J1785" s="146">
        <v>406.09</v>
      </c>
      <c r="K1785" s="148"/>
      <c r="L1785" s="149"/>
      <c r="M1785" s="149"/>
      <c r="N1785" s="148"/>
      <c r="O1785" s="149"/>
      <c r="P1785" s="149"/>
      <c r="Q1785" s="148"/>
      <c r="R1785" s="149"/>
      <c r="S1785" s="149"/>
      <c r="T1785" s="148"/>
      <c r="U1785" s="149"/>
      <c r="V1785" s="149"/>
      <c r="W1785" s="149"/>
      <c r="X1785" s="150">
        <f t="shared" si="1"/>
        <v>1.584367573</v>
      </c>
      <c r="Y1785" s="150">
        <f t="shared" si="2"/>
        <v>-1.584367573</v>
      </c>
    </row>
    <row r="1786" ht="15.75" customHeight="1">
      <c r="A1786" s="119">
        <v>1785.0</v>
      </c>
      <c r="B1786" s="143" t="str">
        <f t="array" ref="B1786">index(Systems!$A:$E,match($A1786,Systems!$A:$A,),match(B$1,Systems!$2:$2,))&amp;if(not(isblank(index(Systems!$A:$E,match($A1786,Systems!$A:$A,),match(Systems!$C$2,Systems!$2:$2,))))," ["&amp;index(Systems!$A:$E,match($A1786,Systems!$A:$A,),match(Systems!$C$2,Systems!$2:$2,))&amp;"]",)</f>
        <v>Nadrin</v>
      </c>
      <c r="C1786" s="144">
        <f t="array" ref="C1786">round((F1786-average(I1786,L1786,O1786,R1786,U1786))*X1786+if($B1786=$H1786,0,iferror(average(vlookup({$H1786,$K1786,$N1786,$Q1786,$T1786},$B:$D,column(B$1),0)),index(C:C,match($H1786,$B:$B,)))),3)</f>
        <v>313.287</v>
      </c>
      <c r="D1786" s="144">
        <f t="array" ref="D1786">round((G1786-average(J1786,M1786,P1786,S1786,V1786))*Y1786+if($B1786=$H1786,0,iferror(average(vlookup({$H1786,$K1786,$N1786,$Q1786,$T1786},$B:$D,column(C$1),0)),index(D:D,match($H1786,$B:$B,)))),3)</f>
        <v>152.719</v>
      </c>
      <c r="E1786" s="145">
        <v>2764.0</v>
      </c>
      <c r="F1786" s="146">
        <v>886.185</v>
      </c>
      <c r="G1786" s="146">
        <v>309.699</v>
      </c>
      <c r="H1786" s="147" t="s">
        <v>404</v>
      </c>
      <c r="I1786" s="146">
        <v>688.449</v>
      </c>
      <c r="J1786" s="146">
        <v>406.09</v>
      </c>
      <c r="K1786" s="148"/>
      <c r="L1786" s="149"/>
      <c r="M1786" s="149"/>
      <c r="N1786" s="148"/>
      <c r="O1786" s="149"/>
      <c r="P1786" s="149"/>
      <c r="Q1786" s="148"/>
      <c r="R1786" s="149"/>
      <c r="S1786" s="149"/>
      <c r="T1786" s="148"/>
      <c r="U1786" s="149"/>
      <c r="V1786" s="149"/>
      <c r="W1786" s="149"/>
      <c r="X1786" s="150">
        <f t="shared" si="1"/>
        <v>1.584367573</v>
      </c>
      <c r="Y1786" s="150">
        <f t="shared" si="2"/>
        <v>-1.584367573</v>
      </c>
    </row>
    <row r="1787" ht="15.75" customHeight="1">
      <c r="A1787" s="119">
        <v>1786.0</v>
      </c>
      <c r="B1787" s="143" t="str">
        <f t="array" ref="B1787">index(Systems!$A:$E,match($A1787,Systems!$A:$A,),match(B$1,Systems!$2:$2,))&amp;if(not(isblank(index(Systems!$A:$E,match($A1787,Systems!$A:$A,),match(Systems!$C$2,Systems!$2:$2,))))," ["&amp;index(Systems!$A:$E,match($A1787,Systems!$A:$A,),match(Systems!$C$2,Systems!$2:$2,))&amp;"]",)</f>
        <v>Nagel</v>
      </c>
      <c r="C1787" s="144">
        <f t="array" ref="C1787">round((F1787-average(I1787,L1787,O1787,R1787,U1787))*X1787+if($B1787=$H1787,0,iferror(average(vlookup({$H1787,$K1787,$N1787,$Q1787,$T1787},$B:$D,column(B$1),0)),index(C:C,match($H1787,$B:$B,)))),3)</f>
        <v>470.969</v>
      </c>
      <c r="D1787" s="144">
        <f t="array" ref="D1787">round((G1787-average(J1787,M1787,P1787,S1787,V1787))*Y1787+if($B1787=$H1787,0,iferror(average(vlookup({$H1787,$K1787,$N1787,$Q1787,$T1787},$B:$D,column(C$1),0)),index(D:D,match($H1787,$B:$B,)))),3)</f>
        <v>6.414</v>
      </c>
      <c r="E1787" s="145">
        <v>2764.0</v>
      </c>
      <c r="F1787" s="146">
        <v>985.709</v>
      </c>
      <c r="G1787" s="146">
        <v>402.042</v>
      </c>
      <c r="H1787" s="147" t="s">
        <v>404</v>
      </c>
      <c r="I1787" s="146">
        <v>688.449</v>
      </c>
      <c r="J1787" s="146">
        <v>406.09</v>
      </c>
      <c r="K1787" s="148"/>
      <c r="L1787" s="149"/>
      <c r="M1787" s="149"/>
      <c r="N1787" s="148"/>
      <c r="O1787" s="149"/>
      <c r="P1787" s="149"/>
      <c r="Q1787" s="148"/>
      <c r="R1787" s="149"/>
      <c r="S1787" s="149"/>
      <c r="T1787" s="148"/>
      <c r="U1787" s="149"/>
      <c r="V1787" s="149"/>
      <c r="W1787" s="149"/>
      <c r="X1787" s="150">
        <f t="shared" si="1"/>
        <v>1.584367573</v>
      </c>
      <c r="Y1787" s="150">
        <f t="shared" si="2"/>
        <v>-1.584367573</v>
      </c>
    </row>
    <row r="1788" ht="15.75" customHeight="1">
      <c r="A1788" s="119">
        <v>1787.0</v>
      </c>
      <c r="B1788" s="143" t="str">
        <f t="array" ref="B1788">index(Systems!$A:$E,match($A1788,Systems!$A:$A,),match(B$1,Systems!$2:$2,))&amp;if(not(isblank(index(Systems!$A:$E,match($A1788,Systems!$A:$A,),match(Systems!$C$2,Systems!$2:$2,))))," ["&amp;index(Systems!$A:$E,match($A1788,Systems!$A:$A,),match(Systems!$C$2,Systems!$2:$2,))&amp;"]",)</f>
        <v>Nahoni</v>
      </c>
      <c r="C1788" s="144">
        <f t="array" ref="C1788">round((F1788-average(I1788,L1788,O1788,R1788,U1788))*X1788+if($B1788=$H1788,0,iferror(average(vlookup({$H1788,$K1788,$N1788,$Q1788,$T1788},$B:$D,column(B$1),0)),index(C:C,match($H1788,$B:$B,)))),3)</f>
        <v>245.821</v>
      </c>
      <c r="D1788" s="144">
        <f t="array" ref="D1788">round((G1788-average(J1788,M1788,P1788,S1788,V1788))*Y1788+if($B1788=$H1788,0,iferror(average(vlookup({$H1788,$K1788,$N1788,$Q1788,$T1788},$B:$D,column(C$1),0)),index(D:D,match($H1788,$B:$B,)))),3)</f>
        <v>-198.575</v>
      </c>
      <c r="E1788" s="145">
        <v>2764.0</v>
      </c>
      <c r="F1788" s="146">
        <v>843.603</v>
      </c>
      <c r="G1788" s="146">
        <v>531.424</v>
      </c>
      <c r="H1788" s="147" t="s">
        <v>404</v>
      </c>
      <c r="I1788" s="146">
        <v>688.449</v>
      </c>
      <c r="J1788" s="146">
        <v>406.09</v>
      </c>
      <c r="K1788" s="148"/>
      <c r="L1788" s="149"/>
      <c r="M1788" s="149"/>
      <c r="N1788" s="148"/>
      <c r="O1788" s="149"/>
      <c r="P1788" s="149"/>
      <c r="Q1788" s="148"/>
      <c r="R1788" s="149"/>
      <c r="S1788" s="149"/>
      <c r="T1788" s="148"/>
      <c r="U1788" s="149"/>
      <c r="V1788" s="149"/>
      <c r="W1788" s="149"/>
      <c r="X1788" s="150">
        <f t="shared" si="1"/>
        <v>1.584367573</v>
      </c>
      <c r="Y1788" s="150">
        <f t="shared" si="2"/>
        <v>-1.584367573</v>
      </c>
    </row>
    <row r="1789" ht="15.75" customHeight="1">
      <c r="A1789" s="119">
        <v>1788.0</v>
      </c>
      <c r="B1789" s="143" t="str">
        <f t="array" ref="B1789">index(Systems!$A:$E,match($A1789,Systems!$A:$A,),match(B$1,Systems!$2:$2,))&amp;if(not(isblank(index(Systems!$A:$E,match($A1789,Systems!$A:$A,),match(Systems!$C$2,Systems!$2:$2,))))," ["&amp;index(Systems!$A:$E,match($A1789,Systems!$A:$A,),match(Systems!$C$2,Systems!$2:$2,))&amp;"]",)</f>
        <v>Naikongzu</v>
      </c>
      <c r="C1789" s="144">
        <f t="array" ref="C1789">round((F1789-average(I1789,L1789,O1789,R1789,U1789))*X1789+if($B1789=$H1789,0,iferror(average(vlookup({$H1789,$K1789,$N1789,$Q1789,$T1789},$B:$D,column(B$1),0)),index(C:C,match($H1789,$B:$B,)))),3)</f>
        <v>527.113</v>
      </c>
      <c r="D1789" s="144">
        <f t="array" ref="D1789">round((G1789-average(J1789,M1789,P1789,S1789,V1789))*Y1789+if($B1789=$H1789,0,iferror(average(vlookup({$H1789,$K1789,$N1789,$Q1789,$T1789},$B:$D,column(C$1),0)),index(D:D,match($H1789,$B:$B,)))),3)</f>
        <v>360.78</v>
      </c>
      <c r="E1789" s="145">
        <v>2764.0</v>
      </c>
      <c r="F1789" s="146">
        <v>1021.145</v>
      </c>
      <c r="G1789" s="146">
        <v>178.378</v>
      </c>
      <c r="H1789" s="147" t="s">
        <v>404</v>
      </c>
      <c r="I1789" s="146">
        <v>688.449</v>
      </c>
      <c r="J1789" s="146">
        <v>406.09</v>
      </c>
      <c r="K1789" s="148"/>
      <c r="L1789" s="149"/>
      <c r="M1789" s="149"/>
      <c r="N1789" s="148"/>
      <c r="O1789" s="149"/>
      <c r="P1789" s="149"/>
      <c r="Q1789" s="148"/>
      <c r="R1789" s="149"/>
      <c r="S1789" s="149"/>
      <c r="T1789" s="148"/>
      <c r="U1789" s="149"/>
      <c r="V1789" s="149"/>
      <c r="W1789" s="149"/>
      <c r="X1789" s="150">
        <f t="shared" si="1"/>
        <v>1.584367573</v>
      </c>
      <c r="Y1789" s="150">
        <f t="shared" si="2"/>
        <v>-1.584367573</v>
      </c>
    </row>
    <row r="1790" ht="15.75" customHeight="1">
      <c r="A1790" s="119">
        <v>1789.0</v>
      </c>
      <c r="B1790" s="143" t="str">
        <f t="array" ref="B1790">index(Systems!$A:$E,match($A1790,Systems!$A:$A,),match(B$1,Systems!$2:$2,))&amp;if(not(isblank(index(Systems!$A:$E,match($A1790,Systems!$A:$A,),match(Systems!$C$2,Systems!$2:$2,))))," ["&amp;index(Systems!$A:$E,match($A1790,Systems!$A:$A,),match(Systems!$C$2,Systems!$2:$2,))&amp;"]",)</f>
        <v>Naissus</v>
      </c>
      <c r="C1790" s="144">
        <f t="array" ref="C1790">round((F1790-average(I1790,L1790,O1790,R1790,U1790))*X1790+if($B1790=$H1790,0,iferror(average(vlookup({$H1790,$K1790,$N1790,$Q1790,$T1790},$B:$D,column(B$1),0)),index(C:C,match($H1790,$B:$B,)))),3)</f>
        <v>-347.184</v>
      </c>
      <c r="D1790" s="144">
        <f t="array" ref="D1790">round((G1790-average(J1790,M1790,P1790,S1790,V1790))*Y1790+if($B1790=$H1790,0,iferror(average(vlookup({$H1790,$K1790,$N1790,$Q1790,$T1790},$B:$D,column(C$1),0)),index(D:D,match($H1790,$B:$B,)))),3)</f>
        <v>-162.059</v>
      </c>
      <c r="E1790" s="145">
        <v>2764.0</v>
      </c>
      <c r="F1790" s="146">
        <v>469.318</v>
      </c>
      <c r="G1790" s="146">
        <v>508.376</v>
      </c>
      <c r="H1790" s="147" t="s">
        <v>404</v>
      </c>
      <c r="I1790" s="146">
        <v>688.449</v>
      </c>
      <c r="J1790" s="146">
        <v>406.09</v>
      </c>
      <c r="K1790" s="148"/>
      <c r="L1790" s="149"/>
      <c r="M1790" s="149"/>
      <c r="N1790" s="148"/>
      <c r="O1790" s="149"/>
      <c r="P1790" s="149"/>
      <c r="Q1790" s="148"/>
      <c r="R1790" s="149"/>
      <c r="S1790" s="149"/>
      <c r="T1790" s="148"/>
      <c r="U1790" s="149"/>
      <c r="V1790" s="149"/>
      <c r="W1790" s="149"/>
      <c r="X1790" s="150">
        <f t="shared" si="1"/>
        <v>1.584367573</v>
      </c>
      <c r="Y1790" s="150">
        <f t="shared" si="2"/>
        <v>-1.584367573</v>
      </c>
    </row>
    <row r="1791" ht="15.75" customHeight="1">
      <c r="A1791" s="119">
        <v>1790.0</v>
      </c>
      <c r="B1791" s="143" t="str">
        <f t="array" ref="B1791">index(Systems!$A:$E,match($A1791,Systems!$A:$A,),match(B$1,Systems!$2:$2,))&amp;if(not(isblank(index(Systems!$A:$E,match($A1791,Systems!$A:$A,),match(Systems!$C$2,Systems!$2:$2,))))," ["&amp;index(Systems!$A:$E,match($A1791,Systems!$A:$A,),match(Systems!$C$2,Systems!$2:$2,))&amp;"]",)</f>
        <v>Nai-Stohl</v>
      </c>
      <c r="C1791" s="144">
        <f t="array" ref="C1791">round((F1791-average(I1791,L1791,O1791,R1791,U1791))*X1791+if($B1791=$H1791,0,iferror(average(vlookup({$H1791,$K1791,$N1791,$Q1791,$T1791},$B:$D,column(B$1),0)),index(C:C,match($H1791,$B:$B,)))),3)</f>
        <v>1.5</v>
      </c>
      <c r="D1791" s="144">
        <f t="array" ref="D1791">round((G1791-average(J1791,M1791,P1791,S1791,V1791))*Y1791+if($B1791=$H1791,0,iferror(average(vlookup({$H1791,$K1791,$N1791,$Q1791,$T1791},$B:$D,column(C$1),0)),index(D:D,match($H1791,$B:$B,)))),3)</f>
        <v>72.395</v>
      </c>
      <c r="E1791" s="145">
        <v>2764.0</v>
      </c>
      <c r="F1791" s="146">
        <v>689.396</v>
      </c>
      <c r="G1791" s="146">
        <v>360.397</v>
      </c>
      <c r="H1791" s="147" t="s">
        <v>404</v>
      </c>
      <c r="I1791" s="146">
        <v>688.449</v>
      </c>
      <c r="J1791" s="146">
        <v>406.09</v>
      </c>
      <c r="K1791" s="148"/>
      <c r="L1791" s="149"/>
      <c r="M1791" s="149"/>
      <c r="N1791" s="148"/>
      <c r="O1791" s="149"/>
      <c r="P1791" s="149"/>
      <c r="Q1791" s="148"/>
      <c r="R1791" s="149"/>
      <c r="S1791" s="149"/>
      <c r="T1791" s="148"/>
      <c r="U1791" s="149"/>
      <c r="V1791" s="149"/>
      <c r="W1791" s="149"/>
      <c r="X1791" s="150">
        <f t="shared" si="1"/>
        <v>1.584367573</v>
      </c>
      <c r="Y1791" s="150">
        <f t="shared" si="2"/>
        <v>-1.584367573</v>
      </c>
    </row>
    <row r="1792" ht="15.75" customHeight="1">
      <c r="A1792" s="119">
        <v>1791.0</v>
      </c>
      <c r="B1792" s="143" t="str">
        <f t="array" ref="B1792">index(Systems!$A:$E,match($A1792,Systems!$A:$A,),match(B$1,Systems!$2:$2,))&amp;if(not(isblank(index(Systems!$A:$E,match($A1792,Systems!$A:$A,),match(Systems!$C$2,Systems!$2:$2,))))," ["&amp;index(Systems!$A:$E,match($A1792,Systems!$A:$A,),match(Systems!$C$2,Systems!$2:$2,))&amp;"]",)</f>
        <v>Najha</v>
      </c>
      <c r="C1792" s="144">
        <f t="array" ref="C1792">round((F1792-average(I1792,L1792,O1792,R1792,U1792))*X1792+if($B1792=$H1792,0,iferror(average(vlookup({$H1792,$K1792,$N1792,$Q1792,$T1792},$B:$D,column(B$1),0)),index(C:C,match($H1792,$B:$B,)))),3)</f>
        <v>35.666</v>
      </c>
      <c r="D1792" s="144">
        <f t="array" ref="D1792">round((G1792-average(J1792,M1792,P1792,S1792,V1792))*Y1792+if($B1792=$H1792,0,iferror(average(vlookup({$H1792,$K1792,$N1792,$Q1792,$T1792},$B:$D,column(C$1),0)),index(D:D,match($H1792,$B:$B,)))),3)</f>
        <v>211.136</v>
      </c>
      <c r="E1792" s="145">
        <v>2764.0</v>
      </c>
      <c r="F1792" s="146">
        <v>710.96</v>
      </c>
      <c r="G1792" s="146">
        <v>272.828</v>
      </c>
      <c r="H1792" s="147" t="s">
        <v>404</v>
      </c>
      <c r="I1792" s="146">
        <v>688.449</v>
      </c>
      <c r="J1792" s="146">
        <v>406.09</v>
      </c>
      <c r="K1792" s="148"/>
      <c r="L1792" s="149"/>
      <c r="M1792" s="149"/>
      <c r="N1792" s="148"/>
      <c r="O1792" s="149"/>
      <c r="P1792" s="149"/>
      <c r="Q1792" s="148"/>
      <c r="R1792" s="149"/>
      <c r="S1792" s="149"/>
      <c r="T1792" s="148"/>
      <c r="U1792" s="149"/>
      <c r="V1792" s="149"/>
      <c r="W1792" s="149"/>
      <c r="X1792" s="150">
        <f t="shared" si="1"/>
        <v>1.584367573</v>
      </c>
      <c r="Y1792" s="150">
        <f t="shared" si="2"/>
        <v>-1.584367573</v>
      </c>
    </row>
    <row r="1793" ht="15.75" customHeight="1">
      <c r="A1793" s="119">
        <v>1792.0</v>
      </c>
      <c r="B1793" s="143" t="str">
        <f t="array" ref="B1793">index(Systems!$A:$E,match($A1793,Systems!$A:$A,),match(B$1,Systems!$2:$2,))&amp;if(not(isblank(index(Systems!$A:$E,match($A1793,Systems!$A:$A,),match(Systems!$C$2,Systems!$2:$2,))))," ["&amp;index(Systems!$A:$E,match($A1793,Systems!$A:$A,),match(Systems!$C$2,Systems!$2:$2,))&amp;"]",)</f>
        <v>Naka Pabni</v>
      </c>
      <c r="C1793" s="144">
        <f t="array" ref="C1793">round((F1793-average(I1793,L1793,O1793,R1793,U1793))*X1793+if($B1793=$H1793,0,iferror(average(vlookup({$H1793,$K1793,$N1793,$Q1793,$T1793},$B:$D,column(B$1),0)),index(C:C,match($H1793,$B:$B,)))),3)</f>
        <v>377.913</v>
      </c>
      <c r="D1793" s="144">
        <f t="array" ref="D1793">round((G1793-average(J1793,M1793,P1793,S1793,V1793))*Y1793+if($B1793=$H1793,0,iferror(average(vlookup({$H1793,$K1793,$N1793,$Q1793,$T1793},$B:$D,column(C$1),0)),index(D:D,match($H1793,$B:$B,)))),3)</f>
        <v>-291.644</v>
      </c>
      <c r="E1793" s="145">
        <v>2764.0</v>
      </c>
      <c r="F1793" s="146">
        <v>926.975</v>
      </c>
      <c r="G1793" s="146">
        <v>590.166</v>
      </c>
      <c r="H1793" s="147" t="s">
        <v>404</v>
      </c>
      <c r="I1793" s="146">
        <v>688.449</v>
      </c>
      <c r="J1793" s="146">
        <v>406.09</v>
      </c>
      <c r="K1793" s="148"/>
      <c r="L1793" s="149"/>
      <c r="M1793" s="149"/>
      <c r="N1793" s="148"/>
      <c r="O1793" s="149"/>
      <c r="P1793" s="149"/>
      <c r="Q1793" s="148"/>
      <c r="R1793" s="149"/>
      <c r="S1793" s="149"/>
      <c r="T1793" s="148"/>
      <c r="U1793" s="149"/>
      <c r="V1793" s="149"/>
      <c r="W1793" s="149"/>
      <c r="X1793" s="150">
        <f t="shared" si="1"/>
        <v>1.584367573</v>
      </c>
      <c r="Y1793" s="150">
        <f t="shared" si="2"/>
        <v>-1.584367573</v>
      </c>
    </row>
    <row r="1794" ht="15.75" customHeight="1">
      <c r="A1794" s="119">
        <v>1793.0</v>
      </c>
      <c r="B1794" s="143" t="str">
        <f t="array" ref="B1794">index(Systems!$A:$E,match($A1794,Systems!$A:$A,),match(B$1,Systems!$2:$2,))&amp;if(not(isblank(index(Systems!$A:$E,match($A1794,Systems!$A:$A,),match(Systems!$C$2,Systems!$2:$2,))))," ["&amp;index(Systems!$A:$E,match($A1794,Systems!$A:$A,),match(Systems!$C$2,Systems!$2:$2,))&amp;"]",)</f>
        <v>Nakaojo</v>
      </c>
      <c r="C1794" s="144">
        <f t="array" ref="C1794">round((F1794-average(I1794,L1794,O1794,R1794,U1794))*X1794+if($B1794=$H1794,0,iferror(average(vlookup({$H1794,$K1794,$N1794,$Q1794,$T1794},$B:$D,column(B$1),0)),index(C:C,match($H1794,$B:$B,)))),3)</f>
        <v>287.181</v>
      </c>
      <c r="D1794" s="144">
        <f t="array" ref="D1794">round((G1794-average(J1794,M1794,P1794,S1794,V1794))*Y1794+if($B1794=$H1794,0,iferror(average(vlookup({$H1794,$K1794,$N1794,$Q1794,$T1794},$B:$D,column(C$1),0)),index(D:D,match($H1794,$B:$B,)))),3)</f>
        <v>183.226</v>
      </c>
      <c r="E1794" s="145">
        <v>2764.0</v>
      </c>
      <c r="F1794" s="146">
        <v>869.708</v>
      </c>
      <c r="G1794" s="146">
        <v>290.444</v>
      </c>
      <c r="H1794" s="147" t="s">
        <v>404</v>
      </c>
      <c r="I1794" s="146">
        <v>688.449</v>
      </c>
      <c r="J1794" s="146">
        <v>406.09</v>
      </c>
      <c r="K1794" s="148"/>
      <c r="L1794" s="149"/>
      <c r="M1794" s="149"/>
      <c r="N1794" s="148"/>
      <c r="O1794" s="149"/>
      <c r="P1794" s="149"/>
      <c r="Q1794" s="148"/>
      <c r="R1794" s="149"/>
      <c r="S1794" s="149"/>
      <c r="T1794" s="148"/>
      <c r="U1794" s="149"/>
      <c r="V1794" s="149"/>
      <c r="W1794" s="149"/>
      <c r="X1794" s="150">
        <f t="shared" si="1"/>
        <v>1.584367573</v>
      </c>
      <c r="Y1794" s="150">
        <f t="shared" si="2"/>
        <v>-1.584367573</v>
      </c>
    </row>
    <row r="1795" ht="15.75" customHeight="1">
      <c r="A1795" s="119">
        <v>1794.0</v>
      </c>
      <c r="B1795" s="143" t="str">
        <f t="array" ref="B1795">index(Systems!$A:$E,match($A1795,Systems!$A:$A,),match(B$1,Systems!$2:$2,))&amp;if(not(isblank(index(Systems!$A:$E,match($A1795,Systems!$A:$A,),match(Systems!$C$2,Systems!$2:$2,))))," ["&amp;index(Systems!$A:$E,match($A1795,Systems!$A:$A,),match(Systems!$C$2,Systems!$2:$2,))&amp;"]",)</f>
        <v>Nam Dinh</v>
      </c>
      <c r="C1795" s="144">
        <f t="array" ref="C1795">round((F1795-average(I1795,L1795,O1795,R1795,U1795))*X1795+if($B1795=$H1795,0,iferror(average(vlookup({$H1795,$K1795,$N1795,$Q1795,$T1795},$B:$D,column(B$1),0)),index(C:C,match($H1795,$B:$B,)))),3)</f>
        <v>-66.678</v>
      </c>
      <c r="D1795" s="144">
        <f t="array" ref="D1795">round((G1795-average(J1795,M1795,P1795,S1795,V1795))*Y1795+if($B1795=$H1795,0,iferror(average(vlookup({$H1795,$K1795,$N1795,$Q1795,$T1795},$B:$D,column(C$1),0)),index(D:D,match($H1795,$B:$B,)))),3)</f>
        <v>-251.434</v>
      </c>
      <c r="E1795" s="145">
        <v>2764.0</v>
      </c>
      <c r="F1795" s="146">
        <v>646.364</v>
      </c>
      <c r="G1795" s="146">
        <v>564.787</v>
      </c>
      <c r="H1795" s="147" t="s">
        <v>404</v>
      </c>
      <c r="I1795" s="146">
        <v>688.449</v>
      </c>
      <c r="J1795" s="146">
        <v>406.09</v>
      </c>
      <c r="K1795" s="148"/>
      <c r="L1795" s="149"/>
      <c r="M1795" s="149"/>
      <c r="N1795" s="148"/>
      <c r="O1795" s="149"/>
      <c r="P1795" s="149"/>
      <c r="Q1795" s="148"/>
      <c r="R1795" s="149"/>
      <c r="S1795" s="149"/>
      <c r="T1795" s="148"/>
      <c r="U1795" s="149"/>
      <c r="V1795" s="149"/>
      <c r="W1795" s="149"/>
      <c r="X1795" s="150">
        <f t="shared" si="1"/>
        <v>1.584367573</v>
      </c>
      <c r="Y1795" s="150">
        <f t="shared" si="2"/>
        <v>-1.584367573</v>
      </c>
    </row>
    <row r="1796" ht="15.75" customHeight="1">
      <c r="A1796" s="119">
        <v>1795.0</v>
      </c>
      <c r="B1796" s="143" t="str">
        <f t="array" ref="B1796">index(Systems!$A:$E,match($A1796,Systems!$A:$A,),match(B$1,Systems!$2:$2,))&amp;if(not(isblank(index(Systems!$A:$E,match($A1796,Systems!$A:$A,),match(Systems!$C$2,Systems!$2:$2,))))," ["&amp;index(Systems!$A:$E,match($A1796,Systems!$A:$A,),match(Systems!$C$2,Systems!$2:$2,))&amp;"]",)</f>
        <v>Namen</v>
      </c>
      <c r="C1796" s="144">
        <f t="array" ref="C1796">round((F1796-average(I1796,L1796,O1796,R1796,U1796))*X1796+if($B1796=$H1796,0,iferror(average(vlookup({$H1796,$K1796,$N1796,$Q1796,$T1796},$B:$D,column(B$1),0)),index(C:C,match($H1796,$B:$B,)))),3)</f>
        <v>171.967</v>
      </c>
      <c r="D1796" s="144">
        <f t="array" ref="D1796">round((G1796-average(J1796,M1796,P1796,S1796,V1796))*Y1796+if($B1796=$H1796,0,iferror(average(vlookup({$H1796,$K1796,$N1796,$Q1796,$T1796},$B:$D,column(C$1),0)),index(D:D,match($H1796,$B:$B,)))),3)</f>
        <v>-215.705</v>
      </c>
      <c r="E1796" s="145">
        <v>2764.0</v>
      </c>
      <c r="F1796" s="146">
        <v>796.989</v>
      </c>
      <c r="G1796" s="146">
        <v>542.236</v>
      </c>
      <c r="H1796" s="147" t="s">
        <v>404</v>
      </c>
      <c r="I1796" s="146">
        <v>688.449</v>
      </c>
      <c r="J1796" s="146">
        <v>406.09</v>
      </c>
      <c r="K1796" s="148"/>
      <c r="L1796" s="149"/>
      <c r="M1796" s="149"/>
      <c r="N1796" s="148"/>
      <c r="O1796" s="149"/>
      <c r="P1796" s="149"/>
      <c r="Q1796" s="148"/>
      <c r="R1796" s="149"/>
      <c r="S1796" s="149"/>
      <c r="T1796" s="148"/>
      <c r="U1796" s="149"/>
      <c r="V1796" s="149"/>
      <c r="W1796" s="149"/>
      <c r="X1796" s="150">
        <f t="shared" si="1"/>
        <v>1.584367573</v>
      </c>
      <c r="Y1796" s="150">
        <f t="shared" si="2"/>
        <v>-1.584367573</v>
      </c>
    </row>
    <row r="1797" ht="15.75" customHeight="1">
      <c r="A1797" s="119">
        <v>1796.0</v>
      </c>
      <c r="B1797" s="143" t="str">
        <f t="array" ref="B1797">index(Systems!$A:$E,match($A1797,Systems!$A:$A,),match(B$1,Systems!$2:$2,))&amp;if(not(isblank(index(Systems!$A:$E,match($A1797,Systems!$A:$A,),match(Systems!$C$2,Systems!$2:$2,))))," ["&amp;index(Systems!$A:$E,match($A1797,Systems!$A:$A,),match(Systems!$C$2,Systems!$2:$2,))&amp;"]",)</f>
        <v>Nanking</v>
      </c>
      <c r="C1797" s="144">
        <f t="array" ref="C1797">round((F1797-average(I1797,L1797,O1797,R1797,U1797))*X1797+if($B1797=$H1797,0,iferror(average(vlookup({$H1797,$K1797,$N1797,$Q1797,$T1797},$B:$D,column(B$1),0)),index(C:C,match($H1797,$B:$B,)))),3)</f>
        <v>22.742</v>
      </c>
      <c r="D1797" s="144">
        <f t="array" ref="D1797">round((G1797-average(J1797,M1797,P1797,S1797,V1797))*Y1797+if($B1797=$H1797,0,iferror(average(vlookup({$H1797,$K1797,$N1797,$Q1797,$T1797},$B:$D,column(C$1),0)),index(D:D,match($H1797,$B:$B,)))),3)</f>
        <v>-51.745</v>
      </c>
      <c r="E1797" s="145">
        <v>2764.0</v>
      </c>
      <c r="F1797" s="146">
        <v>702.803</v>
      </c>
      <c r="G1797" s="146">
        <v>438.75</v>
      </c>
      <c r="H1797" s="147" t="s">
        <v>404</v>
      </c>
      <c r="I1797" s="146">
        <v>688.449</v>
      </c>
      <c r="J1797" s="146">
        <v>406.09</v>
      </c>
      <c r="K1797" s="148"/>
      <c r="L1797" s="149"/>
      <c r="M1797" s="149"/>
      <c r="N1797" s="148"/>
      <c r="O1797" s="149"/>
      <c r="P1797" s="149"/>
      <c r="Q1797" s="148"/>
      <c r="R1797" s="149"/>
      <c r="S1797" s="149"/>
      <c r="T1797" s="148"/>
      <c r="U1797" s="149"/>
      <c r="V1797" s="149"/>
      <c r="W1797" s="149"/>
      <c r="X1797" s="150">
        <f t="shared" si="1"/>
        <v>1.584367573</v>
      </c>
      <c r="Y1797" s="150">
        <f t="shared" si="2"/>
        <v>-1.584367573</v>
      </c>
    </row>
    <row r="1798" ht="15.75" customHeight="1">
      <c r="A1798" s="119">
        <v>1797.0</v>
      </c>
      <c r="B1798" s="143" t="str">
        <f t="array" ref="B1798">index(Systems!$A:$E,match($A1798,Systems!$A:$A,),match(B$1,Systems!$2:$2,))&amp;if(not(isblank(index(Systems!$A:$E,match($A1798,Systems!$A:$A,),match(Systems!$C$2,Systems!$2:$2,))))," ["&amp;index(Systems!$A:$E,match($A1798,Systems!$A:$A,),match(Systems!$C$2,Systems!$2:$2,))&amp;"]",)</f>
        <v>Nara</v>
      </c>
      <c r="C1798" s="144">
        <f t="array" ref="C1798">round((F1798-average(I1798,L1798,O1798,R1798,U1798))*X1798+if($B1798=$H1798,0,iferror(average(vlookup({$H1798,$K1798,$N1798,$Q1798,$T1798},$B:$D,column(B$1),0)),index(C:C,match($H1798,$B:$B,)))),3)</f>
        <v>292.706</v>
      </c>
      <c r="D1798" s="144">
        <f t="array" ref="D1798">round((G1798-average(J1798,M1798,P1798,S1798,V1798))*Y1798+if($B1798=$H1798,0,iferror(average(vlookup({$H1798,$K1798,$N1798,$Q1798,$T1798},$B:$D,column(C$1),0)),index(D:D,match($H1798,$B:$B,)))),3)</f>
        <v>296.543</v>
      </c>
      <c r="E1798" s="145">
        <v>2764.0</v>
      </c>
      <c r="F1798" s="146">
        <v>873.195</v>
      </c>
      <c r="G1798" s="146">
        <v>218.922</v>
      </c>
      <c r="H1798" s="147" t="s">
        <v>404</v>
      </c>
      <c r="I1798" s="146">
        <v>688.449</v>
      </c>
      <c r="J1798" s="146">
        <v>406.09</v>
      </c>
      <c r="K1798" s="148"/>
      <c r="L1798" s="149"/>
      <c r="M1798" s="149"/>
      <c r="N1798" s="148"/>
      <c r="O1798" s="149"/>
      <c r="P1798" s="149"/>
      <c r="Q1798" s="148"/>
      <c r="R1798" s="149"/>
      <c r="S1798" s="149"/>
      <c r="T1798" s="148"/>
      <c r="U1798" s="149"/>
      <c r="V1798" s="149"/>
      <c r="W1798" s="149"/>
      <c r="X1798" s="150">
        <f t="shared" si="1"/>
        <v>1.584367573</v>
      </c>
      <c r="Y1798" s="150">
        <f t="shared" si="2"/>
        <v>-1.584367573</v>
      </c>
    </row>
    <row r="1799" ht="15.75" customHeight="1">
      <c r="A1799" s="119">
        <v>1798.0</v>
      </c>
      <c r="B1799" s="143" t="str">
        <f t="array" ref="B1799">index(Systems!$A:$E,match($A1799,Systems!$A:$A,),match(B$1,Systems!$2:$2,))&amp;if(not(isblank(index(Systems!$A:$E,match($A1799,Systems!$A:$A,),match(Systems!$C$2,Systems!$2:$2,))))," ["&amp;index(Systems!$A:$E,match($A1799,Systems!$A:$A,),match(Systems!$C$2,Systems!$2:$2,))&amp;"]",)</f>
        <v>Narellan</v>
      </c>
      <c r="C1799" s="144">
        <f t="array" ref="C1799">round((F1799-average(I1799,L1799,O1799,R1799,U1799))*X1799+if($B1799=$H1799,0,iferror(average(vlookup({$H1799,$K1799,$N1799,$Q1799,$T1799},$B:$D,column(B$1),0)),index(C:C,match($H1799,$B:$B,)))),3)</f>
        <v>170.602</v>
      </c>
      <c r="D1799" s="144">
        <f t="array" ref="D1799">round((G1799-average(J1799,M1799,P1799,S1799,V1799))*Y1799+if($B1799=$H1799,0,iferror(average(vlookup({$H1799,$K1799,$N1799,$Q1799,$T1799},$B:$D,column(C$1),0)),index(D:D,match($H1799,$B:$B,)))),3)</f>
        <v>-253.882</v>
      </c>
      <c r="E1799" s="145">
        <v>2764.0</v>
      </c>
      <c r="F1799" s="146">
        <v>796.127</v>
      </c>
      <c r="G1799" s="146">
        <v>566.332</v>
      </c>
      <c r="H1799" s="147" t="s">
        <v>404</v>
      </c>
      <c r="I1799" s="146">
        <v>688.449</v>
      </c>
      <c r="J1799" s="146">
        <v>406.09</v>
      </c>
      <c r="K1799" s="148"/>
      <c r="L1799" s="149"/>
      <c r="M1799" s="149"/>
      <c r="N1799" s="148"/>
      <c r="O1799" s="149"/>
      <c r="P1799" s="149"/>
      <c r="Q1799" s="148"/>
      <c r="R1799" s="149"/>
      <c r="S1799" s="149"/>
      <c r="T1799" s="148"/>
      <c r="U1799" s="149"/>
      <c r="V1799" s="149"/>
      <c r="W1799" s="149"/>
      <c r="X1799" s="150">
        <f t="shared" si="1"/>
        <v>1.584367573</v>
      </c>
      <c r="Y1799" s="150">
        <f t="shared" si="2"/>
        <v>-1.584367573</v>
      </c>
    </row>
    <row r="1800" ht="15.75" customHeight="1">
      <c r="A1800" s="119">
        <v>1799.0</v>
      </c>
      <c r="B1800" s="143" t="str">
        <f t="array" ref="B1800">index(Systems!$A:$E,match($A1800,Systems!$A:$A,),match(B$1,Systems!$2:$2,))&amp;if(not(isblank(index(Systems!$A:$E,match($A1800,Systems!$A:$A,),match(Systems!$C$2,Systems!$2:$2,))))," ["&amp;index(Systems!$A:$E,match($A1800,Systems!$A:$A,),match(Systems!$C$2,Systems!$2:$2,))&amp;"]",)</f>
        <v>Naryn</v>
      </c>
      <c r="C1800" s="144">
        <f t="array" ref="C1800">round((F1800-average(I1800,L1800,O1800,R1800,U1800))*X1800+if($B1800=$H1800,0,iferror(average(vlookup({$H1800,$K1800,$N1800,$Q1800,$T1800},$B:$D,column(B$1),0)),index(C:C,match($H1800,$B:$B,)))),3)</f>
        <v>-37.191</v>
      </c>
      <c r="D1800" s="144">
        <f t="array" ref="D1800">round((G1800-average(J1800,M1800,P1800,S1800,V1800))*Y1800+if($B1800=$H1800,0,iferror(average(vlookup({$H1800,$K1800,$N1800,$Q1800,$T1800},$B:$D,column(C$1),0)),index(D:D,match($H1800,$B:$B,)))),3)</f>
        <v>-361.153</v>
      </c>
      <c r="E1800" s="145">
        <v>2764.0</v>
      </c>
      <c r="F1800" s="146">
        <v>664.975</v>
      </c>
      <c r="G1800" s="146">
        <v>634.038</v>
      </c>
      <c r="H1800" s="147" t="s">
        <v>404</v>
      </c>
      <c r="I1800" s="146">
        <v>688.449</v>
      </c>
      <c r="J1800" s="146">
        <v>406.09</v>
      </c>
      <c r="K1800" s="148"/>
      <c r="L1800" s="149"/>
      <c r="M1800" s="149"/>
      <c r="N1800" s="148"/>
      <c r="O1800" s="149"/>
      <c r="P1800" s="149"/>
      <c r="Q1800" s="148"/>
      <c r="R1800" s="149"/>
      <c r="S1800" s="149"/>
      <c r="T1800" s="148"/>
      <c r="U1800" s="149"/>
      <c r="V1800" s="149"/>
      <c r="W1800" s="149"/>
      <c r="X1800" s="150">
        <f t="shared" si="1"/>
        <v>1.584367573</v>
      </c>
      <c r="Y1800" s="150">
        <f t="shared" si="2"/>
        <v>-1.584367573</v>
      </c>
    </row>
    <row r="1801" ht="15.75" customHeight="1">
      <c r="A1801" s="119">
        <v>1800.0</v>
      </c>
      <c r="B1801" s="143" t="str">
        <f t="array" ref="B1801">index(Systems!$A:$E,match($A1801,Systems!$A:$A,),match(B$1,Systems!$2:$2,))&amp;if(not(isblank(index(Systems!$A:$E,match($A1801,Systems!$A:$A,),match(Systems!$C$2,Systems!$2:$2,))))," ["&amp;index(Systems!$A:$E,match($A1801,Systems!$A:$A,),match(Systems!$C$2,Systems!$2:$2,))&amp;"]",)</f>
        <v>Nashira</v>
      </c>
      <c r="C1801" s="144">
        <f t="array" ref="C1801">round((F1801-average(I1801,L1801,O1801,R1801,U1801))*X1801+if($B1801=$H1801,0,iferror(average(vlookup({$H1801,$K1801,$N1801,$Q1801,$T1801},$B:$D,column(B$1),0)),index(C:C,match($H1801,$B:$B,)))),3)</f>
        <v>47.655</v>
      </c>
      <c r="D1801" s="144">
        <f t="array" ref="D1801">round((G1801-average(J1801,M1801,P1801,S1801,V1801))*Y1801+if($B1801=$H1801,0,iferror(average(vlookup({$H1801,$K1801,$N1801,$Q1801,$T1801},$B:$D,column(C$1),0)),index(D:D,match($H1801,$B:$B,)))),3)</f>
        <v>33.587</v>
      </c>
      <c r="E1801" s="145">
        <v>2764.0</v>
      </c>
      <c r="F1801" s="146">
        <v>718.527</v>
      </c>
      <c r="G1801" s="146">
        <v>384.891</v>
      </c>
      <c r="H1801" s="147" t="s">
        <v>404</v>
      </c>
      <c r="I1801" s="146">
        <v>688.449</v>
      </c>
      <c r="J1801" s="146">
        <v>406.09</v>
      </c>
      <c r="K1801" s="148"/>
      <c r="L1801" s="149"/>
      <c r="M1801" s="149"/>
      <c r="N1801" s="148"/>
      <c r="O1801" s="149"/>
      <c r="P1801" s="149"/>
      <c r="Q1801" s="148"/>
      <c r="R1801" s="149"/>
      <c r="S1801" s="149"/>
      <c r="T1801" s="148"/>
      <c r="U1801" s="149"/>
      <c r="V1801" s="149"/>
      <c r="W1801" s="149"/>
      <c r="X1801" s="150">
        <f t="shared" si="1"/>
        <v>1.584367573</v>
      </c>
      <c r="Y1801" s="150">
        <f t="shared" si="2"/>
        <v>-1.584367573</v>
      </c>
    </row>
    <row r="1802" ht="15.75" customHeight="1">
      <c r="A1802" s="119">
        <v>1801.0</v>
      </c>
      <c r="B1802" s="143" t="str">
        <f t="array" ref="B1802">index(Systems!$A:$E,match($A1802,Systems!$A:$A,),match(B$1,Systems!$2:$2,))&amp;if(not(isblank(index(Systems!$A:$E,match($A1802,Systems!$A:$A,),match(Systems!$C$2,Systems!$2:$2,))))," ["&amp;index(Systems!$A:$E,match($A1802,Systems!$A:$A,),match(Systems!$C$2,Systems!$2:$2,))&amp;"]",)</f>
        <v>Nashuar</v>
      </c>
      <c r="C1802" s="144">
        <f t="array" ref="C1802">round((F1802-average(I1802,L1802,O1802,R1802,U1802))*X1802+if($B1802=$H1802,0,iferror(average(vlookup({$H1802,$K1802,$N1802,$Q1802,$T1802},$B:$D,column(B$1),0)),index(C:C,match($H1802,$B:$B,)))),3)</f>
        <v>97.583</v>
      </c>
      <c r="D1802" s="144">
        <f t="array" ref="D1802">round((G1802-average(J1802,M1802,P1802,S1802,V1802))*Y1802+if($B1802=$H1802,0,iferror(average(vlookup({$H1802,$K1802,$N1802,$Q1802,$T1802},$B:$D,column(C$1),0)),index(D:D,match($H1802,$B:$B,)))),3)</f>
        <v>-202.102</v>
      </c>
      <c r="E1802" s="145">
        <v>2764.0</v>
      </c>
      <c r="F1802" s="146">
        <v>750.04</v>
      </c>
      <c r="G1802" s="146">
        <v>533.65</v>
      </c>
      <c r="H1802" s="147" t="s">
        <v>404</v>
      </c>
      <c r="I1802" s="146">
        <v>688.449</v>
      </c>
      <c r="J1802" s="146">
        <v>406.09</v>
      </c>
      <c r="K1802" s="148"/>
      <c r="L1802" s="149"/>
      <c r="M1802" s="149"/>
      <c r="N1802" s="148"/>
      <c r="O1802" s="149"/>
      <c r="P1802" s="149"/>
      <c r="Q1802" s="148"/>
      <c r="R1802" s="149"/>
      <c r="S1802" s="149"/>
      <c r="T1802" s="148"/>
      <c r="U1802" s="149"/>
      <c r="V1802" s="149"/>
      <c r="W1802" s="149"/>
      <c r="X1802" s="150">
        <f t="shared" si="1"/>
        <v>1.584367573</v>
      </c>
      <c r="Y1802" s="150">
        <f t="shared" si="2"/>
        <v>-1.584367573</v>
      </c>
    </row>
    <row r="1803" ht="15.75" customHeight="1">
      <c r="A1803" s="119">
        <v>1802.0</v>
      </c>
      <c r="B1803" s="143" t="str">
        <f t="array" ref="B1803">index(Systems!$A:$E,match($A1803,Systems!$A:$A,),match(B$1,Systems!$2:$2,))&amp;if(not(isblank(index(Systems!$A:$E,match($A1803,Systems!$A:$A,),match(Systems!$C$2,Systems!$2:$2,))))," ["&amp;index(Systems!$A:$E,match($A1803,Systems!$A:$A,),match(Systems!$C$2,Systems!$2:$2,))&amp;"]",)</f>
        <v>Nathan</v>
      </c>
      <c r="C1803" s="144">
        <f t="array" ref="C1803">round((F1803-average(I1803,L1803,O1803,R1803,U1803))*X1803+if($B1803=$H1803,0,iferror(average(vlookup({$H1803,$K1803,$N1803,$Q1803,$T1803},$B:$D,column(B$1),0)),index(C:C,match($H1803,$B:$B,)))),3)</f>
        <v>-67.217</v>
      </c>
      <c r="D1803" s="144">
        <f t="array" ref="D1803">round((G1803-average(J1803,M1803,P1803,S1803,V1803))*Y1803+if($B1803=$H1803,0,iferror(average(vlookup({$H1803,$K1803,$N1803,$Q1803,$T1803},$B:$D,column(C$1),0)),index(D:D,match($H1803,$B:$B,)))),3)</f>
        <v>-49.158</v>
      </c>
      <c r="E1803" s="145">
        <v>2764.0</v>
      </c>
      <c r="F1803" s="146">
        <v>646.024</v>
      </c>
      <c r="G1803" s="146">
        <v>437.117</v>
      </c>
      <c r="H1803" s="147" t="s">
        <v>404</v>
      </c>
      <c r="I1803" s="146">
        <v>688.449</v>
      </c>
      <c r="J1803" s="146">
        <v>406.09</v>
      </c>
      <c r="K1803" s="148"/>
      <c r="L1803" s="149"/>
      <c r="M1803" s="149"/>
      <c r="N1803" s="148"/>
      <c r="O1803" s="149"/>
      <c r="P1803" s="149"/>
      <c r="Q1803" s="148"/>
      <c r="R1803" s="149"/>
      <c r="S1803" s="149"/>
      <c r="T1803" s="148"/>
      <c r="U1803" s="149"/>
      <c r="V1803" s="149"/>
      <c r="W1803" s="149"/>
      <c r="X1803" s="150">
        <f t="shared" si="1"/>
        <v>1.584367573</v>
      </c>
      <c r="Y1803" s="150">
        <f t="shared" si="2"/>
        <v>-1.584367573</v>
      </c>
    </row>
    <row r="1804" ht="15.75" customHeight="1">
      <c r="A1804" s="119">
        <v>1803.0</v>
      </c>
      <c r="B1804" s="143" t="str">
        <f t="array" ref="B1804">index(Systems!$A:$E,match($A1804,Systems!$A:$A,),match(B$1,Systems!$2:$2,))&amp;if(not(isblank(index(Systems!$A:$E,match($A1804,Systems!$A:$A,),match(Systems!$C$2,Systems!$2:$2,))))," ["&amp;index(Systems!$A:$E,match($A1804,Systems!$A:$A,),match(Systems!$C$2,Systems!$2:$2,))&amp;"]",)</f>
        <v>Necedah</v>
      </c>
      <c r="C1804" s="144">
        <f t="array" ref="C1804">round((F1804-average(I1804,L1804,O1804,R1804,U1804))*X1804+if($B1804=$H1804,0,iferror(average(vlookup({$H1804,$K1804,$N1804,$Q1804,$T1804},$B:$D,column(B$1),0)),index(C:C,match($H1804,$B:$B,)))),3)</f>
        <v>353.876</v>
      </c>
      <c r="D1804" s="144">
        <f t="array" ref="D1804">round((G1804-average(J1804,M1804,P1804,S1804,V1804))*Y1804+if($B1804=$H1804,0,iferror(average(vlookup({$H1804,$K1804,$N1804,$Q1804,$T1804},$B:$D,column(C$1),0)),index(D:D,match($H1804,$B:$B,)))),3)</f>
        <v>-8.057</v>
      </c>
      <c r="E1804" s="145">
        <v>2764.0</v>
      </c>
      <c r="F1804" s="146">
        <v>911.804</v>
      </c>
      <c r="G1804" s="146">
        <v>411.175</v>
      </c>
      <c r="H1804" s="147" t="s">
        <v>404</v>
      </c>
      <c r="I1804" s="146">
        <v>688.449</v>
      </c>
      <c r="J1804" s="146">
        <v>406.09</v>
      </c>
      <c r="K1804" s="148"/>
      <c r="L1804" s="149"/>
      <c r="M1804" s="149"/>
      <c r="N1804" s="148"/>
      <c r="O1804" s="149"/>
      <c r="P1804" s="149"/>
      <c r="Q1804" s="148"/>
      <c r="R1804" s="149"/>
      <c r="S1804" s="149"/>
      <c r="T1804" s="148"/>
      <c r="U1804" s="149"/>
      <c r="V1804" s="149"/>
      <c r="W1804" s="149"/>
      <c r="X1804" s="150">
        <f t="shared" si="1"/>
        <v>1.584367573</v>
      </c>
      <c r="Y1804" s="150">
        <f t="shared" si="2"/>
        <v>-1.584367573</v>
      </c>
    </row>
    <row r="1805" ht="15.75" customHeight="1">
      <c r="A1805" s="119">
        <v>1804.0</v>
      </c>
      <c r="B1805" s="143" t="str">
        <f t="array" ref="B1805">index(Systems!$A:$E,match($A1805,Systems!$A:$A,),match(B$1,Systems!$2:$2,))&amp;if(not(isblank(index(Systems!$A:$E,match($A1805,Systems!$A:$A,),match(Systems!$C$2,Systems!$2:$2,))))," ["&amp;index(Systems!$A:$E,match($A1805,Systems!$A:$A,),match(Systems!$C$2,Systems!$2:$2,))&amp;"]",)</f>
        <v>Necromo</v>
      </c>
      <c r="C1805" s="144">
        <f t="array" ref="C1805">round((F1805-average(I1805,L1805,O1805,R1805,U1805))*X1805+if($B1805=$H1805,0,iferror(average(vlookup({$H1805,$K1805,$N1805,$Q1805,$T1805},$B:$D,column(B$1),0)),index(C:C,match($H1805,$B:$B,)))),3)</f>
        <v>102.876</v>
      </c>
      <c r="D1805" s="144">
        <f t="array" ref="D1805">round((G1805-average(J1805,M1805,P1805,S1805,V1805))*Y1805+if($B1805=$H1805,0,iferror(average(vlookup({$H1805,$K1805,$N1805,$Q1805,$T1805},$B:$D,column(C$1),0)),index(D:D,match($H1805,$B:$B,)))),3)</f>
        <v>-188.465</v>
      </c>
      <c r="E1805" s="145">
        <v>2764.0</v>
      </c>
      <c r="F1805" s="146">
        <v>753.381</v>
      </c>
      <c r="G1805" s="146">
        <v>525.043</v>
      </c>
      <c r="H1805" s="147" t="s">
        <v>404</v>
      </c>
      <c r="I1805" s="146">
        <v>688.449</v>
      </c>
      <c r="J1805" s="146">
        <v>406.09</v>
      </c>
      <c r="K1805" s="148"/>
      <c r="L1805" s="149"/>
      <c r="M1805" s="149"/>
      <c r="N1805" s="148"/>
      <c r="O1805" s="149"/>
      <c r="P1805" s="149"/>
      <c r="Q1805" s="148"/>
      <c r="R1805" s="149"/>
      <c r="S1805" s="149"/>
      <c r="T1805" s="148"/>
      <c r="U1805" s="149"/>
      <c r="V1805" s="149"/>
      <c r="W1805" s="149"/>
      <c r="X1805" s="150">
        <f t="shared" si="1"/>
        <v>1.584367573</v>
      </c>
      <c r="Y1805" s="150">
        <f t="shared" si="2"/>
        <v>-1.584367573</v>
      </c>
    </row>
    <row r="1806" ht="15.75" customHeight="1">
      <c r="A1806" s="119">
        <v>1805.0</v>
      </c>
      <c r="B1806" s="143" t="str">
        <f t="array" ref="B1806">index(Systems!$A:$E,match($A1806,Systems!$A:$A,),match(B$1,Systems!$2:$2,))&amp;if(not(isblank(index(Systems!$A:$E,match($A1806,Systems!$A:$A,),match(Systems!$C$2,Systems!$2:$2,))))," ["&amp;index(Systems!$A:$E,match($A1806,Systems!$A:$A,),match(Systems!$C$2,Systems!$2:$2,))&amp;"]",)</f>
        <v>Neerabup</v>
      </c>
      <c r="C1806" s="144">
        <f t="array" ref="C1806">round((F1806-average(I1806,L1806,O1806,R1806,U1806))*X1806+if($B1806=$H1806,0,iferror(average(vlookup({$H1806,$K1806,$N1806,$Q1806,$T1806},$B:$D,column(B$1),0)),index(C:C,match($H1806,$B:$B,)))),3)</f>
        <v>-339.188</v>
      </c>
      <c r="D1806" s="144">
        <f t="array" ref="D1806">round((G1806-average(J1806,M1806,P1806,S1806,V1806))*Y1806+if($B1806=$H1806,0,iferror(average(vlookup({$H1806,$K1806,$N1806,$Q1806,$T1806},$B:$D,column(C$1),0)),index(D:D,match($H1806,$B:$B,)))),3)</f>
        <v>333.668</v>
      </c>
      <c r="E1806" s="145">
        <v>2764.0</v>
      </c>
      <c r="F1806" s="146">
        <v>474.365</v>
      </c>
      <c r="G1806" s="146">
        <v>195.49</v>
      </c>
      <c r="H1806" s="147" t="s">
        <v>404</v>
      </c>
      <c r="I1806" s="146">
        <v>688.449</v>
      </c>
      <c r="J1806" s="146">
        <v>406.09</v>
      </c>
      <c r="K1806" s="148"/>
      <c r="L1806" s="149"/>
      <c r="M1806" s="149"/>
      <c r="N1806" s="148"/>
      <c r="O1806" s="149"/>
      <c r="P1806" s="149"/>
      <c r="Q1806" s="148"/>
      <c r="R1806" s="149"/>
      <c r="S1806" s="149"/>
      <c r="T1806" s="148"/>
      <c r="U1806" s="149"/>
      <c r="V1806" s="149"/>
      <c r="W1806" s="149"/>
      <c r="X1806" s="150">
        <f t="shared" si="1"/>
        <v>1.584367573</v>
      </c>
      <c r="Y1806" s="150">
        <f t="shared" si="2"/>
        <v>-1.584367573</v>
      </c>
    </row>
    <row r="1807" ht="15.75" customHeight="1">
      <c r="A1807" s="119">
        <v>1806.0</v>
      </c>
      <c r="B1807" s="143" t="str">
        <f t="array" ref="B1807">index(Systems!$A:$E,match($A1807,Systems!$A:$A,),match(B$1,Systems!$2:$2,))&amp;if(not(isblank(index(Systems!$A:$E,match($A1807,Systems!$A:$A,),match(Systems!$C$2,Systems!$2:$2,))))," ["&amp;index(Systems!$A:$E,match($A1807,Systems!$A:$A,),match(Systems!$C$2,Systems!$2:$2,))&amp;"]",)</f>
        <v>Negushevo</v>
      </c>
      <c r="C1807" s="144">
        <f t="array" ref="C1807">round((F1807-average(I1807,L1807,O1807,R1807,U1807))*X1807+if($B1807=$H1807,0,iferror(average(vlookup({$H1807,$K1807,$N1807,$Q1807,$T1807},$B:$D,column(B$1),0)),index(C:C,match($H1807,$B:$B,)))),3)</f>
        <v>-286.954</v>
      </c>
      <c r="D1807" s="144">
        <f t="array" ref="D1807">round((G1807-average(J1807,M1807,P1807,S1807,V1807))*Y1807+if($B1807=$H1807,0,iferror(average(vlookup({$H1807,$K1807,$N1807,$Q1807,$T1807},$B:$D,column(C$1),0)),index(D:D,match($H1807,$B:$B,)))),3)</f>
        <v>-273.801</v>
      </c>
      <c r="E1807" s="145">
        <v>2764.0</v>
      </c>
      <c r="F1807" s="146">
        <v>507.333</v>
      </c>
      <c r="G1807" s="146">
        <v>578.904</v>
      </c>
      <c r="H1807" s="147" t="s">
        <v>404</v>
      </c>
      <c r="I1807" s="146">
        <v>688.449</v>
      </c>
      <c r="J1807" s="146">
        <v>406.09</v>
      </c>
      <c r="K1807" s="148"/>
      <c r="L1807" s="149"/>
      <c r="M1807" s="149"/>
      <c r="N1807" s="148"/>
      <c r="O1807" s="149"/>
      <c r="P1807" s="149"/>
      <c r="Q1807" s="148"/>
      <c r="R1807" s="149"/>
      <c r="S1807" s="149"/>
      <c r="T1807" s="148"/>
      <c r="U1807" s="149"/>
      <c r="V1807" s="149"/>
      <c r="W1807" s="149"/>
      <c r="X1807" s="150">
        <f t="shared" si="1"/>
        <v>1.584367573</v>
      </c>
      <c r="Y1807" s="150">
        <f t="shared" si="2"/>
        <v>-1.584367573</v>
      </c>
    </row>
    <row r="1808" ht="15.75" customHeight="1">
      <c r="A1808" s="119">
        <v>1807.0</v>
      </c>
      <c r="B1808" s="143" t="str">
        <f t="array" ref="B1808">index(Systems!$A:$E,match($A1808,Systems!$A:$A,),match(B$1,Systems!$2:$2,))&amp;if(not(isblank(index(Systems!$A:$E,match($A1808,Systems!$A:$A,),match(Systems!$C$2,Systems!$2:$2,))))," ["&amp;index(Systems!$A:$E,match($A1808,Systems!$A:$A,),match(Systems!$C$2,Systems!$2:$2,))&amp;"]",)</f>
        <v>Nekkar</v>
      </c>
      <c r="C1808" s="144">
        <f t="array" ref="C1808">round((F1808-average(I1808,L1808,O1808,R1808,U1808))*X1808+if($B1808=$H1808,0,iferror(average(vlookup({$H1808,$K1808,$N1808,$Q1808,$T1808},$B:$D,column(B$1),0)),index(C:C,match($H1808,$B:$B,)))),3)</f>
        <v>-93.579</v>
      </c>
      <c r="D1808" s="144">
        <f t="array" ref="D1808">round((G1808-average(J1808,M1808,P1808,S1808,V1808))*Y1808+if($B1808=$H1808,0,iferror(average(vlookup({$H1808,$K1808,$N1808,$Q1808,$T1808},$B:$D,column(C$1),0)),index(D:D,match($H1808,$B:$B,)))),3)</f>
        <v>96.371</v>
      </c>
      <c r="E1808" s="145">
        <v>2764.0</v>
      </c>
      <c r="F1808" s="146">
        <v>629.385</v>
      </c>
      <c r="G1808" s="146">
        <v>345.264</v>
      </c>
      <c r="H1808" s="147" t="s">
        <v>404</v>
      </c>
      <c r="I1808" s="146">
        <v>688.449</v>
      </c>
      <c r="J1808" s="146">
        <v>406.09</v>
      </c>
      <c r="K1808" s="148"/>
      <c r="L1808" s="149"/>
      <c r="M1808" s="149"/>
      <c r="N1808" s="148"/>
      <c r="O1808" s="149"/>
      <c r="P1808" s="149"/>
      <c r="Q1808" s="148"/>
      <c r="R1808" s="149"/>
      <c r="S1808" s="149"/>
      <c r="T1808" s="148"/>
      <c r="U1808" s="149"/>
      <c r="V1808" s="149"/>
      <c r="W1808" s="149"/>
      <c r="X1808" s="150">
        <f t="shared" si="1"/>
        <v>1.584367573</v>
      </c>
      <c r="Y1808" s="150">
        <f t="shared" si="2"/>
        <v>-1.584367573</v>
      </c>
    </row>
    <row r="1809" ht="15.75" customHeight="1">
      <c r="A1809" s="119">
        <v>1808.0</v>
      </c>
      <c r="B1809" s="143" t="str">
        <f t="array" ref="B1809">index(Systems!$A:$E,match($A1809,Systems!$A:$A,),match(B$1,Systems!$2:$2,))&amp;if(not(isblank(index(Systems!$A:$E,match($A1809,Systems!$A:$A,),match(Systems!$C$2,Systems!$2:$2,))))," ["&amp;index(Systems!$A:$E,match($A1809,Systems!$A:$A,),match(Systems!$C$2,Systems!$2:$2,))&amp;"]",)</f>
        <v>Neosho</v>
      </c>
      <c r="C1809" s="144">
        <f t="array" ref="C1809">round((F1809-average(I1809,L1809,O1809,R1809,U1809))*X1809+if($B1809=$H1809,0,iferror(average(vlookup({$H1809,$K1809,$N1809,$Q1809,$T1809},$B:$D,column(B$1),0)),index(C:C,match($H1809,$B:$B,)))),3)</f>
        <v>549.801</v>
      </c>
      <c r="D1809" s="144">
        <f t="array" ref="D1809">round((G1809-average(J1809,M1809,P1809,S1809,V1809))*Y1809+if($B1809=$H1809,0,iferror(average(vlookup({$H1809,$K1809,$N1809,$Q1809,$T1809},$B:$D,column(C$1),0)),index(D:D,match($H1809,$B:$B,)))),3)</f>
        <v>-25.64</v>
      </c>
      <c r="E1809" s="145">
        <v>2764.0</v>
      </c>
      <c r="F1809" s="146">
        <v>1035.465</v>
      </c>
      <c r="G1809" s="146">
        <v>422.273</v>
      </c>
      <c r="H1809" s="147" t="s">
        <v>404</v>
      </c>
      <c r="I1809" s="146">
        <v>688.449</v>
      </c>
      <c r="J1809" s="146">
        <v>406.09</v>
      </c>
      <c r="K1809" s="148"/>
      <c r="L1809" s="149"/>
      <c r="M1809" s="149"/>
      <c r="N1809" s="148"/>
      <c r="O1809" s="149"/>
      <c r="P1809" s="149"/>
      <c r="Q1809" s="148"/>
      <c r="R1809" s="149"/>
      <c r="S1809" s="149"/>
      <c r="T1809" s="148"/>
      <c r="U1809" s="149"/>
      <c r="V1809" s="149"/>
      <c r="W1809" s="149"/>
      <c r="X1809" s="150">
        <f t="shared" si="1"/>
        <v>1.584367573</v>
      </c>
      <c r="Y1809" s="150">
        <f t="shared" si="2"/>
        <v>-1.584367573</v>
      </c>
    </row>
    <row r="1810" ht="15.75" customHeight="1">
      <c r="A1810" s="119">
        <v>1809.0</v>
      </c>
      <c r="B1810" s="143" t="str">
        <f t="array" ref="B1810">index(Systems!$A:$E,match($A1810,Systems!$A:$A,),match(B$1,Systems!$2:$2,))&amp;if(not(isblank(index(Systems!$A:$E,match($A1810,Systems!$A:$A,),match(Systems!$C$2,Systems!$2:$2,))))," ["&amp;index(Systems!$A:$E,match($A1810,Systems!$A:$A,),match(Systems!$C$2,Systems!$2:$2,))&amp;"]",)</f>
        <v>Nerum</v>
      </c>
      <c r="C1810" s="144">
        <f t="array" ref="C1810">round((F1810-average(I1810,L1810,O1810,R1810,U1810))*X1810+if($B1810=$H1810,0,iferror(average(vlookup({$H1810,$K1810,$N1810,$Q1810,$T1810},$B:$D,column(B$1),0)),index(C:C,match($H1810,$B:$B,)))),3)</f>
        <v>610.815</v>
      </c>
      <c r="D1810" s="144">
        <f t="array" ref="D1810">round((G1810-average(J1810,M1810,P1810,S1810,V1810))*Y1810+if($B1810=$H1810,0,iferror(average(vlookup({$H1810,$K1810,$N1810,$Q1810,$T1810},$B:$D,column(C$1),0)),index(D:D,match($H1810,$B:$B,)))),3)</f>
        <v>264.269</v>
      </c>
      <c r="E1810" s="145">
        <v>2764.0</v>
      </c>
      <c r="F1810" s="146">
        <v>1073.975</v>
      </c>
      <c r="G1810" s="146">
        <v>239.292</v>
      </c>
      <c r="H1810" s="147" t="s">
        <v>404</v>
      </c>
      <c r="I1810" s="146">
        <v>688.449</v>
      </c>
      <c r="J1810" s="146">
        <v>406.09</v>
      </c>
      <c r="K1810" s="148"/>
      <c r="L1810" s="149"/>
      <c r="M1810" s="149"/>
      <c r="N1810" s="148"/>
      <c r="O1810" s="149"/>
      <c r="P1810" s="149"/>
      <c r="Q1810" s="148"/>
      <c r="R1810" s="149"/>
      <c r="S1810" s="149"/>
      <c r="T1810" s="148"/>
      <c r="U1810" s="149"/>
      <c r="V1810" s="149"/>
      <c r="W1810" s="149"/>
      <c r="X1810" s="150">
        <f t="shared" si="1"/>
        <v>1.584367573</v>
      </c>
      <c r="Y1810" s="150">
        <f t="shared" si="2"/>
        <v>-1.584367573</v>
      </c>
    </row>
    <row r="1811" ht="15.75" customHeight="1">
      <c r="A1811" s="119">
        <v>1810.0</v>
      </c>
      <c r="B1811" s="143" t="str">
        <f t="array" ref="B1811">index(Systems!$A:$E,match($A1811,Systems!$A:$A,),match(B$1,Systems!$2:$2,))&amp;if(not(isblank(index(Systems!$A:$E,match($A1811,Systems!$A:$A,),match(Systems!$C$2,Systems!$2:$2,))))," ["&amp;index(Systems!$A:$E,match($A1811,Systems!$A:$A,),match(Systems!$C$2,Systems!$2:$2,))&amp;"]",)</f>
        <v>Nestor</v>
      </c>
      <c r="C1811" s="144">
        <f t="array" ref="C1811">round((F1811-average(I1811,L1811,O1811,R1811,U1811))*X1811+if($B1811=$H1811,0,iferror(average(vlookup({$H1811,$K1811,$N1811,$Q1811,$T1811},$B:$D,column(B$1),0)),index(C:C,match($H1811,$B:$B,)))),3)</f>
        <v>-170.584</v>
      </c>
      <c r="D1811" s="144">
        <f t="array" ref="D1811">round((G1811-average(J1811,M1811,P1811,S1811,V1811))*Y1811+if($B1811=$H1811,0,iferror(average(vlookup({$H1811,$K1811,$N1811,$Q1811,$T1811},$B:$D,column(C$1),0)),index(D:D,match($H1811,$B:$B,)))),3)</f>
        <v>-25.895</v>
      </c>
      <c r="E1811" s="145">
        <v>2764.0</v>
      </c>
      <c r="F1811" s="146">
        <v>580.782</v>
      </c>
      <c r="G1811" s="146">
        <v>422.434</v>
      </c>
      <c r="H1811" s="147" t="s">
        <v>404</v>
      </c>
      <c r="I1811" s="146">
        <v>688.449</v>
      </c>
      <c r="J1811" s="146">
        <v>406.09</v>
      </c>
      <c r="K1811" s="148"/>
      <c r="L1811" s="149"/>
      <c r="M1811" s="149"/>
      <c r="N1811" s="148"/>
      <c r="O1811" s="149"/>
      <c r="P1811" s="149"/>
      <c r="Q1811" s="148"/>
      <c r="R1811" s="149"/>
      <c r="S1811" s="149"/>
      <c r="T1811" s="148"/>
      <c r="U1811" s="149"/>
      <c r="V1811" s="149"/>
      <c r="W1811" s="149"/>
      <c r="X1811" s="150">
        <f t="shared" si="1"/>
        <v>1.584367573</v>
      </c>
      <c r="Y1811" s="150">
        <f t="shared" si="2"/>
        <v>-1.584367573</v>
      </c>
    </row>
    <row r="1812" ht="15.75" customHeight="1">
      <c r="A1812" s="119">
        <v>1811.0</v>
      </c>
      <c r="B1812" s="143" t="str">
        <f t="array" ref="B1812">index(Systems!$A:$E,match($A1812,Systems!$A:$A,),match(B$1,Systems!$2:$2,))&amp;if(not(isblank(index(Systems!$A:$E,match($A1812,Systems!$A:$A,),match(Systems!$C$2,Systems!$2:$2,))))," ["&amp;index(Systems!$A:$E,match($A1812,Systems!$A:$A,),match(Systems!$C$2,Systems!$2:$2,))&amp;"]",)</f>
        <v>New Aberdeen</v>
      </c>
      <c r="C1812" s="144">
        <f t="array" ref="C1812">round((F1812-average(I1812,L1812,O1812,R1812,U1812))*X1812+if($B1812=$H1812,0,iferror(average(vlookup({$H1812,$K1812,$N1812,$Q1812,$T1812},$B:$D,column(B$1),0)),index(C:C,match($H1812,$B:$B,)))),3)</f>
        <v>256.932</v>
      </c>
      <c r="D1812" s="144">
        <f t="array" ref="D1812">round((G1812-average(J1812,M1812,P1812,S1812,V1812))*Y1812+if($B1812=$H1812,0,iferror(average(vlookup({$H1812,$K1812,$N1812,$Q1812,$T1812},$B:$D,column(C$1),0)),index(D:D,match($H1812,$B:$B,)))),3)</f>
        <v>78.276</v>
      </c>
      <c r="E1812" s="145">
        <v>2764.0</v>
      </c>
      <c r="F1812" s="146">
        <v>850.616</v>
      </c>
      <c r="G1812" s="146">
        <v>356.685</v>
      </c>
      <c r="H1812" s="147" t="s">
        <v>404</v>
      </c>
      <c r="I1812" s="146">
        <v>688.449</v>
      </c>
      <c r="J1812" s="146">
        <v>406.09</v>
      </c>
      <c r="K1812" s="148"/>
      <c r="L1812" s="149"/>
      <c r="M1812" s="149"/>
      <c r="N1812" s="148"/>
      <c r="O1812" s="149"/>
      <c r="P1812" s="149"/>
      <c r="Q1812" s="148"/>
      <c r="R1812" s="149"/>
      <c r="S1812" s="149"/>
      <c r="T1812" s="148"/>
      <c r="U1812" s="149"/>
      <c r="V1812" s="149"/>
      <c r="W1812" s="149"/>
      <c r="X1812" s="150">
        <f t="shared" si="1"/>
        <v>1.584367573</v>
      </c>
      <c r="Y1812" s="150">
        <f t="shared" si="2"/>
        <v>-1.584367573</v>
      </c>
    </row>
    <row r="1813" ht="15.75" customHeight="1">
      <c r="A1813" s="119">
        <v>1812.0</v>
      </c>
      <c r="B1813" s="143" t="str">
        <f t="array" ref="B1813">index(Systems!$A:$E,match($A1813,Systems!$A:$A,),match(B$1,Systems!$2:$2,))&amp;if(not(isblank(index(Systems!$A:$E,match($A1813,Systems!$A:$A,),match(Systems!$C$2,Systems!$2:$2,))))," ["&amp;index(Systems!$A:$E,match($A1813,Systems!$A:$A,),match(Systems!$C$2,Systems!$2:$2,))&amp;"]",)</f>
        <v>New Abilene</v>
      </c>
      <c r="C1813" s="144">
        <f t="array" ref="C1813">round((F1813-average(I1813,L1813,O1813,R1813,U1813))*X1813+if($B1813=$H1813,0,iferror(average(vlookup({$H1813,$K1813,$N1813,$Q1813,$T1813},$B:$D,column(B$1),0)),index(C:C,match($H1813,$B:$B,)))),3)</f>
        <v>-71.642</v>
      </c>
      <c r="D1813" s="144">
        <f t="array" ref="D1813">round((G1813-average(J1813,M1813,P1813,S1813,V1813))*Y1813+if($B1813=$H1813,0,iferror(average(vlookup({$H1813,$K1813,$N1813,$Q1813,$T1813},$B:$D,column(C$1),0)),index(D:D,match($H1813,$B:$B,)))),3)</f>
        <v>-450.564</v>
      </c>
      <c r="E1813" s="145">
        <v>2764.0</v>
      </c>
      <c r="F1813" s="146">
        <v>643.231</v>
      </c>
      <c r="G1813" s="146">
        <v>690.471</v>
      </c>
      <c r="H1813" s="147" t="s">
        <v>404</v>
      </c>
      <c r="I1813" s="146">
        <v>688.449</v>
      </c>
      <c r="J1813" s="146">
        <v>406.09</v>
      </c>
      <c r="K1813" s="148"/>
      <c r="L1813" s="149"/>
      <c r="M1813" s="149"/>
      <c r="N1813" s="148"/>
      <c r="O1813" s="149"/>
      <c r="P1813" s="149"/>
      <c r="Q1813" s="148"/>
      <c r="R1813" s="149"/>
      <c r="S1813" s="149"/>
      <c r="T1813" s="148"/>
      <c r="U1813" s="149"/>
      <c r="V1813" s="149"/>
      <c r="W1813" s="149"/>
      <c r="X1813" s="150">
        <f t="shared" si="1"/>
        <v>1.584367573</v>
      </c>
      <c r="Y1813" s="150">
        <f t="shared" si="2"/>
        <v>-1.584367573</v>
      </c>
    </row>
    <row r="1814" ht="15.75" customHeight="1">
      <c r="A1814" s="119">
        <v>1813.0</v>
      </c>
      <c r="B1814" s="143" t="str">
        <f t="array" ref="B1814">index(Systems!$A:$E,match($A1814,Systems!$A:$A,),match(B$1,Systems!$2:$2,))&amp;if(not(isblank(index(Systems!$A:$E,match($A1814,Systems!$A:$A,),match(Systems!$C$2,Systems!$2:$2,))))," ["&amp;index(Systems!$A:$E,match($A1814,Systems!$A:$A,),match(Systems!$C$2,Systems!$2:$2,))&amp;"]",)</f>
        <v>New Ålborg</v>
      </c>
      <c r="C1814" s="144">
        <f t="array" ref="C1814">round((F1814-average(I1814,L1814,O1814,R1814,U1814))*X1814+if($B1814=$H1814,0,iferror(average(vlookup({$H1814,$K1814,$N1814,$Q1814,$T1814},$B:$D,column(B$1),0)),index(C:C,match($H1814,$B:$B,)))),3)</f>
        <v>-112.262</v>
      </c>
      <c r="D1814" s="144">
        <f t="array" ref="D1814">round((G1814-average(J1814,M1814,P1814,S1814,V1814))*Y1814+if($B1814=$H1814,0,iferror(average(vlookup({$H1814,$K1814,$N1814,$Q1814,$T1814},$B:$D,column(C$1),0)),index(D:D,match($H1814,$B:$B,)))),3)</f>
        <v>447.541</v>
      </c>
      <c r="E1814" s="145">
        <v>2764.0</v>
      </c>
      <c r="F1814" s="146">
        <v>617.593</v>
      </c>
      <c r="G1814" s="146">
        <v>123.617</v>
      </c>
      <c r="H1814" s="147" t="s">
        <v>404</v>
      </c>
      <c r="I1814" s="146">
        <v>688.449</v>
      </c>
      <c r="J1814" s="146">
        <v>406.09</v>
      </c>
      <c r="K1814" s="148"/>
      <c r="L1814" s="149"/>
      <c r="M1814" s="149"/>
      <c r="N1814" s="148"/>
      <c r="O1814" s="149"/>
      <c r="P1814" s="149"/>
      <c r="Q1814" s="148"/>
      <c r="R1814" s="149"/>
      <c r="S1814" s="149"/>
      <c r="T1814" s="148"/>
      <c r="U1814" s="149"/>
      <c r="V1814" s="149"/>
      <c r="W1814" s="149"/>
      <c r="X1814" s="150">
        <f t="shared" si="1"/>
        <v>1.584367573</v>
      </c>
      <c r="Y1814" s="150">
        <f t="shared" si="2"/>
        <v>-1.584367573</v>
      </c>
    </row>
    <row r="1815" ht="15.75" customHeight="1">
      <c r="A1815" s="119">
        <v>1814.0</v>
      </c>
      <c r="B1815" s="143" t="str">
        <f t="array" ref="B1815">index(Systems!$A:$E,match($A1815,Systems!$A:$A,),match(B$1,Systems!$2:$2,))&amp;if(not(isblank(index(Systems!$A:$E,match($A1815,Systems!$A:$A,),match(Systems!$C$2,Systems!$2:$2,))))," ["&amp;index(Systems!$A:$E,match($A1815,Systems!$A:$A,),match(Systems!$C$2,Systems!$2:$2,))&amp;"]",)</f>
        <v>New Aragon</v>
      </c>
      <c r="C1815" s="144">
        <f t="array" ref="C1815">round((F1815-average(I1815,L1815,O1815,R1815,U1815))*X1815+if($B1815=$H1815,0,iferror(average(vlookup({$H1815,$K1815,$N1815,$Q1815,$T1815},$B:$D,column(B$1),0)),index(C:C,match($H1815,$B:$B,)))),3)</f>
        <v>69.535</v>
      </c>
      <c r="D1815" s="144">
        <f t="array" ref="D1815">round((G1815-average(J1815,M1815,P1815,S1815,V1815))*Y1815+if($B1815=$H1815,0,iferror(average(vlookup({$H1815,$K1815,$N1815,$Q1815,$T1815},$B:$D,column(C$1),0)),index(D:D,match($H1815,$B:$B,)))),3)</f>
        <v>-88.191</v>
      </c>
      <c r="E1815" s="145">
        <v>2764.0</v>
      </c>
      <c r="F1815" s="146">
        <v>732.337</v>
      </c>
      <c r="G1815" s="146">
        <v>461.753</v>
      </c>
      <c r="H1815" s="147" t="s">
        <v>404</v>
      </c>
      <c r="I1815" s="146">
        <v>688.449</v>
      </c>
      <c r="J1815" s="146">
        <v>406.09</v>
      </c>
      <c r="K1815" s="148"/>
      <c r="L1815" s="149"/>
      <c r="M1815" s="149"/>
      <c r="N1815" s="148"/>
      <c r="O1815" s="149"/>
      <c r="P1815" s="149"/>
      <c r="Q1815" s="148"/>
      <c r="R1815" s="149"/>
      <c r="S1815" s="149"/>
      <c r="T1815" s="148"/>
      <c r="U1815" s="149"/>
      <c r="V1815" s="149"/>
      <c r="W1815" s="149"/>
      <c r="X1815" s="150">
        <f t="shared" si="1"/>
        <v>1.584367573</v>
      </c>
      <c r="Y1815" s="150">
        <f t="shared" si="2"/>
        <v>-1.584367573</v>
      </c>
    </row>
    <row r="1816" ht="15.75" customHeight="1">
      <c r="A1816" s="119">
        <v>1815.0</v>
      </c>
      <c r="B1816" s="143" t="str">
        <f t="array" ref="B1816">index(Systems!$A:$E,match($A1816,Systems!$A:$A,),match(B$1,Systems!$2:$2,))&amp;if(not(isblank(index(Systems!$A:$E,match($A1816,Systems!$A:$A,),match(Systems!$C$2,Systems!$2:$2,))))," ["&amp;index(Systems!$A:$E,match($A1816,Systems!$A:$A,),match(Systems!$C$2,Systems!$2:$2,))&amp;"]",)</f>
        <v>New Athens</v>
      </c>
      <c r="C1816" s="144">
        <f t="array" ref="C1816">round((F1816-average(I1816,L1816,O1816,R1816,U1816))*X1816+if($B1816=$H1816,0,iferror(average(vlookup({$H1816,$K1816,$N1816,$Q1816,$T1816},$B:$D,column(B$1),0)),index(C:C,match($H1816,$B:$B,)))),3)</f>
        <v>59.751</v>
      </c>
      <c r="D1816" s="144">
        <f t="array" ref="D1816">round((G1816-average(J1816,M1816,P1816,S1816,V1816))*Y1816+if($B1816=$H1816,0,iferror(average(vlookup({$H1816,$K1816,$N1816,$Q1816,$T1816},$B:$D,column(C$1),0)),index(D:D,match($H1816,$B:$B,)))),3)</f>
        <v>-129.939</v>
      </c>
      <c r="E1816" s="145">
        <v>2764.0</v>
      </c>
      <c r="F1816" s="146">
        <v>726.162</v>
      </c>
      <c r="G1816" s="146">
        <v>488.103</v>
      </c>
      <c r="H1816" s="147" t="s">
        <v>404</v>
      </c>
      <c r="I1816" s="146">
        <v>688.449</v>
      </c>
      <c r="J1816" s="146">
        <v>406.09</v>
      </c>
      <c r="K1816" s="148"/>
      <c r="L1816" s="149"/>
      <c r="M1816" s="149"/>
      <c r="N1816" s="148"/>
      <c r="O1816" s="149"/>
      <c r="P1816" s="149"/>
      <c r="Q1816" s="148"/>
      <c r="R1816" s="149"/>
      <c r="S1816" s="149"/>
      <c r="T1816" s="148"/>
      <c r="U1816" s="149"/>
      <c r="V1816" s="149"/>
      <c r="W1816" s="149"/>
      <c r="X1816" s="150">
        <f t="shared" si="1"/>
        <v>1.584367573</v>
      </c>
      <c r="Y1816" s="150">
        <f t="shared" si="2"/>
        <v>-1.584367573</v>
      </c>
    </row>
    <row r="1817" ht="15.75" customHeight="1">
      <c r="A1817" s="119">
        <v>1816.0</v>
      </c>
      <c r="B1817" s="143" t="str">
        <f t="array" ref="B1817">index(Systems!$A:$E,match($A1817,Systems!$A:$A,),match(B$1,Systems!$2:$2,))&amp;if(not(isblank(index(Systems!$A:$E,match($A1817,Systems!$A:$A,),match(Systems!$C$2,Systems!$2:$2,))))," ["&amp;index(Systems!$A:$E,match($A1817,Systems!$A:$A,),match(Systems!$C$2,Systems!$2:$2,))&amp;"]",)</f>
        <v>New Avalon</v>
      </c>
      <c r="C1817" s="144">
        <f t="array" ref="C1817">round((F1817-average(I1817,L1817,O1817,R1817,U1817))*X1817+if($B1817=$H1817,0,iferror(average(vlookup({$H1817,$K1817,$N1817,$Q1817,$T1817},$B:$D,column(B$1),0)),index(C:C,match($H1817,$B:$B,)))),3)</f>
        <v>266.497</v>
      </c>
      <c r="D1817" s="144">
        <f t="array" ref="D1817">round((G1817-average(J1817,M1817,P1817,S1817,V1817))*Y1817+if($B1817=$H1817,0,iferror(average(vlookup({$H1817,$K1817,$N1817,$Q1817,$T1817},$B:$D,column(C$1),0)),index(D:D,match($H1817,$B:$B,)))),3)</f>
        <v>-110.836</v>
      </c>
      <c r="E1817" s="145">
        <v>2764.0</v>
      </c>
      <c r="F1817" s="146">
        <v>856.653</v>
      </c>
      <c r="G1817" s="146">
        <v>476.046</v>
      </c>
      <c r="H1817" s="147" t="s">
        <v>404</v>
      </c>
      <c r="I1817" s="146">
        <v>688.449</v>
      </c>
      <c r="J1817" s="146">
        <v>406.09</v>
      </c>
      <c r="K1817" s="148"/>
      <c r="L1817" s="149"/>
      <c r="M1817" s="149"/>
      <c r="N1817" s="148"/>
      <c r="O1817" s="149"/>
      <c r="P1817" s="149"/>
      <c r="Q1817" s="148"/>
      <c r="R1817" s="149"/>
      <c r="S1817" s="149"/>
      <c r="T1817" s="148"/>
      <c r="U1817" s="149"/>
      <c r="V1817" s="149"/>
      <c r="W1817" s="149"/>
      <c r="X1817" s="150">
        <f t="shared" si="1"/>
        <v>1.584367573</v>
      </c>
      <c r="Y1817" s="150">
        <f t="shared" si="2"/>
        <v>-1.584367573</v>
      </c>
    </row>
    <row r="1818" ht="15.75" customHeight="1">
      <c r="A1818" s="119">
        <v>1817.0</v>
      </c>
      <c r="B1818" s="143" t="str">
        <f t="array" ref="B1818">index(Systems!$A:$E,match($A1818,Systems!$A:$A,),match(B$1,Systems!$2:$2,))&amp;if(not(isblank(index(Systems!$A:$E,match($A1818,Systems!$A:$A,),match(Systems!$C$2,Systems!$2:$2,))))," ["&amp;index(Systems!$A:$E,match($A1818,Systems!$A:$A,),match(Systems!$C$2,Systems!$2:$2,))&amp;"]",)</f>
        <v>New Bergen</v>
      </c>
      <c r="C1818" s="144">
        <f t="array" ref="C1818">round((F1818-average(I1818,L1818,O1818,R1818,U1818))*X1818+if($B1818=$H1818,0,iferror(average(vlookup({$H1818,$K1818,$N1818,$Q1818,$T1818},$B:$D,column(B$1),0)),index(C:C,match($H1818,$B:$B,)))),3)</f>
        <v>19.382</v>
      </c>
      <c r="D1818" s="144">
        <f t="array" ref="D1818">round((G1818-average(J1818,M1818,P1818,S1818,V1818))*Y1818+if($B1818=$H1818,0,iferror(average(vlookup({$H1818,$K1818,$N1818,$Q1818,$T1818},$B:$D,column(C$1),0)),index(D:D,match($H1818,$B:$B,)))),3)</f>
        <v>402.946</v>
      </c>
      <c r="E1818" s="145">
        <v>2764.0</v>
      </c>
      <c r="F1818" s="146">
        <v>700.682</v>
      </c>
      <c r="G1818" s="146">
        <v>151.764</v>
      </c>
      <c r="H1818" s="147" t="s">
        <v>404</v>
      </c>
      <c r="I1818" s="146">
        <v>688.449</v>
      </c>
      <c r="J1818" s="146">
        <v>406.09</v>
      </c>
      <c r="K1818" s="148"/>
      <c r="L1818" s="149"/>
      <c r="M1818" s="149"/>
      <c r="N1818" s="148"/>
      <c r="O1818" s="149"/>
      <c r="P1818" s="149"/>
      <c r="Q1818" s="148"/>
      <c r="R1818" s="149"/>
      <c r="S1818" s="149"/>
      <c r="T1818" s="148"/>
      <c r="U1818" s="149"/>
      <c r="V1818" s="149"/>
      <c r="W1818" s="149"/>
      <c r="X1818" s="150">
        <f t="shared" si="1"/>
        <v>1.584367573</v>
      </c>
      <c r="Y1818" s="150">
        <f t="shared" si="2"/>
        <v>-1.584367573</v>
      </c>
    </row>
    <row r="1819" ht="15.75" customHeight="1">
      <c r="A1819" s="119">
        <v>1818.0</v>
      </c>
      <c r="B1819" s="143" t="str">
        <f t="array" ref="B1819">index(Systems!$A:$E,match($A1819,Systems!$A:$A,),match(B$1,Systems!$2:$2,))&amp;if(not(isblank(index(Systems!$A:$E,match($A1819,Systems!$A:$A,),match(Systems!$C$2,Systems!$2:$2,))))," ["&amp;index(Systems!$A:$E,match($A1819,Systems!$A:$A,),match(Systems!$C$2,Systems!$2:$2,))&amp;"]",)</f>
        <v>New Britain [Inglesmond (2349+)]</v>
      </c>
      <c r="C1819" s="144">
        <f t="array" ref="C1819">round((F1819-average(I1819,L1819,O1819,R1819,U1819))*X1819+if($B1819=$H1819,0,iferror(average(vlookup({$H1819,$K1819,$N1819,$Q1819,$T1819},$B:$D,column(B$1),0)),index(C:C,match($H1819,$B:$B,)))),3)</f>
        <v>33.896</v>
      </c>
      <c r="D1819" s="144">
        <f t="array" ref="D1819">round((G1819-average(J1819,M1819,P1819,S1819,V1819))*Y1819+if($B1819=$H1819,0,iferror(average(vlookup({$H1819,$K1819,$N1819,$Q1819,$T1819},$B:$D,column(C$1),0)),index(D:D,match($H1819,$B:$B,)))),3)</f>
        <v>33.94</v>
      </c>
      <c r="E1819" s="145">
        <v>2764.0</v>
      </c>
      <c r="F1819" s="146">
        <v>709.843</v>
      </c>
      <c r="G1819" s="146">
        <v>384.668</v>
      </c>
      <c r="H1819" s="147" t="s">
        <v>404</v>
      </c>
      <c r="I1819" s="146">
        <v>688.449</v>
      </c>
      <c r="J1819" s="146">
        <v>406.09</v>
      </c>
      <c r="K1819" s="148"/>
      <c r="L1819" s="149"/>
      <c r="M1819" s="149"/>
      <c r="N1819" s="148"/>
      <c r="O1819" s="149"/>
      <c r="P1819" s="149"/>
      <c r="Q1819" s="148"/>
      <c r="R1819" s="149"/>
      <c r="S1819" s="149"/>
      <c r="T1819" s="148"/>
      <c r="U1819" s="149"/>
      <c r="V1819" s="149"/>
      <c r="W1819" s="149"/>
      <c r="X1819" s="150">
        <f t="shared" si="1"/>
        <v>1.584367573</v>
      </c>
      <c r="Y1819" s="150">
        <f t="shared" si="2"/>
        <v>-1.584367573</v>
      </c>
    </row>
    <row r="1820" ht="15.75" customHeight="1">
      <c r="A1820" s="119">
        <v>1819.0</v>
      </c>
      <c r="B1820" s="143" t="str">
        <f t="array" ref="B1820">index(Systems!$A:$E,match($A1820,Systems!$A:$A,),match(B$1,Systems!$2:$2,))&amp;if(not(isblank(index(Systems!$A:$E,match($A1820,Systems!$A:$A,),match(Systems!$C$2,Systems!$2:$2,))))," ["&amp;index(Systems!$A:$E,match($A1820,Systems!$A:$A,),match(Systems!$C$2,Systems!$2:$2,))&amp;"]",)</f>
        <v>New Caledonia</v>
      </c>
      <c r="C1820" s="144">
        <f t="array" ref="C1820">round((F1820-average(I1820,L1820,O1820,R1820,U1820))*X1820+if($B1820=$H1820,0,iferror(average(vlookup({$H1820,$K1820,$N1820,$Q1820,$T1820},$B:$D,column(B$1),0)),index(C:C,match($H1820,$B:$B,)))),3)</f>
        <v>-59.198</v>
      </c>
      <c r="D1820" s="144">
        <f t="array" ref="D1820">round((G1820-average(J1820,M1820,P1820,S1820,V1820))*Y1820+if($B1820=$H1820,0,iferror(average(vlookup({$H1820,$K1820,$N1820,$Q1820,$T1820},$B:$D,column(C$1),0)),index(D:D,match($H1820,$B:$B,)))),3)</f>
        <v>405.533</v>
      </c>
      <c r="E1820" s="145">
        <v>2764.0</v>
      </c>
      <c r="F1820" s="146">
        <v>651.085</v>
      </c>
      <c r="G1820" s="146">
        <v>150.131</v>
      </c>
      <c r="H1820" s="147" t="s">
        <v>404</v>
      </c>
      <c r="I1820" s="146">
        <v>688.449</v>
      </c>
      <c r="J1820" s="146">
        <v>406.09</v>
      </c>
      <c r="K1820" s="148"/>
      <c r="L1820" s="149"/>
      <c r="M1820" s="149"/>
      <c r="N1820" s="148"/>
      <c r="O1820" s="149"/>
      <c r="P1820" s="149"/>
      <c r="Q1820" s="148"/>
      <c r="R1820" s="149"/>
      <c r="S1820" s="149"/>
      <c r="T1820" s="148"/>
      <c r="U1820" s="149"/>
      <c r="V1820" s="149"/>
      <c r="W1820" s="149"/>
      <c r="X1820" s="150">
        <f t="shared" si="1"/>
        <v>1.584367573</v>
      </c>
      <c r="Y1820" s="150">
        <f t="shared" si="2"/>
        <v>-1.584367573</v>
      </c>
    </row>
    <row r="1821" ht="15.75" customHeight="1">
      <c r="A1821" s="119">
        <v>1820.0</v>
      </c>
      <c r="B1821" s="143" t="str">
        <f t="array" ref="B1821">index(Systems!$A:$E,match($A1821,Systems!$A:$A,),match(B$1,Systems!$2:$2,))&amp;if(not(isblank(index(Systems!$A:$E,match($A1821,Systems!$A:$A,),match(Systems!$C$2,Systems!$2:$2,))))," ["&amp;index(Systems!$A:$E,match($A1821,Systems!$A:$A,),match(Systems!$C$2,Systems!$2:$2,))&amp;"]",)</f>
        <v>New Canton</v>
      </c>
      <c r="C1821" s="144">
        <f t="array" ref="C1821">round((F1821-average(I1821,L1821,O1821,R1821,U1821))*X1821+if($B1821=$H1821,0,iferror(average(vlookup({$H1821,$K1821,$N1821,$Q1821,$T1821},$B:$D,column(B$1),0)),index(C:C,match($H1821,$B:$B,)))),3)</f>
        <v>8.269</v>
      </c>
      <c r="D1821" s="144">
        <f t="array" ref="D1821">round((G1821-average(J1821,M1821,P1821,S1821,V1821))*Y1821+if($B1821=$H1821,0,iferror(average(vlookup({$H1821,$K1821,$N1821,$Q1821,$T1821},$B:$D,column(C$1),0)),index(D:D,match($H1821,$B:$B,)))),3)</f>
        <v>-72.946</v>
      </c>
      <c r="E1821" s="145">
        <v>2764.0</v>
      </c>
      <c r="F1821" s="146">
        <v>693.668</v>
      </c>
      <c r="G1821" s="146">
        <v>452.131</v>
      </c>
      <c r="H1821" s="147" t="s">
        <v>404</v>
      </c>
      <c r="I1821" s="146">
        <v>688.449</v>
      </c>
      <c r="J1821" s="146">
        <v>406.09</v>
      </c>
      <c r="K1821" s="148"/>
      <c r="L1821" s="149"/>
      <c r="M1821" s="149"/>
      <c r="N1821" s="148"/>
      <c r="O1821" s="149"/>
      <c r="P1821" s="149"/>
      <c r="Q1821" s="148"/>
      <c r="R1821" s="149"/>
      <c r="S1821" s="149"/>
      <c r="T1821" s="148"/>
      <c r="U1821" s="149"/>
      <c r="V1821" s="149"/>
      <c r="W1821" s="149"/>
      <c r="X1821" s="150">
        <f t="shared" si="1"/>
        <v>1.584367573</v>
      </c>
      <c r="Y1821" s="150">
        <f t="shared" si="2"/>
        <v>-1.584367573</v>
      </c>
    </row>
    <row r="1822" ht="15.75" customHeight="1">
      <c r="A1822" s="119">
        <v>1821.0</v>
      </c>
      <c r="B1822" s="143" t="str">
        <f t="array" ref="B1822">index(Systems!$A:$E,match($A1822,Systems!$A:$A,),match(B$1,Systems!$2:$2,))&amp;if(not(isblank(index(Systems!$A:$E,match($A1822,Systems!$A:$A,),match(Systems!$C$2,Systems!$2:$2,))))," ["&amp;index(Systems!$A:$E,match($A1822,Systems!$A:$A,),match(Systems!$C$2,Systems!$2:$2,))&amp;"]",)</f>
        <v>New Capetown</v>
      </c>
      <c r="C1822" s="144">
        <f t="array" ref="C1822">round((F1822-average(I1822,L1822,O1822,R1822,U1822))*X1822+if($B1822=$H1822,0,iferror(average(vlookup({$H1822,$K1822,$N1822,$Q1822,$T1822},$B:$D,column(B$1),0)),index(C:C,match($H1822,$B:$B,)))),3)</f>
        <v>-252.057</v>
      </c>
      <c r="D1822" s="144">
        <f t="array" ref="D1822">round((G1822-average(J1822,M1822,P1822,S1822,V1822))*Y1822+if($B1822=$H1822,0,iferror(average(vlookup({$H1822,$K1822,$N1822,$Q1822,$T1822},$B:$D,column(C$1),0)),index(D:D,match($H1822,$B:$B,)))),3)</f>
        <v>260.773</v>
      </c>
      <c r="E1822" s="145">
        <v>2764.0</v>
      </c>
      <c r="F1822" s="146">
        <v>529.359</v>
      </c>
      <c r="G1822" s="146">
        <v>241.499</v>
      </c>
      <c r="H1822" s="147" t="s">
        <v>404</v>
      </c>
      <c r="I1822" s="146">
        <v>688.449</v>
      </c>
      <c r="J1822" s="146">
        <v>406.09</v>
      </c>
      <c r="K1822" s="148"/>
      <c r="L1822" s="149"/>
      <c r="M1822" s="149"/>
      <c r="N1822" s="148"/>
      <c r="O1822" s="149"/>
      <c r="P1822" s="149"/>
      <c r="Q1822" s="148"/>
      <c r="R1822" s="149"/>
      <c r="S1822" s="149"/>
      <c r="T1822" s="148"/>
      <c r="U1822" s="149"/>
      <c r="V1822" s="149"/>
      <c r="W1822" s="149"/>
      <c r="X1822" s="150">
        <f t="shared" si="1"/>
        <v>1.584367573</v>
      </c>
      <c r="Y1822" s="150">
        <f t="shared" si="2"/>
        <v>-1.584367573</v>
      </c>
    </row>
    <row r="1823" ht="15.75" customHeight="1">
      <c r="A1823" s="119">
        <v>1822.0</v>
      </c>
      <c r="B1823" s="143" t="str">
        <f t="array" ref="B1823">index(Systems!$A:$E,match($A1823,Systems!$A:$A,),match(B$1,Systems!$2:$2,))&amp;if(not(isblank(index(Systems!$A:$E,match($A1823,Systems!$A:$A,),match(Systems!$C$2,Systems!$2:$2,))))," ["&amp;index(Systems!$A:$E,match($A1823,Systems!$A:$A,),match(Systems!$C$2,Systems!$2:$2,))&amp;"]",)</f>
        <v>New Ceylon</v>
      </c>
      <c r="C1823" s="144">
        <f t="array" ref="C1823">round((F1823-average(I1823,L1823,O1823,R1823,U1823))*X1823+if($B1823=$H1823,0,iferror(average(vlookup({$H1823,$K1823,$N1823,$Q1823,$T1823},$B:$D,column(B$1),0)),index(C:C,match($H1823,$B:$B,)))),3)</f>
        <v>148.306</v>
      </c>
      <c r="D1823" s="144">
        <f t="array" ref="D1823">round((G1823-average(J1823,M1823,P1823,S1823,V1823))*Y1823+if($B1823=$H1823,0,iferror(average(vlookup({$H1823,$K1823,$N1823,$Q1823,$T1823},$B:$D,column(C$1),0)),index(D:D,match($H1823,$B:$B,)))),3)</f>
        <v>433.569</v>
      </c>
      <c r="E1823" s="145">
        <v>2764.0</v>
      </c>
      <c r="F1823" s="146">
        <v>782.055</v>
      </c>
      <c r="G1823" s="146">
        <v>132.436</v>
      </c>
      <c r="H1823" s="147" t="s">
        <v>404</v>
      </c>
      <c r="I1823" s="146">
        <v>688.449</v>
      </c>
      <c r="J1823" s="146">
        <v>406.09</v>
      </c>
      <c r="K1823" s="148"/>
      <c r="L1823" s="149"/>
      <c r="M1823" s="149"/>
      <c r="N1823" s="148"/>
      <c r="O1823" s="149"/>
      <c r="P1823" s="149"/>
      <c r="Q1823" s="148"/>
      <c r="R1823" s="149"/>
      <c r="S1823" s="149"/>
      <c r="T1823" s="148"/>
      <c r="U1823" s="149"/>
      <c r="V1823" s="149"/>
      <c r="W1823" s="149"/>
      <c r="X1823" s="150">
        <f t="shared" si="1"/>
        <v>1.584367573</v>
      </c>
      <c r="Y1823" s="150">
        <f t="shared" si="2"/>
        <v>-1.584367573</v>
      </c>
    </row>
    <row r="1824" ht="15.75" customHeight="1">
      <c r="A1824" s="119">
        <v>1823.0</v>
      </c>
      <c r="B1824" s="143" t="str">
        <f t="array" ref="B1824">index(Systems!$A:$E,match($A1824,Systems!$A:$A,),match(B$1,Systems!$2:$2,))&amp;if(not(isblank(index(Systems!$A:$E,match($A1824,Systems!$A:$A,),match(Systems!$C$2,Systems!$2:$2,))))," ["&amp;index(Systems!$A:$E,match($A1824,Systems!$A:$A,),match(Systems!$C$2,Systems!$2:$2,))&amp;"]",)</f>
        <v>New Crete</v>
      </c>
      <c r="C1824" s="144">
        <f t="array" ref="C1824">round((F1824-average(I1824,L1824,O1824,R1824,U1824))*X1824+if($B1824=$H1824,0,iferror(average(vlookup({$H1824,$K1824,$N1824,$Q1824,$T1824},$B:$D,column(B$1),0)),index(C:C,match($H1824,$B:$B,)))),3)</f>
        <v>39.825</v>
      </c>
      <c r="D1824" s="144">
        <f t="array" ref="D1824">round((G1824-average(J1824,M1824,P1824,S1824,V1824))*Y1824+if($B1824=$H1824,0,iferror(average(vlookup({$H1824,$K1824,$N1824,$Q1824,$T1824},$B:$D,column(C$1),0)),index(D:D,match($H1824,$B:$B,)))),3)</f>
        <v>-200.511</v>
      </c>
      <c r="E1824" s="145">
        <v>2764.0</v>
      </c>
      <c r="F1824" s="146">
        <v>713.585</v>
      </c>
      <c r="G1824" s="146">
        <v>532.646</v>
      </c>
      <c r="H1824" s="147" t="s">
        <v>404</v>
      </c>
      <c r="I1824" s="146">
        <v>688.449</v>
      </c>
      <c r="J1824" s="146">
        <v>406.09</v>
      </c>
      <c r="K1824" s="148"/>
      <c r="L1824" s="149"/>
      <c r="M1824" s="149"/>
      <c r="N1824" s="148"/>
      <c r="O1824" s="149"/>
      <c r="P1824" s="149"/>
      <c r="Q1824" s="148"/>
      <c r="R1824" s="149"/>
      <c r="S1824" s="149"/>
      <c r="T1824" s="148"/>
      <c r="U1824" s="149"/>
      <c r="V1824" s="149"/>
      <c r="W1824" s="149"/>
      <c r="X1824" s="150">
        <f t="shared" si="1"/>
        <v>1.584367573</v>
      </c>
      <c r="Y1824" s="150">
        <f t="shared" si="2"/>
        <v>-1.584367573</v>
      </c>
    </row>
    <row r="1825" ht="15.75" customHeight="1">
      <c r="A1825" s="119">
        <v>1824.0</v>
      </c>
      <c r="B1825" s="143" t="str">
        <f t="array" ref="B1825">index(Systems!$A:$E,match($A1825,Systems!$A:$A,),match(B$1,Systems!$2:$2,))&amp;if(not(isblank(index(Systems!$A:$E,match($A1825,Systems!$A:$A,),match(Systems!$C$2,Systems!$2:$2,))))," ["&amp;index(Systems!$A:$E,match($A1825,Systems!$A:$A,),match(Systems!$C$2,Systems!$2:$2,))&amp;"]",)</f>
        <v>New Dallas</v>
      </c>
      <c r="C1825" s="144">
        <f t="array" ref="C1825">round((F1825-average(I1825,L1825,O1825,R1825,U1825))*X1825+if($B1825=$H1825,0,iferror(average(vlookup({$H1825,$K1825,$N1825,$Q1825,$T1825},$B:$D,column(B$1),0)),index(C:C,match($H1825,$B:$B,)))),3)</f>
        <v>-54.993</v>
      </c>
      <c r="D1825" s="144">
        <f t="array" ref="D1825">round((G1825-average(J1825,M1825,P1825,S1825,V1825))*Y1825+if($B1825=$H1825,0,iferror(average(vlookup({$H1825,$K1825,$N1825,$Q1825,$T1825},$B:$D,column(C$1),0)),index(D:D,match($H1825,$B:$B,)))),3)</f>
        <v>-25.456</v>
      </c>
      <c r="E1825" s="145">
        <v>2764.0</v>
      </c>
      <c r="F1825" s="146">
        <v>653.739</v>
      </c>
      <c r="G1825" s="146">
        <v>422.157</v>
      </c>
      <c r="H1825" s="147" t="s">
        <v>404</v>
      </c>
      <c r="I1825" s="146">
        <v>688.449</v>
      </c>
      <c r="J1825" s="146">
        <v>406.09</v>
      </c>
      <c r="K1825" s="148"/>
      <c r="L1825" s="149"/>
      <c r="M1825" s="149"/>
      <c r="N1825" s="148"/>
      <c r="O1825" s="149"/>
      <c r="P1825" s="149"/>
      <c r="Q1825" s="148"/>
      <c r="R1825" s="149"/>
      <c r="S1825" s="149"/>
      <c r="T1825" s="148"/>
      <c r="U1825" s="149"/>
      <c r="V1825" s="149"/>
      <c r="W1825" s="149"/>
      <c r="X1825" s="150">
        <f t="shared" si="1"/>
        <v>1.584367573</v>
      </c>
      <c r="Y1825" s="150">
        <f t="shared" si="2"/>
        <v>-1.584367573</v>
      </c>
    </row>
    <row r="1826" ht="15.75" customHeight="1">
      <c r="A1826" s="119">
        <v>1825.0</v>
      </c>
      <c r="B1826" s="143" t="str">
        <f t="array" ref="B1826">index(Systems!$A:$E,match($A1826,Systems!$A:$A,),match(B$1,Systems!$2:$2,))&amp;if(not(isblank(index(Systems!$A:$E,match($A1826,Systems!$A:$A,),match(Systems!$C$2,Systems!$2:$2,))))," ["&amp;index(Systems!$A:$E,match($A1826,Systems!$A:$A,),match(Systems!$C$2,Systems!$2:$2,))&amp;"]",)</f>
        <v>New Damascus</v>
      </c>
      <c r="C1826" s="144">
        <f t="array" ref="C1826">round((F1826-average(I1826,L1826,O1826,R1826,U1826))*X1826+if($B1826=$H1826,0,iferror(average(vlookup({$H1826,$K1826,$N1826,$Q1826,$T1826},$B:$D,column(B$1),0)),index(C:C,match($H1826,$B:$B,)))),3)</f>
        <v>273.999</v>
      </c>
      <c r="D1826" s="144">
        <f t="array" ref="D1826">round((G1826-average(J1826,M1826,P1826,S1826,V1826))*Y1826+if($B1826=$H1826,0,iferror(average(vlookup({$H1826,$K1826,$N1826,$Q1826,$T1826},$B:$D,column(C$1),0)),index(D:D,match($H1826,$B:$B,)))),3)</f>
        <v>-206.602</v>
      </c>
      <c r="E1826" s="145">
        <v>2764.0</v>
      </c>
      <c r="F1826" s="146">
        <v>861.388</v>
      </c>
      <c r="G1826" s="146">
        <v>536.49</v>
      </c>
      <c r="H1826" s="147" t="s">
        <v>404</v>
      </c>
      <c r="I1826" s="146">
        <v>688.449</v>
      </c>
      <c r="J1826" s="146">
        <v>406.09</v>
      </c>
      <c r="K1826" s="148"/>
      <c r="L1826" s="149"/>
      <c r="M1826" s="149"/>
      <c r="N1826" s="148"/>
      <c r="O1826" s="149"/>
      <c r="P1826" s="149"/>
      <c r="Q1826" s="148"/>
      <c r="R1826" s="149"/>
      <c r="S1826" s="149"/>
      <c r="T1826" s="148"/>
      <c r="U1826" s="149"/>
      <c r="V1826" s="149"/>
      <c r="W1826" s="149"/>
      <c r="X1826" s="150">
        <f t="shared" si="1"/>
        <v>1.584367573</v>
      </c>
      <c r="Y1826" s="150">
        <f t="shared" si="2"/>
        <v>-1.584367573</v>
      </c>
    </row>
    <row r="1827" ht="15.75" customHeight="1">
      <c r="A1827" s="119">
        <v>1826.0</v>
      </c>
      <c r="B1827" s="143" t="str">
        <f t="array" ref="B1827">index(Systems!$A:$E,match($A1827,Systems!$A:$A,),match(B$1,Systems!$2:$2,))&amp;if(not(isblank(index(Systems!$A:$E,match($A1827,Systems!$A:$A,),match(Systems!$C$2,Systems!$2:$2,))))," ["&amp;index(Systems!$A:$E,match($A1827,Systems!$A:$A,),match(Systems!$C$2,Systems!$2:$2,))&amp;"]",)</f>
        <v>New Delos</v>
      </c>
      <c r="C1827" s="144">
        <f t="array" ref="C1827">round((F1827-average(I1827,L1827,O1827,R1827,U1827))*X1827+if($B1827=$H1827,0,iferror(average(vlookup({$H1827,$K1827,$N1827,$Q1827,$T1827},$B:$D,column(B$1),0)),index(C:C,match($H1827,$B:$B,)))),3)</f>
        <v>-38.009</v>
      </c>
      <c r="D1827" s="144">
        <f t="array" ref="D1827">round((G1827-average(J1827,M1827,P1827,S1827,V1827))*Y1827+if($B1827=$H1827,0,iferror(average(vlookup({$H1827,$K1827,$N1827,$Q1827,$T1827},$B:$D,column(C$1),0)),index(D:D,match($H1827,$B:$B,)))),3)</f>
        <v>-140.692</v>
      </c>
      <c r="E1827" s="145">
        <v>2764.0</v>
      </c>
      <c r="F1827" s="146">
        <v>664.459</v>
      </c>
      <c r="G1827" s="146">
        <v>494.89</v>
      </c>
      <c r="H1827" s="147" t="s">
        <v>404</v>
      </c>
      <c r="I1827" s="146">
        <v>688.449</v>
      </c>
      <c r="J1827" s="146">
        <v>406.09</v>
      </c>
      <c r="K1827" s="148"/>
      <c r="L1827" s="149"/>
      <c r="M1827" s="149"/>
      <c r="N1827" s="148"/>
      <c r="O1827" s="149"/>
      <c r="P1827" s="149"/>
      <c r="Q1827" s="148"/>
      <c r="R1827" s="149"/>
      <c r="S1827" s="149"/>
      <c r="T1827" s="148"/>
      <c r="U1827" s="149"/>
      <c r="V1827" s="149"/>
      <c r="W1827" s="149"/>
      <c r="X1827" s="150">
        <f t="shared" si="1"/>
        <v>1.584367573</v>
      </c>
      <c r="Y1827" s="150">
        <f t="shared" si="2"/>
        <v>-1.584367573</v>
      </c>
    </row>
    <row r="1828" ht="15.75" customHeight="1">
      <c r="A1828" s="119">
        <v>1827.0</v>
      </c>
      <c r="B1828" s="143" t="str">
        <f t="array" ref="B1828">index(Systems!$A:$E,match($A1828,Systems!$A:$A,),match(B$1,Systems!$2:$2,))&amp;if(not(isblank(index(Systems!$A:$E,match($A1828,Systems!$A:$A,),match(Systems!$C$2,Systems!$2:$2,))))," ["&amp;index(Systems!$A:$E,match($A1828,Systems!$A:$A,),match(Systems!$C$2,Systems!$2:$2,))&amp;"]",)</f>
        <v>New Exford</v>
      </c>
      <c r="C1828" s="144">
        <f t="array" ref="C1828">round((F1828-average(I1828,L1828,O1828,R1828,U1828))*X1828+if($B1828=$H1828,0,iferror(average(vlookup({$H1828,$K1828,$N1828,$Q1828,$T1828},$B:$D,column(B$1),0)),index(C:C,match($H1828,$B:$B,)))),3)</f>
        <v>-137.281</v>
      </c>
      <c r="D1828" s="144">
        <f t="array" ref="D1828">round((G1828-average(J1828,M1828,P1828,S1828,V1828))*Y1828+if($B1828=$H1828,0,iferror(average(vlookup({$H1828,$K1828,$N1828,$Q1828,$T1828},$B:$D,column(C$1),0)),index(D:D,match($H1828,$B:$B,)))),3)</f>
        <v>243.193</v>
      </c>
      <c r="E1828" s="145">
        <v>2764.0</v>
      </c>
      <c r="F1828" s="146">
        <v>601.802</v>
      </c>
      <c r="G1828" s="146">
        <v>252.595</v>
      </c>
      <c r="H1828" s="147" t="s">
        <v>404</v>
      </c>
      <c r="I1828" s="146">
        <v>688.449</v>
      </c>
      <c r="J1828" s="146">
        <v>406.09</v>
      </c>
      <c r="K1828" s="148"/>
      <c r="L1828" s="149"/>
      <c r="M1828" s="149"/>
      <c r="N1828" s="148"/>
      <c r="O1828" s="149"/>
      <c r="P1828" s="149"/>
      <c r="Q1828" s="148"/>
      <c r="R1828" s="149"/>
      <c r="S1828" s="149"/>
      <c r="T1828" s="148"/>
      <c r="U1828" s="149"/>
      <c r="V1828" s="149"/>
      <c r="W1828" s="149"/>
      <c r="X1828" s="150">
        <f t="shared" si="1"/>
        <v>1.584367573</v>
      </c>
      <c r="Y1828" s="150">
        <f t="shared" si="2"/>
        <v>-1.584367573</v>
      </c>
    </row>
    <row r="1829" ht="15.75" customHeight="1">
      <c r="A1829" s="119">
        <v>1828.0</v>
      </c>
      <c r="B1829" s="143" t="str">
        <f t="array" ref="B1829">index(Systems!$A:$E,match($A1829,Systems!$A:$A,),match(B$1,Systems!$2:$2,))&amp;if(not(isblank(index(Systems!$A:$E,match($A1829,Systems!$A:$A,),match(Systems!$C$2,Systems!$2:$2,))))," ["&amp;index(Systems!$A:$E,match($A1829,Systems!$A:$A,),match(Systems!$C$2,Systems!$2:$2,))&amp;"]",)</f>
        <v>New Florence</v>
      </c>
      <c r="C1829" s="144">
        <f t="array" ref="C1829">round((F1829-average(I1829,L1829,O1829,R1829,U1829))*X1829+if($B1829=$H1829,0,iferror(average(vlookup({$H1829,$K1829,$N1829,$Q1829,$T1829},$B:$D,column(B$1),0)),index(C:C,match($H1829,$B:$B,)))),3)</f>
        <v>90.612</v>
      </c>
      <c r="D1829" s="144">
        <f t="array" ref="D1829">round((G1829-average(J1829,M1829,P1829,S1829,V1829))*Y1829+if($B1829=$H1829,0,iferror(average(vlookup({$H1829,$K1829,$N1829,$Q1829,$T1829},$B:$D,column(C$1),0)),index(D:D,match($H1829,$B:$B,)))),3)</f>
        <v>-11.639</v>
      </c>
      <c r="E1829" s="145">
        <v>2764.0</v>
      </c>
      <c r="F1829" s="146">
        <v>745.64</v>
      </c>
      <c r="G1829" s="146">
        <v>413.436</v>
      </c>
      <c r="H1829" s="147" t="s">
        <v>404</v>
      </c>
      <c r="I1829" s="146">
        <v>688.449</v>
      </c>
      <c r="J1829" s="146">
        <v>406.09</v>
      </c>
      <c r="K1829" s="148"/>
      <c r="L1829" s="149"/>
      <c r="M1829" s="149"/>
      <c r="N1829" s="148"/>
      <c r="O1829" s="149"/>
      <c r="P1829" s="149"/>
      <c r="Q1829" s="148"/>
      <c r="R1829" s="149"/>
      <c r="S1829" s="149"/>
      <c r="T1829" s="148"/>
      <c r="U1829" s="149"/>
      <c r="V1829" s="149"/>
      <c r="W1829" s="149"/>
      <c r="X1829" s="150">
        <f t="shared" si="1"/>
        <v>1.584367573</v>
      </c>
      <c r="Y1829" s="150">
        <f t="shared" si="2"/>
        <v>-1.584367573</v>
      </c>
    </row>
    <row r="1830" ht="15.75" customHeight="1">
      <c r="A1830" s="119">
        <v>1829.0</v>
      </c>
      <c r="B1830" s="143" t="str">
        <f t="array" ref="B1830">index(Systems!$A:$E,match($A1830,Systems!$A:$A,),match(B$1,Systems!$2:$2,))&amp;if(not(isblank(index(Systems!$A:$E,match($A1830,Systems!$A:$A,),match(Systems!$C$2,Systems!$2:$2,))))," ["&amp;index(Systems!$A:$E,match($A1830,Systems!$A:$A,),match(Systems!$C$2,Systems!$2:$2,))&amp;"]",)</f>
        <v>New Galicia [The Institute (3152+)]</v>
      </c>
      <c r="C1830" s="144">
        <f t="array" ref="C1830">round((F1830-average(I1830,L1830,O1830,R1830,U1830))*X1830+if($B1830=$H1830,0,iferror(average(vlookup({$H1830,$K1830,$N1830,$Q1830,$T1830},$B:$D,column(B$1),0)),index(C:C,match($H1830,$B:$B,)))),3)</f>
        <v>-364.78</v>
      </c>
      <c r="D1830" s="144">
        <f t="array" ref="D1830">round((G1830-average(J1830,M1830,P1830,S1830,V1830))*Y1830+if($B1830=$H1830,0,iferror(average(vlookup({$H1830,$K1830,$N1830,$Q1830,$T1830},$B:$D,column(C$1),0)),index(D:D,match($H1830,$B:$B,)))),3)</f>
        <v>-217.92</v>
      </c>
      <c r="E1830" s="145">
        <v>2764.0</v>
      </c>
      <c r="F1830" s="146">
        <v>458.212</v>
      </c>
      <c r="G1830" s="146">
        <v>543.634</v>
      </c>
      <c r="H1830" s="147" t="s">
        <v>404</v>
      </c>
      <c r="I1830" s="146">
        <v>688.449</v>
      </c>
      <c r="J1830" s="146">
        <v>406.09</v>
      </c>
      <c r="K1830" s="148"/>
      <c r="L1830" s="149"/>
      <c r="M1830" s="149"/>
      <c r="N1830" s="148"/>
      <c r="O1830" s="149"/>
      <c r="P1830" s="149"/>
      <c r="Q1830" s="148"/>
      <c r="R1830" s="149"/>
      <c r="S1830" s="149"/>
      <c r="T1830" s="148"/>
      <c r="U1830" s="149"/>
      <c r="V1830" s="149"/>
      <c r="W1830" s="149"/>
      <c r="X1830" s="150">
        <f t="shared" si="1"/>
        <v>1.584367573</v>
      </c>
      <c r="Y1830" s="150">
        <f t="shared" si="2"/>
        <v>-1.584367573</v>
      </c>
    </row>
    <row r="1831" ht="15.75" customHeight="1">
      <c r="A1831" s="119">
        <v>1830.0</v>
      </c>
      <c r="B1831" s="143" t="str">
        <f t="array" ref="B1831">index(Systems!$A:$E,match($A1831,Systems!$A:$A,),match(B$1,Systems!$2:$2,))&amp;if(not(isblank(index(Systems!$A:$E,match($A1831,Systems!$A:$A,),match(Systems!$C$2,Systems!$2:$2,))))," ["&amp;index(Systems!$A:$E,match($A1831,Systems!$A:$A,),match(Systems!$C$2,Systems!$2:$2,))&amp;"]",)</f>
        <v>New Ganymede</v>
      </c>
      <c r="C1831" s="144">
        <f t="array" ref="C1831">round((F1831-average(I1831,L1831,O1831,R1831,U1831))*X1831+if($B1831=$H1831,0,iferror(average(vlookup({$H1831,$K1831,$N1831,$Q1831,$T1831},$B:$D,column(B$1),0)),index(C:C,match($H1831,$B:$B,)))),3)</f>
        <v>197.42</v>
      </c>
      <c r="D1831" s="144">
        <f t="array" ref="D1831">round((G1831-average(J1831,M1831,P1831,S1831,V1831))*Y1831+if($B1831=$H1831,0,iferror(average(vlookup({$H1831,$K1831,$N1831,$Q1831,$T1831},$B:$D,column(C$1),0)),index(D:D,match($H1831,$B:$B,)))),3)</f>
        <v>-377.374</v>
      </c>
      <c r="E1831" s="145">
        <v>2764.0</v>
      </c>
      <c r="F1831" s="146">
        <v>813.054</v>
      </c>
      <c r="G1831" s="146">
        <v>644.276</v>
      </c>
      <c r="H1831" s="147" t="s">
        <v>404</v>
      </c>
      <c r="I1831" s="146">
        <v>688.449</v>
      </c>
      <c r="J1831" s="146">
        <v>406.09</v>
      </c>
      <c r="K1831" s="148"/>
      <c r="L1831" s="149"/>
      <c r="M1831" s="149"/>
      <c r="N1831" s="148"/>
      <c r="O1831" s="149"/>
      <c r="P1831" s="149"/>
      <c r="Q1831" s="148"/>
      <c r="R1831" s="149"/>
      <c r="S1831" s="149"/>
      <c r="T1831" s="148"/>
      <c r="U1831" s="149"/>
      <c r="V1831" s="149"/>
      <c r="W1831" s="149"/>
      <c r="X1831" s="150">
        <f t="shared" si="1"/>
        <v>1.584367573</v>
      </c>
      <c r="Y1831" s="150">
        <f t="shared" si="2"/>
        <v>-1.584367573</v>
      </c>
    </row>
    <row r="1832" ht="15.75" customHeight="1">
      <c r="A1832" s="119">
        <v>1831.0</v>
      </c>
      <c r="B1832" s="143" t="str">
        <f t="array" ref="B1832">index(Systems!$A:$E,match($A1832,Systems!$A:$A,),match(B$1,Systems!$2:$2,))&amp;if(not(isblank(index(Systems!$A:$E,match($A1832,Systems!$A:$A,),match(Systems!$C$2,Systems!$2:$2,))))," ["&amp;index(Systems!$A:$E,match($A1832,Systems!$A:$A,),match(Systems!$C$2,Systems!$2:$2,))&amp;"]",)</f>
        <v>New Gascony</v>
      </c>
      <c r="C1832" s="144">
        <f t="array" ref="C1832">round((F1832-average(I1832,L1832,O1832,R1832,U1832))*X1832+if($B1832=$H1832,0,iferror(average(vlookup({$H1832,$K1832,$N1832,$Q1832,$T1832},$B:$D,column(B$1),0)),index(C:C,match($H1832,$B:$B,)))),3)</f>
        <v>662.624</v>
      </c>
      <c r="D1832" s="144">
        <f t="array" ref="D1832">round((G1832-average(J1832,M1832,P1832,S1832,V1832))*Y1832+if($B1832=$H1832,0,iferror(average(vlookup({$H1832,$K1832,$N1832,$Q1832,$T1832},$B:$D,column(C$1),0)),index(D:D,match($H1832,$B:$B,)))),3)</f>
        <v>-261.238</v>
      </c>
      <c r="E1832" s="145">
        <v>2764.0</v>
      </c>
      <c r="F1832" s="146">
        <v>1106.675</v>
      </c>
      <c r="G1832" s="146">
        <v>570.975</v>
      </c>
      <c r="H1832" s="147" t="s">
        <v>404</v>
      </c>
      <c r="I1832" s="146">
        <v>688.449</v>
      </c>
      <c r="J1832" s="146">
        <v>406.09</v>
      </c>
      <c r="K1832" s="148"/>
      <c r="L1832" s="149"/>
      <c r="M1832" s="149"/>
      <c r="N1832" s="148"/>
      <c r="O1832" s="149"/>
      <c r="P1832" s="149"/>
      <c r="Q1832" s="148"/>
      <c r="R1832" s="149"/>
      <c r="S1832" s="149"/>
      <c r="T1832" s="148"/>
      <c r="U1832" s="149"/>
      <c r="V1832" s="149"/>
      <c r="W1832" s="149"/>
      <c r="X1832" s="150">
        <f t="shared" si="1"/>
        <v>1.584367573</v>
      </c>
      <c r="Y1832" s="150">
        <f t="shared" si="2"/>
        <v>-1.584367573</v>
      </c>
    </row>
    <row r="1833" ht="15.75" customHeight="1">
      <c r="A1833" s="119">
        <v>1832.0</v>
      </c>
      <c r="B1833" s="143" t="str">
        <f t="array" ref="B1833">index(Systems!$A:$E,match($A1833,Systems!$A:$A,),match(B$1,Systems!$2:$2,))&amp;if(not(isblank(index(Systems!$A:$E,match($A1833,Systems!$A:$A,),match(Systems!$C$2,Systems!$2:$2,))))," ["&amp;index(Systems!$A:$E,match($A1833,Systems!$A:$A,),match(Systems!$C$2,Systems!$2:$2,))&amp;"]",)</f>
        <v>New Hati</v>
      </c>
      <c r="C1833" s="144">
        <f t="array" ref="C1833">round((F1833-average(I1833,L1833,O1833,R1833,U1833))*X1833+if($B1833=$H1833,0,iferror(average(vlookup({$H1833,$K1833,$N1833,$Q1833,$T1833},$B:$D,column(B$1),0)),index(C:C,match($H1833,$B:$B,)))),3)</f>
        <v>652.286</v>
      </c>
      <c r="D1833" s="144">
        <f t="array" ref="D1833">round((G1833-average(J1833,M1833,P1833,S1833,V1833))*Y1833+if($B1833=$H1833,0,iferror(average(vlookup({$H1833,$K1833,$N1833,$Q1833,$T1833},$B:$D,column(C$1),0)),index(D:D,match($H1833,$B:$B,)))),3)</f>
        <v>-246.903</v>
      </c>
      <c r="E1833" s="145">
        <v>2764.0</v>
      </c>
      <c r="F1833" s="146">
        <v>1100.15</v>
      </c>
      <c r="G1833" s="146">
        <v>561.927</v>
      </c>
      <c r="H1833" s="147" t="s">
        <v>404</v>
      </c>
      <c r="I1833" s="146">
        <v>688.449</v>
      </c>
      <c r="J1833" s="146">
        <v>406.09</v>
      </c>
      <c r="K1833" s="148"/>
      <c r="L1833" s="149"/>
      <c r="M1833" s="149"/>
      <c r="N1833" s="148"/>
      <c r="O1833" s="149"/>
      <c r="P1833" s="149"/>
      <c r="Q1833" s="148"/>
      <c r="R1833" s="149"/>
      <c r="S1833" s="149"/>
      <c r="T1833" s="148"/>
      <c r="U1833" s="149"/>
      <c r="V1833" s="149"/>
      <c r="W1833" s="149"/>
      <c r="X1833" s="150">
        <f t="shared" si="1"/>
        <v>1.584367573</v>
      </c>
      <c r="Y1833" s="150">
        <f t="shared" si="2"/>
        <v>-1.584367573</v>
      </c>
    </row>
    <row r="1834" ht="15.75" customHeight="1">
      <c r="A1834" s="119">
        <v>1833.0</v>
      </c>
      <c r="B1834" s="143" t="str">
        <f t="array" ref="B1834">index(Systems!$A:$E,match($A1834,Systems!$A:$A,),match(B$1,Systems!$2:$2,))&amp;if(not(isblank(index(Systems!$A:$E,match($A1834,Systems!$A:$A,),match(Systems!$C$2,Systems!$2:$2,))))," ["&amp;index(Systems!$A:$E,match($A1834,Systems!$A:$A,),match(Systems!$C$2,Systems!$2:$2,))&amp;"]",)</f>
        <v>New Hessen</v>
      </c>
      <c r="C1834" s="144">
        <f t="array" ref="C1834">round((F1834-average(I1834,L1834,O1834,R1834,U1834))*X1834+if($B1834=$H1834,0,iferror(average(vlookup({$H1834,$K1834,$N1834,$Q1834,$T1834},$B:$D,column(B$1),0)),index(C:C,match($H1834,$B:$B,)))),3)</f>
        <v>84.005</v>
      </c>
      <c r="D1834" s="144">
        <f t="array" ref="D1834">round((G1834-average(J1834,M1834,P1834,S1834,V1834))*Y1834+if($B1834=$H1834,0,iferror(average(vlookup({$H1834,$K1834,$N1834,$Q1834,$T1834},$B:$D,column(C$1),0)),index(D:D,match($H1834,$B:$B,)))),3)</f>
        <v>-57.121</v>
      </c>
      <c r="E1834" s="145">
        <v>2764.0</v>
      </c>
      <c r="F1834" s="146">
        <v>741.47</v>
      </c>
      <c r="G1834" s="146">
        <v>442.143</v>
      </c>
      <c r="H1834" s="147" t="s">
        <v>404</v>
      </c>
      <c r="I1834" s="146">
        <v>688.449</v>
      </c>
      <c r="J1834" s="146">
        <v>406.09</v>
      </c>
      <c r="K1834" s="148"/>
      <c r="L1834" s="149"/>
      <c r="M1834" s="149"/>
      <c r="N1834" s="148"/>
      <c r="O1834" s="149"/>
      <c r="P1834" s="149"/>
      <c r="Q1834" s="148"/>
      <c r="R1834" s="149"/>
      <c r="S1834" s="149"/>
      <c r="T1834" s="148"/>
      <c r="U1834" s="149"/>
      <c r="V1834" s="149"/>
      <c r="W1834" s="149"/>
      <c r="X1834" s="150">
        <f t="shared" si="1"/>
        <v>1.584367573</v>
      </c>
      <c r="Y1834" s="150">
        <f t="shared" si="2"/>
        <v>-1.584367573</v>
      </c>
    </row>
    <row r="1835" ht="15.75" customHeight="1">
      <c r="A1835" s="119">
        <v>1834.0</v>
      </c>
      <c r="B1835" s="143" t="str">
        <f t="array" ref="B1835">index(Systems!$A:$E,match($A1835,Systems!$A:$A,),match(B$1,Systems!$2:$2,))&amp;if(not(isblank(index(Systems!$A:$E,match($A1835,Systems!$A:$A,),match(Systems!$C$2,Systems!$2:$2,))))," ["&amp;index(Systems!$A:$E,match($A1835,Systems!$A:$A,),match(Systems!$C$2,Systems!$2:$2,))&amp;"]",)</f>
        <v>New Home</v>
      </c>
      <c r="C1835" s="144">
        <f t="array" ref="C1835">round((F1835-average(I1835,L1835,O1835,R1835,U1835))*X1835+if($B1835=$H1835,0,iferror(average(vlookup({$H1835,$K1835,$N1835,$Q1835,$T1835},$B:$D,column(B$1),0)),index(C:C,match($H1835,$B:$B,)))),3)</f>
        <v>7.229</v>
      </c>
      <c r="D1835" s="144">
        <f t="array" ref="D1835">round((G1835-average(J1835,M1835,P1835,S1835,V1835))*Y1835+if($B1835=$H1835,0,iferror(average(vlookup({$H1835,$K1835,$N1835,$Q1835,$T1835},$B:$D,column(C$1),0)),index(D:D,match($H1835,$B:$B,)))),3)</f>
        <v>-12.715</v>
      </c>
      <c r="E1835" s="145">
        <v>2764.0</v>
      </c>
      <c r="F1835" s="146">
        <v>693.012</v>
      </c>
      <c r="G1835" s="146">
        <v>414.115</v>
      </c>
      <c r="H1835" s="147" t="s">
        <v>404</v>
      </c>
      <c r="I1835" s="146">
        <v>688.449</v>
      </c>
      <c r="J1835" s="146">
        <v>406.09</v>
      </c>
      <c r="K1835" s="148"/>
      <c r="L1835" s="149"/>
      <c r="M1835" s="149"/>
      <c r="N1835" s="148"/>
      <c r="O1835" s="149"/>
      <c r="P1835" s="149"/>
      <c r="Q1835" s="148"/>
      <c r="R1835" s="149"/>
      <c r="S1835" s="149"/>
      <c r="T1835" s="148"/>
      <c r="U1835" s="149"/>
      <c r="V1835" s="149"/>
      <c r="W1835" s="149"/>
      <c r="X1835" s="150">
        <f t="shared" si="1"/>
        <v>1.584367573</v>
      </c>
      <c r="Y1835" s="150">
        <f t="shared" si="2"/>
        <v>-1.584367573</v>
      </c>
    </row>
    <row r="1836" ht="15.75" customHeight="1">
      <c r="A1836" s="119">
        <v>1835.0</v>
      </c>
      <c r="B1836" s="143" t="str">
        <f t="array" ref="B1836">index(Systems!$A:$E,match($A1836,Systems!$A:$A,),match(B$1,Systems!$2:$2,))&amp;if(not(isblank(index(Systems!$A:$E,match($A1836,Systems!$A:$A,),match(Systems!$C$2,Systems!$2:$2,))))," ["&amp;index(Systems!$A:$E,match($A1836,Systems!$A:$A,),match(Systems!$C$2,Systems!$2:$2,))&amp;"]",)</f>
        <v>New Hope</v>
      </c>
      <c r="C1836" s="144">
        <f t="array" ref="C1836">round((F1836-average(I1836,L1836,O1836,R1836,U1836))*X1836+if($B1836=$H1836,0,iferror(average(vlookup({$H1836,$K1836,$N1836,$Q1836,$T1836},$B:$D,column(B$1),0)),index(C:C,match($H1836,$B:$B,)))),3)</f>
        <v>-113.194</v>
      </c>
      <c r="D1836" s="144">
        <f t="array" ref="D1836">round((G1836-average(J1836,M1836,P1836,S1836,V1836))*Y1836+if($B1836=$H1836,0,iferror(average(vlookup({$H1836,$K1836,$N1836,$Q1836,$T1836},$B:$D,column(C$1),0)),index(D:D,match($H1836,$B:$B,)))),3)</f>
        <v>-32.874</v>
      </c>
      <c r="E1836" s="145">
        <v>2764.0</v>
      </c>
      <c r="F1836" s="146">
        <v>617.005</v>
      </c>
      <c r="G1836" s="146">
        <v>426.839</v>
      </c>
      <c r="H1836" s="147" t="s">
        <v>404</v>
      </c>
      <c r="I1836" s="146">
        <v>688.449</v>
      </c>
      <c r="J1836" s="146">
        <v>406.09</v>
      </c>
      <c r="K1836" s="148"/>
      <c r="L1836" s="149"/>
      <c r="M1836" s="149"/>
      <c r="N1836" s="148"/>
      <c r="O1836" s="149"/>
      <c r="P1836" s="149"/>
      <c r="Q1836" s="148"/>
      <c r="R1836" s="149"/>
      <c r="S1836" s="149"/>
      <c r="T1836" s="148"/>
      <c r="U1836" s="149"/>
      <c r="V1836" s="149"/>
      <c r="W1836" s="149"/>
      <c r="X1836" s="150">
        <f t="shared" si="1"/>
        <v>1.584367573</v>
      </c>
      <c r="Y1836" s="150">
        <f t="shared" si="2"/>
        <v>-1.584367573</v>
      </c>
    </row>
    <row r="1837" ht="15.75" customHeight="1">
      <c r="A1837" s="119">
        <v>1836.0</v>
      </c>
      <c r="B1837" s="143" t="str">
        <f t="array" ref="B1837">index(Systems!$A:$E,match($A1837,Systems!$A:$A,),match(B$1,Systems!$2:$2,))&amp;if(not(isblank(index(Systems!$A:$E,match($A1837,Systems!$A:$A,),match(Systems!$C$2,Systems!$2:$2,))))," ["&amp;index(Systems!$A:$E,match($A1837,Systems!$A:$A,),match(Systems!$C$2,Systems!$2:$2,))&amp;"]",)</f>
        <v>New India</v>
      </c>
      <c r="C1837" s="144">
        <f t="array" ref="C1837">round((F1837-average(I1837,L1837,O1837,R1837,U1837))*X1837+if($B1837=$H1837,0,iferror(average(vlookup({$H1837,$K1837,$N1837,$Q1837,$T1837},$B:$D,column(B$1),0)),index(C:C,match($H1837,$B:$B,)))),3)</f>
        <v>-458.313</v>
      </c>
      <c r="D1837" s="144">
        <f t="array" ref="D1837">round((G1837-average(J1837,M1837,P1837,S1837,V1837))*Y1837+if($B1837=$H1837,0,iferror(average(vlookup({$H1837,$K1837,$N1837,$Q1837,$T1837},$B:$D,column(C$1),0)),index(D:D,match($H1837,$B:$B,)))),3)</f>
        <v>47.517</v>
      </c>
      <c r="E1837" s="145">
        <v>2764.0</v>
      </c>
      <c r="F1837" s="146">
        <v>399.177</v>
      </c>
      <c r="G1837" s="146">
        <v>376.099</v>
      </c>
      <c r="H1837" s="147" t="s">
        <v>404</v>
      </c>
      <c r="I1837" s="146">
        <v>688.449</v>
      </c>
      <c r="J1837" s="146">
        <v>406.09</v>
      </c>
      <c r="K1837" s="148"/>
      <c r="L1837" s="149"/>
      <c r="M1837" s="149"/>
      <c r="N1837" s="148"/>
      <c r="O1837" s="149"/>
      <c r="P1837" s="149"/>
      <c r="Q1837" s="148"/>
      <c r="R1837" s="149"/>
      <c r="S1837" s="149"/>
      <c r="T1837" s="148"/>
      <c r="U1837" s="149"/>
      <c r="V1837" s="149"/>
      <c r="W1837" s="149"/>
      <c r="X1837" s="150">
        <f t="shared" si="1"/>
        <v>1.584367573</v>
      </c>
      <c r="Y1837" s="150">
        <f t="shared" si="2"/>
        <v>-1.584367573</v>
      </c>
    </row>
    <row r="1838" ht="15.75" customHeight="1">
      <c r="A1838" s="119">
        <v>1837.0</v>
      </c>
      <c r="B1838" s="143" t="str">
        <f t="array" ref="B1838">index(Systems!$A:$E,match($A1838,Systems!$A:$A,),match(B$1,Systems!$2:$2,))&amp;if(not(isblank(index(Systems!$A:$E,match($A1838,Systems!$A:$A,),match(Systems!$C$2,Systems!$2:$2,))))," ["&amp;index(Systems!$A:$E,match($A1838,Systems!$A:$A,),match(Systems!$C$2,Systems!$2:$2,))&amp;"]",)</f>
        <v>New Ivaarsen</v>
      </c>
      <c r="C1838" s="144">
        <f t="array" ref="C1838">round((F1838-average(I1838,L1838,O1838,R1838,U1838))*X1838+if($B1838=$H1838,0,iferror(average(vlookup({$H1838,$K1838,$N1838,$Q1838,$T1838},$B:$D,column(B$1),0)),index(C:C,match($H1838,$B:$B,)))),3)</f>
        <v>226.948</v>
      </c>
      <c r="D1838" s="144">
        <f t="array" ref="D1838">round((G1838-average(J1838,M1838,P1838,S1838,V1838))*Y1838+if($B1838=$H1838,0,iferror(average(vlookup({$H1838,$K1838,$N1838,$Q1838,$T1838},$B:$D,column(C$1),0)),index(D:D,match($H1838,$B:$B,)))),3)</f>
        <v>34.591</v>
      </c>
      <c r="E1838" s="145">
        <v>2764.0</v>
      </c>
      <c r="F1838" s="146">
        <v>831.691</v>
      </c>
      <c r="G1838" s="146">
        <v>384.257</v>
      </c>
      <c r="H1838" s="147" t="s">
        <v>404</v>
      </c>
      <c r="I1838" s="146">
        <v>688.449</v>
      </c>
      <c r="J1838" s="146">
        <v>406.09</v>
      </c>
      <c r="K1838" s="148"/>
      <c r="L1838" s="149"/>
      <c r="M1838" s="149"/>
      <c r="N1838" s="148"/>
      <c r="O1838" s="149"/>
      <c r="P1838" s="149"/>
      <c r="Q1838" s="148"/>
      <c r="R1838" s="149"/>
      <c r="S1838" s="149"/>
      <c r="T1838" s="148"/>
      <c r="U1838" s="149"/>
      <c r="V1838" s="149"/>
      <c r="W1838" s="149"/>
      <c r="X1838" s="150">
        <f t="shared" si="1"/>
        <v>1.584367573</v>
      </c>
      <c r="Y1838" s="150">
        <f t="shared" si="2"/>
        <v>-1.584367573</v>
      </c>
    </row>
    <row r="1839" ht="15.75" customHeight="1">
      <c r="A1839" s="119">
        <v>1838.0</v>
      </c>
      <c r="B1839" s="143" t="str">
        <f t="array" ref="B1839">index(Systems!$A:$E,match($A1839,Systems!$A:$A,),match(B$1,Systems!$2:$2,))&amp;if(not(isblank(index(Systems!$A:$E,match($A1839,Systems!$A:$A,),match(Systems!$C$2,Systems!$2:$2,))))," ["&amp;index(Systems!$A:$E,match($A1839,Systems!$A:$A,),match(Systems!$C$2,Systems!$2:$2,))&amp;"]",)</f>
        <v>New Kyoto</v>
      </c>
      <c r="C1839" s="144">
        <f t="array" ref="C1839">round((F1839-average(I1839,L1839,O1839,R1839,U1839))*X1839+if($B1839=$H1839,0,iferror(average(vlookup({$H1839,$K1839,$N1839,$Q1839,$T1839},$B:$D,column(B$1),0)),index(C:C,match($H1839,$B:$B,)))),3)</f>
        <v>-125.729</v>
      </c>
      <c r="D1839" s="144">
        <f t="array" ref="D1839">round((G1839-average(J1839,M1839,P1839,S1839,V1839))*Y1839+if($B1839=$H1839,0,iferror(average(vlookup({$H1839,$K1839,$N1839,$Q1839,$T1839},$B:$D,column(C$1),0)),index(D:D,match($H1839,$B:$B,)))),3)</f>
        <v>11.811</v>
      </c>
      <c r="E1839" s="145">
        <v>2764.0</v>
      </c>
      <c r="F1839" s="146">
        <v>609.093</v>
      </c>
      <c r="G1839" s="146">
        <v>398.635</v>
      </c>
      <c r="H1839" s="147" t="s">
        <v>404</v>
      </c>
      <c r="I1839" s="146">
        <v>688.449</v>
      </c>
      <c r="J1839" s="146">
        <v>406.09</v>
      </c>
      <c r="K1839" s="148"/>
      <c r="L1839" s="149"/>
      <c r="M1839" s="149"/>
      <c r="N1839" s="148"/>
      <c r="O1839" s="149"/>
      <c r="P1839" s="149"/>
      <c r="Q1839" s="148"/>
      <c r="R1839" s="149"/>
      <c r="S1839" s="149"/>
      <c r="T1839" s="148"/>
      <c r="U1839" s="149"/>
      <c r="V1839" s="149"/>
      <c r="W1839" s="149"/>
      <c r="X1839" s="150">
        <f t="shared" si="1"/>
        <v>1.584367573</v>
      </c>
      <c r="Y1839" s="150">
        <f t="shared" si="2"/>
        <v>-1.584367573</v>
      </c>
    </row>
    <row r="1840" ht="15.75" customHeight="1">
      <c r="A1840" s="119">
        <v>1839.0</v>
      </c>
      <c r="B1840" s="143" t="str">
        <f t="array" ref="B1840">index(Systems!$A:$E,match($A1840,Systems!$A:$A,),match(B$1,Systems!$2:$2,))&amp;if(not(isblank(index(Systems!$A:$E,match($A1840,Systems!$A:$A,),match(Systems!$C$2,Systems!$2:$2,))))," ["&amp;index(Systems!$A:$E,match($A1840,Systems!$A:$A,),match(Systems!$C$2,Systems!$2:$2,))&amp;"]",)</f>
        <v>New Macao</v>
      </c>
      <c r="C1840" s="144">
        <f t="array" ref="C1840">round((F1840-average(I1840,L1840,O1840,R1840,U1840))*X1840+if($B1840=$H1840,0,iferror(average(vlookup({$H1840,$K1840,$N1840,$Q1840,$T1840},$B:$D,column(B$1),0)),index(C:C,match($H1840,$B:$B,)))),3)</f>
        <v>77.542</v>
      </c>
      <c r="D1840" s="144">
        <f t="array" ref="D1840">round((G1840-average(J1840,M1840,P1840,S1840,V1840))*Y1840+if($B1840=$H1840,0,iferror(average(vlookup({$H1840,$K1840,$N1840,$Q1840,$T1840},$B:$D,column(C$1),0)),index(D:D,match($H1840,$B:$B,)))),3)</f>
        <v>-122.354</v>
      </c>
      <c r="E1840" s="145">
        <v>2764.0</v>
      </c>
      <c r="F1840" s="146">
        <v>737.391</v>
      </c>
      <c r="G1840" s="146">
        <v>483.316</v>
      </c>
      <c r="H1840" s="147" t="s">
        <v>404</v>
      </c>
      <c r="I1840" s="146">
        <v>688.449</v>
      </c>
      <c r="J1840" s="146">
        <v>406.09</v>
      </c>
      <c r="K1840" s="148"/>
      <c r="L1840" s="149"/>
      <c r="M1840" s="149"/>
      <c r="N1840" s="148"/>
      <c r="O1840" s="149"/>
      <c r="P1840" s="149"/>
      <c r="Q1840" s="148"/>
      <c r="R1840" s="149"/>
      <c r="S1840" s="149"/>
      <c r="T1840" s="148"/>
      <c r="U1840" s="149"/>
      <c r="V1840" s="149"/>
      <c r="W1840" s="149"/>
      <c r="X1840" s="150">
        <f t="shared" si="1"/>
        <v>1.584367573</v>
      </c>
      <c r="Y1840" s="150">
        <f t="shared" si="2"/>
        <v>-1.584367573</v>
      </c>
    </row>
    <row r="1841" ht="15.75" customHeight="1">
      <c r="A1841" s="119">
        <v>1840.0</v>
      </c>
      <c r="B1841" s="143" t="str">
        <f t="array" ref="B1841">index(Systems!$A:$E,match($A1841,Systems!$A:$A,),match(B$1,Systems!$2:$2,))&amp;if(not(isblank(index(Systems!$A:$E,match($A1841,Systems!$A:$A,),match(Systems!$C$2,Systems!$2:$2,))))," ["&amp;index(Systems!$A:$E,match($A1841,Systems!$A:$A,),match(Systems!$C$2,Systems!$2:$2,))&amp;"]",)</f>
        <v>New Mendham</v>
      </c>
      <c r="C1841" s="144">
        <f t="array" ref="C1841">round((F1841-average(I1841,L1841,O1841,R1841,U1841))*X1841+if($B1841=$H1841,0,iferror(average(vlookup({$H1841,$K1841,$N1841,$Q1841,$T1841},$B:$D,column(B$1),0)),index(C:C,match($H1841,$B:$B,)))),3)</f>
        <v>179.124</v>
      </c>
      <c r="D1841" s="144">
        <f t="array" ref="D1841">round((G1841-average(J1841,M1841,P1841,S1841,V1841))*Y1841+if($B1841=$H1841,0,iferror(average(vlookup({$H1841,$K1841,$N1841,$Q1841,$T1841},$B:$D,column(C$1),0)),index(D:D,match($H1841,$B:$B,)))),3)</f>
        <v>59.401</v>
      </c>
      <c r="E1841" s="145">
        <v>2764.0</v>
      </c>
      <c r="F1841" s="146">
        <v>801.506</v>
      </c>
      <c r="G1841" s="146">
        <v>368.598</v>
      </c>
      <c r="H1841" s="147" t="s">
        <v>404</v>
      </c>
      <c r="I1841" s="146">
        <v>688.449</v>
      </c>
      <c r="J1841" s="146">
        <v>406.09</v>
      </c>
      <c r="K1841" s="148"/>
      <c r="L1841" s="149"/>
      <c r="M1841" s="149"/>
      <c r="N1841" s="148"/>
      <c r="O1841" s="149"/>
      <c r="P1841" s="149"/>
      <c r="Q1841" s="148"/>
      <c r="R1841" s="149"/>
      <c r="S1841" s="149"/>
      <c r="T1841" s="148"/>
      <c r="U1841" s="149"/>
      <c r="V1841" s="149"/>
      <c r="W1841" s="149"/>
      <c r="X1841" s="150">
        <f t="shared" si="1"/>
        <v>1.584367573</v>
      </c>
      <c r="Y1841" s="150">
        <f t="shared" si="2"/>
        <v>-1.584367573</v>
      </c>
    </row>
    <row r="1842" ht="15.75" customHeight="1">
      <c r="A1842" s="119">
        <v>1841.0</v>
      </c>
      <c r="B1842" s="143" t="str">
        <f t="array" ref="B1842">index(Systems!$A:$E,match($A1842,Systems!$A:$A,),match(B$1,Systems!$2:$2,))&amp;if(not(isblank(index(Systems!$A:$E,match($A1842,Systems!$A:$A,),match(Systems!$C$2,Systems!$2:$2,))))," ["&amp;index(Systems!$A:$E,match($A1842,Systems!$A:$A,),match(Systems!$C$2,Systems!$2:$2,))&amp;"]",)</f>
        <v>New Olympia</v>
      </c>
      <c r="C1842" s="144">
        <f t="array" ref="C1842">round((F1842-average(I1842,L1842,O1842,R1842,U1842))*X1842+if($B1842=$H1842,0,iferror(average(vlookup({$H1842,$K1842,$N1842,$Q1842,$T1842},$B:$D,column(B$1),0)),index(C:C,match($H1842,$B:$B,)))),3)</f>
        <v>-150.168</v>
      </c>
      <c r="D1842" s="144">
        <f t="array" ref="D1842">round((G1842-average(J1842,M1842,P1842,S1842,V1842))*Y1842+if($B1842=$H1842,0,iferror(average(vlookup({$H1842,$K1842,$N1842,$Q1842,$T1842},$B:$D,column(C$1),0)),index(D:D,match($H1842,$B:$B,)))),3)</f>
        <v>-130.286</v>
      </c>
      <c r="E1842" s="145">
        <v>2764.0</v>
      </c>
      <c r="F1842" s="146">
        <v>593.668</v>
      </c>
      <c r="G1842" s="146">
        <v>488.322</v>
      </c>
      <c r="H1842" s="147" t="s">
        <v>404</v>
      </c>
      <c r="I1842" s="146">
        <v>688.449</v>
      </c>
      <c r="J1842" s="146">
        <v>406.09</v>
      </c>
      <c r="K1842" s="148"/>
      <c r="L1842" s="149"/>
      <c r="M1842" s="149"/>
      <c r="N1842" s="148"/>
      <c r="O1842" s="149"/>
      <c r="P1842" s="149"/>
      <c r="Q1842" s="148"/>
      <c r="R1842" s="149"/>
      <c r="S1842" s="149"/>
      <c r="T1842" s="148"/>
      <c r="U1842" s="149"/>
      <c r="V1842" s="149"/>
      <c r="W1842" s="149"/>
      <c r="X1842" s="150">
        <f t="shared" si="1"/>
        <v>1.584367573</v>
      </c>
      <c r="Y1842" s="150">
        <f t="shared" si="2"/>
        <v>-1.584367573</v>
      </c>
    </row>
    <row r="1843" ht="15.75" customHeight="1">
      <c r="A1843" s="119">
        <v>1842.0</v>
      </c>
      <c r="B1843" s="143" t="str">
        <f t="array" ref="B1843">index(Systems!$A:$E,match($A1843,Systems!$A:$A,),match(B$1,Systems!$2:$2,))&amp;if(not(isblank(index(Systems!$A:$E,match($A1843,Systems!$A:$A,),match(Systems!$C$2,Systems!$2:$2,))))," ["&amp;index(Systems!$A:$E,match($A1843,Systems!$A:$A,),match(Systems!$C$2,Systems!$2:$2,))&amp;"]",)</f>
        <v>New Oslo</v>
      </c>
      <c r="C1843" s="144">
        <f t="array" ref="C1843">round((F1843-average(I1843,L1843,O1843,R1843,U1843))*X1843+if($B1843=$H1843,0,iferror(average(vlookup({$H1843,$K1843,$N1843,$Q1843,$T1843},$B:$D,column(B$1),0)),index(C:C,match($H1843,$B:$B,)))),3)</f>
        <v>15.246</v>
      </c>
      <c r="D1843" s="144">
        <f t="array" ref="D1843">round((G1843-average(J1843,M1843,P1843,S1843,V1843))*Y1843+if($B1843=$H1843,0,iferror(average(vlookup({$H1843,$K1843,$N1843,$Q1843,$T1843},$B:$D,column(C$1),0)),index(D:D,match($H1843,$B:$B,)))),3)</f>
        <v>386.145</v>
      </c>
      <c r="E1843" s="145">
        <v>2764.0</v>
      </c>
      <c r="F1843" s="146">
        <v>698.072</v>
      </c>
      <c r="G1843" s="146">
        <v>162.368</v>
      </c>
      <c r="H1843" s="147" t="s">
        <v>404</v>
      </c>
      <c r="I1843" s="146">
        <v>688.449</v>
      </c>
      <c r="J1843" s="146">
        <v>406.09</v>
      </c>
      <c r="K1843" s="148"/>
      <c r="L1843" s="149"/>
      <c r="M1843" s="149"/>
      <c r="N1843" s="148"/>
      <c r="O1843" s="149"/>
      <c r="P1843" s="149"/>
      <c r="Q1843" s="148"/>
      <c r="R1843" s="149"/>
      <c r="S1843" s="149"/>
      <c r="T1843" s="148"/>
      <c r="U1843" s="149"/>
      <c r="V1843" s="149"/>
      <c r="W1843" s="149"/>
      <c r="X1843" s="150">
        <f t="shared" si="1"/>
        <v>1.584367573</v>
      </c>
      <c r="Y1843" s="150">
        <f t="shared" si="2"/>
        <v>-1.584367573</v>
      </c>
    </row>
    <row r="1844" ht="15.75" customHeight="1">
      <c r="A1844" s="119">
        <v>1843.0</v>
      </c>
      <c r="B1844" s="143" t="str">
        <f t="array" ref="B1844">index(Systems!$A:$E,match($A1844,Systems!$A:$A,),match(B$1,Systems!$2:$2,))&amp;if(not(isblank(index(Systems!$A:$E,match($A1844,Systems!$A:$A,),match(Systems!$C$2,Systems!$2:$2,))))," ["&amp;index(Systems!$A:$E,match($A1844,Systems!$A:$A,),match(Systems!$C$2,Systems!$2:$2,))&amp;"]",)</f>
        <v>New Port Royal</v>
      </c>
      <c r="C1844" s="144">
        <f t="array" ref="C1844">round((F1844-average(I1844,L1844,O1844,R1844,U1844))*X1844+if($B1844=$H1844,0,iferror(average(vlookup({$H1844,$K1844,$N1844,$Q1844,$T1844},$B:$D,column(B$1),0)),index(C:C,match($H1844,$B:$B,)))),3)</f>
        <v>658.457</v>
      </c>
      <c r="D1844" s="144">
        <f t="array" ref="D1844">round((G1844-average(J1844,M1844,P1844,S1844,V1844))*Y1844+if($B1844=$H1844,0,iferror(average(vlookup({$H1844,$K1844,$N1844,$Q1844,$T1844},$B:$D,column(C$1),0)),index(D:D,match($H1844,$B:$B,)))),3)</f>
        <v>-211.158</v>
      </c>
      <c r="E1844" s="145">
        <v>2764.0</v>
      </c>
      <c r="F1844" s="146">
        <v>1104.045</v>
      </c>
      <c r="G1844" s="146">
        <v>539.366</v>
      </c>
      <c r="H1844" s="147" t="s">
        <v>404</v>
      </c>
      <c r="I1844" s="146">
        <v>688.449</v>
      </c>
      <c r="J1844" s="146">
        <v>406.09</v>
      </c>
      <c r="K1844" s="148"/>
      <c r="L1844" s="149"/>
      <c r="M1844" s="149"/>
      <c r="N1844" s="148"/>
      <c r="O1844" s="149"/>
      <c r="P1844" s="149"/>
      <c r="Q1844" s="148"/>
      <c r="R1844" s="149"/>
      <c r="S1844" s="149"/>
      <c r="T1844" s="148"/>
      <c r="U1844" s="149"/>
      <c r="V1844" s="149"/>
      <c r="W1844" s="149"/>
      <c r="X1844" s="150">
        <f t="shared" si="1"/>
        <v>1.584367573</v>
      </c>
      <c r="Y1844" s="150">
        <f t="shared" si="2"/>
        <v>-1.584367573</v>
      </c>
    </row>
    <row r="1845" ht="15.75" customHeight="1">
      <c r="A1845" s="119">
        <v>1844.0</v>
      </c>
      <c r="B1845" s="143" t="str">
        <f t="array" ref="B1845">index(Systems!$A:$E,match($A1845,Systems!$A:$A,),match(B$1,Systems!$2:$2,))&amp;if(not(isblank(index(Systems!$A:$E,match($A1845,Systems!$A:$A,),match(Systems!$C$2,Systems!$2:$2,))))," ["&amp;index(Systems!$A:$E,match($A1845,Systems!$A:$A,),match(Systems!$C$2,Systems!$2:$2,))&amp;"]",)</f>
        <v>New Praha</v>
      </c>
      <c r="C1845" s="144">
        <f t="array" ref="C1845">round((F1845-average(I1845,L1845,O1845,R1845,U1845))*X1845+if($B1845=$H1845,0,iferror(average(vlookup({$H1845,$K1845,$N1845,$Q1845,$T1845},$B:$D,column(B$1),0)),index(C:C,match($H1845,$B:$B,)))),3)</f>
        <v>-104.535</v>
      </c>
      <c r="D1845" s="144">
        <f t="array" ref="D1845">round((G1845-average(J1845,M1845,P1845,S1845,V1845))*Y1845+if($B1845=$H1845,0,iferror(average(vlookup({$H1845,$K1845,$N1845,$Q1845,$T1845},$B:$D,column(C$1),0)),index(D:D,match($H1845,$B:$B,)))),3)</f>
        <v>-175.749</v>
      </c>
      <c r="E1845" s="145">
        <v>2764.0</v>
      </c>
      <c r="F1845" s="146">
        <v>622.47</v>
      </c>
      <c r="G1845" s="146">
        <v>517.017</v>
      </c>
      <c r="H1845" s="147" t="s">
        <v>404</v>
      </c>
      <c r="I1845" s="146">
        <v>688.449</v>
      </c>
      <c r="J1845" s="146">
        <v>406.09</v>
      </c>
      <c r="K1845" s="148"/>
      <c r="L1845" s="149"/>
      <c r="M1845" s="149"/>
      <c r="N1845" s="148"/>
      <c r="O1845" s="149"/>
      <c r="P1845" s="149"/>
      <c r="Q1845" s="148"/>
      <c r="R1845" s="149"/>
      <c r="S1845" s="149"/>
      <c r="T1845" s="148"/>
      <c r="U1845" s="149"/>
      <c r="V1845" s="149"/>
      <c r="W1845" s="149"/>
      <c r="X1845" s="150">
        <f t="shared" si="1"/>
        <v>1.584367573</v>
      </c>
      <c r="Y1845" s="150">
        <f t="shared" si="2"/>
        <v>-1.584367573</v>
      </c>
    </row>
    <row r="1846" ht="15.75" customHeight="1">
      <c r="A1846" s="119">
        <v>1845.0</v>
      </c>
      <c r="B1846" s="143" t="str">
        <f t="array" ref="B1846">index(Systems!$A:$E,match($A1846,Systems!$A:$A,),match(B$1,Systems!$2:$2,))&amp;if(not(isblank(index(Systems!$A:$E,match($A1846,Systems!$A:$A,),match(Systems!$C$2,Systems!$2:$2,))))," ["&amp;index(Systems!$A:$E,match($A1846,Systems!$A:$A,),match(Systems!$C$2,Systems!$2:$2,))&amp;"]",)</f>
        <v>New Rhodes [New Rhodes III]</v>
      </c>
      <c r="C1846" s="144">
        <f t="array" ref="C1846">round((F1846-average(I1846,L1846,O1846,R1846,U1846))*X1846+if($B1846=$H1846,0,iferror(average(vlookup({$H1846,$K1846,$N1846,$Q1846,$T1846},$B:$D,column(B$1),0)),index(C:C,match($H1846,$B:$B,)))),3)</f>
        <v>102.361</v>
      </c>
      <c r="D1846" s="144">
        <f t="array" ref="D1846">round((G1846-average(J1846,M1846,P1846,S1846,V1846))*Y1846+if($B1846=$H1846,0,iferror(average(vlookup({$H1846,$K1846,$N1846,$Q1846,$T1846},$B:$D,column(C$1),0)),index(D:D,match($H1846,$B:$B,)))),3)</f>
        <v>-15.815</v>
      </c>
      <c r="E1846" s="145">
        <v>2764.0</v>
      </c>
      <c r="F1846" s="146">
        <v>753.056</v>
      </c>
      <c r="G1846" s="146">
        <v>416.072</v>
      </c>
      <c r="H1846" s="147" t="s">
        <v>404</v>
      </c>
      <c r="I1846" s="146">
        <v>688.449</v>
      </c>
      <c r="J1846" s="146">
        <v>406.09</v>
      </c>
      <c r="K1846" s="148"/>
      <c r="L1846" s="149"/>
      <c r="M1846" s="149"/>
      <c r="N1846" s="148"/>
      <c r="O1846" s="149"/>
      <c r="P1846" s="149"/>
      <c r="Q1846" s="148"/>
      <c r="R1846" s="149"/>
      <c r="S1846" s="149"/>
      <c r="T1846" s="148"/>
      <c r="U1846" s="149"/>
      <c r="V1846" s="149"/>
      <c r="W1846" s="149"/>
      <c r="X1846" s="150">
        <f t="shared" si="1"/>
        <v>1.584367573</v>
      </c>
      <c r="Y1846" s="150">
        <f t="shared" si="2"/>
        <v>-1.584367573</v>
      </c>
    </row>
    <row r="1847" ht="15.75" customHeight="1">
      <c r="A1847" s="119">
        <v>1846.0</v>
      </c>
      <c r="B1847" s="143" t="str">
        <f t="array" ref="B1847">index(Systems!$A:$E,match($A1847,Systems!$A:$A,),match(B$1,Systems!$2:$2,))&amp;if(not(isblank(index(Systems!$A:$E,match($A1847,Systems!$A:$A,),match(Systems!$C$2,Systems!$2:$2,))))," ["&amp;index(Systems!$A:$E,match($A1847,Systems!$A:$A,),match(Systems!$C$2,Systems!$2:$2,))&amp;"]",)</f>
        <v>New Roland</v>
      </c>
      <c r="C1847" s="144">
        <f t="array" ref="C1847">round((F1847-average(I1847,L1847,O1847,R1847,U1847))*X1847+if($B1847=$H1847,0,iferror(average(vlookup({$H1847,$K1847,$N1847,$Q1847,$T1847},$B:$D,column(B$1),0)),index(C:C,match($H1847,$B:$B,)))),3)</f>
        <v>-8.023</v>
      </c>
      <c r="D1847" s="144">
        <f t="array" ref="D1847">round((G1847-average(J1847,M1847,P1847,S1847,V1847))*Y1847+if($B1847=$H1847,0,iferror(average(vlookup({$H1847,$K1847,$N1847,$Q1847,$T1847},$B:$D,column(C$1),0)),index(D:D,match($H1847,$B:$B,)))),3)</f>
        <v>-401.262</v>
      </c>
      <c r="E1847" s="145">
        <v>2764.0</v>
      </c>
      <c r="F1847" s="146">
        <v>683.385</v>
      </c>
      <c r="G1847" s="146">
        <v>659.353</v>
      </c>
      <c r="H1847" s="147" t="s">
        <v>404</v>
      </c>
      <c r="I1847" s="146">
        <v>688.449</v>
      </c>
      <c r="J1847" s="146">
        <v>406.09</v>
      </c>
      <c r="K1847" s="148"/>
      <c r="L1847" s="149"/>
      <c r="M1847" s="149"/>
      <c r="N1847" s="148"/>
      <c r="O1847" s="149"/>
      <c r="P1847" s="149"/>
      <c r="Q1847" s="148"/>
      <c r="R1847" s="149"/>
      <c r="S1847" s="149"/>
      <c r="T1847" s="148"/>
      <c r="U1847" s="149"/>
      <c r="V1847" s="149"/>
      <c r="W1847" s="149"/>
      <c r="X1847" s="150">
        <f t="shared" si="1"/>
        <v>1.584367573</v>
      </c>
      <c r="Y1847" s="150">
        <f t="shared" si="2"/>
        <v>-1.584367573</v>
      </c>
    </row>
    <row r="1848" ht="15.75" customHeight="1">
      <c r="A1848" s="119">
        <v>1847.0</v>
      </c>
      <c r="B1848" s="143" t="str">
        <f t="array" ref="B1848">index(Systems!$A:$E,match($A1848,Systems!$A:$A,),match(B$1,Systems!$2:$2,))&amp;if(not(isblank(index(Systems!$A:$E,match($A1848,Systems!$A:$A,),match(Systems!$C$2,Systems!$2:$2,))))," ["&amp;index(Systems!$A:$E,match($A1848,Systems!$A:$A,),match(Systems!$C$2,Systems!$2:$2,))&amp;"]",)</f>
        <v>New Sagan</v>
      </c>
      <c r="C1848" s="144">
        <f t="array" ref="C1848">round((F1848-average(I1848,L1848,O1848,R1848,U1848))*X1848+if($B1848=$H1848,0,iferror(average(vlookup({$H1848,$K1848,$N1848,$Q1848,$T1848},$B:$D,column(B$1),0)),index(C:C,match($H1848,$B:$B,)))),3)</f>
        <v>79.871</v>
      </c>
      <c r="D1848" s="144">
        <f t="array" ref="D1848">round((G1848-average(J1848,M1848,P1848,S1848,V1848))*Y1848+if($B1848=$H1848,0,iferror(average(vlookup({$H1848,$K1848,$N1848,$Q1848,$T1848},$B:$D,column(C$1),0)),index(D:D,match($H1848,$B:$B,)))),3)</f>
        <v>-177.661</v>
      </c>
      <c r="E1848" s="145">
        <v>2764.0</v>
      </c>
      <c r="F1848" s="146">
        <v>738.861</v>
      </c>
      <c r="G1848" s="146">
        <v>518.224</v>
      </c>
      <c r="H1848" s="147" t="s">
        <v>404</v>
      </c>
      <c r="I1848" s="146">
        <v>688.449</v>
      </c>
      <c r="J1848" s="146">
        <v>406.09</v>
      </c>
      <c r="K1848" s="148"/>
      <c r="L1848" s="149"/>
      <c r="M1848" s="149"/>
      <c r="N1848" s="148"/>
      <c r="O1848" s="149"/>
      <c r="P1848" s="149"/>
      <c r="Q1848" s="148"/>
      <c r="R1848" s="149"/>
      <c r="S1848" s="149"/>
      <c r="T1848" s="148"/>
      <c r="U1848" s="149"/>
      <c r="V1848" s="149"/>
      <c r="W1848" s="149"/>
      <c r="X1848" s="150">
        <f t="shared" si="1"/>
        <v>1.584367573</v>
      </c>
      <c r="Y1848" s="150">
        <f t="shared" si="2"/>
        <v>-1.584367573</v>
      </c>
    </row>
    <row r="1849" ht="15.75" customHeight="1">
      <c r="A1849" s="119">
        <v>1848.0</v>
      </c>
      <c r="B1849" s="143" t="str">
        <f t="array" ref="B1849">index(Systems!$A:$E,match($A1849,Systems!$A:$A,),match(B$1,Systems!$2:$2,))&amp;if(not(isblank(index(Systems!$A:$E,match($A1849,Systems!$A:$A,),match(Systems!$C$2,Systems!$2:$2,))))," ["&amp;index(Systems!$A:$E,match($A1849,Systems!$A:$A,),match(Systems!$C$2,Systems!$2:$2,))&amp;"]",)</f>
        <v>New Samarkand</v>
      </c>
      <c r="C1849" s="144">
        <f t="array" ref="C1849">round((F1849-average(I1849,L1849,O1849,R1849,U1849))*X1849+if($B1849=$H1849,0,iferror(average(vlookup({$H1849,$K1849,$N1849,$Q1849,$T1849},$B:$D,column(B$1),0)),index(C:C,match($H1849,$B:$B,)))),3)</f>
        <v>359.452</v>
      </c>
      <c r="D1849" s="144">
        <f t="array" ref="D1849">round((G1849-average(J1849,M1849,P1849,S1849,V1849))*Y1849+if($B1849=$H1849,0,iferror(average(vlookup({$H1849,$K1849,$N1849,$Q1849,$T1849},$B:$D,column(C$1),0)),index(D:D,match($H1849,$B:$B,)))),3)</f>
        <v>248.589</v>
      </c>
      <c r="E1849" s="145">
        <v>2764.0</v>
      </c>
      <c r="F1849" s="146">
        <v>915.323</v>
      </c>
      <c r="G1849" s="146">
        <v>249.189</v>
      </c>
      <c r="H1849" s="147" t="s">
        <v>404</v>
      </c>
      <c r="I1849" s="146">
        <v>688.449</v>
      </c>
      <c r="J1849" s="146">
        <v>406.09</v>
      </c>
      <c r="K1849" s="148"/>
      <c r="L1849" s="149"/>
      <c r="M1849" s="149"/>
      <c r="N1849" s="148"/>
      <c r="O1849" s="149"/>
      <c r="P1849" s="149"/>
      <c r="Q1849" s="148"/>
      <c r="R1849" s="149"/>
      <c r="S1849" s="149"/>
      <c r="T1849" s="148"/>
      <c r="U1849" s="149"/>
      <c r="V1849" s="149"/>
      <c r="W1849" s="149"/>
      <c r="X1849" s="150">
        <f t="shared" si="1"/>
        <v>1.584367573</v>
      </c>
      <c r="Y1849" s="150">
        <f t="shared" si="2"/>
        <v>-1.584367573</v>
      </c>
    </row>
    <row r="1850" ht="15.75" customHeight="1">
      <c r="A1850" s="119">
        <v>1849.0</v>
      </c>
      <c r="B1850" s="143" t="str">
        <f t="array" ref="B1850">index(Systems!$A:$E,match($A1850,Systems!$A:$A,),match(B$1,Systems!$2:$2,))&amp;if(not(isblank(index(Systems!$A:$E,match($A1850,Systems!$A:$A,),match(Systems!$C$2,Systems!$2:$2,))))," ["&amp;index(Systems!$A:$E,match($A1850,Systems!$A:$A,),match(Systems!$C$2,Systems!$2:$2,))&amp;"]",)</f>
        <v>New Sapporo</v>
      </c>
      <c r="C1850" s="144">
        <f t="array" ref="C1850">round((F1850-average(I1850,L1850,O1850,R1850,U1850))*X1850+if($B1850=$H1850,0,iferror(average(vlookup({$H1850,$K1850,$N1850,$Q1850,$T1850},$B:$D,column(B$1),0)),index(C:C,match($H1850,$B:$B,)))),3)</f>
        <v>332.956</v>
      </c>
      <c r="D1850" s="144">
        <f t="array" ref="D1850">round((G1850-average(J1850,M1850,P1850,S1850,V1850))*Y1850+if($B1850=$H1850,0,iferror(average(vlookup({$H1850,$K1850,$N1850,$Q1850,$T1850},$B:$D,column(C$1),0)),index(D:D,match($H1850,$B:$B,)))),3)</f>
        <v>417.297</v>
      </c>
      <c r="E1850" s="145">
        <v>2764.0</v>
      </c>
      <c r="F1850" s="146">
        <v>898.6</v>
      </c>
      <c r="G1850" s="146">
        <v>142.706</v>
      </c>
      <c r="H1850" s="147" t="s">
        <v>404</v>
      </c>
      <c r="I1850" s="146">
        <v>688.449</v>
      </c>
      <c r="J1850" s="146">
        <v>406.09</v>
      </c>
      <c r="K1850" s="148"/>
      <c r="L1850" s="149"/>
      <c r="M1850" s="149"/>
      <c r="N1850" s="148"/>
      <c r="O1850" s="149"/>
      <c r="P1850" s="149"/>
      <c r="Q1850" s="148"/>
      <c r="R1850" s="149"/>
      <c r="S1850" s="149"/>
      <c r="T1850" s="148"/>
      <c r="U1850" s="149"/>
      <c r="V1850" s="149"/>
      <c r="W1850" s="149"/>
      <c r="X1850" s="150">
        <f t="shared" si="1"/>
        <v>1.584367573</v>
      </c>
      <c r="Y1850" s="150">
        <f t="shared" si="2"/>
        <v>-1.584367573</v>
      </c>
    </row>
    <row r="1851" ht="15.75" customHeight="1">
      <c r="A1851" s="119">
        <v>1850.0</v>
      </c>
      <c r="B1851" s="143" t="str">
        <f t="array" ref="B1851">index(Systems!$A:$E,match($A1851,Systems!$A:$A,),match(B$1,Systems!$2:$2,))&amp;if(not(isblank(index(Systems!$A:$E,match($A1851,Systems!$A:$A,),match(Systems!$C$2,Systems!$2:$2,))))," ["&amp;index(Systems!$A:$E,match($A1851,Systems!$A:$A,),match(Systems!$C$2,Systems!$2:$2,))&amp;"]",)</f>
        <v>New Sarna [Tsinghai]</v>
      </c>
      <c r="C1851" s="144">
        <f t="array" ref="C1851">round((F1851-average(I1851,L1851,O1851,R1851,U1851))*X1851+if($B1851=$H1851,0,iferror(average(vlookup({$H1851,$K1851,$N1851,$Q1851,$T1851},$B:$D,column(B$1),0)),index(C:C,match($H1851,$B:$B,)))),3)</f>
        <v>-2.852</v>
      </c>
      <c r="D1851" s="144">
        <f t="array" ref="D1851">round((G1851-average(J1851,M1851,P1851,S1851,V1851))*Y1851+if($B1851=$H1851,0,iferror(average(vlookup({$H1851,$K1851,$N1851,$Q1851,$T1851},$B:$D,column(C$1),0)),index(D:D,match($H1851,$B:$B,)))),3)</f>
        <v>-152.286</v>
      </c>
      <c r="E1851" s="145">
        <v>2764.0</v>
      </c>
      <c r="F1851" s="146">
        <v>686.649</v>
      </c>
      <c r="G1851" s="146">
        <v>502.208</v>
      </c>
      <c r="H1851" s="147" t="s">
        <v>404</v>
      </c>
      <c r="I1851" s="146">
        <v>688.449</v>
      </c>
      <c r="J1851" s="146">
        <v>406.09</v>
      </c>
      <c r="K1851" s="148"/>
      <c r="L1851" s="149"/>
      <c r="M1851" s="149"/>
      <c r="N1851" s="148"/>
      <c r="O1851" s="149"/>
      <c r="P1851" s="149"/>
      <c r="Q1851" s="148"/>
      <c r="R1851" s="149"/>
      <c r="S1851" s="149"/>
      <c r="T1851" s="148"/>
      <c r="U1851" s="149"/>
      <c r="V1851" s="149"/>
      <c r="W1851" s="149"/>
      <c r="X1851" s="150">
        <f t="shared" si="1"/>
        <v>1.584367573</v>
      </c>
      <c r="Y1851" s="150">
        <f t="shared" si="2"/>
        <v>-1.584367573</v>
      </c>
    </row>
    <row r="1852" ht="15.75" customHeight="1">
      <c r="A1852" s="119">
        <v>1851.0</v>
      </c>
      <c r="B1852" s="143" t="str">
        <f t="array" ref="B1852">index(Systems!$A:$E,match($A1852,Systems!$A:$A,),match(B$1,Systems!$2:$2,))&amp;if(not(isblank(index(Systems!$A:$E,match($A1852,Systems!$A:$A,),match(Systems!$C$2,Systems!$2:$2,))))," ["&amp;index(Systems!$A:$E,match($A1852,Systems!$A:$A,),match(Systems!$C$2,Systems!$2:$2,))&amp;"]",)</f>
        <v>New Sarum</v>
      </c>
      <c r="C1852" s="144">
        <f t="array" ref="C1852">round((F1852-average(I1852,L1852,O1852,R1852,U1852))*X1852+if($B1852=$H1852,0,iferror(average(vlookup({$H1852,$K1852,$N1852,$Q1852,$T1852},$B:$D,column(B$1),0)),index(C:C,match($H1852,$B:$B,)))),3)</f>
        <v>228.756</v>
      </c>
      <c r="D1852" s="144">
        <f t="array" ref="D1852">round((G1852-average(J1852,M1852,P1852,S1852,V1852))*Y1852+if($B1852=$H1852,0,iferror(average(vlookup({$H1852,$K1852,$N1852,$Q1852,$T1852},$B:$D,column(C$1),0)),index(D:D,match($H1852,$B:$B,)))),3)</f>
        <v>424.374</v>
      </c>
      <c r="E1852" s="145">
        <v>2764.0</v>
      </c>
      <c r="F1852" s="146">
        <v>832.832</v>
      </c>
      <c r="G1852" s="146">
        <v>138.239</v>
      </c>
      <c r="H1852" s="147" t="s">
        <v>404</v>
      </c>
      <c r="I1852" s="146">
        <v>688.449</v>
      </c>
      <c r="J1852" s="146">
        <v>406.09</v>
      </c>
      <c r="K1852" s="148"/>
      <c r="L1852" s="149"/>
      <c r="M1852" s="149"/>
      <c r="N1852" s="148"/>
      <c r="O1852" s="149"/>
      <c r="P1852" s="149"/>
      <c r="Q1852" s="148"/>
      <c r="R1852" s="149"/>
      <c r="S1852" s="149"/>
      <c r="T1852" s="148"/>
      <c r="U1852" s="149"/>
      <c r="V1852" s="149"/>
      <c r="W1852" s="149"/>
      <c r="X1852" s="150">
        <f t="shared" si="1"/>
        <v>1.584367573</v>
      </c>
      <c r="Y1852" s="150">
        <f t="shared" si="2"/>
        <v>-1.584367573</v>
      </c>
    </row>
    <row r="1853" ht="15.75" customHeight="1">
      <c r="A1853" s="119">
        <v>1852.0</v>
      </c>
      <c r="B1853" s="143" t="str">
        <f t="array" ref="B1853">index(Systems!$A:$E,match($A1853,Systems!$A:$A,),match(B$1,Systems!$2:$2,))&amp;if(not(isblank(index(Systems!$A:$E,match($A1853,Systems!$A:$A,),match(Systems!$C$2,Systems!$2:$2,))))," ["&amp;index(Systems!$A:$E,match($A1853,Systems!$A:$A,),match(Systems!$C$2,Systems!$2:$2,))&amp;"]",)</f>
        <v>New Stevens</v>
      </c>
      <c r="C1853" s="144">
        <f t="array" ref="C1853">round((F1853-average(I1853,L1853,O1853,R1853,U1853))*X1853+if($B1853=$H1853,0,iferror(average(vlookup({$H1853,$K1853,$N1853,$Q1853,$T1853},$B:$D,column(B$1),0)),index(C:C,match($H1853,$B:$B,)))),3)</f>
        <v>22.346</v>
      </c>
      <c r="D1853" s="144">
        <f t="array" ref="D1853">round((G1853-average(J1853,M1853,P1853,S1853,V1853))*Y1853+if($B1853=$H1853,0,iferror(average(vlookup({$H1853,$K1853,$N1853,$Q1853,$T1853},$B:$D,column(C$1),0)),index(D:D,match($H1853,$B:$B,)))),3)</f>
        <v>-6.068</v>
      </c>
      <c r="E1853" s="145">
        <v>2764.0</v>
      </c>
      <c r="F1853" s="146">
        <v>702.553</v>
      </c>
      <c r="G1853" s="146">
        <v>409.92</v>
      </c>
      <c r="H1853" s="147" t="s">
        <v>404</v>
      </c>
      <c r="I1853" s="146">
        <v>688.449</v>
      </c>
      <c r="J1853" s="146">
        <v>406.09</v>
      </c>
      <c r="K1853" s="148"/>
      <c r="L1853" s="149"/>
      <c r="M1853" s="149"/>
      <c r="N1853" s="148"/>
      <c r="O1853" s="149"/>
      <c r="P1853" s="149"/>
      <c r="Q1853" s="148"/>
      <c r="R1853" s="149"/>
      <c r="S1853" s="149"/>
      <c r="T1853" s="148"/>
      <c r="U1853" s="149"/>
      <c r="V1853" s="149"/>
      <c r="W1853" s="149"/>
      <c r="X1853" s="150">
        <f t="shared" si="1"/>
        <v>1.584367573</v>
      </c>
      <c r="Y1853" s="150">
        <f t="shared" si="2"/>
        <v>-1.584367573</v>
      </c>
    </row>
    <row r="1854" ht="15.75" customHeight="1">
      <c r="A1854" s="119">
        <v>1853.0</v>
      </c>
      <c r="B1854" s="143" t="str">
        <f t="array" ref="B1854">index(Systems!$A:$E,match($A1854,Systems!$A:$A,),match(B$1,Systems!$2:$2,))&amp;if(not(isblank(index(Systems!$A:$E,match($A1854,Systems!$A:$A,),match(Systems!$C$2,Systems!$2:$2,))))," ["&amp;index(Systems!$A:$E,match($A1854,Systems!$A:$A,),match(Systems!$C$2,Systems!$2:$2,))&amp;"]",)</f>
        <v>New Sumatra</v>
      </c>
      <c r="C1854" s="144">
        <f t="array" ref="C1854">round((F1854-average(I1854,L1854,O1854,R1854,U1854))*X1854+if($B1854=$H1854,0,iferror(average(vlookup({$H1854,$K1854,$N1854,$Q1854,$T1854},$B:$D,column(B$1),0)),index(C:C,match($H1854,$B:$B,)))),3)</f>
        <v>139.374</v>
      </c>
      <c r="D1854" s="144">
        <f t="array" ref="D1854">round((G1854-average(J1854,M1854,P1854,S1854,V1854))*Y1854+if($B1854=$H1854,0,iferror(average(vlookup({$H1854,$K1854,$N1854,$Q1854,$T1854},$B:$D,column(C$1),0)),index(D:D,match($H1854,$B:$B,)))),3)</f>
        <v>64.378</v>
      </c>
      <c r="E1854" s="145">
        <v>2764.0</v>
      </c>
      <c r="F1854" s="146">
        <v>776.417</v>
      </c>
      <c r="G1854" s="146">
        <v>365.457</v>
      </c>
      <c r="H1854" s="147" t="s">
        <v>404</v>
      </c>
      <c r="I1854" s="146">
        <v>688.449</v>
      </c>
      <c r="J1854" s="146">
        <v>406.09</v>
      </c>
      <c r="K1854" s="148"/>
      <c r="L1854" s="149"/>
      <c r="M1854" s="149"/>
      <c r="N1854" s="148"/>
      <c r="O1854" s="149"/>
      <c r="P1854" s="149"/>
      <c r="Q1854" s="148"/>
      <c r="R1854" s="149"/>
      <c r="S1854" s="149"/>
      <c r="T1854" s="148"/>
      <c r="U1854" s="149"/>
      <c r="V1854" s="149"/>
      <c r="W1854" s="149"/>
      <c r="X1854" s="150">
        <f t="shared" si="1"/>
        <v>1.584367573</v>
      </c>
      <c r="Y1854" s="150">
        <f t="shared" si="2"/>
        <v>-1.584367573</v>
      </c>
    </row>
    <row r="1855" ht="15.75" customHeight="1">
      <c r="A1855" s="119">
        <v>1854.0</v>
      </c>
      <c r="B1855" s="143" t="str">
        <f t="array" ref="B1855">index(Systems!$A:$E,match($A1855,Systems!$A:$A,),match(B$1,Systems!$2:$2,))&amp;if(not(isblank(index(Systems!$A:$E,match($A1855,Systems!$A:$A,),match(Systems!$C$2,Systems!$2:$2,))))," ["&amp;index(Systems!$A:$E,match($A1855,Systems!$A:$A,),match(Systems!$C$2,Systems!$2:$2,))&amp;"]",)</f>
        <v>New Syrtis</v>
      </c>
      <c r="C1855" s="144">
        <f t="array" ref="C1855">round((F1855-average(I1855,L1855,O1855,R1855,U1855))*X1855+if($B1855=$H1855,0,iferror(average(vlookup({$H1855,$K1855,$N1855,$Q1855,$T1855},$B:$D,column(B$1),0)),index(C:C,match($H1855,$B:$B,)))),3)</f>
        <v>231.063</v>
      </c>
      <c r="D1855" s="144">
        <f t="array" ref="D1855">round((G1855-average(J1855,M1855,P1855,S1855,V1855))*Y1855+if($B1855=$H1855,0,iferror(average(vlookup({$H1855,$K1855,$N1855,$Q1855,$T1855},$B:$D,column(C$1),0)),index(D:D,match($H1855,$B:$B,)))),3)</f>
        <v>-296.899</v>
      </c>
      <c r="E1855" s="145">
        <v>2764.0</v>
      </c>
      <c r="F1855" s="146">
        <v>834.288</v>
      </c>
      <c r="G1855" s="146">
        <v>593.483</v>
      </c>
      <c r="H1855" s="147" t="s">
        <v>404</v>
      </c>
      <c r="I1855" s="146">
        <v>688.449</v>
      </c>
      <c r="J1855" s="146">
        <v>406.09</v>
      </c>
      <c r="K1855" s="148"/>
      <c r="L1855" s="149"/>
      <c r="M1855" s="149"/>
      <c r="N1855" s="148"/>
      <c r="O1855" s="149"/>
      <c r="P1855" s="149"/>
      <c r="Q1855" s="148"/>
      <c r="R1855" s="149"/>
      <c r="S1855" s="149"/>
      <c r="T1855" s="148"/>
      <c r="U1855" s="149"/>
      <c r="V1855" s="149"/>
      <c r="W1855" s="149"/>
      <c r="X1855" s="150">
        <f t="shared" si="1"/>
        <v>1.584367573</v>
      </c>
      <c r="Y1855" s="150">
        <f t="shared" si="2"/>
        <v>-1.584367573</v>
      </c>
    </row>
    <row r="1856" ht="15.75" customHeight="1">
      <c r="A1856" s="119">
        <v>1855.0</v>
      </c>
      <c r="B1856" s="143" t="str">
        <f t="array" ref="B1856">index(Systems!$A:$E,match($A1856,Systems!$A:$A,),match(B$1,Systems!$2:$2,))&amp;if(not(isblank(index(Systems!$A:$E,match($A1856,Systems!$A:$A,),match(Systems!$C$2,Systems!$2:$2,))))," ["&amp;index(Systems!$A:$E,match($A1856,Systems!$A:$A,),match(Systems!$C$2,Systems!$2:$2,))&amp;"]",)</f>
        <v>New Troy</v>
      </c>
      <c r="C1856" s="144">
        <f t="array" ref="C1856">round((F1856-average(I1856,L1856,O1856,R1856,U1856))*X1856+if($B1856=$H1856,0,iferror(average(vlookup({$H1856,$K1856,$N1856,$Q1856,$T1856},$B:$D,column(B$1),0)),index(C:C,match($H1856,$B:$B,)))),3)</f>
        <v>-51.105</v>
      </c>
      <c r="D1856" s="144">
        <f t="array" ref="D1856">round((G1856-average(J1856,M1856,P1856,S1856,V1856))*Y1856+if($B1856=$H1856,0,iferror(average(vlookup({$H1856,$K1856,$N1856,$Q1856,$T1856},$B:$D,column(C$1),0)),index(D:D,match($H1856,$B:$B,)))),3)</f>
        <v>-259.908</v>
      </c>
      <c r="E1856" s="145">
        <v>2764.0</v>
      </c>
      <c r="F1856" s="146">
        <v>656.193</v>
      </c>
      <c r="G1856" s="146">
        <v>570.135</v>
      </c>
      <c r="H1856" s="147" t="s">
        <v>404</v>
      </c>
      <c r="I1856" s="146">
        <v>688.449</v>
      </c>
      <c r="J1856" s="146">
        <v>406.09</v>
      </c>
      <c r="K1856" s="148"/>
      <c r="L1856" s="149"/>
      <c r="M1856" s="149"/>
      <c r="N1856" s="148"/>
      <c r="O1856" s="149"/>
      <c r="P1856" s="149"/>
      <c r="Q1856" s="148"/>
      <c r="R1856" s="149"/>
      <c r="S1856" s="149"/>
      <c r="T1856" s="148"/>
      <c r="U1856" s="149"/>
      <c r="V1856" s="149"/>
      <c r="W1856" s="149"/>
      <c r="X1856" s="150">
        <f t="shared" si="1"/>
        <v>1.584367573</v>
      </c>
      <c r="Y1856" s="150">
        <f t="shared" si="2"/>
        <v>-1.584367573</v>
      </c>
    </row>
    <row r="1857" ht="15.75" customHeight="1">
      <c r="A1857" s="119">
        <v>1856.0</v>
      </c>
      <c r="B1857" s="143" t="str">
        <f t="array" ref="B1857">index(Systems!$A:$E,match($A1857,Systems!$A:$A,),match(B$1,Systems!$2:$2,))&amp;if(not(isblank(index(Systems!$A:$E,match($A1857,Systems!$A:$A,),match(Systems!$C$2,Systems!$2:$2,))))," ["&amp;index(Systems!$A:$E,match($A1857,Systems!$A:$A,),match(Systems!$C$2,Systems!$2:$2,))&amp;"]",)</f>
        <v>New Valencia</v>
      </c>
      <c r="C1857" s="144">
        <f t="array" ref="C1857">round((F1857-average(I1857,L1857,O1857,R1857,U1857))*X1857+if($B1857=$H1857,0,iferror(average(vlookup({$H1857,$K1857,$N1857,$Q1857,$T1857},$B:$D,column(B$1),0)),index(C:C,match($H1857,$B:$B,)))),3)</f>
        <v>219.972</v>
      </c>
      <c r="D1857" s="144">
        <f t="array" ref="D1857">round((G1857-average(J1857,M1857,P1857,S1857,V1857))*Y1857+if($B1857=$H1857,0,iferror(average(vlookup({$H1857,$K1857,$N1857,$Q1857,$T1857},$B:$D,column(C$1),0)),index(D:D,match($H1857,$B:$B,)))),3)</f>
        <v>-50.015</v>
      </c>
      <c r="E1857" s="145">
        <v>2764.0</v>
      </c>
      <c r="F1857" s="146">
        <v>827.288</v>
      </c>
      <c r="G1857" s="146">
        <v>437.658</v>
      </c>
      <c r="H1857" s="147" t="s">
        <v>404</v>
      </c>
      <c r="I1857" s="146">
        <v>688.449</v>
      </c>
      <c r="J1857" s="146">
        <v>406.09</v>
      </c>
      <c r="K1857" s="148"/>
      <c r="L1857" s="149"/>
      <c r="M1857" s="149"/>
      <c r="N1857" s="148"/>
      <c r="O1857" s="149"/>
      <c r="P1857" s="149"/>
      <c r="Q1857" s="148"/>
      <c r="R1857" s="149"/>
      <c r="S1857" s="149"/>
      <c r="T1857" s="148"/>
      <c r="U1857" s="149"/>
      <c r="V1857" s="149"/>
      <c r="W1857" s="149"/>
      <c r="X1857" s="150">
        <f t="shared" si="1"/>
        <v>1.584367573</v>
      </c>
      <c r="Y1857" s="150">
        <f t="shared" si="2"/>
        <v>-1.584367573</v>
      </c>
    </row>
    <row r="1858" ht="15.75" customHeight="1">
      <c r="A1858" s="119">
        <v>1857.0</v>
      </c>
      <c r="B1858" s="143" t="str">
        <f t="array" ref="B1858">index(Systems!$A:$E,match($A1858,Systems!$A:$A,),match(B$1,Systems!$2:$2,))&amp;if(not(isblank(index(Systems!$A:$E,match($A1858,Systems!$A:$A,),match(Systems!$C$2,Systems!$2:$2,))))," ["&amp;index(Systems!$A:$E,match($A1858,Systems!$A:$A,),match(Systems!$C$2,Systems!$2:$2,))&amp;"]",)</f>
        <v>New Vallis</v>
      </c>
      <c r="C1858" s="144">
        <f t="array" ref="C1858">round((F1858-average(I1858,L1858,O1858,R1858,U1858))*X1858+if($B1858=$H1858,0,iferror(average(vlookup({$H1858,$K1858,$N1858,$Q1858,$T1858},$B:$D,column(B$1),0)),index(C:C,match($H1858,$B:$B,)))),3)</f>
        <v>191.796</v>
      </c>
      <c r="D1858" s="144">
        <f t="array" ref="D1858">round((G1858-average(J1858,M1858,P1858,S1858,V1858))*Y1858+if($B1858=$H1858,0,iferror(average(vlookup({$H1858,$K1858,$N1858,$Q1858,$T1858},$B:$D,column(C$1),0)),index(D:D,match($H1858,$B:$B,)))),3)</f>
        <v>-375.56</v>
      </c>
      <c r="E1858" s="145">
        <v>2764.0</v>
      </c>
      <c r="F1858" s="146">
        <v>809.504</v>
      </c>
      <c r="G1858" s="146">
        <v>643.131</v>
      </c>
      <c r="H1858" s="147" t="s">
        <v>404</v>
      </c>
      <c r="I1858" s="146">
        <v>688.449</v>
      </c>
      <c r="J1858" s="146">
        <v>406.09</v>
      </c>
      <c r="K1858" s="148"/>
      <c r="L1858" s="149"/>
      <c r="M1858" s="149"/>
      <c r="N1858" s="148"/>
      <c r="O1858" s="149"/>
      <c r="P1858" s="149"/>
      <c r="Q1858" s="148"/>
      <c r="R1858" s="149"/>
      <c r="S1858" s="149"/>
      <c r="T1858" s="148"/>
      <c r="U1858" s="149"/>
      <c r="V1858" s="149"/>
      <c r="W1858" s="149"/>
      <c r="X1858" s="150">
        <f t="shared" si="1"/>
        <v>1.584367573</v>
      </c>
      <c r="Y1858" s="150">
        <f t="shared" si="2"/>
        <v>-1.584367573</v>
      </c>
    </row>
    <row r="1859" ht="15.75" customHeight="1">
      <c r="A1859" s="119">
        <v>1858.0</v>
      </c>
      <c r="B1859" s="143" t="str">
        <f t="array" ref="B1859">index(Systems!$A:$E,match($A1859,Systems!$A:$A,),match(B$1,Systems!$2:$2,))&amp;if(not(isblank(index(Systems!$A:$E,match($A1859,Systems!$A:$A,),match(Systems!$C$2,Systems!$2:$2,))))," ["&amp;index(Systems!$A:$E,match($A1859,Systems!$A:$A,),match(Systems!$C$2,Systems!$2:$2,))&amp;"]",)</f>
        <v>New Vandenburg</v>
      </c>
      <c r="C1859" s="144">
        <f t="array" ref="C1859">round((F1859-average(I1859,L1859,O1859,R1859,U1859))*X1859+if($B1859=$H1859,0,iferror(average(vlookup({$H1859,$K1859,$N1859,$Q1859,$T1859},$B:$D,column(B$1),0)),index(C:C,match($H1859,$B:$B,)))),3)</f>
        <v>155.862</v>
      </c>
      <c r="D1859" s="144">
        <f t="array" ref="D1859">round((G1859-average(J1859,M1859,P1859,S1859,V1859))*Y1859+if($B1859=$H1859,0,iferror(average(vlookup({$H1859,$K1859,$N1859,$Q1859,$T1859},$B:$D,column(C$1),0)),index(D:D,match($H1859,$B:$B,)))),3)</f>
        <v>-405.627</v>
      </c>
      <c r="E1859" s="145">
        <v>2764.0</v>
      </c>
      <c r="F1859" s="146">
        <v>786.824</v>
      </c>
      <c r="G1859" s="146">
        <v>662.108</v>
      </c>
      <c r="H1859" s="147" t="s">
        <v>404</v>
      </c>
      <c r="I1859" s="146">
        <v>688.449</v>
      </c>
      <c r="J1859" s="146">
        <v>406.09</v>
      </c>
      <c r="K1859" s="148"/>
      <c r="L1859" s="149"/>
      <c r="M1859" s="149"/>
      <c r="N1859" s="148"/>
      <c r="O1859" s="149"/>
      <c r="P1859" s="149"/>
      <c r="Q1859" s="148"/>
      <c r="R1859" s="149"/>
      <c r="S1859" s="149"/>
      <c r="T1859" s="148"/>
      <c r="U1859" s="149"/>
      <c r="V1859" s="149"/>
      <c r="W1859" s="149"/>
      <c r="X1859" s="150">
        <f t="shared" si="1"/>
        <v>1.584367573</v>
      </c>
      <c r="Y1859" s="150">
        <f t="shared" si="2"/>
        <v>-1.584367573</v>
      </c>
    </row>
    <row r="1860" ht="15.75" customHeight="1">
      <c r="A1860" s="119">
        <v>1859.0</v>
      </c>
      <c r="B1860" s="143" t="str">
        <f t="array" ref="B1860">index(Systems!$A:$E,match($A1860,Systems!$A:$A,),match(B$1,Systems!$2:$2,))&amp;if(not(isblank(index(Systems!$A:$E,match($A1860,Systems!$A:$A,),match(Systems!$C$2,Systems!$2:$2,))))," ["&amp;index(Systems!$A:$E,match($A1860,Systems!$A:$A,),match(Systems!$C$2,Systems!$2:$2,))&amp;"]",)</f>
        <v>New Wessex</v>
      </c>
      <c r="C1860" s="144">
        <f t="array" ref="C1860">round((F1860-average(I1860,L1860,O1860,R1860,U1860))*X1860+if($B1860=$H1860,0,iferror(average(vlookup({$H1860,$K1860,$N1860,$Q1860,$T1860},$B:$D,column(B$1),0)),index(C:C,match($H1860,$B:$B,)))),3)</f>
        <v>-12.415</v>
      </c>
      <c r="D1860" s="144">
        <f t="array" ref="D1860">round((G1860-average(J1860,M1860,P1860,S1860,V1860))*Y1860+if($B1860=$H1860,0,iferror(average(vlookup({$H1860,$K1860,$N1860,$Q1860,$T1860},$B:$D,column(C$1),0)),index(D:D,match($H1860,$B:$B,)))),3)</f>
        <v>113.43</v>
      </c>
      <c r="E1860" s="145">
        <v>2764.0</v>
      </c>
      <c r="F1860" s="146">
        <v>680.613</v>
      </c>
      <c r="G1860" s="146">
        <v>334.497</v>
      </c>
      <c r="H1860" s="147" t="s">
        <v>404</v>
      </c>
      <c r="I1860" s="146">
        <v>688.449</v>
      </c>
      <c r="J1860" s="146">
        <v>406.09</v>
      </c>
      <c r="K1860" s="148"/>
      <c r="L1860" s="149"/>
      <c r="M1860" s="149"/>
      <c r="N1860" s="148"/>
      <c r="O1860" s="149"/>
      <c r="P1860" s="149"/>
      <c r="Q1860" s="148"/>
      <c r="R1860" s="149"/>
      <c r="S1860" s="149"/>
      <c r="T1860" s="148"/>
      <c r="U1860" s="149"/>
      <c r="V1860" s="149"/>
      <c r="W1860" s="149"/>
      <c r="X1860" s="150">
        <f t="shared" si="1"/>
        <v>1.584367573</v>
      </c>
      <c r="Y1860" s="150">
        <f t="shared" si="2"/>
        <v>-1.584367573</v>
      </c>
    </row>
    <row r="1861" ht="15.75" customHeight="1">
      <c r="A1861" s="119">
        <v>1860.0</v>
      </c>
      <c r="B1861" s="143" t="str">
        <f t="array" ref="B1861">index(Systems!$A:$E,match($A1861,Systems!$A:$A,),match(B$1,Systems!$2:$2,))&amp;if(not(isblank(index(Systems!$A:$E,match($A1861,Systems!$A:$A,),match(Systems!$C$2,Systems!$2:$2,))))," ["&amp;index(Systems!$A:$E,match($A1861,Systems!$A:$A,),match(Systems!$C$2,Systems!$2:$2,))&amp;"]",)</f>
        <v>New Westin</v>
      </c>
      <c r="C1861" s="144">
        <f t="array" ref="C1861">round((F1861-average(I1861,L1861,O1861,R1861,U1861))*X1861+if($B1861=$H1861,0,iferror(average(vlookup({$H1861,$K1861,$N1861,$Q1861,$T1861},$B:$D,column(B$1),0)),index(C:C,match($H1861,$B:$B,)))),3)</f>
        <v>38.253</v>
      </c>
      <c r="D1861" s="144">
        <f t="array" ref="D1861">round((G1861-average(J1861,M1861,P1861,S1861,V1861))*Y1861+if($B1861=$H1861,0,iferror(average(vlookup({$H1861,$K1861,$N1861,$Q1861,$T1861},$B:$D,column(C$1),0)),index(D:D,match($H1861,$B:$B,)))),3)</f>
        <v>-241.987</v>
      </c>
      <c r="E1861" s="145">
        <v>2764.0</v>
      </c>
      <c r="F1861" s="146">
        <v>712.593</v>
      </c>
      <c r="G1861" s="146">
        <v>558.824</v>
      </c>
      <c r="H1861" s="147" t="s">
        <v>404</v>
      </c>
      <c r="I1861" s="146">
        <v>688.449</v>
      </c>
      <c r="J1861" s="146">
        <v>406.09</v>
      </c>
      <c r="K1861" s="148"/>
      <c r="L1861" s="149"/>
      <c r="M1861" s="149"/>
      <c r="N1861" s="148"/>
      <c r="O1861" s="149"/>
      <c r="P1861" s="149"/>
      <c r="Q1861" s="148"/>
      <c r="R1861" s="149"/>
      <c r="S1861" s="149"/>
      <c r="T1861" s="148"/>
      <c r="U1861" s="149"/>
      <c r="V1861" s="149"/>
      <c r="W1861" s="149"/>
      <c r="X1861" s="150">
        <f t="shared" si="1"/>
        <v>1.584367573</v>
      </c>
      <c r="Y1861" s="150">
        <f t="shared" si="2"/>
        <v>-1.584367573</v>
      </c>
    </row>
    <row r="1862" ht="15.75" customHeight="1">
      <c r="A1862" s="119">
        <v>1861.0</v>
      </c>
      <c r="B1862" s="143" t="str">
        <f t="array" ref="B1862">index(Systems!$A:$E,match($A1862,Systems!$A:$A,),match(B$1,Systems!$2:$2,))&amp;if(not(isblank(index(Systems!$A:$E,match($A1862,Systems!$A:$A,),match(Systems!$C$2,Systems!$2:$2,))))," ["&amp;index(Systems!$A:$E,match($A1862,Systems!$A:$A,),match(Systems!$C$2,Systems!$2:$2,))&amp;"]",)</f>
        <v>Newcastle</v>
      </c>
      <c r="C1862" s="144">
        <f t="array" ref="C1862">round((F1862-average(I1862,L1862,O1862,R1862,U1862))*X1862+if($B1862=$H1862,0,iferror(average(vlookup({$H1862,$K1862,$N1862,$Q1862,$T1862},$B:$D,column(B$1),0)),index(C:C,match($H1862,$B:$B,)))),3)</f>
        <v>-208.644</v>
      </c>
      <c r="D1862" s="144">
        <f t="array" ref="D1862">round((G1862-average(J1862,M1862,P1862,S1862,V1862))*Y1862+if($B1862=$H1862,0,iferror(average(vlookup({$H1862,$K1862,$N1862,$Q1862,$T1862},$B:$D,column(C$1),0)),index(D:D,match($H1862,$B:$B,)))),3)</f>
        <v>-180.737</v>
      </c>
      <c r="E1862" s="145">
        <v>2764.0</v>
      </c>
      <c r="F1862" s="146">
        <v>556.76</v>
      </c>
      <c r="G1862" s="146">
        <v>520.165</v>
      </c>
      <c r="H1862" s="147" t="s">
        <v>404</v>
      </c>
      <c r="I1862" s="146">
        <v>688.449</v>
      </c>
      <c r="J1862" s="146">
        <v>406.09</v>
      </c>
      <c r="K1862" s="148"/>
      <c r="L1862" s="149"/>
      <c r="M1862" s="149"/>
      <c r="N1862" s="148"/>
      <c r="O1862" s="149"/>
      <c r="P1862" s="149"/>
      <c r="Q1862" s="148"/>
      <c r="R1862" s="149"/>
      <c r="S1862" s="149"/>
      <c r="T1862" s="148"/>
      <c r="U1862" s="149"/>
      <c r="V1862" s="149"/>
      <c r="W1862" s="149"/>
      <c r="X1862" s="150">
        <f t="shared" si="1"/>
        <v>1.584367573</v>
      </c>
      <c r="Y1862" s="150">
        <f t="shared" si="2"/>
        <v>-1.584367573</v>
      </c>
    </row>
    <row r="1863" ht="15.75" customHeight="1">
      <c r="A1863" s="119">
        <v>1862.0</v>
      </c>
      <c r="B1863" s="143" t="str">
        <f t="array" ref="B1863">index(Systems!$A:$E,match($A1863,Systems!$A:$A,),match(B$1,Systems!$2:$2,))&amp;if(not(isblank(index(Systems!$A:$E,match($A1863,Systems!$A:$A,),match(Systems!$C$2,Systems!$2:$2,))))," ["&amp;index(Systems!$A:$E,match($A1863,Systems!$A:$A,),match(Systems!$C$2,Systems!$2:$2,))&amp;"]",)</f>
        <v>Newton</v>
      </c>
      <c r="C1863" s="144">
        <f t="array" ref="C1863">round((F1863-average(I1863,L1863,O1863,R1863,U1863))*X1863+if($B1863=$H1863,0,iferror(average(vlookup({$H1863,$K1863,$N1863,$Q1863,$T1863},$B:$D,column(B$1),0)),index(C:C,match($H1863,$B:$B,)))),3)</f>
        <v>317.412</v>
      </c>
      <c r="D1863" s="144">
        <f t="array" ref="D1863">round((G1863-average(J1863,M1863,P1863,S1863,V1863))*Y1863+if($B1863=$H1863,0,iferror(average(vlookup({$H1863,$K1863,$N1863,$Q1863,$T1863},$B:$D,column(C$1),0)),index(D:D,match($H1863,$B:$B,)))),3)</f>
        <v>-30.54</v>
      </c>
      <c r="E1863" s="145">
        <v>2764.0</v>
      </c>
      <c r="F1863" s="146">
        <v>888.789</v>
      </c>
      <c r="G1863" s="146">
        <v>425.366</v>
      </c>
      <c r="H1863" s="147" t="s">
        <v>404</v>
      </c>
      <c r="I1863" s="146">
        <v>688.449</v>
      </c>
      <c r="J1863" s="146">
        <v>406.09</v>
      </c>
      <c r="K1863" s="148"/>
      <c r="L1863" s="149"/>
      <c r="M1863" s="149"/>
      <c r="N1863" s="148"/>
      <c r="O1863" s="149"/>
      <c r="P1863" s="149"/>
      <c r="Q1863" s="148"/>
      <c r="R1863" s="149"/>
      <c r="S1863" s="149"/>
      <c r="T1863" s="148"/>
      <c r="U1863" s="149"/>
      <c r="V1863" s="149"/>
      <c r="W1863" s="149"/>
      <c r="X1863" s="150">
        <f t="shared" si="1"/>
        <v>1.584367573</v>
      </c>
      <c r="Y1863" s="150">
        <f t="shared" si="2"/>
        <v>-1.584367573</v>
      </c>
    </row>
    <row r="1864" ht="15.75" customHeight="1">
      <c r="A1864" s="119">
        <v>1863.0</v>
      </c>
      <c r="B1864" s="143" t="str">
        <f t="array" ref="B1864">index(Systems!$A:$E,match($A1864,Systems!$A:$A,),match(B$1,Systems!$2:$2,))&amp;if(not(isblank(index(Systems!$A:$E,match($A1864,Systems!$A:$A,),match(Systems!$C$2,Systems!$2:$2,))))," ["&amp;index(Systems!$A:$E,match($A1864,Systems!$A:$A,),match(Systems!$C$2,Systems!$2:$2,))&amp;"]",)</f>
        <v>Newtown Square</v>
      </c>
      <c r="C1864" s="144">
        <f t="array" ref="C1864">round((F1864-average(I1864,L1864,O1864,R1864,U1864))*X1864+if($B1864=$H1864,0,iferror(average(vlookup({$H1864,$K1864,$N1864,$Q1864,$T1864},$B:$D,column(B$1),0)),index(C:C,match($H1864,$B:$B,)))),3)</f>
        <v>-228.268</v>
      </c>
      <c r="D1864" s="144">
        <f t="array" ref="D1864">round((G1864-average(J1864,M1864,P1864,S1864,V1864))*Y1864+if($B1864=$H1864,0,iferror(average(vlookup({$H1864,$K1864,$N1864,$Q1864,$T1864},$B:$D,column(C$1),0)),index(D:D,match($H1864,$B:$B,)))),3)</f>
        <v>393.123</v>
      </c>
      <c r="E1864" s="145">
        <v>2764.0</v>
      </c>
      <c r="F1864" s="146">
        <v>544.374</v>
      </c>
      <c r="G1864" s="146">
        <v>157.964</v>
      </c>
      <c r="H1864" s="147" t="s">
        <v>404</v>
      </c>
      <c r="I1864" s="146">
        <v>688.449</v>
      </c>
      <c r="J1864" s="146">
        <v>406.09</v>
      </c>
      <c r="K1864" s="148"/>
      <c r="L1864" s="149"/>
      <c r="M1864" s="149"/>
      <c r="N1864" s="148"/>
      <c r="O1864" s="149"/>
      <c r="P1864" s="149"/>
      <c r="Q1864" s="148"/>
      <c r="R1864" s="149"/>
      <c r="S1864" s="149"/>
      <c r="T1864" s="148"/>
      <c r="U1864" s="149"/>
      <c r="V1864" s="149"/>
      <c r="W1864" s="149"/>
      <c r="X1864" s="150">
        <f t="shared" si="1"/>
        <v>1.584367573</v>
      </c>
      <c r="Y1864" s="150">
        <f t="shared" si="2"/>
        <v>-1.584367573</v>
      </c>
    </row>
    <row r="1865" ht="15.75" customHeight="1">
      <c r="A1865" s="119">
        <v>1864.0</v>
      </c>
      <c r="B1865" s="143" t="str">
        <f t="array" ref="B1865">index(Systems!$A:$E,match($A1865,Systems!$A:$A,),match(B$1,Systems!$2:$2,))&amp;if(not(isblank(index(Systems!$A:$E,match($A1865,Systems!$A:$A,),match(Systems!$C$2,Systems!$2:$2,))))," ["&amp;index(Systems!$A:$E,match($A1865,Systems!$A:$A,),match(Systems!$C$2,Systems!$2:$2,))&amp;"]",)</f>
        <v>Nexus Ri</v>
      </c>
      <c r="C1865" s="144">
        <f t="array" ref="C1865">round((F1865-average(I1865,L1865,O1865,R1865,U1865))*X1865+if($B1865=$H1865,0,iferror(average(vlookup({$H1865,$K1865,$N1865,$Q1865,$T1865},$B:$D,column(B$1),0)),index(C:C,match($H1865,$B:$B,)))),3)</f>
        <v>417.205</v>
      </c>
      <c r="D1865" s="144">
        <f t="array" ref="D1865">round((G1865-average(J1865,M1865,P1865,S1865,V1865))*Y1865+if($B1865=$H1865,0,iferror(average(vlookup({$H1865,$K1865,$N1865,$Q1865,$T1865},$B:$D,column(C$1),0)),index(D:D,match($H1865,$B:$B,)))),3)</f>
        <v>207.867</v>
      </c>
      <c r="E1865" s="145">
        <v>2764.0</v>
      </c>
      <c r="F1865" s="146">
        <v>951.775</v>
      </c>
      <c r="G1865" s="146">
        <v>274.891</v>
      </c>
      <c r="H1865" s="147" t="s">
        <v>404</v>
      </c>
      <c r="I1865" s="146">
        <v>688.449</v>
      </c>
      <c r="J1865" s="146">
        <v>406.09</v>
      </c>
      <c r="K1865" s="148"/>
      <c r="L1865" s="149"/>
      <c r="M1865" s="149"/>
      <c r="N1865" s="148"/>
      <c r="O1865" s="149"/>
      <c r="P1865" s="149"/>
      <c r="Q1865" s="148"/>
      <c r="R1865" s="149"/>
      <c r="S1865" s="149"/>
      <c r="T1865" s="148"/>
      <c r="U1865" s="149"/>
      <c r="V1865" s="149"/>
      <c r="W1865" s="149"/>
      <c r="X1865" s="150">
        <f t="shared" si="1"/>
        <v>1.584367573</v>
      </c>
      <c r="Y1865" s="150">
        <f t="shared" si="2"/>
        <v>-1.584367573</v>
      </c>
    </row>
    <row r="1866" ht="15.75" customHeight="1">
      <c r="A1866" s="119">
        <v>1865.0</v>
      </c>
      <c r="B1866" s="143" t="str">
        <f t="array" ref="B1866">index(Systems!$A:$E,match($A1866,Systems!$A:$A,),match(B$1,Systems!$2:$2,))&amp;if(not(isblank(index(Systems!$A:$E,match($A1866,Systems!$A:$A,),match(Systems!$C$2,Systems!$2:$2,))))," ["&amp;index(Systems!$A:$E,match($A1866,Systems!$A:$A,),match(Systems!$C$2,Systems!$2:$2,))&amp;"]",)</f>
        <v>Ngake</v>
      </c>
      <c r="C1866" s="144">
        <f t="array" ref="C1866">round((F1866-average(I1866,L1866,O1866,R1866,U1866))*X1866+if($B1866=$H1866,0,iferror(average(vlookup({$H1866,$K1866,$N1866,$Q1866,$T1866},$B:$D,column(B$1),0)),index(C:C,match($H1866,$B:$B,)))),3)</f>
        <v>-173.952</v>
      </c>
      <c r="D1866" s="144">
        <f t="array" ref="D1866">round((G1866-average(J1866,M1866,P1866,S1866,V1866))*Y1866+if($B1866=$H1866,0,iferror(average(vlookup({$H1866,$K1866,$N1866,$Q1866,$T1866},$B:$D,column(C$1),0)),index(D:D,match($H1866,$B:$B,)))),3)</f>
        <v>-198.575</v>
      </c>
      <c r="E1866" s="145">
        <v>2764.0</v>
      </c>
      <c r="F1866" s="146">
        <v>578.656</v>
      </c>
      <c r="G1866" s="146">
        <v>531.424</v>
      </c>
      <c r="H1866" s="147" t="s">
        <v>404</v>
      </c>
      <c r="I1866" s="146">
        <v>688.449</v>
      </c>
      <c r="J1866" s="146">
        <v>406.09</v>
      </c>
      <c r="K1866" s="148"/>
      <c r="L1866" s="149"/>
      <c r="M1866" s="149"/>
      <c r="N1866" s="148"/>
      <c r="O1866" s="149"/>
      <c r="P1866" s="149"/>
      <c r="Q1866" s="148"/>
      <c r="R1866" s="149"/>
      <c r="S1866" s="149"/>
      <c r="T1866" s="148"/>
      <c r="U1866" s="149"/>
      <c r="V1866" s="149"/>
      <c r="W1866" s="149"/>
      <c r="X1866" s="150">
        <f t="shared" si="1"/>
        <v>1.584367573</v>
      </c>
      <c r="Y1866" s="150">
        <f t="shared" si="2"/>
        <v>-1.584367573</v>
      </c>
    </row>
    <row r="1867" ht="15.75" customHeight="1">
      <c r="A1867" s="119">
        <v>1866.0</v>
      </c>
      <c r="B1867" s="143" t="str">
        <f t="array" ref="B1867">index(Systems!$A:$E,match($A1867,Systems!$A:$A,),match(B$1,Systems!$2:$2,))&amp;if(not(isblank(index(Systems!$A:$E,match($A1867,Systems!$A:$A,),match(Systems!$C$2,Systems!$2:$2,))))," ["&amp;index(Systems!$A:$E,match($A1867,Systems!$A:$A,),match(Systems!$C$2,Systems!$2:$2,))&amp;"]",)</f>
        <v>Niangol</v>
      </c>
      <c r="C1867" s="144">
        <f t="array" ref="C1867">round((F1867-average(I1867,L1867,O1867,R1867,U1867))*X1867+if($B1867=$H1867,0,iferror(average(vlookup({$H1867,$K1867,$N1867,$Q1867,$T1867},$B:$D,column(B$1),0)),index(C:C,match($H1867,$B:$B,)))),3)</f>
        <v>-374.275</v>
      </c>
      <c r="D1867" s="144">
        <f t="array" ref="D1867">round((G1867-average(J1867,M1867,P1867,S1867,V1867))*Y1867+if($B1867=$H1867,0,iferror(average(vlookup({$H1867,$K1867,$N1867,$Q1867,$T1867},$B:$D,column(C$1),0)),index(D:D,match($H1867,$B:$B,)))),3)</f>
        <v>242.936</v>
      </c>
      <c r="E1867" s="145">
        <v>2764.0</v>
      </c>
      <c r="F1867" s="146">
        <v>452.219</v>
      </c>
      <c r="G1867" s="146">
        <v>252.757</v>
      </c>
      <c r="H1867" s="147" t="s">
        <v>404</v>
      </c>
      <c r="I1867" s="146">
        <v>688.449</v>
      </c>
      <c r="J1867" s="146">
        <v>406.09</v>
      </c>
      <c r="K1867" s="148"/>
      <c r="L1867" s="149"/>
      <c r="M1867" s="149"/>
      <c r="N1867" s="148"/>
      <c r="O1867" s="149"/>
      <c r="P1867" s="149"/>
      <c r="Q1867" s="148"/>
      <c r="R1867" s="149"/>
      <c r="S1867" s="149"/>
      <c r="T1867" s="148"/>
      <c r="U1867" s="149"/>
      <c r="V1867" s="149"/>
      <c r="W1867" s="149"/>
      <c r="X1867" s="150">
        <f t="shared" si="1"/>
        <v>1.584367573</v>
      </c>
      <c r="Y1867" s="150">
        <f t="shared" si="2"/>
        <v>-1.584367573</v>
      </c>
    </row>
    <row r="1868" ht="15.75" customHeight="1">
      <c r="A1868" s="119">
        <v>1867.0</v>
      </c>
      <c r="B1868" s="143" t="str">
        <f t="array" ref="B1868">index(Systems!$A:$E,match($A1868,Systems!$A:$A,),match(B$1,Systems!$2:$2,))&amp;if(not(isblank(index(Systems!$A:$E,match($A1868,Systems!$A:$A,),match(Systems!$C$2,Systems!$2:$2,))))," ["&amp;index(Systems!$A:$E,match($A1868,Systems!$A:$A,),match(Systems!$C$2,Systems!$2:$2,))&amp;"]",)</f>
        <v>Nichol's Rest</v>
      </c>
      <c r="C1868" s="144">
        <f t="array" ref="C1868">round((F1868-average(I1868,L1868,O1868,R1868,U1868))*X1868+if($B1868=$H1868,0,iferror(average(vlookup({$H1868,$K1868,$N1868,$Q1868,$T1868},$B:$D,column(B$1),0)),index(C:C,match($H1868,$B:$B,)))),3)</f>
        <v>-265.873</v>
      </c>
      <c r="D1868" s="144">
        <f t="array" ref="D1868">round((G1868-average(J1868,M1868,P1868,S1868,V1868))*Y1868+if($B1868=$H1868,0,iferror(average(vlookup({$H1868,$K1868,$N1868,$Q1868,$T1868},$B:$D,column(C$1),0)),index(D:D,match($H1868,$B:$B,)))),3)</f>
        <v>69.612</v>
      </c>
      <c r="E1868" s="145">
        <v>2764.0</v>
      </c>
      <c r="F1868" s="146">
        <v>520.639</v>
      </c>
      <c r="G1868" s="146">
        <v>362.153</v>
      </c>
      <c r="H1868" s="147" t="s">
        <v>404</v>
      </c>
      <c r="I1868" s="146">
        <v>688.449</v>
      </c>
      <c r="J1868" s="146">
        <v>406.09</v>
      </c>
      <c r="K1868" s="148"/>
      <c r="L1868" s="149"/>
      <c r="M1868" s="149"/>
      <c r="N1868" s="148"/>
      <c r="O1868" s="149"/>
      <c r="P1868" s="149"/>
      <c r="Q1868" s="148"/>
      <c r="R1868" s="149"/>
      <c r="S1868" s="149"/>
      <c r="T1868" s="148"/>
      <c r="U1868" s="149"/>
      <c r="V1868" s="149"/>
      <c r="W1868" s="149"/>
      <c r="X1868" s="150">
        <f t="shared" si="1"/>
        <v>1.584367573</v>
      </c>
      <c r="Y1868" s="150">
        <f t="shared" si="2"/>
        <v>-1.584367573</v>
      </c>
    </row>
    <row r="1869" ht="15.75" customHeight="1">
      <c r="A1869" s="119">
        <v>1868.0</v>
      </c>
      <c r="B1869" s="143" t="str">
        <f t="array" ref="B1869">index(Systems!$A:$E,match($A1869,Systems!$A:$A,),match(B$1,Systems!$2:$2,))&amp;if(not(isblank(index(Systems!$A:$E,match($A1869,Systems!$A:$A,),match(Systems!$C$2,Systems!$2:$2,))))," ["&amp;index(Systems!$A:$E,match($A1869,Systems!$A:$A,),match(Systems!$C$2,Systems!$2:$2,))&amp;"]",)</f>
        <v>Nightwish</v>
      </c>
      <c r="C1869" s="144">
        <f t="array" ref="C1869">round((F1869-average(I1869,L1869,O1869,R1869,U1869))*X1869+if($B1869=$H1869,0,iferror(average(vlookup({$H1869,$K1869,$N1869,$Q1869,$T1869},$B:$D,column(B$1),0)),index(C:C,match($H1869,$B:$B,)))),3)</f>
        <v>-446.895</v>
      </c>
      <c r="D1869" s="144">
        <f t="array" ref="D1869">round((G1869-average(J1869,M1869,P1869,S1869,V1869))*Y1869+if($B1869=$H1869,0,iferror(average(vlookup({$H1869,$K1869,$N1869,$Q1869,$T1869},$B:$D,column(C$1),0)),index(D:D,match($H1869,$B:$B,)))),3)</f>
        <v>4.26</v>
      </c>
      <c r="E1869" s="145">
        <v>2764.0</v>
      </c>
      <c r="F1869" s="146">
        <v>406.384</v>
      </c>
      <c r="G1869" s="146">
        <v>403.401</v>
      </c>
      <c r="H1869" s="147" t="s">
        <v>404</v>
      </c>
      <c r="I1869" s="146">
        <v>688.449</v>
      </c>
      <c r="J1869" s="146">
        <v>406.09</v>
      </c>
      <c r="K1869" s="148"/>
      <c r="L1869" s="149"/>
      <c r="M1869" s="149"/>
      <c r="N1869" s="148"/>
      <c r="O1869" s="149"/>
      <c r="P1869" s="149"/>
      <c r="Q1869" s="148"/>
      <c r="R1869" s="149"/>
      <c r="S1869" s="149"/>
      <c r="T1869" s="148"/>
      <c r="U1869" s="149"/>
      <c r="V1869" s="149"/>
      <c r="W1869" s="149"/>
      <c r="X1869" s="150">
        <f t="shared" si="1"/>
        <v>1.584367573</v>
      </c>
      <c r="Y1869" s="150">
        <f t="shared" si="2"/>
        <v>-1.584367573</v>
      </c>
    </row>
    <row r="1870" ht="15.75" customHeight="1">
      <c r="A1870" s="119">
        <v>1869.0</v>
      </c>
      <c r="B1870" s="143" t="str">
        <f t="array" ref="B1870">index(Systems!$A:$E,match($A1870,Systems!$A:$A,),match(B$1,Systems!$2:$2,))&amp;if(not(isblank(index(Systems!$A:$E,match($A1870,Systems!$A:$A,),match(Systems!$C$2,Systems!$2:$2,))))," ["&amp;index(Systems!$A:$E,match($A1870,Systems!$A:$A,),match(Systems!$C$2,Systems!$2:$2,))&amp;"]",)</f>
        <v>Nihal</v>
      </c>
      <c r="C1870" s="144">
        <f t="array" ref="C1870">round((F1870-average(I1870,L1870,O1870,R1870,U1870))*X1870+if($B1870=$H1870,0,iferror(average(vlookup({$H1870,$K1870,$N1870,$Q1870,$T1870},$B:$D,column(B$1),0)),index(C:C,match($H1870,$B:$B,)))),3)</f>
        <v>43.933</v>
      </c>
      <c r="D1870" s="144">
        <f t="array" ref="D1870">round((G1870-average(J1870,M1870,P1870,S1870,V1870))*Y1870+if($B1870=$H1870,0,iferror(average(vlookup({$H1870,$K1870,$N1870,$Q1870,$T1870},$B:$D,column(C$1),0)),index(D:D,match($H1870,$B:$B,)))),3)</f>
        <v>-310.771</v>
      </c>
      <c r="E1870" s="145">
        <v>2764.0</v>
      </c>
      <c r="F1870" s="146">
        <v>716.178</v>
      </c>
      <c r="G1870" s="146">
        <v>602.238</v>
      </c>
      <c r="H1870" s="147" t="s">
        <v>404</v>
      </c>
      <c r="I1870" s="146">
        <v>688.449</v>
      </c>
      <c r="J1870" s="146">
        <v>406.09</v>
      </c>
      <c r="K1870" s="148"/>
      <c r="L1870" s="149"/>
      <c r="M1870" s="149"/>
      <c r="N1870" s="148"/>
      <c r="O1870" s="149"/>
      <c r="P1870" s="149"/>
      <c r="Q1870" s="148"/>
      <c r="R1870" s="149"/>
      <c r="S1870" s="149"/>
      <c r="T1870" s="148"/>
      <c r="U1870" s="149"/>
      <c r="V1870" s="149"/>
      <c r="W1870" s="149"/>
      <c r="X1870" s="150">
        <f t="shared" si="1"/>
        <v>1.584367573</v>
      </c>
      <c r="Y1870" s="150">
        <f t="shared" si="2"/>
        <v>-1.584367573</v>
      </c>
    </row>
    <row r="1871" ht="15.75" customHeight="1">
      <c r="A1871" s="119">
        <v>1870.0</v>
      </c>
      <c r="B1871" s="143" t="str">
        <f t="array" ref="B1871">index(Systems!$A:$E,match($A1871,Systems!$A:$A,),match(B$1,Systems!$2:$2,))&amp;if(not(isblank(index(Systems!$A:$E,match($A1871,Systems!$A:$A,),match(Systems!$C$2,Systems!$2:$2,))))," ["&amp;index(Systems!$A:$E,match($A1871,Systems!$A:$A,),match(Systems!$C$2,Systems!$2:$2,))&amp;"]",)</f>
        <v>Niihau</v>
      </c>
      <c r="C1871" s="144">
        <f t="array" ref="C1871">round((F1871-average(I1871,L1871,O1871,R1871,U1871))*X1871+if($B1871=$H1871,0,iferror(average(vlookup({$H1871,$K1871,$N1871,$Q1871,$T1871},$B:$D,column(B$1),0)),index(C:C,match($H1871,$B:$B,)))),3)</f>
        <v>-237.585</v>
      </c>
      <c r="D1871" s="144">
        <f t="array" ref="D1871">round((G1871-average(J1871,M1871,P1871,S1871,V1871))*Y1871+if($B1871=$H1871,0,iferror(average(vlookup({$H1871,$K1871,$N1871,$Q1871,$T1871},$B:$D,column(C$1),0)),index(D:D,match($H1871,$B:$B,)))),3)</f>
        <v>-79.925</v>
      </c>
      <c r="E1871" s="145">
        <v>2764.0</v>
      </c>
      <c r="F1871" s="146">
        <v>538.493</v>
      </c>
      <c r="G1871" s="146">
        <v>456.536</v>
      </c>
      <c r="H1871" s="147" t="s">
        <v>404</v>
      </c>
      <c r="I1871" s="146">
        <v>688.449</v>
      </c>
      <c r="J1871" s="146">
        <v>406.09</v>
      </c>
      <c r="K1871" s="148"/>
      <c r="L1871" s="149"/>
      <c r="M1871" s="149"/>
      <c r="N1871" s="148"/>
      <c r="O1871" s="149"/>
      <c r="P1871" s="149"/>
      <c r="Q1871" s="148"/>
      <c r="R1871" s="149"/>
      <c r="S1871" s="149"/>
      <c r="T1871" s="148"/>
      <c r="U1871" s="149"/>
      <c r="V1871" s="149"/>
      <c r="W1871" s="149"/>
      <c r="X1871" s="150">
        <f t="shared" si="1"/>
        <v>1.584367573</v>
      </c>
      <c r="Y1871" s="150">
        <f t="shared" si="2"/>
        <v>-1.584367573</v>
      </c>
    </row>
    <row r="1872" ht="15.75" customHeight="1">
      <c r="A1872" s="119">
        <v>1871.0</v>
      </c>
      <c r="B1872" s="143" t="str">
        <f t="array" ref="B1872">index(Systems!$A:$E,match($A1872,Systems!$A:$A,),match(B$1,Systems!$2:$2,))&amp;if(not(isblank(index(Systems!$A:$E,match($A1872,Systems!$A:$A,),match(Systems!$C$2,Systems!$2:$2,))))," ["&amp;index(Systems!$A:$E,match($A1872,Systems!$A:$A,),match(Systems!$C$2,Systems!$2:$2,))&amp;"]",)</f>
        <v>Niles [DC]</v>
      </c>
      <c r="C1872" s="144">
        <f t="array" ref="C1872">round((F1872-average(I1872,L1872,O1872,R1872,U1872))*X1872+if($B1872=$H1872,0,iferror(average(vlookup({$H1872,$K1872,$N1872,$Q1872,$T1872},$B:$D,column(B$1),0)),index(C:C,match($H1872,$B:$B,)))),3)</f>
        <v>398.587</v>
      </c>
      <c r="D1872" s="144">
        <f t="array" ref="D1872">round((G1872-average(J1872,M1872,P1872,S1872,V1872))*Y1872+if($B1872=$H1872,0,iferror(average(vlookup({$H1872,$K1872,$N1872,$Q1872,$T1872},$B:$D,column(C$1),0)),index(D:D,match($H1872,$B:$B,)))),3)</f>
        <v>119.892</v>
      </c>
      <c r="E1872" s="145">
        <v>2764.0</v>
      </c>
      <c r="F1872" s="146">
        <v>940.024</v>
      </c>
      <c r="G1872" s="146">
        <v>330.418</v>
      </c>
      <c r="H1872" s="147" t="s">
        <v>404</v>
      </c>
      <c r="I1872" s="146">
        <v>688.449</v>
      </c>
      <c r="J1872" s="146">
        <v>406.09</v>
      </c>
      <c r="K1872" s="148"/>
      <c r="L1872" s="149"/>
      <c r="M1872" s="149"/>
      <c r="N1872" s="148"/>
      <c r="O1872" s="149"/>
      <c r="P1872" s="149"/>
      <c r="Q1872" s="148"/>
      <c r="R1872" s="149"/>
      <c r="S1872" s="149"/>
      <c r="T1872" s="148"/>
      <c r="U1872" s="149"/>
      <c r="V1872" s="149"/>
      <c r="W1872" s="149"/>
      <c r="X1872" s="150">
        <f t="shared" si="1"/>
        <v>1.584367573</v>
      </c>
      <c r="Y1872" s="150">
        <f t="shared" si="2"/>
        <v>-1.584367573</v>
      </c>
    </row>
    <row r="1873" ht="15.75" customHeight="1">
      <c r="A1873" s="119">
        <v>1872.0</v>
      </c>
      <c r="B1873" s="143" t="str">
        <f t="array" ref="B1873">index(Systems!$A:$E,match($A1873,Systems!$A:$A,),match(B$1,Systems!$2:$2,))&amp;if(not(isblank(index(Systems!$A:$E,match($A1873,Systems!$A:$A,),match(Systems!$C$2,Systems!$2:$2,))))," ["&amp;index(Systems!$A:$E,match($A1873,Systems!$A:$A,),match(Systems!$C$2,Systems!$2:$2,))&amp;"]",)</f>
        <v>Ningpo</v>
      </c>
      <c r="C1873" s="144">
        <f t="array" ref="C1873">round((F1873-average(I1873,L1873,O1873,R1873,U1873))*X1873+if($B1873=$H1873,0,iferror(average(vlookup({$H1873,$K1873,$N1873,$Q1873,$T1873},$B:$D,column(B$1),0)),index(C:C,match($H1873,$B:$B,)))),3)</f>
        <v>54.279</v>
      </c>
      <c r="D1873" s="144">
        <f t="array" ref="D1873">round((G1873-average(J1873,M1873,P1873,S1873,V1873))*Y1873+if($B1873=$H1873,0,iferror(average(vlookup({$H1873,$K1873,$N1873,$Q1873,$T1873},$B:$D,column(C$1),0)),index(D:D,match($H1873,$B:$B,)))),3)</f>
        <v>-66.743</v>
      </c>
      <c r="E1873" s="145">
        <v>2764.0</v>
      </c>
      <c r="F1873" s="146">
        <v>722.708</v>
      </c>
      <c r="G1873" s="146">
        <v>448.216</v>
      </c>
      <c r="H1873" s="147" t="s">
        <v>404</v>
      </c>
      <c r="I1873" s="146">
        <v>688.449</v>
      </c>
      <c r="J1873" s="146">
        <v>406.09</v>
      </c>
      <c r="K1873" s="148"/>
      <c r="L1873" s="149"/>
      <c r="M1873" s="149"/>
      <c r="N1873" s="148"/>
      <c r="O1873" s="149"/>
      <c r="P1873" s="149"/>
      <c r="Q1873" s="148"/>
      <c r="R1873" s="149"/>
      <c r="S1873" s="149"/>
      <c r="T1873" s="148"/>
      <c r="U1873" s="149"/>
      <c r="V1873" s="149"/>
      <c r="W1873" s="149"/>
      <c r="X1873" s="150">
        <f t="shared" si="1"/>
        <v>1.584367573</v>
      </c>
      <c r="Y1873" s="150">
        <f t="shared" si="2"/>
        <v>-1.584367573</v>
      </c>
    </row>
    <row r="1874" ht="15.75" customHeight="1">
      <c r="A1874" s="119">
        <v>1873.0</v>
      </c>
      <c r="B1874" s="143" t="str">
        <f t="array" ref="B1874">index(Systems!$A:$E,match($A1874,Systems!$A:$A,),match(B$1,Systems!$2:$2,))&amp;if(not(isblank(index(Systems!$A:$E,match($A1874,Systems!$A:$A,),match(Systems!$C$2,Systems!$2:$2,))))," ["&amp;index(Systems!$A:$E,match($A1874,Systems!$A:$A,),match(Systems!$C$2,Systems!$2:$2,))&amp;"]",)</f>
        <v>Ningxia</v>
      </c>
      <c r="C1874" s="144">
        <f t="array" ref="C1874">round((F1874-average(I1874,L1874,O1874,R1874,U1874))*X1874+if($B1874=$H1874,0,iferror(average(vlookup({$H1874,$K1874,$N1874,$Q1874,$T1874},$B:$D,column(B$1),0)),index(C:C,match($H1874,$B:$B,)))),3)</f>
        <v>314.874</v>
      </c>
      <c r="D1874" s="144">
        <f t="array" ref="D1874">round((G1874-average(J1874,M1874,P1874,S1874,V1874))*Y1874+if($B1874=$H1874,0,iferror(average(vlookup({$H1874,$K1874,$N1874,$Q1874,$T1874},$B:$D,column(C$1),0)),index(D:D,match($H1874,$B:$B,)))),3)</f>
        <v>313.336</v>
      </c>
      <c r="E1874" s="145">
        <v>2764.0</v>
      </c>
      <c r="F1874" s="146">
        <v>887.187</v>
      </c>
      <c r="G1874" s="146">
        <v>208.323</v>
      </c>
      <c r="H1874" s="147" t="s">
        <v>404</v>
      </c>
      <c r="I1874" s="146">
        <v>688.449</v>
      </c>
      <c r="J1874" s="146">
        <v>406.09</v>
      </c>
      <c r="K1874" s="148"/>
      <c r="L1874" s="149"/>
      <c r="M1874" s="149"/>
      <c r="N1874" s="148"/>
      <c r="O1874" s="149"/>
      <c r="P1874" s="149"/>
      <c r="Q1874" s="148"/>
      <c r="R1874" s="149"/>
      <c r="S1874" s="149"/>
      <c r="T1874" s="148"/>
      <c r="U1874" s="149"/>
      <c r="V1874" s="149"/>
      <c r="W1874" s="149"/>
      <c r="X1874" s="150">
        <f t="shared" si="1"/>
        <v>1.584367573</v>
      </c>
      <c r="Y1874" s="150">
        <f t="shared" si="2"/>
        <v>-1.584367573</v>
      </c>
    </row>
    <row r="1875" ht="15.75" customHeight="1">
      <c r="A1875" s="119">
        <v>1874.0</v>
      </c>
      <c r="B1875" s="143" t="str">
        <f t="array" ref="B1875">index(Systems!$A:$E,match($A1875,Systems!$A:$A,),match(B$1,Systems!$2:$2,))&amp;if(not(isblank(index(Systems!$A:$E,match($A1875,Systems!$A:$A,),match(Systems!$C$2,Systems!$2:$2,))))," ["&amp;index(Systems!$A:$E,match($A1875,Systems!$A:$A,),match(Systems!$C$2,Systems!$2:$2,))&amp;"]",)</f>
        <v>Niomede</v>
      </c>
      <c r="C1875" s="144">
        <f t="array" ref="C1875">round((F1875-average(I1875,L1875,O1875,R1875,U1875))*X1875+if($B1875=$H1875,0,iferror(average(vlookup({$H1875,$K1875,$N1875,$Q1875,$T1875},$B:$D,column(B$1),0)),index(C:C,match($H1875,$B:$B,)))),3)</f>
        <v>-0.273</v>
      </c>
      <c r="D1875" s="144">
        <f t="array" ref="D1875">round((G1875-average(J1875,M1875,P1875,S1875,V1875))*Y1875+if($B1875=$H1875,0,iferror(average(vlookup({$H1875,$K1875,$N1875,$Q1875,$T1875},$B:$D,column(C$1),0)),index(D:D,match($H1875,$B:$B,)))),3)</f>
        <v>-349.524</v>
      </c>
      <c r="E1875" s="145">
        <v>2764.0</v>
      </c>
      <c r="F1875" s="146">
        <v>688.277</v>
      </c>
      <c r="G1875" s="146">
        <v>626.698</v>
      </c>
      <c r="H1875" s="147" t="s">
        <v>404</v>
      </c>
      <c r="I1875" s="146">
        <v>688.449</v>
      </c>
      <c r="J1875" s="146">
        <v>406.09</v>
      </c>
      <c r="K1875" s="148"/>
      <c r="L1875" s="149"/>
      <c r="M1875" s="149"/>
      <c r="N1875" s="148"/>
      <c r="O1875" s="149"/>
      <c r="P1875" s="149"/>
      <c r="Q1875" s="148"/>
      <c r="R1875" s="149"/>
      <c r="S1875" s="149"/>
      <c r="T1875" s="148"/>
      <c r="U1875" s="149"/>
      <c r="V1875" s="149"/>
      <c r="W1875" s="149"/>
      <c r="X1875" s="150">
        <f t="shared" si="1"/>
        <v>1.584367573</v>
      </c>
      <c r="Y1875" s="150">
        <f t="shared" si="2"/>
        <v>-1.584367573</v>
      </c>
    </row>
    <row r="1876" ht="15.75" customHeight="1">
      <c r="A1876" s="119">
        <v>1875.0</v>
      </c>
      <c r="B1876" s="143" t="str">
        <f t="array" ref="B1876">index(Systems!$A:$E,match($A1876,Systems!$A:$A,),match(B$1,Systems!$2:$2,))&amp;if(not(isblank(index(Systems!$A:$E,match($A1876,Systems!$A:$A,),match(Systems!$C$2,Systems!$2:$2,))))," ["&amp;index(Systems!$A:$E,match($A1876,Systems!$A:$A,),match(Systems!$C$2,Systems!$2:$2,))&amp;"]",)</f>
        <v>Niops [Niops V, Niops VI, Niops VII]</v>
      </c>
      <c r="C1876" s="144">
        <f t="array" ref="C1876">round((F1876-average(I1876,L1876,O1876,R1876,U1876))*X1876+if($B1876=$H1876,0,iferror(average(vlookup({$H1876,$K1876,$N1876,$Q1876,$T1876},$B:$D,column(B$1),0)),index(C:C,match($H1876,$B:$B,)))),3)</f>
        <v>-374.013</v>
      </c>
      <c r="D1876" s="144">
        <f t="array" ref="D1876">round((G1876-average(J1876,M1876,P1876,S1876,V1876))*Y1876+if($B1876=$H1876,0,iferror(average(vlookup({$H1876,$K1876,$N1876,$Q1876,$T1876},$B:$D,column(C$1),0)),index(D:D,match($H1876,$B:$B,)))),3)</f>
        <v>-263.173</v>
      </c>
      <c r="E1876" s="145">
        <v>2764.0</v>
      </c>
      <c r="F1876" s="144">
        <f t="shared" ref="F1876:G1876" si="5">averageifs(F$3179:F3196,$B$3179:$B3196,left($B1876,find(" ",$B1876&amp;" ")-1)&amp;"*")  
</f>
        <v>452.3843333</v>
      </c>
      <c r="G1876" s="144">
        <f t="shared" si="5"/>
        <v>572.1963333</v>
      </c>
      <c r="H1876" s="147" t="s">
        <v>404</v>
      </c>
      <c r="I1876" s="146">
        <v>688.449</v>
      </c>
      <c r="J1876" s="146">
        <v>406.09</v>
      </c>
      <c r="K1876" s="148"/>
      <c r="L1876" s="149"/>
      <c r="M1876" s="149"/>
      <c r="N1876" s="148"/>
      <c r="O1876" s="149"/>
      <c r="P1876" s="149"/>
      <c r="Q1876" s="148"/>
      <c r="R1876" s="149"/>
      <c r="S1876" s="149"/>
      <c r="T1876" s="148"/>
      <c r="U1876" s="149"/>
      <c r="V1876" s="149"/>
      <c r="W1876" s="149"/>
      <c r="X1876" s="150">
        <f t="shared" si="1"/>
        <v>1.584367573</v>
      </c>
      <c r="Y1876" s="150">
        <f t="shared" si="2"/>
        <v>-1.584367573</v>
      </c>
    </row>
    <row r="1877" ht="15.75" customHeight="1">
      <c r="A1877" s="119">
        <v>1876.0</v>
      </c>
      <c r="B1877" s="143" t="str">
        <f t="array" ref="B1877">index(Systems!$A:$E,match($A1877,Systems!$A:$A,),match(B$1,Systems!$2:$2,))&amp;if(not(isblank(index(Systems!$A:$E,match($A1877,Systems!$A:$A,),match(Systems!$C$2,Systems!$2:$2,))))," ["&amp;index(Systems!$A:$E,match($A1877,Systems!$A:$A,),match(Systems!$C$2,Systems!$2:$2,))&amp;"]",)</f>
        <v>Niquinohomo</v>
      </c>
      <c r="C1877" s="144">
        <f t="array" ref="C1877">round((F1877-average(I1877,L1877,O1877,R1877,U1877))*X1877+if($B1877=$H1877,0,iferror(average(vlookup({$H1877,$K1877,$N1877,$Q1877,$T1877},$B:$D,column(B$1),0)),index(C:C,match($H1877,$B:$B,)))),3)</f>
        <v>407.636</v>
      </c>
      <c r="D1877" s="144">
        <f t="array" ref="D1877">round((G1877-average(J1877,M1877,P1877,S1877,V1877))*Y1877+if($B1877=$H1877,0,iferror(average(vlookup({$H1877,$K1877,$N1877,$Q1877,$T1877},$B:$D,column(C$1),0)),index(D:D,match($H1877,$B:$B,)))),3)</f>
        <v>-226.723</v>
      </c>
      <c r="E1877" s="145">
        <v>2764.0</v>
      </c>
      <c r="F1877" s="146">
        <v>945.735</v>
      </c>
      <c r="G1877" s="146">
        <v>549.19</v>
      </c>
      <c r="H1877" s="147" t="s">
        <v>404</v>
      </c>
      <c r="I1877" s="146">
        <v>688.449</v>
      </c>
      <c r="J1877" s="146">
        <v>406.09</v>
      </c>
      <c r="K1877" s="148"/>
      <c r="L1877" s="149"/>
      <c r="M1877" s="149"/>
      <c r="N1877" s="148"/>
      <c r="O1877" s="149"/>
      <c r="P1877" s="149"/>
      <c r="Q1877" s="148"/>
      <c r="R1877" s="149"/>
      <c r="S1877" s="149"/>
      <c r="T1877" s="148"/>
      <c r="U1877" s="149"/>
      <c r="V1877" s="149"/>
      <c r="W1877" s="149"/>
      <c r="X1877" s="150">
        <f t="shared" si="1"/>
        <v>1.584367573</v>
      </c>
      <c r="Y1877" s="150">
        <f t="shared" si="2"/>
        <v>-1.584367573</v>
      </c>
    </row>
    <row r="1878" ht="15.75" customHeight="1">
      <c r="A1878" s="119">
        <v>1877.0</v>
      </c>
      <c r="B1878" s="143" t="str">
        <f t="array" ref="B1878">index(Systems!$A:$E,match($A1878,Systems!$A:$A,),match(B$1,Systems!$2:$2,))&amp;if(not(isblank(index(Systems!$A:$E,match($A1878,Systems!$A:$A,),match(Systems!$C$2,Systems!$2:$2,))))," ["&amp;index(Systems!$A:$E,match($A1878,Systems!$A:$A,),match(Systems!$C$2,Systems!$2:$2,))&amp;"]",)</f>
        <v>Nirasaki</v>
      </c>
      <c r="C1878" s="144">
        <f t="array" ref="C1878">round((F1878-average(I1878,L1878,O1878,R1878,U1878))*X1878+if($B1878=$H1878,0,iferror(average(vlookup({$H1878,$K1878,$N1878,$Q1878,$T1878},$B:$D,column(B$1),0)),index(C:C,match($H1878,$B:$B,)))),3)</f>
        <v>34.378</v>
      </c>
      <c r="D1878" s="144">
        <f t="array" ref="D1878">round((G1878-average(J1878,M1878,P1878,S1878,V1878))*Y1878+if($B1878=$H1878,0,iferror(average(vlookup({$H1878,$K1878,$N1878,$Q1878,$T1878},$B:$D,column(C$1),0)),index(D:D,match($H1878,$B:$B,)))),3)</f>
        <v>19.339</v>
      </c>
      <c r="E1878" s="145">
        <v>2764.0</v>
      </c>
      <c r="F1878" s="146">
        <v>710.147</v>
      </c>
      <c r="G1878" s="146">
        <v>393.884</v>
      </c>
      <c r="H1878" s="147" t="s">
        <v>404</v>
      </c>
      <c r="I1878" s="146">
        <v>688.449</v>
      </c>
      <c r="J1878" s="146">
        <v>406.09</v>
      </c>
      <c r="K1878" s="148"/>
      <c r="L1878" s="149"/>
      <c r="M1878" s="149"/>
      <c r="N1878" s="148"/>
      <c r="O1878" s="149"/>
      <c r="P1878" s="149"/>
      <c r="Q1878" s="148"/>
      <c r="R1878" s="149"/>
      <c r="S1878" s="149"/>
      <c r="T1878" s="148"/>
      <c r="U1878" s="149"/>
      <c r="V1878" s="149"/>
      <c r="W1878" s="149"/>
      <c r="X1878" s="150">
        <f t="shared" si="1"/>
        <v>1.584367573</v>
      </c>
      <c r="Y1878" s="150">
        <f t="shared" si="2"/>
        <v>-1.584367573</v>
      </c>
    </row>
    <row r="1879" ht="15.75" customHeight="1">
      <c r="A1879" s="119">
        <v>1878.0</v>
      </c>
      <c r="B1879" s="143" t="str">
        <f t="array" ref="B1879">index(Systems!$A:$E,match($A1879,Systems!$A:$A,),match(B$1,Systems!$2:$2,))&amp;if(not(isblank(index(Systems!$A:$E,match($A1879,Systems!$A:$A,),match(Systems!$C$2,Systems!$2:$2,))))," ["&amp;index(Systems!$A:$E,match($A1879,Systems!$A:$A,),match(Systems!$C$2,Systems!$2:$2,))&amp;"]",)</f>
        <v>Nis</v>
      </c>
      <c r="C1879" s="144">
        <f t="array" ref="C1879">round((F1879-average(I1879,L1879,O1879,R1879,U1879))*X1879+if($B1879=$H1879,0,iferror(average(vlookup({$H1879,$K1879,$N1879,$Q1879,$T1879},$B:$D,column(B$1),0)),index(C:C,match($H1879,$B:$B,)))),3)</f>
        <v>249.839</v>
      </c>
      <c r="D1879" s="144">
        <f t="array" ref="D1879">round((G1879-average(J1879,M1879,P1879,S1879,V1879))*Y1879+if($B1879=$H1879,0,iferror(average(vlookup({$H1879,$K1879,$N1879,$Q1879,$T1879},$B:$D,column(C$1),0)),index(D:D,match($H1879,$B:$B,)))),3)</f>
        <v>-187.993</v>
      </c>
      <c r="E1879" s="145">
        <v>2764.0</v>
      </c>
      <c r="F1879" s="146">
        <v>846.139</v>
      </c>
      <c r="G1879" s="146">
        <v>524.745</v>
      </c>
      <c r="H1879" s="147" t="s">
        <v>404</v>
      </c>
      <c r="I1879" s="146">
        <v>688.449</v>
      </c>
      <c r="J1879" s="146">
        <v>406.09</v>
      </c>
      <c r="K1879" s="148"/>
      <c r="L1879" s="149"/>
      <c r="M1879" s="149"/>
      <c r="N1879" s="148"/>
      <c r="O1879" s="149"/>
      <c r="P1879" s="149"/>
      <c r="Q1879" s="148"/>
      <c r="R1879" s="149"/>
      <c r="S1879" s="149"/>
      <c r="T1879" s="148"/>
      <c r="U1879" s="149"/>
      <c r="V1879" s="149"/>
      <c r="W1879" s="149"/>
      <c r="X1879" s="150">
        <f t="shared" si="1"/>
        <v>1.584367573</v>
      </c>
      <c r="Y1879" s="150">
        <f t="shared" si="2"/>
        <v>-1.584367573</v>
      </c>
    </row>
    <row r="1880" ht="15.75" customHeight="1">
      <c r="A1880" s="119">
        <v>1879.0</v>
      </c>
      <c r="B1880" s="143" t="str">
        <f t="array" ref="B1880">index(Systems!$A:$E,match($A1880,Systems!$A:$A,),match(B$1,Systems!$2:$2,))&amp;if(not(isblank(index(Systems!$A:$E,match($A1880,Systems!$A:$A,),match(Systems!$C$2,Systems!$2:$2,))))," ["&amp;index(Systems!$A:$E,match($A1880,Systems!$A:$A,),match(Systems!$C$2,Systems!$2:$2,))&amp;"]",)</f>
        <v>Nito</v>
      </c>
      <c r="C1880" s="144">
        <f t="array" ref="C1880">round((F1880-average(I1880,L1880,O1880,R1880,U1880))*X1880+if($B1880=$H1880,0,iferror(average(vlookup({$H1880,$K1880,$N1880,$Q1880,$T1880},$B:$D,column(B$1),0)),index(C:C,match($H1880,$B:$B,)))),3)</f>
        <v>-557.011</v>
      </c>
      <c r="D1880" s="144">
        <f t="array" ref="D1880">round((G1880-average(J1880,M1880,P1880,S1880,V1880))*Y1880+if($B1880=$H1880,0,iferror(average(vlookup({$H1880,$K1880,$N1880,$Q1880,$T1880},$B:$D,column(C$1),0)),index(D:D,match($H1880,$B:$B,)))),3)</f>
        <v>226.976</v>
      </c>
      <c r="E1880" s="145">
        <v>2764.0</v>
      </c>
      <c r="F1880" s="146">
        <v>336.882</v>
      </c>
      <c r="G1880" s="146">
        <v>262.83</v>
      </c>
      <c r="H1880" s="147" t="s">
        <v>404</v>
      </c>
      <c r="I1880" s="146">
        <v>688.449</v>
      </c>
      <c r="J1880" s="146">
        <v>406.09</v>
      </c>
      <c r="K1880" s="148"/>
      <c r="L1880" s="149"/>
      <c r="M1880" s="149"/>
      <c r="N1880" s="148"/>
      <c r="O1880" s="149"/>
      <c r="P1880" s="149"/>
      <c r="Q1880" s="148"/>
      <c r="R1880" s="149"/>
      <c r="S1880" s="149"/>
      <c r="T1880" s="148"/>
      <c r="U1880" s="149"/>
      <c r="V1880" s="149"/>
      <c r="W1880" s="149"/>
      <c r="X1880" s="150">
        <f t="shared" si="1"/>
        <v>1.584367573</v>
      </c>
      <c r="Y1880" s="150">
        <f t="shared" si="2"/>
        <v>-1.584367573</v>
      </c>
    </row>
    <row r="1881" ht="15.75" customHeight="1">
      <c r="A1881" s="119">
        <v>1880.0</v>
      </c>
      <c r="B1881" s="143" t="str">
        <f t="array" ref="B1881">index(Systems!$A:$E,match($A1881,Systems!$A:$A,),match(B$1,Systems!$2:$2,))&amp;if(not(isblank(index(Systems!$A:$E,match($A1881,Systems!$A:$A,),match(Systems!$C$2,Systems!$2:$2,))))," ["&amp;index(Systems!$A:$E,match($A1881,Systems!$A:$A,),match(Systems!$C$2,Systems!$2:$2,))&amp;"]",)</f>
        <v>Nizina</v>
      </c>
      <c r="C1881" s="144">
        <f t="array" ref="C1881">round((F1881-average(I1881,L1881,O1881,R1881,U1881))*X1881+if($B1881=$H1881,0,iferror(average(vlookup({$H1881,$K1881,$N1881,$Q1881,$T1881},$B:$D,column(B$1),0)),index(C:C,match($H1881,$B:$B,)))),3)</f>
        <v>309.671</v>
      </c>
      <c r="D1881" s="144">
        <f t="array" ref="D1881">round((G1881-average(J1881,M1881,P1881,S1881,V1881))*Y1881+if($B1881=$H1881,0,iferror(average(vlookup({$H1881,$K1881,$N1881,$Q1881,$T1881},$B:$D,column(C$1),0)),index(D:D,match($H1881,$B:$B,)))),3)</f>
        <v>-228.311</v>
      </c>
      <c r="E1881" s="145">
        <v>2764.0</v>
      </c>
      <c r="F1881" s="146">
        <v>883.903</v>
      </c>
      <c r="G1881" s="146">
        <v>550.192</v>
      </c>
      <c r="H1881" s="147" t="s">
        <v>404</v>
      </c>
      <c r="I1881" s="146">
        <v>688.449</v>
      </c>
      <c r="J1881" s="146">
        <v>406.09</v>
      </c>
      <c r="K1881" s="148"/>
      <c r="L1881" s="149"/>
      <c r="M1881" s="149"/>
      <c r="N1881" s="148"/>
      <c r="O1881" s="149"/>
      <c r="P1881" s="149"/>
      <c r="Q1881" s="148"/>
      <c r="R1881" s="149"/>
      <c r="S1881" s="149"/>
      <c r="T1881" s="148"/>
      <c r="U1881" s="149"/>
      <c r="V1881" s="149"/>
      <c r="W1881" s="149"/>
      <c r="X1881" s="150">
        <f t="shared" si="1"/>
        <v>1.584367573</v>
      </c>
      <c r="Y1881" s="150">
        <f t="shared" si="2"/>
        <v>-1.584367573</v>
      </c>
    </row>
    <row r="1882" ht="15.75" customHeight="1">
      <c r="A1882" s="119">
        <v>1881.0</v>
      </c>
      <c r="B1882" s="143" t="str">
        <f t="array" ref="B1882">index(Systems!$A:$E,match($A1882,Systems!$A:$A,),match(B$1,Systems!$2:$2,))&amp;if(not(isblank(index(Systems!$A:$E,match($A1882,Systems!$A:$A,),match(Systems!$C$2,Systems!$2:$2,))))," ["&amp;index(Systems!$A:$E,match($A1882,Systems!$A:$A,),match(Systems!$C$2,Systems!$2:$2,))&amp;"]",)</f>
        <v>No Return</v>
      </c>
      <c r="C1882" s="144">
        <f t="array" ref="C1882">round((F1882-average(I1882,L1882,O1882,R1882,U1882))*X1882+if($B1882=$H1882,0,iferror(average(vlookup({$H1882,$K1882,$N1882,$Q1882,$T1882},$B:$D,column(B$1),0)),index(C:C,match($H1882,$B:$B,)))),3)</f>
        <v>56.332</v>
      </c>
      <c r="D1882" s="144">
        <f t="array" ref="D1882">round((G1882-average(J1882,M1882,P1882,S1882,V1882))*Y1882+if($B1882=$H1882,0,iferror(average(vlookup({$H1882,$K1882,$N1882,$Q1882,$T1882},$B:$D,column(C$1),0)),index(D:D,match($H1882,$B:$B,)))),3)</f>
        <v>-177.36</v>
      </c>
      <c r="E1882" s="145">
        <v>2764.0</v>
      </c>
      <c r="F1882" s="146">
        <v>724.004</v>
      </c>
      <c r="G1882" s="146">
        <v>518.034</v>
      </c>
      <c r="H1882" s="147" t="s">
        <v>404</v>
      </c>
      <c r="I1882" s="146">
        <v>688.449</v>
      </c>
      <c r="J1882" s="146">
        <v>406.09</v>
      </c>
      <c r="K1882" s="148"/>
      <c r="L1882" s="149"/>
      <c r="M1882" s="149"/>
      <c r="N1882" s="148"/>
      <c r="O1882" s="149"/>
      <c r="P1882" s="149"/>
      <c r="Q1882" s="148"/>
      <c r="R1882" s="149"/>
      <c r="S1882" s="149"/>
      <c r="T1882" s="148"/>
      <c r="U1882" s="149"/>
      <c r="V1882" s="149"/>
      <c r="W1882" s="149"/>
      <c r="X1882" s="150">
        <f t="shared" si="1"/>
        <v>1.584367573</v>
      </c>
      <c r="Y1882" s="150">
        <f t="shared" si="2"/>
        <v>-1.584367573</v>
      </c>
    </row>
    <row r="1883" ht="15.75" customHeight="1">
      <c r="A1883" s="119">
        <v>1882.0</v>
      </c>
      <c r="B1883" s="143" t="str">
        <f t="array" ref="B1883">index(Systems!$A:$E,match($A1883,Systems!$A:$A,),match(B$1,Systems!$2:$2,))&amp;if(not(isblank(index(Systems!$A:$E,match($A1883,Systems!$A:$A,),match(Systems!$C$2,Systems!$2:$2,))))," ["&amp;index(Systems!$A:$E,match($A1883,Systems!$A:$A,),match(Systems!$C$2,Systems!$2:$2,))&amp;"]",)</f>
        <v>Noatak</v>
      </c>
      <c r="C1883" s="144">
        <f t="array" ref="C1883">round((F1883-average(I1883,L1883,O1883,R1883,U1883))*X1883+if($B1883=$H1883,0,iferror(average(vlookup({$H1883,$K1883,$N1883,$Q1883,$T1883},$B:$D,column(B$1),0)),index(C:C,match($H1883,$B:$B,)))),3)</f>
        <v>330.86</v>
      </c>
      <c r="D1883" s="144">
        <f t="array" ref="D1883">round((G1883-average(J1883,M1883,P1883,S1883,V1883))*Y1883+if($B1883=$H1883,0,iferror(average(vlookup({$H1883,$K1883,$N1883,$Q1883,$T1883},$B:$D,column(C$1),0)),index(D:D,match($H1883,$B:$B,)))),3)</f>
        <v>-213.841</v>
      </c>
      <c r="E1883" s="145">
        <v>2764.0</v>
      </c>
      <c r="F1883" s="146">
        <v>897.277</v>
      </c>
      <c r="G1883" s="146">
        <v>541.059</v>
      </c>
      <c r="H1883" s="147" t="s">
        <v>404</v>
      </c>
      <c r="I1883" s="146">
        <v>688.449</v>
      </c>
      <c r="J1883" s="146">
        <v>406.09</v>
      </c>
      <c r="K1883" s="148"/>
      <c r="L1883" s="149"/>
      <c r="M1883" s="149"/>
      <c r="N1883" s="148"/>
      <c r="O1883" s="149"/>
      <c r="P1883" s="149"/>
      <c r="Q1883" s="148"/>
      <c r="R1883" s="149"/>
      <c r="S1883" s="149"/>
      <c r="T1883" s="148"/>
      <c r="U1883" s="149"/>
      <c r="V1883" s="149"/>
      <c r="W1883" s="149"/>
      <c r="X1883" s="150">
        <f t="shared" si="1"/>
        <v>1.584367573</v>
      </c>
      <c r="Y1883" s="150">
        <f t="shared" si="2"/>
        <v>-1.584367573</v>
      </c>
    </row>
    <row r="1884" ht="15.75" customHeight="1">
      <c r="A1884" s="119">
        <v>1883.0</v>
      </c>
      <c r="B1884" s="143" t="str">
        <f t="array" ref="B1884">index(Systems!$A:$E,match($A1884,Systems!$A:$A,),match(B$1,Systems!$2:$2,))&amp;if(not(isblank(index(Systems!$A:$E,match($A1884,Systems!$A:$A,),match(Systems!$C$2,Systems!$2:$2,))))," ["&amp;index(Systems!$A:$E,match($A1884,Systems!$A:$A,),match(Systems!$C$2,Systems!$2:$2,))&amp;"]",)</f>
        <v>Nobel</v>
      </c>
      <c r="C1884" s="144">
        <f t="array" ref="C1884">round((F1884-average(I1884,L1884,O1884,R1884,U1884))*X1884+if($B1884=$H1884,0,iferror(average(vlookup({$H1884,$K1884,$N1884,$Q1884,$T1884},$B:$D,column(B$1),0)),index(C:C,match($H1884,$B:$B,)))),3)</f>
        <v>-166.405</v>
      </c>
      <c r="D1884" s="144">
        <f t="array" ref="D1884">round((G1884-average(J1884,M1884,P1884,S1884,V1884))*Y1884+if($B1884=$H1884,0,iferror(average(vlookup({$H1884,$K1884,$N1884,$Q1884,$T1884},$B:$D,column(C$1),0)),index(D:D,match($H1884,$B:$B,)))),3)</f>
        <v>-426.654</v>
      </c>
      <c r="E1884" s="145">
        <v>2764.0</v>
      </c>
      <c r="F1884" s="146">
        <v>583.42</v>
      </c>
      <c r="G1884" s="146">
        <v>675.38</v>
      </c>
      <c r="H1884" s="147" t="s">
        <v>404</v>
      </c>
      <c r="I1884" s="146">
        <v>688.449</v>
      </c>
      <c r="J1884" s="146">
        <v>406.09</v>
      </c>
      <c r="K1884" s="148"/>
      <c r="L1884" s="149"/>
      <c r="M1884" s="149"/>
      <c r="N1884" s="148"/>
      <c r="O1884" s="149"/>
      <c r="P1884" s="149"/>
      <c r="Q1884" s="148"/>
      <c r="R1884" s="149"/>
      <c r="S1884" s="149"/>
      <c r="T1884" s="148"/>
      <c r="U1884" s="149"/>
      <c r="V1884" s="149"/>
      <c r="W1884" s="149"/>
      <c r="X1884" s="150">
        <f t="shared" si="1"/>
        <v>1.584367573</v>
      </c>
      <c r="Y1884" s="150">
        <f t="shared" si="2"/>
        <v>-1.584367573</v>
      </c>
    </row>
    <row r="1885" ht="15.75" customHeight="1">
      <c r="A1885" s="119">
        <v>1884.0</v>
      </c>
      <c r="B1885" s="143" t="str">
        <f t="array" ref="B1885">index(Systems!$A:$E,match($A1885,Systems!$A:$A,),match(B$1,Systems!$2:$2,))&amp;if(not(isblank(index(Systems!$A:$E,match($A1885,Systems!$A:$A,),match(Systems!$C$2,Systems!$2:$2,))))," ["&amp;index(Systems!$A:$E,match($A1885,Systems!$A:$A,),match(Systems!$C$2,Systems!$2:$2,))&amp;"]",)</f>
        <v>Nockatunga</v>
      </c>
      <c r="C1885" s="144">
        <f t="array" ref="C1885">round((F1885-average(I1885,L1885,O1885,R1885,U1885))*X1885+if($B1885=$H1885,0,iferror(average(vlookup({$H1885,$K1885,$N1885,$Q1885,$T1885},$B:$D,column(B$1),0)),index(C:C,match($H1885,$B:$B,)))),3)</f>
        <v>-289.027</v>
      </c>
      <c r="D1885" s="144">
        <f t="array" ref="D1885">round((G1885-average(J1885,M1885,P1885,S1885,V1885))*Y1885+if($B1885=$H1885,0,iferror(average(vlookup({$H1885,$K1885,$N1885,$Q1885,$T1885},$B:$D,column(C$1),0)),index(D:D,match($H1885,$B:$B,)))),3)</f>
        <v>-54.076</v>
      </c>
      <c r="E1885" s="145">
        <v>2764.0</v>
      </c>
      <c r="F1885" s="146">
        <v>506.025</v>
      </c>
      <c r="G1885" s="146">
        <v>440.221</v>
      </c>
      <c r="H1885" s="147" t="s">
        <v>404</v>
      </c>
      <c r="I1885" s="146">
        <v>688.449</v>
      </c>
      <c r="J1885" s="146">
        <v>406.09</v>
      </c>
      <c r="K1885" s="148"/>
      <c r="L1885" s="149"/>
      <c r="M1885" s="149"/>
      <c r="N1885" s="148"/>
      <c r="O1885" s="149"/>
      <c r="P1885" s="149"/>
      <c r="Q1885" s="148"/>
      <c r="R1885" s="149"/>
      <c r="S1885" s="149"/>
      <c r="T1885" s="148"/>
      <c r="U1885" s="149"/>
      <c r="V1885" s="149"/>
      <c r="W1885" s="149"/>
      <c r="X1885" s="150">
        <f t="shared" si="1"/>
        <v>1.584367573</v>
      </c>
      <c r="Y1885" s="150">
        <f t="shared" si="2"/>
        <v>-1.584367573</v>
      </c>
    </row>
    <row r="1886" ht="15.75" customHeight="1">
      <c r="A1886" s="119">
        <v>1885.0</v>
      </c>
      <c r="B1886" s="143" t="str">
        <f t="array" ref="B1886">index(Systems!$A:$E,match($A1886,Systems!$A:$A,),match(B$1,Systems!$2:$2,))&amp;if(not(isblank(index(Systems!$A:$E,match($A1886,Systems!$A:$A,),match(Systems!$C$2,Systems!$2:$2,))))," ["&amp;index(Systems!$A:$E,match($A1886,Systems!$A:$A,),match(Systems!$C$2,Systems!$2:$2,))&amp;"]",)</f>
        <v>Nogales</v>
      </c>
      <c r="C1886" s="144">
        <f t="array" ref="C1886">round((F1886-average(I1886,L1886,O1886,R1886,U1886))*X1886+if($B1886=$H1886,0,iferror(average(vlookup({$H1886,$K1886,$N1886,$Q1886,$T1886},$B:$D,column(B$1),0)),index(C:C,match($H1886,$B:$B,)))),3)</f>
        <v>269.688</v>
      </c>
      <c r="D1886" s="144">
        <f t="array" ref="D1886">round((G1886-average(J1886,M1886,P1886,S1886,V1886))*Y1886+if($B1886=$H1886,0,iferror(average(vlookup({$H1886,$K1886,$N1886,$Q1886,$T1886},$B:$D,column(C$1),0)),index(D:D,match($H1886,$B:$B,)))),3)</f>
        <v>-218.378</v>
      </c>
      <c r="E1886" s="145">
        <v>2764.0</v>
      </c>
      <c r="F1886" s="146">
        <v>858.667</v>
      </c>
      <c r="G1886" s="146">
        <v>543.923</v>
      </c>
      <c r="H1886" s="147" t="s">
        <v>404</v>
      </c>
      <c r="I1886" s="146">
        <v>688.449</v>
      </c>
      <c r="J1886" s="146">
        <v>406.09</v>
      </c>
      <c r="K1886" s="148"/>
      <c r="L1886" s="149"/>
      <c r="M1886" s="149"/>
      <c r="N1886" s="148"/>
      <c r="O1886" s="149"/>
      <c r="P1886" s="149"/>
      <c r="Q1886" s="148"/>
      <c r="R1886" s="149"/>
      <c r="S1886" s="149"/>
      <c r="T1886" s="148"/>
      <c r="U1886" s="149"/>
      <c r="V1886" s="149"/>
      <c r="W1886" s="149"/>
      <c r="X1886" s="150">
        <f t="shared" si="1"/>
        <v>1.584367573</v>
      </c>
      <c r="Y1886" s="150">
        <f t="shared" si="2"/>
        <v>-1.584367573</v>
      </c>
    </row>
    <row r="1887" ht="15.75" customHeight="1">
      <c r="A1887" s="119">
        <v>1886.0</v>
      </c>
      <c r="B1887" s="143" t="str">
        <f t="array" ref="B1887">index(Systems!$A:$E,match($A1887,Systems!$A:$A,),match(B$1,Systems!$2:$2,))&amp;if(not(isblank(index(Systems!$A:$E,match($A1887,Systems!$A:$A,),match(Systems!$C$2,Systems!$2:$2,))))," ["&amp;index(Systems!$A:$E,match($A1887,Systems!$A:$A,),match(Systems!$C$2,Systems!$2:$2,))&amp;"]",)</f>
        <v>Noh-wan Hohm</v>
      </c>
      <c r="C1887" s="144">
        <f t="array" ref="C1887">round((F1887-average(I1887,L1887,O1887,R1887,U1887))*X1887+if($B1887=$H1887,0,iferror(average(vlookup({$H1887,$K1887,$N1887,$Q1887,$T1887},$B:$D,column(B$1),0)),index(C:C,match($H1887,$B:$B,)))),3)</f>
        <v>155.019</v>
      </c>
      <c r="D1887" s="144">
        <f t="array" ref="D1887">round((G1887-average(J1887,M1887,P1887,S1887,V1887))*Y1887+if($B1887=$H1887,0,iferror(average(vlookup({$H1887,$K1887,$N1887,$Q1887,$T1887},$B:$D,column(C$1),0)),index(D:D,match($H1887,$B:$B,)))),3)</f>
        <v>-178.376</v>
      </c>
      <c r="E1887" s="145">
        <v>2764.0</v>
      </c>
      <c r="F1887" s="146">
        <v>786.292</v>
      </c>
      <c r="G1887" s="146">
        <v>518.675</v>
      </c>
      <c r="H1887" s="147" t="s">
        <v>404</v>
      </c>
      <c r="I1887" s="146">
        <v>688.449</v>
      </c>
      <c r="J1887" s="146">
        <v>406.09</v>
      </c>
      <c r="K1887" s="148"/>
      <c r="L1887" s="149"/>
      <c r="M1887" s="149"/>
      <c r="N1887" s="148"/>
      <c r="O1887" s="149"/>
      <c r="P1887" s="149"/>
      <c r="Q1887" s="148"/>
      <c r="R1887" s="149"/>
      <c r="S1887" s="149"/>
      <c r="T1887" s="148"/>
      <c r="U1887" s="149"/>
      <c r="V1887" s="149"/>
      <c r="W1887" s="149"/>
      <c r="X1887" s="150">
        <f t="shared" si="1"/>
        <v>1.584367573</v>
      </c>
      <c r="Y1887" s="150">
        <f t="shared" si="2"/>
        <v>-1.584367573</v>
      </c>
    </row>
    <row r="1888" ht="15.75" customHeight="1">
      <c r="A1888" s="119">
        <v>1887.0</v>
      </c>
      <c r="B1888" s="143" t="str">
        <f t="array" ref="B1888">index(Systems!$A:$E,match($A1888,Systems!$A:$A,),match(B$1,Systems!$2:$2,))&amp;if(not(isblank(index(Systems!$A:$E,match($A1888,Systems!$A:$A,),match(Systems!$C$2,Systems!$2:$2,))))," ["&amp;index(Systems!$A:$E,match($A1888,Systems!$A:$A,),match(Systems!$C$2,Systems!$2:$2,))&amp;"]",)</f>
        <v>Noisiel</v>
      </c>
      <c r="C1888" s="144">
        <f t="array" ref="C1888">round((F1888-average(I1888,L1888,O1888,R1888,U1888))*X1888+if($B1888=$H1888,0,iferror(average(vlookup({$H1888,$K1888,$N1888,$Q1888,$T1888},$B:$D,column(B$1),0)),index(C:C,match($H1888,$B:$B,)))),3)</f>
        <v>-308.362</v>
      </c>
      <c r="D1888" s="144">
        <f t="array" ref="D1888">round((G1888-average(J1888,M1888,P1888,S1888,V1888))*Y1888+if($B1888=$H1888,0,iferror(average(vlookup({$H1888,$K1888,$N1888,$Q1888,$T1888},$B:$D,column(C$1),0)),index(D:D,match($H1888,$B:$B,)))),3)</f>
        <v>148.073</v>
      </c>
      <c r="E1888" s="145">
        <v>2764.0</v>
      </c>
      <c r="F1888" s="146">
        <v>493.821</v>
      </c>
      <c r="G1888" s="146">
        <v>312.631</v>
      </c>
      <c r="H1888" s="147" t="s">
        <v>404</v>
      </c>
      <c r="I1888" s="146">
        <v>688.449</v>
      </c>
      <c r="J1888" s="146">
        <v>406.09</v>
      </c>
      <c r="K1888" s="148"/>
      <c r="L1888" s="149"/>
      <c r="M1888" s="149"/>
      <c r="N1888" s="148"/>
      <c r="O1888" s="149"/>
      <c r="P1888" s="149"/>
      <c r="Q1888" s="148"/>
      <c r="R1888" s="149"/>
      <c r="S1888" s="149"/>
      <c r="T1888" s="148"/>
      <c r="U1888" s="149"/>
      <c r="V1888" s="149"/>
      <c r="W1888" s="149"/>
      <c r="X1888" s="150">
        <f t="shared" si="1"/>
        <v>1.584367573</v>
      </c>
      <c r="Y1888" s="150">
        <f t="shared" si="2"/>
        <v>-1.584367573</v>
      </c>
    </row>
    <row r="1889" ht="15.75" customHeight="1">
      <c r="A1889" s="119">
        <v>1888.0</v>
      </c>
      <c r="B1889" s="143" t="str">
        <f t="array" ref="B1889">index(Systems!$A:$E,match($A1889,Systems!$A:$A,),match(B$1,Systems!$2:$2,))&amp;if(not(isblank(index(Systems!$A:$E,match($A1889,Systems!$A:$A,),match(Systems!$C$2,Systems!$2:$2,))))," ["&amp;index(Systems!$A:$E,match($A1889,Systems!$A:$A,),match(Systems!$C$2,Systems!$2:$2,))&amp;"]",)</f>
        <v>Non Diz</v>
      </c>
      <c r="C1889" s="144">
        <f t="array" ref="C1889">round((F1889-average(I1889,L1889,O1889,R1889,U1889))*X1889+if($B1889=$H1889,0,iferror(average(vlookup({$H1889,$K1889,$N1889,$Q1889,$T1889},$B:$D,column(B$1),0)),index(C:C,match($H1889,$B:$B,)))),3)</f>
        <v>146.985</v>
      </c>
      <c r="D1889" s="144">
        <f t="array" ref="D1889">round((G1889-average(J1889,M1889,P1889,S1889,V1889))*Y1889+if($B1889=$H1889,0,iferror(average(vlookup({$H1889,$K1889,$N1889,$Q1889,$T1889},$B:$D,column(C$1),0)),index(D:D,match($H1889,$B:$B,)))),3)</f>
        <v>-369.067</v>
      </c>
      <c r="E1889" s="145">
        <v>2764.0</v>
      </c>
      <c r="F1889" s="146">
        <v>781.221</v>
      </c>
      <c r="G1889" s="146">
        <v>639.033</v>
      </c>
      <c r="H1889" s="147" t="s">
        <v>404</v>
      </c>
      <c r="I1889" s="146">
        <v>688.449</v>
      </c>
      <c r="J1889" s="146">
        <v>406.09</v>
      </c>
      <c r="K1889" s="148"/>
      <c r="L1889" s="149"/>
      <c r="M1889" s="149"/>
      <c r="N1889" s="148"/>
      <c r="O1889" s="149"/>
      <c r="P1889" s="149"/>
      <c r="Q1889" s="148"/>
      <c r="R1889" s="149"/>
      <c r="S1889" s="149"/>
      <c r="T1889" s="148"/>
      <c r="U1889" s="149"/>
      <c r="V1889" s="149"/>
      <c r="W1889" s="149"/>
      <c r="X1889" s="150">
        <f t="shared" si="1"/>
        <v>1.584367573</v>
      </c>
      <c r="Y1889" s="150">
        <f t="shared" si="2"/>
        <v>-1.584367573</v>
      </c>
    </row>
    <row r="1890" ht="15.75" customHeight="1">
      <c r="A1890" s="119">
        <v>1889.0</v>
      </c>
      <c r="B1890" s="143" t="str">
        <f t="array" ref="B1890">index(Systems!$A:$E,match($A1890,Systems!$A:$A,),match(B$1,Systems!$2:$2,))&amp;if(not(isblank(index(Systems!$A:$E,match($A1890,Systems!$A:$A,),match(Systems!$C$2,Systems!$2:$2,))))," ["&amp;index(Systems!$A:$E,match($A1890,Systems!$A:$A,),match(Systems!$C$2,Systems!$2:$2,))&amp;"]",)</f>
        <v>Nopah</v>
      </c>
      <c r="C1890" s="144">
        <f t="array" ref="C1890">round((F1890-average(I1890,L1890,O1890,R1890,U1890))*X1890+if($B1890=$H1890,0,iferror(average(vlookup({$H1890,$K1890,$N1890,$Q1890,$T1890},$B:$D,column(B$1),0)),index(C:C,match($H1890,$B:$B,)))),3)</f>
        <v>57.123</v>
      </c>
      <c r="D1890" s="144">
        <f t="array" ref="D1890">round((G1890-average(J1890,M1890,P1890,S1890,V1890))*Y1890+if($B1890=$H1890,0,iferror(average(vlookup({$H1890,$K1890,$N1890,$Q1890,$T1890},$B:$D,column(C$1),0)),index(D:D,match($H1890,$B:$B,)))),3)</f>
        <v>-33.649</v>
      </c>
      <c r="E1890" s="145">
        <v>2764.0</v>
      </c>
      <c r="F1890" s="146">
        <v>724.503</v>
      </c>
      <c r="G1890" s="146">
        <v>427.328</v>
      </c>
      <c r="H1890" s="147" t="s">
        <v>404</v>
      </c>
      <c r="I1890" s="146">
        <v>688.449</v>
      </c>
      <c r="J1890" s="146">
        <v>406.09</v>
      </c>
      <c r="K1890" s="148"/>
      <c r="L1890" s="149"/>
      <c r="M1890" s="149"/>
      <c r="N1890" s="148"/>
      <c r="O1890" s="149"/>
      <c r="P1890" s="149"/>
      <c r="Q1890" s="148"/>
      <c r="R1890" s="149"/>
      <c r="S1890" s="149"/>
      <c r="T1890" s="148"/>
      <c r="U1890" s="149"/>
      <c r="V1890" s="149"/>
      <c r="W1890" s="149"/>
      <c r="X1890" s="150">
        <f t="shared" si="1"/>
        <v>1.584367573</v>
      </c>
      <c r="Y1890" s="150">
        <f t="shared" si="2"/>
        <v>-1.584367573</v>
      </c>
    </row>
    <row r="1891" ht="15.75" customHeight="1">
      <c r="A1891" s="119">
        <v>1890.0</v>
      </c>
      <c r="B1891" s="143" t="str">
        <f t="array" ref="B1891">index(Systems!$A:$E,match($A1891,Systems!$A:$A,),match(B$1,Systems!$2:$2,))&amp;if(not(isblank(index(Systems!$A:$E,match($A1891,Systems!$A:$A,),match(Systems!$C$2,Systems!$2:$2,))))," ["&amp;index(Systems!$A:$E,match($A1891,Systems!$A:$A,),match(Systems!$C$2,Systems!$2:$2,))&amp;"]",)</f>
        <v>Norfolk</v>
      </c>
      <c r="C1891" s="144">
        <f t="array" ref="C1891">round((F1891-average(I1891,L1891,O1891,R1891,U1891))*X1891+if($B1891=$H1891,0,iferror(average(vlookup({$H1891,$K1891,$N1891,$Q1891,$T1891},$B:$D,column(B$1),0)),index(C:C,match($H1891,$B:$B,)))),3)</f>
        <v>-221.827</v>
      </c>
      <c r="D1891" s="144">
        <f t="array" ref="D1891">round((G1891-average(J1891,M1891,P1891,S1891,V1891))*Y1891+if($B1891=$H1891,0,iferror(average(vlookup({$H1891,$K1891,$N1891,$Q1891,$T1891},$B:$D,column(C$1),0)),index(D:D,match($H1891,$B:$B,)))),3)</f>
        <v>-179.941</v>
      </c>
      <c r="E1891" s="145">
        <v>2764.0</v>
      </c>
      <c r="F1891" s="146">
        <v>548.439</v>
      </c>
      <c r="G1891" s="146">
        <v>519.663</v>
      </c>
      <c r="H1891" s="147" t="s">
        <v>404</v>
      </c>
      <c r="I1891" s="146">
        <v>688.449</v>
      </c>
      <c r="J1891" s="146">
        <v>406.09</v>
      </c>
      <c r="K1891" s="148"/>
      <c r="L1891" s="149"/>
      <c r="M1891" s="149"/>
      <c r="N1891" s="148"/>
      <c r="O1891" s="149"/>
      <c r="P1891" s="149"/>
      <c r="Q1891" s="148"/>
      <c r="R1891" s="149"/>
      <c r="S1891" s="149"/>
      <c r="T1891" s="148"/>
      <c r="U1891" s="149"/>
      <c r="V1891" s="149"/>
      <c r="W1891" s="149"/>
      <c r="X1891" s="150">
        <f t="shared" si="1"/>
        <v>1.584367573</v>
      </c>
      <c r="Y1891" s="150">
        <f t="shared" si="2"/>
        <v>-1.584367573</v>
      </c>
    </row>
    <row r="1892" ht="15.75" customHeight="1">
      <c r="A1892" s="119">
        <v>1891.0</v>
      </c>
      <c r="B1892" s="143" t="str">
        <f t="array" ref="B1892">index(Systems!$A:$E,match($A1892,Systems!$A:$A,),match(B$1,Systems!$2:$2,))&amp;if(not(isblank(index(Systems!$A:$E,match($A1892,Systems!$A:$A,),match(Systems!$C$2,Systems!$2:$2,))))," ["&amp;index(Systems!$A:$E,match($A1892,Systems!$A:$A,),match(Systems!$C$2,Systems!$2:$2,))&amp;"]",)</f>
        <v>Norman's World</v>
      </c>
      <c r="C1892" s="144">
        <f t="array" ref="C1892">round((F1892-average(I1892,L1892,O1892,R1892,U1892))*X1892+if($B1892=$H1892,0,iferror(average(vlookup({$H1892,$K1892,$N1892,$Q1892,$T1892},$B:$D,column(B$1),0)),index(C:C,match($H1892,$B:$B,)))),3)</f>
        <v>330.482</v>
      </c>
      <c r="D1892" s="144">
        <f t="array" ref="D1892">round((G1892-average(J1892,M1892,P1892,S1892,V1892))*Y1892+if($B1892=$H1892,0,iferror(average(vlookup({$H1892,$K1892,$N1892,$Q1892,$T1892},$B:$D,column(C$1),0)),index(D:D,match($H1892,$B:$B,)))),3)</f>
        <v>-353.598</v>
      </c>
      <c r="E1892" s="145">
        <v>2764.0</v>
      </c>
      <c r="F1892" s="146">
        <v>897.038</v>
      </c>
      <c r="G1892" s="146">
        <v>629.269</v>
      </c>
      <c r="H1892" s="147" t="s">
        <v>404</v>
      </c>
      <c r="I1892" s="146">
        <v>688.449</v>
      </c>
      <c r="J1892" s="146">
        <v>406.09</v>
      </c>
      <c r="K1892" s="148"/>
      <c r="L1892" s="149"/>
      <c r="M1892" s="149"/>
      <c r="N1892" s="148"/>
      <c r="O1892" s="149"/>
      <c r="P1892" s="149"/>
      <c r="Q1892" s="148"/>
      <c r="R1892" s="149"/>
      <c r="S1892" s="149"/>
      <c r="T1892" s="148"/>
      <c r="U1892" s="149"/>
      <c r="V1892" s="149"/>
      <c r="W1892" s="149"/>
      <c r="X1892" s="150">
        <f t="shared" si="1"/>
        <v>1.584367573</v>
      </c>
      <c r="Y1892" s="150">
        <f t="shared" si="2"/>
        <v>-1.584367573</v>
      </c>
    </row>
    <row r="1893" ht="15.75" customHeight="1">
      <c r="A1893" s="119">
        <v>1892.0</v>
      </c>
      <c r="B1893" s="143" t="str">
        <f t="array" ref="B1893">index(Systems!$A:$E,match($A1893,Systems!$A:$A,),match(B$1,Systems!$2:$2,))&amp;if(not(isblank(index(Systems!$A:$E,match($A1893,Systems!$A:$A,),match(Systems!$C$2,Systems!$2:$2,))))," ["&amp;index(Systems!$A:$E,match($A1893,Systems!$A:$A,),match(Systems!$C$2,Systems!$2:$2,))&amp;"]",)</f>
        <v>Norn [Verthandi]</v>
      </c>
      <c r="C1893" s="144">
        <f t="array" ref="C1893">round((F1893-average(I1893,L1893,O1893,R1893,U1893))*X1893+if($B1893=$H1893,0,iferror(average(vlookup({$H1893,$K1893,$N1893,$Q1893,$T1893},$B:$D,column(B$1),0)),index(C:C,match($H1893,$B:$B,)))),3)</f>
        <v>-54.816</v>
      </c>
      <c r="D1893" s="144">
        <f t="array" ref="D1893">round((G1893-average(J1893,M1893,P1893,S1893,V1893))*Y1893+if($B1893=$H1893,0,iferror(average(vlookup({$H1893,$K1893,$N1893,$Q1893,$T1893},$B:$D,column(C$1),0)),index(D:D,match($H1893,$B:$B,)))),3)</f>
        <v>395.97</v>
      </c>
      <c r="E1893" s="145">
        <v>2764.0</v>
      </c>
      <c r="F1893" s="146">
        <v>653.851</v>
      </c>
      <c r="G1893" s="146">
        <v>156.167</v>
      </c>
      <c r="H1893" s="147" t="s">
        <v>404</v>
      </c>
      <c r="I1893" s="146">
        <v>688.449</v>
      </c>
      <c r="J1893" s="146">
        <v>406.09</v>
      </c>
      <c r="K1893" s="148"/>
      <c r="L1893" s="149"/>
      <c r="M1893" s="149"/>
      <c r="N1893" s="148"/>
      <c r="O1893" s="149"/>
      <c r="P1893" s="149"/>
      <c r="Q1893" s="148"/>
      <c r="R1893" s="149"/>
      <c r="S1893" s="149"/>
      <c r="T1893" s="148"/>
      <c r="U1893" s="149"/>
      <c r="V1893" s="149"/>
      <c r="W1893" s="149"/>
      <c r="X1893" s="150">
        <f t="shared" si="1"/>
        <v>1.584367573</v>
      </c>
      <c r="Y1893" s="150">
        <f t="shared" si="2"/>
        <v>-1.584367573</v>
      </c>
    </row>
    <row r="1894" ht="15.75" customHeight="1">
      <c r="A1894" s="119">
        <v>1893.0</v>
      </c>
      <c r="B1894" s="143" t="str">
        <f t="array" ref="B1894">index(Systems!$A:$E,match($A1894,Systems!$A:$A,),match(B$1,Systems!$2:$2,))&amp;if(not(isblank(index(Systems!$A:$E,match($A1894,Systems!$A:$A,),match(Systems!$C$2,Systems!$2:$2,))))," ["&amp;index(Systems!$A:$E,match($A1894,Systems!$A:$A,),match(Systems!$C$2,Systems!$2:$2,))&amp;"]",)</f>
        <v>Northfield</v>
      </c>
      <c r="C1894" s="144">
        <f t="array" ref="C1894">round((F1894-average(I1894,L1894,O1894,R1894,U1894))*X1894+if($B1894=$H1894,0,iferror(average(vlookup({$H1894,$K1894,$N1894,$Q1894,$T1894},$B:$D,column(B$1),0)),index(C:C,match($H1894,$B:$B,)))),3)</f>
        <v>279.421</v>
      </c>
      <c r="D1894" s="144">
        <f t="array" ref="D1894">round((G1894-average(J1894,M1894,P1894,S1894,V1894))*Y1894+if($B1894=$H1894,0,iferror(average(vlookup({$H1894,$K1894,$N1894,$Q1894,$T1894},$B:$D,column(C$1),0)),index(D:D,match($H1894,$B:$B,)))),3)</f>
        <v>-75.525</v>
      </c>
      <c r="E1894" s="145">
        <v>2764.0</v>
      </c>
      <c r="F1894" s="146">
        <v>864.81</v>
      </c>
      <c r="G1894" s="146">
        <v>453.759</v>
      </c>
      <c r="H1894" s="147" t="s">
        <v>404</v>
      </c>
      <c r="I1894" s="146">
        <v>688.449</v>
      </c>
      <c r="J1894" s="146">
        <v>406.09</v>
      </c>
      <c r="K1894" s="148"/>
      <c r="L1894" s="149"/>
      <c r="M1894" s="149"/>
      <c r="N1894" s="148"/>
      <c r="O1894" s="149"/>
      <c r="P1894" s="149"/>
      <c r="Q1894" s="148"/>
      <c r="R1894" s="149"/>
      <c r="S1894" s="149"/>
      <c r="T1894" s="148"/>
      <c r="U1894" s="149"/>
      <c r="V1894" s="149"/>
      <c r="W1894" s="149"/>
      <c r="X1894" s="150">
        <f t="shared" si="1"/>
        <v>1.584367573</v>
      </c>
      <c r="Y1894" s="150">
        <f t="shared" si="2"/>
        <v>-1.584367573</v>
      </c>
    </row>
    <row r="1895" ht="15.75" customHeight="1">
      <c r="A1895" s="119">
        <v>1894.0</v>
      </c>
      <c r="B1895" s="143" t="str">
        <f t="array" ref="B1895">index(Systems!$A:$E,match($A1895,Systems!$A:$A,),match(B$1,Systems!$2:$2,))&amp;if(not(isblank(index(Systems!$A:$E,match($A1895,Systems!$A:$A,),match(Systems!$C$2,Systems!$2:$2,))))," ["&amp;index(Systems!$A:$E,match($A1895,Systems!$A:$A,),match(Systems!$C$2,Systems!$2:$2,))&amp;"]",)</f>
        <v>Northsun</v>
      </c>
      <c r="C1895" s="144">
        <f t="array" ref="C1895">round((F1895-average(I1895,L1895,O1895,R1895,U1895))*X1895+if($B1895=$H1895,0,iferror(average(vlookup({$H1895,$K1895,$N1895,$Q1895,$T1895},$B:$D,column(B$1),0)),index(C:C,match($H1895,$B:$B,)))),3)</f>
        <v>503.506</v>
      </c>
      <c r="D1895" s="144">
        <f t="array" ref="D1895">round((G1895-average(J1895,M1895,P1895,S1895,V1895))*Y1895+if($B1895=$H1895,0,iferror(average(vlookup({$H1895,$K1895,$N1895,$Q1895,$T1895},$B:$D,column(C$1),0)),index(D:D,match($H1895,$B:$B,)))),3)</f>
        <v>213.818</v>
      </c>
      <c r="E1895" s="145">
        <v>2764.0</v>
      </c>
      <c r="F1895" s="146">
        <v>1006.245</v>
      </c>
      <c r="G1895" s="146">
        <v>271.135</v>
      </c>
      <c r="H1895" s="147" t="s">
        <v>404</v>
      </c>
      <c r="I1895" s="146">
        <v>688.449</v>
      </c>
      <c r="J1895" s="146">
        <v>406.09</v>
      </c>
      <c r="K1895" s="148"/>
      <c r="L1895" s="149"/>
      <c r="M1895" s="149"/>
      <c r="N1895" s="148"/>
      <c r="O1895" s="149"/>
      <c r="P1895" s="149"/>
      <c r="Q1895" s="148"/>
      <c r="R1895" s="149"/>
      <c r="S1895" s="149"/>
      <c r="T1895" s="148"/>
      <c r="U1895" s="149"/>
      <c r="V1895" s="149"/>
      <c r="W1895" s="149"/>
      <c r="X1895" s="150">
        <f t="shared" si="1"/>
        <v>1.584367573</v>
      </c>
      <c r="Y1895" s="150">
        <f t="shared" si="2"/>
        <v>-1.584367573</v>
      </c>
    </row>
    <row r="1896" ht="15.75" customHeight="1">
      <c r="A1896" s="119">
        <v>1895.0</v>
      </c>
      <c r="B1896" s="143" t="str">
        <f t="array" ref="B1896">index(Systems!$A:$E,match($A1896,Systems!$A:$A,),match(B$1,Systems!$2:$2,))&amp;if(not(isblank(index(Systems!$A:$E,match($A1896,Systems!$A:$A,),match(Systems!$C$2,Systems!$2:$2,))))," ["&amp;index(Systems!$A:$E,match($A1896,Systems!$A:$A,),match(Systems!$C$2,Systems!$2:$2,))&amp;"]",)</f>
        <v>Northwind</v>
      </c>
      <c r="C1896" s="144">
        <f t="array" ref="C1896">round((F1896-average(I1896,L1896,O1896,R1896,U1896))*X1896+if($B1896=$H1896,0,iferror(average(vlookup({$H1896,$K1896,$N1896,$Q1896,$T1896},$B:$D,column(B$1),0)),index(C:C,match($H1896,$B:$B,)))),3)</f>
        <v>34.118</v>
      </c>
      <c r="D1896" s="144">
        <f t="array" ref="D1896">round((G1896-average(J1896,M1896,P1896,S1896,V1896))*Y1896+if($B1896=$H1896,0,iferror(average(vlookup({$H1896,$K1896,$N1896,$Q1896,$T1896},$B:$D,column(C$1),0)),index(D:D,match($H1896,$B:$B,)))),3)</f>
        <v>-2.891</v>
      </c>
      <c r="E1896" s="145">
        <v>2764.0</v>
      </c>
      <c r="F1896" s="146">
        <v>709.983</v>
      </c>
      <c r="G1896" s="146">
        <v>407.915</v>
      </c>
      <c r="H1896" s="147" t="s">
        <v>404</v>
      </c>
      <c r="I1896" s="146">
        <v>688.449</v>
      </c>
      <c r="J1896" s="146">
        <v>406.09</v>
      </c>
      <c r="K1896" s="148"/>
      <c r="L1896" s="149"/>
      <c r="M1896" s="149"/>
      <c r="N1896" s="148"/>
      <c r="O1896" s="149"/>
      <c r="P1896" s="149"/>
      <c r="Q1896" s="148"/>
      <c r="R1896" s="149"/>
      <c r="S1896" s="149"/>
      <c r="T1896" s="148"/>
      <c r="U1896" s="149"/>
      <c r="V1896" s="149"/>
      <c r="W1896" s="149"/>
      <c r="X1896" s="150">
        <f t="shared" si="1"/>
        <v>1.584367573</v>
      </c>
      <c r="Y1896" s="150">
        <f t="shared" si="2"/>
        <v>-1.584367573</v>
      </c>
    </row>
    <row r="1897" ht="15.75" customHeight="1">
      <c r="A1897" s="119">
        <v>1896.0</v>
      </c>
      <c r="B1897" s="143" t="str">
        <f t="array" ref="B1897">index(Systems!$A:$E,match($A1897,Systems!$A:$A,),match(B$1,Systems!$2:$2,))&amp;if(not(isblank(index(Systems!$A:$E,match($A1897,Systems!$A:$A,),match(Systems!$C$2,Systems!$2:$2,))))," ["&amp;index(Systems!$A:$E,match($A1897,Systems!$A:$A,),match(Systems!$C$2,Systems!$2:$2,))&amp;"]",)</f>
        <v>Notwina</v>
      </c>
      <c r="C1897" s="144">
        <f t="array" ref="C1897">round((F1897-average(I1897,L1897,O1897,R1897,U1897))*X1897+if($B1897=$H1897,0,iferror(average(vlookup({$H1897,$K1897,$N1897,$Q1897,$T1897},$B:$D,column(B$1),0)),index(C:C,match($H1897,$B:$B,)))),3)</f>
        <v>294.932</v>
      </c>
      <c r="D1897" s="144">
        <f t="array" ref="D1897">round((G1897-average(J1897,M1897,P1897,S1897,V1897))*Y1897+if($B1897=$H1897,0,iferror(average(vlookup({$H1897,$K1897,$N1897,$Q1897,$T1897},$B:$D,column(C$1),0)),index(D:D,match($H1897,$B:$B,)))),3)</f>
        <v>-193.916</v>
      </c>
      <c r="E1897" s="145">
        <v>2764.0</v>
      </c>
      <c r="F1897" s="146">
        <v>874.6</v>
      </c>
      <c r="G1897" s="146">
        <v>528.483</v>
      </c>
      <c r="H1897" s="147" t="s">
        <v>404</v>
      </c>
      <c r="I1897" s="146">
        <v>688.449</v>
      </c>
      <c r="J1897" s="146">
        <v>406.09</v>
      </c>
      <c r="K1897" s="148"/>
      <c r="L1897" s="149"/>
      <c r="M1897" s="149"/>
      <c r="N1897" s="148"/>
      <c r="O1897" s="149"/>
      <c r="P1897" s="149"/>
      <c r="Q1897" s="148"/>
      <c r="R1897" s="149"/>
      <c r="S1897" s="149"/>
      <c r="T1897" s="148"/>
      <c r="U1897" s="149"/>
      <c r="V1897" s="149"/>
      <c r="W1897" s="149"/>
      <c r="X1897" s="150">
        <f t="shared" si="1"/>
        <v>1.584367573</v>
      </c>
      <c r="Y1897" s="150">
        <f t="shared" si="2"/>
        <v>-1.584367573</v>
      </c>
    </row>
    <row r="1898" ht="15.75" customHeight="1">
      <c r="A1898" s="119">
        <v>1897.0</v>
      </c>
      <c r="B1898" s="143" t="str">
        <f t="array" ref="B1898">index(Systems!$A:$E,match($A1898,Systems!$A:$A,),match(B$1,Systems!$2:$2,))&amp;if(not(isblank(index(Systems!$A:$E,match($A1898,Systems!$A:$A,),match(Systems!$C$2,Systems!$2:$2,))))," ["&amp;index(Systems!$A:$E,match($A1898,Systems!$A:$A,),match(Systems!$C$2,Systems!$2:$2,))&amp;"]",)</f>
        <v>Nouasseur</v>
      </c>
      <c r="C1898" s="144">
        <f t="array" ref="C1898">round((F1898-average(I1898,L1898,O1898,R1898,U1898))*X1898+if($B1898=$H1898,0,iferror(average(vlookup({$H1898,$K1898,$N1898,$Q1898,$T1898},$B:$D,column(B$1),0)),index(C:C,match($H1898,$B:$B,)))),3)</f>
        <v>-351.27</v>
      </c>
      <c r="D1898" s="144">
        <f t="array" ref="D1898">round((G1898-average(J1898,M1898,P1898,S1898,V1898))*Y1898+if($B1898=$H1898,0,iferror(average(vlookup({$H1898,$K1898,$N1898,$Q1898,$T1898},$B:$D,column(C$1),0)),index(D:D,match($H1898,$B:$B,)))),3)</f>
        <v>262.321</v>
      </c>
      <c r="E1898" s="145">
        <v>2764.0</v>
      </c>
      <c r="F1898" s="146">
        <v>466.739</v>
      </c>
      <c r="G1898" s="146">
        <v>240.522</v>
      </c>
      <c r="H1898" s="147" t="s">
        <v>404</v>
      </c>
      <c r="I1898" s="146">
        <v>688.449</v>
      </c>
      <c r="J1898" s="146">
        <v>406.09</v>
      </c>
      <c r="K1898" s="148"/>
      <c r="L1898" s="149"/>
      <c r="M1898" s="149"/>
      <c r="N1898" s="148"/>
      <c r="O1898" s="149"/>
      <c r="P1898" s="149"/>
      <c r="Q1898" s="148"/>
      <c r="R1898" s="149"/>
      <c r="S1898" s="149"/>
      <c r="T1898" s="148"/>
      <c r="U1898" s="149"/>
      <c r="V1898" s="149"/>
      <c r="W1898" s="149"/>
      <c r="X1898" s="150">
        <f t="shared" si="1"/>
        <v>1.584367573</v>
      </c>
      <c r="Y1898" s="150">
        <f t="shared" si="2"/>
        <v>-1.584367573</v>
      </c>
    </row>
    <row r="1899" ht="15.75" customHeight="1">
      <c r="A1899" s="119">
        <v>1898.0</v>
      </c>
      <c r="B1899" s="143" t="str">
        <f t="array" ref="B1899">index(Systems!$A:$E,match($A1899,Systems!$A:$A,),match(B$1,Systems!$2:$2,))&amp;if(not(isblank(index(Systems!$A:$E,match($A1899,Systems!$A:$A,),match(Systems!$C$2,Systems!$2:$2,))))," ["&amp;index(Systems!$A:$E,match($A1899,Systems!$A:$A,),match(Systems!$C$2,Systems!$2:$2,))&amp;"]",)</f>
        <v>Nouveau Toulouse</v>
      </c>
      <c r="C1899" s="144">
        <f t="array" ref="C1899">round((F1899-average(I1899,L1899,O1899,R1899,U1899))*X1899+if($B1899=$H1899,0,iferror(average(vlookup({$H1899,$K1899,$N1899,$Q1899,$T1899},$B:$D,column(B$1),0)),index(C:C,match($H1899,$B:$B,)))),3)</f>
        <v>284.343</v>
      </c>
      <c r="D1899" s="144">
        <f t="array" ref="D1899">round((G1899-average(J1899,M1899,P1899,S1899,V1899))*Y1899+if($B1899=$H1899,0,iferror(average(vlookup({$H1899,$K1899,$N1899,$Q1899,$T1899},$B:$D,column(C$1),0)),index(D:D,match($H1899,$B:$B,)))),3)</f>
        <v>60.729</v>
      </c>
      <c r="E1899" s="145">
        <v>2764.0</v>
      </c>
      <c r="F1899" s="146">
        <v>867.917</v>
      </c>
      <c r="G1899" s="146">
        <v>367.76</v>
      </c>
      <c r="H1899" s="147" t="s">
        <v>404</v>
      </c>
      <c r="I1899" s="146">
        <v>688.449</v>
      </c>
      <c r="J1899" s="146">
        <v>406.09</v>
      </c>
      <c r="K1899" s="148"/>
      <c r="L1899" s="149"/>
      <c r="M1899" s="149"/>
      <c r="N1899" s="148"/>
      <c r="O1899" s="149"/>
      <c r="P1899" s="149"/>
      <c r="Q1899" s="148"/>
      <c r="R1899" s="149"/>
      <c r="S1899" s="149"/>
      <c r="T1899" s="148"/>
      <c r="U1899" s="149"/>
      <c r="V1899" s="149"/>
      <c r="W1899" s="149"/>
      <c r="X1899" s="150">
        <f t="shared" si="1"/>
        <v>1.584367573</v>
      </c>
      <c r="Y1899" s="150">
        <f t="shared" si="2"/>
        <v>-1.584367573</v>
      </c>
    </row>
    <row r="1900" ht="15.75" customHeight="1">
      <c r="A1900" s="119">
        <v>1899.0</v>
      </c>
      <c r="B1900" s="143" t="str">
        <f t="array" ref="B1900">index(Systems!$A:$E,match($A1900,Systems!$A:$A,),match(B$1,Systems!$2:$2,))&amp;if(not(isblank(index(Systems!$A:$E,match($A1900,Systems!$A:$A,),match(Systems!$C$2,Systems!$2:$2,))))," ["&amp;index(Systems!$A:$E,match($A1900,Systems!$A:$A,),match(Systems!$C$2,Systems!$2:$2,))&amp;"]",)</f>
        <v>Nova Roma</v>
      </c>
      <c r="C1900" s="144">
        <f t="array" ref="C1900">round((F1900-average(I1900,L1900,O1900,R1900,U1900))*X1900+if($B1900=$H1900,0,iferror(average(vlookup({$H1900,$K1900,$N1900,$Q1900,$T1900},$B:$D,column(B$1),0)),index(C:C,match($H1900,$B:$B,)))),3)</f>
        <v>-83.252</v>
      </c>
      <c r="D1900" s="144">
        <f t="array" ref="D1900">round((G1900-average(J1900,M1900,P1900,S1900,V1900))*Y1900+if($B1900=$H1900,0,iferror(average(vlookup({$H1900,$K1900,$N1900,$Q1900,$T1900},$B:$D,column(C$1),0)),index(D:D,match($H1900,$B:$B,)))),3)</f>
        <v>-133.95</v>
      </c>
      <c r="E1900" s="145">
        <v>2764.0</v>
      </c>
      <c r="F1900" s="146">
        <v>635.903</v>
      </c>
      <c r="G1900" s="146">
        <v>490.635</v>
      </c>
      <c r="H1900" s="147" t="s">
        <v>404</v>
      </c>
      <c r="I1900" s="146">
        <v>688.449</v>
      </c>
      <c r="J1900" s="146">
        <v>406.09</v>
      </c>
      <c r="K1900" s="148"/>
      <c r="L1900" s="149"/>
      <c r="M1900" s="149"/>
      <c r="N1900" s="148"/>
      <c r="O1900" s="149"/>
      <c r="P1900" s="149"/>
      <c r="Q1900" s="148"/>
      <c r="R1900" s="149"/>
      <c r="S1900" s="149"/>
      <c r="T1900" s="148"/>
      <c r="U1900" s="149"/>
      <c r="V1900" s="149"/>
      <c r="W1900" s="149"/>
      <c r="X1900" s="150">
        <f t="shared" si="1"/>
        <v>1.584367573</v>
      </c>
      <c r="Y1900" s="150">
        <f t="shared" si="2"/>
        <v>-1.584367573</v>
      </c>
    </row>
    <row r="1901" ht="15.75" customHeight="1">
      <c r="A1901" s="119">
        <v>1900.0</v>
      </c>
      <c r="B1901" s="143" t="str">
        <f t="array" ref="B1901">index(Systems!$A:$E,match($A1901,Systems!$A:$A,),match(B$1,Systems!$2:$2,))&amp;if(not(isblank(index(Systems!$A:$E,match($A1901,Systems!$A:$A,),match(Systems!$C$2,Systems!$2:$2,))))," ["&amp;index(Systems!$A:$E,match($A1901,Systems!$A:$A,),match(Systems!$C$2,Systems!$2:$2,))&amp;"]",)</f>
        <v>Novara</v>
      </c>
      <c r="C1901" s="144">
        <f t="array" ref="C1901">round((F1901-average(I1901,L1901,O1901,R1901,U1901))*X1901+if($B1901=$H1901,0,iferror(average(vlookup({$H1901,$K1901,$N1901,$Q1901,$T1901},$B:$D,column(B$1),0)),index(C:C,match($H1901,$B:$B,)))),3)</f>
        <v>-366.33</v>
      </c>
      <c r="D1901" s="144">
        <f t="array" ref="D1901">round((G1901-average(J1901,M1901,P1901,S1901,V1901))*Y1901+if($B1901=$H1901,0,iferror(average(vlookup({$H1901,$K1901,$N1901,$Q1901,$T1901},$B:$D,column(C$1),0)),index(D:D,match($H1901,$B:$B,)))),3)</f>
        <v>115.646</v>
      </c>
      <c r="E1901" s="145">
        <v>2764.0</v>
      </c>
      <c r="F1901" s="146">
        <v>457.234</v>
      </c>
      <c r="G1901" s="146">
        <v>333.098</v>
      </c>
      <c r="H1901" s="147" t="s">
        <v>404</v>
      </c>
      <c r="I1901" s="146">
        <v>688.449</v>
      </c>
      <c r="J1901" s="146">
        <v>406.09</v>
      </c>
      <c r="K1901" s="148"/>
      <c r="L1901" s="149"/>
      <c r="M1901" s="149"/>
      <c r="N1901" s="148"/>
      <c r="O1901" s="149"/>
      <c r="P1901" s="149"/>
      <c r="Q1901" s="148"/>
      <c r="R1901" s="149"/>
      <c r="S1901" s="149"/>
      <c r="T1901" s="148"/>
      <c r="U1901" s="149"/>
      <c r="V1901" s="149"/>
      <c r="W1901" s="149"/>
      <c r="X1901" s="150">
        <f t="shared" si="1"/>
        <v>1.584367573</v>
      </c>
      <c r="Y1901" s="150">
        <f t="shared" si="2"/>
        <v>-1.584367573</v>
      </c>
    </row>
    <row r="1902" ht="15.75" customHeight="1">
      <c r="A1902" s="119">
        <v>1901.0</v>
      </c>
      <c r="B1902" s="143" t="str">
        <f t="array" ref="B1902">index(Systems!$A:$E,match($A1902,Systems!$A:$A,),match(B$1,Systems!$2:$2,))&amp;if(not(isblank(index(Systems!$A:$E,match($A1902,Systems!$A:$A,),match(Systems!$C$2,Systems!$2:$2,))))," ["&amp;index(Systems!$A:$E,match($A1902,Systems!$A:$A,),match(Systems!$C$2,Systems!$2:$2,))&amp;"]",)</f>
        <v>Novaya Zemlya</v>
      </c>
      <c r="C1902" s="144">
        <f t="array" ref="C1902">round((F1902-average(I1902,L1902,O1902,R1902,U1902))*X1902+if($B1902=$H1902,0,iferror(average(vlookup({$H1902,$K1902,$N1902,$Q1902,$T1902},$B:$D,column(B$1),0)),index(C:C,match($H1902,$B:$B,)))),3)</f>
        <v>180.681</v>
      </c>
      <c r="D1902" s="144">
        <f t="array" ref="D1902">round((G1902-average(J1902,M1902,P1902,S1902,V1902))*Y1902+if($B1902=$H1902,0,iferror(average(vlookup({$H1902,$K1902,$N1902,$Q1902,$T1902},$B:$D,column(C$1),0)),index(D:D,match($H1902,$B:$B,)))),3)</f>
        <v>-183.311</v>
      </c>
      <c r="E1902" s="145">
        <v>2764.0</v>
      </c>
      <c r="F1902" s="146">
        <v>802.489</v>
      </c>
      <c r="G1902" s="146">
        <v>521.79</v>
      </c>
      <c r="H1902" s="147" t="s">
        <v>404</v>
      </c>
      <c r="I1902" s="146">
        <v>688.449</v>
      </c>
      <c r="J1902" s="146">
        <v>406.09</v>
      </c>
      <c r="K1902" s="148"/>
      <c r="L1902" s="149"/>
      <c r="M1902" s="149"/>
      <c r="N1902" s="148"/>
      <c r="O1902" s="149"/>
      <c r="P1902" s="149"/>
      <c r="Q1902" s="148"/>
      <c r="R1902" s="149"/>
      <c r="S1902" s="149"/>
      <c r="T1902" s="148"/>
      <c r="U1902" s="149"/>
      <c r="V1902" s="149"/>
      <c r="W1902" s="149"/>
      <c r="X1902" s="150">
        <f t="shared" si="1"/>
        <v>1.584367573</v>
      </c>
      <c r="Y1902" s="150">
        <f t="shared" si="2"/>
        <v>-1.584367573</v>
      </c>
    </row>
    <row r="1903" ht="15.75" customHeight="1">
      <c r="A1903" s="119">
        <v>1902.0</v>
      </c>
      <c r="B1903" s="143" t="str">
        <f t="array" ref="B1903">index(Systems!$A:$E,match($A1903,Systems!$A:$A,),match(B$1,Systems!$2:$2,))&amp;if(not(isblank(index(Systems!$A:$E,match($A1903,Systems!$A:$A,),match(Systems!$C$2,Systems!$2:$2,))))," ["&amp;index(Systems!$A:$E,match($A1903,Systems!$A:$A,),match(Systems!$C$2,Systems!$2:$2,))&amp;"]",)</f>
        <v>Novo Franklin</v>
      </c>
      <c r="C1903" s="144">
        <f t="array" ref="C1903">round((F1903-average(I1903,L1903,O1903,R1903,U1903))*X1903+if($B1903=$H1903,0,iferror(average(vlookup({$H1903,$K1903,$N1903,$Q1903,$T1903},$B:$D,column(B$1),0)),index(C:C,match($H1903,$B:$B,)))),3)</f>
        <v>667.892</v>
      </c>
      <c r="D1903" s="144">
        <f t="array" ref="D1903">round((G1903-average(J1903,M1903,P1903,S1903,V1903))*Y1903+if($B1903=$H1903,0,iferror(average(vlookup({$H1903,$K1903,$N1903,$Q1903,$T1903},$B:$D,column(C$1),0)),index(D:D,match($H1903,$B:$B,)))),3)</f>
        <v>61.542</v>
      </c>
      <c r="E1903" s="145">
        <v>2764.0</v>
      </c>
      <c r="F1903" s="146">
        <v>1110.0</v>
      </c>
      <c r="G1903" s="146">
        <v>367.247</v>
      </c>
      <c r="H1903" s="147" t="s">
        <v>404</v>
      </c>
      <c r="I1903" s="146">
        <v>688.449</v>
      </c>
      <c r="J1903" s="146">
        <v>406.09</v>
      </c>
      <c r="K1903" s="148"/>
      <c r="L1903" s="149"/>
      <c r="M1903" s="149"/>
      <c r="N1903" s="148"/>
      <c r="O1903" s="149"/>
      <c r="P1903" s="149"/>
      <c r="Q1903" s="148"/>
      <c r="R1903" s="149"/>
      <c r="S1903" s="149"/>
      <c r="T1903" s="148"/>
      <c r="U1903" s="149"/>
      <c r="V1903" s="149"/>
      <c r="W1903" s="149"/>
      <c r="X1903" s="150">
        <f t="shared" si="1"/>
        <v>1.584367573</v>
      </c>
      <c r="Y1903" s="150">
        <f t="shared" si="2"/>
        <v>-1.584367573</v>
      </c>
    </row>
    <row r="1904" ht="15.75" customHeight="1">
      <c r="A1904" s="119">
        <v>1903.0</v>
      </c>
      <c r="B1904" s="143" t="str">
        <f t="array" ref="B1904">index(Systems!$A:$E,match($A1904,Systems!$A:$A,),match(B$1,Systems!$2:$2,))&amp;if(not(isblank(index(Systems!$A:$E,match($A1904,Systems!$A:$A,),match(Systems!$C$2,Systems!$2:$2,))))," ["&amp;index(Systems!$A:$E,match($A1904,Systems!$A:$A,),match(Systems!$C$2,Systems!$2:$2,))&amp;"]",)</f>
        <v>Novo Tressida</v>
      </c>
      <c r="C1904" s="144">
        <f t="array" ref="C1904">round((F1904-average(I1904,L1904,O1904,R1904,U1904))*X1904+if($B1904=$H1904,0,iferror(average(vlookup({$H1904,$K1904,$N1904,$Q1904,$T1904},$B:$D,column(B$1),0)),index(C:C,match($H1904,$B:$B,)))),3)</f>
        <v>-172.349</v>
      </c>
      <c r="D1904" s="144">
        <f t="array" ref="D1904">round((G1904-average(J1904,M1904,P1904,S1904,V1904))*Y1904+if($B1904=$H1904,0,iferror(average(vlookup({$H1904,$K1904,$N1904,$Q1904,$T1904},$B:$D,column(C$1),0)),index(D:D,match($H1904,$B:$B,)))),3)</f>
        <v>-493.212</v>
      </c>
      <c r="E1904" s="145">
        <v>2764.0</v>
      </c>
      <c r="F1904" s="146">
        <v>579.668</v>
      </c>
      <c r="G1904" s="146">
        <v>717.389</v>
      </c>
      <c r="H1904" s="147" t="s">
        <v>404</v>
      </c>
      <c r="I1904" s="146">
        <v>688.449</v>
      </c>
      <c r="J1904" s="146">
        <v>406.09</v>
      </c>
      <c r="K1904" s="148"/>
      <c r="L1904" s="149"/>
      <c r="M1904" s="149"/>
      <c r="N1904" s="148"/>
      <c r="O1904" s="149"/>
      <c r="P1904" s="149"/>
      <c r="Q1904" s="148"/>
      <c r="R1904" s="149"/>
      <c r="S1904" s="149"/>
      <c r="T1904" s="148"/>
      <c r="U1904" s="149"/>
      <c r="V1904" s="149"/>
      <c r="W1904" s="149"/>
      <c r="X1904" s="150">
        <f t="shared" si="1"/>
        <v>1.584367573</v>
      </c>
      <c r="Y1904" s="150">
        <f t="shared" si="2"/>
        <v>-1.584367573</v>
      </c>
    </row>
    <row r="1905" ht="15.75" customHeight="1">
      <c r="A1905" s="119">
        <v>1904.0</v>
      </c>
      <c r="B1905" s="143" t="str">
        <f t="array" ref="B1905">index(Systems!$A:$E,match($A1905,Systems!$A:$A,),match(B$1,Systems!$2:$2,))&amp;if(not(isblank(index(Systems!$A:$E,match($A1905,Systems!$A:$A,),match(Systems!$C$2,Systems!$2:$2,))))," ["&amp;index(Systems!$A:$E,match($A1905,Systems!$A:$A,),match(Systems!$C$2,Systems!$2:$2,))&amp;"]",)</f>
        <v>Nowhere</v>
      </c>
      <c r="C1905" s="144">
        <f t="array" ref="C1905">round((F1905-average(I1905,L1905,O1905,R1905,U1905))*X1905+if($B1905=$H1905,0,iferror(average(vlookup({$H1905,$K1905,$N1905,$Q1905,$T1905},$B:$D,column(B$1),0)),index(C:C,match($H1905,$B:$B,)))),3)</f>
        <v>369.12</v>
      </c>
      <c r="D1905" s="144">
        <f t="array" ref="D1905">round((G1905-average(J1905,M1905,P1905,S1905,V1905))*Y1905+if($B1905=$H1905,0,iferror(average(vlookup({$H1905,$K1905,$N1905,$Q1905,$T1905},$B:$D,column(C$1),0)),index(D:D,match($H1905,$B:$B,)))),3)</f>
        <v>403.203</v>
      </c>
      <c r="E1905" s="145">
        <v>2764.0</v>
      </c>
      <c r="F1905" s="146">
        <v>921.425</v>
      </c>
      <c r="G1905" s="146">
        <v>151.602</v>
      </c>
      <c r="H1905" s="147" t="s">
        <v>404</v>
      </c>
      <c r="I1905" s="146">
        <v>688.449</v>
      </c>
      <c r="J1905" s="146">
        <v>406.09</v>
      </c>
      <c r="K1905" s="148"/>
      <c r="L1905" s="149"/>
      <c r="M1905" s="149"/>
      <c r="N1905" s="148"/>
      <c r="O1905" s="149"/>
      <c r="P1905" s="149"/>
      <c r="Q1905" s="148"/>
      <c r="R1905" s="149"/>
      <c r="S1905" s="149"/>
      <c r="T1905" s="148"/>
      <c r="U1905" s="149"/>
      <c r="V1905" s="149"/>
      <c r="W1905" s="149"/>
      <c r="X1905" s="150">
        <f t="shared" si="1"/>
        <v>1.584367573</v>
      </c>
      <c r="Y1905" s="150">
        <f t="shared" si="2"/>
        <v>-1.584367573</v>
      </c>
    </row>
    <row r="1906" ht="15.75" customHeight="1">
      <c r="A1906" s="119">
        <v>1905.0</v>
      </c>
      <c r="B1906" s="143" t="str">
        <f t="array" ref="B1906">index(Systems!$A:$E,match($A1906,Systems!$A:$A,),match(B$1,Systems!$2:$2,))&amp;if(not(isblank(index(Systems!$A:$E,match($A1906,Systems!$A:$A,),match(Systems!$C$2,Systems!$2:$2,))))," ["&amp;index(Systems!$A:$E,match($A1906,Systems!$A:$A,),match(Systems!$C$2,Systems!$2:$2,))&amp;"]",)</f>
        <v>Nox</v>
      </c>
      <c r="C1906" s="144">
        <f t="array" ref="C1906">round((F1906-average(I1906,L1906,O1906,R1906,U1906))*X1906+if($B1906=$H1906,0,iferror(average(vlookup({$H1906,$K1906,$N1906,$Q1906,$T1906},$B:$D,column(B$1),0)),index(C:C,match($H1906,$B:$B,)))),3)</f>
        <v>13.177</v>
      </c>
      <c r="D1906" s="144">
        <f t="array" ref="D1906">round((G1906-average(J1906,M1906,P1906,S1906,V1906))*Y1906+if($B1906=$H1906,0,iferror(average(vlookup({$H1906,$K1906,$N1906,$Q1906,$T1906},$B:$D,column(C$1),0)),index(D:D,match($H1906,$B:$B,)))),3)</f>
        <v>239.832</v>
      </c>
      <c r="E1906" s="145">
        <v>2764.0</v>
      </c>
      <c r="F1906" s="146">
        <v>696.766</v>
      </c>
      <c r="G1906" s="146">
        <v>254.716</v>
      </c>
      <c r="H1906" s="147" t="s">
        <v>404</v>
      </c>
      <c r="I1906" s="146">
        <v>688.449</v>
      </c>
      <c r="J1906" s="146">
        <v>406.09</v>
      </c>
      <c r="K1906" s="148"/>
      <c r="L1906" s="149"/>
      <c r="M1906" s="149"/>
      <c r="N1906" s="148"/>
      <c r="O1906" s="149"/>
      <c r="P1906" s="149"/>
      <c r="Q1906" s="148"/>
      <c r="R1906" s="149"/>
      <c r="S1906" s="149"/>
      <c r="T1906" s="148"/>
      <c r="U1906" s="149"/>
      <c r="V1906" s="149"/>
      <c r="W1906" s="149"/>
      <c r="X1906" s="150">
        <f t="shared" si="1"/>
        <v>1.584367573</v>
      </c>
      <c r="Y1906" s="150">
        <f t="shared" si="2"/>
        <v>-1.584367573</v>
      </c>
    </row>
    <row r="1907" ht="15.75" customHeight="1">
      <c r="A1907" s="119">
        <v>1906.0</v>
      </c>
      <c r="B1907" s="143" t="str">
        <f t="array" ref="B1907">index(Systems!$A:$E,match($A1907,Systems!$A:$A,),match(B$1,Systems!$2:$2,))&amp;if(not(isblank(index(Systems!$A:$E,match($A1907,Systems!$A:$A,),match(Systems!$C$2,Systems!$2:$2,))))," ["&amp;index(Systems!$A:$E,match($A1907,Systems!$A:$A,),match(Systems!$C$2,Systems!$2:$2,))&amp;"]",)</f>
        <v>Nuelson Minor</v>
      </c>
      <c r="C1907" s="144">
        <f t="array" ref="C1907">round((F1907-average(I1907,L1907,O1907,R1907,U1907))*X1907+if($B1907=$H1907,0,iferror(average(vlookup({$H1907,$K1907,$N1907,$Q1907,$T1907},$B:$D,column(B$1),0)),index(C:C,match($H1907,$B:$B,)))),3)</f>
        <v>-345.717</v>
      </c>
      <c r="D1907" s="144">
        <f t="array" ref="D1907">round((G1907-average(J1907,M1907,P1907,S1907,V1907))*Y1907+if($B1907=$H1907,0,iferror(average(vlookup({$H1907,$K1907,$N1907,$Q1907,$T1907},$B:$D,column(C$1),0)),index(D:D,match($H1907,$B:$B,)))),3)</f>
        <v>171.896</v>
      </c>
      <c r="E1907" s="145">
        <v>2764.0</v>
      </c>
      <c r="F1907" s="146">
        <v>470.244</v>
      </c>
      <c r="G1907" s="146">
        <v>297.595</v>
      </c>
      <c r="H1907" s="147" t="s">
        <v>404</v>
      </c>
      <c r="I1907" s="146">
        <v>688.449</v>
      </c>
      <c r="J1907" s="146">
        <v>406.09</v>
      </c>
      <c r="K1907" s="148"/>
      <c r="L1907" s="149"/>
      <c r="M1907" s="149"/>
      <c r="N1907" s="148"/>
      <c r="O1907" s="149"/>
      <c r="P1907" s="149"/>
      <c r="Q1907" s="148"/>
      <c r="R1907" s="149"/>
      <c r="S1907" s="149"/>
      <c r="T1907" s="148"/>
      <c r="U1907" s="149"/>
      <c r="V1907" s="149"/>
      <c r="W1907" s="149"/>
      <c r="X1907" s="150">
        <f t="shared" si="1"/>
        <v>1.584367573</v>
      </c>
      <c r="Y1907" s="150">
        <f t="shared" si="2"/>
        <v>-1.584367573</v>
      </c>
    </row>
    <row r="1908" ht="15.75" customHeight="1">
      <c r="A1908" s="119">
        <v>1907.0</v>
      </c>
      <c r="B1908" s="143" t="str">
        <f t="array" ref="B1908">index(Systems!$A:$E,match($A1908,Systems!$A:$A,),match(B$1,Systems!$2:$2,))&amp;if(not(isblank(index(Systems!$A:$E,match($A1908,Systems!$A:$A,),match(Systems!$C$2,Systems!$2:$2,))))," ["&amp;index(Systems!$A:$E,match($A1908,Systems!$A:$A,),match(Systems!$C$2,Systems!$2:$2,))&amp;"]",)</f>
        <v>Nukus</v>
      </c>
      <c r="C1908" s="144">
        <f t="array" ref="C1908">round((F1908-average(I1908,L1908,O1908,R1908,U1908))*X1908+if($B1908=$H1908,0,iferror(average(vlookup({$H1908,$K1908,$N1908,$Q1908,$T1908},$B:$D,column(B$1),0)),index(C:C,match($H1908,$B:$B,)))),3)</f>
        <v>-2.093</v>
      </c>
      <c r="D1908" s="144">
        <f t="array" ref="D1908">round((G1908-average(J1908,M1908,P1908,S1908,V1908))*Y1908+if($B1908=$H1908,0,iferror(average(vlookup({$H1908,$K1908,$N1908,$Q1908,$T1908},$B:$D,column(C$1),0)),index(D:D,match($H1908,$B:$B,)))),3)</f>
        <v>-320.6</v>
      </c>
      <c r="E1908" s="145">
        <v>2764.0</v>
      </c>
      <c r="F1908" s="146">
        <v>687.128</v>
      </c>
      <c r="G1908" s="146">
        <v>608.442</v>
      </c>
      <c r="H1908" s="147" t="s">
        <v>404</v>
      </c>
      <c r="I1908" s="146">
        <v>688.449</v>
      </c>
      <c r="J1908" s="146">
        <v>406.09</v>
      </c>
      <c r="K1908" s="148"/>
      <c r="L1908" s="149"/>
      <c r="M1908" s="149"/>
      <c r="N1908" s="148"/>
      <c r="O1908" s="149"/>
      <c r="P1908" s="149"/>
      <c r="Q1908" s="148"/>
      <c r="R1908" s="149"/>
      <c r="S1908" s="149"/>
      <c r="T1908" s="148"/>
      <c r="U1908" s="149"/>
      <c r="V1908" s="149"/>
      <c r="W1908" s="149"/>
      <c r="X1908" s="150">
        <f t="shared" si="1"/>
        <v>1.584367573</v>
      </c>
      <c r="Y1908" s="150">
        <f t="shared" si="2"/>
        <v>-1.584367573</v>
      </c>
    </row>
    <row r="1909" ht="15.75" customHeight="1">
      <c r="A1909" s="119">
        <v>1908.0</v>
      </c>
      <c r="B1909" s="143" t="str">
        <f t="array" ref="B1909">index(Systems!$A:$E,match($A1909,Systems!$A:$A,),match(B$1,Systems!$2:$2,))&amp;if(not(isblank(index(Systems!$A:$E,match($A1909,Systems!$A:$A,),match(Systems!$C$2,Systems!$2:$2,))))," ["&amp;index(Systems!$A:$E,match($A1909,Systems!$A:$A,),match(Systems!$C$2,Systems!$2:$2,))&amp;"]",)</f>
        <v>Nullarbor</v>
      </c>
      <c r="C1909" s="144">
        <f t="array" ref="C1909">round((F1909-average(I1909,L1909,O1909,R1909,U1909))*X1909+if($B1909=$H1909,0,iferror(average(vlookup({$H1909,$K1909,$N1909,$Q1909,$T1909},$B:$D,column(B$1),0)),index(C:C,match($H1909,$B:$B,)))),3)</f>
        <v>-158.491</v>
      </c>
      <c r="D1909" s="144">
        <f t="array" ref="D1909">round((G1909-average(J1909,M1909,P1909,S1909,V1909))*Y1909+if($B1909=$H1909,0,iferror(average(vlookup({$H1909,$K1909,$N1909,$Q1909,$T1909},$B:$D,column(C$1),0)),index(D:D,match($H1909,$B:$B,)))),3)</f>
        <v>-250.314</v>
      </c>
      <c r="E1909" s="145">
        <v>2764.0</v>
      </c>
      <c r="F1909" s="146">
        <v>588.415</v>
      </c>
      <c r="G1909" s="146">
        <v>564.08</v>
      </c>
      <c r="H1909" s="147" t="s">
        <v>404</v>
      </c>
      <c r="I1909" s="146">
        <v>688.449</v>
      </c>
      <c r="J1909" s="146">
        <v>406.09</v>
      </c>
      <c r="K1909" s="148"/>
      <c r="L1909" s="149"/>
      <c r="M1909" s="149"/>
      <c r="N1909" s="148"/>
      <c r="O1909" s="149"/>
      <c r="P1909" s="149"/>
      <c r="Q1909" s="148"/>
      <c r="R1909" s="149"/>
      <c r="S1909" s="149"/>
      <c r="T1909" s="148"/>
      <c r="U1909" s="149"/>
      <c r="V1909" s="149"/>
      <c r="W1909" s="149"/>
      <c r="X1909" s="150">
        <f t="shared" si="1"/>
        <v>1.584367573</v>
      </c>
      <c r="Y1909" s="150">
        <f t="shared" si="2"/>
        <v>-1.584367573</v>
      </c>
    </row>
    <row r="1910" ht="15.75" customHeight="1">
      <c r="A1910" s="119">
        <v>1909.0</v>
      </c>
      <c r="B1910" s="143" t="str">
        <f t="array" ref="B1910">index(Systems!$A:$E,match($A1910,Systems!$A:$A,),match(B$1,Systems!$2:$2,))&amp;if(not(isblank(index(Systems!$A:$E,match($A1910,Systems!$A:$A,),match(Systems!$C$2,Systems!$2:$2,))))," ["&amp;index(Systems!$A:$E,match($A1910,Systems!$A:$A,),match(Systems!$C$2,Systems!$2:$2,))&amp;"]",)</f>
        <v>Numenor</v>
      </c>
      <c r="C1910" s="144">
        <f t="array" ref="C1910">round((F1910-average(I1910,L1910,O1910,R1910,U1910))*X1910+if($B1910=$H1910,0,iferror(average(vlookup({$H1910,$K1910,$N1910,$Q1910,$T1910},$B:$D,column(B$1),0)),index(C:C,match($H1910,$B:$B,)))),3)</f>
        <v>283.82</v>
      </c>
      <c r="D1910" s="144">
        <f t="array" ref="D1910">round((G1910-average(J1910,M1910,P1910,S1910,V1910))*Y1910+if($B1910=$H1910,0,iferror(average(vlookup({$H1910,$K1910,$N1910,$Q1910,$T1910},$B:$D,column(C$1),0)),index(D:D,match($H1910,$B:$B,)))),3)</f>
        <v>-107.59</v>
      </c>
      <c r="E1910" s="145">
        <v>2764.0</v>
      </c>
      <c r="F1910" s="146">
        <v>867.587</v>
      </c>
      <c r="G1910" s="146">
        <v>473.997</v>
      </c>
      <c r="H1910" s="147" t="s">
        <v>404</v>
      </c>
      <c r="I1910" s="146">
        <v>688.449</v>
      </c>
      <c r="J1910" s="146">
        <v>406.09</v>
      </c>
      <c r="K1910" s="148"/>
      <c r="L1910" s="149"/>
      <c r="M1910" s="149"/>
      <c r="N1910" s="148"/>
      <c r="O1910" s="149"/>
      <c r="P1910" s="149"/>
      <c r="Q1910" s="148"/>
      <c r="R1910" s="149"/>
      <c r="S1910" s="149"/>
      <c r="T1910" s="148"/>
      <c r="U1910" s="149"/>
      <c r="V1910" s="149"/>
      <c r="W1910" s="149"/>
      <c r="X1910" s="150">
        <f t="shared" si="1"/>
        <v>1.584367573</v>
      </c>
      <c r="Y1910" s="150">
        <f t="shared" si="2"/>
        <v>-1.584367573</v>
      </c>
    </row>
    <row r="1911" ht="15.75" customHeight="1">
      <c r="A1911" s="119">
        <v>1910.0</v>
      </c>
      <c r="B1911" s="143" t="str">
        <f t="array" ref="B1911">index(Systems!$A:$E,match($A1911,Systems!$A:$A,),match(B$1,Systems!$2:$2,))&amp;if(not(isblank(index(Systems!$A:$E,match($A1911,Systems!$A:$A,),match(Systems!$C$2,Systems!$2:$2,))))," ["&amp;index(Systems!$A:$E,match($A1911,Systems!$A:$A,),match(Systems!$C$2,Systems!$2:$2,))&amp;"]",)</f>
        <v>Numki</v>
      </c>
      <c r="C1911" s="144">
        <f t="array" ref="C1911">round((F1911-average(I1911,L1911,O1911,R1911,U1911))*X1911+if($B1911=$H1911,0,iferror(average(vlookup({$H1911,$K1911,$N1911,$Q1911,$T1911},$B:$D,column(B$1),0)),index(C:C,match($H1911,$B:$B,)))),3)</f>
        <v>49.098</v>
      </c>
      <c r="D1911" s="144">
        <f t="array" ref="D1911">round((G1911-average(J1911,M1911,P1911,S1911,V1911))*Y1911+if($B1911=$H1911,0,iferror(average(vlookup({$H1911,$K1911,$N1911,$Q1911,$T1911},$B:$D,column(C$1),0)),index(D:D,match($H1911,$B:$B,)))),3)</f>
        <v>201.061</v>
      </c>
      <c r="E1911" s="145">
        <v>2764.0</v>
      </c>
      <c r="F1911" s="146">
        <v>719.438</v>
      </c>
      <c r="G1911" s="146">
        <v>279.187</v>
      </c>
      <c r="H1911" s="147" t="s">
        <v>404</v>
      </c>
      <c r="I1911" s="146">
        <v>688.449</v>
      </c>
      <c r="J1911" s="146">
        <v>406.09</v>
      </c>
      <c r="K1911" s="148"/>
      <c r="L1911" s="149"/>
      <c r="M1911" s="149"/>
      <c r="N1911" s="148"/>
      <c r="O1911" s="149"/>
      <c r="P1911" s="149"/>
      <c r="Q1911" s="148"/>
      <c r="R1911" s="149"/>
      <c r="S1911" s="149"/>
      <c r="T1911" s="148"/>
      <c r="U1911" s="149"/>
      <c r="V1911" s="149"/>
      <c r="W1911" s="149"/>
      <c r="X1911" s="150">
        <f t="shared" si="1"/>
        <v>1.584367573</v>
      </c>
      <c r="Y1911" s="150">
        <f t="shared" si="2"/>
        <v>-1.584367573</v>
      </c>
    </row>
    <row r="1912" ht="15.75" customHeight="1">
      <c r="A1912" s="119">
        <v>1911.0</v>
      </c>
      <c r="B1912" s="143" t="str">
        <f t="array" ref="B1912">index(Systems!$A:$E,match($A1912,Systems!$A:$A,),match(B$1,Systems!$2:$2,))&amp;if(not(isblank(index(Systems!$A:$E,match($A1912,Systems!$A:$A,),match(Systems!$C$2,Systems!$2:$2,))))," ["&amp;index(Systems!$A:$E,match($A1912,Systems!$A:$A,),match(Systems!$C$2,Systems!$2:$2,))&amp;"]",)</f>
        <v>Nuneaton</v>
      </c>
      <c r="C1912" s="144">
        <f t="array" ref="C1912">round((F1912-average(I1912,L1912,O1912,R1912,U1912))*X1912+if($B1912=$H1912,0,iferror(average(vlookup({$H1912,$K1912,$N1912,$Q1912,$T1912},$B:$D,column(B$1),0)),index(C:C,match($H1912,$B:$B,)))),3)</f>
        <v>-335.52</v>
      </c>
      <c r="D1912" s="144">
        <f t="array" ref="D1912">round((G1912-average(J1912,M1912,P1912,S1912,V1912))*Y1912+if($B1912=$H1912,0,iferror(average(vlookup({$H1912,$K1912,$N1912,$Q1912,$T1912},$B:$D,column(C$1),0)),index(D:D,match($H1912,$B:$B,)))),3)</f>
        <v>141.867</v>
      </c>
      <c r="E1912" s="145">
        <v>2764.0</v>
      </c>
      <c r="F1912" s="146">
        <v>476.68</v>
      </c>
      <c r="G1912" s="146">
        <v>316.548</v>
      </c>
      <c r="H1912" s="147" t="s">
        <v>404</v>
      </c>
      <c r="I1912" s="146">
        <v>688.449</v>
      </c>
      <c r="J1912" s="146">
        <v>406.09</v>
      </c>
      <c r="K1912" s="148"/>
      <c r="L1912" s="149"/>
      <c r="M1912" s="149"/>
      <c r="N1912" s="148"/>
      <c r="O1912" s="149"/>
      <c r="P1912" s="149"/>
      <c r="Q1912" s="148"/>
      <c r="R1912" s="149"/>
      <c r="S1912" s="149"/>
      <c r="T1912" s="148"/>
      <c r="U1912" s="149"/>
      <c r="V1912" s="149"/>
      <c r="W1912" s="149"/>
      <c r="X1912" s="150">
        <f t="shared" si="1"/>
        <v>1.584367573</v>
      </c>
      <c r="Y1912" s="150">
        <f t="shared" si="2"/>
        <v>-1.584367573</v>
      </c>
    </row>
    <row r="1913" ht="15.75" customHeight="1">
      <c r="A1913" s="119">
        <v>1912.0</v>
      </c>
      <c r="B1913" s="143" t="str">
        <f t="array" ref="B1913">index(Systems!$A:$E,match($A1913,Systems!$A:$A,),match(B$1,Systems!$2:$2,))&amp;if(not(isblank(index(Systems!$A:$E,match($A1913,Systems!$A:$A,),match(Systems!$C$2,Systems!$2:$2,))))," ["&amp;index(Systems!$A:$E,match($A1913,Systems!$A:$A,),match(Systems!$C$2,Systems!$2:$2,))&amp;"]",)</f>
        <v>Nunivak</v>
      </c>
      <c r="C1913" s="144">
        <f t="array" ref="C1913">round((F1913-average(I1913,L1913,O1913,R1913,U1913))*X1913+if($B1913=$H1913,0,iferror(average(vlookup({$H1913,$K1913,$N1913,$Q1913,$T1913},$B:$D,column(B$1),0)),index(C:C,match($H1913,$B:$B,)))),3)</f>
        <v>322.07</v>
      </c>
      <c r="D1913" s="144">
        <f t="array" ref="D1913">round((G1913-average(J1913,M1913,P1913,S1913,V1913))*Y1913+if($B1913=$H1913,0,iferror(average(vlookup({$H1913,$K1913,$N1913,$Q1913,$T1913},$B:$D,column(C$1),0)),index(D:D,match($H1913,$B:$B,)))),3)</f>
        <v>-188.264</v>
      </c>
      <c r="E1913" s="145">
        <v>2764.0</v>
      </c>
      <c r="F1913" s="146">
        <v>891.729</v>
      </c>
      <c r="G1913" s="146">
        <v>524.916</v>
      </c>
      <c r="H1913" s="147" t="s">
        <v>404</v>
      </c>
      <c r="I1913" s="146">
        <v>688.449</v>
      </c>
      <c r="J1913" s="146">
        <v>406.09</v>
      </c>
      <c r="K1913" s="148"/>
      <c r="L1913" s="149"/>
      <c r="M1913" s="149"/>
      <c r="N1913" s="148"/>
      <c r="O1913" s="149"/>
      <c r="P1913" s="149"/>
      <c r="Q1913" s="148"/>
      <c r="R1913" s="149"/>
      <c r="S1913" s="149"/>
      <c r="T1913" s="148"/>
      <c r="U1913" s="149"/>
      <c r="V1913" s="149"/>
      <c r="W1913" s="149"/>
      <c r="X1913" s="150">
        <f t="shared" si="1"/>
        <v>1.584367573</v>
      </c>
      <c r="Y1913" s="150">
        <f t="shared" si="2"/>
        <v>-1.584367573</v>
      </c>
    </row>
    <row r="1914" ht="15.75" customHeight="1">
      <c r="A1914" s="119">
        <v>1913.0</v>
      </c>
      <c r="B1914" s="143" t="str">
        <f t="array" ref="B1914">index(Systems!$A:$E,match($A1914,Systems!$A:$A,),match(B$1,Systems!$2:$2,))&amp;if(not(isblank(index(Systems!$A:$E,match($A1914,Systems!$A:$A,),match(Systems!$C$2,Systems!$2:$2,))))," ["&amp;index(Systems!$A:$E,match($A1914,Systems!$A:$A,),match(Systems!$C$2,Systems!$2:$2,))&amp;"]",)</f>
        <v>Nusakan</v>
      </c>
      <c r="C1914" s="144">
        <f t="array" ref="C1914">round((F1914-average(I1914,L1914,O1914,R1914,U1914))*X1914+if($B1914=$H1914,0,iferror(average(vlookup({$H1914,$K1914,$N1914,$Q1914,$T1914},$B:$D,column(B$1),0)),index(C:C,match($H1914,$B:$B,)))),3)</f>
        <v>-34.772</v>
      </c>
      <c r="D1914" s="144">
        <f t="array" ref="D1914">round((G1914-average(J1914,M1914,P1914,S1914,V1914))*Y1914+if($B1914=$H1914,0,iferror(average(vlookup({$H1914,$K1914,$N1914,$Q1914,$T1914},$B:$D,column(C$1),0)),index(D:D,match($H1914,$B:$B,)))),3)</f>
        <v>43.29</v>
      </c>
      <c r="E1914" s="145">
        <v>2764.0</v>
      </c>
      <c r="F1914" s="146">
        <v>666.502</v>
      </c>
      <c r="G1914" s="146">
        <v>378.767</v>
      </c>
      <c r="H1914" s="147" t="s">
        <v>404</v>
      </c>
      <c r="I1914" s="146">
        <v>688.449</v>
      </c>
      <c r="J1914" s="146">
        <v>406.09</v>
      </c>
      <c r="K1914" s="148"/>
      <c r="L1914" s="149"/>
      <c r="M1914" s="149"/>
      <c r="N1914" s="148"/>
      <c r="O1914" s="149"/>
      <c r="P1914" s="149"/>
      <c r="Q1914" s="148"/>
      <c r="R1914" s="149"/>
      <c r="S1914" s="149"/>
      <c r="T1914" s="148"/>
      <c r="U1914" s="149"/>
      <c r="V1914" s="149"/>
      <c r="W1914" s="149"/>
      <c r="X1914" s="150">
        <f t="shared" si="1"/>
        <v>1.584367573</v>
      </c>
      <c r="Y1914" s="150">
        <f t="shared" si="2"/>
        <v>-1.584367573</v>
      </c>
    </row>
    <row r="1915" ht="15.75" customHeight="1">
      <c r="A1915" s="119">
        <v>1914.0</v>
      </c>
      <c r="B1915" s="143" t="str">
        <f t="array" ref="B1915">index(Systems!$A:$E,match($A1915,Systems!$A:$A,),match(B$1,Systems!$2:$2,))&amp;if(not(isblank(index(Systems!$A:$E,match($A1915,Systems!$A:$A,),match(Systems!$C$2,Systems!$2:$2,))))," ["&amp;index(Systems!$A:$E,match($A1915,Systems!$A:$A,),match(Systems!$C$2,Systems!$2:$2,))&amp;"]",)</f>
        <v>Nyasa</v>
      </c>
      <c r="C1915" s="144">
        <f t="array" ref="C1915">round((F1915-average(I1915,L1915,O1915,R1915,U1915))*X1915+if($B1915=$H1915,0,iferror(average(vlookup({$H1915,$K1915,$N1915,$Q1915,$T1915},$B:$D,column(B$1),0)),index(C:C,match($H1915,$B:$B,)))),3)</f>
        <v>-413.731</v>
      </c>
      <c r="D1915" s="144">
        <f t="array" ref="D1915">round((G1915-average(J1915,M1915,P1915,S1915,V1915))*Y1915+if($B1915=$H1915,0,iferror(average(vlookup({$H1915,$K1915,$N1915,$Q1915,$T1915},$B:$D,column(C$1),0)),index(D:D,match($H1915,$B:$B,)))),3)</f>
        <v>394.298</v>
      </c>
      <c r="E1915" s="145">
        <v>2764.0</v>
      </c>
      <c r="F1915" s="146">
        <v>427.316</v>
      </c>
      <c r="G1915" s="146">
        <v>157.222</v>
      </c>
      <c r="H1915" s="147" t="s">
        <v>404</v>
      </c>
      <c r="I1915" s="146">
        <v>688.449</v>
      </c>
      <c r="J1915" s="146">
        <v>406.09</v>
      </c>
      <c r="K1915" s="148"/>
      <c r="L1915" s="149"/>
      <c r="M1915" s="149"/>
      <c r="N1915" s="148"/>
      <c r="O1915" s="149"/>
      <c r="P1915" s="149"/>
      <c r="Q1915" s="148"/>
      <c r="R1915" s="149"/>
      <c r="S1915" s="149"/>
      <c r="T1915" s="148"/>
      <c r="U1915" s="149"/>
      <c r="V1915" s="149"/>
      <c r="W1915" s="149"/>
      <c r="X1915" s="150">
        <f t="shared" si="1"/>
        <v>1.584367573</v>
      </c>
      <c r="Y1915" s="150">
        <f t="shared" si="2"/>
        <v>-1.584367573</v>
      </c>
    </row>
    <row r="1916" ht="15.75" customHeight="1">
      <c r="A1916" s="119">
        <v>1915.0</v>
      </c>
      <c r="B1916" s="143" t="str">
        <f t="array" ref="B1916">index(Systems!$A:$E,match($A1916,Systems!$A:$A,),match(B$1,Systems!$2:$2,))&amp;if(not(isblank(index(Systems!$A:$E,match($A1916,Systems!$A:$A,),match(Systems!$C$2,Systems!$2:$2,))))," ["&amp;index(Systems!$A:$E,match($A1916,Systems!$A:$A,),match(Systems!$C$2,Systems!$2:$2,))&amp;"]",)</f>
        <v>Nykvarn</v>
      </c>
      <c r="C1916" s="144">
        <f t="array" ref="C1916">round((F1916-average(I1916,L1916,O1916,R1916,U1916))*X1916+if($B1916=$H1916,0,iferror(average(vlookup({$H1916,$K1916,$N1916,$Q1916,$T1916},$B:$D,column(B$1),0)),index(C:C,match($H1916,$B:$B,)))),3)</f>
        <v>123.295</v>
      </c>
      <c r="D1916" s="144">
        <f t="array" ref="D1916">round((G1916-average(J1916,M1916,P1916,S1916,V1916))*Y1916+if($B1916=$H1916,0,iferror(average(vlookup({$H1916,$K1916,$N1916,$Q1916,$T1916},$B:$D,column(C$1),0)),index(D:D,match($H1916,$B:$B,)))),3)</f>
        <v>388.723</v>
      </c>
      <c r="E1916" s="145">
        <v>2764.0</v>
      </c>
      <c r="F1916" s="146">
        <v>766.269</v>
      </c>
      <c r="G1916" s="146">
        <v>160.741</v>
      </c>
      <c r="H1916" s="147" t="s">
        <v>404</v>
      </c>
      <c r="I1916" s="146">
        <v>688.449</v>
      </c>
      <c r="J1916" s="146">
        <v>406.09</v>
      </c>
      <c r="K1916" s="148"/>
      <c r="L1916" s="149"/>
      <c r="M1916" s="149"/>
      <c r="N1916" s="148"/>
      <c r="O1916" s="149"/>
      <c r="P1916" s="149"/>
      <c r="Q1916" s="148"/>
      <c r="R1916" s="149"/>
      <c r="S1916" s="149"/>
      <c r="T1916" s="148"/>
      <c r="U1916" s="149"/>
      <c r="V1916" s="149"/>
      <c r="W1916" s="149"/>
      <c r="X1916" s="150">
        <f t="shared" si="1"/>
        <v>1.584367573</v>
      </c>
      <c r="Y1916" s="150">
        <f t="shared" si="2"/>
        <v>-1.584367573</v>
      </c>
    </row>
    <row r="1917" ht="15.75" customHeight="1">
      <c r="A1917" s="119">
        <v>1916.0</v>
      </c>
      <c r="B1917" s="143" t="str">
        <f t="array" ref="B1917">index(Systems!$A:$E,match($A1917,Systems!$A:$A,),match(B$1,Systems!$2:$2,))&amp;if(not(isblank(index(Systems!$A:$E,match($A1917,Systems!$A:$A,),match(Systems!$C$2,Systems!$2:$2,))))," ["&amp;index(Systems!$A:$E,match($A1917,Systems!$A:$A,),match(Systems!$C$2,Systems!$2:$2,))&amp;"]",)</f>
        <v>Oberon [Oberon VI]</v>
      </c>
      <c r="C1917" s="144">
        <f t="array" ref="C1917">round((F1917-average(I1917,L1917,O1917,R1917,U1917))*X1917+if($B1917=$H1917,0,iferror(average(vlookup({$H1917,$K1917,$N1917,$Q1917,$T1917},$B:$D,column(B$1),0)),index(C:C,match($H1917,$B:$B,)))),3)</f>
        <v>-111.419</v>
      </c>
      <c r="D1917" s="144">
        <f t="array" ref="D1917">round((G1917-average(J1917,M1917,P1917,S1917,V1917))*Y1917+if($B1917=$H1917,0,iferror(average(vlookup({$H1917,$K1917,$N1917,$Q1917,$T1917},$B:$D,column(C$1),0)),index(D:D,match($H1917,$B:$B,)))),3)</f>
        <v>473.251</v>
      </c>
      <c r="E1917" s="145">
        <v>2764.0</v>
      </c>
      <c r="F1917" s="146">
        <v>618.125</v>
      </c>
      <c r="G1917" s="146">
        <v>107.39</v>
      </c>
      <c r="H1917" s="147" t="s">
        <v>404</v>
      </c>
      <c r="I1917" s="146">
        <v>688.449</v>
      </c>
      <c r="J1917" s="146">
        <v>406.09</v>
      </c>
      <c r="K1917" s="148"/>
      <c r="L1917" s="149"/>
      <c r="M1917" s="149"/>
      <c r="N1917" s="148"/>
      <c r="O1917" s="149"/>
      <c r="P1917" s="149"/>
      <c r="Q1917" s="148"/>
      <c r="R1917" s="149"/>
      <c r="S1917" s="149"/>
      <c r="T1917" s="148"/>
      <c r="U1917" s="149"/>
      <c r="V1917" s="149"/>
      <c r="W1917" s="149"/>
      <c r="X1917" s="150">
        <f t="shared" si="1"/>
        <v>1.584367573</v>
      </c>
      <c r="Y1917" s="150">
        <f t="shared" si="2"/>
        <v>-1.584367573</v>
      </c>
    </row>
    <row r="1918" ht="15.75" customHeight="1">
      <c r="A1918" s="119">
        <v>1917.0</v>
      </c>
      <c r="B1918" s="143" t="str">
        <f t="array" ref="B1918">index(Systems!$A:$E,match($A1918,Systems!$A:$A,),match(B$1,Systems!$2:$2,))&amp;if(not(isblank(index(Systems!$A:$E,match($A1918,Systems!$A:$A,),match(Systems!$C$2,Systems!$2:$2,))))," ["&amp;index(Systems!$A:$E,match($A1918,Systems!$A:$A,),match(Systems!$C$2,Systems!$2:$2,))&amp;"]",)</f>
        <v>Obrenovac</v>
      </c>
      <c r="C1918" s="144">
        <f t="array" ref="C1918">round((F1918-average(I1918,L1918,O1918,R1918,U1918))*X1918+if($B1918=$H1918,0,iferror(average(vlookup({$H1918,$K1918,$N1918,$Q1918,$T1918},$B:$D,column(B$1),0)),index(C:C,match($H1918,$B:$B,)))),3)</f>
        <v>-187.432</v>
      </c>
      <c r="D1918" s="144">
        <f t="array" ref="D1918">round((G1918-average(J1918,M1918,P1918,S1918,V1918))*Y1918+if($B1918=$H1918,0,iferror(average(vlookup({$H1918,$K1918,$N1918,$Q1918,$T1918},$B:$D,column(C$1),0)),index(D:D,match($H1918,$B:$B,)))),3)</f>
        <v>-335.553</v>
      </c>
      <c r="E1918" s="145">
        <v>2764.0</v>
      </c>
      <c r="F1918" s="146">
        <v>570.148</v>
      </c>
      <c r="G1918" s="146">
        <v>617.88</v>
      </c>
      <c r="H1918" s="147" t="s">
        <v>404</v>
      </c>
      <c r="I1918" s="146">
        <v>688.449</v>
      </c>
      <c r="J1918" s="146">
        <v>406.09</v>
      </c>
      <c r="K1918" s="148"/>
      <c r="L1918" s="149"/>
      <c r="M1918" s="149"/>
      <c r="N1918" s="148"/>
      <c r="O1918" s="149"/>
      <c r="P1918" s="149"/>
      <c r="Q1918" s="148"/>
      <c r="R1918" s="149"/>
      <c r="S1918" s="149"/>
      <c r="T1918" s="148"/>
      <c r="U1918" s="149"/>
      <c r="V1918" s="149"/>
      <c r="W1918" s="149"/>
      <c r="X1918" s="150">
        <f t="shared" si="1"/>
        <v>1.584367573</v>
      </c>
      <c r="Y1918" s="150">
        <f t="shared" si="2"/>
        <v>-1.584367573</v>
      </c>
    </row>
    <row r="1919" ht="15.75" customHeight="1">
      <c r="A1919" s="119">
        <v>1918.0</v>
      </c>
      <c r="B1919" s="143" t="str">
        <f t="array" ref="B1919">index(Systems!$A:$E,match($A1919,Systems!$A:$A,),match(B$1,Systems!$2:$2,))&amp;if(not(isblank(index(Systems!$A:$E,match($A1919,Systems!$A:$A,),match(Systems!$C$2,Systems!$2:$2,))))," ["&amp;index(Systems!$A:$E,match($A1919,Systems!$A:$A,),match(Systems!$C$2,Systems!$2:$2,))&amp;"]",)</f>
        <v>Oceana</v>
      </c>
      <c r="C1919" s="144">
        <f t="array" ref="C1919">round((F1919-average(I1919,L1919,O1919,R1919,U1919))*X1919+if($B1919=$H1919,0,iferror(average(vlookup({$H1919,$K1919,$N1919,$Q1919,$T1919},$B:$D,column(B$1),0)),index(C:C,match($H1919,$B:$B,)))),3)</f>
        <v>-96.423</v>
      </c>
      <c r="D1919" s="144">
        <f t="array" ref="D1919">round((G1919-average(J1919,M1919,P1919,S1919,V1919))*Y1919+if($B1919=$H1919,0,iferror(average(vlookup({$H1919,$K1919,$N1919,$Q1919,$T1919},$B:$D,column(C$1),0)),index(D:D,match($H1919,$B:$B,)))),3)</f>
        <v>-108.084</v>
      </c>
      <c r="E1919" s="145">
        <v>2764.0</v>
      </c>
      <c r="F1919" s="146">
        <v>627.59</v>
      </c>
      <c r="G1919" s="146">
        <v>474.309</v>
      </c>
      <c r="H1919" s="147" t="s">
        <v>404</v>
      </c>
      <c r="I1919" s="146">
        <v>688.449</v>
      </c>
      <c r="J1919" s="146">
        <v>406.09</v>
      </c>
      <c r="K1919" s="148"/>
      <c r="L1919" s="149"/>
      <c r="M1919" s="149"/>
      <c r="N1919" s="148"/>
      <c r="O1919" s="149"/>
      <c r="P1919" s="149"/>
      <c r="Q1919" s="148"/>
      <c r="R1919" s="149"/>
      <c r="S1919" s="149"/>
      <c r="T1919" s="148"/>
      <c r="U1919" s="149"/>
      <c r="V1919" s="149"/>
      <c r="W1919" s="149"/>
      <c r="X1919" s="150">
        <f t="shared" si="1"/>
        <v>1.584367573</v>
      </c>
      <c r="Y1919" s="150">
        <f t="shared" si="2"/>
        <v>-1.584367573</v>
      </c>
    </row>
    <row r="1920" ht="15.75" customHeight="1">
      <c r="A1920" s="119">
        <v>1919.0</v>
      </c>
      <c r="B1920" s="143" t="str">
        <f t="array" ref="B1920">index(Systems!$A:$E,match($A1920,Systems!$A:$A,),match(B$1,Systems!$2:$2,))&amp;if(not(isblank(index(Systems!$A:$E,match($A1920,Systems!$A:$A,),match(Systems!$C$2,Systems!$2:$2,))))," ["&amp;index(Systems!$A:$E,match($A1920,Systems!$A:$A,),match(Systems!$C$2,Systems!$2:$2,))&amp;"]",)</f>
        <v>Odabasi</v>
      </c>
      <c r="C1920" s="144">
        <f t="array" ref="C1920">round((F1920-average(I1920,L1920,O1920,R1920,U1920))*X1920+if($B1920=$H1920,0,iferror(average(vlookup({$H1920,$K1920,$N1920,$Q1920,$T1920},$B:$D,column(B$1),0)),index(C:C,match($H1920,$B:$B,)))),3)</f>
        <v>71.079</v>
      </c>
      <c r="D1920" s="144">
        <f t="array" ref="D1920">round((G1920-average(J1920,M1920,P1920,S1920,V1920))*Y1920+if($B1920=$H1920,0,iferror(average(vlookup({$H1920,$K1920,$N1920,$Q1920,$T1920},$B:$D,column(C$1),0)),index(D:D,match($H1920,$B:$B,)))),3)</f>
        <v>213.725</v>
      </c>
      <c r="E1920" s="145">
        <v>2764.0</v>
      </c>
      <c r="F1920" s="146">
        <v>733.312</v>
      </c>
      <c r="G1920" s="146">
        <v>271.194</v>
      </c>
      <c r="H1920" s="147" t="s">
        <v>404</v>
      </c>
      <c r="I1920" s="146">
        <v>688.449</v>
      </c>
      <c r="J1920" s="146">
        <v>406.09</v>
      </c>
      <c r="K1920" s="148"/>
      <c r="L1920" s="149"/>
      <c r="M1920" s="149"/>
      <c r="N1920" s="148"/>
      <c r="O1920" s="149"/>
      <c r="P1920" s="149"/>
      <c r="Q1920" s="148"/>
      <c r="R1920" s="149"/>
      <c r="S1920" s="149"/>
      <c r="T1920" s="148"/>
      <c r="U1920" s="149"/>
      <c r="V1920" s="149"/>
      <c r="W1920" s="149"/>
      <c r="X1920" s="150">
        <f t="shared" si="1"/>
        <v>1.584367573</v>
      </c>
      <c r="Y1920" s="150">
        <f t="shared" si="2"/>
        <v>-1.584367573</v>
      </c>
    </row>
    <row r="1921" ht="15.75" customHeight="1">
      <c r="A1921" s="119">
        <v>1920.0</v>
      </c>
      <c r="B1921" s="143" t="str">
        <f t="array" ref="B1921">index(Systems!$A:$E,match($A1921,Systems!$A:$A,),match(B$1,Systems!$2:$2,))&amp;if(not(isblank(index(Systems!$A:$E,match($A1921,Systems!$A:$A,),match(Systems!$C$2,Systems!$2:$2,))))," ["&amp;index(Systems!$A:$E,match($A1921,Systems!$A:$A,),match(Systems!$C$2,Systems!$2:$2,))&amp;"]",)</f>
        <v>Odawara</v>
      </c>
      <c r="C1921" s="144">
        <f t="array" ref="C1921">round((F1921-average(I1921,L1921,O1921,R1921,U1921))*X1921+if($B1921=$H1921,0,iferror(average(vlookup({$H1921,$K1921,$N1921,$Q1921,$T1921},$B:$D,column(B$1),0)),index(C:C,match($H1921,$B:$B,)))),3)</f>
        <v>235.801</v>
      </c>
      <c r="D1921" s="144">
        <f t="array" ref="D1921">round((G1921-average(J1921,M1921,P1921,S1921,V1921))*Y1921+if($B1921=$H1921,0,iferror(average(vlookup({$H1921,$K1921,$N1921,$Q1921,$T1921},$B:$D,column(C$1),0)),index(D:D,match($H1921,$B:$B,)))),3)</f>
        <v>265.691</v>
      </c>
      <c r="E1921" s="145">
        <v>2764.0</v>
      </c>
      <c r="F1921" s="146">
        <v>837.279</v>
      </c>
      <c r="G1921" s="146">
        <v>238.395</v>
      </c>
      <c r="H1921" s="147" t="s">
        <v>404</v>
      </c>
      <c r="I1921" s="146">
        <v>688.449</v>
      </c>
      <c r="J1921" s="146">
        <v>406.09</v>
      </c>
      <c r="K1921" s="148"/>
      <c r="L1921" s="149"/>
      <c r="M1921" s="149"/>
      <c r="N1921" s="148"/>
      <c r="O1921" s="149"/>
      <c r="P1921" s="149"/>
      <c r="Q1921" s="148"/>
      <c r="R1921" s="149"/>
      <c r="S1921" s="149"/>
      <c r="T1921" s="148"/>
      <c r="U1921" s="149"/>
      <c r="V1921" s="149"/>
      <c r="W1921" s="149"/>
      <c r="X1921" s="150">
        <f t="shared" si="1"/>
        <v>1.584367573</v>
      </c>
      <c r="Y1921" s="150">
        <f t="shared" si="2"/>
        <v>-1.584367573</v>
      </c>
    </row>
    <row r="1922" ht="15.75" customHeight="1">
      <c r="A1922" s="119">
        <v>1921.0</v>
      </c>
      <c r="B1922" s="143" t="str">
        <f t="array" ref="B1922">index(Systems!$A:$E,match($A1922,Systems!$A:$A,),match(B$1,Systems!$2:$2,))&amp;if(not(isblank(index(Systems!$A:$E,match($A1922,Systems!$A:$A,),match(Systems!$C$2,Systems!$2:$2,))))," ["&amp;index(Systems!$A:$E,match($A1922,Systems!$A:$A,),match(Systems!$C$2,Systems!$2:$2,))&amp;"]",)</f>
        <v>Odell</v>
      </c>
      <c r="C1922" s="144">
        <f t="array" ref="C1922">round((F1922-average(I1922,L1922,O1922,R1922,U1922))*X1922+if($B1922=$H1922,0,iferror(average(vlookup({$H1922,$K1922,$N1922,$Q1922,$T1922},$B:$D,column(B$1),0)),index(C:C,match($H1922,$B:$B,)))),3)</f>
        <v>250.477</v>
      </c>
      <c r="D1922" s="144">
        <f t="array" ref="D1922">round((G1922-average(J1922,M1922,P1922,S1922,V1922))*Y1922+if($B1922=$H1922,0,iferror(average(vlookup({$H1922,$K1922,$N1922,$Q1922,$T1922},$B:$D,column(C$1),0)),index(D:D,match($H1922,$B:$B,)))),3)</f>
        <v>-97.499</v>
      </c>
      <c r="E1922" s="145">
        <v>2764.0</v>
      </c>
      <c r="F1922" s="146">
        <v>846.542</v>
      </c>
      <c r="G1922" s="146">
        <v>467.628</v>
      </c>
      <c r="H1922" s="147" t="s">
        <v>404</v>
      </c>
      <c r="I1922" s="146">
        <v>688.449</v>
      </c>
      <c r="J1922" s="146">
        <v>406.09</v>
      </c>
      <c r="K1922" s="148"/>
      <c r="L1922" s="149"/>
      <c r="M1922" s="149"/>
      <c r="N1922" s="148"/>
      <c r="O1922" s="149"/>
      <c r="P1922" s="149"/>
      <c r="Q1922" s="148"/>
      <c r="R1922" s="149"/>
      <c r="S1922" s="149"/>
      <c r="T1922" s="148"/>
      <c r="U1922" s="149"/>
      <c r="V1922" s="149"/>
      <c r="W1922" s="149"/>
      <c r="X1922" s="150">
        <f t="shared" si="1"/>
        <v>1.584367573</v>
      </c>
      <c r="Y1922" s="150">
        <f t="shared" si="2"/>
        <v>-1.584367573</v>
      </c>
    </row>
    <row r="1923" ht="15.75" customHeight="1">
      <c r="A1923" s="119">
        <v>1922.0</v>
      </c>
      <c r="B1923" s="143" t="str">
        <f t="array" ref="B1923">index(Systems!$A:$E,match($A1923,Systems!$A:$A,),match(B$1,Systems!$2:$2,))&amp;if(not(isblank(index(Systems!$A:$E,match($A1923,Systems!$A:$A,),match(Systems!$C$2,Systems!$2:$2,))))," ["&amp;index(Systems!$A:$E,match($A1923,Systems!$A:$A,),match(Systems!$C$2,Systems!$2:$2,))&amp;"]",)</f>
        <v>Odessa [The Ruins of Gabriel]</v>
      </c>
      <c r="C1923" s="144">
        <f t="array" ref="C1923">round((F1923-average(I1923,L1923,O1923,R1923,U1923))*X1923+if($B1923=$H1923,0,iferror(average(vlookup({$H1923,$K1923,$N1923,$Q1923,$T1923},$B:$D,column(B$1),0)),index(C:C,match($H1923,$B:$B,)))),3)</f>
        <v>-120.727</v>
      </c>
      <c r="D1923" s="144">
        <f t="array" ref="D1923">round((G1923-average(J1923,M1923,P1923,S1923,V1923))*Y1923+if($B1923=$H1923,0,iferror(average(vlookup({$H1923,$K1923,$N1923,$Q1923,$T1923},$B:$D,column(C$1),0)),index(D:D,match($H1923,$B:$B,)))),3)</f>
        <v>185.545</v>
      </c>
      <c r="E1923" s="145">
        <v>2764.0</v>
      </c>
      <c r="F1923" s="146">
        <v>612.25</v>
      </c>
      <c r="G1923" s="146">
        <v>288.98</v>
      </c>
      <c r="H1923" s="147" t="s">
        <v>404</v>
      </c>
      <c r="I1923" s="146">
        <v>688.449</v>
      </c>
      <c r="J1923" s="146">
        <v>406.09</v>
      </c>
      <c r="K1923" s="148"/>
      <c r="L1923" s="149"/>
      <c r="M1923" s="149"/>
      <c r="N1923" s="148"/>
      <c r="O1923" s="149"/>
      <c r="P1923" s="149"/>
      <c r="Q1923" s="148"/>
      <c r="R1923" s="149"/>
      <c r="S1923" s="149"/>
      <c r="T1923" s="148"/>
      <c r="U1923" s="149"/>
      <c r="V1923" s="149"/>
      <c r="W1923" s="149"/>
      <c r="X1923" s="150">
        <f t="shared" si="1"/>
        <v>1.584367573</v>
      </c>
      <c r="Y1923" s="150">
        <f t="shared" si="2"/>
        <v>-1.584367573</v>
      </c>
    </row>
    <row r="1924" ht="15.75" customHeight="1">
      <c r="A1924" s="119">
        <v>1923.0</v>
      </c>
      <c r="B1924" s="143" t="str">
        <f t="array" ref="B1924">index(Systems!$A:$E,match($A1924,Systems!$A:$A,),match(B$1,Systems!$2:$2,))&amp;if(not(isblank(index(Systems!$A:$E,match($A1924,Systems!$A:$A,),match(Systems!$C$2,Systems!$2:$2,))))," ["&amp;index(Systems!$A:$E,match($A1924,Systems!$A:$A,),match(Systems!$C$2,Systems!$2:$2,))&amp;"]",)</f>
        <v>O'Fallon</v>
      </c>
      <c r="C1924" s="144">
        <f t="array" ref="C1924">round((F1924-average(I1924,L1924,O1924,R1924,U1924))*X1924+if($B1924=$H1924,0,iferror(average(vlookup({$H1924,$K1924,$N1924,$Q1924,$T1924},$B:$D,column(B$1),0)),index(C:C,match($H1924,$B:$B,)))),3)</f>
        <v>313.545</v>
      </c>
      <c r="D1924" s="144">
        <f t="array" ref="D1924">round((G1924-average(J1924,M1924,P1924,S1924,V1924))*Y1924+if($B1924=$H1924,0,iferror(average(vlookup({$H1924,$K1924,$N1924,$Q1924,$T1924},$B:$D,column(C$1),0)),index(D:D,match($H1924,$B:$B,)))),3)</f>
        <v>-83.285</v>
      </c>
      <c r="E1924" s="145">
        <v>2764.0</v>
      </c>
      <c r="F1924" s="146">
        <v>886.348</v>
      </c>
      <c r="G1924" s="146">
        <v>458.657</v>
      </c>
      <c r="H1924" s="147" t="s">
        <v>404</v>
      </c>
      <c r="I1924" s="146">
        <v>688.449</v>
      </c>
      <c r="J1924" s="146">
        <v>406.09</v>
      </c>
      <c r="K1924" s="148"/>
      <c r="L1924" s="149"/>
      <c r="M1924" s="149"/>
      <c r="N1924" s="148"/>
      <c r="O1924" s="149"/>
      <c r="P1924" s="149"/>
      <c r="Q1924" s="148"/>
      <c r="R1924" s="149"/>
      <c r="S1924" s="149"/>
      <c r="T1924" s="148"/>
      <c r="U1924" s="149"/>
      <c r="V1924" s="149"/>
      <c r="W1924" s="149"/>
      <c r="X1924" s="150">
        <f t="shared" si="1"/>
        <v>1.584367573</v>
      </c>
      <c r="Y1924" s="150">
        <f t="shared" si="2"/>
        <v>-1.584367573</v>
      </c>
    </row>
    <row r="1925" ht="15.75" customHeight="1">
      <c r="A1925" s="119">
        <v>1924.0</v>
      </c>
      <c r="B1925" s="143" t="str">
        <f t="array" ref="B1925">index(Systems!$A:$E,match($A1925,Systems!$A:$A,),match(B$1,Systems!$2:$2,))&amp;if(not(isblank(index(Systems!$A:$E,match($A1925,Systems!$A:$A,),match(Systems!$C$2,Systems!$2:$2,))))," ["&amp;index(Systems!$A:$E,match($A1925,Systems!$A:$A,),match(Systems!$C$2,Systems!$2:$2,))&amp;"]",)</f>
        <v>Offerman</v>
      </c>
      <c r="C1925" s="144">
        <f t="array" ref="C1925">round((F1925-average(I1925,L1925,O1925,R1925,U1925))*X1925+if($B1925=$H1925,0,iferror(average(vlookup({$H1925,$K1925,$N1925,$Q1925,$T1925},$B:$D,column(B$1),0)),index(C:C,match($H1925,$B:$B,)))),3)</f>
        <v>573.321</v>
      </c>
      <c r="D1925" s="144">
        <f t="array" ref="D1925">round((G1925-average(J1925,M1925,P1925,S1925,V1925))*Y1925+if($B1925=$H1925,0,iferror(average(vlookup({$H1925,$K1925,$N1925,$Q1925,$T1925},$B:$D,column(C$1),0)),index(D:D,match($H1925,$B:$B,)))),3)</f>
        <v>-52.26</v>
      </c>
      <c r="E1925" s="145">
        <v>2764.0</v>
      </c>
      <c r="F1925" s="146">
        <v>1050.31</v>
      </c>
      <c r="G1925" s="146">
        <v>439.075</v>
      </c>
      <c r="H1925" s="147" t="s">
        <v>404</v>
      </c>
      <c r="I1925" s="146">
        <v>688.449</v>
      </c>
      <c r="J1925" s="146">
        <v>406.09</v>
      </c>
      <c r="K1925" s="148"/>
      <c r="L1925" s="149"/>
      <c r="M1925" s="149"/>
      <c r="N1925" s="148"/>
      <c r="O1925" s="149"/>
      <c r="P1925" s="149"/>
      <c r="Q1925" s="148"/>
      <c r="R1925" s="149"/>
      <c r="S1925" s="149"/>
      <c r="T1925" s="148"/>
      <c r="U1925" s="149"/>
      <c r="V1925" s="149"/>
      <c r="W1925" s="149"/>
      <c r="X1925" s="150">
        <f t="shared" si="1"/>
        <v>1.584367573</v>
      </c>
      <c r="Y1925" s="150">
        <f t="shared" si="2"/>
        <v>-1.584367573</v>
      </c>
    </row>
    <row r="1926" ht="15.75" customHeight="1">
      <c r="A1926" s="119">
        <v>1925.0</v>
      </c>
      <c r="B1926" s="143" t="str">
        <f t="array" ref="B1926">index(Systems!$A:$E,match($A1926,Systems!$A:$A,),match(B$1,Systems!$2:$2,))&amp;if(not(isblank(index(Systems!$A:$E,match($A1926,Systems!$A:$A,),match(Systems!$C$2,Systems!$2:$2,))))," ["&amp;index(Systems!$A:$E,match($A1926,Systems!$A:$A,),match(Systems!$C$2,Systems!$2:$2,))&amp;"]",)</f>
        <v>Ogano</v>
      </c>
      <c r="C1926" s="144">
        <f t="array" ref="C1926">round((F1926-average(I1926,L1926,O1926,R1926,U1926))*X1926+if($B1926=$H1926,0,iferror(average(vlookup({$H1926,$K1926,$N1926,$Q1926,$T1926},$B:$D,column(B$1),0)),index(C:C,match($H1926,$B:$B,)))),3)</f>
        <v>82.973</v>
      </c>
      <c r="D1926" s="144">
        <f t="array" ref="D1926">round((G1926-average(J1926,M1926,P1926,S1926,V1926))*Y1926+if($B1926=$H1926,0,iferror(average(vlookup({$H1926,$K1926,$N1926,$Q1926,$T1926},$B:$D,column(C$1),0)),index(D:D,match($H1926,$B:$B,)))),3)</f>
        <v>211.138</v>
      </c>
      <c r="E1926" s="145">
        <v>2764.0</v>
      </c>
      <c r="F1926" s="146">
        <v>740.819</v>
      </c>
      <c r="G1926" s="146">
        <v>272.827</v>
      </c>
      <c r="H1926" s="147" t="s">
        <v>404</v>
      </c>
      <c r="I1926" s="146">
        <v>688.449</v>
      </c>
      <c r="J1926" s="146">
        <v>406.09</v>
      </c>
      <c r="K1926" s="148"/>
      <c r="L1926" s="149"/>
      <c r="M1926" s="149"/>
      <c r="N1926" s="148"/>
      <c r="O1926" s="149"/>
      <c r="P1926" s="149"/>
      <c r="Q1926" s="148"/>
      <c r="R1926" s="149"/>
      <c r="S1926" s="149"/>
      <c r="T1926" s="148"/>
      <c r="U1926" s="149"/>
      <c r="V1926" s="149"/>
      <c r="W1926" s="149"/>
      <c r="X1926" s="150">
        <f t="shared" si="1"/>
        <v>1.584367573</v>
      </c>
      <c r="Y1926" s="150">
        <f t="shared" si="2"/>
        <v>-1.584367573</v>
      </c>
    </row>
    <row r="1927" ht="15.75" customHeight="1">
      <c r="A1927" s="119">
        <v>1926.0</v>
      </c>
      <c r="B1927" s="143" t="str">
        <f t="array" ref="B1927">index(Systems!$A:$E,match($A1927,Systems!$A:$A,),match(B$1,Systems!$2:$2,))&amp;if(not(isblank(index(Systems!$A:$E,match($A1927,Systems!$A:$A,),match(Systems!$C$2,Systems!$2:$2,))))," ["&amp;index(Systems!$A:$E,match($A1927,Systems!$A:$A,),match(Systems!$C$2,Systems!$2:$2,))&amp;"]",)</f>
        <v>Ogilvie</v>
      </c>
      <c r="C1927" s="144">
        <f t="array" ref="C1927">round((F1927-average(I1927,L1927,O1927,R1927,U1927))*X1927+if($B1927=$H1927,0,iferror(average(vlookup({$H1927,$K1927,$N1927,$Q1927,$T1927},$B:$D,column(B$1),0)),index(C:C,match($H1927,$B:$B,)))),3)</f>
        <v>195.764</v>
      </c>
      <c r="D1927" s="144">
        <f t="array" ref="D1927">round((G1927-average(J1927,M1927,P1927,S1927,V1927))*Y1927+if($B1927=$H1927,0,iferror(average(vlookup({$H1927,$K1927,$N1927,$Q1927,$T1927},$B:$D,column(C$1),0)),index(D:D,match($H1927,$B:$B,)))),3)</f>
        <v>-232.045</v>
      </c>
      <c r="E1927" s="145">
        <v>2764.0</v>
      </c>
      <c r="F1927" s="146">
        <v>812.009</v>
      </c>
      <c r="G1927" s="146">
        <v>552.549</v>
      </c>
      <c r="H1927" s="147" t="s">
        <v>404</v>
      </c>
      <c r="I1927" s="146">
        <v>688.449</v>
      </c>
      <c r="J1927" s="146">
        <v>406.09</v>
      </c>
      <c r="K1927" s="148"/>
      <c r="L1927" s="149"/>
      <c r="M1927" s="149"/>
      <c r="N1927" s="148"/>
      <c r="O1927" s="149"/>
      <c r="P1927" s="149"/>
      <c r="Q1927" s="148"/>
      <c r="R1927" s="149"/>
      <c r="S1927" s="149"/>
      <c r="T1927" s="148"/>
      <c r="U1927" s="149"/>
      <c r="V1927" s="149"/>
      <c r="W1927" s="149"/>
      <c r="X1927" s="150">
        <f t="shared" si="1"/>
        <v>1.584367573</v>
      </c>
      <c r="Y1927" s="150">
        <f t="shared" si="2"/>
        <v>-1.584367573</v>
      </c>
    </row>
    <row r="1928" ht="15.75" customHeight="1">
      <c r="A1928" s="119">
        <v>1927.0</v>
      </c>
      <c r="B1928" s="143" t="str">
        <f t="array" ref="B1928">index(Systems!$A:$E,match($A1928,Systems!$A:$A,),match(B$1,Systems!$2:$2,))&amp;if(not(isblank(index(Systems!$A:$E,match($A1928,Systems!$A:$A,),match(Systems!$C$2,Systems!$2:$2,))))," ["&amp;index(Systems!$A:$E,match($A1928,Systems!$A:$A,),match(Systems!$C$2,Systems!$2:$2,))&amp;"]",)</f>
        <v>Ohrensen</v>
      </c>
      <c r="C1928" s="144">
        <f t="array" ref="C1928">round((F1928-average(I1928,L1928,O1928,R1928,U1928))*X1928+if($B1928=$H1928,0,iferror(average(vlookup({$H1928,$K1928,$N1928,$Q1928,$T1928},$B:$D,column(B$1),0)),index(C:C,match($H1928,$B:$B,)))),3)</f>
        <v>-16.29</v>
      </c>
      <c r="D1928" s="144">
        <f t="array" ref="D1928">round((G1928-average(J1928,M1928,P1928,S1928,V1928))*Y1928+if($B1928=$H1928,0,iferror(average(vlookup({$H1928,$K1928,$N1928,$Q1928,$T1928},$B:$D,column(C$1),0)),index(D:D,match($H1928,$B:$B,)))),3)</f>
        <v>-121.76</v>
      </c>
      <c r="E1928" s="145">
        <v>2764.0</v>
      </c>
      <c r="F1928" s="146">
        <v>678.167</v>
      </c>
      <c r="G1928" s="146">
        <v>482.941</v>
      </c>
      <c r="H1928" s="147" t="s">
        <v>404</v>
      </c>
      <c r="I1928" s="146">
        <v>688.449</v>
      </c>
      <c r="J1928" s="146">
        <v>406.09</v>
      </c>
      <c r="K1928" s="148"/>
      <c r="L1928" s="149"/>
      <c r="M1928" s="149"/>
      <c r="N1928" s="148"/>
      <c r="O1928" s="149"/>
      <c r="P1928" s="149"/>
      <c r="Q1928" s="148"/>
      <c r="R1928" s="149"/>
      <c r="S1928" s="149"/>
      <c r="T1928" s="148"/>
      <c r="U1928" s="149"/>
      <c r="V1928" s="149"/>
      <c r="W1928" s="149"/>
      <c r="X1928" s="150">
        <f t="shared" si="1"/>
        <v>1.584367573</v>
      </c>
      <c r="Y1928" s="150">
        <f t="shared" si="2"/>
        <v>-1.584367573</v>
      </c>
    </row>
    <row r="1929" ht="15.75" customHeight="1">
      <c r="A1929" s="119">
        <v>1928.0</v>
      </c>
      <c r="B1929" s="143" t="str">
        <f t="array" ref="B1929">index(Systems!$A:$E,match($A1929,Systems!$A:$A,),match(B$1,Systems!$2:$2,))&amp;if(not(isblank(index(Systems!$A:$E,match($A1929,Systems!$A:$A,),match(Systems!$C$2,Systems!$2:$2,))))," ["&amp;index(Systems!$A:$E,match($A1929,Systems!$A:$A,),match(Systems!$C$2,Systems!$2:$2,))&amp;"]",)</f>
        <v>Okains</v>
      </c>
      <c r="C1929" s="144">
        <f t="array" ref="C1929">round((F1929-average(I1929,L1929,O1929,R1929,U1929))*X1929+if($B1929=$H1929,0,iferror(average(vlookup({$H1929,$K1929,$N1929,$Q1929,$T1929},$B:$D,column(B$1),0)),index(C:C,match($H1929,$B:$B,)))),3)</f>
        <v>241.171</v>
      </c>
      <c r="D1929" s="144">
        <f t="array" ref="D1929">round((G1929-average(J1929,M1929,P1929,S1929,V1929))*Y1929+if($B1929=$H1929,0,iferror(average(vlookup({$H1929,$K1929,$N1929,$Q1929,$T1929},$B:$D,column(C$1),0)),index(D:D,match($H1929,$B:$B,)))),3)</f>
        <v>-268.649</v>
      </c>
      <c r="E1929" s="145">
        <v>2764.0</v>
      </c>
      <c r="F1929" s="146">
        <v>840.668</v>
      </c>
      <c r="G1929" s="146">
        <v>575.652</v>
      </c>
      <c r="H1929" s="147" t="s">
        <v>404</v>
      </c>
      <c r="I1929" s="146">
        <v>688.449</v>
      </c>
      <c r="J1929" s="146">
        <v>406.09</v>
      </c>
      <c r="K1929" s="148"/>
      <c r="L1929" s="149"/>
      <c r="M1929" s="149"/>
      <c r="N1929" s="148"/>
      <c r="O1929" s="149"/>
      <c r="P1929" s="149"/>
      <c r="Q1929" s="148"/>
      <c r="R1929" s="149"/>
      <c r="S1929" s="149"/>
      <c r="T1929" s="148"/>
      <c r="U1929" s="149"/>
      <c r="V1929" s="149"/>
      <c r="W1929" s="149"/>
      <c r="X1929" s="150">
        <f t="shared" si="1"/>
        <v>1.584367573</v>
      </c>
      <c r="Y1929" s="150">
        <f t="shared" si="2"/>
        <v>-1.584367573</v>
      </c>
    </row>
    <row r="1930" ht="15.75" customHeight="1">
      <c r="A1930" s="119">
        <v>1929.0</v>
      </c>
      <c r="B1930" s="143" t="str">
        <f t="array" ref="B1930">index(Systems!$A:$E,match($A1930,Systems!$A:$A,),match(B$1,Systems!$2:$2,))&amp;if(not(isblank(index(Systems!$A:$E,match($A1930,Systems!$A:$A,),match(Systems!$C$2,Systems!$2:$2,))))," ["&amp;index(Systems!$A:$E,match($A1930,Systems!$A:$A,),match(Systems!$C$2,Systems!$2:$2,))&amp;"]",)</f>
        <v>Okaya</v>
      </c>
      <c r="C1930" s="144">
        <f t="array" ref="C1930">round((F1930-average(I1930,L1930,O1930,R1930,U1930))*X1930+if($B1930=$H1930,0,iferror(average(vlookup({$H1930,$K1930,$N1930,$Q1930,$T1930},$B:$D,column(B$1),0)),index(C:C,match($H1930,$B:$B,)))),3)</f>
        <v>108.911</v>
      </c>
      <c r="D1930" s="144">
        <f t="array" ref="D1930">round((G1930-average(J1930,M1930,P1930,S1930,V1930))*Y1930+if($B1930=$H1930,0,iferror(average(vlookup({$H1930,$K1930,$N1930,$Q1930,$T1930},$B:$D,column(C$1),0)),index(D:D,match($H1930,$B:$B,)))),3)</f>
        <v>38.039</v>
      </c>
      <c r="E1930" s="145">
        <v>2764.0</v>
      </c>
      <c r="F1930" s="146">
        <v>757.19</v>
      </c>
      <c r="G1930" s="146">
        <v>382.081</v>
      </c>
      <c r="H1930" s="147" t="s">
        <v>404</v>
      </c>
      <c r="I1930" s="146">
        <v>688.449</v>
      </c>
      <c r="J1930" s="146">
        <v>406.09</v>
      </c>
      <c r="K1930" s="148"/>
      <c r="L1930" s="149"/>
      <c r="M1930" s="149"/>
      <c r="N1930" s="148"/>
      <c r="O1930" s="149"/>
      <c r="P1930" s="149"/>
      <c r="Q1930" s="148"/>
      <c r="R1930" s="149"/>
      <c r="S1930" s="149"/>
      <c r="T1930" s="148"/>
      <c r="U1930" s="149"/>
      <c r="V1930" s="149"/>
      <c r="W1930" s="149"/>
      <c r="X1930" s="150">
        <f t="shared" si="1"/>
        <v>1.584367573</v>
      </c>
      <c r="Y1930" s="150">
        <f t="shared" si="2"/>
        <v>-1.584367573</v>
      </c>
    </row>
    <row r="1931" ht="15.75" customHeight="1">
      <c r="A1931" s="119">
        <v>1930.0</v>
      </c>
      <c r="B1931" s="143" t="str">
        <f t="array" ref="B1931">index(Systems!$A:$E,match($A1931,Systems!$A:$A,),match(B$1,Systems!$2:$2,))&amp;if(not(isblank(index(Systems!$A:$E,match($A1931,Systems!$A:$A,),match(Systems!$C$2,Systems!$2:$2,))))," ["&amp;index(Systems!$A:$E,match($A1931,Systems!$A:$A,),match(Systems!$C$2,Systems!$2:$2,))&amp;"]",)</f>
        <v>Okefenokee</v>
      </c>
      <c r="C1931" s="144">
        <f t="array" ref="C1931">round((F1931-average(I1931,L1931,O1931,R1931,U1931))*X1931+if($B1931=$H1931,0,iferror(average(vlookup({$H1931,$K1931,$N1931,$Q1931,$T1931},$B:$D,column(B$1),0)),index(C:C,match($H1931,$B:$B,)))),3)</f>
        <v>606.925</v>
      </c>
      <c r="D1931" s="144">
        <f t="array" ref="D1931">round((G1931-average(J1931,M1931,P1931,S1931,V1931))*Y1931+if($B1931=$H1931,0,iferror(average(vlookup({$H1931,$K1931,$N1931,$Q1931,$T1931},$B:$D,column(C$1),0)),index(D:D,match($H1931,$B:$B,)))),3)</f>
        <v>-67.511</v>
      </c>
      <c r="E1931" s="145">
        <v>2764.0</v>
      </c>
      <c r="F1931" s="146">
        <v>1071.52</v>
      </c>
      <c r="G1931" s="146">
        <v>448.701</v>
      </c>
      <c r="H1931" s="147" t="s">
        <v>404</v>
      </c>
      <c r="I1931" s="146">
        <v>688.449</v>
      </c>
      <c r="J1931" s="146">
        <v>406.09</v>
      </c>
      <c r="K1931" s="148"/>
      <c r="L1931" s="149"/>
      <c r="M1931" s="149"/>
      <c r="N1931" s="148"/>
      <c r="O1931" s="149"/>
      <c r="P1931" s="149"/>
      <c r="Q1931" s="148"/>
      <c r="R1931" s="149"/>
      <c r="S1931" s="149"/>
      <c r="T1931" s="148"/>
      <c r="U1931" s="149"/>
      <c r="V1931" s="149"/>
      <c r="W1931" s="149"/>
      <c r="X1931" s="150">
        <f t="shared" si="1"/>
        <v>1.584367573</v>
      </c>
      <c r="Y1931" s="150">
        <f t="shared" si="2"/>
        <v>-1.584367573</v>
      </c>
    </row>
    <row r="1932" ht="15.75" customHeight="1">
      <c r="A1932" s="119">
        <v>1931.0</v>
      </c>
      <c r="B1932" s="143" t="str">
        <f t="array" ref="B1932">index(Systems!$A:$E,match($A1932,Systems!$A:$A,),match(B$1,Systems!$2:$2,))&amp;if(not(isblank(index(Systems!$A:$E,match($A1932,Systems!$A:$A,),match(Systems!$C$2,Systems!$2:$2,))))," ["&amp;index(Systems!$A:$E,match($A1932,Systems!$A:$A,),match(Systems!$C$2,Systems!$2:$2,))&amp;"]",)</f>
        <v>Olafsvik</v>
      </c>
      <c r="C1932" s="144">
        <f t="array" ref="C1932">round((F1932-average(I1932,L1932,O1932,R1932,U1932))*X1932+if($B1932=$H1932,0,iferror(average(vlookup({$H1932,$K1932,$N1932,$Q1932,$T1932},$B:$D,column(B$1),0)),index(C:C,match($H1932,$B:$B,)))),3)</f>
        <v>-176.532</v>
      </c>
      <c r="D1932" s="144">
        <f t="array" ref="D1932">round((G1932-average(J1932,M1932,P1932,S1932,V1932))*Y1932+if($B1932=$H1932,0,iferror(average(vlookup({$H1932,$K1932,$N1932,$Q1932,$T1932},$B:$D,column(C$1),0)),index(D:D,match($H1932,$B:$B,)))),3)</f>
        <v>-239.114</v>
      </c>
      <c r="E1932" s="145">
        <v>2764.0</v>
      </c>
      <c r="F1932" s="146">
        <v>577.028</v>
      </c>
      <c r="G1932" s="146">
        <v>557.011</v>
      </c>
      <c r="H1932" s="147" t="s">
        <v>404</v>
      </c>
      <c r="I1932" s="146">
        <v>688.449</v>
      </c>
      <c r="J1932" s="146">
        <v>406.09</v>
      </c>
      <c r="K1932" s="148"/>
      <c r="L1932" s="149"/>
      <c r="M1932" s="149"/>
      <c r="N1932" s="148"/>
      <c r="O1932" s="149"/>
      <c r="P1932" s="149"/>
      <c r="Q1932" s="148"/>
      <c r="R1932" s="149"/>
      <c r="S1932" s="149"/>
      <c r="T1932" s="148"/>
      <c r="U1932" s="149"/>
      <c r="V1932" s="149"/>
      <c r="W1932" s="149"/>
      <c r="X1932" s="150">
        <f t="shared" si="1"/>
        <v>1.584367573</v>
      </c>
      <c r="Y1932" s="150">
        <f t="shared" si="2"/>
        <v>-1.584367573</v>
      </c>
    </row>
    <row r="1933" ht="15.75" customHeight="1">
      <c r="A1933" s="119">
        <v>1932.0</v>
      </c>
      <c r="B1933" s="143" t="str">
        <f t="array" ref="B1933">index(Systems!$A:$E,match($A1933,Systems!$A:$A,),match(B$1,Systems!$2:$2,))&amp;if(not(isblank(index(Systems!$A:$E,match($A1933,Systems!$A:$A,),match(Systems!$C$2,Systems!$2:$2,))))," ["&amp;index(Systems!$A:$E,match($A1933,Systems!$A:$A,),match(Systems!$C$2,Systems!$2:$2,))&amp;"]",)</f>
        <v>Olancha</v>
      </c>
      <c r="C1933" s="144">
        <f t="array" ref="C1933">round((F1933-average(I1933,L1933,O1933,R1933,U1933))*X1933+if($B1933=$H1933,0,iferror(average(vlookup({$H1933,$K1933,$N1933,$Q1933,$T1933},$B:$D,column(B$1),0)),index(C:C,match($H1933,$B:$B,)))),3)</f>
        <v>167.241</v>
      </c>
      <c r="D1933" s="144">
        <f t="array" ref="D1933">round((G1933-average(J1933,M1933,P1933,S1933,V1933))*Y1933+if($B1933=$H1933,0,iferror(average(vlookup({$H1933,$K1933,$N1933,$Q1933,$T1933},$B:$D,column(C$1),0)),index(D:D,match($H1933,$B:$B,)))),3)</f>
        <v>-6.51</v>
      </c>
      <c r="E1933" s="145">
        <v>2764.0</v>
      </c>
      <c r="F1933" s="146">
        <v>794.006</v>
      </c>
      <c r="G1933" s="146">
        <v>410.199</v>
      </c>
      <c r="H1933" s="147" t="s">
        <v>404</v>
      </c>
      <c r="I1933" s="146">
        <v>688.449</v>
      </c>
      <c r="J1933" s="146">
        <v>406.09</v>
      </c>
      <c r="K1933" s="148"/>
      <c r="L1933" s="149"/>
      <c r="M1933" s="149"/>
      <c r="N1933" s="148"/>
      <c r="O1933" s="149"/>
      <c r="P1933" s="149"/>
      <c r="Q1933" s="148"/>
      <c r="R1933" s="149"/>
      <c r="S1933" s="149"/>
      <c r="T1933" s="148"/>
      <c r="U1933" s="149"/>
      <c r="V1933" s="149"/>
      <c r="W1933" s="149"/>
      <c r="X1933" s="150">
        <f t="shared" si="1"/>
        <v>1.584367573</v>
      </c>
      <c r="Y1933" s="150">
        <f t="shared" si="2"/>
        <v>-1.584367573</v>
      </c>
    </row>
    <row r="1934" ht="15.75" customHeight="1">
      <c r="A1934" s="119">
        <v>1933.0</v>
      </c>
      <c r="B1934" s="143" t="str">
        <f t="array" ref="B1934">index(Systems!$A:$E,match($A1934,Systems!$A:$A,),match(B$1,Systems!$2:$2,))&amp;if(not(isblank(index(Systems!$A:$E,match($A1934,Systems!$A:$A,),match(Systems!$C$2,Systems!$2:$2,))))," ["&amp;index(Systems!$A:$E,match($A1934,Systems!$A:$A,),match(Systems!$C$2,Systems!$2:$2,))&amp;"]",)</f>
        <v>Old Canton</v>
      </c>
      <c r="C1934" s="144">
        <f t="array" ref="C1934">round((F1934-average(I1934,L1934,O1934,R1934,U1934))*X1934+if($B1934=$H1934,0,iferror(average(vlookup({$H1934,$K1934,$N1934,$Q1934,$T1934},$B:$D,column(B$1),0)),index(C:C,match($H1934,$B:$B,)))),3)</f>
        <v>393.593</v>
      </c>
      <c r="D1934" s="144">
        <f t="array" ref="D1934">round((G1934-average(J1934,M1934,P1934,S1934,V1934))*Y1934+if($B1934=$H1934,0,iferror(average(vlookup({$H1934,$K1934,$N1934,$Q1934,$T1934},$B:$D,column(C$1),0)),index(D:D,match($H1934,$B:$B,)))),3)</f>
        <v>260.655</v>
      </c>
      <c r="E1934" s="145">
        <v>2764.0</v>
      </c>
      <c r="F1934" s="146">
        <v>936.872</v>
      </c>
      <c r="G1934" s="146">
        <v>241.573</v>
      </c>
      <c r="H1934" s="147" t="s">
        <v>404</v>
      </c>
      <c r="I1934" s="146">
        <v>688.449</v>
      </c>
      <c r="J1934" s="146">
        <v>406.09</v>
      </c>
      <c r="K1934" s="148"/>
      <c r="L1934" s="149"/>
      <c r="M1934" s="149"/>
      <c r="N1934" s="148"/>
      <c r="O1934" s="149"/>
      <c r="P1934" s="149"/>
      <c r="Q1934" s="148"/>
      <c r="R1934" s="149"/>
      <c r="S1934" s="149"/>
      <c r="T1934" s="148"/>
      <c r="U1934" s="149"/>
      <c r="V1934" s="149"/>
      <c r="W1934" s="149"/>
      <c r="X1934" s="150">
        <f t="shared" si="1"/>
        <v>1.584367573</v>
      </c>
      <c r="Y1934" s="150">
        <f t="shared" si="2"/>
        <v>-1.584367573</v>
      </c>
    </row>
    <row r="1935" ht="15.75" customHeight="1">
      <c r="A1935" s="119">
        <v>1934.0</v>
      </c>
      <c r="B1935" s="143" t="str">
        <f t="array" ref="B1935">index(Systems!$A:$E,match($A1935,Systems!$A:$A,),match(B$1,Systems!$2:$2,))&amp;if(not(isblank(index(Systems!$A:$E,match($A1935,Systems!$A:$A,),match(Systems!$C$2,Systems!$2:$2,))))," ["&amp;index(Systems!$A:$E,match($A1935,Systems!$A:$A,),match(Systems!$C$2,Systems!$2:$2,))&amp;"]",)</f>
        <v>Old Kentucky</v>
      </c>
      <c r="C1935" s="144">
        <f t="array" ref="C1935">round((F1935-average(I1935,L1935,O1935,R1935,U1935))*X1935+if($B1935=$H1935,0,iferror(average(vlookup({$H1935,$K1935,$N1935,$Q1935,$T1935},$B:$D,column(B$1),0)),index(C:C,match($H1935,$B:$B,)))),3)</f>
        <v>2.063</v>
      </c>
      <c r="D1935" s="144">
        <f t="array" ref="D1935">round((G1935-average(J1935,M1935,P1935,S1935,V1935))*Y1935+if($B1935=$H1935,0,iferror(average(vlookup({$H1935,$K1935,$N1935,$Q1935,$T1935},$B:$D,column(C$1),0)),index(D:D,match($H1935,$B:$B,)))),3)</f>
        <v>-141.685</v>
      </c>
      <c r="E1935" s="145">
        <v>2764.0</v>
      </c>
      <c r="F1935" s="146">
        <v>689.751</v>
      </c>
      <c r="G1935" s="146">
        <v>495.517</v>
      </c>
      <c r="H1935" s="147" t="s">
        <v>404</v>
      </c>
      <c r="I1935" s="146">
        <v>688.449</v>
      </c>
      <c r="J1935" s="146">
        <v>406.09</v>
      </c>
      <c r="K1935" s="148"/>
      <c r="L1935" s="149"/>
      <c r="M1935" s="149"/>
      <c r="N1935" s="148"/>
      <c r="O1935" s="149"/>
      <c r="P1935" s="149"/>
      <c r="Q1935" s="148"/>
      <c r="R1935" s="149"/>
      <c r="S1935" s="149"/>
      <c r="T1935" s="148"/>
      <c r="U1935" s="149"/>
      <c r="V1935" s="149"/>
      <c r="W1935" s="149"/>
      <c r="X1935" s="150">
        <f t="shared" si="1"/>
        <v>1.584367573</v>
      </c>
      <c r="Y1935" s="150">
        <f t="shared" si="2"/>
        <v>-1.584367573</v>
      </c>
    </row>
    <row r="1936" ht="15.75" customHeight="1">
      <c r="A1936" s="119">
        <v>1935.0</v>
      </c>
      <c r="B1936" s="143" t="str">
        <f t="array" ref="B1936">index(Systems!$A:$E,match($A1936,Systems!$A:$A,),match(B$1,Systems!$2:$2,))&amp;if(not(isblank(index(Systems!$A:$E,match($A1936,Systems!$A:$A,),match(Systems!$C$2,Systems!$2:$2,))))," ["&amp;index(Systems!$A:$E,match($A1936,Systems!$A:$A,),match(Systems!$C$2,Systems!$2:$2,))&amp;"]",)</f>
        <v>Oldsmith</v>
      </c>
      <c r="C1936" s="144">
        <f t="array" ref="C1936">round((F1936-average(I1936,L1936,O1936,R1936,U1936))*X1936+if($B1936=$H1936,0,iferror(average(vlookup({$H1936,$K1936,$N1936,$Q1936,$T1936},$B:$D,column(B$1),0)),index(C:C,match($H1936,$B:$B,)))),3)</f>
        <v>306.33</v>
      </c>
      <c r="D1936" s="144">
        <f t="array" ref="D1936">round((G1936-average(J1936,M1936,P1936,S1936,V1936))*Y1936+if($B1936=$H1936,0,iferror(average(vlookup({$H1936,$K1936,$N1936,$Q1936,$T1936},$B:$D,column(C$1),0)),index(D:D,match($H1936,$B:$B,)))),3)</f>
        <v>88.669</v>
      </c>
      <c r="E1936" s="145">
        <v>2764.0</v>
      </c>
      <c r="F1936" s="146">
        <v>881.794</v>
      </c>
      <c r="G1936" s="146">
        <v>350.125</v>
      </c>
      <c r="H1936" s="147" t="s">
        <v>404</v>
      </c>
      <c r="I1936" s="146">
        <v>688.449</v>
      </c>
      <c r="J1936" s="146">
        <v>406.09</v>
      </c>
      <c r="K1936" s="148"/>
      <c r="L1936" s="149"/>
      <c r="M1936" s="149"/>
      <c r="N1936" s="148"/>
      <c r="O1936" s="149"/>
      <c r="P1936" s="149"/>
      <c r="Q1936" s="148"/>
      <c r="R1936" s="149"/>
      <c r="S1936" s="149"/>
      <c r="T1936" s="148"/>
      <c r="U1936" s="149"/>
      <c r="V1936" s="149"/>
      <c r="W1936" s="149"/>
      <c r="X1936" s="150">
        <f t="shared" si="1"/>
        <v>1.584367573</v>
      </c>
      <c r="Y1936" s="150">
        <f t="shared" si="2"/>
        <v>-1.584367573</v>
      </c>
    </row>
    <row r="1937" ht="15.75" customHeight="1">
      <c r="A1937" s="119">
        <v>1936.0</v>
      </c>
      <c r="B1937" s="143" t="str">
        <f t="array" ref="B1937">index(Systems!$A:$E,match($A1937,Systems!$A:$A,),match(B$1,Systems!$2:$2,))&amp;if(not(isblank(index(Systems!$A:$E,match($A1937,Systems!$A:$A,),match(Systems!$C$2,Systems!$2:$2,))))," ["&amp;index(Systems!$A:$E,match($A1937,Systems!$A:$A,),match(Systems!$C$2,Systems!$2:$2,))&amp;"]",)</f>
        <v>Oli</v>
      </c>
      <c r="C1937" s="144">
        <f t="array" ref="C1937">round((F1937-average(I1937,L1937,O1937,R1937,U1937))*X1937+if($B1937=$H1937,0,iferror(average(vlookup({$H1937,$K1937,$N1937,$Q1937,$T1937},$B:$D,column(B$1),0)),index(C:C,match($H1937,$B:$B,)))),3)</f>
        <v>136.498</v>
      </c>
      <c r="D1937" s="144">
        <f t="array" ref="D1937">round((G1937-average(J1937,M1937,P1937,S1937,V1937))*Y1937+if($B1937=$H1937,0,iferror(average(vlookup({$H1937,$K1937,$N1937,$Q1937,$T1937},$B:$D,column(C$1),0)),index(D:D,match($H1937,$B:$B,)))),3)</f>
        <v>-151.263</v>
      </c>
      <c r="E1937" s="145">
        <v>2764.0</v>
      </c>
      <c r="F1937" s="146">
        <v>774.602</v>
      </c>
      <c r="G1937" s="146">
        <v>501.562</v>
      </c>
      <c r="H1937" s="147" t="s">
        <v>404</v>
      </c>
      <c r="I1937" s="146">
        <v>688.449</v>
      </c>
      <c r="J1937" s="146">
        <v>406.09</v>
      </c>
      <c r="K1937" s="148"/>
      <c r="L1937" s="149"/>
      <c r="M1937" s="149"/>
      <c r="N1937" s="148"/>
      <c r="O1937" s="149"/>
      <c r="P1937" s="149"/>
      <c r="Q1937" s="148"/>
      <c r="R1937" s="149"/>
      <c r="S1937" s="149"/>
      <c r="T1937" s="148"/>
      <c r="U1937" s="149"/>
      <c r="V1937" s="149"/>
      <c r="W1937" s="149"/>
      <c r="X1937" s="150">
        <f t="shared" si="1"/>
        <v>1.584367573</v>
      </c>
      <c r="Y1937" s="150">
        <f t="shared" si="2"/>
        <v>-1.584367573</v>
      </c>
    </row>
    <row r="1938" ht="15.75" customHeight="1">
      <c r="A1938" s="119">
        <v>1937.0</v>
      </c>
      <c r="B1938" s="143" t="str">
        <f t="array" ref="B1938">index(Systems!$A:$E,match($A1938,Systems!$A:$A,),match(B$1,Systems!$2:$2,))&amp;if(not(isblank(index(Systems!$A:$E,match($A1938,Systems!$A:$A,),match(Systems!$C$2,Systems!$2:$2,))))," ["&amp;index(Systems!$A:$E,match($A1938,Systems!$A:$A,),match(Systems!$C$2,Systems!$2:$2,))&amp;"]",)</f>
        <v>Oligar</v>
      </c>
      <c r="C1938" s="144">
        <f t="array" ref="C1938">round((F1938-average(I1938,L1938,O1938,R1938,U1938))*X1938+if($B1938=$H1938,0,iferror(average(vlookup({$H1938,$K1938,$N1938,$Q1938,$T1938},$B:$D,column(B$1),0)),index(C:C,match($H1938,$B:$B,)))),3)</f>
        <v>89.777</v>
      </c>
      <c r="D1938" s="144">
        <f t="array" ref="D1938">round((G1938-average(J1938,M1938,P1938,S1938,V1938))*Y1938+if($B1938=$H1938,0,iferror(average(vlookup({$H1938,$K1938,$N1938,$Q1938,$T1938},$B:$D,column(C$1),0)),index(D:D,match($H1938,$B:$B,)))),3)</f>
        <v>-270.835</v>
      </c>
      <c r="E1938" s="145">
        <v>2764.0</v>
      </c>
      <c r="F1938" s="146">
        <v>745.113</v>
      </c>
      <c r="G1938" s="146">
        <v>577.032</v>
      </c>
      <c r="H1938" s="147" t="s">
        <v>404</v>
      </c>
      <c r="I1938" s="146">
        <v>688.449</v>
      </c>
      <c r="J1938" s="146">
        <v>406.09</v>
      </c>
      <c r="K1938" s="148"/>
      <c r="L1938" s="149"/>
      <c r="M1938" s="149"/>
      <c r="N1938" s="148"/>
      <c r="O1938" s="149"/>
      <c r="P1938" s="149"/>
      <c r="Q1938" s="148"/>
      <c r="R1938" s="149"/>
      <c r="S1938" s="149"/>
      <c r="T1938" s="148"/>
      <c r="U1938" s="149"/>
      <c r="V1938" s="149"/>
      <c r="W1938" s="149"/>
      <c r="X1938" s="150">
        <f t="shared" si="1"/>
        <v>1.584367573</v>
      </c>
      <c r="Y1938" s="150">
        <f t="shared" si="2"/>
        <v>-1.584367573</v>
      </c>
    </row>
    <row r="1939" ht="15.75" customHeight="1">
      <c r="A1939" s="119">
        <v>1938.0</v>
      </c>
      <c r="B1939" s="143" t="str">
        <f t="array" ref="B1939">index(Systems!$A:$E,match($A1939,Systems!$A:$A,),match(B$1,Systems!$2:$2,))&amp;if(not(isblank(index(Systems!$A:$E,match($A1939,Systems!$A:$A,),match(Systems!$C$2,Systems!$2:$2,))))," ["&amp;index(Systems!$A:$E,match($A1939,Systems!$A:$A,),match(Systems!$C$2,Systems!$2:$2,))&amp;"]",)</f>
        <v>Olindo</v>
      </c>
      <c r="C1939" s="144">
        <f t="array" ref="C1939">round((F1939-average(I1939,L1939,O1939,R1939,U1939))*X1939+if($B1939=$H1939,0,iferror(average(vlookup({$H1939,$K1939,$N1939,$Q1939,$T1939},$B:$D,column(B$1),0)),index(C:C,match($H1939,$B:$B,)))),3)</f>
        <v>463.209</v>
      </c>
      <c r="D1939" s="144">
        <f t="array" ref="D1939">round((G1939-average(J1939,M1939,P1939,S1939,V1939))*Y1939+if($B1939=$H1939,0,iferror(average(vlookup({$H1939,$K1939,$N1939,$Q1939,$T1939},$B:$D,column(C$1),0)),index(D:D,match($H1939,$B:$B,)))),3)</f>
        <v>-234.754</v>
      </c>
      <c r="E1939" s="145">
        <v>2764.0</v>
      </c>
      <c r="F1939" s="146">
        <v>980.811</v>
      </c>
      <c r="G1939" s="146">
        <v>554.259</v>
      </c>
      <c r="H1939" s="147" t="s">
        <v>404</v>
      </c>
      <c r="I1939" s="146">
        <v>688.449</v>
      </c>
      <c r="J1939" s="146">
        <v>406.09</v>
      </c>
      <c r="K1939" s="148"/>
      <c r="L1939" s="149"/>
      <c r="M1939" s="149"/>
      <c r="N1939" s="148"/>
      <c r="O1939" s="149"/>
      <c r="P1939" s="149"/>
      <c r="Q1939" s="148"/>
      <c r="R1939" s="149"/>
      <c r="S1939" s="149"/>
      <c r="T1939" s="148"/>
      <c r="U1939" s="149"/>
      <c r="V1939" s="149"/>
      <c r="W1939" s="149"/>
      <c r="X1939" s="150">
        <f t="shared" si="1"/>
        <v>1.584367573</v>
      </c>
      <c r="Y1939" s="150">
        <f t="shared" si="2"/>
        <v>-1.584367573</v>
      </c>
    </row>
    <row r="1940" ht="15.75" customHeight="1">
      <c r="A1940" s="119">
        <v>1939.0</v>
      </c>
      <c r="B1940" s="143" t="str">
        <f t="array" ref="B1940">index(Systems!$A:$E,match($A1940,Systems!$A:$A,),match(B$1,Systems!$2:$2,))&amp;if(not(isblank(index(Systems!$A:$E,match($A1940,Systems!$A:$A,),match(Systems!$C$2,Systems!$2:$2,))))," ["&amp;index(Systems!$A:$E,match($A1940,Systems!$A:$A,),match(Systems!$C$2,Systems!$2:$2,))&amp;"]",)</f>
        <v>Oliver</v>
      </c>
      <c r="C1940" s="144">
        <f t="array" ref="C1940">round((F1940-average(I1940,L1940,O1940,R1940,U1940))*X1940+if($B1940=$H1940,0,iferror(average(vlookup({$H1940,$K1940,$N1940,$Q1940,$T1940},$B:$D,column(B$1),0)),index(C:C,match($H1940,$B:$B,)))),3)</f>
        <v>-31.803</v>
      </c>
      <c r="D1940" s="144">
        <f t="array" ref="D1940">round((G1940-average(J1940,M1940,P1940,S1940,V1940))*Y1940+if($B1940=$H1940,0,iferror(average(vlookup({$H1940,$K1940,$N1940,$Q1940,$T1940},$B:$D,column(C$1),0)),index(D:D,match($H1940,$B:$B,)))),3)</f>
        <v>-7.025</v>
      </c>
      <c r="E1940" s="145">
        <v>2764.0</v>
      </c>
      <c r="F1940" s="146">
        <v>668.376</v>
      </c>
      <c r="G1940" s="146">
        <v>410.524</v>
      </c>
      <c r="H1940" s="147" t="s">
        <v>404</v>
      </c>
      <c r="I1940" s="146">
        <v>688.449</v>
      </c>
      <c r="J1940" s="146">
        <v>406.09</v>
      </c>
      <c r="K1940" s="148"/>
      <c r="L1940" s="149"/>
      <c r="M1940" s="149"/>
      <c r="N1940" s="148"/>
      <c r="O1940" s="149"/>
      <c r="P1940" s="149"/>
      <c r="Q1940" s="148"/>
      <c r="R1940" s="149"/>
      <c r="S1940" s="149"/>
      <c r="T1940" s="148"/>
      <c r="U1940" s="149"/>
      <c r="V1940" s="149"/>
      <c r="W1940" s="149"/>
      <c r="X1940" s="150">
        <f t="shared" si="1"/>
        <v>1.584367573</v>
      </c>
      <c r="Y1940" s="150">
        <f t="shared" si="2"/>
        <v>-1.584367573</v>
      </c>
    </row>
    <row r="1941" ht="15.75" customHeight="1">
      <c r="A1941" s="119">
        <v>1940.0</v>
      </c>
      <c r="B1941" s="143" t="str">
        <f t="array" ref="B1941">index(Systems!$A:$E,match($A1941,Systems!$A:$A,),match(B$1,Systems!$2:$2,))&amp;if(not(isblank(index(Systems!$A:$E,match($A1941,Systems!$A:$A,),match(Systems!$C$2,Systems!$2:$2,))))," ["&amp;index(Systems!$A:$E,match($A1941,Systems!$A:$A,),match(Systems!$C$2,Systems!$2:$2,))&amp;"]",)</f>
        <v>Oltepesi</v>
      </c>
      <c r="C1941" s="144">
        <f t="array" ref="C1941">round((F1941-average(I1941,L1941,O1941,R1941,U1941))*X1941+if($B1941=$H1941,0,iferror(average(vlookup({$H1941,$K1941,$N1941,$Q1941,$T1941},$B:$D,column(B$1),0)),index(C:C,match($H1941,$B:$B,)))),3)</f>
        <v>252.54</v>
      </c>
      <c r="D1941" s="144">
        <f t="array" ref="D1941">round((G1941-average(J1941,M1941,P1941,S1941,V1941))*Y1941+if($B1941=$H1941,0,iferror(average(vlookup({$H1941,$K1941,$N1941,$Q1941,$T1941},$B:$D,column(C$1),0)),index(D:D,match($H1941,$B:$B,)))),3)</f>
        <v>-276.68</v>
      </c>
      <c r="E1941" s="145">
        <v>2764.0</v>
      </c>
      <c r="F1941" s="146">
        <v>847.844</v>
      </c>
      <c r="G1941" s="146">
        <v>580.721</v>
      </c>
      <c r="H1941" s="147" t="s">
        <v>404</v>
      </c>
      <c r="I1941" s="146">
        <v>688.449</v>
      </c>
      <c r="J1941" s="146">
        <v>406.09</v>
      </c>
      <c r="K1941" s="148"/>
      <c r="L1941" s="149"/>
      <c r="M1941" s="149"/>
      <c r="N1941" s="148"/>
      <c r="O1941" s="149"/>
      <c r="P1941" s="149"/>
      <c r="Q1941" s="148"/>
      <c r="R1941" s="149"/>
      <c r="S1941" s="149"/>
      <c r="T1941" s="148"/>
      <c r="U1941" s="149"/>
      <c r="V1941" s="149"/>
      <c r="W1941" s="149"/>
      <c r="X1941" s="150">
        <f t="shared" si="1"/>
        <v>1.584367573</v>
      </c>
      <c r="Y1941" s="150">
        <f t="shared" si="2"/>
        <v>-1.584367573</v>
      </c>
    </row>
    <row r="1942" ht="15.75" customHeight="1">
      <c r="A1942" s="119">
        <v>1941.0</v>
      </c>
      <c r="B1942" s="143" t="str">
        <f t="array" ref="B1942">index(Systems!$A:$E,match($A1942,Systems!$A:$A,),match(B$1,Systems!$2:$2,))&amp;if(not(isblank(index(Systems!$A:$E,match($A1942,Systems!$A:$A,),match(Systems!$C$2,Systems!$2:$2,))))," ["&amp;index(Systems!$A:$E,match($A1942,Systems!$A:$A,),match(Systems!$C$2,Systems!$2:$2,))&amp;"]",)</f>
        <v>Omagh</v>
      </c>
      <c r="C1942" s="144">
        <f t="array" ref="C1942">round((F1942-average(I1942,L1942,O1942,R1942,U1942))*X1942+if($B1942=$H1942,0,iferror(average(vlookup({$H1942,$K1942,$N1942,$Q1942,$T1942},$B:$D,column(B$1),0)),index(C:C,match($H1942,$B:$B,)))),3)</f>
        <v>152.76</v>
      </c>
      <c r="D1942" s="144">
        <f t="array" ref="D1942">round((G1942-average(J1942,M1942,P1942,S1942,V1942))*Y1942+if($B1942=$H1942,0,iferror(average(vlookup({$H1942,$K1942,$N1942,$Q1942,$T1942},$B:$D,column(C$1),0)),index(D:D,match($H1942,$B:$B,)))),3)</f>
        <v>211.396</v>
      </c>
      <c r="E1942" s="145">
        <v>2764.0</v>
      </c>
      <c r="F1942" s="146">
        <v>784.866</v>
      </c>
      <c r="G1942" s="146">
        <v>272.664</v>
      </c>
      <c r="H1942" s="147" t="s">
        <v>404</v>
      </c>
      <c r="I1942" s="146">
        <v>688.449</v>
      </c>
      <c r="J1942" s="146">
        <v>406.09</v>
      </c>
      <c r="K1942" s="148"/>
      <c r="L1942" s="149"/>
      <c r="M1942" s="149"/>
      <c r="N1942" s="148"/>
      <c r="O1942" s="149"/>
      <c r="P1942" s="149"/>
      <c r="Q1942" s="148"/>
      <c r="R1942" s="149"/>
      <c r="S1942" s="149"/>
      <c r="T1942" s="148"/>
      <c r="U1942" s="149"/>
      <c r="V1942" s="149"/>
      <c r="W1942" s="149"/>
      <c r="X1942" s="150">
        <f t="shared" si="1"/>
        <v>1.584367573</v>
      </c>
      <c r="Y1942" s="150">
        <f t="shared" si="2"/>
        <v>-1.584367573</v>
      </c>
    </row>
    <row r="1943" ht="15.75" customHeight="1">
      <c r="A1943" s="119">
        <v>1942.0</v>
      </c>
      <c r="B1943" s="143" t="str">
        <f t="array" ref="B1943">index(Systems!$A:$E,match($A1943,Systems!$A:$A,),match(B$1,Systems!$2:$2,))&amp;if(not(isblank(index(Systems!$A:$E,match($A1943,Systems!$A:$A,),match(Systems!$C$2,Systems!$2:$2,))))," ["&amp;index(Systems!$A:$E,match($A1943,Systems!$A:$A,),match(Systems!$C$2,Systems!$2:$2,))&amp;"]",)</f>
        <v>Onverwacht</v>
      </c>
      <c r="C1943" s="144">
        <f t="array" ref="C1943">round((F1943-average(I1943,L1943,O1943,R1943,U1943))*X1943+if($B1943=$H1943,0,iferror(average(vlookup({$H1943,$K1943,$N1943,$Q1943,$T1943},$B:$D,column(B$1),0)),index(C:C,match($H1943,$B:$B,)))),3)</f>
        <v>679.529</v>
      </c>
      <c r="D1943" s="144">
        <f t="array" ref="D1943">round((G1943-average(J1943,M1943,P1943,S1943,V1943))*Y1943+if($B1943=$H1943,0,iferror(average(vlookup({$H1943,$K1943,$N1943,$Q1943,$T1943},$B:$D,column(C$1),0)),index(D:D,match($H1943,$B:$B,)))),3)</f>
        <v>157.619</v>
      </c>
      <c r="E1943" s="145">
        <v>2764.0</v>
      </c>
      <c r="F1943" s="146">
        <v>1117.345</v>
      </c>
      <c r="G1943" s="146">
        <v>306.606</v>
      </c>
      <c r="H1943" s="147" t="s">
        <v>404</v>
      </c>
      <c r="I1943" s="146">
        <v>688.449</v>
      </c>
      <c r="J1943" s="146">
        <v>406.09</v>
      </c>
      <c r="K1943" s="148"/>
      <c r="L1943" s="149"/>
      <c r="M1943" s="149"/>
      <c r="N1943" s="148"/>
      <c r="O1943" s="149"/>
      <c r="P1943" s="149"/>
      <c r="Q1943" s="148"/>
      <c r="R1943" s="149"/>
      <c r="S1943" s="149"/>
      <c r="T1943" s="148"/>
      <c r="U1943" s="149"/>
      <c r="V1943" s="149"/>
      <c r="W1943" s="149"/>
      <c r="X1943" s="150">
        <f t="shared" si="1"/>
        <v>1.584367573</v>
      </c>
      <c r="Y1943" s="150">
        <f t="shared" si="2"/>
        <v>-1.584367573</v>
      </c>
    </row>
    <row r="1944" ht="15.75" customHeight="1">
      <c r="A1944" s="119">
        <v>1943.0</v>
      </c>
      <c r="B1944" s="143" t="str">
        <f t="array" ref="B1944">index(Systems!$A:$E,match($A1944,Systems!$A:$A,),match(B$1,Systems!$2:$2,))&amp;if(not(isblank(index(Systems!$A:$E,match($A1944,Systems!$A:$A,),match(Systems!$C$2,Systems!$2:$2,))))," ["&amp;index(Systems!$A:$E,match($A1944,Systems!$A:$A,),match(Systems!$C$2,Systems!$2:$2,))&amp;"]",)</f>
        <v>Oporto [Veil (3075+)]</v>
      </c>
      <c r="C1944" s="144">
        <f t="array" ref="C1944">round((F1944-average(I1944,L1944,O1944,R1944,U1944))*X1944+if($B1944=$H1944,0,iferror(average(vlookup({$H1944,$K1944,$N1944,$Q1944,$T1944},$B:$D,column(B$1),0)),index(C:C,match($H1944,$B:$B,)))),3)</f>
        <v>-449.954</v>
      </c>
      <c r="D1944" s="144">
        <f t="array" ref="D1944">round((G1944-average(J1944,M1944,P1944,S1944,V1944))*Y1944+if($B1944=$H1944,0,iferror(average(vlookup({$H1944,$K1944,$N1944,$Q1944,$T1944},$B:$D,column(C$1),0)),index(D:D,match($H1944,$B:$B,)))),3)</f>
        <v>307.611</v>
      </c>
      <c r="E1944" s="145">
        <v>2764.0</v>
      </c>
      <c r="F1944" s="146">
        <v>404.453</v>
      </c>
      <c r="G1944" s="146">
        <v>211.936</v>
      </c>
      <c r="H1944" s="147" t="s">
        <v>404</v>
      </c>
      <c r="I1944" s="146">
        <v>688.449</v>
      </c>
      <c r="J1944" s="146">
        <v>406.09</v>
      </c>
      <c r="K1944" s="148"/>
      <c r="L1944" s="149"/>
      <c r="M1944" s="149"/>
      <c r="N1944" s="148"/>
      <c r="O1944" s="149"/>
      <c r="P1944" s="149"/>
      <c r="Q1944" s="148"/>
      <c r="R1944" s="149"/>
      <c r="S1944" s="149"/>
      <c r="T1944" s="148"/>
      <c r="U1944" s="149"/>
      <c r="V1944" s="149"/>
      <c r="W1944" s="149"/>
      <c r="X1944" s="150">
        <f t="shared" si="1"/>
        <v>1.584367573</v>
      </c>
      <c r="Y1944" s="150">
        <f t="shared" si="2"/>
        <v>-1.584367573</v>
      </c>
    </row>
    <row r="1945" ht="15.75" customHeight="1">
      <c r="A1945" s="119">
        <v>1944.0</v>
      </c>
      <c r="B1945" s="143" t="str">
        <f t="array" ref="B1945">index(Systems!$A:$E,match($A1945,Systems!$A:$A,),match(B$1,Systems!$2:$2,))&amp;if(not(isblank(index(Systems!$A:$E,match($A1945,Systems!$A:$A,),match(Systems!$C$2,Systems!$2:$2,))))," ["&amp;index(Systems!$A:$E,match($A1945,Systems!$A:$A,),match(Systems!$C$2,Systems!$2:$2,))&amp;"]",)</f>
        <v>Orbisonia</v>
      </c>
      <c r="C1945" s="144">
        <f t="array" ref="C1945">round((F1945-average(I1945,L1945,O1945,R1945,U1945))*X1945+if($B1945=$H1945,0,iferror(average(vlookup({$H1945,$K1945,$N1945,$Q1945,$T1945},$B:$D,column(B$1),0)),index(C:C,match($H1945,$B:$B,)))),3)</f>
        <v>150.173</v>
      </c>
      <c r="D1945" s="144">
        <f t="array" ref="D1945">round((G1945-average(J1945,M1945,P1945,S1945,V1945))*Y1945+if($B1945=$H1945,0,iferror(average(vlookup({$H1945,$K1945,$N1945,$Q1945,$T1945},$B:$D,column(C$1),0)),index(D:D,match($H1945,$B:$B,)))),3)</f>
        <v>-155.163</v>
      </c>
      <c r="E1945" s="145">
        <v>2764.0</v>
      </c>
      <c r="F1945" s="146">
        <v>783.233</v>
      </c>
      <c r="G1945" s="146">
        <v>504.024</v>
      </c>
      <c r="H1945" s="147" t="s">
        <v>404</v>
      </c>
      <c r="I1945" s="146">
        <v>688.449</v>
      </c>
      <c r="J1945" s="146">
        <v>406.09</v>
      </c>
      <c r="K1945" s="148"/>
      <c r="L1945" s="149"/>
      <c r="M1945" s="149"/>
      <c r="N1945" s="148"/>
      <c r="O1945" s="149"/>
      <c r="P1945" s="149"/>
      <c r="Q1945" s="148"/>
      <c r="R1945" s="149"/>
      <c r="S1945" s="149"/>
      <c r="T1945" s="148"/>
      <c r="U1945" s="149"/>
      <c r="V1945" s="149"/>
      <c r="W1945" s="149"/>
      <c r="X1945" s="150">
        <f t="shared" si="1"/>
        <v>1.584367573</v>
      </c>
      <c r="Y1945" s="150">
        <f t="shared" si="2"/>
        <v>-1.584367573</v>
      </c>
    </row>
    <row r="1946" ht="15.75" customHeight="1">
      <c r="A1946" s="119">
        <v>1945.0</v>
      </c>
      <c r="B1946" s="143" t="str">
        <f t="array" ref="B1946">index(Systems!$A:$E,match($A1946,Systems!$A:$A,),match(B$1,Systems!$2:$2,))&amp;if(not(isblank(index(Systems!$A:$E,match($A1946,Systems!$A:$A,),match(Systems!$C$2,Systems!$2:$2,))))," ["&amp;index(Systems!$A:$E,match($A1946,Systems!$A:$A,),match(Systems!$C$2,Systems!$2:$2,))&amp;"]",)</f>
        <v>Ordino</v>
      </c>
      <c r="C1946" s="144">
        <f t="array" ref="C1946">round((F1946-average(I1946,L1946,O1946,R1946,U1946))*X1946+if($B1946=$H1946,0,iferror(average(vlookup({$H1946,$K1946,$N1946,$Q1946,$T1946},$B:$D,column(B$1),0)),index(C:C,match($H1946,$B:$B,)))),3)</f>
        <v>42.016</v>
      </c>
      <c r="D1946" s="144">
        <f t="array" ref="D1946">round((G1946-average(J1946,M1946,P1946,S1946,V1946))*Y1946+if($B1946=$H1946,0,iferror(average(vlookup({$H1946,$K1946,$N1946,$Q1946,$T1946},$B:$D,column(C$1),0)),index(D:D,match($H1946,$B:$B,)))),3)</f>
        <v>-362.735</v>
      </c>
      <c r="E1946" s="145">
        <v>2764.0</v>
      </c>
      <c r="F1946" s="146">
        <v>714.968</v>
      </c>
      <c r="G1946" s="146">
        <v>635.036</v>
      </c>
      <c r="H1946" s="147" t="s">
        <v>404</v>
      </c>
      <c r="I1946" s="146">
        <v>688.449</v>
      </c>
      <c r="J1946" s="146">
        <v>406.09</v>
      </c>
      <c r="K1946" s="148"/>
      <c r="L1946" s="149"/>
      <c r="M1946" s="149"/>
      <c r="N1946" s="148"/>
      <c r="O1946" s="149"/>
      <c r="P1946" s="149"/>
      <c r="Q1946" s="148"/>
      <c r="R1946" s="149"/>
      <c r="S1946" s="149"/>
      <c r="T1946" s="148"/>
      <c r="U1946" s="149"/>
      <c r="V1946" s="149"/>
      <c r="W1946" s="149"/>
      <c r="X1946" s="150">
        <f t="shared" si="1"/>
        <v>1.584367573</v>
      </c>
      <c r="Y1946" s="150">
        <f t="shared" si="2"/>
        <v>-1.584367573</v>
      </c>
    </row>
    <row r="1947" ht="15.75" customHeight="1">
      <c r="A1947" s="119">
        <v>1946.0</v>
      </c>
      <c r="B1947" s="143" t="str">
        <f t="array" ref="B1947">index(Systems!$A:$E,match($A1947,Systems!$A:$A,),match(B$1,Systems!$2:$2,))&amp;if(not(isblank(index(Systems!$A:$E,match($A1947,Systems!$A:$A,),match(Systems!$C$2,Systems!$2:$2,))))," ["&amp;index(Systems!$A:$E,match($A1947,Systems!$A:$A,),match(Systems!$C$2,Systems!$2:$2,))&amp;"]",)</f>
        <v>Orestes</v>
      </c>
      <c r="C1947" s="144">
        <f t="array" ref="C1947">round((F1947-average(I1947,L1947,O1947,R1947,U1947))*X1947+if($B1947=$H1947,0,iferror(average(vlookup({$H1947,$K1947,$N1947,$Q1947,$T1947},$B:$D,column(B$1),0)),index(C:C,match($H1947,$B:$B,)))),3)</f>
        <v>-26.121</v>
      </c>
      <c r="D1947" s="144">
        <f t="array" ref="D1947">round((G1947-average(J1947,M1947,P1947,S1947,V1947))*Y1947+if($B1947=$H1947,0,iferror(average(vlookup({$H1947,$K1947,$N1947,$Q1947,$T1947},$B:$D,column(C$1),0)),index(D:D,match($H1947,$B:$B,)))),3)</f>
        <v>167.591</v>
      </c>
      <c r="E1947" s="145">
        <v>2764.0</v>
      </c>
      <c r="F1947" s="146">
        <v>671.962</v>
      </c>
      <c r="G1947" s="146">
        <v>300.312</v>
      </c>
      <c r="H1947" s="147" t="s">
        <v>404</v>
      </c>
      <c r="I1947" s="146">
        <v>688.449</v>
      </c>
      <c r="J1947" s="146">
        <v>406.09</v>
      </c>
      <c r="K1947" s="148"/>
      <c r="L1947" s="149"/>
      <c r="M1947" s="149"/>
      <c r="N1947" s="148"/>
      <c r="O1947" s="149"/>
      <c r="P1947" s="149"/>
      <c r="Q1947" s="148"/>
      <c r="R1947" s="149"/>
      <c r="S1947" s="149"/>
      <c r="T1947" s="148"/>
      <c r="U1947" s="149"/>
      <c r="V1947" s="149"/>
      <c r="W1947" s="149"/>
      <c r="X1947" s="150">
        <f t="shared" si="1"/>
        <v>1.584367573</v>
      </c>
      <c r="Y1947" s="150">
        <f t="shared" si="2"/>
        <v>-1.584367573</v>
      </c>
    </row>
    <row r="1948" ht="15.75" customHeight="1">
      <c r="A1948" s="119">
        <v>1947.0</v>
      </c>
      <c r="B1948" s="143" t="str">
        <f t="array" ref="B1948">index(Systems!$A:$E,match($A1948,Systems!$A:$A,),match(B$1,Systems!$2:$2,))&amp;if(not(isblank(index(Systems!$A:$E,match($A1948,Systems!$A:$A,),match(Systems!$C$2,Systems!$2:$2,))))," ["&amp;index(Systems!$A:$E,match($A1948,Systems!$A:$A,),match(Systems!$C$2,Systems!$2:$2,))&amp;"]",)</f>
        <v>Organo</v>
      </c>
      <c r="C1948" s="144">
        <f t="array" ref="C1948">round((F1948-average(I1948,L1948,O1948,R1948,U1948))*X1948+if($B1948=$H1948,0,iferror(average(vlookup({$H1948,$K1948,$N1948,$Q1948,$T1948},$B:$D,column(B$1),0)),index(C:C,match($H1948,$B:$B,)))),3)</f>
        <v>355.767</v>
      </c>
      <c r="D1948" s="144">
        <f t="array" ref="D1948">round((G1948-average(J1948,M1948,P1948,S1948,V1948))*Y1948+if($B1948=$H1948,0,iferror(average(vlookup({$H1948,$K1948,$N1948,$Q1948,$T1948},$B:$D,column(C$1),0)),index(D:D,match($H1948,$B:$B,)))),3)</f>
        <v>-347</v>
      </c>
      <c r="E1948" s="145">
        <v>2764.0</v>
      </c>
      <c r="F1948" s="146">
        <v>912.997</v>
      </c>
      <c r="G1948" s="146">
        <v>625.105</v>
      </c>
      <c r="H1948" s="147" t="s">
        <v>404</v>
      </c>
      <c r="I1948" s="146">
        <v>688.449</v>
      </c>
      <c r="J1948" s="146">
        <v>406.09</v>
      </c>
      <c r="K1948" s="148"/>
      <c r="L1948" s="149"/>
      <c r="M1948" s="149"/>
      <c r="N1948" s="148"/>
      <c r="O1948" s="149"/>
      <c r="P1948" s="149"/>
      <c r="Q1948" s="148"/>
      <c r="R1948" s="149"/>
      <c r="S1948" s="149"/>
      <c r="T1948" s="148"/>
      <c r="U1948" s="149"/>
      <c r="V1948" s="149"/>
      <c r="W1948" s="149"/>
      <c r="X1948" s="150">
        <f t="shared" si="1"/>
        <v>1.584367573</v>
      </c>
      <c r="Y1948" s="150">
        <f t="shared" si="2"/>
        <v>-1.584367573</v>
      </c>
    </row>
    <row r="1949" ht="15.75" customHeight="1">
      <c r="A1949" s="119">
        <v>1948.0</v>
      </c>
      <c r="B1949" s="143" t="str">
        <f t="array" ref="B1949">index(Systems!$A:$E,match($A1949,Systems!$A:$A,),match(B$1,Systems!$2:$2,))&amp;if(not(isblank(index(Systems!$A:$E,match($A1949,Systems!$A:$A,),match(Systems!$C$2,Systems!$2:$2,))))," ["&amp;index(Systems!$A:$E,match($A1949,Systems!$A:$A,),match(Systems!$C$2,Systems!$2:$2,))&amp;"]",)</f>
        <v>Oriente</v>
      </c>
      <c r="C1949" s="144">
        <f t="array" ref="C1949">round((F1949-average(I1949,L1949,O1949,R1949,U1949))*X1949+if($B1949=$H1949,0,iferror(average(vlookup({$H1949,$K1949,$N1949,$Q1949,$T1949},$B:$D,column(B$1),0)),index(C:C,match($H1949,$B:$B,)))),3)</f>
        <v>-76.278</v>
      </c>
      <c r="D1949" s="144">
        <f t="array" ref="D1949">round((G1949-average(J1949,M1949,P1949,S1949,V1949))*Y1949+if($B1949=$H1949,0,iferror(average(vlookup({$H1949,$K1949,$N1949,$Q1949,$T1949},$B:$D,column(C$1),0)),index(D:D,match($H1949,$B:$B,)))),3)</f>
        <v>-211.423</v>
      </c>
      <c r="E1949" s="145">
        <v>2764.0</v>
      </c>
      <c r="F1949" s="146">
        <v>640.305</v>
      </c>
      <c r="G1949" s="146">
        <v>539.533</v>
      </c>
      <c r="H1949" s="147" t="s">
        <v>404</v>
      </c>
      <c r="I1949" s="146">
        <v>688.449</v>
      </c>
      <c r="J1949" s="146">
        <v>406.09</v>
      </c>
      <c r="K1949" s="148"/>
      <c r="L1949" s="149"/>
      <c r="M1949" s="149"/>
      <c r="N1949" s="148"/>
      <c r="O1949" s="149"/>
      <c r="P1949" s="149"/>
      <c r="Q1949" s="148"/>
      <c r="R1949" s="149"/>
      <c r="S1949" s="149"/>
      <c r="T1949" s="148"/>
      <c r="U1949" s="149"/>
      <c r="V1949" s="149"/>
      <c r="W1949" s="149"/>
      <c r="X1949" s="150">
        <f t="shared" si="1"/>
        <v>1.584367573</v>
      </c>
      <c r="Y1949" s="150">
        <f t="shared" si="2"/>
        <v>-1.584367573</v>
      </c>
    </row>
    <row r="1950" ht="15.75" customHeight="1">
      <c r="A1950" s="119">
        <v>1949.0</v>
      </c>
      <c r="B1950" s="143" t="str">
        <f t="array" ref="B1950">index(Systems!$A:$E,match($A1950,Systems!$A:$A,),match(B$1,Systems!$2:$2,))&amp;if(not(isblank(index(Systems!$A:$E,match($A1950,Systems!$A:$A,),match(Systems!$C$2,Systems!$2:$2,))))," ["&amp;index(Systems!$A:$E,match($A1950,Systems!$A:$A,),match(Systems!$C$2,Systems!$2:$2,))&amp;"]",)</f>
        <v>Orkney [LC]</v>
      </c>
      <c r="C1950" s="144">
        <f t="array" ref="C1950">round((F1950-average(I1950,L1950,O1950,R1950,U1950))*X1950+if($B1950=$H1950,0,iferror(average(vlookup({$H1950,$K1950,$N1950,$Q1950,$T1950},$B:$D,column(B$1),0)),index(C:C,match($H1950,$B:$B,)))),3)</f>
        <v>-48.602</v>
      </c>
      <c r="D1950" s="144">
        <f t="array" ref="D1950">round((G1950-average(J1950,M1950,P1950,S1950,V1950))*Y1950+if($B1950=$H1950,0,iferror(average(vlookup({$H1950,$K1950,$N1950,$Q1950,$T1950},$B:$D,column(C$1),0)),index(D:D,match($H1950,$B:$B,)))),3)</f>
        <v>234.925</v>
      </c>
      <c r="E1950" s="145">
        <v>2764.0</v>
      </c>
      <c r="F1950" s="146">
        <v>657.773</v>
      </c>
      <c r="G1950" s="146">
        <v>257.813</v>
      </c>
      <c r="H1950" s="147" t="s">
        <v>404</v>
      </c>
      <c r="I1950" s="146">
        <v>688.449</v>
      </c>
      <c r="J1950" s="146">
        <v>406.09</v>
      </c>
      <c r="K1950" s="148"/>
      <c r="L1950" s="149"/>
      <c r="M1950" s="149"/>
      <c r="N1950" s="148"/>
      <c r="O1950" s="149"/>
      <c r="P1950" s="149"/>
      <c r="Q1950" s="148"/>
      <c r="R1950" s="149"/>
      <c r="S1950" s="149"/>
      <c r="T1950" s="148"/>
      <c r="U1950" s="149"/>
      <c r="V1950" s="149"/>
      <c r="W1950" s="149"/>
      <c r="X1950" s="150">
        <f t="shared" si="1"/>
        <v>1.584367573</v>
      </c>
      <c r="Y1950" s="150">
        <f t="shared" si="2"/>
        <v>-1.584367573</v>
      </c>
    </row>
    <row r="1951" ht="15.75" customHeight="1">
      <c r="A1951" s="119">
        <v>1950.0</v>
      </c>
      <c r="B1951" s="143" t="str">
        <f t="array" ref="B1951">index(Systems!$A:$E,match($A1951,Systems!$A:$A,),match(B$1,Systems!$2:$2,))&amp;if(not(isblank(index(Systems!$A:$E,match($A1951,Systems!$A:$A,),match(Systems!$C$2,Systems!$2:$2,))))," ["&amp;index(Systems!$A:$E,match($A1951,Systems!$A:$A,),match(Systems!$C$2,Systems!$2:$2,))&amp;"]",)</f>
        <v>Ormal</v>
      </c>
      <c r="C1951" s="144">
        <f t="array" ref="C1951">round((F1951-average(I1951,L1951,O1951,R1951,U1951))*X1951+if($B1951=$H1951,0,iferror(average(vlookup({$H1951,$K1951,$N1951,$Q1951,$T1951},$B:$D,column(B$1),0)),index(C:C,match($H1951,$B:$B,)))),3)</f>
        <v>420.005</v>
      </c>
      <c r="D1951" s="144">
        <f t="array" ref="D1951">round((G1951-average(J1951,M1951,P1951,S1951,V1951))*Y1951+if($B1951=$H1951,0,iferror(average(vlookup({$H1951,$K1951,$N1951,$Q1951,$T1951},$B:$D,column(C$1),0)),index(D:D,match($H1951,$B:$B,)))),3)</f>
        <v>-68.215</v>
      </c>
      <c r="E1951" s="145">
        <v>2764.0</v>
      </c>
      <c r="F1951" s="146">
        <v>953.542</v>
      </c>
      <c r="G1951" s="146">
        <v>449.145</v>
      </c>
      <c r="H1951" s="147" t="s">
        <v>404</v>
      </c>
      <c r="I1951" s="146">
        <v>688.449</v>
      </c>
      <c r="J1951" s="146">
        <v>406.09</v>
      </c>
      <c r="K1951" s="148"/>
      <c r="L1951" s="149"/>
      <c r="M1951" s="149"/>
      <c r="N1951" s="148"/>
      <c r="O1951" s="149"/>
      <c r="P1951" s="149"/>
      <c r="Q1951" s="148"/>
      <c r="R1951" s="149"/>
      <c r="S1951" s="149"/>
      <c r="T1951" s="148"/>
      <c r="U1951" s="149"/>
      <c r="V1951" s="149"/>
      <c r="W1951" s="149"/>
      <c r="X1951" s="150">
        <f t="shared" si="1"/>
        <v>1.584367573</v>
      </c>
      <c r="Y1951" s="150">
        <f t="shared" si="2"/>
        <v>-1.584367573</v>
      </c>
    </row>
    <row r="1952" ht="15.75" customHeight="1">
      <c r="A1952" s="119">
        <v>1951.0</v>
      </c>
      <c r="B1952" s="143" t="str">
        <f t="array" ref="B1952">index(Systems!$A:$E,match($A1952,Systems!$A:$A,),match(B$1,Systems!$2:$2,))&amp;if(not(isblank(index(Systems!$A:$E,match($A1952,Systems!$A:$A,),match(Systems!$C$2,Systems!$2:$2,))))," ["&amp;index(Systems!$A:$E,match($A1952,Systems!$A:$A,),match(Systems!$C$2,Systems!$2:$2,))&amp;"]",)</f>
        <v>Ormstown</v>
      </c>
      <c r="C1952" s="144">
        <f t="array" ref="C1952">round((F1952-average(I1952,L1952,O1952,R1952,U1952))*X1952+if($B1952=$H1952,0,iferror(average(vlookup({$H1952,$K1952,$N1952,$Q1952,$T1952},$B:$D,column(B$1),0)),index(C:C,match($H1952,$B:$B,)))),3)</f>
        <v>-438.887</v>
      </c>
      <c r="D1952" s="144">
        <f t="array" ref="D1952">round((G1952-average(J1952,M1952,P1952,S1952,V1952))*Y1952+if($B1952=$H1952,0,iferror(average(vlookup({$H1952,$K1952,$N1952,$Q1952,$T1952},$B:$D,column(C$1),0)),index(D:D,match($H1952,$B:$B,)))),3)</f>
        <v>193.565</v>
      </c>
      <c r="E1952" s="145">
        <v>2764.0</v>
      </c>
      <c r="F1952" s="146">
        <v>411.438</v>
      </c>
      <c r="G1952" s="146">
        <v>283.918</v>
      </c>
      <c r="H1952" s="147" t="s">
        <v>404</v>
      </c>
      <c r="I1952" s="146">
        <v>688.449</v>
      </c>
      <c r="J1952" s="146">
        <v>406.09</v>
      </c>
      <c r="K1952" s="148"/>
      <c r="L1952" s="149"/>
      <c r="M1952" s="149"/>
      <c r="N1952" s="148"/>
      <c r="O1952" s="149"/>
      <c r="P1952" s="149"/>
      <c r="Q1952" s="148"/>
      <c r="R1952" s="149"/>
      <c r="S1952" s="149"/>
      <c r="T1952" s="148"/>
      <c r="U1952" s="149"/>
      <c r="V1952" s="149"/>
      <c r="W1952" s="149"/>
      <c r="X1952" s="150">
        <f t="shared" si="1"/>
        <v>1.584367573</v>
      </c>
      <c r="Y1952" s="150">
        <f t="shared" si="2"/>
        <v>-1.584367573</v>
      </c>
    </row>
    <row r="1953" ht="15.75" customHeight="1">
      <c r="A1953" s="119">
        <v>1952.0</v>
      </c>
      <c r="B1953" s="143" t="str">
        <f t="array" ref="B1953">index(Systems!$A:$E,match($A1953,Systems!$A:$A,),match(B$1,Systems!$2:$2,))&amp;if(not(isblank(index(Systems!$A:$E,match($A1953,Systems!$A:$A,),match(Systems!$C$2,Systems!$2:$2,))))," ["&amp;index(Systems!$A:$E,match($A1953,Systems!$A:$A,),match(Systems!$C$2,Systems!$2:$2,))&amp;"]",)</f>
        <v>Oshika</v>
      </c>
      <c r="C1953" s="144">
        <f t="array" ref="C1953">round((F1953-average(I1953,L1953,O1953,R1953,U1953))*X1953+if($B1953=$H1953,0,iferror(average(vlookup({$H1953,$K1953,$N1953,$Q1953,$T1953},$B:$D,column(B$1),0)),index(C:C,match($H1953,$B:$B,)))),3)</f>
        <v>239.151</v>
      </c>
      <c r="D1953" s="144">
        <f t="array" ref="D1953">round((G1953-average(J1953,M1953,P1953,S1953,V1953))*Y1953+if($B1953=$H1953,0,iferror(average(vlookup({$H1953,$K1953,$N1953,$Q1953,$T1953},$B:$D,column(C$1),0)),index(D:D,match($H1953,$B:$B,)))),3)</f>
        <v>176.676</v>
      </c>
      <c r="E1953" s="145">
        <v>2764.0</v>
      </c>
      <c r="F1953" s="146">
        <v>839.393</v>
      </c>
      <c r="G1953" s="146">
        <v>294.578</v>
      </c>
      <c r="H1953" s="147" t="s">
        <v>404</v>
      </c>
      <c r="I1953" s="146">
        <v>688.449</v>
      </c>
      <c r="J1953" s="146">
        <v>406.09</v>
      </c>
      <c r="K1953" s="148"/>
      <c r="L1953" s="149"/>
      <c r="M1953" s="149"/>
      <c r="N1953" s="148"/>
      <c r="O1953" s="149"/>
      <c r="P1953" s="149"/>
      <c r="Q1953" s="148"/>
      <c r="R1953" s="149"/>
      <c r="S1953" s="149"/>
      <c r="T1953" s="148"/>
      <c r="U1953" s="149"/>
      <c r="V1953" s="149"/>
      <c r="W1953" s="149"/>
      <c r="X1953" s="150">
        <f t="shared" si="1"/>
        <v>1.584367573</v>
      </c>
      <c r="Y1953" s="150">
        <f t="shared" si="2"/>
        <v>-1.584367573</v>
      </c>
    </row>
    <row r="1954" ht="15.75" customHeight="1">
      <c r="A1954" s="119">
        <v>1953.0</v>
      </c>
      <c r="B1954" s="143" t="str">
        <f t="array" ref="B1954">index(Systems!$A:$E,match($A1954,Systems!$A:$A,),match(B$1,Systems!$2:$2,))&amp;if(not(isblank(index(Systems!$A:$E,match($A1954,Systems!$A:$A,),match(Systems!$C$2,Systems!$2:$2,))))," ["&amp;index(Systems!$A:$E,match($A1954,Systems!$A:$A,),match(Systems!$C$2,Systems!$2:$2,))&amp;"]",)</f>
        <v>Osmus Saar</v>
      </c>
      <c r="C1954" s="144">
        <f t="array" ref="C1954">round((F1954-average(I1954,L1954,O1954,R1954,U1954))*X1954+if($B1954=$H1954,0,iferror(average(vlookup({$H1954,$K1954,$N1954,$Q1954,$T1954},$B:$D,column(B$1),0)),index(C:C,match($H1954,$B:$B,)))),3)</f>
        <v>149.4</v>
      </c>
      <c r="D1954" s="144">
        <f t="array" ref="D1954">round((G1954-average(J1954,M1954,P1954,S1954,V1954))*Y1954+if($B1954=$H1954,0,iferror(average(vlookup({$H1954,$K1954,$N1954,$Q1954,$T1954},$B:$D,column(C$1),0)),index(D:D,match($H1954,$B:$B,)))),3)</f>
        <v>173.921</v>
      </c>
      <c r="E1954" s="145">
        <v>2764.0</v>
      </c>
      <c r="F1954" s="146">
        <v>782.745</v>
      </c>
      <c r="G1954" s="146">
        <v>296.317</v>
      </c>
      <c r="H1954" s="147" t="s">
        <v>404</v>
      </c>
      <c r="I1954" s="146">
        <v>688.449</v>
      </c>
      <c r="J1954" s="146">
        <v>406.09</v>
      </c>
      <c r="K1954" s="148"/>
      <c r="L1954" s="149"/>
      <c r="M1954" s="149"/>
      <c r="N1954" s="148"/>
      <c r="O1954" s="149"/>
      <c r="P1954" s="149"/>
      <c r="Q1954" s="148"/>
      <c r="R1954" s="149"/>
      <c r="S1954" s="149"/>
      <c r="T1954" s="148"/>
      <c r="U1954" s="149"/>
      <c r="V1954" s="149"/>
      <c r="W1954" s="149"/>
      <c r="X1954" s="150">
        <f t="shared" si="1"/>
        <v>1.584367573</v>
      </c>
      <c r="Y1954" s="150">
        <f t="shared" si="2"/>
        <v>-1.584367573</v>
      </c>
    </row>
    <row r="1955" ht="15.75" customHeight="1">
      <c r="A1955" s="119">
        <v>1954.0</v>
      </c>
      <c r="B1955" s="143" t="str">
        <f t="array" ref="B1955">index(Systems!$A:$E,match($A1955,Systems!$A:$A,),match(B$1,Systems!$2:$2,))&amp;if(not(isblank(index(Systems!$A:$E,match($A1955,Systems!$A:$A,),match(Systems!$C$2,Systems!$2:$2,))))," ["&amp;index(Systems!$A:$E,match($A1955,Systems!$A:$A,),match(Systems!$C$2,Systems!$2:$2,))&amp;"]",)</f>
        <v>Osset</v>
      </c>
      <c r="C1955" s="144">
        <f t="array" ref="C1955">round((F1955-average(I1955,L1955,O1955,R1955,U1955))*X1955+if($B1955=$H1955,0,iferror(average(vlookup({$H1955,$K1955,$N1955,$Q1955,$T1955},$B:$D,column(B$1),0)),index(C:C,match($H1955,$B:$B,)))),3)</f>
        <v>458.47</v>
      </c>
      <c r="D1955" s="144">
        <f t="array" ref="D1955">round((G1955-average(J1955,M1955,P1955,S1955,V1955))*Y1955+if($B1955=$H1955,0,iferror(average(vlookup({$H1955,$K1955,$N1955,$Q1955,$T1955},$B:$D,column(C$1),0)),index(D:D,match($H1955,$B:$B,)))),3)</f>
        <v>227.929</v>
      </c>
      <c r="E1955" s="145">
        <v>2764.0</v>
      </c>
      <c r="F1955" s="146">
        <v>977.82</v>
      </c>
      <c r="G1955" s="146">
        <v>262.229</v>
      </c>
      <c r="H1955" s="147" t="s">
        <v>404</v>
      </c>
      <c r="I1955" s="146">
        <v>688.449</v>
      </c>
      <c r="J1955" s="146">
        <v>406.09</v>
      </c>
      <c r="K1955" s="148"/>
      <c r="L1955" s="149"/>
      <c r="M1955" s="149"/>
      <c r="N1955" s="148"/>
      <c r="O1955" s="149"/>
      <c r="P1955" s="149"/>
      <c r="Q1955" s="148"/>
      <c r="R1955" s="149"/>
      <c r="S1955" s="149"/>
      <c r="T1955" s="148"/>
      <c r="U1955" s="149"/>
      <c r="V1955" s="149"/>
      <c r="W1955" s="149"/>
      <c r="X1955" s="150">
        <f t="shared" si="1"/>
        <v>1.584367573</v>
      </c>
      <c r="Y1955" s="150">
        <f t="shared" si="2"/>
        <v>-1.584367573</v>
      </c>
    </row>
    <row r="1956" ht="15.75" customHeight="1">
      <c r="A1956" s="119">
        <v>1955.0</v>
      </c>
      <c r="B1956" s="143" t="str">
        <f t="array" ref="B1956">index(Systems!$A:$E,match($A1956,Systems!$A:$A,),match(B$1,Systems!$2:$2,))&amp;if(not(isblank(index(Systems!$A:$E,match($A1956,Systems!$A:$A,),match(Systems!$C$2,Systems!$2:$2,))))," ["&amp;index(Systems!$A:$E,match($A1956,Systems!$A:$A,),match(Systems!$C$2,Systems!$2:$2,))&amp;"]",)</f>
        <v>Osumi</v>
      </c>
      <c r="C1956" s="144">
        <f t="array" ref="C1956">round((F1956-average(I1956,L1956,O1956,R1956,U1956))*X1956+if($B1956=$H1956,0,iferror(average(vlookup({$H1956,$K1956,$N1956,$Q1956,$T1956},$B:$D,column(B$1),0)),index(C:C,match($H1956,$B:$B,)))),3)</f>
        <v>74.109</v>
      </c>
      <c r="D1956" s="144">
        <f t="array" ref="D1956">round((G1956-average(J1956,M1956,P1956,S1956,V1956))*Y1956+if($B1956=$H1956,0,iferror(average(vlookup({$H1956,$K1956,$N1956,$Q1956,$T1956},$B:$D,column(C$1),0)),index(D:D,match($H1956,$B:$B,)))),3)</f>
        <v>138.808</v>
      </c>
      <c r="E1956" s="145">
        <v>2764.0</v>
      </c>
      <c r="F1956" s="146">
        <v>735.224</v>
      </c>
      <c r="G1956" s="146">
        <v>318.479</v>
      </c>
      <c r="H1956" s="147" t="s">
        <v>404</v>
      </c>
      <c r="I1956" s="146">
        <v>688.449</v>
      </c>
      <c r="J1956" s="146">
        <v>406.09</v>
      </c>
      <c r="K1956" s="148"/>
      <c r="L1956" s="149"/>
      <c r="M1956" s="149"/>
      <c r="N1956" s="148"/>
      <c r="O1956" s="149"/>
      <c r="P1956" s="149"/>
      <c r="Q1956" s="148"/>
      <c r="R1956" s="149"/>
      <c r="S1956" s="149"/>
      <c r="T1956" s="148"/>
      <c r="U1956" s="149"/>
      <c r="V1956" s="149"/>
      <c r="W1956" s="149"/>
      <c r="X1956" s="150">
        <f t="shared" si="1"/>
        <v>1.584367573</v>
      </c>
      <c r="Y1956" s="150">
        <f t="shared" si="2"/>
        <v>-1.584367573</v>
      </c>
    </row>
    <row r="1957" ht="15.75" customHeight="1">
      <c r="A1957" s="119">
        <v>1956.0</v>
      </c>
      <c r="B1957" s="143" t="str">
        <f t="array" ref="B1957">index(Systems!$A:$E,match($A1957,Systems!$A:$A,),match(B$1,Systems!$2:$2,))&amp;if(not(isblank(index(Systems!$A:$E,match($A1957,Systems!$A:$A,),match(Systems!$C$2,Systems!$2:$2,))))," ["&amp;index(Systems!$A:$E,match($A1957,Systems!$A:$A,),match(Systems!$C$2,Systems!$2:$2,))&amp;"]",)</f>
        <v>Otho</v>
      </c>
      <c r="C1957" s="144">
        <f t="array" ref="C1957">round((F1957-average(I1957,L1957,O1957,R1957,U1957))*X1957+if($B1957=$H1957,0,iferror(average(vlookup({$H1957,$K1957,$N1957,$Q1957,$T1957},$B:$D,column(B$1),0)),index(C:C,match($H1957,$B:$B,)))),3)</f>
        <v>78.418</v>
      </c>
      <c r="D1957" s="144">
        <f t="array" ref="D1957">round((G1957-average(J1957,M1957,P1957,S1957,V1957))*Y1957+if($B1957=$H1957,0,iferror(average(vlookup({$H1957,$K1957,$N1957,$Q1957,$T1957},$B:$D,column(C$1),0)),index(D:D,match($H1957,$B:$B,)))),3)</f>
        <v>176.289</v>
      </c>
      <c r="E1957" s="145">
        <v>2764.0</v>
      </c>
      <c r="F1957" s="146">
        <v>737.944</v>
      </c>
      <c r="G1957" s="146">
        <v>294.822</v>
      </c>
      <c r="H1957" s="147" t="s">
        <v>404</v>
      </c>
      <c r="I1957" s="146">
        <v>688.449</v>
      </c>
      <c r="J1957" s="146">
        <v>406.09</v>
      </c>
      <c r="K1957" s="148"/>
      <c r="L1957" s="149"/>
      <c r="M1957" s="149"/>
      <c r="N1957" s="148"/>
      <c r="O1957" s="149"/>
      <c r="P1957" s="149"/>
      <c r="Q1957" s="148"/>
      <c r="R1957" s="149"/>
      <c r="S1957" s="149"/>
      <c r="T1957" s="148"/>
      <c r="U1957" s="149"/>
      <c r="V1957" s="149"/>
      <c r="W1957" s="149"/>
      <c r="X1957" s="150">
        <f t="shared" si="1"/>
        <v>1.584367573</v>
      </c>
      <c r="Y1957" s="150">
        <f t="shared" si="2"/>
        <v>-1.584367573</v>
      </c>
    </row>
    <row r="1958" ht="15.75" customHeight="1">
      <c r="A1958" s="119">
        <v>1957.0</v>
      </c>
      <c r="B1958" s="143" t="str">
        <f t="array" ref="B1958">index(Systems!$A:$E,match($A1958,Systems!$A:$A,),match(B$1,Systems!$2:$2,))&amp;if(not(isblank(index(Systems!$A:$E,match($A1958,Systems!$A:$A,),match(Systems!$C$2,Systems!$2:$2,))))," ["&amp;index(Systems!$A:$E,match($A1958,Systems!$A:$A,),match(Systems!$C$2,Systems!$2:$2,))&amp;"]",)</f>
        <v>Otisberg</v>
      </c>
      <c r="C1958" s="144">
        <f t="array" ref="C1958">round((F1958-average(I1958,L1958,O1958,R1958,U1958))*X1958+if($B1958=$H1958,0,iferror(average(vlookup({$H1958,$K1958,$N1958,$Q1958,$T1958},$B:$D,column(B$1),0)),index(C:C,match($H1958,$B:$B,)))),3)</f>
        <v>-486.472</v>
      </c>
      <c r="D1958" s="144">
        <f t="array" ref="D1958">round((G1958-average(J1958,M1958,P1958,S1958,V1958))*Y1958+if($B1958=$H1958,0,iferror(average(vlookup({$H1958,$K1958,$N1958,$Q1958,$T1958},$B:$D,column(C$1),0)),index(D:D,match($H1958,$B:$B,)))),3)</f>
        <v>125.07</v>
      </c>
      <c r="E1958" s="145">
        <v>2764.0</v>
      </c>
      <c r="F1958" s="146">
        <v>381.404</v>
      </c>
      <c r="G1958" s="146">
        <v>327.15</v>
      </c>
      <c r="H1958" s="147" t="s">
        <v>404</v>
      </c>
      <c r="I1958" s="146">
        <v>688.449</v>
      </c>
      <c r="J1958" s="146">
        <v>406.09</v>
      </c>
      <c r="K1958" s="148"/>
      <c r="L1958" s="149"/>
      <c r="M1958" s="149"/>
      <c r="N1958" s="148"/>
      <c r="O1958" s="149"/>
      <c r="P1958" s="149"/>
      <c r="Q1958" s="148"/>
      <c r="R1958" s="149"/>
      <c r="S1958" s="149"/>
      <c r="T1958" s="148"/>
      <c r="U1958" s="149"/>
      <c r="V1958" s="149"/>
      <c r="W1958" s="149"/>
      <c r="X1958" s="150">
        <f t="shared" si="1"/>
        <v>1.584367573</v>
      </c>
      <c r="Y1958" s="150">
        <f t="shared" si="2"/>
        <v>-1.584367573</v>
      </c>
    </row>
    <row r="1959" ht="15.75" customHeight="1">
      <c r="A1959" s="119">
        <v>1958.0</v>
      </c>
      <c r="B1959" s="143" t="str">
        <f t="array" ref="B1959">index(Systems!$A:$E,match($A1959,Systems!$A:$A,),match(B$1,Systems!$2:$2,))&amp;if(not(isblank(index(Systems!$A:$E,match($A1959,Systems!$A:$A,),match(Systems!$C$2,Systems!$2:$2,))))," ["&amp;index(Systems!$A:$E,match($A1959,Systems!$A:$A,),match(Systems!$C$2,Systems!$2:$2,))&amp;"]",)</f>
        <v>Ottumwa</v>
      </c>
      <c r="C1959" s="144">
        <f t="array" ref="C1959">round((F1959-average(I1959,L1959,O1959,R1959,U1959))*X1959+if($B1959=$H1959,0,iferror(average(vlookup({$H1959,$K1959,$N1959,$Q1959,$T1959},$B:$D,column(B$1),0)),index(C:C,match($H1959,$B:$B,)))),3)</f>
        <v>398.587</v>
      </c>
      <c r="D1959" s="144">
        <f t="array" ref="D1959">round((G1959-average(J1959,M1959,P1959,S1959,V1959))*Y1959+if($B1959=$H1959,0,iferror(average(vlookup({$H1959,$K1959,$N1959,$Q1959,$T1959},$B:$D,column(C$1),0)),index(D:D,match($H1959,$B:$B,)))),3)</f>
        <v>33.295</v>
      </c>
      <c r="E1959" s="145">
        <v>2764.0</v>
      </c>
      <c r="F1959" s="146">
        <v>940.024</v>
      </c>
      <c r="G1959" s="146">
        <v>385.075</v>
      </c>
      <c r="H1959" s="147" t="s">
        <v>404</v>
      </c>
      <c r="I1959" s="146">
        <v>688.449</v>
      </c>
      <c r="J1959" s="146">
        <v>406.09</v>
      </c>
      <c r="K1959" s="148"/>
      <c r="L1959" s="149"/>
      <c r="M1959" s="149"/>
      <c r="N1959" s="148"/>
      <c r="O1959" s="149"/>
      <c r="P1959" s="149"/>
      <c r="Q1959" s="148"/>
      <c r="R1959" s="149"/>
      <c r="S1959" s="149"/>
      <c r="T1959" s="148"/>
      <c r="U1959" s="149"/>
      <c r="V1959" s="149"/>
      <c r="W1959" s="149"/>
      <c r="X1959" s="150">
        <f t="shared" si="1"/>
        <v>1.584367573</v>
      </c>
      <c r="Y1959" s="150">
        <f t="shared" si="2"/>
        <v>-1.584367573</v>
      </c>
    </row>
    <row r="1960" ht="15.75" customHeight="1">
      <c r="A1960" s="119">
        <v>1959.0</v>
      </c>
      <c r="B1960" s="143" t="str">
        <f t="array" ref="B1960">index(Systems!$A:$E,match($A1960,Systems!$A:$A,),match(B$1,Systems!$2:$2,))&amp;if(not(isblank(index(Systems!$A:$E,match($A1960,Systems!$A:$A,),match(Systems!$C$2,Systems!$2:$2,))))," ["&amp;index(Systems!$A:$E,match($A1960,Systems!$A:$A,),match(Systems!$C$2,Systems!$2:$2,))&amp;"]",)</f>
        <v>Ouagadougou [Silence (3130+)]</v>
      </c>
      <c r="C1960" s="144">
        <f t="array" ref="C1960">round((F1960-average(I1960,L1960,O1960,R1960,U1960))*X1960+if($B1960=$H1960,0,iferror(average(vlookup({$H1960,$K1960,$N1960,$Q1960,$T1960},$B:$D,column(B$1),0)),index(C:C,match($H1960,$B:$B,)))),3)</f>
        <v>217.462</v>
      </c>
      <c r="D1960" s="144">
        <f t="array" ref="D1960">round((G1960-average(J1960,M1960,P1960,S1960,V1960))*Y1960+if($B1960=$H1960,0,iferror(average(vlookup({$H1960,$K1960,$N1960,$Q1960,$T1960},$B:$D,column(C$1),0)),index(D:D,match($H1960,$B:$B,)))),3)</f>
        <v>413.615</v>
      </c>
      <c r="E1960" s="145">
        <v>2764.0</v>
      </c>
      <c r="F1960" s="146">
        <v>825.704</v>
      </c>
      <c r="G1960" s="146">
        <v>145.03</v>
      </c>
      <c r="H1960" s="147" t="s">
        <v>404</v>
      </c>
      <c r="I1960" s="146">
        <v>688.449</v>
      </c>
      <c r="J1960" s="146">
        <v>406.09</v>
      </c>
      <c r="K1960" s="148"/>
      <c r="L1960" s="149"/>
      <c r="M1960" s="149"/>
      <c r="N1960" s="148"/>
      <c r="O1960" s="149"/>
      <c r="P1960" s="149"/>
      <c r="Q1960" s="148"/>
      <c r="R1960" s="149"/>
      <c r="S1960" s="149"/>
      <c r="T1960" s="148"/>
      <c r="U1960" s="149"/>
      <c r="V1960" s="149"/>
      <c r="W1960" s="149"/>
      <c r="X1960" s="150">
        <f t="shared" si="1"/>
        <v>1.584367573</v>
      </c>
      <c r="Y1960" s="150">
        <f t="shared" si="2"/>
        <v>-1.584367573</v>
      </c>
    </row>
    <row r="1961" ht="15.75" customHeight="1">
      <c r="A1961" s="119">
        <v>1960.0</v>
      </c>
      <c r="B1961" s="143" t="str">
        <f t="array" ref="B1961">index(Systems!$A:$E,match($A1961,Systems!$A:$A,),match(B$1,Systems!$2:$2,))&amp;if(not(isblank(index(Systems!$A:$E,match($A1961,Systems!$A:$A,),match(Systems!$C$2,Systems!$2:$2,))))," ["&amp;index(Systems!$A:$E,match($A1961,Systems!$A:$A,),match(Systems!$C$2,Systems!$2:$2,))&amp;"]",)</f>
        <v>Ourem</v>
      </c>
      <c r="C1961" s="144">
        <f t="array" ref="C1961">round((F1961-average(I1961,L1961,O1961,R1961,U1961))*X1961+if($B1961=$H1961,0,iferror(average(vlookup({$H1961,$K1961,$N1961,$Q1961,$T1961},$B:$D,column(B$1),0)),index(C:C,match($H1961,$B:$B,)))),3)</f>
        <v>658.885</v>
      </c>
      <c r="D1961" s="144">
        <f t="array" ref="D1961">round((G1961-average(J1961,M1961,P1961,S1961,V1961))*Y1961+if($B1961=$H1961,0,iferror(average(vlookup({$H1961,$K1961,$N1961,$Q1961,$T1961},$B:$D,column(C$1),0)),index(D:D,match($H1961,$B:$B,)))),3)</f>
        <v>293.361</v>
      </c>
      <c r="E1961" s="145">
        <v>2764.0</v>
      </c>
      <c r="F1961" s="146">
        <v>1104.315</v>
      </c>
      <c r="G1961" s="146">
        <v>220.93</v>
      </c>
      <c r="H1961" s="147" t="s">
        <v>404</v>
      </c>
      <c r="I1961" s="146">
        <v>688.449</v>
      </c>
      <c r="J1961" s="146">
        <v>406.09</v>
      </c>
      <c r="K1961" s="148"/>
      <c r="L1961" s="149"/>
      <c r="M1961" s="149"/>
      <c r="N1961" s="148"/>
      <c r="O1961" s="149"/>
      <c r="P1961" s="149"/>
      <c r="Q1961" s="148"/>
      <c r="R1961" s="149"/>
      <c r="S1961" s="149"/>
      <c r="T1961" s="148"/>
      <c r="U1961" s="149"/>
      <c r="V1961" s="149"/>
      <c r="W1961" s="149"/>
      <c r="X1961" s="150">
        <f t="shared" si="1"/>
        <v>1.584367573</v>
      </c>
      <c r="Y1961" s="150">
        <f t="shared" si="2"/>
        <v>-1.584367573</v>
      </c>
    </row>
    <row r="1962" ht="15.75" customHeight="1">
      <c r="A1962" s="119">
        <v>1961.0</v>
      </c>
      <c r="B1962" s="143" t="str">
        <f t="array" ref="B1962">index(Systems!$A:$E,match($A1962,Systems!$A:$A,),match(B$1,Systems!$2:$2,))&amp;if(not(isblank(index(Systems!$A:$E,match($A1962,Systems!$A:$A,),match(Systems!$C$2,Systems!$2:$2,))))," ["&amp;index(Systems!$A:$E,match($A1962,Systems!$A:$A,),match(Systems!$C$2,Systems!$2:$2,))&amp;"]",)</f>
        <v>Outer Volta</v>
      </c>
      <c r="C1962" s="144">
        <f t="array" ref="C1962">round((F1962-average(I1962,L1962,O1962,R1962,U1962))*X1962+if($B1962=$H1962,0,iferror(average(vlookup({$H1962,$K1962,$N1962,$Q1962,$T1962},$B:$D,column(B$1),0)),index(C:C,match($H1962,$B:$B,)))),3)</f>
        <v>155.338</v>
      </c>
      <c r="D1962" s="144">
        <f t="array" ref="D1962">round((G1962-average(J1962,M1962,P1962,S1962,V1962))*Y1962+if($B1962=$H1962,0,iferror(average(vlookup({$H1962,$K1962,$N1962,$Q1962,$T1962},$B:$D,column(C$1),0)),index(D:D,match($H1962,$B:$B,)))),3)</f>
        <v>317.926</v>
      </c>
      <c r="E1962" s="145">
        <v>2764.0</v>
      </c>
      <c r="F1962" s="146">
        <v>786.493</v>
      </c>
      <c r="G1962" s="146">
        <v>205.426</v>
      </c>
      <c r="H1962" s="147" t="s">
        <v>404</v>
      </c>
      <c r="I1962" s="146">
        <v>688.449</v>
      </c>
      <c r="J1962" s="146">
        <v>406.09</v>
      </c>
      <c r="K1962" s="148"/>
      <c r="L1962" s="149"/>
      <c r="M1962" s="149"/>
      <c r="N1962" s="148"/>
      <c r="O1962" s="149"/>
      <c r="P1962" s="149"/>
      <c r="Q1962" s="148"/>
      <c r="R1962" s="149"/>
      <c r="S1962" s="149"/>
      <c r="T1962" s="148"/>
      <c r="U1962" s="149"/>
      <c r="V1962" s="149"/>
      <c r="W1962" s="149"/>
      <c r="X1962" s="150">
        <f t="shared" si="1"/>
        <v>1.584367573</v>
      </c>
      <c r="Y1962" s="150">
        <f t="shared" si="2"/>
        <v>-1.584367573</v>
      </c>
    </row>
    <row r="1963" ht="15.75" customHeight="1">
      <c r="A1963" s="119">
        <v>1962.0</v>
      </c>
      <c r="B1963" s="143" t="str">
        <f t="array" ref="B1963">index(Systems!$A:$E,match($A1963,Systems!$A:$A,),match(B$1,Systems!$2:$2,))&amp;if(not(isblank(index(Systems!$A:$E,match($A1963,Systems!$A:$A,),match(Systems!$C$2,Systems!$2:$2,))))," ["&amp;index(Systems!$A:$E,match($A1963,Systems!$A:$A,),match(Systems!$C$2,Systems!$2:$2,))&amp;"]",)</f>
        <v>Outpost</v>
      </c>
      <c r="C1963" s="144">
        <f t="array" ref="C1963">round((F1963-average(I1963,L1963,O1963,R1963,U1963))*X1963+if($B1963=$H1963,0,iferror(average(vlookup({$H1963,$K1963,$N1963,$Q1963,$T1963},$B:$D,column(B$1),0)),index(C:C,match($H1963,$B:$B,)))),3)</f>
        <v>15.246</v>
      </c>
      <c r="D1963" s="144">
        <f t="array" ref="D1963">round((G1963-average(J1963,M1963,P1963,S1963,V1963))*Y1963+if($B1963=$H1963,0,iferror(average(vlookup({$H1963,$K1963,$N1963,$Q1963,$T1963},$B:$D,column(C$1),0)),index(D:D,match($H1963,$B:$B,)))),3)</f>
        <v>426.466</v>
      </c>
      <c r="E1963" s="145">
        <v>2764.0</v>
      </c>
      <c r="F1963" s="146">
        <v>698.072</v>
      </c>
      <c r="G1963" s="146">
        <v>136.919</v>
      </c>
      <c r="H1963" s="147" t="s">
        <v>404</v>
      </c>
      <c r="I1963" s="146">
        <v>688.449</v>
      </c>
      <c r="J1963" s="146">
        <v>406.09</v>
      </c>
      <c r="K1963" s="148"/>
      <c r="L1963" s="149"/>
      <c r="M1963" s="149"/>
      <c r="N1963" s="148"/>
      <c r="O1963" s="149"/>
      <c r="P1963" s="149"/>
      <c r="Q1963" s="148"/>
      <c r="R1963" s="149"/>
      <c r="S1963" s="149"/>
      <c r="T1963" s="148"/>
      <c r="U1963" s="149"/>
      <c r="V1963" s="149"/>
      <c r="W1963" s="149"/>
      <c r="X1963" s="150">
        <f t="shared" si="1"/>
        <v>1.584367573</v>
      </c>
      <c r="Y1963" s="150">
        <f t="shared" si="2"/>
        <v>-1.584367573</v>
      </c>
    </row>
    <row r="1964" ht="15.75" customHeight="1">
      <c r="A1964" s="119">
        <v>1963.0</v>
      </c>
      <c r="B1964" s="143" t="str">
        <f t="array" ref="B1964">index(Systems!$A:$E,match($A1964,Systems!$A:$A,),match(B$1,Systems!$2:$2,))&amp;if(not(isblank(index(Systems!$A:$E,match($A1964,Systems!$A:$A,),match(Systems!$C$2,Systems!$2:$2,))))," ["&amp;index(Systems!$A:$E,match($A1964,Systems!$A:$A,),match(Systems!$C$2,Systems!$2:$2,))&amp;"]",)</f>
        <v>Outreach</v>
      </c>
      <c r="C1964" s="144">
        <f t="array" ref="C1964">round((F1964-average(I1964,L1964,O1964,R1964,U1964))*X1964+if($B1964=$H1964,0,iferror(average(vlookup({$H1964,$K1964,$N1964,$Q1964,$T1964},$B:$D,column(B$1),0)),index(C:C,match($H1964,$B:$B,)))),3)</f>
        <v>-3.109</v>
      </c>
      <c r="D1964" s="144">
        <f t="array" ref="D1964">round((G1964-average(J1964,M1964,P1964,S1964,V1964))*Y1964+if($B1964=$H1964,0,iferror(average(vlookup({$H1964,$K1964,$N1964,$Q1964,$T1964},$B:$D,column(C$1),0)),index(D:D,match($H1964,$B:$B,)))),3)</f>
        <v>-34.688</v>
      </c>
      <c r="E1964" s="145">
        <v>2764.0</v>
      </c>
      <c r="F1964" s="146">
        <v>686.487</v>
      </c>
      <c r="G1964" s="146">
        <v>427.984</v>
      </c>
      <c r="H1964" s="147" t="s">
        <v>404</v>
      </c>
      <c r="I1964" s="146">
        <v>688.449</v>
      </c>
      <c r="J1964" s="146">
        <v>406.09</v>
      </c>
      <c r="K1964" s="148"/>
      <c r="L1964" s="149"/>
      <c r="M1964" s="149"/>
      <c r="N1964" s="148"/>
      <c r="O1964" s="149"/>
      <c r="P1964" s="149"/>
      <c r="Q1964" s="148"/>
      <c r="R1964" s="149"/>
      <c r="S1964" s="149"/>
      <c r="T1964" s="148"/>
      <c r="U1964" s="149"/>
      <c r="V1964" s="149"/>
      <c r="W1964" s="149"/>
      <c r="X1964" s="150">
        <f t="shared" si="1"/>
        <v>1.584367573</v>
      </c>
      <c r="Y1964" s="150">
        <f t="shared" si="2"/>
        <v>-1.584367573</v>
      </c>
    </row>
    <row r="1965" ht="15.75" customHeight="1">
      <c r="A1965" s="119">
        <v>1964.0</v>
      </c>
      <c r="B1965" s="143" t="str">
        <f t="array" ref="B1965">index(Systems!$A:$E,match($A1965,Systems!$A:$A,),match(B$1,Systems!$2:$2,))&amp;if(not(isblank(index(Systems!$A:$E,match($A1965,Systems!$A:$A,),match(Systems!$C$2,Systems!$2:$2,))))," ["&amp;index(Systems!$A:$E,match($A1965,Systems!$A:$A,),match(Systems!$C$2,Systems!$2:$2,))&amp;"]",)</f>
        <v>Ovan</v>
      </c>
      <c r="C1965" s="144">
        <f t="array" ref="C1965">round((F1965-average(I1965,L1965,O1965,R1965,U1965))*X1965+if($B1965=$H1965,0,iferror(average(vlookup({$H1965,$K1965,$N1965,$Q1965,$T1965},$B:$D,column(B$1),0)),index(C:C,match($H1965,$B:$B,)))),3)</f>
        <v>30.493</v>
      </c>
      <c r="D1965" s="144">
        <f t="array" ref="D1965">round((G1965-average(J1965,M1965,P1965,S1965,V1965))*Y1965+if($B1965=$H1965,0,iferror(average(vlookup({$H1965,$K1965,$N1965,$Q1965,$T1965},$B:$D,column(C$1),0)),index(D:D,match($H1965,$B:$B,)))),3)</f>
        <v>-205.809</v>
      </c>
      <c r="E1965" s="145">
        <v>2764.0</v>
      </c>
      <c r="F1965" s="146">
        <v>707.695</v>
      </c>
      <c r="G1965" s="146">
        <v>535.99</v>
      </c>
      <c r="H1965" s="147" t="s">
        <v>404</v>
      </c>
      <c r="I1965" s="146">
        <v>688.449</v>
      </c>
      <c r="J1965" s="146">
        <v>406.09</v>
      </c>
      <c r="K1965" s="148"/>
      <c r="L1965" s="149"/>
      <c r="M1965" s="149"/>
      <c r="N1965" s="148"/>
      <c r="O1965" s="149"/>
      <c r="P1965" s="149"/>
      <c r="Q1965" s="148"/>
      <c r="R1965" s="149"/>
      <c r="S1965" s="149"/>
      <c r="T1965" s="148"/>
      <c r="U1965" s="149"/>
      <c r="V1965" s="149"/>
      <c r="W1965" s="149"/>
      <c r="X1965" s="150">
        <f t="shared" si="1"/>
        <v>1.584367573</v>
      </c>
      <c r="Y1965" s="150">
        <f t="shared" si="2"/>
        <v>-1.584367573</v>
      </c>
    </row>
    <row r="1966" ht="15.75" customHeight="1">
      <c r="A1966" s="119">
        <v>1965.0</v>
      </c>
      <c r="B1966" s="143" t="str">
        <f t="array" ref="B1966">index(Systems!$A:$E,match($A1966,Systems!$A:$A,),match(B$1,Systems!$2:$2,))&amp;if(not(isblank(index(Systems!$A:$E,match($A1966,Systems!$A:$A,),match(Systems!$C$2,Systems!$2:$2,))))," ["&amp;index(Systems!$A:$E,match($A1966,Systems!$A:$A,),match(Systems!$C$2,Systems!$2:$2,))&amp;"]",)</f>
        <v>Overton</v>
      </c>
      <c r="C1966" s="144">
        <f t="array" ref="C1966">round((F1966-average(I1966,L1966,O1966,R1966,U1966))*X1966+if($B1966=$H1966,0,iferror(average(vlookup({$H1966,$K1966,$N1966,$Q1966,$T1966},$B:$D,column(B$1),0)),index(C:C,match($H1966,$B:$B,)))),3)</f>
        <v>46.252</v>
      </c>
      <c r="D1966" s="144">
        <f t="array" ref="D1966">round((G1966-average(J1966,M1966,P1966,S1966,V1966))*Y1966+if($B1966=$H1966,0,iferror(average(vlookup({$H1966,$K1966,$N1966,$Q1966,$T1966},$B:$D,column(C$1),0)),index(D:D,match($H1966,$B:$B,)))),3)</f>
        <v>-207.89</v>
      </c>
      <c r="E1966" s="145">
        <v>2764.0</v>
      </c>
      <c r="F1966" s="146">
        <v>717.642</v>
      </c>
      <c r="G1966" s="146">
        <v>537.303</v>
      </c>
      <c r="H1966" s="147" t="s">
        <v>404</v>
      </c>
      <c r="I1966" s="146">
        <v>688.449</v>
      </c>
      <c r="J1966" s="146">
        <v>406.09</v>
      </c>
      <c r="K1966" s="148"/>
      <c r="L1966" s="149"/>
      <c r="M1966" s="149"/>
      <c r="N1966" s="148"/>
      <c r="O1966" s="149"/>
      <c r="P1966" s="149"/>
      <c r="Q1966" s="148"/>
      <c r="R1966" s="149"/>
      <c r="S1966" s="149"/>
      <c r="T1966" s="148"/>
      <c r="U1966" s="149"/>
      <c r="V1966" s="149"/>
      <c r="W1966" s="149"/>
      <c r="X1966" s="150">
        <f t="shared" si="1"/>
        <v>1.584367573</v>
      </c>
      <c r="Y1966" s="150">
        <f t="shared" si="2"/>
        <v>-1.584367573</v>
      </c>
    </row>
    <row r="1967" ht="15.75" customHeight="1">
      <c r="A1967" s="119">
        <v>1966.0</v>
      </c>
      <c r="B1967" s="143" t="str">
        <f t="array" ref="B1967">index(Systems!$A:$E,match($A1967,Systems!$A:$A,),match(B$1,Systems!$2:$2,))&amp;if(not(isblank(index(Systems!$A:$E,match($A1967,Systems!$A:$A,),match(Systems!$C$2,Systems!$2:$2,))))," ["&amp;index(Systems!$A:$E,match($A1967,Systems!$A:$A,),match(Systems!$C$2,Systems!$2:$2,))&amp;"]",)</f>
        <v>Oyevaina</v>
      </c>
      <c r="C1967" s="144">
        <f t="array" ref="C1967">round((F1967-average(I1967,L1967,O1967,R1967,U1967))*X1967+if($B1967=$H1967,0,iferror(average(vlookup({$H1967,$K1967,$N1967,$Q1967,$T1967},$B:$D,column(B$1),0)),index(C:C,match($H1967,$B:$B,)))),3)</f>
        <v>37.67</v>
      </c>
      <c r="D1967" s="144">
        <f t="array" ref="D1967">round((G1967-average(J1967,M1967,P1967,S1967,V1967))*Y1967+if($B1967=$H1967,0,iferror(average(vlookup({$H1967,$K1967,$N1967,$Q1967,$T1967},$B:$D,column(C$1),0)),index(D:D,match($H1967,$B:$B,)))),3)</f>
        <v>264.054</v>
      </c>
      <c r="E1967" s="145">
        <v>2764.0</v>
      </c>
      <c r="F1967" s="146">
        <v>712.225</v>
      </c>
      <c r="G1967" s="146">
        <v>239.428</v>
      </c>
      <c r="H1967" s="147" t="s">
        <v>404</v>
      </c>
      <c r="I1967" s="146">
        <v>688.449</v>
      </c>
      <c r="J1967" s="146">
        <v>406.09</v>
      </c>
      <c r="K1967" s="148"/>
      <c r="L1967" s="149"/>
      <c r="M1967" s="149"/>
      <c r="N1967" s="148"/>
      <c r="O1967" s="149"/>
      <c r="P1967" s="149"/>
      <c r="Q1967" s="148"/>
      <c r="R1967" s="149"/>
      <c r="S1967" s="149"/>
      <c r="T1967" s="148"/>
      <c r="U1967" s="149"/>
      <c r="V1967" s="149"/>
      <c r="W1967" s="149"/>
      <c r="X1967" s="150">
        <f t="shared" si="1"/>
        <v>1.584367573</v>
      </c>
      <c r="Y1967" s="150">
        <f t="shared" si="2"/>
        <v>-1.584367573</v>
      </c>
    </row>
    <row r="1968" ht="15.75" customHeight="1">
      <c r="A1968" s="119">
        <v>1967.0</v>
      </c>
      <c r="B1968" s="143" t="str">
        <f t="array" ref="B1968">index(Systems!$A:$E,match($A1968,Systems!$A:$A,),match(B$1,Systems!$2:$2,))&amp;if(not(isblank(index(Systems!$A:$E,match($A1968,Systems!$A:$A,),match(Systems!$C$2,Systems!$2:$2,))))," ["&amp;index(Systems!$A:$E,match($A1968,Systems!$A:$A,),match(Systems!$C$2,Systems!$2:$2,))&amp;"]",)</f>
        <v>Ozawa</v>
      </c>
      <c r="C1968" s="144">
        <f t="array" ref="C1968">round((F1968-average(I1968,L1968,O1968,R1968,U1968))*X1968+if($B1968=$H1968,0,iferror(average(vlookup({$H1968,$K1968,$N1968,$Q1968,$T1968},$B:$D,column(B$1),0)),index(C:C,match($H1968,$B:$B,)))),3)</f>
        <v>84.778</v>
      </c>
      <c r="D1968" s="144">
        <f t="array" ref="D1968">round((G1968-average(J1968,M1968,P1968,S1968,V1968))*Y1968+if($B1968=$H1968,0,iferror(average(vlookup({$H1968,$K1968,$N1968,$Q1968,$T1968},$B:$D,column(C$1),0)),index(D:D,match($H1968,$B:$B,)))),3)</f>
        <v>2.798</v>
      </c>
      <c r="E1968" s="145">
        <v>2764.0</v>
      </c>
      <c r="F1968" s="146">
        <v>741.958</v>
      </c>
      <c r="G1968" s="146">
        <v>404.324</v>
      </c>
      <c r="H1968" s="147" t="s">
        <v>404</v>
      </c>
      <c r="I1968" s="146">
        <v>688.449</v>
      </c>
      <c r="J1968" s="146">
        <v>406.09</v>
      </c>
      <c r="K1968" s="148"/>
      <c r="L1968" s="149"/>
      <c r="M1968" s="149"/>
      <c r="N1968" s="148"/>
      <c r="O1968" s="149"/>
      <c r="P1968" s="149"/>
      <c r="Q1968" s="148"/>
      <c r="R1968" s="149"/>
      <c r="S1968" s="149"/>
      <c r="T1968" s="148"/>
      <c r="U1968" s="149"/>
      <c r="V1968" s="149"/>
      <c r="W1968" s="149"/>
      <c r="X1968" s="150">
        <f t="shared" si="1"/>
        <v>1.584367573</v>
      </c>
      <c r="Y1968" s="150">
        <f t="shared" si="2"/>
        <v>-1.584367573</v>
      </c>
    </row>
    <row r="1969" ht="15.75" customHeight="1">
      <c r="A1969" s="119">
        <v>1968.0</v>
      </c>
      <c r="B1969" s="143" t="str">
        <f t="array" ref="B1969">index(Systems!$A:$E,match($A1969,Systems!$A:$A,),match(B$1,Systems!$2:$2,))&amp;if(not(isblank(index(Systems!$A:$E,match($A1969,Systems!$A:$A,),match(Systems!$C$2,Systems!$2:$2,))))," ["&amp;index(Systems!$A:$E,match($A1969,Systems!$A:$A,),match(Systems!$C$2,Systems!$2:$2,))&amp;"]",)</f>
        <v>Paches</v>
      </c>
      <c r="C1969" s="144">
        <f t="array" ref="C1969">round((F1969-average(I1969,L1969,O1969,R1969,U1969))*X1969+if($B1969=$H1969,0,iferror(average(vlookup({$H1969,$K1969,$N1969,$Q1969,$T1969},$B:$D,column(B$1),0)),index(C:C,match($H1969,$B:$B,)))),3)</f>
        <v>154.56</v>
      </c>
      <c r="D1969" s="144">
        <f t="array" ref="D1969">round((G1969-average(J1969,M1969,P1969,S1969,V1969))*Y1969+if($B1969=$H1969,0,iferror(average(vlookup({$H1969,$K1969,$N1969,$Q1969,$T1969},$B:$D,column(C$1),0)),index(D:D,match($H1969,$B:$B,)))),3)</f>
        <v>-142.767</v>
      </c>
      <c r="E1969" s="145">
        <v>2764.0</v>
      </c>
      <c r="F1969" s="146">
        <v>786.002</v>
      </c>
      <c r="G1969" s="146">
        <v>496.2</v>
      </c>
      <c r="H1969" s="147" t="s">
        <v>404</v>
      </c>
      <c r="I1969" s="146">
        <v>688.449</v>
      </c>
      <c r="J1969" s="146">
        <v>406.09</v>
      </c>
      <c r="K1969" s="148"/>
      <c r="L1969" s="149"/>
      <c r="M1969" s="149"/>
      <c r="N1969" s="148"/>
      <c r="O1969" s="149"/>
      <c r="P1969" s="149"/>
      <c r="Q1969" s="148"/>
      <c r="R1969" s="149"/>
      <c r="S1969" s="149"/>
      <c r="T1969" s="148"/>
      <c r="U1969" s="149"/>
      <c r="V1969" s="149"/>
      <c r="W1969" s="149"/>
      <c r="X1969" s="150">
        <f t="shared" si="1"/>
        <v>1.584367573</v>
      </c>
      <c r="Y1969" s="150">
        <f t="shared" si="2"/>
        <v>-1.584367573</v>
      </c>
    </row>
    <row r="1970" ht="15.75" customHeight="1">
      <c r="A1970" s="119">
        <v>1969.0</v>
      </c>
      <c r="B1970" s="143" t="str">
        <f t="array" ref="B1970">index(Systems!$A:$E,match($A1970,Systems!$A:$A,),match(B$1,Systems!$2:$2,))&amp;if(not(isblank(index(Systems!$A:$E,match($A1970,Systems!$A:$A,),match(Systems!$C$2,Systems!$2:$2,))))," ["&amp;index(Systems!$A:$E,match($A1970,Systems!$A:$A,),match(Systems!$C$2,Systems!$2:$2,))&amp;"]",)</f>
        <v>Paf</v>
      </c>
      <c r="C1970" s="144">
        <f t="array" ref="C1970">round((F1970-average(I1970,L1970,O1970,R1970,U1970))*X1970+if($B1970=$H1970,0,iferror(average(vlookup({$H1970,$K1970,$N1970,$Q1970,$T1970},$B:$D,column(B$1),0)),index(C:C,match($H1970,$B:$B,)))),3)</f>
        <v>188.686</v>
      </c>
      <c r="D1970" s="144">
        <f t="array" ref="D1970">round((G1970-average(J1970,M1970,P1970,S1970,V1970))*Y1970+if($B1970=$H1970,0,iferror(average(vlookup({$H1970,$K1970,$N1970,$Q1970,$T1970},$B:$D,column(C$1),0)),index(D:D,match($H1970,$B:$B,)))),3)</f>
        <v>-436.115</v>
      </c>
      <c r="E1970" s="145">
        <v>2764.0</v>
      </c>
      <c r="F1970" s="146">
        <v>807.541</v>
      </c>
      <c r="G1970" s="146">
        <v>681.351</v>
      </c>
      <c r="H1970" s="147" t="s">
        <v>404</v>
      </c>
      <c r="I1970" s="146">
        <v>688.449</v>
      </c>
      <c r="J1970" s="146">
        <v>406.09</v>
      </c>
      <c r="K1970" s="148"/>
      <c r="L1970" s="149"/>
      <c r="M1970" s="149"/>
      <c r="N1970" s="148"/>
      <c r="O1970" s="149"/>
      <c r="P1970" s="149"/>
      <c r="Q1970" s="148"/>
      <c r="R1970" s="149"/>
      <c r="S1970" s="149"/>
      <c r="T1970" s="148"/>
      <c r="U1970" s="149"/>
      <c r="V1970" s="149"/>
      <c r="W1970" s="149"/>
      <c r="X1970" s="150">
        <f t="shared" si="1"/>
        <v>1.584367573</v>
      </c>
      <c r="Y1970" s="150">
        <f t="shared" si="2"/>
        <v>-1.584367573</v>
      </c>
    </row>
    <row r="1971" ht="15.75" customHeight="1">
      <c r="A1971" s="119">
        <v>1970.0</v>
      </c>
      <c r="B1971" s="143" t="str">
        <f t="array" ref="B1971">index(Systems!$A:$E,match($A1971,Systems!$A:$A,),match(B$1,Systems!$2:$2,))&amp;if(not(isblank(index(Systems!$A:$E,match($A1971,Systems!$A:$A,),match(Systems!$C$2,Systems!$2:$2,))))," ["&amp;index(Systems!$A:$E,match($A1971,Systems!$A:$A,),match(Systems!$C$2,Systems!$2:$2,))&amp;"]",)</f>
        <v>Pajarito</v>
      </c>
      <c r="C1971" s="144">
        <f t="array" ref="C1971">round((F1971-average(I1971,L1971,O1971,R1971,U1971))*X1971+if($B1971=$H1971,0,iferror(average(vlookup({$H1971,$K1971,$N1971,$Q1971,$T1971},$B:$D,column(B$1),0)),index(C:C,match($H1971,$B:$B,)))),3)</f>
        <v>479.751</v>
      </c>
      <c r="D1971" s="144">
        <f t="array" ref="D1971">round((G1971-average(J1971,M1971,P1971,S1971,V1971))*Y1971+if($B1971=$H1971,0,iferror(average(vlookup({$H1971,$K1971,$N1971,$Q1971,$T1971},$B:$D,column(C$1),0)),index(D:D,match($H1971,$B:$B,)))),3)</f>
        <v>77.243</v>
      </c>
      <c r="E1971" s="145">
        <v>2764.0</v>
      </c>
      <c r="F1971" s="146">
        <v>991.252</v>
      </c>
      <c r="G1971" s="146">
        <v>357.337</v>
      </c>
      <c r="H1971" s="147" t="s">
        <v>404</v>
      </c>
      <c r="I1971" s="146">
        <v>688.449</v>
      </c>
      <c r="J1971" s="146">
        <v>406.09</v>
      </c>
      <c r="K1971" s="148"/>
      <c r="L1971" s="149"/>
      <c r="M1971" s="149"/>
      <c r="N1971" s="148"/>
      <c r="O1971" s="149"/>
      <c r="P1971" s="149"/>
      <c r="Q1971" s="148"/>
      <c r="R1971" s="149"/>
      <c r="S1971" s="149"/>
      <c r="T1971" s="148"/>
      <c r="U1971" s="149"/>
      <c r="V1971" s="149"/>
      <c r="W1971" s="149"/>
      <c r="X1971" s="150">
        <f t="shared" si="1"/>
        <v>1.584367573</v>
      </c>
      <c r="Y1971" s="150">
        <f t="shared" si="2"/>
        <v>-1.584367573</v>
      </c>
    </row>
    <row r="1972" ht="15.75" customHeight="1">
      <c r="A1972" s="119">
        <v>1971.0</v>
      </c>
      <c r="B1972" s="143" t="str">
        <f t="array" ref="B1972">index(Systems!$A:$E,match($A1972,Systems!$A:$A,),match(B$1,Systems!$2:$2,))&amp;if(not(isblank(index(Systems!$A:$E,match($A1972,Systems!$A:$A,),match(Systems!$C$2,Systems!$2:$2,))))," ["&amp;index(Systems!$A:$E,match($A1972,Systems!$A:$A,),match(Systems!$C$2,Systems!$2:$2,))&amp;"]",)</f>
        <v>Palladaine</v>
      </c>
      <c r="C1972" s="144">
        <f t="array" ref="C1972">round((F1972-average(I1972,L1972,O1972,R1972,U1972))*X1972+if($B1972=$H1972,0,iferror(average(vlookup({$H1972,$K1972,$N1972,$Q1972,$T1972},$B:$D,column(B$1),0)),index(C:C,match($H1972,$B:$B,)))),3)</f>
        <v>-3.109</v>
      </c>
      <c r="D1972" s="144">
        <f t="array" ref="D1972">round((G1972-average(J1972,M1972,P1972,S1972,V1972))*Y1972+if($B1972=$H1972,0,iferror(average(vlookup({$H1972,$K1972,$N1972,$Q1972,$T1972},$B:$D,column(C$1),0)),index(D:D,match($H1972,$B:$B,)))),3)</f>
        <v>-287.978</v>
      </c>
      <c r="E1972" s="145">
        <v>2764.0</v>
      </c>
      <c r="F1972" s="146">
        <v>686.487</v>
      </c>
      <c r="G1972" s="146">
        <v>587.852</v>
      </c>
      <c r="H1972" s="147" t="s">
        <v>404</v>
      </c>
      <c r="I1972" s="146">
        <v>688.449</v>
      </c>
      <c r="J1972" s="146">
        <v>406.09</v>
      </c>
      <c r="K1972" s="148"/>
      <c r="L1972" s="149"/>
      <c r="M1972" s="149"/>
      <c r="N1972" s="148"/>
      <c r="O1972" s="149"/>
      <c r="P1972" s="149"/>
      <c r="Q1972" s="148"/>
      <c r="R1972" s="149"/>
      <c r="S1972" s="149"/>
      <c r="T1972" s="148"/>
      <c r="U1972" s="149"/>
      <c r="V1972" s="149"/>
      <c r="W1972" s="149"/>
      <c r="X1972" s="150">
        <f t="shared" si="1"/>
        <v>1.584367573</v>
      </c>
      <c r="Y1972" s="150">
        <f t="shared" si="2"/>
        <v>-1.584367573</v>
      </c>
    </row>
    <row r="1973" ht="15.75" customHeight="1">
      <c r="A1973" s="119">
        <v>1972.0</v>
      </c>
      <c r="B1973" s="143" t="str">
        <f t="array" ref="B1973">index(Systems!$A:$E,match($A1973,Systems!$A:$A,),match(B$1,Systems!$2:$2,))&amp;if(not(isblank(index(Systems!$A:$E,match($A1973,Systems!$A:$A,),match(Systems!$C$2,Systems!$2:$2,))))," ["&amp;index(Systems!$A:$E,match($A1973,Systems!$A:$A,),match(Systems!$C$2,Systems!$2:$2,))&amp;"]",)</f>
        <v>Palladix</v>
      </c>
      <c r="C1973" s="144">
        <f t="array" ref="C1973">round((F1973-average(I1973,L1973,O1973,R1973,U1973))*X1973+if($B1973=$H1973,0,iferror(average(vlookup({$H1973,$K1973,$N1973,$Q1973,$T1973},$B:$D,column(B$1),0)),index(C:C,match($H1973,$B:$B,)))),3)</f>
        <v>-241.378</v>
      </c>
      <c r="D1973" s="144">
        <f t="array" ref="D1973">round((G1973-average(J1973,M1973,P1973,S1973,V1973))*Y1973+if($B1973=$H1973,0,iferror(average(vlookup({$H1973,$K1973,$N1973,$Q1973,$T1973},$B:$D,column(C$1),0)),index(D:D,match($H1973,$B:$B,)))),3)</f>
        <v>-409.228</v>
      </c>
      <c r="E1973" s="145">
        <v>2764.0</v>
      </c>
      <c r="F1973" s="146">
        <v>536.099</v>
      </c>
      <c r="G1973" s="146">
        <v>664.381</v>
      </c>
      <c r="H1973" s="147" t="s">
        <v>404</v>
      </c>
      <c r="I1973" s="146">
        <v>688.449</v>
      </c>
      <c r="J1973" s="146">
        <v>406.09</v>
      </c>
      <c r="K1973" s="148"/>
      <c r="L1973" s="149"/>
      <c r="M1973" s="149"/>
      <c r="N1973" s="148"/>
      <c r="O1973" s="149"/>
      <c r="P1973" s="149"/>
      <c r="Q1973" s="148"/>
      <c r="R1973" s="149"/>
      <c r="S1973" s="149"/>
      <c r="T1973" s="148"/>
      <c r="U1973" s="149"/>
      <c r="V1973" s="149"/>
      <c r="W1973" s="149"/>
      <c r="X1973" s="150">
        <f t="shared" si="1"/>
        <v>1.584367573</v>
      </c>
      <c r="Y1973" s="150">
        <f t="shared" si="2"/>
        <v>-1.584367573</v>
      </c>
    </row>
    <row r="1974" ht="15.75" customHeight="1">
      <c r="A1974" s="119">
        <v>1973.0</v>
      </c>
      <c r="B1974" s="143" t="str">
        <f t="array" ref="B1974">index(Systems!$A:$E,match($A1974,Systems!$A:$A,),match(B$1,Systems!$2:$2,))&amp;if(not(isblank(index(Systems!$A:$E,match($A1974,Systems!$A:$A,),match(Systems!$C$2,Systems!$2:$2,))))," ["&amp;index(Systems!$A:$E,match($A1974,Systems!$A:$A,),match(Systems!$C$2,Systems!$2:$2,))&amp;"]",)</f>
        <v>Palm</v>
      </c>
      <c r="C1974" s="144">
        <f t="array" ref="C1974">round((F1974-average(I1974,L1974,O1974,R1974,U1974))*X1974+if($B1974=$H1974,0,iferror(average(vlookup({$H1974,$K1974,$N1974,$Q1974,$T1974},$B:$D,column(B$1),0)),index(C:C,match($H1974,$B:$B,)))),3)</f>
        <v>-101.773</v>
      </c>
      <c r="D1974" s="144">
        <f t="array" ref="D1974">round((G1974-average(J1974,M1974,P1974,S1974,V1974))*Y1974+if($B1974=$H1974,0,iferror(average(vlookup({$H1974,$K1974,$N1974,$Q1974,$T1974},$B:$D,column(C$1),0)),index(D:D,match($H1974,$B:$B,)))),3)</f>
        <v>-469.906</v>
      </c>
      <c r="E1974" s="145">
        <v>2764.0</v>
      </c>
      <c r="F1974" s="146">
        <v>624.213</v>
      </c>
      <c r="G1974" s="146">
        <v>702.679</v>
      </c>
      <c r="H1974" s="147" t="s">
        <v>404</v>
      </c>
      <c r="I1974" s="146">
        <v>688.449</v>
      </c>
      <c r="J1974" s="146">
        <v>406.09</v>
      </c>
      <c r="K1974" s="148"/>
      <c r="L1974" s="149"/>
      <c r="M1974" s="149"/>
      <c r="N1974" s="148"/>
      <c r="O1974" s="149"/>
      <c r="P1974" s="149"/>
      <c r="Q1974" s="148"/>
      <c r="R1974" s="149"/>
      <c r="S1974" s="149"/>
      <c r="T1974" s="148"/>
      <c r="U1974" s="149"/>
      <c r="V1974" s="149"/>
      <c r="W1974" s="149"/>
      <c r="X1974" s="150">
        <f t="shared" si="1"/>
        <v>1.584367573</v>
      </c>
      <c r="Y1974" s="150">
        <f t="shared" si="2"/>
        <v>-1.584367573</v>
      </c>
    </row>
    <row r="1975" ht="15.75" customHeight="1">
      <c r="A1975" s="119">
        <v>1974.0</v>
      </c>
      <c r="B1975" s="143" t="str">
        <f t="array" ref="B1975">index(Systems!$A:$E,match($A1975,Systems!$A:$A,),match(B$1,Systems!$2:$2,))&amp;if(not(isblank(index(Systems!$A:$E,match($A1975,Systems!$A:$A,),match(Systems!$C$2,Systems!$2:$2,))))," ["&amp;index(Systems!$A:$E,match($A1975,Systems!$A:$A,),match(Systems!$C$2,Systems!$2:$2,))&amp;"]",)</f>
        <v>Palmyra</v>
      </c>
      <c r="C1975" s="144">
        <f t="array" ref="C1975">round((F1975-average(I1975,L1975,O1975,R1975,U1975))*X1975+if($B1975=$H1975,0,iferror(average(vlookup({$H1975,$K1975,$N1975,$Q1975,$T1975},$B:$D,column(B$1),0)),index(C:C,match($H1975,$B:$B,)))),3)</f>
        <v>450.8</v>
      </c>
      <c r="D1975" s="144">
        <f t="array" ref="D1975">round((G1975-average(J1975,M1975,P1975,S1975,V1975))*Y1975+if($B1975=$H1975,0,iferror(average(vlookup({$H1975,$K1975,$N1975,$Q1975,$T1975},$B:$D,column(C$1),0)),index(D:D,match($H1975,$B:$B,)))),3)</f>
        <v>-25.893</v>
      </c>
      <c r="E1975" s="145">
        <v>2764.0</v>
      </c>
      <c r="F1975" s="146">
        <v>972.979</v>
      </c>
      <c r="G1975" s="146">
        <v>422.433</v>
      </c>
      <c r="H1975" s="147" t="s">
        <v>404</v>
      </c>
      <c r="I1975" s="146">
        <v>688.449</v>
      </c>
      <c r="J1975" s="146">
        <v>406.09</v>
      </c>
      <c r="K1975" s="148"/>
      <c r="L1975" s="149"/>
      <c r="M1975" s="149"/>
      <c r="N1975" s="148"/>
      <c r="O1975" s="149"/>
      <c r="P1975" s="149"/>
      <c r="Q1975" s="148"/>
      <c r="R1975" s="149"/>
      <c r="S1975" s="149"/>
      <c r="T1975" s="148"/>
      <c r="U1975" s="149"/>
      <c r="V1975" s="149"/>
      <c r="W1975" s="149"/>
      <c r="X1975" s="150">
        <f t="shared" si="1"/>
        <v>1.584367573</v>
      </c>
      <c r="Y1975" s="150">
        <f t="shared" si="2"/>
        <v>-1.584367573</v>
      </c>
    </row>
    <row r="1976" ht="15.75" customHeight="1">
      <c r="A1976" s="119">
        <v>1975.0</v>
      </c>
      <c r="B1976" s="143" t="str">
        <f t="array" ref="B1976">index(Systems!$A:$E,match($A1976,Systems!$A:$A,),match(B$1,Systems!$2:$2,))&amp;if(not(isblank(index(Systems!$A:$E,match($A1976,Systems!$A:$A,),match(Systems!$C$2,Systems!$2:$2,))))," ["&amp;index(Systems!$A:$E,match($A1976,Systems!$A:$A,),match(Systems!$C$2,Systems!$2:$2,))&amp;"]",)</f>
        <v>Palos</v>
      </c>
      <c r="C1976" s="144">
        <f t="array" ref="C1976">round((F1976-average(I1976,L1976,O1976,R1976,U1976))*X1976+if($B1976=$H1976,0,iferror(average(vlookup({$H1976,$K1976,$N1976,$Q1976,$T1976},$B:$D,column(B$1),0)),index(C:C,match($H1976,$B:$B,)))),3)</f>
        <v>50.695</v>
      </c>
      <c r="D1976" s="144">
        <f t="array" ref="D1976">round((G1976-average(J1976,M1976,P1976,S1976,V1976))*Y1976+if($B1976=$H1976,0,iferror(average(vlookup({$H1976,$K1976,$N1976,$Q1976,$T1976},$B:$D,column(C$1),0)),index(D:D,match($H1976,$B:$B,)))),3)</f>
        <v>-124.723</v>
      </c>
      <c r="E1976" s="145">
        <v>2764.0</v>
      </c>
      <c r="F1976" s="146">
        <v>720.446</v>
      </c>
      <c r="G1976" s="146">
        <v>484.811</v>
      </c>
      <c r="H1976" s="147" t="s">
        <v>404</v>
      </c>
      <c r="I1976" s="146">
        <v>688.449</v>
      </c>
      <c r="J1976" s="146">
        <v>406.09</v>
      </c>
      <c r="K1976" s="148"/>
      <c r="L1976" s="149"/>
      <c r="M1976" s="149"/>
      <c r="N1976" s="148"/>
      <c r="O1976" s="149"/>
      <c r="P1976" s="149"/>
      <c r="Q1976" s="148"/>
      <c r="R1976" s="149"/>
      <c r="S1976" s="149"/>
      <c r="T1976" s="148"/>
      <c r="U1976" s="149"/>
      <c r="V1976" s="149"/>
      <c r="W1976" s="149"/>
      <c r="X1976" s="150">
        <f t="shared" si="1"/>
        <v>1.584367573</v>
      </c>
      <c r="Y1976" s="150">
        <f t="shared" si="2"/>
        <v>-1.584367573</v>
      </c>
    </row>
    <row r="1977" ht="15.75" customHeight="1">
      <c r="A1977" s="119">
        <v>1976.0</v>
      </c>
      <c r="B1977" s="143" t="str">
        <f t="array" ref="B1977">index(Systems!$A:$E,match($A1977,Systems!$A:$A,),match(B$1,Systems!$2:$2,))&amp;if(not(isblank(index(Systems!$A:$E,match($A1977,Systems!$A:$A,),match(Systems!$C$2,Systems!$2:$2,))))," ["&amp;index(Systems!$A:$E,match($A1977,Systems!$A:$A,),match(Systems!$C$2,Systems!$2:$2,))&amp;"]",)</f>
        <v>Pandora</v>
      </c>
      <c r="C1977" s="144">
        <f t="array" ref="C1977">round((F1977-average(I1977,L1977,O1977,R1977,U1977))*X1977+if($B1977=$H1977,0,iferror(average(vlookup({$H1977,$K1977,$N1977,$Q1977,$T1977},$B:$D,column(B$1),0)),index(C:C,match($H1977,$B:$B,)))),3)</f>
        <v>-84.553</v>
      </c>
      <c r="D1977" s="144">
        <f t="array" ref="D1977">round((G1977-average(J1977,M1977,P1977,S1977,V1977))*Y1977+if($B1977=$H1977,0,iferror(average(vlookup({$H1977,$K1977,$N1977,$Q1977,$T1977},$B:$D,column(C$1),0)),index(D:D,match($H1977,$B:$B,)))),3)</f>
        <v>234.789</v>
      </c>
      <c r="E1977" s="145">
        <v>2764.0</v>
      </c>
      <c r="F1977" s="146">
        <v>635.082</v>
      </c>
      <c r="G1977" s="146">
        <v>257.899</v>
      </c>
      <c r="H1977" s="147" t="s">
        <v>404</v>
      </c>
      <c r="I1977" s="146">
        <v>688.449</v>
      </c>
      <c r="J1977" s="146">
        <v>406.09</v>
      </c>
      <c r="K1977" s="148"/>
      <c r="L1977" s="149"/>
      <c r="M1977" s="149"/>
      <c r="N1977" s="148"/>
      <c r="O1977" s="149"/>
      <c r="P1977" s="149"/>
      <c r="Q1977" s="148"/>
      <c r="R1977" s="149"/>
      <c r="S1977" s="149"/>
      <c r="T1977" s="148"/>
      <c r="U1977" s="149"/>
      <c r="V1977" s="149"/>
      <c r="W1977" s="149"/>
      <c r="X1977" s="150">
        <f t="shared" si="1"/>
        <v>1.584367573</v>
      </c>
      <c r="Y1977" s="150">
        <f t="shared" si="2"/>
        <v>-1.584367573</v>
      </c>
    </row>
    <row r="1978" ht="15.75" customHeight="1">
      <c r="A1978" s="119">
        <v>1977.0</v>
      </c>
      <c r="B1978" s="143" t="str">
        <f t="array" ref="B1978">index(Systems!$A:$E,match($A1978,Systems!$A:$A,),match(B$1,Systems!$2:$2,))&amp;if(not(isblank(index(Systems!$A:$E,match($A1978,Systems!$A:$A,),match(Systems!$C$2,Systems!$2:$2,))))," ["&amp;index(Systems!$A:$E,match($A1978,Systems!$A:$A,),match(Systems!$C$2,Systems!$2:$2,))&amp;"]",)</f>
        <v>Pangkalan</v>
      </c>
      <c r="C1978" s="144">
        <f t="array" ref="C1978">round((F1978-average(I1978,L1978,O1978,R1978,U1978))*X1978+if($B1978=$H1978,0,iferror(average(vlookup({$H1978,$K1978,$N1978,$Q1978,$T1978},$B:$D,column(B$1),0)),index(C:C,match($H1978,$B:$B,)))),3)</f>
        <v>-249.288</v>
      </c>
      <c r="D1978" s="144">
        <f t="array" ref="D1978">round((G1978-average(J1978,M1978,P1978,S1978,V1978))*Y1978+if($B1978=$H1978,0,iferror(average(vlookup({$H1978,$K1978,$N1978,$Q1978,$T1978},$B:$D,column(C$1),0)),index(D:D,match($H1978,$B:$B,)))),3)</f>
        <v>364.973</v>
      </c>
      <c r="E1978" s="145">
        <v>2764.0</v>
      </c>
      <c r="F1978" s="146">
        <v>531.107</v>
      </c>
      <c r="G1978" s="146">
        <v>175.731</v>
      </c>
      <c r="H1978" s="147" t="s">
        <v>404</v>
      </c>
      <c r="I1978" s="146">
        <v>688.449</v>
      </c>
      <c r="J1978" s="146">
        <v>406.09</v>
      </c>
      <c r="K1978" s="148"/>
      <c r="L1978" s="149"/>
      <c r="M1978" s="149"/>
      <c r="N1978" s="148"/>
      <c r="O1978" s="149"/>
      <c r="P1978" s="149"/>
      <c r="Q1978" s="148"/>
      <c r="R1978" s="149"/>
      <c r="S1978" s="149"/>
      <c r="T1978" s="148"/>
      <c r="U1978" s="149"/>
      <c r="V1978" s="149"/>
      <c r="W1978" s="149"/>
      <c r="X1978" s="150">
        <f t="shared" si="1"/>
        <v>1.584367573</v>
      </c>
      <c r="Y1978" s="150">
        <f t="shared" si="2"/>
        <v>-1.584367573</v>
      </c>
    </row>
    <row r="1979" ht="15.75" customHeight="1">
      <c r="A1979" s="119">
        <v>1978.0</v>
      </c>
      <c r="B1979" s="143" t="str">
        <f t="array" ref="B1979">index(Systems!$A:$E,match($A1979,Systems!$A:$A,),match(B$1,Systems!$2:$2,))&amp;if(not(isblank(index(Systems!$A:$E,match($A1979,Systems!$A:$A,),match(Systems!$C$2,Systems!$2:$2,))))," ["&amp;index(Systems!$A:$E,match($A1979,Systems!$A:$A,),match(Systems!$C$2,Systems!$2:$2,))&amp;"]",)</f>
        <v>Panjang</v>
      </c>
      <c r="C1979" s="144">
        <f t="array" ref="C1979">round((F1979-average(I1979,L1979,O1979,R1979,U1979))*X1979+if($B1979=$H1979,0,iferror(average(vlookup({$H1979,$K1979,$N1979,$Q1979,$T1979},$B:$D,column(B$1),0)),index(C:C,match($H1979,$B:$B,)))),3)</f>
        <v>-297.757</v>
      </c>
      <c r="D1979" s="144">
        <f t="array" ref="D1979">round((G1979-average(J1979,M1979,P1979,S1979,V1979))*Y1979+if($B1979=$H1979,0,iferror(average(vlookup({$H1979,$K1979,$N1979,$Q1979,$T1979},$B:$D,column(C$1),0)),index(D:D,match($H1979,$B:$B,)))),3)</f>
        <v>-181.724</v>
      </c>
      <c r="E1979" s="145">
        <v>2764.0</v>
      </c>
      <c r="F1979" s="146">
        <v>500.515</v>
      </c>
      <c r="G1979" s="146">
        <v>520.788</v>
      </c>
      <c r="H1979" s="147" t="s">
        <v>404</v>
      </c>
      <c r="I1979" s="146">
        <v>688.449</v>
      </c>
      <c r="J1979" s="146">
        <v>406.09</v>
      </c>
      <c r="K1979" s="148"/>
      <c r="L1979" s="149"/>
      <c r="M1979" s="149"/>
      <c r="N1979" s="148"/>
      <c r="O1979" s="149"/>
      <c r="P1979" s="149"/>
      <c r="Q1979" s="148"/>
      <c r="R1979" s="149"/>
      <c r="S1979" s="149"/>
      <c r="T1979" s="148"/>
      <c r="U1979" s="149"/>
      <c r="V1979" s="149"/>
      <c r="W1979" s="149"/>
      <c r="X1979" s="150">
        <f t="shared" si="1"/>
        <v>1.584367573</v>
      </c>
      <c r="Y1979" s="150">
        <f t="shared" si="2"/>
        <v>-1.584367573</v>
      </c>
    </row>
    <row r="1980" ht="15.75" customHeight="1">
      <c r="A1980" s="119">
        <v>1979.0</v>
      </c>
      <c r="B1980" s="143" t="str">
        <f t="array" ref="B1980">index(Systems!$A:$E,match($A1980,Systems!$A:$A,),match(B$1,Systems!$2:$2,))&amp;if(not(isblank(index(Systems!$A:$E,match($A1980,Systems!$A:$A,),match(Systems!$C$2,Systems!$2:$2,))))," ["&amp;index(Systems!$A:$E,match($A1980,Systems!$A:$A,),match(Systems!$C$2,Systems!$2:$2,))&amp;"]",)</f>
        <v>Panpour</v>
      </c>
      <c r="C1980" s="144">
        <f t="array" ref="C1980">round((F1980-average(I1980,L1980,O1980,R1980,U1980))*X1980+if($B1980=$H1980,0,iferror(average(vlookup({$H1980,$K1980,$N1980,$Q1980,$T1980},$B:$D,column(B$1),0)),index(C:C,match($H1980,$B:$B,)))),3)</f>
        <v>342.497</v>
      </c>
      <c r="D1980" s="144">
        <f t="array" ref="D1980">round((G1980-average(J1980,M1980,P1980,S1980,V1980))*Y1980+if($B1980=$H1980,0,iferror(average(vlookup({$H1980,$K1980,$N1980,$Q1980,$T1980},$B:$D,column(C$1),0)),index(D:D,match($H1980,$B:$B,)))),3)</f>
        <v>-292.438</v>
      </c>
      <c r="E1980" s="145">
        <v>2764.0</v>
      </c>
      <c r="F1980" s="146">
        <v>904.622</v>
      </c>
      <c r="G1980" s="146">
        <v>590.667</v>
      </c>
      <c r="H1980" s="147" t="s">
        <v>404</v>
      </c>
      <c r="I1980" s="146">
        <v>688.449</v>
      </c>
      <c r="J1980" s="146">
        <v>406.09</v>
      </c>
      <c r="K1980" s="148"/>
      <c r="L1980" s="149"/>
      <c r="M1980" s="149"/>
      <c r="N1980" s="148"/>
      <c r="O1980" s="149"/>
      <c r="P1980" s="149"/>
      <c r="Q1980" s="148"/>
      <c r="R1980" s="149"/>
      <c r="S1980" s="149"/>
      <c r="T1980" s="148"/>
      <c r="U1980" s="149"/>
      <c r="V1980" s="149"/>
      <c r="W1980" s="149"/>
      <c r="X1980" s="150">
        <f t="shared" si="1"/>
        <v>1.584367573</v>
      </c>
      <c r="Y1980" s="150">
        <f t="shared" si="2"/>
        <v>-1.584367573</v>
      </c>
    </row>
    <row r="1981" ht="15.75" customHeight="1">
      <c r="A1981" s="119">
        <v>1980.0</v>
      </c>
      <c r="B1981" s="143" t="str">
        <f t="array" ref="B1981">index(Systems!$A:$E,match($A1981,Systems!$A:$A,),match(B$1,Systems!$2:$2,))&amp;if(not(isblank(index(Systems!$A:$E,match($A1981,Systems!$A:$A,),match(Systems!$C$2,Systems!$2:$2,))))," ["&amp;index(Systems!$A:$E,match($A1981,Systems!$A:$A,),match(Systems!$C$2,Systems!$2:$2,))&amp;"]",)</f>
        <v>Panzyr</v>
      </c>
      <c r="C1981" s="144">
        <f t="array" ref="C1981">round((F1981-average(I1981,L1981,O1981,R1981,U1981))*X1981+if($B1981=$H1981,0,iferror(average(vlookup({$H1981,$K1981,$N1981,$Q1981,$T1981},$B:$D,column(B$1),0)),index(C:C,match($H1981,$B:$B,)))),3)</f>
        <v>86.771</v>
      </c>
      <c r="D1981" s="144">
        <f t="array" ref="D1981">round((G1981-average(J1981,M1981,P1981,S1981,V1981))*Y1981+if($B1981=$H1981,0,iferror(average(vlookup({$H1981,$K1981,$N1981,$Q1981,$T1981},$B:$D,column(C$1),0)),index(D:D,match($H1981,$B:$B,)))),3)</f>
        <v>-429.617</v>
      </c>
      <c r="E1981" s="145">
        <v>2764.0</v>
      </c>
      <c r="F1981" s="146">
        <v>743.216</v>
      </c>
      <c r="G1981" s="146">
        <v>677.25</v>
      </c>
      <c r="H1981" s="147" t="s">
        <v>404</v>
      </c>
      <c r="I1981" s="146">
        <v>688.449</v>
      </c>
      <c r="J1981" s="146">
        <v>406.09</v>
      </c>
      <c r="K1981" s="148"/>
      <c r="L1981" s="149"/>
      <c r="M1981" s="149"/>
      <c r="N1981" s="148"/>
      <c r="O1981" s="149"/>
      <c r="P1981" s="149"/>
      <c r="Q1981" s="148"/>
      <c r="R1981" s="149"/>
      <c r="S1981" s="149"/>
      <c r="T1981" s="148"/>
      <c r="U1981" s="149"/>
      <c r="V1981" s="149"/>
      <c r="W1981" s="149"/>
      <c r="X1981" s="150">
        <f t="shared" si="1"/>
        <v>1.584367573</v>
      </c>
      <c r="Y1981" s="150">
        <f t="shared" si="2"/>
        <v>-1.584367573</v>
      </c>
    </row>
    <row r="1982" ht="15.75" customHeight="1">
      <c r="A1982" s="119">
        <v>1981.0</v>
      </c>
      <c r="B1982" s="143" t="str">
        <f t="array" ref="B1982">index(Systems!$A:$E,match($A1982,Systems!$A:$A,),match(B$1,Systems!$2:$2,))&amp;if(not(isblank(index(Systems!$A:$E,match($A1982,Systems!$A:$A,),match(Systems!$C$2,Systems!$2:$2,))))," ["&amp;index(Systems!$A:$E,match($A1982,Systems!$A:$A,),match(Systems!$C$2,Systems!$2:$2,))&amp;"]",)</f>
        <v>Paracale</v>
      </c>
      <c r="C1982" s="144">
        <f t="array" ref="C1982">round((F1982-average(I1982,L1982,O1982,R1982,U1982))*X1982+if($B1982=$H1982,0,iferror(average(vlookup({$H1982,$K1982,$N1982,$Q1982,$T1982},$B:$D,column(B$1),0)),index(C:C,match($H1982,$B:$B,)))),3)</f>
        <v>99.764</v>
      </c>
      <c r="D1982" s="144">
        <f t="array" ref="D1982">round((G1982-average(J1982,M1982,P1982,S1982,V1982))*Y1982+if($B1982=$H1982,0,iferror(average(vlookup({$H1982,$K1982,$N1982,$Q1982,$T1982},$B:$D,column(C$1),0)),index(D:D,match($H1982,$B:$B,)))),3)</f>
        <v>215.569</v>
      </c>
      <c r="E1982" s="145">
        <v>2764.0</v>
      </c>
      <c r="F1982" s="146">
        <v>751.417</v>
      </c>
      <c r="G1982" s="146">
        <v>270.03</v>
      </c>
      <c r="H1982" s="147" t="s">
        <v>404</v>
      </c>
      <c r="I1982" s="146">
        <v>688.449</v>
      </c>
      <c r="J1982" s="146">
        <v>406.09</v>
      </c>
      <c r="K1982" s="148"/>
      <c r="L1982" s="149"/>
      <c r="M1982" s="149"/>
      <c r="N1982" s="148"/>
      <c r="O1982" s="149"/>
      <c r="P1982" s="149"/>
      <c r="Q1982" s="148"/>
      <c r="R1982" s="149"/>
      <c r="S1982" s="149"/>
      <c r="T1982" s="148"/>
      <c r="U1982" s="149"/>
      <c r="V1982" s="149"/>
      <c r="W1982" s="149"/>
      <c r="X1982" s="150">
        <f t="shared" si="1"/>
        <v>1.584367573</v>
      </c>
      <c r="Y1982" s="150">
        <f t="shared" si="2"/>
        <v>-1.584367573</v>
      </c>
    </row>
    <row r="1983" ht="15.75" customHeight="1">
      <c r="A1983" s="119">
        <v>1982.0</v>
      </c>
      <c r="B1983" s="143" t="str">
        <f t="array" ref="B1983">index(Systems!$A:$E,match($A1983,Systems!$A:$A,),match(B$1,Systems!$2:$2,))&amp;if(not(isblank(index(Systems!$A:$E,match($A1983,Systems!$A:$A,),match(Systems!$C$2,Systems!$2:$2,))))," ["&amp;index(Systems!$A:$E,match($A1983,Systems!$A:$A,),match(Systems!$C$2,Systems!$2:$2,))&amp;"]",)</f>
        <v>Paradise</v>
      </c>
      <c r="C1983" s="144">
        <f t="array" ref="C1983">round((F1983-average(I1983,L1983,O1983,R1983,U1983))*X1983+if($B1983=$H1983,0,iferror(average(vlookup({$H1983,$K1983,$N1983,$Q1983,$T1983},$B:$D,column(B$1),0)),index(C:C,match($H1983,$B:$B,)))),3)</f>
        <v>-239.908</v>
      </c>
      <c r="D1983" s="144">
        <f t="array" ref="D1983">round((G1983-average(J1983,M1983,P1983,S1983,V1983))*Y1983+if($B1983=$H1983,0,iferror(average(vlookup({$H1983,$K1983,$N1983,$Q1983,$T1983},$B:$D,column(C$1),0)),index(D:D,match($H1983,$B:$B,)))),3)</f>
        <v>-126.401</v>
      </c>
      <c r="E1983" s="145">
        <v>2764.0</v>
      </c>
      <c r="F1983" s="146">
        <v>537.027</v>
      </c>
      <c r="G1983" s="146">
        <v>485.87</v>
      </c>
      <c r="H1983" s="147" t="s">
        <v>404</v>
      </c>
      <c r="I1983" s="146">
        <v>688.449</v>
      </c>
      <c r="J1983" s="146">
        <v>406.09</v>
      </c>
      <c r="K1983" s="148"/>
      <c r="L1983" s="149"/>
      <c r="M1983" s="149"/>
      <c r="N1983" s="148"/>
      <c r="O1983" s="149"/>
      <c r="P1983" s="149"/>
      <c r="Q1983" s="148"/>
      <c r="R1983" s="149"/>
      <c r="S1983" s="149"/>
      <c r="T1983" s="148"/>
      <c r="U1983" s="149"/>
      <c r="V1983" s="149"/>
      <c r="W1983" s="149"/>
      <c r="X1983" s="150">
        <f t="shared" si="1"/>
        <v>1.584367573</v>
      </c>
      <c r="Y1983" s="150">
        <f t="shared" si="2"/>
        <v>-1.584367573</v>
      </c>
    </row>
    <row r="1984" ht="15.75" customHeight="1">
      <c r="A1984" s="119">
        <v>1983.0</v>
      </c>
      <c r="B1984" s="143" t="str">
        <f t="array" ref="B1984">index(Systems!$A:$E,match($A1984,Systems!$A:$A,),match(B$1,Systems!$2:$2,))&amp;if(not(isblank(index(Systems!$A:$E,match($A1984,Systems!$A:$A,),match(Systems!$C$2,Systems!$2:$2,))))," ["&amp;index(Systems!$A:$E,match($A1984,Systems!$A:$A,),match(Systems!$C$2,Systems!$2:$2,))&amp;"]",)</f>
        <v>Parakoila</v>
      </c>
      <c r="C1984" s="144">
        <f t="array" ref="C1984">round((F1984-average(I1984,L1984,O1984,R1984,U1984))*X1984+if($B1984=$H1984,0,iferror(average(vlookup({$H1984,$K1984,$N1984,$Q1984,$T1984},$B:$D,column(B$1),0)),index(C:C,match($H1984,$B:$B,)))),3)</f>
        <v>-132.333</v>
      </c>
      <c r="D1984" s="144">
        <f t="array" ref="D1984">round((G1984-average(J1984,M1984,P1984,S1984,V1984))*Y1984+if($B1984=$H1984,0,iferror(average(vlookup({$H1984,$K1984,$N1984,$Q1984,$T1984},$B:$D,column(C$1),0)),index(D:D,match($H1984,$B:$B,)))),3)</f>
        <v>322.815</v>
      </c>
      <c r="E1984" s="145">
        <v>2764.0</v>
      </c>
      <c r="F1984" s="146">
        <v>604.925</v>
      </c>
      <c r="G1984" s="146">
        <v>202.34</v>
      </c>
      <c r="H1984" s="147" t="s">
        <v>404</v>
      </c>
      <c r="I1984" s="146">
        <v>688.449</v>
      </c>
      <c r="J1984" s="146">
        <v>406.09</v>
      </c>
      <c r="K1984" s="148"/>
      <c r="L1984" s="149"/>
      <c r="M1984" s="149"/>
      <c r="N1984" s="148"/>
      <c r="O1984" s="149"/>
      <c r="P1984" s="149"/>
      <c r="Q1984" s="148"/>
      <c r="R1984" s="149"/>
      <c r="S1984" s="149"/>
      <c r="T1984" s="148"/>
      <c r="U1984" s="149"/>
      <c r="V1984" s="149"/>
      <c r="W1984" s="149"/>
      <c r="X1984" s="150">
        <f t="shared" si="1"/>
        <v>1.584367573</v>
      </c>
      <c r="Y1984" s="150">
        <f t="shared" si="2"/>
        <v>-1.584367573</v>
      </c>
    </row>
    <row r="1985" ht="15.75" customHeight="1">
      <c r="A1985" s="119">
        <v>1984.0</v>
      </c>
      <c r="B1985" s="143" t="str">
        <f t="array" ref="B1985">index(Systems!$A:$E,match($A1985,Systems!$A:$A,),match(B$1,Systems!$2:$2,))&amp;if(not(isblank(index(Systems!$A:$E,match($A1985,Systems!$A:$A,),match(Systems!$C$2,Systems!$2:$2,))))," ["&amp;index(Systems!$A:$E,match($A1985,Systems!$A:$A,),match(Systems!$C$2,Systems!$2:$2,))&amp;"]",)</f>
        <v>Paran</v>
      </c>
      <c r="C1985" s="144">
        <f t="array" ref="C1985">round((F1985-average(I1985,L1985,O1985,R1985,U1985))*X1985+if($B1985=$H1985,0,iferror(average(vlookup({$H1985,$K1985,$N1985,$Q1985,$T1985},$B:$D,column(B$1),0)),index(C:C,match($H1985,$B:$B,)))),3)</f>
        <v>-205.28</v>
      </c>
      <c r="D1985" s="144">
        <f t="array" ref="D1985">round((G1985-average(J1985,M1985,P1985,S1985,V1985))*Y1985+if($B1985=$H1985,0,iferror(average(vlookup({$H1985,$K1985,$N1985,$Q1985,$T1985},$B:$D,column(C$1),0)),index(D:D,match($H1985,$B:$B,)))),3)</f>
        <v>548.708</v>
      </c>
      <c r="E1985" s="145">
        <v>2764.0</v>
      </c>
      <c r="F1985" s="146">
        <v>558.883</v>
      </c>
      <c r="G1985" s="146">
        <v>59.764</v>
      </c>
      <c r="H1985" s="147" t="s">
        <v>404</v>
      </c>
      <c r="I1985" s="146">
        <v>688.449</v>
      </c>
      <c r="J1985" s="146">
        <v>406.09</v>
      </c>
      <c r="K1985" s="148"/>
      <c r="L1985" s="149"/>
      <c r="M1985" s="149"/>
      <c r="N1985" s="148"/>
      <c r="O1985" s="149"/>
      <c r="P1985" s="149"/>
      <c r="Q1985" s="148"/>
      <c r="R1985" s="149"/>
      <c r="S1985" s="149"/>
      <c r="T1985" s="148"/>
      <c r="U1985" s="149"/>
      <c r="V1985" s="149"/>
      <c r="W1985" s="149"/>
      <c r="X1985" s="150">
        <f t="shared" si="1"/>
        <v>1.584367573</v>
      </c>
      <c r="Y1985" s="150">
        <f t="shared" si="2"/>
        <v>-1.584367573</v>
      </c>
    </row>
    <row r="1986" ht="15.75" customHeight="1">
      <c r="A1986" s="119">
        <v>1985.0</v>
      </c>
      <c r="B1986" s="143" t="str">
        <f t="array" ref="B1986">index(Systems!$A:$E,match($A1986,Systems!$A:$A,),match(B$1,Systems!$2:$2,))&amp;if(not(isblank(index(Systems!$A:$E,match($A1986,Systems!$A:$A,),match(Systems!$C$2,Systems!$2:$2,))))," ["&amp;index(Systems!$A:$E,match($A1986,Systems!$A:$A,),match(Systems!$C$2,Systems!$2:$2,))&amp;"]",)</f>
        <v>Pardeau</v>
      </c>
      <c r="C1986" s="144">
        <f t="array" ref="C1986">round((F1986-average(I1986,L1986,O1986,R1986,U1986))*X1986+if($B1986=$H1986,0,iferror(average(vlookup({$H1986,$K1986,$N1986,$Q1986,$T1986},$B:$D,column(B$1),0)),index(C:C,match($H1986,$B:$B,)))),3)</f>
        <v>-149.634</v>
      </c>
      <c r="D1986" s="144">
        <f t="array" ref="D1986">round((G1986-average(J1986,M1986,P1986,S1986,V1986))*Y1986+if($B1986=$H1986,0,iferror(average(vlookup({$H1986,$K1986,$N1986,$Q1986,$T1986},$B:$D,column(C$1),0)),index(D:D,match($H1986,$B:$B,)))),3)</f>
        <v>-5.173</v>
      </c>
      <c r="E1986" s="145">
        <v>2764.0</v>
      </c>
      <c r="F1986" s="146">
        <v>594.005</v>
      </c>
      <c r="G1986" s="146">
        <v>409.355</v>
      </c>
      <c r="H1986" s="147" t="s">
        <v>404</v>
      </c>
      <c r="I1986" s="146">
        <v>688.449</v>
      </c>
      <c r="J1986" s="146">
        <v>406.09</v>
      </c>
      <c r="K1986" s="148"/>
      <c r="L1986" s="149"/>
      <c r="M1986" s="149"/>
      <c r="N1986" s="148"/>
      <c r="O1986" s="149"/>
      <c r="P1986" s="149"/>
      <c r="Q1986" s="148"/>
      <c r="R1986" s="149"/>
      <c r="S1986" s="149"/>
      <c r="T1986" s="148"/>
      <c r="U1986" s="149"/>
      <c r="V1986" s="149"/>
      <c r="W1986" s="149"/>
      <c r="X1986" s="150">
        <f t="shared" si="1"/>
        <v>1.584367573</v>
      </c>
      <c r="Y1986" s="150">
        <f t="shared" si="2"/>
        <v>-1.584367573</v>
      </c>
    </row>
    <row r="1987" ht="15.75" customHeight="1">
      <c r="A1987" s="119">
        <v>1986.0</v>
      </c>
      <c r="B1987" s="143" t="str">
        <f t="array" ref="B1987">index(Systems!$A:$E,match($A1987,Systems!$A:$A,),match(B$1,Systems!$2:$2,))&amp;if(not(isblank(index(Systems!$A:$E,match($A1987,Systems!$A:$A,),match(Systems!$C$2,Systems!$2:$2,))))," ["&amp;index(Systems!$A:$E,match($A1987,Systems!$A:$A,),match(Systems!$C$2,Systems!$2:$2,))&amp;"]",)</f>
        <v>Parian</v>
      </c>
      <c r="C1987" s="144">
        <f t="array" ref="C1987">round((F1987-average(I1987,L1987,O1987,R1987,U1987))*X1987+if($B1987=$H1987,0,iferror(average(vlookup({$H1987,$K1987,$N1987,$Q1987,$T1987},$B:$D,column(B$1),0)),index(C:C,match($H1987,$B:$B,)))),3)</f>
        <v>187.351</v>
      </c>
      <c r="D1987" s="144">
        <f t="array" ref="D1987">round((G1987-average(J1987,M1987,P1987,S1987,V1987))*Y1987+if($B1987=$H1987,0,iferror(average(vlookup({$H1987,$K1987,$N1987,$Q1987,$T1987},$B:$D,column(C$1),0)),index(D:D,match($H1987,$B:$B,)))),3)</f>
        <v>-382.625</v>
      </c>
      <c r="E1987" s="145">
        <v>2764.0</v>
      </c>
      <c r="F1987" s="146">
        <v>806.699</v>
      </c>
      <c r="G1987" s="146">
        <v>647.59</v>
      </c>
      <c r="H1987" s="147" t="s">
        <v>404</v>
      </c>
      <c r="I1987" s="146">
        <v>688.449</v>
      </c>
      <c r="J1987" s="146">
        <v>406.09</v>
      </c>
      <c r="K1987" s="148"/>
      <c r="L1987" s="149"/>
      <c r="M1987" s="149"/>
      <c r="N1987" s="148"/>
      <c r="O1987" s="149"/>
      <c r="P1987" s="149"/>
      <c r="Q1987" s="148"/>
      <c r="R1987" s="149"/>
      <c r="S1987" s="149"/>
      <c r="T1987" s="148"/>
      <c r="U1987" s="149"/>
      <c r="V1987" s="149"/>
      <c r="W1987" s="149"/>
      <c r="X1987" s="150">
        <f t="shared" si="1"/>
        <v>1.584367573</v>
      </c>
      <c r="Y1987" s="150">
        <f t="shared" si="2"/>
        <v>-1.584367573</v>
      </c>
    </row>
    <row r="1988" ht="15.75" customHeight="1">
      <c r="A1988" s="119">
        <v>1987.0</v>
      </c>
      <c r="B1988" s="143" t="str">
        <f t="array" ref="B1988">index(Systems!$A:$E,match($A1988,Systems!$A:$A,),match(B$1,Systems!$2:$2,))&amp;if(not(isblank(index(Systems!$A:$E,match($A1988,Systems!$A:$A,),match(Systems!$C$2,Systems!$2:$2,))))," ["&amp;index(Systems!$A:$E,match($A1988,Systems!$A:$A,),match(Systems!$C$2,Systems!$2:$2,))&amp;"]",)</f>
        <v>Paris</v>
      </c>
      <c r="C1988" s="144">
        <f t="array" ref="C1988">round((F1988-average(I1988,L1988,O1988,R1988,U1988))*X1988+if($B1988=$H1988,0,iferror(average(vlookup({$H1988,$K1988,$N1988,$Q1988,$T1988},$B:$D,column(B$1),0)),index(C:C,match($H1988,$B:$B,)))),3)</f>
        <v>191.792</v>
      </c>
      <c r="D1988" s="144">
        <f t="array" ref="D1988">round((G1988-average(J1988,M1988,P1988,S1988,V1988))*Y1988+if($B1988=$H1988,0,iferror(average(vlookup({$H1988,$K1988,$N1988,$Q1988,$T1988},$B:$D,column(C$1),0)),index(D:D,match($H1988,$B:$B,)))),3)</f>
        <v>47.517</v>
      </c>
      <c r="E1988" s="145">
        <v>2764.0</v>
      </c>
      <c r="F1988" s="146">
        <v>809.502</v>
      </c>
      <c r="G1988" s="146">
        <v>376.099</v>
      </c>
      <c r="H1988" s="147" t="s">
        <v>404</v>
      </c>
      <c r="I1988" s="146">
        <v>688.449</v>
      </c>
      <c r="J1988" s="146">
        <v>406.09</v>
      </c>
      <c r="K1988" s="148"/>
      <c r="L1988" s="149"/>
      <c r="M1988" s="149"/>
      <c r="N1988" s="148"/>
      <c r="O1988" s="149"/>
      <c r="P1988" s="149"/>
      <c r="Q1988" s="148"/>
      <c r="R1988" s="149"/>
      <c r="S1988" s="149"/>
      <c r="T1988" s="148"/>
      <c r="U1988" s="149"/>
      <c r="V1988" s="149"/>
      <c r="W1988" s="149"/>
      <c r="X1988" s="150">
        <f t="shared" si="1"/>
        <v>1.584367573</v>
      </c>
      <c r="Y1988" s="150">
        <f t="shared" si="2"/>
        <v>-1.584367573</v>
      </c>
    </row>
    <row r="1989" ht="15.75" customHeight="1">
      <c r="A1989" s="119">
        <v>1988.0</v>
      </c>
      <c r="B1989" s="143" t="str">
        <f t="array" ref="B1989">index(Systems!$A:$E,match($A1989,Systems!$A:$A,),match(B$1,Systems!$2:$2,))&amp;if(not(isblank(index(Systems!$A:$E,match($A1989,Systems!$A:$A,),match(Systems!$C$2,Systems!$2:$2,))))," ["&amp;index(Systems!$A:$E,match($A1989,Systems!$A:$A,),match(Systems!$C$2,Systems!$2:$2,))&amp;"]",)</f>
        <v>Park Place</v>
      </c>
      <c r="C1989" s="144">
        <f t="array" ref="C1989">round((F1989-average(I1989,L1989,O1989,R1989,U1989))*X1989+if($B1989=$H1989,0,iferror(average(vlookup({$H1989,$K1989,$N1989,$Q1989,$T1989},$B:$D,column(B$1),0)),index(C:C,match($H1989,$B:$B,)))),3)</f>
        <v>-29.471</v>
      </c>
      <c r="D1989" s="144">
        <f t="array" ref="D1989">round((G1989-average(J1989,M1989,P1989,S1989,V1989))*Y1989+if($B1989=$H1989,0,iferror(average(vlookup({$H1989,$K1989,$N1989,$Q1989,$T1989},$B:$D,column(C$1),0)),index(D:D,match($H1989,$B:$B,)))),3)</f>
        <v>-110.958</v>
      </c>
      <c r="E1989" s="145">
        <v>2764.0</v>
      </c>
      <c r="F1989" s="146">
        <v>669.848</v>
      </c>
      <c r="G1989" s="146">
        <v>476.123</v>
      </c>
      <c r="H1989" s="147" t="s">
        <v>404</v>
      </c>
      <c r="I1989" s="146">
        <v>688.449</v>
      </c>
      <c r="J1989" s="146">
        <v>406.09</v>
      </c>
      <c r="K1989" s="148"/>
      <c r="L1989" s="149"/>
      <c r="M1989" s="149"/>
      <c r="N1989" s="148"/>
      <c r="O1989" s="149"/>
      <c r="P1989" s="149"/>
      <c r="Q1989" s="148"/>
      <c r="R1989" s="149"/>
      <c r="S1989" s="149"/>
      <c r="T1989" s="148"/>
      <c r="U1989" s="149"/>
      <c r="V1989" s="149"/>
      <c r="W1989" s="149"/>
      <c r="X1989" s="150">
        <f t="shared" si="1"/>
        <v>1.584367573</v>
      </c>
      <c r="Y1989" s="150">
        <f t="shared" si="2"/>
        <v>-1.584367573</v>
      </c>
    </row>
    <row r="1990" ht="15.75" customHeight="1">
      <c r="A1990" s="119">
        <v>1989.0</v>
      </c>
      <c r="B1990" s="143" t="str">
        <f t="array" ref="B1990">index(Systems!$A:$E,match($A1990,Systems!$A:$A,),match(B$1,Systems!$2:$2,))&amp;if(not(isblank(index(Systems!$A:$E,match($A1990,Systems!$A:$A,),match(Systems!$C$2,Systems!$2:$2,))))," ["&amp;index(Systems!$A:$E,match($A1990,Systems!$A:$A,),match(Systems!$C$2,Systems!$2:$2,))&amp;"]",)</f>
        <v>Parma</v>
      </c>
      <c r="C1990" s="144">
        <f t="array" ref="C1990">round((F1990-average(I1990,L1990,O1990,R1990,U1990))*X1990+if($B1990=$H1990,0,iferror(average(vlookup({$H1990,$K1990,$N1990,$Q1990,$T1990},$B:$D,column(B$1),0)),index(C:C,match($H1990,$B:$B,)))),3)</f>
        <v>359.813</v>
      </c>
      <c r="D1990" s="144">
        <f t="array" ref="D1990">round((G1990-average(J1990,M1990,P1990,S1990,V1990))*Y1990+if($B1990=$H1990,0,iferror(average(vlookup({$H1990,$K1990,$N1990,$Q1990,$T1990},$B:$D,column(C$1),0)),index(D:D,match($H1990,$B:$B,)))),3)</f>
        <v>-52.26</v>
      </c>
      <c r="E1990" s="145">
        <v>2764.0</v>
      </c>
      <c r="F1990" s="146">
        <v>915.551</v>
      </c>
      <c r="G1990" s="146">
        <v>439.075</v>
      </c>
      <c r="H1990" s="147" t="s">
        <v>404</v>
      </c>
      <c r="I1990" s="146">
        <v>688.449</v>
      </c>
      <c r="J1990" s="146">
        <v>406.09</v>
      </c>
      <c r="K1990" s="148"/>
      <c r="L1990" s="149"/>
      <c r="M1990" s="149"/>
      <c r="N1990" s="148"/>
      <c r="O1990" s="149"/>
      <c r="P1990" s="149"/>
      <c r="Q1990" s="148"/>
      <c r="R1990" s="149"/>
      <c r="S1990" s="149"/>
      <c r="T1990" s="148"/>
      <c r="U1990" s="149"/>
      <c r="V1990" s="149"/>
      <c r="W1990" s="149"/>
      <c r="X1990" s="150">
        <f t="shared" si="1"/>
        <v>1.584367573</v>
      </c>
      <c r="Y1990" s="150">
        <f t="shared" si="2"/>
        <v>-1.584367573</v>
      </c>
    </row>
    <row r="1991" ht="15.75" customHeight="1">
      <c r="A1991" s="119">
        <v>1990.0</v>
      </c>
      <c r="B1991" s="143" t="str">
        <f t="array" ref="B1991">index(Systems!$A:$E,match($A1991,Systems!$A:$A,),match(B$1,Systems!$2:$2,))&amp;if(not(isblank(index(Systems!$A:$E,match($A1991,Systems!$A:$A,),match(Systems!$C$2,Systems!$2:$2,))))," ["&amp;index(Systems!$A:$E,match($A1991,Systems!$A:$A,),match(Systems!$C$2,Systems!$2:$2,))&amp;"]",)</f>
        <v>Parvan</v>
      </c>
      <c r="C1991" s="144">
        <f t="array" ref="C1991">round((F1991-average(I1991,L1991,O1991,R1991,U1991))*X1991+if($B1991=$H1991,0,iferror(average(vlookup({$H1991,$K1991,$N1991,$Q1991,$T1991},$B:$D,column(B$1),0)),index(C:C,match($H1991,$B:$B,)))),3)</f>
        <v>-465.129</v>
      </c>
      <c r="D1991" s="144">
        <f t="array" ref="D1991">round((G1991-average(J1991,M1991,P1991,S1991,V1991))*Y1991+if($B1991=$H1991,0,iferror(average(vlookup({$H1991,$K1991,$N1991,$Q1991,$T1991},$B:$D,column(C$1),0)),index(D:D,match($H1991,$B:$B,)))),3)</f>
        <v>142.848</v>
      </c>
      <c r="E1991" s="145">
        <v>2764.0</v>
      </c>
      <c r="F1991" s="146">
        <v>394.875</v>
      </c>
      <c r="G1991" s="146">
        <v>315.929</v>
      </c>
      <c r="H1991" s="147" t="s">
        <v>404</v>
      </c>
      <c r="I1991" s="146">
        <v>688.449</v>
      </c>
      <c r="J1991" s="146">
        <v>406.09</v>
      </c>
      <c r="K1991" s="148"/>
      <c r="L1991" s="149"/>
      <c r="M1991" s="149"/>
      <c r="N1991" s="148"/>
      <c r="O1991" s="149"/>
      <c r="P1991" s="149"/>
      <c r="Q1991" s="148"/>
      <c r="R1991" s="149"/>
      <c r="S1991" s="149"/>
      <c r="T1991" s="148"/>
      <c r="U1991" s="149"/>
      <c r="V1991" s="149"/>
      <c r="W1991" s="149"/>
      <c r="X1991" s="150">
        <f t="shared" si="1"/>
        <v>1.584367573</v>
      </c>
      <c r="Y1991" s="150">
        <f t="shared" si="2"/>
        <v>-1.584367573</v>
      </c>
    </row>
    <row r="1992" ht="15.75" customHeight="1">
      <c r="A1992" s="119">
        <v>1991.0</v>
      </c>
      <c r="B1992" s="143" t="str">
        <f t="array" ref="B1992">index(Systems!$A:$E,match($A1992,Systems!$A:$A,),match(B$1,Systems!$2:$2,))&amp;if(not(isblank(index(Systems!$A:$E,match($A1992,Systems!$A:$A,),match(Systems!$C$2,Systems!$2:$2,))))," ["&amp;index(Systems!$A:$E,match($A1992,Systems!$A:$A,),match(Systems!$C$2,Systems!$2:$2,))&amp;"]",)</f>
        <v>Pascagoula</v>
      </c>
      <c r="C1992" s="144">
        <f t="array" ref="C1992">round((F1992-average(I1992,L1992,O1992,R1992,U1992))*X1992+if($B1992=$H1992,0,iferror(average(vlookup({$H1992,$K1992,$N1992,$Q1992,$T1992},$B:$D,column(B$1),0)),index(C:C,match($H1992,$B:$B,)))),3)</f>
        <v>429.611</v>
      </c>
      <c r="D1992" s="144">
        <f t="array" ref="D1992">round((G1992-average(J1992,M1992,P1992,S1992,V1992))*Y1992+if($B1992=$H1992,0,iferror(average(vlookup({$H1992,$K1992,$N1992,$Q1992,$T1992},$B:$D,column(C$1),0)),index(D:D,match($H1992,$B:$B,)))),3)</f>
        <v>57.34</v>
      </c>
      <c r="E1992" s="145">
        <v>2764.0</v>
      </c>
      <c r="F1992" s="146">
        <v>959.605</v>
      </c>
      <c r="G1992" s="146">
        <v>369.899</v>
      </c>
      <c r="H1992" s="147" t="s">
        <v>404</v>
      </c>
      <c r="I1992" s="146">
        <v>688.449</v>
      </c>
      <c r="J1992" s="146">
        <v>406.09</v>
      </c>
      <c r="K1992" s="148"/>
      <c r="L1992" s="149"/>
      <c r="M1992" s="149"/>
      <c r="N1992" s="148"/>
      <c r="O1992" s="149"/>
      <c r="P1992" s="149"/>
      <c r="Q1992" s="148"/>
      <c r="R1992" s="149"/>
      <c r="S1992" s="149"/>
      <c r="T1992" s="148"/>
      <c r="U1992" s="149"/>
      <c r="V1992" s="149"/>
      <c r="W1992" s="149"/>
      <c r="X1992" s="150">
        <f t="shared" si="1"/>
        <v>1.584367573</v>
      </c>
      <c r="Y1992" s="150">
        <f t="shared" si="2"/>
        <v>-1.584367573</v>
      </c>
    </row>
    <row r="1993" ht="15.75" customHeight="1">
      <c r="A1993" s="119">
        <v>1992.0</v>
      </c>
      <c r="B1993" s="143" t="str">
        <f t="array" ref="B1993">index(Systems!$A:$E,match($A1993,Systems!$A:$A,),match(B$1,Systems!$2:$2,))&amp;if(not(isblank(index(Systems!$A:$E,match($A1993,Systems!$A:$A,),match(Systems!$C$2,Systems!$2:$2,))))," ["&amp;index(Systems!$A:$E,match($A1993,Systems!$A:$A,),match(Systems!$C$2,Systems!$2:$2,))&amp;"]",)</f>
        <v>Pasemah</v>
      </c>
      <c r="C1993" s="144">
        <f t="array" ref="C1993">round((F1993-average(I1993,L1993,O1993,R1993,U1993))*X1993+if($B1993=$H1993,0,iferror(average(vlookup({$H1993,$K1993,$N1993,$Q1993,$T1993},$B:$D,column(B$1),0)),index(C:C,match($H1993,$B:$B,)))),3)</f>
        <v>-513.09</v>
      </c>
      <c r="D1993" s="144">
        <f t="array" ref="D1993">round((G1993-average(J1993,M1993,P1993,S1993,V1993))*Y1993+if($B1993=$H1993,0,iferror(average(vlookup({$H1993,$K1993,$N1993,$Q1993,$T1993},$B:$D,column(C$1),0)),index(D:D,match($H1993,$B:$B,)))),3)</f>
        <v>180.875</v>
      </c>
      <c r="E1993" s="145">
        <v>2764.0</v>
      </c>
      <c r="F1993" s="146">
        <v>364.604</v>
      </c>
      <c r="G1993" s="146">
        <v>291.928</v>
      </c>
      <c r="H1993" s="147" t="s">
        <v>404</v>
      </c>
      <c r="I1993" s="146">
        <v>688.449</v>
      </c>
      <c r="J1993" s="146">
        <v>406.09</v>
      </c>
      <c r="K1993" s="148"/>
      <c r="L1993" s="149"/>
      <c r="M1993" s="149"/>
      <c r="N1993" s="148"/>
      <c r="O1993" s="149"/>
      <c r="P1993" s="149"/>
      <c r="Q1993" s="148"/>
      <c r="R1993" s="149"/>
      <c r="S1993" s="149"/>
      <c r="T1993" s="148"/>
      <c r="U1993" s="149"/>
      <c r="V1993" s="149"/>
      <c r="W1993" s="149"/>
      <c r="X1993" s="150">
        <f t="shared" si="1"/>
        <v>1.584367573</v>
      </c>
      <c r="Y1993" s="150">
        <f t="shared" si="2"/>
        <v>-1.584367573</v>
      </c>
    </row>
    <row r="1994" ht="15.75" customHeight="1">
      <c r="A1994" s="119">
        <v>1993.0</v>
      </c>
      <c r="B1994" s="143" t="str">
        <f t="array" ref="B1994">index(Systems!$A:$E,match($A1994,Systems!$A:$A,),match(B$1,Systems!$2:$2,))&amp;if(not(isblank(index(Systems!$A:$E,match($A1994,Systems!$A:$A,),match(Systems!$C$2,Systems!$2:$2,))))," ["&amp;index(Systems!$A:$E,match($A1994,Systems!$A:$A,),match(Systems!$C$2,Systems!$2:$2,))&amp;"]",)</f>
        <v>Pasig</v>
      </c>
      <c r="C1994" s="144">
        <f t="array" ref="C1994">round((F1994-average(I1994,L1994,O1994,R1994,U1994))*X1994+if($B1994=$H1994,0,iferror(average(vlookup({$H1994,$K1994,$N1994,$Q1994,$T1994},$B:$D,column(B$1),0)),index(C:C,match($H1994,$B:$B,)))),3)</f>
        <v>-165.232</v>
      </c>
      <c r="D1994" s="144">
        <f t="array" ref="D1994">round((G1994-average(J1994,M1994,P1994,S1994,V1994))*Y1994+if($B1994=$H1994,0,iferror(average(vlookup({$H1994,$K1994,$N1994,$Q1994,$T1994},$B:$D,column(C$1),0)),index(D:D,match($H1994,$B:$B,)))),3)</f>
        <v>332.632</v>
      </c>
      <c r="E1994" s="145">
        <v>2764.0</v>
      </c>
      <c r="F1994" s="146">
        <v>584.16</v>
      </c>
      <c r="G1994" s="146">
        <v>196.144</v>
      </c>
      <c r="H1994" s="147" t="s">
        <v>404</v>
      </c>
      <c r="I1994" s="146">
        <v>688.449</v>
      </c>
      <c r="J1994" s="146">
        <v>406.09</v>
      </c>
      <c r="K1994" s="148"/>
      <c r="L1994" s="149"/>
      <c r="M1994" s="149"/>
      <c r="N1994" s="148"/>
      <c r="O1994" s="149"/>
      <c r="P1994" s="149"/>
      <c r="Q1994" s="148"/>
      <c r="R1994" s="149"/>
      <c r="S1994" s="149"/>
      <c r="T1994" s="148"/>
      <c r="U1994" s="149"/>
      <c r="V1994" s="149"/>
      <c r="W1994" s="149"/>
      <c r="X1994" s="150">
        <f t="shared" si="1"/>
        <v>1.584367573</v>
      </c>
      <c r="Y1994" s="150">
        <f t="shared" si="2"/>
        <v>-1.584367573</v>
      </c>
    </row>
    <row r="1995" ht="15.75" customHeight="1">
      <c r="A1995" s="119">
        <v>1994.0</v>
      </c>
      <c r="B1995" s="143" t="str">
        <f t="array" ref="B1995">index(Systems!$A:$E,match($A1995,Systems!$A:$A,),match(B$1,Systems!$2:$2,))&amp;if(not(isblank(index(Systems!$A:$E,match($A1995,Systems!$A:$A,),match(Systems!$C$2,Systems!$2:$2,))))," ["&amp;index(Systems!$A:$E,match($A1995,Systems!$A:$A,),match(Systems!$C$2,Systems!$2:$2,))&amp;"]",)</f>
        <v>Patan</v>
      </c>
      <c r="C1995" s="144">
        <f t="array" ref="C1995">round((F1995-average(I1995,L1995,O1995,R1995,U1995))*X1995+if($B1995=$H1995,0,iferror(average(vlookup({$H1995,$K1995,$N1995,$Q1995,$T1995},$B:$D,column(B$1),0)),index(C:C,match($H1995,$B:$B,)))),3)</f>
        <v>92.955</v>
      </c>
      <c r="D1995" s="144">
        <f t="array" ref="D1995">round((G1995-average(J1995,M1995,P1995,S1995,V1995))*Y1995+if($B1995=$H1995,0,iferror(average(vlookup({$H1995,$K1995,$N1995,$Q1995,$T1995},$B:$D,column(C$1),0)),index(D:D,match($H1995,$B:$B,)))),3)</f>
        <v>-261.969</v>
      </c>
      <c r="E1995" s="145">
        <v>2764.0</v>
      </c>
      <c r="F1995" s="146">
        <v>747.119</v>
      </c>
      <c r="G1995" s="146">
        <v>571.436</v>
      </c>
      <c r="H1995" s="147" t="s">
        <v>404</v>
      </c>
      <c r="I1995" s="146">
        <v>688.449</v>
      </c>
      <c r="J1995" s="146">
        <v>406.09</v>
      </c>
      <c r="K1995" s="148"/>
      <c r="L1995" s="149"/>
      <c r="M1995" s="149"/>
      <c r="N1995" s="148"/>
      <c r="O1995" s="149"/>
      <c r="P1995" s="149"/>
      <c r="Q1995" s="148"/>
      <c r="R1995" s="149"/>
      <c r="S1995" s="149"/>
      <c r="T1995" s="148"/>
      <c r="U1995" s="149"/>
      <c r="V1995" s="149"/>
      <c r="W1995" s="149"/>
      <c r="X1995" s="150">
        <f t="shared" si="1"/>
        <v>1.584367573</v>
      </c>
      <c r="Y1995" s="150">
        <f t="shared" si="2"/>
        <v>-1.584367573</v>
      </c>
    </row>
    <row r="1996" ht="15.75" customHeight="1">
      <c r="A1996" s="119">
        <v>1995.0</v>
      </c>
      <c r="B1996" s="143" t="str">
        <f t="array" ref="B1996">index(Systems!$A:$E,match($A1996,Systems!$A:$A,),match(B$1,Systems!$2:$2,))&amp;if(not(isblank(index(Systems!$A:$E,match($A1996,Systems!$A:$A,),match(Systems!$C$2,Systems!$2:$2,))))," ["&amp;index(Systems!$A:$E,match($A1996,Systems!$A:$A,),match(Systems!$C$2,Systems!$2:$2,))&amp;"]",)</f>
        <v>Pattison</v>
      </c>
      <c r="C1996" s="144">
        <f t="array" ref="C1996">round((F1996-average(I1996,L1996,O1996,R1996,U1996))*X1996+if($B1996=$H1996,0,iferror(average(vlookup({$H1996,$K1996,$N1996,$Q1996,$T1996},$B:$D,column(B$1),0)),index(C:C,match($H1996,$B:$B,)))),3)</f>
        <v>587.659</v>
      </c>
      <c r="D1996" s="144">
        <f t="array" ref="D1996">round((G1996-average(J1996,M1996,P1996,S1996,V1996))*Y1996+if($B1996=$H1996,0,iferror(average(vlookup({$H1996,$K1996,$N1996,$Q1996,$T1996},$B:$D,column(C$1),0)),index(D:D,match($H1996,$B:$B,)))),3)</f>
        <v>54.501</v>
      </c>
      <c r="E1996" s="145">
        <v>2764.0</v>
      </c>
      <c r="F1996" s="146">
        <v>1059.36</v>
      </c>
      <c r="G1996" s="146">
        <v>371.691</v>
      </c>
      <c r="H1996" s="147" t="s">
        <v>404</v>
      </c>
      <c r="I1996" s="146">
        <v>688.449</v>
      </c>
      <c r="J1996" s="146">
        <v>406.09</v>
      </c>
      <c r="K1996" s="148"/>
      <c r="L1996" s="149"/>
      <c r="M1996" s="149"/>
      <c r="N1996" s="148"/>
      <c r="O1996" s="149"/>
      <c r="P1996" s="149"/>
      <c r="Q1996" s="148"/>
      <c r="R1996" s="149"/>
      <c r="S1996" s="149"/>
      <c r="T1996" s="148"/>
      <c r="U1996" s="149"/>
      <c r="V1996" s="149"/>
      <c r="W1996" s="149"/>
      <c r="X1996" s="150">
        <f t="shared" si="1"/>
        <v>1.584367573</v>
      </c>
      <c r="Y1996" s="150">
        <f t="shared" si="2"/>
        <v>-1.584367573</v>
      </c>
    </row>
    <row r="1997" ht="15.75" customHeight="1">
      <c r="A1997" s="119">
        <v>1996.0</v>
      </c>
      <c r="B1997" s="143" t="str">
        <f t="array" ref="B1997">index(Systems!$A:$E,match($A1997,Systems!$A:$A,),match(B$1,Systems!$2:$2,))&amp;if(not(isblank(index(Systems!$A:$E,match($A1997,Systems!$A:$A,),match(Systems!$C$2,Systems!$2:$2,))))," ["&amp;index(Systems!$A:$E,match($A1997,Systems!$A:$A,),match(Systems!$C$2,Systems!$2:$2,))&amp;"]",)</f>
        <v>Pattonsbrug</v>
      </c>
      <c r="C1997" s="144">
        <f t="array" ref="C1997">round((F1997-average(I1997,L1997,O1997,R1997,U1997))*X1997+if($B1997=$H1997,0,iferror(average(vlookup({$H1997,$K1997,$N1997,$Q1997,$T1997},$B:$D,column(B$1),0)),index(C:C,match($H1997,$B:$B,)))),3)</f>
        <v>377.137</v>
      </c>
      <c r="D1997" s="144">
        <f t="array" ref="D1997">round((G1997-average(J1997,M1997,P1997,S1997,V1997))*Y1997+if($B1997=$H1997,0,iferror(average(vlookup({$H1997,$K1997,$N1997,$Q1997,$T1997},$B:$D,column(C$1),0)),index(D:D,match($H1997,$B:$B,)))),3)</f>
        <v>-5.995</v>
      </c>
      <c r="E1997" s="145">
        <v>2764.0</v>
      </c>
      <c r="F1997" s="146">
        <v>926.485</v>
      </c>
      <c r="G1997" s="146">
        <v>409.874</v>
      </c>
      <c r="H1997" s="147" t="s">
        <v>404</v>
      </c>
      <c r="I1997" s="146">
        <v>688.449</v>
      </c>
      <c r="J1997" s="146">
        <v>406.09</v>
      </c>
      <c r="K1997" s="148"/>
      <c r="L1997" s="149"/>
      <c r="M1997" s="149"/>
      <c r="N1997" s="148"/>
      <c r="O1997" s="149"/>
      <c r="P1997" s="149"/>
      <c r="Q1997" s="148"/>
      <c r="R1997" s="149"/>
      <c r="S1997" s="149"/>
      <c r="T1997" s="148"/>
      <c r="U1997" s="149"/>
      <c r="V1997" s="149"/>
      <c r="W1997" s="149"/>
      <c r="X1997" s="150">
        <f t="shared" si="1"/>
        <v>1.584367573</v>
      </c>
      <c r="Y1997" s="150">
        <f t="shared" si="2"/>
        <v>-1.584367573</v>
      </c>
    </row>
    <row r="1998" ht="15.75" customHeight="1">
      <c r="A1998" s="119">
        <v>1997.0</v>
      </c>
      <c r="B1998" s="143" t="str">
        <f t="array" ref="B1998">index(Systems!$A:$E,match($A1998,Systems!$A:$A,),match(B$1,Systems!$2:$2,))&amp;if(not(isblank(index(Systems!$A:$E,match($A1998,Systems!$A:$A,),match(Systems!$C$2,Systems!$2:$2,))))," ["&amp;index(Systems!$A:$E,match($A1998,Systems!$A:$A,),match(Systems!$C$2,Systems!$2:$2,))&amp;"]",)</f>
        <v>Paulding</v>
      </c>
      <c r="C1998" s="144">
        <f t="array" ref="C1998">round((F1998-average(I1998,L1998,O1998,R1998,U1998))*X1998+if($B1998=$H1998,0,iferror(average(vlookup({$H1998,$K1998,$N1998,$Q1998,$T1998},$B:$D,column(B$1),0)),index(C:C,match($H1998,$B:$B,)))),3)</f>
        <v>305.003</v>
      </c>
      <c r="D1998" s="144">
        <f t="array" ref="D1998">round((G1998-average(J1998,M1998,P1998,S1998,V1998))*Y1998+if($B1998=$H1998,0,iferror(average(vlookup({$H1998,$K1998,$N1998,$Q1998,$T1998},$B:$D,column(C$1),0)),index(D:D,match($H1998,$B:$B,)))),3)</f>
        <v>-101.143</v>
      </c>
      <c r="E1998" s="145">
        <v>2764.0</v>
      </c>
      <c r="F1998" s="146">
        <v>880.957</v>
      </c>
      <c r="G1998" s="146">
        <v>469.928</v>
      </c>
      <c r="H1998" s="147" t="s">
        <v>404</v>
      </c>
      <c r="I1998" s="146">
        <v>688.449</v>
      </c>
      <c r="J1998" s="146">
        <v>406.09</v>
      </c>
      <c r="K1998" s="148"/>
      <c r="L1998" s="149"/>
      <c r="M1998" s="149"/>
      <c r="N1998" s="148"/>
      <c r="O1998" s="149"/>
      <c r="P1998" s="149"/>
      <c r="Q1998" s="148"/>
      <c r="R1998" s="149"/>
      <c r="S1998" s="149"/>
      <c r="T1998" s="148"/>
      <c r="U1998" s="149"/>
      <c r="V1998" s="149"/>
      <c r="W1998" s="149"/>
      <c r="X1998" s="150">
        <f t="shared" si="1"/>
        <v>1.584367573</v>
      </c>
      <c r="Y1998" s="150">
        <f t="shared" si="2"/>
        <v>-1.584367573</v>
      </c>
    </row>
    <row r="1999" ht="15.75" customHeight="1">
      <c r="A1999" s="119">
        <v>1998.0</v>
      </c>
      <c r="B1999" s="143" t="str">
        <f t="array" ref="B1999">index(Systems!$A:$E,match($A1999,Systems!$A:$A,),match(B$1,Systems!$2:$2,))&amp;if(not(isblank(index(Systems!$A:$E,match($A1999,Systems!$A:$A,),match(Systems!$C$2,Systems!$2:$2,))))," ["&amp;index(Systems!$A:$E,match($A1999,Systems!$A:$A,),match(Systems!$C$2,Systems!$2:$2,))&amp;"]",)</f>
        <v>Paulus Prime</v>
      </c>
      <c r="C1999" s="144">
        <f t="array" ref="C1999">round((F1999-average(I1999,L1999,O1999,R1999,U1999))*X1999+if($B1999=$H1999,0,iferror(average(vlookup({$H1999,$K1999,$N1999,$Q1999,$T1999},$B:$D,column(B$1),0)),index(C:C,match($H1999,$B:$B,)))),3)</f>
        <v>-73.035</v>
      </c>
      <c r="D1999" s="144">
        <f t="array" ref="D1999">round((G1999-average(J1999,M1999,P1999,S1999,V1999))*Y1999+if($B1999=$H1999,0,iferror(average(vlookup({$H1999,$K1999,$N1999,$Q1999,$T1999},$B:$D,column(C$1),0)),index(D:D,match($H1999,$B:$B,)))),3)</f>
        <v>480.162</v>
      </c>
      <c r="E1999" s="145">
        <v>2764.0</v>
      </c>
      <c r="F1999" s="146">
        <v>642.352</v>
      </c>
      <c r="G1999" s="146">
        <v>103.028</v>
      </c>
      <c r="H1999" s="147" t="s">
        <v>404</v>
      </c>
      <c r="I1999" s="146">
        <v>688.449</v>
      </c>
      <c r="J1999" s="146">
        <v>406.09</v>
      </c>
      <c r="K1999" s="148"/>
      <c r="L1999" s="149"/>
      <c r="M1999" s="149"/>
      <c r="N1999" s="148"/>
      <c r="O1999" s="149"/>
      <c r="P1999" s="149"/>
      <c r="Q1999" s="148"/>
      <c r="R1999" s="149"/>
      <c r="S1999" s="149"/>
      <c r="T1999" s="148"/>
      <c r="U1999" s="149"/>
      <c r="V1999" s="149"/>
      <c r="W1999" s="149"/>
      <c r="X1999" s="150">
        <f t="shared" si="1"/>
        <v>1.584367573</v>
      </c>
      <c r="Y1999" s="150">
        <f t="shared" si="2"/>
        <v>-1.584367573</v>
      </c>
    </row>
    <row r="2000" ht="15.75" customHeight="1">
      <c r="A2000" s="119">
        <v>1999.0</v>
      </c>
      <c r="B2000" s="143" t="str">
        <f t="array" ref="B2000">index(Systems!$A:$E,match($A2000,Systems!$A:$A,),match(B$1,Systems!$2:$2,))&amp;if(not(isblank(index(Systems!$A:$E,match($A2000,Systems!$A:$A,),match(Systems!$C$2,Systems!$2:$2,))))," ["&amp;index(Systems!$A:$E,match($A2000,Systems!$A:$A,),match(Systems!$C$2,Systems!$2:$2,))&amp;"]",)</f>
        <v>Pavia</v>
      </c>
      <c r="C2000" s="144">
        <f t="array" ref="C2000">round((F2000-average(I2000,L2000,O2000,R2000,U2000))*X2000+if($B2000=$H2000,0,iferror(average(vlookup({$H2000,$K2000,$N2000,$Q2000,$T2000},$B:$D,column(B$1),0)),index(C:C,match($H2000,$B:$B,)))),3)</f>
        <v>-65.72</v>
      </c>
      <c r="D2000" s="144">
        <f t="array" ref="D2000">round((G2000-average(J2000,M2000,P2000,S2000,V2000))*Y2000+if($B2000=$H2000,0,iferror(average(vlookup({$H2000,$K2000,$N2000,$Q2000,$T2000},$B:$D,column(C$1),0)),index(D:D,match($H2000,$B:$B,)))),3)</f>
        <v>-112.027</v>
      </c>
      <c r="E2000" s="145">
        <v>2764.0</v>
      </c>
      <c r="F2000" s="146">
        <v>646.969</v>
      </c>
      <c r="G2000" s="146">
        <v>476.798</v>
      </c>
      <c r="H2000" s="147" t="s">
        <v>404</v>
      </c>
      <c r="I2000" s="146">
        <v>688.449</v>
      </c>
      <c r="J2000" s="146">
        <v>406.09</v>
      </c>
      <c r="K2000" s="148"/>
      <c r="L2000" s="149"/>
      <c r="M2000" s="149"/>
      <c r="N2000" s="148"/>
      <c r="O2000" s="149"/>
      <c r="P2000" s="149"/>
      <c r="Q2000" s="148"/>
      <c r="R2000" s="149"/>
      <c r="S2000" s="149"/>
      <c r="T2000" s="148"/>
      <c r="U2000" s="149"/>
      <c r="V2000" s="149"/>
      <c r="W2000" s="149"/>
      <c r="X2000" s="150">
        <f t="shared" si="1"/>
        <v>1.584367573</v>
      </c>
      <c r="Y2000" s="150">
        <f t="shared" si="2"/>
        <v>-1.584367573</v>
      </c>
    </row>
    <row r="2001" ht="15.75" customHeight="1">
      <c r="A2001" s="119">
        <v>2000.0</v>
      </c>
      <c r="B2001" s="143" t="str">
        <f t="array" ref="B2001">index(Systems!$A:$E,match($A2001,Systems!$A:$A,),match(B$1,Systems!$2:$2,))&amp;if(not(isblank(index(Systems!$A:$E,match($A2001,Systems!$A:$A,),match(Systems!$C$2,Systems!$2:$2,))))," ["&amp;index(Systems!$A:$E,match($A2001,Systems!$A:$A,),match(Systems!$C$2,Systems!$2:$2,))&amp;"]",)</f>
        <v>Payia</v>
      </c>
      <c r="C2001" s="144">
        <f t="array" ref="C2001">round((F2001-average(I2001,L2001,O2001,R2001,U2001))*X2001+if($B2001=$H2001,0,iferror(average(vlookup({$H2001,$K2001,$N2001,$Q2001,$T2001},$B:$D,column(B$1),0)),index(C:C,match($H2001,$B:$B,)))),3)</f>
        <v>35.24</v>
      </c>
      <c r="D2001" s="144">
        <f t="array" ref="D2001">round((G2001-average(J2001,M2001,P2001,S2001,V2001))*Y2001+if($B2001=$H2001,0,iferror(average(vlookup({$H2001,$K2001,$N2001,$Q2001,$T2001},$B:$D,column(C$1),0)),index(D:D,match($H2001,$B:$B,)))),3)</f>
        <v>-406.484</v>
      </c>
      <c r="E2001" s="145">
        <v>2764.0</v>
      </c>
      <c r="F2001" s="146">
        <v>710.691</v>
      </c>
      <c r="G2001" s="146">
        <v>662.649</v>
      </c>
      <c r="H2001" s="147" t="s">
        <v>404</v>
      </c>
      <c r="I2001" s="146">
        <v>688.449</v>
      </c>
      <c r="J2001" s="146">
        <v>406.09</v>
      </c>
      <c r="K2001" s="148"/>
      <c r="L2001" s="149"/>
      <c r="M2001" s="149"/>
      <c r="N2001" s="148"/>
      <c r="O2001" s="149"/>
      <c r="P2001" s="149"/>
      <c r="Q2001" s="148"/>
      <c r="R2001" s="149"/>
      <c r="S2001" s="149"/>
      <c r="T2001" s="148"/>
      <c r="U2001" s="149"/>
      <c r="V2001" s="149"/>
      <c r="W2001" s="149"/>
      <c r="X2001" s="150">
        <f t="shared" si="1"/>
        <v>1.584367573</v>
      </c>
      <c r="Y2001" s="150">
        <f t="shared" si="2"/>
        <v>-1.584367573</v>
      </c>
    </row>
    <row r="2002" ht="15.75" customHeight="1">
      <c r="A2002" s="119">
        <v>2001.0</v>
      </c>
      <c r="B2002" s="143" t="str">
        <f t="array" ref="B2002">index(Systems!$A:$E,match($A2002,Systems!$A:$A,),match(B$1,Systems!$2:$2,))&amp;if(not(isblank(index(Systems!$A:$E,match($A2002,Systems!$A:$A,),match(Systems!$C$2,Systems!$2:$2,))))," ["&amp;index(Systems!$A:$E,match($A2002,Systems!$A:$A,),match(Systems!$C$2,Systems!$2:$2,))&amp;"]",)</f>
        <v>Payvand</v>
      </c>
      <c r="C2002" s="144">
        <f t="array" ref="C2002">round((F2002-average(I2002,L2002,O2002,R2002,U2002))*X2002+if($B2002=$H2002,0,iferror(average(vlookup({$H2002,$K2002,$N2002,$Q2002,$T2002},$B:$D,column(B$1),0)),index(C:C,match($H2002,$B:$B,)))),3)</f>
        <v>-202.4</v>
      </c>
      <c r="D2002" s="144">
        <f t="array" ref="D2002">round((G2002-average(J2002,M2002,P2002,S2002,V2002))*Y2002+if($B2002=$H2002,0,iferror(average(vlookup({$H2002,$K2002,$N2002,$Q2002,$T2002},$B:$D,column(C$1),0)),index(D:D,match($H2002,$B:$B,)))),3)</f>
        <v>-317.216</v>
      </c>
      <c r="E2002" s="145">
        <v>2764.0</v>
      </c>
      <c r="F2002" s="146">
        <v>560.701</v>
      </c>
      <c r="G2002" s="146">
        <v>606.306</v>
      </c>
      <c r="H2002" s="147" t="s">
        <v>404</v>
      </c>
      <c r="I2002" s="146">
        <v>688.449</v>
      </c>
      <c r="J2002" s="146">
        <v>406.09</v>
      </c>
      <c r="K2002" s="148"/>
      <c r="L2002" s="149"/>
      <c r="M2002" s="149"/>
      <c r="N2002" s="148"/>
      <c r="O2002" s="149"/>
      <c r="P2002" s="149"/>
      <c r="Q2002" s="148"/>
      <c r="R2002" s="149"/>
      <c r="S2002" s="149"/>
      <c r="T2002" s="148"/>
      <c r="U2002" s="149"/>
      <c r="V2002" s="149"/>
      <c r="W2002" s="149"/>
      <c r="X2002" s="150">
        <f t="shared" si="1"/>
        <v>1.584367573</v>
      </c>
      <c r="Y2002" s="150">
        <f t="shared" si="2"/>
        <v>-1.584367573</v>
      </c>
    </row>
    <row r="2003" ht="15.75" customHeight="1">
      <c r="A2003" s="119">
        <v>2002.0</v>
      </c>
      <c r="B2003" s="143" t="str">
        <f t="array" ref="B2003">index(Systems!$A:$E,match($A2003,Systems!$A:$A,),match(B$1,Systems!$2:$2,))&amp;if(not(isblank(index(Systems!$A:$E,match($A2003,Systems!$A:$A,),match(Systems!$C$2,Systems!$2:$2,))))," ["&amp;index(Systems!$A:$E,match($A2003,Systems!$A:$A,),match(Systems!$C$2,Systems!$2:$2,))&amp;"]",)</f>
        <v>Peabody</v>
      </c>
      <c r="C2003" s="144">
        <f t="array" ref="C2003">round((F2003-average(I2003,L2003,O2003,R2003,U2003))*X2003+if($B2003=$H2003,0,iferror(average(vlookup({$H2003,$K2003,$N2003,$Q2003,$T2003},$B:$D,column(B$1),0)),index(C:C,match($H2003,$B:$B,)))),3)</f>
        <v>330.604</v>
      </c>
      <c r="D2003" s="144">
        <f t="array" ref="D2003">round((G2003-average(J2003,M2003,P2003,S2003,V2003))*Y2003+if($B2003=$H2003,0,iferror(average(vlookup({$H2003,$K2003,$N2003,$Q2003,$T2003},$B:$D,column(C$1),0)),index(D:D,match($H2003,$B:$B,)))),3)</f>
        <v>-23.569</v>
      </c>
      <c r="E2003" s="145">
        <v>2764.0</v>
      </c>
      <c r="F2003" s="146">
        <v>897.115</v>
      </c>
      <c r="G2003" s="146">
        <v>420.966</v>
      </c>
      <c r="H2003" s="147" t="s">
        <v>404</v>
      </c>
      <c r="I2003" s="146">
        <v>688.449</v>
      </c>
      <c r="J2003" s="146">
        <v>406.09</v>
      </c>
      <c r="K2003" s="148"/>
      <c r="L2003" s="149"/>
      <c r="M2003" s="149"/>
      <c r="N2003" s="148"/>
      <c r="O2003" s="149"/>
      <c r="P2003" s="149"/>
      <c r="Q2003" s="148"/>
      <c r="R2003" s="149"/>
      <c r="S2003" s="149"/>
      <c r="T2003" s="148"/>
      <c r="U2003" s="149"/>
      <c r="V2003" s="149"/>
      <c r="W2003" s="149"/>
      <c r="X2003" s="150">
        <f t="shared" si="1"/>
        <v>1.584367573</v>
      </c>
      <c r="Y2003" s="150">
        <f t="shared" si="2"/>
        <v>-1.584367573</v>
      </c>
    </row>
    <row r="2004" ht="15.75" customHeight="1">
      <c r="A2004" s="119">
        <v>2003.0</v>
      </c>
      <c r="B2004" s="143" t="str">
        <f t="array" ref="B2004">index(Systems!$A:$E,match($A2004,Systems!$A:$A,),match(B$1,Systems!$2:$2,))&amp;if(not(isblank(index(Systems!$A:$E,match($A2004,Systems!$A:$A,),match(Systems!$C$2,Systems!$2:$2,))))," ["&amp;index(Systems!$A:$E,match($A2004,Systems!$A:$A,),match(Systems!$C$2,Systems!$2:$2,))&amp;"]",)</f>
        <v>Peacock</v>
      </c>
      <c r="C2004" s="144">
        <f t="array" ref="C2004">round((F2004-average(I2004,L2004,O2004,R2004,U2004))*X2004+if($B2004=$H2004,0,iferror(average(vlookup({$H2004,$K2004,$N2004,$Q2004,$T2004},$B:$D,column(B$1),0)),index(C:C,match($H2004,$B:$B,)))),3)</f>
        <v>136.476</v>
      </c>
      <c r="D2004" s="144">
        <f t="array" ref="D2004">round((G2004-average(J2004,M2004,P2004,S2004,V2004))*Y2004+if($B2004=$H2004,0,iferror(average(vlookup({$H2004,$K2004,$N2004,$Q2004,$T2004},$B:$D,column(C$1),0)),index(D:D,match($H2004,$B:$B,)))),3)</f>
        <v>183.999</v>
      </c>
      <c r="E2004" s="145">
        <v>2764.0</v>
      </c>
      <c r="F2004" s="146">
        <v>774.588</v>
      </c>
      <c r="G2004" s="146">
        <v>289.956</v>
      </c>
      <c r="H2004" s="147" t="s">
        <v>404</v>
      </c>
      <c r="I2004" s="146">
        <v>688.449</v>
      </c>
      <c r="J2004" s="146">
        <v>406.09</v>
      </c>
      <c r="K2004" s="148"/>
      <c r="L2004" s="149"/>
      <c r="M2004" s="149"/>
      <c r="N2004" s="148"/>
      <c r="O2004" s="149"/>
      <c r="P2004" s="149"/>
      <c r="Q2004" s="148"/>
      <c r="R2004" s="149"/>
      <c r="S2004" s="149"/>
      <c r="T2004" s="148"/>
      <c r="U2004" s="149"/>
      <c r="V2004" s="149"/>
      <c r="W2004" s="149"/>
      <c r="X2004" s="150">
        <f t="shared" si="1"/>
        <v>1.584367573</v>
      </c>
      <c r="Y2004" s="150">
        <f t="shared" si="2"/>
        <v>-1.584367573</v>
      </c>
    </row>
    <row r="2005" ht="15.75" customHeight="1">
      <c r="A2005" s="119">
        <v>2004.0</v>
      </c>
      <c r="B2005" s="143" t="str">
        <f t="array" ref="B2005">index(Systems!$A:$E,match($A2005,Systems!$A:$A,),match(B$1,Systems!$2:$2,))&amp;if(not(isblank(index(Systems!$A:$E,match($A2005,Systems!$A:$A,),match(Systems!$C$2,Systems!$2:$2,))))," ["&amp;index(Systems!$A:$E,match($A2005,Systems!$A:$A,),match(Systems!$C$2,Systems!$2:$2,))&amp;"]",)</f>
        <v>Pec</v>
      </c>
      <c r="C2005" s="144">
        <f t="array" ref="C2005">round((F2005-average(I2005,L2005,O2005,R2005,U2005))*X2005+if($B2005=$H2005,0,iferror(average(vlookup({$H2005,$K2005,$N2005,$Q2005,$T2005},$B:$D,column(B$1),0)),index(C:C,match($H2005,$B:$B,)))),3)</f>
        <v>-156.612</v>
      </c>
      <c r="D2005" s="144">
        <f t="array" ref="D2005">round((G2005-average(J2005,M2005,P2005,S2005,V2005))*Y2005+if($B2005=$H2005,0,iferror(average(vlookup({$H2005,$K2005,$N2005,$Q2005,$T2005},$B:$D,column(C$1),0)),index(D:D,match($H2005,$B:$B,)))),3)</f>
        <v>-224.803</v>
      </c>
      <c r="E2005" s="145">
        <v>2764.0</v>
      </c>
      <c r="F2005" s="146">
        <v>589.601</v>
      </c>
      <c r="G2005" s="146">
        <v>547.978</v>
      </c>
      <c r="H2005" s="147" t="s">
        <v>404</v>
      </c>
      <c r="I2005" s="146">
        <v>688.449</v>
      </c>
      <c r="J2005" s="146">
        <v>406.09</v>
      </c>
      <c r="K2005" s="148"/>
      <c r="L2005" s="149"/>
      <c r="M2005" s="149"/>
      <c r="N2005" s="148"/>
      <c r="O2005" s="149"/>
      <c r="P2005" s="149"/>
      <c r="Q2005" s="148"/>
      <c r="R2005" s="149"/>
      <c r="S2005" s="149"/>
      <c r="T2005" s="148"/>
      <c r="U2005" s="149"/>
      <c r="V2005" s="149"/>
      <c r="W2005" s="149"/>
      <c r="X2005" s="150">
        <f t="shared" si="1"/>
        <v>1.584367573</v>
      </c>
      <c r="Y2005" s="150">
        <f t="shared" si="2"/>
        <v>-1.584367573</v>
      </c>
    </row>
    <row r="2006" ht="15.75" customHeight="1">
      <c r="A2006" s="119">
        <v>2005.0</v>
      </c>
      <c r="B2006" s="143" t="str">
        <f t="array" ref="B2006">index(Systems!$A:$E,match($A2006,Systems!$A:$A,),match(B$1,Systems!$2:$2,))&amp;if(not(isblank(index(Systems!$A:$E,match($A2006,Systems!$A:$A,),match(Systems!$C$2,Systems!$2:$2,))))," ["&amp;index(Systems!$A:$E,match($A2006,Systems!$A:$A,),match(Systems!$C$2,Systems!$2:$2,))&amp;"]",)</f>
        <v>Pell</v>
      </c>
      <c r="C2006" s="144">
        <f t="array" ref="C2006">round((F2006-average(I2006,L2006,O2006,R2006,U2006))*X2006+if($B2006=$H2006,0,iferror(average(vlookup({$H2006,$K2006,$N2006,$Q2006,$T2006},$B:$D,column(B$1),0)),index(C:C,match($H2006,$B:$B,)))),3)</f>
        <v>16.092</v>
      </c>
      <c r="D2006" s="144">
        <f t="array" ref="D2006">round((G2006-average(J2006,M2006,P2006,S2006,V2006))*Y2006+if($B2006=$H2006,0,iferror(average(vlookup({$H2006,$K2006,$N2006,$Q2006,$T2006},$B:$D,column(C$1),0)),index(D:D,match($H2006,$B:$B,)))),3)</f>
        <v>-334.88</v>
      </c>
      <c r="E2006" s="145">
        <v>2764.0</v>
      </c>
      <c r="F2006" s="146">
        <v>698.606</v>
      </c>
      <c r="G2006" s="146">
        <v>617.455</v>
      </c>
      <c r="H2006" s="147" t="s">
        <v>404</v>
      </c>
      <c r="I2006" s="146">
        <v>688.449</v>
      </c>
      <c r="J2006" s="146">
        <v>406.09</v>
      </c>
      <c r="K2006" s="148"/>
      <c r="L2006" s="149"/>
      <c r="M2006" s="149"/>
      <c r="N2006" s="148"/>
      <c r="O2006" s="149"/>
      <c r="P2006" s="149"/>
      <c r="Q2006" s="148"/>
      <c r="R2006" s="149"/>
      <c r="S2006" s="149"/>
      <c r="T2006" s="148"/>
      <c r="U2006" s="149"/>
      <c r="V2006" s="149"/>
      <c r="W2006" s="149"/>
      <c r="X2006" s="150">
        <f t="shared" si="1"/>
        <v>1.584367573</v>
      </c>
      <c r="Y2006" s="150">
        <f t="shared" si="2"/>
        <v>-1.584367573</v>
      </c>
    </row>
    <row r="2007" ht="15.75" customHeight="1">
      <c r="A2007" s="119">
        <v>2006.0</v>
      </c>
      <c r="B2007" s="143" t="str">
        <f t="array" ref="B2007">index(Systems!$A:$E,match($A2007,Systems!$A:$A,),match(B$1,Systems!$2:$2,))&amp;if(not(isblank(index(Systems!$A:$E,match($A2007,Systems!$A:$A,),match(Systems!$C$2,Systems!$2:$2,))))," ["&amp;index(Systems!$A:$E,match($A2007,Systems!$A:$A,),match(Systems!$C$2,Systems!$2:$2,))&amp;"]",)</f>
        <v>Pella [Pella II]</v>
      </c>
      <c r="C2007" s="144">
        <f t="array" ref="C2007">round((F2007-average(I2007,L2007,O2007,R2007,U2007))*X2007+if($B2007=$H2007,0,iferror(average(vlookup({$H2007,$K2007,$N2007,$Q2007,$T2007},$B:$D,column(B$1),0)),index(C:C,match($H2007,$B:$B,)))),3)</f>
        <v>-30.504</v>
      </c>
      <c r="D2007" s="144">
        <f t="array" ref="D2007">round((G2007-average(J2007,M2007,P2007,S2007,V2007))*Y2007+if($B2007=$H2007,0,iferror(average(vlookup({$H2007,$K2007,$N2007,$Q2007,$T2007},$B:$D,column(C$1),0)),index(D:D,match($H2007,$B:$B,)))),3)</f>
        <v>-227.021</v>
      </c>
      <c r="E2007" s="145">
        <v>2764.0</v>
      </c>
      <c r="F2007" s="146">
        <v>669.196</v>
      </c>
      <c r="G2007" s="146">
        <v>549.378</v>
      </c>
      <c r="H2007" s="147" t="s">
        <v>404</v>
      </c>
      <c r="I2007" s="146">
        <v>688.449</v>
      </c>
      <c r="J2007" s="146">
        <v>406.09</v>
      </c>
      <c r="K2007" s="148"/>
      <c r="L2007" s="149"/>
      <c r="M2007" s="149"/>
      <c r="N2007" s="148"/>
      <c r="O2007" s="149"/>
      <c r="P2007" s="149"/>
      <c r="Q2007" s="148"/>
      <c r="R2007" s="149"/>
      <c r="S2007" s="149"/>
      <c r="T2007" s="148"/>
      <c r="U2007" s="149"/>
      <c r="V2007" s="149"/>
      <c r="W2007" s="149"/>
      <c r="X2007" s="150">
        <f t="shared" si="1"/>
        <v>1.584367573</v>
      </c>
      <c r="Y2007" s="150">
        <f t="shared" si="2"/>
        <v>-1.584367573</v>
      </c>
    </row>
    <row r="2008" ht="15.75" customHeight="1">
      <c r="A2008" s="119">
        <v>2007.0</v>
      </c>
      <c r="B2008" s="143" t="str">
        <f t="array" ref="B2008">index(Systems!$A:$E,match($A2008,Systems!$A:$A,),match(B$1,Systems!$2:$2,))&amp;if(not(isblank(index(Systems!$A:$E,match($A2008,Systems!$A:$A,),match(Systems!$C$2,Systems!$2:$2,))))," ["&amp;index(Systems!$A:$E,match($A2008,Systems!$A:$A,),match(Systems!$C$2,Systems!$2:$2,))&amp;"]",)</f>
        <v>Pencader</v>
      </c>
      <c r="C2008" s="144">
        <f t="array" ref="C2008">round((F2008-average(I2008,L2008,O2008,R2008,U2008))*X2008+if($B2008=$H2008,0,iferror(average(vlookup({$H2008,$K2008,$N2008,$Q2008,$T2008},$B:$D,column(B$1),0)),index(C:C,match($H2008,$B:$B,)))),3)</f>
        <v>-350.486</v>
      </c>
      <c r="D2008" s="144">
        <f t="array" ref="D2008">round((G2008-average(J2008,M2008,P2008,S2008,V2008))*Y2008+if($B2008=$H2008,0,iferror(average(vlookup({$H2008,$K2008,$N2008,$Q2008,$T2008},$B:$D,column(C$1),0)),index(D:D,match($H2008,$B:$B,)))),3)</f>
        <v>-52.774</v>
      </c>
      <c r="E2008" s="145">
        <v>2764.0</v>
      </c>
      <c r="F2008" s="146">
        <v>467.234</v>
      </c>
      <c r="G2008" s="146">
        <v>439.399</v>
      </c>
      <c r="H2008" s="147" t="s">
        <v>404</v>
      </c>
      <c r="I2008" s="146">
        <v>688.449</v>
      </c>
      <c r="J2008" s="146">
        <v>406.09</v>
      </c>
      <c r="K2008" s="148"/>
      <c r="L2008" s="149"/>
      <c r="M2008" s="149"/>
      <c r="N2008" s="148"/>
      <c r="O2008" s="149"/>
      <c r="P2008" s="149"/>
      <c r="Q2008" s="148"/>
      <c r="R2008" s="149"/>
      <c r="S2008" s="149"/>
      <c r="T2008" s="148"/>
      <c r="U2008" s="149"/>
      <c r="V2008" s="149"/>
      <c r="W2008" s="149"/>
      <c r="X2008" s="150">
        <f t="shared" si="1"/>
        <v>1.584367573</v>
      </c>
      <c r="Y2008" s="150">
        <f t="shared" si="2"/>
        <v>-1.584367573</v>
      </c>
    </row>
    <row r="2009" ht="15.75" customHeight="1">
      <c r="A2009" s="119">
        <v>2008.0</v>
      </c>
      <c r="B2009" s="143" t="str">
        <f t="array" ref="B2009">index(Systems!$A:$E,match($A2009,Systems!$A:$A,),match(B$1,Systems!$2:$2,))&amp;if(not(isblank(index(Systems!$A:$E,match($A2009,Systems!$A:$A,),match(Systems!$C$2,Systems!$2:$2,))))," ["&amp;index(Systems!$A:$E,match($A2009,Systems!$A:$A,),match(Systems!$C$2,Systems!$2:$2,))&amp;"]",)</f>
        <v>Penobscot</v>
      </c>
      <c r="C2009" s="144">
        <f t="array" ref="C2009">round((F2009-average(I2009,L2009,O2009,R2009,U2009))*X2009+if($B2009=$H2009,0,iferror(average(vlookup({$H2009,$K2009,$N2009,$Q2009,$T2009},$B:$D,column(B$1),0)),index(C:C,match($H2009,$B:$B,)))),3)</f>
        <v>-332.942</v>
      </c>
      <c r="D2009" s="144">
        <f t="array" ref="D2009">round((G2009-average(J2009,M2009,P2009,S2009,V2009))*Y2009+if($B2009=$H2009,0,iferror(average(vlookup({$H2009,$K2009,$N2009,$Q2009,$T2009},$B:$D,column(C$1),0)),index(D:D,match($H2009,$B:$B,)))),3)</f>
        <v>-45.795</v>
      </c>
      <c r="E2009" s="145">
        <v>2764.0</v>
      </c>
      <c r="F2009" s="146">
        <v>478.307</v>
      </c>
      <c r="G2009" s="146">
        <v>434.994</v>
      </c>
      <c r="H2009" s="147" t="s">
        <v>404</v>
      </c>
      <c r="I2009" s="146">
        <v>688.449</v>
      </c>
      <c r="J2009" s="146">
        <v>406.09</v>
      </c>
      <c r="K2009" s="148"/>
      <c r="L2009" s="149"/>
      <c r="M2009" s="149"/>
      <c r="N2009" s="148"/>
      <c r="O2009" s="149"/>
      <c r="P2009" s="149"/>
      <c r="Q2009" s="148"/>
      <c r="R2009" s="149"/>
      <c r="S2009" s="149"/>
      <c r="T2009" s="148"/>
      <c r="U2009" s="149"/>
      <c r="V2009" s="149"/>
      <c r="W2009" s="149"/>
      <c r="X2009" s="150">
        <f t="shared" si="1"/>
        <v>1.584367573</v>
      </c>
      <c r="Y2009" s="150">
        <f t="shared" si="2"/>
        <v>-1.584367573</v>
      </c>
    </row>
    <row r="2010" ht="15.75" customHeight="1">
      <c r="A2010" s="119">
        <v>2009.0</v>
      </c>
      <c r="B2010" s="143" t="str">
        <f t="array" ref="B2010">index(Systems!$A:$E,match($A2010,Systems!$A:$A,),match(B$1,Systems!$2:$2,))&amp;if(not(isblank(index(Systems!$A:$E,match($A2010,Systems!$A:$A,),match(Systems!$C$2,Systems!$2:$2,))))," ["&amp;index(Systems!$A:$E,match($A2010,Systems!$A:$A,),match(Systems!$C$2,Systems!$2:$2,))&amp;"]",)</f>
        <v>Pentvar</v>
      </c>
      <c r="C2010" s="144">
        <f t="array" ref="C2010">round((F2010-average(I2010,L2010,O2010,R2010,U2010))*X2010+if($B2010=$H2010,0,iferror(average(vlookup({$H2010,$K2010,$N2010,$Q2010,$T2010},$B:$D,column(B$1),0)),index(C:C,match($H2010,$B:$B,)))),3)</f>
        <v>131.659</v>
      </c>
      <c r="D2010" s="144">
        <f t="array" ref="D2010">round((G2010-average(J2010,M2010,P2010,S2010,V2010))*Y2010+if($B2010=$H2010,0,iferror(average(vlookup({$H2010,$K2010,$N2010,$Q2010,$T2010},$B:$D,column(C$1),0)),index(D:D,match($H2010,$B:$B,)))),3)</f>
        <v>-301.133</v>
      </c>
      <c r="E2010" s="145">
        <v>2764.0</v>
      </c>
      <c r="F2010" s="146">
        <v>771.548</v>
      </c>
      <c r="G2010" s="146">
        <v>596.155</v>
      </c>
      <c r="H2010" s="147" t="s">
        <v>404</v>
      </c>
      <c r="I2010" s="146">
        <v>688.449</v>
      </c>
      <c r="J2010" s="146">
        <v>406.09</v>
      </c>
      <c r="K2010" s="148"/>
      <c r="L2010" s="149"/>
      <c r="M2010" s="149"/>
      <c r="N2010" s="148"/>
      <c r="O2010" s="149"/>
      <c r="P2010" s="149"/>
      <c r="Q2010" s="148"/>
      <c r="R2010" s="149"/>
      <c r="S2010" s="149"/>
      <c r="T2010" s="148"/>
      <c r="U2010" s="149"/>
      <c r="V2010" s="149"/>
      <c r="W2010" s="149"/>
      <c r="X2010" s="150">
        <f t="shared" si="1"/>
        <v>1.584367573</v>
      </c>
      <c r="Y2010" s="150">
        <f t="shared" si="2"/>
        <v>-1.584367573</v>
      </c>
    </row>
    <row r="2011" ht="15.75" customHeight="1">
      <c r="A2011" s="119">
        <v>2010.0</v>
      </c>
      <c r="B2011" s="143" t="str">
        <f t="array" ref="B2011">index(Systems!$A:$E,match($A2011,Systems!$A:$A,),match(B$1,Systems!$2:$2,))&amp;if(not(isblank(index(Systems!$A:$E,match($A2011,Systems!$A:$A,),match(Systems!$C$2,Systems!$2:$2,))))," ["&amp;index(Systems!$A:$E,match($A2011,Systems!$A:$A,),match(Systems!$C$2,Systems!$2:$2,))&amp;"]",)</f>
        <v>Perdido</v>
      </c>
      <c r="C2011" s="144">
        <f t="array" ref="C2011">round((F2011-average(I2011,L2011,O2011,R2011,U2011))*X2011+if($B2011=$H2011,0,iferror(average(vlookup({$H2011,$K2011,$N2011,$Q2011,$T2011},$B:$D,column(B$1),0)),index(C:C,match($H2011,$B:$B,)))),3)</f>
        <v>446.666</v>
      </c>
      <c r="D2011" s="144">
        <f t="array" ref="D2011">round((G2011-average(J2011,M2011,P2011,S2011,V2011))*Y2011+if($B2011=$H2011,0,iferror(average(vlookup({$H2011,$K2011,$N2011,$Q2011,$T2011},$B:$D,column(C$1),0)),index(D:D,match($H2011,$B:$B,)))),3)</f>
        <v>-113.236</v>
      </c>
      <c r="E2011" s="145">
        <v>2764.0</v>
      </c>
      <c r="F2011" s="146">
        <v>970.37</v>
      </c>
      <c r="G2011" s="146">
        <v>477.561</v>
      </c>
      <c r="H2011" s="147" t="s">
        <v>404</v>
      </c>
      <c r="I2011" s="146">
        <v>688.449</v>
      </c>
      <c r="J2011" s="146">
        <v>406.09</v>
      </c>
      <c r="K2011" s="148"/>
      <c r="L2011" s="149"/>
      <c r="M2011" s="149"/>
      <c r="N2011" s="148"/>
      <c r="O2011" s="149"/>
      <c r="P2011" s="149"/>
      <c r="Q2011" s="148"/>
      <c r="R2011" s="149"/>
      <c r="S2011" s="149"/>
      <c r="T2011" s="148"/>
      <c r="U2011" s="149"/>
      <c r="V2011" s="149"/>
      <c r="W2011" s="149"/>
      <c r="X2011" s="150">
        <f t="shared" si="1"/>
        <v>1.584367573</v>
      </c>
      <c r="Y2011" s="150">
        <f t="shared" si="2"/>
        <v>-1.584367573</v>
      </c>
    </row>
    <row r="2012" ht="15.75" customHeight="1">
      <c r="A2012" s="119">
        <v>2011.0</v>
      </c>
      <c r="B2012" s="143" t="str">
        <f t="array" ref="B2012">index(Systems!$A:$E,match($A2012,Systems!$A:$A,),match(B$1,Systems!$2:$2,))&amp;if(not(isblank(index(Systems!$A:$E,match($A2012,Systems!$A:$A,),match(Systems!$C$2,Systems!$2:$2,))))," ["&amp;index(Systems!$A:$E,match($A2012,Systems!$A:$A,),match(Systems!$C$2,Systems!$2:$2,))&amp;"]",)</f>
        <v>Perdition</v>
      </c>
      <c r="C2012" s="144">
        <f t="array" ref="C2012">round((F2012-average(I2012,L2012,O2012,R2012,U2012))*X2012+if($B2012=$H2012,0,iferror(average(vlookup({$H2012,$K2012,$N2012,$Q2012,$T2012},$B:$D,column(B$1),0)),index(C:C,match($H2012,$B:$B,)))),3)</f>
        <v>306.955</v>
      </c>
      <c r="D2012" s="144">
        <f t="array" ref="D2012">round((G2012-average(J2012,M2012,P2012,S2012,V2012))*Y2012+if($B2012=$H2012,0,iferror(average(vlookup({$H2012,$K2012,$N2012,$Q2012,$T2012},$B:$D,column(C$1),0)),index(D:D,match($H2012,$B:$B,)))),3)</f>
        <v>-356.676</v>
      </c>
      <c r="E2012" s="145">
        <v>2764.0</v>
      </c>
      <c r="F2012" s="146">
        <v>882.189</v>
      </c>
      <c r="G2012" s="146">
        <v>631.212</v>
      </c>
      <c r="H2012" s="147" t="s">
        <v>404</v>
      </c>
      <c r="I2012" s="146">
        <v>688.449</v>
      </c>
      <c r="J2012" s="146">
        <v>406.09</v>
      </c>
      <c r="K2012" s="148"/>
      <c r="L2012" s="149"/>
      <c r="M2012" s="149"/>
      <c r="N2012" s="148"/>
      <c r="O2012" s="149"/>
      <c r="P2012" s="149"/>
      <c r="Q2012" s="148"/>
      <c r="R2012" s="149"/>
      <c r="S2012" s="149"/>
      <c r="T2012" s="148"/>
      <c r="U2012" s="149"/>
      <c r="V2012" s="149"/>
      <c r="W2012" s="149"/>
      <c r="X2012" s="150">
        <f t="shared" si="1"/>
        <v>1.584367573</v>
      </c>
      <c r="Y2012" s="150">
        <f t="shared" si="2"/>
        <v>-1.584367573</v>
      </c>
    </row>
    <row r="2013" ht="15.75" customHeight="1">
      <c r="A2013" s="119">
        <v>2012.0</v>
      </c>
      <c r="B2013" s="143" t="str">
        <f t="array" ref="B2013">index(Systems!$A:$E,match($A2013,Systems!$A:$A,),match(B$1,Systems!$2:$2,))&amp;if(not(isblank(index(Systems!$A:$E,match($A2013,Systems!$A:$A,),match(Systems!$C$2,Systems!$2:$2,))))," ["&amp;index(Systems!$A:$E,match($A2013,Systems!$A:$A,),match(Systems!$C$2,Systems!$2:$2,))&amp;"]",)</f>
        <v>Périgueux</v>
      </c>
      <c r="C2013" s="144">
        <f t="array" ref="C2013">round((F2013-average(I2013,L2013,O2013,R2013,U2013))*X2013+if($B2013=$H2013,0,iferror(average(vlookup({$H2013,$K2013,$N2013,$Q2013,$T2013},$B:$D,column(B$1),0)),index(C:C,match($H2013,$B:$B,)))),3)</f>
        <v>342.594</v>
      </c>
      <c r="D2013" s="144">
        <f t="array" ref="D2013">round((G2013-average(J2013,M2013,P2013,S2013,V2013))*Y2013+if($B2013=$H2013,0,iferror(average(vlookup({$H2013,$K2013,$N2013,$Q2013,$T2013},$B:$D,column(C$1),0)),index(D:D,match($H2013,$B:$B,)))),3)</f>
        <v>82.485</v>
      </c>
      <c r="E2013" s="145">
        <v>2764.0</v>
      </c>
      <c r="F2013" s="146">
        <v>904.683</v>
      </c>
      <c r="G2013" s="146">
        <v>354.028</v>
      </c>
      <c r="H2013" s="147" t="s">
        <v>404</v>
      </c>
      <c r="I2013" s="146">
        <v>688.449</v>
      </c>
      <c r="J2013" s="146">
        <v>406.09</v>
      </c>
      <c r="K2013" s="148"/>
      <c r="L2013" s="149"/>
      <c r="M2013" s="149"/>
      <c r="N2013" s="148"/>
      <c r="O2013" s="149"/>
      <c r="P2013" s="149"/>
      <c r="Q2013" s="148"/>
      <c r="R2013" s="149"/>
      <c r="S2013" s="149"/>
      <c r="T2013" s="148"/>
      <c r="U2013" s="149"/>
      <c r="V2013" s="149"/>
      <c r="W2013" s="149"/>
      <c r="X2013" s="150">
        <f t="shared" si="1"/>
        <v>1.584367573</v>
      </c>
      <c r="Y2013" s="150">
        <f t="shared" si="2"/>
        <v>-1.584367573</v>
      </c>
    </row>
    <row r="2014" ht="15.75" customHeight="1">
      <c r="A2014" s="119">
        <v>2013.0</v>
      </c>
      <c r="B2014" s="143" t="str">
        <f t="array" ref="B2014">index(Systems!$A:$E,match($A2014,Systems!$A:$A,),match(B$1,Systems!$2:$2,))&amp;if(not(isblank(index(Systems!$A:$E,match($A2014,Systems!$A:$A,),match(Systems!$C$2,Systems!$2:$2,))))," ["&amp;index(Systems!$A:$E,match($A2014,Systems!$A:$A,),match(Systems!$C$2,Systems!$2:$2,))&amp;"]",)</f>
        <v>Perkasie</v>
      </c>
      <c r="C2014" s="144">
        <f t="array" ref="C2014">round((F2014-average(I2014,L2014,O2014,R2014,U2014))*X2014+if($B2014=$H2014,0,iferror(average(vlookup({$H2014,$K2014,$N2014,$Q2014,$T2014},$B:$D,column(B$1),0)),index(C:C,match($H2014,$B:$B,)))),3)</f>
        <v>130.788</v>
      </c>
      <c r="D2014" s="144">
        <f t="array" ref="D2014">round((G2014-average(J2014,M2014,P2014,S2014,V2014))*Y2014+if($B2014=$H2014,0,iferror(average(vlookup({$H2014,$K2014,$N2014,$Q2014,$T2014},$B:$D,column(C$1),0)),index(D:D,match($H2014,$B:$B,)))),3)</f>
        <v>-143.764</v>
      </c>
      <c r="E2014" s="145">
        <v>2764.0</v>
      </c>
      <c r="F2014" s="146">
        <v>770.998</v>
      </c>
      <c r="G2014" s="146">
        <v>496.829</v>
      </c>
      <c r="H2014" s="147" t="s">
        <v>404</v>
      </c>
      <c r="I2014" s="146">
        <v>688.449</v>
      </c>
      <c r="J2014" s="146">
        <v>406.09</v>
      </c>
      <c r="K2014" s="148"/>
      <c r="L2014" s="149"/>
      <c r="M2014" s="149"/>
      <c r="N2014" s="148"/>
      <c r="O2014" s="149"/>
      <c r="P2014" s="149"/>
      <c r="Q2014" s="148"/>
      <c r="R2014" s="149"/>
      <c r="S2014" s="149"/>
      <c r="T2014" s="148"/>
      <c r="U2014" s="149"/>
      <c r="V2014" s="149"/>
      <c r="W2014" s="149"/>
      <c r="X2014" s="150">
        <f t="shared" si="1"/>
        <v>1.584367573</v>
      </c>
      <c r="Y2014" s="150">
        <f t="shared" si="2"/>
        <v>-1.584367573</v>
      </c>
    </row>
    <row r="2015" ht="15.75" customHeight="1">
      <c r="A2015" s="119">
        <v>2014.0</v>
      </c>
      <c r="B2015" s="143" t="str">
        <f t="array" ref="B2015">index(Systems!$A:$E,match($A2015,Systems!$A:$A,),match(B$1,Systems!$2:$2,))&amp;if(not(isblank(index(Systems!$A:$E,match($A2015,Systems!$A:$A,),match(Systems!$C$2,Systems!$2:$2,))))," ["&amp;index(Systems!$A:$E,match($A2015,Systems!$A:$A,),match(Systems!$C$2,Systems!$2:$2,))&amp;"]",)</f>
        <v>Pernik</v>
      </c>
      <c r="C2015" s="144">
        <f t="array" ref="C2015">round((F2015-average(I2015,L2015,O2015,R2015,U2015))*X2015+if($B2015=$H2015,0,iferror(average(vlookup({$H2015,$K2015,$N2015,$Q2015,$T2015},$B:$D,column(B$1),0)),index(C:C,match($H2015,$B:$B,)))),3)</f>
        <v>-83.626</v>
      </c>
      <c r="D2015" s="144">
        <f t="array" ref="D2015">round((G2015-average(J2015,M2015,P2015,S2015,V2015))*Y2015+if($B2015=$H2015,0,iferror(average(vlookup({$H2015,$K2015,$N2015,$Q2015,$T2015},$B:$D,column(C$1),0)),index(D:D,match($H2015,$B:$B,)))),3)</f>
        <v>-335.943</v>
      </c>
      <c r="E2015" s="145">
        <v>2764.0</v>
      </c>
      <c r="F2015" s="146">
        <v>635.667</v>
      </c>
      <c r="G2015" s="146">
        <v>618.126</v>
      </c>
      <c r="H2015" s="147" t="s">
        <v>404</v>
      </c>
      <c r="I2015" s="146">
        <v>688.449</v>
      </c>
      <c r="J2015" s="146">
        <v>406.09</v>
      </c>
      <c r="K2015" s="148"/>
      <c r="L2015" s="149"/>
      <c r="M2015" s="149"/>
      <c r="N2015" s="148"/>
      <c r="O2015" s="149"/>
      <c r="P2015" s="149"/>
      <c r="Q2015" s="148"/>
      <c r="R2015" s="149"/>
      <c r="S2015" s="149"/>
      <c r="T2015" s="148"/>
      <c r="U2015" s="149"/>
      <c r="V2015" s="149"/>
      <c r="W2015" s="149"/>
      <c r="X2015" s="150">
        <f t="shared" si="1"/>
        <v>1.584367573</v>
      </c>
      <c r="Y2015" s="150">
        <f t="shared" si="2"/>
        <v>-1.584367573</v>
      </c>
    </row>
    <row r="2016" ht="15.75" customHeight="1">
      <c r="A2016" s="119">
        <v>2015.0</v>
      </c>
      <c r="B2016" s="143" t="str">
        <f t="array" ref="B2016">index(Systems!$A:$E,match($A2016,Systems!$A:$A,),match(B$1,Systems!$2:$2,))&amp;if(not(isblank(index(Systems!$A:$E,match($A2016,Systems!$A:$A,),match(Systems!$C$2,Systems!$2:$2,))))," ["&amp;index(Systems!$A:$E,match($A2016,Systems!$A:$A,),match(Systems!$C$2,Systems!$2:$2,))&amp;"]",)</f>
        <v>Perrot [Shaula (3025+)]</v>
      </c>
      <c r="C2016" s="144">
        <f t="array" ref="C2016">round((F2016-average(I2016,L2016,O2016,R2016,U2016))*X2016+if($B2016=$H2016,0,iferror(average(vlookup({$H2016,$K2016,$N2016,$Q2016,$T2016},$B:$D,column(B$1),0)),index(C:C,match($H2016,$B:$B,)))),3)</f>
        <v>-30.648</v>
      </c>
      <c r="D2016" s="144">
        <f t="array" ref="D2016">round((G2016-average(J2016,M2016,P2016,S2016,V2016))*Y2016+if($B2016=$H2016,0,iferror(average(vlookup({$H2016,$K2016,$N2016,$Q2016,$T2016},$B:$D,column(C$1),0)),index(D:D,match($H2016,$B:$B,)))),3)</f>
        <v>269.788</v>
      </c>
      <c r="E2016" s="145">
        <v>2764.0</v>
      </c>
      <c r="F2016" s="146">
        <v>669.105</v>
      </c>
      <c r="G2016" s="146">
        <v>235.809</v>
      </c>
      <c r="H2016" s="147" t="s">
        <v>404</v>
      </c>
      <c r="I2016" s="146">
        <v>688.449</v>
      </c>
      <c r="J2016" s="146">
        <v>406.09</v>
      </c>
      <c r="K2016" s="148"/>
      <c r="L2016" s="149"/>
      <c r="M2016" s="149"/>
      <c r="N2016" s="148"/>
      <c r="O2016" s="149"/>
      <c r="P2016" s="149"/>
      <c r="Q2016" s="148"/>
      <c r="R2016" s="149"/>
      <c r="S2016" s="149"/>
      <c r="T2016" s="148"/>
      <c r="U2016" s="149"/>
      <c r="V2016" s="149"/>
      <c r="W2016" s="149"/>
      <c r="X2016" s="150">
        <f t="shared" si="1"/>
        <v>1.584367573</v>
      </c>
      <c r="Y2016" s="150">
        <f t="shared" si="2"/>
        <v>-1.584367573</v>
      </c>
    </row>
    <row r="2017" ht="15.75" customHeight="1">
      <c r="A2017" s="119">
        <v>2016.0</v>
      </c>
      <c r="B2017" s="143" t="str">
        <f t="array" ref="B2017">index(Systems!$A:$E,match($A2017,Systems!$A:$A,),match(B$1,Systems!$2:$2,))&amp;if(not(isblank(index(Systems!$A:$E,match($A2017,Systems!$A:$A,),match(Systems!$C$2,Systems!$2:$2,))))," ["&amp;index(Systems!$A:$E,match($A2017,Systems!$A:$A,),match(Systems!$C$2,Systems!$2:$2,))&amp;"]",)</f>
        <v>Persistence</v>
      </c>
      <c r="C2017" s="144">
        <f t="array" ref="C2017">round((F2017-average(I2017,L2017,O2017,R2017,U2017))*X2017+if($B2017=$H2017,0,iferror(average(vlookup({$H2017,$K2017,$N2017,$Q2017,$T2017},$B:$D,column(B$1),0)),index(C:C,match($H2017,$B:$B,)))),3)</f>
        <v>-106.256</v>
      </c>
      <c r="D2017" s="144">
        <f t="array" ref="D2017">round((G2017-average(J2017,M2017,P2017,S2017,V2017))*Y2017+if($B2017=$H2017,0,iferror(average(vlookup({$H2017,$K2017,$N2017,$Q2017,$T2017},$B:$D,column(C$1),0)),index(D:D,match($H2017,$B:$B,)))),3)</f>
        <v>406.305</v>
      </c>
      <c r="E2017" s="145">
        <v>2764.0</v>
      </c>
      <c r="F2017" s="146">
        <v>621.384</v>
      </c>
      <c r="G2017" s="146">
        <v>149.644</v>
      </c>
      <c r="H2017" s="147" t="s">
        <v>404</v>
      </c>
      <c r="I2017" s="146">
        <v>688.449</v>
      </c>
      <c r="J2017" s="146">
        <v>406.09</v>
      </c>
      <c r="K2017" s="148"/>
      <c r="L2017" s="149"/>
      <c r="M2017" s="149"/>
      <c r="N2017" s="148"/>
      <c r="O2017" s="149"/>
      <c r="P2017" s="149"/>
      <c r="Q2017" s="148"/>
      <c r="R2017" s="149"/>
      <c r="S2017" s="149"/>
      <c r="T2017" s="148"/>
      <c r="U2017" s="149"/>
      <c r="V2017" s="149"/>
      <c r="W2017" s="149"/>
      <c r="X2017" s="150">
        <f t="shared" si="1"/>
        <v>1.584367573</v>
      </c>
      <c r="Y2017" s="150">
        <f t="shared" si="2"/>
        <v>-1.584367573</v>
      </c>
    </row>
    <row r="2018" ht="15.75" customHeight="1">
      <c r="A2018" s="119">
        <v>2017.0</v>
      </c>
      <c r="B2018" s="143" t="str">
        <f t="array" ref="B2018">index(Systems!$A:$E,match($A2018,Systems!$A:$A,),match(B$1,Systems!$2:$2,))&amp;if(not(isblank(index(Systems!$A:$E,match($A2018,Systems!$A:$A,),match(Systems!$C$2,Systems!$2:$2,))))," ["&amp;index(Systems!$A:$E,match($A2018,Systems!$A:$A,),match(Systems!$C$2,Systems!$2:$2,))&amp;"]",)</f>
        <v>Pesht</v>
      </c>
      <c r="C2018" s="144">
        <f t="array" ref="C2018">round((F2018-average(I2018,L2018,O2018,R2018,U2018))*X2018+if($B2018=$H2018,0,iferror(average(vlookup({$H2018,$K2018,$N2018,$Q2018,$T2018},$B:$D,column(B$1),0)),index(C:C,match($H2018,$B:$B,)))),3)</f>
        <v>206.144</v>
      </c>
      <c r="D2018" s="144">
        <f t="array" ref="D2018">round((G2018-average(J2018,M2018,P2018,S2018,V2018))*Y2018+if($B2018=$H2018,0,iferror(average(vlookup({$H2018,$K2018,$N2018,$Q2018,$T2018},$B:$D,column(C$1),0)),index(D:D,match($H2018,$B:$B,)))),3)</f>
        <v>309.913</v>
      </c>
      <c r="E2018" s="145">
        <v>2764.0</v>
      </c>
      <c r="F2018" s="146">
        <v>818.56</v>
      </c>
      <c r="G2018" s="146">
        <v>210.483</v>
      </c>
      <c r="H2018" s="147" t="s">
        <v>404</v>
      </c>
      <c r="I2018" s="146">
        <v>688.449</v>
      </c>
      <c r="J2018" s="146">
        <v>406.09</v>
      </c>
      <c r="K2018" s="148"/>
      <c r="L2018" s="149"/>
      <c r="M2018" s="149"/>
      <c r="N2018" s="148"/>
      <c r="O2018" s="149"/>
      <c r="P2018" s="149"/>
      <c r="Q2018" s="148"/>
      <c r="R2018" s="149"/>
      <c r="S2018" s="149"/>
      <c r="T2018" s="148"/>
      <c r="U2018" s="149"/>
      <c r="V2018" s="149"/>
      <c r="W2018" s="149"/>
      <c r="X2018" s="150">
        <f t="shared" si="1"/>
        <v>1.584367573</v>
      </c>
      <c r="Y2018" s="150">
        <f t="shared" si="2"/>
        <v>-1.584367573</v>
      </c>
    </row>
    <row r="2019" ht="15.75" customHeight="1">
      <c r="A2019" s="119">
        <v>2018.0</v>
      </c>
      <c r="B2019" s="143" t="str">
        <f t="array" ref="B2019">index(Systems!$A:$E,match($A2019,Systems!$A:$A,),match(B$1,Systems!$2:$2,))&amp;if(not(isblank(index(Systems!$A:$E,match($A2019,Systems!$A:$A,),match(Systems!$C$2,Systems!$2:$2,))))," ["&amp;index(Systems!$A:$E,match($A2019,Systems!$A:$A,),match(Systems!$C$2,Systems!$2:$2,))&amp;"]",)</f>
        <v>Petrolia</v>
      </c>
      <c r="C2019" s="144">
        <f t="array" ref="C2019">round((F2019-average(I2019,L2019,O2019,R2019,U2019))*X2019+if($B2019=$H2019,0,iferror(average(vlookup({$H2019,$K2019,$N2019,$Q2019,$T2019},$B:$D,column(B$1),0)),index(C:C,match($H2019,$B:$B,)))),3)</f>
        <v>308.115</v>
      </c>
      <c r="D2019" s="144">
        <f t="array" ref="D2019">round((G2019-average(J2019,M2019,P2019,S2019,V2019))*Y2019+if($B2019=$H2019,0,iferror(average(vlookup({$H2019,$K2019,$N2019,$Q2019,$T2019},$B:$D,column(C$1),0)),index(D:D,match($H2019,$B:$B,)))),3)</f>
        <v>-70.36</v>
      </c>
      <c r="E2019" s="145">
        <v>2764.0</v>
      </c>
      <c r="F2019" s="146">
        <v>882.921</v>
      </c>
      <c r="G2019" s="146">
        <v>450.499</v>
      </c>
      <c r="H2019" s="147" t="s">
        <v>404</v>
      </c>
      <c r="I2019" s="146">
        <v>688.449</v>
      </c>
      <c r="J2019" s="146">
        <v>406.09</v>
      </c>
      <c r="K2019" s="148"/>
      <c r="L2019" s="149"/>
      <c r="M2019" s="149"/>
      <c r="N2019" s="148"/>
      <c r="O2019" s="149"/>
      <c r="P2019" s="149"/>
      <c r="Q2019" s="148"/>
      <c r="R2019" s="149"/>
      <c r="S2019" s="149"/>
      <c r="T2019" s="148"/>
      <c r="U2019" s="149"/>
      <c r="V2019" s="149"/>
      <c r="W2019" s="149"/>
      <c r="X2019" s="150">
        <f t="shared" si="1"/>
        <v>1.584367573</v>
      </c>
      <c r="Y2019" s="150">
        <f t="shared" si="2"/>
        <v>-1.584367573</v>
      </c>
    </row>
    <row r="2020" ht="15.75" customHeight="1">
      <c r="A2020" s="119">
        <v>2019.0</v>
      </c>
      <c r="B2020" s="143" t="str">
        <f t="array" ref="B2020">index(Systems!$A:$E,match($A2020,Systems!$A:$A,),match(B$1,Systems!$2:$2,))&amp;if(not(isblank(index(Systems!$A:$E,match($A2020,Systems!$A:$A,),match(Systems!$C$2,Systems!$2:$2,))))," ["&amp;index(Systems!$A:$E,match($A2020,Systems!$A:$A,),match(Systems!$C$2,Systems!$2:$2,))&amp;"]",)</f>
        <v>Phact</v>
      </c>
      <c r="C2020" s="144">
        <f t="array" ref="C2020">round((F2020-average(I2020,L2020,O2020,R2020,U2020))*X2020+if($B2020=$H2020,0,iferror(average(vlookup({$H2020,$K2020,$N2020,$Q2020,$T2020},$B:$D,column(B$1),0)),index(C:C,match($H2020,$B:$B,)))),3)</f>
        <v>10.848</v>
      </c>
      <c r="D2020" s="144">
        <f t="array" ref="D2020">round((G2020-average(J2020,M2020,P2020,S2020,V2020))*Y2020+if($B2020=$H2020,0,iferror(average(vlookup({$H2020,$K2020,$N2020,$Q2020,$T2020},$B:$D,column(C$1),0)),index(D:D,match($H2020,$B:$B,)))),3)</f>
        <v>-139.898</v>
      </c>
      <c r="E2020" s="145">
        <v>2764.0</v>
      </c>
      <c r="F2020" s="146">
        <v>695.296</v>
      </c>
      <c r="G2020" s="146">
        <v>494.389</v>
      </c>
      <c r="H2020" s="147" t="s">
        <v>404</v>
      </c>
      <c r="I2020" s="146">
        <v>688.449</v>
      </c>
      <c r="J2020" s="146">
        <v>406.09</v>
      </c>
      <c r="K2020" s="148"/>
      <c r="L2020" s="149"/>
      <c r="M2020" s="149"/>
      <c r="N2020" s="148"/>
      <c r="O2020" s="149"/>
      <c r="P2020" s="149"/>
      <c r="Q2020" s="148"/>
      <c r="R2020" s="149"/>
      <c r="S2020" s="149"/>
      <c r="T2020" s="148"/>
      <c r="U2020" s="149"/>
      <c r="V2020" s="149"/>
      <c r="W2020" s="149"/>
      <c r="X2020" s="150">
        <f t="shared" si="1"/>
        <v>1.584367573</v>
      </c>
      <c r="Y2020" s="150">
        <f t="shared" si="2"/>
        <v>-1.584367573</v>
      </c>
    </row>
    <row r="2021" ht="15.75" customHeight="1">
      <c r="A2021" s="119">
        <v>2020.0</v>
      </c>
      <c r="B2021" s="143" t="str">
        <f t="array" ref="B2021">index(Systems!$A:$E,match($A2021,Systems!$A:$A,),match(B$1,Systems!$2:$2,))&amp;if(not(isblank(index(Systems!$A:$E,match($A2021,Systems!$A:$A,),match(Systems!$C$2,Systems!$2:$2,))))," ["&amp;index(Systems!$A:$E,match($A2021,Systems!$A:$A,),match(Systems!$C$2,Systems!$2:$2,))&amp;"]",)</f>
        <v>Phalan</v>
      </c>
      <c r="C2021" s="144">
        <f t="array" ref="C2021">round((F2021-average(I2021,L2021,O2021,R2021,U2021))*X2021+if($B2021=$H2021,0,iferror(average(vlookup({$H2021,$K2021,$N2021,$Q2021,$T2021},$B:$D,column(B$1),0)),index(C:C,match($H2021,$B:$B,)))),3)</f>
        <v>-19.908</v>
      </c>
      <c r="D2021" s="144">
        <f t="array" ref="D2021">round((G2021-average(J2021,M2021,P2021,S2021,V2021))*Y2021+if($B2021=$H2021,0,iferror(average(vlookup({$H2021,$K2021,$N2021,$Q2021,$T2021},$B:$D,column(C$1),0)),index(D:D,match($H2021,$B:$B,)))),3)</f>
        <v>134.372</v>
      </c>
      <c r="E2021" s="145">
        <v>2764.0</v>
      </c>
      <c r="F2021" s="146">
        <v>675.884</v>
      </c>
      <c r="G2021" s="146">
        <v>321.279</v>
      </c>
      <c r="H2021" s="147" t="s">
        <v>404</v>
      </c>
      <c r="I2021" s="146">
        <v>688.449</v>
      </c>
      <c r="J2021" s="146">
        <v>406.09</v>
      </c>
      <c r="K2021" s="148"/>
      <c r="L2021" s="149"/>
      <c r="M2021" s="149"/>
      <c r="N2021" s="148"/>
      <c r="O2021" s="149"/>
      <c r="P2021" s="149"/>
      <c r="Q2021" s="148"/>
      <c r="R2021" s="149"/>
      <c r="S2021" s="149"/>
      <c r="T2021" s="148"/>
      <c r="U2021" s="149"/>
      <c r="V2021" s="149"/>
      <c r="W2021" s="149"/>
      <c r="X2021" s="150">
        <f t="shared" si="1"/>
        <v>1.584367573</v>
      </c>
      <c r="Y2021" s="150">
        <f t="shared" si="2"/>
        <v>-1.584367573</v>
      </c>
    </row>
    <row r="2022" ht="15.75" customHeight="1">
      <c r="A2022" s="119">
        <v>2021.0</v>
      </c>
      <c r="B2022" s="143" t="str">
        <f t="array" ref="B2022">index(Systems!$A:$E,match($A2022,Systems!$A:$A,),match(B$1,Systems!$2:$2,))&amp;if(not(isblank(index(Systems!$A:$E,match($A2022,Systems!$A:$A,),match(Systems!$C$2,Systems!$2:$2,))))," ["&amp;index(Systems!$A:$E,match($A2022,Systems!$A:$A,),match(Systems!$C$2,Systems!$2:$2,))&amp;"]",)</f>
        <v>Phecda</v>
      </c>
      <c r="C2022" s="144">
        <f t="array" ref="C2022">round((F2022-average(I2022,L2022,O2022,R2022,U2022))*X2022+if($B2022=$H2022,0,iferror(average(vlookup({$H2022,$K2022,$N2022,$Q2022,$T2022},$B:$D,column(B$1),0)),index(C:C,match($H2022,$B:$B,)))),3)</f>
        <v>-74.451</v>
      </c>
      <c r="D2022" s="144">
        <f t="array" ref="D2022">round((G2022-average(J2022,M2022,P2022,S2022,V2022))*Y2022+if($B2022=$H2022,0,iferror(average(vlookup({$H2022,$K2022,$N2022,$Q2022,$T2022},$B:$D,column(C$1),0)),index(D:D,match($H2022,$B:$B,)))),3)</f>
        <v>-1.595</v>
      </c>
      <c r="E2022" s="145">
        <v>2764.0</v>
      </c>
      <c r="F2022" s="146">
        <v>641.458</v>
      </c>
      <c r="G2022" s="146">
        <v>407.097</v>
      </c>
      <c r="H2022" s="147" t="s">
        <v>404</v>
      </c>
      <c r="I2022" s="146">
        <v>688.449</v>
      </c>
      <c r="J2022" s="146">
        <v>406.09</v>
      </c>
      <c r="K2022" s="148"/>
      <c r="L2022" s="149"/>
      <c r="M2022" s="149"/>
      <c r="N2022" s="148"/>
      <c r="O2022" s="149"/>
      <c r="P2022" s="149"/>
      <c r="Q2022" s="148"/>
      <c r="R2022" s="149"/>
      <c r="S2022" s="149"/>
      <c r="T2022" s="148"/>
      <c r="U2022" s="149"/>
      <c r="V2022" s="149"/>
      <c r="W2022" s="149"/>
      <c r="X2022" s="150">
        <f t="shared" si="1"/>
        <v>1.584367573</v>
      </c>
      <c r="Y2022" s="150">
        <f t="shared" si="2"/>
        <v>-1.584367573</v>
      </c>
    </row>
    <row r="2023" ht="15.75" customHeight="1">
      <c r="A2023" s="119">
        <v>2022.0</v>
      </c>
      <c r="B2023" s="143" t="str">
        <f t="array" ref="B2023">index(Systems!$A:$E,match($A2023,Systems!$A:$A,),match(B$1,Systems!$2:$2,))&amp;if(not(isblank(index(Systems!$A:$E,match($A2023,Systems!$A:$A,),match(Systems!$C$2,Systems!$2:$2,))))," ["&amp;index(Systems!$A:$E,match($A2023,Systems!$A:$A,),match(Systems!$C$2,Systems!$2:$2,))&amp;"]",)</f>
        <v>Pherkad</v>
      </c>
      <c r="C2023" s="144">
        <f t="array" ref="C2023">round((F2023-average(I2023,L2023,O2023,R2023,U2023))*X2023+if($B2023=$H2023,0,iferror(average(vlookup({$H2023,$K2023,$N2023,$Q2023,$T2023},$B:$D,column(B$1),0)),index(C:C,match($H2023,$B:$B,)))),3)</f>
        <v>-142.138</v>
      </c>
      <c r="D2023" s="144">
        <f t="array" ref="D2023">round((G2023-average(J2023,M2023,P2023,S2023,V2023))*Y2023+if($B2023=$H2023,0,iferror(average(vlookup({$H2023,$K2023,$N2023,$Q2023,$T2023},$B:$D,column(C$1),0)),index(D:D,match($H2023,$B:$B,)))),3)</f>
        <v>170.817</v>
      </c>
      <c r="E2023" s="145">
        <v>2764.0</v>
      </c>
      <c r="F2023" s="146">
        <v>598.736</v>
      </c>
      <c r="G2023" s="146">
        <v>298.276</v>
      </c>
      <c r="H2023" s="147" t="s">
        <v>404</v>
      </c>
      <c r="I2023" s="146">
        <v>688.449</v>
      </c>
      <c r="J2023" s="146">
        <v>406.09</v>
      </c>
      <c r="K2023" s="148"/>
      <c r="L2023" s="149"/>
      <c r="M2023" s="149"/>
      <c r="N2023" s="148"/>
      <c r="O2023" s="149"/>
      <c r="P2023" s="149"/>
      <c r="Q2023" s="148"/>
      <c r="R2023" s="149"/>
      <c r="S2023" s="149"/>
      <c r="T2023" s="148"/>
      <c r="U2023" s="149"/>
      <c r="V2023" s="149"/>
      <c r="W2023" s="149"/>
      <c r="X2023" s="150">
        <f t="shared" si="1"/>
        <v>1.584367573</v>
      </c>
      <c r="Y2023" s="150">
        <f t="shared" si="2"/>
        <v>-1.584367573</v>
      </c>
    </row>
    <row r="2024" ht="15.75" customHeight="1">
      <c r="A2024" s="119">
        <v>2023.0</v>
      </c>
      <c r="B2024" s="143" t="str">
        <f t="array" ref="B2024">index(Systems!$A:$E,match($A2024,Systems!$A:$A,),match(B$1,Systems!$2:$2,))&amp;if(not(isblank(index(Systems!$A:$E,match($A2024,Systems!$A:$A,),match(Systems!$C$2,Systems!$2:$2,))))," ["&amp;index(Systems!$A:$E,match($A2024,Systems!$A:$A,),match(Systems!$C$2,Systems!$2:$2,))&amp;"]",)</f>
        <v>Philadelphia</v>
      </c>
      <c r="C2024" s="144">
        <f t="array" ref="C2024">round((F2024-average(I2024,L2024,O2024,R2024,U2024))*X2024+if($B2024=$H2024,0,iferror(average(vlookup({$H2024,$K2024,$N2024,$Q2024,$T2024},$B:$D,column(B$1),0)),index(C:C,match($H2024,$B:$B,)))),3)</f>
        <v>191.536</v>
      </c>
      <c r="D2024" s="144">
        <f t="array" ref="D2024">round((G2024-average(J2024,M2024,P2024,S2024,V2024))*Y2024+if($B2024=$H2024,0,iferror(average(vlookup({$H2024,$K2024,$N2024,$Q2024,$T2024},$B:$D,column(C$1),0)),index(D:D,match($H2024,$B:$B,)))),3)</f>
        <v>208.818</v>
      </c>
      <c r="E2024" s="145">
        <v>2764.0</v>
      </c>
      <c r="F2024" s="146">
        <v>809.34</v>
      </c>
      <c r="G2024" s="146">
        <v>274.291</v>
      </c>
      <c r="H2024" s="147" t="s">
        <v>404</v>
      </c>
      <c r="I2024" s="146">
        <v>688.449</v>
      </c>
      <c r="J2024" s="146">
        <v>406.09</v>
      </c>
      <c r="K2024" s="148"/>
      <c r="L2024" s="149"/>
      <c r="M2024" s="149"/>
      <c r="N2024" s="148"/>
      <c r="O2024" s="149"/>
      <c r="P2024" s="149"/>
      <c r="Q2024" s="148"/>
      <c r="R2024" s="149"/>
      <c r="S2024" s="149"/>
      <c r="T2024" s="148"/>
      <c r="U2024" s="149"/>
      <c r="V2024" s="149"/>
      <c r="W2024" s="149"/>
      <c r="X2024" s="150">
        <f t="shared" si="1"/>
        <v>1.584367573</v>
      </c>
      <c r="Y2024" s="150">
        <f t="shared" si="2"/>
        <v>-1.584367573</v>
      </c>
    </row>
    <row r="2025" ht="15.75" customHeight="1">
      <c r="A2025" s="119">
        <v>2024.0</v>
      </c>
      <c r="B2025" s="143" t="str">
        <f t="array" ref="B2025">index(Systems!$A:$E,match($A2025,Systems!$A:$A,),match(B$1,Systems!$2:$2,))&amp;if(not(isblank(index(Systems!$A:$E,match($A2025,Systems!$A:$A,),match(Systems!$C$2,Systems!$2:$2,))))," ["&amp;index(Systems!$A:$E,match($A2025,Systems!$A:$A,),match(Systems!$C$2,Systems!$2:$2,))&amp;"]",)</f>
        <v>Piedmont</v>
      </c>
      <c r="C2025" s="144">
        <f t="array" ref="C2025">round((F2025-average(I2025,L2025,O2025,R2025,U2025))*X2025+if($B2025=$H2025,0,iferror(average(vlookup({$H2025,$K2025,$N2025,$Q2025,$T2025},$B:$D,column(B$1),0)),index(C:C,match($H2025,$B:$B,)))),3)</f>
        <v>79.399</v>
      </c>
      <c r="D2025" s="144">
        <f t="array" ref="D2025">round((G2025-average(J2025,M2025,P2025,S2025,V2025))*Y2025+if($B2025=$H2025,0,iferror(average(vlookup({$H2025,$K2025,$N2025,$Q2025,$T2025},$B:$D,column(C$1),0)),index(D:D,match($H2025,$B:$B,)))),3)</f>
        <v>77.759</v>
      </c>
      <c r="E2025" s="145">
        <v>2764.0</v>
      </c>
      <c r="F2025" s="146">
        <v>738.563</v>
      </c>
      <c r="G2025" s="146">
        <v>357.011</v>
      </c>
      <c r="H2025" s="147" t="s">
        <v>404</v>
      </c>
      <c r="I2025" s="146">
        <v>688.449</v>
      </c>
      <c r="J2025" s="146">
        <v>406.09</v>
      </c>
      <c r="K2025" s="148"/>
      <c r="L2025" s="149"/>
      <c r="M2025" s="149"/>
      <c r="N2025" s="148"/>
      <c r="O2025" s="149"/>
      <c r="P2025" s="149"/>
      <c r="Q2025" s="148"/>
      <c r="R2025" s="149"/>
      <c r="S2025" s="149"/>
      <c r="T2025" s="148"/>
      <c r="U2025" s="149"/>
      <c r="V2025" s="149"/>
      <c r="W2025" s="149"/>
      <c r="X2025" s="150">
        <f t="shared" si="1"/>
        <v>1.584367573</v>
      </c>
      <c r="Y2025" s="150">
        <f t="shared" si="2"/>
        <v>-1.584367573</v>
      </c>
    </row>
    <row r="2026" ht="15.75" customHeight="1">
      <c r="A2026" s="119">
        <v>2025.0</v>
      </c>
      <c r="B2026" s="143" t="str">
        <f t="array" ref="B2026">index(Systems!$A:$E,match($A2026,Systems!$A:$A,),match(B$1,Systems!$2:$2,))&amp;if(not(isblank(index(Systems!$A:$E,match($A2026,Systems!$A:$A,),match(Systems!$C$2,Systems!$2:$2,))))," ["&amp;index(Systems!$A:$E,match($A2026,Systems!$A:$A,),match(Systems!$C$2,Systems!$2:$2,))&amp;"]",)</f>
        <v>Pierce</v>
      </c>
      <c r="C2026" s="144">
        <f t="array" ref="C2026">round((F2026-average(I2026,L2026,O2026,R2026,U2026))*X2026+if($B2026=$H2026,0,iferror(average(vlookup({$H2026,$K2026,$N2026,$Q2026,$T2026},$B:$D,column(B$1),0)),index(C:C,match($H2026,$B:$B,)))),3)</f>
        <v>343.011</v>
      </c>
      <c r="D2026" s="144">
        <f t="array" ref="D2026">round((G2026-average(J2026,M2026,P2026,S2026,V2026))*Y2026+if($B2026=$H2026,0,iferror(average(vlookup({$H2026,$K2026,$N2026,$Q2026,$T2026},$B:$D,column(C$1),0)),index(D:D,match($H2026,$B:$B,)))),3)</f>
        <v>-310.477</v>
      </c>
      <c r="E2026" s="145">
        <v>2764.0</v>
      </c>
      <c r="F2026" s="146">
        <v>904.946</v>
      </c>
      <c r="G2026" s="146">
        <v>602.053</v>
      </c>
      <c r="H2026" s="147" t="s">
        <v>404</v>
      </c>
      <c r="I2026" s="146">
        <v>688.449</v>
      </c>
      <c r="J2026" s="146">
        <v>406.09</v>
      </c>
      <c r="K2026" s="148"/>
      <c r="L2026" s="149"/>
      <c r="M2026" s="149"/>
      <c r="N2026" s="148"/>
      <c r="O2026" s="149"/>
      <c r="P2026" s="149"/>
      <c r="Q2026" s="148"/>
      <c r="R2026" s="149"/>
      <c r="S2026" s="149"/>
      <c r="T2026" s="148"/>
      <c r="U2026" s="149"/>
      <c r="V2026" s="149"/>
      <c r="W2026" s="149"/>
      <c r="X2026" s="150">
        <f t="shared" si="1"/>
        <v>1.584367573</v>
      </c>
      <c r="Y2026" s="150">
        <f t="shared" si="2"/>
        <v>-1.584367573</v>
      </c>
    </row>
    <row r="2027" ht="15.75" customHeight="1">
      <c r="A2027" s="119">
        <v>2026.0</v>
      </c>
      <c r="B2027" s="143" t="str">
        <f t="array" ref="B2027">index(Systems!$A:$E,match($A2027,Systems!$A:$A,),match(B$1,Systems!$2:$2,))&amp;if(not(isblank(index(Systems!$A:$E,match($A2027,Systems!$A:$A,),match(Systems!$C$2,Systems!$2:$2,))))," ["&amp;index(Systems!$A:$E,match($A2027,Systems!$A:$A,),match(Systems!$C$2,Systems!$2:$2,))&amp;"]",)</f>
        <v>Pietermaritzburg</v>
      </c>
      <c r="C2027" s="144">
        <f t="array" ref="C2027">round((F2027-average(I2027,L2027,O2027,R2027,U2027))*X2027+if($B2027=$H2027,0,iferror(average(vlookup({$H2027,$K2027,$N2027,$Q2027,$T2027},$B:$D,column(B$1),0)),index(C:C,match($H2027,$B:$B,)))),3)</f>
        <v>193.954</v>
      </c>
      <c r="D2027" s="144">
        <f t="array" ref="D2027">round((G2027-average(J2027,M2027,P2027,S2027,V2027))*Y2027+if($B2027=$H2027,0,iferror(average(vlookup({$H2027,$K2027,$N2027,$Q2027,$T2027},$B:$D,column(C$1),0)),index(D:D,match($H2027,$B:$B,)))),3)</f>
        <v>-288.536</v>
      </c>
      <c r="E2027" s="145">
        <v>2764.0</v>
      </c>
      <c r="F2027" s="146">
        <v>810.866</v>
      </c>
      <c r="G2027" s="146">
        <v>588.204</v>
      </c>
      <c r="H2027" s="147" t="s">
        <v>404</v>
      </c>
      <c r="I2027" s="146">
        <v>688.449</v>
      </c>
      <c r="J2027" s="146">
        <v>406.09</v>
      </c>
      <c r="K2027" s="148"/>
      <c r="L2027" s="149"/>
      <c r="M2027" s="149"/>
      <c r="N2027" s="148"/>
      <c r="O2027" s="149"/>
      <c r="P2027" s="149"/>
      <c r="Q2027" s="148"/>
      <c r="R2027" s="149"/>
      <c r="S2027" s="149"/>
      <c r="T2027" s="148"/>
      <c r="U2027" s="149"/>
      <c r="V2027" s="149"/>
      <c r="W2027" s="149"/>
      <c r="X2027" s="150">
        <f t="shared" si="1"/>
        <v>1.584367573</v>
      </c>
      <c r="Y2027" s="150">
        <f t="shared" si="2"/>
        <v>-1.584367573</v>
      </c>
    </row>
    <row r="2028" ht="15.75" customHeight="1">
      <c r="A2028" s="119">
        <v>2027.0</v>
      </c>
      <c r="B2028" s="143" t="str">
        <f t="array" ref="B2028">index(Systems!$A:$E,match($A2028,Systems!$A:$A,),match(B$1,Systems!$2:$2,))&amp;if(not(isblank(index(Systems!$A:$E,match($A2028,Systems!$A:$A,),match(Systems!$C$2,Systems!$2:$2,))))," ["&amp;index(Systems!$A:$E,match($A2028,Systems!$A:$A,),match(Systems!$C$2,Systems!$2:$2,))&amp;"]",)</f>
        <v>Pike [Pike IV]</v>
      </c>
      <c r="C2028" s="144">
        <f t="array" ref="C2028">round((F2028-average(I2028,L2028,O2028,R2028,U2028))*X2028+if($B2028=$H2028,0,iferror(average(vlookup({$H2028,$K2028,$N2028,$Q2028,$T2028},$B:$D,column(B$1),0)),index(C:C,match($H2028,$B:$B,)))),3)</f>
        <v>20.153</v>
      </c>
      <c r="D2028" s="144">
        <f t="array" ref="D2028">round((G2028-average(J2028,M2028,P2028,S2028,V2028))*Y2028+if($B2028=$H2028,0,iferror(average(vlookup({$H2028,$K2028,$N2028,$Q2028,$T2028},$B:$D,column(C$1),0)),index(D:D,match($H2028,$B:$B,)))),3)</f>
        <v>39.24</v>
      </c>
      <c r="E2028" s="145">
        <v>2764.0</v>
      </c>
      <c r="F2028" s="146">
        <v>701.169</v>
      </c>
      <c r="G2028" s="146">
        <v>381.323</v>
      </c>
      <c r="H2028" s="147" t="s">
        <v>404</v>
      </c>
      <c r="I2028" s="146">
        <v>688.449</v>
      </c>
      <c r="J2028" s="146">
        <v>406.09</v>
      </c>
      <c r="K2028" s="148"/>
      <c r="L2028" s="149"/>
      <c r="M2028" s="149"/>
      <c r="N2028" s="148"/>
      <c r="O2028" s="149"/>
      <c r="P2028" s="149"/>
      <c r="Q2028" s="148"/>
      <c r="R2028" s="149"/>
      <c r="S2028" s="149"/>
      <c r="T2028" s="148"/>
      <c r="U2028" s="149"/>
      <c r="V2028" s="149"/>
      <c r="W2028" s="149"/>
      <c r="X2028" s="150">
        <f t="shared" si="1"/>
        <v>1.584367573</v>
      </c>
      <c r="Y2028" s="150">
        <f t="shared" si="2"/>
        <v>-1.584367573</v>
      </c>
    </row>
    <row r="2029" ht="15.75" customHeight="1">
      <c r="A2029" s="119">
        <v>2028.0</v>
      </c>
      <c r="B2029" s="143" t="str">
        <f t="array" ref="B2029">index(Systems!$A:$E,match($A2029,Systems!$A:$A,),match(B$1,Systems!$2:$2,))&amp;if(not(isblank(index(Systems!$A:$E,match($A2029,Systems!$A:$A,),match(Systems!$C$2,Systems!$2:$2,))))," ["&amp;index(Systems!$A:$E,match($A2029,Systems!$A:$A,),match(Systems!$C$2,Systems!$2:$2,))&amp;"]",)</f>
        <v>Pilkhua</v>
      </c>
      <c r="C2029" s="144">
        <f t="array" ref="C2029">round((F2029-average(I2029,L2029,O2029,R2029,U2029))*X2029+if($B2029=$H2029,0,iferror(average(vlookup({$H2029,$K2029,$N2029,$Q2029,$T2029},$B:$D,column(B$1),0)),index(C:C,match($H2029,$B:$B,)))),3)</f>
        <v>33.593</v>
      </c>
      <c r="D2029" s="144">
        <f t="array" ref="D2029">round((G2029-average(J2029,M2029,P2029,S2029,V2029))*Y2029+if($B2029=$H2029,0,iferror(average(vlookup({$H2029,$K2029,$N2029,$Q2029,$T2029},$B:$D,column(C$1),0)),index(D:D,match($H2029,$B:$B,)))),3)</f>
        <v>206.231</v>
      </c>
      <c r="E2029" s="145">
        <v>2764.0</v>
      </c>
      <c r="F2029" s="146">
        <v>709.652</v>
      </c>
      <c r="G2029" s="146">
        <v>275.924</v>
      </c>
      <c r="H2029" s="147" t="s">
        <v>404</v>
      </c>
      <c r="I2029" s="146">
        <v>688.449</v>
      </c>
      <c r="J2029" s="146">
        <v>406.09</v>
      </c>
      <c r="K2029" s="148"/>
      <c r="L2029" s="149"/>
      <c r="M2029" s="149"/>
      <c r="N2029" s="148"/>
      <c r="O2029" s="149"/>
      <c r="P2029" s="149"/>
      <c r="Q2029" s="148"/>
      <c r="R2029" s="149"/>
      <c r="S2029" s="149"/>
      <c r="T2029" s="148"/>
      <c r="U2029" s="149"/>
      <c r="V2029" s="149"/>
      <c r="W2029" s="149"/>
      <c r="X2029" s="150">
        <f t="shared" si="1"/>
        <v>1.584367573</v>
      </c>
      <c r="Y2029" s="150">
        <f t="shared" si="2"/>
        <v>-1.584367573</v>
      </c>
    </row>
    <row r="2030" ht="15.75" customHeight="1">
      <c r="A2030" s="119">
        <v>2029.0</v>
      </c>
      <c r="B2030" s="143" t="str">
        <f t="array" ref="B2030">index(Systems!$A:$E,match($A2030,Systems!$A:$A,),match(B$1,Systems!$2:$2,))&amp;if(not(isblank(index(Systems!$A:$E,match($A2030,Systems!$A:$A,),match(Systems!$C$2,Systems!$2:$2,))))," ["&amp;index(Systems!$A:$E,match($A2030,Systems!$A:$A,),match(Systems!$C$2,Systems!$2:$2,))&amp;"]",)</f>
        <v>Pilon</v>
      </c>
      <c r="C2030" s="144">
        <f t="array" ref="C2030">round((F2030-average(I2030,L2030,O2030,R2030,U2030))*X2030+if($B2030=$H2030,0,iferror(average(vlookup({$H2030,$K2030,$N2030,$Q2030,$T2030},$B:$D,column(B$1),0)),index(C:C,match($H2030,$B:$B,)))),3)</f>
        <v>778.425</v>
      </c>
      <c r="D2030" s="144">
        <f t="array" ref="D2030">round((G2030-average(J2030,M2030,P2030,S2030,V2030))*Y2030+if($B2030=$H2030,0,iferror(average(vlookup({$H2030,$K2030,$N2030,$Q2030,$T2030},$B:$D,column(C$1),0)),index(D:D,match($H2030,$B:$B,)))),3)</f>
        <v>199.976</v>
      </c>
      <c r="E2030" s="145">
        <v>2764.0</v>
      </c>
      <c r="F2030" s="146">
        <v>1179.765</v>
      </c>
      <c r="G2030" s="146">
        <v>279.872</v>
      </c>
      <c r="H2030" s="147" t="s">
        <v>404</v>
      </c>
      <c r="I2030" s="146">
        <v>688.449</v>
      </c>
      <c r="J2030" s="146">
        <v>406.09</v>
      </c>
      <c r="K2030" s="148"/>
      <c r="L2030" s="149"/>
      <c r="M2030" s="149"/>
      <c r="N2030" s="148"/>
      <c r="O2030" s="149"/>
      <c r="P2030" s="149"/>
      <c r="Q2030" s="148"/>
      <c r="R2030" s="149"/>
      <c r="S2030" s="149"/>
      <c r="T2030" s="148"/>
      <c r="U2030" s="149"/>
      <c r="V2030" s="149"/>
      <c r="W2030" s="149"/>
      <c r="X2030" s="150">
        <f t="shared" si="1"/>
        <v>1.584367573</v>
      </c>
      <c r="Y2030" s="150">
        <f t="shared" si="2"/>
        <v>-1.584367573</v>
      </c>
    </row>
    <row r="2031" ht="15.75" customHeight="1">
      <c r="A2031" s="119">
        <v>2030.0</v>
      </c>
      <c r="B2031" s="143" t="str">
        <f t="array" ref="B2031">index(Systems!$A:$E,match($A2031,Systems!$A:$A,),match(B$1,Systems!$2:$2,))&amp;if(not(isblank(index(Systems!$A:$E,match($A2031,Systems!$A:$A,),match(Systems!$C$2,Systems!$2:$2,))))," ["&amp;index(Systems!$A:$E,match($A2031,Systems!$A:$A,),match(Systems!$C$2,Systems!$2:$2,))&amp;"]",)</f>
        <v>Pilpala</v>
      </c>
      <c r="C2031" s="144">
        <f t="array" ref="C2031">round((F2031-average(I2031,L2031,O2031,R2031,U2031))*X2031+if($B2031=$H2031,0,iferror(average(vlookup({$H2031,$K2031,$N2031,$Q2031,$T2031},$B:$D,column(B$1),0)),index(C:C,match($H2031,$B:$B,)))),3)</f>
        <v>-23.534</v>
      </c>
      <c r="D2031" s="144">
        <f t="array" ref="D2031">round((G2031-average(J2031,M2031,P2031,S2031,V2031))*Y2031+if($B2031=$H2031,0,iferror(average(vlookup({$H2031,$K2031,$N2031,$Q2031,$T2031},$B:$D,column(C$1),0)),index(D:D,match($H2031,$B:$B,)))),3)</f>
        <v>-375.392</v>
      </c>
      <c r="E2031" s="145">
        <v>2764.0</v>
      </c>
      <c r="F2031" s="146">
        <v>673.595</v>
      </c>
      <c r="G2031" s="146">
        <v>643.025</v>
      </c>
      <c r="H2031" s="147" t="s">
        <v>404</v>
      </c>
      <c r="I2031" s="146">
        <v>688.449</v>
      </c>
      <c r="J2031" s="146">
        <v>406.09</v>
      </c>
      <c r="K2031" s="148"/>
      <c r="L2031" s="149"/>
      <c r="M2031" s="149"/>
      <c r="N2031" s="148"/>
      <c r="O2031" s="149"/>
      <c r="P2031" s="149"/>
      <c r="Q2031" s="148"/>
      <c r="R2031" s="149"/>
      <c r="S2031" s="149"/>
      <c r="T2031" s="148"/>
      <c r="U2031" s="149"/>
      <c r="V2031" s="149"/>
      <c r="W2031" s="149"/>
      <c r="X2031" s="150">
        <f t="shared" si="1"/>
        <v>1.584367573</v>
      </c>
      <c r="Y2031" s="150">
        <f t="shared" si="2"/>
        <v>-1.584367573</v>
      </c>
    </row>
    <row r="2032" ht="15.75" customHeight="1">
      <c r="A2032" s="119">
        <v>2031.0</v>
      </c>
      <c r="B2032" s="143" t="str">
        <f t="array" ref="B2032">index(Systems!$A:$E,match($A2032,Systems!$A:$A,),match(B$1,Systems!$2:$2,))&amp;if(not(isblank(index(Systems!$A:$E,match($A2032,Systems!$A:$A,),match(Systems!$C$2,Systems!$2:$2,))))," ["&amp;index(Systems!$A:$E,match($A2032,Systems!$A:$A,),match(Systems!$C$2,Systems!$2:$2,))&amp;"]",)</f>
        <v>Pinard</v>
      </c>
      <c r="C2032" s="144">
        <f t="array" ref="C2032">round((F2032-average(I2032,L2032,O2032,R2032,U2032))*X2032+if($B2032=$H2032,0,iferror(average(vlookup({$H2032,$K2032,$N2032,$Q2032,$T2032},$B:$D,column(B$1),0)),index(C:C,match($H2032,$B:$B,)))),3)</f>
        <v>173.962</v>
      </c>
      <c r="D2032" s="144">
        <f t="array" ref="D2032">round((G2032-average(J2032,M2032,P2032,S2032,V2032))*Y2032+if($B2032=$H2032,0,iferror(average(vlookup({$H2032,$K2032,$N2032,$Q2032,$T2032},$B:$D,column(C$1),0)),index(D:D,match($H2032,$B:$B,)))),3)</f>
        <v>-389.373</v>
      </c>
      <c r="E2032" s="145">
        <v>2764.0</v>
      </c>
      <c r="F2032" s="146">
        <v>798.248</v>
      </c>
      <c r="G2032" s="146">
        <v>651.849</v>
      </c>
      <c r="H2032" s="147" t="s">
        <v>404</v>
      </c>
      <c r="I2032" s="146">
        <v>688.449</v>
      </c>
      <c r="J2032" s="146">
        <v>406.09</v>
      </c>
      <c r="K2032" s="148"/>
      <c r="L2032" s="149"/>
      <c r="M2032" s="149"/>
      <c r="N2032" s="148"/>
      <c r="O2032" s="149"/>
      <c r="P2032" s="149"/>
      <c r="Q2032" s="148"/>
      <c r="R2032" s="149"/>
      <c r="S2032" s="149"/>
      <c r="T2032" s="148"/>
      <c r="U2032" s="149"/>
      <c r="V2032" s="149"/>
      <c r="W2032" s="149"/>
      <c r="X2032" s="150">
        <f t="shared" si="1"/>
        <v>1.584367573</v>
      </c>
      <c r="Y2032" s="150">
        <f t="shared" si="2"/>
        <v>-1.584367573</v>
      </c>
    </row>
    <row r="2033" ht="15.75" customHeight="1">
      <c r="A2033" s="119">
        <v>2032.0</v>
      </c>
      <c r="B2033" s="143" t="str">
        <f t="array" ref="B2033">index(Systems!$A:$E,match($A2033,Systems!$A:$A,),match(B$1,Systems!$2:$2,))&amp;if(not(isblank(index(Systems!$A:$E,match($A2033,Systems!$A:$A,),match(Systems!$C$2,Systems!$2:$2,))))," ["&amp;index(Systems!$A:$E,match($A2033,Systems!$A:$A,),match(Systems!$C$2,Systems!$2:$2,))&amp;"]",)</f>
        <v>Pingree</v>
      </c>
      <c r="C2033" s="144">
        <f t="array" ref="C2033">round((F2033-average(I2033,L2033,O2033,R2033,U2033))*X2033+if($B2033=$H2033,0,iferror(average(vlookup({$H2033,$K2033,$N2033,$Q2033,$T2033},$B:$D,column(B$1),0)),index(C:C,match($H2033,$B:$B,)))),3)</f>
        <v>-201.608</v>
      </c>
      <c r="D2033" s="144">
        <f t="array" ref="D2033">round((G2033-average(J2033,M2033,P2033,S2033,V2033))*Y2033+if($B2033=$H2033,0,iferror(average(vlookup({$H2033,$K2033,$N2033,$Q2033,$T2033},$B:$D,column(C$1),0)),index(D:D,match($H2033,$B:$B,)))),3)</f>
        <v>-64.927</v>
      </c>
      <c r="E2033" s="145">
        <v>2764.0</v>
      </c>
      <c r="F2033" s="146">
        <v>561.201</v>
      </c>
      <c r="G2033" s="146">
        <v>447.07</v>
      </c>
      <c r="H2033" s="147" t="s">
        <v>404</v>
      </c>
      <c r="I2033" s="146">
        <v>688.449</v>
      </c>
      <c r="J2033" s="146">
        <v>406.09</v>
      </c>
      <c r="K2033" s="148"/>
      <c r="L2033" s="149"/>
      <c r="M2033" s="149"/>
      <c r="N2033" s="148"/>
      <c r="O2033" s="149"/>
      <c r="P2033" s="149"/>
      <c r="Q2033" s="148"/>
      <c r="R2033" s="149"/>
      <c r="S2033" s="149"/>
      <c r="T2033" s="148"/>
      <c r="U2033" s="149"/>
      <c r="V2033" s="149"/>
      <c r="W2033" s="149"/>
      <c r="X2033" s="150">
        <f t="shared" si="1"/>
        <v>1.584367573</v>
      </c>
      <c r="Y2033" s="150">
        <f t="shared" si="2"/>
        <v>-1.584367573</v>
      </c>
    </row>
    <row r="2034" ht="15.75" customHeight="1">
      <c r="A2034" s="119">
        <v>2033.0</v>
      </c>
      <c r="B2034" s="143" t="str">
        <f t="array" ref="B2034">index(Systems!$A:$E,match($A2034,Systems!$A:$A,),match(B$1,Systems!$2:$2,))&amp;if(not(isblank(index(Systems!$A:$E,match($A2034,Systems!$A:$A,),match(Systems!$C$2,Systems!$2:$2,))))," ["&amp;index(Systems!$A:$E,match($A2034,Systems!$A:$A,),match(Systems!$C$2,Systems!$2:$2,))&amp;"]",)</f>
        <v>Pinnacle</v>
      </c>
      <c r="C2034" s="144">
        <f t="array" ref="C2034">round((F2034-average(I2034,L2034,O2034,R2034,U2034))*X2034+if($B2034=$H2034,0,iferror(average(vlookup({$H2034,$K2034,$N2034,$Q2034,$T2034},$B:$D,column(B$1),0)),index(C:C,match($H2034,$B:$B,)))),3)</f>
        <v>71.843</v>
      </c>
      <c r="D2034" s="144">
        <f t="array" ref="D2034">round((G2034-average(J2034,M2034,P2034,S2034,V2034))*Y2034+if($B2034=$H2034,0,iferror(average(vlookup({$H2034,$K2034,$N2034,$Q2034,$T2034},$B:$D,column(C$1),0)),index(D:D,match($H2034,$B:$B,)))),3)</f>
        <v>430.888</v>
      </c>
      <c r="E2034" s="145">
        <v>2764.0</v>
      </c>
      <c r="F2034" s="146">
        <v>733.794</v>
      </c>
      <c r="G2034" s="146">
        <v>134.128</v>
      </c>
      <c r="H2034" s="147" t="s">
        <v>404</v>
      </c>
      <c r="I2034" s="146">
        <v>688.449</v>
      </c>
      <c r="J2034" s="146">
        <v>406.09</v>
      </c>
      <c r="K2034" s="148"/>
      <c r="L2034" s="149"/>
      <c r="M2034" s="149"/>
      <c r="N2034" s="148"/>
      <c r="O2034" s="149"/>
      <c r="P2034" s="149"/>
      <c r="Q2034" s="148"/>
      <c r="R2034" s="149"/>
      <c r="S2034" s="149"/>
      <c r="T2034" s="148"/>
      <c r="U2034" s="149"/>
      <c r="V2034" s="149"/>
      <c r="W2034" s="149"/>
      <c r="X2034" s="150">
        <f t="shared" si="1"/>
        <v>1.584367573</v>
      </c>
      <c r="Y2034" s="150">
        <f t="shared" si="2"/>
        <v>-1.584367573</v>
      </c>
    </row>
    <row r="2035" ht="15.75" customHeight="1">
      <c r="A2035" s="119">
        <v>2034.0</v>
      </c>
      <c r="B2035" s="143" t="str">
        <f t="array" ref="B2035">index(Systems!$A:$E,match($A2035,Systems!$A:$A,),match(B$1,Systems!$2:$2,))&amp;if(not(isblank(index(Systems!$A:$E,match($A2035,Systems!$A:$A,),match(Systems!$C$2,Systems!$2:$2,))))," ["&amp;index(Systems!$A:$E,match($A2035,Systems!$A:$A,),match(Systems!$C$2,Systems!$2:$2,))&amp;"]",)</f>
        <v>Piriapolis</v>
      </c>
      <c r="C2035" s="144">
        <f t="array" ref="C2035">round((F2035-average(I2035,L2035,O2035,R2035,U2035))*X2035+if($B2035=$H2035,0,iferror(average(vlookup({$H2035,$K2035,$N2035,$Q2035,$T2035},$B:$D,column(B$1),0)),index(C:C,match($H2035,$B:$B,)))),3)</f>
        <v>-98.755</v>
      </c>
      <c r="D2035" s="144">
        <f t="array" ref="D2035">round((G2035-average(J2035,M2035,P2035,S2035,V2035))*Y2035+if($B2035=$H2035,0,iferror(average(vlookup({$H2035,$K2035,$N2035,$Q2035,$T2035},$B:$D,column(C$1),0)),index(D:D,match($H2035,$B:$B,)))),3)</f>
        <v>-358.351</v>
      </c>
      <c r="E2035" s="145">
        <v>2764.0</v>
      </c>
      <c r="F2035" s="146">
        <v>626.118</v>
      </c>
      <c r="G2035" s="146">
        <v>632.269</v>
      </c>
      <c r="H2035" s="147" t="s">
        <v>404</v>
      </c>
      <c r="I2035" s="146">
        <v>688.449</v>
      </c>
      <c r="J2035" s="146">
        <v>406.09</v>
      </c>
      <c r="K2035" s="148"/>
      <c r="L2035" s="149"/>
      <c r="M2035" s="149"/>
      <c r="N2035" s="148"/>
      <c r="O2035" s="149"/>
      <c r="P2035" s="149"/>
      <c r="Q2035" s="148"/>
      <c r="R2035" s="149"/>
      <c r="S2035" s="149"/>
      <c r="T2035" s="148"/>
      <c r="U2035" s="149"/>
      <c r="V2035" s="149"/>
      <c r="W2035" s="149"/>
      <c r="X2035" s="150">
        <f t="shared" si="1"/>
        <v>1.584367573</v>
      </c>
      <c r="Y2035" s="150">
        <f t="shared" si="2"/>
        <v>-1.584367573</v>
      </c>
    </row>
    <row r="2036" ht="15.75" customHeight="1">
      <c r="A2036" s="119">
        <v>2035.0</v>
      </c>
      <c r="B2036" s="143" t="str">
        <f t="array" ref="B2036">index(Systems!$A:$E,match($A2036,Systems!$A:$A,),match(B$1,Systems!$2:$2,))&amp;if(not(isblank(index(Systems!$A:$E,match($A2036,Systems!$A:$A,),match(Systems!$C$2,Systems!$2:$2,))))," ["&amp;index(Systems!$A:$E,match($A2036,Systems!$A:$A,),match(Systems!$C$2,Systems!$2:$2,))&amp;"]",)</f>
        <v>Pitkin</v>
      </c>
      <c r="C2036" s="144">
        <f t="array" ref="C2036">round((F2036-average(I2036,L2036,O2036,R2036,U2036))*X2036+if($B2036=$H2036,0,iferror(average(vlookup({$H2036,$K2036,$N2036,$Q2036,$T2036},$B:$D,column(B$1),0)),index(C:C,match($H2036,$B:$B,)))),3)</f>
        <v>492.678</v>
      </c>
      <c r="D2036" s="144">
        <f t="array" ref="D2036">round((G2036-average(J2036,M2036,P2036,S2036,V2036))*Y2036+if($B2036=$H2036,0,iferror(average(vlookup({$H2036,$K2036,$N2036,$Q2036,$T2036},$B:$D,column(C$1),0)),index(D:D,match($H2036,$B:$B,)))),3)</f>
        <v>76.984</v>
      </c>
      <c r="E2036" s="145">
        <v>2764.0</v>
      </c>
      <c r="F2036" s="146">
        <v>999.411</v>
      </c>
      <c r="G2036" s="146">
        <v>357.5</v>
      </c>
      <c r="H2036" s="147" t="s">
        <v>404</v>
      </c>
      <c r="I2036" s="146">
        <v>688.449</v>
      </c>
      <c r="J2036" s="146">
        <v>406.09</v>
      </c>
      <c r="K2036" s="148"/>
      <c r="L2036" s="149"/>
      <c r="M2036" s="149"/>
      <c r="N2036" s="148"/>
      <c r="O2036" s="149"/>
      <c r="P2036" s="149"/>
      <c r="Q2036" s="148"/>
      <c r="R2036" s="149"/>
      <c r="S2036" s="149"/>
      <c r="T2036" s="148"/>
      <c r="U2036" s="149"/>
      <c r="V2036" s="149"/>
      <c r="W2036" s="149"/>
      <c r="X2036" s="150">
        <f t="shared" si="1"/>
        <v>1.584367573</v>
      </c>
      <c r="Y2036" s="150">
        <f t="shared" si="2"/>
        <v>-1.584367573</v>
      </c>
    </row>
    <row r="2037" ht="15.75" customHeight="1">
      <c r="A2037" s="119">
        <v>2036.0</v>
      </c>
      <c r="B2037" s="143" t="str">
        <f t="array" ref="B2037">index(Systems!$A:$E,match($A2037,Systems!$A:$A,),match(B$1,Systems!$2:$2,))&amp;if(not(isblank(index(Systems!$A:$E,match($A2037,Systems!$A:$A,),match(Systems!$C$2,Systems!$2:$2,))))," ["&amp;index(Systems!$A:$E,match($A2037,Systems!$A:$A,),match(Systems!$C$2,Systems!$2:$2,))&amp;"]",)</f>
        <v>Planting</v>
      </c>
      <c r="C2037" s="144">
        <f t="array" ref="C2037">round((F2037-average(I2037,L2037,O2037,R2037,U2037))*X2037+if($B2037=$H2037,0,iferror(average(vlookup({$H2037,$K2037,$N2037,$Q2037,$T2037},$B:$D,column(B$1),0)),index(C:C,match($H2037,$B:$B,)))),3)</f>
        <v>-53.786</v>
      </c>
      <c r="D2037" s="144">
        <f t="array" ref="D2037">round((G2037-average(J2037,M2037,P2037,S2037,V2037))*Y2037+if($B2037=$H2037,0,iferror(average(vlookup({$H2037,$K2037,$N2037,$Q2037,$T2037},$B:$D,column(C$1),0)),index(D:D,match($H2037,$B:$B,)))),3)</f>
        <v>364.691</v>
      </c>
      <c r="E2037" s="145">
        <v>2764.0</v>
      </c>
      <c r="F2037" s="146">
        <v>654.501</v>
      </c>
      <c r="G2037" s="146">
        <v>175.909</v>
      </c>
      <c r="H2037" s="147" t="s">
        <v>404</v>
      </c>
      <c r="I2037" s="146">
        <v>688.449</v>
      </c>
      <c r="J2037" s="146">
        <v>406.09</v>
      </c>
      <c r="K2037" s="148"/>
      <c r="L2037" s="149"/>
      <c r="M2037" s="149"/>
      <c r="N2037" s="148"/>
      <c r="O2037" s="149"/>
      <c r="P2037" s="149"/>
      <c r="Q2037" s="148"/>
      <c r="R2037" s="149"/>
      <c r="S2037" s="149"/>
      <c r="T2037" s="148"/>
      <c r="U2037" s="149"/>
      <c r="V2037" s="149"/>
      <c r="W2037" s="149"/>
      <c r="X2037" s="150">
        <f t="shared" si="1"/>
        <v>1.584367573</v>
      </c>
      <c r="Y2037" s="150">
        <f t="shared" si="2"/>
        <v>-1.584367573</v>
      </c>
    </row>
    <row r="2038" ht="15.75" customHeight="1">
      <c r="A2038" s="119">
        <v>2037.0</v>
      </c>
      <c r="B2038" s="143" t="str">
        <f t="array" ref="B2038">index(Systems!$A:$E,match($A2038,Systems!$A:$A,),match(B$1,Systems!$2:$2,))&amp;if(not(isblank(index(Systems!$A:$E,match($A2038,Systems!$A:$A,),match(Systems!$C$2,Systems!$2:$2,))))," ["&amp;index(Systems!$A:$E,match($A2038,Systems!$A:$A,),match(Systems!$C$2,Systems!$2:$2,))&amp;"]",)</f>
        <v>Plataea</v>
      </c>
      <c r="C2038" s="144">
        <f t="array" ref="C2038">round((F2038-average(I2038,L2038,O2038,R2038,U2038))*X2038+if($B2038=$H2038,0,iferror(average(vlookup({$H2038,$K2038,$N2038,$Q2038,$T2038},$B:$D,column(B$1),0)),index(C:C,match($H2038,$B:$B,)))),3)</f>
        <v>113.108</v>
      </c>
      <c r="D2038" s="144">
        <f t="array" ref="D2038">round((G2038-average(J2038,M2038,P2038,S2038,V2038))*Y2038+if($B2038=$H2038,0,iferror(average(vlookup({$H2038,$K2038,$N2038,$Q2038,$T2038},$B:$D,column(C$1),0)),index(D:D,match($H2038,$B:$B,)))),3)</f>
        <v>-122.491</v>
      </c>
      <c r="E2038" s="145">
        <v>2764.0</v>
      </c>
      <c r="F2038" s="146">
        <v>759.839</v>
      </c>
      <c r="G2038" s="146">
        <v>483.402</v>
      </c>
      <c r="H2038" s="147" t="s">
        <v>404</v>
      </c>
      <c r="I2038" s="146">
        <v>688.449</v>
      </c>
      <c r="J2038" s="146">
        <v>406.09</v>
      </c>
      <c r="K2038" s="148"/>
      <c r="L2038" s="149"/>
      <c r="M2038" s="149"/>
      <c r="N2038" s="148"/>
      <c r="O2038" s="149"/>
      <c r="P2038" s="149"/>
      <c r="Q2038" s="148"/>
      <c r="R2038" s="149"/>
      <c r="S2038" s="149"/>
      <c r="T2038" s="148"/>
      <c r="U2038" s="149"/>
      <c r="V2038" s="149"/>
      <c r="W2038" s="149"/>
      <c r="X2038" s="150">
        <f t="shared" si="1"/>
        <v>1.584367573</v>
      </c>
      <c r="Y2038" s="150">
        <f t="shared" si="2"/>
        <v>-1.584367573</v>
      </c>
    </row>
    <row r="2039" ht="15.75" customHeight="1">
      <c r="A2039" s="119">
        <v>2038.0</v>
      </c>
      <c r="B2039" s="143" t="str">
        <f t="array" ref="B2039">index(Systems!$A:$E,match($A2039,Systems!$A:$A,),match(B$1,Systems!$2:$2,))&amp;if(not(isblank(index(Systems!$A:$E,match($A2039,Systems!$A:$A,),match(Systems!$C$2,Systems!$2:$2,))))," ["&amp;index(Systems!$A:$E,match($A2039,Systems!$A:$A,),match(Systems!$C$2,Systems!$2:$2,))&amp;"]",)</f>
        <v>Pleiades Cluster</v>
      </c>
      <c r="C2039" s="144">
        <f t="array" ref="C2039">round((F2039-average(I2039,L2039,O2039,R2039,U2039))*X2039+if($B2039=$H2039,0,iferror(average(vlookup({$H2039,$K2039,$N2039,$Q2039,$T2039},$B:$D,column(B$1),0)),index(C:C,match($H2039,$B:$B,)))),3)</f>
        <v>216.353</v>
      </c>
      <c r="D2039" s="144">
        <f t="array" ref="D2039">round((G2039-average(J2039,M2039,P2039,S2039,V2039))*Y2039+if($B2039=$H2039,0,iferror(average(vlookup({$H2039,$K2039,$N2039,$Q2039,$T2039},$B:$D,column(C$1),0)),index(D:D,match($H2039,$B:$B,)))),3)</f>
        <v>-319.595</v>
      </c>
      <c r="E2039" s="145">
        <v>2764.0</v>
      </c>
      <c r="F2039" s="146">
        <v>825.004</v>
      </c>
      <c r="G2039" s="146">
        <v>607.808</v>
      </c>
      <c r="H2039" s="147" t="s">
        <v>404</v>
      </c>
      <c r="I2039" s="146">
        <v>688.449</v>
      </c>
      <c r="J2039" s="146">
        <v>406.09</v>
      </c>
      <c r="K2039" s="148"/>
      <c r="L2039" s="149"/>
      <c r="M2039" s="149"/>
      <c r="N2039" s="148"/>
      <c r="O2039" s="149"/>
      <c r="P2039" s="149"/>
      <c r="Q2039" s="148"/>
      <c r="R2039" s="149"/>
      <c r="S2039" s="149"/>
      <c r="T2039" s="148"/>
      <c r="U2039" s="149"/>
      <c r="V2039" s="149"/>
      <c r="W2039" s="149"/>
      <c r="X2039" s="150">
        <f t="shared" si="1"/>
        <v>1.584367573</v>
      </c>
      <c r="Y2039" s="150">
        <f t="shared" si="2"/>
        <v>-1.584367573</v>
      </c>
    </row>
    <row r="2040" ht="15.75" customHeight="1">
      <c r="A2040" s="119">
        <v>2039.0</v>
      </c>
      <c r="B2040" s="143" t="str">
        <f t="array" ref="B2040">index(Systems!$A:$E,match($A2040,Systems!$A:$A,),match(B$1,Systems!$2:$2,))&amp;if(not(isblank(index(Systems!$A:$E,match($A2040,Systems!$A:$A,),match(Systems!$C$2,Systems!$2:$2,))))," ["&amp;index(Systems!$A:$E,match($A2040,Systems!$A:$A,),match(Systems!$C$2,Systems!$2:$2,))&amp;"]",)</f>
        <v>Pleione</v>
      </c>
      <c r="C2040" s="144">
        <f t="array" ref="C2040">round((F2040-average(I2040,L2040,O2040,R2040,U2040))*X2040+if($B2040=$H2040,0,iferror(average(vlookup({$H2040,$K2040,$N2040,$Q2040,$T2040},$B:$D,column(B$1),0)),index(C:C,match($H2040,$B:$B,)))),3)</f>
        <v>51.435</v>
      </c>
      <c r="D2040" s="144">
        <f t="array" ref="D2040">round((G2040-average(J2040,M2040,P2040,S2040,V2040))*Y2040+if($B2040=$H2040,0,iferror(average(vlookup({$H2040,$K2040,$N2040,$Q2040,$T2040},$B:$D,column(C$1),0)),index(D:D,match($H2040,$B:$B,)))),3)</f>
        <v>-79.668</v>
      </c>
      <c r="E2040" s="145">
        <v>2764.0</v>
      </c>
      <c r="F2040" s="146">
        <v>720.913</v>
      </c>
      <c r="G2040" s="146">
        <v>456.374</v>
      </c>
      <c r="H2040" s="147" t="s">
        <v>404</v>
      </c>
      <c r="I2040" s="146">
        <v>688.449</v>
      </c>
      <c r="J2040" s="146">
        <v>406.09</v>
      </c>
      <c r="K2040" s="148"/>
      <c r="L2040" s="149"/>
      <c r="M2040" s="149"/>
      <c r="N2040" s="148"/>
      <c r="O2040" s="149"/>
      <c r="P2040" s="149"/>
      <c r="Q2040" s="148"/>
      <c r="R2040" s="149"/>
      <c r="S2040" s="149"/>
      <c r="T2040" s="148"/>
      <c r="U2040" s="149"/>
      <c r="V2040" s="149"/>
      <c r="W2040" s="149"/>
      <c r="X2040" s="150">
        <f t="shared" si="1"/>
        <v>1.584367573</v>
      </c>
      <c r="Y2040" s="150">
        <f t="shared" si="2"/>
        <v>-1.584367573</v>
      </c>
    </row>
    <row r="2041" ht="15.75" customHeight="1">
      <c r="A2041" s="119">
        <v>2040.0</v>
      </c>
      <c r="B2041" s="143" t="str">
        <f t="array" ref="B2041">index(Systems!$A:$E,match($A2041,Systems!$A:$A,),match(B$1,Systems!$2:$2,))&amp;if(not(isblank(index(Systems!$A:$E,match($A2041,Systems!$A:$A,),match(Systems!$C$2,Systems!$2:$2,))))," ["&amp;index(Systems!$A:$E,match($A2041,Systems!$A:$A,),match(Systems!$C$2,Systems!$2:$2,))&amp;"]",)</f>
        <v>Pliska</v>
      </c>
      <c r="C2041" s="144">
        <f t="array" ref="C2041">round((F2041-average(I2041,L2041,O2041,R2041,U2041))*X2041+if($B2041=$H2041,0,iferror(average(vlookup({$H2041,$K2041,$N2041,$Q2041,$T2041},$B:$D,column(B$1),0)),index(C:C,match($H2041,$B:$B,)))),3)</f>
        <v>-48.314</v>
      </c>
      <c r="D2041" s="144">
        <f t="array" ref="D2041">round((G2041-average(J2041,M2041,P2041,S2041,V2041))*Y2041+if($B2041=$H2041,0,iferror(average(vlookup({$H2041,$K2041,$N2041,$Q2041,$T2041},$B:$D,column(C$1),0)),index(D:D,match($H2041,$B:$B,)))),3)</f>
        <v>-65.598</v>
      </c>
      <c r="E2041" s="145">
        <v>2764.0</v>
      </c>
      <c r="F2041" s="146">
        <v>657.955</v>
      </c>
      <c r="G2041" s="146">
        <v>447.493</v>
      </c>
      <c r="H2041" s="147" t="s">
        <v>404</v>
      </c>
      <c r="I2041" s="146">
        <v>688.449</v>
      </c>
      <c r="J2041" s="146">
        <v>406.09</v>
      </c>
      <c r="K2041" s="148"/>
      <c r="L2041" s="149"/>
      <c r="M2041" s="149"/>
      <c r="N2041" s="148"/>
      <c r="O2041" s="149"/>
      <c r="P2041" s="149"/>
      <c r="Q2041" s="148"/>
      <c r="R2041" s="149"/>
      <c r="S2041" s="149"/>
      <c r="T2041" s="148"/>
      <c r="U2041" s="149"/>
      <c r="V2041" s="149"/>
      <c r="W2041" s="149"/>
      <c r="X2041" s="150">
        <f t="shared" si="1"/>
        <v>1.584367573</v>
      </c>
      <c r="Y2041" s="150">
        <f t="shared" si="2"/>
        <v>-1.584367573</v>
      </c>
    </row>
    <row r="2042" ht="15.75" customHeight="1">
      <c r="A2042" s="119">
        <v>2041.0</v>
      </c>
      <c r="B2042" s="143" t="str">
        <f t="array" ref="B2042">index(Systems!$A:$E,match($A2042,Systems!$A:$A,),match(B$1,Systems!$2:$2,))&amp;if(not(isblank(index(Systems!$A:$E,match($A2042,Systems!$A:$A,),match(Systems!$C$2,Systems!$2:$2,))))," ["&amp;index(Systems!$A:$E,match($A2042,Systems!$A:$A,),match(Systems!$C$2,Systems!$2:$2,))&amp;"]",)</f>
        <v>Plymouth</v>
      </c>
      <c r="C2042" s="144">
        <f t="array" ref="C2042">round((F2042-average(I2042,L2042,O2042,R2042,U2042))*X2042+if($B2042=$H2042,0,iferror(average(vlookup({$H2042,$K2042,$N2042,$Q2042,$T2042},$B:$D,column(B$1),0)),index(C:C,match($H2042,$B:$B,)))),3)</f>
        <v>344.044</v>
      </c>
      <c r="D2042" s="144">
        <f t="array" ref="D2042">round((G2042-average(J2042,M2042,P2042,S2042,V2042))*Y2042+if($B2042=$H2042,0,iferror(average(vlookup({$H2042,$K2042,$N2042,$Q2042,$T2042},$B:$D,column(C$1),0)),index(D:D,match($H2042,$B:$B,)))),3)</f>
        <v>-68.804</v>
      </c>
      <c r="E2042" s="145">
        <v>2764.0</v>
      </c>
      <c r="F2042" s="146">
        <v>905.598</v>
      </c>
      <c r="G2042" s="146">
        <v>449.517</v>
      </c>
      <c r="H2042" s="147" t="s">
        <v>404</v>
      </c>
      <c r="I2042" s="146">
        <v>688.449</v>
      </c>
      <c r="J2042" s="146">
        <v>406.09</v>
      </c>
      <c r="K2042" s="148"/>
      <c r="L2042" s="149"/>
      <c r="M2042" s="149"/>
      <c r="N2042" s="148"/>
      <c r="O2042" s="149"/>
      <c r="P2042" s="149"/>
      <c r="Q2042" s="148"/>
      <c r="R2042" s="149"/>
      <c r="S2042" s="149"/>
      <c r="T2042" s="148"/>
      <c r="U2042" s="149"/>
      <c r="V2042" s="149"/>
      <c r="W2042" s="149"/>
      <c r="X2042" s="150">
        <f t="shared" si="1"/>
        <v>1.584367573</v>
      </c>
      <c r="Y2042" s="150">
        <f t="shared" si="2"/>
        <v>-1.584367573</v>
      </c>
    </row>
    <row r="2043" ht="15.75" customHeight="1">
      <c r="A2043" s="119">
        <v>2042.0</v>
      </c>
      <c r="B2043" s="143" t="str">
        <f t="array" ref="B2043">index(Systems!$A:$E,match($A2043,Systems!$A:$A,),match(B$1,Systems!$2:$2,))&amp;if(not(isblank(index(Systems!$A:$E,match($A2043,Systems!$A:$A,),match(Systems!$C$2,Systems!$2:$2,))))," ["&amp;index(Systems!$A:$E,match($A2043,Systems!$A:$A,),match(Systems!$C$2,Systems!$2:$2,))&amp;"]",)</f>
        <v>Pobeda</v>
      </c>
      <c r="C2043" s="144">
        <f t="array" ref="C2043">round((F2043-average(I2043,L2043,O2043,R2043,U2043))*X2043+if($B2043=$H2043,0,iferror(average(vlookup({$H2043,$K2043,$N2043,$Q2043,$T2043},$B:$D,column(B$1),0)),index(C:C,match($H2043,$B:$B,)))),3)</f>
        <v>-244.82</v>
      </c>
      <c r="D2043" s="144">
        <f t="array" ref="D2043">round((G2043-average(J2043,M2043,P2043,S2043,V2043))*Y2043+if($B2043=$H2043,0,iferror(average(vlookup({$H2043,$K2043,$N2043,$Q2043,$T2043},$B:$D,column(C$1),0)),index(D:D,match($H2043,$B:$B,)))),3)</f>
        <v>189.173</v>
      </c>
      <c r="E2043" s="145">
        <v>2764.0</v>
      </c>
      <c r="F2043" s="146">
        <v>533.927</v>
      </c>
      <c r="G2043" s="146">
        <v>286.69</v>
      </c>
      <c r="H2043" s="147" t="s">
        <v>404</v>
      </c>
      <c r="I2043" s="146">
        <v>688.449</v>
      </c>
      <c r="J2043" s="146">
        <v>406.09</v>
      </c>
      <c r="K2043" s="148"/>
      <c r="L2043" s="149"/>
      <c r="M2043" s="149"/>
      <c r="N2043" s="148"/>
      <c r="O2043" s="149"/>
      <c r="P2043" s="149"/>
      <c r="Q2043" s="148"/>
      <c r="R2043" s="149"/>
      <c r="S2043" s="149"/>
      <c r="T2043" s="148"/>
      <c r="U2043" s="149"/>
      <c r="V2043" s="149"/>
      <c r="W2043" s="149"/>
      <c r="X2043" s="150">
        <f t="shared" si="1"/>
        <v>1.584367573</v>
      </c>
      <c r="Y2043" s="150">
        <f t="shared" si="2"/>
        <v>-1.584367573</v>
      </c>
    </row>
    <row r="2044" ht="15.75" customHeight="1">
      <c r="A2044" s="119">
        <v>2043.0</v>
      </c>
      <c r="B2044" s="143" t="str">
        <f t="array" ref="B2044">index(Systems!$A:$E,match($A2044,Systems!$A:$A,),match(B$1,Systems!$2:$2,))&amp;if(not(isblank(index(Systems!$A:$E,match($A2044,Systems!$A:$A,),match(Systems!$C$2,Systems!$2:$2,))))," ["&amp;index(Systems!$A:$E,match($A2044,Systems!$A:$A,),match(Systems!$C$2,Systems!$2:$2,))&amp;"]",)</f>
        <v>Pocologan</v>
      </c>
      <c r="C2044" s="144">
        <f t="array" ref="C2044">round((F2044-average(I2044,L2044,O2044,R2044,U2044))*X2044+if($B2044=$H2044,0,iferror(average(vlookup({$H2044,$K2044,$N2044,$Q2044,$T2044},$B:$D,column(B$1),0)),index(C:C,match($H2044,$B:$B,)))),3)</f>
        <v>-422.147</v>
      </c>
      <c r="D2044" s="144">
        <f t="array" ref="D2044">round((G2044-average(J2044,M2044,P2044,S2044,V2044))*Y2044+if($B2044=$H2044,0,iferror(average(vlookup({$H2044,$K2044,$N2044,$Q2044,$T2044},$B:$D,column(C$1),0)),index(D:D,match($H2044,$B:$B,)))),3)</f>
        <v>166.162</v>
      </c>
      <c r="E2044" s="145">
        <v>2764.0</v>
      </c>
      <c r="F2044" s="146">
        <v>422.004</v>
      </c>
      <c r="G2044" s="146">
        <v>301.214</v>
      </c>
      <c r="H2044" s="147" t="s">
        <v>404</v>
      </c>
      <c r="I2044" s="146">
        <v>688.449</v>
      </c>
      <c r="J2044" s="146">
        <v>406.09</v>
      </c>
      <c r="K2044" s="148"/>
      <c r="L2044" s="149"/>
      <c r="M2044" s="149"/>
      <c r="N2044" s="148"/>
      <c r="O2044" s="149"/>
      <c r="P2044" s="149"/>
      <c r="Q2044" s="148"/>
      <c r="R2044" s="149"/>
      <c r="S2044" s="149"/>
      <c r="T2044" s="148"/>
      <c r="U2044" s="149"/>
      <c r="V2044" s="149"/>
      <c r="W2044" s="149"/>
      <c r="X2044" s="150">
        <f t="shared" si="1"/>
        <v>1.584367573</v>
      </c>
      <c r="Y2044" s="150">
        <f t="shared" si="2"/>
        <v>-1.584367573</v>
      </c>
    </row>
    <row r="2045" ht="15.75" customHeight="1">
      <c r="A2045" s="119">
        <v>2044.0</v>
      </c>
      <c r="B2045" s="143" t="str">
        <f t="array" ref="B2045">index(Systems!$A:$E,match($A2045,Systems!$A:$A,),match(B$1,Systems!$2:$2,))&amp;if(not(isblank(index(Systems!$A:$E,match($A2045,Systems!$A:$A,),match(Systems!$C$2,Systems!$2:$2,))))," ["&amp;index(Systems!$A:$E,match($A2045,Systems!$A:$A,),match(Systems!$C$2,Systems!$2:$2,))&amp;"]",)</f>
        <v>Point Barrow</v>
      </c>
      <c r="C2045" s="144">
        <f t="array" ref="C2045">round((F2045-average(I2045,L2045,O2045,R2045,U2045))*X2045+if($B2045=$H2045,0,iferror(average(vlookup({$H2045,$K2045,$N2045,$Q2045,$T2045},$B:$D,column(B$1),0)),index(C:C,match($H2045,$B:$B,)))),3)</f>
        <v>362.915</v>
      </c>
      <c r="D2045" s="144">
        <f t="array" ref="D2045">round((G2045-average(J2045,M2045,P2045,S2045,V2045))*Y2045+if($B2045=$H2045,0,iferror(average(vlookup({$H2045,$K2045,$N2045,$Q2045,$T2045},$B:$D,column(C$1),0)),index(D:D,match($H2045,$B:$B,)))),3)</f>
        <v>-129.79</v>
      </c>
      <c r="E2045" s="145">
        <v>2764.0</v>
      </c>
      <c r="F2045" s="146">
        <v>917.509</v>
      </c>
      <c r="G2045" s="146">
        <v>488.009</v>
      </c>
      <c r="H2045" s="147" t="s">
        <v>404</v>
      </c>
      <c r="I2045" s="146">
        <v>688.449</v>
      </c>
      <c r="J2045" s="146">
        <v>406.09</v>
      </c>
      <c r="K2045" s="148"/>
      <c r="L2045" s="149"/>
      <c r="M2045" s="149"/>
      <c r="N2045" s="148"/>
      <c r="O2045" s="149"/>
      <c r="P2045" s="149"/>
      <c r="Q2045" s="148"/>
      <c r="R2045" s="149"/>
      <c r="S2045" s="149"/>
      <c r="T2045" s="148"/>
      <c r="U2045" s="149"/>
      <c r="V2045" s="149"/>
      <c r="W2045" s="149"/>
      <c r="X2045" s="150">
        <f t="shared" si="1"/>
        <v>1.584367573</v>
      </c>
      <c r="Y2045" s="150">
        <f t="shared" si="2"/>
        <v>-1.584367573</v>
      </c>
    </row>
    <row r="2046" ht="15.75" customHeight="1">
      <c r="A2046" s="119">
        <v>2045.0</v>
      </c>
      <c r="B2046" s="143" t="str">
        <f t="array" ref="B2046">index(Systems!$A:$E,match($A2046,Systems!$A:$A,),match(B$1,Systems!$2:$2,))&amp;if(not(isblank(index(Systems!$A:$E,match($A2046,Systems!$A:$A,),match(Systems!$C$2,Systems!$2:$2,))))," ["&amp;index(Systems!$A:$E,match($A2046,Systems!$A:$A,),match(Systems!$C$2,Systems!$2:$2,))&amp;"]",)</f>
        <v>Pojos</v>
      </c>
      <c r="C2046" s="144">
        <f t="array" ref="C2046">round((F2046-average(I2046,L2046,O2046,R2046,U2046))*X2046+if($B2046=$H2046,0,iferror(average(vlookup({$H2046,$K2046,$N2046,$Q2046,$T2046},$B:$D,column(B$1),0)),index(C:C,match($H2046,$B:$B,)))),3)</f>
        <v>85.025</v>
      </c>
      <c r="D2046" s="144">
        <f t="array" ref="D2046">round((G2046-average(J2046,M2046,P2046,S2046,V2046))*Y2046+if($B2046=$H2046,0,iferror(average(vlookup({$H2046,$K2046,$N2046,$Q2046,$T2046},$B:$D,column(C$1),0)),index(D:D,match($H2046,$B:$B,)))),3)</f>
        <v>-377.176</v>
      </c>
      <c r="E2046" s="145">
        <v>2764.0</v>
      </c>
      <c r="F2046" s="146">
        <v>742.114</v>
      </c>
      <c r="G2046" s="146">
        <v>644.151</v>
      </c>
      <c r="H2046" s="147" t="s">
        <v>404</v>
      </c>
      <c r="I2046" s="146">
        <v>688.449</v>
      </c>
      <c r="J2046" s="146">
        <v>406.09</v>
      </c>
      <c r="K2046" s="148"/>
      <c r="L2046" s="149"/>
      <c r="M2046" s="149"/>
      <c r="N2046" s="148"/>
      <c r="O2046" s="149"/>
      <c r="P2046" s="149"/>
      <c r="Q2046" s="148"/>
      <c r="R2046" s="149"/>
      <c r="S2046" s="149"/>
      <c r="T2046" s="148"/>
      <c r="U2046" s="149"/>
      <c r="V2046" s="149"/>
      <c r="W2046" s="149"/>
      <c r="X2046" s="150">
        <f t="shared" si="1"/>
        <v>1.584367573</v>
      </c>
      <c r="Y2046" s="150">
        <f t="shared" si="2"/>
        <v>-1.584367573</v>
      </c>
    </row>
    <row r="2047" ht="15.75" customHeight="1">
      <c r="A2047" s="119">
        <v>2046.0</v>
      </c>
      <c r="B2047" s="143" t="str">
        <f t="array" ref="B2047">index(Systems!$A:$E,match($A2047,Systems!$A:$A,),match(B$1,Systems!$2:$2,))&amp;if(not(isblank(index(Systems!$A:$E,match($A2047,Systems!$A:$A,),match(Systems!$C$2,Systems!$2:$2,))))," ["&amp;index(Systems!$A:$E,match($A2047,Systems!$A:$A,),match(Systems!$C$2,Systems!$2:$2,))&amp;"]",)</f>
        <v>Pokhara</v>
      </c>
      <c r="C2047" s="144">
        <f t="array" ref="C2047">round((F2047-average(I2047,L2047,O2047,R2047,U2047))*X2047+if($B2047=$H2047,0,iferror(average(vlookup({$H2047,$K2047,$N2047,$Q2047,$T2047},$B:$D,column(B$1),0)),index(C:C,match($H2047,$B:$B,)))),3)</f>
        <v>62.356</v>
      </c>
      <c r="D2047" s="144">
        <f t="array" ref="D2047">round((G2047-average(J2047,M2047,P2047,S2047,V2047))*Y2047+if($B2047=$H2047,0,iferror(average(vlookup({$H2047,$K2047,$N2047,$Q2047,$T2047},$B:$D,column(C$1),0)),index(D:D,match($H2047,$B:$B,)))),3)</f>
        <v>16.823</v>
      </c>
      <c r="E2047" s="145">
        <v>2764.0</v>
      </c>
      <c r="F2047" s="146">
        <v>727.806</v>
      </c>
      <c r="G2047" s="146">
        <v>395.472</v>
      </c>
      <c r="H2047" s="147" t="s">
        <v>404</v>
      </c>
      <c r="I2047" s="146">
        <v>688.449</v>
      </c>
      <c r="J2047" s="146">
        <v>406.09</v>
      </c>
      <c r="K2047" s="148"/>
      <c r="L2047" s="149"/>
      <c r="M2047" s="149"/>
      <c r="N2047" s="148"/>
      <c r="O2047" s="149"/>
      <c r="P2047" s="149"/>
      <c r="Q2047" s="148"/>
      <c r="R2047" s="149"/>
      <c r="S2047" s="149"/>
      <c r="T2047" s="148"/>
      <c r="U2047" s="149"/>
      <c r="V2047" s="149"/>
      <c r="W2047" s="149"/>
      <c r="X2047" s="150">
        <f t="shared" si="1"/>
        <v>1.584367573</v>
      </c>
      <c r="Y2047" s="150">
        <f t="shared" si="2"/>
        <v>-1.584367573</v>
      </c>
    </row>
    <row r="2048" ht="15.75" customHeight="1">
      <c r="A2048" s="119">
        <v>2047.0</v>
      </c>
      <c r="B2048" s="143" t="str">
        <f t="array" ref="B2048">index(Systems!$A:$E,match($A2048,Systems!$A:$A,),match(B$1,Systems!$2:$2,))&amp;if(not(isblank(index(Systems!$A:$E,match($A2048,Systems!$A:$A,),match(Systems!$C$2,Systems!$2:$2,))))," ["&amp;index(Systems!$A:$E,match($A2048,Systems!$A:$A,),match(Systems!$C$2,Systems!$2:$2,))&amp;"]",)</f>
        <v>Polcenigo</v>
      </c>
      <c r="C2048" s="144">
        <f t="array" ref="C2048">round((F2048-average(I2048,L2048,O2048,R2048,U2048))*X2048+if($B2048=$H2048,0,iferror(average(vlookup({$H2048,$K2048,$N2048,$Q2048,$T2048},$B:$D,column(B$1),0)),index(C:C,match($H2048,$B:$B,)))),3)</f>
        <v>109.071</v>
      </c>
      <c r="D2048" s="144">
        <f t="array" ref="D2048">round((G2048-average(J2048,M2048,P2048,S2048,V2048))*Y2048+if($B2048=$H2048,0,iferror(average(vlookup({$H2048,$K2048,$N2048,$Q2048,$T2048},$B:$D,column(C$1),0)),index(D:D,match($H2048,$B:$B,)))),3)</f>
        <v>374.798</v>
      </c>
      <c r="E2048" s="145">
        <v>2764.0</v>
      </c>
      <c r="F2048" s="146">
        <v>757.291</v>
      </c>
      <c r="G2048" s="146">
        <v>169.53</v>
      </c>
      <c r="H2048" s="147" t="s">
        <v>404</v>
      </c>
      <c r="I2048" s="146">
        <v>688.449</v>
      </c>
      <c r="J2048" s="146">
        <v>406.09</v>
      </c>
      <c r="K2048" s="148"/>
      <c r="L2048" s="149"/>
      <c r="M2048" s="149"/>
      <c r="N2048" s="148"/>
      <c r="O2048" s="149"/>
      <c r="P2048" s="149"/>
      <c r="Q2048" s="148"/>
      <c r="R2048" s="149"/>
      <c r="S2048" s="149"/>
      <c r="T2048" s="148"/>
      <c r="U2048" s="149"/>
      <c r="V2048" s="149"/>
      <c r="W2048" s="149"/>
      <c r="X2048" s="150">
        <f t="shared" si="1"/>
        <v>1.584367573</v>
      </c>
      <c r="Y2048" s="150">
        <f t="shared" si="2"/>
        <v>-1.584367573</v>
      </c>
    </row>
    <row r="2049" ht="15.75" customHeight="1">
      <c r="A2049" s="119">
        <v>2048.0</v>
      </c>
      <c r="B2049" s="143" t="str">
        <f t="array" ref="B2049">index(Systems!$A:$E,match($A2049,Systems!$A:$A,),match(B$1,Systems!$2:$2,))&amp;if(not(isblank(index(Systems!$A:$E,match($A2049,Systems!$A:$A,),match(Systems!$C$2,Systems!$2:$2,))))," ["&amp;index(Systems!$A:$E,match($A2049,Systems!$A:$A,),match(Systems!$C$2,Systems!$2:$2,))&amp;"]",)</f>
        <v>Pollux</v>
      </c>
      <c r="C2049" s="144">
        <f t="array" ref="C2049">round((F2049-average(I2049,L2049,O2049,R2049,U2049))*X2049+if($B2049=$H2049,0,iferror(average(vlookup({$H2049,$K2049,$N2049,$Q2049,$T2049},$B:$D,column(B$1),0)),index(C:C,match($H2049,$B:$B,)))),3)</f>
        <v>-31.545</v>
      </c>
      <c r="D2049" s="144">
        <f t="array" ref="D2049">round((G2049-average(J2049,M2049,P2049,S2049,V2049))*Y2049+if($B2049=$H2049,0,iferror(average(vlookup({$H2049,$K2049,$N2049,$Q2049,$T2049},$B:$D,column(C$1),0)),index(D:D,match($H2049,$B:$B,)))),3)</f>
        <v>-15.558</v>
      </c>
      <c r="E2049" s="145">
        <v>2764.0</v>
      </c>
      <c r="F2049" s="146">
        <v>668.539</v>
      </c>
      <c r="G2049" s="146">
        <v>415.91</v>
      </c>
      <c r="H2049" s="147" t="s">
        <v>404</v>
      </c>
      <c r="I2049" s="146">
        <v>688.449</v>
      </c>
      <c r="J2049" s="146">
        <v>406.09</v>
      </c>
      <c r="K2049" s="148"/>
      <c r="L2049" s="149"/>
      <c r="M2049" s="149"/>
      <c r="N2049" s="148"/>
      <c r="O2049" s="149"/>
      <c r="P2049" s="149"/>
      <c r="Q2049" s="148"/>
      <c r="R2049" s="149"/>
      <c r="S2049" s="149"/>
      <c r="T2049" s="148"/>
      <c r="U2049" s="149"/>
      <c r="V2049" s="149"/>
      <c r="W2049" s="149"/>
      <c r="X2049" s="150">
        <f t="shared" si="1"/>
        <v>1.584367573</v>
      </c>
      <c r="Y2049" s="150">
        <f t="shared" si="2"/>
        <v>-1.584367573</v>
      </c>
    </row>
    <row r="2050" ht="15.75" customHeight="1">
      <c r="A2050" s="119">
        <v>2049.0</v>
      </c>
      <c r="B2050" s="143" t="str">
        <f t="array" ref="B2050">index(Systems!$A:$E,match($A2050,Systems!$A:$A,),match(B$1,Systems!$2:$2,))&amp;if(not(isblank(index(Systems!$A:$E,match($A2050,Systems!$A:$A,),match(Systems!$C$2,Systems!$2:$2,))))," ["&amp;index(Systems!$A:$E,match($A2050,Systems!$A:$A,),match(Systems!$C$2,Systems!$2:$2,))&amp;"]",)</f>
        <v>Pomme De Terre</v>
      </c>
      <c r="C2050" s="144">
        <f t="array" ref="C2050">round((F2050-average(I2050,L2050,O2050,R2050,U2050))*X2050+if($B2050=$H2050,0,iferror(average(vlookup({$H2050,$K2050,$N2050,$Q2050,$T2050},$B:$D,column(B$1),0)),index(C:C,match($H2050,$B:$B,)))),3)</f>
        <v>56.332</v>
      </c>
      <c r="D2050" s="144">
        <f t="array" ref="D2050">round((G2050-average(J2050,M2050,P2050,S2050,V2050))*Y2050+if($B2050=$H2050,0,iferror(average(vlookup({$H2050,$K2050,$N2050,$Q2050,$T2050},$B:$D,column(C$1),0)),index(D:D,match($H2050,$B:$B,)))),3)</f>
        <v>362.877</v>
      </c>
      <c r="E2050" s="145">
        <v>2764.0</v>
      </c>
      <c r="F2050" s="146">
        <v>724.004</v>
      </c>
      <c r="G2050" s="146">
        <v>177.054</v>
      </c>
      <c r="H2050" s="147" t="s">
        <v>404</v>
      </c>
      <c r="I2050" s="146">
        <v>688.449</v>
      </c>
      <c r="J2050" s="146">
        <v>406.09</v>
      </c>
      <c r="K2050" s="148"/>
      <c r="L2050" s="149"/>
      <c r="M2050" s="149"/>
      <c r="N2050" s="148"/>
      <c r="O2050" s="149"/>
      <c r="P2050" s="149"/>
      <c r="Q2050" s="148"/>
      <c r="R2050" s="149"/>
      <c r="S2050" s="149"/>
      <c r="T2050" s="148"/>
      <c r="U2050" s="149"/>
      <c r="V2050" s="149"/>
      <c r="W2050" s="149"/>
      <c r="X2050" s="150">
        <f t="shared" si="1"/>
        <v>1.584367573</v>
      </c>
      <c r="Y2050" s="150">
        <f t="shared" si="2"/>
        <v>-1.584367573</v>
      </c>
    </row>
    <row r="2051" ht="15.75" customHeight="1">
      <c r="A2051" s="119">
        <v>2050.0</v>
      </c>
      <c r="B2051" s="143" t="str">
        <f t="array" ref="B2051">index(Systems!$A:$E,match($A2051,Systems!$A:$A,),match(B$1,Systems!$2:$2,))&amp;if(not(isblank(index(Systems!$A:$E,match($A2051,Systems!$A:$A,),match(Systems!$C$2,Systems!$2:$2,))))," ["&amp;index(Systems!$A:$E,match($A2051,Systems!$A:$A,),match(Systems!$C$2,Systems!$2:$2,))&amp;"]",)</f>
        <v>Pondicherry</v>
      </c>
      <c r="C2051" s="144">
        <f t="array" ref="C2051">round((F2051-average(I2051,L2051,O2051,R2051,U2051))*X2051+if($B2051=$H2051,0,iferror(average(vlookup({$H2051,$K2051,$N2051,$Q2051,$T2051},$B:$D,column(B$1),0)),index(C:C,match($H2051,$B:$B,)))),3)</f>
        <v>401.688</v>
      </c>
      <c r="D2051" s="144">
        <f t="array" ref="D2051">round((G2051-average(J2051,M2051,P2051,S2051,V2051))*Y2051+if($B2051=$H2051,0,iferror(average(vlookup({$H2051,$K2051,$N2051,$Q2051,$T2051},$B:$D,column(C$1),0)),index(D:D,match($H2051,$B:$B,)))),3)</f>
        <v>239.059</v>
      </c>
      <c r="E2051" s="145">
        <v>2764.0</v>
      </c>
      <c r="F2051" s="146">
        <v>941.981</v>
      </c>
      <c r="G2051" s="146">
        <v>255.204</v>
      </c>
      <c r="H2051" s="147" t="s">
        <v>404</v>
      </c>
      <c r="I2051" s="146">
        <v>688.449</v>
      </c>
      <c r="J2051" s="146">
        <v>406.09</v>
      </c>
      <c r="K2051" s="148"/>
      <c r="L2051" s="149"/>
      <c r="M2051" s="149"/>
      <c r="N2051" s="148"/>
      <c r="O2051" s="149"/>
      <c r="P2051" s="149"/>
      <c r="Q2051" s="148"/>
      <c r="R2051" s="149"/>
      <c r="S2051" s="149"/>
      <c r="T2051" s="148"/>
      <c r="U2051" s="149"/>
      <c r="V2051" s="149"/>
      <c r="W2051" s="149"/>
      <c r="X2051" s="150">
        <f t="shared" si="1"/>
        <v>1.584367573</v>
      </c>
      <c r="Y2051" s="150">
        <f t="shared" si="2"/>
        <v>-1.584367573</v>
      </c>
    </row>
    <row r="2052" ht="15.75" customHeight="1">
      <c r="A2052" s="119">
        <v>2051.0</v>
      </c>
      <c r="B2052" s="143" t="str">
        <f t="array" ref="B2052">index(Systems!$A:$E,match($A2052,Systems!$A:$A,),match(B$1,Systems!$2:$2,))&amp;if(not(isblank(index(Systems!$A:$E,match($A2052,Systems!$A:$A,),match(Systems!$C$2,Systems!$2:$2,))))," ["&amp;index(Systems!$A:$E,match($A2052,Systems!$A:$A,),match(Systems!$C$2,Systems!$2:$2,))&amp;"]",)</f>
        <v>Porrima</v>
      </c>
      <c r="C2052" s="144">
        <f t="array" ref="C2052">round((F2052-average(I2052,L2052,O2052,R2052,U2052))*X2052+if($B2052=$H2052,0,iferror(average(vlookup({$H2052,$K2052,$N2052,$Q2052,$T2052},$B:$D,column(B$1),0)),index(C:C,match($H2052,$B:$B,)))),3)</f>
        <v>-113.987</v>
      </c>
      <c r="D2052" s="144">
        <f t="array" ref="D2052">round((G2052-average(J2052,M2052,P2052,S2052,V2052))*Y2052+if($B2052=$H2052,0,iferror(average(vlookup({$H2052,$K2052,$N2052,$Q2052,$T2052},$B:$D,column(C$1),0)),index(D:D,match($H2052,$B:$B,)))),3)</f>
        <v>139.279</v>
      </c>
      <c r="E2052" s="145">
        <v>2764.0</v>
      </c>
      <c r="F2052" s="146">
        <v>616.504</v>
      </c>
      <c r="G2052" s="146">
        <v>318.182</v>
      </c>
      <c r="H2052" s="147" t="s">
        <v>404</v>
      </c>
      <c r="I2052" s="146">
        <v>688.449</v>
      </c>
      <c r="J2052" s="146">
        <v>406.09</v>
      </c>
      <c r="K2052" s="148"/>
      <c r="L2052" s="149"/>
      <c r="M2052" s="149"/>
      <c r="N2052" s="148"/>
      <c r="O2052" s="149"/>
      <c r="P2052" s="149"/>
      <c r="Q2052" s="148"/>
      <c r="R2052" s="149"/>
      <c r="S2052" s="149"/>
      <c r="T2052" s="148"/>
      <c r="U2052" s="149"/>
      <c r="V2052" s="149"/>
      <c r="W2052" s="149"/>
      <c r="X2052" s="150">
        <f t="shared" si="1"/>
        <v>1.584367573</v>
      </c>
      <c r="Y2052" s="150">
        <f t="shared" si="2"/>
        <v>-1.584367573</v>
      </c>
    </row>
    <row r="2053" ht="15.75" customHeight="1">
      <c r="A2053" s="119">
        <v>2052.0</v>
      </c>
      <c r="B2053" s="143" t="str">
        <f t="array" ref="B2053">index(Systems!$A:$E,match($A2053,Systems!$A:$A,),match(B$1,Systems!$2:$2,))&amp;if(not(isblank(index(Systems!$A:$E,match($A2053,Systems!$A:$A,),match(Systems!$C$2,Systems!$2:$2,))))," ["&amp;index(Systems!$A:$E,match($A2053,Systems!$A:$A,),match(Systems!$C$2,Systems!$2:$2,))&amp;"]",)</f>
        <v>Port Arthur</v>
      </c>
      <c r="C2053" s="144">
        <f t="array" ref="C2053">round((F2053-average(I2053,L2053,O2053,R2053,U2053))*X2053+if($B2053=$H2053,0,iferror(average(vlookup({$H2053,$K2053,$N2053,$Q2053,$T2053},$B:$D,column(B$1),0)),index(C:C,match($H2053,$B:$B,)))),3)</f>
        <v>131.569</v>
      </c>
      <c r="D2053" s="144">
        <f t="array" ref="D2053">round((G2053-average(J2053,M2053,P2053,S2053,V2053))*Y2053+if($B2053=$H2053,0,iferror(average(vlookup({$H2053,$K2053,$N2053,$Q2053,$T2053},$B:$D,column(C$1),0)),index(D:D,match($H2053,$B:$B,)))),3)</f>
        <v>255.343</v>
      </c>
      <c r="E2053" s="145">
        <v>2764.0</v>
      </c>
      <c r="F2053" s="146">
        <v>771.491</v>
      </c>
      <c r="G2053" s="146">
        <v>244.926</v>
      </c>
      <c r="H2053" s="147" t="s">
        <v>404</v>
      </c>
      <c r="I2053" s="146">
        <v>688.449</v>
      </c>
      <c r="J2053" s="146">
        <v>406.09</v>
      </c>
      <c r="K2053" s="148"/>
      <c r="L2053" s="149"/>
      <c r="M2053" s="149"/>
      <c r="N2053" s="148"/>
      <c r="O2053" s="149"/>
      <c r="P2053" s="149"/>
      <c r="Q2053" s="148"/>
      <c r="R2053" s="149"/>
      <c r="S2053" s="149"/>
      <c r="T2053" s="148"/>
      <c r="U2053" s="149"/>
      <c r="V2053" s="149"/>
      <c r="W2053" s="149"/>
      <c r="X2053" s="150">
        <f t="shared" si="1"/>
        <v>1.584367573</v>
      </c>
      <c r="Y2053" s="150">
        <f t="shared" si="2"/>
        <v>-1.584367573</v>
      </c>
    </row>
    <row r="2054" ht="15.75" customHeight="1">
      <c r="A2054" s="119">
        <v>2053.0</v>
      </c>
      <c r="B2054" s="143" t="str">
        <f t="array" ref="B2054">index(Systems!$A:$E,match($A2054,Systems!$A:$A,),match(B$1,Systems!$2:$2,))&amp;if(not(isblank(index(Systems!$A:$E,match($A2054,Systems!$A:$A,),match(Systems!$C$2,Systems!$2:$2,))))," ["&amp;index(Systems!$A:$E,match($A2054,Systems!$A:$A,),match(Systems!$C$2,Systems!$2:$2,))&amp;"]",)</f>
        <v>Port Moseby</v>
      </c>
      <c r="C2054" s="144">
        <f t="array" ref="C2054">round((F2054-average(I2054,L2054,O2054,R2054,U2054))*X2054+if($B2054=$H2054,0,iferror(average(vlookup({$H2054,$K2054,$N2054,$Q2054,$T2054},$B:$D,column(B$1),0)),index(C:C,match($H2054,$B:$B,)))),3)</f>
        <v>3.354</v>
      </c>
      <c r="D2054" s="144">
        <f t="array" ref="D2054">round((G2054-average(J2054,M2054,P2054,S2054,V2054))*Y2054+if($B2054=$H2054,0,iferror(average(vlookup({$H2054,$K2054,$N2054,$Q2054,$T2054},$B:$D,column(C$1),0)),index(D:D,match($H2054,$B:$B,)))),3)</f>
        <v>160.222</v>
      </c>
      <c r="E2054" s="145">
        <v>2764.0</v>
      </c>
      <c r="F2054" s="146">
        <v>690.566</v>
      </c>
      <c r="G2054" s="146">
        <v>304.963</v>
      </c>
      <c r="H2054" s="147" t="s">
        <v>404</v>
      </c>
      <c r="I2054" s="146">
        <v>688.449</v>
      </c>
      <c r="J2054" s="146">
        <v>406.09</v>
      </c>
      <c r="K2054" s="148"/>
      <c r="L2054" s="149"/>
      <c r="M2054" s="149"/>
      <c r="N2054" s="148"/>
      <c r="O2054" s="149"/>
      <c r="P2054" s="149"/>
      <c r="Q2054" s="148"/>
      <c r="R2054" s="149"/>
      <c r="S2054" s="149"/>
      <c r="T2054" s="148"/>
      <c r="U2054" s="149"/>
      <c r="V2054" s="149"/>
      <c r="W2054" s="149"/>
      <c r="X2054" s="150">
        <f t="shared" si="1"/>
        <v>1.584367573</v>
      </c>
      <c r="Y2054" s="150">
        <f t="shared" si="2"/>
        <v>-1.584367573</v>
      </c>
    </row>
    <row r="2055" ht="15.75" customHeight="1">
      <c r="A2055" s="119">
        <v>2054.0</v>
      </c>
      <c r="B2055" s="143" t="str">
        <f t="array" ref="B2055">index(Systems!$A:$E,match($A2055,Systems!$A:$A,),match(B$1,Systems!$2:$2,))&amp;if(not(isblank(index(Systems!$A:$E,match($A2055,Systems!$A:$A,),match(Systems!$C$2,Systems!$2:$2,))))," ["&amp;index(Systems!$A:$E,match($A2055,Systems!$A:$A,),match(Systems!$C$2,Systems!$2:$2,))&amp;"]",)</f>
        <v>Port Vail [The Rack (3050+)]</v>
      </c>
      <c r="C2055" s="144">
        <f t="array" ref="C2055">round((F2055-average(I2055,L2055,O2055,R2055,U2055))*X2055+if($B2055=$H2055,0,iferror(average(vlookup({$H2055,$K2055,$N2055,$Q2055,$T2055},$B:$D,column(B$1),0)),index(C:C,match($H2055,$B:$B,)))),3)</f>
        <v>-400.859</v>
      </c>
      <c r="D2055" s="144">
        <f t="array" ref="D2055">round((G2055-average(J2055,M2055,P2055,S2055,V2055))*Y2055+if($B2055=$H2055,0,iferror(average(vlookup({$H2055,$K2055,$N2055,$Q2055,$T2055},$B:$D,column(C$1),0)),index(D:D,match($H2055,$B:$B,)))),3)</f>
        <v>370.983</v>
      </c>
      <c r="E2055" s="145">
        <v>2764.0</v>
      </c>
      <c r="F2055" s="146">
        <v>435.44</v>
      </c>
      <c r="G2055" s="146">
        <v>171.938</v>
      </c>
      <c r="H2055" s="147" t="s">
        <v>404</v>
      </c>
      <c r="I2055" s="146">
        <v>688.449</v>
      </c>
      <c r="J2055" s="146">
        <v>406.09</v>
      </c>
      <c r="K2055" s="148"/>
      <c r="L2055" s="149"/>
      <c r="M2055" s="149"/>
      <c r="N2055" s="148"/>
      <c r="O2055" s="149"/>
      <c r="P2055" s="149"/>
      <c r="Q2055" s="148"/>
      <c r="R2055" s="149"/>
      <c r="S2055" s="149"/>
      <c r="T2055" s="148"/>
      <c r="U2055" s="149"/>
      <c r="V2055" s="149"/>
      <c r="W2055" s="149"/>
      <c r="X2055" s="150">
        <f t="shared" si="1"/>
        <v>1.584367573</v>
      </c>
      <c r="Y2055" s="150">
        <f t="shared" si="2"/>
        <v>-1.584367573</v>
      </c>
    </row>
    <row r="2056" ht="15.75" customHeight="1">
      <c r="A2056" s="119">
        <v>2055.0</v>
      </c>
      <c r="B2056" s="143" t="str">
        <f t="array" ref="B2056">index(Systems!$A:$E,match($A2056,Systems!$A:$A,),match(B$1,Systems!$2:$2,))&amp;if(not(isblank(index(Systems!$A:$E,match($A2056,Systems!$A:$A,),match(Systems!$C$2,Systems!$2:$2,))))," ["&amp;index(Systems!$A:$E,match($A2056,Systems!$A:$A,),match(Systems!$C$2,Systems!$2:$2,))&amp;"]",)</f>
        <v>Portland</v>
      </c>
      <c r="C2056" s="144">
        <f t="array" ref="C2056">round((F2056-average(I2056,L2056,O2056,R2056,U2056))*X2056+if($B2056=$H2056,0,iferror(average(vlookup({$H2056,$K2056,$N2056,$Q2056,$T2056},$B:$D,column(B$1),0)),index(C:C,match($H2056,$B:$B,)))),3)</f>
        <v>91.271</v>
      </c>
      <c r="D2056" s="144">
        <f t="array" ref="D2056">round((G2056-average(J2056,M2056,P2056,S2056,V2056))*Y2056+if($B2056=$H2056,0,iferror(average(vlookup({$H2056,$K2056,$N2056,$Q2056,$T2056},$B:$D,column(C$1),0)),index(D:D,match($H2056,$B:$B,)))),3)</f>
        <v>-508.604</v>
      </c>
      <c r="E2056" s="145">
        <v>2764.0</v>
      </c>
      <c r="F2056" s="146">
        <v>746.056</v>
      </c>
      <c r="G2056" s="146">
        <v>727.104</v>
      </c>
      <c r="H2056" s="147" t="s">
        <v>404</v>
      </c>
      <c r="I2056" s="146">
        <v>688.449</v>
      </c>
      <c r="J2056" s="146">
        <v>406.09</v>
      </c>
      <c r="K2056" s="148"/>
      <c r="L2056" s="149"/>
      <c r="M2056" s="149"/>
      <c r="N2056" s="148"/>
      <c r="O2056" s="149"/>
      <c r="P2056" s="149"/>
      <c r="Q2056" s="148"/>
      <c r="R2056" s="149"/>
      <c r="S2056" s="149"/>
      <c r="T2056" s="148"/>
      <c r="U2056" s="149"/>
      <c r="V2056" s="149"/>
      <c r="W2056" s="149"/>
      <c r="X2056" s="150">
        <f t="shared" si="1"/>
        <v>1.584367573</v>
      </c>
      <c r="Y2056" s="150">
        <f t="shared" si="2"/>
        <v>-1.584367573</v>
      </c>
    </row>
    <row r="2057" ht="15.75" customHeight="1">
      <c r="A2057" s="119">
        <v>2056.0</v>
      </c>
      <c r="B2057" s="143" t="str">
        <f t="array" ref="B2057">index(Systems!$A:$E,match($A2057,Systems!$A:$A,),match(B$1,Systems!$2:$2,))&amp;if(not(isblank(index(Systems!$A:$E,match($A2057,Systems!$A:$A,),match(Systems!$C$2,Systems!$2:$2,))))," ["&amp;index(Systems!$A:$E,match($A2057,Systems!$A:$A,),match(Systems!$C$2,Systems!$2:$2,))&amp;"]",)</f>
        <v>Potwin</v>
      </c>
      <c r="C2057" s="144">
        <f t="array" ref="C2057">round((F2057-average(I2057,L2057,O2057,R2057,U2057))*X2057+if($B2057=$H2057,0,iferror(average(vlookup({$H2057,$K2057,$N2057,$Q2057,$T2057},$B:$D,column(B$1),0)),index(C:C,match($H2057,$B:$B,)))),3)</f>
        <v>307.6</v>
      </c>
      <c r="D2057" s="144">
        <f t="array" ref="D2057">round((G2057-average(J2057,M2057,P2057,S2057,V2057))*Y2057+if($B2057=$H2057,0,iferror(average(vlookup({$H2057,$K2057,$N2057,$Q2057,$T2057},$B:$D,column(C$1),0)),index(D:D,match($H2057,$B:$B,)))),3)</f>
        <v>-19.95</v>
      </c>
      <c r="E2057" s="145">
        <v>2764.0</v>
      </c>
      <c r="F2057" s="146">
        <v>882.596</v>
      </c>
      <c r="G2057" s="146">
        <v>418.682</v>
      </c>
      <c r="H2057" s="147" t="s">
        <v>404</v>
      </c>
      <c r="I2057" s="146">
        <v>688.449</v>
      </c>
      <c r="J2057" s="146">
        <v>406.09</v>
      </c>
      <c r="K2057" s="148"/>
      <c r="L2057" s="149"/>
      <c r="M2057" s="149"/>
      <c r="N2057" s="148"/>
      <c r="O2057" s="149"/>
      <c r="P2057" s="149"/>
      <c r="Q2057" s="148"/>
      <c r="R2057" s="149"/>
      <c r="S2057" s="149"/>
      <c r="T2057" s="148"/>
      <c r="U2057" s="149"/>
      <c r="V2057" s="149"/>
      <c r="W2057" s="149"/>
      <c r="X2057" s="150">
        <f t="shared" si="1"/>
        <v>1.584367573</v>
      </c>
      <c r="Y2057" s="150">
        <f t="shared" si="2"/>
        <v>-1.584367573</v>
      </c>
    </row>
    <row r="2058" ht="15.75" customHeight="1">
      <c r="A2058" s="119">
        <v>2057.0</v>
      </c>
      <c r="B2058" s="143" t="str">
        <f t="array" ref="B2058">index(Systems!$A:$E,match($A2058,Systems!$A:$A,),match(B$1,Systems!$2:$2,))&amp;if(not(isblank(index(Systems!$A:$E,match($A2058,Systems!$A:$A,),match(Systems!$C$2,Systems!$2:$2,))))," ["&amp;index(Systems!$A:$E,match($A2058,Systems!$A:$A,),match(Systems!$C$2,Systems!$2:$2,))&amp;"]",)</f>
        <v>Poulsbo</v>
      </c>
      <c r="C2058" s="144">
        <f t="array" ref="C2058">round((F2058-average(I2058,L2058,O2058,R2058,U2058))*X2058+if($B2058=$H2058,0,iferror(average(vlookup({$H2058,$K2058,$N2058,$Q2058,$T2058},$B:$D,column(B$1),0)),index(C:C,match($H2058,$B:$B,)))),3)</f>
        <v>-375.354</v>
      </c>
      <c r="D2058" s="144">
        <f t="array" ref="D2058">round((G2058-average(J2058,M2058,P2058,S2058,V2058))*Y2058+if($B2058=$H2058,0,iferror(average(vlookup({$H2058,$K2058,$N2058,$Q2058,$T2058},$B:$D,column(C$1),0)),index(D:D,match($H2058,$B:$B,)))),3)</f>
        <v>-63.641</v>
      </c>
      <c r="E2058" s="145">
        <v>2764.0</v>
      </c>
      <c r="F2058" s="146">
        <v>451.538</v>
      </c>
      <c r="G2058" s="146">
        <v>446.258</v>
      </c>
      <c r="H2058" s="147" t="s">
        <v>404</v>
      </c>
      <c r="I2058" s="146">
        <v>688.449</v>
      </c>
      <c r="J2058" s="146">
        <v>406.09</v>
      </c>
      <c r="K2058" s="148"/>
      <c r="L2058" s="149"/>
      <c r="M2058" s="149"/>
      <c r="N2058" s="148"/>
      <c r="O2058" s="149"/>
      <c r="P2058" s="149"/>
      <c r="Q2058" s="148"/>
      <c r="R2058" s="149"/>
      <c r="S2058" s="149"/>
      <c r="T2058" s="148"/>
      <c r="U2058" s="149"/>
      <c r="V2058" s="149"/>
      <c r="W2058" s="149"/>
      <c r="X2058" s="150">
        <f t="shared" si="1"/>
        <v>1.584367573</v>
      </c>
      <c r="Y2058" s="150">
        <f t="shared" si="2"/>
        <v>-1.584367573</v>
      </c>
    </row>
    <row r="2059" ht="15.75" customHeight="1">
      <c r="A2059" s="119">
        <v>2058.0</v>
      </c>
      <c r="B2059" s="143" t="str">
        <f t="array" ref="B2059">index(Systems!$A:$E,match($A2059,Systems!$A:$A,),match(B$1,Systems!$2:$2,))&amp;if(not(isblank(index(Systems!$A:$E,match($A2059,Systems!$A:$A,),match(Systems!$C$2,Systems!$2:$2,))))," ["&amp;index(Systems!$A:$E,match($A2059,Systems!$A:$A,),match(Systems!$C$2,Systems!$2:$2,))&amp;"]",)</f>
        <v>Poznan</v>
      </c>
      <c r="C2059" s="144">
        <f t="array" ref="C2059">round((F2059-average(I2059,L2059,O2059,R2059,U2059))*X2059+if($B2059=$H2059,0,iferror(average(vlookup({$H2059,$K2059,$N2059,$Q2059,$T2059},$B:$D,column(B$1),0)),index(C:C,match($H2059,$B:$B,)))),3)</f>
        <v>62.546</v>
      </c>
      <c r="D2059" s="144">
        <f t="array" ref="D2059">round((G2059-average(J2059,M2059,P2059,S2059,V2059))*Y2059+if($B2059=$H2059,0,iferror(average(vlookup({$H2059,$K2059,$N2059,$Q2059,$T2059},$B:$D,column(C$1),0)),index(D:D,match($H2059,$B:$B,)))),3)</f>
        <v>-81.213</v>
      </c>
      <c r="E2059" s="145">
        <v>2764.0</v>
      </c>
      <c r="F2059" s="146">
        <v>727.926</v>
      </c>
      <c r="G2059" s="146">
        <v>457.349</v>
      </c>
      <c r="H2059" s="147" t="s">
        <v>404</v>
      </c>
      <c r="I2059" s="146">
        <v>688.449</v>
      </c>
      <c r="J2059" s="146">
        <v>406.09</v>
      </c>
      <c r="K2059" s="148"/>
      <c r="L2059" s="149"/>
      <c r="M2059" s="149"/>
      <c r="N2059" s="148"/>
      <c r="O2059" s="149"/>
      <c r="P2059" s="149"/>
      <c r="Q2059" s="148"/>
      <c r="R2059" s="149"/>
      <c r="S2059" s="149"/>
      <c r="T2059" s="148"/>
      <c r="U2059" s="149"/>
      <c r="V2059" s="149"/>
      <c r="W2059" s="149"/>
      <c r="X2059" s="150">
        <f t="shared" si="1"/>
        <v>1.584367573</v>
      </c>
      <c r="Y2059" s="150">
        <f t="shared" si="2"/>
        <v>-1.584367573</v>
      </c>
    </row>
    <row r="2060" ht="15.75" customHeight="1">
      <c r="A2060" s="119">
        <v>2059.0</v>
      </c>
      <c r="B2060" s="143" t="str">
        <f t="array" ref="B2060">index(Systems!$A:$E,match($A2060,Systems!$A:$A,),match(B$1,Systems!$2:$2,))&amp;if(not(isblank(index(Systems!$A:$E,match($A2060,Systems!$A:$A,),match(Systems!$C$2,Systems!$2:$2,))))," ["&amp;index(Systems!$A:$E,match($A2060,Systems!$A:$A,),match(Systems!$C$2,Systems!$2:$2,))&amp;"]",)</f>
        <v>Prato</v>
      </c>
      <c r="C2060" s="144">
        <f t="array" ref="C2060">round((F2060-average(I2060,L2060,O2060,R2060,U2060))*X2060+if($B2060=$H2060,0,iferror(average(vlookup({$H2060,$K2060,$N2060,$Q2060,$T2060},$B:$D,column(B$1),0)),index(C:C,match($H2060,$B:$B,)))),3)</f>
        <v>-335.322</v>
      </c>
      <c r="D2060" s="144">
        <f t="array" ref="D2060">round((G2060-average(J2060,M2060,P2060,S2060,V2060))*Y2060+if($B2060=$H2060,0,iferror(average(vlookup({$H2060,$K2060,$N2060,$Q2060,$T2060},$B:$D,column(C$1),0)),index(D:D,match($H2060,$B:$B,)))),3)</f>
        <v>-225.432</v>
      </c>
      <c r="E2060" s="145">
        <v>2764.0</v>
      </c>
      <c r="F2060" s="146">
        <v>476.805</v>
      </c>
      <c r="G2060" s="146">
        <v>548.375</v>
      </c>
      <c r="H2060" s="147" t="s">
        <v>404</v>
      </c>
      <c r="I2060" s="146">
        <v>688.449</v>
      </c>
      <c r="J2060" s="146">
        <v>406.09</v>
      </c>
      <c r="K2060" s="148"/>
      <c r="L2060" s="149"/>
      <c r="M2060" s="149"/>
      <c r="N2060" s="148"/>
      <c r="O2060" s="149"/>
      <c r="P2060" s="149"/>
      <c r="Q2060" s="148"/>
      <c r="R2060" s="149"/>
      <c r="S2060" s="149"/>
      <c r="T2060" s="148"/>
      <c r="U2060" s="149"/>
      <c r="V2060" s="149"/>
      <c r="W2060" s="149"/>
      <c r="X2060" s="150">
        <f t="shared" si="1"/>
        <v>1.584367573</v>
      </c>
      <c r="Y2060" s="150">
        <f t="shared" si="2"/>
        <v>-1.584367573</v>
      </c>
    </row>
    <row r="2061" ht="15.75" customHeight="1">
      <c r="A2061" s="119">
        <v>2060.0</v>
      </c>
      <c r="B2061" s="143" t="str">
        <f t="array" ref="B2061">index(Systems!$A:$E,match($A2061,Systems!$A:$A,),match(B$1,Systems!$2:$2,))&amp;if(not(isblank(index(Systems!$A:$E,match($A2061,Systems!$A:$A,),match(Systems!$C$2,Systems!$2:$2,))))," ["&amp;index(Systems!$A:$E,match($A2061,Systems!$A:$A,),match(Systems!$C$2,Systems!$2:$2,))&amp;"]",)</f>
        <v>Praxton</v>
      </c>
      <c r="C2061" s="144">
        <f t="array" ref="C2061">round((F2061-average(I2061,L2061,O2061,R2061,U2061))*X2061+if($B2061=$H2061,0,iferror(average(vlookup({$H2061,$K2061,$N2061,$Q2061,$T2061},$B:$D,column(B$1),0)),index(C:C,match($H2061,$B:$B,)))),3)</f>
        <v>547.409</v>
      </c>
      <c r="D2061" s="144">
        <f t="array" ref="D2061">round((G2061-average(J2061,M2061,P2061,S2061,V2061))*Y2061+if($B2061=$H2061,0,iferror(average(vlookup({$H2061,$K2061,$N2061,$Q2061,$T2061},$B:$D,column(C$1),0)),index(D:D,match($H2061,$B:$B,)))),3)</f>
        <v>131.739</v>
      </c>
      <c r="E2061" s="145">
        <v>2764.0</v>
      </c>
      <c r="F2061" s="146">
        <v>1033.955</v>
      </c>
      <c r="G2061" s="146">
        <v>322.941</v>
      </c>
      <c r="H2061" s="147" t="s">
        <v>404</v>
      </c>
      <c r="I2061" s="146">
        <v>688.449</v>
      </c>
      <c r="J2061" s="146">
        <v>406.09</v>
      </c>
      <c r="K2061" s="148"/>
      <c r="L2061" s="149"/>
      <c r="M2061" s="149"/>
      <c r="N2061" s="148"/>
      <c r="O2061" s="149"/>
      <c r="P2061" s="149"/>
      <c r="Q2061" s="148"/>
      <c r="R2061" s="149"/>
      <c r="S2061" s="149"/>
      <c r="T2061" s="148"/>
      <c r="U2061" s="149"/>
      <c r="V2061" s="149"/>
      <c r="W2061" s="149"/>
      <c r="X2061" s="150">
        <f t="shared" si="1"/>
        <v>1.584367573</v>
      </c>
      <c r="Y2061" s="150">
        <f t="shared" si="2"/>
        <v>-1.584367573</v>
      </c>
    </row>
    <row r="2062" ht="15.75" customHeight="1">
      <c r="A2062" s="119">
        <v>2061.0</v>
      </c>
      <c r="B2062" s="143" t="str">
        <f t="array" ref="B2062">index(Systems!$A:$E,match($A2062,Systems!$A:$A,),match(B$1,Systems!$2:$2,))&amp;if(not(isblank(index(Systems!$A:$E,match($A2062,Systems!$A:$A,),match(Systems!$C$2,Systems!$2:$2,))))," ["&amp;index(Systems!$A:$E,match($A2062,Systems!$A:$A,),match(Systems!$C$2,Systems!$2:$2,))&amp;"]",)</f>
        <v>Predlitz</v>
      </c>
      <c r="C2062" s="144">
        <f t="array" ref="C2062">round((F2062-average(I2062,L2062,O2062,R2062,U2062))*X2062+if($B2062=$H2062,0,iferror(average(vlookup({$H2062,$K2062,$N2062,$Q2062,$T2062},$B:$D,column(B$1),0)),index(C:C,match($H2062,$B:$B,)))),3)</f>
        <v>43.684</v>
      </c>
      <c r="D2062" s="144">
        <f t="array" ref="D2062">round((G2062-average(J2062,M2062,P2062,S2062,V2062))*Y2062+if($B2062=$H2062,0,iferror(average(vlookup({$H2062,$K2062,$N2062,$Q2062,$T2062},$B:$D,column(C$1),0)),index(D:D,match($H2062,$B:$B,)))),3)</f>
        <v>354.607</v>
      </c>
      <c r="E2062" s="145">
        <v>2764.0</v>
      </c>
      <c r="F2062" s="146">
        <v>716.021</v>
      </c>
      <c r="G2062" s="146">
        <v>182.274</v>
      </c>
      <c r="H2062" s="147" t="s">
        <v>404</v>
      </c>
      <c r="I2062" s="146">
        <v>688.449</v>
      </c>
      <c r="J2062" s="146">
        <v>406.09</v>
      </c>
      <c r="K2062" s="148"/>
      <c r="L2062" s="149"/>
      <c r="M2062" s="149"/>
      <c r="N2062" s="148"/>
      <c r="O2062" s="149"/>
      <c r="P2062" s="149"/>
      <c r="Q2062" s="148"/>
      <c r="R2062" s="149"/>
      <c r="S2062" s="149"/>
      <c r="T2062" s="148"/>
      <c r="U2062" s="149"/>
      <c r="V2062" s="149"/>
      <c r="W2062" s="149"/>
      <c r="X2062" s="150">
        <f t="shared" si="1"/>
        <v>1.584367573</v>
      </c>
      <c r="Y2062" s="150">
        <f t="shared" si="2"/>
        <v>-1.584367573</v>
      </c>
    </row>
    <row r="2063" ht="15.75" customHeight="1">
      <c r="A2063" s="119">
        <v>2062.0</v>
      </c>
      <c r="B2063" s="143" t="str">
        <f t="array" ref="B2063">index(Systems!$A:$E,match($A2063,Systems!$A:$A,),match(B$1,Systems!$2:$2,))&amp;if(not(isblank(index(Systems!$A:$E,match($A2063,Systems!$A:$A,),match(Systems!$C$2,Systems!$2:$2,))))," ["&amp;index(Systems!$A:$E,match($A2063,Systems!$A:$A,),match(Systems!$C$2,Systems!$2:$2,))&amp;"]",)</f>
        <v>Premana</v>
      </c>
      <c r="C2063" s="144">
        <f t="array" ref="C2063">round((F2063-average(I2063,L2063,O2063,R2063,U2063))*X2063+if($B2063=$H2063,0,iferror(average(vlookup({$H2063,$K2063,$N2063,$Q2063,$T2063},$B:$D,column(B$1),0)),index(C:C,match($H2063,$B:$B,)))),3)</f>
        <v>-366.536</v>
      </c>
      <c r="D2063" s="144">
        <f t="array" ref="D2063">round((G2063-average(J2063,M2063,P2063,S2063,V2063))*Y2063+if($B2063=$H2063,0,iferror(average(vlookup({$H2063,$K2063,$N2063,$Q2063,$T2063},$B:$D,column(C$1),0)),index(D:D,match($H2063,$B:$B,)))),3)</f>
        <v>61.473</v>
      </c>
      <c r="E2063" s="145">
        <v>2764.0</v>
      </c>
      <c r="F2063" s="146">
        <v>457.104</v>
      </c>
      <c r="G2063" s="146">
        <v>367.29</v>
      </c>
      <c r="H2063" s="147" t="s">
        <v>404</v>
      </c>
      <c r="I2063" s="146">
        <v>688.449</v>
      </c>
      <c r="J2063" s="146">
        <v>406.09</v>
      </c>
      <c r="K2063" s="148"/>
      <c r="L2063" s="149"/>
      <c r="M2063" s="149"/>
      <c r="N2063" s="148"/>
      <c r="O2063" s="149"/>
      <c r="P2063" s="149"/>
      <c r="Q2063" s="148"/>
      <c r="R2063" s="149"/>
      <c r="S2063" s="149"/>
      <c r="T2063" s="148"/>
      <c r="U2063" s="149"/>
      <c r="V2063" s="149"/>
      <c r="W2063" s="149"/>
      <c r="X2063" s="150">
        <f t="shared" si="1"/>
        <v>1.584367573</v>
      </c>
      <c r="Y2063" s="150">
        <f t="shared" si="2"/>
        <v>-1.584367573</v>
      </c>
    </row>
    <row r="2064" ht="15.75" customHeight="1">
      <c r="A2064" s="119">
        <v>2063.0</v>
      </c>
      <c r="B2064" s="143" t="str">
        <f t="array" ref="B2064">index(Systems!$A:$E,match($A2064,Systems!$A:$A,),match(B$1,Systems!$2:$2,))&amp;if(not(isblank(index(Systems!$A:$E,match($A2064,Systems!$A:$A,),match(Systems!$C$2,Systems!$2:$2,))))," ["&amp;index(Systems!$A:$E,match($A2064,Systems!$A:$A,),match(Systems!$C$2,Systems!$2:$2,))&amp;"]",)</f>
        <v>Pressby</v>
      </c>
      <c r="C2064" s="144">
        <f t="array" ref="C2064">round((F2064-average(I2064,L2064,O2064,R2064,U2064))*X2064+if($B2064=$H2064,0,iferror(average(vlookup({$H2064,$K2064,$N2064,$Q2064,$T2064},$B:$D,column(B$1),0)),index(C:C,match($H2064,$B:$B,)))),3)</f>
        <v>-215.295</v>
      </c>
      <c r="D2064" s="144">
        <f t="array" ref="D2064">round((G2064-average(J2064,M2064,P2064,S2064,V2064))*Y2064+if($B2064=$H2064,0,iferror(average(vlookup({$H2064,$K2064,$N2064,$Q2064,$T2064},$B:$D,column(C$1),0)),index(D:D,match($H2064,$B:$B,)))),3)</f>
        <v>-14.879</v>
      </c>
      <c r="E2064" s="145">
        <v>2764.0</v>
      </c>
      <c r="F2064" s="146">
        <v>552.562</v>
      </c>
      <c r="G2064" s="146">
        <v>415.481</v>
      </c>
      <c r="H2064" s="147" t="s">
        <v>404</v>
      </c>
      <c r="I2064" s="146">
        <v>688.449</v>
      </c>
      <c r="J2064" s="146">
        <v>406.09</v>
      </c>
      <c r="K2064" s="148"/>
      <c r="L2064" s="149"/>
      <c r="M2064" s="149"/>
      <c r="N2064" s="148"/>
      <c r="O2064" s="149"/>
      <c r="P2064" s="149"/>
      <c r="Q2064" s="148"/>
      <c r="R2064" s="149"/>
      <c r="S2064" s="149"/>
      <c r="T2064" s="148"/>
      <c r="U2064" s="149"/>
      <c r="V2064" s="149"/>
      <c r="W2064" s="149"/>
      <c r="X2064" s="150">
        <f t="shared" si="1"/>
        <v>1.584367573</v>
      </c>
      <c r="Y2064" s="150">
        <f t="shared" si="2"/>
        <v>-1.584367573</v>
      </c>
    </row>
    <row r="2065" ht="15.75" customHeight="1">
      <c r="A2065" s="119">
        <v>2064.0</v>
      </c>
      <c r="B2065" s="143" t="str">
        <f t="array" ref="B2065">index(Systems!$A:$E,match($A2065,Systems!$A:$A,),match(B$1,Systems!$2:$2,))&amp;if(not(isblank(index(Systems!$A:$E,match($A2065,Systems!$A:$A,),match(Systems!$C$2,Systems!$2:$2,))))," ["&amp;index(Systems!$A:$E,match($A2065,Systems!$A:$A,),match(Systems!$C$2,Systems!$2:$2,))&amp;"]",)</f>
        <v>Pressville</v>
      </c>
      <c r="C2065" s="144">
        <f t="array" ref="C2065">round((F2065-average(I2065,L2065,O2065,R2065,U2065))*X2065+if($B2065=$H2065,0,iferror(average(vlookup({$H2065,$K2065,$N2065,$Q2065,$T2065},$B:$D,column(B$1),0)),index(C:C,match($H2065,$B:$B,)))),3)</f>
        <v>-550.938</v>
      </c>
      <c r="D2065" s="144">
        <f t="array" ref="D2065">round((G2065-average(J2065,M2065,P2065,S2065,V2065))*Y2065+if($B2065=$H2065,0,iferror(average(vlookup({$H2065,$K2065,$N2065,$Q2065,$T2065},$B:$D,column(C$1),0)),index(D:D,match($H2065,$B:$B,)))),3)</f>
        <v>335.753</v>
      </c>
      <c r="E2065" s="145">
        <v>2764.0</v>
      </c>
      <c r="F2065" s="146">
        <v>340.715</v>
      </c>
      <c r="G2065" s="146">
        <v>194.174</v>
      </c>
      <c r="H2065" s="147" t="s">
        <v>404</v>
      </c>
      <c r="I2065" s="146">
        <v>688.449</v>
      </c>
      <c r="J2065" s="146">
        <v>406.09</v>
      </c>
      <c r="K2065" s="148"/>
      <c r="L2065" s="149"/>
      <c r="M2065" s="149"/>
      <c r="N2065" s="148"/>
      <c r="O2065" s="149"/>
      <c r="P2065" s="149"/>
      <c r="Q2065" s="148"/>
      <c r="R2065" s="149"/>
      <c r="S2065" s="149"/>
      <c r="T2065" s="148"/>
      <c r="U2065" s="149"/>
      <c r="V2065" s="149"/>
      <c r="W2065" s="149"/>
      <c r="X2065" s="150">
        <f t="shared" si="1"/>
        <v>1.584367573</v>
      </c>
      <c r="Y2065" s="150">
        <f t="shared" si="2"/>
        <v>-1.584367573</v>
      </c>
    </row>
    <row r="2066" ht="15.75" customHeight="1">
      <c r="A2066" s="119">
        <v>2065.0</v>
      </c>
      <c r="B2066" s="143" t="str">
        <f t="array" ref="B2066">index(Systems!$A:$E,match($A2066,Systems!$A:$A,),match(B$1,Systems!$2:$2,))&amp;if(not(isblank(index(Systems!$A:$E,match($A2066,Systems!$A:$A,),match(Systems!$C$2,Systems!$2:$2,))))," ["&amp;index(Systems!$A:$E,match($A2066,Systems!$A:$A,),match(Systems!$C$2,Systems!$2:$2,))&amp;"]",)</f>
        <v>Preston [CC]</v>
      </c>
      <c r="C2066" s="144">
        <f t="array" ref="C2066">round((F2066-average(I2066,L2066,O2066,R2066,U2066))*X2066+if($B2066=$H2066,0,iferror(average(vlookup({$H2066,$K2066,$N2066,$Q2066,$T2066},$B:$D,column(B$1),0)),index(C:C,match($H2066,$B:$B,)))),3)</f>
        <v>13.177</v>
      </c>
      <c r="D2066" s="144">
        <f t="array" ref="D2066">round((G2066-average(J2066,M2066,P2066,S2066,V2066))*Y2066+if($B2066=$H2066,0,iferror(average(vlookup({$H2066,$K2066,$N2066,$Q2066,$T2066},$B:$D,column(C$1),0)),index(D:D,match($H2066,$B:$B,)))),3)</f>
        <v>-214.037</v>
      </c>
      <c r="E2066" s="145">
        <v>2764.0</v>
      </c>
      <c r="F2066" s="146">
        <v>696.766</v>
      </c>
      <c r="G2066" s="146">
        <v>541.183</v>
      </c>
      <c r="H2066" s="147" t="s">
        <v>404</v>
      </c>
      <c r="I2066" s="146">
        <v>688.449</v>
      </c>
      <c r="J2066" s="146">
        <v>406.09</v>
      </c>
      <c r="K2066" s="148"/>
      <c r="L2066" s="149"/>
      <c r="M2066" s="149"/>
      <c r="N2066" s="148"/>
      <c r="O2066" s="149"/>
      <c r="P2066" s="149"/>
      <c r="Q2066" s="148"/>
      <c r="R2066" s="149"/>
      <c r="S2066" s="149"/>
      <c r="T2066" s="148"/>
      <c r="U2066" s="149"/>
      <c r="V2066" s="149"/>
      <c r="W2066" s="149"/>
      <c r="X2066" s="150">
        <f t="shared" si="1"/>
        <v>1.584367573</v>
      </c>
      <c r="Y2066" s="150">
        <f t="shared" si="2"/>
        <v>-1.584367573</v>
      </c>
    </row>
    <row r="2067" ht="15.75" customHeight="1">
      <c r="A2067" s="119">
        <v>2066.0</v>
      </c>
      <c r="B2067" s="143" t="str">
        <f t="array" ref="B2067">index(Systems!$A:$E,match($A2067,Systems!$A:$A,),match(B$1,Systems!$2:$2,))&amp;if(not(isblank(index(Systems!$A:$E,match($A2067,Systems!$A:$A,),match(Systems!$C$2,Systems!$2:$2,))))," ["&amp;index(Systems!$A:$E,match($A2067,Systems!$A:$A,),match(Systems!$C$2,Systems!$2:$2,))&amp;"]",)</f>
        <v>Preston [FWL]</v>
      </c>
      <c r="C2067" s="144">
        <f t="array" ref="C2067">round((F2067-average(I2067,L2067,O2067,R2067,U2067))*X2067+if($B2067=$H2067,0,iferror(average(vlookup({$H2067,$K2067,$N2067,$Q2067,$T2067},$B:$D,column(B$1),0)),index(C:C,match($H2067,$B:$B,)))),3)</f>
        <v>-223.908</v>
      </c>
      <c r="D2067" s="144">
        <f t="array" ref="D2067">round((G2067-average(J2067,M2067,P2067,S2067,V2067))*Y2067+if($B2067=$H2067,0,iferror(average(vlookup({$H2067,$K2067,$N2067,$Q2067,$T2067},$B:$D,column(C$1),0)),index(D:D,match($H2067,$B:$B,)))),3)</f>
        <v>-71.133</v>
      </c>
      <c r="E2067" s="145">
        <v>2764.0</v>
      </c>
      <c r="F2067" s="146">
        <v>547.126</v>
      </c>
      <c r="G2067" s="146">
        <v>450.987</v>
      </c>
      <c r="H2067" s="147" t="s">
        <v>404</v>
      </c>
      <c r="I2067" s="146">
        <v>688.449</v>
      </c>
      <c r="J2067" s="146">
        <v>406.09</v>
      </c>
      <c r="K2067" s="148"/>
      <c r="L2067" s="149"/>
      <c r="M2067" s="149"/>
      <c r="N2067" s="148"/>
      <c r="O2067" s="149"/>
      <c r="P2067" s="149"/>
      <c r="Q2067" s="148"/>
      <c r="R2067" s="149"/>
      <c r="S2067" s="149"/>
      <c r="T2067" s="148"/>
      <c r="U2067" s="149"/>
      <c r="V2067" s="149"/>
      <c r="W2067" s="149"/>
      <c r="X2067" s="150">
        <f t="shared" si="1"/>
        <v>1.584367573</v>
      </c>
      <c r="Y2067" s="150">
        <f t="shared" si="2"/>
        <v>-1.584367573</v>
      </c>
    </row>
    <row r="2068" ht="15.75" customHeight="1">
      <c r="A2068" s="119">
        <v>2067.0</v>
      </c>
      <c r="B2068" s="143" t="str">
        <f t="array" ref="B2068">index(Systems!$A:$E,match($A2068,Systems!$A:$A,),match(B$1,Systems!$2:$2,))&amp;if(not(isblank(index(Systems!$A:$E,match($A2068,Systems!$A:$A,),match(Systems!$C$2,Systems!$2:$2,))))," ["&amp;index(Systems!$A:$E,match($A2068,Systems!$A:$A,),match(Systems!$C$2,Systems!$2:$2,))&amp;"]",)</f>
        <v>Primus</v>
      </c>
      <c r="C2068" s="144">
        <f t="array" ref="C2068">round((F2068-average(I2068,L2068,O2068,R2068,U2068))*X2068+if($B2068=$H2068,0,iferror(average(vlookup({$H2068,$K2068,$N2068,$Q2068,$T2068},$B:$D,column(B$1),0)),index(C:C,match($H2068,$B:$B,)))),3)</f>
        <v>39.543</v>
      </c>
      <c r="D2068" s="144">
        <f t="array" ref="D2068">round((G2068-average(J2068,M2068,P2068,S2068,V2068))*Y2068+if($B2068=$H2068,0,iferror(average(vlookup({$H2068,$K2068,$N2068,$Q2068,$T2068},$B:$D,column(C$1),0)),index(D:D,match($H2068,$B:$B,)))),3)</f>
        <v>-320.091</v>
      </c>
      <c r="E2068" s="145">
        <v>2764.0</v>
      </c>
      <c r="F2068" s="146">
        <v>713.407</v>
      </c>
      <c r="G2068" s="146">
        <v>608.121</v>
      </c>
      <c r="H2068" s="147" t="s">
        <v>404</v>
      </c>
      <c r="I2068" s="146">
        <v>688.449</v>
      </c>
      <c r="J2068" s="146">
        <v>406.09</v>
      </c>
      <c r="K2068" s="148"/>
      <c r="L2068" s="149"/>
      <c r="M2068" s="149"/>
      <c r="N2068" s="148"/>
      <c r="O2068" s="149"/>
      <c r="P2068" s="149"/>
      <c r="Q2068" s="148"/>
      <c r="R2068" s="149"/>
      <c r="S2068" s="149"/>
      <c r="T2068" s="148"/>
      <c r="U2068" s="149"/>
      <c r="V2068" s="149"/>
      <c r="W2068" s="149"/>
      <c r="X2068" s="150">
        <f t="shared" si="1"/>
        <v>1.584367573</v>
      </c>
      <c r="Y2068" s="150">
        <f t="shared" si="2"/>
        <v>-1.584367573</v>
      </c>
    </row>
    <row r="2069" ht="15.75" customHeight="1">
      <c r="A2069" s="119">
        <v>2068.0</v>
      </c>
      <c r="B2069" s="143" t="str">
        <f t="array" ref="B2069">index(Systems!$A:$E,match($A2069,Systems!$A:$A,),match(B$1,Systems!$2:$2,))&amp;if(not(isblank(index(Systems!$A:$E,match($A2069,Systems!$A:$A,),match(Systems!$C$2,Systems!$2:$2,))))," ["&amp;index(Systems!$A:$E,match($A2069,Systems!$A:$A,),match(Systems!$C$2,Systems!$2:$2,))&amp;"]",)</f>
        <v>Principia</v>
      </c>
      <c r="C2069" s="144">
        <f t="array" ref="C2069">round((F2069-average(I2069,L2069,O2069,R2069,U2069))*X2069+if($B2069=$H2069,0,iferror(average(vlookup({$H2069,$K2069,$N2069,$Q2069,$T2069},$B:$D,column(B$1),0)),index(C:C,match($H2069,$B:$B,)))),3)</f>
        <v>-0.016</v>
      </c>
      <c r="D2069" s="144">
        <f t="array" ref="D2069">round((G2069-average(J2069,M2069,P2069,S2069,V2069))*Y2069+if($B2069=$H2069,0,iferror(average(vlookup({$H2069,$K2069,$N2069,$Q2069,$T2069},$B:$D,column(C$1),0)),index(D:D,match($H2069,$B:$B,)))),3)</f>
        <v>-357.85</v>
      </c>
      <c r="E2069" s="145">
        <v>2764.0</v>
      </c>
      <c r="F2069" s="146">
        <v>688.439</v>
      </c>
      <c r="G2069" s="146">
        <v>631.953</v>
      </c>
      <c r="H2069" s="147" t="s">
        <v>404</v>
      </c>
      <c r="I2069" s="146">
        <v>688.449</v>
      </c>
      <c r="J2069" s="146">
        <v>406.09</v>
      </c>
      <c r="K2069" s="148"/>
      <c r="L2069" s="149"/>
      <c r="M2069" s="149"/>
      <c r="N2069" s="148"/>
      <c r="O2069" s="149"/>
      <c r="P2069" s="149"/>
      <c r="Q2069" s="148"/>
      <c r="R2069" s="149"/>
      <c r="S2069" s="149"/>
      <c r="T2069" s="148"/>
      <c r="U2069" s="149"/>
      <c r="V2069" s="149"/>
      <c r="W2069" s="149"/>
      <c r="X2069" s="150">
        <f t="shared" si="1"/>
        <v>1.584367573</v>
      </c>
      <c r="Y2069" s="150">
        <f t="shared" si="2"/>
        <v>-1.584367573</v>
      </c>
    </row>
    <row r="2070" ht="15.75" customHeight="1">
      <c r="A2070" s="119">
        <v>2069.0</v>
      </c>
      <c r="B2070" s="143" t="str">
        <f t="array" ref="B2070">index(Systems!$A:$E,match($A2070,Systems!$A:$A,),match(B$1,Systems!$2:$2,))&amp;if(not(isblank(index(Systems!$A:$E,match($A2070,Systems!$A:$A,),match(Systems!$C$2,Systems!$2:$2,))))," ["&amp;index(Systems!$A:$E,match($A2070,Systems!$A:$A,),match(Systems!$C$2,Systems!$2:$2,))&amp;"]",)</f>
        <v>Princton</v>
      </c>
      <c r="C2070" s="144">
        <f t="array" ref="C2070">round((F2070-average(I2070,L2070,O2070,R2070,U2070))*X2070+if($B2070=$H2070,0,iferror(average(vlookup({$H2070,$K2070,$N2070,$Q2070,$T2070},$B:$D,column(B$1),0)),index(C:C,match($H2070,$B:$B,)))),3)</f>
        <v>413.314</v>
      </c>
      <c r="D2070" s="144">
        <f t="array" ref="D2070">round((G2070-average(J2070,M2070,P2070,S2070,V2070))*Y2070+if($B2070=$H2070,0,iferror(average(vlookup({$H2070,$K2070,$N2070,$Q2070,$T2070},$B:$D,column(C$1),0)),index(D:D,match($H2070,$B:$B,)))),3)</f>
        <v>26.321</v>
      </c>
      <c r="E2070" s="145">
        <v>2764.0</v>
      </c>
      <c r="F2070" s="146">
        <v>949.319</v>
      </c>
      <c r="G2070" s="146">
        <v>389.477</v>
      </c>
      <c r="H2070" s="147" t="s">
        <v>404</v>
      </c>
      <c r="I2070" s="146">
        <v>688.449</v>
      </c>
      <c r="J2070" s="146">
        <v>406.09</v>
      </c>
      <c r="K2070" s="148"/>
      <c r="L2070" s="149"/>
      <c r="M2070" s="149"/>
      <c r="N2070" s="148"/>
      <c r="O2070" s="149"/>
      <c r="P2070" s="149"/>
      <c r="Q2070" s="148"/>
      <c r="R2070" s="149"/>
      <c r="S2070" s="149"/>
      <c r="T2070" s="148"/>
      <c r="U2070" s="149"/>
      <c r="V2070" s="149"/>
      <c r="W2070" s="149"/>
      <c r="X2070" s="150">
        <f t="shared" si="1"/>
        <v>1.584367573</v>
      </c>
      <c r="Y2070" s="150">
        <f t="shared" si="2"/>
        <v>-1.584367573</v>
      </c>
    </row>
    <row r="2071" ht="15.75" customHeight="1">
      <c r="A2071" s="119">
        <v>2070.0</v>
      </c>
      <c r="B2071" s="143" t="str">
        <f t="array" ref="B2071">index(Systems!$A:$E,match($A2071,Systems!$A:$A,),match(B$1,Systems!$2:$2,))&amp;if(not(isblank(index(Systems!$A:$E,match($A2071,Systems!$A:$A,),match(Systems!$C$2,Systems!$2:$2,))))," ["&amp;index(Systems!$A:$E,match($A2071,Systems!$A:$A,),match(Systems!$C$2,Systems!$2:$2,))&amp;"]",)</f>
        <v>Prinis Prime</v>
      </c>
      <c r="C2071" s="144">
        <f t="array" ref="C2071">round((F2071-average(I2071,L2071,O2071,R2071,U2071))*X2071+if($B2071=$H2071,0,iferror(average(vlookup({$H2071,$K2071,$N2071,$Q2071,$T2071},$B:$D,column(B$1),0)),index(C:C,match($H2071,$B:$B,)))),3)</f>
        <v>473.216</v>
      </c>
      <c r="D2071" s="144">
        <f t="array" ref="D2071">round((G2071-average(J2071,M2071,P2071,S2071,V2071))*Y2071+if($B2071=$H2071,0,iferror(average(vlookup({$H2071,$K2071,$N2071,$Q2071,$T2071},$B:$D,column(C$1),0)),index(D:D,match($H2071,$B:$B,)))),3)</f>
        <v>233.331</v>
      </c>
      <c r="E2071" s="145">
        <v>2764.0</v>
      </c>
      <c r="F2071" s="146">
        <v>987.127</v>
      </c>
      <c r="G2071" s="146">
        <v>258.819</v>
      </c>
      <c r="H2071" s="147" t="s">
        <v>404</v>
      </c>
      <c r="I2071" s="146">
        <v>688.449</v>
      </c>
      <c r="J2071" s="146">
        <v>406.09</v>
      </c>
      <c r="K2071" s="148"/>
      <c r="L2071" s="149"/>
      <c r="M2071" s="149"/>
      <c r="N2071" s="148"/>
      <c r="O2071" s="149"/>
      <c r="P2071" s="149"/>
      <c r="Q2071" s="148"/>
      <c r="R2071" s="149"/>
      <c r="S2071" s="149"/>
      <c r="T2071" s="148"/>
      <c r="U2071" s="149"/>
      <c r="V2071" s="149"/>
      <c r="W2071" s="149"/>
      <c r="X2071" s="150">
        <f t="shared" si="1"/>
        <v>1.584367573</v>
      </c>
      <c r="Y2071" s="150">
        <f t="shared" si="2"/>
        <v>-1.584367573</v>
      </c>
    </row>
    <row r="2072" ht="15.75" customHeight="1">
      <c r="A2072" s="119">
        <v>2071.0</v>
      </c>
      <c r="B2072" s="143" t="str">
        <f t="array" ref="B2072">index(Systems!$A:$E,match($A2072,Systems!$A:$A,),match(B$1,Systems!$2:$2,))&amp;if(not(isblank(index(Systems!$A:$E,match($A2072,Systems!$A:$A,),match(Systems!$C$2,Systems!$2:$2,))))," ["&amp;index(Systems!$A:$E,match($A2072,Systems!$A:$A,),match(Systems!$C$2,Systems!$2:$2,))&amp;"]",)</f>
        <v>Prix</v>
      </c>
      <c r="C2072" s="144">
        <f t="array" ref="C2072">round((F2072-average(I2072,L2072,O2072,R2072,U2072))*X2072+if($B2072=$H2072,0,iferror(average(vlookup({$H2072,$K2072,$N2072,$Q2072,$T2072},$B:$D,column(B$1),0)),index(C:C,match($H2072,$B:$B,)))),3)</f>
        <v>38.243</v>
      </c>
      <c r="D2072" s="144">
        <f t="array" ref="D2072">round((G2072-average(J2072,M2072,P2072,S2072,V2072))*Y2072+if($B2072=$H2072,0,iferror(average(vlookup({$H2072,$K2072,$N2072,$Q2072,$T2072},$B:$D,column(C$1),0)),index(D:D,match($H2072,$B:$B,)))),3)</f>
        <v>-328.313</v>
      </c>
      <c r="E2072" s="145">
        <v>2764.0</v>
      </c>
      <c r="F2072" s="146">
        <v>712.587</v>
      </c>
      <c r="G2072" s="146">
        <v>613.31</v>
      </c>
      <c r="H2072" s="147" t="s">
        <v>404</v>
      </c>
      <c r="I2072" s="146">
        <v>688.449</v>
      </c>
      <c r="J2072" s="146">
        <v>406.09</v>
      </c>
      <c r="K2072" s="148"/>
      <c r="L2072" s="149"/>
      <c r="M2072" s="149"/>
      <c r="N2072" s="148"/>
      <c r="O2072" s="149"/>
      <c r="P2072" s="149"/>
      <c r="Q2072" s="148"/>
      <c r="R2072" s="149"/>
      <c r="S2072" s="149"/>
      <c r="T2072" s="148"/>
      <c r="U2072" s="149"/>
      <c r="V2072" s="149"/>
      <c r="W2072" s="149"/>
      <c r="X2072" s="150">
        <f t="shared" si="1"/>
        <v>1.584367573</v>
      </c>
      <c r="Y2072" s="150">
        <f t="shared" si="2"/>
        <v>-1.584367573</v>
      </c>
    </row>
    <row r="2073" ht="15.75" customHeight="1">
      <c r="A2073" s="119">
        <v>2072.0</v>
      </c>
      <c r="B2073" s="143" t="str">
        <f t="array" ref="B2073">index(Systems!$A:$E,match($A2073,Systems!$A:$A,),match(B$1,Systems!$2:$2,))&amp;if(not(isblank(index(Systems!$A:$E,match($A2073,Systems!$A:$A,),match(Systems!$C$2,Systems!$2:$2,))))," ["&amp;index(Systems!$A:$E,match($A2073,Systems!$A:$A,),match(Systems!$C$2,Systems!$2:$2,))&amp;"]",)</f>
        <v>Procyon</v>
      </c>
      <c r="C2073" s="144">
        <f t="array" ref="C2073">round((F2073-average(I2073,L2073,O2073,R2073,U2073))*X2073+if($B2073=$H2073,0,iferror(average(vlookup({$H2073,$K2073,$N2073,$Q2073,$T2073},$B:$D,column(B$1),0)),index(C:C,match($H2073,$B:$B,)))),3)</f>
        <v>-5.043</v>
      </c>
      <c r="D2073" s="144">
        <f t="array" ref="D2073">round((G2073-average(J2073,M2073,P2073,S2073,V2073))*Y2073+if($B2073=$H2073,0,iferror(average(vlookup({$H2073,$K2073,$N2073,$Q2073,$T2073},$B:$D,column(C$1),0)),index(D:D,match($H2073,$B:$B,)))),3)</f>
        <v>-11.064</v>
      </c>
      <c r="E2073" s="145">
        <v>2764.0</v>
      </c>
      <c r="F2073" s="146">
        <v>685.266</v>
      </c>
      <c r="G2073" s="146">
        <v>413.073</v>
      </c>
      <c r="H2073" s="147" t="s">
        <v>404</v>
      </c>
      <c r="I2073" s="146">
        <v>688.449</v>
      </c>
      <c r="J2073" s="146">
        <v>406.09</v>
      </c>
      <c r="K2073" s="148"/>
      <c r="L2073" s="149"/>
      <c r="M2073" s="149"/>
      <c r="N2073" s="148"/>
      <c r="O2073" s="149"/>
      <c r="P2073" s="149"/>
      <c r="Q2073" s="148"/>
      <c r="R2073" s="149"/>
      <c r="S2073" s="149"/>
      <c r="T2073" s="148"/>
      <c r="U2073" s="149"/>
      <c r="V2073" s="149"/>
      <c r="W2073" s="149"/>
      <c r="X2073" s="150">
        <f t="shared" si="1"/>
        <v>1.584367573</v>
      </c>
      <c r="Y2073" s="150">
        <f t="shared" si="2"/>
        <v>-1.584367573</v>
      </c>
    </row>
    <row r="2074" ht="15.75" customHeight="1">
      <c r="A2074" s="119">
        <v>2073.0</v>
      </c>
      <c r="B2074" s="143" t="str">
        <f t="array" ref="B2074">index(Systems!$A:$E,match($A2074,Systems!$A:$A,),match(B$1,Systems!$2:$2,))&amp;if(not(isblank(index(Systems!$A:$E,match($A2074,Systems!$A:$A,),match(Systems!$C$2,Systems!$2:$2,))))," ["&amp;index(Systems!$A:$E,match($A2074,Systems!$A:$A,),match(Systems!$C$2,Systems!$2:$2,))&amp;"]",)</f>
        <v>Project Libra Umbrella [Skyfog (2769+)]</v>
      </c>
      <c r="C2074" s="144">
        <f t="array" ref="C2074">round((F2074-average(I2074,L2074,O2074,R2074,U2074))*X2074+if($B2074=$H2074,0,iferror(average(vlookup({$H2074,$K2074,$N2074,$Q2074,$T2074},$B:$D,column(B$1),0)),index(C:C,match($H2074,$B:$B,)))),3)</f>
        <v>-59.979</v>
      </c>
      <c r="D2074" s="144">
        <f t="array" ref="D2074">round((G2074-average(J2074,M2074,P2074,S2074,V2074))*Y2074+if($B2074=$H2074,0,iferror(average(vlookup({$H2074,$K2074,$N2074,$Q2074,$T2074},$B:$D,column(C$1),0)),index(D:D,match($H2074,$B:$B,)))),3)</f>
        <v>-541.794</v>
      </c>
      <c r="E2074" s="145">
        <v>2764.0</v>
      </c>
      <c r="F2074" s="146">
        <v>650.592</v>
      </c>
      <c r="G2074" s="146">
        <v>748.052</v>
      </c>
      <c r="H2074" s="147" t="s">
        <v>404</v>
      </c>
      <c r="I2074" s="146">
        <v>688.449</v>
      </c>
      <c r="J2074" s="146">
        <v>406.09</v>
      </c>
      <c r="K2074" s="148"/>
      <c r="L2074" s="149"/>
      <c r="M2074" s="149"/>
      <c r="N2074" s="148"/>
      <c r="O2074" s="149"/>
      <c r="P2074" s="149"/>
      <c r="Q2074" s="148"/>
      <c r="R2074" s="149"/>
      <c r="S2074" s="149"/>
      <c r="T2074" s="148"/>
      <c r="U2074" s="149"/>
      <c r="V2074" s="149"/>
      <c r="W2074" s="149"/>
      <c r="X2074" s="150">
        <f t="shared" si="1"/>
        <v>1.584367573</v>
      </c>
      <c r="Y2074" s="150">
        <f t="shared" si="2"/>
        <v>-1.584367573</v>
      </c>
    </row>
    <row r="2075" ht="15.75" customHeight="1">
      <c r="A2075" s="119">
        <v>2074.0</v>
      </c>
      <c r="B2075" s="143" t="str">
        <f t="array" ref="B2075">index(Systems!$A:$E,match($A2075,Systems!$A:$A,),match(B$1,Systems!$2:$2,))&amp;if(not(isblank(index(Systems!$A:$E,match($A2075,Systems!$A:$A,),match(Systems!$C$2,Systems!$2:$2,))))," ["&amp;index(Systems!$A:$E,match($A2075,Systems!$A:$A,),match(Systems!$C$2,Systems!$2:$2,))&amp;"]",)</f>
        <v>Promised Land</v>
      </c>
      <c r="C2075" s="144">
        <f t="array" ref="C2075">round((F2075-average(I2075,L2075,O2075,R2075,U2075))*X2075+if($B2075=$H2075,0,iferror(average(vlookup({$H2075,$K2075,$N2075,$Q2075,$T2075},$B:$D,column(B$1),0)),index(C:C,match($H2075,$B:$B,)))),3)</f>
        <v>-304.298</v>
      </c>
      <c r="D2075" s="144">
        <f t="array" ref="D2075">round((G2075-average(J2075,M2075,P2075,S2075,V2075))*Y2075+if($B2075=$H2075,0,iferror(average(vlookup({$H2075,$K2075,$N2075,$Q2075,$T2075},$B:$D,column(C$1),0)),index(D:D,match($H2075,$B:$B,)))),3)</f>
        <v>-72.418</v>
      </c>
      <c r="E2075" s="145">
        <v>2764.0</v>
      </c>
      <c r="F2075" s="146">
        <v>496.386</v>
      </c>
      <c r="G2075" s="146">
        <v>451.798</v>
      </c>
      <c r="H2075" s="147" t="s">
        <v>404</v>
      </c>
      <c r="I2075" s="146">
        <v>688.449</v>
      </c>
      <c r="J2075" s="146">
        <v>406.09</v>
      </c>
      <c r="K2075" s="148"/>
      <c r="L2075" s="149"/>
      <c r="M2075" s="149"/>
      <c r="N2075" s="148"/>
      <c r="O2075" s="149"/>
      <c r="P2075" s="149"/>
      <c r="Q2075" s="148"/>
      <c r="R2075" s="149"/>
      <c r="S2075" s="149"/>
      <c r="T2075" s="148"/>
      <c r="U2075" s="149"/>
      <c r="V2075" s="149"/>
      <c r="W2075" s="149"/>
      <c r="X2075" s="150">
        <f t="shared" si="1"/>
        <v>1.584367573</v>
      </c>
      <c r="Y2075" s="150">
        <f t="shared" si="2"/>
        <v>-1.584367573</v>
      </c>
    </row>
    <row r="2076" ht="15.75" customHeight="1">
      <c r="A2076" s="119">
        <v>2075.0</v>
      </c>
      <c r="B2076" s="143" t="str">
        <f t="array" ref="B2076">index(Systems!$A:$E,match($A2076,Systems!$A:$A,),match(B$1,Systems!$2:$2,))&amp;if(not(isblank(index(Systems!$A:$E,match($A2076,Systems!$A:$A,),match(Systems!$C$2,Systems!$2:$2,))))," ["&amp;index(Systems!$A:$E,match($A2076,Systems!$A:$A,),match(Systems!$C$2,Systems!$2:$2,))&amp;"]",)</f>
        <v>Propus</v>
      </c>
      <c r="C2076" s="144">
        <f t="array" ref="C2076">round((F2076-average(I2076,L2076,O2076,R2076,U2076))*X2076+if($B2076=$H2076,0,iferror(average(vlookup({$H2076,$K2076,$N2076,$Q2076,$T2076},$B:$D,column(B$1),0)),index(C:C,match($H2076,$B:$B,)))),3)</f>
        <v>-12.415</v>
      </c>
      <c r="D2076" s="144">
        <f t="array" ref="D2076">round((G2076-average(J2076,M2076,P2076,S2076,V2076))*Y2076+if($B2076=$H2076,0,iferror(average(vlookup({$H2076,$K2076,$N2076,$Q2076,$T2076},$B:$D,column(C$1),0)),index(D:D,match($H2076,$B:$B,)))),3)</f>
        <v>-183.807</v>
      </c>
      <c r="E2076" s="145">
        <v>2764.0</v>
      </c>
      <c r="F2076" s="146">
        <v>680.613</v>
      </c>
      <c r="G2076" s="146">
        <v>522.103</v>
      </c>
      <c r="H2076" s="147" t="s">
        <v>404</v>
      </c>
      <c r="I2076" s="146">
        <v>688.449</v>
      </c>
      <c r="J2076" s="146">
        <v>406.09</v>
      </c>
      <c r="K2076" s="148"/>
      <c r="L2076" s="149"/>
      <c r="M2076" s="149"/>
      <c r="N2076" s="148"/>
      <c r="O2076" s="149"/>
      <c r="P2076" s="149"/>
      <c r="Q2076" s="148"/>
      <c r="R2076" s="149"/>
      <c r="S2076" s="149"/>
      <c r="T2076" s="148"/>
      <c r="U2076" s="149"/>
      <c r="V2076" s="149"/>
      <c r="W2076" s="149"/>
      <c r="X2076" s="150">
        <f t="shared" si="1"/>
        <v>1.584367573</v>
      </c>
      <c r="Y2076" s="150">
        <f t="shared" si="2"/>
        <v>-1.584367573</v>
      </c>
    </row>
    <row r="2077" ht="15.75" customHeight="1">
      <c r="A2077" s="119">
        <v>2076.0</v>
      </c>
      <c r="B2077" s="143" t="str">
        <f t="array" ref="B2077">index(Systems!$A:$E,match($A2077,Systems!$A:$A,),match(B$1,Systems!$2:$2,))&amp;if(not(isblank(index(Systems!$A:$E,match($A2077,Systems!$A:$A,),match(Systems!$C$2,Systems!$2:$2,))))," ["&amp;index(Systems!$A:$E,match($A2077,Systems!$A:$A,),match(Systems!$C$2,Systems!$2:$2,))&amp;"]",)</f>
        <v>Proserpina</v>
      </c>
      <c r="C2077" s="144">
        <f t="array" ref="C2077">round((F2077-average(I2077,L2077,O2077,R2077,U2077))*X2077+if($B2077=$H2077,0,iferror(average(vlookup({$H2077,$K2077,$N2077,$Q2077,$T2077},$B:$D,column(B$1),0)),index(C:C,match($H2077,$B:$B,)))),3)</f>
        <v>158.215</v>
      </c>
      <c r="D2077" s="144">
        <f t="array" ref="D2077">round((G2077-average(J2077,M2077,P2077,S2077,V2077))*Y2077+if($B2077=$H2077,0,iferror(average(vlookup({$H2077,$K2077,$N2077,$Q2077,$T2077},$B:$D,column(C$1),0)),index(D:D,match($H2077,$B:$B,)))),3)</f>
        <v>34.295</v>
      </c>
      <c r="E2077" s="145">
        <v>2764.0</v>
      </c>
      <c r="F2077" s="146">
        <v>788.309</v>
      </c>
      <c r="G2077" s="146">
        <v>384.444</v>
      </c>
      <c r="H2077" s="147" t="s">
        <v>404</v>
      </c>
      <c r="I2077" s="146">
        <v>688.449</v>
      </c>
      <c r="J2077" s="146">
        <v>406.09</v>
      </c>
      <c r="K2077" s="148"/>
      <c r="L2077" s="149"/>
      <c r="M2077" s="149"/>
      <c r="N2077" s="148"/>
      <c r="O2077" s="149"/>
      <c r="P2077" s="149"/>
      <c r="Q2077" s="148"/>
      <c r="R2077" s="149"/>
      <c r="S2077" s="149"/>
      <c r="T2077" s="148"/>
      <c r="U2077" s="149"/>
      <c r="V2077" s="149"/>
      <c r="W2077" s="149"/>
      <c r="X2077" s="150">
        <f t="shared" si="1"/>
        <v>1.584367573</v>
      </c>
      <c r="Y2077" s="150">
        <f t="shared" si="2"/>
        <v>-1.584367573</v>
      </c>
    </row>
    <row r="2078" ht="15.75" customHeight="1">
      <c r="A2078" s="119">
        <v>2077.0</v>
      </c>
      <c r="B2078" s="143" t="str">
        <f t="array" ref="B2078">index(Systems!$A:$E,match($A2078,Systems!$A:$A,),match(B$1,Systems!$2:$2,))&amp;if(not(isblank(index(Systems!$A:$E,match($A2078,Systems!$A:$A,),match(Systems!$C$2,Systems!$2:$2,))))," ["&amp;index(Systems!$A:$E,match($A2078,Systems!$A:$A,),match(Systems!$C$2,Systems!$2:$2,))&amp;"]",)</f>
        <v>Protection</v>
      </c>
      <c r="C2078" s="144">
        <f t="array" ref="C2078">round((F2078-average(I2078,L2078,O2078,R2078,U2078))*X2078+if($B2078=$H2078,0,iferror(average(vlookup({$H2078,$K2078,$N2078,$Q2078,$T2078},$B:$D,column(B$1),0)),index(C:C,match($H2078,$B:$B,)))),3)</f>
        <v>451.843</v>
      </c>
      <c r="D2078" s="144">
        <f t="array" ref="D2078">round((G2078-average(J2078,M2078,P2078,S2078,V2078))*Y2078+if($B2078=$H2078,0,iferror(average(vlookup({$H2078,$K2078,$N2078,$Q2078,$T2078},$B:$D,column(C$1),0)),index(D:D,match($H2078,$B:$B,)))),3)</f>
        <v>5.382</v>
      </c>
      <c r="E2078" s="145">
        <v>2764.0</v>
      </c>
      <c r="F2078" s="146">
        <v>973.637</v>
      </c>
      <c r="G2078" s="146">
        <v>402.693</v>
      </c>
      <c r="H2078" s="147" t="s">
        <v>404</v>
      </c>
      <c r="I2078" s="146">
        <v>688.449</v>
      </c>
      <c r="J2078" s="146">
        <v>406.09</v>
      </c>
      <c r="K2078" s="148"/>
      <c r="L2078" s="149"/>
      <c r="M2078" s="149"/>
      <c r="N2078" s="148"/>
      <c r="O2078" s="149"/>
      <c r="P2078" s="149"/>
      <c r="Q2078" s="148"/>
      <c r="R2078" s="149"/>
      <c r="S2078" s="149"/>
      <c r="T2078" s="148"/>
      <c r="U2078" s="149"/>
      <c r="V2078" s="149"/>
      <c r="W2078" s="149"/>
      <c r="X2078" s="150">
        <f t="shared" si="1"/>
        <v>1.584367573</v>
      </c>
      <c r="Y2078" s="150">
        <f t="shared" si="2"/>
        <v>-1.584367573</v>
      </c>
    </row>
    <row r="2079" ht="15.75" customHeight="1">
      <c r="A2079" s="119">
        <v>2078.0</v>
      </c>
      <c r="B2079" s="143" t="str">
        <f t="array" ref="B2079">index(Systems!$A:$E,match($A2079,Systems!$A:$A,),match(B$1,Systems!$2:$2,))&amp;if(not(isblank(index(Systems!$A:$E,match($A2079,Systems!$A:$A,),match(Systems!$C$2,Systems!$2:$2,))))," ["&amp;index(Systems!$A:$E,match($A2079,Systems!$A:$A,),match(Systems!$C$2,Systems!$2:$2,))&amp;"]",)</f>
        <v>Prydain</v>
      </c>
      <c r="C2079" s="144">
        <f t="array" ref="C2079">round((F2079-average(I2079,L2079,O2079,R2079,U2079))*X2079+if($B2079=$H2079,0,iferror(average(vlookup({$H2079,$K2079,$N2079,$Q2079,$T2079},$B:$D,column(B$1),0)),index(C:C,match($H2079,$B:$B,)))),3)</f>
        <v>-269.754</v>
      </c>
      <c r="D2079" s="144">
        <f t="array" ref="D2079">round((G2079-average(J2079,M2079,P2079,S2079,V2079))*Y2079+if($B2079=$H2079,0,iferror(average(vlookup({$H2079,$K2079,$N2079,$Q2079,$T2079},$B:$D,column(C$1),0)),index(D:D,match($H2079,$B:$B,)))),3)</f>
        <v>247.101</v>
      </c>
      <c r="E2079" s="145">
        <v>2764.0</v>
      </c>
      <c r="F2079" s="146">
        <v>518.189</v>
      </c>
      <c r="G2079" s="146">
        <v>250.128</v>
      </c>
      <c r="H2079" s="147" t="s">
        <v>404</v>
      </c>
      <c r="I2079" s="146">
        <v>688.449</v>
      </c>
      <c r="J2079" s="146">
        <v>406.09</v>
      </c>
      <c r="K2079" s="148"/>
      <c r="L2079" s="149"/>
      <c r="M2079" s="149"/>
      <c r="N2079" s="148"/>
      <c r="O2079" s="149"/>
      <c r="P2079" s="149"/>
      <c r="Q2079" s="148"/>
      <c r="R2079" s="149"/>
      <c r="S2079" s="149"/>
      <c r="T2079" s="148"/>
      <c r="U2079" s="149"/>
      <c r="V2079" s="149"/>
      <c r="W2079" s="149"/>
      <c r="X2079" s="150">
        <f t="shared" si="1"/>
        <v>1.584367573</v>
      </c>
      <c r="Y2079" s="150">
        <f t="shared" si="2"/>
        <v>-1.584367573</v>
      </c>
    </row>
    <row r="2080" ht="15.75" customHeight="1">
      <c r="A2080" s="119">
        <v>2079.0</v>
      </c>
      <c r="B2080" s="143" t="str">
        <f t="array" ref="B2080">index(Systems!$A:$E,match($A2080,Systems!$A:$A,),match(B$1,Systems!$2:$2,))&amp;if(not(isblank(index(Systems!$A:$E,match($A2080,Systems!$A:$A,),match(Systems!$C$2,Systems!$2:$2,))))," ["&amp;index(Systems!$A:$E,match($A2080,Systems!$A:$A,),match(Systems!$C$2,Systems!$2:$2,))&amp;"]",)</f>
        <v>Pula</v>
      </c>
      <c r="C2080" s="144">
        <f t="array" ref="C2080">round((F2080-average(I2080,L2080,O2080,R2080,U2080))*X2080+if($B2080=$H2080,0,iferror(average(vlookup({$H2080,$K2080,$N2080,$Q2080,$T2080},$B:$D,column(B$1),0)),index(C:C,match($H2080,$B:$B,)))),3)</f>
        <v>269.227</v>
      </c>
      <c r="D2080" s="144">
        <f t="array" ref="D2080">round((G2080-average(J2080,M2080,P2080,S2080,V2080))*Y2080+if($B2080=$H2080,0,iferror(average(vlookup({$H2080,$K2080,$N2080,$Q2080,$T2080},$B:$D,column(C$1),0)),index(D:D,match($H2080,$B:$B,)))),3)</f>
        <v>-230.898</v>
      </c>
      <c r="E2080" s="145">
        <v>2764.0</v>
      </c>
      <c r="F2080" s="146">
        <v>858.376</v>
      </c>
      <c r="G2080" s="146">
        <v>551.825</v>
      </c>
      <c r="H2080" s="147" t="s">
        <v>404</v>
      </c>
      <c r="I2080" s="146">
        <v>688.449</v>
      </c>
      <c r="J2080" s="146">
        <v>406.09</v>
      </c>
      <c r="K2080" s="148"/>
      <c r="L2080" s="149"/>
      <c r="M2080" s="149"/>
      <c r="N2080" s="148"/>
      <c r="O2080" s="149"/>
      <c r="P2080" s="149"/>
      <c r="Q2080" s="148"/>
      <c r="R2080" s="149"/>
      <c r="S2080" s="149"/>
      <c r="T2080" s="148"/>
      <c r="U2080" s="149"/>
      <c r="V2080" s="149"/>
      <c r="W2080" s="149"/>
      <c r="X2080" s="150">
        <f t="shared" si="1"/>
        <v>1.584367573</v>
      </c>
      <c r="Y2080" s="150">
        <f t="shared" si="2"/>
        <v>-1.584367573</v>
      </c>
    </row>
    <row r="2081" ht="15.75" customHeight="1">
      <c r="A2081" s="119">
        <v>2080.0</v>
      </c>
      <c r="B2081" s="143" t="str">
        <f t="array" ref="B2081">index(Systems!$A:$E,match($A2081,Systems!$A:$A,),match(B$1,Systems!$2:$2,))&amp;if(not(isblank(index(Systems!$A:$E,match($A2081,Systems!$A:$A,),match(Systems!$C$2,Systems!$2:$2,))))," ["&amp;index(Systems!$A:$E,match($A2081,Systems!$A:$A,),match(Systems!$C$2,Systems!$2:$2,))&amp;"]",)</f>
        <v>Purvo</v>
      </c>
      <c r="C2081" s="144">
        <f t="array" ref="C2081">round((F2081-average(I2081,L2081,O2081,R2081,U2081))*X2081+if($B2081=$H2081,0,iferror(average(vlookup({$H2081,$K2081,$N2081,$Q2081,$T2081},$B:$D,column(B$1),0)),index(C:C,match($H2081,$B:$B,)))),3)</f>
        <v>59.693</v>
      </c>
      <c r="D2081" s="144">
        <f t="array" ref="D2081">round((G2081-average(J2081,M2081,P2081,S2081,V2081))*Y2081+if($B2081=$H2081,0,iferror(average(vlookup({$H2081,$K2081,$N2081,$Q2081,$T2081},$B:$D,column(C$1),0)),index(D:D,match($H2081,$B:$B,)))),3)</f>
        <v>-258.832</v>
      </c>
      <c r="E2081" s="145">
        <v>2764.0</v>
      </c>
      <c r="F2081" s="146">
        <v>726.125</v>
      </c>
      <c r="G2081" s="146">
        <v>569.456</v>
      </c>
      <c r="H2081" s="147" t="s">
        <v>404</v>
      </c>
      <c r="I2081" s="146">
        <v>688.449</v>
      </c>
      <c r="J2081" s="146">
        <v>406.09</v>
      </c>
      <c r="K2081" s="148"/>
      <c r="L2081" s="149"/>
      <c r="M2081" s="149"/>
      <c r="N2081" s="148"/>
      <c r="O2081" s="149"/>
      <c r="P2081" s="149"/>
      <c r="Q2081" s="148"/>
      <c r="R2081" s="149"/>
      <c r="S2081" s="149"/>
      <c r="T2081" s="148"/>
      <c r="U2081" s="149"/>
      <c r="V2081" s="149"/>
      <c r="W2081" s="149"/>
      <c r="X2081" s="150">
        <f t="shared" si="1"/>
        <v>1.584367573</v>
      </c>
      <c r="Y2081" s="150">
        <f t="shared" si="2"/>
        <v>-1.584367573</v>
      </c>
    </row>
    <row r="2082" ht="15.75" customHeight="1">
      <c r="A2082" s="119">
        <v>2081.0</v>
      </c>
      <c r="B2082" s="143" t="str">
        <f t="array" ref="B2082">index(Systems!$A:$E,match($A2082,Systems!$A:$A,),match(B$1,Systems!$2:$2,))&amp;if(not(isblank(index(Systems!$A:$E,match($A2082,Systems!$A:$A,),match(Systems!$C$2,Systems!$2:$2,))))," ["&amp;index(Systems!$A:$E,match($A2082,Systems!$A:$A,),match(Systems!$C$2,Systems!$2:$2,))&amp;"]",)</f>
        <v>Pusht-i-rud</v>
      </c>
      <c r="C2082" s="144">
        <f t="array" ref="C2082">round((F2082-average(I2082,L2082,O2082,R2082,U2082))*X2082+if($B2082=$H2082,0,iferror(average(vlookup({$H2082,$K2082,$N2082,$Q2082,$T2082},$B:$D,column(B$1),0)),index(C:C,match($H2082,$B:$B,)))),3)</f>
        <v>372.724</v>
      </c>
      <c r="D2082" s="144">
        <f t="array" ref="D2082">round((G2082-average(J2082,M2082,P2082,S2082,V2082))*Y2082+if($B2082=$H2082,0,iferror(average(vlookup({$H2082,$K2082,$N2082,$Q2082,$T2082},$B:$D,column(C$1),0)),index(D:D,match($H2082,$B:$B,)))),3)</f>
        <v>348.637</v>
      </c>
      <c r="E2082" s="145">
        <v>2764.0</v>
      </c>
      <c r="F2082" s="146">
        <v>923.7</v>
      </c>
      <c r="G2082" s="146">
        <v>186.042</v>
      </c>
      <c r="H2082" s="147" t="s">
        <v>404</v>
      </c>
      <c r="I2082" s="146">
        <v>688.449</v>
      </c>
      <c r="J2082" s="146">
        <v>406.09</v>
      </c>
      <c r="K2082" s="148"/>
      <c r="L2082" s="149"/>
      <c r="M2082" s="149"/>
      <c r="N2082" s="148"/>
      <c r="O2082" s="149"/>
      <c r="P2082" s="149"/>
      <c r="Q2082" s="148"/>
      <c r="R2082" s="149"/>
      <c r="S2082" s="149"/>
      <c r="T2082" s="148"/>
      <c r="U2082" s="149"/>
      <c r="V2082" s="149"/>
      <c r="W2082" s="149"/>
      <c r="X2082" s="150">
        <f t="shared" si="1"/>
        <v>1.584367573</v>
      </c>
      <c r="Y2082" s="150">
        <f t="shared" si="2"/>
        <v>-1.584367573</v>
      </c>
    </row>
    <row r="2083" ht="15.75" customHeight="1">
      <c r="A2083" s="119">
        <v>2082.0</v>
      </c>
      <c r="B2083" s="143" t="str">
        <f t="array" ref="B2083">index(Systems!$A:$E,match($A2083,Systems!$A:$A,),match(B$1,Systems!$2:$2,))&amp;if(not(isblank(index(Systems!$A:$E,match($A2083,Systems!$A:$A,),match(Systems!$C$2,Systems!$2:$2,))))," ["&amp;index(Systems!$A:$E,match($A2083,Systems!$A:$A,),match(Systems!$C$2,Systems!$2:$2,))&amp;"]",)</f>
        <v>Puttalam</v>
      </c>
      <c r="C2083" s="144">
        <f t="array" ref="C2083">round((F2083-average(I2083,L2083,O2083,R2083,U2083))*X2083+if($B2083=$H2083,0,iferror(average(vlookup({$H2083,$K2083,$N2083,$Q2083,$T2083},$B:$D,column(B$1),0)),index(C:C,match($H2083,$B:$B,)))),3)</f>
        <v>736.804</v>
      </c>
      <c r="D2083" s="144">
        <f t="array" ref="D2083">round((G2083-average(J2083,M2083,P2083,S2083,V2083))*Y2083+if($B2083=$H2083,0,iferror(average(vlookup({$H2083,$K2083,$N2083,$Q2083,$T2083},$B:$D,column(C$1),0)),index(D:D,match($H2083,$B:$B,)))),3)</f>
        <v>184.386</v>
      </c>
      <c r="E2083" s="145">
        <v>2764.0</v>
      </c>
      <c r="F2083" s="146">
        <v>1153.495</v>
      </c>
      <c r="G2083" s="146">
        <v>289.712</v>
      </c>
      <c r="H2083" s="147" t="s">
        <v>404</v>
      </c>
      <c r="I2083" s="146">
        <v>688.449</v>
      </c>
      <c r="J2083" s="146">
        <v>406.09</v>
      </c>
      <c r="K2083" s="148"/>
      <c r="L2083" s="149"/>
      <c r="M2083" s="149"/>
      <c r="N2083" s="148"/>
      <c r="O2083" s="149"/>
      <c r="P2083" s="149"/>
      <c r="Q2083" s="148"/>
      <c r="R2083" s="149"/>
      <c r="S2083" s="149"/>
      <c r="T2083" s="148"/>
      <c r="U2083" s="149"/>
      <c r="V2083" s="149"/>
      <c r="W2083" s="149"/>
      <c r="X2083" s="150">
        <f t="shared" si="1"/>
        <v>1.584367573</v>
      </c>
      <c r="Y2083" s="150">
        <f t="shared" si="2"/>
        <v>-1.584367573</v>
      </c>
    </row>
    <row r="2084" ht="15.75" customHeight="1">
      <c r="A2084" s="119">
        <v>2083.0</v>
      </c>
      <c r="B2084" s="143" t="str">
        <f t="array" ref="B2084">index(Systems!$A:$E,match($A2084,Systems!$A:$A,),match(B$1,Systems!$2:$2,))&amp;if(not(isblank(index(Systems!$A:$E,match($A2084,Systems!$A:$A,),match(Systems!$C$2,Systems!$2:$2,))))," ["&amp;index(Systems!$A:$E,match($A2084,Systems!$A:$A,),match(Systems!$C$2,Systems!$2:$2,))&amp;"]",)</f>
        <v>Qalzi</v>
      </c>
      <c r="C2084" s="144">
        <f t="array" ref="C2084">round((F2084-average(I2084,L2084,O2084,R2084,U2084))*X2084+if($B2084=$H2084,0,iferror(average(vlookup({$H2084,$K2084,$N2084,$Q2084,$T2084},$B:$D,column(B$1),0)),index(C:C,match($H2084,$B:$B,)))),3)</f>
        <v>161.826</v>
      </c>
      <c r="D2084" s="144">
        <f t="array" ref="D2084">round((G2084-average(J2084,M2084,P2084,S2084,V2084))*Y2084+if($B2084=$H2084,0,iferror(average(vlookup({$H2084,$K2084,$N2084,$Q2084,$T2084},$B:$D,column(C$1),0)),index(D:D,match($H2084,$B:$B,)))),3)</f>
        <v>-436.823</v>
      </c>
      <c r="E2084" s="145">
        <v>2764.0</v>
      </c>
      <c r="F2084" s="146">
        <v>790.588</v>
      </c>
      <c r="G2084" s="146">
        <v>681.798</v>
      </c>
      <c r="H2084" s="147" t="s">
        <v>404</v>
      </c>
      <c r="I2084" s="146">
        <v>688.449</v>
      </c>
      <c r="J2084" s="146">
        <v>406.09</v>
      </c>
      <c r="K2084" s="148"/>
      <c r="L2084" s="149"/>
      <c r="M2084" s="149"/>
      <c r="N2084" s="148"/>
      <c r="O2084" s="149"/>
      <c r="P2084" s="149"/>
      <c r="Q2084" s="148"/>
      <c r="R2084" s="149"/>
      <c r="S2084" s="149"/>
      <c r="T2084" s="148"/>
      <c r="U2084" s="149"/>
      <c r="V2084" s="149"/>
      <c r="W2084" s="149"/>
      <c r="X2084" s="150">
        <f t="shared" si="1"/>
        <v>1.584367573</v>
      </c>
      <c r="Y2084" s="150">
        <f t="shared" si="2"/>
        <v>-1.584367573</v>
      </c>
    </row>
    <row r="2085" ht="15.75" customHeight="1">
      <c r="A2085" s="119">
        <v>2084.0</v>
      </c>
      <c r="B2085" s="143" t="str">
        <f t="array" ref="B2085">index(Systems!$A:$E,match($A2085,Systems!$A:$A,),match(B$1,Systems!$2:$2,))&amp;if(not(isblank(index(Systems!$A:$E,match($A2085,Systems!$A:$A,),match(Systems!$C$2,Systems!$2:$2,))))," ["&amp;index(Systems!$A:$E,match($A2085,Systems!$A:$A,),match(Systems!$C$2,Systems!$2:$2,))&amp;"]",)</f>
        <v>Qanatir</v>
      </c>
      <c r="C2085" s="144">
        <f t="array" ref="C2085">round((F2085-average(I2085,L2085,O2085,R2085,U2085))*X2085+if($B2085=$H2085,0,iferror(average(vlookup({$H2085,$K2085,$N2085,$Q2085,$T2085},$B:$D,column(B$1),0)),index(C:C,match($H2085,$B:$B,)))),3)</f>
        <v>-377.138</v>
      </c>
      <c r="D2085" s="144">
        <f t="array" ref="D2085">round((G2085-average(J2085,M2085,P2085,S2085,V2085))*Y2085+if($B2085=$H2085,0,iferror(average(vlookup({$H2085,$K2085,$N2085,$Q2085,$T2085},$B:$D,column(C$1),0)),index(D:D,match($H2085,$B:$B,)))),3)</f>
        <v>256.899</v>
      </c>
      <c r="E2085" s="145">
        <v>2764.0</v>
      </c>
      <c r="F2085" s="146">
        <v>450.412</v>
      </c>
      <c r="G2085" s="146">
        <v>243.944</v>
      </c>
      <c r="H2085" s="147" t="s">
        <v>404</v>
      </c>
      <c r="I2085" s="146">
        <v>688.449</v>
      </c>
      <c r="J2085" s="146">
        <v>406.09</v>
      </c>
      <c r="K2085" s="148"/>
      <c r="L2085" s="149"/>
      <c r="M2085" s="149"/>
      <c r="N2085" s="148"/>
      <c r="O2085" s="149"/>
      <c r="P2085" s="149"/>
      <c r="Q2085" s="148"/>
      <c r="R2085" s="149"/>
      <c r="S2085" s="149"/>
      <c r="T2085" s="148"/>
      <c r="U2085" s="149"/>
      <c r="V2085" s="149"/>
      <c r="W2085" s="149"/>
      <c r="X2085" s="150">
        <f t="shared" si="1"/>
        <v>1.584367573</v>
      </c>
      <c r="Y2085" s="150">
        <f t="shared" si="2"/>
        <v>-1.584367573</v>
      </c>
    </row>
    <row r="2086" ht="15.75" customHeight="1">
      <c r="A2086" s="119">
        <v>2085.0</v>
      </c>
      <c r="B2086" s="143" t="str">
        <f t="array" ref="B2086">index(Systems!$A:$E,match($A2086,Systems!$A:$A,),match(B$1,Systems!$2:$2,))&amp;if(not(isblank(index(Systems!$A:$E,match($A2086,Systems!$A:$A,),match(Systems!$C$2,Systems!$2:$2,))))," ["&amp;index(Systems!$A:$E,match($A2086,Systems!$A:$A,),match(Systems!$C$2,Systems!$2:$2,))&amp;"]",)</f>
        <v>Qandahar</v>
      </c>
      <c r="C2086" s="144">
        <f t="array" ref="C2086">round((F2086-average(I2086,L2086,O2086,R2086,U2086))*X2086+if($B2086=$H2086,0,iferror(average(vlookup({$H2086,$K2086,$N2086,$Q2086,$T2086},$B:$D,column(B$1),0)),index(C:C,match($H2086,$B:$B,)))),3)</f>
        <v>317.971</v>
      </c>
      <c r="D2086" s="144">
        <f t="array" ref="D2086">round((G2086-average(J2086,M2086,P2086,S2086,V2086))*Y2086+if($B2086=$H2086,0,iferror(average(vlookup({$H2086,$K2086,$N2086,$Q2086,$T2086},$B:$D,column(C$1),0)),index(D:D,match($H2086,$B:$B,)))),3)</f>
        <v>358.116</v>
      </c>
      <c r="E2086" s="145">
        <v>2764.0</v>
      </c>
      <c r="F2086" s="146">
        <v>889.142</v>
      </c>
      <c r="G2086" s="146">
        <v>180.059</v>
      </c>
      <c r="H2086" s="147" t="s">
        <v>404</v>
      </c>
      <c r="I2086" s="146">
        <v>688.449</v>
      </c>
      <c r="J2086" s="146">
        <v>406.09</v>
      </c>
      <c r="K2086" s="148"/>
      <c r="L2086" s="149"/>
      <c r="M2086" s="149"/>
      <c r="N2086" s="148"/>
      <c r="O2086" s="149"/>
      <c r="P2086" s="149"/>
      <c r="Q2086" s="148"/>
      <c r="R2086" s="149"/>
      <c r="S2086" s="149"/>
      <c r="T2086" s="148"/>
      <c r="U2086" s="149"/>
      <c r="V2086" s="149"/>
      <c r="W2086" s="149"/>
      <c r="X2086" s="150">
        <f t="shared" si="1"/>
        <v>1.584367573</v>
      </c>
      <c r="Y2086" s="150">
        <f t="shared" si="2"/>
        <v>-1.584367573</v>
      </c>
    </row>
    <row r="2087" ht="15.75" customHeight="1">
      <c r="A2087" s="119">
        <v>2086.0</v>
      </c>
      <c r="B2087" s="143" t="str">
        <f t="array" ref="B2087">index(Systems!$A:$E,match($A2087,Systems!$A:$A,),match(B$1,Systems!$2:$2,))&amp;if(not(isblank(index(Systems!$A:$E,match($A2087,Systems!$A:$A,),match(Systems!$C$2,Systems!$2:$2,))))," ["&amp;index(Systems!$A:$E,match($A2087,Systems!$A:$A,),match(Systems!$C$2,Systems!$2:$2,))&amp;"]",)</f>
        <v>Qarahta</v>
      </c>
      <c r="C2087" s="144">
        <f t="array" ref="C2087">round((F2087-average(I2087,L2087,O2087,R2087,U2087))*X2087+if($B2087=$H2087,0,iferror(average(vlookup({$H2087,$K2087,$N2087,$Q2087,$T2087},$B:$D,column(B$1),0)),index(C:C,match($H2087,$B:$B,)))),3)</f>
        <v>-336.016</v>
      </c>
      <c r="D2087" s="144">
        <f t="array" ref="D2087">round((G2087-average(J2087,M2087,P2087,S2087,V2087))*Y2087+if($B2087=$H2087,0,iferror(average(vlookup({$H2087,$K2087,$N2087,$Q2087,$T2087},$B:$D,column(C$1),0)),index(D:D,match($H2087,$B:$B,)))),3)</f>
        <v>226.91</v>
      </c>
      <c r="E2087" s="145">
        <v>2764.0</v>
      </c>
      <c r="F2087" s="146">
        <v>476.367</v>
      </c>
      <c r="G2087" s="146">
        <v>262.872</v>
      </c>
      <c r="H2087" s="147" t="s">
        <v>404</v>
      </c>
      <c r="I2087" s="146">
        <v>688.449</v>
      </c>
      <c r="J2087" s="146">
        <v>406.09</v>
      </c>
      <c r="K2087" s="148"/>
      <c r="L2087" s="149"/>
      <c r="M2087" s="149"/>
      <c r="N2087" s="148"/>
      <c r="O2087" s="149"/>
      <c r="P2087" s="149"/>
      <c r="Q2087" s="148"/>
      <c r="R2087" s="149"/>
      <c r="S2087" s="149"/>
      <c r="T2087" s="148"/>
      <c r="U2087" s="149"/>
      <c r="V2087" s="149"/>
      <c r="W2087" s="149"/>
      <c r="X2087" s="150">
        <f t="shared" si="1"/>
        <v>1.584367573</v>
      </c>
      <c r="Y2087" s="150">
        <f t="shared" si="2"/>
        <v>-1.584367573</v>
      </c>
    </row>
    <row r="2088" ht="15.75" customHeight="1">
      <c r="A2088" s="119">
        <v>2087.0</v>
      </c>
      <c r="B2088" s="143" t="str">
        <f t="array" ref="B2088">index(Systems!$A:$E,match($A2088,Systems!$A:$A,),match(B$1,Systems!$2:$2,))&amp;if(not(isblank(index(Systems!$A:$E,match($A2088,Systems!$A:$A,),match(Systems!$C$2,Systems!$2:$2,))))," ["&amp;index(Systems!$A:$E,match($A2088,Systems!$A:$A,),match(Systems!$C$2,Systems!$2:$2,))&amp;"]",)</f>
        <v>Qualip [Kerensky's Vision (3130+)]</v>
      </c>
      <c r="C2088" s="144">
        <f t="array" ref="C2088">round((F2088-average(I2088,L2088,O2088,R2088,U2088))*X2088+if($B2088=$H2088,0,iferror(average(vlookup({$H2088,$K2088,$N2088,$Q2088,$T2088},$B:$D,column(B$1),0)),index(C:C,match($H2088,$B:$B,)))),3)</f>
        <v>-72.643</v>
      </c>
      <c r="D2088" s="144">
        <f t="array" ref="D2088">round((G2088-average(J2088,M2088,P2088,S2088,V2088))*Y2088+if($B2088=$H2088,0,iferror(average(vlookup({$H2088,$K2088,$N2088,$Q2088,$T2088},$B:$D,column(C$1),0)),index(D:D,match($H2088,$B:$B,)))),3)</f>
        <v>189.27</v>
      </c>
      <c r="E2088" s="145">
        <v>2764.0</v>
      </c>
      <c r="F2088" s="146">
        <v>642.599</v>
      </c>
      <c r="G2088" s="146">
        <v>286.629</v>
      </c>
      <c r="H2088" s="147" t="s">
        <v>404</v>
      </c>
      <c r="I2088" s="146">
        <v>688.449</v>
      </c>
      <c r="J2088" s="146">
        <v>406.09</v>
      </c>
      <c r="K2088" s="148"/>
      <c r="L2088" s="149"/>
      <c r="M2088" s="149"/>
      <c r="N2088" s="148"/>
      <c r="O2088" s="149"/>
      <c r="P2088" s="149"/>
      <c r="Q2088" s="148"/>
      <c r="R2088" s="149"/>
      <c r="S2088" s="149"/>
      <c r="T2088" s="148"/>
      <c r="U2088" s="149"/>
      <c r="V2088" s="149"/>
      <c r="W2088" s="149"/>
      <c r="X2088" s="150">
        <f t="shared" si="1"/>
        <v>1.584367573</v>
      </c>
      <c r="Y2088" s="150">
        <f t="shared" si="2"/>
        <v>-1.584367573</v>
      </c>
    </row>
    <row r="2089" ht="15.75" customHeight="1">
      <c r="A2089" s="119">
        <v>2088.0</v>
      </c>
      <c r="B2089" s="143" t="str">
        <f t="array" ref="B2089">index(Systems!$A:$E,match($A2089,Systems!$A:$A,),match(B$1,Systems!$2:$2,))&amp;if(not(isblank(index(Systems!$A:$E,match($A2089,Systems!$A:$A,),match(Systems!$C$2,Systems!$2:$2,))))," ["&amp;index(Systems!$A:$E,match($A2089,Systems!$A:$A,),match(Systems!$C$2,Systems!$2:$2,))&amp;"]",)</f>
        <v>Quantraine</v>
      </c>
      <c r="C2089" s="144">
        <f t="array" ref="C2089">round((F2089-average(I2089,L2089,O2089,R2089,U2089))*X2089+if($B2089=$H2089,0,iferror(average(vlookup({$H2089,$K2089,$N2089,$Q2089,$T2089},$B:$D,column(B$1),0)),index(C:C,match($H2089,$B:$B,)))),3)</f>
        <v>455.618</v>
      </c>
      <c r="D2089" s="144">
        <f t="array" ref="D2089">round((G2089-average(J2089,M2089,P2089,S2089,V2089))*Y2089+if($B2089=$H2089,0,iferror(average(vlookup({$H2089,$K2089,$N2089,$Q2089,$T2089},$B:$D,column(C$1),0)),index(D:D,match($H2089,$B:$B,)))),3)</f>
        <v>205.207</v>
      </c>
      <c r="E2089" s="145">
        <v>2764.0</v>
      </c>
      <c r="F2089" s="146">
        <v>976.02</v>
      </c>
      <c r="G2089" s="146">
        <v>276.57</v>
      </c>
      <c r="H2089" s="147" t="s">
        <v>404</v>
      </c>
      <c r="I2089" s="146">
        <v>688.449</v>
      </c>
      <c r="J2089" s="146">
        <v>406.09</v>
      </c>
      <c r="K2089" s="148"/>
      <c r="L2089" s="149"/>
      <c r="M2089" s="149"/>
      <c r="N2089" s="148"/>
      <c r="O2089" s="149"/>
      <c r="P2089" s="149"/>
      <c r="Q2089" s="148"/>
      <c r="R2089" s="149"/>
      <c r="S2089" s="149"/>
      <c r="T2089" s="148"/>
      <c r="U2089" s="149"/>
      <c r="V2089" s="149"/>
      <c r="W2089" s="149"/>
      <c r="X2089" s="150">
        <f t="shared" si="1"/>
        <v>1.584367573</v>
      </c>
      <c r="Y2089" s="150">
        <f t="shared" si="2"/>
        <v>-1.584367573</v>
      </c>
    </row>
    <row r="2090" ht="15.75" customHeight="1">
      <c r="A2090" s="119">
        <v>2089.0</v>
      </c>
      <c r="B2090" s="143" t="str">
        <f t="array" ref="B2090">index(Systems!$A:$E,match($A2090,Systems!$A:$A,),match(B$1,Systems!$2:$2,))&amp;if(not(isblank(index(Systems!$A:$E,match($A2090,Systems!$A:$A,),match(Systems!$C$2,Systems!$2:$2,))))," ["&amp;index(Systems!$A:$E,match($A2090,Systems!$A:$A,),match(Systems!$C$2,Systems!$2:$2,))&amp;"]",)</f>
        <v>Quarell</v>
      </c>
      <c r="C2090" s="144">
        <f t="array" ref="C2090">round((F2090-average(I2090,L2090,O2090,R2090,U2090))*X2090+if($B2090=$H2090,0,iferror(average(vlookup({$H2090,$K2090,$N2090,$Q2090,$T2090},$B:$D,column(B$1),0)),index(C:C,match($H2090,$B:$B,)))),3)</f>
        <v>-30.504</v>
      </c>
      <c r="D2090" s="144">
        <f t="array" ref="D2090">round((G2090-average(J2090,M2090,P2090,S2090,V2090))*Y2090+if($B2090=$H2090,0,iferror(average(vlookup({$H2090,$K2090,$N2090,$Q2090,$T2090},$B:$D,column(C$1),0)),index(D:D,match($H2090,$B:$B,)))),3)</f>
        <v>232.596</v>
      </c>
      <c r="E2090" s="145">
        <v>2764.0</v>
      </c>
      <c r="F2090" s="146">
        <v>669.196</v>
      </c>
      <c r="G2090" s="146">
        <v>259.283</v>
      </c>
      <c r="H2090" s="147" t="s">
        <v>404</v>
      </c>
      <c r="I2090" s="146">
        <v>688.449</v>
      </c>
      <c r="J2090" s="146">
        <v>406.09</v>
      </c>
      <c r="K2090" s="148"/>
      <c r="L2090" s="149"/>
      <c r="M2090" s="149"/>
      <c r="N2090" s="148"/>
      <c r="O2090" s="149"/>
      <c r="P2090" s="149"/>
      <c r="Q2090" s="148"/>
      <c r="R2090" s="149"/>
      <c r="S2090" s="149"/>
      <c r="T2090" s="148"/>
      <c r="U2090" s="149"/>
      <c r="V2090" s="149"/>
      <c r="W2090" s="149"/>
      <c r="X2090" s="150">
        <f t="shared" si="1"/>
        <v>1.584367573</v>
      </c>
      <c r="Y2090" s="150">
        <f t="shared" si="2"/>
        <v>-1.584367573</v>
      </c>
    </row>
    <row r="2091" ht="15.75" customHeight="1">
      <c r="A2091" s="119">
        <v>2090.0</v>
      </c>
      <c r="B2091" s="143" t="str">
        <f t="array" ref="B2091">index(Systems!$A:$E,match($A2091,Systems!$A:$A,),match(B$1,Systems!$2:$2,))&amp;if(not(isblank(index(Systems!$A:$E,match($A2091,Systems!$A:$A,),match(Systems!$C$2,Systems!$2:$2,))))," ["&amp;index(Systems!$A:$E,match($A2091,Systems!$A:$A,),match(Systems!$C$2,Systems!$2:$2,))&amp;"]",)</f>
        <v>Quatre Belle</v>
      </c>
      <c r="C2091" s="144">
        <f t="array" ref="C2091">round((F2091-average(I2091,L2091,O2091,R2091,U2091))*X2091+if($B2091=$H2091,0,iferror(average(vlookup({$H2091,$K2091,$N2091,$Q2091,$T2091},$B:$D,column(B$1),0)),index(C:C,match($H2091,$B:$B,)))),3)</f>
        <v>481.369</v>
      </c>
      <c r="D2091" s="144">
        <f t="array" ref="D2091">round((G2091-average(J2091,M2091,P2091,S2091,V2091))*Y2091+if($B2091=$H2091,0,iferror(average(vlookup({$H2091,$K2091,$N2091,$Q2091,$T2091},$B:$D,column(C$1),0)),index(D:D,match($H2091,$B:$B,)))),3)</f>
        <v>156.414</v>
      </c>
      <c r="E2091" s="145">
        <v>2764.0</v>
      </c>
      <c r="F2091" s="146">
        <v>992.273</v>
      </c>
      <c r="G2091" s="146">
        <v>307.367</v>
      </c>
      <c r="H2091" s="147" t="s">
        <v>404</v>
      </c>
      <c r="I2091" s="146">
        <v>688.449</v>
      </c>
      <c r="J2091" s="146">
        <v>406.09</v>
      </c>
      <c r="K2091" s="148"/>
      <c r="L2091" s="149"/>
      <c r="M2091" s="149"/>
      <c r="N2091" s="148"/>
      <c r="O2091" s="149"/>
      <c r="P2091" s="149"/>
      <c r="Q2091" s="148"/>
      <c r="R2091" s="149"/>
      <c r="S2091" s="149"/>
      <c r="T2091" s="148"/>
      <c r="U2091" s="149"/>
      <c r="V2091" s="149"/>
      <c r="W2091" s="149"/>
      <c r="X2091" s="150">
        <f t="shared" si="1"/>
        <v>1.584367573</v>
      </c>
      <c r="Y2091" s="150">
        <f t="shared" si="2"/>
        <v>-1.584367573</v>
      </c>
    </row>
    <row r="2092" ht="15.75" customHeight="1">
      <c r="A2092" s="119">
        <v>2091.0</v>
      </c>
      <c r="B2092" s="143" t="str">
        <f t="array" ref="B2092">index(Systems!$A:$E,match($A2092,Systems!$A:$A,),match(B$1,Systems!$2:$2,))&amp;if(not(isblank(index(Systems!$A:$E,match($A2092,Systems!$A:$A,),match(Systems!$C$2,Systems!$2:$2,))))," ["&amp;index(Systems!$A:$E,match($A2092,Systems!$A:$A,),match(Systems!$C$2,Systems!$2:$2,))&amp;"]",)</f>
        <v>Quelimane</v>
      </c>
      <c r="C2092" s="144">
        <f t="array" ref="C2092">round((F2092-average(I2092,L2092,O2092,R2092,U2092))*X2092+if($B2092=$H2092,0,iferror(average(vlookup({$H2092,$K2092,$N2092,$Q2092,$T2092},$B:$D,column(B$1),0)),index(C:C,match($H2092,$B:$B,)))),3)</f>
        <v>-471.116</v>
      </c>
      <c r="D2092" s="144">
        <f t="array" ref="D2092">round((G2092-average(J2092,M2092,P2092,S2092,V2092))*Y2092+if($B2092=$H2092,0,iferror(average(vlookup({$H2092,$K2092,$N2092,$Q2092,$T2092},$B:$D,column(C$1),0)),index(D:D,match($H2092,$B:$B,)))),3)</f>
        <v>380.655</v>
      </c>
      <c r="E2092" s="145">
        <v>2764.0</v>
      </c>
      <c r="F2092" s="146">
        <v>391.096</v>
      </c>
      <c r="G2092" s="146">
        <v>165.833</v>
      </c>
      <c r="H2092" s="147" t="s">
        <v>404</v>
      </c>
      <c r="I2092" s="146">
        <v>688.449</v>
      </c>
      <c r="J2092" s="146">
        <v>406.09</v>
      </c>
      <c r="K2092" s="148"/>
      <c r="L2092" s="149"/>
      <c r="M2092" s="149"/>
      <c r="N2092" s="148"/>
      <c r="O2092" s="149"/>
      <c r="P2092" s="149"/>
      <c r="Q2092" s="148"/>
      <c r="R2092" s="149"/>
      <c r="S2092" s="149"/>
      <c r="T2092" s="148"/>
      <c r="U2092" s="149"/>
      <c r="V2092" s="149"/>
      <c r="W2092" s="149"/>
      <c r="X2092" s="150">
        <f t="shared" si="1"/>
        <v>1.584367573</v>
      </c>
      <c r="Y2092" s="150">
        <f t="shared" si="2"/>
        <v>-1.584367573</v>
      </c>
    </row>
    <row r="2093" ht="15.75" customHeight="1">
      <c r="A2093" s="119">
        <v>2092.0</v>
      </c>
      <c r="B2093" s="143" t="str">
        <f t="array" ref="B2093">index(Systems!$A:$E,match($A2093,Systems!$A:$A,),match(B$1,Systems!$2:$2,))&amp;if(not(isblank(index(Systems!$A:$E,match($A2093,Systems!$A:$A,),match(Systems!$C$2,Systems!$2:$2,))))," ["&amp;index(Systems!$A:$E,match($A2093,Systems!$A:$A,),match(Systems!$C$2,Systems!$2:$2,))&amp;"]",)</f>
        <v>Quemoy</v>
      </c>
      <c r="C2093" s="144">
        <f t="array" ref="C2093">round((F2093-average(I2093,L2093,O2093,R2093,U2093))*X2093+if($B2093=$H2093,0,iferror(average(vlookup({$H2093,$K2093,$N2093,$Q2093,$T2093},$B:$D,column(B$1),0)),index(C:C,match($H2093,$B:$B,)))),3)</f>
        <v>44.459</v>
      </c>
      <c r="D2093" s="144">
        <f t="array" ref="D2093">round((G2093-average(J2093,M2093,P2093,S2093,V2093))*Y2093+if($B2093=$H2093,0,iferror(average(vlookup({$H2093,$K2093,$N2093,$Q2093,$T2093},$B:$D,column(C$1),0)),index(D:D,match($H2093,$B:$B,)))),3)</f>
        <v>-151.496</v>
      </c>
      <c r="E2093" s="145">
        <v>2764.0</v>
      </c>
      <c r="F2093" s="146">
        <v>716.51</v>
      </c>
      <c r="G2093" s="146">
        <v>501.709</v>
      </c>
      <c r="H2093" s="147" t="s">
        <v>404</v>
      </c>
      <c r="I2093" s="146">
        <v>688.449</v>
      </c>
      <c r="J2093" s="146">
        <v>406.09</v>
      </c>
      <c r="K2093" s="148"/>
      <c r="L2093" s="149"/>
      <c r="M2093" s="149"/>
      <c r="N2093" s="148"/>
      <c r="O2093" s="149"/>
      <c r="P2093" s="149"/>
      <c r="Q2093" s="148"/>
      <c r="R2093" s="149"/>
      <c r="S2093" s="149"/>
      <c r="T2093" s="148"/>
      <c r="U2093" s="149"/>
      <c r="V2093" s="149"/>
      <c r="W2093" s="149"/>
      <c r="X2093" s="150">
        <f t="shared" si="1"/>
        <v>1.584367573</v>
      </c>
      <c r="Y2093" s="150">
        <f t="shared" si="2"/>
        <v>-1.584367573</v>
      </c>
    </row>
    <row r="2094" ht="15.75" customHeight="1">
      <c r="A2094" s="119">
        <v>2093.0</v>
      </c>
      <c r="B2094" s="143" t="str">
        <f t="array" ref="B2094">index(Systems!$A:$E,match($A2094,Systems!$A:$A,),match(B$1,Systems!$2:$2,))&amp;if(not(isblank(index(Systems!$A:$E,match($A2094,Systems!$A:$A,),match(Systems!$C$2,Systems!$2:$2,))))," ["&amp;index(Systems!$A:$E,match($A2094,Systems!$A:$A,),match(Systems!$C$2,Systems!$2:$2,))&amp;"]",)</f>
        <v>Quentin</v>
      </c>
      <c r="C2094" s="144">
        <f t="array" ref="C2094">round((F2094-average(I2094,L2094,O2094,R2094,U2094))*X2094+if($B2094=$H2094,0,iferror(average(vlookup({$H2094,$K2094,$N2094,$Q2094,$T2094},$B:$D,column(B$1),0)),index(C:C,match($H2094,$B:$B,)))),3)</f>
        <v>46.002</v>
      </c>
      <c r="D2094" s="144">
        <f t="array" ref="D2094">round((G2094-average(J2094,M2094,P2094,S2094,V2094))*Y2094+if($B2094=$H2094,0,iferror(average(vlookup({$H2094,$K2094,$N2094,$Q2094,$T2094},$B:$D,column(C$1),0)),index(D:D,match($H2094,$B:$B,)))),3)</f>
        <v>12.361</v>
      </c>
      <c r="E2094" s="145">
        <v>2764.0</v>
      </c>
      <c r="F2094" s="146">
        <v>717.484</v>
      </c>
      <c r="G2094" s="146">
        <v>398.288</v>
      </c>
      <c r="H2094" s="147" t="s">
        <v>404</v>
      </c>
      <c r="I2094" s="146">
        <v>688.449</v>
      </c>
      <c r="J2094" s="146">
        <v>406.09</v>
      </c>
      <c r="K2094" s="148"/>
      <c r="L2094" s="149"/>
      <c r="M2094" s="149"/>
      <c r="N2094" s="148"/>
      <c r="O2094" s="149"/>
      <c r="P2094" s="149"/>
      <c r="Q2094" s="148"/>
      <c r="R2094" s="149"/>
      <c r="S2094" s="149"/>
      <c r="T2094" s="148"/>
      <c r="U2094" s="149"/>
      <c r="V2094" s="149"/>
      <c r="W2094" s="149"/>
      <c r="X2094" s="150">
        <f t="shared" si="1"/>
        <v>1.584367573</v>
      </c>
      <c r="Y2094" s="150">
        <f t="shared" si="2"/>
        <v>-1.584367573</v>
      </c>
    </row>
    <row r="2095" ht="15.75" customHeight="1">
      <c r="A2095" s="119">
        <v>2094.0</v>
      </c>
      <c r="B2095" s="143" t="str">
        <f t="array" ref="B2095">index(Systems!$A:$E,match($A2095,Systems!$A:$A,),match(B$1,Systems!$2:$2,))&amp;if(not(isblank(index(Systems!$A:$E,match($A2095,Systems!$A:$A,),match(Systems!$C$2,Systems!$2:$2,))))," ["&amp;index(Systems!$A:$E,match($A2095,Systems!$A:$A,),match(Systems!$C$2,Systems!$2:$2,))&amp;"]",)</f>
        <v>Quiberas</v>
      </c>
      <c r="C2095" s="144">
        <f t="array" ref="C2095">round((F2095-average(I2095,L2095,O2095,R2095,U2095))*X2095+if($B2095=$H2095,0,iferror(average(vlookup({$H2095,$K2095,$N2095,$Q2095,$T2095},$B:$D,column(B$1),0)),index(C:C,match($H2095,$B:$B,)))),3)</f>
        <v>467.773</v>
      </c>
      <c r="D2095" s="144">
        <f t="array" ref="D2095">round((G2095-average(J2095,M2095,P2095,S2095,V2095))*Y2095+if($B2095=$H2095,0,iferror(average(vlookup({$H2095,$K2095,$N2095,$Q2095,$T2095},$B:$D,column(C$1),0)),index(D:D,match($H2095,$B:$B,)))),3)</f>
        <v>174.002</v>
      </c>
      <c r="E2095" s="145">
        <v>2764.0</v>
      </c>
      <c r="F2095" s="146">
        <v>983.692</v>
      </c>
      <c r="G2095" s="146">
        <v>296.266</v>
      </c>
      <c r="H2095" s="147" t="s">
        <v>404</v>
      </c>
      <c r="I2095" s="146">
        <v>688.449</v>
      </c>
      <c r="J2095" s="146">
        <v>406.09</v>
      </c>
      <c r="K2095" s="148"/>
      <c r="L2095" s="149"/>
      <c r="M2095" s="149"/>
      <c r="N2095" s="148"/>
      <c r="O2095" s="149"/>
      <c r="P2095" s="149"/>
      <c r="Q2095" s="148"/>
      <c r="R2095" s="149"/>
      <c r="S2095" s="149"/>
      <c r="T2095" s="148"/>
      <c r="U2095" s="149"/>
      <c r="V2095" s="149"/>
      <c r="W2095" s="149"/>
      <c r="X2095" s="150">
        <f t="shared" si="1"/>
        <v>1.584367573</v>
      </c>
      <c r="Y2095" s="150">
        <f t="shared" si="2"/>
        <v>-1.584367573</v>
      </c>
    </row>
    <row r="2096" ht="15.75" customHeight="1">
      <c r="A2096" s="119">
        <v>2095.0</v>
      </c>
      <c r="B2096" s="143" t="str">
        <f t="array" ref="B2096">index(Systems!$A:$E,match($A2096,Systems!$A:$A,),match(B$1,Systems!$2:$2,))&amp;if(not(isblank(index(Systems!$A:$E,match($A2096,Systems!$A:$A,),match(Systems!$C$2,Systems!$2:$2,))))," ["&amp;index(Systems!$A:$E,match($A2096,Systems!$A:$A,),match(Systems!$C$2,Systems!$2:$2,))&amp;"]",)</f>
        <v>Quilino</v>
      </c>
      <c r="C2096" s="144">
        <f t="array" ref="C2096">round((F2096-average(I2096,L2096,O2096,R2096,U2096))*X2096+if($B2096=$H2096,0,iferror(average(vlookup({$H2096,$K2096,$N2096,$Q2096,$T2096},$B:$D,column(B$1),0)),index(C:C,match($H2096,$B:$B,)))),3)</f>
        <v>-323.626</v>
      </c>
      <c r="D2096" s="144">
        <f t="array" ref="D2096">round((G2096-average(J2096,M2096,P2096,S2096,V2096))*Y2096+if($B2096=$H2096,0,iferror(average(vlookup({$H2096,$K2096,$N2096,$Q2096,$T2096},$B:$D,column(C$1),0)),index(D:D,match($H2096,$B:$B,)))),3)</f>
        <v>154.536</v>
      </c>
      <c r="E2096" s="145">
        <v>2764.0</v>
      </c>
      <c r="F2096" s="146">
        <v>484.187</v>
      </c>
      <c r="G2096" s="146">
        <v>308.552</v>
      </c>
      <c r="H2096" s="147" t="s">
        <v>404</v>
      </c>
      <c r="I2096" s="146">
        <v>688.449</v>
      </c>
      <c r="J2096" s="146">
        <v>406.09</v>
      </c>
      <c r="K2096" s="148"/>
      <c r="L2096" s="149"/>
      <c r="M2096" s="149"/>
      <c r="N2096" s="148"/>
      <c r="O2096" s="149"/>
      <c r="P2096" s="149"/>
      <c r="Q2096" s="148"/>
      <c r="R2096" s="149"/>
      <c r="S2096" s="149"/>
      <c r="T2096" s="148"/>
      <c r="U2096" s="149"/>
      <c r="V2096" s="149"/>
      <c r="W2096" s="149"/>
      <c r="X2096" s="150">
        <f t="shared" si="1"/>
        <v>1.584367573</v>
      </c>
      <c r="Y2096" s="150">
        <f t="shared" si="2"/>
        <v>-1.584367573</v>
      </c>
    </row>
    <row r="2097" ht="15.75" customHeight="1">
      <c r="A2097" s="119">
        <v>2096.0</v>
      </c>
      <c r="B2097" s="143" t="str">
        <f t="array" ref="B2097">index(Systems!$A:$E,match($A2097,Systems!$A:$A,),match(B$1,Systems!$2:$2,))&amp;if(not(isblank(index(Systems!$A:$E,match($A2097,Systems!$A:$A,),match(Systems!$C$2,Systems!$2:$2,))))," ["&amp;index(Systems!$A:$E,match($A2097,Systems!$A:$A,),match(Systems!$C$2,Systems!$2:$2,))&amp;"]",)</f>
        <v>Quimberton</v>
      </c>
      <c r="C2097" s="144">
        <f t="array" ref="C2097">round((F2097-average(I2097,L2097,O2097,R2097,U2097))*X2097+if($B2097=$H2097,0,iferror(average(vlookup({$H2097,$K2097,$N2097,$Q2097,$T2097},$B:$D,column(B$1),0)),index(C:C,match($H2097,$B:$B,)))),3)</f>
        <v>83.224</v>
      </c>
      <c r="D2097" s="144">
        <f t="array" ref="D2097">round((G2097-average(J2097,M2097,P2097,S2097,V2097))*Y2097+if($B2097=$H2097,0,iferror(average(vlookup({$H2097,$K2097,$N2097,$Q2097,$T2097},$B:$D,column(C$1),0)),index(D:D,match($H2097,$B:$B,)))),3)</f>
        <v>-359.395</v>
      </c>
      <c r="E2097" s="145">
        <v>2764.0</v>
      </c>
      <c r="F2097" s="146">
        <v>740.977</v>
      </c>
      <c r="G2097" s="146">
        <v>632.928</v>
      </c>
      <c r="H2097" s="147" t="s">
        <v>404</v>
      </c>
      <c r="I2097" s="146">
        <v>688.449</v>
      </c>
      <c r="J2097" s="146">
        <v>406.09</v>
      </c>
      <c r="K2097" s="148"/>
      <c r="L2097" s="149"/>
      <c r="M2097" s="149"/>
      <c r="N2097" s="148"/>
      <c r="O2097" s="149"/>
      <c r="P2097" s="149"/>
      <c r="Q2097" s="148"/>
      <c r="R2097" s="149"/>
      <c r="S2097" s="149"/>
      <c r="T2097" s="148"/>
      <c r="U2097" s="149"/>
      <c r="V2097" s="149"/>
      <c r="W2097" s="149"/>
      <c r="X2097" s="150">
        <f t="shared" si="1"/>
        <v>1.584367573</v>
      </c>
      <c r="Y2097" s="150">
        <f t="shared" si="2"/>
        <v>-1.584367573</v>
      </c>
    </row>
    <row r="2098" ht="15.75" customHeight="1">
      <c r="A2098" s="119">
        <v>2097.0</v>
      </c>
      <c r="B2098" s="143" t="str">
        <f t="array" ref="B2098">index(Systems!$A:$E,match($A2098,Systems!$A:$A,),match(B$1,Systems!$2:$2,))&amp;if(not(isblank(index(Systems!$A:$E,match($A2098,Systems!$A:$A,),match(Systems!$C$2,Systems!$2:$2,))))," ["&amp;index(Systems!$A:$E,match($A2098,Systems!$A:$A,),match(Systems!$C$2,Systems!$2:$2,))&amp;"]",)</f>
        <v>Quimper</v>
      </c>
      <c r="C2098" s="144">
        <f t="array" ref="C2098">round((F2098-average(I2098,L2098,O2098,R2098,U2098))*X2098+if($B2098=$H2098,0,iferror(average(vlookup({$H2098,$K2098,$N2098,$Q2098,$T2098},$B:$D,column(B$1),0)),index(C:C,match($H2098,$B:$B,)))),3)</f>
        <v>308.468</v>
      </c>
      <c r="D2098" s="144">
        <f t="array" ref="D2098">round((G2098-average(J2098,M2098,P2098,S2098,V2098))*Y2098+if($B2098=$H2098,0,iferror(average(vlookup({$H2098,$K2098,$N2098,$Q2098,$T2098},$B:$D,column(C$1),0)),index(D:D,match($H2098,$B:$B,)))),3)</f>
        <v>-138.83</v>
      </c>
      <c r="E2098" s="145">
        <v>2764.0</v>
      </c>
      <c r="F2098" s="146">
        <v>883.144</v>
      </c>
      <c r="G2098" s="146">
        <v>493.715</v>
      </c>
      <c r="H2098" s="147" t="s">
        <v>404</v>
      </c>
      <c r="I2098" s="146">
        <v>688.449</v>
      </c>
      <c r="J2098" s="146">
        <v>406.09</v>
      </c>
      <c r="K2098" s="148"/>
      <c r="L2098" s="149"/>
      <c r="M2098" s="149"/>
      <c r="N2098" s="148"/>
      <c r="O2098" s="149"/>
      <c r="P2098" s="149"/>
      <c r="Q2098" s="148"/>
      <c r="R2098" s="149"/>
      <c r="S2098" s="149"/>
      <c r="T2098" s="148"/>
      <c r="U2098" s="149"/>
      <c r="V2098" s="149"/>
      <c r="W2098" s="149"/>
      <c r="X2098" s="150">
        <f t="shared" si="1"/>
        <v>1.584367573</v>
      </c>
      <c r="Y2098" s="150">
        <f t="shared" si="2"/>
        <v>-1.584367573</v>
      </c>
    </row>
    <row r="2099" ht="15.75" customHeight="1">
      <c r="A2099" s="119">
        <v>2098.0</v>
      </c>
      <c r="B2099" s="143" t="str">
        <f t="array" ref="B2099">index(Systems!$A:$E,match($A2099,Systems!$A:$A,),match(B$1,Systems!$2:$2,))&amp;if(not(isblank(index(Systems!$A:$E,match($A2099,Systems!$A:$A,),match(Systems!$C$2,Systems!$2:$2,))))," ["&amp;index(Systems!$A:$E,match($A2099,Systems!$A:$A,),match(Systems!$C$2,Systems!$2:$2,))&amp;"]",)</f>
        <v>Quimper [Chirac (3130+)]</v>
      </c>
      <c r="C2099" s="144">
        <f t="array" ref="C2099">round((F2099-average(I2099,L2099,O2099,R2099,U2099))*X2099+if($B2099=$H2099,0,iferror(average(vlookup({$H2099,$K2099,$N2099,$Q2099,$T2099},$B:$D,column(B$1),0)),index(C:C,match($H2099,$B:$B,)))),3)</f>
        <v>380.419</v>
      </c>
      <c r="D2099" s="144">
        <f t="array" ref="D2099">round((G2099-average(J2099,M2099,P2099,S2099,V2099))*Y2099+if($B2099=$H2099,0,iferror(average(vlookup({$H2099,$K2099,$N2099,$Q2099,$T2099},$B:$D,column(C$1),0)),index(D:D,match($H2099,$B:$B,)))),3)</f>
        <v>-239.333</v>
      </c>
      <c r="E2099" s="145">
        <v>2764.0</v>
      </c>
      <c r="F2099" s="146">
        <v>928.557</v>
      </c>
      <c r="G2099" s="146">
        <v>557.149</v>
      </c>
      <c r="H2099" s="147" t="s">
        <v>404</v>
      </c>
      <c r="I2099" s="146">
        <v>688.449</v>
      </c>
      <c r="J2099" s="146">
        <v>406.09</v>
      </c>
      <c r="K2099" s="148"/>
      <c r="L2099" s="149"/>
      <c r="M2099" s="149"/>
      <c r="N2099" s="148"/>
      <c r="O2099" s="149"/>
      <c r="P2099" s="149"/>
      <c r="Q2099" s="148"/>
      <c r="R2099" s="149"/>
      <c r="S2099" s="149"/>
      <c r="T2099" s="148"/>
      <c r="U2099" s="149"/>
      <c r="V2099" s="149"/>
      <c r="W2099" s="149"/>
      <c r="X2099" s="150">
        <f t="shared" si="1"/>
        <v>1.584367573</v>
      </c>
      <c r="Y2099" s="150">
        <f t="shared" si="2"/>
        <v>-1.584367573</v>
      </c>
    </row>
    <row r="2100" ht="15.75" customHeight="1">
      <c r="A2100" s="119">
        <v>2099.0</v>
      </c>
      <c r="B2100" s="143" t="str">
        <f t="array" ref="B2100">index(Systems!$A:$E,match($A2100,Systems!$A:$A,),match(B$1,Systems!$2:$2,))&amp;if(not(isblank(index(Systems!$A:$E,match($A2100,Systems!$A:$A,),match(Systems!$C$2,Systems!$2:$2,))))," ["&amp;index(Systems!$A:$E,match($A2100,Systems!$A:$A,),match(Systems!$C$2,Systems!$2:$2,))&amp;"]",)</f>
        <v>Quincy</v>
      </c>
      <c r="C2100" s="144">
        <f t="array" ref="C2100">round((F2100-average(I2100,L2100,O2100,R2100,U2100))*X2100+if($B2100=$H2100,0,iferror(average(vlookup({$H2100,$K2100,$N2100,$Q2100,$T2100},$B:$D,column(B$1),0)),index(C:C,match($H2100,$B:$B,)))),3)</f>
        <v>347.414</v>
      </c>
      <c r="D2100" s="144">
        <f t="array" ref="D2100">round((G2100-average(J2100,M2100,P2100,S2100,V2100))*Y2100+if($B2100=$H2100,0,iferror(average(vlookup({$H2100,$K2100,$N2100,$Q2100,$T2100},$B:$D,column(C$1),0)),index(D:D,match($H2100,$B:$B,)))),3)</f>
        <v>-33.904</v>
      </c>
      <c r="E2100" s="145">
        <v>2764.0</v>
      </c>
      <c r="F2100" s="146">
        <v>907.725</v>
      </c>
      <c r="G2100" s="146">
        <v>427.489</v>
      </c>
      <c r="H2100" s="147" t="s">
        <v>404</v>
      </c>
      <c r="I2100" s="146">
        <v>688.449</v>
      </c>
      <c r="J2100" s="146">
        <v>406.09</v>
      </c>
      <c r="K2100" s="148"/>
      <c r="L2100" s="149"/>
      <c r="M2100" s="149"/>
      <c r="N2100" s="148"/>
      <c r="O2100" s="149"/>
      <c r="P2100" s="149"/>
      <c r="Q2100" s="148"/>
      <c r="R2100" s="149"/>
      <c r="S2100" s="149"/>
      <c r="T2100" s="148"/>
      <c r="U2100" s="149"/>
      <c r="V2100" s="149"/>
      <c r="W2100" s="149"/>
      <c r="X2100" s="150">
        <f t="shared" si="1"/>
        <v>1.584367573</v>
      </c>
      <c r="Y2100" s="150">
        <f t="shared" si="2"/>
        <v>-1.584367573</v>
      </c>
    </row>
    <row r="2101" ht="15.75" customHeight="1">
      <c r="A2101" s="119">
        <v>2100.0</v>
      </c>
      <c r="B2101" s="143" t="str">
        <f t="array" ref="B2101">index(Systems!$A:$E,match($A2101,Systems!$A:$A,),match(B$1,Systems!$2:$2,))&amp;if(not(isblank(index(Systems!$A:$E,match($A2101,Systems!$A:$A,),match(Systems!$C$2,Systems!$2:$2,))))," ["&amp;index(Systems!$A:$E,match($A2101,Systems!$A:$A,),match(Systems!$C$2,Systems!$2:$2,))&amp;"]",)</f>
        <v>Quines</v>
      </c>
      <c r="C2101" s="144">
        <f t="array" ref="C2101">round((F2101-average(I2101,L2101,O2101,R2101,U2101))*X2101+if($B2101=$H2101,0,iferror(average(vlookup({$H2101,$K2101,$N2101,$Q2101,$T2101},$B:$D,column(B$1),0)),index(C:C,match($H2101,$B:$B,)))),3)</f>
        <v>725.824</v>
      </c>
      <c r="D2101" s="144">
        <f t="array" ref="D2101">round((G2101-average(J2101,M2101,P2101,S2101,V2101))*Y2101+if($B2101=$H2101,0,iferror(average(vlookup({$H2101,$K2101,$N2101,$Q2101,$T2101},$B:$D,column(C$1),0)),index(D:D,match($H2101,$B:$B,)))),3)</f>
        <v>238.054</v>
      </c>
      <c r="E2101" s="145">
        <v>2764.0</v>
      </c>
      <c r="F2101" s="146">
        <v>1146.565</v>
      </c>
      <c r="G2101" s="146">
        <v>255.838</v>
      </c>
      <c r="H2101" s="147" t="s">
        <v>404</v>
      </c>
      <c r="I2101" s="146">
        <v>688.449</v>
      </c>
      <c r="J2101" s="146">
        <v>406.09</v>
      </c>
      <c r="K2101" s="148"/>
      <c r="L2101" s="149"/>
      <c r="M2101" s="149"/>
      <c r="N2101" s="148"/>
      <c r="O2101" s="149"/>
      <c r="P2101" s="149"/>
      <c r="Q2101" s="148"/>
      <c r="R2101" s="149"/>
      <c r="S2101" s="149"/>
      <c r="T2101" s="148"/>
      <c r="U2101" s="149"/>
      <c r="V2101" s="149"/>
      <c r="W2101" s="149"/>
      <c r="X2101" s="150">
        <f t="shared" si="1"/>
        <v>1.584367573</v>
      </c>
      <c r="Y2101" s="150">
        <f t="shared" si="2"/>
        <v>-1.584367573</v>
      </c>
    </row>
    <row r="2102" ht="15.75" customHeight="1">
      <c r="A2102" s="119">
        <v>2101.0</v>
      </c>
      <c r="B2102" s="143" t="str">
        <f t="array" ref="B2102">index(Systems!$A:$E,match($A2102,Systems!$A:$A,),match(B$1,Systems!$2:$2,))&amp;if(not(isblank(index(Systems!$A:$E,match($A2102,Systems!$A:$A,),match(Systems!$C$2,Systems!$2:$2,))))," ["&amp;index(Systems!$A:$E,match($A2102,Systems!$A:$A,),match(Systems!$C$2,Systems!$2:$2,))&amp;"]",)</f>
        <v>Quittacas</v>
      </c>
      <c r="C2102" s="144">
        <f t="array" ref="C2102">round((F2102-average(I2102,L2102,O2102,R2102,U2102))*X2102+if($B2102=$H2102,0,iferror(average(vlookup({$H2102,$K2102,$N2102,$Q2102,$T2102},$B:$D,column(B$1),0)),index(C:C,match($H2102,$B:$B,)))),3)</f>
        <v>157.935</v>
      </c>
      <c r="D2102" s="144">
        <f t="array" ref="D2102">round((G2102-average(J2102,M2102,P2102,S2102,V2102))*Y2102+if($B2102=$H2102,0,iferror(average(vlookup({$H2102,$K2102,$N2102,$Q2102,$T2102},$B:$D,column(C$1),0)),index(D:D,match($H2102,$B:$B,)))),3)</f>
        <v>-219.787</v>
      </c>
      <c r="E2102" s="145">
        <v>2764.0</v>
      </c>
      <c r="F2102" s="146">
        <v>788.132</v>
      </c>
      <c r="G2102" s="146">
        <v>544.812</v>
      </c>
      <c r="H2102" s="147" t="s">
        <v>404</v>
      </c>
      <c r="I2102" s="146">
        <v>688.449</v>
      </c>
      <c r="J2102" s="146">
        <v>406.09</v>
      </c>
      <c r="K2102" s="148"/>
      <c r="L2102" s="149"/>
      <c r="M2102" s="149"/>
      <c r="N2102" s="148"/>
      <c r="O2102" s="149"/>
      <c r="P2102" s="149"/>
      <c r="Q2102" s="148"/>
      <c r="R2102" s="149"/>
      <c r="S2102" s="149"/>
      <c r="T2102" s="148"/>
      <c r="U2102" s="149"/>
      <c r="V2102" s="149"/>
      <c r="W2102" s="149"/>
      <c r="X2102" s="150">
        <f t="shared" si="1"/>
        <v>1.584367573</v>
      </c>
      <c r="Y2102" s="150">
        <f t="shared" si="2"/>
        <v>-1.584367573</v>
      </c>
    </row>
    <row r="2103" ht="15.75" customHeight="1">
      <c r="A2103" s="119">
        <v>2102.0</v>
      </c>
      <c r="B2103" s="143" t="str">
        <f t="array" ref="B2103">index(Systems!$A:$E,match($A2103,Systems!$A:$A,),match(B$1,Systems!$2:$2,))&amp;if(not(isblank(index(Systems!$A:$E,match($A2103,Systems!$A:$A,),match(Systems!$C$2,Systems!$2:$2,))))," ["&amp;index(Systems!$A:$E,match($A2103,Systems!$A:$A,),match(Systems!$C$2,Systems!$2:$2,))&amp;"]",)</f>
        <v>Qurayyat</v>
      </c>
      <c r="C2103" s="144">
        <f t="array" ref="C2103">round((F2103-average(I2103,L2103,O2103,R2103,U2103))*X2103+if($B2103=$H2103,0,iferror(average(vlookup({$H2103,$K2103,$N2103,$Q2103,$T2103},$B:$D,column(B$1),0)),index(C:C,match($H2103,$B:$B,)))),3)</f>
        <v>-403.504</v>
      </c>
      <c r="D2103" s="144">
        <f t="array" ref="D2103">round((G2103-average(J2103,M2103,P2103,S2103,V2103))*Y2103+if($B2103=$H2103,0,iferror(average(vlookup({$H2103,$K2103,$N2103,$Q2103,$T2103},$B:$D,column(C$1),0)),index(D:D,match($H2103,$B:$B,)))),3)</f>
        <v>225.102</v>
      </c>
      <c r="E2103" s="145">
        <v>2764.0</v>
      </c>
      <c r="F2103" s="146">
        <v>433.771</v>
      </c>
      <c r="G2103" s="146">
        <v>264.013</v>
      </c>
      <c r="H2103" s="147" t="s">
        <v>404</v>
      </c>
      <c r="I2103" s="146">
        <v>688.449</v>
      </c>
      <c r="J2103" s="146">
        <v>406.09</v>
      </c>
      <c r="K2103" s="148"/>
      <c r="L2103" s="149"/>
      <c r="M2103" s="149"/>
      <c r="N2103" s="148"/>
      <c r="O2103" s="149"/>
      <c r="P2103" s="149"/>
      <c r="Q2103" s="148"/>
      <c r="R2103" s="149"/>
      <c r="S2103" s="149"/>
      <c r="T2103" s="148"/>
      <c r="U2103" s="149"/>
      <c r="V2103" s="149"/>
      <c r="W2103" s="149"/>
      <c r="X2103" s="150">
        <f t="shared" si="1"/>
        <v>1.584367573</v>
      </c>
      <c r="Y2103" s="150">
        <f t="shared" si="2"/>
        <v>-1.584367573</v>
      </c>
    </row>
    <row r="2104" ht="15.75" customHeight="1">
      <c r="A2104" s="119">
        <v>2103.0</v>
      </c>
      <c r="B2104" s="143" t="str">
        <f t="array" ref="B2104">index(Systems!$A:$E,match($A2104,Systems!$A:$A,),match(B$1,Systems!$2:$2,))&amp;if(not(isblank(index(Systems!$A:$E,match($A2104,Systems!$A:$A,),match(Systems!$C$2,Systems!$2:$2,))))," ["&amp;index(Systems!$A:$E,match($A2104,Systems!$A:$A,),match(Systems!$C$2,Systems!$2:$2,))&amp;"]",)</f>
        <v>Raballa</v>
      </c>
      <c r="C2104" s="144">
        <f t="array" ref="C2104">round((F2104-average(I2104,L2104,O2104,R2104,U2104))*X2104+if($B2104=$H2104,0,iferror(average(vlookup({$H2104,$K2104,$N2104,$Q2104,$T2104},$B:$D,column(B$1),0)),index(C:C,match($H2104,$B:$B,)))),3)</f>
        <v>21.709</v>
      </c>
      <c r="D2104" s="144">
        <f t="array" ref="D2104">round((G2104-average(J2104,M2104,P2104,S2104,V2104))*Y2104+if($B2104=$H2104,0,iferror(average(vlookup({$H2104,$K2104,$N2104,$Q2104,$T2104},$B:$D,column(C$1),0)),index(D:D,match($H2104,$B:$B,)))),3)</f>
        <v>-157.74</v>
      </c>
      <c r="E2104" s="145">
        <v>2764.0</v>
      </c>
      <c r="F2104" s="146">
        <v>702.151</v>
      </c>
      <c r="G2104" s="146">
        <v>505.65</v>
      </c>
      <c r="H2104" s="147" t="s">
        <v>404</v>
      </c>
      <c r="I2104" s="146">
        <v>688.449</v>
      </c>
      <c r="J2104" s="146">
        <v>406.09</v>
      </c>
      <c r="K2104" s="148"/>
      <c r="L2104" s="149"/>
      <c r="M2104" s="149"/>
      <c r="N2104" s="148"/>
      <c r="O2104" s="149"/>
      <c r="P2104" s="149"/>
      <c r="Q2104" s="148"/>
      <c r="R2104" s="149"/>
      <c r="S2104" s="149"/>
      <c r="T2104" s="148"/>
      <c r="U2104" s="149"/>
      <c r="V2104" s="149"/>
      <c r="W2104" s="149"/>
      <c r="X2104" s="150">
        <f t="shared" si="1"/>
        <v>1.584367573</v>
      </c>
      <c r="Y2104" s="150">
        <f t="shared" si="2"/>
        <v>-1.584367573</v>
      </c>
    </row>
    <row r="2105" ht="15.75" customHeight="1">
      <c r="A2105" s="119">
        <v>2104.0</v>
      </c>
      <c r="B2105" s="143" t="str">
        <f t="array" ref="B2105">index(Systems!$A:$E,match($A2105,Systems!$A:$A,),match(B$1,Systems!$2:$2,))&amp;if(not(isblank(index(Systems!$A:$E,match($A2105,Systems!$A:$A,),match(Systems!$C$2,Systems!$2:$2,))))," ["&amp;index(Systems!$A:$E,match($A2105,Systems!$A:$A,),match(Systems!$C$2,Systems!$2:$2,))&amp;"]",)</f>
        <v>Radlje</v>
      </c>
      <c r="C2105" s="144">
        <f t="array" ref="C2105">round((F2105-average(I2105,L2105,O2105,R2105,U2105))*X2105+if($B2105=$H2105,0,iferror(average(vlookup({$H2105,$K2105,$N2105,$Q2105,$T2105},$B:$D,column(B$1),0)),index(C:C,match($H2105,$B:$B,)))),3)</f>
        <v>57.63</v>
      </c>
      <c r="D2105" s="144">
        <f t="array" ref="D2105">round((G2105-average(J2105,M2105,P2105,S2105,V2105))*Y2105+if($B2105=$H2105,0,iferror(average(vlookup({$H2105,$K2105,$N2105,$Q2105,$T2105},$B:$D,column(C$1),0)),index(D:D,match($H2105,$B:$B,)))),3)</f>
        <v>376.842</v>
      </c>
      <c r="E2105" s="145">
        <v>2764.0</v>
      </c>
      <c r="F2105" s="146">
        <v>724.823</v>
      </c>
      <c r="G2105" s="146">
        <v>168.24</v>
      </c>
      <c r="H2105" s="147" t="s">
        <v>404</v>
      </c>
      <c r="I2105" s="146">
        <v>688.449</v>
      </c>
      <c r="J2105" s="146">
        <v>406.09</v>
      </c>
      <c r="K2105" s="148"/>
      <c r="L2105" s="149"/>
      <c r="M2105" s="149"/>
      <c r="N2105" s="148"/>
      <c r="O2105" s="149"/>
      <c r="P2105" s="149"/>
      <c r="Q2105" s="148"/>
      <c r="R2105" s="149"/>
      <c r="S2105" s="149"/>
      <c r="T2105" s="148"/>
      <c r="U2105" s="149"/>
      <c r="V2105" s="149"/>
      <c r="W2105" s="149"/>
      <c r="X2105" s="150">
        <f t="shared" si="1"/>
        <v>1.584367573</v>
      </c>
      <c r="Y2105" s="150">
        <f t="shared" si="2"/>
        <v>-1.584367573</v>
      </c>
    </row>
    <row r="2106" ht="15.75" customHeight="1">
      <c r="A2106" s="119">
        <v>2105.0</v>
      </c>
      <c r="B2106" s="143" t="str">
        <f t="array" ref="B2106">index(Systems!$A:$E,match($A2106,Systems!$A:$A,),match(B$1,Systems!$2:$2,))&amp;if(not(isblank(index(Systems!$A:$E,match($A2106,Systems!$A:$A,),match(Systems!$C$2,Systems!$2:$2,))))," ["&amp;index(Systems!$A:$E,match($A2106,Systems!$A:$A,),match(Systems!$C$2,Systems!$2:$2,))&amp;"]",)</f>
        <v>Radostov</v>
      </c>
      <c r="C2106" s="144">
        <f t="array" ref="C2106">round((F2106-average(I2106,L2106,O2106,R2106,U2106))*X2106+if($B2106=$H2106,0,iferror(average(vlookup({$H2106,$K2106,$N2106,$Q2106,$T2106},$B:$D,column(B$1),0)),index(C:C,match($H2106,$B:$B,)))),3)</f>
        <v>-308.163</v>
      </c>
      <c r="D2106" s="144">
        <f t="array" ref="D2106">round((G2106-average(J2106,M2106,P2106,S2106,V2106))*Y2106+if($B2106=$H2106,0,iferror(average(vlookup({$H2106,$K2106,$N2106,$Q2106,$T2106},$B:$D,column(C$1),0)),index(D:D,match($H2106,$B:$B,)))),3)</f>
        <v>43.904</v>
      </c>
      <c r="E2106" s="145">
        <v>2764.0</v>
      </c>
      <c r="F2106" s="146">
        <v>493.947</v>
      </c>
      <c r="G2106" s="146">
        <v>378.379</v>
      </c>
      <c r="H2106" s="147" t="s">
        <v>404</v>
      </c>
      <c r="I2106" s="146">
        <v>688.449</v>
      </c>
      <c r="J2106" s="146">
        <v>406.09</v>
      </c>
      <c r="K2106" s="148"/>
      <c r="L2106" s="149"/>
      <c r="M2106" s="149"/>
      <c r="N2106" s="148"/>
      <c r="O2106" s="149"/>
      <c r="P2106" s="149"/>
      <c r="Q2106" s="148"/>
      <c r="R2106" s="149"/>
      <c r="S2106" s="149"/>
      <c r="T2106" s="148"/>
      <c r="U2106" s="149"/>
      <c r="V2106" s="149"/>
      <c r="W2106" s="149"/>
      <c r="X2106" s="150">
        <f t="shared" si="1"/>
        <v>1.584367573</v>
      </c>
      <c r="Y2106" s="150">
        <f t="shared" si="2"/>
        <v>-1.584367573</v>
      </c>
    </row>
    <row r="2107" ht="15.75" customHeight="1">
      <c r="A2107" s="119">
        <v>2106.0</v>
      </c>
      <c r="B2107" s="143" t="str">
        <f t="array" ref="B2107">index(Systems!$A:$E,match($A2107,Systems!$A:$A,),match(B$1,Systems!$2:$2,))&amp;if(not(isblank(index(Systems!$A:$E,match($A2107,Systems!$A:$A,),match(Systems!$C$2,Systems!$2:$2,))))," ["&amp;index(Systems!$A:$E,match($A2107,Systems!$A:$A,),match(Systems!$C$2,Systems!$2:$2,))&amp;"]",)</f>
        <v>Radstadt</v>
      </c>
      <c r="C2107" s="144">
        <f t="array" ref="C2107">round((F2107-average(I2107,L2107,O2107,R2107,U2107))*X2107+if($B2107=$H2107,0,iferror(average(vlookup({$H2107,$K2107,$N2107,$Q2107,$T2107},$B:$D,column(B$1),0)),index(C:C,match($H2107,$B:$B,)))),3)</f>
        <v>41.368</v>
      </c>
      <c r="D2107" s="144">
        <f t="array" ref="D2107">round((G2107-average(J2107,M2107,P2107,S2107,V2107))*Y2107+if($B2107=$H2107,0,iferror(average(vlookup({$H2107,$K2107,$N2107,$Q2107,$T2107},$B:$D,column(C$1),0)),index(D:D,match($H2107,$B:$B,)))),3)</f>
        <v>316.631</v>
      </c>
      <c r="E2107" s="145">
        <v>2764.0</v>
      </c>
      <c r="F2107" s="146">
        <v>714.559</v>
      </c>
      <c r="G2107" s="146">
        <v>206.243</v>
      </c>
      <c r="H2107" s="147" t="s">
        <v>404</v>
      </c>
      <c r="I2107" s="146">
        <v>688.449</v>
      </c>
      <c r="J2107" s="146">
        <v>406.09</v>
      </c>
      <c r="K2107" s="148"/>
      <c r="L2107" s="149"/>
      <c r="M2107" s="149"/>
      <c r="N2107" s="148"/>
      <c r="O2107" s="149"/>
      <c r="P2107" s="149"/>
      <c r="Q2107" s="148"/>
      <c r="R2107" s="149"/>
      <c r="S2107" s="149"/>
      <c r="T2107" s="148"/>
      <c r="U2107" s="149"/>
      <c r="V2107" s="149"/>
      <c r="W2107" s="149"/>
      <c r="X2107" s="150">
        <f t="shared" si="1"/>
        <v>1.584367573</v>
      </c>
      <c r="Y2107" s="150">
        <f t="shared" si="2"/>
        <v>-1.584367573</v>
      </c>
    </row>
    <row r="2108" ht="15.75" customHeight="1">
      <c r="A2108" s="119">
        <v>2107.0</v>
      </c>
      <c r="B2108" s="143" t="str">
        <f t="array" ref="B2108">index(Systems!$A:$E,match($A2108,Systems!$A:$A,),match(B$1,Systems!$2:$2,))&amp;if(not(isblank(index(Systems!$A:$E,match($A2108,Systems!$A:$A,),match(Systems!$C$2,Systems!$2:$2,))))," ["&amp;index(Systems!$A:$E,match($A2108,Systems!$A:$A,),match(Systems!$C$2,Systems!$2:$2,))&amp;"]",)</f>
        <v>Raetia</v>
      </c>
      <c r="C2108" s="144">
        <f t="array" ref="C2108">round((F2108-average(I2108,L2108,O2108,R2108,U2108))*X2108+if($B2108=$H2108,0,iferror(average(vlookup({$H2108,$K2108,$N2108,$Q2108,$T2108},$B:$D,column(B$1),0)),index(C:C,match($H2108,$B:$B,)))),3)</f>
        <v>575.214</v>
      </c>
      <c r="D2108" s="144">
        <f t="array" ref="D2108">round((G2108-average(J2108,M2108,P2108,S2108,V2108))*Y2108+if($B2108=$H2108,0,iferror(average(vlookup({$H2108,$K2108,$N2108,$Q2108,$T2108},$B:$D,column(C$1),0)),index(D:D,match($H2108,$B:$B,)))),3)</f>
        <v>245.55</v>
      </c>
      <c r="E2108" s="145">
        <v>2764.0</v>
      </c>
      <c r="F2108" s="146">
        <v>1051.505</v>
      </c>
      <c r="G2108" s="146">
        <v>251.107</v>
      </c>
      <c r="H2108" s="147" t="s">
        <v>404</v>
      </c>
      <c r="I2108" s="146">
        <v>688.449</v>
      </c>
      <c r="J2108" s="146">
        <v>406.09</v>
      </c>
      <c r="K2108" s="148"/>
      <c r="L2108" s="149"/>
      <c r="M2108" s="149"/>
      <c r="N2108" s="148"/>
      <c r="O2108" s="149"/>
      <c r="P2108" s="149"/>
      <c r="Q2108" s="148"/>
      <c r="R2108" s="149"/>
      <c r="S2108" s="149"/>
      <c r="T2108" s="148"/>
      <c r="U2108" s="149"/>
      <c r="V2108" s="149"/>
      <c r="W2108" s="149"/>
      <c r="X2108" s="150">
        <f t="shared" si="1"/>
        <v>1.584367573</v>
      </c>
      <c r="Y2108" s="150">
        <f t="shared" si="2"/>
        <v>-1.584367573</v>
      </c>
    </row>
    <row r="2109" ht="15.75" customHeight="1">
      <c r="A2109" s="119">
        <v>2108.0</v>
      </c>
      <c r="B2109" s="143" t="str">
        <f t="array" ref="B2109">index(Systems!$A:$E,match($A2109,Systems!$A:$A,),match(B$1,Systems!$2:$2,))&amp;if(not(isblank(index(Systems!$A:$E,match($A2109,Systems!$A:$A,),match(Systems!$C$2,Systems!$2:$2,))))," ["&amp;index(Systems!$A:$E,match($A2109,Systems!$A:$A,),match(Systems!$C$2,Systems!$2:$2,))&amp;"]",)</f>
        <v>Ragusa</v>
      </c>
      <c r="C2109" s="144">
        <f t="array" ref="C2109">round((F2109-average(I2109,L2109,O2109,R2109,U2109))*X2109+if($B2109=$H2109,0,iferror(average(vlookup({$H2109,$K2109,$N2109,$Q2109,$T2109},$B:$D,column(B$1),0)),index(C:C,match($H2109,$B:$B,)))),3)</f>
        <v>-99.44</v>
      </c>
      <c r="D2109" s="144">
        <f t="array" ref="D2109">round((G2109-average(J2109,M2109,P2109,S2109,V2109))*Y2109+if($B2109=$H2109,0,iferror(average(vlookup({$H2109,$K2109,$N2109,$Q2109,$T2109},$B:$D,column(C$1),0)),index(D:D,match($H2109,$B:$B,)))),3)</f>
        <v>-193.798</v>
      </c>
      <c r="E2109" s="145">
        <v>2764.0</v>
      </c>
      <c r="F2109" s="146">
        <v>625.686</v>
      </c>
      <c r="G2109" s="146">
        <v>528.409</v>
      </c>
      <c r="H2109" s="147" t="s">
        <v>404</v>
      </c>
      <c r="I2109" s="146">
        <v>688.449</v>
      </c>
      <c r="J2109" s="146">
        <v>406.09</v>
      </c>
      <c r="K2109" s="148"/>
      <c r="L2109" s="149"/>
      <c r="M2109" s="149"/>
      <c r="N2109" s="148"/>
      <c r="O2109" s="149"/>
      <c r="P2109" s="149"/>
      <c r="Q2109" s="148"/>
      <c r="R2109" s="149"/>
      <c r="S2109" s="149"/>
      <c r="T2109" s="148"/>
      <c r="U2109" s="149"/>
      <c r="V2109" s="149"/>
      <c r="W2109" s="149"/>
      <c r="X2109" s="150">
        <f t="shared" si="1"/>
        <v>1.584367573</v>
      </c>
      <c r="Y2109" s="150">
        <f t="shared" si="2"/>
        <v>-1.584367573</v>
      </c>
    </row>
    <row r="2110" ht="15.75" customHeight="1">
      <c r="A2110" s="119">
        <v>2109.0</v>
      </c>
      <c r="B2110" s="143" t="str">
        <f t="array" ref="B2110">index(Systems!$A:$E,match($A2110,Systems!$A:$A,),match(B$1,Systems!$2:$2,))&amp;if(not(isblank(index(Systems!$A:$E,match($A2110,Systems!$A:$A,),match(Systems!$C$2,Systems!$2:$2,))))," ["&amp;index(Systems!$A:$E,match($A2110,Systems!$A:$A,),match(Systems!$C$2,Systems!$2:$2,))&amp;"]",)</f>
        <v>Rahne</v>
      </c>
      <c r="C2110" s="144">
        <f t="array" ref="C2110">round((F2110-average(I2110,L2110,O2110,R2110,U2110))*X2110+if($B2110=$H2110,0,iferror(average(vlookup({$H2110,$K2110,$N2110,$Q2110,$T2110},$B:$D,column(B$1),0)),index(C:C,match($H2110,$B:$B,)))),3)</f>
        <v>-141.926</v>
      </c>
      <c r="D2110" s="144">
        <f t="array" ref="D2110">round((G2110-average(J2110,M2110,P2110,S2110,V2110))*Y2110+if($B2110=$H2110,0,iferror(average(vlookup({$H2110,$K2110,$N2110,$Q2110,$T2110},$B:$D,column(C$1),0)),index(D:D,match($H2110,$B:$B,)))),3)</f>
        <v>9.284</v>
      </c>
      <c r="E2110" s="145">
        <v>2764.0</v>
      </c>
      <c r="F2110" s="146">
        <v>598.87</v>
      </c>
      <c r="G2110" s="146">
        <v>400.23</v>
      </c>
      <c r="H2110" s="147" t="s">
        <v>404</v>
      </c>
      <c r="I2110" s="146">
        <v>688.449</v>
      </c>
      <c r="J2110" s="146">
        <v>406.09</v>
      </c>
      <c r="K2110" s="148"/>
      <c r="L2110" s="149"/>
      <c r="M2110" s="149"/>
      <c r="N2110" s="148"/>
      <c r="O2110" s="149"/>
      <c r="P2110" s="149"/>
      <c r="Q2110" s="148"/>
      <c r="R2110" s="149"/>
      <c r="S2110" s="149"/>
      <c r="T2110" s="148"/>
      <c r="U2110" s="149"/>
      <c r="V2110" s="149"/>
      <c r="W2110" s="149"/>
      <c r="X2110" s="150">
        <f t="shared" si="1"/>
        <v>1.584367573</v>
      </c>
      <c r="Y2110" s="150">
        <f t="shared" si="2"/>
        <v>-1.584367573</v>
      </c>
    </row>
    <row r="2111" ht="15.75" customHeight="1">
      <c r="A2111" s="119">
        <v>2110.0</v>
      </c>
      <c r="B2111" s="143" t="str">
        <f t="array" ref="B2111">index(Systems!$A:$E,match($A2111,Systems!$A:$A,),match(B$1,Systems!$2:$2,))&amp;if(not(isblank(index(Systems!$A:$E,match($A2111,Systems!$A:$A,),match(Systems!$C$2,Systems!$2:$2,))))," ["&amp;index(Systems!$A:$E,match($A2111,Systems!$A:$A,),match(Systems!$C$2,Systems!$2:$2,))&amp;"]",)</f>
        <v>Rajkot</v>
      </c>
      <c r="C2111" s="144">
        <f t="array" ref="C2111">round((F2111-average(I2111,L2111,O2111,R2111,U2111))*X2111+if($B2111=$H2111,0,iferror(average(vlookup({$H2111,$K2111,$N2111,$Q2111,$T2111},$B:$D,column(B$1),0)),index(C:C,match($H2111,$B:$B,)))),3)</f>
        <v>-374.562</v>
      </c>
      <c r="D2111" s="144">
        <f t="array" ref="D2111">round((G2111-average(J2111,M2111,P2111,S2111,V2111))*Y2111+if($B2111=$H2111,0,iferror(average(vlookup({$H2111,$K2111,$N2111,$Q2111,$T2111},$B:$D,column(C$1),0)),index(D:D,match($H2111,$B:$B,)))),3)</f>
        <v>-21.248</v>
      </c>
      <c r="E2111" s="145">
        <v>2764.0</v>
      </c>
      <c r="F2111" s="146">
        <v>452.038</v>
      </c>
      <c r="G2111" s="146">
        <v>419.501</v>
      </c>
      <c r="H2111" s="147" t="s">
        <v>404</v>
      </c>
      <c r="I2111" s="146">
        <v>688.449</v>
      </c>
      <c r="J2111" s="146">
        <v>406.09</v>
      </c>
      <c r="K2111" s="148"/>
      <c r="L2111" s="149"/>
      <c r="M2111" s="149"/>
      <c r="N2111" s="148"/>
      <c r="O2111" s="149"/>
      <c r="P2111" s="149"/>
      <c r="Q2111" s="148"/>
      <c r="R2111" s="149"/>
      <c r="S2111" s="149"/>
      <c r="T2111" s="148"/>
      <c r="U2111" s="149"/>
      <c r="V2111" s="149"/>
      <c r="W2111" s="149"/>
      <c r="X2111" s="150">
        <f t="shared" si="1"/>
        <v>1.584367573</v>
      </c>
      <c r="Y2111" s="150">
        <f t="shared" si="2"/>
        <v>-1.584367573</v>
      </c>
    </row>
    <row r="2112" ht="15.75" customHeight="1">
      <c r="A2112" s="119">
        <v>2111.0</v>
      </c>
      <c r="B2112" s="143" t="str">
        <f t="array" ref="B2112">index(Systems!$A:$E,match($A2112,Systems!$A:$A,),match(B$1,Systems!$2:$2,))&amp;if(not(isblank(index(Systems!$A:$E,match($A2112,Systems!$A:$A,),match(Systems!$C$2,Systems!$2:$2,))))," ["&amp;index(Systems!$A:$E,match($A2112,Systems!$A:$A,),match(Systems!$C$2,Systems!$2:$2,))&amp;"]",)</f>
        <v>Raldamax</v>
      </c>
      <c r="C2112" s="144">
        <f t="array" ref="C2112">round((F2112-average(I2112,L2112,O2112,R2112,U2112))*X2112+if($B2112=$H2112,0,iferror(average(vlookup({$H2112,$K2112,$N2112,$Q2112,$T2112},$B:$D,column(B$1),0)),index(C:C,match($H2112,$B:$B,)))),3)</f>
        <v>596.397</v>
      </c>
      <c r="D2112" s="144">
        <f t="array" ref="D2112">round((G2112-average(J2112,M2112,P2112,S2112,V2112))*Y2112+if($B2112=$H2112,0,iferror(average(vlookup({$H2112,$K2112,$N2112,$Q2112,$T2112},$B:$D,column(C$1),0)),index(D:D,match($H2112,$B:$B,)))),3)</f>
        <v>141.353</v>
      </c>
      <c r="E2112" s="145">
        <v>2764.0</v>
      </c>
      <c r="F2112" s="146">
        <v>1064.875</v>
      </c>
      <c r="G2112" s="146">
        <v>316.873</v>
      </c>
      <c r="H2112" s="147" t="s">
        <v>404</v>
      </c>
      <c r="I2112" s="146">
        <v>688.449</v>
      </c>
      <c r="J2112" s="146">
        <v>406.09</v>
      </c>
      <c r="K2112" s="148"/>
      <c r="L2112" s="149"/>
      <c r="M2112" s="149"/>
      <c r="N2112" s="148"/>
      <c r="O2112" s="149"/>
      <c r="P2112" s="149"/>
      <c r="Q2112" s="148"/>
      <c r="R2112" s="149"/>
      <c r="S2112" s="149"/>
      <c r="T2112" s="148"/>
      <c r="U2112" s="149"/>
      <c r="V2112" s="149"/>
      <c r="W2112" s="149"/>
      <c r="X2112" s="150">
        <f t="shared" si="1"/>
        <v>1.584367573</v>
      </c>
      <c r="Y2112" s="150">
        <f t="shared" si="2"/>
        <v>-1.584367573</v>
      </c>
    </row>
    <row r="2113" ht="15.75" customHeight="1">
      <c r="A2113" s="119">
        <v>2112.0</v>
      </c>
      <c r="B2113" s="143" t="str">
        <f t="array" ref="B2113">index(Systems!$A:$E,match($A2113,Systems!$A:$A,),match(B$1,Systems!$2:$2,))&amp;if(not(isblank(index(Systems!$A:$E,match($A2113,Systems!$A:$A,),match(Systems!$C$2,Systems!$2:$2,))))," ["&amp;index(Systems!$A:$E,match($A2113,Systems!$A:$A,),match(Systems!$C$2,Systems!$2:$2,))&amp;"]",)</f>
        <v>Raman</v>
      </c>
      <c r="C2113" s="144">
        <f t="array" ref="C2113">round((F2113-average(I2113,L2113,O2113,R2113,U2113))*X2113+if($B2113=$H2113,0,iferror(average(vlookup({$H2113,$K2113,$N2113,$Q2113,$T2113},$B:$D,column(B$1),0)),index(C:C,match($H2113,$B:$B,)))),3)</f>
        <v>161.553</v>
      </c>
      <c r="D2113" s="144">
        <f t="array" ref="D2113">round((G2113-average(J2113,M2113,P2113,S2113,V2113))*Y2113+if($B2113=$H2113,0,iferror(average(vlookup({$H2113,$K2113,$N2113,$Q2113,$T2113},$B:$D,column(C$1),0)),index(D:D,match($H2113,$B:$B,)))),3)</f>
        <v>9.261</v>
      </c>
      <c r="E2113" s="145">
        <v>2764.0</v>
      </c>
      <c r="F2113" s="146">
        <v>790.416</v>
      </c>
      <c r="G2113" s="146">
        <v>400.245</v>
      </c>
      <c r="H2113" s="147" t="s">
        <v>404</v>
      </c>
      <c r="I2113" s="146">
        <v>688.449</v>
      </c>
      <c r="J2113" s="146">
        <v>406.09</v>
      </c>
      <c r="K2113" s="148"/>
      <c r="L2113" s="149"/>
      <c r="M2113" s="149"/>
      <c r="N2113" s="148"/>
      <c r="O2113" s="149"/>
      <c r="P2113" s="149"/>
      <c r="Q2113" s="148"/>
      <c r="R2113" s="149"/>
      <c r="S2113" s="149"/>
      <c r="T2113" s="148"/>
      <c r="U2113" s="149"/>
      <c r="V2113" s="149"/>
      <c r="W2113" s="149"/>
      <c r="X2113" s="150">
        <f t="shared" si="1"/>
        <v>1.584367573</v>
      </c>
      <c r="Y2113" s="150">
        <f t="shared" si="2"/>
        <v>-1.584367573</v>
      </c>
    </row>
    <row r="2114" ht="15.75" customHeight="1">
      <c r="A2114" s="119">
        <v>2113.0</v>
      </c>
      <c r="B2114" s="143" t="str">
        <f t="array" ref="B2114">index(Systems!$A:$E,match($A2114,Systems!$A:$A,),match(B$1,Systems!$2:$2,))&amp;if(not(isblank(index(Systems!$A:$E,match($A2114,Systems!$A:$A,),match(Systems!$C$2,Systems!$2:$2,))))," ["&amp;index(Systems!$A:$E,match($A2114,Systems!$A:$A,),match(Systems!$C$2,Systems!$2:$2,))&amp;"]",)</f>
        <v>Ramen [Ramen II]</v>
      </c>
      <c r="C2114" s="144">
        <f t="array" ref="C2114">round((F2114-average(I2114,L2114,O2114,R2114,U2114))*X2114+if($B2114=$H2114,0,iferror(average(vlookup({$H2114,$K2114,$N2114,$Q2114,$T2114},$B:$D,column(B$1),0)),index(C:C,match($H2114,$B:$B,)))),3)</f>
        <v>-28.01</v>
      </c>
      <c r="D2114" s="144">
        <f t="array" ref="D2114">round((G2114-average(J2114,M2114,P2114,S2114,V2114))*Y2114+if($B2114=$H2114,0,iferror(average(vlookup({$H2114,$K2114,$N2114,$Q2114,$T2114},$B:$D,column(C$1),0)),index(D:D,match($H2114,$B:$B,)))),3)</f>
        <v>-152.955</v>
      </c>
      <c r="E2114" s="145">
        <v>2764.0</v>
      </c>
      <c r="F2114" s="146">
        <v>670.77</v>
      </c>
      <c r="G2114" s="146">
        <v>502.63</v>
      </c>
      <c r="H2114" s="147" t="s">
        <v>404</v>
      </c>
      <c r="I2114" s="146">
        <v>688.449</v>
      </c>
      <c r="J2114" s="146">
        <v>406.09</v>
      </c>
      <c r="K2114" s="148"/>
      <c r="L2114" s="149"/>
      <c r="M2114" s="149"/>
      <c r="N2114" s="148"/>
      <c r="O2114" s="149"/>
      <c r="P2114" s="149"/>
      <c r="Q2114" s="148"/>
      <c r="R2114" s="149"/>
      <c r="S2114" s="149"/>
      <c r="T2114" s="148"/>
      <c r="U2114" s="149"/>
      <c r="V2114" s="149"/>
      <c r="W2114" s="149"/>
      <c r="X2114" s="150">
        <f t="shared" si="1"/>
        <v>1.584367573</v>
      </c>
      <c r="Y2114" s="150">
        <f t="shared" si="2"/>
        <v>-1.584367573</v>
      </c>
    </row>
    <row r="2115" ht="15.75" customHeight="1">
      <c r="A2115" s="119">
        <v>2114.0</v>
      </c>
      <c r="B2115" s="143" t="str">
        <f t="array" ref="B2115">index(Systems!$A:$E,match($A2115,Systems!$A:$A,),match(B$1,Systems!$2:$2,))&amp;if(not(isblank(index(Systems!$A:$E,match($A2115,Systems!$A:$A,),match(Systems!$C$2,Systems!$2:$2,))))," ["&amp;index(Systems!$A:$E,match($A2115,Systems!$A:$A,),match(Systems!$C$2,Systems!$2:$2,))&amp;"]",)</f>
        <v>Ramgarh</v>
      </c>
      <c r="C2115" s="144">
        <f t="array" ref="C2115">round((F2115-average(I2115,L2115,O2115,R2115,U2115))*X2115+if($B2115=$H2115,0,iferror(average(vlookup({$H2115,$K2115,$N2115,$Q2115,$T2115},$B:$D,column(B$1),0)),index(C:C,match($H2115,$B:$B,)))),3)</f>
        <v>391.866</v>
      </c>
      <c r="D2115" s="144">
        <f t="array" ref="D2115">round((G2115-average(J2115,M2115,P2115,S2115,V2115))*Y2115+if($B2115=$H2115,0,iferror(average(vlookup({$H2115,$K2115,$N2115,$Q2115,$T2115},$B:$D,column(C$1),0)),index(D:D,match($H2115,$B:$B,)))),3)</f>
        <v>224.844</v>
      </c>
      <c r="E2115" s="145">
        <v>2764.0</v>
      </c>
      <c r="F2115" s="146">
        <v>935.782</v>
      </c>
      <c r="G2115" s="146">
        <v>264.176</v>
      </c>
      <c r="H2115" s="147" t="s">
        <v>404</v>
      </c>
      <c r="I2115" s="146">
        <v>688.449</v>
      </c>
      <c r="J2115" s="146">
        <v>406.09</v>
      </c>
      <c r="K2115" s="148"/>
      <c r="L2115" s="149"/>
      <c r="M2115" s="149"/>
      <c r="N2115" s="148"/>
      <c r="O2115" s="149"/>
      <c r="P2115" s="149"/>
      <c r="Q2115" s="148"/>
      <c r="R2115" s="149"/>
      <c r="S2115" s="149"/>
      <c r="T2115" s="148"/>
      <c r="U2115" s="149"/>
      <c r="V2115" s="149"/>
      <c r="W2115" s="149"/>
      <c r="X2115" s="150">
        <f t="shared" si="1"/>
        <v>1.584367573</v>
      </c>
      <c r="Y2115" s="150">
        <f t="shared" si="2"/>
        <v>-1.584367573</v>
      </c>
    </row>
    <row r="2116" ht="15.75" customHeight="1">
      <c r="A2116" s="119">
        <v>2115.0</v>
      </c>
      <c r="B2116" s="143" t="str">
        <f t="array" ref="B2116">index(Systems!$A:$E,match($A2116,Systems!$A:$A,),match(B$1,Systems!$2:$2,))&amp;if(not(isblank(index(Systems!$A:$E,match($A2116,Systems!$A:$A,),match(Systems!$C$2,Systems!$2:$2,))))," ["&amp;index(Systems!$A:$E,match($A2116,Systems!$A:$A,),match(Systems!$C$2,Systems!$2:$2,))&amp;"]",)</f>
        <v>Ramona</v>
      </c>
      <c r="C2116" s="144">
        <f t="array" ref="C2116">round((F2116-average(I2116,L2116,O2116,R2116,U2116))*X2116+if($B2116=$H2116,0,iferror(average(vlookup({$H2116,$K2116,$N2116,$Q2116,$T2116},$B:$D,column(B$1),0)),index(C:C,match($H2116,$B:$B,)))),3)</f>
        <v>329.056</v>
      </c>
      <c r="D2116" s="144">
        <f t="array" ref="D2116">round((G2116-average(J2116,M2116,P2116,S2116,V2116))*Y2116+if($B2116=$H2116,0,iferror(average(vlookup({$H2116,$K2116,$N2116,$Q2116,$T2116},$B:$D,column(C$1),0)),index(D:D,match($H2116,$B:$B,)))),3)</f>
        <v>-38.305</v>
      </c>
      <c r="E2116" s="145">
        <v>2764.0</v>
      </c>
      <c r="F2116" s="146">
        <v>896.138</v>
      </c>
      <c r="G2116" s="146">
        <v>430.267</v>
      </c>
      <c r="H2116" s="147" t="s">
        <v>404</v>
      </c>
      <c r="I2116" s="146">
        <v>688.449</v>
      </c>
      <c r="J2116" s="146">
        <v>406.09</v>
      </c>
      <c r="K2116" s="148"/>
      <c r="L2116" s="149"/>
      <c r="M2116" s="149"/>
      <c r="N2116" s="148"/>
      <c r="O2116" s="149"/>
      <c r="P2116" s="149"/>
      <c r="Q2116" s="148"/>
      <c r="R2116" s="149"/>
      <c r="S2116" s="149"/>
      <c r="T2116" s="148"/>
      <c r="U2116" s="149"/>
      <c r="V2116" s="149"/>
      <c r="W2116" s="149"/>
      <c r="X2116" s="150">
        <f t="shared" si="1"/>
        <v>1.584367573</v>
      </c>
      <c r="Y2116" s="150">
        <f t="shared" si="2"/>
        <v>-1.584367573</v>
      </c>
    </row>
    <row r="2117" ht="15.75" customHeight="1">
      <c r="A2117" s="119">
        <v>2116.0</v>
      </c>
      <c r="B2117" s="143" t="str">
        <f t="array" ref="B2117">index(Systems!$A:$E,match($A2117,Systems!$A:$A,),match(B$1,Systems!$2:$2,))&amp;if(not(isblank(index(Systems!$A:$E,match($A2117,Systems!$A:$A,),match(Systems!$C$2,Systems!$2:$2,))))," ["&amp;index(Systems!$A:$E,match($A2117,Systems!$A:$A,),match(Systems!$C$2,Systems!$2:$2,))&amp;"]",)</f>
        <v>Ramora [RA]</v>
      </c>
      <c r="C2117" s="144">
        <f t="array" ref="C2117">round((F2117-average(I2117,L2117,O2117,R2117,U2117))*X2117+if($B2117=$H2117,0,iferror(average(vlookup({$H2117,$K2117,$N2117,$Q2117,$T2117},$B:$D,column(B$1),0)),index(C:C,match($H2117,$B:$B,)))),3)</f>
        <v>491.303</v>
      </c>
      <c r="D2117" s="144">
        <f t="array" ref="D2117">round((G2117-average(J2117,M2117,P2117,S2117,V2117))*Y2117+if($B2117=$H2117,0,iferror(average(vlookup({$H2117,$K2117,$N2117,$Q2117,$T2117},$B:$D,column(C$1),0)),index(D:D,match($H2117,$B:$B,)))),3)</f>
        <v>99.048</v>
      </c>
      <c r="E2117" s="145">
        <v>2764.0</v>
      </c>
      <c r="F2117" s="146">
        <v>998.543</v>
      </c>
      <c r="G2117" s="146">
        <v>343.574</v>
      </c>
      <c r="H2117" s="147" t="s">
        <v>404</v>
      </c>
      <c r="I2117" s="146">
        <v>688.449</v>
      </c>
      <c r="J2117" s="146">
        <v>406.09</v>
      </c>
      <c r="K2117" s="148"/>
      <c r="L2117" s="149"/>
      <c r="M2117" s="149"/>
      <c r="N2117" s="148"/>
      <c r="O2117" s="149"/>
      <c r="P2117" s="149"/>
      <c r="Q2117" s="148"/>
      <c r="R2117" s="149"/>
      <c r="S2117" s="149"/>
      <c r="T2117" s="148"/>
      <c r="U2117" s="149"/>
      <c r="V2117" s="149"/>
      <c r="W2117" s="149"/>
      <c r="X2117" s="150">
        <f t="shared" si="1"/>
        <v>1.584367573</v>
      </c>
      <c r="Y2117" s="150">
        <f t="shared" si="2"/>
        <v>-1.584367573</v>
      </c>
    </row>
    <row r="2118" ht="15.75" customHeight="1">
      <c r="A2118" s="119">
        <v>2117.0</v>
      </c>
      <c r="B2118" s="143" t="str">
        <f t="array" ref="B2118">index(Systems!$A:$E,match($A2118,Systems!$A:$A,),match(B$1,Systems!$2:$2,))&amp;if(not(isblank(index(Systems!$A:$E,match($A2118,Systems!$A:$A,),match(Systems!$C$2,Systems!$2:$2,))))," ["&amp;index(Systems!$A:$E,match($A2118,Systems!$A:$A,),match(Systems!$C$2,Systems!$2:$2,))&amp;"]",)</f>
        <v>Ramsau</v>
      </c>
      <c r="C2118" s="144">
        <f t="array" ref="C2118">round((F2118-average(I2118,L2118,O2118,R2118,U2118))*X2118+if($B2118=$H2118,0,iferror(average(vlookup({$H2118,$K2118,$N2118,$Q2118,$T2118},$B:$D,column(B$1),0)),index(C:C,match($H2118,$B:$B,)))),3)</f>
        <v>-0.273</v>
      </c>
      <c r="D2118" s="144">
        <f t="array" ref="D2118">round((G2118-average(J2118,M2118,P2118,S2118,V2118))*Y2118+if($B2118=$H2118,0,iferror(average(vlookup({$H2118,$K2118,$N2118,$Q2118,$T2118},$B:$D,column(C$1),0)),index(D:D,match($H2118,$B:$B,)))),3)</f>
        <v>222.518</v>
      </c>
      <c r="E2118" s="145">
        <v>2764.0</v>
      </c>
      <c r="F2118" s="146">
        <v>688.277</v>
      </c>
      <c r="G2118" s="146">
        <v>265.644</v>
      </c>
      <c r="H2118" s="147" t="s">
        <v>404</v>
      </c>
      <c r="I2118" s="146">
        <v>688.449</v>
      </c>
      <c r="J2118" s="146">
        <v>406.09</v>
      </c>
      <c r="K2118" s="148"/>
      <c r="L2118" s="149"/>
      <c r="M2118" s="149"/>
      <c r="N2118" s="148"/>
      <c r="O2118" s="149"/>
      <c r="P2118" s="149"/>
      <c r="Q2118" s="148"/>
      <c r="R2118" s="149"/>
      <c r="S2118" s="149"/>
      <c r="T2118" s="148"/>
      <c r="U2118" s="149"/>
      <c r="V2118" s="149"/>
      <c r="W2118" s="149"/>
      <c r="X2118" s="150">
        <f t="shared" si="1"/>
        <v>1.584367573</v>
      </c>
      <c r="Y2118" s="150">
        <f t="shared" si="2"/>
        <v>-1.584367573</v>
      </c>
    </row>
    <row r="2119" ht="15.75" customHeight="1">
      <c r="A2119" s="119">
        <v>2118.0</v>
      </c>
      <c r="B2119" s="143" t="str">
        <f t="array" ref="B2119">index(Systems!$A:$E,match($A2119,Systems!$A:$A,),match(B$1,Systems!$2:$2,))&amp;if(not(isblank(index(Systems!$A:$E,match($A2119,Systems!$A:$A,),match(Systems!$C$2,Systems!$2:$2,))))," ["&amp;index(Systems!$A:$E,match($A2119,Systems!$A:$A,),match(Systems!$C$2,Systems!$2:$2,))&amp;"]",)</f>
        <v>Randar</v>
      </c>
      <c r="C2119" s="144">
        <f t="array" ref="C2119">round((F2119-average(I2119,L2119,O2119,R2119,U2119))*X2119+if($B2119=$H2119,0,iferror(average(vlookup({$H2119,$K2119,$N2119,$Q2119,$T2119},$B:$D,column(B$1),0)),index(C:C,match($H2119,$B:$B,)))),3)</f>
        <v>61.773</v>
      </c>
      <c r="D2119" s="144">
        <f t="array" ref="D2119">round((G2119-average(J2119,M2119,P2119,S2119,V2119))*Y2119+if($B2119=$H2119,0,iferror(average(vlookup({$H2119,$K2119,$N2119,$Q2119,$T2119},$B:$D,column(C$1),0)),index(D:D,match($H2119,$B:$B,)))),3)</f>
        <v>-175.778</v>
      </c>
      <c r="E2119" s="145">
        <v>2764.0</v>
      </c>
      <c r="F2119" s="146">
        <v>727.438</v>
      </c>
      <c r="G2119" s="146">
        <v>517.035</v>
      </c>
      <c r="H2119" s="147" t="s">
        <v>404</v>
      </c>
      <c r="I2119" s="146">
        <v>688.449</v>
      </c>
      <c r="J2119" s="146">
        <v>406.09</v>
      </c>
      <c r="K2119" s="148"/>
      <c r="L2119" s="149"/>
      <c r="M2119" s="149"/>
      <c r="N2119" s="148"/>
      <c r="O2119" s="149"/>
      <c r="P2119" s="149"/>
      <c r="Q2119" s="148"/>
      <c r="R2119" s="149"/>
      <c r="S2119" s="149"/>
      <c r="T2119" s="148"/>
      <c r="U2119" s="149"/>
      <c r="V2119" s="149"/>
      <c r="W2119" s="149"/>
      <c r="X2119" s="150">
        <f t="shared" si="1"/>
        <v>1.584367573</v>
      </c>
      <c r="Y2119" s="150">
        <f t="shared" si="2"/>
        <v>-1.584367573</v>
      </c>
    </row>
    <row r="2120" ht="15.75" customHeight="1">
      <c r="A2120" s="119">
        <v>2119.0</v>
      </c>
      <c r="B2120" s="143" t="str">
        <f t="array" ref="B2120">index(Systems!$A:$E,match($A2120,Systems!$A:$A,),match(B$1,Systems!$2:$2,))&amp;if(not(isblank(index(Systems!$A:$E,match($A2120,Systems!$A:$A,),match(Systems!$C$2,Systems!$2:$2,))))," ["&amp;index(Systems!$A:$E,match($A2120,Systems!$A:$A,),match(Systems!$C$2,Systems!$2:$2,))&amp;"]",)</f>
        <v>Raphael</v>
      </c>
      <c r="C2120" s="144">
        <f t="array" ref="C2120">round((F2120-average(I2120,L2120,O2120,R2120,U2120))*X2120+if($B2120=$H2120,0,iferror(average(vlookup({$H2120,$K2120,$N2120,$Q2120,$T2120},$B:$D,column(B$1),0)),index(C:C,match($H2120,$B:$B,)))),3)</f>
        <v>45.232</v>
      </c>
      <c r="D2120" s="144">
        <f t="array" ref="D2120">round((G2120-average(J2120,M2120,P2120,S2120,V2120))*Y2120+if($B2120=$H2120,0,iferror(average(vlookup({$H2120,$K2120,$N2120,$Q2120,$T2120},$B:$D,column(C$1),0)),index(D:D,match($H2120,$B:$B,)))),3)</f>
        <v>-314.88</v>
      </c>
      <c r="E2120" s="145">
        <v>2764.0</v>
      </c>
      <c r="F2120" s="146">
        <v>716.998</v>
      </c>
      <c r="G2120" s="146">
        <v>604.832</v>
      </c>
      <c r="H2120" s="147" t="s">
        <v>404</v>
      </c>
      <c r="I2120" s="146">
        <v>688.449</v>
      </c>
      <c r="J2120" s="146">
        <v>406.09</v>
      </c>
      <c r="K2120" s="148"/>
      <c r="L2120" s="149"/>
      <c r="M2120" s="149"/>
      <c r="N2120" s="148"/>
      <c r="O2120" s="149"/>
      <c r="P2120" s="149"/>
      <c r="Q2120" s="148"/>
      <c r="R2120" s="149"/>
      <c r="S2120" s="149"/>
      <c r="T2120" s="148"/>
      <c r="U2120" s="149"/>
      <c r="V2120" s="149"/>
      <c r="W2120" s="149"/>
      <c r="X2120" s="150">
        <f t="shared" si="1"/>
        <v>1.584367573</v>
      </c>
      <c r="Y2120" s="150">
        <f t="shared" si="2"/>
        <v>-1.584367573</v>
      </c>
    </row>
    <row r="2121" ht="15.75" customHeight="1">
      <c r="A2121" s="119">
        <v>2120.0</v>
      </c>
      <c r="B2121" s="143" t="str">
        <f t="array" ref="B2121">index(Systems!$A:$E,match($A2121,Systems!$A:$A,),match(B$1,Systems!$2:$2,))&amp;if(not(isblank(index(Systems!$A:$E,match($A2121,Systems!$A:$A,),match(Systems!$C$2,Systems!$2:$2,))))," ["&amp;index(Systems!$A:$E,match($A2121,Systems!$A:$A,),match(Systems!$C$2,Systems!$2:$2,))&amp;"]",)</f>
        <v>Rapla</v>
      </c>
      <c r="C2121" s="144">
        <f t="array" ref="C2121">round((F2121-average(I2121,L2121,O2121,R2121,U2121))*X2121+if($B2121=$H2121,0,iferror(average(vlookup({$H2121,$K2121,$N2121,$Q2121,$T2121},$B:$D,column(B$1),0)),index(C:C,match($H2121,$B:$B,)))),3)</f>
        <v>-411.541</v>
      </c>
      <c r="D2121" s="144">
        <f t="array" ref="D2121">round((G2121-average(J2121,M2121,P2121,S2121,V2121))*Y2121+if($B2121=$H2121,0,iferror(average(vlookup({$H2121,$K2121,$N2121,$Q2121,$T2121},$B:$D,column(C$1),0)),index(D:D,match($H2121,$B:$B,)))),3)</f>
        <v>83.452</v>
      </c>
      <c r="E2121" s="145">
        <v>2764.0</v>
      </c>
      <c r="F2121" s="146">
        <v>428.698</v>
      </c>
      <c r="G2121" s="146">
        <v>353.418</v>
      </c>
      <c r="H2121" s="147" t="s">
        <v>404</v>
      </c>
      <c r="I2121" s="146">
        <v>688.449</v>
      </c>
      <c r="J2121" s="146">
        <v>406.09</v>
      </c>
      <c r="K2121" s="148"/>
      <c r="L2121" s="149"/>
      <c r="M2121" s="149"/>
      <c r="N2121" s="148"/>
      <c r="O2121" s="149"/>
      <c r="P2121" s="149"/>
      <c r="Q2121" s="148"/>
      <c r="R2121" s="149"/>
      <c r="S2121" s="149"/>
      <c r="T2121" s="148"/>
      <c r="U2121" s="149"/>
      <c r="V2121" s="149"/>
      <c r="W2121" s="149"/>
      <c r="X2121" s="150">
        <f t="shared" si="1"/>
        <v>1.584367573</v>
      </c>
      <c r="Y2121" s="150">
        <f t="shared" si="2"/>
        <v>-1.584367573</v>
      </c>
    </row>
    <row r="2122" ht="15.75" customHeight="1">
      <c r="A2122" s="119">
        <v>2121.0</v>
      </c>
      <c r="B2122" s="143" t="str">
        <f t="array" ref="B2122">index(Systems!$A:$E,match($A2122,Systems!$A:$A,),match(B$1,Systems!$2:$2,))&amp;if(not(isblank(index(Systems!$A:$E,match($A2122,Systems!$A:$A,),match(Systems!$C$2,Systems!$2:$2,))))," ["&amp;index(Systems!$A:$E,match($A2122,Systems!$A:$A,),match(Systems!$C$2,Systems!$2:$2,))&amp;"]",)</f>
        <v>Rasalas</v>
      </c>
      <c r="C2122" s="144">
        <f t="array" ref="C2122">round((F2122-average(I2122,L2122,O2122,R2122,U2122))*X2122+if($B2122=$H2122,0,iferror(average(vlookup({$H2122,$K2122,$N2122,$Q2122,$T2122},$B:$D,column(B$1),0)),index(C:C,match($H2122,$B:$B,)))),3)</f>
        <v>-150.76</v>
      </c>
      <c r="D2122" s="144">
        <f t="array" ref="D2122">round((G2122-average(J2122,M2122,P2122,S2122,V2122))*Y2122+if($B2122=$H2122,0,iferror(average(vlookup({$H2122,$K2122,$N2122,$Q2122,$T2122},$B:$D,column(C$1),0)),index(D:D,match($H2122,$B:$B,)))),3)</f>
        <v>-93.88</v>
      </c>
      <c r="E2122" s="145">
        <v>2764.0</v>
      </c>
      <c r="F2122" s="146">
        <v>593.294</v>
      </c>
      <c r="G2122" s="146">
        <v>465.344</v>
      </c>
      <c r="H2122" s="147" t="s">
        <v>404</v>
      </c>
      <c r="I2122" s="146">
        <v>688.449</v>
      </c>
      <c r="J2122" s="146">
        <v>406.09</v>
      </c>
      <c r="K2122" s="148"/>
      <c r="L2122" s="149"/>
      <c r="M2122" s="149"/>
      <c r="N2122" s="148"/>
      <c r="O2122" s="149"/>
      <c r="P2122" s="149"/>
      <c r="Q2122" s="148"/>
      <c r="R2122" s="149"/>
      <c r="S2122" s="149"/>
      <c r="T2122" s="148"/>
      <c r="U2122" s="149"/>
      <c r="V2122" s="149"/>
      <c r="W2122" s="149"/>
      <c r="X2122" s="150">
        <f t="shared" si="1"/>
        <v>1.584367573</v>
      </c>
      <c r="Y2122" s="150">
        <f t="shared" si="2"/>
        <v>-1.584367573</v>
      </c>
    </row>
    <row r="2123" ht="15.75" customHeight="1">
      <c r="A2123" s="119">
        <v>2122.0</v>
      </c>
      <c r="B2123" s="143" t="str">
        <f t="array" ref="B2123">index(Systems!$A:$E,match($A2123,Systems!$A:$A,),match(B$1,Systems!$2:$2,))&amp;if(not(isblank(index(Systems!$A:$E,match($A2123,Systems!$A:$A,),match(Systems!$C$2,Systems!$2:$2,))))," ["&amp;index(Systems!$A:$E,match($A2123,Systems!$A:$A,),match(Systems!$C$2,Systems!$2:$2,))&amp;"]",)</f>
        <v>Rasalgethi</v>
      </c>
      <c r="C2123" s="144">
        <f t="array" ref="C2123">round((F2123-average(I2123,L2123,O2123,R2123,U2123))*X2123+if($B2123=$H2123,0,iferror(average(vlookup({$H2123,$K2123,$N2123,$Q2123,$T2123},$B:$D,column(B$1),0)),index(C:C,match($H2123,$B:$B,)))),3)</f>
        <v>-41.881</v>
      </c>
      <c r="D2123" s="144">
        <f t="array" ref="D2123">round((G2123-average(J2123,M2123,P2123,S2123,V2123))*Y2123+if($B2123=$H2123,0,iferror(average(vlookup({$H2123,$K2123,$N2123,$Q2123,$T2123},$B:$D,column(C$1),0)),index(D:D,match($H2123,$B:$B,)))),3)</f>
        <v>212.179</v>
      </c>
      <c r="E2123" s="145">
        <v>2764.0</v>
      </c>
      <c r="F2123" s="146">
        <v>662.015</v>
      </c>
      <c r="G2123" s="146">
        <v>272.17</v>
      </c>
      <c r="H2123" s="147" t="s">
        <v>404</v>
      </c>
      <c r="I2123" s="146">
        <v>688.449</v>
      </c>
      <c r="J2123" s="146">
        <v>406.09</v>
      </c>
      <c r="K2123" s="148"/>
      <c r="L2123" s="149"/>
      <c r="M2123" s="149"/>
      <c r="N2123" s="148"/>
      <c r="O2123" s="149"/>
      <c r="P2123" s="149"/>
      <c r="Q2123" s="148"/>
      <c r="R2123" s="149"/>
      <c r="S2123" s="149"/>
      <c r="T2123" s="148"/>
      <c r="U2123" s="149"/>
      <c r="V2123" s="149"/>
      <c r="W2123" s="149"/>
      <c r="X2123" s="150">
        <f t="shared" si="1"/>
        <v>1.584367573</v>
      </c>
      <c r="Y2123" s="150">
        <f t="shared" si="2"/>
        <v>-1.584367573</v>
      </c>
    </row>
    <row r="2124" ht="15.75" customHeight="1">
      <c r="A2124" s="119">
        <v>2123.0</v>
      </c>
      <c r="B2124" s="143" t="str">
        <f t="array" ref="B2124">index(Systems!$A:$E,match($A2124,Systems!$A:$A,),match(B$1,Systems!$2:$2,))&amp;if(not(isblank(index(Systems!$A:$E,match($A2124,Systems!$A:$A,),match(Systems!$C$2,Systems!$2:$2,))))," ["&amp;index(Systems!$A:$E,match($A2124,Systems!$A:$A,),match(Systems!$C$2,Systems!$2:$2,))&amp;"]",)</f>
        <v>Rasalhague</v>
      </c>
      <c r="C2124" s="144">
        <f t="array" ref="C2124">round((F2124-average(I2124,L2124,O2124,R2124,U2124))*X2124+if($B2124=$H2124,0,iferror(average(vlookup({$H2124,$K2124,$N2124,$Q2124,$T2124},$B:$D,column(B$1),0)),index(C:C,match($H2124,$B:$B,)))),3)</f>
        <v>39.275</v>
      </c>
      <c r="D2124" s="144">
        <f t="array" ref="D2124">round((G2124-average(J2124,M2124,P2124,S2124,V2124))*Y2124+if($B2124=$H2124,0,iferror(average(vlookup({$H2124,$K2124,$N2124,$Q2124,$T2124},$B:$D,column(C$1),0)),index(D:D,match($H2124,$B:$B,)))),3)</f>
        <v>389.766</v>
      </c>
      <c r="E2124" s="145">
        <v>2764.0</v>
      </c>
      <c r="F2124" s="146">
        <v>713.238</v>
      </c>
      <c r="G2124" s="146">
        <v>160.083</v>
      </c>
      <c r="H2124" s="147" t="s">
        <v>404</v>
      </c>
      <c r="I2124" s="146">
        <v>688.449</v>
      </c>
      <c r="J2124" s="146">
        <v>406.09</v>
      </c>
      <c r="K2124" s="148"/>
      <c r="L2124" s="149"/>
      <c r="M2124" s="149"/>
      <c r="N2124" s="148"/>
      <c r="O2124" s="149"/>
      <c r="P2124" s="149"/>
      <c r="Q2124" s="148"/>
      <c r="R2124" s="149"/>
      <c r="S2124" s="149"/>
      <c r="T2124" s="148"/>
      <c r="U2124" s="149"/>
      <c r="V2124" s="149"/>
      <c r="W2124" s="149"/>
      <c r="X2124" s="150">
        <f t="shared" si="1"/>
        <v>1.584367573</v>
      </c>
      <c r="Y2124" s="150">
        <f t="shared" si="2"/>
        <v>-1.584367573</v>
      </c>
    </row>
    <row r="2125" ht="15.75" customHeight="1">
      <c r="A2125" s="119">
        <v>2124.0</v>
      </c>
      <c r="B2125" s="143" t="str">
        <f t="array" ref="B2125">index(Systems!$A:$E,match($A2125,Systems!$A:$A,),match(B$1,Systems!$2:$2,))&amp;if(not(isblank(index(Systems!$A:$E,match($A2125,Systems!$A:$A,),match(Systems!$C$2,Systems!$2:$2,))))," ["&amp;index(Systems!$A:$E,match($A2125,Systems!$A:$A,),match(Systems!$C$2,Systems!$2:$2,))&amp;"]",)</f>
        <v>Rastaban</v>
      </c>
      <c r="C2125" s="144">
        <f t="array" ref="C2125">round((F2125-average(I2125,L2125,O2125,R2125,U2125))*X2125+if($B2125=$H2125,0,iferror(average(vlookup({$H2125,$K2125,$N2125,$Q2125,$T2125},$B:$D,column(B$1),0)),index(C:C,match($H2125,$B:$B,)))),3)</f>
        <v>-33.617</v>
      </c>
      <c r="D2125" s="144">
        <f t="array" ref="D2125">round((G2125-average(J2125,M2125,P2125,S2125,V2125))*Y2125+if($B2125=$H2125,0,iferror(average(vlookup({$H2125,$K2125,$N2125,$Q2125,$T2125},$B:$D,column(C$1),0)),index(D:D,match($H2125,$B:$B,)))),3)</f>
        <v>262.84</v>
      </c>
      <c r="E2125" s="145">
        <v>2764.0</v>
      </c>
      <c r="F2125" s="146">
        <v>667.231</v>
      </c>
      <c r="G2125" s="146">
        <v>240.194</v>
      </c>
      <c r="H2125" s="147" t="s">
        <v>404</v>
      </c>
      <c r="I2125" s="146">
        <v>688.449</v>
      </c>
      <c r="J2125" s="146">
        <v>406.09</v>
      </c>
      <c r="K2125" s="148"/>
      <c r="L2125" s="149"/>
      <c r="M2125" s="149"/>
      <c r="N2125" s="148"/>
      <c r="O2125" s="149"/>
      <c r="P2125" s="149"/>
      <c r="Q2125" s="148"/>
      <c r="R2125" s="149"/>
      <c r="S2125" s="149"/>
      <c r="T2125" s="148"/>
      <c r="U2125" s="149"/>
      <c r="V2125" s="149"/>
      <c r="W2125" s="149"/>
      <c r="X2125" s="150">
        <f t="shared" si="1"/>
        <v>1.584367573</v>
      </c>
      <c r="Y2125" s="150">
        <f t="shared" si="2"/>
        <v>-1.584367573</v>
      </c>
    </row>
    <row r="2126" ht="15.75" customHeight="1">
      <c r="A2126" s="119">
        <v>2125.0</v>
      </c>
      <c r="B2126" s="143" t="str">
        <f t="array" ref="B2126">index(Systems!$A:$E,match($A2126,Systems!$A:$A,),match(B$1,Systems!$2:$2,))&amp;if(not(isblank(index(Systems!$A:$E,match($A2126,Systems!$A:$A,),match(Systems!$C$2,Systems!$2:$2,))))," ["&amp;index(Systems!$A:$E,match($A2126,Systems!$A:$A,),match(Systems!$C$2,Systems!$2:$2,))&amp;"]",)</f>
        <v>Recife</v>
      </c>
      <c r="C2126" s="144">
        <f t="array" ref="C2126">round((F2126-average(I2126,L2126,O2126,R2126,U2126))*X2126+if($B2126=$H2126,0,iferror(average(vlookup({$H2126,$K2126,$N2126,$Q2126,$T2126},$B:$D,column(B$1),0)),index(C:C,match($H2126,$B:$B,)))),3)</f>
        <v>-286.656</v>
      </c>
      <c r="D2126" s="144">
        <f t="array" ref="D2126">round((G2126-average(J2126,M2126,P2126,S2126,V2126))*Y2126+if($B2126=$H2126,0,iferror(average(vlookup({$H2126,$K2126,$N2126,$Q2126,$T2126},$B:$D,column(C$1),0)),index(D:D,match($H2126,$B:$B,)))),3)</f>
        <v>274.218</v>
      </c>
      <c r="E2126" s="145">
        <v>2764.0</v>
      </c>
      <c r="F2126" s="146">
        <v>507.521</v>
      </c>
      <c r="G2126" s="146">
        <v>233.013</v>
      </c>
      <c r="H2126" s="147" t="s">
        <v>404</v>
      </c>
      <c r="I2126" s="146">
        <v>688.449</v>
      </c>
      <c r="J2126" s="146">
        <v>406.09</v>
      </c>
      <c r="K2126" s="148"/>
      <c r="L2126" s="149"/>
      <c r="M2126" s="149"/>
      <c r="N2126" s="148"/>
      <c r="O2126" s="149"/>
      <c r="P2126" s="149"/>
      <c r="Q2126" s="148"/>
      <c r="R2126" s="149"/>
      <c r="S2126" s="149"/>
      <c r="T2126" s="148"/>
      <c r="U2126" s="149"/>
      <c r="V2126" s="149"/>
      <c r="W2126" s="149"/>
      <c r="X2126" s="150">
        <f t="shared" si="1"/>
        <v>1.584367573</v>
      </c>
      <c r="Y2126" s="150">
        <f t="shared" si="2"/>
        <v>-1.584367573</v>
      </c>
    </row>
    <row r="2127" ht="15.75" customHeight="1">
      <c r="A2127" s="119">
        <v>2126.0</v>
      </c>
      <c r="B2127" s="143" t="str">
        <f t="array" ref="B2127">index(Systems!$A:$E,match($A2127,Systems!$A:$A,),match(B$1,Systems!$2:$2,))&amp;if(not(isblank(index(Systems!$A:$E,match($A2127,Systems!$A:$A,),match(Systems!$C$2,Systems!$2:$2,))))," ["&amp;index(Systems!$A:$E,match($A2127,Systems!$A:$A,),match(Systems!$C$2,Systems!$2:$2,))&amp;"]",)</f>
        <v>Redfield</v>
      </c>
      <c r="C2127" s="144">
        <f t="array" ref="C2127">round((F2127-average(I2127,L2127,O2127,R2127,U2127))*X2127+if($B2127=$H2127,0,iferror(average(vlookup({$H2127,$K2127,$N2127,$Q2127,$T2127},$B:$D,column(B$1),0)),index(C:C,match($H2127,$B:$B,)))),3)</f>
        <v>140.093</v>
      </c>
      <c r="D2127" s="144">
        <f t="array" ref="D2127">round((G2127-average(J2127,M2127,P2127,S2127,V2127))*Y2127+if($B2127=$H2127,0,iferror(average(vlookup({$H2127,$K2127,$N2127,$Q2127,$T2127},$B:$D,column(C$1),0)),index(D:D,match($H2127,$B:$B,)))),3)</f>
        <v>-212.747</v>
      </c>
      <c r="E2127" s="145">
        <v>2764.0</v>
      </c>
      <c r="F2127" s="146">
        <v>776.871</v>
      </c>
      <c r="G2127" s="146">
        <v>540.369</v>
      </c>
      <c r="H2127" s="147" t="s">
        <v>404</v>
      </c>
      <c r="I2127" s="146">
        <v>688.449</v>
      </c>
      <c r="J2127" s="146">
        <v>406.09</v>
      </c>
      <c r="K2127" s="148"/>
      <c r="L2127" s="149"/>
      <c r="M2127" s="149"/>
      <c r="N2127" s="148"/>
      <c r="O2127" s="149"/>
      <c r="P2127" s="149"/>
      <c r="Q2127" s="148"/>
      <c r="R2127" s="149"/>
      <c r="S2127" s="149"/>
      <c r="T2127" s="148"/>
      <c r="U2127" s="149"/>
      <c r="V2127" s="149"/>
      <c r="W2127" s="149"/>
      <c r="X2127" s="150">
        <f t="shared" si="1"/>
        <v>1.584367573</v>
      </c>
      <c r="Y2127" s="150">
        <f t="shared" si="2"/>
        <v>-1.584367573</v>
      </c>
    </row>
    <row r="2128" ht="15.75" customHeight="1">
      <c r="A2128" s="119">
        <v>2127.0</v>
      </c>
      <c r="B2128" s="143" t="str">
        <f t="array" ref="B2128">index(Systems!$A:$E,match($A2128,Systems!$A:$A,),match(B$1,Systems!$2:$2,))&amp;if(not(isblank(index(Systems!$A:$E,match($A2128,Systems!$A:$A,),match(Systems!$C$2,Systems!$2:$2,))))," ["&amp;index(Systems!$A:$E,match($A2128,Systems!$A:$A,),match(Systems!$C$2,Systems!$2:$2,))&amp;"]",)</f>
        <v>Redondo</v>
      </c>
      <c r="C2128" s="144">
        <f t="array" ref="C2128">round((F2128-average(I2128,L2128,O2128,R2128,U2128))*X2128+if($B2128=$H2128,0,iferror(average(vlookup({$H2128,$K2128,$N2128,$Q2128,$T2128},$B:$D,column(B$1),0)),index(C:C,match($H2128,$B:$B,)))),3)</f>
        <v>454.679</v>
      </c>
      <c r="D2128" s="144">
        <f t="array" ref="D2128">round((G2128-average(J2128,M2128,P2128,S2128,V2128))*Y2128+if($B2128=$H2128,0,iferror(average(vlookup({$H2128,$K2128,$N2128,$Q2128,$T2128},$B:$D,column(C$1),0)),index(D:D,match($H2128,$B:$B,)))),3)</f>
        <v>-213.639</v>
      </c>
      <c r="E2128" s="145">
        <v>2764.0</v>
      </c>
      <c r="F2128" s="146">
        <v>975.427</v>
      </c>
      <c r="G2128" s="146">
        <v>540.932</v>
      </c>
      <c r="H2128" s="147" t="s">
        <v>404</v>
      </c>
      <c r="I2128" s="146">
        <v>688.449</v>
      </c>
      <c r="J2128" s="146">
        <v>406.09</v>
      </c>
      <c r="K2128" s="148"/>
      <c r="L2128" s="149"/>
      <c r="M2128" s="149"/>
      <c r="N2128" s="148"/>
      <c r="O2128" s="149"/>
      <c r="P2128" s="149"/>
      <c r="Q2128" s="148"/>
      <c r="R2128" s="149"/>
      <c r="S2128" s="149"/>
      <c r="T2128" s="148"/>
      <c r="U2128" s="149"/>
      <c r="V2128" s="149"/>
      <c r="W2128" s="149"/>
      <c r="X2128" s="150">
        <f t="shared" si="1"/>
        <v>1.584367573</v>
      </c>
      <c r="Y2128" s="150">
        <f t="shared" si="2"/>
        <v>-1.584367573</v>
      </c>
    </row>
    <row r="2129" ht="15.75" customHeight="1">
      <c r="A2129" s="119">
        <v>2128.0</v>
      </c>
      <c r="B2129" s="143" t="str">
        <f t="array" ref="B2129">index(Systems!$A:$E,match($A2129,Systems!$A:$A,),match(B$1,Systems!$2:$2,))&amp;if(not(isblank(index(Systems!$A:$E,match($A2129,Systems!$A:$A,),match(Systems!$C$2,Systems!$2:$2,))))," ["&amp;index(Systems!$A:$E,match($A2129,Systems!$A:$A,),match(Systems!$C$2,Systems!$2:$2,))&amp;"]",)</f>
        <v>Reese Station</v>
      </c>
      <c r="C2129" s="144">
        <f t="array" ref="C2129">round((F2129-average(I2129,L2129,O2129,R2129,U2129))*X2129+if($B2129=$H2129,0,iferror(average(vlookup({$H2129,$K2129,$N2129,$Q2129,$T2129},$B:$D,column(B$1),0)),index(C:C,match($H2129,$B:$B,)))),3)</f>
        <v>-292.595</v>
      </c>
      <c r="D2129" s="144">
        <f t="array" ref="D2129">round((G2129-average(J2129,M2129,P2129,S2129,V2129))*Y2129+if($B2129=$H2129,0,iferror(average(vlookup({$H2129,$K2129,$N2129,$Q2129,$T2129},$B:$D,column(C$1),0)),index(D:D,match($H2129,$B:$B,)))),3)</f>
        <v>170.817</v>
      </c>
      <c r="E2129" s="145">
        <v>2764.0</v>
      </c>
      <c r="F2129" s="146">
        <v>503.773</v>
      </c>
      <c r="G2129" s="146">
        <v>298.276</v>
      </c>
      <c r="H2129" s="147" t="s">
        <v>404</v>
      </c>
      <c r="I2129" s="146">
        <v>688.449</v>
      </c>
      <c r="J2129" s="146">
        <v>406.09</v>
      </c>
      <c r="K2129" s="148"/>
      <c r="L2129" s="149"/>
      <c r="M2129" s="149"/>
      <c r="N2129" s="148"/>
      <c r="O2129" s="149"/>
      <c r="P2129" s="149"/>
      <c r="Q2129" s="148"/>
      <c r="R2129" s="149"/>
      <c r="S2129" s="149"/>
      <c r="T2129" s="148"/>
      <c r="U2129" s="149"/>
      <c r="V2129" s="149"/>
      <c r="W2129" s="149"/>
      <c r="X2129" s="150">
        <f t="shared" si="1"/>
        <v>1.584367573</v>
      </c>
      <c r="Y2129" s="150">
        <f t="shared" si="2"/>
        <v>-1.584367573</v>
      </c>
    </row>
    <row r="2130" ht="15.75" customHeight="1">
      <c r="A2130" s="119">
        <v>2129.0</v>
      </c>
      <c r="B2130" s="143" t="str">
        <f t="array" ref="B2130">index(Systems!$A:$E,match($A2130,Systems!$A:$A,),match(B$1,Systems!$2:$2,))&amp;if(not(isblank(index(Systems!$A:$E,match($A2130,Systems!$A:$A,),match(Systems!$C$2,Systems!$2:$2,))))," ["&amp;index(Systems!$A:$E,match($A2130,Systems!$A:$A,),match(Systems!$C$2,Systems!$2:$2,))&amp;"]",)</f>
        <v>Regulus</v>
      </c>
      <c r="C2130" s="144">
        <f t="array" ref="C2130">round((F2130-average(I2130,L2130,O2130,R2130,U2130))*X2130+if($B2130=$H2130,0,iferror(average(vlookup({$H2130,$K2130,$N2130,$Q2130,$T2130},$B:$D,column(B$1),0)),index(C:C,match($H2130,$B:$B,)))),3)</f>
        <v>-152.066</v>
      </c>
      <c r="D2130" s="144">
        <f t="array" ref="D2130">round((G2130-average(J2130,M2130,P2130,S2130,V2130))*Y2130+if($B2130=$H2130,0,iferror(average(vlookup({$H2130,$K2130,$N2130,$Q2130,$T2130},$B:$D,column(C$1),0)),index(D:D,match($H2130,$B:$B,)))),3)</f>
        <v>-180.024</v>
      </c>
      <c r="E2130" s="145">
        <v>2764.0</v>
      </c>
      <c r="F2130" s="146">
        <v>592.47</v>
      </c>
      <c r="G2130" s="146">
        <v>519.715</v>
      </c>
      <c r="H2130" s="147" t="s">
        <v>404</v>
      </c>
      <c r="I2130" s="146">
        <v>688.449</v>
      </c>
      <c r="J2130" s="146">
        <v>406.09</v>
      </c>
      <c r="K2130" s="148"/>
      <c r="L2130" s="149"/>
      <c r="M2130" s="149"/>
      <c r="N2130" s="148"/>
      <c r="O2130" s="149"/>
      <c r="P2130" s="149"/>
      <c r="Q2130" s="148"/>
      <c r="R2130" s="149"/>
      <c r="S2130" s="149"/>
      <c r="T2130" s="148"/>
      <c r="U2130" s="149"/>
      <c r="V2130" s="149"/>
      <c r="W2130" s="149"/>
      <c r="X2130" s="150">
        <f t="shared" si="1"/>
        <v>1.584367573</v>
      </c>
      <c r="Y2130" s="150">
        <f t="shared" si="2"/>
        <v>-1.584367573</v>
      </c>
    </row>
    <row r="2131" ht="15.75" customHeight="1">
      <c r="A2131" s="119">
        <v>2130.0</v>
      </c>
      <c r="B2131" s="143" t="str">
        <f t="array" ref="B2131">index(Systems!$A:$E,match($A2131,Systems!$A:$A,),match(B$1,Systems!$2:$2,))&amp;if(not(isblank(index(Systems!$A:$E,match($A2131,Systems!$A:$A,),match(Systems!$C$2,Systems!$2:$2,))))," ["&amp;index(Systems!$A:$E,match($A2131,Systems!$A:$A,),match(Systems!$C$2,Systems!$2:$2,))&amp;"]",)</f>
        <v>Reinbak</v>
      </c>
      <c r="C2131" s="144">
        <f t="array" ref="C2131">round((F2131-average(I2131,L2131,O2131,R2131,U2131))*X2131+if($B2131=$H2131,0,iferror(average(vlookup({$H2131,$K2131,$N2131,$Q2131,$T2131},$B:$D,column(B$1),0)),index(C:C,match($H2131,$B:$B,)))),3)</f>
        <v>-112.097</v>
      </c>
      <c r="D2131" s="144">
        <f t="array" ref="D2131">round((G2131-average(J2131,M2131,P2131,S2131,V2131))*Y2131+if($B2131=$H2131,0,iferror(average(vlookup({$H2131,$K2131,$N2131,$Q2131,$T2131},$B:$D,column(C$1),0)),index(D:D,match($H2131,$B:$B,)))),3)</f>
        <v>-522.298</v>
      </c>
      <c r="E2131" s="145">
        <v>2764.0</v>
      </c>
      <c r="F2131" s="146">
        <v>617.697</v>
      </c>
      <c r="G2131" s="146">
        <v>735.747</v>
      </c>
      <c r="H2131" s="147" t="s">
        <v>404</v>
      </c>
      <c r="I2131" s="146">
        <v>688.449</v>
      </c>
      <c r="J2131" s="146">
        <v>406.09</v>
      </c>
      <c r="K2131" s="148"/>
      <c r="L2131" s="149"/>
      <c r="M2131" s="149"/>
      <c r="N2131" s="148"/>
      <c r="O2131" s="149"/>
      <c r="P2131" s="149"/>
      <c r="Q2131" s="148"/>
      <c r="R2131" s="149"/>
      <c r="S2131" s="149"/>
      <c r="T2131" s="148"/>
      <c r="U2131" s="149"/>
      <c r="V2131" s="149"/>
      <c r="W2131" s="149"/>
      <c r="X2131" s="150">
        <f t="shared" si="1"/>
        <v>1.584367573</v>
      </c>
      <c r="Y2131" s="150">
        <f t="shared" si="2"/>
        <v>-1.584367573</v>
      </c>
    </row>
    <row r="2132" ht="15.75" customHeight="1">
      <c r="A2132" s="119">
        <v>2131.0</v>
      </c>
      <c r="B2132" s="143" t="str">
        <f t="array" ref="B2132">index(Systems!$A:$E,match($A2132,Systems!$A:$A,),match(B$1,Systems!$2:$2,))&amp;if(not(isblank(index(Systems!$A:$E,match($A2132,Systems!$A:$A,),match(Systems!$C$2,Systems!$2:$2,))))," ["&amp;index(Systems!$A:$E,match($A2132,Systems!$A:$A,),match(Systems!$C$2,Systems!$2:$2,))&amp;"]",)</f>
        <v>Reinhardstein</v>
      </c>
      <c r="C2132" s="144">
        <f t="array" ref="C2132">round((F2132-average(I2132,L2132,O2132,R2132,U2132))*X2132+if($B2132=$H2132,0,iferror(average(vlookup({$H2132,$K2132,$N2132,$Q2132,$T2132},$B:$D,column(B$1),0)),index(C:C,match($H2132,$B:$B,)))),3)</f>
        <v>192.122</v>
      </c>
      <c r="D2132" s="144">
        <f t="array" ref="D2132">round((G2132-average(J2132,M2132,P2132,S2132,V2132))*Y2132+if($B2132=$H2132,0,iferror(average(vlookup({$H2132,$K2132,$N2132,$Q2132,$T2132},$B:$D,column(C$1),0)),index(D:D,match($H2132,$B:$B,)))),3)</f>
        <v>-111.27</v>
      </c>
      <c r="E2132" s="145">
        <v>2764.0</v>
      </c>
      <c r="F2132" s="146">
        <v>809.71</v>
      </c>
      <c r="G2132" s="146">
        <v>476.32</v>
      </c>
      <c r="H2132" s="147" t="s">
        <v>404</v>
      </c>
      <c r="I2132" s="146">
        <v>688.449</v>
      </c>
      <c r="J2132" s="146">
        <v>406.09</v>
      </c>
      <c r="K2132" s="148"/>
      <c r="L2132" s="149"/>
      <c r="M2132" s="149"/>
      <c r="N2132" s="148"/>
      <c r="O2132" s="149"/>
      <c r="P2132" s="149"/>
      <c r="Q2132" s="148"/>
      <c r="R2132" s="149"/>
      <c r="S2132" s="149"/>
      <c r="T2132" s="148"/>
      <c r="U2132" s="149"/>
      <c r="V2132" s="149"/>
      <c r="W2132" s="149"/>
      <c r="X2132" s="150">
        <f t="shared" si="1"/>
        <v>1.584367573</v>
      </c>
      <c r="Y2132" s="150">
        <f t="shared" si="2"/>
        <v>-1.584367573</v>
      </c>
    </row>
    <row r="2133" ht="15.75" customHeight="1">
      <c r="A2133" s="119">
        <v>2132.0</v>
      </c>
      <c r="B2133" s="143" t="str">
        <f t="array" ref="B2133">index(Systems!$A:$E,match($A2133,Systems!$A:$A,),match(B$1,Systems!$2:$2,))&amp;if(not(isblank(index(Systems!$A:$E,match($A2133,Systems!$A:$A,),match(Systems!$C$2,Systems!$2:$2,))))," ["&amp;index(Systems!$A:$E,match($A2133,Systems!$A:$A,),match(Systems!$C$2,Systems!$2:$2,))&amp;"]",)</f>
        <v>Reisling's Planet</v>
      </c>
      <c r="C2133" s="144">
        <f t="array" ref="C2133">round((F2133-average(I2133,L2133,O2133,R2133,U2133))*X2133+if($B2133=$H2133,0,iferror(average(vlookup({$H2133,$K2133,$N2133,$Q2133,$T2133},$B:$D,column(B$1),0)),index(C:C,match($H2133,$B:$B,)))),3)</f>
        <v>175.765</v>
      </c>
      <c r="D2133" s="144">
        <f t="array" ref="D2133">round((G2133-average(J2133,M2133,P2133,S2133,V2133))*Y2133+if($B2133=$H2133,0,iferror(average(vlookup({$H2133,$K2133,$N2133,$Q2133,$T2133},$B:$D,column(C$1),0)),index(D:D,match($H2133,$B:$B,)))),3)</f>
        <v>80.602</v>
      </c>
      <c r="E2133" s="145">
        <v>2764.0</v>
      </c>
      <c r="F2133" s="146">
        <v>799.386</v>
      </c>
      <c r="G2133" s="146">
        <v>355.217</v>
      </c>
      <c r="H2133" s="147" t="s">
        <v>404</v>
      </c>
      <c r="I2133" s="146">
        <v>688.449</v>
      </c>
      <c r="J2133" s="146">
        <v>406.09</v>
      </c>
      <c r="K2133" s="148"/>
      <c r="L2133" s="149"/>
      <c r="M2133" s="149"/>
      <c r="N2133" s="148"/>
      <c r="O2133" s="149"/>
      <c r="P2133" s="149"/>
      <c r="Q2133" s="148"/>
      <c r="R2133" s="149"/>
      <c r="S2133" s="149"/>
      <c r="T2133" s="148"/>
      <c r="U2133" s="149"/>
      <c r="V2133" s="149"/>
      <c r="W2133" s="149"/>
      <c r="X2133" s="150">
        <f t="shared" si="1"/>
        <v>1.584367573</v>
      </c>
      <c r="Y2133" s="150">
        <f t="shared" si="2"/>
        <v>-1.584367573</v>
      </c>
    </row>
    <row r="2134" ht="15.75" customHeight="1">
      <c r="A2134" s="119">
        <v>2133.0</v>
      </c>
      <c r="B2134" s="143" t="str">
        <f t="array" ref="B2134">index(Systems!$A:$E,match($A2134,Systems!$A:$A,),match(B$1,Systems!$2:$2,))&amp;if(not(isblank(index(Systems!$A:$E,match($A2134,Systems!$A:$A,),match(Systems!$C$2,Systems!$2:$2,))))," ["&amp;index(Systems!$A:$E,match($A2134,Systems!$A:$A,),match(Systems!$C$2,Systems!$2:$2,))&amp;"]",)</f>
        <v>Reisterstown</v>
      </c>
      <c r="C2134" s="144">
        <f t="array" ref="C2134">round((F2134-average(I2134,L2134,O2134,R2134,U2134))*X2134+if($B2134=$H2134,0,iferror(average(vlookup({$H2134,$K2134,$N2134,$Q2134,$T2134},$B:$D,column(B$1),0)),index(C:C,match($H2134,$B:$B,)))),3)</f>
        <v>315.608</v>
      </c>
      <c r="D2134" s="144">
        <f t="array" ref="D2134">round((G2134-average(J2134,M2134,P2134,S2134,V2134))*Y2134+if($B2134=$H2134,0,iferror(average(vlookup({$H2134,$K2134,$N2134,$Q2134,$T2134},$B:$D,column(C$1),0)),index(D:D,match($H2134,$B:$B,)))),3)</f>
        <v>-149.211</v>
      </c>
      <c r="E2134" s="145">
        <v>2764.0</v>
      </c>
      <c r="F2134" s="146">
        <v>887.65</v>
      </c>
      <c r="G2134" s="146">
        <v>500.267</v>
      </c>
      <c r="H2134" s="147" t="s">
        <v>404</v>
      </c>
      <c r="I2134" s="146">
        <v>688.449</v>
      </c>
      <c r="J2134" s="146">
        <v>406.09</v>
      </c>
      <c r="K2134" s="148"/>
      <c r="L2134" s="149"/>
      <c r="M2134" s="149"/>
      <c r="N2134" s="148"/>
      <c r="O2134" s="149"/>
      <c r="P2134" s="149"/>
      <c r="Q2134" s="148"/>
      <c r="R2134" s="149"/>
      <c r="S2134" s="149"/>
      <c r="T2134" s="148"/>
      <c r="U2134" s="149"/>
      <c r="V2134" s="149"/>
      <c r="W2134" s="149"/>
      <c r="X2134" s="150">
        <f t="shared" si="1"/>
        <v>1.584367573</v>
      </c>
      <c r="Y2134" s="150">
        <f t="shared" si="2"/>
        <v>-1.584367573</v>
      </c>
    </row>
    <row r="2135" ht="15.75" customHeight="1">
      <c r="A2135" s="119">
        <v>2134.0</v>
      </c>
      <c r="B2135" s="143" t="str">
        <f t="array" ref="B2135">index(Systems!$A:$E,match($A2135,Systems!$A:$A,),match(B$1,Systems!$2:$2,))&amp;if(not(isblank(index(Systems!$A:$E,match($A2135,Systems!$A:$A,),match(Systems!$C$2,Systems!$2:$2,))))," ["&amp;index(Systems!$A:$E,match($A2135,Systems!$A:$A,),match(Systems!$C$2,Systems!$2:$2,))&amp;"]",)</f>
        <v>Relevow</v>
      </c>
      <c r="C2135" s="144">
        <f t="array" ref="C2135">round((F2135-average(I2135,L2135,O2135,R2135,U2135))*X2135+if($B2135=$H2135,0,iferror(average(vlookup({$H2135,$K2135,$N2135,$Q2135,$T2135},$B:$D,column(B$1),0)),index(C:C,match($H2135,$B:$B,)))),3)</f>
        <v>70.306</v>
      </c>
      <c r="D2135" s="144">
        <f t="array" ref="D2135">round((G2135-average(J2135,M2135,P2135,S2135,V2135))*Y2135+if($B2135=$H2135,0,iferror(average(vlookup({$H2135,$K2135,$N2135,$Q2135,$T2135},$B:$D,column(C$1),0)),index(D:D,match($H2135,$B:$B,)))),3)</f>
        <v>-188.267</v>
      </c>
      <c r="E2135" s="145">
        <v>2764.0</v>
      </c>
      <c r="F2135" s="146">
        <v>732.824</v>
      </c>
      <c r="G2135" s="146">
        <v>524.918</v>
      </c>
      <c r="H2135" s="147" t="s">
        <v>404</v>
      </c>
      <c r="I2135" s="146">
        <v>688.449</v>
      </c>
      <c r="J2135" s="146">
        <v>406.09</v>
      </c>
      <c r="K2135" s="148"/>
      <c r="L2135" s="149"/>
      <c r="M2135" s="149"/>
      <c r="N2135" s="148"/>
      <c r="O2135" s="149"/>
      <c r="P2135" s="149"/>
      <c r="Q2135" s="148"/>
      <c r="R2135" s="149"/>
      <c r="S2135" s="149"/>
      <c r="T2135" s="148"/>
      <c r="U2135" s="149"/>
      <c r="V2135" s="149"/>
      <c r="W2135" s="149"/>
      <c r="X2135" s="150">
        <f t="shared" si="1"/>
        <v>1.584367573</v>
      </c>
      <c r="Y2135" s="150">
        <f t="shared" si="2"/>
        <v>-1.584367573</v>
      </c>
    </row>
    <row r="2136" ht="15.75" customHeight="1">
      <c r="A2136" s="119">
        <v>2135.0</v>
      </c>
      <c r="B2136" s="143" t="str">
        <f t="array" ref="B2136">index(Systems!$A:$E,match($A2136,Systems!$A:$A,),match(B$1,Systems!$2:$2,))&amp;if(not(isblank(index(Systems!$A:$E,match($A2136,Systems!$A:$A,),match(Systems!$C$2,Systems!$2:$2,))))," ["&amp;index(Systems!$A:$E,match($A2136,Systems!$A:$A,),match(Systems!$C$2,Systems!$2:$2,))&amp;"]",)</f>
        <v>Remagen</v>
      </c>
      <c r="C2136" s="144">
        <f t="array" ref="C2136">round((F2136-average(I2136,L2136,O2136,R2136,U2136))*X2136+if($B2136=$H2136,0,iferror(average(vlookup({$H2136,$K2136,$N2136,$Q2136,$T2136},$B:$D,column(B$1),0)),index(C:C,match($H2136,$B:$B,)))),3)</f>
        <v>275.802</v>
      </c>
      <c r="D2136" s="144">
        <f t="array" ref="D2136">round((G2136-average(J2136,M2136,P2136,S2136,V2136))*Y2136+if($B2136=$H2136,0,iferror(average(vlookup({$H2136,$K2136,$N2136,$Q2136,$T2136},$B:$D,column(C$1),0)),index(D:D,match($H2136,$B:$B,)))),3)</f>
        <v>-156.154</v>
      </c>
      <c r="E2136" s="145">
        <v>2764.0</v>
      </c>
      <c r="F2136" s="146">
        <v>862.526</v>
      </c>
      <c r="G2136" s="146">
        <v>504.649</v>
      </c>
      <c r="H2136" s="147" t="s">
        <v>404</v>
      </c>
      <c r="I2136" s="146">
        <v>688.449</v>
      </c>
      <c r="J2136" s="146">
        <v>406.09</v>
      </c>
      <c r="K2136" s="148"/>
      <c r="L2136" s="149"/>
      <c r="M2136" s="149"/>
      <c r="N2136" s="148"/>
      <c r="O2136" s="149"/>
      <c r="P2136" s="149"/>
      <c r="Q2136" s="148"/>
      <c r="R2136" s="149"/>
      <c r="S2136" s="149"/>
      <c r="T2136" s="148"/>
      <c r="U2136" s="149"/>
      <c r="V2136" s="149"/>
      <c r="W2136" s="149"/>
      <c r="X2136" s="150">
        <f t="shared" si="1"/>
        <v>1.584367573</v>
      </c>
      <c r="Y2136" s="150">
        <f t="shared" si="2"/>
        <v>-1.584367573</v>
      </c>
    </row>
    <row r="2137" ht="15.75" customHeight="1">
      <c r="A2137" s="119">
        <v>2136.0</v>
      </c>
      <c r="B2137" s="143" t="str">
        <f t="array" ref="B2137">index(Systems!$A:$E,match($A2137,Systems!$A:$A,),match(B$1,Systems!$2:$2,))&amp;if(not(isblank(index(Systems!$A:$E,match($A2137,Systems!$A:$A,),match(Systems!$C$2,Systems!$2:$2,))))," ["&amp;index(Systems!$A:$E,match($A2137,Systems!$A:$A,),match(Systems!$C$2,Systems!$2:$2,))&amp;"]",)</f>
        <v>Remshield</v>
      </c>
      <c r="C2137" s="144">
        <f t="array" ref="C2137">round((F2137-average(I2137,L2137,O2137,R2137,U2137))*X2137+if($B2137=$H2137,0,iferror(average(vlookup({$H2137,$K2137,$N2137,$Q2137,$T2137},$B:$D,column(B$1),0)),index(C:C,match($H2137,$B:$B,)))),3)</f>
        <v>97.445</v>
      </c>
      <c r="D2137" s="144">
        <f t="array" ref="D2137">round((G2137-average(J2137,M2137,P2137,S2137,V2137))*Y2137+if($B2137=$H2137,0,iferror(average(vlookup({$H2137,$K2137,$N2137,$Q2137,$T2137},$B:$D,column(C$1),0)),index(D:D,match($H2137,$B:$B,)))),3)</f>
        <v>-139.898</v>
      </c>
      <c r="E2137" s="145">
        <v>2764.0</v>
      </c>
      <c r="F2137" s="146">
        <v>749.953</v>
      </c>
      <c r="G2137" s="146">
        <v>494.389</v>
      </c>
      <c r="H2137" s="147" t="s">
        <v>404</v>
      </c>
      <c r="I2137" s="146">
        <v>688.449</v>
      </c>
      <c r="J2137" s="146">
        <v>406.09</v>
      </c>
      <c r="K2137" s="148"/>
      <c r="L2137" s="149"/>
      <c r="M2137" s="149"/>
      <c r="N2137" s="148"/>
      <c r="O2137" s="149"/>
      <c r="P2137" s="149"/>
      <c r="Q2137" s="148"/>
      <c r="R2137" s="149"/>
      <c r="S2137" s="149"/>
      <c r="T2137" s="148"/>
      <c r="U2137" s="149"/>
      <c r="V2137" s="149"/>
      <c r="W2137" s="149"/>
      <c r="X2137" s="150">
        <f t="shared" si="1"/>
        <v>1.584367573</v>
      </c>
      <c r="Y2137" s="150">
        <f t="shared" si="2"/>
        <v>-1.584367573</v>
      </c>
    </row>
    <row r="2138" ht="15.75" customHeight="1">
      <c r="A2138" s="119">
        <v>2137.0</v>
      </c>
      <c r="B2138" s="143" t="str">
        <f t="array" ref="B2138">index(Systems!$A:$E,match($A2138,Systems!$A:$A,),match(B$1,Systems!$2:$2,))&amp;if(not(isblank(index(Systems!$A:$E,match($A2138,Systems!$A:$A,),match(Systems!$C$2,Systems!$2:$2,))))," ["&amp;index(Systems!$A:$E,match($A2138,Systems!$A:$A,),match(Systems!$C$2,Systems!$2:$2,))&amp;"]",)</f>
        <v>Remulac</v>
      </c>
      <c r="C2138" s="144">
        <f t="array" ref="C2138">round((F2138-average(I2138,L2138,O2138,R2138,U2138))*X2138+if($B2138=$H2138,0,iferror(average(vlookup({$H2138,$K2138,$N2138,$Q2138,$T2138},$B:$D,column(B$1),0)),index(C:C,match($H2138,$B:$B,)))),3)</f>
        <v>-73.163</v>
      </c>
      <c r="D2138" s="144">
        <f t="array" ref="D2138">round((G2138-average(J2138,M2138,P2138,S2138,V2138))*Y2138+if($B2138=$H2138,0,iferror(average(vlookup({$H2138,$K2138,$N2138,$Q2138,$T2138},$B:$D,column(C$1),0)),index(D:D,match($H2138,$B:$B,)))),3)</f>
        <v>-39.335</v>
      </c>
      <c r="E2138" s="145">
        <v>2764.0</v>
      </c>
      <c r="F2138" s="146">
        <v>642.271</v>
      </c>
      <c r="G2138" s="146">
        <v>430.917</v>
      </c>
      <c r="H2138" s="147" t="s">
        <v>404</v>
      </c>
      <c r="I2138" s="146">
        <v>688.449</v>
      </c>
      <c r="J2138" s="146">
        <v>406.09</v>
      </c>
      <c r="K2138" s="148"/>
      <c r="L2138" s="149"/>
      <c r="M2138" s="149"/>
      <c r="N2138" s="148"/>
      <c r="O2138" s="149"/>
      <c r="P2138" s="149"/>
      <c r="Q2138" s="148"/>
      <c r="R2138" s="149"/>
      <c r="S2138" s="149"/>
      <c r="T2138" s="148"/>
      <c r="U2138" s="149"/>
      <c r="V2138" s="149"/>
      <c r="W2138" s="149"/>
      <c r="X2138" s="150">
        <f t="shared" si="1"/>
        <v>1.584367573</v>
      </c>
      <c r="Y2138" s="150">
        <f t="shared" si="2"/>
        <v>-1.584367573</v>
      </c>
    </row>
    <row r="2139" ht="15.75" customHeight="1">
      <c r="A2139" s="119">
        <v>2138.0</v>
      </c>
      <c r="B2139" s="143" t="str">
        <f t="array" ref="B2139">index(Systems!$A:$E,match($A2139,Systems!$A:$A,),match(B$1,Systems!$2:$2,))&amp;if(not(isblank(index(Systems!$A:$E,match($A2139,Systems!$A:$A,),match(Systems!$C$2,Systems!$2:$2,))))," ["&amp;index(Systems!$A:$E,match($A2139,Systems!$A:$A,),match(Systems!$C$2,Systems!$2:$2,))&amp;"]",)</f>
        <v>Renfield</v>
      </c>
      <c r="C2139" s="144">
        <f t="array" ref="C2139">round((F2139-average(I2139,L2139,O2139,R2139,U2139))*X2139+if($B2139=$H2139,0,iferror(average(vlookup({$H2139,$K2139,$N2139,$Q2139,$T2139},$B:$D,column(B$1),0)),index(C:C,match($H2139,$B:$B,)))),3)</f>
        <v>222.821</v>
      </c>
      <c r="D2139" s="144">
        <f t="array" ref="D2139">round((G2139-average(J2139,M2139,P2139,S2139,V2139))*Y2139+if($B2139=$H2139,0,iferror(average(vlookup({$H2139,$K2139,$N2139,$Q2139,$T2139},$B:$D,column(C$1),0)),index(D:D,match($H2139,$B:$B,)))),3)</f>
        <v>-385.176</v>
      </c>
      <c r="E2139" s="145">
        <v>2764.0</v>
      </c>
      <c r="F2139" s="146">
        <v>829.086</v>
      </c>
      <c r="G2139" s="146">
        <v>649.2</v>
      </c>
      <c r="H2139" s="147" t="s">
        <v>404</v>
      </c>
      <c r="I2139" s="146">
        <v>688.449</v>
      </c>
      <c r="J2139" s="146">
        <v>406.09</v>
      </c>
      <c r="K2139" s="148"/>
      <c r="L2139" s="149"/>
      <c r="M2139" s="149"/>
      <c r="N2139" s="148"/>
      <c r="O2139" s="149"/>
      <c r="P2139" s="149"/>
      <c r="Q2139" s="148"/>
      <c r="R2139" s="149"/>
      <c r="S2139" s="149"/>
      <c r="T2139" s="148"/>
      <c r="U2139" s="149"/>
      <c r="V2139" s="149"/>
      <c r="W2139" s="149"/>
      <c r="X2139" s="150">
        <f t="shared" si="1"/>
        <v>1.584367573</v>
      </c>
      <c r="Y2139" s="150">
        <f t="shared" si="2"/>
        <v>-1.584367573</v>
      </c>
    </row>
    <row r="2140" ht="15.75" customHeight="1">
      <c r="A2140" s="119">
        <v>2139.0</v>
      </c>
      <c r="B2140" s="143" t="str">
        <f t="array" ref="B2140">index(Systems!$A:$E,match($A2140,Systems!$A:$A,),match(B$1,Systems!$2:$2,))&amp;if(not(isblank(index(Systems!$A:$E,match($A2140,Systems!$A:$A,),match(Systems!$C$2,Systems!$2:$2,))))," ["&amp;index(Systems!$A:$E,match($A2140,Systems!$A:$A,),match(Systems!$C$2,Systems!$2:$2,))&amp;"]",)</f>
        <v>Rennes</v>
      </c>
      <c r="C2140" s="144">
        <f t="array" ref="C2140">round((F2140-average(I2140,L2140,O2140,R2140,U2140))*X2140+if($B2140=$H2140,0,iferror(average(vlookup({$H2140,$K2140,$N2140,$Q2140,$T2140},$B:$D,column(B$1),0)),index(C:C,match($H2140,$B:$B,)))),3)</f>
        <v>507.261</v>
      </c>
      <c r="D2140" s="144">
        <f t="array" ref="D2140">round((G2140-average(J2140,M2140,P2140,S2140,V2140))*Y2140+if($B2140=$H2140,0,iferror(average(vlookup({$H2140,$K2140,$N2140,$Q2140,$T2140},$B:$D,column(C$1),0)),index(D:D,match($H2140,$B:$B,)))),3)</f>
        <v>-200.59</v>
      </c>
      <c r="E2140" s="145">
        <v>2764.0</v>
      </c>
      <c r="F2140" s="146">
        <v>1008.615</v>
      </c>
      <c r="G2140" s="146">
        <v>532.696</v>
      </c>
      <c r="H2140" s="147" t="s">
        <v>404</v>
      </c>
      <c r="I2140" s="146">
        <v>688.449</v>
      </c>
      <c r="J2140" s="146">
        <v>406.09</v>
      </c>
      <c r="K2140" s="148"/>
      <c r="L2140" s="149"/>
      <c r="M2140" s="149"/>
      <c r="N2140" s="148"/>
      <c r="O2140" s="149"/>
      <c r="P2140" s="149"/>
      <c r="Q2140" s="148"/>
      <c r="R2140" s="149"/>
      <c r="S2140" s="149"/>
      <c r="T2140" s="148"/>
      <c r="U2140" s="149"/>
      <c r="V2140" s="149"/>
      <c r="W2140" s="149"/>
      <c r="X2140" s="150">
        <f t="shared" si="1"/>
        <v>1.584367573</v>
      </c>
      <c r="Y2140" s="150">
        <f t="shared" si="2"/>
        <v>-1.584367573</v>
      </c>
    </row>
    <row r="2141" ht="15.75" customHeight="1">
      <c r="A2141" s="119">
        <v>2140.0</v>
      </c>
      <c r="B2141" s="143" t="str">
        <f t="array" ref="B2141">index(Systems!$A:$E,match($A2141,Systems!$A:$A,),match(B$1,Systems!$2:$2,))&amp;if(not(isblank(index(Systems!$A:$E,match($A2141,Systems!$A:$A,),match(Systems!$C$2,Systems!$2:$2,))))," ["&amp;index(Systems!$A:$E,match($A2141,Systems!$A:$A,),match(Systems!$C$2,Systems!$2:$2,))&amp;"]",)</f>
        <v>Renorsal</v>
      </c>
      <c r="C2141" s="144">
        <f t="array" ref="C2141">round((F2141-average(I2141,L2141,O2141,R2141,U2141))*X2141+if($B2141=$H2141,0,iferror(average(vlookup({$H2141,$K2141,$N2141,$Q2141,$T2141},$B:$D,column(B$1),0)),index(C:C,match($H2141,$B:$B,)))),3)</f>
        <v>616.804</v>
      </c>
      <c r="D2141" s="144">
        <f t="array" ref="D2141">round((G2141-average(J2141,M2141,P2141,S2141,V2141))*Y2141+if($B2141=$H2141,0,iferror(average(vlookup({$H2141,$K2141,$N2141,$Q2141,$T2141},$B:$D,column(C$1),0)),index(D:D,match($H2141,$B:$B,)))),3)</f>
        <v>262.981</v>
      </c>
      <c r="E2141" s="145">
        <v>2764.0</v>
      </c>
      <c r="F2141" s="146">
        <v>1077.755</v>
      </c>
      <c r="G2141" s="146">
        <v>240.105</v>
      </c>
      <c r="H2141" s="147" t="s">
        <v>404</v>
      </c>
      <c r="I2141" s="146">
        <v>688.449</v>
      </c>
      <c r="J2141" s="146">
        <v>406.09</v>
      </c>
      <c r="K2141" s="148"/>
      <c r="L2141" s="149"/>
      <c r="M2141" s="149"/>
      <c r="N2141" s="148"/>
      <c r="O2141" s="149"/>
      <c r="P2141" s="149"/>
      <c r="Q2141" s="148"/>
      <c r="R2141" s="149"/>
      <c r="S2141" s="149"/>
      <c r="T2141" s="148"/>
      <c r="U2141" s="149"/>
      <c r="V2141" s="149"/>
      <c r="W2141" s="149"/>
      <c r="X2141" s="150">
        <f t="shared" si="1"/>
        <v>1.584367573</v>
      </c>
      <c r="Y2141" s="150">
        <f t="shared" si="2"/>
        <v>-1.584367573</v>
      </c>
    </row>
    <row r="2142" ht="15.75" customHeight="1">
      <c r="A2142" s="119">
        <v>2141.0</v>
      </c>
      <c r="B2142" s="143" t="str">
        <f t="array" ref="B2142">index(Systems!$A:$E,match($A2142,Systems!$A:$A,),match(B$1,Systems!$2:$2,))&amp;if(not(isblank(index(Systems!$A:$E,match($A2142,Systems!$A:$A,),match(Systems!$C$2,Systems!$2:$2,))))," ["&amp;index(Systems!$A:$E,match($A2142,Systems!$A:$A,),match(Systems!$C$2,Systems!$2:$2,))&amp;"]",)</f>
        <v>Renown</v>
      </c>
      <c r="C2142" s="144">
        <f t="array" ref="C2142">round((F2142-average(I2142,L2142,O2142,R2142,U2142))*X2142+if($B2142=$H2142,0,iferror(average(vlookup({$H2142,$K2142,$N2142,$Q2142,$T2142},$B:$D,column(B$1),0)),index(C:C,match($H2142,$B:$B,)))),3)</f>
        <v>41.604</v>
      </c>
      <c r="D2142" s="144">
        <f t="array" ref="D2142">round((G2142-average(J2142,M2142,P2142,S2142,V2142))*Y2142+if($B2142=$H2142,0,iferror(average(vlookup({$H2142,$K2142,$N2142,$Q2142,$T2142},$B:$D,column(C$1),0)),index(D:D,match($H2142,$B:$B,)))),3)</f>
        <v>-397.893</v>
      </c>
      <c r="E2142" s="145">
        <v>2764.0</v>
      </c>
      <c r="F2142" s="146">
        <v>714.708</v>
      </c>
      <c r="G2142" s="146">
        <v>657.227</v>
      </c>
      <c r="H2142" s="147" t="s">
        <v>404</v>
      </c>
      <c r="I2142" s="146">
        <v>688.449</v>
      </c>
      <c r="J2142" s="146">
        <v>406.09</v>
      </c>
      <c r="K2142" s="148"/>
      <c r="L2142" s="149"/>
      <c r="M2142" s="149"/>
      <c r="N2142" s="148"/>
      <c r="O2142" s="149"/>
      <c r="P2142" s="149"/>
      <c r="Q2142" s="148"/>
      <c r="R2142" s="149"/>
      <c r="S2142" s="149"/>
      <c r="T2142" s="148"/>
      <c r="U2142" s="149"/>
      <c r="V2142" s="149"/>
      <c r="W2142" s="149"/>
      <c r="X2142" s="150">
        <f t="shared" si="1"/>
        <v>1.584367573</v>
      </c>
      <c r="Y2142" s="150">
        <f t="shared" si="2"/>
        <v>-1.584367573</v>
      </c>
    </row>
    <row r="2143" ht="15.75" customHeight="1">
      <c r="A2143" s="119">
        <v>2142.0</v>
      </c>
      <c r="B2143" s="143" t="str">
        <f t="array" ref="B2143">index(Systems!$A:$E,match($A2143,Systems!$A:$A,),match(B$1,Systems!$2:$2,))&amp;if(not(isblank(index(Systems!$A:$E,match($A2143,Systems!$A:$A,),match(Systems!$C$2,Systems!$2:$2,))))," ["&amp;index(Systems!$A:$E,match($A2143,Systems!$A:$A,),match(Systems!$C$2,Systems!$2:$2,))&amp;"]",)</f>
        <v>Renren</v>
      </c>
      <c r="C2143" s="144">
        <f t="array" ref="C2143">round((F2143-average(I2143,L2143,O2143,R2143,U2143))*X2143+if($B2143=$H2143,0,iferror(average(vlookup({$H2143,$K2143,$N2143,$Q2143,$T2143},$B:$D,column(B$1),0)),index(C:C,match($H2143,$B:$B,)))),3)</f>
        <v>-177.376</v>
      </c>
      <c r="D2143" s="144">
        <f t="array" ref="D2143">round((G2143-average(J2143,M2143,P2143,S2143,V2143))*Y2143+if($B2143=$H2143,0,iferror(average(vlookup({$H2143,$K2143,$N2143,$Q2143,$T2143},$B:$D,column(C$1),0)),index(D:D,match($H2143,$B:$B,)))),3)</f>
        <v>407.084</v>
      </c>
      <c r="E2143" s="145">
        <v>2764.0</v>
      </c>
      <c r="F2143" s="146">
        <v>576.495</v>
      </c>
      <c r="G2143" s="146">
        <v>149.152</v>
      </c>
      <c r="H2143" s="147" t="s">
        <v>404</v>
      </c>
      <c r="I2143" s="146">
        <v>688.449</v>
      </c>
      <c r="J2143" s="146">
        <v>406.09</v>
      </c>
      <c r="K2143" s="148"/>
      <c r="L2143" s="149"/>
      <c r="M2143" s="149"/>
      <c r="N2143" s="148"/>
      <c r="O2143" s="149"/>
      <c r="P2143" s="149"/>
      <c r="Q2143" s="148"/>
      <c r="R2143" s="149"/>
      <c r="S2143" s="149"/>
      <c r="T2143" s="148"/>
      <c r="U2143" s="149"/>
      <c r="V2143" s="149"/>
      <c r="W2143" s="149"/>
      <c r="X2143" s="150">
        <f t="shared" si="1"/>
        <v>1.584367573</v>
      </c>
      <c r="Y2143" s="150">
        <f t="shared" si="2"/>
        <v>-1.584367573</v>
      </c>
    </row>
    <row r="2144" ht="15.75" customHeight="1">
      <c r="A2144" s="119">
        <v>2143.0</v>
      </c>
      <c r="B2144" s="143" t="str">
        <f t="array" ref="B2144">index(Systems!$A:$E,match($A2144,Systems!$A:$A,),match(B$1,Systems!$2:$2,))&amp;if(not(isblank(index(Systems!$A:$E,match($A2144,Systems!$A:$A,),match(Systems!$C$2,Systems!$2:$2,))))," ["&amp;index(Systems!$A:$E,match($A2144,Systems!$A:$A,),match(Systems!$C$2,Systems!$2:$2,))&amp;"]",)</f>
        <v>Rentz</v>
      </c>
      <c r="C2144" s="144">
        <f t="array" ref="C2144">round((F2144-average(I2144,L2144,O2144,R2144,U2144))*X2144+if($B2144=$H2144,0,iferror(average(vlookup({$H2144,$K2144,$N2144,$Q2144,$T2144},$B:$D,column(B$1),0)),index(C:C,match($H2144,$B:$B,)))),3)</f>
        <v>570.493</v>
      </c>
      <c r="D2144" s="144">
        <f t="array" ref="D2144">round((G2144-average(J2144,M2144,P2144,S2144,V2144))*Y2144+if($B2144=$H2144,0,iferror(average(vlookup({$H2144,$K2144,$N2144,$Q2144,$T2144},$B:$D,column(C$1),0)),index(D:D,match($H2144,$B:$B,)))),3)</f>
        <v>-98.012</v>
      </c>
      <c r="E2144" s="145">
        <v>2764.0</v>
      </c>
      <c r="F2144" s="146">
        <v>1048.525</v>
      </c>
      <c r="G2144" s="146">
        <v>467.952</v>
      </c>
      <c r="H2144" s="147" t="s">
        <v>404</v>
      </c>
      <c r="I2144" s="146">
        <v>688.449</v>
      </c>
      <c r="J2144" s="146">
        <v>406.09</v>
      </c>
      <c r="K2144" s="148"/>
      <c r="L2144" s="149"/>
      <c r="M2144" s="149"/>
      <c r="N2144" s="148"/>
      <c r="O2144" s="149"/>
      <c r="P2144" s="149"/>
      <c r="Q2144" s="148"/>
      <c r="R2144" s="149"/>
      <c r="S2144" s="149"/>
      <c r="T2144" s="148"/>
      <c r="U2144" s="149"/>
      <c r="V2144" s="149"/>
      <c r="W2144" s="149"/>
      <c r="X2144" s="150">
        <f t="shared" si="1"/>
        <v>1.584367573</v>
      </c>
      <c r="Y2144" s="150">
        <f t="shared" si="2"/>
        <v>-1.584367573</v>
      </c>
    </row>
    <row r="2145" ht="15.75" customHeight="1">
      <c r="A2145" s="119">
        <v>2144.0</v>
      </c>
      <c r="B2145" s="143" t="str">
        <f t="array" ref="B2145">index(Systems!$A:$E,match($A2145,Systems!$A:$A,),match(B$1,Systems!$2:$2,))&amp;if(not(isblank(index(Systems!$A:$E,match($A2145,Systems!$A:$A,),match(Systems!$C$2,Systems!$2:$2,))))," ["&amp;index(Systems!$A:$E,match($A2145,Systems!$A:$A,),match(Systems!$C$2,Systems!$2:$2,))&amp;"]",)</f>
        <v>Repulse</v>
      </c>
      <c r="C2145" s="144">
        <f t="array" ref="C2145">round((F2145-average(I2145,L2145,O2145,R2145,U2145))*X2145+if($B2145=$H2145,0,iferror(average(vlookup({$H2145,$K2145,$N2145,$Q2145,$T2145},$B:$D,column(B$1),0)),index(C:C,match($H2145,$B:$B,)))),3)</f>
        <v>16.271</v>
      </c>
      <c r="D2145" s="144">
        <f t="array" ref="D2145">round((G2145-average(J2145,M2145,P2145,S2145,V2145))*Y2145+if($B2145=$H2145,0,iferror(average(vlookup({$H2145,$K2145,$N2145,$Q2145,$T2145},$B:$D,column(C$1),0)),index(D:D,match($H2145,$B:$B,)))),3)</f>
        <v>-397.1</v>
      </c>
      <c r="E2145" s="145">
        <v>2764.0</v>
      </c>
      <c r="F2145" s="146">
        <v>698.719</v>
      </c>
      <c r="G2145" s="146">
        <v>656.726</v>
      </c>
      <c r="H2145" s="147" t="s">
        <v>404</v>
      </c>
      <c r="I2145" s="146">
        <v>688.449</v>
      </c>
      <c r="J2145" s="146">
        <v>406.09</v>
      </c>
      <c r="K2145" s="148"/>
      <c r="L2145" s="149"/>
      <c r="M2145" s="149"/>
      <c r="N2145" s="148"/>
      <c r="O2145" s="149"/>
      <c r="P2145" s="149"/>
      <c r="Q2145" s="148"/>
      <c r="R2145" s="149"/>
      <c r="S2145" s="149"/>
      <c r="T2145" s="148"/>
      <c r="U2145" s="149"/>
      <c r="V2145" s="149"/>
      <c r="W2145" s="149"/>
      <c r="X2145" s="150">
        <f t="shared" si="1"/>
        <v>1.584367573</v>
      </c>
      <c r="Y2145" s="150">
        <f t="shared" si="2"/>
        <v>-1.584367573</v>
      </c>
    </row>
    <row r="2146" ht="15.75" customHeight="1">
      <c r="A2146" s="119">
        <v>2145.0</v>
      </c>
      <c r="B2146" s="143" t="str">
        <f t="array" ref="B2146">index(Systems!$A:$E,match($A2146,Systems!$A:$A,),match(B$1,Systems!$2:$2,))&amp;if(not(isblank(index(Systems!$A:$E,match($A2146,Systems!$A:$A,),match(Systems!$C$2,Systems!$2:$2,))))," ["&amp;index(Systems!$A:$E,match($A2146,Systems!$A:$A,),match(Systems!$C$2,Systems!$2:$2,))&amp;"]",)</f>
        <v>Restitution</v>
      </c>
      <c r="C2146" s="144">
        <f t="array" ref="C2146">round((F2146-average(I2146,L2146,O2146,R2146,U2146))*X2146+if($B2146=$H2146,0,iferror(average(vlookup({$H2146,$K2146,$N2146,$Q2146,$T2146},$B:$D,column(B$1),0)),index(C:C,match($H2146,$B:$B,)))),3)</f>
        <v>-204.963</v>
      </c>
      <c r="D2146" s="144">
        <f t="array" ref="D2146">round((G2146-average(J2146,M2146,P2146,S2146,V2146))*Y2146+if($B2146=$H2146,0,iferror(average(vlookup({$H2146,$K2146,$N2146,$Q2146,$T2146},$B:$D,column(C$1),0)),index(D:D,match($H2146,$B:$B,)))),3)</f>
        <v>-344.969</v>
      </c>
      <c r="E2146" s="145">
        <v>2764.0</v>
      </c>
      <c r="F2146" s="146">
        <v>559.083</v>
      </c>
      <c r="G2146" s="146">
        <v>623.823</v>
      </c>
      <c r="H2146" s="147" t="s">
        <v>404</v>
      </c>
      <c r="I2146" s="146">
        <v>688.449</v>
      </c>
      <c r="J2146" s="146">
        <v>406.09</v>
      </c>
      <c r="K2146" s="148"/>
      <c r="L2146" s="149"/>
      <c r="M2146" s="149"/>
      <c r="N2146" s="148"/>
      <c r="O2146" s="149"/>
      <c r="P2146" s="149"/>
      <c r="Q2146" s="148"/>
      <c r="R2146" s="149"/>
      <c r="S2146" s="149"/>
      <c r="T2146" s="148"/>
      <c r="U2146" s="149"/>
      <c r="V2146" s="149"/>
      <c r="W2146" s="149"/>
      <c r="X2146" s="150">
        <f t="shared" si="1"/>
        <v>1.584367573</v>
      </c>
      <c r="Y2146" s="150">
        <f t="shared" si="2"/>
        <v>-1.584367573</v>
      </c>
    </row>
    <row r="2147" ht="15.75" customHeight="1">
      <c r="A2147" s="119">
        <v>2146.0</v>
      </c>
      <c r="B2147" s="143" t="str">
        <f t="array" ref="B2147">index(Systems!$A:$E,match($A2147,Systems!$A:$A,),match(B$1,Systems!$2:$2,))&amp;if(not(isblank(index(Systems!$A:$E,match($A2147,Systems!$A:$A,),match(Systems!$C$2,Systems!$2:$2,))))," ["&amp;index(Systems!$A:$E,match($A2147,Systems!$A:$A,),match(Systems!$C$2,Systems!$2:$2,))&amp;"]",)</f>
        <v>Revel</v>
      </c>
      <c r="C2147" s="144">
        <f t="array" ref="C2147">round((F2147-average(I2147,L2147,O2147,R2147,U2147))*X2147+if($B2147=$H2147,0,iferror(average(vlookup({$H2147,$K2147,$N2147,$Q2147,$T2147},$B:$D,column(B$1),0)),index(C:C,match($H2147,$B:$B,)))),3)</f>
        <v>-400.913</v>
      </c>
      <c r="D2147" s="144">
        <f t="array" ref="D2147">round((G2147-average(J2147,M2147,P2147,S2147,V2147))*Y2147+if($B2147=$H2147,0,iferror(average(vlookup({$H2147,$K2147,$N2147,$Q2147,$T2147},$B:$D,column(C$1),0)),index(D:D,match($H2147,$B:$B,)))),3)</f>
        <v>-232.134</v>
      </c>
      <c r="E2147" s="145">
        <v>2764.0</v>
      </c>
      <c r="F2147" s="146">
        <v>435.406</v>
      </c>
      <c r="G2147" s="146">
        <v>552.605</v>
      </c>
      <c r="H2147" s="147" t="s">
        <v>404</v>
      </c>
      <c r="I2147" s="146">
        <v>688.449</v>
      </c>
      <c r="J2147" s="146">
        <v>406.09</v>
      </c>
      <c r="K2147" s="148"/>
      <c r="L2147" s="149"/>
      <c r="M2147" s="149"/>
      <c r="N2147" s="148"/>
      <c r="O2147" s="149"/>
      <c r="P2147" s="149"/>
      <c r="Q2147" s="148"/>
      <c r="R2147" s="149"/>
      <c r="S2147" s="149"/>
      <c r="T2147" s="148"/>
      <c r="U2147" s="149"/>
      <c r="V2147" s="149"/>
      <c r="W2147" s="149"/>
      <c r="X2147" s="150">
        <f t="shared" si="1"/>
        <v>1.584367573</v>
      </c>
      <c r="Y2147" s="150">
        <f t="shared" si="2"/>
        <v>-1.584367573</v>
      </c>
    </row>
    <row r="2148" ht="15.75" customHeight="1">
      <c r="A2148" s="119">
        <v>2147.0</v>
      </c>
      <c r="B2148" s="143" t="str">
        <f t="array" ref="B2148">index(Systems!$A:$E,match($A2148,Systems!$A:$A,),match(B$1,Systems!$2:$2,))&amp;if(not(isblank(index(Systems!$A:$E,match($A2148,Systems!$A:$A,),match(Systems!$C$2,Systems!$2:$2,))))," ["&amp;index(Systems!$A:$E,match($A2148,Systems!$A:$A,),match(Systems!$C$2,Systems!$2:$2,))&amp;"]",)</f>
        <v>Revivim</v>
      </c>
      <c r="C2148" s="144">
        <f t="array" ref="C2148">round((F2148-average(I2148,L2148,O2148,R2148,U2148))*X2148+if($B2148=$H2148,0,iferror(average(vlookup({$H2148,$K2148,$N2148,$Q2148,$T2148},$B:$D,column(B$1),0)),index(C:C,match($H2148,$B:$B,)))),3)</f>
        <v>-403.306</v>
      </c>
      <c r="D2148" s="144">
        <f t="array" ref="D2148">round((G2148-average(J2148,M2148,P2148,S2148,V2148))*Y2148+if($B2148=$H2148,0,iferror(average(vlookup({$H2148,$K2148,$N2148,$Q2148,$T2148},$B:$D,column(C$1),0)),index(D:D,match($H2148,$B:$B,)))),3)</f>
        <v>18.309</v>
      </c>
      <c r="E2148" s="145">
        <v>2764.0</v>
      </c>
      <c r="F2148" s="146">
        <v>433.896</v>
      </c>
      <c r="G2148" s="146">
        <v>394.534</v>
      </c>
      <c r="H2148" s="147" t="s">
        <v>404</v>
      </c>
      <c r="I2148" s="146">
        <v>688.449</v>
      </c>
      <c r="J2148" s="146">
        <v>406.09</v>
      </c>
      <c r="K2148" s="148"/>
      <c r="L2148" s="149"/>
      <c r="M2148" s="149"/>
      <c r="N2148" s="148"/>
      <c r="O2148" s="149"/>
      <c r="P2148" s="149"/>
      <c r="Q2148" s="148"/>
      <c r="R2148" s="149"/>
      <c r="S2148" s="149"/>
      <c r="T2148" s="148"/>
      <c r="U2148" s="149"/>
      <c r="V2148" s="149"/>
      <c r="W2148" s="149"/>
      <c r="X2148" s="150">
        <f t="shared" si="1"/>
        <v>1.584367573</v>
      </c>
      <c r="Y2148" s="150">
        <f t="shared" si="2"/>
        <v>-1.584367573</v>
      </c>
    </row>
    <row r="2149" ht="15.75" customHeight="1">
      <c r="A2149" s="119">
        <v>2148.0</v>
      </c>
      <c r="B2149" s="143" t="str">
        <f t="array" ref="B2149">index(Systems!$A:$E,match($A2149,Systems!$A:$A,),match(B$1,Systems!$2:$2,))&amp;if(not(isblank(index(Systems!$A:$E,match($A2149,Systems!$A:$A,),match(Systems!$C$2,Systems!$2:$2,))))," ["&amp;index(Systems!$A:$E,match($A2149,Systems!$A:$A,),match(Systems!$C$2,Systems!$2:$2,))&amp;"]",)</f>
        <v>Rexburg</v>
      </c>
      <c r="C2149" s="144">
        <f t="array" ref="C2149">round((F2149-average(I2149,L2149,O2149,R2149,U2149))*X2149+if($B2149=$H2149,0,iferror(average(vlookup({$H2149,$K2149,$N2149,$Q2149,$T2149},$B:$D,column(B$1),0)),index(C:C,match($H2149,$B:$B,)))),3)</f>
        <v>-199.524</v>
      </c>
      <c r="D2149" s="144">
        <f t="array" ref="D2149">round((G2149-average(J2149,M2149,P2149,S2149,V2149))*Y2149+if($B2149=$H2149,0,iferror(average(vlookup({$H2149,$K2149,$N2149,$Q2149,$T2149},$B:$D,column(C$1),0)),index(D:D,match($H2149,$B:$B,)))),3)</f>
        <v>-69.844</v>
      </c>
      <c r="E2149" s="145">
        <v>2764.0</v>
      </c>
      <c r="F2149" s="146">
        <v>562.516</v>
      </c>
      <c r="G2149" s="146">
        <v>450.173</v>
      </c>
      <c r="H2149" s="147" t="s">
        <v>404</v>
      </c>
      <c r="I2149" s="146">
        <v>688.449</v>
      </c>
      <c r="J2149" s="146">
        <v>406.09</v>
      </c>
      <c r="K2149" s="148"/>
      <c r="L2149" s="149"/>
      <c r="M2149" s="149"/>
      <c r="N2149" s="148"/>
      <c r="O2149" s="149"/>
      <c r="P2149" s="149"/>
      <c r="Q2149" s="148"/>
      <c r="R2149" s="149"/>
      <c r="S2149" s="149"/>
      <c r="T2149" s="148"/>
      <c r="U2149" s="149"/>
      <c r="V2149" s="149"/>
      <c r="W2149" s="149"/>
      <c r="X2149" s="150">
        <f t="shared" si="1"/>
        <v>1.584367573</v>
      </c>
      <c r="Y2149" s="150">
        <f t="shared" si="2"/>
        <v>-1.584367573</v>
      </c>
    </row>
    <row r="2150" ht="15.75" customHeight="1">
      <c r="A2150" s="119">
        <v>2149.0</v>
      </c>
      <c r="B2150" s="143" t="str">
        <f t="array" ref="B2150">index(Systems!$A:$E,match($A2150,Systems!$A:$A,),match(B$1,Systems!$2:$2,))&amp;if(not(isblank(index(Systems!$A:$E,match($A2150,Systems!$A:$A,),match(Systems!$C$2,Systems!$2:$2,))))," ["&amp;index(Systems!$A:$E,match($A2150,Systems!$A:$A,),match(Systems!$C$2,Systems!$2:$2,))&amp;"]",)</f>
        <v>Reykavis</v>
      </c>
      <c r="C2150" s="144">
        <f t="array" ref="C2150">round((F2150-average(I2150,L2150,O2150,R2150,U2150))*X2150+if($B2150=$H2150,0,iferror(average(vlookup({$H2150,$K2150,$N2150,$Q2150,$T2150},$B:$D,column(B$1),0)),index(C:C,match($H2150,$B:$B,)))),3)</f>
        <v>-418.98</v>
      </c>
      <c r="D2150" s="144">
        <f t="array" ref="D2150">round((G2150-average(J2150,M2150,P2150,S2150,V2150))*Y2150+if($B2150=$H2150,0,iferror(average(vlookup({$H2150,$K2150,$N2150,$Q2150,$T2150},$B:$D,column(C$1),0)),index(D:D,match($H2150,$B:$B,)))),3)</f>
        <v>-200.614</v>
      </c>
      <c r="E2150" s="145">
        <v>2764.0</v>
      </c>
      <c r="F2150" s="146">
        <v>424.003</v>
      </c>
      <c r="G2150" s="146">
        <v>532.711</v>
      </c>
      <c r="H2150" s="147" t="s">
        <v>404</v>
      </c>
      <c r="I2150" s="146">
        <v>688.449</v>
      </c>
      <c r="J2150" s="146">
        <v>406.09</v>
      </c>
      <c r="K2150" s="148"/>
      <c r="L2150" s="149"/>
      <c r="M2150" s="149"/>
      <c r="N2150" s="148"/>
      <c r="O2150" s="149"/>
      <c r="P2150" s="149"/>
      <c r="Q2150" s="148"/>
      <c r="R2150" s="149"/>
      <c r="S2150" s="149"/>
      <c r="T2150" s="148"/>
      <c r="U2150" s="149"/>
      <c r="V2150" s="149"/>
      <c r="W2150" s="149"/>
      <c r="X2150" s="150">
        <f t="shared" si="1"/>
        <v>1.584367573</v>
      </c>
      <c r="Y2150" s="150">
        <f t="shared" si="2"/>
        <v>-1.584367573</v>
      </c>
    </row>
    <row r="2151" ht="15.75" customHeight="1">
      <c r="A2151" s="119">
        <v>2150.0</v>
      </c>
      <c r="B2151" s="143" t="str">
        <f t="array" ref="B2151">index(Systems!$A:$E,match($A2151,Systems!$A:$A,),match(B$1,Systems!$2:$2,))&amp;if(not(isblank(index(Systems!$A:$E,match($A2151,Systems!$A:$A,),match(Systems!$C$2,Systems!$2:$2,))))," ["&amp;index(Systems!$A:$E,match($A2151,Systems!$A:$A,),match(Systems!$C$2,Systems!$2:$2,))&amp;"]",)</f>
        <v>Rhodos [Runrig (2822+)]</v>
      </c>
      <c r="C2151" s="144">
        <f t="array" ref="C2151">round((F2151-average(I2151,L2151,O2151,R2151,U2151))*X2151+if($B2151=$H2151,0,iferror(average(vlookup({$H2151,$K2151,$N2151,$Q2151,$T2151},$B:$D,column(B$1),0)),index(C:C,match($H2151,$B:$B,)))),3)</f>
        <v>48.925</v>
      </c>
      <c r="D2151" s="144">
        <f t="array" ref="D2151">round((G2151-average(J2151,M2151,P2151,S2151,V2151))*Y2151+if($B2151=$H2151,0,iferror(average(vlookup({$H2151,$K2151,$N2151,$Q2151,$T2151},$B:$D,column(C$1),0)),index(D:D,match($H2151,$B:$B,)))),3)</f>
        <v>-217.144</v>
      </c>
      <c r="E2151" s="145">
        <v>2764.0</v>
      </c>
      <c r="F2151" s="146">
        <v>719.329</v>
      </c>
      <c r="G2151" s="146">
        <v>543.144</v>
      </c>
      <c r="H2151" s="147" t="s">
        <v>404</v>
      </c>
      <c r="I2151" s="146">
        <v>688.449</v>
      </c>
      <c r="J2151" s="146">
        <v>406.09</v>
      </c>
      <c r="K2151" s="148"/>
      <c r="L2151" s="149"/>
      <c r="M2151" s="149"/>
      <c r="N2151" s="148"/>
      <c r="O2151" s="149"/>
      <c r="P2151" s="149"/>
      <c r="Q2151" s="148"/>
      <c r="R2151" s="149"/>
      <c r="S2151" s="149"/>
      <c r="T2151" s="148"/>
      <c r="U2151" s="149"/>
      <c r="V2151" s="149"/>
      <c r="W2151" s="149"/>
      <c r="X2151" s="150">
        <f t="shared" si="1"/>
        <v>1.584367573</v>
      </c>
      <c r="Y2151" s="150">
        <f t="shared" si="2"/>
        <v>-1.584367573</v>
      </c>
    </row>
    <row r="2152" ht="15.75" customHeight="1">
      <c r="A2152" s="119">
        <v>2151.0</v>
      </c>
      <c r="B2152" s="143" t="str">
        <f t="array" ref="B2152">index(Systems!$A:$E,match($A2152,Systems!$A:$A,),match(B$1,Systems!$2:$2,))&amp;if(not(isblank(index(Systems!$A:$E,match($A2152,Systems!$A:$A,),match(Systems!$C$2,Systems!$2:$2,))))," ["&amp;index(Systems!$A:$E,match($A2152,Systems!$A:$A,),match(Systems!$C$2,Systems!$2:$2,))&amp;"]",)</f>
        <v>Richmond</v>
      </c>
      <c r="C2152" s="144">
        <f t="array" ref="C2152">round((F2152-average(I2152,L2152,O2152,R2152,U2152))*X2152+if($B2152=$H2152,0,iferror(average(vlookup({$H2152,$K2152,$N2152,$Q2152,$T2152},$B:$D,column(B$1),0)),index(C:C,match($H2152,$B:$B,)))),3)</f>
        <v>130.778</v>
      </c>
      <c r="D2152" s="144">
        <f t="array" ref="D2152">round((G2152-average(J2152,M2152,P2152,S2152,V2152))*Y2152+if($B2152=$H2152,0,iferror(average(vlookup({$H2152,$K2152,$N2152,$Q2152,$T2152},$B:$D,column(C$1),0)),index(D:D,match($H2152,$B:$B,)))),3)</f>
        <v>455.449</v>
      </c>
      <c r="E2152" s="145">
        <v>2764.0</v>
      </c>
      <c r="F2152" s="146">
        <v>770.992</v>
      </c>
      <c r="G2152" s="146">
        <v>118.626</v>
      </c>
      <c r="H2152" s="147" t="s">
        <v>404</v>
      </c>
      <c r="I2152" s="146">
        <v>688.449</v>
      </c>
      <c r="J2152" s="146">
        <v>406.09</v>
      </c>
      <c r="K2152" s="148"/>
      <c r="L2152" s="149"/>
      <c r="M2152" s="149"/>
      <c r="N2152" s="148"/>
      <c r="O2152" s="149"/>
      <c r="P2152" s="149"/>
      <c r="Q2152" s="148"/>
      <c r="R2152" s="149"/>
      <c r="S2152" s="149"/>
      <c r="T2152" s="148"/>
      <c r="U2152" s="149"/>
      <c r="V2152" s="149"/>
      <c r="W2152" s="149"/>
      <c r="X2152" s="150">
        <f t="shared" si="1"/>
        <v>1.584367573</v>
      </c>
      <c r="Y2152" s="150">
        <f t="shared" si="2"/>
        <v>-1.584367573</v>
      </c>
    </row>
    <row r="2153" ht="15.75" customHeight="1">
      <c r="A2153" s="119">
        <v>2152.0</v>
      </c>
      <c r="B2153" s="143" t="str">
        <f t="array" ref="B2153">index(Systems!$A:$E,match($A2153,Systems!$A:$A,),match(B$1,Systems!$2:$2,))&amp;if(not(isblank(index(Systems!$A:$E,match($A2153,Systems!$A:$A,),match(Systems!$C$2,Systems!$2:$2,))))," ["&amp;index(Systems!$A:$E,match($A2153,Systems!$A:$A,),match(Systems!$C$2,Systems!$2:$2,))&amp;"]",)</f>
        <v>Richvale</v>
      </c>
      <c r="C2153" s="144">
        <f t="array" ref="C2153">round((F2153-average(I2153,L2153,O2153,R2153,U2153))*X2153+if($B2153=$H2153,0,iferror(average(vlookup({$H2153,$K2153,$N2153,$Q2153,$T2153},$B:$D,column(B$1),0)),index(C:C,match($H2153,$B:$B,)))),3)</f>
        <v>-275.843</v>
      </c>
      <c r="D2153" s="144">
        <f t="array" ref="D2153">round((G2153-average(J2153,M2153,P2153,S2153,V2153))*Y2153+if($B2153=$H2153,0,iferror(average(vlookup({$H2153,$K2153,$N2153,$Q2153,$T2153},$B:$D,column(C$1),0)),index(D:D,match($H2153,$B:$B,)))),3)</f>
        <v>175.209</v>
      </c>
      <c r="E2153" s="145">
        <v>2764.0</v>
      </c>
      <c r="F2153" s="146">
        <v>514.346</v>
      </c>
      <c r="G2153" s="146">
        <v>295.504</v>
      </c>
      <c r="H2153" s="147" t="s">
        <v>404</v>
      </c>
      <c r="I2153" s="146">
        <v>688.449</v>
      </c>
      <c r="J2153" s="146">
        <v>406.09</v>
      </c>
      <c r="K2153" s="148"/>
      <c r="L2153" s="149"/>
      <c r="M2153" s="149"/>
      <c r="N2153" s="148"/>
      <c r="O2153" s="149"/>
      <c r="P2153" s="149"/>
      <c r="Q2153" s="148"/>
      <c r="R2153" s="149"/>
      <c r="S2153" s="149"/>
      <c r="T2153" s="148"/>
      <c r="U2153" s="149"/>
      <c r="V2153" s="149"/>
      <c r="W2153" s="149"/>
      <c r="X2153" s="150">
        <f t="shared" si="1"/>
        <v>1.584367573</v>
      </c>
      <c r="Y2153" s="150">
        <f t="shared" si="2"/>
        <v>-1.584367573</v>
      </c>
    </row>
    <row r="2154" ht="15.75" customHeight="1">
      <c r="A2154" s="119">
        <v>2153.0</v>
      </c>
      <c r="B2154" s="143" t="str">
        <f t="array" ref="B2154">index(Systems!$A:$E,match($A2154,Systems!$A:$A,),match(B$1,Systems!$2:$2,))&amp;if(not(isblank(index(Systems!$A:$E,match($A2154,Systems!$A:$A,),match(Systems!$C$2,Systems!$2:$2,))))," ["&amp;index(Systems!$A:$E,match($A2154,Systems!$A:$A,),match(Systems!$C$2,Systems!$2:$2,))&amp;"]",)</f>
        <v>Ridderkerk</v>
      </c>
      <c r="C2154" s="144">
        <f t="array" ref="C2154">round((F2154-average(I2154,L2154,O2154,R2154,U2154))*X2154+if($B2154=$H2154,0,iferror(average(vlookup({$H2154,$K2154,$N2154,$Q2154,$T2154},$B:$D,column(B$1),0)),index(C:C,match($H2154,$B:$B,)))),3)</f>
        <v>-46.273</v>
      </c>
      <c r="D2154" s="144">
        <f t="array" ref="D2154">round((G2154-average(J2154,M2154,P2154,S2154,V2154))*Y2154+if($B2154=$H2154,0,iferror(average(vlookup({$H2154,$K2154,$N2154,$Q2154,$T2154},$B:$D,column(C$1),0)),index(D:D,match($H2154,$B:$B,)))),3)</f>
        <v>351.246</v>
      </c>
      <c r="E2154" s="145">
        <v>2764.0</v>
      </c>
      <c r="F2154" s="146">
        <v>659.243</v>
      </c>
      <c r="G2154" s="146">
        <v>184.395</v>
      </c>
      <c r="H2154" s="147" t="s">
        <v>404</v>
      </c>
      <c r="I2154" s="146">
        <v>688.449</v>
      </c>
      <c r="J2154" s="146">
        <v>406.09</v>
      </c>
      <c r="K2154" s="148"/>
      <c r="L2154" s="149"/>
      <c r="M2154" s="149"/>
      <c r="N2154" s="148"/>
      <c r="O2154" s="149"/>
      <c r="P2154" s="149"/>
      <c r="Q2154" s="148"/>
      <c r="R2154" s="149"/>
      <c r="S2154" s="149"/>
      <c r="T2154" s="148"/>
      <c r="U2154" s="149"/>
      <c r="V2154" s="149"/>
      <c r="W2154" s="149"/>
      <c r="X2154" s="150">
        <f t="shared" si="1"/>
        <v>1.584367573</v>
      </c>
      <c r="Y2154" s="150">
        <f t="shared" si="2"/>
        <v>-1.584367573</v>
      </c>
    </row>
    <row r="2155" ht="15.75" customHeight="1">
      <c r="A2155" s="119">
        <v>2154.0</v>
      </c>
      <c r="B2155" s="143" t="str">
        <f t="array" ref="B2155">index(Systems!$A:$E,match($A2155,Systems!$A:$A,),match(B$1,Systems!$2:$2,))&amp;if(not(isblank(index(Systems!$A:$E,match($A2155,Systems!$A:$A,),match(Systems!$C$2,Systems!$2:$2,))))," ["&amp;index(Systems!$A:$E,match($A2155,Systems!$A:$A,),match(Systems!$C$2,Systems!$2:$2,))&amp;"]",)</f>
        <v>Ridgebrook</v>
      </c>
      <c r="C2155" s="144">
        <f t="array" ref="C2155">round((F2155-average(I2155,L2155,O2155,R2155,U2155))*X2155+if($B2155=$H2155,0,iferror(average(vlookup({$H2155,$K2155,$N2155,$Q2155,$T2155},$B:$D,column(B$1),0)),index(C:C,match($H2155,$B:$B,)))),3)</f>
        <v>201.357</v>
      </c>
      <c r="D2155" s="144">
        <f t="array" ref="D2155">round((G2155-average(J2155,M2155,P2155,S2155,V2155))*Y2155+if($B2155=$H2155,0,iferror(average(vlookup({$H2155,$K2155,$N2155,$Q2155,$T2155},$B:$D,column(C$1),0)),index(D:D,match($H2155,$B:$B,)))),3)</f>
        <v>-319.595</v>
      </c>
      <c r="E2155" s="145">
        <v>2764.0</v>
      </c>
      <c r="F2155" s="146">
        <v>815.539</v>
      </c>
      <c r="G2155" s="146">
        <v>607.808</v>
      </c>
      <c r="H2155" s="147" t="s">
        <v>404</v>
      </c>
      <c r="I2155" s="146">
        <v>688.449</v>
      </c>
      <c r="J2155" s="146">
        <v>406.09</v>
      </c>
      <c r="K2155" s="148"/>
      <c r="L2155" s="149"/>
      <c r="M2155" s="149"/>
      <c r="N2155" s="148"/>
      <c r="O2155" s="149"/>
      <c r="P2155" s="149"/>
      <c r="Q2155" s="148"/>
      <c r="R2155" s="149"/>
      <c r="S2155" s="149"/>
      <c r="T2155" s="148"/>
      <c r="U2155" s="149"/>
      <c r="V2155" s="149"/>
      <c r="W2155" s="149"/>
      <c r="X2155" s="150">
        <f t="shared" si="1"/>
        <v>1.584367573</v>
      </c>
      <c r="Y2155" s="150">
        <f t="shared" si="2"/>
        <v>-1.584367573</v>
      </c>
    </row>
    <row r="2156" ht="15.75" customHeight="1">
      <c r="A2156" s="119">
        <v>2155.0</v>
      </c>
      <c r="B2156" s="143" t="str">
        <f t="array" ref="B2156">index(Systems!$A:$E,match($A2156,Systems!$A:$A,),match(B$1,Systems!$2:$2,))&amp;if(not(isblank(index(Systems!$A:$E,match($A2156,Systems!$A:$A,),match(Systems!$C$2,Systems!$2:$2,))))," ["&amp;index(Systems!$A:$E,match($A2156,Systems!$A:$A,),match(Systems!$C$2,Systems!$2:$2,))&amp;"]",)</f>
        <v>Rigil Kentarus [Alpha Centauri]</v>
      </c>
      <c r="C2156" s="144">
        <f t="array" ref="C2156">round((F2156-average(I2156,L2156,O2156,R2156,U2156))*X2156+if($B2156=$H2156,0,iferror(average(vlookup({$H2156,$K2156,$N2156,$Q2156,$T2156},$B:$D,column(B$1),0)),index(C:C,match($H2156,$B:$B,)))),3)</f>
        <v>-2.852</v>
      </c>
      <c r="D2156" s="144">
        <f t="array" ref="D2156">round((G2156-average(J2156,M2156,P2156,S2156,V2156))*Y2156+if($B2156=$H2156,0,iferror(average(vlookup({$H2156,$K2156,$N2156,$Q2156,$T2156},$B:$D,column(C$1),0)),index(D:D,match($H2156,$B:$B,)))),3)</f>
        <v>2.54</v>
      </c>
      <c r="E2156" s="145">
        <v>2764.0</v>
      </c>
      <c r="F2156" s="146">
        <v>686.649</v>
      </c>
      <c r="G2156" s="146">
        <v>404.487</v>
      </c>
      <c r="H2156" s="147" t="s">
        <v>404</v>
      </c>
      <c r="I2156" s="146">
        <v>688.449</v>
      </c>
      <c r="J2156" s="146">
        <v>406.09</v>
      </c>
      <c r="K2156" s="149"/>
      <c r="L2156" s="149"/>
      <c r="M2156" s="149"/>
      <c r="N2156" s="148"/>
      <c r="O2156" s="149"/>
      <c r="P2156" s="149"/>
      <c r="Q2156" s="148"/>
      <c r="R2156" s="149"/>
      <c r="S2156" s="149"/>
      <c r="T2156" s="148"/>
      <c r="U2156" s="149"/>
      <c r="V2156" s="149"/>
      <c r="W2156" s="149"/>
      <c r="X2156" s="150">
        <f t="shared" si="1"/>
        <v>1.584367573</v>
      </c>
      <c r="Y2156" s="150">
        <f t="shared" si="2"/>
        <v>-1.584367573</v>
      </c>
    </row>
    <row r="2157" ht="15.75" customHeight="1">
      <c r="A2157" s="119">
        <v>2156.0</v>
      </c>
      <c r="B2157" s="143" t="str">
        <f t="array" ref="B2157">index(Systems!$A:$E,match($A2157,Systems!$A:$A,),match(B$1,Systems!$2:$2,))&amp;if(not(isblank(index(Systems!$A:$E,match($A2157,Systems!$A:$A,),match(Systems!$C$2,Systems!$2:$2,))))," ["&amp;index(Systems!$A:$E,match($A2157,Systems!$A:$A,),match(Systems!$C$2,Systems!$2:$2,))&amp;"]",)</f>
        <v>Rijeka</v>
      </c>
      <c r="C2157" s="144">
        <f t="array" ref="C2157">round((F2157-average(I2157,L2157,O2157,R2157,U2157))*X2157+if($B2157=$H2157,0,iferror(average(vlookup({$H2157,$K2157,$N2157,$Q2157,$T2157},$B:$D,column(B$1),0)),index(C:C,match($H2157,$B:$B,)))),3)</f>
        <v>-338.88</v>
      </c>
      <c r="D2157" s="144">
        <f t="array" ref="D2157">round((G2157-average(J2157,M2157,P2157,S2157,V2157))*Y2157+if($B2157=$H2157,0,iferror(average(vlookup({$H2157,$K2157,$N2157,$Q2157,$T2157},$B:$D,column(C$1),0)),index(D:D,match($H2157,$B:$B,)))),3)</f>
        <v>95.341</v>
      </c>
      <c r="E2157" s="145">
        <v>2764.0</v>
      </c>
      <c r="F2157" s="146">
        <v>474.559</v>
      </c>
      <c r="G2157" s="146">
        <v>345.914</v>
      </c>
      <c r="H2157" s="147" t="s">
        <v>404</v>
      </c>
      <c r="I2157" s="146">
        <v>688.449</v>
      </c>
      <c r="J2157" s="146">
        <v>406.09</v>
      </c>
      <c r="K2157" s="148"/>
      <c r="L2157" s="149"/>
      <c r="M2157" s="149"/>
      <c r="N2157" s="148"/>
      <c r="O2157" s="149"/>
      <c r="P2157" s="149"/>
      <c r="Q2157" s="148"/>
      <c r="R2157" s="149"/>
      <c r="S2157" s="149"/>
      <c r="T2157" s="148"/>
      <c r="U2157" s="149"/>
      <c r="V2157" s="149"/>
      <c r="W2157" s="149"/>
      <c r="X2157" s="150">
        <f t="shared" si="1"/>
        <v>1.584367573</v>
      </c>
      <c r="Y2157" s="150">
        <f t="shared" si="2"/>
        <v>-1.584367573</v>
      </c>
    </row>
    <row r="2158" ht="15.75" customHeight="1">
      <c r="A2158" s="119">
        <v>2157.0</v>
      </c>
      <c r="B2158" s="143" t="str">
        <f t="array" ref="B2158">index(Systems!$A:$E,match($A2158,Systems!$A:$A,),match(B$1,Systems!$2:$2,))&amp;if(not(isblank(index(Systems!$A:$E,match($A2158,Systems!$A:$A,),match(Systems!$C$2,Systems!$2:$2,))))," ["&amp;index(Systems!$A:$E,match($A2158,Systems!$A:$A,),match(Systems!$C$2,Systems!$2:$2,))&amp;"]",)</f>
        <v>Rio</v>
      </c>
      <c r="C2158" s="144">
        <f t="array" ref="C2158">round((F2158-average(I2158,L2158,O2158,R2158,U2158))*X2158+if($B2158=$H2158,0,iferror(average(vlookup({$H2158,$K2158,$N2158,$Q2158,$T2158},$B:$D,column(B$1),0)),index(C:C,match($H2158,$B:$B,)))),3)</f>
        <v>95.382</v>
      </c>
      <c r="D2158" s="144">
        <f t="array" ref="D2158">round((G2158-average(J2158,M2158,P2158,S2158,V2158))*Y2158+if($B2158=$H2158,0,iferror(average(vlookup({$H2158,$K2158,$N2158,$Q2158,$T2158},$B:$D,column(C$1),0)),index(D:D,match($H2158,$B:$B,)))),3)</f>
        <v>-28.74</v>
      </c>
      <c r="E2158" s="145">
        <v>2764.0</v>
      </c>
      <c r="F2158" s="146">
        <v>748.651</v>
      </c>
      <c r="G2158" s="146">
        <v>424.23</v>
      </c>
      <c r="H2158" s="147" t="s">
        <v>404</v>
      </c>
      <c r="I2158" s="146">
        <v>688.449</v>
      </c>
      <c r="J2158" s="146">
        <v>406.09</v>
      </c>
      <c r="K2158" s="148"/>
      <c r="L2158" s="149"/>
      <c r="M2158" s="149"/>
      <c r="N2158" s="148"/>
      <c r="O2158" s="149"/>
      <c r="P2158" s="149"/>
      <c r="Q2158" s="148"/>
      <c r="R2158" s="149"/>
      <c r="S2158" s="149"/>
      <c r="T2158" s="148"/>
      <c r="U2158" s="149"/>
      <c r="V2158" s="149"/>
      <c r="W2158" s="149"/>
      <c r="X2158" s="150">
        <f t="shared" si="1"/>
        <v>1.584367573</v>
      </c>
      <c r="Y2158" s="150">
        <f t="shared" si="2"/>
        <v>-1.584367573</v>
      </c>
    </row>
    <row r="2159" ht="15.75" customHeight="1">
      <c r="A2159" s="119">
        <v>2158.0</v>
      </c>
      <c r="B2159" s="143" t="str">
        <f t="array" ref="B2159">index(Systems!$A:$E,match($A2159,Systems!$A:$A,),match(B$1,Systems!$2:$2,))&amp;if(not(isblank(index(Systems!$A:$E,match($A2159,Systems!$A:$A,),match(Systems!$C$2,Systems!$2:$2,))))," ["&amp;index(Systems!$A:$E,match($A2159,Systems!$A:$A,),match(Systems!$C$2,Systems!$2:$2,))&amp;"]",)</f>
        <v>Risin</v>
      </c>
      <c r="C2159" s="144">
        <f t="array" ref="C2159">round((F2159-average(I2159,L2159,O2159,R2159,U2159))*X2159+if($B2159=$H2159,0,iferror(average(vlookup({$H2159,$K2159,$N2159,$Q2159,$T2159},$B:$D,column(B$1),0)),index(C:C,match($H2159,$B:$B,)))),3)</f>
        <v>483.557</v>
      </c>
      <c r="D2159" s="144">
        <f t="array" ref="D2159">round((G2159-average(J2159,M2159,P2159,S2159,V2159))*Y2159+if($B2159=$H2159,0,iferror(average(vlookup({$H2159,$K2159,$N2159,$Q2159,$T2159},$B:$D,column(C$1),0)),index(D:D,match($H2159,$B:$B,)))),3)</f>
        <v>225.893</v>
      </c>
      <c r="E2159" s="145">
        <v>2764.0</v>
      </c>
      <c r="F2159" s="146">
        <v>993.654</v>
      </c>
      <c r="G2159" s="146">
        <v>263.514</v>
      </c>
      <c r="H2159" s="147" t="s">
        <v>404</v>
      </c>
      <c r="I2159" s="146">
        <v>688.449</v>
      </c>
      <c r="J2159" s="146">
        <v>406.09</v>
      </c>
      <c r="K2159" s="148"/>
      <c r="L2159" s="149"/>
      <c r="M2159" s="149"/>
      <c r="N2159" s="148"/>
      <c r="O2159" s="149"/>
      <c r="P2159" s="149"/>
      <c r="Q2159" s="148"/>
      <c r="R2159" s="149"/>
      <c r="S2159" s="149"/>
      <c r="T2159" s="148"/>
      <c r="U2159" s="149"/>
      <c r="V2159" s="149"/>
      <c r="W2159" s="149"/>
      <c r="X2159" s="150">
        <f t="shared" si="1"/>
        <v>1.584367573</v>
      </c>
      <c r="Y2159" s="150">
        <f t="shared" si="2"/>
        <v>-1.584367573</v>
      </c>
    </row>
    <row r="2160" ht="15.75" customHeight="1">
      <c r="A2160" s="119">
        <v>2159.0</v>
      </c>
      <c r="B2160" s="143" t="str">
        <f t="array" ref="B2160">index(Systems!$A:$E,match($A2160,Systems!$A:$A,),match(B$1,Systems!$2:$2,))&amp;if(not(isblank(index(Systems!$A:$E,match($A2160,Systems!$A:$A,),match(Systems!$C$2,Systems!$2:$2,))))," ["&amp;index(Systems!$A:$E,match($A2160,Systems!$A:$A,),match(Systems!$C$2,Systems!$2:$2,))&amp;"]",)</f>
        <v>Roadside</v>
      </c>
      <c r="C2160" s="144">
        <f t="array" ref="C2160">round((F2160-average(I2160,L2160,O2160,R2160,U2160))*X2160+if($B2160=$H2160,0,iferror(average(vlookup({$H2160,$K2160,$N2160,$Q2160,$T2160},$B:$D,column(B$1),0)),index(C:C,match($H2160,$B:$B,)))),3)</f>
        <v>-185.056</v>
      </c>
      <c r="D2160" s="144">
        <f t="array" ref="D2160">round((G2160-average(J2160,M2160,P2160,S2160,V2160))*Y2160+if($B2160=$H2160,0,iferror(average(vlookup({$H2160,$K2160,$N2160,$Q2160,$T2160},$B:$D,column(C$1),0)),index(D:D,match($H2160,$B:$B,)))),3)</f>
        <v>368.82</v>
      </c>
      <c r="E2160" s="145">
        <v>2764.0</v>
      </c>
      <c r="F2160" s="146">
        <v>571.648</v>
      </c>
      <c r="G2160" s="146">
        <v>173.303</v>
      </c>
      <c r="H2160" s="147" t="s">
        <v>404</v>
      </c>
      <c r="I2160" s="146">
        <v>688.449</v>
      </c>
      <c r="J2160" s="146">
        <v>406.09</v>
      </c>
      <c r="K2160" s="148"/>
      <c r="L2160" s="149"/>
      <c r="M2160" s="149"/>
      <c r="N2160" s="148"/>
      <c r="O2160" s="149"/>
      <c r="P2160" s="149"/>
      <c r="Q2160" s="148"/>
      <c r="R2160" s="149"/>
      <c r="S2160" s="149"/>
      <c r="T2160" s="148"/>
      <c r="U2160" s="149"/>
      <c r="V2160" s="149"/>
      <c r="W2160" s="149"/>
      <c r="X2160" s="150">
        <f t="shared" si="1"/>
        <v>1.584367573</v>
      </c>
      <c r="Y2160" s="150">
        <f t="shared" si="2"/>
        <v>-1.584367573</v>
      </c>
    </row>
    <row r="2161" ht="15.75" customHeight="1">
      <c r="A2161" s="119">
        <v>2160.0</v>
      </c>
      <c r="B2161" s="143" t="str">
        <f t="array" ref="B2161">index(Systems!$A:$E,match($A2161,Systems!$A:$A,),match(B$1,Systems!$2:$2,))&amp;if(not(isblank(index(Systems!$A:$E,match($A2161,Systems!$A:$A,),match(Systems!$C$2,Systems!$2:$2,))))," ["&amp;index(Systems!$A:$E,match($A2161,Systems!$A:$A,),match(Systems!$C$2,Systems!$2:$2,))&amp;"]",)</f>
        <v>Robinson</v>
      </c>
      <c r="C2161" s="144">
        <f t="array" ref="C2161">round((F2161-average(I2161,L2161,O2161,R2161,U2161))*X2161+if($B2161=$H2161,0,iferror(average(vlookup({$H2161,$K2161,$N2161,$Q2161,$T2161},$B:$D,column(B$1),0)),index(C:C,match($H2161,$B:$B,)))),3)</f>
        <v>232.72</v>
      </c>
      <c r="D2161" s="144">
        <f t="array" ref="D2161">round((G2161-average(J2161,M2161,P2161,S2161,V2161))*Y2161+if($B2161=$H2161,0,iferror(average(vlookup({$H2161,$K2161,$N2161,$Q2161,$T2161},$B:$D,column(C$1),0)),index(D:D,match($H2161,$B:$B,)))),3)</f>
        <v>-6.482</v>
      </c>
      <c r="E2161" s="145">
        <v>2764.0</v>
      </c>
      <c r="F2161" s="146">
        <v>835.334</v>
      </c>
      <c r="G2161" s="146">
        <v>410.181</v>
      </c>
      <c r="H2161" s="147" t="s">
        <v>404</v>
      </c>
      <c r="I2161" s="146">
        <v>688.449</v>
      </c>
      <c r="J2161" s="146">
        <v>406.09</v>
      </c>
      <c r="K2161" s="148"/>
      <c r="L2161" s="149"/>
      <c r="M2161" s="149"/>
      <c r="N2161" s="148"/>
      <c r="O2161" s="149"/>
      <c r="P2161" s="149"/>
      <c r="Q2161" s="148"/>
      <c r="R2161" s="149"/>
      <c r="S2161" s="149"/>
      <c r="T2161" s="148"/>
      <c r="U2161" s="149"/>
      <c r="V2161" s="149"/>
      <c r="W2161" s="149"/>
      <c r="X2161" s="150">
        <f t="shared" si="1"/>
        <v>1.584367573</v>
      </c>
      <c r="Y2161" s="150">
        <f t="shared" si="2"/>
        <v>-1.584367573</v>
      </c>
    </row>
    <row r="2162" ht="15.75" customHeight="1">
      <c r="A2162" s="119">
        <v>2161.0</v>
      </c>
      <c r="B2162" s="143" t="str">
        <f t="array" ref="B2162">index(Systems!$A:$E,match($A2162,Systems!$A:$A,),match(B$1,Systems!$2:$2,))&amp;if(not(isblank(index(Systems!$A:$E,match($A2162,Systems!$A:$A,),match(Systems!$C$2,Systems!$2:$2,))))," ["&amp;index(Systems!$A:$E,match($A2162,Systems!$A:$A,),match(Systems!$C$2,Systems!$2:$2,))&amp;"]",)</f>
        <v>Robsart</v>
      </c>
      <c r="C2162" s="144">
        <f t="array" ref="C2162">round((F2162-average(I2162,L2162,O2162,R2162,U2162))*X2162+if($B2162=$H2162,0,iferror(average(vlookup({$H2162,$K2162,$N2162,$Q2162,$T2162},$B:$D,column(B$1),0)),index(C:C,match($H2162,$B:$B,)))),3)</f>
        <v>170.86</v>
      </c>
      <c r="D2162" s="144">
        <f t="array" ref="D2162">round((G2162-average(J2162,M2162,P2162,S2162,V2162))*Y2162+if($B2162=$H2162,0,iferror(average(vlookup({$H2162,$K2162,$N2162,$Q2162,$T2162},$B:$D,column(C$1),0)),index(D:D,match($H2162,$B:$B,)))),3)</f>
        <v>-340.211</v>
      </c>
      <c r="E2162" s="145">
        <v>2764.0</v>
      </c>
      <c r="F2162" s="146">
        <v>796.29</v>
      </c>
      <c r="G2162" s="146">
        <v>620.82</v>
      </c>
      <c r="H2162" s="147" t="s">
        <v>404</v>
      </c>
      <c r="I2162" s="146">
        <v>688.449</v>
      </c>
      <c r="J2162" s="146">
        <v>406.09</v>
      </c>
      <c r="K2162" s="148"/>
      <c r="L2162" s="149"/>
      <c r="M2162" s="149"/>
      <c r="N2162" s="148"/>
      <c r="O2162" s="149"/>
      <c r="P2162" s="149"/>
      <c r="Q2162" s="148"/>
      <c r="R2162" s="149"/>
      <c r="S2162" s="149"/>
      <c r="T2162" s="148"/>
      <c r="U2162" s="149"/>
      <c r="V2162" s="149"/>
      <c r="W2162" s="149"/>
      <c r="X2162" s="150">
        <f t="shared" si="1"/>
        <v>1.584367573</v>
      </c>
      <c r="Y2162" s="150">
        <f t="shared" si="2"/>
        <v>-1.584367573</v>
      </c>
    </row>
    <row r="2163" ht="15.75" customHeight="1">
      <c r="A2163" s="119">
        <v>2162.0</v>
      </c>
      <c r="B2163" s="143" t="str">
        <f t="array" ref="B2163">index(Systems!$A:$E,match($A2163,Systems!$A:$A,),match(B$1,Systems!$2:$2,))&amp;if(not(isblank(index(Systems!$A:$E,match($A2163,Systems!$A:$A,),match(Systems!$C$2,Systems!$2:$2,))))," ["&amp;index(Systems!$A:$E,match($A2163,Systems!$A:$A,),match(Systems!$C$2,Systems!$2:$2,))&amp;"]",)</f>
        <v>Rochelle</v>
      </c>
      <c r="C2163" s="144">
        <f t="array" ref="C2163">round((F2163-average(I2163,L2163,O2163,R2163,U2163))*X2163+if($B2163=$H2163,0,iferror(average(vlookup({$H2163,$K2163,$N2163,$Q2163,$T2163},$B:$D,column(B$1),0)),index(C:C,match($H2163,$B:$B,)))),3)</f>
        <v>-113.791</v>
      </c>
      <c r="D2163" s="144">
        <f t="array" ref="D2163">round((G2163-average(J2163,M2163,P2163,S2163,V2163))*Y2163+if($B2163=$H2163,0,iferror(average(vlookup({$H2163,$K2163,$N2163,$Q2163,$T2163},$B:$D,column(C$1),0)),index(D:D,match($H2163,$B:$B,)))),3)</f>
        <v>-15.815</v>
      </c>
      <c r="E2163" s="145">
        <v>2764.0</v>
      </c>
      <c r="F2163" s="146">
        <v>616.628</v>
      </c>
      <c r="G2163" s="146">
        <v>416.072</v>
      </c>
      <c r="H2163" s="147" t="s">
        <v>404</v>
      </c>
      <c r="I2163" s="146">
        <v>688.449</v>
      </c>
      <c r="J2163" s="146">
        <v>406.09</v>
      </c>
      <c r="K2163" s="148"/>
      <c r="L2163" s="149"/>
      <c r="M2163" s="149"/>
      <c r="N2163" s="148"/>
      <c r="O2163" s="149"/>
      <c r="P2163" s="149"/>
      <c r="Q2163" s="148"/>
      <c r="R2163" s="149"/>
      <c r="S2163" s="149"/>
      <c r="T2163" s="148"/>
      <c r="U2163" s="149"/>
      <c r="V2163" s="149"/>
      <c r="W2163" s="149"/>
      <c r="X2163" s="150">
        <f t="shared" si="1"/>
        <v>1.584367573</v>
      </c>
      <c r="Y2163" s="150">
        <f t="shared" si="2"/>
        <v>-1.584367573</v>
      </c>
    </row>
    <row r="2164" ht="15.75" customHeight="1">
      <c r="A2164" s="119">
        <v>2163.0</v>
      </c>
      <c r="B2164" s="143" t="str">
        <f t="array" ref="B2164">index(Systems!$A:$E,match($A2164,Systems!$A:$A,),match(B$1,Systems!$2:$2,))&amp;if(not(isblank(index(Systems!$A:$E,match($A2164,Systems!$A:$A,),match(Systems!$C$2,Systems!$2:$2,))))," ["&amp;index(Systems!$A:$E,match($A2164,Systems!$A:$A,),match(Systems!$C$2,Systems!$2:$2,))&amp;"]",)</f>
        <v>Rochers</v>
      </c>
      <c r="C2164" s="144">
        <f t="array" ref="C2164">round((F2164-average(I2164,L2164,O2164,R2164,U2164))*X2164+if($B2164=$H2164,0,iferror(average(vlookup({$H2164,$K2164,$N2164,$Q2164,$T2164},$B:$D,column(B$1),0)),index(C:C,match($H2164,$B:$B,)))),3)</f>
        <v>-278.462</v>
      </c>
      <c r="D2164" s="144">
        <f t="array" ref="D2164">round((G2164-average(J2164,M2164,P2164,S2164,V2164))*Y2164+if($B2164=$H2164,0,iferror(average(vlookup({$H2164,$K2164,$N2164,$Q2164,$T2164},$B:$D,column(C$1),0)),index(D:D,match($H2164,$B:$B,)))),3)</f>
        <v>-15.978</v>
      </c>
      <c r="E2164" s="145">
        <v>2764.0</v>
      </c>
      <c r="F2164" s="146">
        <v>512.693</v>
      </c>
      <c r="G2164" s="146">
        <v>416.175</v>
      </c>
      <c r="H2164" s="147" t="s">
        <v>404</v>
      </c>
      <c r="I2164" s="146">
        <v>688.449</v>
      </c>
      <c r="J2164" s="146">
        <v>406.09</v>
      </c>
      <c r="K2164" s="148"/>
      <c r="L2164" s="149"/>
      <c r="M2164" s="149"/>
      <c r="N2164" s="148"/>
      <c r="O2164" s="149"/>
      <c r="P2164" s="149"/>
      <c r="Q2164" s="148"/>
      <c r="R2164" s="149"/>
      <c r="S2164" s="149"/>
      <c r="T2164" s="148"/>
      <c r="U2164" s="149"/>
      <c r="V2164" s="149"/>
      <c r="W2164" s="149"/>
      <c r="X2164" s="150">
        <f t="shared" si="1"/>
        <v>1.584367573</v>
      </c>
      <c r="Y2164" s="150">
        <f t="shared" si="2"/>
        <v>-1.584367573</v>
      </c>
    </row>
    <row r="2165" ht="15.75" customHeight="1">
      <c r="A2165" s="119">
        <v>2164.0</v>
      </c>
      <c r="B2165" s="143" t="str">
        <f t="array" ref="B2165">index(Systems!$A:$E,match($A2165,Systems!$A:$A,),match(B$1,Systems!$2:$2,))&amp;if(not(isblank(index(Systems!$A:$E,match($A2165,Systems!$A:$A,),match(Systems!$C$2,Systems!$2:$2,))))," ["&amp;index(Systems!$A:$E,match($A2165,Systems!$A:$A,),match(Systems!$C$2,Systems!$2:$2,))&amp;"]",)</f>
        <v>Rochester</v>
      </c>
      <c r="C2165" s="144">
        <f t="array" ref="C2165">round((F2165-average(I2165,L2165,O2165,R2165,U2165))*X2165+if($B2165=$H2165,0,iferror(average(vlookup({$H2165,$K2165,$N2165,$Q2165,$T2165},$B:$D,column(B$1),0)),index(C:C,match($H2165,$B:$B,)))),3)</f>
        <v>226.948</v>
      </c>
      <c r="D2165" s="144">
        <f t="array" ref="D2165">round((G2165-average(J2165,M2165,P2165,S2165,V2165))*Y2165+if($B2165=$H2165,0,iferror(average(vlookup({$H2165,$K2165,$N2165,$Q2165,$T2165},$B:$D,column(C$1),0)),index(D:D,match($H2165,$B:$B,)))),3)</f>
        <v>3.056</v>
      </c>
      <c r="E2165" s="145">
        <v>2764.0</v>
      </c>
      <c r="F2165" s="146">
        <v>831.691</v>
      </c>
      <c r="G2165" s="146">
        <v>404.161</v>
      </c>
      <c r="H2165" s="147" t="s">
        <v>404</v>
      </c>
      <c r="I2165" s="146">
        <v>688.449</v>
      </c>
      <c r="J2165" s="146">
        <v>406.09</v>
      </c>
      <c r="K2165" s="148"/>
      <c r="L2165" s="149"/>
      <c r="M2165" s="149"/>
      <c r="N2165" s="148"/>
      <c r="O2165" s="149"/>
      <c r="P2165" s="149"/>
      <c r="Q2165" s="148"/>
      <c r="R2165" s="149"/>
      <c r="S2165" s="149"/>
      <c r="T2165" s="148"/>
      <c r="U2165" s="149"/>
      <c r="V2165" s="149"/>
      <c r="W2165" s="149"/>
      <c r="X2165" s="150">
        <f t="shared" si="1"/>
        <v>1.584367573</v>
      </c>
      <c r="Y2165" s="150">
        <f t="shared" si="2"/>
        <v>-1.584367573</v>
      </c>
    </row>
    <row r="2166" ht="15.75" customHeight="1">
      <c r="A2166" s="119">
        <v>2165.0</v>
      </c>
      <c r="B2166" s="143" t="str">
        <f t="array" ref="B2166">index(Systems!$A:$E,match($A2166,Systems!$A:$A,),match(B$1,Systems!$2:$2,))&amp;if(not(isblank(index(Systems!$A:$E,match($A2166,Systems!$A:$A,),match(Systems!$C$2,Systems!$2:$2,))))," ["&amp;index(Systems!$A:$E,match($A2166,Systems!$A:$A,),match(Systems!$C$2,Systems!$2:$2,))&amp;"]",)</f>
        <v>Rockland</v>
      </c>
      <c r="C2166" s="144">
        <f t="array" ref="C2166">round((F2166-average(I2166,L2166,O2166,R2166,U2166))*X2166+if($B2166=$H2166,0,iferror(average(vlookup({$H2166,$K2166,$N2166,$Q2166,$T2166},$B:$D,column(B$1),0)),index(C:C,match($H2166,$B:$B,)))),3)</f>
        <v>149.916</v>
      </c>
      <c r="D2166" s="144">
        <f t="array" ref="D2166">round((G2166-average(J2166,M2166,P2166,S2166,V2166))*Y2166+if($B2166=$H2166,0,iferror(average(vlookup({$H2166,$K2166,$N2166,$Q2166,$T2166},$B:$D,column(C$1),0)),index(D:D,match($H2166,$B:$B,)))),3)</f>
        <v>419.232</v>
      </c>
      <c r="E2166" s="145">
        <v>2764.0</v>
      </c>
      <c r="F2166" s="146">
        <v>783.071</v>
      </c>
      <c r="G2166" s="146">
        <v>141.485</v>
      </c>
      <c r="H2166" s="147" t="s">
        <v>404</v>
      </c>
      <c r="I2166" s="146">
        <v>688.449</v>
      </c>
      <c r="J2166" s="146">
        <v>406.09</v>
      </c>
      <c r="K2166" s="148"/>
      <c r="L2166" s="149"/>
      <c r="M2166" s="149"/>
      <c r="N2166" s="148"/>
      <c r="O2166" s="149"/>
      <c r="P2166" s="149"/>
      <c r="Q2166" s="148"/>
      <c r="R2166" s="149"/>
      <c r="S2166" s="149"/>
      <c r="T2166" s="148"/>
      <c r="U2166" s="149"/>
      <c r="V2166" s="149"/>
      <c r="W2166" s="149"/>
      <c r="X2166" s="150">
        <f t="shared" si="1"/>
        <v>1.584367573</v>
      </c>
      <c r="Y2166" s="150">
        <f t="shared" si="2"/>
        <v>-1.584367573</v>
      </c>
    </row>
    <row r="2167" ht="15.75" customHeight="1">
      <c r="A2167" s="119">
        <v>2166.0</v>
      </c>
      <c r="B2167" s="143" t="str">
        <f t="array" ref="B2167">index(Systems!$A:$E,match($A2167,Systems!$A:$A,),match(B$1,Systems!$2:$2,))&amp;if(not(isblank(index(Systems!$A:$E,match($A2167,Systems!$A:$A,),match(Systems!$C$2,Systems!$2:$2,))))," ["&amp;index(Systems!$A:$E,match($A2167,Systems!$A:$A,),match(Systems!$C$2,Systems!$2:$2,))&amp;"]",)</f>
        <v>Rockwellawan</v>
      </c>
      <c r="C2167" s="144">
        <f t="array" ref="C2167">round((F2167-average(I2167,L2167,O2167,R2167,U2167))*X2167+if($B2167=$H2167,0,iferror(average(vlookup({$H2167,$K2167,$N2167,$Q2167,$T2167},$B:$D,column(B$1),0)),index(C:C,match($H2167,$B:$B,)))),3)</f>
        <v>67.084</v>
      </c>
      <c r="D2167" s="144">
        <f t="array" ref="D2167">round((G2167-average(J2167,M2167,P2167,S2167,V2167))*Y2167+if($B2167=$H2167,0,iferror(average(vlookup({$H2167,$K2167,$N2167,$Q2167,$T2167},$B:$D,column(C$1),0)),index(D:D,match($H2167,$B:$B,)))),3)</f>
        <v>-483.321</v>
      </c>
      <c r="E2167" s="145">
        <v>2764.0</v>
      </c>
      <c r="F2167" s="146">
        <v>730.79</v>
      </c>
      <c r="G2167" s="146">
        <v>711.146</v>
      </c>
      <c r="H2167" s="147" t="s">
        <v>404</v>
      </c>
      <c r="I2167" s="146">
        <v>688.449</v>
      </c>
      <c r="J2167" s="146">
        <v>406.09</v>
      </c>
      <c r="K2167" s="148"/>
      <c r="L2167" s="149"/>
      <c r="M2167" s="149"/>
      <c r="N2167" s="148"/>
      <c r="O2167" s="149"/>
      <c r="P2167" s="149"/>
      <c r="Q2167" s="148"/>
      <c r="R2167" s="149"/>
      <c r="S2167" s="149"/>
      <c r="T2167" s="148"/>
      <c r="U2167" s="149"/>
      <c r="V2167" s="149"/>
      <c r="W2167" s="149"/>
      <c r="X2167" s="150">
        <f t="shared" si="1"/>
        <v>1.584367573</v>
      </c>
      <c r="Y2167" s="150">
        <f t="shared" si="2"/>
        <v>-1.584367573</v>
      </c>
    </row>
    <row r="2168" ht="15.75" customHeight="1">
      <c r="A2168" s="119">
        <v>2167.0</v>
      </c>
      <c r="B2168" s="143" t="str">
        <f t="array" ref="B2168">index(Systems!$A:$E,match($A2168,Systems!$A:$A,),match(B$1,Systems!$2:$2,))&amp;if(not(isblank(index(Systems!$A:$E,match($A2168,Systems!$A:$A,),match(Systems!$C$2,Systems!$2:$2,))))," ["&amp;index(Systems!$A:$E,match($A2168,Systems!$A:$A,),match(Systems!$C$2,Systems!$2:$2,))&amp;"]",)</f>
        <v>Rocky</v>
      </c>
      <c r="C2168" s="144">
        <f t="array" ref="C2168">round((F2168-average(I2168,L2168,O2168,R2168,U2168))*X2168+if($B2168=$H2168,0,iferror(average(vlookup({$H2168,$K2168,$N2168,$Q2168,$T2168},$B:$D,column(B$1),0)),index(C:C,match($H2168,$B:$B,)))),3)</f>
        <v>-16.688</v>
      </c>
      <c r="D2168" s="144">
        <f t="array" ref="D2168">round((G2168-average(J2168,M2168,P2168,S2168,V2168))*Y2168+if($B2168=$H2168,0,iferror(average(vlookup({$H2168,$K2168,$N2168,$Q2168,$T2168},$B:$D,column(C$1),0)),index(D:D,match($H2168,$B:$B,)))),3)</f>
        <v>24.716</v>
      </c>
      <c r="E2168" s="145">
        <v>2764.0</v>
      </c>
      <c r="F2168" s="146">
        <v>677.916</v>
      </c>
      <c r="G2168" s="146">
        <v>390.49</v>
      </c>
      <c r="H2168" s="147" t="s">
        <v>404</v>
      </c>
      <c r="I2168" s="146">
        <v>688.449</v>
      </c>
      <c r="J2168" s="146">
        <v>406.09</v>
      </c>
      <c r="K2168" s="148"/>
      <c r="L2168" s="149"/>
      <c r="M2168" s="149"/>
      <c r="N2168" s="148"/>
      <c r="O2168" s="149"/>
      <c r="P2168" s="149"/>
      <c r="Q2168" s="148"/>
      <c r="R2168" s="149"/>
      <c r="S2168" s="149"/>
      <c r="T2168" s="148"/>
      <c r="U2168" s="149"/>
      <c r="V2168" s="149"/>
      <c r="W2168" s="149"/>
      <c r="X2168" s="150">
        <f t="shared" si="1"/>
        <v>1.584367573</v>
      </c>
      <c r="Y2168" s="150">
        <f t="shared" si="2"/>
        <v>-1.584367573</v>
      </c>
    </row>
    <row r="2169" ht="15.75" customHeight="1">
      <c r="A2169" s="119">
        <v>2168.0</v>
      </c>
      <c r="B2169" s="143" t="str">
        <f t="array" ref="B2169">index(Systems!$A:$E,match($A2169,Systems!$A:$A,),match(B$1,Systems!$2:$2,))&amp;if(not(isblank(index(Systems!$A:$E,match($A2169,Systems!$A:$A,),match(Systems!$C$2,Systems!$2:$2,))))," ["&amp;index(Systems!$A:$E,match($A2169,Systems!$A:$A,),match(Systems!$C$2,Systems!$2:$2,))&amp;"]",)</f>
        <v>Alsace [Rodigo, Chekkar]</v>
      </c>
      <c r="C2169" s="144">
        <f t="array" ref="C2169">round((F2169-average(I2169,L2169,O2169,R2169,U2169))*X2169+if($B2169=$H2169,0,iferror(average(vlookup({$H2169,$K2169,$N2169,$Q2169,$T2169},$B:$D,column(B$1),0)),index(C:C,match($H2169,$B:$B,)))),3)</f>
        <v>-17.32</v>
      </c>
      <c r="D2169" s="144">
        <f t="array" ref="D2169">round((G2169-average(J2169,M2169,P2169,S2169,V2169))*Y2169+if($B2169=$H2169,0,iferror(average(vlookup({$H2169,$K2169,$N2169,$Q2169,$T2169},$B:$D,column(C$1),0)),index(D:D,match($H2169,$B:$B,)))),3)</f>
        <v>393.381</v>
      </c>
      <c r="E2169" s="145">
        <v>2764.0</v>
      </c>
      <c r="F2169" s="146">
        <v>677.517</v>
      </c>
      <c r="G2169" s="146">
        <v>157.801</v>
      </c>
      <c r="H2169" s="147" t="s">
        <v>404</v>
      </c>
      <c r="I2169" s="146">
        <v>688.449</v>
      </c>
      <c r="J2169" s="146">
        <v>406.09</v>
      </c>
      <c r="K2169" s="148"/>
      <c r="L2169" s="149"/>
      <c r="M2169" s="149"/>
      <c r="N2169" s="148"/>
      <c r="O2169" s="149"/>
      <c r="P2169" s="149"/>
      <c r="Q2169" s="148"/>
      <c r="R2169" s="149"/>
      <c r="S2169" s="149"/>
      <c r="T2169" s="148"/>
      <c r="U2169" s="149"/>
      <c r="V2169" s="149"/>
      <c r="W2169" s="149"/>
      <c r="X2169" s="150">
        <f t="shared" si="1"/>
        <v>1.584367573</v>
      </c>
      <c r="Y2169" s="150">
        <f t="shared" si="2"/>
        <v>-1.584367573</v>
      </c>
    </row>
    <row r="2170" ht="15.75" customHeight="1">
      <c r="A2170" s="119">
        <v>2169.0</v>
      </c>
      <c r="B2170" s="143" t="str">
        <f t="array" ref="B2170">index(Systems!$A:$E,match($A2170,Systems!$A:$A,),match(B$1,Systems!$2:$2,))&amp;if(not(isblank(index(Systems!$A:$E,match($A2170,Systems!$A:$A,),match(Systems!$C$2,Systems!$2:$2,))))," ["&amp;index(Systems!$A:$E,match($A2170,Systems!$A:$A,),match(Systems!$C$2,Systems!$2:$2,))&amp;"]",)</f>
        <v>Rohinjan</v>
      </c>
      <c r="C2170" s="144">
        <f t="array" ref="C2170">round((F2170-average(I2170,L2170,O2170,R2170,U2170))*X2170+if($B2170=$H2170,0,iferror(average(vlookup({$H2170,$K2170,$N2170,$Q2170,$T2170},$B:$D,column(B$1),0)),index(C:C,match($H2170,$B:$B,)))),3)</f>
        <v>-190.802</v>
      </c>
      <c r="D2170" s="144">
        <f t="array" ref="D2170">round((G2170-average(J2170,M2170,P2170,S2170,V2170))*Y2170+if($B2170=$H2170,0,iferror(average(vlookup({$H2170,$K2170,$N2170,$Q2170,$T2170},$B:$D,column(C$1),0)),index(D:D,match($H2170,$B:$B,)))),3)</f>
        <v>-303.042</v>
      </c>
      <c r="E2170" s="145">
        <v>2764.0</v>
      </c>
      <c r="F2170" s="146">
        <v>568.021</v>
      </c>
      <c r="G2170" s="146">
        <v>597.36</v>
      </c>
      <c r="H2170" s="147" t="s">
        <v>404</v>
      </c>
      <c r="I2170" s="146">
        <v>688.449</v>
      </c>
      <c r="J2170" s="146">
        <v>406.09</v>
      </c>
      <c r="K2170" s="148"/>
      <c r="L2170" s="149"/>
      <c r="M2170" s="149"/>
      <c r="N2170" s="148"/>
      <c r="O2170" s="149"/>
      <c r="P2170" s="149"/>
      <c r="Q2170" s="148"/>
      <c r="R2170" s="149"/>
      <c r="S2170" s="149"/>
      <c r="T2170" s="148"/>
      <c r="U2170" s="149"/>
      <c r="V2170" s="149"/>
      <c r="W2170" s="149"/>
      <c r="X2170" s="150">
        <f t="shared" si="1"/>
        <v>1.584367573</v>
      </c>
      <c r="Y2170" s="150">
        <f t="shared" si="2"/>
        <v>-1.584367573</v>
      </c>
    </row>
    <row r="2171" ht="15.75" customHeight="1">
      <c r="A2171" s="119">
        <v>2170.0</v>
      </c>
      <c r="B2171" s="143" t="str">
        <f t="array" ref="B2171">index(Systems!$A:$E,match($A2171,Systems!$A:$A,),match(B$1,Systems!$2:$2,))&amp;if(not(isblank(index(Systems!$A:$E,match($A2171,Systems!$A:$A,),match(Systems!$C$2,Systems!$2:$2,))))," ["&amp;index(Systems!$A:$E,match($A2171,Systems!$A:$A,),match(Systems!$C$2,Systems!$2:$2,))&amp;"]",)</f>
        <v>Rollis</v>
      </c>
      <c r="C2171" s="144">
        <f t="array" ref="C2171">round((F2171-average(I2171,L2171,O2171,R2171,U2171))*X2171+if($B2171=$H2171,0,iferror(average(vlookup({$H2171,$K2171,$N2171,$Q2171,$T2171},$B:$D,column(B$1),0)),index(C:C,match($H2171,$B:$B,)))),3)</f>
        <v>150.442</v>
      </c>
      <c r="D2171" s="144">
        <f t="array" ref="D2171">round((G2171-average(J2171,M2171,P2171,S2171,V2171))*Y2171+if($B2171=$H2171,0,iferror(average(vlookup({$H2171,$K2171,$N2171,$Q2171,$T2171},$B:$D,column(C$1),0)),index(D:D,match($H2171,$B:$B,)))),3)</f>
        <v>-383.425</v>
      </c>
      <c r="E2171" s="145">
        <v>2764.0</v>
      </c>
      <c r="F2171" s="146">
        <v>783.403</v>
      </c>
      <c r="G2171" s="146">
        <v>648.095</v>
      </c>
      <c r="H2171" s="147" t="s">
        <v>404</v>
      </c>
      <c r="I2171" s="146">
        <v>688.449</v>
      </c>
      <c r="J2171" s="146">
        <v>406.09</v>
      </c>
      <c r="K2171" s="148"/>
      <c r="L2171" s="149"/>
      <c r="M2171" s="149"/>
      <c r="N2171" s="148"/>
      <c r="O2171" s="149"/>
      <c r="P2171" s="149"/>
      <c r="Q2171" s="148"/>
      <c r="R2171" s="149"/>
      <c r="S2171" s="149"/>
      <c r="T2171" s="148"/>
      <c r="U2171" s="149"/>
      <c r="V2171" s="149"/>
      <c r="W2171" s="149"/>
      <c r="X2171" s="150">
        <f t="shared" si="1"/>
        <v>1.584367573</v>
      </c>
      <c r="Y2171" s="150">
        <f t="shared" si="2"/>
        <v>-1.584367573</v>
      </c>
    </row>
    <row r="2172" ht="15.75" customHeight="1">
      <c r="A2172" s="119">
        <v>2171.0</v>
      </c>
      <c r="B2172" s="143" t="str">
        <f t="array" ref="B2172">index(Systems!$A:$E,match($A2172,Systems!$A:$A,),match(B$1,Systems!$2:$2,))&amp;if(not(isblank(index(Systems!$A:$E,match($A2172,Systems!$A:$A,),match(Systems!$C$2,Systems!$2:$2,))))," ["&amp;index(Systems!$A:$E,match($A2172,Systems!$A:$A,),match(Systems!$C$2,Systems!$2:$2,))&amp;"]",)</f>
        <v>Romita</v>
      </c>
      <c r="C2172" s="144">
        <f t="array" ref="C2172">round((F2172-average(I2172,L2172,O2172,R2172,U2172))*X2172+if($B2172=$H2172,0,iferror(average(vlookup({$H2172,$K2172,$N2172,$Q2172,$T2172},$B:$D,column(B$1),0)),index(C:C,match($H2172,$B:$B,)))),3)</f>
        <v>-354.154</v>
      </c>
      <c r="D2172" s="144">
        <f t="array" ref="D2172">round((G2172-average(J2172,M2172,P2172,S2172,V2172))*Y2172+if($B2172=$H2172,0,iferror(average(vlookup({$H2172,$K2172,$N2172,$Q2172,$T2172},$B:$D,column(C$1),0)),index(D:D,match($H2172,$B:$B,)))),3)</f>
        <v>-252.093</v>
      </c>
      <c r="E2172" s="145">
        <v>2764.0</v>
      </c>
      <c r="F2172" s="146">
        <v>464.919</v>
      </c>
      <c r="G2172" s="146">
        <v>565.203</v>
      </c>
      <c r="H2172" s="147" t="s">
        <v>404</v>
      </c>
      <c r="I2172" s="146">
        <v>688.449</v>
      </c>
      <c r="J2172" s="146">
        <v>406.09</v>
      </c>
      <c r="K2172" s="148"/>
      <c r="L2172" s="149"/>
      <c r="M2172" s="149"/>
      <c r="N2172" s="148"/>
      <c r="O2172" s="149"/>
      <c r="P2172" s="149"/>
      <c r="Q2172" s="148"/>
      <c r="R2172" s="149"/>
      <c r="S2172" s="149"/>
      <c r="T2172" s="148"/>
      <c r="U2172" s="149"/>
      <c r="V2172" s="149"/>
      <c r="W2172" s="149"/>
      <c r="X2172" s="150">
        <f t="shared" si="1"/>
        <v>1.584367573</v>
      </c>
      <c r="Y2172" s="150">
        <f t="shared" si="2"/>
        <v>-1.584367573</v>
      </c>
    </row>
    <row r="2173" ht="15.75" customHeight="1">
      <c r="A2173" s="119">
        <v>2172.0</v>
      </c>
      <c r="B2173" s="143" t="str">
        <f t="array" ref="B2173">index(Systems!$A:$E,match($A2173,Systems!$A:$A,),match(B$1,Systems!$2:$2,))&amp;if(not(isblank(index(Systems!$A:$E,match($A2173,Systems!$A:$A,),match(Systems!$C$2,Systems!$2:$2,))))," ["&amp;index(Systems!$A:$E,match($A2173,Systems!$A:$A,),match(Systems!$C$2,Systems!$2:$2,))&amp;"]",)</f>
        <v>Romulus</v>
      </c>
      <c r="C2173" s="144">
        <f t="array" ref="C2173">round((F2173-average(I2173,L2173,O2173,R2173,U2173))*X2173+if($B2173=$H2173,0,iferror(average(vlookup({$H2173,$K2173,$N2173,$Q2173,$T2173},$B:$D,column(B$1),0)),index(C:C,match($H2173,$B:$B,)))),3)</f>
        <v>-89.704</v>
      </c>
      <c r="D2173" s="144">
        <f t="array" ref="D2173">round((G2173-average(J2173,M2173,P2173,S2173,V2173))*Y2173+if($B2173=$H2173,0,iferror(average(vlookup({$H2173,$K2173,$N2173,$Q2173,$T2173},$B:$D,column(C$1),0)),index(D:D,match($H2173,$B:$B,)))),3)</f>
        <v>379.416</v>
      </c>
      <c r="E2173" s="145">
        <v>2764.0</v>
      </c>
      <c r="F2173" s="146">
        <v>631.831</v>
      </c>
      <c r="G2173" s="146">
        <v>166.615</v>
      </c>
      <c r="H2173" s="147" t="s">
        <v>404</v>
      </c>
      <c r="I2173" s="146">
        <v>688.449</v>
      </c>
      <c r="J2173" s="146">
        <v>406.09</v>
      </c>
      <c r="K2173" s="148"/>
      <c r="L2173" s="149"/>
      <c r="M2173" s="149"/>
      <c r="N2173" s="148"/>
      <c r="O2173" s="149"/>
      <c r="P2173" s="149"/>
      <c r="Q2173" s="148"/>
      <c r="R2173" s="149"/>
      <c r="S2173" s="149"/>
      <c r="T2173" s="148"/>
      <c r="U2173" s="149"/>
      <c r="V2173" s="149"/>
      <c r="W2173" s="149"/>
      <c r="X2173" s="150">
        <f t="shared" si="1"/>
        <v>1.584367573</v>
      </c>
      <c r="Y2173" s="150">
        <f t="shared" si="2"/>
        <v>-1.584367573</v>
      </c>
    </row>
    <row r="2174" ht="15.75" customHeight="1">
      <c r="A2174" s="119">
        <v>2173.0</v>
      </c>
      <c r="B2174" s="143" t="str">
        <f t="array" ref="B2174">index(Systems!$A:$E,match($A2174,Systems!$A:$A,),match(B$1,Systems!$2:$2,))&amp;if(not(isblank(index(Systems!$A:$E,match($A2174,Systems!$A:$A,),match(Systems!$C$2,Systems!$2:$2,))))," ["&amp;index(Systems!$A:$E,match($A2174,Systems!$A:$A,),match(Systems!$C$2,Systems!$2:$2,))&amp;"]",)</f>
        <v>Rondon</v>
      </c>
      <c r="C2174" s="144">
        <f t="array" ref="C2174">round((F2174-average(I2174,L2174,O2174,R2174,U2174))*X2174+if($B2174=$H2174,0,iferror(average(vlookup({$H2174,$K2174,$N2174,$Q2174,$T2174},$B:$D,column(B$1),0)),index(C:C,match($H2174,$B:$B,)))),3)</f>
        <v>714.67</v>
      </c>
      <c r="D2174" s="144">
        <f t="array" ref="D2174">round((G2174-average(J2174,M2174,P2174,S2174,V2174))*Y2174+if($B2174=$H2174,0,iferror(average(vlookup({$H2174,$K2174,$N2174,$Q2174,$T2174},$B:$D,column(C$1),0)),index(D:D,match($H2174,$B:$B,)))),3)</f>
        <v>134.508</v>
      </c>
      <c r="E2174" s="145">
        <v>2764.0</v>
      </c>
      <c r="F2174" s="146">
        <v>1139.525</v>
      </c>
      <c r="G2174" s="146">
        <v>321.193</v>
      </c>
      <c r="H2174" s="147" t="s">
        <v>404</v>
      </c>
      <c r="I2174" s="146">
        <v>688.449</v>
      </c>
      <c r="J2174" s="146">
        <v>406.09</v>
      </c>
      <c r="K2174" s="148"/>
      <c r="L2174" s="149"/>
      <c r="M2174" s="149"/>
      <c r="N2174" s="148"/>
      <c r="O2174" s="149"/>
      <c r="P2174" s="149"/>
      <c r="Q2174" s="148"/>
      <c r="R2174" s="149"/>
      <c r="S2174" s="149"/>
      <c r="T2174" s="148"/>
      <c r="U2174" s="149"/>
      <c r="V2174" s="149"/>
      <c r="W2174" s="149"/>
      <c r="X2174" s="150">
        <f t="shared" si="1"/>
        <v>1.584367573</v>
      </c>
      <c r="Y2174" s="150">
        <f t="shared" si="2"/>
        <v>-1.584367573</v>
      </c>
    </row>
    <row r="2175" ht="15.75" customHeight="1">
      <c r="A2175" s="119">
        <v>2174.0</v>
      </c>
      <c r="B2175" s="143" t="str">
        <f t="array" ref="B2175">index(Systems!$A:$E,match($A2175,Systems!$A:$A,),match(B$1,Systems!$2:$2,))&amp;if(not(isblank(index(Systems!$A:$E,match($A2175,Systems!$A:$A,),match(Systems!$C$2,Systems!$2:$2,))))," ["&amp;index(Systems!$A:$E,match($A2175,Systems!$A:$A,),match(Systems!$C$2,Systems!$2:$2,))&amp;"]",)</f>
        <v>Ronel</v>
      </c>
      <c r="C2175" s="144">
        <f t="array" ref="C2175">round((F2175-average(I2175,L2175,O2175,R2175,U2175))*X2175+if($B2175=$H2175,0,iferror(average(vlookup({$H2175,$K2175,$N2175,$Q2175,$T2175},$B:$D,column(B$1),0)),index(C:C,match($H2175,$B:$B,)))),3)</f>
        <v>95.64</v>
      </c>
      <c r="D2175" s="144">
        <f t="array" ref="D2175">round((G2175-average(J2175,M2175,P2175,S2175,V2175))*Y2175+if($B2175=$H2175,0,iferror(average(vlookup({$H2175,$K2175,$N2175,$Q2175,$T2175},$B:$D,column(C$1),0)),index(D:D,match($H2175,$B:$B,)))),3)</f>
        <v>-2.635</v>
      </c>
      <c r="E2175" s="145">
        <v>2764.0</v>
      </c>
      <c r="F2175" s="146">
        <v>748.814</v>
      </c>
      <c r="G2175" s="146">
        <v>407.753</v>
      </c>
      <c r="H2175" s="147" t="s">
        <v>404</v>
      </c>
      <c r="I2175" s="146">
        <v>688.449</v>
      </c>
      <c r="J2175" s="146">
        <v>406.09</v>
      </c>
      <c r="K2175" s="148"/>
      <c r="L2175" s="149"/>
      <c r="M2175" s="149"/>
      <c r="N2175" s="148"/>
      <c r="O2175" s="149"/>
      <c r="P2175" s="149"/>
      <c r="Q2175" s="148"/>
      <c r="R2175" s="149"/>
      <c r="S2175" s="149"/>
      <c r="T2175" s="148"/>
      <c r="U2175" s="149"/>
      <c r="V2175" s="149"/>
      <c r="W2175" s="149"/>
      <c r="X2175" s="150">
        <f t="shared" si="1"/>
        <v>1.584367573</v>
      </c>
      <c r="Y2175" s="150">
        <f t="shared" si="2"/>
        <v>-1.584367573</v>
      </c>
    </row>
    <row r="2176" ht="15.75" customHeight="1">
      <c r="A2176" s="119">
        <v>2175.0</v>
      </c>
      <c r="B2176" s="143" t="str">
        <f t="array" ref="B2176">index(Systems!$A:$E,match($A2176,Systems!$A:$A,),match(B$1,Systems!$2:$2,))&amp;if(not(isblank(index(Systems!$A:$E,match($A2176,Systems!$A:$A,),match(Systems!$C$2,Systems!$2:$2,))))," ["&amp;index(Systems!$A:$E,match($A2176,Systems!$A:$A,),match(Systems!$C$2,Systems!$2:$2,))&amp;"]",)</f>
        <v>Rosamond</v>
      </c>
      <c r="C2176" s="144">
        <f t="array" ref="C2176">round((F2176-average(I2176,L2176,O2176,R2176,U2176))*X2176+if($B2176=$H2176,0,iferror(average(vlookup({$H2176,$K2176,$N2176,$Q2176,$T2176},$B:$D,column(B$1),0)),index(C:C,match($H2176,$B:$B,)))),3)</f>
        <v>178.611</v>
      </c>
      <c r="D2176" s="144">
        <f t="array" ref="D2176">round((G2176-average(J2176,M2176,P2176,S2176,V2176))*Y2176+if($B2176=$H2176,0,iferror(average(vlookup({$H2176,$K2176,$N2176,$Q2176,$T2176},$B:$D,column(C$1),0)),index(D:D,match($H2176,$B:$B,)))),3)</f>
        <v>-33.649</v>
      </c>
      <c r="E2176" s="145">
        <v>2764.0</v>
      </c>
      <c r="F2176" s="146">
        <v>801.182</v>
      </c>
      <c r="G2176" s="146">
        <v>427.328</v>
      </c>
      <c r="H2176" s="147" t="s">
        <v>404</v>
      </c>
      <c r="I2176" s="146">
        <v>688.449</v>
      </c>
      <c r="J2176" s="146">
        <v>406.09</v>
      </c>
      <c r="K2176" s="148"/>
      <c r="L2176" s="149"/>
      <c r="M2176" s="149"/>
      <c r="N2176" s="148"/>
      <c r="O2176" s="149"/>
      <c r="P2176" s="149"/>
      <c r="Q2176" s="148"/>
      <c r="R2176" s="149"/>
      <c r="S2176" s="149"/>
      <c r="T2176" s="148"/>
      <c r="U2176" s="149"/>
      <c r="V2176" s="149"/>
      <c r="W2176" s="149"/>
      <c r="X2176" s="150">
        <f t="shared" si="1"/>
        <v>1.584367573</v>
      </c>
      <c r="Y2176" s="150">
        <f t="shared" si="2"/>
        <v>-1.584367573</v>
      </c>
    </row>
    <row r="2177" ht="15.75" customHeight="1">
      <c r="A2177" s="119">
        <v>2176.0</v>
      </c>
      <c r="B2177" s="143" t="str">
        <f t="array" ref="B2177">index(Systems!$A:$E,match($A2177,Systems!$A:$A,),match(B$1,Systems!$2:$2,))&amp;if(not(isblank(index(Systems!$A:$E,match($A2177,Systems!$A:$A,),match(Systems!$C$2,Systems!$2:$2,))))," ["&amp;index(Systems!$A:$E,match($A2177,Systems!$A:$A,),match(Systems!$C$2,Systems!$2:$2,))&amp;"]",)</f>
        <v>Roscoff</v>
      </c>
      <c r="C2177" s="144">
        <f t="array" ref="C2177">round((F2177-average(I2177,L2177,O2177,R2177,U2177))*X2177+if($B2177=$H2177,0,iferror(average(vlookup({$H2177,$K2177,$N2177,$Q2177,$T2177},$B:$D,column(B$1),0)),index(C:C,match($H2177,$B:$B,)))),3)</f>
        <v>546.806</v>
      </c>
      <c r="D2177" s="144">
        <f t="array" ref="D2177">round((G2177-average(J2177,M2177,P2177,S2177,V2177))*Y2177+if($B2177=$H2177,0,iferror(average(vlookup({$H2177,$K2177,$N2177,$Q2177,$T2177},$B:$D,column(C$1),0)),index(D:D,match($H2177,$B:$B,)))),3)</f>
        <v>43.168</v>
      </c>
      <c r="E2177" s="145">
        <v>2764.0</v>
      </c>
      <c r="F2177" s="146">
        <v>1033.575</v>
      </c>
      <c r="G2177" s="146">
        <v>378.844</v>
      </c>
      <c r="H2177" s="147" t="s">
        <v>404</v>
      </c>
      <c r="I2177" s="146">
        <v>688.449</v>
      </c>
      <c r="J2177" s="146">
        <v>406.09</v>
      </c>
      <c r="K2177" s="148"/>
      <c r="L2177" s="149"/>
      <c r="M2177" s="149"/>
      <c r="N2177" s="148"/>
      <c r="O2177" s="149"/>
      <c r="P2177" s="149"/>
      <c r="Q2177" s="148"/>
      <c r="R2177" s="149"/>
      <c r="S2177" s="149"/>
      <c r="T2177" s="148"/>
      <c r="U2177" s="149"/>
      <c r="V2177" s="149"/>
      <c r="W2177" s="149"/>
      <c r="X2177" s="150">
        <f t="shared" si="1"/>
        <v>1.584367573</v>
      </c>
      <c r="Y2177" s="150">
        <f t="shared" si="2"/>
        <v>-1.584367573</v>
      </c>
    </row>
    <row r="2178" ht="15.75" customHeight="1">
      <c r="A2178" s="119">
        <v>2177.0</v>
      </c>
      <c r="B2178" s="143" t="str">
        <f t="array" ref="B2178">index(Systems!$A:$E,match($A2178,Systems!$A:$A,),match(B$1,Systems!$2:$2,))&amp;if(not(isblank(index(Systems!$A:$E,match($A2178,Systems!$A:$A,),match(Systems!$C$2,Systems!$2:$2,))))," ["&amp;index(Systems!$A:$E,match($A2178,Systems!$A:$A,),match(Systems!$C$2,Systems!$2:$2,))&amp;"]",)</f>
        <v>Rosendal</v>
      </c>
      <c r="C2178" s="144">
        <f t="array" ref="C2178">round((F2178-average(I2178,L2178,O2178,R2178,U2178))*X2178+if($B2178=$H2178,0,iferror(average(vlookup({$H2178,$K2178,$N2178,$Q2178,$T2178},$B:$D,column(B$1),0)),index(C:C,match($H2178,$B:$B,)))),3)</f>
        <v>-42.171</v>
      </c>
      <c r="D2178" s="144">
        <f t="array" ref="D2178">round((G2178-average(J2178,M2178,P2178,S2178,V2178))*Y2178+if($B2178=$H2178,0,iferror(average(vlookup({$H2178,$K2178,$N2178,$Q2178,$T2178},$B:$D,column(C$1),0)),index(D:D,match($H2178,$B:$B,)))),3)</f>
        <v>-341.9</v>
      </c>
      <c r="E2178" s="145">
        <v>2764.0</v>
      </c>
      <c r="F2178" s="146">
        <v>661.832</v>
      </c>
      <c r="G2178" s="146">
        <v>621.886</v>
      </c>
      <c r="H2178" s="147" t="s">
        <v>404</v>
      </c>
      <c r="I2178" s="146">
        <v>688.449</v>
      </c>
      <c r="J2178" s="146">
        <v>406.09</v>
      </c>
      <c r="K2178" s="148"/>
      <c r="L2178" s="149"/>
      <c r="M2178" s="149"/>
      <c r="N2178" s="148"/>
      <c r="O2178" s="149"/>
      <c r="P2178" s="149"/>
      <c r="Q2178" s="148"/>
      <c r="R2178" s="149"/>
      <c r="S2178" s="149"/>
      <c r="T2178" s="148"/>
      <c r="U2178" s="149"/>
      <c r="V2178" s="149"/>
      <c r="W2178" s="149"/>
      <c r="X2178" s="150">
        <f t="shared" si="1"/>
        <v>1.584367573</v>
      </c>
      <c r="Y2178" s="150">
        <f t="shared" si="2"/>
        <v>-1.584367573</v>
      </c>
    </row>
    <row r="2179" ht="15.75" customHeight="1">
      <c r="A2179" s="119">
        <v>2178.0</v>
      </c>
      <c r="B2179" s="143" t="str">
        <f t="array" ref="B2179">index(Systems!$A:$E,match($A2179,Systems!$A:$A,),match(B$1,Systems!$2:$2,))&amp;if(not(isblank(index(Systems!$A:$E,match($A2179,Systems!$A:$A,),match(Systems!$C$2,Systems!$2:$2,))))," ["&amp;index(Systems!$A:$E,match($A2179,Systems!$A:$A,),match(Systems!$C$2,Systems!$2:$2,))&amp;"]",)</f>
        <v>Rosepine</v>
      </c>
      <c r="C2179" s="144">
        <f t="array" ref="C2179">round((F2179-average(I2179,L2179,O2179,R2179,U2179))*X2179+if($B2179=$H2179,0,iferror(average(vlookup({$H2179,$K2179,$N2179,$Q2179,$T2179},$B:$D,column(B$1),0)),index(C:C,match($H2179,$B:$B,)))),3)</f>
        <v>584.182</v>
      </c>
      <c r="D2179" s="144">
        <f t="array" ref="D2179">round((G2179-average(J2179,M2179,P2179,S2179,V2179))*Y2179+if($B2179=$H2179,0,iferror(average(vlookup({$H2179,$K2179,$N2179,$Q2179,$T2179},$B:$D,column(C$1),0)),index(D:D,match($H2179,$B:$B,)))),3)</f>
        <v>-22.793</v>
      </c>
      <c r="E2179" s="145">
        <v>2764.0</v>
      </c>
      <c r="F2179" s="146">
        <v>1057.165</v>
      </c>
      <c r="G2179" s="146">
        <v>420.476</v>
      </c>
      <c r="H2179" s="147" t="s">
        <v>404</v>
      </c>
      <c r="I2179" s="146">
        <v>688.449</v>
      </c>
      <c r="J2179" s="146">
        <v>406.09</v>
      </c>
      <c r="K2179" s="148"/>
      <c r="L2179" s="149"/>
      <c r="M2179" s="149"/>
      <c r="N2179" s="148"/>
      <c r="O2179" s="149"/>
      <c r="P2179" s="149"/>
      <c r="Q2179" s="148"/>
      <c r="R2179" s="149"/>
      <c r="S2179" s="149"/>
      <c r="T2179" s="148"/>
      <c r="U2179" s="149"/>
      <c r="V2179" s="149"/>
      <c r="W2179" s="149"/>
      <c r="X2179" s="150">
        <f t="shared" si="1"/>
        <v>1.584367573</v>
      </c>
      <c r="Y2179" s="150">
        <f t="shared" si="2"/>
        <v>-1.584367573</v>
      </c>
    </row>
    <row r="2180" ht="15.75" customHeight="1">
      <c r="A2180" s="119">
        <v>2179.0</v>
      </c>
      <c r="B2180" s="143" t="str">
        <f t="array" ref="B2180">index(Systems!$A:$E,match($A2180,Systems!$A:$A,),match(B$1,Systems!$2:$2,))&amp;if(not(isblank(index(Systems!$A:$E,match($A2180,Systems!$A:$A,),match(Systems!$C$2,Systems!$2:$2,))))," ["&amp;index(Systems!$A:$E,match($A2180,Systems!$A:$A,),match(Systems!$C$2,Systems!$2:$2,))&amp;"]",)</f>
        <v>Ptolemy [Rosetta]</v>
      </c>
      <c r="C2180" s="144">
        <f t="array" ref="C2180">round((F2180-average(I2180,L2180,O2180,R2180,U2180))*X2180+if($B2180=$H2180,0,iferror(average(vlookup({$H2180,$K2180,$N2180,$Q2180,$T2180},$B:$D,column(B$1),0)),index(C:C,match($H2180,$B:$B,)))),3)</f>
        <v>-462.868</v>
      </c>
      <c r="D2180" s="144">
        <f t="array" ref="D2180">round((G2180-average(J2180,M2180,P2180,S2180,V2180))*Y2180+if($B2180=$H2180,0,iferror(average(vlookup({$H2180,$K2180,$N2180,$Q2180,$T2180},$B:$D,column(C$1),0)),index(D:D,match($H2180,$B:$B,)))),3)</f>
        <v>226.327</v>
      </c>
      <c r="E2180" s="145">
        <v>2764.0</v>
      </c>
      <c r="F2180" s="146">
        <v>396.302</v>
      </c>
      <c r="G2180" s="146">
        <v>263.24</v>
      </c>
      <c r="H2180" s="147" t="s">
        <v>404</v>
      </c>
      <c r="I2180" s="146">
        <v>688.449</v>
      </c>
      <c r="J2180" s="146">
        <v>406.09</v>
      </c>
      <c r="K2180" s="148"/>
      <c r="L2180" s="149"/>
      <c r="M2180" s="149"/>
      <c r="N2180" s="148"/>
      <c r="O2180" s="149"/>
      <c r="P2180" s="149"/>
      <c r="Q2180" s="148"/>
      <c r="R2180" s="149"/>
      <c r="S2180" s="149"/>
      <c r="T2180" s="148"/>
      <c r="U2180" s="149"/>
      <c r="V2180" s="149"/>
      <c r="W2180" s="149"/>
      <c r="X2180" s="150">
        <f t="shared" si="1"/>
        <v>1.584367573</v>
      </c>
      <c r="Y2180" s="150">
        <f t="shared" si="2"/>
        <v>-1.584367573</v>
      </c>
    </row>
    <row r="2181" ht="15.75" customHeight="1">
      <c r="A2181" s="119">
        <v>2180.0</v>
      </c>
      <c r="B2181" s="143" t="str">
        <f t="array" ref="B2181">index(Systems!$A:$E,match($A2181,Systems!$A:$A,),match(B$1,Systems!$2:$2,))&amp;if(not(isblank(index(Systems!$A:$E,match($A2181,Systems!$A:$A,),match(Systems!$C$2,Systems!$2:$2,))))," ["&amp;index(Systems!$A:$E,match($A2181,Systems!$A:$A,),match(Systems!$C$2,Systems!$2:$2,))&amp;"]",)</f>
        <v>Rosice</v>
      </c>
      <c r="C2181" s="144">
        <f t="array" ref="C2181">round((F2181-average(I2181,L2181,O2181,R2181,U2181))*X2181+if($B2181=$H2181,0,iferror(average(vlookup({$H2181,$K2181,$N2181,$Q2181,$T2181},$B:$D,column(B$1),0)),index(C:C,match($H2181,$B:$B,)))),3)</f>
        <v>-279.223</v>
      </c>
      <c r="D2181" s="144">
        <f t="array" ref="D2181">round((G2181-average(J2181,M2181,P2181,S2181,V2181))*Y2181+if($B2181=$H2181,0,iferror(average(vlookup({$H2181,$K2181,$N2181,$Q2181,$T2181},$B:$D,column(C$1),0)),index(D:D,match($H2181,$B:$B,)))),3)</f>
        <v>52.943</v>
      </c>
      <c r="E2181" s="145">
        <v>2764.0</v>
      </c>
      <c r="F2181" s="146">
        <v>512.213</v>
      </c>
      <c r="G2181" s="146">
        <v>372.674</v>
      </c>
      <c r="H2181" s="147" t="s">
        <v>404</v>
      </c>
      <c r="I2181" s="146">
        <v>688.449</v>
      </c>
      <c r="J2181" s="146">
        <v>406.09</v>
      </c>
      <c r="K2181" s="148"/>
      <c r="L2181" s="149"/>
      <c r="M2181" s="149"/>
      <c r="N2181" s="148"/>
      <c r="O2181" s="149"/>
      <c r="P2181" s="149"/>
      <c r="Q2181" s="148"/>
      <c r="R2181" s="149"/>
      <c r="S2181" s="149"/>
      <c r="T2181" s="148"/>
      <c r="U2181" s="149"/>
      <c r="V2181" s="149"/>
      <c r="W2181" s="149"/>
      <c r="X2181" s="150">
        <f t="shared" si="1"/>
        <v>1.584367573</v>
      </c>
      <c r="Y2181" s="150">
        <f t="shared" si="2"/>
        <v>-1.584367573</v>
      </c>
    </row>
    <row r="2182" ht="15.75" customHeight="1">
      <c r="A2182" s="119">
        <v>2181.0</v>
      </c>
      <c r="B2182" s="143" t="str">
        <f t="array" ref="B2182">index(Systems!$A:$E,match($A2182,Systems!$A:$A,),match(B$1,Systems!$2:$2,))&amp;if(not(isblank(index(Systems!$A:$E,match($A2182,Systems!$A:$A,),match(Systems!$C$2,Systems!$2:$2,))))," ["&amp;index(Systems!$A:$E,match($A2182,Systems!$A:$A,),match(Systems!$C$2,Systems!$2:$2,))&amp;"]",)</f>
        <v>Rosiclare</v>
      </c>
      <c r="C2182" s="144">
        <f t="array" ref="C2182">round((F2182-average(I2182,L2182,O2182,R2182,U2182))*X2182+if($B2182=$H2182,0,iferror(average(vlookup({$H2182,$K2182,$N2182,$Q2182,$T2182},$B:$D,column(B$1),0)),index(C:C,match($H2182,$B:$B,)))),3)</f>
        <v>478.981</v>
      </c>
      <c r="D2182" s="144">
        <f t="array" ref="D2182">round((G2182-average(J2182,M2182,P2182,S2182,V2182))*Y2182+if($B2182=$H2182,0,iferror(average(vlookup({$H2182,$K2182,$N2182,$Q2182,$T2182},$B:$D,column(C$1),0)),index(D:D,match($H2182,$B:$B,)))),3)</f>
        <v>-47.355</v>
      </c>
      <c r="E2182" s="145">
        <v>2764.0</v>
      </c>
      <c r="F2182" s="146">
        <v>990.766</v>
      </c>
      <c r="G2182" s="146">
        <v>435.979</v>
      </c>
      <c r="H2182" s="147" t="s">
        <v>404</v>
      </c>
      <c r="I2182" s="146">
        <v>688.449</v>
      </c>
      <c r="J2182" s="146">
        <v>406.09</v>
      </c>
      <c r="K2182" s="148"/>
      <c r="L2182" s="149"/>
      <c r="M2182" s="149"/>
      <c r="N2182" s="148"/>
      <c r="O2182" s="149"/>
      <c r="P2182" s="149"/>
      <c r="Q2182" s="148"/>
      <c r="R2182" s="149"/>
      <c r="S2182" s="149"/>
      <c r="T2182" s="148"/>
      <c r="U2182" s="149"/>
      <c r="V2182" s="149"/>
      <c r="W2182" s="149"/>
      <c r="X2182" s="150">
        <f t="shared" si="1"/>
        <v>1.584367573</v>
      </c>
      <c r="Y2182" s="150">
        <f t="shared" si="2"/>
        <v>-1.584367573</v>
      </c>
    </row>
    <row r="2183" ht="15.75" customHeight="1">
      <c r="A2183" s="119">
        <v>2182.0</v>
      </c>
      <c r="B2183" s="143" t="str">
        <f t="array" ref="B2183">index(Systems!$A:$E,match($A2183,Systems!$A:$A,),match(B$1,Systems!$2:$2,))&amp;if(not(isblank(index(Systems!$A:$E,match($A2183,Systems!$A:$A,),match(Systems!$C$2,Systems!$2:$2,))))," ["&amp;index(Systems!$A:$E,match($A2183,Systems!$A:$A,),match(Systems!$C$2,Systems!$2:$2,))&amp;"]",)</f>
        <v>Rowe</v>
      </c>
      <c r="C2183" s="144">
        <f t="array" ref="C2183">round((F2183-average(I2183,L2183,O2183,R2183,U2183))*X2183+if($B2183=$H2183,0,iferror(average(vlookup({$H2183,$K2183,$N2183,$Q2183,$T2183},$B:$D,column(B$1),0)),index(C:C,match($H2183,$B:$B,)))),3)</f>
        <v>333.189</v>
      </c>
      <c r="D2183" s="144">
        <f t="array" ref="D2183">round((G2183-average(J2183,M2183,P2183,S2183,V2183))*Y2183+if($B2183=$H2183,0,iferror(average(vlookup({$H2183,$K2183,$N2183,$Q2183,$T2183},$B:$D,column(C$1),0)),index(D:D,match($H2183,$B:$B,)))),3)</f>
        <v>48.035</v>
      </c>
      <c r="E2183" s="145">
        <v>2764.0</v>
      </c>
      <c r="F2183" s="146">
        <v>898.747</v>
      </c>
      <c r="G2183" s="146">
        <v>375.772</v>
      </c>
      <c r="H2183" s="147" t="s">
        <v>404</v>
      </c>
      <c r="I2183" s="146">
        <v>688.449</v>
      </c>
      <c r="J2183" s="146">
        <v>406.09</v>
      </c>
      <c r="K2183" s="148"/>
      <c r="L2183" s="149"/>
      <c r="M2183" s="149"/>
      <c r="N2183" s="148"/>
      <c r="O2183" s="149"/>
      <c r="P2183" s="149"/>
      <c r="Q2183" s="148"/>
      <c r="R2183" s="149"/>
      <c r="S2183" s="149"/>
      <c r="T2183" s="148"/>
      <c r="U2183" s="149"/>
      <c r="V2183" s="149"/>
      <c r="W2183" s="149"/>
      <c r="X2183" s="150">
        <f t="shared" si="1"/>
        <v>1.584367573</v>
      </c>
      <c r="Y2183" s="150">
        <f t="shared" si="2"/>
        <v>-1.584367573</v>
      </c>
    </row>
    <row r="2184" ht="15.75" customHeight="1">
      <c r="A2184" s="119">
        <v>2183.0</v>
      </c>
      <c r="B2184" s="143" t="str">
        <f t="array" ref="B2184">index(Systems!$A:$E,match($A2184,Systems!$A:$A,),match(B$1,Systems!$2:$2,))&amp;if(not(isblank(index(Systems!$A:$E,match($A2184,Systems!$A:$A,),match(Systems!$C$2,Systems!$2:$2,))))," ["&amp;index(Systems!$A:$E,match($A2184,Systems!$A:$A,),match(Systems!$C$2,Systems!$2:$2,))&amp;"]",)</f>
        <v>Royal</v>
      </c>
      <c r="C2184" s="144">
        <f t="array" ref="C2184">round((F2184-average(I2184,L2184,O2184,R2184,U2184))*X2184+if($B2184=$H2184,0,iferror(average(vlookup({$H2184,$K2184,$N2184,$Q2184,$T2184},$B:$D,column(B$1),0)),index(C:C,match($H2184,$B:$B,)))),3)</f>
        <v>222.559</v>
      </c>
      <c r="D2184" s="144">
        <f t="array" ref="D2184">round((G2184-average(J2184,M2184,P2184,S2184,V2184))*Y2184+if($B2184=$H2184,0,iferror(average(vlookup({$H2184,$K2184,$N2184,$Q2184,$T2184},$B:$D,column(C$1),0)),index(D:D,match($H2184,$B:$B,)))),3)</f>
        <v>44.416</v>
      </c>
      <c r="E2184" s="145">
        <v>2764.0</v>
      </c>
      <c r="F2184" s="146">
        <v>828.921</v>
      </c>
      <c r="G2184" s="146">
        <v>378.056</v>
      </c>
      <c r="H2184" s="147" t="s">
        <v>404</v>
      </c>
      <c r="I2184" s="146">
        <v>688.449</v>
      </c>
      <c r="J2184" s="146">
        <v>406.09</v>
      </c>
      <c r="K2184" s="148"/>
      <c r="L2184" s="149"/>
      <c r="M2184" s="149"/>
      <c r="N2184" s="148"/>
      <c r="O2184" s="149"/>
      <c r="P2184" s="149"/>
      <c r="Q2184" s="148"/>
      <c r="R2184" s="149"/>
      <c r="S2184" s="149"/>
      <c r="T2184" s="148"/>
      <c r="U2184" s="149"/>
      <c r="V2184" s="149"/>
      <c r="W2184" s="149"/>
      <c r="X2184" s="150">
        <f t="shared" si="1"/>
        <v>1.584367573</v>
      </c>
      <c r="Y2184" s="150">
        <f t="shared" si="2"/>
        <v>-1.584367573</v>
      </c>
    </row>
    <row r="2185" ht="15.75" customHeight="1">
      <c r="A2185" s="119">
        <v>2184.0</v>
      </c>
      <c r="B2185" s="143" t="str">
        <f t="array" ref="B2185">index(Systems!$A:$E,match($A2185,Systems!$A:$A,),match(B$1,Systems!$2:$2,))&amp;if(not(isblank(index(Systems!$A:$E,match($A2185,Systems!$A:$A,),match(Systems!$C$2,Systems!$2:$2,))))," ["&amp;index(Systems!$A:$E,match($A2185,Systems!$A:$A,),match(Systems!$C$2,Systems!$2:$2,))&amp;"]",)</f>
        <v>Royal Foxx</v>
      </c>
      <c r="C2185" s="144">
        <f t="array" ref="C2185">round((F2185-average(I2185,L2185,O2185,R2185,U2185))*X2185+if($B2185=$H2185,0,iferror(average(vlookup({$H2185,$K2185,$N2185,$Q2185,$T2185},$B:$D,column(B$1),0)),index(C:C,match($H2185,$B:$B,)))),3)</f>
        <v>-196.306</v>
      </c>
      <c r="D2185" s="144">
        <f t="array" ref="D2185">round((G2185-average(J2185,M2185,P2185,S2185,V2185))*Y2185+if($B2185=$H2185,0,iferror(average(vlookup({$H2185,$K2185,$N2185,$Q2185,$T2185},$B:$D,column(C$1),0)),index(D:D,match($H2185,$B:$B,)))),3)</f>
        <v>-395.377</v>
      </c>
      <c r="E2185" s="145">
        <v>2764.0</v>
      </c>
      <c r="F2185" s="146">
        <v>564.547</v>
      </c>
      <c r="G2185" s="146">
        <v>655.639</v>
      </c>
      <c r="H2185" s="147" t="s">
        <v>404</v>
      </c>
      <c r="I2185" s="146">
        <v>688.449</v>
      </c>
      <c r="J2185" s="146">
        <v>406.09</v>
      </c>
      <c r="K2185" s="148"/>
      <c r="L2185" s="149"/>
      <c r="M2185" s="149"/>
      <c r="N2185" s="148"/>
      <c r="O2185" s="149"/>
      <c r="P2185" s="149"/>
      <c r="Q2185" s="148"/>
      <c r="R2185" s="149"/>
      <c r="S2185" s="149"/>
      <c r="T2185" s="148"/>
      <c r="U2185" s="149"/>
      <c r="V2185" s="149"/>
      <c r="W2185" s="149"/>
      <c r="X2185" s="150">
        <f t="shared" si="1"/>
        <v>1.584367573</v>
      </c>
      <c r="Y2185" s="150">
        <f t="shared" si="2"/>
        <v>-1.584367573</v>
      </c>
    </row>
    <row r="2186" ht="15.75" customHeight="1">
      <c r="A2186" s="119">
        <v>2185.0</v>
      </c>
      <c r="B2186" s="143" t="str">
        <f t="array" ref="B2186">index(Systems!$A:$E,match($A2186,Systems!$A:$A,),match(B$1,Systems!$2:$2,))&amp;if(not(isblank(index(Systems!$A:$E,match($A2186,Systems!$A:$A,),match(Systems!$C$2,Systems!$2:$2,))))," ["&amp;index(Systems!$A:$E,match($A2186,Systems!$A:$A,),match(Systems!$C$2,Systems!$2:$2,))&amp;"]",)</f>
        <v>Royalston</v>
      </c>
      <c r="C2186" s="144">
        <f t="array" ref="C2186">round((F2186-average(I2186,L2186,O2186,R2186,U2186))*X2186+if($B2186=$H2186,0,iferror(average(vlookup({$H2186,$K2186,$N2186,$Q2186,$T2186},$B:$D,column(B$1),0)),index(C:C,match($H2186,$B:$B,)))),3)</f>
        <v>136.723</v>
      </c>
      <c r="D2186" s="144">
        <f t="array" ref="D2186">round((G2186-average(J2186,M2186,P2186,S2186,V2186))*Y2186+if($B2186=$H2186,0,iferror(average(vlookup({$H2186,$K2186,$N2186,$Q2186,$T2186},$B:$D,column(C$1),0)),index(D:D,match($H2186,$B:$B,)))),3)</f>
        <v>-224.142</v>
      </c>
      <c r="E2186" s="145">
        <v>2764.0</v>
      </c>
      <c r="F2186" s="146">
        <v>774.744</v>
      </c>
      <c r="G2186" s="146">
        <v>547.561</v>
      </c>
      <c r="H2186" s="147" t="s">
        <v>404</v>
      </c>
      <c r="I2186" s="146">
        <v>688.449</v>
      </c>
      <c r="J2186" s="146">
        <v>406.09</v>
      </c>
      <c r="K2186" s="148"/>
      <c r="L2186" s="149"/>
      <c r="M2186" s="149"/>
      <c r="N2186" s="148"/>
      <c r="O2186" s="149"/>
      <c r="P2186" s="149"/>
      <c r="Q2186" s="148"/>
      <c r="R2186" s="149"/>
      <c r="S2186" s="149"/>
      <c r="T2186" s="148"/>
      <c r="U2186" s="149"/>
      <c r="V2186" s="149"/>
      <c r="W2186" s="149"/>
      <c r="X2186" s="150">
        <f t="shared" si="1"/>
        <v>1.584367573</v>
      </c>
      <c r="Y2186" s="150">
        <f t="shared" si="2"/>
        <v>-1.584367573</v>
      </c>
    </row>
    <row r="2187" ht="15.75" customHeight="1">
      <c r="A2187" s="119">
        <v>2186.0</v>
      </c>
      <c r="B2187" s="143" t="str">
        <f t="array" ref="B2187">index(Systems!$A:$E,match($A2187,Systems!$A:$A,),match(B$1,Systems!$2:$2,))&amp;if(not(isblank(index(Systems!$A:$E,match($A2187,Systems!$A:$A,),match(Systems!$C$2,Systems!$2:$2,))))," ["&amp;index(Systems!$A:$E,match($A2187,Systems!$A:$A,),match(Systems!$C$2,Systems!$2:$2,))&amp;"]",)</f>
        <v>Rubigen</v>
      </c>
      <c r="C2187" s="144">
        <f t="array" ref="C2187">round((F2187-average(I2187,L2187,O2187,R2187,U2187))*X2187+if($B2187=$H2187,0,iferror(average(vlookup({$H2187,$K2187,$N2187,$Q2187,$T2187},$B:$D,column(B$1),0)),index(C:C,match($H2187,$B:$B,)))),3)</f>
        <v>30.493</v>
      </c>
      <c r="D2187" s="144">
        <f t="array" ref="D2187">round((G2187-average(J2187,M2187,P2187,S2187,V2187))*Y2187+if($B2187=$H2187,0,iferror(average(vlookup({$H2187,$K2187,$N2187,$Q2187,$T2187},$B:$D,column(C$1),0)),index(D:D,match($H2187,$B:$B,)))),3)</f>
        <v>217.858</v>
      </c>
      <c r="E2187" s="145">
        <v>2764.0</v>
      </c>
      <c r="F2187" s="146">
        <v>707.695</v>
      </c>
      <c r="G2187" s="146">
        <v>268.585</v>
      </c>
      <c r="H2187" s="147" t="s">
        <v>404</v>
      </c>
      <c r="I2187" s="146">
        <v>688.449</v>
      </c>
      <c r="J2187" s="146">
        <v>406.09</v>
      </c>
      <c r="K2187" s="148"/>
      <c r="L2187" s="149"/>
      <c r="M2187" s="149"/>
      <c r="N2187" s="148"/>
      <c r="O2187" s="149"/>
      <c r="P2187" s="149"/>
      <c r="Q2187" s="148"/>
      <c r="R2187" s="149"/>
      <c r="S2187" s="149"/>
      <c r="T2187" s="148"/>
      <c r="U2187" s="149"/>
      <c r="V2187" s="149"/>
      <c r="W2187" s="149"/>
      <c r="X2187" s="150">
        <f t="shared" si="1"/>
        <v>1.584367573</v>
      </c>
      <c r="Y2187" s="150">
        <f t="shared" si="2"/>
        <v>-1.584367573</v>
      </c>
    </row>
    <row r="2188" ht="15.75" customHeight="1">
      <c r="A2188" s="119">
        <v>2187.0</v>
      </c>
      <c r="B2188" s="143" t="str">
        <f t="array" ref="B2188">index(Systems!$A:$E,match($A2188,Systems!$A:$A,),match(B$1,Systems!$2:$2,))&amp;if(not(isblank(index(Systems!$A:$E,match($A2188,Systems!$A:$A,),match(Systems!$C$2,Systems!$2:$2,))))," ["&amp;index(Systems!$A:$E,match($A2188,Systems!$A:$A,),match(Systems!$C$2,Systems!$2:$2,))&amp;"]",)</f>
        <v>Ruchbah</v>
      </c>
      <c r="C2188" s="144">
        <f t="array" ref="C2188">round((F2188-average(I2188,L2188,O2188,R2188,U2188))*X2188+if($B2188=$H2188,0,iferror(average(vlookup({$H2188,$K2188,$N2188,$Q2188,$T2188},$B:$D,column(B$1),0)),index(C:C,match($H2188,$B:$B,)))),3)</f>
        <v>57.383</v>
      </c>
      <c r="D2188" s="144">
        <f t="array" ref="D2188">round((G2188-average(J2188,M2188,P2188,S2188,V2188))*Y2188+if($B2188=$H2188,0,iferror(average(vlookup({$H2188,$K2188,$N2188,$Q2188,$T2188},$B:$D,column(C$1),0)),index(D:D,match($H2188,$B:$B,)))),3)</f>
        <v>-22.794</v>
      </c>
      <c r="E2188" s="145">
        <v>2764.0</v>
      </c>
      <c r="F2188" s="146">
        <v>724.667</v>
      </c>
      <c r="G2188" s="146">
        <v>420.477</v>
      </c>
      <c r="H2188" s="147" t="s">
        <v>404</v>
      </c>
      <c r="I2188" s="146">
        <v>688.449</v>
      </c>
      <c r="J2188" s="146">
        <v>406.09</v>
      </c>
      <c r="K2188" s="148"/>
      <c r="L2188" s="149"/>
      <c r="M2188" s="149"/>
      <c r="N2188" s="148"/>
      <c r="O2188" s="149"/>
      <c r="P2188" s="149"/>
      <c r="Q2188" s="148"/>
      <c r="R2188" s="149"/>
      <c r="S2188" s="149"/>
      <c r="T2188" s="148"/>
      <c r="U2188" s="149"/>
      <c r="V2188" s="149"/>
      <c r="W2188" s="149"/>
      <c r="X2188" s="150">
        <f t="shared" si="1"/>
        <v>1.584367573</v>
      </c>
      <c r="Y2188" s="150">
        <f t="shared" si="2"/>
        <v>-1.584367573</v>
      </c>
    </row>
    <row r="2189" ht="15.75" customHeight="1">
      <c r="A2189" s="119">
        <v>2188.0</v>
      </c>
      <c r="B2189" s="143" t="str">
        <f t="array" ref="B2189">index(Systems!$A:$E,match($A2189,Systems!$A:$A,),match(B$1,Systems!$2:$2,))&amp;if(not(isblank(index(Systems!$A:$E,match($A2189,Systems!$A:$A,),match(Systems!$C$2,Systems!$2:$2,))))," ["&amp;index(Systems!$A:$E,match($A2189,Systems!$A:$A,),match(Systems!$C$2,Systems!$2:$2,))&amp;"]",)</f>
        <v>Rudolpho</v>
      </c>
      <c r="C2189" s="144">
        <f t="array" ref="C2189">round((F2189-average(I2189,L2189,O2189,R2189,U2189))*X2189+if($B2189=$H2189,0,iferror(average(vlookup({$H2189,$K2189,$N2189,$Q2189,$T2189},$B:$D,column(B$1),0)),index(C:C,match($H2189,$B:$B,)))),3)</f>
        <v>533.989</v>
      </c>
      <c r="D2189" s="144">
        <f t="array" ref="D2189">round((G2189-average(J2189,M2189,P2189,S2189,V2189))*Y2189+if($B2189=$H2189,0,iferror(average(vlookup({$H2189,$K2189,$N2189,$Q2189,$T2189},$B:$D,column(C$1),0)),index(D:D,match($H2189,$B:$B,)))),3)</f>
        <v>156.594</v>
      </c>
      <c r="E2189" s="145">
        <v>2764.0</v>
      </c>
      <c r="F2189" s="146">
        <v>1025.485</v>
      </c>
      <c r="G2189" s="146">
        <v>307.253</v>
      </c>
      <c r="H2189" s="147" t="s">
        <v>404</v>
      </c>
      <c r="I2189" s="146">
        <v>688.449</v>
      </c>
      <c r="J2189" s="146">
        <v>406.09</v>
      </c>
      <c r="K2189" s="148"/>
      <c r="L2189" s="149"/>
      <c r="M2189" s="149"/>
      <c r="N2189" s="148"/>
      <c r="O2189" s="149"/>
      <c r="P2189" s="149"/>
      <c r="Q2189" s="148"/>
      <c r="R2189" s="149"/>
      <c r="S2189" s="149"/>
      <c r="T2189" s="148"/>
      <c r="U2189" s="149"/>
      <c r="V2189" s="149"/>
      <c r="W2189" s="149"/>
      <c r="X2189" s="150">
        <f t="shared" si="1"/>
        <v>1.584367573</v>
      </c>
      <c r="Y2189" s="150">
        <f t="shared" si="2"/>
        <v>-1.584367573</v>
      </c>
    </row>
    <row r="2190" ht="15.75" customHeight="1">
      <c r="A2190" s="119">
        <v>2189.0</v>
      </c>
      <c r="B2190" s="143" t="str">
        <f t="array" ref="B2190">index(Systems!$A:$E,match($A2190,Systems!$A:$A,),match(B$1,Systems!$2:$2,))&amp;if(not(isblank(index(Systems!$A:$E,match($A2190,Systems!$A:$A,),match(Systems!$C$2,Systems!$2:$2,))))," ["&amp;index(Systems!$A:$E,match($A2190,Systems!$A:$A,),match(Systems!$C$2,Systems!$2:$2,))&amp;"]",)</f>
        <v>Rukbat</v>
      </c>
      <c r="C2190" s="144">
        <f t="array" ref="C2190">round((F2190-average(I2190,L2190,O2190,R2190,U2190))*X2190+if($B2190=$H2190,0,iferror(average(vlookup({$H2190,$K2190,$N2190,$Q2190,$T2190},$B:$D,column(B$1),0)),index(C:C,match($H2190,$B:$B,)))),3)</f>
        <v>42.128</v>
      </c>
      <c r="D2190" s="144">
        <f t="array" ref="D2190">round((G2190-average(J2190,M2190,P2190,S2190,V2190))*Y2190+if($B2190=$H2190,0,iferror(average(vlookup({$H2190,$K2190,$N2190,$Q2190,$T2190},$B:$D,column(C$1),0)),index(D:D,match($H2190,$B:$B,)))),3)</f>
        <v>108.781</v>
      </c>
      <c r="E2190" s="145">
        <v>2764.0</v>
      </c>
      <c r="F2190" s="146">
        <v>715.039</v>
      </c>
      <c r="G2190" s="146">
        <v>337.431</v>
      </c>
      <c r="H2190" s="147" t="s">
        <v>404</v>
      </c>
      <c r="I2190" s="146">
        <v>688.449</v>
      </c>
      <c r="J2190" s="146">
        <v>406.09</v>
      </c>
      <c r="K2190" s="148"/>
      <c r="L2190" s="149"/>
      <c r="M2190" s="149"/>
      <c r="N2190" s="148"/>
      <c r="O2190" s="149"/>
      <c r="P2190" s="149"/>
      <c r="Q2190" s="148"/>
      <c r="R2190" s="149"/>
      <c r="S2190" s="149"/>
      <c r="T2190" s="148"/>
      <c r="U2190" s="149"/>
      <c r="V2190" s="149"/>
      <c r="W2190" s="149"/>
      <c r="X2190" s="150">
        <f t="shared" si="1"/>
        <v>1.584367573</v>
      </c>
      <c r="Y2190" s="150">
        <f t="shared" si="2"/>
        <v>-1.584367573</v>
      </c>
    </row>
    <row r="2191" ht="15.75" customHeight="1">
      <c r="A2191" s="119">
        <v>2190.0</v>
      </c>
      <c r="B2191" s="143" t="str">
        <f t="array" ref="B2191">index(Systems!$A:$E,match($A2191,Systems!$A:$A,),match(B$1,Systems!$2:$2,))&amp;if(not(isblank(index(Systems!$A:$E,match($A2191,Systems!$A:$A,),match(Systems!$C$2,Systems!$2:$2,))))," ["&amp;index(Systems!$A:$E,match($A2191,Systems!$A:$A,),match(Systems!$C$2,Systems!$2:$2,))&amp;"]",)</f>
        <v>Ruschegg</v>
      </c>
      <c r="C2191" s="144">
        <f t="array" ref="C2191">round((F2191-average(I2191,L2191,O2191,R2191,U2191))*X2191+if($B2191=$H2191,0,iferror(average(vlookup({$H2191,$K2191,$N2191,$Q2191,$T2191},$B:$D,column(B$1),0)),index(C:C,match($H2191,$B:$B,)))),3)</f>
        <v>-175.241</v>
      </c>
      <c r="D2191" s="144">
        <f t="array" ref="D2191">round((G2191-average(J2191,M2191,P2191,S2191,V2191))*Y2191+if($B2191=$H2191,0,iferror(average(vlookup({$H2191,$K2191,$N2191,$Q2191,$T2191},$B:$D,column(C$1),0)),index(D:D,match($H2191,$B:$B,)))),3)</f>
        <v>-321.082</v>
      </c>
      <c r="E2191" s="145">
        <v>2764.0</v>
      </c>
      <c r="F2191" s="146">
        <v>577.843</v>
      </c>
      <c r="G2191" s="146">
        <v>608.746</v>
      </c>
      <c r="H2191" s="147" t="s">
        <v>404</v>
      </c>
      <c r="I2191" s="146">
        <v>688.449</v>
      </c>
      <c r="J2191" s="146">
        <v>406.09</v>
      </c>
      <c r="K2191" s="148"/>
      <c r="L2191" s="149"/>
      <c r="M2191" s="149"/>
      <c r="N2191" s="148"/>
      <c r="O2191" s="149"/>
      <c r="P2191" s="149"/>
      <c r="Q2191" s="148"/>
      <c r="R2191" s="149"/>
      <c r="S2191" s="149"/>
      <c r="T2191" s="148"/>
      <c r="U2191" s="149"/>
      <c r="V2191" s="149"/>
      <c r="W2191" s="149"/>
      <c r="X2191" s="150">
        <f t="shared" si="1"/>
        <v>1.584367573</v>
      </c>
      <c r="Y2191" s="150">
        <f t="shared" si="2"/>
        <v>-1.584367573</v>
      </c>
    </row>
    <row r="2192" ht="15.75" customHeight="1">
      <c r="A2192" s="119">
        <v>2191.0</v>
      </c>
      <c r="B2192" s="143" t="str">
        <f t="array" ref="B2192">index(Systems!$A:$E,match($A2192,Systems!$A:$A,),match(B$1,Systems!$2:$2,))&amp;if(not(isblank(index(Systems!$A:$E,match($A2192,Systems!$A:$A,),match(Systems!$C$2,Systems!$2:$2,))))," ["&amp;index(Systems!$A:$E,match($A2192,Systems!$A:$A,),match(Systems!$C$2,Systems!$2:$2,))&amp;"]",)</f>
        <v>Rushaven</v>
      </c>
      <c r="C2192" s="144">
        <f t="array" ref="C2192">round((F2192-average(I2192,L2192,O2192,R2192,U2192))*X2192+if($B2192=$H2192,0,iferror(average(vlookup({$H2192,$K2192,$N2192,$Q2192,$T2192},$B:$D,column(B$1),0)),index(C:C,match($H2192,$B:$B,)))),3)</f>
        <v>473.579</v>
      </c>
      <c r="D2192" s="144">
        <f t="array" ref="D2192">round((G2192-average(J2192,M2192,P2192,S2192,V2192))*Y2192+if($B2192=$H2192,0,iferror(average(vlookup({$H2192,$K2192,$N2192,$Q2192,$T2192},$B:$D,column(C$1),0)),index(D:D,match($H2192,$B:$B,)))),3)</f>
        <v>211.016</v>
      </c>
      <c r="E2192" s="145">
        <v>2764.0</v>
      </c>
      <c r="F2192" s="146">
        <v>987.356</v>
      </c>
      <c r="G2192" s="146">
        <v>272.904</v>
      </c>
      <c r="H2192" s="147" t="s">
        <v>404</v>
      </c>
      <c r="I2192" s="146">
        <v>688.449</v>
      </c>
      <c r="J2192" s="146">
        <v>406.09</v>
      </c>
      <c r="K2192" s="148"/>
      <c r="L2192" s="149"/>
      <c r="M2192" s="149"/>
      <c r="N2192" s="148"/>
      <c r="O2192" s="149"/>
      <c r="P2192" s="149"/>
      <c r="Q2192" s="148"/>
      <c r="R2192" s="149"/>
      <c r="S2192" s="149"/>
      <c r="T2192" s="148"/>
      <c r="U2192" s="149"/>
      <c r="V2192" s="149"/>
      <c r="W2192" s="149"/>
      <c r="X2192" s="150">
        <f t="shared" si="1"/>
        <v>1.584367573</v>
      </c>
      <c r="Y2192" s="150">
        <f t="shared" si="2"/>
        <v>-1.584367573</v>
      </c>
    </row>
    <row r="2193" ht="15.75" customHeight="1">
      <c r="A2193" s="119">
        <v>2192.0</v>
      </c>
      <c r="B2193" s="143" t="str">
        <f t="array" ref="B2193">index(Systems!$A:$E,match($A2193,Systems!$A:$A,),match(B$1,Systems!$2:$2,))&amp;if(not(isblank(index(Systems!$A:$E,match($A2193,Systems!$A:$A,),match(Systems!$C$2,Systems!$2:$2,))))," ["&amp;index(Systems!$A:$E,match($A2193,Systems!$A:$A,),match(Systems!$C$2,Systems!$2:$2,))&amp;"]",)</f>
        <v>Ryans Fate</v>
      </c>
      <c r="C2193" s="144">
        <f t="array" ref="C2193">round((F2193-average(I2193,L2193,O2193,R2193,U2193))*X2193+if($B2193=$H2193,0,iferror(average(vlookup({$H2193,$K2193,$N2193,$Q2193,$T2193},$B:$D,column(B$1),0)),index(C:C,match($H2193,$B:$B,)))),3)</f>
        <v>90.206</v>
      </c>
      <c r="D2193" s="144">
        <f t="array" ref="D2193">round((G2193-average(J2193,M2193,P2193,S2193,V2193))*Y2193+if($B2193=$H2193,0,iferror(average(vlookup({$H2193,$K2193,$N2193,$Q2193,$T2193},$B:$D,column(C$1),0)),index(D:D,match($H2193,$B:$B,)))),3)</f>
        <v>-416.562</v>
      </c>
      <c r="E2193" s="145">
        <v>2764.0</v>
      </c>
      <c r="F2193" s="146">
        <v>745.384</v>
      </c>
      <c r="G2193" s="146">
        <v>669.01</v>
      </c>
      <c r="H2193" s="147" t="s">
        <v>404</v>
      </c>
      <c r="I2193" s="146">
        <v>688.449</v>
      </c>
      <c r="J2193" s="146">
        <v>406.09</v>
      </c>
      <c r="K2193" s="148"/>
      <c r="L2193" s="149"/>
      <c r="M2193" s="149"/>
      <c r="N2193" s="148"/>
      <c r="O2193" s="149"/>
      <c r="P2193" s="149"/>
      <c r="Q2193" s="148"/>
      <c r="R2193" s="149"/>
      <c r="S2193" s="149"/>
      <c r="T2193" s="148"/>
      <c r="U2193" s="149"/>
      <c r="V2193" s="149"/>
      <c r="W2193" s="149"/>
      <c r="X2193" s="150">
        <f t="shared" si="1"/>
        <v>1.584367573</v>
      </c>
      <c r="Y2193" s="150">
        <f t="shared" si="2"/>
        <v>-1.584367573</v>
      </c>
    </row>
    <row r="2194" ht="15.75" customHeight="1">
      <c r="A2194" s="119">
        <v>2193.0</v>
      </c>
      <c r="B2194" s="143" t="str">
        <f t="array" ref="B2194">index(Systems!$A:$E,match($A2194,Systems!$A:$A,),match(B$1,Systems!$2:$2,))&amp;if(not(isblank(index(Systems!$A:$E,match($A2194,Systems!$A:$A,),match(Systems!$C$2,Systems!$2:$2,))))," ["&amp;index(Systems!$A:$E,match($A2194,Systems!$A:$A,),match(Systems!$C$2,Systems!$2:$2,))&amp;"]",)</f>
        <v>Ryde</v>
      </c>
      <c r="C2194" s="144">
        <f t="array" ref="C2194">round((F2194-average(I2194,L2194,O2194,R2194,U2194))*X2194+if($B2194=$H2194,0,iferror(average(vlookup({$H2194,$K2194,$N2194,$Q2194,$T2194},$B:$D,column(B$1),0)),index(C:C,match($H2194,$B:$B,)))),3)</f>
        <v>-45.356</v>
      </c>
      <c r="D2194" s="144">
        <f t="array" ref="D2194">round((G2194-average(J2194,M2194,P2194,S2194,V2194))*Y2194+if($B2194=$H2194,0,iferror(average(vlookup({$H2194,$K2194,$N2194,$Q2194,$T2194},$B:$D,column(C$1),0)),index(D:D,match($H2194,$B:$B,)))),3)</f>
        <v>91.722</v>
      </c>
      <c r="E2194" s="145">
        <v>2764.0</v>
      </c>
      <c r="F2194" s="146">
        <v>659.822</v>
      </c>
      <c r="G2194" s="146">
        <v>348.198</v>
      </c>
      <c r="H2194" s="147" t="s">
        <v>404</v>
      </c>
      <c r="I2194" s="146">
        <v>688.449</v>
      </c>
      <c r="J2194" s="146">
        <v>406.09</v>
      </c>
      <c r="K2194" s="148"/>
      <c r="L2194" s="149"/>
      <c r="M2194" s="149"/>
      <c r="N2194" s="148"/>
      <c r="O2194" s="149"/>
      <c r="P2194" s="149"/>
      <c r="Q2194" s="148"/>
      <c r="R2194" s="149"/>
      <c r="S2194" s="149"/>
      <c r="T2194" s="148"/>
      <c r="U2194" s="149"/>
      <c r="V2194" s="149"/>
      <c r="W2194" s="149"/>
      <c r="X2194" s="150">
        <f t="shared" si="1"/>
        <v>1.584367573</v>
      </c>
      <c r="Y2194" s="150">
        <f t="shared" si="2"/>
        <v>-1.584367573</v>
      </c>
    </row>
    <row r="2195" ht="15.75" customHeight="1">
      <c r="A2195" s="119">
        <v>2194.0</v>
      </c>
      <c r="B2195" s="143" t="str">
        <f t="array" ref="B2195">index(Systems!$A:$E,match($A2195,Systems!$A:$A,),match(B$1,Systems!$2:$2,))&amp;if(not(isblank(index(Systems!$A:$E,match($A2195,Systems!$A:$A,),match(Systems!$C$2,Systems!$2:$2,))))," ["&amp;index(Systems!$A:$E,match($A2195,Systems!$A:$A,),match(Systems!$C$2,Systems!$2:$2,))&amp;"]",)</f>
        <v>Ryerson</v>
      </c>
      <c r="C2195" s="144">
        <f t="array" ref="C2195">round((F2195-average(I2195,L2195,O2195,R2195,U2195))*X2195+if($B2195=$H2195,0,iferror(average(vlookup({$H2195,$K2195,$N2195,$Q2195,$T2195},$B:$D,column(B$1),0)),index(C:C,match($H2195,$B:$B,)))),3)</f>
        <v>-75.481</v>
      </c>
      <c r="D2195" s="144">
        <f t="array" ref="D2195">round((G2195-average(J2195,M2195,P2195,S2195,V2195))*Y2195+if($B2195=$H2195,0,iferror(average(vlookup({$H2195,$K2195,$N2195,$Q2195,$T2195},$B:$D,column(C$1),0)),index(D:D,match($H2195,$B:$B,)))),3)</f>
        <v>-321.579</v>
      </c>
      <c r="E2195" s="145">
        <v>2764.0</v>
      </c>
      <c r="F2195" s="146">
        <v>640.808</v>
      </c>
      <c r="G2195" s="146">
        <v>609.06</v>
      </c>
      <c r="H2195" s="147" t="s">
        <v>404</v>
      </c>
      <c r="I2195" s="146">
        <v>688.449</v>
      </c>
      <c r="J2195" s="146">
        <v>406.09</v>
      </c>
      <c r="K2195" s="148"/>
      <c r="L2195" s="149"/>
      <c r="M2195" s="149"/>
      <c r="N2195" s="148"/>
      <c r="O2195" s="149"/>
      <c r="P2195" s="149"/>
      <c r="Q2195" s="148"/>
      <c r="R2195" s="149"/>
      <c r="S2195" s="149"/>
      <c r="T2195" s="148"/>
      <c r="U2195" s="149"/>
      <c r="V2195" s="149"/>
      <c r="W2195" s="149"/>
      <c r="X2195" s="150">
        <f t="shared" si="1"/>
        <v>1.584367573</v>
      </c>
      <c r="Y2195" s="150">
        <f t="shared" si="2"/>
        <v>-1.584367573</v>
      </c>
    </row>
    <row r="2196" ht="15.75" customHeight="1">
      <c r="A2196" s="119">
        <v>2195.0</v>
      </c>
      <c r="B2196" s="143" t="str">
        <f t="array" ref="B2196">index(Systems!$A:$E,match($A2196,Systems!$A:$A,),match(B$1,Systems!$2:$2,))&amp;if(not(isblank(index(Systems!$A:$E,match($A2196,Systems!$A:$A,),match(Systems!$C$2,Systems!$2:$2,))))," ["&amp;index(Systems!$A:$E,match($A2196,Systems!$A:$A,),match(Systems!$C$2,Systems!$2:$2,))&amp;"]",)</f>
        <v>Rypful</v>
      </c>
      <c r="C2196" s="144">
        <f t="array" ref="C2196">round((F2196-average(I2196,L2196,O2196,R2196,U2196))*X2196+if($B2196=$H2196,0,iferror(average(vlookup({$H2196,$K2196,$N2196,$Q2196,$T2196},$B:$D,column(B$1),0)),index(C:C,match($H2196,$B:$B,)))),3)</f>
        <v>-506.039</v>
      </c>
      <c r="D2196" s="144">
        <f t="array" ref="D2196">round((G2196-average(J2196,M2196,P2196,S2196,V2196))*Y2196+if($B2196=$H2196,0,iferror(average(vlookup({$H2196,$K2196,$N2196,$Q2196,$T2196},$B:$D,column(C$1),0)),index(D:D,match($H2196,$B:$B,)))),3)</f>
        <v>367.019</v>
      </c>
      <c r="E2196" s="145">
        <v>2764.0</v>
      </c>
      <c r="F2196" s="146">
        <v>369.054</v>
      </c>
      <c r="G2196" s="146">
        <v>174.44</v>
      </c>
      <c r="H2196" s="147" t="s">
        <v>404</v>
      </c>
      <c r="I2196" s="146">
        <v>688.449</v>
      </c>
      <c r="J2196" s="146">
        <v>406.09</v>
      </c>
      <c r="K2196" s="148"/>
      <c r="L2196" s="149"/>
      <c r="M2196" s="149"/>
      <c r="N2196" s="148"/>
      <c r="O2196" s="149"/>
      <c r="P2196" s="149"/>
      <c r="Q2196" s="148"/>
      <c r="R2196" s="149"/>
      <c r="S2196" s="149"/>
      <c r="T2196" s="148"/>
      <c r="U2196" s="149"/>
      <c r="V2196" s="149"/>
      <c r="W2196" s="149"/>
      <c r="X2196" s="150">
        <f t="shared" si="1"/>
        <v>1.584367573</v>
      </c>
      <c r="Y2196" s="150">
        <f t="shared" si="2"/>
        <v>-1.584367573</v>
      </c>
    </row>
    <row r="2197" ht="15.75" customHeight="1">
      <c r="A2197" s="119">
        <v>2196.0</v>
      </c>
      <c r="B2197" s="143" t="str">
        <f t="array" ref="B2197">index(Systems!$A:$E,match($A2197,Systems!$A:$A,),match(B$1,Systems!$2:$2,))&amp;if(not(isblank(index(Systems!$A:$E,match($A2197,Systems!$A:$A,),match(Systems!$C$2,Systems!$2:$2,))))," ["&amp;index(Systems!$A:$E,match($A2197,Systems!$A:$A,),match(Systems!$C$2,Systems!$2:$2,))&amp;"]",)</f>
        <v>Rzhishchev</v>
      </c>
      <c r="C2197" s="144">
        <f t="array" ref="C2197">round((F2197-average(I2197,L2197,O2197,R2197,U2197))*X2197+if($B2197=$H2197,0,iferror(average(vlookup({$H2197,$K2197,$N2197,$Q2197,$T2197},$B:$D,column(B$1),0)),index(C:C,match($H2197,$B:$B,)))),3)</f>
        <v>-294.477</v>
      </c>
      <c r="D2197" s="144">
        <f t="array" ref="D2197">round((G2197-average(J2197,M2197,P2197,S2197,V2197))*Y2197+if($B2197=$H2197,0,iferror(average(vlookup({$H2197,$K2197,$N2197,$Q2197,$T2197},$B:$D,column(C$1),0)),index(D:D,match($H2197,$B:$B,)))),3)</f>
        <v>-222.067</v>
      </c>
      <c r="E2197" s="145">
        <v>2764.0</v>
      </c>
      <c r="F2197" s="146">
        <v>502.585</v>
      </c>
      <c r="G2197" s="146">
        <v>546.251</v>
      </c>
      <c r="H2197" s="147" t="s">
        <v>404</v>
      </c>
      <c r="I2197" s="146">
        <v>688.449</v>
      </c>
      <c r="J2197" s="146">
        <v>406.09</v>
      </c>
      <c r="K2197" s="148"/>
      <c r="L2197" s="149"/>
      <c r="M2197" s="149"/>
      <c r="N2197" s="148"/>
      <c r="O2197" s="149"/>
      <c r="P2197" s="149"/>
      <c r="Q2197" s="148"/>
      <c r="R2197" s="149"/>
      <c r="S2197" s="149"/>
      <c r="T2197" s="148"/>
      <c r="U2197" s="149"/>
      <c r="V2197" s="149"/>
      <c r="W2197" s="149"/>
      <c r="X2197" s="150">
        <f t="shared" si="1"/>
        <v>1.584367573</v>
      </c>
      <c r="Y2197" s="150">
        <f t="shared" si="2"/>
        <v>-1.584367573</v>
      </c>
    </row>
    <row r="2198" ht="15.75" customHeight="1">
      <c r="A2198" s="119">
        <v>2197.0</v>
      </c>
      <c r="B2198" s="143" t="str">
        <f t="array" ref="B2198">index(Systems!$A:$E,match($A2198,Systems!$A:$A,),match(B$1,Systems!$2:$2,))&amp;if(not(isblank(index(Systems!$A:$E,match($A2198,Systems!$A:$A,),match(Systems!$C$2,Systems!$2:$2,))))," ["&amp;index(Systems!$A:$E,match($A2198,Systems!$A:$A,),match(Systems!$C$2,Systems!$2:$2,))&amp;"]",)</f>
        <v>Saaremaa</v>
      </c>
      <c r="C2198" s="144">
        <f t="array" ref="C2198">round((F2198-average(I2198,L2198,O2198,R2198,U2198))*X2198+if($B2198=$H2198,0,iferror(average(vlookup({$H2198,$K2198,$N2198,$Q2198,$T2198},$B:$D,column(B$1),0)),index(C:C,match($H2198,$B:$B,)))),3)</f>
        <v>138.806</v>
      </c>
      <c r="D2198" s="144">
        <f t="array" ref="D2198">round((G2198-average(J2198,M2198,P2198,S2198,V2198))*Y2198+if($B2198=$H2198,0,iferror(average(vlookup({$H2198,$K2198,$N2198,$Q2198,$T2198},$B:$D,column(C$1),0)),index(D:D,match($H2198,$B:$B,)))),3)</f>
        <v>136.951</v>
      </c>
      <c r="E2198" s="145">
        <v>2764.0</v>
      </c>
      <c r="F2198" s="146">
        <v>776.059</v>
      </c>
      <c r="G2198" s="146">
        <v>319.651</v>
      </c>
      <c r="H2198" s="147" t="s">
        <v>404</v>
      </c>
      <c r="I2198" s="146">
        <v>688.449</v>
      </c>
      <c r="J2198" s="146">
        <v>406.09</v>
      </c>
      <c r="K2198" s="148"/>
      <c r="L2198" s="149"/>
      <c r="M2198" s="149"/>
      <c r="N2198" s="148"/>
      <c r="O2198" s="149"/>
      <c r="P2198" s="149"/>
      <c r="Q2198" s="148"/>
      <c r="R2198" s="149"/>
      <c r="S2198" s="149"/>
      <c r="T2198" s="148"/>
      <c r="U2198" s="149"/>
      <c r="V2198" s="149"/>
      <c r="W2198" s="149"/>
      <c r="X2198" s="150">
        <f t="shared" si="1"/>
        <v>1.584367573</v>
      </c>
      <c r="Y2198" s="150">
        <f t="shared" si="2"/>
        <v>-1.584367573</v>
      </c>
    </row>
    <row r="2199" ht="15.75" customHeight="1">
      <c r="A2199" s="119">
        <v>2198.0</v>
      </c>
      <c r="B2199" s="143" t="str">
        <f t="array" ref="B2199">index(Systems!$A:$E,match($A2199,Systems!$A:$A,),match(B$1,Systems!$2:$2,))&amp;if(not(isblank(index(Systems!$A:$E,match($A2199,Systems!$A:$A,),match(Systems!$C$2,Systems!$2:$2,))))," ["&amp;index(Systems!$A:$E,match($A2199,Systems!$A:$A,),match(Systems!$C$2,Systems!$2:$2,))&amp;"]",)</f>
        <v>Sabanillas</v>
      </c>
      <c r="C2199" s="144">
        <f t="array" ref="C2199">round((F2199-average(I2199,L2199,O2199,R2199,U2199))*X2199+if($B2199=$H2199,0,iferror(average(vlookup({$H2199,$K2199,$N2199,$Q2199,$T2199},$B:$D,column(B$1),0)),index(C:C,match($H2199,$B:$B,)))),3)</f>
        <v>433.735</v>
      </c>
      <c r="D2199" s="144">
        <f t="array" ref="D2199">round((G2199-average(J2199,M2199,P2199,S2199,V2199))*Y2199+if($B2199=$H2199,0,iferror(average(vlookup({$H2199,$K2199,$N2199,$Q2199,$T2199},$B:$D,column(C$1),0)),index(D:D,match($H2199,$B:$B,)))),3)</f>
        <v>-176.369</v>
      </c>
      <c r="E2199" s="145">
        <v>2764.0</v>
      </c>
      <c r="F2199" s="146">
        <v>962.208</v>
      </c>
      <c r="G2199" s="146">
        <v>517.408</v>
      </c>
      <c r="H2199" s="147" t="s">
        <v>404</v>
      </c>
      <c r="I2199" s="146">
        <v>688.449</v>
      </c>
      <c r="J2199" s="146">
        <v>406.09</v>
      </c>
      <c r="K2199" s="148"/>
      <c r="L2199" s="149"/>
      <c r="M2199" s="149"/>
      <c r="N2199" s="148"/>
      <c r="O2199" s="149"/>
      <c r="P2199" s="149"/>
      <c r="Q2199" s="148"/>
      <c r="R2199" s="149"/>
      <c r="S2199" s="149"/>
      <c r="T2199" s="148"/>
      <c r="U2199" s="149"/>
      <c r="V2199" s="149"/>
      <c r="W2199" s="149"/>
      <c r="X2199" s="150">
        <f t="shared" si="1"/>
        <v>1.584367573</v>
      </c>
      <c r="Y2199" s="150">
        <f t="shared" si="2"/>
        <v>-1.584367573</v>
      </c>
    </row>
    <row r="2200" ht="15.75" customHeight="1">
      <c r="A2200" s="119">
        <v>2199.0</v>
      </c>
      <c r="B2200" s="143" t="str">
        <f t="array" ref="B2200">index(Systems!$A:$E,match($A2200,Systems!$A:$A,),match(B$1,Systems!$2:$2,))&amp;if(not(isblank(index(Systems!$A:$E,match($A2200,Systems!$A:$A,),match(Systems!$C$2,Systems!$2:$2,))))," ["&amp;index(Systems!$A:$E,match($A2200,Systems!$A:$A,),match(Systems!$C$2,Systems!$2:$2,))&amp;"]",)</f>
        <v>Sabhal Mòr Ostaig</v>
      </c>
      <c r="C2200" s="144">
        <f t="array" ref="C2200">round((F2200-average(I2200,L2200,O2200,R2200,U2200))*X2200+if($B2200=$H2200,0,iferror(average(vlookup({$H2200,$K2200,$N2200,$Q2200,$T2200},$B:$D,column(B$1),0)),index(C:C,match($H2200,$B:$B,)))),3)</f>
        <v>-253.54</v>
      </c>
      <c r="D2200" s="144">
        <f t="array" ref="D2200">round((G2200-average(J2200,M2200,P2200,S2200,V2200))*Y2200+if($B2200=$H2200,0,iferror(average(vlookup({$H2200,$K2200,$N2200,$Q2200,$T2200},$B:$D,column(C$1),0)),index(D:D,match($H2200,$B:$B,)))),3)</f>
        <v>237.28</v>
      </c>
      <c r="E2200" s="145">
        <v>2764.0</v>
      </c>
      <c r="F2200" s="146">
        <v>528.423</v>
      </c>
      <c r="G2200" s="146">
        <v>256.327</v>
      </c>
      <c r="H2200" s="147" t="s">
        <v>404</v>
      </c>
      <c r="I2200" s="146">
        <v>688.449</v>
      </c>
      <c r="J2200" s="146">
        <v>406.09</v>
      </c>
      <c r="K2200" s="148"/>
      <c r="L2200" s="149"/>
      <c r="M2200" s="149"/>
      <c r="N2200" s="148"/>
      <c r="O2200" s="149"/>
      <c r="P2200" s="149"/>
      <c r="Q2200" s="148"/>
      <c r="R2200" s="149"/>
      <c r="S2200" s="149"/>
      <c r="T2200" s="148"/>
      <c r="U2200" s="149"/>
      <c r="V2200" s="149"/>
      <c r="W2200" s="149"/>
      <c r="X2200" s="150">
        <f t="shared" si="1"/>
        <v>1.584367573</v>
      </c>
      <c r="Y2200" s="150">
        <f t="shared" si="2"/>
        <v>-1.584367573</v>
      </c>
    </row>
    <row r="2201" ht="15.75" customHeight="1">
      <c r="A2201" s="119">
        <v>2200.0</v>
      </c>
      <c r="B2201" s="143" t="str">
        <f t="array" ref="B2201">index(Systems!$A:$E,match($A2201,Systems!$A:$A,),match(B$1,Systems!$2:$2,))&amp;if(not(isblank(index(Systems!$A:$E,match($A2201,Systems!$A:$A,),match(Systems!$C$2,Systems!$2:$2,))))," ["&amp;index(Systems!$A:$E,match($A2201,Systems!$A:$A,),match(Systems!$C$2,Systems!$2:$2,))&amp;"]",)</f>
        <v>Sabik</v>
      </c>
      <c r="C2201" s="144">
        <f t="array" ref="C2201">round((F2201-average(I2201,L2201,O2201,R2201,U2201))*X2201+if($B2201=$H2201,0,iferror(average(vlookup({$H2201,$K2201,$N2201,$Q2201,$T2201},$B:$D,column(B$1),0)),index(C:C,match($H2201,$B:$B,)))),3)</f>
        <v>-12.675</v>
      </c>
      <c r="D2201" s="144">
        <f t="array" ref="D2201">round((G2201-average(J2201,M2201,P2201,S2201,V2201))*Y2201+if($B2201=$H2201,0,iferror(average(vlookup({$H2201,$K2201,$N2201,$Q2201,$T2201},$B:$D,column(C$1),0)),index(D:D,match($H2201,$B:$B,)))),3)</f>
        <v>57.082</v>
      </c>
      <c r="E2201" s="145">
        <v>2764.0</v>
      </c>
      <c r="F2201" s="146">
        <v>680.449</v>
      </c>
      <c r="G2201" s="146">
        <v>370.062</v>
      </c>
      <c r="H2201" s="147" t="s">
        <v>404</v>
      </c>
      <c r="I2201" s="146">
        <v>688.449</v>
      </c>
      <c r="J2201" s="146">
        <v>406.09</v>
      </c>
      <c r="K2201" s="148"/>
      <c r="L2201" s="149"/>
      <c r="M2201" s="149"/>
      <c r="N2201" s="148"/>
      <c r="O2201" s="149"/>
      <c r="P2201" s="149"/>
      <c r="Q2201" s="148"/>
      <c r="R2201" s="149"/>
      <c r="S2201" s="149"/>
      <c r="T2201" s="148"/>
      <c r="U2201" s="149"/>
      <c r="V2201" s="149"/>
      <c r="W2201" s="149"/>
      <c r="X2201" s="150">
        <f t="shared" si="1"/>
        <v>1.584367573</v>
      </c>
      <c r="Y2201" s="150">
        <f t="shared" si="2"/>
        <v>-1.584367573</v>
      </c>
    </row>
    <row r="2202" ht="15.75" customHeight="1">
      <c r="A2202" s="119">
        <v>2201.0</v>
      </c>
      <c r="B2202" s="143" t="str">
        <f t="array" ref="B2202">index(Systems!$A:$E,match($A2202,Systems!$A:$A,),match(B$1,Systems!$2:$2,))&amp;if(not(isblank(index(Systems!$A:$E,match($A2202,Systems!$A:$A,),match(Systems!$C$2,Systems!$2:$2,))))," ["&amp;index(Systems!$A:$E,match($A2202,Systems!$A:$A,),match(Systems!$C$2,Systems!$2:$2,))&amp;"]",)</f>
        <v>Sackville</v>
      </c>
      <c r="C2202" s="144">
        <f t="array" ref="C2202">round((F2202-average(I2202,L2202,O2202,R2202,U2202))*X2202+if($B2202=$H2202,0,iferror(average(vlookup({$H2202,$K2202,$N2202,$Q2202,$T2202},$B:$D,column(B$1),0)),index(C:C,match($H2202,$B:$B,)))),3)</f>
        <v>-391.123</v>
      </c>
      <c r="D2202" s="144">
        <f t="array" ref="D2202">round((G2202-average(J2202,M2202,P2202,S2202,V2202))*Y2202+if($B2202=$H2202,0,iferror(average(vlookup({$H2202,$K2202,$N2202,$Q2202,$T2202},$B:$D,column(C$1),0)),index(D:D,match($H2202,$B:$B,)))),3)</f>
        <v>-128.993</v>
      </c>
      <c r="E2202" s="145">
        <v>2764.0</v>
      </c>
      <c r="F2202" s="146">
        <v>441.585</v>
      </c>
      <c r="G2202" s="146">
        <v>487.506</v>
      </c>
      <c r="H2202" s="147" t="s">
        <v>404</v>
      </c>
      <c r="I2202" s="146">
        <v>688.449</v>
      </c>
      <c r="J2202" s="146">
        <v>406.09</v>
      </c>
      <c r="K2202" s="148"/>
      <c r="L2202" s="149"/>
      <c r="M2202" s="149"/>
      <c r="N2202" s="148"/>
      <c r="O2202" s="149"/>
      <c r="P2202" s="149"/>
      <c r="Q2202" s="148"/>
      <c r="R2202" s="149"/>
      <c r="S2202" s="149"/>
      <c r="T2202" s="148"/>
      <c r="U2202" s="149"/>
      <c r="V2202" s="149"/>
      <c r="W2202" s="149"/>
      <c r="X2202" s="150">
        <f t="shared" si="1"/>
        <v>1.584367573</v>
      </c>
      <c r="Y2202" s="150">
        <f t="shared" si="2"/>
        <v>-1.584367573</v>
      </c>
    </row>
    <row r="2203" ht="15.75" customHeight="1">
      <c r="A2203" s="119">
        <v>2202.0</v>
      </c>
      <c r="B2203" s="143" t="str">
        <f t="array" ref="B2203">index(Systems!$A:$E,match($A2203,Systems!$A:$A,),match(B$1,Systems!$2:$2,))&amp;if(not(isblank(index(Systems!$A:$E,match($A2203,Systems!$A:$A,),match(Systems!$C$2,Systems!$2:$2,))))," ["&amp;index(Systems!$A:$E,match($A2203,Systems!$A:$A,),match(Systems!$C$2,Systems!$2:$2,))&amp;"]",)</f>
        <v>Sadachbia</v>
      </c>
      <c r="C2203" s="144">
        <f t="array" ref="C2203">round((F2203-average(I2203,L2203,O2203,R2203,U2203))*X2203+if($B2203=$H2203,0,iferror(average(vlookup({$H2203,$K2203,$N2203,$Q2203,$T2203},$B:$D,column(B$1),0)),index(C:C,match($H2203,$B:$B,)))),3)</f>
        <v>80.598</v>
      </c>
      <c r="D2203" s="144">
        <f t="array" ref="D2203">round((G2203-average(J2203,M2203,P2203,S2203,V2203))*Y2203+if($B2203=$H2203,0,iferror(average(vlookup({$H2203,$K2203,$N2203,$Q2203,$T2203},$B:$D,column(C$1),0)),index(D:D,match($H2203,$B:$B,)))),3)</f>
        <v>35.873</v>
      </c>
      <c r="E2203" s="145">
        <v>2764.0</v>
      </c>
      <c r="F2203" s="146">
        <v>739.32</v>
      </c>
      <c r="G2203" s="146">
        <v>383.448</v>
      </c>
      <c r="H2203" s="147" t="s">
        <v>404</v>
      </c>
      <c r="I2203" s="146">
        <v>688.449</v>
      </c>
      <c r="J2203" s="146">
        <v>406.09</v>
      </c>
      <c r="K2203" s="148"/>
      <c r="L2203" s="149"/>
      <c r="M2203" s="149"/>
      <c r="N2203" s="148"/>
      <c r="O2203" s="149"/>
      <c r="P2203" s="149"/>
      <c r="Q2203" s="148"/>
      <c r="R2203" s="149"/>
      <c r="S2203" s="149"/>
      <c r="T2203" s="148"/>
      <c r="U2203" s="149"/>
      <c r="V2203" s="149"/>
      <c r="W2203" s="149"/>
      <c r="X2203" s="150">
        <f t="shared" si="1"/>
        <v>1.584367573</v>
      </c>
      <c r="Y2203" s="150">
        <f t="shared" si="2"/>
        <v>-1.584367573</v>
      </c>
    </row>
    <row r="2204" ht="15.75" customHeight="1">
      <c r="A2204" s="119">
        <v>2203.0</v>
      </c>
      <c r="B2204" s="143" t="str">
        <f t="array" ref="B2204">index(Systems!$A:$E,match($A2204,Systems!$A:$A,),match(B$1,Systems!$2:$2,))&amp;if(not(isblank(index(Systems!$A:$E,match($A2204,Systems!$A:$A,),match(Systems!$C$2,Systems!$2:$2,))))," ["&amp;index(Systems!$A:$E,match($A2204,Systems!$A:$A,),match(Systems!$C$2,Systems!$2:$2,))&amp;"]",)</f>
        <v>Sadalbari</v>
      </c>
      <c r="C2204" s="144">
        <f t="array" ref="C2204">round((F2204-average(I2204,L2204,O2204,R2204,U2204))*X2204+if($B2204=$H2204,0,iferror(average(vlookup({$H2204,$K2204,$N2204,$Q2204,$T2204},$B:$D,column(B$1),0)),index(C:C,match($H2204,$B:$B,)))),3)</f>
        <v>137.775</v>
      </c>
      <c r="D2204" s="144">
        <f t="array" ref="D2204">round((G2204-average(J2204,M2204,P2204,S2204,V2204))*Y2204+if($B2204=$H2204,0,iferror(average(vlookup({$H2204,$K2204,$N2204,$Q2204,$T2204},$B:$D,column(C$1),0)),index(D:D,match($H2204,$B:$B,)))),3)</f>
        <v>42.859</v>
      </c>
      <c r="E2204" s="145">
        <v>2764.0</v>
      </c>
      <c r="F2204" s="146">
        <v>775.408</v>
      </c>
      <c r="G2204" s="146">
        <v>379.039</v>
      </c>
      <c r="H2204" s="147" t="s">
        <v>404</v>
      </c>
      <c r="I2204" s="146">
        <v>688.449</v>
      </c>
      <c r="J2204" s="146">
        <v>406.09</v>
      </c>
      <c r="K2204" s="148"/>
      <c r="L2204" s="149"/>
      <c r="M2204" s="149"/>
      <c r="N2204" s="148"/>
      <c r="O2204" s="149"/>
      <c r="P2204" s="149"/>
      <c r="Q2204" s="148"/>
      <c r="R2204" s="149"/>
      <c r="S2204" s="149"/>
      <c r="T2204" s="148"/>
      <c r="U2204" s="149"/>
      <c r="V2204" s="149"/>
      <c r="W2204" s="149"/>
      <c r="X2204" s="150">
        <f t="shared" si="1"/>
        <v>1.584367573</v>
      </c>
      <c r="Y2204" s="150">
        <f t="shared" si="2"/>
        <v>-1.584367573</v>
      </c>
    </row>
    <row r="2205" ht="15.75" customHeight="1">
      <c r="A2205" s="119">
        <v>2204.0</v>
      </c>
      <c r="B2205" s="143" t="str">
        <f t="array" ref="B2205">index(Systems!$A:$E,match($A2205,Systems!$A:$A,),match(B$1,Systems!$2:$2,))&amp;if(not(isblank(index(Systems!$A:$E,match($A2205,Systems!$A:$A,),match(Systems!$C$2,Systems!$2:$2,))))," ["&amp;index(Systems!$A:$E,match($A2205,Systems!$A:$A,),match(Systems!$C$2,Systems!$2:$2,))&amp;"]",)</f>
        <v>Sadurni</v>
      </c>
      <c r="C2205" s="144">
        <f t="array" ref="C2205">round((F2205-average(I2205,L2205,O2205,R2205,U2205))*X2205+if($B2205=$H2205,0,iferror(average(vlookup({$H2205,$K2205,$N2205,$Q2205,$T2205},$B:$D,column(B$1),0)),index(C:C,match($H2205,$B:$B,)))),3)</f>
        <v>-15.002</v>
      </c>
      <c r="D2205" s="144">
        <f t="array" ref="D2205">round((G2205-average(J2205,M2205,P2205,S2205,V2205))*Y2205+if($B2205=$H2205,0,iferror(average(vlookup({$H2205,$K2205,$N2205,$Q2205,$T2205},$B:$D,column(C$1),0)),index(D:D,match($H2205,$B:$B,)))),3)</f>
        <v>-344.373</v>
      </c>
      <c r="E2205" s="145">
        <v>2764.0</v>
      </c>
      <c r="F2205" s="146">
        <v>678.98</v>
      </c>
      <c r="G2205" s="146">
        <v>623.447</v>
      </c>
      <c r="H2205" s="147" t="s">
        <v>404</v>
      </c>
      <c r="I2205" s="146">
        <v>688.449</v>
      </c>
      <c r="J2205" s="146">
        <v>406.09</v>
      </c>
      <c r="K2205" s="148"/>
      <c r="L2205" s="149"/>
      <c r="M2205" s="149"/>
      <c r="N2205" s="148"/>
      <c r="O2205" s="149"/>
      <c r="P2205" s="149"/>
      <c r="Q2205" s="148"/>
      <c r="R2205" s="149"/>
      <c r="S2205" s="149"/>
      <c r="T2205" s="148"/>
      <c r="U2205" s="149"/>
      <c r="V2205" s="149"/>
      <c r="W2205" s="149"/>
      <c r="X2205" s="150">
        <f t="shared" si="1"/>
        <v>1.584367573</v>
      </c>
      <c r="Y2205" s="150">
        <f t="shared" si="2"/>
        <v>-1.584367573</v>
      </c>
    </row>
    <row r="2206" ht="15.75" customHeight="1">
      <c r="A2206" s="119">
        <v>2205.0</v>
      </c>
      <c r="B2206" s="143" t="str">
        <f t="array" ref="B2206">index(Systems!$A:$E,match($A2206,Systems!$A:$A,),match(B$1,Systems!$2:$2,))&amp;if(not(isblank(index(Systems!$A:$E,match($A2206,Systems!$A:$A,),match(Systems!$C$2,Systems!$2:$2,))))," ["&amp;index(Systems!$A:$E,match($A2206,Systems!$A:$A,),match(Systems!$C$2,Systems!$2:$2,))&amp;"]",)</f>
        <v>Safe Port</v>
      </c>
      <c r="C2206" s="144">
        <f t="array" ref="C2206">round((F2206-average(I2206,L2206,O2206,R2206,U2206))*X2206+if($B2206=$H2206,0,iferror(average(vlookup({$H2206,$K2206,$N2206,$Q2206,$T2206},$B:$D,column(B$1),0)),index(C:C,match($H2206,$B:$B,)))),3)</f>
        <v>134.415</v>
      </c>
      <c r="D2206" s="144">
        <f t="array" ref="D2206">round((G2206-average(J2206,M2206,P2206,S2206,V2206))*Y2206+if($B2206=$H2206,0,iferror(average(vlookup({$H2206,$K2206,$N2206,$Q2206,$T2206},$B:$D,column(C$1),0)),index(D:D,match($H2206,$B:$B,)))),3)</f>
        <v>-286.986</v>
      </c>
      <c r="E2206" s="145">
        <v>2764.0</v>
      </c>
      <c r="F2206" s="146">
        <v>773.287</v>
      </c>
      <c r="G2206" s="146">
        <v>587.226</v>
      </c>
      <c r="H2206" s="147" t="s">
        <v>404</v>
      </c>
      <c r="I2206" s="146">
        <v>688.449</v>
      </c>
      <c r="J2206" s="146">
        <v>406.09</v>
      </c>
      <c r="K2206" s="148"/>
      <c r="L2206" s="149"/>
      <c r="M2206" s="149"/>
      <c r="N2206" s="148"/>
      <c r="O2206" s="149"/>
      <c r="P2206" s="149"/>
      <c r="Q2206" s="148"/>
      <c r="R2206" s="149"/>
      <c r="S2206" s="149"/>
      <c r="T2206" s="148"/>
      <c r="U2206" s="149"/>
      <c r="V2206" s="149"/>
      <c r="W2206" s="149"/>
      <c r="X2206" s="150">
        <f t="shared" si="1"/>
        <v>1.584367573</v>
      </c>
      <c r="Y2206" s="150">
        <f t="shared" si="2"/>
        <v>-1.584367573</v>
      </c>
    </row>
    <row r="2207" ht="15.75" customHeight="1">
      <c r="A2207" s="119">
        <v>2206.0</v>
      </c>
      <c r="B2207" s="143" t="str">
        <f t="array" ref="B2207">index(Systems!$A:$E,match($A2207,Systems!$A:$A,),match(B$1,Systems!$2:$2,))&amp;if(not(isblank(index(Systems!$A:$E,match($A2207,Systems!$A:$A,),match(Systems!$C$2,Systems!$2:$2,))))," ["&amp;index(Systems!$A:$E,match($A2207,Systems!$A:$A,),match(Systems!$C$2,Systems!$2:$2,))&amp;"]",)</f>
        <v>Saffel</v>
      </c>
      <c r="C2207" s="144">
        <f t="array" ref="C2207">round((F2207-average(I2207,L2207,O2207,R2207,U2207))*X2207+if($B2207=$H2207,0,iferror(average(vlookup({$H2207,$K2207,$N2207,$Q2207,$T2207},$B:$D,column(B$1),0)),index(C:C,match($H2207,$B:$B,)))),3)</f>
        <v>25.586</v>
      </c>
      <c r="D2207" s="144">
        <f t="array" ref="D2207">round((G2207-average(J2207,M2207,P2207,S2207,V2207))*Y2207+if($B2207=$H2207,0,iferror(average(vlookup({$H2207,$K2207,$N2207,$Q2207,$T2207},$B:$D,column(C$1),0)),index(D:D,match($H2207,$B:$B,)))),3)</f>
        <v>11.846</v>
      </c>
      <c r="E2207" s="145">
        <v>2764.0</v>
      </c>
      <c r="F2207" s="146">
        <v>704.598</v>
      </c>
      <c r="G2207" s="146">
        <v>398.613</v>
      </c>
      <c r="H2207" s="147" t="s">
        <v>404</v>
      </c>
      <c r="I2207" s="146">
        <v>688.449</v>
      </c>
      <c r="J2207" s="146">
        <v>406.09</v>
      </c>
      <c r="K2207" s="148"/>
      <c r="L2207" s="149"/>
      <c r="M2207" s="149"/>
      <c r="N2207" s="148"/>
      <c r="O2207" s="149"/>
      <c r="P2207" s="149"/>
      <c r="Q2207" s="148"/>
      <c r="R2207" s="149"/>
      <c r="S2207" s="149"/>
      <c r="T2207" s="148"/>
      <c r="U2207" s="149"/>
      <c r="V2207" s="149"/>
      <c r="W2207" s="149"/>
      <c r="X2207" s="150">
        <f t="shared" si="1"/>
        <v>1.584367573</v>
      </c>
      <c r="Y2207" s="150">
        <f t="shared" si="2"/>
        <v>-1.584367573</v>
      </c>
    </row>
    <row r="2208" ht="15.75" customHeight="1">
      <c r="A2208" s="119">
        <v>2207.0</v>
      </c>
      <c r="B2208" s="143" t="str">
        <f t="array" ref="B2208">index(Systems!$A:$E,match($A2208,Systems!$A:$A,),match(B$1,Systems!$2:$2,))&amp;if(not(isblank(index(Systems!$A:$E,match($A2208,Systems!$A:$A,),match(Systems!$C$2,Systems!$2:$2,))))," ["&amp;index(Systems!$A:$E,match($A2208,Systems!$A:$A,),match(Systems!$C$2,Systems!$2:$2,))&amp;"]",)</f>
        <v>Saginaw</v>
      </c>
      <c r="C2208" s="144">
        <f t="array" ref="C2208">round((F2208-average(I2208,L2208,O2208,R2208,U2208))*X2208+if($B2208=$H2208,0,iferror(average(vlookup({$H2208,$K2208,$N2208,$Q2208,$T2208},$B:$D,column(B$1),0)),index(C:C,match($H2208,$B:$B,)))),3)</f>
        <v>299.59</v>
      </c>
      <c r="D2208" s="144">
        <f t="array" ref="D2208">round((G2208-average(J2208,M2208,P2208,S2208,V2208))*Y2208+if($B2208=$H2208,0,iferror(average(vlookup({$H2208,$K2208,$N2208,$Q2208,$T2208},$B:$D,column(C$1),0)),index(D:D,match($H2208,$B:$B,)))),3)</f>
        <v>-95.693</v>
      </c>
      <c r="E2208" s="145">
        <v>2764.0</v>
      </c>
      <c r="F2208" s="146">
        <v>877.54</v>
      </c>
      <c r="G2208" s="146">
        <v>466.488</v>
      </c>
      <c r="H2208" s="147" t="s">
        <v>404</v>
      </c>
      <c r="I2208" s="146">
        <v>688.449</v>
      </c>
      <c r="J2208" s="146">
        <v>406.09</v>
      </c>
      <c r="K2208" s="148"/>
      <c r="L2208" s="149"/>
      <c r="M2208" s="149"/>
      <c r="N2208" s="148"/>
      <c r="O2208" s="149"/>
      <c r="P2208" s="149"/>
      <c r="Q2208" s="148"/>
      <c r="R2208" s="149"/>
      <c r="S2208" s="149"/>
      <c r="T2208" s="148"/>
      <c r="U2208" s="149"/>
      <c r="V2208" s="149"/>
      <c r="W2208" s="149"/>
      <c r="X2208" s="150">
        <f t="shared" si="1"/>
        <v>1.584367573</v>
      </c>
      <c r="Y2208" s="150">
        <f t="shared" si="2"/>
        <v>-1.584367573</v>
      </c>
    </row>
    <row r="2209" ht="15.75" customHeight="1">
      <c r="A2209" s="119">
        <v>2208.0</v>
      </c>
      <c r="B2209" s="143" t="str">
        <f t="array" ref="B2209">index(Systems!$A:$E,match($A2209,Systems!$A:$A,),match(B$1,Systems!$2:$2,))&amp;if(not(isblank(index(Systems!$A:$E,match($A2209,Systems!$A:$A,),match(Systems!$C$2,Systems!$2:$2,))))," ["&amp;index(Systems!$A:$E,match($A2209,Systems!$A:$A,),match(Systems!$C$2,Systems!$2:$2,))&amp;"]",)</f>
        <v>Saiph</v>
      </c>
      <c r="C2209" s="144">
        <f t="array" ref="C2209">round((F2209-average(I2209,L2209,O2209,R2209,U2209))*X2209+if($B2209=$H2209,0,iferror(average(vlookup({$H2209,$K2209,$N2209,$Q2209,$T2209},$B:$D,column(B$1),0)),index(C:C,match($H2209,$B:$B,)))),3)</f>
        <v>4.644</v>
      </c>
      <c r="D2209" s="144">
        <f t="array" ref="D2209">round((G2209-average(J2209,M2209,P2209,S2209,V2209))*Y2209+if($B2209=$H2209,0,iferror(average(vlookup({$H2209,$K2209,$N2209,$Q2209,$T2209},$B:$D,column(C$1),0)),index(D:D,match($H2209,$B:$B,)))),3)</f>
        <v>-68.03</v>
      </c>
      <c r="E2209" s="145">
        <v>2764.0</v>
      </c>
      <c r="F2209" s="146">
        <v>691.38</v>
      </c>
      <c r="G2209" s="146">
        <v>449.028</v>
      </c>
      <c r="H2209" s="147" t="s">
        <v>404</v>
      </c>
      <c r="I2209" s="146">
        <v>688.449</v>
      </c>
      <c r="J2209" s="146">
        <v>406.09</v>
      </c>
      <c r="K2209" s="148"/>
      <c r="L2209" s="149"/>
      <c r="M2209" s="149"/>
      <c r="N2209" s="148"/>
      <c r="O2209" s="149"/>
      <c r="P2209" s="149"/>
      <c r="Q2209" s="148"/>
      <c r="R2209" s="149"/>
      <c r="S2209" s="149"/>
      <c r="T2209" s="148"/>
      <c r="U2209" s="149"/>
      <c r="V2209" s="149"/>
      <c r="W2209" s="149"/>
      <c r="X2209" s="150">
        <f t="shared" si="1"/>
        <v>1.584367573</v>
      </c>
      <c r="Y2209" s="150">
        <f t="shared" si="2"/>
        <v>-1.584367573</v>
      </c>
    </row>
    <row r="2210" ht="15.75" customHeight="1">
      <c r="A2210" s="119">
        <v>2209.0</v>
      </c>
      <c r="B2210" s="143" t="str">
        <f t="array" ref="B2210">index(Systems!$A:$E,match($A2210,Systems!$A:$A,),match(B$1,Systems!$2:$2,))&amp;if(not(isblank(index(Systems!$A:$E,match($A2210,Systems!$A:$A,),match(Systems!$C$2,Systems!$2:$2,))))," ["&amp;index(Systems!$A:$E,match($A2210,Systems!$A:$A,),match(Systems!$C$2,Systems!$2:$2,))&amp;"]",)</f>
        <v>Sakai</v>
      </c>
      <c r="C2210" s="144">
        <f t="array" ref="C2210">round((F2210-average(I2210,L2210,O2210,R2210,U2210))*X2210+if($B2210=$H2210,0,iferror(average(vlookup({$H2210,$K2210,$N2210,$Q2210,$T2210},$B:$D,column(B$1),0)),index(C:C,match($H2210,$B:$B,)))),3)</f>
        <v>109.339</v>
      </c>
      <c r="D2210" s="144">
        <f t="array" ref="D2210">round((G2210-average(J2210,M2210,P2210,S2210,V2210))*Y2210+if($B2210=$H2210,0,iferror(average(vlookup({$H2210,$K2210,$N2210,$Q2210,$T2210},$B:$D,column(C$1),0)),index(D:D,match($H2210,$B:$B,)))),3)</f>
        <v>205.973</v>
      </c>
      <c r="E2210" s="145">
        <v>2764.0</v>
      </c>
      <c r="F2210" s="146">
        <v>757.46</v>
      </c>
      <c r="G2210" s="146">
        <v>276.087</v>
      </c>
      <c r="H2210" s="147" t="s">
        <v>404</v>
      </c>
      <c r="I2210" s="146">
        <v>688.449</v>
      </c>
      <c r="J2210" s="146">
        <v>406.09</v>
      </c>
      <c r="K2210" s="148"/>
      <c r="L2210" s="149"/>
      <c r="M2210" s="149"/>
      <c r="N2210" s="148"/>
      <c r="O2210" s="149"/>
      <c r="P2210" s="149"/>
      <c r="Q2210" s="148"/>
      <c r="R2210" s="149"/>
      <c r="S2210" s="149"/>
      <c r="T2210" s="148"/>
      <c r="U2210" s="149"/>
      <c r="V2210" s="149"/>
      <c r="W2210" s="149"/>
      <c r="X2210" s="150">
        <f t="shared" si="1"/>
        <v>1.584367573</v>
      </c>
      <c r="Y2210" s="150">
        <f t="shared" si="2"/>
        <v>-1.584367573</v>
      </c>
    </row>
    <row r="2211" ht="15.75" customHeight="1">
      <c r="A2211" s="119">
        <v>2210.0</v>
      </c>
      <c r="B2211" s="143" t="str">
        <f t="array" ref="B2211">index(Systems!$A:$E,match($A2211,Systems!$A:$A,),match(B$1,Systems!$2:$2,))&amp;if(not(isblank(index(Systems!$A:$E,match($A2211,Systems!$A:$A,),match(Systems!$C$2,Systems!$2:$2,))))," ["&amp;index(Systems!$A:$E,match($A2211,Systems!$A:$A,),match(Systems!$C$2,Systems!$2:$2,))&amp;"]",)</f>
        <v>Sakhalin [CC]</v>
      </c>
      <c r="C2211" s="144">
        <f t="array" ref="C2211">round((F2211-average(I2211,L2211,O2211,R2211,U2211))*X2211+if($B2211=$H2211,0,iferror(average(vlookup({$H2211,$K2211,$N2211,$Q2211,$T2211},$B:$D,column(B$1),0)),index(C:C,match($H2211,$B:$B,)))),3)</f>
        <v>61.773</v>
      </c>
      <c r="D2211" s="144">
        <f t="array" ref="D2211">round((G2211-average(J2211,M2211,P2211,S2211,V2211))*Y2211+if($B2211=$H2211,0,iferror(average(vlookup({$H2211,$K2211,$N2211,$Q2211,$T2211},$B:$D,column(C$1),0)),index(D:D,match($H2211,$B:$B,)))),3)</f>
        <v>-141.685</v>
      </c>
      <c r="E2211" s="145">
        <v>2764.0</v>
      </c>
      <c r="F2211" s="146">
        <v>727.438</v>
      </c>
      <c r="G2211" s="146">
        <v>495.517</v>
      </c>
      <c r="H2211" s="147" t="s">
        <v>404</v>
      </c>
      <c r="I2211" s="146">
        <v>688.449</v>
      </c>
      <c r="J2211" s="146">
        <v>406.09</v>
      </c>
      <c r="K2211" s="148"/>
      <c r="L2211" s="149"/>
      <c r="M2211" s="149"/>
      <c r="N2211" s="148"/>
      <c r="O2211" s="149"/>
      <c r="P2211" s="149"/>
      <c r="Q2211" s="148"/>
      <c r="R2211" s="149"/>
      <c r="S2211" s="149"/>
      <c r="T2211" s="148"/>
      <c r="U2211" s="149"/>
      <c r="V2211" s="149"/>
      <c r="W2211" s="149"/>
      <c r="X2211" s="150">
        <f t="shared" si="1"/>
        <v>1.584367573</v>
      </c>
      <c r="Y2211" s="150">
        <f t="shared" si="2"/>
        <v>-1.584367573</v>
      </c>
    </row>
    <row r="2212" ht="15.75" customHeight="1">
      <c r="A2212" s="119">
        <v>2211.0</v>
      </c>
      <c r="B2212" s="143" t="str">
        <f t="array" ref="B2212">index(Systems!$A:$E,match($A2212,Systems!$A:$A,),match(B$1,Systems!$2:$2,))&amp;if(not(isblank(index(Systems!$A:$E,match($A2212,Systems!$A:$A,),match(Systems!$C$2,Systems!$2:$2,))))," ["&amp;index(Systems!$A:$E,match($A2212,Systems!$A:$A,),match(Systems!$C$2,Systems!$2:$2,))&amp;"]",)</f>
        <v>Sakhalin [LC]</v>
      </c>
      <c r="C2212" s="144">
        <f t="array" ref="C2212">round((F2212-average(I2212,L2212,O2212,R2212,U2212))*X2212+if($B2212=$H2212,0,iferror(average(vlookup({$H2212,$K2212,$N2212,$Q2212,$T2212},$B:$D,column(B$1),0)),index(C:C,match($H2212,$B:$B,)))),3)</f>
        <v>-24.041</v>
      </c>
      <c r="D2212" s="144">
        <f t="array" ref="D2212">round((G2212-average(J2212,M2212,P2212,S2212,V2212))*Y2212+if($B2212=$H2212,0,iferror(average(vlookup({$H2212,$K2212,$N2212,$Q2212,$T2212},$B:$D,column(C$1),0)),index(D:D,match($H2212,$B:$B,)))),3)</f>
        <v>151.687</v>
      </c>
      <c r="E2212" s="145">
        <v>2764.0</v>
      </c>
      <c r="F2212" s="146">
        <v>673.275</v>
      </c>
      <c r="G2212" s="146">
        <v>310.35</v>
      </c>
      <c r="H2212" s="147" t="s">
        <v>404</v>
      </c>
      <c r="I2212" s="146">
        <v>688.449</v>
      </c>
      <c r="J2212" s="146">
        <v>406.09</v>
      </c>
      <c r="K2212" s="148"/>
      <c r="L2212" s="149"/>
      <c r="M2212" s="149"/>
      <c r="N2212" s="148"/>
      <c r="O2212" s="149"/>
      <c r="P2212" s="149"/>
      <c r="Q2212" s="148"/>
      <c r="R2212" s="149"/>
      <c r="S2212" s="149"/>
      <c r="T2212" s="148"/>
      <c r="U2212" s="149"/>
      <c r="V2212" s="149"/>
      <c r="W2212" s="149"/>
      <c r="X2212" s="150">
        <f t="shared" si="1"/>
        <v>1.584367573</v>
      </c>
      <c r="Y2212" s="150">
        <f t="shared" si="2"/>
        <v>-1.584367573</v>
      </c>
    </row>
    <row r="2213" ht="15.75" customHeight="1">
      <c r="A2213" s="119">
        <v>2212.0</v>
      </c>
      <c r="B2213" s="143" t="str">
        <f t="array" ref="B2213">index(Systems!$A:$E,match($A2213,Systems!$A:$A,),match(B$1,Systems!$2:$2,))&amp;if(not(isblank(index(Systems!$A:$E,match($A2213,Systems!$A:$A,),match(Systems!$C$2,Systems!$2:$2,))))," ["&amp;index(Systems!$A:$E,match($A2213,Systems!$A:$A,),match(Systems!$C$2,Systems!$2:$2,))&amp;"]",)</f>
        <v>Sakhara [Sakhara V]</v>
      </c>
      <c r="C2213" s="144">
        <f t="array" ref="C2213">round((F2213-average(I2213,L2213,O2213,R2213,U2213))*X2213+if($B2213=$H2213,0,iferror(average(vlookup({$H2213,$K2213,$N2213,$Q2213,$T2213},$B:$D,column(B$1),0)),index(C:C,match($H2213,$B:$B,)))),3)</f>
        <v>276.586</v>
      </c>
      <c r="D2213" s="144">
        <f t="array" ref="D2213">round((G2213-average(J2213,M2213,P2213,S2213,V2213))*Y2213+if($B2213=$H2213,0,iferror(average(vlookup({$H2213,$K2213,$N2213,$Q2213,$T2213},$B:$D,column(C$1),0)),index(D:D,match($H2213,$B:$B,)))),3)</f>
        <v>34.077</v>
      </c>
      <c r="E2213" s="145">
        <v>2764.0</v>
      </c>
      <c r="F2213" s="146">
        <v>863.021</v>
      </c>
      <c r="G2213" s="146">
        <v>384.582</v>
      </c>
      <c r="H2213" s="147" t="s">
        <v>404</v>
      </c>
      <c r="I2213" s="146">
        <v>688.449</v>
      </c>
      <c r="J2213" s="146">
        <v>406.09</v>
      </c>
      <c r="K2213" s="148"/>
      <c r="L2213" s="149"/>
      <c r="M2213" s="149"/>
      <c r="N2213" s="148"/>
      <c r="O2213" s="149"/>
      <c r="P2213" s="149"/>
      <c r="Q2213" s="148"/>
      <c r="R2213" s="149"/>
      <c r="S2213" s="149"/>
      <c r="T2213" s="148"/>
      <c r="U2213" s="149"/>
      <c r="V2213" s="149"/>
      <c r="W2213" s="149"/>
      <c r="X2213" s="150">
        <f t="shared" si="1"/>
        <v>1.584367573</v>
      </c>
      <c r="Y2213" s="150">
        <f t="shared" si="2"/>
        <v>-1.584367573</v>
      </c>
    </row>
    <row r="2214" ht="15.75" customHeight="1">
      <c r="A2214" s="119">
        <v>2213.0</v>
      </c>
      <c r="B2214" s="143" t="str">
        <f t="array" ref="B2214">index(Systems!$A:$E,match($A2214,Systems!$A:$A,),match(B$1,Systems!$2:$2,))&amp;if(not(isblank(index(Systems!$A:$E,match($A2214,Systems!$A:$A,),match(Systems!$C$2,Systems!$2:$2,))))," ["&amp;index(Systems!$A:$E,match($A2214,Systems!$A:$A,),match(Systems!$C$2,Systems!$2:$2,))&amp;"]",)</f>
        <v>Sakuranoki</v>
      </c>
      <c r="C2214" s="144">
        <f t="array" ref="C2214">round((F2214-average(I2214,L2214,O2214,R2214,U2214))*X2214+if($B2214=$H2214,0,iferror(average(vlookup({$H2214,$K2214,$N2214,$Q2214,$T2214},$B:$D,column(B$1),0)),index(C:C,match($H2214,$B:$B,)))),3)</f>
        <v>282.265</v>
      </c>
      <c r="D2214" s="144">
        <f t="array" ref="D2214">round((G2214-average(J2214,M2214,P2214,S2214,V2214))*Y2214+if($B2214=$H2214,0,iferror(average(vlookup({$H2214,$K2214,$N2214,$Q2214,$T2214},$B:$D,column(C$1),0)),index(D:D,match($H2214,$B:$B,)))),3)</f>
        <v>159.966</v>
      </c>
      <c r="E2214" s="145">
        <v>2764.0</v>
      </c>
      <c r="F2214" s="146">
        <v>866.605</v>
      </c>
      <c r="G2214" s="146">
        <v>305.125</v>
      </c>
      <c r="H2214" s="147" t="s">
        <v>404</v>
      </c>
      <c r="I2214" s="146">
        <v>688.449</v>
      </c>
      <c r="J2214" s="146">
        <v>406.09</v>
      </c>
      <c r="K2214" s="148"/>
      <c r="L2214" s="149"/>
      <c r="M2214" s="149"/>
      <c r="N2214" s="148"/>
      <c r="O2214" s="149"/>
      <c r="P2214" s="149"/>
      <c r="Q2214" s="148"/>
      <c r="R2214" s="149"/>
      <c r="S2214" s="149"/>
      <c r="T2214" s="148"/>
      <c r="U2214" s="149"/>
      <c r="V2214" s="149"/>
      <c r="W2214" s="149"/>
      <c r="X2214" s="150">
        <f t="shared" si="1"/>
        <v>1.584367573</v>
      </c>
      <c r="Y2214" s="150">
        <f t="shared" si="2"/>
        <v>-1.584367573</v>
      </c>
    </row>
    <row r="2215" ht="15.75" customHeight="1">
      <c r="A2215" s="119">
        <v>2214.0</v>
      </c>
      <c r="B2215" s="143" t="str">
        <f t="array" ref="B2215">index(Systems!$A:$E,match($A2215,Systems!$A:$A,),match(B$1,Systems!$2:$2,))&amp;if(not(isblank(index(Systems!$A:$E,match($A2215,Systems!$A:$A,),match(Systems!$C$2,Systems!$2:$2,))))," ["&amp;index(Systems!$A:$E,match($A2215,Systems!$A:$A,),match(Systems!$C$2,Systems!$2:$2,))&amp;"]",)</f>
        <v>Salardion</v>
      </c>
      <c r="C2215" s="144">
        <f t="array" ref="C2215">round((F2215-average(I2215,L2215,O2215,R2215,U2215))*X2215+if($B2215=$H2215,0,iferror(average(vlookup({$H2215,$K2215,$N2215,$Q2215,$T2215},$B:$D,column(B$1),0)),index(C:C,match($H2215,$B:$B,)))),3)</f>
        <v>-37.917</v>
      </c>
      <c r="D2215" s="144">
        <f t="array" ref="D2215">round((G2215-average(J2215,M2215,P2215,S2215,V2215))*Y2215+if($B2215=$H2215,0,iferror(average(vlookup({$H2215,$K2215,$N2215,$Q2215,$T2215},$B:$D,column(C$1),0)),index(D:D,match($H2215,$B:$B,)))),3)</f>
        <v>-394.62</v>
      </c>
      <c r="E2215" s="145">
        <v>2764.0</v>
      </c>
      <c r="F2215" s="146">
        <v>664.517</v>
      </c>
      <c r="G2215" s="146">
        <v>655.161</v>
      </c>
      <c r="H2215" s="147" t="s">
        <v>404</v>
      </c>
      <c r="I2215" s="146">
        <v>688.449</v>
      </c>
      <c r="J2215" s="146">
        <v>406.09</v>
      </c>
      <c r="K2215" s="148"/>
      <c r="L2215" s="149"/>
      <c r="M2215" s="149"/>
      <c r="N2215" s="148"/>
      <c r="O2215" s="149"/>
      <c r="P2215" s="149"/>
      <c r="Q2215" s="148"/>
      <c r="R2215" s="149"/>
      <c r="S2215" s="149"/>
      <c r="T2215" s="148"/>
      <c r="U2215" s="149"/>
      <c r="V2215" s="149"/>
      <c r="W2215" s="149"/>
      <c r="X2215" s="150">
        <f t="shared" si="1"/>
        <v>1.584367573</v>
      </c>
      <c r="Y2215" s="150">
        <f t="shared" si="2"/>
        <v>-1.584367573</v>
      </c>
    </row>
    <row r="2216" ht="15.75" customHeight="1">
      <c r="A2216" s="119">
        <v>2215.0</v>
      </c>
      <c r="B2216" s="143" t="str">
        <f t="array" ref="B2216">index(Systems!$A:$E,match($A2216,Systems!$A:$A,),match(B$1,Systems!$2:$2,))&amp;if(not(isblank(index(Systems!$A:$E,match($A2216,Systems!$A:$A,),match(Systems!$C$2,Systems!$2:$2,))))," ["&amp;index(Systems!$A:$E,match($A2216,Systems!$A:$A,),match(Systems!$C$2,Systems!$2:$2,))&amp;"]",)</f>
        <v>Salem</v>
      </c>
      <c r="C2216" s="144">
        <f t="array" ref="C2216">round((F2216-average(I2216,L2216,O2216,R2216,U2216))*X2216+if($B2216=$H2216,0,iferror(average(vlookup({$H2216,$K2216,$N2216,$Q2216,$T2216},$B:$D,column(B$1),0)),index(C:C,match($H2216,$B:$B,)))),3)</f>
        <v>206.788</v>
      </c>
      <c r="D2216" s="144">
        <f t="array" ref="D2216">round((G2216-average(J2216,M2216,P2216,S2216,V2216))*Y2216+if($B2216=$H2216,0,iferror(average(vlookup({$H2216,$K2216,$N2216,$Q2216,$T2216},$B:$D,column(C$1),0)),index(D:D,match($H2216,$B:$B,)))),3)</f>
        <v>-161.11</v>
      </c>
      <c r="E2216" s="145">
        <v>2764.0</v>
      </c>
      <c r="F2216" s="146">
        <v>818.967</v>
      </c>
      <c r="G2216" s="146">
        <v>507.777</v>
      </c>
      <c r="H2216" s="147" t="s">
        <v>404</v>
      </c>
      <c r="I2216" s="146">
        <v>688.449</v>
      </c>
      <c r="J2216" s="146">
        <v>406.09</v>
      </c>
      <c r="K2216" s="148"/>
      <c r="L2216" s="149"/>
      <c r="M2216" s="149"/>
      <c r="N2216" s="148"/>
      <c r="O2216" s="149"/>
      <c r="P2216" s="149"/>
      <c r="Q2216" s="148"/>
      <c r="R2216" s="149"/>
      <c r="S2216" s="149"/>
      <c r="T2216" s="148"/>
      <c r="U2216" s="149"/>
      <c r="V2216" s="149"/>
      <c r="W2216" s="149"/>
      <c r="X2216" s="150">
        <f t="shared" si="1"/>
        <v>1.584367573</v>
      </c>
      <c r="Y2216" s="150">
        <f t="shared" si="2"/>
        <v>-1.584367573</v>
      </c>
    </row>
    <row r="2217" ht="15.75" customHeight="1">
      <c r="A2217" s="119">
        <v>2216.0</v>
      </c>
      <c r="B2217" s="143" t="str">
        <f t="array" ref="B2217">index(Systems!$A:$E,match($A2217,Systems!$A:$A,),match(B$1,Systems!$2:$2,))&amp;if(not(isblank(index(Systems!$A:$E,match($A2217,Systems!$A:$A,),match(Systems!$C$2,Systems!$2:$2,))))," ["&amp;index(Systems!$A:$E,match($A2217,Systems!$A:$A,),match(Systems!$C$2,Systems!$2:$2,))&amp;"]",)</f>
        <v>Salford</v>
      </c>
      <c r="C2217" s="144">
        <f t="array" ref="C2217">round((F2217-average(I2217,L2217,O2217,R2217,U2217))*X2217+if($B2217=$H2217,0,iferror(average(vlookup({$H2217,$K2217,$N2217,$Q2217,$T2217},$B:$D,column(B$1),0)),index(C:C,match($H2217,$B:$B,)))),3)</f>
        <v>339.395</v>
      </c>
      <c r="D2217" s="144">
        <f t="array" ref="D2217">round((G2217-average(J2217,M2217,P2217,S2217,V2217))*Y2217+if($B2217=$H2217,0,iferror(average(vlookup({$H2217,$K2217,$N2217,$Q2217,$T2217},$B:$D,column(C$1),0)),index(D:D,match($H2217,$B:$B,)))),3)</f>
        <v>403.203</v>
      </c>
      <c r="E2217" s="145">
        <v>2764.0</v>
      </c>
      <c r="F2217" s="146">
        <v>902.664</v>
      </c>
      <c r="G2217" s="146">
        <v>151.602</v>
      </c>
      <c r="H2217" s="147" t="s">
        <v>404</v>
      </c>
      <c r="I2217" s="146">
        <v>688.449</v>
      </c>
      <c r="J2217" s="146">
        <v>406.09</v>
      </c>
      <c r="K2217" s="148"/>
      <c r="L2217" s="149"/>
      <c r="M2217" s="149"/>
      <c r="N2217" s="148"/>
      <c r="O2217" s="149"/>
      <c r="P2217" s="149"/>
      <c r="Q2217" s="148"/>
      <c r="R2217" s="149"/>
      <c r="S2217" s="149"/>
      <c r="T2217" s="148"/>
      <c r="U2217" s="149"/>
      <c r="V2217" s="149"/>
      <c r="W2217" s="149"/>
      <c r="X2217" s="150">
        <f t="shared" si="1"/>
        <v>1.584367573</v>
      </c>
      <c r="Y2217" s="150">
        <f t="shared" si="2"/>
        <v>-1.584367573</v>
      </c>
    </row>
    <row r="2218" ht="15.75" customHeight="1">
      <c r="A2218" s="119">
        <v>2217.0</v>
      </c>
      <c r="B2218" s="143" t="str">
        <f t="array" ref="B2218">index(Systems!$A:$E,match($A2218,Systems!$A:$A,),match(B$1,Systems!$2:$2,))&amp;if(not(isblank(index(Systems!$A:$E,match($A2218,Systems!$A:$A,),match(Systems!$C$2,Systems!$2:$2,))))," ["&amp;index(Systems!$A:$E,match($A2218,Systems!$A:$A,),match(Systems!$C$2,Systems!$2:$2,))&amp;"]",)</f>
        <v>Salisberg</v>
      </c>
      <c r="C2218" s="144">
        <f t="array" ref="C2218">round((F2218-average(I2218,L2218,O2218,R2218,U2218))*X2218+if($B2218=$H2218,0,iferror(average(vlookup({$H2218,$K2218,$N2218,$Q2218,$T2218},$B:$D,column(B$1),0)),index(C:C,match($H2218,$B:$B,)))),3)</f>
        <v>-315.421</v>
      </c>
      <c r="D2218" s="144">
        <f t="array" ref="D2218">round((G2218-average(J2218,M2218,P2218,S2218,V2218))*Y2218+if($B2218=$H2218,0,iferror(average(vlookup({$H2218,$K2218,$N2218,$Q2218,$T2218},$B:$D,column(C$1),0)),index(D:D,match($H2218,$B:$B,)))),3)</f>
        <v>454.769</v>
      </c>
      <c r="E2218" s="145">
        <v>2764.0</v>
      </c>
      <c r="F2218" s="146">
        <v>489.366</v>
      </c>
      <c r="G2218" s="146">
        <v>119.055</v>
      </c>
      <c r="H2218" s="147" t="s">
        <v>404</v>
      </c>
      <c r="I2218" s="146">
        <v>688.449</v>
      </c>
      <c r="J2218" s="146">
        <v>406.09</v>
      </c>
      <c r="K2218" s="148"/>
      <c r="L2218" s="149"/>
      <c r="M2218" s="149"/>
      <c r="N2218" s="148"/>
      <c r="O2218" s="149"/>
      <c r="P2218" s="149"/>
      <c r="Q2218" s="148"/>
      <c r="R2218" s="149"/>
      <c r="S2218" s="149"/>
      <c r="T2218" s="148"/>
      <c r="U2218" s="149"/>
      <c r="V2218" s="149"/>
      <c r="W2218" s="149"/>
      <c r="X2218" s="150">
        <f t="shared" si="1"/>
        <v>1.584367573</v>
      </c>
      <c r="Y2218" s="150">
        <f t="shared" si="2"/>
        <v>-1.584367573</v>
      </c>
    </row>
    <row r="2219" ht="15.75" customHeight="1">
      <c r="A2219" s="119">
        <v>2218.0</v>
      </c>
      <c r="B2219" s="143" t="str">
        <f t="array" ref="B2219">index(Systems!$A:$E,match($A2219,Systems!$A:$A,),match(B$1,Systems!$2:$2,))&amp;if(not(isblank(index(Systems!$A:$E,match($A2219,Systems!$A:$A,),match(Systems!$C$2,Systems!$2:$2,))))," ["&amp;index(Systems!$A:$E,match($A2219,Systems!$A:$A,),match(Systems!$C$2,Systems!$2:$2,))&amp;"]",)</f>
        <v>Saltillo</v>
      </c>
      <c r="C2219" s="144">
        <f t="array" ref="C2219">round((F2219-average(I2219,L2219,O2219,R2219,U2219))*X2219+if($B2219=$H2219,0,iferror(average(vlookup({$H2219,$K2219,$N2219,$Q2219,$T2219},$B:$D,column(B$1),0)),index(C:C,match($H2219,$B:$B,)))),3)</f>
        <v>-310.742</v>
      </c>
      <c r="D2219" s="144">
        <f t="array" ref="D2219">round((G2219-average(J2219,M2219,P2219,S2219,V2219))*Y2219+if($B2219=$H2219,0,iferror(average(vlookup({$H2219,$K2219,$N2219,$Q2219,$T2219},$B:$D,column(C$1),0)),index(D:D,match($H2219,$B:$B,)))),3)</f>
        <v>-82.508</v>
      </c>
      <c r="E2219" s="145">
        <v>2764.0</v>
      </c>
      <c r="F2219" s="146">
        <v>492.319</v>
      </c>
      <c r="G2219" s="146">
        <v>458.166</v>
      </c>
      <c r="H2219" s="147" t="s">
        <v>404</v>
      </c>
      <c r="I2219" s="146">
        <v>688.449</v>
      </c>
      <c r="J2219" s="146">
        <v>406.09</v>
      </c>
      <c r="K2219" s="148"/>
      <c r="L2219" s="149"/>
      <c r="M2219" s="149"/>
      <c r="N2219" s="148"/>
      <c r="O2219" s="149"/>
      <c r="P2219" s="149"/>
      <c r="Q2219" s="148"/>
      <c r="R2219" s="149"/>
      <c r="S2219" s="149"/>
      <c r="T2219" s="148"/>
      <c r="U2219" s="149"/>
      <c r="V2219" s="149"/>
      <c r="W2219" s="149"/>
      <c r="X2219" s="150">
        <f t="shared" si="1"/>
        <v>1.584367573</v>
      </c>
      <c r="Y2219" s="150">
        <f t="shared" si="2"/>
        <v>-1.584367573</v>
      </c>
    </row>
    <row r="2220" ht="15.75" customHeight="1">
      <c r="A2220" s="119">
        <v>2219.0</v>
      </c>
      <c r="B2220" s="143" t="str">
        <f t="array" ref="B2220">index(Systems!$A:$E,match($A2220,Systems!$A:$A,),match(B$1,Systems!$2:$2,))&amp;if(not(isblank(index(Systems!$A:$E,match($A2220,Systems!$A:$A,),match(Systems!$C$2,Systems!$2:$2,))))," ["&amp;index(Systems!$A:$E,match($A2220,Systems!$A:$A,),match(Systems!$C$2,Systems!$2:$2,))&amp;"]",)</f>
        <v>Saltural</v>
      </c>
      <c r="C2220" s="144">
        <f t="array" ref="C2220">round((F2220-average(I2220,L2220,O2220,R2220,U2220))*X2220+if($B2220=$H2220,0,iferror(average(vlookup({$H2220,$K2220,$N2220,$Q2220,$T2220},$B:$D,column(B$1),0)),index(C:C,match($H2220,$B:$B,)))),3)</f>
        <v>253.043</v>
      </c>
      <c r="D2220" s="144">
        <f t="array" ref="D2220">round((G2220-average(J2220,M2220,P2220,S2220,V2220))*Y2220+if($B2220=$H2220,0,iferror(average(vlookup({$H2220,$K2220,$N2220,$Q2220,$T2220},$B:$D,column(C$1),0)),index(D:D,match($H2220,$B:$B,)))),3)</f>
        <v>-43.935</v>
      </c>
      <c r="E2220" s="145">
        <v>2764.0</v>
      </c>
      <c r="F2220" s="146">
        <v>848.161</v>
      </c>
      <c r="G2220" s="146">
        <v>433.82</v>
      </c>
      <c r="H2220" s="147" t="s">
        <v>404</v>
      </c>
      <c r="I2220" s="146">
        <v>688.449</v>
      </c>
      <c r="J2220" s="146">
        <v>406.09</v>
      </c>
      <c r="K2220" s="148"/>
      <c r="L2220" s="149"/>
      <c r="M2220" s="149"/>
      <c r="N2220" s="148"/>
      <c r="O2220" s="149"/>
      <c r="P2220" s="149"/>
      <c r="Q2220" s="148"/>
      <c r="R2220" s="149"/>
      <c r="S2220" s="149"/>
      <c r="T2220" s="148"/>
      <c r="U2220" s="149"/>
      <c r="V2220" s="149"/>
      <c r="W2220" s="149"/>
      <c r="X2220" s="150">
        <f t="shared" si="1"/>
        <v>1.584367573</v>
      </c>
      <c r="Y2220" s="150">
        <f t="shared" si="2"/>
        <v>-1.584367573</v>
      </c>
    </row>
    <row r="2221" ht="15.75" customHeight="1">
      <c r="A2221" s="119">
        <v>2220.0</v>
      </c>
      <c r="B2221" s="143" t="str">
        <f t="array" ref="B2221">index(Systems!$A:$E,match($A2221,Systems!$A:$A,),match(B$1,Systems!$2:$2,))&amp;if(not(isblank(index(Systems!$A:$E,match($A2221,Systems!$A:$A,),match(Systems!$C$2,Systems!$2:$2,))))," ["&amp;index(Systems!$A:$E,match($A2221,Systems!$A:$A,),match(Systems!$C$2,Systems!$2:$2,))&amp;"]",)</f>
        <v>Saltville</v>
      </c>
      <c r="C2221" s="144">
        <f t="array" ref="C2221">round((F2221-average(I2221,L2221,O2221,R2221,U2221))*X2221+if($B2221=$H2221,0,iferror(average(vlookup({$H2221,$K2221,$N2221,$Q2221,$T2221},$B:$D,column(B$1),0)),index(C:C,match($H2221,$B:$B,)))),3)</f>
        <v>377.938</v>
      </c>
      <c r="D2221" s="144">
        <f t="array" ref="D2221">round((G2221-average(J2221,M2221,P2221,S2221,V2221))*Y2221+if($B2221=$H2221,0,iferror(average(vlookup({$H2221,$K2221,$N2221,$Q2221,$T2221},$B:$D,column(C$1),0)),index(D:D,match($H2221,$B:$B,)))),3)</f>
        <v>-99.438</v>
      </c>
      <c r="E2221" s="145">
        <v>2764.0</v>
      </c>
      <c r="F2221" s="146">
        <v>926.991</v>
      </c>
      <c r="G2221" s="146">
        <v>468.852</v>
      </c>
      <c r="H2221" s="147" t="s">
        <v>404</v>
      </c>
      <c r="I2221" s="146">
        <v>688.449</v>
      </c>
      <c r="J2221" s="146">
        <v>406.09</v>
      </c>
      <c r="K2221" s="148"/>
      <c r="L2221" s="149"/>
      <c r="M2221" s="149"/>
      <c r="N2221" s="148"/>
      <c r="O2221" s="149"/>
      <c r="P2221" s="149"/>
      <c r="Q2221" s="148"/>
      <c r="R2221" s="149"/>
      <c r="S2221" s="149"/>
      <c r="T2221" s="148"/>
      <c r="U2221" s="149"/>
      <c r="V2221" s="149"/>
      <c r="W2221" s="149"/>
      <c r="X2221" s="150">
        <f t="shared" si="1"/>
        <v>1.584367573</v>
      </c>
      <c r="Y2221" s="150">
        <f t="shared" si="2"/>
        <v>-1.584367573</v>
      </c>
    </row>
    <row r="2222" ht="15.75" customHeight="1">
      <c r="A2222" s="119">
        <v>2221.0</v>
      </c>
      <c r="B2222" s="143" t="str">
        <f t="array" ref="B2222">index(Systems!$A:$E,match($A2222,Systems!$A:$A,),match(B$1,Systems!$2:$2,))&amp;if(not(isblank(index(Systems!$A:$E,match($A2222,Systems!$A:$A,),match(Systems!$C$2,Systems!$2:$2,))))," ["&amp;index(Systems!$A:$E,match($A2222,Systems!$A:$A,),match(Systems!$C$2,Systems!$2:$2,))&amp;"]",)</f>
        <v>Salur</v>
      </c>
      <c r="C2222" s="144">
        <f t="array" ref="C2222">round((F2222-average(I2222,L2222,O2222,R2222,U2222))*X2222+if($B2222=$H2222,0,iferror(average(vlookup({$H2222,$K2222,$N2222,$Q2222,$T2222},$B:$D,column(B$1),0)),index(C:C,match($H2222,$B:$B,)))),3)</f>
        <v>-80.14</v>
      </c>
      <c r="D2222" s="144">
        <f t="array" ref="D2222">round((G2222-average(J2222,M2222,P2222,S2222,V2222))*Y2222+if($B2222=$H2222,0,iferror(average(vlookup({$H2222,$K2222,$N2222,$Q2222,$T2222},$B:$D,column(C$1),0)),index(D:D,match($H2222,$B:$B,)))),3)</f>
        <v>-195.503</v>
      </c>
      <c r="E2222" s="145">
        <v>2764.0</v>
      </c>
      <c r="F2222" s="146">
        <v>637.867</v>
      </c>
      <c r="G2222" s="146">
        <v>529.485</v>
      </c>
      <c r="H2222" s="147" t="s">
        <v>404</v>
      </c>
      <c r="I2222" s="146">
        <v>688.449</v>
      </c>
      <c r="J2222" s="146">
        <v>406.09</v>
      </c>
      <c r="K2222" s="148"/>
      <c r="L2222" s="149"/>
      <c r="M2222" s="149"/>
      <c r="N2222" s="148"/>
      <c r="O2222" s="149"/>
      <c r="P2222" s="149"/>
      <c r="Q2222" s="148"/>
      <c r="R2222" s="149"/>
      <c r="S2222" s="149"/>
      <c r="T2222" s="148"/>
      <c r="U2222" s="149"/>
      <c r="V2222" s="149"/>
      <c r="W2222" s="149"/>
      <c r="X2222" s="150">
        <f t="shared" si="1"/>
        <v>1.584367573</v>
      </c>
      <c r="Y2222" s="150">
        <f t="shared" si="2"/>
        <v>-1.584367573</v>
      </c>
    </row>
    <row r="2223" ht="15.75" customHeight="1">
      <c r="A2223" s="119">
        <v>2222.0</v>
      </c>
      <c r="B2223" s="143" t="str">
        <f t="array" ref="B2223">index(Systems!$A:$E,match($A2223,Systems!$A:$A,),match(B$1,Systems!$2:$2,))&amp;if(not(isblank(index(Systems!$A:$E,match($A2223,Systems!$A:$A,),match(Systems!$C$2,Systems!$2:$2,))))," ["&amp;index(Systems!$A:$E,match($A2223,Systems!$A:$A,),match(Systems!$C$2,Systems!$2:$2,))&amp;"]",)</f>
        <v>Salvende</v>
      </c>
      <c r="C2223" s="144">
        <f t="array" ref="C2223">round((F2223-average(I2223,L2223,O2223,R2223,U2223))*X2223+if($B2223=$H2223,0,iferror(average(vlookup({$H2223,$K2223,$N2223,$Q2223,$T2223},$B:$D,column(B$1),0)),index(C:C,match($H2223,$B:$B,)))),3)</f>
        <v>640.213</v>
      </c>
      <c r="D2223" s="144">
        <f t="array" ref="D2223">round((G2223-average(J2223,M2223,P2223,S2223,V2223))*Y2223+if($B2223=$H2223,0,iferror(average(vlookup({$H2223,$K2223,$N2223,$Q2223,$T2223},$B:$D,column(C$1),0)),index(D:D,match($H2223,$B:$B,)))),3)</f>
        <v>278.418</v>
      </c>
      <c r="E2223" s="145">
        <v>2764.0</v>
      </c>
      <c r="F2223" s="146">
        <v>1092.53</v>
      </c>
      <c r="G2223" s="146">
        <v>230.362</v>
      </c>
      <c r="H2223" s="147" t="s">
        <v>404</v>
      </c>
      <c r="I2223" s="146">
        <v>688.449</v>
      </c>
      <c r="J2223" s="146">
        <v>406.09</v>
      </c>
      <c r="K2223" s="148"/>
      <c r="L2223" s="149"/>
      <c r="M2223" s="149"/>
      <c r="N2223" s="148"/>
      <c r="O2223" s="149"/>
      <c r="P2223" s="149"/>
      <c r="Q2223" s="148"/>
      <c r="R2223" s="149"/>
      <c r="S2223" s="149"/>
      <c r="T2223" s="148"/>
      <c r="U2223" s="149"/>
      <c r="V2223" s="149"/>
      <c r="W2223" s="149"/>
      <c r="X2223" s="150">
        <f t="shared" si="1"/>
        <v>1.584367573</v>
      </c>
      <c r="Y2223" s="150">
        <f t="shared" si="2"/>
        <v>-1.584367573</v>
      </c>
    </row>
    <row r="2224" ht="15.75" customHeight="1">
      <c r="A2224" s="119">
        <v>2223.0</v>
      </c>
      <c r="B2224" s="143" t="str">
        <f t="array" ref="B2224">index(Systems!$A:$E,match($A2224,Systems!$A:$A,),match(B$1,Systems!$2:$2,))&amp;if(not(isblank(index(Systems!$A:$E,match($A2224,Systems!$A:$A,),match(Systems!$C$2,Systems!$2:$2,))))," ["&amp;index(Systems!$A:$E,match($A2224,Systems!$A:$A,),match(Systems!$C$2,Systems!$2:$2,))&amp;"]",)</f>
        <v>Samantha</v>
      </c>
      <c r="C2224" s="144">
        <f t="array" ref="C2224">round((F2224-average(I2224,L2224,O2224,R2224,U2224))*X2224+if($B2224=$H2224,0,iferror(average(vlookup({$H2224,$K2224,$N2224,$Q2224,$T2224},$B:$D,column(B$1),0)),index(C:C,match($H2224,$B:$B,)))),3)</f>
        <v>191.431</v>
      </c>
      <c r="D2224" s="144">
        <f t="array" ref="D2224">round((G2224-average(J2224,M2224,P2224,S2224,V2224))*Y2224+if($B2224=$H2224,0,iferror(average(vlookup({$H2224,$K2224,$N2224,$Q2224,$T2224},$B:$D,column(C$1),0)),index(D:D,match($H2224,$B:$B,)))),3)</f>
        <v>-385.176</v>
      </c>
      <c r="E2224" s="145">
        <v>2764.0</v>
      </c>
      <c r="F2224" s="146">
        <v>809.274</v>
      </c>
      <c r="G2224" s="146">
        <v>649.2</v>
      </c>
      <c r="H2224" s="147" t="s">
        <v>404</v>
      </c>
      <c r="I2224" s="146">
        <v>688.449</v>
      </c>
      <c r="J2224" s="146">
        <v>406.09</v>
      </c>
      <c r="K2224" s="148"/>
      <c r="L2224" s="149"/>
      <c r="M2224" s="149"/>
      <c r="N2224" s="148"/>
      <c r="O2224" s="149"/>
      <c r="P2224" s="149"/>
      <c r="Q2224" s="148"/>
      <c r="R2224" s="149"/>
      <c r="S2224" s="149"/>
      <c r="T2224" s="148"/>
      <c r="U2224" s="149"/>
      <c r="V2224" s="149"/>
      <c r="W2224" s="149"/>
      <c r="X2224" s="150">
        <f t="shared" si="1"/>
        <v>1.584367573</v>
      </c>
      <c r="Y2224" s="150">
        <f t="shared" si="2"/>
        <v>-1.584367573</v>
      </c>
    </row>
    <row r="2225" ht="15.75" customHeight="1">
      <c r="A2225" s="119">
        <v>2224.0</v>
      </c>
      <c r="B2225" s="143" t="str">
        <f t="array" ref="B2225">index(Systems!$A:$E,match($A2225,Systems!$A:$A,),match(B$1,Systems!$2:$2,))&amp;if(not(isblank(index(Systems!$A:$E,match($A2225,Systems!$A:$A,),match(Systems!$C$2,Systems!$2:$2,))))," ["&amp;index(Systems!$A:$E,match($A2225,Systems!$A:$A,),match(Systems!$C$2,Systems!$2:$2,))&amp;"]",)</f>
        <v>San Carlos</v>
      </c>
      <c r="C2225" s="144">
        <f t="array" ref="C2225">round((F2225-average(I2225,L2225,O2225,R2225,U2225))*X2225+if($B2225=$H2225,0,iferror(average(vlookup({$H2225,$K2225,$N2225,$Q2225,$T2225},$B:$D,column(B$1),0)),index(C:C,match($H2225,$B:$B,)))),3)</f>
        <v>454.874</v>
      </c>
      <c r="D2225" s="144">
        <f t="array" ref="D2225">round((G2225-average(J2225,M2225,P2225,S2225,V2225))*Y2225+if($B2225=$H2225,0,iferror(average(vlookup({$H2225,$K2225,$N2225,$Q2225,$T2225},$B:$D,column(C$1),0)),index(D:D,match($H2225,$B:$B,)))),3)</f>
        <v>-394.178</v>
      </c>
      <c r="E2225" s="145">
        <v>2764.0</v>
      </c>
      <c r="F2225" s="146">
        <v>975.55</v>
      </c>
      <c r="G2225" s="146">
        <v>654.882</v>
      </c>
      <c r="H2225" s="147" t="s">
        <v>404</v>
      </c>
      <c r="I2225" s="146">
        <v>688.449</v>
      </c>
      <c r="J2225" s="146">
        <v>406.09</v>
      </c>
      <c r="K2225" s="148"/>
      <c r="L2225" s="149"/>
      <c r="M2225" s="149"/>
      <c r="N2225" s="148"/>
      <c r="O2225" s="149"/>
      <c r="P2225" s="149"/>
      <c r="Q2225" s="148"/>
      <c r="R2225" s="149"/>
      <c r="S2225" s="149"/>
      <c r="T2225" s="148"/>
      <c r="U2225" s="149"/>
      <c r="V2225" s="149"/>
      <c r="W2225" s="149"/>
      <c r="X2225" s="150">
        <f t="shared" si="1"/>
        <v>1.584367573</v>
      </c>
      <c r="Y2225" s="150">
        <f t="shared" si="2"/>
        <v>-1.584367573</v>
      </c>
    </row>
    <row r="2226" ht="15.75" customHeight="1">
      <c r="A2226" s="119">
        <v>2225.0</v>
      </c>
      <c r="B2226" s="143" t="str">
        <f t="array" ref="B2226">index(Systems!$A:$E,match($A2226,Systems!$A:$A,),match(B$1,Systems!$2:$2,))&amp;if(not(isblank(index(Systems!$A:$E,match($A2226,Systems!$A:$A,),match(Systems!$C$2,Systems!$2:$2,))))," ["&amp;index(Systems!$A:$E,match($A2226,Systems!$A:$A,),match(Systems!$C$2,Systems!$2:$2,))&amp;"]",)</f>
        <v>San Nicolas</v>
      </c>
      <c r="C2226" s="144">
        <f t="array" ref="C2226">round((F2226-average(I2226,L2226,O2226,R2226,U2226))*X2226+if($B2226=$H2226,0,iferror(average(vlookup({$H2226,$K2226,$N2226,$Q2226,$T2226},$B:$D,column(B$1),0)),index(C:C,match($H2226,$B:$B,)))),3)</f>
        <v>-390.331</v>
      </c>
      <c r="D2226" s="144">
        <f t="array" ref="D2226">round((G2226-average(J2226,M2226,P2226,S2226,V2226))*Y2226+if($B2226=$H2226,0,iferror(average(vlookup({$H2226,$K2226,$N2226,$Q2226,$T2226},$B:$D,column(C$1),0)),index(D:D,match($H2226,$B:$B,)))),3)</f>
        <v>-168.342</v>
      </c>
      <c r="E2226" s="145">
        <v>2764.0</v>
      </c>
      <c r="F2226" s="146">
        <v>442.085</v>
      </c>
      <c r="G2226" s="146">
        <v>512.342</v>
      </c>
      <c r="H2226" s="147" t="s">
        <v>404</v>
      </c>
      <c r="I2226" s="146">
        <v>688.449</v>
      </c>
      <c r="J2226" s="146">
        <v>406.09</v>
      </c>
      <c r="K2226" s="148"/>
      <c r="L2226" s="149"/>
      <c r="M2226" s="149"/>
      <c r="N2226" s="148"/>
      <c r="O2226" s="149"/>
      <c r="P2226" s="149"/>
      <c r="Q2226" s="148"/>
      <c r="R2226" s="149"/>
      <c r="S2226" s="149"/>
      <c r="T2226" s="148"/>
      <c r="U2226" s="149"/>
      <c r="V2226" s="149"/>
      <c r="W2226" s="149"/>
      <c r="X2226" s="150">
        <f t="shared" si="1"/>
        <v>1.584367573</v>
      </c>
      <c r="Y2226" s="150">
        <f t="shared" si="2"/>
        <v>-1.584367573</v>
      </c>
    </row>
    <row r="2227" ht="15.75" customHeight="1">
      <c r="A2227" s="119">
        <v>2226.0</v>
      </c>
      <c r="B2227" s="143" t="str">
        <f t="array" ref="B2227">index(Systems!$A:$E,match($A2227,Systems!$A:$A,),match(B$1,Systems!$2:$2,))&amp;if(not(isblank(index(Systems!$A:$E,match($A2227,Systems!$A:$A,),match(Systems!$C$2,Systems!$2:$2,))))," ["&amp;index(Systems!$A:$E,match($A2227,Systems!$A:$A,),match(Systems!$C$2,Systems!$2:$2,))&amp;"]",)</f>
        <v>Sanda</v>
      </c>
      <c r="C2227" s="144">
        <f t="array" ref="C2227">round((F2227-average(I2227,L2227,O2227,R2227,U2227))*X2227+if($B2227=$H2227,0,iferror(average(vlookup({$H2227,$K2227,$N2227,$Q2227,$T2227},$B:$D,column(B$1),0)),index(C:C,match($H2227,$B:$B,)))),3)</f>
        <v>322.633</v>
      </c>
      <c r="D2227" s="144">
        <f t="array" ref="D2227">round((G2227-average(J2227,M2227,P2227,S2227,V2227))*Y2227+if($B2227=$H2227,0,iferror(average(vlookup({$H2227,$K2227,$N2227,$Q2227,$T2227},$B:$D,column(C$1),0)),index(D:D,match($H2227,$B:$B,)))),3)</f>
        <v>194.804</v>
      </c>
      <c r="E2227" s="145">
        <v>2764.0</v>
      </c>
      <c r="F2227" s="146">
        <v>892.084</v>
      </c>
      <c r="G2227" s="146">
        <v>283.136</v>
      </c>
      <c r="H2227" s="147" t="s">
        <v>404</v>
      </c>
      <c r="I2227" s="146">
        <v>688.449</v>
      </c>
      <c r="J2227" s="146">
        <v>406.09</v>
      </c>
      <c r="K2227" s="148"/>
      <c r="L2227" s="149"/>
      <c r="M2227" s="149"/>
      <c r="N2227" s="148"/>
      <c r="O2227" s="149"/>
      <c r="P2227" s="149"/>
      <c r="Q2227" s="148"/>
      <c r="R2227" s="149"/>
      <c r="S2227" s="149"/>
      <c r="T2227" s="148"/>
      <c r="U2227" s="149"/>
      <c r="V2227" s="149"/>
      <c r="W2227" s="149"/>
      <c r="X2227" s="150">
        <f t="shared" si="1"/>
        <v>1.584367573</v>
      </c>
      <c r="Y2227" s="150">
        <f t="shared" si="2"/>
        <v>-1.584367573</v>
      </c>
    </row>
    <row r="2228" ht="15.75" customHeight="1">
      <c r="A2228" s="119">
        <v>2227.0</v>
      </c>
      <c r="B2228" s="143" t="str">
        <f t="array" ref="B2228">index(Systems!$A:$E,match($A2228,Systems!$A:$A,),match(B$1,Systems!$2:$2,))&amp;if(not(isblank(index(Systems!$A:$E,match($A2228,Systems!$A:$A,),match(Systems!$C$2,Systems!$2:$2,))))," ["&amp;index(Systems!$A:$E,match($A2228,Systems!$A:$A,),match(Systems!$C$2,Systems!$2:$2,))&amp;"]",)</f>
        <v>Sanilac</v>
      </c>
      <c r="C2228" s="144">
        <f t="array" ref="C2228">round((F2228-average(I2228,L2228,O2228,R2228,U2228))*X2228+if($B2228=$H2228,0,iferror(average(vlookup({$H2228,$K2228,$N2228,$Q2228,$T2228},$B:$D,column(B$1),0)),index(C:C,match($H2228,$B:$B,)))),3)</f>
        <v>147.338</v>
      </c>
      <c r="D2228" s="144">
        <f t="array" ref="D2228">round((G2228-average(J2228,M2228,P2228,S2228,V2228))*Y2228+if($B2228=$H2228,0,iferror(average(vlookup({$H2228,$K2228,$N2228,$Q2228,$T2228},$B:$D,column(C$1),0)),index(D:D,match($H2228,$B:$B,)))),3)</f>
        <v>-58.981</v>
      </c>
      <c r="E2228" s="145">
        <v>2764.0</v>
      </c>
      <c r="F2228" s="146">
        <v>781.444</v>
      </c>
      <c r="G2228" s="146">
        <v>443.317</v>
      </c>
      <c r="H2228" s="147" t="s">
        <v>404</v>
      </c>
      <c r="I2228" s="146">
        <v>688.449</v>
      </c>
      <c r="J2228" s="146">
        <v>406.09</v>
      </c>
      <c r="K2228" s="148"/>
      <c r="L2228" s="149"/>
      <c r="M2228" s="149"/>
      <c r="N2228" s="148"/>
      <c r="O2228" s="149"/>
      <c r="P2228" s="149"/>
      <c r="Q2228" s="148"/>
      <c r="R2228" s="149"/>
      <c r="S2228" s="149"/>
      <c r="T2228" s="148"/>
      <c r="U2228" s="149"/>
      <c r="V2228" s="149"/>
      <c r="W2228" s="149"/>
      <c r="X2228" s="150">
        <f t="shared" si="1"/>
        <v>1.584367573</v>
      </c>
      <c r="Y2228" s="150">
        <f t="shared" si="2"/>
        <v>-1.584367573</v>
      </c>
    </row>
    <row r="2229" ht="15.75" customHeight="1">
      <c r="A2229" s="119">
        <v>2228.0</v>
      </c>
      <c r="B2229" s="143" t="str">
        <f t="array" ref="B2229">index(Systems!$A:$E,match($A2229,Systems!$A:$A,),match(B$1,Systems!$2:$2,))&amp;if(not(isblank(index(Systems!$A:$E,match($A2229,Systems!$A:$A,),match(Systems!$C$2,Systems!$2:$2,))))," ["&amp;index(Systems!$A:$E,match($A2229,Systems!$A:$A,),match(Systems!$C$2,Systems!$2:$2,))&amp;"]",)</f>
        <v>Santa-Ana</v>
      </c>
      <c r="C2229" s="144">
        <f t="array" ref="C2229">round((F2229-average(I2229,L2229,O2229,R2229,U2229))*X2229+if($B2229=$H2229,0,iferror(average(vlookup({$H2229,$K2229,$N2229,$Q2229,$T2229},$B:$D,column(B$1),0)),index(C:C,match($H2229,$B:$B,)))),3)</f>
        <v>668.724</v>
      </c>
      <c r="D2229" s="144">
        <f t="array" ref="D2229">round((G2229-average(J2229,M2229,P2229,S2229,V2229))*Y2229+if($B2229=$H2229,0,iferror(average(vlookup({$H2229,$K2229,$N2229,$Q2229,$T2229},$B:$D,column(C$1),0)),index(D:D,match($H2229,$B:$B,)))),3)</f>
        <v>200.815</v>
      </c>
      <c r="E2229" s="145">
        <v>2764.0</v>
      </c>
      <c r="F2229" s="146">
        <v>1110.525</v>
      </c>
      <c r="G2229" s="146">
        <v>279.342</v>
      </c>
      <c r="H2229" s="147" t="s">
        <v>404</v>
      </c>
      <c r="I2229" s="146">
        <v>688.449</v>
      </c>
      <c r="J2229" s="146">
        <v>406.09</v>
      </c>
      <c r="K2229" s="148"/>
      <c r="L2229" s="149"/>
      <c r="M2229" s="149"/>
      <c r="N2229" s="148"/>
      <c r="O2229" s="149"/>
      <c r="P2229" s="149"/>
      <c r="Q2229" s="148"/>
      <c r="R2229" s="149"/>
      <c r="S2229" s="149"/>
      <c r="T2229" s="148"/>
      <c r="U2229" s="149"/>
      <c r="V2229" s="149"/>
      <c r="W2229" s="149"/>
      <c r="X2229" s="150">
        <f t="shared" si="1"/>
        <v>1.584367573</v>
      </c>
      <c r="Y2229" s="150">
        <f t="shared" si="2"/>
        <v>-1.584367573</v>
      </c>
    </row>
    <row r="2230" ht="15.75" customHeight="1">
      <c r="A2230" s="119">
        <v>2229.0</v>
      </c>
      <c r="B2230" s="143" t="str">
        <f t="array" ref="B2230">index(Systems!$A:$E,match($A2230,Systems!$A:$A,),match(B$1,Systems!$2:$2,))&amp;if(not(isblank(index(Systems!$A:$E,match($A2230,Systems!$A:$A,),match(Systems!$C$2,Systems!$2:$2,))))," ["&amp;index(Systems!$A:$E,match($A2230,Systems!$A:$A,),match(Systems!$C$2,Systems!$2:$2,))&amp;"]",)</f>
        <v>Santana</v>
      </c>
      <c r="C2230" s="144">
        <f t="array" ref="C2230">round((F2230-average(I2230,L2230,O2230,R2230,U2230))*X2230+if($B2230=$H2230,0,iferror(average(vlookup({$H2230,$K2230,$N2230,$Q2230,$T2230},$B:$D,column(B$1),0)),index(C:C,match($H2230,$B:$B,)))),3)</f>
        <v>-198.832</v>
      </c>
      <c r="D2230" s="144">
        <f t="array" ref="D2230">round((G2230-average(J2230,M2230,P2230,S2230,V2230))*Y2230+if($B2230=$H2230,0,iferror(average(vlookup({$H2230,$K2230,$N2230,$Q2230,$T2230},$B:$D,column(C$1),0)),index(D:D,match($H2230,$B:$B,)))),3)</f>
        <v>258.445</v>
      </c>
      <c r="E2230" s="145">
        <v>2764.0</v>
      </c>
      <c r="F2230" s="146">
        <v>562.953</v>
      </c>
      <c r="G2230" s="146">
        <v>242.968</v>
      </c>
      <c r="H2230" s="147" t="s">
        <v>404</v>
      </c>
      <c r="I2230" s="146">
        <v>688.449</v>
      </c>
      <c r="J2230" s="146">
        <v>406.09</v>
      </c>
      <c r="K2230" s="148"/>
      <c r="L2230" s="149"/>
      <c r="M2230" s="149"/>
      <c r="N2230" s="148"/>
      <c r="O2230" s="149"/>
      <c r="P2230" s="149"/>
      <c r="Q2230" s="148"/>
      <c r="R2230" s="149"/>
      <c r="S2230" s="149"/>
      <c r="T2230" s="148"/>
      <c r="U2230" s="149"/>
      <c r="V2230" s="149"/>
      <c r="W2230" s="149"/>
      <c r="X2230" s="150">
        <f t="shared" si="1"/>
        <v>1.584367573</v>
      </c>
      <c r="Y2230" s="150">
        <f t="shared" si="2"/>
        <v>-1.584367573</v>
      </c>
    </row>
    <row r="2231" ht="15.75" customHeight="1">
      <c r="A2231" s="119">
        <v>2230.0</v>
      </c>
      <c r="B2231" s="143" t="str">
        <f t="array" ref="B2231">index(Systems!$A:$E,match($A2231,Systems!$A:$A,),match(B$1,Systems!$2:$2,))&amp;if(not(isblank(index(Systems!$A:$E,match($A2231,Systems!$A:$A,),match(Systems!$C$2,Systems!$2:$2,))))," ["&amp;index(Systems!$A:$E,match($A2231,Systems!$A:$A,),match(Systems!$C$2,Systems!$2:$2,))&amp;"]",)</f>
        <v>Santiago</v>
      </c>
      <c r="C2231" s="144">
        <f t="array" ref="C2231">round((F2231-average(I2231,L2231,O2231,R2231,U2231))*X2231+if($B2231=$H2231,0,iferror(average(vlookup({$H2231,$K2231,$N2231,$Q2231,$T2231},$B:$D,column(B$1),0)),index(C:C,match($H2231,$B:$B,)))),3)</f>
        <v>400.929</v>
      </c>
      <c r="D2231" s="144">
        <f t="array" ref="D2231">round((G2231-average(J2231,M2231,P2231,S2231,V2231))*Y2231+if($B2231=$H2231,0,iferror(average(vlookup({$H2231,$K2231,$N2231,$Q2231,$T2231},$B:$D,column(C$1),0)),index(D:D,match($H2231,$B:$B,)))),3)</f>
        <v>173.62</v>
      </c>
      <c r="E2231" s="145">
        <v>2764.0</v>
      </c>
      <c r="F2231" s="146">
        <v>941.502</v>
      </c>
      <c r="G2231" s="146">
        <v>296.507</v>
      </c>
      <c r="H2231" s="147" t="s">
        <v>404</v>
      </c>
      <c r="I2231" s="146">
        <v>688.449</v>
      </c>
      <c r="J2231" s="146">
        <v>406.09</v>
      </c>
      <c r="K2231" s="148"/>
      <c r="L2231" s="149"/>
      <c r="M2231" s="149"/>
      <c r="N2231" s="148"/>
      <c r="O2231" s="149"/>
      <c r="P2231" s="149"/>
      <c r="Q2231" s="148"/>
      <c r="R2231" s="149"/>
      <c r="S2231" s="149"/>
      <c r="T2231" s="148"/>
      <c r="U2231" s="149"/>
      <c r="V2231" s="149"/>
      <c r="W2231" s="149"/>
      <c r="X2231" s="150">
        <f t="shared" si="1"/>
        <v>1.584367573</v>
      </c>
      <c r="Y2231" s="150">
        <f t="shared" si="2"/>
        <v>-1.584367573</v>
      </c>
    </row>
    <row r="2232" ht="15.75" customHeight="1">
      <c r="A2232" s="119">
        <v>2231.0</v>
      </c>
      <c r="B2232" s="143" t="str">
        <f t="array" ref="B2232">index(Systems!$A:$E,match($A2232,Systems!$A:$A,),match(B$1,Systems!$2:$2,))&amp;if(not(isblank(index(Systems!$A:$E,match($A2232,Systems!$A:$A,),match(Systems!$C$2,Systems!$2:$2,))))," ["&amp;index(Systems!$A:$E,match($A2232,Systems!$A:$A,),match(Systems!$C$2,Systems!$2:$2,))&amp;"]",)</f>
        <v>Sanurcha</v>
      </c>
      <c r="C2232" s="144">
        <f t="array" ref="C2232">round((F2232-average(I2232,L2232,O2232,R2232,U2232))*X2232+if($B2232=$H2232,0,iferror(average(vlookup({$H2232,$K2232,$N2232,$Q2232,$T2232},$B:$D,column(B$1),0)),index(C:C,match($H2232,$B:$B,)))),3)</f>
        <v>217.524</v>
      </c>
      <c r="D2232" s="144">
        <f t="array" ref="D2232">round((G2232-average(J2232,M2232,P2232,S2232,V2232))*Y2232+if($B2232=$H2232,0,iferror(average(vlookup({$H2232,$K2232,$N2232,$Q2232,$T2232},$B:$D,column(C$1),0)),index(D:D,match($H2232,$B:$B,)))),3)</f>
        <v>-302.842</v>
      </c>
      <c r="E2232" s="145">
        <v>2764.0</v>
      </c>
      <c r="F2232" s="146">
        <v>825.743</v>
      </c>
      <c r="G2232" s="146">
        <v>597.234</v>
      </c>
      <c r="H2232" s="147" t="s">
        <v>404</v>
      </c>
      <c r="I2232" s="146">
        <v>688.449</v>
      </c>
      <c r="J2232" s="146">
        <v>406.09</v>
      </c>
      <c r="K2232" s="148"/>
      <c r="L2232" s="149"/>
      <c r="M2232" s="149"/>
      <c r="N2232" s="148"/>
      <c r="O2232" s="149"/>
      <c r="P2232" s="149"/>
      <c r="Q2232" s="148"/>
      <c r="R2232" s="149"/>
      <c r="S2232" s="149"/>
      <c r="T2232" s="148"/>
      <c r="U2232" s="149"/>
      <c r="V2232" s="149"/>
      <c r="W2232" s="149"/>
      <c r="X2232" s="150">
        <f t="shared" si="1"/>
        <v>1.584367573</v>
      </c>
      <c r="Y2232" s="150">
        <f t="shared" si="2"/>
        <v>-1.584367573</v>
      </c>
    </row>
    <row r="2233" ht="15.75" customHeight="1">
      <c r="A2233" s="119">
        <v>2232.0</v>
      </c>
      <c r="B2233" s="143" t="str">
        <f t="array" ref="B2233">index(Systems!$A:$E,match($A2233,Systems!$A:$A,),match(B$1,Systems!$2:$2,))&amp;if(not(isblank(index(Systems!$A:$E,match($A2233,Systems!$A:$A,),match(Systems!$C$2,Systems!$2:$2,))))," ["&amp;index(Systems!$A:$E,match($A2233,Systems!$A:$A,),match(Systems!$C$2,Systems!$2:$2,))&amp;"]",)</f>
        <v>Sanurcha [Ildrong (2750+)]</v>
      </c>
      <c r="C2233" s="144">
        <f t="array" ref="C2233">round((F2233-average(I2233,L2233,O2233,R2233,U2233))*X2233+if($B2233=$H2233,0,iferror(average(vlookup({$H2233,$K2233,$N2233,$Q2233,$T2233},$B:$D,column(B$1),0)),index(C:C,match($H2233,$B:$B,)))),3)</f>
        <v>430.311</v>
      </c>
      <c r="D2233" s="144">
        <f t="array" ref="D2233">round((G2233-average(J2233,M2233,P2233,S2233,V2233))*Y2233+if($B2233=$H2233,0,iferror(average(vlookup({$H2233,$K2233,$N2233,$Q2233,$T2233},$B:$D,column(C$1),0)),index(D:D,match($H2233,$B:$B,)))),3)</f>
        <v>-219.14</v>
      </c>
      <c r="E2233" s="145">
        <v>2764.0</v>
      </c>
      <c r="F2233" s="146">
        <v>960.047</v>
      </c>
      <c r="G2233" s="146">
        <v>544.404</v>
      </c>
      <c r="H2233" s="147" t="s">
        <v>404</v>
      </c>
      <c r="I2233" s="146">
        <v>688.449</v>
      </c>
      <c r="J2233" s="146">
        <v>406.09</v>
      </c>
      <c r="K2233" s="148"/>
      <c r="L2233" s="149"/>
      <c r="M2233" s="149"/>
      <c r="N2233" s="148"/>
      <c r="O2233" s="149"/>
      <c r="P2233" s="149"/>
      <c r="Q2233" s="148"/>
      <c r="R2233" s="149"/>
      <c r="S2233" s="149"/>
      <c r="T2233" s="148"/>
      <c r="U2233" s="149"/>
      <c r="V2233" s="149"/>
      <c r="W2233" s="149"/>
      <c r="X2233" s="150">
        <f t="shared" si="1"/>
        <v>1.584367573</v>
      </c>
      <c r="Y2233" s="150">
        <f t="shared" si="2"/>
        <v>-1.584367573</v>
      </c>
    </row>
    <row r="2234" ht="15.75" customHeight="1">
      <c r="A2234" s="119">
        <v>2233.0</v>
      </c>
      <c r="B2234" s="143" t="str">
        <f t="array" ref="B2234">index(Systems!$A:$E,match($A2234,Systems!$A:$A,),match(B$1,Systems!$2:$2,))&amp;if(not(isblank(index(Systems!$A:$E,match($A2234,Systems!$A:$A,),match(Systems!$C$2,Systems!$2:$2,))))," ["&amp;index(Systems!$A:$E,match($A2234,Systems!$A:$A,),match(Systems!$C$2,Systems!$2:$2,))&amp;"]",)</f>
        <v>Saonara</v>
      </c>
      <c r="C2234" s="144">
        <f t="array" ref="C2234">round((F2234-average(I2234,L2234,O2234,R2234,U2234))*X2234+if($B2234=$H2234,0,iferror(average(vlookup({$H2234,$K2234,$N2234,$Q2234,$T2234},$B:$D,column(B$1),0)),index(C:C,match($H2234,$B:$B,)))),3)</f>
        <v>-171.178</v>
      </c>
      <c r="D2234" s="144">
        <f t="array" ref="D2234">round((G2234-average(J2234,M2234,P2234,S2234,V2234))*Y2234+if($B2234=$H2234,0,iferror(average(vlookup({$H2234,$K2234,$N2234,$Q2234,$T2234},$B:$D,column(C$1),0)),index(D:D,match($H2234,$B:$B,)))),3)</f>
        <v>-313.35</v>
      </c>
      <c r="E2234" s="145">
        <v>2764.0</v>
      </c>
      <c r="F2234" s="146">
        <v>580.407</v>
      </c>
      <c r="G2234" s="146">
        <v>603.866</v>
      </c>
      <c r="H2234" s="147" t="s">
        <v>404</v>
      </c>
      <c r="I2234" s="146">
        <v>688.449</v>
      </c>
      <c r="J2234" s="146">
        <v>406.09</v>
      </c>
      <c r="K2234" s="148"/>
      <c r="L2234" s="149"/>
      <c r="M2234" s="149"/>
      <c r="N2234" s="148"/>
      <c r="O2234" s="149"/>
      <c r="P2234" s="149"/>
      <c r="Q2234" s="148"/>
      <c r="R2234" s="149"/>
      <c r="S2234" s="149"/>
      <c r="T2234" s="148"/>
      <c r="U2234" s="149"/>
      <c r="V2234" s="149"/>
      <c r="W2234" s="149"/>
      <c r="X2234" s="150">
        <f t="shared" si="1"/>
        <v>1.584367573</v>
      </c>
      <c r="Y2234" s="150">
        <f t="shared" si="2"/>
        <v>-1.584367573</v>
      </c>
    </row>
    <row r="2235" ht="15.75" customHeight="1">
      <c r="A2235" s="119">
        <v>2234.0</v>
      </c>
      <c r="B2235" s="143" t="str">
        <f t="array" ref="B2235">index(Systems!$A:$E,match($A2235,Systems!$A:$A,),match(B$1,Systems!$2:$2,))&amp;if(not(isblank(index(Systems!$A:$E,match($A2235,Systems!$A:$A,),match(Systems!$C$2,Systems!$2:$2,))))," ["&amp;index(Systems!$A:$E,match($A2235,Systems!$A:$A,),match(Systems!$C$2,Systems!$2:$2,))&amp;"]",)</f>
        <v>Sapienza</v>
      </c>
      <c r="C2235" s="144">
        <f t="array" ref="C2235">round((F2235-average(I2235,L2235,O2235,R2235,U2235))*X2235+if($B2235=$H2235,0,iferror(average(vlookup({$H2235,$K2235,$N2235,$Q2235,$T2235},$B:$D,column(B$1),0)),index(C:C,match($H2235,$B:$B,)))),3)</f>
        <v>-418.479</v>
      </c>
      <c r="D2235" s="144">
        <f t="array" ref="D2235">round((G2235-average(J2235,M2235,P2235,S2235,V2235))*Y2235+if($B2235=$H2235,0,iferror(average(vlookup({$H2235,$K2235,$N2235,$Q2235,$T2235},$B:$D,column(C$1),0)),index(D:D,match($H2235,$B:$B,)))),3)</f>
        <v>145.228</v>
      </c>
      <c r="E2235" s="145">
        <v>2764.0</v>
      </c>
      <c r="F2235" s="146">
        <v>424.319</v>
      </c>
      <c r="G2235" s="146">
        <v>314.427</v>
      </c>
      <c r="H2235" s="147" t="s">
        <v>404</v>
      </c>
      <c r="I2235" s="146">
        <v>688.449</v>
      </c>
      <c r="J2235" s="146">
        <v>406.09</v>
      </c>
      <c r="K2235" s="148"/>
      <c r="L2235" s="149"/>
      <c r="M2235" s="149"/>
      <c r="N2235" s="148"/>
      <c r="O2235" s="149"/>
      <c r="P2235" s="149"/>
      <c r="Q2235" s="148"/>
      <c r="R2235" s="149"/>
      <c r="S2235" s="149"/>
      <c r="T2235" s="148"/>
      <c r="U2235" s="149"/>
      <c r="V2235" s="149"/>
      <c r="W2235" s="149"/>
      <c r="X2235" s="150">
        <f t="shared" si="1"/>
        <v>1.584367573</v>
      </c>
      <c r="Y2235" s="150">
        <f t="shared" si="2"/>
        <v>-1.584367573</v>
      </c>
    </row>
    <row r="2236" ht="15.75" customHeight="1">
      <c r="A2236" s="119">
        <v>2235.0</v>
      </c>
      <c r="B2236" s="143" t="str">
        <f t="array" ref="B2236">index(Systems!$A:$E,match($A2236,Systems!$A:$A,),match(B$1,Systems!$2:$2,))&amp;if(not(isblank(index(Systems!$A:$E,match($A2236,Systems!$A:$A,),match(Systems!$C$2,Systems!$2:$2,))))," ["&amp;index(Systems!$A:$E,match($A2236,Systems!$A:$A,),match(Systems!$C$2,Systems!$2:$2,))&amp;"]",)</f>
        <v>Sappho</v>
      </c>
      <c r="C2236" s="144">
        <f t="array" ref="C2236">round((F2236-average(I2236,L2236,O2236,R2236,U2236))*X2236+if($B2236=$H2236,0,iferror(average(vlookup({$H2236,$K2236,$N2236,$Q2236,$T2236},$B:$D,column(B$1),0)),index(C:C,match($H2236,$B:$B,)))),3)</f>
        <v>-59.807</v>
      </c>
      <c r="D2236" s="144">
        <f t="array" ref="D2236">round((G2236-average(J2236,M2236,P2236,S2236,V2236))*Y2236+if($B2236=$H2236,0,iferror(average(vlookup({$H2236,$K2236,$N2236,$Q2236,$T2236},$B:$D,column(C$1),0)),index(D:D,match($H2236,$B:$B,)))),3)</f>
        <v>-240.67</v>
      </c>
      <c r="E2236" s="145">
        <v>2764.0</v>
      </c>
      <c r="F2236" s="146">
        <v>650.701</v>
      </c>
      <c r="G2236" s="146">
        <v>557.993</v>
      </c>
      <c r="H2236" s="147" t="s">
        <v>404</v>
      </c>
      <c r="I2236" s="146">
        <v>688.449</v>
      </c>
      <c r="J2236" s="146">
        <v>406.09</v>
      </c>
      <c r="K2236" s="148"/>
      <c r="L2236" s="149"/>
      <c r="M2236" s="149"/>
      <c r="N2236" s="148"/>
      <c r="O2236" s="149"/>
      <c r="P2236" s="149"/>
      <c r="Q2236" s="148"/>
      <c r="R2236" s="149"/>
      <c r="S2236" s="149"/>
      <c r="T2236" s="148"/>
      <c r="U2236" s="149"/>
      <c r="V2236" s="149"/>
      <c r="W2236" s="149"/>
      <c r="X2236" s="150">
        <f t="shared" si="1"/>
        <v>1.584367573</v>
      </c>
      <c r="Y2236" s="150">
        <f t="shared" si="2"/>
        <v>-1.584367573</v>
      </c>
    </row>
    <row r="2237" ht="15.75" customHeight="1">
      <c r="A2237" s="119">
        <v>2236.0</v>
      </c>
      <c r="B2237" s="143" t="str">
        <f t="array" ref="B2237">index(Systems!$A:$E,match($A2237,Systems!$A:$A,),match(B$1,Systems!$2:$2,))&amp;if(not(isblank(index(Systems!$A:$E,match($A2237,Systems!$A:$A,),match(Systems!$C$2,Systems!$2:$2,))))," ["&amp;index(Systems!$A:$E,match($A2237,Systems!$A:$A,),match(Systems!$C$2,Systems!$2:$2,))&amp;"]",)</f>
        <v>Sappir</v>
      </c>
      <c r="C2237" s="144">
        <f t="array" ref="C2237">round((F2237-average(I2237,L2237,O2237,R2237,U2237))*X2237+if($B2237=$H2237,0,iferror(average(vlookup({$H2237,$K2237,$N2237,$Q2237,$T2237},$B:$D,column(B$1),0)),index(C:C,match($H2237,$B:$B,)))),3)</f>
        <v>-367.622</v>
      </c>
      <c r="D2237" s="144">
        <f t="array" ref="D2237">round((G2237-average(J2237,M2237,P2237,S2237,V2237))*Y2237+if($B2237=$H2237,0,iferror(average(vlookup({$H2237,$K2237,$N2237,$Q2237,$T2237},$B:$D,column(C$1),0)),index(D:D,match($H2237,$B:$B,)))),3)</f>
        <v>218.654</v>
      </c>
      <c r="E2237" s="145">
        <v>2764.0</v>
      </c>
      <c r="F2237" s="146">
        <v>456.418</v>
      </c>
      <c r="G2237" s="146">
        <v>268.083</v>
      </c>
      <c r="H2237" s="147" t="s">
        <v>404</v>
      </c>
      <c r="I2237" s="146">
        <v>688.449</v>
      </c>
      <c r="J2237" s="146">
        <v>406.09</v>
      </c>
      <c r="K2237" s="148"/>
      <c r="L2237" s="149"/>
      <c r="M2237" s="149"/>
      <c r="N2237" s="148"/>
      <c r="O2237" s="149"/>
      <c r="P2237" s="149"/>
      <c r="Q2237" s="148"/>
      <c r="R2237" s="149"/>
      <c r="S2237" s="149"/>
      <c r="T2237" s="148"/>
      <c r="U2237" s="149"/>
      <c r="V2237" s="149"/>
      <c r="W2237" s="149"/>
      <c r="X2237" s="150">
        <f t="shared" si="1"/>
        <v>1.584367573</v>
      </c>
      <c r="Y2237" s="150">
        <f t="shared" si="2"/>
        <v>-1.584367573</v>
      </c>
    </row>
    <row r="2238" ht="15.75" customHeight="1">
      <c r="A2238" s="119">
        <v>2237.0</v>
      </c>
      <c r="B2238" s="143" t="str">
        <f t="array" ref="B2238">index(Systems!$A:$E,match($A2238,Systems!$A:$A,),match(B$1,Systems!$2:$2,))&amp;if(not(isblank(index(Systems!$A:$E,match($A2238,Systems!$A:$A,),match(Systems!$C$2,Systems!$2:$2,))))," ["&amp;index(Systems!$A:$E,match($A2238,Systems!$A:$A,),match(Systems!$C$2,Systems!$2:$2,))&amp;"]",)</f>
        <v>Saravan</v>
      </c>
      <c r="C2238" s="144">
        <f t="array" ref="C2238">round((F2238-average(I2238,L2238,O2238,R2238,U2238))*X2238+if($B2238=$H2238,0,iferror(average(vlookup({$H2238,$K2238,$N2238,$Q2238,$T2238},$B:$D,column(B$1),0)),index(C:C,match($H2238,$B:$B,)))),3)</f>
        <v>-274.265</v>
      </c>
      <c r="D2238" s="144">
        <f t="array" ref="D2238">round((G2238-average(J2238,M2238,P2238,S2238,V2238))*Y2238+if($B2238=$H2238,0,iferror(average(vlookup({$H2238,$K2238,$N2238,$Q2238,$T2238},$B:$D,column(C$1),0)),index(D:D,match($H2238,$B:$B,)))),3)</f>
        <v>186.074</v>
      </c>
      <c r="E2238" s="145">
        <v>2764.0</v>
      </c>
      <c r="F2238" s="146">
        <v>515.342</v>
      </c>
      <c r="G2238" s="146">
        <v>288.646</v>
      </c>
      <c r="H2238" s="147" t="s">
        <v>404</v>
      </c>
      <c r="I2238" s="146">
        <v>688.449</v>
      </c>
      <c r="J2238" s="146">
        <v>406.09</v>
      </c>
      <c r="K2238" s="148"/>
      <c r="L2238" s="149"/>
      <c r="M2238" s="149"/>
      <c r="N2238" s="148"/>
      <c r="O2238" s="149"/>
      <c r="P2238" s="149"/>
      <c r="Q2238" s="148"/>
      <c r="R2238" s="149"/>
      <c r="S2238" s="149"/>
      <c r="T2238" s="148"/>
      <c r="U2238" s="149"/>
      <c r="V2238" s="149"/>
      <c r="W2238" s="149"/>
      <c r="X2238" s="150">
        <f t="shared" si="1"/>
        <v>1.584367573</v>
      </c>
      <c r="Y2238" s="150">
        <f t="shared" si="2"/>
        <v>-1.584367573</v>
      </c>
    </row>
    <row r="2239" ht="15.75" customHeight="1">
      <c r="A2239" s="119">
        <v>2238.0</v>
      </c>
      <c r="B2239" s="143" t="str">
        <f t="array" ref="B2239">index(Systems!$A:$E,match($A2239,Systems!$A:$A,),match(B$1,Systems!$2:$2,))&amp;if(not(isblank(index(Systems!$A:$E,match($A2239,Systems!$A:$A,),match(Systems!$C$2,Systems!$2:$2,))))," ["&amp;index(Systems!$A:$E,match($A2239,Systems!$A:$A,),match(Systems!$C$2,Systems!$2:$2,))&amp;"]",)</f>
        <v>Sardis</v>
      </c>
      <c r="C2239" s="144">
        <f t="array" ref="C2239">round((F2239-average(I2239,L2239,O2239,R2239,U2239))*X2239+if($B2239=$H2239,0,iferror(average(vlookup({$H2239,$K2239,$N2239,$Q2239,$T2239},$B:$D,column(B$1),0)),index(C:C,match($H2239,$B:$B,)))),3)</f>
        <v>-262.27</v>
      </c>
      <c r="D2239" s="144">
        <f t="array" ref="D2239">round((G2239-average(J2239,M2239,P2239,S2239,V2239))*Y2239+if($B2239=$H2239,0,iferror(average(vlookup({$H2239,$K2239,$N2239,$Q2239,$T2239},$B:$D,column(C$1),0)),index(D:D,match($H2239,$B:$B,)))),3)</f>
        <v>-164.012</v>
      </c>
      <c r="E2239" s="145">
        <v>2764.0</v>
      </c>
      <c r="F2239" s="146">
        <v>522.913</v>
      </c>
      <c r="G2239" s="146">
        <v>509.609</v>
      </c>
      <c r="H2239" s="147" t="s">
        <v>404</v>
      </c>
      <c r="I2239" s="146">
        <v>688.449</v>
      </c>
      <c r="J2239" s="146">
        <v>406.09</v>
      </c>
      <c r="K2239" s="148"/>
      <c r="L2239" s="149"/>
      <c r="M2239" s="149"/>
      <c r="N2239" s="148"/>
      <c r="O2239" s="149"/>
      <c r="P2239" s="149"/>
      <c r="Q2239" s="148"/>
      <c r="R2239" s="149"/>
      <c r="S2239" s="149"/>
      <c r="T2239" s="148"/>
      <c r="U2239" s="149"/>
      <c r="V2239" s="149"/>
      <c r="W2239" s="149"/>
      <c r="X2239" s="150">
        <f t="shared" si="1"/>
        <v>1.584367573</v>
      </c>
      <c r="Y2239" s="150">
        <f t="shared" si="2"/>
        <v>-1.584367573</v>
      </c>
    </row>
    <row r="2240" ht="15.75" customHeight="1">
      <c r="A2240" s="119">
        <v>2239.0</v>
      </c>
      <c r="B2240" s="143" t="str">
        <f t="array" ref="B2240">index(Systems!$A:$E,match($A2240,Systems!$A:$A,),match(B$1,Systems!$2:$2,))&amp;if(not(isblank(index(Systems!$A:$E,match($A2240,Systems!$A:$A,),match(Systems!$C$2,Systems!$2:$2,))))," ["&amp;index(Systems!$A:$E,match($A2240,Systems!$A:$A,),match(Systems!$C$2,Systems!$2:$2,))&amp;"]",)</f>
        <v>Sargasso</v>
      </c>
      <c r="C2240" s="144">
        <f t="array" ref="C2240">round((F2240-average(I2240,L2240,O2240,R2240,U2240))*X2240+if($B2240=$H2240,0,iferror(average(vlookup({$H2240,$K2240,$N2240,$Q2240,$T2240},$B:$D,column(B$1),0)),index(C:C,match($H2240,$B:$B,)))),3)</f>
        <v>-216.871</v>
      </c>
      <c r="D2240" s="144">
        <f t="array" ref="D2240">round((G2240-average(J2240,M2240,P2240,S2240,V2240))*Y2240+if($B2240=$H2240,0,iferror(average(vlookup({$H2240,$K2240,$N2240,$Q2240,$T2240},$B:$D,column(C$1),0)),index(D:D,match($H2240,$B:$B,)))),3)</f>
        <v>268.268</v>
      </c>
      <c r="E2240" s="145">
        <v>2764.0</v>
      </c>
      <c r="F2240" s="146">
        <v>551.567</v>
      </c>
      <c r="G2240" s="146">
        <v>236.768</v>
      </c>
      <c r="H2240" s="147" t="s">
        <v>404</v>
      </c>
      <c r="I2240" s="146">
        <v>688.449</v>
      </c>
      <c r="J2240" s="146">
        <v>406.09</v>
      </c>
      <c r="K2240" s="148"/>
      <c r="L2240" s="149"/>
      <c r="M2240" s="149"/>
      <c r="N2240" s="148"/>
      <c r="O2240" s="149"/>
      <c r="P2240" s="149"/>
      <c r="Q2240" s="148"/>
      <c r="R2240" s="149"/>
      <c r="S2240" s="149"/>
      <c r="T2240" s="148"/>
      <c r="U2240" s="149"/>
      <c r="V2240" s="149"/>
      <c r="W2240" s="149"/>
      <c r="X2240" s="150">
        <f t="shared" si="1"/>
        <v>1.584367573</v>
      </c>
      <c r="Y2240" s="150">
        <f t="shared" si="2"/>
        <v>-1.584367573</v>
      </c>
    </row>
    <row r="2241" ht="15.75" customHeight="1">
      <c r="A2241" s="119">
        <v>2240.0</v>
      </c>
      <c r="B2241" s="143" t="str">
        <f t="array" ref="B2241">index(Systems!$A:$E,match($A2241,Systems!$A:$A,),match(B$1,Systems!$2:$2,))&amp;if(not(isblank(index(Systems!$A:$E,match($A2241,Systems!$A:$A,),match(Systems!$C$2,Systems!$2:$2,))))," ["&amp;index(Systems!$A:$E,match($A2241,Systems!$A:$A,),match(Systems!$C$2,Systems!$2:$2,))&amp;"]",)</f>
        <v>Sarikavak</v>
      </c>
      <c r="C2241" s="144">
        <f t="array" ref="C2241">round((F2241-average(I2241,L2241,O2241,R2241,U2241))*X2241+if($B2241=$H2241,0,iferror(average(vlookup({$H2241,$K2241,$N2241,$Q2241,$T2241},$B:$D,column(B$1),0)),index(C:C,match($H2241,$B:$B,)))),3)</f>
        <v>-425.743</v>
      </c>
      <c r="D2241" s="144">
        <f t="array" ref="D2241">round((G2241-average(J2241,M2241,P2241,S2241,V2241))*Y2241+if($B2241=$H2241,0,iferror(average(vlookup({$H2241,$K2241,$N2241,$Q2241,$T2241},$B:$D,column(C$1),0)),index(D:D,match($H2241,$B:$B,)))),3)</f>
        <v>8.291</v>
      </c>
      <c r="E2241" s="145">
        <v>2764.0</v>
      </c>
      <c r="F2241" s="146">
        <v>419.734</v>
      </c>
      <c r="G2241" s="146">
        <v>400.857</v>
      </c>
      <c r="H2241" s="147" t="s">
        <v>404</v>
      </c>
      <c r="I2241" s="146">
        <v>688.449</v>
      </c>
      <c r="J2241" s="146">
        <v>406.09</v>
      </c>
      <c r="K2241" s="148"/>
      <c r="L2241" s="149"/>
      <c r="M2241" s="149"/>
      <c r="N2241" s="148"/>
      <c r="O2241" s="149"/>
      <c r="P2241" s="149"/>
      <c r="Q2241" s="148"/>
      <c r="R2241" s="149"/>
      <c r="S2241" s="149"/>
      <c r="T2241" s="148"/>
      <c r="U2241" s="149"/>
      <c r="V2241" s="149"/>
      <c r="W2241" s="149"/>
      <c r="X2241" s="150">
        <f t="shared" si="1"/>
        <v>1.584367573</v>
      </c>
      <c r="Y2241" s="150">
        <f t="shared" si="2"/>
        <v>-1.584367573</v>
      </c>
    </row>
    <row r="2242" ht="15.75" customHeight="1">
      <c r="A2242" s="119">
        <v>2241.0</v>
      </c>
      <c r="B2242" s="143" t="str">
        <f t="array" ref="B2242">index(Systems!$A:$E,match($A2242,Systems!$A:$A,),match(B$1,Systems!$2:$2,))&amp;if(not(isblank(index(Systems!$A:$E,match($A2242,Systems!$A:$A,),match(Systems!$C$2,Systems!$2:$2,))))," ["&amp;index(Systems!$A:$E,match($A2242,Systems!$A:$A,),match(Systems!$C$2,Systems!$2:$2,))&amp;"]",)</f>
        <v>Sarkel</v>
      </c>
      <c r="C2242" s="144">
        <f t="array" ref="C2242">round((F2242-average(I2242,L2242,O2242,R2242,U2242))*X2242+if($B2242=$H2242,0,iferror(average(vlookup({$H2242,$K2242,$N2242,$Q2242,$T2242},$B:$D,column(B$1),0)),index(C:C,match($H2242,$B:$B,)))),3)</f>
        <v>-89.842</v>
      </c>
      <c r="D2242" s="144">
        <f t="array" ref="D2242">round((G2242-average(J2242,M2242,P2242,S2242,V2242))*Y2242+if($B2242=$H2242,0,iferror(average(vlookup({$H2242,$K2242,$N2242,$Q2242,$T2242},$B:$D,column(C$1),0)),index(D:D,match($H2242,$B:$B,)))),3)</f>
        <v>-97.993</v>
      </c>
      <c r="E2242" s="145">
        <v>2764.0</v>
      </c>
      <c r="F2242" s="146">
        <v>631.744</v>
      </c>
      <c r="G2242" s="146">
        <v>467.94</v>
      </c>
      <c r="H2242" s="147" t="s">
        <v>404</v>
      </c>
      <c r="I2242" s="146">
        <v>688.449</v>
      </c>
      <c r="J2242" s="146">
        <v>406.09</v>
      </c>
      <c r="K2242" s="148"/>
      <c r="L2242" s="149"/>
      <c r="M2242" s="149"/>
      <c r="N2242" s="148"/>
      <c r="O2242" s="149"/>
      <c r="P2242" s="149"/>
      <c r="Q2242" s="148"/>
      <c r="R2242" s="149"/>
      <c r="S2242" s="149"/>
      <c r="T2242" s="148"/>
      <c r="U2242" s="149"/>
      <c r="V2242" s="149"/>
      <c r="W2242" s="149"/>
      <c r="X2242" s="150">
        <f t="shared" si="1"/>
        <v>1.584367573</v>
      </c>
      <c r="Y2242" s="150">
        <f t="shared" si="2"/>
        <v>-1.584367573</v>
      </c>
    </row>
    <row r="2243" ht="15.75" customHeight="1">
      <c r="A2243" s="119">
        <v>2242.0</v>
      </c>
      <c r="B2243" s="143" t="str">
        <f t="array" ref="B2243">index(Systems!$A:$E,match($A2243,Systems!$A:$A,),match(B$1,Systems!$2:$2,))&amp;if(not(isblank(index(Systems!$A:$E,match($A2243,Systems!$A:$A,),match(Systems!$C$2,Systems!$2:$2,))))," ["&amp;index(Systems!$A:$E,match($A2243,Systems!$A:$A,),match(Systems!$C$2,Systems!$2:$2,))&amp;"]",)</f>
        <v>Sarmaxa</v>
      </c>
      <c r="C2243" s="144">
        <f t="array" ref="C2243">round((F2243-average(I2243,L2243,O2243,R2243,U2243))*X2243+if($B2243=$H2243,0,iferror(average(vlookup({$H2243,$K2243,$N2243,$Q2243,$T2243},$B:$D,column(B$1),0)),index(C:C,match($H2243,$B:$B,)))),3)</f>
        <v>53.23</v>
      </c>
      <c r="D2243" s="144">
        <f t="array" ref="D2243">round((G2243-average(J2243,M2243,P2243,S2243,V2243))*Y2243+if($B2243=$H2243,0,iferror(average(vlookup({$H2243,$K2243,$N2243,$Q2243,$T2243},$B:$D,column(C$1),0)),index(D:D,match($H2243,$B:$B,)))),3)</f>
        <v>-163.386</v>
      </c>
      <c r="E2243" s="145">
        <v>2764.0</v>
      </c>
      <c r="F2243" s="146">
        <v>722.046</v>
      </c>
      <c r="G2243" s="146">
        <v>509.214</v>
      </c>
      <c r="H2243" s="147" t="s">
        <v>404</v>
      </c>
      <c r="I2243" s="146">
        <v>688.449</v>
      </c>
      <c r="J2243" s="146">
        <v>406.09</v>
      </c>
      <c r="K2243" s="148"/>
      <c r="L2243" s="149"/>
      <c r="M2243" s="149"/>
      <c r="N2243" s="148"/>
      <c r="O2243" s="149"/>
      <c r="P2243" s="149"/>
      <c r="Q2243" s="148"/>
      <c r="R2243" s="149"/>
      <c r="S2243" s="149"/>
      <c r="T2243" s="148"/>
      <c r="U2243" s="149"/>
      <c r="V2243" s="149"/>
      <c r="W2243" s="149"/>
      <c r="X2243" s="150">
        <f t="shared" si="1"/>
        <v>1.584367573</v>
      </c>
      <c r="Y2243" s="150">
        <f t="shared" si="2"/>
        <v>-1.584367573</v>
      </c>
    </row>
    <row r="2244" ht="15.75" customHeight="1">
      <c r="A2244" s="119">
        <v>2243.0</v>
      </c>
      <c r="B2244" s="143" t="str">
        <f t="array" ref="B2244">index(Systems!$A:$E,match($A2244,Systems!$A:$A,),match(B$1,Systems!$2:$2,))&amp;if(not(isblank(index(Systems!$A:$E,match($A2244,Systems!$A:$A,),match(Systems!$C$2,Systems!$2:$2,))))," ["&amp;index(Systems!$A:$E,match($A2244,Systems!$A:$A,),match(Systems!$C$2,Systems!$2:$2,))&amp;"]",)</f>
        <v>Sarna</v>
      </c>
      <c r="C2244" s="144">
        <f t="array" ref="C2244">round((F2244-average(I2244,L2244,O2244,R2244,U2244))*X2244+if($B2244=$H2244,0,iferror(average(vlookup({$H2244,$K2244,$N2244,$Q2244,$T2244},$B:$D,column(B$1),0)),index(C:C,match($H2244,$B:$B,)))),3)</f>
        <v>55.009</v>
      </c>
      <c r="D2244" s="144">
        <f t="array" ref="D2244">round((G2244-average(J2244,M2244,P2244,S2244,V2244))*Y2244+if($B2244=$H2244,0,iferror(average(vlookup({$H2244,$K2244,$N2244,$Q2244,$T2244},$B:$D,column(C$1),0)),index(D:D,match($H2244,$B:$B,)))),3)</f>
        <v>-154.88</v>
      </c>
      <c r="E2244" s="145">
        <v>2764.0</v>
      </c>
      <c r="F2244" s="146">
        <v>723.169</v>
      </c>
      <c r="G2244" s="146">
        <v>503.845</v>
      </c>
      <c r="H2244" s="147" t="s">
        <v>404</v>
      </c>
      <c r="I2244" s="146">
        <v>688.449</v>
      </c>
      <c r="J2244" s="146">
        <v>406.09</v>
      </c>
      <c r="K2244" s="148"/>
      <c r="L2244" s="149"/>
      <c r="M2244" s="149"/>
      <c r="N2244" s="148"/>
      <c r="O2244" s="149"/>
      <c r="P2244" s="149"/>
      <c r="Q2244" s="148"/>
      <c r="R2244" s="149"/>
      <c r="S2244" s="149"/>
      <c r="T2244" s="148"/>
      <c r="U2244" s="149"/>
      <c r="V2244" s="149"/>
      <c r="W2244" s="149"/>
      <c r="X2244" s="150">
        <f t="shared" si="1"/>
        <v>1.584367573</v>
      </c>
      <c r="Y2244" s="150">
        <f t="shared" si="2"/>
        <v>-1.584367573</v>
      </c>
    </row>
    <row r="2245" ht="15.75" customHeight="1">
      <c r="A2245" s="119">
        <v>2244.0</v>
      </c>
      <c r="B2245" s="143" t="str">
        <f t="array" ref="B2245">index(Systems!$A:$E,match($A2245,Systems!$A:$A,),match(B$1,Systems!$2:$2,))&amp;if(not(isblank(index(Systems!$A:$E,match($A2245,Systems!$A:$A,),match(Systems!$C$2,Systems!$2:$2,))))," ["&amp;index(Systems!$A:$E,match($A2245,Systems!$A:$A,),match(Systems!$C$2,Systems!$2:$2,))&amp;"]",)</f>
        <v>Sarpsborg</v>
      </c>
      <c r="C2245" s="144">
        <f t="array" ref="C2245">round((F2245-average(I2245,L2245,O2245,R2245,U2245))*X2245+if($B2245=$H2245,0,iferror(average(vlookup({$H2245,$K2245,$N2245,$Q2245,$T2245},$B:$D,column(B$1),0)),index(C:C,match($H2245,$B:$B,)))),3)</f>
        <v>-149.67</v>
      </c>
      <c r="D2245" s="144">
        <f t="array" ref="D2245">round((G2245-average(J2245,M2245,P2245,S2245,V2245))*Y2245+if($B2245=$H2245,0,iferror(average(vlookup({$H2245,$K2245,$N2245,$Q2245,$T2245},$B:$D,column(C$1),0)),index(D:D,match($H2245,$B:$B,)))),3)</f>
        <v>32.262</v>
      </c>
      <c r="E2245" s="145">
        <v>2764.0</v>
      </c>
      <c r="F2245" s="146">
        <v>593.982</v>
      </c>
      <c r="G2245" s="146">
        <v>385.727</v>
      </c>
      <c r="H2245" s="147" t="s">
        <v>404</v>
      </c>
      <c r="I2245" s="146">
        <v>688.449</v>
      </c>
      <c r="J2245" s="146">
        <v>406.09</v>
      </c>
      <c r="K2245" s="148"/>
      <c r="L2245" s="149"/>
      <c r="M2245" s="149"/>
      <c r="N2245" s="148"/>
      <c r="O2245" s="149"/>
      <c r="P2245" s="149"/>
      <c r="Q2245" s="148"/>
      <c r="R2245" s="149"/>
      <c r="S2245" s="149"/>
      <c r="T2245" s="148"/>
      <c r="U2245" s="149"/>
      <c r="V2245" s="149"/>
      <c r="W2245" s="149"/>
      <c r="X2245" s="150">
        <f t="shared" si="1"/>
        <v>1.584367573</v>
      </c>
      <c r="Y2245" s="150">
        <f t="shared" si="2"/>
        <v>-1.584367573</v>
      </c>
    </row>
    <row r="2246" ht="15.75" customHeight="1">
      <c r="A2246" s="119">
        <v>2245.0</v>
      </c>
      <c r="B2246" s="143" t="str">
        <f t="array" ref="B2246">index(Systems!$A:$E,match($A2246,Systems!$A:$A,),match(B$1,Systems!$2:$2,))&amp;if(not(isblank(index(Systems!$A:$E,match($A2246,Systems!$A:$A,),match(Systems!$C$2,Systems!$2:$2,))))," ["&amp;index(Systems!$A:$E,match($A2246,Systems!$A:$A,),match(Systems!$C$2,Systems!$2:$2,))&amp;"]",)</f>
        <v>Sartu [Bastille (3130+)]</v>
      </c>
      <c r="C2246" s="144">
        <f t="array" ref="C2246">round((F2246-average(I2246,L2246,O2246,R2246,U2246))*X2246+if($B2246=$H2246,0,iferror(average(vlookup({$H2246,$K2246,$N2246,$Q2246,$T2246},$B:$D,column(B$1),0)),index(C:C,match($H2246,$B:$B,)))),3)</f>
        <v>297.215</v>
      </c>
      <c r="D2246" s="144">
        <f t="array" ref="D2246">round((G2246-average(J2246,M2246,P2246,S2246,V2246))*Y2246+if($B2246=$H2246,0,iferror(average(vlookup({$H2246,$K2246,$N2246,$Q2246,$T2246},$B:$D,column(C$1),0)),index(D:D,match($H2246,$B:$B,)))),3)</f>
        <v>-342.833</v>
      </c>
      <c r="E2246" s="145">
        <v>2764.0</v>
      </c>
      <c r="F2246" s="146">
        <v>876.041</v>
      </c>
      <c r="G2246" s="146">
        <v>622.475</v>
      </c>
      <c r="H2246" s="147" t="s">
        <v>404</v>
      </c>
      <c r="I2246" s="146">
        <v>688.449</v>
      </c>
      <c r="J2246" s="146">
        <v>406.09</v>
      </c>
      <c r="K2246" s="148"/>
      <c r="L2246" s="149"/>
      <c r="M2246" s="149"/>
      <c r="N2246" s="148"/>
      <c r="O2246" s="149"/>
      <c r="P2246" s="149"/>
      <c r="Q2246" s="148"/>
      <c r="R2246" s="149"/>
      <c r="S2246" s="149"/>
      <c r="T2246" s="148"/>
      <c r="U2246" s="149"/>
      <c r="V2246" s="149"/>
      <c r="W2246" s="149"/>
      <c r="X2246" s="150">
        <f t="shared" si="1"/>
        <v>1.584367573</v>
      </c>
      <c r="Y2246" s="150">
        <f t="shared" si="2"/>
        <v>-1.584367573</v>
      </c>
    </row>
    <row r="2247" ht="15.75" customHeight="1">
      <c r="A2247" s="119">
        <v>2246.0</v>
      </c>
      <c r="B2247" s="143" t="str">
        <f t="array" ref="B2247">index(Systems!$A:$E,match($A2247,Systems!$A:$A,),match(B$1,Systems!$2:$2,))&amp;if(not(isblank(index(Systems!$A:$E,match($A2247,Systems!$A:$A,),match(Systems!$C$2,Systems!$2:$2,))))," ["&amp;index(Systems!$A:$E,match($A2247,Systems!$A:$A,),match(Systems!$C$2,Systems!$2:$2,))&amp;"]",)</f>
        <v>Satalice</v>
      </c>
      <c r="C2247" s="144">
        <f t="array" ref="C2247">round((F2247-average(I2247,L2247,O2247,R2247,U2247))*X2247+if($B2247=$H2247,0,iferror(average(vlookup({$H2247,$K2247,$N2247,$Q2247,$T2247},$B:$D,column(B$1),0)),index(C:C,match($H2247,$B:$B,)))),3)</f>
        <v>5.94</v>
      </c>
      <c r="D2247" s="144">
        <f t="array" ref="D2247">round((G2247-average(J2247,M2247,P2247,S2247,V2247))*Y2247+if($B2247=$H2247,0,iferror(average(vlookup({$H2247,$K2247,$N2247,$Q2247,$T2247},$B:$D,column(C$1),0)),index(D:D,match($H2247,$B:$B,)))),3)</f>
        <v>260.774</v>
      </c>
      <c r="E2247" s="145">
        <v>2764.0</v>
      </c>
      <c r="F2247" s="146">
        <v>692.198</v>
      </c>
      <c r="G2247" s="146">
        <v>241.498</v>
      </c>
      <c r="H2247" s="147" t="s">
        <v>404</v>
      </c>
      <c r="I2247" s="146">
        <v>688.449</v>
      </c>
      <c r="J2247" s="146">
        <v>406.09</v>
      </c>
      <c r="K2247" s="148"/>
      <c r="L2247" s="149"/>
      <c r="M2247" s="149"/>
      <c r="N2247" s="148"/>
      <c r="O2247" s="149"/>
      <c r="P2247" s="149"/>
      <c r="Q2247" s="148"/>
      <c r="R2247" s="149"/>
      <c r="S2247" s="149"/>
      <c r="T2247" s="148"/>
      <c r="U2247" s="149"/>
      <c r="V2247" s="149"/>
      <c r="W2247" s="149"/>
      <c r="X2247" s="150">
        <f t="shared" si="1"/>
        <v>1.584367573</v>
      </c>
      <c r="Y2247" s="150">
        <f t="shared" si="2"/>
        <v>-1.584367573</v>
      </c>
    </row>
    <row r="2248" ht="15.75" customHeight="1">
      <c r="A2248" s="119">
        <v>2247.0</v>
      </c>
      <c r="B2248" s="143" t="str">
        <f t="array" ref="B2248">index(Systems!$A:$E,match($A2248,Systems!$A:$A,),match(B$1,Systems!$2:$2,))&amp;if(not(isblank(index(Systems!$A:$E,match($A2248,Systems!$A:$A,),match(Systems!$C$2,Systems!$2:$2,))))," ["&amp;index(Systems!$A:$E,match($A2248,Systems!$A:$A,),match(Systems!$C$2,Systems!$2:$2,))&amp;"]",)</f>
        <v>Sauk City</v>
      </c>
      <c r="C2248" s="144">
        <f t="array" ref="C2248">round((F2248-average(I2248,L2248,O2248,R2248,U2248))*X2248+if($B2248=$H2248,0,iferror(average(vlookup({$H2248,$K2248,$N2248,$Q2248,$T2248},$B:$D,column(B$1),0)),index(C:C,match($H2248,$B:$B,)))),3)</f>
        <v>276.586</v>
      </c>
      <c r="D2248" s="144">
        <f t="array" ref="D2248">round((G2248-average(J2248,M2248,P2248,S2248,V2248))*Y2248+if($B2248=$H2248,0,iferror(average(vlookup({$H2248,$K2248,$N2248,$Q2248,$T2248},$B:$D,column(C$1),0)),index(D:D,match($H2248,$B:$B,)))),3)</f>
        <v>-3.15</v>
      </c>
      <c r="E2248" s="145">
        <v>2764.0</v>
      </c>
      <c r="F2248" s="146">
        <v>863.021</v>
      </c>
      <c r="G2248" s="146">
        <v>408.078</v>
      </c>
      <c r="H2248" s="147" t="s">
        <v>404</v>
      </c>
      <c r="I2248" s="146">
        <v>688.449</v>
      </c>
      <c r="J2248" s="146">
        <v>406.09</v>
      </c>
      <c r="K2248" s="148"/>
      <c r="L2248" s="149"/>
      <c r="M2248" s="149"/>
      <c r="N2248" s="148"/>
      <c r="O2248" s="149"/>
      <c r="P2248" s="149"/>
      <c r="Q2248" s="148"/>
      <c r="R2248" s="149"/>
      <c r="S2248" s="149"/>
      <c r="T2248" s="148"/>
      <c r="U2248" s="149"/>
      <c r="V2248" s="149"/>
      <c r="W2248" s="149"/>
      <c r="X2248" s="150">
        <f t="shared" si="1"/>
        <v>1.584367573</v>
      </c>
      <c r="Y2248" s="150">
        <f t="shared" si="2"/>
        <v>-1.584367573</v>
      </c>
    </row>
    <row r="2249" ht="15.75" customHeight="1">
      <c r="A2249" s="119">
        <v>2248.0</v>
      </c>
      <c r="B2249" s="143" t="str">
        <f t="array" ref="B2249">index(Systems!$A:$E,match($A2249,Systems!$A:$A,),match(B$1,Systems!$2:$2,))&amp;if(not(isblank(index(Systems!$A:$E,match($A2249,Systems!$A:$A,),match(Systems!$C$2,Systems!$2:$2,))))," ["&amp;index(Systems!$A:$E,match($A2249,Systems!$A:$A,),match(Systems!$C$2,Systems!$2:$2,))&amp;"]",)</f>
        <v>Saumur</v>
      </c>
      <c r="C2249" s="144">
        <f t="array" ref="C2249">round((F2249-average(I2249,L2249,O2249,R2249,U2249))*X2249+if($B2249=$H2249,0,iferror(average(vlookup({$H2249,$K2249,$N2249,$Q2249,$T2249},$B:$D,column(B$1),0)),index(C:C,match($H2249,$B:$B,)))),3)</f>
        <v>377.786</v>
      </c>
      <c r="D2249" s="144">
        <f t="array" ref="D2249">round((G2249-average(J2249,M2249,P2249,S2249,V2249))*Y2249+if($B2249=$H2249,0,iferror(average(vlookup({$H2249,$K2249,$N2249,$Q2249,$T2249},$B:$D,column(C$1),0)),index(D:D,match($H2249,$B:$B,)))),3)</f>
        <v>69.126</v>
      </c>
      <c r="E2249" s="145">
        <v>2764.0</v>
      </c>
      <c r="F2249" s="146">
        <v>926.895</v>
      </c>
      <c r="G2249" s="146">
        <v>362.46</v>
      </c>
      <c r="H2249" s="147" t="s">
        <v>404</v>
      </c>
      <c r="I2249" s="146">
        <v>688.449</v>
      </c>
      <c r="J2249" s="146">
        <v>406.09</v>
      </c>
      <c r="K2249" s="148"/>
      <c r="L2249" s="149"/>
      <c r="M2249" s="149"/>
      <c r="N2249" s="148"/>
      <c r="O2249" s="149"/>
      <c r="P2249" s="149"/>
      <c r="Q2249" s="148"/>
      <c r="R2249" s="149"/>
      <c r="S2249" s="149"/>
      <c r="T2249" s="148"/>
      <c r="U2249" s="149"/>
      <c r="V2249" s="149"/>
      <c r="W2249" s="149"/>
      <c r="X2249" s="150">
        <f t="shared" si="1"/>
        <v>1.584367573</v>
      </c>
      <c r="Y2249" s="150">
        <f t="shared" si="2"/>
        <v>-1.584367573</v>
      </c>
    </row>
    <row r="2250" ht="15.75" customHeight="1">
      <c r="A2250" s="119">
        <v>2249.0</v>
      </c>
      <c r="B2250" s="143" t="str">
        <f t="array" ref="B2250">index(Systems!$A:$E,match($A2250,Systems!$A:$A,),match(B$1,Systems!$2:$2,))&amp;if(not(isblank(index(Systems!$A:$E,match($A2250,Systems!$A:$A,),match(Systems!$C$2,Systems!$2:$2,))))," ["&amp;index(Systems!$A:$E,match($A2250,Systems!$A:$A,),match(Systems!$C$2,Systems!$2:$2,))&amp;"]",)</f>
        <v>Saunemin</v>
      </c>
      <c r="C2250" s="144">
        <f t="array" ref="C2250">round((F2250-average(I2250,L2250,O2250,R2250,U2250))*X2250+if($B2250=$H2250,0,iferror(average(vlookup({$H2250,$K2250,$N2250,$Q2250,$T2250},$B:$D,column(B$1),0)),index(C:C,match($H2250,$B:$B,)))),3)</f>
        <v>246.078</v>
      </c>
      <c r="D2250" s="144">
        <f t="array" ref="D2250">round((G2250-average(J2250,M2250,P2250,S2250,V2250))*Y2250+if($B2250=$H2250,0,iferror(average(vlookup({$H2250,$K2250,$N2250,$Q2250,$T2250},$B:$D,column(C$1),0)),index(D:D,match($H2250,$B:$B,)))),3)</f>
        <v>-56.394</v>
      </c>
      <c r="E2250" s="145">
        <v>2764.0</v>
      </c>
      <c r="F2250" s="146">
        <v>843.765</v>
      </c>
      <c r="G2250" s="146">
        <v>441.684</v>
      </c>
      <c r="H2250" s="147" t="s">
        <v>404</v>
      </c>
      <c r="I2250" s="146">
        <v>688.449</v>
      </c>
      <c r="J2250" s="146">
        <v>406.09</v>
      </c>
      <c r="K2250" s="148"/>
      <c r="L2250" s="149"/>
      <c r="M2250" s="149"/>
      <c r="N2250" s="148"/>
      <c r="O2250" s="149"/>
      <c r="P2250" s="149"/>
      <c r="Q2250" s="148"/>
      <c r="R2250" s="149"/>
      <c r="S2250" s="149"/>
      <c r="T2250" s="148"/>
      <c r="U2250" s="149"/>
      <c r="V2250" s="149"/>
      <c r="W2250" s="149"/>
      <c r="X2250" s="150">
        <f t="shared" si="1"/>
        <v>1.584367573</v>
      </c>
      <c r="Y2250" s="150">
        <f t="shared" si="2"/>
        <v>-1.584367573</v>
      </c>
    </row>
    <row r="2251" ht="15.75" customHeight="1">
      <c r="A2251" s="119">
        <v>2250.0</v>
      </c>
      <c r="B2251" s="143" t="str">
        <f t="array" ref="B2251">index(Systems!$A:$E,match($A2251,Systems!$A:$A,),match(B$1,Systems!$2:$2,))&amp;if(not(isblank(index(Systems!$A:$E,match($A2251,Systems!$A:$A,),match(Systems!$C$2,Systems!$2:$2,))))," ["&amp;index(Systems!$A:$E,match($A2251,Systems!$A:$A,),match(Systems!$C$2,Systems!$2:$2,))&amp;"]",)</f>
        <v>Savannah</v>
      </c>
      <c r="C2251" s="144">
        <f t="array" ref="C2251">round((F2251-average(I2251,L2251,O2251,R2251,U2251))*X2251+if($B2251=$H2251,0,iferror(average(vlookup({$H2251,$K2251,$N2251,$Q2251,$T2251},$B:$D,column(B$1),0)),index(C:C,match($H2251,$B:$B,)))),3)</f>
        <v>-79.626</v>
      </c>
      <c r="D2251" s="144">
        <f t="array" ref="D2251">round((G2251-average(J2251,M2251,P2251,S2251,V2251))*Y2251+if($B2251=$H2251,0,iferror(average(vlookup({$H2251,$K2251,$N2251,$Q2251,$T2251},$B:$D,column(C$1),0)),index(D:D,match($H2251,$B:$B,)))),3)</f>
        <v>-46.572</v>
      </c>
      <c r="E2251" s="145">
        <v>2764.0</v>
      </c>
      <c r="F2251" s="146">
        <v>638.192</v>
      </c>
      <c r="G2251" s="146">
        <v>435.485</v>
      </c>
      <c r="H2251" s="147" t="s">
        <v>404</v>
      </c>
      <c r="I2251" s="146">
        <v>688.449</v>
      </c>
      <c r="J2251" s="146">
        <v>406.09</v>
      </c>
      <c r="K2251" s="148"/>
      <c r="L2251" s="149"/>
      <c r="M2251" s="149"/>
      <c r="N2251" s="148"/>
      <c r="O2251" s="149"/>
      <c r="P2251" s="149"/>
      <c r="Q2251" s="148"/>
      <c r="R2251" s="149"/>
      <c r="S2251" s="149"/>
      <c r="T2251" s="148"/>
      <c r="U2251" s="149"/>
      <c r="V2251" s="149"/>
      <c r="W2251" s="149"/>
      <c r="X2251" s="150">
        <f t="shared" si="1"/>
        <v>1.584367573</v>
      </c>
      <c r="Y2251" s="150">
        <f t="shared" si="2"/>
        <v>-1.584367573</v>
      </c>
    </row>
    <row r="2252" ht="15.75" customHeight="1">
      <c r="A2252" s="119">
        <v>2251.0</v>
      </c>
      <c r="B2252" s="143" t="str">
        <f t="array" ref="B2252">index(Systems!$A:$E,match($A2252,Systems!$A:$A,),match(B$1,Systems!$2:$2,))&amp;if(not(isblank(index(Systems!$A:$E,match($A2252,Systems!$A:$A,),match(Systems!$C$2,Systems!$2:$2,))))," ["&amp;index(Systems!$A:$E,match($A2252,Systems!$A:$A,),match(Systems!$C$2,Systems!$2:$2,))&amp;"]",)</f>
        <v>Savinsville</v>
      </c>
      <c r="C2252" s="144">
        <f t="array" ref="C2252">round((F2252-average(I2252,L2252,O2252,R2252,U2252))*X2252+if($B2252=$H2252,0,iferror(average(vlookup({$H2252,$K2252,$N2252,$Q2252,$T2252},$B:$D,column(B$1),0)),index(C:C,match($H2252,$B:$B,)))),3)</f>
        <v>141.899</v>
      </c>
      <c r="D2252" s="144">
        <f t="array" ref="D2252">round((G2252-average(J2252,M2252,P2252,S2252,V2252))*Y2252+if($B2252=$H2252,0,iferror(average(vlookup({$H2252,$K2252,$N2252,$Q2252,$T2252},$B:$D,column(C$1),0)),index(D:D,match($H2252,$B:$B,)))),3)</f>
        <v>356.185</v>
      </c>
      <c r="E2252" s="145">
        <v>2764.0</v>
      </c>
      <c r="F2252" s="146">
        <v>778.011</v>
      </c>
      <c r="G2252" s="146">
        <v>181.278</v>
      </c>
      <c r="H2252" s="147" t="s">
        <v>404</v>
      </c>
      <c r="I2252" s="146">
        <v>688.449</v>
      </c>
      <c r="J2252" s="146">
        <v>406.09</v>
      </c>
      <c r="K2252" s="148"/>
      <c r="L2252" s="149"/>
      <c r="M2252" s="149"/>
      <c r="N2252" s="148"/>
      <c r="O2252" s="149"/>
      <c r="P2252" s="149"/>
      <c r="Q2252" s="148"/>
      <c r="R2252" s="149"/>
      <c r="S2252" s="149"/>
      <c r="T2252" s="148"/>
      <c r="U2252" s="149"/>
      <c r="V2252" s="149"/>
      <c r="W2252" s="149"/>
      <c r="X2252" s="150">
        <f t="shared" si="1"/>
        <v>1.584367573</v>
      </c>
      <c r="Y2252" s="150">
        <f t="shared" si="2"/>
        <v>-1.584367573</v>
      </c>
    </row>
    <row r="2253" ht="15.75" customHeight="1">
      <c r="A2253" s="119">
        <v>2252.0</v>
      </c>
      <c r="B2253" s="143" t="str">
        <f t="array" ref="B2253">index(Systems!$A:$E,match($A2253,Systems!$A:$A,),match(B$1,Systems!$2:$2,))&amp;if(not(isblank(index(Systems!$A:$E,match($A2253,Systems!$A:$A,),match(Systems!$C$2,Systems!$2:$2,))))," ["&amp;index(Systems!$A:$E,match($A2253,Systems!$A:$A,),match(Systems!$C$2,Systems!$2:$2,))&amp;"]",)</f>
        <v>Savonburg</v>
      </c>
      <c r="C2253" s="144">
        <f t="array" ref="C2253">round((F2253-average(I2253,L2253,O2253,R2253,U2253))*X2253+if($B2253=$H2253,0,iferror(average(vlookup({$H2253,$K2253,$N2253,$Q2253,$T2253},$B:$D,column(B$1),0)),index(C:C,match($H2253,$B:$B,)))),3)</f>
        <v>498.103</v>
      </c>
      <c r="D2253" s="144">
        <f t="array" ref="D2253">round((G2253-average(J2253,M2253,P2253,S2253,V2253))*Y2253+if($B2253=$H2253,0,iferror(average(vlookup({$H2253,$K2253,$N2253,$Q2253,$T2253},$B:$D,column(C$1),0)),index(D:D,match($H2253,$B:$B,)))),3)</f>
        <v>-15.558</v>
      </c>
      <c r="E2253" s="145">
        <v>2764.0</v>
      </c>
      <c r="F2253" s="146">
        <v>1002.835</v>
      </c>
      <c r="G2253" s="146">
        <v>415.91</v>
      </c>
      <c r="H2253" s="147" t="s">
        <v>404</v>
      </c>
      <c r="I2253" s="146">
        <v>688.449</v>
      </c>
      <c r="J2253" s="146">
        <v>406.09</v>
      </c>
      <c r="K2253" s="148"/>
      <c r="L2253" s="149"/>
      <c r="M2253" s="149"/>
      <c r="N2253" s="148"/>
      <c r="O2253" s="149"/>
      <c r="P2253" s="149"/>
      <c r="Q2253" s="148"/>
      <c r="R2253" s="149"/>
      <c r="S2253" s="149"/>
      <c r="T2253" s="148"/>
      <c r="U2253" s="149"/>
      <c r="V2253" s="149"/>
      <c r="W2253" s="149"/>
      <c r="X2253" s="150">
        <f t="shared" si="1"/>
        <v>1.584367573</v>
      </c>
      <c r="Y2253" s="150">
        <f t="shared" si="2"/>
        <v>-1.584367573</v>
      </c>
    </row>
    <row r="2254" ht="15.75" customHeight="1">
      <c r="A2254" s="119">
        <v>2253.0</v>
      </c>
      <c r="B2254" s="143" t="str">
        <f t="array" ref="B2254">index(Systems!$A:$E,match($A2254,Systems!$A:$A,),match(B$1,Systems!$2:$2,))&amp;if(not(isblank(index(Systems!$A:$E,match($A2254,Systems!$A:$A,),match(Systems!$C$2,Systems!$2:$2,))))," ["&amp;index(Systems!$A:$E,match($A2254,Systems!$A:$A,),match(Systems!$C$2,Systems!$2:$2,))&amp;"]",)</f>
        <v>Sawyer</v>
      </c>
      <c r="C2254" s="144">
        <f t="array" ref="C2254">round((F2254-average(I2254,L2254,O2254,R2254,U2254))*X2254+if($B2254=$H2254,0,iferror(average(vlookup({$H2254,$K2254,$N2254,$Q2254,$T2254},$B:$D,column(B$1),0)),index(C:C,match($H2254,$B:$B,)))),3)</f>
        <v>250.47</v>
      </c>
      <c r="D2254" s="144">
        <f t="array" ref="D2254">round((G2254-average(J2254,M2254,P2254,S2254,V2254))*Y2254+if($B2254=$H2254,0,iferror(average(vlookup({$H2254,$K2254,$N2254,$Q2254,$T2254},$B:$D,column(C$1),0)),index(D:D,match($H2254,$B:$B,)))),3)</f>
        <v>392.64</v>
      </c>
      <c r="E2254" s="145">
        <v>2764.0</v>
      </c>
      <c r="F2254" s="146">
        <v>846.537</v>
      </c>
      <c r="G2254" s="146">
        <v>158.269</v>
      </c>
      <c r="H2254" s="147" t="s">
        <v>404</v>
      </c>
      <c r="I2254" s="146">
        <v>688.449</v>
      </c>
      <c r="J2254" s="146">
        <v>406.09</v>
      </c>
      <c r="K2254" s="148"/>
      <c r="L2254" s="149"/>
      <c r="M2254" s="149"/>
      <c r="N2254" s="148"/>
      <c r="O2254" s="149"/>
      <c r="P2254" s="149"/>
      <c r="Q2254" s="148"/>
      <c r="R2254" s="149"/>
      <c r="S2254" s="149"/>
      <c r="T2254" s="148"/>
      <c r="U2254" s="149"/>
      <c r="V2254" s="149"/>
      <c r="W2254" s="149"/>
      <c r="X2254" s="150">
        <f t="shared" si="1"/>
        <v>1.584367573</v>
      </c>
      <c r="Y2254" s="150">
        <f t="shared" si="2"/>
        <v>-1.584367573</v>
      </c>
    </row>
    <row r="2255" ht="15.75" customHeight="1">
      <c r="A2255" s="119">
        <v>2254.0</v>
      </c>
      <c r="B2255" s="143" t="str">
        <f t="array" ref="B2255">index(Systems!$A:$E,match($A2255,Systems!$A:$A,),match(B$1,Systems!$2:$2,))&amp;if(not(isblank(index(Systems!$A:$E,match($A2255,Systems!$A:$A,),match(Systems!$C$2,Systems!$2:$2,))))," ["&amp;index(Systems!$A:$E,match($A2255,Systems!$A:$A,),match(Systems!$C$2,Systems!$2:$2,))&amp;"]",)</f>
        <v>Sax</v>
      </c>
      <c r="C2255" s="144">
        <f t="array" ref="C2255">round((F2255-average(I2255,L2255,O2255,R2255,U2255))*X2255+if($B2255=$H2255,0,iferror(average(vlookup({$H2255,$K2255,$N2255,$Q2255,$T2255},$B:$D,column(B$1),0)),index(C:C,match($H2255,$B:$B,)))),3)</f>
        <v>-1.561</v>
      </c>
      <c r="D2255" s="144">
        <f t="array" ref="D2255">round((G2255-average(J2255,M2255,P2255,S2255,V2255))*Y2255+if($B2255=$H2255,0,iferror(average(vlookup({$H2255,$K2255,$N2255,$Q2255,$T2255},$B:$D,column(C$1),0)),index(D:D,match($H2255,$B:$B,)))),3)</f>
        <v>-374.6</v>
      </c>
      <c r="E2255" s="145">
        <v>2764.0</v>
      </c>
      <c r="F2255" s="146">
        <v>687.464</v>
      </c>
      <c r="G2255" s="146">
        <v>642.525</v>
      </c>
      <c r="H2255" s="147" t="s">
        <v>404</v>
      </c>
      <c r="I2255" s="146">
        <v>688.449</v>
      </c>
      <c r="J2255" s="146">
        <v>406.09</v>
      </c>
      <c r="K2255" s="148"/>
      <c r="L2255" s="149"/>
      <c r="M2255" s="149"/>
      <c r="N2255" s="148"/>
      <c r="O2255" s="149"/>
      <c r="P2255" s="149"/>
      <c r="Q2255" s="148"/>
      <c r="R2255" s="149"/>
      <c r="S2255" s="149"/>
      <c r="T2255" s="148"/>
      <c r="U2255" s="149"/>
      <c r="V2255" s="149"/>
      <c r="W2255" s="149"/>
      <c r="X2255" s="150">
        <f t="shared" si="1"/>
        <v>1.584367573</v>
      </c>
      <c r="Y2255" s="150">
        <f t="shared" si="2"/>
        <v>-1.584367573</v>
      </c>
    </row>
    <row r="2256" ht="15.75" customHeight="1">
      <c r="A2256" s="119">
        <v>2255.0</v>
      </c>
      <c r="B2256" s="143" t="str">
        <f t="array" ref="B2256">index(Systems!$A:$E,match($A2256,Systems!$A:$A,),match(B$1,Systems!$2:$2,))&amp;if(not(isblank(index(Systems!$A:$E,match($A2256,Systems!$A:$A,),match(Systems!$C$2,Systems!$2:$2,))))," ["&amp;index(Systems!$A:$E,match($A2256,Systems!$A:$A,),match(Systems!$C$2,Systems!$2:$2,))&amp;"]",)</f>
        <v>Scarborough</v>
      </c>
      <c r="C2256" s="144">
        <f t="array" ref="C2256">round((F2256-average(I2256,L2256,O2256,R2256,U2256))*X2256+if($B2256=$H2256,0,iferror(average(vlookup({$H2256,$K2256,$N2256,$Q2256,$T2256},$B:$D,column(B$1),0)),index(C:C,match($H2256,$B:$B,)))),3)</f>
        <v>-15.527</v>
      </c>
      <c r="D2256" s="144">
        <f t="array" ref="D2256">round((G2256-average(J2256,M2256,P2256,S2256,V2256))*Y2256+if($B2256=$H2256,0,iferror(average(vlookup({$H2256,$K2256,$N2256,$Q2256,$T2256},$B:$D,column(C$1),0)),index(D:D,match($H2256,$B:$B,)))),3)</f>
        <v>-272.015</v>
      </c>
      <c r="E2256" s="145">
        <v>2764.0</v>
      </c>
      <c r="F2256" s="146">
        <v>678.649</v>
      </c>
      <c r="G2256" s="146">
        <v>577.777</v>
      </c>
      <c r="H2256" s="147" t="s">
        <v>404</v>
      </c>
      <c r="I2256" s="146">
        <v>688.449</v>
      </c>
      <c r="J2256" s="146">
        <v>406.09</v>
      </c>
      <c r="K2256" s="148"/>
      <c r="L2256" s="149"/>
      <c r="M2256" s="149"/>
      <c r="N2256" s="148"/>
      <c r="O2256" s="149"/>
      <c r="P2256" s="149"/>
      <c r="Q2256" s="148"/>
      <c r="R2256" s="149"/>
      <c r="S2256" s="149"/>
      <c r="T2256" s="148"/>
      <c r="U2256" s="149"/>
      <c r="V2256" s="149"/>
      <c r="W2256" s="149"/>
      <c r="X2256" s="150">
        <f t="shared" si="1"/>
        <v>1.584367573</v>
      </c>
      <c r="Y2256" s="150">
        <f t="shared" si="2"/>
        <v>-1.584367573</v>
      </c>
    </row>
    <row r="2257" ht="15.75" customHeight="1">
      <c r="A2257" s="119">
        <v>2256.0</v>
      </c>
      <c r="B2257" s="143" t="str">
        <f t="array" ref="B2257">index(Systems!$A:$E,match($A2257,Systems!$A:$A,),match(B$1,Systems!$2:$2,))&amp;if(not(isblank(index(Systems!$A:$E,match($A2257,Systems!$A:$A,),match(Systems!$C$2,Systems!$2:$2,))))," ["&amp;index(Systems!$A:$E,match($A2257,Systems!$A:$A,),match(Systems!$C$2,Systems!$2:$2,))&amp;"]",)</f>
        <v>Scheat</v>
      </c>
      <c r="C2257" s="144">
        <f t="array" ref="C2257">round((F2257-average(I2257,L2257,O2257,R2257,U2257))*X2257+if($B2257=$H2257,0,iferror(average(vlookup({$H2257,$K2257,$N2257,$Q2257,$T2257},$B:$D,column(B$1),0)),index(C:C,match($H2257,$B:$B,)))),3)</f>
        <v>168.531</v>
      </c>
      <c r="D2257" s="144">
        <f t="array" ref="D2257">round((G2257-average(J2257,M2257,P2257,S2257,V2257))*Y2257+if($B2257=$H2257,0,iferror(average(vlookup({$H2257,$K2257,$N2257,$Q2257,$T2257},$B:$D,column(C$1),0)),index(D:D,match($H2257,$B:$B,)))),3)</f>
        <v>41.83</v>
      </c>
      <c r="E2257" s="145">
        <v>2764.0</v>
      </c>
      <c r="F2257" s="146">
        <v>794.82</v>
      </c>
      <c r="G2257" s="146">
        <v>379.688</v>
      </c>
      <c r="H2257" s="147" t="s">
        <v>404</v>
      </c>
      <c r="I2257" s="146">
        <v>688.449</v>
      </c>
      <c r="J2257" s="146">
        <v>406.09</v>
      </c>
      <c r="K2257" s="148"/>
      <c r="L2257" s="149"/>
      <c r="M2257" s="149"/>
      <c r="N2257" s="148"/>
      <c r="O2257" s="149"/>
      <c r="P2257" s="149"/>
      <c r="Q2257" s="148"/>
      <c r="R2257" s="149"/>
      <c r="S2257" s="149"/>
      <c r="T2257" s="148"/>
      <c r="U2257" s="149"/>
      <c r="V2257" s="149"/>
      <c r="W2257" s="149"/>
      <c r="X2257" s="150">
        <f t="shared" si="1"/>
        <v>1.584367573</v>
      </c>
      <c r="Y2257" s="150">
        <f t="shared" si="2"/>
        <v>-1.584367573</v>
      </c>
    </row>
    <row r="2258" ht="15.75" customHeight="1">
      <c r="A2258" s="119">
        <v>2257.0</v>
      </c>
      <c r="B2258" s="143" t="str">
        <f t="array" ref="B2258">index(Systems!$A:$E,match($A2258,Systems!$A:$A,),match(B$1,Systems!$2:$2,))&amp;if(not(isblank(index(Systems!$A:$E,match($A2258,Systems!$A:$A,),match(Systems!$C$2,Systems!$2:$2,))))," ["&amp;index(Systems!$A:$E,match($A2258,Systems!$A:$A,),match(Systems!$C$2,Systems!$2:$2,))&amp;"]",)</f>
        <v>Schedar</v>
      </c>
      <c r="C2258" s="144">
        <f t="array" ref="C2258">round((F2258-average(I2258,L2258,O2258,R2258,U2258))*X2258+if($B2258=$H2258,0,iferror(average(vlookup({$H2258,$K2258,$N2258,$Q2258,$T2258},$B:$D,column(B$1),0)),index(C:C,match($H2258,$B:$B,)))),3)</f>
        <v>117.863</v>
      </c>
      <c r="D2258" s="144">
        <f t="array" ref="D2258">round((G2258-average(J2258,M2258,P2258,S2258,V2258))*Y2258+if($B2258=$H2258,0,iferror(average(vlookup({$H2258,$K2258,$N2258,$Q2258,$T2258},$B:$D,column(C$1),0)),index(D:D,match($H2258,$B:$B,)))),3)</f>
        <v>-21.246</v>
      </c>
      <c r="E2258" s="145">
        <v>2764.0</v>
      </c>
      <c r="F2258" s="146">
        <v>762.84</v>
      </c>
      <c r="G2258" s="146">
        <v>419.5</v>
      </c>
      <c r="H2258" s="147" t="s">
        <v>404</v>
      </c>
      <c r="I2258" s="146">
        <v>688.449</v>
      </c>
      <c r="J2258" s="146">
        <v>406.09</v>
      </c>
      <c r="K2258" s="148"/>
      <c r="L2258" s="149"/>
      <c r="M2258" s="149"/>
      <c r="N2258" s="148"/>
      <c r="O2258" s="149"/>
      <c r="P2258" s="149"/>
      <c r="Q2258" s="148"/>
      <c r="R2258" s="149"/>
      <c r="S2258" s="149"/>
      <c r="T2258" s="148"/>
      <c r="U2258" s="149"/>
      <c r="V2258" s="149"/>
      <c r="W2258" s="149"/>
      <c r="X2258" s="150">
        <f t="shared" si="1"/>
        <v>1.584367573</v>
      </c>
      <c r="Y2258" s="150">
        <f t="shared" si="2"/>
        <v>-1.584367573</v>
      </c>
    </row>
    <row r="2259" ht="15.75" customHeight="1">
      <c r="A2259" s="119">
        <v>2258.0</v>
      </c>
      <c r="B2259" s="143" t="str">
        <f t="array" ref="B2259">index(Systems!$A:$E,match($A2259,Systems!$A:$A,),match(B$1,Systems!$2:$2,))&amp;if(not(isblank(index(Systems!$A:$E,match($A2259,Systems!$A:$A,),match(Systems!$C$2,Systems!$2:$2,))))," ["&amp;index(Systems!$A:$E,match($A2259,Systems!$A:$A,),match(Systems!$C$2,Systems!$2:$2,))&amp;"]",)</f>
        <v>Schererville</v>
      </c>
      <c r="C2259" s="144">
        <f t="array" ref="C2259">round((F2259-average(I2259,L2259,O2259,R2259,U2259))*X2259+if($B2259=$H2259,0,iferror(average(vlookup({$H2259,$K2259,$N2259,$Q2259,$T2259},$B:$D,column(B$1),0)),index(C:C,match($H2259,$B:$B,)))),3)</f>
        <v>-339.386</v>
      </c>
      <c r="D2259" s="144">
        <f t="array" ref="D2259">round((G2259-average(J2259,M2259,P2259,S2259,V2259))*Y2259+if($B2259=$H2259,0,iferror(average(vlookup({$H2259,$K2259,$N2259,$Q2259,$T2259},$B:$D,column(C$1),0)),index(D:D,match($H2259,$B:$B,)))),3)</f>
        <v>-87.414</v>
      </c>
      <c r="E2259" s="145">
        <v>2764.0</v>
      </c>
      <c r="F2259" s="146">
        <v>474.24</v>
      </c>
      <c r="G2259" s="146">
        <v>461.263</v>
      </c>
      <c r="H2259" s="147" t="s">
        <v>404</v>
      </c>
      <c r="I2259" s="146">
        <v>688.449</v>
      </c>
      <c r="J2259" s="146">
        <v>406.09</v>
      </c>
      <c r="K2259" s="148"/>
      <c r="L2259" s="149"/>
      <c r="M2259" s="149"/>
      <c r="N2259" s="148"/>
      <c r="O2259" s="149"/>
      <c r="P2259" s="149"/>
      <c r="Q2259" s="148"/>
      <c r="R2259" s="149"/>
      <c r="S2259" s="149"/>
      <c r="T2259" s="148"/>
      <c r="U2259" s="149"/>
      <c r="V2259" s="149"/>
      <c r="W2259" s="149"/>
      <c r="X2259" s="150">
        <f t="shared" si="1"/>
        <v>1.584367573</v>
      </c>
      <c r="Y2259" s="150">
        <f t="shared" si="2"/>
        <v>-1.584367573</v>
      </c>
    </row>
    <row r="2260" ht="15.75" customHeight="1">
      <c r="A2260" s="119">
        <v>2259.0</v>
      </c>
      <c r="B2260" s="143" t="str">
        <f t="array" ref="B2260">index(Systems!$A:$E,match($A2260,Systems!$A:$A,),match(B$1,Systems!$2:$2,))&amp;if(not(isblank(index(Systems!$A:$E,match($A2260,Systems!$A:$A,),match(Systems!$C$2,Systems!$2:$2,))))," ["&amp;index(Systems!$A:$E,match($A2260,Systems!$A:$A,),match(Systems!$C$2,Systems!$2:$2,))&amp;"]",)</f>
        <v>Scheuerheck</v>
      </c>
      <c r="C2260" s="144">
        <f t="array" ref="C2260">round((F2260-average(I2260,L2260,O2260,R2260,U2260))*X2260+if($B2260=$H2260,0,iferror(average(vlookup({$H2260,$K2260,$N2260,$Q2260,$T2260},$B:$D,column(B$1),0)),index(C:C,match($H2260,$B:$B,)))),3)</f>
        <v>-147.886</v>
      </c>
      <c r="D2260" s="144">
        <f t="array" ref="D2260">round((G2260-average(J2260,M2260,P2260,S2260,V2260))*Y2260+if($B2260=$H2260,0,iferror(average(vlookup({$H2260,$K2260,$N2260,$Q2260,$T2260},$B:$D,column(C$1),0)),index(D:D,match($H2260,$B:$B,)))),3)</f>
        <v>-328.614</v>
      </c>
      <c r="E2260" s="145">
        <v>2764.0</v>
      </c>
      <c r="F2260" s="146">
        <v>595.108</v>
      </c>
      <c r="G2260" s="146">
        <v>613.5</v>
      </c>
      <c r="H2260" s="147" t="s">
        <v>404</v>
      </c>
      <c r="I2260" s="146">
        <v>688.449</v>
      </c>
      <c r="J2260" s="146">
        <v>406.09</v>
      </c>
      <c r="K2260" s="148"/>
      <c r="L2260" s="149"/>
      <c r="M2260" s="149"/>
      <c r="N2260" s="148"/>
      <c r="O2260" s="149"/>
      <c r="P2260" s="149"/>
      <c r="Q2260" s="148"/>
      <c r="R2260" s="149"/>
      <c r="S2260" s="149"/>
      <c r="T2260" s="148"/>
      <c r="U2260" s="149"/>
      <c r="V2260" s="149"/>
      <c r="W2260" s="149"/>
      <c r="X2260" s="150">
        <f t="shared" si="1"/>
        <v>1.584367573</v>
      </c>
      <c r="Y2260" s="150">
        <f t="shared" si="2"/>
        <v>-1.584367573</v>
      </c>
    </row>
    <row r="2261" ht="15.75" customHeight="1">
      <c r="A2261" s="119">
        <v>2260.0</v>
      </c>
      <c r="B2261" s="143" t="str">
        <f t="array" ref="B2261">index(Systems!$A:$E,match($A2261,Systems!$A:$A,),match(B$1,Systems!$2:$2,))&amp;if(not(isblank(index(Systems!$A:$E,match($A2261,Systems!$A:$A,),match(Systems!$C$2,Systems!$2:$2,))))," ["&amp;index(Systems!$A:$E,match($A2261,Systems!$A:$A,),match(Systems!$C$2,Systems!$2:$2,))&amp;"]",)</f>
        <v>Schiedam</v>
      </c>
      <c r="C2261" s="144">
        <f t="array" ref="C2261">round((F2261-average(I2261,L2261,O2261,R2261,U2261))*X2261+if($B2261=$H2261,0,iferror(average(vlookup({$H2261,$K2261,$N2261,$Q2261,$T2261},$B:$D,column(B$1),0)),index(C:C,match($H2261,$B:$B,)))),3)</f>
        <v>-328.778</v>
      </c>
      <c r="D2261" s="144">
        <f t="array" ref="D2261">round((G2261-average(J2261,M2261,P2261,S2261,V2261))*Y2261+if($B2261=$H2261,0,iferror(average(vlookup({$H2261,$K2261,$N2261,$Q2261,$T2261},$B:$D,column(C$1),0)),index(D:D,match($H2261,$B:$B,)))),3)</f>
        <v>-145.345</v>
      </c>
      <c r="E2261" s="145">
        <v>2764.0</v>
      </c>
      <c r="F2261" s="146">
        <v>480.935</v>
      </c>
      <c r="G2261" s="146">
        <v>497.827</v>
      </c>
      <c r="H2261" s="147" t="s">
        <v>404</v>
      </c>
      <c r="I2261" s="146">
        <v>688.449</v>
      </c>
      <c r="J2261" s="146">
        <v>406.09</v>
      </c>
      <c r="K2261" s="148"/>
      <c r="L2261" s="149"/>
      <c r="M2261" s="149"/>
      <c r="N2261" s="148"/>
      <c r="O2261" s="149"/>
      <c r="P2261" s="149"/>
      <c r="Q2261" s="148"/>
      <c r="R2261" s="149"/>
      <c r="S2261" s="149"/>
      <c r="T2261" s="148"/>
      <c r="U2261" s="149"/>
      <c r="V2261" s="149"/>
      <c r="W2261" s="149"/>
      <c r="X2261" s="150">
        <f t="shared" si="1"/>
        <v>1.584367573</v>
      </c>
      <c r="Y2261" s="150">
        <f t="shared" si="2"/>
        <v>-1.584367573</v>
      </c>
    </row>
    <row r="2262" ht="15.75" customHeight="1">
      <c r="A2262" s="119">
        <v>2261.0</v>
      </c>
      <c r="B2262" s="143" t="str">
        <f t="array" ref="B2262">index(Systems!$A:$E,match($A2262,Systems!$A:$A,),match(B$1,Systems!$2:$2,))&amp;if(not(isblank(index(Systems!$A:$E,match($A2262,Systems!$A:$A,),match(Systems!$C$2,Systems!$2:$2,))))," ["&amp;index(Systems!$A:$E,match($A2262,Systems!$A:$A,),match(Systems!$C$2,Systems!$2:$2,))&amp;"]",)</f>
        <v>Schirmeck</v>
      </c>
      <c r="C2262" s="144">
        <f t="array" ref="C2262">round((F2262-average(I2262,L2262,O2262,R2262,U2262))*X2262+if($B2262=$H2262,0,iferror(average(vlookup({$H2262,$K2262,$N2262,$Q2262,$T2262},$B:$D,column(B$1),0)),index(C:C,match($H2262,$B:$B,)))),3)</f>
        <v>367.058</v>
      </c>
      <c r="D2262" s="144">
        <f t="array" ref="D2262">round((G2262-average(J2262,M2262,P2262,S2262,V2262))*Y2262+if($B2262=$H2262,0,iferror(average(vlookup({$H2262,$K2262,$N2262,$Q2262,$T2262},$B:$D,column(C$1),0)),index(D:D,match($H2262,$B:$B,)))),3)</f>
        <v>156.594</v>
      </c>
      <c r="E2262" s="145">
        <v>2764.0</v>
      </c>
      <c r="F2262" s="146">
        <v>920.124</v>
      </c>
      <c r="G2262" s="146">
        <v>307.253</v>
      </c>
      <c r="H2262" s="147" t="s">
        <v>404</v>
      </c>
      <c r="I2262" s="146">
        <v>688.449</v>
      </c>
      <c r="J2262" s="146">
        <v>406.09</v>
      </c>
      <c r="K2262" s="148"/>
      <c r="L2262" s="149"/>
      <c r="M2262" s="149"/>
      <c r="N2262" s="148"/>
      <c r="O2262" s="149"/>
      <c r="P2262" s="149"/>
      <c r="Q2262" s="148"/>
      <c r="R2262" s="149"/>
      <c r="S2262" s="149"/>
      <c r="T2262" s="148"/>
      <c r="U2262" s="149"/>
      <c r="V2262" s="149"/>
      <c r="W2262" s="149"/>
      <c r="X2262" s="150">
        <f t="shared" si="1"/>
        <v>1.584367573</v>
      </c>
      <c r="Y2262" s="150">
        <f t="shared" si="2"/>
        <v>-1.584367573</v>
      </c>
    </row>
    <row r="2263" ht="15.75" customHeight="1">
      <c r="A2263" s="119">
        <v>2262.0</v>
      </c>
      <c r="B2263" s="143" t="str">
        <f t="array" ref="B2263">index(Systems!$A:$E,match($A2263,Systems!$A:$A,),match(B$1,Systems!$2:$2,))&amp;if(not(isblank(index(Systems!$A:$E,match($A2263,Systems!$A:$A,),match(Systems!$C$2,Systems!$2:$2,))))," ["&amp;index(Systems!$A:$E,match($A2263,Systems!$A:$A,),match(Systems!$C$2,Systems!$2:$2,))&amp;"]",)</f>
        <v>Schmitt</v>
      </c>
      <c r="C2263" s="144">
        <f t="array" ref="C2263">round((F2263-average(I2263,L2263,O2263,R2263,U2263))*X2263+if($B2263=$H2263,0,iferror(average(vlookup({$H2263,$K2263,$N2263,$Q2263,$T2263},$B:$D,column(B$1),0)),index(C:C,match($H2263,$B:$B,)))),3)</f>
        <v>-304.737</v>
      </c>
      <c r="D2263" s="144">
        <f t="array" ref="D2263">round((G2263-average(J2263,M2263,P2263,S2263,V2263))*Y2263+if($B2263=$H2263,0,iferror(average(vlookup({$H2263,$K2263,$N2263,$Q2263,$T2263},$B:$D,column(C$1),0)),index(D:D,match($H2263,$B:$B,)))),3)</f>
        <v>-430.2</v>
      </c>
      <c r="E2263" s="145">
        <v>2764.0</v>
      </c>
      <c r="F2263" s="146">
        <v>496.109</v>
      </c>
      <c r="G2263" s="146">
        <v>677.618</v>
      </c>
      <c r="H2263" s="147" t="s">
        <v>404</v>
      </c>
      <c r="I2263" s="146">
        <v>688.449</v>
      </c>
      <c r="J2263" s="146">
        <v>406.09</v>
      </c>
      <c r="K2263" s="148"/>
      <c r="L2263" s="149"/>
      <c r="M2263" s="149"/>
      <c r="N2263" s="148"/>
      <c r="O2263" s="149"/>
      <c r="P2263" s="149"/>
      <c r="Q2263" s="148"/>
      <c r="R2263" s="149"/>
      <c r="S2263" s="149"/>
      <c r="T2263" s="148"/>
      <c r="U2263" s="149"/>
      <c r="V2263" s="149"/>
      <c r="W2263" s="149"/>
      <c r="X2263" s="150">
        <f t="shared" si="1"/>
        <v>1.584367573</v>
      </c>
      <c r="Y2263" s="150">
        <f t="shared" si="2"/>
        <v>-1.584367573</v>
      </c>
    </row>
    <row r="2264" ht="15.75" customHeight="1">
      <c r="A2264" s="119">
        <v>2263.0</v>
      </c>
      <c r="B2264" s="143" t="str">
        <f t="array" ref="B2264">index(Systems!$A:$E,match($A2264,Systems!$A:$A,),match(B$1,Systems!$2:$2,))&amp;if(not(isblank(index(Systems!$A:$E,match($A2264,Systems!$A:$A,),match(Systems!$C$2,Systems!$2:$2,))))," ["&amp;index(Systems!$A:$E,match($A2264,Systems!$A:$A,),match(Systems!$C$2,Systems!$2:$2,))&amp;"]",)</f>
        <v>Schrim</v>
      </c>
      <c r="C2264" s="144">
        <f t="array" ref="C2264">round((F2264-average(I2264,L2264,O2264,R2264,U2264))*X2264+if($B2264=$H2264,0,iferror(average(vlookup({$H2264,$K2264,$N2264,$Q2264,$T2264},$B:$D,column(B$1),0)),index(C:C,match($H2264,$B:$B,)))),3)</f>
        <v>616.313</v>
      </c>
      <c r="D2264" s="144">
        <f t="array" ref="D2264">round((G2264-average(J2264,M2264,P2264,S2264,V2264))*Y2264+if($B2264=$H2264,0,iferror(average(vlookup({$H2264,$K2264,$N2264,$Q2264,$T2264},$B:$D,column(C$1),0)),index(D:D,match($H2264,$B:$B,)))),3)</f>
        <v>199.868</v>
      </c>
      <c r="E2264" s="145">
        <v>2764.0</v>
      </c>
      <c r="F2264" s="146">
        <v>1077.445</v>
      </c>
      <c r="G2264" s="146">
        <v>279.94</v>
      </c>
      <c r="H2264" s="147" t="s">
        <v>404</v>
      </c>
      <c r="I2264" s="146">
        <v>688.449</v>
      </c>
      <c r="J2264" s="146">
        <v>406.09</v>
      </c>
      <c r="K2264" s="148"/>
      <c r="L2264" s="149"/>
      <c r="M2264" s="149"/>
      <c r="N2264" s="148"/>
      <c r="O2264" s="149"/>
      <c r="P2264" s="149"/>
      <c r="Q2264" s="148"/>
      <c r="R2264" s="149"/>
      <c r="S2264" s="149"/>
      <c r="T2264" s="148"/>
      <c r="U2264" s="149"/>
      <c r="V2264" s="149"/>
      <c r="W2264" s="149"/>
      <c r="X2264" s="150">
        <f t="shared" si="1"/>
        <v>1.584367573</v>
      </c>
      <c r="Y2264" s="150">
        <f t="shared" si="2"/>
        <v>-1.584367573</v>
      </c>
    </row>
    <row r="2265" ht="15.75" customHeight="1">
      <c r="A2265" s="119">
        <v>2264.0</v>
      </c>
      <c r="B2265" s="143" t="str">
        <f t="array" ref="B2265">index(Systems!$A:$E,match($A2265,Systems!$A:$A,),match(B$1,Systems!$2:$2,))&amp;if(not(isblank(index(Systems!$A:$E,match($A2265,Systems!$A:$A,),match(Systems!$C$2,Systems!$2:$2,))))," ["&amp;index(Systems!$A:$E,match($A2265,Systems!$A:$A,),match(Systems!$C$2,Systems!$2:$2,))&amp;"]",)</f>
        <v>Schuyler</v>
      </c>
      <c r="C2265" s="144">
        <f t="array" ref="C2265">round((F2265-average(I2265,L2265,O2265,R2265,U2265))*X2265+if($B2265=$H2265,0,iferror(average(vlookup({$H2265,$K2265,$N2265,$Q2265,$T2265},$B:$D,column(B$1),0)),index(C:C,match($H2265,$B:$B,)))),3)</f>
        <v>122.264</v>
      </c>
      <c r="D2265" s="144">
        <f t="array" ref="D2265">round((G2265-average(J2265,M2265,P2265,S2265,V2265))*Y2265+if($B2265=$H2265,0,iferror(average(vlookup({$H2265,$K2265,$N2265,$Q2265,$T2265},$B:$D,column(C$1),0)),index(D:D,match($H2265,$B:$B,)))),3)</f>
        <v>367.016</v>
      </c>
      <c r="E2265" s="145">
        <v>2764.0</v>
      </c>
      <c r="F2265" s="146">
        <v>765.618</v>
      </c>
      <c r="G2265" s="146">
        <v>174.442</v>
      </c>
      <c r="H2265" s="147" t="s">
        <v>404</v>
      </c>
      <c r="I2265" s="146">
        <v>688.449</v>
      </c>
      <c r="J2265" s="146">
        <v>406.09</v>
      </c>
      <c r="K2265" s="148"/>
      <c r="L2265" s="149"/>
      <c r="M2265" s="149"/>
      <c r="N2265" s="148"/>
      <c r="O2265" s="149"/>
      <c r="P2265" s="149"/>
      <c r="Q2265" s="148"/>
      <c r="R2265" s="149"/>
      <c r="S2265" s="149"/>
      <c r="T2265" s="148"/>
      <c r="U2265" s="149"/>
      <c r="V2265" s="149"/>
      <c r="W2265" s="149"/>
      <c r="X2265" s="150">
        <f t="shared" si="1"/>
        <v>1.584367573</v>
      </c>
      <c r="Y2265" s="150">
        <f t="shared" si="2"/>
        <v>-1.584367573</v>
      </c>
    </row>
    <row r="2266" ht="15.75" customHeight="1">
      <c r="A2266" s="119">
        <v>2265.0</v>
      </c>
      <c r="B2266" s="143" t="str">
        <f t="array" ref="B2266">index(Systems!$A:$E,match($A2266,Systems!$A:$A,),match(B$1,Systems!$2:$2,))&amp;if(not(isblank(index(Systems!$A:$E,match($A2266,Systems!$A:$A,),match(Systems!$C$2,Systems!$2:$2,))))," ["&amp;index(Systems!$A:$E,match($A2266,Systems!$A:$A,),match(Systems!$C$2,Systems!$2:$2,))&amp;"]",)</f>
        <v>Schwartz</v>
      </c>
      <c r="C2266" s="144">
        <f t="array" ref="C2266">round((F2266-average(I2266,L2266,O2266,R2266,U2266))*X2266+if($B2266=$H2266,0,iferror(average(vlookup({$H2266,$K2266,$N2266,$Q2266,$T2266},$B:$D,column(B$1),0)),index(C:C,match($H2266,$B:$B,)))),3)</f>
        <v>176.291</v>
      </c>
      <c r="D2266" s="144">
        <f t="array" ref="D2266">round((G2266-average(J2266,M2266,P2266,S2266,V2266))*Y2266+if($B2266=$H2266,0,iferror(average(vlookup({$H2266,$K2266,$N2266,$Q2266,$T2266},$B:$D,column(C$1),0)),index(D:D,match($H2266,$B:$B,)))),3)</f>
        <v>426.722</v>
      </c>
      <c r="E2266" s="145">
        <v>2764.0</v>
      </c>
      <c r="F2266" s="146">
        <v>799.718</v>
      </c>
      <c r="G2266" s="146">
        <v>136.757</v>
      </c>
      <c r="H2266" s="147" t="s">
        <v>404</v>
      </c>
      <c r="I2266" s="146">
        <v>688.449</v>
      </c>
      <c r="J2266" s="146">
        <v>406.09</v>
      </c>
      <c r="K2266" s="148"/>
      <c r="L2266" s="149"/>
      <c r="M2266" s="149"/>
      <c r="N2266" s="148"/>
      <c r="O2266" s="149"/>
      <c r="P2266" s="149"/>
      <c r="Q2266" s="148"/>
      <c r="R2266" s="149"/>
      <c r="S2266" s="149"/>
      <c r="T2266" s="148"/>
      <c r="U2266" s="149"/>
      <c r="V2266" s="149"/>
      <c r="W2266" s="149"/>
      <c r="X2266" s="150">
        <f t="shared" si="1"/>
        <v>1.584367573</v>
      </c>
      <c r="Y2266" s="150">
        <f t="shared" si="2"/>
        <v>-1.584367573</v>
      </c>
    </row>
    <row r="2267" ht="15.75" customHeight="1">
      <c r="A2267" s="119">
        <v>2266.0</v>
      </c>
      <c r="B2267" s="143" t="str">
        <f t="array" ref="B2267">index(Systems!$A:$E,match($A2267,Systems!$A:$A,),match(B$1,Systems!$2:$2,))&amp;if(not(isblank(index(Systems!$A:$E,match($A2267,Systems!$A:$A,),match(Systems!$C$2,Systems!$2:$2,))))," ["&amp;index(Systems!$A:$E,match($A2267,Systems!$A:$A,),match(Systems!$C$2,Systems!$2:$2,))&amp;"]",)</f>
        <v>Scituate</v>
      </c>
      <c r="C2267" s="144">
        <f t="array" ref="C2267">round((F2267-average(I2267,L2267,O2267,R2267,U2267))*X2267+if($B2267=$H2267,0,iferror(average(vlookup({$H2267,$K2267,$N2267,$Q2267,$T2267},$B:$D,column(B$1),0)),index(C:C,match($H2267,$B:$B,)))),3)</f>
        <v>87.88</v>
      </c>
      <c r="D2267" s="144">
        <f t="array" ref="D2267">round((G2267-average(J2267,M2267,P2267,S2267,V2267))*Y2267+if($B2267=$H2267,0,iferror(average(vlookup({$H2267,$K2267,$N2267,$Q2267,$T2267},$B:$D,column(C$1),0)),index(D:D,match($H2267,$B:$B,)))),3)</f>
        <v>-219.985</v>
      </c>
      <c r="E2267" s="145">
        <v>2764.0</v>
      </c>
      <c r="F2267" s="146">
        <v>743.916</v>
      </c>
      <c r="G2267" s="146">
        <v>544.937</v>
      </c>
      <c r="H2267" s="147" t="s">
        <v>404</v>
      </c>
      <c r="I2267" s="146">
        <v>688.449</v>
      </c>
      <c r="J2267" s="146">
        <v>406.09</v>
      </c>
      <c r="K2267" s="148"/>
      <c r="L2267" s="149"/>
      <c r="M2267" s="149"/>
      <c r="N2267" s="148"/>
      <c r="O2267" s="149"/>
      <c r="P2267" s="149"/>
      <c r="Q2267" s="148"/>
      <c r="R2267" s="149"/>
      <c r="S2267" s="149"/>
      <c r="T2267" s="148"/>
      <c r="U2267" s="149"/>
      <c r="V2267" s="149"/>
      <c r="W2267" s="149"/>
      <c r="X2267" s="150">
        <f t="shared" si="1"/>
        <v>1.584367573</v>
      </c>
      <c r="Y2267" s="150">
        <f t="shared" si="2"/>
        <v>-1.584367573</v>
      </c>
    </row>
    <row r="2268" ht="15.75" customHeight="1">
      <c r="A2268" s="119">
        <v>2267.0</v>
      </c>
      <c r="B2268" s="143" t="str">
        <f t="array" ref="B2268">index(Systems!$A:$E,match($A2268,Systems!$A:$A,),match(B$1,Systems!$2:$2,))&amp;if(not(isblank(index(Systems!$A:$E,match($A2268,Systems!$A:$A,),match(Systems!$C$2,Systems!$2:$2,))))," ["&amp;index(Systems!$A:$E,match($A2268,Systems!$A:$A,),match(Systems!$C$2,Systems!$2:$2,))&amp;"]",)</f>
        <v>Scudder</v>
      </c>
      <c r="C2268" s="144">
        <f t="array" ref="C2268">round((F2268-average(I2268,L2268,O2268,R2268,U2268))*X2268+if($B2268=$H2268,0,iferror(average(vlookup({$H2268,$K2268,$N2268,$Q2268,$T2268},$B:$D,column(B$1),0)),index(C:C,match($H2268,$B:$B,)))),3)</f>
        <v>196.192</v>
      </c>
      <c r="D2268" s="144">
        <f t="array" ref="D2268">round((G2268-average(J2268,M2268,P2268,S2268,V2268))*Y2268+if($B2268=$H2268,0,iferror(average(vlookup({$H2268,$K2268,$N2268,$Q2268,$T2268},$B:$D,column(C$1),0)),index(D:D,match($H2268,$B:$B,)))),3)</f>
        <v>-95.949</v>
      </c>
      <c r="E2268" s="145">
        <v>2764.0</v>
      </c>
      <c r="F2268" s="146">
        <v>812.279</v>
      </c>
      <c r="G2268" s="146">
        <v>466.65</v>
      </c>
      <c r="H2268" s="147" t="s">
        <v>404</v>
      </c>
      <c r="I2268" s="146">
        <v>688.449</v>
      </c>
      <c r="J2268" s="146">
        <v>406.09</v>
      </c>
      <c r="K2268" s="148"/>
      <c r="L2268" s="149"/>
      <c r="M2268" s="149"/>
      <c r="N2268" s="148"/>
      <c r="O2268" s="149"/>
      <c r="P2268" s="149"/>
      <c r="Q2268" s="148"/>
      <c r="R2268" s="149"/>
      <c r="S2268" s="149"/>
      <c r="T2268" s="148"/>
      <c r="U2268" s="149"/>
      <c r="V2268" s="149"/>
      <c r="W2268" s="149"/>
      <c r="X2268" s="150">
        <f t="shared" si="1"/>
        <v>1.584367573</v>
      </c>
      <c r="Y2268" s="150">
        <f t="shared" si="2"/>
        <v>-1.584367573</v>
      </c>
    </row>
    <row r="2269" ht="15.75" customHeight="1">
      <c r="A2269" s="119">
        <v>2268.0</v>
      </c>
      <c r="B2269" s="143" t="str">
        <f t="array" ref="B2269">index(Systems!$A:$E,match($A2269,Systems!$A:$A,),match(B$1,Systems!$2:$2,))&amp;if(not(isblank(index(Systems!$A:$E,match($A2269,Systems!$A:$A,),match(Systems!$C$2,Systems!$2:$2,))))," ["&amp;index(Systems!$A:$E,match($A2269,Systems!$A:$A,),match(Systems!$C$2,Systems!$2:$2,))&amp;"]",)</f>
        <v>Sebha</v>
      </c>
      <c r="C2269" s="144">
        <f t="array" ref="C2269">round((F2269-average(I2269,L2269,O2269,R2269,U2269))*X2269+if($B2269=$H2269,0,iferror(average(vlookup({$H2269,$K2269,$N2269,$Q2269,$T2269},$B:$D,column(B$1),0)),index(C:C,match($H2269,$B:$B,)))),3)</f>
        <v>422.896</v>
      </c>
      <c r="D2269" s="144">
        <f t="array" ref="D2269">round((G2269-average(J2269,M2269,P2269,S2269,V2269))*Y2269+if($B2269=$H2269,0,iferror(average(vlookup({$H2269,$K2269,$N2269,$Q2269,$T2269},$B:$D,column(C$1),0)),index(D:D,match($H2269,$B:$B,)))),3)</f>
        <v>-412.788</v>
      </c>
      <c r="E2269" s="145">
        <v>2764.0</v>
      </c>
      <c r="F2269" s="146">
        <v>955.367</v>
      </c>
      <c r="G2269" s="146">
        <v>666.628</v>
      </c>
      <c r="H2269" s="147" t="s">
        <v>404</v>
      </c>
      <c r="I2269" s="146">
        <v>688.449</v>
      </c>
      <c r="J2269" s="146">
        <v>406.09</v>
      </c>
      <c r="K2269" s="148"/>
      <c r="L2269" s="149"/>
      <c r="M2269" s="149"/>
      <c r="N2269" s="148"/>
      <c r="O2269" s="149"/>
      <c r="P2269" s="149"/>
      <c r="Q2269" s="148"/>
      <c r="R2269" s="149"/>
      <c r="S2269" s="149"/>
      <c r="T2269" s="148"/>
      <c r="U2269" s="149"/>
      <c r="V2269" s="149"/>
      <c r="W2269" s="149"/>
      <c r="X2269" s="150">
        <f t="shared" si="1"/>
        <v>1.584367573</v>
      </c>
      <c r="Y2269" s="150">
        <f t="shared" si="2"/>
        <v>-1.584367573</v>
      </c>
    </row>
    <row r="2270" ht="15.75" customHeight="1">
      <c r="A2270" s="119">
        <v>2269.0</v>
      </c>
      <c r="B2270" s="143" t="str">
        <f t="array" ref="B2270">index(Systems!$A:$E,match($A2270,Systems!$A:$A,),match(B$1,Systems!$2:$2,))&amp;if(not(isblank(index(Systems!$A:$E,match($A2270,Systems!$A:$A,),match(Systems!$C$2,Systems!$2:$2,))))," ["&amp;index(Systems!$A:$E,match($A2270,Systems!$A:$A,),match(Systems!$C$2,Systems!$2:$2,))&amp;"]",)</f>
        <v>Second Chance</v>
      </c>
      <c r="C2270" s="144">
        <f t="array" ref="C2270">round((F2270-average(I2270,L2270,O2270,R2270,U2270))*X2270+if($B2270=$H2270,0,iferror(average(vlookup({$H2270,$K2270,$N2270,$Q2270,$T2270},$B:$D,column(B$1),0)),index(C:C,match($H2270,$B:$B,)))),3)</f>
        <v>-22.763</v>
      </c>
      <c r="D2270" s="144">
        <f t="array" ref="D2270">round((G2270-average(J2270,M2270,P2270,S2270,V2270))*Y2270+if($B2270=$H2270,0,iferror(average(vlookup({$H2270,$K2270,$N2270,$Q2270,$T2270},$B:$D,column(C$1),0)),index(D:D,match($H2270,$B:$B,)))),3)</f>
        <v>-129.785</v>
      </c>
      <c r="E2270" s="145">
        <v>2764.0</v>
      </c>
      <c r="F2270" s="146">
        <v>674.082</v>
      </c>
      <c r="G2270" s="146">
        <v>488.006</v>
      </c>
      <c r="H2270" s="147" t="s">
        <v>404</v>
      </c>
      <c r="I2270" s="146">
        <v>688.449</v>
      </c>
      <c r="J2270" s="146">
        <v>406.09</v>
      </c>
      <c r="K2270" s="148"/>
      <c r="L2270" s="149"/>
      <c r="M2270" s="149"/>
      <c r="N2270" s="148"/>
      <c r="O2270" s="149"/>
      <c r="P2270" s="149"/>
      <c r="Q2270" s="148"/>
      <c r="R2270" s="149"/>
      <c r="S2270" s="149"/>
      <c r="T2270" s="148"/>
      <c r="U2270" s="149"/>
      <c r="V2270" s="149"/>
      <c r="W2270" s="149"/>
      <c r="X2270" s="150">
        <f t="shared" si="1"/>
        <v>1.584367573</v>
      </c>
      <c r="Y2270" s="150">
        <f t="shared" si="2"/>
        <v>-1.584367573</v>
      </c>
    </row>
    <row r="2271" ht="15.75" customHeight="1">
      <c r="A2271" s="119">
        <v>2270.0</v>
      </c>
      <c r="B2271" s="143" t="str">
        <f t="array" ref="B2271">index(Systems!$A:$E,match($A2271,Systems!$A:$A,),match(B$1,Systems!$2:$2,))&amp;if(not(isblank(index(Systems!$A:$E,match($A2271,Systems!$A:$A,),match(Systems!$C$2,Systems!$2:$2,))))," ["&amp;index(Systems!$A:$E,match($A2271,Systems!$A:$A,),match(Systems!$C$2,Systems!$2:$2,))&amp;"]",)</f>
        <v>Second Try</v>
      </c>
      <c r="C2271" s="144">
        <f t="array" ref="C2271">round((F2271-average(I2271,L2271,O2271,R2271,U2271))*X2271+if($B2271=$H2271,0,iferror(average(vlookup({$H2271,$K2271,$N2271,$Q2271,$T2271},$B:$D,column(B$1),0)),index(C:C,match($H2271,$B:$B,)))),3)</f>
        <v>34.37</v>
      </c>
      <c r="D2271" s="144">
        <f t="array" ref="D2271">round((G2271-average(J2271,M2271,P2271,S2271,V2271))*Y2271+if($B2271=$H2271,0,iferror(average(vlookup({$H2271,$K2271,$N2271,$Q2271,$T2271},$B:$D,column(C$1),0)),index(D:D,match($H2271,$B:$B,)))),3)</f>
        <v>-115.809</v>
      </c>
      <c r="E2271" s="145">
        <v>2764.0</v>
      </c>
      <c r="F2271" s="146">
        <v>710.142</v>
      </c>
      <c r="G2271" s="146">
        <v>479.185</v>
      </c>
      <c r="H2271" s="147" t="s">
        <v>404</v>
      </c>
      <c r="I2271" s="146">
        <v>688.449</v>
      </c>
      <c r="J2271" s="146">
        <v>406.09</v>
      </c>
      <c r="K2271" s="148"/>
      <c r="L2271" s="149"/>
      <c r="M2271" s="149"/>
      <c r="N2271" s="148"/>
      <c r="O2271" s="149"/>
      <c r="P2271" s="149"/>
      <c r="Q2271" s="148"/>
      <c r="R2271" s="149"/>
      <c r="S2271" s="149"/>
      <c r="T2271" s="148"/>
      <c r="U2271" s="149"/>
      <c r="V2271" s="149"/>
      <c r="W2271" s="149"/>
      <c r="X2271" s="150">
        <f t="shared" si="1"/>
        <v>1.584367573</v>
      </c>
      <c r="Y2271" s="150">
        <f t="shared" si="2"/>
        <v>-1.584367573</v>
      </c>
    </row>
    <row r="2272" ht="15.75" customHeight="1">
      <c r="A2272" s="119">
        <v>2271.0</v>
      </c>
      <c r="B2272" s="143" t="str">
        <f t="array" ref="B2272">index(Systems!$A:$E,match($A2272,Systems!$A:$A,),match(B$1,Systems!$2:$2,))&amp;if(not(isblank(index(Systems!$A:$E,match($A2272,Systems!$A:$A,),match(Systems!$C$2,Systems!$2:$2,))))," ["&amp;index(Systems!$A:$E,match($A2272,Systems!$A:$A,),match(Systems!$C$2,Systems!$2:$2,))&amp;"]",)</f>
        <v>Segerica</v>
      </c>
      <c r="C2272" s="144">
        <f t="array" ref="C2272">round((F2272-average(I2272,L2272,O2272,R2272,U2272))*X2272+if($B2272=$H2272,0,iferror(average(vlookup({$H2272,$K2272,$N2272,$Q2272,$T2272},$B:$D,column(B$1),0)),index(C:C,match($H2272,$B:$B,)))),3)</f>
        <v>-27.284</v>
      </c>
      <c r="D2272" s="144">
        <f t="array" ref="D2272">round((G2272-average(J2272,M2272,P2272,S2272,V2272))*Y2272+if($B2272=$H2272,0,iferror(average(vlookup({$H2272,$K2272,$N2272,$Q2272,$T2272},$B:$D,column(C$1),0)),index(D:D,match($H2272,$B:$B,)))),3)</f>
        <v>-406.942</v>
      </c>
      <c r="E2272" s="145">
        <v>2764.0</v>
      </c>
      <c r="F2272" s="146">
        <v>671.228</v>
      </c>
      <c r="G2272" s="146">
        <v>662.938</v>
      </c>
      <c r="H2272" s="147" t="s">
        <v>404</v>
      </c>
      <c r="I2272" s="146">
        <v>688.449</v>
      </c>
      <c r="J2272" s="146">
        <v>406.09</v>
      </c>
      <c r="K2272" s="148"/>
      <c r="L2272" s="149"/>
      <c r="M2272" s="149"/>
      <c r="N2272" s="148"/>
      <c r="O2272" s="149"/>
      <c r="P2272" s="149"/>
      <c r="Q2272" s="148"/>
      <c r="R2272" s="149"/>
      <c r="S2272" s="149"/>
      <c r="T2272" s="148"/>
      <c r="U2272" s="149"/>
      <c r="V2272" s="149"/>
      <c r="W2272" s="149"/>
      <c r="X2272" s="150">
        <f t="shared" si="1"/>
        <v>1.584367573</v>
      </c>
      <c r="Y2272" s="150">
        <f t="shared" si="2"/>
        <v>-1.584367573</v>
      </c>
    </row>
    <row r="2273" ht="15.75" customHeight="1">
      <c r="A2273" s="119">
        <v>2272.0</v>
      </c>
      <c r="B2273" s="143" t="str">
        <f t="array" ref="B2273">index(Systems!$A:$E,match($A2273,Systems!$A:$A,),match(B$1,Systems!$2:$2,))&amp;if(not(isblank(index(Systems!$A:$E,match($A2273,Systems!$A:$A,),match(Systems!$C$2,Systems!$2:$2,))))," ["&amp;index(Systems!$A:$E,match($A2273,Systems!$A:$A,),match(Systems!$C$2,Systems!$2:$2,))&amp;"]",)</f>
        <v>Seginus</v>
      </c>
      <c r="C2273" s="144">
        <f t="array" ref="C2273">round((F2273-average(I2273,L2273,O2273,R2273,U2273))*X2273+if($B2273=$H2273,0,iferror(average(vlookup({$H2273,$K2273,$N2273,$Q2273,$T2273},$B:$D,column(B$1),0)),index(C:C,match($H2273,$B:$B,)))),3)</f>
        <v>-82.36</v>
      </c>
      <c r="D2273" s="144">
        <f t="array" ref="D2273">round((G2273-average(J2273,M2273,P2273,S2273,V2273))*Y2273+if($B2273=$H2273,0,iferror(average(vlookup({$H2273,$K2273,$N2273,$Q2273,$T2273},$B:$D,column(C$1),0)),index(D:D,match($H2273,$B:$B,)))),3)</f>
        <v>62.765</v>
      </c>
      <c r="E2273" s="145">
        <v>2764.0</v>
      </c>
      <c r="F2273" s="146">
        <v>636.466</v>
      </c>
      <c r="G2273" s="146">
        <v>366.475</v>
      </c>
      <c r="H2273" s="147" t="s">
        <v>404</v>
      </c>
      <c r="I2273" s="146">
        <v>688.449</v>
      </c>
      <c r="J2273" s="146">
        <v>406.09</v>
      </c>
      <c r="K2273" s="148"/>
      <c r="L2273" s="149"/>
      <c r="M2273" s="149"/>
      <c r="N2273" s="148"/>
      <c r="O2273" s="149"/>
      <c r="P2273" s="149"/>
      <c r="Q2273" s="148"/>
      <c r="R2273" s="149"/>
      <c r="S2273" s="149"/>
      <c r="T2273" s="148"/>
      <c r="U2273" s="149"/>
      <c r="V2273" s="149"/>
      <c r="W2273" s="149"/>
      <c r="X2273" s="150">
        <f t="shared" si="1"/>
        <v>1.584367573</v>
      </c>
      <c r="Y2273" s="150">
        <f t="shared" si="2"/>
        <v>-1.584367573</v>
      </c>
    </row>
    <row r="2274" ht="15.75" customHeight="1">
      <c r="A2274" s="119">
        <v>2273.0</v>
      </c>
      <c r="B2274" s="143" t="str">
        <f t="array" ref="B2274">index(Systems!$A:$E,match($A2274,Systems!$A:$A,),match(B$1,Systems!$2:$2,))&amp;if(not(isblank(index(Systems!$A:$E,match($A2274,Systems!$A:$A,),match(Systems!$C$2,Systems!$2:$2,))))," ["&amp;index(Systems!$A:$E,match($A2274,Systems!$A:$A,),match(Systems!$C$2,Systems!$2:$2,))&amp;"]",)</f>
        <v>Seiduts</v>
      </c>
      <c r="C2274" s="144">
        <f t="array" ref="C2274">round((F2274-average(I2274,L2274,O2274,R2274,U2274))*X2274+if($B2274=$H2274,0,iferror(average(vlookup({$H2274,$K2274,$N2274,$Q2274,$T2274},$B:$D,column(B$1),0)),index(C:C,match($H2274,$B:$B,)))),3)</f>
        <v>-81.943</v>
      </c>
      <c r="D2274" s="144">
        <f t="array" ref="D2274">round((G2274-average(J2274,M2274,P2274,S2274,V2274))*Y2274+if($B2274=$H2274,0,iferror(average(vlookup({$H2274,$K2274,$N2274,$Q2274,$T2274},$B:$D,column(C$1),0)),index(D:D,match($H2274,$B:$B,)))),3)</f>
        <v>361.586</v>
      </c>
      <c r="E2274" s="145">
        <v>2764.0</v>
      </c>
      <c r="F2274" s="146">
        <v>636.729</v>
      </c>
      <c r="G2274" s="146">
        <v>177.869</v>
      </c>
      <c r="H2274" s="147" t="s">
        <v>404</v>
      </c>
      <c r="I2274" s="146">
        <v>688.449</v>
      </c>
      <c r="J2274" s="146">
        <v>406.09</v>
      </c>
      <c r="K2274" s="148"/>
      <c r="L2274" s="149"/>
      <c r="M2274" s="149"/>
      <c r="N2274" s="148"/>
      <c r="O2274" s="149"/>
      <c r="P2274" s="149"/>
      <c r="Q2274" s="148"/>
      <c r="R2274" s="149"/>
      <c r="S2274" s="149"/>
      <c r="T2274" s="148"/>
      <c r="U2274" s="149"/>
      <c r="V2274" s="149"/>
      <c r="W2274" s="149"/>
      <c r="X2274" s="150">
        <f t="shared" si="1"/>
        <v>1.584367573</v>
      </c>
      <c r="Y2274" s="150">
        <f t="shared" si="2"/>
        <v>-1.584367573</v>
      </c>
    </row>
    <row r="2275" ht="15.75" customHeight="1">
      <c r="A2275" s="119">
        <v>2274.0</v>
      </c>
      <c r="B2275" s="143" t="str">
        <f t="array" ref="B2275">index(Systems!$A:$E,match($A2275,Systems!$A:$A,),match(B$1,Systems!$2:$2,))&amp;if(not(isblank(index(Systems!$A:$E,match($A2275,Systems!$A:$A,),match(Systems!$C$2,Systems!$2:$2,))))," ["&amp;index(Systems!$A:$E,match($A2275,Systems!$A:$A,),match(Systems!$C$2,Systems!$2:$2,))&amp;"]",)</f>
        <v>Sekulmun</v>
      </c>
      <c r="C2275" s="144">
        <f t="array" ref="C2275">round((F2275-average(I2275,L2275,O2275,R2275,U2275))*X2275+if($B2275=$H2275,0,iferror(average(vlookup({$H2275,$K2275,$N2275,$Q2275,$T2275},$B:$D,column(B$1),0)),index(C:C,match($H2275,$B:$B,)))),3)</f>
        <v>212.22</v>
      </c>
      <c r="D2275" s="144">
        <f t="array" ref="D2275">round((G2275-average(J2275,M2275,P2275,S2275,V2275))*Y2275+if($B2275=$H2275,0,iferror(average(vlookup({$H2275,$K2275,$N2275,$Q2275,$T2275},$B:$D,column(C$1),0)),index(D:D,match($H2275,$B:$B,)))),3)</f>
        <v>-220.281</v>
      </c>
      <c r="E2275" s="145">
        <v>2764.0</v>
      </c>
      <c r="F2275" s="146">
        <v>822.395</v>
      </c>
      <c r="G2275" s="146">
        <v>545.124</v>
      </c>
      <c r="H2275" s="147" t="s">
        <v>404</v>
      </c>
      <c r="I2275" s="146">
        <v>688.449</v>
      </c>
      <c r="J2275" s="146">
        <v>406.09</v>
      </c>
      <c r="K2275" s="148"/>
      <c r="L2275" s="149"/>
      <c r="M2275" s="149"/>
      <c r="N2275" s="148"/>
      <c r="O2275" s="149"/>
      <c r="P2275" s="149"/>
      <c r="Q2275" s="148"/>
      <c r="R2275" s="149"/>
      <c r="S2275" s="149"/>
      <c r="T2275" s="148"/>
      <c r="U2275" s="149"/>
      <c r="V2275" s="149"/>
      <c r="W2275" s="149"/>
      <c r="X2275" s="150">
        <f t="shared" si="1"/>
        <v>1.584367573</v>
      </c>
      <c r="Y2275" s="150">
        <f t="shared" si="2"/>
        <v>-1.584367573</v>
      </c>
    </row>
    <row r="2276" ht="15.75" customHeight="1">
      <c r="A2276" s="119">
        <v>2275.0</v>
      </c>
      <c r="B2276" s="143" t="str">
        <f t="array" ref="B2276">index(Systems!$A:$E,match($A2276,Systems!$A:$A,),match(B$1,Systems!$2:$2,))&amp;if(not(isblank(index(Systems!$A:$E,match($A2276,Systems!$A:$A,),match(Systems!$C$2,Systems!$2:$2,))))," ["&amp;index(Systems!$A:$E,match($A2276,Systems!$A:$A,),match(Systems!$C$2,Systems!$2:$2,))&amp;"]",)</f>
        <v>Semenyih</v>
      </c>
      <c r="C2276" s="144">
        <f t="array" ref="C2276">round((F2276-average(I2276,L2276,O2276,R2276,U2276))*X2276+if($B2276=$H2276,0,iferror(average(vlookup({$H2276,$K2276,$N2276,$Q2276,$T2276},$B:$D,column(B$1),0)),index(C:C,match($H2276,$B:$B,)))),3)</f>
        <v>-74.451</v>
      </c>
      <c r="D2276" s="144">
        <f t="array" ref="D2276">round((G2276-average(J2276,M2276,P2276,S2276,V2276))*Y2276+if($B2276=$H2276,0,iferror(average(vlookup({$H2276,$K2276,$N2276,$Q2276,$T2276},$B:$D,column(C$1),0)),index(D:D,match($H2276,$B:$B,)))),3)</f>
        <v>-161.607</v>
      </c>
      <c r="E2276" s="145">
        <v>2764.0</v>
      </c>
      <c r="F2276" s="146">
        <v>641.458</v>
      </c>
      <c r="G2276" s="146">
        <v>508.091</v>
      </c>
      <c r="H2276" s="147" t="s">
        <v>404</v>
      </c>
      <c r="I2276" s="146">
        <v>688.449</v>
      </c>
      <c r="J2276" s="146">
        <v>406.09</v>
      </c>
      <c r="K2276" s="148"/>
      <c r="L2276" s="149"/>
      <c r="M2276" s="149"/>
      <c r="N2276" s="148"/>
      <c r="O2276" s="149"/>
      <c r="P2276" s="149"/>
      <c r="Q2276" s="148"/>
      <c r="R2276" s="149"/>
      <c r="S2276" s="149"/>
      <c r="T2276" s="148"/>
      <c r="U2276" s="149"/>
      <c r="V2276" s="149"/>
      <c r="W2276" s="149"/>
      <c r="X2276" s="150">
        <f t="shared" si="1"/>
        <v>1.584367573</v>
      </c>
      <c r="Y2276" s="150">
        <f t="shared" si="2"/>
        <v>-1.584367573</v>
      </c>
    </row>
    <row r="2277" ht="15.75" customHeight="1">
      <c r="A2277" s="119">
        <v>2276.0</v>
      </c>
      <c r="B2277" s="143" t="str">
        <f t="array" ref="B2277">index(Systems!$A:$E,match($A2277,Systems!$A:$A,),match(B$1,Systems!$2:$2,))&amp;if(not(isblank(index(Systems!$A:$E,match($A2277,Systems!$A:$A,),match(Systems!$C$2,Systems!$2:$2,))))," ["&amp;index(Systems!$A:$E,match($A2277,Systems!$A:$A,),match(Systems!$C$2,Systems!$2:$2,))&amp;"]",)</f>
        <v>Semichi</v>
      </c>
      <c r="C2277" s="144">
        <f t="array" ref="C2277">round((F2277-average(I2277,L2277,O2277,R2277,U2277))*X2277+if($B2277=$H2277,0,iferror(average(vlookup({$H2277,$K2277,$N2277,$Q2277,$T2277},$B:$D,column(B$1),0)),index(C:C,match($H2277,$B:$B,)))),3)</f>
        <v>299.59</v>
      </c>
      <c r="D2277" s="144">
        <f t="array" ref="D2277">round((G2277-average(J2277,M2277,P2277,S2277,V2277))*Y2277+if($B2277=$H2277,0,iferror(average(vlookup({$H2277,$K2277,$N2277,$Q2277,$T2277},$B:$D,column(C$1),0)),index(D:D,match($H2277,$B:$B,)))),3)</f>
        <v>-214.831</v>
      </c>
      <c r="E2277" s="145">
        <v>2764.0</v>
      </c>
      <c r="F2277" s="146">
        <v>877.54</v>
      </c>
      <c r="G2277" s="146">
        <v>541.684</v>
      </c>
      <c r="H2277" s="147" t="s">
        <v>404</v>
      </c>
      <c r="I2277" s="146">
        <v>688.449</v>
      </c>
      <c r="J2277" s="146">
        <v>406.09</v>
      </c>
      <c r="K2277" s="148"/>
      <c r="L2277" s="149"/>
      <c r="M2277" s="149"/>
      <c r="N2277" s="148"/>
      <c r="O2277" s="149"/>
      <c r="P2277" s="149"/>
      <c r="Q2277" s="148"/>
      <c r="R2277" s="149"/>
      <c r="S2277" s="149"/>
      <c r="T2277" s="148"/>
      <c r="U2277" s="149"/>
      <c r="V2277" s="149"/>
      <c r="W2277" s="149"/>
      <c r="X2277" s="150">
        <f t="shared" si="1"/>
        <v>1.584367573</v>
      </c>
      <c r="Y2277" s="150">
        <f t="shared" si="2"/>
        <v>-1.584367573</v>
      </c>
    </row>
    <row r="2278" ht="15.75" customHeight="1">
      <c r="A2278" s="119">
        <v>2277.0</v>
      </c>
      <c r="B2278" s="143" t="str">
        <f t="array" ref="B2278">index(Systems!$A:$E,match($A2278,Systems!$A:$A,),match(B$1,Systems!$2:$2,))&amp;if(not(isblank(index(Systems!$A:$E,match($A2278,Systems!$A:$A,),match(Systems!$C$2,Systems!$2:$2,))))," ["&amp;index(Systems!$A:$E,match($A2278,Systems!$A:$A,),match(Systems!$C$2,Systems!$2:$2,))&amp;"]",)</f>
        <v>Sendai</v>
      </c>
      <c r="C2278" s="144">
        <f t="array" ref="C2278">round((F2278-average(I2278,L2278,O2278,R2278,U2278))*X2278+if($B2278=$H2278,0,iferror(average(vlookup({$H2278,$K2278,$N2278,$Q2278,$T2278},$B:$D,column(B$1),0)),index(C:C,match($H2278,$B:$B,)))),3)</f>
        <v>62.142</v>
      </c>
      <c r="D2278" s="144">
        <f t="array" ref="D2278">round((G2278-average(J2278,M2278,P2278,S2278,V2278))*Y2278+if($B2278=$H2278,0,iferror(average(vlookup({$H2278,$K2278,$N2278,$Q2278,$T2278},$B:$D,column(C$1),0)),index(D:D,match($H2278,$B:$B,)))),3)</f>
        <v>166.422</v>
      </c>
      <c r="E2278" s="145">
        <v>2764.0</v>
      </c>
      <c r="F2278" s="146">
        <v>727.671</v>
      </c>
      <c r="G2278" s="146">
        <v>301.05</v>
      </c>
      <c r="H2278" s="147" t="s">
        <v>404</v>
      </c>
      <c r="I2278" s="146">
        <v>688.449</v>
      </c>
      <c r="J2278" s="146">
        <v>406.09</v>
      </c>
      <c r="K2278" s="148"/>
      <c r="L2278" s="149"/>
      <c r="M2278" s="149"/>
      <c r="N2278" s="148"/>
      <c r="O2278" s="149"/>
      <c r="P2278" s="149"/>
      <c r="Q2278" s="148"/>
      <c r="R2278" s="149"/>
      <c r="S2278" s="149"/>
      <c r="T2278" s="148"/>
      <c r="U2278" s="149"/>
      <c r="V2278" s="149"/>
      <c r="W2278" s="149"/>
      <c r="X2278" s="150">
        <f t="shared" si="1"/>
        <v>1.584367573</v>
      </c>
      <c r="Y2278" s="150">
        <f t="shared" si="2"/>
        <v>-1.584367573</v>
      </c>
    </row>
    <row r="2279" ht="15.75" customHeight="1">
      <c r="A2279" s="119">
        <v>2278.0</v>
      </c>
      <c r="B2279" s="143" t="str">
        <f t="array" ref="B2279">index(Systems!$A:$E,match($A2279,Systems!$A:$A,),match(B$1,Systems!$2:$2,))&amp;if(not(isblank(index(Systems!$A:$E,match($A2279,Systems!$A:$A,),match(Systems!$C$2,Systems!$2:$2,))))," ["&amp;index(Systems!$A:$E,match($A2279,Systems!$A:$A,),match(Systems!$C$2,Systems!$2:$2,))&amp;"]",)</f>
        <v>Sendalor</v>
      </c>
      <c r="C2279" s="144">
        <f t="array" ref="C2279">round((F2279-average(I2279,L2279,O2279,R2279,U2279))*X2279+if($B2279=$H2279,0,iferror(average(vlookup({$H2279,$K2279,$N2279,$Q2279,$T2279},$B:$D,column(B$1),0)),index(C:C,match($H2279,$B:$B,)))),3)</f>
        <v>43.684</v>
      </c>
      <c r="D2279" s="144">
        <f t="array" ref="D2279">round((G2279-average(J2279,M2279,P2279,S2279,V2279))*Y2279+if($B2279=$H2279,0,iferror(average(vlookup({$H2279,$K2279,$N2279,$Q2279,$T2279},$B:$D,column(C$1),0)),index(D:D,match($H2279,$B:$B,)))),3)</f>
        <v>-266.866</v>
      </c>
      <c r="E2279" s="145">
        <v>2764.0</v>
      </c>
      <c r="F2279" s="146">
        <v>716.021</v>
      </c>
      <c r="G2279" s="146">
        <v>574.527</v>
      </c>
      <c r="H2279" s="147" t="s">
        <v>404</v>
      </c>
      <c r="I2279" s="146">
        <v>688.449</v>
      </c>
      <c r="J2279" s="146">
        <v>406.09</v>
      </c>
      <c r="K2279" s="148"/>
      <c r="L2279" s="149"/>
      <c r="M2279" s="149"/>
      <c r="N2279" s="148"/>
      <c r="O2279" s="149"/>
      <c r="P2279" s="149"/>
      <c r="Q2279" s="148"/>
      <c r="R2279" s="149"/>
      <c r="S2279" s="149"/>
      <c r="T2279" s="148"/>
      <c r="U2279" s="149"/>
      <c r="V2279" s="149"/>
      <c r="W2279" s="149"/>
      <c r="X2279" s="150">
        <f t="shared" si="1"/>
        <v>1.584367573</v>
      </c>
      <c r="Y2279" s="150">
        <f t="shared" si="2"/>
        <v>-1.584367573</v>
      </c>
    </row>
    <row r="2280" ht="15.75" customHeight="1">
      <c r="A2280" s="119">
        <v>2279.0</v>
      </c>
      <c r="B2280" s="143" t="str">
        <f t="array" ref="B2280">index(Systems!$A:$E,match($A2280,Systems!$A:$A,),match(B$1,Systems!$2:$2,))&amp;if(not(isblank(index(Systems!$A:$E,match($A2280,Systems!$A:$A,),match(Systems!$C$2,Systems!$2:$2,))))," ["&amp;index(Systems!$A:$E,match($A2280,Systems!$A:$A,),match(Systems!$C$2,Systems!$2:$2,))&amp;"]",)</f>
        <v>Senftenberg</v>
      </c>
      <c r="C2280" s="144">
        <f t="array" ref="C2280">round((F2280-average(I2280,L2280,O2280,R2280,U2280))*X2280+if($B2280=$H2280,0,iferror(average(vlookup({$H2280,$K2280,$N2280,$Q2280,$T2280},$B:$D,column(B$1),0)),index(C:C,match($H2280,$B:$B,)))),3)</f>
        <v>-208.842</v>
      </c>
      <c r="D2280" s="144">
        <f t="array" ref="D2280">round((G2280-average(J2280,M2280,P2280,S2280,V2280))*Y2280+if($B2280=$H2280,0,iferror(average(vlookup({$H2280,$K2280,$N2280,$Q2280,$T2280},$B:$D,column(C$1),0)),index(D:D,match($H2280,$B:$B,)))),3)</f>
        <v>7.961</v>
      </c>
      <c r="E2280" s="145">
        <v>2764.0</v>
      </c>
      <c r="F2280" s="146">
        <v>556.635</v>
      </c>
      <c r="G2280" s="146">
        <v>401.065</v>
      </c>
      <c r="H2280" s="147" t="s">
        <v>404</v>
      </c>
      <c r="I2280" s="146">
        <v>688.449</v>
      </c>
      <c r="J2280" s="146">
        <v>406.09</v>
      </c>
      <c r="K2280" s="148"/>
      <c r="L2280" s="149"/>
      <c r="M2280" s="149"/>
      <c r="N2280" s="148"/>
      <c r="O2280" s="149"/>
      <c r="P2280" s="149"/>
      <c r="Q2280" s="148"/>
      <c r="R2280" s="149"/>
      <c r="S2280" s="149"/>
      <c r="T2280" s="148"/>
      <c r="U2280" s="149"/>
      <c r="V2280" s="149"/>
      <c r="W2280" s="149"/>
      <c r="X2280" s="150">
        <f t="shared" si="1"/>
        <v>1.584367573</v>
      </c>
      <c r="Y2280" s="150">
        <f t="shared" si="2"/>
        <v>-1.584367573</v>
      </c>
    </row>
    <row r="2281" ht="15.75" customHeight="1">
      <c r="A2281" s="119">
        <v>2280.0</v>
      </c>
      <c r="B2281" s="143" t="str">
        <f t="array" ref="B2281">index(Systems!$A:$E,match($A2281,Systems!$A:$A,),match(B$1,Systems!$2:$2,))&amp;if(not(isblank(index(Systems!$A:$E,match($A2281,Systems!$A:$A,),match(Systems!$C$2,Systems!$2:$2,))))," ["&amp;index(Systems!$A:$E,match($A2281,Systems!$A:$A,),match(Systems!$C$2,Systems!$2:$2,))&amp;"]",)</f>
        <v>Senorbi</v>
      </c>
      <c r="C2281" s="144">
        <f t="array" ref="C2281">round((F2281-average(I2281,L2281,O2281,R2281,U2281))*X2281+if($B2281=$H2281,0,iferror(average(vlookup({$H2281,$K2281,$N2281,$Q2281,$T2281},$B:$D,column(B$1),0)),index(C:C,match($H2281,$B:$B,)))),3)</f>
        <v>345.6</v>
      </c>
      <c r="D2281" s="144">
        <f t="array" ref="D2281">round((G2281-average(J2281,M2281,P2281,S2281,V2281))*Y2281+if($B2281=$H2281,0,iferror(average(vlookup({$H2281,$K2281,$N2281,$Q2281,$T2281},$B:$D,column(C$1),0)),index(D:D,match($H2281,$B:$B,)))),3)</f>
        <v>149.873</v>
      </c>
      <c r="E2281" s="145">
        <v>2764.0</v>
      </c>
      <c r="F2281" s="146">
        <v>906.58</v>
      </c>
      <c r="G2281" s="146">
        <v>311.495</v>
      </c>
      <c r="H2281" s="147" t="s">
        <v>404</v>
      </c>
      <c r="I2281" s="146">
        <v>688.449</v>
      </c>
      <c r="J2281" s="146">
        <v>406.09</v>
      </c>
      <c r="K2281" s="148"/>
      <c r="L2281" s="149"/>
      <c r="M2281" s="149"/>
      <c r="N2281" s="148"/>
      <c r="O2281" s="149"/>
      <c r="P2281" s="149"/>
      <c r="Q2281" s="148"/>
      <c r="R2281" s="149"/>
      <c r="S2281" s="149"/>
      <c r="T2281" s="148"/>
      <c r="U2281" s="149"/>
      <c r="V2281" s="149"/>
      <c r="W2281" s="149"/>
      <c r="X2281" s="150">
        <f t="shared" si="1"/>
        <v>1.584367573</v>
      </c>
      <c r="Y2281" s="150">
        <f t="shared" si="2"/>
        <v>-1.584367573</v>
      </c>
    </row>
    <row r="2282" ht="15.75" customHeight="1">
      <c r="A2282" s="119">
        <v>2281.0</v>
      </c>
      <c r="B2282" s="143" t="str">
        <f t="array" ref="B2282">index(Systems!$A:$E,match($A2282,Systems!$A:$A,),match(B$1,Systems!$2:$2,))&amp;if(not(isblank(index(Systems!$A:$E,match($A2282,Systems!$A:$A,),match(Systems!$C$2,Systems!$2:$2,))))," ["&amp;index(Systems!$A:$E,match($A2282,Systems!$A:$A,),match(Systems!$C$2,Systems!$2:$2,))&amp;"]",)</f>
        <v>Sentarus</v>
      </c>
      <c r="C2282" s="144">
        <f t="array" ref="C2282">round((F2282-average(I2282,L2282,O2282,R2282,U2282))*X2282+if($B2282=$H2282,0,iferror(average(vlookup({$H2282,$K2282,$N2282,$Q2282,$T2282},$B:$D,column(B$1),0)),index(C:C,match($H2282,$B:$B,)))),3)</f>
        <v>-220.452</v>
      </c>
      <c r="D2282" s="144">
        <f t="array" ref="D2282">round((G2282-average(J2282,M2282,P2282,S2282,V2282))*Y2282+if($B2282=$H2282,0,iferror(average(vlookup({$H2282,$K2282,$N2282,$Q2282,$T2282},$B:$D,column(C$1),0)),index(D:D,match($H2282,$B:$B,)))),3)</f>
        <v>523.32</v>
      </c>
      <c r="E2282" s="145">
        <v>2764.0</v>
      </c>
      <c r="F2282" s="146">
        <v>549.307</v>
      </c>
      <c r="G2282" s="146">
        <v>75.788</v>
      </c>
      <c r="H2282" s="147" t="s">
        <v>404</v>
      </c>
      <c r="I2282" s="146">
        <v>688.449</v>
      </c>
      <c r="J2282" s="146">
        <v>406.09</v>
      </c>
      <c r="K2282" s="148"/>
      <c r="L2282" s="149"/>
      <c r="M2282" s="149"/>
      <c r="N2282" s="148"/>
      <c r="O2282" s="149"/>
      <c r="P2282" s="149"/>
      <c r="Q2282" s="148"/>
      <c r="R2282" s="149"/>
      <c r="S2282" s="149"/>
      <c r="T2282" s="148"/>
      <c r="U2282" s="149"/>
      <c r="V2282" s="149"/>
      <c r="W2282" s="149"/>
      <c r="X2282" s="150">
        <f t="shared" si="1"/>
        <v>1.584367573</v>
      </c>
      <c r="Y2282" s="150">
        <f t="shared" si="2"/>
        <v>-1.584367573</v>
      </c>
    </row>
    <row r="2283" ht="15.75" customHeight="1">
      <c r="A2283" s="119">
        <v>2282.0</v>
      </c>
      <c r="B2283" s="143" t="str">
        <f t="array" ref="B2283">index(Systems!$A:$E,match($A2283,Systems!$A:$A,),match(B$1,Systems!$2:$2,))&amp;if(not(isblank(index(Systems!$A:$E,match($A2283,Systems!$A:$A,),match(Systems!$C$2,Systems!$2:$2,))))," ["&amp;index(Systems!$A:$E,match($A2283,Systems!$A:$A,),match(Systems!$C$2,Systems!$2:$2,))&amp;"]",)</f>
        <v>Serenity</v>
      </c>
      <c r="C2283" s="144">
        <f t="array" ref="C2283">round((F2283-average(I2283,L2283,O2283,R2283,U2283))*X2283+if($B2283=$H2283,0,iferror(average(vlookup({$H2283,$K2283,$N2283,$Q2283,$T2283},$B:$D,column(B$1),0)),index(C:C,match($H2283,$B:$B,)))),3)</f>
        <v>390.616</v>
      </c>
      <c r="D2283" s="144">
        <f t="array" ref="D2283">round((G2283-average(J2283,M2283,P2283,S2283,V2283))*Y2283+if($B2283=$H2283,0,iferror(average(vlookup({$H2283,$K2283,$N2283,$Q2283,$T2283},$B:$D,column(C$1),0)),index(D:D,match($H2283,$B:$B,)))),3)</f>
        <v>-396.529</v>
      </c>
      <c r="E2283" s="145">
        <v>2764.0</v>
      </c>
      <c r="F2283" s="146">
        <v>934.993</v>
      </c>
      <c r="G2283" s="146">
        <v>656.366</v>
      </c>
      <c r="H2283" s="147" t="s">
        <v>404</v>
      </c>
      <c r="I2283" s="146">
        <v>688.449</v>
      </c>
      <c r="J2283" s="146">
        <v>406.09</v>
      </c>
      <c r="K2283" s="148"/>
      <c r="L2283" s="149"/>
      <c r="M2283" s="149"/>
      <c r="N2283" s="148"/>
      <c r="O2283" s="149"/>
      <c r="P2283" s="149"/>
      <c r="Q2283" s="148"/>
      <c r="R2283" s="149"/>
      <c r="S2283" s="149"/>
      <c r="T2283" s="148"/>
      <c r="U2283" s="149"/>
      <c r="V2283" s="149"/>
      <c r="W2283" s="149"/>
      <c r="X2283" s="150">
        <f t="shared" si="1"/>
        <v>1.584367573</v>
      </c>
      <c r="Y2283" s="150">
        <f t="shared" si="2"/>
        <v>-1.584367573</v>
      </c>
    </row>
    <row r="2284" ht="15.75" customHeight="1">
      <c r="A2284" s="119">
        <v>2283.0</v>
      </c>
      <c r="B2284" s="143" t="str">
        <f t="array" ref="B2284">index(Systems!$A:$E,match($A2284,Systems!$A:$A,),match(B$1,Systems!$2:$2,))&amp;if(not(isblank(index(Systems!$A:$E,match($A2284,Systems!$A:$A,),match(Systems!$C$2,Systems!$2:$2,))))," ["&amp;index(Systems!$A:$E,match($A2284,Systems!$A:$A,),match(Systems!$C$2,Systems!$2:$2,))&amp;"]",)</f>
        <v>Sertar</v>
      </c>
      <c r="C2284" s="144">
        <f t="array" ref="C2284">round((F2284-average(I2284,L2284,O2284,R2284,U2284))*X2284+if($B2284=$H2284,0,iferror(average(vlookup({$H2284,$K2284,$N2284,$Q2284,$T2284},$B:$D,column(B$1),0)),index(C:C,match($H2284,$B:$B,)))),3)</f>
        <v>312.773</v>
      </c>
      <c r="D2284" s="144">
        <f t="array" ref="D2284">round((G2284-average(J2284,M2284,P2284,S2284,V2284))*Y2284+if($B2284=$H2284,0,iferror(average(vlookup({$H2284,$K2284,$N2284,$Q2284,$T2284},$B:$D,column(C$1),0)),index(D:D,match($H2284,$B:$B,)))),3)</f>
        <v>292.303</v>
      </c>
      <c r="E2284" s="145">
        <v>2764.0</v>
      </c>
      <c r="F2284" s="146">
        <v>885.861</v>
      </c>
      <c r="G2284" s="146">
        <v>221.598</v>
      </c>
      <c r="H2284" s="147" t="s">
        <v>404</v>
      </c>
      <c r="I2284" s="146">
        <v>688.449</v>
      </c>
      <c r="J2284" s="146">
        <v>406.09</v>
      </c>
      <c r="K2284" s="148"/>
      <c r="L2284" s="149"/>
      <c r="M2284" s="149"/>
      <c r="N2284" s="148"/>
      <c r="O2284" s="149"/>
      <c r="P2284" s="149"/>
      <c r="Q2284" s="148"/>
      <c r="R2284" s="149"/>
      <c r="S2284" s="149"/>
      <c r="T2284" s="148"/>
      <c r="U2284" s="149"/>
      <c r="V2284" s="149"/>
      <c r="W2284" s="149"/>
      <c r="X2284" s="150">
        <f t="shared" si="1"/>
        <v>1.584367573</v>
      </c>
      <c r="Y2284" s="150">
        <f t="shared" si="2"/>
        <v>-1.584367573</v>
      </c>
    </row>
    <row r="2285" ht="15.75" customHeight="1">
      <c r="A2285" s="119">
        <v>2284.0</v>
      </c>
      <c r="B2285" s="143" t="str">
        <f t="array" ref="B2285">index(Systems!$A:$E,match($A2285,Systems!$A:$A,),match(B$1,Systems!$2:$2,))&amp;if(not(isblank(index(Systems!$A:$E,match($A2285,Systems!$A:$A,),match(Systems!$C$2,Systems!$2:$2,))))," ["&amp;index(Systems!$A:$E,match($A2285,Systems!$A:$A,),match(Systems!$C$2,Systems!$2:$2,))&amp;"]",)</f>
        <v>Setubal</v>
      </c>
      <c r="C2285" s="144">
        <f t="array" ref="C2285">round((F2285-average(I2285,L2285,O2285,R2285,U2285))*X2285+if($B2285=$H2285,0,iferror(average(vlookup({$H2285,$K2285,$N2285,$Q2285,$T2285},$B:$D,column(B$1),0)),index(C:C,match($H2285,$B:$B,)))),3)</f>
        <v>44.191</v>
      </c>
      <c r="D2285" s="144">
        <f t="array" ref="D2285">round((G2285-average(J2285,M2285,P2285,S2285,V2285))*Y2285+if($B2285=$H2285,0,iferror(average(vlookup({$H2285,$K2285,$N2285,$Q2285,$T2285},$B:$D,column(C$1),0)),index(D:D,match($H2285,$B:$B,)))),3)</f>
        <v>237.516</v>
      </c>
      <c r="E2285" s="145">
        <v>2764.0</v>
      </c>
      <c r="F2285" s="146">
        <v>716.341</v>
      </c>
      <c r="G2285" s="146">
        <v>256.178</v>
      </c>
      <c r="H2285" s="147" t="s">
        <v>404</v>
      </c>
      <c r="I2285" s="146">
        <v>688.449</v>
      </c>
      <c r="J2285" s="146">
        <v>406.09</v>
      </c>
      <c r="K2285" s="148"/>
      <c r="L2285" s="149"/>
      <c r="M2285" s="149"/>
      <c r="N2285" s="148"/>
      <c r="O2285" s="149"/>
      <c r="P2285" s="149"/>
      <c r="Q2285" s="148"/>
      <c r="R2285" s="149"/>
      <c r="S2285" s="149"/>
      <c r="T2285" s="148"/>
      <c r="U2285" s="149"/>
      <c r="V2285" s="149"/>
      <c r="W2285" s="149"/>
      <c r="X2285" s="150">
        <f t="shared" si="1"/>
        <v>1.584367573</v>
      </c>
      <c r="Y2285" s="150">
        <f t="shared" si="2"/>
        <v>-1.584367573</v>
      </c>
    </row>
    <row r="2286" ht="15.75" customHeight="1">
      <c r="A2286" s="119">
        <v>2285.0</v>
      </c>
      <c r="B2286" s="143" t="str">
        <f t="array" ref="B2286">index(Systems!$A:$E,match($A2286,Systems!$A:$A,),match(B$1,Systems!$2:$2,))&amp;if(not(isblank(index(Systems!$A:$E,match($A2286,Systems!$A:$A,),match(Systems!$C$2,Systems!$2:$2,))))," ["&amp;index(Systems!$A:$E,match($A2286,Systems!$A:$A,),match(Systems!$C$2,Systems!$2:$2,))&amp;"]",)</f>
        <v>Seuta Bimyeong</v>
      </c>
      <c r="C2286" s="144">
        <f t="array" ref="C2286">round((F2286-average(I2286,L2286,O2286,R2286,U2286))*X2286+if($B2286=$H2286,0,iferror(average(vlookup({$H2286,$K2286,$N2286,$Q2286,$T2286},$B:$D,column(B$1),0)),index(C:C,match($H2286,$B:$B,)))),3)</f>
        <v>266.09</v>
      </c>
      <c r="D2286" s="144">
        <f t="array" ref="D2286">round((G2286-average(J2286,M2286,P2286,S2286,V2286))*Y2286+if($B2286=$H2286,0,iferror(average(vlookup({$H2286,$K2286,$N2286,$Q2286,$T2286},$B:$D,column(C$1),0)),index(D:D,match($H2286,$B:$B,)))),3)</f>
        <v>359.232</v>
      </c>
      <c r="E2286" s="145">
        <v>2764.0</v>
      </c>
      <c r="F2286" s="146">
        <v>856.396</v>
      </c>
      <c r="G2286" s="146">
        <v>179.355</v>
      </c>
      <c r="H2286" s="147" t="s">
        <v>404</v>
      </c>
      <c r="I2286" s="146">
        <v>688.449</v>
      </c>
      <c r="J2286" s="146">
        <v>406.09</v>
      </c>
      <c r="K2286" s="148"/>
      <c r="L2286" s="149"/>
      <c r="M2286" s="149"/>
      <c r="N2286" s="148"/>
      <c r="O2286" s="149"/>
      <c r="P2286" s="149"/>
      <c r="Q2286" s="148"/>
      <c r="R2286" s="149"/>
      <c r="S2286" s="149"/>
      <c r="T2286" s="148"/>
      <c r="U2286" s="149"/>
      <c r="V2286" s="149"/>
      <c r="W2286" s="149"/>
      <c r="X2286" s="150">
        <f t="shared" si="1"/>
        <v>1.584367573</v>
      </c>
      <c r="Y2286" s="150">
        <f t="shared" si="2"/>
        <v>-1.584367573</v>
      </c>
    </row>
    <row r="2287" ht="15.75" customHeight="1">
      <c r="A2287" s="119">
        <v>2286.0</v>
      </c>
      <c r="B2287" s="143" t="str">
        <f t="array" ref="B2287">index(Systems!$A:$E,match($A2287,Systems!$A:$A,),match(B$1,Systems!$2:$2,))&amp;if(not(isblank(index(Systems!$A:$E,match($A2287,Systems!$A:$A,),match(Systems!$C$2,Systems!$2:$2,))))," ["&amp;index(Systems!$A:$E,match($A2287,Systems!$A:$A,),match(Systems!$C$2,Systems!$2:$2,))&amp;"]",)</f>
        <v>Seven Lands [Garotte (3130+)]</v>
      </c>
      <c r="C2287" s="144">
        <f t="array" ref="C2287">round((F2287-average(I2287,L2287,O2287,R2287,U2287))*X2287+if($B2287=$H2287,0,iferror(average(vlookup({$H2287,$K2287,$N2287,$Q2287,$T2287},$B:$D,column(B$1),0)),index(C:C,match($H2287,$B:$B,)))),3)</f>
        <v>-456.51</v>
      </c>
      <c r="D2287" s="144">
        <f t="array" ref="D2287">round((G2287-average(J2287,M2287,P2287,S2287,V2287))*Y2287+if($B2287=$H2287,0,iferror(average(vlookup({$H2287,$K2287,$N2287,$Q2287,$T2287},$B:$D,column(C$1),0)),index(D:D,match($H2287,$B:$B,)))),3)</f>
        <v>261.635</v>
      </c>
      <c r="E2287" s="145">
        <v>2764.0</v>
      </c>
      <c r="F2287" s="146">
        <v>400.315</v>
      </c>
      <c r="G2287" s="146">
        <v>240.955</v>
      </c>
      <c r="H2287" s="147" t="s">
        <v>404</v>
      </c>
      <c r="I2287" s="146">
        <v>688.449</v>
      </c>
      <c r="J2287" s="146">
        <v>406.09</v>
      </c>
      <c r="K2287" s="148"/>
      <c r="L2287" s="149"/>
      <c r="M2287" s="149"/>
      <c r="N2287" s="148"/>
      <c r="O2287" s="149"/>
      <c r="P2287" s="149"/>
      <c r="Q2287" s="148"/>
      <c r="R2287" s="149"/>
      <c r="S2287" s="149"/>
      <c r="T2287" s="148"/>
      <c r="U2287" s="149"/>
      <c r="V2287" s="149"/>
      <c r="W2287" s="149"/>
      <c r="X2287" s="150">
        <f t="shared" si="1"/>
        <v>1.584367573</v>
      </c>
      <c r="Y2287" s="150">
        <f t="shared" si="2"/>
        <v>-1.584367573</v>
      </c>
    </row>
    <row r="2288" ht="15.75" customHeight="1">
      <c r="A2288" s="119">
        <v>2287.0</v>
      </c>
      <c r="B2288" s="143" t="str">
        <f t="array" ref="B2288">index(Systems!$A:$E,match($A2288,Systems!$A:$A,),match(B$1,Systems!$2:$2,))&amp;if(not(isblank(index(Systems!$A:$E,match($A2288,Systems!$A:$A,),match(Systems!$C$2,Systems!$2:$2,))))," ["&amp;index(Systems!$A:$E,match($A2288,Systems!$A:$A,),match(Systems!$C$2,Systems!$2:$2,))&amp;"]",)</f>
        <v>Sevon</v>
      </c>
      <c r="C2288" s="144">
        <f t="array" ref="C2288">round((F2288-average(I2288,L2288,O2288,R2288,U2288))*X2288+if($B2288=$H2288,0,iferror(average(vlookup({$H2288,$K2288,$N2288,$Q2288,$T2288},$B:$D,column(B$1),0)),index(C:C,match($H2288,$B:$B,)))),3)</f>
        <v>465.538</v>
      </c>
      <c r="D2288" s="144">
        <f t="array" ref="D2288">round((G2288-average(J2288,M2288,P2288,S2288,V2288))*Y2288+if($B2288=$H2288,0,iferror(average(vlookup({$H2288,$K2288,$N2288,$Q2288,$T2288},$B:$D,column(C$1),0)),index(D:D,match($H2288,$B:$B,)))),3)</f>
        <v>132.818</v>
      </c>
      <c r="E2288" s="145">
        <v>2764.0</v>
      </c>
      <c r="F2288" s="146">
        <v>982.281</v>
      </c>
      <c r="G2288" s="146">
        <v>322.26</v>
      </c>
      <c r="H2288" s="147" t="s">
        <v>404</v>
      </c>
      <c r="I2288" s="146">
        <v>688.449</v>
      </c>
      <c r="J2288" s="146">
        <v>406.09</v>
      </c>
      <c r="K2288" s="148"/>
      <c r="L2288" s="149"/>
      <c r="M2288" s="149"/>
      <c r="N2288" s="148"/>
      <c r="O2288" s="149"/>
      <c r="P2288" s="149"/>
      <c r="Q2288" s="148"/>
      <c r="R2288" s="149"/>
      <c r="S2288" s="149"/>
      <c r="T2288" s="148"/>
      <c r="U2288" s="149"/>
      <c r="V2288" s="149"/>
      <c r="W2288" s="149"/>
      <c r="X2288" s="150">
        <f t="shared" si="1"/>
        <v>1.584367573</v>
      </c>
      <c r="Y2288" s="150">
        <f t="shared" si="2"/>
        <v>-1.584367573</v>
      </c>
    </row>
    <row r="2289" ht="15.75" customHeight="1">
      <c r="A2289" s="119">
        <v>2288.0</v>
      </c>
      <c r="B2289" s="143" t="str">
        <f t="array" ref="B2289">index(Systems!$A:$E,match($A2289,Systems!$A:$A,),match(B$1,Systems!$2:$2,))&amp;if(not(isblank(index(Systems!$A:$E,match($A2289,Systems!$A:$A,),match(Systems!$C$2,Systems!$2:$2,))))," ["&amp;index(Systems!$A:$E,match($A2289,Systems!$A:$A,),match(Systems!$C$2,Systems!$2:$2,))&amp;"]",)</f>
        <v>Sevren</v>
      </c>
      <c r="C2289" s="144">
        <f t="array" ref="C2289">round((F2289-average(I2289,L2289,O2289,R2289,U2289))*X2289+if($B2289=$H2289,0,iferror(average(vlookup({$H2289,$K2289,$N2289,$Q2289,$T2289},$B:$D,column(B$1),0)),index(C:C,match($H2289,$B:$B,)))),3)</f>
        <v>-44.468</v>
      </c>
      <c r="D2289" s="144">
        <f t="array" ref="D2289">round((G2289-average(J2289,M2289,P2289,S2289,V2289))*Y2289+if($B2289=$H2289,0,iferror(average(vlookup({$H2289,$K2289,$N2289,$Q2289,$T2289},$B:$D,column(C$1),0)),index(D:D,match($H2289,$B:$B,)))),3)</f>
        <v>313.247</v>
      </c>
      <c r="E2289" s="145">
        <v>2764.0</v>
      </c>
      <c r="F2289" s="146">
        <v>660.382</v>
      </c>
      <c r="G2289" s="146">
        <v>208.379</v>
      </c>
      <c r="H2289" s="147" t="s">
        <v>404</v>
      </c>
      <c r="I2289" s="146">
        <v>688.449</v>
      </c>
      <c r="J2289" s="146">
        <v>406.09</v>
      </c>
      <c r="K2289" s="148"/>
      <c r="L2289" s="149"/>
      <c r="M2289" s="149"/>
      <c r="N2289" s="148"/>
      <c r="O2289" s="149"/>
      <c r="P2289" s="149"/>
      <c r="Q2289" s="148"/>
      <c r="R2289" s="149"/>
      <c r="S2289" s="149"/>
      <c r="T2289" s="148"/>
      <c r="U2289" s="149"/>
      <c r="V2289" s="149"/>
      <c r="W2289" s="149"/>
      <c r="X2289" s="150">
        <f t="shared" si="1"/>
        <v>1.584367573</v>
      </c>
      <c r="Y2289" s="150">
        <f t="shared" si="2"/>
        <v>-1.584367573</v>
      </c>
    </row>
    <row r="2290" ht="15.75" customHeight="1">
      <c r="A2290" s="119">
        <v>2289.0</v>
      </c>
      <c r="B2290" s="143" t="str">
        <f t="array" ref="B2290">index(Systems!$A:$E,match($A2290,Systems!$A:$A,),match(B$1,Systems!$2:$2,))&amp;if(not(isblank(index(Systems!$A:$E,match($A2290,Systems!$A:$A,),match(Systems!$C$2,Systems!$2:$2,))))," ["&amp;index(Systems!$A:$E,match($A2290,Systems!$A:$A,),match(Systems!$C$2,Systems!$2:$2,))&amp;"]",)</f>
        <v>Shahr Kord</v>
      </c>
      <c r="C2290" s="144">
        <f t="array" ref="C2290">round((F2290-average(I2290,L2290,O2290,R2290,U2290))*X2290+if($B2290=$H2290,0,iferror(average(vlookup({$H2290,$K2290,$N2290,$Q2290,$T2290},$B:$D,column(B$1),0)),index(C:C,match($H2290,$B:$B,)))),3)</f>
        <v>-431.463</v>
      </c>
      <c r="D2290" s="144">
        <f t="array" ref="D2290">round((G2290-average(J2290,M2290,P2290,S2290,V2290))*Y2290+if($B2290=$H2290,0,iferror(average(vlookup({$H2290,$K2290,$N2290,$Q2290,$T2290},$B:$D,column(C$1),0)),index(D:D,match($H2290,$B:$B,)))),3)</f>
        <v>-11.298</v>
      </c>
      <c r="E2290" s="145">
        <v>2764.0</v>
      </c>
      <c r="F2290" s="146">
        <v>416.124</v>
      </c>
      <c r="G2290" s="146">
        <v>413.221</v>
      </c>
      <c r="H2290" s="147" t="s">
        <v>404</v>
      </c>
      <c r="I2290" s="146">
        <v>688.449</v>
      </c>
      <c r="J2290" s="146">
        <v>406.09</v>
      </c>
      <c r="K2290" s="148"/>
      <c r="L2290" s="149"/>
      <c r="M2290" s="149"/>
      <c r="N2290" s="148"/>
      <c r="O2290" s="149"/>
      <c r="P2290" s="149"/>
      <c r="Q2290" s="148"/>
      <c r="R2290" s="149"/>
      <c r="S2290" s="149"/>
      <c r="T2290" s="148"/>
      <c r="U2290" s="149"/>
      <c r="V2290" s="149"/>
      <c r="W2290" s="149"/>
      <c r="X2290" s="150">
        <f t="shared" si="1"/>
        <v>1.584367573</v>
      </c>
      <c r="Y2290" s="150">
        <f t="shared" si="2"/>
        <v>-1.584367573</v>
      </c>
    </row>
    <row r="2291" ht="15.75" customHeight="1">
      <c r="A2291" s="119">
        <v>2290.0</v>
      </c>
      <c r="B2291" s="143" t="str">
        <f t="array" ref="B2291">index(Systems!$A:$E,match($A2291,Systems!$A:$A,),match(B$1,Systems!$2:$2,))&amp;if(not(isblank(index(Systems!$A:$E,match($A2291,Systems!$A:$A,),match(Systems!$C$2,Systems!$2:$2,))))," ["&amp;index(Systems!$A:$E,match($A2291,Systems!$A:$A,),match(Systems!$C$2,Systems!$2:$2,))&amp;"]",)</f>
        <v>Shalaine</v>
      </c>
      <c r="C2291" s="144">
        <f t="array" ref="C2291">round((F2291-average(I2291,L2291,O2291,R2291,U2291))*X2291+if($B2291=$H2291,0,iferror(average(vlookup({$H2291,$K2291,$N2291,$Q2291,$T2291},$B:$D,column(B$1),0)),index(C:C,match($H2291,$B:$B,)))),3)</f>
        <v>-529.321</v>
      </c>
      <c r="D2291" s="144">
        <f t="array" ref="D2291">round((G2291-average(J2291,M2291,P2291,S2291,V2291))*Y2291+if($B2291=$H2291,0,iferror(average(vlookup({$H2291,$K2291,$N2291,$Q2291,$T2291},$B:$D,column(C$1),0)),index(D:D,match($H2291,$B:$B,)))),3)</f>
        <v>129.21</v>
      </c>
      <c r="E2291" s="145">
        <v>2764.0</v>
      </c>
      <c r="F2291" s="146">
        <v>354.359</v>
      </c>
      <c r="G2291" s="146">
        <v>324.537</v>
      </c>
      <c r="H2291" s="147" t="s">
        <v>404</v>
      </c>
      <c r="I2291" s="146">
        <v>688.449</v>
      </c>
      <c r="J2291" s="146">
        <v>406.09</v>
      </c>
      <c r="K2291" s="148"/>
      <c r="L2291" s="149"/>
      <c r="M2291" s="149"/>
      <c r="N2291" s="148"/>
      <c r="O2291" s="149"/>
      <c r="P2291" s="149"/>
      <c r="Q2291" s="148"/>
      <c r="R2291" s="149"/>
      <c r="S2291" s="149"/>
      <c r="T2291" s="148"/>
      <c r="U2291" s="149"/>
      <c r="V2291" s="149"/>
      <c r="W2291" s="149"/>
      <c r="X2291" s="150">
        <f t="shared" si="1"/>
        <v>1.584367573</v>
      </c>
      <c r="Y2291" s="150">
        <f t="shared" si="2"/>
        <v>-1.584367573</v>
      </c>
    </row>
    <row r="2292" ht="15.75" customHeight="1">
      <c r="A2292" s="119">
        <v>2291.0</v>
      </c>
      <c r="B2292" s="143" t="str">
        <f t="array" ref="B2292">index(Systems!$A:$E,match($A2292,Systems!$A:$A,),match(B$1,Systems!$2:$2,))&amp;if(not(isblank(index(Systems!$A:$E,match($A2292,Systems!$A:$A,),match(Systems!$C$2,Systems!$2:$2,))))," ["&amp;index(Systems!$A:$E,match($A2292,Systems!$A:$A,),match(Systems!$C$2,Systems!$2:$2,))&amp;"]",)</f>
        <v>Shaobuon [Liu's Memory (3022+)]</v>
      </c>
      <c r="C2292" s="144">
        <f t="array" ref="C2292">round((F2292-average(I2292,L2292,O2292,R2292,U2292))*X2292+if($B2292=$H2292,0,iferror(average(vlookup({$H2292,$K2292,$N2292,$Q2292,$T2292},$B:$D,column(B$1),0)),index(C:C,match($H2292,$B:$B,)))),3)</f>
        <v>-10.824</v>
      </c>
      <c r="D2292" s="144">
        <f t="array" ref="D2292">round((G2292-average(J2292,M2292,P2292,S2292,V2292))*Y2292+if($B2292=$H2292,0,iferror(average(vlookup({$H2292,$K2292,$N2292,$Q2292,$T2292},$B:$D,column(C$1),0)),index(D:D,match($H2292,$B:$B,)))),3)</f>
        <v>-416.351</v>
      </c>
      <c r="E2292" s="145">
        <v>2764.0</v>
      </c>
      <c r="F2292" s="146">
        <v>681.617</v>
      </c>
      <c r="G2292" s="146">
        <v>668.877</v>
      </c>
      <c r="H2292" s="147" t="s">
        <v>404</v>
      </c>
      <c r="I2292" s="146">
        <v>688.449</v>
      </c>
      <c r="J2292" s="146">
        <v>406.09</v>
      </c>
      <c r="K2292" s="148"/>
      <c r="L2292" s="149"/>
      <c r="M2292" s="149"/>
      <c r="N2292" s="148"/>
      <c r="O2292" s="149"/>
      <c r="P2292" s="149"/>
      <c r="Q2292" s="148"/>
      <c r="R2292" s="149"/>
      <c r="S2292" s="149"/>
      <c r="T2292" s="148"/>
      <c r="U2292" s="149"/>
      <c r="V2292" s="149"/>
      <c r="W2292" s="149"/>
      <c r="X2292" s="150">
        <f t="shared" si="1"/>
        <v>1.584367573</v>
      </c>
      <c r="Y2292" s="150">
        <f t="shared" si="2"/>
        <v>-1.584367573</v>
      </c>
    </row>
    <row r="2293" ht="15.75" customHeight="1">
      <c r="A2293" s="119">
        <v>2292.0</v>
      </c>
      <c r="B2293" s="143" t="str">
        <f t="array" ref="B2293">index(Systems!$A:$E,match($A2293,Systems!$A:$A,),match(B$1,Systems!$2:$2,))&amp;if(not(isblank(index(Systems!$A:$E,match($A2293,Systems!$A:$A,),match(Systems!$C$2,Systems!$2:$2,))))," ["&amp;index(Systems!$A:$E,match($A2293,Systems!$A:$A,),match(Systems!$C$2,Systems!$2:$2,))&amp;"]",)</f>
        <v>Shardayne</v>
      </c>
      <c r="C2293" s="144">
        <f t="array" ref="C2293">round((F2293-average(I2293,L2293,O2293,R2293,U2293))*X2293+if($B2293=$H2293,0,iferror(average(vlookup({$H2293,$K2293,$N2293,$Q2293,$T2293},$B:$D,column(B$1),0)),index(C:C,match($H2293,$B:$B,)))),3)</f>
        <v>4.579</v>
      </c>
      <c r="D2293" s="144">
        <f t="array" ref="D2293">round((G2293-average(J2293,M2293,P2293,S2293,V2293))*Y2293+if($B2293=$H2293,0,iferror(average(vlookup({$H2293,$K2293,$N2293,$Q2293,$T2293},$B:$D,column(C$1),0)),index(D:D,match($H2293,$B:$B,)))),3)</f>
        <v>247.12</v>
      </c>
      <c r="E2293" s="145">
        <v>2764.0</v>
      </c>
      <c r="F2293" s="146">
        <v>691.339</v>
      </c>
      <c r="G2293" s="146">
        <v>250.116</v>
      </c>
      <c r="H2293" s="147" t="s">
        <v>404</v>
      </c>
      <c r="I2293" s="146">
        <v>688.449</v>
      </c>
      <c r="J2293" s="146">
        <v>406.09</v>
      </c>
      <c r="K2293" s="148"/>
      <c r="L2293" s="149"/>
      <c r="M2293" s="149"/>
      <c r="N2293" s="148"/>
      <c r="O2293" s="149"/>
      <c r="P2293" s="149"/>
      <c r="Q2293" s="148"/>
      <c r="R2293" s="149"/>
      <c r="S2293" s="149"/>
      <c r="T2293" s="148"/>
      <c r="U2293" s="149"/>
      <c r="V2293" s="149"/>
      <c r="W2293" s="149"/>
      <c r="X2293" s="150">
        <f t="shared" si="1"/>
        <v>1.584367573</v>
      </c>
      <c r="Y2293" s="150">
        <f t="shared" si="2"/>
        <v>-1.584367573</v>
      </c>
    </row>
    <row r="2294" ht="15.75" customHeight="1">
      <c r="A2294" s="119">
        <v>2293.0</v>
      </c>
      <c r="B2294" s="143" t="str">
        <f t="array" ref="B2294">index(Systems!$A:$E,match($A2294,Systems!$A:$A,),match(B$1,Systems!$2:$2,))&amp;if(not(isblank(index(Systems!$A:$E,match($A2294,Systems!$A:$A,),match(Systems!$C$2,Systems!$2:$2,))))," ["&amp;index(Systems!$A:$E,match($A2294,Systems!$A:$A,),match(Systems!$C$2,Systems!$2:$2,))&amp;"]",)</f>
        <v>Sharpe</v>
      </c>
      <c r="C2294" s="144">
        <f t="array" ref="C2294">round((F2294-average(I2294,L2294,O2294,R2294,U2294))*X2294+if($B2294=$H2294,0,iferror(average(vlookup({$H2294,$K2294,$N2294,$Q2294,$T2294},$B:$D,column(B$1),0)),index(C:C,match($H2294,$B:$B,)))),3)</f>
        <v>63.639</v>
      </c>
      <c r="D2294" s="144">
        <f t="array" ref="D2294">round((G2294-average(J2294,M2294,P2294,S2294,V2294))*Y2294+if($B2294=$H2294,0,iferror(average(vlookup({$H2294,$K2294,$N2294,$Q2294,$T2294},$B:$D,column(C$1),0)),index(D:D,match($H2294,$B:$B,)))),3)</f>
        <v>-207.462</v>
      </c>
      <c r="E2294" s="145">
        <v>2764.0</v>
      </c>
      <c r="F2294" s="146">
        <v>728.616</v>
      </c>
      <c r="G2294" s="146">
        <v>537.033</v>
      </c>
      <c r="H2294" s="147" t="s">
        <v>404</v>
      </c>
      <c r="I2294" s="146">
        <v>688.449</v>
      </c>
      <c r="J2294" s="146">
        <v>406.09</v>
      </c>
      <c r="K2294" s="148"/>
      <c r="L2294" s="149"/>
      <c r="M2294" s="149"/>
      <c r="N2294" s="148"/>
      <c r="O2294" s="149"/>
      <c r="P2294" s="149"/>
      <c r="Q2294" s="148"/>
      <c r="R2294" s="149"/>
      <c r="S2294" s="149"/>
      <c r="T2294" s="148"/>
      <c r="U2294" s="149"/>
      <c r="V2294" s="149"/>
      <c r="W2294" s="149"/>
      <c r="X2294" s="150">
        <f t="shared" si="1"/>
        <v>1.584367573</v>
      </c>
      <c r="Y2294" s="150">
        <f t="shared" si="2"/>
        <v>-1.584367573</v>
      </c>
    </row>
    <row r="2295" ht="15.75" customHeight="1">
      <c r="A2295" s="119">
        <v>2294.0</v>
      </c>
      <c r="B2295" s="143" t="str">
        <f t="array" ref="B2295">index(Systems!$A:$E,match($A2295,Systems!$A:$A,),match(B$1,Systems!$2:$2,))&amp;if(not(isblank(index(Systems!$A:$E,match($A2295,Systems!$A:$A,),match(Systems!$C$2,Systems!$2:$2,))))," ["&amp;index(Systems!$A:$E,match($A2295,Systems!$A:$A,),match(Systems!$C$2,Systems!$2:$2,))&amp;"]",)</f>
        <v>Sharqah</v>
      </c>
      <c r="C2295" s="144">
        <f t="array" ref="C2295">round((F2295-average(I2295,L2295,O2295,R2295,U2295))*X2295+if($B2295=$H2295,0,iferror(average(vlookup({$H2295,$K2295,$N2295,$Q2295,$T2295},$B:$D,column(B$1),0)),index(C:C,match($H2295,$B:$B,)))),3)</f>
        <v>-220.744</v>
      </c>
      <c r="D2295" s="144">
        <f t="array" ref="D2295">round((G2295-average(J2295,M2295,P2295,S2295,V2295))*Y2295+if($B2295=$H2295,0,iferror(average(vlookup({$H2295,$K2295,$N2295,$Q2295,$T2295},$B:$D,column(C$1),0)),index(D:D,match($H2295,$B:$B,)))),3)</f>
        <v>-292.137</v>
      </c>
      <c r="E2295" s="145">
        <v>2764.0</v>
      </c>
      <c r="F2295" s="146">
        <v>549.123</v>
      </c>
      <c r="G2295" s="146">
        <v>590.477</v>
      </c>
      <c r="H2295" s="147" t="s">
        <v>404</v>
      </c>
      <c r="I2295" s="146">
        <v>688.449</v>
      </c>
      <c r="J2295" s="146">
        <v>406.09</v>
      </c>
      <c r="K2295" s="148"/>
      <c r="L2295" s="149"/>
      <c r="M2295" s="149"/>
      <c r="N2295" s="148"/>
      <c r="O2295" s="149"/>
      <c r="P2295" s="149"/>
      <c r="Q2295" s="148"/>
      <c r="R2295" s="149"/>
      <c r="S2295" s="149"/>
      <c r="T2295" s="148"/>
      <c r="U2295" s="149"/>
      <c r="V2295" s="149"/>
      <c r="W2295" s="149"/>
      <c r="X2295" s="150">
        <f t="shared" si="1"/>
        <v>1.584367573</v>
      </c>
      <c r="Y2295" s="150">
        <f t="shared" si="2"/>
        <v>-1.584367573</v>
      </c>
    </row>
    <row r="2296" ht="15.75" customHeight="1">
      <c r="A2296" s="119">
        <v>2295.0</v>
      </c>
      <c r="B2296" s="143" t="str">
        <f t="array" ref="B2296">index(Systems!$A:$E,match($A2296,Systems!$A:$A,),match(B$1,Systems!$2:$2,))&amp;if(not(isblank(index(Systems!$A:$E,match($A2296,Systems!$A:$A,),match(Systems!$C$2,Systems!$2:$2,))))," ["&amp;index(Systems!$A:$E,match($A2296,Systems!$A:$A,),match(Systems!$C$2,Systems!$2:$2,))&amp;"]",)</f>
        <v>Shasta</v>
      </c>
      <c r="C2296" s="144">
        <f t="array" ref="C2296">round((F2296-average(I2296,L2296,O2296,R2296,U2296))*X2296+if($B2296=$H2296,0,iferror(average(vlookup({$H2296,$K2296,$N2296,$Q2296,$T2296},$B:$D,column(B$1),0)),index(C:C,match($H2296,$B:$B,)))),3)</f>
        <v>-218.199</v>
      </c>
      <c r="D2296" s="144">
        <f t="array" ref="D2296">round((G2296-average(J2296,M2296,P2296,S2296,V2296))*Y2296+if($B2296=$H2296,0,iferror(average(vlookup({$H2296,$K2296,$N2296,$Q2296,$T2296},$B:$D,column(C$1),0)),index(D:D,match($H2296,$B:$B,)))),3)</f>
        <v>-102.703</v>
      </c>
      <c r="E2296" s="145">
        <v>2764.0</v>
      </c>
      <c r="F2296" s="146">
        <v>550.729</v>
      </c>
      <c r="G2296" s="146">
        <v>470.913</v>
      </c>
      <c r="H2296" s="147" t="s">
        <v>404</v>
      </c>
      <c r="I2296" s="146">
        <v>688.449</v>
      </c>
      <c r="J2296" s="146">
        <v>406.09</v>
      </c>
      <c r="K2296" s="148"/>
      <c r="L2296" s="149"/>
      <c r="M2296" s="149"/>
      <c r="N2296" s="148"/>
      <c r="O2296" s="149"/>
      <c r="P2296" s="149"/>
      <c r="Q2296" s="148"/>
      <c r="R2296" s="149"/>
      <c r="S2296" s="149"/>
      <c r="T2296" s="148"/>
      <c r="U2296" s="149"/>
      <c r="V2296" s="149"/>
      <c r="W2296" s="149"/>
      <c r="X2296" s="150">
        <f t="shared" si="1"/>
        <v>1.584367573</v>
      </c>
      <c r="Y2296" s="150">
        <f t="shared" si="2"/>
        <v>-1.584367573</v>
      </c>
    </row>
    <row r="2297" ht="15.75" customHeight="1">
      <c r="A2297" s="119">
        <v>2296.0</v>
      </c>
      <c r="B2297" s="143" t="str">
        <f t="array" ref="B2297">index(Systems!$A:$E,match($A2297,Systems!$A:$A,),match(B$1,Systems!$2:$2,))&amp;if(not(isblank(index(Systems!$A:$E,match($A2297,Systems!$A:$A,),match(Systems!$C$2,Systems!$2:$2,))))," ["&amp;index(Systems!$A:$E,match($A2297,Systems!$A:$A,),match(Systems!$C$2,Systems!$2:$2,))&amp;"]",)</f>
        <v>Shaul Khala</v>
      </c>
      <c r="C2297" s="144">
        <f t="array" ref="C2297">round((F2297-average(I2297,L2297,O2297,R2297,U2297))*X2297+if($B2297=$H2297,0,iferror(average(vlookup({$H2297,$K2297,$N2297,$Q2297,$T2297},$B:$D,column(B$1),0)),index(C:C,match($H2297,$B:$B,)))),3)</f>
        <v>219.456</v>
      </c>
      <c r="D2297" s="144">
        <f t="array" ref="D2297">round((G2297-average(J2297,M2297,P2297,S2297,V2297))*Y2297+if($B2297=$H2297,0,iferror(average(vlookup({$H2297,$K2297,$N2297,$Q2297,$T2297},$B:$D,column(C$1),0)),index(D:D,match($H2297,$B:$B,)))),3)</f>
        <v>133.331</v>
      </c>
      <c r="E2297" s="145">
        <v>2764.0</v>
      </c>
      <c r="F2297" s="146">
        <v>826.962</v>
      </c>
      <c r="G2297" s="146">
        <v>321.936</v>
      </c>
      <c r="H2297" s="147" t="s">
        <v>404</v>
      </c>
      <c r="I2297" s="146">
        <v>688.449</v>
      </c>
      <c r="J2297" s="146">
        <v>406.09</v>
      </c>
      <c r="K2297" s="148"/>
      <c r="L2297" s="149"/>
      <c r="M2297" s="149"/>
      <c r="N2297" s="148"/>
      <c r="O2297" s="149"/>
      <c r="P2297" s="149"/>
      <c r="Q2297" s="148"/>
      <c r="R2297" s="149"/>
      <c r="S2297" s="149"/>
      <c r="T2297" s="148"/>
      <c r="U2297" s="149"/>
      <c r="V2297" s="149"/>
      <c r="W2297" s="149"/>
      <c r="X2297" s="150">
        <f t="shared" si="1"/>
        <v>1.584367573</v>
      </c>
      <c r="Y2297" s="150">
        <f t="shared" si="2"/>
        <v>-1.584367573</v>
      </c>
    </row>
    <row r="2298" ht="15.75" customHeight="1">
      <c r="A2298" s="119">
        <v>2297.0</v>
      </c>
      <c r="B2298" s="143" t="str">
        <f t="array" ref="B2298">index(Systems!$A:$E,match($A2298,Systems!$A:$A,),match(B$1,Systems!$2:$2,))&amp;if(not(isblank(index(Systems!$A:$E,match($A2298,Systems!$A:$A,),match(Systems!$C$2,Systems!$2:$2,))))," ["&amp;index(Systems!$A:$E,match($A2298,Systems!$A:$A,),match(Systems!$C$2,Systems!$2:$2,))&amp;"]",)</f>
        <v>Shaun [Burl (2822+)]</v>
      </c>
      <c r="C2298" s="144">
        <f t="array" ref="C2298">round((F2298-average(I2298,L2298,O2298,R2298,U2298))*X2298+if($B2298=$H2298,0,iferror(average(vlookup({$H2298,$K2298,$N2298,$Q2298,$T2298},$B:$D,column(B$1),0)),index(C:C,match($H2298,$B:$B,)))),3)</f>
        <v>53.27</v>
      </c>
      <c r="D2298" s="144">
        <f t="array" ref="D2298">round((G2298-average(J2298,M2298,P2298,S2298,V2298))*Y2298+if($B2298=$H2298,0,iferror(average(vlookup({$H2298,$K2298,$N2298,$Q2298,$T2298},$B:$D,column(C$1),0)),index(D:D,match($H2298,$B:$B,)))),3)</f>
        <v>-328.061</v>
      </c>
      <c r="E2298" s="145">
        <v>2764.0</v>
      </c>
      <c r="F2298" s="146">
        <v>722.071</v>
      </c>
      <c r="G2298" s="146">
        <v>613.151</v>
      </c>
      <c r="H2298" s="147" t="s">
        <v>404</v>
      </c>
      <c r="I2298" s="146">
        <v>688.449</v>
      </c>
      <c r="J2298" s="146">
        <v>406.09</v>
      </c>
      <c r="K2298" s="148"/>
      <c r="L2298" s="149"/>
      <c r="M2298" s="149"/>
      <c r="N2298" s="148"/>
      <c r="O2298" s="149"/>
      <c r="P2298" s="149"/>
      <c r="Q2298" s="148"/>
      <c r="R2298" s="149"/>
      <c r="S2298" s="149"/>
      <c r="T2298" s="148"/>
      <c r="U2298" s="149"/>
      <c r="V2298" s="149"/>
      <c r="W2298" s="149"/>
      <c r="X2298" s="150">
        <f t="shared" si="1"/>
        <v>1.584367573</v>
      </c>
      <c r="Y2298" s="150">
        <f t="shared" si="2"/>
        <v>-1.584367573</v>
      </c>
    </row>
    <row r="2299" ht="15.75" customHeight="1">
      <c r="A2299" s="119">
        <v>2298.0</v>
      </c>
      <c r="B2299" s="143" t="str">
        <f t="array" ref="B2299">index(Systems!$A:$E,match($A2299,Systems!$A:$A,),match(B$1,Systems!$2:$2,))&amp;if(not(isblank(index(Systems!$A:$E,match($A2299,Systems!$A:$A,),match(Systems!$C$2,Systems!$2:$2,))))," ["&amp;index(Systems!$A:$E,match($A2299,Systems!$A:$A,),match(Systems!$C$2,Systems!$2:$2,))&amp;"]",)</f>
        <v>Shaunavon</v>
      </c>
      <c r="C2299" s="144">
        <f t="array" ref="C2299">round((F2299-average(I2299,L2299,O2299,R2299,U2299))*X2299+if($B2299=$H2299,0,iferror(average(vlookup({$H2299,$K2299,$N2299,$Q2299,$T2299},$B:$D,column(B$1),0)),index(C:C,match($H2299,$B:$B,)))),3)</f>
        <v>160.264</v>
      </c>
      <c r="D2299" s="144">
        <f t="array" ref="D2299">round((G2299-average(J2299,M2299,P2299,S2299,V2299))*Y2299+if($B2299=$H2299,0,iferror(average(vlookup({$H2299,$K2299,$N2299,$Q2299,$T2299},$B:$D,column(C$1),0)),index(D:D,match($H2299,$B:$B,)))),3)</f>
        <v>-323.461</v>
      </c>
      <c r="E2299" s="145">
        <v>2764.0</v>
      </c>
      <c r="F2299" s="146">
        <v>789.602</v>
      </c>
      <c r="G2299" s="146">
        <v>610.248</v>
      </c>
      <c r="H2299" s="147" t="s">
        <v>404</v>
      </c>
      <c r="I2299" s="146">
        <v>688.449</v>
      </c>
      <c r="J2299" s="146">
        <v>406.09</v>
      </c>
      <c r="K2299" s="148"/>
      <c r="L2299" s="149"/>
      <c r="M2299" s="149"/>
      <c r="N2299" s="148"/>
      <c r="O2299" s="149"/>
      <c r="P2299" s="149"/>
      <c r="Q2299" s="148"/>
      <c r="R2299" s="149"/>
      <c r="S2299" s="149"/>
      <c r="T2299" s="148"/>
      <c r="U2299" s="149"/>
      <c r="V2299" s="149"/>
      <c r="W2299" s="149"/>
      <c r="X2299" s="150">
        <f t="shared" si="1"/>
        <v>1.584367573</v>
      </c>
      <c r="Y2299" s="150">
        <f t="shared" si="2"/>
        <v>-1.584367573</v>
      </c>
    </row>
    <row r="2300" ht="15.75" customHeight="1">
      <c r="A2300" s="119">
        <v>2299.0</v>
      </c>
      <c r="B2300" s="143" t="str">
        <f t="array" ref="B2300">index(Systems!$A:$E,match($A2300,Systems!$A:$A,),match(B$1,Systems!$2:$2,))&amp;if(not(isblank(index(Systems!$A:$E,match($A2300,Systems!$A:$A,),match(Systems!$C$2,Systems!$2:$2,))))," ["&amp;index(Systems!$A:$E,match($A2300,Systems!$A:$A,),match(Systems!$C$2,Systems!$2:$2,))&amp;"]",)</f>
        <v>Shawnee</v>
      </c>
      <c r="C2300" s="144">
        <f t="array" ref="C2300">round((F2300-average(I2300,L2300,O2300,R2300,U2300))*X2300+if($B2300=$H2300,0,iferror(average(vlookup({$H2300,$K2300,$N2300,$Q2300,$T2300},$B:$D,column(B$1),0)),index(C:C,match($H2300,$B:$B,)))),3)</f>
        <v>552.906</v>
      </c>
      <c r="D2300" s="144">
        <f t="array" ref="D2300">round((G2300-average(J2300,M2300,P2300,S2300,V2300))*Y2300+if($B2300=$H2300,0,iferror(average(vlookup({$H2300,$K2300,$N2300,$Q2300,$T2300},$B:$D,column(C$1),0)),index(D:D,match($H2300,$B:$B,)))),3)</f>
        <v>-65.444</v>
      </c>
      <c r="E2300" s="145">
        <v>2764.0</v>
      </c>
      <c r="F2300" s="146">
        <v>1037.425</v>
      </c>
      <c r="G2300" s="146">
        <v>447.396</v>
      </c>
      <c r="H2300" s="147" t="s">
        <v>404</v>
      </c>
      <c r="I2300" s="146">
        <v>688.449</v>
      </c>
      <c r="J2300" s="146">
        <v>406.09</v>
      </c>
      <c r="K2300" s="148"/>
      <c r="L2300" s="149"/>
      <c r="M2300" s="149"/>
      <c r="N2300" s="148"/>
      <c r="O2300" s="149"/>
      <c r="P2300" s="149"/>
      <c r="Q2300" s="148"/>
      <c r="R2300" s="149"/>
      <c r="S2300" s="149"/>
      <c r="T2300" s="148"/>
      <c r="U2300" s="149"/>
      <c r="V2300" s="149"/>
      <c r="W2300" s="149"/>
      <c r="X2300" s="150">
        <f t="shared" si="1"/>
        <v>1.584367573</v>
      </c>
      <c r="Y2300" s="150">
        <f t="shared" si="2"/>
        <v>-1.584367573</v>
      </c>
    </row>
    <row r="2301" ht="15.75" customHeight="1">
      <c r="A2301" s="119">
        <v>2300.0</v>
      </c>
      <c r="B2301" s="143" t="str">
        <f t="array" ref="B2301">index(Systems!$A:$E,match($A2301,Systems!$A:$A,),match(B$1,Systems!$2:$2,))&amp;if(not(isblank(index(Systems!$A:$E,match($A2301,Systems!$A:$A,),match(Systems!$C$2,Systems!$2:$2,))))," ["&amp;index(Systems!$A:$E,match($A2301,Systems!$A:$A,),match(Systems!$C$2,Systems!$2:$2,))&amp;"]",)</f>
        <v>Sheliak</v>
      </c>
      <c r="C2301" s="144">
        <f t="array" ref="C2301">round((F2301-average(I2301,L2301,O2301,R2301,U2301))*X2301+if($B2301=$H2301,0,iferror(average(vlookup({$H2301,$K2301,$N2301,$Q2301,$T2301},$B:$D,column(B$1),0)),index(C:C,match($H2301,$B:$B,)))),3)</f>
        <v>64.359</v>
      </c>
      <c r="D2301" s="144">
        <f t="array" ref="D2301">round((G2301-average(J2301,M2301,P2301,S2301,V2301))*Y2301+if($B2301=$H2301,0,iferror(average(vlookup({$H2301,$K2301,$N2301,$Q2301,$T2301},$B:$D,column(C$1),0)),index(D:D,match($H2301,$B:$B,)))),3)</f>
        <v>289.985</v>
      </c>
      <c r="E2301" s="145">
        <v>2764.0</v>
      </c>
      <c r="F2301" s="146">
        <v>729.07</v>
      </c>
      <c r="G2301" s="146">
        <v>223.061</v>
      </c>
      <c r="H2301" s="147" t="s">
        <v>404</v>
      </c>
      <c r="I2301" s="146">
        <v>688.449</v>
      </c>
      <c r="J2301" s="146">
        <v>406.09</v>
      </c>
      <c r="K2301" s="148"/>
      <c r="L2301" s="149"/>
      <c r="M2301" s="149"/>
      <c r="N2301" s="148"/>
      <c r="O2301" s="149"/>
      <c r="P2301" s="149"/>
      <c r="Q2301" s="148"/>
      <c r="R2301" s="149"/>
      <c r="S2301" s="149"/>
      <c r="T2301" s="148"/>
      <c r="U2301" s="149"/>
      <c r="V2301" s="149"/>
      <c r="W2301" s="149"/>
      <c r="X2301" s="150">
        <f t="shared" si="1"/>
        <v>1.584367573</v>
      </c>
      <c r="Y2301" s="150">
        <f t="shared" si="2"/>
        <v>-1.584367573</v>
      </c>
    </row>
    <row r="2302" ht="15.75" customHeight="1">
      <c r="A2302" s="119">
        <v>2301.0</v>
      </c>
      <c r="B2302" s="143" t="str">
        <f t="array" ref="B2302">index(Systems!$A:$E,match($A2302,Systems!$A:$A,),match(B$1,Systems!$2:$2,))&amp;if(not(isblank(index(Systems!$A:$E,match($A2302,Systems!$A:$A,),match(Systems!$C$2,Systems!$2:$2,))))," ["&amp;index(Systems!$A:$E,match($A2302,Systems!$A:$A,),match(Systems!$C$2,Systems!$2:$2,))&amp;"]",)</f>
        <v>Shensi</v>
      </c>
      <c r="C2302" s="144">
        <f t="array" ref="C2302">round((F2302-average(I2302,L2302,O2302,R2302,U2302))*X2302+if($B2302=$H2302,0,iferror(average(vlookup({$H2302,$K2302,$N2302,$Q2302,$T2302},$B:$D,column(B$1),0)),index(C:C,match($H2302,$B:$B,)))),3)</f>
        <v>53.764</v>
      </c>
      <c r="D2302" s="144">
        <f t="array" ref="D2302">round((G2302-average(J2302,M2302,P2302,S2302,V2302))*Y2302+if($B2302=$H2302,0,iferror(average(vlookup({$H2302,$K2302,$N2302,$Q2302,$T2302},$B:$D,column(C$1),0)),index(D:D,match($H2302,$B:$B,)))),3)</f>
        <v>-92.524</v>
      </c>
      <c r="E2302" s="145">
        <v>2764.0</v>
      </c>
      <c r="F2302" s="146">
        <v>722.383</v>
      </c>
      <c r="G2302" s="146">
        <v>464.488</v>
      </c>
      <c r="H2302" s="147" t="s">
        <v>404</v>
      </c>
      <c r="I2302" s="146">
        <v>688.449</v>
      </c>
      <c r="J2302" s="146">
        <v>406.09</v>
      </c>
      <c r="K2302" s="148"/>
      <c r="L2302" s="149"/>
      <c r="M2302" s="149"/>
      <c r="N2302" s="148"/>
      <c r="O2302" s="149"/>
      <c r="P2302" s="149"/>
      <c r="Q2302" s="148"/>
      <c r="R2302" s="149"/>
      <c r="S2302" s="149"/>
      <c r="T2302" s="148"/>
      <c r="U2302" s="149"/>
      <c r="V2302" s="149"/>
      <c r="W2302" s="149"/>
      <c r="X2302" s="150">
        <f t="shared" si="1"/>
        <v>1.584367573</v>
      </c>
      <c r="Y2302" s="150">
        <f t="shared" si="2"/>
        <v>-1.584367573</v>
      </c>
    </row>
    <row r="2303" ht="15.75" customHeight="1">
      <c r="A2303" s="119">
        <v>2302.0</v>
      </c>
      <c r="B2303" s="143" t="str">
        <f t="array" ref="B2303">index(Systems!$A:$E,match($A2303,Systems!$A:$A,),match(B$1,Systems!$2:$2,))&amp;if(not(isblank(index(Systems!$A:$E,match($A2303,Systems!$A:$A,),match(Systems!$C$2,Systems!$2:$2,))))," ["&amp;index(Systems!$A:$E,match($A2303,Systems!$A:$A,),match(Systems!$C$2,Systems!$2:$2,))&amp;"]",)</f>
        <v>Shenwan</v>
      </c>
      <c r="C2303" s="144">
        <f t="array" ref="C2303">round((F2303-average(I2303,L2303,O2303,R2303,U2303))*X2303+if($B2303=$H2303,0,iferror(average(vlookup({$H2303,$K2303,$N2303,$Q2303,$T2303},$B:$D,column(B$1),0)),index(C:C,match($H2303,$B:$B,)))),3)</f>
        <v>-96.168</v>
      </c>
      <c r="D2303" s="144">
        <f t="array" ref="D2303">round((G2303-average(J2303,M2303,P2303,S2303,V2303))*Y2303+if($B2303=$H2303,0,iferror(average(vlookup({$H2303,$K2303,$N2303,$Q2303,$T2303},$B:$D,column(C$1),0)),index(D:D,match($H2303,$B:$B,)))),3)</f>
        <v>-221.868</v>
      </c>
      <c r="E2303" s="145">
        <v>2764.0</v>
      </c>
      <c r="F2303" s="146">
        <v>627.751</v>
      </c>
      <c r="G2303" s="146">
        <v>546.126</v>
      </c>
      <c r="H2303" s="147" t="s">
        <v>404</v>
      </c>
      <c r="I2303" s="146">
        <v>688.449</v>
      </c>
      <c r="J2303" s="146">
        <v>406.09</v>
      </c>
      <c r="K2303" s="148"/>
      <c r="L2303" s="149"/>
      <c r="M2303" s="149"/>
      <c r="N2303" s="148"/>
      <c r="O2303" s="149"/>
      <c r="P2303" s="149"/>
      <c r="Q2303" s="148"/>
      <c r="R2303" s="149"/>
      <c r="S2303" s="149"/>
      <c r="T2303" s="148"/>
      <c r="U2303" s="149"/>
      <c r="V2303" s="149"/>
      <c r="W2303" s="149"/>
      <c r="X2303" s="150">
        <f t="shared" si="1"/>
        <v>1.584367573</v>
      </c>
      <c r="Y2303" s="150">
        <f t="shared" si="2"/>
        <v>-1.584367573</v>
      </c>
    </row>
    <row r="2304" ht="15.75" customHeight="1">
      <c r="A2304" s="119">
        <v>2303.0</v>
      </c>
      <c r="B2304" s="143" t="str">
        <f t="array" ref="B2304">index(Systems!$A:$E,match($A2304,Systems!$A:$A,),match(B$1,Systems!$2:$2,))&amp;if(not(isblank(index(Systems!$A:$E,match($A2304,Systems!$A:$A,),match(Systems!$C$2,Systems!$2:$2,))))," ["&amp;index(Systems!$A:$E,match($A2304,Systems!$A:$A,),match(Systems!$C$2,Systems!$2:$2,))&amp;"]",)</f>
        <v>Sheratan</v>
      </c>
      <c r="C2304" s="144">
        <f t="array" ref="C2304">round((F2304-average(I2304,L2304,O2304,R2304,U2304))*X2304+if($B2304=$H2304,0,iferror(average(vlookup({$H2304,$K2304,$N2304,$Q2304,$T2304},$B:$D,column(B$1),0)),index(C:C,match($H2304,$B:$B,)))),3)</f>
        <v>40.84</v>
      </c>
      <c r="D2304" s="144">
        <f t="array" ref="D2304">round((G2304-average(J2304,M2304,P2304,S2304,V2304))*Y2304+if($B2304=$H2304,0,iferror(average(vlookup({$H2304,$K2304,$N2304,$Q2304,$T2304},$B:$D,column(C$1),0)),index(D:D,match($H2304,$B:$B,)))),3)</f>
        <v>-21.506</v>
      </c>
      <c r="E2304" s="145">
        <v>2764.0</v>
      </c>
      <c r="F2304" s="146">
        <v>714.226</v>
      </c>
      <c r="G2304" s="146">
        <v>419.664</v>
      </c>
      <c r="H2304" s="147" t="s">
        <v>404</v>
      </c>
      <c r="I2304" s="146">
        <v>688.449</v>
      </c>
      <c r="J2304" s="146">
        <v>406.09</v>
      </c>
      <c r="K2304" s="148"/>
      <c r="L2304" s="149"/>
      <c r="M2304" s="149"/>
      <c r="N2304" s="148"/>
      <c r="O2304" s="149"/>
      <c r="P2304" s="149"/>
      <c r="Q2304" s="148"/>
      <c r="R2304" s="149"/>
      <c r="S2304" s="149"/>
      <c r="T2304" s="148"/>
      <c r="U2304" s="149"/>
      <c r="V2304" s="149"/>
      <c r="W2304" s="149"/>
      <c r="X2304" s="150">
        <f t="shared" si="1"/>
        <v>1.584367573</v>
      </c>
      <c r="Y2304" s="150">
        <f t="shared" si="2"/>
        <v>-1.584367573</v>
      </c>
    </row>
    <row r="2305" ht="15.75" customHeight="1">
      <c r="A2305" s="119">
        <v>2304.0</v>
      </c>
      <c r="B2305" s="143" t="str">
        <f t="array" ref="B2305">index(Systems!$A:$E,match($A2305,Systems!$A:$A,),match(B$1,Systems!$2:$2,))&amp;if(not(isblank(index(Systems!$A:$E,match($A2305,Systems!$A:$A,),match(Systems!$C$2,Systems!$2:$2,))))," ["&amp;index(Systems!$A:$E,match($A2305,Systems!$A:$A,),match(Systems!$C$2,Systems!$2:$2,))&amp;"]",)</f>
        <v>Sheridan [FWL]</v>
      </c>
      <c r="C2305" s="144">
        <f t="array" ref="C2305">round((F2305-average(I2305,L2305,O2305,R2305,U2305))*X2305+if($B2305=$H2305,0,iferror(average(vlookup({$H2305,$K2305,$N2305,$Q2305,$T2305},$B:$D,column(B$1),0)),index(C:C,match($H2305,$B:$B,)))),3)</f>
        <v>-178.908</v>
      </c>
      <c r="D2305" s="144">
        <f t="array" ref="D2305">round((G2305-average(J2305,M2305,P2305,S2305,V2305))*Y2305+if($B2305=$H2305,0,iferror(average(vlookup({$H2305,$K2305,$N2305,$Q2305,$T2305},$B:$D,column(C$1),0)),index(D:D,match($H2305,$B:$B,)))),3)</f>
        <v>-56.92</v>
      </c>
      <c r="E2305" s="145">
        <v>2764.0</v>
      </c>
      <c r="F2305" s="146">
        <v>575.528</v>
      </c>
      <c r="G2305" s="146">
        <v>442.016</v>
      </c>
      <c r="H2305" s="147" t="s">
        <v>404</v>
      </c>
      <c r="I2305" s="146">
        <v>688.449</v>
      </c>
      <c r="J2305" s="146">
        <v>406.09</v>
      </c>
      <c r="K2305" s="148"/>
      <c r="L2305" s="149"/>
      <c r="M2305" s="149"/>
      <c r="N2305" s="148"/>
      <c r="O2305" s="149"/>
      <c r="P2305" s="149"/>
      <c r="Q2305" s="148"/>
      <c r="R2305" s="149"/>
      <c r="S2305" s="149"/>
      <c r="T2305" s="148"/>
      <c r="U2305" s="149"/>
      <c r="V2305" s="149"/>
      <c r="W2305" s="149"/>
      <c r="X2305" s="150">
        <f t="shared" si="1"/>
        <v>1.584367573</v>
      </c>
      <c r="Y2305" s="150">
        <f t="shared" si="2"/>
        <v>-1.584367573</v>
      </c>
    </row>
    <row r="2306" ht="15.75" customHeight="1">
      <c r="A2306" s="119">
        <v>2305.0</v>
      </c>
      <c r="B2306" s="143" t="str">
        <f t="array" ref="B2306">index(Systems!$A:$E,match($A2306,Systems!$A:$A,),match(B$1,Systems!$2:$2,))&amp;if(not(isblank(index(Systems!$A:$E,match($A2306,Systems!$A:$A,),match(Systems!$C$2,Systems!$2:$2,))))," ["&amp;index(Systems!$A:$E,match($A2306,Systems!$A:$A,),match(Systems!$C$2,Systems!$2:$2,))&amp;"]",)</f>
        <v>Sherwood</v>
      </c>
      <c r="C2306" s="144">
        <f t="array" ref="C2306">round((F2306-average(I2306,L2306,O2306,R2306,U2306))*X2306+if($B2306=$H2306,0,iferror(average(vlookup({$H2306,$K2306,$N2306,$Q2306,$T2306},$B:$D,column(B$1),0)),index(C:C,match($H2306,$B:$B,)))),3)</f>
        <v>563.751</v>
      </c>
      <c r="D2306" s="144">
        <f t="array" ref="D2306">round((G2306-average(J2306,M2306,P2306,S2306,V2306))*Y2306+if($B2306=$H2306,0,iferror(average(vlookup({$H2306,$K2306,$N2306,$Q2306,$T2306},$B:$D,column(C$1),0)),index(D:D,match($H2306,$B:$B,)))),3)</f>
        <v>-118.685</v>
      </c>
      <c r="E2306" s="145">
        <v>2764.0</v>
      </c>
      <c r="F2306" s="146">
        <v>1044.27</v>
      </c>
      <c r="G2306" s="146">
        <v>481.0</v>
      </c>
      <c r="H2306" s="147" t="s">
        <v>404</v>
      </c>
      <c r="I2306" s="146">
        <v>688.449</v>
      </c>
      <c r="J2306" s="146">
        <v>406.09</v>
      </c>
      <c r="K2306" s="148"/>
      <c r="L2306" s="149"/>
      <c r="M2306" s="149"/>
      <c r="N2306" s="148"/>
      <c r="O2306" s="149"/>
      <c r="P2306" s="149"/>
      <c r="Q2306" s="148"/>
      <c r="R2306" s="149"/>
      <c r="S2306" s="149"/>
      <c r="T2306" s="148"/>
      <c r="U2306" s="149"/>
      <c r="V2306" s="149"/>
      <c r="W2306" s="149"/>
      <c r="X2306" s="150">
        <f t="shared" si="1"/>
        <v>1.584367573</v>
      </c>
      <c r="Y2306" s="150">
        <f t="shared" si="2"/>
        <v>-1.584367573</v>
      </c>
    </row>
    <row r="2307" ht="15.75" customHeight="1">
      <c r="A2307" s="119">
        <v>2306.0</v>
      </c>
      <c r="B2307" s="143" t="str">
        <f t="array" ref="B2307">index(Systems!$A:$E,match($A2307,Systems!$A:$A,),match(B$1,Systems!$2:$2,))&amp;if(not(isblank(index(Systems!$A:$E,match($A2307,Systems!$A:$A,),match(Systems!$C$2,Systems!$2:$2,))))," ["&amp;index(Systems!$A:$E,match($A2307,Systems!$A:$A,),match(Systems!$C$2,Systems!$2:$2,))&amp;"]",)</f>
        <v>Shiba</v>
      </c>
      <c r="C2307" s="144">
        <f t="array" ref="C2307">round((F2307-average(I2307,L2307,O2307,R2307,U2307))*X2307+if($B2307=$H2307,0,iferror(average(vlookup({$H2307,$K2307,$N2307,$Q2307,$T2307},$B:$D,column(B$1),0)),index(C:C,match($H2307,$B:$B,)))),3)</f>
        <v>0.242</v>
      </c>
      <c r="D2307" s="144">
        <f t="array" ref="D2307">round((G2307-average(J2307,M2307,P2307,S2307,V2307))*Y2307+if($B2307=$H2307,0,iferror(average(vlookup({$H2307,$K2307,$N2307,$Q2307,$T2307},$B:$D,column(C$1),0)),index(D:D,match($H2307,$B:$B,)))),3)</f>
        <v>-331.187</v>
      </c>
      <c r="E2307" s="145">
        <v>2764.0</v>
      </c>
      <c r="F2307" s="146">
        <v>688.602</v>
      </c>
      <c r="G2307" s="146">
        <v>615.124</v>
      </c>
      <c r="H2307" s="147" t="s">
        <v>404</v>
      </c>
      <c r="I2307" s="146">
        <v>688.449</v>
      </c>
      <c r="J2307" s="146">
        <v>406.09</v>
      </c>
      <c r="K2307" s="148"/>
      <c r="L2307" s="149"/>
      <c r="M2307" s="149"/>
      <c r="N2307" s="148"/>
      <c r="O2307" s="149"/>
      <c r="P2307" s="149"/>
      <c r="Q2307" s="148"/>
      <c r="R2307" s="149"/>
      <c r="S2307" s="149"/>
      <c r="T2307" s="148"/>
      <c r="U2307" s="149"/>
      <c r="V2307" s="149"/>
      <c r="W2307" s="149"/>
      <c r="X2307" s="150">
        <f t="shared" si="1"/>
        <v>1.584367573</v>
      </c>
      <c r="Y2307" s="150">
        <f t="shared" si="2"/>
        <v>-1.584367573</v>
      </c>
    </row>
    <row r="2308" ht="15.75" customHeight="1">
      <c r="A2308" s="119">
        <v>2307.0</v>
      </c>
      <c r="B2308" s="143" t="str">
        <f t="array" ref="B2308">index(Systems!$A:$E,match($A2308,Systems!$A:$A,),match(B$1,Systems!$2:$2,))&amp;if(not(isblank(index(Systems!$A:$E,match($A2308,Systems!$A:$A,),match(Systems!$C$2,Systems!$2:$2,))))," ["&amp;index(Systems!$A:$E,match($A2308,Systems!$A:$A,),match(Systems!$C$2,Systems!$2:$2,))&amp;"]",)</f>
        <v>Shibukawa</v>
      </c>
      <c r="C2308" s="144">
        <f t="array" ref="C2308">round((F2308-average(I2308,L2308,O2308,R2308,U2308))*X2308+if($B2308=$H2308,0,iferror(average(vlookup({$H2308,$K2308,$N2308,$Q2308,$T2308},$B:$D,column(B$1),0)),index(C:C,match($H2308,$B:$B,)))),3)</f>
        <v>116.575</v>
      </c>
      <c r="D2308" s="144">
        <f t="array" ref="D2308">round((G2308-average(J2308,M2308,P2308,S2308,V2308))*Y2308+if($B2308=$H2308,0,iferror(average(vlookup({$H2308,$K2308,$N2308,$Q2308,$T2308},$B:$D,column(C$1),0)),index(D:D,match($H2308,$B:$B,)))),3)</f>
        <v>183.226</v>
      </c>
      <c r="E2308" s="145">
        <v>2764.0</v>
      </c>
      <c r="F2308" s="146">
        <v>762.027</v>
      </c>
      <c r="G2308" s="146">
        <v>290.444</v>
      </c>
      <c r="H2308" s="147" t="s">
        <v>404</v>
      </c>
      <c r="I2308" s="146">
        <v>688.449</v>
      </c>
      <c r="J2308" s="146">
        <v>406.09</v>
      </c>
      <c r="K2308" s="148"/>
      <c r="L2308" s="149"/>
      <c r="M2308" s="149"/>
      <c r="N2308" s="148"/>
      <c r="O2308" s="149"/>
      <c r="P2308" s="149"/>
      <c r="Q2308" s="148"/>
      <c r="R2308" s="149"/>
      <c r="S2308" s="149"/>
      <c r="T2308" s="148"/>
      <c r="U2308" s="149"/>
      <c r="V2308" s="149"/>
      <c r="W2308" s="149"/>
      <c r="X2308" s="150">
        <f t="shared" si="1"/>
        <v>1.584367573</v>
      </c>
      <c r="Y2308" s="150">
        <f t="shared" si="2"/>
        <v>-1.584367573</v>
      </c>
    </row>
    <row r="2309" ht="15.75" customHeight="1">
      <c r="A2309" s="119">
        <v>2308.0</v>
      </c>
      <c r="B2309" s="143" t="str">
        <f t="array" ref="B2309">index(Systems!$A:$E,match($A2309,Systems!$A:$A,),match(B$1,Systems!$2:$2,))&amp;if(not(isblank(index(Systems!$A:$E,match($A2309,Systems!$A:$A,),match(Systems!$C$2,Systems!$2:$2,))))," ["&amp;index(Systems!$A:$E,match($A2309,Systems!$A:$A,),match(Systems!$C$2,Systems!$2:$2,))&amp;"]",)</f>
        <v>Shiloh</v>
      </c>
      <c r="C2309" s="144">
        <f t="array" ref="C2309">round((F2309-average(I2309,L2309,O2309,R2309,U2309))*X2309+if($B2309=$H2309,0,iferror(average(vlookup({$H2309,$K2309,$N2309,$Q2309,$T2309},$B:$D,column(B$1),0)),index(C:C,match($H2309,$B:$B,)))),3)</f>
        <v>-88.149</v>
      </c>
      <c r="D2309" s="144">
        <f t="array" ref="D2309">round((G2309-average(J2309,M2309,P2309,S2309,V2309))*Y2309+if($B2309=$H2309,0,iferror(average(vlookup({$H2309,$K2309,$N2309,$Q2309,$T2309},$B:$D,column(C$1),0)),index(D:D,match($H2309,$B:$B,)))),3)</f>
        <v>-4.964</v>
      </c>
      <c r="E2309" s="145">
        <v>2764.0</v>
      </c>
      <c r="F2309" s="146">
        <v>632.812</v>
      </c>
      <c r="G2309" s="146">
        <v>409.223</v>
      </c>
      <c r="H2309" s="147" t="s">
        <v>404</v>
      </c>
      <c r="I2309" s="146">
        <v>688.449</v>
      </c>
      <c r="J2309" s="146">
        <v>406.09</v>
      </c>
      <c r="K2309" s="148"/>
      <c r="L2309" s="149"/>
      <c r="M2309" s="149"/>
      <c r="N2309" s="148"/>
      <c r="O2309" s="149"/>
      <c r="P2309" s="149"/>
      <c r="Q2309" s="148"/>
      <c r="R2309" s="149"/>
      <c r="S2309" s="149"/>
      <c r="T2309" s="148"/>
      <c r="U2309" s="149"/>
      <c r="V2309" s="149"/>
      <c r="W2309" s="149"/>
      <c r="X2309" s="150">
        <f t="shared" si="1"/>
        <v>1.584367573</v>
      </c>
      <c r="Y2309" s="150">
        <f t="shared" si="2"/>
        <v>-1.584367573</v>
      </c>
    </row>
    <row r="2310" ht="15.75" customHeight="1">
      <c r="A2310" s="119">
        <v>2309.0</v>
      </c>
      <c r="B2310" s="143" t="str">
        <f t="array" ref="B2310">index(Systems!$A:$E,match($A2310,Systems!$A:$A,),match(B$1,Systems!$2:$2,))&amp;if(not(isblank(index(Systems!$A:$E,match($A2310,Systems!$A:$A,),match(Systems!$C$2,Systems!$2:$2,))))," ["&amp;index(Systems!$A:$E,match($A2310,Systems!$A:$A,),match(Systems!$C$2,Systems!$2:$2,))&amp;"]",)</f>
        <v>Shimoda</v>
      </c>
      <c r="C2310" s="144">
        <f t="array" ref="C2310">round((F2310-average(I2310,L2310,O2310,R2310,U2310))*X2310+if($B2310=$H2310,0,iferror(average(vlookup({$H2310,$K2310,$N2310,$Q2310,$T2310},$B:$D,column(B$1),0)),index(C:C,match($H2310,$B:$B,)))),3)</f>
        <v>265.117</v>
      </c>
      <c r="D2310" s="144">
        <f t="array" ref="D2310">round((G2310-average(J2310,M2310,P2310,S2310,V2310))*Y2310+if($B2310=$H2310,0,iferror(average(vlookup({$H2310,$K2310,$N2310,$Q2310,$T2310},$B:$D,column(C$1),0)),index(D:D,match($H2310,$B:$B,)))),3)</f>
        <v>263.628</v>
      </c>
      <c r="E2310" s="145">
        <v>2764.0</v>
      </c>
      <c r="F2310" s="146">
        <v>855.782</v>
      </c>
      <c r="G2310" s="146">
        <v>239.697</v>
      </c>
      <c r="H2310" s="147" t="s">
        <v>404</v>
      </c>
      <c r="I2310" s="146">
        <v>688.449</v>
      </c>
      <c r="J2310" s="146">
        <v>406.09</v>
      </c>
      <c r="K2310" s="148"/>
      <c r="L2310" s="149"/>
      <c r="M2310" s="149"/>
      <c r="N2310" s="148"/>
      <c r="O2310" s="149"/>
      <c r="P2310" s="149"/>
      <c r="Q2310" s="148"/>
      <c r="R2310" s="149"/>
      <c r="S2310" s="149"/>
      <c r="T2310" s="148"/>
      <c r="U2310" s="149"/>
      <c r="V2310" s="149"/>
      <c r="W2310" s="149"/>
      <c r="X2310" s="150">
        <f t="shared" si="1"/>
        <v>1.584367573</v>
      </c>
      <c r="Y2310" s="150">
        <f t="shared" si="2"/>
        <v>-1.584367573</v>
      </c>
    </row>
    <row r="2311" ht="15.75" customHeight="1">
      <c r="A2311" s="119">
        <v>2310.0</v>
      </c>
      <c r="B2311" s="143" t="str">
        <f t="array" ref="B2311">index(Systems!$A:$E,match($A2311,Systems!$A:$A,),match(B$1,Systems!$2:$2,))&amp;if(not(isblank(index(Systems!$A:$E,match($A2311,Systems!$A:$A,),match(Systems!$C$2,Systems!$2:$2,))))," ["&amp;index(Systems!$A:$E,match($A2311,Systems!$A:$A,),match(Systems!$C$2,Systems!$2:$2,))&amp;"]",)</f>
        <v>Shimonita</v>
      </c>
      <c r="C2311" s="144">
        <f t="array" ref="C2311">round((F2311-average(I2311,L2311,O2311,R2311,U2311))*X2311+if($B2311=$H2311,0,iferror(average(vlookup({$H2311,$K2311,$N2311,$Q2311,$T2311},$B:$D,column(B$1),0)),index(C:C,match($H2311,$B:$B,)))),3)</f>
        <v>93.826</v>
      </c>
      <c r="D2311" s="144">
        <f t="array" ref="D2311">round((G2311-average(J2311,M2311,P2311,S2311,V2311))*Y2311+if($B2311=$H2311,0,iferror(average(vlookup({$H2311,$K2311,$N2311,$Q2311,$T2311},$B:$D,column(C$1),0)),index(D:D,match($H2311,$B:$B,)))),3)</f>
        <v>82.416</v>
      </c>
      <c r="E2311" s="145">
        <v>2764.0</v>
      </c>
      <c r="F2311" s="146">
        <v>747.669</v>
      </c>
      <c r="G2311" s="146">
        <v>354.072</v>
      </c>
      <c r="H2311" s="147" t="s">
        <v>404</v>
      </c>
      <c r="I2311" s="146">
        <v>688.449</v>
      </c>
      <c r="J2311" s="146">
        <v>406.09</v>
      </c>
      <c r="K2311" s="148"/>
      <c r="L2311" s="149"/>
      <c r="M2311" s="149"/>
      <c r="N2311" s="148"/>
      <c r="O2311" s="149"/>
      <c r="P2311" s="149"/>
      <c r="Q2311" s="148"/>
      <c r="R2311" s="149"/>
      <c r="S2311" s="149"/>
      <c r="T2311" s="148"/>
      <c r="U2311" s="149"/>
      <c r="V2311" s="149"/>
      <c r="W2311" s="149"/>
      <c r="X2311" s="150">
        <f t="shared" si="1"/>
        <v>1.584367573</v>
      </c>
      <c r="Y2311" s="150">
        <f t="shared" si="2"/>
        <v>-1.584367573</v>
      </c>
    </row>
    <row r="2312" ht="15.75" customHeight="1">
      <c r="A2312" s="119">
        <v>2311.0</v>
      </c>
      <c r="B2312" s="143" t="str">
        <f t="array" ref="B2312">index(Systems!$A:$E,match($A2312,Systems!$A:$A,),match(B$1,Systems!$2:$2,))&amp;if(not(isblank(index(Systems!$A:$E,match($A2312,Systems!$A:$A,),match(Systems!$C$2,Systems!$2:$2,))))," ["&amp;index(Systems!$A:$E,match($A2312,Systems!$A:$A,),match(Systems!$C$2,Systems!$2:$2,))&amp;"]",)</f>
        <v>Shimonoseki</v>
      </c>
      <c r="C2312" s="144">
        <f t="array" ref="C2312">round((F2312-average(I2312,L2312,O2312,R2312,U2312))*X2312+if($B2312=$H2312,0,iferror(average(vlookup({$H2312,$K2312,$N2312,$Q2312,$T2312},$B:$D,column(B$1),0)),index(C:C,match($H2312,$B:$B,)))),3)</f>
        <v>212.478</v>
      </c>
      <c r="D2312" s="144">
        <f t="array" ref="D2312">round((G2312-average(J2312,M2312,P2312,S2312,V2312))*Y2312+if($B2312=$H2312,0,iferror(average(vlookup({$H2312,$K2312,$N2312,$Q2312,$T2312},$B:$D,column(C$1),0)),index(D:D,match($H2312,$B:$B,)))),3)</f>
        <v>248.364</v>
      </c>
      <c r="E2312" s="145">
        <v>2764.0</v>
      </c>
      <c r="F2312" s="146">
        <v>822.558</v>
      </c>
      <c r="G2312" s="146">
        <v>249.331</v>
      </c>
      <c r="H2312" s="147" t="s">
        <v>404</v>
      </c>
      <c r="I2312" s="146">
        <v>688.449</v>
      </c>
      <c r="J2312" s="146">
        <v>406.09</v>
      </c>
      <c r="K2312" s="148"/>
      <c r="L2312" s="149"/>
      <c r="M2312" s="149"/>
      <c r="N2312" s="148"/>
      <c r="O2312" s="149"/>
      <c r="P2312" s="149"/>
      <c r="Q2312" s="148"/>
      <c r="R2312" s="149"/>
      <c r="S2312" s="149"/>
      <c r="T2312" s="148"/>
      <c r="U2312" s="149"/>
      <c r="V2312" s="149"/>
      <c r="W2312" s="149"/>
      <c r="X2312" s="150">
        <f t="shared" si="1"/>
        <v>1.584367573</v>
      </c>
      <c r="Y2312" s="150">
        <f t="shared" si="2"/>
        <v>-1.584367573</v>
      </c>
    </row>
    <row r="2313" ht="15.75" customHeight="1">
      <c r="A2313" s="119">
        <v>2312.0</v>
      </c>
      <c r="B2313" s="143" t="str">
        <f t="array" ref="B2313">index(Systems!$A:$E,match($A2313,Systems!$A:$A,),match(B$1,Systems!$2:$2,))&amp;if(not(isblank(index(Systems!$A:$E,match($A2313,Systems!$A:$A,),match(Systems!$C$2,Systems!$2:$2,))))," ["&amp;index(Systems!$A:$E,match($A2313,Systems!$A:$A,),match(Systems!$C$2,Systems!$2:$2,))&amp;"]",)</f>
        <v>Shimosuwa</v>
      </c>
      <c r="C2313" s="144">
        <f t="array" ref="C2313">round((F2313-average(I2313,L2313,O2313,R2313,U2313))*X2313+if($B2313=$H2313,0,iferror(average(vlookup({$H2313,$K2313,$N2313,$Q2313,$T2313},$B:$D,column(B$1),0)),index(C:C,match($H2313,$B:$B,)))),3)</f>
        <v>46.002</v>
      </c>
      <c r="D2313" s="144">
        <f t="array" ref="D2313">round((G2313-average(J2313,M2313,P2313,S2313,V2313))*Y2313+if($B2313=$H2313,0,iferror(average(vlookup({$H2313,$K2313,$N2313,$Q2313,$T2313},$B:$D,column(C$1),0)),index(D:D,match($H2313,$B:$B,)))),3)</f>
        <v>135.405</v>
      </c>
      <c r="E2313" s="145">
        <v>2764.0</v>
      </c>
      <c r="F2313" s="146">
        <v>717.484</v>
      </c>
      <c r="G2313" s="146">
        <v>320.627</v>
      </c>
      <c r="H2313" s="147" t="s">
        <v>404</v>
      </c>
      <c r="I2313" s="146">
        <v>688.449</v>
      </c>
      <c r="J2313" s="146">
        <v>406.09</v>
      </c>
      <c r="K2313" s="148"/>
      <c r="L2313" s="149"/>
      <c r="M2313" s="149"/>
      <c r="N2313" s="148"/>
      <c r="O2313" s="149"/>
      <c r="P2313" s="149"/>
      <c r="Q2313" s="148"/>
      <c r="R2313" s="149"/>
      <c r="S2313" s="149"/>
      <c r="T2313" s="148"/>
      <c r="U2313" s="149"/>
      <c r="V2313" s="149"/>
      <c r="W2313" s="149"/>
      <c r="X2313" s="150">
        <f t="shared" si="1"/>
        <v>1.584367573</v>
      </c>
      <c r="Y2313" s="150">
        <f t="shared" si="2"/>
        <v>-1.584367573</v>
      </c>
    </row>
    <row r="2314" ht="15.75" customHeight="1">
      <c r="A2314" s="119">
        <v>2313.0</v>
      </c>
      <c r="B2314" s="143" t="str">
        <f t="array" ref="B2314">index(Systems!$A:$E,match($A2314,Systems!$A:$A,),match(B$1,Systems!$2:$2,))&amp;if(not(isblank(index(Systems!$A:$E,match($A2314,Systems!$A:$A,),match(Systems!$C$2,Systems!$2:$2,))))," ["&amp;index(Systems!$A:$E,match($A2314,Systems!$A:$A,),match(Systems!$C$2,Systems!$2:$2,))&amp;"]",)</f>
        <v>Shinonoi</v>
      </c>
      <c r="C2314" s="144">
        <f t="array" ref="C2314">round((F2314-average(I2314,L2314,O2314,R2314,U2314))*X2314+if($B2314=$H2314,0,iferror(average(vlookup({$H2314,$K2314,$N2314,$Q2314,$T2314},$B:$D,column(B$1),0)),index(C:C,match($H2314,$B:$B,)))),3)</f>
        <v>79.871</v>
      </c>
      <c r="D2314" s="144">
        <f t="array" ref="D2314">round((G2314-average(J2314,M2314,P2314,S2314,V2314))*Y2314+if($B2314=$H2314,0,iferror(average(vlookup({$H2314,$K2314,$N2314,$Q2314,$T2314},$B:$D,column(C$1),0)),index(D:D,match($H2314,$B:$B,)))),3)</f>
        <v>53.979</v>
      </c>
      <c r="E2314" s="145">
        <v>2764.0</v>
      </c>
      <c r="F2314" s="146">
        <v>738.861</v>
      </c>
      <c r="G2314" s="146">
        <v>372.02</v>
      </c>
      <c r="H2314" s="147" t="s">
        <v>404</v>
      </c>
      <c r="I2314" s="146">
        <v>688.449</v>
      </c>
      <c r="J2314" s="146">
        <v>406.09</v>
      </c>
      <c r="K2314" s="148"/>
      <c r="L2314" s="149"/>
      <c r="M2314" s="149"/>
      <c r="N2314" s="148"/>
      <c r="O2314" s="149"/>
      <c r="P2314" s="149"/>
      <c r="Q2314" s="148"/>
      <c r="R2314" s="149"/>
      <c r="S2314" s="149"/>
      <c r="T2314" s="148"/>
      <c r="U2314" s="149"/>
      <c r="V2314" s="149"/>
      <c r="W2314" s="149"/>
      <c r="X2314" s="150">
        <f t="shared" si="1"/>
        <v>1.584367573</v>
      </c>
      <c r="Y2314" s="150">
        <f t="shared" si="2"/>
        <v>-1.584367573</v>
      </c>
    </row>
    <row r="2315" ht="15.75" customHeight="1">
      <c r="A2315" s="119">
        <v>2314.0</v>
      </c>
      <c r="B2315" s="143" t="str">
        <f t="array" ref="B2315">index(Systems!$A:$E,match($A2315,Systems!$A:$A,),match(B$1,Systems!$2:$2,))&amp;if(not(isblank(index(Systems!$A:$E,match($A2315,Systems!$A:$A,),match(Systems!$C$2,Systems!$2:$2,))))," ["&amp;index(Systems!$A:$E,match($A2315,Systems!$A:$A,),match(Systems!$C$2,Systems!$2:$2,))&amp;"]",)</f>
        <v>Shionoha</v>
      </c>
      <c r="C2315" s="144">
        <f t="array" ref="C2315">round((F2315-average(I2315,L2315,O2315,R2315,U2315))*X2315+if($B2315=$H2315,0,iferror(average(vlookup({$H2315,$K2315,$N2315,$Q2315,$T2315},$B:$D,column(B$1),0)),index(C:C,match($H2315,$B:$B,)))),3)</f>
        <v>-5.704</v>
      </c>
      <c r="D2315" s="144">
        <f t="array" ref="D2315">round((G2315-average(J2315,M2315,P2315,S2315,V2315))*Y2315+if($B2315=$H2315,0,iferror(average(vlookup({$H2315,$K2315,$N2315,$Q2315,$T2315},$B:$D,column(C$1),0)),index(D:D,match($H2315,$B:$B,)))),3)</f>
        <v>134.377</v>
      </c>
      <c r="E2315" s="145">
        <v>2764.0</v>
      </c>
      <c r="F2315" s="146">
        <v>684.849</v>
      </c>
      <c r="G2315" s="146">
        <v>321.276</v>
      </c>
      <c r="H2315" s="147" t="s">
        <v>404</v>
      </c>
      <c r="I2315" s="146">
        <v>688.449</v>
      </c>
      <c r="J2315" s="146">
        <v>406.09</v>
      </c>
      <c r="K2315" s="148"/>
      <c r="L2315" s="149"/>
      <c r="M2315" s="149"/>
      <c r="N2315" s="148"/>
      <c r="O2315" s="149"/>
      <c r="P2315" s="149"/>
      <c r="Q2315" s="148"/>
      <c r="R2315" s="149"/>
      <c r="S2315" s="149"/>
      <c r="T2315" s="148"/>
      <c r="U2315" s="149"/>
      <c r="V2315" s="149"/>
      <c r="W2315" s="149"/>
      <c r="X2315" s="150">
        <f t="shared" si="1"/>
        <v>1.584367573</v>
      </c>
      <c r="Y2315" s="150">
        <f t="shared" si="2"/>
        <v>-1.584367573</v>
      </c>
    </row>
    <row r="2316" ht="15.75" customHeight="1">
      <c r="A2316" s="119">
        <v>2315.0</v>
      </c>
      <c r="B2316" s="143" t="str">
        <f t="array" ref="B2316">index(Systems!$A:$E,match($A2316,Systems!$A:$A,),match(B$1,Systems!$2:$2,))&amp;if(not(isblank(index(Systems!$A:$E,match($A2316,Systems!$A:$A,),match(Systems!$C$2,Systems!$2:$2,))))," ["&amp;index(Systems!$A:$E,match($A2316,Systems!$A:$A,),match(Systems!$C$2,Systems!$2:$2,))&amp;"]",)</f>
        <v>Shipka</v>
      </c>
      <c r="C2316" s="144">
        <f t="array" ref="C2316">round((F2316-average(I2316,L2316,O2316,R2316,U2316))*X2316+if($B2316=$H2316,0,iferror(average(vlookup({$H2316,$K2316,$N2316,$Q2316,$T2316},$B:$D,column(B$1),0)),index(C:C,match($H2316,$B:$B,)))),3)</f>
        <v>80.12</v>
      </c>
      <c r="D2316" s="144">
        <f t="array" ref="D2316">round((G2316-average(J2316,M2316,P2316,S2316,V2316))*Y2316+if($B2316=$H2316,0,iferror(average(vlookup({$H2316,$K2316,$N2316,$Q2316,$T2316},$B:$D,column(C$1),0)),index(D:D,match($H2316,$B:$B,)))),3)</f>
        <v>-110.657</v>
      </c>
      <c r="E2316" s="145">
        <v>2764.0</v>
      </c>
      <c r="F2316" s="146">
        <v>739.018</v>
      </c>
      <c r="G2316" s="146">
        <v>475.933</v>
      </c>
      <c r="H2316" s="147" t="s">
        <v>404</v>
      </c>
      <c r="I2316" s="146">
        <v>688.449</v>
      </c>
      <c r="J2316" s="146">
        <v>406.09</v>
      </c>
      <c r="K2316" s="148"/>
      <c r="L2316" s="149"/>
      <c r="M2316" s="149"/>
      <c r="N2316" s="148"/>
      <c r="O2316" s="149"/>
      <c r="P2316" s="149"/>
      <c r="Q2316" s="148"/>
      <c r="R2316" s="149"/>
      <c r="S2316" s="149"/>
      <c r="T2316" s="148"/>
      <c r="U2316" s="149"/>
      <c r="V2316" s="149"/>
      <c r="W2316" s="149"/>
      <c r="X2316" s="150">
        <f t="shared" si="1"/>
        <v>1.584367573</v>
      </c>
      <c r="Y2316" s="150">
        <f t="shared" si="2"/>
        <v>-1.584367573</v>
      </c>
    </row>
    <row r="2317" ht="15.75" customHeight="1">
      <c r="A2317" s="119">
        <v>2316.0</v>
      </c>
      <c r="B2317" s="143" t="str">
        <f t="array" ref="B2317">index(Systems!$A:$E,match($A2317,Systems!$A:$A,),match(B$1,Systems!$2:$2,))&amp;if(not(isblank(index(Systems!$A:$E,match($A2317,Systems!$A:$A,),match(Systems!$C$2,Systems!$2:$2,))))," ["&amp;index(Systems!$A:$E,match($A2317,Systems!$A:$A,),match(Systems!$C$2,Systems!$2:$2,))&amp;"]",)</f>
        <v>Shipton</v>
      </c>
      <c r="C2317" s="144">
        <f t="array" ref="C2317">round((F2317-average(I2317,L2317,O2317,R2317,U2317))*X2317+if($B2317=$H2317,0,iferror(average(vlookup({$H2317,$K2317,$N2317,$Q2317,$T2317},$B:$D,column(B$1),0)),index(C:C,match($H2317,$B:$B,)))),3)</f>
        <v>-152.774</v>
      </c>
      <c r="D2317" s="144">
        <f t="array" ref="D2317">round((G2317-average(J2317,M2317,P2317,S2317,V2317))*Y2317+if($B2317=$H2317,0,iferror(average(vlookup({$H2317,$K2317,$N2317,$Q2317,$T2317},$B:$D,column(C$1),0)),index(D:D,match($H2317,$B:$B,)))),3)</f>
        <v>-517.692</v>
      </c>
      <c r="E2317" s="145">
        <v>2764.0</v>
      </c>
      <c r="F2317" s="146">
        <v>592.023</v>
      </c>
      <c r="G2317" s="146">
        <v>732.84</v>
      </c>
      <c r="H2317" s="147" t="s">
        <v>404</v>
      </c>
      <c r="I2317" s="146">
        <v>688.449</v>
      </c>
      <c r="J2317" s="146">
        <v>406.09</v>
      </c>
      <c r="K2317" s="148"/>
      <c r="L2317" s="149"/>
      <c r="M2317" s="149"/>
      <c r="N2317" s="148"/>
      <c r="O2317" s="149"/>
      <c r="P2317" s="149"/>
      <c r="Q2317" s="148"/>
      <c r="R2317" s="149"/>
      <c r="S2317" s="149"/>
      <c r="T2317" s="148"/>
      <c r="U2317" s="149"/>
      <c r="V2317" s="149"/>
      <c r="W2317" s="149"/>
      <c r="X2317" s="150">
        <f t="shared" si="1"/>
        <v>1.584367573</v>
      </c>
      <c r="Y2317" s="150">
        <f t="shared" si="2"/>
        <v>-1.584367573</v>
      </c>
    </row>
    <row r="2318" ht="15.75" customHeight="1">
      <c r="A2318" s="119">
        <v>2317.0</v>
      </c>
      <c r="B2318" s="143" t="str">
        <f t="array" ref="B2318">index(Systems!$A:$E,match($A2318,Systems!$A:$A,),match(B$1,Systems!$2:$2,))&amp;if(not(isblank(index(Systems!$A:$E,match($A2318,Systems!$A:$A,),match(Systems!$C$2,Systems!$2:$2,))))," ["&amp;index(Systems!$A:$E,match($A2318,Systems!$A:$A,),match(Systems!$C$2,Systems!$2:$2,))&amp;"]",)</f>
        <v>Shira</v>
      </c>
      <c r="C2318" s="144">
        <f t="array" ref="C2318">round((F2318-average(I2318,L2318,O2318,R2318,U2318))*X2318+if($B2318=$H2318,0,iferror(average(vlookup({$H2318,$K2318,$N2318,$Q2318,$T2318},$B:$D,column(B$1),0)),index(C:C,match($H2318,$B:$B,)))),3)</f>
        <v>700.522</v>
      </c>
      <c r="D2318" s="144">
        <f t="array" ref="D2318">round((G2318-average(J2318,M2318,P2318,S2318,V2318))*Y2318+if($B2318=$H2318,0,iferror(average(vlookup({$H2318,$K2318,$N2318,$Q2318,$T2318},$B:$D,column(C$1),0)),index(D:D,match($H2318,$B:$B,)))),3)</f>
        <v>236.5</v>
      </c>
      <c r="E2318" s="145">
        <v>2764.0</v>
      </c>
      <c r="F2318" s="146">
        <v>1130.595</v>
      </c>
      <c r="G2318" s="146">
        <v>256.819</v>
      </c>
      <c r="H2318" s="147" t="s">
        <v>404</v>
      </c>
      <c r="I2318" s="146">
        <v>688.449</v>
      </c>
      <c r="J2318" s="146">
        <v>406.09</v>
      </c>
      <c r="K2318" s="148"/>
      <c r="L2318" s="149"/>
      <c r="M2318" s="149"/>
      <c r="N2318" s="148"/>
      <c r="O2318" s="149"/>
      <c r="P2318" s="149"/>
      <c r="Q2318" s="148"/>
      <c r="R2318" s="149"/>
      <c r="S2318" s="149"/>
      <c r="T2318" s="148"/>
      <c r="U2318" s="149"/>
      <c r="V2318" s="149"/>
      <c r="W2318" s="149"/>
      <c r="X2318" s="150">
        <f t="shared" si="1"/>
        <v>1.584367573</v>
      </c>
      <c r="Y2318" s="150">
        <f t="shared" si="2"/>
        <v>-1.584367573</v>
      </c>
    </row>
    <row r="2319" ht="15.75" customHeight="1">
      <c r="A2319" s="119">
        <v>2318.0</v>
      </c>
      <c r="B2319" s="143" t="str">
        <f t="array" ref="B2319">index(Systems!$A:$E,match($A2319,Systems!$A:$A,),match(B$1,Systems!$2:$2,))&amp;if(not(isblank(index(Systems!$A:$E,match($A2319,Systems!$A:$A,),match(Systems!$C$2,Systems!$2:$2,))))," ["&amp;index(Systems!$A:$E,match($A2319,Systems!$A:$A,),match(Systems!$C$2,Systems!$2:$2,))&amp;"]",)</f>
        <v>Shiri</v>
      </c>
      <c r="C2319" s="144">
        <f t="array" ref="C2319">round((F2319-average(I2319,L2319,O2319,R2319,U2319))*X2319+if($B2319=$H2319,0,iferror(average(vlookup({$H2319,$K2319,$N2319,$Q2319,$T2319},$B:$D,column(B$1),0)),index(C:C,match($H2319,$B:$B,)))),3)</f>
        <v>653.632</v>
      </c>
      <c r="D2319" s="144">
        <f t="array" ref="D2319">round((G2319-average(J2319,M2319,P2319,S2319,V2319))*Y2319+if($B2319=$H2319,0,iferror(average(vlookup({$H2319,$K2319,$N2319,$Q2319,$T2319},$B:$D,column(C$1),0)),index(D:D,match($H2319,$B:$B,)))),3)</f>
        <v>150.624</v>
      </c>
      <c r="E2319" s="145">
        <v>2764.0</v>
      </c>
      <c r="F2319" s="146">
        <v>1101.0</v>
      </c>
      <c r="G2319" s="146">
        <v>311.021</v>
      </c>
      <c r="H2319" s="147" t="s">
        <v>404</v>
      </c>
      <c r="I2319" s="146">
        <v>688.449</v>
      </c>
      <c r="J2319" s="146">
        <v>406.09</v>
      </c>
      <c r="K2319" s="148"/>
      <c r="L2319" s="149"/>
      <c r="M2319" s="149"/>
      <c r="N2319" s="148"/>
      <c r="O2319" s="149"/>
      <c r="P2319" s="149"/>
      <c r="Q2319" s="148"/>
      <c r="R2319" s="149"/>
      <c r="S2319" s="149"/>
      <c r="T2319" s="148"/>
      <c r="U2319" s="149"/>
      <c r="V2319" s="149"/>
      <c r="W2319" s="149"/>
      <c r="X2319" s="150">
        <f t="shared" si="1"/>
        <v>1.584367573</v>
      </c>
      <c r="Y2319" s="150">
        <f t="shared" si="2"/>
        <v>-1.584367573</v>
      </c>
    </row>
    <row r="2320" ht="15.75" customHeight="1">
      <c r="A2320" s="119">
        <v>2319.0</v>
      </c>
      <c r="B2320" s="143" t="str">
        <f t="array" ref="B2320">index(Systems!$A:$E,match($A2320,Systems!$A:$A,),match(B$1,Systems!$2:$2,))&amp;if(not(isblank(index(Systems!$A:$E,match($A2320,Systems!$A:$A,),match(Systems!$C$2,Systems!$2:$2,))))," ["&amp;index(Systems!$A:$E,match($A2320,Systems!$A:$A,),match(Systems!$C$2,Systems!$2:$2,))&amp;"]",)</f>
        <v>Shiro [Shiro III]</v>
      </c>
      <c r="C2320" s="144">
        <f t="array" ref="C2320">round((F2320-average(I2320,L2320,O2320,R2320,U2320))*X2320+if($B2320=$H2320,0,iferror(average(vlookup({$H2320,$K2320,$N2320,$Q2320,$T2320},$B:$D,column(B$1),0)),index(C:C,match($H2320,$B:$B,)))),3)</f>
        <v>-28.186</v>
      </c>
      <c r="D2320" s="144">
        <f t="array" ref="D2320">round((G2320-average(J2320,M2320,P2320,S2320,V2320))*Y2320+if($B2320=$H2320,0,iferror(average(vlookup({$H2320,$K2320,$N2320,$Q2320,$T2320},$B:$D,column(C$1),0)),index(D:D,match($H2320,$B:$B,)))),3)</f>
        <v>-292.636</v>
      </c>
      <c r="E2320" s="145">
        <v>2764.0</v>
      </c>
      <c r="F2320" s="146">
        <v>670.659</v>
      </c>
      <c r="G2320" s="146">
        <v>590.792</v>
      </c>
      <c r="H2320" s="147" t="s">
        <v>404</v>
      </c>
      <c r="I2320" s="146">
        <v>688.449</v>
      </c>
      <c r="J2320" s="146">
        <v>406.09</v>
      </c>
      <c r="K2320" s="148"/>
      <c r="L2320" s="149"/>
      <c r="M2320" s="149"/>
      <c r="N2320" s="148"/>
      <c r="O2320" s="149"/>
      <c r="P2320" s="149"/>
      <c r="Q2320" s="148"/>
      <c r="R2320" s="149"/>
      <c r="S2320" s="149"/>
      <c r="T2320" s="148"/>
      <c r="U2320" s="149"/>
      <c r="V2320" s="149"/>
      <c r="W2320" s="149"/>
      <c r="X2320" s="150">
        <f t="shared" si="1"/>
        <v>1.584367573</v>
      </c>
      <c r="Y2320" s="150">
        <f t="shared" si="2"/>
        <v>-1.584367573</v>
      </c>
    </row>
    <row r="2321" ht="15.75" customHeight="1">
      <c r="A2321" s="119">
        <v>2320.0</v>
      </c>
      <c r="B2321" s="143" t="str">
        <f t="array" ref="B2321">index(Systems!$A:$E,match($A2321,Systems!$A:$A,),match(B$1,Systems!$2:$2,))&amp;if(not(isblank(index(Systems!$A:$E,match($A2321,Systems!$A:$A,),match(Systems!$C$2,Systems!$2:$2,))))," ["&amp;index(Systems!$A:$E,match($A2321,Systems!$A:$A,),match(Systems!$C$2,Systems!$2:$2,))&amp;"]",)</f>
        <v>Shirotori</v>
      </c>
      <c r="C2321" s="144">
        <f t="array" ref="C2321">round((F2321-average(I2321,L2321,O2321,R2321,U2321))*X2321+if($B2321=$H2321,0,iferror(average(vlookup({$H2321,$K2321,$N2321,$Q2321,$T2321},$B:$D,column(B$1),0)),index(C:C,match($H2321,$B:$B,)))),3)</f>
        <v>18.082</v>
      </c>
      <c r="D2321" s="144">
        <f t="array" ref="D2321">round((G2321-average(J2321,M2321,P2321,S2321,V2321))*Y2321+if($B2321=$H2321,0,iferror(average(vlookup({$H2321,$K2321,$N2321,$Q2321,$T2321},$B:$D,column(C$1),0)),index(D:D,match($H2321,$B:$B,)))),3)</f>
        <v>189.692</v>
      </c>
      <c r="E2321" s="145">
        <v>2764.0</v>
      </c>
      <c r="F2321" s="146">
        <v>699.862</v>
      </c>
      <c r="G2321" s="146">
        <v>286.363</v>
      </c>
      <c r="H2321" s="147" t="s">
        <v>404</v>
      </c>
      <c r="I2321" s="146">
        <v>688.449</v>
      </c>
      <c r="J2321" s="146">
        <v>406.09</v>
      </c>
      <c r="K2321" s="148"/>
      <c r="L2321" s="149"/>
      <c r="M2321" s="149"/>
      <c r="N2321" s="148"/>
      <c r="O2321" s="149"/>
      <c r="P2321" s="149"/>
      <c r="Q2321" s="148"/>
      <c r="R2321" s="149"/>
      <c r="S2321" s="149"/>
      <c r="T2321" s="148"/>
      <c r="U2321" s="149"/>
      <c r="V2321" s="149"/>
      <c r="W2321" s="149"/>
      <c r="X2321" s="150">
        <f t="shared" si="1"/>
        <v>1.584367573</v>
      </c>
      <c r="Y2321" s="150">
        <f t="shared" si="2"/>
        <v>-1.584367573</v>
      </c>
    </row>
    <row r="2322" ht="15.75" customHeight="1">
      <c r="A2322" s="119">
        <v>2321.0</v>
      </c>
      <c r="B2322" s="143" t="str">
        <f t="array" ref="B2322">index(Systems!$A:$E,match($A2322,Systems!$A:$A,),match(B$1,Systems!$2:$2,))&amp;if(not(isblank(index(Systems!$A:$E,match($A2322,Systems!$A:$A,),match(Systems!$C$2,Systems!$2:$2,))))," ["&amp;index(Systems!$A:$E,match($A2322,Systems!$A:$A,),match(Systems!$C$2,Systems!$2:$2,))&amp;"]",)</f>
        <v>Shitara</v>
      </c>
      <c r="C2322" s="144">
        <f t="array" ref="C2322">round((F2322-average(I2322,L2322,O2322,R2322,U2322))*X2322+if($B2322=$H2322,0,iferror(average(vlookup({$H2322,$K2322,$N2322,$Q2322,$T2322},$B:$D,column(B$1),0)),index(C:C,match($H2322,$B:$B,)))),3)</f>
        <v>41.613</v>
      </c>
      <c r="D2322" s="144">
        <f t="array" ref="D2322">round((G2322-average(J2322,M2322,P2322,S2322,V2322))*Y2322+if($B2322=$H2322,0,iferror(average(vlookup({$H2322,$K2322,$N2322,$Q2322,$T2322},$B:$D,column(C$1),0)),index(D:D,match($H2322,$B:$B,)))),3)</f>
        <v>87.121</v>
      </c>
      <c r="E2322" s="145">
        <v>2764.0</v>
      </c>
      <c r="F2322" s="146">
        <v>714.714</v>
      </c>
      <c r="G2322" s="146">
        <v>351.102</v>
      </c>
      <c r="H2322" s="147" t="s">
        <v>404</v>
      </c>
      <c r="I2322" s="146">
        <v>688.449</v>
      </c>
      <c r="J2322" s="146">
        <v>406.09</v>
      </c>
      <c r="K2322" s="148"/>
      <c r="L2322" s="149"/>
      <c r="M2322" s="149"/>
      <c r="N2322" s="148"/>
      <c r="O2322" s="149"/>
      <c r="P2322" s="149"/>
      <c r="Q2322" s="148"/>
      <c r="R2322" s="149"/>
      <c r="S2322" s="149"/>
      <c r="T2322" s="148"/>
      <c r="U2322" s="149"/>
      <c r="V2322" s="149"/>
      <c r="W2322" s="149"/>
      <c r="X2322" s="150">
        <f t="shared" si="1"/>
        <v>1.584367573</v>
      </c>
      <c r="Y2322" s="150">
        <f t="shared" si="2"/>
        <v>-1.584367573</v>
      </c>
    </row>
    <row r="2323" ht="15.75" customHeight="1">
      <c r="A2323" s="119">
        <v>2322.0</v>
      </c>
      <c r="B2323" s="143" t="str">
        <f t="array" ref="B2323">index(Systems!$A:$E,match($A2323,Systems!$A:$A,),match(B$1,Systems!$2:$2,))&amp;if(not(isblank(index(Systems!$A:$E,match($A2323,Systems!$A:$A,),match(Systems!$C$2,Systems!$2:$2,))))," ["&amp;index(Systems!$A:$E,match($A2323,Systems!$A:$A,),match(Systems!$C$2,Systems!$2:$2,))&amp;"]",)</f>
        <v>Shoreham</v>
      </c>
      <c r="C2323" s="144">
        <f t="array" ref="C2323">round((F2323-average(I2323,L2323,O2323,R2323,U2323))*X2323+if($B2323=$H2323,0,iferror(average(vlookup({$H2323,$K2323,$N2323,$Q2323,$T2323},$B:$D,column(B$1),0)),index(C:C,match($H2323,$B:$B,)))),3)</f>
        <v>123.799</v>
      </c>
      <c r="D2323" s="144">
        <f t="array" ref="D2323">round((G2323-average(J2323,M2323,P2323,S2323,V2323))*Y2323+if($B2323=$H2323,0,iferror(average(vlookup({$H2323,$K2323,$N2323,$Q2323,$T2323},$B:$D,column(C$1),0)),index(D:D,match($H2323,$B:$B,)))),3)</f>
        <v>-217.7</v>
      </c>
      <c r="E2323" s="145">
        <v>2764.0</v>
      </c>
      <c r="F2323" s="146">
        <v>766.587</v>
      </c>
      <c r="G2323" s="146">
        <v>543.495</v>
      </c>
      <c r="H2323" s="147" t="s">
        <v>404</v>
      </c>
      <c r="I2323" s="146">
        <v>688.449</v>
      </c>
      <c r="J2323" s="146">
        <v>406.09</v>
      </c>
      <c r="K2323" s="148"/>
      <c r="L2323" s="149"/>
      <c r="M2323" s="149"/>
      <c r="N2323" s="148"/>
      <c r="O2323" s="149"/>
      <c r="P2323" s="149"/>
      <c r="Q2323" s="148"/>
      <c r="R2323" s="149"/>
      <c r="S2323" s="149"/>
      <c r="T2323" s="148"/>
      <c r="U2323" s="149"/>
      <c r="V2323" s="149"/>
      <c r="W2323" s="149"/>
      <c r="X2323" s="150">
        <f t="shared" si="1"/>
        <v>1.584367573</v>
      </c>
      <c r="Y2323" s="150">
        <f t="shared" si="2"/>
        <v>-1.584367573</v>
      </c>
    </row>
    <row r="2324" ht="15.75" customHeight="1">
      <c r="A2324" s="119">
        <v>2323.0</v>
      </c>
      <c r="B2324" s="143" t="str">
        <f t="array" ref="B2324">index(Systems!$A:$E,match($A2324,Systems!$A:$A,),match(B$1,Systems!$2:$2,))&amp;if(not(isblank(index(Systems!$A:$E,match($A2324,Systems!$A:$A,),match(Systems!$C$2,Systems!$2:$2,))))," ["&amp;index(Systems!$A:$E,match($A2324,Systems!$A:$A,),match(Systems!$C$2,Systems!$2:$2,))&amp;"]",)</f>
        <v>Shubuta</v>
      </c>
      <c r="C2324" s="144">
        <f t="array" ref="C2324">round((F2324-average(I2324,L2324,O2324,R2324,U2324))*X2324+if($B2324=$H2324,0,iferror(average(vlookup({$H2324,$K2324,$N2324,$Q2324,$T2324},$B:$D,column(B$1),0)),index(C:C,match($H2324,$B:$B,)))),3)</f>
        <v>459.842</v>
      </c>
      <c r="D2324" s="144">
        <f t="array" ref="D2324">round((G2324-average(J2324,M2324,P2324,S2324,V2324))*Y2324+if($B2324=$H2324,0,iferror(average(vlookup({$H2324,$K2324,$N2324,$Q2324,$T2324},$B:$D,column(C$1),0)),index(D:D,match($H2324,$B:$B,)))),3)</f>
        <v>-123.343</v>
      </c>
      <c r="E2324" s="145">
        <v>2764.0</v>
      </c>
      <c r="F2324" s="146">
        <v>978.686</v>
      </c>
      <c r="G2324" s="146">
        <v>483.94</v>
      </c>
      <c r="H2324" s="147" t="s">
        <v>404</v>
      </c>
      <c r="I2324" s="146">
        <v>688.449</v>
      </c>
      <c r="J2324" s="146">
        <v>406.09</v>
      </c>
      <c r="K2324" s="148"/>
      <c r="L2324" s="149"/>
      <c r="M2324" s="149"/>
      <c r="N2324" s="148"/>
      <c r="O2324" s="149"/>
      <c r="P2324" s="149"/>
      <c r="Q2324" s="148"/>
      <c r="R2324" s="149"/>
      <c r="S2324" s="149"/>
      <c r="T2324" s="148"/>
      <c r="U2324" s="149"/>
      <c r="V2324" s="149"/>
      <c r="W2324" s="149"/>
      <c r="X2324" s="150">
        <f t="shared" si="1"/>
        <v>1.584367573</v>
      </c>
      <c r="Y2324" s="150">
        <f t="shared" si="2"/>
        <v>-1.584367573</v>
      </c>
    </row>
    <row r="2325" ht="15.75" customHeight="1">
      <c r="A2325" s="119">
        <v>2324.0</v>
      </c>
      <c r="B2325" s="143" t="str">
        <f t="array" ref="B2325">index(Systems!$A:$E,match($A2325,Systems!$A:$A,),match(B$1,Systems!$2:$2,))&amp;if(not(isblank(index(Systems!$A:$E,match($A2325,Systems!$A:$A,),match(Systems!$C$2,Systems!$2:$2,))))," ["&amp;index(Systems!$A:$E,match($A2325,Systems!$A:$A,),match(Systems!$C$2,Systems!$2:$2,))&amp;"]",)</f>
        <v>Shuen Wan</v>
      </c>
      <c r="C2325" s="144">
        <f t="array" ref="C2325">round((F2325-average(I2325,L2325,O2325,R2325,U2325))*X2325+if($B2325=$H2325,0,iferror(average(vlookup({$H2325,$K2325,$N2325,$Q2325,$T2325},$B:$D,column(B$1),0)),index(C:C,match($H2325,$B:$B,)))),3)</f>
        <v>-37.234</v>
      </c>
      <c r="D2325" s="144">
        <f t="array" ref="D2325">round((G2325-average(J2325,M2325,P2325,S2325,V2325))*Y2325+if($B2325=$H2325,0,iferror(average(vlookup({$H2325,$K2325,$N2325,$Q2325,$T2325},$B:$D,column(C$1),0)),index(D:D,match($H2325,$B:$B,)))),3)</f>
        <v>-219.291</v>
      </c>
      <c r="E2325" s="145">
        <v>2764.0</v>
      </c>
      <c r="F2325" s="146">
        <v>664.948</v>
      </c>
      <c r="G2325" s="146">
        <v>544.499</v>
      </c>
      <c r="H2325" s="147" t="s">
        <v>404</v>
      </c>
      <c r="I2325" s="146">
        <v>688.449</v>
      </c>
      <c r="J2325" s="146">
        <v>406.09</v>
      </c>
      <c r="K2325" s="148"/>
      <c r="L2325" s="149"/>
      <c r="M2325" s="149"/>
      <c r="N2325" s="148"/>
      <c r="O2325" s="149"/>
      <c r="P2325" s="149"/>
      <c r="Q2325" s="148"/>
      <c r="R2325" s="149"/>
      <c r="S2325" s="149"/>
      <c r="T2325" s="148"/>
      <c r="U2325" s="149"/>
      <c r="V2325" s="149"/>
      <c r="W2325" s="149"/>
      <c r="X2325" s="150">
        <f t="shared" si="1"/>
        <v>1.584367573</v>
      </c>
      <c r="Y2325" s="150">
        <f t="shared" si="2"/>
        <v>-1.584367573</v>
      </c>
    </row>
    <row r="2326" ht="15.75" customHeight="1">
      <c r="A2326" s="119">
        <v>2325.0</v>
      </c>
      <c r="B2326" s="143" t="str">
        <f t="array" ref="B2326">index(Systems!$A:$E,match($A2326,Systems!$A:$A,),match(B$1,Systems!$2:$2,))&amp;if(not(isblank(index(Systems!$A:$E,match($A2326,Systems!$A:$A,),match(Systems!$C$2,Systems!$2:$2,))))," ["&amp;index(Systems!$A:$E,match($A2326,Systems!$A:$A,),match(Systems!$C$2,Systems!$2:$2,))&amp;"]",)</f>
        <v>Shui-pào</v>
      </c>
      <c r="C2326" s="144">
        <f t="array" ref="C2326">round((F2326-average(I2326,L2326,O2326,R2326,U2326))*X2326+if($B2326=$H2326,0,iferror(average(vlookup({$H2326,$K2326,$N2326,$Q2326,$T2326},$B:$D,column(B$1),0)),index(C:C,match($H2326,$B:$B,)))),3)</f>
        <v>-7.786</v>
      </c>
      <c r="D2326" s="144">
        <f t="array" ref="D2326">round((G2326-average(J2326,M2326,P2326,S2326,V2326))*Y2326+if($B2326=$H2326,0,iferror(average(vlookup({$H2326,$K2326,$N2326,$Q2326,$T2326},$B:$D,column(C$1),0)),index(D:D,match($H2326,$B:$B,)))),3)</f>
        <v>-134.264</v>
      </c>
      <c r="E2326" s="145">
        <v>2764.0</v>
      </c>
      <c r="F2326" s="146">
        <v>683.535</v>
      </c>
      <c r="G2326" s="146">
        <v>490.833</v>
      </c>
      <c r="H2326" s="147" t="s">
        <v>404</v>
      </c>
      <c r="I2326" s="146">
        <v>688.449</v>
      </c>
      <c r="J2326" s="146">
        <v>406.09</v>
      </c>
      <c r="K2326" s="148"/>
      <c r="L2326" s="149"/>
      <c r="M2326" s="149"/>
      <c r="N2326" s="148"/>
      <c r="O2326" s="149"/>
      <c r="P2326" s="149"/>
      <c r="Q2326" s="148"/>
      <c r="R2326" s="149"/>
      <c r="S2326" s="149"/>
      <c r="T2326" s="148"/>
      <c r="U2326" s="149"/>
      <c r="V2326" s="149"/>
      <c r="W2326" s="149"/>
      <c r="X2326" s="150">
        <f t="shared" si="1"/>
        <v>1.584367573</v>
      </c>
      <c r="Y2326" s="150">
        <f t="shared" si="2"/>
        <v>-1.584367573</v>
      </c>
    </row>
    <row r="2327" ht="15.75" customHeight="1">
      <c r="A2327" s="119">
        <v>2326.0</v>
      </c>
      <c r="B2327" s="143" t="str">
        <f t="array" ref="B2327">index(Systems!$A:$E,match($A2327,Systems!$A:$A,),match(B$1,Systems!$2:$2,))&amp;if(not(isblank(index(Systems!$A:$E,match($A2327,Systems!$A:$A,),match(Systems!$C$2,Systems!$2:$2,))))," ["&amp;index(Systems!$A:$E,match($A2327,Systems!$A:$A,),match(Systems!$C$2,Systems!$2:$2,))&amp;"]",)</f>
        <v>Sialkot</v>
      </c>
      <c r="C2327" s="144">
        <f t="array" ref="C2327">round((F2327-average(I2327,L2327,O2327,R2327,U2327))*X2327+if($B2327=$H2327,0,iferror(average(vlookup({$H2327,$K2327,$N2327,$Q2327,$T2327},$B:$D,column(B$1),0)),index(C:C,match($H2327,$B:$B,)))),3)</f>
        <v>-487.844</v>
      </c>
      <c r="D2327" s="144">
        <f t="array" ref="D2327">round((G2327-average(J2327,M2327,P2327,S2327,V2327))*Y2327+if($B2327=$H2327,0,iferror(average(vlookup({$H2327,$K2327,$N2327,$Q2327,$T2327},$B:$D,column(C$1),0)),index(D:D,match($H2327,$B:$B,)))),3)</f>
        <v>237.511</v>
      </c>
      <c r="E2327" s="145">
        <v>2764.0</v>
      </c>
      <c r="F2327" s="146">
        <v>380.538</v>
      </c>
      <c r="G2327" s="146">
        <v>256.181</v>
      </c>
      <c r="H2327" s="147" t="s">
        <v>404</v>
      </c>
      <c r="I2327" s="146">
        <v>688.449</v>
      </c>
      <c r="J2327" s="146">
        <v>406.09</v>
      </c>
      <c r="K2327" s="148"/>
      <c r="L2327" s="149"/>
      <c r="M2327" s="149"/>
      <c r="N2327" s="148"/>
      <c r="O2327" s="149"/>
      <c r="P2327" s="149"/>
      <c r="Q2327" s="148"/>
      <c r="R2327" s="149"/>
      <c r="S2327" s="149"/>
      <c r="T2327" s="148"/>
      <c r="U2327" s="149"/>
      <c r="V2327" s="149"/>
      <c r="W2327" s="149"/>
      <c r="X2327" s="150">
        <f t="shared" si="1"/>
        <v>1.584367573</v>
      </c>
      <c r="Y2327" s="150">
        <f t="shared" si="2"/>
        <v>-1.584367573</v>
      </c>
    </row>
    <row r="2328" ht="15.75" customHeight="1">
      <c r="A2328" s="119">
        <v>2327.0</v>
      </c>
      <c r="B2328" s="143" t="str">
        <f t="array" ref="B2328">index(Systems!$A:$E,match($A2328,Systems!$A:$A,),match(B$1,Systems!$2:$2,))&amp;if(not(isblank(index(Systems!$A:$E,match($A2328,Systems!$A:$A,),match(Systems!$C$2,Systems!$2:$2,))))," ["&amp;index(Systems!$A:$E,match($A2328,Systems!$A:$A,),match(Systems!$C$2,Systems!$2:$2,))&amp;"]",)</f>
        <v>Sian</v>
      </c>
      <c r="C2328" s="144">
        <f t="array" ref="C2328">round((F2328-average(I2328,L2328,O2328,R2328,U2328))*X2328+if($B2328=$H2328,0,iferror(average(vlookup({$H2328,$K2328,$N2328,$Q2328,$T2328},$B:$D,column(B$1),0)),index(C:C,match($H2328,$B:$B,)))),3)</f>
        <v>7.152</v>
      </c>
      <c r="D2328" s="144">
        <f t="array" ref="D2328">round((G2328-average(J2328,M2328,P2328,S2328,V2328))*Y2328+if($B2328=$H2328,0,iferror(average(vlookup({$H2328,$K2328,$N2328,$Q2328,$T2328},$B:$D,column(C$1),0)),index(D:D,match($H2328,$B:$B,)))),3)</f>
        <v>-229.662</v>
      </c>
      <c r="E2328" s="145">
        <v>2764.0</v>
      </c>
      <c r="F2328" s="146">
        <v>692.963</v>
      </c>
      <c r="G2328" s="146">
        <v>551.045</v>
      </c>
      <c r="H2328" s="147" t="s">
        <v>404</v>
      </c>
      <c r="I2328" s="146">
        <v>688.449</v>
      </c>
      <c r="J2328" s="146">
        <v>406.09</v>
      </c>
      <c r="K2328" s="148"/>
      <c r="L2328" s="149"/>
      <c r="M2328" s="149"/>
      <c r="N2328" s="148"/>
      <c r="O2328" s="149"/>
      <c r="P2328" s="149"/>
      <c r="Q2328" s="148"/>
      <c r="R2328" s="149"/>
      <c r="S2328" s="149"/>
      <c r="T2328" s="148"/>
      <c r="U2328" s="149"/>
      <c r="V2328" s="149"/>
      <c r="W2328" s="149"/>
      <c r="X2328" s="150">
        <f t="shared" si="1"/>
        <v>1.584367573</v>
      </c>
      <c r="Y2328" s="150">
        <f t="shared" si="2"/>
        <v>-1.584367573</v>
      </c>
    </row>
    <row r="2329" ht="15.75" customHeight="1">
      <c r="A2329" s="119">
        <v>2328.0</v>
      </c>
      <c r="B2329" s="143" t="str">
        <f t="array" ref="B2329">index(Systems!$A:$E,match($A2329,Systems!$A:$A,),match(B$1,Systems!$2:$2,))&amp;if(not(isblank(index(Systems!$A:$E,match($A2329,Systems!$A:$A,),match(Systems!$C$2,Systems!$2:$2,))))," ["&amp;index(Systems!$A:$E,match($A2329,Systems!$A:$A,),match(Systems!$C$2,Systems!$2:$2,))&amp;"]",)</f>
        <v>Sichuan</v>
      </c>
      <c r="C2329" s="144">
        <f t="array" ref="C2329">round((F2329-average(I2329,L2329,O2329,R2329,U2329))*X2329+if($B2329=$H2329,0,iferror(average(vlookup({$H2329,$K2329,$N2329,$Q2329,$T2329},$B:$D,column(B$1),0)),index(C:C,match($H2329,$B:$B,)))),3)</f>
        <v>35.534</v>
      </c>
      <c r="D2329" s="144">
        <f t="array" ref="D2329">round((G2329-average(J2329,M2329,P2329,S2329,V2329))*Y2329+if($B2329=$H2329,0,iferror(average(vlookup({$H2329,$K2329,$N2329,$Q2329,$T2329},$B:$D,column(C$1),0)),index(D:D,match($H2329,$B:$B,)))),3)</f>
        <v>-108.342</v>
      </c>
      <c r="E2329" s="145">
        <v>2764.0</v>
      </c>
      <c r="F2329" s="146">
        <v>710.877</v>
      </c>
      <c r="G2329" s="146">
        <v>474.472</v>
      </c>
      <c r="H2329" s="147" t="s">
        <v>404</v>
      </c>
      <c r="I2329" s="146">
        <v>688.449</v>
      </c>
      <c r="J2329" s="146">
        <v>406.09</v>
      </c>
      <c r="K2329" s="148"/>
      <c r="L2329" s="149"/>
      <c r="M2329" s="149"/>
      <c r="N2329" s="148"/>
      <c r="O2329" s="149"/>
      <c r="P2329" s="149"/>
      <c r="Q2329" s="148"/>
      <c r="R2329" s="149"/>
      <c r="S2329" s="149"/>
      <c r="T2329" s="148"/>
      <c r="U2329" s="149"/>
      <c r="V2329" s="149"/>
      <c r="W2329" s="149"/>
      <c r="X2329" s="150">
        <f t="shared" si="1"/>
        <v>1.584367573</v>
      </c>
      <c r="Y2329" s="150">
        <f t="shared" si="2"/>
        <v>-1.584367573</v>
      </c>
    </row>
    <row r="2330" ht="15.75" customHeight="1">
      <c r="A2330" s="119">
        <v>2329.0</v>
      </c>
      <c r="B2330" s="143" t="str">
        <f t="array" ref="B2330">index(Systems!$A:$E,match($A2330,Systems!$A:$A,),match(B$1,Systems!$2:$2,))&amp;if(not(isblank(index(Systems!$A:$E,match($A2330,Systems!$A:$A,),match(Systems!$C$2,Systems!$2:$2,))))," ["&amp;index(Systems!$A:$E,match($A2330,Systems!$A:$A,),match(Systems!$C$2,Systems!$2:$2,))&amp;"]",)</f>
        <v>Sidon</v>
      </c>
      <c r="C2330" s="144">
        <f t="array" ref="C2330">round((F2330-average(I2330,L2330,O2330,R2330,U2330))*X2330+if($B2330=$H2330,0,iferror(average(vlookup({$H2330,$K2330,$N2330,$Q2330,$T2330},$B:$D,column(B$1),0)),index(C:C,match($H2330,$B:$B,)))),3)</f>
        <v>-465.196</v>
      </c>
      <c r="D2330" s="144">
        <f t="array" ref="D2330">round((G2330-average(J2330,M2330,P2330,S2330,V2330))*Y2330+if($B2330=$H2330,0,iferror(average(vlookup({$H2330,$K2330,$N2330,$Q2330,$T2330},$B:$D,column(C$1),0)),index(D:D,match($H2330,$B:$B,)))),3)</f>
        <v>183.866</v>
      </c>
      <c r="E2330" s="145">
        <v>2764.0</v>
      </c>
      <c r="F2330" s="146">
        <v>394.833</v>
      </c>
      <c r="G2330" s="146">
        <v>290.04</v>
      </c>
      <c r="H2330" s="147" t="s">
        <v>404</v>
      </c>
      <c r="I2330" s="146">
        <v>688.449</v>
      </c>
      <c r="J2330" s="146">
        <v>406.09</v>
      </c>
      <c r="K2330" s="148"/>
      <c r="L2330" s="149"/>
      <c r="M2330" s="149"/>
      <c r="N2330" s="148"/>
      <c r="O2330" s="149"/>
      <c r="P2330" s="149"/>
      <c r="Q2330" s="148"/>
      <c r="R2330" s="149"/>
      <c r="S2330" s="149"/>
      <c r="T2330" s="148"/>
      <c r="U2330" s="149"/>
      <c r="V2330" s="149"/>
      <c r="W2330" s="149"/>
      <c r="X2330" s="150">
        <f t="shared" si="1"/>
        <v>1.584367573</v>
      </c>
      <c r="Y2330" s="150">
        <f t="shared" si="2"/>
        <v>-1.584367573</v>
      </c>
    </row>
    <row r="2331" ht="15.75" customHeight="1">
      <c r="A2331" s="119">
        <v>2330.0</v>
      </c>
      <c r="B2331" s="143" t="str">
        <f t="array" ref="B2331">index(Systems!$A:$E,match($A2331,Systems!$A:$A,),match(B$1,Systems!$2:$2,))&amp;if(not(isblank(index(Systems!$A:$E,match($A2331,Systems!$A:$A,),match(Systems!$C$2,Systems!$2:$2,))))," ["&amp;index(Systems!$A:$E,match($A2331,Systems!$A:$A,),match(Systems!$C$2,Systems!$2:$2,))&amp;"]",)</f>
        <v>Sierpc</v>
      </c>
      <c r="C2331" s="144">
        <f t="array" ref="C2331">round((F2331-average(I2331,L2331,O2331,R2331,U2331))*X2331+if($B2331=$H2331,0,iferror(average(vlookup({$H2331,$K2331,$N2331,$Q2331,$T2331},$B:$D,column(B$1),0)),index(C:C,match($H2331,$B:$B,)))),3)</f>
        <v>-288.274</v>
      </c>
      <c r="D2331" s="144">
        <f t="array" ref="D2331">round((G2331-average(J2331,M2331,P2331,S2331,V2331))*Y2331+if($B2331=$H2331,0,iferror(average(vlookup({$H2331,$K2331,$N2331,$Q2331,$T2331},$B:$D,column(C$1),0)),index(D:D,match($H2331,$B:$B,)))),3)</f>
        <v>43.928</v>
      </c>
      <c r="E2331" s="145">
        <v>2764.0</v>
      </c>
      <c r="F2331" s="146">
        <v>506.5</v>
      </c>
      <c r="G2331" s="146">
        <v>378.364</v>
      </c>
      <c r="H2331" s="147" t="s">
        <v>404</v>
      </c>
      <c r="I2331" s="146">
        <v>688.449</v>
      </c>
      <c r="J2331" s="146">
        <v>406.09</v>
      </c>
      <c r="K2331" s="148"/>
      <c r="L2331" s="149"/>
      <c r="M2331" s="149"/>
      <c r="N2331" s="148"/>
      <c r="O2331" s="149"/>
      <c r="P2331" s="149"/>
      <c r="Q2331" s="148"/>
      <c r="R2331" s="149"/>
      <c r="S2331" s="149"/>
      <c r="T2331" s="148"/>
      <c r="U2331" s="149"/>
      <c r="V2331" s="149"/>
      <c r="W2331" s="149"/>
      <c r="X2331" s="150">
        <f t="shared" si="1"/>
        <v>1.584367573</v>
      </c>
      <c r="Y2331" s="150">
        <f t="shared" si="2"/>
        <v>-1.584367573</v>
      </c>
    </row>
    <row r="2332" ht="15.75" customHeight="1">
      <c r="A2332" s="119">
        <v>2331.0</v>
      </c>
      <c r="B2332" s="143" t="str">
        <f t="array" ref="B2332">index(Systems!$A:$E,match($A2332,Systems!$A:$A,),match(B$1,Systems!$2:$2,))&amp;if(not(isblank(index(Systems!$A:$E,match($A2332,Systems!$A:$A,),match(Systems!$C$2,Systems!$2:$2,))))," ["&amp;index(Systems!$A:$E,match($A2332,Systems!$A:$A,),match(Systems!$C$2,Systems!$2:$2,))&amp;"]",)</f>
        <v>Sierra</v>
      </c>
      <c r="C2332" s="144">
        <f t="array" ref="C2332">round((F2332-average(I2332,L2332,O2332,R2332,U2332))*X2332+if($B2332=$H2332,0,iferror(average(vlookup({$H2332,$K2332,$N2332,$Q2332,$T2332},$B:$D,column(B$1),0)),index(C:C,match($H2332,$B:$B,)))),3)</f>
        <v>-411.234</v>
      </c>
      <c r="D2332" s="144">
        <f t="array" ref="D2332">round((G2332-average(J2332,M2332,P2332,S2332,V2332))*Y2332+if($B2332=$H2332,0,iferror(average(vlookup({$H2332,$K2332,$N2332,$Q2332,$T2332},$B:$D,column(C$1),0)),index(D:D,match($H2332,$B:$B,)))),3)</f>
        <v>-111.752</v>
      </c>
      <c r="E2332" s="145">
        <v>2764.0</v>
      </c>
      <c r="F2332" s="146">
        <v>428.892</v>
      </c>
      <c r="G2332" s="146">
        <v>476.624</v>
      </c>
      <c r="H2332" s="147" t="s">
        <v>404</v>
      </c>
      <c r="I2332" s="146">
        <v>688.449</v>
      </c>
      <c r="J2332" s="146">
        <v>406.09</v>
      </c>
      <c r="K2332" s="148"/>
      <c r="L2332" s="149"/>
      <c r="M2332" s="149"/>
      <c r="N2332" s="148"/>
      <c r="O2332" s="149"/>
      <c r="P2332" s="149"/>
      <c r="Q2332" s="148"/>
      <c r="R2332" s="149"/>
      <c r="S2332" s="149"/>
      <c r="T2332" s="148"/>
      <c r="U2332" s="149"/>
      <c r="V2332" s="149"/>
      <c r="W2332" s="149"/>
      <c r="X2332" s="150">
        <f t="shared" si="1"/>
        <v>1.584367573</v>
      </c>
      <c r="Y2332" s="150">
        <f t="shared" si="2"/>
        <v>-1.584367573</v>
      </c>
    </row>
    <row r="2333" ht="15.75" customHeight="1">
      <c r="A2333" s="119">
        <v>2332.0</v>
      </c>
      <c r="B2333" s="143" t="str">
        <f t="array" ref="B2333">index(Systems!$A:$E,match($A2333,Systems!$A:$A,),match(B$1,Systems!$2:$2,))&amp;if(not(isblank(index(Systems!$A:$E,match($A2333,Systems!$A:$A,),match(Systems!$C$2,Systems!$2:$2,))))," ["&amp;index(Systems!$A:$E,match($A2333,Systems!$A:$A,),match(Systems!$C$2,Systems!$2:$2,))&amp;"]",)</f>
        <v>Sighisoara</v>
      </c>
      <c r="C2333" s="144">
        <f t="array" ref="C2333">round((F2333-average(I2333,L2333,O2333,R2333,U2333))*X2333+if($B2333=$H2333,0,iferror(average(vlookup({$H2333,$K2333,$N2333,$Q2333,$T2333},$B:$D,column(B$1),0)),index(C:C,match($H2333,$B:$B,)))),3)</f>
        <v>302.435</v>
      </c>
      <c r="D2333" s="144">
        <f t="array" ref="D2333">round((G2333-average(J2333,M2333,P2333,S2333,V2333))*Y2333+if($B2333=$H2333,0,iferror(average(vlookup({$H2333,$K2333,$N2333,$Q2333,$T2333},$B:$D,column(C$1),0)),index(D:D,match($H2333,$B:$B,)))),3)</f>
        <v>238.286</v>
      </c>
      <c r="E2333" s="145">
        <v>2764.0</v>
      </c>
      <c r="F2333" s="146">
        <v>879.336</v>
      </c>
      <c r="G2333" s="146">
        <v>255.692</v>
      </c>
      <c r="H2333" s="147" t="s">
        <v>404</v>
      </c>
      <c r="I2333" s="146">
        <v>688.449</v>
      </c>
      <c r="J2333" s="146">
        <v>406.09</v>
      </c>
      <c r="K2333" s="148"/>
      <c r="L2333" s="149"/>
      <c r="M2333" s="149"/>
      <c r="N2333" s="148"/>
      <c r="O2333" s="149"/>
      <c r="P2333" s="149"/>
      <c r="Q2333" s="148"/>
      <c r="R2333" s="149"/>
      <c r="S2333" s="149"/>
      <c r="T2333" s="148"/>
      <c r="U2333" s="149"/>
      <c r="V2333" s="149"/>
      <c r="W2333" s="149"/>
      <c r="X2333" s="150">
        <f t="shared" si="1"/>
        <v>1.584367573</v>
      </c>
      <c r="Y2333" s="150">
        <f t="shared" si="2"/>
        <v>-1.584367573</v>
      </c>
    </row>
    <row r="2334" ht="15.75" customHeight="1">
      <c r="A2334" s="119">
        <v>2333.0</v>
      </c>
      <c r="B2334" s="143" t="str">
        <f t="array" ref="B2334">index(Systems!$A:$E,match($A2334,Systems!$A:$A,),match(B$1,Systems!$2:$2,))&amp;if(not(isblank(index(Systems!$A:$E,match($A2334,Systems!$A:$A,),match(Systems!$C$2,Systems!$2:$2,))))," ["&amp;index(Systems!$A:$E,match($A2334,Systems!$A:$A,),match(Systems!$C$2,Systems!$2:$2,))&amp;"]",)</f>
        <v>Sigma Mare</v>
      </c>
      <c r="C2334" s="144">
        <f t="array" ref="C2334">round((F2334-average(I2334,L2334,O2334,R2334,U2334))*X2334+if($B2334=$H2334,0,iferror(average(vlookup({$H2334,$K2334,$N2334,$Q2334,$T2334},$B:$D,column(B$1),0)),index(C:C,match($H2334,$B:$B,)))),3)</f>
        <v>6.456</v>
      </c>
      <c r="D2334" s="144">
        <f t="array" ref="D2334">round((G2334-average(J2334,M2334,P2334,S2334,V2334))*Y2334+if($B2334=$H2334,0,iferror(average(vlookup({$H2334,$K2334,$N2334,$Q2334,$T2334},$B:$D,column(C$1),0)),index(D:D,match($H2334,$B:$B,)))),3)</f>
        <v>-314.937</v>
      </c>
      <c r="E2334" s="145">
        <v>2764.0</v>
      </c>
      <c r="F2334" s="146">
        <v>692.524</v>
      </c>
      <c r="G2334" s="146">
        <v>604.868</v>
      </c>
      <c r="H2334" s="147" t="s">
        <v>404</v>
      </c>
      <c r="I2334" s="146">
        <v>688.449</v>
      </c>
      <c r="J2334" s="146">
        <v>406.09</v>
      </c>
      <c r="K2334" s="148"/>
      <c r="L2334" s="149"/>
      <c r="M2334" s="149"/>
      <c r="N2334" s="148"/>
      <c r="O2334" s="149"/>
      <c r="P2334" s="149"/>
      <c r="Q2334" s="148"/>
      <c r="R2334" s="149"/>
      <c r="S2334" s="149"/>
      <c r="T2334" s="148"/>
      <c r="U2334" s="149"/>
      <c r="V2334" s="149"/>
      <c r="W2334" s="149"/>
      <c r="X2334" s="150">
        <f t="shared" si="1"/>
        <v>1.584367573</v>
      </c>
      <c r="Y2334" s="150">
        <f t="shared" si="2"/>
        <v>-1.584367573</v>
      </c>
    </row>
    <row r="2335" ht="15.75" customHeight="1">
      <c r="A2335" s="119">
        <v>2334.0</v>
      </c>
      <c r="B2335" s="143" t="str">
        <f t="array" ref="B2335">index(Systems!$A:$E,match($A2335,Systems!$A:$A,),match(B$1,Systems!$2:$2,))&amp;if(not(isblank(index(Systems!$A:$E,match($A2335,Systems!$A:$A,),match(Systems!$C$2,Systems!$2:$2,))))," ["&amp;index(Systems!$A:$E,match($A2335,Systems!$A:$A,),match(Systems!$C$2,Systems!$2:$2,))&amp;"]",)</f>
        <v>Sigurd</v>
      </c>
      <c r="C2335" s="144">
        <f t="array" ref="C2335">round((F2335-average(I2335,L2335,O2335,R2335,U2335))*X2335+if($B2335=$H2335,0,iferror(average(vlookup({$H2335,$K2335,$N2335,$Q2335,$T2335},$B:$D,column(B$1),0)),index(C:C,match($H2335,$B:$B,)))),3)</f>
        <v>-103.889</v>
      </c>
      <c r="D2335" s="144">
        <f t="array" ref="D2335">round((G2335-average(J2335,M2335,P2335,S2335,V2335))*Y2335+if($B2335=$H2335,0,iferror(average(vlookup({$H2335,$K2335,$N2335,$Q2335,$T2335},$B:$D,column(C$1),0)),index(D:D,match($H2335,$B:$B,)))),3)</f>
        <v>479.713</v>
      </c>
      <c r="E2335" s="145">
        <v>2764.0</v>
      </c>
      <c r="F2335" s="146">
        <v>622.878</v>
      </c>
      <c r="G2335" s="146">
        <v>103.311</v>
      </c>
      <c r="H2335" s="147" t="s">
        <v>404</v>
      </c>
      <c r="I2335" s="146">
        <v>688.449</v>
      </c>
      <c r="J2335" s="146">
        <v>406.09</v>
      </c>
      <c r="K2335" s="148"/>
      <c r="L2335" s="149"/>
      <c r="M2335" s="149"/>
      <c r="N2335" s="148"/>
      <c r="O2335" s="149"/>
      <c r="P2335" s="149"/>
      <c r="Q2335" s="148"/>
      <c r="R2335" s="149"/>
      <c r="S2335" s="149"/>
      <c r="T2335" s="148"/>
      <c r="U2335" s="149"/>
      <c r="V2335" s="149"/>
      <c r="W2335" s="149"/>
      <c r="X2335" s="150">
        <f t="shared" si="1"/>
        <v>1.584367573</v>
      </c>
      <c r="Y2335" s="150">
        <f t="shared" si="2"/>
        <v>-1.584367573</v>
      </c>
    </row>
    <row r="2336" ht="15.75" customHeight="1">
      <c r="A2336" s="119">
        <v>2335.0</v>
      </c>
      <c r="B2336" s="143" t="str">
        <f t="array" ref="B2336">index(Systems!$A:$E,match($A2336,Systems!$A:$A,),match(B$1,Systems!$2:$2,))&amp;if(not(isblank(index(Systems!$A:$E,match($A2336,Systems!$A:$A,),match(Systems!$C$2,Systems!$2:$2,))))," ["&amp;index(Systems!$A:$E,match($A2336,Systems!$A:$A,),match(Systems!$C$2,Systems!$2:$2,))&amp;"]",)</f>
        <v>Sikkim</v>
      </c>
      <c r="C2336" s="144">
        <f t="array" ref="C2336">round((F2336-average(I2336,L2336,O2336,R2336,U2336))*X2336+if($B2336=$H2336,0,iferror(average(vlookup({$H2336,$K2336,$N2336,$Q2336,$T2336},$B:$D,column(B$1),0)),index(C:C,match($H2336,$B:$B,)))),3)</f>
        <v>331.765</v>
      </c>
      <c r="D2336" s="144">
        <f t="array" ref="D2336">round((G2336-average(J2336,M2336,P2336,S2336,V2336))*Y2336+if($B2336=$H2336,0,iferror(average(vlookup({$H2336,$K2336,$N2336,$Q2336,$T2336},$B:$D,column(C$1),0)),index(D:D,match($H2336,$B:$B,)))),3)</f>
        <v>330.962</v>
      </c>
      <c r="E2336" s="145">
        <v>2764.0</v>
      </c>
      <c r="F2336" s="146">
        <v>897.848</v>
      </c>
      <c r="G2336" s="146">
        <v>197.198</v>
      </c>
      <c r="H2336" s="147" t="s">
        <v>404</v>
      </c>
      <c r="I2336" s="146">
        <v>688.449</v>
      </c>
      <c r="J2336" s="146">
        <v>406.09</v>
      </c>
      <c r="K2336" s="148"/>
      <c r="L2336" s="149"/>
      <c r="M2336" s="149"/>
      <c r="N2336" s="148"/>
      <c r="O2336" s="149"/>
      <c r="P2336" s="149"/>
      <c r="Q2336" s="148"/>
      <c r="R2336" s="149"/>
      <c r="S2336" s="149"/>
      <c r="T2336" s="148"/>
      <c r="U2336" s="149"/>
      <c r="V2336" s="149"/>
      <c r="W2336" s="149"/>
      <c r="X2336" s="150">
        <f t="shared" si="1"/>
        <v>1.584367573</v>
      </c>
      <c r="Y2336" s="150">
        <f t="shared" si="2"/>
        <v>-1.584367573</v>
      </c>
    </row>
    <row r="2337" ht="15.75" customHeight="1">
      <c r="A2337" s="119">
        <v>2336.0</v>
      </c>
      <c r="B2337" s="143" t="str">
        <f t="array" ref="B2337">index(Systems!$A:$E,match($A2337,Systems!$A:$A,),match(B$1,Systems!$2:$2,))&amp;if(not(isblank(index(Systems!$A:$E,match($A2337,Systems!$A:$A,),match(Systems!$C$2,Systems!$2:$2,))))," ["&amp;index(Systems!$A:$E,match($A2337,Systems!$A:$A,),match(Systems!$C$2,Systems!$2:$2,))&amp;"]",)</f>
        <v>Sileste</v>
      </c>
      <c r="C2337" s="144">
        <f t="array" ref="C2337">round((F2337-average(I2337,L2337,O2337,R2337,U2337))*X2337+if($B2337=$H2337,0,iferror(average(vlookup({$H2337,$K2337,$N2337,$Q2337,$T2337},$B:$D,column(B$1),0)),index(C:C,match($H2337,$B:$B,)))),3)</f>
        <v>-535.337</v>
      </c>
      <c r="D2337" s="144">
        <f t="array" ref="D2337">round((G2337-average(J2337,M2337,P2337,S2337,V2337))*Y2337+if($B2337=$H2337,0,iferror(average(vlookup({$H2337,$K2337,$N2337,$Q2337,$T2337},$B:$D,column(C$1),0)),index(D:D,match($H2337,$B:$B,)))),3)</f>
        <v>314.399</v>
      </c>
      <c r="E2337" s="145">
        <v>2764.0</v>
      </c>
      <c r="F2337" s="146">
        <v>350.562</v>
      </c>
      <c r="G2337" s="146">
        <v>207.652</v>
      </c>
      <c r="H2337" s="147" t="s">
        <v>404</v>
      </c>
      <c r="I2337" s="146">
        <v>688.449</v>
      </c>
      <c r="J2337" s="146">
        <v>406.09</v>
      </c>
      <c r="K2337" s="148"/>
      <c r="L2337" s="149"/>
      <c r="M2337" s="149"/>
      <c r="N2337" s="148"/>
      <c r="O2337" s="149"/>
      <c r="P2337" s="149"/>
      <c r="Q2337" s="148"/>
      <c r="R2337" s="149"/>
      <c r="S2337" s="149"/>
      <c r="T2337" s="148"/>
      <c r="U2337" s="149"/>
      <c r="V2337" s="149"/>
      <c r="W2337" s="149"/>
      <c r="X2337" s="150">
        <f t="shared" si="1"/>
        <v>1.584367573</v>
      </c>
      <c r="Y2337" s="150">
        <f t="shared" si="2"/>
        <v>-1.584367573</v>
      </c>
    </row>
    <row r="2338" ht="15.75" customHeight="1">
      <c r="A2338" s="119">
        <v>2337.0</v>
      </c>
      <c r="B2338" s="143" t="str">
        <f t="array" ref="B2338">index(Systems!$A:$E,match($A2338,Systems!$A:$A,),match(B$1,Systems!$2:$2,))&amp;if(not(isblank(index(Systems!$A:$E,match($A2338,Systems!$A:$A,),match(Systems!$C$2,Systems!$2:$2,))))," ["&amp;index(Systems!$A:$E,match($A2338,Systems!$A:$A,),match(Systems!$C$2,Systems!$2:$2,))&amp;"]",)</f>
        <v>Silkeborg</v>
      </c>
      <c r="C2338" s="144">
        <f t="array" ref="C2338">round((F2338-average(I2338,L2338,O2338,R2338,U2338))*X2338+if($B2338=$H2338,0,iferror(average(vlookup({$H2338,$K2338,$N2338,$Q2338,$T2338},$B:$D,column(B$1),0)),index(C:C,match($H2338,$B:$B,)))),3)</f>
        <v>181.454</v>
      </c>
      <c r="D2338" s="144">
        <f t="array" ref="D2338">round((G2338-average(J2338,M2338,P2338,S2338,V2338))*Y2338+if($B2338=$H2338,0,iferror(average(vlookup({$H2338,$K2338,$N2338,$Q2338,$T2338},$B:$D,column(C$1),0)),index(D:D,match($H2338,$B:$B,)))),3)</f>
        <v>185.813</v>
      </c>
      <c r="E2338" s="145">
        <v>2764.0</v>
      </c>
      <c r="F2338" s="146">
        <v>802.977</v>
      </c>
      <c r="G2338" s="146">
        <v>288.811</v>
      </c>
      <c r="H2338" s="147" t="s">
        <v>404</v>
      </c>
      <c r="I2338" s="146">
        <v>688.449</v>
      </c>
      <c r="J2338" s="146">
        <v>406.09</v>
      </c>
      <c r="K2338" s="148"/>
      <c r="L2338" s="149"/>
      <c r="M2338" s="149"/>
      <c r="N2338" s="148"/>
      <c r="O2338" s="149"/>
      <c r="P2338" s="149"/>
      <c r="Q2338" s="148"/>
      <c r="R2338" s="149"/>
      <c r="S2338" s="149"/>
      <c r="T2338" s="148"/>
      <c r="U2338" s="149"/>
      <c r="V2338" s="149"/>
      <c r="W2338" s="149"/>
      <c r="X2338" s="150">
        <f t="shared" si="1"/>
        <v>1.584367573</v>
      </c>
      <c r="Y2338" s="150">
        <f t="shared" si="2"/>
        <v>-1.584367573</v>
      </c>
    </row>
    <row r="2339" ht="15.75" customHeight="1">
      <c r="A2339" s="119">
        <v>2338.0</v>
      </c>
      <c r="B2339" s="143" t="str">
        <f t="array" ref="B2339">index(Systems!$A:$E,match($A2339,Systems!$A:$A,),match(B$1,Systems!$2:$2,))&amp;if(not(isblank(index(Systems!$A:$E,match($A2339,Systems!$A:$A,),match(Systems!$C$2,Systems!$2:$2,))))," ["&amp;index(Systems!$A:$E,match($A2339,Systems!$A:$A,),match(Systems!$C$2,Systems!$2:$2,))&amp;"]",)</f>
        <v>Silver</v>
      </c>
      <c r="C2339" s="144">
        <f t="array" ref="C2339">round((F2339-average(I2339,L2339,O2339,R2339,U2339))*X2339+if($B2339=$H2339,0,iferror(average(vlookup({$H2339,$K2339,$N2339,$Q2339,$T2339},$B:$D,column(B$1),0)),index(C:C,match($H2339,$B:$B,)))),3)</f>
        <v>-339.188</v>
      </c>
      <c r="D2339" s="144">
        <f t="array" ref="D2339">round((G2339-average(J2339,M2339,P2339,S2339,V2339))*Y2339+if($B2339=$H2339,0,iferror(average(vlookup({$H2339,$K2339,$N2339,$Q2339,$T2339},$B:$D,column(C$1),0)),index(D:D,match($H2339,$B:$B,)))),3)</f>
        <v>-130.875</v>
      </c>
      <c r="E2339" s="145">
        <v>2764.0</v>
      </c>
      <c r="F2339" s="146">
        <v>474.365</v>
      </c>
      <c r="G2339" s="146">
        <v>488.694</v>
      </c>
      <c r="H2339" s="147" t="s">
        <v>404</v>
      </c>
      <c r="I2339" s="146">
        <v>688.449</v>
      </c>
      <c r="J2339" s="146">
        <v>406.09</v>
      </c>
      <c r="K2339" s="148"/>
      <c r="L2339" s="149"/>
      <c r="M2339" s="149"/>
      <c r="N2339" s="148"/>
      <c r="O2339" s="149"/>
      <c r="P2339" s="149"/>
      <c r="Q2339" s="148"/>
      <c r="R2339" s="149"/>
      <c r="S2339" s="149"/>
      <c r="T2339" s="148"/>
      <c r="U2339" s="149"/>
      <c r="V2339" s="149"/>
      <c r="W2339" s="149"/>
      <c r="X2339" s="150">
        <f t="shared" si="1"/>
        <v>1.584367573</v>
      </c>
      <c r="Y2339" s="150">
        <f t="shared" si="2"/>
        <v>-1.584367573</v>
      </c>
    </row>
    <row r="2340" ht="15.75" customHeight="1">
      <c r="A2340" s="119">
        <v>2339.0</v>
      </c>
      <c r="B2340" s="143" t="str">
        <f t="array" ref="B2340">index(Systems!$A:$E,match($A2340,Systems!$A:$A,),match(B$1,Systems!$2:$2,))&amp;if(not(isblank(index(Systems!$A:$E,match($A2340,Systems!$A:$A,),match(Systems!$C$2,Systems!$2:$2,))))," ["&amp;index(Systems!$A:$E,match($A2340,Systems!$A:$A,),match(Systems!$C$2,Systems!$2:$2,))&amp;"]",)</f>
        <v>Simancas</v>
      </c>
      <c r="C2340" s="144">
        <f t="array" ref="C2340">round((F2340-average(I2340,L2340,O2340,R2340,U2340))*X2340+if($B2340=$H2340,0,iferror(average(vlookup({$H2340,$K2340,$N2340,$Q2340,$T2340},$B:$D,column(B$1),0)),index(C:C,match($H2340,$B:$B,)))),3)</f>
        <v>398.857</v>
      </c>
      <c r="D2340" s="144">
        <f t="array" ref="D2340">round((G2340-average(J2340,M2340,P2340,S2340,V2340))*Y2340+if($B2340=$H2340,0,iferror(average(vlookup({$H2340,$K2340,$N2340,$Q2340,$T2340},$B:$D,column(C$1),0)),index(D:D,match($H2340,$B:$B,)))),3)</f>
        <v>-123.714</v>
      </c>
      <c r="E2340" s="145">
        <v>2764.0</v>
      </c>
      <c r="F2340" s="146">
        <v>940.194</v>
      </c>
      <c r="G2340" s="146">
        <v>484.174</v>
      </c>
      <c r="H2340" s="147" t="s">
        <v>404</v>
      </c>
      <c r="I2340" s="146">
        <v>688.449</v>
      </c>
      <c r="J2340" s="146">
        <v>406.09</v>
      </c>
      <c r="K2340" s="148"/>
      <c r="L2340" s="149"/>
      <c r="M2340" s="149"/>
      <c r="N2340" s="148"/>
      <c r="O2340" s="149"/>
      <c r="P2340" s="149"/>
      <c r="Q2340" s="148"/>
      <c r="R2340" s="149"/>
      <c r="S2340" s="149"/>
      <c r="T2340" s="148"/>
      <c r="U2340" s="149"/>
      <c r="V2340" s="149"/>
      <c r="W2340" s="149"/>
      <c r="X2340" s="150">
        <f t="shared" si="1"/>
        <v>1.584367573</v>
      </c>
      <c r="Y2340" s="150">
        <f t="shared" si="2"/>
        <v>-1.584367573</v>
      </c>
    </row>
    <row r="2341" ht="15.75" customHeight="1">
      <c r="A2341" s="119">
        <v>2340.0</v>
      </c>
      <c r="B2341" s="143" t="str">
        <f t="array" ref="B2341">index(Systems!$A:$E,match($A2341,Systems!$A:$A,),match(B$1,Systems!$2:$2,))&amp;if(not(isblank(index(Systems!$A:$E,match($A2341,Systems!$A:$A,),match(Systems!$C$2,Systems!$2:$2,))))," ["&amp;index(Systems!$A:$E,match($A2341,Systems!$A:$A,),match(Systems!$C$2,Systems!$2:$2,))&amp;"]",)</f>
        <v>Simferopol</v>
      </c>
      <c r="C2341" s="144">
        <f t="array" ref="C2341">round((F2341-average(I2341,L2341,O2341,R2341,U2341))*X2341+if($B2341=$H2341,0,iferror(average(vlookup({$H2341,$K2341,$N2341,$Q2341,$T2341},$B:$D,column(B$1),0)),index(C:C,match($H2341,$B:$B,)))),3)</f>
        <v>307.187</v>
      </c>
      <c r="D2341" s="144">
        <f t="array" ref="D2341">round((G2341-average(J2341,M2341,P2341,S2341,V2341))*Y2341+if($B2341=$H2341,0,iferror(average(vlookup({$H2341,$K2341,$N2341,$Q2341,$T2341},$B:$D,column(C$1),0)),index(D:D,match($H2341,$B:$B,)))),3)</f>
        <v>188.339</v>
      </c>
      <c r="E2341" s="145">
        <v>2764.0</v>
      </c>
      <c r="F2341" s="146">
        <v>882.335</v>
      </c>
      <c r="G2341" s="146">
        <v>287.217</v>
      </c>
      <c r="H2341" s="147" t="s">
        <v>404</v>
      </c>
      <c r="I2341" s="146">
        <v>688.449</v>
      </c>
      <c r="J2341" s="146">
        <v>406.09</v>
      </c>
      <c r="K2341" s="148"/>
      <c r="L2341" s="149"/>
      <c r="M2341" s="149"/>
      <c r="N2341" s="148"/>
      <c r="O2341" s="149"/>
      <c r="P2341" s="149"/>
      <c r="Q2341" s="148"/>
      <c r="R2341" s="149"/>
      <c r="S2341" s="149"/>
      <c r="T2341" s="148"/>
      <c r="U2341" s="149"/>
      <c r="V2341" s="149"/>
      <c r="W2341" s="149"/>
      <c r="X2341" s="150">
        <f t="shared" si="1"/>
        <v>1.584367573</v>
      </c>
      <c r="Y2341" s="150">
        <f t="shared" si="2"/>
        <v>-1.584367573</v>
      </c>
    </row>
    <row r="2342" ht="15.75" customHeight="1">
      <c r="A2342" s="119">
        <v>2341.0</v>
      </c>
      <c r="B2342" s="143" t="str">
        <f t="array" ref="B2342">index(Systems!$A:$E,match($A2342,Systems!$A:$A,),match(B$1,Systems!$2:$2,))&amp;if(not(isblank(index(Systems!$A:$E,match($A2342,Systems!$A:$A,),match(Systems!$C$2,Systems!$2:$2,))))," ["&amp;index(Systems!$A:$E,match($A2342,Systems!$A:$A,),match(Systems!$C$2,Systems!$2:$2,))&amp;"]",)</f>
        <v>Simone</v>
      </c>
      <c r="C2342" s="144">
        <f t="array" ref="C2342">round((F2342-average(I2342,L2342,O2342,R2342,U2342))*X2342+if($B2342=$H2342,0,iferror(average(vlookup({$H2342,$K2342,$N2342,$Q2342,$T2342},$B:$D,column(B$1),0)),index(C:C,match($H2342,$B:$B,)))),3)</f>
        <v>387.554</v>
      </c>
      <c r="D2342" s="144">
        <f t="array" ref="D2342">round((G2342-average(J2342,M2342,P2342,S2342,V2342))*Y2342+if($B2342=$H2342,0,iferror(average(vlookup({$H2342,$K2342,$N2342,$Q2342,$T2342},$B:$D,column(C$1),0)),index(D:D,match($H2342,$B:$B,)))),3)</f>
        <v>-377.916</v>
      </c>
      <c r="E2342" s="145">
        <v>2764.0</v>
      </c>
      <c r="F2342" s="146">
        <v>933.06</v>
      </c>
      <c r="G2342" s="146">
        <v>644.618</v>
      </c>
      <c r="H2342" s="147" t="s">
        <v>404</v>
      </c>
      <c r="I2342" s="146">
        <v>688.449</v>
      </c>
      <c r="J2342" s="146">
        <v>406.09</v>
      </c>
      <c r="K2342" s="148"/>
      <c r="L2342" s="149"/>
      <c r="M2342" s="149"/>
      <c r="N2342" s="148"/>
      <c r="O2342" s="149"/>
      <c r="P2342" s="149"/>
      <c r="Q2342" s="148"/>
      <c r="R2342" s="149"/>
      <c r="S2342" s="149"/>
      <c r="T2342" s="148"/>
      <c r="U2342" s="149"/>
      <c r="V2342" s="149"/>
      <c r="W2342" s="149"/>
      <c r="X2342" s="150">
        <f t="shared" si="1"/>
        <v>1.584367573</v>
      </c>
      <c r="Y2342" s="150">
        <f t="shared" si="2"/>
        <v>-1.584367573</v>
      </c>
    </row>
    <row r="2343" ht="15.75" customHeight="1">
      <c r="A2343" s="119">
        <v>2342.0</v>
      </c>
      <c r="B2343" s="143" t="str">
        <f t="array" ref="B2343">index(Systems!$A:$E,match($A2343,Systems!$A:$A,),match(B$1,Systems!$2:$2,))&amp;if(not(isblank(index(Systems!$A:$E,match($A2343,Systems!$A:$A,),match(Systems!$C$2,Systems!$2:$2,))))," ["&amp;index(Systems!$A:$E,match($A2343,Systems!$A:$A,),match(Systems!$C$2,Systems!$2:$2,))&amp;"]",)</f>
        <v>Simpson Desert</v>
      </c>
      <c r="C2343" s="144">
        <f t="array" ref="C2343">round((F2343-average(I2343,L2343,O2343,R2343,U2343))*X2343+if($B2343=$H2343,0,iferror(average(vlookup({$H2343,$K2343,$N2343,$Q2343,$T2343},$B:$D,column(B$1),0)),index(C:C,match($H2343,$B:$B,)))),3)</f>
        <v>-271.591</v>
      </c>
      <c r="D2343" s="144">
        <f t="array" ref="D2343">round((G2343-average(J2343,M2343,P2343,S2343,V2343))*Y2343+if($B2343=$H2343,0,iferror(average(vlookup({$H2343,$K2343,$N2343,$Q2343,$T2343},$B:$D,column(C$1),0)),index(D:D,match($H2343,$B:$B,)))),3)</f>
        <v>-99.305</v>
      </c>
      <c r="E2343" s="145">
        <v>2764.0</v>
      </c>
      <c r="F2343" s="146">
        <v>517.03</v>
      </c>
      <c r="G2343" s="146">
        <v>468.768</v>
      </c>
      <c r="H2343" s="147" t="s">
        <v>404</v>
      </c>
      <c r="I2343" s="146">
        <v>688.449</v>
      </c>
      <c r="J2343" s="146">
        <v>406.09</v>
      </c>
      <c r="K2343" s="148"/>
      <c r="L2343" s="149"/>
      <c r="M2343" s="149"/>
      <c r="N2343" s="148"/>
      <c r="O2343" s="149"/>
      <c r="P2343" s="149"/>
      <c r="Q2343" s="148"/>
      <c r="R2343" s="149"/>
      <c r="S2343" s="149"/>
      <c r="T2343" s="148"/>
      <c r="U2343" s="149"/>
      <c r="V2343" s="149"/>
      <c r="W2343" s="149"/>
      <c r="X2343" s="150">
        <f t="shared" si="1"/>
        <v>1.584367573</v>
      </c>
      <c r="Y2343" s="150">
        <f t="shared" si="2"/>
        <v>-1.584367573</v>
      </c>
    </row>
    <row r="2344" ht="15.75" customHeight="1">
      <c r="A2344" s="119">
        <v>2343.0</v>
      </c>
      <c r="B2344" s="143" t="str">
        <f t="array" ref="B2344">index(Systems!$A:$E,match($A2344,Systems!$A:$A,),match(B$1,Systems!$2:$2,))&amp;if(not(isblank(index(Systems!$A:$E,match($A2344,Systems!$A:$A,),match(Systems!$C$2,Systems!$2:$2,))))," ["&amp;index(Systems!$A:$E,match($A2344,Systems!$A:$A,),match(Systems!$C$2,Systems!$2:$2,))&amp;"]",)</f>
        <v>Sindalin</v>
      </c>
      <c r="C2344" s="144">
        <f t="array" ref="C2344">round((F2344-average(I2344,L2344,O2344,R2344,U2344))*X2344+if($B2344=$H2344,0,iferror(average(vlookup({$H2344,$K2344,$N2344,$Q2344,$T2344},$B:$D,column(B$1),0)),index(C:C,match($H2344,$B:$B,)))),3)</f>
        <v>104.842</v>
      </c>
      <c r="D2344" s="144">
        <f t="array" ref="D2344">round((G2344-average(J2344,M2344,P2344,S2344,V2344))*Y2344+if($B2344=$H2344,0,iferror(average(vlookup({$H2344,$K2344,$N2344,$Q2344,$T2344},$B:$D,column(C$1),0)),index(D:D,match($H2344,$B:$B,)))),3)</f>
        <v>-338.739</v>
      </c>
      <c r="E2344" s="145">
        <v>2764.0</v>
      </c>
      <c r="F2344" s="146">
        <v>754.622</v>
      </c>
      <c r="G2344" s="146">
        <v>619.891</v>
      </c>
      <c r="H2344" s="147" t="s">
        <v>404</v>
      </c>
      <c r="I2344" s="146">
        <v>688.449</v>
      </c>
      <c r="J2344" s="146">
        <v>406.09</v>
      </c>
      <c r="K2344" s="148"/>
      <c r="L2344" s="149"/>
      <c r="M2344" s="149"/>
      <c r="N2344" s="148"/>
      <c r="O2344" s="149"/>
      <c r="P2344" s="149"/>
      <c r="Q2344" s="148"/>
      <c r="R2344" s="149"/>
      <c r="S2344" s="149"/>
      <c r="T2344" s="148"/>
      <c r="U2344" s="149"/>
      <c r="V2344" s="149"/>
      <c r="W2344" s="149"/>
      <c r="X2344" s="150">
        <f t="shared" si="1"/>
        <v>1.584367573</v>
      </c>
      <c r="Y2344" s="150">
        <f t="shared" si="2"/>
        <v>-1.584367573</v>
      </c>
    </row>
    <row r="2345" ht="15.75" customHeight="1">
      <c r="A2345" s="119">
        <v>2344.0</v>
      </c>
      <c r="B2345" s="143" t="str">
        <f t="array" ref="B2345">index(Systems!$A:$E,match($A2345,Systems!$A:$A,),match(B$1,Systems!$2:$2,))&amp;if(not(isblank(index(Systems!$A:$E,match($A2345,Systems!$A:$A,),match(Systems!$C$2,Systems!$2:$2,))))," ["&amp;index(Systems!$A:$E,match($A2345,Systems!$A:$A,),match(Systems!$C$2,Systems!$2:$2,))&amp;"]",)</f>
        <v>Sinope</v>
      </c>
      <c r="C2345" s="144">
        <f t="array" ref="C2345">round((F2345-average(I2345,L2345,O2345,R2345,U2345))*X2345+if($B2345=$H2345,0,iferror(average(vlookup({$H2345,$K2345,$N2345,$Q2345,$T2345},$B:$D,column(B$1),0)),index(C:C,match($H2345,$B:$B,)))),3)</f>
        <v>382.56</v>
      </c>
      <c r="D2345" s="144">
        <f t="array" ref="D2345">round((G2345-average(J2345,M2345,P2345,S2345,V2345))*Y2345+if($B2345=$H2345,0,iferror(average(vlookup({$H2345,$K2345,$N2345,$Q2345,$T2345},$B:$D,column(C$1),0)),index(D:D,match($H2345,$B:$B,)))),3)</f>
        <v>195.367</v>
      </c>
      <c r="E2345" s="145">
        <v>2764.0</v>
      </c>
      <c r="F2345" s="146">
        <v>929.908</v>
      </c>
      <c r="G2345" s="146">
        <v>282.781</v>
      </c>
      <c r="H2345" s="147" t="s">
        <v>404</v>
      </c>
      <c r="I2345" s="146">
        <v>688.449</v>
      </c>
      <c r="J2345" s="146">
        <v>406.09</v>
      </c>
      <c r="K2345" s="148"/>
      <c r="L2345" s="149"/>
      <c r="M2345" s="149"/>
      <c r="N2345" s="148"/>
      <c r="O2345" s="149"/>
      <c r="P2345" s="149"/>
      <c r="Q2345" s="148"/>
      <c r="R2345" s="149"/>
      <c r="S2345" s="149"/>
      <c r="T2345" s="148"/>
      <c r="U2345" s="149"/>
      <c r="V2345" s="149"/>
      <c r="W2345" s="149"/>
      <c r="X2345" s="150">
        <f t="shared" si="1"/>
        <v>1.584367573</v>
      </c>
      <c r="Y2345" s="150">
        <f t="shared" si="2"/>
        <v>-1.584367573</v>
      </c>
    </row>
    <row r="2346" ht="15.75" customHeight="1">
      <c r="A2346" s="119">
        <v>2345.0</v>
      </c>
      <c r="B2346" s="143" t="str">
        <f t="array" ref="B2346">index(Systems!$A:$E,match($A2346,Systems!$A:$A,),match(B$1,Systems!$2:$2,))&amp;if(not(isblank(index(Systems!$A:$E,match($A2346,Systems!$A:$A,),match(Systems!$C$2,Systems!$2:$2,))))," ["&amp;index(Systems!$A:$E,match($A2346,Systems!$A:$A,),match(Systems!$C$2,Systems!$2:$2,))&amp;"]",)</f>
        <v>Sirdar</v>
      </c>
      <c r="C2346" s="144">
        <f t="array" ref="C2346">round((F2346-average(I2346,L2346,O2346,R2346,U2346))*X2346+if($B2346=$H2346,0,iferror(average(vlookup({$H2346,$K2346,$N2346,$Q2346,$T2346},$B:$D,column(B$1),0)),index(C:C,match($H2346,$B:$B,)))),3)</f>
        <v>127.16</v>
      </c>
      <c r="D2346" s="144">
        <f t="array" ref="D2346">round((G2346-average(J2346,M2346,P2346,S2346,V2346))*Y2346+if($B2346=$H2346,0,iferror(average(vlookup({$H2346,$K2346,$N2346,$Q2346,$T2346},$B:$D,column(C$1),0)),index(D:D,match($H2346,$B:$B,)))),3)</f>
        <v>-309.481</v>
      </c>
      <c r="E2346" s="145">
        <v>2764.0</v>
      </c>
      <c r="F2346" s="146">
        <v>768.708</v>
      </c>
      <c r="G2346" s="146">
        <v>601.424</v>
      </c>
      <c r="H2346" s="147" t="s">
        <v>404</v>
      </c>
      <c r="I2346" s="146">
        <v>688.449</v>
      </c>
      <c r="J2346" s="146">
        <v>406.09</v>
      </c>
      <c r="K2346" s="148"/>
      <c r="L2346" s="149"/>
      <c r="M2346" s="149"/>
      <c r="N2346" s="148"/>
      <c r="O2346" s="149"/>
      <c r="P2346" s="149"/>
      <c r="Q2346" s="148"/>
      <c r="R2346" s="149"/>
      <c r="S2346" s="149"/>
      <c r="T2346" s="148"/>
      <c r="U2346" s="149"/>
      <c r="V2346" s="149"/>
      <c r="W2346" s="149"/>
      <c r="X2346" s="150">
        <f t="shared" si="1"/>
        <v>1.584367573</v>
      </c>
      <c r="Y2346" s="150">
        <f t="shared" si="2"/>
        <v>-1.584367573</v>
      </c>
    </row>
    <row r="2347" ht="15.75" customHeight="1">
      <c r="A2347" s="119">
        <v>2346.0</v>
      </c>
      <c r="B2347" s="143" t="str">
        <f t="array" ref="B2347">index(Systems!$A:$E,match($A2347,Systems!$A:$A,),match(B$1,Systems!$2:$2,))&amp;if(not(isblank(index(Systems!$A:$E,match($A2347,Systems!$A:$A,),match(Systems!$C$2,Systems!$2:$2,))))," ["&amp;index(Systems!$A:$E,match($A2347,Systems!$A:$A,),match(Systems!$C$2,Systems!$2:$2,))&amp;"]",)</f>
        <v>Sirius</v>
      </c>
      <c r="C2347" s="144">
        <f t="array" ref="C2347">round((F2347-average(I2347,L2347,O2347,R2347,U2347))*X2347+if($B2347=$H2347,0,iferror(average(vlookup({$H2347,$K2347,$N2347,$Q2347,$T2347},$B:$D,column(B$1),0)),index(C:C,match($H2347,$B:$B,)))),3)</f>
        <v>-2.562</v>
      </c>
      <c r="D2347" s="144">
        <f t="array" ref="D2347">round((G2347-average(J2347,M2347,P2347,S2347,V2347))*Y2347+if($B2347=$H2347,0,iferror(average(vlookup({$H2347,$K2347,$N2347,$Q2347,$T2347},$B:$D,column(C$1),0)),index(D:D,match($H2347,$B:$B,)))),3)</f>
        <v>-7.86</v>
      </c>
      <c r="E2347" s="145">
        <v>2764.0</v>
      </c>
      <c r="F2347" s="146">
        <v>686.832</v>
      </c>
      <c r="G2347" s="146">
        <v>411.051</v>
      </c>
      <c r="H2347" s="147" t="s">
        <v>404</v>
      </c>
      <c r="I2347" s="146">
        <v>688.449</v>
      </c>
      <c r="J2347" s="146">
        <v>406.09</v>
      </c>
      <c r="K2347" s="148"/>
      <c r="L2347" s="149"/>
      <c r="M2347" s="149"/>
      <c r="N2347" s="148"/>
      <c r="O2347" s="149"/>
      <c r="P2347" s="149"/>
      <c r="Q2347" s="148"/>
      <c r="R2347" s="149"/>
      <c r="S2347" s="149"/>
      <c r="T2347" s="148"/>
      <c r="U2347" s="149"/>
      <c r="V2347" s="149"/>
      <c r="W2347" s="149"/>
      <c r="X2347" s="150">
        <f t="shared" si="1"/>
        <v>1.584367573</v>
      </c>
      <c r="Y2347" s="150">
        <f t="shared" si="2"/>
        <v>-1.584367573</v>
      </c>
    </row>
    <row r="2348" ht="15.75" customHeight="1">
      <c r="A2348" s="119">
        <v>2347.0</v>
      </c>
      <c r="B2348" s="143" t="str">
        <f t="array" ref="B2348">index(Systems!$A:$E,match($A2348,Systems!$A:$A,),match(B$1,Systems!$2:$2,))&amp;if(not(isblank(index(Systems!$A:$E,match($A2348,Systems!$A:$A,),match(Systems!$C$2,Systems!$2:$2,))))," ["&amp;index(Systems!$A:$E,match($A2348,Systems!$A:$A,),match(Systems!$C$2,Systems!$2:$2,))&amp;"]",)</f>
        <v>Skallevoll</v>
      </c>
      <c r="C2348" s="144">
        <f t="array" ref="C2348">round((F2348-average(I2348,L2348,O2348,R2348,U2348))*X2348+if($B2348=$H2348,0,iferror(average(vlookup({$H2348,$K2348,$N2348,$Q2348,$T2348},$B:$D,column(B$1),0)),index(C:C,match($H2348,$B:$B,)))),3)</f>
        <v>37.294</v>
      </c>
      <c r="D2348" s="144">
        <f t="array" ref="D2348">round((G2348-average(J2348,M2348,P2348,S2348,V2348))*Y2348+if($B2348=$H2348,0,iferror(average(vlookup({$H2348,$K2348,$N2348,$Q2348,$T2348},$B:$D,column(C$1),0)),index(D:D,match($H2348,$B:$B,)))),3)</f>
        <v>435.924</v>
      </c>
      <c r="E2348" s="145">
        <v>2764.0</v>
      </c>
      <c r="F2348" s="146">
        <v>711.988</v>
      </c>
      <c r="G2348" s="146">
        <v>130.949</v>
      </c>
      <c r="H2348" s="147" t="s">
        <v>404</v>
      </c>
      <c r="I2348" s="146">
        <v>688.449</v>
      </c>
      <c r="J2348" s="146">
        <v>406.09</v>
      </c>
      <c r="K2348" s="148"/>
      <c r="L2348" s="149"/>
      <c r="M2348" s="149"/>
      <c r="N2348" s="148"/>
      <c r="O2348" s="149"/>
      <c r="P2348" s="149"/>
      <c r="Q2348" s="148"/>
      <c r="R2348" s="149"/>
      <c r="S2348" s="149"/>
      <c r="T2348" s="148"/>
      <c r="U2348" s="149"/>
      <c r="V2348" s="149"/>
      <c r="W2348" s="149"/>
      <c r="X2348" s="150">
        <f t="shared" si="1"/>
        <v>1.584367573</v>
      </c>
      <c r="Y2348" s="150">
        <f t="shared" si="2"/>
        <v>-1.584367573</v>
      </c>
    </row>
    <row r="2349" ht="15.75" customHeight="1">
      <c r="A2349" s="119">
        <v>2348.0</v>
      </c>
      <c r="B2349" s="143" t="str">
        <f t="array" ref="B2349">index(Systems!$A:$E,match($A2349,Systems!$A:$A,),match(B$1,Systems!$2:$2,))&amp;if(not(isblank(index(Systems!$A:$E,match($A2349,Systems!$A:$A,),match(Systems!$C$2,Systems!$2:$2,))))," ["&amp;index(Systems!$A:$E,match($A2349,Systems!$A:$A,),match(Systems!$C$2,Systems!$2:$2,))&amp;"]",)</f>
        <v>Skandia</v>
      </c>
      <c r="C2349" s="144">
        <f t="array" ref="C2349">round((F2349-average(I2349,L2349,O2349,R2349,U2349))*X2349+if($B2349=$H2349,0,iferror(average(vlookup({$H2349,$K2349,$N2349,$Q2349,$T2349},$B:$D,column(B$1),0)),index(C:C,match($H2349,$B:$B,)))),3)</f>
        <v>22.742</v>
      </c>
      <c r="D2349" s="144">
        <f t="array" ref="D2349">round((G2349-average(J2349,M2349,P2349,S2349,V2349))*Y2349+if($B2349=$H2349,0,iferror(average(vlookup({$H2349,$K2349,$N2349,$Q2349,$T2349},$B:$D,column(C$1),0)),index(D:D,match($H2349,$B:$B,)))),3)</f>
        <v>251.468</v>
      </c>
      <c r="E2349" s="145">
        <v>2764.0</v>
      </c>
      <c r="F2349" s="146">
        <v>702.803</v>
      </c>
      <c r="G2349" s="146">
        <v>247.372</v>
      </c>
      <c r="H2349" s="147" t="s">
        <v>404</v>
      </c>
      <c r="I2349" s="146">
        <v>688.449</v>
      </c>
      <c r="J2349" s="146">
        <v>406.09</v>
      </c>
      <c r="K2349" s="148"/>
      <c r="L2349" s="149"/>
      <c r="M2349" s="149"/>
      <c r="N2349" s="148"/>
      <c r="O2349" s="149"/>
      <c r="P2349" s="149"/>
      <c r="Q2349" s="148"/>
      <c r="R2349" s="149"/>
      <c r="S2349" s="149"/>
      <c r="T2349" s="148"/>
      <c r="U2349" s="149"/>
      <c r="V2349" s="149"/>
      <c r="W2349" s="149"/>
      <c r="X2349" s="150">
        <f t="shared" si="1"/>
        <v>1.584367573</v>
      </c>
      <c r="Y2349" s="150">
        <f t="shared" si="2"/>
        <v>-1.584367573</v>
      </c>
    </row>
    <row r="2350" ht="15.75" customHeight="1">
      <c r="A2350" s="119">
        <v>2349.0</v>
      </c>
      <c r="B2350" s="143" t="str">
        <f t="array" ref="B2350">index(Systems!$A:$E,match($A2350,Systems!$A:$A,),match(B$1,Systems!$2:$2,))&amp;if(not(isblank(index(Systems!$A:$E,match($A2350,Systems!$A:$A,),match(Systems!$C$2,Systems!$2:$2,))))," ["&amp;index(Systems!$A:$E,match($A2350,Systems!$A:$A,),match(Systems!$C$2,Systems!$2:$2,))&amp;"]",)</f>
        <v>Skaslien</v>
      </c>
      <c r="C2350" s="144">
        <f t="array" ref="C2350">round((F2350-average(I2350,L2350,O2350,R2350,U2350))*X2350+if($B2350=$H2350,0,iferror(average(vlookup({$H2350,$K2350,$N2350,$Q2350,$T2350},$B:$D,column(B$1),0)),index(C:C,match($H2350,$B:$B,)))),3)</f>
        <v>220.523</v>
      </c>
      <c r="D2350" s="144">
        <f t="array" ref="D2350">round((G2350-average(J2350,M2350,P2350,S2350,V2350))*Y2350+if($B2350=$H2350,0,iferror(average(vlookup({$H2350,$K2350,$N2350,$Q2350,$T2350},$B:$D,column(C$1),0)),index(D:D,match($H2350,$B:$B,)))),3)</f>
        <v>-191.965</v>
      </c>
      <c r="E2350" s="145">
        <v>2764.0</v>
      </c>
      <c r="F2350" s="146">
        <v>827.636</v>
      </c>
      <c r="G2350" s="146">
        <v>527.252</v>
      </c>
      <c r="H2350" s="147" t="s">
        <v>404</v>
      </c>
      <c r="I2350" s="146">
        <v>688.449</v>
      </c>
      <c r="J2350" s="146">
        <v>406.09</v>
      </c>
      <c r="K2350" s="148"/>
      <c r="L2350" s="149"/>
      <c r="M2350" s="149"/>
      <c r="N2350" s="148"/>
      <c r="O2350" s="149"/>
      <c r="P2350" s="149"/>
      <c r="Q2350" s="148"/>
      <c r="R2350" s="149"/>
      <c r="S2350" s="149"/>
      <c r="T2350" s="148"/>
      <c r="U2350" s="149"/>
      <c r="V2350" s="149"/>
      <c r="W2350" s="149"/>
      <c r="X2350" s="150">
        <f t="shared" si="1"/>
        <v>1.584367573</v>
      </c>
      <c r="Y2350" s="150">
        <f t="shared" si="2"/>
        <v>-1.584367573</v>
      </c>
    </row>
    <row r="2351" ht="15.75" customHeight="1">
      <c r="A2351" s="119">
        <v>2350.0</v>
      </c>
      <c r="B2351" s="143" t="str">
        <f t="array" ref="B2351">index(Systems!$A:$E,match($A2351,Systems!$A:$A,),match(B$1,Systems!$2:$2,))&amp;if(not(isblank(index(Systems!$A:$E,match($A2351,Systems!$A:$A,),match(Systems!$C$2,Systems!$2:$2,))))," ["&amp;index(Systems!$A:$E,match($A2351,Systems!$A:$A,),match(Systems!$C$2,Systems!$2:$2,))&amp;"]",)</f>
        <v>Skat</v>
      </c>
      <c r="C2351" s="144">
        <f t="array" ref="C2351">round((F2351-average(I2351,L2351,O2351,R2351,U2351))*X2351+if($B2351=$H2351,0,iferror(average(vlookup({$H2351,$K2351,$N2351,$Q2351,$T2351},$B:$D,column(B$1),0)),index(C:C,match($H2351,$B:$B,)))),3)</f>
        <v>93.311</v>
      </c>
      <c r="D2351" s="144">
        <f t="array" ref="D2351">round((G2351-average(J2351,M2351,P2351,S2351,V2351))*Y2351+if($B2351=$H2351,0,iferror(average(vlookup({$H2351,$K2351,$N2351,$Q2351,$T2351},$B:$D,column(C$1),0)),index(D:D,match($H2351,$B:$B,)))),3)</f>
        <v>26.833</v>
      </c>
      <c r="E2351" s="145">
        <v>2764.0</v>
      </c>
      <c r="F2351" s="146">
        <v>747.344</v>
      </c>
      <c r="G2351" s="146">
        <v>389.154</v>
      </c>
      <c r="H2351" s="147" t="s">
        <v>404</v>
      </c>
      <c r="I2351" s="146">
        <v>688.449</v>
      </c>
      <c r="J2351" s="146">
        <v>406.09</v>
      </c>
      <c r="K2351" s="148"/>
      <c r="L2351" s="149"/>
      <c r="M2351" s="149"/>
      <c r="N2351" s="148"/>
      <c r="O2351" s="149"/>
      <c r="P2351" s="149"/>
      <c r="Q2351" s="148"/>
      <c r="R2351" s="149"/>
      <c r="S2351" s="149"/>
      <c r="T2351" s="148"/>
      <c r="U2351" s="149"/>
      <c r="V2351" s="149"/>
      <c r="W2351" s="149"/>
      <c r="X2351" s="150">
        <f t="shared" si="1"/>
        <v>1.584367573</v>
      </c>
      <c r="Y2351" s="150">
        <f t="shared" si="2"/>
        <v>-1.584367573</v>
      </c>
    </row>
    <row r="2352" ht="15.75" customHeight="1">
      <c r="A2352" s="119">
        <v>2351.0</v>
      </c>
      <c r="B2352" s="143" t="str">
        <f t="array" ref="B2352">index(Systems!$A:$E,match($A2352,Systems!$A:$A,),match(B$1,Systems!$2:$2,))&amp;if(not(isblank(index(Systems!$A:$E,match($A2352,Systems!$A:$A,),match(Systems!$C$2,Systems!$2:$2,))))," ["&amp;index(Systems!$A:$E,match($A2352,Systems!$A:$A,),match(Systems!$C$2,Systems!$2:$2,))&amp;"]",)</f>
        <v>Skepptana</v>
      </c>
      <c r="C2352" s="144">
        <f t="array" ref="C2352">round((F2352-average(I2352,L2352,O2352,R2352,U2352))*X2352+if($B2352=$H2352,0,iferror(average(vlookup({$H2352,$K2352,$N2352,$Q2352,$T2352},$B:$D,column(B$1),0)),index(C:C,match($H2352,$B:$B,)))),3)</f>
        <v>529.901</v>
      </c>
      <c r="D2352" s="144">
        <f t="array" ref="D2352">round((G2352-average(J2352,M2352,P2352,S2352,V2352))*Y2352+if($B2352=$H2352,0,iferror(average(vlookup({$H2352,$K2352,$N2352,$Q2352,$T2352},$B:$D,column(C$1),0)),index(D:D,match($H2352,$B:$B,)))),3)</f>
        <v>-191.038</v>
      </c>
      <c r="E2352" s="145">
        <v>2764.0</v>
      </c>
      <c r="F2352" s="146">
        <v>1022.905</v>
      </c>
      <c r="G2352" s="146">
        <v>526.667</v>
      </c>
      <c r="H2352" s="147" t="s">
        <v>404</v>
      </c>
      <c r="I2352" s="146">
        <v>688.449</v>
      </c>
      <c r="J2352" s="146">
        <v>406.09</v>
      </c>
      <c r="K2352" s="148"/>
      <c r="L2352" s="149"/>
      <c r="M2352" s="149"/>
      <c r="N2352" s="148"/>
      <c r="O2352" s="149"/>
      <c r="P2352" s="149"/>
      <c r="Q2352" s="148"/>
      <c r="R2352" s="149"/>
      <c r="S2352" s="149"/>
      <c r="T2352" s="148"/>
      <c r="U2352" s="149"/>
      <c r="V2352" s="149"/>
      <c r="W2352" s="149"/>
      <c r="X2352" s="150">
        <f t="shared" si="1"/>
        <v>1.584367573</v>
      </c>
      <c r="Y2352" s="150">
        <f t="shared" si="2"/>
        <v>-1.584367573</v>
      </c>
    </row>
    <row r="2353" ht="15.75" customHeight="1">
      <c r="A2353" s="119">
        <v>2352.0</v>
      </c>
      <c r="B2353" s="143" t="str">
        <f t="array" ref="B2353">index(Systems!$A:$E,match($A2353,Systems!$A:$A,),match(B$1,Systems!$2:$2,))&amp;if(not(isblank(index(Systems!$A:$E,match($A2353,Systems!$A:$A,),match(Systems!$C$2,Systems!$2:$2,))))," ["&amp;index(Systems!$A:$E,match($A2353,Systems!$A:$A,),match(Systems!$C$2,Systems!$2:$2,))&amp;"]",)</f>
        <v>Skiland</v>
      </c>
      <c r="C2353" s="144">
        <f t="array" ref="C2353">round((F2353-average(I2353,L2353,O2353,R2353,U2353))*X2353+if($B2353=$H2353,0,iferror(average(vlookup({$H2353,$K2353,$N2353,$Q2353,$T2353},$B:$D,column(B$1),0)),index(C:C,match($H2353,$B:$B,)))),3)</f>
        <v>-83.83</v>
      </c>
      <c r="D2353" s="144">
        <f t="array" ref="D2353">round((G2353-average(J2353,M2353,P2353,S2353,V2353))*Y2353+if($B2353=$H2353,0,iferror(average(vlookup({$H2353,$K2353,$N2353,$Q2353,$T2353},$B:$D,column(C$1),0)),index(D:D,match($H2353,$B:$B,)))),3)</f>
        <v>545.678</v>
      </c>
      <c r="E2353" s="145">
        <v>2764.0</v>
      </c>
      <c r="F2353" s="146">
        <v>635.538</v>
      </c>
      <c r="G2353" s="146">
        <v>61.676</v>
      </c>
      <c r="H2353" s="147" t="s">
        <v>404</v>
      </c>
      <c r="I2353" s="146">
        <v>688.449</v>
      </c>
      <c r="J2353" s="146">
        <v>406.09</v>
      </c>
      <c r="K2353" s="148"/>
      <c r="L2353" s="149"/>
      <c r="M2353" s="149"/>
      <c r="N2353" s="148"/>
      <c r="O2353" s="149"/>
      <c r="P2353" s="149"/>
      <c r="Q2353" s="148"/>
      <c r="R2353" s="149"/>
      <c r="S2353" s="149"/>
      <c r="T2353" s="148"/>
      <c r="U2353" s="149"/>
      <c r="V2353" s="149"/>
      <c r="W2353" s="149"/>
      <c r="X2353" s="150">
        <f t="shared" si="1"/>
        <v>1.584367573</v>
      </c>
      <c r="Y2353" s="150">
        <f t="shared" si="2"/>
        <v>-1.584367573</v>
      </c>
    </row>
    <row r="2354" ht="15.75" customHeight="1">
      <c r="A2354" s="119">
        <v>2353.0</v>
      </c>
      <c r="B2354" s="143" t="str">
        <f t="array" ref="B2354">index(Systems!$A:$E,match($A2354,Systems!$A:$A,),match(B$1,Systems!$2:$2,))&amp;if(not(isblank(index(Systems!$A:$E,match($A2354,Systems!$A:$A,),match(Systems!$C$2,Systems!$2:$2,))))," ["&amp;index(Systems!$A:$E,match($A2354,Systems!$A:$A,),match(Systems!$C$2,Systems!$2:$2,))&amp;"]",)</f>
        <v>Skokie</v>
      </c>
      <c r="C2354" s="144">
        <f t="array" ref="C2354">round((F2354-average(I2354,L2354,O2354,R2354,U2354))*X2354+if($B2354=$H2354,0,iferror(average(vlookup({$H2354,$K2354,$N2354,$Q2354,$T2354},$B:$D,column(B$1),0)),index(C:C,match($H2354,$B:$B,)))),3)</f>
        <v>-41.634</v>
      </c>
      <c r="D2354" s="144">
        <f t="array" ref="D2354">round((G2354-average(J2354,M2354,P2354,S2354,V2354))*Y2354+if($B2354=$H2354,0,iferror(average(vlookup({$H2354,$K2354,$N2354,$Q2354,$T2354},$B:$D,column(C$1),0)),index(D:D,match($H2354,$B:$B,)))),3)</f>
        <v>322.555</v>
      </c>
      <c r="E2354" s="145">
        <v>2764.0</v>
      </c>
      <c r="F2354" s="146">
        <v>662.171</v>
      </c>
      <c r="G2354" s="146">
        <v>202.504</v>
      </c>
      <c r="H2354" s="147" t="s">
        <v>404</v>
      </c>
      <c r="I2354" s="146">
        <v>688.449</v>
      </c>
      <c r="J2354" s="146">
        <v>406.09</v>
      </c>
      <c r="K2354" s="148"/>
      <c r="L2354" s="149"/>
      <c r="M2354" s="149"/>
      <c r="N2354" s="148"/>
      <c r="O2354" s="149"/>
      <c r="P2354" s="149"/>
      <c r="Q2354" s="148"/>
      <c r="R2354" s="149"/>
      <c r="S2354" s="149"/>
      <c r="T2354" s="148"/>
      <c r="U2354" s="149"/>
      <c r="V2354" s="149"/>
      <c r="W2354" s="149"/>
      <c r="X2354" s="150">
        <f t="shared" si="1"/>
        <v>1.584367573</v>
      </c>
      <c r="Y2354" s="150">
        <f t="shared" si="2"/>
        <v>-1.584367573</v>
      </c>
    </row>
    <row r="2355" ht="15.75" customHeight="1">
      <c r="A2355" s="119">
        <v>2354.0</v>
      </c>
      <c r="B2355" s="143" t="str">
        <f t="array" ref="B2355">index(Systems!$A:$E,match($A2355,Systems!$A:$A,),match(B$1,Systems!$2:$2,))&amp;if(not(isblank(index(Systems!$A:$E,match($A2355,Systems!$A:$A,),match(Systems!$C$2,Systems!$2:$2,))))," ["&amp;index(Systems!$A:$E,match($A2355,Systems!$A:$A,),match(Systems!$C$2,Systems!$2:$2,))&amp;"]",)</f>
        <v>Skondia</v>
      </c>
      <c r="C2355" s="144">
        <f t="array" ref="C2355">round((F2355-average(I2355,L2355,O2355,R2355,U2355))*X2355+if($B2355=$H2355,0,iferror(average(vlookup({$H2355,$K2355,$N2355,$Q2355,$T2355},$B:$D,column(B$1),0)),index(C:C,match($H2355,$B:$B,)))),3)</f>
        <v>-31.803</v>
      </c>
      <c r="D2355" s="144">
        <f t="array" ref="D2355">round((G2355-average(J2355,M2355,P2355,S2355,V2355))*Y2355+if($B2355=$H2355,0,iferror(average(vlookup({$H2355,$K2355,$N2355,$Q2355,$T2355},$B:$D,column(C$1),0)),index(D:D,match($H2355,$B:$B,)))),3)</f>
        <v>55.527</v>
      </c>
      <c r="E2355" s="145">
        <v>2764.0</v>
      </c>
      <c r="F2355" s="146">
        <v>668.376</v>
      </c>
      <c r="G2355" s="146">
        <v>371.043</v>
      </c>
      <c r="H2355" s="147" t="s">
        <v>404</v>
      </c>
      <c r="I2355" s="146">
        <v>688.449</v>
      </c>
      <c r="J2355" s="146">
        <v>406.09</v>
      </c>
      <c r="K2355" s="148"/>
      <c r="L2355" s="149"/>
      <c r="M2355" s="149"/>
      <c r="N2355" s="148"/>
      <c r="O2355" s="149"/>
      <c r="P2355" s="149"/>
      <c r="Q2355" s="148"/>
      <c r="R2355" s="149"/>
      <c r="S2355" s="149"/>
      <c r="T2355" s="148"/>
      <c r="U2355" s="149"/>
      <c r="V2355" s="149"/>
      <c r="W2355" s="149"/>
      <c r="X2355" s="150">
        <f t="shared" si="1"/>
        <v>1.584367573</v>
      </c>
      <c r="Y2355" s="150">
        <f t="shared" si="2"/>
        <v>-1.584367573</v>
      </c>
    </row>
    <row r="2356" ht="15.75" customHeight="1">
      <c r="A2356" s="119">
        <v>2355.0</v>
      </c>
      <c r="B2356" s="143" t="str">
        <f t="array" ref="B2356">index(Systems!$A:$E,match($A2356,Systems!$A:$A,),match(B$1,Systems!$2:$2,))&amp;if(not(isblank(index(Systems!$A:$E,match($A2356,Systems!$A:$A,),match(Systems!$C$2,Systems!$2:$2,))))," ["&amp;index(Systems!$A:$E,match($A2356,Systems!$A:$A,),match(Systems!$C$2,Systems!$2:$2,))&amp;"]",)</f>
        <v>Skvorec</v>
      </c>
      <c r="C2356" s="144">
        <f t="array" ref="C2356">round((F2356-average(I2356,L2356,O2356,R2356,U2356))*X2356+if($B2356=$H2356,0,iferror(average(vlookup({$H2356,$K2356,$N2356,$Q2356,$T2356},$B:$D,column(B$1),0)),index(C:C,match($H2356,$B:$B,)))),3)</f>
        <v>-158.204</v>
      </c>
      <c r="D2356" s="144">
        <f t="array" ref="D2356">round((G2356-average(J2356,M2356,P2356,S2356,V2356))*Y2356+if($B2356=$H2356,0,iferror(average(vlookup({$H2356,$K2356,$N2356,$Q2356,$T2356},$B:$D,column(C$1),0)),index(D:D,match($H2356,$B:$B,)))),3)</f>
        <v>-307.697</v>
      </c>
      <c r="E2356" s="145">
        <v>2764.0</v>
      </c>
      <c r="F2356" s="146">
        <v>588.596</v>
      </c>
      <c r="G2356" s="146">
        <v>600.298</v>
      </c>
      <c r="H2356" s="147" t="s">
        <v>404</v>
      </c>
      <c r="I2356" s="146">
        <v>688.449</v>
      </c>
      <c r="J2356" s="146">
        <v>406.09</v>
      </c>
      <c r="K2356" s="148"/>
      <c r="L2356" s="149"/>
      <c r="M2356" s="149"/>
      <c r="N2356" s="148"/>
      <c r="O2356" s="149"/>
      <c r="P2356" s="149"/>
      <c r="Q2356" s="148"/>
      <c r="R2356" s="149"/>
      <c r="S2356" s="149"/>
      <c r="T2356" s="148"/>
      <c r="U2356" s="149"/>
      <c r="V2356" s="149"/>
      <c r="W2356" s="149"/>
      <c r="X2356" s="150">
        <f t="shared" si="1"/>
        <v>1.584367573</v>
      </c>
      <c r="Y2356" s="150">
        <f t="shared" si="2"/>
        <v>-1.584367573</v>
      </c>
    </row>
    <row r="2357" ht="15.75" customHeight="1">
      <c r="A2357" s="119">
        <v>2356.0</v>
      </c>
      <c r="B2357" s="143" t="str">
        <f t="array" ref="B2357">index(Systems!$A:$E,match($A2357,Systems!$A:$A,),match(B$1,Systems!$2:$2,))&amp;if(not(isblank(index(Systems!$A:$E,match($A2357,Systems!$A:$A,),match(Systems!$C$2,Systems!$2:$2,))))," ["&amp;index(Systems!$A:$E,match($A2357,Systems!$A:$A,),match(Systems!$C$2,Systems!$2:$2,))&amp;"]",)</f>
        <v>Skye</v>
      </c>
      <c r="C2357" s="144">
        <f t="array" ref="C2357">round((F2357-average(I2357,L2357,O2357,R2357,U2357))*X2357+if($B2357=$H2357,0,iferror(average(vlookup({$H2357,$K2357,$N2357,$Q2357,$T2357},$B:$D,column(B$1),0)),index(C:C,match($H2357,$B:$B,)))),3)</f>
        <v>-57.009</v>
      </c>
      <c r="D2357" s="144">
        <f t="array" ref="D2357">round((G2357-average(J2357,M2357,P2357,S2357,V2357))*Y2357+if($B2357=$H2357,0,iferror(average(vlookup({$H2357,$K2357,$N2357,$Q2357,$T2357},$B:$D,column(C$1),0)),index(D:D,match($H2357,$B:$B,)))),3)</f>
        <v>51.376</v>
      </c>
      <c r="E2357" s="145">
        <v>2764.0</v>
      </c>
      <c r="F2357" s="146">
        <v>652.467</v>
      </c>
      <c r="G2357" s="146">
        <v>373.663</v>
      </c>
      <c r="H2357" s="147" t="s">
        <v>404</v>
      </c>
      <c r="I2357" s="146">
        <v>688.449</v>
      </c>
      <c r="J2357" s="146">
        <v>406.09</v>
      </c>
      <c r="K2357" s="148"/>
      <c r="L2357" s="149"/>
      <c r="M2357" s="149"/>
      <c r="N2357" s="148"/>
      <c r="O2357" s="149"/>
      <c r="P2357" s="149"/>
      <c r="Q2357" s="148"/>
      <c r="R2357" s="149"/>
      <c r="S2357" s="149"/>
      <c r="T2357" s="148"/>
      <c r="U2357" s="149"/>
      <c r="V2357" s="149"/>
      <c r="W2357" s="149"/>
      <c r="X2357" s="150">
        <f t="shared" si="1"/>
        <v>1.584367573</v>
      </c>
      <c r="Y2357" s="150">
        <f t="shared" si="2"/>
        <v>-1.584367573</v>
      </c>
    </row>
    <row r="2358" ht="15.75" customHeight="1">
      <c r="A2358" s="119">
        <v>2357.0</v>
      </c>
      <c r="B2358" s="143" t="str">
        <f t="array" ref="B2358">index(Systems!$A:$E,match($A2358,Systems!$A:$A,),match(B$1,Systems!$2:$2,))&amp;if(not(isblank(index(Systems!$A:$E,match($A2358,Systems!$A:$A,),match(Systems!$C$2,Systems!$2:$2,))))," ["&amp;index(Systems!$A:$E,match($A2358,Systems!$A:$A,),match(Systems!$C$2,Systems!$2:$2,))&amp;"]",)</f>
        <v>Slaithwaite</v>
      </c>
      <c r="C2358" s="144">
        <f t="array" ref="C2358">round((F2358-average(I2358,L2358,O2358,R2358,U2358))*X2358+if($B2358=$H2358,0,iferror(average(vlookup({$H2358,$K2358,$N2358,$Q2358,$T2358},$B:$D,column(B$1),0)),index(C:C,match($H2358,$B:$B,)))),3)</f>
        <v>325.957</v>
      </c>
      <c r="D2358" s="144">
        <f t="array" ref="D2358">round((G2358-average(J2358,M2358,P2358,S2358,V2358))*Y2358+if($B2358=$H2358,0,iferror(average(vlookup({$H2358,$K2358,$N2358,$Q2358,$T2358},$B:$D,column(C$1),0)),index(D:D,match($H2358,$B:$B,)))),3)</f>
        <v>393.123</v>
      </c>
      <c r="E2358" s="145">
        <v>2764.0</v>
      </c>
      <c r="F2358" s="146">
        <v>894.182</v>
      </c>
      <c r="G2358" s="146">
        <v>157.964</v>
      </c>
      <c r="H2358" s="147" t="s">
        <v>404</v>
      </c>
      <c r="I2358" s="146">
        <v>688.449</v>
      </c>
      <c r="J2358" s="146">
        <v>406.09</v>
      </c>
      <c r="K2358" s="148"/>
      <c r="L2358" s="149"/>
      <c r="M2358" s="149"/>
      <c r="N2358" s="148"/>
      <c r="O2358" s="149"/>
      <c r="P2358" s="149"/>
      <c r="Q2358" s="148"/>
      <c r="R2358" s="149"/>
      <c r="S2358" s="149"/>
      <c r="T2358" s="148"/>
      <c r="U2358" s="149"/>
      <c r="V2358" s="149"/>
      <c r="W2358" s="149"/>
      <c r="X2358" s="150">
        <f t="shared" si="1"/>
        <v>1.584367573</v>
      </c>
      <c r="Y2358" s="150">
        <f t="shared" si="2"/>
        <v>-1.584367573</v>
      </c>
    </row>
    <row r="2359" ht="15.75" customHeight="1">
      <c r="A2359" s="119">
        <v>2358.0</v>
      </c>
      <c r="B2359" s="143" t="str">
        <f t="array" ref="B2359">index(Systems!$A:$E,match($A2359,Systems!$A:$A,),match(B$1,Systems!$2:$2,))&amp;if(not(isblank(index(Systems!$A:$E,match($A2359,Systems!$A:$A,),match(Systems!$C$2,Systems!$2:$2,))))," ["&amp;index(Systems!$A:$E,match($A2359,Systems!$A:$A,),match(Systems!$C$2,Systems!$2:$2,))&amp;"]",)</f>
        <v>Slewis</v>
      </c>
      <c r="C2359" s="144">
        <f t="array" ref="C2359">round((F2359-average(I2359,L2359,O2359,R2359,U2359))*X2359+if($B2359=$H2359,0,iferror(average(vlookup({$H2359,$K2359,$N2359,$Q2359,$T2359},$B:$D,column(B$1),0)),index(C:C,match($H2359,$B:$B,)))),3)</f>
        <v>-475.363</v>
      </c>
      <c r="D2359" s="144">
        <f t="array" ref="D2359">round((G2359-average(J2359,M2359,P2359,S2359,V2359))*Y2359+if($B2359=$H2359,0,iferror(average(vlookup({$H2359,$K2359,$N2359,$Q2359,$T2359},$B:$D,column(C$1),0)),index(D:D,match($H2359,$B:$B,)))),3)</f>
        <v>216.569</v>
      </c>
      <c r="E2359" s="145">
        <v>2764.0</v>
      </c>
      <c r="F2359" s="146">
        <v>388.416</v>
      </c>
      <c r="G2359" s="146">
        <v>269.399</v>
      </c>
      <c r="H2359" s="147" t="s">
        <v>404</v>
      </c>
      <c r="I2359" s="146">
        <v>688.449</v>
      </c>
      <c r="J2359" s="146">
        <v>406.09</v>
      </c>
      <c r="K2359" s="148"/>
      <c r="L2359" s="149"/>
      <c r="M2359" s="149"/>
      <c r="N2359" s="148"/>
      <c r="O2359" s="149"/>
      <c r="P2359" s="149"/>
      <c r="Q2359" s="148"/>
      <c r="R2359" s="149"/>
      <c r="S2359" s="149"/>
      <c r="T2359" s="148"/>
      <c r="U2359" s="149"/>
      <c r="V2359" s="149"/>
      <c r="W2359" s="149"/>
      <c r="X2359" s="150">
        <f t="shared" si="1"/>
        <v>1.584367573</v>
      </c>
      <c r="Y2359" s="150">
        <f t="shared" si="2"/>
        <v>-1.584367573</v>
      </c>
    </row>
    <row r="2360" ht="15.75" customHeight="1">
      <c r="A2360" s="119">
        <v>2359.0</v>
      </c>
      <c r="B2360" s="143" t="str">
        <f t="array" ref="B2360">index(Systems!$A:$E,match($A2360,Systems!$A:$A,),match(B$1,Systems!$2:$2,))&amp;if(not(isblank(index(Systems!$A:$E,match($A2360,Systems!$A:$A,),match(Systems!$C$2,Systems!$2:$2,))))," ["&amp;index(Systems!$A:$E,match($A2360,Systems!$A:$A,),match(Systems!$C$2,Systems!$2:$2,))&amp;"]",)</f>
        <v>Slocum</v>
      </c>
      <c r="C2360" s="144">
        <f t="array" ref="C2360">round((F2360-average(I2360,L2360,O2360,R2360,U2360))*X2360+if($B2360=$H2360,0,iferror(average(vlookup({$H2360,$K2360,$N2360,$Q2360,$T2360},$B:$D,column(B$1),0)),index(C:C,match($H2360,$B:$B,)))),3)</f>
        <v>58.154</v>
      </c>
      <c r="D2360" s="144">
        <f t="array" ref="D2360">round((G2360-average(J2360,M2360,P2360,S2360,V2360))*Y2360+if($B2360=$H2360,0,iferror(average(vlookup({$H2360,$K2360,$N2360,$Q2360,$T2360},$B:$D,column(C$1),0)),index(D:D,match($H2360,$B:$B,)))),3)</f>
        <v>-52.26</v>
      </c>
      <c r="E2360" s="145">
        <v>2764.0</v>
      </c>
      <c r="F2360" s="146">
        <v>725.154</v>
      </c>
      <c r="G2360" s="146">
        <v>439.075</v>
      </c>
      <c r="H2360" s="147" t="s">
        <v>404</v>
      </c>
      <c r="I2360" s="146">
        <v>688.449</v>
      </c>
      <c r="J2360" s="146">
        <v>406.09</v>
      </c>
      <c r="K2360" s="148"/>
      <c r="L2360" s="149"/>
      <c r="M2360" s="149"/>
      <c r="N2360" s="148"/>
      <c r="O2360" s="149"/>
      <c r="P2360" s="149"/>
      <c r="Q2360" s="148"/>
      <c r="R2360" s="149"/>
      <c r="S2360" s="149"/>
      <c r="T2360" s="148"/>
      <c r="U2360" s="149"/>
      <c r="V2360" s="149"/>
      <c r="W2360" s="149"/>
      <c r="X2360" s="150">
        <f t="shared" si="1"/>
        <v>1.584367573</v>
      </c>
      <c r="Y2360" s="150">
        <f t="shared" si="2"/>
        <v>-1.584367573</v>
      </c>
    </row>
    <row r="2361" ht="15.75" customHeight="1">
      <c r="A2361" s="119">
        <v>2360.0</v>
      </c>
      <c r="B2361" s="143" t="str">
        <f t="array" ref="B2361">index(Systems!$A:$E,match($A2361,Systems!$A:$A,),match(B$1,Systems!$2:$2,))&amp;if(not(isblank(index(Systems!$A:$E,match($A2361,Systems!$A:$A,),match(Systems!$C$2,Systems!$2:$2,))))," ["&amp;index(Systems!$A:$E,match($A2361,Systems!$A:$A,),match(Systems!$C$2,Systems!$2:$2,))&amp;"]",)</f>
        <v>Small World</v>
      </c>
      <c r="C2361" s="144">
        <f t="array" ref="C2361">round((F2361-average(I2361,L2361,O2361,R2361,U2361))*X2361+if($B2361=$H2361,0,iferror(average(vlookup({$H2361,$K2361,$N2361,$Q2361,$T2361},$B:$D,column(B$1),0)),index(C:C,match($H2361,$B:$B,)))),3)</f>
        <v>51.693</v>
      </c>
      <c r="D2361" s="144">
        <f t="array" ref="D2361">round((G2361-average(J2361,M2361,P2361,S2361,V2361))*Y2361+if($B2361=$H2361,0,iferror(average(vlookup({$H2361,$K2361,$N2361,$Q2361,$T2361},$B:$D,column(C$1),0)),index(D:D,match($H2361,$B:$B,)))),3)</f>
        <v>-7.025</v>
      </c>
      <c r="E2361" s="145">
        <v>2764.0</v>
      </c>
      <c r="F2361" s="146">
        <v>721.076</v>
      </c>
      <c r="G2361" s="146">
        <v>410.524</v>
      </c>
      <c r="H2361" s="147" t="s">
        <v>404</v>
      </c>
      <c r="I2361" s="146">
        <v>688.449</v>
      </c>
      <c r="J2361" s="146">
        <v>406.09</v>
      </c>
      <c r="K2361" s="148"/>
      <c r="L2361" s="149"/>
      <c r="M2361" s="149"/>
      <c r="N2361" s="148"/>
      <c r="O2361" s="149"/>
      <c r="P2361" s="149"/>
      <c r="Q2361" s="148"/>
      <c r="R2361" s="149"/>
      <c r="S2361" s="149"/>
      <c r="T2361" s="148"/>
      <c r="U2361" s="149"/>
      <c r="V2361" s="149"/>
      <c r="W2361" s="149"/>
      <c r="X2361" s="150">
        <f t="shared" si="1"/>
        <v>1.584367573</v>
      </c>
      <c r="Y2361" s="150">
        <f t="shared" si="2"/>
        <v>-1.584367573</v>
      </c>
    </row>
    <row r="2362" ht="15.75" customHeight="1">
      <c r="A2362" s="119">
        <v>2361.0</v>
      </c>
      <c r="B2362" s="143" t="str">
        <f t="array" ref="B2362">index(Systems!$A:$E,match($A2362,Systems!$A:$A,),match(B$1,Systems!$2:$2,))&amp;if(not(isblank(index(Systems!$A:$E,match($A2362,Systems!$A:$A,),match(Systems!$C$2,Systems!$2:$2,))))," ["&amp;index(Systems!$A:$E,match($A2362,Systems!$A:$A,),match(Systems!$C$2,Systems!$2:$2,))&amp;"]",)</f>
        <v>Smithon</v>
      </c>
      <c r="C2362" s="144">
        <f t="array" ref="C2362">round((F2362-average(I2362,L2362,O2362,R2362,U2362))*X2362+if($B2362=$H2362,0,iferror(average(vlookup({$H2362,$K2362,$N2362,$Q2362,$T2362},$B:$D,column(B$1),0)),index(C:C,match($H2362,$B:$B,)))),3)</f>
        <v>126.499</v>
      </c>
      <c r="D2362" s="144">
        <f t="array" ref="D2362">round((G2362-average(J2362,M2362,P2362,S2362,V2362))*Y2362+if($B2362=$H2362,0,iferror(average(vlookup({$H2362,$K2362,$N2362,$Q2362,$T2362},$B:$D,column(C$1),0)),index(D:D,match($H2362,$B:$B,)))),3)</f>
        <v>-432.67</v>
      </c>
      <c r="E2362" s="145">
        <v>2764.0</v>
      </c>
      <c r="F2362" s="146">
        <v>768.291</v>
      </c>
      <c r="G2362" s="146">
        <v>679.177</v>
      </c>
      <c r="H2362" s="147" t="s">
        <v>404</v>
      </c>
      <c r="I2362" s="146">
        <v>688.449</v>
      </c>
      <c r="J2362" s="146">
        <v>406.09</v>
      </c>
      <c r="K2362" s="148"/>
      <c r="L2362" s="149"/>
      <c r="M2362" s="149"/>
      <c r="N2362" s="148"/>
      <c r="O2362" s="149"/>
      <c r="P2362" s="149"/>
      <c r="Q2362" s="148"/>
      <c r="R2362" s="149"/>
      <c r="S2362" s="149"/>
      <c r="T2362" s="148"/>
      <c r="U2362" s="149"/>
      <c r="V2362" s="149"/>
      <c r="W2362" s="149"/>
      <c r="X2362" s="150">
        <f t="shared" si="1"/>
        <v>1.584367573</v>
      </c>
      <c r="Y2362" s="150">
        <f t="shared" si="2"/>
        <v>-1.584367573</v>
      </c>
    </row>
    <row r="2363" ht="15.75" customHeight="1">
      <c r="A2363" s="119">
        <v>2362.0</v>
      </c>
      <c r="B2363" s="143" t="str">
        <f t="array" ref="B2363">index(Systems!$A:$E,match($A2363,Systems!$A:$A,),match(B$1,Systems!$2:$2,))&amp;if(not(isblank(index(Systems!$A:$E,match($A2363,Systems!$A:$A,),match(Systems!$C$2,Systems!$2:$2,))))," ["&amp;index(Systems!$A:$E,match($A2363,Systems!$A:$A,),match(Systems!$C$2,Systems!$2:$2,))&amp;"]",)</f>
        <v>Smolensk</v>
      </c>
      <c r="C2363" s="144">
        <f t="array" ref="C2363">round((F2363-average(I2363,L2363,O2363,R2363,U2363))*X2363+if($B2363=$H2363,0,iferror(average(vlookup({$H2363,$K2363,$N2363,$Q2363,$T2363},$B:$D,column(B$1),0)),index(C:C,match($H2363,$B:$B,)))),3)</f>
        <v>178.352</v>
      </c>
      <c r="D2363" s="144">
        <f t="array" ref="D2363">round((G2363-average(J2363,M2363,P2363,S2363,V2363))*Y2363+if($B2363=$H2363,0,iferror(average(vlookup({$H2363,$K2363,$N2363,$Q2363,$T2363},$B:$D,column(C$1),0)),index(D:D,match($H2363,$B:$B,)))),3)</f>
        <v>-129.79</v>
      </c>
      <c r="E2363" s="145">
        <v>2764.0</v>
      </c>
      <c r="F2363" s="146">
        <v>801.019</v>
      </c>
      <c r="G2363" s="146">
        <v>488.009</v>
      </c>
      <c r="H2363" s="147" t="s">
        <v>404</v>
      </c>
      <c r="I2363" s="146">
        <v>688.449</v>
      </c>
      <c r="J2363" s="146">
        <v>406.09</v>
      </c>
      <c r="K2363" s="148"/>
      <c r="L2363" s="149"/>
      <c r="M2363" s="149"/>
      <c r="N2363" s="148"/>
      <c r="O2363" s="149"/>
      <c r="P2363" s="149"/>
      <c r="Q2363" s="148"/>
      <c r="R2363" s="149"/>
      <c r="S2363" s="149"/>
      <c r="T2363" s="148"/>
      <c r="U2363" s="149"/>
      <c r="V2363" s="149"/>
      <c r="W2363" s="149"/>
      <c r="X2363" s="150">
        <f t="shared" si="1"/>
        <v>1.584367573</v>
      </c>
      <c r="Y2363" s="150">
        <f t="shared" si="2"/>
        <v>-1.584367573</v>
      </c>
    </row>
    <row r="2364" ht="15.75" customHeight="1">
      <c r="A2364" s="119">
        <v>2363.0</v>
      </c>
      <c r="B2364" s="143" t="str">
        <f t="array" ref="B2364">index(Systems!$A:$E,match($A2364,Systems!$A:$A,),match(B$1,Systems!$2:$2,))&amp;if(not(isblank(index(Systems!$A:$E,match($A2364,Systems!$A:$A,),match(Systems!$C$2,Systems!$2:$2,))))," ["&amp;index(Systems!$A:$E,match($A2364,Systems!$A:$A,),match(Systems!$C$2,Systems!$2:$2,))&amp;"]",)</f>
        <v>Smolnik</v>
      </c>
      <c r="C2364" s="144">
        <f t="array" ref="C2364">round((F2364-average(I2364,L2364,O2364,R2364,U2364))*X2364+if($B2364=$H2364,0,iferror(average(vlookup({$H2364,$K2364,$N2364,$Q2364,$T2364},$B:$D,column(B$1),0)),index(C:C,match($H2364,$B:$B,)))),3)</f>
        <v>-253.345</v>
      </c>
      <c r="D2364" s="144">
        <f t="array" ref="D2364">round((G2364-average(J2364,M2364,P2364,S2364,V2364))*Y2364+if($B2364=$H2364,0,iferror(average(vlookup({$H2364,$K2364,$N2364,$Q2364,$T2364},$B:$D,column(C$1),0)),index(D:D,match($H2364,$B:$B,)))),3)</f>
        <v>110.841</v>
      </c>
      <c r="E2364" s="145">
        <v>2764.0</v>
      </c>
      <c r="F2364" s="146">
        <v>528.546</v>
      </c>
      <c r="G2364" s="146">
        <v>336.131</v>
      </c>
      <c r="H2364" s="147" t="s">
        <v>404</v>
      </c>
      <c r="I2364" s="146">
        <v>688.449</v>
      </c>
      <c r="J2364" s="146">
        <v>406.09</v>
      </c>
      <c r="K2364" s="148"/>
      <c r="L2364" s="149"/>
      <c r="M2364" s="149"/>
      <c r="N2364" s="148"/>
      <c r="O2364" s="149"/>
      <c r="P2364" s="149"/>
      <c r="Q2364" s="148"/>
      <c r="R2364" s="149"/>
      <c r="S2364" s="149"/>
      <c r="T2364" s="148"/>
      <c r="U2364" s="149"/>
      <c r="V2364" s="149"/>
      <c r="W2364" s="149"/>
      <c r="X2364" s="150">
        <f t="shared" si="1"/>
        <v>1.584367573</v>
      </c>
      <c r="Y2364" s="150">
        <f t="shared" si="2"/>
        <v>-1.584367573</v>
      </c>
    </row>
    <row r="2365" ht="15.75" customHeight="1">
      <c r="A2365" s="119">
        <v>2364.0</v>
      </c>
      <c r="B2365" s="143" t="str">
        <f t="array" ref="B2365">index(Systems!$A:$E,match($A2365,Systems!$A:$A,),match(B$1,Systems!$2:$2,))&amp;if(not(isblank(index(Systems!$A:$E,match($A2365,Systems!$A:$A,),match(Systems!$C$2,Systems!$2:$2,))))," ["&amp;index(Systems!$A:$E,match($A2365,Systems!$A:$A,),match(Systems!$C$2,Systems!$2:$2,))&amp;"]",)</f>
        <v>Smythe</v>
      </c>
      <c r="C2365" s="144">
        <f t="array" ref="C2365">round((F2365-average(I2365,L2365,O2365,R2365,U2365))*X2365+if($B2365=$H2365,0,iferror(average(vlookup({$H2365,$K2365,$N2365,$Q2365,$T2365},$B:$D,column(B$1),0)),index(C:C,match($H2365,$B:$B,)))),3)</f>
        <v>207.446</v>
      </c>
      <c r="D2365" s="144">
        <f t="array" ref="D2365">round((G2365-average(J2365,M2365,P2365,S2365,V2365))*Y2365+if($B2365=$H2365,0,iferror(average(vlookup({$H2365,$K2365,$N2365,$Q2365,$T2365},$B:$D,column(C$1),0)),index(D:D,match($H2365,$B:$B,)))),3)</f>
        <v>-208.281</v>
      </c>
      <c r="E2365" s="145">
        <v>2764.0</v>
      </c>
      <c r="F2365" s="146">
        <v>819.382</v>
      </c>
      <c r="G2365" s="146">
        <v>537.55</v>
      </c>
      <c r="H2365" s="147" t="s">
        <v>404</v>
      </c>
      <c r="I2365" s="146">
        <v>688.449</v>
      </c>
      <c r="J2365" s="146">
        <v>406.09</v>
      </c>
      <c r="K2365" s="148"/>
      <c r="L2365" s="149"/>
      <c r="M2365" s="149"/>
      <c r="N2365" s="148"/>
      <c r="O2365" s="149"/>
      <c r="P2365" s="149"/>
      <c r="Q2365" s="148"/>
      <c r="R2365" s="149"/>
      <c r="S2365" s="149"/>
      <c r="T2365" s="148"/>
      <c r="U2365" s="149"/>
      <c r="V2365" s="149"/>
      <c r="W2365" s="149"/>
      <c r="X2365" s="150">
        <f t="shared" si="1"/>
        <v>1.584367573</v>
      </c>
      <c r="Y2365" s="150">
        <f t="shared" si="2"/>
        <v>-1.584367573</v>
      </c>
    </row>
    <row r="2366" ht="15.75" customHeight="1">
      <c r="A2366" s="119">
        <v>2365.0</v>
      </c>
      <c r="B2366" s="143" t="str">
        <f t="array" ref="B2366">index(Systems!$A:$E,match($A2366,Systems!$A:$A,),match(B$1,Systems!$2:$2,))&amp;if(not(isblank(index(Systems!$A:$E,match($A2366,Systems!$A:$A,),match(Systems!$C$2,Systems!$2:$2,))))," ["&amp;index(Systems!$A:$E,match($A2366,Systems!$A:$A,),match(Systems!$C$2,Systems!$2:$2,))&amp;"]",)</f>
        <v>Snailzar</v>
      </c>
      <c r="C2366" s="144">
        <f t="array" ref="C2366">round((F2366-average(I2366,L2366,O2366,R2366,U2366))*X2366+if($B2366=$H2366,0,iferror(average(vlookup({$H2366,$K2366,$N2366,$Q2366,$T2366},$B:$D,column(B$1),0)),index(C:C,match($H2366,$B:$B,)))),3)</f>
        <v>21.039</v>
      </c>
      <c r="D2366" s="144">
        <f t="array" ref="D2366">round((G2366-average(J2366,M2366,P2366,S2366,V2366))*Y2366+if($B2366=$H2366,0,iferror(average(vlookup({$H2366,$K2366,$N2366,$Q2366,$T2366},$B:$D,column(C$1),0)),index(D:D,match($H2366,$B:$B,)))),3)</f>
        <v>-101.422</v>
      </c>
      <c r="E2366" s="145">
        <v>2764.0</v>
      </c>
      <c r="F2366" s="146">
        <v>701.728</v>
      </c>
      <c r="G2366" s="146">
        <v>470.104</v>
      </c>
      <c r="H2366" s="147" t="s">
        <v>404</v>
      </c>
      <c r="I2366" s="146">
        <v>688.449</v>
      </c>
      <c r="J2366" s="146">
        <v>406.09</v>
      </c>
      <c r="K2366" s="148"/>
      <c r="L2366" s="149"/>
      <c r="M2366" s="149"/>
      <c r="N2366" s="148"/>
      <c r="O2366" s="149"/>
      <c r="P2366" s="149"/>
      <c r="Q2366" s="148"/>
      <c r="R2366" s="149"/>
      <c r="S2366" s="149"/>
      <c r="T2366" s="148"/>
      <c r="U2366" s="149"/>
      <c r="V2366" s="149"/>
      <c r="W2366" s="149"/>
      <c r="X2366" s="150">
        <f t="shared" si="1"/>
        <v>1.584367573</v>
      </c>
      <c r="Y2366" s="150">
        <f t="shared" si="2"/>
        <v>-1.584367573</v>
      </c>
    </row>
    <row r="2367" ht="15.75" customHeight="1">
      <c r="A2367" s="119">
        <v>2366.0</v>
      </c>
      <c r="B2367" s="143" t="str">
        <f t="array" ref="B2367">index(Systems!$A:$E,match($A2367,Systems!$A:$A,),match(B$1,Systems!$2:$2,))&amp;if(not(isblank(index(Systems!$A:$E,match($A2367,Systems!$A:$A,),match(Systems!$C$2,Systems!$2:$2,))))," ["&amp;index(Systems!$A:$E,match($A2367,Systems!$A:$A,),match(Systems!$C$2,Systems!$2:$2,))&amp;"]",)</f>
        <v>Snowdon</v>
      </c>
      <c r="C2367" s="144">
        <f t="array" ref="C2367">round((F2367-average(I2367,L2367,O2367,R2367,U2367))*X2367+if($B2367=$H2367,0,iferror(average(vlookup({$H2367,$K2367,$N2367,$Q2367,$T2367},$B:$D,column(B$1),0)),index(C:C,match($H2367,$B:$B,)))),3)</f>
        <v>-343.952</v>
      </c>
      <c r="D2367" s="144">
        <f t="array" ref="D2367">round((G2367-average(J2367,M2367,P2367,S2367,V2367))*Y2367+if($B2367=$H2367,0,iferror(average(vlookup({$H2367,$K2367,$N2367,$Q2367,$T2367},$B:$D,column(C$1),0)),index(D:D,match($H2367,$B:$B,)))),3)</f>
        <v>476.788</v>
      </c>
      <c r="E2367" s="145">
        <v>2764.0</v>
      </c>
      <c r="F2367" s="146">
        <v>471.358</v>
      </c>
      <c r="G2367" s="146">
        <v>105.157</v>
      </c>
      <c r="H2367" s="147" t="s">
        <v>404</v>
      </c>
      <c r="I2367" s="146">
        <v>688.449</v>
      </c>
      <c r="J2367" s="146">
        <v>406.09</v>
      </c>
      <c r="K2367" s="148"/>
      <c r="L2367" s="149"/>
      <c r="M2367" s="149"/>
      <c r="N2367" s="148"/>
      <c r="O2367" s="149"/>
      <c r="P2367" s="149"/>
      <c r="Q2367" s="148"/>
      <c r="R2367" s="149"/>
      <c r="S2367" s="149"/>
      <c r="T2367" s="148"/>
      <c r="U2367" s="149"/>
      <c r="V2367" s="149"/>
      <c r="W2367" s="149"/>
      <c r="X2367" s="150">
        <f t="shared" si="1"/>
        <v>1.584367573</v>
      </c>
      <c r="Y2367" s="150">
        <f t="shared" si="2"/>
        <v>-1.584367573</v>
      </c>
    </row>
    <row r="2368" ht="15.75" customHeight="1">
      <c r="A2368" s="119">
        <v>2367.0</v>
      </c>
      <c r="B2368" s="143" t="str">
        <f t="array" ref="B2368">index(Systems!$A:$E,match($A2368,Systems!$A:$A,),match(B$1,Systems!$2:$2,))&amp;if(not(isblank(index(Systems!$A:$E,match($A2368,Systems!$A:$A,),match(Systems!$C$2,Systems!$2:$2,))))," ["&amp;index(Systems!$A:$E,match($A2368,Systems!$A:$A,),match(Systems!$C$2,Systems!$2:$2,))&amp;"]",)</f>
        <v>Sodertalje</v>
      </c>
      <c r="C2368" s="144">
        <f t="array" ref="C2368">round((F2368-average(I2368,L2368,O2368,R2368,U2368))*X2368+if($B2368=$H2368,0,iferror(average(vlookup({$H2368,$K2368,$N2368,$Q2368,$T2368},$B:$D,column(B$1),0)),index(C:C,match($H2368,$B:$B,)))),3)</f>
        <v>493.977</v>
      </c>
      <c r="D2368" s="144">
        <f t="array" ref="D2368">round((G2368-average(J2368,M2368,P2368,S2368,V2368))*Y2368+if($B2368=$H2368,0,iferror(average(vlookup({$H2368,$K2368,$N2368,$Q2368,$T2368},$B:$D,column(C$1),0)),index(D:D,match($H2368,$B:$B,)))),3)</f>
        <v>-235.248</v>
      </c>
      <c r="E2368" s="145">
        <v>2764.0</v>
      </c>
      <c r="F2368" s="146">
        <v>1000.231</v>
      </c>
      <c r="G2368" s="146">
        <v>554.571</v>
      </c>
      <c r="H2368" s="147" t="s">
        <v>404</v>
      </c>
      <c r="I2368" s="146">
        <v>688.449</v>
      </c>
      <c r="J2368" s="146">
        <v>406.09</v>
      </c>
      <c r="K2368" s="148"/>
      <c r="L2368" s="149"/>
      <c r="M2368" s="149"/>
      <c r="N2368" s="148"/>
      <c r="O2368" s="149"/>
      <c r="P2368" s="149"/>
      <c r="Q2368" s="148"/>
      <c r="R2368" s="149"/>
      <c r="S2368" s="149"/>
      <c r="T2368" s="148"/>
      <c r="U2368" s="149"/>
      <c r="V2368" s="149"/>
      <c r="W2368" s="149"/>
      <c r="X2368" s="150">
        <f t="shared" si="1"/>
        <v>1.584367573</v>
      </c>
      <c r="Y2368" s="150">
        <f t="shared" si="2"/>
        <v>-1.584367573</v>
      </c>
    </row>
    <row r="2369" ht="15.75" customHeight="1">
      <c r="A2369" s="119">
        <v>2368.0</v>
      </c>
      <c r="B2369" s="143" t="str">
        <f t="array" ref="B2369">index(Systems!$A:$E,match($A2369,Systems!$A:$A,),match(B$1,Systems!$2:$2,))&amp;if(not(isblank(index(Systems!$A:$E,match($A2369,Systems!$A:$A,),match(Systems!$C$2,Systems!$2:$2,))))," ["&amp;index(Systems!$A:$E,match($A2369,Systems!$A:$A,),match(Systems!$C$2,Systems!$2:$2,))&amp;"]",)</f>
        <v>Sodus</v>
      </c>
      <c r="C2369" s="144">
        <f t="array" ref="C2369">round((F2369-average(I2369,L2369,O2369,R2369,U2369))*X2369+if($B2369=$H2369,0,iferror(average(vlookup({$H2369,$K2369,$N2369,$Q2369,$T2369},$B:$D,column(B$1),0)),index(C:C,match($H2369,$B:$B,)))),3)</f>
        <v>287.179</v>
      </c>
      <c r="D2369" s="144">
        <f t="array" ref="D2369">round((G2369-average(J2369,M2369,P2369,S2369,V2369))*Y2369+if($B2369=$H2369,0,iferror(average(vlookup({$H2369,$K2369,$N2369,$Q2369,$T2369},$B:$D,column(C$1),0)),index(D:D,match($H2369,$B:$B,)))),3)</f>
        <v>-65.186</v>
      </c>
      <c r="E2369" s="145">
        <v>2764.0</v>
      </c>
      <c r="F2369" s="146">
        <v>869.707</v>
      </c>
      <c r="G2369" s="146">
        <v>447.233</v>
      </c>
      <c r="H2369" s="147" t="s">
        <v>404</v>
      </c>
      <c r="I2369" s="146">
        <v>688.449</v>
      </c>
      <c r="J2369" s="146">
        <v>406.09</v>
      </c>
      <c r="K2369" s="148"/>
      <c r="L2369" s="149"/>
      <c r="M2369" s="149"/>
      <c r="N2369" s="148"/>
      <c r="O2369" s="149"/>
      <c r="P2369" s="149"/>
      <c r="Q2369" s="148"/>
      <c r="R2369" s="149"/>
      <c r="S2369" s="149"/>
      <c r="T2369" s="148"/>
      <c r="U2369" s="149"/>
      <c r="V2369" s="149"/>
      <c r="W2369" s="149"/>
      <c r="X2369" s="150">
        <f t="shared" si="1"/>
        <v>1.584367573</v>
      </c>
      <c r="Y2369" s="150">
        <f t="shared" si="2"/>
        <v>-1.584367573</v>
      </c>
    </row>
    <row r="2370" ht="15.75" customHeight="1">
      <c r="A2370" s="119">
        <v>2369.0</v>
      </c>
      <c r="B2370" s="143" t="str">
        <f t="array" ref="B2370">index(Systems!$A:$E,match($A2370,Systems!$A:$A,),match(B$1,Systems!$2:$2,))&amp;if(not(isblank(index(Systems!$A:$E,match($A2370,Systems!$A:$A,),match(Systems!$C$2,Systems!$2:$2,))))," ["&amp;index(Systems!$A:$E,match($A2370,Systems!$A:$A,),match(Systems!$C$2,Systems!$2:$2,))&amp;"]",)</f>
        <v>Soilihull</v>
      </c>
      <c r="C2370" s="144">
        <f t="array" ref="C2370">round((F2370-average(I2370,L2370,O2370,R2370,U2370))*X2370+if($B2370=$H2370,0,iferror(average(vlookup({$H2370,$K2370,$N2370,$Q2370,$T2370},$B:$D,column(B$1),0)),index(C:C,match($H2370,$B:$B,)))),3)</f>
        <v>-188.224</v>
      </c>
      <c r="D2370" s="144">
        <f t="array" ref="D2370">round((G2370-average(J2370,M2370,P2370,S2370,V2370))*Y2370+if($B2370=$H2370,0,iferror(average(vlookup({$H2370,$K2370,$N2370,$Q2370,$T2370},$B:$D,column(C$1),0)),index(D:D,match($H2370,$B:$B,)))),3)</f>
        <v>46.219</v>
      </c>
      <c r="E2370" s="145">
        <v>2764.0</v>
      </c>
      <c r="F2370" s="146">
        <v>569.648</v>
      </c>
      <c r="G2370" s="146">
        <v>376.918</v>
      </c>
      <c r="H2370" s="147" t="s">
        <v>404</v>
      </c>
      <c r="I2370" s="146">
        <v>688.449</v>
      </c>
      <c r="J2370" s="146">
        <v>406.09</v>
      </c>
      <c r="K2370" s="148"/>
      <c r="L2370" s="149"/>
      <c r="M2370" s="149"/>
      <c r="N2370" s="148"/>
      <c r="O2370" s="149"/>
      <c r="P2370" s="149"/>
      <c r="Q2370" s="148"/>
      <c r="R2370" s="149"/>
      <c r="S2370" s="149"/>
      <c r="T2370" s="148"/>
      <c r="U2370" s="149"/>
      <c r="V2370" s="149"/>
      <c r="W2370" s="149"/>
      <c r="X2370" s="150">
        <f t="shared" si="1"/>
        <v>1.584367573</v>
      </c>
      <c r="Y2370" s="150">
        <f t="shared" si="2"/>
        <v>-1.584367573</v>
      </c>
    </row>
    <row r="2371" ht="15.75" customHeight="1">
      <c r="A2371" s="119">
        <v>2370.0</v>
      </c>
      <c r="B2371" s="143" t="str">
        <f t="array" ref="B2371">index(Systems!$A:$E,match($A2371,Systems!$A:$A,),match(B$1,Systems!$2:$2,))&amp;if(not(isblank(index(Systems!$A:$E,match($A2371,Systems!$A:$A,),match(Systems!$C$2,Systems!$2:$2,))))," ["&amp;index(Systems!$A:$E,match($A2371,Systems!$A:$A,),match(Systems!$C$2,Systems!$2:$2,))&amp;"]",)</f>
        <v>Sol [Terra, Luna, Mars]</v>
      </c>
      <c r="C2371" s="144">
        <f t="array" ref="C2371">round((F2371-average(I2371,L2371,O2371,R2371,U2371))*X2371+if($B2371=$H2371,0,iferror(average(vlookup({$H2371,$K2371,$N2371,$Q2371,$T2371},$B:$D,column(B$1),0)),index(C:C,match($H2371,$B:$B,)))),3)</f>
        <v>0</v>
      </c>
      <c r="D2371" s="144">
        <f t="array" ref="D2371">round((G2371-average(J2371,M2371,P2371,S2371,V2371))*Y2371+if($B2371=$H2371,0,iferror(average(vlookup({$H2371,$K2371,$N2371,$Q2371,$T2371},$B:$D,column(C$1),0)),index(D:D,match($H2371,$B:$B,)))),3)</f>
        <v>0</v>
      </c>
      <c r="E2371" s="145">
        <v>2764.0</v>
      </c>
      <c r="F2371" s="146">
        <v>688.449</v>
      </c>
      <c r="G2371" s="146">
        <v>406.09</v>
      </c>
      <c r="H2371" s="147" t="s">
        <v>404</v>
      </c>
      <c r="I2371" s="146">
        <v>688.449</v>
      </c>
      <c r="J2371" s="146">
        <v>406.09</v>
      </c>
      <c r="K2371" s="148"/>
      <c r="L2371" s="149"/>
      <c r="M2371" s="149"/>
      <c r="N2371" s="148"/>
      <c r="O2371" s="149"/>
      <c r="P2371" s="149"/>
      <c r="Q2371" s="148"/>
      <c r="R2371" s="149"/>
      <c r="S2371" s="149"/>
      <c r="T2371" s="148"/>
      <c r="U2371" s="149"/>
      <c r="V2371" s="149"/>
      <c r="W2371" s="149"/>
      <c r="X2371" s="150">
        <f t="shared" si="1"/>
        <v>1.584367573</v>
      </c>
      <c r="Y2371" s="150">
        <f t="shared" si="2"/>
        <v>-1.584367573</v>
      </c>
    </row>
    <row r="2372" ht="15.75" customHeight="1">
      <c r="A2372" s="119">
        <v>2371.0</v>
      </c>
      <c r="B2372" s="143" t="str">
        <f t="array" ref="B2372">index(Systems!$A:$E,match($A2372,Systems!$A:$A,),match(B$1,Systems!$2:$2,))&amp;if(not(isblank(index(Systems!$A:$E,match($A2372,Systems!$A:$A,),match(Systems!$C$2,Systems!$2:$2,))))," ["&amp;index(Systems!$A:$E,match($A2372,Systems!$A:$A,),match(Systems!$C$2,Systems!$2:$2,))&amp;"]",)</f>
        <v>Solaris [Solaris VII]</v>
      </c>
      <c r="C2372" s="144">
        <f t="array" ref="C2372">round((F2372-average(I2372,L2372,O2372,R2372,U2372))*X2372+if($B2372=$H2372,0,iferror(average(vlookup({$H2372,$K2372,$N2372,$Q2372,$T2372},$B:$D,column(B$1),0)),index(C:C,match($H2372,$B:$B,)))),3)</f>
        <v>-122.316</v>
      </c>
      <c r="D2372" s="144">
        <f t="array" ref="D2372">round((G2372-average(J2372,M2372,P2372,S2372,V2372))*Y2372+if($B2372=$H2372,0,iferror(average(vlookup({$H2372,$K2372,$N2372,$Q2372,$T2372},$B:$D,column(C$1),0)),index(D:D,match($H2372,$B:$B,)))),3)</f>
        <v>-7.025</v>
      </c>
      <c r="E2372" s="145">
        <v>2764.0</v>
      </c>
      <c r="F2372" s="146">
        <v>611.247</v>
      </c>
      <c r="G2372" s="146">
        <v>410.524</v>
      </c>
      <c r="H2372" s="147" t="s">
        <v>404</v>
      </c>
      <c r="I2372" s="146">
        <v>688.449</v>
      </c>
      <c r="J2372" s="146">
        <v>406.09</v>
      </c>
      <c r="K2372" s="148"/>
      <c r="L2372" s="149"/>
      <c r="M2372" s="149"/>
      <c r="N2372" s="148"/>
      <c r="O2372" s="149"/>
      <c r="P2372" s="149"/>
      <c r="Q2372" s="148"/>
      <c r="R2372" s="149"/>
      <c r="S2372" s="149"/>
      <c r="T2372" s="148"/>
      <c r="U2372" s="149"/>
      <c r="V2372" s="149"/>
      <c r="W2372" s="149"/>
      <c r="X2372" s="150">
        <f t="shared" si="1"/>
        <v>1.584367573</v>
      </c>
      <c r="Y2372" s="150">
        <f t="shared" si="2"/>
        <v>-1.584367573</v>
      </c>
    </row>
    <row r="2373" ht="15.75" customHeight="1">
      <c r="A2373" s="119">
        <v>2372.0</v>
      </c>
      <c r="B2373" s="143" t="str">
        <f t="array" ref="B2373">index(Systems!$A:$E,match($A2373,Systems!$A:$A,),match(B$1,Systems!$2:$2,))&amp;if(not(isblank(index(Systems!$A:$E,match($A2373,Systems!$A:$A,),match(Systems!$C$2,Systems!$2:$2,))))," ["&amp;index(Systems!$A:$E,match($A2373,Systems!$A:$A,),match(Systems!$C$2,Systems!$2:$2,))&amp;"]",)</f>
        <v>Solor</v>
      </c>
      <c r="C2373" s="144">
        <f t="array" ref="C2373">round((F2373-average(I2373,L2373,O2373,R2373,U2373))*X2373+if($B2373=$H2373,0,iferror(average(vlookup({$H2373,$K2373,$N2373,$Q2373,$T2373},$B:$D,column(B$1),0)),index(C:C,match($H2373,$B:$B,)))),3)</f>
        <v>-485.084</v>
      </c>
      <c r="D2373" s="144">
        <f t="array" ref="D2373">round((G2373-average(J2373,M2373,P2373,S2373,V2373))*Y2373+if($B2373=$H2373,0,iferror(average(vlookup({$H2373,$K2373,$N2373,$Q2373,$T2373},$B:$D,column(C$1),0)),index(D:D,match($H2373,$B:$B,)))),3)</f>
        <v>166.129</v>
      </c>
      <c r="E2373" s="145">
        <v>2764.0</v>
      </c>
      <c r="F2373" s="146">
        <v>382.28</v>
      </c>
      <c r="G2373" s="146">
        <v>301.235</v>
      </c>
      <c r="H2373" s="147" t="s">
        <v>404</v>
      </c>
      <c r="I2373" s="146">
        <v>688.449</v>
      </c>
      <c r="J2373" s="146">
        <v>406.09</v>
      </c>
      <c r="K2373" s="148"/>
      <c r="L2373" s="149"/>
      <c r="M2373" s="149"/>
      <c r="N2373" s="148"/>
      <c r="O2373" s="149"/>
      <c r="P2373" s="149"/>
      <c r="Q2373" s="148"/>
      <c r="R2373" s="149"/>
      <c r="S2373" s="149"/>
      <c r="T2373" s="148"/>
      <c r="U2373" s="149"/>
      <c r="V2373" s="149"/>
      <c r="W2373" s="149"/>
      <c r="X2373" s="150">
        <f t="shared" si="1"/>
        <v>1.584367573</v>
      </c>
      <c r="Y2373" s="150">
        <f t="shared" si="2"/>
        <v>-1.584367573</v>
      </c>
    </row>
    <row r="2374" ht="15.75" customHeight="1">
      <c r="A2374" s="119">
        <v>2373.0</v>
      </c>
      <c r="B2374" s="143" t="str">
        <f t="array" ref="B2374">index(Systems!$A:$E,match($A2374,Systems!$A:$A,),match(B$1,Systems!$2:$2,))&amp;if(not(isblank(index(Systems!$A:$E,match($A2374,Systems!$A:$A,),match(Systems!$C$2,Systems!$2:$2,))))," ["&amp;index(Systems!$A:$E,match($A2374,Systems!$A:$A,),match(Systems!$C$2,Systems!$2:$2,))&amp;"]",)</f>
        <v>Somerset</v>
      </c>
      <c r="C2374" s="144">
        <f t="array" ref="C2374">round((F2374-average(I2374,L2374,O2374,R2374,U2374))*X2374+if($B2374=$H2374,0,iferror(average(vlookup({$H2374,$K2374,$N2374,$Q2374,$T2374},$B:$D,column(B$1),0)),index(C:C,match($H2374,$B:$B,)))),3)</f>
        <v>-159.482</v>
      </c>
      <c r="D2374" s="144">
        <f t="array" ref="D2374">round((G2374-average(J2374,M2374,P2374,S2374,V2374))*Y2374+if($B2374=$H2374,0,iferror(average(vlookup({$H2374,$K2374,$N2374,$Q2374,$T2374},$B:$D,column(C$1),0)),index(D:D,match($H2374,$B:$B,)))),3)</f>
        <v>425.693</v>
      </c>
      <c r="E2374" s="145">
        <v>2764.0</v>
      </c>
      <c r="F2374" s="146">
        <v>587.789</v>
      </c>
      <c r="G2374" s="146">
        <v>137.407</v>
      </c>
      <c r="H2374" s="147" t="s">
        <v>404</v>
      </c>
      <c r="I2374" s="146">
        <v>688.449</v>
      </c>
      <c r="J2374" s="146">
        <v>406.09</v>
      </c>
      <c r="K2374" s="148"/>
      <c r="L2374" s="149"/>
      <c r="M2374" s="149"/>
      <c r="N2374" s="148"/>
      <c r="O2374" s="149"/>
      <c r="P2374" s="149"/>
      <c r="Q2374" s="148"/>
      <c r="R2374" s="149"/>
      <c r="S2374" s="149"/>
      <c r="T2374" s="148"/>
      <c r="U2374" s="149"/>
      <c r="V2374" s="149"/>
      <c r="W2374" s="149"/>
      <c r="X2374" s="150">
        <f t="shared" si="1"/>
        <v>1.584367573</v>
      </c>
      <c r="Y2374" s="150">
        <f t="shared" si="2"/>
        <v>-1.584367573</v>
      </c>
    </row>
    <row r="2375" ht="15.75" customHeight="1">
      <c r="A2375" s="119">
        <v>2374.0</v>
      </c>
      <c r="B2375" s="143" t="str">
        <f t="array" ref="B2375">index(Systems!$A:$E,match($A2375,Systems!$A:$A,),match(B$1,Systems!$2:$2,))&amp;if(not(isblank(index(Systems!$A:$E,match($A2375,Systems!$A:$A,),match(Systems!$C$2,Systems!$2:$2,))))," ["&amp;index(Systems!$A:$E,match($A2375,Systems!$A:$A,),match(Systems!$C$2,Systems!$2:$2,))&amp;"]",)</f>
        <v>Son Hoa</v>
      </c>
      <c r="C2375" s="144">
        <f t="array" ref="C2375">round((F2375-average(I2375,L2375,O2375,R2375,U2375))*X2375+if($B2375=$H2375,0,iferror(average(vlookup({$H2375,$K2375,$N2375,$Q2375,$T2375},$B:$D,column(B$1),0)),index(C:C,match($H2375,$B:$B,)))),3)</f>
        <v>-421.047</v>
      </c>
      <c r="D2375" s="144">
        <f t="array" ref="D2375">round((G2375-average(J2375,M2375,P2375,S2375,V2375))*Y2375+if($B2375=$H2375,0,iferror(average(vlookup({$H2375,$K2375,$N2375,$Q2375,$T2375},$B:$D,column(C$1),0)),index(D:D,match($H2375,$B:$B,)))),3)</f>
        <v>-36.494</v>
      </c>
      <c r="E2375" s="145">
        <v>2764.0</v>
      </c>
      <c r="F2375" s="146">
        <v>422.698</v>
      </c>
      <c r="G2375" s="146">
        <v>429.124</v>
      </c>
      <c r="H2375" s="147" t="s">
        <v>404</v>
      </c>
      <c r="I2375" s="146">
        <v>688.449</v>
      </c>
      <c r="J2375" s="146">
        <v>406.09</v>
      </c>
      <c r="K2375" s="148"/>
      <c r="L2375" s="149"/>
      <c r="M2375" s="149"/>
      <c r="N2375" s="148"/>
      <c r="O2375" s="149"/>
      <c r="P2375" s="149"/>
      <c r="Q2375" s="148"/>
      <c r="R2375" s="149"/>
      <c r="S2375" s="149"/>
      <c r="T2375" s="148"/>
      <c r="U2375" s="149"/>
      <c r="V2375" s="149"/>
      <c r="W2375" s="149"/>
      <c r="X2375" s="150">
        <f t="shared" si="1"/>
        <v>1.584367573</v>
      </c>
      <c r="Y2375" s="150">
        <f t="shared" si="2"/>
        <v>-1.584367573</v>
      </c>
    </row>
    <row r="2376" ht="15.75" customHeight="1">
      <c r="A2376" s="119">
        <v>2375.0</v>
      </c>
      <c r="B2376" s="143" t="str">
        <f t="array" ref="B2376">index(Systems!$A:$E,match($A2376,Systems!$A:$A,),match(B$1,Systems!$2:$2,))&amp;if(not(isblank(index(Systems!$A:$E,match($A2376,Systems!$A:$A,),match(Systems!$C$2,Systems!$2:$2,))))," ["&amp;index(Systems!$A:$E,match($A2376,Systems!$A:$A,),match(Systems!$C$2,Systems!$2:$2,))&amp;"]",)</f>
        <v>Songgang</v>
      </c>
      <c r="C2376" s="144">
        <f t="array" ref="C2376">round((F2376-average(I2376,L2376,O2376,R2376,U2376))*X2376+if($B2376=$H2376,0,iferror(average(vlookup({$H2376,$K2376,$N2376,$Q2376,$T2376},$B:$D,column(B$1),0)),index(C:C,match($H2376,$B:$B,)))),3)</f>
        <v>327.758</v>
      </c>
      <c r="D2376" s="144">
        <f t="array" ref="D2376">round((G2376-average(J2376,M2376,P2376,S2376,V2376))*Y2376+if($B2376=$H2376,0,iferror(average(vlookup({$H2376,$K2376,$N2376,$Q2376,$T2376},$B:$D,column(C$1),0)),index(D:D,match($H2376,$B:$B,)))),3)</f>
        <v>-299.672</v>
      </c>
      <c r="E2376" s="145">
        <v>2764.0</v>
      </c>
      <c r="F2376" s="146">
        <v>895.319</v>
      </c>
      <c r="G2376" s="146">
        <v>595.233</v>
      </c>
      <c r="H2376" s="147" t="s">
        <v>404</v>
      </c>
      <c r="I2376" s="146">
        <v>688.449</v>
      </c>
      <c r="J2376" s="146">
        <v>406.09</v>
      </c>
      <c r="K2376" s="148"/>
      <c r="L2376" s="149"/>
      <c r="M2376" s="149"/>
      <c r="N2376" s="148"/>
      <c r="O2376" s="149"/>
      <c r="P2376" s="149"/>
      <c r="Q2376" s="148"/>
      <c r="R2376" s="149"/>
      <c r="S2376" s="149"/>
      <c r="T2376" s="148"/>
      <c r="U2376" s="149"/>
      <c r="V2376" s="149"/>
      <c r="W2376" s="149"/>
      <c r="X2376" s="150">
        <f t="shared" si="1"/>
        <v>1.584367573</v>
      </c>
      <c r="Y2376" s="150">
        <f t="shared" si="2"/>
        <v>-1.584367573</v>
      </c>
    </row>
    <row r="2377" ht="15.75" customHeight="1">
      <c r="A2377" s="119">
        <v>2376.0</v>
      </c>
      <c r="B2377" s="143" t="str">
        <f t="array" ref="B2377">index(Systems!$A:$E,match($A2377,Systems!$A:$A,),match(B$1,Systems!$2:$2,))&amp;if(not(isblank(index(Systems!$A:$E,match($A2377,Systems!$A:$A,),match(Systems!$C$2,Systems!$2:$2,))))," ["&amp;index(Systems!$A:$E,match($A2377,Systems!$A:$A,),match(Systems!$C$2,Systems!$2:$2,))&amp;"]",)</f>
        <v>Sophie's World</v>
      </c>
      <c r="C2377" s="144">
        <f t="array" ref="C2377">round((F2377-average(I2377,L2377,O2377,R2377,U2377))*X2377+if($B2377=$H2377,0,iferror(average(vlookup({$H2377,$K2377,$N2377,$Q2377,$T2377},$B:$D,column(B$1),0)),index(C:C,match($H2377,$B:$B,)))),3)</f>
        <v>-102.591</v>
      </c>
      <c r="D2377" s="144">
        <f t="array" ref="D2377">round((G2377-average(J2377,M2377,P2377,S2377,V2377))*Y2377+if($B2377=$H2377,0,iferror(average(vlookup({$H2377,$K2377,$N2377,$Q2377,$T2377},$B:$D,column(C$1),0)),index(D:D,match($H2377,$B:$B,)))),3)</f>
        <v>-131.87</v>
      </c>
      <c r="E2377" s="145">
        <v>2764.0</v>
      </c>
      <c r="F2377" s="146">
        <v>623.697</v>
      </c>
      <c r="G2377" s="146">
        <v>489.322</v>
      </c>
      <c r="H2377" s="147" t="s">
        <v>404</v>
      </c>
      <c r="I2377" s="146">
        <v>688.449</v>
      </c>
      <c r="J2377" s="146">
        <v>406.09</v>
      </c>
      <c r="K2377" s="148"/>
      <c r="L2377" s="149"/>
      <c r="M2377" s="149"/>
      <c r="N2377" s="148"/>
      <c r="O2377" s="149"/>
      <c r="P2377" s="149"/>
      <c r="Q2377" s="148"/>
      <c r="R2377" s="149"/>
      <c r="S2377" s="149"/>
      <c r="T2377" s="148"/>
      <c r="U2377" s="149"/>
      <c r="V2377" s="149"/>
      <c r="W2377" s="149"/>
      <c r="X2377" s="150">
        <f t="shared" si="1"/>
        <v>1.584367573</v>
      </c>
      <c r="Y2377" s="150">
        <f t="shared" si="2"/>
        <v>-1.584367573</v>
      </c>
    </row>
    <row r="2378" ht="15.75" customHeight="1">
      <c r="A2378" s="119">
        <v>2377.0</v>
      </c>
      <c r="B2378" s="143" t="str">
        <f t="array" ref="B2378">index(Systems!$A:$E,match($A2378,Systems!$A:$A,),match(B$1,Systems!$2:$2,))&amp;if(not(isblank(index(Systems!$A:$E,match($A2378,Systems!$A:$A,),match(Systems!$C$2,Systems!$2:$2,))))," ["&amp;index(Systems!$A:$E,match($A2378,Systems!$A:$A,),match(Systems!$C$2,Systems!$2:$2,))&amp;"]",)</f>
        <v>Sornath</v>
      </c>
      <c r="C2378" s="144">
        <f t="array" ref="C2378">round((F2378-average(I2378,L2378,O2378,R2378,U2378))*X2378+if($B2378=$H2378,0,iferror(average(vlookup({$H2378,$K2378,$N2378,$Q2378,$T2378},$B:$D,column(B$1),0)),index(C:C,match($H2378,$B:$B,)))),3)</f>
        <v>673.16</v>
      </c>
      <c r="D2378" s="144">
        <f t="array" ref="D2378">round((G2378-average(J2378,M2378,P2378,S2378,V2378))*Y2378+if($B2378=$H2378,0,iferror(average(vlookup({$H2378,$K2378,$N2378,$Q2378,$T2378},$B:$D,column(C$1),0)),index(D:D,match($H2378,$B:$B,)))),3)</f>
        <v>124.829</v>
      </c>
      <c r="E2378" s="145">
        <v>2764.0</v>
      </c>
      <c r="F2378" s="146">
        <v>1113.325</v>
      </c>
      <c r="G2378" s="146">
        <v>327.302</v>
      </c>
      <c r="H2378" s="147" t="s">
        <v>404</v>
      </c>
      <c r="I2378" s="146">
        <v>688.449</v>
      </c>
      <c r="J2378" s="146">
        <v>406.09</v>
      </c>
      <c r="K2378" s="148"/>
      <c r="L2378" s="149"/>
      <c r="M2378" s="149"/>
      <c r="N2378" s="148"/>
      <c r="O2378" s="149"/>
      <c r="P2378" s="149"/>
      <c r="Q2378" s="148"/>
      <c r="R2378" s="149"/>
      <c r="S2378" s="149"/>
      <c r="T2378" s="148"/>
      <c r="U2378" s="149"/>
      <c r="V2378" s="149"/>
      <c r="W2378" s="149"/>
      <c r="X2378" s="150">
        <f t="shared" si="1"/>
        <v>1.584367573</v>
      </c>
      <c r="Y2378" s="150">
        <f t="shared" si="2"/>
        <v>-1.584367573</v>
      </c>
    </row>
    <row r="2379" ht="15.75" customHeight="1">
      <c r="A2379" s="119">
        <v>2378.0</v>
      </c>
      <c r="B2379" s="143" t="str">
        <f t="array" ref="B2379">index(Systems!$A:$E,match($A2379,Systems!$A:$A,),match(B$1,Systems!$2:$2,))&amp;if(not(isblank(index(Systems!$A:$E,match($A2379,Systems!$A:$A,),match(Systems!$C$2,Systems!$2:$2,))))," ["&amp;index(Systems!$A:$E,match($A2379,Systems!$A:$A,),match(Systems!$C$2,Systems!$2:$2,))&amp;"]",)</f>
        <v>Sorsk</v>
      </c>
      <c r="C2379" s="144">
        <f t="array" ref="C2379">round((F2379-average(I2379,L2379,O2379,R2379,U2379))*X2379+if($B2379=$H2379,0,iferror(average(vlookup({$H2379,$K2379,$N2379,$Q2379,$T2379},$B:$D,column(B$1),0)),index(C:C,match($H2379,$B:$B,)))),3)</f>
        <v>717.094</v>
      </c>
      <c r="D2379" s="144">
        <f t="array" ref="D2379">round((G2379-average(J2379,M2379,P2379,S2379,V2379))*Y2379+if($B2379=$H2379,0,iferror(average(vlookup({$H2379,$K2379,$N2379,$Q2379,$T2379},$B:$D,column(C$1),0)),index(D:D,match($H2379,$B:$B,)))),3)</f>
        <v>183.094</v>
      </c>
      <c r="E2379" s="145">
        <v>2764.0</v>
      </c>
      <c r="F2379" s="146">
        <v>1141.055</v>
      </c>
      <c r="G2379" s="146">
        <v>290.527</v>
      </c>
      <c r="H2379" s="147" t="s">
        <v>404</v>
      </c>
      <c r="I2379" s="146">
        <v>688.449</v>
      </c>
      <c r="J2379" s="146">
        <v>406.09</v>
      </c>
      <c r="K2379" s="148"/>
      <c r="L2379" s="149"/>
      <c r="M2379" s="149"/>
      <c r="N2379" s="148"/>
      <c r="O2379" s="149"/>
      <c r="P2379" s="149"/>
      <c r="Q2379" s="148"/>
      <c r="R2379" s="149"/>
      <c r="S2379" s="149"/>
      <c r="T2379" s="148"/>
      <c r="U2379" s="149"/>
      <c r="V2379" s="149"/>
      <c r="W2379" s="149"/>
      <c r="X2379" s="150">
        <f t="shared" si="1"/>
        <v>1.584367573</v>
      </c>
      <c r="Y2379" s="150">
        <f t="shared" si="2"/>
        <v>-1.584367573</v>
      </c>
    </row>
    <row r="2380" ht="15.75" customHeight="1">
      <c r="A2380" s="119">
        <v>2379.0</v>
      </c>
      <c r="B2380" s="143" t="str">
        <f t="array" ref="B2380">index(Systems!$A:$E,match($A2380,Systems!$A:$A,),match(B$1,Systems!$2:$2,))&amp;if(not(isblank(index(Systems!$A:$E,match($A2380,Systems!$A:$A,),match(Systems!$C$2,Systems!$2:$2,))))," ["&amp;index(Systems!$A:$E,match($A2380,Systems!$A:$A,),match(Systems!$C$2,Systems!$2:$2,))&amp;"]",)</f>
        <v>Sorunda</v>
      </c>
      <c r="C2380" s="144">
        <f t="array" ref="C2380">round((F2380-average(I2380,L2380,O2380,R2380,U2380))*X2380+if($B2380=$H2380,0,iferror(average(vlookup({$H2380,$K2380,$N2380,$Q2380,$T2380},$B:$D,column(B$1),0)),index(C:C,match($H2380,$B:$B,)))),3)</f>
        <v>-65.144</v>
      </c>
      <c r="D2380" s="144">
        <f t="array" ref="D2380">round((G2380-average(J2380,M2380,P2380,S2380,V2380))*Y2380+if($B2380=$H2380,0,iferror(average(vlookup({$H2380,$K2380,$N2380,$Q2380,$T2380},$B:$D,column(C$1),0)),index(D:D,match($H2380,$B:$B,)))),3)</f>
        <v>-122.852</v>
      </c>
      <c r="E2380" s="145">
        <v>2764.0</v>
      </c>
      <c r="F2380" s="146">
        <v>647.332</v>
      </c>
      <c r="G2380" s="146">
        <v>483.63</v>
      </c>
      <c r="H2380" s="147" t="s">
        <v>404</v>
      </c>
      <c r="I2380" s="146">
        <v>688.449</v>
      </c>
      <c r="J2380" s="146">
        <v>406.09</v>
      </c>
      <c r="K2380" s="148"/>
      <c r="L2380" s="149"/>
      <c r="M2380" s="149"/>
      <c r="N2380" s="148"/>
      <c r="O2380" s="149"/>
      <c r="P2380" s="149"/>
      <c r="Q2380" s="148"/>
      <c r="R2380" s="149"/>
      <c r="S2380" s="149"/>
      <c r="T2380" s="148"/>
      <c r="U2380" s="149"/>
      <c r="V2380" s="149"/>
      <c r="W2380" s="149"/>
      <c r="X2380" s="150">
        <f t="shared" si="1"/>
        <v>1.584367573</v>
      </c>
      <c r="Y2380" s="150">
        <f t="shared" si="2"/>
        <v>-1.584367573</v>
      </c>
    </row>
    <row r="2381" ht="15.75" customHeight="1">
      <c r="A2381" s="119">
        <v>2380.0</v>
      </c>
      <c r="B2381" s="143" t="str">
        <f t="array" ref="B2381">index(Systems!$A:$E,match($A2381,Systems!$A:$A,),match(B$1,Systems!$2:$2,))&amp;if(not(isblank(index(Systems!$A:$E,match($A2381,Systems!$A:$A,),match(Systems!$C$2,Systems!$2:$2,))))," ["&amp;index(Systems!$A:$E,match($A2381,Systems!$A:$A,),match(Systems!$C$2,Systems!$2:$2,))&amp;"]",)</f>
        <v>Soul</v>
      </c>
      <c r="C2381" s="144">
        <f t="array" ref="C2381">round((F2381-average(I2381,L2381,O2381,R2381,U2381))*X2381+if($B2381=$H2381,0,iferror(average(vlookup({$H2381,$K2381,$N2381,$Q2381,$T2381},$B:$D,column(B$1),0)),index(C:C,match($H2381,$B:$B,)))),3)</f>
        <v>377.396</v>
      </c>
      <c r="D2381" s="144">
        <f t="array" ref="D2381">round((G2381-average(J2381,M2381,P2381,S2381,V2381))*Y2381+if($B2381=$H2381,0,iferror(average(vlookup({$H2381,$K2381,$N2381,$Q2381,$T2381},$B:$D,column(C$1),0)),index(D:D,match($H2381,$B:$B,)))),3)</f>
        <v>279.121</v>
      </c>
      <c r="E2381" s="145">
        <v>2764.0</v>
      </c>
      <c r="F2381" s="146">
        <v>926.649</v>
      </c>
      <c r="G2381" s="146">
        <v>229.918</v>
      </c>
      <c r="H2381" s="147" t="s">
        <v>404</v>
      </c>
      <c r="I2381" s="146">
        <v>688.449</v>
      </c>
      <c r="J2381" s="146">
        <v>406.09</v>
      </c>
      <c r="K2381" s="148"/>
      <c r="L2381" s="149"/>
      <c r="M2381" s="149"/>
      <c r="N2381" s="148"/>
      <c r="O2381" s="149"/>
      <c r="P2381" s="149"/>
      <c r="Q2381" s="148"/>
      <c r="R2381" s="149"/>
      <c r="S2381" s="149"/>
      <c r="T2381" s="148"/>
      <c r="U2381" s="149"/>
      <c r="V2381" s="149"/>
      <c r="W2381" s="149"/>
      <c r="X2381" s="150">
        <f t="shared" si="1"/>
        <v>1.584367573</v>
      </c>
      <c r="Y2381" s="150">
        <f t="shared" si="2"/>
        <v>-1.584367573</v>
      </c>
    </row>
    <row r="2382" ht="15.75" customHeight="1">
      <c r="A2382" s="119">
        <v>2381.0</v>
      </c>
      <c r="B2382" s="143" t="str">
        <f t="array" ref="B2382">index(Systems!$A:$E,match($A2382,Systems!$A:$A,),match(B$1,Systems!$2:$2,))&amp;if(not(isblank(index(Systems!$A:$E,match($A2382,Systems!$A:$A,),match(Systems!$C$2,Systems!$2:$2,))))," ["&amp;index(Systems!$A:$E,match($A2382,Systems!$A:$A,),match(Systems!$C$2,Systems!$2:$2,))&amp;"]",)</f>
        <v>Soverzene</v>
      </c>
      <c r="C2382" s="144">
        <f t="array" ref="C2382">round((F2382-average(I2382,L2382,O2382,R2382,U2382))*X2382+if($B2382=$H2382,0,iferror(average(vlookup({$H2382,$K2382,$N2382,$Q2382,$T2382},$B:$D,column(B$1),0)),index(C:C,match($H2382,$B:$B,)))),3)</f>
        <v>87.097</v>
      </c>
      <c r="D2382" s="144">
        <f t="array" ref="D2382">round((G2382-average(J2382,M2382,P2382,S2382,V2382))*Y2382+if($B2382=$H2382,0,iferror(average(vlookup({$H2382,$K2382,$N2382,$Q2382,$T2382},$B:$D,column(C$1),0)),index(D:D,match($H2382,$B:$B,)))),3)</f>
        <v>317.151</v>
      </c>
      <c r="E2382" s="145">
        <v>2764.0</v>
      </c>
      <c r="F2382" s="146">
        <v>743.422</v>
      </c>
      <c r="G2382" s="146">
        <v>205.915</v>
      </c>
      <c r="H2382" s="147" t="s">
        <v>404</v>
      </c>
      <c r="I2382" s="146">
        <v>688.449</v>
      </c>
      <c r="J2382" s="146">
        <v>406.09</v>
      </c>
      <c r="K2382" s="148"/>
      <c r="L2382" s="149"/>
      <c r="M2382" s="149"/>
      <c r="N2382" s="148"/>
      <c r="O2382" s="149"/>
      <c r="P2382" s="149"/>
      <c r="Q2382" s="148"/>
      <c r="R2382" s="149"/>
      <c r="S2382" s="149"/>
      <c r="T2382" s="148"/>
      <c r="U2382" s="149"/>
      <c r="V2382" s="149"/>
      <c r="W2382" s="149"/>
      <c r="X2382" s="150">
        <f t="shared" si="1"/>
        <v>1.584367573</v>
      </c>
      <c r="Y2382" s="150">
        <f t="shared" si="2"/>
        <v>-1.584367573</v>
      </c>
    </row>
    <row r="2383" ht="15.75" customHeight="1">
      <c r="A2383" s="119">
        <v>2382.0</v>
      </c>
      <c r="B2383" s="143" t="str">
        <f t="array" ref="B2383">index(Systems!$A:$E,match($A2383,Systems!$A:$A,),match(B$1,Systems!$2:$2,))&amp;if(not(isblank(index(Systems!$A:$E,match($A2383,Systems!$A:$A,),match(Systems!$C$2,Systems!$2:$2,))))," ["&amp;index(Systems!$A:$E,match($A2383,Systems!$A:$A,),match(Systems!$C$2,Systems!$2:$2,))&amp;"]",)</f>
        <v>Sparrevohn</v>
      </c>
      <c r="C2383" s="144">
        <f t="array" ref="C2383">round((F2383-average(I2383,L2383,O2383,R2383,U2383))*X2383+if($B2383=$H2383,0,iferror(average(vlookup({$H2383,$K2383,$N2383,$Q2383,$T2383},$B:$D,column(B$1),0)),index(C:C,match($H2383,$B:$B,)))),3)</f>
        <v>343.786</v>
      </c>
      <c r="D2383" s="144">
        <f t="array" ref="D2383">round((G2383-average(J2383,M2383,P2383,S2383,V2383))*Y2383+if($B2383=$H2383,0,iferror(average(vlookup({$H2383,$K2383,$N2383,$Q2383,$T2383},$B:$D,column(C$1),0)),index(D:D,match($H2383,$B:$B,)))),3)</f>
        <v>-188.267</v>
      </c>
      <c r="E2383" s="145">
        <v>2764.0</v>
      </c>
      <c r="F2383" s="146">
        <v>905.435</v>
      </c>
      <c r="G2383" s="146">
        <v>524.918</v>
      </c>
      <c r="H2383" s="147" t="s">
        <v>404</v>
      </c>
      <c r="I2383" s="146">
        <v>688.449</v>
      </c>
      <c r="J2383" s="146">
        <v>406.09</v>
      </c>
      <c r="K2383" s="148"/>
      <c r="L2383" s="149"/>
      <c r="M2383" s="149"/>
      <c r="N2383" s="148"/>
      <c r="O2383" s="149"/>
      <c r="P2383" s="149"/>
      <c r="Q2383" s="148"/>
      <c r="R2383" s="149"/>
      <c r="S2383" s="149"/>
      <c r="T2383" s="148"/>
      <c r="U2383" s="149"/>
      <c r="V2383" s="149"/>
      <c r="W2383" s="149"/>
      <c r="X2383" s="150">
        <f t="shared" si="1"/>
        <v>1.584367573</v>
      </c>
      <c r="Y2383" s="150">
        <f t="shared" si="2"/>
        <v>-1.584367573</v>
      </c>
    </row>
    <row r="2384" ht="15.75" customHeight="1">
      <c r="A2384" s="119">
        <v>2383.0</v>
      </c>
      <c r="B2384" s="143" t="str">
        <f t="array" ref="B2384">index(Systems!$A:$E,match($A2384,Systems!$A:$A,),match(B$1,Systems!$2:$2,))&amp;if(not(isblank(index(Systems!$A:$E,match($A2384,Systems!$A:$A,),match(Systems!$C$2,Systems!$2:$2,))))," ["&amp;index(Systems!$A:$E,match($A2384,Systems!$A:$A,),match(Systems!$C$2,Systems!$2:$2,))&amp;"]",)</f>
        <v>Sparta</v>
      </c>
      <c r="C2384" s="144">
        <f t="array" ref="C2384">round((F2384-average(I2384,L2384,O2384,R2384,U2384))*X2384+if($B2384=$H2384,0,iferror(average(vlookup({$H2384,$K2384,$N2384,$Q2384,$T2384},$B:$D,column(B$1),0)),index(C:C,match($H2384,$B:$B,)))),3)</f>
        <v>-219.536</v>
      </c>
      <c r="D2384" s="144">
        <f t="array" ref="D2384">round((G2384-average(J2384,M2384,P2384,S2384,V2384))*Y2384+if($B2384=$H2384,0,iferror(average(vlookup({$H2384,$K2384,$N2384,$Q2384,$T2384},$B:$D,column(C$1),0)),index(D:D,match($H2384,$B:$B,)))),3)</f>
        <v>-207.587</v>
      </c>
      <c r="E2384" s="145">
        <v>2764.0</v>
      </c>
      <c r="F2384" s="146">
        <v>549.885</v>
      </c>
      <c r="G2384" s="146">
        <v>537.112</v>
      </c>
      <c r="H2384" s="147" t="s">
        <v>404</v>
      </c>
      <c r="I2384" s="146">
        <v>688.449</v>
      </c>
      <c r="J2384" s="146">
        <v>406.09</v>
      </c>
      <c r="K2384" s="148"/>
      <c r="L2384" s="149"/>
      <c r="M2384" s="149"/>
      <c r="N2384" s="148"/>
      <c r="O2384" s="149"/>
      <c r="P2384" s="149"/>
      <c r="Q2384" s="148"/>
      <c r="R2384" s="149"/>
      <c r="S2384" s="149"/>
      <c r="T2384" s="148"/>
      <c r="U2384" s="149"/>
      <c r="V2384" s="149"/>
      <c r="W2384" s="149"/>
      <c r="X2384" s="150">
        <f t="shared" si="1"/>
        <v>1.584367573</v>
      </c>
      <c r="Y2384" s="150">
        <f t="shared" si="2"/>
        <v>-1.584367573</v>
      </c>
    </row>
    <row r="2385" ht="15.75" customHeight="1">
      <c r="A2385" s="119">
        <v>2384.0</v>
      </c>
      <c r="B2385" s="143" t="str">
        <f t="array" ref="B2385">index(Systems!$A:$E,match($A2385,Systems!$A:$A,),match(B$1,Systems!$2:$2,))&amp;if(not(isblank(index(Systems!$A:$E,match($A2385,Systems!$A:$A,),match(Systems!$C$2,Systems!$2:$2,))))," ["&amp;index(Systems!$A:$E,match($A2385,Systems!$A:$A,),match(Systems!$C$2,Systems!$2:$2,))&amp;"]",)</f>
        <v>Spencer</v>
      </c>
      <c r="C2385" s="144">
        <f t="array" ref="C2385">round((F2385-average(I2385,L2385,O2385,R2385,U2385))*X2385+if($B2385=$H2385,0,iferror(average(vlookup({$H2385,$K2385,$N2385,$Q2385,$T2385},$B:$D,column(B$1),0)),index(C:C,match($H2385,$B:$B,)))),3)</f>
        <v>5.522</v>
      </c>
      <c r="D2385" s="144">
        <f t="array" ref="D2385">round((G2385-average(J2385,M2385,P2385,S2385,V2385))*Y2385+if($B2385=$H2385,0,iferror(average(vlookup({$H2385,$K2385,$N2385,$Q2385,$T2385},$B:$D,column(C$1),0)),index(D:D,match($H2385,$B:$B,)))),3)</f>
        <v>-489.476</v>
      </c>
      <c r="E2385" s="145">
        <v>2764.0</v>
      </c>
      <c r="F2385" s="146">
        <v>691.934</v>
      </c>
      <c r="G2385" s="146">
        <v>715.031</v>
      </c>
      <c r="H2385" s="147" t="s">
        <v>404</v>
      </c>
      <c r="I2385" s="146">
        <v>688.449</v>
      </c>
      <c r="J2385" s="146">
        <v>406.09</v>
      </c>
      <c r="K2385" s="148"/>
      <c r="L2385" s="149"/>
      <c r="M2385" s="149"/>
      <c r="N2385" s="148"/>
      <c r="O2385" s="149"/>
      <c r="P2385" s="149"/>
      <c r="Q2385" s="148"/>
      <c r="R2385" s="149"/>
      <c r="S2385" s="149"/>
      <c r="T2385" s="148"/>
      <c r="U2385" s="149"/>
      <c r="V2385" s="149"/>
      <c r="W2385" s="149"/>
      <c r="X2385" s="150">
        <f t="shared" si="1"/>
        <v>1.584367573</v>
      </c>
      <c r="Y2385" s="150">
        <f t="shared" si="2"/>
        <v>-1.584367573</v>
      </c>
    </row>
    <row r="2386" ht="15.75" customHeight="1">
      <c r="A2386" s="119">
        <v>2385.0</v>
      </c>
      <c r="B2386" s="143" t="str">
        <f t="array" ref="B2386">index(Systems!$A:$E,match($A2386,Systems!$A:$A,),match(B$1,Systems!$2:$2,))&amp;if(not(isblank(index(Systems!$A:$E,match($A2386,Systems!$A:$A,),match(Systems!$C$2,Systems!$2:$2,))))," ["&amp;index(Systems!$A:$E,match($A2386,Systems!$A:$A,),match(Systems!$C$2,Systems!$2:$2,))&amp;"]",)</f>
        <v>Spica</v>
      </c>
      <c r="C2386" s="144">
        <f t="array" ref="C2386">round((F2386-average(I2386,L2386,O2386,R2386,U2386))*X2386+if($B2386=$H2386,0,iferror(average(vlookup({$H2386,$K2386,$N2386,$Q2386,$T2386},$B:$D,column(B$1),0)),index(C:C,match($H2386,$B:$B,)))),3)</f>
        <v>92.538</v>
      </c>
      <c r="D2386" s="144">
        <f t="array" ref="D2386">round((G2386-average(J2386,M2386,P2386,S2386,V2386))*Y2386+if($B2386=$H2386,0,iferror(average(vlookup({$H2386,$K2386,$N2386,$Q2386,$T2386},$B:$D,column(C$1),0)),index(D:D,match($H2386,$B:$B,)))),3)</f>
        <v>-237.625</v>
      </c>
      <c r="E2386" s="145">
        <v>2764.0</v>
      </c>
      <c r="F2386" s="146">
        <v>746.856</v>
      </c>
      <c r="G2386" s="146">
        <v>556.071</v>
      </c>
      <c r="H2386" s="147" t="s">
        <v>404</v>
      </c>
      <c r="I2386" s="146">
        <v>688.449</v>
      </c>
      <c r="J2386" s="146">
        <v>406.09</v>
      </c>
      <c r="K2386" s="148"/>
      <c r="L2386" s="149"/>
      <c r="M2386" s="149"/>
      <c r="N2386" s="148"/>
      <c r="O2386" s="149"/>
      <c r="P2386" s="149"/>
      <c r="Q2386" s="148"/>
      <c r="R2386" s="149"/>
      <c r="S2386" s="149"/>
      <c r="T2386" s="148"/>
      <c r="U2386" s="149"/>
      <c r="V2386" s="149"/>
      <c r="W2386" s="149"/>
      <c r="X2386" s="150">
        <f t="shared" si="1"/>
        <v>1.584367573</v>
      </c>
      <c r="Y2386" s="150">
        <f t="shared" si="2"/>
        <v>-1.584367573</v>
      </c>
    </row>
    <row r="2387" ht="15.75" customHeight="1">
      <c r="A2387" s="119">
        <v>2386.0</v>
      </c>
      <c r="B2387" s="143" t="str">
        <f t="array" ref="B2387">index(Systems!$A:$E,match($A2387,Systems!$A:$A,),match(B$1,Systems!$2:$2,))&amp;if(not(isblank(index(Systems!$A:$E,match($A2387,Systems!$A:$A,),match(Systems!$C$2,Systems!$2:$2,))))," ["&amp;index(Systems!$A:$E,match($A2387,Systems!$A:$A,),match(Systems!$C$2,Systems!$2:$2,))&amp;"]",)</f>
        <v>Spirit</v>
      </c>
      <c r="C2387" s="144">
        <f t="array" ref="C2387">round((F2387-average(I2387,L2387,O2387,R2387,U2387))*X2387+if($B2387=$H2387,0,iferror(average(vlookup({$H2387,$K2387,$N2387,$Q2387,$T2387},$B:$D,column(B$1),0)),index(C:C,match($H2387,$B:$B,)))),3)</f>
        <v>-222.808</v>
      </c>
      <c r="D2387" s="144">
        <f t="array" ref="D2387">round((G2387-average(J2387,M2387,P2387,S2387,V2387))*Y2387+if($B2387=$H2387,0,iferror(average(vlookup({$H2387,$K2387,$N2387,$Q2387,$T2387},$B:$D,column(C$1),0)),index(D:D,match($H2387,$B:$B,)))),3)</f>
        <v>-117.546</v>
      </c>
      <c r="E2387" s="145">
        <v>2764.0</v>
      </c>
      <c r="F2387" s="146">
        <v>547.82</v>
      </c>
      <c r="G2387" s="146">
        <v>480.281</v>
      </c>
      <c r="H2387" s="147" t="s">
        <v>404</v>
      </c>
      <c r="I2387" s="146">
        <v>688.449</v>
      </c>
      <c r="J2387" s="146">
        <v>406.09</v>
      </c>
      <c r="K2387" s="148"/>
      <c r="L2387" s="149"/>
      <c r="M2387" s="149"/>
      <c r="N2387" s="148"/>
      <c r="O2387" s="149"/>
      <c r="P2387" s="149"/>
      <c r="Q2387" s="148"/>
      <c r="R2387" s="149"/>
      <c r="S2387" s="149"/>
      <c r="T2387" s="148"/>
      <c r="U2387" s="149"/>
      <c r="V2387" s="149"/>
      <c r="W2387" s="149"/>
      <c r="X2387" s="150">
        <f t="shared" si="1"/>
        <v>1.584367573</v>
      </c>
      <c r="Y2387" s="150">
        <f t="shared" si="2"/>
        <v>-1.584367573</v>
      </c>
    </row>
    <row r="2388" ht="15.75" customHeight="1">
      <c r="A2388" s="119">
        <v>2387.0</v>
      </c>
      <c r="B2388" s="143" t="str">
        <f t="array" ref="B2388">index(Systems!$A:$E,match($A2388,Systems!$A:$A,),match(B$1,Systems!$2:$2,))&amp;if(not(isblank(index(Systems!$A:$E,match($A2388,Systems!$A:$A,),match(Systems!$C$2,Systems!$2:$2,))))," ["&amp;index(Systems!$A:$E,match($A2388,Systems!$A:$A,),match(Systems!$C$2,Systems!$2:$2,))&amp;"]",)</f>
        <v>Spittal</v>
      </c>
      <c r="C2388" s="144">
        <f t="array" ref="C2388">round((F2388-average(I2388,L2388,O2388,R2388,U2388))*X2388+if($B2388=$H2388,0,iferror(average(vlookup({$H2388,$K2388,$N2388,$Q2388,$T2388},$B:$D,column(B$1),0)),index(C:C,match($H2388,$B:$B,)))),3)</f>
        <v>59.178</v>
      </c>
      <c r="D2388" s="144">
        <f t="array" ref="D2388">round((G2388-average(J2388,M2388,P2388,S2388,V2388))*Y2388+if($B2388=$H2388,0,iferror(average(vlookup({$H2388,$K2388,$N2388,$Q2388,$T2388},$B:$D,column(C$1),0)),index(D:D,match($H2388,$B:$B,)))),3)</f>
        <v>344.53</v>
      </c>
      <c r="E2388" s="145">
        <v>2764.0</v>
      </c>
      <c r="F2388" s="146">
        <v>725.8</v>
      </c>
      <c r="G2388" s="146">
        <v>188.634</v>
      </c>
      <c r="H2388" s="147" t="s">
        <v>404</v>
      </c>
      <c r="I2388" s="146">
        <v>688.449</v>
      </c>
      <c r="J2388" s="146">
        <v>406.09</v>
      </c>
      <c r="K2388" s="148"/>
      <c r="L2388" s="149"/>
      <c r="M2388" s="149"/>
      <c r="N2388" s="148"/>
      <c r="O2388" s="149"/>
      <c r="P2388" s="149"/>
      <c r="Q2388" s="148"/>
      <c r="R2388" s="149"/>
      <c r="S2388" s="149"/>
      <c r="T2388" s="148"/>
      <c r="U2388" s="149"/>
      <c r="V2388" s="149"/>
      <c r="W2388" s="149"/>
      <c r="X2388" s="150">
        <f t="shared" si="1"/>
        <v>1.584367573</v>
      </c>
      <c r="Y2388" s="150">
        <f t="shared" si="2"/>
        <v>-1.584367573</v>
      </c>
    </row>
    <row r="2389" ht="15.75" customHeight="1">
      <c r="A2389" s="119">
        <v>2388.0</v>
      </c>
      <c r="B2389" s="143" t="str">
        <f t="array" ref="B2389">index(Systems!$A:$E,match($A2389,Systems!$A:$A,),match(B$1,Systems!$2:$2,))&amp;if(not(isblank(index(Systems!$A:$E,match($A2389,Systems!$A:$A,),match(Systems!$C$2,Systems!$2:$2,))))," ["&amp;index(Systems!$A:$E,match($A2389,Systems!$A:$A,),match(Systems!$C$2,Systems!$2:$2,))&amp;"]",)</f>
        <v>St. Andre</v>
      </c>
      <c r="C2389" s="144">
        <f t="array" ref="C2389">round((F2389-average(I2389,L2389,O2389,R2389,U2389))*X2389+if($B2389=$H2389,0,iferror(average(vlookup({$H2389,$K2389,$N2389,$Q2389,$T2389},$B:$D,column(B$1),0)),index(C:C,match($H2389,$B:$B,)))),3)</f>
        <v>65.648</v>
      </c>
      <c r="D2389" s="144">
        <f t="array" ref="D2389">round((G2389-average(J2389,M2389,P2389,S2389,V2389))*Y2389+if($B2389=$H2389,0,iferror(average(vlookup({$H2389,$K2389,$N2389,$Q2389,$T2389},$B:$D,column(C$1),0)),index(D:D,match($H2389,$B:$B,)))),3)</f>
        <v>-100.649</v>
      </c>
      <c r="E2389" s="145">
        <v>2764.0</v>
      </c>
      <c r="F2389" s="146">
        <v>729.884</v>
      </c>
      <c r="G2389" s="146">
        <v>469.616</v>
      </c>
      <c r="H2389" s="147" t="s">
        <v>404</v>
      </c>
      <c r="I2389" s="146">
        <v>688.449</v>
      </c>
      <c r="J2389" s="146">
        <v>406.09</v>
      </c>
      <c r="K2389" s="148"/>
      <c r="L2389" s="149"/>
      <c r="M2389" s="149"/>
      <c r="N2389" s="148"/>
      <c r="O2389" s="149"/>
      <c r="P2389" s="149"/>
      <c r="Q2389" s="148"/>
      <c r="R2389" s="149"/>
      <c r="S2389" s="149"/>
      <c r="T2389" s="148"/>
      <c r="U2389" s="149"/>
      <c r="V2389" s="149"/>
      <c r="W2389" s="149"/>
      <c r="X2389" s="150">
        <f t="shared" si="1"/>
        <v>1.584367573</v>
      </c>
      <c r="Y2389" s="150">
        <f t="shared" si="2"/>
        <v>-1.584367573</v>
      </c>
    </row>
    <row r="2390" ht="15.75" customHeight="1">
      <c r="A2390" s="119">
        <v>2389.0</v>
      </c>
      <c r="B2390" s="143" t="str">
        <f t="array" ref="B2390">index(Systems!$A:$E,match($A2390,Systems!$A:$A,),match(B$1,Systems!$2:$2,))&amp;if(not(isblank(index(Systems!$A:$E,match($A2390,Systems!$A:$A,),match(Systems!$C$2,Systems!$2:$2,))))," ["&amp;index(Systems!$A:$E,match($A2390,Systems!$A:$A,),match(Systems!$C$2,Systems!$2:$2,))&amp;"]",)</f>
        <v>St. Cyr</v>
      </c>
      <c r="C2390" s="144">
        <f t="array" ref="C2390">round((F2390-average(I2390,L2390,O2390,R2390,U2390))*X2390+if($B2390=$H2390,0,iferror(average(vlookup({$H2390,$K2390,$N2390,$Q2390,$T2390},$B:$D,column(B$1),0)),index(C:C,match($H2390,$B:$B,)))),3)</f>
        <v>510.01</v>
      </c>
      <c r="D2390" s="144">
        <f t="array" ref="D2390">round((G2390-average(J2390,M2390,P2390,S2390,V2390))*Y2390+if($B2390=$H2390,0,iferror(average(vlookup({$H2390,$K2390,$N2390,$Q2390,$T2390},$B:$D,column(C$1),0)),index(D:D,match($H2390,$B:$B,)))),3)</f>
        <v>-110.128</v>
      </c>
      <c r="E2390" s="145">
        <v>2764.0</v>
      </c>
      <c r="F2390" s="146">
        <v>1010.35</v>
      </c>
      <c r="G2390" s="146">
        <v>475.599</v>
      </c>
      <c r="H2390" s="147" t="s">
        <v>404</v>
      </c>
      <c r="I2390" s="146">
        <v>688.449</v>
      </c>
      <c r="J2390" s="146">
        <v>406.09</v>
      </c>
      <c r="K2390" s="148"/>
      <c r="L2390" s="149"/>
      <c r="M2390" s="149"/>
      <c r="N2390" s="148"/>
      <c r="O2390" s="149"/>
      <c r="P2390" s="149"/>
      <c r="Q2390" s="148"/>
      <c r="R2390" s="149"/>
      <c r="S2390" s="149"/>
      <c r="T2390" s="148"/>
      <c r="U2390" s="149"/>
      <c r="V2390" s="149"/>
      <c r="W2390" s="149"/>
      <c r="X2390" s="150">
        <f t="shared" si="1"/>
        <v>1.584367573</v>
      </c>
      <c r="Y2390" s="150">
        <f t="shared" si="2"/>
        <v>-1.584367573</v>
      </c>
    </row>
    <row r="2391" ht="15.75" customHeight="1">
      <c r="A2391" s="119">
        <v>2390.0</v>
      </c>
      <c r="B2391" s="143" t="str">
        <f t="array" ref="B2391">index(Systems!$A:$E,match($A2391,Systems!$A:$A,),match(B$1,Systems!$2:$2,))&amp;if(not(isblank(index(Systems!$A:$E,match($A2391,Systems!$A:$A,),match(Systems!$C$2,Systems!$2:$2,))))," ["&amp;index(Systems!$A:$E,match($A2391,Systems!$A:$A,),match(Systems!$C$2,Systems!$2:$2,))&amp;"]",)</f>
        <v>St. Gall</v>
      </c>
      <c r="C2391" s="144">
        <f t="array" ref="C2391">round((F2391-average(I2391,L2391,O2391,R2391,U2391))*X2391+if($B2391=$H2391,0,iferror(average(vlookup({$H2391,$K2391,$N2391,$Q2391,$T2391},$B:$D,column(B$1),0)),index(C:C,match($H2391,$B:$B,)))),3)</f>
        <v>-74.86</v>
      </c>
      <c r="D2391" s="144">
        <f t="array" ref="D2391">round((G2391-average(J2391,M2391,P2391,S2391,V2391))*Y2391+if($B2391=$H2391,0,iferror(average(vlookup({$H2391,$K2391,$N2391,$Q2391,$T2391},$B:$D,column(C$1),0)),index(D:D,match($H2391,$B:$B,)))),3)</f>
        <v>-87.658</v>
      </c>
      <c r="E2391" s="145">
        <v>2764.0</v>
      </c>
      <c r="F2391" s="146">
        <v>641.2</v>
      </c>
      <c r="G2391" s="146">
        <v>461.417</v>
      </c>
      <c r="H2391" s="147" t="s">
        <v>404</v>
      </c>
      <c r="I2391" s="146">
        <v>688.449</v>
      </c>
      <c r="J2391" s="146">
        <v>406.09</v>
      </c>
      <c r="K2391" s="148"/>
      <c r="L2391" s="149"/>
      <c r="M2391" s="149"/>
      <c r="N2391" s="148"/>
      <c r="O2391" s="149"/>
      <c r="P2391" s="149"/>
      <c r="Q2391" s="148"/>
      <c r="R2391" s="149"/>
      <c r="S2391" s="149"/>
      <c r="T2391" s="148"/>
      <c r="U2391" s="149"/>
      <c r="V2391" s="149"/>
      <c r="W2391" s="149"/>
      <c r="X2391" s="150">
        <f t="shared" si="1"/>
        <v>1.584367573</v>
      </c>
      <c r="Y2391" s="150">
        <f t="shared" si="2"/>
        <v>-1.584367573</v>
      </c>
    </row>
    <row r="2392" ht="15.75" customHeight="1">
      <c r="A2392" s="119">
        <v>2391.0</v>
      </c>
      <c r="B2392" s="143" t="str">
        <f t="array" ref="B2392">index(Systems!$A:$E,match($A2392,Systems!$A:$A,),match(B$1,Systems!$2:$2,))&amp;if(not(isblank(index(Systems!$A:$E,match($A2392,Systems!$A:$A,),match(Systems!$C$2,Systems!$2:$2,))))," ["&amp;index(Systems!$A:$E,match($A2392,Systems!$A:$A,),match(Systems!$C$2,Systems!$2:$2,))&amp;"]",)</f>
        <v>St. Ives</v>
      </c>
      <c r="C2392" s="144">
        <f t="array" ref="C2392">round((F2392-average(I2392,L2392,O2392,R2392,U2392))*X2392+if($B2392=$H2392,0,iferror(average(vlookup({$H2392,$K2392,$N2392,$Q2392,$T2392},$B:$D,column(B$1),0)),index(C:C,match($H2392,$B:$B,)))),3)</f>
        <v>109.619</v>
      </c>
      <c r="D2392" s="144">
        <f t="array" ref="D2392">round((G2392-average(J2392,M2392,P2392,S2392,V2392))*Y2392+if($B2392=$H2392,0,iferror(average(vlookup({$H2392,$K2392,$N2392,$Q2392,$T2392},$B:$D,column(C$1),0)),index(D:D,match($H2392,$B:$B,)))),3)</f>
        <v>-214.379</v>
      </c>
      <c r="E2392" s="145">
        <v>2764.0</v>
      </c>
      <c r="F2392" s="146">
        <v>757.637</v>
      </c>
      <c r="G2392" s="146">
        <v>541.399</v>
      </c>
      <c r="H2392" s="147" t="s">
        <v>404</v>
      </c>
      <c r="I2392" s="146">
        <v>688.449</v>
      </c>
      <c r="J2392" s="146">
        <v>406.09</v>
      </c>
      <c r="K2392" s="148"/>
      <c r="L2392" s="149"/>
      <c r="M2392" s="149"/>
      <c r="N2392" s="148"/>
      <c r="O2392" s="149"/>
      <c r="P2392" s="149"/>
      <c r="Q2392" s="148"/>
      <c r="R2392" s="149"/>
      <c r="S2392" s="149"/>
      <c r="T2392" s="148"/>
      <c r="U2392" s="149"/>
      <c r="V2392" s="149"/>
      <c r="W2392" s="149"/>
      <c r="X2392" s="150">
        <f t="shared" si="1"/>
        <v>1.584367573</v>
      </c>
      <c r="Y2392" s="150">
        <f t="shared" si="2"/>
        <v>-1.584367573</v>
      </c>
    </row>
    <row r="2393" ht="15.75" customHeight="1">
      <c r="A2393" s="119">
        <v>2392.0</v>
      </c>
      <c r="B2393" s="143" t="str">
        <f t="array" ref="B2393">index(Systems!$A:$E,match($A2393,Systems!$A:$A,),match(B$1,Systems!$2:$2,))&amp;if(not(isblank(index(Systems!$A:$E,match($A2393,Systems!$A:$A,),match(Systems!$C$2,Systems!$2:$2,))))," ["&amp;index(Systems!$A:$E,match($A2393,Systems!$A:$A,),match(Systems!$C$2,Systems!$2:$2,))&amp;"]",)</f>
        <v>St. John</v>
      </c>
      <c r="C2393" s="144">
        <f t="array" ref="C2393">round((F2393-average(I2393,L2393,O2393,R2393,U2393))*X2393+if($B2393=$H2393,0,iferror(average(vlookup({$H2393,$K2393,$N2393,$Q2393,$T2393},$B:$D,column(B$1),0)),index(C:C,match($H2393,$B:$B,)))),3)</f>
        <v>-13.447</v>
      </c>
      <c r="D2393" s="144">
        <f t="array" ref="D2393">round((G2393-average(J2393,M2393,P2393,S2393,V2393))*Y2393+if($B2393=$H2393,0,iferror(average(vlookup({$H2393,$K2393,$N2393,$Q2393,$T2393},$B:$D,column(C$1),0)),index(D:D,match($H2393,$B:$B,)))),3)</f>
        <v>400.874</v>
      </c>
      <c r="E2393" s="145">
        <v>2764.0</v>
      </c>
      <c r="F2393" s="146">
        <v>679.962</v>
      </c>
      <c r="G2393" s="146">
        <v>153.072</v>
      </c>
      <c r="H2393" s="147" t="s">
        <v>404</v>
      </c>
      <c r="I2393" s="146">
        <v>688.449</v>
      </c>
      <c r="J2393" s="146">
        <v>406.09</v>
      </c>
      <c r="K2393" s="148"/>
      <c r="L2393" s="149"/>
      <c r="M2393" s="149"/>
      <c r="N2393" s="148"/>
      <c r="O2393" s="149"/>
      <c r="P2393" s="149"/>
      <c r="Q2393" s="148"/>
      <c r="R2393" s="149"/>
      <c r="S2393" s="149"/>
      <c r="T2393" s="148"/>
      <c r="U2393" s="149"/>
      <c r="V2393" s="149"/>
      <c r="W2393" s="149"/>
      <c r="X2393" s="150">
        <f t="shared" si="1"/>
        <v>1.584367573</v>
      </c>
      <c r="Y2393" s="150">
        <f t="shared" si="2"/>
        <v>-1.584367573</v>
      </c>
    </row>
    <row r="2394" ht="15.75" customHeight="1">
      <c r="A2394" s="119">
        <v>2393.0</v>
      </c>
      <c r="B2394" s="143" t="str">
        <f t="array" ref="B2394">index(Systems!$A:$E,match($A2394,Systems!$A:$A,),match(B$1,Systems!$2:$2,))&amp;if(not(isblank(index(Systems!$A:$E,match($A2394,Systems!$A:$A,),match(Systems!$C$2,Systems!$2:$2,))))," ["&amp;index(Systems!$A:$E,match($A2394,Systems!$A:$A,),match(Systems!$C$2,Systems!$2:$2,))&amp;"]",)</f>
        <v>St. Loris</v>
      </c>
      <c r="C2394" s="144">
        <f t="array" ref="C2394">round((F2394-average(I2394,L2394,O2394,R2394,U2394))*X2394+if($B2394=$H2394,0,iferror(average(vlookup({$H2394,$K2394,$N2394,$Q2394,$T2394},$B:$D,column(B$1),0)),index(C:C,match($H2394,$B:$B,)))),3)</f>
        <v>89.951</v>
      </c>
      <c r="D2394" s="144">
        <f t="array" ref="D2394">round((G2394-average(J2394,M2394,P2394,S2394,V2394))*Y2394+if($B2394=$H2394,0,iferror(average(vlookup({$H2394,$K2394,$N2394,$Q2394,$T2394},$B:$D,column(C$1),0)),index(D:D,match($H2394,$B:$B,)))),3)</f>
        <v>-241.987</v>
      </c>
      <c r="E2394" s="145">
        <v>2764.0</v>
      </c>
      <c r="F2394" s="146">
        <v>745.223</v>
      </c>
      <c r="G2394" s="146">
        <v>558.824</v>
      </c>
      <c r="H2394" s="147" t="s">
        <v>404</v>
      </c>
      <c r="I2394" s="146">
        <v>688.449</v>
      </c>
      <c r="J2394" s="146">
        <v>406.09</v>
      </c>
      <c r="K2394" s="148"/>
      <c r="L2394" s="149"/>
      <c r="M2394" s="149"/>
      <c r="N2394" s="148"/>
      <c r="O2394" s="149"/>
      <c r="P2394" s="149"/>
      <c r="Q2394" s="148"/>
      <c r="R2394" s="149"/>
      <c r="S2394" s="149"/>
      <c r="T2394" s="148"/>
      <c r="U2394" s="149"/>
      <c r="V2394" s="149"/>
      <c r="W2394" s="149"/>
      <c r="X2394" s="150">
        <f t="shared" si="1"/>
        <v>1.584367573</v>
      </c>
      <c r="Y2394" s="150">
        <f t="shared" si="2"/>
        <v>-1.584367573</v>
      </c>
    </row>
    <row r="2395" ht="15.75" customHeight="1">
      <c r="A2395" s="119">
        <v>2394.0</v>
      </c>
      <c r="B2395" s="143" t="str">
        <f t="array" ref="B2395">index(Systems!$A:$E,match($A2395,Systems!$A:$A,),match(B$1,Systems!$2:$2,))&amp;if(not(isblank(index(Systems!$A:$E,match($A2395,Systems!$A:$A,),match(Systems!$C$2,Systems!$2:$2,))))," ["&amp;index(Systems!$A:$E,match($A2395,Systems!$A:$A,),match(Systems!$C$2,Systems!$2:$2,))&amp;"]",)</f>
        <v>St. Robert</v>
      </c>
      <c r="C2395" s="144">
        <f t="array" ref="C2395">round((F2395-average(I2395,L2395,O2395,R2395,U2395))*X2395+if($B2395=$H2395,0,iferror(average(vlookup({$H2395,$K2395,$N2395,$Q2395,$T2395},$B:$D,column(B$1),0)),index(C:C,match($H2395,$B:$B,)))),3)</f>
        <v>433.485</v>
      </c>
      <c r="D2395" s="144">
        <f t="array" ref="D2395">round((G2395-average(J2395,M2395,P2395,S2395,V2395))*Y2395+if($B2395=$H2395,0,iferror(average(vlookup({$H2395,$K2395,$N2395,$Q2395,$T2395},$B:$D,column(C$1),0)),index(D:D,match($H2395,$B:$B,)))),3)</f>
        <v>-31.328</v>
      </c>
      <c r="E2395" s="145">
        <v>2764.0</v>
      </c>
      <c r="F2395" s="146">
        <v>962.05</v>
      </c>
      <c r="G2395" s="146">
        <v>425.863</v>
      </c>
      <c r="H2395" s="147" t="s">
        <v>404</v>
      </c>
      <c r="I2395" s="146">
        <v>688.449</v>
      </c>
      <c r="J2395" s="146">
        <v>406.09</v>
      </c>
      <c r="K2395" s="148"/>
      <c r="L2395" s="149"/>
      <c r="M2395" s="149"/>
      <c r="N2395" s="148"/>
      <c r="O2395" s="149"/>
      <c r="P2395" s="149"/>
      <c r="Q2395" s="148"/>
      <c r="R2395" s="149"/>
      <c r="S2395" s="149"/>
      <c r="T2395" s="148"/>
      <c r="U2395" s="149"/>
      <c r="V2395" s="149"/>
      <c r="W2395" s="149"/>
      <c r="X2395" s="150">
        <f t="shared" si="1"/>
        <v>1.584367573</v>
      </c>
      <c r="Y2395" s="150">
        <f t="shared" si="2"/>
        <v>-1.584367573</v>
      </c>
    </row>
    <row r="2396" ht="15.75" customHeight="1">
      <c r="A2396" s="119">
        <v>2395.0</v>
      </c>
      <c r="B2396" s="143" t="str">
        <f t="array" ref="B2396">index(Systems!$A:$E,match($A2396,Systems!$A:$A,),match(B$1,Systems!$2:$2,))&amp;if(not(isblank(index(Systems!$A:$E,match($A2396,Systems!$A:$A,),match(Systems!$C$2,Systems!$2:$2,))))," ["&amp;index(Systems!$A:$E,match($A2396,Systems!$A:$A,),match(Systems!$C$2,Systems!$2:$2,))&amp;"]",)</f>
        <v>Staffin</v>
      </c>
      <c r="C2396" s="144">
        <f t="array" ref="C2396">round((F2396-average(I2396,L2396,O2396,R2396,U2396))*X2396+if($B2396=$H2396,0,iferror(average(vlookup({$H2396,$K2396,$N2396,$Q2396,$T2396},$B:$D,column(B$1),0)),index(C:C,match($H2396,$B:$B,)))),3)</f>
        <v>105.799</v>
      </c>
      <c r="D2396" s="144">
        <f t="array" ref="D2396">round((G2396-average(J2396,M2396,P2396,S2396,V2396))*Y2396+if($B2396=$H2396,0,iferror(average(vlookup({$H2396,$K2396,$N2396,$Q2396,$T2396},$B:$D,column(C$1),0)),index(D:D,match($H2396,$B:$B,)))),3)</f>
        <v>-178.032</v>
      </c>
      <c r="E2396" s="145">
        <v>2764.0</v>
      </c>
      <c r="F2396" s="146">
        <v>755.226</v>
      </c>
      <c r="G2396" s="146">
        <v>518.458</v>
      </c>
      <c r="H2396" s="147" t="s">
        <v>404</v>
      </c>
      <c r="I2396" s="146">
        <v>688.449</v>
      </c>
      <c r="J2396" s="146">
        <v>406.09</v>
      </c>
      <c r="K2396" s="148"/>
      <c r="L2396" s="149"/>
      <c r="M2396" s="149"/>
      <c r="N2396" s="148"/>
      <c r="O2396" s="149"/>
      <c r="P2396" s="149"/>
      <c r="Q2396" s="148"/>
      <c r="R2396" s="149"/>
      <c r="S2396" s="149"/>
      <c r="T2396" s="148"/>
      <c r="U2396" s="149"/>
      <c r="V2396" s="149"/>
      <c r="W2396" s="149"/>
      <c r="X2396" s="150">
        <f t="shared" si="1"/>
        <v>1.584367573</v>
      </c>
      <c r="Y2396" s="150">
        <f t="shared" si="2"/>
        <v>-1.584367573</v>
      </c>
    </row>
    <row r="2397" ht="15.75" customHeight="1">
      <c r="A2397" s="119">
        <v>2396.0</v>
      </c>
      <c r="B2397" s="143" t="str">
        <f t="array" ref="B2397">index(Systems!$A:$E,match($A2397,Systems!$A:$A,),match(B$1,Systems!$2:$2,))&amp;if(not(isblank(index(Systems!$A:$E,match($A2397,Systems!$A:$A,),match(Systems!$C$2,Systems!$2:$2,))))," ["&amp;index(Systems!$A:$E,match($A2397,Systems!$A:$A,),match(Systems!$C$2,Systems!$2:$2,))&amp;"]",)</f>
        <v>Stanley</v>
      </c>
      <c r="C2397" s="144">
        <f t="array" ref="C2397">round((F2397-average(I2397,L2397,O2397,R2397,U2397))*X2397+if($B2397=$H2397,0,iferror(average(vlookup({$H2397,$K2397,$N2397,$Q2397,$T2397},$B:$D,column(B$1),0)),index(C:C,match($H2397,$B:$B,)))),3)</f>
        <v>-413.821</v>
      </c>
      <c r="D2397" s="144">
        <f t="array" ref="D2397">round((G2397-average(J2397,M2397,P2397,S2397,V2397))*Y2397+if($B2397=$H2397,0,iferror(average(vlookup({$H2397,$K2397,$N2397,$Q2397,$T2397},$B:$D,column(C$1),0)),index(D:D,match($H2397,$B:$B,)))),3)</f>
        <v>110.846</v>
      </c>
      <c r="E2397" s="145">
        <v>2764.0</v>
      </c>
      <c r="F2397" s="146">
        <v>427.259</v>
      </c>
      <c r="G2397" s="146">
        <v>336.128</v>
      </c>
      <c r="H2397" s="147" t="s">
        <v>404</v>
      </c>
      <c r="I2397" s="146">
        <v>688.449</v>
      </c>
      <c r="J2397" s="146">
        <v>406.09</v>
      </c>
      <c r="K2397" s="148"/>
      <c r="L2397" s="149"/>
      <c r="M2397" s="149"/>
      <c r="N2397" s="148"/>
      <c r="O2397" s="149"/>
      <c r="P2397" s="149"/>
      <c r="Q2397" s="148"/>
      <c r="R2397" s="149"/>
      <c r="S2397" s="149"/>
      <c r="T2397" s="148"/>
      <c r="U2397" s="149"/>
      <c r="V2397" s="149"/>
      <c r="W2397" s="149"/>
      <c r="X2397" s="150">
        <f t="shared" si="1"/>
        <v>1.584367573</v>
      </c>
      <c r="Y2397" s="150">
        <f t="shared" si="2"/>
        <v>-1.584367573</v>
      </c>
    </row>
    <row r="2398" ht="15.75" customHeight="1">
      <c r="A2398" s="119">
        <v>2397.0</v>
      </c>
      <c r="B2398" s="143" t="str">
        <f t="array" ref="B2398">index(Systems!$A:$E,match($A2398,Systems!$A:$A,),match(B$1,Systems!$2:$2,))&amp;if(not(isblank(index(Systems!$A:$E,match($A2398,Systems!$A:$A,),match(Systems!$C$2,Systems!$2:$2,))))," ["&amp;index(Systems!$A:$E,match($A2398,Systems!$A:$A,),match(Systems!$C$2,Systems!$2:$2,))&amp;"]",)</f>
        <v>Stantsiya</v>
      </c>
      <c r="C2398" s="144">
        <f t="array" ref="C2398">round((F2398-average(I2398,L2398,O2398,R2398,U2398))*X2398+if($B2398=$H2398,0,iferror(average(vlookup({$H2398,$K2398,$N2398,$Q2398,$T2398},$B:$D,column(B$1),0)),index(C:C,match($H2398,$B:$B,)))),3)</f>
        <v>-392.711</v>
      </c>
      <c r="D2398" s="144">
        <f t="array" ref="D2398">round((G2398-average(J2398,M2398,P2398,S2398,V2398))*Y2398+if($B2398=$H2398,0,iferror(average(vlookup({$H2398,$K2398,$N2398,$Q2398,$T2398},$B:$D,column(C$1),0)),index(D:D,match($H2398,$B:$B,)))),3)</f>
        <v>-23.049</v>
      </c>
      <c r="E2398" s="145">
        <v>2764.0</v>
      </c>
      <c r="F2398" s="146">
        <v>440.583</v>
      </c>
      <c r="G2398" s="146">
        <v>420.638</v>
      </c>
      <c r="H2398" s="147" t="s">
        <v>404</v>
      </c>
      <c r="I2398" s="146">
        <v>688.449</v>
      </c>
      <c r="J2398" s="146">
        <v>406.09</v>
      </c>
      <c r="K2398" s="148"/>
      <c r="L2398" s="149"/>
      <c r="M2398" s="149"/>
      <c r="N2398" s="148"/>
      <c r="O2398" s="149"/>
      <c r="P2398" s="149"/>
      <c r="Q2398" s="148"/>
      <c r="R2398" s="149"/>
      <c r="S2398" s="149"/>
      <c r="T2398" s="148"/>
      <c r="U2398" s="149"/>
      <c r="V2398" s="149"/>
      <c r="W2398" s="149"/>
      <c r="X2398" s="150">
        <f t="shared" si="1"/>
        <v>1.584367573</v>
      </c>
      <c r="Y2398" s="150">
        <f t="shared" si="2"/>
        <v>-1.584367573</v>
      </c>
    </row>
    <row r="2399" ht="15.75" customHeight="1">
      <c r="A2399" s="119">
        <v>2398.0</v>
      </c>
      <c r="B2399" s="143" t="str">
        <f t="array" ref="B2399">index(Systems!$A:$E,match($A2399,Systems!$A:$A,),match(B$1,Systems!$2:$2,))&amp;if(not(isblank(index(Systems!$A:$E,match($A2399,Systems!$A:$A,),match(Systems!$C$2,Systems!$2:$2,))))," ["&amp;index(Systems!$A:$E,match($A2399,Systems!$A:$A,),match(Systems!$C$2,Systems!$2:$2,))&amp;"]",)</f>
        <v>Stanzach</v>
      </c>
      <c r="C2399" s="144">
        <f t="array" ref="C2399">round((F2399-average(I2399,L2399,O2399,R2399,U2399))*X2399+if($B2399=$H2399,0,iferror(average(vlookup({$H2399,$K2399,$N2399,$Q2399,$T2399},$B:$D,column(B$1),0)),index(C:C,match($H2399,$B:$B,)))),3)</f>
        <v>14.464</v>
      </c>
      <c r="D2399" s="144">
        <f t="array" ref="D2399">round((G2399-average(J2399,M2399,P2399,S2399,V2399))*Y2399+if($B2399=$H2399,0,iferror(average(vlookup({$H2399,$K2399,$N2399,$Q2399,$T2399},$B:$D,column(C$1),0)),index(D:D,match($H2399,$B:$B,)))),3)</f>
        <v>315.833</v>
      </c>
      <c r="E2399" s="145">
        <v>2764.0</v>
      </c>
      <c r="F2399" s="146">
        <v>697.578</v>
      </c>
      <c r="G2399" s="146">
        <v>206.747</v>
      </c>
      <c r="H2399" s="147" t="s">
        <v>404</v>
      </c>
      <c r="I2399" s="146">
        <v>688.449</v>
      </c>
      <c r="J2399" s="146">
        <v>406.09</v>
      </c>
      <c r="K2399" s="148"/>
      <c r="L2399" s="149"/>
      <c r="M2399" s="149"/>
      <c r="N2399" s="148"/>
      <c r="O2399" s="149"/>
      <c r="P2399" s="149"/>
      <c r="Q2399" s="148"/>
      <c r="R2399" s="149"/>
      <c r="S2399" s="149"/>
      <c r="T2399" s="148"/>
      <c r="U2399" s="149"/>
      <c r="V2399" s="149"/>
      <c r="W2399" s="149"/>
      <c r="X2399" s="150">
        <f t="shared" si="1"/>
        <v>1.584367573</v>
      </c>
      <c r="Y2399" s="150">
        <f t="shared" si="2"/>
        <v>-1.584367573</v>
      </c>
    </row>
    <row r="2400" ht="15.75" customHeight="1">
      <c r="A2400" s="119">
        <v>2399.0</v>
      </c>
      <c r="B2400" s="143" t="str">
        <f t="array" ref="B2400">index(Systems!$A:$E,match($A2400,Systems!$A:$A,),match(B$1,Systems!$2:$2,))&amp;if(not(isblank(index(Systems!$A:$E,match($A2400,Systems!$A:$A,),match(Systems!$C$2,Systems!$2:$2,))))," ["&amp;index(Systems!$A:$E,match($A2400,Systems!$A:$A,),match(Systems!$C$2,Systems!$2:$2,))&amp;"]",)</f>
        <v>Stapelfeld</v>
      </c>
      <c r="C2400" s="144">
        <f t="array" ref="C2400">round((F2400-average(I2400,L2400,O2400,R2400,U2400))*X2400+if($B2400=$H2400,0,iferror(average(vlookup({$H2400,$K2400,$N2400,$Q2400,$T2400},$B:$D,column(B$1),0)),index(C:C,match($H2400,$B:$B,)))),3)</f>
        <v>218.158</v>
      </c>
      <c r="D2400" s="144">
        <f t="array" ref="D2400">round((G2400-average(J2400,M2400,P2400,S2400,V2400))*Y2400+if($B2400=$H2400,0,iferror(average(vlookup({$H2400,$K2400,$N2400,$Q2400,$T2400},$B:$D,column(C$1),0)),index(D:D,match($H2400,$B:$B,)))),3)</f>
        <v>393.156</v>
      </c>
      <c r="E2400" s="145">
        <v>2764.0</v>
      </c>
      <c r="F2400" s="146">
        <v>826.143</v>
      </c>
      <c r="G2400" s="146">
        <v>157.943</v>
      </c>
      <c r="H2400" s="147" t="s">
        <v>404</v>
      </c>
      <c r="I2400" s="146">
        <v>688.449</v>
      </c>
      <c r="J2400" s="146">
        <v>406.09</v>
      </c>
      <c r="K2400" s="148"/>
      <c r="L2400" s="149"/>
      <c r="M2400" s="149"/>
      <c r="N2400" s="148"/>
      <c r="O2400" s="149"/>
      <c r="P2400" s="149"/>
      <c r="Q2400" s="148"/>
      <c r="R2400" s="149"/>
      <c r="S2400" s="149"/>
      <c r="T2400" s="148"/>
      <c r="U2400" s="149"/>
      <c r="V2400" s="149"/>
      <c r="W2400" s="149"/>
      <c r="X2400" s="150">
        <f t="shared" si="1"/>
        <v>1.584367573</v>
      </c>
      <c r="Y2400" s="150">
        <f t="shared" si="2"/>
        <v>-1.584367573</v>
      </c>
    </row>
    <row r="2401" ht="15.75" customHeight="1">
      <c r="A2401" s="119">
        <v>2400.0</v>
      </c>
      <c r="B2401" s="143" t="str">
        <f t="array" ref="B2401">index(Systems!$A:$E,match($A2401,Systems!$A:$A,),match(B$1,Systems!$2:$2,))&amp;if(not(isblank(index(Systems!$A:$E,match($A2401,Systems!$A:$A,),match(Systems!$C$2,Systems!$2:$2,))))," ["&amp;index(Systems!$A:$E,match($A2401,Systems!$A:$A,),match(Systems!$C$2,Systems!$2:$2,))&amp;"]",)</f>
        <v>Stardawn</v>
      </c>
      <c r="C2401" s="144">
        <f t="array" ref="C2401">round((F2401-average(I2401,L2401,O2401,R2401,U2401))*X2401+if($B2401=$H2401,0,iferror(average(vlookup({$H2401,$K2401,$N2401,$Q2401,$T2401},$B:$D,column(B$1),0)),index(C:C,match($H2401,$B:$B,)))),3)</f>
        <v>-335.144</v>
      </c>
      <c r="D2401" s="144">
        <f t="array" ref="D2401">round((G2401-average(J2401,M2401,P2401,S2401,V2401))*Y2401+if($B2401=$H2401,0,iferror(average(vlookup({$H2401,$K2401,$N2401,$Q2401,$T2401},$B:$D,column(C$1),0)),index(D:D,match($H2401,$B:$B,)))),3)</f>
        <v>112.576</v>
      </c>
      <c r="E2401" s="145">
        <v>2764.0</v>
      </c>
      <c r="F2401" s="146">
        <v>476.917</v>
      </c>
      <c r="G2401" s="146">
        <v>335.036</v>
      </c>
      <c r="H2401" s="147" t="s">
        <v>404</v>
      </c>
      <c r="I2401" s="146">
        <v>688.449</v>
      </c>
      <c r="J2401" s="146">
        <v>406.09</v>
      </c>
      <c r="K2401" s="148"/>
      <c r="L2401" s="149"/>
      <c r="M2401" s="149"/>
      <c r="N2401" s="148"/>
      <c r="O2401" s="149"/>
      <c r="P2401" s="149"/>
      <c r="Q2401" s="148"/>
      <c r="R2401" s="149"/>
      <c r="S2401" s="149"/>
      <c r="T2401" s="148"/>
      <c r="U2401" s="149"/>
      <c r="V2401" s="149"/>
      <c r="W2401" s="149"/>
      <c r="X2401" s="150">
        <f t="shared" si="1"/>
        <v>1.584367573</v>
      </c>
      <c r="Y2401" s="150">
        <f t="shared" si="2"/>
        <v>-1.584367573</v>
      </c>
    </row>
    <row r="2402" ht="15.75" customHeight="1">
      <c r="A2402" s="119">
        <v>2401.0</v>
      </c>
      <c r="B2402" s="143" t="str">
        <f t="array" ref="B2402">index(Systems!$A:$E,match($A2402,Systems!$A:$A,),match(B$1,Systems!$2:$2,))&amp;if(not(isblank(index(Systems!$A:$E,match($A2402,Systems!$A:$A,),match(Systems!$C$2,Systems!$2:$2,))))," ["&amp;index(Systems!$A:$E,match($A2402,Systems!$A:$A,),match(Systems!$C$2,Systems!$2:$2,))&amp;"]",)</f>
        <v>Star's End [Novo Cressidas]</v>
      </c>
      <c r="C2402" s="144">
        <f t="array" ref="C2402">round((F2402-average(I2402,L2402,O2402,R2402,U2402))*X2402+if($B2402=$H2402,0,iferror(average(vlookup({$H2402,$K2402,$N2402,$Q2402,$T2402},$B:$D,column(B$1),0)),index(C:C,match($H2402,$B:$B,)))),3)</f>
        <v>-83.244</v>
      </c>
      <c r="D2402" s="144">
        <f t="array" ref="D2402">round((G2402-average(J2402,M2402,P2402,S2402,V2402))*Y2402+if($B2402=$H2402,0,iferror(average(vlookup({$H2402,$K2402,$N2402,$Q2402,$T2402},$B:$D,column(C$1),0)),index(D:D,match($H2402,$B:$B,)))),3)</f>
        <v>432.154</v>
      </c>
      <c r="E2402" s="145">
        <v>2764.0</v>
      </c>
      <c r="F2402" s="146">
        <v>635.908</v>
      </c>
      <c r="G2402" s="146">
        <v>133.329</v>
      </c>
      <c r="H2402" s="147" t="s">
        <v>404</v>
      </c>
      <c r="I2402" s="146">
        <v>688.449</v>
      </c>
      <c r="J2402" s="146">
        <v>406.09</v>
      </c>
      <c r="K2402" s="148"/>
      <c r="L2402" s="149"/>
      <c r="M2402" s="149"/>
      <c r="N2402" s="148"/>
      <c r="O2402" s="149"/>
      <c r="P2402" s="149"/>
      <c r="Q2402" s="148"/>
      <c r="R2402" s="149"/>
      <c r="S2402" s="149"/>
      <c r="T2402" s="148"/>
      <c r="U2402" s="149"/>
      <c r="V2402" s="149"/>
      <c r="W2402" s="149"/>
      <c r="X2402" s="150">
        <f t="shared" si="1"/>
        <v>1.584367573</v>
      </c>
      <c r="Y2402" s="150">
        <f t="shared" si="2"/>
        <v>-1.584367573</v>
      </c>
    </row>
    <row r="2403" ht="15.75" customHeight="1">
      <c r="A2403" s="119">
        <v>2402.0</v>
      </c>
      <c r="B2403" s="143" t="str">
        <f t="array" ref="B2403">index(Systems!$A:$E,match($A2403,Systems!$A:$A,),match(B$1,Systems!$2:$2,))&amp;if(not(isblank(index(Systems!$A:$E,match($A2403,Systems!$A:$A,),match(Systems!$C$2,Systems!$2:$2,))))," ["&amp;index(Systems!$A:$E,match($A2403,Systems!$A:$A,),match(Systems!$C$2,Systems!$2:$2,))&amp;"]",)</f>
        <v>Starshine</v>
      </c>
      <c r="C2403" s="144">
        <f t="array" ref="C2403">round((F2403-average(I2403,L2403,O2403,R2403,U2403))*X2403+if($B2403=$H2403,0,iferror(average(vlookup({$H2403,$K2403,$N2403,$Q2403,$T2403},$B:$D,column(B$1),0)),index(C:C,match($H2403,$B:$B,)))),3)</f>
        <v>-373.714</v>
      </c>
      <c r="D2403" s="144">
        <f t="array" ref="D2403">round((G2403-average(J2403,M2403,P2403,S2403,V2403))*Y2403+if($B2403=$H2403,0,iferror(average(vlookup({$H2403,$K2403,$N2403,$Q2403,$T2403},$B:$D,column(C$1),0)),index(D:D,match($H2403,$B:$B,)))),3)</f>
        <v>-37.188</v>
      </c>
      <c r="E2403" s="145">
        <v>2764.0</v>
      </c>
      <c r="F2403" s="146">
        <v>452.573</v>
      </c>
      <c r="G2403" s="146">
        <v>429.562</v>
      </c>
      <c r="H2403" s="147" t="s">
        <v>404</v>
      </c>
      <c r="I2403" s="146">
        <v>688.449</v>
      </c>
      <c r="J2403" s="146">
        <v>406.09</v>
      </c>
      <c r="K2403" s="148"/>
      <c r="L2403" s="149"/>
      <c r="M2403" s="149"/>
      <c r="N2403" s="148"/>
      <c r="O2403" s="149"/>
      <c r="P2403" s="149"/>
      <c r="Q2403" s="148"/>
      <c r="R2403" s="149"/>
      <c r="S2403" s="149"/>
      <c r="T2403" s="148"/>
      <c r="U2403" s="149"/>
      <c r="V2403" s="149"/>
      <c r="W2403" s="149"/>
      <c r="X2403" s="150">
        <f t="shared" si="1"/>
        <v>1.584367573</v>
      </c>
      <c r="Y2403" s="150">
        <f t="shared" si="2"/>
        <v>-1.584367573</v>
      </c>
    </row>
    <row r="2404" ht="15.75" customHeight="1">
      <c r="A2404" s="119">
        <v>2403.0</v>
      </c>
      <c r="B2404" s="143" t="str">
        <f t="array" ref="B2404">index(Systems!$A:$E,match($A2404,Systems!$A:$A,),match(B$1,Systems!$2:$2,))&amp;if(not(isblank(index(Systems!$A:$E,match($A2404,Systems!$A:$A,),match(Systems!$C$2,Systems!$2:$2,))))," ["&amp;index(Systems!$A:$E,match($A2404,Systems!$A:$A,),match(Systems!$C$2,Systems!$2:$2,))&amp;"]",)</f>
        <v>Steeles</v>
      </c>
      <c r="C2404" s="144">
        <f t="array" ref="C2404">round((F2404-average(I2404,L2404,O2404,R2404,U2404))*X2404+if($B2404=$H2404,0,iferror(average(vlookup({$H2404,$K2404,$N2404,$Q2404,$T2404},$B:$D,column(B$1),0)),index(C:C,match($H2404,$B:$B,)))),3)</f>
        <v>291.563</v>
      </c>
      <c r="D2404" s="144">
        <f t="array" ref="D2404">round((G2404-average(J2404,M2404,P2404,S2404,V2404))*Y2404+if($B2404=$H2404,0,iferror(average(vlookup({$H2404,$K2404,$N2404,$Q2404,$T2404},$B:$D,column(C$1),0)),index(D:D,match($H2404,$B:$B,)))),3)</f>
        <v>-141.977</v>
      </c>
      <c r="E2404" s="145">
        <v>2764.0</v>
      </c>
      <c r="F2404" s="146">
        <v>872.474</v>
      </c>
      <c r="G2404" s="146">
        <v>495.701</v>
      </c>
      <c r="H2404" s="147" t="s">
        <v>404</v>
      </c>
      <c r="I2404" s="146">
        <v>688.449</v>
      </c>
      <c r="J2404" s="146">
        <v>406.09</v>
      </c>
      <c r="K2404" s="148"/>
      <c r="L2404" s="149"/>
      <c r="M2404" s="149"/>
      <c r="N2404" s="148"/>
      <c r="O2404" s="149"/>
      <c r="P2404" s="149"/>
      <c r="Q2404" s="148"/>
      <c r="R2404" s="149"/>
      <c r="S2404" s="149"/>
      <c r="T2404" s="148"/>
      <c r="U2404" s="149"/>
      <c r="V2404" s="149"/>
      <c r="W2404" s="149"/>
      <c r="X2404" s="150">
        <f t="shared" si="1"/>
        <v>1.584367573</v>
      </c>
      <c r="Y2404" s="150">
        <f t="shared" si="2"/>
        <v>-1.584367573</v>
      </c>
    </row>
    <row r="2405" ht="15.75" customHeight="1">
      <c r="A2405" s="119">
        <v>2404.0</v>
      </c>
      <c r="B2405" s="143" t="str">
        <f t="array" ref="B2405">index(Systems!$A:$E,match($A2405,Systems!$A:$A,),match(B$1,Systems!$2:$2,))&amp;if(not(isblank(index(Systems!$A:$E,match($A2405,Systems!$A:$A,),match(Systems!$C$2,Systems!$2:$2,))))," ["&amp;index(Systems!$A:$E,match($A2405,Systems!$A:$A,),match(Systems!$C$2,Systems!$2:$2,))&amp;"]",)</f>
        <v>Steelton</v>
      </c>
      <c r="C2405" s="144">
        <f t="array" ref="C2405">round((F2405-average(I2405,L2405,O2405,R2405,U2405))*X2405+if($B2405=$H2405,0,iferror(average(vlookup({$H2405,$K2405,$N2405,$Q2405,$T2405},$B:$D,column(B$1),0)),index(C:C,match($H2405,$B:$B,)))),3)</f>
        <v>-105.763</v>
      </c>
      <c r="D2405" s="144">
        <f t="array" ref="D2405">round((G2405-average(J2405,M2405,P2405,S2405,V2405))*Y2405+if($B2405=$H2405,0,iferror(average(vlookup({$H2405,$K2405,$N2405,$Q2405,$T2405},$B:$D,column(C$1),0)),index(D:D,match($H2405,$B:$B,)))),3)</f>
        <v>422.332</v>
      </c>
      <c r="E2405" s="145">
        <v>2764.0</v>
      </c>
      <c r="F2405" s="146">
        <v>621.695</v>
      </c>
      <c r="G2405" s="146">
        <v>139.528</v>
      </c>
      <c r="H2405" s="147" t="s">
        <v>404</v>
      </c>
      <c r="I2405" s="146">
        <v>688.449</v>
      </c>
      <c r="J2405" s="146">
        <v>406.09</v>
      </c>
      <c r="K2405" s="148"/>
      <c r="L2405" s="149"/>
      <c r="M2405" s="149"/>
      <c r="N2405" s="148"/>
      <c r="O2405" s="149"/>
      <c r="P2405" s="149"/>
      <c r="Q2405" s="148"/>
      <c r="R2405" s="149"/>
      <c r="S2405" s="149"/>
      <c r="T2405" s="148"/>
      <c r="U2405" s="149"/>
      <c r="V2405" s="149"/>
      <c r="W2405" s="149"/>
      <c r="X2405" s="150">
        <f t="shared" si="1"/>
        <v>1.584367573</v>
      </c>
      <c r="Y2405" s="150">
        <f t="shared" si="2"/>
        <v>-1.584367573</v>
      </c>
    </row>
    <row r="2406" ht="15.75" customHeight="1">
      <c r="A2406" s="119">
        <v>2405.0</v>
      </c>
      <c r="B2406" s="143" t="str">
        <f t="array" ref="B2406">index(Systems!$A:$E,match($A2406,Systems!$A:$A,),match(B$1,Systems!$2:$2,))&amp;if(not(isblank(index(Systems!$A:$E,match($A2406,Systems!$A:$A,),match(Systems!$C$2,Systems!$2:$2,))))," ["&amp;index(Systems!$A:$E,match($A2406,Systems!$A:$A,),match(Systems!$C$2,Systems!$2:$2,))&amp;"]",)</f>
        <v>Steinhatchee</v>
      </c>
      <c r="C2406" s="144">
        <f t="array" ref="C2406">round((F2406-average(I2406,L2406,O2406,R2406,U2406))*X2406+if($B2406=$H2406,0,iferror(average(vlookup({$H2406,$K2406,$N2406,$Q2406,$T2406},$B:$D,column(B$1),0)),index(C:C,match($H2406,$B:$B,)))),3)</f>
        <v>522.154</v>
      </c>
      <c r="D2406" s="144">
        <f t="array" ref="D2406">round((G2406-average(J2406,M2406,P2406,S2406,V2406))*Y2406+if($B2406=$H2406,0,iferror(average(vlookup({$H2406,$K2406,$N2406,$Q2406,$T2406},$B:$D,column(C$1),0)),index(D:D,match($H2406,$B:$B,)))),3)</f>
        <v>-96.982</v>
      </c>
      <c r="E2406" s="145">
        <v>2764.0</v>
      </c>
      <c r="F2406" s="146">
        <v>1018.015</v>
      </c>
      <c r="G2406" s="146">
        <v>467.302</v>
      </c>
      <c r="H2406" s="147" t="s">
        <v>404</v>
      </c>
      <c r="I2406" s="146">
        <v>688.449</v>
      </c>
      <c r="J2406" s="146">
        <v>406.09</v>
      </c>
      <c r="K2406" s="148"/>
      <c r="L2406" s="149"/>
      <c r="M2406" s="149"/>
      <c r="N2406" s="148"/>
      <c r="O2406" s="149"/>
      <c r="P2406" s="149"/>
      <c r="Q2406" s="148"/>
      <c r="R2406" s="149"/>
      <c r="S2406" s="149"/>
      <c r="T2406" s="148"/>
      <c r="U2406" s="149"/>
      <c r="V2406" s="149"/>
      <c r="W2406" s="149"/>
      <c r="X2406" s="150">
        <f t="shared" si="1"/>
        <v>1.584367573</v>
      </c>
      <c r="Y2406" s="150">
        <f t="shared" si="2"/>
        <v>-1.584367573</v>
      </c>
    </row>
    <row r="2407" ht="15.75" customHeight="1">
      <c r="A2407" s="119">
        <v>2406.0</v>
      </c>
      <c r="B2407" s="143" t="str">
        <f t="array" ref="B2407">index(Systems!$A:$E,match($A2407,Systems!$A:$A,),match(B$1,Systems!$2:$2,))&amp;if(not(isblank(index(Systems!$A:$E,match($A2407,Systems!$A:$A,),match(Systems!$C$2,Systems!$2:$2,))))," ["&amp;index(Systems!$A:$E,match($A2407,Systems!$A:$A,),match(Systems!$C$2,Systems!$2:$2,))&amp;"]",)</f>
        <v>Stein's Folly</v>
      </c>
      <c r="C2407" s="144">
        <f t="array" ref="C2407">round((F2407-average(I2407,L2407,O2407,R2407,U2407))*X2407+if($B2407=$H2407,0,iferror(average(vlookup({$H2407,$K2407,$N2407,$Q2407,$T2407},$B:$D,column(B$1),0)),index(C:C,match($H2407,$B:$B,)))),3)</f>
        <v>159.739</v>
      </c>
      <c r="D2407" s="144">
        <f t="array" ref="D2407">round((G2407-average(J2407,M2407,P2407,S2407,V2407))*Y2407+if($B2407=$H2407,0,iferror(average(vlookup({$H2407,$K2407,$N2407,$Q2407,$T2407},$B:$D,column(C$1),0)),index(D:D,match($H2407,$B:$B,)))),3)</f>
        <v>-200.359</v>
      </c>
      <c r="E2407" s="145">
        <v>2764.0</v>
      </c>
      <c r="F2407" s="146">
        <v>789.271</v>
      </c>
      <c r="G2407" s="146">
        <v>532.55</v>
      </c>
      <c r="H2407" s="147" t="s">
        <v>404</v>
      </c>
      <c r="I2407" s="146">
        <v>688.449</v>
      </c>
      <c r="J2407" s="146">
        <v>406.09</v>
      </c>
      <c r="K2407" s="148"/>
      <c r="L2407" s="149"/>
      <c r="M2407" s="149"/>
      <c r="N2407" s="148"/>
      <c r="O2407" s="149"/>
      <c r="P2407" s="149"/>
      <c r="Q2407" s="148"/>
      <c r="R2407" s="149"/>
      <c r="S2407" s="149"/>
      <c r="T2407" s="148"/>
      <c r="U2407" s="149"/>
      <c r="V2407" s="149"/>
      <c r="W2407" s="149"/>
      <c r="X2407" s="150">
        <f t="shared" si="1"/>
        <v>1.584367573</v>
      </c>
      <c r="Y2407" s="150">
        <f t="shared" si="2"/>
        <v>-1.584367573</v>
      </c>
    </row>
    <row r="2408" ht="15.75" customHeight="1">
      <c r="A2408" s="119">
        <v>2407.0</v>
      </c>
      <c r="B2408" s="143" t="str">
        <f t="array" ref="B2408">index(Systems!$A:$E,match($A2408,Systems!$A:$A,),match(B$1,Systems!$2:$2,))&amp;if(not(isblank(index(Systems!$A:$E,match($A2408,Systems!$A:$A,),match(Systems!$C$2,Systems!$2:$2,))))," ["&amp;index(Systems!$A:$E,match($A2408,Systems!$A:$A,),match(Systems!$C$2,Systems!$2:$2,))&amp;"]",)</f>
        <v>Stellaris</v>
      </c>
      <c r="C2408" s="144">
        <f t="array" ref="C2408">round((F2408-average(I2408,L2408,O2408,R2408,U2408))*X2408+if($B2408=$H2408,0,iferror(average(vlookup({$H2408,$K2408,$N2408,$Q2408,$T2408},$B:$D,column(B$1),0)),index(C:C,match($H2408,$B:$B,)))),3)</f>
        <v>-300.271</v>
      </c>
      <c r="D2408" s="144">
        <f t="array" ref="D2408">round((G2408-average(J2408,M2408,P2408,S2408,V2408))*Y2408+if($B2408=$H2408,0,iferror(average(vlookup({$H2408,$K2408,$N2408,$Q2408,$T2408},$B:$D,column(C$1),0)),index(D:D,match($H2408,$B:$B,)))),3)</f>
        <v>105.711</v>
      </c>
      <c r="E2408" s="145">
        <v>2764.0</v>
      </c>
      <c r="F2408" s="146">
        <v>498.928</v>
      </c>
      <c r="G2408" s="146">
        <v>339.369</v>
      </c>
      <c r="H2408" s="147" t="s">
        <v>404</v>
      </c>
      <c r="I2408" s="146">
        <v>688.449</v>
      </c>
      <c r="J2408" s="146">
        <v>406.09</v>
      </c>
      <c r="K2408" s="148"/>
      <c r="L2408" s="149"/>
      <c r="M2408" s="149"/>
      <c r="N2408" s="148"/>
      <c r="O2408" s="149"/>
      <c r="P2408" s="149"/>
      <c r="Q2408" s="148"/>
      <c r="R2408" s="149"/>
      <c r="S2408" s="149"/>
      <c r="T2408" s="148"/>
      <c r="U2408" s="149"/>
      <c r="V2408" s="149"/>
      <c r="W2408" s="149"/>
      <c r="X2408" s="150">
        <f t="shared" si="1"/>
        <v>1.584367573</v>
      </c>
      <c r="Y2408" s="150">
        <f t="shared" si="2"/>
        <v>-1.584367573</v>
      </c>
    </row>
    <row r="2409" ht="15.75" customHeight="1">
      <c r="A2409" s="119">
        <v>2408.0</v>
      </c>
      <c r="B2409" s="143" t="str">
        <f t="array" ref="B2409">index(Systems!$A:$E,match($A2409,Systems!$A:$A,),match(B$1,Systems!$2:$2,))&amp;if(not(isblank(index(Systems!$A:$E,match($A2409,Systems!$A:$A,),match(Systems!$C$2,Systems!$2:$2,))))," ["&amp;index(Systems!$A:$E,match($A2409,Systems!$A:$A,),match(Systems!$C$2,Systems!$2:$2,))&amp;"]",)</f>
        <v>Sterling</v>
      </c>
      <c r="C2409" s="144">
        <f t="array" ref="C2409">round((F2409-average(I2409,L2409,O2409,R2409,U2409))*X2409+if($B2409=$H2409,0,iferror(average(vlookup({$H2409,$K2409,$N2409,$Q2409,$T2409},$B:$D,column(B$1),0)),index(C:C,match($H2409,$B:$B,)))),3)</f>
        <v>-191.544</v>
      </c>
      <c r="D2409" s="144">
        <f t="array" ref="D2409">round((G2409-average(J2409,M2409,P2409,S2409,V2409))*Y2409+if($B2409=$H2409,0,iferror(average(vlookup({$H2409,$K2409,$N2409,$Q2409,$T2409},$B:$D,column(C$1),0)),index(D:D,match($H2409,$B:$B,)))),3)</f>
        <v>-70.907</v>
      </c>
      <c r="E2409" s="145">
        <v>2764.0</v>
      </c>
      <c r="F2409" s="146">
        <v>567.553</v>
      </c>
      <c r="G2409" s="146">
        <v>450.844</v>
      </c>
      <c r="H2409" s="147" t="s">
        <v>404</v>
      </c>
      <c r="I2409" s="146">
        <v>688.449</v>
      </c>
      <c r="J2409" s="146">
        <v>406.09</v>
      </c>
      <c r="K2409" s="148"/>
      <c r="L2409" s="149"/>
      <c r="M2409" s="149"/>
      <c r="N2409" s="148"/>
      <c r="O2409" s="149"/>
      <c r="P2409" s="149"/>
      <c r="Q2409" s="148"/>
      <c r="R2409" s="149"/>
      <c r="S2409" s="149"/>
      <c r="T2409" s="148"/>
      <c r="U2409" s="149"/>
      <c r="V2409" s="149"/>
      <c r="W2409" s="149"/>
      <c r="X2409" s="150">
        <f t="shared" si="1"/>
        <v>1.584367573</v>
      </c>
      <c r="Y2409" s="150">
        <f t="shared" si="2"/>
        <v>-1.584367573</v>
      </c>
    </row>
    <row r="2410" ht="15.75" customHeight="1">
      <c r="A2410" s="119">
        <v>2409.0</v>
      </c>
      <c r="B2410" s="143" t="str">
        <f t="array" ref="B2410">index(Systems!$A:$E,match($A2410,Systems!$A:$A,),match(B$1,Systems!$2:$2,))&amp;if(not(isblank(index(Systems!$A:$E,match($A2410,Systems!$A:$A,),match(Systems!$C$2,Systems!$2:$2,))))," ["&amp;index(Systems!$A:$E,match($A2410,Systems!$A:$A,),match(Systems!$C$2,Systems!$2:$2,))&amp;"]",)</f>
        <v>Sterlington</v>
      </c>
      <c r="C2410" s="144">
        <f t="array" ref="C2410">round((F2410-average(I2410,L2410,O2410,R2410,U2410))*X2410+if($B2410=$H2410,0,iferror(average(vlookup({$H2410,$K2410,$N2410,$Q2410,$T2410},$B:$D,column(B$1),0)),index(C:C,match($H2410,$B:$B,)))),3)</f>
        <v>524.213</v>
      </c>
      <c r="D2410" s="144">
        <f t="array" ref="D2410">round((G2410-average(J2410,M2410,P2410,S2410,V2410))*Y2410+if($B2410=$H2410,0,iferror(average(vlookup({$H2410,$K2410,$N2410,$Q2410,$T2410},$B:$D,column(C$1),0)),index(D:D,match($H2410,$B:$B,)))),3)</f>
        <v>53.723</v>
      </c>
      <c r="E2410" s="145">
        <v>2764.0</v>
      </c>
      <c r="F2410" s="146">
        <v>1019.315</v>
      </c>
      <c r="G2410" s="146">
        <v>372.182</v>
      </c>
      <c r="H2410" s="147" t="s">
        <v>404</v>
      </c>
      <c r="I2410" s="146">
        <v>688.449</v>
      </c>
      <c r="J2410" s="146">
        <v>406.09</v>
      </c>
      <c r="K2410" s="148"/>
      <c r="L2410" s="149"/>
      <c r="M2410" s="149"/>
      <c r="N2410" s="148"/>
      <c r="O2410" s="149"/>
      <c r="P2410" s="149"/>
      <c r="Q2410" s="148"/>
      <c r="R2410" s="149"/>
      <c r="S2410" s="149"/>
      <c r="T2410" s="148"/>
      <c r="U2410" s="149"/>
      <c r="V2410" s="149"/>
      <c r="W2410" s="149"/>
      <c r="X2410" s="150">
        <f t="shared" si="1"/>
        <v>1.584367573</v>
      </c>
      <c r="Y2410" s="150">
        <f t="shared" si="2"/>
        <v>-1.584367573</v>
      </c>
    </row>
    <row r="2411" ht="15.75" customHeight="1">
      <c r="A2411" s="119">
        <v>2410.0</v>
      </c>
      <c r="B2411" s="143" t="str">
        <f t="array" ref="B2411">index(Systems!$A:$E,match($A2411,Systems!$A:$A,),match(B$1,Systems!$2:$2,))&amp;if(not(isblank(index(Systems!$A:$E,match($A2411,Systems!$A:$A,),match(Systems!$C$2,Systems!$2:$2,))))," ["&amp;index(Systems!$A:$E,match($A2411,Systems!$A:$A,),match(Systems!$C$2,Systems!$2:$2,))&amp;"]",)</f>
        <v>Sternwerde</v>
      </c>
      <c r="C2411" s="144">
        <f t="array" ref="C2411">round((F2411-average(I2411,L2411,O2411,R2411,U2411))*X2411+if($B2411=$H2411,0,iferror(average(vlookup({$H2411,$K2411,$N2411,$Q2411,$T2411},$B:$D,column(B$1),0)),index(C:C,match($H2411,$B:$B,)))),3)</f>
        <v>63.834</v>
      </c>
      <c r="D2411" s="144">
        <f t="array" ref="D2411">round((G2411-average(J2411,M2411,P2411,S2411,V2411))*Y2411+if($B2411=$H2411,0,iferror(average(vlookup({$H2411,$K2411,$N2411,$Q2411,$T2411},$B:$D,column(C$1),0)),index(D:D,match($H2411,$B:$B,)))),3)</f>
        <v>248.625</v>
      </c>
      <c r="E2411" s="145">
        <v>2764.0</v>
      </c>
      <c r="F2411" s="146">
        <v>728.739</v>
      </c>
      <c r="G2411" s="146">
        <v>249.166</v>
      </c>
      <c r="H2411" s="147" t="s">
        <v>404</v>
      </c>
      <c r="I2411" s="146">
        <v>688.449</v>
      </c>
      <c r="J2411" s="146">
        <v>406.09</v>
      </c>
      <c r="K2411" s="148"/>
      <c r="L2411" s="149"/>
      <c r="M2411" s="149"/>
      <c r="N2411" s="148"/>
      <c r="O2411" s="149"/>
      <c r="P2411" s="149"/>
      <c r="Q2411" s="148"/>
      <c r="R2411" s="149"/>
      <c r="S2411" s="149"/>
      <c r="T2411" s="148"/>
      <c r="U2411" s="149"/>
      <c r="V2411" s="149"/>
      <c r="W2411" s="149"/>
      <c r="X2411" s="150">
        <f t="shared" si="1"/>
        <v>1.584367573</v>
      </c>
      <c r="Y2411" s="150">
        <f t="shared" si="2"/>
        <v>-1.584367573</v>
      </c>
    </row>
    <row r="2412" ht="15.75" customHeight="1">
      <c r="A2412" s="119">
        <v>2411.0</v>
      </c>
      <c r="B2412" s="143" t="str">
        <f t="array" ref="B2412">index(Systems!$A:$E,match($A2412,Systems!$A:$A,),match(B$1,Systems!$2:$2,))&amp;if(not(isblank(index(Systems!$A:$E,match($A2412,Systems!$A:$A,),match(Systems!$C$2,Systems!$2:$2,))))," ["&amp;index(Systems!$A:$E,match($A2412,Systems!$A:$A,),match(Systems!$C$2,Systems!$2:$2,))&amp;"]",)</f>
        <v>Sterope [New Taurus]</v>
      </c>
      <c r="C2412" s="144">
        <f t="array" ref="C2412">round((F2412-average(I2412,L2412,O2412,R2412,U2412))*X2412+if($B2412=$H2412,0,iferror(average(vlookup({$H2412,$K2412,$N2412,$Q2412,$T2412},$B:$D,column(B$1),0)),index(C:C,match($H2412,$B:$B,)))),3)</f>
        <v>266.755</v>
      </c>
      <c r="D2412" s="144">
        <f t="array" ref="D2412">round((G2412-average(J2412,M2412,P2412,S2412,V2412))*Y2412+if($B2412=$H2412,0,iferror(average(vlookup({$H2412,$K2412,$N2412,$Q2412,$T2412},$B:$D,column(C$1),0)),index(D:D,match($H2412,$B:$B,)))),3)</f>
        <v>-404.334</v>
      </c>
      <c r="E2412" s="145">
        <v>2764.0</v>
      </c>
      <c r="F2412" s="146">
        <v>856.816</v>
      </c>
      <c r="G2412" s="146">
        <v>661.292</v>
      </c>
      <c r="H2412" s="147" t="s">
        <v>404</v>
      </c>
      <c r="I2412" s="146">
        <v>688.449</v>
      </c>
      <c r="J2412" s="146">
        <v>406.09</v>
      </c>
      <c r="K2412" s="148"/>
      <c r="L2412" s="149"/>
      <c r="M2412" s="149"/>
      <c r="N2412" s="148"/>
      <c r="O2412" s="149"/>
      <c r="P2412" s="149"/>
      <c r="Q2412" s="148"/>
      <c r="R2412" s="149"/>
      <c r="S2412" s="149"/>
      <c r="T2412" s="148"/>
      <c r="U2412" s="149"/>
      <c r="V2412" s="149"/>
      <c r="W2412" s="149"/>
      <c r="X2412" s="150">
        <f t="shared" si="1"/>
        <v>1.584367573</v>
      </c>
      <c r="Y2412" s="150">
        <f t="shared" si="2"/>
        <v>-1.584367573</v>
      </c>
    </row>
    <row r="2413" ht="15.75" customHeight="1">
      <c r="A2413" s="119">
        <v>2412.0</v>
      </c>
      <c r="B2413" s="143" t="str">
        <f t="array" ref="B2413">index(Systems!$A:$E,match($A2413,Systems!$A:$A,),match(B$1,Systems!$2:$2,))&amp;if(not(isblank(index(Systems!$A:$E,match($A2413,Systems!$A:$A,),match(Systems!$C$2,Systems!$2:$2,))))," ["&amp;index(Systems!$A:$E,match($A2413,Systems!$A:$A,),match(Systems!$C$2,Systems!$2:$2,))&amp;"]",)</f>
        <v>Stettin [FWL]</v>
      </c>
      <c r="C2413" s="144">
        <f t="array" ref="C2413">round((F2413-average(I2413,L2413,O2413,R2413,U2413))*X2413+if($B2413=$H2413,0,iferror(average(vlookup({$H2413,$K2413,$N2413,$Q2413,$T2413},$B:$D,column(B$1),0)),index(C:C,match($H2413,$B:$B,)))),3)</f>
        <v>-341.976</v>
      </c>
      <c r="D2413" s="144">
        <f t="array" ref="D2413">round((G2413-average(J2413,M2413,P2413,S2413,V2413))*Y2413+if($B2413=$H2413,0,iferror(average(vlookup({$H2413,$K2413,$N2413,$Q2413,$T2413},$B:$D,column(C$1),0)),index(D:D,match($H2413,$B:$B,)))),3)</f>
        <v>-294.981</v>
      </c>
      <c r="E2413" s="145">
        <v>2764.0</v>
      </c>
      <c r="F2413" s="146">
        <v>472.605</v>
      </c>
      <c r="G2413" s="146">
        <v>592.272</v>
      </c>
      <c r="H2413" s="147" t="s">
        <v>404</v>
      </c>
      <c r="I2413" s="146">
        <v>688.449</v>
      </c>
      <c r="J2413" s="146">
        <v>406.09</v>
      </c>
      <c r="K2413" s="148"/>
      <c r="L2413" s="149"/>
      <c r="M2413" s="149"/>
      <c r="N2413" s="148"/>
      <c r="O2413" s="149"/>
      <c r="P2413" s="149"/>
      <c r="Q2413" s="148"/>
      <c r="R2413" s="149"/>
      <c r="S2413" s="149"/>
      <c r="T2413" s="148"/>
      <c r="U2413" s="149"/>
      <c r="V2413" s="149"/>
      <c r="W2413" s="149"/>
      <c r="X2413" s="150">
        <f t="shared" si="1"/>
        <v>1.584367573</v>
      </c>
      <c r="Y2413" s="150">
        <f t="shared" si="2"/>
        <v>-1.584367573</v>
      </c>
    </row>
    <row r="2414" ht="15.75" customHeight="1">
      <c r="A2414" s="119">
        <v>2413.0</v>
      </c>
      <c r="B2414" s="143" t="str">
        <f t="array" ref="B2414">index(Systems!$A:$E,match($A2414,Systems!$A:$A,),match(B$1,Systems!$2:$2,))&amp;if(not(isblank(index(Systems!$A:$E,match($A2414,Systems!$A:$A,),match(Systems!$C$2,Systems!$2:$2,))))," ["&amp;index(Systems!$A:$E,match($A2414,Systems!$A:$A,),match(Systems!$C$2,Systems!$2:$2,))&amp;"]",)</f>
        <v>Stewart</v>
      </c>
      <c r="C2414" s="144">
        <f t="array" ref="C2414">round((F2414-average(I2414,L2414,O2414,R2414,U2414))*X2414+if($B2414=$H2414,0,iferror(average(vlookup({$H2414,$K2414,$N2414,$Q2414,$T2414},$B:$D,column(B$1),0)),index(C:C,match($H2414,$B:$B,)))),3)</f>
        <v>-119.184</v>
      </c>
      <c r="D2414" s="144">
        <f t="array" ref="D2414">round((G2414-average(J2414,M2414,P2414,S2414,V2414))*Y2414+if($B2414=$H2414,0,iferror(average(vlookup({$H2414,$K2414,$N2414,$Q2414,$T2414},$B:$D,column(C$1),0)),index(D:D,match($H2414,$B:$B,)))),3)</f>
        <v>-51.936</v>
      </c>
      <c r="E2414" s="145">
        <v>2764.0</v>
      </c>
      <c r="F2414" s="146">
        <v>613.224</v>
      </c>
      <c r="G2414" s="146">
        <v>438.87</v>
      </c>
      <c r="H2414" s="147" t="s">
        <v>404</v>
      </c>
      <c r="I2414" s="146">
        <v>688.449</v>
      </c>
      <c r="J2414" s="146">
        <v>406.09</v>
      </c>
      <c r="K2414" s="148"/>
      <c r="L2414" s="149"/>
      <c r="M2414" s="149"/>
      <c r="N2414" s="148"/>
      <c r="O2414" s="149"/>
      <c r="P2414" s="149"/>
      <c r="Q2414" s="148"/>
      <c r="R2414" s="149"/>
      <c r="S2414" s="149"/>
      <c r="T2414" s="148"/>
      <c r="U2414" s="149"/>
      <c r="V2414" s="149"/>
      <c r="W2414" s="149"/>
      <c r="X2414" s="150">
        <f t="shared" si="1"/>
        <v>1.584367573</v>
      </c>
      <c r="Y2414" s="150">
        <f t="shared" si="2"/>
        <v>-1.584367573</v>
      </c>
    </row>
    <row r="2415" ht="15.75" customHeight="1">
      <c r="A2415" s="119">
        <v>2414.0</v>
      </c>
      <c r="B2415" s="143" t="str">
        <f t="array" ref="B2415">index(Systems!$A:$E,match($A2415,Systems!$A:$A,),match(B$1,Systems!$2:$2,))&amp;if(not(isblank(index(Systems!$A:$E,match($A2415,Systems!$A:$A,),match(Systems!$C$2,Systems!$2:$2,))))," ["&amp;index(Systems!$A:$E,match($A2415,Systems!$A:$A,),match(Systems!$C$2,Systems!$2:$2,))&amp;"]",)</f>
        <v>Stirling</v>
      </c>
      <c r="C2415" s="144">
        <f t="array" ref="C2415">round((F2415-average(I2415,L2415,O2415,R2415,U2415))*X2415+if($B2415=$H2415,0,iferror(average(vlookup({$H2415,$K2415,$N2415,$Q2415,$T2415},$B:$D,column(B$1),0)),index(C:C,match($H2415,$B:$B,)))),3)</f>
        <v>-424.175</v>
      </c>
      <c r="D2415" s="144">
        <f t="array" ref="D2415">round((G2415-average(J2415,M2415,P2415,S2415,V2415))*Y2415+if($B2415=$H2415,0,iferror(average(vlookup({$H2415,$K2415,$N2415,$Q2415,$T2415},$B:$D,column(C$1),0)),index(D:D,match($H2415,$B:$B,)))),3)</f>
        <v>179.243</v>
      </c>
      <c r="E2415" s="145">
        <v>2764.0</v>
      </c>
      <c r="F2415" s="146">
        <v>420.724</v>
      </c>
      <c r="G2415" s="146">
        <v>292.958</v>
      </c>
      <c r="H2415" s="147" t="s">
        <v>404</v>
      </c>
      <c r="I2415" s="146">
        <v>688.449</v>
      </c>
      <c r="J2415" s="146">
        <v>406.09</v>
      </c>
      <c r="K2415" s="148"/>
      <c r="L2415" s="149"/>
      <c r="M2415" s="149"/>
      <c r="N2415" s="148"/>
      <c r="O2415" s="149"/>
      <c r="P2415" s="149"/>
      <c r="Q2415" s="148"/>
      <c r="R2415" s="149"/>
      <c r="S2415" s="149"/>
      <c r="T2415" s="148"/>
      <c r="U2415" s="149"/>
      <c r="V2415" s="149"/>
      <c r="W2415" s="149"/>
      <c r="X2415" s="150">
        <f t="shared" si="1"/>
        <v>1.584367573</v>
      </c>
      <c r="Y2415" s="150">
        <f t="shared" si="2"/>
        <v>-1.584367573</v>
      </c>
    </row>
    <row r="2416" ht="15.75" customHeight="1">
      <c r="A2416" s="119">
        <v>2415.0</v>
      </c>
      <c r="B2416" s="143" t="str">
        <f t="array" ref="B2416">index(Systems!$A:$E,match($A2416,Systems!$A:$A,),match(B$1,Systems!$2:$2,))&amp;if(not(isblank(index(Systems!$A:$E,match($A2416,Systems!$A:$A,),match(Systems!$C$2,Systems!$2:$2,))))," ["&amp;index(Systems!$A:$E,match($A2416,Systems!$A:$A,),match(Systems!$C$2,Systems!$2:$2,))&amp;"]",)</f>
        <v>Stockpoll</v>
      </c>
      <c r="C2416" s="144">
        <f t="array" ref="C2416">round((F2416-average(I2416,L2416,O2416,R2416,U2416))*X2416+if($B2416=$H2416,0,iferror(average(vlookup({$H2416,$K2416,$N2416,$Q2416,$T2416},$B:$D,column(B$1),0)),index(C:C,match($H2416,$B:$B,)))),3)</f>
        <v>187.313</v>
      </c>
      <c r="D2416" s="144">
        <f t="array" ref="D2416">round((G2416-average(J2416,M2416,P2416,S2416,V2416))*Y2416+if($B2416=$H2416,0,iferror(average(vlookup({$H2416,$K2416,$N2416,$Q2416,$T2416},$B:$D,column(C$1),0)),index(D:D,match($H2416,$B:$B,)))),3)</f>
        <v>-168.296</v>
      </c>
      <c r="E2416" s="145">
        <v>2764.0</v>
      </c>
      <c r="F2416" s="146">
        <v>806.675</v>
      </c>
      <c r="G2416" s="146">
        <v>512.313</v>
      </c>
      <c r="H2416" s="147" t="s">
        <v>404</v>
      </c>
      <c r="I2416" s="146">
        <v>688.449</v>
      </c>
      <c r="J2416" s="146">
        <v>406.09</v>
      </c>
      <c r="K2416" s="148"/>
      <c r="L2416" s="149"/>
      <c r="M2416" s="149"/>
      <c r="N2416" s="148"/>
      <c r="O2416" s="149"/>
      <c r="P2416" s="149"/>
      <c r="Q2416" s="148"/>
      <c r="R2416" s="149"/>
      <c r="S2416" s="149"/>
      <c r="T2416" s="148"/>
      <c r="U2416" s="149"/>
      <c r="V2416" s="149"/>
      <c r="W2416" s="149"/>
      <c r="X2416" s="150">
        <f t="shared" si="1"/>
        <v>1.584367573</v>
      </c>
      <c r="Y2416" s="150">
        <f t="shared" si="2"/>
        <v>-1.584367573</v>
      </c>
    </row>
    <row r="2417" ht="15.75" customHeight="1">
      <c r="A2417" s="119">
        <v>2416.0</v>
      </c>
      <c r="B2417" s="143" t="str">
        <f t="array" ref="B2417">index(Systems!$A:$E,match($A2417,Systems!$A:$A,),match(B$1,Systems!$2:$2,))&amp;if(not(isblank(index(Systems!$A:$E,match($A2417,Systems!$A:$A,),match(Systems!$C$2,Systems!$2:$2,))))," ["&amp;index(Systems!$A:$E,match($A2417,Systems!$A:$A,),match(Systems!$C$2,Systems!$2:$2,))&amp;"]",)</f>
        <v>Stonarboi [Almotacen (3152+)]</v>
      </c>
      <c r="C2417" s="144">
        <f t="array" ref="C2417">round((F2417-average(I2417,L2417,O2417,R2417,U2417))*X2417+if($B2417=$H2417,0,iferror(average(vlookup({$H2417,$K2417,$N2417,$Q2417,$T2417},$B:$D,column(B$1),0)),index(C:C,match($H2417,$B:$B,)))),3)</f>
        <v>-99.116</v>
      </c>
      <c r="D2417" s="144">
        <f t="array" ref="D2417">round((G2417-average(J2417,M2417,P2417,S2417,V2417))*Y2417+if($B2417=$H2417,0,iferror(average(vlookup({$H2417,$K2417,$N2417,$Q2417,$T2417},$B:$D,column(C$1),0)),index(D:D,match($H2417,$B:$B,)))),3)</f>
        <v>309.722</v>
      </c>
      <c r="E2417" s="145">
        <v>2764.0</v>
      </c>
      <c r="F2417" s="146">
        <v>625.89</v>
      </c>
      <c r="G2417" s="146">
        <v>210.604</v>
      </c>
      <c r="H2417" s="147" t="s">
        <v>404</v>
      </c>
      <c r="I2417" s="146">
        <v>688.449</v>
      </c>
      <c r="J2417" s="146">
        <v>406.09</v>
      </c>
      <c r="K2417" s="148"/>
      <c r="L2417" s="149"/>
      <c r="M2417" s="149"/>
      <c r="N2417" s="148"/>
      <c r="O2417" s="149"/>
      <c r="P2417" s="149"/>
      <c r="Q2417" s="148"/>
      <c r="R2417" s="149"/>
      <c r="S2417" s="149"/>
      <c r="T2417" s="148"/>
      <c r="U2417" s="149"/>
      <c r="V2417" s="149"/>
      <c r="W2417" s="149"/>
      <c r="X2417" s="150">
        <f t="shared" si="1"/>
        <v>1.584367573</v>
      </c>
      <c r="Y2417" s="150">
        <f t="shared" si="2"/>
        <v>-1.584367573</v>
      </c>
    </row>
    <row r="2418" ht="15.75" customHeight="1">
      <c r="A2418" s="119">
        <v>2417.0</v>
      </c>
      <c r="B2418" s="143" t="str">
        <f t="array" ref="B2418">index(Systems!$A:$E,match($A2418,Systems!$A:$A,),match(B$1,Systems!$2:$2,))&amp;if(not(isblank(index(Systems!$A:$E,match($A2418,Systems!$A:$A,),match(Systems!$C$2,Systems!$2:$2,))))," ["&amp;index(Systems!$A:$E,match($A2418,Systems!$A:$A,),match(Systems!$C$2,Systems!$2:$2,))&amp;"]",)</f>
        <v>Storfors</v>
      </c>
      <c r="C2418" s="144">
        <f t="array" ref="C2418">round((F2418-average(I2418,L2418,O2418,R2418,U2418))*X2418+if($B2418=$H2418,0,iferror(average(vlookup({$H2418,$K2418,$N2418,$Q2418,$T2418},$B:$D,column(B$1),0)),index(C:C,match($H2418,$B:$B,)))),3)</f>
        <v>-312.328</v>
      </c>
      <c r="D2418" s="144">
        <f t="array" ref="D2418">round((G2418-average(J2418,M2418,P2418,S2418,V2418))*Y2418+if($B2418=$H2418,0,iferror(average(vlookup({$H2418,$K2418,$N2418,$Q2418,$T2418},$B:$D,column(C$1),0)),index(D:D,match($H2418,$B:$B,)))),3)</f>
        <v>201.061</v>
      </c>
      <c r="E2418" s="145">
        <v>2764.0</v>
      </c>
      <c r="F2418" s="146">
        <v>491.318</v>
      </c>
      <c r="G2418" s="146">
        <v>279.187</v>
      </c>
      <c r="H2418" s="147" t="s">
        <v>404</v>
      </c>
      <c r="I2418" s="146">
        <v>688.449</v>
      </c>
      <c r="J2418" s="146">
        <v>406.09</v>
      </c>
      <c r="K2418" s="148"/>
      <c r="L2418" s="149"/>
      <c r="M2418" s="149"/>
      <c r="N2418" s="148"/>
      <c r="O2418" s="149"/>
      <c r="P2418" s="149"/>
      <c r="Q2418" s="148"/>
      <c r="R2418" s="149"/>
      <c r="S2418" s="149"/>
      <c r="T2418" s="148"/>
      <c r="U2418" s="149"/>
      <c r="V2418" s="149"/>
      <c r="W2418" s="149"/>
      <c r="X2418" s="150">
        <f t="shared" si="1"/>
        <v>1.584367573</v>
      </c>
      <c r="Y2418" s="150">
        <f t="shared" si="2"/>
        <v>-1.584367573</v>
      </c>
    </row>
    <row r="2419" ht="15.75" customHeight="1">
      <c r="A2419" s="119">
        <v>2418.0</v>
      </c>
      <c r="B2419" s="143" t="str">
        <f t="array" ref="B2419">index(Systems!$A:$E,match($A2419,Systems!$A:$A,),match(B$1,Systems!$2:$2,))&amp;if(not(isblank(index(Systems!$A:$E,match($A2419,Systems!$A:$A,),match(Systems!$C$2,Systems!$2:$2,))))," ["&amp;index(Systems!$A:$E,match($A2419,Systems!$A:$A,),match(Systems!$C$2,Systems!$2:$2,))&amp;"]",)</f>
        <v>Stotzing</v>
      </c>
      <c r="C2419" s="144">
        <f t="array" ref="C2419">round((F2419-average(I2419,L2419,O2419,R2419,U2419))*X2419+if($B2419=$H2419,0,iferror(average(vlookup({$H2419,$K2419,$N2419,$Q2419,$T2419},$B:$D,column(B$1),0)),index(C:C,match($H2419,$B:$B,)))),3)</f>
        <v>-348.505</v>
      </c>
      <c r="D2419" s="144">
        <f t="array" ref="D2419">round((G2419-average(J2419,M2419,P2419,S2419,V2419))*Y2419+if($B2419=$H2419,0,iferror(average(vlookup({$H2419,$K2419,$N2419,$Q2419,$T2419},$B:$D,column(C$1),0)),index(D:D,match($H2419,$B:$B,)))),3)</f>
        <v>-201.446</v>
      </c>
      <c r="E2419" s="145">
        <v>2764.0</v>
      </c>
      <c r="F2419" s="146">
        <v>468.484</v>
      </c>
      <c r="G2419" s="146">
        <v>533.236</v>
      </c>
      <c r="H2419" s="147" t="s">
        <v>404</v>
      </c>
      <c r="I2419" s="146">
        <v>688.449</v>
      </c>
      <c r="J2419" s="146">
        <v>406.09</v>
      </c>
      <c r="K2419" s="148"/>
      <c r="L2419" s="149"/>
      <c r="M2419" s="149"/>
      <c r="N2419" s="148"/>
      <c r="O2419" s="149"/>
      <c r="P2419" s="149"/>
      <c r="Q2419" s="148"/>
      <c r="R2419" s="149"/>
      <c r="S2419" s="149"/>
      <c r="T2419" s="148"/>
      <c r="U2419" s="149"/>
      <c r="V2419" s="149"/>
      <c r="W2419" s="149"/>
      <c r="X2419" s="150">
        <f t="shared" si="1"/>
        <v>1.584367573</v>
      </c>
      <c r="Y2419" s="150">
        <f t="shared" si="2"/>
        <v>-1.584367573</v>
      </c>
    </row>
    <row r="2420" ht="15.75" customHeight="1">
      <c r="A2420" s="119">
        <v>2419.0</v>
      </c>
      <c r="B2420" s="143" t="str">
        <f t="array" ref="B2420">index(Systems!$A:$E,match($A2420,Systems!$A:$A,),match(B$1,Systems!$2:$2,))&amp;if(not(isblank(index(Systems!$A:$E,match($A2420,Systems!$A:$A,),match(Systems!$C$2,Systems!$2:$2,))))," ["&amp;index(Systems!$A:$E,match($A2420,Systems!$A:$A,),match(Systems!$C$2,Systems!$2:$2,))&amp;"]",)</f>
        <v>Strandfontein</v>
      </c>
      <c r="C2420" s="144">
        <f t="array" ref="C2420">round((F2420-average(I2420,L2420,O2420,R2420,U2420))*X2420+if($B2420=$H2420,0,iferror(average(vlookup({$H2420,$K2420,$N2420,$Q2420,$T2420},$B:$D,column(B$1),0)),index(C:C,match($H2420,$B:$B,)))),3)</f>
        <v>-335.026</v>
      </c>
      <c r="D2420" s="144">
        <f t="array" ref="D2420">round((G2420-average(J2420,M2420,P2420,S2420,V2420))*Y2420+if($B2420=$H2420,0,iferror(average(vlookup({$H2420,$K2420,$N2420,$Q2420,$T2420},$B:$D,column(C$1),0)),index(D:D,match($H2420,$B:$B,)))),3)</f>
        <v>302.912</v>
      </c>
      <c r="E2420" s="145">
        <v>2764.0</v>
      </c>
      <c r="F2420" s="146">
        <v>476.992</v>
      </c>
      <c r="G2420" s="146">
        <v>214.902</v>
      </c>
      <c r="H2420" s="147" t="s">
        <v>404</v>
      </c>
      <c r="I2420" s="146">
        <v>688.449</v>
      </c>
      <c r="J2420" s="146">
        <v>406.09</v>
      </c>
      <c r="K2420" s="148"/>
      <c r="L2420" s="149"/>
      <c r="M2420" s="149"/>
      <c r="N2420" s="148"/>
      <c r="O2420" s="149"/>
      <c r="P2420" s="149"/>
      <c r="Q2420" s="148"/>
      <c r="R2420" s="149"/>
      <c r="S2420" s="149"/>
      <c r="T2420" s="148"/>
      <c r="U2420" s="149"/>
      <c r="V2420" s="149"/>
      <c r="W2420" s="149"/>
      <c r="X2420" s="150">
        <f t="shared" si="1"/>
        <v>1.584367573</v>
      </c>
      <c r="Y2420" s="150">
        <f t="shared" si="2"/>
        <v>-1.584367573</v>
      </c>
    </row>
    <row r="2421" ht="15.75" customHeight="1">
      <c r="A2421" s="119">
        <v>2420.0</v>
      </c>
      <c r="B2421" s="143" t="str">
        <f t="array" ref="B2421">index(Systems!$A:$E,match($A2421,Systems!$A:$A,),match(B$1,Systems!$2:$2,))&amp;if(not(isblank(index(Systems!$A:$E,match($A2421,Systems!$A:$A,),match(Systems!$C$2,Systems!$2:$2,))))," ["&amp;index(Systems!$A:$E,match($A2421,Systems!$A:$A,),match(Systems!$C$2,Systems!$2:$2,))&amp;"]",)</f>
        <v>Stratford</v>
      </c>
      <c r="C2421" s="144">
        <f t="array" ref="C2421">round((F2421-average(I2421,L2421,O2421,R2421,U2421))*X2421+if($B2421=$H2421,0,iferror(average(vlookup({$H2421,$K2421,$N2421,$Q2421,$T2421},$B:$D,column(B$1),0)),index(C:C,match($H2421,$B:$B,)))),3)</f>
        <v>526.273</v>
      </c>
      <c r="D2421" s="144">
        <f t="array" ref="D2421">round((G2421-average(J2421,M2421,P2421,S2421,V2421))*Y2421+if($B2421=$H2421,0,iferror(average(vlookup({$H2421,$K2421,$N2421,$Q2421,$T2421},$B:$D,column(C$1),0)),index(D:D,match($H2421,$B:$B,)))),3)</f>
        <v>38.988</v>
      </c>
      <c r="E2421" s="145">
        <v>2764.0</v>
      </c>
      <c r="F2421" s="146">
        <v>1020.615</v>
      </c>
      <c r="G2421" s="146">
        <v>381.482</v>
      </c>
      <c r="H2421" s="147" t="s">
        <v>404</v>
      </c>
      <c r="I2421" s="146">
        <v>688.449</v>
      </c>
      <c r="J2421" s="146">
        <v>406.09</v>
      </c>
      <c r="K2421" s="148"/>
      <c r="L2421" s="149"/>
      <c r="M2421" s="149"/>
      <c r="N2421" s="148"/>
      <c r="O2421" s="149"/>
      <c r="P2421" s="149"/>
      <c r="Q2421" s="148"/>
      <c r="R2421" s="149"/>
      <c r="S2421" s="149"/>
      <c r="T2421" s="148"/>
      <c r="U2421" s="149"/>
      <c r="V2421" s="149"/>
      <c r="W2421" s="149"/>
      <c r="X2421" s="150">
        <f t="shared" si="1"/>
        <v>1.584367573</v>
      </c>
      <c r="Y2421" s="150">
        <f t="shared" si="2"/>
        <v>-1.584367573</v>
      </c>
    </row>
    <row r="2422" ht="15.75" customHeight="1">
      <c r="A2422" s="119">
        <v>2421.0</v>
      </c>
      <c r="B2422" s="143" t="str">
        <f t="array" ref="B2422">index(Systems!$A:$E,match($A2422,Systems!$A:$A,),match(B$1,Systems!$2:$2,))&amp;if(not(isblank(index(Systems!$A:$E,match($A2422,Systems!$A:$A,),match(Systems!$C$2,Systems!$2:$2,))))," ["&amp;index(Systems!$A:$E,match($A2422,Systems!$A:$A,),match(Systems!$C$2,Systems!$2:$2,))&amp;"]",)</f>
        <v>Strawn</v>
      </c>
      <c r="C2422" s="144">
        <f t="array" ref="C2422">round((F2422-average(I2422,L2422,O2422,R2422,U2422))*X2422+if($B2422=$H2422,0,iferror(average(vlookup({$H2422,$K2422,$N2422,$Q2422,$T2422},$B:$D,column(B$1),0)),index(C:C,match($H2422,$B:$B,)))),3)</f>
        <v>235.996</v>
      </c>
      <c r="D2422" s="144">
        <f t="array" ref="D2422">round((G2422-average(J2422,M2422,P2422,S2422,V2422))*Y2422+if($B2422=$H2422,0,iferror(average(vlookup({$H2422,$K2422,$N2422,$Q2422,$T2422},$B:$D,column(C$1),0)),index(D:D,match($H2422,$B:$B,)))),3)</f>
        <v>-90.521</v>
      </c>
      <c r="E2422" s="145">
        <v>2764.0</v>
      </c>
      <c r="F2422" s="146">
        <v>837.402</v>
      </c>
      <c r="G2422" s="146">
        <v>463.224</v>
      </c>
      <c r="H2422" s="147" t="s">
        <v>404</v>
      </c>
      <c r="I2422" s="146">
        <v>688.449</v>
      </c>
      <c r="J2422" s="146">
        <v>406.09</v>
      </c>
      <c r="K2422" s="148"/>
      <c r="L2422" s="149"/>
      <c r="M2422" s="149"/>
      <c r="N2422" s="148"/>
      <c r="O2422" s="149"/>
      <c r="P2422" s="149"/>
      <c r="Q2422" s="148"/>
      <c r="R2422" s="149"/>
      <c r="S2422" s="149"/>
      <c r="T2422" s="148"/>
      <c r="U2422" s="149"/>
      <c r="V2422" s="149"/>
      <c r="W2422" s="149"/>
      <c r="X2422" s="150">
        <f t="shared" si="1"/>
        <v>1.584367573</v>
      </c>
      <c r="Y2422" s="150">
        <f t="shared" si="2"/>
        <v>-1.584367573</v>
      </c>
    </row>
    <row r="2423" ht="15.75" customHeight="1">
      <c r="A2423" s="119">
        <v>2422.0</v>
      </c>
      <c r="B2423" s="143" t="str">
        <f t="array" ref="B2423">index(Systems!$A:$E,match($A2423,Systems!$A:$A,),match(B$1,Systems!$2:$2,))&amp;if(not(isblank(index(Systems!$A:$E,match($A2423,Systems!$A:$A,),match(Systems!$C$2,Systems!$2:$2,))))," ["&amp;index(Systems!$A:$E,match($A2423,Systems!$A:$A,),match(Systems!$C$2,Systems!$2:$2,))&amp;"]",)</f>
        <v>Streator</v>
      </c>
      <c r="C2423" s="144">
        <f t="array" ref="C2423">round((F2423-average(I2423,L2423,O2423,R2423,U2423))*X2423+if($B2423=$H2423,0,iferror(average(vlookup({$H2423,$K2423,$N2423,$Q2423,$T2423},$B:$D,column(B$1),0)),index(C:C,match($H2423,$B:$B,)))),3)</f>
        <v>254.095</v>
      </c>
      <c r="D2423" s="144">
        <f t="array" ref="D2423">round((G2423-average(J2423,M2423,P2423,S2423,V2423))*Y2423+if($B2423=$H2423,0,iferror(average(vlookup({$H2423,$K2423,$N2423,$Q2423,$T2423},$B:$D,column(C$1),0)),index(D:D,match($H2423,$B:$B,)))),3)</f>
        <v>-75.782</v>
      </c>
      <c r="E2423" s="145">
        <v>2764.0</v>
      </c>
      <c r="F2423" s="146">
        <v>848.825</v>
      </c>
      <c r="G2423" s="146">
        <v>453.921</v>
      </c>
      <c r="H2423" s="147" t="s">
        <v>404</v>
      </c>
      <c r="I2423" s="146">
        <v>688.449</v>
      </c>
      <c r="J2423" s="146">
        <v>406.09</v>
      </c>
      <c r="K2423" s="148"/>
      <c r="L2423" s="149"/>
      <c r="M2423" s="149"/>
      <c r="N2423" s="148"/>
      <c r="O2423" s="149"/>
      <c r="P2423" s="149"/>
      <c r="Q2423" s="148"/>
      <c r="R2423" s="149"/>
      <c r="S2423" s="149"/>
      <c r="T2423" s="148"/>
      <c r="U2423" s="149"/>
      <c r="V2423" s="149"/>
      <c r="W2423" s="149"/>
      <c r="X2423" s="150">
        <f t="shared" si="1"/>
        <v>1.584367573</v>
      </c>
      <c r="Y2423" s="150">
        <f t="shared" si="2"/>
        <v>-1.584367573</v>
      </c>
    </row>
    <row r="2424" ht="15.75" customHeight="1">
      <c r="A2424" s="119">
        <v>2423.0</v>
      </c>
      <c r="B2424" s="143" t="str">
        <f t="array" ref="B2424">index(Systems!$A:$E,match($A2424,Systems!$A:$A,),match(B$1,Systems!$2:$2,))&amp;if(not(isblank(index(Systems!$A:$E,match($A2424,Systems!$A:$A,),match(Systems!$C$2,Systems!$2:$2,))))," ["&amp;index(Systems!$A:$E,match($A2424,Systems!$A:$A,),match(Systems!$C$2,Systems!$2:$2,))&amp;"]",)</f>
        <v>Sturganos</v>
      </c>
      <c r="C2424" s="144">
        <f t="array" ref="C2424">round((F2424-average(I2424,L2424,O2424,R2424,U2424))*X2424+if($B2424=$H2424,0,iferror(average(vlookup({$H2424,$K2424,$N2424,$Q2424,$T2424},$B:$D,column(B$1),0)),index(C:C,match($H2424,$B:$B,)))),3)</f>
        <v>370.763</v>
      </c>
      <c r="D2424" s="144">
        <f t="array" ref="D2424">round((G2424-average(J2424,M2424,P2424,S2424,V2424))*Y2424+if($B2424=$H2424,0,iferror(average(vlookup({$H2424,$K2424,$N2424,$Q2424,$T2424},$B:$D,column(C$1),0)),index(D:D,match($H2424,$B:$B,)))),3)</f>
        <v>-45.768</v>
      </c>
      <c r="E2424" s="145">
        <v>2764.0</v>
      </c>
      <c r="F2424" s="146">
        <v>922.462</v>
      </c>
      <c r="G2424" s="146">
        <v>434.977</v>
      </c>
      <c r="H2424" s="147" t="s">
        <v>404</v>
      </c>
      <c r="I2424" s="146">
        <v>688.449</v>
      </c>
      <c r="J2424" s="146">
        <v>406.09</v>
      </c>
      <c r="K2424" s="148"/>
      <c r="L2424" s="149"/>
      <c r="M2424" s="149"/>
      <c r="N2424" s="148"/>
      <c r="O2424" s="149"/>
      <c r="P2424" s="149"/>
      <c r="Q2424" s="148"/>
      <c r="R2424" s="149"/>
      <c r="S2424" s="149"/>
      <c r="T2424" s="148"/>
      <c r="U2424" s="149"/>
      <c r="V2424" s="149"/>
      <c r="W2424" s="149"/>
      <c r="X2424" s="150">
        <f t="shared" si="1"/>
        <v>1.584367573</v>
      </c>
      <c r="Y2424" s="150">
        <f t="shared" si="2"/>
        <v>-1.584367573</v>
      </c>
    </row>
    <row r="2425" ht="15.75" customHeight="1">
      <c r="A2425" s="119">
        <v>2424.0</v>
      </c>
      <c r="B2425" s="143" t="str">
        <f t="array" ref="B2425">index(Systems!$A:$E,match($A2425,Systems!$A:$A,),match(B$1,Systems!$2:$2,))&amp;if(not(isblank(index(Systems!$A:$E,match($A2425,Systems!$A:$A,),match(Systems!$C$2,Systems!$2:$2,))))," ["&amp;index(Systems!$A:$E,match($A2425,Systems!$A:$A,),match(Systems!$C$2,Systems!$2:$2,))&amp;"]",)</f>
        <v>Sturgis</v>
      </c>
      <c r="C2425" s="144">
        <f t="array" ref="C2425">round((F2425-average(I2425,L2425,O2425,R2425,U2425))*X2425+if($B2425=$H2425,0,iferror(average(vlookup({$H2425,$K2425,$N2425,$Q2425,$T2425},$B:$D,column(B$1),0)),index(C:C,match($H2425,$B:$B,)))),3)</f>
        <v>416.942</v>
      </c>
      <c r="D2425" s="144">
        <f t="array" ref="D2425">round((G2425-average(J2425,M2425,P2425,S2425,V2425))*Y2425+if($B2425=$H2425,0,iferror(average(vlookup({$H2425,$K2425,$N2425,$Q2425,$T2425},$B:$D,column(C$1),0)),index(D:D,match($H2425,$B:$B,)))),3)</f>
        <v>68.708</v>
      </c>
      <c r="E2425" s="145">
        <v>2764.0</v>
      </c>
      <c r="F2425" s="146">
        <v>951.609</v>
      </c>
      <c r="G2425" s="146">
        <v>362.724</v>
      </c>
      <c r="H2425" s="147" t="s">
        <v>404</v>
      </c>
      <c r="I2425" s="146">
        <v>688.449</v>
      </c>
      <c r="J2425" s="146">
        <v>406.09</v>
      </c>
      <c r="K2425" s="148"/>
      <c r="L2425" s="149"/>
      <c r="M2425" s="149"/>
      <c r="N2425" s="148"/>
      <c r="O2425" s="149"/>
      <c r="P2425" s="149"/>
      <c r="Q2425" s="148"/>
      <c r="R2425" s="149"/>
      <c r="S2425" s="149"/>
      <c r="T2425" s="148"/>
      <c r="U2425" s="149"/>
      <c r="V2425" s="149"/>
      <c r="W2425" s="149"/>
      <c r="X2425" s="150">
        <f t="shared" si="1"/>
        <v>1.584367573</v>
      </c>
      <c r="Y2425" s="150">
        <f t="shared" si="2"/>
        <v>-1.584367573</v>
      </c>
    </row>
    <row r="2426" ht="15.75" customHeight="1">
      <c r="A2426" s="119">
        <v>2425.0</v>
      </c>
      <c r="B2426" s="143" t="str">
        <f t="array" ref="B2426">index(Systems!$A:$E,match($A2426,Systems!$A:$A,),match(B$1,Systems!$2:$2,))&amp;if(not(isblank(index(Systems!$A:$E,match($A2426,Systems!$A:$A,),match(Systems!$C$2,Systems!$2:$2,))))," ["&amp;index(Systems!$A:$E,match($A2426,Systems!$A:$A,),match(Systems!$C$2,Systems!$2:$2,))&amp;"]",)</f>
        <v>Styk</v>
      </c>
      <c r="C2426" s="144">
        <f t="array" ref="C2426">round((F2426-average(I2426,L2426,O2426,R2426,U2426))*X2426+if($B2426=$H2426,0,iferror(average(vlookup({$H2426,$K2426,$N2426,$Q2426,$T2426},$B:$D,column(B$1),0)),index(C:C,match($H2426,$B:$B,)))),3)</f>
        <v>42.128</v>
      </c>
      <c r="D2426" s="144">
        <f t="array" ref="D2426">round((G2426-average(J2426,M2426,P2426,S2426,V2426))*Y2426+if($B2426=$H2426,0,iferror(average(vlookup({$H2426,$K2426,$N2426,$Q2426,$T2426},$B:$D,column(C$1),0)),index(D:D,match($H2426,$B:$B,)))),3)</f>
        <v>-97.499</v>
      </c>
      <c r="E2426" s="145">
        <v>2764.0</v>
      </c>
      <c r="F2426" s="146">
        <v>715.039</v>
      </c>
      <c r="G2426" s="146">
        <v>467.628</v>
      </c>
      <c r="H2426" s="147" t="s">
        <v>404</v>
      </c>
      <c r="I2426" s="146">
        <v>688.449</v>
      </c>
      <c r="J2426" s="146">
        <v>406.09</v>
      </c>
      <c r="K2426" s="148"/>
      <c r="L2426" s="149"/>
      <c r="M2426" s="149"/>
      <c r="N2426" s="148"/>
      <c r="O2426" s="149"/>
      <c r="P2426" s="149"/>
      <c r="Q2426" s="148"/>
      <c r="R2426" s="149"/>
      <c r="S2426" s="149"/>
      <c r="T2426" s="148"/>
      <c r="U2426" s="149"/>
      <c r="V2426" s="149"/>
      <c r="W2426" s="149"/>
      <c r="X2426" s="150">
        <f t="shared" si="1"/>
        <v>1.584367573</v>
      </c>
      <c r="Y2426" s="150">
        <f t="shared" si="2"/>
        <v>-1.584367573</v>
      </c>
    </row>
    <row r="2427" ht="15.75" customHeight="1">
      <c r="A2427" s="119">
        <v>2426.0</v>
      </c>
      <c r="B2427" s="143" t="str">
        <f t="array" ref="B2427">index(Systems!$A:$E,match($A2427,Systems!$A:$A,),match(B$1,Systems!$2:$2,))&amp;if(not(isblank(index(Systems!$A:$E,match($A2427,Systems!$A:$A,),match(Systems!$C$2,Systems!$2:$2,))))," ["&amp;index(Systems!$A:$E,match($A2427,Systems!$A:$A,),match(Systems!$C$2,Systems!$2:$2,))&amp;"]",)</f>
        <v>Styriania</v>
      </c>
      <c r="C2427" s="144">
        <f t="array" ref="C2427">round((F2427-average(I2427,L2427,O2427,R2427,U2427))*X2427+if($B2427=$H2427,0,iferror(average(vlookup({$H2427,$K2427,$N2427,$Q2427,$T2427},$B:$D,column(B$1),0)),index(C:C,match($H2427,$B:$B,)))),3)</f>
        <v>-503.419</v>
      </c>
      <c r="D2427" s="144">
        <f t="array" ref="D2427">round((G2427-average(J2427,M2427,P2427,S2427,V2427))*Y2427+if($B2427=$H2427,0,iferror(average(vlookup({$H2427,$K2427,$N2427,$Q2427,$T2427},$B:$D,column(C$1),0)),index(D:D,match($H2427,$B:$B,)))),3)</f>
        <v>328.205</v>
      </c>
      <c r="E2427" s="145">
        <v>2764.0</v>
      </c>
      <c r="F2427" s="146">
        <v>370.708</v>
      </c>
      <c r="G2427" s="146">
        <v>198.938</v>
      </c>
      <c r="H2427" s="147" t="s">
        <v>404</v>
      </c>
      <c r="I2427" s="146">
        <v>688.449</v>
      </c>
      <c r="J2427" s="146">
        <v>406.09</v>
      </c>
      <c r="K2427" s="148"/>
      <c r="L2427" s="149"/>
      <c r="M2427" s="149"/>
      <c r="N2427" s="148"/>
      <c r="O2427" s="149"/>
      <c r="P2427" s="149"/>
      <c r="Q2427" s="148"/>
      <c r="R2427" s="149"/>
      <c r="S2427" s="149"/>
      <c r="T2427" s="148"/>
      <c r="U2427" s="149"/>
      <c r="V2427" s="149"/>
      <c r="W2427" s="149"/>
      <c r="X2427" s="150">
        <f t="shared" si="1"/>
        <v>1.584367573</v>
      </c>
      <c r="Y2427" s="150">
        <f t="shared" si="2"/>
        <v>-1.584367573</v>
      </c>
    </row>
    <row r="2428" ht="15.75" customHeight="1">
      <c r="A2428" s="119">
        <v>2427.0</v>
      </c>
      <c r="B2428" s="143" t="str">
        <f t="array" ref="B2428">index(Systems!$A:$E,match($A2428,Systems!$A:$A,),match(B$1,Systems!$2:$2,))&amp;if(not(isblank(index(Systems!$A:$E,match($A2428,Systems!$A:$A,),match(Systems!$C$2,Systems!$2:$2,))))," ["&amp;index(Systems!$A:$E,match($A2428,Systems!$A:$A,),match(Systems!$C$2,Systems!$2:$2,))&amp;"]",)</f>
        <v>Styx</v>
      </c>
      <c r="C2428" s="144">
        <f t="array" ref="C2428">round((F2428-average(I2428,L2428,O2428,R2428,U2428))*X2428+if($B2428=$H2428,0,iferror(average(vlookup({$H2428,$K2428,$N2428,$Q2428,$T2428},$B:$D,column(B$1),0)),index(C:C,match($H2428,$B:$B,)))),3)</f>
        <v>25.844</v>
      </c>
      <c r="D2428" s="144">
        <f t="array" ref="D2428">round((G2428-average(J2428,M2428,P2428,S2428,V2428))*Y2428+if($B2428=$H2428,0,iferror(average(vlookup({$H2428,$K2428,$N2428,$Q2428,$T2428},$B:$D,column(C$1),0)),index(D:D,match($H2428,$B:$B,)))),3)</f>
        <v>25.543</v>
      </c>
      <c r="E2428" s="145">
        <v>2764.0</v>
      </c>
      <c r="F2428" s="146">
        <v>704.761</v>
      </c>
      <c r="G2428" s="146">
        <v>389.968</v>
      </c>
      <c r="H2428" s="147" t="s">
        <v>404</v>
      </c>
      <c r="I2428" s="146">
        <v>688.449</v>
      </c>
      <c r="J2428" s="146">
        <v>406.09</v>
      </c>
      <c r="K2428" s="148"/>
      <c r="L2428" s="149"/>
      <c r="M2428" s="149"/>
      <c r="N2428" s="148"/>
      <c r="O2428" s="149"/>
      <c r="P2428" s="149"/>
      <c r="Q2428" s="148"/>
      <c r="R2428" s="149"/>
      <c r="S2428" s="149"/>
      <c r="T2428" s="148"/>
      <c r="U2428" s="149"/>
      <c r="V2428" s="149"/>
      <c r="W2428" s="149"/>
      <c r="X2428" s="150">
        <f t="shared" si="1"/>
        <v>1.584367573</v>
      </c>
      <c r="Y2428" s="150">
        <f t="shared" si="2"/>
        <v>-1.584367573</v>
      </c>
    </row>
    <row r="2429" ht="15.75" customHeight="1">
      <c r="A2429" s="119">
        <v>2428.0</v>
      </c>
      <c r="B2429" s="143" t="str">
        <f t="array" ref="B2429">index(Systems!$A:$E,match($A2429,Systems!$A:$A,),match(B$1,Systems!$2:$2,))&amp;if(not(isblank(index(Systems!$A:$E,match($A2429,Systems!$A:$A,),match(Systems!$C$2,Systems!$2:$2,))))," ["&amp;index(Systems!$A:$E,match($A2429,Systems!$A:$A,),match(Systems!$C$2,Systems!$2:$2,))&amp;"]",)</f>
        <v>Sudeten</v>
      </c>
      <c r="C2429" s="144">
        <f t="array" ref="C2429">round((F2429-average(I2429,L2429,O2429,R2429,U2429))*X2429+if($B2429=$H2429,0,iferror(average(vlookup({$H2429,$K2429,$N2429,$Q2429,$T2429},$B:$D,column(B$1),0)),index(C:C,match($H2429,$B:$B,)))),3)</f>
        <v>-83.471</v>
      </c>
      <c r="D2429" s="144">
        <f t="array" ref="D2429">round((G2429-average(J2429,M2429,P2429,S2429,V2429))*Y2429+if($B2429=$H2429,0,iferror(average(vlookup({$H2429,$K2429,$N2429,$Q2429,$T2429},$B:$D,column(C$1),0)),index(D:D,match($H2429,$B:$B,)))),3)</f>
        <v>292.084</v>
      </c>
      <c r="E2429" s="145">
        <v>2764.0</v>
      </c>
      <c r="F2429" s="146">
        <v>635.765</v>
      </c>
      <c r="G2429" s="146">
        <v>221.736</v>
      </c>
      <c r="H2429" s="147" t="s">
        <v>404</v>
      </c>
      <c r="I2429" s="146">
        <v>688.449</v>
      </c>
      <c r="J2429" s="146">
        <v>406.09</v>
      </c>
      <c r="K2429" s="148"/>
      <c r="L2429" s="149"/>
      <c r="M2429" s="149"/>
      <c r="N2429" s="148"/>
      <c r="O2429" s="149"/>
      <c r="P2429" s="149"/>
      <c r="Q2429" s="148"/>
      <c r="R2429" s="149"/>
      <c r="S2429" s="149"/>
      <c r="T2429" s="148"/>
      <c r="U2429" s="149"/>
      <c r="V2429" s="149"/>
      <c r="W2429" s="149"/>
      <c r="X2429" s="150">
        <f t="shared" si="1"/>
        <v>1.584367573</v>
      </c>
      <c r="Y2429" s="150">
        <f t="shared" si="2"/>
        <v>-1.584367573</v>
      </c>
    </row>
    <row r="2430" ht="15.75" customHeight="1">
      <c r="A2430" s="119">
        <v>2429.0</v>
      </c>
      <c r="B2430" s="143" t="str">
        <f t="array" ref="B2430">index(Systems!$A:$E,match($A2430,Systems!$A:$A,),match(B$1,Systems!$2:$2,))&amp;if(not(isblank(index(Systems!$A:$E,match($A2430,Systems!$A:$A,),match(Systems!$C$2,Systems!$2:$2,))))," ["&amp;index(Systems!$A:$E,match($A2430,Systems!$A:$A,),match(Systems!$C$2,Systems!$2:$2,))&amp;"]",)</f>
        <v>Suianheer</v>
      </c>
      <c r="C2430" s="144">
        <f t="array" ref="C2430">round((F2430-average(I2430,L2430,O2430,R2430,U2430))*X2430+if($B2430=$H2430,0,iferror(average(vlookup({$H2430,$K2430,$N2430,$Q2430,$T2430},$B:$D,column(B$1),0)),index(C:C,match($H2430,$B:$B,)))),3)</f>
        <v>419.529</v>
      </c>
      <c r="D2430" s="144">
        <f t="array" ref="D2430">round((G2430-average(J2430,M2430,P2430,S2430,V2430))*Y2430+if($B2430=$H2430,0,iferror(average(vlookup({$H2430,$K2430,$N2430,$Q2430,$T2430},$B:$D,column(C$1),0)),index(D:D,match($H2430,$B:$B,)))),3)</f>
        <v>246.551</v>
      </c>
      <c r="E2430" s="145">
        <v>2764.0</v>
      </c>
      <c r="F2430" s="146">
        <v>953.242</v>
      </c>
      <c r="G2430" s="146">
        <v>250.475</v>
      </c>
      <c r="H2430" s="147" t="s">
        <v>404</v>
      </c>
      <c r="I2430" s="146">
        <v>688.449</v>
      </c>
      <c r="J2430" s="146">
        <v>406.09</v>
      </c>
      <c r="K2430" s="148"/>
      <c r="L2430" s="149"/>
      <c r="M2430" s="149"/>
      <c r="N2430" s="148"/>
      <c r="O2430" s="149"/>
      <c r="P2430" s="149"/>
      <c r="Q2430" s="148"/>
      <c r="R2430" s="149"/>
      <c r="S2430" s="149"/>
      <c r="T2430" s="148"/>
      <c r="U2430" s="149"/>
      <c r="V2430" s="149"/>
      <c r="W2430" s="149"/>
      <c r="X2430" s="150">
        <f t="shared" si="1"/>
        <v>1.584367573</v>
      </c>
      <c r="Y2430" s="150">
        <f t="shared" si="2"/>
        <v>-1.584367573</v>
      </c>
    </row>
    <row r="2431" ht="15.75" customHeight="1">
      <c r="A2431" s="119">
        <v>2430.0</v>
      </c>
      <c r="B2431" s="143" t="str">
        <f t="array" ref="B2431">index(Systems!$A:$E,match($A2431,Systems!$A:$A,),match(B$1,Systems!$2:$2,))&amp;if(not(isblank(index(Systems!$A:$E,match($A2431,Systems!$A:$A,),match(Systems!$C$2,Systems!$2:$2,))))," ["&amp;index(Systems!$A:$E,match($A2431,Systems!$A:$A,),match(Systems!$C$2,Systems!$2:$2,))&amp;"]",)</f>
        <v>Suk [Suk II]</v>
      </c>
      <c r="C2431" s="144">
        <f t="array" ref="C2431">round((F2431-average(I2431,L2431,O2431,R2431,U2431))*X2431+if($B2431=$H2431,0,iferror(average(vlookup({$H2431,$K2431,$N2431,$Q2431,$T2431},$B:$D,column(B$1),0)),index(C:C,match($H2431,$B:$B,)))),3)</f>
        <v>-29.214</v>
      </c>
      <c r="D2431" s="144">
        <f t="array" ref="D2431">round((G2431-average(J2431,M2431,P2431,S2431,V2431))*Y2431+if($B2431=$H2431,0,iferror(average(vlookup({$H2431,$K2431,$N2431,$Q2431,$T2431},$B:$D,column(C$1),0)),index(D:D,match($H2431,$B:$B,)))),3)</f>
        <v>256.116</v>
      </c>
      <c r="E2431" s="145">
        <v>2764.0</v>
      </c>
      <c r="F2431" s="146">
        <v>670.01</v>
      </c>
      <c r="G2431" s="146">
        <v>244.438</v>
      </c>
      <c r="H2431" s="147" t="s">
        <v>404</v>
      </c>
      <c r="I2431" s="146">
        <v>688.449</v>
      </c>
      <c r="J2431" s="146">
        <v>406.09</v>
      </c>
      <c r="K2431" s="148"/>
      <c r="L2431" s="149"/>
      <c r="M2431" s="149"/>
      <c r="N2431" s="148"/>
      <c r="O2431" s="149"/>
      <c r="P2431" s="149"/>
      <c r="Q2431" s="148"/>
      <c r="R2431" s="149"/>
      <c r="S2431" s="149"/>
      <c r="T2431" s="148"/>
      <c r="U2431" s="149"/>
      <c r="V2431" s="149"/>
      <c r="W2431" s="149"/>
      <c r="X2431" s="150">
        <f t="shared" si="1"/>
        <v>1.584367573</v>
      </c>
      <c r="Y2431" s="150">
        <f t="shared" si="2"/>
        <v>-1.584367573</v>
      </c>
    </row>
    <row r="2432" ht="15.75" customHeight="1">
      <c r="A2432" s="119">
        <v>2431.0</v>
      </c>
      <c r="B2432" s="143" t="str">
        <f t="array" ref="B2432">index(Systems!$A:$E,match($A2432,Systems!$A:$A,),match(B$1,Systems!$2:$2,))&amp;if(not(isblank(index(Systems!$A:$E,match($A2432,Systems!$A:$A,),match(Systems!$C$2,Systems!$2:$2,))))," ["&amp;index(Systems!$A:$E,match($A2432,Systems!$A:$A,),match(Systems!$C$2,Systems!$2:$2,))&amp;"]",)</f>
        <v>Sulafat</v>
      </c>
      <c r="C2432" s="144">
        <f t="array" ref="C2432">round((F2432-average(I2432,L2432,O2432,R2432,U2432))*X2432+if($B2432=$H2432,0,iferror(average(vlookup({$H2432,$K2432,$N2432,$Q2432,$T2432},$B:$D,column(B$1),0)),index(C:C,match($H2432,$B:$B,)))),3)</f>
        <v>48.334</v>
      </c>
      <c r="D2432" s="144">
        <f t="array" ref="D2432">round((G2432-average(J2432,M2432,P2432,S2432,V2432))*Y2432+if($B2432=$H2432,0,iferror(average(vlookup({$H2432,$K2432,$N2432,$Q2432,$T2432},$B:$D,column(C$1),0)),index(D:D,match($H2432,$B:$B,)))),3)</f>
        <v>184.257</v>
      </c>
      <c r="E2432" s="145">
        <v>2764.0</v>
      </c>
      <c r="F2432" s="146">
        <v>718.956</v>
      </c>
      <c r="G2432" s="146">
        <v>289.793</v>
      </c>
      <c r="H2432" s="147" t="s">
        <v>404</v>
      </c>
      <c r="I2432" s="146">
        <v>688.449</v>
      </c>
      <c r="J2432" s="146">
        <v>406.09</v>
      </c>
      <c r="K2432" s="148"/>
      <c r="L2432" s="149"/>
      <c r="M2432" s="149"/>
      <c r="N2432" s="148"/>
      <c r="O2432" s="149"/>
      <c r="P2432" s="149"/>
      <c r="Q2432" s="148"/>
      <c r="R2432" s="149"/>
      <c r="S2432" s="149"/>
      <c r="T2432" s="148"/>
      <c r="U2432" s="149"/>
      <c r="V2432" s="149"/>
      <c r="W2432" s="149"/>
      <c r="X2432" s="150">
        <f t="shared" si="1"/>
        <v>1.584367573</v>
      </c>
      <c r="Y2432" s="150">
        <f t="shared" si="2"/>
        <v>-1.584367573</v>
      </c>
    </row>
    <row r="2433" ht="15.75" customHeight="1">
      <c r="A2433" s="119">
        <v>2432.0</v>
      </c>
      <c r="B2433" s="143" t="str">
        <f t="array" ref="B2433">index(Systems!$A:$E,match($A2433,Systems!$A:$A,),match(B$1,Systems!$2:$2,))&amp;if(not(isblank(index(Systems!$A:$E,match($A2433,Systems!$A:$A,),match(Systems!$C$2,Systems!$2:$2,))))," ["&amp;index(Systems!$A:$E,match($A2433,Systems!$A:$A,),match(Systems!$C$2,Systems!$2:$2,))&amp;"]",)</f>
        <v>Sullivan</v>
      </c>
      <c r="C2433" s="144">
        <f t="array" ref="C2433">round((F2433-average(I2433,L2433,O2433,R2433,U2433))*X2433+if($B2433=$H2433,0,iferror(average(vlookup({$H2433,$K2433,$N2433,$Q2433,$T2433},$B:$D,column(B$1),0)),index(C:C,match($H2433,$B:$B,)))),3)</f>
        <v>413.067</v>
      </c>
      <c r="D2433" s="144">
        <f t="array" ref="D2433">round((G2433-average(J2433,M2433,P2433,S2433,V2433))*Y2433+if($B2433=$H2433,0,iferror(average(vlookup({$H2433,$K2433,$N2433,$Q2433,$T2433},$B:$D,column(C$1),0)),index(D:D,match($H2433,$B:$B,)))),3)</f>
        <v>-31.071</v>
      </c>
      <c r="E2433" s="145">
        <v>2764.0</v>
      </c>
      <c r="F2433" s="146">
        <v>949.163</v>
      </c>
      <c r="G2433" s="146">
        <v>425.701</v>
      </c>
      <c r="H2433" s="147" t="s">
        <v>404</v>
      </c>
      <c r="I2433" s="146">
        <v>688.449</v>
      </c>
      <c r="J2433" s="146">
        <v>406.09</v>
      </c>
      <c r="K2433" s="148"/>
      <c r="L2433" s="149"/>
      <c r="M2433" s="149"/>
      <c r="N2433" s="148"/>
      <c r="O2433" s="149"/>
      <c r="P2433" s="149"/>
      <c r="Q2433" s="148"/>
      <c r="R2433" s="149"/>
      <c r="S2433" s="149"/>
      <c r="T2433" s="148"/>
      <c r="U2433" s="149"/>
      <c r="V2433" s="149"/>
      <c r="W2433" s="149"/>
      <c r="X2433" s="150">
        <f t="shared" si="1"/>
        <v>1.584367573</v>
      </c>
      <c r="Y2433" s="150">
        <f t="shared" si="2"/>
        <v>-1.584367573</v>
      </c>
    </row>
    <row r="2434" ht="15.75" customHeight="1">
      <c r="A2434" s="119">
        <v>2433.0</v>
      </c>
      <c r="B2434" s="143" t="str">
        <f t="array" ref="B2434">index(Systems!$A:$E,match($A2434,Systems!$A:$A,),match(B$1,Systems!$2:$2,))&amp;if(not(isblank(index(Systems!$A:$E,match($A2434,Systems!$A:$A,),match(Systems!$C$2,Systems!$2:$2,))))," ["&amp;index(Systems!$A:$E,match($A2434,Systems!$A:$A,),match(Systems!$C$2,Systems!$2:$2,))&amp;"]",)</f>
        <v>Summer</v>
      </c>
      <c r="C2434" s="144">
        <f t="array" ref="C2434">round((F2434-average(I2434,L2434,O2434,R2434,U2434))*X2434+if($B2434=$H2434,0,iferror(average(vlookup({$H2434,$K2434,$N2434,$Q2434,$T2434},$B:$D,column(B$1),0)),index(C:C,match($H2434,$B:$B,)))),3)</f>
        <v>-44.468</v>
      </c>
      <c r="D2434" s="144">
        <f t="array" ref="D2434">round((G2434-average(J2434,M2434,P2434,S2434,V2434))*Y2434+if($B2434=$H2434,0,iferror(average(vlookup({$H2434,$K2434,$N2434,$Q2434,$T2434},$B:$D,column(C$1),0)),index(D:D,match($H2434,$B:$B,)))),3)</f>
        <v>26.058</v>
      </c>
      <c r="E2434" s="145">
        <v>2764.0</v>
      </c>
      <c r="F2434" s="146">
        <v>660.382</v>
      </c>
      <c r="G2434" s="146">
        <v>389.643</v>
      </c>
      <c r="H2434" s="147" t="s">
        <v>404</v>
      </c>
      <c r="I2434" s="146">
        <v>688.449</v>
      </c>
      <c r="J2434" s="146">
        <v>406.09</v>
      </c>
      <c r="K2434" s="148"/>
      <c r="L2434" s="149"/>
      <c r="M2434" s="149"/>
      <c r="N2434" s="148"/>
      <c r="O2434" s="149"/>
      <c r="P2434" s="149"/>
      <c r="Q2434" s="148"/>
      <c r="R2434" s="149"/>
      <c r="S2434" s="149"/>
      <c r="T2434" s="148"/>
      <c r="U2434" s="149"/>
      <c r="V2434" s="149"/>
      <c r="W2434" s="149"/>
      <c r="X2434" s="150">
        <f t="shared" si="1"/>
        <v>1.584367573</v>
      </c>
      <c r="Y2434" s="150">
        <f t="shared" si="2"/>
        <v>-1.584367573</v>
      </c>
    </row>
    <row r="2435" ht="15.75" customHeight="1">
      <c r="A2435" s="119">
        <v>2434.0</v>
      </c>
      <c r="B2435" s="143" t="str">
        <f t="array" ref="B2435">index(Systems!$A:$E,match($A2435,Systems!$A:$A,),match(B$1,Systems!$2:$2,))&amp;if(not(isblank(index(Systems!$A:$E,match($A2435,Systems!$A:$A,),match(Systems!$C$2,Systems!$2:$2,))))," ["&amp;index(Systems!$A:$E,match($A2435,Systems!$A:$A,),match(Systems!$C$2,Systems!$2:$2,))&amp;"]",)</f>
        <v>Summerstide</v>
      </c>
      <c r="C2435" s="144">
        <f t="array" ref="C2435">round((F2435-average(I2435,L2435,O2435,R2435,U2435))*X2435+if($B2435=$H2435,0,iferror(average(vlookup({$H2435,$K2435,$N2435,$Q2435,$T2435},$B:$D,column(B$1),0)),index(C:C,match($H2435,$B:$B,)))),3)</f>
        <v>533.347</v>
      </c>
      <c r="D2435" s="144">
        <f t="array" ref="D2435">round((G2435-average(J2435,M2435,P2435,S2435,V2435))*Y2435+if($B2435=$H2435,0,iferror(average(vlookup({$H2435,$K2435,$N2435,$Q2435,$T2435},$B:$D,column(C$1),0)),index(D:D,match($H2435,$B:$B,)))),3)</f>
        <v>-141.269</v>
      </c>
      <c r="E2435" s="145">
        <v>2764.0</v>
      </c>
      <c r="F2435" s="146">
        <v>1025.08</v>
      </c>
      <c r="G2435" s="146">
        <v>495.254</v>
      </c>
      <c r="H2435" s="147" t="s">
        <v>404</v>
      </c>
      <c r="I2435" s="146">
        <v>688.449</v>
      </c>
      <c r="J2435" s="146">
        <v>406.09</v>
      </c>
      <c r="K2435" s="148"/>
      <c r="L2435" s="149"/>
      <c r="M2435" s="149"/>
      <c r="N2435" s="148"/>
      <c r="O2435" s="149"/>
      <c r="P2435" s="149"/>
      <c r="Q2435" s="148"/>
      <c r="R2435" s="149"/>
      <c r="S2435" s="149"/>
      <c r="T2435" s="148"/>
      <c r="U2435" s="149"/>
      <c r="V2435" s="149"/>
      <c r="W2435" s="149"/>
      <c r="X2435" s="150">
        <f t="shared" si="1"/>
        <v>1.584367573</v>
      </c>
      <c r="Y2435" s="150">
        <f t="shared" si="2"/>
        <v>-1.584367573</v>
      </c>
    </row>
    <row r="2436" ht="15.75" customHeight="1">
      <c r="A2436" s="119">
        <v>2435.0</v>
      </c>
      <c r="B2436" s="143" t="str">
        <f t="array" ref="B2436">index(Systems!$A:$E,match($A2436,Systems!$A:$A,),match(B$1,Systems!$2:$2,))&amp;if(not(isblank(index(Systems!$A:$E,match($A2436,Systems!$A:$A,),match(Systems!$C$2,Systems!$2:$2,))))," ["&amp;index(Systems!$A:$E,match($A2436,Systems!$A:$A,),match(Systems!$C$2,Systems!$2:$2,))&amp;"]",)</f>
        <v>Summit</v>
      </c>
      <c r="C2436" s="144">
        <f t="array" ref="C2436">round((F2436-average(I2436,L2436,O2436,R2436,U2436))*X2436+if($B2436=$H2436,0,iferror(average(vlookup({$H2436,$K2436,$N2436,$Q2436,$T2436},$B:$D,column(B$1),0)),index(C:C,match($H2436,$B:$B,)))),3)</f>
        <v>-116.865</v>
      </c>
      <c r="D2436" s="144">
        <f t="array" ref="D2436">round((G2436-average(J2436,M2436,P2436,S2436,V2436))*Y2436+if($B2436=$H2436,0,iferror(average(vlookup({$H2436,$K2436,$N2436,$Q2436,$T2436},$B:$D,column(C$1),0)),index(D:D,match($H2436,$B:$B,)))),3)</f>
        <v>209.591</v>
      </c>
      <c r="E2436" s="145">
        <v>2764.0</v>
      </c>
      <c r="F2436" s="146">
        <v>614.688</v>
      </c>
      <c r="G2436" s="146">
        <v>273.803</v>
      </c>
      <c r="H2436" s="147" t="s">
        <v>404</v>
      </c>
      <c r="I2436" s="146">
        <v>688.449</v>
      </c>
      <c r="J2436" s="146">
        <v>406.09</v>
      </c>
      <c r="K2436" s="148"/>
      <c r="L2436" s="149"/>
      <c r="M2436" s="149"/>
      <c r="N2436" s="148"/>
      <c r="O2436" s="149"/>
      <c r="P2436" s="149"/>
      <c r="Q2436" s="148"/>
      <c r="R2436" s="149"/>
      <c r="S2436" s="149"/>
      <c r="T2436" s="148"/>
      <c r="U2436" s="149"/>
      <c r="V2436" s="149"/>
      <c r="W2436" s="149"/>
      <c r="X2436" s="150">
        <f t="shared" si="1"/>
        <v>1.584367573</v>
      </c>
      <c r="Y2436" s="150">
        <f t="shared" si="2"/>
        <v>-1.584367573</v>
      </c>
    </row>
    <row r="2437" ht="15.75" customHeight="1">
      <c r="A2437" s="119">
        <v>2436.0</v>
      </c>
      <c r="B2437" s="143" t="str">
        <f t="array" ref="B2437">index(Systems!$A:$E,match($A2437,Systems!$A:$A,),match(B$1,Systems!$2:$2,))&amp;if(not(isblank(index(Systems!$A:$E,match($A2437,Systems!$A:$A,),match(Systems!$C$2,Systems!$2:$2,))))," ["&amp;index(Systems!$A:$E,match($A2437,Systems!$A:$A,),match(Systems!$C$2,Systems!$2:$2,))&amp;"]",)</f>
        <v>Sumy</v>
      </c>
      <c r="C2437" s="144">
        <f t="array" ref="C2437">round((F2437-average(I2437,L2437,O2437,R2437,U2437))*X2437+if($B2437=$H2437,0,iferror(average(vlookup({$H2437,$K2437,$N2437,$Q2437,$T2437},$B:$D,column(B$1),0)),index(C:C,match($H2437,$B:$B,)))),3)</f>
        <v>37.988</v>
      </c>
      <c r="D2437" s="144">
        <f t="array" ref="D2437">round((G2437-average(J2437,M2437,P2437,S2437,V2437))*Y2437+if($B2437=$H2437,0,iferror(average(vlookup({$H2437,$K2437,$N2437,$Q2437,$T2437},$B:$D,column(C$1),0)),index(D:D,match($H2437,$B:$B,)))),3)</f>
        <v>-289.225</v>
      </c>
      <c r="E2437" s="145">
        <v>2764.0</v>
      </c>
      <c r="F2437" s="146">
        <v>712.426</v>
      </c>
      <c r="G2437" s="146">
        <v>588.639</v>
      </c>
      <c r="H2437" s="147" t="s">
        <v>404</v>
      </c>
      <c r="I2437" s="146">
        <v>688.449</v>
      </c>
      <c r="J2437" s="146">
        <v>406.09</v>
      </c>
      <c r="K2437" s="148"/>
      <c r="L2437" s="149"/>
      <c r="M2437" s="149"/>
      <c r="N2437" s="148"/>
      <c r="O2437" s="149"/>
      <c r="P2437" s="149"/>
      <c r="Q2437" s="148"/>
      <c r="R2437" s="149"/>
      <c r="S2437" s="149"/>
      <c r="T2437" s="148"/>
      <c r="U2437" s="149"/>
      <c r="V2437" s="149"/>
      <c r="W2437" s="149"/>
      <c r="X2437" s="150">
        <f t="shared" si="1"/>
        <v>1.584367573</v>
      </c>
      <c r="Y2437" s="150">
        <f t="shared" si="2"/>
        <v>-1.584367573</v>
      </c>
    </row>
    <row r="2438" ht="15.75" customHeight="1">
      <c r="A2438" s="119">
        <v>2437.0</v>
      </c>
      <c r="B2438" s="143" t="str">
        <f t="array" ref="B2438">index(Systems!$A:$E,match($A2438,Systems!$A:$A,),match(B$1,Systems!$2:$2,))&amp;if(not(isblank(index(Systems!$A:$E,match($A2438,Systems!$A:$A,),match(Systems!$C$2,Systems!$2:$2,))))," ["&amp;index(Systems!$A:$E,match($A2438,Systems!$A:$A,),match(Systems!$C$2,Systems!$2:$2,))&amp;"]",)</f>
        <v>Sun Prairie</v>
      </c>
      <c r="C2438" s="144">
        <f t="array" ref="C2438">round((F2438-average(I2438,L2438,O2438,R2438,U2438))*X2438+if($B2438=$H2438,0,iferror(average(vlookup({$H2438,$K2438,$N2438,$Q2438,$T2438},$B:$D,column(B$1),0)),index(C:C,match($H2438,$B:$B,)))),3)</f>
        <v>325.182</v>
      </c>
      <c r="D2438" s="144">
        <f t="array" ref="D2438">round((G2438-average(J2438,M2438,P2438,S2438,V2438))*Y2438+if($B2438=$H2438,0,iferror(average(vlookup({$H2438,$K2438,$N2438,$Q2438,$T2438},$B:$D,column(C$1),0)),index(D:D,match($H2438,$B:$B,)))),3)</f>
        <v>28.904</v>
      </c>
      <c r="E2438" s="145">
        <v>2764.0</v>
      </c>
      <c r="F2438" s="146">
        <v>893.693</v>
      </c>
      <c r="G2438" s="146">
        <v>387.847</v>
      </c>
      <c r="H2438" s="147" t="s">
        <v>404</v>
      </c>
      <c r="I2438" s="146">
        <v>688.449</v>
      </c>
      <c r="J2438" s="146">
        <v>406.09</v>
      </c>
      <c r="K2438" s="148"/>
      <c r="L2438" s="149"/>
      <c r="M2438" s="149"/>
      <c r="N2438" s="148"/>
      <c r="O2438" s="149"/>
      <c r="P2438" s="149"/>
      <c r="Q2438" s="148"/>
      <c r="R2438" s="149"/>
      <c r="S2438" s="149"/>
      <c r="T2438" s="148"/>
      <c r="U2438" s="149"/>
      <c r="V2438" s="149"/>
      <c r="W2438" s="149"/>
      <c r="X2438" s="150">
        <f t="shared" si="1"/>
        <v>1.584367573</v>
      </c>
      <c r="Y2438" s="150">
        <f t="shared" si="2"/>
        <v>-1.584367573</v>
      </c>
    </row>
    <row r="2439" ht="15.75" customHeight="1">
      <c r="A2439" s="119">
        <v>2438.0</v>
      </c>
      <c r="B2439" s="143" t="str">
        <f t="array" ref="B2439">index(Systems!$A:$E,match($A2439,Systems!$A:$A,),match(B$1,Systems!$2:$2,))&amp;if(not(isblank(index(Systems!$A:$E,match($A2439,Systems!$A:$A,),match(Systems!$C$2,Systems!$2:$2,))))," ["&amp;index(Systems!$A:$E,match($A2439,Systems!$A:$A,),match(Systems!$C$2,Systems!$2:$2,))&amp;"]",)</f>
        <v>Sunchon</v>
      </c>
      <c r="C2439" s="144">
        <f t="array" ref="C2439">round((F2439-average(I2439,L2439,O2439,R2439,U2439))*X2439+if($B2439=$H2439,0,iferror(average(vlookup({$H2439,$K2439,$N2439,$Q2439,$T2439},$B:$D,column(B$1),0)),index(C:C,match($H2439,$B:$B,)))),3)</f>
        <v>274.508</v>
      </c>
      <c r="D2439" s="144">
        <f t="array" ref="D2439">round((G2439-average(J2439,M2439,P2439,S2439,V2439))*Y2439+if($B2439=$H2439,0,iferror(average(vlookup({$H2439,$K2439,$N2439,$Q2439,$T2439},$B:$D,column(C$1),0)),index(D:D,match($H2439,$B:$B,)))),3)</f>
        <v>208.433</v>
      </c>
      <c r="E2439" s="145">
        <v>2764.0</v>
      </c>
      <c r="F2439" s="146">
        <v>861.709</v>
      </c>
      <c r="G2439" s="146">
        <v>274.534</v>
      </c>
      <c r="H2439" s="147" t="s">
        <v>404</v>
      </c>
      <c r="I2439" s="146">
        <v>688.449</v>
      </c>
      <c r="J2439" s="146">
        <v>406.09</v>
      </c>
      <c r="K2439" s="148"/>
      <c r="L2439" s="149"/>
      <c r="M2439" s="149"/>
      <c r="N2439" s="148"/>
      <c r="O2439" s="149"/>
      <c r="P2439" s="149"/>
      <c r="Q2439" s="148"/>
      <c r="R2439" s="149"/>
      <c r="S2439" s="149"/>
      <c r="T2439" s="148"/>
      <c r="U2439" s="149"/>
      <c r="V2439" s="149"/>
      <c r="W2439" s="149"/>
      <c r="X2439" s="150">
        <f t="shared" si="1"/>
        <v>1.584367573</v>
      </c>
      <c r="Y2439" s="150">
        <f t="shared" si="2"/>
        <v>-1.584367573</v>
      </c>
    </row>
    <row r="2440" ht="15.75" customHeight="1">
      <c r="A2440" s="119">
        <v>2439.0</v>
      </c>
      <c r="B2440" s="143" t="str">
        <f t="array" ref="B2440">index(Systems!$A:$E,match($A2440,Systems!$A:$A,),match(B$1,Systems!$2:$2,))&amp;if(not(isblank(index(Systems!$A:$E,match($A2440,Systems!$A:$A,),match(Systems!$C$2,Systems!$2:$2,))))," ["&amp;index(Systems!$A:$E,match($A2440,Systems!$A:$A,),match(Systems!$C$2,Systems!$2:$2,))&amp;"]",)</f>
        <v>Sunnywood</v>
      </c>
      <c r="C2440" s="144">
        <f t="array" ref="C2440">round((F2440-average(I2440,L2440,O2440,R2440,U2440))*X2440+if($B2440=$H2440,0,iferror(average(vlookup({$H2440,$K2440,$N2440,$Q2440,$T2440},$B:$D,column(B$1),0)),index(C:C,match($H2440,$B:$B,)))),3)</f>
        <v>61.128</v>
      </c>
      <c r="D2440" s="144">
        <f t="array" ref="D2440">round((G2440-average(J2440,M2440,P2440,S2440,V2440))*Y2440+if($B2440=$H2440,0,iferror(average(vlookup({$H2440,$K2440,$N2440,$Q2440,$T2440},$B:$D,column(C$1),0)),index(D:D,match($H2440,$B:$B,)))),3)</f>
        <v>-400.763</v>
      </c>
      <c r="E2440" s="145">
        <v>2764.0</v>
      </c>
      <c r="F2440" s="146">
        <v>727.031</v>
      </c>
      <c r="G2440" s="146">
        <v>659.038</v>
      </c>
      <c r="H2440" s="147" t="s">
        <v>404</v>
      </c>
      <c r="I2440" s="146">
        <v>688.449</v>
      </c>
      <c r="J2440" s="146">
        <v>406.09</v>
      </c>
      <c r="K2440" s="148"/>
      <c r="L2440" s="149"/>
      <c r="M2440" s="149"/>
      <c r="N2440" s="148"/>
      <c r="O2440" s="149"/>
      <c r="P2440" s="149"/>
      <c r="Q2440" s="148"/>
      <c r="R2440" s="149"/>
      <c r="S2440" s="149"/>
      <c r="T2440" s="148"/>
      <c r="U2440" s="149"/>
      <c r="V2440" s="149"/>
      <c r="W2440" s="149"/>
      <c r="X2440" s="150">
        <f t="shared" si="1"/>
        <v>1.584367573</v>
      </c>
      <c r="Y2440" s="150">
        <f t="shared" si="2"/>
        <v>-1.584367573</v>
      </c>
    </row>
    <row r="2441" ht="15.75" customHeight="1">
      <c r="A2441" s="119">
        <v>2440.0</v>
      </c>
      <c r="B2441" s="143" t="str">
        <f t="array" ref="B2441">index(Systems!$A:$E,match($A2441,Systems!$A:$A,),match(B$1,Systems!$2:$2,))&amp;if(not(isblank(index(Systems!$A:$E,match($A2441,Systems!$A:$A,),match(Systems!$C$2,Systems!$2:$2,))))," ["&amp;index(Systems!$A:$E,match($A2441,Systems!$A:$A,),match(Systems!$C$2,Systems!$2:$2,))&amp;"]",)</f>
        <v>Surcin</v>
      </c>
      <c r="C2441" s="144">
        <f t="array" ref="C2441">round((F2441-average(I2441,L2441,O2441,R2441,U2441))*X2441+if($B2441=$H2441,0,iferror(average(vlookup({$H2441,$K2441,$N2441,$Q2441,$T2441},$B:$D,column(B$1),0)),index(C:C,match($H2441,$B:$B,)))),3)</f>
        <v>-91.252</v>
      </c>
      <c r="D2441" s="144">
        <f t="array" ref="D2441">round((G2441-average(J2441,M2441,P2441,S2441,V2441))*Y2441+if($B2441=$H2441,0,iferror(average(vlookup({$H2441,$K2441,$N2441,$Q2441,$T2441},$B:$D,column(C$1),0)),index(D:D,match($H2441,$B:$B,)))),3)</f>
        <v>197.371</v>
      </c>
      <c r="E2441" s="145">
        <v>2764.0</v>
      </c>
      <c r="F2441" s="146">
        <v>630.854</v>
      </c>
      <c r="G2441" s="146">
        <v>281.516</v>
      </c>
      <c r="H2441" s="147" t="s">
        <v>404</v>
      </c>
      <c r="I2441" s="146">
        <v>688.449</v>
      </c>
      <c r="J2441" s="146">
        <v>406.09</v>
      </c>
      <c r="K2441" s="148"/>
      <c r="L2441" s="149"/>
      <c r="M2441" s="149"/>
      <c r="N2441" s="148"/>
      <c r="O2441" s="149"/>
      <c r="P2441" s="149"/>
      <c r="Q2441" s="148"/>
      <c r="R2441" s="149"/>
      <c r="S2441" s="149"/>
      <c r="T2441" s="148"/>
      <c r="U2441" s="149"/>
      <c r="V2441" s="149"/>
      <c r="W2441" s="149"/>
      <c r="X2441" s="150">
        <f t="shared" si="1"/>
        <v>1.584367573</v>
      </c>
      <c r="Y2441" s="150">
        <f t="shared" si="2"/>
        <v>-1.584367573</v>
      </c>
    </row>
    <row r="2442" ht="15.75" customHeight="1">
      <c r="A2442" s="119">
        <v>2441.0</v>
      </c>
      <c r="B2442" s="143" t="str">
        <f t="array" ref="B2442">index(Systems!$A:$E,match($A2442,Systems!$A:$A,),match(B$1,Systems!$2:$2,))&amp;if(not(isblank(index(Systems!$A:$E,match($A2442,Systems!$A:$A,),match(Systems!$C$2,Systems!$2:$2,))))," ["&amp;index(Systems!$A:$E,match($A2442,Systems!$A:$A,),match(Systems!$C$2,Systems!$2:$2,))&amp;"]",)</f>
        <v>Susquehanna</v>
      </c>
      <c r="C2442" s="144">
        <f t="array" ref="C2442">round((F2442-average(I2442,L2442,O2442,R2442,U2442))*X2442+if($B2442=$H2442,0,iferror(average(vlookup({$H2442,$K2442,$N2442,$Q2442,$T2442},$B:$D,column(B$1),0)),index(C:C,match($H2442,$B:$B,)))),3)</f>
        <v>52.199</v>
      </c>
      <c r="D2442" s="144">
        <f t="array" ref="D2442">round((G2442-average(J2442,M2442,P2442,S2442,V2442))*Y2442+if($B2442=$H2442,0,iferror(average(vlookup({$H2442,$K2442,$N2442,$Q2442,$T2442},$B:$D,column(C$1),0)),index(D:D,match($H2442,$B:$B,)))),3)</f>
        <v>420.521</v>
      </c>
      <c r="E2442" s="145">
        <v>2764.0</v>
      </c>
      <c r="F2442" s="146">
        <v>721.395</v>
      </c>
      <c r="G2442" s="146">
        <v>140.671</v>
      </c>
      <c r="H2442" s="147" t="s">
        <v>404</v>
      </c>
      <c r="I2442" s="146">
        <v>688.449</v>
      </c>
      <c r="J2442" s="146">
        <v>406.09</v>
      </c>
      <c r="K2442" s="148"/>
      <c r="L2442" s="149"/>
      <c r="M2442" s="149"/>
      <c r="N2442" s="148"/>
      <c r="O2442" s="149"/>
      <c r="P2442" s="149"/>
      <c r="Q2442" s="148"/>
      <c r="R2442" s="149"/>
      <c r="S2442" s="149"/>
      <c r="T2442" s="148"/>
      <c r="U2442" s="149"/>
      <c r="V2442" s="149"/>
      <c r="W2442" s="149"/>
      <c r="X2442" s="150">
        <f t="shared" si="1"/>
        <v>1.584367573</v>
      </c>
      <c r="Y2442" s="150">
        <f t="shared" si="2"/>
        <v>-1.584367573</v>
      </c>
    </row>
    <row r="2443" ht="15.75" customHeight="1">
      <c r="A2443" s="119">
        <v>2442.0</v>
      </c>
      <c r="B2443" s="143" t="str">
        <f t="array" ref="B2443">index(Systems!$A:$E,match($A2443,Systems!$A:$A,),match(B$1,Systems!$2:$2,))&amp;if(not(isblank(index(Systems!$A:$E,match($A2443,Systems!$A:$A,),match(Systems!$C$2,Systems!$2:$2,))))," ["&amp;index(Systems!$A:$E,match($A2443,Systems!$A:$A,),match(Systems!$C$2,Systems!$2:$2,))&amp;"]",)</f>
        <v>Susulatna</v>
      </c>
      <c r="C2443" s="144">
        <f t="array" ref="C2443">round((F2443-average(I2443,L2443,O2443,R2443,U2443))*X2443+if($B2443=$H2443,0,iferror(average(vlookup({$H2443,$K2443,$N2443,$Q2443,$T2443},$B:$D,column(B$1),0)),index(C:C,match($H2443,$B:$B,)))),3)</f>
        <v>305.011</v>
      </c>
      <c r="D2443" s="144">
        <f t="array" ref="D2443">round((G2443-average(J2443,M2443,P2443,S2443,V2443))*Y2443+if($B2443=$H2443,0,iferror(average(vlookup({$H2443,$K2443,$N2443,$Q2443,$T2443},$B:$D,column(C$1),0)),index(D:D,match($H2443,$B:$B,)))),3)</f>
        <v>-185.691</v>
      </c>
      <c r="E2443" s="145">
        <v>2764.0</v>
      </c>
      <c r="F2443" s="146">
        <v>880.962</v>
      </c>
      <c r="G2443" s="146">
        <v>523.292</v>
      </c>
      <c r="H2443" s="147" t="s">
        <v>404</v>
      </c>
      <c r="I2443" s="146">
        <v>688.449</v>
      </c>
      <c r="J2443" s="146">
        <v>406.09</v>
      </c>
      <c r="K2443" s="148"/>
      <c r="L2443" s="149"/>
      <c r="M2443" s="149"/>
      <c r="N2443" s="148"/>
      <c r="O2443" s="149"/>
      <c r="P2443" s="149"/>
      <c r="Q2443" s="148"/>
      <c r="R2443" s="149"/>
      <c r="S2443" s="149"/>
      <c r="T2443" s="148"/>
      <c r="U2443" s="149"/>
      <c r="V2443" s="149"/>
      <c r="W2443" s="149"/>
      <c r="X2443" s="150">
        <f t="shared" si="1"/>
        <v>1.584367573</v>
      </c>
      <c r="Y2443" s="150">
        <f t="shared" si="2"/>
        <v>-1.584367573</v>
      </c>
    </row>
    <row r="2444" ht="15.75" customHeight="1">
      <c r="A2444" s="119">
        <v>2443.0</v>
      </c>
      <c r="B2444" s="143" t="str">
        <f t="array" ref="B2444">index(Systems!$A:$E,match($A2444,Systems!$A:$A,),match(B$1,Systems!$2:$2,))&amp;if(not(isblank(index(Systems!$A:$E,match($A2444,Systems!$A:$A,),match(Systems!$C$2,Systems!$2:$2,))))," ["&amp;index(Systems!$A:$E,match($A2444,Systems!$A:$A,),match(Systems!$C$2,Systems!$2:$2,))&amp;"]",)</f>
        <v>Sutama</v>
      </c>
      <c r="C2444" s="144">
        <f t="array" ref="C2444">round((F2444-average(I2444,L2444,O2444,R2444,U2444))*X2444+if($B2444=$H2444,0,iferror(average(vlookup({$H2444,$K2444,$N2444,$Q2444,$T2444},$B:$D,column(B$1),0)),index(C:C,match($H2444,$B:$B,)))),3)</f>
        <v>90.726</v>
      </c>
      <c r="D2444" s="144">
        <f t="array" ref="D2444">round((G2444-average(J2444,M2444,P2444,S2444,V2444))*Y2444+if($B2444=$H2444,0,iferror(average(vlookup({$H2444,$K2444,$N2444,$Q2444,$T2444},$B:$D,column(C$1),0)),index(D:D,match($H2444,$B:$B,)))),3)</f>
        <v>123.766</v>
      </c>
      <c r="E2444" s="145">
        <v>2764.0</v>
      </c>
      <c r="F2444" s="146">
        <v>745.712</v>
      </c>
      <c r="G2444" s="146">
        <v>327.973</v>
      </c>
      <c r="H2444" s="147" t="s">
        <v>404</v>
      </c>
      <c r="I2444" s="146">
        <v>688.449</v>
      </c>
      <c r="J2444" s="146">
        <v>406.09</v>
      </c>
      <c r="K2444" s="148"/>
      <c r="L2444" s="149"/>
      <c r="M2444" s="149"/>
      <c r="N2444" s="148"/>
      <c r="O2444" s="149"/>
      <c r="P2444" s="149"/>
      <c r="Q2444" s="148"/>
      <c r="R2444" s="149"/>
      <c r="S2444" s="149"/>
      <c r="T2444" s="148"/>
      <c r="U2444" s="149"/>
      <c r="V2444" s="149"/>
      <c r="W2444" s="149"/>
      <c r="X2444" s="150">
        <f t="shared" si="1"/>
        <v>1.584367573</v>
      </c>
      <c r="Y2444" s="150">
        <f t="shared" si="2"/>
        <v>-1.584367573</v>
      </c>
    </row>
    <row r="2445" ht="15.75" customHeight="1">
      <c r="A2445" s="119">
        <v>2444.0</v>
      </c>
      <c r="B2445" s="143" t="str">
        <f t="array" ref="B2445">index(Systems!$A:$E,match($A2445,Systems!$A:$A,),match(B$1,Systems!$2:$2,))&amp;if(not(isblank(index(Systems!$A:$E,match($A2445,Systems!$A:$A,),match(Systems!$C$2,Systems!$2:$2,))))," ["&amp;index(Systems!$A:$E,match($A2445,Systems!$A:$A,),match(Systems!$C$2,Systems!$2:$2,))&amp;"]",)</f>
        <v>Suzano</v>
      </c>
      <c r="C2445" s="144">
        <f t="array" ref="C2445">round((F2445-average(I2445,L2445,O2445,R2445,U2445))*X2445+if($B2445=$H2445,0,iferror(average(vlookup({$H2445,$K2445,$N2445,$Q2445,$T2445},$B:$D,column(B$1),0)),index(C:C,match($H2445,$B:$B,)))),3)</f>
        <v>15.763</v>
      </c>
      <c r="D2445" s="144">
        <f t="array" ref="D2445">round((G2445-average(J2445,M2445,P2445,S2445,V2445))*Y2445+if($B2445=$H2445,0,iferror(average(vlookup({$H2445,$K2445,$N2445,$Q2445,$T2445},$B:$D,column(C$1),0)),index(D:D,match($H2445,$B:$B,)))),3)</f>
        <v>-113.995</v>
      </c>
      <c r="E2445" s="145">
        <v>2764.0</v>
      </c>
      <c r="F2445" s="146">
        <v>698.398</v>
      </c>
      <c r="G2445" s="146">
        <v>478.04</v>
      </c>
      <c r="H2445" s="147" t="s">
        <v>404</v>
      </c>
      <c r="I2445" s="146">
        <v>688.449</v>
      </c>
      <c r="J2445" s="146">
        <v>406.09</v>
      </c>
      <c r="K2445" s="148"/>
      <c r="L2445" s="149"/>
      <c r="M2445" s="149"/>
      <c r="N2445" s="148"/>
      <c r="O2445" s="149"/>
      <c r="P2445" s="149"/>
      <c r="Q2445" s="148"/>
      <c r="R2445" s="149"/>
      <c r="S2445" s="149"/>
      <c r="T2445" s="148"/>
      <c r="U2445" s="149"/>
      <c r="V2445" s="149"/>
      <c r="W2445" s="149"/>
      <c r="X2445" s="150">
        <f t="shared" si="1"/>
        <v>1.584367573</v>
      </c>
      <c r="Y2445" s="150">
        <f t="shared" si="2"/>
        <v>-1.584367573</v>
      </c>
    </row>
    <row r="2446" ht="15.75" customHeight="1">
      <c r="A2446" s="119">
        <v>2445.0</v>
      </c>
      <c r="B2446" s="143" t="str">
        <f t="array" ref="B2446">index(Systems!$A:$E,match($A2446,Systems!$A:$A,),match(B$1,Systems!$2:$2,))&amp;if(not(isblank(index(Systems!$A:$E,match($A2446,Systems!$A:$A,),match(Systems!$C$2,Systems!$2:$2,))))," ["&amp;index(Systems!$A:$E,match($A2446,Systems!$A:$A,),match(Systems!$C$2,Systems!$2:$2,))&amp;"]",)</f>
        <v>Svalstad</v>
      </c>
      <c r="C2446" s="144">
        <f t="array" ref="C2446">round((F2446-average(I2446,L2446,O2446,R2446,U2446))*X2446+if($B2446=$H2446,0,iferror(average(vlookup({$H2446,$K2446,$N2446,$Q2446,$T2446},$B:$D,column(B$1),0)),index(C:C,match($H2446,$B:$B,)))),3)</f>
        <v>-298.045</v>
      </c>
      <c r="D2446" s="144">
        <f t="array" ref="D2446">round((G2446-average(J2446,M2446,P2446,S2446,V2446))*Y2446+if($B2446=$H2446,0,iferror(average(vlookup({$H2446,$K2446,$N2446,$Q2446,$T2446},$B:$D,column(C$1),0)),index(D:D,match($H2446,$B:$B,)))),3)</f>
        <v>433.058</v>
      </c>
      <c r="E2446" s="145">
        <v>2764.0</v>
      </c>
      <c r="F2446" s="146">
        <v>500.333</v>
      </c>
      <c r="G2446" s="146">
        <v>132.758</v>
      </c>
      <c r="H2446" s="147" t="s">
        <v>404</v>
      </c>
      <c r="I2446" s="146">
        <v>688.449</v>
      </c>
      <c r="J2446" s="146">
        <v>406.09</v>
      </c>
      <c r="K2446" s="148"/>
      <c r="L2446" s="149"/>
      <c r="M2446" s="149"/>
      <c r="N2446" s="148"/>
      <c r="O2446" s="149"/>
      <c r="P2446" s="149"/>
      <c r="Q2446" s="148"/>
      <c r="R2446" s="149"/>
      <c r="S2446" s="149"/>
      <c r="T2446" s="148"/>
      <c r="U2446" s="149"/>
      <c r="V2446" s="149"/>
      <c r="W2446" s="149"/>
      <c r="X2446" s="150">
        <f t="shared" si="1"/>
        <v>1.584367573</v>
      </c>
      <c r="Y2446" s="150">
        <f t="shared" si="2"/>
        <v>-1.584367573</v>
      </c>
    </row>
    <row r="2447" ht="15.75" customHeight="1">
      <c r="A2447" s="119">
        <v>2446.0</v>
      </c>
      <c r="B2447" s="143" t="str">
        <f t="array" ref="B2447">index(Systems!$A:$E,match($A2447,Systems!$A:$A,),match(B$1,Systems!$2:$2,))&amp;if(not(isblank(index(Systems!$A:$E,match($A2447,Systems!$A:$A,),match(Systems!$C$2,Systems!$2:$2,))))," ["&amp;index(Systems!$A:$E,match($A2447,Systems!$A:$A,),match(Systems!$C$2,Systems!$2:$2,))&amp;"]",)</f>
        <v>Svarstaad</v>
      </c>
      <c r="C2447" s="144">
        <f t="array" ref="C2447">round((F2447-average(I2447,L2447,O2447,R2447,U2447))*X2447+if($B2447=$H2447,0,iferror(average(vlookup({$H2447,$K2447,$N2447,$Q2447,$T2447},$B:$D,column(B$1),0)),index(C:C,match($H2447,$B:$B,)))),3)</f>
        <v>-62.052</v>
      </c>
      <c r="D2447" s="144">
        <f t="array" ref="D2447">round((G2447-average(J2447,M2447,P2447,S2447,V2447))*Y2447+if($B2447=$H2447,0,iferror(average(vlookup({$H2447,$K2447,$N2447,$Q2447,$T2447},$B:$D,column(C$1),0)),index(D:D,match($H2447,$B:$B,)))),3)</f>
        <v>338.584</v>
      </c>
      <c r="E2447" s="145">
        <v>2764.0</v>
      </c>
      <c r="F2447" s="146">
        <v>649.284</v>
      </c>
      <c r="G2447" s="146">
        <v>192.387</v>
      </c>
      <c r="H2447" s="147" t="s">
        <v>404</v>
      </c>
      <c r="I2447" s="146">
        <v>688.449</v>
      </c>
      <c r="J2447" s="146">
        <v>406.09</v>
      </c>
      <c r="K2447" s="148"/>
      <c r="L2447" s="149"/>
      <c r="M2447" s="149"/>
      <c r="N2447" s="148"/>
      <c r="O2447" s="149"/>
      <c r="P2447" s="149"/>
      <c r="Q2447" s="148"/>
      <c r="R2447" s="149"/>
      <c r="S2447" s="149"/>
      <c r="T2447" s="148"/>
      <c r="U2447" s="149"/>
      <c r="V2447" s="149"/>
      <c r="W2447" s="149"/>
      <c r="X2447" s="150">
        <f t="shared" si="1"/>
        <v>1.584367573</v>
      </c>
      <c r="Y2447" s="150">
        <f t="shared" si="2"/>
        <v>-1.584367573</v>
      </c>
    </row>
    <row r="2448" ht="15.75" customHeight="1">
      <c r="A2448" s="119">
        <v>2447.0</v>
      </c>
      <c r="B2448" s="143" t="str">
        <f t="array" ref="B2448">index(Systems!$A:$E,match($A2448,Systems!$A:$A,),match(B$1,Systems!$2:$2,))&amp;if(not(isblank(index(Systems!$A:$E,match($A2448,Systems!$A:$A,),match(Systems!$C$2,Systems!$2:$2,))))," ["&amp;index(Systems!$A:$E,match($A2448,Systems!$A:$A,),match(Systems!$C$2,Systems!$2:$2,))&amp;"]",)</f>
        <v>Svelvik</v>
      </c>
      <c r="C2448" s="144">
        <f t="array" ref="C2448">round((F2448-average(I2448,L2448,O2448,R2448,U2448))*X2448+if($B2448=$H2448,0,iferror(average(vlookup({$H2448,$K2448,$N2448,$Q2448,$T2448},$B:$D,column(B$1),0)),index(C:C,match($H2448,$B:$B,)))),3)</f>
        <v>17.311</v>
      </c>
      <c r="D2448" s="144">
        <f t="array" ref="D2448">round((G2448-average(J2448,M2448,P2448,S2448,V2448))*Y2448+if($B2448=$H2448,0,iferror(average(vlookup({$H2448,$K2448,$N2448,$Q2448,$T2448},$B:$D,column(C$1),0)),index(D:D,match($H2448,$B:$B,)))),3)</f>
        <v>411.468</v>
      </c>
      <c r="E2448" s="145">
        <v>2764.0</v>
      </c>
      <c r="F2448" s="146">
        <v>699.375</v>
      </c>
      <c r="G2448" s="146">
        <v>146.385</v>
      </c>
      <c r="H2448" s="147" t="s">
        <v>404</v>
      </c>
      <c r="I2448" s="146">
        <v>688.449</v>
      </c>
      <c r="J2448" s="146">
        <v>406.09</v>
      </c>
      <c r="K2448" s="148"/>
      <c r="L2448" s="149"/>
      <c r="M2448" s="149"/>
      <c r="N2448" s="148"/>
      <c r="O2448" s="149"/>
      <c r="P2448" s="149"/>
      <c r="Q2448" s="148"/>
      <c r="R2448" s="149"/>
      <c r="S2448" s="149"/>
      <c r="T2448" s="148"/>
      <c r="U2448" s="149"/>
      <c r="V2448" s="149"/>
      <c r="W2448" s="149"/>
      <c r="X2448" s="150">
        <f t="shared" si="1"/>
        <v>1.584367573</v>
      </c>
      <c r="Y2448" s="150">
        <f t="shared" si="2"/>
        <v>-1.584367573</v>
      </c>
    </row>
    <row r="2449" ht="15.75" customHeight="1">
      <c r="A2449" s="119">
        <v>2448.0</v>
      </c>
      <c r="B2449" s="143" t="str">
        <f t="array" ref="B2449">index(Systems!$A:$E,match($A2449,Systems!$A:$A,),match(B$1,Systems!$2:$2,))&amp;if(not(isblank(index(Systems!$A:$E,match($A2449,Systems!$A:$A,),match(Systems!$C$2,Systems!$2:$2,))))," ["&amp;index(Systems!$A:$E,match($A2449,Systems!$A:$A,),match(Systems!$C$2,Systems!$2:$2,))&amp;"]",)</f>
        <v>Sverdlovsk</v>
      </c>
      <c r="C2449" s="144">
        <f t="array" ref="C2449">round((F2449-average(I2449,L2449,O2449,R2449,U2449))*X2449+if($B2449=$H2449,0,iferror(average(vlookup({$H2449,$K2449,$N2449,$Q2449,$T2449},$B:$D,column(B$1),0)),index(C:C,match($H2449,$B:$B,)))),3)</f>
        <v>341.208</v>
      </c>
      <c r="D2449" s="144">
        <f t="array" ref="D2449">round((G2449-average(J2449,M2449,P2449,S2449,V2449))*Y2449+if($B2449=$H2449,0,iferror(average(vlookup({$H2449,$K2449,$N2449,$Q2449,$T2449},$B:$D,column(C$1),0)),index(D:D,match($H2449,$B:$B,)))),3)</f>
        <v>184.257</v>
      </c>
      <c r="E2449" s="145">
        <v>2764.0</v>
      </c>
      <c r="F2449" s="146">
        <v>903.808</v>
      </c>
      <c r="G2449" s="146">
        <v>289.793</v>
      </c>
      <c r="H2449" s="147" t="s">
        <v>404</v>
      </c>
      <c r="I2449" s="146">
        <v>688.449</v>
      </c>
      <c r="J2449" s="146">
        <v>406.09</v>
      </c>
      <c r="K2449" s="148"/>
      <c r="L2449" s="149"/>
      <c r="M2449" s="149"/>
      <c r="N2449" s="148"/>
      <c r="O2449" s="149"/>
      <c r="P2449" s="149"/>
      <c r="Q2449" s="148"/>
      <c r="R2449" s="149"/>
      <c r="S2449" s="149"/>
      <c r="T2449" s="148"/>
      <c r="U2449" s="149"/>
      <c r="V2449" s="149"/>
      <c r="W2449" s="149"/>
      <c r="X2449" s="150">
        <f t="shared" si="1"/>
        <v>1.584367573</v>
      </c>
      <c r="Y2449" s="150">
        <f t="shared" si="2"/>
        <v>-1.584367573</v>
      </c>
    </row>
    <row r="2450" ht="15.75" customHeight="1">
      <c r="A2450" s="119">
        <v>2449.0</v>
      </c>
      <c r="B2450" s="143" t="str">
        <f t="array" ref="B2450">index(Systems!$A:$E,match($A2450,Systems!$A:$A,),match(B$1,Systems!$2:$2,))&amp;if(not(isblank(index(Systems!$A:$E,match($A2450,Systems!$A:$A,),match(Systems!$C$2,Systems!$2:$2,))))," ["&amp;index(Systems!$A:$E,match($A2450,Systems!$A:$A,),match(Systems!$C$2,Systems!$2:$2,))&amp;"]",)</f>
        <v>Svinngarn</v>
      </c>
      <c r="C2450" s="144">
        <f t="array" ref="C2450">round((F2450-average(I2450,L2450,O2450,R2450,U2450))*X2450+if($B2450=$H2450,0,iferror(average(vlookup({$H2450,$K2450,$N2450,$Q2450,$T2450},$B:$D,column(B$1),0)),index(C:C,match($H2450,$B:$B,)))),3)</f>
        <v>-131.829</v>
      </c>
      <c r="D2450" s="144">
        <f t="array" ref="D2450">round((G2450-average(J2450,M2450,P2450,S2450,V2450))*Y2450+if($B2450=$H2450,0,iferror(average(vlookup({$H2450,$K2450,$N2450,$Q2450,$T2450},$B:$D,column(C$1),0)),index(D:D,match($H2450,$B:$B,)))),3)</f>
        <v>110.841</v>
      </c>
      <c r="E2450" s="145">
        <v>2764.0</v>
      </c>
      <c r="F2450" s="146">
        <v>605.243</v>
      </c>
      <c r="G2450" s="146">
        <v>336.131</v>
      </c>
      <c r="H2450" s="147" t="s">
        <v>404</v>
      </c>
      <c r="I2450" s="146">
        <v>688.449</v>
      </c>
      <c r="J2450" s="146">
        <v>406.09</v>
      </c>
      <c r="K2450" s="148"/>
      <c r="L2450" s="149"/>
      <c r="M2450" s="149"/>
      <c r="N2450" s="148"/>
      <c r="O2450" s="149"/>
      <c r="P2450" s="149"/>
      <c r="Q2450" s="148"/>
      <c r="R2450" s="149"/>
      <c r="S2450" s="149"/>
      <c r="T2450" s="148"/>
      <c r="U2450" s="149"/>
      <c r="V2450" s="149"/>
      <c r="W2450" s="149"/>
      <c r="X2450" s="150">
        <f t="shared" si="1"/>
        <v>1.584367573</v>
      </c>
      <c r="Y2450" s="150">
        <f t="shared" si="2"/>
        <v>-1.584367573</v>
      </c>
    </row>
    <row r="2451" ht="15.75" customHeight="1">
      <c r="A2451" s="119">
        <v>2450.0</v>
      </c>
      <c r="B2451" s="143" t="str">
        <f t="array" ref="B2451">index(Systems!$A:$E,match($A2451,Systems!$A:$A,),match(B$1,Systems!$2:$2,))&amp;if(not(isblank(index(Systems!$A:$E,match($A2451,Systems!$A:$A,),match(Systems!$C$2,Systems!$2:$2,))))," ["&amp;index(Systems!$A:$E,match($A2451,Systems!$A:$A,),match(Systems!$C$2,Systems!$2:$2,))&amp;"]",)</f>
        <v>Swales</v>
      </c>
      <c r="C2451" s="144">
        <f t="array" ref="C2451">round((F2451-average(I2451,L2451,O2451,R2451,U2451))*X2451+if($B2451=$H2451,0,iferror(average(vlookup({$H2451,$K2451,$N2451,$Q2451,$T2451},$B:$D,column(B$1),0)),index(C:C,match($H2451,$B:$B,)))),3)</f>
        <v>302.362</v>
      </c>
      <c r="D2451" s="144">
        <f t="array" ref="D2451">round((G2451-average(J2451,M2451,P2451,S2451,V2451))*Y2451+if($B2451=$H2451,0,iferror(average(vlookup({$H2451,$K2451,$N2451,$Q2451,$T2451},$B:$D,column(C$1),0)),index(D:D,match($H2451,$B:$B,)))),3)</f>
        <v>34.924</v>
      </c>
      <c r="E2451" s="145">
        <v>2764.0</v>
      </c>
      <c r="F2451" s="146">
        <v>879.29</v>
      </c>
      <c r="G2451" s="146">
        <v>384.047</v>
      </c>
      <c r="H2451" s="147" t="s">
        <v>404</v>
      </c>
      <c r="I2451" s="146">
        <v>688.449</v>
      </c>
      <c r="J2451" s="146">
        <v>406.09</v>
      </c>
      <c r="K2451" s="148"/>
      <c r="L2451" s="149"/>
      <c r="M2451" s="149"/>
      <c r="N2451" s="148"/>
      <c r="O2451" s="149"/>
      <c r="P2451" s="149"/>
      <c r="Q2451" s="148"/>
      <c r="R2451" s="149"/>
      <c r="S2451" s="149"/>
      <c r="T2451" s="148"/>
      <c r="U2451" s="149"/>
      <c r="V2451" s="149"/>
      <c r="W2451" s="149"/>
      <c r="X2451" s="150">
        <f t="shared" si="1"/>
        <v>1.584367573</v>
      </c>
      <c r="Y2451" s="150">
        <f t="shared" si="2"/>
        <v>-1.584367573</v>
      </c>
    </row>
    <row r="2452" ht="15.75" customHeight="1">
      <c r="A2452" s="119">
        <v>2451.0</v>
      </c>
      <c r="B2452" s="143" t="str">
        <f t="array" ref="B2452">index(Systems!$A:$E,match($A2452,Systems!$A:$A,),match(B$1,Systems!$2:$2,))&amp;if(not(isblank(index(Systems!$A:$E,match($A2452,Systems!$A:$A,),match(Systems!$C$2,Systems!$2:$2,))))," ["&amp;index(Systems!$A:$E,match($A2452,Systems!$A:$A,),match(Systems!$C$2,Systems!$2:$2,))&amp;"]",)</f>
        <v>Swartklip</v>
      </c>
      <c r="C2452" s="144">
        <f t="array" ref="C2452">round((F2452-average(I2452,L2452,O2452,R2452,U2452))*X2452+if($B2452=$H2452,0,iferror(average(vlookup({$H2452,$K2452,$N2452,$Q2452,$T2452},$B:$D,column(B$1),0)),index(C:C,match($H2452,$B:$B,)))),3)</f>
        <v>-359.802</v>
      </c>
      <c r="D2452" s="144">
        <f t="array" ref="D2452">round((G2452-average(J2452,M2452,P2452,S2452,V2452))*Y2452+if($B2452=$H2452,0,iferror(average(vlookup({$H2452,$K2452,$N2452,$Q2452,$T2452},$B:$D,column(C$1),0)),index(D:D,match($H2452,$B:$B,)))),3)</f>
        <v>329.018</v>
      </c>
      <c r="E2452" s="145">
        <v>2764.0</v>
      </c>
      <c r="F2452" s="146">
        <v>461.354</v>
      </c>
      <c r="G2452" s="146">
        <v>198.425</v>
      </c>
      <c r="H2452" s="147" t="s">
        <v>404</v>
      </c>
      <c r="I2452" s="146">
        <v>688.449</v>
      </c>
      <c r="J2452" s="146">
        <v>406.09</v>
      </c>
      <c r="K2452" s="148"/>
      <c r="L2452" s="149"/>
      <c r="M2452" s="149"/>
      <c r="N2452" s="148"/>
      <c r="O2452" s="149"/>
      <c r="P2452" s="149"/>
      <c r="Q2452" s="148"/>
      <c r="R2452" s="149"/>
      <c r="S2452" s="149"/>
      <c r="T2452" s="148"/>
      <c r="U2452" s="149"/>
      <c r="V2452" s="149"/>
      <c r="W2452" s="149"/>
      <c r="X2452" s="150">
        <f t="shared" si="1"/>
        <v>1.584367573</v>
      </c>
      <c r="Y2452" s="150">
        <f t="shared" si="2"/>
        <v>-1.584367573</v>
      </c>
    </row>
    <row r="2453" ht="15.75" customHeight="1">
      <c r="A2453" s="119">
        <v>2452.0</v>
      </c>
      <c r="B2453" s="143" t="str">
        <f t="array" ref="B2453">index(Systems!$A:$E,match($A2453,Systems!$A:$A,),match(B$1,Systems!$2:$2,))&amp;if(not(isblank(index(Systems!$A:$E,match($A2453,Systems!$A:$A,),match(Systems!$C$2,Systems!$2:$2,))))," ["&amp;index(Systems!$A:$E,match($A2453,Systems!$A:$A,),match(Systems!$C$2,Systems!$2:$2,))&amp;"]",)</f>
        <v>Sweet Water</v>
      </c>
      <c r="C2453" s="144">
        <f t="array" ref="C2453">round((F2453-average(I2453,L2453,O2453,R2453,U2453))*X2453+if($B2453=$H2453,0,iferror(average(vlookup({$H2453,$K2453,$N2453,$Q2453,$T2453},$B:$D,column(B$1),0)),index(C:C,match($H2453,$B:$B,)))),3)</f>
        <v>-373.832</v>
      </c>
      <c r="D2453" s="144">
        <f t="array" ref="D2453">round((G2453-average(J2453,M2453,P2453,S2453,V2453))*Y2453+if($B2453=$H2453,0,iferror(average(vlookup({$H2453,$K2453,$N2453,$Q2453,$T2453},$B:$D,column(C$1),0)),index(D:D,match($H2453,$B:$B,)))),3)</f>
        <v>312.721</v>
      </c>
      <c r="E2453" s="145">
        <v>2764.0</v>
      </c>
      <c r="F2453" s="146">
        <v>452.499</v>
      </c>
      <c r="G2453" s="146">
        <v>208.711</v>
      </c>
      <c r="H2453" s="147" t="s">
        <v>404</v>
      </c>
      <c r="I2453" s="146">
        <v>688.449</v>
      </c>
      <c r="J2453" s="146">
        <v>406.09</v>
      </c>
      <c r="K2453" s="148"/>
      <c r="L2453" s="149"/>
      <c r="M2453" s="149"/>
      <c r="N2453" s="148"/>
      <c r="O2453" s="149"/>
      <c r="P2453" s="149"/>
      <c r="Q2453" s="148"/>
      <c r="R2453" s="149"/>
      <c r="S2453" s="149"/>
      <c r="T2453" s="148"/>
      <c r="U2453" s="149"/>
      <c r="V2453" s="149"/>
      <c r="W2453" s="149"/>
      <c r="X2453" s="150">
        <f t="shared" si="1"/>
        <v>1.584367573</v>
      </c>
      <c r="Y2453" s="150">
        <f t="shared" si="2"/>
        <v>-1.584367573</v>
      </c>
    </row>
    <row r="2454" ht="15.75" customHeight="1">
      <c r="A2454" s="119">
        <v>2453.0</v>
      </c>
      <c r="B2454" s="143" t="str">
        <f t="array" ref="B2454">index(Systems!$A:$E,match($A2454,Systems!$A:$A,),match(B$1,Systems!$2:$2,))&amp;if(not(isblank(index(Systems!$A:$E,match($A2454,Systems!$A:$A,),match(Systems!$C$2,Systems!$2:$2,))))," ["&amp;index(Systems!$A:$E,match($A2454,Systems!$A:$A,),match(Systems!$C$2,Systems!$2:$2,))&amp;"]",)</f>
        <v>Sylvan</v>
      </c>
      <c r="C2454" s="144">
        <f t="array" ref="C2454">round((F2454-average(I2454,L2454,O2454,R2454,U2454))*X2454+if($B2454=$H2454,0,iferror(average(vlookup({$H2454,$K2454,$N2454,$Q2454,$T2454},$B:$D,column(B$1),0)),index(C:C,match($H2454,$B:$B,)))),3)</f>
        <v>423.147</v>
      </c>
      <c r="D2454" s="144">
        <f t="array" ref="D2454">round((G2454-average(J2454,M2454,P2454,S2454,V2454))*Y2454+if($B2454=$H2454,0,iferror(average(vlookup({$H2454,$K2454,$N2454,$Q2454,$T2454},$B:$D,column(C$1),0)),index(D:D,match($H2454,$B:$B,)))),3)</f>
        <v>3.056</v>
      </c>
      <c r="E2454" s="145">
        <v>2764.0</v>
      </c>
      <c r="F2454" s="146">
        <v>955.525</v>
      </c>
      <c r="G2454" s="146">
        <v>404.161</v>
      </c>
      <c r="H2454" s="147" t="s">
        <v>404</v>
      </c>
      <c r="I2454" s="146">
        <v>688.449</v>
      </c>
      <c r="J2454" s="146">
        <v>406.09</v>
      </c>
      <c r="K2454" s="148"/>
      <c r="L2454" s="149"/>
      <c r="M2454" s="149"/>
      <c r="N2454" s="148"/>
      <c r="O2454" s="149"/>
      <c r="P2454" s="149"/>
      <c r="Q2454" s="148"/>
      <c r="R2454" s="149"/>
      <c r="S2454" s="149"/>
      <c r="T2454" s="148"/>
      <c r="U2454" s="149"/>
      <c r="V2454" s="149"/>
      <c r="W2454" s="149"/>
      <c r="X2454" s="150">
        <f t="shared" si="1"/>
        <v>1.584367573</v>
      </c>
      <c r="Y2454" s="150">
        <f t="shared" si="2"/>
        <v>-1.584367573</v>
      </c>
    </row>
    <row r="2455" ht="15.75" customHeight="1">
      <c r="A2455" s="119">
        <v>2454.0</v>
      </c>
      <c r="B2455" s="143" t="str">
        <f t="array" ref="B2455">index(Systems!$A:$E,match($A2455,Systems!$A:$A,),match(B$1,Systems!$2:$2,))&amp;if(not(isblank(index(Systems!$A:$E,match($A2455,Systems!$A:$A,),match(Systems!$C$2,Systems!$2:$2,))))," ["&amp;index(Systems!$A:$E,match($A2455,Systems!$A:$A,),match(Systems!$C$2,Systems!$2:$2,))&amp;"]",)</f>
        <v>Sylvester</v>
      </c>
      <c r="C2455" s="144">
        <f t="array" ref="C2455">round((F2455-average(I2455,L2455,O2455,R2455,U2455))*X2455+if($B2455=$H2455,0,iferror(average(vlookup({$H2455,$K2455,$N2455,$Q2455,$T2455},$B:$D,column(B$1),0)),index(C:C,match($H2455,$B:$B,)))),3)</f>
        <v>363.43</v>
      </c>
      <c r="D2455" s="144">
        <f t="array" ref="D2455">round((G2455-average(J2455,M2455,P2455,S2455,V2455))*Y2455+if($B2455=$H2455,0,iferror(average(vlookup({$H2455,$K2455,$N2455,$Q2455,$T2455},$B:$D,column(C$1),0)),index(D:D,match($H2455,$B:$B,)))),3)</f>
        <v>-114.526</v>
      </c>
      <c r="E2455" s="145">
        <v>2764.0</v>
      </c>
      <c r="F2455" s="146">
        <v>917.834</v>
      </c>
      <c r="G2455" s="146">
        <v>478.375</v>
      </c>
      <c r="H2455" s="147" t="s">
        <v>404</v>
      </c>
      <c r="I2455" s="146">
        <v>688.449</v>
      </c>
      <c r="J2455" s="146">
        <v>406.09</v>
      </c>
      <c r="K2455" s="148"/>
      <c r="L2455" s="149"/>
      <c r="M2455" s="149"/>
      <c r="N2455" s="148"/>
      <c r="O2455" s="149"/>
      <c r="P2455" s="149"/>
      <c r="Q2455" s="148"/>
      <c r="R2455" s="149"/>
      <c r="S2455" s="149"/>
      <c r="T2455" s="148"/>
      <c r="U2455" s="149"/>
      <c r="V2455" s="149"/>
      <c r="W2455" s="149"/>
      <c r="X2455" s="150">
        <f t="shared" si="1"/>
        <v>1.584367573</v>
      </c>
      <c r="Y2455" s="150">
        <f t="shared" si="2"/>
        <v>-1.584367573</v>
      </c>
    </row>
    <row r="2456" ht="15.75" customHeight="1">
      <c r="A2456" s="119">
        <v>2455.0</v>
      </c>
      <c r="B2456" s="143" t="str">
        <f t="array" ref="B2456">index(Systems!$A:$E,match($A2456,Systems!$A:$A,),match(B$1,Systems!$2:$2,))&amp;if(not(isblank(index(Systems!$A:$E,match($A2456,Systems!$A:$A,),match(Systems!$C$2,Systems!$2:$2,))))," ["&amp;index(Systems!$A:$E,match($A2456,Systems!$A:$A,),match(Systems!$C$2,Systems!$2:$2,))&amp;"]",)</f>
        <v>Symington</v>
      </c>
      <c r="C2456" s="144">
        <f t="array" ref="C2456">round((F2456-average(I2456,L2456,O2456,R2456,U2456))*X2456+if($B2456=$H2456,0,iferror(average(vlookup({$H2456,$K2456,$N2456,$Q2456,$T2456},$B:$D,column(B$1),0)),index(C:C,match($H2456,$B:$B,)))),3)</f>
        <v>-38.521</v>
      </c>
      <c r="D2456" s="144">
        <f t="array" ref="D2456">round((G2456-average(J2456,M2456,P2456,S2456,V2456))*Y2456+if($B2456=$H2456,0,iferror(average(vlookup({$H2456,$K2456,$N2456,$Q2456,$T2456},$B:$D,column(C$1),0)),index(D:D,match($H2456,$B:$B,)))),3)</f>
        <v>147.812</v>
      </c>
      <c r="E2456" s="145">
        <v>2764.0</v>
      </c>
      <c r="F2456" s="146">
        <v>664.136</v>
      </c>
      <c r="G2456" s="146">
        <v>312.796</v>
      </c>
      <c r="H2456" s="147" t="s">
        <v>404</v>
      </c>
      <c r="I2456" s="146">
        <v>688.449</v>
      </c>
      <c r="J2456" s="146">
        <v>406.09</v>
      </c>
      <c r="K2456" s="148"/>
      <c r="L2456" s="149"/>
      <c r="M2456" s="149"/>
      <c r="N2456" s="148"/>
      <c r="O2456" s="149"/>
      <c r="P2456" s="149"/>
      <c r="Q2456" s="148"/>
      <c r="R2456" s="149"/>
      <c r="S2456" s="149"/>
      <c r="T2456" s="148"/>
      <c r="U2456" s="149"/>
      <c r="V2456" s="149"/>
      <c r="W2456" s="149"/>
      <c r="X2456" s="150">
        <f t="shared" si="1"/>
        <v>1.584367573</v>
      </c>
      <c r="Y2456" s="150">
        <f t="shared" si="2"/>
        <v>-1.584367573</v>
      </c>
    </row>
    <row r="2457" ht="15.75" customHeight="1">
      <c r="A2457" s="119">
        <v>2456.0</v>
      </c>
      <c r="B2457" s="143" t="str">
        <f t="array" ref="B2457">index(Systems!$A:$E,match($A2457,Systems!$A:$A,),match(B$1,Systems!$2:$2,))&amp;if(not(isblank(index(Systems!$A:$E,match($A2457,Systems!$A:$A,),match(Systems!$C$2,Systems!$2:$2,))))," ["&amp;index(Systems!$A:$E,match($A2457,Systems!$A:$A,),match(Systems!$C$2,Systems!$2:$2,))&amp;"]",)</f>
        <v>Symsonia</v>
      </c>
      <c r="C2457" s="144">
        <f t="array" ref="C2457">round((F2457-average(I2457,L2457,O2457,R2457,U2457))*X2457+if($B2457=$H2457,0,iferror(average(vlookup({$H2457,$K2457,$N2457,$Q2457,$T2457},$B:$D,column(B$1),0)),index(C:C,match($H2457,$B:$B,)))),3)</f>
        <v>486.738</v>
      </c>
      <c r="D2457" s="144">
        <f t="array" ref="D2457">round((G2457-average(J2457,M2457,P2457,S2457,V2457))*Y2457+if($B2457=$H2457,0,iferror(average(vlookup({$H2457,$K2457,$N2457,$Q2457,$T2457},$B:$D,column(C$1),0)),index(D:D,match($H2457,$B:$B,)))),3)</f>
        <v>-95.693</v>
      </c>
      <c r="E2457" s="145">
        <v>2764.0</v>
      </c>
      <c r="F2457" s="146">
        <v>995.662</v>
      </c>
      <c r="G2457" s="146">
        <v>466.488</v>
      </c>
      <c r="H2457" s="147" t="s">
        <v>404</v>
      </c>
      <c r="I2457" s="146">
        <v>688.449</v>
      </c>
      <c r="J2457" s="146">
        <v>406.09</v>
      </c>
      <c r="K2457" s="148"/>
      <c r="L2457" s="149"/>
      <c r="M2457" s="149"/>
      <c r="N2457" s="148"/>
      <c r="O2457" s="149"/>
      <c r="P2457" s="149"/>
      <c r="Q2457" s="148"/>
      <c r="R2457" s="149"/>
      <c r="S2457" s="149"/>
      <c r="T2457" s="148"/>
      <c r="U2457" s="149"/>
      <c r="V2457" s="149"/>
      <c r="W2457" s="149"/>
      <c r="X2457" s="150">
        <f t="shared" si="1"/>
        <v>1.584367573</v>
      </c>
      <c r="Y2457" s="150">
        <f t="shared" si="2"/>
        <v>-1.584367573</v>
      </c>
    </row>
    <row r="2458" ht="15.75" customHeight="1">
      <c r="A2458" s="119">
        <v>2457.0</v>
      </c>
      <c r="B2458" s="143" t="str">
        <f t="array" ref="B2458">index(Systems!$A:$E,match($A2458,Systems!$A:$A,),match(B$1,Systems!$2:$2,))&amp;if(not(isblank(index(Systems!$A:$E,match($A2458,Systems!$A:$A,),match(Systems!$C$2,Systems!$2:$2,))))," ["&amp;index(Systems!$A:$E,match($A2458,Systems!$A:$A,),match(Systems!$C$2,Systems!$2:$2,))&amp;"]",)</f>
        <v>Synsstad</v>
      </c>
      <c r="C2458" s="144">
        <f t="array" ref="C2458">round((F2458-average(I2458,L2458,O2458,R2458,U2458))*X2458+if($B2458=$H2458,0,iferror(average(vlookup({$H2458,$K2458,$N2458,$Q2458,$T2458},$B:$D,column(B$1),0)),index(C:C,match($H2458,$B:$B,)))),3)</f>
        <v>-446.895</v>
      </c>
      <c r="D2458" s="144">
        <f t="array" ref="D2458">round((G2458-average(J2458,M2458,P2458,S2458,V2458))*Y2458+if($B2458=$H2458,0,iferror(average(vlookup({$H2458,$K2458,$N2458,$Q2458,$T2458},$B:$D,column(C$1),0)),index(D:D,match($H2458,$B:$B,)))),3)</f>
        <v>251.381</v>
      </c>
      <c r="E2458" s="145">
        <v>2764.0</v>
      </c>
      <c r="F2458" s="146">
        <v>406.384</v>
      </c>
      <c r="G2458" s="146">
        <v>247.427</v>
      </c>
      <c r="H2458" s="147" t="s">
        <v>404</v>
      </c>
      <c r="I2458" s="146">
        <v>688.449</v>
      </c>
      <c r="J2458" s="146">
        <v>406.09</v>
      </c>
      <c r="K2458" s="149"/>
      <c r="L2458" s="149"/>
      <c r="M2458" s="149"/>
      <c r="N2458" s="148"/>
      <c r="O2458" s="149"/>
      <c r="P2458" s="149"/>
      <c r="Q2458" s="148"/>
      <c r="R2458" s="149"/>
      <c r="S2458" s="149"/>
      <c r="T2458" s="148"/>
      <c r="U2458" s="149"/>
      <c r="V2458" s="149"/>
      <c r="W2458" s="149"/>
      <c r="X2458" s="150">
        <f t="shared" si="1"/>
        <v>1.584367573</v>
      </c>
      <c r="Y2458" s="150">
        <f t="shared" si="2"/>
        <v>-1.584367573</v>
      </c>
    </row>
    <row r="2459" ht="15.75" customHeight="1">
      <c r="A2459" s="119">
        <v>2458.0</v>
      </c>
      <c r="B2459" s="143" t="str">
        <f t="array" ref="B2459">index(Systems!$A:$E,match($A2459,Systems!$A:$A,),match(B$1,Systems!$2:$2,))&amp;if(not(isblank(index(Systems!$A:$E,match($A2459,Systems!$A:$A,),match(Systems!$C$2,Systems!$2:$2,))))," ["&amp;index(Systems!$A:$E,match($A2459,Systems!$A:$A,),match(Systems!$C$2,Systems!$2:$2,))&amp;"]",)</f>
        <v>Syrma</v>
      </c>
      <c r="C2459" s="144">
        <f t="array" ref="C2459">round((F2459-average(I2459,L2459,O2459,R2459,U2459))*X2459+if($B2459=$H2459,0,iferror(average(vlookup({$H2459,$K2459,$N2459,$Q2459,$T2459},$B:$D,column(B$1),0)),index(C:C,match($H2459,$B:$B,)))),3)</f>
        <v>-57.92</v>
      </c>
      <c r="D2459" s="144">
        <f t="array" ref="D2459">round((G2459-average(J2459,M2459,P2459,S2459,V2459))*Y2459+if($B2459=$H2459,0,iferror(average(vlookup({$H2459,$K2459,$N2459,$Q2459,$T2459},$B:$D,column(C$1),0)),index(D:D,match($H2459,$B:$B,)))),3)</f>
        <v>39.147</v>
      </c>
      <c r="E2459" s="145">
        <v>2764.0</v>
      </c>
      <c r="F2459" s="146">
        <v>651.892</v>
      </c>
      <c r="G2459" s="146">
        <v>381.382</v>
      </c>
      <c r="H2459" s="147" t="s">
        <v>404</v>
      </c>
      <c r="I2459" s="146">
        <v>688.449</v>
      </c>
      <c r="J2459" s="146">
        <v>406.09</v>
      </c>
      <c r="K2459" s="148"/>
      <c r="L2459" s="149"/>
      <c r="M2459" s="149"/>
      <c r="N2459" s="148"/>
      <c r="O2459" s="149"/>
      <c r="P2459" s="149"/>
      <c r="Q2459" s="148"/>
      <c r="R2459" s="149"/>
      <c r="S2459" s="149"/>
      <c r="T2459" s="148"/>
      <c r="U2459" s="149"/>
      <c r="V2459" s="149"/>
      <c r="W2459" s="149"/>
      <c r="X2459" s="150">
        <f t="shared" si="1"/>
        <v>1.584367573</v>
      </c>
      <c r="Y2459" s="150">
        <f t="shared" si="2"/>
        <v>-1.584367573</v>
      </c>
    </row>
    <row r="2460" ht="15.75" customHeight="1">
      <c r="A2460" s="119">
        <v>2459.0</v>
      </c>
      <c r="B2460" s="143" t="str">
        <f t="array" ref="B2460">index(Systems!$A:$E,match($A2460,Systems!$A:$A,),match(B$1,Systems!$2:$2,))&amp;if(not(isblank(index(Systems!$A:$E,match($A2460,Systems!$A:$A,),match(Systems!$C$2,Systems!$2:$2,))))," ["&amp;index(Systems!$A:$E,match($A2460,Systems!$A:$A,),match(Systems!$C$2,Systems!$2:$2,))&amp;"]",)</f>
        <v>Syrstart</v>
      </c>
      <c r="C2460" s="144">
        <f t="array" ref="C2460">round((F2460-average(I2460,L2460,O2460,R2460,U2460))*X2460+if($B2460=$H2460,0,iferror(average(vlookup({$H2460,$K2460,$N2460,$Q2460,$T2460},$B:$D,column(B$1),0)),index(C:C,match($H2460,$B:$B,)))),3)</f>
        <v>-185.24</v>
      </c>
      <c r="D2460" s="144">
        <f t="array" ref="D2460">round((G2460-average(J2460,M2460,P2460,S2460,V2460))*Y2460+if($B2460=$H2460,0,iferror(average(vlookup({$H2460,$K2460,$N2460,$Q2460,$T2460},$B:$D,column(C$1),0)),index(D:D,match($H2460,$B:$B,)))),3)</f>
        <v>576.382</v>
      </c>
      <c r="E2460" s="145">
        <v>2764.0</v>
      </c>
      <c r="F2460" s="146">
        <v>571.532</v>
      </c>
      <c r="G2460" s="146">
        <v>42.297</v>
      </c>
      <c r="H2460" s="147" t="s">
        <v>404</v>
      </c>
      <c r="I2460" s="146">
        <v>688.449</v>
      </c>
      <c r="J2460" s="146">
        <v>406.09</v>
      </c>
      <c r="K2460" s="148"/>
      <c r="L2460" s="149"/>
      <c r="M2460" s="149"/>
      <c r="N2460" s="148"/>
      <c r="O2460" s="149"/>
      <c r="P2460" s="149"/>
      <c r="Q2460" s="148"/>
      <c r="R2460" s="149"/>
      <c r="S2460" s="149"/>
      <c r="T2460" s="148"/>
      <c r="U2460" s="149"/>
      <c r="V2460" s="149"/>
      <c r="W2460" s="149"/>
      <c r="X2460" s="150">
        <f t="shared" si="1"/>
        <v>1.584367573</v>
      </c>
      <c r="Y2460" s="150">
        <f t="shared" si="2"/>
        <v>-1.584367573</v>
      </c>
    </row>
    <row r="2461" ht="15.75" customHeight="1">
      <c r="A2461" s="119">
        <v>2460.0</v>
      </c>
      <c r="B2461" s="143" t="str">
        <f t="array" ref="B2461">index(Systems!$A:$E,match($A2461,Systems!$A:$A,),match(B$1,Systems!$2:$2,))&amp;if(not(isblank(index(Systems!$A:$E,match($A2461,Systems!$A:$A,),match(Systems!$C$2,Systems!$2:$2,))))," ["&amp;index(Systems!$A:$E,match($A2461,Systems!$A:$A,),match(Systems!$C$2,Systems!$2:$2,))&amp;"]",)</f>
        <v>Szepes</v>
      </c>
      <c r="C2461" s="144">
        <f t="array" ref="C2461">round((F2461-average(I2461,L2461,O2461,R2461,U2461))*X2461+if($B2461=$H2461,0,iferror(average(vlookup({$H2461,$K2461,$N2461,$Q2461,$T2461},$B:$D,column(B$1),0)),index(C:C,match($H2461,$B:$B,)))),3)</f>
        <v>-232.294</v>
      </c>
      <c r="D2461" s="144">
        <f t="array" ref="D2461">round((G2461-average(J2461,M2461,P2461,S2461,V2461))*Y2461+if($B2461=$H2461,0,iferror(average(vlookup({$H2461,$K2461,$N2461,$Q2461,$T2461},$B:$D,column(C$1),0)),index(D:D,match($H2461,$B:$B,)))),3)</f>
        <v>-63.077</v>
      </c>
      <c r="E2461" s="145">
        <v>2764.0</v>
      </c>
      <c r="F2461" s="146">
        <v>541.833</v>
      </c>
      <c r="G2461" s="146">
        <v>445.902</v>
      </c>
      <c r="H2461" s="147" t="s">
        <v>404</v>
      </c>
      <c r="I2461" s="146">
        <v>688.449</v>
      </c>
      <c r="J2461" s="146">
        <v>406.09</v>
      </c>
      <c r="K2461" s="148"/>
      <c r="L2461" s="149"/>
      <c r="M2461" s="149"/>
      <c r="N2461" s="148"/>
      <c r="O2461" s="149"/>
      <c r="P2461" s="149"/>
      <c r="Q2461" s="148"/>
      <c r="R2461" s="149"/>
      <c r="S2461" s="149"/>
      <c r="T2461" s="148"/>
      <c r="U2461" s="149"/>
      <c r="V2461" s="149"/>
      <c r="W2461" s="149"/>
      <c r="X2461" s="150">
        <f t="shared" si="1"/>
        <v>1.584367573</v>
      </c>
      <c r="Y2461" s="150">
        <f t="shared" si="2"/>
        <v>-1.584367573</v>
      </c>
    </row>
    <row r="2462" ht="15.75" customHeight="1">
      <c r="A2462" s="119">
        <v>2461.0</v>
      </c>
      <c r="B2462" s="143" t="str">
        <f t="array" ref="B2462">index(Systems!$A:$E,match($A2462,Systems!$A:$A,),match(B$1,Systems!$2:$2,))&amp;if(not(isblank(index(Systems!$A:$E,match($A2462,Systems!$A:$A,),match(Systems!$C$2,Systems!$2:$2,))))," ["&amp;index(Systems!$A:$E,match($A2462,Systems!$A:$A,),match(Systems!$C$2,Systems!$2:$2,))&amp;"]",)</f>
        <v>Szombathely</v>
      </c>
      <c r="C2462" s="144">
        <f t="array" ref="C2462">round((F2462-average(I2462,L2462,O2462,R2462,U2462))*X2462+if($B2462=$H2462,0,iferror(average(vlookup({$H2462,$K2462,$N2462,$Q2462,$T2462},$B:$D,column(B$1),0)),index(C:C,match($H2462,$B:$B,)))),3)</f>
        <v>-182.307</v>
      </c>
      <c r="D2462" s="144">
        <f t="array" ref="D2462">round((G2462-average(J2462,M2462,P2462,S2462,V2462))*Y2462+if($B2462=$H2462,0,iferror(average(vlookup({$H2462,$K2462,$N2462,$Q2462,$T2462},$B:$D,column(C$1),0)),index(D:D,match($H2462,$B:$B,)))),3)</f>
        <v>-84.029</v>
      </c>
      <c r="E2462" s="145">
        <v>2764.0</v>
      </c>
      <c r="F2462" s="146">
        <v>573.383</v>
      </c>
      <c r="G2462" s="146">
        <v>459.126</v>
      </c>
      <c r="H2462" s="147" t="s">
        <v>404</v>
      </c>
      <c r="I2462" s="146">
        <v>688.449</v>
      </c>
      <c r="J2462" s="146">
        <v>406.09</v>
      </c>
      <c r="K2462" s="148"/>
      <c r="L2462" s="149"/>
      <c r="M2462" s="149"/>
      <c r="N2462" s="148"/>
      <c r="O2462" s="149"/>
      <c r="P2462" s="149"/>
      <c r="Q2462" s="148"/>
      <c r="R2462" s="149"/>
      <c r="S2462" s="149"/>
      <c r="T2462" s="148"/>
      <c r="U2462" s="149"/>
      <c r="V2462" s="149"/>
      <c r="W2462" s="149"/>
      <c r="X2462" s="150">
        <f t="shared" si="1"/>
        <v>1.584367573</v>
      </c>
      <c r="Y2462" s="150">
        <f t="shared" si="2"/>
        <v>-1.584367573</v>
      </c>
    </row>
    <row r="2463" ht="15.75" customHeight="1">
      <c r="A2463" s="119">
        <v>2462.0</v>
      </c>
      <c r="B2463" s="143" t="str">
        <f t="array" ref="B2463">index(Systems!$A:$E,match($A2463,Systems!$A:$A,),match(B$1,Systems!$2:$2,))&amp;if(not(isblank(index(Systems!$A:$E,match($A2463,Systems!$A:$A,),match(Systems!$C$2,Systems!$2:$2,))))," ["&amp;index(Systems!$A:$E,match($A2463,Systems!$A:$A,),match(Systems!$C$2,Systems!$2:$2,))&amp;"]",)</f>
        <v>Tabayama</v>
      </c>
      <c r="C2463" s="144">
        <f t="array" ref="C2463">round((F2463-average(I2463,L2463,O2463,R2463,U2463))*X2463+if($B2463=$H2463,0,iferror(average(vlookup({$H2463,$K2463,$N2463,$Q2463,$T2463},$B:$D,column(B$1),0)),index(C:C,match($H2463,$B:$B,)))),3)</f>
        <v>407.56</v>
      </c>
      <c r="D2463" s="144">
        <f t="array" ref="D2463">round((G2463-average(J2463,M2463,P2463,S2463,V2463))*Y2463+if($B2463=$H2463,0,iferror(average(vlookup({$H2463,$K2463,$N2463,$Q2463,$T2463},$B:$D,column(C$1),0)),index(D:D,match($H2463,$B:$B,)))),3)</f>
        <v>233.095</v>
      </c>
      <c r="E2463" s="145">
        <v>2764.0</v>
      </c>
      <c r="F2463" s="146">
        <v>945.687</v>
      </c>
      <c r="G2463" s="146">
        <v>258.968</v>
      </c>
      <c r="H2463" s="147" t="s">
        <v>404</v>
      </c>
      <c r="I2463" s="146">
        <v>688.449</v>
      </c>
      <c r="J2463" s="146">
        <v>406.09</v>
      </c>
      <c r="K2463" s="148"/>
      <c r="L2463" s="149"/>
      <c r="M2463" s="149"/>
      <c r="N2463" s="148"/>
      <c r="O2463" s="149"/>
      <c r="P2463" s="149"/>
      <c r="Q2463" s="148"/>
      <c r="R2463" s="149"/>
      <c r="S2463" s="149"/>
      <c r="T2463" s="148"/>
      <c r="U2463" s="149"/>
      <c r="V2463" s="149"/>
      <c r="W2463" s="149"/>
      <c r="X2463" s="150">
        <f t="shared" si="1"/>
        <v>1.584367573</v>
      </c>
      <c r="Y2463" s="150">
        <f t="shared" si="2"/>
        <v>-1.584367573</v>
      </c>
    </row>
    <row r="2464" ht="15.75" customHeight="1">
      <c r="A2464" s="119">
        <v>2463.0</v>
      </c>
      <c r="B2464" s="143" t="str">
        <f t="array" ref="B2464">index(Systems!$A:$E,match($A2464,Systems!$A:$A,),match(B$1,Systems!$2:$2,))&amp;if(not(isblank(index(Systems!$A:$E,match($A2464,Systems!$A:$A,),match(Systems!$C$2,Systems!$2:$2,))))," ["&amp;index(Systems!$A:$E,match($A2464,Systems!$A:$A,),match(Systems!$C$2,Systems!$2:$2,))&amp;"]",)</f>
        <v>Tabit [Tabit V / Tyrfing (2350's+)]</v>
      </c>
      <c r="C2464" s="144">
        <f t="array" ref="C2464">round((F2464-average(I2464,L2464,O2464,R2464,U2464))*X2464+if($B2464=$H2464,0,iferror(average(vlookup({$H2464,$K2464,$N2464,$Q2464,$T2464},$B:$D,column(B$1),0)),index(C:C,match($H2464,$B:$B,)))),3)</f>
        <v>-33.118</v>
      </c>
      <c r="D2464" s="144">
        <f t="array" ref="D2464">round((G2464-average(J2464,M2464,P2464,S2464,V2464))*Y2464+if($B2464=$H2464,0,iferror(average(vlookup({$H2464,$K2464,$N2464,$Q2464,$T2464},$B:$D,column(C$1),0)),index(D:D,match($H2464,$B:$B,)))),3)</f>
        <v>-28.321</v>
      </c>
      <c r="E2464" s="145">
        <v>2764.0</v>
      </c>
      <c r="F2464" s="146">
        <v>667.546</v>
      </c>
      <c r="G2464" s="146">
        <v>423.965</v>
      </c>
      <c r="H2464" s="147" t="s">
        <v>404</v>
      </c>
      <c r="I2464" s="146">
        <v>688.449</v>
      </c>
      <c r="J2464" s="146">
        <v>406.09</v>
      </c>
      <c r="K2464" s="148"/>
      <c r="L2464" s="149"/>
      <c r="M2464" s="149"/>
      <c r="N2464" s="148"/>
      <c r="O2464" s="149"/>
      <c r="P2464" s="149"/>
      <c r="Q2464" s="148"/>
      <c r="R2464" s="149"/>
      <c r="S2464" s="149"/>
      <c r="T2464" s="148"/>
      <c r="U2464" s="149"/>
      <c r="V2464" s="149"/>
      <c r="W2464" s="149"/>
      <c r="X2464" s="150">
        <f t="shared" si="1"/>
        <v>1.584367573</v>
      </c>
      <c r="Y2464" s="150">
        <f t="shared" si="2"/>
        <v>-1.584367573</v>
      </c>
    </row>
    <row r="2465" ht="15.75" customHeight="1">
      <c r="A2465" s="119">
        <v>2464.0</v>
      </c>
      <c r="B2465" s="143" t="str">
        <f t="array" ref="B2465">index(Systems!$A:$E,match($A2465,Systems!$A:$A,),match(B$1,Systems!$2:$2,))&amp;if(not(isblank(index(Systems!$A:$E,match($A2465,Systems!$A:$A,),match(Systems!$C$2,Systems!$2:$2,))))," ["&amp;index(Systems!$A:$E,match($A2465,Systems!$A:$A,),match(Systems!$C$2,Systems!$2:$2,))&amp;"]",)</f>
        <v>Taga</v>
      </c>
      <c r="C2465" s="144">
        <f t="array" ref="C2465">round((F2465-average(I2465,L2465,O2465,R2465,U2465))*X2465+if($B2465=$H2465,0,iferror(average(vlookup({$H2465,$K2465,$N2465,$Q2465,$T2465},$B:$D,column(B$1),0)),index(C:C,match($H2465,$B:$B,)))),3)</f>
        <v>88.919</v>
      </c>
      <c r="D2465" s="144">
        <f t="array" ref="D2465">round((G2465-average(J2465,M2465,P2465,S2465,V2465))*Y2465+if($B2465=$H2465,0,iferror(average(vlookup({$H2465,$K2465,$N2465,$Q2465,$T2465},$B:$D,column(C$1),0)),index(D:D,match($H2465,$B:$B,)))),3)</f>
        <v>-207.395</v>
      </c>
      <c r="E2465" s="145">
        <v>2764.0</v>
      </c>
      <c r="F2465" s="146">
        <v>744.572</v>
      </c>
      <c r="G2465" s="146">
        <v>536.991</v>
      </c>
      <c r="H2465" s="147" t="s">
        <v>404</v>
      </c>
      <c r="I2465" s="146">
        <v>688.449</v>
      </c>
      <c r="J2465" s="146">
        <v>406.09</v>
      </c>
      <c r="K2465" s="148"/>
      <c r="L2465" s="149"/>
      <c r="M2465" s="149"/>
      <c r="N2465" s="148"/>
      <c r="O2465" s="149"/>
      <c r="P2465" s="149"/>
      <c r="Q2465" s="148"/>
      <c r="R2465" s="149"/>
      <c r="S2465" s="149"/>
      <c r="T2465" s="148"/>
      <c r="U2465" s="149"/>
      <c r="V2465" s="149"/>
      <c r="W2465" s="149"/>
      <c r="X2465" s="150">
        <f t="shared" si="1"/>
        <v>1.584367573</v>
      </c>
      <c r="Y2465" s="150">
        <f t="shared" si="2"/>
        <v>-1.584367573</v>
      </c>
    </row>
    <row r="2466" ht="15.75" customHeight="1">
      <c r="A2466" s="119">
        <v>2465.0</v>
      </c>
      <c r="B2466" s="143" t="str">
        <f t="array" ref="B2466">index(Systems!$A:$E,match($A2466,Systems!$A:$A,),match(B$1,Systems!$2:$2,))&amp;if(not(isblank(index(Systems!$A:$E,match($A2466,Systems!$A:$A,),match(Systems!$C$2,Systems!$2:$2,))))," ["&amp;index(Systems!$A:$E,match($A2466,Systems!$A:$A,),match(Systems!$C$2,Systems!$2:$2,))&amp;"]",)</f>
        <v>Tainjin</v>
      </c>
      <c r="C2466" s="144">
        <f t="array" ref="C2466">round((F2466-average(I2466,L2466,O2466,R2466,U2466))*X2466+if($B2466=$H2466,0,iferror(average(vlookup({$H2466,$K2466,$N2466,$Q2466,$T2466},$B:$D,column(B$1),0)),index(C:C,match($H2466,$B:$B,)))),3)</f>
        <v>-365.048</v>
      </c>
      <c r="D2466" s="144">
        <f t="array" ref="D2466">round((G2466-average(J2466,M2466,P2466,S2466,V2466))*Y2466+if($B2466=$H2466,0,iferror(average(vlookup({$H2466,$K2466,$N2466,$Q2466,$T2466},$B:$D,column(C$1),0)),index(D:D,match($H2466,$B:$B,)))),3)</f>
        <v>273.441</v>
      </c>
      <c r="E2466" s="145">
        <v>2764.0</v>
      </c>
      <c r="F2466" s="146">
        <v>458.043</v>
      </c>
      <c r="G2466" s="146">
        <v>233.503</v>
      </c>
      <c r="H2466" s="147" t="s">
        <v>404</v>
      </c>
      <c r="I2466" s="146">
        <v>688.449</v>
      </c>
      <c r="J2466" s="146">
        <v>406.09</v>
      </c>
      <c r="K2466" s="148"/>
      <c r="L2466" s="149"/>
      <c r="M2466" s="149"/>
      <c r="N2466" s="148"/>
      <c r="O2466" s="149"/>
      <c r="P2466" s="149"/>
      <c r="Q2466" s="148"/>
      <c r="R2466" s="149"/>
      <c r="S2466" s="149"/>
      <c r="T2466" s="148"/>
      <c r="U2466" s="149"/>
      <c r="V2466" s="149"/>
      <c r="W2466" s="149"/>
      <c r="X2466" s="150">
        <f t="shared" si="1"/>
        <v>1.584367573</v>
      </c>
      <c r="Y2466" s="150">
        <f t="shared" si="2"/>
        <v>-1.584367573</v>
      </c>
    </row>
    <row r="2467" ht="15.75" customHeight="1">
      <c r="A2467" s="119">
        <v>2466.0</v>
      </c>
      <c r="B2467" s="143" t="str">
        <f t="array" ref="B2467">index(Systems!$A:$E,match($A2467,Systems!$A:$A,),match(B$1,Systems!$2:$2,))&amp;if(not(isblank(index(Systems!$A:$E,match($A2467,Systems!$A:$A,),match(Systems!$C$2,Systems!$2:$2,))))," ["&amp;index(Systems!$A:$E,match($A2467,Systems!$A:$A,),match(Systems!$C$2,Systems!$2:$2,))&amp;"]",)</f>
        <v>Takata [New Start (3130+)]</v>
      </c>
      <c r="C2467" s="144">
        <f t="array" ref="C2467">round((F2467-average(I2467,L2467,O2467,R2467,U2467))*X2467+if($B2467=$H2467,0,iferror(average(vlookup({$H2467,$K2467,$N2467,$Q2467,$T2467},$B:$D,column(B$1),0)),index(C:C,match($H2467,$B:$B,)))),3)</f>
        <v>366.201</v>
      </c>
      <c r="D2467" s="144">
        <f t="array" ref="D2467">round((G2467-average(J2467,M2467,P2467,S2467,V2467))*Y2467+if($B2467=$H2467,0,iferror(average(vlookup({$H2467,$K2467,$N2467,$Q2467,$T2467},$B:$D,column(C$1),0)),index(D:D,match($H2467,$B:$B,)))),3)</f>
        <v>301.521</v>
      </c>
      <c r="E2467" s="145">
        <v>2764.0</v>
      </c>
      <c r="F2467" s="146">
        <v>919.583</v>
      </c>
      <c r="G2467" s="146">
        <v>215.78</v>
      </c>
      <c r="H2467" s="147" t="s">
        <v>404</v>
      </c>
      <c r="I2467" s="146">
        <v>688.449</v>
      </c>
      <c r="J2467" s="146">
        <v>406.09</v>
      </c>
      <c r="K2467" s="148"/>
      <c r="L2467" s="149"/>
      <c r="M2467" s="149"/>
      <c r="N2467" s="148"/>
      <c r="O2467" s="149"/>
      <c r="P2467" s="149"/>
      <c r="Q2467" s="148"/>
      <c r="R2467" s="149"/>
      <c r="S2467" s="149"/>
      <c r="T2467" s="148"/>
      <c r="U2467" s="149"/>
      <c r="V2467" s="149"/>
      <c r="W2467" s="149"/>
      <c r="X2467" s="150">
        <f t="shared" si="1"/>
        <v>1.584367573</v>
      </c>
      <c r="Y2467" s="150">
        <f t="shared" si="2"/>
        <v>-1.584367573</v>
      </c>
    </row>
    <row r="2468" ht="15.75" customHeight="1">
      <c r="A2468" s="119">
        <v>2467.0</v>
      </c>
      <c r="B2468" s="143" t="str">
        <f t="array" ref="B2468">index(Systems!$A:$E,match($A2468,Systems!$A:$A,),match(B$1,Systems!$2:$2,))&amp;if(not(isblank(index(Systems!$A:$E,match($A2468,Systems!$A:$A,),match(Systems!$C$2,Systems!$2:$2,))))," ["&amp;index(Systems!$A:$E,match($A2468,Systems!$A:$A,),match(Systems!$C$2,Systems!$2:$2,))&amp;"]",)</f>
        <v>Talcott</v>
      </c>
      <c r="C2468" s="144">
        <f t="array" ref="C2468">round((F2468-average(I2468,L2468,O2468,R2468,U2468))*X2468+if($B2468=$H2468,0,iferror(average(vlookup({$H2468,$K2468,$N2468,$Q2468,$T2468},$B:$D,column(B$1),0)),index(C:C,match($H2468,$B:$B,)))),3)</f>
        <v>199.811</v>
      </c>
      <c r="D2468" s="144">
        <f t="array" ref="D2468">round((G2468-average(J2468,M2468,P2468,S2468,V2468))*Y2468+if($B2468=$H2468,0,iferror(average(vlookup({$H2468,$K2468,$N2468,$Q2468,$T2468},$B:$D,column(C$1),0)),index(D:D,match($H2468,$B:$B,)))),3)</f>
        <v>-123.844</v>
      </c>
      <c r="E2468" s="145">
        <v>2764.0</v>
      </c>
      <c r="F2468" s="146">
        <v>814.563</v>
      </c>
      <c r="G2468" s="146">
        <v>484.256</v>
      </c>
      <c r="H2468" s="147" t="s">
        <v>404</v>
      </c>
      <c r="I2468" s="146">
        <v>688.449</v>
      </c>
      <c r="J2468" s="146">
        <v>406.09</v>
      </c>
      <c r="K2468" s="148"/>
      <c r="L2468" s="149"/>
      <c r="M2468" s="149"/>
      <c r="N2468" s="148"/>
      <c r="O2468" s="149"/>
      <c r="P2468" s="149"/>
      <c r="Q2468" s="148"/>
      <c r="R2468" s="149"/>
      <c r="S2468" s="149"/>
      <c r="T2468" s="148"/>
      <c r="U2468" s="149"/>
      <c r="V2468" s="149"/>
      <c r="W2468" s="149"/>
      <c r="X2468" s="150">
        <f t="shared" si="1"/>
        <v>1.584367573</v>
      </c>
      <c r="Y2468" s="150">
        <f t="shared" si="2"/>
        <v>-1.584367573</v>
      </c>
    </row>
    <row r="2469" ht="15.75" customHeight="1">
      <c r="A2469" s="119">
        <v>2468.0</v>
      </c>
      <c r="B2469" s="143" t="str">
        <f t="array" ref="B2469">index(Systems!$A:$E,match($A2469,Systems!$A:$A,),match(B$1,Systems!$2:$2,))&amp;if(not(isblank(index(Systems!$A:$E,match($A2469,Systems!$A:$A,),match(Systems!$C$2,Systems!$2:$2,))))," ["&amp;index(Systems!$A:$E,match($A2469,Systems!$A:$A,),match(Systems!$C$2,Systems!$2:$2,))&amp;"]",)</f>
        <v>Talisker</v>
      </c>
      <c r="C2469" s="144">
        <f t="array" ref="C2469">round((F2469-average(I2469,L2469,O2469,R2469,U2469))*X2469+if($B2469=$H2469,0,iferror(average(vlookup({$H2469,$K2469,$N2469,$Q2469,$T2469},$B:$D,column(B$1),0)),index(C:C,match($H2469,$B:$B,)))),3)</f>
        <v>29.067</v>
      </c>
      <c r="D2469" s="144">
        <f t="array" ref="D2469">round((G2469-average(J2469,M2469,P2469,S2469,V2469))*Y2469+if($B2469=$H2469,0,iferror(average(vlookup({$H2469,$K2469,$N2469,$Q2469,$T2469},$B:$D,column(C$1),0)),index(D:D,match($H2469,$B:$B,)))),3)</f>
        <v>130.195</v>
      </c>
      <c r="E2469" s="145">
        <v>2764.0</v>
      </c>
      <c r="F2469" s="146">
        <v>706.795</v>
      </c>
      <c r="G2469" s="146">
        <v>323.915</v>
      </c>
      <c r="H2469" s="147" t="s">
        <v>404</v>
      </c>
      <c r="I2469" s="146">
        <v>688.449</v>
      </c>
      <c r="J2469" s="146">
        <v>406.09</v>
      </c>
      <c r="K2469" s="148"/>
      <c r="L2469" s="149"/>
      <c r="M2469" s="149"/>
      <c r="N2469" s="148"/>
      <c r="O2469" s="149"/>
      <c r="P2469" s="149"/>
      <c r="Q2469" s="148"/>
      <c r="R2469" s="149"/>
      <c r="S2469" s="149"/>
      <c r="T2469" s="148"/>
      <c r="U2469" s="149"/>
      <c r="V2469" s="149"/>
      <c r="W2469" s="149"/>
      <c r="X2469" s="150">
        <f t="shared" si="1"/>
        <v>1.584367573</v>
      </c>
      <c r="Y2469" s="150">
        <f t="shared" si="2"/>
        <v>-1.584367573</v>
      </c>
    </row>
    <row r="2470" ht="15.75" customHeight="1">
      <c r="A2470" s="119">
        <v>2469.0</v>
      </c>
      <c r="B2470" s="143" t="str">
        <f t="array" ref="B2470">index(Systems!$A:$E,match($A2470,Systems!$A:$A,),match(B$1,Systems!$2:$2,))&amp;if(not(isblank(index(Systems!$A:$E,match($A2470,Systems!$A:$A,),match(Systems!$C$2,Systems!$2:$2,))))," ["&amp;index(Systems!$A:$E,match($A2470,Systems!$A:$A,),match(Systems!$C$2,Systems!$2:$2,))&amp;"]",)</f>
        <v>Talitha</v>
      </c>
      <c r="C2470" s="144">
        <f t="array" ref="C2470">round((F2470-average(I2470,L2470,O2470,R2470,U2470))*X2470+if($B2470=$H2470,0,iferror(average(vlookup({$H2470,$K2470,$N2470,$Q2470,$T2470},$B:$D,column(B$1),0)),index(C:C,match($H2470,$B:$B,)))),3)</f>
        <v>-34.132</v>
      </c>
      <c r="D2470" s="144">
        <f t="array" ref="D2470">round((G2470-average(J2470,M2470,P2470,S2470,V2470))*Y2470+if($B2470=$H2470,0,iferror(average(vlookup({$H2470,$K2470,$N2470,$Q2470,$T2470},$B:$D,column(C$1),0)),index(D:D,match($H2470,$B:$B,)))),3)</f>
        <v>-34.688</v>
      </c>
      <c r="E2470" s="145">
        <v>2764.0</v>
      </c>
      <c r="F2470" s="146">
        <v>666.906</v>
      </c>
      <c r="G2470" s="146">
        <v>427.984</v>
      </c>
      <c r="H2470" s="147" t="s">
        <v>404</v>
      </c>
      <c r="I2470" s="146">
        <v>688.449</v>
      </c>
      <c r="J2470" s="146">
        <v>406.09</v>
      </c>
      <c r="K2470" s="148"/>
      <c r="L2470" s="149"/>
      <c r="M2470" s="149"/>
      <c r="N2470" s="148"/>
      <c r="O2470" s="149"/>
      <c r="P2470" s="149"/>
      <c r="Q2470" s="148"/>
      <c r="R2470" s="149"/>
      <c r="S2470" s="149"/>
      <c r="T2470" s="148"/>
      <c r="U2470" s="149"/>
      <c r="V2470" s="149"/>
      <c r="W2470" s="149"/>
      <c r="X2470" s="150">
        <f t="shared" si="1"/>
        <v>1.584367573</v>
      </c>
      <c r="Y2470" s="150">
        <f t="shared" si="2"/>
        <v>-1.584367573</v>
      </c>
    </row>
    <row r="2471" ht="15.75" customHeight="1">
      <c r="A2471" s="119">
        <v>2470.0</v>
      </c>
      <c r="B2471" s="143" t="str">
        <f t="array" ref="B2471">index(Systems!$A:$E,match($A2471,Systems!$A:$A,),match(B$1,Systems!$2:$2,))&amp;if(not(isblank(index(Systems!$A:$E,match($A2471,Systems!$A:$A,),match(Systems!$C$2,Systems!$2:$2,))))," ["&amp;index(Systems!$A:$E,match($A2471,Systems!$A:$A,),match(Systems!$C$2,Systems!$2:$2,))&amp;"]",)</f>
        <v>Tall Trees</v>
      </c>
      <c r="C2471" s="144">
        <f t="array" ref="C2471">round((F2471-average(I2471,L2471,O2471,R2471,U2471))*X2471+if($B2471=$H2471,0,iferror(average(vlookup({$H2471,$K2471,$N2471,$Q2471,$T2471},$B:$D,column(B$1),0)),index(C:C,match($H2471,$B:$B,)))),3)</f>
        <v>0.767</v>
      </c>
      <c r="D2471" s="144">
        <f t="array" ref="D2471">round((G2471-average(J2471,M2471,P2471,S2471,V2471))*Y2471+if($B2471=$H2471,0,iferror(average(vlookup({$H2471,$K2471,$N2471,$Q2471,$T2471},$B:$D,column(C$1),0)),index(D:D,match($H2471,$B:$B,)))),3)</f>
        <v>-66.743</v>
      </c>
      <c r="E2471" s="145">
        <v>2764.0</v>
      </c>
      <c r="F2471" s="146">
        <v>688.933</v>
      </c>
      <c r="G2471" s="146">
        <v>448.216</v>
      </c>
      <c r="H2471" s="147" t="s">
        <v>404</v>
      </c>
      <c r="I2471" s="146">
        <v>688.449</v>
      </c>
      <c r="J2471" s="146">
        <v>406.09</v>
      </c>
      <c r="K2471" s="148"/>
      <c r="L2471" s="149"/>
      <c r="M2471" s="149"/>
      <c r="N2471" s="148"/>
      <c r="O2471" s="149"/>
      <c r="P2471" s="149"/>
      <c r="Q2471" s="148"/>
      <c r="R2471" s="149"/>
      <c r="S2471" s="149"/>
      <c r="T2471" s="148"/>
      <c r="U2471" s="149"/>
      <c r="V2471" s="149"/>
      <c r="W2471" s="149"/>
      <c r="X2471" s="150">
        <f t="shared" si="1"/>
        <v>1.584367573</v>
      </c>
      <c r="Y2471" s="150">
        <f t="shared" si="2"/>
        <v>-1.584367573</v>
      </c>
    </row>
    <row r="2472" ht="15.75" customHeight="1">
      <c r="A2472" s="119">
        <v>2471.0</v>
      </c>
      <c r="B2472" s="143" t="str">
        <f t="array" ref="B2472">index(Systems!$A:$E,match($A2472,Systems!$A:$A,),match(B$1,Systems!$2:$2,))&amp;if(not(isblank(index(Systems!$A:$E,match($A2472,Systems!$A:$A,),match(Systems!$C$2,Systems!$2:$2,))))," ["&amp;index(Systems!$A:$E,match($A2472,Systems!$A:$A,),match(Systems!$C$2,Systems!$2:$2,))&amp;"]",)</f>
        <v>Tallassee</v>
      </c>
      <c r="C2472" s="144">
        <f t="array" ref="C2472">round((F2472-average(I2472,L2472,O2472,R2472,U2472))*X2472+if($B2472=$H2472,0,iferror(average(vlookup({$H2472,$K2472,$N2472,$Q2472,$T2472},$B:$D,column(B$1),0)),index(C:C,match($H2472,$B:$B,)))),3)</f>
        <v>146.776</v>
      </c>
      <c r="D2472" s="144">
        <f t="array" ref="D2472">round((G2472-average(J2472,M2472,P2472,S2472,V2472))*Y2472+if($B2472=$H2472,0,iferror(average(vlookup({$H2472,$K2472,$N2472,$Q2472,$T2472},$B:$D,column(C$1),0)),index(D:D,match($H2472,$B:$B,)))),3)</f>
        <v>3.931</v>
      </c>
      <c r="E2472" s="145">
        <v>2764.0</v>
      </c>
      <c r="F2472" s="146">
        <v>781.089</v>
      </c>
      <c r="G2472" s="146">
        <v>403.609</v>
      </c>
      <c r="H2472" s="147" t="s">
        <v>404</v>
      </c>
      <c r="I2472" s="146">
        <v>688.449</v>
      </c>
      <c r="J2472" s="146">
        <v>406.09</v>
      </c>
      <c r="K2472" s="148"/>
      <c r="L2472" s="149"/>
      <c r="M2472" s="149"/>
      <c r="N2472" s="148"/>
      <c r="O2472" s="149"/>
      <c r="P2472" s="149"/>
      <c r="Q2472" s="148"/>
      <c r="R2472" s="149"/>
      <c r="S2472" s="149"/>
      <c r="T2472" s="148"/>
      <c r="U2472" s="149"/>
      <c r="V2472" s="149"/>
      <c r="W2472" s="149"/>
      <c r="X2472" s="150">
        <f t="shared" si="1"/>
        <v>1.584367573</v>
      </c>
      <c r="Y2472" s="150">
        <f t="shared" si="2"/>
        <v>-1.584367573</v>
      </c>
    </row>
    <row r="2473" ht="15.75" customHeight="1">
      <c r="A2473" s="119">
        <v>2472.0</v>
      </c>
      <c r="B2473" s="143" t="str">
        <f t="array" ref="B2473">index(Systems!$A:$E,match($A2473,Systems!$A:$A,),match(B$1,Systems!$2:$2,))&amp;if(not(isblank(index(Systems!$A:$E,match($A2473,Systems!$A:$A,),match(Systems!$C$2,Systems!$2:$2,))))," ["&amp;index(Systems!$A:$E,match($A2473,Systems!$A:$A,),match(Systems!$C$2,Systems!$2:$2,))&amp;"]",)</f>
        <v>Tallin</v>
      </c>
      <c r="C2473" s="144">
        <f t="array" ref="C2473">round((F2473-average(I2473,L2473,O2473,R2473,U2473))*X2473+if($B2473=$H2473,0,iferror(average(vlookup({$H2473,$K2473,$N2473,$Q2473,$T2473},$B:$D,column(B$1),0)),index(C:C,match($H2473,$B:$B,)))),3)</f>
        <v>119.675</v>
      </c>
      <c r="D2473" s="144">
        <f t="array" ref="D2473">round((G2473-average(J2473,M2473,P2473,S2473,V2473))*Y2473+if($B2473=$H2473,0,iferror(average(vlookup({$H2473,$K2473,$N2473,$Q2473,$T2473},$B:$D,column(C$1),0)),index(D:D,match($H2473,$B:$B,)))),3)</f>
        <v>-267.063</v>
      </c>
      <c r="E2473" s="145">
        <v>2764.0</v>
      </c>
      <c r="F2473" s="146">
        <v>763.984</v>
      </c>
      <c r="G2473" s="146">
        <v>574.651</v>
      </c>
      <c r="H2473" s="147" t="s">
        <v>404</v>
      </c>
      <c r="I2473" s="146">
        <v>688.449</v>
      </c>
      <c r="J2473" s="146">
        <v>406.09</v>
      </c>
      <c r="K2473" s="148"/>
      <c r="L2473" s="149"/>
      <c r="M2473" s="149"/>
      <c r="N2473" s="148"/>
      <c r="O2473" s="149"/>
      <c r="P2473" s="149"/>
      <c r="Q2473" s="148"/>
      <c r="R2473" s="149"/>
      <c r="S2473" s="149"/>
      <c r="T2473" s="148"/>
      <c r="U2473" s="149"/>
      <c r="V2473" s="149"/>
      <c r="W2473" s="149"/>
      <c r="X2473" s="150">
        <f t="shared" si="1"/>
        <v>1.584367573</v>
      </c>
      <c r="Y2473" s="150">
        <f t="shared" si="2"/>
        <v>-1.584367573</v>
      </c>
    </row>
    <row r="2474" ht="15.75" customHeight="1">
      <c r="A2474" s="119">
        <v>2473.0</v>
      </c>
      <c r="B2474" s="143" t="str">
        <f t="array" ref="B2474">index(Systems!$A:$E,match($A2474,Systems!$A:$A,),match(B$1,Systems!$2:$2,))&amp;if(not(isblank(index(Systems!$A:$E,match($A2474,Systems!$A:$A,),match(Systems!$C$2,Systems!$2:$2,))))," ["&amp;index(Systems!$A:$E,match($A2474,Systems!$A:$A,),match(Systems!$C$2,Systems!$2:$2,))&amp;"]",)</f>
        <v>Tallmadge</v>
      </c>
      <c r="C2474" s="144">
        <f t="array" ref="C2474">round((F2474-average(I2474,L2474,O2474,R2474,U2474))*X2474+if($B2474=$H2474,0,iferror(average(vlookup({$H2474,$K2474,$N2474,$Q2474,$T2474},$B:$D,column(B$1),0)),index(C:C,match($H2474,$B:$B,)))),3)</f>
        <v>276.059</v>
      </c>
      <c r="D2474" s="144">
        <f t="array" ref="D2474">round((G2474-average(J2474,M2474,P2474,S2474,V2474))*Y2474+if($B2474=$H2474,0,iferror(average(vlookup({$H2474,$K2474,$N2474,$Q2474,$T2474},$B:$D,column(C$1),0)),index(D:D,match($H2474,$B:$B,)))),3)</f>
        <v>41.83</v>
      </c>
      <c r="E2474" s="145">
        <v>2764.0</v>
      </c>
      <c r="F2474" s="146">
        <v>862.688</v>
      </c>
      <c r="G2474" s="146">
        <v>379.688</v>
      </c>
      <c r="H2474" s="147" t="s">
        <v>404</v>
      </c>
      <c r="I2474" s="146">
        <v>688.449</v>
      </c>
      <c r="J2474" s="146">
        <v>406.09</v>
      </c>
      <c r="K2474" s="148"/>
      <c r="L2474" s="149"/>
      <c r="M2474" s="149"/>
      <c r="N2474" s="148"/>
      <c r="O2474" s="149"/>
      <c r="P2474" s="149"/>
      <c r="Q2474" s="148"/>
      <c r="R2474" s="149"/>
      <c r="S2474" s="149"/>
      <c r="T2474" s="148"/>
      <c r="U2474" s="149"/>
      <c r="V2474" s="149"/>
      <c r="W2474" s="149"/>
      <c r="X2474" s="150">
        <f t="shared" si="1"/>
        <v>1.584367573</v>
      </c>
      <c r="Y2474" s="150">
        <f t="shared" si="2"/>
        <v>-1.584367573</v>
      </c>
    </row>
    <row r="2475" ht="15.75" customHeight="1">
      <c r="A2475" s="119">
        <v>2474.0</v>
      </c>
      <c r="B2475" s="143" t="str">
        <f t="array" ref="B2475">index(Systems!$A:$E,match($A2475,Systems!$A:$A,),match(B$1,Systems!$2:$2,))&amp;if(not(isblank(index(Systems!$A:$E,match($A2475,Systems!$A:$A,),match(Systems!$C$2,Systems!$2:$2,))))," ["&amp;index(Systems!$A:$E,match($A2475,Systems!$A:$A,),match(Systems!$C$2,Systems!$2:$2,))&amp;"]",)</f>
        <v>Tamar</v>
      </c>
      <c r="C2475" s="144">
        <f t="array" ref="C2475">round((F2475-average(I2475,L2475,O2475,R2475,U2475))*X2475+if($B2475=$H2475,0,iferror(average(vlookup({$H2475,$K2475,$N2475,$Q2475,$T2475},$B:$D,column(B$1),0)),index(C:C,match($H2475,$B:$B,)))),3)</f>
        <v>-15.391</v>
      </c>
      <c r="D2475" s="144">
        <f t="array" ref="D2475">round((G2475-average(J2475,M2475,P2475,S2475,V2475))*Y2475+if($B2475=$H2475,0,iferror(average(vlookup({$H2475,$K2475,$N2475,$Q2475,$T2475},$B:$D,column(C$1),0)),index(D:D,match($H2475,$B:$B,)))),3)</f>
        <v>314.863</v>
      </c>
      <c r="E2475" s="145">
        <v>2764.0</v>
      </c>
      <c r="F2475" s="146">
        <v>678.735</v>
      </c>
      <c r="G2475" s="146">
        <v>207.359</v>
      </c>
      <c r="H2475" s="147" t="s">
        <v>404</v>
      </c>
      <c r="I2475" s="146">
        <v>688.449</v>
      </c>
      <c r="J2475" s="146">
        <v>406.09</v>
      </c>
      <c r="K2475" s="148"/>
      <c r="L2475" s="149"/>
      <c r="M2475" s="149"/>
      <c r="N2475" s="148"/>
      <c r="O2475" s="149"/>
      <c r="P2475" s="149"/>
      <c r="Q2475" s="148"/>
      <c r="R2475" s="149"/>
      <c r="S2475" s="149"/>
      <c r="T2475" s="148"/>
      <c r="U2475" s="149"/>
      <c r="V2475" s="149"/>
      <c r="W2475" s="149"/>
      <c r="X2475" s="150">
        <f t="shared" si="1"/>
        <v>1.584367573</v>
      </c>
      <c r="Y2475" s="150">
        <f t="shared" si="2"/>
        <v>-1.584367573</v>
      </c>
    </row>
    <row r="2476" ht="15.75" customHeight="1">
      <c r="A2476" s="119">
        <v>2475.0</v>
      </c>
      <c r="B2476" s="143" t="str">
        <f t="array" ref="B2476">index(Systems!$A:$E,match($A2476,Systems!$A:$A,),match(B$1,Systems!$2:$2,))&amp;if(not(isblank(index(Systems!$A:$E,match($A2476,Systems!$A:$A,),match(Systems!$C$2,Systems!$2:$2,))))," ["&amp;index(Systems!$A:$E,match($A2476,Systems!$A:$A,),match(Systems!$C$2,Systems!$2:$2,))&amp;"]",)</f>
        <v>Tamarind</v>
      </c>
      <c r="C2476" s="144">
        <f t="array" ref="C2476">round((F2476-average(I2476,L2476,O2476,R2476,U2476))*X2476+if($B2476=$H2476,0,iferror(average(vlookup({$H2476,$K2476,$N2476,$Q2476,$T2476},$B:$D,column(B$1),0)),index(C:C,match($H2476,$B:$B,)))),3)</f>
        <v>-268.942</v>
      </c>
      <c r="D2476" s="144">
        <f t="array" ref="D2476">round((G2476-average(J2476,M2476,P2476,S2476,V2476))*Y2476+if($B2476=$H2476,0,iferror(average(vlookup({$H2476,$K2476,$N2476,$Q2476,$T2476},$B:$D,column(C$1),0)),index(D:D,match($H2476,$B:$B,)))),3)</f>
        <v>-83.292</v>
      </c>
      <c r="E2476" s="145">
        <v>2764.0</v>
      </c>
      <c r="F2476" s="146">
        <v>518.702</v>
      </c>
      <c r="G2476" s="146">
        <v>458.661</v>
      </c>
      <c r="H2476" s="147" t="s">
        <v>404</v>
      </c>
      <c r="I2476" s="146">
        <v>688.449</v>
      </c>
      <c r="J2476" s="146">
        <v>406.09</v>
      </c>
      <c r="K2476" s="148"/>
      <c r="L2476" s="149"/>
      <c r="M2476" s="149"/>
      <c r="N2476" s="148"/>
      <c r="O2476" s="149"/>
      <c r="P2476" s="149"/>
      <c r="Q2476" s="148"/>
      <c r="R2476" s="149"/>
      <c r="S2476" s="149"/>
      <c r="T2476" s="148"/>
      <c r="U2476" s="149"/>
      <c r="V2476" s="149"/>
      <c r="W2476" s="149"/>
      <c r="X2476" s="150">
        <f t="shared" si="1"/>
        <v>1.584367573</v>
      </c>
      <c r="Y2476" s="150">
        <f t="shared" si="2"/>
        <v>-1.584367573</v>
      </c>
    </row>
    <row r="2477" ht="15.75" customHeight="1">
      <c r="A2477" s="119">
        <v>2476.0</v>
      </c>
      <c r="B2477" s="143" t="str">
        <f t="array" ref="B2477">index(Systems!$A:$E,match($A2477,Systems!$A:$A,),match(B$1,Systems!$2:$2,))&amp;if(not(isblank(index(Systems!$A:$E,match($A2477,Systems!$A:$A,),match(Systems!$C$2,Systems!$2:$2,))))," ["&amp;index(Systems!$A:$E,match($A2477,Systems!$A:$A,),match(Systems!$C$2,Systems!$2:$2,))&amp;"]",)</f>
        <v>Tamsalu</v>
      </c>
      <c r="C2477" s="144">
        <f t="array" ref="C2477">round((F2477-average(I2477,L2477,O2477,R2477,U2477))*X2477+if($B2477=$H2477,0,iferror(average(vlookup({$H2477,$K2477,$N2477,$Q2477,$T2477},$B:$D,column(B$1),0)),index(C:C,match($H2477,$B:$B,)))),3)</f>
        <v>167.499</v>
      </c>
      <c r="D2477" s="144">
        <f t="array" ref="D2477">round((G2477-average(J2477,M2477,P2477,S2477,V2477))*Y2477+if($B2477=$H2477,0,iferror(average(vlookup({$H2477,$K2477,$N2477,$Q2477,$T2477},$B:$D,column(C$1),0)),index(D:D,match($H2477,$B:$B,)))),3)</f>
        <v>164.51</v>
      </c>
      <c r="E2477" s="145">
        <v>2764.0</v>
      </c>
      <c r="F2477" s="146">
        <v>794.169</v>
      </c>
      <c r="G2477" s="146">
        <v>302.257</v>
      </c>
      <c r="H2477" s="147" t="s">
        <v>404</v>
      </c>
      <c r="I2477" s="146">
        <v>688.449</v>
      </c>
      <c r="J2477" s="146">
        <v>406.09</v>
      </c>
      <c r="K2477" s="148"/>
      <c r="L2477" s="149"/>
      <c r="M2477" s="149"/>
      <c r="N2477" s="148"/>
      <c r="O2477" s="149"/>
      <c r="P2477" s="149"/>
      <c r="Q2477" s="148"/>
      <c r="R2477" s="149"/>
      <c r="S2477" s="149"/>
      <c r="T2477" s="148"/>
      <c r="U2477" s="149"/>
      <c r="V2477" s="149"/>
      <c r="W2477" s="149"/>
      <c r="X2477" s="150">
        <f t="shared" si="1"/>
        <v>1.584367573</v>
      </c>
      <c r="Y2477" s="150">
        <f t="shared" si="2"/>
        <v>-1.584367573</v>
      </c>
    </row>
    <row r="2478" ht="15.75" customHeight="1">
      <c r="A2478" s="119">
        <v>2477.0</v>
      </c>
      <c r="B2478" s="143" t="str">
        <f t="array" ref="B2478">index(Systems!$A:$E,match($A2478,Systems!$A:$A,),match(B$1,Systems!$2:$2,))&amp;if(not(isblank(index(Systems!$A:$E,match($A2478,Systems!$A:$A,),match(Systems!$C$2,Systems!$2:$2,))))," ["&amp;index(Systems!$A:$E,match($A2478,Systems!$A:$A,),match(Systems!$C$2,Systems!$2:$2,))&amp;"]",)</f>
        <v>Tancredi [Tancredi IV]</v>
      </c>
      <c r="C2478" s="144">
        <f t="array" ref="C2478">round((F2478-average(I2478,L2478,O2478,R2478,U2478))*X2478+if($B2478=$H2478,0,iferror(average(vlookup({$H2478,$K2478,$N2478,$Q2478,$T2478},$B:$D,column(B$1),0)),index(C:C,match($H2478,$B:$B,)))),3)</f>
        <v>429.611</v>
      </c>
      <c r="D2478" s="144">
        <f t="array" ref="D2478">round((G2478-average(J2478,M2478,P2478,S2478,V2478))*Y2478+if($B2478=$H2478,0,iferror(average(vlookup({$H2478,$K2478,$N2478,$Q2478,$T2478},$B:$D,column(C$1),0)),index(D:D,match($H2478,$B:$B,)))),3)</f>
        <v>93.527</v>
      </c>
      <c r="E2478" s="145">
        <v>2764.0</v>
      </c>
      <c r="F2478" s="146">
        <v>959.605</v>
      </c>
      <c r="G2478" s="146">
        <v>347.059</v>
      </c>
      <c r="H2478" s="147" t="s">
        <v>404</v>
      </c>
      <c r="I2478" s="146">
        <v>688.449</v>
      </c>
      <c r="J2478" s="146">
        <v>406.09</v>
      </c>
      <c r="K2478" s="148"/>
      <c r="L2478" s="149"/>
      <c r="M2478" s="149"/>
      <c r="N2478" s="148"/>
      <c r="O2478" s="149"/>
      <c r="P2478" s="149"/>
      <c r="Q2478" s="148"/>
      <c r="R2478" s="149"/>
      <c r="S2478" s="149"/>
      <c r="T2478" s="148"/>
      <c r="U2478" s="149"/>
      <c r="V2478" s="149"/>
      <c r="W2478" s="149"/>
      <c r="X2478" s="150">
        <f t="shared" si="1"/>
        <v>1.584367573</v>
      </c>
      <c r="Y2478" s="150">
        <f t="shared" si="2"/>
        <v>-1.584367573</v>
      </c>
    </row>
    <row r="2479" ht="15.75" customHeight="1">
      <c r="A2479" s="119">
        <v>2478.0</v>
      </c>
      <c r="B2479" s="143" t="str">
        <f t="array" ref="B2479">index(Systems!$A:$E,match($A2479,Systems!$A:$A,),match(B$1,Systems!$2:$2,))&amp;if(not(isblank(index(Systems!$A:$E,match($A2479,Systems!$A:$A,),match(Systems!$C$2,Systems!$2:$2,))))," ["&amp;index(Systems!$A:$E,match($A2479,Systems!$A:$A,),match(Systems!$C$2,Systems!$2:$2,))&amp;"]",)</f>
        <v>Tangerz [Mayadi (2822+)]</v>
      </c>
      <c r="C2479" s="144">
        <f t="array" ref="C2479">round((F2479-average(I2479,L2479,O2479,R2479,U2479))*X2479+if($B2479=$H2479,0,iferror(average(vlookup({$H2479,$K2479,$N2479,$Q2479,$T2479},$B:$D,column(B$1),0)),index(C:C,match($H2479,$B:$B,)))),3)</f>
        <v>158.383</v>
      </c>
      <c r="D2479" s="144">
        <f t="array" ref="D2479">round((G2479-average(J2479,M2479,P2479,S2479,V2479))*Y2479+if($B2479=$H2479,0,iferror(average(vlookup({$H2479,$K2479,$N2479,$Q2479,$T2479},$B:$D,column(C$1),0)),index(D:D,match($H2479,$B:$B,)))),3)</f>
        <v>106.747</v>
      </c>
      <c r="E2479" s="145">
        <v>2764.0</v>
      </c>
      <c r="F2479" s="146">
        <v>788.415</v>
      </c>
      <c r="G2479" s="146">
        <v>338.715</v>
      </c>
      <c r="H2479" s="147" t="s">
        <v>404</v>
      </c>
      <c r="I2479" s="146">
        <v>688.449</v>
      </c>
      <c r="J2479" s="146">
        <v>406.09</v>
      </c>
      <c r="K2479" s="148"/>
      <c r="L2479" s="149"/>
      <c r="M2479" s="149"/>
      <c r="N2479" s="148"/>
      <c r="O2479" s="149"/>
      <c r="P2479" s="149"/>
      <c r="Q2479" s="148"/>
      <c r="R2479" s="149"/>
      <c r="S2479" s="149"/>
      <c r="T2479" s="148"/>
      <c r="U2479" s="149"/>
      <c r="V2479" s="149"/>
      <c r="W2479" s="149"/>
      <c r="X2479" s="150">
        <f t="shared" si="1"/>
        <v>1.584367573</v>
      </c>
      <c r="Y2479" s="150">
        <f t="shared" si="2"/>
        <v>-1.584367573</v>
      </c>
    </row>
    <row r="2480" ht="15.75" customHeight="1">
      <c r="A2480" s="119">
        <v>2479.0</v>
      </c>
      <c r="B2480" s="143" t="str">
        <f t="array" ref="B2480">index(Systems!$A:$E,match($A2480,Systems!$A:$A,),match(B$1,Systems!$2:$2,))&amp;if(not(isblank(index(Systems!$A:$E,match($A2480,Systems!$A:$A,),match(Systems!$C$2,Systems!$2:$2,))))," ["&amp;index(Systems!$A:$E,match($A2480,Systems!$A:$A,),match(Systems!$C$2,Systems!$2:$2,))&amp;"]",)</f>
        <v>Tangipahoa</v>
      </c>
      <c r="C2480" s="144">
        <f t="array" ref="C2480">round((F2480-average(I2480,L2480,O2480,R2480,U2480))*X2480+if($B2480=$H2480,0,iferror(average(vlookup({$H2480,$K2480,$N2480,$Q2480,$T2480},$B:$D,column(B$1),0)),index(C:C,match($H2480,$B:$B,)))),3)</f>
        <v>589.347</v>
      </c>
      <c r="D2480" s="144">
        <f t="array" ref="D2480">round((G2480-average(J2480,M2480,P2480,S2480,V2480))*Y2480+if($B2480=$H2480,0,iferror(average(vlookup({$H2480,$K2480,$N2480,$Q2480,$T2480},$B:$D,column(C$1),0)),index(D:D,match($H2480,$B:$B,)))),3)</f>
        <v>-21.506</v>
      </c>
      <c r="E2480" s="145">
        <v>2764.0</v>
      </c>
      <c r="F2480" s="146">
        <v>1060.425</v>
      </c>
      <c r="G2480" s="146">
        <v>419.664</v>
      </c>
      <c r="H2480" s="147" t="s">
        <v>404</v>
      </c>
      <c r="I2480" s="146">
        <v>688.449</v>
      </c>
      <c r="J2480" s="146">
        <v>406.09</v>
      </c>
      <c r="K2480" s="148"/>
      <c r="L2480" s="149"/>
      <c r="M2480" s="149"/>
      <c r="N2480" s="148"/>
      <c r="O2480" s="149"/>
      <c r="P2480" s="149"/>
      <c r="Q2480" s="148"/>
      <c r="R2480" s="149"/>
      <c r="S2480" s="149"/>
      <c r="T2480" s="148"/>
      <c r="U2480" s="149"/>
      <c r="V2480" s="149"/>
      <c r="W2480" s="149"/>
      <c r="X2480" s="150">
        <f t="shared" si="1"/>
        <v>1.584367573</v>
      </c>
      <c r="Y2480" s="150">
        <f t="shared" si="2"/>
        <v>-1.584367573</v>
      </c>
    </row>
    <row r="2481" ht="15.75" customHeight="1">
      <c r="A2481" s="119">
        <v>2480.0</v>
      </c>
      <c r="B2481" s="143" t="str">
        <f t="array" ref="B2481">index(Systems!$A:$E,match($A2481,Systems!$A:$A,),match(B$1,Systems!$2:$2,))&amp;if(not(isblank(index(Systems!$A:$E,match($A2481,Systems!$A:$A,),match(Systems!$C$2,Systems!$2:$2,))))," ["&amp;index(Systems!$A:$E,match($A2481,Systems!$A:$A,),match(Systems!$C$2,Systems!$2:$2,))&amp;"]",)</f>
        <v>Tangua</v>
      </c>
      <c r="C2481" s="144">
        <f t="array" ref="C2481">round((F2481-average(I2481,L2481,O2481,R2481,U2481))*X2481+if($B2481=$H2481,0,iferror(average(vlookup({$H2481,$K2481,$N2481,$Q2481,$T2481},$B:$D,column(B$1),0)),index(C:C,match($H2481,$B:$B,)))),3)</f>
        <v>-307.363</v>
      </c>
      <c r="D2481" s="144">
        <f t="array" ref="D2481">round((G2481-average(J2481,M2481,P2481,S2481,V2481))*Y2481+if($B2481=$H2481,0,iferror(average(vlookup({$H2481,$K2481,$N2481,$Q2481,$T2481},$B:$D,column(C$1),0)),index(D:D,match($H2481,$B:$B,)))),3)</f>
        <v>271.885</v>
      </c>
      <c r="E2481" s="145">
        <v>2764.0</v>
      </c>
      <c r="F2481" s="146">
        <v>494.452</v>
      </c>
      <c r="G2481" s="146">
        <v>234.485</v>
      </c>
      <c r="H2481" s="147" t="s">
        <v>404</v>
      </c>
      <c r="I2481" s="146">
        <v>688.449</v>
      </c>
      <c r="J2481" s="146">
        <v>406.09</v>
      </c>
      <c r="K2481" s="148"/>
      <c r="L2481" s="149"/>
      <c r="M2481" s="149"/>
      <c r="N2481" s="148"/>
      <c r="O2481" s="149"/>
      <c r="P2481" s="149"/>
      <c r="Q2481" s="148"/>
      <c r="R2481" s="149"/>
      <c r="S2481" s="149"/>
      <c r="T2481" s="148"/>
      <c r="U2481" s="149"/>
      <c r="V2481" s="149"/>
      <c r="W2481" s="149"/>
      <c r="X2481" s="150">
        <f t="shared" si="1"/>
        <v>1.584367573</v>
      </c>
      <c r="Y2481" s="150">
        <f t="shared" si="2"/>
        <v>-1.584367573</v>
      </c>
    </row>
    <row r="2482" ht="15.75" customHeight="1">
      <c r="A2482" s="119">
        <v>2481.0</v>
      </c>
      <c r="B2482" s="143" t="str">
        <f t="array" ref="B2482">index(Systems!$A:$E,match($A2482,Systems!$A:$A,),match(B$1,Systems!$2:$2,))&amp;if(not(isblank(index(Systems!$A:$E,match($A2482,Systems!$A:$A,),match(Systems!$C$2,Systems!$2:$2,))))," ["&amp;index(Systems!$A:$E,match($A2482,Systems!$A:$A,),match(Systems!$C$2,Systems!$2:$2,))&amp;"]",)</f>
        <v>Tanh Linh</v>
      </c>
      <c r="C2482" s="144">
        <f t="array" ref="C2482">round((F2482-average(I2482,L2482,O2482,R2482,U2482))*X2482+if($B2482=$H2482,0,iferror(average(vlookup({$H2482,$K2482,$N2482,$Q2482,$T2482},$B:$D,column(B$1),0)),index(C:C,match($H2482,$B:$B,)))),3)</f>
        <v>90.211</v>
      </c>
      <c r="D2482" s="144">
        <f t="array" ref="D2482">round((G2482-average(J2482,M2482,P2482,S2482,V2482))*Y2482+if($B2482=$H2482,0,iferror(average(vlookup({$H2482,$K2482,$N2482,$Q2482,$T2482},$B:$D,column(C$1),0)),index(D:D,match($H2482,$B:$B,)))),3)</f>
        <v>232.338</v>
      </c>
      <c r="E2482" s="145">
        <v>2764.0</v>
      </c>
      <c r="F2482" s="146">
        <v>745.387</v>
      </c>
      <c r="G2482" s="146">
        <v>259.446</v>
      </c>
      <c r="H2482" s="147" t="s">
        <v>404</v>
      </c>
      <c r="I2482" s="146">
        <v>688.449</v>
      </c>
      <c r="J2482" s="146">
        <v>406.09</v>
      </c>
      <c r="K2482" s="148"/>
      <c r="L2482" s="149"/>
      <c r="M2482" s="149"/>
      <c r="N2482" s="148"/>
      <c r="O2482" s="149"/>
      <c r="P2482" s="149"/>
      <c r="Q2482" s="148"/>
      <c r="R2482" s="149"/>
      <c r="S2482" s="149"/>
      <c r="T2482" s="148"/>
      <c r="U2482" s="149"/>
      <c r="V2482" s="149"/>
      <c r="W2482" s="149"/>
      <c r="X2482" s="150">
        <f t="shared" si="1"/>
        <v>1.584367573</v>
      </c>
      <c r="Y2482" s="150">
        <f t="shared" si="2"/>
        <v>-1.584367573</v>
      </c>
    </row>
    <row r="2483" ht="15.75" customHeight="1">
      <c r="A2483" s="119">
        <v>2482.0</v>
      </c>
      <c r="B2483" s="143" t="str">
        <f t="array" ref="B2483">index(Systems!$A:$E,match($A2483,Systems!$A:$A,),match(B$1,Systems!$2:$2,))&amp;if(not(isblank(index(Systems!$A:$E,match($A2483,Systems!$A:$A,),match(Systems!$C$2,Systems!$2:$2,))))," ["&amp;index(Systems!$A:$E,match($A2483,Systems!$A:$A,),match(Systems!$C$2,Systems!$2:$2,))&amp;"]",)</f>
        <v>Tania Australis</v>
      </c>
      <c r="C2483" s="144">
        <f t="array" ref="C2483">round((F2483-average(I2483,L2483,O2483,R2483,U2483))*X2483+if($B2483=$H2483,0,iferror(average(vlookup({$H2483,$K2483,$N2483,$Q2483,$T2483},$B:$D,column(B$1),0)),index(C:C,match($H2483,$B:$B,)))),3)</f>
        <v>-140.651</v>
      </c>
      <c r="D2483" s="144">
        <f t="array" ref="D2483">round((G2483-average(J2483,M2483,P2483,S2483,V2483))*Y2483+if($B2483=$H2483,0,iferror(average(vlookup({$H2483,$K2483,$N2483,$Q2483,$T2483},$B:$D,column(C$1),0)),index(D:D,match($H2483,$B:$B,)))),3)</f>
        <v>-64.669</v>
      </c>
      <c r="E2483" s="145">
        <v>2764.0</v>
      </c>
      <c r="F2483" s="146">
        <v>599.675</v>
      </c>
      <c r="G2483" s="146">
        <v>446.907</v>
      </c>
      <c r="H2483" s="147" t="s">
        <v>404</v>
      </c>
      <c r="I2483" s="146">
        <v>688.449</v>
      </c>
      <c r="J2483" s="146">
        <v>406.09</v>
      </c>
      <c r="K2483" s="148"/>
      <c r="L2483" s="149"/>
      <c r="M2483" s="149"/>
      <c r="N2483" s="148"/>
      <c r="O2483" s="149"/>
      <c r="P2483" s="149"/>
      <c r="Q2483" s="148"/>
      <c r="R2483" s="149"/>
      <c r="S2483" s="149"/>
      <c r="T2483" s="148"/>
      <c r="U2483" s="149"/>
      <c r="V2483" s="149"/>
      <c r="W2483" s="149"/>
      <c r="X2483" s="150">
        <f t="shared" si="1"/>
        <v>1.584367573</v>
      </c>
      <c r="Y2483" s="150">
        <f t="shared" si="2"/>
        <v>-1.584367573</v>
      </c>
    </row>
    <row r="2484" ht="15.75" customHeight="1">
      <c r="A2484" s="119">
        <v>2483.0</v>
      </c>
      <c r="B2484" s="143" t="str">
        <f t="array" ref="B2484">index(Systems!$A:$E,match($A2484,Systems!$A:$A,),match(B$1,Systems!$2:$2,))&amp;if(not(isblank(index(Systems!$A:$E,match($A2484,Systems!$A:$A,),match(Systems!$C$2,Systems!$2:$2,))))," ["&amp;index(Systems!$A:$E,match($A2484,Systems!$A:$A,),match(Systems!$C$2,Systems!$2:$2,))&amp;"]",)</f>
        <v>Tania Borealis</v>
      </c>
      <c r="C2484" s="144">
        <f t="array" ref="C2484">round((F2484-average(I2484,L2484,O2484,R2484,U2484))*X2484+if($B2484=$H2484,0,iferror(average(vlookup({$H2484,$K2484,$N2484,$Q2484,$T2484},$B:$D,column(B$1),0)),index(C:C,match($H2484,$B:$B,)))),3)</f>
        <v>-106.755</v>
      </c>
      <c r="D2484" s="144">
        <f t="array" ref="D2484">round((G2484-average(J2484,M2484,P2484,S2484,V2484))*Y2484+if($B2484=$H2484,0,iferror(average(vlookup({$H2484,$K2484,$N2484,$Q2484,$T2484},$B:$D,column(C$1),0)),index(D:D,match($H2484,$B:$B,)))),3)</f>
        <v>-52.519</v>
      </c>
      <c r="E2484" s="145">
        <v>2764.0</v>
      </c>
      <c r="F2484" s="146">
        <v>621.069</v>
      </c>
      <c r="G2484" s="146">
        <v>439.238</v>
      </c>
      <c r="H2484" s="147" t="s">
        <v>404</v>
      </c>
      <c r="I2484" s="146">
        <v>688.449</v>
      </c>
      <c r="J2484" s="146">
        <v>406.09</v>
      </c>
      <c r="K2484" s="148"/>
      <c r="L2484" s="149"/>
      <c r="M2484" s="149"/>
      <c r="N2484" s="148"/>
      <c r="O2484" s="149"/>
      <c r="P2484" s="149"/>
      <c r="Q2484" s="148"/>
      <c r="R2484" s="149"/>
      <c r="S2484" s="149"/>
      <c r="T2484" s="148"/>
      <c r="U2484" s="149"/>
      <c r="V2484" s="149"/>
      <c r="W2484" s="149"/>
      <c r="X2484" s="150">
        <f t="shared" si="1"/>
        <v>1.584367573</v>
      </c>
      <c r="Y2484" s="150">
        <f t="shared" si="2"/>
        <v>-1.584367573</v>
      </c>
    </row>
    <row r="2485" ht="15.75" customHeight="1">
      <c r="A2485" s="119">
        <v>2484.0</v>
      </c>
      <c r="B2485" s="143" t="str">
        <f t="array" ref="B2485">index(Systems!$A:$E,match($A2485,Systems!$A:$A,),match(B$1,Systems!$2:$2,))&amp;if(not(isblank(index(Systems!$A:$E,match($A2485,Systems!$A:$A,),match(Systems!$C$2,Systems!$2:$2,))))," ["&amp;index(Systems!$A:$E,match($A2485,Systems!$A:$A,),match(Systems!$C$2,Systems!$2:$2,))&amp;"]",)</f>
        <v>Tannil</v>
      </c>
      <c r="C2485" s="144">
        <f t="array" ref="C2485">round((F2485-average(I2485,L2485,O2485,R2485,U2485))*X2485+if($B2485=$H2485,0,iferror(average(vlookup({$H2485,$K2485,$N2485,$Q2485,$T2485},$B:$D,column(B$1),0)),index(C:C,match($H2485,$B:$B,)))),3)</f>
        <v>122.004</v>
      </c>
      <c r="D2485" s="144">
        <f t="array" ref="D2485">round((G2485-average(J2485,M2485,P2485,S2485,V2485))*Y2485+if($B2485=$H2485,0,iferror(average(vlookup({$H2485,$K2485,$N2485,$Q2485,$T2485},$B:$D,column(C$1),0)),index(D:D,match($H2485,$B:$B,)))),3)</f>
        <v>57.341</v>
      </c>
      <c r="E2485" s="145">
        <v>2764.0</v>
      </c>
      <c r="F2485" s="146">
        <v>765.454</v>
      </c>
      <c r="G2485" s="146">
        <v>369.898</v>
      </c>
      <c r="H2485" s="147" t="s">
        <v>404</v>
      </c>
      <c r="I2485" s="146">
        <v>688.449</v>
      </c>
      <c r="J2485" s="146">
        <v>406.09</v>
      </c>
      <c r="K2485" s="148"/>
      <c r="L2485" s="149"/>
      <c r="M2485" s="149"/>
      <c r="N2485" s="148"/>
      <c r="O2485" s="149"/>
      <c r="P2485" s="149"/>
      <c r="Q2485" s="148"/>
      <c r="R2485" s="149"/>
      <c r="S2485" s="149"/>
      <c r="T2485" s="148"/>
      <c r="U2485" s="149"/>
      <c r="V2485" s="149"/>
      <c r="W2485" s="149"/>
      <c r="X2485" s="150">
        <f t="shared" si="1"/>
        <v>1.584367573</v>
      </c>
      <c r="Y2485" s="150">
        <f t="shared" si="2"/>
        <v>-1.584367573</v>
      </c>
    </row>
    <row r="2486" ht="15.75" customHeight="1">
      <c r="A2486" s="119">
        <v>2485.0</v>
      </c>
      <c r="B2486" s="143" t="str">
        <f t="array" ref="B2486">index(Systems!$A:$E,match($A2486,Systems!$A:$A,),match(B$1,Systems!$2:$2,))&amp;if(not(isblank(index(Systems!$A:$E,match($A2486,Systems!$A:$A,),match(Systems!$C$2,Systems!$2:$2,))))," ["&amp;index(Systems!$A:$E,match($A2486,Systems!$A:$A,),match(Systems!$C$2,Systems!$2:$2,))&amp;"]",)</f>
        <v>Tantallon</v>
      </c>
      <c r="C2486" s="144">
        <f t="array" ref="C2486">round((F2486-average(I2486,L2486,O2486,R2486,U2486))*X2486+if($B2486=$H2486,0,iferror(average(vlookup({$H2486,$K2486,$N2486,$Q2486,$T2486},$B:$D,column(B$1),0)),index(C:C,match($H2486,$B:$B,)))),3)</f>
        <v>488.941</v>
      </c>
      <c r="D2486" s="144">
        <f t="array" ref="D2486">round((G2486-average(J2486,M2486,P2486,S2486,V2486))*Y2486+if($B2486=$H2486,0,iferror(average(vlookup({$H2486,$K2486,$N2486,$Q2486,$T2486},$B:$D,column(C$1),0)),index(D:D,match($H2486,$B:$B,)))),3)</f>
        <v>0.494</v>
      </c>
      <c r="E2486" s="145">
        <v>2764.0</v>
      </c>
      <c r="F2486" s="146">
        <v>997.052</v>
      </c>
      <c r="G2486" s="146">
        <v>405.778</v>
      </c>
      <c r="H2486" s="147" t="s">
        <v>404</v>
      </c>
      <c r="I2486" s="146">
        <v>688.449</v>
      </c>
      <c r="J2486" s="146">
        <v>406.09</v>
      </c>
      <c r="K2486" s="148"/>
      <c r="L2486" s="149"/>
      <c r="M2486" s="149"/>
      <c r="N2486" s="148"/>
      <c r="O2486" s="149"/>
      <c r="P2486" s="149"/>
      <c r="Q2486" s="148"/>
      <c r="R2486" s="149"/>
      <c r="S2486" s="149"/>
      <c r="T2486" s="148"/>
      <c r="U2486" s="149"/>
      <c r="V2486" s="149"/>
      <c r="W2486" s="149"/>
      <c r="X2486" s="150">
        <f t="shared" si="1"/>
        <v>1.584367573</v>
      </c>
      <c r="Y2486" s="150">
        <f t="shared" si="2"/>
        <v>-1.584367573</v>
      </c>
    </row>
    <row r="2487" ht="15.75" customHeight="1">
      <c r="A2487" s="119">
        <v>2486.0</v>
      </c>
      <c r="B2487" s="143" t="str">
        <f t="array" ref="B2487">index(Systems!$A:$E,match($A2487,Systems!$A:$A,),match(B$1,Systems!$2:$2,))&amp;if(not(isblank(index(Systems!$A:$E,match($A2487,Systems!$A:$A,),match(Systems!$C$2,Systems!$2:$2,))))," ["&amp;index(Systems!$A:$E,match($A2487,Systems!$A:$A,),match(Systems!$C$2,Systems!$2:$2,))&amp;"]",)</f>
        <v>Tantara</v>
      </c>
      <c r="C2487" s="144">
        <f t="array" ref="C2487">round((F2487-average(I2487,L2487,O2487,R2487,U2487))*X2487+if($B2487=$H2487,0,iferror(average(vlookup({$H2487,$K2487,$N2487,$Q2487,$T2487},$B:$D,column(B$1),0)),index(C:C,match($H2487,$B:$B,)))),3)</f>
        <v>101.311</v>
      </c>
      <c r="D2487" s="144">
        <f t="array" ref="D2487">round((G2487-average(J2487,M2487,P2487,S2487,V2487))*Y2487+if($B2487=$H2487,0,iferror(average(vlookup({$H2487,$K2487,$N2487,$Q2487,$T2487},$B:$D,column(C$1),0)),index(D:D,match($H2487,$B:$B,)))),3)</f>
        <v>-252.886</v>
      </c>
      <c r="E2487" s="145">
        <v>2764.0</v>
      </c>
      <c r="F2487" s="146">
        <v>752.393</v>
      </c>
      <c r="G2487" s="146">
        <v>565.703</v>
      </c>
      <c r="H2487" s="147" t="s">
        <v>404</v>
      </c>
      <c r="I2487" s="146">
        <v>688.449</v>
      </c>
      <c r="J2487" s="146">
        <v>406.09</v>
      </c>
      <c r="K2487" s="148"/>
      <c r="L2487" s="149"/>
      <c r="M2487" s="149"/>
      <c r="N2487" s="148"/>
      <c r="O2487" s="149"/>
      <c r="P2487" s="149"/>
      <c r="Q2487" s="148"/>
      <c r="R2487" s="149"/>
      <c r="S2487" s="149"/>
      <c r="T2487" s="148"/>
      <c r="U2487" s="149"/>
      <c r="V2487" s="149"/>
      <c r="W2487" s="149"/>
      <c r="X2487" s="150">
        <f t="shared" si="1"/>
        <v>1.584367573</v>
      </c>
      <c r="Y2487" s="150">
        <f t="shared" si="2"/>
        <v>-1.584367573</v>
      </c>
    </row>
    <row r="2488" ht="15.75" customHeight="1">
      <c r="A2488" s="119">
        <v>2487.0</v>
      </c>
      <c r="B2488" s="143" t="str">
        <f t="array" ref="B2488">index(Systems!$A:$E,match($A2488,Systems!$A:$A,),match(B$1,Systems!$2:$2,))&amp;if(not(isblank(index(Systems!$A:$E,match($A2488,Systems!$A:$A,),match(Systems!$C$2,Systems!$2:$2,))))," ["&amp;index(Systems!$A:$E,match($A2488,Systems!$A:$A,),match(Systems!$C$2,Systems!$2:$2,))&amp;"]",)</f>
        <v>Tanz</v>
      </c>
      <c r="C2488" s="144">
        <f t="array" ref="C2488">round((F2488-average(I2488,L2488,O2488,R2488,U2488))*X2488+if($B2488=$H2488,0,iferror(average(vlookup({$H2488,$K2488,$N2488,$Q2488,$T2488},$B:$D,column(B$1),0)),index(C:C,match($H2488,$B:$B,)))),3)</f>
        <v>651.509</v>
      </c>
      <c r="D2488" s="144">
        <f t="array" ref="D2488">round((G2488-average(J2488,M2488,P2488,S2488,V2488))*Y2488+if($B2488=$H2488,0,iferror(average(vlookup({$H2488,$K2488,$N2488,$Q2488,$T2488},$B:$D,column(C$1),0)),index(D:D,match($H2488,$B:$B,)))),3)</f>
        <v>229.542</v>
      </c>
      <c r="E2488" s="145">
        <v>2764.0</v>
      </c>
      <c r="F2488" s="146">
        <v>1099.66</v>
      </c>
      <c r="G2488" s="146">
        <v>261.211</v>
      </c>
      <c r="H2488" s="147" t="s">
        <v>404</v>
      </c>
      <c r="I2488" s="146">
        <v>688.449</v>
      </c>
      <c r="J2488" s="146">
        <v>406.09</v>
      </c>
      <c r="K2488" s="148"/>
      <c r="L2488" s="149"/>
      <c r="M2488" s="149"/>
      <c r="N2488" s="148"/>
      <c r="O2488" s="149"/>
      <c r="P2488" s="149"/>
      <c r="Q2488" s="148"/>
      <c r="R2488" s="149"/>
      <c r="S2488" s="149"/>
      <c r="T2488" s="148"/>
      <c r="U2488" s="149"/>
      <c r="V2488" s="149"/>
      <c r="W2488" s="149"/>
      <c r="X2488" s="150">
        <f t="shared" si="1"/>
        <v>1.584367573</v>
      </c>
      <c r="Y2488" s="150">
        <f t="shared" si="2"/>
        <v>-1.584367573</v>
      </c>
    </row>
    <row r="2489" ht="15.75" customHeight="1">
      <c r="A2489" s="119">
        <v>2488.0</v>
      </c>
      <c r="B2489" s="143" t="str">
        <f t="array" ref="B2489">index(Systems!$A:$E,match($A2489,Systems!$A:$A,),match(B$1,Systems!$2:$2,))&amp;if(not(isblank(index(Systems!$A:$E,match($A2489,Systems!$A:$A,),match(Systems!$C$2,Systems!$2:$2,))))," ["&amp;index(Systems!$A:$E,match($A2489,Systems!$A:$A,),match(Systems!$C$2,Systems!$2:$2,))&amp;"]",)</f>
        <v>Tapachula</v>
      </c>
      <c r="C2489" s="144">
        <f t="array" ref="C2489">round((F2489-average(I2489,L2489,O2489,R2489,U2489))*X2489+if($B2489=$H2489,0,iferror(average(vlookup({$H2489,$K2489,$N2489,$Q2489,$T2489},$B:$D,column(B$1),0)),index(C:C,match($H2489,$B:$B,)))),3)</f>
        <v>-260.579</v>
      </c>
      <c r="D2489" s="144">
        <f t="array" ref="D2489">round((G2489-average(J2489,M2489,P2489,S2489,V2489))*Y2489+if($B2489=$H2489,0,iferror(average(vlookup({$H2489,$K2489,$N2489,$Q2489,$T2489},$B:$D,column(C$1),0)),index(D:D,match($H2489,$B:$B,)))),3)</f>
        <v>-212.549</v>
      </c>
      <c r="E2489" s="145">
        <v>2764.0</v>
      </c>
      <c r="F2489" s="146">
        <v>523.98</v>
      </c>
      <c r="G2489" s="146">
        <v>540.244</v>
      </c>
      <c r="H2489" s="147" t="s">
        <v>404</v>
      </c>
      <c r="I2489" s="146">
        <v>688.449</v>
      </c>
      <c r="J2489" s="146">
        <v>406.09</v>
      </c>
      <c r="K2489" s="148"/>
      <c r="L2489" s="149"/>
      <c r="M2489" s="149"/>
      <c r="N2489" s="148"/>
      <c r="O2489" s="149"/>
      <c r="P2489" s="149"/>
      <c r="Q2489" s="148"/>
      <c r="R2489" s="149"/>
      <c r="S2489" s="149"/>
      <c r="T2489" s="148"/>
      <c r="U2489" s="149"/>
      <c r="V2489" s="149"/>
      <c r="W2489" s="149"/>
      <c r="X2489" s="150">
        <f t="shared" si="1"/>
        <v>1.584367573</v>
      </c>
      <c r="Y2489" s="150">
        <f t="shared" si="2"/>
        <v>-1.584367573</v>
      </c>
    </row>
    <row r="2490" ht="15.75" customHeight="1">
      <c r="A2490" s="119">
        <v>2489.0</v>
      </c>
      <c r="B2490" s="143" t="str">
        <f t="array" ref="B2490">index(Systems!$A:$E,match($A2490,Systems!$A:$A,),match(B$1,Systems!$2:$2,))&amp;if(not(isblank(index(Systems!$A:$E,match($A2490,Systems!$A:$A,),match(Systems!$C$2,Systems!$2:$2,))))," ["&amp;index(Systems!$A:$E,match($A2490,Systems!$A:$A,),match(Systems!$C$2,Systems!$2:$2,))&amp;"]",)</f>
        <v>Tapihue</v>
      </c>
      <c r="C2490" s="144">
        <f t="array" ref="C2490">round((F2490-average(I2490,L2490,O2490,R2490,U2490))*X2490+if($B2490=$H2490,0,iferror(average(vlookup({$H2490,$K2490,$N2490,$Q2490,$T2490},$B:$D,column(B$1),0)),index(C:C,match($H2490,$B:$B,)))),3)</f>
        <v>-293.693</v>
      </c>
      <c r="D2490" s="144">
        <f t="array" ref="D2490">round((G2490-average(J2490,M2490,P2490,S2490,V2490))*Y2490+if($B2490=$H2490,0,iferror(average(vlookup({$H2490,$K2490,$N2490,$Q2490,$T2490},$B:$D,column(C$1),0)),index(D:D,match($H2490,$B:$B,)))),3)</f>
        <v>186.333</v>
      </c>
      <c r="E2490" s="145">
        <v>2764.0</v>
      </c>
      <c r="F2490" s="146">
        <v>503.08</v>
      </c>
      <c r="G2490" s="146">
        <v>288.483</v>
      </c>
      <c r="H2490" s="147" t="s">
        <v>404</v>
      </c>
      <c r="I2490" s="146">
        <v>688.449</v>
      </c>
      <c r="J2490" s="146">
        <v>406.09</v>
      </c>
      <c r="K2490" s="148"/>
      <c r="L2490" s="149"/>
      <c r="M2490" s="149"/>
      <c r="N2490" s="148"/>
      <c r="O2490" s="149"/>
      <c r="P2490" s="149"/>
      <c r="Q2490" s="148"/>
      <c r="R2490" s="149"/>
      <c r="S2490" s="149"/>
      <c r="T2490" s="148"/>
      <c r="U2490" s="149"/>
      <c r="V2490" s="149"/>
      <c r="W2490" s="149"/>
      <c r="X2490" s="150">
        <f t="shared" si="1"/>
        <v>1.584367573</v>
      </c>
      <c r="Y2490" s="150">
        <f t="shared" si="2"/>
        <v>-1.584367573</v>
      </c>
    </row>
    <row r="2491" ht="15.75" customHeight="1">
      <c r="A2491" s="119">
        <v>2490.0</v>
      </c>
      <c r="B2491" s="143" t="str">
        <f t="array" ref="B2491">index(Systems!$A:$E,match($A2491,Systems!$A:$A,),match(B$1,Systems!$2:$2,))&amp;if(not(isblank(index(Systems!$A:$E,match($A2491,Systems!$A:$A,),match(Systems!$C$2,Systems!$2:$2,))))," ["&amp;index(Systems!$A:$E,match($A2491,Systems!$A:$A,),match(Systems!$C$2,Systems!$2:$2,))&amp;"]",)</f>
        <v>Taran's World</v>
      </c>
      <c r="C2491" s="144">
        <f t="array" ref="C2491">round((F2491-average(I2491,L2491,O2491,R2491,U2491))*X2491+if($B2491=$H2491,0,iferror(average(vlookup({$H2491,$K2491,$N2491,$Q2491,$T2491},$B:$D,column(B$1),0)),index(C:C,match($H2491,$B:$B,)))),3)</f>
        <v>-59.948</v>
      </c>
      <c r="D2491" s="144">
        <f t="array" ref="D2491">round((G2491-average(J2491,M2491,P2491,S2491,V2491))*Y2491+if($B2491=$H2491,0,iferror(average(vlookup({$H2491,$K2491,$N2491,$Q2491,$T2491},$B:$D,column(C$1),0)),index(D:D,match($H2491,$B:$B,)))),3)</f>
        <v>505.527</v>
      </c>
      <c r="E2491" s="145">
        <v>2764.0</v>
      </c>
      <c r="F2491" s="146">
        <v>650.612</v>
      </c>
      <c r="G2491" s="146">
        <v>87.018</v>
      </c>
      <c r="H2491" s="147" t="s">
        <v>404</v>
      </c>
      <c r="I2491" s="146">
        <v>688.449</v>
      </c>
      <c r="J2491" s="146">
        <v>406.09</v>
      </c>
      <c r="K2491" s="148"/>
      <c r="L2491" s="149"/>
      <c r="M2491" s="149"/>
      <c r="N2491" s="148"/>
      <c r="O2491" s="149"/>
      <c r="P2491" s="149"/>
      <c r="Q2491" s="148"/>
      <c r="R2491" s="149"/>
      <c r="S2491" s="149"/>
      <c r="T2491" s="148"/>
      <c r="U2491" s="149"/>
      <c r="V2491" s="149"/>
      <c r="W2491" s="149"/>
      <c r="X2491" s="150">
        <f t="shared" si="1"/>
        <v>1.584367573</v>
      </c>
      <c r="Y2491" s="150">
        <f t="shared" si="2"/>
        <v>-1.584367573</v>
      </c>
    </row>
    <row r="2492" ht="15.75" customHeight="1">
      <c r="A2492" s="119">
        <v>2491.0</v>
      </c>
      <c r="B2492" s="143" t="str">
        <f t="array" ref="B2492">index(Systems!$A:$E,match($A2492,Systems!$A:$A,),match(B$1,Systems!$2:$2,))&amp;if(not(isblank(index(Systems!$A:$E,match($A2492,Systems!$A:$A,),match(Systems!$C$2,Systems!$2:$2,))))," ["&amp;index(Systems!$A:$E,match($A2492,Systems!$A:$A,),match(Systems!$C$2,Systems!$2:$2,))&amp;"]",)</f>
        <v>Tarazed</v>
      </c>
      <c r="C2492" s="144">
        <f t="array" ref="C2492">round((F2492-average(I2492,L2492,O2492,R2492,U2492))*X2492+if($B2492=$H2492,0,iferror(average(vlookup({$H2492,$K2492,$N2492,$Q2492,$T2492},$B:$D,column(B$1),0)),index(C:C,match($H2492,$B:$B,)))),3)</f>
        <v>126.138</v>
      </c>
      <c r="D2492" s="144">
        <f t="array" ref="D2492">round((G2492-average(J2492,M2492,P2492,S2492,V2492))*Y2492+if($B2492=$H2492,0,iferror(average(vlookup({$H2492,$K2492,$N2492,$Q2492,$T2492},$B:$D,column(C$1),0)),index(D:D,match($H2492,$B:$B,)))),3)</f>
        <v>251.468</v>
      </c>
      <c r="E2492" s="145">
        <v>2764.0</v>
      </c>
      <c r="F2492" s="146">
        <v>768.063</v>
      </c>
      <c r="G2492" s="146">
        <v>247.372</v>
      </c>
      <c r="H2492" s="147" t="s">
        <v>404</v>
      </c>
      <c r="I2492" s="146">
        <v>688.449</v>
      </c>
      <c r="J2492" s="146">
        <v>406.09</v>
      </c>
      <c r="K2492" s="148"/>
      <c r="L2492" s="149"/>
      <c r="M2492" s="149"/>
      <c r="N2492" s="148"/>
      <c r="O2492" s="149"/>
      <c r="P2492" s="149"/>
      <c r="Q2492" s="148"/>
      <c r="R2492" s="149"/>
      <c r="S2492" s="149"/>
      <c r="T2492" s="148"/>
      <c r="U2492" s="149"/>
      <c r="V2492" s="149"/>
      <c r="W2492" s="149"/>
      <c r="X2492" s="150">
        <f t="shared" si="1"/>
        <v>1.584367573</v>
      </c>
      <c r="Y2492" s="150">
        <f t="shared" si="2"/>
        <v>-1.584367573</v>
      </c>
    </row>
    <row r="2493" ht="15.75" customHeight="1">
      <c r="A2493" s="119">
        <v>2492.0</v>
      </c>
      <c r="B2493" s="143" t="str">
        <f t="array" ref="B2493">index(Systems!$A:$E,match($A2493,Systems!$A:$A,),match(B$1,Systems!$2:$2,))&amp;if(not(isblank(index(Systems!$A:$E,match($A2493,Systems!$A:$A,),match(Systems!$C$2,Systems!$2:$2,))))," ["&amp;index(Systems!$A:$E,match($A2493,Systems!$A:$A,),match(Systems!$C$2,Systems!$2:$2,))&amp;"]",)</f>
        <v>Tarkio</v>
      </c>
      <c r="C2493" s="144">
        <f t="array" ref="C2493">round((F2493-average(I2493,L2493,O2493,R2493,U2493))*X2493+if($B2493=$H2493,0,iferror(average(vlookup({$H2493,$K2493,$N2493,$Q2493,$T2493},$B:$D,column(B$1),0)),index(C:C,match($H2493,$B:$B,)))),3)</f>
        <v>317.42</v>
      </c>
      <c r="D2493" s="144">
        <f t="array" ref="D2493">round((G2493-average(J2493,M2493,P2493,S2493,V2493))*Y2493+if($B2493=$H2493,0,iferror(average(vlookup({$H2493,$K2493,$N2493,$Q2493,$T2493},$B:$D,column(C$1),0)),index(D:D,match($H2493,$B:$B,)))),3)</f>
        <v>-0.046</v>
      </c>
      <c r="E2493" s="145">
        <v>2764.0</v>
      </c>
      <c r="F2493" s="146">
        <v>888.794</v>
      </c>
      <c r="G2493" s="146">
        <v>406.119</v>
      </c>
      <c r="H2493" s="147" t="s">
        <v>404</v>
      </c>
      <c r="I2493" s="146">
        <v>688.449</v>
      </c>
      <c r="J2493" s="146">
        <v>406.09</v>
      </c>
      <c r="K2493" s="148"/>
      <c r="L2493" s="149"/>
      <c r="M2493" s="149"/>
      <c r="N2493" s="148"/>
      <c r="O2493" s="149"/>
      <c r="P2493" s="149"/>
      <c r="Q2493" s="148"/>
      <c r="R2493" s="149"/>
      <c r="S2493" s="149"/>
      <c r="T2493" s="148"/>
      <c r="U2493" s="149"/>
      <c r="V2493" s="149"/>
      <c r="W2493" s="149"/>
      <c r="X2493" s="150">
        <f t="shared" si="1"/>
        <v>1.584367573</v>
      </c>
      <c r="Y2493" s="150">
        <f t="shared" si="2"/>
        <v>-1.584367573</v>
      </c>
    </row>
    <row r="2494" ht="15.75" customHeight="1">
      <c r="A2494" s="119">
        <v>2493.0</v>
      </c>
      <c r="B2494" s="143" t="str">
        <f t="array" ref="B2494">index(Systems!$A:$E,match($A2494,Systems!$A:$A,),match(B$1,Systems!$2:$2,))&amp;if(not(isblank(index(Systems!$A:$E,match($A2494,Systems!$A:$A,),match(Systems!$C$2,Systems!$2:$2,))))," ["&amp;index(Systems!$A:$E,match($A2494,Systems!$A:$A,),match(Systems!$C$2,Systems!$2:$2,))&amp;"]",)</f>
        <v>Tarnby</v>
      </c>
      <c r="C2494" s="144">
        <f t="array" ref="C2494">round((F2494-average(I2494,L2494,O2494,R2494,U2494))*X2494+if($B2494=$H2494,0,iferror(average(vlookup({$H2494,$K2494,$N2494,$Q2494,$T2494},$B:$D,column(B$1),0)),index(C:C,match($H2494,$B:$B,)))),3)</f>
        <v>266.755</v>
      </c>
      <c r="D2494" s="144">
        <f t="array" ref="D2494">round((G2494-average(J2494,M2494,P2494,S2494,V2494))*Y2494+if($B2494=$H2494,0,iferror(average(vlookup({$H2494,$K2494,$N2494,$Q2494,$T2494},$B:$D,column(C$1),0)),index(D:D,match($H2494,$B:$B,)))),3)</f>
        <v>429.083</v>
      </c>
      <c r="E2494" s="145">
        <v>2764.0</v>
      </c>
      <c r="F2494" s="146">
        <v>856.816</v>
      </c>
      <c r="G2494" s="146">
        <v>135.267</v>
      </c>
      <c r="H2494" s="147" t="s">
        <v>404</v>
      </c>
      <c r="I2494" s="146">
        <v>688.449</v>
      </c>
      <c r="J2494" s="146">
        <v>406.09</v>
      </c>
      <c r="K2494" s="148"/>
      <c r="L2494" s="149"/>
      <c r="M2494" s="149"/>
      <c r="N2494" s="148"/>
      <c r="O2494" s="149"/>
      <c r="P2494" s="149"/>
      <c r="Q2494" s="148"/>
      <c r="R2494" s="149"/>
      <c r="S2494" s="149"/>
      <c r="T2494" s="148"/>
      <c r="U2494" s="149"/>
      <c r="V2494" s="149"/>
      <c r="W2494" s="149"/>
      <c r="X2494" s="150">
        <f t="shared" si="1"/>
        <v>1.584367573</v>
      </c>
      <c r="Y2494" s="150">
        <f t="shared" si="2"/>
        <v>-1.584367573</v>
      </c>
    </row>
    <row r="2495" ht="15.75" customHeight="1">
      <c r="A2495" s="119">
        <v>2494.0</v>
      </c>
      <c r="B2495" s="143" t="str">
        <f t="array" ref="B2495">index(Systems!$A:$E,match($A2495,Systems!$A:$A,),match(B$1,Systems!$2:$2,))&amp;if(not(isblank(index(Systems!$A:$E,match($A2495,Systems!$A:$A,),match(Systems!$C$2,Systems!$2:$2,))))," ["&amp;index(Systems!$A:$E,match($A2495,Systems!$A:$A,),match(Systems!$C$2,Systems!$2:$2,))&amp;"]",)</f>
        <v>Tarol [Tarol IV]</v>
      </c>
      <c r="C2495" s="144">
        <f t="array" ref="C2495">round((F2495-average(I2495,L2495,O2495,R2495,U2495))*X2495+if($B2495=$H2495,0,iferror(average(vlookup({$H2495,$K2495,$N2495,$Q2495,$T2495},$B:$D,column(B$1),0)),index(C:C,match($H2495,$B:$B,)))),3)</f>
        <v>-229.505</v>
      </c>
      <c r="D2495" s="144">
        <f t="array" ref="D2495">round((G2495-average(J2495,M2495,P2495,S2495,V2495))*Y2495+if($B2495=$H2495,0,iferror(average(vlookup({$H2495,$K2495,$N2495,$Q2495,$T2495},$B:$D,column(C$1),0)),index(D:D,match($H2495,$B:$B,)))),3)</f>
        <v>-399.334</v>
      </c>
      <c r="E2495" s="145">
        <v>2764.0</v>
      </c>
      <c r="F2495" s="146">
        <v>543.593</v>
      </c>
      <c r="G2495" s="146">
        <v>658.136</v>
      </c>
      <c r="H2495" s="147" t="s">
        <v>404</v>
      </c>
      <c r="I2495" s="146">
        <v>688.449</v>
      </c>
      <c r="J2495" s="146">
        <v>406.09</v>
      </c>
      <c r="K2495" s="148"/>
      <c r="L2495" s="149"/>
      <c r="M2495" s="149"/>
      <c r="N2495" s="148"/>
      <c r="O2495" s="149"/>
      <c r="P2495" s="149"/>
      <c r="Q2495" s="148"/>
      <c r="R2495" s="149"/>
      <c r="S2495" s="149"/>
      <c r="T2495" s="148"/>
      <c r="U2495" s="149"/>
      <c r="V2495" s="149"/>
      <c r="W2495" s="149"/>
      <c r="X2495" s="150">
        <f t="shared" si="1"/>
        <v>1.584367573</v>
      </c>
      <c r="Y2495" s="150">
        <f t="shared" si="2"/>
        <v>-1.584367573</v>
      </c>
    </row>
    <row r="2496" ht="15.75" customHeight="1">
      <c r="A2496" s="119">
        <v>2495.0</v>
      </c>
      <c r="B2496" s="143" t="str">
        <f t="array" ref="B2496">index(Systems!$A:$E,match($A2496,Systems!$A:$A,),match(B$1,Systems!$2:$2,))&amp;if(not(isblank(index(Systems!$A:$E,match($A2496,Systems!$A:$A,),match(Systems!$C$2,Systems!$2:$2,))))," ["&amp;index(Systems!$A:$E,match($A2496,Systems!$A:$A,),match(Systems!$C$2,Systems!$2:$2,))&amp;"]",)</f>
        <v>Tatlawiksuk</v>
      </c>
      <c r="C2496" s="144">
        <f t="array" ref="C2496">round((F2496-average(I2496,L2496,O2496,R2496,U2496))*X2496+if($B2496=$H2496,0,iferror(average(vlookup({$H2496,$K2496,$N2496,$Q2496,$T2496},$B:$D,column(B$1),0)),index(C:C,match($H2496,$B:$B,)))),3)</f>
        <v>371.449</v>
      </c>
      <c r="D2496" s="144">
        <f t="array" ref="D2496">round((G2496-average(J2496,M2496,P2496,S2496,V2496))*Y2496+if($B2496=$H2496,0,iferror(average(vlookup({$H2496,$K2496,$N2496,$Q2496,$T2496},$B:$D,column(C$1),0)),index(D:D,match($H2496,$B:$B,)))),3)</f>
        <v>-190.348</v>
      </c>
      <c r="E2496" s="145">
        <v>2764.0</v>
      </c>
      <c r="F2496" s="146">
        <v>922.895</v>
      </c>
      <c r="G2496" s="146">
        <v>526.231</v>
      </c>
      <c r="H2496" s="147" t="s">
        <v>404</v>
      </c>
      <c r="I2496" s="146">
        <v>688.449</v>
      </c>
      <c r="J2496" s="146">
        <v>406.09</v>
      </c>
      <c r="K2496" s="148"/>
      <c r="L2496" s="149"/>
      <c r="M2496" s="149"/>
      <c r="N2496" s="148"/>
      <c r="O2496" s="149"/>
      <c r="P2496" s="149"/>
      <c r="Q2496" s="148"/>
      <c r="R2496" s="149"/>
      <c r="S2496" s="149"/>
      <c r="T2496" s="148"/>
      <c r="U2496" s="149"/>
      <c r="V2496" s="149"/>
      <c r="W2496" s="149"/>
      <c r="X2496" s="150">
        <f t="shared" si="1"/>
        <v>1.584367573</v>
      </c>
      <c r="Y2496" s="150">
        <f t="shared" si="2"/>
        <v>-1.584367573</v>
      </c>
    </row>
    <row r="2497" ht="15.75" customHeight="1">
      <c r="A2497" s="119">
        <v>2496.0</v>
      </c>
      <c r="B2497" s="143" t="str">
        <f t="array" ref="B2497">index(Systems!$A:$E,match($A2497,Systems!$A:$A,),match(B$1,Systems!$2:$2,))&amp;if(not(isblank(index(Systems!$A:$E,match($A2497,Systems!$A:$A,),match(Systems!$C$2,Systems!$2:$2,))))," ["&amp;index(Systems!$A:$E,match($A2497,Systems!$A:$A,),match(Systems!$C$2,Systems!$2:$2,))&amp;"]",)</f>
        <v>Tatopani</v>
      </c>
      <c r="C2497" s="144">
        <f t="array" ref="C2497">round((F2497-average(I2497,L2497,O2497,R2497,U2497))*X2497+if($B2497=$H2497,0,iferror(average(vlookup({$H2497,$K2497,$N2497,$Q2497,$T2497},$B:$D,column(B$1),0)),index(C:C,match($H2497,$B:$B,)))),3)</f>
        <v>-475.174</v>
      </c>
      <c r="D2497" s="144">
        <f t="array" ref="D2497">round((G2497-average(J2497,M2497,P2497,S2497,V2497))*Y2497+if($B2497=$H2497,0,iferror(average(vlookup({$H2497,$K2497,$N2497,$Q2497,$T2497},$B:$D,column(C$1),0)),index(D:D,match($H2497,$B:$B,)))),3)</f>
        <v>-7.043</v>
      </c>
      <c r="E2497" s="145">
        <v>2764.0</v>
      </c>
      <c r="F2497" s="146">
        <v>388.535</v>
      </c>
      <c r="G2497" s="146">
        <v>410.535</v>
      </c>
      <c r="H2497" s="147" t="s">
        <v>404</v>
      </c>
      <c r="I2497" s="146">
        <v>688.449</v>
      </c>
      <c r="J2497" s="146">
        <v>406.09</v>
      </c>
      <c r="K2497" s="148"/>
      <c r="L2497" s="149"/>
      <c r="M2497" s="149"/>
      <c r="N2497" s="148"/>
      <c r="O2497" s="149"/>
      <c r="P2497" s="149"/>
      <c r="Q2497" s="148"/>
      <c r="R2497" s="149"/>
      <c r="S2497" s="149"/>
      <c r="T2497" s="148"/>
      <c r="U2497" s="149"/>
      <c r="V2497" s="149"/>
      <c r="W2497" s="149"/>
      <c r="X2497" s="150">
        <f t="shared" si="1"/>
        <v>1.584367573</v>
      </c>
      <c r="Y2497" s="150">
        <f t="shared" si="2"/>
        <v>-1.584367573</v>
      </c>
    </row>
    <row r="2498" ht="15.75" customHeight="1">
      <c r="A2498" s="119">
        <v>2497.0</v>
      </c>
      <c r="B2498" s="143" t="str">
        <f t="array" ref="B2498">index(Systems!$A:$E,match($A2498,Systems!$A:$A,),match(B$1,Systems!$2:$2,))&amp;if(not(isblank(index(Systems!$A:$E,match($A2498,Systems!$A:$A,),match(Systems!$C$2,Systems!$2:$2,))))," ["&amp;index(Systems!$A:$E,match($A2498,Systems!$A:$A,),match(Systems!$C$2,Systems!$2:$2,))&amp;"]",)</f>
        <v>Tatsuno</v>
      </c>
      <c r="C2498" s="144">
        <f t="array" ref="C2498">round((F2498-average(I2498,L2498,O2498,R2498,U2498))*X2498+if($B2498=$H2498,0,iferror(average(vlookup({$H2498,$K2498,$N2498,$Q2498,$T2498},$B:$D,column(B$1),0)),index(C:C,match($H2498,$B:$B,)))),3)</f>
        <v>204.459</v>
      </c>
      <c r="D2498" s="144">
        <f t="array" ref="D2498">round((G2498-average(J2498,M2498,P2498,S2498,V2498))*Y2498+if($B2498=$H2498,0,iferror(average(vlookup({$H2498,$K2498,$N2498,$Q2498,$T2498},$B:$D,column(C$1),0)),index(D:D,match($H2498,$B:$B,)))),3)</f>
        <v>155.048</v>
      </c>
      <c r="E2498" s="145">
        <v>2764.0</v>
      </c>
      <c r="F2498" s="146">
        <v>817.497</v>
      </c>
      <c r="G2498" s="146">
        <v>308.229</v>
      </c>
      <c r="H2498" s="147" t="s">
        <v>404</v>
      </c>
      <c r="I2498" s="146">
        <v>688.449</v>
      </c>
      <c r="J2498" s="146">
        <v>406.09</v>
      </c>
      <c r="K2498" s="148"/>
      <c r="L2498" s="149"/>
      <c r="M2498" s="149"/>
      <c r="N2498" s="148"/>
      <c r="O2498" s="149"/>
      <c r="P2498" s="149"/>
      <c r="Q2498" s="148"/>
      <c r="R2498" s="149"/>
      <c r="S2498" s="149"/>
      <c r="T2498" s="148"/>
      <c r="U2498" s="149"/>
      <c r="V2498" s="149"/>
      <c r="W2498" s="149"/>
      <c r="X2498" s="150">
        <f t="shared" si="1"/>
        <v>1.584367573</v>
      </c>
      <c r="Y2498" s="150">
        <f t="shared" si="2"/>
        <v>-1.584367573</v>
      </c>
    </row>
    <row r="2499" ht="15.75" customHeight="1">
      <c r="A2499" s="119">
        <v>2498.0</v>
      </c>
      <c r="B2499" s="143" t="str">
        <f t="array" ref="B2499">index(Systems!$A:$E,match($A2499,Systems!$A:$A,),match(B$1,Systems!$2:$2,))&amp;if(not(isblank(index(Systems!$A:$E,match($A2499,Systems!$A:$A,),match(Systems!$C$2,Systems!$2:$2,))))," ["&amp;index(Systems!$A:$E,match($A2499,Systems!$A:$A,),match(Systems!$C$2,Systems!$2:$2,))&amp;"]",)</f>
        <v>Tau Ceti [New Earth (2116+)]</v>
      </c>
      <c r="C2499" s="144">
        <f t="array" ref="C2499">round((F2499-average(I2499,L2499,O2499,R2499,U2499))*X2499+if($B2499=$H2499,0,iferror(average(vlookup({$H2499,$K2499,$N2499,$Q2499,$T2499},$B:$D,column(B$1),0)),index(C:C,match($H2499,$B:$B,)))),3)</f>
        <v>-12.415</v>
      </c>
      <c r="D2499" s="144">
        <f t="array" ref="D2499">round((G2499-average(J2499,M2499,P2499,S2499,V2499))*Y2499+if($B2499=$H2499,0,iferror(average(vlookup({$H2499,$K2499,$N2499,$Q2499,$T2499},$B:$D,column(C$1),0)),index(D:D,match($H2499,$B:$B,)))),3)</f>
        <v>3.055</v>
      </c>
      <c r="E2499" s="145">
        <v>2764.0</v>
      </c>
      <c r="F2499" s="146">
        <v>680.613</v>
      </c>
      <c r="G2499" s="146">
        <v>404.162</v>
      </c>
      <c r="H2499" s="147" t="s">
        <v>404</v>
      </c>
      <c r="I2499" s="146">
        <v>688.449</v>
      </c>
      <c r="J2499" s="146">
        <v>406.09</v>
      </c>
      <c r="K2499" s="148"/>
      <c r="L2499" s="149"/>
      <c r="M2499" s="149"/>
      <c r="N2499" s="148"/>
      <c r="O2499" s="149"/>
      <c r="P2499" s="149"/>
      <c r="Q2499" s="148"/>
      <c r="R2499" s="149"/>
      <c r="S2499" s="149"/>
      <c r="T2499" s="148"/>
      <c r="U2499" s="149"/>
      <c r="V2499" s="149"/>
      <c r="W2499" s="149"/>
      <c r="X2499" s="150">
        <f t="shared" si="1"/>
        <v>1.584367573</v>
      </c>
      <c r="Y2499" s="150">
        <f t="shared" si="2"/>
        <v>-1.584367573</v>
      </c>
    </row>
    <row r="2500" ht="15.75" customHeight="1">
      <c r="A2500" s="119">
        <v>2499.0</v>
      </c>
      <c r="B2500" s="143" t="str">
        <f t="array" ref="B2500">index(Systems!$A:$E,match($A2500,Systems!$A:$A,),match(B$1,Systems!$2:$2,))&amp;if(not(isblank(index(Systems!$A:$E,match($A2500,Systems!$A:$A,),match(Systems!$C$2,Systems!$2:$2,))))," ["&amp;index(Systems!$A:$E,match($A2500,Systems!$A:$A,),match(Systems!$C$2,Systems!$2:$2,))&amp;"]",)</f>
        <v>Taumaturgo</v>
      </c>
      <c r="C2500" s="144">
        <f t="array" ref="C2500">round((F2500-average(I2500,L2500,O2500,R2500,U2500))*X2500+if($B2500=$H2500,0,iferror(average(vlookup({$H2500,$K2500,$N2500,$Q2500,$T2500},$B:$D,column(B$1),0)),index(C:C,match($H2500,$B:$B,)))),3)</f>
        <v>706.701</v>
      </c>
      <c r="D2500" s="144">
        <f t="array" ref="D2500">round((G2500-average(J2500,M2500,P2500,S2500,V2500))*Y2500+if($B2500=$H2500,0,iferror(average(vlookup({$H2500,$K2500,$N2500,$Q2500,$T2500},$B:$D,column(C$1),0)),index(D:D,match($H2500,$B:$B,)))),3)</f>
        <v>290.871</v>
      </c>
      <c r="E2500" s="145">
        <v>2764.0</v>
      </c>
      <c r="F2500" s="146">
        <v>1134.495</v>
      </c>
      <c r="G2500" s="146">
        <v>222.502</v>
      </c>
      <c r="H2500" s="147" t="s">
        <v>404</v>
      </c>
      <c r="I2500" s="146">
        <v>688.449</v>
      </c>
      <c r="J2500" s="146">
        <v>406.09</v>
      </c>
      <c r="K2500" s="148"/>
      <c r="L2500" s="149"/>
      <c r="M2500" s="149"/>
      <c r="N2500" s="148"/>
      <c r="O2500" s="149"/>
      <c r="P2500" s="149"/>
      <c r="Q2500" s="148"/>
      <c r="R2500" s="149"/>
      <c r="S2500" s="149"/>
      <c r="T2500" s="148"/>
      <c r="U2500" s="149"/>
      <c r="V2500" s="149"/>
      <c r="W2500" s="149"/>
      <c r="X2500" s="150">
        <f t="shared" si="1"/>
        <v>1.584367573</v>
      </c>
      <c r="Y2500" s="150">
        <f t="shared" si="2"/>
        <v>-1.584367573</v>
      </c>
    </row>
    <row r="2501" ht="15.75" customHeight="1">
      <c r="A2501" s="119">
        <v>2500.0</v>
      </c>
      <c r="B2501" s="143" t="str">
        <f t="array" ref="B2501">index(Systems!$A:$E,match($A2501,Systems!$A:$A,),match(B$1,Systems!$2:$2,))&amp;if(not(isblank(index(Systems!$A:$E,match($A2501,Systems!$A:$A,),match(Systems!$C$2,Systems!$2:$2,))))," ["&amp;index(Systems!$A:$E,match($A2501,Systems!$A:$A,),match(Systems!$C$2,Systems!$2:$2,))&amp;"]",)</f>
        <v>Taurus</v>
      </c>
      <c r="C2501" s="144">
        <f t="array" ref="C2501">round((F2501-average(I2501,L2501,O2501,R2501,U2501))*X2501+if($B2501=$H2501,0,iferror(average(vlookup({$H2501,$K2501,$N2501,$Q2501,$T2501},$B:$D,column(B$1),0)),index(C:C,match($H2501,$B:$B,)))),3)</f>
        <v>191.381</v>
      </c>
      <c r="D2501" s="144">
        <f t="array" ref="D2501">round((G2501-average(J2501,M2501,P2501,S2501,V2501))*Y2501+if($B2501=$H2501,0,iferror(average(vlookup({$H2501,$K2501,$N2501,$Q2501,$T2501},$B:$D,column(C$1),0)),index(D:D,match($H2501,$B:$B,)))),3)</f>
        <v>-391.003</v>
      </c>
      <c r="E2501" s="145">
        <v>2764.0</v>
      </c>
      <c r="F2501" s="146">
        <v>809.242</v>
      </c>
      <c r="G2501" s="146">
        <v>652.878</v>
      </c>
      <c r="H2501" s="147" t="s">
        <v>404</v>
      </c>
      <c r="I2501" s="146">
        <v>688.449</v>
      </c>
      <c r="J2501" s="146">
        <v>406.09</v>
      </c>
      <c r="K2501" s="148"/>
      <c r="L2501" s="149"/>
      <c r="M2501" s="149"/>
      <c r="N2501" s="148"/>
      <c r="O2501" s="149"/>
      <c r="P2501" s="149"/>
      <c r="Q2501" s="148"/>
      <c r="R2501" s="149"/>
      <c r="S2501" s="149"/>
      <c r="T2501" s="148"/>
      <c r="U2501" s="149"/>
      <c r="V2501" s="149"/>
      <c r="W2501" s="149"/>
      <c r="X2501" s="150">
        <f t="shared" si="1"/>
        <v>1.584367573</v>
      </c>
      <c r="Y2501" s="150">
        <f t="shared" si="2"/>
        <v>-1.584367573</v>
      </c>
    </row>
    <row r="2502" ht="15.75" customHeight="1">
      <c r="A2502" s="119">
        <v>2501.0</v>
      </c>
      <c r="B2502" s="143" t="str">
        <f t="array" ref="B2502">index(Systems!$A:$E,match($A2502,Systems!$A:$A,),match(B$1,Systems!$2:$2,))&amp;if(not(isblank(index(Systems!$A:$E,match($A2502,Systems!$A:$A,),match(Systems!$C$2,Systems!$2:$2,))))," ["&amp;index(Systems!$A:$E,match($A2502,Systems!$A:$A,),match(Systems!$C$2,Systems!$2:$2,))&amp;"]",)</f>
        <v>Tawas</v>
      </c>
      <c r="C2502" s="144">
        <f t="array" ref="C2502">round((F2502-average(I2502,L2502,O2502,R2502,U2502))*X2502+if($B2502=$H2502,0,iferror(average(vlookup({$H2502,$K2502,$N2502,$Q2502,$T2502},$B:$D,column(B$1),0)),index(C:C,match($H2502,$B:$B,)))),3)</f>
        <v>135.703</v>
      </c>
      <c r="D2502" s="144">
        <f t="array" ref="D2502">round((G2502-average(J2502,M2502,P2502,S2502,V2502))*Y2502+if($B2502=$H2502,0,iferror(average(vlookup({$H2502,$K2502,$N2502,$Q2502,$T2502},$B:$D,column(C$1),0)),index(D:D,match($H2502,$B:$B,)))),3)</f>
        <v>-55.877</v>
      </c>
      <c r="E2502" s="145">
        <v>2764.0</v>
      </c>
      <c r="F2502" s="146">
        <v>774.1</v>
      </c>
      <c r="G2502" s="146">
        <v>441.358</v>
      </c>
      <c r="H2502" s="147" t="s">
        <v>404</v>
      </c>
      <c r="I2502" s="146">
        <v>688.449</v>
      </c>
      <c r="J2502" s="146">
        <v>406.09</v>
      </c>
      <c r="K2502" s="148"/>
      <c r="L2502" s="149"/>
      <c r="M2502" s="149"/>
      <c r="N2502" s="148"/>
      <c r="O2502" s="149"/>
      <c r="P2502" s="149"/>
      <c r="Q2502" s="148"/>
      <c r="R2502" s="149"/>
      <c r="S2502" s="149"/>
      <c r="T2502" s="148"/>
      <c r="U2502" s="149"/>
      <c r="V2502" s="149"/>
      <c r="W2502" s="149"/>
      <c r="X2502" s="150">
        <f t="shared" si="1"/>
        <v>1.584367573</v>
      </c>
      <c r="Y2502" s="150">
        <f t="shared" si="2"/>
        <v>-1.584367573</v>
      </c>
    </row>
    <row r="2503" ht="15.75" customHeight="1">
      <c r="A2503" s="119">
        <v>2502.0</v>
      </c>
      <c r="B2503" s="143" t="str">
        <f t="array" ref="B2503">index(Systems!$A:$E,match($A2503,Systems!$A:$A,),match(B$1,Systems!$2:$2,))&amp;if(not(isblank(index(Systems!$A:$E,match($A2503,Systems!$A:$A,),match(Systems!$C$2,Systems!$2:$2,))))," ["&amp;index(Systems!$A:$E,match($A2503,Systems!$A:$A,),match(Systems!$C$2,Systems!$2:$2,))&amp;"]",)</f>
        <v>Taygeta</v>
      </c>
      <c r="C2503" s="144">
        <f t="array" ref="C2503">round((F2503-average(I2503,L2503,O2503,R2503,U2503))*X2503+if($B2503=$H2503,0,iferror(average(vlookup({$H2503,$K2503,$N2503,$Q2503,$T2503},$B:$D,column(B$1),0)),index(C:C,match($H2503,$B:$B,)))),3)</f>
        <v>198.383</v>
      </c>
      <c r="D2503" s="144">
        <f t="array" ref="D2503">round((G2503-average(J2503,M2503,P2503,S2503,V2503))*Y2503+if($B2503=$H2503,0,iferror(average(vlookup({$H2503,$K2503,$N2503,$Q2503,$T2503},$B:$D,column(C$1),0)),index(D:D,match($H2503,$B:$B,)))),3)</f>
        <v>-295.672</v>
      </c>
      <c r="E2503" s="145">
        <v>2764.0</v>
      </c>
      <c r="F2503" s="146">
        <v>813.662</v>
      </c>
      <c r="G2503" s="146">
        <v>592.708</v>
      </c>
      <c r="H2503" s="147" t="s">
        <v>404</v>
      </c>
      <c r="I2503" s="146">
        <v>688.449</v>
      </c>
      <c r="J2503" s="146">
        <v>406.09</v>
      </c>
      <c r="K2503" s="148"/>
      <c r="L2503" s="149"/>
      <c r="M2503" s="149"/>
      <c r="N2503" s="148"/>
      <c r="O2503" s="149"/>
      <c r="P2503" s="149"/>
      <c r="Q2503" s="148"/>
      <c r="R2503" s="149"/>
      <c r="S2503" s="149"/>
      <c r="T2503" s="148"/>
      <c r="U2503" s="149"/>
      <c r="V2503" s="149"/>
      <c r="W2503" s="149"/>
      <c r="X2503" s="150">
        <f t="shared" si="1"/>
        <v>1.584367573</v>
      </c>
      <c r="Y2503" s="150">
        <f t="shared" si="2"/>
        <v>-1.584367573</v>
      </c>
    </row>
    <row r="2504" ht="15.75" customHeight="1">
      <c r="A2504" s="119">
        <v>2503.0</v>
      </c>
      <c r="B2504" s="143" t="str">
        <f t="array" ref="B2504">index(Systems!$A:$E,match($A2504,Systems!$A:$A,),match(B$1,Systems!$2:$2,))&amp;if(not(isblank(index(Systems!$A:$E,match($A2504,Systems!$A:$A,),match(Systems!$C$2,Systems!$2:$2,))))," ["&amp;index(Systems!$A:$E,match($A2504,Systems!$A:$A,),match(Systems!$C$2,Systems!$2:$2,))&amp;"]",)</f>
        <v>Tazaraki</v>
      </c>
      <c r="C2504" s="144">
        <f t="array" ref="C2504">round((F2504-average(I2504,L2504,O2504,R2504,U2504))*X2504+if($B2504=$H2504,0,iferror(average(vlookup({$H2504,$K2504,$N2504,$Q2504,$T2504},$B:$D,column(B$1),0)),index(C:C,match($H2504,$B:$B,)))),3)</f>
        <v>182.503</v>
      </c>
      <c r="D2504" s="144">
        <f t="array" ref="D2504">round((G2504-average(J2504,M2504,P2504,S2504,V2504))*Y2504+if($B2504=$H2504,0,iferror(average(vlookup({$H2504,$K2504,$N2504,$Q2504,$T2504},$B:$D,column(C$1),0)),index(D:D,match($H2504,$B:$B,)))),3)</f>
        <v>-262.427</v>
      </c>
      <c r="E2504" s="145">
        <v>2764.0</v>
      </c>
      <c r="F2504" s="146">
        <v>803.639</v>
      </c>
      <c r="G2504" s="146">
        <v>571.725</v>
      </c>
      <c r="H2504" s="147" t="s">
        <v>404</v>
      </c>
      <c r="I2504" s="146">
        <v>688.449</v>
      </c>
      <c r="J2504" s="146">
        <v>406.09</v>
      </c>
      <c r="K2504" s="148"/>
      <c r="L2504" s="149"/>
      <c r="M2504" s="149"/>
      <c r="N2504" s="148"/>
      <c r="O2504" s="149"/>
      <c r="P2504" s="149"/>
      <c r="Q2504" s="148"/>
      <c r="R2504" s="149"/>
      <c r="S2504" s="149"/>
      <c r="T2504" s="148"/>
      <c r="U2504" s="149"/>
      <c r="V2504" s="149"/>
      <c r="W2504" s="149"/>
      <c r="X2504" s="150">
        <f t="shared" si="1"/>
        <v>1.584367573</v>
      </c>
      <c r="Y2504" s="150">
        <f t="shared" si="2"/>
        <v>-1.584367573</v>
      </c>
    </row>
    <row r="2505" ht="15.75" customHeight="1">
      <c r="A2505" s="119">
        <v>2504.0</v>
      </c>
      <c r="B2505" s="143" t="str">
        <f t="array" ref="B2505">index(Systems!$A:$E,match($A2505,Systems!$A:$A,),match(B$1,Systems!$2:$2,))&amp;if(not(isblank(index(Systems!$A:$E,match($A2505,Systems!$A:$A,),match(Systems!$C$2,Systems!$2:$2,))))," ["&amp;index(Systems!$A:$E,match($A2505,Systems!$A:$A,),match(Systems!$C$2,Systems!$2:$2,))&amp;"]",)</f>
        <v>Tchamba</v>
      </c>
      <c r="C2505" s="144">
        <f t="array" ref="C2505">round((F2505-average(I2505,L2505,O2505,R2505,U2505))*X2505+if($B2505=$H2505,0,iferror(average(vlookup({$H2505,$K2505,$N2505,$Q2505,$T2505},$B:$D,column(B$1),0)),index(C:C,match($H2505,$B:$B,)))),3)</f>
        <v>-300.928</v>
      </c>
      <c r="D2505" s="144">
        <f t="array" ref="D2505">round((G2505-average(J2505,M2505,P2505,S2505,V2505))*Y2505+if($B2505=$H2505,0,iferror(average(vlookup({$H2505,$K2505,$N2505,$Q2505,$T2505},$B:$D,column(C$1),0)),index(D:D,match($H2505,$B:$B,)))),3)</f>
        <v>-147.627</v>
      </c>
      <c r="E2505" s="145">
        <v>2764.0</v>
      </c>
      <c r="F2505" s="146">
        <v>498.513</v>
      </c>
      <c r="G2505" s="146">
        <v>499.267</v>
      </c>
      <c r="H2505" s="147" t="s">
        <v>404</v>
      </c>
      <c r="I2505" s="146">
        <v>688.449</v>
      </c>
      <c r="J2505" s="146">
        <v>406.09</v>
      </c>
      <c r="K2505" s="148"/>
      <c r="L2505" s="149"/>
      <c r="M2505" s="149"/>
      <c r="N2505" s="148"/>
      <c r="O2505" s="149"/>
      <c r="P2505" s="149"/>
      <c r="Q2505" s="148"/>
      <c r="R2505" s="149"/>
      <c r="S2505" s="149"/>
      <c r="T2505" s="148"/>
      <c r="U2505" s="149"/>
      <c r="V2505" s="149"/>
      <c r="W2505" s="149"/>
      <c r="X2505" s="150">
        <f t="shared" si="1"/>
        <v>1.584367573</v>
      </c>
      <c r="Y2505" s="150">
        <f t="shared" si="2"/>
        <v>-1.584367573</v>
      </c>
    </row>
    <row r="2506" ht="15.75" customHeight="1">
      <c r="A2506" s="119">
        <v>2505.0</v>
      </c>
      <c r="B2506" s="143" t="str">
        <f t="array" ref="B2506">index(Systems!$A:$E,match($A2506,Systems!$A:$A,),match(B$1,Systems!$2:$2,))&amp;if(not(isblank(index(Systems!$A:$E,match($A2506,Systems!$A:$A,),match(Systems!$C$2,Systems!$2:$2,))))," ["&amp;index(Systems!$A:$E,match($A2506,Systems!$A:$A,),match(Systems!$C$2,Systems!$2:$2,))&amp;"]",)</f>
        <v>Techne's Revenge</v>
      </c>
      <c r="C2506" s="144">
        <f t="array" ref="C2506">round((F2506-average(I2506,L2506,O2506,R2506,U2506))*X2506+if($B2506=$H2506,0,iferror(average(vlookup({$H2506,$K2506,$N2506,$Q2506,$T2506},$B:$D,column(B$1),0)),index(C:C,match($H2506,$B:$B,)))),3)</f>
        <v>-231.593</v>
      </c>
      <c r="D2506" s="144">
        <f t="array" ref="D2506">round((G2506-average(J2506,M2506,P2506,S2506,V2506))*Y2506+if($B2506=$H2506,0,iferror(average(vlookup({$H2506,$K2506,$N2506,$Q2506,$T2506},$B:$D,column(C$1),0)),index(D:D,match($H2506,$B:$B,)))),3)</f>
        <v>-424.618</v>
      </c>
      <c r="E2506" s="145">
        <v>2764.0</v>
      </c>
      <c r="F2506" s="146">
        <v>542.275</v>
      </c>
      <c r="G2506" s="146">
        <v>674.095</v>
      </c>
      <c r="H2506" s="147" t="s">
        <v>404</v>
      </c>
      <c r="I2506" s="146">
        <v>688.449</v>
      </c>
      <c r="J2506" s="146">
        <v>406.09</v>
      </c>
      <c r="K2506" s="148"/>
      <c r="L2506" s="149"/>
      <c r="M2506" s="149"/>
      <c r="N2506" s="148"/>
      <c r="O2506" s="149"/>
      <c r="P2506" s="149"/>
      <c r="Q2506" s="148"/>
      <c r="R2506" s="149"/>
      <c r="S2506" s="149"/>
      <c r="T2506" s="148"/>
      <c r="U2506" s="149"/>
      <c r="V2506" s="149"/>
      <c r="W2506" s="149"/>
      <c r="X2506" s="150">
        <f t="shared" si="1"/>
        <v>1.584367573</v>
      </c>
      <c r="Y2506" s="150">
        <f t="shared" si="2"/>
        <v>-1.584367573</v>
      </c>
    </row>
    <row r="2507" ht="15.75" customHeight="1">
      <c r="A2507" s="119">
        <v>2506.0</v>
      </c>
      <c r="B2507" s="143" t="str">
        <f t="array" ref="B2507">index(Systems!$A:$E,match($A2507,Systems!$A:$A,),match(B$1,Systems!$2:$2,))&amp;if(not(isblank(index(Systems!$A:$E,match($A2507,Systems!$A:$A,),match(Systems!$C$2,Systems!$2:$2,))))," ["&amp;index(Systems!$A:$E,match($A2507,Systems!$A:$A,),match(Systems!$C$2,Systems!$2:$2,))&amp;"]",)</f>
        <v>Tecumseh</v>
      </c>
      <c r="C2507" s="144">
        <f t="array" ref="C2507">round((F2507-average(I2507,L2507,O2507,R2507,U2507))*X2507+if($B2507=$H2507,0,iferror(average(vlookup({$H2507,$K2507,$N2507,$Q2507,$T2507},$B:$D,column(B$1),0)),index(C:C,match($H2507,$B:$B,)))),3)</f>
        <v>139.32</v>
      </c>
      <c r="D2507" s="144">
        <f t="array" ref="D2507">round((G2507-average(J2507,M2507,P2507,S2507,V2507))*Y2507+if($B2507=$H2507,0,iferror(average(vlookup({$H2507,$K2507,$N2507,$Q2507,$T2507},$B:$D,column(C$1),0)),index(D:D,match($H2507,$B:$B,)))),3)</f>
        <v>-105.01</v>
      </c>
      <c r="E2507" s="145">
        <v>2764.0</v>
      </c>
      <c r="F2507" s="146">
        <v>776.383</v>
      </c>
      <c r="G2507" s="146">
        <v>472.369</v>
      </c>
      <c r="H2507" s="147" t="s">
        <v>404</v>
      </c>
      <c r="I2507" s="146">
        <v>688.449</v>
      </c>
      <c r="J2507" s="146">
        <v>406.09</v>
      </c>
      <c r="K2507" s="148"/>
      <c r="L2507" s="149"/>
      <c r="M2507" s="149"/>
      <c r="N2507" s="148"/>
      <c r="O2507" s="149"/>
      <c r="P2507" s="149"/>
      <c r="Q2507" s="148"/>
      <c r="R2507" s="149"/>
      <c r="S2507" s="149"/>
      <c r="T2507" s="148"/>
      <c r="U2507" s="149"/>
      <c r="V2507" s="149"/>
      <c r="W2507" s="149"/>
      <c r="X2507" s="150">
        <f t="shared" si="1"/>
        <v>1.584367573</v>
      </c>
      <c r="Y2507" s="150">
        <f t="shared" si="2"/>
        <v>-1.584367573</v>
      </c>
    </row>
    <row r="2508" ht="15.75" customHeight="1">
      <c r="A2508" s="119">
        <v>2507.0</v>
      </c>
      <c r="B2508" s="143" t="str">
        <f t="array" ref="B2508">index(Systems!$A:$E,match($A2508,Systems!$A:$A,),match(B$1,Systems!$2:$2,))&amp;if(not(isblank(index(Systems!$A:$E,match($A2508,Systems!$A:$A,),match(Systems!$C$2,Systems!$2:$2,))))," ["&amp;index(Systems!$A:$E,match($A2508,Systems!$A:$A,),match(Systems!$C$2,Systems!$2:$2,))&amp;"]",)</f>
        <v>Tedibyhr</v>
      </c>
      <c r="C2508" s="144">
        <f t="array" ref="C2508">round((F2508-average(I2508,L2508,O2508,R2508,U2508))*X2508+if($B2508=$H2508,0,iferror(average(vlookup({$H2508,$K2508,$N2508,$Q2508,$T2508},$B:$D,column(B$1),0)),index(C:C,match($H2508,$B:$B,)))),3)</f>
        <v>124.79</v>
      </c>
      <c r="D2508" s="144">
        <f t="array" ref="D2508">round((G2508-average(J2508,M2508,P2508,S2508,V2508))*Y2508+if($B2508=$H2508,0,iferror(average(vlookup({$H2508,$K2508,$N2508,$Q2508,$T2508},$B:$D,column(C$1),0)),index(D:D,match($H2508,$B:$B,)))),3)</f>
        <v>-63.402</v>
      </c>
      <c r="E2508" s="145">
        <v>2764.0</v>
      </c>
      <c r="F2508" s="146">
        <v>767.212</v>
      </c>
      <c r="G2508" s="146">
        <v>446.107</v>
      </c>
      <c r="H2508" s="147" t="s">
        <v>404</v>
      </c>
      <c r="I2508" s="146">
        <v>688.449</v>
      </c>
      <c r="J2508" s="146">
        <v>406.09</v>
      </c>
      <c r="K2508" s="148"/>
      <c r="L2508" s="149"/>
      <c r="M2508" s="149"/>
      <c r="N2508" s="148"/>
      <c r="O2508" s="149"/>
      <c r="P2508" s="149"/>
      <c r="Q2508" s="148"/>
      <c r="R2508" s="149"/>
      <c r="S2508" s="149"/>
      <c r="T2508" s="148"/>
      <c r="U2508" s="149"/>
      <c r="V2508" s="149"/>
      <c r="W2508" s="149"/>
      <c r="X2508" s="150">
        <f t="shared" si="1"/>
        <v>1.584367573</v>
      </c>
      <c r="Y2508" s="150">
        <f t="shared" si="2"/>
        <v>-1.584367573</v>
      </c>
    </row>
    <row r="2509" ht="15.75" customHeight="1">
      <c r="A2509" s="119">
        <v>2508.0</v>
      </c>
      <c r="B2509" s="143" t="str">
        <f t="array" ref="B2509">index(Systems!$A:$E,match($A2509,Systems!$A:$A,),match(B$1,Systems!$2:$2,))&amp;if(not(isblank(index(Systems!$A:$E,match($A2509,Systems!$A:$A,),match(Systems!$C$2,Systems!$2:$2,))))," ["&amp;index(Systems!$A:$E,match($A2509,Systems!$A:$A,),match(Systems!$C$2,Systems!$2:$2,))&amp;"]",)</f>
        <v>Tegaldanas</v>
      </c>
      <c r="C2509" s="144">
        <f t="array" ref="C2509">round((F2509-average(I2509,L2509,O2509,R2509,U2509))*X2509+if($B2509=$H2509,0,iferror(average(vlookup({$H2509,$K2509,$N2509,$Q2509,$T2509},$B:$D,column(B$1),0)),index(C:C,match($H2509,$B:$B,)))),3)</f>
        <v>310.184</v>
      </c>
      <c r="D2509" s="144">
        <f t="array" ref="D2509">round((G2509-average(J2509,M2509,P2509,S2509,V2509))*Y2509+if($B2509=$H2509,0,iferror(average(vlookup({$H2509,$K2509,$N2509,$Q2509,$T2509},$B:$D,column(C$1),0)),index(D:D,match($H2509,$B:$B,)))),3)</f>
        <v>-279.75</v>
      </c>
      <c r="E2509" s="145">
        <v>2764.0</v>
      </c>
      <c r="F2509" s="146">
        <v>884.227</v>
      </c>
      <c r="G2509" s="146">
        <v>582.659</v>
      </c>
      <c r="H2509" s="147" t="s">
        <v>404</v>
      </c>
      <c r="I2509" s="146">
        <v>688.449</v>
      </c>
      <c r="J2509" s="146">
        <v>406.09</v>
      </c>
      <c r="K2509" s="148"/>
      <c r="L2509" s="149"/>
      <c r="M2509" s="149"/>
      <c r="N2509" s="148"/>
      <c r="O2509" s="149"/>
      <c r="P2509" s="149"/>
      <c r="Q2509" s="148"/>
      <c r="R2509" s="149"/>
      <c r="S2509" s="149"/>
      <c r="T2509" s="148"/>
      <c r="U2509" s="149"/>
      <c r="V2509" s="149"/>
      <c r="W2509" s="149"/>
      <c r="X2509" s="150">
        <f t="shared" si="1"/>
        <v>1.584367573</v>
      </c>
      <c r="Y2509" s="150">
        <f t="shared" si="2"/>
        <v>-1.584367573</v>
      </c>
    </row>
    <row r="2510" ht="15.75" customHeight="1">
      <c r="A2510" s="119">
        <v>2509.0</v>
      </c>
      <c r="B2510" s="143" t="str">
        <f t="array" ref="B2510">index(Systems!$A:$E,match($A2510,Systems!$A:$A,),match(B$1,Systems!$2:$2,))&amp;if(not(isblank(index(Systems!$A:$E,match($A2510,Systems!$A:$A,),match(Systems!$C$2,Systems!$2:$2,))))," ["&amp;index(Systems!$A:$E,match($A2510,Systems!$A:$A,),match(Systems!$C$2,Systems!$2:$2,))&amp;"]",)</f>
        <v>Tellman [Tellman IV]</v>
      </c>
      <c r="C2510" s="144">
        <f t="array" ref="C2510">round((F2510-average(I2510,L2510,O2510,R2510,U2510))*X2510+if($B2510=$H2510,0,iferror(average(vlookup({$H2510,$K2510,$N2510,$Q2510,$T2510},$B:$D,column(B$1),0)),index(C:C,match($H2510,$B:$B,)))),3)</f>
        <v>537.142</v>
      </c>
      <c r="D2510" s="144">
        <f t="array" ref="D2510">round((G2510-average(J2510,M2510,P2510,S2510,V2510))*Y2510+if($B2510=$H2510,0,iferror(average(vlookup({$H2510,$K2510,$N2510,$Q2510,$T2510},$B:$D,column(C$1),0)),index(D:D,match($H2510,$B:$B,)))),3)</f>
        <v>98.175</v>
      </c>
      <c r="E2510" s="145">
        <v>2764.0</v>
      </c>
      <c r="F2510" s="146">
        <v>1027.475</v>
      </c>
      <c r="G2510" s="146">
        <v>344.125</v>
      </c>
      <c r="H2510" s="147" t="s">
        <v>404</v>
      </c>
      <c r="I2510" s="146">
        <v>688.449</v>
      </c>
      <c r="J2510" s="146">
        <v>406.09</v>
      </c>
      <c r="K2510" s="148"/>
      <c r="L2510" s="149"/>
      <c r="M2510" s="149"/>
      <c r="N2510" s="148"/>
      <c r="O2510" s="149"/>
      <c r="P2510" s="149"/>
      <c r="Q2510" s="148"/>
      <c r="R2510" s="149"/>
      <c r="S2510" s="149"/>
      <c r="T2510" s="148"/>
      <c r="U2510" s="149"/>
      <c r="V2510" s="149"/>
      <c r="W2510" s="149"/>
      <c r="X2510" s="150">
        <f t="shared" si="1"/>
        <v>1.584367573</v>
      </c>
      <c r="Y2510" s="150">
        <f t="shared" si="2"/>
        <v>-1.584367573</v>
      </c>
    </row>
    <row r="2511" ht="15.75" customHeight="1">
      <c r="A2511" s="119">
        <v>2510.0</v>
      </c>
      <c r="B2511" s="143" t="str">
        <f t="array" ref="B2511">index(Systems!$A:$E,match($A2511,Systems!$A:$A,),match(B$1,Systems!$2:$2,))&amp;if(not(isblank(index(Systems!$A:$E,match($A2511,Systems!$A:$A,),match(Systems!$C$2,Systems!$2:$2,))))," ["&amp;index(Systems!$A:$E,match($A2511,Systems!$A:$A,),match(Systems!$C$2,Systems!$2:$2,))&amp;"]",)</f>
        <v>Tellman's Mistake</v>
      </c>
      <c r="C2511" s="144">
        <f t="array" ref="C2511">round((F2511-average(I2511,L2511,O2511,R2511,U2511))*X2511+if($B2511=$H2511,0,iferror(average(vlookup({$H2511,$K2511,$N2511,$Q2511,$T2511},$B:$D,column(B$1),0)),index(C:C,match($H2511,$B:$B,)))),3)</f>
        <v>-243.532</v>
      </c>
      <c r="D2511" s="144">
        <f t="array" ref="D2511">round((G2511-average(J2511,M2511,P2511,S2511,V2511))*Y2511+if($B2511=$H2511,0,iferror(average(vlookup({$H2511,$K2511,$N2511,$Q2511,$T2511},$B:$D,column(C$1),0)),index(D:D,match($H2511,$B:$B,)))),3)</f>
        <v>-310.772</v>
      </c>
      <c r="E2511" s="145">
        <v>2764.0</v>
      </c>
      <c r="F2511" s="146">
        <v>534.74</v>
      </c>
      <c r="G2511" s="146">
        <v>602.239</v>
      </c>
      <c r="H2511" s="147" t="s">
        <v>404</v>
      </c>
      <c r="I2511" s="146">
        <v>688.449</v>
      </c>
      <c r="J2511" s="146">
        <v>406.09</v>
      </c>
      <c r="K2511" s="148"/>
      <c r="L2511" s="149"/>
      <c r="M2511" s="149"/>
      <c r="N2511" s="148"/>
      <c r="O2511" s="149"/>
      <c r="P2511" s="149"/>
      <c r="Q2511" s="148"/>
      <c r="R2511" s="149"/>
      <c r="S2511" s="149"/>
      <c r="T2511" s="148"/>
      <c r="U2511" s="149"/>
      <c r="V2511" s="149"/>
      <c r="W2511" s="149"/>
      <c r="X2511" s="150">
        <f t="shared" si="1"/>
        <v>1.584367573</v>
      </c>
      <c r="Y2511" s="150">
        <f t="shared" si="2"/>
        <v>-1.584367573</v>
      </c>
    </row>
    <row r="2512" ht="15.75" customHeight="1">
      <c r="A2512" s="119">
        <v>2511.0</v>
      </c>
      <c r="B2512" s="143" t="str">
        <f t="array" ref="B2512">index(Systems!$A:$E,match($A2512,Systems!$A:$A,),match(B$1,Systems!$2:$2,))&amp;if(not(isblank(index(Systems!$A:$E,match($A2512,Systems!$A:$A,),match(Systems!$C$2,Systems!$2:$2,))))," ["&amp;index(Systems!$A:$E,match($A2512,Systems!$A:$A,),match(Systems!$C$2,Systems!$2:$2,))&amp;"]",)</f>
        <v>Telos [Telos IV]</v>
      </c>
      <c r="C2512" s="144">
        <f t="array" ref="C2512">round((F2512-average(I2512,L2512,O2512,R2512,U2512))*X2512+if($B2512=$H2512,0,iferror(average(vlookup({$H2512,$K2512,$N2512,$Q2512,$T2512},$B:$D,column(B$1),0)),index(C:C,match($H2512,$B:$B,)))),3)</f>
        <v>43.942</v>
      </c>
      <c r="D2512" s="144">
        <f t="array" ref="D2512">round((G2512-average(J2512,M2512,P2512,S2512,V2512))*Y2512+if($B2512=$H2512,0,iferror(average(vlookup({$H2512,$K2512,$N2512,$Q2512,$T2512},$B:$D,column(C$1),0)),index(D:D,match($H2512,$B:$B,)))),3)</f>
        <v>40.273</v>
      </c>
      <c r="E2512" s="145">
        <v>2764.0</v>
      </c>
      <c r="F2512" s="146">
        <v>716.184</v>
      </c>
      <c r="G2512" s="146">
        <v>380.671</v>
      </c>
      <c r="H2512" s="147" t="s">
        <v>404</v>
      </c>
      <c r="I2512" s="146">
        <v>688.449</v>
      </c>
      <c r="J2512" s="146">
        <v>406.09</v>
      </c>
      <c r="K2512" s="148"/>
      <c r="L2512" s="149"/>
      <c r="M2512" s="149"/>
      <c r="N2512" s="148"/>
      <c r="O2512" s="149"/>
      <c r="P2512" s="149"/>
      <c r="Q2512" s="148"/>
      <c r="R2512" s="149"/>
      <c r="S2512" s="149"/>
      <c r="T2512" s="148"/>
      <c r="U2512" s="149"/>
      <c r="V2512" s="149"/>
      <c r="W2512" s="149"/>
      <c r="X2512" s="150">
        <f t="shared" si="1"/>
        <v>1.584367573</v>
      </c>
      <c r="Y2512" s="150">
        <f t="shared" si="2"/>
        <v>-1.584367573</v>
      </c>
    </row>
    <row r="2513" ht="15.75" customHeight="1">
      <c r="A2513" s="119">
        <v>2512.0</v>
      </c>
      <c r="B2513" s="143" t="str">
        <f t="array" ref="B2513">index(Systems!$A:$E,match($A2513,Systems!$A:$A,),match(B$1,Systems!$2:$2,))&amp;if(not(isblank(index(Systems!$A:$E,match($A2513,Systems!$A:$A,),match(Systems!$C$2,Systems!$2:$2,))))," ["&amp;index(Systems!$A:$E,match($A2513,Systems!$A:$A,),match(Systems!$C$2,Systems!$2:$2,))&amp;"]",)</f>
        <v>Tematagi</v>
      </c>
      <c r="C2513" s="144">
        <f t="array" ref="C2513">round((F2513-average(I2513,L2513,O2513,R2513,U2513))*X2513+if($B2513=$H2513,0,iferror(average(vlookup({$H2513,$K2513,$N2513,$Q2513,$T2513},$B:$D,column(B$1),0)),index(C:C,match($H2513,$B:$B,)))),3)</f>
        <v>-270.897</v>
      </c>
      <c r="D2513" s="144">
        <f t="array" ref="D2513">round((G2513-average(J2513,M2513,P2513,S2513,V2513))*Y2513+if($B2513=$H2513,0,iferror(average(vlookup({$H2513,$K2513,$N2513,$Q2513,$T2513},$B:$D,column(C$1),0)),index(D:D,match($H2513,$B:$B,)))),3)</f>
        <v>-266.564</v>
      </c>
      <c r="E2513" s="145">
        <v>2764.0</v>
      </c>
      <c r="F2513" s="146">
        <v>517.468</v>
      </c>
      <c r="G2513" s="146">
        <v>574.336</v>
      </c>
      <c r="H2513" s="147" t="s">
        <v>404</v>
      </c>
      <c r="I2513" s="146">
        <v>688.449</v>
      </c>
      <c r="J2513" s="146">
        <v>406.09</v>
      </c>
      <c r="K2513" s="148"/>
      <c r="L2513" s="149"/>
      <c r="M2513" s="149"/>
      <c r="N2513" s="148"/>
      <c r="O2513" s="149"/>
      <c r="P2513" s="149"/>
      <c r="Q2513" s="148"/>
      <c r="R2513" s="149"/>
      <c r="S2513" s="149"/>
      <c r="T2513" s="148"/>
      <c r="U2513" s="149"/>
      <c r="V2513" s="149"/>
      <c r="W2513" s="149"/>
      <c r="X2513" s="150">
        <f t="shared" si="1"/>
        <v>1.584367573</v>
      </c>
      <c r="Y2513" s="150">
        <f t="shared" si="2"/>
        <v>-1.584367573</v>
      </c>
    </row>
    <row r="2514" ht="15.75" customHeight="1">
      <c r="A2514" s="119">
        <v>2513.0</v>
      </c>
      <c r="B2514" s="143" t="str">
        <f t="array" ref="B2514">index(Systems!$A:$E,match($A2514,Systems!$A:$A,),match(B$1,Systems!$2:$2,))&amp;if(not(isblank(index(Systems!$A:$E,match($A2514,Systems!$A:$A,),match(Systems!$C$2,Systems!$2:$2,))))," ["&amp;index(Systems!$A:$E,match($A2514,Systems!$A:$A,),match(Systems!$C$2,Systems!$2:$2,))&amp;"]",)</f>
        <v>Teng</v>
      </c>
      <c r="C2514" s="144">
        <f t="array" ref="C2514">round((F2514-average(I2514,L2514,O2514,R2514,U2514))*X2514+if($B2514=$H2514,0,iferror(average(vlookup({$H2514,$K2514,$N2514,$Q2514,$T2514},$B:$D,column(B$1),0)),index(C:C,match($H2514,$B:$B,)))),3)</f>
        <v>127.695</v>
      </c>
      <c r="D2514" s="144">
        <f t="array" ref="D2514">round((G2514-average(J2514,M2514,P2514,S2514,V2514))*Y2514+if($B2514=$H2514,0,iferror(average(vlookup({$H2514,$K2514,$N2514,$Q2514,$T2514},$B:$D,column(C$1),0)),index(D:D,match($H2514,$B:$B,)))),3)</f>
        <v>-272.02</v>
      </c>
      <c r="E2514" s="145">
        <v>2764.0</v>
      </c>
      <c r="F2514" s="146">
        <v>769.046</v>
      </c>
      <c r="G2514" s="146">
        <v>577.78</v>
      </c>
      <c r="H2514" s="147" t="s">
        <v>404</v>
      </c>
      <c r="I2514" s="146">
        <v>688.449</v>
      </c>
      <c r="J2514" s="146">
        <v>406.09</v>
      </c>
      <c r="K2514" s="148"/>
      <c r="L2514" s="149"/>
      <c r="M2514" s="149"/>
      <c r="N2514" s="148"/>
      <c r="O2514" s="149"/>
      <c r="P2514" s="149"/>
      <c r="Q2514" s="148"/>
      <c r="R2514" s="149"/>
      <c r="S2514" s="149"/>
      <c r="T2514" s="148"/>
      <c r="U2514" s="149"/>
      <c r="V2514" s="149"/>
      <c r="W2514" s="149"/>
      <c r="X2514" s="150">
        <f t="shared" si="1"/>
        <v>1.584367573</v>
      </c>
      <c r="Y2514" s="150">
        <f t="shared" si="2"/>
        <v>-1.584367573</v>
      </c>
    </row>
    <row r="2515" ht="15.75" customHeight="1">
      <c r="A2515" s="119">
        <v>2514.0</v>
      </c>
      <c r="B2515" s="143" t="str">
        <f t="array" ref="B2515">index(Systems!$A:$E,match($A2515,Systems!$A:$A,),match(B$1,Systems!$2:$2,))&amp;if(not(isblank(index(Systems!$A:$E,match($A2515,Systems!$A:$A,),match(Systems!$C$2,Systems!$2:$2,))))," ["&amp;index(Systems!$A:$E,match($A2515,Systems!$A:$A,),match(Systems!$C$2,Systems!$2:$2,))&amp;"]",)</f>
        <v>Tengil</v>
      </c>
      <c r="C2515" s="144">
        <f t="array" ref="C2515">round((F2515-average(I2515,L2515,O2515,R2515,U2515))*X2515+if($B2515=$H2515,0,iferror(average(vlookup({$H2515,$K2515,$N2515,$Q2515,$T2515},$B:$D,column(B$1),0)),index(C:C,match($H2515,$B:$B,)))),3)</f>
        <v>-65.304</v>
      </c>
      <c r="D2515" s="144">
        <f t="array" ref="D2515">round((G2515-average(J2515,M2515,P2515,S2515,V2515))*Y2515+if($B2515=$H2515,0,iferror(average(vlookup({$H2515,$K2515,$N2515,$Q2515,$T2515},$B:$D,column(C$1),0)),index(D:D,match($H2515,$B:$B,)))),3)</f>
        <v>-311.897</v>
      </c>
      <c r="E2515" s="145">
        <v>2764.0</v>
      </c>
      <c r="F2515" s="146">
        <v>647.231</v>
      </c>
      <c r="G2515" s="146">
        <v>602.949</v>
      </c>
      <c r="H2515" s="147" t="s">
        <v>404</v>
      </c>
      <c r="I2515" s="146">
        <v>688.449</v>
      </c>
      <c r="J2515" s="146">
        <v>406.09</v>
      </c>
      <c r="K2515" s="148"/>
      <c r="L2515" s="149"/>
      <c r="M2515" s="149"/>
      <c r="N2515" s="148"/>
      <c r="O2515" s="149"/>
      <c r="P2515" s="149"/>
      <c r="Q2515" s="148"/>
      <c r="R2515" s="149"/>
      <c r="S2515" s="149"/>
      <c r="T2515" s="148"/>
      <c r="U2515" s="149"/>
      <c r="V2515" s="149"/>
      <c r="W2515" s="149"/>
      <c r="X2515" s="150">
        <f t="shared" si="1"/>
        <v>1.584367573</v>
      </c>
      <c r="Y2515" s="150">
        <f t="shared" si="2"/>
        <v>-1.584367573</v>
      </c>
    </row>
    <row r="2516" ht="15.75" customHeight="1">
      <c r="A2516" s="119">
        <v>2515.0</v>
      </c>
      <c r="B2516" s="143" t="str">
        <f t="array" ref="B2516">index(Systems!$A:$E,match($A2516,Systems!$A:$A,),match(B$1,Systems!$2:$2,))&amp;if(not(isblank(index(Systems!$A:$E,match($A2516,Systems!$A:$A,),match(Systems!$C$2,Systems!$2:$2,))))," ["&amp;index(Systems!$A:$E,match($A2516,Systems!$A:$A,),match(Systems!$C$2,Systems!$2:$2,))&amp;"]",)</f>
        <v>Teniente</v>
      </c>
      <c r="C2516" s="144">
        <f t="array" ref="C2516">round((F2516-average(I2516,L2516,O2516,R2516,U2516))*X2516+if($B2516=$H2516,0,iferror(average(vlookup({$H2516,$K2516,$N2516,$Q2516,$T2516},$B:$D,column(B$1),0)),index(C:C,match($H2516,$B:$B,)))),3)</f>
        <v>185.1</v>
      </c>
      <c r="D2516" s="144">
        <f t="array" ref="D2516">round((G2516-average(J2516,M2516,P2516,S2516,V2516))*Y2516+if($B2516=$H2516,0,iferror(average(vlookup({$H2516,$K2516,$N2516,$Q2516,$T2516},$B:$D,column(C$1),0)),index(D:D,match($H2516,$B:$B,)))),3)</f>
        <v>307.824</v>
      </c>
      <c r="E2516" s="145">
        <v>2764.0</v>
      </c>
      <c r="F2516" s="146">
        <v>805.278</v>
      </c>
      <c r="G2516" s="146">
        <v>211.802</v>
      </c>
      <c r="H2516" s="147" t="s">
        <v>404</v>
      </c>
      <c r="I2516" s="146">
        <v>688.449</v>
      </c>
      <c r="J2516" s="146">
        <v>406.09</v>
      </c>
      <c r="K2516" s="148"/>
      <c r="L2516" s="149"/>
      <c r="M2516" s="149"/>
      <c r="N2516" s="148"/>
      <c r="O2516" s="149"/>
      <c r="P2516" s="149"/>
      <c r="Q2516" s="148"/>
      <c r="R2516" s="149"/>
      <c r="S2516" s="149"/>
      <c r="T2516" s="148"/>
      <c r="U2516" s="149"/>
      <c r="V2516" s="149"/>
      <c r="W2516" s="149"/>
      <c r="X2516" s="150">
        <f t="shared" si="1"/>
        <v>1.584367573</v>
      </c>
      <c r="Y2516" s="150">
        <f t="shared" si="2"/>
        <v>-1.584367573</v>
      </c>
    </row>
    <row r="2517" ht="15.75" customHeight="1">
      <c r="A2517" s="119">
        <v>2516.0</v>
      </c>
      <c r="B2517" s="143" t="str">
        <f t="array" ref="B2517">index(Systems!$A:$E,match($A2517,Systems!$A:$A,),match(B$1,Systems!$2:$2,))&amp;if(not(isblank(index(Systems!$A:$E,match($A2517,Systems!$A:$A,),match(Systems!$C$2,Systems!$2:$2,))))," ["&amp;index(Systems!$A:$E,match($A2517,Systems!$A:$A,),match(Systems!$C$2,Systems!$2:$2,))&amp;"]",)</f>
        <v>Tentativa</v>
      </c>
      <c r="C2517" s="144">
        <f t="array" ref="C2517">round((F2517-average(I2517,L2517,O2517,R2517,U2517))*X2517+if($B2517=$H2517,0,iferror(average(vlookup({$H2517,$K2517,$N2517,$Q2517,$T2517},$B:$D,column(B$1),0)),index(C:C,match($H2517,$B:$B,)))),3)</f>
        <v>349.732</v>
      </c>
      <c r="D2517" s="144">
        <f t="array" ref="D2517">round((G2517-average(J2517,M2517,P2517,S2517,V2517))*Y2517+if($B2517=$H2517,0,iferror(average(vlookup({$H2517,$K2517,$N2517,$Q2517,$T2517},$B:$D,column(C$1),0)),index(D:D,match($H2517,$B:$B,)))),3)</f>
        <v>-302.25</v>
      </c>
      <c r="E2517" s="145">
        <v>2764.0</v>
      </c>
      <c r="F2517" s="146">
        <v>909.188</v>
      </c>
      <c r="G2517" s="146">
        <v>596.86</v>
      </c>
      <c r="H2517" s="147" t="s">
        <v>404</v>
      </c>
      <c r="I2517" s="146">
        <v>688.449</v>
      </c>
      <c r="J2517" s="146">
        <v>406.09</v>
      </c>
      <c r="K2517" s="148"/>
      <c r="L2517" s="149"/>
      <c r="M2517" s="149"/>
      <c r="N2517" s="148"/>
      <c r="O2517" s="149"/>
      <c r="P2517" s="149"/>
      <c r="Q2517" s="148"/>
      <c r="R2517" s="149"/>
      <c r="S2517" s="149"/>
      <c r="T2517" s="148"/>
      <c r="U2517" s="149"/>
      <c r="V2517" s="149"/>
      <c r="W2517" s="149"/>
      <c r="X2517" s="150">
        <f t="shared" si="1"/>
        <v>1.584367573</v>
      </c>
      <c r="Y2517" s="150">
        <f t="shared" si="2"/>
        <v>-1.584367573</v>
      </c>
    </row>
    <row r="2518" ht="15.75" customHeight="1">
      <c r="A2518" s="119">
        <v>2517.0</v>
      </c>
      <c r="B2518" s="143" t="str">
        <f t="array" ref="B2518">index(Systems!$A:$E,match($A2518,Systems!$A:$A,),match(B$1,Systems!$2:$2,))&amp;if(not(isblank(index(Systems!$A:$E,match($A2518,Systems!$A:$A,),match(Systems!$C$2,Systems!$2:$2,))))," ["&amp;index(Systems!$A:$E,match($A2518,Systems!$A:$A,),match(Systems!$C$2,Systems!$2:$2,))&amp;"]",)</f>
        <v>Terra Firma</v>
      </c>
      <c r="C2518" s="144">
        <f t="array" ref="C2518">round((F2518-average(I2518,L2518,O2518,R2518,U2518))*X2518+if($B2518=$H2518,0,iferror(average(vlookup({$H2518,$K2518,$N2518,$Q2518,$T2518},$B:$D,column(B$1),0)),index(C:C,match($H2518,$B:$B,)))),3)</f>
        <v>22.495</v>
      </c>
      <c r="D2518" s="144">
        <f t="array" ref="D2518">round((G2518-average(J2518,M2518,P2518,S2518,V2518))*Y2518+if($B2518=$H2518,0,iferror(average(vlookup({$H2518,$K2518,$N2518,$Q2518,$T2518},$B:$D,column(C$1),0)),index(D:D,match($H2518,$B:$B,)))),3)</f>
        <v>-33.623</v>
      </c>
      <c r="E2518" s="145">
        <v>2764.0</v>
      </c>
      <c r="F2518" s="146">
        <v>702.647</v>
      </c>
      <c r="G2518" s="146">
        <v>427.312</v>
      </c>
      <c r="H2518" s="147" t="s">
        <v>404</v>
      </c>
      <c r="I2518" s="146">
        <v>688.449</v>
      </c>
      <c r="J2518" s="146">
        <v>406.09</v>
      </c>
      <c r="K2518" s="148"/>
      <c r="L2518" s="149"/>
      <c r="M2518" s="149"/>
      <c r="N2518" s="148"/>
      <c r="O2518" s="149"/>
      <c r="P2518" s="149"/>
      <c r="Q2518" s="148"/>
      <c r="R2518" s="149"/>
      <c r="S2518" s="149"/>
      <c r="T2518" s="148"/>
      <c r="U2518" s="149"/>
      <c r="V2518" s="149"/>
      <c r="W2518" s="149"/>
      <c r="X2518" s="150">
        <f t="shared" si="1"/>
        <v>1.584367573</v>
      </c>
      <c r="Y2518" s="150">
        <f t="shared" si="2"/>
        <v>-1.584367573</v>
      </c>
    </row>
    <row r="2519" ht="15.75" customHeight="1">
      <c r="A2519" s="119">
        <v>2518.0</v>
      </c>
      <c r="B2519" s="143" t="str">
        <f t="array" ref="B2519">index(Systems!$A:$E,match($A2519,Systems!$A:$A,),match(B$1,Systems!$2:$2,))&amp;if(not(isblank(index(Systems!$A:$E,match($A2519,Systems!$A:$A,),match(Systems!$C$2,Systems!$2:$2,))))," ["&amp;index(Systems!$A:$E,match($A2519,Systems!$A:$A,),match(Systems!$C$2,Systems!$2:$2,))&amp;"]",)</f>
        <v>Tetersen</v>
      </c>
      <c r="C2519" s="144">
        <f t="array" ref="C2519">round((F2519-average(I2519,L2519,O2519,R2519,U2519))*X2519+if($B2519=$H2519,0,iferror(average(vlookup({$H2519,$K2519,$N2519,$Q2519,$T2519},$B:$D,column(B$1),0)),index(C:C,match($H2519,$B:$B,)))),3)</f>
        <v>-203.192</v>
      </c>
      <c r="D2519" s="144">
        <f t="array" ref="D2519">round((G2519-average(J2519,M2519,P2519,S2519,V2519))*Y2519+if($B2519=$H2519,0,iferror(average(vlookup({$H2519,$K2519,$N2519,$Q2519,$T2519},$B:$D,column(C$1),0)),index(D:D,match($H2519,$B:$B,)))),3)</f>
        <v>144.71</v>
      </c>
      <c r="E2519" s="145">
        <v>2764.0</v>
      </c>
      <c r="F2519" s="146">
        <v>560.201</v>
      </c>
      <c r="G2519" s="146">
        <v>314.754</v>
      </c>
      <c r="H2519" s="147" t="s">
        <v>404</v>
      </c>
      <c r="I2519" s="146">
        <v>688.449</v>
      </c>
      <c r="J2519" s="146">
        <v>406.09</v>
      </c>
      <c r="K2519" s="148"/>
      <c r="L2519" s="149"/>
      <c r="M2519" s="149"/>
      <c r="N2519" s="148"/>
      <c r="O2519" s="149"/>
      <c r="P2519" s="149"/>
      <c r="Q2519" s="148"/>
      <c r="R2519" s="149"/>
      <c r="S2519" s="149"/>
      <c r="T2519" s="148"/>
      <c r="U2519" s="149"/>
      <c r="V2519" s="149"/>
      <c r="W2519" s="149"/>
      <c r="X2519" s="150">
        <f t="shared" si="1"/>
        <v>1.584367573</v>
      </c>
      <c r="Y2519" s="150">
        <f t="shared" si="2"/>
        <v>-1.584367573</v>
      </c>
    </row>
    <row r="2520" ht="15.75" customHeight="1">
      <c r="A2520" s="119">
        <v>2519.0</v>
      </c>
      <c r="B2520" s="143" t="str">
        <f t="array" ref="B2520">index(Systems!$A:$E,match($A2520,Systems!$A:$A,),match(B$1,Systems!$2:$2,))&amp;if(not(isblank(index(Systems!$A:$E,match($A2520,Systems!$A:$A,),match(Systems!$C$2,Systems!$2:$2,))))," ["&amp;index(Systems!$A:$E,match($A2520,Systems!$A:$A,),match(Systems!$C$2,Systems!$2:$2,))&amp;"]",)</f>
        <v>Tetschner</v>
      </c>
      <c r="C2520" s="144">
        <f t="array" ref="C2520">round((F2520-average(I2520,L2520,O2520,R2520,U2520))*X2520+if($B2520=$H2520,0,iferror(average(vlookup({$H2520,$K2520,$N2520,$Q2520,$T2520},$B:$D,column(B$1),0)),index(C:C,match($H2520,$B:$B,)))),3)</f>
        <v>96.589</v>
      </c>
      <c r="D2520" s="144">
        <f t="array" ref="D2520">round((G2520-average(J2520,M2520,P2520,S2520,V2520))*Y2520+if($B2520=$H2520,0,iferror(average(vlookup({$H2520,$K2520,$N2520,$Q2520,$T2520},$B:$D,column(C$1),0)),index(D:D,match($H2520,$B:$B,)))),3)</f>
        <v>-292.245</v>
      </c>
      <c r="E2520" s="145">
        <v>2764.0</v>
      </c>
      <c r="F2520" s="146">
        <v>749.413</v>
      </c>
      <c r="G2520" s="146">
        <v>590.545</v>
      </c>
      <c r="H2520" s="147" t="s">
        <v>404</v>
      </c>
      <c r="I2520" s="146">
        <v>688.449</v>
      </c>
      <c r="J2520" s="146">
        <v>406.09</v>
      </c>
      <c r="K2520" s="148"/>
      <c r="L2520" s="149"/>
      <c r="M2520" s="149"/>
      <c r="N2520" s="148"/>
      <c r="O2520" s="149"/>
      <c r="P2520" s="149"/>
      <c r="Q2520" s="148"/>
      <c r="R2520" s="149"/>
      <c r="S2520" s="149"/>
      <c r="T2520" s="148"/>
      <c r="U2520" s="149"/>
      <c r="V2520" s="149"/>
      <c r="W2520" s="149"/>
      <c r="X2520" s="150">
        <f t="shared" si="1"/>
        <v>1.584367573</v>
      </c>
      <c r="Y2520" s="150">
        <f t="shared" si="2"/>
        <v>-1.584367573</v>
      </c>
    </row>
    <row r="2521" ht="15.75" customHeight="1">
      <c r="A2521" s="119">
        <v>2520.0</v>
      </c>
      <c r="B2521" s="143" t="str">
        <f t="array" ref="B2521">index(Systems!$A:$E,match($A2521,Systems!$A:$A,),match(B$1,Systems!$2:$2,))&amp;if(not(isblank(index(Systems!$A:$E,match($A2521,Systems!$A:$A,),match(Systems!$C$2,Systems!$2:$2,))))," ["&amp;index(Systems!$A:$E,match($A2521,Systems!$A:$A,),match(Systems!$C$2,Systems!$2:$2,))&amp;"]",)</f>
        <v>Tetski</v>
      </c>
      <c r="C2521" s="144">
        <f t="array" ref="C2521">round((F2521-average(I2521,L2521,O2521,R2521,U2521))*X2521+if($B2521=$H2521,0,iferror(average(vlookup({$H2521,$K2521,$N2521,$Q2521,$T2521},$B:$D,column(B$1),0)),index(C:C,match($H2521,$B:$B,)))),3)</f>
        <v>-125.748</v>
      </c>
      <c r="D2521" s="144">
        <f t="array" ref="D2521">round((G2521-average(J2521,M2521,P2521,S2521,V2521))*Y2521+if($B2521=$H2521,0,iferror(average(vlookup({$H2521,$K2521,$N2521,$Q2521,$T2521},$B:$D,column(C$1),0)),index(D:D,match($H2521,$B:$B,)))),3)</f>
        <v>-475.26</v>
      </c>
      <c r="E2521" s="145">
        <v>2764.0</v>
      </c>
      <c r="F2521" s="146">
        <v>609.081</v>
      </c>
      <c r="G2521" s="146">
        <v>706.058</v>
      </c>
      <c r="H2521" s="147" t="s">
        <v>404</v>
      </c>
      <c r="I2521" s="146">
        <v>688.449</v>
      </c>
      <c r="J2521" s="146">
        <v>406.09</v>
      </c>
      <c r="K2521" s="148"/>
      <c r="L2521" s="149"/>
      <c r="M2521" s="149"/>
      <c r="N2521" s="148"/>
      <c r="O2521" s="149"/>
      <c r="P2521" s="149"/>
      <c r="Q2521" s="148"/>
      <c r="R2521" s="149"/>
      <c r="S2521" s="149"/>
      <c r="T2521" s="148"/>
      <c r="U2521" s="149"/>
      <c r="V2521" s="149"/>
      <c r="W2521" s="149"/>
      <c r="X2521" s="150">
        <f t="shared" si="1"/>
        <v>1.584367573</v>
      </c>
      <c r="Y2521" s="150">
        <f t="shared" si="2"/>
        <v>-1.584367573</v>
      </c>
    </row>
    <row r="2522" ht="15.75" customHeight="1">
      <c r="A2522" s="119">
        <v>2521.0</v>
      </c>
      <c r="B2522" s="143" t="str">
        <f t="array" ref="B2522">index(Systems!$A:$E,match($A2522,Systems!$A:$A,),match(B$1,Systems!$2:$2,))&amp;if(not(isblank(index(Systems!$A:$E,match($A2522,Systems!$A:$A,),match(Systems!$C$2,Systems!$2:$2,))))," ["&amp;index(Systems!$A:$E,match($A2522,Systems!$A:$A,),match(Systems!$C$2,Systems!$2:$2,))&amp;"]",)</f>
        <v>Texlos</v>
      </c>
      <c r="C2522" s="144">
        <f t="array" ref="C2522">round((F2522-average(I2522,L2522,O2522,R2522,U2522))*X2522+if($B2522=$H2522,0,iferror(average(vlookup({$H2522,$K2522,$N2522,$Q2522,$T2522},$B:$D,column(B$1),0)),index(C:C,match($H2522,$B:$B,)))),3)</f>
        <v>110.627</v>
      </c>
      <c r="D2522" s="144">
        <f t="array" ref="D2522">round((G2522-average(J2522,M2522,P2522,S2522,V2522))*Y2522+if($B2522=$H2522,0,iferror(average(vlookup({$H2522,$K2522,$N2522,$Q2522,$T2522},$B:$D,column(C$1),0)),index(D:D,match($H2522,$B:$B,)))),3)</f>
        <v>-272.516</v>
      </c>
      <c r="E2522" s="145">
        <v>2764.0</v>
      </c>
      <c r="F2522" s="146">
        <v>758.273</v>
      </c>
      <c r="G2522" s="146">
        <v>578.093</v>
      </c>
      <c r="H2522" s="147" t="s">
        <v>404</v>
      </c>
      <c r="I2522" s="146">
        <v>688.449</v>
      </c>
      <c r="J2522" s="146">
        <v>406.09</v>
      </c>
      <c r="K2522" s="148"/>
      <c r="L2522" s="149"/>
      <c r="M2522" s="149"/>
      <c r="N2522" s="148"/>
      <c r="O2522" s="149"/>
      <c r="P2522" s="149"/>
      <c r="Q2522" s="148"/>
      <c r="R2522" s="149"/>
      <c r="S2522" s="149"/>
      <c r="T2522" s="148"/>
      <c r="U2522" s="149"/>
      <c r="V2522" s="149"/>
      <c r="W2522" s="149"/>
      <c r="X2522" s="150">
        <f t="shared" si="1"/>
        <v>1.584367573</v>
      </c>
      <c r="Y2522" s="150">
        <f t="shared" si="2"/>
        <v>-1.584367573</v>
      </c>
    </row>
    <row r="2523" ht="15.75" customHeight="1">
      <c r="A2523" s="119">
        <v>2522.0</v>
      </c>
      <c r="B2523" s="143" t="str">
        <f t="array" ref="B2523">index(Systems!$A:$E,match($A2523,Systems!$A:$A,),match(B$1,Systems!$2:$2,))&amp;if(not(isblank(index(Systems!$A:$E,match($A2523,Systems!$A:$A,),match(Systems!$C$2,Systems!$2:$2,))))," ["&amp;index(Systems!$A:$E,match($A2523,Systems!$A:$A,),match(Systems!$C$2,Systems!$2:$2,))&amp;"]",)</f>
        <v>Teylingen</v>
      </c>
      <c r="C2523" s="144">
        <f t="array" ref="C2523">round((F2523-average(I2523,L2523,O2523,R2523,U2523))*X2523+if($B2523=$H2523,0,iferror(average(vlookup({$H2523,$K2523,$N2523,$Q2523,$T2523},$B:$D,column(B$1),0)),index(C:C,match($H2523,$B:$B,)))),3)</f>
        <v>417.94</v>
      </c>
      <c r="D2523" s="144">
        <f t="array" ref="D2523">round((G2523-average(J2523,M2523,P2523,S2523,V2523))*Y2523+if($B2523=$H2523,0,iferror(average(vlookup({$H2523,$K2523,$N2523,$Q2523,$T2523},$B:$D,column(C$1),0)),index(D:D,match($H2523,$B:$B,)))),3)</f>
        <v>-119.056</v>
      </c>
      <c r="E2523" s="145">
        <v>2764.0</v>
      </c>
      <c r="F2523" s="146">
        <v>952.239</v>
      </c>
      <c r="G2523" s="146">
        <v>481.234</v>
      </c>
      <c r="H2523" s="147" t="s">
        <v>404</v>
      </c>
      <c r="I2523" s="146">
        <v>688.449</v>
      </c>
      <c r="J2523" s="146">
        <v>406.09</v>
      </c>
      <c r="K2523" s="148"/>
      <c r="L2523" s="149"/>
      <c r="M2523" s="149"/>
      <c r="N2523" s="148"/>
      <c r="O2523" s="149"/>
      <c r="P2523" s="149"/>
      <c r="Q2523" s="148"/>
      <c r="R2523" s="149"/>
      <c r="S2523" s="149"/>
      <c r="T2523" s="148"/>
      <c r="U2523" s="149"/>
      <c r="V2523" s="149"/>
      <c r="W2523" s="149"/>
      <c r="X2523" s="150">
        <f t="shared" si="1"/>
        <v>1.584367573</v>
      </c>
      <c r="Y2523" s="150">
        <f t="shared" si="2"/>
        <v>-1.584367573</v>
      </c>
    </row>
    <row r="2524" ht="15.75" customHeight="1">
      <c r="A2524" s="119">
        <v>2523.0</v>
      </c>
      <c r="B2524" s="143" t="str">
        <f t="array" ref="B2524">index(Systems!$A:$E,match($A2524,Systems!$A:$A,),match(B$1,Systems!$2:$2,))&amp;if(not(isblank(index(Systems!$A:$E,match($A2524,Systems!$A:$A,),match(Systems!$C$2,Systems!$2:$2,))))," ["&amp;index(Systems!$A:$E,match($A2524,Systems!$A:$A,),match(Systems!$C$2,Systems!$2:$2,))&amp;"]",)</f>
        <v>Teyvareb</v>
      </c>
      <c r="C2524" s="144">
        <f t="array" ref="C2524">round((F2524-average(I2524,L2524,O2524,R2524,U2524))*X2524+if($B2524=$H2524,0,iferror(average(vlookup({$H2524,$K2524,$N2524,$Q2524,$T2524},$B:$D,column(B$1),0)),index(C:C,match($H2524,$B:$B,)))),3)</f>
        <v>-413.621</v>
      </c>
      <c r="D2524" s="144">
        <f t="array" ref="D2524">round((G2524-average(J2524,M2524,P2524,S2524,V2524))*Y2524+if($B2524=$H2524,0,iferror(average(vlookup({$H2524,$K2524,$N2524,$Q2524,$T2524},$B:$D,column(C$1),0)),index(D:D,match($H2524,$B:$B,)))),3)</f>
        <v>-13.999</v>
      </c>
      <c r="E2524" s="145">
        <v>2764.0</v>
      </c>
      <c r="F2524" s="146">
        <v>427.385</v>
      </c>
      <c r="G2524" s="146">
        <v>414.926</v>
      </c>
      <c r="H2524" s="147" t="s">
        <v>404</v>
      </c>
      <c r="I2524" s="146">
        <v>688.449</v>
      </c>
      <c r="J2524" s="146">
        <v>406.09</v>
      </c>
      <c r="K2524" s="148"/>
      <c r="L2524" s="149"/>
      <c r="M2524" s="149"/>
      <c r="N2524" s="148"/>
      <c r="O2524" s="149"/>
      <c r="P2524" s="149"/>
      <c r="Q2524" s="148"/>
      <c r="R2524" s="149"/>
      <c r="S2524" s="149"/>
      <c r="T2524" s="148"/>
      <c r="U2524" s="149"/>
      <c r="V2524" s="149"/>
      <c r="W2524" s="149"/>
      <c r="X2524" s="150">
        <f t="shared" si="1"/>
        <v>1.584367573</v>
      </c>
      <c r="Y2524" s="150">
        <f t="shared" si="2"/>
        <v>-1.584367573</v>
      </c>
    </row>
    <row r="2525" ht="15.75" customHeight="1">
      <c r="A2525" s="119">
        <v>2524.0</v>
      </c>
      <c r="B2525" s="143" t="str">
        <f t="array" ref="B2525">index(Systems!$A:$E,match($A2525,Systems!$A:$A,),match(B$1,Systems!$2:$2,))&amp;if(not(isblank(index(Systems!$A:$E,match($A2525,Systems!$A:$A,),match(Systems!$C$2,Systems!$2:$2,))))," ["&amp;index(Systems!$A:$E,match($A2525,Systems!$A:$A,),match(Systems!$C$2,Systems!$2:$2,))&amp;"]",)</f>
        <v>Thamel [Wyeth's Glory (3022+)]</v>
      </c>
      <c r="C2525" s="144">
        <f t="array" ref="C2525">round((F2525-average(I2525,L2525,O2525,R2525,U2525))*X2525+if($B2525=$H2525,0,iferror(average(vlookup({$H2525,$K2525,$N2525,$Q2525,$T2525},$B:$D,column(B$1),0)),index(C:C,match($H2525,$B:$B,)))),3)</f>
        <v>24.526</v>
      </c>
      <c r="D2525" s="144">
        <f t="array" ref="D2525">round((G2525-average(J2525,M2525,P2525,S2525,V2525))*Y2525+if($B2525=$H2525,0,iferror(average(vlookup({$H2525,$K2525,$N2525,$Q2525,$T2525},$B:$D,column(C$1),0)),index(D:D,match($H2525,$B:$B,)))),3)</f>
        <v>-415.047</v>
      </c>
      <c r="E2525" s="145">
        <v>2764.0</v>
      </c>
      <c r="F2525" s="146">
        <v>703.929</v>
      </c>
      <c r="G2525" s="146">
        <v>668.054</v>
      </c>
      <c r="H2525" s="147" t="s">
        <v>404</v>
      </c>
      <c r="I2525" s="146">
        <v>688.449</v>
      </c>
      <c r="J2525" s="146">
        <v>406.09</v>
      </c>
      <c r="K2525" s="148"/>
      <c r="L2525" s="149"/>
      <c r="M2525" s="149"/>
      <c r="N2525" s="148"/>
      <c r="O2525" s="149"/>
      <c r="P2525" s="149"/>
      <c r="Q2525" s="148"/>
      <c r="R2525" s="149"/>
      <c r="S2525" s="149"/>
      <c r="T2525" s="148"/>
      <c r="U2525" s="149"/>
      <c r="V2525" s="149"/>
      <c r="W2525" s="149"/>
      <c r="X2525" s="150">
        <f t="shared" si="1"/>
        <v>1.584367573</v>
      </c>
      <c r="Y2525" s="150">
        <f t="shared" si="2"/>
        <v>-1.584367573</v>
      </c>
    </row>
    <row r="2526" ht="15.75" customHeight="1">
      <c r="A2526" s="119">
        <v>2525.0</v>
      </c>
      <c r="B2526" s="143" t="str">
        <f t="array" ref="B2526">index(Systems!$A:$E,match($A2526,Systems!$A:$A,),match(B$1,Systems!$2:$2,))&amp;if(not(isblank(index(Systems!$A:$E,match($A2526,Systems!$A:$A,),match(Systems!$C$2,Systems!$2:$2,))))," ["&amp;index(Systems!$A:$E,match($A2526,Systems!$A:$A,),match(Systems!$C$2,Systems!$2:$2,))&amp;"]",)</f>
        <v>Thannhausen</v>
      </c>
      <c r="C2526" s="144">
        <f t="array" ref="C2526">round((F2526-average(I2526,L2526,O2526,R2526,U2526))*X2526+if($B2526=$H2526,0,iferror(average(vlookup({$H2526,$K2526,$N2526,$Q2526,$T2526},$B:$D,column(B$1),0)),index(C:C,match($H2526,$B:$B,)))),3)</f>
        <v>-8.548</v>
      </c>
      <c r="D2526" s="144">
        <f t="array" ref="D2526">round((G2526-average(J2526,M2526,P2526,S2526,V2526))*Y2526+if($B2526=$H2526,0,iferror(average(vlookup({$H2526,$K2526,$N2526,$Q2526,$T2526},$B:$D,column(C$1),0)),index(D:D,match($H2526,$B:$B,)))),3)</f>
        <v>292.048</v>
      </c>
      <c r="E2526" s="145">
        <v>2764.0</v>
      </c>
      <c r="F2526" s="146">
        <v>683.054</v>
      </c>
      <c r="G2526" s="146">
        <v>221.759</v>
      </c>
      <c r="H2526" s="147" t="s">
        <v>404</v>
      </c>
      <c r="I2526" s="146">
        <v>688.449</v>
      </c>
      <c r="J2526" s="146">
        <v>406.09</v>
      </c>
      <c r="K2526" s="148"/>
      <c r="L2526" s="149"/>
      <c r="M2526" s="149"/>
      <c r="N2526" s="148"/>
      <c r="O2526" s="149"/>
      <c r="P2526" s="149"/>
      <c r="Q2526" s="148"/>
      <c r="R2526" s="149"/>
      <c r="S2526" s="149"/>
      <c r="T2526" s="148"/>
      <c r="U2526" s="149"/>
      <c r="V2526" s="149"/>
      <c r="W2526" s="149"/>
      <c r="X2526" s="150">
        <f t="shared" si="1"/>
        <v>1.584367573</v>
      </c>
      <c r="Y2526" s="150">
        <f t="shared" si="2"/>
        <v>-1.584367573</v>
      </c>
    </row>
    <row r="2527" ht="15.75" customHeight="1">
      <c r="A2527" s="119">
        <v>2526.0</v>
      </c>
      <c r="B2527" s="143" t="str">
        <f t="array" ref="B2527">index(Systems!$A:$E,match($A2527,Systems!$A:$A,),match(B$1,Systems!$2:$2,))&amp;if(not(isblank(index(Systems!$A:$E,match($A2527,Systems!$A:$A,),match(Systems!$C$2,Systems!$2:$2,))))," ["&amp;index(Systems!$A:$E,match($A2527,Systems!$A:$A,),match(Systems!$C$2,Systems!$2:$2,))&amp;"]",)</f>
        <v>Tharkad</v>
      </c>
      <c r="C2527" s="144">
        <f t="array" ref="C2527">round((F2527-average(I2527,L2527,O2527,R2527,U2527))*X2527+if($B2527=$H2527,0,iferror(average(vlookup({$H2527,$K2527,$N2527,$Q2527,$T2527},$B:$D,column(B$1),0)),index(C:C,match($H2527,$B:$B,)))),3)</f>
        <v>-212.999</v>
      </c>
      <c r="D2527" s="144">
        <f t="array" ref="D2527">round((G2527-average(J2527,M2527,P2527,S2527,V2527))*Y2527+if($B2527=$H2527,0,iferror(average(vlookup({$H2527,$K2527,$N2527,$Q2527,$T2527},$B:$D,column(C$1),0)),index(D:D,match($H2527,$B:$B,)))),3)</f>
        <v>151.773</v>
      </c>
      <c r="E2527" s="145">
        <v>2764.0</v>
      </c>
      <c r="F2527" s="146">
        <v>554.011</v>
      </c>
      <c r="G2527" s="146">
        <v>310.296</v>
      </c>
      <c r="H2527" s="147" t="s">
        <v>404</v>
      </c>
      <c r="I2527" s="146">
        <v>688.449</v>
      </c>
      <c r="J2527" s="146">
        <v>406.09</v>
      </c>
      <c r="K2527" s="148"/>
      <c r="L2527" s="149"/>
      <c r="M2527" s="149"/>
      <c r="N2527" s="148"/>
      <c r="O2527" s="149"/>
      <c r="P2527" s="149"/>
      <c r="Q2527" s="148"/>
      <c r="R2527" s="149"/>
      <c r="S2527" s="149"/>
      <c r="T2527" s="148"/>
      <c r="U2527" s="149"/>
      <c r="V2527" s="149"/>
      <c r="W2527" s="149"/>
      <c r="X2527" s="150">
        <f t="shared" si="1"/>
        <v>1.584367573</v>
      </c>
      <c r="Y2527" s="150">
        <f t="shared" si="2"/>
        <v>-1.584367573</v>
      </c>
    </row>
    <row r="2528" ht="15.75" customHeight="1">
      <c r="A2528" s="119">
        <v>2527.0</v>
      </c>
      <c r="B2528" s="143" t="str">
        <f t="array" ref="B2528">index(Systems!$A:$E,match($A2528,Systems!$A:$A,),match(B$1,Systems!$2:$2,))&amp;if(not(isblank(index(Systems!$A:$E,match($A2528,Systems!$A:$A,),match(Systems!$C$2,Systems!$2:$2,))))," ["&amp;index(Systems!$A:$E,match($A2528,Systems!$A:$A,),match(Systems!$C$2,Systems!$2:$2,))&amp;"]",)</f>
        <v>Thazi</v>
      </c>
      <c r="C2528" s="144">
        <f t="array" ref="C2528">round((F2528-average(I2528,L2528,O2528,R2528,U2528))*X2528+if($B2528=$H2528,0,iferror(average(vlookup({$H2528,$K2528,$N2528,$Q2528,$T2528},$B:$D,column(B$1),0)),index(C:C,match($H2528,$B:$B,)))),3)</f>
        <v>775.431</v>
      </c>
      <c r="D2528" s="144">
        <f t="array" ref="D2528">round((G2528-average(J2528,M2528,P2528,S2528,V2528))*Y2528+if($B2528=$H2528,0,iferror(average(vlookup({$H2528,$K2528,$N2528,$Q2528,$T2528},$B:$D,column(C$1),0)),index(D:D,match($H2528,$B:$B,)))),3)</f>
        <v>181.301</v>
      </c>
      <c r="E2528" s="145">
        <v>2764.0</v>
      </c>
      <c r="F2528" s="146">
        <v>1177.875</v>
      </c>
      <c r="G2528" s="146">
        <v>291.659</v>
      </c>
      <c r="H2528" s="147" t="s">
        <v>404</v>
      </c>
      <c r="I2528" s="146">
        <v>688.449</v>
      </c>
      <c r="J2528" s="146">
        <v>406.09</v>
      </c>
      <c r="K2528" s="148"/>
      <c r="L2528" s="149"/>
      <c r="M2528" s="149"/>
      <c r="N2528" s="148"/>
      <c r="O2528" s="149"/>
      <c r="P2528" s="149"/>
      <c r="Q2528" s="148"/>
      <c r="R2528" s="149"/>
      <c r="S2528" s="149"/>
      <c r="T2528" s="148"/>
      <c r="U2528" s="149"/>
      <c r="V2528" s="149"/>
      <c r="W2528" s="149"/>
      <c r="X2528" s="150">
        <f t="shared" si="1"/>
        <v>1.584367573</v>
      </c>
      <c r="Y2528" s="150">
        <f t="shared" si="2"/>
        <v>-1.584367573</v>
      </c>
    </row>
    <row r="2529" ht="15.75" customHeight="1">
      <c r="A2529" s="119">
        <v>2528.0</v>
      </c>
      <c r="B2529" s="143" t="str">
        <f t="array" ref="B2529">index(Systems!$A:$E,match($A2529,Systems!$A:$A,),match(B$1,Systems!$2:$2,))&amp;if(not(isblank(index(Systems!$A:$E,match($A2529,Systems!$A:$A,),match(Systems!$C$2,Systems!$2:$2,))))," ["&amp;index(Systems!$A:$E,match($A2529,Systems!$A:$A,),match(Systems!$C$2,Systems!$2:$2,))&amp;"]",)</f>
        <v>The Edge</v>
      </c>
      <c r="C2529" s="144">
        <f t="array" ref="C2529">round((F2529-average(I2529,L2529,O2529,R2529,U2529))*X2529+if($B2529=$H2529,0,iferror(average(vlookup({$H2529,$K2529,$N2529,$Q2529,$T2529},$B:$D,column(B$1),0)),index(C:C,match($H2529,$B:$B,)))),3)</f>
        <v>-33.606</v>
      </c>
      <c r="D2529" s="144">
        <f t="array" ref="D2529">round((G2529-average(J2529,M2529,P2529,S2529,V2529))*Y2529+if($B2529=$H2529,0,iferror(average(vlookup({$H2529,$K2529,$N2529,$Q2529,$T2529},$B:$D,column(C$1),0)),index(D:D,match($H2529,$B:$B,)))),3)</f>
        <v>407.079</v>
      </c>
      <c r="E2529" s="145">
        <v>2764.0</v>
      </c>
      <c r="F2529" s="146">
        <v>667.238</v>
      </c>
      <c r="G2529" s="146">
        <v>149.155</v>
      </c>
      <c r="H2529" s="147" t="s">
        <v>404</v>
      </c>
      <c r="I2529" s="146">
        <v>688.449</v>
      </c>
      <c r="J2529" s="146">
        <v>406.09</v>
      </c>
      <c r="K2529" s="148"/>
      <c r="L2529" s="149"/>
      <c r="M2529" s="149"/>
      <c r="N2529" s="148"/>
      <c r="O2529" s="149"/>
      <c r="P2529" s="149"/>
      <c r="Q2529" s="148"/>
      <c r="R2529" s="149"/>
      <c r="S2529" s="149"/>
      <c r="T2529" s="148"/>
      <c r="U2529" s="149"/>
      <c r="V2529" s="149"/>
      <c r="W2529" s="149"/>
      <c r="X2529" s="150">
        <f t="shared" si="1"/>
        <v>1.584367573</v>
      </c>
      <c r="Y2529" s="150">
        <f t="shared" si="2"/>
        <v>-1.584367573</v>
      </c>
    </row>
    <row r="2530" ht="15.75" customHeight="1">
      <c r="A2530" s="119">
        <v>2529.0</v>
      </c>
      <c r="B2530" s="143" t="str">
        <f t="array" ref="B2530">index(Systems!$A:$E,match($A2530,Systems!$A:$A,),match(B$1,Systems!$2:$2,))&amp;if(not(isblank(index(Systems!$A:$E,match($A2530,Systems!$A:$A,),match(Systems!$C$2,Systems!$2:$2,))))," ["&amp;index(Systems!$A:$E,match($A2530,Systems!$A:$A,),match(Systems!$C$2,Systems!$2:$2,))&amp;"]",)</f>
        <v>Thermopolis</v>
      </c>
      <c r="C2530" s="144">
        <f t="array" ref="C2530">round((F2530-average(I2530,L2530,O2530,R2530,U2530))*X2530+if($B2530=$H2530,0,iferror(average(vlookup({$H2530,$K2530,$N2530,$Q2530,$T2530},$B:$D,column(B$1),0)),index(C:C,match($H2530,$B:$B,)))),3)</f>
        <v>-215.382</v>
      </c>
      <c r="D2530" s="144">
        <f t="array" ref="D2530">round((G2530-average(J2530,M2530,P2530,S2530,V2530))*Y2530+if($B2530=$H2530,0,iferror(average(vlookup({$H2530,$K2530,$N2530,$Q2530,$T2530},$B:$D,column(C$1),0)),index(D:D,match($H2530,$B:$B,)))),3)</f>
        <v>-58.208</v>
      </c>
      <c r="E2530" s="145">
        <v>2764.0</v>
      </c>
      <c r="F2530" s="146">
        <v>552.507</v>
      </c>
      <c r="G2530" s="146">
        <v>442.829</v>
      </c>
      <c r="H2530" s="147" t="s">
        <v>404</v>
      </c>
      <c r="I2530" s="146">
        <v>688.449</v>
      </c>
      <c r="J2530" s="146">
        <v>406.09</v>
      </c>
      <c r="K2530" s="148"/>
      <c r="L2530" s="149"/>
      <c r="M2530" s="149"/>
      <c r="N2530" s="148"/>
      <c r="O2530" s="149"/>
      <c r="P2530" s="149"/>
      <c r="Q2530" s="148"/>
      <c r="R2530" s="149"/>
      <c r="S2530" s="149"/>
      <c r="T2530" s="148"/>
      <c r="U2530" s="149"/>
      <c r="V2530" s="149"/>
      <c r="W2530" s="149"/>
      <c r="X2530" s="150">
        <f t="shared" si="1"/>
        <v>1.584367573</v>
      </c>
      <c r="Y2530" s="150">
        <f t="shared" si="2"/>
        <v>-1.584367573</v>
      </c>
    </row>
    <row r="2531" ht="15.75" customHeight="1">
      <c r="A2531" s="119">
        <v>2530.0</v>
      </c>
      <c r="B2531" s="143" t="str">
        <f t="array" ref="B2531">index(Systems!$A:$E,match($A2531,Systems!$A:$A,),match(B$1,Systems!$2:$2,))&amp;if(not(isblank(index(Systems!$A:$E,match($A2531,Systems!$A:$A,),match(Systems!$C$2,Systems!$2:$2,))))," ["&amp;index(Systems!$A:$E,match($A2531,Systems!$A:$A,),match(Systems!$C$2,Systems!$2:$2,))&amp;"]",)</f>
        <v>Thessalonika</v>
      </c>
      <c r="C2531" s="144">
        <f t="array" ref="C2531">round((F2531-average(I2531,L2531,O2531,R2531,U2531))*X2531+if($B2531=$H2531,0,iferror(average(vlookup({$H2531,$K2531,$N2531,$Q2531,$T2531},$B:$D,column(B$1),0)),index(C:C,match($H2531,$B:$B,)))),3)</f>
        <v>74.182</v>
      </c>
      <c r="D2531" s="144">
        <f t="array" ref="D2531">round((G2531-average(J2531,M2531,P2531,S2531,V2531))*Y2531+if($B2531=$H2531,0,iferror(average(vlookup({$H2531,$K2531,$N2531,$Q2531,$T2531},$B:$D,column(C$1),0)),index(D:D,match($H2531,$B:$B,)))),3)</f>
        <v>304.712</v>
      </c>
      <c r="E2531" s="145">
        <v>2764.0</v>
      </c>
      <c r="F2531" s="146">
        <v>735.27</v>
      </c>
      <c r="G2531" s="146">
        <v>213.766</v>
      </c>
      <c r="H2531" s="147" t="s">
        <v>404</v>
      </c>
      <c r="I2531" s="146">
        <v>688.449</v>
      </c>
      <c r="J2531" s="146">
        <v>406.09</v>
      </c>
      <c r="K2531" s="148"/>
      <c r="L2531" s="149"/>
      <c r="M2531" s="149"/>
      <c r="N2531" s="148"/>
      <c r="O2531" s="149"/>
      <c r="P2531" s="149"/>
      <c r="Q2531" s="148"/>
      <c r="R2531" s="149"/>
      <c r="S2531" s="149"/>
      <c r="T2531" s="148"/>
      <c r="U2531" s="149"/>
      <c r="V2531" s="149"/>
      <c r="W2531" s="149"/>
      <c r="X2531" s="150">
        <f t="shared" si="1"/>
        <v>1.584367573</v>
      </c>
      <c r="Y2531" s="150">
        <f t="shared" si="2"/>
        <v>-1.584367573</v>
      </c>
    </row>
    <row r="2532" ht="15.75" customHeight="1">
      <c r="A2532" s="119">
        <v>2531.0</v>
      </c>
      <c r="B2532" s="143" t="str">
        <f t="array" ref="B2532">index(Systems!$A:$E,match($A2532,Systems!$A:$A,),match(B$1,Systems!$2:$2,))&amp;if(not(isblank(index(Systems!$A:$E,match($A2532,Systems!$A:$A,),match(Systems!$C$2,Systems!$2:$2,))))," ["&amp;index(Systems!$A:$E,match($A2532,Systems!$A:$A,),match(Systems!$C$2,Systems!$2:$2,))&amp;"]",)</f>
        <v>Thestria</v>
      </c>
      <c r="C2532" s="144">
        <f t="array" ref="C2532">round((F2532-average(I2532,L2532,O2532,R2532,U2532))*X2532+if($B2532=$H2532,0,iferror(average(vlookup({$H2532,$K2532,$N2532,$Q2532,$T2532},$B:$D,column(B$1),0)),index(C:C,match($H2532,$B:$B,)))),3)</f>
        <v>290.849</v>
      </c>
      <c r="D2532" s="144">
        <f t="array" ref="D2532">round((G2532-average(J2532,M2532,P2532,S2532,V2532))*Y2532+if($B2532=$H2532,0,iferror(average(vlookup({$H2532,$K2532,$N2532,$Q2532,$T2532},$B:$D,column(C$1),0)),index(D:D,match($H2532,$B:$B,)))),3)</f>
        <v>79.919</v>
      </c>
      <c r="E2532" s="145">
        <v>2764.0</v>
      </c>
      <c r="F2532" s="146">
        <v>872.023</v>
      </c>
      <c r="G2532" s="146">
        <v>355.648</v>
      </c>
      <c r="H2532" s="147" t="s">
        <v>404</v>
      </c>
      <c r="I2532" s="146">
        <v>688.449</v>
      </c>
      <c r="J2532" s="146">
        <v>406.09</v>
      </c>
      <c r="K2532" s="148"/>
      <c r="L2532" s="149"/>
      <c r="M2532" s="149"/>
      <c r="N2532" s="148"/>
      <c r="O2532" s="149"/>
      <c r="P2532" s="149"/>
      <c r="Q2532" s="148"/>
      <c r="R2532" s="149"/>
      <c r="S2532" s="149"/>
      <c r="T2532" s="148"/>
      <c r="U2532" s="149"/>
      <c r="V2532" s="149"/>
      <c r="W2532" s="149"/>
      <c r="X2532" s="150">
        <f t="shared" si="1"/>
        <v>1.584367573</v>
      </c>
      <c r="Y2532" s="150">
        <f t="shared" si="2"/>
        <v>-1.584367573</v>
      </c>
    </row>
    <row r="2533" ht="15.75" customHeight="1">
      <c r="A2533" s="119">
        <v>2532.0</v>
      </c>
      <c r="B2533" s="143" t="str">
        <f t="array" ref="B2533">index(Systems!$A:$E,match($A2533,Systems!$A:$A,),match(B$1,Systems!$2:$2,))&amp;if(not(isblank(index(Systems!$A:$E,match($A2533,Systems!$A:$A,),match(Systems!$C$2,Systems!$2:$2,))))," ["&amp;index(Systems!$A:$E,match($A2533,Systems!$A:$A,),match(Systems!$C$2,Systems!$2:$2,))&amp;"]",)</f>
        <v>Thibodaux</v>
      </c>
      <c r="C2533" s="144">
        <f t="array" ref="C2533">round((F2533-average(I2533,L2533,O2533,R2533,U2533))*X2533+if($B2533=$H2533,0,iferror(average(vlookup({$H2533,$K2533,$N2533,$Q2533,$T2533},$B:$D,column(B$1),0)),index(C:C,match($H2533,$B:$B,)))),3)</f>
        <v>576.165</v>
      </c>
      <c r="D2533" s="144">
        <f t="array" ref="D2533">round((G2533-average(J2533,M2533,P2533,S2533,V2533))*Y2533+if($B2533=$H2533,0,iferror(average(vlookup({$H2533,$K2533,$N2533,$Q2533,$T2533},$B:$D,column(C$1),0)),index(D:D,match($H2533,$B:$B,)))),3)</f>
        <v>-7.54</v>
      </c>
      <c r="E2533" s="145">
        <v>2764.0</v>
      </c>
      <c r="F2533" s="146">
        <v>1052.105</v>
      </c>
      <c r="G2533" s="146">
        <v>410.849</v>
      </c>
      <c r="H2533" s="147" t="s">
        <v>404</v>
      </c>
      <c r="I2533" s="146">
        <v>688.449</v>
      </c>
      <c r="J2533" s="146">
        <v>406.09</v>
      </c>
      <c r="K2533" s="148"/>
      <c r="L2533" s="149"/>
      <c r="M2533" s="149"/>
      <c r="N2533" s="148"/>
      <c r="O2533" s="149"/>
      <c r="P2533" s="149"/>
      <c r="Q2533" s="148"/>
      <c r="R2533" s="149"/>
      <c r="S2533" s="149"/>
      <c r="T2533" s="148"/>
      <c r="U2533" s="149"/>
      <c r="V2533" s="149"/>
      <c r="W2533" s="149"/>
      <c r="X2533" s="150">
        <f t="shared" si="1"/>
        <v>1.584367573</v>
      </c>
      <c r="Y2533" s="150">
        <f t="shared" si="2"/>
        <v>-1.584367573</v>
      </c>
    </row>
    <row r="2534" ht="15.75" customHeight="1">
      <c r="A2534" s="119">
        <v>2533.0</v>
      </c>
      <c r="B2534" s="143" t="str">
        <f t="array" ref="B2534">index(Systems!$A:$E,match($A2534,Systems!$A:$A,),match(B$1,Systems!$2:$2,))&amp;if(not(isblank(index(Systems!$A:$E,match($A2534,Systems!$A:$A,),match(Systems!$C$2,Systems!$2:$2,))))," ["&amp;index(Systems!$A:$E,match($A2534,Systems!$A:$A,),match(Systems!$C$2,Systems!$2:$2,))&amp;"]",)</f>
        <v>Thimphu</v>
      </c>
      <c r="C2534" s="144">
        <f t="array" ref="C2534">round((F2534-average(I2534,L2534,O2534,R2534,U2534))*X2534+if($B2534=$H2534,0,iferror(average(vlookup({$H2534,$K2534,$N2534,$Q2534,$T2534},$B:$D,column(B$1),0)),index(C:C,match($H2534,$B:$B,)))),3)</f>
        <v>346.63</v>
      </c>
      <c r="D2534" s="144">
        <f t="array" ref="D2534">round((G2534-average(J2534,M2534,P2534,S2534,V2534))*Y2534+if($B2534=$H2534,0,iferror(average(vlookup({$H2534,$K2534,$N2534,$Q2534,$T2534},$B:$D,column(C$1),0)),index(D:D,match($H2534,$B:$B,)))),3)</f>
        <v>286.365</v>
      </c>
      <c r="E2534" s="145">
        <v>2764.0</v>
      </c>
      <c r="F2534" s="146">
        <v>907.23</v>
      </c>
      <c r="G2534" s="146">
        <v>225.346</v>
      </c>
      <c r="H2534" s="147" t="s">
        <v>404</v>
      </c>
      <c r="I2534" s="146">
        <v>688.449</v>
      </c>
      <c r="J2534" s="146">
        <v>406.09</v>
      </c>
      <c r="K2534" s="148"/>
      <c r="L2534" s="149"/>
      <c r="M2534" s="149"/>
      <c r="N2534" s="148"/>
      <c r="O2534" s="149"/>
      <c r="P2534" s="149"/>
      <c r="Q2534" s="148"/>
      <c r="R2534" s="149"/>
      <c r="S2534" s="149"/>
      <c r="T2534" s="148"/>
      <c r="U2534" s="149"/>
      <c r="V2534" s="149"/>
      <c r="W2534" s="149"/>
      <c r="X2534" s="150">
        <f t="shared" si="1"/>
        <v>1.584367573</v>
      </c>
      <c r="Y2534" s="150">
        <f t="shared" si="2"/>
        <v>-1.584367573</v>
      </c>
    </row>
    <row r="2535" ht="15.75" customHeight="1">
      <c r="A2535" s="119">
        <v>2534.0</v>
      </c>
      <c r="B2535" s="143" t="str">
        <f t="array" ref="B2535">index(Systems!$A:$E,match($A2535,Systems!$A:$A,),match(B$1,Systems!$2:$2,))&amp;if(not(isblank(index(Systems!$A:$E,match($A2535,Systems!$A:$A,),match(Systems!$C$2,Systems!$2:$2,))))," ["&amp;index(Systems!$A:$E,match($A2535,Systems!$A:$A,),match(Systems!$C$2,Systems!$2:$2,))&amp;"]",)</f>
        <v>Thirty Weight</v>
      </c>
      <c r="C2535" s="144">
        <f t="array" ref="C2535">round((F2535-average(I2535,L2535,O2535,R2535,U2535))*X2535+if($B2535=$H2535,0,iferror(average(vlookup({$H2535,$K2535,$N2535,$Q2535,$T2535},$B:$D,column(B$1),0)),index(C:C,match($H2535,$B:$B,)))),3)</f>
        <v>-246.437</v>
      </c>
      <c r="D2535" s="144">
        <f t="array" ref="D2535">round((G2535-average(J2535,M2535,P2535,S2535,V2535))*Y2535+if($B2535=$H2535,0,iferror(average(vlookup({$H2535,$K2535,$N2535,$Q2535,$T2535},$B:$D,column(C$1),0)),index(D:D,match($H2535,$B:$B,)))),3)</f>
        <v>-152.841</v>
      </c>
      <c r="E2535" s="145">
        <v>2764.0</v>
      </c>
      <c r="F2535" s="146">
        <v>532.906</v>
      </c>
      <c r="G2535" s="146">
        <v>502.558</v>
      </c>
      <c r="H2535" s="147" t="s">
        <v>404</v>
      </c>
      <c r="I2535" s="146">
        <v>688.449</v>
      </c>
      <c r="J2535" s="146">
        <v>406.09</v>
      </c>
      <c r="K2535" s="148"/>
      <c r="L2535" s="149"/>
      <c r="M2535" s="149"/>
      <c r="N2535" s="148"/>
      <c r="O2535" s="149"/>
      <c r="P2535" s="149"/>
      <c r="Q2535" s="148"/>
      <c r="R2535" s="149"/>
      <c r="S2535" s="149"/>
      <c r="T2535" s="148"/>
      <c r="U2535" s="149"/>
      <c r="V2535" s="149"/>
      <c r="W2535" s="149"/>
      <c r="X2535" s="150">
        <f t="shared" si="1"/>
        <v>1.584367573</v>
      </c>
      <c r="Y2535" s="150">
        <f t="shared" si="2"/>
        <v>-1.584367573</v>
      </c>
    </row>
    <row r="2536" ht="15.75" customHeight="1">
      <c r="A2536" s="119">
        <v>2535.0</v>
      </c>
      <c r="B2536" s="143" t="str">
        <f t="array" ref="B2536">index(Systems!$A:$E,match($A2536,Systems!$A:$A,),match(B$1,Systems!$2:$2,))&amp;if(not(isblank(index(Systems!$A:$E,match($A2536,Systems!$A:$A,),match(Systems!$C$2,Systems!$2:$2,))))," ["&amp;index(Systems!$A:$E,match($A2536,Systems!$A:$A,),match(Systems!$C$2,Systems!$2:$2,))&amp;"]",)</f>
        <v>Thorin</v>
      </c>
      <c r="C2536" s="144">
        <f t="array" ref="C2536">round((F2536-average(I2536,L2536,O2536,R2536,U2536))*X2536+if($B2536=$H2536,0,iferror(average(vlookup({$H2536,$K2536,$N2536,$Q2536,$T2536},$B:$D,column(B$1),0)),index(C:C,match($H2536,$B:$B,)))),3)</f>
        <v>-23.526</v>
      </c>
      <c r="D2536" s="144">
        <f t="array" ref="D2536">round((G2536-average(J2536,M2536,P2536,S2536,V2536))*Y2536+if($B2536=$H2536,0,iferror(average(vlookup({$H2536,$K2536,$N2536,$Q2536,$T2536},$B:$D,column(C$1),0)),index(D:D,match($H2536,$B:$B,)))),3)</f>
        <v>7.961</v>
      </c>
      <c r="E2536" s="145">
        <v>2764.0</v>
      </c>
      <c r="F2536" s="146">
        <v>673.6</v>
      </c>
      <c r="G2536" s="146">
        <v>401.065</v>
      </c>
      <c r="H2536" s="147" t="s">
        <v>404</v>
      </c>
      <c r="I2536" s="146">
        <v>688.449</v>
      </c>
      <c r="J2536" s="146">
        <v>406.09</v>
      </c>
      <c r="K2536" s="148"/>
      <c r="L2536" s="149"/>
      <c r="M2536" s="149"/>
      <c r="N2536" s="148"/>
      <c r="O2536" s="149"/>
      <c r="P2536" s="149"/>
      <c r="Q2536" s="148"/>
      <c r="R2536" s="149"/>
      <c r="S2536" s="149"/>
      <c r="T2536" s="148"/>
      <c r="U2536" s="149"/>
      <c r="V2536" s="149"/>
      <c r="W2536" s="149"/>
      <c r="X2536" s="150">
        <f t="shared" si="1"/>
        <v>1.584367573</v>
      </c>
      <c r="Y2536" s="150">
        <f t="shared" si="2"/>
        <v>-1.584367573</v>
      </c>
    </row>
    <row r="2537" ht="15.75" customHeight="1">
      <c r="A2537" s="119">
        <v>2536.0</v>
      </c>
      <c r="B2537" s="143" t="str">
        <f t="array" ref="B2537">index(Systems!$A:$E,match($A2537,Systems!$A:$A,),match(B$1,Systems!$2:$2,))&amp;if(not(isblank(index(Systems!$A:$E,match($A2537,Systems!$A:$A,),match(Systems!$C$2,Systems!$2:$2,))))," ["&amp;index(Systems!$A:$E,match($A2537,Systems!$A:$A,),match(Systems!$C$2,Systems!$2:$2,))&amp;"]",)</f>
        <v>Thraxa</v>
      </c>
      <c r="C2537" s="144">
        <f t="array" ref="C2537">round((F2537-average(I2537,L2537,O2537,R2537,U2537))*X2537+if($B2537=$H2537,0,iferror(average(vlookup({$H2537,$K2537,$N2537,$Q2537,$T2537},$B:$D,column(B$1),0)),index(C:C,match($H2537,$B:$B,)))),3)</f>
        <v>-322.077</v>
      </c>
      <c r="D2537" s="144">
        <f t="array" ref="D2537">round((G2537-average(J2537,M2537,P2537,S2537,V2537))*Y2537+if($B2537=$H2537,0,iferror(average(vlookup({$H2537,$K2537,$N2537,$Q2537,$T2537},$B:$D,column(C$1),0)),index(D:D,match($H2537,$B:$B,)))),3)</f>
        <v>-378.003</v>
      </c>
      <c r="E2537" s="145">
        <v>2764.0</v>
      </c>
      <c r="F2537" s="146">
        <v>485.165</v>
      </c>
      <c r="G2537" s="146">
        <v>644.673</v>
      </c>
      <c r="H2537" s="147" t="s">
        <v>404</v>
      </c>
      <c r="I2537" s="146">
        <v>688.449</v>
      </c>
      <c r="J2537" s="146">
        <v>406.09</v>
      </c>
      <c r="K2537" s="148"/>
      <c r="L2537" s="149"/>
      <c r="M2537" s="149"/>
      <c r="N2537" s="148"/>
      <c r="O2537" s="149"/>
      <c r="P2537" s="149"/>
      <c r="Q2537" s="148"/>
      <c r="R2537" s="149"/>
      <c r="S2537" s="149"/>
      <c r="T2537" s="148"/>
      <c r="U2537" s="149"/>
      <c r="V2537" s="149"/>
      <c r="W2537" s="149"/>
      <c r="X2537" s="150">
        <f t="shared" si="1"/>
        <v>1.584367573</v>
      </c>
      <c r="Y2537" s="150">
        <f t="shared" si="2"/>
        <v>-1.584367573</v>
      </c>
    </row>
    <row r="2538" ht="15.75" customHeight="1">
      <c r="A2538" s="119">
        <v>2537.0</v>
      </c>
      <c r="B2538" s="143" t="str">
        <f t="array" ref="B2538">index(Systems!$A:$E,match($A2538,Systems!$A:$A,),match(B$1,Systems!$2:$2,))&amp;if(not(isblank(index(Systems!$A:$E,match($A2538,Systems!$A:$A,),match(Systems!$C$2,Systems!$2:$2,))))," ["&amp;index(Systems!$A:$E,match($A2538,Systems!$A:$A,),match(Systems!$C$2,Systems!$2:$2,))&amp;"]",)</f>
        <v>Thuban</v>
      </c>
      <c r="C2538" s="144">
        <f t="array" ref="C2538">round((F2538-average(I2538,L2538,O2538,R2538,U2538))*X2538+if($B2538=$H2538,0,iferror(average(vlookup({$H2538,$K2538,$N2538,$Q2538,$T2538},$B:$D,column(B$1),0)),index(C:C,match($H2538,$B:$B,)))),3)</f>
        <v>-196.264</v>
      </c>
      <c r="D2538" s="144">
        <f t="array" ref="D2538">round((G2538-average(J2538,M2538,P2538,S2538,V2538))*Y2538+if($B2538=$H2538,0,iferror(average(vlookup({$H2538,$K2538,$N2538,$Q2538,$T2538},$B:$D,column(C$1),0)),index(D:D,match($H2538,$B:$B,)))),3)</f>
        <v>117.823</v>
      </c>
      <c r="E2538" s="145">
        <v>2764.0</v>
      </c>
      <c r="F2538" s="146">
        <v>564.574</v>
      </c>
      <c r="G2538" s="146">
        <v>331.724</v>
      </c>
      <c r="H2538" s="147" t="s">
        <v>404</v>
      </c>
      <c r="I2538" s="146">
        <v>688.449</v>
      </c>
      <c r="J2538" s="146">
        <v>406.09</v>
      </c>
      <c r="K2538" s="148"/>
      <c r="L2538" s="149"/>
      <c r="M2538" s="149"/>
      <c r="N2538" s="148"/>
      <c r="O2538" s="149"/>
      <c r="P2538" s="149"/>
      <c r="Q2538" s="148"/>
      <c r="R2538" s="149"/>
      <c r="S2538" s="149"/>
      <c r="T2538" s="148"/>
      <c r="U2538" s="149"/>
      <c r="V2538" s="149"/>
      <c r="W2538" s="149"/>
      <c r="X2538" s="150">
        <f t="shared" si="1"/>
        <v>1.584367573</v>
      </c>
      <c r="Y2538" s="150">
        <f t="shared" si="2"/>
        <v>-1.584367573</v>
      </c>
    </row>
    <row r="2539" ht="15.75" customHeight="1">
      <c r="A2539" s="119">
        <v>2538.0</v>
      </c>
      <c r="B2539" s="143" t="str">
        <f t="array" ref="B2539">index(Systems!$A:$E,match($A2539,Systems!$A:$A,),match(B$1,Systems!$2:$2,))&amp;if(not(isblank(index(Systems!$A:$E,match($A2539,Systems!$A:$A,),match(Systems!$C$2,Systems!$2:$2,))))," ["&amp;index(Systems!$A:$E,match($A2539,Systems!$A:$A,),match(Systems!$C$2,Systems!$2:$2,))&amp;"]",)</f>
        <v>Thule</v>
      </c>
      <c r="C2539" s="144">
        <f t="array" ref="C2539">round((F2539-average(I2539,L2539,O2539,R2539,U2539))*X2539+if($B2539=$H2539,0,iferror(average(vlookup({$H2539,$K2539,$N2539,$Q2539,$T2539},$B:$D,column(B$1),0)),index(C:C,match($H2539,$B:$B,)))),3)</f>
        <v>93.055</v>
      </c>
      <c r="D2539" s="144">
        <f t="array" ref="D2539">round((G2539-average(J2539,M2539,P2539,S2539,V2539))*Y2539+if($B2539=$H2539,0,iferror(average(vlookup({$H2539,$K2539,$N2539,$Q2539,$T2539},$B:$D,column(C$1),0)),index(D:D,match($H2539,$B:$B,)))),3)</f>
        <v>455.16</v>
      </c>
      <c r="E2539" s="145">
        <v>2764.0</v>
      </c>
      <c r="F2539" s="146">
        <v>747.182</v>
      </c>
      <c r="G2539" s="146">
        <v>118.808</v>
      </c>
      <c r="H2539" s="147" t="s">
        <v>404</v>
      </c>
      <c r="I2539" s="146">
        <v>688.449</v>
      </c>
      <c r="J2539" s="146">
        <v>406.09</v>
      </c>
      <c r="K2539" s="148"/>
      <c r="L2539" s="149"/>
      <c r="M2539" s="149"/>
      <c r="N2539" s="148"/>
      <c r="O2539" s="149"/>
      <c r="P2539" s="149"/>
      <c r="Q2539" s="148"/>
      <c r="R2539" s="149"/>
      <c r="S2539" s="149"/>
      <c r="T2539" s="148"/>
      <c r="U2539" s="149"/>
      <c r="V2539" s="149"/>
      <c r="W2539" s="149"/>
      <c r="X2539" s="150">
        <f t="shared" si="1"/>
        <v>1.584367573</v>
      </c>
      <c r="Y2539" s="150">
        <f t="shared" si="2"/>
        <v>-1.584367573</v>
      </c>
    </row>
    <row r="2540" ht="15.75" customHeight="1">
      <c r="A2540" s="119">
        <v>2539.0</v>
      </c>
      <c r="B2540" s="143" t="str">
        <f t="array" ref="B2540">index(Systems!$A:$E,match($A2540,Systems!$A:$A,),match(B$1,Systems!$2:$2,))&amp;if(not(isblank(index(Systems!$A:$E,match($A2540,Systems!$A:$A,),match(Systems!$C$2,Systems!$2:$2,))))," ["&amp;index(Systems!$A:$E,match($A2540,Systems!$A:$A,),match(Systems!$C$2,Systems!$2:$2,))&amp;"]",)</f>
        <v>Thun</v>
      </c>
      <c r="C2540" s="144">
        <f t="array" ref="C2540">round((F2540-average(I2540,L2540,O2540,R2540,U2540))*X2540+if($B2540=$H2540,0,iferror(average(vlookup({$H2540,$K2540,$N2540,$Q2540,$T2540},$B:$D,column(B$1),0)),index(C:C,match($H2540,$B:$B,)))),3)</f>
        <v>-17.846</v>
      </c>
      <c r="D2540" s="144">
        <f t="array" ref="D2540">round((G2540-average(J2540,M2540,P2540,S2540,V2540))*Y2540+if($B2540=$H2540,0,iferror(average(vlookup({$H2540,$K2540,$N2540,$Q2540,$T2540},$B:$D,column(C$1),0)),index(D:D,match($H2540,$B:$B,)))),3)</f>
        <v>259.733</v>
      </c>
      <c r="E2540" s="145">
        <v>2764.0</v>
      </c>
      <c r="F2540" s="146">
        <v>677.185</v>
      </c>
      <c r="G2540" s="146">
        <v>242.155</v>
      </c>
      <c r="H2540" s="147" t="s">
        <v>404</v>
      </c>
      <c r="I2540" s="146">
        <v>688.449</v>
      </c>
      <c r="J2540" s="146">
        <v>406.09</v>
      </c>
      <c r="K2540" s="148"/>
      <c r="L2540" s="149"/>
      <c r="M2540" s="149"/>
      <c r="N2540" s="148"/>
      <c r="O2540" s="149"/>
      <c r="P2540" s="149"/>
      <c r="Q2540" s="148"/>
      <c r="R2540" s="149"/>
      <c r="S2540" s="149"/>
      <c r="T2540" s="148"/>
      <c r="U2540" s="149"/>
      <c r="V2540" s="149"/>
      <c r="W2540" s="149"/>
      <c r="X2540" s="150">
        <f t="shared" si="1"/>
        <v>1.584367573</v>
      </c>
      <c r="Y2540" s="150">
        <f t="shared" si="2"/>
        <v>-1.584367573</v>
      </c>
    </row>
    <row r="2541" ht="15.75" customHeight="1">
      <c r="A2541" s="119">
        <v>2540.0</v>
      </c>
      <c r="B2541" s="143" t="str">
        <f t="array" ref="B2541">index(Systems!$A:$E,match($A2541,Systems!$A:$A,),match(B$1,Systems!$2:$2,))&amp;if(not(isblank(index(Systems!$A:$E,match($A2541,Systems!$A:$A,),match(Systems!$C$2,Systems!$2:$2,))))," ["&amp;index(Systems!$A:$E,match($A2541,Systems!$A:$A,),match(Systems!$C$2,Systems!$2:$2,))&amp;"]",)</f>
        <v>Thurrock</v>
      </c>
      <c r="C2541" s="144">
        <f t="array" ref="C2541">round((F2541-average(I2541,L2541,O2541,R2541,U2541))*X2541+if($B2541=$H2541,0,iferror(average(vlookup({$H2541,$K2541,$N2541,$Q2541,$T2541},$B:$D,column(B$1),0)),index(C:C,match($H2541,$B:$B,)))),3)</f>
        <v>-74.491</v>
      </c>
      <c r="D2541" s="144">
        <f t="array" ref="D2541">round((G2541-average(J2541,M2541,P2541,S2541,V2541))*Y2541+if($B2541=$H2541,0,iferror(average(vlookup({$H2541,$K2541,$N2541,$Q2541,$T2541},$B:$D,column(C$1),0)),index(D:D,match($H2541,$B:$B,)))),3)</f>
        <v>-382.137</v>
      </c>
      <c r="E2541" s="145">
        <v>2764.0</v>
      </c>
      <c r="F2541" s="146">
        <v>641.433</v>
      </c>
      <c r="G2541" s="146">
        <v>647.282</v>
      </c>
      <c r="H2541" s="147" t="s">
        <v>404</v>
      </c>
      <c r="I2541" s="146">
        <v>688.449</v>
      </c>
      <c r="J2541" s="146">
        <v>406.09</v>
      </c>
      <c r="K2541" s="148"/>
      <c r="L2541" s="149"/>
      <c r="M2541" s="149"/>
      <c r="N2541" s="148"/>
      <c r="O2541" s="149"/>
      <c r="P2541" s="149"/>
      <c r="Q2541" s="148"/>
      <c r="R2541" s="149"/>
      <c r="S2541" s="149"/>
      <c r="T2541" s="148"/>
      <c r="U2541" s="149"/>
      <c r="V2541" s="149"/>
      <c r="W2541" s="149"/>
      <c r="X2541" s="150">
        <f t="shared" si="1"/>
        <v>1.584367573</v>
      </c>
      <c r="Y2541" s="150">
        <f t="shared" si="2"/>
        <v>-1.584367573</v>
      </c>
    </row>
    <row r="2542" ht="15.75" customHeight="1">
      <c r="A2542" s="119">
        <v>2541.0</v>
      </c>
      <c r="B2542" s="143" t="str">
        <f t="array" ref="B2542">index(Systems!$A:$E,match($A2542,Systems!$A:$A,),match(B$1,Systems!$2:$2,))&amp;if(not(isblank(index(Systems!$A:$E,match($A2542,Systems!$A:$A,),match(Systems!$C$2,Systems!$2:$2,))))," ["&amp;index(Systems!$A:$E,match($A2542,Systems!$A:$A,),match(Systems!$C$2,Systems!$2:$2,))&amp;"]",)</f>
        <v>Tianamon</v>
      </c>
      <c r="C2542" s="144">
        <f t="array" ref="C2542">round((F2542-average(I2542,L2542,O2542,R2542,U2542))*X2542+if($B2542=$H2542,0,iferror(average(vlookup({$H2542,$K2542,$N2542,$Q2542,$T2542},$B:$D,column(B$1),0)),index(C:C,match($H2542,$B:$B,)))),3)</f>
        <v>98.679</v>
      </c>
      <c r="D2542" s="144">
        <f t="array" ref="D2542">round((G2542-average(J2542,M2542,P2542,S2542,V2542))*Y2542+if($B2542=$H2542,0,iferror(average(vlookup({$H2542,$K2542,$N2542,$Q2542,$T2542},$B:$D,column(C$1),0)),index(D:D,match($H2542,$B:$B,)))),3)</f>
        <v>-83.789</v>
      </c>
      <c r="E2542" s="145">
        <v>2764.0</v>
      </c>
      <c r="F2542" s="146">
        <v>750.732</v>
      </c>
      <c r="G2542" s="146">
        <v>458.975</v>
      </c>
      <c r="H2542" s="147" t="s">
        <v>404</v>
      </c>
      <c r="I2542" s="146">
        <v>688.449</v>
      </c>
      <c r="J2542" s="146">
        <v>406.09</v>
      </c>
      <c r="K2542" s="148"/>
      <c r="L2542" s="149"/>
      <c r="M2542" s="149"/>
      <c r="N2542" s="148"/>
      <c r="O2542" s="149"/>
      <c r="P2542" s="149"/>
      <c r="Q2542" s="148"/>
      <c r="R2542" s="149"/>
      <c r="S2542" s="149"/>
      <c r="T2542" s="148"/>
      <c r="U2542" s="149"/>
      <c r="V2542" s="149"/>
      <c r="W2542" s="149"/>
      <c r="X2542" s="150">
        <f t="shared" si="1"/>
        <v>1.584367573</v>
      </c>
      <c r="Y2542" s="150">
        <f t="shared" si="2"/>
        <v>-1.584367573</v>
      </c>
    </row>
    <row r="2543" ht="15.75" customHeight="1">
      <c r="A2543" s="119">
        <v>2542.0</v>
      </c>
      <c r="B2543" s="143" t="str">
        <f t="array" ref="B2543">index(Systems!$A:$E,match($A2543,Systems!$A:$A,),match(B$1,Systems!$2:$2,))&amp;if(not(isblank(index(Systems!$A:$E,match($A2543,Systems!$A:$A,),match(Systems!$C$2,Systems!$2:$2,))))," ["&amp;index(Systems!$A:$E,match($A2543,Systems!$A:$A,),match(Systems!$C$2,Systems!$2:$2,))&amp;"]",)</f>
        <v>Tiber [FWL]</v>
      </c>
      <c r="C2543" s="144">
        <f t="array" ref="C2543">round((F2543-average(I2543,L2543,O2543,R2543,U2543))*X2543+if($B2543=$H2543,0,iferror(average(vlookup({$H2543,$K2543,$N2543,$Q2543,$T2543},$B:$D,column(B$1),0)),index(C:C,match($H2543,$B:$B,)))),3)</f>
        <v>-123.801</v>
      </c>
      <c r="D2543" s="144">
        <f t="array" ref="D2543">round((G2543-average(J2543,M2543,P2543,S2543,V2543))*Y2543+if($B2543=$H2543,0,iferror(average(vlookup({$H2543,$K2543,$N2543,$Q2543,$T2543},$B:$D,column(C$1),0)),index(D:D,match($H2543,$B:$B,)))),3)</f>
        <v>-147.432</v>
      </c>
      <c r="E2543" s="145">
        <v>2764.0</v>
      </c>
      <c r="F2543" s="146">
        <v>610.31</v>
      </c>
      <c r="G2543" s="146">
        <v>499.144</v>
      </c>
      <c r="H2543" s="147" t="s">
        <v>404</v>
      </c>
      <c r="I2543" s="146">
        <v>688.449</v>
      </c>
      <c r="J2543" s="146">
        <v>406.09</v>
      </c>
      <c r="K2543" s="148"/>
      <c r="L2543" s="149"/>
      <c r="M2543" s="149"/>
      <c r="N2543" s="148"/>
      <c r="O2543" s="149"/>
      <c r="P2543" s="149"/>
      <c r="Q2543" s="148"/>
      <c r="R2543" s="149"/>
      <c r="S2543" s="149"/>
      <c r="T2543" s="148"/>
      <c r="U2543" s="149"/>
      <c r="V2543" s="149"/>
      <c r="W2543" s="149"/>
      <c r="X2543" s="150">
        <f t="shared" si="1"/>
        <v>1.584367573</v>
      </c>
      <c r="Y2543" s="150">
        <f t="shared" si="2"/>
        <v>-1.584367573</v>
      </c>
    </row>
    <row r="2544" ht="15.75" customHeight="1">
      <c r="A2544" s="119">
        <v>2543.0</v>
      </c>
      <c r="B2544" s="143" t="str">
        <f t="array" ref="B2544">index(Systems!$A:$E,match($A2544,Systems!$A:$A,),match(B$1,Systems!$2:$2,))&amp;if(not(isblank(index(Systems!$A:$E,match($A2544,Systems!$A:$A,),match(Systems!$C$2,Systems!$2:$2,))))," ["&amp;index(Systems!$A:$E,match($A2544,Systems!$A:$A,),match(Systems!$C$2,Systems!$2:$2,))&amp;"]",)</f>
        <v>Tiflis</v>
      </c>
      <c r="C2544" s="144">
        <f t="array" ref="C2544">round((F2544-average(I2544,L2544,O2544,R2544,U2544))*X2544+if($B2544=$H2544,0,iferror(average(vlookup({$H2544,$K2544,$N2544,$Q2544,$T2544},$B:$D,column(B$1),0)),index(C:C,match($H2544,$B:$B,)))),3)</f>
        <v>354.133</v>
      </c>
      <c r="D2544" s="144">
        <f t="array" ref="D2544">round((G2544-average(J2544,M2544,P2544,S2544,V2544))*Y2544+if($B2544=$H2544,0,iferror(average(vlookup({$H2544,$K2544,$N2544,$Q2544,$T2544},$B:$D,column(C$1),0)),index(D:D,match($H2544,$B:$B,)))),3)</f>
        <v>195.635</v>
      </c>
      <c r="E2544" s="145">
        <v>2764.0</v>
      </c>
      <c r="F2544" s="146">
        <v>911.966</v>
      </c>
      <c r="G2544" s="146">
        <v>282.612</v>
      </c>
      <c r="H2544" s="147" t="s">
        <v>404</v>
      </c>
      <c r="I2544" s="146">
        <v>688.449</v>
      </c>
      <c r="J2544" s="146">
        <v>406.09</v>
      </c>
      <c r="K2544" s="148"/>
      <c r="L2544" s="149"/>
      <c r="M2544" s="149"/>
      <c r="N2544" s="148"/>
      <c r="O2544" s="149"/>
      <c r="P2544" s="149"/>
      <c r="Q2544" s="148"/>
      <c r="R2544" s="149"/>
      <c r="S2544" s="149"/>
      <c r="T2544" s="148"/>
      <c r="U2544" s="149"/>
      <c r="V2544" s="149"/>
      <c r="W2544" s="149"/>
      <c r="X2544" s="150">
        <f t="shared" si="1"/>
        <v>1.584367573</v>
      </c>
      <c r="Y2544" s="150">
        <f t="shared" si="2"/>
        <v>-1.584367573</v>
      </c>
    </row>
    <row r="2545" ht="15.75" customHeight="1">
      <c r="A2545" s="119">
        <v>2544.0</v>
      </c>
      <c r="B2545" s="143" t="str">
        <f t="array" ref="B2545">index(Systems!$A:$E,match($A2545,Systems!$A:$A,),match(B$1,Systems!$2:$2,))&amp;if(not(isblank(index(Systems!$A:$E,match($A2545,Systems!$A:$A,),match(Systems!$C$2,Systems!$2:$2,))))," ["&amp;index(Systems!$A:$E,match($A2545,Systems!$A:$A,),match(Systems!$C$2,Systems!$2:$2,))&amp;"]",)</f>
        <v>Tigress</v>
      </c>
      <c r="C2545" s="144">
        <f t="array" ref="C2545">round((F2545-average(I2545,L2545,O2545,R2545,U2545))*X2545+if($B2545=$H2545,0,iferror(average(vlookup({$H2545,$K2545,$N2545,$Q2545,$T2545},$B:$D,column(B$1),0)),index(C:C,match($H2545,$B:$B,)))),3)</f>
        <v>74.697</v>
      </c>
      <c r="D2545" s="144">
        <f t="array" ref="D2545">round((G2545-average(J2545,M2545,P2545,S2545,V2545))*Y2545+if($B2545=$H2545,0,iferror(average(vlookup({$H2545,$K2545,$N2545,$Q2545,$T2545},$B:$D,column(C$1),0)),index(D:D,match($H2545,$B:$B,)))),3)</f>
        <v>-29.514</v>
      </c>
      <c r="E2545" s="145">
        <v>2764.0</v>
      </c>
      <c r="F2545" s="146">
        <v>735.595</v>
      </c>
      <c r="G2545" s="146">
        <v>424.718</v>
      </c>
      <c r="H2545" s="147" t="s">
        <v>404</v>
      </c>
      <c r="I2545" s="146">
        <v>688.449</v>
      </c>
      <c r="J2545" s="146">
        <v>406.09</v>
      </c>
      <c r="K2545" s="148"/>
      <c r="L2545" s="149"/>
      <c r="M2545" s="149"/>
      <c r="N2545" s="148"/>
      <c r="O2545" s="149"/>
      <c r="P2545" s="149"/>
      <c r="Q2545" s="148"/>
      <c r="R2545" s="149"/>
      <c r="S2545" s="149"/>
      <c r="T2545" s="148"/>
      <c r="U2545" s="149"/>
      <c r="V2545" s="149"/>
      <c r="W2545" s="149"/>
      <c r="X2545" s="150">
        <f t="shared" si="1"/>
        <v>1.584367573</v>
      </c>
      <c r="Y2545" s="150">
        <f t="shared" si="2"/>
        <v>-1.584367573</v>
      </c>
    </row>
    <row r="2546" ht="15.75" customHeight="1">
      <c r="A2546" s="119">
        <v>2545.0</v>
      </c>
      <c r="B2546" s="143" t="str">
        <f t="array" ref="B2546">index(Systems!$A:$E,match($A2546,Systems!$A:$A,),match(B$1,Systems!$2:$2,))&amp;if(not(isblank(index(Systems!$A:$E,match($A2546,Systems!$A:$A,),match(Systems!$C$2,Systems!$2:$2,))))," ["&amp;index(Systems!$A:$E,match($A2546,Systems!$A:$A,),match(Systems!$C$2,Systems!$2:$2,))&amp;"]",)</f>
        <v>Tikonov</v>
      </c>
      <c r="C2546" s="144">
        <f t="array" ref="C2546">round((F2546-average(I2546,L2546,O2546,R2546,U2546))*X2546+if($B2546=$H2546,0,iferror(average(vlookup({$H2546,$K2546,$N2546,$Q2546,$T2546},$B:$D,column(B$1),0)),index(C:C,match($H2546,$B:$B,)))),3)</f>
        <v>102.838</v>
      </c>
      <c r="D2546" s="144">
        <f t="array" ref="D2546">round((G2546-average(J2546,M2546,P2546,S2546,V2546))*Y2546+if($B2546=$H2546,0,iferror(average(vlookup({$H2546,$K2546,$N2546,$Q2546,$T2546},$B:$D,column(C$1),0)),index(D:D,match($H2546,$B:$B,)))),3)</f>
        <v>-42.217</v>
      </c>
      <c r="E2546" s="145">
        <v>2764.0</v>
      </c>
      <c r="F2546" s="146">
        <v>753.357</v>
      </c>
      <c r="G2546" s="146">
        <v>432.736</v>
      </c>
      <c r="H2546" s="147" t="s">
        <v>404</v>
      </c>
      <c r="I2546" s="146">
        <v>688.449</v>
      </c>
      <c r="J2546" s="146">
        <v>406.09</v>
      </c>
      <c r="K2546" s="148"/>
      <c r="L2546" s="149"/>
      <c r="M2546" s="149"/>
      <c r="N2546" s="148"/>
      <c r="O2546" s="149"/>
      <c r="P2546" s="149"/>
      <c r="Q2546" s="148"/>
      <c r="R2546" s="149"/>
      <c r="S2546" s="149"/>
      <c r="T2546" s="148"/>
      <c r="U2546" s="149"/>
      <c r="V2546" s="149"/>
      <c r="W2546" s="149"/>
      <c r="X2546" s="150">
        <f t="shared" si="1"/>
        <v>1.584367573</v>
      </c>
      <c r="Y2546" s="150">
        <f t="shared" si="2"/>
        <v>-1.584367573</v>
      </c>
    </row>
    <row r="2547" ht="15.75" customHeight="1">
      <c r="A2547" s="119">
        <v>2546.0</v>
      </c>
      <c r="B2547" s="143" t="str">
        <f t="array" ref="B2547">index(Systems!$A:$E,match($A2547,Systems!$A:$A,),match(B$1,Systems!$2:$2,))&amp;if(not(isblank(index(Systems!$A:$E,match($A2547,Systems!$A:$A,),match(Systems!$C$2,Systems!$2:$2,))))," ["&amp;index(Systems!$A:$E,match($A2547,Systems!$A:$A,),match(Systems!$C$2,Systems!$2:$2,))&amp;"]",)</f>
        <v>Timbiqui</v>
      </c>
      <c r="C2547" s="144">
        <f t="array" ref="C2547">round((F2547-average(I2547,L2547,O2547,R2547,U2547))*X2547+if($B2547=$H2547,0,iferror(average(vlookup({$H2547,$K2547,$N2547,$Q2547,$T2547},$B:$D,column(B$1),0)),index(C:C,match($H2547,$B:$B,)))),3)</f>
        <v>-333.734</v>
      </c>
      <c r="D2547" s="144">
        <f t="array" ref="D2547">round((G2547-average(J2547,M2547,P2547,S2547,V2547))*Y2547+if($B2547=$H2547,0,iferror(average(vlookup({$H2547,$K2547,$N2547,$Q2547,$T2547},$B:$D,column(C$1),0)),index(D:D,match($H2547,$B:$B,)))),3)</f>
        <v>-59.235</v>
      </c>
      <c r="E2547" s="145">
        <v>2764.0</v>
      </c>
      <c r="F2547" s="146">
        <v>477.807</v>
      </c>
      <c r="G2547" s="146">
        <v>443.477</v>
      </c>
      <c r="H2547" s="147" t="s">
        <v>404</v>
      </c>
      <c r="I2547" s="146">
        <v>688.449</v>
      </c>
      <c r="J2547" s="146">
        <v>406.09</v>
      </c>
      <c r="K2547" s="148"/>
      <c r="L2547" s="149"/>
      <c r="M2547" s="149"/>
      <c r="N2547" s="148"/>
      <c r="O2547" s="149"/>
      <c r="P2547" s="149"/>
      <c r="Q2547" s="148"/>
      <c r="R2547" s="149"/>
      <c r="S2547" s="149"/>
      <c r="T2547" s="148"/>
      <c r="U2547" s="149"/>
      <c r="V2547" s="149"/>
      <c r="W2547" s="149"/>
      <c r="X2547" s="150">
        <f t="shared" si="1"/>
        <v>1.584367573</v>
      </c>
      <c r="Y2547" s="150">
        <f t="shared" si="2"/>
        <v>-1.584367573</v>
      </c>
    </row>
    <row r="2548" ht="15.75" customHeight="1">
      <c r="A2548" s="119">
        <v>2547.0</v>
      </c>
      <c r="B2548" s="143" t="str">
        <f t="array" ref="B2548">index(Systems!$A:$E,match($A2548,Systems!$A:$A,),match(B$1,Systems!$2:$2,))&amp;if(not(isblank(index(Systems!$A:$E,match($A2548,Systems!$A:$A,),match(Systems!$C$2,Systems!$2:$2,))))," ["&amp;index(Systems!$A:$E,match($A2548,Systems!$A:$A,),match(Systems!$C$2,Systems!$2:$2,))&amp;"]",)</f>
        <v>Timbuktu</v>
      </c>
      <c r="C2548" s="144">
        <f t="array" ref="C2548">round((F2548-average(I2548,L2548,O2548,R2548,U2548))*X2548+if($B2548=$H2548,0,iferror(average(vlookup({$H2548,$K2548,$N2548,$Q2548,$T2548},$B:$D,column(B$1),0)),index(C:C,match($H2548,$B:$B,)))),3)</f>
        <v>-446.638</v>
      </c>
      <c r="D2548" s="144">
        <f t="array" ref="D2548">round((G2548-average(J2548,M2548,P2548,S2548,V2548))*Y2548+if($B2548=$H2548,0,iferror(average(vlookup({$H2548,$K2548,$N2548,$Q2548,$T2548},$B:$D,column(C$1),0)),index(D:D,match($H2548,$B:$B,)))),3)</f>
        <v>154.763</v>
      </c>
      <c r="E2548" s="145">
        <v>2764.0</v>
      </c>
      <c r="F2548" s="146">
        <v>406.546</v>
      </c>
      <c r="G2548" s="146">
        <v>308.409</v>
      </c>
      <c r="H2548" s="147" t="s">
        <v>404</v>
      </c>
      <c r="I2548" s="146">
        <v>688.449</v>
      </c>
      <c r="J2548" s="146">
        <v>406.09</v>
      </c>
      <c r="K2548" s="148"/>
      <c r="L2548" s="149"/>
      <c r="M2548" s="149"/>
      <c r="N2548" s="148"/>
      <c r="O2548" s="149"/>
      <c r="P2548" s="149"/>
      <c r="Q2548" s="148"/>
      <c r="R2548" s="149"/>
      <c r="S2548" s="149"/>
      <c r="T2548" s="148"/>
      <c r="U2548" s="149"/>
      <c r="V2548" s="149"/>
      <c r="W2548" s="149"/>
      <c r="X2548" s="150">
        <f t="shared" si="1"/>
        <v>1.584367573</v>
      </c>
      <c r="Y2548" s="150">
        <f t="shared" si="2"/>
        <v>-1.584367573</v>
      </c>
    </row>
    <row r="2549" ht="15.75" customHeight="1">
      <c r="A2549" s="119">
        <v>2548.0</v>
      </c>
      <c r="B2549" s="143" t="str">
        <f t="array" ref="B2549">index(Systems!$A:$E,match($A2549,Systems!$A:$A,),match(B$1,Systems!$2:$2,))&amp;if(not(isblank(index(Systems!$A:$E,match($A2549,Systems!$A:$A,),match(Systems!$C$2,Systems!$2:$2,))))," ["&amp;index(Systems!$A:$E,match($A2549,Systems!$A:$A,),match(Systems!$C$2,Systems!$2:$2,))&amp;"]",)</f>
        <v>Timehri</v>
      </c>
      <c r="C2549" s="144">
        <f t="array" ref="C2549">round((F2549-average(I2549,L2549,O2549,R2549,U2549))*X2549+if($B2549=$H2549,0,iferror(average(vlookup({$H2549,$K2549,$N2549,$Q2549,$T2549},$B:$D,column(B$1),0)),index(C:C,match($H2549,$B:$B,)))),3)</f>
        <v>-261.075</v>
      </c>
      <c r="D2549" s="144">
        <f t="array" ref="D2549">round((G2549-average(J2549,M2549,P2549,S2549,V2549))*Y2549+if($B2549=$H2549,0,iferror(average(vlookup({$H2549,$K2549,$N2549,$Q2549,$T2549},$B:$D,column(C$1),0)),index(D:D,match($H2549,$B:$B,)))),3)</f>
        <v>297.219</v>
      </c>
      <c r="E2549" s="145">
        <v>2764.0</v>
      </c>
      <c r="F2549" s="146">
        <v>523.667</v>
      </c>
      <c r="G2549" s="146">
        <v>218.495</v>
      </c>
      <c r="H2549" s="147" t="s">
        <v>404</v>
      </c>
      <c r="I2549" s="146">
        <v>688.449</v>
      </c>
      <c r="J2549" s="146">
        <v>406.09</v>
      </c>
      <c r="K2549" s="148"/>
      <c r="L2549" s="149"/>
      <c r="M2549" s="149"/>
      <c r="N2549" s="148"/>
      <c r="O2549" s="149"/>
      <c r="P2549" s="149"/>
      <c r="Q2549" s="148"/>
      <c r="R2549" s="149"/>
      <c r="S2549" s="149"/>
      <c r="T2549" s="148"/>
      <c r="U2549" s="149"/>
      <c r="V2549" s="149"/>
      <c r="W2549" s="149"/>
      <c r="X2549" s="150">
        <f t="shared" si="1"/>
        <v>1.584367573</v>
      </c>
      <c r="Y2549" s="150">
        <f t="shared" si="2"/>
        <v>-1.584367573</v>
      </c>
    </row>
    <row r="2550" ht="15.75" customHeight="1">
      <c r="A2550" s="119">
        <v>2549.0</v>
      </c>
      <c r="B2550" s="143" t="str">
        <f t="array" ref="B2550">index(Systems!$A:$E,match($A2550,Systems!$A:$A,),match(B$1,Systems!$2:$2,))&amp;if(not(isblank(index(Systems!$A:$E,match($A2550,Systems!$A:$A,),match(Systems!$C$2,Systems!$2:$2,))))," ["&amp;index(Systems!$A:$E,match($A2550,Systems!$A:$A,),match(Systems!$C$2,Systems!$2:$2,))&amp;"]",)</f>
        <v>Timkovichi</v>
      </c>
      <c r="C2550" s="144">
        <f t="array" ref="C2550">round((F2550-average(I2550,L2550,O2550,R2550,U2550))*X2550+if($B2550=$H2550,0,iferror(average(vlookup({$H2550,$K2550,$N2550,$Q2550,$T2550},$B:$D,column(B$1),0)),index(C:C,match($H2550,$B:$B,)))),3)</f>
        <v>-198.246</v>
      </c>
      <c r="D2550" s="144">
        <f t="array" ref="D2550">round((G2550-average(J2550,M2550,P2550,S2550,V2550))*Y2550+if($B2550=$H2550,0,iferror(average(vlookup({$H2550,$K2550,$N2550,$Q2550,$T2550},$B:$D,column(C$1),0)),index(D:D,match($H2550,$B:$B,)))),3)</f>
        <v>246.04</v>
      </c>
      <c r="E2550" s="145">
        <v>2764.0</v>
      </c>
      <c r="F2550" s="146">
        <v>563.323</v>
      </c>
      <c r="G2550" s="146">
        <v>250.798</v>
      </c>
      <c r="H2550" s="147" t="s">
        <v>404</v>
      </c>
      <c r="I2550" s="146">
        <v>688.449</v>
      </c>
      <c r="J2550" s="146">
        <v>406.09</v>
      </c>
      <c r="K2550" s="148"/>
      <c r="L2550" s="149"/>
      <c r="M2550" s="149"/>
      <c r="N2550" s="148"/>
      <c r="O2550" s="149"/>
      <c r="P2550" s="149"/>
      <c r="Q2550" s="148"/>
      <c r="R2550" s="149"/>
      <c r="S2550" s="149"/>
      <c r="T2550" s="148"/>
      <c r="U2550" s="149"/>
      <c r="V2550" s="149"/>
      <c r="W2550" s="149"/>
      <c r="X2550" s="150">
        <f t="shared" si="1"/>
        <v>1.584367573</v>
      </c>
      <c r="Y2550" s="150">
        <f t="shared" si="2"/>
        <v>-1.584367573</v>
      </c>
    </row>
    <row r="2551" ht="15.75" customHeight="1">
      <c r="A2551" s="119">
        <v>2550.0</v>
      </c>
      <c r="B2551" s="143" t="str">
        <f t="array" ref="B2551">index(Systems!$A:$E,match($A2551,Systems!$A:$A,),match(B$1,Systems!$2:$2,))&amp;if(not(isblank(index(Systems!$A:$E,match($A2551,Systems!$A:$A,),match(Systems!$C$2,Systems!$2:$2,))))," ["&amp;index(Systems!$A:$E,match($A2551,Systems!$A:$A,),match(Systems!$C$2,Systems!$2:$2,))&amp;"]",)</f>
        <v>Tinaca</v>
      </c>
      <c r="C2551" s="144">
        <f t="array" ref="C2551">round((F2551-average(I2551,L2551,O2551,R2551,U2551))*X2551+if($B2551=$H2551,0,iferror(average(vlookup({$H2551,$K2551,$N2551,$Q2551,$T2551},$B:$D,column(B$1),0)),index(C:C,match($H2551,$B:$B,)))),3)</f>
        <v>70.577</v>
      </c>
      <c r="D2551" s="144">
        <f t="array" ref="D2551">round((G2551-average(J2551,M2551,P2551,S2551,V2551))*Y2551+if($B2551=$H2551,0,iferror(average(vlookup({$H2551,$K2551,$N2551,$Q2551,$T2551},$B:$D,column(C$1),0)),index(D:D,match($H2551,$B:$B,)))),3)</f>
        <v>273.723</v>
      </c>
      <c r="E2551" s="145">
        <v>2764.0</v>
      </c>
      <c r="F2551" s="146">
        <v>732.995</v>
      </c>
      <c r="G2551" s="146">
        <v>233.325</v>
      </c>
      <c r="H2551" s="147" t="s">
        <v>404</v>
      </c>
      <c r="I2551" s="146">
        <v>688.449</v>
      </c>
      <c r="J2551" s="146">
        <v>406.09</v>
      </c>
      <c r="K2551" s="148"/>
      <c r="L2551" s="149"/>
      <c r="M2551" s="149"/>
      <c r="N2551" s="148"/>
      <c r="O2551" s="149"/>
      <c r="P2551" s="149"/>
      <c r="Q2551" s="148"/>
      <c r="R2551" s="149"/>
      <c r="S2551" s="149"/>
      <c r="T2551" s="148"/>
      <c r="U2551" s="149"/>
      <c r="V2551" s="149"/>
      <c r="W2551" s="149"/>
      <c r="X2551" s="150">
        <f t="shared" si="1"/>
        <v>1.584367573</v>
      </c>
      <c r="Y2551" s="150">
        <f t="shared" si="2"/>
        <v>-1.584367573</v>
      </c>
    </row>
    <row r="2552" ht="15.75" customHeight="1">
      <c r="A2552" s="119">
        <v>2551.0</v>
      </c>
      <c r="B2552" s="143" t="str">
        <f t="array" ref="B2552">index(Systems!$A:$E,match($A2552,Systems!$A:$A,),match(B$1,Systems!$2:$2,))&amp;if(not(isblank(index(Systems!$A:$E,match($A2552,Systems!$A:$A,),match(Systems!$C$2,Systems!$2:$2,))))," ["&amp;index(Systems!$A:$E,match($A2552,Systems!$A:$A,),match(Systems!$C$2,Systems!$2:$2,))&amp;"]",)</f>
        <v>Tintavel [Dalrymple (3152+)]</v>
      </c>
      <c r="C2552" s="144">
        <f t="array" ref="C2552">round((F2552-average(I2552,L2552,O2552,R2552,U2552))*X2552+if($B2552=$H2552,0,iferror(average(vlookup({$H2552,$K2552,$N2552,$Q2552,$T2552},$B:$D,column(B$1),0)),index(C:C,match($H2552,$B:$B,)))),3)</f>
        <v>-98.381</v>
      </c>
      <c r="D2552" s="144">
        <f t="array" ref="D2552">round((G2552-average(J2552,M2552,P2552,S2552,V2552))*Y2552+if($B2552=$H2552,0,iferror(average(vlookup({$H2552,$K2552,$N2552,$Q2552,$T2552},$B:$D,column(C$1),0)),index(D:D,match($H2552,$B:$B,)))),3)</f>
        <v>-243.791</v>
      </c>
      <c r="E2552" s="145">
        <v>2764.0</v>
      </c>
      <c r="F2552" s="146">
        <v>626.354</v>
      </c>
      <c r="G2552" s="146">
        <v>559.963</v>
      </c>
      <c r="H2552" s="147" t="s">
        <v>404</v>
      </c>
      <c r="I2552" s="146">
        <v>688.449</v>
      </c>
      <c r="J2552" s="146">
        <v>406.09</v>
      </c>
      <c r="K2552" s="148"/>
      <c r="L2552" s="149"/>
      <c r="M2552" s="149"/>
      <c r="N2552" s="148"/>
      <c r="O2552" s="149"/>
      <c r="P2552" s="149"/>
      <c r="Q2552" s="148"/>
      <c r="R2552" s="149"/>
      <c r="S2552" s="149"/>
      <c r="T2552" s="148"/>
      <c r="U2552" s="149"/>
      <c r="V2552" s="149"/>
      <c r="W2552" s="149"/>
      <c r="X2552" s="150">
        <f t="shared" si="1"/>
        <v>1.584367573</v>
      </c>
      <c r="Y2552" s="150">
        <f t="shared" si="2"/>
        <v>-1.584367573</v>
      </c>
    </row>
    <row r="2553" ht="15.75" customHeight="1">
      <c r="A2553" s="119">
        <v>2552.0</v>
      </c>
      <c r="B2553" s="143" t="str">
        <f t="array" ref="B2553">index(Systems!$A:$E,match($A2553,Systems!$A:$A,),match(B$1,Systems!$2:$2,))&amp;if(not(isblank(index(Systems!$A:$E,match($A2553,Systems!$A:$A,),match(Systems!$C$2,Systems!$2:$2,))))," ["&amp;index(Systems!$A:$E,match($A2553,Systems!$A:$A,),match(Systems!$C$2,Systems!$2:$2,))&amp;"]",)</f>
        <v>Tirabad</v>
      </c>
      <c r="C2553" s="144">
        <f t="array" ref="C2553">round((F2553-average(I2553,L2553,O2553,R2553,U2553))*X2553+if($B2553=$H2553,0,iferror(average(vlookup({$H2553,$K2553,$N2553,$Q2553,$T2553},$B:$D,column(B$1),0)),index(C:C,match($H2553,$B:$B,)))),3)</f>
        <v>339.017</v>
      </c>
      <c r="D2553" s="144">
        <f t="array" ref="D2553">round((G2553-average(J2553,M2553,P2553,S2553,V2553))*Y2553+if($B2553=$H2553,0,iferror(average(vlookup({$H2553,$K2553,$N2553,$Q2553,$T2553},$B:$D,column(C$1),0)),index(D:D,match($H2553,$B:$B,)))),3)</f>
        <v>-389.933</v>
      </c>
      <c r="E2553" s="145">
        <v>2764.0</v>
      </c>
      <c r="F2553" s="146">
        <v>902.425</v>
      </c>
      <c r="G2553" s="146">
        <v>652.203</v>
      </c>
      <c r="H2553" s="147" t="s">
        <v>404</v>
      </c>
      <c r="I2553" s="146">
        <v>688.449</v>
      </c>
      <c r="J2553" s="146">
        <v>406.09</v>
      </c>
      <c r="K2553" s="148"/>
      <c r="L2553" s="149"/>
      <c r="M2553" s="149"/>
      <c r="N2553" s="148"/>
      <c r="O2553" s="149"/>
      <c r="P2553" s="149"/>
      <c r="Q2553" s="148"/>
      <c r="R2553" s="149"/>
      <c r="S2553" s="149"/>
      <c r="T2553" s="148"/>
      <c r="U2553" s="149"/>
      <c r="V2553" s="149"/>
      <c r="W2553" s="149"/>
      <c r="X2553" s="150">
        <f t="shared" si="1"/>
        <v>1.584367573</v>
      </c>
      <c r="Y2553" s="150">
        <f t="shared" si="2"/>
        <v>-1.584367573</v>
      </c>
    </row>
    <row r="2554" ht="15.75" customHeight="1">
      <c r="A2554" s="119">
        <v>2553.0</v>
      </c>
      <c r="B2554" s="143" t="str">
        <f t="array" ref="B2554">index(Systems!$A:$E,match($A2554,Systems!$A:$A,),match(B$1,Systems!$2:$2,))&amp;if(not(isblank(index(Systems!$A:$E,match($A2554,Systems!$A:$A,),match(Systems!$C$2,Systems!$2:$2,))))," ["&amp;index(Systems!$A:$E,match($A2554,Systems!$A:$A,),match(Systems!$C$2,Systems!$2:$2,))&amp;"]",)</f>
        <v>Tiruchchirappalli</v>
      </c>
      <c r="C2554" s="144">
        <f t="array" ref="C2554">round((F2554-average(I2554,L2554,O2554,R2554,U2554))*X2554+if($B2554=$H2554,0,iferror(average(vlookup({$H2554,$K2554,$N2554,$Q2554,$T2554},$B:$D,column(B$1),0)),index(C:C,match($H2554,$B:$B,)))),3)</f>
        <v>385.115</v>
      </c>
      <c r="D2554" s="144">
        <f t="array" ref="D2554">round((G2554-average(J2554,M2554,P2554,S2554,V2554))*Y2554+if($B2554=$H2554,0,iferror(average(vlookup({$H2554,$K2554,$N2554,$Q2554,$T2554},$B:$D,column(C$1),0)),index(D:D,match($H2554,$B:$B,)))),3)</f>
        <v>-257.922</v>
      </c>
      <c r="E2554" s="145">
        <v>2764.0</v>
      </c>
      <c r="F2554" s="146">
        <v>931.521</v>
      </c>
      <c r="G2554" s="146">
        <v>568.882</v>
      </c>
      <c r="H2554" s="147" t="s">
        <v>404</v>
      </c>
      <c r="I2554" s="146">
        <v>688.449</v>
      </c>
      <c r="J2554" s="146">
        <v>406.09</v>
      </c>
      <c r="K2554" s="148"/>
      <c r="L2554" s="149"/>
      <c r="M2554" s="149"/>
      <c r="N2554" s="148"/>
      <c r="O2554" s="149"/>
      <c r="P2554" s="149"/>
      <c r="Q2554" s="148"/>
      <c r="R2554" s="149"/>
      <c r="S2554" s="149"/>
      <c r="T2554" s="148"/>
      <c r="U2554" s="149"/>
      <c r="V2554" s="149"/>
      <c r="W2554" s="149"/>
      <c r="X2554" s="150">
        <f t="shared" si="1"/>
        <v>1.584367573</v>
      </c>
      <c r="Y2554" s="150">
        <f t="shared" si="2"/>
        <v>-1.584367573</v>
      </c>
    </row>
    <row r="2555" ht="15.75" customHeight="1">
      <c r="A2555" s="119">
        <v>2554.0</v>
      </c>
      <c r="B2555" s="143" t="str">
        <f t="array" ref="B2555">index(Systems!$A:$E,match($A2555,Systems!$A:$A,),match(B$1,Systems!$2:$2,))&amp;if(not(isblank(index(Systems!$A:$E,match($A2555,Systems!$A:$A,),match(Systems!$C$2,Systems!$2:$2,))))," ["&amp;index(Systems!$A:$E,match($A2555,Systems!$A:$A,),match(Systems!$C$2,Systems!$2:$2,))&amp;"]",)</f>
        <v>Tiruppur</v>
      </c>
      <c r="C2555" s="144">
        <f t="array" ref="C2555">round((F2555-average(I2555,L2555,O2555,R2555,U2555))*X2555+if($B2555=$H2555,0,iferror(average(vlookup({$H2555,$K2555,$N2555,$Q2555,$T2555},$B:$D,column(B$1),0)),index(C:C,match($H2555,$B:$B,)))),3)</f>
        <v>-306.073</v>
      </c>
      <c r="D2555" s="144">
        <f t="array" ref="D2555">round((G2555-average(J2555,M2555,P2555,S2555,V2555))*Y2555+if($B2555=$H2555,0,iferror(average(vlookup({$H2555,$K2555,$N2555,$Q2555,$T2555},$B:$D,column(C$1),0)),index(D:D,match($H2555,$B:$B,)))),3)</f>
        <v>162.799</v>
      </c>
      <c r="E2555" s="145">
        <v>2764.0</v>
      </c>
      <c r="F2555" s="146">
        <v>495.266</v>
      </c>
      <c r="G2555" s="146">
        <v>303.337</v>
      </c>
      <c r="H2555" s="147" t="s">
        <v>404</v>
      </c>
      <c r="I2555" s="146">
        <v>688.449</v>
      </c>
      <c r="J2555" s="146">
        <v>406.09</v>
      </c>
      <c r="K2555" s="148"/>
      <c r="L2555" s="149"/>
      <c r="M2555" s="149"/>
      <c r="N2555" s="148"/>
      <c r="O2555" s="149"/>
      <c r="P2555" s="149"/>
      <c r="Q2555" s="148"/>
      <c r="R2555" s="149"/>
      <c r="S2555" s="149"/>
      <c r="T2555" s="148"/>
      <c r="U2555" s="149"/>
      <c r="V2555" s="149"/>
      <c r="W2555" s="149"/>
      <c r="X2555" s="150">
        <f t="shared" si="1"/>
        <v>1.584367573</v>
      </c>
      <c r="Y2555" s="150">
        <f t="shared" si="2"/>
        <v>-1.584367573</v>
      </c>
    </row>
    <row r="2556" ht="15.75" customHeight="1">
      <c r="A2556" s="119">
        <v>2555.0</v>
      </c>
      <c r="B2556" s="143" t="str">
        <f t="array" ref="B2556">index(Systems!$A:$E,match($A2556,Systems!$A:$A,),match(B$1,Systems!$2:$2,))&amp;if(not(isblank(index(Systems!$A:$E,match($A2556,Systems!$A:$A,),match(Systems!$C$2,Systems!$2:$2,))))," ["&amp;index(Systems!$A:$E,match($A2556,Systems!$A:$A,),match(Systems!$C$2,Systems!$2:$2,))&amp;"]",)</f>
        <v>Tishomingo</v>
      </c>
      <c r="C2556" s="144">
        <f t="array" ref="C2556">round((F2556-average(I2556,L2556,O2556,R2556,U2556))*X2556+if($B2556=$H2556,0,iferror(average(vlookup({$H2556,$K2556,$N2556,$Q2556,$T2556},$B:$D,column(B$1),0)),index(C:C,match($H2556,$B:$B,)))),3)</f>
        <v>315.617</v>
      </c>
      <c r="D2556" s="144">
        <f t="array" ref="D2556">round((G2556-average(J2556,M2556,P2556,S2556,V2556))*Y2556+if($B2556=$H2556,0,iferror(average(vlookup({$H2556,$K2556,$N2556,$Q2556,$T2556},$B:$D,column(C$1),0)),index(D:D,match($H2556,$B:$B,)))),3)</f>
        <v>46.219</v>
      </c>
      <c r="E2556" s="145">
        <v>2764.0</v>
      </c>
      <c r="F2556" s="146">
        <v>887.656</v>
      </c>
      <c r="G2556" s="146">
        <v>376.918</v>
      </c>
      <c r="H2556" s="147" t="s">
        <v>404</v>
      </c>
      <c r="I2556" s="146">
        <v>688.449</v>
      </c>
      <c r="J2556" s="146">
        <v>406.09</v>
      </c>
      <c r="K2556" s="148"/>
      <c r="L2556" s="149"/>
      <c r="M2556" s="149"/>
      <c r="N2556" s="148"/>
      <c r="O2556" s="149"/>
      <c r="P2556" s="149"/>
      <c r="Q2556" s="148"/>
      <c r="R2556" s="149"/>
      <c r="S2556" s="149"/>
      <c r="T2556" s="148"/>
      <c r="U2556" s="149"/>
      <c r="V2556" s="149"/>
      <c r="W2556" s="149"/>
      <c r="X2556" s="150">
        <f t="shared" si="1"/>
        <v>1.584367573</v>
      </c>
      <c r="Y2556" s="150">
        <f t="shared" si="2"/>
        <v>-1.584367573</v>
      </c>
    </row>
    <row r="2557" ht="15.75" customHeight="1">
      <c r="A2557" s="119">
        <v>2556.0</v>
      </c>
      <c r="B2557" s="143" t="str">
        <f t="array" ref="B2557">index(Systems!$A:$E,match($A2557,Systems!$A:$A,),match(B$1,Systems!$2:$2,))&amp;if(not(isblank(index(Systems!$A:$E,match($A2557,Systems!$A:$A,),match(Systems!$C$2,Systems!$2:$2,))))," ["&amp;index(Systems!$A:$E,match($A2557,Systems!$A:$A,),match(Systems!$C$2,Systems!$2:$2,))&amp;"]",)</f>
        <v>Tiskilwa</v>
      </c>
      <c r="C2557" s="144">
        <f t="array" ref="C2557">round((F2557-average(I2557,L2557,O2557,R2557,U2557))*X2557+if($B2557=$H2557,0,iferror(average(vlookup({$H2557,$K2557,$N2557,$Q2557,$T2557},$B:$D,column(B$1),0)),index(C:C,match($H2557,$B:$B,)))),3)</f>
        <v>213.768</v>
      </c>
      <c r="D2557" s="144">
        <f t="array" ref="D2557">round((G2557-average(J2557,M2557,P2557,S2557,V2557))*Y2557+if($B2557=$H2557,0,iferror(average(vlookup({$H2557,$K2557,$N2557,$Q2557,$T2557},$B:$D,column(C$1),0)),index(D:D,match($H2557,$B:$B,)))),3)</f>
        <v>-90.261</v>
      </c>
      <c r="E2557" s="145">
        <v>2764.0</v>
      </c>
      <c r="F2557" s="146">
        <v>823.372</v>
      </c>
      <c r="G2557" s="146">
        <v>463.06</v>
      </c>
      <c r="H2557" s="147" t="s">
        <v>404</v>
      </c>
      <c r="I2557" s="146">
        <v>688.449</v>
      </c>
      <c r="J2557" s="146">
        <v>406.09</v>
      </c>
      <c r="K2557" s="148"/>
      <c r="L2557" s="149"/>
      <c r="M2557" s="149"/>
      <c r="N2557" s="148"/>
      <c r="O2557" s="149"/>
      <c r="P2557" s="149"/>
      <c r="Q2557" s="148"/>
      <c r="R2557" s="149"/>
      <c r="S2557" s="149"/>
      <c r="T2557" s="148"/>
      <c r="U2557" s="149"/>
      <c r="V2557" s="149"/>
      <c r="W2557" s="149"/>
      <c r="X2557" s="150">
        <f t="shared" si="1"/>
        <v>1.584367573</v>
      </c>
      <c r="Y2557" s="150">
        <f t="shared" si="2"/>
        <v>-1.584367573</v>
      </c>
    </row>
    <row r="2558" ht="15.75" customHeight="1">
      <c r="A2558" s="119">
        <v>2557.0</v>
      </c>
      <c r="B2558" s="143" t="str">
        <f t="array" ref="B2558">index(Systems!$A:$E,match($A2558,Systems!$A:$A,),match(B$1,Systems!$2:$2,))&amp;if(not(isblank(index(Systems!$A:$E,match($A2558,Systems!$A:$A,),match(Systems!$C$2,Systems!$2:$2,))))," ["&amp;index(Systems!$A:$E,match($A2558,Systems!$A:$A,),match(Systems!$C$2,Systems!$2:$2,))&amp;"]",)</f>
        <v>Toffen</v>
      </c>
      <c r="C2558" s="144">
        <f t="array" ref="C2558">round((F2558-average(I2558,L2558,O2558,R2558,U2558))*X2558+if($B2558=$H2558,0,iferror(average(vlookup({$H2558,$K2558,$N2558,$Q2558,$T2558},$B:$D,column(B$1),0)),index(C:C,match($H2558,$B:$B,)))),3)</f>
        <v>41.613</v>
      </c>
      <c r="D2558" s="144">
        <f t="array" ref="D2558">round((G2558-average(J2558,M2558,P2558,S2558,V2558))*Y2558+if($B2558=$H2558,0,iferror(average(vlookup({$H2558,$K2558,$N2558,$Q2558,$T2558},$B:$D,column(C$1),0)),index(D:D,match($H2558,$B:$B,)))),3)</f>
        <v>221.742</v>
      </c>
      <c r="E2558" s="145">
        <v>2764.0</v>
      </c>
      <c r="F2558" s="146">
        <v>714.714</v>
      </c>
      <c r="G2558" s="146">
        <v>266.134</v>
      </c>
      <c r="H2558" s="147" t="s">
        <v>404</v>
      </c>
      <c r="I2558" s="146">
        <v>688.449</v>
      </c>
      <c r="J2558" s="146">
        <v>406.09</v>
      </c>
      <c r="K2558" s="148"/>
      <c r="L2558" s="149"/>
      <c r="M2558" s="149"/>
      <c r="N2558" s="148"/>
      <c r="O2558" s="149"/>
      <c r="P2558" s="149"/>
      <c r="Q2558" s="148"/>
      <c r="R2558" s="149"/>
      <c r="S2558" s="149"/>
      <c r="T2558" s="148"/>
      <c r="U2558" s="149"/>
      <c r="V2558" s="149"/>
      <c r="W2558" s="149"/>
      <c r="X2558" s="150">
        <f t="shared" si="1"/>
        <v>1.584367573</v>
      </c>
      <c r="Y2558" s="150">
        <f t="shared" si="2"/>
        <v>-1.584367573</v>
      </c>
    </row>
    <row r="2559" ht="15.75" customHeight="1">
      <c r="A2559" s="119">
        <v>2558.0</v>
      </c>
      <c r="B2559" s="143" t="str">
        <f t="array" ref="B2559">index(Systems!$A:$E,match($A2559,Systems!$A:$A,),match(B$1,Systems!$2:$2,))&amp;if(not(isblank(index(Systems!$A:$E,match($A2559,Systems!$A:$A,),match(Systems!$C$2,Systems!$2:$2,))))," ["&amp;index(Systems!$A:$E,match($A2559,Systems!$A:$A,),match(Systems!$C$2,Systems!$2:$2,))&amp;"]",)</f>
        <v>Togura</v>
      </c>
      <c r="C2559" s="144">
        <f t="array" ref="C2559">round((F2559-average(I2559,L2559,O2559,R2559,U2559))*X2559+if($B2559=$H2559,0,iferror(average(vlookup({$H2559,$K2559,$N2559,$Q2559,$T2559},$B:$D,column(B$1),0)),index(C:C,match($H2559,$B:$B,)))),3)</f>
        <v>224.362</v>
      </c>
      <c r="D2559" s="144">
        <f t="array" ref="D2559">round((G2559-average(J2559,M2559,P2559,S2559,V2559))*Y2559+if($B2559=$H2559,0,iferror(average(vlookup({$H2559,$K2559,$N2559,$Q2559,$T2559},$B:$D,column(C$1),0)),index(D:D,match($H2559,$B:$B,)))),3)</f>
        <v>153.501</v>
      </c>
      <c r="E2559" s="145">
        <v>2764.0</v>
      </c>
      <c r="F2559" s="146">
        <v>830.059</v>
      </c>
      <c r="G2559" s="146">
        <v>309.205</v>
      </c>
      <c r="H2559" s="147" t="s">
        <v>404</v>
      </c>
      <c r="I2559" s="146">
        <v>688.449</v>
      </c>
      <c r="J2559" s="146">
        <v>406.09</v>
      </c>
      <c r="K2559" s="148"/>
      <c r="L2559" s="149"/>
      <c r="M2559" s="149"/>
      <c r="N2559" s="148"/>
      <c r="O2559" s="149"/>
      <c r="P2559" s="149"/>
      <c r="Q2559" s="148"/>
      <c r="R2559" s="149"/>
      <c r="S2559" s="149"/>
      <c r="T2559" s="148"/>
      <c r="U2559" s="149"/>
      <c r="V2559" s="149"/>
      <c r="W2559" s="149"/>
      <c r="X2559" s="150">
        <f t="shared" si="1"/>
        <v>1.584367573</v>
      </c>
      <c r="Y2559" s="150">
        <f t="shared" si="2"/>
        <v>-1.584367573</v>
      </c>
    </row>
    <row r="2560" ht="15.75" customHeight="1">
      <c r="A2560" s="119">
        <v>2559.0</v>
      </c>
      <c r="B2560" s="143" t="str">
        <f t="array" ref="B2560">index(Systems!$A:$E,match($A2560,Systems!$A:$A,),match(B$1,Systems!$2:$2,))&amp;if(not(isblank(index(Systems!$A:$E,match($A2560,Systems!$A:$A,),match(Systems!$C$2,Systems!$2:$2,))))," ["&amp;index(Systems!$A:$E,match($A2560,Systems!$A:$A,),match(Systems!$C$2,Systems!$2:$2,))&amp;"]",)</f>
        <v>Togwotee</v>
      </c>
      <c r="C2560" s="144">
        <f t="array" ref="C2560">round((F2560-average(I2560,L2560,O2560,R2560,U2560))*X2560+if($B2560=$H2560,0,iferror(average(vlookup({$H2560,$K2560,$N2560,$Q2560,$T2560},$B:$D,column(B$1),0)),index(C:C,match($H2560,$B:$B,)))),3)</f>
        <v>-196.45</v>
      </c>
      <c r="D2560" s="144">
        <f t="array" ref="D2560">round((G2560-average(J2560,M2560,P2560,S2560,V2560))*Y2560+if($B2560=$H2560,0,iferror(average(vlookup({$H2560,$K2560,$N2560,$Q2560,$T2560},$B:$D,column(C$1),0)),index(D:D,match($H2560,$B:$B,)))),3)</f>
        <v>-48.902</v>
      </c>
      <c r="E2560" s="145">
        <v>2764.0</v>
      </c>
      <c r="F2560" s="146">
        <v>564.456</v>
      </c>
      <c r="G2560" s="146">
        <v>436.955</v>
      </c>
      <c r="H2560" s="147" t="s">
        <v>404</v>
      </c>
      <c r="I2560" s="146">
        <v>688.449</v>
      </c>
      <c r="J2560" s="146">
        <v>406.09</v>
      </c>
      <c r="K2560" s="148"/>
      <c r="L2560" s="149"/>
      <c r="M2560" s="149"/>
      <c r="N2560" s="148"/>
      <c r="O2560" s="149"/>
      <c r="P2560" s="149"/>
      <c r="Q2560" s="148"/>
      <c r="R2560" s="149"/>
      <c r="S2560" s="149"/>
      <c r="T2560" s="148"/>
      <c r="U2560" s="149"/>
      <c r="V2560" s="149"/>
      <c r="W2560" s="149"/>
      <c r="X2560" s="150">
        <f t="shared" si="1"/>
        <v>1.584367573</v>
      </c>
      <c r="Y2560" s="150">
        <f t="shared" si="2"/>
        <v>-1.584367573</v>
      </c>
    </row>
    <row r="2561" ht="15.75" customHeight="1">
      <c r="A2561" s="119">
        <v>2560.0</v>
      </c>
      <c r="B2561" s="143" t="str">
        <f t="array" ref="B2561">index(Systems!$A:$E,match($A2561,Systems!$A:$A,),match(B$1,Systems!$2:$2,))&amp;if(not(isblank(index(Systems!$A:$E,match($A2561,Systems!$A:$A,),match(Systems!$C$2,Systems!$2:$2,))))," ["&amp;index(Systems!$A:$E,match($A2561,Systems!$A:$A,),match(Systems!$C$2,Systems!$2:$2,))&amp;"]",)</f>
        <v>Tohelet</v>
      </c>
      <c r="C2561" s="144">
        <f t="array" ref="C2561">round((F2561-average(I2561,L2561,O2561,R2561,U2561))*X2561+if($B2561=$H2561,0,iferror(average(vlookup({$H2561,$K2561,$N2561,$Q2561,$T2561},$B:$D,column(B$1),0)),index(C:C,match($H2561,$B:$B,)))),3)</f>
        <v>-292.893</v>
      </c>
      <c r="D2561" s="144">
        <f t="array" ref="D2561">round((G2561-average(J2561,M2561,P2561,S2561,V2561))*Y2561+if($B2561=$H2561,0,iferror(average(vlookup({$H2561,$K2561,$N2561,$Q2561,$T2561},$B:$D,column(C$1),0)),index(D:D,match($H2561,$B:$B,)))),3)</f>
        <v>-263.992</v>
      </c>
      <c r="E2561" s="145">
        <v>2764.0</v>
      </c>
      <c r="F2561" s="146">
        <v>503.585</v>
      </c>
      <c r="G2561" s="146">
        <v>572.713</v>
      </c>
      <c r="H2561" s="147" t="s">
        <v>404</v>
      </c>
      <c r="I2561" s="146">
        <v>688.449</v>
      </c>
      <c r="J2561" s="146">
        <v>406.09</v>
      </c>
      <c r="K2561" s="148"/>
      <c r="L2561" s="149"/>
      <c r="M2561" s="149"/>
      <c r="N2561" s="148"/>
      <c r="O2561" s="149"/>
      <c r="P2561" s="149"/>
      <c r="Q2561" s="148"/>
      <c r="R2561" s="149"/>
      <c r="S2561" s="149"/>
      <c r="T2561" s="148"/>
      <c r="U2561" s="149"/>
      <c r="V2561" s="149"/>
      <c r="W2561" s="149"/>
      <c r="X2561" s="150">
        <f t="shared" si="1"/>
        <v>1.584367573</v>
      </c>
      <c r="Y2561" s="150">
        <f t="shared" si="2"/>
        <v>-1.584367573</v>
      </c>
    </row>
    <row r="2562" ht="15.75" customHeight="1">
      <c r="A2562" s="119">
        <v>2561.0</v>
      </c>
      <c r="B2562" s="143" t="str">
        <f t="array" ref="B2562">index(Systems!$A:$E,match($A2562,Systems!$A:$A,),match(B$1,Systems!$2:$2,))&amp;if(not(isblank(index(Systems!$A:$E,match($A2562,Systems!$A:$A,),match(Systems!$C$2,Systems!$2:$2,))))," ["&amp;index(Systems!$A:$E,match($A2562,Systems!$A:$A,),match(Systems!$C$2,Systems!$2:$2,))&amp;"]",)</f>
        <v>Tok Do</v>
      </c>
      <c r="C2562" s="144">
        <f t="array" ref="C2562">round((F2562-average(I2562,L2562,O2562,R2562,U2562))*X2562+if($B2562=$H2562,0,iferror(average(vlookup({$H2562,$K2562,$N2562,$Q2562,$T2562},$B:$D,column(B$1),0)),index(C:C,match($H2562,$B:$B,)))),3)</f>
        <v>94.821</v>
      </c>
      <c r="D2562" s="144">
        <f t="array" ref="D2562">round((G2562-average(J2562,M2562,P2562,S2562,V2562))*Y2562+if($B2562=$H2562,0,iferror(average(vlookup({$H2562,$K2562,$N2562,$Q2562,$T2562},$B:$D,column(C$1),0)),index(D:D,match($H2562,$B:$B,)))),3)</f>
        <v>178.989</v>
      </c>
      <c r="E2562" s="145">
        <v>2764.0</v>
      </c>
      <c r="F2562" s="146">
        <v>748.297</v>
      </c>
      <c r="G2562" s="146">
        <v>293.118</v>
      </c>
      <c r="H2562" s="147" t="s">
        <v>404</v>
      </c>
      <c r="I2562" s="146">
        <v>688.449</v>
      </c>
      <c r="J2562" s="146">
        <v>406.09</v>
      </c>
      <c r="K2562" s="148"/>
      <c r="L2562" s="149"/>
      <c r="M2562" s="149"/>
      <c r="N2562" s="148"/>
      <c r="O2562" s="149"/>
      <c r="P2562" s="149"/>
      <c r="Q2562" s="148"/>
      <c r="R2562" s="149"/>
      <c r="S2562" s="149"/>
      <c r="T2562" s="148"/>
      <c r="U2562" s="149"/>
      <c r="V2562" s="149"/>
      <c r="W2562" s="149"/>
      <c r="X2562" s="150">
        <f t="shared" si="1"/>
        <v>1.584367573</v>
      </c>
      <c r="Y2562" s="150">
        <f t="shared" si="2"/>
        <v>-1.584367573</v>
      </c>
    </row>
    <row r="2563" ht="15.75" customHeight="1">
      <c r="A2563" s="119">
        <v>2562.0</v>
      </c>
      <c r="B2563" s="143" t="str">
        <f t="array" ref="B2563">index(Systems!$A:$E,match($A2563,Systems!$A:$A,),match(B$1,Systems!$2:$2,))&amp;if(not(isblank(index(Systems!$A:$E,match($A2563,Systems!$A:$A,),match(Systems!$C$2,Systems!$2:$2,))))," ["&amp;index(Systems!$A:$E,match($A2563,Systems!$A:$A,),match(Systems!$C$2,Systems!$2:$2,))&amp;"]",)</f>
        <v>Toland</v>
      </c>
      <c r="C2563" s="144">
        <f t="array" ref="C2563">round((F2563-average(I2563,L2563,O2563,R2563,U2563))*X2563+if($B2563=$H2563,0,iferror(average(vlookup({$H2563,$K2563,$N2563,$Q2563,$T2563},$B:$D,column(B$1),0)),index(C:C,match($H2563,$B:$B,)))),3)</f>
        <v>-115.773</v>
      </c>
      <c r="D2563" s="144">
        <f t="array" ref="D2563">round((G2563-average(J2563,M2563,P2563,S2563,V2563))*Y2563+if($B2563=$H2563,0,iferror(average(vlookup({$H2563,$K2563,$N2563,$Q2563,$T2563},$B:$D,column(C$1),0)),index(D:D,match($H2563,$B:$B,)))),3)</f>
        <v>431.382</v>
      </c>
      <c r="E2563" s="145">
        <v>2764.0</v>
      </c>
      <c r="F2563" s="146">
        <v>615.377</v>
      </c>
      <c r="G2563" s="146">
        <v>133.816</v>
      </c>
      <c r="H2563" s="147" t="s">
        <v>404</v>
      </c>
      <c r="I2563" s="146">
        <v>688.449</v>
      </c>
      <c r="J2563" s="146">
        <v>406.09</v>
      </c>
      <c r="K2563" s="148"/>
      <c r="L2563" s="149"/>
      <c r="M2563" s="149"/>
      <c r="N2563" s="148"/>
      <c r="O2563" s="149"/>
      <c r="P2563" s="149"/>
      <c r="Q2563" s="148"/>
      <c r="R2563" s="149"/>
      <c r="S2563" s="149"/>
      <c r="T2563" s="148"/>
      <c r="U2563" s="149"/>
      <c r="V2563" s="149"/>
      <c r="W2563" s="149"/>
      <c r="X2563" s="150">
        <f t="shared" si="1"/>
        <v>1.584367573</v>
      </c>
      <c r="Y2563" s="150">
        <f t="shared" si="2"/>
        <v>-1.584367573</v>
      </c>
    </row>
    <row r="2564" ht="15.75" customHeight="1">
      <c r="A2564" s="119">
        <v>2563.0</v>
      </c>
      <c r="B2564" s="143" t="str">
        <f t="array" ref="B2564">index(Systems!$A:$E,match($A2564,Systems!$A:$A,),match(B$1,Systems!$2:$2,))&amp;if(not(isblank(index(Systems!$A:$E,match($A2564,Systems!$A:$A,),match(Systems!$C$2,Systems!$2:$2,))))," ["&amp;index(Systems!$A:$E,match($A2564,Systems!$A:$A,),match(Systems!$C$2,Systems!$2:$2,))&amp;"]",)</f>
        <v>Tomans</v>
      </c>
      <c r="C2564" s="144">
        <f t="array" ref="C2564">round((F2564-average(I2564,L2564,O2564,R2564,U2564))*X2564+if($B2564=$H2564,0,iferror(average(vlookup({$H2564,$K2564,$N2564,$Q2564,$T2564},$B:$D,column(B$1),0)),index(C:C,match($H2564,$B:$B,)))),3)</f>
        <v>-50.931</v>
      </c>
      <c r="D2564" s="144">
        <f t="array" ref="D2564">round((G2564-average(J2564,M2564,P2564,S2564,V2564))*Y2564+if($B2564=$H2564,0,iferror(average(vlookup({$H2564,$K2564,$N2564,$Q2564,$T2564},$B:$D,column(C$1),0)),index(D:D,match($H2564,$B:$B,)))),3)</f>
        <v>222.258</v>
      </c>
      <c r="E2564" s="145">
        <v>2764.0</v>
      </c>
      <c r="F2564" s="146">
        <v>656.303</v>
      </c>
      <c r="G2564" s="146">
        <v>265.808</v>
      </c>
      <c r="H2564" s="147" t="s">
        <v>404</v>
      </c>
      <c r="I2564" s="146">
        <v>688.449</v>
      </c>
      <c r="J2564" s="146">
        <v>406.09</v>
      </c>
      <c r="K2564" s="148"/>
      <c r="L2564" s="149"/>
      <c r="M2564" s="149"/>
      <c r="N2564" s="148"/>
      <c r="O2564" s="149"/>
      <c r="P2564" s="149"/>
      <c r="Q2564" s="148"/>
      <c r="R2564" s="149"/>
      <c r="S2564" s="149"/>
      <c r="T2564" s="148"/>
      <c r="U2564" s="149"/>
      <c r="V2564" s="149"/>
      <c r="W2564" s="149"/>
      <c r="X2564" s="150">
        <f t="shared" si="1"/>
        <v>1.584367573</v>
      </c>
      <c r="Y2564" s="150">
        <f t="shared" si="2"/>
        <v>-1.584367573</v>
      </c>
    </row>
    <row r="2565" ht="15.75" customHeight="1">
      <c r="A2565" s="119">
        <v>2564.0</v>
      </c>
      <c r="B2565" s="143" t="str">
        <f t="array" ref="B2565">index(Systems!$A:$E,match($A2565,Systems!$A:$A,),match(B$1,Systems!$2:$2,))&amp;if(not(isblank(index(Systems!$A:$E,match($A2565,Systems!$A:$A,),match(Systems!$C$2,Systems!$2:$2,))))," ["&amp;index(Systems!$A:$E,match($A2565,Systems!$A:$A,),match(Systems!$C$2,Systems!$2:$2,))&amp;"]",)</f>
        <v>Tongatapu</v>
      </c>
      <c r="C2565" s="144">
        <f t="array" ref="C2565">round((F2565-average(I2565,L2565,O2565,R2565,U2565))*X2565+if($B2565=$H2565,0,iferror(average(vlookup({$H2565,$K2565,$N2565,$Q2565,$T2565},$B:$D,column(B$1),0)),index(C:C,match($H2565,$B:$B,)))),3)</f>
        <v>-171.248</v>
      </c>
      <c r="D2565" s="144">
        <f t="array" ref="D2565">round((G2565-average(J2565,M2565,P2565,S2565,V2565))*Y2565+if($B2565=$H2565,0,iferror(average(vlookup({$H2565,$K2565,$N2565,$Q2565,$T2565},$B:$D,column(C$1),0)),index(D:D,match($H2565,$B:$B,)))),3)</f>
        <v>-141.356</v>
      </c>
      <c r="E2565" s="145">
        <v>2764.0</v>
      </c>
      <c r="F2565" s="146">
        <v>580.363</v>
      </c>
      <c r="G2565" s="146">
        <v>495.309</v>
      </c>
      <c r="H2565" s="147" t="s">
        <v>404</v>
      </c>
      <c r="I2565" s="146">
        <v>688.449</v>
      </c>
      <c r="J2565" s="146">
        <v>406.09</v>
      </c>
      <c r="K2565" s="148"/>
      <c r="L2565" s="149"/>
      <c r="M2565" s="149"/>
      <c r="N2565" s="148"/>
      <c r="O2565" s="149"/>
      <c r="P2565" s="149"/>
      <c r="Q2565" s="148"/>
      <c r="R2565" s="149"/>
      <c r="S2565" s="149"/>
      <c r="T2565" s="148"/>
      <c r="U2565" s="149"/>
      <c r="V2565" s="149"/>
      <c r="W2565" s="149"/>
      <c r="X2565" s="150">
        <f t="shared" si="1"/>
        <v>1.584367573</v>
      </c>
      <c r="Y2565" s="150">
        <f t="shared" si="2"/>
        <v>-1.584367573</v>
      </c>
    </row>
    <row r="2566" ht="15.75" customHeight="1">
      <c r="A2566" s="119">
        <v>2565.0</v>
      </c>
      <c r="B2566" s="143" t="str">
        <f t="array" ref="B2566">index(Systems!$A:$E,match($A2566,Systems!$A:$A,),match(B$1,Systems!$2:$2,))&amp;if(not(isblank(index(Systems!$A:$E,match($A2566,Systems!$A:$A,),match(Systems!$C$2,Systems!$2:$2,))))," ["&amp;index(Systems!$A:$E,match($A2566,Systems!$A:$A,),match(Systems!$C$2,Systems!$2:$2,))&amp;"]",)</f>
        <v>Tordenskjold</v>
      </c>
      <c r="C2566" s="144">
        <f t="array" ref="C2566">round((F2566-average(I2566,L2566,O2566,R2566,U2566))*X2566+if($B2566=$H2566,0,iferror(average(vlookup({$H2566,$K2566,$N2566,$Q2566,$T2566},$B:$D,column(B$1),0)),index(C:C,match($H2566,$B:$B,)))),3)</f>
        <v>-231.688</v>
      </c>
      <c r="D2566" s="144">
        <f t="array" ref="D2566">round((G2566-average(J2566,M2566,P2566,S2566,V2566))*Y2566+if($B2566=$H2566,0,iferror(average(vlookup({$H2566,$K2566,$N2566,$Q2566,$T2566},$B:$D,column(C$1),0)),index(D:D,match($H2566,$B:$B,)))),3)</f>
        <v>544.393</v>
      </c>
      <c r="E2566" s="145">
        <v>2764.0</v>
      </c>
      <c r="F2566" s="146">
        <v>542.215</v>
      </c>
      <c r="G2566" s="146">
        <v>62.487</v>
      </c>
      <c r="H2566" s="147" t="s">
        <v>404</v>
      </c>
      <c r="I2566" s="146">
        <v>688.449</v>
      </c>
      <c r="J2566" s="146">
        <v>406.09</v>
      </c>
      <c r="K2566" s="148"/>
      <c r="L2566" s="149"/>
      <c r="M2566" s="149"/>
      <c r="N2566" s="148"/>
      <c r="O2566" s="149"/>
      <c r="P2566" s="149"/>
      <c r="Q2566" s="148"/>
      <c r="R2566" s="149"/>
      <c r="S2566" s="149"/>
      <c r="T2566" s="148"/>
      <c r="U2566" s="149"/>
      <c r="V2566" s="149"/>
      <c r="W2566" s="149"/>
      <c r="X2566" s="150">
        <f t="shared" si="1"/>
        <v>1.584367573</v>
      </c>
      <c r="Y2566" s="150">
        <f t="shared" si="2"/>
        <v>-1.584367573</v>
      </c>
    </row>
    <row r="2567" ht="15.75" customHeight="1">
      <c r="A2567" s="119">
        <v>2566.0</v>
      </c>
      <c r="B2567" s="143" t="str">
        <f t="array" ref="B2567">index(Systems!$A:$E,match($A2567,Systems!$A:$A,),match(B$1,Systems!$2:$2,))&amp;if(not(isblank(index(Systems!$A:$E,match($A2567,Systems!$A:$A,),match(Systems!$C$2,Systems!$2:$2,))))," ["&amp;index(Systems!$A:$E,match($A2567,Systems!$A:$A,),match(Systems!$C$2,Systems!$2:$2,))&amp;"]",)</f>
        <v>Torgvei</v>
      </c>
      <c r="C2567" s="144">
        <f t="array" ref="C2567">round((F2567-average(I2567,L2567,O2567,R2567,U2567))*X2567+if($B2567=$H2567,0,iferror(average(vlookup({$H2567,$K2567,$N2567,$Q2567,$T2567},$B:$D,column(B$1),0)),index(C:C,match($H2567,$B:$B,)))),3)</f>
        <v>-438.578</v>
      </c>
      <c r="D2567" s="144">
        <f t="array" ref="D2567">round((G2567-average(J2567,M2567,P2567,S2567,V2567))*Y2567+if($B2567=$H2567,0,iferror(average(vlookup({$H2567,$K2567,$N2567,$Q2567,$T2567},$B:$D,column(C$1),0)),index(D:D,match($H2567,$B:$B,)))),3)</f>
        <v>379.833</v>
      </c>
      <c r="E2567" s="145">
        <v>2764.0</v>
      </c>
      <c r="F2567" s="146">
        <v>411.633</v>
      </c>
      <c r="G2567" s="146">
        <v>166.352</v>
      </c>
      <c r="H2567" s="147" t="s">
        <v>404</v>
      </c>
      <c r="I2567" s="146">
        <v>688.449</v>
      </c>
      <c r="J2567" s="146">
        <v>406.09</v>
      </c>
      <c r="K2567" s="148"/>
      <c r="L2567" s="149"/>
      <c r="M2567" s="149"/>
      <c r="N2567" s="148"/>
      <c r="O2567" s="149"/>
      <c r="P2567" s="149"/>
      <c r="Q2567" s="148"/>
      <c r="R2567" s="149"/>
      <c r="S2567" s="149"/>
      <c r="T2567" s="148"/>
      <c r="U2567" s="149"/>
      <c r="V2567" s="149"/>
      <c r="W2567" s="149"/>
      <c r="X2567" s="150">
        <f t="shared" si="1"/>
        <v>1.584367573</v>
      </c>
      <c r="Y2567" s="150">
        <f t="shared" si="2"/>
        <v>-1.584367573</v>
      </c>
    </row>
    <row r="2568" ht="15.75" customHeight="1">
      <c r="A2568" s="119">
        <v>2567.0</v>
      </c>
      <c r="B2568" s="143" t="str">
        <f t="array" ref="B2568">index(Systems!$A:$E,match($A2568,Systems!$A:$A,),match(B$1,Systems!$2:$2,))&amp;if(not(isblank(index(Systems!$A:$E,match($A2568,Systems!$A:$A,),match(Systems!$C$2,Systems!$2:$2,))))," ["&amp;index(Systems!$A:$E,match($A2568,Systems!$A:$A,),match(Systems!$C$2,Systems!$2:$2,))&amp;"]",)</f>
        <v>Tormentine</v>
      </c>
      <c r="C2568" s="144">
        <f t="array" ref="C2568">round((F2568-average(I2568,L2568,O2568,R2568,U2568))*X2568+if($B2568=$H2568,0,iferror(average(vlookup({$H2568,$K2568,$N2568,$Q2568,$T2568},$B:$D,column(B$1),0)),index(C:C,match($H2568,$B:$B,)))),3)</f>
        <v>-380.518</v>
      </c>
      <c r="D2568" s="144">
        <f t="array" ref="D2568">round((G2568-average(J2568,M2568,P2568,S2568,V2568))*Y2568+if($B2568=$H2568,0,iferror(average(vlookup({$H2568,$K2568,$N2568,$Q2568,$T2568},$B:$D,column(C$1),0)),index(D:D,match($H2568,$B:$B,)))),3)</f>
        <v>-158.529</v>
      </c>
      <c r="E2568" s="145">
        <v>2764.0</v>
      </c>
      <c r="F2568" s="146">
        <v>448.279</v>
      </c>
      <c r="G2568" s="146">
        <v>506.148</v>
      </c>
      <c r="H2568" s="147" t="s">
        <v>404</v>
      </c>
      <c r="I2568" s="146">
        <v>688.449</v>
      </c>
      <c r="J2568" s="146">
        <v>406.09</v>
      </c>
      <c r="K2568" s="148"/>
      <c r="L2568" s="149"/>
      <c r="M2568" s="149"/>
      <c r="N2568" s="148"/>
      <c r="O2568" s="149"/>
      <c r="P2568" s="149"/>
      <c r="Q2568" s="148"/>
      <c r="R2568" s="149"/>
      <c r="S2568" s="149"/>
      <c r="T2568" s="148"/>
      <c r="U2568" s="149"/>
      <c r="V2568" s="149"/>
      <c r="W2568" s="149"/>
      <c r="X2568" s="150">
        <f t="shared" si="1"/>
        <v>1.584367573</v>
      </c>
      <c r="Y2568" s="150">
        <f t="shared" si="2"/>
        <v>-1.584367573</v>
      </c>
    </row>
    <row r="2569" ht="15.75" customHeight="1">
      <c r="A2569" s="119">
        <v>2568.0</v>
      </c>
      <c r="B2569" s="143" t="str">
        <f t="array" ref="B2569">index(Systems!$A:$E,match($A2569,Systems!$A:$A,),match(B$1,Systems!$2:$2,))&amp;if(not(isblank(index(Systems!$A:$E,match($A2569,Systems!$A:$A,),match(Systems!$C$2,Systems!$2:$2,))))," ["&amp;index(Systems!$A:$E,match($A2569,Systems!$A:$A,),match(Systems!$C$2,Systems!$2:$2,))&amp;"]",)</f>
        <v>Torrence</v>
      </c>
      <c r="C2569" s="144">
        <f t="array" ref="C2569">round((F2569-average(I2569,L2569,O2569,R2569,U2569))*X2569+if($B2569=$H2569,0,iferror(average(vlookup({$H2569,$K2569,$N2569,$Q2569,$T2569},$B:$D,column(B$1),0)),index(C:C,match($H2569,$B:$B,)))),3)</f>
        <v>289.51</v>
      </c>
      <c r="D2569" s="144">
        <f t="array" ref="D2569">round((G2569-average(J2569,M2569,P2569,S2569,V2569))*Y2569+if($B2569=$H2569,0,iferror(average(vlookup({$H2569,$K2569,$N2569,$Q2569,$T2569},$B:$D,column(C$1),0)),index(D:D,match($H2569,$B:$B,)))),3)</f>
        <v>-130.88</v>
      </c>
      <c r="E2569" s="145">
        <v>2764.0</v>
      </c>
      <c r="F2569" s="146">
        <v>871.178</v>
      </c>
      <c r="G2569" s="146">
        <v>488.697</v>
      </c>
      <c r="H2569" s="147" t="s">
        <v>404</v>
      </c>
      <c r="I2569" s="146">
        <v>688.449</v>
      </c>
      <c r="J2569" s="146">
        <v>406.09</v>
      </c>
      <c r="K2569" s="148"/>
      <c r="L2569" s="149"/>
      <c r="M2569" s="149"/>
      <c r="N2569" s="148"/>
      <c r="O2569" s="149"/>
      <c r="P2569" s="149"/>
      <c r="Q2569" s="148"/>
      <c r="R2569" s="149"/>
      <c r="S2569" s="149"/>
      <c r="T2569" s="148"/>
      <c r="U2569" s="149"/>
      <c r="V2569" s="149"/>
      <c r="W2569" s="149"/>
      <c r="X2569" s="150">
        <f t="shared" si="1"/>
        <v>1.584367573</v>
      </c>
      <c r="Y2569" s="150">
        <f t="shared" si="2"/>
        <v>-1.584367573</v>
      </c>
    </row>
    <row r="2570" ht="15.75" customHeight="1">
      <c r="A2570" s="119">
        <v>2569.0</v>
      </c>
      <c r="B2570" s="143" t="str">
        <f t="array" ref="B2570">index(Systems!$A:$E,match($A2570,Systems!$A:$A,),match(B$1,Systems!$2:$2,))&amp;if(not(isblank(index(Systems!$A:$E,match($A2570,Systems!$A:$A,),match(Systems!$C$2,Systems!$2:$2,))))," ["&amp;index(Systems!$A:$E,match($A2570,Systems!$A:$A,),match(Systems!$C$2,Systems!$2:$2,))&amp;"]",)</f>
        <v>Tortuga Prime</v>
      </c>
      <c r="C2570" s="144">
        <f t="array" ref="C2570">round((F2570-average(I2570,L2570,O2570,R2570,U2570))*X2570+if($B2570=$H2570,0,iferror(average(vlookup({$H2570,$K2570,$N2570,$Q2570,$T2570},$B:$D,column(B$1),0)),index(C:C,match($H2570,$B:$B,)))),3)</f>
        <v>664.715</v>
      </c>
      <c r="D2570" s="144">
        <f t="array" ref="D2570">round((G2570-average(J2570,M2570,P2570,S2570,V2570))*Y2570+if($B2570=$H2570,0,iferror(average(vlookup({$H2570,$K2570,$N2570,$Q2570,$T2570},$B:$D,column(C$1),0)),index(D:D,match($H2570,$B:$B,)))),3)</f>
        <v>-233.487</v>
      </c>
      <c r="E2570" s="145">
        <v>2764.0</v>
      </c>
      <c r="F2570" s="146">
        <v>1107.995</v>
      </c>
      <c r="G2570" s="146">
        <v>553.459</v>
      </c>
      <c r="H2570" s="147" t="s">
        <v>404</v>
      </c>
      <c r="I2570" s="146">
        <v>688.449</v>
      </c>
      <c r="J2570" s="146">
        <v>406.09</v>
      </c>
      <c r="K2570" s="148"/>
      <c r="L2570" s="149"/>
      <c r="M2570" s="149"/>
      <c r="N2570" s="148"/>
      <c r="O2570" s="149"/>
      <c r="P2570" s="149"/>
      <c r="Q2570" s="148"/>
      <c r="R2570" s="149"/>
      <c r="S2570" s="149"/>
      <c r="T2570" s="148"/>
      <c r="U2570" s="149"/>
      <c r="V2570" s="149"/>
      <c r="W2570" s="149"/>
      <c r="X2570" s="150">
        <f t="shared" si="1"/>
        <v>1.584367573</v>
      </c>
      <c r="Y2570" s="150">
        <f t="shared" si="2"/>
        <v>-1.584367573</v>
      </c>
    </row>
    <row r="2571" ht="15.75" customHeight="1">
      <c r="A2571" s="119">
        <v>2570.0</v>
      </c>
      <c r="B2571" s="143" t="str">
        <f t="array" ref="B2571">index(Systems!$A:$E,match($A2571,Systems!$A:$A,),match(B$1,Systems!$2:$2,))&amp;if(not(isblank(index(Systems!$A:$E,match($A2571,Systems!$A:$A,),match(Systems!$C$2,Systems!$2:$2,))))," ["&amp;index(Systems!$A:$E,match($A2571,Systems!$A:$A,),match(Systems!$C$2,Systems!$2:$2,))&amp;"]",)</f>
        <v>Toten</v>
      </c>
      <c r="C2571" s="144">
        <f t="array" ref="C2571">round((F2571-average(I2571,L2571,O2571,R2571,U2571))*X2571+if($B2571=$H2571,0,iferror(average(vlookup({$H2571,$K2571,$N2571,$Q2571,$T2571},$B:$D,column(B$1),0)),index(C:C,match($H2571,$B:$B,)))),3)</f>
        <v>567.997</v>
      </c>
      <c r="D2571" s="144">
        <f t="array" ref="D2571">round((G2571-average(J2571,M2571,P2571,S2571,V2571))*Y2571+if($B2571=$H2571,0,iferror(average(vlookup({$H2571,$K2571,$N2571,$Q2571,$T2571},$B:$D,column(C$1),0)),index(D:D,match($H2571,$B:$B,)))),3)</f>
        <v>92.895</v>
      </c>
      <c r="E2571" s="145">
        <v>2764.0</v>
      </c>
      <c r="F2571" s="146">
        <v>1046.95</v>
      </c>
      <c r="G2571" s="146">
        <v>347.458</v>
      </c>
      <c r="H2571" s="147" t="s">
        <v>404</v>
      </c>
      <c r="I2571" s="146">
        <v>688.449</v>
      </c>
      <c r="J2571" s="146">
        <v>406.09</v>
      </c>
      <c r="K2571" s="148"/>
      <c r="L2571" s="149"/>
      <c r="M2571" s="149"/>
      <c r="N2571" s="148"/>
      <c r="O2571" s="149"/>
      <c r="P2571" s="149"/>
      <c r="Q2571" s="148"/>
      <c r="R2571" s="149"/>
      <c r="S2571" s="149"/>
      <c r="T2571" s="148"/>
      <c r="U2571" s="149"/>
      <c r="V2571" s="149"/>
      <c r="W2571" s="149"/>
      <c r="X2571" s="150">
        <f t="shared" si="1"/>
        <v>1.584367573</v>
      </c>
      <c r="Y2571" s="150">
        <f t="shared" si="2"/>
        <v>-1.584367573</v>
      </c>
    </row>
    <row r="2572" ht="15.75" customHeight="1">
      <c r="A2572" s="119">
        <v>2571.0</v>
      </c>
      <c r="B2572" s="143" t="str">
        <f t="array" ref="B2572">index(Systems!$A:$E,match($A2572,Systems!$A:$A,),match(B$1,Systems!$2:$2,))&amp;if(not(isblank(index(Systems!$A:$E,match($A2572,Systems!$A:$A,),match(Systems!$C$2,Systems!$2:$2,))))," ["&amp;index(Systems!$A:$E,match($A2572,Systems!$A:$A,),match(Systems!$C$2,Systems!$2:$2,))&amp;"]",)</f>
        <v>Totness</v>
      </c>
      <c r="C2572" s="144">
        <f t="array" ref="C2572">round((F2572-average(I2572,L2572,O2572,R2572,U2572))*X2572+if($B2572=$H2572,0,iferror(average(vlookup({$H2572,$K2572,$N2572,$Q2572,$T2572},$B:$D,column(B$1),0)),index(C:C,match($H2572,$B:$B,)))),3)</f>
        <v>664.937</v>
      </c>
      <c r="D2572" s="144">
        <f t="array" ref="D2572">round((G2572-average(J2572,M2572,P2572,S2572,V2572))*Y2572+if($B2572=$H2572,0,iferror(average(vlookup({$H2572,$K2572,$N2572,$Q2572,$T2572},$B:$D,column(C$1),0)),index(D:D,match($H2572,$B:$B,)))),3)</f>
        <v>171.242</v>
      </c>
      <c r="E2572" s="145">
        <v>2764.0</v>
      </c>
      <c r="F2572" s="146">
        <v>1108.135</v>
      </c>
      <c r="G2572" s="146">
        <v>298.008</v>
      </c>
      <c r="H2572" s="147" t="s">
        <v>404</v>
      </c>
      <c r="I2572" s="146">
        <v>688.449</v>
      </c>
      <c r="J2572" s="146">
        <v>406.09</v>
      </c>
      <c r="K2572" s="148"/>
      <c r="L2572" s="149"/>
      <c r="M2572" s="149"/>
      <c r="N2572" s="148"/>
      <c r="O2572" s="149"/>
      <c r="P2572" s="149"/>
      <c r="Q2572" s="148"/>
      <c r="R2572" s="149"/>
      <c r="S2572" s="149"/>
      <c r="T2572" s="148"/>
      <c r="U2572" s="149"/>
      <c r="V2572" s="149"/>
      <c r="W2572" s="149"/>
      <c r="X2572" s="150">
        <f t="shared" si="1"/>
        <v>1.584367573</v>
      </c>
      <c r="Y2572" s="150">
        <f t="shared" si="2"/>
        <v>-1.584367573</v>
      </c>
    </row>
    <row r="2573" ht="15.75" customHeight="1">
      <c r="A2573" s="119">
        <v>2572.0</v>
      </c>
      <c r="B2573" s="143" t="str">
        <f t="array" ref="B2573">index(Systems!$A:$E,match($A2573,Systems!$A:$A,),match(B$1,Systems!$2:$2,))&amp;if(not(isblank(index(Systems!$A:$E,match($A2573,Systems!$A:$A,),match(Systems!$C$2,Systems!$2:$2,))))," ["&amp;index(Systems!$A:$E,match($A2573,Systems!$A:$A,),match(Systems!$C$2,Systems!$2:$2,))&amp;"]",)</f>
        <v>Tottori</v>
      </c>
      <c r="C2573" s="144">
        <f t="array" ref="C2573">round((F2573-average(I2573,L2573,O2573,R2573,U2573))*X2573+if($B2573=$H2573,0,iferror(average(vlookup({$H2573,$K2573,$N2573,$Q2573,$T2573},$B:$D,column(B$1),0)),index(C:C,match($H2573,$B:$B,)))),3)</f>
        <v>430.696</v>
      </c>
      <c r="D2573" s="144">
        <f t="array" ref="D2573">round((G2573-average(J2573,M2573,P2573,S2573,V2573))*Y2573+if($B2573=$H2573,0,iferror(average(vlookup({$H2573,$K2573,$N2573,$Q2573,$T2573},$B:$D,column(C$1),0)),index(D:D,match($H2573,$B:$B,)))),3)</f>
        <v>265.006</v>
      </c>
      <c r="E2573" s="145">
        <v>2764.0</v>
      </c>
      <c r="F2573" s="146">
        <v>960.29</v>
      </c>
      <c r="G2573" s="146">
        <v>238.827</v>
      </c>
      <c r="H2573" s="147" t="s">
        <v>404</v>
      </c>
      <c r="I2573" s="146">
        <v>688.449</v>
      </c>
      <c r="J2573" s="146">
        <v>406.09</v>
      </c>
      <c r="K2573" s="148"/>
      <c r="L2573" s="149"/>
      <c r="M2573" s="149"/>
      <c r="N2573" s="148"/>
      <c r="O2573" s="149"/>
      <c r="P2573" s="149"/>
      <c r="Q2573" s="148"/>
      <c r="R2573" s="149"/>
      <c r="S2573" s="149"/>
      <c r="T2573" s="148"/>
      <c r="U2573" s="149"/>
      <c r="V2573" s="149"/>
      <c r="W2573" s="149"/>
      <c r="X2573" s="150">
        <f t="shared" si="1"/>
        <v>1.584367573</v>
      </c>
      <c r="Y2573" s="150">
        <f t="shared" si="2"/>
        <v>-1.584367573</v>
      </c>
    </row>
    <row r="2574" ht="15.75" customHeight="1">
      <c r="A2574" s="119">
        <v>2573.0</v>
      </c>
      <c r="B2574" s="143" t="str">
        <f t="array" ref="B2574">index(Systems!$A:$E,match($A2574,Systems!$A:$A,),match(B$1,Systems!$2:$2,))&amp;if(not(isblank(index(Systems!$A:$E,match($A2574,Systems!$A:$A,),match(Systems!$C$2,Systems!$2:$2,))))," ["&amp;index(Systems!$A:$E,match($A2574,Systems!$A:$A,),match(Systems!$C$2,Systems!$2:$2,))&amp;"]",)</f>
        <v>Tovetin</v>
      </c>
      <c r="C2574" s="144">
        <f t="array" ref="C2574">round((F2574-average(I2574,L2574,O2574,R2574,U2574))*X2574+if($B2574=$H2574,0,iferror(average(vlookup({$H2574,$K2574,$N2574,$Q2574,$T2574},$B:$D,column(B$1),0)),index(C:C,match($H2574,$B:$B,)))),3)</f>
        <v>36.998</v>
      </c>
      <c r="D2574" s="144">
        <f t="array" ref="D2574">round((G2574-average(J2574,M2574,P2574,S2574,V2574))*Y2574+if($B2574=$H2574,0,iferror(average(vlookup({$H2574,$K2574,$N2574,$Q2574,$T2574},$B:$D,column(C$1),0)),index(D:D,match($H2574,$B:$B,)))),3)</f>
        <v>426.239</v>
      </c>
      <c r="E2574" s="145">
        <v>2764.0</v>
      </c>
      <c r="F2574" s="146">
        <v>711.801</v>
      </c>
      <c r="G2574" s="146">
        <v>137.062</v>
      </c>
      <c r="H2574" s="147" t="s">
        <v>404</v>
      </c>
      <c r="I2574" s="146">
        <v>688.449</v>
      </c>
      <c r="J2574" s="146">
        <v>406.09</v>
      </c>
      <c r="K2574" s="148"/>
      <c r="L2574" s="149"/>
      <c r="M2574" s="149"/>
      <c r="N2574" s="148"/>
      <c r="O2574" s="149"/>
      <c r="P2574" s="149"/>
      <c r="Q2574" s="148"/>
      <c r="R2574" s="149"/>
      <c r="S2574" s="149"/>
      <c r="T2574" s="148"/>
      <c r="U2574" s="149"/>
      <c r="V2574" s="149"/>
      <c r="W2574" s="149"/>
      <c r="X2574" s="150">
        <f t="shared" si="1"/>
        <v>1.584367573</v>
      </c>
      <c r="Y2574" s="150">
        <f t="shared" si="2"/>
        <v>-1.584367573</v>
      </c>
    </row>
    <row r="2575" ht="15.75" customHeight="1">
      <c r="A2575" s="119">
        <v>2574.0</v>
      </c>
      <c r="B2575" s="143" t="str">
        <f t="array" ref="B2575">index(Systems!$A:$E,match($A2575,Systems!$A:$A,),match(B$1,Systems!$2:$2,))&amp;if(not(isblank(index(Systems!$A:$E,match($A2575,Systems!$A:$A,),match(Systems!$C$2,Systems!$2:$2,))))," ["&amp;index(Systems!$A:$E,match($A2575,Systems!$A:$A,),match(Systems!$C$2,Systems!$2:$2,))&amp;"]",)</f>
        <v>Towne</v>
      </c>
      <c r="C2575" s="144">
        <f t="array" ref="C2575">round((F2575-average(I2575,L2575,O2575,R2575,U2575))*X2575+if($B2575=$H2575,0,iferror(average(vlookup({$H2575,$K2575,$N2575,$Q2575,$T2575},$B:$D,column(B$1),0)),index(C:C,match($H2575,$B:$B,)))),3)</f>
        <v>69.265</v>
      </c>
      <c r="D2575" s="144">
        <f t="array" ref="D2575">round((G2575-average(J2575,M2575,P2575,S2575,V2575))*Y2575+if($B2575=$H2575,0,iferror(average(vlookup({$H2575,$K2575,$N2575,$Q2575,$T2575},$B:$D,column(C$1),0)),index(D:D,match($H2575,$B:$B,)))),3)</f>
        <v>7.961</v>
      </c>
      <c r="E2575" s="145">
        <v>2764.0</v>
      </c>
      <c r="F2575" s="146">
        <v>732.167</v>
      </c>
      <c r="G2575" s="146">
        <v>401.065</v>
      </c>
      <c r="H2575" s="147" t="s">
        <v>404</v>
      </c>
      <c r="I2575" s="146">
        <v>688.449</v>
      </c>
      <c r="J2575" s="146">
        <v>406.09</v>
      </c>
      <c r="K2575" s="148"/>
      <c r="L2575" s="149"/>
      <c r="M2575" s="149"/>
      <c r="N2575" s="148"/>
      <c r="O2575" s="149"/>
      <c r="P2575" s="149"/>
      <c r="Q2575" s="148"/>
      <c r="R2575" s="149"/>
      <c r="S2575" s="149"/>
      <c r="T2575" s="148"/>
      <c r="U2575" s="149"/>
      <c r="V2575" s="149"/>
      <c r="W2575" s="149"/>
      <c r="X2575" s="150">
        <f t="shared" si="1"/>
        <v>1.584367573</v>
      </c>
      <c r="Y2575" s="150">
        <f t="shared" si="2"/>
        <v>-1.584367573</v>
      </c>
    </row>
    <row r="2576" ht="15.75" customHeight="1">
      <c r="A2576" s="119">
        <v>2575.0</v>
      </c>
      <c r="B2576" s="143" t="str">
        <f t="array" ref="B2576">index(Systems!$A:$E,match($A2576,Systems!$A:$A,),match(B$1,Systems!$2:$2,))&amp;if(not(isblank(index(Systems!$A:$E,match($A2576,Systems!$A:$A,),match(Systems!$C$2,Systems!$2:$2,))))," ["&amp;index(Systems!$A:$E,match($A2576,Systems!$A:$A,),match(Systems!$C$2,Systems!$2:$2,))&amp;"]",)</f>
        <v>Trasjkis</v>
      </c>
      <c r="C2576" s="144">
        <f t="array" ref="C2576">round((F2576-average(I2576,L2576,O2576,R2576,U2576))*X2576+if($B2576=$H2576,0,iferror(average(vlookup({$H2576,$K2576,$N2576,$Q2576,$T2576},$B:$D,column(B$1),0)),index(C:C,match($H2576,$B:$B,)))),3)</f>
        <v>-434.348</v>
      </c>
      <c r="D2576" s="144">
        <f t="array" ref="D2576">round((G2576-average(J2576,M2576,P2576,S2576,V2576))*Y2576+if($B2576=$H2576,0,iferror(average(vlookup({$H2576,$K2576,$N2576,$Q2576,$T2576},$B:$D,column(C$1),0)),index(D:D,match($H2576,$B:$B,)))),3)</f>
        <v>-191.899</v>
      </c>
      <c r="E2576" s="145">
        <v>2764.0</v>
      </c>
      <c r="F2576" s="146">
        <v>414.303</v>
      </c>
      <c r="G2576" s="146">
        <v>527.21</v>
      </c>
      <c r="H2576" s="147" t="s">
        <v>404</v>
      </c>
      <c r="I2576" s="146">
        <v>688.449</v>
      </c>
      <c r="J2576" s="146">
        <v>406.09</v>
      </c>
      <c r="K2576" s="148"/>
      <c r="L2576" s="149"/>
      <c r="M2576" s="149"/>
      <c r="N2576" s="148"/>
      <c r="O2576" s="149"/>
      <c r="P2576" s="149"/>
      <c r="Q2576" s="148"/>
      <c r="R2576" s="149"/>
      <c r="S2576" s="149"/>
      <c r="T2576" s="148"/>
      <c r="U2576" s="149"/>
      <c r="V2576" s="149"/>
      <c r="W2576" s="149"/>
      <c r="X2576" s="150">
        <f t="shared" si="1"/>
        <v>1.584367573</v>
      </c>
      <c r="Y2576" s="150">
        <f t="shared" si="2"/>
        <v>-1.584367573</v>
      </c>
    </row>
    <row r="2577" ht="15.75" customHeight="1">
      <c r="A2577" s="119">
        <v>2576.0</v>
      </c>
      <c r="B2577" s="143" t="str">
        <f t="array" ref="B2577">index(Systems!$A:$E,match($A2577,Systems!$A:$A,),match(B$1,Systems!$2:$2,))&amp;if(not(isblank(index(Systems!$A:$E,match($A2577,Systems!$A:$A,),match(Systems!$C$2,Systems!$2:$2,))))," ["&amp;index(Systems!$A:$E,match($A2577,Systems!$A:$A,),match(Systems!$C$2,Systems!$2:$2,))&amp;"]",)</f>
        <v>Traussin</v>
      </c>
      <c r="C2577" s="144">
        <f t="array" ref="C2577">round((F2577-average(I2577,L2577,O2577,R2577,U2577))*X2577+if($B2577=$H2577,0,iferror(average(vlookup({$H2577,$K2577,$N2577,$Q2577,$T2577},$B:$D,column(B$1),0)),index(C:C,match($H2577,$B:$B,)))),3)</f>
        <v>358.271</v>
      </c>
      <c r="D2577" s="144">
        <f t="array" ref="D2577">round((G2577-average(J2577,M2577,P2577,S2577,V2577))*Y2577+if($B2577=$H2577,0,iferror(average(vlookup({$H2577,$K2577,$N2577,$Q2577,$T2577},$B:$D,column(C$1),0)),index(D:D,match($H2577,$B:$B,)))),3)</f>
        <v>-318.857</v>
      </c>
      <c r="E2577" s="145">
        <v>2764.0</v>
      </c>
      <c r="F2577" s="146">
        <v>914.578</v>
      </c>
      <c r="G2577" s="146">
        <v>607.342</v>
      </c>
      <c r="H2577" s="147" t="s">
        <v>404</v>
      </c>
      <c r="I2577" s="146">
        <v>688.449</v>
      </c>
      <c r="J2577" s="146">
        <v>406.09</v>
      </c>
      <c r="K2577" s="148"/>
      <c r="L2577" s="149"/>
      <c r="M2577" s="149"/>
      <c r="N2577" s="148"/>
      <c r="O2577" s="149"/>
      <c r="P2577" s="149"/>
      <c r="Q2577" s="148"/>
      <c r="R2577" s="149"/>
      <c r="S2577" s="149"/>
      <c r="T2577" s="148"/>
      <c r="U2577" s="149"/>
      <c r="V2577" s="149"/>
      <c r="W2577" s="149"/>
      <c r="X2577" s="150">
        <f t="shared" si="1"/>
        <v>1.584367573</v>
      </c>
      <c r="Y2577" s="150">
        <f t="shared" si="2"/>
        <v>-1.584367573</v>
      </c>
    </row>
    <row r="2578" ht="15.75" customHeight="1">
      <c r="A2578" s="119">
        <v>2577.0</v>
      </c>
      <c r="B2578" s="143" t="str">
        <f t="array" ref="B2578">index(Systems!$A:$E,match($A2578,Systems!$A:$A,),match(B$1,Systems!$2:$2,))&amp;if(not(isblank(index(Systems!$A:$E,match($A2578,Systems!$A:$A,),match(Systems!$C$2,Systems!$2:$2,))))," ["&amp;index(Systems!$A:$E,match($A2578,Systems!$A:$A,),match(Systems!$C$2,Systems!$2:$2,))&amp;"]",)</f>
        <v>Treeline [Winfield (2863+)]</v>
      </c>
      <c r="C2578" s="144">
        <f t="array" ref="C2578">round((F2578-average(I2578,L2578,O2578,R2578,U2578))*X2578+if($B2578=$H2578,0,iferror(average(vlookup({$H2578,$K2578,$N2578,$Q2578,$T2578},$B:$D,column(B$1),0)),index(C:C,match($H2578,$B:$B,)))),3)</f>
        <v>-111.711</v>
      </c>
      <c r="D2578" s="144">
        <f t="array" ref="D2578">round((G2578-average(J2578,M2578,P2578,S2578,V2578))*Y2578+if($B2578=$H2578,0,iferror(average(vlookup({$H2578,$K2578,$N2578,$Q2578,$T2578},$B:$D,column(C$1),0)),index(D:D,match($H2578,$B:$B,)))),3)</f>
        <v>405.264</v>
      </c>
      <c r="E2578" s="145">
        <v>2764.0</v>
      </c>
      <c r="F2578" s="146">
        <v>617.941</v>
      </c>
      <c r="G2578" s="146">
        <v>150.301</v>
      </c>
      <c r="H2578" s="147" t="s">
        <v>404</v>
      </c>
      <c r="I2578" s="146">
        <v>688.449</v>
      </c>
      <c r="J2578" s="146">
        <v>406.09</v>
      </c>
      <c r="K2578" s="148"/>
      <c r="L2578" s="149"/>
      <c r="M2578" s="149"/>
      <c r="N2578" s="148"/>
      <c r="O2578" s="149"/>
      <c r="P2578" s="149"/>
      <c r="Q2578" s="148"/>
      <c r="R2578" s="149"/>
      <c r="S2578" s="149"/>
      <c r="T2578" s="148"/>
      <c r="U2578" s="149"/>
      <c r="V2578" s="149"/>
      <c r="W2578" s="149"/>
      <c r="X2578" s="150">
        <f t="shared" si="1"/>
        <v>1.584367573</v>
      </c>
      <c r="Y2578" s="150">
        <f t="shared" si="2"/>
        <v>-1.584367573</v>
      </c>
    </row>
    <row r="2579" ht="15.75" customHeight="1">
      <c r="A2579" s="119">
        <v>2578.0</v>
      </c>
      <c r="B2579" s="143" t="str">
        <f t="array" ref="B2579">index(Systems!$A:$E,match($A2579,Systems!$A:$A,),match(B$1,Systems!$2:$2,))&amp;if(not(isblank(index(Systems!$A:$E,match($A2579,Systems!$A:$A,),match(Systems!$C$2,Systems!$2:$2,))))," ["&amp;index(Systems!$A:$E,match($A2579,Systems!$A:$A,),match(Systems!$C$2,Systems!$2:$2,))&amp;"]",)</f>
        <v>Trell [Trell I / Trellwan]</v>
      </c>
      <c r="C2579" s="144">
        <f t="array" ref="C2579">round((F2579-average(I2579,L2579,O2579,R2579,U2579))*X2579+if($B2579=$H2579,0,iferror(average(vlookup({$H2579,$K2579,$N2579,$Q2579,$T2579},$B:$D,column(B$1),0)),index(C:C,match($H2579,$B:$B,)))),3)</f>
        <v>-113.976</v>
      </c>
      <c r="D2579" s="144">
        <f t="array" ref="D2579">round((G2579-average(J2579,M2579,P2579,S2579,V2579))*Y2579+if($B2579=$H2579,0,iferror(average(vlookup({$H2579,$K2579,$N2579,$Q2579,$T2579},$B:$D,column(C$1),0)),index(D:D,match($H2579,$B:$B,)))),3)</f>
        <v>386.942</v>
      </c>
      <c r="E2579" s="145">
        <v>2764.0</v>
      </c>
      <c r="F2579" s="146">
        <v>616.511</v>
      </c>
      <c r="G2579" s="146">
        <v>161.865</v>
      </c>
      <c r="H2579" s="147" t="s">
        <v>404</v>
      </c>
      <c r="I2579" s="146">
        <v>688.449</v>
      </c>
      <c r="J2579" s="146">
        <v>406.09</v>
      </c>
      <c r="K2579" s="148"/>
      <c r="L2579" s="149"/>
      <c r="M2579" s="149"/>
      <c r="N2579" s="148"/>
      <c r="O2579" s="149"/>
      <c r="P2579" s="149"/>
      <c r="Q2579" s="148"/>
      <c r="R2579" s="149"/>
      <c r="S2579" s="149"/>
      <c r="T2579" s="148"/>
      <c r="U2579" s="149"/>
      <c r="V2579" s="149"/>
      <c r="W2579" s="149"/>
      <c r="X2579" s="150">
        <f t="shared" si="1"/>
        <v>1.584367573</v>
      </c>
      <c r="Y2579" s="150">
        <f t="shared" si="2"/>
        <v>-1.584367573</v>
      </c>
    </row>
    <row r="2580" ht="15.75" customHeight="1">
      <c r="A2580" s="119">
        <v>2579.0</v>
      </c>
      <c r="B2580" s="143" t="str">
        <f t="array" ref="B2580">index(Systems!$A:$E,match($A2580,Systems!$A:$A,),match(B$1,Systems!$2:$2,))&amp;if(not(isblank(index(Systems!$A:$E,match($A2580,Systems!$A:$A,),match(Systems!$C$2,Systems!$2:$2,))))," ["&amp;index(Systems!$A:$E,match($A2580,Systems!$A:$A,),match(Systems!$C$2,Systems!$2:$2,))&amp;"]",)</f>
        <v>Trellisane</v>
      </c>
      <c r="C2580" s="144">
        <f t="array" ref="C2580">round((F2580-average(I2580,L2580,O2580,R2580,U2580))*X2580+if($B2580=$H2580,0,iferror(average(vlookup({$H2580,$K2580,$N2580,$Q2580,$T2580},$B:$D,column(B$1),0)),index(C:C,match($H2580,$B:$B,)))),3)</f>
        <v>-251.263</v>
      </c>
      <c r="D2580" s="144">
        <f t="array" ref="D2580">round((G2580-average(J2580,M2580,P2580,S2580,V2580))*Y2580+if($B2580=$H2580,0,iferror(average(vlookup({$H2580,$K2580,$N2580,$Q2580,$T2580},$B:$D,column(C$1),0)),index(D:D,match($H2580,$B:$B,)))),3)</f>
        <v>-55.107</v>
      </c>
      <c r="E2580" s="145">
        <v>2764.0</v>
      </c>
      <c r="F2580" s="146">
        <v>529.86</v>
      </c>
      <c r="G2580" s="146">
        <v>440.872</v>
      </c>
      <c r="H2580" s="147" t="s">
        <v>404</v>
      </c>
      <c r="I2580" s="146">
        <v>688.449</v>
      </c>
      <c r="J2580" s="146">
        <v>406.09</v>
      </c>
      <c r="K2580" s="148"/>
      <c r="L2580" s="149"/>
      <c r="M2580" s="149"/>
      <c r="N2580" s="148"/>
      <c r="O2580" s="149"/>
      <c r="P2580" s="149"/>
      <c r="Q2580" s="148"/>
      <c r="R2580" s="149"/>
      <c r="S2580" s="149"/>
      <c r="T2580" s="148"/>
      <c r="U2580" s="149"/>
      <c r="V2580" s="149"/>
      <c r="W2580" s="149"/>
      <c r="X2580" s="150">
        <f t="shared" si="1"/>
        <v>1.584367573</v>
      </c>
      <c r="Y2580" s="150">
        <f t="shared" si="2"/>
        <v>-1.584367573</v>
      </c>
    </row>
    <row r="2581" ht="15.75" customHeight="1">
      <c r="A2581" s="119">
        <v>2580.0</v>
      </c>
      <c r="B2581" s="143" t="str">
        <f t="array" ref="B2581">index(Systems!$A:$E,match($A2581,Systems!$A:$A,),match(B$1,Systems!$2:$2,))&amp;if(not(isblank(index(Systems!$A:$E,match($A2581,Systems!$A:$A,),match(Systems!$C$2,Systems!$2:$2,))))," ["&amp;index(Systems!$A:$E,match($A2581,Systems!$A:$A,),match(Systems!$C$2,Systems!$2:$2,))&amp;"]",)</f>
        <v>Trent</v>
      </c>
      <c r="C2581" s="144">
        <f t="array" ref="C2581">round((F2581-average(I2581,L2581,O2581,R2581,U2581))*X2581+if($B2581=$H2581,0,iferror(average(vlookup({$H2581,$K2581,$N2581,$Q2581,$T2581},$B:$D,column(B$1),0)),index(C:C,match($H2581,$B:$B,)))),3)</f>
        <v>-131.829</v>
      </c>
      <c r="D2581" s="144">
        <f t="array" ref="D2581">round((G2581-average(J2581,M2581,P2581,S2581,V2581))*Y2581+if($B2581=$H2581,0,iferror(average(vlookup({$H2581,$K2581,$N2581,$Q2581,$T2581},$B:$D,column(C$1),0)),index(D:D,match($H2581,$B:$B,)))),3)</f>
        <v>58.113</v>
      </c>
      <c r="E2581" s="145">
        <v>2764.0</v>
      </c>
      <c r="F2581" s="146">
        <v>605.243</v>
      </c>
      <c r="G2581" s="146">
        <v>369.411</v>
      </c>
      <c r="H2581" s="147" t="s">
        <v>404</v>
      </c>
      <c r="I2581" s="146">
        <v>688.449</v>
      </c>
      <c r="J2581" s="146">
        <v>406.09</v>
      </c>
      <c r="K2581" s="148"/>
      <c r="L2581" s="149"/>
      <c r="M2581" s="149"/>
      <c r="N2581" s="148"/>
      <c r="O2581" s="149"/>
      <c r="P2581" s="149"/>
      <c r="Q2581" s="148"/>
      <c r="R2581" s="149"/>
      <c r="S2581" s="149"/>
      <c r="T2581" s="148"/>
      <c r="U2581" s="149"/>
      <c r="V2581" s="149"/>
      <c r="W2581" s="149"/>
      <c r="X2581" s="150">
        <f t="shared" si="1"/>
        <v>1.584367573</v>
      </c>
      <c r="Y2581" s="150">
        <f t="shared" si="2"/>
        <v>-1.584367573</v>
      </c>
    </row>
    <row r="2582" ht="15.75" customHeight="1">
      <c r="A2582" s="119">
        <v>2581.0</v>
      </c>
      <c r="B2582" s="143" t="str">
        <f t="array" ref="B2582">index(Systems!$A:$E,match($A2582,Systems!$A:$A,),match(B$1,Systems!$2:$2,))&amp;if(not(isblank(index(Systems!$A:$E,match($A2582,Systems!$A:$A,),match(Systems!$C$2,Systems!$2:$2,))))," ["&amp;index(Systems!$A:$E,match($A2582,Systems!$A:$A,),match(Systems!$C$2,Systems!$2:$2,))&amp;"]",)</f>
        <v>Trentham</v>
      </c>
      <c r="C2582" s="144">
        <f t="array" ref="C2582">round((F2582-average(I2582,L2582,O2582,R2582,U2582))*X2582+if($B2582=$H2582,0,iferror(average(vlookup({$H2582,$K2582,$N2582,$Q2582,$T2582},$B:$D,column(B$1),0)),index(C:C,match($H2582,$B:$B,)))),3)</f>
        <v>-310.742</v>
      </c>
      <c r="D2582" s="144">
        <f t="array" ref="D2582">round((G2582-average(J2582,M2582,P2582,S2582,V2582))*Y2582+if($B2582=$H2582,0,iferror(average(vlookup({$H2582,$K2582,$N2582,$Q2582,$T2582},$B:$D,column(C$1),0)),index(D:D,match($H2582,$B:$B,)))),3)</f>
        <v>342.974</v>
      </c>
      <c r="E2582" s="145">
        <v>2764.0</v>
      </c>
      <c r="F2582" s="146">
        <v>492.319</v>
      </c>
      <c r="G2582" s="146">
        <v>189.616</v>
      </c>
      <c r="H2582" s="147" t="s">
        <v>404</v>
      </c>
      <c r="I2582" s="146">
        <v>688.449</v>
      </c>
      <c r="J2582" s="146">
        <v>406.09</v>
      </c>
      <c r="K2582" s="148"/>
      <c r="L2582" s="149"/>
      <c r="M2582" s="149"/>
      <c r="N2582" s="148"/>
      <c r="O2582" s="149"/>
      <c r="P2582" s="149"/>
      <c r="Q2582" s="148"/>
      <c r="R2582" s="149"/>
      <c r="S2582" s="149"/>
      <c r="T2582" s="148"/>
      <c r="U2582" s="149"/>
      <c r="V2582" s="149"/>
      <c r="W2582" s="149"/>
      <c r="X2582" s="150">
        <f t="shared" si="1"/>
        <v>1.584367573</v>
      </c>
      <c r="Y2582" s="150">
        <f t="shared" si="2"/>
        <v>-1.584367573</v>
      </c>
    </row>
    <row r="2583" ht="15.75" customHeight="1">
      <c r="A2583" s="119">
        <v>2582.0</v>
      </c>
      <c r="B2583" s="143" t="str">
        <f t="array" ref="B2583">index(Systems!$A:$E,match($A2583,Systems!$A:$A,),match(B$1,Systems!$2:$2,))&amp;if(not(isblank(index(Systems!$A:$E,match($A2583,Systems!$A:$A,),match(Systems!$C$2,Systems!$2:$2,))))," ["&amp;index(Systems!$A:$E,match($A2583,Systems!$A:$A,),match(Systems!$C$2,Systems!$2:$2,))&amp;"]",)</f>
        <v>Tresspass</v>
      </c>
      <c r="C2583" s="144">
        <f t="array" ref="C2583">round((F2583-average(I2583,L2583,O2583,R2583,U2583))*X2583+if($B2583=$H2583,0,iferror(average(vlookup({$H2583,$K2583,$N2583,$Q2583,$T2583},$B:$D,column(B$1),0)),index(C:C,match($H2583,$B:$B,)))),3)</f>
        <v>525.909</v>
      </c>
      <c r="D2583" s="144">
        <f t="array" ref="D2583">round((G2583-average(J2583,M2583,P2583,S2583,V2583))*Y2583+if($B2583=$H2583,0,iferror(average(vlookup({$H2583,$K2583,$N2583,$Q2583,$T2583},$B:$D,column(C$1),0)),index(D:D,match($H2583,$B:$B,)))),3)</f>
        <v>266.217</v>
      </c>
      <c r="E2583" s="145">
        <v>2764.0</v>
      </c>
      <c r="F2583" s="146">
        <v>1020.385</v>
      </c>
      <c r="G2583" s="146">
        <v>238.063</v>
      </c>
      <c r="H2583" s="147" t="s">
        <v>404</v>
      </c>
      <c r="I2583" s="146">
        <v>688.449</v>
      </c>
      <c r="J2583" s="146">
        <v>406.09</v>
      </c>
      <c r="K2583" s="148"/>
      <c r="L2583" s="149"/>
      <c r="M2583" s="149"/>
      <c r="N2583" s="148"/>
      <c r="O2583" s="149"/>
      <c r="P2583" s="149"/>
      <c r="Q2583" s="148"/>
      <c r="R2583" s="149"/>
      <c r="S2583" s="149"/>
      <c r="T2583" s="148"/>
      <c r="U2583" s="149"/>
      <c r="V2583" s="149"/>
      <c r="W2583" s="149"/>
      <c r="X2583" s="150">
        <f t="shared" si="1"/>
        <v>1.584367573</v>
      </c>
      <c r="Y2583" s="150">
        <f t="shared" si="2"/>
        <v>-1.584367573</v>
      </c>
    </row>
    <row r="2584" ht="15.75" customHeight="1">
      <c r="A2584" s="119">
        <v>2583.0</v>
      </c>
      <c r="B2584" s="143" t="str">
        <f t="array" ref="B2584">index(Systems!$A:$E,match($A2584,Systems!$A:$A,),match(B$1,Systems!$2:$2,))&amp;if(not(isblank(index(Systems!$A:$E,match($A2584,Systems!$A:$A,),match(Systems!$C$2,Systems!$2:$2,))))," ["&amp;index(Systems!$A:$E,match($A2584,Systems!$A:$A,),match(Systems!$C$2,Systems!$2:$2,))&amp;"]",)</f>
        <v>Triesting</v>
      </c>
      <c r="C2584" s="144">
        <f t="array" ref="C2584">round((F2584-average(I2584,L2584,O2584,R2584,U2584))*X2584+if($B2584=$H2584,0,iferror(average(vlookup({$H2584,$K2584,$N2584,$Q2584,$T2584},$B:$D,column(B$1),0)),index(C:C,match($H2584,$B:$B,)))),3)</f>
        <v>-350.486</v>
      </c>
      <c r="D2584" s="144">
        <f t="array" ref="D2584">round((G2584-average(J2584,M2584,P2584,S2584,V2584))*Y2584+if($B2584=$H2584,0,iferror(average(vlookup({$H2584,$K2584,$N2584,$Q2584,$T2584},$B:$D,column(C$1),0)),index(D:D,match($H2584,$B:$B,)))),3)</f>
        <v>189.435</v>
      </c>
      <c r="E2584" s="145">
        <v>2764.0</v>
      </c>
      <c r="F2584" s="146">
        <v>467.234</v>
      </c>
      <c r="G2584" s="146">
        <v>286.525</v>
      </c>
      <c r="H2584" s="147" t="s">
        <v>404</v>
      </c>
      <c r="I2584" s="146">
        <v>688.449</v>
      </c>
      <c r="J2584" s="146">
        <v>406.09</v>
      </c>
      <c r="K2584" s="148"/>
      <c r="L2584" s="149"/>
      <c r="M2584" s="149"/>
      <c r="N2584" s="148"/>
      <c r="O2584" s="149"/>
      <c r="P2584" s="149"/>
      <c r="Q2584" s="148"/>
      <c r="R2584" s="149"/>
      <c r="S2584" s="149"/>
      <c r="T2584" s="148"/>
      <c r="U2584" s="149"/>
      <c r="V2584" s="149"/>
      <c r="W2584" s="149"/>
      <c r="X2584" s="150">
        <f t="shared" si="1"/>
        <v>1.584367573</v>
      </c>
      <c r="Y2584" s="150">
        <f t="shared" si="2"/>
        <v>-1.584367573</v>
      </c>
    </row>
    <row r="2585" ht="15.75" customHeight="1">
      <c r="A2585" s="119">
        <v>2584.0</v>
      </c>
      <c r="B2585" s="143" t="str">
        <f t="array" ref="B2585">index(Systems!$A:$E,match($A2585,Systems!$A:$A,),match(B$1,Systems!$2:$2,))&amp;if(not(isblank(index(Systems!$A:$E,match($A2585,Systems!$A:$A,),match(Systems!$C$2,Systems!$2:$2,))))," ["&amp;index(Systems!$A:$E,match($A2585,Systems!$A:$A,),match(Systems!$C$2,Systems!$2:$2,))&amp;"]",)</f>
        <v>Trimaldix</v>
      </c>
      <c r="C2585" s="144">
        <f t="array" ref="C2585">round((F2585-average(I2585,L2585,O2585,R2585,U2585))*X2585+if($B2585=$H2585,0,iferror(average(vlookup({$H2585,$K2585,$N2585,$Q2585,$T2585},$B:$D,column(B$1),0)),index(C:C,match($H2585,$B:$B,)))),3)</f>
        <v>571.729</v>
      </c>
      <c r="D2585" s="144">
        <f t="array" ref="D2585">round((G2585-average(J2585,M2585,P2585,S2585,V2585))*Y2585+if($B2585=$H2585,0,iferror(average(vlookup({$H2585,$K2585,$N2585,$Q2585,$T2585},$B:$D,column(C$1),0)),index(D:D,match($H2585,$B:$B,)))),3)</f>
        <v>131.737</v>
      </c>
      <c r="E2585" s="145">
        <v>2764.0</v>
      </c>
      <c r="F2585" s="146">
        <v>1049.305</v>
      </c>
      <c r="G2585" s="146">
        <v>322.942</v>
      </c>
      <c r="H2585" s="147" t="s">
        <v>404</v>
      </c>
      <c r="I2585" s="146">
        <v>688.449</v>
      </c>
      <c r="J2585" s="146">
        <v>406.09</v>
      </c>
      <c r="K2585" s="148"/>
      <c r="L2585" s="149"/>
      <c r="M2585" s="149"/>
      <c r="N2585" s="148"/>
      <c r="O2585" s="149"/>
      <c r="P2585" s="149"/>
      <c r="Q2585" s="148"/>
      <c r="R2585" s="149"/>
      <c r="S2585" s="149"/>
      <c r="T2585" s="148"/>
      <c r="U2585" s="149"/>
      <c r="V2585" s="149"/>
      <c r="W2585" s="149"/>
      <c r="X2585" s="150">
        <f t="shared" si="1"/>
        <v>1.584367573</v>
      </c>
      <c r="Y2585" s="150">
        <f t="shared" si="2"/>
        <v>-1.584367573</v>
      </c>
    </row>
    <row r="2586" ht="15.75" customHeight="1">
      <c r="A2586" s="119">
        <v>2585.0</v>
      </c>
      <c r="B2586" s="143" t="str">
        <f t="array" ref="B2586">index(Systems!$A:$E,match($A2586,Systems!$A:$A,),match(B$1,Systems!$2:$2,))&amp;if(not(isblank(index(Systems!$A:$E,match($A2586,Systems!$A:$A,),match(Systems!$C$2,Systems!$2:$2,))))," ["&amp;index(Systems!$A:$E,match($A2586,Systems!$A:$A,),match(Systems!$C$2,Systems!$2:$2,))&amp;"]",)</f>
        <v>Trinidad</v>
      </c>
      <c r="C2586" s="144">
        <f t="array" ref="C2586">round((F2586-average(I2586,L2586,O2586,R2586,U2586))*X2586+if($B2586=$H2586,0,iferror(average(vlookup({$H2586,$K2586,$N2586,$Q2586,$T2586},$B:$D,column(B$1),0)),index(C:C,match($H2586,$B:$B,)))),3)</f>
        <v>-226.98</v>
      </c>
      <c r="D2586" s="144">
        <f t="array" ref="D2586">round((G2586-average(J2586,M2586,P2586,S2586,V2586))*Y2586+if($B2586=$H2586,0,iferror(average(vlookup({$H2586,$K2586,$N2586,$Q2586,$T2586},$B:$D,column(C$1),0)),index(D:D,match($H2586,$B:$B,)))),3)</f>
        <v>-172.21</v>
      </c>
      <c r="E2586" s="145">
        <v>2764.0</v>
      </c>
      <c r="F2586" s="146">
        <v>545.187</v>
      </c>
      <c r="G2586" s="146">
        <v>514.783</v>
      </c>
      <c r="H2586" s="147" t="s">
        <v>404</v>
      </c>
      <c r="I2586" s="146">
        <v>688.449</v>
      </c>
      <c r="J2586" s="146">
        <v>406.09</v>
      </c>
      <c r="K2586" s="148"/>
      <c r="L2586" s="149"/>
      <c r="M2586" s="149"/>
      <c r="N2586" s="148"/>
      <c r="O2586" s="149"/>
      <c r="P2586" s="149"/>
      <c r="Q2586" s="148"/>
      <c r="R2586" s="149"/>
      <c r="S2586" s="149"/>
      <c r="T2586" s="148"/>
      <c r="U2586" s="149"/>
      <c r="V2586" s="149"/>
      <c r="W2586" s="149"/>
      <c r="X2586" s="150">
        <f t="shared" si="1"/>
        <v>1.584367573</v>
      </c>
      <c r="Y2586" s="150">
        <f t="shared" si="2"/>
        <v>-1.584367573</v>
      </c>
    </row>
    <row r="2587" ht="15.75" customHeight="1">
      <c r="A2587" s="119">
        <v>2586.0</v>
      </c>
      <c r="B2587" s="143" t="str">
        <f t="array" ref="B2587">index(Systems!$A:$E,match($A2587,Systems!$A:$A,),match(B$1,Systems!$2:$2,))&amp;if(not(isblank(index(Systems!$A:$E,match($A2587,Systems!$A:$A,),match(Systems!$C$2,Systems!$2:$2,))))," ["&amp;index(Systems!$A:$E,match($A2587,Systems!$A:$A,),match(Systems!$C$2,Systems!$2:$2,))&amp;"]",)</f>
        <v>Tripoli</v>
      </c>
      <c r="C2587" s="144">
        <f t="array" ref="C2587">round((F2587-average(I2587,L2587,O2587,R2587,U2587))*X2587+if($B2587=$H2587,0,iferror(average(vlookup({$H2587,$K2587,$N2587,$Q2587,$T2587},$B:$D,column(B$1),0)),index(C:C,match($H2587,$B:$B,)))),3)</f>
        <v>199.553</v>
      </c>
      <c r="D2587" s="144">
        <f t="array" ref="D2587">round((G2587-average(J2587,M2587,P2587,S2587,V2587))*Y2587+if($B2587=$H2587,0,iferror(average(vlookup({$H2587,$K2587,$N2587,$Q2587,$T2587},$B:$D,column(C$1),0)),index(D:D,match($H2587,$B:$B,)))),3)</f>
        <v>52.938</v>
      </c>
      <c r="E2587" s="145">
        <v>2764.0</v>
      </c>
      <c r="F2587" s="146">
        <v>814.4</v>
      </c>
      <c r="G2587" s="146">
        <v>372.677</v>
      </c>
      <c r="H2587" s="147" t="s">
        <v>404</v>
      </c>
      <c r="I2587" s="146">
        <v>688.449</v>
      </c>
      <c r="J2587" s="146">
        <v>406.09</v>
      </c>
      <c r="K2587" s="148"/>
      <c r="L2587" s="149"/>
      <c r="M2587" s="149"/>
      <c r="N2587" s="148"/>
      <c r="O2587" s="149"/>
      <c r="P2587" s="149"/>
      <c r="Q2587" s="148"/>
      <c r="R2587" s="149"/>
      <c r="S2587" s="149"/>
      <c r="T2587" s="148"/>
      <c r="U2587" s="149"/>
      <c r="V2587" s="149"/>
      <c r="W2587" s="149"/>
      <c r="X2587" s="150">
        <f t="shared" si="1"/>
        <v>1.584367573</v>
      </c>
      <c r="Y2587" s="150">
        <f t="shared" si="2"/>
        <v>-1.584367573</v>
      </c>
    </row>
    <row r="2588" ht="15.75" customHeight="1">
      <c r="A2588" s="119">
        <v>2587.0</v>
      </c>
      <c r="B2588" s="143" t="str">
        <f t="array" ref="B2588">index(Systems!$A:$E,match($A2588,Systems!$A:$A,),match(B$1,Systems!$2:$2,))&amp;if(not(isblank(index(Systems!$A:$E,match($A2588,Systems!$A:$A,),match(Systems!$C$2,Systems!$2:$2,))))," ["&amp;index(Systems!$A:$E,match($A2588,Systems!$A:$A,),match(Systems!$C$2,Systems!$2:$2,))&amp;"]",)</f>
        <v>Trolloc Prime</v>
      </c>
      <c r="C2588" s="144">
        <f t="array" ref="C2588">round((F2588-average(I2588,L2588,O2588,R2588,U2588))*X2588+if($B2588=$H2588,0,iferror(average(vlookup({$H2588,$K2588,$N2588,$Q2588,$T2588},$B:$D,column(B$1),0)),index(C:C,match($H2588,$B:$B,)))),3)</f>
        <v>33.585</v>
      </c>
      <c r="D2588" s="144">
        <f t="array" ref="D2588">round((G2588-average(J2588,M2588,P2588,S2588,V2588))*Y2588+if($B2588=$H2588,0,iferror(average(vlookup({$H2588,$K2588,$N2588,$Q2588,$T2588},$B:$D,column(C$1),0)),index(D:D,match($H2588,$B:$B,)))),3)</f>
        <v>171.08</v>
      </c>
      <c r="E2588" s="145">
        <v>2764.0</v>
      </c>
      <c r="F2588" s="146">
        <v>709.647</v>
      </c>
      <c r="G2588" s="146">
        <v>298.11</v>
      </c>
      <c r="H2588" s="147" t="s">
        <v>404</v>
      </c>
      <c r="I2588" s="146">
        <v>688.449</v>
      </c>
      <c r="J2588" s="146">
        <v>406.09</v>
      </c>
      <c r="K2588" s="148"/>
      <c r="L2588" s="149"/>
      <c r="M2588" s="149"/>
      <c r="N2588" s="148"/>
      <c r="O2588" s="149"/>
      <c r="P2588" s="149"/>
      <c r="Q2588" s="148"/>
      <c r="R2588" s="149"/>
      <c r="S2588" s="149"/>
      <c r="T2588" s="148"/>
      <c r="U2588" s="149"/>
      <c r="V2588" s="149"/>
      <c r="W2588" s="149"/>
      <c r="X2588" s="150">
        <f t="shared" si="1"/>
        <v>1.584367573</v>
      </c>
      <c r="Y2588" s="150">
        <f t="shared" si="2"/>
        <v>-1.584367573</v>
      </c>
    </row>
    <row r="2589" ht="15.75" customHeight="1">
      <c r="A2589" s="119">
        <v>2588.0</v>
      </c>
      <c r="B2589" s="143" t="str">
        <f t="array" ref="B2589">index(Systems!$A:$E,match($A2589,Systems!$A:$A,),match(B$1,Systems!$2:$2,))&amp;if(not(isblank(index(Systems!$A:$E,match($A2589,Systems!$A:$A,),match(Systems!$C$2,Systems!$2:$2,))))," ["&amp;index(Systems!$A:$E,match($A2589,Systems!$A:$A,),match(Systems!$C$2,Systems!$2:$2,))&amp;"]",)</f>
        <v>Trondheim [FRR]</v>
      </c>
      <c r="C2589" s="144">
        <f t="array" ref="C2589">round((F2589-average(I2589,L2589,O2589,R2589,U2589))*X2589+if($B2589=$H2589,0,iferror(average(vlookup({$H2589,$K2589,$N2589,$Q2589,$T2589},$B:$D,column(B$1),0)),index(C:C,match($H2589,$B:$B,)))),3)</f>
        <v>72.64</v>
      </c>
      <c r="D2589" s="144">
        <f t="array" ref="D2589">round((G2589-average(J2589,M2589,P2589,S2589,V2589))*Y2589+if($B2589=$H2589,0,iferror(average(vlookup({$H2589,$K2589,$N2589,$Q2589,$T2589},$B:$D,column(C$1),0)),index(D:D,match($H2589,$B:$B,)))),3)</f>
        <v>405.242</v>
      </c>
      <c r="E2589" s="145">
        <v>2764.0</v>
      </c>
      <c r="F2589" s="146">
        <v>734.297</v>
      </c>
      <c r="G2589" s="146">
        <v>150.315</v>
      </c>
      <c r="H2589" s="147" t="s">
        <v>404</v>
      </c>
      <c r="I2589" s="146">
        <v>688.449</v>
      </c>
      <c r="J2589" s="146">
        <v>406.09</v>
      </c>
      <c r="K2589" s="148"/>
      <c r="L2589" s="149"/>
      <c r="M2589" s="149"/>
      <c r="N2589" s="148"/>
      <c r="O2589" s="149"/>
      <c r="P2589" s="149"/>
      <c r="Q2589" s="148"/>
      <c r="R2589" s="149"/>
      <c r="S2589" s="149"/>
      <c r="T2589" s="148"/>
      <c r="U2589" s="149"/>
      <c r="V2589" s="149"/>
      <c r="W2589" s="149"/>
      <c r="X2589" s="150">
        <f t="shared" si="1"/>
        <v>1.584367573</v>
      </c>
      <c r="Y2589" s="150">
        <f t="shared" si="2"/>
        <v>-1.584367573</v>
      </c>
    </row>
    <row r="2590" ht="15.75" customHeight="1">
      <c r="A2590" s="119">
        <v>2589.0</v>
      </c>
      <c r="B2590" s="143" t="str">
        <f t="array" ref="B2590">index(Systems!$A:$E,match($A2590,Systems!$A:$A,),match(B$1,Systems!$2:$2,))&amp;if(not(isblank(index(Systems!$A:$E,match($A2590,Systems!$A:$A,),match(Systems!$C$2,Systems!$2:$2,))))," ["&amp;index(Systems!$A:$E,match($A2590,Systems!$A:$A,),match(Systems!$C$2,Systems!$2:$2,))&amp;"]",)</f>
        <v>Trondheimal</v>
      </c>
      <c r="C2590" s="144">
        <f t="array" ref="C2590">round((F2590-average(I2590,L2590,O2590,R2590,U2590))*X2590+if($B2590=$H2590,0,iferror(average(vlookup({$H2590,$K2590,$N2590,$Q2590,$T2590},$B:$D,column(B$1),0)),index(C:C,match($H2590,$B:$B,)))),3)</f>
        <v>-424.256</v>
      </c>
      <c r="D2590" s="144">
        <f t="array" ref="D2590">round((G2590-average(J2590,M2590,P2590,S2590,V2590))*Y2590+if($B2590=$H2590,0,iferror(average(vlookup({$H2590,$K2590,$N2590,$Q2590,$T2590},$B:$D,column(C$1),0)),index(D:D,match($H2590,$B:$B,)))),3)</f>
        <v>-187.77</v>
      </c>
      <c r="E2590" s="145">
        <v>2764.0</v>
      </c>
      <c r="F2590" s="146">
        <v>420.673</v>
      </c>
      <c r="G2590" s="146">
        <v>524.604</v>
      </c>
      <c r="H2590" s="147" t="s">
        <v>404</v>
      </c>
      <c r="I2590" s="146">
        <v>688.449</v>
      </c>
      <c r="J2590" s="146">
        <v>406.09</v>
      </c>
      <c r="K2590" s="148"/>
      <c r="L2590" s="149"/>
      <c r="M2590" s="149"/>
      <c r="N2590" s="148"/>
      <c r="O2590" s="149"/>
      <c r="P2590" s="149"/>
      <c r="Q2590" s="148"/>
      <c r="R2590" s="149"/>
      <c r="S2590" s="149"/>
      <c r="T2590" s="148"/>
      <c r="U2590" s="149"/>
      <c r="V2590" s="149"/>
      <c r="W2590" s="149"/>
      <c r="X2590" s="150">
        <f t="shared" si="1"/>
        <v>1.584367573</v>
      </c>
      <c r="Y2590" s="150">
        <f t="shared" si="2"/>
        <v>-1.584367573</v>
      </c>
    </row>
    <row r="2591" ht="15.75" customHeight="1">
      <c r="A2591" s="119">
        <v>2590.0</v>
      </c>
      <c r="B2591" s="143" t="str">
        <f t="array" ref="B2591">index(Systems!$A:$E,match($A2591,Systems!$A:$A,),match(B$1,Systems!$2:$2,))&amp;if(not(isblank(index(Systems!$A:$E,match($A2591,Systems!$A:$A,),match(Systems!$C$2,Systems!$2:$2,))))," ["&amp;index(Systems!$A:$E,match($A2591,Systems!$A:$A,),match(Systems!$C$2,Systems!$2:$2,))&amp;"]",)</f>
        <v>Truth</v>
      </c>
      <c r="C2591" s="144">
        <f t="array" ref="C2591">round((F2591-average(I2591,L2591,O2591,R2591,U2591))*X2591+if($B2591=$H2591,0,iferror(average(vlookup({$H2591,$K2591,$N2591,$Q2591,$T2591},$B:$D,column(B$1),0)),index(C:C,match($H2591,$B:$B,)))),3)</f>
        <v>78.315</v>
      </c>
      <c r="D2591" s="144">
        <f t="array" ref="D2591">round((G2591-average(J2591,M2591,P2591,S2591,V2591))*Y2591+if($B2591=$H2591,0,iferror(average(vlookup({$H2591,$K2591,$N2591,$Q2591,$T2591},$B:$D,column(C$1),0)),index(D:D,match($H2591,$B:$B,)))),3)</f>
        <v>-159.326</v>
      </c>
      <c r="E2591" s="145">
        <v>2764.0</v>
      </c>
      <c r="F2591" s="146">
        <v>737.879</v>
      </c>
      <c r="G2591" s="146">
        <v>506.651</v>
      </c>
      <c r="H2591" s="147" t="s">
        <v>404</v>
      </c>
      <c r="I2591" s="146">
        <v>688.449</v>
      </c>
      <c r="J2591" s="146">
        <v>406.09</v>
      </c>
      <c r="K2591" s="148"/>
      <c r="L2591" s="149"/>
      <c r="M2591" s="149"/>
      <c r="N2591" s="148"/>
      <c r="O2591" s="149"/>
      <c r="P2591" s="149"/>
      <c r="Q2591" s="148"/>
      <c r="R2591" s="149"/>
      <c r="S2591" s="149"/>
      <c r="T2591" s="148"/>
      <c r="U2591" s="149"/>
      <c r="V2591" s="149"/>
      <c r="W2591" s="149"/>
      <c r="X2591" s="150">
        <f t="shared" si="1"/>
        <v>1.584367573</v>
      </c>
      <c r="Y2591" s="150">
        <f t="shared" si="2"/>
        <v>-1.584367573</v>
      </c>
    </row>
    <row r="2592" ht="15.75" customHeight="1">
      <c r="A2592" s="119">
        <v>2591.0</v>
      </c>
      <c r="B2592" s="143" t="str">
        <f t="array" ref="B2592">index(Systems!$A:$E,match($A2592,Systems!$A:$A,),match(B$1,Systems!$2:$2,))&amp;if(not(isblank(index(Systems!$A:$E,match($A2592,Systems!$A:$A,),match(Systems!$C$2,Systems!$2:$2,))))," ["&amp;index(Systems!$A:$E,match($A2592,Systems!$A:$A,),match(Systems!$C$2,Systems!$2:$2,))&amp;"]",)</f>
        <v>Trznadel Cluster</v>
      </c>
      <c r="C2592" s="144">
        <f t="array" ref="C2592">round((F2592-average(I2592,L2592,O2592,R2592,U2592))*X2592+if($B2592=$H2592,0,iferror(average(vlookup({$H2592,$K2592,$N2592,$Q2592,$T2592},$B:$D,column(B$1),0)),index(C:C,match($H2592,$B:$B,)))),3)</f>
        <v>-159.788</v>
      </c>
      <c r="D2592" s="144">
        <f t="array" ref="D2592">round((G2592-average(J2592,M2592,P2592,S2592,V2592))*Y2592+if($B2592=$H2592,0,iferror(average(vlookup({$H2592,$K2592,$N2592,$Q2592,$T2592},$B:$D,column(C$1),0)),index(D:D,match($H2592,$B:$B,)))),3)</f>
        <v>-458.649</v>
      </c>
      <c r="E2592" s="145">
        <v>2764.0</v>
      </c>
      <c r="F2592" s="146">
        <v>587.596</v>
      </c>
      <c r="G2592" s="146">
        <v>695.574</v>
      </c>
      <c r="H2592" s="147" t="s">
        <v>404</v>
      </c>
      <c r="I2592" s="146">
        <v>688.449</v>
      </c>
      <c r="J2592" s="146">
        <v>406.09</v>
      </c>
      <c r="K2592" s="148"/>
      <c r="L2592" s="149"/>
      <c r="M2592" s="149"/>
      <c r="N2592" s="148"/>
      <c r="O2592" s="149"/>
      <c r="P2592" s="149"/>
      <c r="Q2592" s="148"/>
      <c r="R2592" s="149"/>
      <c r="S2592" s="149"/>
      <c r="T2592" s="148"/>
      <c r="U2592" s="149"/>
      <c r="V2592" s="149"/>
      <c r="W2592" s="149"/>
      <c r="X2592" s="150">
        <f t="shared" si="1"/>
        <v>1.584367573</v>
      </c>
      <c r="Y2592" s="150">
        <f t="shared" si="2"/>
        <v>-1.584367573</v>
      </c>
    </row>
    <row r="2593" ht="15.75" customHeight="1">
      <c r="A2593" s="119">
        <v>2592.0</v>
      </c>
      <c r="B2593" s="143" t="str">
        <f t="array" ref="B2593">index(Systems!$A:$E,match($A2593,Systems!$A:$A,),match(B$1,Systems!$2:$2,))&amp;if(not(isblank(index(Systems!$A:$E,match($A2593,Systems!$A:$A,),match(Systems!$C$2,Systems!$2:$2,))))," ["&amp;index(Systems!$A:$E,match($A2593,Systems!$A:$A,),match(Systems!$C$2,Systems!$2:$2,))&amp;"]",)</f>
        <v>Tsunami [Tsamma]</v>
      </c>
      <c r="C2593" s="144">
        <f t="array" ref="C2593">round((F2593-average(I2593,L2593,O2593,R2593,U2593))*X2593+if($B2593=$H2593,0,iferror(average(vlookup({$H2593,$K2593,$N2593,$Q2593,$T2593},$B:$D,column(B$1),0)),index(C:C,match($H2593,$B:$B,)))),3)</f>
        <v>447.964</v>
      </c>
      <c r="D2593" s="144">
        <f t="array" ref="D2593">round((G2593-average(J2593,M2593,P2593,S2593,V2593))*Y2593+if($B2593=$H2593,0,iferror(average(vlookup({$H2593,$K2593,$N2593,$Q2593,$T2593},$B:$D,column(C$1),0)),index(D:D,match($H2593,$B:$B,)))),3)</f>
        <v>-44.769</v>
      </c>
      <c r="E2593" s="145">
        <v>2764.0</v>
      </c>
      <c r="F2593" s="146">
        <v>971.189</v>
      </c>
      <c r="G2593" s="146">
        <v>434.347</v>
      </c>
      <c r="H2593" s="147" t="s">
        <v>404</v>
      </c>
      <c r="I2593" s="146">
        <v>688.449</v>
      </c>
      <c r="J2593" s="146">
        <v>406.09</v>
      </c>
      <c r="K2593" s="148"/>
      <c r="L2593" s="149"/>
      <c r="M2593" s="149"/>
      <c r="N2593" s="148"/>
      <c r="O2593" s="149"/>
      <c r="P2593" s="149"/>
      <c r="Q2593" s="148"/>
      <c r="R2593" s="149"/>
      <c r="S2593" s="149"/>
      <c r="T2593" s="148"/>
      <c r="U2593" s="149"/>
      <c r="V2593" s="149"/>
      <c r="W2593" s="149"/>
      <c r="X2593" s="150">
        <f t="shared" si="1"/>
        <v>1.584367573</v>
      </c>
      <c r="Y2593" s="150">
        <f t="shared" si="2"/>
        <v>-1.584367573</v>
      </c>
    </row>
    <row r="2594" ht="15.75" customHeight="1">
      <c r="A2594" s="119">
        <v>2593.0</v>
      </c>
      <c r="B2594" s="143" t="str">
        <f t="array" ref="B2594">index(Systems!$A:$E,match($A2594,Systems!$A:$A,),match(B$1,Systems!$2:$2,))&amp;if(not(isblank(index(Systems!$A:$E,match($A2594,Systems!$A:$A,),match(Systems!$C$2,Systems!$2:$2,))))," ["&amp;index(Systems!$A:$E,match($A2594,Systems!$A:$A,),match(Systems!$C$2,Systems!$2:$2,))&amp;"]",)</f>
        <v>Tsarahavana</v>
      </c>
      <c r="C2594" s="144">
        <f t="array" ref="C2594">round((F2594-average(I2594,L2594,O2594,R2594,U2594))*X2594+if($B2594=$H2594,0,iferror(average(vlookup({$H2594,$K2594,$N2594,$Q2594,$T2594},$B:$D,column(B$1),0)),index(C:C,match($H2594,$B:$B,)))),3)</f>
        <v>-353.152</v>
      </c>
      <c r="D2594" s="144">
        <f t="array" ref="D2594">round((G2594-average(J2594,M2594,P2594,S2594,V2594))*Y2594+if($B2594=$H2594,0,iferror(average(vlookup({$H2594,$K2594,$N2594,$Q2594,$T2594},$B:$D,column(C$1),0)),index(D:D,match($H2594,$B:$B,)))),3)</f>
        <v>301.61</v>
      </c>
      <c r="E2594" s="145">
        <v>2764.0</v>
      </c>
      <c r="F2594" s="146">
        <v>465.551</v>
      </c>
      <c r="G2594" s="146">
        <v>215.724</v>
      </c>
      <c r="H2594" s="147" t="s">
        <v>404</v>
      </c>
      <c r="I2594" s="146">
        <v>688.449</v>
      </c>
      <c r="J2594" s="146">
        <v>406.09</v>
      </c>
      <c r="K2594" s="148"/>
      <c r="L2594" s="149"/>
      <c r="M2594" s="149"/>
      <c r="N2594" s="148"/>
      <c r="O2594" s="149"/>
      <c r="P2594" s="149"/>
      <c r="Q2594" s="148"/>
      <c r="R2594" s="149"/>
      <c r="S2594" s="149"/>
      <c r="T2594" s="148"/>
      <c r="U2594" s="149"/>
      <c r="V2594" s="149"/>
      <c r="W2594" s="149"/>
      <c r="X2594" s="150">
        <f t="shared" si="1"/>
        <v>1.584367573</v>
      </c>
      <c r="Y2594" s="150">
        <f t="shared" si="2"/>
        <v>-1.584367573</v>
      </c>
    </row>
    <row r="2595" ht="15.75" customHeight="1">
      <c r="A2595" s="119">
        <v>2594.0</v>
      </c>
      <c r="B2595" s="143" t="str">
        <f t="array" ref="B2595">index(Systems!$A:$E,match($A2595,Systems!$A:$A,),match(B$1,Systems!$2:$2,))&amp;if(not(isblank(index(Systems!$A:$E,match($A2595,Systems!$A:$A,),match(Systems!$C$2,Systems!$2:$2,))))," ["&amp;index(Systems!$A:$E,match($A2595,Systems!$A:$A,),match(Systems!$C$2,Systems!$2:$2,))&amp;"]",)</f>
        <v>Tsinan</v>
      </c>
      <c r="C2595" s="144">
        <f t="array" ref="C2595">round((F2595-average(I2595,L2595,O2595,R2595,U2595))*X2595+if($B2595=$H2595,0,iferror(average(vlookup({$H2595,$K2595,$N2595,$Q2595,$T2595},$B:$D,column(B$1),0)),index(C:C,match($H2595,$B:$B,)))),3)</f>
        <v>-243.235</v>
      </c>
      <c r="D2595" s="144">
        <f t="array" ref="D2595">round((G2595-average(J2595,M2595,P2595,S2595,V2595))*Y2595+if($B2595=$H2595,0,iferror(average(vlookup({$H2595,$K2595,$N2595,$Q2595,$T2595},$B:$D,column(C$1),0)),index(D:D,match($H2595,$B:$B,)))),3)</f>
        <v>206.489</v>
      </c>
      <c r="E2595" s="145">
        <v>2764.0</v>
      </c>
      <c r="F2595" s="146">
        <v>534.927</v>
      </c>
      <c r="G2595" s="146">
        <v>275.761</v>
      </c>
      <c r="H2595" s="147" t="s">
        <v>404</v>
      </c>
      <c r="I2595" s="146">
        <v>688.449</v>
      </c>
      <c r="J2595" s="146">
        <v>406.09</v>
      </c>
      <c r="K2595" s="148"/>
      <c r="L2595" s="149"/>
      <c r="M2595" s="149"/>
      <c r="N2595" s="148"/>
      <c r="O2595" s="149"/>
      <c r="P2595" s="149"/>
      <c r="Q2595" s="148"/>
      <c r="R2595" s="149"/>
      <c r="S2595" s="149"/>
      <c r="T2595" s="148"/>
      <c r="U2595" s="149"/>
      <c r="V2595" s="149"/>
      <c r="W2595" s="149"/>
      <c r="X2595" s="150">
        <f t="shared" si="1"/>
        <v>1.584367573</v>
      </c>
      <c r="Y2595" s="150">
        <f t="shared" si="2"/>
        <v>-1.584367573</v>
      </c>
    </row>
    <row r="2596" ht="15.75" customHeight="1">
      <c r="A2596" s="119">
        <v>2595.0</v>
      </c>
      <c r="B2596" s="143" t="str">
        <f t="array" ref="B2596">index(Systems!$A:$E,match($A2596,Systems!$A:$A,),match(B$1,Systems!$2:$2,))&amp;if(not(isblank(index(Systems!$A:$E,match($A2596,Systems!$A:$A,),match(Systems!$C$2,Systems!$2:$2,))))," ["&amp;index(Systems!$A:$E,match($A2596,Systems!$A:$A,),match(Systems!$C$2,Systems!$2:$2,))&amp;"]",)</f>
        <v>Tsingtao</v>
      </c>
      <c r="C2596" s="144">
        <f t="array" ref="C2596">round((F2596-average(I2596,L2596,O2596,R2596,U2596))*X2596+if($B2596=$H2596,0,iferror(average(vlookup({$H2596,$K2596,$N2596,$Q2596,$T2596},$B:$D,column(B$1),0)),index(C:C,match($H2596,$B:$B,)))),3)</f>
        <v>93.311</v>
      </c>
      <c r="D2596" s="144">
        <f t="array" ref="D2596">round((G2596-average(J2596,M2596,P2596,S2596,V2596))*Y2596+if($B2596=$H2596,0,iferror(average(vlookup({$H2596,$K2596,$N2596,$Q2596,$T2596},$B:$D,column(C$1),0)),index(D:D,match($H2596,$B:$B,)))),3)</f>
        <v>-155.163</v>
      </c>
      <c r="E2596" s="145">
        <v>2764.0</v>
      </c>
      <c r="F2596" s="146">
        <v>747.344</v>
      </c>
      <c r="G2596" s="146">
        <v>504.024</v>
      </c>
      <c r="H2596" s="147" t="s">
        <v>404</v>
      </c>
      <c r="I2596" s="146">
        <v>688.449</v>
      </c>
      <c r="J2596" s="146">
        <v>406.09</v>
      </c>
      <c r="K2596" s="148"/>
      <c r="L2596" s="149"/>
      <c r="M2596" s="149"/>
      <c r="N2596" s="148"/>
      <c r="O2596" s="149"/>
      <c r="P2596" s="149"/>
      <c r="Q2596" s="148"/>
      <c r="R2596" s="149"/>
      <c r="S2596" s="149"/>
      <c r="T2596" s="148"/>
      <c r="U2596" s="149"/>
      <c r="V2596" s="149"/>
      <c r="W2596" s="149"/>
      <c r="X2596" s="150">
        <f t="shared" si="1"/>
        <v>1.584367573</v>
      </c>
      <c r="Y2596" s="150">
        <f t="shared" si="2"/>
        <v>-1.584367573</v>
      </c>
    </row>
    <row r="2597" ht="15.75" customHeight="1">
      <c r="A2597" s="119">
        <v>2596.0</v>
      </c>
      <c r="B2597" s="143" t="str">
        <f t="array" ref="B2597">index(Systems!$A:$E,match($A2597,Systems!$A:$A,),match(B$1,Systems!$2:$2,))&amp;if(not(isblank(index(Systems!$A:$E,match($A2597,Systems!$A:$A,),match(Systems!$C$2,Systems!$2:$2,))))," ["&amp;index(Systems!$A:$E,match($A2597,Systems!$A:$A,),match(Systems!$C$2,Systems!$2:$2,))&amp;"]",)</f>
        <v>Tsitsang</v>
      </c>
      <c r="C2597" s="144">
        <f t="array" ref="C2597">round((F2597-average(I2597,L2597,O2597,R2597,U2597))*X2597+if($B2597=$H2597,0,iferror(average(vlookup({$H2597,$K2597,$N2597,$Q2597,$T2597},$B:$D,column(B$1),0)),index(C:C,match($H2597,$B:$B,)))),3)</f>
        <v>51.95</v>
      </c>
      <c r="D2597" s="144">
        <f t="array" ref="D2597">round((G2597-average(J2597,M2597,P2597,S2597,V2597))*Y2597+if($B2597=$H2597,0,iferror(average(vlookup({$H2597,$K2597,$N2597,$Q2597,$T2597},$B:$D,column(C$1),0)),index(D:D,match($H2597,$B:$B,)))),3)</f>
        <v>-108.578</v>
      </c>
      <c r="E2597" s="145">
        <v>2764.0</v>
      </c>
      <c r="F2597" s="146">
        <v>721.238</v>
      </c>
      <c r="G2597" s="146">
        <v>474.621</v>
      </c>
      <c r="H2597" s="147" t="s">
        <v>404</v>
      </c>
      <c r="I2597" s="146">
        <v>688.449</v>
      </c>
      <c r="J2597" s="146">
        <v>406.09</v>
      </c>
      <c r="K2597" s="148"/>
      <c r="L2597" s="149"/>
      <c r="M2597" s="149"/>
      <c r="N2597" s="148"/>
      <c r="O2597" s="149"/>
      <c r="P2597" s="149"/>
      <c r="Q2597" s="148"/>
      <c r="R2597" s="149"/>
      <c r="S2597" s="149"/>
      <c r="T2597" s="148"/>
      <c r="U2597" s="149"/>
      <c r="V2597" s="149"/>
      <c r="W2597" s="149"/>
      <c r="X2597" s="150">
        <f t="shared" si="1"/>
        <v>1.584367573</v>
      </c>
      <c r="Y2597" s="150">
        <f t="shared" si="2"/>
        <v>-1.584367573</v>
      </c>
    </row>
    <row r="2598" ht="15.75" customHeight="1">
      <c r="A2598" s="119">
        <v>2597.0</v>
      </c>
      <c r="B2598" s="143" t="str">
        <f t="array" ref="B2598">index(Systems!$A:$E,match($A2598,Systems!$A:$A,),match(B$1,Systems!$2:$2,))&amp;if(not(isblank(index(Systems!$A:$E,match($A2598,Systems!$A:$A,),match(Systems!$C$2,Systems!$2:$2,))))," ["&amp;index(Systems!$A:$E,match($A2598,Systems!$A:$A,),match(Systems!$C$2,Systems!$2:$2,))&amp;"]",)</f>
        <v>Tsukude</v>
      </c>
      <c r="C2598" s="144">
        <f t="array" ref="C2598">round((F2598-average(I2598,L2598,O2598,R2598,U2598))*X2598+if($B2598=$H2598,0,iferror(average(vlookup({$H2598,$K2598,$N2598,$Q2598,$T2598},$B:$D,column(B$1),0)),index(C:C,match($H2598,$B:$B,)))),3)</f>
        <v>20.153</v>
      </c>
      <c r="D2598" s="144">
        <f t="array" ref="D2598">round((G2598-average(J2598,M2598,P2598,S2598,V2598))*Y2598+if($B2598=$H2598,0,iferror(average(vlookup({$H2598,$K2598,$N2598,$Q2598,$T2598},$B:$D,column(C$1),0)),index(D:D,match($H2598,$B:$B,)))),3)</f>
        <v>119.374</v>
      </c>
      <c r="E2598" s="145">
        <v>2764.0</v>
      </c>
      <c r="F2598" s="146">
        <v>701.169</v>
      </c>
      <c r="G2598" s="146">
        <v>330.745</v>
      </c>
      <c r="H2598" s="147" t="s">
        <v>404</v>
      </c>
      <c r="I2598" s="146">
        <v>688.449</v>
      </c>
      <c r="J2598" s="146">
        <v>406.09</v>
      </c>
      <c r="K2598" s="148"/>
      <c r="L2598" s="149"/>
      <c r="M2598" s="149"/>
      <c r="N2598" s="148"/>
      <c r="O2598" s="149"/>
      <c r="P2598" s="149"/>
      <c r="Q2598" s="148"/>
      <c r="R2598" s="149"/>
      <c r="S2598" s="149"/>
      <c r="T2598" s="148"/>
      <c r="U2598" s="149"/>
      <c r="V2598" s="149"/>
      <c r="W2598" s="149"/>
      <c r="X2598" s="150">
        <f t="shared" si="1"/>
        <v>1.584367573</v>
      </c>
      <c r="Y2598" s="150">
        <f t="shared" si="2"/>
        <v>-1.584367573</v>
      </c>
    </row>
    <row r="2599" ht="15.75" customHeight="1">
      <c r="A2599" s="119">
        <v>2598.0</v>
      </c>
      <c r="B2599" s="143" t="str">
        <f t="array" ref="B2599">index(Systems!$A:$E,match($A2599,Systems!$A:$A,),match(B$1,Systems!$2:$2,))&amp;if(not(isblank(index(Systems!$A:$E,match($A2599,Systems!$A:$A,),match(Systems!$C$2,Systems!$2:$2,))))," ["&amp;index(Systems!$A:$E,match($A2599,Systems!$A:$A,),match(Systems!$C$2,Systems!$2:$2,))&amp;"]",)</f>
        <v>Tuamotu</v>
      </c>
      <c r="C2599" s="144">
        <f t="array" ref="C2599">round((F2599-average(I2599,L2599,O2599,R2599,U2599))*X2599+if($B2599=$H2599,0,iferror(average(vlookup({$H2599,$K2599,$N2599,$Q2599,$T2599},$B:$D,column(B$1),0)),index(C:C,match($H2599,$B:$B,)))),3)</f>
        <v>-235.214</v>
      </c>
      <c r="D2599" s="144">
        <f t="array" ref="D2599">round((G2599-average(J2599,M2599,P2599,S2599,V2599))*Y2599+if($B2599=$H2599,0,iferror(average(vlookup({$H2599,$K2599,$N2599,$Q2599,$T2599},$B:$D,column(C$1),0)),index(D:D,match($H2599,$B:$B,)))),3)</f>
        <v>-185.686</v>
      </c>
      <c r="E2599" s="145">
        <v>2764.0</v>
      </c>
      <c r="F2599" s="146">
        <v>539.99</v>
      </c>
      <c r="G2599" s="146">
        <v>523.289</v>
      </c>
      <c r="H2599" s="147" t="s">
        <v>404</v>
      </c>
      <c r="I2599" s="146">
        <v>688.449</v>
      </c>
      <c r="J2599" s="146">
        <v>406.09</v>
      </c>
      <c r="K2599" s="148"/>
      <c r="L2599" s="149"/>
      <c r="M2599" s="149"/>
      <c r="N2599" s="148"/>
      <c r="O2599" s="149"/>
      <c r="P2599" s="149"/>
      <c r="Q2599" s="148"/>
      <c r="R2599" s="149"/>
      <c r="S2599" s="149"/>
      <c r="T2599" s="148"/>
      <c r="U2599" s="149"/>
      <c r="V2599" s="149"/>
      <c r="W2599" s="149"/>
      <c r="X2599" s="150">
        <f t="shared" si="1"/>
        <v>1.584367573</v>
      </c>
      <c r="Y2599" s="150">
        <f t="shared" si="2"/>
        <v>-1.584367573</v>
      </c>
    </row>
    <row r="2600" ht="15.75" customHeight="1">
      <c r="A2600" s="119">
        <v>2599.0</v>
      </c>
      <c r="B2600" s="143" t="str">
        <f t="array" ref="B2600">index(Systems!$A:$E,match($A2600,Systems!$A:$A,),match(B$1,Systems!$2:$2,))&amp;if(not(isblank(index(Systems!$A:$E,match($A2600,Systems!$A:$A,),match(Systems!$C$2,Systems!$2:$2,))))," ["&amp;index(Systems!$A:$E,match($A2600,Systems!$A:$A,),match(Systems!$C$2,Systems!$2:$2,))&amp;"]",)</f>
        <v>Tuat</v>
      </c>
      <c r="C2600" s="144">
        <f t="array" ref="C2600">round((F2600-average(I2600,L2600,O2600,R2600,U2600))*X2600+if($B2600=$H2600,0,iferror(average(vlookup({$H2600,$K2600,$N2600,$Q2600,$T2600},$B:$D,column(B$1),0)),index(C:C,match($H2600,$B:$B,)))),3)</f>
        <v>113.043</v>
      </c>
      <c r="D2600" s="144">
        <f t="array" ref="D2600">round((G2600-average(J2600,M2600,P2600,S2600,V2600))*Y2600+if($B2600=$H2600,0,iferror(average(vlookup({$H2600,$K2600,$N2600,$Q2600,$T2600},$B:$D,column(C$1),0)),index(D:D,match($H2600,$B:$B,)))),3)</f>
        <v>290.88</v>
      </c>
      <c r="E2600" s="145">
        <v>2764.0</v>
      </c>
      <c r="F2600" s="146">
        <v>759.798</v>
      </c>
      <c r="G2600" s="146">
        <v>222.496</v>
      </c>
      <c r="H2600" s="147" t="s">
        <v>404</v>
      </c>
      <c r="I2600" s="146">
        <v>688.449</v>
      </c>
      <c r="J2600" s="146">
        <v>406.09</v>
      </c>
      <c r="K2600" s="148"/>
      <c r="L2600" s="149"/>
      <c r="M2600" s="149"/>
      <c r="N2600" s="148"/>
      <c r="O2600" s="149"/>
      <c r="P2600" s="149"/>
      <c r="Q2600" s="148"/>
      <c r="R2600" s="149"/>
      <c r="S2600" s="149"/>
      <c r="T2600" s="148"/>
      <c r="U2600" s="149"/>
      <c r="V2600" s="149"/>
      <c r="W2600" s="149"/>
      <c r="X2600" s="150">
        <f t="shared" si="1"/>
        <v>1.584367573</v>
      </c>
      <c r="Y2600" s="150">
        <f t="shared" si="2"/>
        <v>-1.584367573</v>
      </c>
    </row>
    <row r="2601" ht="15.75" customHeight="1">
      <c r="A2601" s="119">
        <v>2600.0</v>
      </c>
      <c r="B2601" s="143" t="str">
        <f t="array" ref="B2601">index(Systems!$A:$E,match($A2601,Systems!$A:$A,),match(B$1,Systems!$2:$2,))&amp;if(not(isblank(index(Systems!$A:$E,match($A2601,Systems!$A:$A,),match(Systems!$C$2,Systems!$2:$2,))))," ["&amp;index(Systems!$A:$E,match($A2601,Systems!$A:$A,),match(Systems!$C$2,Systems!$2:$2,))&amp;"]",)</f>
        <v>Tukayyid</v>
      </c>
      <c r="C2601" s="144">
        <f t="array" ref="C2601">round((F2601-average(I2601,L2601,O2601,R2601,U2601))*X2601+if($B2601=$H2601,0,iferror(average(vlookup({$H2601,$K2601,$N2601,$Q2601,$T2601},$B:$D,column(B$1),0)),index(C:C,match($H2601,$B:$B,)))),3)</f>
        <v>-4.431</v>
      </c>
      <c r="D2601" s="144">
        <f t="array" ref="D2601">round((G2601-average(J2601,M2601,P2601,S2601,V2601))*Y2601+if($B2601=$H2601,0,iferror(average(vlookup({$H2601,$K2601,$N2601,$Q2601,$T2601},$B:$D,column(C$1),0)),index(D:D,match($H2601,$B:$B,)))),3)</f>
        <v>210.42</v>
      </c>
      <c r="E2601" s="145">
        <v>2764.0</v>
      </c>
      <c r="F2601" s="146">
        <v>685.652</v>
      </c>
      <c r="G2601" s="146">
        <v>273.28</v>
      </c>
      <c r="H2601" s="147" t="s">
        <v>404</v>
      </c>
      <c r="I2601" s="146">
        <v>688.449</v>
      </c>
      <c r="J2601" s="146">
        <v>406.09</v>
      </c>
      <c r="K2601" s="148"/>
      <c r="L2601" s="149"/>
      <c r="M2601" s="149"/>
      <c r="N2601" s="148"/>
      <c r="O2601" s="149"/>
      <c r="P2601" s="149"/>
      <c r="Q2601" s="148"/>
      <c r="R2601" s="149"/>
      <c r="S2601" s="149"/>
      <c r="T2601" s="148"/>
      <c r="U2601" s="149"/>
      <c r="V2601" s="149"/>
      <c r="W2601" s="149"/>
      <c r="X2601" s="150">
        <f t="shared" si="1"/>
        <v>1.584367573</v>
      </c>
      <c r="Y2601" s="150">
        <f t="shared" si="2"/>
        <v>-1.584367573</v>
      </c>
    </row>
    <row r="2602" ht="15.75" customHeight="1">
      <c r="A2602" s="119">
        <v>2601.0</v>
      </c>
      <c r="B2602" s="143" t="str">
        <f t="array" ref="B2602">index(Systems!$A:$E,match($A2602,Systems!$A:$A,),match(B$1,Systems!$2:$2,))&amp;if(not(isblank(index(Systems!$A:$E,match($A2602,Systems!$A:$A,),match(Systems!$C$2,Systems!$2:$2,))))," ["&amp;index(Systems!$A:$E,match($A2602,Systems!$A:$A,),match(Systems!$C$2,Systems!$2:$2,))&amp;"]",)</f>
        <v>Turin</v>
      </c>
      <c r="C2602" s="144">
        <f t="array" ref="C2602">round((F2602-average(I2602,L2602,O2602,R2602,U2602))*X2602+if($B2602=$H2602,0,iferror(average(vlookup({$H2602,$K2602,$N2602,$Q2602,$T2602},$B:$D,column(B$1),0)),index(C:C,match($H2602,$B:$B,)))),3)</f>
        <v>21.186</v>
      </c>
      <c r="D2602" s="144">
        <f t="array" ref="D2602">round((G2602-average(J2602,M2602,P2602,S2602,V2602))*Y2602+if($B2602=$H2602,0,iferror(average(vlookup({$H2602,$K2602,$N2602,$Q2602,$T2602},$B:$D,column(C$1),0)),index(D:D,match($H2602,$B:$B,)))),3)</f>
        <v>-367.858</v>
      </c>
      <c r="E2602" s="145">
        <v>2764.0</v>
      </c>
      <c r="F2602" s="146">
        <v>701.821</v>
      </c>
      <c r="G2602" s="146">
        <v>638.27</v>
      </c>
      <c r="H2602" s="147" t="s">
        <v>404</v>
      </c>
      <c r="I2602" s="146">
        <v>688.449</v>
      </c>
      <c r="J2602" s="146">
        <v>406.09</v>
      </c>
      <c r="K2602" s="148"/>
      <c r="L2602" s="149"/>
      <c r="M2602" s="149"/>
      <c r="N2602" s="148"/>
      <c r="O2602" s="149"/>
      <c r="P2602" s="149"/>
      <c r="Q2602" s="148"/>
      <c r="R2602" s="149"/>
      <c r="S2602" s="149"/>
      <c r="T2602" s="148"/>
      <c r="U2602" s="149"/>
      <c r="V2602" s="149"/>
      <c r="W2602" s="149"/>
      <c r="X2602" s="150">
        <f t="shared" si="1"/>
        <v>1.584367573</v>
      </c>
      <c r="Y2602" s="150">
        <f t="shared" si="2"/>
        <v>-1.584367573</v>
      </c>
    </row>
    <row r="2603" ht="15.75" customHeight="1">
      <c r="A2603" s="119">
        <v>2602.0</v>
      </c>
      <c r="B2603" s="143" t="str">
        <f t="array" ref="B2603">index(Systems!$A:$E,match($A2603,Systems!$A:$A,),match(B$1,Systems!$2:$2,))&amp;if(not(isblank(index(Systems!$A:$E,match($A2603,Systems!$A:$A,),match(Systems!$C$2,Systems!$2:$2,))))," ["&amp;index(Systems!$A:$E,match($A2603,Systems!$A:$A,),match(Systems!$C$2,Systems!$2:$2,))&amp;"]",)</f>
        <v>Turinge</v>
      </c>
      <c r="C2603" s="144">
        <f t="array" ref="C2603">round((F2603-average(I2603,L2603,O2603,R2603,U2603))*X2603+if($B2603=$H2603,0,iferror(average(vlookup({$H2603,$K2603,$N2603,$Q2603,$T2603},$B:$D,column(B$1),0)),index(C:C,match($H2603,$B:$B,)))),3)</f>
        <v>-160.572</v>
      </c>
      <c r="D2603" s="144">
        <f t="array" ref="D2603">round((G2603-average(J2603,M2603,P2603,S2603,V2603))*Y2603+if($B2603=$H2603,0,iferror(average(vlookup({$H2603,$K2603,$N2603,$Q2603,$T2603},$B:$D,column(C$1),0)),index(D:D,match($H2603,$B:$B,)))),3)</f>
        <v>96.887</v>
      </c>
      <c r="E2603" s="145">
        <v>2764.0</v>
      </c>
      <c r="F2603" s="146">
        <v>587.101</v>
      </c>
      <c r="G2603" s="146">
        <v>344.938</v>
      </c>
      <c r="H2603" s="147" t="s">
        <v>404</v>
      </c>
      <c r="I2603" s="146">
        <v>688.449</v>
      </c>
      <c r="J2603" s="146">
        <v>406.09</v>
      </c>
      <c r="K2603" s="148"/>
      <c r="L2603" s="149"/>
      <c r="M2603" s="149"/>
      <c r="N2603" s="148"/>
      <c r="O2603" s="149"/>
      <c r="P2603" s="149"/>
      <c r="Q2603" s="148"/>
      <c r="R2603" s="149"/>
      <c r="S2603" s="149"/>
      <c r="T2603" s="148"/>
      <c r="U2603" s="149"/>
      <c r="V2603" s="149"/>
      <c r="W2603" s="149"/>
      <c r="X2603" s="150">
        <f t="shared" si="1"/>
        <v>1.584367573</v>
      </c>
      <c r="Y2603" s="150">
        <f t="shared" si="2"/>
        <v>-1.584367573</v>
      </c>
    </row>
    <row r="2604" ht="15.75" customHeight="1">
      <c r="A2604" s="119">
        <v>2603.0</v>
      </c>
      <c r="B2604" s="143" t="str">
        <f t="array" ref="B2604">index(Systems!$A:$E,match($A2604,Systems!$A:$A,),match(B$1,Systems!$2:$2,))&amp;if(not(isblank(index(Systems!$A:$E,match($A2604,Systems!$A:$A,),match(Systems!$C$2,Systems!$2:$2,))))," ["&amp;index(Systems!$A:$E,match($A2604,Systems!$A:$A,),match(Systems!$C$2,Systems!$2:$2,))&amp;"]",)</f>
        <v>Turkalia</v>
      </c>
      <c r="C2604" s="144">
        <f t="array" ref="C2604">round((F2604-average(I2604,L2604,O2604,R2604,U2604))*X2604+if($B2604=$H2604,0,iferror(average(vlookup({$H2604,$K2604,$N2604,$Q2604,$T2604},$B:$D,column(B$1),0)),index(C:C,match($H2604,$B:$B,)))),3)</f>
        <v>303.886</v>
      </c>
      <c r="D2604" s="144">
        <f t="array" ref="D2604">round((G2604-average(J2604,M2604,P2604,S2604,V2604))*Y2604+if($B2604=$H2604,0,iferror(average(vlookup({$H2604,$K2604,$N2604,$Q2604,$T2604},$B:$D,column(C$1),0)),index(D:D,match($H2604,$B:$B,)))),3)</f>
        <v>25.228</v>
      </c>
      <c r="E2604" s="145">
        <v>2764.0</v>
      </c>
      <c r="F2604" s="146">
        <v>880.252</v>
      </c>
      <c r="G2604" s="146">
        <v>390.167</v>
      </c>
      <c r="H2604" s="147" t="s">
        <v>404</v>
      </c>
      <c r="I2604" s="146">
        <v>688.449</v>
      </c>
      <c r="J2604" s="146">
        <v>406.09</v>
      </c>
      <c r="K2604" s="148"/>
      <c r="L2604" s="149"/>
      <c r="M2604" s="149"/>
      <c r="N2604" s="148"/>
      <c r="O2604" s="149"/>
      <c r="P2604" s="149"/>
      <c r="Q2604" s="148"/>
      <c r="R2604" s="149"/>
      <c r="S2604" s="149"/>
      <c r="T2604" s="148"/>
      <c r="U2604" s="149"/>
      <c r="V2604" s="149"/>
      <c r="W2604" s="149"/>
      <c r="X2604" s="150">
        <f t="shared" si="1"/>
        <v>1.584367573</v>
      </c>
      <c r="Y2604" s="150">
        <f t="shared" si="2"/>
        <v>-1.584367573</v>
      </c>
    </row>
    <row r="2605" ht="15.75" customHeight="1">
      <c r="A2605" s="119">
        <v>2604.0</v>
      </c>
      <c r="B2605" s="143" t="str">
        <f t="array" ref="B2605">index(Systems!$A:$E,match($A2605,Systems!$A:$A,),match(B$1,Systems!$2:$2,))&amp;if(not(isblank(index(Systems!$A:$E,match($A2605,Systems!$A:$A,),match(Systems!$C$2,Systems!$2:$2,))))," ["&amp;index(Systems!$A:$E,match($A2605,Systems!$A:$A,),match(Systems!$C$2,Systems!$2:$2,))&amp;"]",)</f>
        <v>Turko</v>
      </c>
      <c r="C2605" s="144">
        <f t="array" ref="C2605">round((F2605-average(I2605,L2605,O2605,R2605,U2605))*X2605+if($B2605=$H2605,0,iferror(average(vlookup({$H2605,$K2605,$N2605,$Q2605,$T2605},$B:$D,column(B$1),0)),index(C:C,match($H2605,$B:$B,)))),3)</f>
        <v>160.034</v>
      </c>
      <c r="D2605" s="144">
        <f t="array" ref="D2605">round((G2605-average(J2605,M2605,P2605,S2605,V2605))*Y2605+if($B2605=$H2605,0,iferror(average(vlookup({$H2605,$K2605,$N2605,$Q2605,$T2605},$B:$D,column(C$1),0)),index(D:D,match($H2605,$B:$B,)))),3)</f>
        <v>-190.205</v>
      </c>
      <c r="E2605" s="145">
        <v>2764.0</v>
      </c>
      <c r="F2605" s="146">
        <v>789.457</v>
      </c>
      <c r="G2605" s="146">
        <v>526.141</v>
      </c>
      <c r="H2605" s="147" t="s">
        <v>404</v>
      </c>
      <c r="I2605" s="146">
        <v>688.449</v>
      </c>
      <c r="J2605" s="146">
        <v>406.09</v>
      </c>
      <c r="K2605" s="148"/>
      <c r="L2605" s="149"/>
      <c r="M2605" s="149"/>
      <c r="N2605" s="148"/>
      <c r="O2605" s="149"/>
      <c r="P2605" s="149"/>
      <c r="Q2605" s="148"/>
      <c r="R2605" s="149"/>
      <c r="S2605" s="149"/>
      <c r="T2605" s="148"/>
      <c r="U2605" s="149"/>
      <c r="V2605" s="149"/>
      <c r="W2605" s="149"/>
      <c r="X2605" s="150">
        <f t="shared" si="1"/>
        <v>1.584367573</v>
      </c>
      <c r="Y2605" s="150">
        <f t="shared" si="2"/>
        <v>-1.584367573</v>
      </c>
    </row>
    <row r="2606" ht="15.75" customHeight="1">
      <c r="A2606" s="119">
        <v>2605.0</v>
      </c>
      <c r="B2606" s="143" t="str">
        <f t="array" ref="B2606">index(Systems!$A:$E,match($A2606,Systems!$A:$A,),match(B$1,Systems!$2:$2,))&amp;if(not(isblank(index(Systems!$A:$E,match($A2606,Systems!$A:$A,),match(Systems!$C$2,Systems!$2:$2,))))," ["&amp;index(Systems!$A:$E,match($A2606,Systems!$A:$A,),match(Systems!$C$2,Systems!$2:$2,))&amp;"]",)</f>
        <v>Turov</v>
      </c>
      <c r="C2606" s="144">
        <f t="array" ref="C2606">round((F2606-average(I2606,L2606,O2606,R2606,U2606))*X2606+if($B2606=$H2606,0,iferror(average(vlookup({$H2606,$K2606,$N2606,$Q2606,$T2606},$B:$D,column(B$1),0)),index(C:C,match($H2606,$B:$B,)))),3)</f>
        <v>-317.217</v>
      </c>
      <c r="D2606" s="144">
        <f t="array" ref="D2606">round((G2606-average(J2606,M2606,P2606,S2606,V2606))*Y2606+if($B2606=$H2606,0,iferror(average(vlookup({$H2606,$K2606,$N2606,$Q2606,$T2606},$B:$D,column(C$1),0)),index(D:D,match($H2606,$B:$B,)))),3)</f>
        <v>-221.731</v>
      </c>
      <c r="E2606" s="145">
        <v>2764.0</v>
      </c>
      <c r="F2606" s="146">
        <v>488.232</v>
      </c>
      <c r="G2606" s="146">
        <v>546.039</v>
      </c>
      <c r="H2606" s="147" t="s">
        <v>404</v>
      </c>
      <c r="I2606" s="146">
        <v>688.449</v>
      </c>
      <c r="J2606" s="146">
        <v>406.09</v>
      </c>
      <c r="K2606" s="148"/>
      <c r="L2606" s="149"/>
      <c r="M2606" s="149"/>
      <c r="N2606" s="148"/>
      <c r="O2606" s="149"/>
      <c r="P2606" s="149"/>
      <c r="Q2606" s="148"/>
      <c r="R2606" s="149"/>
      <c r="S2606" s="149"/>
      <c r="T2606" s="148"/>
      <c r="U2606" s="149"/>
      <c r="V2606" s="149"/>
      <c r="W2606" s="149"/>
      <c r="X2606" s="150">
        <f t="shared" si="1"/>
        <v>1.584367573</v>
      </c>
      <c r="Y2606" s="150">
        <f t="shared" si="2"/>
        <v>-1.584367573</v>
      </c>
    </row>
    <row r="2607" ht="15.75" customHeight="1">
      <c r="A2607" s="119">
        <v>2606.0</v>
      </c>
      <c r="B2607" s="143" t="str">
        <f t="array" ref="B2607">index(Systems!$A:$E,match($A2607,Systems!$A:$A,),match(B$1,Systems!$2:$2,))&amp;if(not(isblank(index(Systems!$A:$E,match($A2607,Systems!$A:$A,),match(Systems!$C$2,Systems!$2:$2,))))," ["&amp;index(Systems!$A:$E,match($A2607,Systems!$A:$A,),match(Systems!$C$2,Systems!$2:$2,))&amp;"]",)</f>
        <v>Turtle Bay</v>
      </c>
      <c r="C2607" s="144">
        <f t="array" ref="C2607">round((F2607-average(I2607,L2607,O2607,R2607,U2607))*X2607+if($B2607=$H2607,0,iferror(average(vlookup({$H2607,$K2607,$N2607,$Q2607,$T2607},$B:$D,column(B$1),0)),index(C:C,match($H2607,$B:$B,)))),3)</f>
        <v>152.752</v>
      </c>
      <c r="D2607" s="144">
        <f t="array" ref="D2607">round((G2607-average(J2607,M2607,P2607,S2607,V2607))*Y2607+if($B2607=$H2607,0,iferror(average(vlookup({$H2607,$K2607,$N2607,$Q2607,$T2607},$B:$D,column(C$1),0)),index(D:D,match($H2607,$B:$B,)))),3)</f>
        <v>400.905</v>
      </c>
      <c r="E2607" s="145">
        <v>2764.0</v>
      </c>
      <c r="F2607" s="146">
        <v>784.861</v>
      </c>
      <c r="G2607" s="146">
        <v>153.052</v>
      </c>
      <c r="H2607" s="147" t="s">
        <v>404</v>
      </c>
      <c r="I2607" s="146">
        <v>688.449</v>
      </c>
      <c r="J2607" s="146">
        <v>406.09</v>
      </c>
      <c r="K2607" s="148"/>
      <c r="L2607" s="149"/>
      <c r="M2607" s="149"/>
      <c r="N2607" s="148"/>
      <c r="O2607" s="149"/>
      <c r="P2607" s="149"/>
      <c r="Q2607" s="148"/>
      <c r="R2607" s="149"/>
      <c r="S2607" s="149"/>
      <c r="T2607" s="148"/>
      <c r="U2607" s="149"/>
      <c r="V2607" s="149"/>
      <c r="W2607" s="149"/>
      <c r="X2607" s="150">
        <f t="shared" si="1"/>
        <v>1.584367573</v>
      </c>
      <c r="Y2607" s="150">
        <f t="shared" si="2"/>
        <v>-1.584367573</v>
      </c>
    </row>
    <row r="2608" ht="15.75" customHeight="1">
      <c r="A2608" s="119">
        <v>2607.0</v>
      </c>
      <c r="B2608" s="143" t="str">
        <f t="array" ref="B2608">index(Systems!$A:$E,match($A2608,Systems!$A:$A,),match(B$1,Systems!$2:$2,))&amp;if(not(isblank(index(Systems!$A:$E,match($A2608,Systems!$A:$A,),match(Systems!$C$2,Systems!$2:$2,))))," ["&amp;index(Systems!$A:$E,match($A2608,Systems!$A:$A,),match(Systems!$C$2,Systems!$2:$2,))&amp;"]",)</f>
        <v>Tuscarawas</v>
      </c>
      <c r="C2608" s="144">
        <f t="array" ref="C2608">round((F2608-average(I2608,L2608,O2608,R2608,U2608))*X2608+if($B2608=$H2608,0,iferror(average(vlookup({$H2608,$K2608,$N2608,$Q2608,$T2608},$B:$D,column(B$1),0)),index(C:C,match($H2608,$B:$B,)))),3)</f>
        <v>258.234</v>
      </c>
      <c r="D2608" s="144">
        <f t="array" ref="D2608">round((G2608-average(J2608,M2608,P2608,S2608,V2608))*Y2608+if($B2608=$H2608,0,iferror(average(vlookup({$H2608,$K2608,$N2608,$Q2608,$T2608},$B:$D,column(C$1),0)),index(D:D,match($H2608,$B:$B,)))),3)</f>
        <v>308.429</v>
      </c>
      <c r="E2608" s="145">
        <v>2764.0</v>
      </c>
      <c r="F2608" s="146">
        <v>851.438</v>
      </c>
      <c r="G2608" s="146">
        <v>211.42</v>
      </c>
      <c r="H2608" s="147" t="s">
        <v>404</v>
      </c>
      <c r="I2608" s="146">
        <v>688.449</v>
      </c>
      <c r="J2608" s="146">
        <v>406.09</v>
      </c>
      <c r="K2608" s="148"/>
      <c r="L2608" s="149"/>
      <c r="M2608" s="149"/>
      <c r="N2608" s="148"/>
      <c r="O2608" s="149"/>
      <c r="P2608" s="149"/>
      <c r="Q2608" s="148"/>
      <c r="R2608" s="149"/>
      <c r="S2608" s="149"/>
      <c r="T2608" s="148"/>
      <c r="U2608" s="149"/>
      <c r="V2608" s="149"/>
      <c r="W2608" s="149"/>
      <c r="X2608" s="150">
        <f t="shared" si="1"/>
        <v>1.584367573</v>
      </c>
      <c r="Y2608" s="150">
        <f t="shared" si="2"/>
        <v>-1.584367573</v>
      </c>
    </row>
    <row r="2609" ht="15.75" customHeight="1">
      <c r="A2609" s="119">
        <v>2608.0</v>
      </c>
      <c r="B2609" s="143" t="str">
        <f t="array" ref="B2609">index(Systems!$A:$E,match($A2609,Systems!$A:$A,),match(B$1,Systems!$2:$2,))&amp;if(not(isblank(index(Systems!$A:$E,match($A2609,Systems!$A:$A,),match(Systems!$C$2,Systems!$2:$2,))))," ["&amp;index(Systems!$A:$E,match($A2609,Systems!$A:$A,),match(Systems!$C$2,Systems!$2:$2,))&amp;"]",)</f>
        <v>Twycross</v>
      </c>
      <c r="C2609" s="144">
        <f t="array" ref="C2609">round((F2609-average(I2609,L2609,O2609,R2609,U2609))*X2609+if($B2609=$H2609,0,iferror(average(vlookup({$H2609,$K2609,$N2609,$Q2609,$T2609},$B:$D,column(B$1),0)),index(C:C,match($H2609,$B:$B,)))),3)</f>
        <v>-108.349</v>
      </c>
      <c r="D2609" s="144">
        <f t="array" ref="D2609">round((G2609-average(J2609,M2609,P2609,S2609,V2609))*Y2609+if($B2609=$H2609,0,iferror(average(vlookup({$H2609,$K2609,$N2609,$Q2609,$T2609},$B:$D,column(C$1),0)),index(D:D,match($H2609,$B:$B,)))),3)</f>
        <v>365.246</v>
      </c>
      <c r="E2609" s="145">
        <v>2764.0</v>
      </c>
      <c r="F2609" s="146">
        <v>620.063</v>
      </c>
      <c r="G2609" s="146">
        <v>175.559</v>
      </c>
      <c r="H2609" s="147" t="s">
        <v>404</v>
      </c>
      <c r="I2609" s="146">
        <v>688.449</v>
      </c>
      <c r="J2609" s="146">
        <v>406.09</v>
      </c>
      <c r="K2609" s="148"/>
      <c r="L2609" s="149"/>
      <c r="M2609" s="149"/>
      <c r="N2609" s="148"/>
      <c r="O2609" s="149"/>
      <c r="P2609" s="149"/>
      <c r="Q2609" s="148"/>
      <c r="R2609" s="149"/>
      <c r="S2609" s="149"/>
      <c r="T2609" s="148"/>
      <c r="U2609" s="149"/>
      <c r="V2609" s="149"/>
      <c r="W2609" s="149"/>
      <c r="X2609" s="150">
        <f t="shared" si="1"/>
        <v>1.584367573</v>
      </c>
      <c r="Y2609" s="150">
        <f t="shared" si="2"/>
        <v>-1.584367573</v>
      </c>
    </row>
    <row r="2610" ht="15.75" customHeight="1">
      <c r="A2610" s="119">
        <v>2609.0</v>
      </c>
      <c r="B2610" s="143" t="str">
        <f t="array" ref="B2610">index(Systems!$A:$E,match($A2610,Systems!$A:$A,),match(B$1,Systems!$2:$2,))&amp;if(not(isblank(index(Systems!$A:$E,match($A2610,Systems!$A:$A,),match(Systems!$C$2,Systems!$2:$2,))))," ["&amp;index(Systems!$A:$E,match($A2610,Systems!$A:$A,),match(Systems!$C$2,Systems!$2:$2,))&amp;"]",)</f>
        <v>Tybalt</v>
      </c>
      <c r="C2610" s="144">
        <f t="array" ref="C2610">round((F2610-average(I2610,L2610,O2610,R2610,U2610))*X2610+if($B2610=$H2610,0,iferror(average(vlookup({$H2610,$K2610,$N2610,$Q2610,$T2610},$B:$D,column(B$1),0)),index(C:C,match($H2610,$B:$B,)))),3)</f>
        <v>89.951</v>
      </c>
      <c r="D2610" s="144">
        <f t="array" ref="D2610">round((G2610-average(J2610,M2610,P2610,S2610,V2610))*Y2610+if($B2610=$H2610,0,iferror(average(vlookup({$H2610,$K2610,$N2610,$Q2610,$T2610},$B:$D,column(C$1),0)),index(D:D,match($H2610,$B:$B,)))),3)</f>
        <v>-20.467</v>
      </c>
      <c r="E2610" s="145">
        <v>2764.0</v>
      </c>
      <c r="F2610" s="146">
        <v>745.223</v>
      </c>
      <c r="G2610" s="146">
        <v>419.008</v>
      </c>
      <c r="H2610" s="147" t="s">
        <v>404</v>
      </c>
      <c r="I2610" s="146">
        <v>688.449</v>
      </c>
      <c r="J2610" s="146">
        <v>406.09</v>
      </c>
      <c r="K2610" s="148"/>
      <c r="L2610" s="149"/>
      <c r="M2610" s="149"/>
      <c r="N2610" s="148"/>
      <c r="O2610" s="149"/>
      <c r="P2610" s="149"/>
      <c r="Q2610" s="148"/>
      <c r="R2610" s="149"/>
      <c r="S2610" s="149"/>
      <c r="T2610" s="148"/>
      <c r="U2610" s="149"/>
      <c r="V2610" s="149"/>
      <c r="W2610" s="149"/>
      <c r="X2610" s="150">
        <f t="shared" si="1"/>
        <v>1.584367573</v>
      </c>
      <c r="Y2610" s="150">
        <f t="shared" si="2"/>
        <v>-1.584367573</v>
      </c>
    </row>
    <row r="2611" ht="15.75" customHeight="1">
      <c r="A2611" s="119">
        <v>2610.0</v>
      </c>
      <c r="B2611" s="143" t="str">
        <f t="array" ref="B2611">index(Systems!$A:$E,match($A2611,Systems!$A:$A,),match(B$1,Systems!$2:$2,))&amp;if(not(isblank(index(Systems!$A:$E,match($A2611,Systems!$A:$A,),match(Systems!$C$2,Systems!$2:$2,))))," ["&amp;index(Systems!$A:$E,match($A2611,Systems!$A:$A,),match(Systems!$C$2,Systems!$2:$2,))&amp;"]",)</f>
        <v>Tylarzka</v>
      </c>
      <c r="C2611" s="144">
        <f t="array" ref="C2611">round((F2611-average(I2611,L2611,O2611,R2611,U2611))*X2611+if($B2611=$H2611,0,iferror(average(vlookup({$H2611,$K2611,$N2611,$Q2611,$T2611},$B:$D,column(B$1),0)),index(C:C,match($H2611,$B:$B,)))),3)</f>
        <v>-294.391</v>
      </c>
      <c r="D2611" s="144">
        <f t="array" ref="D2611">round((G2611-average(J2611,M2611,P2611,S2611,V2611))*Y2611+if($B2611=$H2611,0,iferror(average(vlookup({$H2611,$K2611,$N2611,$Q2611,$T2611},$B:$D,column(C$1),0)),index(D:D,match($H2611,$B:$B,)))),3)</f>
        <v>-16.812</v>
      </c>
      <c r="E2611" s="145">
        <v>2764.0</v>
      </c>
      <c r="F2611" s="146">
        <v>502.639</v>
      </c>
      <c r="G2611" s="146">
        <v>416.701</v>
      </c>
      <c r="H2611" s="147" t="s">
        <v>404</v>
      </c>
      <c r="I2611" s="146">
        <v>688.449</v>
      </c>
      <c r="J2611" s="146">
        <v>406.09</v>
      </c>
      <c r="K2611" s="148"/>
      <c r="L2611" s="149"/>
      <c r="M2611" s="149"/>
      <c r="N2611" s="148"/>
      <c r="O2611" s="149"/>
      <c r="P2611" s="149"/>
      <c r="Q2611" s="148"/>
      <c r="R2611" s="149"/>
      <c r="S2611" s="149"/>
      <c r="T2611" s="148"/>
      <c r="U2611" s="149"/>
      <c r="V2611" s="149"/>
      <c r="W2611" s="149"/>
      <c r="X2611" s="150">
        <f t="shared" si="1"/>
        <v>1.584367573</v>
      </c>
      <c r="Y2611" s="150">
        <f t="shared" si="2"/>
        <v>-1.584367573</v>
      </c>
    </row>
    <row r="2612" ht="15.75" customHeight="1">
      <c r="A2612" s="119">
        <v>2611.0</v>
      </c>
      <c r="B2612" s="143" t="str">
        <f t="array" ref="B2612">index(Systems!$A:$E,match($A2612,Systems!$A:$A,),match(B$1,Systems!$2:$2,))&amp;if(not(isblank(index(Systems!$A:$E,match($A2612,Systems!$A:$A,),match(Systems!$C$2,Systems!$2:$2,))))," ["&amp;index(Systems!$A:$E,match($A2612,Systems!$A:$A,),match(Systems!$C$2,Systems!$2:$2,))&amp;"]",)</f>
        <v>Tyrlon</v>
      </c>
      <c r="C2612" s="144">
        <f t="array" ref="C2612">round((F2612-average(I2612,L2612,O2612,R2612,U2612))*X2612+if($B2612=$H2612,0,iferror(average(vlookup({$H2612,$K2612,$N2612,$Q2612,$T2612},$B:$D,column(B$1),0)),index(C:C,match($H2612,$B:$B,)))),3)</f>
        <v>115.752</v>
      </c>
      <c r="D2612" s="144">
        <f t="array" ref="D2612">round((G2612-average(J2612,M2612,P2612,S2612,V2612))*Y2612+if($B2612=$H2612,0,iferror(average(vlookup({$H2612,$K2612,$N2612,$Q2612,$T2612},$B:$D,column(C$1),0)),index(D:D,match($H2612,$B:$B,)))),3)</f>
        <v>-446.465</v>
      </c>
      <c r="E2612" s="145">
        <v>2764.0</v>
      </c>
      <c r="F2612" s="146">
        <v>761.508</v>
      </c>
      <c r="G2612" s="146">
        <v>687.884</v>
      </c>
      <c r="H2612" s="147" t="s">
        <v>404</v>
      </c>
      <c r="I2612" s="146">
        <v>688.449</v>
      </c>
      <c r="J2612" s="146">
        <v>406.09</v>
      </c>
      <c r="K2612" s="148"/>
      <c r="L2612" s="149"/>
      <c r="M2612" s="149"/>
      <c r="N2612" s="148"/>
      <c r="O2612" s="149"/>
      <c r="P2612" s="149"/>
      <c r="Q2612" s="148"/>
      <c r="R2612" s="149"/>
      <c r="S2612" s="149"/>
      <c r="T2612" s="148"/>
      <c r="U2612" s="149"/>
      <c r="V2612" s="149"/>
      <c r="W2612" s="149"/>
      <c r="X2612" s="150">
        <f t="shared" si="1"/>
        <v>1.584367573</v>
      </c>
      <c r="Y2612" s="150">
        <f t="shared" si="2"/>
        <v>-1.584367573</v>
      </c>
    </row>
    <row r="2613" ht="15.75" customHeight="1">
      <c r="A2613" s="119">
        <v>2612.0</v>
      </c>
      <c r="B2613" s="143" t="str">
        <f t="array" ref="B2613">index(Systems!$A:$E,match($A2613,Systems!$A:$A,),match(B$1,Systems!$2:$2,))&amp;if(not(isblank(index(Systems!$A:$E,match($A2613,Systems!$A:$A,),match(Systems!$C$2,Systems!$2:$2,))))," ["&amp;index(Systems!$A:$E,match($A2613,Systems!$A:$A,),match(Systems!$C$2,Systems!$2:$2,))&amp;"]",)</f>
        <v>Ubangi</v>
      </c>
      <c r="C2613" s="144">
        <f t="array" ref="C2613">round((F2613-average(I2613,L2613,O2613,R2613,U2613))*X2613+if($B2613=$H2613,0,iferror(average(vlookup({$H2613,$K2613,$N2613,$Q2613,$T2613},$B:$D,column(B$1),0)),index(C:C,match($H2613,$B:$B,)))),3)</f>
        <v>-383.648</v>
      </c>
      <c r="D2613" s="144">
        <f t="array" ref="D2613">round((G2613-average(J2613,M2613,P2613,S2613,V2613))*Y2613+if($B2613=$H2613,0,iferror(average(vlookup({$H2613,$K2613,$N2613,$Q2613,$T2613},$B:$D,column(C$1),0)),index(D:D,match($H2613,$B:$B,)))),3)</f>
        <v>412.593</v>
      </c>
      <c r="E2613" s="145">
        <v>2764.0</v>
      </c>
      <c r="F2613" s="146">
        <v>446.303</v>
      </c>
      <c r="G2613" s="146">
        <v>145.675</v>
      </c>
      <c r="H2613" s="147" t="s">
        <v>404</v>
      </c>
      <c r="I2613" s="146">
        <v>688.449</v>
      </c>
      <c r="J2613" s="146">
        <v>406.09</v>
      </c>
      <c r="K2613" s="148"/>
      <c r="L2613" s="149"/>
      <c r="M2613" s="149"/>
      <c r="N2613" s="148"/>
      <c r="O2613" s="149"/>
      <c r="P2613" s="149"/>
      <c r="Q2613" s="148"/>
      <c r="R2613" s="149"/>
      <c r="S2613" s="149"/>
      <c r="T2613" s="148"/>
      <c r="U2613" s="149"/>
      <c r="V2613" s="149"/>
      <c r="W2613" s="149"/>
      <c r="X2613" s="150">
        <f t="shared" si="1"/>
        <v>1.584367573</v>
      </c>
      <c r="Y2613" s="150">
        <f t="shared" si="2"/>
        <v>-1.584367573</v>
      </c>
    </row>
    <row r="2614" ht="15.75" customHeight="1">
      <c r="A2614" s="119">
        <v>2613.0</v>
      </c>
      <c r="B2614" s="143" t="str">
        <f t="array" ref="B2614">index(Systems!$A:$E,match($A2614,Systems!$A:$A,),match(B$1,Systems!$2:$2,))&amp;if(not(isblank(index(Systems!$A:$E,match($A2614,Systems!$A:$A,),match(Systems!$C$2,Systems!$2:$2,))))," ["&amp;index(Systems!$A:$E,match($A2614,Systems!$A:$A,),match(Systems!$C$2,Systems!$2:$2,))&amp;"]",)</f>
        <v>Udibi</v>
      </c>
      <c r="C2614" s="144">
        <f t="array" ref="C2614">round((F2614-average(I2614,L2614,O2614,R2614,U2614))*X2614+if($B2614=$H2614,0,iferror(average(vlookup({$H2614,$K2614,$N2614,$Q2614,$T2614},$B:$D,column(B$1),0)),index(C:C,match($H2614,$B:$B,)))),3)</f>
        <v>316.132</v>
      </c>
      <c r="D2614" s="144">
        <f t="array" ref="D2614">round((G2614-average(J2614,M2614,P2614,S2614,V2614))*Y2614+if($B2614=$H2614,0,iferror(average(vlookup({$H2614,$K2614,$N2614,$Q2614,$T2614},$B:$D,column(C$1),0)),index(D:D,match($H2614,$B:$B,)))),3)</f>
        <v>69.75</v>
      </c>
      <c r="E2614" s="145">
        <v>2764.0</v>
      </c>
      <c r="F2614" s="146">
        <v>887.981</v>
      </c>
      <c r="G2614" s="146">
        <v>362.066</v>
      </c>
      <c r="H2614" s="147" t="s">
        <v>404</v>
      </c>
      <c r="I2614" s="146">
        <v>688.449</v>
      </c>
      <c r="J2614" s="146">
        <v>406.09</v>
      </c>
      <c r="K2614" s="148"/>
      <c r="L2614" s="149"/>
      <c r="M2614" s="149"/>
      <c r="N2614" s="148"/>
      <c r="O2614" s="149"/>
      <c r="P2614" s="149"/>
      <c r="Q2614" s="148"/>
      <c r="R2614" s="149"/>
      <c r="S2614" s="149"/>
      <c r="T2614" s="148"/>
      <c r="U2614" s="149"/>
      <c r="V2614" s="149"/>
      <c r="W2614" s="149"/>
      <c r="X2614" s="150">
        <f t="shared" si="1"/>
        <v>1.584367573</v>
      </c>
      <c r="Y2614" s="150">
        <f t="shared" si="2"/>
        <v>-1.584367573</v>
      </c>
    </row>
    <row r="2615" ht="15.75" customHeight="1">
      <c r="A2615" s="119">
        <v>2614.0</v>
      </c>
      <c r="B2615" s="143" t="str">
        <f t="array" ref="B2615">index(Systems!$A:$E,match($A2615,Systems!$A:$A,),match(B$1,Systems!$2:$2,))&amp;if(not(isblank(index(Systems!$A:$E,match($A2615,Systems!$A:$A,),match(Systems!$C$2,Systems!$2:$2,))))," ["&amp;index(Systems!$A:$E,match($A2615,Systems!$A:$A,),match(Systems!$C$2,Systems!$2:$2,))&amp;"]",)</f>
        <v>Ueda</v>
      </c>
      <c r="C2615" s="144">
        <f t="array" ref="C2615">round((F2615-average(I2615,L2615,O2615,R2615,U2615))*X2615+if($B2615=$H2615,0,iferror(average(vlookup({$H2615,$K2615,$N2615,$Q2615,$T2615},$B:$D,column(B$1),0)),index(C:C,match($H2615,$B:$B,)))),3)</f>
        <v>-14.044</v>
      </c>
      <c r="D2615" s="144">
        <f t="array" ref="D2615">round((G2615-average(J2615,M2615,P2615,S2615,V2615))*Y2615+if($B2615=$H2615,0,iferror(average(vlookup({$H2615,$K2615,$N2615,$Q2615,$T2615},$B:$D,column(C$1),0)),index(D:D,match($H2615,$B:$B,)))),3)</f>
        <v>207.934</v>
      </c>
      <c r="E2615" s="145">
        <v>2764.0</v>
      </c>
      <c r="F2615" s="146">
        <v>679.585</v>
      </c>
      <c r="G2615" s="146">
        <v>274.849</v>
      </c>
      <c r="H2615" s="147" t="s">
        <v>404</v>
      </c>
      <c r="I2615" s="146">
        <v>688.449</v>
      </c>
      <c r="J2615" s="146">
        <v>406.09</v>
      </c>
      <c r="K2615" s="148"/>
      <c r="L2615" s="149"/>
      <c r="M2615" s="149"/>
      <c r="N2615" s="148"/>
      <c r="O2615" s="149"/>
      <c r="P2615" s="149"/>
      <c r="Q2615" s="148"/>
      <c r="R2615" s="149"/>
      <c r="S2615" s="149"/>
      <c r="T2615" s="148"/>
      <c r="U2615" s="149"/>
      <c r="V2615" s="149"/>
      <c r="W2615" s="149"/>
      <c r="X2615" s="150">
        <f t="shared" si="1"/>
        <v>1.584367573</v>
      </c>
      <c r="Y2615" s="150">
        <f t="shared" si="2"/>
        <v>-1.584367573</v>
      </c>
    </row>
    <row r="2616" ht="15.75" customHeight="1">
      <c r="A2616" s="119">
        <v>2615.0</v>
      </c>
      <c r="B2616" s="143" t="str">
        <f t="array" ref="B2616">index(Systems!$A:$E,match($A2616,Systems!$A:$A,),match(B$1,Systems!$2:$2,))&amp;if(not(isblank(index(Systems!$A:$E,match($A2616,Systems!$A:$A,),match(Systems!$C$2,Systems!$2:$2,))))," ["&amp;index(Systems!$A:$E,match($A2616,Systems!$A:$A,),match(Systems!$C$2,Systems!$2:$2,))&amp;"]",)</f>
        <v>Ugland</v>
      </c>
      <c r="C2616" s="144">
        <f t="array" ref="C2616">round((F2616-average(I2616,L2616,O2616,R2616,U2616))*X2616+if($B2616=$H2616,0,iferror(average(vlookup({$H2616,$K2616,$N2616,$Q2616,$T2616},$B:$D,column(B$1),0)),index(C:C,match($H2616,$B:$B,)))),3)</f>
        <v>557.628</v>
      </c>
      <c r="D2616" s="144">
        <f t="array" ref="D2616">round((G2616-average(J2616,M2616,P2616,S2616,V2616))*Y2616+if($B2616=$H2616,0,iferror(average(vlookup({$H2616,$K2616,$N2616,$Q2616,$T2616},$B:$D,column(C$1),0)),index(D:D,match($H2616,$B:$B,)))),3)</f>
        <v>107.976</v>
      </c>
      <c r="E2616" s="145">
        <v>2764.0</v>
      </c>
      <c r="F2616" s="146">
        <v>1040.405</v>
      </c>
      <c r="G2616" s="146">
        <v>337.939</v>
      </c>
      <c r="H2616" s="147" t="s">
        <v>404</v>
      </c>
      <c r="I2616" s="146">
        <v>688.449</v>
      </c>
      <c r="J2616" s="146">
        <v>406.09</v>
      </c>
      <c r="K2616" s="148"/>
      <c r="L2616" s="149"/>
      <c r="M2616" s="149"/>
      <c r="N2616" s="148"/>
      <c r="O2616" s="149"/>
      <c r="P2616" s="149"/>
      <c r="Q2616" s="148"/>
      <c r="R2616" s="149"/>
      <c r="S2616" s="149"/>
      <c r="T2616" s="148"/>
      <c r="U2616" s="149"/>
      <c r="V2616" s="149"/>
      <c r="W2616" s="149"/>
      <c r="X2616" s="150">
        <f t="shared" si="1"/>
        <v>1.584367573</v>
      </c>
      <c r="Y2616" s="150">
        <f t="shared" si="2"/>
        <v>-1.584367573</v>
      </c>
    </row>
    <row r="2617" ht="15.75" customHeight="1">
      <c r="A2617" s="119">
        <v>2616.0</v>
      </c>
      <c r="B2617" s="143" t="str">
        <f t="array" ref="B2617">index(Systems!$A:$E,match($A2617,Systems!$A:$A,),match(B$1,Systems!$2:$2,))&amp;if(not(isblank(index(Systems!$A:$E,match($A2617,Systems!$A:$A,),match(Systems!$C$2,Systems!$2:$2,))))," ["&amp;index(Systems!$A:$E,match($A2617,Systems!$A:$A,),match(Systems!$C$2,Systems!$2:$2,))&amp;"]",)</f>
        <v>Uhuru</v>
      </c>
      <c r="C2617" s="144">
        <f t="array" ref="C2617">round((F2617-average(I2617,L2617,O2617,R2617,U2617))*X2617+if($B2617=$H2617,0,iferror(average(vlookup({$H2617,$K2617,$N2617,$Q2617,$T2617},$B:$D,column(B$1),0)),index(C:C,match($H2617,$B:$B,)))),3)</f>
        <v>-139.065</v>
      </c>
      <c r="D2617" s="144">
        <f t="array" ref="D2617">round((G2617-average(J2617,M2617,P2617,S2617,V2617))*Y2617+if($B2617=$H2617,0,iferror(average(vlookup({$H2617,$K2617,$N2617,$Q2617,$T2617},$B:$D,column(C$1),0)),index(D:D,match($H2617,$B:$B,)))),3)</f>
        <v>-12.459</v>
      </c>
      <c r="E2617" s="145">
        <v>2764.0</v>
      </c>
      <c r="F2617" s="146">
        <v>600.676</v>
      </c>
      <c r="G2617" s="146">
        <v>413.954</v>
      </c>
      <c r="H2617" s="147" t="s">
        <v>404</v>
      </c>
      <c r="I2617" s="146">
        <v>688.449</v>
      </c>
      <c r="J2617" s="146">
        <v>406.09</v>
      </c>
      <c r="K2617" s="148"/>
      <c r="L2617" s="149"/>
      <c r="M2617" s="149"/>
      <c r="N2617" s="148"/>
      <c r="O2617" s="149"/>
      <c r="P2617" s="149"/>
      <c r="Q2617" s="148"/>
      <c r="R2617" s="149"/>
      <c r="S2617" s="149"/>
      <c r="T2617" s="148"/>
      <c r="U2617" s="149"/>
      <c r="V2617" s="149"/>
      <c r="W2617" s="149"/>
      <c r="X2617" s="150">
        <f t="shared" si="1"/>
        <v>1.584367573</v>
      </c>
      <c r="Y2617" s="150">
        <f t="shared" si="2"/>
        <v>-1.584367573</v>
      </c>
    </row>
    <row r="2618" ht="15.75" customHeight="1">
      <c r="A2618" s="119">
        <v>2617.0</v>
      </c>
      <c r="B2618" s="143" t="str">
        <f t="array" ref="B2618">index(Systems!$A:$E,match($A2618,Systems!$A:$A,),match(B$1,Systems!$2:$2,))&amp;if(not(isblank(index(Systems!$A:$E,match($A2618,Systems!$A:$A,),match(Systems!$C$2,Systems!$2:$2,))))," ["&amp;index(Systems!$A:$E,match($A2618,Systems!$A:$A,),match(Systems!$C$2,Systems!$2:$2,))&amp;"]",)</f>
        <v>Ukunela</v>
      </c>
      <c r="C2618" s="144">
        <f t="array" ref="C2618">round((F2618-average(I2618,L2618,O2618,R2618,U2618))*X2618+if($B2618=$H2618,0,iferror(average(vlookup({$H2618,$K2618,$N2618,$Q2618,$T2618},$B:$D,column(B$1),0)),index(C:C,match($H2618,$B:$B,)))),3)</f>
        <v>-282.64</v>
      </c>
      <c r="D2618" s="144">
        <f t="array" ref="D2618">round((G2618-average(J2618,M2618,P2618,S2618,V2618))*Y2618+if($B2618=$H2618,0,iferror(average(vlookup({$H2618,$K2618,$N2618,$Q2618,$T2618},$B:$D,column(C$1),0)),index(D:D,match($H2618,$B:$B,)))),3)</f>
        <v>85.277</v>
      </c>
      <c r="E2618" s="145">
        <v>2764.0</v>
      </c>
      <c r="F2618" s="146">
        <v>510.056</v>
      </c>
      <c r="G2618" s="146">
        <v>352.266</v>
      </c>
      <c r="H2618" s="147" t="s">
        <v>404</v>
      </c>
      <c r="I2618" s="146">
        <v>688.449</v>
      </c>
      <c r="J2618" s="146">
        <v>406.09</v>
      </c>
      <c r="K2618" s="148"/>
      <c r="L2618" s="149"/>
      <c r="M2618" s="149"/>
      <c r="N2618" s="148"/>
      <c r="O2618" s="149"/>
      <c r="P2618" s="149"/>
      <c r="Q2618" s="148"/>
      <c r="R2618" s="149"/>
      <c r="S2618" s="149"/>
      <c r="T2618" s="148"/>
      <c r="U2618" s="149"/>
      <c r="V2618" s="149"/>
      <c r="W2618" s="149"/>
      <c r="X2618" s="150">
        <f t="shared" si="1"/>
        <v>1.584367573</v>
      </c>
      <c r="Y2618" s="150">
        <f t="shared" si="2"/>
        <v>-1.584367573</v>
      </c>
    </row>
    <row r="2619" ht="15.75" customHeight="1">
      <c r="A2619" s="119">
        <v>2618.0</v>
      </c>
      <c r="B2619" s="143" t="str">
        <f t="array" ref="B2619">index(Systems!$A:$E,match($A2619,Systems!$A:$A,),match(B$1,Systems!$2:$2,))&amp;if(not(isblank(index(Systems!$A:$E,match($A2619,Systems!$A:$A,),match(Systems!$C$2,Systems!$2:$2,))))," ["&amp;index(Systems!$A:$E,match($A2619,Systems!$A:$A,),match(Systems!$C$2,Systems!$2:$2,))&amp;"]",)</f>
        <v>Ulan Batar</v>
      </c>
      <c r="C2619" s="144">
        <f t="array" ref="C2619">round((F2619-average(I2619,L2619,O2619,R2619,U2619))*X2619+if($B2619=$H2619,0,iferror(average(vlookup({$H2619,$K2619,$N2619,$Q2619,$T2619},$B:$D,column(B$1),0)),index(C:C,match($H2619,$B:$B,)))),3)</f>
        <v>126.566</v>
      </c>
      <c r="D2619" s="144">
        <f t="array" ref="D2619">round((G2619-average(J2619,M2619,P2619,S2619,V2619))*Y2619+if($B2619=$H2619,0,iferror(average(vlookup({$H2619,$K2619,$N2619,$Q2619,$T2619},$B:$D,column(C$1),0)),index(D:D,match($H2619,$B:$B,)))),3)</f>
        <v>-74.405</v>
      </c>
      <c r="E2619" s="145">
        <v>2764.0</v>
      </c>
      <c r="F2619" s="146">
        <v>768.333</v>
      </c>
      <c r="G2619" s="146">
        <v>453.052</v>
      </c>
      <c r="H2619" s="147" t="s">
        <v>404</v>
      </c>
      <c r="I2619" s="146">
        <v>688.449</v>
      </c>
      <c r="J2619" s="146">
        <v>406.09</v>
      </c>
      <c r="K2619" s="148"/>
      <c r="L2619" s="149"/>
      <c r="M2619" s="149"/>
      <c r="N2619" s="148"/>
      <c r="O2619" s="149"/>
      <c r="P2619" s="149"/>
      <c r="Q2619" s="148"/>
      <c r="R2619" s="149"/>
      <c r="S2619" s="149"/>
      <c r="T2619" s="148"/>
      <c r="U2619" s="149"/>
      <c r="V2619" s="149"/>
      <c r="W2619" s="149"/>
      <c r="X2619" s="150">
        <f t="shared" si="1"/>
        <v>1.584367573</v>
      </c>
      <c r="Y2619" s="150">
        <f t="shared" si="2"/>
        <v>-1.584367573</v>
      </c>
    </row>
    <row r="2620" ht="15.75" customHeight="1">
      <c r="A2620" s="119">
        <v>2619.0</v>
      </c>
      <c r="B2620" s="143" t="str">
        <f t="array" ref="B2620">index(Systems!$A:$E,match($A2620,Systems!$A:$A,),match(B$1,Systems!$2:$2,))&amp;if(not(isblank(index(Systems!$A:$E,match($A2620,Systems!$A:$A,),match(Systems!$C$2,Systems!$2:$2,))))," ["&amp;index(Systems!$A:$E,match($A2620,Systems!$A:$A,),match(Systems!$C$2,Systems!$2:$2,))&amp;"]",)</f>
        <v>Ulan Bator</v>
      </c>
      <c r="C2620" s="144">
        <f t="array" ref="C2620">round((F2620-average(I2620,L2620,O2620,R2620,U2620))*X2620+if($B2620=$H2620,0,iferror(average(vlookup({$H2620,$K2620,$N2620,$Q2620,$T2620},$B:$D,column(B$1),0)),index(C:C,match($H2620,$B:$B,)))),3)</f>
        <v>35.922</v>
      </c>
      <c r="D2620" s="144">
        <f t="array" ref="D2620">round((G2620-average(J2620,M2620,P2620,S2620,V2620))*Y2620+if($B2620=$H2620,0,iferror(average(vlookup({$H2620,$K2620,$N2620,$Q2620,$T2620},$B:$D,column(C$1),0)),index(D:D,match($H2620,$B:$B,)))),3)</f>
        <v>-139.402</v>
      </c>
      <c r="E2620" s="145">
        <v>2764.0</v>
      </c>
      <c r="F2620" s="146">
        <v>711.122</v>
      </c>
      <c r="G2620" s="146">
        <v>494.076</v>
      </c>
      <c r="H2620" s="147" t="s">
        <v>404</v>
      </c>
      <c r="I2620" s="146">
        <v>688.449</v>
      </c>
      <c r="J2620" s="146">
        <v>406.09</v>
      </c>
      <c r="K2620" s="148"/>
      <c r="L2620" s="149"/>
      <c r="M2620" s="149"/>
      <c r="N2620" s="148"/>
      <c r="O2620" s="149"/>
      <c r="P2620" s="149"/>
      <c r="Q2620" s="148"/>
      <c r="R2620" s="149"/>
      <c r="S2620" s="149"/>
      <c r="T2620" s="148"/>
      <c r="U2620" s="149"/>
      <c r="V2620" s="149"/>
      <c r="W2620" s="149"/>
      <c r="X2620" s="150">
        <f t="shared" si="1"/>
        <v>1.584367573</v>
      </c>
      <c r="Y2620" s="150">
        <f t="shared" si="2"/>
        <v>-1.584367573</v>
      </c>
    </row>
    <row r="2621" ht="15.75" customHeight="1">
      <c r="A2621" s="119">
        <v>2620.0</v>
      </c>
      <c r="B2621" s="143" t="str">
        <f t="array" ref="B2621">index(Systems!$A:$E,match($A2621,Systems!$A:$A,),match(B$1,Systems!$2:$2,))&amp;if(not(isblank(index(Systems!$A:$E,match($A2621,Systems!$A:$A,),match(Systems!$C$2,Systems!$2:$2,))))," ["&amp;index(Systems!$A:$E,match($A2621,Systems!$A:$A,),match(Systems!$C$2,Systems!$2:$2,))&amp;"]",)</f>
        <v>Ullieri</v>
      </c>
      <c r="C2621" s="144">
        <f t="array" ref="C2621">round((F2621-average(I2621,L2621,O2621,R2621,U2621))*X2621+if($B2621=$H2621,0,iferror(average(vlookup({$H2621,$K2621,$N2621,$Q2621,$T2621},$B:$D,column(B$1),0)),index(C:C,match($H2621,$B:$B,)))),3)</f>
        <v>-31.407</v>
      </c>
      <c r="D2621" s="144">
        <f t="array" ref="D2621">round((G2621-average(J2621,M2621,P2621,S2621,V2621))*Y2621+if($B2621=$H2621,0,iferror(average(vlookup({$H2621,$K2621,$N2621,$Q2621,$T2621},$B:$D,column(C$1),0)),index(D:D,match($H2621,$B:$B,)))),3)</f>
        <v>-306.171</v>
      </c>
      <c r="E2621" s="145">
        <v>2764.0</v>
      </c>
      <c r="F2621" s="146">
        <v>668.626</v>
      </c>
      <c r="G2621" s="146">
        <v>599.335</v>
      </c>
      <c r="H2621" s="147" t="s">
        <v>404</v>
      </c>
      <c r="I2621" s="146">
        <v>688.449</v>
      </c>
      <c r="J2621" s="146">
        <v>406.09</v>
      </c>
      <c r="K2621" s="148"/>
      <c r="L2621" s="149"/>
      <c r="M2621" s="149"/>
      <c r="N2621" s="148"/>
      <c r="O2621" s="149"/>
      <c r="P2621" s="149"/>
      <c r="Q2621" s="148"/>
      <c r="R2621" s="149"/>
      <c r="S2621" s="149"/>
      <c r="T2621" s="148"/>
      <c r="U2621" s="149"/>
      <c r="V2621" s="149"/>
      <c r="W2621" s="149"/>
      <c r="X2621" s="150">
        <f t="shared" si="1"/>
        <v>1.584367573</v>
      </c>
      <c r="Y2621" s="150">
        <f t="shared" si="2"/>
        <v>-1.584367573</v>
      </c>
    </row>
    <row r="2622" ht="15.75" customHeight="1">
      <c r="A2622" s="119">
        <v>2621.0</v>
      </c>
      <c r="B2622" s="143" t="str">
        <f t="array" ref="B2622">index(Systems!$A:$E,match($A2622,Systems!$A:$A,),match(B$1,Systems!$2:$2,))&amp;if(not(isblank(index(Systems!$A:$E,match($A2622,Systems!$A:$A,),match(Systems!$C$2,Systems!$2:$2,))))," ["&amp;index(Systems!$A:$E,match($A2622,Systems!$A:$A,),match(Systems!$C$2,Systems!$2:$2,))&amp;"]",)</f>
        <v>Ulsan</v>
      </c>
      <c r="C2622" s="144">
        <f t="array" ref="C2622">round((F2622-average(I2622,L2622,O2622,R2622,U2622))*X2622+if($B2622=$H2622,0,iferror(average(vlookup({$H2622,$K2622,$N2622,$Q2622,$T2622},$B:$D,column(B$1),0)),index(C:C,match($H2622,$B:$B,)))),3)</f>
        <v>194.568</v>
      </c>
      <c r="D2622" s="144">
        <f t="array" ref="D2622">round((G2622-average(J2622,M2622,P2622,S2622,V2622))*Y2622+if($B2622=$H2622,0,iferror(average(vlookup({$H2622,$K2622,$N2622,$Q2622,$T2622},$B:$D,column(C$1),0)),index(D:D,match($H2622,$B:$B,)))),3)</f>
        <v>275.084</v>
      </c>
      <c r="E2622" s="145">
        <v>2764.0</v>
      </c>
      <c r="F2622" s="146">
        <v>811.254</v>
      </c>
      <c r="G2622" s="146">
        <v>232.466</v>
      </c>
      <c r="H2622" s="147" t="s">
        <v>404</v>
      </c>
      <c r="I2622" s="146">
        <v>688.449</v>
      </c>
      <c r="J2622" s="146">
        <v>406.09</v>
      </c>
      <c r="K2622" s="148"/>
      <c r="L2622" s="149"/>
      <c r="M2622" s="149"/>
      <c r="N2622" s="148"/>
      <c r="O2622" s="149"/>
      <c r="P2622" s="149"/>
      <c r="Q2622" s="148"/>
      <c r="R2622" s="149"/>
      <c r="S2622" s="149"/>
      <c r="T2622" s="148"/>
      <c r="U2622" s="149"/>
      <c r="V2622" s="149"/>
      <c r="W2622" s="149"/>
      <c r="X2622" s="150">
        <f t="shared" si="1"/>
        <v>1.584367573</v>
      </c>
      <c r="Y2622" s="150">
        <f t="shared" si="2"/>
        <v>-1.584367573</v>
      </c>
    </row>
    <row r="2623" ht="15.75" customHeight="1">
      <c r="A2623" s="119">
        <v>2622.0</v>
      </c>
      <c r="B2623" s="143" t="str">
        <f t="array" ref="B2623">index(Systems!$A:$E,match($A2623,Systems!$A:$A,),match(B$1,Systems!$2:$2,))&amp;if(not(isblank(index(Systems!$A:$E,match($A2623,Systems!$A:$A,),match(Systems!$C$2,Systems!$2:$2,))))," ["&amp;index(Systems!$A:$E,match($A2623,Systems!$A:$A,),match(Systems!$C$2,Systems!$2:$2,))&amp;"]",)</f>
        <v>Ulubis</v>
      </c>
      <c r="C2623" s="144">
        <f t="array" ref="C2623">round((F2623-average(I2623,L2623,O2623,R2623,U2623))*X2623+if($B2623=$H2623,0,iferror(average(vlookup({$H2623,$K2623,$N2623,$Q2623,$T2623},$B:$D,column(B$1),0)),index(C:C,match($H2623,$B:$B,)))),3)</f>
        <v>562.016</v>
      </c>
      <c r="D2623" s="144">
        <f t="array" ref="D2623">round((G2623-average(J2623,M2623,P2623,S2623,V2623))*Y2623+if($B2623=$H2623,0,iferror(average(vlookup({$H2623,$K2623,$N2623,$Q2623,$T2623},$B:$D,column(C$1),0)),index(D:D,match($H2623,$B:$B,)))),3)</f>
        <v>230.608</v>
      </c>
      <c r="E2623" s="145">
        <v>2764.0</v>
      </c>
      <c r="F2623" s="146">
        <v>1043.175</v>
      </c>
      <c r="G2623" s="146">
        <v>260.538</v>
      </c>
      <c r="H2623" s="147" t="s">
        <v>404</v>
      </c>
      <c r="I2623" s="146">
        <v>688.449</v>
      </c>
      <c r="J2623" s="146">
        <v>406.09</v>
      </c>
      <c r="K2623" s="148"/>
      <c r="L2623" s="149"/>
      <c r="M2623" s="149"/>
      <c r="N2623" s="148"/>
      <c r="O2623" s="149"/>
      <c r="P2623" s="149"/>
      <c r="Q2623" s="148"/>
      <c r="R2623" s="149"/>
      <c r="S2623" s="149"/>
      <c r="T2623" s="148"/>
      <c r="U2623" s="149"/>
      <c r="V2623" s="149"/>
      <c r="W2623" s="149"/>
      <c r="X2623" s="150">
        <f t="shared" si="1"/>
        <v>1.584367573</v>
      </c>
      <c r="Y2623" s="150">
        <f t="shared" si="2"/>
        <v>-1.584367573</v>
      </c>
    </row>
    <row r="2624" ht="15.75" customHeight="1">
      <c r="A2624" s="119">
        <v>2623.0</v>
      </c>
      <c r="B2624" s="143" t="str">
        <f t="array" ref="B2624">index(Systems!$A:$E,match($A2624,Systems!$A:$A,),match(B$1,Systems!$2:$2,))&amp;if(not(isblank(index(Systems!$A:$E,match($A2624,Systems!$A:$A,),match(Systems!$C$2,Systems!$2:$2,))))," ["&amp;index(Systems!$A:$E,match($A2624,Systems!$A:$A,),match(Systems!$C$2,Systems!$2:$2,))&amp;"]",)</f>
        <v>Ulvskollen</v>
      </c>
      <c r="C2624" s="144">
        <f t="array" ref="C2624">round((F2624-average(I2624,L2624,O2624,R2624,U2624))*X2624+if($B2624=$H2624,0,iferror(average(vlookup({$H2624,$K2624,$N2624,$Q2624,$T2624},$B:$D,column(B$1),0)),index(C:C,match($H2624,$B:$B,)))),3)</f>
        <v>582.383</v>
      </c>
      <c r="D2624" s="144">
        <f t="array" ref="D2624">round((G2624-average(J2624,M2624,P2624,S2624,V2624))*Y2624+if($B2624=$H2624,0,iferror(average(vlookup({$H2624,$K2624,$N2624,$Q2624,$T2624},$B:$D,column(C$1),0)),index(D:D,match($H2624,$B:$B,)))),3)</f>
        <v>-207.234</v>
      </c>
      <c r="E2624" s="145">
        <v>2764.0</v>
      </c>
      <c r="F2624" s="146">
        <v>1056.03</v>
      </c>
      <c r="G2624" s="146">
        <v>536.889</v>
      </c>
      <c r="H2624" s="147" t="s">
        <v>404</v>
      </c>
      <c r="I2624" s="146">
        <v>688.449</v>
      </c>
      <c r="J2624" s="146">
        <v>406.09</v>
      </c>
      <c r="K2624" s="148"/>
      <c r="L2624" s="149"/>
      <c r="M2624" s="149"/>
      <c r="N2624" s="148"/>
      <c r="O2624" s="149"/>
      <c r="P2624" s="149"/>
      <c r="Q2624" s="148"/>
      <c r="R2624" s="149"/>
      <c r="S2624" s="149"/>
      <c r="T2624" s="148"/>
      <c r="U2624" s="149"/>
      <c r="V2624" s="149"/>
      <c r="W2624" s="149"/>
      <c r="X2624" s="150">
        <f t="shared" si="1"/>
        <v>1.584367573</v>
      </c>
      <c r="Y2624" s="150">
        <f t="shared" si="2"/>
        <v>-1.584367573</v>
      </c>
    </row>
    <row r="2625" ht="15.75" customHeight="1">
      <c r="A2625" s="119">
        <v>2624.0</v>
      </c>
      <c r="B2625" s="143" t="str">
        <f t="array" ref="B2625">index(Systems!$A:$E,match($A2625,Systems!$A:$A,),match(B$1,Systems!$2:$2,))&amp;if(not(isblank(index(Systems!$A:$E,match($A2625,Systems!$A:$A,),match(Systems!$C$2,Systems!$2:$2,))))," ["&amp;index(Systems!$A:$E,match($A2625,Systems!$A:$A,),match(Systems!$C$2,Systems!$2:$2,))&amp;"]",)</f>
        <v>Ulysses</v>
      </c>
      <c r="C2625" s="144">
        <f t="array" ref="C2625">round((F2625-average(I2625,L2625,O2625,R2625,U2625))*X2625+if($B2625=$H2625,0,iferror(average(vlookup({$H2625,$K2625,$N2625,$Q2625,$T2625},$B:$D,column(B$1),0)),index(C:C,match($H2625,$B:$B,)))),3)</f>
        <v>413.325</v>
      </c>
      <c r="D2625" s="144">
        <f t="array" ref="D2625">round((G2625-average(J2625,M2625,P2625,S2625,V2625))*Y2625+if($B2625=$H2625,0,iferror(average(vlookup({$H2625,$K2625,$N2625,$Q2625,$T2625},$B:$D,column(C$1),0)),index(D:D,match($H2625,$B:$B,)))),3)</f>
        <v>-17.623</v>
      </c>
      <c r="E2625" s="145">
        <v>2764.0</v>
      </c>
      <c r="F2625" s="146">
        <v>949.326</v>
      </c>
      <c r="G2625" s="146">
        <v>417.213</v>
      </c>
      <c r="H2625" s="147" t="s">
        <v>404</v>
      </c>
      <c r="I2625" s="146">
        <v>688.449</v>
      </c>
      <c r="J2625" s="146">
        <v>406.09</v>
      </c>
      <c r="K2625" s="148"/>
      <c r="L2625" s="149"/>
      <c r="M2625" s="149"/>
      <c r="N2625" s="148"/>
      <c r="O2625" s="149"/>
      <c r="P2625" s="149"/>
      <c r="Q2625" s="148"/>
      <c r="R2625" s="149"/>
      <c r="S2625" s="149"/>
      <c r="T2625" s="148"/>
      <c r="U2625" s="149"/>
      <c r="V2625" s="149"/>
      <c r="W2625" s="149"/>
      <c r="X2625" s="150">
        <f t="shared" si="1"/>
        <v>1.584367573</v>
      </c>
      <c r="Y2625" s="150">
        <f t="shared" si="2"/>
        <v>-1.584367573</v>
      </c>
    </row>
    <row r="2626" ht="15.75" customHeight="1">
      <c r="A2626" s="119">
        <v>2625.0</v>
      </c>
      <c r="B2626" s="143" t="str">
        <f t="array" ref="B2626">index(Systems!$A:$E,match($A2626,Systems!$A:$A,),match(B$1,Systems!$2:$2,))&amp;if(not(isblank(index(Systems!$A:$E,match($A2626,Systems!$A:$A,),match(Systems!$C$2,Systems!$2:$2,))))," ["&amp;index(Systems!$A:$E,match($A2626,Systems!$A:$A,),match(Systems!$C$2,Systems!$2:$2,))&amp;"]",)</f>
        <v>Umgard</v>
      </c>
      <c r="C2626" s="144">
        <f t="array" ref="C2626">round((F2626-average(I2626,L2626,O2626,R2626,U2626))*X2626+if($B2626=$H2626,0,iferror(average(vlookup({$H2626,$K2626,$N2626,$Q2626,$T2626},$B:$D,column(B$1),0)),index(C:C,match($H2626,$B:$B,)))),3)</f>
        <v>124.332</v>
      </c>
      <c r="D2626" s="144">
        <f t="array" ref="D2626">round((G2626-average(J2626,M2626,P2626,S2626,V2626))*Y2626+if($B2626=$H2626,0,iferror(average(vlookup({$H2626,$K2626,$N2626,$Q2626,$T2626},$B:$D,column(C$1),0)),index(D:D,match($H2626,$B:$B,)))),3)</f>
        <v>-419.083</v>
      </c>
      <c r="E2626" s="145">
        <v>2764.0</v>
      </c>
      <c r="F2626" s="146">
        <v>766.923</v>
      </c>
      <c r="G2626" s="146">
        <v>670.601</v>
      </c>
      <c r="H2626" s="147" t="s">
        <v>404</v>
      </c>
      <c r="I2626" s="146">
        <v>688.449</v>
      </c>
      <c r="J2626" s="146">
        <v>406.09</v>
      </c>
      <c r="K2626" s="148"/>
      <c r="L2626" s="149"/>
      <c r="M2626" s="149"/>
      <c r="N2626" s="148"/>
      <c r="O2626" s="149"/>
      <c r="P2626" s="149"/>
      <c r="Q2626" s="148"/>
      <c r="R2626" s="149"/>
      <c r="S2626" s="149"/>
      <c r="T2626" s="148"/>
      <c r="U2626" s="149"/>
      <c r="V2626" s="149"/>
      <c r="W2626" s="149"/>
      <c r="X2626" s="150">
        <f t="shared" si="1"/>
        <v>1.584367573</v>
      </c>
      <c r="Y2626" s="150">
        <f t="shared" si="2"/>
        <v>-1.584367573</v>
      </c>
    </row>
    <row r="2627" ht="15.75" customHeight="1">
      <c r="A2627" s="119">
        <v>2626.0</v>
      </c>
      <c r="B2627" s="143" t="str">
        <f t="array" ref="B2627">index(Systems!$A:$E,match($A2627,Systems!$A:$A,),match(B$1,Systems!$2:$2,))&amp;if(not(isblank(index(Systems!$A:$E,match($A2627,Systems!$A:$A,),match(Systems!$C$2,Systems!$2:$2,))))," ["&amp;index(Systems!$A:$E,match($A2627,Systems!$A:$A,),match(Systems!$C$2,Systems!$2:$2,))&amp;"]",)</f>
        <v>Umijiri</v>
      </c>
      <c r="C2627" s="144">
        <f t="array" ref="C2627">round((F2627-average(I2627,L2627,O2627,R2627,U2627))*X2627+if($B2627=$H2627,0,iferror(average(vlookup({$H2627,$K2627,$N2627,$Q2627,$T2627},$B:$D,column(B$1),0)),index(C:C,match($H2627,$B:$B,)))),3)</f>
        <v>123.809</v>
      </c>
      <c r="D2627" s="144">
        <f t="array" ref="D2627">round((G2627-average(J2627,M2627,P2627,S2627,V2627))*Y2627+if($B2627=$H2627,0,iferror(average(vlookup({$H2627,$K2627,$N2627,$Q2627,$T2627},$B:$D,column(C$1),0)),index(D:D,match($H2627,$B:$B,)))),3)</f>
        <v>106.452</v>
      </c>
      <c r="E2627" s="145">
        <v>2764.0</v>
      </c>
      <c r="F2627" s="146">
        <v>766.593</v>
      </c>
      <c r="G2627" s="146">
        <v>338.901</v>
      </c>
      <c r="H2627" s="147" t="s">
        <v>404</v>
      </c>
      <c r="I2627" s="146">
        <v>688.449</v>
      </c>
      <c r="J2627" s="146">
        <v>406.09</v>
      </c>
      <c r="K2627" s="148"/>
      <c r="L2627" s="149"/>
      <c r="M2627" s="149"/>
      <c r="N2627" s="148"/>
      <c r="O2627" s="149"/>
      <c r="P2627" s="149"/>
      <c r="Q2627" s="148"/>
      <c r="R2627" s="149"/>
      <c r="S2627" s="149"/>
      <c r="T2627" s="148"/>
      <c r="U2627" s="149"/>
      <c r="V2627" s="149"/>
      <c r="W2627" s="149"/>
      <c r="X2627" s="150">
        <f t="shared" si="1"/>
        <v>1.584367573</v>
      </c>
      <c r="Y2627" s="150">
        <f t="shared" si="2"/>
        <v>-1.584367573</v>
      </c>
    </row>
    <row r="2628" ht="15.75" customHeight="1">
      <c r="A2628" s="119">
        <v>2627.0</v>
      </c>
      <c r="B2628" s="143" t="str">
        <f t="array" ref="B2628">index(Systems!$A:$E,match($A2628,Systems!$A:$A,),match(B$1,Systems!$2:$2,))&amp;if(not(isblank(index(Systems!$A:$E,match($A2628,Systems!$A:$A,),match(Systems!$C$2,Systems!$2:$2,))))," ["&amp;index(Systems!$A:$E,match($A2628,Systems!$A:$A,),match(Systems!$C$2,Systems!$2:$2,))&amp;"]",)</f>
        <v>Umka</v>
      </c>
      <c r="C2628" s="144">
        <f t="array" ref="C2628">round((F2628-average(I2628,L2628,O2628,R2628,U2628))*X2628+if($B2628=$H2628,0,iferror(average(vlookup({$H2628,$K2628,$N2628,$Q2628,$T2628},$B:$D,column(B$1),0)),index(C:C,match($H2628,$B:$B,)))),3)</f>
        <v>-129.747</v>
      </c>
      <c r="D2628" s="144">
        <f t="array" ref="D2628">round((G2628-average(J2628,M2628,P2628,S2628,V2628))*Y2628+if($B2628=$H2628,0,iferror(average(vlookup({$H2628,$K2628,$N2628,$Q2628,$T2628},$B:$D,column(C$1),0)),index(D:D,match($H2628,$B:$B,)))),3)</f>
        <v>-361.421</v>
      </c>
      <c r="E2628" s="145">
        <v>2764.0</v>
      </c>
      <c r="F2628" s="146">
        <v>606.557</v>
      </c>
      <c r="G2628" s="146">
        <v>634.207</v>
      </c>
      <c r="H2628" s="147" t="s">
        <v>404</v>
      </c>
      <c r="I2628" s="146">
        <v>688.449</v>
      </c>
      <c r="J2628" s="146">
        <v>406.09</v>
      </c>
      <c r="K2628" s="148"/>
      <c r="L2628" s="149"/>
      <c r="M2628" s="149"/>
      <c r="N2628" s="148"/>
      <c r="O2628" s="149"/>
      <c r="P2628" s="149"/>
      <c r="Q2628" s="148"/>
      <c r="R2628" s="149"/>
      <c r="S2628" s="149"/>
      <c r="T2628" s="148"/>
      <c r="U2628" s="149"/>
      <c r="V2628" s="149"/>
      <c r="W2628" s="149"/>
      <c r="X2628" s="150">
        <f t="shared" si="1"/>
        <v>1.584367573</v>
      </c>
      <c r="Y2628" s="150">
        <f t="shared" si="2"/>
        <v>-1.584367573</v>
      </c>
    </row>
    <row r="2629" ht="15.75" customHeight="1">
      <c r="A2629" s="119">
        <v>2628.0</v>
      </c>
      <c r="B2629" s="143" t="str">
        <f t="array" ref="B2629">index(Systems!$A:$E,match($A2629,Systems!$A:$A,),match(B$1,Systems!$2:$2,))&amp;if(not(isblank(index(Systems!$A:$E,match($A2629,Systems!$A:$A,),match(Systems!$C$2,Systems!$2:$2,))))," ["&amp;index(Systems!$A:$E,match($A2629,Systems!$A:$A,),match(Systems!$C$2,Systems!$2:$2,))&amp;"]",)</f>
        <v>Undra</v>
      </c>
      <c r="C2629" s="144">
        <f t="array" ref="C2629">round((F2629-average(I2629,L2629,O2629,R2629,U2629))*X2629+if($B2629=$H2629,0,iferror(average(vlookup({$H2629,$K2629,$N2629,$Q2629,$T2629},$B:$D,column(B$1),0)),index(C:C,match($H2629,$B:$B,)))),3)</f>
        <v>113.556</v>
      </c>
      <c r="D2629" s="144">
        <f t="array" ref="D2629">round((G2629-average(J2629,M2629,P2629,S2629,V2629))*Y2629+if($B2629=$H2629,0,iferror(average(vlookup({$H2629,$K2629,$N2629,$Q2629,$T2629},$B:$D,column(C$1),0)),index(D:D,match($H2629,$B:$B,)))),3)</f>
        <v>-116.101</v>
      </c>
      <c r="E2629" s="145">
        <v>2764.0</v>
      </c>
      <c r="F2629" s="146">
        <v>760.122</v>
      </c>
      <c r="G2629" s="146">
        <v>479.369</v>
      </c>
      <c r="H2629" s="147" t="s">
        <v>404</v>
      </c>
      <c r="I2629" s="146">
        <v>688.449</v>
      </c>
      <c r="J2629" s="146">
        <v>406.09</v>
      </c>
      <c r="K2629" s="148"/>
      <c r="L2629" s="149"/>
      <c r="M2629" s="149"/>
      <c r="N2629" s="148"/>
      <c r="O2629" s="149"/>
      <c r="P2629" s="149"/>
      <c r="Q2629" s="148"/>
      <c r="R2629" s="149"/>
      <c r="S2629" s="149"/>
      <c r="T2629" s="148"/>
      <c r="U2629" s="149"/>
      <c r="V2629" s="149"/>
      <c r="W2629" s="149"/>
      <c r="X2629" s="150">
        <f t="shared" si="1"/>
        <v>1.584367573</v>
      </c>
      <c r="Y2629" s="150">
        <f t="shared" si="2"/>
        <v>-1.584367573</v>
      </c>
    </row>
    <row r="2630" ht="15.75" customHeight="1">
      <c r="A2630" s="119">
        <v>2629.0</v>
      </c>
      <c r="B2630" s="143" t="str">
        <f t="array" ref="B2630">index(Systems!$A:$E,match($A2630,Systems!$A:$A,),match(B$1,Systems!$2:$2,))&amp;if(not(isblank(index(Systems!$A:$E,match($A2630,Systems!$A:$A,),match(Systems!$C$2,Systems!$2:$2,))))," ["&amp;index(Systems!$A:$E,match($A2630,Systems!$A:$A,),match(Systems!$C$2,Systems!$2:$2,))&amp;"]",)</f>
        <v>Unity</v>
      </c>
      <c r="C2630" s="144">
        <f t="array" ref="C2630">round((F2630-average(I2630,L2630,O2630,R2630,U2630))*X2630+if($B2630=$H2630,0,iferror(average(vlookup({$H2630,$K2630,$N2630,$Q2630,$T2630},$B:$D,column(B$1),0)),index(C:C,match($H2630,$B:$B,)))),3)</f>
        <v>224.628</v>
      </c>
      <c r="D2630" s="144">
        <f t="array" ref="D2630">round((G2630-average(J2630,M2630,P2630,S2630,V2630))*Y2630+if($B2630=$H2630,0,iferror(average(vlookup({$H2630,$K2630,$N2630,$Q2630,$T2630},$B:$D,column(C$1),0)),index(D:D,match($H2630,$B:$B,)))),3)</f>
        <v>287.396</v>
      </c>
      <c r="E2630" s="145">
        <v>2764.0</v>
      </c>
      <c r="F2630" s="146">
        <v>830.227</v>
      </c>
      <c r="G2630" s="146">
        <v>224.695</v>
      </c>
      <c r="H2630" s="147" t="s">
        <v>404</v>
      </c>
      <c r="I2630" s="146">
        <v>688.449</v>
      </c>
      <c r="J2630" s="146">
        <v>406.09</v>
      </c>
      <c r="K2630" s="148"/>
      <c r="L2630" s="149"/>
      <c r="M2630" s="149"/>
      <c r="N2630" s="148"/>
      <c r="O2630" s="149"/>
      <c r="P2630" s="149"/>
      <c r="Q2630" s="148"/>
      <c r="R2630" s="149"/>
      <c r="S2630" s="149"/>
      <c r="T2630" s="148"/>
      <c r="U2630" s="149"/>
      <c r="V2630" s="149"/>
      <c r="W2630" s="149"/>
      <c r="X2630" s="150">
        <f t="shared" si="1"/>
        <v>1.584367573</v>
      </c>
      <c r="Y2630" s="150">
        <f t="shared" si="2"/>
        <v>-1.584367573</v>
      </c>
    </row>
    <row r="2631" ht="15.75" customHeight="1">
      <c r="A2631" s="119">
        <v>2630.0</v>
      </c>
      <c r="B2631" s="143" t="str">
        <f t="array" ref="B2631">index(Systems!$A:$E,match($A2631,Systems!$A:$A,),match(B$1,Systems!$2:$2,))&amp;if(not(isblank(index(Systems!$A:$E,match($A2631,Systems!$A:$A,),match(Systems!$C$2,Systems!$2:$2,))))," ["&amp;index(Systems!$A:$E,match($A2631,Systems!$A:$A,),match(Systems!$C$2,Systems!$2:$2,))&amp;"]",)</f>
        <v>Unkador</v>
      </c>
      <c r="C2631" s="144">
        <f t="array" ref="C2631">round((F2631-average(I2631,L2631,O2631,R2631,U2631))*X2631+if($B2631=$H2631,0,iferror(average(vlookup({$H2631,$K2631,$N2631,$Q2631,$T2631},$B:$D,column(B$1),0)),index(C:C,match($H2631,$B:$B,)))),3)</f>
        <v>369.847</v>
      </c>
      <c r="D2631" s="144">
        <f t="array" ref="D2631">round((G2631-average(J2631,M2631,P2631,S2631,V2631))*Y2631+if($B2631=$H2631,0,iferror(average(vlookup({$H2631,$K2631,$N2631,$Q2631,$T2631},$B:$D,column(C$1),0)),index(D:D,match($H2631,$B:$B,)))),3)</f>
        <v>-77.834</v>
      </c>
      <c r="E2631" s="145">
        <v>2764.0</v>
      </c>
      <c r="F2631" s="146">
        <v>921.884</v>
      </c>
      <c r="G2631" s="146">
        <v>455.216</v>
      </c>
      <c r="H2631" s="147" t="s">
        <v>404</v>
      </c>
      <c r="I2631" s="146">
        <v>688.449</v>
      </c>
      <c r="J2631" s="146">
        <v>406.09</v>
      </c>
      <c r="K2631" s="148"/>
      <c r="L2631" s="149"/>
      <c r="M2631" s="149"/>
      <c r="N2631" s="148"/>
      <c r="O2631" s="149"/>
      <c r="P2631" s="149"/>
      <c r="Q2631" s="148"/>
      <c r="R2631" s="149"/>
      <c r="S2631" s="149"/>
      <c r="T2631" s="148"/>
      <c r="U2631" s="149"/>
      <c r="V2631" s="149"/>
      <c r="W2631" s="149"/>
      <c r="X2631" s="150">
        <f t="shared" si="1"/>
        <v>1.584367573</v>
      </c>
      <c r="Y2631" s="150">
        <f t="shared" si="2"/>
        <v>-1.584367573</v>
      </c>
    </row>
    <row r="2632" ht="15.75" customHeight="1">
      <c r="A2632" s="119">
        <v>2631.0</v>
      </c>
      <c r="B2632" s="143" t="str">
        <f t="array" ref="B2632">index(Systems!$A:$E,match($A2632,Systems!$A:$A,),match(B$1,Systems!$2:$2,))&amp;if(not(isblank(index(Systems!$A:$E,match($A2632,Systems!$A:$A,),match(Systems!$C$2,Systems!$2:$2,))))," ["&amp;index(Systems!$A:$E,match($A2632,Systems!$A:$A,),match(Systems!$C$2,Systems!$2:$2,))&amp;"]",)</f>
        <v>Untran [Achtur (2830+)]</v>
      </c>
      <c r="C2632" s="144">
        <f t="array" ref="C2632">round((F2632-average(I2632,L2632,O2632,R2632,U2632))*X2632+if($B2632=$H2632,0,iferror(average(vlookup({$H2632,$K2632,$N2632,$Q2632,$T2632},$B:$D,column(B$1),0)),index(C:C,match($H2632,$B:$B,)))),3)</f>
        <v>43.559</v>
      </c>
      <c r="D2632" s="144">
        <f t="array" ref="D2632">round((G2632-average(J2632,M2632,P2632,S2632,V2632))*Y2632+if($B2632=$H2632,0,iferror(average(vlookup({$H2632,$K2632,$N2632,$Q2632,$T2632},$B:$D,column(C$1),0)),index(D:D,match($H2632,$B:$B,)))),3)</f>
        <v>-421.61</v>
      </c>
      <c r="E2632" s="145">
        <v>2764.0</v>
      </c>
      <c r="F2632" s="146">
        <v>715.942</v>
      </c>
      <c r="G2632" s="146">
        <v>672.196</v>
      </c>
      <c r="H2632" s="147" t="s">
        <v>404</v>
      </c>
      <c r="I2632" s="146">
        <v>688.449</v>
      </c>
      <c r="J2632" s="146">
        <v>406.09</v>
      </c>
      <c r="K2632" s="148"/>
      <c r="L2632" s="149"/>
      <c r="M2632" s="149"/>
      <c r="N2632" s="148"/>
      <c r="O2632" s="149"/>
      <c r="P2632" s="149"/>
      <c r="Q2632" s="148"/>
      <c r="R2632" s="149"/>
      <c r="S2632" s="149"/>
      <c r="T2632" s="148"/>
      <c r="U2632" s="149"/>
      <c r="V2632" s="149"/>
      <c r="W2632" s="149"/>
      <c r="X2632" s="150">
        <f t="shared" si="1"/>
        <v>1.584367573</v>
      </c>
      <c r="Y2632" s="150">
        <f t="shared" si="2"/>
        <v>-1.584367573</v>
      </c>
    </row>
    <row r="2633" ht="15.75" customHeight="1">
      <c r="A2633" s="119">
        <v>2632.0</v>
      </c>
      <c r="B2633" s="143" t="str">
        <f t="array" ref="B2633">index(Systems!$A:$E,match($A2633,Systems!$A:$A,),match(B$1,Systems!$2:$2,))&amp;if(not(isblank(index(Systems!$A:$E,match($A2633,Systems!$A:$A,),match(Systems!$C$2,Systems!$2:$2,))))," ["&amp;index(Systems!$A:$E,match($A2633,Systems!$A:$A,),match(Systems!$C$2,Systems!$2:$2,))&amp;"]",)</f>
        <v>Unukalhai</v>
      </c>
      <c r="C2633" s="144">
        <f t="array" ref="C2633">round((F2633-average(I2633,L2633,O2633,R2633,U2633))*X2633+if($B2633=$H2633,0,iferror(average(vlookup({$H2633,$K2633,$N2633,$Q2633,$T2633},$B:$D,column(B$1),0)),index(C:C,match($H2633,$B:$B,)))),3)</f>
        <v>-46.273</v>
      </c>
      <c r="D2633" s="144">
        <f t="array" ref="D2633">round((G2633-average(J2633,M2633,P2633,S2633,V2633))*Y2633+if($B2633=$H2633,0,iferror(average(vlookup({$H2633,$K2633,$N2633,$Q2633,$T2633},$B:$D,column(C$1),0)),index(D:D,match($H2633,$B:$B,)))),3)</f>
        <v>69.75</v>
      </c>
      <c r="E2633" s="145">
        <v>2764.0</v>
      </c>
      <c r="F2633" s="146">
        <v>659.243</v>
      </c>
      <c r="G2633" s="146">
        <v>362.066</v>
      </c>
      <c r="H2633" s="147" t="s">
        <v>404</v>
      </c>
      <c r="I2633" s="146">
        <v>688.449</v>
      </c>
      <c r="J2633" s="146">
        <v>406.09</v>
      </c>
      <c r="K2633" s="148"/>
      <c r="L2633" s="149"/>
      <c r="M2633" s="149"/>
      <c r="N2633" s="148"/>
      <c r="O2633" s="149"/>
      <c r="P2633" s="149"/>
      <c r="Q2633" s="148"/>
      <c r="R2633" s="149"/>
      <c r="S2633" s="149"/>
      <c r="T2633" s="148"/>
      <c r="U2633" s="149"/>
      <c r="V2633" s="149"/>
      <c r="W2633" s="149"/>
      <c r="X2633" s="150">
        <f t="shared" si="1"/>
        <v>1.584367573</v>
      </c>
      <c r="Y2633" s="150">
        <f t="shared" si="2"/>
        <v>-1.584367573</v>
      </c>
    </row>
    <row r="2634" ht="15.75" customHeight="1">
      <c r="A2634" s="119">
        <v>2633.0</v>
      </c>
      <c r="B2634" s="143" t="str">
        <f t="array" ref="B2634">index(Systems!$A:$E,match($A2634,Systems!$A:$A,),match(B$1,Systems!$2:$2,))&amp;if(not(isblank(index(Systems!$A:$E,match($A2634,Systems!$A:$A,),match(Systems!$C$2,Systems!$2:$2,))))," ["&amp;index(Systems!$A:$E,match($A2634,Systems!$A:$A,),match(Systems!$C$2,Systems!$2:$2,))&amp;"]",)</f>
        <v>Unzmarkt</v>
      </c>
      <c r="C2634" s="144">
        <f t="array" ref="C2634">round((F2634-average(I2634,L2634,O2634,R2634,U2634))*X2634+if($B2634=$H2634,0,iferror(average(vlookup({$H2634,$K2634,$N2634,$Q2634,$T2634},$B:$D,column(B$1),0)),index(C:C,match($H2634,$B:$B,)))),3)</f>
        <v>-0.006</v>
      </c>
      <c r="D2634" s="144">
        <f t="array" ref="D2634">round((G2634-average(J2634,M2634,P2634,S2634,V2634))*Y2634+if($B2634=$H2634,0,iferror(average(vlookup({$H2634,$K2634,$N2634,$Q2634,$T2634},$B:$D,column(C$1),0)),index(D:D,match($H2634,$B:$B,)))),3)</f>
        <v>364.943</v>
      </c>
      <c r="E2634" s="145">
        <v>2764.0</v>
      </c>
      <c r="F2634" s="146">
        <v>688.445</v>
      </c>
      <c r="G2634" s="146">
        <v>175.75</v>
      </c>
      <c r="H2634" s="147" t="s">
        <v>404</v>
      </c>
      <c r="I2634" s="146">
        <v>688.449</v>
      </c>
      <c r="J2634" s="146">
        <v>406.09</v>
      </c>
      <c r="K2634" s="148"/>
      <c r="L2634" s="149"/>
      <c r="M2634" s="149"/>
      <c r="N2634" s="148"/>
      <c r="O2634" s="149"/>
      <c r="P2634" s="149"/>
      <c r="Q2634" s="148"/>
      <c r="R2634" s="149"/>
      <c r="S2634" s="149"/>
      <c r="T2634" s="148"/>
      <c r="U2634" s="149"/>
      <c r="V2634" s="149"/>
      <c r="W2634" s="149"/>
      <c r="X2634" s="150">
        <f t="shared" si="1"/>
        <v>1.584367573</v>
      </c>
      <c r="Y2634" s="150">
        <f t="shared" si="2"/>
        <v>-1.584367573</v>
      </c>
    </row>
    <row r="2635" ht="15.75" customHeight="1">
      <c r="A2635" s="119">
        <v>2634.0</v>
      </c>
      <c r="B2635" s="143" t="str">
        <f t="array" ref="B2635">index(Systems!$A:$E,match($A2635,Systems!$A:$A,),match(B$1,Systems!$2:$2,))&amp;if(not(isblank(index(Systems!$A:$E,match($A2635,Systems!$A:$A,),match(Systems!$C$2,Systems!$2:$2,))))," ["&amp;index(Systems!$A:$E,match($A2635,Systems!$A:$A,),match(Systems!$C$2,Systems!$2:$2,))&amp;"]",)</f>
        <v>Upano</v>
      </c>
      <c r="C2635" s="144">
        <f t="array" ref="C2635">round((F2635-average(I2635,L2635,O2635,R2635,U2635))*X2635+if($B2635=$H2635,0,iferror(average(vlookup({$H2635,$K2635,$N2635,$Q2635,$T2635},$B:$D,column(B$1),0)),index(C:C,match($H2635,$B:$B,)))),3)</f>
        <v>-219.448</v>
      </c>
      <c r="D2635" s="144">
        <f t="array" ref="D2635">round((G2635-average(J2635,M2635,P2635,S2635,V2635))*Y2635+if($B2635=$H2635,0,iferror(average(vlookup({$H2635,$K2635,$N2635,$Q2635,$T2635},$B:$D,column(C$1),0)),index(D:D,match($H2635,$B:$B,)))),3)</f>
        <v>192.276</v>
      </c>
      <c r="E2635" s="145">
        <v>2764.0</v>
      </c>
      <c r="F2635" s="146">
        <v>549.941</v>
      </c>
      <c r="G2635" s="146">
        <v>284.732</v>
      </c>
      <c r="H2635" s="147" t="s">
        <v>404</v>
      </c>
      <c r="I2635" s="146">
        <v>688.449</v>
      </c>
      <c r="J2635" s="146">
        <v>406.09</v>
      </c>
      <c r="K2635" s="148"/>
      <c r="L2635" s="149"/>
      <c r="M2635" s="149"/>
      <c r="N2635" s="148"/>
      <c r="O2635" s="149"/>
      <c r="P2635" s="149"/>
      <c r="Q2635" s="148"/>
      <c r="R2635" s="149"/>
      <c r="S2635" s="149"/>
      <c r="T2635" s="148"/>
      <c r="U2635" s="149"/>
      <c r="V2635" s="149"/>
      <c r="W2635" s="149"/>
      <c r="X2635" s="150">
        <f t="shared" si="1"/>
        <v>1.584367573</v>
      </c>
      <c r="Y2635" s="150">
        <f t="shared" si="2"/>
        <v>-1.584367573</v>
      </c>
    </row>
    <row r="2636" ht="15.75" customHeight="1">
      <c r="A2636" s="119">
        <v>2635.0</v>
      </c>
      <c r="B2636" s="143" t="str">
        <f t="array" ref="B2636">index(Systems!$A:$E,match($A2636,Systems!$A:$A,),match(B$1,Systems!$2:$2,))&amp;if(not(isblank(index(Systems!$A:$E,match($A2636,Systems!$A:$A,),match(Systems!$C$2,Systems!$2:$2,))))," ["&amp;index(Systems!$A:$E,match($A2636,Systems!$A:$A,),match(Systems!$C$2,Systems!$2:$2,))&amp;"]",)</f>
        <v>Uravan</v>
      </c>
      <c r="C2636" s="144">
        <f t="array" ref="C2636">round((F2636-average(I2636,L2636,O2636,R2636,U2636))*X2636+if($B2636=$H2636,0,iferror(average(vlookup({$H2636,$K2636,$N2636,$Q2636,$T2636},$B:$D,column(B$1),0)),index(C:C,match($H2636,$B:$B,)))),3)</f>
        <v>75.828</v>
      </c>
      <c r="D2636" s="144">
        <f t="array" ref="D2636">round((G2636-average(J2636,M2636,P2636,S2636,V2636))*Y2636+if($B2636=$H2636,0,iferror(average(vlookup({$H2636,$K2636,$N2636,$Q2636,$T2636},$B:$D,column(C$1),0)),index(D:D,match($H2636,$B:$B,)))),3)</f>
        <v>-263.872</v>
      </c>
      <c r="E2636" s="145">
        <v>2764.0</v>
      </c>
      <c r="F2636" s="146">
        <v>736.309</v>
      </c>
      <c r="G2636" s="146">
        <v>572.637</v>
      </c>
      <c r="H2636" s="147" t="s">
        <v>404</v>
      </c>
      <c r="I2636" s="146">
        <v>688.449</v>
      </c>
      <c r="J2636" s="146">
        <v>406.09</v>
      </c>
      <c r="K2636" s="148"/>
      <c r="L2636" s="149"/>
      <c r="M2636" s="149"/>
      <c r="N2636" s="148"/>
      <c r="O2636" s="149"/>
      <c r="P2636" s="149"/>
      <c r="Q2636" s="148"/>
      <c r="R2636" s="149"/>
      <c r="S2636" s="149"/>
      <c r="T2636" s="148"/>
      <c r="U2636" s="149"/>
      <c r="V2636" s="149"/>
      <c r="W2636" s="149"/>
      <c r="X2636" s="150">
        <f t="shared" si="1"/>
        <v>1.584367573</v>
      </c>
      <c r="Y2636" s="150">
        <f t="shared" si="2"/>
        <v>-1.584367573</v>
      </c>
    </row>
    <row r="2637" ht="15.75" customHeight="1">
      <c r="A2637" s="119">
        <v>2636.0</v>
      </c>
      <c r="B2637" s="143" t="str">
        <f t="array" ref="B2637">index(Systems!$A:$E,match($A2637,Systems!$A:$A,),match(B$1,Systems!$2:$2,))&amp;if(not(isblank(index(Systems!$A:$E,match($A2637,Systems!$A:$A,),match(Systems!$C$2,Systems!$2:$2,))))," ["&amp;index(Systems!$A:$E,match($A2637,Systems!$A:$A,),match(Systems!$C$2,Systems!$2:$2,))&amp;"]",)</f>
        <v>Urich</v>
      </c>
      <c r="C2637" s="144">
        <f t="array" ref="C2637">round((F2637-average(I2637,L2637,O2637,R2637,U2637))*X2637+if($B2637=$H2637,0,iferror(average(vlookup({$H2637,$K2637,$N2637,$Q2637,$T2637},$B:$D,column(B$1),0)),index(C:C,match($H2637,$B:$B,)))),3)</f>
        <v>429.351</v>
      </c>
      <c r="D2637" s="144">
        <f t="array" ref="D2637">round((G2637-average(J2637,M2637,P2637,S2637,V2637))*Y2637+if($B2637=$H2637,0,iferror(average(vlookup({$H2637,$K2637,$N2637,$Q2637,$T2637},$B:$D,column(C$1),0)),index(D:D,match($H2637,$B:$B,)))),3)</f>
        <v>18.825</v>
      </c>
      <c r="E2637" s="145">
        <v>2764.0</v>
      </c>
      <c r="F2637" s="146">
        <v>959.441</v>
      </c>
      <c r="G2637" s="146">
        <v>394.208</v>
      </c>
      <c r="H2637" s="147" t="s">
        <v>404</v>
      </c>
      <c r="I2637" s="146">
        <v>688.449</v>
      </c>
      <c r="J2637" s="146">
        <v>406.09</v>
      </c>
      <c r="K2637" s="148"/>
      <c r="L2637" s="149"/>
      <c r="M2637" s="149"/>
      <c r="N2637" s="148"/>
      <c r="O2637" s="149"/>
      <c r="P2637" s="149"/>
      <c r="Q2637" s="148"/>
      <c r="R2637" s="149"/>
      <c r="S2637" s="149"/>
      <c r="T2637" s="148"/>
      <c r="U2637" s="149"/>
      <c r="V2637" s="149"/>
      <c r="W2637" s="149"/>
      <c r="X2637" s="150">
        <f t="shared" si="1"/>
        <v>1.584367573</v>
      </c>
      <c r="Y2637" s="150">
        <f t="shared" si="2"/>
        <v>-1.584367573</v>
      </c>
    </row>
    <row r="2638" ht="15.75" customHeight="1">
      <c r="A2638" s="119">
        <v>2637.0</v>
      </c>
      <c r="B2638" s="143" t="str">
        <f t="array" ref="B2638">index(Systems!$A:$E,match($A2638,Systems!$A:$A,),match(B$1,Systems!$2:$2,))&amp;if(not(isblank(index(Systems!$A:$E,match($A2638,Systems!$A:$A,),match(Systems!$C$2,Systems!$2:$2,))))," ["&amp;index(Systems!$A:$E,match($A2638,Systems!$A:$A,),match(Systems!$C$2,Systems!$2:$2,))&amp;"]",)</f>
        <v>Urjala</v>
      </c>
      <c r="C2638" s="144">
        <f t="array" ref="C2638">round((F2638-average(I2638,L2638,O2638,R2638,U2638))*X2638+if($B2638=$H2638,0,iferror(average(vlookup({$H2638,$K2638,$N2638,$Q2638,$T2638},$B:$D,column(B$1),0)),index(C:C,match($H2638,$B:$B,)))),3)</f>
        <v>-417.777</v>
      </c>
      <c r="D2638" s="144">
        <f t="array" ref="D2638">round((G2638-average(J2638,M2638,P2638,S2638,V2638))*Y2638+if($B2638=$H2638,0,iferror(average(vlookup({$H2638,$K2638,$N2638,$Q2638,$T2638},$B:$D,column(C$1),0)),index(D:D,match($H2638,$B:$B,)))),3)</f>
        <v>69.492</v>
      </c>
      <c r="E2638" s="145">
        <v>2764.0</v>
      </c>
      <c r="F2638" s="146">
        <v>424.762</v>
      </c>
      <c r="G2638" s="146">
        <v>362.229</v>
      </c>
      <c r="H2638" s="147" t="s">
        <v>404</v>
      </c>
      <c r="I2638" s="146">
        <v>688.449</v>
      </c>
      <c r="J2638" s="146">
        <v>406.09</v>
      </c>
      <c r="K2638" s="148"/>
      <c r="L2638" s="149"/>
      <c r="M2638" s="149"/>
      <c r="N2638" s="148"/>
      <c r="O2638" s="149"/>
      <c r="P2638" s="149"/>
      <c r="Q2638" s="148"/>
      <c r="R2638" s="149"/>
      <c r="S2638" s="149"/>
      <c r="T2638" s="148"/>
      <c r="U2638" s="149"/>
      <c r="V2638" s="149"/>
      <c r="W2638" s="149"/>
      <c r="X2638" s="150">
        <f t="shared" si="1"/>
        <v>1.584367573</v>
      </c>
      <c r="Y2638" s="150">
        <f t="shared" si="2"/>
        <v>-1.584367573</v>
      </c>
    </row>
    <row r="2639" ht="15.75" customHeight="1">
      <c r="A2639" s="119">
        <v>2638.0</v>
      </c>
      <c r="B2639" s="143" t="str">
        <f t="array" ref="B2639">index(Systems!$A:$E,match($A2639,Systems!$A:$A,),match(B$1,Systems!$2:$2,))&amp;if(not(isblank(index(Systems!$A:$E,match($A2639,Systems!$A:$A,),match(Systems!$C$2,Systems!$2:$2,))))," ["&amp;index(Systems!$A:$E,match($A2639,Systems!$A:$A,),match(Systems!$C$2,Systems!$2:$2,))&amp;"]",)</f>
        <v>Utrecht</v>
      </c>
      <c r="C2639" s="144">
        <f t="array" ref="C2639">round((F2639-average(I2639,L2639,O2639,R2639,U2639))*X2639+if($B2639=$H2639,0,iferror(average(vlookup({$H2639,$K2639,$N2639,$Q2639,$T2639},$B:$D,column(B$1),0)),index(C:C,match($H2639,$B:$B,)))),3)</f>
        <v>23.514</v>
      </c>
      <c r="D2639" s="144">
        <f t="array" ref="D2639">round((G2639-average(J2639,M2639,P2639,S2639,V2639))*Y2639+if($B2639=$H2639,0,iferror(average(vlookup({$H2639,$K2639,$N2639,$Q2639,$T2639},$B:$D,column(C$1),0)),index(D:D,match($H2639,$B:$B,)))),3)</f>
        <v>236.473</v>
      </c>
      <c r="E2639" s="145">
        <v>2764.0</v>
      </c>
      <c r="F2639" s="146">
        <v>703.29</v>
      </c>
      <c r="G2639" s="146">
        <v>256.836</v>
      </c>
      <c r="H2639" s="147" t="s">
        <v>404</v>
      </c>
      <c r="I2639" s="146">
        <v>688.449</v>
      </c>
      <c r="J2639" s="146">
        <v>406.09</v>
      </c>
      <c r="K2639" s="148"/>
      <c r="L2639" s="149"/>
      <c r="M2639" s="149"/>
      <c r="N2639" s="148"/>
      <c r="O2639" s="149"/>
      <c r="P2639" s="149"/>
      <c r="Q2639" s="148"/>
      <c r="R2639" s="149"/>
      <c r="S2639" s="149"/>
      <c r="T2639" s="148"/>
      <c r="U2639" s="149"/>
      <c r="V2639" s="149"/>
      <c r="W2639" s="149"/>
      <c r="X2639" s="150">
        <f t="shared" si="1"/>
        <v>1.584367573</v>
      </c>
      <c r="Y2639" s="150">
        <f t="shared" si="2"/>
        <v>-1.584367573</v>
      </c>
    </row>
    <row r="2640" ht="15.75" customHeight="1">
      <c r="A2640" s="119">
        <v>2639.0</v>
      </c>
      <c r="B2640" s="143" t="str">
        <f t="array" ref="B2640">index(Systems!$A:$E,match($A2640,Systems!$A:$A,),match(B$1,Systems!$2:$2,))&amp;if(not(isblank(index(Systems!$A:$E,match($A2640,Systems!$A:$A,),match(Systems!$C$2,Systems!$2:$2,))))," ["&amp;index(Systems!$A:$E,match($A2640,Systems!$A:$A,),match(Systems!$C$2,Systems!$2:$2,))&amp;"]",)</f>
        <v>Uzhgorod</v>
      </c>
      <c r="C2640" s="144">
        <f t="array" ref="C2640">round((F2640-average(I2640,L2640,O2640,R2640,U2640))*X2640+if($B2640=$H2640,0,iferror(average(vlookup({$H2640,$K2640,$N2640,$Q2640,$T2640},$B:$D,column(B$1),0)),index(C:C,match($H2640,$B:$B,)))),3)</f>
        <v>-213.996</v>
      </c>
      <c r="D2640" s="144">
        <f t="array" ref="D2640">round((G2640-average(J2640,M2640,P2640,S2640,V2640))*Y2640+if($B2640=$H2640,0,iferror(average(vlookup({$H2640,$K2640,$N2640,$Q2640,$T2640},$B:$D,column(C$1),0)),index(D:D,match($H2640,$B:$B,)))),3)</f>
        <v>56.825</v>
      </c>
      <c r="E2640" s="145">
        <v>2764.0</v>
      </c>
      <c r="F2640" s="146">
        <v>553.382</v>
      </c>
      <c r="G2640" s="146">
        <v>370.224</v>
      </c>
      <c r="H2640" s="147" t="s">
        <v>404</v>
      </c>
      <c r="I2640" s="146">
        <v>688.449</v>
      </c>
      <c r="J2640" s="146">
        <v>406.09</v>
      </c>
      <c r="K2640" s="148"/>
      <c r="L2640" s="149"/>
      <c r="M2640" s="149"/>
      <c r="N2640" s="148"/>
      <c r="O2640" s="149"/>
      <c r="P2640" s="149"/>
      <c r="Q2640" s="148"/>
      <c r="R2640" s="149"/>
      <c r="S2640" s="149"/>
      <c r="T2640" s="148"/>
      <c r="U2640" s="149"/>
      <c r="V2640" s="149"/>
      <c r="W2640" s="149"/>
      <c r="X2640" s="150">
        <f t="shared" si="1"/>
        <v>1.584367573</v>
      </c>
      <c r="Y2640" s="150">
        <f t="shared" si="2"/>
        <v>-1.584367573</v>
      </c>
    </row>
    <row r="2641" ht="15.75" customHeight="1">
      <c r="A2641" s="119">
        <v>2640.0</v>
      </c>
      <c r="B2641" s="143" t="str">
        <f t="array" ref="B2641">index(Systems!$A:$E,match($A2641,Systems!$A:$A,),match(B$1,Systems!$2:$2,))&amp;if(not(isblank(index(Systems!$A:$E,match($A2641,Systems!$A:$A,),match(Systems!$C$2,Systems!$2:$2,))))," ["&amp;index(Systems!$A:$E,match($A2641,Systems!$A:$A,),match(Systems!$C$2,Systems!$2:$2,))&amp;"]",)</f>
        <v>Vaajakoski</v>
      </c>
      <c r="C2641" s="144">
        <f t="array" ref="C2641">round((F2641-average(I2641,L2641,O2641,R2641,U2641))*X2641+if($B2641=$H2641,0,iferror(average(vlookup({$H2641,$K2641,$N2641,$Q2641,$T2641},$B:$D,column(B$1),0)),index(C:C,match($H2641,$B:$B,)))),3)</f>
        <v>118.997</v>
      </c>
      <c r="D2641" s="144">
        <f t="array" ref="D2641">round((G2641-average(J2641,M2641,P2641,S2641,V2641))*Y2641+if($B2641=$H2641,0,iferror(average(vlookup({$H2641,$K2641,$N2641,$Q2641,$T2641},$B:$D,column(C$1),0)),index(D:D,match($H2641,$B:$B,)))),3)</f>
        <v>158.047</v>
      </c>
      <c r="E2641" s="145">
        <v>2764.0</v>
      </c>
      <c r="F2641" s="146">
        <v>763.556</v>
      </c>
      <c r="G2641" s="146">
        <v>306.336</v>
      </c>
      <c r="H2641" s="147" t="s">
        <v>404</v>
      </c>
      <c r="I2641" s="146">
        <v>688.449</v>
      </c>
      <c r="J2641" s="146">
        <v>406.09</v>
      </c>
      <c r="K2641" s="148"/>
      <c r="L2641" s="149"/>
      <c r="M2641" s="149"/>
      <c r="N2641" s="148"/>
      <c r="O2641" s="149"/>
      <c r="P2641" s="149"/>
      <c r="Q2641" s="148"/>
      <c r="R2641" s="149"/>
      <c r="S2641" s="149"/>
      <c r="T2641" s="148"/>
      <c r="U2641" s="149"/>
      <c r="V2641" s="149"/>
      <c r="W2641" s="149"/>
      <c r="X2641" s="150">
        <f t="shared" si="1"/>
        <v>1.584367573</v>
      </c>
      <c r="Y2641" s="150">
        <f t="shared" si="2"/>
        <v>-1.584367573</v>
      </c>
    </row>
    <row r="2642" ht="15.75" customHeight="1">
      <c r="A2642" s="119">
        <v>2641.0</v>
      </c>
      <c r="B2642" s="143" t="str">
        <f t="array" ref="B2642">index(Systems!$A:$E,match($A2642,Systems!$A:$A,),match(B$1,Systems!$2:$2,))&amp;if(not(isblank(index(Systems!$A:$E,match($A2642,Systems!$A:$A,),match(Systems!$C$2,Systems!$2:$2,))))," ["&amp;index(Systems!$A:$E,match($A2642,Systems!$A:$A,),match(Systems!$C$2,Systems!$2:$2,))&amp;"]",)</f>
        <v>Vackisujfalu</v>
      </c>
      <c r="C2642" s="144">
        <f t="array" ref="C2642">round((F2642-average(I2642,L2642,O2642,R2642,U2642))*X2642+if($B2642=$H2642,0,iferror(average(vlookup({$H2642,$K2642,$N2642,$Q2642,$T2642},$B:$D,column(B$1),0)),index(C:C,match($H2642,$B:$B,)))),3)</f>
        <v>466.311</v>
      </c>
      <c r="D2642" s="144">
        <f t="array" ref="D2642">round((G2642-average(J2642,M2642,P2642,S2642,V2642))*Y2642+if($B2642=$H2642,0,iferror(average(vlookup({$H2642,$K2642,$N2642,$Q2642,$T2642},$B:$D,column(C$1),0)),index(D:D,match($H2642,$B:$B,)))),3)</f>
        <v>-286.49</v>
      </c>
      <c r="E2642" s="145">
        <v>2764.0</v>
      </c>
      <c r="F2642" s="146">
        <v>982.769</v>
      </c>
      <c r="G2642" s="146">
        <v>586.913</v>
      </c>
      <c r="H2642" s="147" t="s">
        <v>404</v>
      </c>
      <c r="I2642" s="146">
        <v>688.449</v>
      </c>
      <c r="J2642" s="146">
        <v>406.09</v>
      </c>
      <c r="K2642" s="148"/>
      <c r="L2642" s="149"/>
      <c r="M2642" s="149"/>
      <c r="N2642" s="148"/>
      <c r="O2642" s="149"/>
      <c r="P2642" s="149"/>
      <c r="Q2642" s="148"/>
      <c r="R2642" s="149"/>
      <c r="S2642" s="149"/>
      <c r="T2642" s="148"/>
      <c r="U2642" s="149"/>
      <c r="V2642" s="149"/>
      <c r="W2642" s="149"/>
      <c r="X2642" s="150">
        <f t="shared" si="1"/>
        <v>1.584367573</v>
      </c>
      <c r="Y2642" s="150">
        <f t="shared" si="2"/>
        <v>-1.584367573</v>
      </c>
    </row>
    <row r="2643" ht="15.75" customHeight="1">
      <c r="A2643" s="119">
        <v>2642.0</v>
      </c>
      <c r="B2643" s="143" t="str">
        <f t="array" ref="B2643">index(Systems!$A:$E,match($A2643,Systems!$A:$A,),match(B$1,Systems!$2:$2,))&amp;if(not(isblank(index(Systems!$A:$E,match($A2643,Systems!$A:$A,),match(Systems!$C$2,Systems!$2:$2,))))," ["&amp;index(Systems!$A:$E,match($A2643,Systems!$A:$A,),match(Systems!$C$2,Systems!$2:$2,))&amp;"]",)</f>
        <v>Vaj [Crevedia]</v>
      </c>
      <c r="C2643" s="144">
        <f t="array" ref="C2643">round((F2643-average(I2643,L2643,O2643,R2643,U2643))*X2643+if($B2643=$H2643,0,iferror(average(vlookup({$H2643,$K2643,$N2643,$Q2643,$T2643},$B:$D,column(B$1),0)),index(C:C,match($H2643,$B:$B,)))),3)</f>
        <v>-128.468</v>
      </c>
      <c r="D2643" s="144">
        <f t="array" ref="D2643">round((G2643-average(J2643,M2643,P2643,S2643,V2643))*Y2643+if($B2643=$H2643,0,iferror(average(vlookup({$H2643,$K2643,$N2643,$Q2643,$T2643},$B:$D,column(C$1),0)),index(D:D,match($H2643,$B:$B,)))),3)</f>
        <v>160.226</v>
      </c>
      <c r="E2643" s="145">
        <v>2764.0</v>
      </c>
      <c r="F2643" s="146">
        <v>607.364</v>
      </c>
      <c r="G2643" s="146">
        <v>304.961</v>
      </c>
      <c r="H2643" s="147" t="s">
        <v>404</v>
      </c>
      <c r="I2643" s="146">
        <v>688.449</v>
      </c>
      <c r="J2643" s="146">
        <v>406.09</v>
      </c>
      <c r="K2643" s="148"/>
      <c r="L2643" s="149"/>
      <c r="M2643" s="149"/>
      <c r="N2643" s="148"/>
      <c r="O2643" s="149"/>
      <c r="P2643" s="149"/>
      <c r="Q2643" s="148"/>
      <c r="R2643" s="149"/>
      <c r="S2643" s="149"/>
      <c r="T2643" s="148"/>
      <c r="U2643" s="149"/>
      <c r="V2643" s="149"/>
      <c r="W2643" s="149"/>
      <c r="X2643" s="150">
        <f t="shared" si="1"/>
        <v>1.584367573</v>
      </c>
      <c r="Y2643" s="150">
        <f t="shared" si="2"/>
        <v>-1.584367573</v>
      </c>
    </row>
    <row r="2644" ht="15.75" customHeight="1">
      <c r="A2644" s="119">
        <v>2643.0</v>
      </c>
      <c r="B2644" s="143" t="str">
        <f t="array" ref="B2644">index(Systems!$A:$E,match($A2644,Systems!$A:$A,),match(B$1,Systems!$2:$2,))&amp;if(not(isblank(index(Systems!$A:$E,match($A2644,Systems!$A:$A,),match(Systems!$C$2,Systems!$2:$2,))))," ["&amp;index(Systems!$A:$E,match($A2644,Systems!$A:$A,),match(Systems!$C$2,Systems!$2:$2,))&amp;"]",)</f>
        <v>Vakarel</v>
      </c>
      <c r="C2644" s="144">
        <f t="array" ref="C2644">round((F2644-average(I2644,L2644,O2644,R2644,U2644))*X2644+if($B2644=$H2644,0,iferror(average(vlookup({$H2644,$K2644,$N2644,$Q2644,$T2644},$B:$D,column(B$1),0)),index(C:C,match($H2644,$B:$B,)))),3)</f>
        <v>-141.443</v>
      </c>
      <c r="D2644" s="144">
        <f t="array" ref="D2644">round((G2644-average(J2644,M2644,P2644,S2644,V2644))*Y2644+if($B2644=$H2644,0,iferror(average(vlookup({$H2644,$K2644,$N2644,$Q2644,$T2644},$B:$D,column(C$1),0)),index(D:D,match($H2644,$B:$B,)))),3)</f>
        <v>-351.905</v>
      </c>
      <c r="E2644" s="145">
        <v>2764.0</v>
      </c>
      <c r="F2644" s="146">
        <v>599.175</v>
      </c>
      <c r="G2644" s="146">
        <v>628.201</v>
      </c>
      <c r="H2644" s="147" t="s">
        <v>404</v>
      </c>
      <c r="I2644" s="146">
        <v>688.449</v>
      </c>
      <c r="J2644" s="146">
        <v>406.09</v>
      </c>
      <c r="K2644" s="148"/>
      <c r="L2644" s="149"/>
      <c r="M2644" s="149"/>
      <c r="N2644" s="148"/>
      <c r="O2644" s="149"/>
      <c r="P2644" s="149"/>
      <c r="Q2644" s="148"/>
      <c r="R2644" s="149"/>
      <c r="S2644" s="149"/>
      <c r="T2644" s="148"/>
      <c r="U2644" s="149"/>
      <c r="V2644" s="149"/>
      <c r="W2644" s="149"/>
      <c r="X2644" s="150">
        <f t="shared" si="1"/>
        <v>1.584367573</v>
      </c>
      <c r="Y2644" s="150">
        <f t="shared" si="2"/>
        <v>-1.584367573</v>
      </c>
    </row>
    <row r="2645" ht="15.75" customHeight="1">
      <c r="A2645" s="119">
        <v>2644.0</v>
      </c>
      <c r="B2645" s="143" t="str">
        <f t="array" ref="B2645">index(Systems!$A:$E,match($A2645,Systems!$A:$A,),match(B$1,Systems!$2:$2,))&amp;if(not(isblank(index(Systems!$A:$E,match($A2645,Systems!$A:$A,),match(Systems!$C$2,Systems!$2:$2,))))," ["&amp;index(Systems!$A:$E,match($A2645,Systems!$A:$A,),match(Systems!$C$2,Systems!$2:$2,))&amp;"]",)</f>
        <v>Valabhi</v>
      </c>
      <c r="C2645" s="144">
        <f t="array" ref="C2645">round((F2645-average(I2645,L2645,O2645,R2645,U2645))*X2645+if($B2645=$H2645,0,iferror(average(vlookup({$H2645,$K2645,$N2645,$Q2645,$T2645},$B:$D,column(B$1),0)),index(C:C,match($H2645,$B:$B,)))),3)</f>
        <v>-414.699</v>
      </c>
      <c r="D2645" s="144">
        <f t="array" ref="D2645">round((G2645-average(J2645,M2645,P2645,S2645,V2645))*Y2645+if($B2645=$H2645,0,iferror(average(vlookup({$H2645,$K2645,$N2645,$Q2645,$T2645},$B:$D,column(C$1),0)),index(D:D,match($H2645,$B:$B,)))),3)</f>
        <v>239.659</v>
      </c>
      <c r="E2645" s="145">
        <v>2764.0</v>
      </c>
      <c r="F2645" s="146">
        <v>426.705</v>
      </c>
      <c r="G2645" s="146">
        <v>254.825</v>
      </c>
      <c r="H2645" s="147" t="s">
        <v>404</v>
      </c>
      <c r="I2645" s="146">
        <v>688.449</v>
      </c>
      <c r="J2645" s="146">
        <v>406.09</v>
      </c>
      <c r="K2645" s="148"/>
      <c r="L2645" s="149"/>
      <c r="M2645" s="149"/>
      <c r="N2645" s="148"/>
      <c r="O2645" s="149"/>
      <c r="P2645" s="149"/>
      <c r="Q2645" s="148"/>
      <c r="R2645" s="149"/>
      <c r="S2645" s="149"/>
      <c r="T2645" s="148"/>
      <c r="U2645" s="149"/>
      <c r="V2645" s="149"/>
      <c r="W2645" s="149"/>
      <c r="X2645" s="150">
        <f t="shared" si="1"/>
        <v>1.584367573</v>
      </c>
      <c r="Y2645" s="150">
        <f t="shared" si="2"/>
        <v>-1.584367573</v>
      </c>
    </row>
    <row r="2646" ht="15.75" customHeight="1">
      <c r="A2646" s="119">
        <v>2645.0</v>
      </c>
      <c r="B2646" s="143" t="str">
        <f t="array" ref="B2646">index(Systems!$A:$E,match($A2646,Systems!$A:$A,),match(B$1,Systems!$2:$2,))&amp;if(not(isblank(index(Systems!$A:$E,match($A2646,Systems!$A:$A,),match(Systems!$C$2,Systems!$2:$2,))))," ["&amp;index(Systems!$A:$E,match($A2646,Systems!$A:$A,),match(Systems!$C$2,Systems!$2:$2,))&amp;"]",)</f>
        <v>Valasha</v>
      </c>
      <c r="C2646" s="144">
        <f t="array" ref="C2646">round((F2646-average(I2646,L2646,O2646,R2646,U2646))*X2646+if($B2646=$H2646,0,iferror(average(vlookup({$H2646,$K2646,$N2646,$Q2646,$T2646},$B:$D,column(B$1),0)),index(C:C,match($H2646,$B:$B,)))),3)</f>
        <v>588.776</v>
      </c>
      <c r="D2646" s="144">
        <f t="array" ref="D2646">round((G2646-average(J2646,M2646,P2646,S2646,V2646))*Y2646+if($B2646=$H2646,0,iferror(average(vlookup({$H2646,$K2646,$N2646,$Q2646,$T2646},$B:$D,column(C$1),0)),index(D:D,match($H2646,$B:$B,)))),3)</f>
        <v>93.273</v>
      </c>
      <c r="E2646" s="145">
        <v>2764.0</v>
      </c>
      <c r="F2646" s="146">
        <v>1060.065</v>
      </c>
      <c r="G2646" s="146">
        <v>347.219</v>
      </c>
      <c r="H2646" s="147" t="s">
        <v>404</v>
      </c>
      <c r="I2646" s="146">
        <v>688.449</v>
      </c>
      <c r="J2646" s="146">
        <v>406.09</v>
      </c>
      <c r="K2646" s="148"/>
      <c r="L2646" s="149"/>
      <c r="M2646" s="149"/>
      <c r="N2646" s="148"/>
      <c r="O2646" s="149"/>
      <c r="P2646" s="149"/>
      <c r="Q2646" s="148"/>
      <c r="R2646" s="149"/>
      <c r="S2646" s="149"/>
      <c r="T2646" s="148"/>
      <c r="U2646" s="149"/>
      <c r="V2646" s="149"/>
      <c r="W2646" s="149"/>
      <c r="X2646" s="150">
        <f t="shared" si="1"/>
        <v>1.584367573</v>
      </c>
      <c r="Y2646" s="150">
        <f t="shared" si="2"/>
        <v>-1.584367573</v>
      </c>
    </row>
    <row r="2647" ht="15.75" customHeight="1">
      <c r="A2647" s="119">
        <v>2646.0</v>
      </c>
      <c r="B2647" s="143" t="str">
        <f t="array" ref="B2647">index(Systems!$A:$E,match($A2647,Systems!$A:$A,),match(B$1,Systems!$2:$2,))&amp;if(not(isblank(index(Systems!$A:$E,match($A2647,Systems!$A:$A,),match(Systems!$C$2,Systems!$2:$2,))))," ["&amp;index(Systems!$A:$E,match($A2647,Systems!$A:$A,),match(Systems!$C$2,Systems!$2:$2,))&amp;"]",)</f>
        <v>Valdives</v>
      </c>
      <c r="C2647" s="144">
        <f t="array" ref="C2647">round((F2647-average(I2647,L2647,O2647,R2647,U2647))*X2647+if($B2647=$H2647,0,iferror(average(vlookup({$H2647,$K2647,$N2647,$Q2647,$T2647},$B:$D,column(B$1),0)),index(C:C,match($H2647,$B:$B,)))),3)</f>
        <v>98.85</v>
      </c>
      <c r="D2647" s="144">
        <f t="array" ref="D2647">round((G2647-average(J2647,M2647,P2647,S2647,V2647))*Y2647+if($B2647=$H2647,0,iferror(average(vlookup({$H2647,$K2647,$N2647,$Q2647,$T2647},$B:$D,column(C$1),0)),index(D:D,match($H2647,$B:$B,)))),3)</f>
        <v>-371.583</v>
      </c>
      <c r="E2647" s="145">
        <v>2764.0</v>
      </c>
      <c r="F2647" s="146">
        <v>750.84</v>
      </c>
      <c r="G2647" s="146">
        <v>640.621</v>
      </c>
      <c r="H2647" s="147" t="s">
        <v>404</v>
      </c>
      <c r="I2647" s="146">
        <v>688.449</v>
      </c>
      <c r="J2647" s="146">
        <v>406.09</v>
      </c>
      <c r="K2647" s="148"/>
      <c r="L2647" s="149"/>
      <c r="M2647" s="149"/>
      <c r="N2647" s="148"/>
      <c r="O2647" s="149"/>
      <c r="P2647" s="149"/>
      <c r="Q2647" s="148"/>
      <c r="R2647" s="149"/>
      <c r="S2647" s="149"/>
      <c r="T2647" s="148"/>
      <c r="U2647" s="149"/>
      <c r="V2647" s="149"/>
      <c r="W2647" s="149"/>
      <c r="X2647" s="150">
        <f t="shared" si="1"/>
        <v>1.584367573</v>
      </c>
      <c r="Y2647" s="150">
        <f t="shared" si="2"/>
        <v>-1.584367573</v>
      </c>
    </row>
    <row r="2648" ht="15.75" customHeight="1">
      <c r="A2648" s="119">
        <v>2647.0</v>
      </c>
      <c r="B2648" s="143" t="str">
        <f t="array" ref="B2648">index(Systems!$A:$E,match($A2648,Systems!$A:$A,),match(B$1,Systems!$2:$2,))&amp;if(not(isblank(index(Systems!$A:$E,match($A2648,Systems!$A:$A,),match(Systems!$C$2,Systems!$2:$2,))))," ["&amp;index(Systems!$A:$E,match($A2648,Systems!$A:$A,),match(Systems!$C$2,Systems!$2:$2,))&amp;"]",)</f>
        <v>Valentina</v>
      </c>
      <c r="C2648" s="144">
        <f t="array" ref="C2648">round((F2648-average(I2648,L2648,O2648,R2648,U2648))*X2648+if($B2648=$H2648,0,iferror(average(vlookup({$H2648,$K2648,$N2648,$Q2648,$T2648},$B:$D,column(B$1),0)),index(C:C,match($H2648,$B:$B,)))),3)</f>
        <v>397.814</v>
      </c>
      <c r="D2648" s="144">
        <f t="array" ref="D2648">round((G2648-average(J2648,M2648,P2648,S2648,V2648))*Y2648+if($B2648=$H2648,0,iferror(average(vlookup({$H2648,$K2648,$N2648,$Q2648,$T2648},$B:$D,column(C$1),0)),index(D:D,match($H2648,$B:$B,)))),3)</f>
        <v>141.609</v>
      </c>
      <c r="E2648" s="145">
        <v>2764.0</v>
      </c>
      <c r="F2648" s="146">
        <v>939.536</v>
      </c>
      <c r="G2648" s="146">
        <v>316.711</v>
      </c>
      <c r="H2648" s="147" t="s">
        <v>404</v>
      </c>
      <c r="I2648" s="146">
        <v>688.449</v>
      </c>
      <c r="J2648" s="146">
        <v>406.09</v>
      </c>
      <c r="K2648" s="148"/>
      <c r="L2648" s="149"/>
      <c r="M2648" s="149"/>
      <c r="N2648" s="148"/>
      <c r="O2648" s="149"/>
      <c r="P2648" s="149"/>
      <c r="Q2648" s="148"/>
      <c r="R2648" s="149"/>
      <c r="S2648" s="149"/>
      <c r="T2648" s="148"/>
      <c r="U2648" s="149"/>
      <c r="V2648" s="149"/>
      <c r="W2648" s="149"/>
      <c r="X2648" s="150">
        <f t="shared" si="1"/>
        <v>1.584367573</v>
      </c>
      <c r="Y2648" s="150">
        <f t="shared" si="2"/>
        <v>-1.584367573</v>
      </c>
    </row>
    <row r="2649" ht="15.75" customHeight="1">
      <c r="A2649" s="119">
        <v>2648.0</v>
      </c>
      <c r="B2649" s="143" t="str">
        <f t="array" ref="B2649">index(Systems!$A:$E,match($A2649,Systems!$A:$A,),match(B$1,Systems!$2:$2,))&amp;if(not(isblank(index(Systems!$A:$E,match($A2649,Systems!$A:$A,),match(Systems!$C$2,Systems!$2:$2,))))," ["&amp;index(Systems!$A:$E,match($A2649,Systems!$A:$A,),match(Systems!$C$2,Systems!$2:$2,))&amp;"]",)</f>
        <v>Valexa</v>
      </c>
      <c r="C2649" s="144">
        <f t="array" ref="C2649">round((F2649-average(I2649,L2649,O2649,R2649,U2649))*X2649+if($B2649=$H2649,0,iferror(average(vlookup({$H2649,$K2649,$N2649,$Q2649,$T2649},$B:$D,column(B$1),0)),index(C:C,match($H2649,$B:$B,)))),3)</f>
        <v>113.805</v>
      </c>
      <c r="D2649" s="144">
        <f t="array" ref="D2649">round((G2649-average(J2649,M2649,P2649,S2649,V2649))*Y2649+if($B2649=$H2649,0,iferror(average(vlookup({$H2649,$K2649,$N2649,$Q2649,$T2649},$B:$D,column(C$1),0)),index(D:D,match($H2649,$B:$B,)))),3)</f>
        <v>-86.807</v>
      </c>
      <c r="E2649" s="145">
        <v>2764.0</v>
      </c>
      <c r="F2649" s="146">
        <v>760.279</v>
      </c>
      <c r="G2649" s="146">
        <v>460.88</v>
      </c>
      <c r="H2649" s="147" t="s">
        <v>404</v>
      </c>
      <c r="I2649" s="146">
        <v>688.449</v>
      </c>
      <c r="J2649" s="146">
        <v>406.09</v>
      </c>
      <c r="K2649" s="148"/>
      <c r="L2649" s="149"/>
      <c r="M2649" s="149"/>
      <c r="N2649" s="148"/>
      <c r="O2649" s="149"/>
      <c r="P2649" s="149"/>
      <c r="Q2649" s="148"/>
      <c r="R2649" s="149"/>
      <c r="S2649" s="149"/>
      <c r="T2649" s="148"/>
      <c r="U2649" s="149"/>
      <c r="V2649" s="149"/>
      <c r="W2649" s="149"/>
      <c r="X2649" s="150">
        <f t="shared" si="1"/>
        <v>1.584367573</v>
      </c>
      <c r="Y2649" s="150">
        <f t="shared" si="2"/>
        <v>-1.584367573</v>
      </c>
    </row>
    <row r="2650" ht="15.75" customHeight="1">
      <c r="A2650" s="119">
        <v>2649.0</v>
      </c>
      <c r="B2650" s="143" t="str">
        <f t="array" ref="B2650">index(Systems!$A:$E,match($A2650,Systems!$A:$A,),match(B$1,Systems!$2:$2,))&amp;if(not(isblank(index(Systems!$A:$E,match($A2650,Systems!$A:$A,),match(Systems!$C$2,Systems!$2:$2,))))," ["&amp;index(Systems!$A:$E,match($A2650,Systems!$A:$A,),match(Systems!$C$2,Systems!$2:$2,))&amp;"]",)</f>
        <v>Valil'yevskiy</v>
      </c>
      <c r="C2650" s="144">
        <f t="array" ref="C2650">round((F2650-average(I2650,L2650,O2650,R2650,U2650))*X2650+if($B2650=$H2650,0,iferror(average(vlookup({$H2650,$K2650,$N2650,$Q2650,$T2650},$B:$D,column(B$1),0)),index(C:C,match($H2650,$B:$B,)))),3)</f>
        <v>-329.572</v>
      </c>
      <c r="D2650" s="144">
        <f t="array" ref="D2650">round((G2650-average(J2650,M2650,P2650,S2650,V2650))*Y2650+if($B2650=$H2650,0,iferror(average(vlookup({$H2650,$K2650,$N2650,$Q2650,$T2650},$B:$D,column(C$1),0)),index(D:D,match($H2650,$B:$B,)))),3)</f>
        <v>-178.153</v>
      </c>
      <c r="E2650" s="145">
        <v>2764.0</v>
      </c>
      <c r="F2650" s="146">
        <v>480.434</v>
      </c>
      <c r="G2650" s="146">
        <v>518.534</v>
      </c>
      <c r="H2650" s="147" t="s">
        <v>404</v>
      </c>
      <c r="I2650" s="146">
        <v>688.449</v>
      </c>
      <c r="J2650" s="146">
        <v>406.09</v>
      </c>
      <c r="K2650" s="148"/>
      <c r="L2650" s="149"/>
      <c r="M2650" s="149"/>
      <c r="N2650" s="148"/>
      <c r="O2650" s="149"/>
      <c r="P2650" s="149"/>
      <c r="Q2650" s="148"/>
      <c r="R2650" s="149"/>
      <c r="S2650" s="149"/>
      <c r="T2650" s="148"/>
      <c r="U2650" s="149"/>
      <c r="V2650" s="149"/>
      <c r="W2650" s="149"/>
      <c r="X2650" s="150">
        <f t="shared" si="1"/>
        <v>1.584367573</v>
      </c>
      <c r="Y2650" s="150">
        <f t="shared" si="2"/>
        <v>-1.584367573</v>
      </c>
    </row>
    <row r="2651" ht="15.75" customHeight="1">
      <c r="A2651" s="119">
        <v>2650.0</v>
      </c>
      <c r="B2651" s="143" t="str">
        <f t="array" ref="B2651">index(Systems!$A:$E,match($A2651,Systems!$A:$A,),match(B$1,Systems!$2:$2,))&amp;if(not(isblank(index(Systems!$A:$E,match($A2651,Systems!$A:$A,),match(Systems!$C$2,Systems!$2:$2,))))," ["&amp;index(Systems!$A:$E,match($A2651,Systems!$A:$A,),match(Systems!$C$2,Systems!$2:$2,))&amp;"]",)</f>
        <v>Valladolid [Mudd's Hut (2864+)]</v>
      </c>
      <c r="C2651" s="144">
        <f t="array" ref="C2651">round((F2651-average(I2651,L2651,O2651,R2651,U2651))*X2651+if($B2651=$H2651,0,iferror(average(vlookup({$H2651,$K2651,$N2651,$Q2651,$T2651},$B:$D,column(B$1),0)),index(C:C,match($H2651,$B:$B,)))),3)</f>
        <v>-556.328</v>
      </c>
      <c r="D2651" s="144">
        <f t="array" ref="D2651">round((G2651-average(J2651,M2651,P2651,S2651,V2651))*Y2651+if($B2651=$H2651,0,iferror(average(vlookup({$H2651,$K2651,$N2651,$Q2651,$T2651},$B:$D,column(C$1),0)),index(D:D,match($H2651,$B:$B,)))),3)</f>
        <v>200.497</v>
      </c>
      <c r="E2651" s="145">
        <v>2764.0</v>
      </c>
      <c r="F2651" s="146">
        <v>337.313</v>
      </c>
      <c r="G2651" s="146">
        <v>279.543</v>
      </c>
      <c r="H2651" s="147" t="s">
        <v>404</v>
      </c>
      <c r="I2651" s="146">
        <v>688.449</v>
      </c>
      <c r="J2651" s="146">
        <v>406.09</v>
      </c>
      <c r="K2651" s="148"/>
      <c r="L2651" s="149"/>
      <c r="M2651" s="149"/>
      <c r="N2651" s="148"/>
      <c r="O2651" s="149"/>
      <c r="P2651" s="149"/>
      <c r="Q2651" s="148"/>
      <c r="R2651" s="149"/>
      <c r="S2651" s="149"/>
      <c r="T2651" s="148"/>
      <c r="U2651" s="149"/>
      <c r="V2651" s="149"/>
      <c r="W2651" s="149"/>
      <c r="X2651" s="150">
        <f t="shared" si="1"/>
        <v>1.584367573</v>
      </c>
      <c r="Y2651" s="150">
        <f t="shared" si="2"/>
        <v>-1.584367573</v>
      </c>
    </row>
    <row r="2652" ht="15.75" customHeight="1">
      <c r="A2652" s="119">
        <v>2651.0</v>
      </c>
      <c r="B2652" s="143" t="str">
        <f t="array" ref="B2652">index(Systems!$A:$E,match($A2652,Systems!$A:$A,),match(B$1,Systems!$2:$2,))&amp;if(not(isblank(index(Systems!$A:$E,match($A2652,Systems!$A:$A,),match(Systems!$C$2,Systems!$2:$2,))))," ["&amp;index(Systems!$A:$E,match($A2652,Systems!$A:$A,),match(Systems!$C$2,Systems!$2:$2,))&amp;"]",)</f>
        <v>Valloire</v>
      </c>
      <c r="C2652" s="144">
        <f t="array" ref="C2652">round((F2652-average(I2652,L2652,O2652,R2652,U2652))*X2652+if($B2652=$H2652,0,iferror(average(vlookup({$H2652,$K2652,$N2652,$Q2652,$T2652},$B:$D,column(B$1),0)),index(C:C,match($H2652,$B:$B,)))),3)</f>
        <v>-384.098</v>
      </c>
      <c r="D2652" s="144">
        <f t="array" ref="D2652">round((G2652-average(J2652,M2652,P2652,S2652,V2652))*Y2652+if($B2652=$H2652,0,iferror(average(vlookup({$H2652,$K2652,$N2652,$Q2652,$T2652},$B:$D,column(C$1),0)),index(D:D,match($H2652,$B:$B,)))),3)</f>
        <v>39.902</v>
      </c>
      <c r="E2652" s="145">
        <v>2764.0</v>
      </c>
      <c r="F2652" s="146">
        <v>446.019</v>
      </c>
      <c r="G2652" s="146">
        <v>380.905</v>
      </c>
      <c r="H2652" s="147" t="s">
        <v>404</v>
      </c>
      <c r="I2652" s="146">
        <v>688.449</v>
      </c>
      <c r="J2652" s="146">
        <v>406.09</v>
      </c>
      <c r="K2652" s="148"/>
      <c r="L2652" s="149"/>
      <c r="M2652" s="149"/>
      <c r="N2652" s="148"/>
      <c r="O2652" s="149"/>
      <c r="P2652" s="149"/>
      <c r="Q2652" s="148"/>
      <c r="R2652" s="149"/>
      <c r="S2652" s="149"/>
      <c r="T2652" s="148"/>
      <c r="U2652" s="149"/>
      <c r="V2652" s="149"/>
      <c r="W2652" s="149"/>
      <c r="X2652" s="150">
        <f t="shared" si="1"/>
        <v>1.584367573</v>
      </c>
      <c r="Y2652" s="150">
        <f t="shared" si="2"/>
        <v>-1.584367573</v>
      </c>
    </row>
    <row r="2653" ht="15.75" customHeight="1">
      <c r="A2653" s="119">
        <v>2652.0</v>
      </c>
      <c r="B2653" s="143" t="str">
        <f t="array" ref="B2653">index(Systems!$A:$E,match($A2653,Systems!$A:$A,),match(B$1,Systems!$2:$2,))&amp;if(not(isblank(index(Systems!$A:$E,match($A2653,Systems!$A:$A,),match(Systems!$C$2,Systems!$2:$2,))))," ["&amp;index(Systems!$A:$E,match($A2653,Systems!$A:$A,),match(Systems!$C$2,Systems!$2:$2,))&amp;"]",)</f>
        <v>Valmiera</v>
      </c>
      <c r="C2653" s="144">
        <f t="array" ref="C2653">round((F2653-average(I2653,L2653,O2653,R2653,U2653))*X2653+if($B2653=$H2653,0,iferror(average(vlookup({$H2653,$K2653,$N2653,$Q2653,$T2653},$B:$D,column(B$1),0)),index(C:C,match($H2653,$B:$B,)))),3)</f>
        <v>188.947</v>
      </c>
      <c r="D2653" s="144">
        <f t="array" ref="D2653">round((G2653-average(J2653,M2653,P2653,S2653,V2653))*Y2653+if($B2653=$H2653,0,iferror(average(vlookup({$H2653,$K2653,$N2653,$Q2653,$T2653},$B:$D,column(C$1),0)),index(D:D,match($H2653,$B:$B,)))),3)</f>
        <v>132.044</v>
      </c>
      <c r="E2653" s="145">
        <v>2764.0</v>
      </c>
      <c r="F2653" s="146">
        <v>807.706</v>
      </c>
      <c r="G2653" s="146">
        <v>322.748</v>
      </c>
      <c r="H2653" s="147" t="s">
        <v>404</v>
      </c>
      <c r="I2653" s="146">
        <v>688.449</v>
      </c>
      <c r="J2653" s="146">
        <v>406.09</v>
      </c>
      <c r="K2653" s="148"/>
      <c r="L2653" s="149"/>
      <c r="M2653" s="149"/>
      <c r="N2653" s="148"/>
      <c r="O2653" s="149"/>
      <c r="P2653" s="149"/>
      <c r="Q2653" s="148"/>
      <c r="R2653" s="149"/>
      <c r="S2653" s="149"/>
      <c r="T2653" s="148"/>
      <c r="U2653" s="149"/>
      <c r="V2653" s="149"/>
      <c r="W2653" s="149"/>
      <c r="X2653" s="150">
        <f t="shared" si="1"/>
        <v>1.584367573</v>
      </c>
      <c r="Y2653" s="150">
        <f t="shared" si="2"/>
        <v>-1.584367573</v>
      </c>
    </row>
    <row r="2654" ht="15.75" customHeight="1">
      <c r="A2654" s="119">
        <v>2653.0</v>
      </c>
      <c r="B2654" s="143" t="str">
        <f t="array" ref="B2654">index(Systems!$A:$E,match($A2654,Systems!$A:$A,),match(B$1,Systems!$2:$2,))&amp;if(not(isblank(index(Systems!$A:$E,match($A2654,Systems!$A:$A,),match(Systems!$C$2,Systems!$2:$2,))))," ["&amp;index(Systems!$A:$E,match($A2654,Systems!$A:$A,),match(Systems!$C$2,Systems!$2:$2,))&amp;"]",)</f>
        <v>Valois</v>
      </c>
      <c r="C2654" s="144">
        <f t="array" ref="C2654">round((F2654-average(I2654,L2654,O2654,R2654,U2654))*X2654+if($B2654=$H2654,0,iferror(average(vlookup({$H2654,$K2654,$N2654,$Q2654,$T2654},$B:$D,column(B$1),0)),index(C:C,match($H2654,$B:$B,)))),3)</f>
        <v>589.489</v>
      </c>
      <c r="D2654" s="144">
        <f t="array" ref="D2654">round((G2654-average(J2654,M2654,P2654,S2654,V2654))*Y2654+if($B2654=$H2654,0,iferror(average(vlookup({$H2654,$K2654,$N2654,$Q2654,$T2654},$B:$D,column(C$1),0)),index(D:D,match($H2654,$B:$B,)))),3)</f>
        <v>-166.238</v>
      </c>
      <c r="E2654" s="145">
        <v>2764.0</v>
      </c>
      <c r="F2654" s="146">
        <v>1060.515</v>
      </c>
      <c r="G2654" s="146">
        <v>511.014</v>
      </c>
      <c r="H2654" s="147" t="s">
        <v>404</v>
      </c>
      <c r="I2654" s="146">
        <v>688.449</v>
      </c>
      <c r="J2654" s="146">
        <v>406.09</v>
      </c>
      <c r="K2654" s="148"/>
      <c r="L2654" s="149"/>
      <c r="M2654" s="149"/>
      <c r="N2654" s="148"/>
      <c r="O2654" s="149"/>
      <c r="P2654" s="149"/>
      <c r="Q2654" s="148"/>
      <c r="R2654" s="149"/>
      <c r="S2654" s="149"/>
      <c r="T2654" s="148"/>
      <c r="U2654" s="149"/>
      <c r="V2654" s="149"/>
      <c r="W2654" s="149"/>
      <c r="X2654" s="150">
        <f t="shared" si="1"/>
        <v>1.584367573</v>
      </c>
      <c r="Y2654" s="150">
        <f t="shared" si="2"/>
        <v>-1.584367573</v>
      </c>
    </row>
    <row r="2655" ht="15.75" customHeight="1">
      <c r="A2655" s="119">
        <v>2654.0</v>
      </c>
      <c r="B2655" s="143" t="str">
        <f t="array" ref="B2655">index(Systems!$A:$E,match($A2655,Systems!$A:$A,),match(B$1,Systems!$2:$2,))&amp;if(not(isblank(index(Systems!$A:$E,match($A2655,Systems!$A:$A,),match(Systems!$C$2,Systems!$2:$2,))))," ["&amp;index(Systems!$A:$E,match($A2655,Systems!$A:$A,),match(Systems!$C$2,Systems!$2:$2,))&amp;"]",)</f>
        <v>Van Diemen [Van Diemen IV]</v>
      </c>
      <c r="C2655" s="144">
        <f t="array" ref="C2655">round((F2655-average(I2655,L2655,O2655,R2655,U2655))*X2655+if($B2655=$H2655,0,iferror(average(vlookup({$H2655,$K2655,$N2655,$Q2655,$T2655},$B:$D,column(B$1),0)),index(C:C,match($H2655,$B:$B,)))),3)</f>
        <v>-32.831</v>
      </c>
      <c r="D2655" s="144">
        <f t="array" ref="D2655">round((G2655-average(J2655,M2655,P2655,S2655,V2655))*Y2655+if($B2655=$H2655,0,iferror(average(vlookup({$H2655,$K2655,$N2655,$Q2655,$T2655},$B:$D,column(C$1),0)),index(D:D,match($H2655,$B:$B,)))),3)</f>
        <v>-41.666</v>
      </c>
      <c r="E2655" s="145">
        <v>2764.0</v>
      </c>
      <c r="F2655" s="146">
        <v>667.727</v>
      </c>
      <c r="G2655" s="146">
        <v>432.388</v>
      </c>
      <c r="H2655" s="147" t="s">
        <v>404</v>
      </c>
      <c r="I2655" s="146">
        <v>688.449</v>
      </c>
      <c r="J2655" s="146">
        <v>406.09</v>
      </c>
      <c r="K2655" s="148"/>
      <c r="L2655" s="149"/>
      <c r="M2655" s="149"/>
      <c r="N2655" s="148"/>
      <c r="O2655" s="149"/>
      <c r="P2655" s="149"/>
      <c r="Q2655" s="148"/>
      <c r="R2655" s="149"/>
      <c r="S2655" s="149"/>
      <c r="T2655" s="148"/>
      <c r="U2655" s="149"/>
      <c r="V2655" s="149"/>
      <c r="W2655" s="149"/>
      <c r="X2655" s="150">
        <f t="shared" si="1"/>
        <v>1.584367573</v>
      </c>
      <c r="Y2655" s="150">
        <f t="shared" si="2"/>
        <v>-1.584367573</v>
      </c>
    </row>
    <row r="2656" ht="15.75" customHeight="1">
      <c r="A2656" s="119">
        <v>2655.0</v>
      </c>
      <c r="B2656" s="143" t="str">
        <f t="array" ref="B2656">index(Systems!$A:$E,match($A2656,Systems!$A:$A,),match(B$1,Systems!$2:$2,))&amp;if(not(isblank(index(Systems!$A:$E,match($A2656,Systems!$A:$A,),match(Systems!$C$2,Systems!$2:$2,))))," ["&amp;index(Systems!$A:$E,match($A2656,Systems!$A:$A,),match(Systems!$C$2,Systems!$2:$2,))&amp;"]",)</f>
        <v>Vandalia</v>
      </c>
      <c r="C2656" s="144">
        <f t="array" ref="C2656">round((F2656-average(I2656,L2656,O2656,R2656,U2656))*X2656+if($B2656=$H2656,0,iferror(average(vlookup({$H2656,$K2656,$N2656,$Q2656,$T2656},$B:$D,column(B$1),0)),index(C:C,match($H2656,$B:$B,)))),3)</f>
        <v>477.69</v>
      </c>
      <c r="D2656" s="144">
        <f t="array" ref="D2656">round((G2656-average(J2656,M2656,P2656,S2656,V2656))*Y2656+if($B2656=$H2656,0,iferror(average(vlookup({$H2656,$K2656,$N2656,$Q2656,$T2656},$B:$D,column(C$1),0)),index(D:D,match($H2656,$B:$B,)))),3)</f>
        <v>-66.217</v>
      </c>
      <c r="E2656" s="145">
        <v>2764.0</v>
      </c>
      <c r="F2656" s="146">
        <v>989.951</v>
      </c>
      <c r="G2656" s="146">
        <v>447.884</v>
      </c>
      <c r="H2656" s="147" t="s">
        <v>404</v>
      </c>
      <c r="I2656" s="146">
        <v>688.449</v>
      </c>
      <c r="J2656" s="146">
        <v>406.09</v>
      </c>
      <c r="K2656" s="148"/>
      <c r="L2656" s="149"/>
      <c r="M2656" s="149"/>
      <c r="N2656" s="148"/>
      <c r="O2656" s="149"/>
      <c r="P2656" s="149"/>
      <c r="Q2656" s="148"/>
      <c r="R2656" s="149"/>
      <c r="S2656" s="149"/>
      <c r="T2656" s="148"/>
      <c r="U2656" s="149"/>
      <c r="V2656" s="149"/>
      <c r="W2656" s="149"/>
      <c r="X2656" s="150">
        <f t="shared" si="1"/>
        <v>1.584367573</v>
      </c>
      <c r="Y2656" s="150">
        <f t="shared" si="2"/>
        <v>-1.584367573</v>
      </c>
    </row>
    <row r="2657" ht="15.75" customHeight="1">
      <c r="A2657" s="119">
        <v>2656.0</v>
      </c>
      <c r="B2657" s="143" t="str">
        <f t="array" ref="B2657">index(Systems!$A:$E,match($A2657,Systems!$A:$A,),match(B$1,Systems!$2:$2,))&amp;if(not(isblank(index(Systems!$A:$E,match($A2657,Systems!$A:$A,),match(Systems!$C$2,Systems!$2:$2,))))," ["&amp;index(Systems!$A:$E,match($A2657,Systems!$A:$A,),match(Systems!$C$2,Systems!$2:$2,))&amp;"]",)</f>
        <v>Vanern</v>
      </c>
      <c r="C2657" s="144">
        <f t="array" ref="C2657">round((F2657-average(I2657,L2657,O2657,R2657,U2657))*X2657+if($B2657=$H2657,0,iferror(average(vlookup({$H2657,$K2657,$N2657,$Q2657,$T2657},$B:$D,column(B$1),0)),index(C:C,match($H2657,$B:$B,)))),3)</f>
        <v>159.223</v>
      </c>
      <c r="D2657" s="144">
        <f t="array" ref="D2657">round((G2657-average(J2657,M2657,P2657,S2657,V2657))*Y2657+if($B2657=$H2657,0,iferror(average(vlookup({$H2657,$K2657,$N2657,$Q2657,$T2657},$B:$D,column(C$1),0)),index(D:D,match($H2657,$B:$B,)))),3)</f>
        <v>141.093</v>
      </c>
      <c r="E2657" s="145">
        <v>2764.0</v>
      </c>
      <c r="F2657" s="146">
        <v>788.945</v>
      </c>
      <c r="G2657" s="146">
        <v>317.037</v>
      </c>
      <c r="H2657" s="147" t="s">
        <v>404</v>
      </c>
      <c r="I2657" s="146">
        <v>688.449</v>
      </c>
      <c r="J2657" s="146">
        <v>406.09</v>
      </c>
      <c r="K2657" s="148"/>
      <c r="L2657" s="149"/>
      <c r="M2657" s="149"/>
      <c r="N2657" s="148"/>
      <c r="O2657" s="149"/>
      <c r="P2657" s="149"/>
      <c r="Q2657" s="148"/>
      <c r="R2657" s="149"/>
      <c r="S2657" s="149"/>
      <c r="T2657" s="148"/>
      <c r="U2657" s="149"/>
      <c r="V2657" s="149"/>
      <c r="W2657" s="149"/>
      <c r="X2657" s="150">
        <f t="shared" si="1"/>
        <v>1.584367573</v>
      </c>
      <c r="Y2657" s="150">
        <f t="shared" si="2"/>
        <v>-1.584367573</v>
      </c>
    </row>
    <row r="2658" ht="15.75" customHeight="1">
      <c r="A2658" s="119">
        <v>2657.0</v>
      </c>
      <c r="B2658" s="143" t="str">
        <f t="array" ref="B2658">index(Systems!$A:$E,match($A2658,Systems!$A:$A,),match(B$1,Systems!$2:$2,))&amp;if(not(isblank(index(Systems!$A:$E,match($A2658,Systems!$A:$A,),match(Systems!$C$2,Systems!$2:$2,))))," ["&amp;index(Systems!$A:$E,match($A2658,Systems!$A:$A,),match(Systems!$C$2,Systems!$2:$2,))&amp;"]",)</f>
        <v>Vangburg</v>
      </c>
      <c r="C2658" s="144">
        <f t="array" ref="C2658">round((F2658-average(I2658,L2658,O2658,R2658,U2658))*X2658+if($B2658=$H2658,0,iferror(average(vlookup({$H2658,$K2658,$N2658,$Q2658,$T2658},$B:$D,column(B$1),0)),index(C:C,match($H2658,$B:$B,)))),3)</f>
        <v>613.999</v>
      </c>
      <c r="D2658" s="144">
        <f t="array" ref="D2658">round((G2658-average(J2658,M2658,P2658,S2658,V2658))*Y2658+if($B2658=$H2658,0,iferror(average(vlookup({$H2658,$K2658,$N2658,$Q2658,$T2658},$B:$D,column(C$1),0)),index(D:D,match($H2658,$B:$B,)))),3)</f>
        <v>267.841</v>
      </c>
      <c r="E2658" s="145">
        <v>2764.0</v>
      </c>
      <c r="F2658" s="146">
        <v>1075.985</v>
      </c>
      <c r="G2658" s="146">
        <v>237.038</v>
      </c>
      <c r="H2658" s="147" t="s">
        <v>404</v>
      </c>
      <c r="I2658" s="146">
        <v>688.449</v>
      </c>
      <c r="J2658" s="146">
        <v>406.09</v>
      </c>
      <c r="K2658" s="148"/>
      <c r="L2658" s="149"/>
      <c r="M2658" s="149"/>
      <c r="N2658" s="148"/>
      <c r="O2658" s="149"/>
      <c r="P2658" s="149"/>
      <c r="Q2658" s="148"/>
      <c r="R2658" s="149"/>
      <c r="S2658" s="149"/>
      <c r="T2658" s="148"/>
      <c r="U2658" s="149"/>
      <c r="V2658" s="149"/>
      <c r="W2658" s="149"/>
      <c r="X2658" s="150">
        <f t="shared" si="1"/>
        <v>1.584367573</v>
      </c>
      <c r="Y2658" s="150">
        <f t="shared" si="2"/>
        <v>-1.584367573</v>
      </c>
    </row>
    <row r="2659" ht="15.75" customHeight="1">
      <c r="A2659" s="119">
        <v>2658.0</v>
      </c>
      <c r="B2659" s="143" t="str">
        <f t="array" ref="B2659">index(Systems!$A:$E,match($A2659,Systems!$A:$A,),match(B$1,Systems!$2:$2,))&amp;if(not(isblank(index(Systems!$A:$E,match($A2659,Systems!$A:$A,),match(Systems!$C$2,Systems!$2:$2,))))," ["&amp;index(Systems!$A:$E,match($A2659,Systems!$A:$A,),match(Systems!$C$2,Systems!$2:$2,))&amp;"]",)</f>
        <v>Vannes</v>
      </c>
      <c r="C2659" s="144">
        <f t="array" ref="C2659">round((F2659-average(I2659,L2659,O2659,R2659,U2659))*X2659+if($B2659=$H2659,0,iferror(average(vlookup({$H2659,$K2659,$N2659,$Q2659,$T2659},$B:$D,column(B$1),0)),index(C:C,match($H2659,$B:$B,)))),3)</f>
        <v>-167.474</v>
      </c>
      <c r="D2659" s="144">
        <f t="array" ref="D2659">round((G2659-average(J2659,M2659,P2659,S2659,V2659))*Y2659+if($B2659=$H2659,0,iferror(average(vlookup({$H2659,$K2659,$N2659,$Q2659,$T2659},$B:$D,column(C$1),0)),index(D:D,match($H2659,$B:$B,)))),3)</f>
        <v>548.318</v>
      </c>
      <c r="E2659" s="145">
        <v>2764.0</v>
      </c>
      <c r="F2659" s="146">
        <v>582.745</v>
      </c>
      <c r="G2659" s="146">
        <v>60.01</v>
      </c>
      <c r="H2659" s="147" t="s">
        <v>404</v>
      </c>
      <c r="I2659" s="146">
        <v>688.449</v>
      </c>
      <c r="J2659" s="146">
        <v>406.09</v>
      </c>
      <c r="K2659" s="148"/>
      <c r="L2659" s="149"/>
      <c r="M2659" s="149"/>
      <c r="N2659" s="148"/>
      <c r="O2659" s="149"/>
      <c r="P2659" s="149"/>
      <c r="Q2659" s="148"/>
      <c r="R2659" s="149"/>
      <c r="S2659" s="149"/>
      <c r="T2659" s="148"/>
      <c r="U2659" s="149"/>
      <c r="V2659" s="149"/>
      <c r="W2659" s="149"/>
      <c r="X2659" s="150">
        <f t="shared" si="1"/>
        <v>1.584367573</v>
      </c>
      <c r="Y2659" s="150">
        <f t="shared" si="2"/>
        <v>-1.584367573</v>
      </c>
    </row>
    <row r="2660" ht="15.75" customHeight="1">
      <c r="A2660" s="119">
        <v>2659.0</v>
      </c>
      <c r="B2660" s="143" t="str">
        <f t="array" ref="B2660">index(Systems!$A:$E,match($A2660,Systems!$A:$A,),match(B$1,Systems!$2:$2,))&amp;if(not(isblank(index(Systems!$A:$E,match($A2660,Systems!$A:$A,),match(Systems!$C$2,Systems!$2:$2,))))," ["&amp;index(Systems!$A:$E,match($A2660,Systems!$A:$A,),match(Systems!$C$2,Systems!$2:$2,))&amp;"]",)</f>
        <v>Vanra</v>
      </c>
      <c r="C2660" s="144">
        <f t="array" ref="C2660">round((F2660-average(I2660,L2660,O2660,R2660,U2660))*X2660+if($B2660=$H2660,0,iferror(average(vlookup({$H2660,$K2660,$N2660,$Q2660,$T2660},$B:$D,column(B$1),0)),index(C:C,match($H2660,$B:$B,)))),3)</f>
        <v>-48.342</v>
      </c>
      <c r="D2660" s="144">
        <f t="array" ref="D2660">round((G2660-average(J2660,M2660,P2660,S2660,V2660))*Y2660+if($B2660=$H2660,0,iferror(average(vlookup({$H2660,$K2660,$N2660,$Q2660,$T2660},$B:$D,column(C$1),0)),index(D:D,match($H2660,$B:$B,)))),3)</f>
        <v>-163.191</v>
      </c>
      <c r="E2660" s="145">
        <v>2764.0</v>
      </c>
      <c r="F2660" s="146">
        <v>657.937</v>
      </c>
      <c r="G2660" s="146">
        <v>509.091</v>
      </c>
      <c r="H2660" s="147" t="s">
        <v>404</v>
      </c>
      <c r="I2660" s="146">
        <v>688.449</v>
      </c>
      <c r="J2660" s="146">
        <v>406.09</v>
      </c>
      <c r="K2660" s="148"/>
      <c r="L2660" s="149"/>
      <c r="M2660" s="149"/>
      <c r="N2660" s="148"/>
      <c r="O2660" s="149"/>
      <c r="P2660" s="149"/>
      <c r="Q2660" s="148"/>
      <c r="R2660" s="149"/>
      <c r="S2660" s="149"/>
      <c r="T2660" s="148"/>
      <c r="U2660" s="149"/>
      <c r="V2660" s="149"/>
      <c r="W2660" s="149"/>
      <c r="X2660" s="150">
        <f t="shared" si="1"/>
        <v>1.584367573</v>
      </c>
      <c r="Y2660" s="150">
        <f t="shared" si="2"/>
        <v>-1.584367573</v>
      </c>
    </row>
    <row r="2661" ht="15.75" customHeight="1">
      <c r="A2661" s="119">
        <v>2660.0</v>
      </c>
      <c r="B2661" s="143" t="str">
        <f t="array" ref="B2661">index(Systems!$A:$E,match($A2661,Systems!$A:$A,),match(B$1,Systems!$2:$2,))&amp;if(not(isblank(index(Systems!$A:$E,match($A2661,Systems!$A:$A,),match(Systems!$C$2,Systems!$2:$2,))))," ["&amp;index(Systems!$A:$E,match($A2661,Systems!$A:$A,),match(Systems!$C$2,Systems!$2:$2,))&amp;"]",)</f>
        <v>Vantaa</v>
      </c>
      <c r="C2661" s="144">
        <f t="array" ref="C2661">round((F2661-average(I2661,L2661,O2661,R2661,U2661))*X2661+if($B2661=$H2661,0,iferror(average(vlookup({$H2661,$K2661,$N2661,$Q2661,$T2661},$B:$D,column(B$1),0)),index(C:C,match($H2661,$B:$B,)))),3)</f>
        <v>-72.637</v>
      </c>
      <c r="D2661" s="144">
        <f t="array" ref="D2661">round((G2661-average(J2661,M2661,P2661,S2661,V2661))*Y2661+if($B2661=$H2661,0,iferror(average(vlookup({$H2661,$K2661,$N2661,$Q2661,$T2661},$B:$D,column(C$1),0)),index(D:D,match($H2661,$B:$B,)))),3)</f>
        <v>351.506</v>
      </c>
      <c r="E2661" s="145">
        <v>2764.0</v>
      </c>
      <c r="F2661" s="146">
        <v>642.603</v>
      </c>
      <c r="G2661" s="146">
        <v>184.231</v>
      </c>
      <c r="H2661" s="147" t="s">
        <v>404</v>
      </c>
      <c r="I2661" s="146">
        <v>688.449</v>
      </c>
      <c r="J2661" s="146">
        <v>406.09</v>
      </c>
      <c r="K2661" s="148"/>
      <c r="L2661" s="149"/>
      <c r="M2661" s="149"/>
      <c r="N2661" s="148"/>
      <c r="O2661" s="149"/>
      <c r="P2661" s="149"/>
      <c r="Q2661" s="148"/>
      <c r="R2661" s="149"/>
      <c r="S2661" s="149"/>
      <c r="T2661" s="148"/>
      <c r="U2661" s="149"/>
      <c r="V2661" s="149"/>
      <c r="W2661" s="149"/>
      <c r="X2661" s="150">
        <f t="shared" si="1"/>
        <v>1.584367573</v>
      </c>
      <c r="Y2661" s="150">
        <f t="shared" si="2"/>
        <v>-1.584367573</v>
      </c>
    </row>
    <row r="2662" ht="15.75" customHeight="1">
      <c r="A2662" s="119">
        <v>2661.0</v>
      </c>
      <c r="B2662" s="143" t="str">
        <f t="array" ref="B2662">index(Systems!$A:$E,match($A2662,Systems!$A:$A,),match(B$1,Systems!$2:$2,))&amp;if(not(isblank(index(Systems!$A:$E,match($A2662,Systems!$A:$A,),match(Systems!$C$2,Systems!$2:$2,))))," ["&amp;index(Systems!$A:$E,match($A2662,Systems!$A:$A,),match(Systems!$C$2,Systems!$2:$2,))&amp;"]",)</f>
        <v>Vard</v>
      </c>
      <c r="C2662" s="144">
        <f t="array" ref="C2662">round((F2662-average(I2662,L2662,O2662,R2662,U2662))*X2662+if($B2662=$H2662,0,iferror(average(vlookup({$H2662,$K2662,$N2662,$Q2662,$T2662},$B:$D,column(B$1),0)),index(C:C,match($H2662,$B:$B,)))),3)</f>
        <v>74.174</v>
      </c>
      <c r="D2662" s="144">
        <f t="array" ref="D2662">round((G2662-average(J2662,M2662,P2662,S2662,V2662))*Y2662+if($B2662=$H2662,0,iferror(average(vlookup({$H2662,$K2662,$N2662,$Q2662,$T2662},$B:$D,column(C$1),0)),index(D:D,match($H2662,$B:$B,)))),3)</f>
        <v>-354.976</v>
      </c>
      <c r="E2662" s="145">
        <v>2764.0</v>
      </c>
      <c r="F2662" s="146">
        <v>735.265</v>
      </c>
      <c r="G2662" s="146">
        <v>630.139</v>
      </c>
      <c r="H2662" s="147" t="s">
        <v>404</v>
      </c>
      <c r="I2662" s="146">
        <v>688.449</v>
      </c>
      <c r="J2662" s="146">
        <v>406.09</v>
      </c>
      <c r="K2662" s="148"/>
      <c r="L2662" s="149"/>
      <c r="M2662" s="149"/>
      <c r="N2662" s="148"/>
      <c r="O2662" s="149"/>
      <c r="P2662" s="149"/>
      <c r="Q2662" s="148"/>
      <c r="R2662" s="149"/>
      <c r="S2662" s="149"/>
      <c r="T2662" s="148"/>
      <c r="U2662" s="149"/>
      <c r="V2662" s="149"/>
      <c r="W2662" s="149"/>
      <c r="X2662" s="150">
        <f t="shared" si="1"/>
        <v>1.584367573</v>
      </c>
      <c r="Y2662" s="150">
        <f t="shared" si="2"/>
        <v>-1.584367573</v>
      </c>
    </row>
    <row r="2663" ht="15.75" customHeight="1">
      <c r="A2663" s="119">
        <v>2662.0</v>
      </c>
      <c r="B2663" s="143" t="str">
        <f t="array" ref="B2663">index(Systems!$A:$E,match($A2663,Systems!$A:$A,),match(B$1,Systems!$2:$2,))&amp;if(not(isblank(index(Systems!$A:$E,match($A2663,Systems!$A:$A,),match(Systems!$C$2,Systems!$2:$2,))))," ["&amp;index(Systems!$A:$E,match($A2663,Systems!$A:$A,),match(Systems!$C$2,Systems!$2:$2,))&amp;"]",)</f>
        <v>Vargtass</v>
      </c>
      <c r="C2663" s="144">
        <f t="array" ref="C2663">round((F2663-average(I2663,L2663,O2663,R2663,U2663))*X2663+if($B2663=$H2663,0,iferror(average(vlookup({$H2663,$K2663,$N2663,$Q2663,$T2663},$B:$D,column(B$1),0)),index(C:C,match($H2663,$B:$B,)))),3)</f>
        <v>-236.652</v>
      </c>
      <c r="D2663" s="144">
        <f t="array" ref="D2663">round((G2663-average(J2663,M2663,P2663,S2663,V2663))*Y2663+if($B2663=$H2663,0,iferror(average(vlookup({$H2663,$K2663,$N2663,$Q2663,$T2663},$B:$D,column(C$1),0)),index(D:D,match($H2663,$B:$B,)))),3)</f>
        <v>467.498</v>
      </c>
      <c r="E2663" s="145">
        <v>2764.0</v>
      </c>
      <c r="F2663" s="146">
        <v>539.082</v>
      </c>
      <c r="G2663" s="146">
        <v>111.021</v>
      </c>
      <c r="H2663" s="147" t="s">
        <v>404</v>
      </c>
      <c r="I2663" s="146">
        <v>688.449</v>
      </c>
      <c r="J2663" s="146">
        <v>406.09</v>
      </c>
      <c r="K2663" s="148"/>
      <c r="L2663" s="149"/>
      <c r="M2663" s="149"/>
      <c r="N2663" s="148"/>
      <c r="O2663" s="149"/>
      <c r="P2663" s="149"/>
      <c r="Q2663" s="148"/>
      <c r="R2663" s="149"/>
      <c r="S2663" s="149"/>
      <c r="T2663" s="148"/>
      <c r="U2663" s="149"/>
      <c r="V2663" s="149"/>
      <c r="W2663" s="149"/>
      <c r="X2663" s="150">
        <f t="shared" si="1"/>
        <v>1.584367573</v>
      </c>
      <c r="Y2663" s="150">
        <f t="shared" si="2"/>
        <v>-1.584367573</v>
      </c>
    </row>
    <row r="2664" ht="15.75" customHeight="1">
      <c r="A2664" s="119">
        <v>2663.0</v>
      </c>
      <c r="B2664" s="143" t="str">
        <f t="array" ref="B2664">index(Systems!$A:$E,match($A2664,Systems!$A:$A,),match(B$1,Systems!$2:$2,))&amp;if(not(isblank(index(Systems!$A:$E,match($A2664,Systems!$A:$A,),match(Systems!$C$2,Systems!$2:$2,))))," ["&amp;index(Systems!$A:$E,match($A2664,Systems!$A:$A,),match(Systems!$C$2,Systems!$2:$2,))&amp;"]",)</f>
        <v>Várri</v>
      </c>
      <c r="C2664" s="144">
        <f t="array" ref="C2664">round((F2664-average(I2664,L2664,O2664,R2664,U2664))*X2664+if($B2664=$H2664,0,iferror(average(vlookup({$H2664,$K2664,$N2664,$Q2664,$T2664},$B:$D,column(B$1),0)),index(C:C,match($H2664,$B:$B,)))),3)</f>
        <v>-266.421</v>
      </c>
      <c r="D2664" s="144">
        <f t="array" ref="D2664">round((G2664-average(J2664,M2664,P2664,S2664,V2664))*Y2664+if($B2664=$H2664,0,iferror(average(vlookup({$H2664,$K2664,$N2664,$Q2664,$T2664},$B:$D,column(C$1),0)),index(D:D,match($H2664,$B:$B,)))),3)</f>
        <v>480.201</v>
      </c>
      <c r="E2664" s="145">
        <v>2764.0</v>
      </c>
      <c r="F2664" s="146">
        <v>520.293</v>
      </c>
      <c r="G2664" s="146">
        <v>103.003</v>
      </c>
      <c r="H2664" s="147" t="s">
        <v>404</v>
      </c>
      <c r="I2664" s="146">
        <v>688.449</v>
      </c>
      <c r="J2664" s="146">
        <v>406.09</v>
      </c>
      <c r="K2664" s="148"/>
      <c r="L2664" s="149"/>
      <c r="M2664" s="149"/>
      <c r="N2664" s="148"/>
      <c r="O2664" s="149"/>
      <c r="P2664" s="149"/>
      <c r="Q2664" s="148"/>
      <c r="R2664" s="149"/>
      <c r="S2664" s="149"/>
      <c r="T2664" s="148"/>
      <c r="U2664" s="149"/>
      <c r="V2664" s="149"/>
      <c r="W2664" s="149"/>
      <c r="X2664" s="150">
        <f t="shared" si="1"/>
        <v>1.584367573</v>
      </c>
      <c r="Y2664" s="150">
        <f t="shared" si="2"/>
        <v>-1.584367573</v>
      </c>
    </row>
    <row r="2665" ht="15.75" customHeight="1">
      <c r="A2665" s="119">
        <v>2664.0</v>
      </c>
      <c r="B2665" s="143" t="str">
        <f t="array" ref="B2665">index(Systems!$A:$E,match($A2665,Systems!$A:$A,),match(B$1,Systems!$2:$2,))&amp;if(not(isblank(index(Systems!$A:$E,match($A2665,Systems!$A:$A,),match(Systems!$C$2,Systems!$2:$2,))))," ["&amp;index(Systems!$A:$E,match($A2665,Systems!$A:$A,),match(Systems!$C$2,Systems!$2:$2,))&amp;"]",)</f>
        <v>Vaucluse</v>
      </c>
      <c r="C2665" s="144">
        <f t="array" ref="C2665">round((F2665-average(I2665,L2665,O2665,R2665,U2665))*X2665+if($B2665=$H2665,0,iferror(average(vlookup({$H2665,$K2665,$N2665,$Q2665,$T2665},$B:$D,column(B$1),0)),index(C:C,match($H2665,$B:$B,)))),3)</f>
        <v>496.82</v>
      </c>
      <c r="D2665" s="144">
        <f t="array" ref="D2665">round((G2665-average(J2665,M2665,P2665,S2665,V2665))*Y2665+if($B2665=$H2665,0,iferror(average(vlookup({$H2665,$K2665,$N2665,$Q2665,$T2665},$B:$D,column(C$1),0)),index(D:D,match($H2665,$B:$B,)))),3)</f>
        <v>-162.1</v>
      </c>
      <c r="E2665" s="145">
        <v>2764.0</v>
      </c>
      <c r="F2665" s="146">
        <v>1002.025</v>
      </c>
      <c r="G2665" s="146">
        <v>508.402</v>
      </c>
      <c r="H2665" s="147" t="s">
        <v>404</v>
      </c>
      <c r="I2665" s="146">
        <v>688.449</v>
      </c>
      <c r="J2665" s="146">
        <v>406.09</v>
      </c>
      <c r="K2665" s="148"/>
      <c r="L2665" s="149"/>
      <c r="M2665" s="149"/>
      <c r="N2665" s="148"/>
      <c r="O2665" s="149"/>
      <c r="P2665" s="149"/>
      <c r="Q2665" s="148"/>
      <c r="R2665" s="149"/>
      <c r="S2665" s="149"/>
      <c r="T2665" s="148"/>
      <c r="U2665" s="149"/>
      <c r="V2665" s="149"/>
      <c r="W2665" s="149"/>
      <c r="X2665" s="150">
        <f t="shared" si="1"/>
        <v>1.584367573</v>
      </c>
      <c r="Y2665" s="150">
        <f t="shared" si="2"/>
        <v>-1.584367573</v>
      </c>
    </row>
    <row r="2666" ht="15.75" customHeight="1">
      <c r="A2666" s="119">
        <v>2665.0</v>
      </c>
      <c r="B2666" s="143" t="str">
        <f t="array" ref="B2666">index(Systems!$A:$E,match($A2666,Systems!$A:$A,),match(B$1,Systems!$2:$2,))&amp;if(not(isblank(index(Systems!$A:$E,match($A2666,Systems!$A:$A,),match(Systems!$C$2,Systems!$2:$2,))))," ["&amp;index(Systems!$A:$E,match($A2666,Systems!$A:$A,),match(Systems!$C$2,Systems!$2:$2,))&amp;"]",)</f>
        <v>Vecchio</v>
      </c>
      <c r="C2666" s="144">
        <f t="array" ref="C2666">round((F2666-average(I2666,L2666,O2666,R2666,U2666))*X2666+if($B2666=$H2666,0,iferror(average(vlookup({$H2666,$K2666,$N2666,$Q2666,$T2666},$B:$D,column(B$1),0)),index(C:C,match($H2666,$B:$B,)))),3)</f>
        <v>247.7</v>
      </c>
      <c r="D2666" s="144">
        <f t="array" ref="D2666">round((G2666-average(J2666,M2666,P2666,S2666,V2666))*Y2666+if($B2666=$H2666,0,iferror(average(vlookup({$H2666,$K2666,$N2666,$Q2666,$T2666},$B:$D,column(C$1),0)),index(D:D,match($H2666,$B:$B,)))),3)</f>
        <v>-137</v>
      </c>
      <c r="E2666" s="145">
        <v>2764.0</v>
      </c>
      <c r="F2666" s="146">
        <v>844.789</v>
      </c>
      <c r="G2666" s="146">
        <v>492.56</v>
      </c>
      <c r="H2666" s="147" t="s">
        <v>404</v>
      </c>
      <c r="I2666" s="146">
        <v>688.449</v>
      </c>
      <c r="J2666" s="146">
        <v>406.09</v>
      </c>
      <c r="K2666" s="148"/>
      <c r="L2666" s="149"/>
      <c r="M2666" s="149"/>
      <c r="N2666" s="148"/>
      <c r="O2666" s="149"/>
      <c r="P2666" s="149"/>
      <c r="Q2666" s="148"/>
      <c r="R2666" s="149"/>
      <c r="S2666" s="149"/>
      <c r="T2666" s="148"/>
      <c r="U2666" s="149"/>
      <c r="V2666" s="149"/>
      <c r="W2666" s="149"/>
      <c r="X2666" s="150">
        <f t="shared" si="1"/>
        <v>1.584367573</v>
      </c>
      <c r="Y2666" s="150">
        <f t="shared" si="2"/>
        <v>-1.584367573</v>
      </c>
    </row>
    <row r="2667" ht="15.75" customHeight="1">
      <c r="A2667" s="119">
        <v>2666.0</v>
      </c>
      <c r="B2667" s="143" t="str">
        <f t="array" ref="B2667">index(Systems!$A:$E,match($A2667,Systems!$A:$A,),match(B$1,Systems!$2:$2,))&amp;if(not(isblank(index(Systems!$A:$E,match($A2667,Systems!$A:$A,),match(Systems!$C$2,Systems!$2:$2,))))," ["&amp;index(Systems!$A:$E,match($A2667,Systems!$A:$A,),match(Systems!$C$2,Systems!$2:$2,))&amp;"]",)</f>
        <v>Veckholm</v>
      </c>
      <c r="C2667" s="144">
        <f t="array" ref="C2667">round((F2667-average(I2667,L2667,O2667,R2667,U2667))*X2667+if($B2667=$H2667,0,iferror(average(vlookup({$H2667,$K2667,$N2667,$Q2667,$T2667},$B:$D,column(B$1),0)),index(C:C,match($H2667,$B:$B,)))),3)</f>
        <v>-116.071</v>
      </c>
      <c r="D2667" s="144">
        <f t="array" ref="D2667">round((G2667-average(J2667,M2667,P2667,S2667,V2667))*Y2667+if($B2667=$H2667,0,iferror(average(vlookup({$H2667,$K2667,$N2667,$Q2667,$T2667},$B:$D,column(C$1),0)),index(D:D,match($H2667,$B:$B,)))),3)</f>
        <v>124.024</v>
      </c>
      <c r="E2667" s="145">
        <v>2764.0</v>
      </c>
      <c r="F2667" s="146">
        <v>615.189</v>
      </c>
      <c r="G2667" s="146">
        <v>327.81</v>
      </c>
      <c r="H2667" s="147" t="s">
        <v>404</v>
      </c>
      <c r="I2667" s="146">
        <v>688.449</v>
      </c>
      <c r="J2667" s="146">
        <v>406.09</v>
      </c>
      <c r="K2667" s="148"/>
      <c r="L2667" s="149"/>
      <c r="M2667" s="149"/>
      <c r="N2667" s="148"/>
      <c r="O2667" s="149"/>
      <c r="P2667" s="149"/>
      <c r="Q2667" s="148"/>
      <c r="R2667" s="149"/>
      <c r="S2667" s="149"/>
      <c r="T2667" s="148"/>
      <c r="U2667" s="149"/>
      <c r="V2667" s="149"/>
      <c r="W2667" s="149"/>
      <c r="X2667" s="150">
        <f t="shared" si="1"/>
        <v>1.584367573</v>
      </c>
      <c r="Y2667" s="150">
        <f t="shared" si="2"/>
        <v>-1.584367573</v>
      </c>
    </row>
    <row r="2668" ht="15.75" customHeight="1">
      <c r="A2668" s="119">
        <v>2667.0</v>
      </c>
      <c r="B2668" s="143" t="str">
        <f t="array" ref="B2668">index(Systems!$A:$E,match($A2668,Systems!$A:$A,),match(B$1,Systems!$2:$2,))&amp;if(not(isblank(index(Systems!$A:$E,match($A2668,Systems!$A:$A,),match(Systems!$C$2,Systems!$2:$2,))))," ["&amp;index(Systems!$A:$E,match($A2668,Systems!$A:$A,),match(Systems!$C$2,Systems!$2:$2,))&amp;"]",)</f>
        <v>Vega</v>
      </c>
      <c r="C2668" s="144">
        <f t="array" ref="C2668">round((F2668-average(I2668,L2668,O2668,R2668,U2668))*X2668+if($B2668=$H2668,0,iferror(average(vlookup({$H2668,$K2668,$N2668,$Q2668,$T2668},$B:$D,column(B$1),0)),index(C:C,match($H2668,$B:$B,)))),3)</f>
        <v>-3.63</v>
      </c>
      <c r="D2668" s="144">
        <f t="array" ref="D2668">round((G2668-average(J2668,M2668,P2668,S2668,V2668))*Y2668+if($B2668=$H2668,0,iferror(average(vlookup({$H2668,$K2668,$N2668,$Q2668,$T2668},$B:$D,column(C$1),0)),index(D:D,match($H2668,$B:$B,)))),3)</f>
        <v>106.615</v>
      </c>
      <c r="E2668" s="145">
        <v>2764.0</v>
      </c>
      <c r="F2668" s="146">
        <v>686.158</v>
      </c>
      <c r="G2668" s="146">
        <v>338.798</v>
      </c>
      <c r="H2668" s="147" t="s">
        <v>404</v>
      </c>
      <c r="I2668" s="146">
        <v>688.449</v>
      </c>
      <c r="J2668" s="146">
        <v>406.09</v>
      </c>
      <c r="K2668" s="148"/>
      <c r="L2668" s="149"/>
      <c r="M2668" s="149"/>
      <c r="N2668" s="148"/>
      <c r="O2668" s="149"/>
      <c r="P2668" s="149"/>
      <c r="Q2668" s="148"/>
      <c r="R2668" s="149"/>
      <c r="S2668" s="149"/>
      <c r="T2668" s="148"/>
      <c r="U2668" s="149"/>
      <c r="V2668" s="149"/>
      <c r="W2668" s="149"/>
      <c r="X2668" s="150">
        <f t="shared" si="1"/>
        <v>1.584367573</v>
      </c>
      <c r="Y2668" s="150">
        <f t="shared" si="2"/>
        <v>-1.584367573</v>
      </c>
    </row>
    <row r="2669" ht="15.75" customHeight="1">
      <c r="A2669" s="119">
        <v>2668.0</v>
      </c>
      <c r="B2669" s="143" t="str">
        <f t="array" ref="B2669">index(Systems!$A:$E,match($A2669,Systems!$A:$A,),match(B$1,Systems!$2:$2,))&amp;if(not(isblank(index(Systems!$A:$E,match($A2669,Systems!$A:$A,),match(Systems!$C$2,Systems!$2:$2,))))," ["&amp;index(Systems!$A:$E,match($A2669,Systems!$A:$A,),match(Systems!$C$2,Systems!$2:$2,))&amp;"]",)</f>
        <v>Velhas</v>
      </c>
      <c r="C2669" s="144">
        <f t="array" ref="C2669">round((F2669-average(I2669,L2669,O2669,R2669,U2669))*X2669+if($B2669=$H2669,0,iferror(average(vlookup({$H2669,$K2669,$N2669,$Q2669,$T2669},$B:$D,column(B$1),0)),index(C:C,match($H2669,$B:$B,)))),3)</f>
        <v>69.256</v>
      </c>
      <c r="D2669" s="144">
        <f t="array" ref="D2669">round((G2669-average(J2669,M2669,P2669,S2669,V2669))*Y2669+if($B2669=$H2669,0,iferror(average(vlookup({$H2669,$K2669,$N2669,$Q2669,$T2669},$B:$D,column(C$1),0)),index(D:D,match($H2669,$B:$B,)))),3)</f>
        <v>-278.659</v>
      </c>
      <c r="E2669" s="145">
        <v>2764.0</v>
      </c>
      <c r="F2669" s="146">
        <v>732.161</v>
      </c>
      <c r="G2669" s="146">
        <v>581.97</v>
      </c>
      <c r="H2669" s="147" t="s">
        <v>404</v>
      </c>
      <c r="I2669" s="146">
        <v>688.449</v>
      </c>
      <c r="J2669" s="146">
        <v>406.09</v>
      </c>
      <c r="K2669" s="148"/>
      <c r="L2669" s="149"/>
      <c r="M2669" s="149"/>
      <c r="N2669" s="148"/>
      <c r="O2669" s="149"/>
      <c r="P2669" s="149"/>
      <c r="Q2669" s="148"/>
      <c r="R2669" s="149"/>
      <c r="S2669" s="149"/>
      <c r="T2669" s="148"/>
      <c r="U2669" s="149"/>
      <c r="V2669" s="149"/>
      <c r="W2669" s="149"/>
      <c r="X2669" s="150">
        <f t="shared" si="1"/>
        <v>1.584367573</v>
      </c>
      <c r="Y2669" s="150">
        <f t="shared" si="2"/>
        <v>-1.584367573</v>
      </c>
    </row>
    <row r="2670" ht="15.75" customHeight="1">
      <c r="A2670" s="119">
        <v>2669.0</v>
      </c>
      <c r="B2670" s="143" t="str">
        <f t="array" ref="B2670">index(Systems!$A:$E,match($A2670,Systems!$A:$A,),match(B$1,Systems!$2:$2,))&amp;if(not(isblank(index(Systems!$A:$E,match($A2670,Systems!$A:$A,),match(Systems!$C$2,Systems!$2:$2,))))," ["&amp;index(Systems!$A:$E,match($A2670,Systems!$A:$A,),match(Systems!$C$2,Systems!$2:$2,))&amp;"]",)</f>
        <v>Venaria</v>
      </c>
      <c r="C2670" s="144">
        <f t="array" ref="C2670">round((F2670-average(I2670,L2670,O2670,R2670,U2670))*X2670+if($B2670=$H2670,0,iferror(average(vlookup({$H2670,$K2670,$N2670,$Q2670,$T2670},$B:$D,column(B$1),0)),index(C:C,match($H2670,$B:$B,)))),3)</f>
        <v>-396.071</v>
      </c>
      <c r="D2670" s="144">
        <f t="array" ref="D2670">round((G2670-average(J2670,M2670,P2670,S2670,V2670))*Y2670+if($B2670=$H2670,0,iferror(average(vlookup({$H2670,$K2670,$N2670,$Q2670,$T2670},$B:$D,column(C$1),0)),index(D:D,match($H2670,$B:$B,)))),3)</f>
        <v>83.964</v>
      </c>
      <c r="E2670" s="145">
        <v>2764.0</v>
      </c>
      <c r="F2670" s="146">
        <v>438.462</v>
      </c>
      <c r="G2670" s="146">
        <v>353.095</v>
      </c>
      <c r="H2670" s="147" t="s">
        <v>404</v>
      </c>
      <c r="I2670" s="146">
        <v>688.449</v>
      </c>
      <c r="J2670" s="146">
        <v>406.09</v>
      </c>
      <c r="K2670" s="148"/>
      <c r="L2670" s="149"/>
      <c r="M2670" s="149"/>
      <c r="N2670" s="148"/>
      <c r="O2670" s="149"/>
      <c r="P2670" s="149"/>
      <c r="Q2670" s="148"/>
      <c r="R2670" s="149"/>
      <c r="S2670" s="149"/>
      <c r="T2670" s="148"/>
      <c r="U2670" s="149"/>
      <c r="V2670" s="149"/>
      <c r="W2670" s="149"/>
      <c r="X2670" s="150">
        <f t="shared" si="1"/>
        <v>1.584367573</v>
      </c>
      <c r="Y2670" s="150">
        <f t="shared" si="2"/>
        <v>-1.584367573</v>
      </c>
    </row>
    <row r="2671" ht="15.75" customHeight="1">
      <c r="A2671" s="119">
        <v>2670.0</v>
      </c>
      <c r="B2671" s="143" t="str">
        <f t="array" ref="B2671">index(Systems!$A:$E,match($A2671,Systems!$A:$A,),match(B$1,Systems!$2:$2,))&amp;if(not(isblank(index(Systems!$A:$E,match($A2671,Systems!$A:$A,),match(Systems!$C$2,Systems!$2:$2,))))," ["&amp;index(Systems!$A:$E,match($A2671,Systems!$A:$A,),match(Systems!$C$2,Systems!$2:$2,))&amp;"]",)</f>
        <v>Vendrell</v>
      </c>
      <c r="C2671" s="144">
        <f t="array" ref="C2671">round((F2671-average(I2671,L2671,O2671,R2671,U2671))*X2671+if($B2671=$H2671,0,iferror(average(vlookup({$H2671,$K2671,$N2671,$Q2671,$T2671},$B:$D,column(B$1),0)),index(C:C,match($H2671,$B:$B,)))),3)</f>
        <v>-315.896</v>
      </c>
      <c r="D2671" s="144">
        <f t="array" ref="D2671">round((G2671-average(J2671,M2671,P2671,S2671,V2671))*Y2671+if($B2671=$H2671,0,iferror(average(vlookup({$H2671,$K2671,$N2671,$Q2671,$T2671},$B:$D,column(C$1),0)),index(D:D,match($H2671,$B:$B,)))),3)</f>
        <v>125.842</v>
      </c>
      <c r="E2671" s="145">
        <v>2764.0</v>
      </c>
      <c r="F2671" s="146">
        <v>489.066</v>
      </c>
      <c r="G2671" s="146">
        <v>326.663</v>
      </c>
      <c r="H2671" s="147" t="s">
        <v>404</v>
      </c>
      <c r="I2671" s="146">
        <v>688.449</v>
      </c>
      <c r="J2671" s="146">
        <v>406.09</v>
      </c>
      <c r="K2671" s="148"/>
      <c r="L2671" s="149"/>
      <c r="M2671" s="149"/>
      <c r="N2671" s="148"/>
      <c r="O2671" s="149"/>
      <c r="P2671" s="149"/>
      <c r="Q2671" s="148"/>
      <c r="R2671" s="149"/>
      <c r="S2671" s="149"/>
      <c r="T2671" s="148"/>
      <c r="U2671" s="149"/>
      <c r="V2671" s="149"/>
      <c r="W2671" s="149"/>
      <c r="X2671" s="150">
        <f t="shared" si="1"/>
        <v>1.584367573</v>
      </c>
      <c r="Y2671" s="150">
        <f t="shared" si="2"/>
        <v>-1.584367573</v>
      </c>
    </row>
    <row r="2672" ht="15.75" customHeight="1">
      <c r="A2672" s="119">
        <v>2671.0</v>
      </c>
      <c r="B2672" s="143" t="str">
        <f t="array" ref="B2672">index(Systems!$A:$E,match($A2672,Systems!$A:$A,),match(B$1,Systems!$2:$2,))&amp;if(not(isblank(index(Systems!$A:$E,match($A2672,Systems!$A:$A,),match(Systems!$C$2,Systems!$2:$2,))))," ["&amp;index(Systems!$A:$E,match($A2672,Systems!$A:$A,),match(Systems!$C$2,Systems!$2:$2,))&amp;"]",)</f>
        <v>Ventabren</v>
      </c>
      <c r="C2672" s="144">
        <f t="array" ref="C2672">round((F2672-average(I2672,L2672,O2672,R2672,U2672))*X2672+if($B2672=$H2672,0,iferror(average(vlookup({$H2672,$K2672,$N2672,$Q2672,$T2672},$B:$D,column(B$1),0)),index(C:C,match($H2672,$B:$B,)))),3)</f>
        <v>3.354</v>
      </c>
      <c r="D2672" s="144">
        <f t="array" ref="D2672">round((G2672-average(J2672,M2672,P2672,S2672,V2672))*Y2672+if($B2672=$H2672,0,iferror(average(vlookup({$H2672,$K2672,$N2672,$Q2672,$T2672},$B:$D,column(C$1),0)),index(D:D,match($H2672,$B:$B,)))),3)</f>
        <v>-123.346</v>
      </c>
      <c r="E2672" s="145">
        <v>2764.0</v>
      </c>
      <c r="F2672" s="146">
        <v>690.566</v>
      </c>
      <c r="G2672" s="146">
        <v>483.942</v>
      </c>
      <c r="H2672" s="147" t="s">
        <v>404</v>
      </c>
      <c r="I2672" s="146">
        <v>688.449</v>
      </c>
      <c r="J2672" s="146">
        <v>406.09</v>
      </c>
      <c r="K2672" s="148"/>
      <c r="L2672" s="149"/>
      <c r="M2672" s="149"/>
      <c r="N2672" s="148"/>
      <c r="O2672" s="149"/>
      <c r="P2672" s="149"/>
      <c r="Q2672" s="148"/>
      <c r="R2672" s="149"/>
      <c r="S2672" s="149"/>
      <c r="T2672" s="148"/>
      <c r="U2672" s="149"/>
      <c r="V2672" s="149"/>
      <c r="W2672" s="149"/>
      <c r="X2672" s="150">
        <f t="shared" si="1"/>
        <v>1.584367573</v>
      </c>
      <c r="Y2672" s="150">
        <f t="shared" si="2"/>
        <v>-1.584367573</v>
      </c>
    </row>
    <row r="2673" ht="15.75" customHeight="1">
      <c r="A2673" s="119">
        <v>2672.0</v>
      </c>
      <c r="B2673" s="143" t="str">
        <f t="array" ref="B2673">index(Systems!$A:$E,match($A2673,Systems!$A:$A,),match(B$1,Systems!$2:$2,))&amp;if(not(isblank(index(Systems!$A:$E,match($A2673,Systems!$A:$A,),match(Systems!$C$2,Systems!$2:$2,))))," ["&amp;index(Systems!$A:$E,match($A2673,Systems!$A:$A,),match(Systems!$C$2,Systems!$2:$2,))&amp;"]",)</f>
        <v>Verde</v>
      </c>
      <c r="C2673" s="144">
        <f t="array" ref="C2673">round((F2673-average(I2673,L2673,O2673,R2673,U2673))*X2673+if($B2673=$H2673,0,iferror(average(vlookup({$H2673,$K2673,$N2673,$Q2673,$T2673},$B:$D,column(B$1),0)),index(C:C,match($H2673,$B:$B,)))),3)</f>
        <v>349.99</v>
      </c>
      <c r="D2673" s="144">
        <f t="array" ref="D2673">round((G2673-average(J2673,M2673,P2673,S2673,V2673))*Y2673+if($B2673=$H2673,0,iferror(average(vlookup({$H2673,$K2673,$N2673,$Q2673,$T2673},$B:$D,column(C$1),0)),index(D:D,match($H2673,$B:$B,)))),3)</f>
        <v>12.619</v>
      </c>
      <c r="E2673" s="145">
        <v>2764.0</v>
      </c>
      <c r="F2673" s="146">
        <v>909.351</v>
      </c>
      <c r="G2673" s="146">
        <v>398.125</v>
      </c>
      <c r="H2673" s="147" t="s">
        <v>404</v>
      </c>
      <c r="I2673" s="146">
        <v>688.449</v>
      </c>
      <c r="J2673" s="146">
        <v>406.09</v>
      </c>
      <c r="K2673" s="148"/>
      <c r="L2673" s="149"/>
      <c r="M2673" s="149"/>
      <c r="N2673" s="148"/>
      <c r="O2673" s="149"/>
      <c r="P2673" s="149"/>
      <c r="Q2673" s="148"/>
      <c r="R2673" s="149"/>
      <c r="S2673" s="149"/>
      <c r="T2673" s="148"/>
      <c r="U2673" s="149"/>
      <c r="V2673" s="149"/>
      <c r="W2673" s="149"/>
      <c r="X2673" s="150">
        <f t="shared" si="1"/>
        <v>1.584367573</v>
      </c>
      <c r="Y2673" s="150">
        <f t="shared" si="2"/>
        <v>-1.584367573</v>
      </c>
    </row>
    <row r="2674" ht="15.75" customHeight="1">
      <c r="A2674" s="119">
        <v>2673.0</v>
      </c>
      <c r="B2674" s="143" t="str">
        <f t="array" ref="B2674">index(Systems!$A:$E,match($A2674,Systems!$A:$A,),match(B$1,Systems!$2:$2,))&amp;if(not(isblank(index(Systems!$A:$E,match($A2674,Systems!$A:$A,),match(Systems!$C$2,Systems!$2:$2,))))," ["&amp;index(Systems!$A:$E,match($A2674,Systems!$A:$A,),match(Systems!$C$2,Systems!$2:$2,))&amp;"]",)</f>
        <v>Verdigreis</v>
      </c>
      <c r="C2674" s="144">
        <f t="array" ref="C2674">round((F2674-average(I2674,L2674,O2674,R2674,U2674))*X2674+if($B2674=$H2674,0,iferror(average(vlookup({$H2674,$K2674,$N2674,$Q2674,$T2674},$B:$D,column(B$1),0)),index(C:C,match($H2674,$B:$B,)))),3)</f>
        <v>372.737</v>
      </c>
      <c r="D2674" s="144">
        <f t="array" ref="D2674">round((G2674-average(J2674,M2674,P2674,S2674,V2674))*Y2674+if($B2674=$H2674,0,iferror(average(vlookup({$H2674,$K2674,$N2674,$Q2674,$T2674},$B:$D,column(C$1),0)),index(D:D,match($H2674,$B:$B,)))),3)</f>
        <v>-330.694</v>
      </c>
      <c r="E2674" s="145">
        <v>2764.0</v>
      </c>
      <c r="F2674" s="146">
        <v>923.708</v>
      </c>
      <c r="G2674" s="146">
        <v>614.813</v>
      </c>
      <c r="H2674" s="147" t="s">
        <v>404</v>
      </c>
      <c r="I2674" s="146">
        <v>688.449</v>
      </c>
      <c r="J2674" s="146">
        <v>406.09</v>
      </c>
      <c r="K2674" s="148"/>
      <c r="L2674" s="149"/>
      <c r="M2674" s="149"/>
      <c r="N2674" s="148"/>
      <c r="O2674" s="149"/>
      <c r="P2674" s="149"/>
      <c r="Q2674" s="148"/>
      <c r="R2674" s="149"/>
      <c r="S2674" s="149"/>
      <c r="T2674" s="148"/>
      <c r="U2674" s="149"/>
      <c r="V2674" s="149"/>
      <c r="W2674" s="149"/>
      <c r="X2674" s="150">
        <f t="shared" si="1"/>
        <v>1.584367573</v>
      </c>
      <c r="Y2674" s="150">
        <f t="shared" si="2"/>
        <v>-1.584367573</v>
      </c>
    </row>
    <row r="2675" ht="15.75" customHeight="1">
      <c r="A2675" s="119">
        <v>2674.0</v>
      </c>
      <c r="B2675" s="143" t="str">
        <f t="array" ref="B2675">index(Systems!$A:$E,match($A2675,Systems!$A:$A,),match(B$1,Systems!$2:$2,))&amp;if(not(isblank(index(Systems!$A:$E,match($A2675,Systems!$A:$A,),match(Systems!$C$2,Systems!$2:$2,))))," ["&amp;index(Systems!$A:$E,match($A2675,Systems!$A:$A,),match(Systems!$C$2,Systems!$2:$2,))&amp;"]",)</f>
        <v>Verdinge</v>
      </c>
      <c r="C2675" s="144">
        <f t="array" ref="C2675">round((F2675-average(I2675,L2675,O2675,R2675,U2675))*X2675+if($B2675=$H2675,0,iferror(average(vlookup({$H2675,$K2675,$N2675,$Q2675,$T2675},$B:$D,column(B$1),0)),index(C:C,match($H2675,$B:$B,)))),3)</f>
        <v>517.115</v>
      </c>
      <c r="D2675" s="144">
        <f t="array" ref="D2675">round((G2675-average(J2675,M2675,P2675,S2675,V2675))*Y2675+if($B2675=$H2675,0,iferror(average(vlookup({$H2675,$K2675,$N2675,$Q2675,$T2675},$B:$D,column(C$1),0)),index(D:D,match($H2675,$B:$B,)))),3)</f>
        <v>-6.375</v>
      </c>
      <c r="E2675" s="145">
        <v>2764.0</v>
      </c>
      <c r="F2675" s="146">
        <v>1014.835</v>
      </c>
      <c r="G2675" s="146">
        <v>410.114</v>
      </c>
      <c r="H2675" s="147" t="s">
        <v>404</v>
      </c>
      <c r="I2675" s="146">
        <v>688.449</v>
      </c>
      <c r="J2675" s="146">
        <v>406.09</v>
      </c>
      <c r="K2675" s="148"/>
      <c r="L2675" s="149"/>
      <c r="M2675" s="149"/>
      <c r="N2675" s="148"/>
      <c r="O2675" s="149"/>
      <c r="P2675" s="149"/>
      <c r="Q2675" s="148"/>
      <c r="R2675" s="149"/>
      <c r="S2675" s="149"/>
      <c r="T2675" s="148"/>
      <c r="U2675" s="149"/>
      <c r="V2675" s="149"/>
      <c r="W2675" s="149"/>
      <c r="X2675" s="150">
        <f t="shared" si="1"/>
        <v>1.584367573</v>
      </c>
      <c r="Y2675" s="150">
        <f t="shared" si="2"/>
        <v>-1.584367573</v>
      </c>
    </row>
    <row r="2676" ht="15.75" customHeight="1">
      <c r="A2676" s="119">
        <v>2675.0</v>
      </c>
      <c r="B2676" s="143" t="str">
        <f t="array" ref="B2676">index(Systems!$A:$E,match($A2676,Systems!$A:$A,),match(B$1,Systems!$2:$2,))&amp;if(not(isblank(index(Systems!$A:$E,match($A2676,Systems!$A:$A,),match(Systems!$C$2,Systems!$2:$2,))))," ["&amp;index(Systems!$A:$E,match($A2676,Systems!$A:$A,),match(Systems!$C$2,Systems!$2:$2,))&amp;"]",)</f>
        <v>Vereeniging</v>
      </c>
      <c r="C2676" s="144">
        <f t="array" ref="C2676">round((F2676-average(I2676,L2676,O2676,R2676,U2676))*X2676+if($B2676=$H2676,0,iferror(average(vlookup({$H2676,$K2676,$N2676,$Q2676,$T2676},$B:$D,column(B$1),0)),index(C:C,match($H2676,$B:$B,)))),3)</f>
        <v>417.33</v>
      </c>
      <c r="D2676" s="144">
        <f t="array" ref="D2676">round((G2676-average(J2676,M2676,P2676,S2676,V2676))*Y2676+if($B2676=$H2676,0,iferror(average(vlookup({$H2676,$K2676,$N2676,$Q2676,$T2676},$B:$D,column(C$1),0)),index(D:D,match($H2676,$B:$B,)))),3)</f>
        <v>-163.871</v>
      </c>
      <c r="E2676" s="145">
        <v>2764.0</v>
      </c>
      <c r="F2676" s="146">
        <v>951.854</v>
      </c>
      <c r="G2676" s="146">
        <v>509.52</v>
      </c>
      <c r="H2676" s="147" t="s">
        <v>404</v>
      </c>
      <c r="I2676" s="146">
        <v>688.449</v>
      </c>
      <c r="J2676" s="146">
        <v>406.09</v>
      </c>
      <c r="K2676" s="148"/>
      <c r="L2676" s="149"/>
      <c r="M2676" s="149"/>
      <c r="N2676" s="148"/>
      <c r="O2676" s="149"/>
      <c r="P2676" s="149"/>
      <c r="Q2676" s="148"/>
      <c r="R2676" s="149"/>
      <c r="S2676" s="149"/>
      <c r="T2676" s="148"/>
      <c r="U2676" s="149"/>
      <c r="V2676" s="149"/>
      <c r="W2676" s="149"/>
      <c r="X2676" s="150">
        <f t="shared" si="1"/>
        <v>1.584367573</v>
      </c>
      <c r="Y2676" s="150">
        <f t="shared" si="2"/>
        <v>-1.584367573</v>
      </c>
    </row>
    <row r="2677" ht="15.75" customHeight="1">
      <c r="A2677" s="119">
        <v>2676.0</v>
      </c>
      <c r="B2677" s="143" t="str">
        <f t="array" ref="B2677">index(Systems!$A:$E,match($A2677,Systems!$A:$A,),match(B$1,Systems!$2:$2,))&amp;if(not(isblank(index(Systems!$A:$E,match($A2677,Systems!$A:$A,),match(Systems!$C$2,Systems!$2:$2,))))," ["&amp;index(Systems!$A:$E,match($A2677,Systems!$A:$A,),match(Systems!$C$2,Systems!$2:$2,))&amp;"]",)</f>
        <v>Verlo</v>
      </c>
      <c r="C2677" s="144">
        <f t="array" ref="C2677">round((F2677-average(I2677,L2677,O2677,R2677,U2677))*X2677+if($B2677=$H2677,0,iferror(average(vlookup({$H2677,$K2677,$N2677,$Q2677,$T2677},$B:$D,column(B$1),0)),index(C:C,match($H2677,$B:$B,)))),3)</f>
        <v>100.547</v>
      </c>
      <c r="D2677" s="144">
        <f t="array" ref="D2677">round((G2677-average(J2677,M2677,P2677,S2677,V2677))*Y2677+if($B2677=$H2677,0,iferror(average(vlookup({$H2677,$K2677,$N2677,$Q2677,$T2677},$B:$D,column(C$1),0)),index(D:D,match($H2677,$B:$B,)))),3)</f>
        <v>-303.042</v>
      </c>
      <c r="E2677" s="145">
        <v>2764.0</v>
      </c>
      <c r="F2677" s="146">
        <v>751.911</v>
      </c>
      <c r="G2677" s="146">
        <v>597.36</v>
      </c>
      <c r="H2677" s="147" t="s">
        <v>404</v>
      </c>
      <c r="I2677" s="146">
        <v>688.449</v>
      </c>
      <c r="J2677" s="146">
        <v>406.09</v>
      </c>
      <c r="K2677" s="148"/>
      <c r="L2677" s="149"/>
      <c r="M2677" s="149"/>
      <c r="N2677" s="148"/>
      <c r="O2677" s="149"/>
      <c r="P2677" s="149"/>
      <c r="Q2677" s="148"/>
      <c r="R2677" s="149"/>
      <c r="S2677" s="149"/>
      <c r="T2677" s="148"/>
      <c r="U2677" s="149"/>
      <c r="V2677" s="149"/>
      <c r="W2677" s="149"/>
      <c r="X2677" s="150">
        <f t="shared" si="1"/>
        <v>1.584367573</v>
      </c>
      <c r="Y2677" s="150">
        <f t="shared" si="2"/>
        <v>-1.584367573</v>
      </c>
    </row>
    <row r="2678" ht="15.75" customHeight="1">
      <c r="A2678" s="119">
        <v>2677.0</v>
      </c>
      <c r="B2678" s="143" t="str">
        <f t="array" ref="B2678">index(Systems!$A:$E,match($A2678,Systems!$A:$A,),match(B$1,Systems!$2:$2,))&amp;if(not(isblank(index(Systems!$A:$E,match($A2678,Systems!$A:$A,),match(Systems!$C$2,Systems!$2:$2,))))," ["&amp;index(Systems!$A:$E,match($A2678,Systems!$A:$A,),match(Systems!$C$2,Systems!$2:$2,))&amp;"]",)</f>
        <v>Vermezzo</v>
      </c>
      <c r="C2678" s="144">
        <f t="array" ref="C2678">round((F2678-average(I2678,L2678,O2678,R2678,U2678))*X2678+if($B2678=$H2678,0,iferror(average(vlookup({$H2678,$K2678,$N2678,$Q2678,$T2678},$B:$D,column(B$1),0)),index(C:C,match($H2678,$B:$B,)))),3)</f>
        <v>-361.675</v>
      </c>
      <c r="D2678" s="144">
        <f t="array" ref="D2678">round((G2678-average(J2678,M2678,P2678,S2678,V2678))*Y2678+if($B2678=$H2678,0,iferror(average(vlookup({$H2678,$K2678,$N2678,$Q2678,$T2678},$B:$D,column(C$1),0)),index(D:D,match($H2678,$B:$B,)))),3)</f>
        <v>162.296</v>
      </c>
      <c r="E2678" s="145">
        <v>2764.0</v>
      </c>
      <c r="F2678" s="146">
        <v>460.172</v>
      </c>
      <c r="G2678" s="146">
        <v>303.654</v>
      </c>
      <c r="H2678" s="147" t="s">
        <v>404</v>
      </c>
      <c r="I2678" s="146">
        <v>688.449</v>
      </c>
      <c r="J2678" s="146">
        <v>406.09</v>
      </c>
      <c r="K2678" s="148"/>
      <c r="L2678" s="149"/>
      <c r="M2678" s="149"/>
      <c r="N2678" s="148"/>
      <c r="O2678" s="149"/>
      <c r="P2678" s="149"/>
      <c r="Q2678" s="148"/>
      <c r="R2678" s="149"/>
      <c r="S2678" s="149"/>
      <c r="T2678" s="148"/>
      <c r="U2678" s="149"/>
      <c r="V2678" s="149"/>
      <c r="W2678" s="149"/>
      <c r="X2678" s="150">
        <f t="shared" si="1"/>
        <v>1.584367573</v>
      </c>
      <c r="Y2678" s="150">
        <f t="shared" si="2"/>
        <v>-1.584367573</v>
      </c>
    </row>
    <row r="2679" ht="15.75" customHeight="1">
      <c r="A2679" s="119">
        <v>2678.0</v>
      </c>
      <c r="B2679" s="143" t="str">
        <f t="array" ref="B2679">index(Systems!$A:$E,match($A2679,Systems!$A:$A,),match(B$1,Systems!$2:$2,))&amp;if(not(isblank(index(Systems!$A:$E,match($A2679,Systems!$A:$A,),match(Systems!$C$2,Systems!$2:$2,))))," ["&amp;index(Systems!$A:$E,match($A2679,Systems!$A:$A,),match(Systems!$C$2,Systems!$2:$2,))&amp;"]",)</f>
        <v>Versailles</v>
      </c>
      <c r="C2679" s="144">
        <f t="array" ref="C2679">round((F2679-average(I2679,L2679,O2679,R2679,U2679))*X2679+if($B2679=$H2679,0,iferror(average(vlookup({$H2679,$K2679,$N2679,$Q2679,$T2679},$B:$D,column(B$1),0)),index(C:C,match($H2679,$B:$B,)))),3)</f>
        <v>206.934</v>
      </c>
      <c r="D2679" s="144">
        <f t="array" ref="D2679">round((G2679-average(J2679,M2679,P2679,S2679,V2679))*Y2679+if($B2679=$H2679,0,iferror(average(vlookup({$H2679,$K2679,$N2679,$Q2679,$T2679},$B:$D,column(C$1),0)),index(D:D,match($H2679,$B:$B,)))),3)</f>
        <v>-81.726</v>
      </c>
      <c r="E2679" s="145">
        <v>2764.0</v>
      </c>
      <c r="F2679" s="146">
        <v>819.059</v>
      </c>
      <c r="G2679" s="146">
        <v>457.673</v>
      </c>
      <c r="H2679" s="147" t="s">
        <v>404</v>
      </c>
      <c r="I2679" s="146">
        <v>688.449</v>
      </c>
      <c r="J2679" s="146">
        <v>406.09</v>
      </c>
      <c r="K2679" s="148"/>
      <c r="L2679" s="149"/>
      <c r="M2679" s="149"/>
      <c r="N2679" s="148"/>
      <c r="O2679" s="149"/>
      <c r="P2679" s="149"/>
      <c r="Q2679" s="148"/>
      <c r="R2679" s="149"/>
      <c r="S2679" s="149"/>
      <c r="T2679" s="148"/>
      <c r="U2679" s="149"/>
      <c r="V2679" s="149"/>
      <c r="W2679" s="149"/>
      <c r="X2679" s="150">
        <f t="shared" si="1"/>
        <v>1.584367573</v>
      </c>
      <c r="Y2679" s="150">
        <f t="shared" si="2"/>
        <v>-1.584367573</v>
      </c>
    </row>
    <row r="2680" ht="15.75" customHeight="1">
      <c r="A2680" s="119">
        <v>2679.0</v>
      </c>
      <c r="B2680" s="143" t="str">
        <f t="array" ref="B2680">index(Systems!$A:$E,match($A2680,Systems!$A:$A,),match(B$1,Systems!$2:$2,))&amp;if(not(isblank(index(Systems!$A:$E,match($A2680,Systems!$A:$A,),match(Systems!$C$2,Systems!$2:$2,))))," ["&amp;index(Systems!$A:$E,match($A2680,Systems!$A:$A,),match(Systems!$C$2,Systems!$2:$2,))&amp;"]",)</f>
        <v>Vestallas</v>
      </c>
      <c r="C2680" s="144">
        <f t="array" ref="C2680">round((F2680-average(I2680,L2680,O2680,R2680,U2680))*X2680+if($B2680=$H2680,0,iferror(average(vlookup({$H2680,$K2680,$N2680,$Q2680,$T2680},$B:$D,column(B$1),0)),index(C:C,match($H2680,$B:$B,)))),3)</f>
        <v>66.689</v>
      </c>
      <c r="D2680" s="144">
        <f t="array" ref="D2680">round((G2680-average(J2680,M2680,P2680,S2680,V2680))*Y2680+if($B2680=$H2680,0,iferror(average(vlookup({$H2680,$K2680,$N2680,$Q2680,$T2680},$B:$D,column(C$1),0)),index(D:D,match($H2680,$B:$B,)))),3)</f>
        <v>-214.831</v>
      </c>
      <c r="E2680" s="145">
        <v>2764.0</v>
      </c>
      <c r="F2680" s="146">
        <v>730.541</v>
      </c>
      <c r="G2680" s="146">
        <v>541.684</v>
      </c>
      <c r="H2680" s="147" t="s">
        <v>404</v>
      </c>
      <c r="I2680" s="146">
        <v>688.449</v>
      </c>
      <c r="J2680" s="146">
        <v>406.09</v>
      </c>
      <c r="K2680" s="148"/>
      <c r="L2680" s="149"/>
      <c r="M2680" s="149"/>
      <c r="N2680" s="148"/>
      <c r="O2680" s="149"/>
      <c r="P2680" s="149"/>
      <c r="Q2680" s="148"/>
      <c r="R2680" s="149"/>
      <c r="S2680" s="149"/>
      <c r="T2680" s="148"/>
      <c r="U2680" s="149"/>
      <c r="V2680" s="149"/>
      <c r="W2680" s="149"/>
      <c r="X2680" s="150">
        <f t="shared" si="1"/>
        <v>1.584367573</v>
      </c>
      <c r="Y2680" s="150">
        <f t="shared" si="2"/>
        <v>-1.584367573</v>
      </c>
    </row>
    <row r="2681" ht="15.75" customHeight="1">
      <c r="A2681" s="119">
        <v>2680.0</v>
      </c>
      <c r="B2681" s="143" t="str">
        <f t="array" ref="B2681">index(Systems!$A:$E,match($A2681,Systems!$A:$A,),match(B$1,Systems!$2:$2,))&amp;if(not(isblank(index(Systems!$A:$E,match($A2681,Systems!$A:$A,),match(Systems!$C$2,Systems!$2:$2,))))," ["&amp;index(Systems!$A:$E,match($A2681,Systems!$A:$A,),match(Systems!$C$2,Systems!$2:$2,))&amp;"]",)</f>
        <v>Viborg</v>
      </c>
      <c r="C2681" s="144">
        <f t="array" ref="C2681">round((F2681-average(I2681,L2681,O2681,R2681,U2681))*X2681+if($B2681=$H2681,0,iferror(average(vlookup({$H2681,$K2681,$N2681,$Q2681,$T2681},$B:$D,column(B$1),0)),index(C:C,match($H2681,$B:$B,)))),3)</f>
        <v>-465.254</v>
      </c>
      <c r="D2681" s="144">
        <f t="array" ref="D2681">round((G2681-average(J2681,M2681,P2681,S2681,V2681))*Y2681+if($B2681=$H2681,0,iferror(average(vlookup({$H2681,$K2681,$N2681,$Q2681,$T2681},$B:$D,column(C$1),0)),index(D:D,match($H2681,$B:$B,)))),3)</f>
        <v>80.087</v>
      </c>
      <c r="E2681" s="145">
        <v>2764.0</v>
      </c>
      <c r="F2681" s="146">
        <v>394.796</v>
      </c>
      <c r="G2681" s="146">
        <v>355.542</v>
      </c>
      <c r="H2681" s="147" t="s">
        <v>404</v>
      </c>
      <c r="I2681" s="146">
        <v>688.449</v>
      </c>
      <c r="J2681" s="146">
        <v>406.09</v>
      </c>
      <c r="K2681" s="148"/>
      <c r="L2681" s="149"/>
      <c r="M2681" s="149"/>
      <c r="N2681" s="148"/>
      <c r="O2681" s="149"/>
      <c r="P2681" s="149"/>
      <c r="Q2681" s="148"/>
      <c r="R2681" s="149"/>
      <c r="S2681" s="149"/>
      <c r="T2681" s="148"/>
      <c r="U2681" s="149"/>
      <c r="V2681" s="149"/>
      <c r="W2681" s="149"/>
      <c r="X2681" s="150">
        <f t="shared" si="1"/>
        <v>1.584367573</v>
      </c>
      <c r="Y2681" s="150">
        <f t="shared" si="2"/>
        <v>-1.584367573</v>
      </c>
    </row>
    <row r="2682" ht="15.75" customHeight="1">
      <c r="A2682" s="119">
        <v>2681.0</v>
      </c>
      <c r="B2682" s="143" t="str">
        <f t="array" ref="B2682">index(Systems!$A:$E,match($A2682,Systems!$A:$A,),match(B$1,Systems!$2:$2,))&amp;if(not(isblank(index(Systems!$A:$E,match($A2682,Systems!$A:$A,),match(Systems!$C$2,Systems!$2:$2,))))," ["&amp;index(Systems!$A:$E,match($A2682,Systems!$A:$A,),match(Systems!$C$2,Systems!$2:$2,))&amp;"]",)</f>
        <v>Vibrunum</v>
      </c>
      <c r="C2682" s="144">
        <f t="array" ref="C2682">round((F2682-average(I2682,L2682,O2682,R2682,U2682))*X2682+if($B2682=$H2682,0,iferror(average(vlookup({$H2682,$K2682,$N2682,$Q2682,$T2682},$B:$D,column(B$1),0)),index(C:C,match($H2682,$B:$B,)))),3)</f>
        <v>531.454</v>
      </c>
      <c r="D2682" s="144">
        <f t="array" ref="D2682">round((G2682-average(J2682,M2682,P2682,S2682,V2682))*Y2682+if($B2682=$H2682,0,iferror(average(vlookup({$H2682,$K2682,$N2682,$Q2682,$T2682},$B:$D,column(C$1),0)),index(D:D,match($H2682,$B:$B,)))),3)</f>
        <v>-20.722</v>
      </c>
      <c r="E2682" s="145">
        <v>2764.0</v>
      </c>
      <c r="F2682" s="146">
        <v>1023.885</v>
      </c>
      <c r="G2682" s="146">
        <v>419.169</v>
      </c>
      <c r="H2682" s="147" t="s">
        <v>404</v>
      </c>
      <c r="I2682" s="146">
        <v>688.449</v>
      </c>
      <c r="J2682" s="146">
        <v>406.09</v>
      </c>
      <c r="K2682" s="148"/>
      <c r="L2682" s="149"/>
      <c r="M2682" s="149"/>
      <c r="N2682" s="148"/>
      <c r="O2682" s="149"/>
      <c r="P2682" s="149"/>
      <c r="Q2682" s="148"/>
      <c r="R2682" s="149"/>
      <c r="S2682" s="149"/>
      <c r="T2682" s="148"/>
      <c r="U2682" s="149"/>
      <c r="V2682" s="149"/>
      <c r="W2682" s="149"/>
      <c r="X2682" s="150">
        <f t="shared" si="1"/>
        <v>1.584367573</v>
      </c>
      <c r="Y2682" s="150">
        <f t="shared" si="2"/>
        <v>-1.584367573</v>
      </c>
    </row>
    <row r="2683" ht="15.75" customHeight="1">
      <c r="A2683" s="119">
        <v>2682.0</v>
      </c>
      <c r="B2683" s="143" t="str">
        <f t="array" ref="B2683">index(Systems!$A:$E,match($A2683,Systems!$A:$A,),match(B$1,Systems!$2:$2,))&amp;if(not(isblank(index(Systems!$A:$E,match($A2683,Systems!$A:$A,),match(Systems!$C$2,Systems!$2:$2,))))," ["&amp;index(Systems!$A:$E,match($A2683,Systems!$A:$A,),match(Systems!$C$2,Systems!$2:$2,))&amp;"]",)</f>
        <v>Vicente</v>
      </c>
      <c r="C2683" s="144">
        <f t="array" ref="C2683">round((F2683-average(I2683,L2683,O2683,R2683,U2683))*X2683+if($B2683=$H2683,0,iferror(average(vlookup({$H2683,$K2683,$N2683,$Q2683,$T2683},$B:$D,column(B$1),0)),index(C:C,match($H2683,$B:$B,)))),3)</f>
        <v>448.997</v>
      </c>
      <c r="D2683" s="144">
        <f t="array" ref="D2683">round((G2683-average(J2683,M2683,P2683,S2683,V2683))*Y2683+if($B2683=$H2683,0,iferror(average(vlookup({$H2683,$K2683,$N2683,$Q2683,$T2683},$B:$D,column(C$1),0)),index(D:D,match($H2683,$B:$B,)))),3)</f>
        <v>-69.844</v>
      </c>
      <c r="E2683" s="145">
        <v>2764.0</v>
      </c>
      <c r="F2683" s="146">
        <v>971.841</v>
      </c>
      <c r="G2683" s="146">
        <v>450.173</v>
      </c>
      <c r="H2683" s="147" t="s">
        <v>404</v>
      </c>
      <c r="I2683" s="146">
        <v>688.449</v>
      </c>
      <c r="J2683" s="146">
        <v>406.09</v>
      </c>
      <c r="K2683" s="148"/>
      <c r="L2683" s="149"/>
      <c r="M2683" s="149"/>
      <c r="N2683" s="148"/>
      <c r="O2683" s="149"/>
      <c r="P2683" s="149"/>
      <c r="Q2683" s="148"/>
      <c r="R2683" s="149"/>
      <c r="S2683" s="149"/>
      <c r="T2683" s="148"/>
      <c r="U2683" s="149"/>
      <c r="V2683" s="149"/>
      <c r="W2683" s="149"/>
      <c r="X2683" s="150">
        <f t="shared" si="1"/>
        <v>1.584367573</v>
      </c>
      <c r="Y2683" s="150">
        <f t="shared" si="2"/>
        <v>-1.584367573</v>
      </c>
    </row>
    <row r="2684" ht="15.75" customHeight="1">
      <c r="A2684" s="119">
        <v>2683.0</v>
      </c>
      <c r="B2684" s="143" t="str">
        <f t="array" ref="B2684">index(Systems!$A:$E,match($A2684,Systems!$A:$A,),match(B$1,Systems!$2:$2,))&amp;if(not(isblank(index(Systems!$A:$E,match($A2684,Systems!$A:$A,),match(Systems!$C$2,Systems!$2:$2,))))," ["&amp;index(Systems!$A:$E,match($A2684,Systems!$A:$A,),match(Systems!$C$2,Systems!$2:$2,))&amp;"]",)</f>
        <v>Vicksland</v>
      </c>
      <c r="C2684" s="144">
        <f t="array" ref="C2684">round((F2684-average(I2684,L2684,O2684,R2684,U2684))*X2684+if($B2684=$H2684,0,iferror(average(vlookup({$H2684,$K2684,$N2684,$Q2684,$T2684},$B:$D,column(B$1),0)),index(C:C,match($H2684,$B:$B,)))),3)</f>
        <v>-263.03</v>
      </c>
      <c r="D2684" s="144">
        <f t="array" ref="D2684">round((G2684-average(J2684,M2684,P2684,S2684,V2684))*Y2684+if($B2684=$H2684,0,iferror(average(vlookup({$H2684,$K2684,$N2684,$Q2684,$T2684},$B:$D,column(C$1),0)),index(D:D,match($H2684,$B:$B,)))),3)</f>
        <v>-116.427</v>
      </c>
      <c r="E2684" s="145">
        <v>2764.0</v>
      </c>
      <c r="F2684" s="146">
        <v>522.433</v>
      </c>
      <c r="G2684" s="146">
        <v>479.575</v>
      </c>
      <c r="H2684" s="147" t="s">
        <v>404</v>
      </c>
      <c r="I2684" s="146">
        <v>688.449</v>
      </c>
      <c r="J2684" s="146">
        <v>406.09</v>
      </c>
      <c r="K2684" s="148"/>
      <c r="L2684" s="149"/>
      <c r="M2684" s="149"/>
      <c r="N2684" s="148"/>
      <c r="O2684" s="149"/>
      <c r="P2684" s="149"/>
      <c r="Q2684" s="148"/>
      <c r="R2684" s="149"/>
      <c r="S2684" s="149"/>
      <c r="T2684" s="148"/>
      <c r="U2684" s="149"/>
      <c r="V2684" s="149"/>
      <c r="W2684" s="149"/>
      <c r="X2684" s="150">
        <f t="shared" si="1"/>
        <v>1.584367573</v>
      </c>
      <c r="Y2684" s="150">
        <f t="shared" si="2"/>
        <v>-1.584367573</v>
      </c>
    </row>
    <row r="2685" ht="15.75" customHeight="1">
      <c r="A2685" s="119">
        <v>2684.0</v>
      </c>
      <c r="B2685" s="143" t="str">
        <f t="array" ref="B2685">index(Systems!$A:$E,match($A2685,Systems!$A:$A,),match(B$1,Systems!$2:$2,))&amp;if(not(isblank(index(Systems!$A:$E,match($A2685,Systems!$A:$A,),match(Systems!$C$2,Systems!$2:$2,))))," ["&amp;index(Systems!$A:$E,match($A2685,Systems!$A:$A,),match(Systems!$C$2,Systems!$2:$2,))&amp;"]",)</f>
        <v>Victoria</v>
      </c>
      <c r="C2685" s="144">
        <f t="array" ref="C2685">round((F2685-average(I2685,L2685,O2685,R2685,U2685))*X2685+if($B2685=$H2685,0,iferror(average(vlookup({$H2685,$K2685,$N2685,$Q2685,$T2685},$B:$D,column(B$1),0)),index(C:C,match($H2685,$B:$B,)))),3)</f>
        <v>92.884</v>
      </c>
      <c r="D2685" s="144">
        <f t="array" ref="D2685">round((G2685-average(J2685,M2685,P2685,S2685,V2685))*Y2685+if($B2685=$H2685,0,iferror(average(vlookup({$H2685,$K2685,$N2685,$Q2685,$T2685},$B:$D,column(C$1),0)),index(D:D,match($H2685,$B:$B,)))),3)</f>
        <v>-347.978</v>
      </c>
      <c r="E2685" s="145">
        <v>2764.0</v>
      </c>
      <c r="F2685" s="146">
        <v>747.074</v>
      </c>
      <c r="G2685" s="146">
        <v>625.722</v>
      </c>
      <c r="H2685" s="147" t="s">
        <v>404</v>
      </c>
      <c r="I2685" s="146">
        <v>688.449</v>
      </c>
      <c r="J2685" s="146">
        <v>406.09</v>
      </c>
      <c r="K2685" s="148"/>
      <c r="L2685" s="149"/>
      <c r="M2685" s="149"/>
      <c r="N2685" s="148"/>
      <c r="O2685" s="149"/>
      <c r="P2685" s="149"/>
      <c r="Q2685" s="148"/>
      <c r="R2685" s="149"/>
      <c r="S2685" s="149"/>
      <c r="T2685" s="148"/>
      <c r="U2685" s="149"/>
      <c r="V2685" s="149"/>
      <c r="W2685" s="149"/>
      <c r="X2685" s="150">
        <f t="shared" si="1"/>
        <v>1.584367573</v>
      </c>
      <c r="Y2685" s="150">
        <f t="shared" si="2"/>
        <v>-1.584367573</v>
      </c>
    </row>
    <row r="2686" ht="15.75" customHeight="1">
      <c r="A2686" s="119">
        <v>2685.0</v>
      </c>
      <c r="B2686" s="143" t="str">
        <f t="array" ref="B2686">index(Systems!$A:$E,match($A2686,Systems!$A:$A,),match(B$1,Systems!$2:$2,))&amp;if(not(isblank(index(Systems!$A:$E,match($A2686,Systems!$A:$A,),match(Systems!$C$2,Systems!$2:$2,))))," ["&amp;index(Systems!$A:$E,match($A2686,Systems!$A:$A,),match(Systems!$C$2,Systems!$2:$2,))&amp;"]",)</f>
        <v>Victralla</v>
      </c>
      <c r="C2686" s="144">
        <f t="array" ref="C2686">round((F2686-average(I2686,L2686,O2686,R2686,U2686))*X2686+if($B2686=$H2686,0,iferror(average(vlookup({$H2686,$K2686,$N2686,$Q2686,$T2686},$B:$D,column(B$1),0)),index(C:C,match($H2686,$B:$B,)))),3)</f>
        <v>280.268</v>
      </c>
      <c r="D2686" s="144">
        <f t="array" ref="D2686">round((G2686-average(J2686,M2686,P2686,S2686,V2686))*Y2686+if($B2686=$H2686,0,iferror(average(vlookup({$H2686,$K2686,$N2686,$Q2686,$T2686},$B:$D,column(C$1),0)),index(D:D,match($H2686,$B:$B,)))),3)</f>
        <v>-342.097</v>
      </c>
      <c r="E2686" s="145">
        <v>2764.0</v>
      </c>
      <c r="F2686" s="146">
        <v>865.345</v>
      </c>
      <c r="G2686" s="146">
        <v>622.01</v>
      </c>
      <c r="H2686" s="147" t="s">
        <v>404</v>
      </c>
      <c r="I2686" s="146">
        <v>688.449</v>
      </c>
      <c r="J2686" s="146">
        <v>406.09</v>
      </c>
      <c r="K2686" s="148"/>
      <c r="L2686" s="149"/>
      <c r="M2686" s="149"/>
      <c r="N2686" s="148"/>
      <c r="O2686" s="149"/>
      <c r="P2686" s="149"/>
      <c r="Q2686" s="148"/>
      <c r="R2686" s="149"/>
      <c r="S2686" s="149"/>
      <c r="T2686" s="148"/>
      <c r="U2686" s="149"/>
      <c r="V2686" s="149"/>
      <c r="W2686" s="149"/>
      <c r="X2686" s="150">
        <f t="shared" si="1"/>
        <v>1.584367573</v>
      </c>
      <c r="Y2686" s="150">
        <f t="shared" si="2"/>
        <v>-1.584367573</v>
      </c>
    </row>
    <row r="2687" ht="15.75" customHeight="1">
      <c r="A2687" s="119">
        <v>2686.0</v>
      </c>
      <c r="B2687" s="143" t="str">
        <f t="array" ref="B2687">index(Systems!$A:$E,match($A2687,Systems!$A:$A,),match(B$1,Systems!$2:$2,))&amp;if(not(isblank(index(Systems!$A:$E,match($A2687,Systems!$A:$A,),match(Systems!$C$2,Systems!$2:$2,))))," ["&amp;index(Systems!$A:$E,match($A2687,Systems!$A:$A,),match(Systems!$C$2,Systems!$2:$2,))&amp;"]",)</f>
        <v>Vihtijarvi</v>
      </c>
      <c r="C2687" s="144">
        <f t="array" ref="C2687">round((F2687-average(I2687,L2687,O2687,R2687,U2687))*X2687+if($B2687=$H2687,0,iferror(average(vlookup({$H2687,$K2687,$N2687,$Q2687,$T2687},$B:$D,column(B$1),0)),index(C:C,match($H2687,$B:$B,)))),3)</f>
        <v>-354.452</v>
      </c>
      <c r="D2687" s="144">
        <f t="array" ref="D2687">round((G2687-average(J2687,M2687,P2687,S2687,V2687))*Y2687+if($B2687=$H2687,0,iferror(average(vlookup({$H2687,$K2687,$N2687,$Q2687,$T2687},$B:$D,column(C$1),0)),index(D:D,match($H2687,$B:$B,)))),3)</f>
        <v>146.518</v>
      </c>
      <c r="E2687" s="145">
        <v>2764.0</v>
      </c>
      <c r="F2687" s="146">
        <v>464.731</v>
      </c>
      <c r="G2687" s="146">
        <v>313.613</v>
      </c>
      <c r="H2687" s="147" t="s">
        <v>404</v>
      </c>
      <c r="I2687" s="146">
        <v>688.449</v>
      </c>
      <c r="J2687" s="146">
        <v>406.09</v>
      </c>
      <c r="K2687" s="148"/>
      <c r="L2687" s="149"/>
      <c r="M2687" s="149"/>
      <c r="N2687" s="148"/>
      <c r="O2687" s="149"/>
      <c r="P2687" s="149"/>
      <c r="Q2687" s="148"/>
      <c r="R2687" s="149"/>
      <c r="S2687" s="149"/>
      <c r="T2687" s="148"/>
      <c r="U2687" s="149"/>
      <c r="V2687" s="149"/>
      <c r="W2687" s="149"/>
      <c r="X2687" s="150">
        <f t="shared" si="1"/>
        <v>1.584367573</v>
      </c>
      <c r="Y2687" s="150">
        <f t="shared" si="2"/>
        <v>-1.584367573</v>
      </c>
    </row>
    <row r="2688" ht="15.75" customHeight="1">
      <c r="A2688" s="119">
        <v>2687.0</v>
      </c>
      <c r="B2688" s="143" t="str">
        <f t="array" ref="B2688">index(Systems!$A:$E,match($A2688,Systems!$A:$A,),match(B$1,Systems!$2:$2,))&amp;if(not(isblank(index(Systems!$A:$E,match($A2688,Systems!$A:$A,),match(Systems!$C$2,Systems!$2:$2,))))," ["&amp;index(Systems!$A:$E,match($A2688,Systems!$A:$A,),match(Systems!$C$2,Systems!$2:$2,))&amp;"]",)</f>
        <v>Vikindu</v>
      </c>
      <c r="C2688" s="144">
        <f t="array" ref="C2688">round((F2688-average(I2688,L2688,O2688,R2688,U2688))*X2688+if($B2688=$H2688,0,iferror(average(vlookup({$H2688,$K2688,$N2688,$Q2688,$T2688},$B:$D,column(B$1),0)),index(C:C,match($H2688,$B:$B,)))),3)</f>
        <v>-128.955</v>
      </c>
      <c r="D2688" s="144">
        <f t="array" ref="D2688">round((G2688-average(J2688,M2688,P2688,S2688,V2688))*Y2688+if($B2688=$H2688,0,iferror(average(vlookup({$H2688,$K2688,$N2688,$Q2688,$T2688},$B:$D,column(C$1),0)),index(D:D,match($H2688,$B:$B,)))),3)</f>
        <v>-259.53</v>
      </c>
      <c r="E2688" s="145">
        <v>2764.0</v>
      </c>
      <c r="F2688" s="146">
        <v>607.057</v>
      </c>
      <c r="G2688" s="146">
        <v>569.897</v>
      </c>
      <c r="H2688" s="147" t="s">
        <v>404</v>
      </c>
      <c r="I2688" s="146">
        <v>688.449</v>
      </c>
      <c r="J2688" s="146">
        <v>406.09</v>
      </c>
      <c r="K2688" s="148"/>
      <c r="L2688" s="149"/>
      <c r="M2688" s="149"/>
      <c r="N2688" s="148"/>
      <c r="O2688" s="149"/>
      <c r="P2688" s="149"/>
      <c r="Q2688" s="148"/>
      <c r="R2688" s="149"/>
      <c r="S2688" s="149"/>
      <c r="T2688" s="148"/>
      <c r="U2688" s="149"/>
      <c r="V2688" s="149"/>
      <c r="W2688" s="149"/>
      <c r="X2688" s="150">
        <f t="shared" si="1"/>
        <v>1.584367573</v>
      </c>
      <c r="Y2688" s="150">
        <f t="shared" si="2"/>
        <v>-1.584367573</v>
      </c>
    </row>
    <row r="2689" ht="15.75" customHeight="1">
      <c r="A2689" s="119">
        <v>2688.0</v>
      </c>
      <c r="B2689" s="143" t="str">
        <f t="array" ref="B2689">index(Systems!$A:$E,match($A2689,Systems!$A:$A,),match(B$1,Systems!$2:$2,))&amp;if(not(isblank(index(Systems!$A:$E,match($A2689,Systems!$A:$A,),match(Systems!$C$2,Systems!$2:$2,))))," ["&amp;index(Systems!$A:$E,match($A2689,Systems!$A:$A,),match(Systems!$C$2,Systems!$2:$2,))&amp;"]",)</f>
        <v>Villanueva</v>
      </c>
      <c r="C2689" s="144">
        <f t="array" ref="C2689">round((F2689-average(I2689,L2689,O2689,R2689,U2689))*X2689+if($B2689=$H2689,0,iferror(average(vlookup({$H2689,$K2689,$N2689,$Q2689,$T2689},$B:$D,column(B$1),0)),index(C:C,match($H2689,$B:$B,)))),3)</f>
        <v>-87.642</v>
      </c>
      <c r="D2689" s="144">
        <f t="array" ref="D2689">round((G2689-average(J2689,M2689,P2689,S2689,V2689))*Y2689+if($B2689=$H2689,0,iferror(average(vlookup({$H2689,$K2689,$N2689,$Q2689,$T2689},$B:$D,column(C$1),0)),index(D:D,match($H2689,$B:$B,)))),3)</f>
        <v>-348.532</v>
      </c>
      <c r="E2689" s="145">
        <v>2764.0</v>
      </c>
      <c r="F2689" s="146">
        <v>633.132</v>
      </c>
      <c r="G2689" s="146">
        <v>626.072</v>
      </c>
      <c r="H2689" s="147" t="s">
        <v>404</v>
      </c>
      <c r="I2689" s="146">
        <v>688.449</v>
      </c>
      <c r="J2689" s="146">
        <v>406.09</v>
      </c>
      <c r="K2689" s="148"/>
      <c r="L2689" s="149"/>
      <c r="M2689" s="149"/>
      <c r="N2689" s="148"/>
      <c r="O2689" s="149"/>
      <c r="P2689" s="149"/>
      <c r="Q2689" s="148"/>
      <c r="R2689" s="149"/>
      <c r="S2689" s="149"/>
      <c r="T2689" s="148"/>
      <c r="U2689" s="149"/>
      <c r="V2689" s="149"/>
      <c r="W2689" s="149"/>
      <c r="X2689" s="150">
        <f t="shared" si="1"/>
        <v>1.584367573</v>
      </c>
      <c r="Y2689" s="150">
        <f t="shared" si="2"/>
        <v>-1.584367573</v>
      </c>
    </row>
    <row r="2690" ht="15.75" customHeight="1">
      <c r="A2690" s="119">
        <v>2689.0</v>
      </c>
      <c r="B2690" s="143" t="str">
        <f t="array" ref="B2690">index(Systems!$A:$E,match($A2690,Systems!$A:$A,),match(B$1,Systems!$2:$2,))&amp;if(not(isblank(index(Systems!$A:$E,match($A2690,Systems!$A:$A,),match(Systems!$C$2,Systems!$2:$2,))))," ["&amp;index(Systems!$A:$E,match($A2690,Systems!$A:$A,),match(Systems!$C$2,Systems!$2:$2,))&amp;"]",)</f>
        <v>Viluisk</v>
      </c>
      <c r="C2690" s="144">
        <f t="array" ref="C2690">round((F2690-average(I2690,L2690,O2690,R2690,U2690))*X2690+if($B2690=$H2690,0,iferror(average(vlookup({$H2690,$K2690,$N2690,$Q2690,$T2690},$B:$D,column(B$1),0)),index(C:C,match($H2690,$B:$B,)))),3)</f>
        <v>-437.338</v>
      </c>
      <c r="D2690" s="144">
        <f t="array" ref="D2690">round((G2690-average(J2690,M2690,P2690,S2690,V2690))*Y2690+if($B2690=$H2690,0,iferror(average(vlookup({$H2690,$K2690,$N2690,$Q2690,$T2690},$B:$D,column(C$1),0)),index(D:D,match($H2690,$B:$B,)))),3)</f>
        <v>345.102</v>
      </c>
      <c r="E2690" s="145">
        <v>2764.0</v>
      </c>
      <c r="F2690" s="146">
        <v>412.416</v>
      </c>
      <c r="G2690" s="146">
        <v>188.273</v>
      </c>
      <c r="H2690" s="147" t="s">
        <v>404</v>
      </c>
      <c r="I2690" s="146">
        <v>688.449</v>
      </c>
      <c r="J2690" s="146">
        <v>406.09</v>
      </c>
      <c r="K2690" s="148"/>
      <c r="L2690" s="149"/>
      <c r="M2690" s="149"/>
      <c r="N2690" s="148"/>
      <c r="O2690" s="149"/>
      <c r="P2690" s="149"/>
      <c r="Q2690" s="148"/>
      <c r="R2690" s="149"/>
      <c r="S2690" s="149"/>
      <c r="T2690" s="148"/>
      <c r="U2690" s="149"/>
      <c r="V2690" s="149"/>
      <c r="W2690" s="149"/>
      <c r="X2690" s="150">
        <f t="shared" si="1"/>
        <v>1.584367573</v>
      </c>
      <c r="Y2690" s="150">
        <f t="shared" si="2"/>
        <v>-1.584367573</v>
      </c>
    </row>
    <row r="2691" ht="15.75" customHeight="1">
      <c r="A2691" s="119">
        <v>2690.0</v>
      </c>
      <c r="B2691" s="143" t="str">
        <f t="array" ref="B2691">index(Systems!$A:$E,match($A2691,Systems!$A:$A,),match(B$1,Systems!$2:$2,))&amp;if(not(isblank(index(Systems!$A:$E,match($A2691,Systems!$A:$A,),match(Systems!$C$2,Systems!$2:$2,))))," ["&amp;index(Systems!$A:$E,match($A2691,Systems!$A:$A,),match(Systems!$C$2,Systems!$2:$2,))&amp;"]",)</f>
        <v>Vindemiatrix</v>
      </c>
      <c r="C2691" s="144">
        <f t="array" ref="C2691">round((F2691-average(I2691,L2691,O2691,R2691,U2691))*X2691+if($B2691=$H2691,0,iferror(average(vlookup({$H2691,$K2691,$N2691,$Q2691,$T2691},$B:$D,column(B$1),0)),index(C:C,match($H2691,$B:$B,)))),3)</f>
        <v>-100.411</v>
      </c>
      <c r="D2691" s="144">
        <f t="array" ref="D2691">round((G2691-average(J2691,M2691,P2691,S2691,V2691))*Y2691+if($B2691=$H2691,0,iferror(average(vlookup({$H2691,$K2691,$N2691,$Q2691,$T2691},$B:$D,column(C$1),0)),index(D:D,match($H2691,$B:$B,)))),3)</f>
        <v>26.388</v>
      </c>
      <c r="E2691" s="145">
        <v>2764.0</v>
      </c>
      <c r="F2691" s="146">
        <v>625.073</v>
      </c>
      <c r="G2691" s="146">
        <v>389.435</v>
      </c>
      <c r="H2691" s="147" t="s">
        <v>404</v>
      </c>
      <c r="I2691" s="146">
        <v>688.449</v>
      </c>
      <c r="J2691" s="146">
        <v>406.09</v>
      </c>
      <c r="K2691" s="148"/>
      <c r="L2691" s="149"/>
      <c r="M2691" s="149"/>
      <c r="N2691" s="148"/>
      <c r="O2691" s="149"/>
      <c r="P2691" s="149"/>
      <c r="Q2691" s="148"/>
      <c r="R2691" s="149"/>
      <c r="S2691" s="149"/>
      <c r="T2691" s="148"/>
      <c r="U2691" s="149"/>
      <c r="V2691" s="149"/>
      <c r="W2691" s="149"/>
      <c r="X2691" s="150">
        <f t="shared" si="1"/>
        <v>1.584367573</v>
      </c>
      <c r="Y2691" s="150">
        <f t="shared" si="2"/>
        <v>-1.584367573</v>
      </c>
    </row>
    <row r="2692" ht="15.75" customHeight="1">
      <c r="A2692" s="119">
        <v>2691.0</v>
      </c>
      <c r="B2692" s="143" t="str">
        <f t="array" ref="B2692">index(Systems!$A:$E,match($A2692,Systems!$A:$A,),match(B$1,Systems!$2:$2,))&amp;if(not(isblank(index(Systems!$A:$E,match($A2692,Systems!$A:$A,),match(Systems!$C$2,Systems!$2:$2,))))," ["&amp;index(Systems!$A:$E,match($A2692,Systems!$A:$A,),match(Systems!$C$2,Systems!$2:$2,))&amp;"]",)</f>
        <v>Vinstra</v>
      </c>
      <c r="C2692" s="144">
        <f t="array" ref="C2692">round((F2692-average(I2692,L2692,O2692,R2692,U2692))*X2692+if($B2692=$H2692,0,iferror(average(vlookup({$H2692,$K2692,$N2692,$Q2692,$T2692},$B:$D,column(B$1),0)),index(C:C,match($H2692,$B:$B,)))),3)</f>
        <v>516.133</v>
      </c>
      <c r="D2692" s="144">
        <f t="array" ref="D2692">round((G2692-average(J2692,M2692,P2692,S2692,V2692))*Y2692+if($B2692=$H2692,0,iferror(average(vlookup({$H2692,$K2692,$N2692,$Q2692,$T2692},$B:$D,column(C$1),0)),index(D:D,match($H2692,$B:$B,)))),3)</f>
        <v>186.162</v>
      </c>
      <c r="E2692" s="145">
        <v>2764.0</v>
      </c>
      <c r="F2692" s="146">
        <v>1014.215</v>
      </c>
      <c r="G2692" s="146">
        <v>288.591</v>
      </c>
      <c r="H2692" s="147" t="s">
        <v>404</v>
      </c>
      <c r="I2692" s="146">
        <v>688.449</v>
      </c>
      <c r="J2692" s="146">
        <v>406.09</v>
      </c>
      <c r="K2692" s="148"/>
      <c r="L2692" s="149"/>
      <c r="M2692" s="149"/>
      <c r="N2692" s="148"/>
      <c r="O2692" s="149"/>
      <c r="P2692" s="149"/>
      <c r="Q2692" s="148"/>
      <c r="R2692" s="149"/>
      <c r="S2692" s="149"/>
      <c r="T2692" s="148"/>
      <c r="U2692" s="149"/>
      <c r="V2692" s="149"/>
      <c r="W2692" s="149"/>
      <c r="X2692" s="150">
        <f t="shared" si="1"/>
        <v>1.584367573</v>
      </c>
      <c r="Y2692" s="150">
        <f t="shared" si="2"/>
        <v>-1.584367573</v>
      </c>
    </row>
    <row r="2693" ht="15.75" customHeight="1">
      <c r="A2693" s="119">
        <v>2692.0</v>
      </c>
      <c r="B2693" s="143" t="str">
        <f t="array" ref="B2693">index(Systems!$A:$E,match($A2693,Systems!$A:$A,),match(B$1,Systems!$2:$2,))&amp;if(not(isblank(index(Systems!$A:$E,match($A2693,Systems!$A:$A,),match(Systems!$C$2,Systems!$2:$2,))))," ["&amp;index(Systems!$A:$E,match($A2693,Systems!$A:$A,),match(Systems!$C$2,Systems!$2:$2,))&amp;"]",)</f>
        <v>Vintru</v>
      </c>
      <c r="C2693" s="144">
        <f t="array" ref="C2693">round((F2693-average(I2693,L2693,O2693,R2693,U2693))*X2693+if($B2693=$H2693,0,iferror(average(vlookup({$H2693,$K2693,$N2693,$Q2693,$T2693},$B:$D,column(B$1),0)),index(C:C,match($H2693,$B:$B,)))),3)</f>
        <v>116.313</v>
      </c>
      <c r="D2693" s="144">
        <f t="array" ref="D2693">round((G2693-average(J2693,M2693,P2693,S2693,V2693))*Y2693+if($B2693=$H2693,0,iferror(average(vlookup({$H2693,$K2693,$N2693,$Q2693,$T2693},$B:$D,column(C$1),0)),index(D:D,match($H2693,$B:$B,)))),3)</f>
        <v>-159.506</v>
      </c>
      <c r="E2693" s="145">
        <v>2764.0</v>
      </c>
      <c r="F2693" s="146">
        <v>761.862</v>
      </c>
      <c r="G2693" s="146">
        <v>506.765</v>
      </c>
      <c r="H2693" s="147" t="s">
        <v>404</v>
      </c>
      <c r="I2693" s="146">
        <v>688.449</v>
      </c>
      <c r="J2693" s="146">
        <v>406.09</v>
      </c>
      <c r="K2693" s="148"/>
      <c r="L2693" s="149"/>
      <c r="M2693" s="149"/>
      <c r="N2693" s="148"/>
      <c r="O2693" s="149"/>
      <c r="P2693" s="149"/>
      <c r="Q2693" s="148"/>
      <c r="R2693" s="149"/>
      <c r="S2693" s="149"/>
      <c r="T2693" s="148"/>
      <c r="U2693" s="149"/>
      <c r="V2693" s="149"/>
      <c r="W2693" s="149"/>
      <c r="X2693" s="150">
        <f t="shared" si="1"/>
        <v>1.584367573</v>
      </c>
      <c r="Y2693" s="150">
        <f t="shared" si="2"/>
        <v>-1.584367573</v>
      </c>
    </row>
    <row r="2694" ht="15.75" customHeight="1">
      <c r="A2694" s="119">
        <v>2693.0</v>
      </c>
      <c r="B2694" s="143" t="str">
        <f t="array" ref="B2694">index(Systems!$A:$E,match($A2694,Systems!$A:$A,),match(B$1,Systems!$2:$2,))&amp;if(not(isblank(index(Systems!$A:$E,match($A2694,Systems!$A:$A,),match(Systems!$C$2,Systems!$2:$2,))))," ["&amp;index(Systems!$A:$E,match($A2694,Systems!$A:$A,),match(Systems!$C$2,Systems!$2:$2,))&amp;"]",)</f>
        <v>Vipaava</v>
      </c>
      <c r="C2694" s="144">
        <f t="array" ref="C2694">round((F2694-average(I2694,L2694,O2694,R2694,U2694))*X2694+if($B2694=$H2694,0,iferror(average(vlookup({$H2694,$K2694,$N2694,$Q2694,$T2694},$B:$D,column(B$1),0)),index(C:C,match($H2694,$B:$B,)))),3)</f>
        <v>61.258</v>
      </c>
      <c r="D2694" s="144">
        <f t="array" ref="D2694">round((G2694-average(J2694,M2694,P2694,S2694,V2694))*Y2694+if($B2694=$H2694,0,iferror(average(vlookup({$H2694,$K2694,$N2694,$Q2694,$T2694},$B:$D,column(C$1),0)),index(D:D,match($H2694,$B:$B,)))),3)</f>
        <v>370.634</v>
      </c>
      <c r="E2694" s="145">
        <v>2764.0</v>
      </c>
      <c r="F2694" s="146">
        <v>727.113</v>
      </c>
      <c r="G2694" s="146">
        <v>172.158</v>
      </c>
      <c r="H2694" s="147" t="s">
        <v>404</v>
      </c>
      <c r="I2694" s="146">
        <v>688.449</v>
      </c>
      <c r="J2694" s="146">
        <v>406.09</v>
      </c>
      <c r="K2694" s="148"/>
      <c r="L2694" s="149"/>
      <c r="M2694" s="149"/>
      <c r="N2694" s="148"/>
      <c r="O2694" s="149"/>
      <c r="P2694" s="149"/>
      <c r="Q2694" s="148"/>
      <c r="R2694" s="149"/>
      <c r="S2694" s="149"/>
      <c r="T2694" s="148"/>
      <c r="U2694" s="149"/>
      <c r="V2694" s="149"/>
      <c r="W2694" s="149"/>
      <c r="X2694" s="150">
        <f t="shared" si="1"/>
        <v>1.584367573</v>
      </c>
      <c r="Y2694" s="150">
        <f t="shared" si="2"/>
        <v>-1.584367573</v>
      </c>
    </row>
    <row r="2695" ht="15.75" customHeight="1">
      <c r="A2695" s="119">
        <v>2694.0</v>
      </c>
      <c r="B2695" s="143" t="str">
        <f t="array" ref="B2695">index(Systems!$A:$E,match($A2695,Systems!$A:$A,),match(B$1,Systems!$2:$2,))&amp;if(not(isblank(index(Systems!$A:$E,match($A2695,Systems!$A:$A,),match(Systems!$C$2,Systems!$2:$2,))))," ["&amp;index(Systems!$A:$E,match($A2695,Systems!$A:$A,),match(Systems!$C$2,Systems!$2:$2,))&amp;"]",)</f>
        <v>Virentofta</v>
      </c>
      <c r="C2695" s="144">
        <f t="array" ref="C2695">round((F2695-average(I2695,L2695,O2695,R2695,U2695))*X2695+if($B2695=$H2695,0,iferror(average(vlookup({$H2695,$K2695,$N2695,$Q2695,$T2695},$B:$D,column(B$1),0)),index(C:C,match($H2695,$B:$B,)))),3)</f>
        <v>199.038</v>
      </c>
      <c r="D2695" s="144">
        <f t="array" ref="D2695">round((G2695-average(J2695,M2695,P2695,S2695,V2695))*Y2695+if($B2695=$H2695,0,iferror(average(vlookup({$H2695,$K2695,$N2695,$Q2695,$T2695},$B:$D,column(C$1),0)),index(D:D,match($H2695,$B:$B,)))),3)</f>
        <v>400.102</v>
      </c>
      <c r="E2695" s="145">
        <v>2764.0</v>
      </c>
      <c r="F2695" s="146">
        <v>814.075</v>
      </c>
      <c r="G2695" s="146">
        <v>153.559</v>
      </c>
      <c r="H2695" s="147" t="s">
        <v>404</v>
      </c>
      <c r="I2695" s="146">
        <v>688.449</v>
      </c>
      <c r="J2695" s="146">
        <v>406.09</v>
      </c>
      <c r="K2695" s="148"/>
      <c r="L2695" s="149"/>
      <c r="M2695" s="149"/>
      <c r="N2695" s="148"/>
      <c r="O2695" s="149"/>
      <c r="P2695" s="149"/>
      <c r="Q2695" s="148"/>
      <c r="R2695" s="149"/>
      <c r="S2695" s="149"/>
      <c r="T2695" s="148"/>
      <c r="U2695" s="149"/>
      <c r="V2695" s="149"/>
      <c r="W2695" s="149"/>
      <c r="X2695" s="150">
        <f t="shared" si="1"/>
        <v>1.584367573</v>
      </c>
      <c r="Y2695" s="150">
        <f t="shared" si="2"/>
        <v>-1.584367573</v>
      </c>
    </row>
    <row r="2696" ht="15.75" customHeight="1">
      <c r="A2696" s="119">
        <v>2695.0</v>
      </c>
      <c r="B2696" s="143" t="str">
        <f t="array" ref="B2696">index(Systems!$A:$E,match($A2696,Systems!$A:$A,),match(B$1,Systems!$2:$2,))&amp;if(not(isblank(index(Systems!$A:$E,match($A2696,Systems!$A:$A,),match(Systems!$C$2,Systems!$2:$2,))))," ["&amp;index(Systems!$A:$E,match($A2696,Systems!$A:$A,),match(Systems!$C$2,Systems!$2:$2,))&amp;"]",)</f>
        <v>Viribium</v>
      </c>
      <c r="C2696" s="144">
        <f t="array" ref="C2696">round((F2696-average(I2696,L2696,O2696,R2696,U2696))*X2696+if($B2696=$H2696,0,iferror(average(vlookup({$H2696,$K2696,$N2696,$Q2696,$T2696},$B:$D,column(B$1),0)),index(C:C,match($H2696,$B:$B,)))),3)</f>
        <v>-53.623</v>
      </c>
      <c r="D2696" s="144">
        <f t="array" ref="D2696">round((G2696-average(J2696,M2696,P2696,S2696,V2696))*Y2696+if($B2696=$H2696,0,iferror(average(vlookup({$H2696,$K2696,$N2696,$Q2696,$T2696},$B:$D,column(C$1),0)),index(D:D,match($H2696,$B:$B,)))),3)</f>
        <v>-389.078</v>
      </c>
      <c r="E2696" s="145">
        <v>2764.0</v>
      </c>
      <c r="F2696" s="146">
        <v>654.604</v>
      </c>
      <c r="G2696" s="146">
        <v>651.663</v>
      </c>
      <c r="H2696" s="147" t="s">
        <v>404</v>
      </c>
      <c r="I2696" s="146">
        <v>688.449</v>
      </c>
      <c r="J2696" s="146">
        <v>406.09</v>
      </c>
      <c r="K2696" s="148"/>
      <c r="L2696" s="149"/>
      <c r="M2696" s="149"/>
      <c r="N2696" s="148"/>
      <c r="O2696" s="149"/>
      <c r="P2696" s="149"/>
      <c r="Q2696" s="148"/>
      <c r="R2696" s="149"/>
      <c r="S2696" s="149"/>
      <c r="T2696" s="148"/>
      <c r="U2696" s="149"/>
      <c r="V2696" s="149"/>
      <c r="W2696" s="149"/>
      <c r="X2696" s="150">
        <f t="shared" si="1"/>
        <v>1.584367573</v>
      </c>
      <c r="Y2696" s="150">
        <f t="shared" si="2"/>
        <v>-1.584367573</v>
      </c>
    </row>
    <row r="2697" ht="15.75" customHeight="1">
      <c r="A2697" s="119">
        <v>2696.0</v>
      </c>
      <c r="B2697" s="143" t="str">
        <f t="array" ref="B2697">index(Systems!$A:$E,match($A2697,Systems!$A:$A,),match(B$1,Systems!$2:$2,))&amp;if(not(isblank(index(Systems!$A:$E,match($A2697,Systems!$A:$A,),match(Systems!$C$2,Systems!$2:$2,))))," ["&amp;index(Systems!$A:$E,match($A2697,Systems!$A:$A,),match(Systems!$C$2,Systems!$2:$2,))&amp;"]",)</f>
        <v>Viroflay</v>
      </c>
      <c r="C2697" s="144">
        <f t="array" ref="C2697">round((F2697-average(I2697,L2697,O2697,R2697,U2697))*X2697+if($B2697=$H2697,0,iferror(average(vlookup({$H2697,$K2697,$N2697,$Q2697,$T2697},$B:$D,column(B$1),0)),index(C:C,match($H2697,$B:$B,)))),3)</f>
        <v>-569.837</v>
      </c>
      <c r="D2697" s="144">
        <f t="array" ref="D2697">round((G2697-average(J2697,M2697,P2697,S2697,V2697))*Y2697+if($B2697=$H2697,0,iferror(average(vlookup({$H2697,$K2697,$N2697,$Q2697,$T2697},$B:$D,column(C$1),0)),index(D:D,match($H2697,$B:$B,)))),3)</f>
        <v>177.964</v>
      </c>
      <c r="E2697" s="145">
        <v>2764.0</v>
      </c>
      <c r="F2697" s="146">
        <v>328.787</v>
      </c>
      <c r="G2697" s="146">
        <v>293.765</v>
      </c>
      <c r="H2697" s="147" t="s">
        <v>404</v>
      </c>
      <c r="I2697" s="146">
        <v>688.449</v>
      </c>
      <c r="J2697" s="146">
        <v>406.09</v>
      </c>
      <c r="K2697" s="148"/>
      <c r="L2697" s="149"/>
      <c r="M2697" s="149"/>
      <c r="N2697" s="148"/>
      <c r="O2697" s="149"/>
      <c r="P2697" s="149"/>
      <c r="Q2697" s="148"/>
      <c r="R2697" s="149"/>
      <c r="S2697" s="149"/>
      <c r="T2697" s="148"/>
      <c r="U2697" s="149"/>
      <c r="V2697" s="149"/>
      <c r="W2697" s="149"/>
      <c r="X2697" s="150">
        <f t="shared" si="1"/>
        <v>1.584367573</v>
      </c>
      <c r="Y2697" s="150">
        <f t="shared" si="2"/>
        <v>-1.584367573</v>
      </c>
    </row>
    <row r="2698" ht="15.75" customHeight="1">
      <c r="A2698" s="119">
        <v>2697.0</v>
      </c>
      <c r="B2698" s="143" t="str">
        <f t="array" ref="B2698">index(Systems!$A:$E,match($A2698,Systems!$A:$A,),match(B$1,Systems!$2:$2,))&amp;if(not(isblank(index(Systems!$A:$E,match($A2698,Systems!$A:$A,),match(Systems!$C$2,Systems!$2:$2,))))," ["&amp;index(Systems!$A:$E,match($A2698,Systems!$A:$A,),match(Systems!$C$2,Systems!$2:$2,))&amp;"]",)</f>
        <v>Virtue</v>
      </c>
      <c r="C2698" s="144">
        <f t="array" ref="C2698">round((F2698-average(I2698,L2698,O2698,R2698,U2698))*X2698+if($B2698=$H2698,0,iferror(average(vlookup({$H2698,$K2698,$N2698,$Q2698,$T2698},$B:$D,column(B$1),0)),index(C:C,match($H2698,$B:$B,)))),3)</f>
        <v>-368.922</v>
      </c>
      <c r="D2698" s="144">
        <f t="array" ref="D2698">round((G2698-average(J2698,M2698,P2698,S2698,V2698))*Y2698+if($B2698=$H2698,0,iferror(average(vlookup({$H2698,$K2698,$N2698,$Q2698,$T2698},$B:$D,column(C$1),0)),index(D:D,match($H2698,$B:$B,)))),3)</f>
        <v>176.253</v>
      </c>
      <c r="E2698" s="145">
        <v>2764.0</v>
      </c>
      <c r="F2698" s="146">
        <v>455.598</v>
      </c>
      <c r="G2698" s="146">
        <v>294.845</v>
      </c>
      <c r="H2698" s="147" t="s">
        <v>404</v>
      </c>
      <c r="I2698" s="146">
        <v>688.449</v>
      </c>
      <c r="J2698" s="146">
        <v>406.09</v>
      </c>
      <c r="K2698" s="148"/>
      <c r="L2698" s="149"/>
      <c r="M2698" s="149"/>
      <c r="N2698" s="148"/>
      <c r="O2698" s="149"/>
      <c r="P2698" s="149"/>
      <c r="Q2698" s="148"/>
      <c r="R2698" s="149"/>
      <c r="S2698" s="149"/>
      <c r="T2698" s="148"/>
      <c r="U2698" s="149"/>
      <c r="V2698" s="149"/>
      <c r="W2698" s="149"/>
      <c r="X2698" s="150">
        <f t="shared" si="1"/>
        <v>1.584367573</v>
      </c>
      <c r="Y2698" s="150">
        <f t="shared" si="2"/>
        <v>-1.584367573</v>
      </c>
    </row>
    <row r="2699" ht="15.75" customHeight="1">
      <c r="A2699" s="119">
        <v>2698.0</v>
      </c>
      <c r="B2699" s="143" t="str">
        <f t="array" ref="B2699">index(Systems!$A:$E,match($A2699,Systems!$A:$A,),match(B$1,Systems!$2:$2,))&amp;if(not(isblank(index(Systems!$A:$E,match($A2699,Systems!$A:$A,),match(Systems!$C$2,Systems!$2:$2,))))," ["&amp;index(Systems!$A:$E,match($A2699,Systems!$A:$A,),match(Systems!$C$2,Systems!$2:$2,))&amp;"]",)</f>
        <v>Vixen</v>
      </c>
      <c r="C2699" s="144">
        <f t="array" ref="C2699">round((F2699-average(I2699,L2699,O2699,R2699,U2699))*X2699+if($B2699=$H2699,0,iferror(average(vlookup({$H2699,$K2699,$N2699,$Q2699,$T2699},$B:$D,column(B$1),0)),index(C:C,match($H2699,$B:$B,)))),3)</f>
        <v>-292.617</v>
      </c>
      <c r="D2699" s="144">
        <f t="array" ref="D2699">round((G2699-average(J2699,M2699,P2699,S2699,V2699))*Y2699+if($B2699=$H2699,0,iferror(average(vlookup({$H2699,$K2699,$N2699,$Q2699,$T2699},$B:$D,column(C$1),0)),index(D:D,match($H2699,$B:$B,)))),3)</f>
        <v>-390.095</v>
      </c>
      <c r="E2699" s="145">
        <v>2764.0</v>
      </c>
      <c r="F2699" s="146">
        <v>503.759</v>
      </c>
      <c r="G2699" s="146">
        <v>652.305</v>
      </c>
      <c r="H2699" s="147" t="s">
        <v>404</v>
      </c>
      <c r="I2699" s="146">
        <v>688.449</v>
      </c>
      <c r="J2699" s="146">
        <v>406.09</v>
      </c>
      <c r="K2699" s="148"/>
      <c r="L2699" s="149"/>
      <c r="M2699" s="149"/>
      <c r="N2699" s="148"/>
      <c r="O2699" s="149"/>
      <c r="P2699" s="149"/>
      <c r="Q2699" s="148"/>
      <c r="R2699" s="149"/>
      <c r="S2699" s="149"/>
      <c r="T2699" s="148"/>
      <c r="U2699" s="149"/>
      <c r="V2699" s="149"/>
      <c r="W2699" s="149"/>
      <c r="X2699" s="150">
        <f t="shared" si="1"/>
        <v>1.584367573</v>
      </c>
      <c r="Y2699" s="150">
        <f t="shared" si="2"/>
        <v>-1.584367573</v>
      </c>
    </row>
    <row r="2700" ht="15.75" customHeight="1">
      <c r="A2700" s="119">
        <v>2699.0</v>
      </c>
      <c r="B2700" s="143" t="str">
        <f t="array" ref="B2700">index(Systems!$A:$E,match($A2700,Systems!$A:$A,),match(B$1,Systems!$2:$2,))&amp;if(not(isblank(index(Systems!$A:$E,match($A2700,Systems!$A:$A,),match(Systems!$C$2,Systems!$2:$2,))))," ["&amp;index(Systems!$A:$E,match($A2700,Systems!$A:$A,),match(Systems!$C$2,Systems!$2:$2,))&amp;"]",)</f>
        <v>Voehn</v>
      </c>
      <c r="C2700" s="144">
        <f t="array" ref="C2700">round((F2700-average(I2700,L2700,O2700,R2700,U2700))*X2700+if($B2700=$H2700,0,iferror(average(vlookup({$H2700,$K2700,$N2700,$Q2700,$T2700},$B:$D,column(B$1),0)),index(C:C,match($H2700,$B:$B,)))),3)</f>
        <v>598.877</v>
      </c>
      <c r="D2700" s="144">
        <f t="array" ref="D2700">round((G2700-average(J2700,M2700,P2700,S2700,V2700))*Y2700+if($B2700=$H2700,0,iferror(average(vlookup({$H2700,$K2700,$N2700,$Q2700,$T2700},$B:$D,column(C$1),0)),index(D:D,match($H2700,$B:$B,)))),3)</f>
        <v>195.744</v>
      </c>
      <c r="E2700" s="145">
        <v>2764.0</v>
      </c>
      <c r="F2700" s="146">
        <v>1066.44</v>
      </c>
      <c r="G2700" s="146">
        <v>282.543</v>
      </c>
      <c r="H2700" s="147" t="s">
        <v>404</v>
      </c>
      <c r="I2700" s="146">
        <v>688.449</v>
      </c>
      <c r="J2700" s="146">
        <v>406.09</v>
      </c>
      <c r="K2700" s="148"/>
      <c r="L2700" s="149"/>
      <c r="M2700" s="149"/>
      <c r="N2700" s="148"/>
      <c r="O2700" s="149"/>
      <c r="P2700" s="149"/>
      <c r="Q2700" s="148"/>
      <c r="R2700" s="149"/>
      <c r="S2700" s="149"/>
      <c r="T2700" s="148"/>
      <c r="U2700" s="149"/>
      <c r="V2700" s="149"/>
      <c r="W2700" s="149"/>
      <c r="X2700" s="150">
        <f t="shared" si="1"/>
        <v>1.584367573</v>
      </c>
      <c r="Y2700" s="150">
        <f t="shared" si="2"/>
        <v>-1.584367573</v>
      </c>
    </row>
    <row r="2701" ht="15.75" customHeight="1">
      <c r="A2701" s="119">
        <v>2700.0</v>
      </c>
      <c r="B2701" s="143" t="str">
        <f t="array" ref="B2701">index(Systems!$A:$E,match($A2701,Systems!$A:$A,),match(B$1,Systems!$2:$2,))&amp;if(not(isblank(index(Systems!$A:$E,match($A2701,Systems!$A:$A,),match(Systems!$C$2,Systems!$2:$2,))))," ["&amp;index(Systems!$A:$E,match($A2701,Systems!$A:$A,),match(Systems!$C$2,Systems!$2:$2,))&amp;"]",)</f>
        <v>Volders</v>
      </c>
      <c r="C2701" s="144">
        <f t="array" ref="C2701">round((F2701-average(I2701,L2701,O2701,R2701,U2701))*X2701+if($B2701=$H2701,0,iferror(average(vlookup({$H2701,$K2701,$N2701,$Q2701,$T2701},$B:$D,column(B$1),0)),index(C:C,match($H2701,$B:$B,)))),3)</f>
        <v>-24.041</v>
      </c>
      <c r="D2701" s="144">
        <f t="array" ref="D2701">round((G2701-average(J2701,M2701,P2701,S2701,V2701))*Y2701+if($B2701=$H2701,0,iferror(average(vlookup({$H2701,$K2701,$N2701,$Q2701,$T2701},$B:$D,column(C$1),0)),index(D:D,match($H2701,$B:$B,)))),3)</f>
        <v>291.788</v>
      </c>
      <c r="E2701" s="145">
        <v>2764.0</v>
      </c>
      <c r="F2701" s="146">
        <v>673.275</v>
      </c>
      <c r="G2701" s="146">
        <v>221.923</v>
      </c>
      <c r="H2701" s="147" t="s">
        <v>404</v>
      </c>
      <c r="I2701" s="146">
        <v>688.449</v>
      </c>
      <c r="J2701" s="146">
        <v>406.09</v>
      </c>
      <c r="K2701" s="148"/>
      <c r="L2701" s="149"/>
      <c r="M2701" s="149"/>
      <c r="N2701" s="148"/>
      <c r="O2701" s="149"/>
      <c r="P2701" s="149"/>
      <c r="Q2701" s="148"/>
      <c r="R2701" s="149"/>
      <c r="S2701" s="149"/>
      <c r="T2701" s="148"/>
      <c r="U2701" s="149"/>
      <c r="V2701" s="149"/>
      <c r="W2701" s="149"/>
      <c r="X2701" s="150">
        <f t="shared" si="1"/>
        <v>1.584367573</v>
      </c>
      <c r="Y2701" s="150">
        <f t="shared" si="2"/>
        <v>-1.584367573</v>
      </c>
    </row>
    <row r="2702" ht="15.75" customHeight="1">
      <c r="A2702" s="119">
        <v>2701.0</v>
      </c>
      <c r="B2702" s="143" t="str">
        <f t="array" ref="B2702">index(Systems!$A:$E,match($A2702,Systems!$A:$A,),match(B$1,Systems!$2:$2,))&amp;if(not(isblank(index(Systems!$A:$E,match($A2702,Systems!$A:$A,),match(Systems!$C$2,Systems!$2:$2,))))," ["&amp;index(Systems!$A:$E,match($A2702,Systems!$A:$A,),match(Systems!$C$2,Systems!$2:$2,))&amp;"]",)</f>
        <v>Vonja</v>
      </c>
      <c r="C2702" s="144">
        <f t="array" ref="C2702">round((F2702-average(I2702,L2702,O2702,R2702,U2702))*X2702+if($B2702=$H2702,0,iferror(average(vlookup({$H2702,$K2702,$N2702,$Q2702,$T2702},$B:$D,column(B$1),0)),index(C:C,match($H2702,$B:$B,)))),3)</f>
        <v>648.966</v>
      </c>
      <c r="D2702" s="144">
        <f t="array" ref="D2702">round((G2702-average(J2702,M2702,P2702,S2702,V2702))*Y2702+if($B2702=$H2702,0,iferror(average(vlookup({$H2702,$K2702,$N2702,$Q2702,$T2702},$B:$D,column(C$1),0)),index(D:D,match($H2702,$B:$B,)))),3)</f>
        <v>115.771</v>
      </c>
      <c r="E2702" s="145">
        <v>2764.0</v>
      </c>
      <c r="F2702" s="146">
        <v>1098.055</v>
      </c>
      <c r="G2702" s="146">
        <v>333.019</v>
      </c>
      <c r="H2702" s="147" t="s">
        <v>404</v>
      </c>
      <c r="I2702" s="146">
        <v>688.449</v>
      </c>
      <c r="J2702" s="146">
        <v>406.09</v>
      </c>
      <c r="K2702" s="148"/>
      <c r="L2702" s="149"/>
      <c r="M2702" s="149"/>
      <c r="N2702" s="148"/>
      <c r="O2702" s="149"/>
      <c r="P2702" s="149"/>
      <c r="Q2702" s="148"/>
      <c r="R2702" s="149"/>
      <c r="S2702" s="149"/>
      <c r="T2702" s="148"/>
      <c r="U2702" s="149"/>
      <c r="V2702" s="149"/>
      <c r="W2702" s="149"/>
      <c r="X2702" s="150">
        <f t="shared" si="1"/>
        <v>1.584367573</v>
      </c>
      <c r="Y2702" s="150">
        <f t="shared" si="2"/>
        <v>-1.584367573</v>
      </c>
    </row>
    <row r="2703" ht="15.75" customHeight="1">
      <c r="A2703" s="119">
        <v>2702.0</v>
      </c>
      <c r="B2703" s="143" t="str">
        <f t="array" ref="B2703">index(Systems!$A:$E,match($A2703,Systems!$A:$A,),match(B$1,Systems!$2:$2,))&amp;if(not(isblank(index(Systems!$A:$E,match($A2703,Systems!$A:$A,),match(Systems!$C$2,Systems!$2:$2,))))," ["&amp;index(Systems!$A:$E,match($A2703,Systems!$A:$A,),match(Systems!$C$2,Systems!$2:$2,))&amp;"]",)</f>
        <v>Vorarlberg</v>
      </c>
      <c r="C2703" s="144">
        <f t="array" ref="C2703">round((F2703-average(I2703,L2703,O2703,R2703,U2703))*X2703+if($B2703=$H2703,0,iferror(average(vlookup({$H2703,$K2703,$N2703,$Q2703,$T2703},$B:$D,column(B$1),0)),index(C:C,match($H2703,$B:$B,)))),3)</f>
        <v>24.296</v>
      </c>
      <c r="D2703" s="144">
        <f t="array" ref="D2703">round((G2703-average(J2703,M2703,P2703,S2703,V2703))*Y2703+if($B2703=$H2703,0,iferror(average(vlookup({$H2703,$K2703,$N2703,$Q2703,$T2703},$B:$D,column(C$1),0)),index(D:D,match($H2703,$B:$B,)))),3)</f>
        <v>303.682</v>
      </c>
      <c r="E2703" s="145">
        <v>2764.0</v>
      </c>
      <c r="F2703" s="146">
        <v>703.784</v>
      </c>
      <c r="G2703" s="146">
        <v>214.416</v>
      </c>
      <c r="H2703" s="147" t="s">
        <v>404</v>
      </c>
      <c r="I2703" s="146">
        <v>688.449</v>
      </c>
      <c r="J2703" s="146">
        <v>406.09</v>
      </c>
      <c r="K2703" s="148"/>
      <c r="L2703" s="149"/>
      <c r="M2703" s="149"/>
      <c r="N2703" s="148"/>
      <c r="O2703" s="149"/>
      <c r="P2703" s="149"/>
      <c r="Q2703" s="148"/>
      <c r="R2703" s="149"/>
      <c r="S2703" s="149"/>
      <c r="T2703" s="148"/>
      <c r="U2703" s="149"/>
      <c r="V2703" s="149"/>
      <c r="W2703" s="149"/>
      <c r="X2703" s="150">
        <f t="shared" si="1"/>
        <v>1.584367573</v>
      </c>
      <c r="Y2703" s="150">
        <f t="shared" si="2"/>
        <v>-1.584367573</v>
      </c>
    </row>
    <row r="2704" ht="15.75" customHeight="1">
      <c r="A2704" s="119">
        <v>2703.0</v>
      </c>
      <c r="B2704" s="143" t="str">
        <f t="array" ref="B2704">index(Systems!$A:$E,match($A2704,Systems!$A:$A,),match(B$1,Systems!$2:$2,))&amp;if(not(isblank(index(Systems!$A:$E,match($A2704,Systems!$A:$A,),match(Systems!$C$2,Systems!$2:$2,))))," ["&amp;index(Systems!$A:$E,match($A2704,Systems!$A:$A,),match(Systems!$C$2,Systems!$2:$2,))&amp;"]",)</f>
        <v>Vortalcoy</v>
      </c>
      <c r="C2704" s="144">
        <f t="array" ref="C2704">round((F2704-average(I2704,L2704,O2704,R2704,U2704))*X2704+if($B2704=$H2704,0,iferror(average(vlookup({$H2704,$K2704,$N2704,$Q2704,$T2704},$B:$D,column(B$1),0)),index(C:C,match($H2704,$B:$B,)))),3)</f>
        <v>-485.097</v>
      </c>
      <c r="D2704" s="144">
        <f t="array" ref="D2704">round((G2704-average(J2704,M2704,P2704,S2704,V2704))*Y2704+if($B2704=$H2704,0,iferror(average(vlookup({$H2704,$K2704,$N2704,$Q2704,$T2704},$B:$D,column(C$1),0)),index(D:D,match($H2704,$B:$B,)))),3)</f>
        <v>81.772</v>
      </c>
      <c r="E2704" s="145">
        <v>2764.0</v>
      </c>
      <c r="F2704" s="146">
        <v>382.272</v>
      </c>
      <c r="G2704" s="146">
        <v>354.478</v>
      </c>
      <c r="H2704" s="147" t="s">
        <v>404</v>
      </c>
      <c r="I2704" s="146">
        <v>688.449</v>
      </c>
      <c r="J2704" s="146">
        <v>406.09</v>
      </c>
      <c r="K2704" s="148"/>
      <c r="L2704" s="149"/>
      <c r="M2704" s="149"/>
      <c r="N2704" s="148"/>
      <c r="O2704" s="149"/>
      <c r="P2704" s="149"/>
      <c r="Q2704" s="148"/>
      <c r="R2704" s="149"/>
      <c r="S2704" s="149"/>
      <c r="T2704" s="148"/>
      <c r="U2704" s="149"/>
      <c r="V2704" s="149"/>
      <c r="W2704" s="149"/>
      <c r="X2704" s="150">
        <f t="shared" si="1"/>
        <v>1.584367573</v>
      </c>
      <c r="Y2704" s="150">
        <f t="shared" si="2"/>
        <v>-1.584367573</v>
      </c>
    </row>
    <row r="2705" ht="15.75" customHeight="1">
      <c r="A2705" s="119">
        <v>2704.0</v>
      </c>
      <c r="B2705" s="143" t="str">
        <f t="array" ref="B2705">index(Systems!$A:$E,match($A2705,Systems!$A:$A,),match(B$1,Systems!$2:$2,))&amp;if(not(isblank(index(Systems!$A:$E,match($A2705,Systems!$A:$A,),match(Systems!$C$2,Systems!$2:$2,))))," ["&amp;index(Systems!$A:$E,match($A2705,Systems!$A:$A,),match(Systems!$C$2,Systems!$2:$2,))&amp;"]",)</f>
        <v>Vorzel</v>
      </c>
      <c r="C2705" s="144">
        <f t="array" ref="C2705">round((F2705-average(I2705,L2705,O2705,R2705,U2705))*X2705+if($B2705=$H2705,0,iferror(average(vlookup({$H2705,$K2705,$N2705,$Q2705,$T2705},$B:$D,column(B$1),0)),index(C:C,match($H2705,$B:$B,)))),3)</f>
        <v>-235.009</v>
      </c>
      <c r="D2705" s="144">
        <f t="array" ref="D2705">round((G2705-average(J2705,M2705,P2705,S2705,V2705))*Y2705+if($B2705=$H2705,0,iferror(average(vlookup({$H2705,$K2705,$N2705,$Q2705,$T2705},$B:$D,column(C$1),0)),index(D:D,match($H2705,$B:$B,)))),3)</f>
        <v>180.125</v>
      </c>
      <c r="E2705" s="145">
        <v>2764.0</v>
      </c>
      <c r="F2705" s="146">
        <v>540.119</v>
      </c>
      <c r="G2705" s="146">
        <v>292.401</v>
      </c>
      <c r="H2705" s="147" t="s">
        <v>404</v>
      </c>
      <c r="I2705" s="146">
        <v>688.449</v>
      </c>
      <c r="J2705" s="146">
        <v>406.09</v>
      </c>
      <c r="K2705" s="148"/>
      <c r="L2705" s="149"/>
      <c r="M2705" s="149"/>
      <c r="N2705" s="148"/>
      <c r="O2705" s="149"/>
      <c r="P2705" s="149"/>
      <c r="Q2705" s="148"/>
      <c r="R2705" s="149"/>
      <c r="S2705" s="149"/>
      <c r="T2705" s="148"/>
      <c r="U2705" s="149"/>
      <c r="V2705" s="149"/>
      <c r="W2705" s="149"/>
      <c r="X2705" s="150">
        <f t="shared" si="1"/>
        <v>1.584367573</v>
      </c>
      <c r="Y2705" s="150">
        <f t="shared" si="2"/>
        <v>-1.584367573</v>
      </c>
    </row>
    <row r="2706" ht="15.75" customHeight="1">
      <c r="A2706" s="119">
        <v>2705.0</v>
      </c>
      <c r="B2706" s="143" t="str">
        <f t="array" ref="B2706">index(Systems!$A:$E,match($A2706,Systems!$A:$A,),match(B$1,Systems!$2:$2,))&amp;if(not(isblank(index(Systems!$A:$E,match($A2706,Systems!$A:$A,),match(Systems!$C$2,Systems!$2:$2,))))," ["&amp;index(Systems!$A:$E,match($A2706,Systems!$A:$A,),match(Systems!$C$2,Systems!$2:$2,))&amp;"]",)</f>
        <v>Vosloorus</v>
      </c>
      <c r="C2706" s="144">
        <f t="array" ref="C2706">round((F2706-average(I2706,L2706,O2706,R2706,U2706))*X2706+if($B2706=$H2706,0,iferror(average(vlookup({$H2706,$K2706,$N2706,$Q2706,$T2706},$B:$D,column(B$1),0)),index(C:C,match($H2706,$B:$B,)))),3)</f>
        <v>-198.534</v>
      </c>
      <c r="D2706" s="144">
        <f t="array" ref="D2706">round((G2706-average(J2706,M2706,P2706,S2706,V2706))*Y2706+if($B2706=$H2706,0,iferror(average(vlookup({$H2706,$K2706,$N2706,$Q2706,$T2706},$B:$D,column(C$1),0)),index(D:D,match($H2706,$B:$B,)))),3)</f>
        <v>-255.666</v>
      </c>
      <c r="E2706" s="145">
        <v>2764.0</v>
      </c>
      <c r="F2706" s="146">
        <v>563.141</v>
      </c>
      <c r="G2706" s="146">
        <v>567.458</v>
      </c>
      <c r="H2706" s="147" t="s">
        <v>404</v>
      </c>
      <c r="I2706" s="146">
        <v>688.449</v>
      </c>
      <c r="J2706" s="146">
        <v>406.09</v>
      </c>
      <c r="K2706" s="148"/>
      <c r="L2706" s="149"/>
      <c r="M2706" s="149"/>
      <c r="N2706" s="148"/>
      <c r="O2706" s="149"/>
      <c r="P2706" s="149"/>
      <c r="Q2706" s="148"/>
      <c r="R2706" s="149"/>
      <c r="S2706" s="149"/>
      <c r="T2706" s="148"/>
      <c r="U2706" s="149"/>
      <c r="V2706" s="149"/>
      <c r="W2706" s="149"/>
      <c r="X2706" s="150">
        <f t="shared" si="1"/>
        <v>1.584367573</v>
      </c>
      <c r="Y2706" s="150">
        <f t="shared" si="2"/>
        <v>-1.584367573</v>
      </c>
    </row>
    <row r="2707" ht="15.75" customHeight="1">
      <c r="A2707" s="119">
        <v>2706.0</v>
      </c>
      <c r="B2707" s="143" t="str">
        <f t="array" ref="B2707">index(Systems!$A:$E,match($A2707,Systems!$A:$A,),match(B$1,Systems!$2:$2,))&amp;if(not(isblank(index(Systems!$A:$E,match($A2707,Systems!$A:$A,),match(Systems!$C$2,Systems!$2:$2,))))," ["&amp;index(Systems!$A:$E,match($A2707,Systems!$A:$A,),match(Systems!$C$2,Systems!$2:$2,))&amp;"]",)</f>
        <v>Vulcan</v>
      </c>
      <c r="C2707" s="144">
        <f t="array" ref="C2707">round((F2707-average(I2707,L2707,O2707,R2707,U2707))*X2707+if($B2707=$H2707,0,iferror(average(vlookup({$H2707,$K2707,$N2707,$Q2707,$T2707},$B:$D,column(B$1),0)),index(C:C,match($H2707,$B:$B,)))),3)</f>
        <v>-66.708</v>
      </c>
      <c r="D2707" s="144">
        <f t="array" ref="D2707">round((G2707-average(J2707,M2707,P2707,S2707,V2707))*Y2707+if($B2707=$H2707,0,iferror(average(vlookup({$H2707,$K2707,$N2707,$Q2707,$T2707},$B:$D,column(C$1),0)),index(D:D,match($H2707,$B:$B,)))),3)</f>
        <v>320.486</v>
      </c>
      <c r="E2707" s="145">
        <v>2764.0</v>
      </c>
      <c r="F2707" s="146">
        <v>646.345</v>
      </c>
      <c r="G2707" s="146">
        <v>203.81</v>
      </c>
      <c r="H2707" s="147" t="s">
        <v>404</v>
      </c>
      <c r="I2707" s="146">
        <v>688.449</v>
      </c>
      <c r="J2707" s="146">
        <v>406.09</v>
      </c>
      <c r="K2707" s="148"/>
      <c r="L2707" s="149"/>
      <c r="M2707" s="149"/>
      <c r="N2707" s="148"/>
      <c r="O2707" s="149"/>
      <c r="P2707" s="149"/>
      <c r="Q2707" s="148"/>
      <c r="R2707" s="149"/>
      <c r="S2707" s="149"/>
      <c r="T2707" s="148"/>
      <c r="U2707" s="149"/>
      <c r="V2707" s="149"/>
      <c r="W2707" s="149"/>
      <c r="X2707" s="150">
        <f t="shared" si="1"/>
        <v>1.584367573</v>
      </c>
      <c r="Y2707" s="150">
        <f t="shared" si="2"/>
        <v>-1.584367573</v>
      </c>
    </row>
    <row r="2708" ht="15.75" customHeight="1">
      <c r="A2708" s="119">
        <v>2707.0</v>
      </c>
      <c r="B2708" s="143" t="str">
        <f t="array" ref="B2708">index(Systems!$A:$E,match($A2708,Systems!$A:$A,),match(B$1,Systems!$2:$2,))&amp;if(not(isblank(index(Systems!$A:$E,match($A2708,Systems!$A:$A,),match(Systems!$C$2,Systems!$2:$2,))))," ["&amp;index(Systems!$A:$E,match($A2708,Systems!$A:$A,),match(Systems!$C$2,Systems!$2:$2,))&amp;"]",)</f>
        <v>Vulture's Nest</v>
      </c>
      <c r="C2708" s="144">
        <f t="array" ref="C2708">round((F2708-average(I2708,L2708,O2708,R2708,U2708))*X2708+if($B2708=$H2708,0,iferror(average(vlookup({$H2708,$K2708,$N2708,$Q2708,$T2708},$B:$D,column(B$1),0)),index(C:C,match($H2708,$B:$B,)))),3)</f>
        <v>-241.637</v>
      </c>
      <c r="D2708" s="144">
        <f t="array" ref="D2708">round((G2708-average(J2708,M2708,P2708,S2708,V2708))*Y2708+if($B2708=$H2708,0,iferror(average(vlookup({$H2708,$K2708,$N2708,$Q2708,$T2708},$B:$D,column(C$1),0)),index(D:D,match($H2708,$B:$B,)))),3)</f>
        <v>416.975</v>
      </c>
      <c r="E2708" s="145">
        <v>2764.0</v>
      </c>
      <c r="F2708" s="146">
        <v>535.936</v>
      </c>
      <c r="G2708" s="146">
        <v>142.909</v>
      </c>
      <c r="H2708" s="147" t="s">
        <v>404</v>
      </c>
      <c r="I2708" s="146">
        <v>688.449</v>
      </c>
      <c r="J2708" s="146">
        <v>406.09</v>
      </c>
      <c r="K2708" s="148"/>
      <c r="L2708" s="149"/>
      <c r="M2708" s="149"/>
      <c r="N2708" s="148"/>
      <c r="O2708" s="149"/>
      <c r="P2708" s="149"/>
      <c r="Q2708" s="148"/>
      <c r="R2708" s="149"/>
      <c r="S2708" s="149"/>
      <c r="T2708" s="148"/>
      <c r="U2708" s="149"/>
      <c r="V2708" s="149"/>
      <c r="W2708" s="149"/>
      <c r="X2708" s="150">
        <f t="shared" si="1"/>
        <v>1.584367573</v>
      </c>
      <c r="Y2708" s="150">
        <f t="shared" si="2"/>
        <v>-1.584367573</v>
      </c>
    </row>
    <row r="2709" ht="15.75" customHeight="1">
      <c r="A2709" s="119">
        <v>2708.0</v>
      </c>
      <c r="B2709" s="143" t="str">
        <f t="array" ref="B2709">index(Systems!$A:$E,match($A2709,Systems!$A:$A,),match(B$1,Systems!$2:$2,))&amp;if(not(isblank(index(Systems!$A:$E,match($A2709,Systems!$A:$A,),match(Systems!$C$2,Systems!$2:$2,))))," ["&amp;index(Systems!$A:$E,match($A2709,Systems!$A:$A,),match(Systems!$C$2,Systems!$2:$2,))&amp;"]",)</f>
        <v>Waddesdon</v>
      </c>
      <c r="C2709" s="144">
        <f t="array" ref="C2709">round((F2709-average(I2709,L2709,O2709,R2709,U2709))*X2709+if($B2709=$H2709,0,iferror(average(vlookup({$H2709,$K2709,$N2709,$Q2709,$T2709},$B:$D,column(B$1),0)),index(C:C,match($H2709,$B:$B,)))),3)</f>
        <v>99.128</v>
      </c>
      <c r="D2709" s="144">
        <f t="array" ref="D2709">round((G2709-average(J2709,M2709,P2709,S2709,V2709))*Y2709+if($B2709=$H2709,0,iferror(average(vlookup({$H2709,$K2709,$N2709,$Q2709,$T2709},$B:$D,column(C$1),0)),index(D:D,match($H2709,$B:$B,)))),3)</f>
        <v>91.397</v>
      </c>
      <c r="E2709" s="145">
        <v>2764.0</v>
      </c>
      <c r="F2709" s="146">
        <v>751.015</v>
      </c>
      <c r="G2709" s="146">
        <v>348.403</v>
      </c>
      <c r="H2709" s="147" t="s">
        <v>404</v>
      </c>
      <c r="I2709" s="146">
        <v>688.449</v>
      </c>
      <c r="J2709" s="146">
        <v>406.09</v>
      </c>
      <c r="K2709" s="148"/>
      <c r="L2709" s="149"/>
      <c r="M2709" s="149"/>
      <c r="N2709" s="148"/>
      <c r="O2709" s="149"/>
      <c r="P2709" s="149"/>
      <c r="Q2709" s="148"/>
      <c r="R2709" s="149"/>
      <c r="S2709" s="149"/>
      <c r="T2709" s="148"/>
      <c r="U2709" s="149"/>
      <c r="V2709" s="149"/>
      <c r="W2709" s="149"/>
      <c r="X2709" s="150">
        <f t="shared" si="1"/>
        <v>1.584367573</v>
      </c>
      <c r="Y2709" s="150">
        <f t="shared" si="2"/>
        <v>-1.584367573</v>
      </c>
    </row>
    <row r="2710" ht="15.75" customHeight="1">
      <c r="A2710" s="119">
        <v>2709.0</v>
      </c>
      <c r="B2710" s="143" t="str">
        <f t="array" ref="B2710">index(Systems!$A:$E,match($A2710,Systems!$A:$A,),match(B$1,Systems!$2:$2,))&amp;if(not(isblank(index(Systems!$A:$E,match($A2710,Systems!$A:$A,),match(Systems!$C$2,Systems!$2:$2,))))," ["&amp;index(Systems!$A:$E,match($A2710,Systems!$A:$A,),match(Systems!$C$2,Systems!$2:$2,))&amp;"]",)</f>
        <v>Waimalu</v>
      </c>
      <c r="C2710" s="144">
        <f t="array" ref="C2710">round((F2710-average(I2710,L2710,O2710,R2710,U2710))*X2710+if($B2710=$H2710,0,iferror(average(vlookup({$H2710,$K2710,$N2710,$Q2710,$T2710},$B:$D,column(B$1),0)),index(C:C,match($H2710,$B:$B,)))),3)</f>
        <v>408.143</v>
      </c>
      <c r="D2710" s="144">
        <f t="array" ref="D2710">round((G2710-average(J2710,M2710,P2710,S2710,V2710))*Y2710+if($B2710=$H2710,0,iferror(average(vlookup({$H2710,$K2710,$N2710,$Q2710,$T2710},$B:$D,column(C$1),0)),index(D:D,match($H2710,$B:$B,)))),3)</f>
        <v>-178.452</v>
      </c>
      <c r="E2710" s="145">
        <v>2764.0</v>
      </c>
      <c r="F2710" s="146">
        <v>946.055</v>
      </c>
      <c r="G2710" s="146">
        <v>518.723</v>
      </c>
      <c r="H2710" s="147" t="s">
        <v>404</v>
      </c>
      <c r="I2710" s="146">
        <v>688.449</v>
      </c>
      <c r="J2710" s="146">
        <v>406.09</v>
      </c>
      <c r="K2710" s="148"/>
      <c r="L2710" s="149"/>
      <c r="M2710" s="149"/>
      <c r="N2710" s="148"/>
      <c r="O2710" s="149"/>
      <c r="P2710" s="149"/>
      <c r="Q2710" s="148"/>
      <c r="R2710" s="149"/>
      <c r="S2710" s="149"/>
      <c r="T2710" s="148"/>
      <c r="U2710" s="149"/>
      <c r="V2710" s="149"/>
      <c r="W2710" s="149"/>
      <c r="X2710" s="150">
        <f t="shared" si="1"/>
        <v>1.584367573</v>
      </c>
      <c r="Y2710" s="150">
        <f t="shared" si="2"/>
        <v>-1.584367573</v>
      </c>
    </row>
    <row r="2711" ht="15.75" customHeight="1">
      <c r="A2711" s="119">
        <v>2710.0</v>
      </c>
      <c r="B2711" s="143" t="str">
        <f t="array" ref="B2711">index(Systems!$A:$E,match($A2711,Systems!$A:$A,),match(B$1,Systems!$2:$2,))&amp;if(not(isblank(index(Systems!$A:$E,match($A2711,Systems!$A:$A,),match(Systems!$C$2,Systems!$2:$2,))))," ["&amp;index(Systems!$A:$E,match($A2711,Systems!$A:$A,),match(Systems!$C$2,Systems!$2:$2,))&amp;"]",)</f>
        <v>Waini Point</v>
      </c>
      <c r="C2711" s="144">
        <f t="array" ref="C2711">round((F2711-average(I2711,L2711,O2711,R2711,U2711))*X2711+if($B2711=$H2711,0,iferror(average(vlookup({$H2711,$K2711,$N2711,$Q2711,$T2711},$B:$D,column(B$1),0)),index(C:C,match($H2711,$B:$B,)))),3)</f>
        <v>732.502</v>
      </c>
      <c r="D2711" s="144">
        <f t="array" ref="D2711">round((G2711-average(J2711,M2711,P2711,S2711,V2711))*Y2711+if($B2711=$H2711,0,iferror(average(vlookup({$H2711,$K2711,$N2711,$Q2711,$T2711},$B:$D,column(C$1),0)),index(D:D,match($H2711,$B:$B,)))),3)</f>
        <v>165.029</v>
      </c>
      <c r="E2711" s="145">
        <v>2764.0</v>
      </c>
      <c r="F2711" s="146">
        <v>1150.78</v>
      </c>
      <c r="G2711" s="146">
        <v>301.929</v>
      </c>
      <c r="H2711" s="147" t="s">
        <v>404</v>
      </c>
      <c r="I2711" s="146">
        <v>688.449</v>
      </c>
      <c r="J2711" s="146">
        <v>406.09</v>
      </c>
      <c r="K2711" s="148"/>
      <c r="L2711" s="149"/>
      <c r="M2711" s="149"/>
      <c r="N2711" s="148"/>
      <c r="O2711" s="149"/>
      <c r="P2711" s="149"/>
      <c r="Q2711" s="148"/>
      <c r="R2711" s="149"/>
      <c r="S2711" s="149"/>
      <c r="T2711" s="148"/>
      <c r="U2711" s="149"/>
      <c r="V2711" s="149"/>
      <c r="W2711" s="149"/>
      <c r="X2711" s="150">
        <f t="shared" si="1"/>
        <v>1.584367573</v>
      </c>
      <c r="Y2711" s="150">
        <f t="shared" si="2"/>
        <v>-1.584367573</v>
      </c>
    </row>
    <row r="2712" ht="15.75" customHeight="1">
      <c r="A2712" s="119">
        <v>2711.0</v>
      </c>
      <c r="B2712" s="143" t="str">
        <f t="array" ref="B2712">index(Systems!$A:$E,match($A2712,Systems!$A:$A,),match(B$1,Systems!$2:$2,))&amp;if(not(isblank(index(Systems!$A:$E,match($A2712,Systems!$A:$A,),match(Systems!$C$2,Systems!$2:$2,))))," ["&amp;index(Systems!$A:$E,match($A2712,Systems!$A:$A,),match(Systems!$C$2,Systems!$2:$2,))&amp;"]",)</f>
        <v>Waipahu</v>
      </c>
      <c r="C2712" s="144">
        <f t="array" ref="C2712">round((F2712-average(I2712,L2712,O2712,R2712,U2712))*X2712+if($B2712=$H2712,0,iferror(average(vlookup({$H2712,$K2712,$N2712,$Q2712,$T2712},$B:$D,column(B$1),0)),index(C:C,match($H2712,$B:$B,)))),3)</f>
        <v>426.507</v>
      </c>
      <c r="D2712" s="144">
        <f t="array" ref="D2712">round((G2712-average(J2712,M2712,P2712,S2712,V2712))*Y2712+if($B2712=$H2712,0,iferror(average(vlookup({$H2712,$K2712,$N2712,$Q2712,$T2712},$B:$D,column(C$1),0)),index(D:D,match($H2712,$B:$B,)))),3)</f>
        <v>-187.968</v>
      </c>
      <c r="E2712" s="145">
        <v>2764.0</v>
      </c>
      <c r="F2712" s="146">
        <v>957.646</v>
      </c>
      <c r="G2712" s="146">
        <v>524.729</v>
      </c>
      <c r="H2712" s="147" t="s">
        <v>404</v>
      </c>
      <c r="I2712" s="146">
        <v>688.449</v>
      </c>
      <c r="J2712" s="146">
        <v>406.09</v>
      </c>
      <c r="K2712" s="148"/>
      <c r="L2712" s="149"/>
      <c r="M2712" s="149"/>
      <c r="N2712" s="148"/>
      <c r="O2712" s="149"/>
      <c r="P2712" s="149"/>
      <c r="Q2712" s="148"/>
      <c r="R2712" s="149"/>
      <c r="S2712" s="149"/>
      <c r="T2712" s="148"/>
      <c r="U2712" s="149"/>
      <c r="V2712" s="149"/>
      <c r="W2712" s="149"/>
      <c r="X2712" s="150">
        <f t="shared" si="1"/>
        <v>1.584367573</v>
      </c>
      <c r="Y2712" s="150">
        <f t="shared" si="2"/>
        <v>-1.584367573</v>
      </c>
    </row>
    <row r="2713" ht="15.75" customHeight="1">
      <c r="A2713" s="119">
        <v>2712.0</v>
      </c>
      <c r="B2713" s="143" t="str">
        <f t="array" ref="B2713">index(Systems!$A:$E,match($A2713,Systems!$A:$A,),match(B$1,Systems!$2:$2,))&amp;if(not(isblank(index(Systems!$A:$E,match($A2713,Systems!$A:$A,),match(Systems!$C$2,Systems!$2:$2,))))," ["&amp;index(Systems!$A:$E,match($A2713,Systems!$A:$A,),match(Systems!$C$2,Systems!$2:$2,))&amp;"]",)</f>
        <v>Waitur</v>
      </c>
      <c r="C2713" s="144">
        <f t="array" ref="C2713">round((F2713-average(I2713,L2713,O2713,R2713,U2713))*X2713+if($B2713=$H2713,0,iferror(average(vlookup({$H2713,$K2713,$N2713,$Q2713,$T2713},$B:$D,column(B$1),0)),index(C:C,match($H2713,$B:$B,)))),3)</f>
        <v>621.953</v>
      </c>
      <c r="D2713" s="144">
        <f t="array" ref="D2713">round((G2713-average(J2713,M2713,P2713,S2713,V2713))*Y2713+if($B2713=$H2713,0,iferror(average(vlookup({$H2713,$K2713,$N2713,$Q2713,$T2713},$B:$D,column(C$1),0)),index(D:D,match($H2713,$B:$B,)))),3)</f>
        <v>109.627</v>
      </c>
      <c r="E2713" s="145">
        <v>2764.0</v>
      </c>
      <c r="F2713" s="146">
        <v>1081.005</v>
      </c>
      <c r="G2713" s="146">
        <v>336.897</v>
      </c>
      <c r="H2713" s="147" t="s">
        <v>404</v>
      </c>
      <c r="I2713" s="146">
        <v>688.449</v>
      </c>
      <c r="J2713" s="146">
        <v>406.09</v>
      </c>
      <c r="K2713" s="148"/>
      <c r="L2713" s="149"/>
      <c r="M2713" s="149"/>
      <c r="N2713" s="148"/>
      <c r="O2713" s="149"/>
      <c r="P2713" s="149"/>
      <c r="Q2713" s="148"/>
      <c r="R2713" s="149"/>
      <c r="S2713" s="149"/>
      <c r="T2713" s="148"/>
      <c r="U2713" s="149"/>
      <c r="V2713" s="149"/>
      <c r="W2713" s="149"/>
      <c r="X2713" s="150">
        <f t="shared" si="1"/>
        <v>1.584367573</v>
      </c>
      <c r="Y2713" s="150">
        <f t="shared" si="2"/>
        <v>-1.584367573</v>
      </c>
    </row>
    <row r="2714" ht="15.75" customHeight="1">
      <c r="A2714" s="119">
        <v>2713.0</v>
      </c>
      <c r="B2714" s="143" t="str">
        <f t="array" ref="B2714">index(Systems!$A:$E,match($A2714,Systems!$A:$A,),match(B$1,Systems!$2:$2,))&amp;if(not(isblank(index(Systems!$A:$E,match($A2714,Systems!$A:$A,),match(Systems!$C$2,Systems!$2:$2,))))," ["&amp;index(Systems!$A:$E,match($A2714,Systems!$A:$A,),match(Systems!$C$2,Systems!$2:$2,))&amp;"]",)</f>
        <v>Waldheim</v>
      </c>
      <c r="C2714" s="144">
        <f t="array" ref="C2714">round((F2714-average(I2714,L2714,O2714,R2714,U2714))*X2714+if($B2714=$H2714,0,iferror(average(vlookup({$H2714,$K2714,$N2714,$Q2714,$T2714},$B:$D,column(B$1),0)),index(C:C,match($H2714,$B:$B,)))),3)</f>
        <v>345.848</v>
      </c>
      <c r="D2714" s="144">
        <f t="array" ref="D2714">round((G2714-average(J2714,M2714,P2714,S2714,V2714))*Y2714+if($B2714=$H2714,0,iferror(average(vlookup({$H2714,$K2714,$N2714,$Q2714,$T2714},$B:$D,column(C$1),0)),index(D:D,match($H2714,$B:$B,)))),3)</f>
        <v>129.747</v>
      </c>
      <c r="E2714" s="145">
        <v>2764.0</v>
      </c>
      <c r="F2714" s="146">
        <v>906.737</v>
      </c>
      <c r="G2714" s="146">
        <v>324.198</v>
      </c>
      <c r="H2714" s="147" t="s">
        <v>404</v>
      </c>
      <c r="I2714" s="146">
        <v>688.449</v>
      </c>
      <c r="J2714" s="146">
        <v>406.09</v>
      </c>
      <c r="K2714" s="148"/>
      <c r="L2714" s="149"/>
      <c r="M2714" s="149"/>
      <c r="N2714" s="148"/>
      <c r="O2714" s="149"/>
      <c r="P2714" s="149"/>
      <c r="Q2714" s="148"/>
      <c r="R2714" s="149"/>
      <c r="S2714" s="149"/>
      <c r="T2714" s="148"/>
      <c r="U2714" s="149"/>
      <c r="V2714" s="149"/>
      <c r="W2714" s="149"/>
      <c r="X2714" s="150">
        <f t="shared" si="1"/>
        <v>1.584367573</v>
      </c>
      <c r="Y2714" s="150">
        <f t="shared" si="2"/>
        <v>-1.584367573</v>
      </c>
    </row>
    <row r="2715" ht="15.75" customHeight="1">
      <c r="A2715" s="119">
        <v>2714.0</v>
      </c>
      <c r="B2715" s="143" t="str">
        <f t="array" ref="B2715">index(Systems!$A:$E,match($A2715,Systems!$A:$A,),match(B$1,Systems!$2:$2,))&amp;if(not(isblank(index(Systems!$A:$E,match($A2715,Systems!$A:$A,),match(Systems!$C$2,Systems!$2:$2,))))," ["&amp;index(Systems!$A:$E,match($A2715,Systems!$A:$A,),match(Systems!$C$2,Systems!$2:$2,))&amp;"]",)</f>
        <v>Waldorff</v>
      </c>
      <c r="C2715" s="144">
        <f t="array" ref="C2715">round((F2715-average(I2715,L2715,O2715,R2715,U2715))*X2715+if($B2715=$H2715,0,iferror(average(vlookup({$H2715,$K2715,$N2715,$Q2715,$T2715},$B:$D,column(B$1),0)),index(C:C,match($H2715,$B:$B,)))),3)</f>
        <v>-131.829</v>
      </c>
      <c r="D2715" s="144">
        <f t="array" ref="D2715">round((G2715-average(J2715,M2715,P2715,S2715,V2715))*Y2715+if($B2715=$H2715,0,iferror(average(vlookup({$H2715,$K2715,$N2715,$Q2715,$T2715},$B:$D,column(C$1),0)),index(D:D,match($H2715,$B:$B,)))),3)</f>
        <v>358.739</v>
      </c>
      <c r="E2715" s="145">
        <v>2764.0</v>
      </c>
      <c r="F2715" s="146">
        <v>605.243</v>
      </c>
      <c r="G2715" s="146">
        <v>179.666</v>
      </c>
      <c r="H2715" s="147" t="s">
        <v>404</v>
      </c>
      <c r="I2715" s="146">
        <v>688.449</v>
      </c>
      <c r="J2715" s="146">
        <v>406.09</v>
      </c>
      <c r="K2715" s="148"/>
      <c r="L2715" s="149"/>
      <c r="M2715" s="149"/>
      <c r="N2715" s="148"/>
      <c r="O2715" s="149"/>
      <c r="P2715" s="149"/>
      <c r="Q2715" s="148"/>
      <c r="R2715" s="149"/>
      <c r="S2715" s="149"/>
      <c r="T2715" s="148"/>
      <c r="U2715" s="149"/>
      <c r="V2715" s="149"/>
      <c r="W2715" s="149"/>
      <c r="X2715" s="150">
        <f t="shared" si="1"/>
        <v>1.584367573</v>
      </c>
      <c r="Y2715" s="150">
        <f t="shared" si="2"/>
        <v>-1.584367573</v>
      </c>
    </row>
    <row r="2716" ht="15.75" customHeight="1">
      <c r="A2716" s="119">
        <v>2715.0</v>
      </c>
      <c r="B2716" s="143" t="str">
        <f t="array" ref="B2716">index(Systems!$A:$E,match($A2716,Systems!$A:$A,),match(B$1,Systems!$2:$2,))&amp;if(not(isblank(index(Systems!$A:$E,match($A2716,Systems!$A:$A,),match(Systems!$C$2,Systems!$2:$2,))))," ["&amp;index(Systems!$A:$E,match($A2716,Systems!$A:$A,),match(Systems!$C$2,Systems!$2:$2,))&amp;"]",)</f>
        <v>Wallacia</v>
      </c>
      <c r="C2716" s="144">
        <f t="array" ref="C2716">round((F2716-average(I2716,L2716,O2716,R2716,U2716))*X2716+if($B2716=$H2716,0,iferror(average(vlookup({$H2716,$K2716,$N2716,$Q2716,$T2716},$B:$D,column(B$1),0)),index(C:C,match($H2716,$B:$B,)))),3)</f>
        <v>-38.274</v>
      </c>
      <c r="D2716" s="144">
        <f t="array" ref="D2716">round((G2716-average(J2716,M2716,P2716,S2716,V2716))*Y2716+if($B2716=$H2716,0,iferror(average(vlookup({$H2716,$K2716,$N2716,$Q2716,$T2716},$B:$D,column(C$1),0)),index(D:D,match($H2716,$B:$B,)))),3)</f>
        <v>-267.852</v>
      </c>
      <c r="E2716" s="145">
        <v>2764.0</v>
      </c>
      <c r="F2716" s="146">
        <v>664.292</v>
      </c>
      <c r="G2716" s="146">
        <v>575.149</v>
      </c>
      <c r="H2716" s="147" t="s">
        <v>404</v>
      </c>
      <c r="I2716" s="146">
        <v>688.449</v>
      </c>
      <c r="J2716" s="146">
        <v>406.09</v>
      </c>
      <c r="K2716" s="148"/>
      <c r="L2716" s="149"/>
      <c r="M2716" s="149"/>
      <c r="N2716" s="148"/>
      <c r="O2716" s="149"/>
      <c r="P2716" s="149"/>
      <c r="Q2716" s="148"/>
      <c r="R2716" s="149"/>
      <c r="S2716" s="149"/>
      <c r="T2716" s="148"/>
      <c r="U2716" s="149"/>
      <c r="V2716" s="149"/>
      <c r="W2716" s="149"/>
      <c r="X2716" s="150">
        <f t="shared" si="1"/>
        <v>1.584367573</v>
      </c>
      <c r="Y2716" s="150">
        <f t="shared" si="2"/>
        <v>-1.584367573</v>
      </c>
    </row>
    <row r="2717" ht="15.75" customHeight="1">
      <c r="A2717" s="119">
        <v>2716.0</v>
      </c>
      <c r="B2717" s="143" t="str">
        <f t="array" ref="B2717">index(Systems!$A:$E,match($A2717,Systems!$A:$A,),match(B$1,Systems!$2:$2,))&amp;if(not(isblank(index(Systems!$A:$E,match($A2717,Systems!$A:$A,),match(Systems!$C$2,Systems!$2:$2,))))," ["&amp;index(Systems!$A:$E,match($A2717,Systems!$A:$A,),match(Systems!$C$2,Systems!$2:$2,))&amp;"]",)</f>
        <v>Wallis</v>
      </c>
      <c r="C2717" s="144">
        <f t="array" ref="C2717">round((F2717-average(I2717,L2717,O2717,R2717,U2717))*X2717+if($B2717=$H2717,0,iferror(average(vlookup({$H2717,$K2717,$N2717,$Q2717,$T2717},$B:$D,column(B$1),0)),index(C:C,match($H2717,$B:$B,)))),3)</f>
        <v>-198.832</v>
      </c>
      <c r="D2717" s="144">
        <f t="array" ref="D2717">round((G2717-average(J2717,M2717,P2717,S2717,V2717))*Y2717+if($B2717=$H2717,0,iferror(average(vlookup({$H2717,$K2717,$N2717,$Q2717,$T2717},$B:$D,column(C$1),0)),index(D:D,match($H2717,$B:$B,)))),3)</f>
        <v>-193.619</v>
      </c>
      <c r="E2717" s="145">
        <v>2764.0</v>
      </c>
      <c r="F2717" s="146">
        <v>562.953</v>
      </c>
      <c r="G2717" s="146">
        <v>528.296</v>
      </c>
      <c r="H2717" s="147" t="s">
        <v>404</v>
      </c>
      <c r="I2717" s="146">
        <v>688.449</v>
      </c>
      <c r="J2717" s="146">
        <v>406.09</v>
      </c>
      <c r="K2717" s="148"/>
      <c r="L2717" s="149"/>
      <c r="M2717" s="149"/>
      <c r="N2717" s="148"/>
      <c r="O2717" s="149"/>
      <c r="P2717" s="149"/>
      <c r="Q2717" s="148"/>
      <c r="R2717" s="149"/>
      <c r="S2717" s="149"/>
      <c r="T2717" s="148"/>
      <c r="U2717" s="149"/>
      <c r="V2717" s="149"/>
      <c r="W2717" s="149"/>
      <c r="X2717" s="150">
        <f t="shared" si="1"/>
        <v>1.584367573</v>
      </c>
      <c r="Y2717" s="150">
        <f t="shared" si="2"/>
        <v>-1.584367573</v>
      </c>
    </row>
    <row r="2718" ht="15.75" customHeight="1">
      <c r="A2718" s="119">
        <v>2717.0</v>
      </c>
      <c r="B2718" s="143" t="str">
        <f t="array" ref="B2718">index(Systems!$A:$E,match($A2718,Systems!$A:$A,),match(B$1,Systems!$2:$2,))&amp;if(not(isblank(index(Systems!$A:$E,match($A2718,Systems!$A:$A,),match(Systems!$C$2,Systems!$2:$2,))))," ["&amp;index(Systems!$A:$E,match($A2718,Systems!$A:$A,),match(Systems!$C$2,Systems!$2:$2,))&amp;"]",)</f>
        <v>Wantorill</v>
      </c>
      <c r="C2718" s="144">
        <f t="array" ref="C2718">round((F2718-average(I2718,L2718,O2718,R2718,U2718))*X2718+if($B2718=$H2718,0,iferror(average(vlookup({$H2718,$K2718,$N2718,$Q2718,$T2718},$B:$D,column(B$1),0)),index(C:C,match($H2718,$B:$B,)))),3)</f>
        <v>84.412</v>
      </c>
      <c r="D2718" s="144">
        <f t="array" ref="D2718">round((G2718-average(J2718,M2718,P2718,S2718,V2718))*Y2718+if($B2718=$H2718,0,iferror(average(vlookup({$H2718,$K2718,$N2718,$Q2718,$T2718},$B:$D,column(C$1),0)),index(D:D,match($H2718,$B:$B,)))),3)</f>
        <v>-303.15</v>
      </c>
      <c r="E2718" s="145">
        <v>2764.0</v>
      </c>
      <c r="F2718" s="146">
        <v>741.727</v>
      </c>
      <c r="G2718" s="146">
        <v>597.428</v>
      </c>
      <c r="H2718" s="147" t="s">
        <v>404</v>
      </c>
      <c r="I2718" s="146">
        <v>688.449</v>
      </c>
      <c r="J2718" s="146">
        <v>406.09</v>
      </c>
      <c r="K2718" s="148"/>
      <c r="L2718" s="149"/>
      <c r="M2718" s="149"/>
      <c r="N2718" s="148"/>
      <c r="O2718" s="149"/>
      <c r="P2718" s="149"/>
      <c r="Q2718" s="148"/>
      <c r="R2718" s="149"/>
      <c r="S2718" s="149"/>
      <c r="T2718" s="148"/>
      <c r="U2718" s="149"/>
      <c r="V2718" s="149"/>
      <c r="W2718" s="149"/>
      <c r="X2718" s="150">
        <f t="shared" si="1"/>
        <v>1.584367573</v>
      </c>
      <c r="Y2718" s="150">
        <f t="shared" si="2"/>
        <v>-1.584367573</v>
      </c>
    </row>
    <row r="2719" ht="15.75" customHeight="1">
      <c r="A2719" s="119">
        <v>2718.0</v>
      </c>
      <c r="B2719" s="143" t="str">
        <f t="array" ref="B2719">index(Systems!$A:$E,match($A2719,Systems!$A:$A,),match(B$1,Systems!$2:$2,))&amp;if(not(isblank(index(Systems!$A:$E,match($A2719,Systems!$A:$A,),match(Systems!$C$2,Systems!$2:$2,))))," ["&amp;index(Systems!$A:$E,match($A2719,Systems!$A:$A,),match(Systems!$C$2,Systems!$2:$2,))&amp;"]",)</f>
        <v>Wapakoneta</v>
      </c>
      <c r="C2719" s="144">
        <f t="array" ref="C2719">round((F2719-average(I2719,L2719,O2719,R2719,U2719))*X2719+if($B2719=$H2719,0,iferror(average(vlookup({$H2719,$K2719,$N2719,$Q2719,$T2719},$B:$D,column(B$1),0)),index(C:C,match($H2719,$B:$B,)))),3)</f>
        <v>238.316</v>
      </c>
      <c r="D2719" s="144">
        <f t="array" ref="D2719">round((G2719-average(J2719,M2719,P2719,S2719,V2719))*Y2719+if($B2719=$H2719,0,iferror(average(vlookup({$H2719,$K2719,$N2719,$Q2719,$T2719},$B:$D,column(C$1),0)),index(D:D,match($H2719,$B:$B,)))),3)</f>
        <v>69.227</v>
      </c>
      <c r="E2719" s="145">
        <v>2764.0</v>
      </c>
      <c r="F2719" s="146">
        <v>838.866</v>
      </c>
      <c r="G2719" s="146">
        <v>362.396</v>
      </c>
      <c r="H2719" s="147" t="s">
        <v>404</v>
      </c>
      <c r="I2719" s="146">
        <v>688.449</v>
      </c>
      <c r="J2719" s="146">
        <v>406.09</v>
      </c>
      <c r="K2719" s="148"/>
      <c r="L2719" s="149"/>
      <c r="M2719" s="149"/>
      <c r="N2719" s="148"/>
      <c r="O2719" s="149"/>
      <c r="P2719" s="149"/>
      <c r="Q2719" s="148"/>
      <c r="R2719" s="149"/>
      <c r="S2719" s="149"/>
      <c r="T2719" s="148"/>
      <c r="U2719" s="149"/>
      <c r="V2719" s="149"/>
      <c r="W2719" s="149"/>
      <c r="X2719" s="150">
        <f t="shared" si="1"/>
        <v>1.584367573</v>
      </c>
      <c r="Y2719" s="150">
        <f t="shared" si="2"/>
        <v>-1.584367573</v>
      </c>
    </row>
    <row r="2720" ht="15.75" customHeight="1">
      <c r="A2720" s="119">
        <v>2719.0</v>
      </c>
      <c r="B2720" s="143" t="str">
        <f t="array" ref="B2720">index(Systems!$A:$E,match($A2720,Systems!$A:$A,),match(B$1,Systems!$2:$2,))&amp;if(not(isblank(index(Systems!$A:$E,match($A2720,Systems!$A:$A,),match(Systems!$C$2,Systems!$2:$2,))))," ["&amp;index(Systems!$A:$E,match($A2720,Systems!$A:$A,),match(Systems!$C$2,Systems!$2:$2,))&amp;"]",)</f>
        <v>Wappingers</v>
      </c>
      <c r="C2720" s="144">
        <f t="array" ref="C2720">round((F2720-average(I2720,L2720,O2720,R2720,U2720))*X2720+if($B2720=$H2720,0,iferror(average(vlookup({$H2720,$K2720,$N2720,$Q2720,$T2720},$B:$D,column(B$1),0)),index(C:C,match($H2720,$B:$B,)))),3)</f>
        <v>175.25</v>
      </c>
      <c r="D2720" s="144">
        <f t="array" ref="D2720">round((G2720-average(J2720,M2720,P2720,S2720,V2720))*Y2720+if($B2720=$H2720,0,iferror(average(vlookup({$H2720,$K2720,$N2720,$Q2720,$T2720},$B:$D,column(C$1),0)),index(D:D,match($H2720,$B:$B,)))),3)</f>
        <v>-231.186</v>
      </c>
      <c r="E2720" s="145">
        <v>2764.0</v>
      </c>
      <c r="F2720" s="146">
        <v>799.061</v>
      </c>
      <c r="G2720" s="146">
        <v>552.007</v>
      </c>
      <c r="H2720" s="147" t="s">
        <v>404</v>
      </c>
      <c r="I2720" s="146">
        <v>688.449</v>
      </c>
      <c r="J2720" s="146">
        <v>406.09</v>
      </c>
      <c r="K2720" s="148"/>
      <c r="L2720" s="149"/>
      <c r="M2720" s="149"/>
      <c r="N2720" s="148"/>
      <c r="O2720" s="149"/>
      <c r="P2720" s="149"/>
      <c r="Q2720" s="148"/>
      <c r="R2720" s="149"/>
      <c r="S2720" s="149"/>
      <c r="T2720" s="148"/>
      <c r="U2720" s="149"/>
      <c r="V2720" s="149"/>
      <c r="W2720" s="149"/>
      <c r="X2720" s="150">
        <f t="shared" si="1"/>
        <v>1.584367573</v>
      </c>
      <c r="Y2720" s="150">
        <f t="shared" si="2"/>
        <v>-1.584367573</v>
      </c>
    </row>
    <row r="2721" ht="15.75" customHeight="1">
      <c r="A2721" s="119">
        <v>2720.0</v>
      </c>
      <c r="B2721" s="143" t="str">
        <f t="array" ref="B2721">index(Systems!$A:$E,match($A2721,Systems!$A:$A,),match(B$1,Systems!$2:$2,))&amp;if(not(isblank(index(Systems!$A:$E,match($A2721,Systems!$A:$A,),match(Systems!$C$2,Systems!$2:$2,))))," ["&amp;index(Systems!$A:$E,match($A2721,Systems!$A:$A,),match(Systems!$C$2,Systems!$2:$2,))&amp;"]",)</f>
        <v>Ward</v>
      </c>
      <c r="C2721" s="144">
        <f t="array" ref="C2721">round((F2721-average(I2721,L2721,O2721,R2721,U2721))*X2721+if($B2721=$H2721,0,iferror(average(vlookup({$H2721,$K2721,$N2721,$Q2721,$T2721},$B:$D,column(B$1),0)),index(C:C,match($H2721,$B:$B,)))),3)</f>
        <v>72.103</v>
      </c>
      <c r="D2721" s="144">
        <f t="array" ref="D2721">round((G2721-average(J2721,M2721,P2721,S2721,V2721))*Y2721+if($B2721=$H2721,0,iferror(average(vlookup({$H2721,$K2721,$N2721,$Q2721,$T2721},$B:$D,column(C$1),0)),index(D:D,match($H2721,$B:$B,)))),3)</f>
        <v>-408.2</v>
      </c>
      <c r="E2721" s="145">
        <v>2764.0</v>
      </c>
      <c r="F2721" s="146">
        <v>733.958</v>
      </c>
      <c r="G2721" s="146">
        <v>663.732</v>
      </c>
      <c r="H2721" s="147" t="s">
        <v>404</v>
      </c>
      <c r="I2721" s="146">
        <v>688.449</v>
      </c>
      <c r="J2721" s="146">
        <v>406.09</v>
      </c>
      <c r="K2721" s="148"/>
      <c r="L2721" s="149"/>
      <c r="M2721" s="149"/>
      <c r="N2721" s="148"/>
      <c r="O2721" s="149"/>
      <c r="P2721" s="149"/>
      <c r="Q2721" s="148"/>
      <c r="R2721" s="149"/>
      <c r="S2721" s="149"/>
      <c r="T2721" s="148"/>
      <c r="U2721" s="149"/>
      <c r="V2721" s="149"/>
      <c r="W2721" s="149"/>
      <c r="X2721" s="150">
        <f t="shared" si="1"/>
        <v>1.584367573</v>
      </c>
      <c r="Y2721" s="150">
        <f t="shared" si="2"/>
        <v>-1.584367573</v>
      </c>
    </row>
    <row r="2722" ht="15.75" customHeight="1">
      <c r="A2722" s="119">
        <v>2721.0</v>
      </c>
      <c r="B2722" s="143" t="str">
        <f t="array" ref="B2722">index(Systems!$A:$E,match($A2722,Systems!$A:$A,),match(B$1,Systems!$2:$2,))&amp;if(not(isblank(index(Systems!$A:$E,match($A2722,Systems!$A:$A,),match(Systems!$C$2,Systems!$2:$2,))))," ["&amp;index(Systems!$A:$E,match($A2722,Systems!$A:$A,),match(Systems!$C$2,Systems!$2:$2,))&amp;"]",)</f>
        <v>Warlock</v>
      </c>
      <c r="C2722" s="144">
        <f t="array" ref="C2722">round((F2722-average(I2722,L2722,O2722,R2722,U2722))*X2722+if($B2722=$H2722,0,iferror(average(vlookup({$H2722,$K2722,$N2722,$Q2722,$T2722},$B:$D,column(B$1),0)),index(C:C,match($H2722,$B:$B,)))),3)</f>
        <v>120.192</v>
      </c>
      <c r="D2722" s="144">
        <f t="array" ref="D2722">round((G2722-average(J2722,M2722,P2722,S2722,V2722))*Y2722+if($B2722=$H2722,0,iferror(average(vlookup({$H2722,$K2722,$N2722,$Q2722,$T2722},$B:$D,column(C$1),0)),index(D:D,match($H2722,$B:$B,)))),3)</f>
        <v>-257.747</v>
      </c>
      <c r="E2722" s="145">
        <v>2764.0</v>
      </c>
      <c r="F2722" s="146">
        <v>764.31</v>
      </c>
      <c r="G2722" s="146">
        <v>568.771</v>
      </c>
      <c r="H2722" s="147" t="s">
        <v>404</v>
      </c>
      <c r="I2722" s="146">
        <v>688.449</v>
      </c>
      <c r="J2722" s="146">
        <v>406.09</v>
      </c>
      <c r="K2722" s="148"/>
      <c r="L2722" s="149"/>
      <c r="M2722" s="149"/>
      <c r="N2722" s="148"/>
      <c r="O2722" s="149"/>
      <c r="P2722" s="149"/>
      <c r="Q2722" s="148"/>
      <c r="R2722" s="149"/>
      <c r="S2722" s="149"/>
      <c r="T2722" s="148"/>
      <c r="U2722" s="149"/>
      <c r="V2722" s="149"/>
      <c r="W2722" s="149"/>
      <c r="X2722" s="150">
        <f t="shared" si="1"/>
        <v>1.584367573</v>
      </c>
      <c r="Y2722" s="150">
        <f t="shared" si="2"/>
        <v>-1.584367573</v>
      </c>
    </row>
    <row r="2723" ht="15.75" customHeight="1">
      <c r="A2723" s="119">
        <v>2722.0</v>
      </c>
      <c r="B2723" s="143" t="str">
        <f t="array" ref="B2723">index(Systems!$A:$E,match($A2723,Systems!$A:$A,),match(B$1,Systems!$2:$2,))&amp;if(not(isblank(index(Systems!$A:$E,match($A2723,Systems!$A:$A,),match(Systems!$C$2,Systems!$2:$2,))))," ["&amp;index(Systems!$A:$E,match($A2723,Systems!$A:$A,),match(Systems!$C$2,Systems!$2:$2,))&amp;"]",)</f>
        <v>Warren</v>
      </c>
      <c r="C2723" s="144">
        <f t="array" ref="C2723">round((F2723-average(I2723,L2723,O2723,R2723,U2723))*X2723+if($B2723=$H2723,0,iferror(average(vlookup({$H2723,$K2723,$N2723,$Q2723,$T2723},$B:$D,column(B$1),0)),index(C:C,match($H2723,$B:$B,)))),3)</f>
        <v>298.034</v>
      </c>
      <c r="D2723" s="144">
        <f t="array" ref="D2723">round((G2723-average(J2723,M2723,P2723,S2723,V2723))*Y2723+if($B2723=$H2723,0,iferror(average(vlookup({$H2723,$K2723,$N2723,$Q2723,$T2723},$B:$D,column(C$1),0)),index(D:D,match($H2723,$B:$B,)))),3)</f>
        <v>-328.317</v>
      </c>
      <c r="E2723" s="145">
        <v>2764.0</v>
      </c>
      <c r="F2723" s="146">
        <v>876.558</v>
      </c>
      <c r="G2723" s="146">
        <v>613.313</v>
      </c>
      <c r="H2723" s="147" t="s">
        <v>404</v>
      </c>
      <c r="I2723" s="146">
        <v>688.449</v>
      </c>
      <c r="J2723" s="146">
        <v>406.09</v>
      </c>
      <c r="K2723" s="148"/>
      <c r="L2723" s="149"/>
      <c r="M2723" s="149"/>
      <c r="N2723" s="148"/>
      <c r="O2723" s="149"/>
      <c r="P2723" s="149"/>
      <c r="Q2723" s="148"/>
      <c r="R2723" s="149"/>
      <c r="S2723" s="149"/>
      <c r="T2723" s="148"/>
      <c r="U2723" s="149"/>
      <c r="V2723" s="149"/>
      <c r="W2723" s="149"/>
      <c r="X2723" s="150">
        <f t="shared" si="1"/>
        <v>1.584367573</v>
      </c>
      <c r="Y2723" s="150">
        <f t="shared" si="2"/>
        <v>-1.584367573</v>
      </c>
    </row>
    <row r="2724" ht="15.75" customHeight="1">
      <c r="A2724" s="119">
        <v>2723.0</v>
      </c>
      <c r="B2724" s="143" t="str">
        <f t="array" ref="B2724">index(Systems!$A:$E,match($A2724,Systems!$A:$A,),match(B$1,Systems!$2:$2,))&amp;if(not(isblank(index(Systems!$A:$E,match($A2724,Systems!$A:$A,),match(Systems!$C$2,Systems!$2:$2,))))," ["&amp;index(Systems!$A:$E,match($A2724,Systems!$A:$A,),match(Systems!$C$2,Systems!$2:$2,))&amp;"]",)</f>
        <v>Warrumbungle</v>
      </c>
      <c r="C2724" s="144">
        <f t="array" ref="C2724">round((F2724-average(I2724,L2724,O2724,R2724,U2724))*X2724+if($B2724=$H2724,0,iferror(average(vlookup({$H2724,$K2724,$N2724,$Q2724,$T2724},$B:$D,column(B$1),0)),index(C:C,match($H2724,$B:$B,)))),3)</f>
        <v>-194.159</v>
      </c>
      <c r="D2724" s="144">
        <f t="array" ref="D2724">round((G2724-average(J2724,M2724,P2724,S2724,V2724))*Y2724+if($B2724=$H2724,0,iferror(average(vlookup({$H2724,$K2724,$N2724,$Q2724,$T2724},$B:$D,column(C$1),0)),index(D:D,match($H2724,$B:$B,)))),3)</f>
        <v>195.28</v>
      </c>
      <c r="E2724" s="145">
        <v>2764.0</v>
      </c>
      <c r="F2724" s="146">
        <v>565.902</v>
      </c>
      <c r="G2724" s="146">
        <v>282.836</v>
      </c>
      <c r="H2724" s="147" t="s">
        <v>404</v>
      </c>
      <c r="I2724" s="146">
        <v>688.449</v>
      </c>
      <c r="J2724" s="146">
        <v>406.09</v>
      </c>
      <c r="K2724" s="148"/>
      <c r="L2724" s="149"/>
      <c r="M2724" s="149"/>
      <c r="N2724" s="148"/>
      <c r="O2724" s="149"/>
      <c r="P2724" s="149"/>
      <c r="Q2724" s="148"/>
      <c r="R2724" s="149"/>
      <c r="S2724" s="149"/>
      <c r="T2724" s="148"/>
      <c r="U2724" s="149"/>
      <c r="V2724" s="149"/>
      <c r="W2724" s="149"/>
      <c r="X2724" s="150">
        <f t="shared" si="1"/>
        <v>1.584367573</v>
      </c>
      <c r="Y2724" s="150">
        <f t="shared" si="2"/>
        <v>-1.584367573</v>
      </c>
    </row>
    <row r="2725" ht="15.75" customHeight="1">
      <c r="A2725" s="119">
        <v>2724.0</v>
      </c>
      <c r="B2725" s="143" t="str">
        <f t="array" ref="B2725">index(Systems!$A:$E,match($A2725,Systems!$A:$A,),match(B$1,Systems!$2:$2,))&amp;if(not(isblank(index(Systems!$A:$E,match($A2725,Systems!$A:$A,),match(Systems!$C$2,Systems!$2:$2,))))," ["&amp;index(Systems!$A:$E,match($A2725,Systems!$A:$A,),match(Systems!$C$2,Systems!$2:$2,))&amp;"]",)</f>
        <v>Wasat</v>
      </c>
      <c r="C2725" s="144">
        <f t="array" ref="C2725">round((F2725-average(I2725,L2725,O2725,R2725,U2725))*X2725+if($B2725=$H2725,0,iferror(average(vlookup({$H2725,$K2725,$N2725,$Q2725,$T2725},$B:$D,column(B$1),0)),index(C:C,match($H2725,$B:$B,)))),3)</f>
        <v>-19.908</v>
      </c>
      <c r="D2725" s="144">
        <f t="array" ref="D2725">round((G2725-average(J2725,M2725,P2725,S2725,V2725))*Y2725+if($B2725=$H2725,0,iferror(average(vlookup({$H2725,$K2725,$N2725,$Q2725,$T2725},$B:$D,column(C$1),0)),index(D:D,match($H2725,$B:$B,)))),3)</f>
        <v>-54.593</v>
      </c>
      <c r="E2725" s="145">
        <v>2764.0</v>
      </c>
      <c r="F2725" s="146">
        <v>675.884</v>
      </c>
      <c r="G2725" s="146">
        <v>440.547</v>
      </c>
      <c r="H2725" s="147" t="s">
        <v>404</v>
      </c>
      <c r="I2725" s="146">
        <v>688.449</v>
      </c>
      <c r="J2725" s="146">
        <v>406.09</v>
      </c>
      <c r="K2725" s="148"/>
      <c r="L2725" s="149"/>
      <c r="M2725" s="149"/>
      <c r="N2725" s="148"/>
      <c r="O2725" s="149"/>
      <c r="P2725" s="149"/>
      <c r="Q2725" s="148"/>
      <c r="R2725" s="149"/>
      <c r="S2725" s="149"/>
      <c r="T2725" s="148"/>
      <c r="U2725" s="149"/>
      <c r="V2725" s="149"/>
      <c r="W2725" s="149"/>
      <c r="X2725" s="150">
        <f t="shared" si="1"/>
        <v>1.584367573</v>
      </c>
      <c r="Y2725" s="150">
        <f t="shared" si="2"/>
        <v>-1.584367573</v>
      </c>
    </row>
    <row r="2726" ht="15.75" customHeight="1">
      <c r="A2726" s="119">
        <v>2725.0</v>
      </c>
      <c r="B2726" s="143" t="str">
        <f t="array" ref="B2726">index(Systems!$A:$E,match($A2726,Systems!$A:$A,),match(B$1,Systems!$2:$2,))&amp;if(not(isblank(index(Systems!$A:$E,match($A2726,Systems!$A:$A,),match(Systems!$C$2,Systems!$2:$2,))))," ["&amp;index(Systems!$A:$E,match($A2726,Systems!$A:$A,),match(Systems!$C$2,Systems!$2:$2,))&amp;"]",)</f>
        <v>Washburn</v>
      </c>
      <c r="C2726" s="144">
        <f t="array" ref="C2726">round((F2726-average(I2726,L2726,O2726,R2726,U2726))*X2726+if($B2726=$H2726,0,iferror(average(vlookup({$H2726,$K2726,$N2726,$Q2726,$T2726},$B:$D,column(B$1),0)),index(C:C,match($H2726,$B:$B,)))),3)</f>
        <v>-155.32</v>
      </c>
      <c r="D2726" s="144">
        <f t="array" ref="D2726">round((G2726-average(J2726,M2726,P2726,S2726,V2726))*Y2726+if($B2726=$H2726,0,iferror(average(vlookup({$H2726,$K2726,$N2726,$Q2726,$T2726},$B:$D,column(C$1),0)),index(D:D,match($H2726,$B:$B,)))),3)</f>
        <v>-103.721</v>
      </c>
      <c r="E2726" s="145">
        <v>2764.0</v>
      </c>
      <c r="F2726" s="146">
        <v>590.416</v>
      </c>
      <c r="G2726" s="146">
        <v>471.555</v>
      </c>
      <c r="H2726" s="147" t="s">
        <v>404</v>
      </c>
      <c r="I2726" s="146">
        <v>688.449</v>
      </c>
      <c r="J2726" s="146">
        <v>406.09</v>
      </c>
      <c r="K2726" s="148"/>
      <c r="L2726" s="149"/>
      <c r="M2726" s="149"/>
      <c r="N2726" s="148"/>
      <c r="O2726" s="149"/>
      <c r="P2726" s="149"/>
      <c r="Q2726" s="148"/>
      <c r="R2726" s="149"/>
      <c r="S2726" s="149"/>
      <c r="T2726" s="148"/>
      <c r="U2726" s="149"/>
      <c r="V2726" s="149"/>
      <c r="W2726" s="149"/>
      <c r="X2726" s="150">
        <f t="shared" si="1"/>
        <v>1.584367573</v>
      </c>
      <c r="Y2726" s="150">
        <f t="shared" si="2"/>
        <v>-1.584367573</v>
      </c>
    </row>
    <row r="2727" ht="15.75" customHeight="1">
      <c r="A2727" s="119">
        <v>2726.0</v>
      </c>
      <c r="B2727" s="143" t="str">
        <f t="array" ref="B2727">index(Systems!$A:$E,match($A2727,Systems!$A:$A,),match(B$1,Systems!$2:$2,))&amp;if(not(isblank(index(Systems!$A:$E,match($A2727,Systems!$A:$A,),match(Systems!$C$2,Systems!$2:$2,))))," ["&amp;index(Systems!$A:$E,match($A2727,Systems!$A:$A,),match(Systems!$C$2,Systems!$2:$2,))&amp;"]",)</f>
        <v>Watermael</v>
      </c>
      <c r="C2727" s="144">
        <f t="array" ref="C2727">round((F2727-average(I2727,L2727,O2727,R2727,U2727))*X2727+if($B2727=$H2727,0,iferror(average(vlookup({$H2727,$K2727,$N2727,$Q2727,$T2727},$B:$D,column(B$1),0)),index(C:C,match($H2727,$B:$B,)))),3)</f>
        <v>-118.449</v>
      </c>
      <c r="D2727" s="144">
        <f t="array" ref="D2727">round((G2727-average(J2727,M2727,P2727,S2727,V2727))*Y2727+if($B2727=$H2727,0,iferror(average(vlookup({$H2727,$K2727,$N2727,$Q2727,$T2727},$B:$D,column(C$1),0)),index(D:D,match($H2727,$B:$B,)))),3)</f>
        <v>-336.048</v>
      </c>
      <c r="E2727" s="145">
        <v>2764.0</v>
      </c>
      <c r="F2727" s="146">
        <v>613.688</v>
      </c>
      <c r="G2727" s="146">
        <v>618.192</v>
      </c>
      <c r="H2727" s="147" t="s">
        <v>404</v>
      </c>
      <c r="I2727" s="146">
        <v>688.449</v>
      </c>
      <c r="J2727" s="146">
        <v>406.09</v>
      </c>
      <c r="K2727" s="148"/>
      <c r="L2727" s="149"/>
      <c r="M2727" s="149"/>
      <c r="N2727" s="148"/>
      <c r="O2727" s="149"/>
      <c r="P2727" s="149"/>
      <c r="Q2727" s="148"/>
      <c r="R2727" s="149"/>
      <c r="S2727" s="149"/>
      <c r="T2727" s="148"/>
      <c r="U2727" s="149"/>
      <c r="V2727" s="149"/>
      <c r="W2727" s="149"/>
      <c r="X2727" s="150">
        <f t="shared" si="1"/>
        <v>1.584367573</v>
      </c>
      <c r="Y2727" s="150">
        <f t="shared" si="2"/>
        <v>-1.584367573</v>
      </c>
    </row>
    <row r="2728" ht="15.75" customHeight="1">
      <c r="A2728" s="119">
        <v>2727.0</v>
      </c>
      <c r="B2728" s="143" t="str">
        <f t="array" ref="B2728">index(Systems!$A:$E,match($A2728,Systems!$A:$A,),match(B$1,Systems!$2:$2,))&amp;if(not(isblank(index(Systems!$A:$E,match($A2728,Systems!$A:$A,),match(Systems!$C$2,Systems!$2:$2,))))," ["&amp;index(Systems!$A:$E,match($A2728,Systems!$A:$A,),match(Systems!$C$2,Systems!$2:$2,))&amp;"]",)</f>
        <v>Waunakee</v>
      </c>
      <c r="C2728" s="144">
        <f t="array" ref="C2728">round((F2728-average(I2728,L2728,O2728,R2728,U2728))*X2728+if($B2728=$H2728,0,iferror(average(vlookup({$H2728,$K2728,$N2728,$Q2728,$T2728},$B:$D,column(B$1),0)),index(C:C,match($H2728,$B:$B,)))),3)</f>
        <v>317.42</v>
      </c>
      <c r="D2728" s="144">
        <f t="array" ref="D2728">round((G2728-average(J2728,M2728,P2728,S2728,V2728))*Y2728+if($B2728=$H2728,0,iferror(average(vlookup({$H2728,$K2728,$N2728,$Q2728,$T2728},$B:$D,column(C$1),0)),index(D:D,match($H2728,$B:$B,)))),3)</f>
        <v>14.949</v>
      </c>
      <c r="E2728" s="145">
        <v>2764.0</v>
      </c>
      <c r="F2728" s="146">
        <v>888.794</v>
      </c>
      <c r="G2728" s="146">
        <v>396.655</v>
      </c>
      <c r="H2728" s="147" t="s">
        <v>404</v>
      </c>
      <c r="I2728" s="146">
        <v>688.449</v>
      </c>
      <c r="J2728" s="146">
        <v>406.09</v>
      </c>
      <c r="K2728" s="148"/>
      <c r="L2728" s="149"/>
      <c r="M2728" s="149"/>
      <c r="N2728" s="148"/>
      <c r="O2728" s="149"/>
      <c r="P2728" s="149"/>
      <c r="Q2728" s="148"/>
      <c r="R2728" s="149"/>
      <c r="S2728" s="149"/>
      <c r="T2728" s="148"/>
      <c r="U2728" s="149"/>
      <c r="V2728" s="149"/>
      <c r="W2728" s="149"/>
      <c r="X2728" s="150">
        <f t="shared" si="1"/>
        <v>1.584367573</v>
      </c>
      <c r="Y2728" s="150">
        <f t="shared" si="2"/>
        <v>-1.584367573</v>
      </c>
    </row>
    <row r="2729" ht="15.75" customHeight="1">
      <c r="A2729" s="119">
        <v>2728.0</v>
      </c>
      <c r="B2729" s="143" t="str">
        <f t="array" ref="B2729">index(Systems!$A:$E,match($A2729,Systems!$A:$A,),match(B$1,Systems!$2:$2,))&amp;if(not(isblank(index(Systems!$A:$E,match($A2729,Systems!$A:$A,),match(Systems!$C$2,Systems!$2:$2,))))," ["&amp;index(Systems!$A:$E,match($A2729,Systems!$A:$A,),match(Systems!$C$2,Systems!$2:$2,))&amp;"]",)</f>
        <v>Waxell</v>
      </c>
      <c r="C2729" s="144">
        <f t="array" ref="C2729">round((F2729-average(I2729,L2729,O2729,R2729,U2729))*X2729+if($B2729=$H2729,0,iferror(average(vlookup({$H2729,$K2729,$N2729,$Q2729,$T2729},$B:$D,column(B$1),0)),index(C:C,match($H2729,$B:$B,)))),3)</f>
        <v>279.421</v>
      </c>
      <c r="D2729" s="144">
        <f t="array" ref="D2729">round((G2729-average(J2729,M2729,P2729,S2729,V2729))*Y2729+if($B2729=$H2729,0,iferror(average(vlookup({$H2729,$K2729,$N2729,$Q2729,$T2729},$B:$D,column(C$1),0)),index(D:D,match($H2729,$B:$B,)))),3)</f>
        <v>-179.941</v>
      </c>
      <c r="E2729" s="145">
        <v>2764.0</v>
      </c>
      <c r="F2729" s="146">
        <v>864.81</v>
      </c>
      <c r="G2729" s="146">
        <v>519.663</v>
      </c>
      <c r="H2729" s="147" t="s">
        <v>404</v>
      </c>
      <c r="I2729" s="146">
        <v>688.449</v>
      </c>
      <c r="J2729" s="146">
        <v>406.09</v>
      </c>
      <c r="K2729" s="148"/>
      <c r="L2729" s="149"/>
      <c r="M2729" s="149"/>
      <c r="N2729" s="148"/>
      <c r="O2729" s="149"/>
      <c r="P2729" s="149"/>
      <c r="Q2729" s="148"/>
      <c r="R2729" s="149"/>
      <c r="S2729" s="149"/>
      <c r="T2729" s="148"/>
      <c r="U2729" s="149"/>
      <c r="V2729" s="149"/>
      <c r="W2729" s="149"/>
      <c r="X2729" s="150">
        <f t="shared" si="1"/>
        <v>1.584367573</v>
      </c>
      <c r="Y2729" s="150">
        <f t="shared" si="2"/>
        <v>-1.584367573</v>
      </c>
    </row>
    <row r="2730" ht="15.75" customHeight="1">
      <c r="A2730" s="119">
        <v>2729.0</v>
      </c>
      <c r="B2730" s="143" t="str">
        <f t="array" ref="B2730">index(Systems!$A:$E,match($A2730,Systems!$A:$A,),match(B$1,Systems!$2:$2,))&amp;if(not(isblank(index(Systems!$A:$E,match($A2730,Systems!$A:$A,),match(Systems!$C$2,Systems!$2:$2,))))," ["&amp;index(Systems!$A:$E,match($A2730,Systems!$A:$A,),match(Systems!$C$2,Systems!$2:$2,))&amp;"]",)</f>
        <v>Waycross</v>
      </c>
      <c r="C2730" s="144">
        <f t="array" ref="C2730">round((F2730-average(I2730,L2730,O2730,R2730,U2730))*X2730+if($B2730=$H2730,0,iferror(average(vlookup({$H2730,$K2730,$N2730,$Q2730,$T2730},$B:$D,column(B$1),0)),index(C:C,match($H2730,$B:$B,)))),3)</f>
        <v>141.124</v>
      </c>
      <c r="D2730" s="144">
        <f t="array" ref="D2730">round((G2730-average(J2730,M2730,P2730,S2730,V2730))*Y2730+if($B2730=$H2730,0,iferror(average(vlookup({$H2730,$K2730,$N2730,$Q2730,$T2730},$B:$D,column(C$1),0)),index(D:D,match($H2730,$B:$B,)))),3)</f>
        <v>-22.791</v>
      </c>
      <c r="E2730" s="145">
        <v>2764.0</v>
      </c>
      <c r="F2730" s="146">
        <v>777.522</v>
      </c>
      <c r="G2730" s="146">
        <v>420.475</v>
      </c>
      <c r="H2730" s="147" t="s">
        <v>404</v>
      </c>
      <c r="I2730" s="146">
        <v>688.449</v>
      </c>
      <c r="J2730" s="146">
        <v>406.09</v>
      </c>
      <c r="K2730" s="148"/>
      <c r="L2730" s="149"/>
      <c r="M2730" s="149"/>
      <c r="N2730" s="148"/>
      <c r="O2730" s="149"/>
      <c r="P2730" s="149"/>
      <c r="Q2730" s="148"/>
      <c r="R2730" s="149"/>
      <c r="S2730" s="149"/>
      <c r="T2730" s="148"/>
      <c r="U2730" s="149"/>
      <c r="V2730" s="149"/>
      <c r="W2730" s="149"/>
      <c r="X2730" s="150">
        <f t="shared" si="1"/>
        <v>1.584367573</v>
      </c>
      <c r="Y2730" s="150">
        <f t="shared" si="2"/>
        <v>-1.584367573</v>
      </c>
    </row>
    <row r="2731" ht="15.75" customHeight="1">
      <c r="A2731" s="119">
        <v>2730.0</v>
      </c>
      <c r="B2731" s="143" t="str">
        <f t="array" ref="B2731">index(Systems!$A:$E,match($A2731,Systems!$A:$A,),match(B$1,Systems!$2:$2,))&amp;if(not(isblank(index(Systems!$A:$E,match($A2731,Systems!$A:$A,),match(Systems!$C$2,Systems!$2:$2,))))," ["&amp;index(Systems!$A:$E,match($A2731,Systems!$A:$A,),match(Systems!$C$2,Systems!$2:$2,))&amp;"]",)</f>
        <v>Waypoint</v>
      </c>
      <c r="C2731" s="144">
        <f t="array" ref="C2731">round((F2731-average(I2731,L2731,O2731,R2731,U2731))*X2731+if($B2731=$H2731,0,iferror(average(vlookup({$H2731,$K2731,$N2731,$Q2731,$T2731},$B:$D,column(B$1),0)),index(C:C,match($H2731,$B:$B,)))),3)</f>
        <v>-489.177</v>
      </c>
      <c r="D2731" s="144">
        <f t="array" ref="D2731">round((G2731-average(J2731,M2731,P2731,S2731,V2731))*Y2731+if($B2731=$H2731,0,iferror(average(vlookup({$H2731,$K2731,$N2731,$Q2731,$T2731},$B:$D,column(C$1),0)),index(D:D,match($H2731,$B:$B,)))),3)</f>
        <v>183.055</v>
      </c>
      <c r="E2731" s="145">
        <v>2764.0</v>
      </c>
      <c r="F2731" s="146">
        <v>379.697</v>
      </c>
      <c r="G2731" s="146">
        <v>290.552</v>
      </c>
      <c r="H2731" s="147" t="s">
        <v>404</v>
      </c>
      <c r="I2731" s="146">
        <v>688.449</v>
      </c>
      <c r="J2731" s="146">
        <v>406.09</v>
      </c>
      <c r="K2731" s="148"/>
      <c r="L2731" s="149"/>
      <c r="M2731" s="149"/>
      <c r="N2731" s="148"/>
      <c r="O2731" s="149"/>
      <c r="P2731" s="149"/>
      <c r="Q2731" s="148"/>
      <c r="R2731" s="149"/>
      <c r="S2731" s="149"/>
      <c r="T2731" s="148"/>
      <c r="U2731" s="149"/>
      <c r="V2731" s="149"/>
      <c r="W2731" s="149"/>
      <c r="X2731" s="150">
        <f t="shared" si="1"/>
        <v>1.584367573</v>
      </c>
      <c r="Y2731" s="150">
        <f t="shared" si="2"/>
        <v>-1.584367573</v>
      </c>
    </row>
    <row r="2732" ht="15.75" customHeight="1">
      <c r="A2732" s="119">
        <v>2731.0</v>
      </c>
      <c r="B2732" s="143" t="str">
        <f t="array" ref="B2732">index(Systems!$A:$E,match($A2732,Systems!$A:$A,),match(B$1,Systems!$2:$2,))&amp;if(not(isblank(index(Systems!$A:$E,match($A2732,Systems!$A:$A,),match(Systems!$C$2,Systems!$2:$2,))))," ["&amp;index(Systems!$A:$E,match($A2732,Systems!$A:$A,),match(Systems!$C$2,Systems!$2:$2,))&amp;"]",)</f>
        <v>Wazan</v>
      </c>
      <c r="C2732" s="144">
        <f t="array" ref="C2732">round((F2732-average(I2732,L2732,O2732,R2732,U2732))*X2732+if($B2732=$H2732,0,iferror(average(vlookup({$H2732,$K2732,$N2732,$Q2732,$T2732},$B:$D,column(B$1),0)),index(C:C,match($H2732,$B:$B,)))),3)</f>
        <v>5.94</v>
      </c>
      <c r="D2732" s="144">
        <f t="array" ref="D2732">round((G2732-average(J2732,M2732,P2732,S2732,V2732))*Y2732+if($B2732=$H2732,0,iferror(average(vlookup({$H2732,$K2732,$N2732,$Q2732,$T2732},$B:$D,column(C$1),0)),index(D:D,match($H2732,$B:$B,)))),3)</f>
        <v>-140.692</v>
      </c>
      <c r="E2732" s="145">
        <v>2764.0</v>
      </c>
      <c r="F2732" s="146">
        <v>692.198</v>
      </c>
      <c r="G2732" s="146">
        <v>494.89</v>
      </c>
      <c r="H2732" s="147" t="s">
        <v>404</v>
      </c>
      <c r="I2732" s="146">
        <v>688.449</v>
      </c>
      <c r="J2732" s="146">
        <v>406.09</v>
      </c>
      <c r="K2732" s="148"/>
      <c r="L2732" s="149"/>
      <c r="M2732" s="149"/>
      <c r="N2732" s="148"/>
      <c r="O2732" s="149"/>
      <c r="P2732" s="149"/>
      <c r="Q2732" s="148"/>
      <c r="R2732" s="149"/>
      <c r="S2732" s="149"/>
      <c r="T2732" s="148"/>
      <c r="U2732" s="149"/>
      <c r="V2732" s="149"/>
      <c r="W2732" s="149"/>
      <c r="X2732" s="150">
        <f t="shared" si="1"/>
        <v>1.584367573</v>
      </c>
      <c r="Y2732" s="150">
        <f t="shared" si="2"/>
        <v>-1.584367573</v>
      </c>
    </row>
    <row r="2733" ht="15.75" customHeight="1">
      <c r="A2733" s="119">
        <v>2732.0</v>
      </c>
      <c r="B2733" s="143" t="str">
        <f t="array" ref="B2733">index(Systems!$A:$E,match($A2733,Systems!$A:$A,),match(B$1,Systems!$2:$2,))&amp;if(not(isblank(index(Systems!$A:$E,match($A2733,Systems!$A:$A,),match(Systems!$C$2,Systems!$2:$2,))))," ["&amp;index(Systems!$A:$E,match($A2733,Systems!$A:$A,),match(Systems!$C$2,Systems!$2:$2,))&amp;"]",)</f>
        <v>Weatogue</v>
      </c>
      <c r="C2733" s="144">
        <f t="array" ref="C2733">round((F2733-average(I2733,L2733,O2733,R2733,U2733))*X2733+if($B2733=$H2733,0,iferror(average(vlookup({$H2733,$K2733,$N2733,$Q2733,$T2733},$B:$D,column(B$1),0)),index(C:C,match($H2733,$B:$B,)))),3)</f>
        <v>98.735</v>
      </c>
      <c r="D2733" s="144">
        <f t="array" ref="D2733">round((G2733-average(J2733,M2733,P2733,S2733,V2733))*Y2733+if($B2733=$H2733,0,iferror(average(vlookup({$H2733,$K2733,$N2733,$Q2733,$T2733},$B:$D,column(C$1),0)),index(D:D,match($H2733,$B:$B,)))),3)</f>
        <v>-276.675</v>
      </c>
      <c r="E2733" s="145">
        <v>2764.0</v>
      </c>
      <c r="F2733" s="146">
        <v>750.767</v>
      </c>
      <c r="G2733" s="146">
        <v>580.718</v>
      </c>
      <c r="H2733" s="147" t="s">
        <v>404</v>
      </c>
      <c r="I2733" s="146">
        <v>688.449</v>
      </c>
      <c r="J2733" s="146">
        <v>406.09</v>
      </c>
      <c r="K2733" s="148"/>
      <c r="L2733" s="149"/>
      <c r="M2733" s="149"/>
      <c r="N2733" s="148"/>
      <c r="O2733" s="149"/>
      <c r="P2733" s="149"/>
      <c r="Q2733" s="148"/>
      <c r="R2733" s="149"/>
      <c r="S2733" s="149"/>
      <c r="T2733" s="148"/>
      <c r="U2733" s="149"/>
      <c r="V2733" s="149"/>
      <c r="W2733" s="149"/>
      <c r="X2733" s="150">
        <f t="shared" si="1"/>
        <v>1.584367573</v>
      </c>
      <c r="Y2733" s="150">
        <f t="shared" si="2"/>
        <v>-1.584367573</v>
      </c>
    </row>
    <row r="2734" ht="15.75" customHeight="1">
      <c r="A2734" s="119">
        <v>2733.0</v>
      </c>
      <c r="B2734" s="143" t="str">
        <f t="array" ref="B2734">index(Systems!$A:$E,match($A2734,Systems!$A:$A,),match(B$1,Systems!$2:$2,))&amp;if(not(isblank(index(Systems!$A:$E,match($A2734,Systems!$A:$A,),match(Systems!$C$2,Systems!$2:$2,))))," ["&amp;index(Systems!$A:$E,match($A2734,Systems!$A:$A,),match(Systems!$C$2,Systems!$2:$2,))&amp;"]",)</f>
        <v>Wedderborg</v>
      </c>
      <c r="C2734" s="144">
        <f t="array" ref="C2734">round((F2734-average(I2734,L2734,O2734,R2734,U2734))*X2734+if($B2734=$H2734,0,iferror(average(vlookup({$H2734,$K2734,$N2734,$Q2734,$T2734},$B:$D,column(B$1),0)),index(C:C,match($H2734,$B:$B,)))),3)</f>
        <v>472.222</v>
      </c>
      <c r="D2734" s="144">
        <f t="array" ref="D2734">round((G2734-average(J2734,M2734,P2734,S2734,V2734))*Y2734+if($B2734=$H2734,0,iferror(average(vlookup({$H2734,$K2734,$N2734,$Q2734,$T2734},$B:$D,column(C$1),0)),index(D:D,match($H2734,$B:$B,)))),3)</f>
        <v>-85.391</v>
      </c>
      <c r="E2734" s="145">
        <v>2764.0</v>
      </c>
      <c r="F2734" s="146">
        <v>986.5</v>
      </c>
      <c r="G2734" s="146">
        <v>459.986</v>
      </c>
      <c r="H2734" s="147" t="s">
        <v>404</v>
      </c>
      <c r="I2734" s="146">
        <v>688.449</v>
      </c>
      <c r="J2734" s="146">
        <v>406.09</v>
      </c>
      <c r="K2734" s="148"/>
      <c r="L2734" s="149"/>
      <c r="M2734" s="149"/>
      <c r="N2734" s="148"/>
      <c r="O2734" s="149"/>
      <c r="P2734" s="149"/>
      <c r="Q2734" s="148"/>
      <c r="R2734" s="149"/>
      <c r="S2734" s="149"/>
      <c r="T2734" s="148"/>
      <c r="U2734" s="149"/>
      <c r="V2734" s="149"/>
      <c r="W2734" s="149"/>
      <c r="X2734" s="150">
        <f t="shared" si="1"/>
        <v>1.584367573</v>
      </c>
      <c r="Y2734" s="150">
        <f t="shared" si="2"/>
        <v>-1.584367573</v>
      </c>
    </row>
    <row r="2735" ht="15.75" customHeight="1">
      <c r="A2735" s="119">
        <v>2734.0</v>
      </c>
      <c r="B2735" s="143" t="str">
        <f t="array" ref="B2735">index(Systems!$A:$E,match($A2735,Systems!$A:$A,),match(B$1,Systems!$2:$2,))&amp;if(not(isblank(index(Systems!$A:$E,match($A2735,Systems!$A:$A,),match(Systems!$C$2,Systems!$2:$2,))))," ["&amp;index(Systems!$A:$E,match($A2735,Systems!$A:$A,),match(Systems!$C$2,Systems!$2:$2,))&amp;"]",)</f>
        <v>Wedgefield</v>
      </c>
      <c r="C2735" s="144">
        <f t="array" ref="C2735">round((F2735-average(I2735,L2735,O2735,R2735,U2735))*X2735+if($B2735=$H2735,0,iferror(average(vlookup({$H2735,$K2735,$N2735,$Q2735,$T2735},$B:$D,column(B$1),0)),index(C:C,match($H2735,$B:$B,)))),3)</f>
        <v>371.449</v>
      </c>
      <c r="D2735" s="144">
        <f t="array" ref="D2735">round((G2735-average(J2735,M2735,P2735,S2735,V2735))*Y2735+if($B2735=$H2735,0,iferror(average(vlookup({$H2735,$K2735,$N2735,$Q2735,$T2735},$B:$D,column(C$1),0)),index(D:D,match($H2735,$B:$B,)))),3)</f>
        <v>-162.597</v>
      </c>
      <c r="E2735" s="145">
        <v>2764.0</v>
      </c>
      <c r="F2735" s="146">
        <v>922.895</v>
      </c>
      <c r="G2735" s="146">
        <v>508.716</v>
      </c>
      <c r="H2735" s="147" t="s">
        <v>404</v>
      </c>
      <c r="I2735" s="146">
        <v>688.449</v>
      </c>
      <c r="J2735" s="146">
        <v>406.09</v>
      </c>
      <c r="K2735" s="148"/>
      <c r="L2735" s="149"/>
      <c r="M2735" s="149"/>
      <c r="N2735" s="148"/>
      <c r="O2735" s="149"/>
      <c r="P2735" s="149"/>
      <c r="Q2735" s="148"/>
      <c r="R2735" s="149"/>
      <c r="S2735" s="149"/>
      <c r="T2735" s="148"/>
      <c r="U2735" s="149"/>
      <c r="V2735" s="149"/>
      <c r="W2735" s="149"/>
      <c r="X2735" s="150">
        <f t="shared" si="1"/>
        <v>1.584367573</v>
      </c>
      <c r="Y2735" s="150">
        <f t="shared" si="2"/>
        <v>-1.584367573</v>
      </c>
    </row>
    <row r="2736" ht="15.75" customHeight="1">
      <c r="A2736" s="119">
        <v>2735.0</v>
      </c>
      <c r="B2736" s="143" t="str">
        <f t="array" ref="B2736">index(Systems!$A:$E,match($A2736,Systems!$A:$A,),match(B$1,Systems!$2:$2,))&amp;if(not(isblank(index(Systems!$A:$E,match($A2736,Systems!$A:$A,),match(Systems!$C$2,Systems!$2:$2,))))," ["&amp;index(Systems!$A:$E,match($A2736,Systems!$A:$A,),match(Systems!$C$2,Systems!$2:$2,))&amp;"]",)</f>
        <v>Weekapaug</v>
      </c>
      <c r="C2736" s="144">
        <f t="array" ref="C2736">round((F2736-average(I2736,L2736,O2736,R2736,U2736))*X2736+if($B2736=$H2736,0,iferror(average(vlookup({$H2736,$K2736,$N2736,$Q2736,$T2736},$B:$D,column(B$1),0)),index(C:C,match($H2736,$B:$B,)))),3)</f>
        <v>107.785</v>
      </c>
      <c r="D2736" s="144">
        <f t="array" ref="D2736">round((G2736-average(J2736,M2736,P2736,S2736,V2736))*Y2736+if($B2736=$H2736,0,iferror(average(vlookup({$H2736,$K2736,$N2736,$Q2736,$T2736},$B:$D,column(C$1),0)),index(D:D,match($H2736,$B:$B,)))),3)</f>
        <v>-225.435</v>
      </c>
      <c r="E2736" s="145">
        <v>2764.0</v>
      </c>
      <c r="F2736" s="146">
        <v>756.479</v>
      </c>
      <c r="G2736" s="146">
        <v>548.377</v>
      </c>
      <c r="H2736" s="147" t="s">
        <v>404</v>
      </c>
      <c r="I2736" s="146">
        <v>688.449</v>
      </c>
      <c r="J2736" s="146">
        <v>406.09</v>
      </c>
      <c r="K2736" s="148"/>
      <c r="L2736" s="149"/>
      <c r="M2736" s="149"/>
      <c r="N2736" s="148"/>
      <c r="O2736" s="149"/>
      <c r="P2736" s="149"/>
      <c r="Q2736" s="148"/>
      <c r="R2736" s="149"/>
      <c r="S2736" s="149"/>
      <c r="T2736" s="148"/>
      <c r="U2736" s="149"/>
      <c r="V2736" s="149"/>
      <c r="W2736" s="149"/>
      <c r="X2736" s="150">
        <f t="shared" si="1"/>
        <v>1.584367573</v>
      </c>
      <c r="Y2736" s="150">
        <f t="shared" si="2"/>
        <v>-1.584367573</v>
      </c>
    </row>
    <row r="2737" ht="15.75" customHeight="1">
      <c r="A2737" s="119">
        <v>2736.0</v>
      </c>
      <c r="B2737" s="143" t="str">
        <f t="array" ref="B2737">index(Systems!$A:$E,match($A2737,Systems!$A:$A,),match(B$1,Systems!$2:$2,))&amp;if(not(isblank(index(Systems!$A:$E,match($A2737,Systems!$A:$A,),match(Systems!$C$2,Systems!$2:$2,))))," ["&amp;index(Systems!$A:$E,match($A2737,Systems!$A:$A,),match(Systems!$C$2,Systems!$2:$2,))&amp;"]",)</f>
        <v>Wei</v>
      </c>
      <c r="C2737" s="144">
        <f t="array" ref="C2737">round((F2737-average(I2737,L2737,O2737,R2737,U2737))*X2737+if($B2737=$H2737,0,iferror(average(vlookup({$H2737,$K2737,$N2737,$Q2737,$T2737},$B:$D,column(B$1),0)),index(C:C,match($H2737,$B:$B,)))),3)</f>
        <v>63.844</v>
      </c>
      <c r="D2737" s="144">
        <f t="array" ref="D2737">round((G2737-average(J2737,M2737,P2737,S2737,V2737))*Y2737+if($B2737=$H2737,0,iferror(average(vlookup({$H2737,$K2737,$N2737,$Q2737,$T2737},$B:$D,column(C$1),0)),index(D:D,match($H2737,$B:$B,)))),3)</f>
        <v>-119.184</v>
      </c>
      <c r="E2737" s="145">
        <v>2764.0</v>
      </c>
      <c r="F2737" s="146">
        <v>728.745</v>
      </c>
      <c r="G2737" s="146">
        <v>481.315</v>
      </c>
      <c r="H2737" s="147" t="s">
        <v>404</v>
      </c>
      <c r="I2737" s="146">
        <v>688.449</v>
      </c>
      <c r="J2737" s="146">
        <v>406.09</v>
      </c>
      <c r="K2737" s="148"/>
      <c r="L2737" s="149"/>
      <c r="M2737" s="149"/>
      <c r="N2737" s="148"/>
      <c r="O2737" s="149"/>
      <c r="P2737" s="149"/>
      <c r="Q2737" s="148"/>
      <c r="R2737" s="149"/>
      <c r="S2737" s="149"/>
      <c r="T2737" s="148"/>
      <c r="U2737" s="149"/>
      <c r="V2737" s="149"/>
      <c r="W2737" s="149"/>
      <c r="X2737" s="150">
        <f t="shared" si="1"/>
        <v>1.584367573</v>
      </c>
      <c r="Y2737" s="150">
        <f t="shared" si="2"/>
        <v>-1.584367573</v>
      </c>
    </row>
    <row r="2738" ht="15.75" customHeight="1">
      <c r="A2738" s="119">
        <v>2737.0</v>
      </c>
      <c r="B2738" s="143" t="str">
        <f t="array" ref="B2738">index(Systems!$A:$E,match($A2738,Systems!$A:$A,),match(B$1,Systems!$2:$2,))&amp;if(not(isblank(index(Systems!$A:$E,match($A2738,Systems!$A:$A,),match(Systems!$C$2,Systems!$2:$2,))))," ["&amp;index(Systems!$A:$E,match($A2738,Systems!$A:$A,),match(Systems!$C$2,Systems!$2:$2,))&amp;"]",)</f>
        <v>Weingarten</v>
      </c>
      <c r="C2738" s="144">
        <f t="array" ref="C2738">round((F2738-average(I2738,L2738,O2738,R2738,U2738))*X2738+if($B2738=$H2738,0,iferror(average(vlookup({$H2738,$K2738,$N2738,$Q2738,$T2738},$B:$D,column(B$1),0)),index(C:C,match($H2738,$B:$B,)))),3)</f>
        <v>-19.402</v>
      </c>
      <c r="D2738" s="144">
        <f t="array" ref="D2738">round((G2738-average(J2738,M2738,P2738,S2738,V2738))*Y2738+if($B2738=$H2738,0,iferror(average(vlookup({$H2738,$K2738,$N2738,$Q2738,$T2738},$B:$D,column(C$1),0)),index(D:D,match($H2738,$B:$B,)))),3)</f>
        <v>300.325</v>
      </c>
      <c r="E2738" s="145">
        <v>2764.0</v>
      </c>
      <c r="F2738" s="146">
        <v>676.203</v>
      </c>
      <c r="G2738" s="146">
        <v>216.535</v>
      </c>
      <c r="H2738" s="147" t="s">
        <v>404</v>
      </c>
      <c r="I2738" s="146">
        <v>688.449</v>
      </c>
      <c r="J2738" s="146">
        <v>406.09</v>
      </c>
      <c r="K2738" s="148"/>
      <c r="L2738" s="149"/>
      <c r="M2738" s="149"/>
      <c r="N2738" s="148"/>
      <c r="O2738" s="149"/>
      <c r="P2738" s="149"/>
      <c r="Q2738" s="148"/>
      <c r="R2738" s="149"/>
      <c r="S2738" s="149"/>
      <c r="T2738" s="148"/>
      <c r="U2738" s="149"/>
      <c r="V2738" s="149"/>
      <c r="W2738" s="149"/>
      <c r="X2738" s="150">
        <f t="shared" si="1"/>
        <v>1.584367573</v>
      </c>
      <c r="Y2738" s="150">
        <f t="shared" si="2"/>
        <v>-1.584367573</v>
      </c>
    </row>
    <row r="2739" ht="15.75" customHeight="1">
      <c r="A2739" s="119">
        <v>2738.0</v>
      </c>
      <c r="B2739" s="143" t="str">
        <f t="array" ref="B2739">index(Systems!$A:$E,match($A2739,Systems!$A:$A,),match(B$1,Systems!$2:$2,))&amp;if(not(isblank(index(Systems!$A:$E,match($A2739,Systems!$A:$A,),match(Systems!$C$2,Systems!$2:$2,))))," ["&amp;index(Systems!$A:$E,match($A2739,Systems!$A:$A,),match(Systems!$C$2,Systems!$2:$2,))&amp;"]",)</f>
        <v>Weippe</v>
      </c>
      <c r="C2739" s="144">
        <f t="array" ref="C2739">round((F2739-average(I2739,L2739,O2739,R2739,U2739))*X2739+if($B2739=$H2739,0,iferror(average(vlookup({$H2739,$K2739,$N2739,$Q2739,$T2739},$B:$D,column(B$1),0)),index(C:C,match($H2739,$B:$B,)))),3)</f>
        <v>317.42</v>
      </c>
      <c r="D2739" s="144">
        <f t="array" ref="D2739">round((G2739-average(J2739,M2739,P2739,S2739,V2739))*Y2739+if($B2739=$H2739,0,iferror(average(vlookup({$H2739,$K2739,$N2739,$Q2739,$T2739},$B:$D,column(C$1),0)),index(D:D,match($H2739,$B:$B,)))),3)</f>
        <v>-307.107</v>
      </c>
      <c r="E2739" s="145">
        <v>2764.0</v>
      </c>
      <c r="F2739" s="146">
        <v>888.794</v>
      </c>
      <c r="G2739" s="146">
        <v>599.926</v>
      </c>
      <c r="H2739" s="147" t="s">
        <v>404</v>
      </c>
      <c r="I2739" s="146">
        <v>688.449</v>
      </c>
      <c r="J2739" s="146">
        <v>406.09</v>
      </c>
      <c r="K2739" s="148"/>
      <c r="L2739" s="149"/>
      <c r="M2739" s="149"/>
      <c r="N2739" s="148"/>
      <c r="O2739" s="149"/>
      <c r="P2739" s="149"/>
      <c r="Q2739" s="148"/>
      <c r="R2739" s="149"/>
      <c r="S2739" s="149"/>
      <c r="T2739" s="148"/>
      <c r="U2739" s="149"/>
      <c r="V2739" s="149"/>
      <c r="W2739" s="149"/>
      <c r="X2739" s="150">
        <f t="shared" si="1"/>
        <v>1.584367573</v>
      </c>
      <c r="Y2739" s="150">
        <f t="shared" si="2"/>
        <v>-1.584367573</v>
      </c>
    </row>
    <row r="2740" ht="15.75" customHeight="1">
      <c r="A2740" s="119">
        <v>2739.0</v>
      </c>
      <c r="B2740" s="143" t="str">
        <f t="array" ref="B2740">index(Systems!$A:$E,match($A2740,Systems!$A:$A,),match(B$1,Systems!$2:$2,))&amp;if(not(isblank(index(Systems!$A:$E,match($A2740,Systems!$A:$A,),match(Systems!$C$2,Systems!$2:$2,))))," ["&amp;index(Systems!$A:$E,match($A2740,Systems!$A:$A,),match(Systems!$C$2,Systems!$2:$2,))&amp;"]",)</f>
        <v>Weisau</v>
      </c>
      <c r="C2740" s="144">
        <f t="array" ref="C2740">round((F2740-average(I2740,L2740,O2740,R2740,U2740))*X2740+if($B2740=$H2740,0,iferror(average(vlookup({$H2740,$K2740,$N2740,$Q2740,$T2740},$B:$D,column(B$1),0)),index(C:C,match($H2740,$B:$B,)))),3)</f>
        <v>377.137</v>
      </c>
      <c r="D2740" s="144">
        <f t="array" ref="D2740">round((G2740-average(J2740,M2740,P2740,S2740,V2740))*Y2740+if($B2740=$H2740,0,iferror(average(vlookup({$H2740,$K2740,$N2740,$Q2740,$T2740},$B:$D,column(C$1),0)),index(D:D,match($H2740,$B:$B,)))),3)</f>
        <v>134.115</v>
      </c>
      <c r="E2740" s="145">
        <v>2764.0</v>
      </c>
      <c r="F2740" s="146">
        <v>926.485</v>
      </c>
      <c r="G2740" s="146">
        <v>321.441</v>
      </c>
      <c r="H2740" s="147" t="s">
        <v>404</v>
      </c>
      <c r="I2740" s="146">
        <v>688.449</v>
      </c>
      <c r="J2740" s="146">
        <v>406.09</v>
      </c>
      <c r="K2740" s="148"/>
      <c r="L2740" s="149"/>
      <c r="M2740" s="149"/>
      <c r="N2740" s="148"/>
      <c r="O2740" s="149"/>
      <c r="P2740" s="149"/>
      <c r="Q2740" s="148"/>
      <c r="R2740" s="149"/>
      <c r="S2740" s="149"/>
      <c r="T2740" s="148"/>
      <c r="U2740" s="149"/>
      <c r="V2740" s="149"/>
      <c r="W2740" s="149"/>
      <c r="X2740" s="150">
        <f t="shared" si="1"/>
        <v>1.584367573</v>
      </c>
      <c r="Y2740" s="150">
        <f t="shared" si="2"/>
        <v>-1.584367573</v>
      </c>
    </row>
    <row r="2741" ht="15.75" customHeight="1">
      <c r="A2741" s="119">
        <v>2740.0</v>
      </c>
      <c r="B2741" s="143" t="str">
        <f t="array" ref="B2741">index(Systems!$A:$E,match($A2741,Systems!$A:$A,),match(B$1,Systems!$2:$2,))&amp;if(not(isblank(index(Systems!$A:$E,match($A2741,Systems!$A:$A,),match(Systems!$C$2,Systems!$2:$2,))))," ["&amp;index(Systems!$A:$E,match($A2741,Systems!$A:$A,),match(Systems!$C$2,Systems!$2:$2,))&amp;"]",)</f>
        <v>Weistheimer</v>
      </c>
      <c r="C2741" s="144">
        <f t="array" ref="C2741">round((F2741-average(I2741,L2741,O2741,R2741,U2741))*X2741+if($B2741=$H2741,0,iferror(average(vlookup({$H2741,$K2741,$N2741,$Q2741,$T2741},$B:$D,column(B$1),0)),index(C:C,match($H2741,$B:$B,)))),3)</f>
        <v>-244.905</v>
      </c>
      <c r="D2741" s="144">
        <f t="array" ref="D2741">round((G2741-average(J2741,M2741,P2741,S2741,V2741))*Y2741+if($B2741=$H2741,0,iferror(average(vlookup({$H2741,$K2741,$N2741,$Q2741,$T2741},$B:$D,column(C$1),0)),index(D:D,match($H2741,$B:$B,)))),3)</f>
        <v>-519.158</v>
      </c>
      <c r="E2741" s="145">
        <v>2764.0</v>
      </c>
      <c r="F2741" s="146">
        <v>533.873</v>
      </c>
      <c r="G2741" s="146">
        <v>733.765</v>
      </c>
      <c r="H2741" s="147" t="s">
        <v>404</v>
      </c>
      <c r="I2741" s="146">
        <v>688.449</v>
      </c>
      <c r="J2741" s="146">
        <v>406.09</v>
      </c>
      <c r="K2741" s="148"/>
      <c r="L2741" s="149"/>
      <c r="M2741" s="149"/>
      <c r="N2741" s="148"/>
      <c r="O2741" s="149"/>
      <c r="P2741" s="149"/>
      <c r="Q2741" s="148"/>
      <c r="R2741" s="149"/>
      <c r="S2741" s="149"/>
      <c r="T2741" s="148"/>
      <c r="U2741" s="149"/>
      <c r="V2741" s="149"/>
      <c r="W2741" s="149"/>
      <c r="X2741" s="150">
        <f t="shared" si="1"/>
        <v>1.584367573</v>
      </c>
      <c r="Y2741" s="150">
        <f t="shared" si="2"/>
        <v>-1.584367573</v>
      </c>
    </row>
    <row r="2742" ht="15.75" customHeight="1">
      <c r="A2742" s="119">
        <v>2741.0</v>
      </c>
      <c r="B2742" s="143" t="str">
        <f t="array" ref="B2742">index(Systems!$A:$E,match($A2742,Systems!$A:$A,),match(B$1,Systems!$2:$2,))&amp;if(not(isblank(index(Systems!$A:$E,match($A2742,Systems!$A:$A,),match(Systems!$C$2,Systems!$2:$2,))))," ["&amp;index(Systems!$A:$E,match($A2742,Systems!$A:$A,),match(Systems!$C$2,Systems!$2:$2,))&amp;"]",)</f>
        <v>Weitinger</v>
      </c>
      <c r="C2742" s="144">
        <f t="array" ref="C2742">round((F2742-average(I2742,L2742,O2742,R2742,U2742))*X2742+if($B2742=$H2742,0,iferror(average(vlookup({$H2742,$K2742,$N2742,$Q2742,$T2742},$B:$D,column(B$1),0)),index(C:C,match($H2742,$B:$B,)))),3)</f>
        <v>125.018</v>
      </c>
      <c r="D2742" s="144">
        <f t="array" ref="D2742">round((G2742-average(J2742,M2742,P2742,S2742,V2742))*Y2742+if($B2742=$H2742,0,iferror(average(vlookup({$H2742,$K2742,$N2742,$Q2742,$T2742},$B:$D,column(C$1),0)),index(D:D,match($H2742,$B:$B,)))),3)</f>
        <v>-343.96</v>
      </c>
      <c r="E2742" s="145">
        <v>2764.0</v>
      </c>
      <c r="F2742" s="146">
        <v>767.356</v>
      </c>
      <c r="G2742" s="146">
        <v>623.186</v>
      </c>
      <c r="H2742" s="147" t="s">
        <v>404</v>
      </c>
      <c r="I2742" s="146">
        <v>688.449</v>
      </c>
      <c r="J2742" s="146">
        <v>406.09</v>
      </c>
      <c r="K2742" s="148"/>
      <c r="L2742" s="149"/>
      <c r="M2742" s="149"/>
      <c r="N2742" s="148"/>
      <c r="O2742" s="149"/>
      <c r="P2742" s="149"/>
      <c r="Q2742" s="148"/>
      <c r="R2742" s="149"/>
      <c r="S2742" s="149"/>
      <c r="T2742" s="148"/>
      <c r="U2742" s="149"/>
      <c r="V2742" s="149"/>
      <c r="W2742" s="149"/>
      <c r="X2742" s="150">
        <f t="shared" si="1"/>
        <v>1.584367573</v>
      </c>
      <c r="Y2742" s="150">
        <f t="shared" si="2"/>
        <v>-1.584367573</v>
      </c>
    </row>
    <row r="2743" ht="15.75" customHeight="1">
      <c r="A2743" s="119">
        <v>2742.0</v>
      </c>
      <c r="B2743" s="143" t="str">
        <f t="array" ref="B2743">index(Systems!$A:$E,match($A2743,Systems!$A:$A,),match(B$1,Systems!$2:$2,))&amp;if(not(isblank(index(Systems!$A:$E,match($A2743,Systems!$A:$A,),match(Systems!$C$2,Systems!$2:$2,))))," ["&amp;index(Systems!$A:$E,match($A2743,Systems!$A:$A,),match(Systems!$C$2,Systems!$2:$2,))&amp;"]",)</f>
        <v>Weiz</v>
      </c>
      <c r="C2743" s="144">
        <f t="array" ref="C2743">round((F2743-average(I2743,L2743,O2743,R2743,U2743))*X2743+if($B2743=$H2743,0,iferror(average(vlookup({$H2743,$K2743,$N2743,$Q2743,$T2743},$B:$D,column(B$1),0)),index(C:C,match($H2743,$B:$B,)))),3)</f>
        <v>177.429</v>
      </c>
      <c r="D2743" s="144">
        <f t="array" ref="D2743">round((G2743-average(J2743,M2743,P2743,S2743,V2743))*Y2743+if($B2743=$H2743,0,iferror(average(vlookup({$H2743,$K2743,$N2743,$Q2743,$T2743},$B:$D,column(C$1),0)),index(D:D,match($H2743,$B:$B,)))),3)</f>
        <v>-249.212</v>
      </c>
      <c r="E2743" s="145">
        <v>2764.0</v>
      </c>
      <c r="F2743" s="146">
        <v>800.436</v>
      </c>
      <c r="G2743" s="146">
        <v>563.384</v>
      </c>
      <c r="H2743" s="147" t="s">
        <v>404</v>
      </c>
      <c r="I2743" s="146">
        <v>688.449</v>
      </c>
      <c r="J2743" s="146">
        <v>406.09</v>
      </c>
      <c r="K2743" s="148"/>
      <c r="L2743" s="149"/>
      <c r="M2743" s="149"/>
      <c r="N2743" s="148"/>
      <c r="O2743" s="149"/>
      <c r="P2743" s="149"/>
      <c r="Q2743" s="148"/>
      <c r="R2743" s="149"/>
      <c r="S2743" s="149"/>
      <c r="T2743" s="148"/>
      <c r="U2743" s="149"/>
      <c r="V2743" s="149"/>
      <c r="W2743" s="149"/>
      <c r="X2743" s="150">
        <f t="shared" si="1"/>
        <v>1.584367573</v>
      </c>
      <c r="Y2743" s="150">
        <f t="shared" si="2"/>
        <v>-1.584367573</v>
      </c>
    </row>
    <row r="2744" ht="15.75" customHeight="1">
      <c r="A2744" s="119">
        <v>2743.0</v>
      </c>
      <c r="B2744" s="143" t="str">
        <f t="array" ref="B2744">index(Systems!$A:$E,match($A2744,Systems!$A:$A,),match(B$1,Systems!$2:$2,))&amp;if(not(isblank(index(Systems!$A:$E,match($A2744,Systems!$A:$A,),match(Systems!$C$2,Systems!$2:$2,))))," ["&amp;index(Systems!$A:$E,match($A2744,Systems!$A:$A,),match(Systems!$C$2,Systems!$2:$2,))&amp;"]",)</f>
        <v>Weldon</v>
      </c>
      <c r="C2744" s="144">
        <f t="array" ref="C2744">round((F2744-average(I2744,L2744,O2744,R2744,U2744))*X2744+if($B2744=$H2744,0,iferror(average(vlookup({$H2744,$K2744,$N2744,$Q2744,$T2744},$B:$D,column(B$1),0)),index(C:C,match($H2744,$B:$B,)))),3)</f>
        <v>429.601</v>
      </c>
      <c r="D2744" s="144">
        <f t="array" ref="D2744">round((G2744-average(J2744,M2744,P2744,S2744,V2744))*Y2744+if($B2744=$H2744,0,iferror(average(vlookup({$H2744,$K2744,$N2744,$Q2744,$T2744},$B:$D,column(C$1),0)),index(D:D,match($H2744,$B:$B,)))),3)</f>
        <v>-92.846</v>
      </c>
      <c r="E2744" s="145">
        <v>2764.0</v>
      </c>
      <c r="F2744" s="146">
        <v>959.599</v>
      </c>
      <c r="G2744" s="146">
        <v>464.691</v>
      </c>
      <c r="H2744" s="147" t="s">
        <v>404</v>
      </c>
      <c r="I2744" s="146">
        <v>688.449</v>
      </c>
      <c r="J2744" s="146">
        <v>406.09</v>
      </c>
      <c r="K2744" s="148"/>
      <c r="L2744" s="149"/>
      <c r="M2744" s="149"/>
      <c r="N2744" s="148"/>
      <c r="O2744" s="149"/>
      <c r="P2744" s="149"/>
      <c r="Q2744" s="148"/>
      <c r="R2744" s="149"/>
      <c r="S2744" s="149"/>
      <c r="T2744" s="148"/>
      <c r="U2744" s="149"/>
      <c r="V2744" s="149"/>
      <c r="W2744" s="149"/>
      <c r="X2744" s="150">
        <f t="shared" si="1"/>
        <v>1.584367573</v>
      </c>
      <c r="Y2744" s="150">
        <f t="shared" si="2"/>
        <v>-1.584367573</v>
      </c>
    </row>
    <row r="2745" ht="15.75" customHeight="1">
      <c r="A2745" s="119">
        <v>2744.0</v>
      </c>
      <c r="B2745" s="143" t="str">
        <f t="array" ref="B2745">index(Systems!$A:$E,match($A2745,Systems!$A:$A,),match(B$1,Systems!$2:$2,))&amp;if(not(isblank(index(Systems!$A:$E,match($A2745,Systems!$A:$A,),match(Systems!$C$2,Systems!$2:$2,))))," ["&amp;index(Systems!$A:$E,match($A2745,Systems!$A:$A,),match(Systems!$C$2,Systems!$2:$2,))&amp;"]",)</f>
        <v>Weldry</v>
      </c>
      <c r="C2745" s="144">
        <f t="array" ref="C2745">round((F2745-average(I2745,L2745,O2745,R2745,U2745))*X2745+if($B2745=$H2745,0,iferror(average(vlookup({$H2745,$K2745,$N2745,$Q2745,$T2745},$B:$D,column(B$1),0)),index(C:C,match($H2745,$B:$B,)))),3)</f>
        <v>73.944</v>
      </c>
      <c r="D2745" s="144">
        <f t="array" ref="D2745">round((G2745-average(J2745,M2745,P2745,S2745,V2745))*Y2745+if($B2745=$H2745,0,iferror(average(vlookup({$H2745,$K2745,$N2745,$Q2745,$T2745},$B:$D,column(C$1),0)),index(D:D,match($H2745,$B:$B,)))),3)</f>
        <v>-417.248</v>
      </c>
      <c r="E2745" s="145">
        <v>2764.0</v>
      </c>
      <c r="F2745" s="146">
        <v>735.12</v>
      </c>
      <c r="G2745" s="146">
        <v>669.443</v>
      </c>
      <c r="H2745" s="147" t="s">
        <v>404</v>
      </c>
      <c r="I2745" s="146">
        <v>688.449</v>
      </c>
      <c r="J2745" s="146">
        <v>406.09</v>
      </c>
      <c r="K2745" s="148"/>
      <c r="L2745" s="149"/>
      <c r="M2745" s="149"/>
      <c r="N2745" s="148"/>
      <c r="O2745" s="149"/>
      <c r="P2745" s="149"/>
      <c r="Q2745" s="148"/>
      <c r="R2745" s="149"/>
      <c r="S2745" s="149"/>
      <c r="T2745" s="148"/>
      <c r="U2745" s="149"/>
      <c r="V2745" s="149"/>
      <c r="W2745" s="149"/>
      <c r="X2745" s="150">
        <f t="shared" si="1"/>
        <v>1.584367573</v>
      </c>
      <c r="Y2745" s="150">
        <f t="shared" si="2"/>
        <v>-1.584367573</v>
      </c>
    </row>
    <row r="2746" ht="15.75" customHeight="1">
      <c r="A2746" s="119">
        <v>2745.0</v>
      </c>
      <c r="B2746" s="143" t="str">
        <f t="array" ref="B2746">index(Systems!$A:$E,match($A2746,Systems!$A:$A,),match(B$1,Systems!$2:$2,))&amp;if(not(isblank(index(Systems!$A:$E,match($A2746,Systems!$A:$A,),match(Systems!$C$2,Systems!$2:$2,))))," ["&amp;index(Systems!$A:$E,match($A2746,Systems!$A:$A,),match(Systems!$C$2,Systems!$2:$2,))&amp;"]",)</f>
        <v>Werfer</v>
      </c>
      <c r="C2746" s="144">
        <f t="array" ref="C2746">round((F2746-average(I2746,L2746,O2746,R2746,U2746))*X2746+if($B2746=$H2746,0,iferror(average(vlookup({$H2746,$K2746,$N2746,$Q2746,$T2746},$B:$D,column(B$1),0)),index(C:C,match($H2746,$B:$B,)))),3)</f>
        <v>237.267</v>
      </c>
      <c r="D2746" s="144">
        <f t="array" ref="D2746">round((G2746-average(J2746,M2746,P2746,S2746,V2746))*Y2746+if($B2746=$H2746,0,iferror(average(vlookup({$H2746,$K2746,$N2746,$Q2746,$T2746},$B:$D,column(C$1),0)),index(D:D,match($H2746,$B:$B,)))),3)</f>
        <v>-344.033</v>
      </c>
      <c r="E2746" s="145">
        <v>2764.0</v>
      </c>
      <c r="F2746" s="146">
        <v>838.204</v>
      </c>
      <c r="G2746" s="146">
        <v>623.232</v>
      </c>
      <c r="H2746" s="147" t="s">
        <v>404</v>
      </c>
      <c r="I2746" s="146">
        <v>688.449</v>
      </c>
      <c r="J2746" s="146">
        <v>406.09</v>
      </c>
      <c r="K2746" s="148"/>
      <c r="L2746" s="149"/>
      <c r="M2746" s="149"/>
      <c r="N2746" s="148"/>
      <c r="O2746" s="149"/>
      <c r="P2746" s="149"/>
      <c r="Q2746" s="148"/>
      <c r="R2746" s="149"/>
      <c r="S2746" s="149"/>
      <c r="T2746" s="148"/>
      <c r="U2746" s="149"/>
      <c r="V2746" s="149"/>
      <c r="W2746" s="149"/>
      <c r="X2746" s="150">
        <f t="shared" si="1"/>
        <v>1.584367573</v>
      </c>
      <c r="Y2746" s="150">
        <f t="shared" si="2"/>
        <v>-1.584367573</v>
      </c>
    </row>
    <row r="2747" ht="15.75" customHeight="1">
      <c r="A2747" s="119">
        <v>2746.0</v>
      </c>
      <c r="B2747" s="143" t="str">
        <f t="array" ref="B2747">index(Systems!$A:$E,match($A2747,Systems!$A:$A,),match(B$1,Systems!$2:$2,))&amp;if(not(isblank(index(Systems!$A:$E,match($A2747,Systems!$A:$A,),match(Systems!$C$2,Systems!$2:$2,))))," ["&amp;index(Systems!$A:$E,match($A2747,Systems!$A:$A,),match(Systems!$C$2,Systems!$2:$2,))&amp;"]",)</f>
        <v>Wernke [Talon]</v>
      </c>
      <c r="C2747" s="144">
        <f t="array" ref="C2747">round((F2747-average(I2747,L2747,O2747,R2747,U2747))*X2747+if($B2747=$H2747,0,iferror(average(vlookup({$H2747,$K2747,$N2747,$Q2747,$T2747},$B:$D,column(B$1),0)),index(C:C,match($H2747,$B:$B,)))),3)</f>
        <v>248.407</v>
      </c>
      <c r="D2747" s="144">
        <f t="array" ref="D2747">round((G2747-average(J2747,M2747,P2747,S2747,V2747))*Y2747+if($B2747=$H2747,0,iferror(average(vlookup({$H2747,$K2747,$N2747,$Q2747,$T2747},$B:$D,column(C$1),0)),index(D:D,match($H2747,$B:$B,)))),3)</f>
        <v>-230.887</v>
      </c>
      <c r="E2747" s="145">
        <v>2764.0</v>
      </c>
      <c r="F2747" s="146">
        <v>845.235</v>
      </c>
      <c r="G2747" s="146">
        <v>551.818</v>
      </c>
      <c r="H2747" s="147" t="s">
        <v>404</v>
      </c>
      <c r="I2747" s="146">
        <v>688.449</v>
      </c>
      <c r="J2747" s="146">
        <v>406.09</v>
      </c>
      <c r="K2747" s="148"/>
      <c r="L2747" s="149"/>
      <c r="M2747" s="149"/>
      <c r="N2747" s="148"/>
      <c r="O2747" s="149"/>
      <c r="P2747" s="149"/>
      <c r="Q2747" s="148"/>
      <c r="R2747" s="149"/>
      <c r="S2747" s="149"/>
      <c r="T2747" s="148"/>
      <c r="U2747" s="149"/>
      <c r="V2747" s="149"/>
      <c r="W2747" s="149"/>
      <c r="X2747" s="150">
        <f t="shared" si="1"/>
        <v>1.584367573</v>
      </c>
      <c r="Y2747" s="150">
        <f t="shared" si="2"/>
        <v>-1.584367573</v>
      </c>
    </row>
    <row r="2748" ht="15.75" customHeight="1">
      <c r="A2748" s="119">
        <v>2747.0</v>
      </c>
      <c r="B2748" s="143" t="str">
        <f t="array" ref="B2748">index(Systems!$A:$E,match($A2748,Systems!$A:$A,),match(B$1,Systems!$2:$2,))&amp;if(not(isblank(index(Systems!$A:$E,match($A2748,Systems!$A:$A,),match(Systems!$C$2,Systems!$2:$2,))))," ["&amp;index(Systems!$A:$E,match($A2748,Systems!$A:$A,),match(Systems!$C$2,Systems!$2:$2,))&amp;"]",)</f>
        <v>Westerhand</v>
      </c>
      <c r="C2748" s="144">
        <f t="array" ref="C2748">round((F2748-average(I2748,L2748,O2748,R2748,U2748))*X2748+if($B2748=$H2748,0,iferror(average(vlookup({$H2748,$K2748,$N2748,$Q2748,$T2748},$B:$D,column(B$1),0)),index(C:C,match($H2748,$B:$B,)))),3)</f>
        <v>-5.436</v>
      </c>
      <c r="D2748" s="144">
        <f t="array" ref="D2748">round((G2748-average(J2748,M2748,P2748,S2748,V2748))*Y2748+if($B2748=$H2748,0,iferror(average(vlookup({$H2748,$K2748,$N2748,$Q2748,$T2748},$B:$D,column(C$1),0)),index(D:D,match($H2748,$B:$B,)))),3)</f>
        <v>-276.084</v>
      </c>
      <c r="E2748" s="145">
        <v>2764.0</v>
      </c>
      <c r="F2748" s="146">
        <v>685.018</v>
      </c>
      <c r="G2748" s="146">
        <v>580.345</v>
      </c>
      <c r="H2748" s="147" t="s">
        <v>404</v>
      </c>
      <c r="I2748" s="146">
        <v>688.449</v>
      </c>
      <c r="J2748" s="146">
        <v>406.09</v>
      </c>
      <c r="K2748" s="148"/>
      <c r="L2748" s="149"/>
      <c r="M2748" s="149"/>
      <c r="N2748" s="148"/>
      <c r="O2748" s="149"/>
      <c r="P2748" s="149"/>
      <c r="Q2748" s="148"/>
      <c r="R2748" s="149"/>
      <c r="S2748" s="149"/>
      <c r="T2748" s="148"/>
      <c r="U2748" s="149"/>
      <c r="V2748" s="149"/>
      <c r="W2748" s="149"/>
      <c r="X2748" s="150">
        <f t="shared" si="1"/>
        <v>1.584367573</v>
      </c>
      <c r="Y2748" s="150">
        <f t="shared" si="2"/>
        <v>-1.584367573</v>
      </c>
    </row>
    <row r="2749" ht="15.75" customHeight="1">
      <c r="A2749" s="119">
        <v>2748.0</v>
      </c>
      <c r="B2749" s="143" t="str">
        <f t="array" ref="B2749">index(Systems!$A:$E,match($A2749,Systems!$A:$A,),match(B$1,Systems!$2:$2,))&amp;if(not(isblank(index(Systems!$A:$E,match($A2749,Systems!$A:$A,),match(Systems!$C$2,Systems!$2:$2,))))," ["&amp;index(Systems!$A:$E,match($A2749,Systems!$A:$A,),match(Systems!$C$2,Systems!$2:$2,))&amp;"]",)</f>
        <v>Westerstede</v>
      </c>
      <c r="C2749" s="144">
        <f t="array" ref="C2749">round((F2749-average(I2749,L2749,O2749,R2749,U2749))*X2749+if($B2749=$H2749,0,iferror(average(vlookup({$H2749,$K2749,$N2749,$Q2749,$T2749},$B:$D,column(B$1),0)),index(C:C,match($H2749,$B:$B,)))),3)</f>
        <v>-207.554</v>
      </c>
      <c r="D2749" s="144">
        <f t="array" ref="D2749">round((G2749-average(J2749,M2749,P2749,S2749,V2749))*Y2749+if($B2749=$H2749,0,iferror(average(vlookup({$H2749,$K2749,$N2749,$Q2749,$T2749},$B:$D,column(C$1),0)),index(D:D,match($H2749,$B:$B,)))),3)</f>
        <v>170.044</v>
      </c>
      <c r="E2749" s="145">
        <v>2764.0</v>
      </c>
      <c r="F2749" s="146">
        <v>557.448</v>
      </c>
      <c r="G2749" s="146">
        <v>298.764</v>
      </c>
      <c r="H2749" s="147" t="s">
        <v>404</v>
      </c>
      <c r="I2749" s="146">
        <v>688.449</v>
      </c>
      <c r="J2749" s="146">
        <v>406.09</v>
      </c>
      <c r="K2749" s="148"/>
      <c r="L2749" s="149"/>
      <c r="M2749" s="149"/>
      <c r="N2749" s="148"/>
      <c r="O2749" s="149"/>
      <c r="P2749" s="149"/>
      <c r="Q2749" s="148"/>
      <c r="R2749" s="149"/>
      <c r="S2749" s="149"/>
      <c r="T2749" s="148"/>
      <c r="U2749" s="149"/>
      <c r="V2749" s="149"/>
      <c r="W2749" s="149"/>
      <c r="X2749" s="150">
        <f t="shared" si="1"/>
        <v>1.584367573</v>
      </c>
      <c r="Y2749" s="150">
        <f t="shared" si="2"/>
        <v>-1.584367573</v>
      </c>
    </row>
    <row r="2750" ht="15.75" customHeight="1">
      <c r="A2750" s="119">
        <v>2749.0</v>
      </c>
      <c r="B2750" s="143" t="str">
        <f t="array" ref="B2750">index(Systems!$A:$E,match($A2750,Systems!$A:$A,),match(B$1,Systems!$2:$2,))&amp;if(not(isblank(index(Systems!$A:$E,match($A2750,Systems!$A:$A,),match(Systems!$C$2,Systems!$2:$2,))))," ["&amp;index(Systems!$A:$E,match($A2750,Systems!$A:$A,),match(Systems!$C$2,Systems!$2:$2,))&amp;"]",)</f>
        <v>Westfield</v>
      </c>
      <c r="C2750" s="144">
        <f t="array" ref="C2750">round((F2750-average(I2750,L2750,O2750,R2750,U2750))*X2750+if($B2750=$H2750,0,iferror(average(vlookup({$H2750,$K2750,$N2750,$Q2750,$T2750},$B:$D,column(B$1),0)),index(C:C,match($H2750,$B:$B,)))),3)</f>
        <v>235.565</v>
      </c>
      <c r="D2750" s="144">
        <f t="array" ref="D2750">round((G2750-average(J2750,M2750,P2750,S2750,V2750))*Y2750+if($B2750=$H2750,0,iferror(average(vlookup({$H2750,$K2750,$N2750,$Q2750,$T2750},$B:$D,column(C$1),0)),index(D:D,match($H2750,$B:$B,)))),3)</f>
        <v>107.666</v>
      </c>
      <c r="E2750" s="145">
        <v>2764.0</v>
      </c>
      <c r="F2750" s="146">
        <v>837.13</v>
      </c>
      <c r="G2750" s="146">
        <v>338.135</v>
      </c>
      <c r="H2750" s="147" t="s">
        <v>404</v>
      </c>
      <c r="I2750" s="146">
        <v>688.449</v>
      </c>
      <c r="J2750" s="146">
        <v>406.09</v>
      </c>
      <c r="K2750" s="148"/>
      <c r="L2750" s="149"/>
      <c r="M2750" s="149"/>
      <c r="N2750" s="148"/>
      <c r="O2750" s="149"/>
      <c r="P2750" s="149"/>
      <c r="Q2750" s="148"/>
      <c r="R2750" s="149"/>
      <c r="S2750" s="149"/>
      <c r="T2750" s="148"/>
      <c r="U2750" s="149"/>
      <c r="V2750" s="149"/>
      <c r="W2750" s="149"/>
      <c r="X2750" s="150">
        <f t="shared" si="1"/>
        <v>1.584367573</v>
      </c>
      <c r="Y2750" s="150">
        <f t="shared" si="2"/>
        <v>-1.584367573</v>
      </c>
    </row>
    <row r="2751" ht="15.75" customHeight="1">
      <c r="A2751" s="119">
        <v>2750.0</v>
      </c>
      <c r="B2751" s="143" t="str">
        <f t="array" ref="B2751">index(Systems!$A:$E,match($A2751,Systems!$A:$A,),match(B$1,Systems!$2:$2,))&amp;if(not(isblank(index(Systems!$A:$E,match($A2751,Systems!$A:$A,),match(Systems!$C$2,Systems!$2:$2,))))," ["&amp;index(Systems!$A:$E,match($A2751,Systems!$A:$A,),match(Systems!$C$2,Systems!$2:$2,))&amp;"]",)</f>
        <v>Westover</v>
      </c>
      <c r="C2751" s="144">
        <f t="array" ref="C2751">round((F2751-average(I2751,L2751,O2751,R2751,U2751))*X2751+if($B2751=$H2751,0,iferror(average(vlookup({$H2751,$K2751,$N2751,$Q2751,$T2751},$B:$D,column(B$1),0)),index(C:C,match($H2751,$B:$B,)))),3)</f>
        <v>-304.487</v>
      </c>
      <c r="D2751" s="144">
        <f t="array" ref="D2751">round((G2751-average(J2751,M2751,P2751,S2751,V2751))*Y2751+if($B2751=$H2751,0,iferror(average(vlookup({$H2751,$K2751,$N2751,$Q2751,$T2751},$B:$D,column(C$1),0)),index(D:D,match($H2751,$B:$B,)))),3)</f>
        <v>-210.471</v>
      </c>
      <c r="E2751" s="145">
        <v>2764.0</v>
      </c>
      <c r="F2751" s="146">
        <v>496.267</v>
      </c>
      <c r="G2751" s="146">
        <v>538.932</v>
      </c>
      <c r="H2751" s="147" t="s">
        <v>404</v>
      </c>
      <c r="I2751" s="146">
        <v>688.449</v>
      </c>
      <c r="J2751" s="146">
        <v>406.09</v>
      </c>
      <c r="K2751" s="148"/>
      <c r="L2751" s="149"/>
      <c r="M2751" s="149"/>
      <c r="N2751" s="148"/>
      <c r="O2751" s="149"/>
      <c r="P2751" s="149"/>
      <c r="Q2751" s="148"/>
      <c r="R2751" s="149"/>
      <c r="S2751" s="149"/>
      <c r="T2751" s="148"/>
      <c r="U2751" s="149"/>
      <c r="V2751" s="149"/>
      <c r="W2751" s="149"/>
      <c r="X2751" s="150">
        <f t="shared" si="1"/>
        <v>1.584367573</v>
      </c>
      <c r="Y2751" s="150">
        <f t="shared" si="2"/>
        <v>-1.584367573</v>
      </c>
    </row>
    <row r="2752" ht="15.75" customHeight="1">
      <c r="A2752" s="119">
        <v>2751.0</v>
      </c>
      <c r="B2752" s="143" t="str">
        <f t="array" ref="B2752">index(Systems!$A:$E,match($A2752,Systems!$A:$A,),match(B$1,Systems!$2:$2,))&amp;if(not(isblank(index(Systems!$A:$E,match($A2752,Systems!$A:$A,),match(Systems!$C$2,Systems!$2:$2,))))," ["&amp;index(Systems!$A:$E,match($A2752,Systems!$A:$A,),match(Systems!$C$2,Systems!$2:$2,))&amp;"]",)</f>
        <v>Westphalia</v>
      </c>
      <c r="C2752" s="144">
        <f t="array" ref="C2752">round((F2752-average(I2752,L2752,O2752,R2752,U2752))*X2752+if($B2752=$H2752,0,iferror(average(vlookup({$H2752,$K2752,$N2752,$Q2752,$T2752},$B:$D,column(B$1),0)),index(C:C,match($H2752,$B:$B,)))),3)</f>
        <v>125.246</v>
      </c>
      <c r="D2752" s="144">
        <f t="array" ref="D2752">round((G2752-average(J2752,M2752,P2752,S2752,V2752))*Y2752+if($B2752=$H2752,0,iferror(average(vlookup({$H2752,$K2752,$N2752,$Q2752,$T2752},$B:$D,column(C$1),0)),index(D:D,match($H2752,$B:$B,)))),3)</f>
        <v>-103.713</v>
      </c>
      <c r="E2752" s="145">
        <v>2764.0</v>
      </c>
      <c r="F2752" s="146">
        <v>767.5</v>
      </c>
      <c r="G2752" s="146">
        <v>471.55</v>
      </c>
      <c r="H2752" s="147" t="s">
        <v>404</v>
      </c>
      <c r="I2752" s="146">
        <v>688.449</v>
      </c>
      <c r="J2752" s="146">
        <v>406.09</v>
      </c>
      <c r="K2752" s="148"/>
      <c r="L2752" s="149"/>
      <c r="M2752" s="149"/>
      <c r="N2752" s="148"/>
      <c r="O2752" s="149"/>
      <c r="P2752" s="149"/>
      <c r="Q2752" s="148"/>
      <c r="R2752" s="149"/>
      <c r="S2752" s="149"/>
      <c r="T2752" s="148"/>
      <c r="U2752" s="149"/>
      <c r="V2752" s="149"/>
      <c r="W2752" s="149"/>
      <c r="X2752" s="150">
        <f t="shared" si="1"/>
        <v>1.584367573</v>
      </c>
      <c r="Y2752" s="150">
        <f t="shared" si="2"/>
        <v>-1.584367573</v>
      </c>
    </row>
    <row r="2753" ht="15.75" customHeight="1">
      <c r="A2753" s="119">
        <v>2752.0</v>
      </c>
      <c r="B2753" s="143" t="str">
        <f t="array" ref="B2753">index(Systems!$A:$E,match($A2753,Systems!$A:$A,),match(B$1,Systems!$2:$2,))&amp;if(not(isblank(index(Systems!$A:$E,match($A2753,Systems!$A:$A,),match(Systems!$C$2,Systems!$2:$2,))))," ["&amp;index(Systems!$A:$E,match($A2753,Systems!$A:$A,),match(Systems!$C$2,Systems!$2:$2,))&amp;"]",)</f>
        <v>Wetumpka</v>
      </c>
      <c r="C2753" s="144">
        <f t="array" ref="C2753">round((F2753-average(I2753,L2753,O2753,R2753,U2753))*X2753+if($B2753=$H2753,0,iferror(average(vlookup({$H2753,$K2753,$N2753,$Q2753,$T2753},$B:$D,column(B$1),0)),index(C:C,match($H2753,$B:$B,)))),3)</f>
        <v>527.319</v>
      </c>
      <c r="D2753" s="144">
        <f t="array" ref="D2753">round((G2753-average(J2753,M2753,P2753,S2753,V2753))*Y2753+if($B2753=$H2753,0,iferror(average(vlookup({$H2753,$K2753,$N2753,$Q2753,$T2753},$B:$D,column(C$1),0)),index(D:D,match($H2753,$B:$B,)))),3)</f>
        <v>-164.48</v>
      </c>
      <c r="E2753" s="145">
        <v>2764.0</v>
      </c>
      <c r="F2753" s="146">
        <v>1021.275</v>
      </c>
      <c r="G2753" s="146">
        <v>509.904</v>
      </c>
      <c r="H2753" s="147" t="s">
        <v>404</v>
      </c>
      <c r="I2753" s="146">
        <v>688.449</v>
      </c>
      <c r="J2753" s="146">
        <v>406.09</v>
      </c>
      <c r="K2753" s="148"/>
      <c r="L2753" s="149"/>
      <c r="M2753" s="149"/>
      <c r="N2753" s="148"/>
      <c r="O2753" s="149"/>
      <c r="P2753" s="149"/>
      <c r="Q2753" s="148"/>
      <c r="R2753" s="149"/>
      <c r="S2753" s="149"/>
      <c r="T2753" s="148"/>
      <c r="U2753" s="149"/>
      <c r="V2753" s="149"/>
      <c r="W2753" s="149"/>
      <c r="X2753" s="150">
        <f t="shared" si="1"/>
        <v>1.584367573</v>
      </c>
      <c r="Y2753" s="150">
        <f t="shared" si="2"/>
        <v>-1.584367573</v>
      </c>
    </row>
    <row r="2754" ht="15.75" customHeight="1">
      <c r="A2754" s="119">
        <v>2753.0</v>
      </c>
      <c r="B2754" s="143" t="str">
        <f t="array" ref="B2754">index(Systems!$A:$E,match($A2754,Systems!$A:$A,),match(B$1,Systems!$2:$2,))&amp;if(not(isblank(index(Systems!$A:$E,match($A2754,Systems!$A:$A,),match(Systems!$C$2,Systems!$2:$2,))))," ["&amp;index(Systems!$A:$E,match($A2754,Systems!$A:$A,),match(Systems!$C$2,Systems!$2:$2,))&amp;"]",)</f>
        <v>Wheel</v>
      </c>
      <c r="C2754" s="144">
        <f t="array" ref="C2754">round((F2754-average(I2754,L2754,O2754,R2754,U2754))*X2754+if($B2754=$H2754,0,iferror(average(vlookup({$H2754,$K2754,$N2754,$Q2754,$T2754},$B:$D,column(B$1),0)),index(C:C,match($H2754,$B:$B,)))),3)</f>
        <v>-30.512</v>
      </c>
      <c r="D2754" s="144">
        <f t="array" ref="D2754">round((G2754-average(J2754,M2754,P2754,S2754,V2754))*Y2754+if($B2754=$H2754,0,iferror(average(vlookup({$H2754,$K2754,$N2754,$Q2754,$T2754},$B:$D,column(C$1),0)),index(D:D,match($H2754,$B:$B,)))),3)</f>
        <v>264.911</v>
      </c>
      <c r="E2754" s="145">
        <v>2764.0</v>
      </c>
      <c r="F2754" s="146">
        <v>669.191</v>
      </c>
      <c r="G2754" s="146">
        <v>238.887</v>
      </c>
      <c r="H2754" s="147" t="s">
        <v>404</v>
      </c>
      <c r="I2754" s="146">
        <v>688.449</v>
      </c>
      <c r="J2754" s="146">
        <v>406.09</v>
      </c>
      <c r="K2754" s="148"/>
      <c r="L2754" s="149"/>
      <c r="M2754" s="149"/>
      <c r="N2754" s="148"/>
      <c r="O2754" s="149"/>
      <c r="P2754" s="149"/>
      <c r="Q2754" s="148"/>
      <c r="R2754" s="149"/>
      <c r="S2754" s="149"/>
      <c r="T2754" s="148"/>
      <c r="U2754" s="149"/>
      <c r="V2754" s="149"/>
      <c r="W2754" s="149"/>
      <c r="X2754" s="150">
        <f t="shared" si="1"/>
        <v>1.584367573</v>
      </c>
      <c r="Y2754" s="150">
        <f t="shared" si="2"/>
        <v>-1.584367573</v>
      </c>
    </row>
    <row r="2755" ht="15.75" customHeight="1">
      <c r="A2755" s="119">
        <v>2754.0</v>
      </c>
      <c r="B2755" s="143" t="str">
        <f t="array" ref="B2755">index(Systems!$A:$E,match($A2755,Systems!$A:$A,),match(B$1,Systems!$2:$2,))&amp;if(not(isblank(index(Systems!$A:$E,match($A2755,Systems!$A:$A,),match(Systems!$C$2,Systems!$2:$2,))))," ["&amp;index(Systems!$A:$E,match($A2755,Systems!$A:$A,),match(Systems!$C$2,Systems!$2:$2,))&amp;"]",)</f>
        <v>Whittington</v>
      </c>
      <c r="C2755" s="144">
        <f t="array" ref="C2755">round((F2755-average(I2755,L2755,O2755,R2755,U2755))*X2755+if($B2755=$H2755,0,iferror(average(vlookup({$H2755,$K2755,$N2755,$Q2755,$T2755},$B:$D,column(B$1),0)),index(C:C,match($H2755,$B:$B,)))),3)</f>
        <v>-106.267</v>
      </c>
      <c r="D2755" s="144">
        <f t="array" ref="D2755">round((G2755-average(J2755,M2755,P2755,S2755,V2755))*Y2755+if($B2755=$H2755,0,iferror(average(vlookup({$H2755,$K2755,$N2755,$Q2755,$T2755},$B:$D,column(C$1),0)),index(D:D,match($H2755,$B:$B,)))),3)</f>
        <v>106.457</v>
      </c>
      <c r="E2755" s="145">
        <v>2764.0</v>
      </c>
      <c r="F2755" s="146">
        <v>621.377</v>
      </c>
      <c r="G2755" s="146">
        <v>338.898</v>
      </c>
      <c r="H2755" s="147" t="s">
        <v>404</v>
      </c>
      <c r="I2755" s="146">
        <v>688.449</v>
      </c>
      <c r="J2755" s="146">
        <v>406.09</v>
      </c>
      <c r="K2755" s="148"/>
      <c r="L2755" s="149"/>
      <c r="M2755" s="149"/>
      <c r="N2755" s="148"/>
      <c r="O2755" s="149"/>
      <c r="P2755" s="149"/>
      <c r="Q2755" s="148"/>
      <c r="R2755" s="149"/>
      <c r="S2755" s="149"/>
      <c r="T2755" s="148"/>
      <c r="U2755" s="149"/>
      <c r="V2755" s="149"/>
      <c r="W2755" s="149"/>
      <c r="X2755" s="150">
        <f t="shared" si="1"/>
        <v>1.584367573</v>
      </c>
      <c r="Y2755" s="150">
        <f t="shared" si="2"/>
        <v>-1.584367573</v>
      </c>
    </row>
    <row r="2756" ht="15.75" customHeight="1">
      <c r="A2756" s="119">
        <v>2755.0</v>
      </c>
      <c r="B2756" s="143" t="str">
        <f t="array" ref="B2756">index(Systems!$A:$E,match($A2756,Systems!$A:$A,),match(B$1,Systems!$2:$2,))&amp;if(not(isblank(index(Systems!$A:$E,match($A2756,Systems!$A:$A,),match(Systems!$C$2,Systems!$2:$2,))))," ["&amp;index(Systems!$A:$E,match($A2756,Systems!$A:$A,),match(Systems!$C$2,Systems!$2:$2,))&amp;"]",)</f>
        <v>Wildwood</v>
      </c>
      <c r="C2756" s="144">
        <f t="array" ref="C2756">round((F2756-average(I2756,L2756,O2756,R2756,U2756))*X2756+if($B2756=$H2756,0,iferror(average(vlookup({$H2756,$K2756,$N2756,$Q2756,$T2756},$B:$D,column(B$1),0)),index(C:C,match($H2756,$B:$B,)))),3)</f>
        <v>-217.633</v>
      </c>
      <c r="D2756" s="144">
        <f t="array" ref="D2756">round((G2756-average(J2756,M2756,P2756,S2756,V2756))*Y2756+if($B2756=$H2756,0,iferror(average(vlookup({$H2756,$K2756,$N2756,$Q2756,$T2756},$B:$D,column(C$1),0)),index(D:D,match($H2756,$B:$B,)))),3)</f>
        <v>-440.009</v>
      </c>
      <c r="E2756" s="145">
        <v>2764.0</v>
      </c>
      <c r="F2756" s="146">
        <v>551.086</v>
      </c>
      <c r="G2756" s="146">
        <v>683.809</v>
      </c>
      <c r="H2756" s="147" t="s">
        <v>404</v>
      </c>
      <c r="I2756" s="146">
        <v>688.449</v>
      </c>
      <c r="J2756" s="146">
        <v>406.09</v>
      </c>
      <c r="K2756" s="148"/>
      <c r="L2756" s="149"/>
      <c r="M2756" s="149"/>
      <c r="N2756" s="148"/>
      <c r="O2756" s="149"/>
      <c r="P2756" s="149"/>
      <c r="Q2756" s="148"/>
      <c r="R2756" s="149"/>
      <c r="S2756" s="149"/>
      <c r="T2756" s="148"/>
      <c r="U2756" s="149"/>
      <c r="V2756" s="149"/>
      <c r="W2756" s="149"/>
      <c r="X2756" s="150">
        <f t="shared" si="1"/>
        <v>1.584367573</v>
      </c>
      <c r="Y2756" s="150">
        <f t="shared" si="2"/>
        <v>-1.584367573</v>
      </c>
    </row>
    <row r="2757" ht="15.75" customHeight="1">
      <c r="A2757" s="119">
        <v>2756.0</v>
      </c>
      <c r="B2757" s="143" t="str">
        <f t="array" ref="B2757">index(Systems!$A:$E,match($A2757,Systems!$A:$A,),match(B$1,Systems!$2:$2,))&amp;if(not(isblank(index(Systems!$A:$E,match($A2757,Systems!$A:$A,),match(Systems!$C$2,Systems!$2:$2,))))," ["&amp;index(Systems!$A:$E,match($A2757,Systems!$A:$A,),match(Systems!$C$2,Systems!$2:$2,))&amp;"]",)</f>
        <v>Wilkes</v>
      </c>
      <c r="C2757" s="144">
        <f t="array" ref="C2757">round((F2757-average(I2757,L2757,O2757,R2757,U2757))*X2757+if($B2757=$H2757,0,iferror(average(vlookup({$H2757,$K2757,$N2757,$Q2757,$T2757},$B:$D,column(B$1),0)),index(C:C,match($H2757,$B:$B,)))),3)</f>
        <v>-212.21</v>
      </c>
      <c r="D2757" s="144">
        <f t="array" ref="D2757">round((G2757-average(J2757,M2757,P2757,S2757,V2757))*Y2757+if($B2757=$H2757,0,iferror(average(vlookup({$H2757,$K2757,$N2757,$Q2757,$T2757},$B:$D,column(C$1),0)),index(D:D,match($H2757,$B:$B,)))),3)</f>
        <v>-273.508</v>
      </c>
      <c r="E2757" s="145">
        <v>2764.0</v>
      </c>
      <c r="F2757" s="146">
        <v>554.509</v>
      </c>
      <c r="G2757" s="146">
        <v>578.719</v>
      </c>
      <c r="H2757" s="147" t="s">
        <v>404</v>
      </c>
      <c r="I2757" s="146">
        <v>688.449</v>
      </c>
      <c r="J2757" s="146">
        <v>406.09</v>
      </c>
      <c r="K2757" s="148"/>
      <c r="L2757" s="149"/>
      <c r="M2757" s="149"/>
      <c r="N2757" s="148"/>
      <c r="O2757" s="149"/>
      <c r="P2757" s="149"/>
      <c r="Q2757" s="148"/>
      <c r="R2757" s="149"/>
      <c r="S2757" s="149"/>
      <c r="T2757" s="148"/>
      <c r="U2757" s="149"/>
      <c r="V2757" s="149"/>
      <c r="W2757" s="149"/>
      <c r="X2757" s="150">
        <f t="shared" si="1"/>
        <v>1.584367573</v>
      </c>
      <c r="Y2757" s="150">
        <f t="shared" si="2"/>
        <v>-1.584367573</v>
      </c>
    </row>
    <row r="2758" ht="15.75" customHeight="1">
      <c r="A2758" s="119">
        <v>2757.0</v>
      </c>
      <c r="B2758" s="143" t="str">
        <f t="array" ref="B2758">index(Systems!$A:$E,match($A2758,Systems!$A:$A,),match(B$1,Systems!$2:$2,))&amp;if(not(isblank(index(Systems!$A:$E,match($A2758,Systems!$A:$A,),match(Systems!$C$2,Systems!$2:$2,))))," ["&amp;index(Systems!$A:$E,match($A2758,Systems!$A:$A,),match(Systems!$C$2,Systems!$2:$2,))&amp;"]",)</f>
        <v>Willowick</v>
      </c>
      <c r="C2758" s="144">
        <f t="array" ref="C2758">round((F2758-average(I2758,L2758,O2758,R2758,U2758))*X2758+if($B2758=$H2758,0,iferror(average(vlookup({$H2758,$K2758,$N2758,$Q2758,$T2758},$B:$D,column(B$1),0)),index(C:C,match($H2758,$B:$B,)))),3)</f>
        <v>328.284</v>
      </c>
      <c r="D2758" s="144">
        <f t="array" ref="D2758">round((G2758-average(J2758,M2758,P2758,S2758,V2758))*Y2758+if($B2758=$H2758,0,iferror(average(vlookup({$H2758,$K2758,$N2758,$Q2758,$T2758},$B:$D,column(C$1),0)),index(D:D,match($H2758,$B:$B,)))),3)</f>
        <v>-74.494</v>
      </c>
      <c r="E2758" s="145">
        <v>2764.0</v>
      </c>
      <c r="F2758" s="146">
        <v>895.651</v>
      </c>
      <c r="G2758" s="146">
        <v>453.108</v>
      </c>
      <c r="H2758" s="147" t="s">
        <v>404</v>
      </c>
      <c r="I2758" s="146">
        <v>688.449</v>
      </c>
      <c r="J2758" s="146">
        <v>406.09</v>
      </c>
      <c r="K2758" s="148"/>
      <c r="L2758" s="149"/>
      <c r="M2758" s="149"/>
      <c r="N2758" s="148"/>
      <c r="O2758" s="149"/>
      <c r="P2758" s="149"/>
      <c r="Q2758" s="148"/>
      <c r="R2758" s="149"/>
      <c r="S2758" s="149"/>
      <c r="T2758" s="148"/>
      <c r="U2758" s="149"/>
      <c r="V2758" s="149"/>
      <c r="W2758" s="149"/>
      <c r="X2758" s="150">
        <f t="shared" si="1"/>
        <v>1.584367573</v>
      </c>
      <c r="Y2758" s="150">
        <f t="shared" si="2"/>
        <v>-1.584367573</v>
      </c>
    </row>
    <row r="2759" ht="15.75" customHeight="1">
      <c r="A2759" s="119">
        <v>2758.0</v>
      </c>
      <c r="B2759" s="143" t="str">
        <f t="array" ref="B2759">index(Systems!$A:$E,match($A2759,Systems!$A:$A,),match(B$1,Systems!$2:$2,))&amp;if(not(isblank(index(Systems!$A:$E,match($A2759,Systems!$A:$A,),match(Systems!$C$2,Systems!$2:$2,))))," ["&amp;index(Systems!$A:$E,match($A2759,Systems!$A:$A,),match(Systems!$C$2,Systems!$2:$2,))&amp;"]",)</f>
        <v>Willunga</v>
      </c>
      <c r="C2759" s="144">
        <f t="array" ref="C2759">round((F2759-average(I2759,L2759,O2759,R2759,U2759))*X2759+if($B2759=$H2759,0,iferror(average(vlookup({$H2759,$K2759,$N2759,$Q2759,$T2759},$B:$D,column(B$1),0)),index(C:C,match($H2759,$B:$B,)))),3)</f>
        <v>-333.734</v>
      </c>
      <c r="D2759" s="144">
        <f t="array" ref="D2759">round((G2759-average(J2759,M2759,P2759,S2759,V2759))*Y2759+if($B2759=$H2759,0,iferror(average(vlookup({$H2759,$K2759,$N2759,$Q2759,$T2759},$B:$D,column(C$1),0)),index(D:D,match($H2759,$B:$B,)))),3)</f>
        <v>345.303</v>
      </c>
      <c r="E2759" s="145">
        <v>2764.0</v>
      </c>
      <c r="F2759" s="146">
        <v>477.807</v>
      </c>
      <c r="G2759" s="146">
        <v>188.146</v>
      </c>
      <c r="H2759" s="147" t="s">
        <v>404</v>
      </c>
      <c r="I2759" s="146">
        <v>688.449</v>
      </c>
      <c r="J2759" s="146">
        <v>406.09</v>
      </c>
      <c r="K2759" s="148"/>
      <c r="L2759" s="149"/>
      <c r="M2759" s="149"/>
      <c r="N2759" s="148"/>
      <c r="O2759" s="149"/>
      <c r="P2759" s="149"/>
      <c r="Q2759" s="148"/>
      <c r="R2759" s="149"/>
      <c r="S2759" s="149"/>
      <c r="T2759" s="148"/>
      <c r="U2759" s="149"/>
      <c r="V2759" s="149"/>
      <c r="W2759" s="149"/>
      <c r="X2759" s="150">
        <f t="shared" si="1"/>
        <v>1.584367573</v>
      </c>
      <c r="Y2759" s="150">
        <f t="shared" si="2"/>
        <v>-1.584367573</v>
      </c>
    </row>
    <row r="2760" ht="15.75" customHeight="1">
      <c r="A2760" s="119">
        <v>2759.0</v>
      </c>
      <c r="B2760" s="143" t="str">
        <f t="array" ref="B2760">index(Systems!$A:$E,match($A2760,Systems!$A:$A,),match(B$1,Systems!$2:$2,))&amp;if(not(isblank(index(Systems!$A:$E,match($A2760,Systems!$A:$A,),match(Systems!$C$2,Systems!$2:$2,))))," ["&amp;index(Systems!$A:$E,match($A2760,Systems!$A:$A,),match(Systems!$C$2,Systems!$2:$2,))&amp;"]",)</f>
        <v>Wiltshire</v>
      </c>
      <c r="C2760" s="144">
        <f t="array" ref="C2760">round((F2760-average(I2760,L2760,O2760,R2760,U2760))*X2760+if($B2760=$H2760,0,iferror(average(vlookup({$H2760,$K2760,$N2760,$Q2760,$T2760},$B:$D,column(B$1),0)),index(C:C,match($H2760,$B:$B,)))),3)</f>
        <v>-439.196</v>
      </c>
      <c r="D2760" s="144">
        <f t="array" ref="D2760">round((G2760-average(J2760,M2760,P2760,S2760,V2760))*Y2760+if($B2760=$H2760,0,iferror(average(vlookup({$H2760,$K2760,$N2760,$Q2760,$T2760},$B:$D,column(C$1),0)),index(D:D,match($H2760,$B:$B,)))),3)</f>
        <v>143.157</v>
      </c>
      <c r="E2760" s="145">
        <v>2764.0</v>
      </c>
      <c r="F2760" s="146">
        <v>411.243</v>
      </c>
      <c r="G2760" s="146">
        <v>315.734</v>
      </c>
      <c r="H2760" s="147" t="s">
        <v>404</v>
      </c>
      <c r="I2760" s="146">
        <v>688.449</v>
      </c>
      <c r="J2760" s="146">
        <v>406.09</v>
      </c>
      <c r="K2760" s="148"/>
      <c r="L2760" s="149"/>
      <c r="M2760" s="149"/>
      <c r="N2760" s="148"/>
      <c r="O2760" s="149"/>
      <c r="P2760" s="149"/>
      <c r="Q2760" s="148"/>
      <c r="R2760" s="149"/>
      <c r="S2760" s="149"/>
      <c r="T2760" s="148"/>
      <c r="U2760" s="149"/>
      <c r="V2760" s="149"/>
      <c r="W2760" s="149"/>
      <c r="X2760" s="150">
        <f t="shared" si="1"/>
        <v>1.584367573</v>
      </c>
      <c r="Y2760" s="150">
        <f t="shared" si="2"/>
        <v>-1.584367573</v>
      </c>
    </row>
    <row r="2761" ht="15.75" customHeight="1">
      <c r="A2761" s="119">
        <v>2760.0</v>
      </c>
      <c r="B2761" s="143" t="str">
        <f t="array" ref="B2761">index(Systems!$A:$E,match($A2761,Systems!$A:$A,),match(B$1,Systems!$2:$2,))&amp;if(not(isblank(index(Systems!$A:$E,match($A2761,Systems!$A:$A,),match(Systems!$C$2,Systems!$2:$2,))))," ["&amp;index(Systems!$A:$E,match($A2761,Systems!$A:$A,),match(Systems!$C$2,Systems!$2:$2,))&amp;"]",)</f>
        <v>Windhoek</v>
      </c>
      <c r="C2761" s="144">
        <f t="array" ref="C2761">round((F2761-average(I2761,L2761,O2761,R2761,U2761))*X2761+if($B2761=$H2761,0,iferror(average(vlookup({$H2761,$K2761,$N2761,$Q2761,$T2761},$B:$D,column(B$1),0)),index(C:C,match($H2761,$B:$B,)))),3)</f>
        <v>-349.225</v>
      </c>
      <c r="D2761" s="144">
        <f t="array" ref="D2761">round((G2761-average(J2761,M2761,P2761,S2761,V2761))*Y2761+if($B2761=$H2761,0,iferror(average(vlookup({$H2761,$K2761,$N2761,$Q2761,$T2761},$B:$D,column(C$1),0)),index(D:D,match($H2761,$B:$B,)))),3)</f>
        <v>442.365</v>
      </c>
      <c r="E2761" s="145">
        <v>2764.0</v>
      </c>
      <c r="F2761" s="146">
        <v>468.03</v>
      </c>
      <c r="G2761" s="146">
        <v>126.884</v>
      </c>
      <c r="H2761" s="147" t="s">
        <v>404</v>
      </c>
      <c r="I2761" s="146">
        <v>688.449</v>
      </c>
      <c r="J2761" s="146">
        <v>406.09</v>
      </c>
      <c r="K2761" s="148"/>
      <c r="L2761" s="149"/>
      <c r="M2761" s="149"/>
      <c r="N2761" s="148"/>
      <c r="O2761" s="149"/>
      <c r="P2761" s="149"/>
      <c r="Q2761" s="148"/>
      <c r="R2761" s="149"/>
      <c r="S2761" s="149"/>
      <c r="T2761" s="148"/>
      <c r="U2761" s="149"/>
      <c r="V2761" s="149"/>
      <c r="W2761" s="149"/>
      <c r="X2761" s="150">
        <f t="shared" si="1"/>
        <v>1.584367573</v>
      </c>
      <c r="Y2761" s="150">
        <f t="shared" si="2"/>
        <v>-1.584367573</v>
      </c>
    </row>
    <row r="2762" ht="15.75" customHeight="1">
      <c r="A2762" s="119">
        <v>2761.0</v>
      </c>
      <c r="B2762" s="143" t="str">
        <f t="array" ref="B2762">index(Systems!$A:$E,match($A2762,Systems!$A:$A,),match(B$1,Systems!$2:$2,))&amp;if(not(isblank(index(Systems!$A:$E,match($A2762,Systems!$A:$A,),match(Systems!$C$2,Systems!$2:$2,))))," ["&amp;index(Systems!$A:$E,match($A2762,Systems!$A:$A,),match(Systems!$C$2,Systems!$2:$2,))&amp;"]",)</f>
        <v>Windsor</v>
      </c>
      <c r="C2762" s="144">
        <f t="array" ref="C2762">round((F2762-average(I2762,L2762,O2762,R2762,U2762))*X2762+if($B2762=$H2762,0,iferror(average(vlookup({$H2762,$K2762,$N2762,$Q2762,$T2762},$B:$D,column(B$1),0)),index(C:C,match($H2762,$B:$B,)))),3)</f>
        <v>-277.142</v>
      </c>
      <c r="D2762" s="144">
        <f t="array" ref="D2762">round((G2762-average(J2762,M2762,P2762,S2762,V2762))*Y2762+if($B2762=$H2762,0,iferror(average(vlookup({$H2762,$K2762,$N2762,$Q2762,$T2762},$B:$D,column(C$1),0)),index(D:D,match($H2762,$B:$B,)))),3)</f>
        <v>274.992</v>
      </c>
      <c r="E2762" s="145">
        <v>2764.0</v>
      </c>
      <c r="F2762" s="146">
        <v>513.526</v>
      </c>
      <c r="G2762" s="146">
        <v>232.524</v>
      </c>
      <c r="H2762" s="147" t="s">
        <v>404</v>
      </c>
      <c r="I2762" s="146">
        <v>688.449</v>
      </c>
      <c r="J2762" s="146">
        <v>406.09</v>
      </c>
      <c r="K2762" s="148"/>
      <c r="L2762" s="149"/>
      <c r="M2762" s="149"/>
      <c r="N2762" s="148"/>
      <c r="O2762" s="149"/>
      <c r="P2762" s="149"/>
      <c r="Q2762" s="148"/>
      <c r="R2762" s="149"/>
      <c r="S2762" s="149"/>
      <c r="T2762" s="148"/>
      <c r="U2762" s="149"/>
      <c r="V2762" s="149"/>
      <c r="W2762" s="149"/>
      <c r="X2762" s="150">
        <f t="shared" si="1"/>
        <v>1.584367573</v>
      </c>
      <c r="Y2762" s="150">
        <f t="shared" si="2"/>
        <v>-1.584367573</v>
      </c>
    </row>
    <row r="2763" ht="15.75" customHeight="1">
      <c r="A2763" s="119">
        <v>2762.0</v>
      </c>
      <c r="B2763" s="143" t="str">
        <f t="array" ref="B2763">index(Systems!$A:$E,match($A2763,Systems!$A:$A,),match(B$1,Systems!$2:$2,))&amp;if(not(isblank(index(Systems!$A:$E,match($A2763,Systems!$A:$A,),match(Systems!$C$2,Systems!$2:$2,))))," ["&amp;index(Systems!$A:$E,match($A2763,Systems!$A:$A,),match(Systems!$C$2,Systems!$2:$2,))&amp;"]",)</f>
        <v>Winfield</v>
      </c>
      <c r="C2763" s="144">
        <f t="array" ref="C2763">round((F2763-average(I2763,L2763,O2763,R2763,U2763))*X2763+if($B2763=$H2763,0,iferror(average(vlookup({$H2763,$K2763,$N2763,$Q2763,$T2763},$B:$D,column(B$1),0)),index(C:C,match($H2763,$B:$B,)))),3)</f>
        <v>537.395</v>
      </c>
      <c r="D2763" s="144">
        <f t="array" ref="D2763">round((G2763-average(J2763,M2763,P2763,S2763,V2763))*Y2763+if($B2763=$H2763,0,iferror(average(vlookup({$H2763,$K2763,$N2763,$Q2763,$T2763},$B:$D,column(C$1),0)),index(D:D,match($H2763,$B:$B,)))),3)</f>
        <v>23.472</v>
      </c>
      <c r="E2763" s="145">
        <v>2764.0</v>
      </c>
      <c r="F2763" s="146">
        <v>1027.635</v>
      </c>
      <c r="G2763" s="146">
        <v>391.275</v>
      </c>
      <c r="H2763" s="147" t="s">
        <v>404</v>
      </c>
      <c r="I2763" s="146">
        <v>688.449</v>
      </c>
      <c r="J2763" s="146">
        <v>406.09</v>
      </c>
      <c r="K2763" s="148"/>
      <c r="L2763" s="149"/>
      <c r="M2763" s="149"/>
      <c r="N2763" s="148"/>
      <c r="O2763" s="149"/>
      <c r="P2763" s="149"/>
      <c r="Q2763" s="148"/>
      <c r="R2763" s="149"/>
      <c r="S2763" s="149"/>
      <c r="T2763" s="148"/>
      <c r="U2763" s="149"/>
      <c r="V2763" s="149"/>
      <c r="W2763" s="149"/>
      <c r="X2763" s="150">
        <f t="shared" si="1"/>
        <v>1.584367573</v>
      </c>
      <c r="Y2763" s="150">
        <f t="shared" si="2"/>
        <v>-1.584367573</v>
      </c>
    </row>
    <row r="2764" ht="15.75" customHeight="1">
      <c r="A2764" s="119">
        <v>2763.0</v>
      </c>
      <c r="B2764" s="143" t="str">
        <f t="array" ref="B2764">index(Systems!$A:$E,match($A2764,Systems!$A:$A,),match(B$1,Systems!$2:$2,))&amp;if(not(isblank(index(Systems!$A:$E,match($A2764,Systems!$A:$A,),match(Systems!$C$2,Systems!$2:$2,))))," ["&amp;index(Systems!$A:$E,match($A2764,Systems!$A:$A,),match(Systems!$C$2,Systems!$2:$2,))&amp;"]",)</f>
        <v>Wing</v>
      </c>
      <c r="C2764" s="144">
        <f t="array" ref="C2764">round((F2764-average(I2764,L2764,O2764,R2764,U2764))*X2764+if($B2764=$H2764,0,iferror(average(vlookup({$H2764,$K2764,$N2764,$Q2764,$T2764},$B:$D,column(B$1),0)),index(C:C,match($H2764,$B:$B,)))),3)</f>
        <v>-75.224</v>
      </c>
      <c r="D2764" s="144">
        <f t="array" ref="D2764">round((G2764-average(J2764,M2764,P2764,S2764,V2764))*Y2764+if($B2764=$H2764,0,iferror(average(vlookup({$H2764,$K2764,$N2764,$Q2764,$T2764},$B:$D,column(C$1),0)),index(D:D,match($H2764,$B:$B,)))),3)</f>
        <v>-10.9</v>
      </c>
      <c r="E2764" s="145">
        <v>2764.0</v>
      </c>
      <c r="F2764" s="146">
        <v>640.97</v>
      </c>
      <c r="G2764" s="146">
        <v>412.97</v>
      </c>
      <c r="H2764" s="147" t="s">
        <v>404</v>
      </c>
      <c r="I2764" s="146">
        <v>688.449</v>
      </c>
      <c r="J2764" s="146">
        <v>406.09</v>
      </c>
      <c r="K2764" s="148"/>
      <c r="L2764" s="149"/>
      <c r="M2764" s="149"/>
      <c r="N2764" s="148"/>
      <c r="O2764" s="149"/>
      <c r="P2764" s="149"/>
      <c r="Q2764" s="148"/>
      <c r="R2764" s="149"/>
      <c r="S2764" s="149"/>
      <c r="T2764" s="148"/>
      <c r="U2764" s="149"/>
      <c r="V2764" s="149"/>
      <c r="W2764" s="149"/>
      <c r="X2764" s="150">
        <f t="shared" si="1"/>
        <v>1.584367573</v>
      </c>
      <c r="Y2764" s="150">
        <f t="shared" si="2"/>
        <v>-1.584367573</v>
      </c>
    </row>
    <row r="2765" ht="15.75" customHeight="1">
      <c r="A2765" s="119">
        <v>2764.0</v>
      </c>
      <c r="B2765" s="143" t="str">
        <f t="array" ref="B2765">index(Systems!$A:$E,match($A2765,Systems!$A:$A,),match(B$1,Systems!$2:$2,))&amp;if(not(isblank(index(Systems!$A:$E,match($A2765,Systems!$A:$A,),match(Systems!$C$2,Systems!$2:$2,))))," ["&amp;index(Systems!$A:$E,match($A2765,Systems!$A:$A,),match(Systems!$C$2,Systems!$2:$2,))&amp;"]",)</f>
        <v>Wingzar</v>
      </c>
      <c r="C2765" s="144">
        <f t="array" ref="C2765">round((F2765-average(I2765,L2765,O2765,R2765,U2765))*X2765+if($B2765=$H2765,0,iferror(average(vlookup({$H2765,$K2765,$N2765,$Q2765,$T2765},$B:$D,column(B$1),0)),index(C:C,match($H2765,$B:$B,)))),3)</f>
        <v>-465.853</v>
      </c>
      <c r="D2765" s="144">
        <f t="array" ref="D2765">round((G2765-average(J2765,M2765,P2765,S2765,V2765))*Y2765+if($B2765=$H2765,0,iferror(average(vlookup({$H2765,$K2765,$N2765,$Q2765,$T2765},$B:$D,column(C$1),0)),index(D:D,match($H2765,$B:$B,)))),3)</f>
        <v>130.314</v>
      </c>
      <c r="E2765" s="145">
        <v>2764.0</v>
      </c>
      <c r="F2765" s="146">
        <v>394.418</v>
      </c>
      <c r="G2765" s="146">
        <v>323.84</v>
      </c>
      <c r="H2765" s="147" t="s">
        <v>404</v>
      </c>
      <c r="I2765" s="146">
        <v>688.449</v>
      </c>
      <c r="J2765" s="146">
        <v>406.09</v>
      </c>
      <c r="K2765" s="148"/>
      <c r="L2765" s="149"/>
      <c r="M2765" s="149"/>
      <c r="N2765" s="148"/>
      <c r="O2765" s="149"/>
      <c r="P2765" s="149"/>
      <c r="Q2765" s="148"/>
      <c r="R2765" s="149"/>
      <c r="S2765" s="149"/>
      <c r="T2765" s="148"/>
      <c r="U2765" s="149"/>
      <c r="V2765" s="149"/>
      <c r="W2765" s="149"/>
      <c r="X2765" s="150">
        <f t="shared" si="1"/>
        <v>1.584367573</v>
      </c>
      <c r="Y2765" s="150">
        <f t="shared" si="2"/>
        <v>-1.584367573</v>
      </c>
    </row>
    <row r="2766" ht="15.75" customHeight="1">
      <c r="A2766" s="119">
        <v>2765.0</v>
      </c>
      <c r="B2766" s="143" t="str">
        <f t="array" ref="B2766">index(Systems!$A:$E,match($A2766,Systems!$A:$A,),match(B$1,Systems!$2:$2,))&amp;if(not(isblank(index(Systems!$A:$E,match($A2766,Systems!$A:$A,),match(Systems!$C$2,Systems!$2:$2,))))," ["&amp;index(Systems!$A:$E,match($A2766,Systems!$A:$A,),match(Systems!$C$2,Systems!$2:$2,))&amp;"]",)</f>
        <v>Winter</v>
      </c>
      <c r="C2766" s="144">
        <f t="array" ref="C2766">round((F2766-average(I2766,L2766,O2766,R2766,U2766))*X2766+if($B2766=$H2766,0,iferror(average(vlookup({$H2766,$K2766,$N2766,$Q2766,$T2766},$B:$D,column(B$1),0)),index(C:C,match($H2766,$B:$B,)))),3)</f>
        <v>-299.333</v>
      </c>
      <c r="D2766" s="144">
        <f t="array" ref="D2766">round((G2766-average(J2766,M2766,P2766,S2766,V2766))*Y2766+if($B2766=$H2766,0,iferror(average(vlookup({$H2766,$K2766,$N2766,$Q2766,$T2766},$B:$D,column(C$1),0)),index(D:D,match($H2766,$B:$B,)))),3)</f>
        <v>350.462</v>
      </c>
      <c r="E2766" s="145">
        <v>2764.0</v>
      </c>
      <c r="F2766" s="146">
        <v>499.52</v>
      </c>
      <c r="G2766" s="146">
        <v>184.89</v>
      </c>
      <c r="H2766" s="147" t="s">
        <v>404</v>
      </c>
      <c r="I2766" s="146">
        <v>688.449</v>
      </c>
      <c r="J2766" s="146">
        <v>406.09</v>
      </c>
      <c r="K2766" s="148"/>
      <c r="L2766" s="149"/>
      <c r="M2766" s="149"/>
      <c r="N2766" s="148"/>
      <c r="O2766" s="149"/>
      <c r="P2766" s="149"/>
      <c r="Q2766" s="148"/>
      <c r="R2766" s="149"/>
      <c r="S2766" s="149"/>
      <c r="T2766" s="148"/>
      <c r="U2766" s="149"/>
      <c r="V2766" s="149"/>
      <c r="W2766" s="149"/>
      <c r="X2766" s="150">
        <f t="shared" si="1"/>
        <v>1.584367573</v>
      </c>
      <c r="Y2766" s="150">
        <f t="shared" si="2"/>
        <v>-1.584367573</v>
      </c>
    </row>
    <row r="2767" ht="15.75" customHeight="1">
      <c r="A2767" s="119">
        <v>2766.0</v>
      </c>
      <c r="B2767" s="143" t="str">
        <f t="array" ref="B2767">index(Systems!$A:$E,match($A2767,Systems!$A:$A,),match(B$1,Systems!$2:$2,))&amp;if(not(isblank(index(Systems!$A:$E,match($A2767,Systems!$A:$A,),match(Systems!$C$2,Systems!$2:$2,))))," ["&amp;index(Systems!$A:$E,match($A2767,Systems!$A:$A,),match(Systems!$C$2,Systems!$2:$2,))&amp;"]",)</f>
        <v>Wisconsin</v>
      </c>
      <c r="C2767" s="144">
        <f t="array" ref="C2767">round((F2767-average(I2767,L2767,O2767,R2767,U2767))*X2767+if($B2767=$H2767,0,iferror(average(vlookup({$H2767,$K2767,$N2767,$Q2767,$T2767},$B:$D,column(B$1),0)),index(C:C,match($H2767,$B:$B,)))),3)</f>
        <v>-158.698</v>
      </c>
      <c r="D2767" s="144">
        <f t="array" ref="D2767">round((G2767-average(J2767,M2767,P2767,S2767,V2767))*Y2767+if($B2767=$H2767,0,iferror(average(vlookup({$H2767,$K2767,$N2767,$Q2767,$T2767},$B:$D,column(C$1),0)),index(D:D,match($H2767,$B:$B,)))),3)</f>
        <v>-296.795</v>
      </c>
      <c r="E2767" s="145">
        <v>2764.0</v>
      </c>
      <c r="F2767" s="146">
        <v>588.284</v>
      </c>
      <c r="G2767" s="146">
        <v>593.417</v>
      </c>
      <c r="H2767" s="147" t="s">
        <v>404</v>
      </c>
      <c r="I2767" s="146">
        <v>688.449</v>
      </c>
      <c r="J2767" s="146">
        <v>406.09</v>
      </c>
      <c r="K2767" s="148"/>
      <c r="L2767" s="149"/>
      <c r="M2767" s="149"/>
      <c r="N2767" s="148"/>
      <c r="O2767" s="149"/>
      <c r="P2767" s="149"/>
      <c r="Q2767" s="148"/>
      <c r="R2767" s="149"/>
      <c r="S2767" s="149"/>
      <c r="T2767" s="148"/>
      <c r="U2767" s="149"/>
      <c r="V2767" s="149"/>
      <c r="W2767" s="149"/>
      <c r="X2767" s="150">
        <f t="shared" si="1"/>
        <v>1.584367573</v>
      </c>
      <c r="Y2767" s="150">
        <f t="shared" si="2"/>
        <v>-1.584367573</v>
      </c>
    </row>
    <row r="2768" ht="15.75" customHeight="1">
      <c r="A2768" s="119">
        <v>2767.0</v>
      </c>
      <c r="B2768" s="143" t="str">
        <f t="array" ref="B2768">index(Systems!$A:$E,match($A2768,Systems!$A:$A,),match(B$1,Systems!$2:$2,))&amp;if(not(isblank(index(Systems!$A:$E,match($A2768,Systems!$A:$A,),match(Systems!$C$2,Systems!$2:$2,))))," ["&amp;index(Systems!$A:$E,match($A2768,Systems!$A:$A,),match(Systems!$C$2,Systems!$2:$2,))&amp;"]",)</f>
        <v>Wittington</v>
      </c>
      <c r="C2768" s="144">
        <f t="array" ref="C2768">round((F2768-average(I2768,L2768,O2768,R2768,U2768))*X2768+if($B2768=$H2768,0,iferror(average(vlookup({$H2768,$K2768,$N2768,$Q2768,$T2768},$B:$D,column(B$1),0)),index(C:C,match($H2768,$B:$B,)))),3)</f>
        <v>424.202</v>
      </c>
      <c r="D2768" s="144">
        <f t="array" ref="D2768">round((G2768-average(J2768,M2768,P2768,S2768,V2768))*Y2768+if($B2768=$H2768,0,iferror(average(vlookup({$H2768,$K2768,$N2768,$Q2768,$T2768},$B:$D,column(C$1),0)),index(D:D,match($H2768,$B:$B,)))),3)</f>
        <v>105.465</v>
      </c>
      <c r="E2768" s="145">
        <v>2764.0</v>
      </c>
      <c r="F2768" s="146">
        <v>956.191</v>
      </c>
      <c r="G2768" s="146">
        <v>339.524</v>
      </c>
      <c r="H2768" s="147" t="s">
        <v>404</v>
      </c>
      <c r="I2768" s="146">
        <v>688.449</v>
      </c>
      <c r="J2768" s="146">
        <v>406.09</v>
      </c>
      <c r="K2768" s="148"/>
      <c r="L2768" s="149"/>
      <c r="M2768" s="149"/>
      <c r="N2768" s="148"/>
      <c r="O2768" s="149"/>
      <c r="P2768" s="149"/>
      <c r="Q2768" s="148"/>
      <c r="R2768" s="149"/>
      <c r="S2768" s="149"/>
      <c r="T2768" s="148"/>
      <c r="U2768" s="149"/>
      <c r="V2768" s="149"/>
      <c r="W2768" s="149"/>
      <c r="X2768" s="150">
        <f t="shared" si="1"/>
        <v>1.584367573</v>
      </c>
      <c r="Y2768" s="150">
        <f t="shared" si="2"/>
        <v>-1.584367573</v>
      </c>
    </row>
    <row r="2769" ht="15.75" customHeight="1">
      <c r="A2769" s="119">
        <v>2768.0</v>
      </c>
      <c r="B2769" s="143" t="str">
        <f t="array" ref="B2769">index(Systems!$A:$E,match($A2769,Systems!$A:$A,),match(B$1,Systems!$2:$2,))&amp;if(not(isblank(index(Systems!$A:$E,match($A2769,Systems!$A:$A,),match(Systems!$C$2,Systems!$2:$2,))))," ["&amp;index(Systems!$A:$E,match($A2769,Systems!$A:$A,),match(Systems!$C$2,Systems!$2:$2,))&amp;"]",)</f>
        <v>Wokha</v>
      </c>
      <c r="C2769" s="144">
        <f t="array" ref="C2769">round((F2769-average(I2769,L2769,O2769,R2769,U2769))*X2769+if($B2769=$H2769,0,iferror(average(vlookup({$H2769,$K2769,$N2769,$Q2769,$T2769},$B:$D,column(B$1),0)),index(C:C,match($H2769,$B:$B,)))),3)</f>
        <v>751.776</v>
      </c>
      <c r="D2769" s="144">
        <f t="array" ref="D2769">round((G2769-average(J2769,M2769,P2769,S2769,V2769))*Y2769+if($B2769=$H2769,0,iferror(average(vlookup({$H2769,$K2769,$N2769,$Q2769,$T2769},$B:$D,column(C$1),0)),index(D:D,match($H2769,$B:$B,)))),3)</f>
        <v>167.106</v>
      </c>
      <c r="E2769" s="145">
        <v>2764.0</v>
      </c>
      <c r="F2769" s="146">
        <v>1162.945</v>
      </c>
      <c r="G2769" s="146">
        <v>300.618</v>
      </c>
      <c r="H2769" s="147" t="s">
        <v>404</v>
      </c>
      <c r="I2769" s="146">
        <v>688.449</v>
      </c>
      <c r="J2769" s="146">
        <v>406.09</v>
      </c>
      <c r="K2769" s="148"/>
      <c r="L2769" s="149"/>
      <c r="M2769" s="149"/>
      <c r="N2769" s="148"/>
      <c r="O2769" s="149"/>
      <c r="P2769" s="149"/>
      <c r="Q2769" s="148"/>
      <c r="R2769" s="149"/>
      <c r="S2769" s="149"/>
      <c r="T2769" s="148"/>
      <c r="U2769" s="149"/>
      <c r="V2769" s="149"/>
      <c r="W2769" s="149"/>
      <c r="X2769" s="150">
        <f t="shared" si="1"/>
        <v>1.584367573</v>
      </c>
      <c r="Y2769" s="150">
        <f t="shared" si="2"/>
        <v>-1.584367573</v>
      </c>
    </row>
    <row r="2770" ht="15.75" customHeight="1">
      <c r="A2770" s="119">
        <v>2769.0</v>
      </c>
      <c r="B2770" s="143" t="str">
        <f t="array" ref="B2770">index(Systems!$A:$E,match($A2770,Systems!$A:$A,),match(B$1,Systems!$2:$2,))&amp;if(not(isblank(index(Systems!$A:$E,match($A2770,Systems!$A:$A,),match(Systems!$C$2,Systems!$2:$2,))))," ["&amp;index(Systems!$A:$E,match($A2770,Systems!$A:$A,),match(Systems!$C$2,Systems!$2:$2,))&amp;"]",)</f>
        <v>Wolcott</v>
      </c>
      <c r="C2770" s="144">
        <f t="array" ref="C2770">round((F2770-average(I2770,L2770,O2770,R2770,U2770))*X2770+if($B2770=$H2770,0,iferror(average(vlookup({$H2770,$K2770,$N2770,$Q2770,$T2770},$B:$D,column(B$1),0)),index(C:C,match($H2770,$B:$B,)))),3)</f>
        <v>147.08</v>
      </c>
      <c r="D2770" s="144">
        <f t="array" ref="D2770">round((G2770-average(J2770,M2770,P2770,S2770,V2770))*Y2770+if($B2770=$H2770,0,iferror(average(vlookup({$H2770,$K2770,$N2770,$Q2770,$T2770},$B:$D,column(C$1),0)),index(D:D,match($H2770,$B:$B,)))),3)</f>
        <v>337.282</v>
      </c>
      <c r="E2770" s="145">
        <v>2764.0</v>
      </c>
      <c r="F2770" s="146">
        <v>781.281</v>
      </c>
      <c r="G2770" s="146">
        <v>193.209</v>
      </c>
      <c r="H2770" s="147" t="s">
        <v>404</v>
      </c>
      <c r="I2770" s="146">
        <v>688.449</v>
      </c>
      <c r="J2770" s="146">
        <v>406.09</v>
      </c>
      <c r="K2770" s="148"/>
      <c r="L2770" s="149"/>
      <c r="M2770" s="149"/>
      <c r="N2770" s="148"/>
      <c r="O2770" s="149"/>
      <c r="P2770" s="149"/>
      <c r="Q2770" s="148"/>
      <c r="R2770" s="149"/>
      <c r="S2770" s="149"/>
      <c r="T2770" s="148"/>
      <c r="U2770" s="149"/>
      <c r="V2770" s="149"/>
      <c r="W2770" s="149"/>
      <c r="X2770" s="150">
        <f t="shared" si="1"/>
        <v>1.584367573</v>
      </c>
      <c r="Y2770" s="150">
        <f t="shared" si="2"/>
        <v>-1.584367573</v>
      </c>
    </row>
    <row r="2771" ht="15.75" customHeight="1">
      <c r="A2771" s="119">
        <v>2770.0</v>
      </c>
      <c r="B2771" s="143" t="str">
        <f t="array" ref="B2771">index(Systems!$A:$E,match($A2771,Systems!$A:$A,),match(B$1,Systems!$2:$2,))&amp;if(not(isblank(index(Systems!$A:$E,match($A2771,Systems!$A:$A,),match(Systems!$C$2,Systems!$2:$2,))))," ["&amp;index(Systems!$A:$E,match($A2771,Systems!$A:$A,),match(Systems!$C$2,Systems!$2:$2,))&amp;"]",)</f>
        <v>Wolof</v>
      </c>
      <c r="C2771" s="144">
        <f t="array" ref="C2771">round((F2771-average(I2771,L2771,O2771,R2771,U2771))*X2771+if($B2771=$H2771,0,iferror(average(vlookup({$H2771,$K2771,$N2771,$Q2771,$T2771},$B:$D,column(B$1),0)),index(C:C,match($H2771,$B:$B,)))),3)</f>
        <v>-298.848</v>
      </c>
      <c r="D2771" s="144">
        <f t="array" ref="D2771">round((G2771-average(J2771,M2771,P2771,S2771,V2771))*Y2771+if($B2771=$H2771,0,iferror(average(vlookup({$H2771,$K2771,$N2771,$Q2771,$T2771},$B:$D,column(C$1),0)),index(D:D,match($H2771,$B:$B,)))),3)</f>
        <v>-156.645</v>
      </c>
      <c r="E2771" s="145">
        <v>2764.0</v>
      </c>
      <c r="F2771" s="146">
        <v>499.826</v>
      </c>
      <c r="G2771" s="146">
        <v>504.959</v>
      </c>
      <c r="H2771" s="147" t="s">
        <v>404</v>
      </c>
      <c r="I2771" s="146">
        <v>688.449</v>
      </c>
      <c r="J2771" s="146">
        <v>406.09</v>
      </c>
      <c r="K2771" s="148"/>
      <c r="L2771" s="149"/>
      <c r="M2771" s="149"/>
      <c r="N2771" s="148"/>
      <c r="O2771" s="149"/>
      <c r="P2771" s="149"/>
      <c r="Q2771" s="148"/>
      <c r="R2771" s="149"/>
      <c r="S2771" s="149"/>
      <c r="T2771" s="148"/>
      <c r="U2771" s="149"/>
      <c r="V2771" s="149"/>
      <c r="W2771" s="149"/>
      <c r="X2771" s="150">
        <f t="shared" si="1"/>
        <v>1.584367573</v>
      </c>
      <c r="Y2771" s="150">
        <f t="shared" si="2"/>
        <v>-1.584367573</v>
      </c>
    </row>
    <row r="2772" ht="15.75" customHeight="1">
      <c r="A2772" s="119">
        <v>2771.0</v>
      </c>
      <c r="B2772" s="143" t="str">
        <f t="array" ref="B2772">index(Systems!$A:$E,match($A2772,Systems!$A:$A,),match(B$1,Systems!$2:$2,))&amp;if(not(isblank(index(Systems!$A:$E,match($A2772,Systems!$A:$A,),match(Systems!$C$2,Systems!$2:$2,))))," ["&amp;index(Systems!$A:$E,match($A2772,Systems!$A:$A,),match(Systems!$C$2,Systems!$2:$2,))&amp;"]",)</f>
        <v>Wonju</v>
      </c>
      <c r="C2772" s="144">
        <f t="array" ref="C2772">round((F2772-average(I2772,L2772,O2772,R2772,U2772))*X2772+if($B2772=$H2772,0,iferror(average(vlookup({$H2772,$K2772,$N2772,$Q2772,$T2772},$B:$D,column(B$1),0)),index(C:C,match($H2772,$B:$B,)))),3)</f>
        <v>266.75</v>
      </c>
      <c r="D2772" s="144">
        <f t="array" ref="D2772">round((G2772-average(J2772,M2772,P2772,S2772,V2772))*Y2772+if($B2772=$H2772,0,iferror(average(vlookup({$H2772,$K2772,$N2772,$Q2772,$T2772},$B:$D,column(C$1),0)),index(D:D,match($H2772,$B:$B,)))),3)</f>
        <v>414</v>
      </c>
      <c r="E2772" s="145">
        <v>2764.0</v>
      </c>
      <c r="F2772" s="146">
        <v>856.813</v>
      </c>
      <c r="G2772" s="146">
        <v>144.787</v>
      </c>
      <c r="H2772" s="147" t="s">
        <v>404</v>
      </c>
      <c r="I2772" s="146">
        <v>688.449</v>
      </c>
      <c r="J2772" s="146">
        <v>406.09</v>
      </c>
      <c r="K2772" s="148"/>
      <c r="L2772" s="149"/>
      <c r="M2772" s="149"/>
      <c r="N2772" s="148"/>
      <c r="O2772" s="149"/>
      <c r="P2772" s="149"/>
      <c r="Q2772" s="148"/>
      <c r="R2772" s="149"/>
      <c r="S2772" s="149"/>
      <c r="T2772" s="148"/>
      <c r="U2772" s="149"/>
      <c r="V2772" s="149"/>
      <c r="W2772" s="149"/>
      <c r="X2772" s="150">
        <f t="shared" si="1"/>
        <v>1.584367573</v>
      </c>
      <c r="Y2772" s="150">
        <f t="shared" si="2"/>
        <v>-1.584367573</v>
      </c>
    </row>
    <row r="2773" ht="15.75" customHeight="1">
      <c r="A2773" s="119">
        <v>2772.0</v>
      </c>
      <c r="B2773" s="143" t="str">
        <f t="array" ref="B2773">index(Systems!$A:$E,match($A2773,Systems!$A:$A,),match(B$1,Systems!$2:$2,))&amp;if(not(isblank(index(Systems!$A:$E,match($A2773,Systems!$A:$A,),match(Systems!$C$2,Systems!$2:$2,))))," ["&amp;index(Systems!$A:$E,match($A2773,Systems!$A:$A,),match(Systems!$C$2,Systems!$2:$2,))&amp;"]",)</f>
        <v>Woodbine</v>
      </c>
      <c r="C2773" s="144">
        <f t="array" ref="C2773">round((F2773-average(I2773,L2773,O2773,R2773,U2773))*X2773+if($B2773=$H2773,0,iferror(average(vlookup({$H2773,$K2773,$N2773,$Q2773,$T2773},$B:$D,column(B$1),0)),index(C:C,match($H2773,$B:$B,)))),3)</f>
        <v>503.68</v>
      </c>
      <c r="D2773" s="144">
        <f t="array" ref="D2773">round((G2773-average(J2773,M2773,P2773,S2773,V2773))*Y2773+if($B2773=$H2773,0,iferror(average(vlookup({$H2773,$K2773,$N2773,$Q2773,$T2773},$B:$D,column(C$1),0)),index(D:D,match($H2773,$B:$B,)))),3)</f>
        <v>23.77</v>
      </c>
      <c r="E2773" s="145">
        <v>2764.0</v>
      </c>
      <c r="F2773" s="146">
        <v>1006.355</v>
      </c>
      <c r="G2773" s="146">
        <v>391.087</v>
      </c>
      <c r="H2773" s="147" t="s">
        <v>404</v>
      </c>
      <c r="I2773" s="146">
        <v>688.449</v>
      </c>
      <c r="J2773" s="146">
        <v>406.09</v>
      </c>
      <c r="K2773" s="148"/>
      <c r="L2773" s="149"/>
      <c r="M2773" s="149"/>
      <c r="N2773" s="148"/>
      <c r="O2773" s="149"/>
      <c r="P2773" s="149"/>
      <c r="Q2773" s="148"/>
      <c r="R2773" s="149"/>
      <c r="S2773" s="149"/>
      <c r="T2773" s="148"/>
      <c r="U2773" s="149"/>
      <c r="V2773" s="149"/>
      <c r="W2773" s="149"/>
      <c r="X2773" s="150">
        <f t="shared" si="1"/>
        <v>1.584367573</v>
      </c>
      <c r="Y2773" s="150">
        <f t="shared" si="2"/>
        <v>-1.584367573</v>
      </c>
    </row>
    <row r="2774" ht="15.75" customHeight="1">
      <c r="A2774" s="119">
        <v>2773.0</v>
      </c>
      <c r="B2774" s="143" t="str">
        <f t="array" ref="B2774">index(Systems!$A:$E,match($A2774,Systems!$A:$A,),match(B$1,Systems!$2:$2,))&amp;if(not(isblank(index(Systems!$A:$E,match($A2774,Systems!$A:$A,),match(Systems!$C$2,Systems!$2:$2,))))," ["&amp;index(Systems!$A:$E,match($A2774,Systems!$A:$A,),match(Systems!$C$2,Systems!$2:$2,))&amp;"]",)</f>
        <v>Woodstock</v>
      </c>
      <c r="C2774" s="144">
        <f t="array" ref="C2774">round((F2774-average(I2774,L2774,O2774,R2774,U2774))*X2774+if($B2774=$H2774,0,iferror(average(vlookup({$H2774,$K2774,$N2774,$Q2774,$T2774},$B:$D,column(B$1),0)),index(C:C,match($H2774,$B:$B,)))),3)</f>
        <v>44.199</v>
      </c>
      <c r="D2774" s="144">
        <f t="array" ref="D2774">round((G2774-average(J2774,M2774,P2774,S2774,V2774))*Y2774+if($B2774=$H2774,0,iferror(average(vlookup({$H2774,$K2774,$N2774,$Q2774,$T2774},$B:$D,column(C$1),0)),index(D:D,match($H2774,$B:$B,)))),3)</f>
        <v>-36.749</v>
      </c>
      <c r="E2774" s="145">
        <v>2764.0</v>
      </c>
      <c r="F2774" s="146">
        <v>716.346</v>
      </c>
      <c r="G2774" s="146">
        <v>429.285</v>
      </c>
      <c r="H2774" s="147" t="s">
        <v>404</v>
      </c>
      <c r="I2774" s="146">
        <v>688.449</v>
      </c>
      <c r="J2774" s="146">
        <v>406.09</v>
      </c>
      <c r="K2774" s="148"/>
      <c r="L2774" s="149"/>
      <c r="M2774" s="149"/>
      <c r="N2774" s="148"/>
      <c r="O2774" s="149"/>
      <c r="P2774" s="149"/>
      <c r="Q2774" s="148"/>
      <c r="R2774" s="149"/>
      <c r="S2774" s="149"/>
      <c r="T2774" s="148"/>
      <c r="U2774" s="149"/>
      <c r="V2774" s="149"/>
      <c r="W2774" s="149"/>
      <c r="X2774" s="150">
        <f t="shared" si="1"/>
        <v>1.584367573</v>
      </c>
      <c r="Y2774" s="150">
        <f t="shared" si="2"/>
        <v>-1.584367573</v>
      </c>
    </row>
    <row r="2775" ht="15.75" customHeight="1">
      <c r="A2775" s="119">
        <v>2774.0</v>
      </c>
      <c r="B2775" s="143" t="str">
        <f t="array" ref="B2775">index(Systems!$A:$E,match($A2775,Systems!$A:$A,),match(B$1,Systems!$2:$2,))&amp;if(not(isblank(index(Systems!$A:$E,match($A2775,Systems!$A:$A,),match(Systems!$C$2,Systems!$2:$2,))))," ["&amp;index(Systems!$A:$E,match($A2775,Systems!$A:$A,),match(Systems!$C$2,Systems!$2:$2,))&amp;"]",)</f>
        <v>Woogi</v>
      </c>
      <c r="C2775" s="144">
        <f t="array" ref="C2775">round((F2775-average(I2775,L2775,O2775,R2775,U2775))*X2775+if($B2775=$H2775,0,iferror(average(vlookup({$H2775,$K2775,$N2775,$Q2775,$T2775},$B:$D,column(B$1),0)),index(C:C,match($H2775,$B:$B,)))),3)</f>
        <v>226.858</v>
      </c>
      <c r="D2775" s="144">
        <f t="array" ref="D2775">round((G2775-average(J2775,M2775,P2775,S2775,V2775))*Y2775+if($B2775=$H2775,0,iferror(average(vlookup({$H2775,$K2775,$N2775,$Q2775,$T2775},$B:$D,column(C$1),0)),index(D:D,match($H2775,$B:$B,)))),3)</f>
        <v>-412.083</v>
      </c>
      <c r="E2775" s="145">
        <v>2764.0</v>
      </c>
      <c r="F2775" s="146">
        <v>831.634</v>
      </c>
      <c r="G2775" s="146">
        <v>666.183</v>
      </c>
      <c r="H2775" s="147" t="s">
        <v>404</v>
      </c>
      <c r="I2775" s="146">
        <v>688.449</v>
      </c>
      <c r="J2775" s="146">
        <v>406.09</v>
      </c>
      <c r="K2775" s="148"/>
      <c r="L2775" s="149"/>
      <c r="M2775" s="149"/>
      <c r="N2775" s="148"/>
      <c r="O2775" s="149"/>
      <c r="P2775" s="149"/>
      <c r="Q2775" s="148"/>
      <c r="R2775" s="149"/>
      <c r="S2775" s="149"/>
      <c r="T2775" s="148"/>
      <c r="U2775" s="149"/>
      <c r="V2775" s="149"/>
      <c r="W2775" s="149"/>
      <c r="X2775" s="150">
        <f t="shared" si="1"/>
        <v>1.584367573</v>
      </c>
      <c r="Y2775" s="150">
        <f t="shared" si="2"/>
        <v>-1.584367573</v>
      </c>
    </row>
    <row r="2776" ht="15.75" customHeight="1">
      <c r="A2776" s="119">
        <v>2775.0</v>
      </c>
      <c r="B2776" s="143" t="str">
        <f t="array" ref="B2776">index(Systems!$A:$E,match($A2776,Systems!$A:$A,),match(B$1,Systems!$2:$2,))&amp;if(not(isblank(index(Systems!$A:$E,match($A2776,Systems!$A:$A,),match(Systems!$C$2,Systems!$2:$2,))))," ["&amp;index(Systems!$A:$E,match($A2776,Systems!$A:$A,),match(Systems!$C$2,Systems!$2:$2,))&amp;"]",)</f>
        <v>Worrell</v>
      </c>
      <c r="C2776" s="144">
        <f t="array" ref="C2776">round((F2776-average(I2776,L2776,O2776,R2776,U2776))*X2776+if($B2776=$H2776,0,iferror(average(vlookup({$H2776,$K2776,$N2776,$Q2776,$T2776},$B:$D,column(B$1),0)),index(C:C,match($H2776,$B:$B,)))),3)</f>
        <v>292.87</v>
      </c>
      <c r="D2776" s="144">
        <f t="array" ref="D2776">round((G2776-average(J2776,M2776,P2776,S2776,V2776))*Y2776+if($B2776=$H2776,0,iferror(average(vlookup({$H2776,$K2776,$N2776,$Q2776,$T2776},$B:$D,column(C$1),0)),index(D:D,match($H2776,$B:$B,)))),3)</f>
        <v>230.267</v>
      </c>
      <c r="E2776" s="145">
        <v>2764.0</v>
      </c>
      <c r="F2776" s="146">
        <v>873.299</v>
      </c>
      <c r="G2776" s="146">
        <v>260.753</v>
      </c>
      <c r="H2776" s="147" t="s">
        <v>404</v>
      </c>
      <c r="I2776" s="146">
        <v>688.449</v>
      </c>
      <c r="J2776" s="146">
        <v>406.09</v>
      </c>
      <c r="K2776" s="148"/>
      <c r="L2776" s="149"/>
      <c r="M2776" s="149"/>
      <c r="N2776" s="148"/>
      <c r="O2776" s="149"/>
      <c r="P2776" s="149"/>
      <c r="Q2776" s="148"/>
      <c r="R2776" s="149"/>
      <c r="S2776" s="149"/>
      <c r="T2776" s="148"/>
      <c r="U2776" s="149"/>
      <c r="V2776" s="149"/>
      <c r="W2776" s="149"/>
      <c r="X2776" s="150">
        <f t="shared" si="1"/>
        <v>1.584367573</v>
      </c>
      <c r="Y2776" s="150">
        <f t="shared" si="2"/>
        <v>-1.584367573</v>
      </c>
    </row>
    <row r="2777" ht="15.75" customHeight="1">
      <c r="A2777" s="119">
        <v>2776.0</v>
      </c>
      <c r="B2777" s="143" t="str">
        <f t="array" ref="B2777">index(Systems!$A:$E,match($A2777,Systems!$A:$A,),match(B$1,Systems!$2:$2,))&amp;if(not(isblank(index(Systems!$A:$E,match($A2777,Systems!$A:$A,),match(Systems!$C$2,Systems!$2:$2,))))," ["&amp;index(Systems!$A:$E,match($A2777,Systems!$A:$A,),match(Systems!$C$2,Systems!$2:$2,))&amp;"]",)</f>
        <v>Wotan</v>
      </c>
      <c r="C2777" s="144">
        <f t="array" ref="C2777">round((F2777-average(I2777,L2777,O2777,R2777,U2777))*X2777+if($B2777=$H2777,0,iferror(average(vlookup({$H2777,$K2777,$N2777,$Q2777,$T2777},$B:$D,column(B$1),0)),index(C:C,match($H2777,$B:$B,)))),3)</f>
        <v>-142.138</v>
      </c>
      <c r="D2777" s="144">
        <f t="array" ref="D2777">round((G2777-average(J2777,M2777,P2777,S2777,V2777))*Y2777+if($B2777=$H2777,0,iferror(average(vlookup({$H2777,$K2777,$N2777,$Q2777,$T2777},$B:$D,column(C$1),0)),index(D:D,match($H2777,$B:$B,)))),3)</f>
        <v>408.366</v>
      </c>
      <c r="E2777" s="145">
        <v>2764.0</v>
      </c>
      <c r="F2777" s="146">
        <v>598.736</v>
      </c>
      <c r="G2777" s="146">
        <v>148.343</v>
      </c>
      <c r="H2777" s="147" t="s">
        <v>404</v>
      </c>
      <c r="I2777" s="146">
        <v>688.449</v>
      </c>
      <c r="J2777" s="146">
        <v>406.09</v>
      </c>
      <c r="K2777" s="148"/>
      <c r="L2777" s="149"/>
      <c r="M2777" s="149"/>
      <c r="N2777" s="148"/>
      <c r="O2777" s="149"/>
      <c r="P2777" s="149"/>
      <c r="Q2777" s="148"/>
      <c r="R2777" s="149"/>
      <c r="S2777" s="149"/>
      <c r="T2777" s="148"/>
      <c r="U2777" s="149"/>
      <c r="V2777" s="149"/>
      <c r="W2777" s="149"/>
      <c r="X2777" s="150">
        <f t="shared" si="1"/>
        <v>1.584367573</v>
      </c>
      <c r="Y2777" s="150">
        <f t="shared" si="2"/>
        <v>-1.584367573</v>
      </c>
    </row>
    <row r="2778" ht="15.75" customHeight="1">
      <c r="A2778" s="119">
        <v>2777.0</v>
      </c>
      <c r="B2778" s="143" t="str">
        <f t="array" ref="B2778">index(Systems!$A:$E,match($A2778,Systems!$A:$A,),match(B$1,Systems!$2:$2,))&amp;if(not(isblank(index(Systems!$A:$E,match($A2778,Systems!$A:$A,),match(Systems!$C$2,Systems!$2:$2,))))," ["&amp;index(Systems!$A:$E,match($A2778,Systems!$A:$A,),match(Systems!$C$2,Systems!$2:$2,))&amp;"]",)</f>
        <v>Wrentham</v>
      </c>
      <c r="C2778" s="144">
        <f t="array" ref="C2778">round((F2778-average(I2778,L2778,O2778,R2778,U2778))*X2778+if($B2778=$H2778,0,iferror(average(vlookup({$H2778,$K2778,$N2778,$Q2778,$T2778},$B:$D,column(B$1),0)),index(C:C,match($H2778,$B:$B,)))),3)</f>
        <v>170.6</v>
      </c>
      <c r="D2778" s="144">
        <f t="array" ref="D2778">round((G2778-average(J2778,M2778,P2778,S2778,V2778))*Y2778+if($B2778=$H2778,0,iferror(average(vlookup({$H2778,$K2778,$N2778,$Q2778,$T2778},$B:$D,column(C$1),0)),index(D:D,match($H2778,$B:$B,)))),3)</f>
        <v>-325.542</v>
      </c>
      <c r="E2778" s="145">
        <v>2764.0</v>
      </c>
      <c r="F2778" s="146">
        <v>796.126</v>
      </c>
      <c r="G2778" s="146">
        <v>611.561</v>
      </c>
      <c r="H2778" s="147" t="s">
        <v>404</v>
      </c>
      <c r="I2778" s="146">
        <v>688.449</v>
      </c>
      <c r="J2778" s="146">
        <v>406.09</v>
      </c>
      <c r="K2778" s="148"/>
      <c r="L2778" s="149"/>
      <c r="M2778" s="149"/>
      <c r="N2778" s="148"/>
      <c r="O2778" s="149"/>
      <c r="P2778" s="149"/>
      <c r="Q2778" s="148"/>
      <c r="R2778" s="149"/>
      <c r="S2778" s="149"/>
      <c r="T2778" s="148"/>
      <c r="U2778" s="149"/>
      <c r="V2778" s="149"/>
      <c r="W2778" s="149"/>
      <c r="X2778" s="150">
        <f t="shared" si="1"/>
        <v>1.584367573</v>
      </c>
      <c r="Y2778" s="150">
        <f t="shared" si="2"/>
        <v>-1.584367573</v>
      </c>
    </row>
    <row r="2779" ht="15.75" customHeight="1">
      <c r="A2779" s="119">
        <v>2778.0</v>
      </c>
      <c r="B2779" s="143" t="str">
        <f t="array" ref="B2779">index(Systems!$A:$E,match($A2779,Systems!$A:$A,),match(B$1,Systems!$2:$2,))&amp;if(not(isblank(index(Systems!$A:$E,match($A2779,Systems!$A:$A,),match(Systems!$C$2,Systems!$2:$2,))))," ["&amp;index(Systems!$A:$E,match($A2779,Systems!$A:$A,),match(Systems!$C$2,Systems!$2:$2,))&amp;"]",)</f>
        <v>Wright</v>
      </c>
      <c r="C2779" s="144">
        <f t="array" ref="C2779">round((F2779-average(I2779,L2779,O2779,R2779,U2779))*X2779+if($B2779=$H2779,0,iferror(average(vlookup({$H2779,$K2779,$N2779,$Q2779,$T2779},$B:$D,column(B$1),0)),index(C:C,match($H2779,$B:$B,)))),3)</f>
        <v>26.351</v>
      </c>
      <c r="D2779" s="144">
        <f t="array" ref="D2779">round((G2779-average(J2779,M2779,P2779,S2779,V2779))*Y2779+if($B2779=$H2779,0,iferror(average(vlookup({$H2779,$K2779,$N2779,$Q2779,$T2779},$B:$D,column(C$1),0)),index(D:D,match($H2779,$B:$B,)))),3)</f>
        <v>-290.847</v>
      </c>
      <c r="E2779" s="145">
        <v>2764.0</v>
      </c>
      <c r="F2779" s="146">
        <v>705.081</v>
      </c>
      <c r="G2779" s="146">
        <v>589.663</v>
      </c>
      <c r="H2779" s="147" t="s">
        <v>404</v>
      </c>
      <c r="I2779" s="146">
        <v>688.449</v>
      </c>
      <c r="J2779" s="146">
        <v>406.09</v>
      </c>
      <c r="K2779" s="148"/>
      <c r="L2779" s="149"/>
      <c r="M2779" s="149"/>
      <c r="N2779" s="148"/>
      <c r="O2779" s="149"/>
      <c r="P2779" s="149"/>
      <c r="Q2779" s="148"/>
      <c r="R2779" s="149"/>
      <c r="S2779" s="149"/>
      <c r="T2779" s="148"/>
      <c r="U2779" s="149"/>
      <c r="V2779" s="149"/>
      <c r="W2779" s="149"/>
      <c r="X2779" s="150">
        <f t="shared" si="1"/>
        <v>1.584367573</v>
      </c>
      <c r="Y2779" s="150">
        <f t="shared" si="2"/>
        <v>-1.584367573</v>
      </c>
    </row>
    <row r="2780" ht="15.75" customHeight="1">
      <c r="A2780" s="119">
        <v>2779.0</v>
      </c>
      <c r="B2780" s="143" t="str">
        <f t="array" ref="B2780">index(Systems!$A:$E,match($A2780,Systems!$A:$A,),match(B$1,Systems!$2:$2,))&amp;if(not(isblank(index(Systems!$A:$E,match($A2780,Systems!$A:$A,),match(Systems!$C$2,Systems!$2:$2,))))," ["&amp;index(Systems!$A:$E,match($A2780,Systems!$A:$A,),match(Systems!$C$2,Systems!$2:$2,))&amp;"]",)</f>
        <v>Wrociaw</v>
      </c>
      <c r="C2780" s="144">
        <f t="array" ref="C2780">round((F2780-average(I2780,L2780,O2780,R2780,U2780))*X2780+if($B2780=$H2780,0,iferror(average(vlookup({$H2780,$K2780,$N2780,$Q2780,$T2780},$B:$D,column(B$1),0)),index(C:C,match($H2780,$B:$B,)))),3)</f>
        <v>-211.22</v>
      </c>
      <c r="D2780" s="144">
        <f t="array" ref="D2780">round((G2780-average(J2780,M2780,P2780,S2780,V2780))*Y2780+if($B2780=$H2780,0,iferror(average(vlookup({$H2780,$K2780,$N2780,$Q2780,$T2780},$B:$D,column(C$1),0)),index(D:D,match($H2780,$B:$B,)))),3)</f>
        <v>240.605</v>
      </c>
      <c r="E2780" s="145">
        <v>2764.0</v>
      </c>
      <c r="F2780" s="146">
        <v>555.134</v>
      </c>
      <c r="G2780" s="146">
        <v>254.228</v>
      </c>
      <c r="H2780" s="147" t="s">
        <v>404</v>
      </c>
      <c r="I2780" s="146">
        <v>688.449</v>
      </c>
      <c r="J2780" s="146">
        <v>406.09</v>
      </c>
      <c r="K2780" s="148"/>
      <c r="L2780" s="149"/>
      <c r="M2780" s="149"/>
      <c r="N2780" s="148"/>
      <c r="O2780" s="149"/>
      <c r="P2780" s="149"/>
      <c r="Q2780" s="148"/>
      <c r="R2780" s="149"/>
      <c r="S2780" s="149"/>
      <c r="T2780" s="148"/>
      <c r="U2780" s="149"/>
      <c r="V2780" s="149"/>
      <c r="W2780" s="149"/>
      <c r="X2780" s="150">
        <f t="shared" si="1"/>
        <v>1.584367573</v>
      </c>
      <c r="Y2780" s="150">
        <f t="shared" si="2"/>
        <v>-1.584367573</v>
      </c>
    </row>
    <row r="2781" ht="15.75" customHeight="1">
      <c r="A2781" s="119">
        <v>2780.0</v>
      </c>
      <c r="B2781" s="143" t="str">
        <f t="array" ref="B2781">index(Systems!$A:$E,match($A2781,Systems!$A:$A,),match(B$1,Systems!$2:$2,))&amp;if(not(isblank(index(Systems!$A:$E,match($A2781,Systems!$A:$A,),match(Systems!$C$2,Systems!$2:$2,))))," ["&amp;index(Systems!$A:$E,match($A2781,Systems!$A:$A,),match(Systems!$C$2,Systems!$2:$2,))&amp;"]",)</f>
        <v>Wroxeter</v>
      </c>
      <c r="C2781" s="144">
        <f t="array" ref="C2781">round((F2781-average(I2781,L2781,O2781,R2781,U2781))*X2781+if($B2781=$H2781,0,iferror(average(vlookup({$H2781,$K2781,$N2781,$Q2781,$T2781},$B:$D,column(B$1),0)),index(C:C,match($H2781,$B:$B,)))),3)</f>
        <v>166.47</v>
      </c>
      <c r="D2781" s="144">
        <f t="array" ref="D2781">round((G2781-average(J2781,M2781,P2781,S2781,V2781))*Y2781+if($B2781=$H2781,0,iferror(average(vlookup({$H2781,$K2781,$N2781,$Q2781,$T2781},$B:$D,column(C$1),0)),index(D:D,match($H2781,$B:$B,)))),3)</f>
        <v>-58.981</v>
      </c>
      <c r="E2781" s="145">
        <v>2764.0</v>
      </c>
      <c r="F2781" s="146">
        <v>793.519</v>
      </c>
      <c r="G2781" s="146">
        <v>443.317</v>
      </c>
      <c r="H2781" s="147" t="s">
        <v>404</v>
      </c>
      <c r="I2781" s="146">
        <v>688.449</v>
      </c>
      <c r="J2781" s="146">
        <v>406.09</v>
      </c>
      <c r="K2781" s="148"/>
      <c r="L2781" s="149"/>
      <c r="M2781" s="149"/>
      <c r="N2781" s="148"/>
      <c r="O2781" s="149"/>
      <c r="P2781" s="149"/>
      <c r="Q2781" s="148"/>
      <c r="R2781" s="149"/>
      <c r="S2781" s="149"/>
      <c r="T2781" s="148"/>
      <c r="U2781" s="149"/>
      <c r="V2781" s="149"/>
      <c r="W2781" s="149"/>
      <c r="X2781" s="150">
        <f t="shared" si="1"/>
        <v>1.584367573</v>
      </c>
      <c r="Y2781" s="150">
        <f t="shared" si="2"/>
        <v>-1.584367573</v>
      </c>
    </row>
    <row r="2782" ht="15.75" customHeight="1">
      <c r="A2782" s="119">
        <v>2781.0</v>
      </c>
      <c r="B2782" s="143" t="str">
        <f t="array" ref="B2782">index(Systems!$A:$E,match($A2782,Systems!$A:$A,),match(B$1,Systems!$2:$2,))&amp;if(not(isblank(index(Systems!$A:$E,match($A2782,Systems!$A:$A,),match(Systems!$C$2,Systems!$2:$2,))))," ["&amp;index(Systems!$A:$E,match($A2782,Systems!$A:$A,),match(Systems!$C$2,Systems!$2:$2,))&amp;"]",)</f>
        <v>Wyatt</v>
      </c>
      <c r="C2782" s="144">
        <f t="array" ref="C2782">round((F2782-average(I2782,L2782,O2782,R2782,U2782))*X2782+if($B2782=$H2782,0,iferror(average(vlookup({$H2782,$K2782,$N2782,$Q2782,$T2782},$B:$D,column(B$1),0)),index(C:C,match($H2782,$B:$B,)))),3)</f>
        <v>-67.26</v>
      </c>
      <c r="D2782" s="144">
        <f t="array" ref="D2782">round((G2782-average(J2782,M2782,P2782,S2782,V2782))*Y2782+if($B2782=$H2782,0,iferror(average(vlookup({$H2782,$K2782,$N2782,$Q2782,$T2782},$B:$D,column(C$1),0)),index(D:D,match($H2782,$B:$B,)))),3)</f>
        <v>-8.337</v>
      </c>
      <c r="E2782" s="145">
        <v>2764.0</v>
      </c>
      <c r="F2782" s="146">
        <v>645.997</v>
      </c>
      <c r="G2782" s="146">
        <v>411.352</v>
      </c>
      <c r="H2782" s="147" t="s">
        <v>404</v>
      </c>
      <c r="I2782" s="146">
        <v>688.449</v>
      </c>
      <c r="J2782" s="146">
        <v>406.09</v>
      </c>
      <c r="K2782" s="148"/>
      <c r="L2782" s="149"/>
      <c r="M2782" s="149"/>
      <c r="N2782" s="148"/>
      <c r="O2782" s="149"/>
      <c r="P2782" s="149"/>
      <c r="Q2782" s="148"/>
      <c r="R2782" s="149"/>
      <c r="S2782" s="149"/>
      <c r="T2782" s="148"/>
      <c r="U2782" s="149"/>
      <c r="V2782" s="149"/>
      <c r="W2782" s="149"/>
      <c r="X2782" s="150">
        <f t="shared" si="1"/>
        <v>1.584367573</v>
      </c>
      <c r="Y2782" s="150">
        <f t="shared" si="2"/>
        <v>-1.584367573</v>
      </c>
    </row>
    <row r="2783" ht="15.75" customHeight="1">
      <c r="A2783" s="119">
        <v>2782.0</v>
      </c>
      <c r="B2783" s="143" t="str">
        <f t="array" ref="B2783">index(Systems!$A:$E,match($A2783,Systems!$A:$A,),match(B$1,Systems!$2:$2,))&amp;if(not(isblank(index(Systems!$A:$E,match($A2783,Systems!$A:$A,),match(Systems!$C$2,Systems!$2:$2,))))," ["&amp;index(Systems!$A:$E,match($A2783,Systems!$A:$A,),match(Systems!$C$2,Systems!$2:$2,))&amp;"]",)</f>
        <v>Wynn's Roost</v>
      </c>
      <c r="C2783" s="144">
        <f t="array" ref="C2783">round((F2783-average(I2783,L2783,O2783,R2783,U2783))*X2783+if($B2783=$H2783,0,iferror(average(vlookup({$H2783,$K2783,$N2783,$Q2783,$T2783},$B:$D,column(B$1),0)),index(C:C,match($H2783,$B:$B,)))),3)</f>
        <v>610.609</v>
      </c>
      <c r="D2783" s="144">
        <f t="array" ref="D2783">round((G2783-average(J2783,M2783,P2783,S2783,V2783))*Y2783+if($B2783=$H2783,0,iferror(average(vlookup({$H2783,$K2783,$N2783,$Q2783,$T2783},$B:$D,column(C$1),0)),index(D:D,match($H2783,$B:$B,)))),3)</f>
        <v>269.932</v>
      </c>
      <c r="E2783" s="145">
        <v>2764.0</v>
      </c>
      <c r="F2783" s="146">
        <v>1073.845</v>
      </c>
      <c r="G2783" s="146">
        <v>235.718</v>
      </c>
      <c r="H2783" s="147" t="s">
        <v>404</v>
      </c>
      <c r="I2783" s="146">
        <v>688.449</v>
      </c>
      <c r="J2783" s="146">
        <v>406.09</v>
      </c>
      <c r="K2783" s="148"/>
      <c r="L2783" s="149"/>
      <c r="M2783" s="149"/>
      <c r="N2783" s="148"/>
      <c r="O2783" s="149"/>
      <c r="P2783" s="149"/>
      <c r="Q2783" s="148"/>
      <c r="R2783" s="149"/>
      <c r="S2783" s="149"/>
      <c r="T2783" s="148"/>
      <c r="U2783" s="149"/>
      <c r="V2783" s="149"/>
      <c r="W2783" s="149"/>
      <c r="X2783" s="150">
        <f t="shared" si="1"/>
        <v>1.584367573</v>
      </c>
      <c r="Y2783" s="150">
        <f t="shared" si="2"/>
        <v>-1.584367573</v>
      </c>
    </row>
    <row r="2784" ht="15.75" customHeight="1">
      <c r="A2784" s="119">
        <v>2783.0</v>
      </c>
      <c r="B2784" s="143" t="str">
        <f t="array" ref="B2784">index(Systems!$A:$E,match($A2784,Systems!$A:$A,),match(B$1,Systems!$2:$2,))&amp;if(not(isblank(index(Systems!$A:$E,match($A2784,Systems!$A:$A,),match(Systems!$C$2,Systems!$2:$2,))))," ["&amp;index(Systems!$A:$E,match($A2784,Systems!$A:$A,),match(Systems!$C$2,Systems!$2:$2,))&amp;"]",)</f>
        <v>Wypoute</v>
      </c>
      <c r="C2784" s="144">
        <f t="array" ref="C2784">round((F2784-average(I2784,L2784,O2784,R2784,U2784))*X2784+if($B2784=$H2784,0,iferror(average(vlookup({$H2784,$K2784,$N2784,$Q2784,$T2784},$B:$D,column(B$1),0)),index(C:C,match($H2784,$B:$B,)))),3)</f>
        <v>-335.572</v>
      </c>
      <c r="D2784" s="144">
        <f t="array" ref="D2784">round((G2784-average(J2784,M2784,P2784,S2784,V2784))*Y2784+if($B2784=$H2784,0,iferror(average(vlookup({$H2784,$K2784,$N2784,$Q2784,$T2784},$B:$D,column(C$1),0)),index(D:D,match($H2784,$B:$B,)))),3)</f>
        <v>369.17</v>
      </c>
      <c r="E2784" s="145">
        <v>2764.0</v>
      </c>
      <c r="F2784" s="146">
        <v>476.647</v>
      </c>
      <c r="G2784" s="146">
        <v>173.082</v>
      </c>
      <c r="H2784" s="147" t="s">
        <v>404</v>
      </c>
      <c r="I2784" s="146">
        <v>688.449</v>
      </c>
      <c r="J2784" s="146">
        <v>406.09</v>
      </c>
      <c r="K2784" s="148"/>
      <c r="L2784" s="149"/>
      <c r="M2784" s="149"/>
      <c r="N2784" s="148"/>
      <c r="O2784" s="149"/>
      <c r="P2784" s="149"/>
      <c r="Q2784" s="148"/>
      <c r="R2784" s="149"/>
      <c r="S2784" s="149"/>
      <c r="T2784" s="148"/>
      <c r="U2784" s="149"/>
      <c r="V2784" s="149"/>
      <c r="W2784" s="149"/>
      <c r="X2784" s="150">
        <f t="shared" si="1"/>
        <v>1.584367573</v>
      </c>
      <c r="Y2784" s="150">
        <f t="shared" si="2"/>
        <v>-1.584367573</v>
      </c>
    </row>
    <row r="2785" ht="15.75" customHeight="1">
      <c r="A2785" s="119">
        <v>2784.0</v>
      </c>
      <c r="B2785" s="143" t="str">
        <f t="array" ref="B2785">index(Systems!$A:$E,match($A2785,Systems!$A:$A,),match(B$1,Systems!$2:$2,))&amp;if(not(isblank(index(Systems!$A:$E,match($A2785,Systems!$A:$A,),match(Systems!$C$2,Systems!$2:$2,))))," ["&amp;index(Systems!$A:$E,match($A2785,Systems!$A:$A,),match(Systems!$C$2,Systems!$2:$2,))&amp;"]",)</f>
        <v>Xanthe [Xanthe III]</v>
      </c>
      <c r="C2785" s="144">
        <f t="array" ref="C2785">round((F2785-average(I2785,L2785,O2785,R2785,U2785))*X2785+if($B2785=$H2785,0,iferror(average(vlookup({$H2785,$K2785,$N2785,$Q2785,$T2785},$B:$D,column(B$1),0)),index(C:C,match($H2785,$B:$B,)))),3)</f>
        <v>-67.223</v>
      </c>
      <c r="D2785" s="144">
        <f t="array" ref="D2785">round((G2785-average(J2785,M2785,P2785,S2785,V2785))*Y2785+if($B2785=$H2785,0,iferror(average(vlookup({$H2785,$K2785,$N2785,$Q2785,$T2785},$B:$D,column(C$1),0)),index(D:D,match($H2785,$B:$B,)))),3)</f>
        <v>-330.691</v>
      </c>
      <c r="E2785" s="145">
        <v>2764.0</v>
      </c>
      <c r="F2785" s="146">
        <v>646.02</v>
      </c>
      <c r="G2785" s="146">
        <v>614.811</v>
      </c>
      <c r="H2785" s="147" t="s">
        <v>404</v>
      </c>
      <c r="I2785" s="146">
        <v>688.449</v>
      </c>
      <c r="J2785" s="146">
        <v>406.09</v>
      </c>
      <c r="K2785" s="148"/>
      <c r="L2785" s="149"/>
      <c r="M2785" s="149"/>
      <c r="N2785" s="148"/>
      <c r="O2785" s="149"/>
      <c r="P2785" s="149"/>
      <c r="Q2785" s="148"/>
      <c r="R2785" s="149"/>
      <c r="S2785" s="149"/>
      <c r="T2785" s="148"/>
      <c r="U2785" s="149"/>
      <c r="V2785" s="149"/>
      <c r="W2785" s="149"/>
      <c r="X2785" s="150">
        <f t="shared" si="1"/>
        <v>1.584367573</v>
      </c>
      <c r="Y2785" s="150">
        <f t="shared" si="2"/>
        <v>-1.584367573</v>
      </c>
    </row>
    <row r="2786" ht="15.75" customHeight="1">
      <c r="A2786" s="119">
        <v>2785.0</v>
      </c>
      <c r="B2786" s="143" t="str">
        <f t="array" ref="B2786">index(Systems!$A:$E,match($A2786,Systems!$A:$A,),match(B$1,Systems!$2:$2,))&amp;if(not(isblank(index(Systems!$A:$E,match($A2786,Systems!$A:$A,),match(Systems!$C$2,Systems!$2:$2,))))," ["&amp;index(Systems!$A:$E,match($A2786,Systems!$A:$A,),match(Systems!$C$2,Systems!$2:$2,))&amp;"]",)</f>
        <v>Xenia</v>
      </c>
      <c r="C2786" s="144">
        <f t="array" ref="C2786">round((F2786-average(I2786,L2786,O2786,R2786,U2786))*X2786+if($B2786=$H2786,0,iferror(average(vlookup({$H2786,$K2786,$N2786,$Q2786,$T2786},$B:$D,column(B$1),0)),index(C:C,match($H2786,$B:$B,)))),3)</f>
        <v>457.53</v>
      </c>
      <c r="D2786" s="144">
        <f t="array" ref="D2786">round((G2786-average(J2786,M2786,P2786,S2786,V2786))*Y2786+if($B2786=$H2786,0,iferror(average(vlookup({$H2786,$K2786,$N2786,$Q2786,$T2786},$B:$D,column(C$1),0)),index(D:D,match($H2786,$B:$B,)))),3)</f>
        <v>-88.973</v>
      </c>
      <c r="E2786" s="145">
        <v>2764.0</v>
      </c>
      <c r="F2786" s="146">
        <v>977.227</v>
      </c>
      <c r="G2786" s="146">
        <v>462.247</v>
      </c>
      <c r="H2786" s="147" t="s">
        <v>404</v>
      </c>
      <c r="I2786" s="146">
        <v>688.449</v>
      </c>
      <c r="J2786" s="146">
        <v>406.09</v>
      </c>
      <c r="K2786" s="148"/>
      <c r="L2786" s="149"/>
      <c r="M2786" s="149"/>
      <c r="N2786" s="148"/>
      <c r="O2786" s="149"/>
      <c r="P2786" s="149"/>
      <c r="Q2786" s="148"/>
      <c r="R2786" s="149"/>
      <c r="S2786" s="149"/>
      <c r="T2786" s="148"/>
      <c r="U2786" s="149"/>
      <c r="V2786" s="149"/>
      <c r="W2786" s="149"/>
      <c r="X2786" s="150">
        <f t="shared" si="1"/>
        <v>1.584367573</v>
      </c>
      <c r="Y2786" s="150">
        <f t="shared" si="2"/>
        <v>-1.584367573</v>
      </c>
    </row>
    <row r="2787" ht="15.75" customHeight="1">
      <c r="A2787" s="119">
        <v>2786.0</v>
      </c>
      <c r="B2787" s="143" t="str">
        <f t="array" ref="B2787">index(Systems!$A:$E,match($A2787,Systems!$A:$A,),match(B$1,Systems!$2:$2,))&amp;if(not(isblank(index(Systems!$A:$E,match($A2787,Systems!$A:$A,),match(Systems!$C$2,Systems!$2:$2,))))," ["&amp;index(Systems!$A:$E,match($A2787,Systems!$A:$A,),match(Systems!$C$2,Systems!$2:$2,))&amp;"]",)</f>
        <v>Xhosa [Xhosa VII]</v>
      </c>
      <c r="C2787" s="144">
        <f t="array" ref="C2787">round((F2787-average(I2787,L2787,O2787,R2787,U2787))*X2787+if($B2787=$H2787,0,iferror(average(vlookup({$H2787,$K2787,$N2787,$Q2787,$T2787},$B:$D,column(B$1),0)),index(C:C,match($H2787,$B:$B,)))),3)</f>
        <v>173.962</v>
      </c>
      <c r="D2787" s="144">
        <f t="array" ref="D2787">round((G2787-average(J2787,M2787,P2787,S2787,V2787))*Y2787+if($B2787=$H2787,0,iferror(average(vlookup({$H2787,$K2787,$N2787,$Q2787,$T2787},$B:$D,column(C$1),0)),index(D:D,match($H2787,$B:$B,)))),3)</f>
        <v>14.424</v>
      </c>
      <c r="E2787" s="145">
        <v>2764.0</v>
      </c>
      <c r="F2787" s="146">
        <v>798.248</v>
      </c>
      <c r="G2787" s="146">
        <v>396.986</v>
      </c>
      <c r="H2787" s="147" t="s">
        <v>404</v>
      </c>
      <c r="I2787" s="146">
        <v>688.449</v>
      </c>
      <c r="J2787" s="146">
        <v>406.09</v>
      </c>
      <c r="K2787" s="148"/>
      <c r="L2787" s="149"/>
      <c r="M2787" s="149"/>
      <c r="N2787" s="148"/>
      <c r="O2787" s="149"/>
      <c r="P2787" s="149"/>
      <c r="Q2787" s="148"/>
      <c r="R2787" s="149"/>
      <c r="S2787" s="149"/>
      <c r="T2787" s="148"/>
      <c r="U2787" s="149"/>
      <c r="V2787" s="149"/>
      <c r="W2787" s="149"/>
      <c r="X2787" s="150">
        <f t="shared" si="1"/>
        <v>1.584367573</v>
      </c>
      <c r="Y2787" s="150">
        <f t="shared" si="2"/>
        <v>-1.584367573</v>
      </c>
    </row>
    <row r="2788" ht="15.75" customHeight="1">
      <c r="A2788" s="119">
        <v>2787.0</v>
      </c>
      <c r="B2788" s="143" t="str">
        <f t="array" ref="B2788">index(Systems!$A:$E,match($A2788,Systems!$A:$A,),match(B$1,Systems!$2:$2,))&amp;if(not(isblank(index(Systems!$A:$E,match($A2788,Systems!$A:$A,),match(Systems!$C$2,Systems!$2:$2,))))," ["&amp;index(Systems!$A:$E,match($A2788,Systems!$A:$A,),match(Systems!$C$2,Systems!$2:$2,))&amp;"]",)</f>
        <v>Xi Ursae Majoris [Alula Australis]</v>
      </c>
      <c r="C2788" s="144">
        <f t="array" ref="C2788">round((F2788-average(I2788,L2788,O2788,R2788,U2788))*X2788+if($B2788=$H2788,0,iferror(average(vlookup({$H2788,$K2788,$N2788,$Q2788,$T2788},$B:$D,column(B$1),0)),index(C:C,match($H2788,$B:$B,)))),3)</f>
        <v>-24.309</v>
      </c>
      <c r="D2788" s="144">
        <f t="array" ref="D2788">round((G2788-average(J2788,M2788,P2788,S2788,V2788))*Y2788+if($B2788=$H2788,0,iferror(average(vlookup({$H2788,$K2788,$N2788,$Q2788,$T2788},$B:$D,column(C$1),0)),index(D:D,match($H2788,$B:$B,)))),3)</f>
        <v>-4.696</v>
      </c>
      <c r="E2788" s="145">
        <v>2764.0</v>
      </c>
      <c r="F2788" s="146">
        <v>673.106</v>
      </c>
      <c r="G2788" s="146">
        <v>409.054</v>
      </c>
      <c r="H2788" s="147" t="s">
        <v>404</v>
      </c>
      <c r="I2788" s="146">
        <v>688.449</v>
      </c>
      <c r="J2788" s="146">
        <v>406.09</v>
      </c>
      <c r="K2788" s="148"/>
      <c r="L2788" s="149"/>
      <c r="M2788" s="149"/>
      <c r="N2788" s="148"/>
      <c r="O2788" s="149"/>
      <c r="P2788" s="149"/>
      <c r="Q2788" s="148"/>
      <c r="R2788" s="149"/>
      <c r="S2788" s="149"/>
      <c r="T2788" s="148"/>
      <c r="U2788" s="149"/>
      <c r="V2788" s="149"/>
      <c r="W2788" s="149"/>
      <c r="X2788" s="150">
        <f t="shared" si="1"/>
        <v>1.584367573</v>
      </c>
      <c r="Y2788" s="150">
        <f t="shared" si="2"/>
        <v>-1.584367573</v>
      </c>
    </row>
    <row r="2789" ht="15.75" customHeight="1">
      <c r="A2789" s="119">
        <v>2788.0</v>
      </c>
      <c r="B2789" s="143" t="str">
        <f t="array" ref="B2789">index(Systems!$A:$E,match($A2789,Systems!$A:$A,),match(B$1,Systems!$2:$2,))&amp;if(not(isblank(index(Systems!$A:$E,match($A2789,Systems!$A:$A,),match(Systems!$C$2,Systems!$2:$2,))))," ["&amp;index(Systems!$A:$E,match($A2789,Systems!$A:$A,),match(Systems!$C$2,Systems!$2:$2,))&amp;"]",)</f>
        <v>Xieng Khouang</v>
      </c>
      <c r="C2789" s="144">
        <f t="array" ref="C2789">round((F2789-average(I2789,L2789,O2789,R2789,U2789))*X2789+if($B2789=$H2789,0,iferror(average(vlookup({$H2789,$K2789,$N2789,$Q2789,$T2789},$B:$D,column(B$1),0)),index(C:C,match($H2789,$B:$B,)))),3)</f>
        <v>85.293</v>
      </c>
      <c r="D2789" s="144">
        <f t="array" ref="D2789">round((G2789-average(J2789,M2789,P2789,S2789,V2789))*Y2789+if($B2789=$H2789,0,iferror(average(vlookup({$H2789,$K2789,$N2789,$Q2789,$T2789},$B:$D,column(C$1),0)),index(D:D,match($H2789,$B:$B,)))),3)</f>
        <v>-311.764</v>
      </c>
      <c r="E2789" s="145">
        <v>2764.0</v>
      </c>
      <c r="F2789" s="146">
        <v>742.283</v>
      </c>
      <c r="G2789" s="146">
        <v>602.865</v>
      </c>
      <c r="H2789" s="147" t="s">
        <v>404</v>
      </c>
      <c r="I2789" s="146">
        <v>688.449</v>
      </c>
      <c r="J2789" s="146">
        <v>406.09</v>
      </c>
      <c r="K2789" s="148"/>
      <c r="L2789" s="149"/>
      <c r="M2789" s="149"/>
      <c r="N2789" s="148"/>
      <c r="O2789" s="149"/>
      <c r="P2789" s="149"/>
      <c r="Q2789" s="148"/>
      <c r="R2789" s="149"/>
      <c r="S2789" s="149"/>
      <c r="T2789" s="148"/>
      <c r="U2789" s="149"/>
      <c r="V2789" s="149"/>
      <c r="W2789" s="149"/>
      <c r="X2789" s="150">
        <f t="shared" si="1"/>
        <v>1.584367573</v>
      </c>
      <c r="Y2789" s="150">
        <f t="shared" si="2"/>
        <v>-1.584367573</v>
      </c>
    </row>
    <row r="2790" ht="15.75" customHeight="1">
      <c r="A2790" s="119">
        <v>2789.0</v>
      </c>
      <c r="B2790" s="143" t="str">
        <f t="array" ref="B2790">index(Systems!$A:$E,match($A2790,Systems!$A:$A,),match(B$1,Systems!$2:$2,))&amp;if(not(isblank(index(Systems!$A:$E,match($A2790,Systems!$A:$A,),match(Systems!$C$2,Systems!$2:$2,))))," ["&amp;index(Systems!$A:$E,match($A2790,Systems!$A:$A,),match(Systems!$C$2,Systems!$2:$2,))&amp;"]",)</f>
        <v>Xinyang</v>
      </c>
      <c r="C2790" s="144">
        <f t="array" ref="C2790">round((F2790-average(I2790,L2790,O2790,R2790,U2790))*X2790+if($B2790=$H2790,0,iferror(average(vlookup({$H2790,$K2790,$N2790,$Q2790,$T2790},$B:$D,column(B$1),0)),index(C:C,match($H2790,$B:$B,)))),3)</f>
        <v>113.214</v>
      </c>
      <c r="D2790" s="144">
        <f t="array" ref="D2790">round((G2790-average(J2790,M2790,P2790,S2790,V2790))*Y2790+if($B2790=$H2790,0,iferror(average(vlookup({$H2790,$K2790,$N2790,$Q2790,$T2790},$B:$D,column(C$1),0)),index(D:D,match($H2790,$B:$B,)))),3)</f>
        <v>224.941</v>
      </c>
      <c r="E2790" s="145">
        <v>2764.0</v>
      </c>
      <c r="F2790" s="146">
        <v>759.906</v>
      </c>
      <c r="G2790" s="146">
        <v>264.115</v>
      </c>
      <c r="H2790" s="147" t="s">
        <v>404</v>
      </c>
      <c r="I2790" s="146">
        <v>688.449</v>
      </c>
      <c r="J2790" s="146">
        <v>406.09</v>
      </c>
      <c r="K2790" s="148"/>
      <c r="L2790" s="149"/>
      <c r="M2790" s="149"/>
      <c r="N2790" s="148"/>
      <c r="O2790" s="149"/>
      <c r="P2790" s="149"/>
      <c r="Q2790" s="148"/>
      <c r="R2790" s="149"/>
      <c r="S2790" s="149"/>
      <c r="T2790" s="148"/>
      <c r="U2790" s="149"/>
      <c r="V2790" s="149"/>
      <c r="W2790" s="149"/>
      <c r="X2790" s="150">
        <f t="shared" si="1"/>
        <v>1.584367573</v>
      </c>
      <c r="Y2790" s="150">
        <f t="shared" si="2"/>
        <v>-1.584367573</v>
      </c>
    </row>
    <row r="2791" ht="15.75" customHeight="1">
      <c r="A2791" s="119">
        <v>2790.0</v>
      </c>
      <c r="B2791" s="143" t="str">
        <f t="array" ref="B2791">index(Systems!$A:$E,match($A2791,Systems!$A:$A,),match(B$1,Systems!$2:$2,))&amp;if(not(isblank(index(Systems!$A:$E,match($A2791,Systems!$A:$A,),match(Systems!$C$2,Systems!$2:$2,))))," ["&amp;index(Systems!$A:$E,match($A2791,Systems!$A:$A,),match(Systems!$C$2,Systems!$2:$2,))&amp;"]",)</f>
        <v>Yamarovka</v>
      </c>
      <c r="C2791" s="144">
        <f t="array" ref="C2791">round((F2791-average(I2791,L2791,O2791,R2791,U2791))*X2791+if($B2791=$H2791,0,iferror(average(vlookup({$H2791,$K2791,$N2791,$Q2791,$T2791},$B:$D,column(B$1),0)),index(C:C,match($H2791,$B:$B,)))),3)</f>
        <v>111.669</v>
      </c>
      <c r="D2791" s="144">
        <f t="array" ref="D2791">round((G2791-average(J2791,M2791,P2791,S2791,V2791))*Y2791+if($B2791=$H2791,0,iferror(average(vlookup({$H2791,$K2791,$N2791,$Q2791,$T2791},$B:$D,column(C$1),0)),index(D:D,match($H2791,$B:$B,)))),3)</f>
        <v>274.473</v>
      </c>
      <c r="E2791" s="145">
        <v>2764.0</v>
      </c>
      <c r="F2791" s="146">
        <v>758.931</v>
      </c>
      <c r="G2791" s="146">
        <v>232.852</v>
      </c>
      <c r="H2791" s="147" t="s">
        <v>404</v>
      </c>
      <c r="I2791" s="146">
        <v>688.449</v>
      </c>
      <c r="J2791" s="146">
        <v>406.09</v>
      </c>
      <c r="K2791" s="148"/>
      <c r="L2791" s="149"/>
      <c r="M2791" s="149"/>
      <c r="N2791" s="148"/>
      <c r="O2791" s="149"/>
      <c r="P2791" s="149"/>
      <c r="Q2791" s="148"/>
      <c r="R2791" s="149"/>
      <c r="S2791" s="149"/>
      <c r="T2791" s="148"/>
      <c r="U2791" s="149"/>
      <c r="V2791" s="149"/>
      <c r="W2791" s="149"/>
      <c r="X2791" s="150">
        <f t="shared" si="1"/>
        <v>1.584367573</v>
      </c>
      <c r="Y2791" s="150">
        <f t="shared" si="2"/>
        <v>-1.584367573</v>
      </c>
    </row>
    <row r="2792" ht="15.75" customHeight="1">
      <c r="A2792" s="119">
        <v>2791.0</v>
      </c>
      <c r="B2792" s="143" t="str">
        <f t="array" ref="B2792">index(Systems!$A:$E,match($A2792,Systems!$A:$A,),match(B$1,Systems!$2:$2,))&amp;if(not(isblank(index(Systems!$A:$E,match($A2792,Systems!$A:$A,),match(Systems!$C$2,Systems!$2:$2,))))," ["&amp;index(Systems!$A:$E,match($A2792,Systems!$A:$A,),match(Systems!$C$2,Systems!$2:$2,))&amp;"]",)</f>
        <v>Yamoussoukra</v>
      </c>
      <c r="C2792" s="144">
        <f t="array" ref="C2792">round((F2792-average(I2792,L2792,O2792,R2792,U2792))*X2792+if($B2792=$H2792,0,iferror(average(vlookup({$H2792,$K2792,$N2792,$Q2792,$T2792},$B:$D,column(B$1),0)),index(C:C,match($H2792,$B:$B,)))),3)</f>
        <v>504.06</v>
      </c>
      <c r="D2792" s="144">
        <f t="array" ref="D2792">round((G2792-average(J2792,M2792,P2792,S2792,V2792))*Y2792+if($B2792=$H2792,0,iferror(average(vlookup({$H2792,$K2792,$N2792,$Q2792,$T2792},$B:$D,column(C$1),0)),index(D:D,match($H2792,$B:$B,)))),3)</f>
        <v>-67.985</v>
      </c>
      <c r="E2792" s="145">
        <v>2764.0</v>
      </c>
      <c r="F2792" s="146">
        <v>1006.595</v>
      </c>
      <c r="G2792" s="146">
        <v>449.0</v>
      </c>
      <c r="H2792" s="147" t="s">
        <v>404</v>
      </c>
      <c r="I2792" s="146">
        <v>688.449</v>
      </c>
      <c r="J2792" s="146">
        <v>406.09</v>
      </c>
      <c r="K2792" s="148"/>
      <c r="L2792" s="149"/>
      <c r="M2792" s="149"/>
      <c r="N2792" s="148"/>
      <c r="O2792" s="149"/>
      <c r="P2792" s="149"/>
      <c r="Q2792" s="148"/>
      <c r="R2792" s="149"/>
      <c r="S2792" s="149"/>
      <c r="T2792" s="148"/>
      <c r="U2792" s="149"/>
      <c r="V2792" s="149"/>
      <c r="W2792" s="149"/>
      <c r="X2792" s="150">
        <f t="shared" si="1"/>
        <v>1.584367573</v>
      </c>
      <c r="Y2792" s="150">
        <f t="shared" si="2"/>
        <v>-1.584367573</v>
      </c>
    </row>
    <row r="2793" ht="15.75" customHeight="1">
      <c r="A2793" s="119">
        <v>2792.0</v>
      </c>
      <c r="B2793" s="143" t="str">
        <f t="array" ref="B2793">index(Systems!$A:$E,match($A2793,Systems!$A:$A,),match(B$1,Systems!$2:$2,))&amp;if(not(isblank(index(Systems!$A:$E,match($A2793,Systems!$A:$A,),match(Systems!$C$2,Systems!$2:$2,))))," ["&amp;index(Systems!$A:$E,match($A2793,Systems!$A:$A,),match(Systems!$C$2,Systems!$2:$2,))&amp;"]",)</f>
        <v>Yanchep</v>
      </c>
      <c r="C2793" s="144">
        <f t="array" ref="C2793">round((F2793-average(I2793,L2793,O2793,R2793,U2793))*X2793+if($B2793=$H2793,0,iferror(average(vlookup({$H2793,$K2793,$N2793,$Q2793,$T2793},$B:$D,column(B$1),0)),index(C:C,match($H2793,$B:$B,)))),3)</f>
        <v>-133.424</v>
      </c>
      <c r="D2793" s="144">
        <f t="array" ref="D2793">round((G2793-average(J2793,M2793,P2793,S2793,V2793))*Y2793+if($B2793=$H2793,0,iferror(average(vlookup({$H2793,$K2793,$N2793,$Q2793,$T2793},$B:$D,column(C$1),0)),index(D:D,match($H2793,$B:$B,)))),3)</f>
        <v>-287.281</v>
      </c>
      <c r="E2793" s="145">
        <v>2764.0</v>
      </c>
      <c r="F2793" s="146">
        <v>604.236</v>
      </c>
      <c r="G2793" s="146">
        <v>587.412</v>
      </c>
      <c r="H2793" s="147" t="s">
        <v>404</v>
      </c>
      <c r="I2793" s="146">
        <v>688.449</v>
      </c>
      <c r="J2793" s="146">
        <v>406.09</v>
      </c>
      <c r="K2793" s="148"/>
      <c r="L2793" s="149"/>
      <c r="M2793" s="149"/>
      <c r="N2793" s="148"/>
      <c r="O2793" s="149"/>
      <c r="P2793" s="149"/>
      <c r="Q2793" s="148"/>
      <c r="R2793" s="149"/>
      <c r="S2793" s="149"/>
      <c r="T2793" s="148"/>
      <c r="U2793" s="149"/>
      <c r="V2793" s="149"/>
      <c r="W2793" s="149"/>
      <c r="X2793" s="150">
        <f t="shared" si="1"/>
        <v>1.584367573</v>
      </c>
      <c r="Y2793" s="150">
        <f t="shared" si="2"/>
        <v>-1.584367573</v>
      </c>
    </row>
    <row r="2794" ht="15.75" customHeight="1">
      <c r="A2794" s="119">
        <v>2793.0</v>
      </c>
      <c r="B2794" s="143" t="str">
        <f t="array" ref="B2794">index(Systems!$A:$E,match($A2794,Systems!$A:$A,),match(B$1,Systems!$2:$2,))&amp;if(not(isblank(index(Systems!$A:$E,match($A2794,Systems!$A:$A,),match(Systems!$C$2,Systems!$2:$2,))))," ["&amp;index(Systems!$A:$E,match($A2794,Systems!$A:$A,),match(Systems!$C$2,Systems!$2:$2,))&amp;"]",)</f>
        <v>Yangtze</v>
      </c>
      <c r="C2794" s="144">
        <f t="array" ref="C2794">round((F2794-average(I2794,L2794,O2794,R2794,U2794))*X2794+if($B2794=$H2794,0,iferror(average(vlookup({$H2794,$K2794,$N2794,$Q2794,$T2794},$B:$D,column(B$1),0)),index(C:C,match($H2794,$B:$B,)))),3)</f>
        <v>75.47</v>
      </c>
      <c r="D2794" s="144">
        <f t="array" ref="D2794">round((G2794-average(J2794,M2794,P2794,S2794,V2794))*Y2794+if($B2794=$H2794,0,iferror(average(vlookup({$H2794,$K2794,$N2794,$Q2794,$T2794},$B:$D,column(C$1),0)),index(D:D,match($H2794,$B:$B,)))),3)</f>
        <v>-43.928</v>
      </c>
      <c r="E2794" s="145">
        <v>2764.0</v>
      </c>
      <c r="F2794" s="146">
        <v>736.083</v>
      </c>
      <c r="G2794" s="146">
        <v>433.816</v>
      </c>
      <c r="H2794" s="147" t="s">
        <v>404</v>
      </c>
      <c r="I2794" s="146">
        <v>688.449</v>
      </c>
      <c r="J2794" s="146">
        <v>406.09</v>
      </c>
      <c r="K2794" s="148"/>
      <c r="L2794" s="149"/>
      <c r="M2794" s="149"/>
      <c r="N2794" s="148"/>
      <c r="O2794" s="149"/>
      <c r="P2794" s="149"/>
      <c r="Q2794" s="148"/>
      <c r="R2794" s="149"/>
      <c r="S2794" s="149"/>
      <c r="T2794" s="148"/>
      <c r="U2794" s="149"/>
      <c r="V2794" s="149"/>
      <c r="W2794" s="149"/>
      <c r="X2794" s="150">
        <f t="shared" si="1"/>
        <v>1.584367573</v>
      </c>
      <c r="Y2794" s="150">
        <f t="shared" si="2"/>
        <v>-1.584367573</v>
      </c>
    </row>
    <row r="2795" ht="15.75" customHeight="1">
      <c r="A2795" s="119">
        <v>2794.0</v>
      </c>
      <c r="B2795" s="143" t="str">
        <f t="array" ref="B2795">index(Systems!$A:$E,match($A2795,Systems!$A:$A,),match(B$1,Systems!$2:$2,))&amp;if(not(isblank(index(Systems!$A:$E,match($A2795,Systems!$A:$A,),match(Systems!$C$2,Systems!$2:$2,))))," ["&amp;index(Systems!$A:$E,match($A2795,Systems!$A:$A,),match(Systems!$C$2,Systems!$2:$2,))&amp;"]",)</f>
        <v>Yàn-huì</v>
      </c>
      <c r="C2795" s="144">
        <f t="array" ref="C2795">round((F2795-average(I2795,L2795,O2795,R2795,U2795))*X2795+if($B2795=$H2795,0,iferror(average(vlookup({$H2795,$K2795,$N2795,$Q2795,$T2795},$B:$D,column(B$1),0)),index(C:C,match($H2795,$B:$B,)))),3)</f>
        <v>55.622</v>
      </c>
      <c r="D2795" s="144">
        <f t="array" ref="D2795">round((G2795-average(J2795,M2795,P2795,S2795,V2795))*Y2795+if($B2795=$H2795,0,iferror(average(vlookup({$H2795,$K2795,$N2795,$Q2795,$T2795},$B:$D,column(C$1),0)),index(D:D,match($H2795,$B:$B,)))),3)</f>
        <v>-273.649</v>
      </c>
      <c r="E2795" s="145">
        <v>2764.0</v>
      </c>
      <c r="F2795" s="146">
        <v>723.556</v>
      </c>
      <c r="G2795" s="146">
        <v>578.808</v>
      </c>
      <c r="H2795" s="147" t="s">
        <v>404</v>
      </c>
      <c r="I2795" s="146">
        <v>688.449</v>
      </c>
      <c r="J2795" s="146">
        <v>406.09</v>
      </c>
      <c r="K2795" s="148"/>
      <c r="L2795" s="149"/>
      <c r="M2795" s="149"/>
      <c r="N2795" s="148"/>
      <c r="O2795" s="149"/>
      <c r="P2795" s="149"/>
      <c r="Q2795" s="148"/>
      <c r="R2795" s="149"/>
      <c r="S2795" s="149"/>
      <c r="T2795" s="148"/>
      <c r="U2795" s="149"/>
      <c r="V2795" s="149"/>
      <c r="W2795" s="149"/>
      <c r="X2795" s="150">
        <f t="shared" si="1"/>
        <v>1.584367573</v>
      </c>
      <c r="Y2795" s="150">
        <f t="shared" si="2"/>
        <v>-1.584367573</v>
      </c>
    </row>
    <row r="2796" ht="15.75" customHeight="1">
      <c r="A2796" s="119">
        <v>2795.0</v>
      </c>
      <c r="B2796" s="143" t="str">
        <f t="array" ref="B2796">index(Systems!$A:$E,match($A2796,Systems!$A:$A,),match(B$1,Systems!$2:$2,))&amp;if(not(isblank(index(Systems!$A:$E,match($A2796,Systems!$A:$A,),match(Systems!$C$2,Systems!$2:$2,))))," ["&amp;index(Systems!$A:$E,match($A2796,Systems!$A:$A,),match(Systems!$C$2,Systems!$2:$2,))&amp;"]",)</f>
        <v>Yardley</v>
      </c>
      <c r="C2796" s="144">
        <f t="array" ref="C2796">round((F2796-average(I2796,L2796,O2796,R2796,U2796))*X2796+if($B2796=$H2796,0,iferror(average(vlookup({$H2796,$K2796,$N2796,$Q2796,$T2796},$B:$D,column(B$1),0)),index(C:C,match($H2796,$B:$B,)))),3)</f>
        <v>166.47</v>
      </c>
      <c r="D2796" s="144">
        <f t="array" ref="D2796">round((G2796-average(J2796,M2796,P2796,S2796,V2796))*Y2796+if($B2796=$H2796,0,iferror(average(vlookup({$H2796,$K2796,$N2796,$Q2796,$T2796},$B:$D,column(C$1),0)),index(D:D,match($H2796,$B:$B,)))),3)</f>
        <v>209.849</v>
      </c>
      <c r="E2796" s="145">
        <v>2764.0</v>
      </c>
      <c r="F2796" s="146">
        <v>793.519</v>
      </c>
      <c r="G2796" s="146">
        <v>273.64</v>
      </c>
      <c r="H2796" s="147" t="s">
        <v>404</v>
      </c>
      <c r="I2796" s="146">
        <v>688.449</v>
      </c>
      <c r="J2796" s="146">
        <v>406.09</v>
      </c>
      <c r="K2796" s="148"/>
      <c r="L2796" s="149"/>
      <c r="M2796" s="149"/>
      <c r="N2796" s="148"/>
      <c r="O2796" s="149"/>
      <c r="P2796" s="149"/>
      <c r="Q2796" s="148"/>
      <c r="R2796" s="149"/>
      <c r="S2796" s="149"/>
      <c r="T2796" s="148"/>
      <c r="U2796" s="149"/>
      <c r="V2796" s="149"/>
      <c r="W2796" s="149"/>
      <c r="X2796" s="150">
        <f t="shared" si="1"/>
        <v>1.584367573</v>
      </c>
      <c r="Y2796" s="150">
        <f t="shared" si="2"/>
        <v>-1.584367573</v>
      </c>
    </row>
    <row r="2797" ht="15.75" customHeight="1">
      <c r="A2797" s="119">
        <v>2796.0</v>
      </c>
      <c r="B2797" s="143" t="str">
        <f t="array" ref="B2797">index(Systems!$A:$E,match($A2797,Systems!$A:$A,),match(B$1,Systems!$2:$2,))&amp;if(not(isblank(index(Systems!$A:$E,match($A2797,Systems!$A:$A,),match(Systems!$C$2,Systems!$2:$2,))))," ["&amp;index(Systems!$A:$E,match($A2797,Systems!$A:$A,),match(Systems!$C$2,Systems!$2:$2,))&amp;"]",)</f>
        <v>Yed Posterior</v>
      </c>
      <c r="C2797" s="144">
        <f t="array" ref="C2797">round((F2797-average(I2797,L2797,O2797,R2797,U2797))*X2797+if($B2797=$H2797,0,iferror(average(vlookup({$H2797,$K2797,$N2797,$Q2797,$T2797},$B:$D,column(B$1),0)),index(C:C,match($H2797,$B:$B,)))),3)</f>
        <v>-44.212</v>
      </c>
      <c r="D2797" s="144">
        <f t="array" ref="D2797">round((G2797-average(J2797,M2797,P2797,S2797,V2797))*Y2797+if($B2797=$H2797,0,iferror(average(vlookup({$H2797,$K2797,$N2797,$Q2797,$T2797},$B:$D,column(C$1),0)),index(D:D,match($H2797,$B:$B,)))),3)</f>
        <v>119.119</v>
      </c>
      <c r="E2797" s="145">
        <v>2764.0</v>
      </c>
      <c r="F2797" s="146">
        <v>660.544</v>
      </c>
      <c r="G2797" s="146">
        <v>330.906</v>
      </c>
      <c r="H2797" s="147" t="s">
        <v>404</v>
      </c>
      <c r="I2797" s="146">
        <v>688.449</v>
      </c>
      <c r="J2797" s="146">
        <v>406.09</v>
      </c>
      <c r="K2797" s="148"/>
      <c r="L2797" s="149"/>
      <c r="M2797" s="149"/>
      <c r="N2797" s="148"/>
      <c r="O2797" s="149"/>
      <c r="P2797" s="149"/>
      <c r="Q2797" s="148"/>
      <c r="R2797" s="149"/>
      <c r="S2797" s="149"/>
      <c r="T2797" s="148"/>
      <c r="U2797" s="149"/>
      <c r="V2797" s="149"/>
      <c r="W2797" s="149"/>
      <c r="X2797" s="150">
        <f t="shared" si="1"/>
        <v>1.584367573</v>
      </c>
      <c r="Y2797" s="150">
        <f t="shared" si="2"/>
        <v>-1.584367573</v>
      </c>
    </row>
    <row r="2798" ht="15.75" customHeight="1">
      <c r="A2798" s="119">
        <v>2797.0</v>
      </c>
      <c r="B2798" s="143" t="str">
        <f t="array" ref="B2798">index(Systems!$A:$E,match($A2798,Systems!$A:$A,),match(B$1,Systems!$2:$2,))&amp;if(not(isblank(index(Systems!$A:$E,match($A2798,Systems!$A:$A,),match(Systems!$C$2,Systems!$2:$2,))))," ["&amp;index(Systems!$A:$E,match($A2798,Systems!$A:$A,),match(Systems!$C$2,Systems!$2:$2,))&amp;"]",)</f>
        <v>Yed Prior</v>
      </c>
      <c r="C2798" s="144">
        <f t="array" ref="C2798">round((F2798-average(I2798,L2798,O2798,R2798,U2798))*X2798+if($B2798=$H2798,0,iferror(average(vlookup({$H2798,$K2798,$N2798,$Q2798,$T2798},$B:$D,column(B$1),0)),index(C:C,match($H2798,$B:$B,)))),3)</f>
        <v>-62.042</v>
      </c>
      <c r="D2798" s="144">
        <f t="array" ref="D2798">round((G2798-average(J2798,M2798,P2798,S2798,V2798))*Y2798+if($B2798=$H2798,0,iferror(average(vlookup({$H2798,$K2798,$N2798,$Q2798,$T2798},$B:$D,column(C$1),0)),index(D:D,match($H2798,$B:$B,)))),3)</f>
        <v>124.024</v>
      </c>
      <c r="E2798" s="145">
        <v>2764.0</v>
      </c>
      <c r="F2798" s="146">
        <v>649.29</v>
      </c>
      <c r="G2798" s="146">
        <v>327.81</v>
      </c>
      <c r="H2798" s="147" t="s">
        <v>404</v>
      </c>
      <c r="I2798" s="146">
        <v>688.449</v>
      </c>
      <c r="J2798" s="146">
        <v>406.09</v>
      </c>
      <c r="K2798" s="148"/>
      <c r="L2798" s="149"/>
      <c r="M2798" s="149"/>
      <c r="N2798" s="148"/>
      <c r="O2798" s="149"/>
      <c r="P2798" s="149"/>
      <c r="Q2798" s="148"/>
      <c r="R2798" s="149"/>
      <c r="S2798" s="149"/>
      <c r="T2798" s="148"/>
      <c r="U2798" s="149"/>
      <c r="V2798" s="149"/>
      <c r="W2798" s="149"/>
      <c r="X2798" s="150">
        <f t="shared" si="1"/>
        <v>1.584367573</v>
      </c>
      <c r="Y2798" s="150">
        <f t="shared" si="2"/>
        <v>-1.584367573</v>
      </c>
    </row>
    <row r="2799" ht="15.75" customHeight="1">
      <c r="A2799" s="119">
        <v>2798.0</v>
      </c>
      <c r="B2799" s="143" t="str">
        <f t="array" ref="B2799">index(Systems!$A:$E,match($A2799,Systems!$A:$A,),match(B$1,Systems!$2:$2,))&amp;if(not(isblank(index(Systems!$A:$E,match($A2799,Systems!$A:$A,),match(Systems!$C$2,Systems!$2:$2,))))," ["&amp;index(Systems!$A:$E,match($A2799,Systems!$A:$A,),match(Systems!$C$2,Systems!$2:$2,))&amp;"]",)</f>
        <v>Yeguas</v>
      </c>
      <c r="C2799" s="144">
        <f t="array" ref="C2799">round((F2799-average(I2799,L2799,O2799,R2799,U2799))*X2799+if($B2799=$H2799,0,iferror(average(vlookup({$H2799,$K2799,$N2799,$Q2799,$T2799},$B:$D,column(B$1),0)),index(C:C,match($H2799,$B:$B,)))),3)</f>
        <v>-160.66</v>
      </c>
      <c r="D2799" s="144">
        <f t="array" ref="D2799">round((G2799-average(J2799,M2799,P2799,S2799,V2799))*Y2799+if($B2799=$H2799,0,iferror(average(vlookup({$H2799,$K2799,$N2799,$Q2799,$T2799},$B:$D,column(C$1),0)),index(D:D,match($H2799,$B:$B,)))),3)</f>
        <v>281.747</v>
      </c>
      <c r="E2799" s="145">
        <v>2764.0</v>
      </c>
      <c r="F2799" s="146">
        <v>587.046</v>
      </c>
      <c r="G2799" s="146">
        <v>228.261</v>
      </c>
      <c r="H2799" s="147" t="s">
        <v>404</v>
      </c>
      <c r="I2799" s="146">
        <v>688.449</v>
      </c>
      <c r="J2799" s="146">
        <v>406.09</v>
      </c>
      <c r="K2799" s="148"/>
      <c r="L2799" s="149"/>
      <c r="M2799" s="149"/>
      <c r="N2799" s="148"/>
      <c r="O2799" s="149"/>
      <c r="P2799" s="149"/>
      <c r="Q2799" s="148"/>
      <c r="R2799" s="149"/>
      <c r="S2799" s="149"/>
      <c r="T2799" s="148"/>
      <c r="U2799" s="149"/>
      <c r="V2799" s="149"/>
      <c r="W2799" s="149"/>
      <c r="X2799" s="150">
        <f t="shared" si="1"/>
        <v>1.584367573</v>
      </c>
      <c r="Y2799" s="150">
        <f t="shared" si="2"/>
        <v>-1.584367573</v>
      </c>
    </row>
    <row r="2800" ht="15.75" customHeight="1">
      <c r="A2800" s="119">
        <v>2799.0</v>
      </c>
      <c r="B2800" s="143" t="str">
        <f t="array" ref="B2800">index(Systems!$A:$E,match($A2800,Systems!$A:$A,),match(B$1,Systems!$2:$2,))&amp;if(not(isblank(index(Systems!$A:$E,match($A2800,Systems!$A:$A,),match(Systems!$C$2,Systems!$2:$2,))))," ["&amp;index(Systems!$A:$E,match($A2800,Systems!$A:$A,),match(Systems!$C$2,Systems!$2:$2,))&amp;"]",)</f>
        <v>Yidtall</v>
      </c>
      <c r="C2800" s="144">
        <f t="array" ref="C2800">round((F2800-average(I2800,L2800,O2800,R2800,U2800))*X2800+if($B2800=$H2800,0,iferror(average(vlookup({$H2800,$K2800,$N2800,$Q2800,$T2800},$B:$D,column(B$1),0)),index(C:C,match($H2800,$B:$B,)))),3)</f>
        <v>-479.601</v>
      </c>
      <c r="D2800" s="144">
        <f t="array" ref="D2800">round((G2800-average(J2800,M2800,P2800,S2800,V2800))*Y2800+if($B2800=$H2800,0,iferror(average(vlookup({$H2800,$K2800,$N2800,$Q2800,$T2800},$B:$D,column(C$1),0)),index(D:D,match($H2800,$B:$B,)))),3)</f>
        <v>-25.87</v>
      </c>
      <c r="E2800" s="145">
        <v>2764.0</v>
      </c>
      <c r="F2800" s="146">
        <v>385.741</v>
      </c>
      <c r="G2800" s="146">
        <v>422.418</v>
      </c>
      <c r="H2800" s="147" t="s">
        <v>404</v>
      </c>
      <c r="I2800" s="146">
        <v>688.449</v>
      </c>
      <c r="J2800" s="146">
        <v>406.09</v>
      </c>
      <c r="K2800" s="148"/>
      <c r="L2800" s="149"/>
      <c r="M2800" s="149"/>
      <c r="N2800" s="148"/>
      <c r="O2800" s="149"/>
      <c r="P2800" s="149"/>
      <c r="Q2800" s="148"/>
      <c r="R2800" s="149"/>
      <c r="S2800" s="149"/>
      <c r="T2800" s="148"/>
      <c r="U2800" s="149"/>
      <c r="V2800" s="149"/>
      <c r="W2800" s="149"/>
      <c r="X2800" s="150">
        <f t="shared" si="1"/>
        <v>1.584367573</v>
      </c>
      <c r="Y2800" s="150">
        <f t="shared" si="2"/>
        <v>-1.584367573</v>
      </c>
    </row>
    <row r="2801" ht="15.75" customHeight="1">
      <c r="A2801" s="119">
        <v>2800.0</v>
      </c>
      <c r="B2801" s="143" t="str">
        <f t="array" ref="B2801">index(Systems!$A:$E,match($A2801,Systems!$A:$A,),match(B$1,Systems!$2:$2,))&amp;if(not(isblank(index(Systems!$A:$E,match($A2801,Systems!$A:$A,),match(Systems!$C$2,Systems!$2:$2,))))," ["&amp;index(Systems!$A:$E,match($A2801,Systems!$A:$A,),match(Systems!$C$2,Systems!$2:$2,))&amp;"]",)</f>
        <v>Ylemelke</v>
      </c>
      <c r="C2801" s="144">
        <f t="array" ref="C2801">round((F2801-average(I2801,L2801,O2801,R2801,U2801))*X2801+if($B2801=$H2801,0,iferror(average(vlookup({$H2801,$K2801,$N2801,$Q2801,$T2801},$B:$D,column(B$1),0)),index(C:C,match($H2801,$B:$B,)))),3)</f>
        <v>-234.23</v>
      </c>
      <c r="D2801" s="144">
        <f t="array" ref="D2801">round((G2801-average(J2801,M2801,P2801,S2801,V2801))*Y2801+if($B2801=$H2801,0,iferror(average(vlookup({$H2801,$K2801,$N2801,$Q2801,$T2801},$B:$D,column(C$1),0)),index(D:D,match($H2801,$B:$B,)))),3)</f>
        <v>451.71</v>
      </c>
      <c r="E2801" s="145">
        <v>2764.0</v>
      </c>
      <c r="F2801" s="146">
        <v>540.611</v>
      </c>
      <c r="G2801" s="146">
        <v>120.986</v>
      </c>
      <c r="H2801" s="147" t="s">
        <v>404</v>
      </c>
      <c r="I2801" s="146">
        <v>688.449</v>
      </c>
      <c r="J2801" s="146">
        <v>406.09</v>
      </c>
      <c r="K2801" s="148"/>
      <c r="L2801" s="149"/>
      <c r="M2801" s="149"/>
      <c r="N2801" s="148"/>
      <c r="O2801" s="149"/>
      <c r="P2801" s="149"/>
      <c r="Q2801" s="148"/>
      <c r="R2801" s="149"/>
      <c r="S2801" s="149"/>
      <c r="T2801" s="148"/>
      <c r="U2801" s="149"/>
      <c r="V2801" s="149"/>
      <c r="W2801" s="149"/>
      <c r="X2801" s="150">
        <f t="shared" si="1"/>
        <v>1.584367573</v>
      </c>
      <c r="Y2801" s="150">
        <f t="shared" si="2"/>
        <v>-1.584367573</v>
      </c>
    </row>
    <row r="2802" ht="15.75" customHeight="1">
      <c r="A2802" s="119">
        <v>2801.0</v>
      </c>
      <c r="B2802" s="143" t="str">
        <f t="array" ref="B2802">index(Systems!$A:$E,match($A2802,Systems!$A:$A,),match(B$1,Systems!$2:$2,))&amp;if(not(isblank(index(Systems!$A:$E,match($A2802,Systems!$A:$A,),match(Systems!$C$2,Systems!$2:$2,))))," ["&amp;index(Systems!$A:$E,match($A2802,Systems!$A:$A,),match(Systems!$C$2,Systems!$2:$2,))&amp;"]",)</f>
        <v>Yongd</v>
      </c>
      <c r="C2802" s="144">
        <f t="array" ref="C2802">round((F2802-average(I2802,L2802,O2802,R2802,U2802))*X2802+if($B2802=$H2802,0,iferror(average(vlookup({$H2802,$K2802,$N2802,$Q2802,$T2802},$B:$D,column(B$1),0)),index(C:C,match($H2802,$B:$B,)))),3)</f>
        <v>113.192</v>
      </c>
      <c r="D2802" s="144">
        <f t="array" ref="D2802">round((G2802-average(J2802,M2802,P2802,S2802,V2802))*Y2802+if($B2802=$H2802,0,iferror(average(vlookup({$H2802,$K2802,$N2802,$Q2802,$T2802},$B:$D,column(C$1),0)),index(D:D,match($H2802,$B:$B,)))),3)</f>
        <v>-309.007</v>
      </c>
      <c r="E2802" s="145">
        <v>2764.0</v>
      </c>
      <c r="F2802" s="146">
        <v>759.892</v>
      </c>
      <c r="G2802" s="146">
        <v>601.125</v>
      </c>
      <c r="H2802" s="147" t="s">
        <v>404</v>
      </c>
      <c r="I2802" s="146">
        <v>688.449</v>
      </c>
      <c r="J2802" s="146">
        <v>406.09</v>
      </c>
      <c r="K2802" s="148"/>
      <c r="L2802" s="149"/>
      <c r="M2802" s="149"/>
      <c r="N2802" s="148"/>
      <c r="O2802" s="149"/>
      <c r="P2802" s="149"/>
      <c r="Q2802" s="148"/>
      <c r="R2802" s="149"/>
      <c r="S2802" s="149"/>
      <c r="T2802" s="148"/>
      <c r="U2802" s="149"/>
      <c r="V2802" s="149"/>
      <c r="W2802" s="149"/>
      <c r="X2802" s="150">
        <f t="shared" si="1"/>
        <v>1.584367573</v>
      </c>
      <c r="Y2802" s="150">
        <f t="shared" si="2"/>
        <v>-1.584367573</v>
      </c>
    </row>
    <row r="2803" ht="15.75" customHeight="1">
      <c r="A2803" s="119">
        <v>2802.0</v>
      </c>
      <c r="B2803" s="143" t="str">
        <f t="array" ref="B2803">index(Systems!$A:$E,match($A2803,Systems!$A:$A,),match(B$1,Systems!$2:$2,))&amp;if(not(isblank(index(Systems!$A:$E,match($A2803,Systems!$A:$A,),match(Systems!$C$2,Systems!$2:$2,))))," ["&amp;index(Systems!$A:$E,match($A2803,Systems!$A:$A,),match(Systems!$C$2,Systems!$2:$2,))&amp;"]",)</f>
        <v>Yorii</v>
      </c>
      <c r="C2803" s="144">
        <f t="array" ref="C2803">round((F2803-average(I2803,L2803,O2803,R2803,U2803))*X2803+if($B2803=$H2803,0,iferror(average(vlookup({$H2803,$K2803,$N2803,$Q2803,$T2803},$B:$D,column(B$1),0)),index(C:C,match($H2803,$B:$B,)))),3)</f>
        <v>-8.015</v>
      </c>
      <c r="D2803" s="144">
        <f t="array" ref="D2803">round((G2803-average(J2803,M2803,P2803,S2803,V2803))*Y2803+if($B2803=$H2803,0,iferror(average(vlookup({$H2803,$K2803,$N2803,$Q2803,$T2803},$B:$D,column(C$1),0)),index(D:D,match($H2803,$B:$B,)))),3)</f>
        <v>21.153</v>
      </c>
      <c r="E2803" s="145">
        <v>2764.0</v>
      </c>
      <c r="F2803" s="146">
        <v>683.39</v>
      </c>
      <c r="G2803" s="146">
        <v>392.739</v>
      </c>
      <c r="H2803" s="147" t="s">
        <v>404</v>
      </c>
      <c r="I2803" s="146">
        <v>688.449</v>
      </c>
      <c r="J2803" s="146">
        <v>406.09</v>
      </c>
      <c r="K2803" s="148"/>
      <c r="L2803" s="149"/>
      <c r="M2803" s="149"/>
      <c r="N2803" s="148"/>
      <c r="O2803" s="149"/>
      <c r="P2803" s="149"/>
      <c r="Q2803" s="148"/>
      <c r="R2803" s="149"/>
      <c r="S2803" s="149"/>
      <c r="T2803" s="148"/>
      <c r="U2803" s="149"/>
      <c r="V2803" s="149"/>
      <c r="W2803" s="149"/>
      <c r="X2803" s="150">
        <f t="shared" si="1"/>
        <v>1.584367573</v>
      </c>
      <c r="Y2803" s="150">
        <f t="shared" si="2"/>
        <v>-1.584367573</v>
      </c>
    </row>
    <row r="2804" ht="15.75" customHeight="1">
      <c r="A2804" s="119">
        <v>2803.0</v>
      </c>
      <c r="B2804" s="143" t="str">
        <f t="array" ref="B2804">index(Systems!$A:$E,match($A2804,Systems!$A:$A,),match(B$1,Systems!$2:$2,))&amp;if(not(isblank(index(Systems!$A:$E,match($A2804,Systems!$A:$A,),match(Systems!$C$2,Systems!$2:$2,))))," ["&amp;index(Systems!$A:$E,match($A2804,Systems!$A:$A,),match(Systems!$C$2,Systems!$2:$2,))&amp;"]",)</f>
        <v>York [LC]</v>
      </c>
      <c r="C2804" s="144">
        <f t="array" ref="C2804">round((F2804-average(I2804,L2804,O2804,R2804,U2804))*X2804+if($B2804=$H2804,0,iferror(average(vlookup({$H2804,$K2804,$N2804,$Q2804,$T2804},$B:$D,column(B$1),0)),index(C:C,match($H2804,$B:$B,)))),3)</f>
        <v>-279.411</v>
      </c>
      <c r="D2804" s="144">
        <f t="array" ref="D2804">round((G2804-average(J2804,M2804,P2804,S2804,V2804))*Y2804+if($B2804=$H2804,0,iferror(average(vlookup({$H2804,$K2804,$N2804,$Q2804,$T2804},$B:$D,column(C$1),0)),index(D:D,match($H2804,$B:$B,)))),3)</f>
        <v>114.729</v>
      </c>
      <c r="E2804" s="145">
        <v>2764.0</v>
      </c>
      <c r="F2804" s="146">
        <v>512.094</v>
      </c>
      <c r="G2804" s="146">
        <v>333.677</v>
      </c>
      <c r="H2804" s="147" t="s">
        <v>404</v>
      </c>
      <c r="I2804" s="146">
        <v>688.449</v>
      </c>
      <c r="J2804" s="146">
        <v>406.09</v>
      </c>
      <c r="K2804" s="148"/>
      <c r="L2804" s="149"/>
      <c r="M2804" s="149"/>
      <c r="N2804" s="148"/>
      <c r="O2804" s="149"/>
      <c r="P2804" s="149"/>
      <c r="Q2804" s="148"/>
      <c r="R2804" s="149"/>
      <c r="S2804" s="149"/>
      <c r="T2804" s="148"/>
      <c r="U2804" s="149"/>
      <c r="V2804" s="149"/>
      <c r="W2804" s="149"/>
      <c r="X2804" s="150">
        <f t="shared" si="1"/>
        <v>1.584367573</v>
      </c>
      <c r="Y2804" s="150">
        <f t="shared" si="2"/>
        <v>-1.584367573</v>
      </c>
    </row>
    <row r="2805" ht="15.75" customHeight="1">
      <c r="A2805" s="119">
        <v>2804.0</v>
      </c>
      <c r="B2805" s="143" t="str">
        <f t="array" ref="B2805">index(Systems!$A:$E,match($A2805,Systems!$A:$A,),match(B$1,Systems!$2:$2,))&amp;if(not(isblank(index(Systems!$A:$E,match($A2805,Systems!$A:$A,),match(Systems!$C$2,Systems!$2:$2,))))," ["&amp;index(Systems!$A:$E,match($A2805,Systems!$A:$A,),match(Systems!$C$2,Systems!$2:$2,))&amp;"]",)</f>
        <v>Ype-Jhu</v>
      </c>
      <c r="C2805" s="144">
        <f t="array" ref="C2805">round((F2805-average(I2805,L2805,O2805,R2805,U2805))*X2805+if($B2805=$H2805,0,iferror(average(vlookup({$H2805,$K2805,$N2805,$Q2805,$T2805},$B:$D,column(B$1),0)),index(C:C,match($H2805,$B:$B,)))),3)</f>
        <v>674.285</v>
      </c>
      <c r="D2805" s="144">
        <f t="array" ref="D2805">round((G2805-average(J2805,M2805,P2805,S2805,V2805))*Y2805+if($B2805=$H2805,0,iferror(average(vlookup({$H2805,$K2805,$N2805,$Q2805,$T2805},$B:$D,column(C$1),0)),index(D:D,match($H2805,$B:$B,)))),3)</f>
        <v>138.333</v>
      </c>
      <c r="E2805" s="145">
        <v>2764.0</v>
      </c>
      <c r="F2805" s="146">
        <v>1114.035</v>
      </c>
      <c r="G2805" s="146">
        <v>318.779</v>
      </c>
      <c r="H2805" s="147" t="s">
        <v>404</v>
      </c>
      <c r="I2805" s="146">
        <v>688.449</v>
      </c>
      <c r="J2805" s="146">
        <v>406.09</v>
      </c>
      <c r="K2805" s="148"/>
      <c r="L2805" s="149"/>
      <c r="M2805" s="149"/>
      <c r="N2805" s="148"/>
      <c r="O2805" s="149"/>
      <c r="P2805" s="149"/>
      <c r="Q2805" s="148"/>
      <c r="R2805" s="149"/>
      <c r="S2805" s="149"/>
      <c r="T2805" s="148"/>
      <c r="U2805" s="149"/>
      <c r="V2805" s="149"/>
      <c r="W2805" s="149"/>
      <c r="X2805" s="150">
        <f t="shared" si="1"/>
        <v>1.584367573</v>
      </c>
      <c r="Y2805" s="150">
        <f t="shared" si="2"/>
        <v>-1.584367573</v>
      </c>
    </row>
    <row r="2806" ht="15.75" customHeight="1">
      <c r="A2806" s="119">
        <v>2805.0</v>
      </c>
      <c r="B2806" s="143" t="str">
        <f t="array" ref="B2806">index(Systems!$A:$E,match($A2806,Systems!$A:$A,),match(B$1,Systems!$2:$2,))&amp;if(not(isblank(index(Systems!$A:$E,match($A2806,Systems!$A:$A,),match(Systems!$C$2,Systems!$2:$2,))))," ["&amp;index(Systems!$A:$E,match($A2806,Systems!$A:$A,),match(Systems!$C$2,Systems!$2:$2,))&amp;"]",)</f>
        <v>Yufu</v>
      </c>
      <c r="C2806" s="144">
        <f t="array" ref="C2806">round((F2806-average(I2806,L2806,O2806,R2806,U2806))*X2806+if($B2806=$H2806,0,iferror(average(vlookup({$H2806,$K2806,$N2806,$Q2806,$T2806},$B:$D,column(B$1),0)),index(C:C,match($H2806,$B:$B,)))),3)</f>
        <v>231.779</v>
      </c>
      <c r="D2806" s="144">
        <f t="array" ref="D2806">round((G2806-average(J2806,M2806,P2806,S2806,V2806))*Y2806+if($B2806=$H2806,0,iferror(average(vlookup({$H2806,$K2806,$N2806,$Q2806,$T2806},$B:$D,column(C$1),0)),index(D:D,match($H2806,$B:$B,)))),3)</f>
        <v>119.701</v>
      </c>
      <c r="E2806" s="145">
        <v>2764.0</v>
      </c>
      <c r="F2806" s="146">
        <v>834.74</v>
      </c>
      <c r="G2806" s="146">
        <v>330.539</v>
      </c>
      <c r="H2806" s="147" t="s">
        <v>404</v>
      </c>
      <c r="I2806" s="146">
        <v>688.449</v>
      </c>
      <c r="J2806" s="146">
        <v>406.09</v>
      </c>
      <c r="K2806" s="148"/>
      <c r="L2806" s="149"/>
      <c r="M2806" s="149"/>
      <c r="N2806" s="148"/>
      <c r="O2806" s="149"/>
      <c r="P2806" s="149"/>
      <c r="Q2806" s="148"/>
      <c r="R2806" s="149"/>
      <c r="S2806" s="149"/>
      <c r="T2806" s="148"/>
      <c r="U2806" s="149"/>
      <c r="V2806" s="149"/>
      <c r="W2806" s="149"/>
      <c r="X2806" s="150">
        <f t="shared" si="1"/>
        <v>1.584367573</v>
      </c>
      <c r="Y2806" s="150">
        <f t="shared" si="2"/>
        <v>-1.584367573</v>
      </c>
    </row>
    <row r="2807" ht="15.75" customHeight="1">
      <c r="A2807" s="119">
        <v>2806.0</v>
      </c>
      <c r="B2807" s="143" t="str">
        <f t="array" ref="B2807">index(Systems!$A:$E,match($A2807,Systems!$A:$A,),match(B$1,Systems!$2:$2,))&amp;if(not(isblank(index(Systems!$A:$E,match($A2807,Systems!$A:$A,),match(Systems!$C$2,Systems!$2:$2,))))," ["&amp;index(Systems!$A:$E,match($A2807,Systems!$A:$A,),match(Systems!$C$2,Systems!$2:$2,))&amp;"]",)</f>
        <v>Yumesta</v>
      </c>
      <c r="C2807" s="144">
        <f t="array" ref="C2807">round((F2807-average(I2807,L2807,O2807,R2807,U2807))*X2807+if($B2807=$H2807,0,iferror(average(vlookup({$H2807,$K2807,$N2807,$Q2807,$T2807},$B:$D,column(B$1),0)),index(C:C,match($H2807,$B:$B,)))),3)</f>
        <v>169.82</v>
      </c>
      <c r="D2807" s="144">
        <f t="array" ref="D2807">round((G2807-average(J2807,M2807,P2807,S2807,V2807))*Y2807+if($B2807=$H2807,0,iferror(average(vlookup({$H2807,$K2807,$N2807,$Q2807,$T2807},$B:$D,column(C$1),0)),index(D:D,match($H2807,$B:$B,)))),3)</f>
        <v>225.134</v>
      </c>
      <c r="E2807" s="145">
        <v>2764.0</v>
      </c>
      <c r="F2807" s="146">
        <v>795.634</v>
      </c>
      <c r="G2807" s="146">
        <v>263.993</v>
      </c>
      <c r="H2807" s="147" t="s">
        <v>404</v>
      </c>
      <c r="I2807" s="146">
        <v>688.449</v>
      </c>
      <c r="J2807" s="146">
        <v>406.09</v>
      </c>
      <c r="K2807" s="148"/>
      <c r="L2807" s="149"/>
      <c r="M2807" s="149"/>
      <c r="N2807" s="148"/>
      <c r="O2807" s="149"/>
      <c r="P2807" s="149"/>
      <c r="Q2807" s="148"/>
      <c r="R2807" s="149"/>
      <c r="S2807" s="149"/>
      <c r="T2807" s="148"/>
      <c r="U2807" s="149"/>
      <c r="V2807" s="149"/>
      <c r="W2807" s="149"/>
      <c r="X2807" s="150">
        <f t="shared" si="1"/>
        <v>1.584367573</v>
      </c>
      <c r="Y2807" s="150">
        <f t="shared" si="2"/>
        <v>-1.584367573</v>
      </c>
    </row>
    <row r="2808" ht="15.75" customHeight="1">
      <c r="A2808" s="119">
        <v>2807.0</v>
      </c>
      <c r="B2808" s="143" t="str">
        <f t="array" ref="B2808">index(Systems!$A:$E,match($A2808,Systems!$A:$A,),match(B$1,Systems!$2:$2,))&amp;if(not(isblank(index(Systems!$A:$E,match($A2808,Systems!$A:$A,),match(Systems!$C$2,Systems!$2:$2,))))," ["&amp;index(Systems!$A:$E,match($A2808,Systems!$A:$A,),match(Systems!$C$2,Systems!$2:$2,))&amp;"]",)</f>
        <v>Yunnah</v>
      </c>
      <c r="C2808" s="144">
        <f t="array" ref="C2808">round((F2808-average(I2808,L2808,O2808,R2808,U2808))*X2808+if($B2808=$H2808,0,iferror(average(vlookup({$H2808,$K2808,$N2808,$Q2808,$T2808},$B:$D,column(B$1),0)),index(C:C,match($H2808,$B:$B,)))),3)</f>
        <v>27.148</v>
      </c>
      <c r="D2808" s="144">
        <f t="array" ref="D2808">round((G2808-average(J2808,M2808,P2808,S2808,V2808))*Y2808+if($B2808=$H2808,0,iferror(average(vlookup({$H2808,$K2808,$N2808,$Q2808,$T2808},$B:$D,column(C$1),0)),index(D:D,match($H2808,$B:$B,)))),3)</f>
        <v>-127.003</v>
      </c>
      <c r="E2808" s="145">
        <v>2764.0</v>
      </c>
      <c r="F2808" s="146">
        <v>705.584</v>
      </c>
      <c r="G2808" s="146">
        <v>486.25</v>
      </c>
      <c r="H2808" s="147" t="s">
        <v>404</v>
      </c>
      <c r="I2808" s="146">
        <v>688.449</v>
      </c>
      <c r="J2808" s="146">
        <v>406.09</v>
      </c>
      <c r="K2808" s="148"/>
      <c r="L2808" s="149"/>
      <c r="M2808" s="149"/>
      <c r="N2808" s="148"/>
      <c r="O2808" s="149"/>
      <c r="P2808" s="149"/>
      <c r="Q2808" s="148"/>
      <c r="R2808" s="149"/>
      <c r="S2808" s="149"/>
      <c r="T2808" s="148"/>
      <c r="U2808" s="149"/>
      <c r="V2808" s="149"/>
      <c r="W2808" s="149"/>
      <c r="X2808" s="150">
        <f t="shared" si="1"/>
        <v>1.584367573</v>
      </c>
      <c r="Y2808" s="150">
        <f t="shared" si="2"/>
        <v>-1.584367573</v>
      </c>
    </row>
    <row r="2809" ht="15.75" customHeight="1">
      <c r="A2809" s="119">
        <v>2808.0</v>
      </c>
      <c r="B2809" s="143" t="str">
        <f t="array" ref="B2809">index(Systems!$A:$E,match($A2809,Systems!$A:$A,),match(B$1,Systems!$2:$2,))&amp;if(not(isblank(index(Systems!$A:$E,match($A2809,Systems!$A:$A,),match(Systems!$C$2,Systems!$2:$2,))))," ["&amp;index(Systems!$A:$E,match($A2809,Systems!$A:$A,),match(Systems!$C$2,Systems!$2:$2,))&amp;"]",)</f>
        <v>Yuris</v>
      </c>
      <c r="C2809" s="144">
        <f t="array" ref="C2809">round((F2809-average(I2809,L2809,O2809,R2809,U2809))*X2809+if($B2809=$H2809,0,iferror(average(vlookup({$H2809,$K2809,$N2809,$Q2809,$T2809},$B:$D,column(B$1),0)),index(C:C,match($H2809,$B:$B,)))),3)</f>
        <v>134.663</v>
      </c>
      <c r="D2809" s="144">
        <f t="array" ref="D2809">round((G2809-average(J2809,M2809,P2809,S2809,V2809))*Y2809+if($B2809=$H2809,0,iferror(average(vlookup({$H2809,$K2809,$N2809,$Q2809,$T2809},$B:$D,column(C$1),0)),index(D:D,match($H2809,$B:$B,)))),3)</f>
        <v>-350.514</v>
      </c>
      <c r="E2809" s="145">
        <v>2764.0</v>
      </c>
      <c r="F2809" s="146">
        <v>773.444</v>
      </c>
      <c r="G2809" s="146">
        <v>627.323</v>
      </c>
      <c r="H2809" s="147" t="s">
        <v>404</v>
      </c>
      <c r="I2809" s="146">
        <v>688.449</v>
      </c>
      <c r="J2809" s="146">
        <v>406.09</v>
      </c>
      <c r="K2809" s="148"/>
      <c r="L2809" s="149"/>
      <c r="M2809" s="149"/>
      <c r="N2809" s="148"/>
      <c r="O2809" s="149"/>
      <c r="P2809" s="149"/>
      <c r="Q2809" s="148"/>
      <c r="R2809" s="149"/>
      <c r="S2809" s="149"/>
      <c r="T2809" s="148"/>
      <c r="U2809" s="149"/>
      <c r="V2809" s="149"/>
      <c r="W2809" s="149"/>
      <c r="X2809" s="150">
        <f t="shared" si="1"/>
        <v>1.584367573</v>
      </c>
      <c r="Y2809" s="150">
        <f t="shared" si="2"/>
        <v>-1.584367573</v>
      </c>
    </row>
    <row r="2810" ht="15.75" customHeight="1">
      <c r="A2810" s="119">
        <v>2809.0</v>
      </c>
      <c r="B2810" s="143" t="str">
        <f t="array" ref="B2810">index(Systems!$A:$E,match($A2810,Systems!$A:$A,),match(B$1,Systems!$2:$2,))&amp;if(not(isblank(index(Systems!$A:$E,match($A2810,Systems!$A:$A,),match(Systems!$C$2,Systems!$2:$2,))))," ["&amp;index(Systems!$A:$E,match($A2810,Systems!$A:$A,),match(Systems!$C$2,Systems!$2:$2,))&amp;"]",)</f>
        <v>Zacatecoluca</v>
      </c>
      <c r="C2810" s="144">
        <f t="array" ref="C2810">round((F2810-average(I2810,L2810,O2810,R2810,U2810))*X2810+if($B2810=$H2810,0,iferror(average(vlookup({$H2810,$K2810,$N2810,$Q2810,$T2810},$B:$D,column(B$1),0)),index(C:C,match($H2810,$B:$B,)))),3)</f>
        <v>385.877</v>
      </c>
      <c r="D2810" s="144">
        <f t="array" ref="D2810">round((G2810-average(J2810,M2810,P2810,S2810,V2810))*Y2810+if($B2810=$H2810,0,iferror(average(vlookup({$H2810,$K2810,$N2810,$Q2810,$T2810},$B:$D,column(C$1),0)),index(D:D,match($H2810,$B:$B,)))),3)</f>
        <v>-217.768</v>
      </c>
      <c r="E2810" s="145">
        <v>2764.0</v>
      </c>
      <c r="F2810" s="146">
        <v>932.002</v>
      </c>
      <c r="G2810" s="146">
        <v>543.538</v>
      </c>
      <c r="H2810" s="147" t="s">
        <v>404</v>
      </c>
      <c r="I2810" s="146">
        <v>688.449</v>
      </c>
      <c r="J2810" s="146">
        <v>406.09</v>
      </c>
      <c r="K2810" s="148"/>
      <c r="L2810" s="149"/>
      <c r="M2810" s="149"/>
      <c r="N2810" s="148"/>
      <c r="O2810" s="149"/>
      <c r="P2810" s="149"/>
      <c r="Q2810" s="148"/>
      <c r="R2810" s="149"/>
      <c r="S2810" s="149"/>
      <c r="T2810" s="148"/>
      <c r="U2810" s="149"/>
      <c r="V2810" s="149"/>
      <c r="W2810" s="149"/>
      <c r="X2810" s="150">
        <f t="shared" si="1"/>
        <v>1.584367573</v>
      </c>
      <c r="Y2810" s="150">
        <f t="shared" si="2"/>
        <v>-1.584367573</v>
      </c>
    </row>
    <row r="2811" ht="15.75" customHeight="1">
      <c r="A2811" s="119">
        <v>2810.0</v>
      </c>
      <c r="B2811" s="143" t="str">
        <f t="array" ref="B2811">index(Systems!$A:$E,match($A2811,Systems!$A:$A,),match(B$1,Systems!$2:$2,))&amp;if(not(isblank(index(Systems!$A:$E,match($A2811,Systems!$A:$A,),match(Systems!$C$2,Systems!$2:$2,))))," ["&amp;index(Systems!$A:$E,match($A2811,Systems!$A:$A,),match(Systems!$C$2,Systems!$2:$2,))&amp;"]",)</f>
        <v>Zalaf</v>
      </c>
      <c r="C2811" s="144">
        <f t="array" ref="C2811">round((F2811-average(I2811,L2811,O2811,R2811,U2811))*X2811+if($B2811=$H2811,0,iferror(average(vlookup({$H2811,$K2811,$N2811,$Q2811,$T2811},$B:$D,column(B$1),0)),index(C:C,match($H2811,$B:$B,)))),3)</f>
        <v>388.248</v>
      </c>
      <c r="D2811" s="144">
        <f t="array" ref="D2811">round((G2811-average(J2811,M2811,P2811,S2811,V2811))*Y2811+if($B2811=$H2811,0,iferror(average(vlookup({$H2811,$K2811,$N2811,$Q2811,$T2811},$B:$D,column(C$1),0)),index(D:D,match($H2811,$B:$B,)))),3)</f>
        <v>212.179</v>
      </c>
      <c r="E2811" s="145">
        <v>2764.0</v>
      </c>
      <c r="F2811" s="146">
        <v>933.498</v>
      </c>
      <c r="G2811" s="146">
        <v>272.17</v>
      </c>
      <c r="H2811" s="147" t="s">
        <v>404</v>
      </c>
      <c r="I2811" s="146">
        <v>688.449</v>
      </c>
      <c r="J2811" s="146">
        <v>406.09</v>
      </c>
      <c r="K2811" s="148"/>
      <c r="L2811" s="149"/>
      <c r="M2811" s="149"/>
      <c r="N2811" s="148"/>
      <c r="O2811" s="149"/>
      <c r="P2811" s="149"/>
      <c r="Q2811" s="148"/>
      <c r="R2811" s="149"/>
      <c r="S2811" s="149"/>
      <c r="T2811" s="148"/>
      <c r="U2811" s="149"/>
      <c r="V2811" s="149"/>
      <c r="W2811" s="149"/>
      <c r="X2811" s="150">
        <f t="shared" si="1"/>
        <v>1.584367573</v>
      </c>
      <c r="Y2811" s="150">
        <f t="shared" si="2"/>
        <v>-1.584367573</v>
      </c>
    </row>
    <row r="2812" ht="15.75" customHeight="1">
      <c r="A2812" s="119">
        <v>2811.0</v>
      </c>
      <c r="B2812" s="143" t="str">
        <f t="array" ref="B2812">index(Systems!$A:$E,match($A2812,Systems!$A:$A,),match(B$1,Systems!$2:$2,))&amp;if(not(isblank(index(Systems!$A:$E,match($A2812,Systems!$A:$A,),match(Systems!$C$2,Systems!$2:$2,))))," ["&amp;index(Systems!$A:$E,match($A2812,Systems!$A:$A,),match(Systems!$C$2,Systems!$2:$2,))&amp;"]",)</f>
        <v>Zalt</v>
      </c>
      <c r="C2812" s="144">
        <f t="array" ref="C2812">round((F2812-average(I2812,L2812,O2812,R2812,U2812))*X2812+if($B2812=$H2812,0,iferror(average(vlookup({$H2812,$K2812,$N2812,$Q2812,$T2812},$B:$D,column(B$1),0)),index(C:C,match($H2812,$B:$B,)))),3)</f>
        <v>661.832</v>
      </c>
      <c r="D2812" s="144">
        <f t="array" ref="D2812">round((G2812-average(J2812,M2812,P2812,S2812,V2812))*Y2812+if($B2812=$H2812,0,iferror(average(vlookup({$H2812,$K2812,$N2812,$Q2812,$T2812},$B:$D,column(C$1),0)),index(D:D,match($H2812,$B:$B,)))),3)</f>
        <v>248.285</v>
      </c>
      <c r="E2812" s="145">
        <v>2764.0</v>
      </c>
      <c r="F2812" s="146">
        <v>1106.175</v>
      </c>
      <c r="G2812" s="146">
        <v>249.381</v>
      </c>
      <c r="H2812" s="147" t="s">
        <v>404</v>
      </c>
      <c r="I2812" s="146">
        <v>688.449</v>
      </c>
      <c r="J2812" s="146">
        <v>406.09</v>
      </c>
      <c r="K2812" s="148"/>
      <c r="L2812" s="149"/>
      <c r="M2812" s="149"/>
      <c r="N2812" s="148"/>
      <c r="O2812" s="149"/>
      <c r="P2812" s="149"/>
      <c r="Q2812" s="148"/>
      <c r="R2812" s="149"/>
      <c r="S2812" s="149"/>
      <c r="T2812" s="148"/>
      <c r="U2812" s="149"/>
      <c r="V2812" s="149"/>
      <c r="W2812" s="149"/>
      <c r="X2812" s="150">
        <f t="shared" si="1"/>
        <v>1.584367573</v>
      </c>
      <c r="Y2812" s="150">
        <f t="shared" si="2"/>
        <v>-1.584367573</v>
      </c>
    </row>
    <row r="2813" ht="15.75" customHeight="1">
      <c r="A2813" s="119">
        <v>2812.0</v>
      </c>
      <c r="B2813" s="143" t="str">
        <f t="array" ref="B2813">index(Systems!$A:$E,match($A2813,Systems!$A:$A,),match(B$1,Systems!$2:$2,))&amp;if(not(isblank(index(Systems!$A:$E,match($A2813,Systems!$A:$A,),match(Systems!$C$2,Systems!$2:$2,))))," ["&amp;index(Systems!$A:$E,match($A2813,Systems!$A:$A,),match(Systems!$C$2,Systems!$2:$2,))&amp;"]",)</f>
        <v>Zalzangor</v>
      </c>
      <c r="C2813" s="144">
        <f t="array" ref="C2813">round((F2813-average(I2813,L2813,O2813,R2813,U2813))*X2813+if($B2813=$H2813,0,iferror(average(vlookup({$H2813,$K2813,$N2813,$Q2813,$T2813},$B:$D,column(B$1),0)),index(C:C,match($H2813,$B:$B,)))),3)</f>
        <v>266.481</v>
      </c>
      <c r="D2813" s="144">
        <f t="array" ref="D2813">round((G2813-average(J2813,M2813,P2813,S2813,V2813))*Y2813+if($B2813=$H2813,0,iferror(average(vlookup({$H2813,$K2813,$N2813,$Q2813,$T2813},$B:$D,column(C$1),0)),index(D:D,match($H2813,$B:$B,)))),3)</f>
        <v>-327.09</v>
      </c>
      <c r="E2813" s="145">
        <v>2764.0</v>
      </c>
      <c r="F2813" s="146">
        <v>856.643</v>
      </c>
      <c r="G2813" s="146">
        <v>612.538</v>
      </c>
      <c r="H2813" s="147" t="s">
        <v>404</v>
      </c>
      <c r="I2813" s="146">
        <v>688.449</v>
      </c>
      <c r="J2813" s="146">
        <v>406.09</v>
      </c>
      <c r="K2813" s="148"/>
      <c r="L2813" s="149"/>
      <c r="M2813" s="149"/>
      <c r="N2813" s="148"/>
      <c r="O2813" s="149"/>
      <c r="P2813" s="149"/>
      <c r="Q2813" s="148"/>
      <c r="R2813" s="149"/>
      <c r="S2813" s="149"/>
      <c r="T2813" s="148"/>
      <c r="U2813" s="149"/>
      <c r="V2813" s="149"/>
      <c r="W2813" s="149"/>
      <c r="X2813" s="150">
        <f t="shared" si="1"/>
        <v>1.584367573</v>
      </c>
      <c r="Y2813" s="150">
        <f t="shared" si="2"/>
        <v>-1.584367573</v>
      </c>
    </row>
    <row r="2814" ht="15.75" customHeight="1">
      <c r="A2814" s="119">
        <v>2813.0</v>
      </c>
      <c r="B2814" s="143" t="str">
        <f t="array" ref="B2814">index(Systems!$A:$E,match($A2814,Systems!$A:$A,),match(B$1,Systems!$2:$2,))&amp;if(not(isblank(index(Systems!$A:$E,match($A2814,Systems!$A:$A,),match(Systems!$C$2,Systems!$2:$2,))))," ["&amp;index(Systems!$A:$E,match($A2814,Systems!$A:$A,),match(Systems!$C$2,Systems!$2:$2,))&amp;"]",)</f>
        <v>Zambezi</v>
      </c>
      <c r="C2814" s="144">
        <f t="array" ref="C2814">round((F2814-average(I2814,L2814,O2814,R2814,U2814))*X2814+if($B2814=$H2814,0,iferror(average(vlookup({$H2814,$K2814,$N2814,$Q2814,$T2814},$B:$D,column(B$1),0)),index(C:C,match($H2814,$B:$B,)))),3)</f>
        <v>388.168</v>
      </c>
      <c r="D2814" s="144">
        <f t="array" ref="D2814">round((G2814-average(J2814,M2814,P2814,S2814,V2814))*Y2814+if($B2814=$H2814,0,iferror(average(vlookup({$H2814,$K2814,$N2814,$Q2814,$T2814},$B:$D,column(C$1),0)),index(D:D,match($H2814,$B:$B,)))),3)</f>
        <v>-188.606</v>
      </c>
      <c r="E2814" s="145">
        <v>2764.0</v>
      </c>
      <c r="F2814" s="146">
        <v>933.448</v>
      </c>
      <c r="G2814" s="146">
        <v>525.132</v>
      </c>
      <c r="H2814" s="147" t="s">
        <v>404</v>
      </c>
      <c r="I2814" s="146">
        <v>688.449</v>
      </c>
      <c r="J2814" s="146">
        <v>406.09</v>
      </c>
      <c r="K2814" s="148"/>
      <c r="L2814" s="149"/>
      <c r="M2814" s="149"/>
      <c r="N2814" s="148"/>
      <c r="O2814" s="149"/>
      <c r="P2814" s="149"/>
      <c r="Q2814" s="148"/>
      <c r="R2814" s="149"/>
      <c r="S2814" s="149"/>
      <c r="T2814" s="148"/>
      <c r="U2814" s="149"/>
      <c r="V2814" s="149"/>
      <c r="W2814" s="149"/>
      <c r="X2814" s="150">
        <f t="shared" si="1"/>
        <v>1.584367573</v>
      </c>
      <c r="Y2814" s="150">
        <f t="shared" si="2"/>
        <v>-1.584367573</v>
      </c>
    </row>
    <row r="2815" ht="15.75" customHeight="1">
      <c r="A2815" s="119">
        <v>2814.0</v>
      </c>
      <c r="B2815" s="143" t="str">
        <f t="array" ref="B2815">index(Systems!$A:$E,match($A2815,Systems!$A:$A,),match(B$1,Systems!$2:$2,))&amp;if(not(isblank(index(Systems!$A:$E,match($A2815,Systems!$A:$A,),match(Systems!$C$2,Systems!$2:$2,))))," ["&amp;index(Systems!$A:$E,match($A2815,Systems!$A:$A,),match(Systems!$C$2,Systems!$2:$2,))&amp;"]",)</f>
        <v>Zanbasa</v>
      </c>
      <c r="C2815" s="144">
        <f t="array" ref="C2815">round((F2815-average(I2815,L2815,O2815,R2815,U2815))*X2815+if($B2815=$H2815,0,iferror(average(vlookup({$H2815,$K2815,$N2815,$Q2815,$T2815},$B:$D,column(B$1),0)),index(C:C,match($H2815,$B:$B,)))),3)</f>
        <v>-316.661</v>
      </c>
      <c r="D2815" s="144">
        <f t="array" ref="D2815">round((G2815-average(J2815,M2815,P2815,S2815,V2815))*Y2815+if($B2815=$H2815,0,iferror(average(vlookup({$H2815,$K2815,$N2815,$Q2815,$T2815},$B:$D,column(C$1),0)),index(D:D,match($H2815,$B:$B,)))),3)</f>
        <v>458.801</v>
      </c>
      <c r="E2815" s="145">
        <v>2764.0</v>
      </c>
      <c r="F2815" s="146">
        <v>488.583</v>
      </c>
      <c r="G2815" s="146">
        <v>116.51</v>
      </c>
      <c r="H2815" s="147" t="s">
        <v>404</v>
      </c>
      <c r="I2815" s="146">
        <v>688.449</v>
      </c>
      <c r="J2815" s="146">
        <v>406.09</v>
      </c>
      <c r="K2815" s="148"/>
      <c r="L2815" s="149"/>
      <c r="M2815" s="149"/>
      <c r="N2815" s="148"/>
      <c r="O2815" s="149"/>
      <c r="P2815" s="149"/>
      <c r="Q2815" s="148"/>
      <c r="R2815" s="149"/>
      <c r="S2815" s="149"/>
      <c r="T2815" s="148"/>
      <c r="U2815" s="149"/>
      <c r="V2815" s="149"/>
      <c r="W2815" s="149"/>
      <c r="X2815" s="150">
        <f t="shared" si="1"/>
        <v>1.584367573</v>
      </c>
      <c r="Y2815" s="150">
        <f t="shared" si="2"/>
        <v>-1.584367573</v>
      </c>
    </row>
    <row r="2816" ht="15.75" customHeight="1">
      <c r="A2816" s="119">
        <v>2815.0</v>
      </c>
      <c r="B2816" s="143" t="str">
        <f t="array" ref="B2816">index(Systems!$A:$E,match($A2816,Systems!$A:$A,),match(B$1,Systems!$2:$2,))&amp;if(not(isblank(index(Systems!$A:$E,match($A2816,Systems!$A:$A,),match(Systems!$C$2,Systems!$2:$2,))))," ["&amp;index(Systems!$A:$E,match($A2816,Systems!$A:$A,),match(Systems!$C$2,Systems!$2:$2,))&amp;"]",)</f>
        <v>Zanderij</v>
      </c>
      <c r="C2816" s="144">
        <f t="array" ref="C2816">round((F2816-average(I2816,L2816,O2816,R2816,U2816))*X2816+if($B2816=$H2816,0,iferror(average(vlookup({$H2816,$K2816,$N2816,$Q2816,$T2816},$B:$D,column(B$1),0)),index(C:C,match($H2816,$B:$B,)))),3)</f>
        <v>-178.124</v>
      </c>
      <c r="D2816" s="144">
        <f t="array" ref="D2816">round((G2816-average(J2816,M2816,P2816,S2816,V2816))*Y2816+if($B2816=$H2816,0,iferror(average(vlookup({$H2816,$K2816,$N2816,$Q2816,$T2816},$B:$D,column(C$1),0)),index(D:D,match($H2816,$B:$B,)))),3)</f>
        <v>265.428</v>
      </c>
      <c r="E2816" s="145">
        <v>2764.0</v>
      </c>
      <c r="F2816" s="146">
        <v>576.023</v>
      </c>
      <c r="G2816" s="146">
        <v>238.561</v>
      </c>
      <c r="H2816" s="147" t="s">
        <v>404</v>
      </c>
      <c r="I2816" s="146">
        <v>688.449</v>
      </c>
      <c r="J2816" s="146">
        <v>406.09</v>
      </c>
      <c r="K2816" s="148"/>
      <c r="L2816" s="149"/>
      <c r="M2816" s="149"/>
      <c r="N2816" s="148"/>
      <c r="O2816" s="149"/>
      <c r="P2816" s="149"/>
      <c r="Q2816" s="148"/>
      <c r="R2816" s="149"/>
      <c r="S2816" s="149"/>
      <c r="T2816" s="148"/>
      <c r="U2816" s="149"/>
      <c r="V2816" s="149"/>
      <c r="W2816" s="149"/>
      <c r="X2816" s="150">
        <f t="shared" si="1"/>
        <v>1.584367573</v>
      </c>
      <c r="Y2816" s="150">
        <f t="shared" si="2"/>
        <v>-1.584367573</v>
      </c>
    </row>
    <row r="2817" ht="15.75" customHeight="1">
      <c r="A2817" s="119">
        <v>2816.0</v>
      </c>
      <c r="B2817" s="143" t="str">
        <f t="array" ref="B2817">index(Systems!$A:$E,match($A2817,Systems!$A:$A,),match(B$1,Systems!$2:$2,))&amp;if(not(isblank(index(Systems!$A:$E,match($A2817,Systems!$A:$A,),match(Systems!$C$2,Systems!$2:$2,))))," ["&amp;index(Systems!$A:$E,match($A2817,Systems!$A:$A,),match(Systems!$C$2,Systems!$2:$2,))&amp;"]",)</f>
        <v>Zangul</v>
      </c>
      <c r="C2817" s="144">
        <f t="array" ref="C2817">round((F2817-average(I2817,L2817,O2817,R2817,U2817))*X2817+if($B2817=$H2817,0,iferror(average(vlookup({$H2817,$K2817,$N2817,$Q2817,$T2817},$B:$D,column(B$1),0)),index(C:C,match($H2817,$B:$B,)))),3)</f>
        <v>119.804</v>
      </c>
      <c r="D2817" s="144">
        <f t="array" ref="D2817">round((G2817-average(J2817,M2817,P2817,S2817,V2817))*Y2817+if($B2817=$H2817,0,iferror(average(vlookup({$H2817,$K2817,$N2817,$Q2817,$T2817},$B:$D,column(C$1),0)),index(D:D,match($H2817,$B:$B,)))),3)</f>
        <v>-402.483</v>
      </c>
      <c r="E2817" s="145">
        <v>2764.0</v>
      </c>
      <c r="F2817" s="146">
        <v>764.065</v>
      </c>
      <c r="G2817" s="146">
        <v>660.124</v>
      </c>
      <c r="H2817" s="147" t="s">
        <v>404</v>
      </c>
      <c r="I2817" s="146">
        <v>688.449</v>
      </c>
      <c r="J2817" s="146">
        <v>406.09</v>
      </c>
      <c r="K2817" s="148"/>
      <c r="L2817" s="149"/>
      <c r="M2817" s="149"/>
      <c r="N2817" s="148"/>
      <c r="O2817" s="149"/>
      <c r="P2817" s="149"/>
      <c r="Q2817" s="148"/>
      <c r="R2817" s="149"/>
      <c r="S2817" s="149"/>
      <c r="T2817" s="148"/>
      <c r="U2817" s="149"/>
      <c r="V2817" s="149"/>
      <c r="W2817" s="149"/>
      <c r="X2817" s="150">
        <f t="shared" si="1"/>
        <v>1.584367573</v>
      </c>
      <c r="Y2817" s="150">
        <f t="shared" si="2"/>
        <v>-1.584367573</v>
      </c>
    </row>
    <row r="2818" ht="15.75" customHeight="1">
      <c r="A2818" s="119">
        <v>2817.0</v>
      </c>
      <c r="B2818" s="143" t="str">
        <f t="array" ref="B2818">index(Systems!$A:$E,match($A2818,Systems!$A:$A,),match(B$1,Systems!$2:$2,))&amp;if(not(isblank(index(Systems!$A:$E,match($A2818,Systems!$A:$A,),match(Systems!$C$2,Systems!$2:$2,))))," ["&amp;index(Systems!$A:$E,match($A2818,Systems!$A:$A,),match(Systems!$C$2,Systems!$2:$2,))&amp;"]",)</f>
        <v>Zaniah</v>
      </c>
      <c r="C2818" s="144">
        <f t="array" ref="C2818">round((F2818-average(I2818,L2818,O2818,R2818,U2818))*X2818+if($B2818=$H2818,0,iferror(average(vlookup({$H2818,$K2818,$N2818,$Q2818,$T2818},$B:$D,column(B$1),0)),index(C:C,match($H2818,$B:$B,)))),3)</f>
        <v>-102.597</v>
      </c>
      <c r="D2818" s="144">
        <f t="array" ref="D2818">round((G2818-average(J2818,M2818,P2818,S2818,V2818))*Y2818+if($B2818=$H2818,0,iferror(average(vlookup({$H2818,$K2818,$N2818,$Q2818,$T2818},$B:$D,column(C$1),0)),index(D:D,match($H2818,$B:$B,)))),3)</f>
        <v>7.74</v>
      </c>
      <c r="E2818" s="145">
        <v>2764.0</v>
      </c>
      <c r="F2818" s="146">
        <v>623.693</v>
      </c>
      <c r="G2818" s="146">
        <v>401.205</v>
      </c>
      <c r="H2818" s="147" t="s">
        <v>404</v>
      </c>
      <c r="I2818" s="146">
        <v>688.449</v>
      </c>
      <c r="J2818" s="146">
        <v>406.09</v>
      </c>
      <c r="K2818" s="148"/>
      <c r="L2818" s="149"/>
      <c r="M2818" s="149"/>
      <c r="N2818" s="148"/>
      <c r="O2818" s="149"/>
      <c r="P2818" s="149"/>
      <c r="Q2818" s="148"/>
      <c r="R2818" s="149"/>
      <c r="S2818" s="149"/>
      <c r="T2818" s="148"/>
      <c r="U2818" s="149"/>
      <c r="V2818" s="149"/>
      <c r="W2818" s="149"/>
      <c r="X2818" s="150">
        <f t="shared" si="1"/>
        <v>1.584367573</v>
      </c>
      <c r="Y2818" s="150">
        <f t="shared" si="2"/>
        <v>-1.584367573</v>
      </c>
    </row>
    <row r="2819" ht="15.75" customHeight="1">
      <c r="A2819" s="119">
        <v>2818.0</v>
      </c>
      <c r="B2819" s="143" t="str">
        <f t="array" ref="B2819">index(Systems!$A:$E,match($A2819,Systems!$A:$A,),match(B$1,Systems!$2:$2,))&amp;if(not(isblank(index(Systems!$A:$E,match($A2819,Systems!$A:$A,),match(Systems!$C$2,Systems!$2:$2,))))," ["&amp;index(Systems!$A:$E,match($A2819,Systems!$A:$A,),match(Systems!$C$2,Systems!$2:$2,))&amp;"]",)</f>
        <v>Zanzibar</v>
      </c>
      <c r="C2819" s="144">
        <f t="array" ref="C2819">round((F2819-average(I2819,L2819,O2819,R2819,U2819))*X2819+if($B2819=$H2819,0,iferror(average(vlookup({$H2819,$K2819,$N2819,$Q2819,$T2819},$B:$D,column(B$1),0)),index(C:C,match($H2819,$B:$B,)))),3)</f>
        <v>119.667</v>
      </c>
      <c r="D2819" s="144">
        <f t="array" ref="D2819">round((G2819-average(J2819,M2819,P2819,S2819,V2819))*Y2819+if($B2819=$H2819,0,iferror(average(vlookup({$H2819,$K2819,$N2819,$Q2819,$T2819},$B:$D,column(C$1),0)),index(D:D,match($H2819,$B:$B,)))),3)</f>
        <v>-364.786</v>
      </c>
      <c r="E2819" s="145">
        <v>2764.0</v>
      </c>
      <c r="F2819" s="146">
        <v>763.979</v>
      </c>
      <c r="G2819" s="146">
        <v>636.331</v>
      </c>
      <c r="H2819" s="147" t="s">
        <v>404</v>
      </c>
      <c r="I2819" s="146">
        <v>688.449</v>
      </c>
      <c r="J2819" s="146">
        <v>406.09</v>
      </c>
      <c r="K2819" s="148"/>
      <c r="L2819" s="149"/>
      <c r="M2819" s="149"/>
      <c r="N2819" s="148"/>
      <c r="O2819" s="149"/>
      <c r="P2819" s="149"/>
      <c r="Q2819" s="148"/>
      <c r="R2819" s="149"/>
      <c r="S2819" s="149"/>
      <c r="T2819" s="148"/>
      <c r="U2819" s="149"/>
      <c r="V2819" s="149"/>
      <c r="W2819" s="149"/>
      <c r="X2819" s="150">
        <f t="shared" si="1"/>
        <v>1.584367573</v>
      </c>
      <c r="Y2819" s="150">
        <f t="shared" si="2"/>
        <v>-1.584367573</v>
      </c>
    </row>
    <row r="2820" ht="15.75" customHeight="1">
      <c r="A2820" s="119">
        <v>2819.0</v>
      </c>
      <c r="B2820" s="143" t="str">
        <f t="array" ref="B2820">index(Systems!$A:$E,match($A2820,Systems!$A:$A,),match(B$1,Systems!$2:$2,))&amp;if(not(isblank(index(Systems!$A:$E,match($A2820,Systems!$A:$A,),match(Systems!$C$2,Systems!$2:$2,))))," ["&amp;index(Systems!$A:$E,match($A2820,Systems!$A:$A,),match(Systems!$C$2,Systems!$2:$2,))&amp;"]",)</f>
        <v>Zaprudy</v>
      </c>
      <c r="C2820" s="144">
        <f t="array" ref="C2820">round((F2820-average(I2820,L2820,O2820,R2820,U2820))*X2820+if($B2820=$H2820,0,iferror(average(vlookup({$H2820,$K2820,$N2820,$Q2820,$T2820},$B:$D,column(B$1),0)),index(C:C,match($H2820,$B:$B,)))),3)</f>
        <v>-320.058</v>
      </c>
      <c r="D2820" s="144">
        <f t="array" ref="D2820">round((G2820-average(J2820,M2820,P2820,S2820,V2820))*Y2820+if($B2820=$H2820,0,iferror(average(vlookup({$H2820,$K2820,$N2820,$Q2820,$T2820},$B:$D,column(C$1),0)),index(D:D,match($H2820,$B:$B,)))),3)</f>
        <v>92.758</v>
      </c>
      <c r="E2820" s="145">
        <v>2764.0</v>
      </c>
      <c r="F2820" s="146">
        <v>486.439</v>
      </c>
      <c r="G2820" s="146">
        <v>347.544</v>
      </c>
      <c r="H2820" s="147" t="s">
        <v>404</v>
      </c>
      <c r="I2820" s="146">
        <v>688.449</v>
      </c>
      <c r="J2820" s="146">
        <v>406.09</v>
      </c>
      <c r="K2820" s="148"/>
      <c r="L2820" s="149"/>
      <c r="M2820" s="149"/>
      <c r="N2820" s="148"/>
      <c r="O2820" s="149"/>
      <c r="P2820" s="149"/>
      <c r="Q2820" s="148"/>
      <c r="R2820" s="149"/>
      <c r="S2820" s="149"/>
      <c r="T2820" s="148"/>
      <c r="U2820" s="149"/>
      <c r="V2820" s="149"/>
      <c r="W2820" s="149"/>
      <c r="X2820" s="150">
        <f t="shared" si="1"/>
        <v>1.584367573</v>
      </c>
      <c r="Y2820" s="150">
        <f t="shared" si="2"/>
        <v>-1.584367573</v>
      </c>
    </row>
    <row r="2821" ht="15.75" customHeight="1">
      <c r="A2821" s="119">
        <v>2820.0</v>
      </c>
      <c r="B2821" s="143" t="str">
        <f t="array" ref="B2821">index(Systems!$A:$E,match($A2821,Systems!$A:$A,),match(B$1,Systems!$2:$2,))&amp;if(not(isblank(index(Systems!$A:$E,match($A2821,Systems!$A:$A,),match(Systems!$C$2,Systems!$2:$2,))))," ["&amp;index(Systems!$A:$E,match($A2821,Systems!$A:$A,),match(Systems!$C$2,Systems!$2:$2,))&amp;"]",)</f>
        <v>Zara</v>
      </c>
      <c r="C2821" s="144">
        <f t="array" ref="C2821">round((F2821-average(I2821,L2821,O2821,R2821,U2821))*X2821+if($B2821=$H2821,0,iferror(average(vlookup({$H2821,$K2821,$N2821,$Q2821,$T2821},$B:$D,column(B$1),0)),index(C:C,match($H2821,$B:$B,)))),3)</f>
        <v>-140.855</v>
      </c>
      <c r="D2821" s="144">
        <f t="array" ref="D2821">round((G2821-average(J2821,M2821,P2821,S2821,V2821))*Y2821+if($B2821=$H2821,0,iferror(average(vlookup({$H2821,$K2821,$N2821,$Q2821,$T2821},$B:$D,column(C$1),0)),index(D:D,match($H2821,$B:$B,)))),3)</f>
        <v>-219.597</v>
      </c>
      <c r="E2821" s="145">
        <v>2764.0</v>
      </c>
      <c r="F2821" s="146">
        <v>599.546</v>
      </c>
      <c r="G2821" s="146">
        <v>544.692</v>
      </c>
      <c r="H2821" s="147" t="s">
        <v>404</v>
      </c>
      <c r="I2821" s="146">
        <v>688.449</v>
      </c>
      <c r="J2821" s="146">
        <v>406.09</v>
      </c>
      <c r="K2821" s="148"/>
      <c r="L2821" s="149"/>
      <c r="M2821" s="149"/>
      <c r="N2821" s="148"/>
      <c r="O2821" s="149"/>
      <c r="P2821" s="149"/>
      <c r="Q2821" s="148"/>
      <c r="R2821" s="149"/>
      <c r="S2821" s="149"/>
      <c r="T2821" s="148"/>
      <c r="U2821" s="149"/>
      <c r="V2821" s="149"/>
      <c r="W2821" s="149"/>
      <c r="X2821" s="150">
        <f t="shared" si="1"/>
        <v>1.584367573</v>
      </c>
      <c r="Y2821" s="150">
        <f t="shared" si="2"/>
        <v>-1.584367573</v>
      </c>
    </row>
    <row r="2822" ht="15.75" customHeight="1">
      <c r="A2822" s="119">
        <v>2821.0</v>
      </c>
      <c r="B2822" s="143" t="str">
        <f t="array" ref="B2822">index(Systems!$A:$E,match($A2822,Systems!$A:$A,),match(B$1,Systems!$2:$2,))&amp;if(not(isblank(index(Systems!$A:$E,match($A2822,Systems!$A:$A,),match(Systems!$C$2,Systems!$2:$2,))))," ["&amp;index(Systems!$A:$E,match($A2822,Systems!$A:$A,),match(Systems!$C$2,Systems!$2:$2,))&amp;"]",)</f>
        <v>Zathras</v>
      </c>
      <c r="C2822" s="144">
        <f t="array" ref="C2822">round((F2822-average(I2822,L2822,O2822,R2822,U2822))*X2822+if($B2822=$H2822,0,iferror(average(vlookup({$H2822,$K2822,$N2822,$Q2822,$T2822},$B:$D,column(B$1),0)),index(C:C,match($H2822,$B:$B,)))),3)</f>
        <v>-84.041</v>
      </c>
      <c r="D2822" s="144">
        <f t="array" ref="D2822">round((G2822-average(J2822,M2822,P2822,S2822,V2822))*Y2822+if($B2822=$H2822,0,iferror(average(vlookup({$H2822,$K2822,$N2822,$Q2822,$T2822},$B:$D,column(C$1),0)),index(D:D,match($H2822,$B:$B,)))),3)</f>
        <v>-390.39</v>
      </c>
      <c r="E2822" s="145">
        <v>2764.0</v>
      </c>
      <c r="F2822" s="146">
        <v>635.405</v>
      </c>
      <c r="G2822" s="146">
        <v>652.491</v>
      </c>
      <c r="H2822" s="147" t="s">
        <v>404</v>
      </c>
      <c r="I2822" s="146">
        <v>688.449</v>
      </c>
      <c r="J2822" s="146">
        <v>406.09</v>
      </c>
      <c r="K2822" s="148"/>
      <c r="L2822" s="149"/>
      <c r="M2822" s="149"/>
      <c r="N2822" s="148"/>
      <c r="O2822" s="149"/>
      <c r="P2822" s="149"/>
      <c r="Q2822" s="148"/>
      <c r="R2822" s="149"/>
      <c r="S2822" s="149"/>
      <c r="T2822" s="148"/>
      <c r="U2822" s="149"/>
      <c r="V2822" s="149"/>
      <c r="W2822" s="149"/>
      <c r="X2822" s="150">
        <f t="shared" si="1"/>
        <v>1.584367573</v>
      </c>
      <c r="Y2822" s="150">
        <f t="shared" si="2"/>
        <v>-1.584367573</v>
      </c>
    </row>
    <row r="2823" ht="15.75" customHeight="1">
      <c r="A2823" s="119">
        <v>2822.0</v>
      </c>
      <c r="B2823" s="143" t="str">
        <f t="array" ref="B2823">index(Systems!$A:$E,match($A2823,Systems!$A:$A,),match(B$1,Systems!$2:$2,))&amp;if(not(isblank(index(Systems!$A:$E,match($A2823,Systems!$A:$A,),match(Systems!$C$2,Systems!$2:$2,))))," ["&amp;index(Systems!$A:$E,match($A2823,Systems!$A:$A,),match(Systems!$C$2,Systems!$2:$2,))&amp;"]",)</f>
        <v>Zaurak</v>
      </c>
      <c r="C2823" s="144">
        <f t="array" ref="C2823">round((F2823-average(I2823,L2823,O2823,R2823,U2823))*X2823+if($B2823=$H2823,0,iferror(average(vlookup({$H2823,$K2823,$N2823,$Q2823,$T2823},$B:$D,column(B$1),0)),index(C:C,match($H2823,$B:$B,)))),3)</f>
        <v>72.719</v>
      </c>
      <c r="D2823" s="144">
        <f t="array" ref="D2823">round((G2823-average(J2823,M2823,P2823,S2823,V2823))*Y2823+if($B2823=$H2823,0,iferror(average(vlookup({$H2823,$K2823,$N2823,$Q2823,$T2823},$B:$D,column(C$1),0)),index(D:D,match($H2823,$B:$B,)))),3)</f>
        <v>-123.292</v>
      </c>
      <c r="E2823" s="145">
        <v>2764.0</v>
      </c>
      <c r="F2823" s="146">
        <v>734.347</v>
      </c>
      <c r="G2823" s="146">
        <v>483.908</v>
      </c>
      <c r="H2823" s="147" t="s">
        <v>404</v>
      </c>
      <c r="I2823" s="146">
        <v>688.449</v>
      </c>
      <c r="J2823" s="146">
        <v>406.09</v>
      </c>
      <c r="K2823" s="148"/>
      <c r="L2823" s="149"/>
      <c r="M2823" s="149"/>
      <c r="N2823" s="148"/>
      <c r="O2823" s="149"/>
      <c r="P2823" s="149"/>
      <c r="Q2823" s="148"/>
      <c r="R2823" s="149"/>
      <c r="S2823" s="149"/>
      <c r="T2823" s="148"/>
      <c r="U2823" s="149"/>
      <c r="V2823" s="149"/>
      <c r="W2823" s="149"/>
      <c r="X2823" s="150">
        <f t="shared" si="1"/>
        <v>1.584367573</v>
      </c>
      <c r="Y2823" s="150">
        <f t="shared" si="2"/>
        <v>-1.584367573</v>
      </c>
    </row>
    <row r="2824" ht="15.75" customHeight="1">
      <c r="A2824" s="119">
        <v>2823.0</v>
      </c>
      <c r="B2824" s="143" t="str">
        <f t="array" ref="B2824">index(Systems!$A:$E,match($A2824,Systems!$A:$A,),match(B$1,Systems!$2:$2,))&amp;if(not(isblank(index(Systems!$A:$E,match($A2824,Systems!$A:$A,),match(Systems!$C$2,Systems!$2:$2,))))," ["&amp;index(Systems!$A:$E,match($A2824,Systems!$A:$A,),match(Systems!$C$2,Systems!$2:$2,))&amp;"]",)</f>
        <v>Zavijava</v>
      </c>
      <c r="C2824" s="144">
        <f t="array" ref="C2824">round((F2824-average(I2824,L2824,O2824,R2824,U2824))*X2824+if($B2824=$H2824,0,iferror(average(vlookup({$H2824,$K2824,$N2824,$Q2824,$T2824},$B:$D,column(B$1),0)),index(C:C,match($H2824,$B:$B,)))),3)</f>
        <v>-31.803</v>
      </c>
      <c r="D2824" s="144">
        <f t="array" ref="D2824">round((G2824-average(J2824,M2824,P2824,S2824,V2824))*Y2824+if($B2824=$H2824,0,iferror(average(vlookup({$H2824,$K2824,$N2824,$Q2824,$T2824},$B:$D,column(C$1),0)),index(D:D,match($H2824,$B:$B,)))),3)</f>
        <v>-0.304</v>
      </c>
      <c r="E2824" s="145">
        <v>2764.0</v>
      </c>
      <c r="F2824" s="146">
        <v>668.376</v>
      </c>
      <c r="G2824" s="146">
        <v>406.282</v>
      </c>
      <c r="H2824" s="147" t="s">
        <v>404</v>
      </c>
      <c r="I2824" s="146">
        <v>688.449</v>
      </c>
      <c r="J2824" s="146">
        <v>406.09</v>
      </c>
      <c r="K2824" s="148"/>
      <c r="L2824" s="149"/>
      <c r="M2824" s="149"/>
      <c r="N2824" s="148"/>
      <c r="O2824" s="149"/>
      <c r="P2824" s="149"/>
      <c r="Q2824" s="148"/>
      <c r="R2824" s="149"/>
      <c r="S2824" s="149"/>
      <c r="T2824" s="148"/>
      <c r="U2824" s="149"/>
      <c r="V2824" s="149"/>
      <c r="W2824" s="149"/>
      <c r="X2824" s="150">
        <f t="shared" si="1"/>
        <v>1.584367573</v>
      </c>
      <c r="Y2824" s="150">
        <f t="shared" si="2"/>
        <v>-1.584367573</v>
      </c>
    </row>
    <row r="2825" ht="15.75" customHeight="1">
      <c r="A2825" s="119">
        <v>2824.0</v>
      </c>
      <c r="B2825" s="143" t="str">
        <f t="array" ref="B2825">index(Systems!$A:$E,match($A2825,Systems!$A:$A,),match(B$1,Systems!$2:$2,))&amp;if(not(isblank(index(Systems!$A:$E,match($A2825,Systems!$A:$A,),match(Systems!$C$2,Systems!$2:$2,))))," ["&amp;index(Systems!$A:$E,match($A2825,Systems!$A:$A,),match(Systems!$C$2,Systems!$2:$2,))&amp;"]",)</f>
        <v>Zawiercie</v>
      </c>
      <c r="C2825" s="144">
        <f t="array" ref="C2825">round((F2825-average(I2825,L2825,O2825,R2825,U2825))*X2825+if($B2825=$H2825,0,iferror(average(vlookup({$H2825,$K2825,$N2825,$Q2825,$T2825},$B:$D,column(B$1),0)),index(C:C,match($H2825,$B:$B,)))),3)</f>
        <v>266.262</v>
      </c>
      <c r="D2825" s="144">
        <f t="array" ref="D2825">round((G2825-average(J2825,M2825,P2825,S2825,V2825))*Y2825+if($B2825=$H2825,0,iferror(average(vlookup({$H2825,$K2825,$N2825,$Q2825,$T2825},$B:$D,column(C$1),0)),index(D:D,match($H2825,$B:$B,)))),3)</f>
        <v>167.208</v>
      </c>
      <c r="E2825" s="145">
        <v>2764.0</v>
      </c>
      <c r="F2825" s="146">
        <v>856.505</v>
      </c>
      <c r="G2825" s="146">
        <v>300.554</v>
      </c>
      <c r="H2825" s="147" t="s">
        <v>404</v>
      </c>
      <c r="I2825" s="146">
        <v>688.449</v>
      </c>
      <c r="J2825" s="146">
        <v>406.09</v>
      </c>
      <c r="K2825" s="148"/>
      <c r="L2825" s="149"/>
      <c r="M2825" s="149"/>
      <c r="N2825" s="148"/>
      <c r="O2825" s="149"/>
      <c r="P2825" s="149"/>
      <c r="Q2825" s="148"/>
      <c r="R2825" s="149"/>
      <c r="S2825" s="149"/>
      <c r="T2825" s="148"/>
      <c r="U2825" s="149"/>
      <c r="V2825" s="149"/>
      <c r="W2825" s="149"/>
      <c r="X2825" s="150">
        <f t="shared" si="1"/>
        <v>1.584367573</v>
      </c>
      <c r="Y2825" s="150">
        <f t="shared" si="2"/>
        <v>-1.584367573</v>
      </c>
    </row>
    <row r="2826" ht="15.75" customHeight="1">
      <c r="A2826" s="119">
        <v>2825.0</v>
      </c>
      <c r="B2826" s="143" t="str">
        <f t="array" ref="B2826">index(Systems!$A:$E,match($A2826,Systems!$A:$A,),match(B$1,Systems!$2:$2,))&amp;if(not(isblank(index(Systems!$A:$E,match($A2826,Systems!$A:$A,),match(Systems!$C$2,Systems!$2:$2,))))," ["&amp;index(Systems!$A:$E,match($A2826,Systems!$A:$A,),match(Systems!$C$2,Systems!$2:$2,))&amp;"]",)</f>
        <v>Zdice</v>
      </c>
      <c r="C2826" s="144">
        <f t="array" ref="C2826">round((F2826-average(I2826,L2826,O2826,R2826,U2826))*X2826+if($B2826=$H2826,0,iferror(average(vlookup({$H2826,$K2826,$N2826,$Q2826,$T2826},$B:$D,column(B$1),0)),index(C:C,match($H2826,$B:$B,)))),3)</f>
        <v>-311.952</v>
      </c>
      <c r="D2826" s="144">
        <f t="array" ref="D2826">round((G2826-average(J2826,M2826,P2826,S2826,V2826))*Y2826+if($B2826=$H2826,0,iferror(average(vlookup({$H2826,$K2826,$N2826,$Q2826,$T2826},$B:$D,column(C$1),0)),index(D:D,match($H2826,$B:$B,)))),3)</f>
        <v>-24.363</v>
      </c>
      <c r="E2826" s="145">
        <v>2764.0</v>
      </c>
      <c r="F2826" s="146">
        <v>491.555</v>
      </c>
      <c r="G2826" s="146">
        <v>421.467</v>
      </c>
      <c r="H2826" s="147" t="s">
        <v>404</v>
      </c>
      <c r="I2826" s="146">
        <v>688.449</v>
      </c>
      <c r="J2826" s="146">
        <v>406.09</v>
      </c>
      <c r="K2826" s="148"/>
      <c r="L2826" s="149"/>
      <c r="M2826" s="149"/>
      <c r="N2826" s="148"/>
      <c r="O2826" s="149"/>
      <c r="P2826" s="149"/>
      <c r="Q2826" s="148"/>
      <c r="R2826" s="149"/>
      <c r="S2826" s="149"/>
      <c r="T2826" s="148"/>
      <c r="U2826" s="149"/>
      <c r="V2826" s="149"/>
      <c r="W2826" s="149"/>
      <c r="X2826" s="150">
        <f t="shared" si="1"/>
        <v>1.584367573</v>
      </c>
      <c r="Y2826" s="150">
        <f t="shared" si="2"/>
        <v>-1.584367573</v>
      </c>
    </row>
    <row r="2827" ht="15.75" customHeight="1">
      <c r="A2827" s="119">
        <v>2826.0</v>
      </c>
      <c r="B2827" s="143" t="str">
        <f t="array" ref="B2827">index(Systems!$A:$E,match($A2827,Systems!$A:$A,),match(B$1,Systems!$2:$2,))&amp;if(not(isblank(index(Systems!$A:$E,match($A2827,Systems!$A:$A,),match(Systems!$C$2,Systems!$2:$2,))))," ["&amp;index(Systems!$A:$E,match($A2827,Systems!$A:$A,),match(Systems!$C$2,Systems!$2:$2,))&amp;"]",)</f>
        <v>Zebebelgenubi</v>
      </c>
      <c r="C2827" s="144">
        <f t="array" ref="C2827">round((F2827-average(I2827,L2827,O2827,R2827,U2827))*X2827+if($B2827=$H2827,0,iferror(average(vlookup({$H2827,$K2827,$N2827,$Q2827,$T2827},$B:$D,column(B$1),0)),index(C:C,match($H2827,$B:$B,)))),3)</f>
        <v>-52.221</v>
      </c>
      <c r="D2827" s="144">
        <f t="array" ref="D2827">round((G2827-average(J2827,M2827,P2827,S2827,V2827))*Y2827+if($B2827=$H2827,0,iferror(average(vlookup({$H2827,$K2827,$N2827,$Q2827,$T2827},$B:$D,column(C$1),0)),index(D:D,match($H2827,$B:$B,)))),3)</f>
        <v>47.517</v>
      </c>
      <c r="E2827" s="145">
        <v>2764.0</v>
      </c>
      <c r="F2827" s="146">
        <v>655.489</v>
      </c>
      <c r="G2827" s="146">
        <v>376.099</v>
      </c>
      <c r="H2827" s="147" t="s">
        <v>404</v>
      </c>
      <c r="I2827" s="146">
        <v>688.449</v>
      </c>
      <c r="J2827" s="146">
        <v>406.09</v>
      </c>
      <c r="K2827" s="148"/>
      <c r="L2827" s="149"/>
      <c r="M2827" s="149"/>
      <c r="N2827" s="148"/>
      <c r="O2827" s="149"/>
      <c r="P2827" s="149"/>
      <c r="Q2827" s="148"/>
      <c r="R2827" s="149"/>
      <c r="S2827" s="149"/>
      <c r="T2827" s="148"/>
      <c r="U2827" s="149"/>
      <c r="V2827" s="149"/>
      <c r="W2827" s="149"/>
      <c r="X2827" s="150">
        <f t="shared" si="1"/>
        <v>1.584367573</v>
      </c>
      <c r="Y2827" s="150">
        <f t="shared" si="2"/>
        <v>-1.584367573</v>
      </c>
    </row>
    <row r="2828" ht="15.75" customHeight="1">
      <c r="A2828" s="119">
        <v>2827.0</v>
      </c>
      <c r="B2828" s="143" t="str">
        <f t="array" ref="B2828">index(Systems!$A:$E,match($A2828,Systems!$A:$A,),match(B$1,Systems!$2:$2,))&amp;if(not(isblank(index(Systems!$A:$E,match($A2828,Systems!$A:$A,),match(Systems!$C$2,Systems!$2:$2,))))," ["&amp;index(Systems!$A:$E,match($A2828,Systems!$A:$A,),match(Systems!$C$2,Systems!$2:$2,))&amp;"]",)</f>
        <v>Zebeneschamali</v>
      </c>
      <c r="C2828" s="144">
        <f t="array" ref="C2828">round((F2828-average(I2828,L2828,O2828,R2828,U2828))*X2828+if($B2828=$H2828,0,iferror(average(vlookup({$H2828,$K2828,$N2828,$Q2828,$T2828},$B:$D,column(B$1),0)),index(C:C,match($H2828,$B:$B,)))),3)</f>
        <v>-77.811</v>
      </c>
      <c r="D2828" s="144">
        <f t="array" ref="D2828">round((G2828-average(J2828,M2828,P2828,S2828,V2828))*Y2828+if($B2828=$H2828,0,iferror(average(vlookup({$H2828,$K2828,$N2828,$Q2828,$T2828},$B:$D,column(C$1),0)),index(D:D,match($H2828,$B:$B,)))),3)</f>
        <v>90.165</v>
      </c>
      <c r="E2828" s="145">
        <v>2764.0</v>
      </c>
      <c r="F2828" s="146">
        <v>639.337</v>
      </c>
      <c r="G2828" s="146">
        <v>349.181</v>
      </c>
      <c r="H2828" s="147" t="s">
        <v>404</v>
      </c>
      <c r="I2828" s="146">
        <v>688.449</v>
      </c>
      <c r="J2828" s="146">
        <v>406.09</v>
      </c>
      <c r="K2828" s="148"/>
      <c r="L2828" s="149"/>
      <c r="M2828" s="149"/>
      <c r="N2828" s="148"/>
      <c r="O2828" s="149"/>
      <c r="P2828" s="149"/>
      <c r="Q2828" s="148"/>
      <c r="R2828" s="149"/>
      <c r="S2828" s="149"/>
      <c r="T2828" s="148"/>
      <c r="U2828" s="149"/>
      <c r="V2828" s="149"/>
      <c r="W2828" s="149"/>
      <c r="X2828" s="150">
        <f t="shared" si="1"/>
        <v>1.584367573</v>
      </c>
      <c r="Y2828" s="150">
        <f t="shared" si="2"/>
        <v>-1.584367573</v>
      </c>
    </row>
    <row r="2829" ht="15.75" customHeight="1">
      <c r="A2829" s="119">
        <v>2828.0</v>
      </c>
      <c r="B2829" s="143" t="str">
        <f t="array" ref="B2829">index(Systems!$A:$E,match($A2829,Systems!$A:$A,),match(B$1,Systems!$2:$2,))&amp;if(not(isblank(index(Systems!$A:$E,match($A2829,Systems!$A:$A,),match(Systems!$C$2,Systems!$2:$2,))))," ["&amp;index(Systems!$A:$E,match($A2829,Systems!$A:$A,),match(Systems!$C$2,Systems!$2:$2,))&amp;"]",)</f>
        <v>Zebrenaski</v>
      </c>
      <c r="C2829" s="144">
        <f t="array" ref="C2829">round((F2829-average(I2829,L2829,O2829,R2829,U2829))*X2829+if($B2829=$H2829,0,iferror(average(vlookup({$H2829,$K2829,$N2829,$Q2829,$T2829},$B:$D,column(B$1),0)),index(C:C,match($H2829,$B:$B,)))),3)</f>
        <v>-287.409</v>
      </c>
      <c r="D2829" s="144">
        <f t="array" ref="D2829">round((G2829-average(J2829,M2829,P2829,S2829,V2829))*Y2829+if($B2829=$H2829,0,iferror(average(vlookup({$H2829,$K2829,$N2829,$Q2829,$T2829},$B:$D,column(C$1),0)),index(D:D,match($H2829,$B:$B,)))),3)</f>
        <v>-99.771</v>
      </c>
      <c r="E2829" s="145">
        <v>2764.0</v>
      </c>
      <c r="F2829" s="146">
        <v>507.046</v>
      </c>
      <c r="G2829" s="146">
        <v>469.062</v>
      </c>
      <c r="H2829" s="147" t="s">
        <v>404</v>
      </c>
      <c r="I2829" s="146">
        <v>688.449</v>
      </c>
      <c r="J2829" s="146">
        <v>406.09</v>
      </c>
      <c r="K2829" s="148"/>
      <c r="L2829" s="149"/>
      <c r="M2829" s="149"/>
      <c r="N2829" s="148"/>
      <c r="O2829" s="149"/>
      <c r="P2829" s="149"/>
      <c r="Q2829" s="148"/>
      <c r="R2829" s="149"/>
      <c r="S2829" s="149"/>
      <c r="T2829" s="148"/>
      <c r="U2829" s="149"/>
      <c r="V2829" s="149"/>
      <c r="W2829" s="149"/>
      <c r="X2829" s="150">
        <f t="shared" si="1"/>
        <v>1.584367573</v>
      </c>
      <c r="Y2829" s="150">
        <f t="shared" si="2"/>
        <v>-1.584367573</v>
      </c>
    </row>
    <row r="2830" ht="15.75" customHeight="1">
      <c r="A2830" s="119">
        <v>2829.0</v>
      </c>
      <c r="B2830" s="143" t="str">
        <f t="array" ref="B2830">index(Systems!$A:$E,match($A2830,Systems!$A:$A,),match(B$1,Systems!$2:$2,))&amp;if(not(isblank(index(Systems!$A:$E,match($A2830,Systems!$A:$A,),match(Systems!$C$2,Systems!$2:$2,))))," ["&amp;index(Systems!$A:$E,match($A2830,Systems!$A:$A,),match(Systems!$C$2,Systems!$2:$2,))&amp;"]",)</f>
        <v>Zebuluraskai</v>
      </c>
      <c r="C2830" s="144">
        <f t="array" ref="C2830">round((F2830-average(I2830,L2830,O2830,R2830,U2830))*X2830+if($B2830=$H2830,0,iferror(average(vlookup({$H2830,$K2830,$N2830,$Q2830,$T2830},$B:$D,column(B$1),0)),index(C:C,match($H2830,$B:$B,)))),3)</f>
        <v>616.788</v>
      </c>
      <c r="D2830" s="144">
        <f t="array" ref="D2830">round((G2830-average(J2830,M2830,P2830,S2830,V2830))*Y2830+if($B2830=$H2830,0,iferror(average(vlookup({$H2830,$K2830,$N2830,$Q2830,$T2830},$B:$D,column(C$1),0)),index(D:D,match($H2830,$B:$B,)))),3)</f>
        <v>266.337</v>
      </c>
      <c r="E2830" s="145">
        <v>2764.0</v>
      </c>
      <c r="F2830" s="146">
        <v>1077.745</v>
      </c>
      <c r="G2830" s="146">
        <v>237.987</v>
      </c>
      <c r="H2830" s="147" t="s">
        <v>404</v>
      </c>
      <c r="I2830" s="146">
        <v>688.449</v>
      </c>
      <c r="J2830" s="146">
        <v>406.09</v>
      </c>
      <c r="K2830" s="148"/>
      <c r="L2830" s="149"/>
      <c r="M2830" s="149"/>
      <c r="N2830" s="148"/>
      <c r="O2830" s="149"/>
      <c r="P2830" s="149"/>
      <c r="Q2830" s="148"/>
      <c r="R2830" s="149"/>
      <c r="S2830" s="149"/>
      <c r="T2830" s="148"/>
      <c r="U2830" s="149"/>
      <c r="V2830" s="149"/>
      <c r="W2830" s="149"/>
      <c r="X2830" s="150">
        <f t="shared" si="1"/>
        <v>1.584367573</v>
      </c>
      <c r="Y2830" s="150">
        <f t="shared" si="2"/>
        <v>-1.584367573</v>
      </c>
    </row>
    <row r="2831" ht="15.75" customHeight="1">
      <c r="A2831" s="119">
        <v>2830.0</v>
      </c>
      <c r="B2831" s="143" t="str">
        <f t="array" ref="B2831">index(Systems!$A:$E,match($A2831,Systems!$A:$A,),match(B$1,Systems!$2:$2,))&amp;if(not(isblank(index(Systems!$A:$E,match($A2831,Systems!$A:$A,),match(Systems!$C$2,Systems!$2:$2,))))," ["&amp;index(Systems!$A:$E,match($A2831,Systems!$A:$A,),match(Systems!$C$2,Systems!$2:$2,))&amp;"]",)</f>
        <v>Zefri</v>
      </c>
      <c r="C2831" s="144">
        <f t="array" ref="C2831">round((F2831-average(I2831,L2831,O2831,R2831,U2831))*X2831+if($B2831=$H2831,0,iferror(average(vlookup({$H2831,$K2831,$N2831,$Q2831,$T2831},$B:$D,column(B$1),0)),index(C:C,match($H2831,$B:$B,)))),3)</f>
        <v>-490.406</v>
      </c>
      <c r="D2831" s="144">
        <f t="array" ref="D2831">round((G2831-average(J2831,M2831,P2831,S2831,V2831))*Y2831+if($B2831=$H2831,0,iferror(average(vlookup({$H2831,$K2831,$N2831,$Q2831,$T2831},$B:$D,column(C$1),0)),index(D:D,match($H2831,$B:$B,)))),3)</f>
        <v>238.303</v>
      </c>
      <c r="E2831" s="145">
        <v>2764.0</v>
      </c>
      <c r="F2831" s="146">
        <v>378.921</v>
      </c>
      <c r="G2831" s="146">
        <v>255.681</v>
      </c>
      <c r="H2831" s="147" t="s">
        <v>404</v>
      </c>
      <c r="I2831" s="146">
        <v>688.449</v>
      </c>
      <c r="J2831" s="146">
        <v>406.09</v>
      </c>
      <c r="K2831" s="148"/>
      <c r="L2831" s="149"/>
      <c r="M2831" s="149"/>
      <c r="N2831" s="148"/>
      <c r="O2831" s="149"/>
      <c r="P2831" s="149"/>
      <c r="Q2831" s="148"/>
      <c r="R2831" s="149"/>
      <c r="S2831" s="149"/>
      <c r="T2831" s="148"/>
      <c r="U2831" s="149"/>
      <c r="V2831" s="149"/>
      <c r="W2831" s="149"/>
      <c r="X2831" s="150">
        <f t="shared" si="1"/>
        <v>1.584367573</v>
      </c>
      <c r="Y2831" s="150">
        <f t="shared" si="2"/>
        <v>-1.584367573</v>
      </c>
    </row>
    <row r="2832" ht="15.75" customHeight="1">
      <c r="A2832" s="119">
        <v>2831.0</v>
      </c>
      <c r="B2832" s="143" t="str">
        <f t="array" ref="B2832">index(Systems!$A:$E,match($A2832,Systems!$A:$A,),match(B$1,Systems!$2:$2,))&amp;if(not(isblank(index(Systems!$A:$E,match($A2832,Systems!$A:$A,),match(Systems!$C$2,Systems!$2:$2,))))," ["&amp;index(Systems!$A:$E,match($A2832,Systems!$A:$A,),match(Systems!$C$2,Systems!$2:$2,))&amp;"]",)</f>
        <v>Zelmag [Zelmag III]</v>
      </c>
      <c r="C2832" s="144">
        <f t="array" ref="C2832">round((F2832-average(I2832,L2832,O2832,R2832,U2832))*X2832+if($B2832=$H2832,0,iferror(average(vlookup({$H2832,$K2832,$N2832,$Q2832,$T2832},$B:$D,column(B$1),0)),index(C:C,match($H2832,$B:$B,)))),3)</f>
        <v>-265.979</v>
      </c>
      <c r="D2832" s="144">
        <f t="array" ref="D2832">round((G2832-average(J2832,M2832,P2832,S2832,V2832))*Y2832+if($B2832=$H2832,0,iferror(average(vlookup({$H2832,$K2832,$N2832,$Q2832,$T2832},$B:$D,column(C$1),0)),index(D:D,match($H2832,$B:$B,)))),3)</f>
        <v>-401.802</v>
      </c>
      <c r="E2832" s="145">
        <v>2764.0</v>
      </c>
      <c r="F2832" s="146">
        <v>520.572</v>
      </c>
      <c r="G2832" s="146">
        <v>659.694</v>
      </c>
      <c r="H2832" s="147" t="s">
        <v>404</v>
      </c>
      <c r="I2832" s="146">
        <v>688.449</v>
      </c>
      <c r="J2832" s="146">
        <v>406.09</v>
      </c>
      <c r="K2832" s="148"/>
      <c r="L2832" s="149"/>
      <c r="M2832" s="149"/>
      <c r="N2832" s="148"/>
      <c r="O2832" s="149"/>
      <c r="P2832" s="149"/>
      <c r="Q2832" s="148"/>
      <c r="R2832" s="149"/>
      <c r="S2832" s="149"/>
      <c r="T2832" s="148"/>
      <c r="U2832" s="149"/>
      <c r="V2832" s="149"/>
      <c r="W2832" s="149"/>
      <c r="X2832" s="150">
        <f t="shared" si="1"/>
        <v>1.584367573</v>
      </c>
      <c r="Y2832" s="150">
        <f t="shared" si="2"/>
        <v>-1.584367573</v>
      </c>
    </row>
    <row r="2833" ht="15.75" customHeight="1">
      <c r="A2833" s="119">
        <v>2832.0</v>
      </c>
      <c r="B2833" s="143" t="str">
        <f t="array" ref="B2833">index(Systems!$A:$E,match($A2833,Systems!$A:$A,),match(B$1,Systems!$2:$2,))&amp;if(not(isblank(index(Systems!$A:$E,match($A2833,Systems!$A:$A,),match(Systems!$C$2,Systems!$2:$2,))))," ["&amp;index(Systems!$A:$E,match($A2833,Systems!$A:$A,),match(Systems!$C$2,Systems!$2:$2,))&amp;"]",)</f>
        <v>Zelski [Zelski II]</v>
      </c>
      <c r="C2833" s="144">
        <f t="array" ref="C2833">round((F2833-average(I2833,L2833,O2833,R2833,U2833))*X2833+if($B2833=$H2833,0,iferror(average(vlookup({$H2833,$K2833,$N2833,$Q2833,$T2833},$B:$D,column(B$1),0)),index(C:C,match($H2833,$B:$B,)))),3)</f>
        <v>324.101</v>
      </c>
      <c r="D2833" s="144">
        <f t="array" ref="D2833">round((G2833-average(J2833,M2833,P2833,S2833,V2833))*Y2833+if($B2833=$H2833,0,iferror(average(vlookup({$H2833,$K2833,$N2833,$Q2833,$T2833},$B:$D,column(C$1),0)),index(D:D,match($H2833,$B:$B,)))),3)</f>
        <v>-427.161</v>
      </c>
      <c r="E2833" s="145">
        <v>2764.0</v>
      </c>
      <c r="F2833" s="146">
        <v>893.011</v>
      </c>
      <c r="G2833" s="146">
        <v>675.7</v>
      </c>
      <c r="H2833" s="147" t="s">
        <v>404</v>
      </c>
      <c r="I2833" s="146">
        <v>688.449</v>
      </c>
      <c r="J2833" s="146">
        <v>406.09</v>
      </c>
      <c r="K2833" s="148"/>
      <c r="L2833" s="149"/>
      <c r="M2833" s="149"/>
      <c r="N2833" s="148"/>
      <c r="O2833" s="149"/>
      <c r="P2833" s="149"/>
      <c r="Q2833" s="148"/>
      <c r="R2833" s="149"/>
      <c r="S2833" s="149"/>
      <c r="T2833" s="148"/>
      <c r="U2833" s="149"/>
      <c r="V2833" s="149"/>
      <c r="W2833" s="149"/>
      <c r="X2833" s="150">
        <f t="shared" si="1"/>
        <v>1.584367573</v>
      </c>
      <c r="Y2833" s="150">
        <f t="shared" si="2"/>
        <v>-1.584367573</v>
      </c>
    </row>
    <row r="2834" ht="15.75" customHeight="1">
      <c r="A2834" s="119">
        <v>2833.0</v>
      </c>
      <c r="B2834" s="143" t="str">
        <f t="array" ref="B2834">index(Systems!$A:$E,match($A2834,Systems!$A:$A,),match(B$1,Systems!$2:$2,))&amp;if(not(isblank(index(Systems!$A:$E,match($A2834,Systems!$A:$A,),match(Systems!$C$2,Systems!$2:$2,))))," ["&amp;index(Systems!$A:$E,match($A2834,Systems!$A:$A,),match(Systems!$C$2,Systems!$2:$2,))&amp;"]",)</f>
        <v>Zempoatlepetl</v>
      </c>
      <c r="C2834" s="144">
        <f t="array" ref="C2834">round((F2834-average(I2834,L2834,O2834,R2834,U2834))*X2834+if($B2834=$H2834,0,iferror(average(vlookup({$H2834,$K2834,$N2834,$Q2834,$T2834},$B:$D,column(B$1),0)),index(C:C,match($H2834,$B:$B,)))),3)</f>
        <v>-212.183</v>
      </c>
      <c r="D2834" s="144">
        <f t="array" ref="D2834">round((G2834-average(J2834,M2834,P2834,S2834,V2834))*Y2834+if($B2834=$H2834,0,iferror(average(vlookup({$H2834,$K2834,$N2834,$Q2834,$T2834},$B:$D,column(C$1),0)),index(D:D,match($H2834,$B:$B,)))),3)</f>
        <v>-139.054</v>
      </c>
      <c r="E2834" s="145">
        <v>2764.0</v>
      </c>
      <c r="F2834" s="146">
        <v>554.526</v>
      </c>
      <c r="G2834" s="146">
        <v>493.856</v>
      </c>
      <c r="H2834" s="147" t="s">
        <v>404</v>
      </c>
      <c r="I2834" s="146">
        <v>688.449</v>
      </c>
      <c r="J2834" s="146">
        <v>406.09</v>
      </c>
      <c r="K2834" s="148"/>
      <c r="L2834" s="149"/>
      <c r="M2834" s="149"/>
      <c r="N2834" s="148"/>
      <c r="O2834" s="149"/>
      <c r="P2834" s="149"/>
      <c r="Q2834" s="148"/>
      <c r="R2834" s="149"/>
      <c r="S2834" s="149"/>
      <c r="T2834" s="148"/>
      <c r="U2834" s="149"/>
      <c r="V2834" s="149"/>
      <c r="W2834" s="149"/>
      <c r="X2834" s="150">
        <f t="shared" si="1"/>
        <v>1.584367573</v>
      </c>
      <c r="Y2834" s="150">
        <f t="shared" si="2"/>
        <v>-1.584367573</v>
      </c>
    </row>
    <row r="2835" ht="15.75" customHeight="1">
      <c r="A2835" s="119">
        <v>2834.0</v>
      </c>
      <c r="B2835" s="143" t="str">
        <f t="array" ref="B2835">index(Systems!$A:$E,match($A2835,Systems!$A:$A,),match(B$1,Systems!$2:$2,))&amp;if(not(isblank(index(Systems!$A:$E,match($A2835,Systems!$A:$A,),match(Systems!$C$2,Systems!$2:$2,))))," ["&amp;index(Systems!$A:$E,match($A2835,Systems!$A:$A,),match(Systems!$C$2,Systems!$2:$2,))&amp;"]",)</f>
        <v>Zertarum</v>
      </c>
      <c r="C2835" s="144">
        <f t="array" ref="C2835">round((F2835-average(I2835,L2835,O2835,R2835,U2835))*X2835+if($B2835=$H2835,0,iferror(average(vlookup({$H2835,$K2835,$N2835,$Q2835,$T2835},$B:$D,column(B$1),0)),index(C:C,match($H2835,$B:$B,)))),3)</f>
        <v>-135.536</v>
      </c>
      <c r="D2835" s="144">
        <f t="array" ref="D2835">round((G2835-average(J2835,M2835,P2835,S2835,V2835))*Y2835+if($B2835=$H2835,0,iferror(average(vlookup({$H2835,$K2835,$N2835,$Q2835,$T2835},$B:$D,column(C$1),0)),index(D:D,match($H2835,$B:$B,)))),3)</f>
        <v>460.178</v>
      </c>
      <c r="E2835" s="145">
        <v>2764.0</v>
      </c>
      <c r="F2835" s="146">
        <v>602.903</v>
      </c>
      <c r="G2835" s="146">
        <v>115.641</v>
      </c>
      <c r="H2835" s="147" t="s">
        <v>404</v>
      </c>
      <c r="I2835" s="146">
        <v>688.449</v>
      </c>
      <c r="J2835" s="146">
        <v>406.09</v>
      </c>
      <c r="K2835" s="148"/>
      <c r="L2835" s="149"/>
      <c r="M2835" s="149"/>
      <c r="N2835" s="148"/>
      <c r="O2835" s="149"/>
      <c r="P2835" s="149"/>
      <c r="Q2835" s="148"/>
      <c r="R2835" s="149"/>
      <c r="S2835" s="149"/>
      <c r="T2835" s="148"/>
      <c r="U2835" s="149"/>
      <c r="V2835" s="149"/>
      <c r="W2835" s="149"/>
      <c r="X2835" s="150">
        <f t="shared" si="1"/>
        <v>1.584367573</v>
      </c>
      <c r="Y2835" s="150">
        <f t="shared" si="2"/>
        <v>-1.584367573</v>
      </c>
    </row>
    <row r="2836" ht="15.75" customHeight="1">
      <c r="A2836" s="119">
        <v>2835.0</v>
      </c>
      <c r="B2836" s="143" t="str">
        <f t="array" ref="B2836">index(Systems!$A:$E,match($A2836,Systems!$A:$A,),match(B$1,Systems!$2:$2,))&amp;if(not(isblank(index(Systems!$A:$E,match($A2836,Systems!$A:$A,),match(Systems!$C$2,Systems!$2:$2,))))," ["&amp;index(Systems!$A:$E,match($A2836,Systems!$A:$A,),match(Systems!$C$2,Systems!$2:$2,))&amp;"]",)</f>
        <v>Zetang</v>
      </c>
      <c r="C2836" s="144">
        <f t="array" ref="C2836">round((F2836-average(I2836,L2836,O2836,R2836,U2836))*X2836+if($B2836=$H2836,0,iferror(average(vlookup({$H2836,$K2836,$N2836,$Q2836,$T2836},$B:$D,column(B$1),0)),index(C:C,match($H2836,$B:$B,)))),3)</f>
        <v>692.735</v>
      </c>
      <c r="D2836" s="144">
        <f t="array" ref="D2836">round((G2836-average(J2836,M2836,P2836,S2836,V2836))*Y2836+if($B2836=$H2836,0,iferror(average(vlookup({$H2836,$K2836,$N2836,$Q2836,$T2836},$B:$D,column(C$1),0)),index(D:D,match($H2836,$B:$B,)))),3)</f>
        <v>216.708</v>
      </c>
      <c r="E2836" s="145">
        <v>2764.0</v>
      </c>
      <c r="F2836" s="146">
        <v>1125.68</v>
      </c>
      <c r="G2836" s="146">
        <v>269.311</v>
      </c>
      <c r="H2836" s="147" t="s">
        <v>404</v>
      </c>
      <c r="I2836" s="146">
        <v>688.449</v>
      </c>
      <c r="J2836" s="146">
        <v>406.09</v>
      </c>
      <c r="K2836" s="148"/>
      <c r="L2836" s="149"/>
      <c r="M2836" s="149"/>
      <c r="N2836" s="148"/>
      <c r="O2836" s="149"/>
      <c r="P2836" s="149"/>
      <c r="Q2836" s="148"/>
      <c r="R2836" s="149"/>
      <c r="S2836" s="149"/>
      <c r="T2836" s="148"/>
      <c r="U2836" s="149"/>
      <c r="V2836" s="149"/>
      <c r="W2836" s="149"/>
      <c r="X2836" s="150">
        <f t="shared" si="1"/>
        <v>1.584367573</v>
      </c>
      <c r="Y2836" s="150">
        <f t="shared" si="2"/>
        <v>-1.584367573</v>
      </c>
    </row>
    <row r="2837" ht="15.75" customHeight="1">
      <c r="A2837" s="119">
        <v>2836.0</v>
      </c>
      <c r="B2837" s="143" t="str">
        <f t="array" ref="B2837">index(Systems!$A:$E,match($A2837,Systems!$A:$A,),match(B$1,Systems!$2:$2,))&amp;if(not(isblank(index(Systems!$A:$E,match($A2837,Systems!$A:$A,),match(Systems!$C$2,Systems!$2:$2,))))," ["&amp;index(Systems!$A:$E,match($A2837,Systems!$A:$A,),match(Systems!$C$2,Systems!$2:$2,))&amp;"]",)</f>
        <v>Zhaomaon [Cluff's Stand (3022+)]</v>
      </c>
      <c r="C2837" s="144">
        <f t="array" ref="C2837">round((F2837-average(I2837,L2837,O2837,R2837,U2837))*X2837+if($B2837=$H2837,0,iferror(average(vlookup({$H2837,$K2837,$N2837,$Q2837,$T2837},$B:$D,column(B$1),0)),index(C:C,match($H2837,$B:$B,)))),3)</f>
        <v>1.344</v>
      </c>
      <c r="D2837" s="144">
        <f t="array" ref="D2837">round((G2837-average(J2837,M2837,P2837,S2837,V2837))*Y2837+if($B2837=$H2837,0,iferror(average(vlookup({$H2837,$K2837,$N2837,$Q2837,$T2837},$B:$D,column(C$1),0)),index(D:D,match($H2837,$B:$B,)))),3)</f>
        <v>-428.929</v>
      </c>
      <c r="E2837" s="145">
        <v>2764.0</v>
      </c>
      <c r="F2837" s="146">
        <v>689.297</v>
      </c>
      <c r="G2837" s="146">
        <v>676.816</v>
      </c>
      <c r="H2837" s="147" t="s">
        <v>404</v>
      </c>
      <c r="I2837" s="146">
        <v>688.449</v>
      </c>
      <c r="J2837" s="146">
        <v>406.09</v>
      </c>
      <c r="K2837" s="148"/>
      <c r="L2837" s="149"/>
      <c r="M2837" s="149"/>
      <c r="N2837" s="148"/>
      <c r="O2837" s="149"/>
      <c r="P2837" s="149"/>
      <c r="Q2837" s="148"/>
      <c r="R2837" s="149"/>
      <c r="S2837" s="149"/>
      <c r="T2837" s="148"/>
      <c r="U2837" s="149"/>
      <c r="V2837" s="149"/>
      <c r="W2837" s="149"/>
      <c r="X2837" s="150">
        <f t="shared" si="1"/>
        <v>1.584367573</v>
      </c>
      <c r="Y2837" s="150">
        <f t="shared" si="2"/>
        <v>-1.584367573</v>
      </c>
    </row>
    <row r="2838" ht="15.75" customHeight="1">
      <c r="A2838" s="119">
        <v>2837.0</v>
      </c>
      <c r="B2838" s="143" t="str">
        <f t="array" ref="B2838">index(Systems!$A:$E,match($A2838,Systems!$A:$A,),match(B$1,Systems!$2:$2,))&amp;if(not(isblank(index(Systems!$A:$E,match($A2838,Systems!$A:$A,),match(Systems!$C$2,Systems!$2:$2,))))," ["&amp;index(Systems!$A:$E,match($A2838,Systems!$A:$A,),match(Systems!$C$2,Systems!$2:$2,))&amp;"]",)</f>
        <v>Zhongshan</v>
      </c>
      <c r="C2838" s="144">
        <f t="array" ref="C2838">round((F2838-average(I2838,L2838,O2838,R2838,U2838))*X2838+if($B2838=$H2838,0,iferror(average(vlookup({$H2838,$K2838,$N2838,$Q2838,$T2838},$B:$D,column(B$1),0)),index(C:C,match($H2838,$B:$B,)))),3)</f>
        <v>-206.564</v>
      </c>
      <c r="D2838" s="144">
        <f t="array" ref="D2838">round((G2838-average(J2838,M2838,P2838,S2838,V2838))*Y2838+if($B2838=$H2838,0,iferror(average(vlookup({$H2838,$K2838,$N2838,$Q2838,$T2838},$B:$D,column(C$1),0)),index(D:D,match($H2838,$B:$B,)))),3)</f>
        <v>323.325</v>
      </c>
      <c r="E2838" s="145">
        <v>2764.0</v>
      </c>
      <c r="F2838" s="146">
        <v>558.073</v>
      </c>
      <c r="G2838" s="146">
        <v>202.018</v>
      </c>
      <c r="H2838" s="147" t="s">
        <v>404</v>
      </c>
      <c r="I2838" s="146">
        <v>688.449</v>
      </c>
      <c r="J2838" s="146">
        <v>406.09</v>
      </c>
      <c r="K2838" s="148"/>
      <c r="L2838" s="149"/>
      <c r="M2838" s="149"/>
      <c r="N2838" s="148"/>
      <c r="O2838" s="149"/>
      <c r="P2838" s="149"/>
      <c r="Q2838" s="148"/>
      <c r="R2838" s="149"/>
      <c r="S2838" s="149"/>
      <c r="T2838" s="148"/>
      <c r="U2838" s="149"/>
      <c r="V2838" s="149"/>
      <c r="W2838" s="149"/>
      <c r="X2838" s="150">
        <f t="shared" si="1"/>
        <v>1.584367573</v>
      </c>
      <c r="Y2838" s="150">
        <f t="shared" si="2"/>
        <v>-1.584367573</v>
      </c>
    </row>
    <row r="2839" ht="15.75" customHeight="1">
      <c r="A2839" s="119">
        <v>2838.0</v>
      </c>
      <c r="B2839" s="143" t="str">
        <f t="array" ref="B2839">index(Systems!$A:$E,match($A2839,Systems!$A:$A,),match(B$1,Systems!$2:$2,))&amp;if(not(isblank(index(Systems!$A:$E,match($A2839,Systems!$A:$A,),match(Systems!$C$2,Systems!$2:$2,))))," ["&amp;index(Systems!$A:$E,match($A2839,Systems!$A:$A,),match(Systems!$C$2,Systems!$2:$2,))&amp;"]",)</f>
        <v>Ziliang</v>
      </c>
      <c r="C2839" s="144">
        <f t="array" ref="C2839">round((F2839-average(I2839,L2839,O2839,R2839,U2839))*X2839+if($B2839=$H2839,0,iferror(average(vlookup({$H2839,$K2839,$N2839,$Q2839,$T2839},$B:$D,column(B$1),0)),index(C:C,match($H2839,$B:$B,)))),3)</f>
        <v>68.494</v>
      </c>
      <c r="D2839" s="144">
        <f t="array" ref="D2839">round((G2839-average(J2839,M2839,P2839,S2839,V2839))*Y2839+if($B2839=$H2839,0,iferror(average(vlookup({$H2839,$K2839,$N2839,$Q2839,$T2839},$B:$D,column(C$1),0)),index(D:D,match($H2839,$B:$B,)))),3)</f>
        <v>-264.187</v>
      </c>
      <c r="E2839" s="145">
        <v>2764.0</v>
      </c>
      <c r="F2839" s="146">
        <v>731.68</v>
      </c>
      <c r="G2839" s="146">
        <v>572.836</v>
      </c>
      <c r="H2839" s="147" t="s">
        <v>404</v>
      </c>
      <c r="I2839" s="146">
        <v>688.449</v>
      </c>
      <c r="J2839" s="146">
        <v>406.09</v>
      </c>
      <c r="K2839" s="148"/>
      <c r="L2839" s="149"/>
      <c r="M2839" s="149"/>
      <c r="N2839" s="148"/>
      <c r="O2839" s="149"/>
      <c r="P2839" s="149"/>
      <c r="Q2839" s="148"/>
      <c r="R2839" s="149"/>
      <c r="S2839" s="149"/>
      <c r="T2839" s="148"/>
      <c r="U2839" s="149"/>
      <c r="V2839" s="149"/>
      <c r="W2839" s="149"/>
      <c r="X2839" s="150">
        <f t="shared" si="1"/>
        <v>1.584367573</v>
      </c>
      <c r="Y2839" s="150">
        <f t="shared" si="2"/>
        <v>-1.584367573</v>
      </c>
    </row>
    <row r="2840" ht="15.75" customHeight="1">
      <c r="A2840" s="119">
        <v>2839.0</v>
      </c>
      <c r="B2840" s="143" t="str">
        <f t="array" ref="B2840">index(Systems!$A:$E,match($A2840,Systems!$A:$A,),match(B$1,Systems!$2:$2,))&amp;if(not(isblank(index(Systems!$A:$E,match($A2840,Systems!$A:$A,),match(Systems!$C$2,Systems!$2:$2,))))," ["&amp;index(Systems!$A:$E,match($A2840,Systems!$A:$A,),match(Systems!$C$2,Systems!$2:$2,))&amp;"]",)</f>
        <v>Zinal</v>
      </c>
      <c r="C2840" s="144">
        <f t="array" ref="C2840">round((F2840-average(I2840,L2840,O2840,R2840,U2840))*X2840+if($B2840=$H2840,0,iferror(average(vlookup({$H2840,$K2840,$N2840,$Q2840,$T2840},$B:$D,column(B$1),0)),index(C:C,match($H2840,$B:$B,)))),3)</f>
        <v>-515.49</v>
      </c>
      <c r="D2840" s="144">
        <f t="array" ref="D2840">round((G2840-average(J2840,M2840,P2840,S2840,V2840))*Y2840+if($B2840=$H2840,0,iferror(average(vlookup({$H2840,$K2840,$N2840,$Q2840,$T2840},$B:$D,column(C$1),0)),index(D:D,match($H2840,$B:$B,)))),3)</f>
        <v>110.026</v>
      </c>
      <c r="E2840" s="145">
        <v>2764.0</v>
      </c>
      <c r="F2840" s="146">
        <v>363.089</v>
      </c>
      <c r="G2840" s="146">
        <v>336.645</v>
      </c>
      <c r="H2840" s="147" t="s">
        <v>404</v>
      </c>
      <c r="I2840" s="146">
        <v>688.449</v>
      </c>
      <c r="J2840" s="146">
        <v>406.09</v>
      </c>
      <c r="K2840" s="148"/>
      <c r="L2840" s="149"/>
      <c r="M2840" s="149"/>
      <c r="N2840" s="148"/>
      <c r="O2840" s="149"/>
      <c r="P2840" s="149"/>
      <c r="Q2840" s="148"/>
      <c r="R2840" s="149"/>
      <c r="S2840" s="149"/>
      <c r="T2840" s="148"/>
      <c r="U2840" s="149"/>
      <c r="V2840" s="149"/>
      <c r="W2840" s="149"/>
      <c r="X2840" s="150">
        <f t="shared" si="1"/>
        <v>1.584367573</v>
      </c>
      <c r="Y2840" s="150">
        <f t="shared" si="2"/>
        <v>-1.584367573</v>
      </c>
    </row>
    <row r="2841" ht="15.75" customHeight="1">
      <c r="A2841" s="119">
        <v>2840.0</v>
      </c>
      <c r="B2841" s="143" t="str">
        <f t="array" ref="B2841">index(Systems!$A:$E,match($A2841,Systems!$A:$A,),match(B$1,Systems!$2:$2,))&amp;if(not(isblank(index(Systems!$A:$E,match($A2841,Systems!$A:$A,),match(Systems!$C$2,Systems!$2:$2,))))," ["&amp;index(Systems!$A:$E,match($A2841,Systems!$A:$A,),match(Systems!$C$2,Systems!$2:$2,))&amp;"]",)</f>
        <v>Zindao</v>
      </c>
      <c r="C2841" s="144">
        <f t="array" ref="C2841">round((F2841-average(I2841,L2841,O2841,R2841,U2841))*X2841+if($B2841=$H2841,0,iferror(average(vlookup({$H2841,$K2841,$N2841,$Q2841,$T2841},$B:$D,column(B$1),0)),index(C:C,match($H2841,$B:$B,)))),3)</f>
        <v>105.508</v>
      </c>
      <c r="D2841" s="144">
        <f t="array" ref="D2841">round((G2841-average(J2841,M2841,P2841,S2841,V2841))*Y2841+if($B2841=$H2841,0,iferror(average(vlookup({$H2841,$K2841,$N2841,$Q2841,$T2841},$B:$D,column(C$1),0)),index(D:D,match($H2841,$B:$B,)))),3)</f>
        <v>-241.562</v>
      </c>
      <c r="E2841" s="145">
        <v>2764.0</v>
      </c>
      <c r="F2841" s="146">
        <v>755.042</v>
      </c>
      <c r="G2841" s="146">
        <v>558.556</v>
      </c>
      <c r="H2841" s="147" t="s">
        <v>404</v>
      </c>
      <c r="I2841" s="146">
        <v>688.449</v>
      </c>
      <c r="J2841" s="146">
        <v>406.09</v>
      </c>
      <c r="K2841" s="148"/>
      <c r="L2841" s="149"/>
      <c r="M2841" s="149"/>
      <c r="N2841" s="148"/>
      <c r="O2841" s="149"/>
      <c r="P2841" s="149"/>
      <c r="Q2841" s="148"/>
      <c r="R2841" s="149"/>
      <c r="S2841" s="149"/>
      <c r="T2841" s="148"/>
      <c r="U2841" s="149"/>
      <c r="V2841" s="149"/>
      <c r="W2841" s="149"/>
      <c r="X2841" s="150">
        <f t="shared" si="1"/>
        <v>1.584367573</v>
      </c>
      <c r="Y2841" s="150">
        <f t="shared" si="2"/>
        <v>-1.584367573</v>
      </c>
    </row>
    <row r="2842" ht="15.75" customHeight="1">
      <c r="A2842" s="119">
        <v>2841.0</v>
      </c>
      <c r="B2842" s="143" t="str">
        <f t="array" ref="B2842">index(Systems!$A:$E,match($A2842,Systems!$A:$A,),match(B$1,Systems!$2:$2,))&amp;if(not(isblank(index(Systems!$A:$E,match($A2842,Systems!$A:$A,),match(Systems!$C$2,Systems!$2:$2,))))," ["&amp;index(Systems!$A:$E,match($A2842,Systems!$A:$A,),match(Systems!$C$2,Systems!$2:$2,))&amp;"]",)</f>
        <v>Zion</v>
      </c>
      <c r="C2842" s="144">
        <f t="array" ref="C2842">round((F2842-average(I2842,L2842,O2842,R2842,U2842))*X2842+if($B2842=$H2842,0,iferror(average(vlookup({$H2842,$K2842,$N2842,$Q2842,$T2842},$B:$D,column(B$1),0)),index(C:C,match($H2842,$B:$B,)))),3)</f>
        <v>15.246</v>
      </c>
      <c r="D2842" s="144">
        <f t="array" ref="D2842">round((G2842-average(J2842,M2842,P2842,S2842,V2842))*Y2842+if($B2842=$H2842,0,iferror(average(vlookup({$H2842,$K2842,$N2842,$Q2842,$T2842},$B:$D,column(C$1),0)),index(D:D,match($H2842,$B:$B,)))),3)</f>
        <v>-83.285</v>
      </c>
      <c r="E2842" s="145">
        <v>2764.0</v>
      </c>
      <c r="F2842" s="146">
        <v>698.072</v>
      </c>
      <c r="G2842" s="146">
        <v>458.657</v>
      </c>
      <c r="H2842" s="147" t="s">
        <v>404</v>
      </c>
      <c r="I2842" s="146">
        <v>688.449</v>
      </c>
      <c r="J2842" s="146">
        <v>406.09</v>
      </c>
      <c r="K2842" s="148"/>
      <c r="L2842" s="149"/>
      <c r="M2842" s="149"/>
      <c r="N2842" s="148"/>
      <c r="O2842" s="149"/>
      <c r="P2842" s="149"/>
      <c r="Q2842" s="148"/>
      <c r="R2842" s="149"/>
      <c r="S2842" s="149"/>
      <c r="T2842" s="148"/>
      <c r="U2842" s="149"/>
      <c r="V2842" s="149"/>
      <c r="W2842" s="149"/>
      <c r="X2842" s="150">
        <f t="shared" si="1"/>
        <v>1.584367573</v>
      </c>
      <c r="Y2842" s="150">
        <f t="shared" si="2"/>
        <v>-1.584367573</v>
      </c>
    </row>
    <row r="2843" ht="15.75" customHeight="1">
      <c r="A2843" s="119">
        <v>2842.0</v>
      </c>
      <c r="B2843" s="143" t="str">
        <f t="array" ref="B2843">index(Systems!$A:$E,match($A2843,Systems!$A:$A,),match(B$1,Systems!$2:$2,))&amp;if(not(isblank(index(Systems!$A:$E,match($A2843,Systems!$A:$A,),match(Systems!$C$2,Systems!$2:$2,))))," ["&amp;index(Systems!$A:$E,match($A2843,Systems!$A:$A,),match(Systems!$C$2,Systems!$2:$2,))&amp;"]",)</f>
        <v>Zlatousi</v>
      </c>
      <c r="C2843" s="144">
        <f t="array" ref="C2843">round((F2843-average(I2843,L2843,O2843,R2843,U2843))*X2843+if($B2843=$H2843,0,iferror(average(vlookup({$H2843,$K2843,$N2843,$Q2843,$T2843},$B:$D,column(B$1),0)),index(C:C,match($H2843,$B:$B,)))),3)</f>
        <v>427.28</v>
      </c>
      <c r="D2843" s="144">
        <f t="array" ref="D2843">round((G2843-average(J2843,M2843,P2843,S2843,V2843))*Y2843+if($B2843=$H2843,0,iferror(average(vlookup({$H2843,$K2843,$N2843,$Q2843,$T2843},$B:$D,column(C$1),0)),index(D:D,match($H2843,$B:$B,)))),3)</f>
        <v>219.671</v>
      </c>
      <c r="E2843" s="145">
        <v>2764.0</v>
      </c>
      <c r="F2843" s="146">
        <v>958.134</v>
      </c>
      <c r="G2843" s="146">
        <v>267.441</v>
      </c>
      <c r="H2843" s="147" t="s">
        <v>404</v>
      </c>
      <c r="I2843" s="146">
        <v>688.449</v>
      </c>
      <c r="J2843" s="146">
        <v>406.09</v>
      </c>
      <c r="K2843" s="148"/>
      <c r="L2843" s="149"/>
      <c r="M2843" s="149"/>
      <c r="N2843" s="148"/>
      <c r="O2843" s="149"/>
      <c r="P2843" s="149"/>
      <c r="Q2843" s="148"/>
      <c r="R2843" s="149"/>
      <c r="S2843" s="149"/>
      <c r="T2843" s="148"/>
      <c r="U2843" s="149"/>
      <c r="V2843" s="149"/>
      <c r="W2843" s="149"/>
      <c r="X2843" s="150">
        <f t="shared" si="1"/>
        <v>1.584367573</v>
      </c>
      <c r="Y2843" s="150">
        <f t="shared" si="2"/>
        <v>-1.584367573</v>
      </c>
    </row>
    <row r="2844" ht="15.75" customHeight="1">
      <c r="A2844" s="119">
        <v>2843.0</v>
      </c>
      <c r="B2844" s="143" t="str">
        <f t="array" ref="B2844">index(Systems!$A:$E,match($A2844,Systems!$A:$A,),match(B$1,Systems!$2:$2,))&amp;if(not(isblank(index(Systems!$A:$E,match($A2844,Systems!$A:$A,),match(Systems!$C$2,Systems!$2:$2,))))," ["&amp;index(Systems!$A:$E,match($A2844,Systems!$A:$A,),match(Systems!$C$2,Systems!$2:$2,))&amp;"]",)</f>
        <v>Zoetermeer</v>
      </c>
      <c r="C2844" s="144">
        <f t="array" ref="C2844">round((F2844-average(I2844,L2844,O2844,R2844,U2844))*X2844+if($B2844=$H2844,0,iferror(average(vlookup({$H2844,$K2844,$N2844,$Q2844,$T2844},$B:$D,column(B$1),0)),index(C:C,match($H2844,$B:$B,)))),3)</f>
        <v>-78.079</v>
      </c>
      <c r="D2844" s="144">
        <f t="array" ref="D2844">round((G2844-average(J2844,M2844,P2844,S2844,V2844))*Y2844+if($B2844=$H2844,0,iferror(average(vlookup({$H2844,$K2844,$N2844,$Q2844,$T2844},$B:$D,column(C$1),0)),index(D:D,match($H2844,$B:$B,)))),3)</f>
        <v>330.566</v>
      </c>
      <c r="E2844" s="145">
        <v>2764.0</v>
      </c>
      <c r="F2844" s="146">
        <v>639.168</v>
      </c>
      <c r="G2844" s="146">
        <v>197.448</v>
      </c>
      <c r="H2844" s="147" t="s">
        <v>404</v>
      </c>
      <c r="I2844" s="146">
        <v>688.449</v>
      </c>
      <c r="J2844" s="146">
        <v>406.09</v>
      </c>
      <c r="K2844" s="148"/>
      <c r="L2844" s="149"/>
      <c r="M2844" s="149"/>
      <c r="N2844" s="148"/>
      <c r="O2844" s="149"/>
      <c r="P2844" s="149"/>
      <c r="Q2844" s="148"/>
      <c r="R2844" s="149"/>
      <c r="S2844" s="149"/>
      <c r="T2844" s="148"/>
      <c r="U2844" s="149"/>
      <c r="V2844" s="149"/>
      <c r="W2844" s="149"/>
      <c r="X2844" s="150">
        <f t="shared" si="1"/>
        <v>1.584367573</v>
      </c>
      <c r="Y2844" s="150">
        <f t="shared" si="2"/>
        <v>-1.584367573</v>
      </c>
    </row>
    <row r="2845" ht="15.75" customHeight="1">
      <c r="A2845" s="119">
        <v>2844.0</v>
      </c>
      <c r="B2845" s="143" t="str">
        <f t="array" ref="B2845">index(Systems!$A:$E,match($A2845,Systems!$A:$A,),match(B$1,Systems!$2:$2,))&amp;if(not(isblank(index(Systems!$A:$E,match($A2845,Systems!$A:$A,),match(Systems!$C$2,Systems!$2:$2,))))," ["&amp;index(Systems!$A:$E,match($A2845,Systems!$A:$A,),match(Systems!$C$2,Systems!$2:$2,))&amp;"]",)</f>
        <v>Zolfo</v>
      </c>
      <c r="C2845" s="144">
        <f t="array" ref="C2845">round((F2845-average(I2845,L2845,O2845,R2845,U2845))*X2845+if($B2845=$H2845,0,iferror(average(vlookup({$H2845,$K2845,$N2845,$Q2845,$T2845},$B:$D,column(B$1),0)),index(C:C,match($H2845,$B:$B,)))),3)</f>
        <v>527.319</v>
      </c>
      <c r="D2845" s="144">
        <f t="array" ref="D2845">round((G2845-average(J2845,M2845,P2845,S2845,V2845))*Y2845+if($B2845=$H2845,0,iferror(average(vlookup({$H2845,$K2845,$N2845,$Q2845,$T2845},$B:$D,column(C$1),0)),index(D:D,match($H2845,$B:$B,)))),3)</f>
        <v>-71.907</v>
      </c>
      <c r="E2845" s="145">
        <v>2764.0</v>
      </c>
      <c r="F2845" s="146">
        <v>1021.275</v>
      </c>
      <c r="G2845" s="146">
        <v>451.475</v>
      </c>
      <c r="H2845" s="147" t="s">
        <v>404</v>
      </c>
      <c r="I2845" s="146">
        <v>688.449</v>
      </c>
      <c r="J2845" s="146">
        <v>406.09</v>
      </c>
      <c r="K2845" s="148"/>
      <c r="L2845" s="149"/>
      <c r="M2845" s="149"/>
      <c r="N2845" s="148"/>
      <c r="O2845" s="149"/>
      <c r="P2845" s="149"/>
      <c r="Q2845" s="148"/>
      <c r="R2845" s="149"/>
      <c r="S2845" s="149"/>
      <c r="T2845" s="148"/>
      <c r="U2845" s="149"/>
      <c r="V2845" s="149"/>
      <c r="W2845" s="149"/>
      <c r="X2845" s="150">
        <f t="shared" si="1"/>
        <v>1.584367573</v>
      </c>
      <c r="Y2845" s="150">
        <f t="shared" si="2"/>
        <v>-1.584367573</v>
      </c>
    </row>
    <row r="2846" ht="15.75" customHeight="1">
      <c r="A2846" s="119">
        <v>2845.0</v>
      </c>
      <c r="B2846" s="143" t="str">
        <f t="array" ref="B2846">index(Systems!$A:$E,match($A2846,Systems!$A:$A,),match(B$1,Systems!$2:$2,))&amp;if(not(isblank(index(Systems!$A:$E,match($A2846,Systems!$A:$A,),match(Systems!$C$2,Systems!$2:$2,))))," ["&amp;index(Systems!$A:$E,match($A2846,Systems!$A:$A,),match(Systems!$C$2,Systems!$2:$2,))&amp;"]",)</f>
        <v>Zollikofen</v>
      </c>
      <c r="C2846" s="144">
        <f t="array" ref="C2846">round((F2846-average(I2846,L2846,O2846,R2846,U2846))*X2846+if($B2846=$H2846,0,iferror(average(vlookup({$H2846,$K2846,$N2846,$Q2846,$T2846},$B:$D,column(B$1),0)),index(C:C,match($H2846,$B:$B,)))),3)</f>
        <v>-28.959</v>
      </c>
      <c r="D2846" s="144">
        <f t="array" ref="D2846">round((G2846-average(J2846,M2846,P2846,S2846,V2846))*Y2846+if($B2846=$H2846,0,iferror(average(vlookup({$H2846,$K2846,$N2846,$Q2846,$T2846},$B:$D,column(C$1),0)),index(D:D,match($H2846,$B:$B,)))),3)</f>
        <v>19.339</v>
      </c>
      <c r="E2846" s="145">
        <v>2764.0</v>
      </c>
      <c r="F2846" s="146">
        <v>670.171</v>
      </c>
      <c r="G2846" s="146">
        <v>393.884</v>
      </c>
      <c r="H2846" s="147" t="s">
        <v>404</v>
      </c>
      <c r="I2846" s="146">
        <v>688.449</v>
      </c>
      <c r="J2846" s="146">
        <v>406.09</v>
      </c>
      <c r="K2846" s="148"/>
      <c r="L2846" s="149"/>
      <c r="M2846" s="149"/>
      <c r="N2846" s="148"/>
      <c r="O2846" s="149"/>
      <c r="P2846" s="149"/>
      <c r="Q2846" s="148"/>
      <c r="R2846" s="149"/>
      <c r="S2846" s="149"/>
      <c r="T2846" s="148"/>
      <c r="U2846" s="149"/>
      <c r="V2846" s="149"/>
      <c r="W2846" s="149"/>
      <c r="X2846" s="150">
        <f t="shared" si="1"/>
        <v>1.584367573</v>
      </c>
      <c r="Y2846" s="150">
        <f t="shared" si="2"/>
        <v>-1.584367573</v>
      </c>
    </row>
    <row r="2847" ht="15.75" customHeight="1">
      <c r="A2847" s="119">
        <v>2846.0</v>
      </c>
      <c r="B2847" s="143" t="str">
        <f t="array" ref="B2847">index(Systems!$A:$E,match($A2847,Systems!$A:$A,),match(B$1,Systems!$2:$2,))&amp;if(not(isblank(index(Systems!$A:$E,match($A2847,Systems!$A:$A,),match(Systems!$C$2,Systems!$2:$2,))))," ["&amp;index(Systems!$A:$E,match($A2847,Systems!$A:$A,),match(Systems!$C$2,Systems!$2:$2,))&amp;"]",)</f>
        <v>Zortman</v>
      </c>
      <c r="C2847" s="144">
        <f t="array" ref="C2847">round((F2847-average(I2847,L2847,O2847,R2847,U2847))*X2847+if($B2847=$H2847,0,iferror(average(vlookup({$H2847,$K2847,$N2847,$Q2847,$T2847},$B:$D,column(B$1),0)),index(C:C,match($H2847,$B:$B,)))),3)</f>
        <v>-212.708</v>
      </c>
      <c r="D2847" s="144">
        <f t="array" ref="D2847">round((G2847-average(J2847,M2847,P2847,S2847,V2847))*Y2847+if($B2847=$H2847,0,iferror(average(vlookup({$H2847,$K2847,$N2847,$Q2847,$T2847},$B:$D,column(C$1),0)),index(D:D,match($H2847,$B:$B,)))),3)</f>
        <v>-77.338</v>
      </c>
      <c r="E2847" s="145">
        <v>2764.0</v>
      </c>
      <c r="F2847" s="146">
        <v>554.195</v>
      </c>
      <c r="G2847" s="146">
        <v>454.903</v>
      </c>
      <c r="H2847" s="147" t="s">
        <v>404</v>
      </c>
      <c r="I2847" s="146">
        <v>688.449</v>
      </c>
      <c r="J2847" s="146">
        <v>406.09</v>
      </c>
      <c r="K2847" s="148"/>
      <c r="L2847" s="149"/>
      <c r="M2847" s="149"/>
      <c r="N2847" s="148"/>
      <c r="O2847" s="149"/>
      <c r="P2847" s="149"/>
      <c r="Q2847" s="148"/>
      <c r="R2847" s="149"/>
      <c r="S2847" s="149"/>
      <c r="T2847" s="148"/>
      <c r="U2847" s="149"/>
      <c r="V2847" s="149"/>
      <c r="W2847" s="149"/>
      <c r="X2847" s="150">
        <f t="shared" si="1"/>
        <v>1.584367573</v>
      </c>
      <c r="Y2847" s="150">
        <f t="shared" si="2"/>
        <v>-1.584367573</v>
      </c>
    </row>
    <row r="2848" ht="15.75" customHeight="1">
      <c r="A2848" s="119">
        <v>2847.0</v>
      </c>
      <c r="B2848" s="143" t="str">
        <f t="array" ref="B2848">index(Systems!$A:$E,match($A2848,Systems!$A:$A,),match(B$1,Systems!$2:$2,))&amp;if(not(isblank(index(Systems!$A:$E,match($A2848,Systems!$A:$A,),match(Systems!$C$2,Systems!$2:$2,))))," ["&amp;index(Systems!$A:$E,match($A2848,Systems!$A:$A,),match(Systems!$C$2,Systems!$2:$2,))&amp;"]",)</f>
        <v>Zosma</v>
      </c>
      <c r="C2848" s="144">
        <f t="array" ref="C2848">round((F2848-average(I2848,L2848,O2848,R2848,U2848))*X2848+if($B2848=$H2848,0,iferror(average(vlookup({$H2848,$K2848,$N2848,$Q2848,$T2848},$B:$D,column(B$1),0)),index(C:C,match($H2848,$B:$B,)))),3)</f>
        <v>-50.158</v>
      </c>
      <c r="D2848" s="144">
        <f t="array" ref="D2848">round((G2848-average(J2848,M2848,P2848,S2848,V2848))*Y2848+if($B2848=$H2848,0,iferror(average(vlookup({$H2848,$K2848,$N2848,$Q2848,$T2848},$B:$D,column(C$1),0)),index(D:D,match($H2848,$B:$B,)))),3)</f>
        <v>-10.386</v>
      </c>
      <c r="E2848" s="145">
        <v>2764.0</v>
      </c>
      <c r="F2848" s="146">
        <v>656.791</v>
      </c>
      <c r="G2848" s="146">
        <v>412.645</v>
      </c>
      <c r="H2848" s="147" t="s">
        <v>404</v>
      </c>
      <c r="I2848" s="146">
        <v>688.449</v>
      </c>
      <c r="J2848" s="146">
        <v>406.09</v>
      </c>
      <c r="K2848" s="148"/>
      <c r="L2848" s="149"/>
      <c r="M2848" s="149"/>
      <c r="N2848" s="148"/>
      <c r="O2848" s="149"/>
      <c r="P2848" s="149"/>
      <c r="Q2848" s="148"/>
      <c r="R2848" s="149"/>
      <c r="S2848" s="149"/>
      <c r="T2848" s="148"/>
      <c r="U2848" s="149"/>
      <c r="V2848" s="149"/>
      <c r="W2848" s="149"/>
      <c r="X2848" s="150">
        <f t="shared" si="1"/>
        <v>1.584367573</v>
      </c>
      <c r="Y2848" s="150">
        <f t="shared" si="2"/>
        <v>-1.584367573</v>
      </c>
    </row>
    <row r="2849" ht="15.75" customHeight="1">
      <c r="A2849" s="119">
        <v>2848.0</v>
      </c>
      <c r="B2849" s="143" t="str">
        <f t="array" ref="B2849">index(Systems!$A:$E,match($A2849,Systems!$A:$A,),match(B$1,Systems!$2:$2,))&amp;if(not(isblank(index(Systems!$A:$E,match($A2849,Systems!$A:$A,),match(Systems!$C$2,Systems!$2:$2,))))," ["&amp;index(Systems!$A:$E,match($A2849,Systems!$A:$A,),match(Systems!$C$2,Systems!$2:$2,))&amp;"]",)</f>
        <v>Zuhbehr</v>
      </c>
      <c r="C2849" s="144">
        <f t="array" ref="C2849">round((F2849-average(I2849,L2849,O2849,R2849,U2849))*X2849+if($B2849=$H2849,0,iferror(average(vlookup({$H2849,$K2849,$N2849,$Q2849,$T2849},$B:$D,column(B$1),0)),index(C:C,match($H2849,$B:$B,)))),3)</f>
        <v>-351.883</v>
      </c>
      <c r="D2849" s="144">
        <f t="array" ref="D2849">round((G2849-average(J2849,M2849,P2849,S2849,V2849))*Y2849+if($B2849=$H2849,0,iferror(average(vlookup({$H2849,$K2849,$N2849,$Q2849,$T2849},$B:$D,column(C$1),0)),index(D:D,match($H2849,$B:$B,)))),3)</f>
        <v>-38.226</v>
      </c>
      <c r="E2849" s="145">
        <v>2764.0</v>
      </c>
      <c r="F2849" s="146">
        <v>466.352</v>
      </c>
      <c r="G2849" s="146">
        <v>430.217</v>
      </c>
      <c r="H2849" s="147" t="s">
        <v>404</v>
      </c>
      <c r="I2849" s="146">
        <v>688.449</v>
      </c>
      <c r="J2849" s="146">
        <v>406.09</v>
      </c>
      <c r="K2849" s="148"/>
      <c r="L2849" s="149"/>
      <c r="M2849" s="149"/>
      <c r="N2849" s="148"/>
      <c r="O2849" s="149"/>
      <c r="P2849" s="149"/>
      <c r="Q2849" s="148"/>
      <c r="R2849" s="149"/>
      <c r="S2849" s="149"/>
      <c r="T2849" s="148"/>
      <c r="U2849" s="149"/>
      <c r="V2849" s="149"/>
      <c r="W2849" s="149"/>
      <c r="X2849" s="150">
        <f t="shared" si="1"/>
        <v>1.584367573</v>
      </c>
      <c r="Y2849" s="150">
        <f t="shared" si="2"/>
        <v>-1.584367573</v>
      </c>
    </row>
    <row r="2850" ht="15.75" customHeight="1">
      <c r="A2850" s="119">
        <v>2849.0</v>
      </c>
      <c r="B2850" s="143" t="str">
        <f t="array" ref="B2850">index(Systems!$A:$E,match($A2850,Systems!$A:$A,),match(B$1,Systems!$2:$2,))&amp;if(not(isblank(index(Systems!$A:$E,match($A2850,Systems!$A:$A,),match(Systems!$C$2,Systems!$2:$2,))))," ["&amp;index(Systems!$A:$E,match($A2850,Systems!$A:$A,),match(Systems!$C$2,Systems!$2:$2,))&amp;"]",)</f>
        <v>Zumbo</v>
      </c>
      <c r="C2850" s="144">
        <f t="array" ref="C2850">round((F2850-average(I2850,L2850,O2850,R2850,U2850))*X2850+if($B2850=$H2850,0,iferror(average(vlookup({$H2850,$K2850,$N2850,$Q2850,$T2850},$B:$D,column(B$1),0)),index(C:C,match($H2850,$B:$B,)))),3)</f>
        <v>711.438</v>
      </c>
      <c r="D2850" s="144">
        <f t="array" ref="D2850">round((G2850-average(J2850,M2850,P2850,S2850,V2850))*Y2850+if($B2850=$H2850,0,iferror(average(vlookup({$H2850,$K2850,$N2850,$Q2850,$T2850},$B:$D,column(C$1),0)),index(D:D,match($H2850,$B:$B,)))),3)</f>
        <v>162.875</v>
      </c>
      <c r="E2850" s="145">
        <v>2764.0</v>
      </c>
      <c r="F2850" s="146">
        <v>1137.485</v>
      </c>
      <c r="G2850" s="146">
        <v>303.289</v>
      </c>
      <c r="H2850" s="147" t="s">
        <v>404</v>
      </c>
      <c r="I2850" s="146">
        <v>688.449</v>
      </c>
      <c r="J2850" s="146">
        <v>406.09</v>
      </c>
      <c r="K2850" s="148"/>
      <c r="L2850" s="149"/>
      <c r="M2850" s="149"/>
      <c r="N2850" s="148"/>
      <c r="O2850" s="148"/>
      <c r="P2850" s="149"/>
      <c r="Q2850" s="149"/>
      <c r="R2850" s="149"/>
      <c r="S2850" s="149"/>
      <c r="T2850" s="148"/>
      <c r="U2850" s="149"/>
      <c r="V2850" s="149"/>
      <c r="W2850" s="149"/>
      <c r="X2850" s="150">
        <f t="shared" si="1"/>
        <v>1.584367573</v>
      </c>
      <c r="Y2850" s="150">
        <f t="shared" si="2"/>
        <v>-1.584367573</v>
      </c>
    </row>
    <row r="2851" ht="15.75" customHeight="1">
      <c r="A2851" s="119">
        <v>2850.0</v>
      </c>
      <c r="B2851" s="143" t="str">
        <f t="array" ref="B2851">index(Systems!$A:$E,match($A2851,Systems!$A:$A,),match(B$1,Systems!$2:$2,))&amp;if(not(isblank(index(Systems!$A:$E,match($A2851,Systems!$A:$A,),match(Systems!$C$2,Systems!$2:$2,))))," ["&amp;index(Systems!$A:$E,match($A2851,Systems!$A:$A,),match(Systems!$C$2,Systems!$2:$2,))&amp;"]",)</f>
        <v>Zurich</v>
      </c>
      <c r="C2851" s="144">
        <f t="array" ref="C2851">round((F2851-average(I2851,L2851,O2851,R2851,U2851))*X2851+if($B2851=$H2851,0,iferror(average(vlookup({$H2851,$K2851,$N2851,$Q2851,$T2851},$B:$D,column(B$1),0)),index(C:C,match($H2851,$B:$B,)))),3)</f>
        <v>20.153</v>
      </c>
      <c r="D2851" s="144">
        <f t="array" ref="D2851">round((G2851-average(J2851,M2851,P2851,S2851,V2851))*Y2851+if($B2851=$H2851,0,iferror(average(vlookup({$H2851,$K2851,$N2851,$Q2851,$T2851},$B:$D,column(C$1),0)),index(D:D,match($H2851,$B:$B,)))),3)</f>
        <v>-63.126</v>
      </c>
      <c r="E2851" s="145">
        <v>2764.0</v>
      </c>
      <c r="F2851" s="146">
        <v>701.169</v>
      </c>
      <c r="G2851" s="146">
        <v>445.933</v>
      </c>
      <c r="H2851" s="147" t="s">
        <v>404</v>
      </c>
      <c r="I2851" s="146">
        <v>688.449</v>
      </c>
      <c r="J2851" s="146">
        <v>406.09</v>
      </c>
      <c r="K2851" s="148"/>
      <c r="L2851" s="149"/>
      <c r="M2851" s="149"/>
      <c r="N2851" s="148"/>
      <c r="O2851" s="148"/>
      <c r="P2851" s="149"/>
      <c r="Q2851" s="149"/>
      <c r="R2851" s="149"/>
      <c r="S2851" s="149"/>
      <c r="T2851" s="148"/>
      <c r="U2851" s="149"/>
      <c r="V2851" s="149"/>
      <c r="W2851" s="149"/>
      <c r="X2851" s="150">
        <f t="shared" si="1"/>
        <v>1.584367573</v>
      </c>
      <c r="Y2851" s="150">
        <f t="shared" si="2"/>
        <v>-1.584367573</v>
      </c>
    </row>
    <row r="2852" ht="15.75" customHeight="1">
      <c r="A2852" s="119">
        <v>2851.0</v>
      </c>
      <c r="B2852" s="143" t="str">
        <f t="array" ref="B2852">index(Systems!$A:$E,match($A2852,Systems!$A:$A,),match(B$1,Systems!$2:$2,))&amp;if(not(isblank(index(Systems!$A:$E,match($A2852,Systems!$A:$A,),match(Systems!$C$2,Systems!$2:$2,))))," ["&amp;index(Systems!$A:$E,match($A2852,Systems!$A:$A,),match(Systems!$C$2,Systems!$2:$2,))&amp;"]",)</f>
        <v>Zvolen</v>
      </c>
      <c r="C2852" s="144">
        <f t="array" ref="C2852">round((F2852-average(I2852,L2852,O2852,R2852,U2852))*X2852+if($B2852=$H2852,0,iferror(average(vlookup({$H2852,$K2852,$N2852,$Q2852,$T2852},$B:$D,column(B$1),0)),index(C:C,match($H2852,$B:$B,)))),3)</f>
        <v>-243.532</v>
      </c>
      <c r="D2852" s="144">
        <f t="array" ref="D2852">round((G2852-average(J2852,M2852,P2852,S2852,V2852))*Y2852+if($B2852=$H2852,0,iferror(average(vlookup({$H2852,$K2852,$N2852,$Q2852,$T2852},$B:$D,column(C$1),0)),index(D:D,match($H2852,$B:$B,)))),3)</f>
        <v>49.063</v>
      </c>
      <c r="E2852" s="145">
        <v>2764.0</v>
      </c>
      <c r="F2852" s="146">
        <v>534.74</v>
      </c>
      <c r="G2852" s="146">
        <v>375.123</v>
      </c>
      <c r="H2852" s="147" t="s">
        <v>404</v>
      </c>
      <c r="I2852" s="146">
        <v>688.449</v>
      </c>
      <c r="J2852" s="146">
        <v>406.09</v>
      </c>
      <c r="K2852" s="148"/>
      <c r="L2852" s="149"/>
      <c r="M2852" s="149"/>
      <c r="N2852" s="148"/>
      <c r="O2852" s="148"/>
      <c r="P2852" s="149"/>
      <c r="Q2852" s="149"/>
      <c r="R2852" s="149"/>
      <c r="S2852" s="149"/>
      <c r="T2852" s="148"/>
      <c r="U2852" s="149"/>
      <c r="V2852" s="149"/>
      <c r="W2852" s="149"/>
      <c r="X2852" s="150">
        <f t="shared" si="1"/>
        <v>1.584367573</v>
      </c>
      <c r="Y2852" s="150">
        <f t="shared" si="2"/>
        <v>-1.584367573</v>
      </c>
    </row>
    <row r="2853" ht="15.75" customHeight="1">
      <c r="A2853" s="119">
        <v>2852.0</v>
      </c>
      <c r="B2853" s="143" t="str">
        <f t="array" ref="B2853">index(Systems!$A:$E,match($A2853,Systems!$A:$A,),match(B$1,Systems!$2:$2,))&amp;if(not(isblank(index(Systems!$A:$E,match($A2853,Systems!$A:$A,),match(Systems!$C$2,Systems!$2:$2,))))," ["&amp;index(Systems!$A:$E,match($A2853,Systems!$A:$A,),match(Systems!$C$2,Systems!$2:$2,))&amp;"]",)</f>
        <v>Zwenkau</v>
      </c>
      <c r="C2853" s="144">
        <f t="array" ref="C2853">round((F2853-average(I2853,L2853,O2853,R2853,U2853))*X2853+if($B2853=$H2853,0,iferror(average(vlookup({$H2853,$K2853,$N2853,$Q2853,$T2853},$B:$D,column(B$1),0)),index(C:C,match($H2853,$B:$B,)))),3)</f>
        <v>-233.718</v>
      </c>
      <c r="D2853" s="144">
        <f t="array" ref="D2853">round((G2853-average(J2853,M2853,P2853,S2853,V2853))*Y2853+if($B2853=$H2853,0,iferror(average(vlookup({$H2853,$K2853,$N2853,$Q2853,$T2853},$B:$D,column(C$1),0)),index(D:D,match($H2853,$B:$B,)))),3)</f>
        <v>9.774</v>
      </c>
      <c r="E2853" s="145">
        <v>2764.0</v>
      </c>
      <c r="F2853" s="146">
        <v>540.934</v>
      </c>
      <c r="G2853" s="146">
        <v>399.921</v>
      </c>
      <c r="H2853" s="147" t="s">
        <v>404</v>
      </c>
      <c r="I2853" s="146">
        <v>688.449</v>
      </c>
      <c r="J2853" s="146">
        <v>406.09</v>
      </c>
      <c r="K2853" s="148"/>
      <c r="L2853" s="149"/>
      <c r="M2853" s="149"/>
      <c r="N2853" s="148"/>
      <c r="O2853" s="148"/>
      <c r="P2853" s="149"/>
      <c r="Q2853" s="149"/>
      <c r="R2853" s="149"/>
      <c r="S2853" s="149"/>
      <c r="T2853" s="148"/>
      <c r="U2853" s="149"/>
      <c r="V2853" s="149"/>
      <c r="W2853" s="149"/>
      <c r="X2853" s="150">
        <f t="shared" si="1"/>
        <v>1.584367573</v>
      </c>
      <c r="Y2853" s="150">
        <f t="shared" si="2"/>
        <v>-1.584367573</v>
      </c>
    </row>
    <row r="2854" ht="15.75" customHeight="1">
      <c r="A2854" s="119">
        <v>2853.0</v>
      </c>
      <c r="B2854" s="143" t="str">
        <f t="array" ref="B2854">index(Systems!$A:$E,match($A2854,Systems!$A:$A,),match(B$1,Systems!$2:$2,))&amp;if(not(isblank(index(Systems!$A:$E,match($A2854,Systems!$A:$A,),match(Systems!$C$2,Systems!$2:$2,))))," ["&amp;index(Systems!$A:$E,match($A2854,Systems!$A:$A,),match(Systems!$C$2,Systems!$2:$2,))&amp;"]",)</f>
        <v>Zwipadze</v>
      </c>
      <c r="C2854" s="144">
        <f t="array" ref="C2854">round((F2854-average(I2854,L2854,O2854,R2854,U2854))*X2854+if($B2854=$H2854,0,iferror(average(vlookup({$H2854,$K2854,$N2854,$Q2854,$T2854},$B:$D,column(B$1),0)),index(C:C,match($H2854,$B:$B,)))),3)</f>
        <v>-338.394</v>
      </c>
      <c r="D2854" s="144">
        <f t="array" ref="D2854">round((G2854-average(J2854,M2854,P2854,S2854,V2854))*Y2854+if($B2854=$H2854,0,iferror(average(vlookup({$H2854,$K2854,$N2854,$Q2854,$T2854},$B:$D,column(C$1),0)),index(D:D,match($H2854,$B:$B,)))),3)</f>
        <v>262.582</v>
      </c>
      <c r="E2854" s="145">
        <v>2764.0</v>
      </c>
      <c r="F2854" s="146">
        <v>474.866</v>
      </c>
      <c r="G2854" s="146">
        <v>240.357</v>
      </c>
      <c r="H2854" s="147" t="s">
        <v>404</v>
      </c>
      <c r="I2854" s="146">
        <v>688.449</v>
      </c>
      <c r="J2854" s="146">
        <v>406.09</v>
      </c>
      <c r="K2854" s="148"/>
      <c r="L2854" s="149"/>
      <c r="M2854" s="149"/>
      <c r="N2854" s="148"/>
      <c r="O2854" s="149"/>
      <c r="P2854" s="149"/>
      <c r="Q2854" s="148"/>
      <c r="R2854" s="149"/>
      <c r="S2854" s="149"/>
      <c r="T2854" s="148"/>
      <c r="U2854" s="149"/>
      <c r="V2854" s="149"/>
      <c r="W2854" s="149"/>
      <c r="X2854" s="150">
        <f t="shared" si="1"/>
        <v>1.584367573</v>
      </c>
      <c r="Y2854" s="150">
        <f t="shared" si="2"/>
        <v>-1.584367573</v>
      </c>
    </row>
    <row r="2855" ht="15.75" customHeight="1">
      <c r="A2855" s="119">
        <v>2854.0</v>
      </c>
      <c r="B2855" s="143" t="str">
        <f t="array" ref="B2855">index(Systems!$A:$E,match($A2855,Systems!$A:$A,),match(B$1,Systems!$2:$2,))&amp;if(not(isblank(index(Systems!$A:$E,match($A2855,Systems!$A:$A,),match(Systems!$C$2,Systems!$2:$2,))))," ["&amp;index(Systems!$A:$E,match($A2855,Systems!$A:$A,),match(Systems!$C$2,Systems!$2:$2,))&amp;"]",)</f>
        <v>EC821-387D</v>
      </c>
      <c r="C2855" s="144">
        <f t="array" ref="C2855">round((F2855-average(I2855,L2855,O2855,R2855,U2855))*X2855+if($B2855=$H2855,0,iferror(average(vlookup({$H2855,$K2855,$N2855,$Q2855,$T2855},$B:$D,column(B$1),0)),index(C:C,match($H2855,$B:$B,)))),3)</f>
        <v>-204.2</v>
      </c>
      <c r="D2855" s="144">
        <f t="array" ref="D2855">round((G2855-average(J2855,M2855,P2855,S2855,V2855))*Y2855+if($B2855=$H2855,0,iferror(average(vlookup({$H2855,$K2855,$N2855,$Q2855,$T2855},$B:$D,column(C$1),0)),index(D:D,match($H2855,$B:$B,)))),3)</f>
        <v>1733.097</v>
      </c>
      <c r="E2855" s="145" t="s">
        <v>8239</v>
      </c>
      <c r="F2855" s="146">
        <v>83.016</v>
      </c>
      <c r="G2855" s="146">
        <v>335.291</v>
      </c>
      <c r="H2855" s="151" t="s">
        <v>4891</v>
      </c>
      <c r="I2855" s="146">
        <v>282.642</v>
      </c>
      <c r="J2855" s="146">
        <v>290.47</v>
      </c>
      <c r="K2855" s="151" t="s">
        <v>8240</v>
      </c>
      <c r="L2855" s="146">
        <v>183.871</v>
      </c>
      <c r="M2855" s="146">
        <v>279.45</v>
      </c>
      <c r="N2855" s="151" t="s">
        <v>3600</v>
      </c>
      <c r="O2855" s="146">
        <v>351.924</v>
      </c>
      <c r="P2855" s="119">
        <v>307.568</v>
      </c>
      <c r="Q2855" s="151" t="s">
        <v>7538</v>
      </c>
      <c r="R2855" s="119">
        <v>243.314</v>
      </c>
      <c r="S2855" s="146">
        <v>199.913</v>
      </c>
      <c r="T2855" s="151" t="s">
        <v>1524</v>
      </c>
      <c r="U2855" s="146">
        <v>350.461</v>
      </c>
      <c r="V2855" s="146">
        <v>342.605</v>
      </c>
      <c r="W2855" s="149"/>
      <c r="X2855" s="150">
        <f t="array" ref="X2855">sumproduct({index(C:C,match($H2855,$B:$B,0))-average(vlookup({$H2855,$K2855,$N2855,$Q2855,$T2855},$B:$D,column(B$1),0)),index(C:C,match($K2855,$B:$B,0))-average(vlookup({$H2855,$K2855,$N2855,$Q2855,$T2855},$B:$D,column(B$1),0)),index(C:C,match($N2855,$B:$B,0))-average(vlookup({$H2855,$K2855,$N2855,$Q2855,$T2855},$B:$D,column(B$1),0)),index(C:C,match($Q2855,$B:$B,0))-average(vlookup({$H2855,$K2855,$N2855,$Q2855,$T2855},$B:$D,column(B$1),0)),index(C:C,match($T2855,$B:$B,0))-average(vlookup({$H2855,$K2855,$N2855,$Q2855,$T2855},$B:$D,column(B$1),0))},{I2855-average(I2855,L2855,O2855,R2855,U2855),L2855-average(I2855,L2855,O2855,R2855,U2855),O2855-average(I2855,L2855,O2855,R2855,U2855),R2855-average(I2855,L2855,O2855,R2855,U2855),U2855-average(I2855,L2855,O2855,R2855,U2855)})/sumsq(I2855-average(I2855,L2855,O2855,R2855,U2855),L2855-average(I2855,L2855,O2855,R2855,U2855),O2855-average(I2855,L2855,O2855,R2855,U2855),R2855-average(I2855,L2855,O2855,R2855,U2855),U2855-average(I2855,L2855,O2855,R2855,U2855))</f>
        <v>1.322260116</v>
      </c>
      <c r="Y2855" s="150">
        <f t="array" ref="Y2855">sumproduct({index(D:D,match($H2855,$B:$B,0))-average(vlookup({$H2855,$K2855,$N2855,$Q2855,$T2855},$B:$D,column(C$1),0)),index(D:D,match($K2855,$B:$B,0))-average(vlookup({$H2855,$K2855,$N2855,$Q2855,$T2855},$B:$D,column(C$1),0)),index(D:D,match($N2855,$B:$B,0))-average(vlookup({$H2855,$K2855,$N2855,$Q2855,$T2855},$B:$D,column(C$1),0)),index(D:D,match($Q2855,$B:$B,0))-average(vlookup({$H2855,$K2855,$N2855,$Q2855,$T2855},$B:$D,column(C$1),0)),index(D:D,match($T2855,$B:$B,0))-average(vlookup({$H2855,$K2855,$N2855,$Q2855,$T2855},$B:$D,column(C$1),0))},{J2855-average(J2855,M2855,P2855,S2855,V2855),M2855-average(J2855,M2855,P2855,S2855,V2855),P2855-average(J2855,M2855,P2855,S2855,V2855),S2855-average(J2855,M2855,P2855,S2855,V2855),V2855-average(J2855,M2855,P2855,S2855,V2855)})/sumsq(J2855-average(J2855,M2855,P2855,S2855,V2855),M2855-average(J2855,M2855,P2855,S2855,V2855),P2855-average(J2855,M2855,P2855,S2855,V2855),S2855-average(J2855,M2855,P2855,S2855,V2855),V2855-average(J2855,M2855,P2855,S2855,V2855))</f>
        <v>-1.322413604</v>
      </c>
    </row>
    <row r="2856" ht="15.75" customHeight="1">
      <c r="A2856" s="119">
        <v>2855.0</v>
      </c>
      <c r="B2856" s="143" t="str">
        <f t="array" ref="B2856">index(Systems!$A:$E,match($A2856,Systems!$A:$A,),match(B$1,Systems!$2:$2,))&amp;if(not(isblank(index(Systems!$A:$E,match($A2856,Systems!$A:$A,),match(Systems!$C$2,Systems!$2:$2,))))," ["&amp;index(Systems!$A:$E,match($A2856,Systems!$A:$A,),match(Systems!$C$2,Systems!$2:$2,))&amp;"]",)</f>
        <v>Fasa</v>
      </c>
      <c r="C2856" s="144">
        <f t="array" ref="C2856">round((F2856-average(I2856,L2856,O2856,R2856,U2856))*X2856+if($B2856=$H2856,0,iferror(average(vlookup({$H2856,$K2856,$N2856,$Q2856,$T2856},$B:$D,column(B$1),0)),index(C:C,match($H2856,$B:$B,)))),3)</f>
        <v>-144.007</v>
      </c>
      <c r="D2856" s="144">
        <f t="array" ref="D2856">round((G2856-average(J2856,M2856,P2856,S2856,V2856))*Y2856+if($B2856=$H2856,0,iferror(average(vlookup({$H2856,$K2856,$N2856,$Q2856,$T2856},$B:$D,column(C$1),0)),index(D:D,match($H2856,$B:$B,)))),3)</f>
        <v>1625.669</v>
      </c>
      <c r="E2856" s="145" t="s">
        <v>8239</v>
      </c>
      <c r="F2856" s="146">
        <v>131.08</v>
      </c>
      <c r="G2856" s="146">
        <v>416.204</v>
      </c>
      <c r="H2856" s="151" t="s">
        <v>8241</v>
      </c>
      <c r="I2856" s="146">
        <v>139.925</v>
      </c>
      <c r="J2856" s="146">
        <v>432.55</v>
      </c>
      <c r="K2856" s="151" t="s">
        <v>2828</v>
      </c>
      <c r="L2856" s="146">
        <v>139.19</v>
      </c>
      <c r="M2856" s="146">
        <v>425.163</v>
      </c>
      <c r="N2856" s="151" t="s">
        <v>8242</v>
      </c>
      <c r="O2856" s="146">
        <v>152.651</v>
      </c>
      <c r="P2856" s="146">
        <v>428.838</v>
      </c>
      <c r="Q2856" s="151" t="s">
        <v>2283</v>
      </c>
      <c r="R2856" s="146">
        <v>147.353</v>
      </c>
      <c r="S2856" s="146">
        <v>424.36</v>
      </c>
      <c r="T2856" s="151" t="s">
        <v>1387</v>
      </c>
      <c r="U2856" s="146">
        <v>146.662</v>
      </c>
      <c r="V2856" s="146">
        <v>434.847</v>
      </c>
      <c r="W2856" s="149"/>
      <c r="X2856" s="150">
        <f t="array" ref="X2856">sumproduct({index(C:C,match($H2856,$B:$B,0))-average(vlookup({$H2856,$K2856,$N2856,$Q2856,$T2856},$B:$D,column(B$1),0)),index(C:C,match($K2856,$B:$B,0))-average(vlookup({$H2856,$K2856,$N2856,$Q2856,$T2856},$B:$D,column(B$1),0)),index(C:C,match($N2856,$B:$B,0))-average(vlookup({$H2856,$K2856,$N2856,$Q2856,$T2856},$B:$D,column(B$1),0)),index(C:C,match($Q2856,$B:$B,0))-average(vlookup({$H2856,$K2856,$N2856,$Q2856,$T2856},$B:$D,column(B$1),0)),index(C:C,match($T2856,$B:$B,0))-average(vlookup({$H2856,$K2856,$N2856,$Q2856,$T2856},$B:$D,column(B$1),0))},{I2856-average(I2856,L2856,O2856,R2856,U2856),L2856-average(I2856,L2856,O2856,R2856,U2856),O2856-average(I2856,L2856,O2856,R2856,U2856),R2856-average(I2856,L2856,O2856,R2856,U2856),U2856-average(I2856,L2856,O2856,R2856,U2856)})/sumsq(I2856-average(I2856,L2856,O2856,R2856,U2856),L2856-average(I2856,L2856,O2856,R2856,U2856),O2856-average(I2856,L2856,O2856,R2856,U2856),R2856-average(I2856,L2856,O2856,R2856,U2856),U2856-average(I2856,L2856,O2856,R2856,U2856))</f>
        <v>1.315455952</v>
      </c>
      <c r="Y2856" s="150">
        <f t="array" ref="Y2856">sumproduct({index(D:D,match($H2856,$B:$B,0))-average(vlookup({$H2856,$K2856,$N2856,$Q2856,$T2856},$B:$D,column(C$1),0)),index(D:D,match($K2856,$B:$B,0))-average(vlookup({$H2856,$K2856,$N2856,$Q2856,$T2856},$B:$D,column(C$1),0)),index(D:D,match($N2856,$B:$B,0))-average(vlookup({$H2856,$K2856,$N2856,$Q2856,$T2856},$B:$D,column(C$1),0)),index(D:D,match($Q2856,$B:$B,0))-average(vlookup({$H2856,$K2856,$N2856,$Q2856,$T2856},$B:$D,column(C$1),0)),index(D:D,match($T2856,$B:$B,0))-average(vlookup({$H2856,$K2856,$N2856,$Q2856,$T2856},$B:$D,column(C$1),0))},{J2856-average(J2856,M2856,P2856,S2856,V2856),M2856-average(J2856,M2856,P2856,S2856,V2856),P2856-average(J2856,M2856,P2856,S2856,V2856),S2856-average(J2856,M2856,P2856,S2856,V2856),V2856-average(J2856,M2856,P2856,S2856,V2856)})/sumsq(J2856-average(J2856,M2856,P2856,S2856,V2856),M2856-average(J2856,M2856,P2856,S2856,V2856),P2856-average(J2856,M2856,P2856,S2856,V2856),S2856-average(J2856,M2856,P2856,S2856,V2856),V2856-average(J2856,M2856,P2856,S2856,V2856))</f>
        <v>-1.331856622</v>
      </c>
    </row>
    <row r="2857" ht="15.75" customHeight="1">
      <c r="A2857" s="119">
        <v>2856.0</v>
      </c>
      <c r="B2857" s="143" t="str">
        <f t="array" ref="B2857">index(Systems!$A:$E,match($A2857,Systems!$A:$A,),match(B$1,Systems!$2:$2,))&amp;if(not(isblank(index(Systems!$A:$E,match($A2857,Systems!$A:$A,),match(Systems!$C$2,Systems!$2:$2,))))," ["&amp;index(Systems!$A:$E,match($A2857,Systems!$A:$A,),match(Systems!$C$2,Systems!$2:$2,))&amp;"]",)</f>
        <v>Addhara</v>
      </c>
      <c r="C2857" s="144">
        <f t="array" ref="C2857">round((F2857-average(I2857,L2857,O2857,R2857,U2857))*X2857+if($B2857=$H2857,0,iferror(average(vlookup({$H2857,$K2857,$N2857,$Q2857,$T2857},$B:$D,column(B$1),0)),index(C:C,match($H2857,$B:$B,)))),3)</f>
        <v>-443.663</v>
      </c>
      <c r="D2857" s="144">
        <f t="array" ref="D2857">round((G2857-average(J2857,M2857,P2857,S2857,V2857))*Y2857+if($B2857=$H2857,0,iferror(average(vlookup({$H2857,$K2857,$N2857,$Q2857,$T2857},$B:$D,column(C$1),0)),index(D:D,match($H2857,$B:$B,)))),3)</f>
        <v>-293.348</v>
      </c>
      <c r="E2857" s="145" t="s">
        <v>8243</v>
      </c>
      <c r="F2857" s="146">
        <v>398.509</v>
      </c>
      <c r="G2857" s="146">
        <v>598.849</v>
      </c>
      <c r="H2857" s="147" t="s">
        <v>404</v>
      </c>
      <c r="I2857" s="144">
        <f t="shared" ref="I2857:I2881" si="6">93.823+$W2857</f>
        <v>696.823</v>
      </c>
      <c r="J2857" s="146">
        <v>401.593</v>
      </c>
      <c r="K2857" s="151" t="s">
        <v>3793</v>
      </c>
      <c r="L2857" s="146">
        <v>293.413</v>
      </c>
      <c r="M2857" s="146">
        <v>311.773</v>
      </c>
      <c r="N2857" s="151" t="s">
        <v>8244</v>
      </c>
      <c r="O2857" s="144">
        <f t="shared" ref="O2857:O2881" si="7">551.327+$W2857</f>
        <v>1154.327</v>
      </c>
      <c r="P2857" s="146">
        <v>388.782</v>
      </c>
      <c r="Q2857" s="151" t="s">
        <v>8245</v>
      </c>
      <c r="R2857" s="146">
        <v>589.201</v>
      </c>
      <c r="S2857" s="146">
        <v>54.711</v>
      </c>
      <c r="T2857" s="151" t="s">
        <v>2429</v>
      </c>
      <c r="U2857" s="146">
        <v>556.252</v>
      </c>
      <c r="V2857" s="146">
        <v>750.825</v>
      </c>
      <c r="W2857" s="146">
        <v>603.0</v>
      </c>
      <c r="X2857" s="150">
        <f t="array" ref="X2857">sumproduct({index(C:C,match($H2857,$B:$B,0))-average(vlookup({$H2857,$K2857,$N2857,$Q2857,$T2857},$B:$D,column(B$1),0)),index(C:C,match($K2857,$B:$B,0))-average(vlookup({$H2857,$K2857,$N2857,$Q2857,$T2857},$B:$D,column(B$1),0)),index(C:C,match($N2857,$B:$B,0))-average(vlookup({$H2857,$K2857,$N2857,$Q2857,$T2857},$B:$D,column(B$1),0)),index(C:C,match($Q2857,$B:$B,0))-average(vlookup({$H2857,$K2857,$N2857,$Q2857,$T2857},$B:$D,column(B$1),0)),index(C:C,match($T2857,$B:$B,0))-average(vlookup({$H2857,$K2857,$N2857,$Q2857,$T2857},$B:$D,column(B$1),0))},{I2857-average(I2857,L2857,O2857,R2857,U2857),L2857-average(I2857,L2857,O2857,R2857,U2857),O2857-average(I2857,L2857,O2857,R2857,U2857),R2857-average(I2857,L2857,O2857,R2857,U2857),U2857-average(I2857,L2857,O2857,R2857,U2857)})/sumsq(I2857-average(I2857,L2857,O2857,R2857,U2857),L2857-average(I2857,L2857,O2857,R2857,U2857),O2857-average(I2857,L2857,O2857,R2857,U2857),R2857-average(I2857,L2857,O2857,R2857,U2857),U2857-average(I2857,L2857,O2857,R2857,U2857))</f>
        <v>1.487215896</v>
      </c>
      <c r="Y2857" s="150">
        <f t="array" ref="Y2857">sumproduct({index(D:D,match($H2857,$B:$B,0))-average(vlookup({$H2857,$K2857,$N2857,$Q2857,$T2857},$B:$D,column(C$1),0)),index(D:D,match($K2857,$B:$B,0))-average(vlookup({$H2857,$K2857,$N2857,$Q2857,$T2857},$B:$D,column(C$1),0)),index(D:D,match($N2857,$B:$B,0))-average(vlookup({$H2857,$K2857,$N2857,$Q2857,$T2857},$B:$D,column(C$1),0)),index(D:D,match($Q2857,$B:$B,0))-average(vlookup({$H2857,$K2857,$N2857,$Q2857,$T2857},$B:$D,column(C$1),0)),index(D:D,match($T2857,$B:$B,0))-average(vlookup({$H2857,$K2857,$N2857,$Q2857,$T2857},$B:$D,column(C$1),0))},{J2857-average(J2857,M2857,P2857,S2857,V2857),M2857-average(J2857,M2857,P2857,S2857,V2857),P2857-average(J2857,M2857,P2857,S2857,V2857),S2857-average(J2857,M2857,P2857,S2857,V2857),V2857-average(J2857,M2857,P2857,S2857,V2857)})/sumsq(J2857-average(J2857,M2857,P2857,S2857,V2857),M2857-average(J2857,M2857,P2857,S2857,V2857),P2857-average(J2857,M2857,P2857,S2857,V2857),S2857-average(J2857,M2857,P2857,S2857,V2857),V2857-average(J2857,M2857,P2857,S2857,V2857))</f>
        <v>-1.487216151</v>
      </c>
    </row>
    <row r="2858" ht="15.75" customHeight="1">
      <c r="A2858" s="119">
        <v>2857.0</v>
      </c>
      <c r="B2858" s="143" t="str">
        <f t="array" ref="B2858">index(Systems!$A:$E,match($A2858,Systems!$A:$A,),match(B$1,Systems!$2:$2,))&amp;if(not(isblank(index(Systems!$A:$E,match($A2858,Systems!$A:$A,),match(Systems!$C$2,Systems!$2:$2,))))," ["&amp;index(Systems!$A:$E,match($A2858,Systems!$A:$A,),match(Systems!$C$2,Systems!$2:$2,))&amp;"]",)</f>
        <v>Algenib</v>
      </c>
      <c r="C2858" s="144">
        <f t="array" ref="C2858">round((F2858-average(I2858,L2858,O2858,R2858,U2858))*X2858+if($B2858=$H2858,0,iferror(average(vlookup({$H2858,$K2858,$N2858,$Q2858,$T2858},$B:$D,column(B$1),0)),index(C:C,match($H2858,$B:$B,)))),3)</f>
        <v>-438.605</v>
      </c>
      <c r="D2858" s="144">
        <f t="array" ref="D2858">round((G2858-average(J2858,M2858,P2858,S2858,V2858))*Y2858+if($B2858=$H2858,0,iferror(average(vlookup({$H2858,$K2858,$N2858,$Q2858,$T2858},$B:$D,column(C$1),0)),index(D:D,match($H2858,$B:$B,)))),3)</f>
        <v>-379.095</v>
      </c>
      <c r="E2858" s="145" t="s">
        <v>8243</v>
      </c>
      <c r="F2858" s="146">
        <v>401.91</v>
      </c>
      <c r="G2858" s="146">
        <v>656.505</v>
      </c>
      <c r="H2858" s="147" t="s">
        <v>404</v>
      </c>
      <c r="I2858" s="144">
        <f t="shared" si="6"/>
        <v>696.823</v>
      </c>
      <c r="J2858" s="146">
        <v>401.593</v>
      </c>
      <c r="K2858" s="151" t="s">
        <v>3793</v>
      </c>
      <c r="L2858" s="146">
        <v>293.413</v>
      </c>
      <c r="M2858" s="146">
        <v>311.773</v>
      </c>
      <c r="N2858" s="151" t="s">
        <v>8244</v>
      </c>
      <c r="O2858" s="144">
        <f t="shared" si="7"/>
        <v>1154.327</v>
      </c>
      <c r="P2858" s="146">
        <v>388.782</v>
      </c>
      <c r="Q2858" s="151" t="s">
        <v>8245</v>
      </c>
      <c r="R2858" s="146">
        <v>589.201</v>
      </c>
      <c r="S2858" s="146">
        <v>54.711</v>
      </c>
      <c r="T2858" s="151" t="s">
        <v>2429</v>
      </c>
      <c r="U2858" s="146">
        <v>556.252</v>
      </c>
      <c r="V2858" s="146">
        <v>750.825</v>
      </c>
      <c r="W2858" s="146">
        <v>603.0</v>
      </c>
      <c r="X2858" s="150">
        <f t="array" ref="X2858">sumproduct({index(C:C,match($H2858,$B:$B,0))-average(vlookup({$H2858,$K2858,$N2858,$Q2858,$T2858},$B:$D,column(B$1),0)),index(C:C,match($K2858,$B:$B,0))-average(vlookup({$H2858,$K2858,$N2858,$Q2858,$T2858},$B:$D,column(B$1),0)),index(C:C,match($N2858,$B:$B,0))-average(vlookup({$H2858,$K2858,$N2858,$Q2858,$T2858},$B:$D,column(B$1),0)),index(C:C,match($Q2858,$B:$B,0))-average(vlookup({$H2858,$K2858,$N2858,$Q2858,$T2858},$B:$D,column(B$1),0)),index(C:C,match($T2858,$B:$B,0))-average(vlookup({$H2858,$K2858,$N2858,$Q2858,$T2858},$B:$D,column(B$1),0))},{I2858-average(I2858,L2858,O2858,R2858,U2858),L2858-average(I2858,L2858,O2858,R2858,U2858),O2858-average(I2858,L2858,O2858,R2858,U2858),R2858-average(I2858,L2858,O2858,R2858,U2858),U2858-average(I2858,L2858,O2858,R2858,U2858)})/sumsq(I2858-average(I2858,L2858,O2858,R2858,U2858),L2858-average(I2858,L2858,O2858,R2858,U2858),O2858-average(I2858,L2858,O2858,R2858,U2858),R2858-average(I2858,L2858,O2858,R2858,U2858),U2858-average(I2858,L2858,O2858,R2858,U2858))</f>
        <v>1.487215896</v>
      </c>
      <c r="Y2858" s="150">
        <f t="array" ref="Y2858">sumproduct({index(D:D,match($H2858,$B:$B,0))-average(vlookup({$H2858,$K2858,$N2858,$Q2858,$T2858},$B:$D,column(C$1),0)),index(D:D,match($K2858,$B:$B,0))-average(vlookup({$H2858,$K2858,$N2858,$Q2858,$T2858},$B:$D,column(C$1),0)),index(D:D,match($N2858,$B:$B,0))-average(vlookup({$H2858,$K2858,$N2858,$Q2858,$T2858},$B:$D,column(C$1),0)),index(D:D,match($Q2858,$B:$B,0))-average(vlookup({$H2858,$K2858,$N2858,$Q2858,$T2858},$B:$D,column(C$1),0)),index(D:D,match($T2858,$B:$B,0))-average(vlookup({$H2858,$K2858,$N2858,$Q2858,$T2858},$B:$D,column(C$1),0))},{J2858-average(J2858,M2858,P2858,S2858,V2858),M2858-average(J2858,M2858,P2858,S2858,V2858),P2858-average(J2858,M2858,P2858,S2858,V2858),S2858-average(J2858,M2858,P2858,S2858,V2858),V2858-average(J2858,M2858,P2858,S2858,V2858)})/sumsq(J2858-average(J2858,M2858,P2858,S2858,V2858),M2858-average(J2858,M2858,P2858,S2858,V2858),P2858-average(J2858,M2858,P2858,S2858,V2858),S2858-average(J2858,M2858,P2858,S2858,V2858),V2858-average(J2858,M2858,P2858,S2858,V2858))</f>
        <v>-1.487216151</v>
      </c>
    </row>
    <row r="2859" ht="15.75" customHeight="1">
      <c r="A2859" s="119">
        <v>2858.0</v>
      </c>
      <c r="B2859" s="143" t="str">
        <f t="array" ref="B2859">index(Systems!$A:$E,match($A2859,Systems!$A:$A,),match(B$1,Systems!$2:$2,))&amp;if(not(isblank(index(Systems!$A:$E,match($A2859,Systems!$A:$A,),match(Systems!$C$2,Systems!$2:$2,))))," ["&amp;index(Systems!$A:$E,match($A2859,Systems!$A:$A,),match(Systems!$C$2,Systems!$2:$2,))&amp;"]",)</f>
        <v>Alphard [MH]</v>
      </c>
      <c r="C2859" s="144">
        <f t="array" ref="C2859">round((F2859-average(I2859,L2859,O2859,R2859,U2859))*X2859+if($B2859=$H2859,0,iferror(average(vlookup({$H2859,$K2859,$N2859,$Q2859,$T2859},$B:$D,column(B$1),0)),index(C:C,match($H2859,$B:$B,)))),3)</f>
        <v>-406.233</v>
      </c>
      <c r="D2859" s="144">
        <f t="array" ref="D2859">round((G2859-average(J2859,M2859,P2859,S2859,V2859))*Y2859+if($B2859=$H2859,0,iferror(average(vlookup({$H2859,$K2859,$N2859,$Q2859,$T2859},$B:$D,column(C$1),0)),index(D:D,match($H2859,$B:$B,)))),3)</f>
        <v>-298.374</v>
      </c>
      <c r="E2859" s="145" t="s">
        <v>8243</v>
      </c>
      <c r="F2859" s="146">
        <v>423.677</v>
      </c>
      <c r="G2859" s="146">
        <v>602.229</v>
      </c>
      <c r="H2859" s="147" t="s">
        <v>404</v>
      </c>
      <c r="I2859" s="144">
        <f t="shared" si="6"/>
        <v>696.823</v>
      </c>
      <c r="J2859" s="146">
        <v>401.593</v>
      </c>
      <c r="K2859" s="151" t="s">
        <v>3793</v>
      </c>
      <c r="L2859" s="146">
        <v>293.413</v>
      </c>
      <c r="M2859" s="146">
        <v>311.773</v>
      </c>
      <c r="N2859" s="151" t="s">
        <v>8244</v>
      </c>
      <c r="O2859" s="144">
        <f t="shared" si="7"/>
        <v>1154.327</v>
      </c>
      <c r="P2859" s="146">
        <v>388.782</v>
      </c>
      <c r="Q2859" s="151" t="s">
        <v>8245</v>
      </c>
      <c r="R2859" s="146">
        <v>589.201</v>
      </c>
      <c r="S2859" s="146">
        <v>54.711</v>
      </c>
      <c r="T2859" s="151" t="s">
        <v>2429</v>
      </c>
      <c r="U2859" s="146">
        <v>556.252</v>
      </c>
      <c r="V2859" s="146">
        <v>750.825</v>
      </c>
      <c r="W2859" s="146">
        <v>603.0</v>
      </c>
      <c r="X2859" s="150">
        <f t="array" ref="X2859">sumproduct({index(C:C,match($H2859,$B:$B,0))-average(vlookup({$H2859,$K2859,$N2859,$Q2859,$T2859},$B:$D,column(B$1),0)),index(C:C,match($K2859,$B:$B,0))-average(vlookup({$H2859,$K2859,$N2859,$Q2859,$T2859},$B:$D,column(B$1),0)),index(C:C,match($N2859,$B:$B,0))-average(vlookup({$H2859,$K2859,$N2859,$Q2859,$T2859},$B:$D,column(B$1),0)),index(C:C,match($Q2859,$B:$B,0))-average(vlookup({$H2859,$K2859,$N2859,$Q2859,$T2859},$B:$D,column(B$1),0)),index(C:C,match($T2859,$B:$B,0))-average(vlookup({$H2859,$K2859,$N2859,$Q2859,$T2859},$B:$D,column(B$1),0))},{I2859-average(I2859,L2859,O2859,R2859,U2859),L2859-average(I2859,L2859,O2859,R2859,U2859),O2859-average(I2859,L2859,O2859,R2859,U2859),R2859-average(I2859,L2859,O2859,R2859,U2859),U2859-average(I2859,L2859,O2859,R2859,U2859)})/sumsq(I2859-average(I2859,L2859,O2859,R2859,U2859),L2859-average(I2859,L2859,O2859,R2859,U2859),O2859-average(I2859,L2859,O2859,R2859,U2859),R2859-average(I2859,L2859,O2859,R2859,U2859),U2859-average(I2859,L2859,O2859,R2859,U2859))</f>
        <v>1.487215896</v>
      </c>
      <c r="Y2859" s="150">
        <f t="array" ref="Y2859">sumproduct({index(D:D,match($H2859,$B:$B,0))-average(vlookup({$H2859,$K2859,$N2859,$Q2859,$T2859},$B:$D,column(C$1),0)),index(D:D,match($K2859,$B:$B,0))-average(vlookup({$H2859,$K2859,$N2859,$Q2859,$T2859},$B:$D,column(C$1),0)),index(D:D,match($N2859,$B:$B,0))-average(vlookup({$H2859,$K2859,$N2859,$Q2859,$T2859},$B:$D,column(C$1),0)),index(D:D,match($Q2859,$B:$B,0))-average(vlookup({$H2859,$K2859,$N2859,$Q2859,$T2859},$B:$D,column(C$1),0)),index(D:D,match($T2859,$B:$B,0))-average(vlookup({$H2859,$K2859,$N2859,$Q2859,$T2859},$B:$D,column(C$1),0))},{J2859-average(J2859,M2859,P2859,S2859,V2859),M2859-average(J2859,M2859,P2859,S2859,V2859),P2859-average(J2859,M2859,P2859,S2859,V2859),S2859-average(J2859,M2859,P2859,S2859,V2859),V2859-average(J2859,M2859,P2859,S2859,V2859)})/sumsq(J2859-average(J2859,M2859,P2859,S2859,V2859),M2859-average(J2859,M2859,P2859,S2859,V2859),P2859-average(J2859,M2859,P2859,S2859,V2859),S2859-average(J2859,M2859,P2859,S2859,V2859),V2859-average(J2859,M2859,P2859,S2859,V2859))</f>
        <v>-1.487216151</v>
      </c>
    </row>
    <row r="2860" ht="15.75" customHeight="1">
      <c r="A2860" s="119">
        <v>2859.0</v>
      </c>
      <c r="B2860" s="143" t="str">
        <f t="array" ref="B2860">index(Systems!$A:$E,match($A2860,Systems!$A:$A,),match(B$1,Systems!$2:$2,))&amp;if(not(isblank(index(Systems!$A:$E,match($A2860,Systems!$A:$A,),match(Systems!$C$2,Systems!$2:$2,))))," ["&amp;index(Systems!$A:$E,match($A2860,Systems!$A:$A,),match(Systems!$C$2,Systems!$2:$2,))&amp;"]",)</f>
        <v>Astrokaszy</v>
      </c>
      <c r="C2860" s="144">
        <f t="array" ref="C2860">round((F2860-average(I2860,L2860,O2860,R2860,U2860))*X2860+if($B2860=$H2860,0,iferror(average(vlookup({$H2860,$K2860,$N2860,$Q2860,$T2860},$B:$D,column(B$1),0)),index(C:C,match($H2860,$B:$B,)))),3)</f>
        <v>-290.636</v>
      </c>
      <c r="D2860" s="144">
        <f t="array" ref="D2860">round((G2860-average(J2860,M2860,P2860,S2860,V2860))*Y2860+if($B2860=$H2860,0,iferror(average(vlookup({$H2860,$K2860,$N2860,$Q2860,$T2860},$B:$D,column(C$1),0)),index(D:D,match($H2860,$B:$B,)))),3)</f>
        <v>-315.335</v>
      </c>
      <c r="E2860" s="145" t="s">
        <v>8243</v>
      </c>
      <c r="F2860" s="146">
        <v>501.404</v>
      </c>
      <c r="G2860" s="146">
        <v>613.633</v>
      </c>
      <c r="H2860" s="147" t="s">
        <v>404</v>
      </c>
      <c r="I2860" s="144">
        <f t="shared" si="6"/>
        <v>696.823</v>
      </c>
      <c r="J2860" s="146">
        <v>401.593</v>
      </c>
      <c r="K2860" s="151" t="s">
        <v>3793</v>
      </c>
      <c r="L2860" s="146">
        <v>293.413</v>
      </c>
      <c r="M2860" s="146">
        <v>311.773</v>
      </c>
      <c r="N2860" s="151" t="s">
        <v>8244</v>
      </c>
      <c r="O2860" s="144">
        <f t="shared" si="7"/>
        <v>1154.327</v>
      </c>
      <c r="P2860" s="146">
        <v>388.782</v>
      </c>
      <c r="Q2860" s="151" t="s">
        <v>8245</v>
      </c>
      <c r="R2860" s="146">
        <v>589.201</v>
      </c>
      <c r="S2860" s="146">
        <v>54.711</v>
      </c>
      <c r="T2860" s="151" t="s">
        <v>2429</v>
      </c>
      <c r="U2860" s="146">
        <v>556.252</v>
      </c>
      <c r="V2860" s="146">
        <v>750.825</v>
      </c>
      <c r="W2860" s="146">
        <v>603.0</v>
      </c>
      <c r="X2860" s="150">
        <f t="array" ref="X2860">sumproduct({index(C:C,match($H2860,$B:$B,0))-average(vlookup({$H2860,$K2860,$N2860,$Q2860,$T2860},$B:$D,column(B$1),0)),index(C:C,match($K2860,$B:$B,0))-average(vlookup({$H2860,$K2860,$N2860,$Q2860,$T2860},$B:$D,column(B$1),0)),index(C:C,match($N2860,$B:$B,0))-average(vlookup({$H2860,$K2860,$N2860,$Q2860,$T2860},$B:$D,column(B$1),0)),index(C:C,match($Q2860,$B:$B,0))-average(vlookup({$H2860,$K2860,$N2860,$Q2860,$T2860},$B:$D,column(B$1),0)),index(C:C,match($T2860,$B:$B,0))-average(vlookup({$H2860,$K2860,$N2860,$Q2860,$T2860},$B:$D,column(B$1),0))},{I2860-average(I2860,L2860,O2860,R2860,U2860),L2860-average(I2860,L2860,O2860,R2860,U2860),O2860-average(I2860,L2860,O2860,R2860,U2860),R2860-average(I2860,L2860,O2860,R2860,U2860),U2860-average(I2860,L2860,O2860,R2860,U2860)})/sumsq(I2860-average(I2860,L2860,O2860,R2860,U2860),L2860-average(I2860,L2860,O2860,R2860,U2860),O2860-average(I2860,L2860,O2860,R2860,U2860),R2860-average(I2860,L2860,O2860,R2860,U2860),U2860-average(I2860,L2860,O2860,R2860,U2860))</f>
        <v>1.487215896</v>
      </c>
      <c r="Y2860" s="150">
        <f t="array" ref="Y2860">sumproduct({index(D:D,match($H2860,$B:$B,0))-average(vlookup({$H2860,$K2860,$N2860,$Q2860,$T2860},$B:$D,column(C$1),0)),index(D:D,match($K2860,$B:$B,0))-average(vlookup({$H2860,$K2860,$N2860,$Q2860,$T2860},$B:$D,column(C$1),0)),index(D:D,match($N2860,$B:$B,0))-average(vlookup({$H2860,$K2860,$N2860,$Q2860,$T2860},$B:$D,column(C$1),0)),index(D:D,match($Q2860,$B:$B,0))-average(vlookup({$H2860,$K2860,$N2860,$Q2860,$T2860},$B:$D,column(C$1),0)),index(D:D,match($T2860,$B:$B,0))-average(vlookup({$H2860,$K2860,$N2860,$Q2860,$T2860},$B:$D,column(C$1),0))},{J2860-average(J2860,M2860,P2860,S2860,V2860),M2860-average(J2860,M2860,P2860,S2860,V2860),P2860-average(J2860,M2860,P2860,S2860,V2860),S2860-average(J2860,M2860,P2860,S2860,V2860),V2860-average(J2860,M2860,P2860,S2860,V2860)})/sumsq(J2860-average(J2860,M2860,P2860,S2860,V2860),M2860-average(J2860,M2860,P2860,S2860,V2860),P2860-average(J2860,M2860,P2860,S2860,V2860),S2860-average(J2860,M2860,P2860,S2860,V2860),V2860-average(J2860,M2860,P2860,S2860,V2860))</f>
        <v>-1.487216151</v>
      </c>
    </row>
    <row r="2861" ht="15.75" customHeight="1">
      <c r="A2861" s="119">
        <v>2860.0</v>
      </c>
      <c r="B2861" s="143" t="str">
        <f t="array" ref="B2861">index(Systems!$A:$E,match($A2861,Systems!$A:$A,),match(B$1,Systems!$2:$2,))&amp;if(not(isblank(index(Systems!$A:$E,match($A2861,Systems!$A:$A,),match(Systems!$C$2,Systems!$2:$2,))))," ["&amp;index(Systems!$A:$E,match($A2861,Systems!$A:$A,),match(Systems!$C$2,Systems!$2:$2,))&amp;"]",)</f>
        <v>Baccalieu</v>
      </c>
      <c r="C2861" s="144">
        <f t="array" ref="C2861">round((F2861-average(I2861,L2861,O2861,R2861,U2861))*X2861+if($B2861=$H2861,0,iferror(average(vlookup({$H2861,$K2861,$N2861,$Q2861,$T2861},$B:$D,column(B$1),0)),index(C:C,match($H2861,$B:$B,)))),3)</f>
        <v>-404.747</v>
      </c>
      <c r="D2861" s="144">
        <f t="array" ref="D2861">round((G2861-average(J2861,M2861,P2861,S2861,V2861))*Y2861+if($B2861=$H2861,0,iferror(average(vlookup({$H2861,$K2861,$N2861,$Q2861,$T2861},$B:$D,column(C$1),0)),index(D:D,match($H2861,$B:$B,)))),3)</f>
        <v>-334.682</v>
      </c>
      <c r="E2861" s="145" t="s">
        <v>8243</v>
      </c>
      <c r="F2861" s="146">
        <v>424.676</v>
      </c>
      <c r="G2861" s="146">
        <v>626.642</v>
      </c>
      <c r="H2861" s="147" t="s">
        <v>404</v>
      </c>
      <c r="I2861" s="144">
        <f t="shared" si="6"/>
        <v>696.823</v>
      </c>
      <c r="J2861" s="146">
        <v>401.593</v>
      </c>
      <c r="K2861" s="151" t="s">
        <v>3793</v>
      </c>
      <c r="L2861" s="146">
        <v>293.413</v>
      </c>
      <c r="M2861" s="146">
        <v>311.773</v>
      </c>
      <c r="N2861" s="151" t="s">
        <v>8244</v>
      </c>
      <c r="O2861" s="144">
        <f t="shared" si="7"/>
        <v>1154.327</v>
      </c>
      <c r="P2861" s="146">
        <v>388.782</v>
      </c>
      <c r="Q2861" s="151" t="s">
        <v>8245</v>
      </c>
      <c r="R2861" s="146">
        <v>589.201</v>
      </c>
      <c r="S2861" s="146">
        <v>54.711</v>
      </c>
      <c r="T2861" s="151" t="s">
        <v>2429</v>
      </c>
      <c r="U2861" s="146">
        <v>556.252</v>
      </c>
      <c r="V2861" s="146">
        <v>750.825</v>
      </c>
      <c r="W2861" s="146">
        <v>603.0</v>
      </c>
      <c r="X2861" s="150">
        <f t="array" ref="X2861">sumproduct({index(C:C,match($H2861,$B:$B,0))-average(vlookup({$H2861,$K2861,$N2861,$Q2861,$T2861},$B:$D,column(B$1),0)),index(C:C,match($K2861,$B:$B,0))-average(vlookup({$H2861,$K2861,$N2861,$Q2861,$T2861},$B:$D,column(B$1),0)),index(C:C,match($N2861,$B:$B,0))-average(vlookup({$H2861,$K2861,$N2861,$Q2861,$T2861},$B:$D,column(B$1),0)),index(C:C,match($Q2861,$B:$B,0))-average(vlookup({$H2861,$K2861,$N2861,$Q2861,$T2861},$B:$D,column(B$1),0)),index(C:C,match($T2861,$B:$B,0))-average(vlookup({$H2861,$K2861,$N2861,$Q2861,$T2861},$B:$D,column(B$1),0))},{I2861-average(I2861,L2861,O2861,R2861,U2861),L2861-average(I2861,L2861,O2861,R2861,U2861),O2861-average(I2861,L2861,O2861,R2861,U2861),R2861-average(I2861,L2861,O2861,R2861,U2861),U2861-average(I2861,L2861,O2861,R2861,U2861)})/sumsq(I2861-average(I2861,L2861,O2861,R2861,U2861),L2861-average(I2861,L2861,O2861,R2861,U2861),O2861-average(I2861,L2861,O2861,R2861,U2861),R2861-average(I2861,L2861,O2861,R2861,U2861),U2861-average(I2861,L2861,O2861,R2861,U2861))</f>
        <v>1.487215896</v>
      </c>
      <c r="Y2861" s="150">
        <f t="array" ref="Y2861">sumproduct({index(D:D,match($H2861,$B:$B,0))-average(vlookup({$H2861,$K2861,$N2861,$Q2861,$T2861},$B:$D,column(C$1),0)),index(D:D,match($K2861,$B:$B,0))-average(vlookup({$H2861,$K2861,$N2861,$Q2861,$T2861},$B:$D,column(C$1),0)),index(D:D,match($N2861,$B:$B,0))-average(vlookup({$H2861,$K2861,$N2861,$Q2861,$T2861},$B:$D,column(C$1),0)),index(D:D,match($Q2861,$B:$B,0))-average(vlookup({$H2861,$K2861,$N2861,$Q2861,$T2861},$B:$D,column(C$1),0)),index(D:D,match($T2861,$B:$B,0))-average(vlookup({$H2861,$K2861,$N2861,$Q2861,$T2861},$B:$D,column(C$1),0))},{J2861-average(J2861,M2861,P2861,S2861,V2861),M2861-average(J2861,M2861,P2861,S2861,V2861),P2861-average(J2861,M2861,P2861,S2861,V2861),S2861-average(J2861,M2861,P2861,S2861,V2861),V2861-average(J2861,M2861,P2861,S2861,V2861)})/sumsq(J2861-average(J2861,M2861,P2861,S2861,V2861),M2861-average(J2861,M2861,P2861,S2861,V2861),P2861-average(J2861,M2861,P2861,S2861,V2861),S2861-average(J2861,M2861,P2861,S2861,V2861),V2861-average(J2861,M2861,P2861,S2861,V2861))</f>
        <v>-1.487216151</v>
      </c>
    </row>
    <row r="2862" ht="15.75" customHeight="1">
      <c r="A2862" s="119">
        <v>2861.0</v>
      </c>
      <c r="B2862" s="143" t="str">
        <f t="array" ref="B2862">index(Systems!$A:$E,match($A2862,Systems!$A:$A,),match(B$1,Systems!$2:$2,))&amp;if(not(isblank(index(Systems!$A:$E,match($A2862,Systems!$A:$A,),match(Systems!$C$2,Systems!$2:$2,))))," ["&amp;index(Systems!$A:$E,match($A2862,Systems!$A:$A,),match(Systems!$C$2,Systems!$2:$2,))&amp;"]",)</f>
        <v>Ballalaba</v>
      </c>
      <c r="C2862" s="144">
        <f t="array" ref="C2862">round((F2862-average(I2862,L2862,O2862,R2862,U2862))*X2862+if($B2862=$H2862,0,iferror(average(vlookup({$H2862,$K2862,$N2862,$Q2862,$T2862},$B:$D,column(B$1),0)),index(C:C,match($H2862,$B:$B,)))),3)</f>
        <v>-401.669</v>
      </c>
      <c r="D2862" s="144">
        <f t="array" ref="D2862">round((G2862-average(J2862,M2862,P2862,S2862,V2862))*Y2862+if($B2862=$H2862,0,iferror(average(vlookup({$H2862,$K2862,$N2862,$Q2862,$T2862},$B:$D,column(C$1),0)),index(D:D,match($H2862,$B:$B,)))),3)</f>
        <v>-352.71</v>
      </c>
      <c r="E2862" s="145" t="s">
        <v>8243</v>
      </c>
      <c r="F2862" s="146">
        <v>426.746</v>
      </c>
      <c r="G2862" s="146">
        <v>638.764</v>
      </c>
      <c r="H2862" s="147" t="s">
        <v>404</v>
      </c>
      <c r="I2862" s="144">
        <f t="shared" si="6"/>
        <v>696.823</v>
      </c>
      <c r="J2862" s="146">
        <v>401.593</v>
      </c>
      <c r="K2862" s="151" t="s">
        <v>3793</v>
      </c>
      <c r="L2862" s="146">
        <v>293.413</v>
      </c>
      <c r="M2862" s="146">
        <v>311.773</v>
      </c>
      <c r="N2862" s="151" t="s">
        <v>8244</v>
      </c>
      <c r="O2862" s="144">
        <f t="shared" si="7"/>
        <v>1154.327</v>
      </c>
      <c r="P2862" s="146">
        <v>388.782</v>
      </c>
      <c r="Q2862" s="151" t="s">
        <v>8245</v>
      </c>
      <c r="R2862" s="146">
        <v>589.201</v>
      </c>
      <c r="S2862" s="146">
        <v>54.711</v>
      </c>
      <c r="T2862" s="151" t="s">
        <v>2429</v>
      </c>
      <c r="U2862" s="146">
        <v>556.252</v>
      </c>
      <c r="V2862" s="146">
        <v>750.825</v>
      </c>
      <c r="W2862" s="146">
        <v>603.0</v>
      </c>
      <c r="X2862" s="150">
        <f t="array" ref="X2862">sumproduct({index(C:C,match($H2862,$B:$B,0))-average(vlookup({$H2862,$K2862,$N2862,$Q2862,$T2862},$B:$D,column(B$1),0)),index(C:C,match($K2862,$B:$B,0))-average(vlookup({$H2862,$K2862,$N2862,$Q2862,$T2862},$B:$D,column(B$1),0)),index(C:C,match($N2862,$B:$B,0))-average(vlookup({$H2862,$K2862,$N2862,$Q2862,$T2862},$B:$D,column(B$1),0)),index(C:C,match($Q2862,$B:$B,0))-average(vlookup({$H2862,$K2862,$N2862,$Q2862,$T2862},$B:$D,column(B$1),0)),index(C:C,match($T2862,$B:$B,0))-average(vlookup({$H2862,$K2862,$N2862,$Q2862,$T2862},$B:$D,column(B$1),0))},{I2862-average(I2862,L2862,O2862,R2862,U2862),L2862-average(I2862,L2862,O2862,R2862,U2862),O2862-average(I2862,L2862,O2862,R2862,U2862),R2862-average(I2862,L2862,O2862,R2862,U2862),U2862-average(I2862,L2862,O2862,R2862,U2862)})/sumsq(I2862-average(I2862,L2862,O2862,R2862,U2862),L2862-average(I2862,L2862,O2862,R2862,U2862),O2862-average(I2862,L2862,O2862,R2862,U2862),R2862-average(I2862,L2862,O2862,R2862,U2862),U2862-average(I2862,L2862,O2862,R2862,U2862))</f>
        <v>1.487215896</v>
      </c>
      <c r="Y2862" s="150">
        <f t="array" ref="Y2862">sumproduct({index(D:D,match($H2862,$B:$B,0))-average(vlookup({$H2862,$K2862,$N2862,$Q2862,$T2862},$B:$D,column(C$1),0)),index(D:D,match($K2862,$B:$B,0))-average(vlookup({$H2862,$K2862,$N2862,$Q2862,$T2862},$B:$D,column(C$1),0)),index(D:D,match($N2862,$B:$B,0))-average(vlookup({$H2862,$K2862,$N2862,$Q2862,$T2862},$B:$D,column(C$1),0)),index(D:D,match($Q2862,$B:$B,0))-average(vlookup({$H2862,$K2862,$N2862,$Q2862,$T2862},$B:$D,column(C$1),0)),index(D:D,match($T2862,$B:$B,0))-average(vlookup({$H2862,$K2862,$N2862,$Q2862,$T2862},$B:$D,column(C$1),0))},{J2862-average(J2862,M2862,P2862,S2862,V2862),M2862-average(J2862,M2862,P2862,S2862,V2862),P2862-average(J2862,M2862,P2862,S2862,V2862),S2862-average(J2862,M2862,P2862,S2862,V2862),V2862-average(J2862,M2862,P2862,S2862,V2862)})/sumsq(J2862-average(J2862,M2862,P2862,S2862,V2862),M2862-average(J2862,M2862,P2862,S2862,V2862),P2862-average(J2862,M2862,P2862,S2862,V2862),S2862-average(J2862,M2862,P2862,S2862,V2862),V2862-average(J2862,M2862,P2862,S2862,V2862))</f>
        <v>-1.487216151</v>
      </c>
    </row>
    <row r="2863" ht="15.75" customHeight="1">
      <c r="A2863" s="119">
        <v>2862.0</v>
      </c>
      <c r="B2863" s="143" t="str">
        <f t="array" ref="B2863">index(Systems!$A:$E,match($A2863,Systems!$A:$A,),match(B$1,Systems!$2:$2,))&amp;if(not(isblank(index(Systems!$A:$E,match($A2863,Systems!$A:$A,),match(Systems!$C$2,Systems!$2:$2,))))," ["&amp;index(Systems!$A:$E,match($A2863,Systems!$A:$A,),match(Systems!$C$2,Systems!$2:$2,))&amp;"]",)</f>
        <v>Dersidatz [Blantleff (3025+)]</v>
      </c>
      <c r="C2863" s="144">
        <f t="array" ref="C2863">round((F2863-average(I2863,L2863,O2863,R2863,U2863))*X2863+if($B2863=$H2863,0,iferror(average(vlookup({$H2863,$K2863,$N2863,$Q2863,$T2863},$B:$D,column(B$1),0)),index(C:C,match($H2863,$B:$B,)))),3)</f>
        <v>-467.615</v>
      </c>
      <c r="D2863" s="144">
        <f t="array" ref="D2863">round((G2863-average(J2863,M2863,P2863,S2863,V2863))*Y2863+if($B2863=$H2863,0,iferror(average(vlookup({$H2863,$K2863,$N2863,$Q2863,$T2863},$B:$D,column(C$1),0)),index(D:D,match($H2863,$B:$B,)))),3)</f>
        <v>-115.732</v>
      </c>
      <c r="E2863" s="145" t="s">
        <v>8243</v>
      </c>
      <c r="F2863" s="146">
        <v>382.404</v>
      </c>
      <c r="G2863" s="146">
        <v>479.421</v>
      </c>
      <c r="H2863" s="147" t="s">
        <v>404</v>
      </c>
      <c r="I2863" s="144">
        <f t="shared" si="6"/>
        <v>696.823</v>
      </c>
      <c r="J2863" s="146">
        <v>401.593</v>
      </c>
      <c r="K2863" s="151" t="s">
        <v>3793</v>
      </c>
      <c r="L2863" s="146">
        <v>293.413</v>
      </c>
      <c r="M2863" s="146">
        <v>311.773</v>
      </c>
      <c r="N2863" s="151" t="s">
        <v>8244</v>
      </c>
      <c r="O2863" s="144">
        <f t="shared" si="7"/>
        <v>1154.327</v>
      </c>
      <c r="P2863" s="146">
        <v>388.782</v>
      </c>
      <c r="Q2863" s="151" t="s">
        <v>8245</v>
      </c>
      <c r="R2863" s="146">
        <v>589.201</v>
      </c>
      <c r="S2863" s="146">
        <v>54.711</v>
      </c>
      <c r="T2863" s="151" t="s">
        <v>2429</v>
      </c>
      <c r="U2863" s="146">
        <v>556.252</v>
      </c>
      <c r="V2863" s="146">
        <v>750.825</v>
      </c>
      <c r="W2863" s="146">
        <v>603.0</v>
      </c>
      <c r="X2863" s="150">
        <f t="array" ref="X2863">sumproduct({index(C:C,match($H2863,$B:$B,0))-average(vlookup({$H2863,$K2863,$N2863,$Q2863,$T2863},$B:$D,column(B$1),0)),index(C:C,match($K2863,$B:$B,0))-average(vlookup({$H2863,$K2863,$N2863,$Q2863,$T2863},$B:$D,column(B$1),0)),index(C:C,match($N2863,$B:$B,0))-average(vlookup({$H2863,$K2863,$N2863,$Q2863,$T2863},$B:$D,column(B$1),0)),index(C:C,match($Q2863,$B:$B,0))-average(vlookup({$H2863,$K2863,$N2863,$Q2863,$T2863},$B:$D,column(B$1),0)),index(C:C,match($T2863,$B:$B,0))-average(vlookup({$H2863,$K2863,$N2863,$Q2863,$T2863},$B:$D,column(B$1),0))},{I2863-average(I2863,L2863,O2863,R2863,U2863),L2863-average(I2863,L2863,O2863,R2863,U2863),O2863-average(I2863,L2863,O2863,R2863,U2863),R2863-average(I2863,L2863,O2863,R2863,U2863),U2863-average(I2863,L2863,O2863,R2863,U2863)})/sumsq(I2863-average(I2863,L2863,O2863,R2863,U2863),L2863-average(I2863,L2863,O2863,R2863,U2863),O2863-average(I2863,L2863,O2863,R2863,U2863),R2863-average(I2863,L2863,O2863,R2863,U2863),U2863-average(I2863,L2863,O2863,R2863,U2863))</f>
        <v>1.487215896</v>
      </c>
      <c r="Y2863" s="150">
        <f t="array" ref="Y2863">sumproduct({index(D:D,match($H2863,$B:$B,0))-average(vlookup({$H2863,$K2863,$N2863,$Q2863,$T2863},$B:$D,column(C$1),0)),index(D:D,match($K2863,$B:$B,0))-average(vlookup({$H2863,$K2863,$N2863,$Q2863,$T2863},$B:$D,column(C$1),0)),index(D:D,match($N2863,$B:$B,0))-average(vlookup({$H2863,$K2863,$N2863,$Q2863,$T2863},$B:$D,column(C$1),0)),index(D:D,match($Q2863,$B:$B,0))-average(vlookup({$H2863,$K2863,$N2863,$Q2863,$T2863},$B:$D,column(C$1),0)),index(D:D,match($T2863,$B:$B,0))-average(vlookup({$H2863,$K2863,$N2863,$Q2863,$T2863},$B:$D,column(C$1),0))},{J2863-average(J2863,M2863,P2863,S2863,V2863),M2863-average(J2863,M2863,P2863,S2863,V2863),P2863-average(J2863,M2863,P2863,S2863,V2863),S2863-average(J2863,M2863,P2863,S2863,V2863),V2863-average(J2863,M2863,P2863,S2863,V2863)})/sumsq(J2863-average(J2863,M2863,P2863,S2863,V2863),M2863-average(J2863,M2863,P2863,S2863,V2863),P2863-average(J2863,M2863,P2863,S2863,V2863),S2863-average(J2863,M2863,P2863,S2863,V2863),V2863-average(J2863,M2863,P2863,S2863,V2863))</f>
        <v>-1.487216151</v>
      </c>
    </row>
    <row r="2864" ht="15.75" customHeight="1">
      <c r="A2864" s="119">
        <v>2863.0</v>
      </c>
      <c r="B2864" s="143" t="str">
        <f t="array" ref="B2864">index(Systems!$A:$E,match($A2864,Systems!$A:$A,),match(B$1,Systems!$2:$2,))&amp;if(not(isblank(index(Systems!$A:$E,match($A2864,Systems!$A:$A,),match(Systems!$C$2,Systems!$2:$2,))))," ["&amp;index(Systems!$A:$E,match($A2864,Systems!$A:$A,),match(Systems!$C$2,Systems!$2:$2,))&amp;"]",)</f>
        <v>Hardisey's Haven</v>
      </c>
      <c r="C2864" s="144">
        <f t="array" ref="C2864">round((F2864-average(I2864,L2864,O2864,R2864,U2864))*X2864+if($B2864=$H2864,0,iferror(average(vlookup({$H2864,$K2864,$N2864,$Q2864,$T2864},$B:$D,column(B$1),0)),index(C:C,match($H2864,$B:$B,)))),3)</f>
        <v>-414.63</v>
      </c>
      <c r="D2864" s="144">
        <f t="array" ref="D2864">round((G2864-average(J2864,M2864,P2864,S2864,V2864))*Y2864+if($B2864=$H2864,0,iferror(average(vlookup({$H2864,$K2864,$N2864,$Q2864,$T2864},$B:$D,column(C$1),0)),index(D:D,match($H2864,$B:$B,)))),3)</f>
        <v>-91.65</v>
      </c>
      <c r="E2864" s="145" t="s">
        <v>8243</v>
      </c>
      <c r="F2864" s="146">
        <v>418.031</v>
      </c>
      <c r="G2864" s="146">
        <v>463.228</v>
      </c>
      <c r="H2864" s="147" t="s">
        <v>404</v>
      </c>
      <c r="I2864" s="144">
        <f t="shared" si="6"/>
        <v>696.823</v>
      </c>
      <c r="J2864" s="146">
        <v>401.593</v>
      </c>
      <c r="K2864" s="151" t="s">
        <v>3793</v>
      </c>
      <c r="L2864" s="146">
        <v>293.413</v>
      </c>
      <c r="M2864" s="146">
        <v>311.773</v>
      </c>
      <c r="N2864" s="151" t="s">
        <v>8244</v>
      </c>
      <c r="O2864" s="144">
        <f t="shared" si="7"/>
        <v>1154.327</v>
      </c>
      <c r="P2864" s="146">
        <v>388.782</v>
      </c>
      <c r="Q2864" s="151" t="s">
        <v>8245</v>
      </c>
      <c r="R2864" s="146">
        <v>589.201</v>
      </c>
      <c r="S2864" s="146">
        <v>54.711</v>
      </c>
      <c r="T2864" s="151" t="s">
        <v>2429</v>
      </c>
      <c r="U2864" s="146">
        <v>556.252</v>
      </c>
      <c r="V2864" s="146">
        <v>750.825</v>
      </c>
      <c r="W2864" s="146">
        <v>603.0</v>
      </c>
      <c r="X2864" s="150">
        <f t="array" ref="X2864">sumproduct({index(C:C,match($H2864,$B:$B,0))-average(vlookup({$H2864,$K2864,$N2864,$Q2864,$T2864},$B:$D,column(B$1),0)),index(C:C,match($K2864,$B:$B,0))-average(vlookup({$H2864,$K2864,$N2864,$Q2864,$T2864},$B:$D,column(B$1),0)),index(C:C,match($N2864,$B:$B,0))-average(vlookup({$H2864,$K2864,$N2864,$Q2864,$T2864},$B:$D,column(B$1),0)),index(C:C,match($Q2864,$B:$B,0))-average(vlookup({$H2864,$K2864,$N2864,$Q2864,$T2864},$B:$D,column(B$1),0)),index(C:C,match($T2864,$B:$B,0))-average(vlookup({$H2864,$K2864,$N2864,$Q2864,$T2864},$B:$D,column(B$1),0))},{I2864-average(I2864,L2864,O2864,R2864,U2864),L2864-average(I2864,L2864,O2864,R2864,U2864),O2864-average(I2864,L2864,O2864,R2864,U2864),R2864-average(I2864,L2864,O2864,R2864,U2864),U2864-average(I2864,L2864,O2864,R2864,U2864)})/sumsq(I2864-average(I2864,L2864,O2864,R2864,U2864),L2864-average(I2864,L2864,O2864,R2864,U2864),O2864-average(I2864,L2864,O2864,R2864,U2864),R2864-average(I2864,L2864,O2864,R2864,U2864),U2864-average(I2864,L2864,O2864,R2864,U2864))</f>
        <v>1.487215896</v>
      </c>
      <c r="Y2864" s="150">
        <f t="array" ref="Y2864">sumproduct({index(D:D,match($H2864,$B:$B,0))-average(vlookup({$H2864,$K2864,$N2864,$Q2864,$T2864},$B:$D,column(C$1),0)),index(D:D,match($K2864,$B:$B,0))-average(vlookup({$H2864,$K2864,$N2864,$Q2864,$T2864},$B:$D,column(C$1),0)),index(D:D,match($N2864,$B:$B,0))-average(vlookup({$H2864,$K2864,$N2864,$Q2864,$T2864},$B:$D,column(C$1),0)),index(D:D,match($Q2864,$B:$B,0))-average(vlookup({$H2864,$K2864,$N2864,$Q2864,$T2864},$B:$D,column(C$1),0)),index(D:D,match($T2864,$B:$B,0))-average(vlookup({$H2864,$K2864,$N2864,$Q2864,$T2864},$B:$D,column(C$1),0))},{J2864-average(J2864,M2864,P2864,S2864,V2864),M2864-average(J2864,M2864,P2864,S2864,V2864),P2864-average(J2864,M2864,P2864,S2864,V2864),S2864-average(J2864,M2864,P2864,S2864,V2864),V2864-average(J2864,M2864,P2864,S2864,V2864)})/sumsq(J2864-average(J2864,M2864,P2864,S2864,V2864),M2864-average(J2864,M2864,P2864,S2864,V2864),P2864-average(J2864,M2864,P2864,S2864,V2864),S2864-average(J2864,M2864,P2864,S2864,V2864),V2864-average(J2864,M2864,P2864,S2864,V2864))</f>
        <v>-1.487216151</v>
      </c>
    </row>
    <row r="2865" ht="15.75" customHeight="1">
      <c r="A2865" s="119">
        <v>2864.0</v>
      </c>
      <c r="B2865" s="143" t="str">
        <f t="array" ref="B2865">index(Systems!$A:$E,match($A2865,Systems!$A:$A,),match(B$1,Systems!$2:$2,))&amp;if(not(isblank(index(Systems!$A:$E,match($A2865,Systems!$A:$A,),match(Systems!$C$2,Systems!$2:$2,))))," ["&amp;index(Systems!$A:$E,match($A2865,Systems!$A:$A,),match(Systems!$C$2,Systems!$2:$2,))&amp;"]",)</f>
        <v>Horatius</v>
      </c>
      <c r="C2865" s="144">
        <f t="array" ref="C2865">round((F2865-average(I2865,L2865,O2865,R2865,U2865))*X2865+if($B2865=$H2865,0,iferror(average(vlookup({$H2865,$K2865,$N2865,$Q2865,$T2865},$B:$D,column(B$1),0)),index(C:C,match($H2865,$B:$B,)))),3)</f>
        <v>-439.706</v>
      </c>
      <c r="D2865" s="144">
        <f t="array" ref="D2865">round((G2865-average(J2865,M2865,P2865,S2865,V2865))*Y2865+if($B2865=$H2865,0,iferror(average(vlookup({$H2865,$K2865,$N2865,$Q2865,$T2865},$B:$D,column(C$1),0)),index(D:D,match($H2865,$B:$B,)))),3)</f>
        <v>-343.477</v>
      </c>
      <c r="E2865" s="145" t="s">
        <v>8243</v>
      </c>
      <c r="F2865" s="146">
        <v>401.17</v>
      </c>
      <c r="G2865" s="146">
        <v>632.556</v>
      </c>
      <c r="H2865" s="147" t="s">
        <v>404</v>
      </c>
      <c r="I2865" s="144">
        <f t="shared" si="6"/>
        <v>696.823</v>
      </c>
      <c r="J2865" s="146">
        <v>401.593</v>
      </c>
      <c r="K2865" s="151" t="s">
        <v>3793</v>
      </c>
      <c r="L2865" s="146">
        <v>293.413</v>
      </c>
      <c r="M2865" s="146">
        <v>311.773</v>
      </c>
      <c r="N2865" s="151" t="s">
        <v>8244</v>
      </c>
      <c r="O2865" s="144">
        <f t="shared" si="7"/>
        <v>1154.327</v>
      </c>
      <c r="P2865" s="146">
        <v>388.782</v>
      </c>
      <c r="Q2865" s="151" t="s">
        <v>8245</v>
      </c>
      <c r="R2865" s="146">
        <v>589.201</v>
      </c>
      <c r="S2865" s="146">
        <v>54.711</v>
      </c>
      <c r="T2865" s="151" t="s">
        <v>2429</v>
      </c>
      <c r="U2865" s="146">
        <v>556.252</v>
      </c>
      <c r="V2865" s="146">
        <v>750.825</v>
      </c>
      <c r="W2865" s="146">
        <v>603.0</v>
      </c>
      <c r="X2865" s="150">
        <f t="array" ref="X2865">sumproduct({index(C:C,match($H2865,$B:$B,0))-average(vlookup({$H2865,$K2865,$N2865,$Q2865,$T2865},$B:$D,column(B$1),0)),index(C:C,match($K2865,$B:$B,0))-average(vlookup({$H2865,$K2865,$N2865,$Q2865,$T2865},$B:$D,column(B$1),0)),index(C:C,match($N2865,$B:$B,0))-average(vlookup({$H2865,$K2865,$N2865,$Q2865,$T2865},$B:$D,column(B$1),0)),index(C:C,match($Q2865,$B:$B,0))-average(vlookup({$H2865,$K2865,$N2865,$Q2865,$T2865},$B:$D,column(B$1),0)),index(C:C,match($T2865,$B:$B,0))-average(vlookup({$H2865,$K2865,$N2865,$Q2865,$T2865},$B:$D,column(B$1),0))},{I2865-average(I2865,L2865,O2865,R2865,U2865),L2865-average(I2865,L2865,O2865,R2865,U2865),O2865-average(I2865,L2865,O2865,R2865,U2865),R2865-average(I2865,L2865,O2865,R2865,U2865),U2865-average(I2865,L2865,O2865,R2865,U2865)})/sumsq(I2865-average(I2865,L2865,O2865,R2865,U2865),L2865-average(I2865,L2865,O2865,R2865,U2865),O2865-average(I2865,L2865,O2865,R2865,U2865),R2865-average(I2865,L2865,O2865,R2865,U2865),U2865-average(I2865,L2865,O2865,R2865,U2865))</f>
        <v>1.487215896</v>
      </c>
      <c r="Y2865" s="150">
        <f t="array" ref="Y2865">sumproduct({index(D:D,match($H2865,$B:$B,0))-average(vlookup({$H2865,$K2865,$N2865,$Q2865,$T2865},$B:$D,column(C$1),0)),index(D:D,match($K2865,$B:$B,0))-average(vlookup({$H2865,$K2865,$N2865,$Q2865,$T2865},$B:$D,column(C$1),0)),index(D:D,match($N2865,$B:$B,0))-average(vlookup({$H2865,$K2865,$N2865,$Q2865,$T2865},$B:$D,column(C$1),0)),index(D:D,match($Q2865,$B:$B,0))-average(vlookup({$H2865,$K2865,$N2865,$Q2865,$T2865},$B:$D,column(C$1),0)),index(D:D,match($T2865,$B:$B,0))-average(vlookup({$H2865,$K2865,$N2865,$Q2865,$T2865},$B:$D,column(C$1),0))},{J2865-average(J2865,M2865,P2865,S2865,V2865),M2865-average(J2865,M2865,P2865,S2865,V2865),P2865-average(J2865,M2865,P2865,S2865,V2865),S2865-average(J2865,M2865,P2865,S2865,V2865),V2865-average(J2865,M2865,P2865,S2865,V2865)})/sumsq(J2865-average(J2865,M2865,P2865,S2865,V2865),M2865-average(J2865,M2865,P2865,S2865,V2865),P2865-average(J2865,M2865,P2865,S2865,V2865),S2865-average(J2865,M2865,P2865,S2865,V2865),V2865-average(J2865,M2865,P2865,S2865,V2865))</f>
        <v>-1.487216151</v>
      </c>
    </row>
    <row r="2866" ht="15.75" customHeight="1">
      <c r="A2866" s="119">
        <v>2865.0</v>
      </c>
      <c r="B2866" s="143" t="str">
        <f t="array" ref="B2866">index(Systems!$A:$E,match($A2866,Systems!$A:$A,),match(B$1,Systems!$2:$2,))&amp;if(not(isblank(index(Systems!$A:$E,match($A2866,Systems!$A:$A,),match(Systems!$C$2,Systems!$2:$2,))))," ["&amp;index(Systems!$A:$E,match($A2866,Systems!$A:$A,),match(Systems!$C$2,Systems!$2:$2,))&amp;"]",)</f>
        <v>Islington</v>
      </c>
      <c r="C2866" s="144">
        <f t="array" ref="C2866">round((F2866-average(I2866,L2866,O2866,R2866,U2866))*X2866+if($B2866=$H2866,0,iferror(average(vlookup({$H2866,$K2866,$N2866,$Q2866,$T2866},$B:$D,column(B$1),0)),index(C:C,match($H2866,$B:$B,)))),3)</f>
        <v>-383.419</v>
      </c>
      <c r="D2866" s="144">
        <f t="array" ref="D2866">round((G2866-average(J2866,M2866,P2866,S2866,V2866))*Y2866+if($B2866=$H2866,0,iferror(average(vlookup({$H2866,$K2866,$N2866,$Q2866,$T2866},$B:$D,column(C$1),0)),index(D:D,match($H2866,$B:$B,)))),3)</f>
        <v>-368.761</v>
      </c>
      <c r="E2866" s="145" t="s">
        <v>8243</v>
      </c>
      <c r="F2866" s="146">
        <v>439.017</v>
      </c>
      <c r="G2866" s="146">
        <v>649.557</v>
      </c>
      <c r="H2866" s="147" t="s">
        <v>404</v>
      </c>
      <c r="I2866" s="144">
        <f t="shared" si="6"/>
        <v>696.823</v>
      </c>
      <c r="J2866" s="146">
        <v>401.593</v>
      </c>
      <c r="K2866" s="151" t="s">
        <v>3793</v>
      </c>
      <c r="L2866" s="146">
        <v>293.413</v>
      </c>
      <c r="M2866" s="146">
        <v>311.773</v>
      </c>
      <c r="N2866" s="151" t="s">
        <v>8244</v>
      </c>
      <c r="O2866" s="144">
        <f t="shared" si="7"/>
        <v>1154.327</v>
      </c>
      <c r="P2866" s="146">
        <v>388.782</v>
      </c>
      <c r="Q2866" s="151" t="s">
        <v>8245</v>
      </c>
      <c r="R2866" s="146">
        <v>589.201</v>
      </c>
      <c r="S2866" s="146">
        <v>54.711</v>
      </c>
      <c r="T2866" s="151" t="s">
        <v>2429</v>
      </c>
      <c r="U2866" s="146">
        <v>556.252</v>
      </c>
      <c r="V2866" s="146">
        <v>750.825</v>
      </c>
      <c r="W2866" s="146">
        <v>603.0</v>
      </c>
      <c r="X2866" s="150">
        <f t="array" ref="X2866">sumproduct({index(C:C,match($H2866,$B:$B,0))-average(vlookup({$H2866,$K2866,$N2866,$Q2866,$T2866},$B:$D,column(B$1),0)),index(C:C,match($K2866,$B:$B,0))-average(vlookup({$H2866,$K2866,$N2866,$Q2866,$T2866},$B:$D,column(B$1),0)),index(C:C,match($N2866,$B:$B,0))-average(vlookup({$H2866,$K2866,$N2866,$Q2866,$T2866},$B:$D,column(B$1),0)),index(C:C,match($Q2866,$B:$B,0))-average(vlookup({$H2866,$K2866,$N2866,$Q2866,$T2866},$B:$D,column(B$1),0)),index(C:C,match($T2866,$B:$B,0))-average(vlookup({$H2866,$K2866,$N2866,$Q2866,$T2866},$B:$D,column(B$1),0))},{I2866-average(I2866,L2866,O2866,R2866,U2866),L2866-average(I2866,L2866,O2866,R2866,U2866),O2866-average(I2866,L2866,O2866,R2866,U2866),R2866-average(I2866,L2866,O2866,R2866,U2866),U2866-average(I2866,L2866,O2866,R2866,U2866)})/sumsq(I2866-average(I2866,L2866,O2866,R2866,U2866),L2866-average(I2866,L2866,O2866,R2866,U2866),O2866-average(I2866,L2866,O2866,R2866,U2866),R2866-average(I2866,L2866,O2866,R2866,U2866),U2866-average(I2866,L2866,O2866,R2866,U2866))</f>
        <v>1.487215896</v>
      </c>
      <c r="Y2866" s="150">
        <f t="array" ref="Y2866">sumproduct({index(D:D,match($H2866,$B:$B,0))-average(vlookup({$H2866,$K2866,$N2866,$Q2866,$T2866},$B:$D,column(C$1),0)),index(D:D,match($K2866,$B:$B,0))-average(vlookup({$H2866,$K2866,$N2866,$Q2866,$T2866},$B:$D,column(C$1),0)),index(D:D,match($N2866,$B:$B,0))-average(vlookup({$H2866,$K2866,$N2866,$Q2866,$T2866},$B:$D,column(C$1),0)),index(D:D,match($Q2866,$B:$B,0))-average(vlookup({$H2866,$K2866,$N2866,$Q2866,$T2866},$B:$D,column(C$1),0)),index(D:D,match($T2866,$B:$B,0))-average(vlookup({$H2866,$K2866,$N2866,$Q2866,$T2866},$B:$D,column(C$1),0))},{J2866-average(J2866,M2866,P2866,S2866,V2866),M2866-average(J2866,M2866,P2866,S2866,V2866),P2866-average(J2866,M2866,P2866,S2866,V2866),S2866-average(J2866,M2866,P2866,S2866,V2866),V2866-average(J2866,M2866,P2866,S2866,V2866)})/sumsq(J2866-average(J2866,M2866,P2866,S2866,V2866),M2866-average(J2866,M2866,P2866,S2866,V2866),P2866-average(J2866,M2866,P2866,S2866,V2866),S2866-average(J2866,M2866,P2866,S2866,V2866),V2866-average(J2866,M2866,P2866,S2866,V2866))</f>
        <v>-1.487216151</v>
      </c>
    </row>
    <row r="2867" ht="15.75" customHeight="1">
      <c r="A2867" s="119">
        <v>2866.0</v>
      </c>
      <c r="B2867" s="143" t="str">
        <f t="array" ref="B2867">index(Systems!$A:$E,match($A2867,Systems!$A:$A,),match(B$1,Systems!$2:$2,))&amp;if(not(isblank(index(Systems!$A:$E,match($A2867,Systems!$A:$A,),match(Systems!$C$2,Systems!$2:$2,))))," ["&amp;index(Systems!$A:$E,match($A2867,Systems!$A:$A,),match(Systems!$C$2,Systems!$2:$2,))&amp;"]",)</f>
        <v>Leximon</v>
      </c>
      <c r="C2867" s="144">
        <f t="array" ref="C2867">round((F2867-average(I2867,L2867,O2867,R2867,U2867))*X2867+if($B2867=$H2867,0,iferror(average(vlookup({$H2867,$K2867,$N2867,$Q2867,$T2867},$B:$D,column(B$1),0)),index(C:C,match($H2867,$B:$B,)))),3)</f>
        <v>-463.23</v>
      </c>
      <c r="D2867" s="144">
        <f t="array" ref="D2867">round((G2867-average(J2867,M2867,P2867,S2867,V2867))*Y2867+if($B2867=$H2867,0,iferror(average(vlookup({$H2867,$K2867,$N2867,$Q2867,$T2867},$B:$D,column(C$1),0)),index(D:D,match($H2867,$B:$B,)))),3)</f>
        <v>-207.599</v>
      </c>
      <c r="E2867" s="145" t="s">
        <v>8243</v>
      </c>
      <c r="F2867" s="146">
        <v>385.352</v>
      </c>
      <c r="G2867" s="146">
        <v>541.192</v>
      </c>
      <c r="H2867" s="147" t="s">
        <v>404</v>
      </c>
      <c r="I2867" s="144">
        <f t="shared" si="6"/>
        <v>696.823</v>
      </c>
      <c r="J2867" s="146">
        <v>401.593</v>
      </c>
      <c r="K2867" s="151" t="s">
        <v>3793</v>
      </c>
      <c r="L2867" s="146">
        <v>293.413</v>
      </c>
      <c r="M2867" s="146">
        <v>311.773</v>
      </c>
      <c r="N2867" s="151" t="s">
        <v>8244</v>
      </c>
      <c r="O2867" s="144">
        <f t="shared" si="7"/>
        <v>1154.327</v>
      </c>
      <c r="P2867" s="146">
        <v>388.782</v>
      </c>
      <c r="Q2867" s="151" t="s">
        <v>8245</v>
      </c>
      <c r="R2867" s="146">
        <v>589.201</v>
      </c>
      <c r="S2867" s="146">
        <v>54.711</v>
      </c>
      <c r="T2867" s="151" t="s">
        <v>2429</v>
      </c>
      <c r="U2867" s="146">
        <v>556.252</v>
      </c>
      <c r="V2867" s="146">
        <v>750.825</v>
      </c>
      <c r="W2867" s="146">
        <v>603.0</v>
      </c>
      <c r="X2867" s="150">
        <f t="array" ref="X2867">sumproduct({index(C:C,match($H2867,$B:$B,0))-average(vlookup({$H2867,$K2867,$N2867,$Q2867,$T2867},$B:$D,column(B$1),0)),index(C:C,match($K2867,$B:$B,0))-average(vlookup({$H2867,$K2867,$N2867,$Q2867,$T2867},$B:$D,column(B$1),0)),index(C:C,match($N2867,$B:$B,0))-average(vlookup({$H2867,$K2867,$N2867,$Q2867,$T2867},$B:$D,column(B$1),0)),index(C:C,match($Q2867,$B:$B,0))-average(vlookup({$H2867,$K2867,$N2867,$Q2867,$T2867},$B:$D,column(B$1),0)),index(C:C,match($T2867,$B:$B,0))-average(vlookup({$H2867,$K2867,$N2867,$Q2867,$T2867},$B:$D,column(B$1),0))},{I2867-average(I2867,L2867,O2867,R2867,U2867),L2867-average(I2867,L2867,O2867,R2867,U2867),O2867-average(I2867,L2867,O2867,R2867,U2867),R2867-average(I2867,L2867,O2867,R2867,U2867),U2867-average(I2867,L2867,O2867,R2867,U2867)})/sumsq(I2867-average(I2867,L2867,O2867,R2867,U2867),L2867-average(I2867,L2867,O2867,R2867,U2867),O2867-average(I2867,L2867,O2867,R2867,U2867),R2867-average(I2867,L2867,O2867,R2867,U2867),U2867-average(I2867,L2867,O2867,R2867,U2867))</f>
        <v>1.487215896</v>
      </c>
      <c r="Y2867" s="150">
        <f t="array" ref="Y2867">sumproduct({index(D:D,match($H2867,$B:$B,0))-average(vlookup({$H2867,$K2867,$N2867,$Q2867,$T2867},$B:$D,column(C$1),0)),index(D:D,match($K2867,$B:$B,0))-average(vlookup({$H2867,$K2867,$N2867,$Q2867,$T2867},$B:$D,column(C$1),0)),index(D:D,match($N2867,$B:$B,0))-average(vlookup({$H2867,$K2867,$N2867,$Q2867,$T2867},$B:$D,column(C$1),0)),index(D:D,match($Q2867,$B:$B,0))-average(vlookup({$H2867,$K2867,$N2867,$Q2867,$T2867},$B:$D,column(C$1),0)),index(D:D,match($T2867,$B:$B,0))-average(vlookup({$H2867,$K2867,$N2867,$Q2867,$T2867},$B:$D,column(C$1),0))},{J2867-average(J2867,M2867,P2867,S2867,V2867),M2867-average(J2867,M2867,P2867,S2867,V2867),P2867-average(J2867,M2867,P2867,S2867,V2867),S2867-average(J2867,M2867,P2867,S2867,V2867),V2867-average(J2867,M2867,P2867,S2867,V2867)})/sumsq(J2867-average(J2867,M2867,P2867,S2867,V2867),M2867-average(J2867,M2867,P2867,S2867,V2867),P2867-average(J2867,M2867,P2867,S2867,V2867),S2867-average(J2867,M2867,P2867,S2867,V2867),V2867-average(J2867,M2867,P2867,S2867,V2867))</f>
        <v>-1.487216151</v>
      </c>
    </row>
    <row r="2868" ht="15.75" customHeight="1">
      <c r="A2868" s="119">
        <v>2867.0</v>
      </c>
      <c r="B2868" s="143" t="str">
        <f t="array" ref="B2868">index(Systems!$A:$E,match($A2868,Systems!$A:$A,),match(B$1,Systems!$2:$2,))&amp;if(not(isblank(index(Systems!$A:$E,match($A2868,Systems!$A:$A,),match(Systems!$C$2,Systems!$2:$2,))))," ["&amp;index(Systems!$A:$E,match($A2868,Systems!$A:$A,),match(Systems!$C$2,Systems!$2:$2,))&amp;"]",)</f>
        <v>Lindassa</v>
      </c>
      <c r="C2868" s="144">
        <f t="array" ref="C2868">round((F2868-average(I2868,L2868,O2868,R2868,U2868))*X2868+if($B2868=$H2868,0,iferror(average(vlookup({$H2868,$K2868,$N2868,$Q2868,$T2868},$B:$D,column(B$1),0)),index(C:C,match($H2868,$B:$B,)))),3)</f>
        <v>-475.103</v>
      </c>
      <c r="D2868" s="144">
        <f t="array" ref="D2868">round((G2868-average(J2868,M2868,P2868,S2868,V2868))*Y2868+if($B2868=$H2868,0,iferror(average(vlookup({$H2868,$K2868,$N2868,$Q2868,$T2868},$B:$D,column(C$1),0)),index(D:D,match($H2868,$B:$B,)))),3)</f>
        <v>-215.954</v>
      </c>
      <c r="E2868" s="145" t="s">
        <v>8243</v>
      </c>
      <c r="F2868" s="146">
        <v>377.369</v>
      </c>
      <c r="G2868" s="146">
        <v>546.81</v>
      </c>
      <c r="H2868" s="147" t="s">
        <v>404</v>
      </c>
      <c r="I2868" s="144">
        <f t="shared" si="6"/>
        <v>696.823</v>
      </c>
      <c r="J2868" s="146">
        <v>401.593</v>
      </c>
      <c r="K2868" s="151" t="s">
        <v>3793</v>
      </c>
      <c r="L2868" s="146">
        <v>293.413</v>
      </c>
      <c r="M2868" s="146">
        <v>311.773</v>
      </c>
      <c r="N2868" s="151" t="s">
        <v>8244</v>
      </c>
      <c r="O2868" s="144">
        <f t="shared" si="7"/>
        <v>1154.327</v>
      </c>
      <c r="P2868" s="146">
        <v>388.782</v>
      </c>
      <c r="Q2868" s="151" t="s">
        <v>8245</v>
      </c>
      <c r="R2868" s="146">
        <v>589.201</v>
      </c>
      <c r="S2868" s="146">
        <v>54.711</v>
      </c>
      <c r="T2868" s="151" t="s">
        <v>2429</v>
      </c>
      <c r="U2868" s="146">
        <v>556.252</v>
      </c>
      <c r="V2868" s="146">
        <v>750.825</v>
      </c>
      <c r="W2868" s="146">
        <v>603.0</v>
      </c>
      <c r="X2868" s="150">
        <f t="array" ref="X2868">sumproduct({index(C:C,match($H2868,$B:$B,0))-average(vlookup({$H2868,$K2868,$N2868,$Q2868,$T2868},$B:$D,column(B$1),0)),index(C:C,match($K2868,$B:$B,0))-average(vlookup({$H2868,$K2868,$N2868,$Q2868,$T2868},$B:$D,column(B$1),0)),index(C:C,match($N2868,$B:$B,0))-average(vlookup({$H2868,$K2868,$N2868,$Q2868,$T2868},$B:$D,column(B$1),0)),index(C:C,match($Q2868,$B:$B,0))-average(vlookup({$H2868,$K2868,$N2868,$Q2868,$T2868},$B:$D,column(B$1),0)),index(C:C,match($T2868,$B:$B,0))-average(vlookup({$H2868,$K2868,$N2868,$Q2868,$T2868},$B:$D,column(B$1),0))},{I2868-average(I2868,L2868,O2868,R2868,U2868),L2868-average(I2868,L2868,O2868,R2868,U2868),O2868-average(I2868,L2868,O2868,R2868,U2868),R2868-average(I2868,L2868,O2868,R2868,U2868),U2868-average(I2868,L2868,O2868,R2868,U2868)})/sumsq(I2868-average(I2868,L2868,O2868,R2868,U2868),L2868-average(I2868,L2868,O2868,R2868,U2868),O2868-average(I2868,L2868,O2868,R2868,U2868),R2868-average(I2868,L2868,O2868,R2868,U2868),U2868-average(I2868,L2868,O2868,R2868,U2868))</f>
        <v>1.487215896</v>
      </c>
      <c r="Y2868" s="150">
        <f t="array" ref="Y2868">sumproduct({index(D:D,match($H2868,$B:$B,0))-average(vlookup({$H2868,$K2868,$N2868,$Q2868,$T2868},$B:$D,column(C$1),0)),index(D:D,match($K2868,$B:$B,0))-average(vlookup({$H2868,$K2868,$N2868,$Q2868,$T2868},$B:$D,column(C$1),0)),index(D:D,match($N2868,$B:$B,0))-average(vlookup({$H2868,$K2868,$N2868,$Q2868,$T2868},$B:$D,column(C$1),0)),index(D:D,match($Q2868,$B:$B,0))-average(vlookup({$H2868,$K2868,$N2868,$Q2868,$T2868},$B:$D,column(C$1),0)),index(D:D,match($T2868,$B:$B,0))-average(vlookup({$H2868,$K2868,$N2868,$Q2868,$T2868},$B:$D,column(C$1),0))},{J2868-average(J2868,M2868,P2868,S2868,V2868),M2868-average(J2868,M2868,P2868,S2868,V2868),P2868-average(J2868,M2868,P2868,S2868,V2868),S2868-average(J2868,M2868,P2868,S2868,V2868),V2868-average(J2868,M2868,P2868,S2868,V2868)})/sumsq(J2868-average(J2868,M2868,P2868,S2868,V2868),M2868-average(J2868,M2868,P2868,S2868,V2868),P2868-average(J2868,M2868,P2868,S2868,V2868),S2868-average(J2868,M2868,P2868,S2868,V2868),V2868-average(J2868,M2868,P2868,S2868,V2868))</f>
        <v>-1.487216151</v>
      </c>
    </row>
    <row r="2869" ht="15.75" customHeight="1">
      <c r="A2869" s="119">
        <v>2868.0</v>
      </c>
      <c r="B2869" s="143" t="str">
        <f t="array" ref="B2869">index(Systems!$A:$E,match($A2869,Systems!$A:$A,),match(B$1,Systems!$2:$2,))&amp;if(not(isblank(index(Systems!$A:$E,match($A2869,Systems!$A:$A,),match(Systems!$C$2,Systems!$2:$2,))))," ["&amp;index(Systems!$A:$E,match($A2869,Systems!$A:$A,),match(Systems!$C$2,Systems!$2:$2,))&amp;"]",)</f>
        <v>Logan Prime</v>
      </c>
      <c r="C2869" s="144">
        <f t="array" ref="C2869">round((F2869-average(I2869,L2869,O2869,R2869,U2869))*X2869+if($B2869=$H2869,0,iferror(average(vlookup({$H2869,$K2869,$N2869,$Q2869,$T2869},$B:$D,column(B$1),0)),index(C:C,match($H2869,$B:$B,)))),3)</f>
        <v>-484.777</v>
      </c>
      <c r="D2869" s="144">
        <f t="array" ref="D2869">round((G2869-average(J2869,M2869,P2869,S2869,V2869))*Y2869+if($B2869=$H2869,0,iferror(average(vlookup({$H2869,$K2869,$N2869,$Q2869,$T2869},$B:$D,column(C$1),0)),index(D:D,match($H2869,$B:$B,)))),3)</f>
        <v>-228.706</v>
      </c>
      <c r="E2869" s="145" t="s">
        <v>8243</v>
      </c>
      <c r="F2869" s="146">
        <v>370.864</v>
      </c>
      <c r="G2869" s="146">
        <v>555.384</v>
      </c>
      <c r="H2869" s="147" t="s">
        <v>404</v>
      </c>
      <c r="I2869" s="144">
        <f t="shared" si="6"/>
        <v>696.823</v>
      </c>
      <c r="J2869" s="146">
        <v>401.593</v>
      </c>
      <c r="K2869" s="151" t="s">
        <v>3793</v>
      </c>
      <c r="L2869" s="146">
        <v>293.413</v>
      </c>
      <c r="M2869" s="146">
        <v>311.773</v>
      </c>
      <c r="N2869" s="151" t="s">
        <v>8244</v>
      </c>
      <c r="O2869" s="144">
        <f t="shared" si="7"/>
        <v>1154.327</v>
      </c>
      <c r="P2869" s="146">
        <v>388.782</v>
      </c>
      <c r="Q2869" s="151" t="s">
        <v>8245</v>
      </c>
      <c r="R2869" s="146">
        <v>589.201</v>
      </c>
      <c r="S2869" s="146">
        <v>54.711</v>
      </c>
      <c r="T2869" s="151" t="s">
        <v>2429</v>
      </c>
      <c r="U2869" s="146">
        <v>556.252</v>
      </c>
      <c r="V2869" s="146">
        <v>750.825</v>
      </c>
      <c r="W2869" s="146">
        <v>603.0</v>
      </c>
      <c r="X2869" s="150">
        <f t="array" ref="X2869">sumproduct({index(C:C,match($H2869,$B:$B,0))-average(vlookup({$H2869,$K2869,$N2869,$Q2869,$T2869},$B:$D,column(B$1),0)),index(C:C,match($K2869,$B:$B,0))-average(vlookup({$H2869,$K2869,$N2869,$Q2869,$T2869},$B:$D,column(B$1),0)),index(C:C,match($N2869,$B:$B,0))-average(vlookup({$H2869,$K2869,$N2869,$Q2869,$T2869},$B:$D,column(B$1),0)),index(C:C,match($Q2869,$B:$B,0))-average(vlookup({$H2869,$K2869,$N2869,$Q2869,$T2869},$B:$D,column(B$1),0)),index(C:C,match($T2869,$B:$B,0))-average(vlookup({$H2869,$K2869,$N2869,$Q2869,$T2869},$B:$D,column(B$1),0))},{I2869-average(I2869,L2869,O2869,R2869,U2869),L2869-average(I2869,L2869,O2869,R2869,U2869),O2869-average(I2869,L2869,O2869,R2869,U2869),R2869-average(I2869,L2869,O2869,R2869,U2869),U2869-average(I2869,L2869,O2869,R2869,U2869)})/sumsq(I2869-average(I2869,L2869,O2869,R2869,U2869),L2869-average(I2869,L2869,O2869,R2869,U2869),O2869-average(I2869,L2869,O2869,R2869,U2869),R2869-average(I2869,L2869,O2869,R2869,U2869),U2869-average(I2869,L2869,O2869,R2869,U2869))</f>
        <v>1.487215896</v>
      </c>
      <c r="Y2869" s="150">
        <f t="array" ref="Y2869">sumproduct({index(D:D,match($H2869,$B:$B,0))-average(vlookup({$H2869,$K2869,$N2869,$Q2869,$T2869},$B:$D,column(C$1),0)),index(D:D,match($K2869,$B:$B,0))-average(vlookup({$H2869,$K2869,$N2869,$Q2869,$T2869},$B:$D,column(C$1),0)),index(D:D,match($N2869,$B:$B,0))-average(vlookup({$H2869,$K2869,$N2869,$Q2869,$T2869},$B:$D,column(C$1),0)),index(D:D,match($Q2869,$B:$B,0))-average(vlookup({$H2869,$K2869,$N2869,$Q2869,$T2869},$B:$D,column(C$1),0)),index(D:D,match($T2869,$B:$B,0))-average(vlookup({$H2869,$K2869,$N2869,$Q2869,$T2869},$B:$D,column(C$1),0))},{J2869-average(J2869,M2869,P2869,S2869,V2869),M2869-average(J2869,M2869,P2869,S2869,V2869),P2869-average(J2869,M2869,P2869,S2869,V2869),S2869-average(J2869,M2869,P2869,S2869,V2869),V2869-average(J2869,M2869,P2869,S2869,V2869)})/sumsq(J2869-average(J2869,M2869,P2869,S2869,V2869),M2869-average(J2869,M2869,P2869,S2869,V2869),P2869-average(J2869,M2869,P2869,S2869,V2869),S2869-average(J2869,M2869,P2869,S2869,V2869),V2869-average(J2869,M2869,P2869,S2869,V2869))</f>
        <v>-1.487216151</v>
      </c>
    </row>
    <row r="2870" ht="15.75" customHeight="1">
      <c r="A2870" s="119">
        <v>2869.0</v>
      </c>
      <c r="B2870" s="143" t="str">
        <f t="array" ref="B2870">index(Systems!$A:$E,match($A2870,Systems!$A:$A,),match(B$1,Systems!$2:$2,))&amp;if(not(isblank(index(Systems!$A:$E,match($A2870,Systems!$A:$A,),match(Systems!$C$2,Systems!$2:$2,))))," ["&amp;index(Systems!$A:$E,match($A2870,Systems!$A:$A,),match(Systems!$C$2,Systems!$2:$2,))&amp;"]",)</f>
        <v>Lordinax</v>
      </c>
      <c r="C2870" s="144">
        <f t="array" ref="C2870">round((F2870-average(I2870,L2870,O2870,R2870,U2870))*X2870+if($B2870=$H2870,0,iferror(average(vlookup({$H2870,$K2870,$N2870,$Q2870,$T2870},$B:$D,column(B$1),0)),index(C:C,match($H2870,$B:$B,)))),3)</f>
        <v>-469.826</v>
      </c>
      <c r="D2870" s="144">
        <f t="array" ref="D2870">round((G2870-average(J2870,M2870,P2870,S2870,V2870))*Y2870+if($B2870=$H2870,0,iferror(average(vlookup({$H2870,$K2870,$N2870,$Q2870,$T2870},$B:$D,column(C$1),0)),index(D:D,match($H2870,$B:$B,)))),3)</f>
        <v>-172.859</v>
      </c>
      <c r="E2870" s="145" t="s">
        <v>8243</v>
      </c>
      <c r="F2870" s="146">
        <v>380.917</v>
      </c>
      <c r="G2870" s="146">
        <v>517.833</v>
      </c>
      <c r="H2870" s="147" t="s">
        <v>404</v>
      </c>
      <c r="I2870" s="144">
        <f t="shared" si="6"/>
        <v>696.823</v>
      </c>
      <c r="J2870" s="146">
        <v>401.593</v>
      </c>
      <c r="K2870" s="151" t="s">
        <v>3793</v>
      </c>
      <c r="L2870" s="146">
        <v>293.413</v>
      </c>
      <c r="M2870" s="146">
        <v>311.773</v>
      </c>
      <c r="N2870" s="151" t="s">
        <v>8244</v>
      </c>
      <c r="O2870" s="144">
        <f t="shared" si="7"/>
        <v>1154.327</v>
      </c>
      <c r="P2870" s="146">
        <v>388.782</v>
      </c>
      <c r="Q2870" s="151" t="s">
        <v>8245</v>
      </c>
      <c r="R2870" s="146">
        <v>589.201</v>
      </c>
      <c r="S2870" s="146">
        <v>54.711</v>
      </c>
      <c r="T2870" s="151" t="s">
        <v>2429</v>
      </c>
      <c r="U2870" s="146">
        <v>556.252</v>
      </c>
      <c r="V2870" s="146">
        <v>750.825</v>
      </c>
      <c r="W2870" s="146">
        <v>603.0</v>
      </c>
      <c r="X2870" s="150">
        <f t="array" ref="X2870">sumproduct({index(C:C,match($H2870,$B:$B,0))-average(vlookup({$H2870,$K2870,$N2870,$Q2870,$T2870},$B:$D,column(B$1),0)),index(C:C,match($K2870,$B:$B,0))-average(vlookup({$H2870,$K2870,$N2870,$Q2870,$T2870},$B:$D,column(B$1),0)),index(C:C,match($N2870,$B:$B,0))-average(vlookup({$H2870,$K2870,$N2870,$Q2870,$T2870},$B:$D,column(B$1),0)),index(C:C,match($Q2870,$B:$B,0))-average(vlookup({$H2870,$K2870,$N2870,$Q2870,$T2870},$B:$D,column(B$1),0)),index(C:C,match($T2870,$B:$B,0))-average(vlookup({$H2870,$K2870,$N2870,$Q2870,$T2870},$B:$D,column(B$1),0))},{I2870-average(I2870,L2870,O2870,R2870,U2870),L2870-average(I2870,L2870,O2870,R2870,U2870),O2870-average(I2870,L2870,O2870,R2870,U2870),R2870-average(I2870,L2870,O2870,R2870,U2870),U2870-average(I2870,L2870,O2870,R2870,U2870)})/sumsq(I2870-average(I2870,L2870,O2870,R2870,U2870),L2870-average(I2870,L2870,O2870,R2870,U2870),O2870-average(I2870,L2870,O2870,R2870,U2870),R2870-average(I2870,L2870,O2870,R2870,U2870),U2870-average(I2870,L2870,O2870,R2870,U2870))</f>
        <v>1.487215896</v>
      </c>
      <c r="Y2870" s="150">
        <f t="array" ref="Y2870">sumproduct({index(D:D,match($H2870,$B:$B,0))-average(vlookup({$H2870,$K2870,$N2870,$Q2870,$T2870},$B:$D,column(C$1),0)),index(D:D,match($K2870,$B:$B,0))-average(vlookup({$H2870,$K2870,$N2870,$Q2870,$T2870},$B:$D,column(C$1),0)),index(D:D,match($N2870,$B:$B,0))-average(vlookup({$H2870,$K2870,$N2870,$Q2870,$T2870},$B:$D,column(C$1),0)),index(D:D,match($Q2870,$B:$B,0))-average(vlookup({$H2870,$K2870,$N2870,$Q2870,$T2870},$B:$D,column(C$1),0)),index(D:D,match($T2870,$B:$B,0))-average(vlookup({$H2870,$K2870,$N2870,$Q2870,$T2870},$B:$D,column(C$1),0))},{J2870-average(J2870,M2870,P2870,S2870,V2870),M2870-average(J2870,M2870,P2870,S2870,V2870),P2870-average(J2870,M2870,P2870,S2870,V2870),S2870-average(J2870,M2870,P2870,S2870,V2870),V2870-average(J2870,M2870,P2870,S2870,V2870)})/sumsq(J2870-average(J2870,M2870,P2870,S2870,V2870),M2870-average(J2870,M2870,P2870,S2870,V2870),P2870-average(J2870,M2870,P2870,S2870,V2870),S2870-average(J2870,M2870,P2870,S2870,V2870),V2870-average(J2870,M2870,P2870,S2870,V2870))</f>
        <v>-1.487216151</v>
      </c>
    </row>
    <row r="2871" ht="15.75" customHeight="1">
      <c r="A2871" s="119">
        <v>2870.0</v>
      </c>
      <c r="B2871" s="143" t="str">
        <f t="array" ref="B2871">index(Systems!$A:$E,match($A2871,Systems!$A:$A,),match(B$1,Systems!$2:$2,))&amp;if(not(isblank(index(Systems!$A:$E,match($A2871,Systems!$A:$A,),match(Systems!$C$2,Systems!$2:$2,))))," ["&amp;index(Systems!$A:$E,match($A2871,Systems!$A:$A,),match(Systems!$C$2,Systems!$2:$2,))&amp;"]",)</f>
        <v>Lummatii</v>
      </c>
      <c r="C2871" s="144">
        <f t="array" ref="C2871">round((F2871-average(I2871,L2871,O2871,R2871,U2871))*X2871+if($B2871=$H2871,0,iferror(average(vlookup({$H2871,$K2871,$N2871,$Q2871,$T2871},$B:$D,column(B$1),0)),index(C:C,match($H2871,$B:$B,)))),3)</f>
        <v>-487.195</v>
      </c>
      <c r="D2871" s="144">
        <f t="array" ref="D2871">round((G2871-average(J2871,M2871,P2871,S2871,V2871))*Y2871+if($B2871=$H2871,0,iferror(average(vlookup({$H2871,$K2871,$N2871,$Q2871,$T2871},$B:$D,column(C$1),0)),index(D:D,match($H2871,$B:$B,)))),3)</f>
        <v>-204.959</v>
      </c>
      <c r="E2871" s="145" t="s">
        <v>8243</v>
      </c>
      <c r="F2871" s="146">
        <v>369.238</v>
      </c>
      <c r="G2871" s="146">
        <v>539.417</v>
      </c>
      <c r="H2871" s="147" t="s">
        <v>404</v>
      </c>
      <c r="I2871" s="144">
        <f t="shared" si="6"/>
        <v>696.823</v>
      </c>
      <c r="J2871" s="146">
        <v>401.593</v>
      </c>
      <c r="K2871" s="151" t="s">
        <v>3793</v>
      </c>
      <c r="L2871" s="146">
        <v>293.413</v>
      </c>
      <c r="M2871" s="146">
        <v>311.773</v>
      </c>
      <c r="N2871" s="151" t="s">
        <v>8244</v>
      </c>
      <c r="O2871" s="144">
        <f t="shared" si="7"/>
        <v>1154.327</v>
      </c>
      <c r="P2871" s="146">
        <v>388.782</v>
      </c>
      <c r="Q2871" s="151" t="s">
        <v>8245</v>
      </c>
      <c r="R2871" s="146">
        <v>589.201</v>
      </c>
      <c r="S2871" s="146">
        <v>54.711</v>
      </c>
      <c r="T2871" s="151" t="s">
        <v>2429</v>
      </c>
      <c r="U2871" s="146">
        <v>556.252</v>
      </c>
      <c r="V2871" s="146">
        <v>750.825</v>
      </c>
      <c r="W2871" s="146">
        <v>603.0</v>
      </c>
      <c r="X2871" s="150">
        <f t="array" ref="X2871">sumproduct({index(C:C,match($H2871,$B:$B,0))-average(vlookup({$H2871,$K2871,$N2871,$Q2871,$T2871},$B:$D,column(B$1),0)),index(C:C,match($K2871,$B:$B,0))-average(vlookup({$H2871,$K2871,$N2871,$Q2871,$T2871},$B:$D,column(B$1),0)),index(C:C,match($N2871,$B:$B,0))-average(vlookup({$H2871,$K2871,$N2871,$Q2871,$T2871},$B:$D,column(B$1),0)),index(C:C,match($Q2871,$B:$B,0))-average(vlookup({$H2871,$K2871,$N2871,$Q2871,$T2871},$B:$D,column(B$1),0)),index(C:C,match($T2871,$B:$B,0))-average(vlookup({$H2871,$K2871,$N2871,$Q2871,$T2871},$B:$D,column(B$1),0))},{I2871-average(I2871,L2871,O2871,R2871,U2871),L2871-average(I2871,L2871,O2871,R2871,U2871),O2871-average(I2871,L2871,O2871,R2871,U2871),R2871-average(I2871,L2871,O2871,R2871,U2871),U2871-average(I2871,L2871,O2871,R2871,U2871)})/sumsq(I2871-average(I2871,L2871,O2871,R2871,U2871),L2871-average(I2871,L2871,O2871,R2871,U2871),O2871-average(I2871,L2871,O2871,R2871,U2871),R2871-average(I2871,L2871,O2871,R2871,U2871),U2871-average(I2871,L2871,O2871,R2871,U2871))</f>
        <v>1.487215896</v>
      </c>
      <c r="Y2871" s="150">
        <f t="array" ref="Y2871">sumproduct({index(D:D,match($H2871,$B:$B,0))-average(vlookup({$H2871,$K2871,$N2871,$Q2871,$T2871},$B:$D,column(C$1),0)),index(D:D,match($K2871,$B:$B,0))-average(vlookup({$H2871,$K2871,$N2871,$Q2871,$T2871},$B:$D,column(C$1),0)),index(D:D,match($N2871,$B:$B,0))-average(vlookup({$H2871,$K2871,$N2871,$Q2871,$T2871},$B:$D,column(C$1),0)),index(D:D,match($Q2871,$B:$B,0))-average(vlookup({$H2871,$K2871,$N2871,$Q2871,$T2871},$B:$D,column(C$1),0)),index(D:D,match($T2871,$B:$B,0))-average(vlookup({$H2871,$K2871,$N2871,$Q2871,$T2871},$B:$D,column(C$1),0))},{J2871-average(J2871,M2871,P2871,S2871,V2871),M2871-average(J2871,M2871,P2871,S2871,V2871),P2871-average(J2871,M2871,P2871,S2871,V2871),S2871-average(J2871,M2871,P2871,S2871,V2871),V2871-average(J2871,M2871,P2871,S2871,V2871)})/sumsq(J2871-average(J2871,M2871,P2871,S2871,V2871),M2871-average(J2871,M2871,P2871,S2871,V2871),P2871-average(J2871,M2871,P2871,S2871,V2871),S2871-average(J2871,M2871,P2871,S2871,V2871),V2871-average(J2871,M2871,P2871,S2871,V2871))</f>
        <v>-1.487216151</v>
      </c>
    </row>
    <row r="2872" ht="15.75" customHeight="1">
      <c r="A2872" s="119">
        <v>2871.0</v>
      </c>
      <c r="B2872" s="143" t="str">
        <f t="array" ref="B2872">index(Systems!$A:$E,match($A2872,Systems!$A:$A,),match(B$1,Systems!$2:$2,))&amp;if(not(isblank(index(Systems!$A:$E,match($A2872,Systems!$A:$A,),match(Systems!$C$2,Systems!$2:$2,))))," ["&amp;index(Systems!$A:$E,match($A2872,Systems!$A:$A,),match(Systems!$C$2,Systems!$2:$2,))&amp;"]",)</f>
        <v>Marius's Tears</v>
      </c>
      <c r="C2872" s="144">
        <f t="array" ref="C2872">round((F2872-average(I2872,L2872,O2872,R2872,U2872))*X2872+if($B2872=$H2872,0,iferror(average(vlookup({$H2872,$K2872,$N2872,$Q2872,$T2872},$B:$D,column(B$1),0)),index(C:C,match($H2872,$B:$B,)))),3)</f>
        <v>-468.507</v>
      </c>
      <c r="D2872" s="144">
        <f t="array" ref="D2872">round((G2872-average(J2872,M2872,P2872,S2872,V2872))*Y2872+if($B2872=$H2872,0,iferror(average(vlookup({$H2872,$K2872,$N2872,$Q2872,$T2872},$B:$D,column(C$1),0)),index(D:D,match($H2872,$B:$B,)))),3)</f>
        <v>-357.656</v>
      </c>
      <c r="E2872" s="145" t="s">
        <v>8243</v>
      </c>
      <c r="F2872" s="146">
        <v>381.804</v>
      </c>
      <c r="G2872" s="146">
        <v>642.09</v>
      </c>
      <c r="H2872" s="147" t="s">
        <v>404</v>
      </c>
      <c r="I2872" s="144">
        <f t="shared" si="6"/>
        <v>696.823</v>
      </c>
      <c r="J2872" s="146">
        <v>401.593</v>
      </c>
      <c r="K2872" s="151" t="s">
        <v>3793</v>
      </c>
      <c r="L2872" s="146">
        <v>293.413</v>
      </c>
      <c r="M2872" s="146">
        <v>311.773</v>
      </c>
      <c r="N2872" s="151" t="s">
        <v>8244</v>
      </c>
      <c r="O2872" s="144">
        <f t="shared" si="7"/>
        <v>1154.327</v>
      </c>
      <c r="P2872" s="146">
        <v>388.782</v>
      </c>
      <c r="Q2872" s="151" t="s">
        <v>8245</v>
      </c>
      <c r="R2872" s="146">
        <v>589.201</v>
      </c>
      <c r="S2872" s="146">
        <v>54.711</v>
      </c>
      <c r="T2872" s="151" t="s">
        <v>2429</v>
      </c>
      <c r="U2872" s="146">
        <v>556.252</v>
      </c>
      <c r="V2872" s="146">
        <v>750.825</v>
      </c>
      <c r="W2872" s="146">
        <v>603.0</v>
      </c>
      <c r="X2872" s="150">
        <f t="array" ref="X2872">sumproduct({index(C:C,match($H2872,$B:$B,0))-average(vlookup({$H2872,$K2872,$N2872,$Q2872,$T2872},$B:$D,column(B$1),0)),index(C:C,match($K2872,$B:$B,0))-average(vlookup({$H2872,$K2872,$N2872,$Q2872,$T2872},$B:$D,column(B$1),0)),index(C:C,match($N2872,$B:$B,0))-average(vlookup({$H2872,$K2872,$N2872,$Q2872,$T2872},$B:$D,column(B$1),0)),index(C:C,match($Q2872,$B:$B,0))-average(vlookup({$H2872,$K2872,$N2872,$Q2872,$T2872},$B:$D,column(B$1),0)),index(C:C,match($T2872,$B:$B,0))-average(vlookup({$H2872,$K2872,$N2872,$Q2872,$T2872},$B:$D,column(B$1),0))},{I2872-average(I2872,L2872,O2872,R2872,U2872),L2872-average(I2872,L2872,O2872,R2872,U2872),O2872-average(I2872,L2872,O2872,R2872,U2872),R2872-average(I2872,L2872,O2872,R2872,U2872),U2872-average(I2872,L2872,O2872,R2872,U2872)})/sumsq(I2872-average(I2872,L2872,O2872,R2872,U2872),L2872-average(I2872,L2872,O2872,R2872,U2872),O2872-average(I2872,L2872,O2872,R2872,U2872),R2872-average(I2872,L2872,O2872,R2872,U2872),U2872-average(I2872,L2872,O2872,R2872,U2872))</f>
        <v>1.487215896</v>
      </c>
      <c r="Y2872" s="150">
        <f t="array" ref="Y2872">sumproduct({index(D:D,match($H2872,$B:$B,0))-average(vlookup({$H2872,$K2872,$N2872,$Q2872,$T2872},$B:$D,column(C$1),0)),index(D:D,match($K2872,$B:$B,0))-average(vlookup({$H2872,$K2872,$N2872,$Q2872,$T2872},$B:$D,column(C$1),0)),index(D:D,match($N2872,$B:$B,0))-average(vlookup({$H2872,$K2872,$N2872,$Q2872,$T2872},$B:$D,column(C$1),0)),index(D:D,match($Q2872,$B:$B,0))-average(vlookup({$H2872,$K2872,$N2872,$Q2872,$T2872},$B:$D,column(C$1),0)),index(D:D,match($T2872,$B:$B,0))-average(vlookup({$H2872,$K2872,$N2872,$Q2872,$T2872},$B:$D,column(C$1),0))},{J2872-average(J2872,M2872,P2872,S2872,V2872),M2872-average(J2872,M2872,P2872,S2872,V2872),P2872-average(J2872,M2872,P2872,S2872,V2872),S2872-average(J2872,M2872,P2872,S2872,V2872),V2872-average(J2872,M2872,P2872,S2872,V2872)})/sumsq(J2872-average(J2872,M2872,P2872,S2872,V2872),M2872-average(J2872,M2872,P2872,S2872,V2872),P2872-average(J2872,M2872,P2872,S2872,V2872),S2872-average(J2872,M2872,P2872,S2872,V2872),V2872-average(J2872,M2872,P2872,S2872,V2872))</f>
        <v>-1.487216151</v>
      </c>
    </row>
    <row r="2873" ht="15.75" customHeight="1">
      <c r="A2873" s="119">
        <v>2872.0</v>
      </c>
      <c r="B2873" s="143" t="str">
        <f t="array" ref="B2873">index(Systems!$A:$E,match($A2873,Systems!$A:$A,),match(B$1,Systems!$2:$2,))&amp;if(not(isblank(index(Systems!$A:$E,match($A2873,Systems!$A:$A,),match(Systems!$C$2,Systems!$2:$2,))))," ["&amp;index(Systems!$A:$E,match($A2873,Systems!$A:$A,),match(Systems!$C$2,Systems!$2:$2,))&amp;"]",)</f>
        <v>Maximillian</v>
      </c>
      <c r="C2873" s="144">
        <f t="array" ref="C2873">round((F2873-average(I2873,L2873,O2873,R2873,U2873))*X2873+if($B2873=$H2873,0,iferror(average(vlookup({$H2873,$K2873,$N2873,$Q2873,$T2873},$B:$D,column(B$1),0)),index(C:C,match($H2873,$B:$B,)))),3)</f>
        <v>-443.071</v>
      </c>
      <c r="D2873" s="144">
        <f t="array" ref="D2873">round((G2873-average(J2873,M2873,P2873,S2873,V2873))*Y2873+if($B2873=$H2873,0,iferror(average(vlookup({$H2873,$K2873,$N2873,$Q2873,$T2873},$B:$D,column(C$1),0)),index(D:D,match($H2873,$B:$B,)))),3)</f>
        <v>-126.744</v>
      </c>
      <c r="E2873" s="145" t="s">
        <v>8243</v>
      </c>
      <c r="F2873" s="146">
        <v>398.907</v>
      </c>
      <c r="G2873" s="146">
        <v>486.825</v>
      </c>
      <c r="H2873" s="147" t="s">
        <v>404</v>
      </c>
      <c r="I2873" s="144">
        <f t="shared" si="6"/>
        <v>696.823</v>
      </c>
      <c r="J2873" s="146">
        <v>401.593</v>
      </c>
      <c r="K2873" s="151" t="s">
        <v>3793</v>
      </c>
      <c r="L2873" s="146">
        <v>293.413</v>
      </c>
      <c r="M2873" s="146">
        <v>311.773</v>
      </c>
      <c r="N2873" s="151" t="s">
        <v>8244</v>
      </c>
      <c r="O2873" s="144">
        <f t="shared" si="7"/>
        <v>1154.327</v>
      </c>
      <c r="P2873" s="146">
        <v>388.782</v>
      </c>
      <c r="Q2873" s="151" t="s">
        <v>8245</v>
      </c>
      <c r="R2873" s="146">
        <v>589.201</v>
      </c>
      <c r="S2873" s="146">
        <v>54.711</v>
      </c>
      <c r="T2873" s="151" t="s">
        <v>2429</v>
      </c>
      <c r="U2873" s="146">
        <v>556.252</v>
      </c>
      <c r="V2873" s="146">
        <v>750.825</v>
      </c>
      <c r="W2873" s="146">
        <v>603.0</v>
      </c>
      <c r="X2873" s="150">
        <f t="array" ref="X2873">sumproduct({index(C:C,match($H2873,$B:$B,0))-average(vlookup({$H2873,$K2873,$N2873,$Q2873,$T2873},$B:$D,column(B$1),0)),index(C:C,match($K2873,$B:$B,0))-average(vlookup({$H2873,$K2873,$N2873,$Q2873,$T2873},$B:$D,column(B$1),0)),index(C:C,match($N2873,$B:$B,0))-average(vlookup({$H2873,$K2873,$N2873,$Q2873,$T2873},$B:$D,column(B$1),0)),index(C:C,match($Q2873,$B:$B,0))-average(vlookup({$H2873,$K2873,$N2873,$Q2873,$T2873},$B:$D,column(B$1),0)),index(C:C,match($T2873,$B:$B,0))-average(vlookup({$H2873,$K2873,$N2873,$Q2873,$T2873},$B:$D,column(B$1),0))},{I2873-average(I2873,L2873,O2873,R2873,U2873),L2873-average(I2873,L2873,O2873,R2873,U2873),O2873-average(I2873,L2873,O2873,R2873,U2873),R2873-average(I2873,L2873,O2873,R2873,U2873),U2873-average(I2873,L2873,O2873,R2873,U2873)})/sumsq(I2873-average(I2873,L2873,O2873,R2873,U2873),L2873-average(I2873,L2873,O2873,R2873,U2873),O2873-average(I2873,L2873,O2873,R2873,U2873),R2873-average(I2873,L2873,O2873,R2873,U2873),U2873-average(I2873,L2873,O2873,R2873,U2873))</f>
        <v>1.487215896</v>
      </c>
      <c r="Y2873" s="150">
        <f t="array" ref="Y2873">sumproduct({index(D:D,match($H2873,$B:$B,0))-average(vlookup({$H2873,$K2873,$N2873,$Q2873,$T2873},$B:$D,column(C$1),0)),index(D:D,match($K2873,$B:$B,0))-average(vlookup({$H2873,$K2873,$N2873,$Q2873,$T2873},$B:$D,column(C$1),0)),index(D:D,match($N2873,$B:$B,0))-average(vlookup({$H2873,$K2873,$N2873,$Q2873,$T2873},$B:$D,column(C$1),0)),index(D:D,match($Q2873,$B:$B,0))-average(vlookup({$H2873,$K2873,$N2873,$Q2873,$T2873},$B:$D,column(C$1),0)),index(D:D,match($T2873,$B:$B,0))-average(vlookup({$H2873,$K2873,$N2873,$Q2873,$T2873},$B:$D,column(C$1),0))},{J2873-average(J2873,M2873,P2873,S2873,V2873),M2873-average(J2873,M2873,P2873,S2873,V2873),P2873-average(J2873,M2873,P2873,S2873,V2873),S2873-average(J2873,M2873,P2873,S2873,V2873),V2873-average(J2873,M2873,P2873,S2873,V2873)})/sumsq(J2873-average(J2873,M2873,P2873,S2873,V2873),M2873-average(J2873,M2873,P2873,S2873,V2873),P2873-average(J2873,M2873,P2873,S2873,V2873),S2873-average(J2873,M2873,P2873,S2873,V2873),V2873-average(J2873,M2873,P2873,S2873,V2873))</f>
        <v>-1.487216151</v>
      </c>
    </row>
    <row r="2874" ht="15.75" customHeight="1">
      <c r="A2874" s="119">
        <v>2873.0</v>
      </c>
      <c r="B2874" s="143" t="str">
        <f t="array" ref="B2874">index(Systems!$A:$E,match($A2874,Systems!$A:$A,),match(B$1,Systems!$2:$2,))&amp;if(not(isblank(index(Systems!$A:$E,match($A2874,Systems!$A:$A,),match(Systems!$C$2,Systems!$2:$2,))))," ["&amp;index(Systems!$A:$E,match($A2874,Systems!$A:$A,),match(Systems!$C$2,Systems!$2:$2,))&amp;"]",)</f>
        <v>New St. Andrews</v>
      </c>
      <c r="C2874" s="144">
        <f t="array" ref="C2874">round((F2874-average(I2874,L2874,O2874,R2874,U2874))*X2874+if($B2874=$H2874,0,iferror(average(vlookup({$H2874,$K2874,$N2874,$Q2874,$T2874},$B:$D,column(B$1),0)),index(C:C,match($H2874,$B:$B,)))),3)</f>
        <v>-513.031</v>
      </c>
      <c r="D2874" s="144">
        <f t="array" ref="D2874">round((G2874-average(J2874,M2874,P2874,S2874,V2874))*Y2874+if($B2874=$H2874,0,iferror(average(vlookup({$H2874,$K2874,$N2874,$Q2874,$T2874},$B:$D,column(C$1),0)),index(D:D,match($H2874,$B:$B,)))),3)</f>
        <v>-107.935</v>
      </c>
      <c r="E2874" s="145" t="s">
        <v>8243</v>
      </c>
      <c r="F2874" s="146">
        <v>351.866</v>
      </c>
      <c r="G2874" s="146">
        <v>474.178</v>
      </c>
      <c r="H2874" s="147" t="s">
        <v>404</v>
      </c>
      <c r="I2874" s="144">
        <f t="shared" si="6"/>
        <v>696.823</v>
      </c>
      <c r="J2874" s="146">
        <v>401.593</v>
      </c>
      <c r="K2874" s="151" t="s">
        <v>3793</v>
      </c>
      <c r="L2874" s="146">
        <v>293.413</v>
      </c>
      <c r="M2874" s="146">
        <v>311.773</v>
      </c>
      <c r="N2874" s="151" t="s">
        <v>8244</v>
      </c>
      <c r="O2874" s="144">
        <f t="shared" si="7"/>
        <v>1154.327</v>
      </c>
      <c r="P2874" s="146">
        <v>388.782</v>
      </c>
      <c r="Q2874" s="151" t="s">
        <v>8245</v>
      </c>
      <c r="R2874" s="146">
        <v>589.201</v>
      </c>
      <c r="S2874" s="146">
        <v>54.711</v>
      </c>
      <c r="T2874" s="151" t="s">
        <v>2429</v>
      </c>
      <c r="U2874" s="146">
        <v>556.252</v>
      </c>
      <c r="V2874" s="146">
        <v>750.825</v>
      </c>
      <c r="W2874" s="146">
        <v>603.0</v>
      </c>
      <c r="X2874" s="150">
        <f t="array" ref="X2874">sumproduct({index(C:C,match($H2874,$B:$B,0))-average(vlookup({$H2874,$K2874,$N2874,$Q2874,$T2874},$B:$D,column(B$1),0)),index(C:C,match($K2874,$B:$B,0))-average(vlookup({$H2874,$K2874,$N2874,$Q2874,$T2874},$B:$D,column(B$1),0)),index(C:C,match($N2874,$B:$B,0))-average(vlookup({$H2874,$K2874,$N2874,$Q2874,$T2874},$B:$D,column(B$1),0)),index(C:C,match($Q2874,$B:$B,0))-average(vlookup({$H2874,$K2874,$N2874,$Q2874,$T2874},$B:$D,column(B$1),0)),index(C:C,match($T2874,$B:$B,0))-average(vlookup({$H2874,$K2874,$N2874,$Q2874,$T2874},$B:$D,column(B$1),0))},{I2874-average(I2874,L2874,O2874,R2874,U2874),L2874-average(I2874,L2874,O2874,R2874,U2874),O2874-average(I2874,L2874,O2874,R2874,U2874),R2874-average(I2874,L2874,O2874,R2874,U2874),U2874-average(I2874,L2874,O2874,R2874,U2874)})/sumsq(I2874-average(I2874,L2874,O2874,R2874,U2874),L2874-average(I2874,L2874,O2874,R2874,U2874),O2874-average(I2874,L2874,O2874,R2874,U2874),R2874-average(I2874,L2874,O2874,R2874,U2874),U2874-average(I2874,L2874,O2874,R2874,U2874))</f>
        <v>1.487215896</v>
      </c>
      <c r="Y2874" s="150">
        <f t="array" ref="Y2874">sumproduct({index(D:D,match($H2874,$B:$B,0))-average(vlookup({$H2874,$K2874,$N2874,$Q2874,$T2874},$B:$D,column(C$1),0)),index(D:D,match($K2874,$B:$B,0))-average(vlookup({$H2874,$K2874,$N2874,$Q2874,$T2874},$B:$D,column(C$1),0)),index(D:D,match($N2874,$B:$B,0))-average(vlookup({$H2874,$K2874,$N2874,$Q2874,$T2874},$B:$D,column(C$1),0)),index(D:D,match($Q2874,$B:$B,0))-average(vlookup({$H2874,$K2874,$N2874,$Q2874,$T2874},$B:$D,column(C$1),0)),index(D:D,match($T2874,$B:$B,0))-average(vlookup({$H2874,$K2874,$N2874,$Q2874,$T2874},$B:$D,column(C$1),0))},{J2874-average(J2874,M2874,P2874,S2874,V2874),M2874-average(J2874,M2874,P2874,S2874,V2874),P2874-average(J2874,M2874,P2874,S2874,V2874),S2874-average(J2874,M2874,P2874,S2874,V2874),V2874-average(J2874,M2874,P2874,S2874,V2874)})/sumsq(J2874-average(J2874,M2874,P2874,S2874,V2874),M2874-average(J2874,M2874,P2874,S2874,V2874),P2874-average(J2874,M2874,P2874,S2874,V2874),S2874-average(J2874,M2874,P2874,S2874,V2874),V2874-average(J2874,M2874,P2874,S2874,V2874))</f>
        <v>-1.487216151</v>
      </c>
    </row>
    <row r="2875" ht="15.75" customHeight="1">
      <c r="A2875" s="119">
        <v>2874.0</v>
      </c>
      <c r="B2875" s="143" t="str">
        <f t="array" ref="B2875">index(Systems!$A:$E,match($A2875,Systems!$A:$A,),match(B$1,Systems!$2:$2,))&amp;if(not(isblank(index(Systems!$A:$E,match($A2875,Systems!$A:$A,),match(Systems!$C$2,Systems!$2:$2,))))," ["&amp;index(Systems!$A:$E,match($A2875,Systems!$A:$A,),match(Systems!$C$2,Systems!$2:$2,))&amp;"]",)</f>
        <v>New Venice</v>
      </c>
      <c r="C2875" s="144">
        <f t="array" ref="C2875">round((F2875-average(I2875,L2875,O2875,R2875,U2875))*X2875+if($B2875=$H2875,0,iferror(average(vlookup({$H2875,$K2875,$N2875,$Q2875,$T2875},$B:$D,column(B$1),0)),index(C:C,match($H2875,$B:$B,)))),3)</f>
        <v>-470.707</v>
      </c>
      <c r="D2875" s="144">
        <f t="array" ref="D2875">round((G2875-average(J2875,M2875,P2875,S2875,V2875))*Y2875+if($B2875=$H2875,0,iferror(average(vlookup({$H2875,$K2875,$N2875,$Q2875,$T2875},$B:$D,column(C$1),0)),index(D:D,match($H2875,$B:$B,)))),3)</f>
        <v>-296.425</v>
      </c>
      <c r="E2875" s="145" t="s">
        <v>8243</v>
      </c>
      <c r="F2875" s="146">
        <v>380.325</v>
      </c>
      <c r="G2875" s="146">
        <v>600.918</v>
      </c>
      <c r="H2875" s="147" t="s">
        <v>404</v>
      </c>
      <c r="I2875" s="144">
        <f t="shared" si="6"/>
        <v>696.823</v>
      </c>
      <c r="J2875" s="146">
        <v>401.593</v>
      </c>
      <c r="K2875" s="151" t="s">
        <v>3793</v>
      </c>
      <c r="L2875" s="146">
        <v>293.413</v>
      </c>
      <c r="M2875" s="146">
        <v>311.773</v>
      </c>
      <c r="N2875" s="151" t="s">
        <v>8244</v>
      </c>
      <c r="O2875" s="144">
        <f t="shared" si="7"/>
        <v>1154.327</v>
      </c>
      <c r="P2875" s="146">
        <v>388.782</v>
      </c>
      <c r="Q2875" s="151" t="s">
        <v>8245</v>
      </c>
      <c r="R2875" s="146">
        <v>589.201</v>
      </c>
      <c r="S2875" s="146">
        <v>54.711</v>
      </c>
      <c r="T2875" s="151" t="s">
        <v>2429</v>
      </c>
      <c r="U2875" s="146">
        <v>556.252</v>
      </c>
      <c r="V2875" s="146">
        <v>750.825</v>
      </c>
      <c r="W2875" s="146">
        <v>603.0</v>
      </c>
      <c r="X2875" s="150">
        <f t="array" ref="X2875">sumproduct({index(C:C,match($H2875,$B:$B,0))-average(vlookup({$H2875,$K2875,$N2875,$Q2875,$T2875},$B:$D,column(B$1),0)),index(C:C,match($K2875,$B:$B,0))-average(vlookup({$H2875,$K2875,$N2875,$Q2875,$T2875},$B:$D,column(B$1),0)),index(C:C,match($N2875,$B:$B,0))-average(vlookup({$H2875,$K2875,$N2875,$Q2875,$T2875},$B:$D,column(B$1),0)),index(C:C,match($Q2875,$B:$B,0))-average(vlookup({$H2875,$K2875,$N2875,$Q2875,$T2875},$B:$D,column(B$1),0)),index(C:C,match($T2875,$B:$B,0))-average(vlookup({$H2875,$K2875,$N2875,$Q2875,$T2875},$B:$D,column(B$1),0))},{I2875-average(I2875,L2875,O2875,R2875,U2875),L2875-average(I2875,L2875,O2875,R2875,U2875),O2875-average(I2875,L2875,O2875,R2875,U2875),R2875-average(I2875,L2875,O2875,R2875,U2875),U2875-average(I2875,L2875,O2875,R2875,U2875)})/sumsq(I2875-average(I2875,L2875,O2875,R2875,U2875),L2875-average(I2875,L2875,O2875,R2875,U2875),O2875-average(I2875,L2875,O2875,R2875,U2875),R2875-average(I2875,L2875,O2875,R2875,U2875),U2875-average(I2875,L2875,O2875,R2875,U2875))</f>
        <v>1.487215896</v>
      </c>
      <c r="Y2875" s="150">
        <f t="array" ref="Y2875">sumproduct({index(D:D,match($H2875,$B:$B,0))-average(vlookup({$H2875,$K2875,$N2875,$Q2875,$T2875},$B:$D,column(C$1),0)),index(D:D,match($K2875,$B:$B,0))-average(vlookup({$H2875,$K2875,$N2875,$Q2875,$T2875},$B:$D,column(C$1),0)),index(D:D,match($N2875,$B:$B,0))-average(vlookup({$H2875,$K2875,$N2875,$Q2875,$T2875},$B:$D,column(C$1),0)),index(D:D,match($Q2875,$B:$B,0))-average(vlookup({$H2875,$K2875,$N2875,$Q2875,$T2875},$B:$D,column(C$1),0)),index(D:D,match($T2875,$B:$B,0))-average(vlookup({$H2875,$K2875,$N2875,$Q2875,$T2875},$B:$D,column(C$1),0))},{J2875-average(J2875,M2875,P2875,S2875,V2875),M2875-average(J2875,M2875,P2875,S2875,V2875),P2875-average(J2875,M2875,P2875,S2875,V2875),S2875-average(J2875,M2875,P2875,S2875,V2875),V2875-average(J2875,M2875,P2875,S2875,V2875)})/sumsq(J2875-average(J2875,M2875,P2875,S2875,V2875),M2875-average(J2875,M2875,P2875,S2875,V2875),P2875-average(J2875,M2875,P2875,S2875,V2875),S2875-average(J2875,M2875,P2875,S2875,V2875),V2875-average(J2875,M2875,P2875,S2875,V2875))</f>
        <v>-1.487216151</v>
      </c>
    </row>
    <row r="2876" ht="15.75" customHeight="1">
      <c r="A2876" s="119">
        <v>2875.0</v>
      </c>
      <c r="B2876" s="143" t="str">
        <f t="array" ref="B2876">index(Systems!$A:$E,match($A2876,Systems!$A:$A,),match(B$1,Systems!$2:$2,))&amp;if(not(isblank(index(Systems!$A:$E,match($A2876,Systems!$A:$A,),match(Systems!$C$2,Systems!$2:$2,))))," ["&amp;index(Systems!$A:$E,match($A2876,Systems!$A:$A,),match(Systems!$C$2,Systems!$2:$2,))&amp;"]",)</f>
        <v>Paulinus</v>
      </c>
      <c r="C2876" s="144">
        <f t="array" ref="C2876">round((F2876-average(I2876,L2876,O2876,R2876,U2876))*X2876+if($B2876=$H2876,0,iferror(average(vlookup({$H2876,$K2876,$N2876,$Q2876,$T2876},$B:$D,column(B$1),0)),index(C:C,match($H2876,$B:$B,)))),3)</f>
        <v>-481.26</v>
      </c>
      <c r="D2876" s="144">
        <f t="array" ref="D2876">round((G2876-average(J2876,M2876,P2876,S2876,V2876))*Y2876+if($B2876=$H2876,0,iferror(average(vlookup({$H2876,$K2876,$N2876,$Q2876,$T2876},$B:$D,column(C$1),0)),index(D:D,match($H2876,$B:$B,)))),3)</f>
        <v>-254.65</v>
      </c>
      <c r="E2876" s="145" t="s">
        <v>8243</v>
      </c>
      <c r="F2876" s="146">
        <v>373.229</v>
      </c>
      <c r="G2876" s="146">
        <v>572.829</v>
      </c>
      <c r="H2876" s="147" t="s">
        <v>404</v>
      </c>
      <c r="I2876" s="144">
        <f t="shared" si="6"/>
        <v>696.823</v>
      </c>
      <c r="J2876" s="146">
        <v>401.593</v>
      </c>
      <c r="K2876" s="151" t="s">
        <v>3793</v>
      </c>
      <c r="L2876" s="146">
        <v>293.413</v>
      </c>
      <c r="M2876" s="146">
        <v>311.773</v>
      </c>
      <c r="N2876" s="151" t="s">
        <v>8244</v>
      </c>
      <c r="O2876" s="144">
        <f t="shared" si="7"/>
        <v>1154.327</v>
      </c>
      <c r="P2876" s="146">
        <v>388.782</v>
      </c>
      <c r="Q2876" s="151" t="s">
        <v>8245</v>
      </c>
      <c r="R2876" s="146">
        <v>589.201</v>
      </c>
      <c r="S2876" s="146">
        <v>54.711</v>
      </c>
      <c r="T2876" s="151" t="s">
        <v>2429</v>
      </c>
      <c r="U2876" s="146">
        <v>556.252</v>
      </c>
      <c r="V2876" s="146">
        <v>750.825</v>
      </c>
      <c r="W2876" s="146">
        <v>603.0</v>
      </c>
      <c r="X2876" s="150">
        <f t="array" ref="X2876">sumproduct({index(C:C,match($H2876,$B:$B,0))-average(vlookup({$H2876,$K2876,$N2876,$Q2876,$T2876},$B:$D,column(B$1),0)),index(C:C,match($K2876,$B:$B,0))-average(vlookup({$H2876,$K2876,$N2876,$Q2876,$T2876},$B:$D,column(B$1),0)),index(C:C,match($N2876,$B:$B,0))-average(vlookup({$H2876,$K2876,$N2876,$Q2876,$T2876},$B:$D,column(B$1),0)),index(C:C,match($Q2876,$B:$B,0))-average(vlookup({$H2876,$K2876,$N2876,$Q2876,$T2876},$B:$D,column(B$1),0)),index(C:C,match($T2876,$B:$B,0))-average(vlookup({$H2876,$K2876,$N2876,$Q2876,$T2876},$B:$D,column(B$1),0))},{I2876-average(I2876,L2876,O2876,R2876,U2876),L2876-average(I2876,L2876,O2876,R2876,U2876),O2876-average(I2876,L2876,O2876,R2876,U2876),R2876-average(I2876,L2876,O2876,R2876,U2876),U2876-average(I2876,L2876,O2876,R2876,U2876)})/sumsq(I2876-average(I2876,L2876,O2876,R2876,U2876),L2876-average(I2876,L2876,O2876,R2876,U2876),O2876-average(I2876,L2876,O2876,R2876,U2876),R2876-average(I2876,L2876,O2876,R2876,U2876),U2876-average(I2876,L2876,O2876,R2876,U2876))</f>
        <v>1.487215896</v>
      </c>
      <c r="Y2876" s="150">
        <f t="array" ref="Y2876">sumproduct({index(D:D,match($H2876,$B:$B,0))-average(vlookup({$H2876,$K2876,$N2876,$Q2876,$T2876},$B:$D,column(C$1),0)),index(D:D,match($K2876,$B:$B,0))-average(vlookup({$H2876,$K2876,$N2876,$Q2876,$T2876},$B:$D,column(C$1),0)),index(D:D,match($N2876,$B:$B,0))-average(vlookup({$H2876,$K2876,$N2876,$Q2876,$T2876},$B:$D,column(C$1),0)),index(D:D,match($Q2876,$B:$B,0))-average(vlookup({$H2876,$K2876,$N2876,$Q2876,$T2876},$B:$D,column(C$1),0)),index(D:D,match($T2876,$B:$B,0))-average(vlookup({$H2876,$K2876,$N2876,$Q2876,$T2876},$B:$D,column(C$1),0))},{J2876-average(J2876,M2876,P2876,S2876,V2876),M2876-average(J2876,M2876,P2876,S2876,V2876),P2876-average(J2876,M2876,P2876,S2876,V2876),S2876-average(J2876,M2876,P2876,S2876,V2876),V2876-average(J2876,M2876,P2876,S2876,V2876)})/sumsq(J2876-average(J2876,M2876,P2876,S2876,V2876),M2876-average(J2876,M2876,P2876,S2876,V2876),P2876-average(J2876,M2876,P2876,S2876,V2876),S2876-average(J2876,M2876,P2876,S2876,V2876),V2876-average(J2876,M2876,P2876,S2876,V2876))</f>
        <v>-1.487216151</v>
      </c>
    </row>
    <row r="2877" ht="15.75" customHeight="1">
      <c r="A2877" s="119">
        <v>2876.0</v>
      </c>
      <c r="B2877" s="143" t="str">
        <f t="array" ref="B2877">index(Systems!$A:$E,match($A2877,Systems!$A:$A,),match(B$1,Systems!$2:$2,))&amp;if(not(isblank(index(Systems!$A:$E,match($A2877,Systems!$A:$A,),match(Systems!$C$2,Systems!$2:$2,))))," ["&amp;index(Systems!$A:$E,match($A2877,Systems!$A:$A,),match(Systems!$C$2,Systems!$2:$2,))&amp;"]",)</f>
        <v>Pompey</v>
      </c>
      <c r="C2877" s="144">
        <f t="array" ref="C2877">round((F2877-average(I2877,L2877,O2877,R2877,U2877))*X2877+if($B2877=$H2877,0,iferror(average(vlookup({$H2877,$K2877,$N2877,$Q2877,$T2877},$B:$D,column(B$1),0)),index(C:C,match($H2877,$B:$B,)))),3)</f>
        <v>-430.471</v>
      </c>
      <c r="D2877" s="144">
        <f t="array" ref="D2877">round((G2877-average(J2877,M2877,P2877,S2877,V2877))*Y2877+if($B2877=$H2877,0,iferror(average(vlookup({$H2877,$K2877,$N2877,$Q2877,$T2877},$B:$D,column(C$1),0)),index(D:D,match($H2877,$B:$B,)))),3)</f>
        <v>-320.61</v>
      </c>
      <c r="E2877" s="145" t="s">
        <v>8243</v>
      </c>
      <c r="F2877" s="146">
        <v>407.379</v>
      </c>
      <c r="G2877" s="146">
        <v>617.18</v>
      </c>
      <c r="H2877" s="147" t="s">
        <v>404</v>
      </c>
      <c r="I2877" s="144">
        <f t="shared" si="6"/>
        <v>696.823</v>
      </c>
      <c r="J2877" s="146">
        <v>401.593</v>
      </c>
      <c r="K2877" s="151" t="s">
        <v>3793</v>
      </c>
      <c r="L2877" s="146">
        <v>293.413</v>
      </c>
      <c r="M2877" s="146">
        <v>311.773</v>
      </c>
      <c r="N2877" s="151" t="s">
        <v>8244</v>
      </c>
      <c r="O2877" s="144">
        <f t="shared" si="7"/>
        <v>1154.327</v>
      </c>
      <c r="P2877" s="146">
        <v>388.782</v>
      </c>
      <c r="Q2877" s="151" t="s">
        <v>8245</v>
      </c>
      <c r="R2877" s="146">
        <v>589.201</v>
      </c>
      <c r="S2877" s="146">
        <v>54.711</v>
      </c>
      <c r="T2877" s="151" t="s">
        <v>2429</v>
      </c>
      <c r="U2877" s="146">
        <v>556.252</v>
      </c>
      <c r="V2877" s="146">
        <v>750.825</v>
      </c>
      <c r="W2877" s="146">
        <v>603.0</v>
      </c>
      <c r="X2877" s="150">
        <f t="array" ref="X2877">sumproduct({index(C:C,match($H2877,$B:$B,0))-average(vlookup({$H2877,$K2877,$N2877,$Q2877,$T2877},$B:$D,column(B$1),0)),index(C:C,match($K2877,$B:$B,0))-average(vlookup({$H2877,$K2877,$N2877,$Q2877,$T2877},$B:$D,column(B$1),0)),index(C:C,match($N2877,$B:$B,0))-average(vlookup({$H2877,$K2877,$N2877,$Q2877,$T2877},$B:$D,column(B$1),0)),index(C:C,match($Q2877,$B:$B,0))-average(vlookup({$H2877,$K2877,$N2877,$Q2877,$T2877},$B:$D,column(B$1),0)),index(C:C,match($T2877,$B:$B,0))-average(vlookup({$H2877,$K2877,$N2877,$Q2877,$T2877},$B:$D,column(B$1),0))},{I2877-average(I2877,L2877,O2877,R2877,U2877),L2877-average(I2877,L2877,O2877,R2877,U2877),O2877-average(I2877,L2877,O2877,R2877,U2877),R2877-average(I2877,L2877,O2877,R2877,U2877),U2877-average(I2877,L2877,O2877,R2877,U2877)})/sumsq(I2877-average(I2877,L2877,O2877,R2877,U2877),L2877-average(I2877,L2877,O2877,R2877,U2877),O2877-average(I2877,L2877,O2877,R2877,U2877),R2877-average(I2877,L2877,O2877,R2877,U2877),U2877-average(I2877,L2877,O2877,R2877,U2877))</f>
        <v>1.487215896</v>
      </c>
      <c r="Y2877" s="150">
        <f t="array" ref="Y2877">sumproduct({index(D:D,match($H2877,$B:$B,0))-average(vlookup({$H2877,$K2877,$N2877,$Q2877,$T2877},$B:$D,column(C$1),0)),index(D:D,match($K2877,$B:$B,0))-average(vlookup({$H2877,$K2877,$N2877,$Q2877,$T2877},$B:$D,column(C$1),0)),index(D:D,match($N2877,$B:$B,0))-average(vlookup({$H2877,$K2877,$N2877,$Q2877,$T2877},$B:$D,column(C$1),0)),index(D:D,match($Q2877,$B:$B,0))-average(vlookup({$H2877,$K2877,$N2877,$Q2877,$T2877},$B:$D,column(C$1),0)),index(D:D,match($T2877,$B:$B,0))-average(vlookup({$H2877,$K2877,$N2877,$Q2877,$T2877},$B:$D,column(C$1),0))},{J2877-average(J2877,M2877,P2877,S2877,V2877),M2877-average(J2877,M2877,P2877,S2877,V2877),P2877-average(J2877,M2877,P2877,S2877,V2877),S2877-average(J2877,M2877,P2877,S2877,V2877),V2877-average(J2877,M2877,P2877,S2877,V2877)})/sumsq(J2877-average(J2877,M2877,P2877,S2877,V2877),M2877-average(J2877,M2877,P2877,S2877,V2877),P2877-average(J2877,M2877,P2877,S2877,V2877),S2877-average(J2877,M2877,P2877,S2877,V2877),V2877-average(J2877,M2877,P2877,S2877,V2877))</f>
        <v>-1.487216151</v>
      </c>
    </row>
    <row r="2878" ht="15.75" customHeight="1">
      <c r="A2878" s="119">
        <v>2877.0</v>
      </c>
      <c r="B2878" s="143" t="str">
        <f t="array" ref="B2878">index(Systems!$A:$E,match($A2878,Systems!$A:$A,),match(B$1,Systems!$2:$2,))&amp;if(not(isblank(index(Systems!$A:$E,match($A2878,Systems!$A:$A,),match(Systems!$C$2,Systems!$2:$2,))))," ["&amp;index(Systems!$A:$E,match($A2878,Systems!$A:$A,),match(Systems!$C$2,Systems!$2:$2,))&amp;"]",)</f>
        <v>Stafford</v>
      </c>
      <c r="C2878" s="144">
        <f t="array" ref="C2878">round((F2878-average(I2878,L2878,O2878,R2878,U2878))*X2878+if($B2878=$H2878,0,iferror(average(vlookup({$H2878,$K2878,$N2878,$Q2878,$T2878},$B:$D,column(B$1),0)),index(C:C,match($H2878,$B:$B,)))),3)</f>
        <v>-422.995</v>
      </c>
      <c r="D2878" s="144">
        <f t="array" ref="D2878">round((G2878-average(J2878,M2878,P2878,S2878,V2878))*Y2878+if($B2878=$H2878,0,iferror(average(vlookup({$H2878,$K2878,$N2878,$Q2878,$T2878},$B:$D,column(C$1),0)),index(D:D,match($H2878,$B:$B,)))),3)</f>
        <v>-306.538</v>
      </c>
      <c r="E2878" s="145" t="s">
        <v>8243</v>
      </c>
      <c r="F2878" s="146">
        <v>412.406</v>
      </c>
      <c r="G2878" s="146">
        <v>607.718</v>
      </c>
      <c r="H2878" s="147" t="s">
        <v>404</v>
      </c>
      <c r="I2878" s="144">
        <f t="shared" si="6"/>
        <v>696.823</v>
      </c>
      <c r="J2878" s="146">
        <v>401.593</v>
      </c>
      <c r="K2878" s="151" t="s">
        <v>3793</v>
      </c>
      <c r="L2878" s="146">
        <v>293.413</v>
      </c>
      <c r="M2878" s="146">
        <v>311.773</v>
      </c>
      <c r="N2878" s="151" t="s">
        <v>8244</v>
      </c>
      <c r="O2878" s="144">
        <f t="shared" si="7"/>
        <v>1154.327</v>
      </c>
      <c r="P2878" s="146">
        <v>388.782</v>
      </c>
      <c r="Q2878" s="151" t="s">
        <v>8245</v>
      </c>
      <c r="R2878" s="146">
        <v>589.201</v>
      </c>
      <c r="S2878" s="146">
        <v>54.711</v>
      </c>
      <c r="T2878" s="151" t="s">
        <v>2429</v>
      </c>
      <c r="U2878" s="146">
        <v>556.252</v>
      </c>
      <c r="V2878" s="146">
        <v>750.825</v>
      </c>
      <c r="W2878" s="146">
        <v>603.0</v>
      </c>
      <c r="X2878" s="150">
        <f t="array" ref="X2878">sumproduct({index(C:C,match($H2878,$B:$B,0))-average(vlookup({$H2878,$K2878,$N2878,$Q2878,$T2878},$B:$D,column(B$1),0)),index(C:C,match($K2878,$B:$B,0))-average(vlookup({$H2878,$K2878,$N2878,$Q2878,$T2878},$B:$D,column(B$1),0)),index(C:C,match($N2878,$B:$B,0))-average(vlookup({$H2878,$K2878,$N2878,$Q2878,$T2878},$B:$D,column(B$1),0)),index(C:C,match($Q2878,$B:$B,0))-average(vlookup({$H2878,$K2878,$N2878,$Q2878,$T2878},$B:$D,column(B$1),0)),index(C:C,match($T2878,$B:$B,0))-average(vlookup({$H2878,$K2878,$N2878,$Q2878,$T2878},$B:$D,column(B$1),0))},{I2878-average(I2878,L2878,O2878,R2878,U2878),L2878-average(I2878,L2878,O2878,R2878,U2878),O2878-average(I2878,L2878,O2878,R2878,U2878),R2878-average(I2878,L2878,O2878,R2878,U2878),U2878-average(I2878,L2878,O2878,R2878,U2878)})/sumsq(I2878-average(I2878,L2878,O2878,R2878,U2878),L2878-average(I2878,L2878,O2878,R2878,U2878),O2878-average(I2878,L2878,O2878,R2878,U2878),R2878-average(I2878,L2878,O2878,R2878,U2878),U2878-average(I2878,L2878,O2878,R2878,U2878))</f>
        <v>1.487215896</v>
      </c>
      <c r="Y2878" s="150">
        <f t="array" ref="Y2878">sumproduct({index(D:D,match($H2878,$B:$B,0))-average(vlookup({$H2878,$K2878,$N2878,$Q2878,$T2878},$B:$D,column(C$1),0)),index(D:D,match($K2878,$B:$B,0))-average(vlookup({$H2878,$K2878,$N2878,$Q2878,$T2878},$B:$D,column(C$1),0)),index(D:D,match($N2878,$B:$B,0))-average(vlookup({$H2878,$K2878,$N2878,$Q2878,$T2878},$B:$D,column(C$1),0)),index(D:D,match($Q2878,$B:$B,0))-average(vlookup({$H2878,$K2878,$N2878,$Q2878,$T2878},$B:$D,column(C$1),0)),index(D:D,match($T2878,$B:$B,0))-average(vlookup({$H2878,$K2878,$N2878,$Q2878,$T2878},$B:$D,column(C$1),0))},{J2878-average(J2878,M2878,P2878,S2878,V2878),M2878-average(J2878,M2878,P2878,S2878,V2878),P2878-average(J2878,M2878,P2878,S2878,V2878),S2878-average(J2878,M2878,P2878,S2878,V2878),V2878-average(J2878,M2878,P2878,S2878,V2878)})/sumsq(J2878-average(J2878,M2878,P2878,S2878,V2878),M2878-average(J2878,M2878,P2878,S2878,V2878),P2878-average(J2878,M2878,P2878,S2878,V2878),S2878-average(J2878,M2878,P2878,S2878,V2878),V2878-average(J2878,M2878,P2878,S2878,V2878))</f>
        <v>-1.487216151</v>
      </c>
    </row>
    <row r="2879" ht="15.75" customHeight="1">
      <c r="A2879" s="119">
        <v>2878.0</v>
      </c>
      <c r="B2879" s="143" t="str">
        <f t="array" ref="B2879">index(Systems!$A:$E,match($A2879,Systems!$A:$A,),match(B$1,Systems!$2:$2,))&amp;if(not(isblank(index(Systems!$A:$E,match($A2879,Systems!$A:$A,),match(Systems!$C$2,Systems!$2:$2,))))," ["&amp;index(Systems!$A:$E,match($A2879,Systems!$A:$A,),match(Systems!$C$2,Systems!$2:$2,))&amp;"]",)</f>
        <v>Suetonius</v>
      </c>
      <c r="C2879" s="144">
        <f t="array" ref="C2879">round((F2879-average(I2879,L2879,O2879,R2879,U2879))*X2879+if($B2879=$H2879,0,iferror(average(vlookup({$H2879,$K2879,$N2879,$Q2879,$T2879},$B:$D,column(B$1),0)),index(C:C,match($H2879,$B:$B,)))),3)</f>
        <v>-405.187</v>
      </c>
      <c r="D2879" s="144">
        <f t="array" ref="D2879">round((G2879-average(J2879,M2879,P2879,S2879,V2879))*Y2879+if($B2879=$H2879,0,iferror(average(vlookup({$H2879,$K2879,$N2879,$Q2879,$T2879},$B:$D,column(C$1),0)),index(D:D,match($H2879,$B:$B,)))),3)</f>
        <v>-317.311</v>
      </c>
      <c r="E2879" s="145" t="s">
        <v>8243</v>
      </c>
      <c r="F2879" s="146">
        <v>424.38</v>
      </c>
      <c r="G2879" s="146">
        <v>614.962</v>
      </c>
      <c r="H2879" s="147" t="s">
        <v>404</v>
      </c>
      <c r="I2879" s="144">
        <f t="shared" si="6"/>
        <v>696.823</v>
      </c>
      <c r="J2879" s="146">
        <v>401.593</v>
      </c>
      <c r="K2879" s="151" t="s">
        <v>3793</v>
      </c>
      <c r="L2879" s="146">
        <v>293.413</v>
      </c>
      <c r="M2879" s="146">
        <v>311.773</v>
      </c>
      <c r="N2879" s="151" t="s">
        <v>8244</v>
      </c>
      <c r="O2879" s="144">
        <f t="shared" si="7"/>
        <v>1154.327</v>
      </c>
      <c r="P2879" s="146">
        <v>388.782</v>
      </c>
      <c r="Q2879" s="151" t="s">
        <v>8245</v>
      </c>
      <c r="R2879" s="146">
        <v>589.201</v>
      </c>
      <c r="S2879" s="146">
        <v>54.711</v>
      </c>
      <c r="T2879" s="151" t="s">
        <v>2429</v>
      </c>
      <c r="U2879" s="146">
        <v>556.252</v>
      </c>
      <c r="V2879" s="146">
        <v>750.825</v>
      </c>
      <c r="W2879" s="146">
        <v>603.0</v>
      </c>
      <c r="X2879" s="150">
        <f t="array" ref="X2879">sumproduct({index(C:C,match($H2879,$B:$B,0))-average(vlookup({$H2879,$K2879,$N2879,$Q2879,$T2879},$B:$D,column(B$1),0)),index(C:C,match($K2879,$B:$B,0))-average(vlookup({$H2879,$K2879,$N2879,$Q2879,$T2879},$B:$D,column(B$1),0)),index(C:C,match($N2879,$B:$B,0))-average(vlookup({$H2879,$K2879,$N2879,$Q2879,$T2879},$B:$D,column(B$1),0)),index(C:C,match($Q2879,$B:$B,0))-average(vlookup({$H2879,$K2879,$N2879,$Q2879,$T2879},$B:$D,column(B$1),0)),index(C:C,match($T2879,$B:$B,0))-average(vlookup({$H2879,$K2879,$N2879,$Q2879,$T2879},$B:$D,column(B$1),0))},{I2879-average(I2879,L2879,O2879,R2879,U2879),L2879-average(I2879,L2879,O2879,R2879,U2879),O2879-average(I2879,L2879,O2879,R2879,U2879),R2879-average(I2879,L2879,O2879,R2879,U2879),U2879-average(I2879,L2879,O2879,R2879,U2879)})/sumsq(I2879-average(I2879,L2879,O2879,R2879,U2879),L2879-average(I2879,L2879,O2879,R2879,U2879),O2879-average(I2879,L2879,O2879,R2879,U2879),R2879-average(I2879,L2879,O2879,R2879,U2879),U2879-average(I2879,L2879,O2879,R2879,U2879))</f>
        <v>1.487215896</v>
      </c>
      <c r="Y2879" s="150">
        <f t="array" ref="Y2879">sumproduct({index(D:D,match($H2879,$B:$B,0))-average(vlookup({$H2879,$K2879,$N2879,$Q2879,$T2879},$B:$D,column(C$1),0)),index(D:D,match($K2879,$B:$B,0))-average(vlookup({$H2879,$K2879,$N2879,$Q2879,$T2879},$B:$D,column(C$1),0)),index(D:D,match($N2879,$B:$B,0))-average(vlookup({$H2879,$K2879,$N2879,$Q2879,$T2879},$B:$D,column(C$1),0)),index(D:D,match($Q2879,$B:$B,0))-average(vlookup({$H2879,$K2879,$N2879,$Q2879,$T2879},$B:$D,column(C$1),0)),index(D:D,match($T2879,$B:$B,0))-average(vlookup({$H2879,$K2879,$N2879,$Q2879,$T2879},$B:$D,column(C$1),0))},{J2879-average(J2879,M2879,P2879,S2879,V2879),M2879-average(J2879,M2879,P2879,S2879,V2879),P2879-average(J2879,M2879,P2879,S2879,V2879),S2879-average(J2879,M2879,P2879,S2879,V2879),V2879-average(J2879,M2879,P2879,S2879,V2879)})/sumsq(J2879-average(J2879,M2879,P2879,S2879,V2879),M2879-average(J2879,M2879,P2879,S2879,V2879),P2879-average(J2879,M2879,P2879,S2879,V2879),S2879-average(J2879,M2879,P2879,S2879,V2879),V2879-average(J2879,M2879,P2879,S2879,V2879))</f>
        <v>-1.487216151</v>
      </c>
    </row>
    <row r="2880" ht="15.75" customHeight="1">
      <c r="A2880" s="119">
        <v>2879.0</v>
      </c>
      <c r="B2880" s="143" t="str">
        <f t="array" ref="B2880">index(Systems!$A:$E,match($A2880,Systems!$A:$A,),match(B$1,Systems!$2:$2,))&amp;if(not(isblank(index(Systems!$A:$E,match($A2880,Systems!$A:$A,),match(Systems!$C$2,Systems!$2:$2,))))," ["&amp;index(Systems!$A:$E,match($A2880,Systems!$A:$A,),match(Systems!$C$2,Systems!$2:$2,))&amp;"]",)</f>
        <v>Thadora's Land</v>
      </c>
      <c r="C2880" s="144">
        <f t="array" ref="C2880">round((F2880-average(I2880,L2880,O2880,R2880,U2880))*X2880+if($B2880=$H2880,0,iferror(average(vlookup({$H2880,$K2880,$N2880,$Q2880,$T2880},$B:$D,column(B$1),0)),index(C:C,match($H2880,$B:$B,)))),3)</f>
        <v>-442.842</v>
      </c>
      <c r="D2880" s="144">
        <f t="array" ref="D2880">round((G2880-average(J2880,M2880,P2880,S2880,V2880))*Y2880+if($B2880=$H2880,0,iferror(average(vlookup({$H2880,$K2880,$N2880,$Q2880,$T2880},$B:$D,column(C$1),0)),index(D:D,match($H2880,$B:$B,)))),3)</f>
        <v>-90.961</v>
      </c>
      <c r="E2880" s="145" t="s">
        <v>8243</v>
      </c>
      <c r="F2880" s="146">
        <v>399.061</v>
      </c>
      <c r="G2880" s="146">
        <v>462.765</v>
      </c>
      <c r="H2880" s="147" t="s">
        <v>404</v>
      </c>
      <c r="I2880" s="144">
        <f t="shared" si="6"/>
        <v>696.823</v>
      </c>
      <c r="J2880" s="146">
        <v>401.593</v>
      </c>
      <c r="K2880" s="151" t="s">
        <v>3793</v>
      </c>
      <c r="L2880" s="146">
        <v>293.413</v>
      </c>
      <c r="M2880" s="146">
        <v>311.773</v>
      </c>
      <c r="N2880" s="151" t="s">
        <v>8244</v>
      </c>
      <c r="O2880" s="144">
        <f t="shared" si="7"/>
        <v>1154.327</v>
      </c>
      <c r="P2880" s="146">
        <v>388.782</v>
      </c>
      <c r="Q2880" s="151" t="s">
        <v>8245</v>
      </c>
      <c r="R2880" s="146">
        <v>589.201</v>
      </c>
      <c r="S2880" s="146">
        <v>54.711</v>
      </c>
      <c r="T2880" s="151" t="s">
        <v>2429</v>
      </c>
      <c r="U2880" s="146">
        <v>556.252</v>
      </c>
      <c r="V2880" s="146">
        <v>750.825</v>
      </c>
      <c r="W2880" s="146">
        <v>603.0</v>
      </c>
      <c r="X2880" s="150">
        <f t="array" ref="X2880">sumproduct({index(C:C,match($H2880,$B:$B,0))-average(vlookup({$H2880,$K2880,$N2880,$Q2880,$T2880},$B:$D,column(B$1),0)),index(C:C,match($K2880,$B:$B,0))-average(vlookup({$H2880,$K2880,$N2880,$Q2880,$T2880},$B:$D,column(B$1),0)),index(C:C,match($N2880,$B:$B,0))-average(vlookup({$H2880,$K2880,$N2880,$Q2880,$T2880},$B:$D,column(B$1),0)),index(C:C,match($Q2880,$B:$B,0))-average(vlookup({$H2880,$K2880,$N2880,$Q2880,$T2880},$B:$D,column(B$1),0)),index(C:C,match($T2880,$B:$B,0))-average(vlookup({$H2880,$K2880,$N2880,$Q2880,$T2880},$B:$D,column(B$1),0))},{I2880-average(I2880,L2880,O2880,R2880,U2880),L2880-average(I2880,L2880,O2880,R2880,U2880),O2880-average(I2880,L2880,O2880,R2880,U2880),R2880-average(I2880,L2880,O2880,R2880,U2880),U2880-average(I2880,L2880,O2880,R2880,U2880)})/sumsq(I2880-average(I2880,L2880,O2880,R2880,U2880),L2880-average(I2880,L2880,O2880,R2880,U2880),O2880-average(I2880,L2880,O2880,R2880,U2880),R2880-average(I2880,L2880,O2880,R2880,U2880),U2880-average(I2880,L2880,O2880,R2880,U2880))</f>
        <v>1.487215896</v>
      </c>
      <c r="Y2880" s="150">
        <f t="array" ref="Y2880">sumproduct({index(D:D,match($H2880,$B:$B,0))-average(vlookup({$H2880,$K2880,$N2880,$Q2880,$T2880},$B:$D,column(C$1),0)),index(D:D,match($K2880,$B:$B,0))-average(vlookup({$H2880,$K2880,$N2880,$Q2880,$T2880},$B:$D,column(C$1),0)),index(D:D,match($N2880,$B:$B,0))-average(vlookup({$H2880,$K2880,$N2880,$Q2880,$T2880},$B:$D,column(C$1),0)),index(D:D,match($Q2880,$B:$B,0))-average(vlookup({$H2880,$K2880,$N2880,$Q2880,$T2880},$B:$D,column(C$1),0)),index(D:D,match($T2880,$B:$B,0))-average(vlookup({$H2880,$K2880,$N2880,$Q2880,$T2880},$B:$D,column(C$1),0))},{J2880-average(J2880,M2880,P2880,S2880,V2880),M2880-average(J2880,M2880,P2880,S2880,V2880),P2880-average(J2880,M2880,P2880,S2880,V2880),S2880-average(J2880,M2880,P2880,S2880,V2880),V2880-average(J2880,M2880,P2880,S2880,V2880)})/sumsq(J2880-average(J2880,M2880,P2880,S2880,V2880),M2880-average(J2880,M2880,P2880,S2880,V2880),P2880-average(J2880,M2880,P2880,S2880,V2880),S2880-average(J2880,M2880,P2880,S2880,V2880),V2880-average(J2880,M2880,P2880,S2880,V2880))</f>
        <v>-1.487216151</v>
      </c>
    </row>
    <row r="2881" ht="15.75" customHeight="1">
      <c r="A2881" s="119">
        <v>2880.0</v>
      </c>
      <c r="B2881" s="143" t="str">
        <f t="array" ref="B2881">index(Systems!$A:$E,match($A2881,Systems!$A:$A,),match(B$1,Systems!$2:$2,))&amp;if(not(isblank(index(Systems!$A:$E,match($A2881,Systems!$A:$A,),match(Systems!$C$2,Systems!$2:$2,))))," ["&amp;index(Systems!$A:$E,match($A2881,Systems!$A:$A,),match(Systems!$C$2,Systems!$2:$2,))&amp;"]",)</f>
        <v>Zorn's Keep</v>
      </c>
      <c r="C2881" s="144">
        <f t="array" ref="C2881">round((F2881-average(I2881,L2881,O2881,R2881,U2881))*X2881+if($B2881=$H2881,0,iferror(average(vlookup({$H2881,$K2881,$N2881,$Q2881,$T2881},$B:$D,column(B$1),0)),index(C:C,match($H2881,$B:$B,)))),3)</f>
        <v>-428.852</v>
      </c>
      <c r="D2881" s="144">
        <f t="array" ref="D2881">round((G2881-average(J2881,M2881,P2881,S2881,V2881))*Y2881+if($B2881=$H2881,0,iferror(average(vlookup({$H2881,$K2881,$N2881,$Q2881,$T2881},$B:$D,column(C$1),0)),index(D:D,match($H2881,$B:$B,)))),3)</f>
        <v>-112.752</v>
      </c>
      <c r="E2881" s="145" t="s">
        <v>8243</v>
      </c>
      <c r="F2881" s="146">
        <v>408.468</v>
      </c>
      <c r="G2881" s="146">
        <v>477.417</v>
      </c>
      <c r="H2881" s="147" t="s">
        <v>404</v>
      </c>
      <c r="I2881" s="144">
        <f t="shared" si="6"/>
        <v>696.823</v>
      </c>
      <c r="J2881" s="146">
        <v>401.593</v>
      </c>
      <c r="K2881" s="151" t="s">
        <v>3793</v>
      </c>
      <c r="L2881" s="146">
        <v>293.413</v>
      </c>
      <c r="M2881" s="146">
        <v>311.773</v>
      </c>
      <c r="N2881" s="151" t="s">
        <v>8244</v>
      </c>
      <c r="O2881" s="144">
        <f t="shared" si="7"/>
        <v>1154.327</v>
      </c>
      <c r="P2881" s="146">
        <v>388.782</v>
      </c>
      <c r="Q2881" s="151" t="s">
        <v>8245</v>
      </c>
      <c r="R2881" s="146">
        <v>589.201</v>
      </c>
      <c r="S2881" s="146">
        <v>54.711</v>
      </c>
      <c r="T2881" s="151" t="s">
        <v>2429</v>
      </c>
      <c r="U2881" s="146">
        <v>556.252</v>
      </c>
      <c r="V2881" s="146">
        <v>750.825</v>
      </c>
      <c r="W2881" s="146">
        <v>603.0</v>
      </c>
      <c r="X2881" s="150">
        <f t="array" ref="X2881">sumproduct({index(C:C,match($H2881,$B:$B,0))-average(vlookup({$H2881,$K2881,$N2881,$Q2881,$T2881},$B:$D,column(B$1),0)),index(C:C,match($K2881,$B:$B,0))-average(vlookup({$H2881,$K2881,$N2881,$Q2881,$T2881},$B:$D,column(B$1),0)),index(C:C,match($N2881,$B:$B,0))-average(vlookup({$H2881,$K2881,$N2881,$Q2881,$T2881},$B:$D,column(B$1),0)),index(C:C,match($Q2881,$B:$B,0))-average(vlookup({$H2881,$K2881,$N2881,$Q2881,$T2881},$B:$D,column(B$1),0)),index(C:C,match($T2881,$B:$B,0))-average(vlookup({$H2881,$K2881,$N2881,$Q2881,$T2881},$B:$D,column(B$1),0))},{I2881-average(I2881,L2881,O2881,R2881,U2881),L2881-average(I2881,L2881,O2881,R2881,U2881),O2881-average(I2881,L2881,O2881,R2881,U2881),R2881-average(I2881,L2881,O2881,R2881,U2881),U2881-average(I2881,L2881,O2881,R2881,U2881)})/sumsq(I2881-average(I2881,L2881,O2881,R2881,U2881),L2881-average(I2881,L2881,O2881,R2881,U2881),O2881-average(I2881,L2881,O2881,R2881,U2881),R2881-average(I2881,L2881,O2881,R2881,U2881),U2881-average(I2881,L2881,O2881,R2881,U2881))</f>
        <v>1.487215896</v>
      </c>
      <c r="Y2881" s="150">
        <f t="array" ref="Y2881">sumproduct({index(D:D,match($H2881,$B:$B,0))-average(vlookup({$H2881,$K2881,$N2881,$Q2881,$T2881},$B:$D,column(C$1),0)),index(D:D,match($K2881,$B:$B,0))-average(vlookup({$H2881,$K2881,$N2881,$Q2881,$T2881},$B:$D,column(C$1),0)),index(D:D,match($N2881,$B:$B,0))-average(vlookup({$H2881,$K2881,$N2881,$Q2881,$T2881},$B:$D,column(C$1),0)),index(D:D,match($Q2881,$B:$B,0))-average(vlookup({$H2881,$K2881,$N2881,$Q2881,$T2881},$B:$D,column(C$1),0)),index(D:D,match($T2881,$B:$B,0))-average(vlookup({$H2881,$K2881,$N2881,$Q2881,$T2881},$B:$D,column(C$1),0))},{J2881-average(J2881,M2881,P2881,S2881,V2881),M2881-average(J2881,M2881,P2881,S2881,V2881),P2881-average(J2881,M2881,P2881,S2881,V2881),S2881-average(J2881,M2881,P2881,S2881,V2881),V2881-average(J2881,M2881,P2881,S2881,V2881)})/sumsq(J2881-average(J2881,M2881,P2881,S2881,V2881),M2881-average(J2881,M2881,P2881,S2881,V2881),P2881-average(J2881,M2881,P2881,S2881,V2881),S2881-average(J2881,M2881,P2881,S2881,V2881),V2881-average(J2881,M2881,P2881,S2881,V2881))</f>
        <v>-1.487216151</v>
      </c>
    </row>
    <row r="2882" ht="15.75" customHeight="1">
      <c r="A2882" s="119">
        <v>2881.0</v>
      </c>
      <c r="B2882" s="143" t="str">
        <f t="array" ref="B2882">index(Systems!$A:$E,match($A2882,Systems!$A:$A,),match(B$1,Systems!$2:$2,))&amp;if(not(isblank(index(Systems!$A:$E,match($A2882,Systems!$A:$A,),match(Systems!$C$2,Systems!$2:$2,))))," ["&amp;index(Systems!$A:$E,match($A2882,Systems!$A:$A,),match(Systems!$C$2,Systems!$2:$2,))&amp;"]",)</f>
        <v>Aea</v>
      </c>
      <c r="C2882" s="144">
        <f t="array" ref="C2882">round((F2882-average(I2882,L2882,O2882,R2882,U2882))*X2882+if($B2882=$H2882,0,iferror(average(vlookup({$H2882,$K2882,$N2882,$Q2882,$T2882},$B:$D,column(B$1),0)),index(C:C,match($H2882,$B:$B,)))),3)</f>
        <v>156.045</v>
      </c>
      <c r="D2882" s="144">
        <f t="array" ref="D2882">round((G2882-average(J2882,M2882,P2882,S2882,V2882))*Y2882+if($B2882=$H2882,0,iferror(average(vlookup({$H2882,$K2882,$N2882,$Q2882,$T2882},$B:$D,column(C$1),0)),index(D:D,match($H2882,$B:$B,)))),3)</f>
        <v>-426.071</v>
      </c>
      <c r="E2882" s="145" t="s">
        <v>8246</v>
      </c>
      <c r="F2882" s="146">
        <v>198.751</v>
      </c>
      <c r="G2882" s="146">
        <v>688.092</v>
      </c>
      <c r="H2882" s="147" t="s">
        <v>404</v>
      </c>
      <c r="I2882" s="146">
        <v>93.823</v>
      </c>
      <c r="J2882" s="146">
        <v>401.593</v>
      </c>
      <c r="K2882" s="151" t="s">
        <v>3793</v>
      </c>
      <c r="L2882" s="144">
        <f t="shared" ref="L2882:L2928" si="8">293.413+$W2882</f>
        <v>-309.587</v>
      </c>
      <c r="M2882" s="146">
        <v>311.773</v>
      </c>
      <c r="N2882" s="151" t="s">
        <v>8244</v>
      </c>
      <c r="O2882" s="146">
        <v>551.327</v>
      </c>
      <c r="P2882" s="146">
        <v>388.782</v>
      </c>
      <c r="Q2882" s="151" t="s">
        <v>8245</v>
      </c>
      <c r="R2882" s="144">
        <f t="shared" ref="R2882:R2928" si="9">589.201+$W2882</f>
        <v>-13.799</v>
      </c>
      <c r="S2882" s="146">
        <v>54.711</v>
      </c>
      <c r="T2882" s="151" t="s">
        <v>2429</v>
      </c>
      <c r="U2882" s="144">
        <f t="shared" ref="U2882:U2928" si="10">556.252+$W2882</f>
        <v>-46.748</v>
      </c>
      <c r="V2882" s="146">
        <v>750.825</v>
      </c>
      <c r="W2882" s="146">
        <v>-603.0</v>
      </c>
      <c r="X2882" s="150">
        <f t="array" ref="X2882">sumproduct({index(C:C,match($H2882,$B:$B,0))-average(vlookup({$H2882,$K2882,$N2882,$Q2882,$T2882},$B:$D,column(B$1),0)),index(C:C,match($K2882,$B:$B,0))-average(vlookup({$H2882,$K2882,$N2882,$Q2882,$T2882},$B:$D,column(B$1),0)),index(C:C,match($N2882,$B:$B,0))-average(vlookup({$H2882,$K2882,$N2882,$Q2882,$T2882},$B:$D,column(B$1),0)),index(C:C,match($Q2882,$B:$B,0))-average(vlookup({$H2882,$K2882,$N2882,$Q2882,$T2882},$B:$D,column(B$1),0)),index(C:C,match($T2882,$B:$B,0))-average(vlookup({$H2882,$K2882,$N2882,$Q2882,$T2882},$B:$D,column(B$1),0))},{I2882-average(I2882,L2882,O2882,R2882,U2882),L2882-average(I2882,L2882,O2882,R2882,U2882),O2882-average(I2882,L2882,O2882,R2882,U2882),R2882-average(I2882,L2882,O2882,R2882,U2882),U2882-average(I2882,L2882,O2882,R2882,U2882)})/sumsq(I2882-average(I2882,L2882,O2882,R2882,U2882),L2882-average(I2882,L2882,O2882,R2882,U2882),O2882-average(I2882,L2882,O2882,R2882,U2882),R2882-average(I2882,L2882,O2882,R2882,U2882),U2882-average(I2882,L2882,O2882,R2882,U2882))</f>
        <v>1.487215896</v>
      </c>
      <c r="Y2882" s="150">
        <f t="array" ref="Y2882">sumproduct({index(D:D,match($H2882,$B:$B,0))-average(vlookup({$H2882,$K2882,$N2882,$Q2882,$T2882},$B:$D,column(C$1),0)),index(D:D,match($K2882,$B:$B,0))-average(vlookup({$H2882,$K2882,$N2882,$Q2882,$T2882},$B:$D,column(C$1),0)),index(D:D,match($N2882,$B:$B,0))-average(vlookup({$H2882,$K2882,$N2882,$Q2882,$T2882},$B:$D,column(C$1),0)),index(D:D,match($Q2882,$B:$B,0))-average(vlookup({$H2882,$K2882,$N2882,$Q2882,$T2882},$B:$D,column(C$1),0)),index(D:D,match($T2882,$B:$B,0))-average(vlookup({$H2882,$K2882,$N2882,$Q2882,$T2882},$B:$D,column(C$1),0))},{J2882-average(J2882,M2882,P2882,S2882,V2882),M2882-average(J2882,M2882,P2882,S2882,V2882),P2882-average(J2882,M2882,P2882,S2882,V2882),S2882-average(J2882,M2882,P2882,S2882,V2882),V2882-average(J2882,M2882,P2882,S2882,V2882)})/sumsq(J2882-average(J2882,M2882,P2882,S2882,V2882),M2882-average(J2882,M2882,P2882,S2882,V2882),P2882-average(J2882,M2882,P2882,S2882,V2882),S2882-average(J2882,M2882,P2882,S2882,V2882),V2882-average(J2882,M2882,P2882,S2882,V2882))</f>
        <v>-1.487216151</v>
      </c>
    </row>
    <row r="2883" ht="15.75" customHeight="1">
      <c r="A2883" s="119">
        <v>2882.0</v>
      </c>
      <c r="B2883" s="143" t="str">
        <f t="array" ref="B2883">index(Systems!$A:$E,match($A2883,Systems!$A:$A,),match(B$1,Systems!$2:$2,))&amp;if(not(isblank(index(Systems!$A:$E,match($A2883,Systems!$A:$A,),match(Systems!$C$2,Systems!$2:$2,))))," ["&amp;index(Systems!$A:$E,match($A2883,Systems!$A:$A,),match(Systems!$C$2,Systems!$2:$2,))&amp;"]",)</f>
        <v>Albiero</v>
      </c>
      <c r="C2883" s="144">
        <f t="array" ref="C2883">round((F2883-average(I2883,L2883,O2883,R2883,U2883))*X2883+if($B2883=$H2883,0,iferror(average(vlookup({$H2883,$K2883,$N2883,$Q2883,$T2883},$B:$D,column(B$1),0)),index(C:C,match($H2883,$B:$B,)))),3)</f>
        <v>150.439</v>
      </c>
      <c r="D2883" s="144">
        <f t="array" ref="D2883">round((G2883-average(J2883,M2883,P2883,S2883,V2883))*Y2883+if($B2883=$H2883,0,iferror(average(vlookup({$H2883,$K2883,$N2883,$Q2883,$T2883},$B:$D,column(C$1),0)),index(D:D,match($H2883,$B:$B,)))),3)</f>
        <v>356.731</v>
      </c>
      <c r="E2883" s="145" t="s">
        <v>8246</v>
      </c>
      <c r="F2883" s="146">
        <v>194.982</v>
      </c>
      <c r="G2883" s="146">
        <v>161.738</v>
      </c>
      <c r="H2883" s="147" t="s">
        <v>404</v>
      </c>
      <c r="I2883" s="146">
        <v>93.823</v>
      </c>
      <c r="J2883" s="146">
        <v>401.593</v>
      </c>
      <c r="K2883" s="151" t="s">
        <v>3793</v>
      </c>
      <c r="L2883" s="144">
        <f t="shared" si="8"/>
        <v>-309.587</v>
      </c>
      <c r="M2883" s="146">
        <v>311.773</v>
      </c>
      <c r="N2883" s="151" t="s">
        <v>8244</v>
      </c>
      <c r="O2883" s="146">
        <v>551.327</v>
      </c>
      <c r="P2883" s="146">
        <v>388.782</v>
      </c>
      <c r="Q2883" s="151" t="s">
        <v>8245</v>
      </c>
      <c r="R2883" s="144">
        <f t="shared" si="9"/>
        <v>-13.799</v>
      </c>
      <c r="S2883" s="146">
        <v>54.711</v>
      </c>
      <c r="T2883" s="151" t="s">
        <v>2429</v>
      </c>
      <c r="U2883" s="144">
        <f t="shared" si="10"/>
        <v>-46.748</v>
      </c>
      <c r="V2883" s="146">
        <v>750.825</v>
      </c>
      <c r="W2883" s="146">
        <v>-603.0</v>
      </c>
      <c r="X2883" s="150">
        <f t="array" ref="X2883">sumproduct({index(C:C,match($H2883,$B:$B,0))-average(vlookup({$H2883,$K2883,$N2883,$Q2883,$T2883},$B:$D,column(B$1),0)),index(C:C,match($K2883,$B:$B,0))-average(vlookup({$H2883,$K2883,$N2883,$Q2883,$T2883},$B:$D,column(B$1),0)),index(C:C,match($N2883,$B:$B,0))-average(vlookup({$H2883,$K2883,$N2883,$Q2883,$T2883},$B:$D,column(B$1),0)),index(C:C,match($Q2883,$B:$B,0))-average(vlookup({$H2883,$K2883,$N2883,$Q2883,$T2883},$B:$D,column(B$1),0)),index(C:C,match($T2883,$B:$B,0))-average(vlookup({$H2883,$K2883,$N2883,$Q2883,$T2883},$B:$D,column(B$1),0))},{I2883-average(I2883,L2883,O2883,R2883,U2883),L2883-average(I2883,L2883,O2883,R2883,U2883),O2883-average(I2883,L2883,O2883,R2883,U2883),R2883-average(I2883,L2883,O2883,R2883,U2883),U2883-average(I2883,L2883,O2883,R2883,U2883)})/sumsq(I2883-average(I2883,L2883,O2883,R2883,U2883),L2883-average(I2883,L2883,O2883,R2883,U2883),O2883-average(I2883,L2883,O2883,R2883,U2883),R2883-average(I2883,L2883,O2883,R2883,U2883),U2883-average(I2883,L2883,O2883,R2883,U2883))</f>
        <v>1.487215896</v>
      </c>
      <c r="Y2883" s="150">
        <f t="array" ref="Y2883">sumproduct({index(D:D,match($H2883,$B:$B,0))-average(vlookup({$H2883,$K2883,$N2883,$Q2883,$T2883},$B:$D,column(C$1),0)),index(D:D,match($K2883,$B:$B,0))-average(vlookup({$H2883,$K2883,$N2883,$Q2883,$T2883},$B:$D,column(C$1),0)),index(D:D,match($N2883,$B:$B,0))-average(vlookup({$H2883,$K2883,$N2883,$Q2883,$T2883},$B:$D,column(C$1),0)),index(D:D,match($Q2883,$B:$B,0))-average(vlookup({$H2883,$K2883,$N2883,$Q2883,$T2883},$B:$D,column(C$1),0)),index(D:D,match($T2883,$B:$B,0))-average(vlookup({$H2883,$K2883,$N2883,$Q2883,$T2883},$B:$D,column(C$1),0))},{J2883-average(J2883,M2883,P2883,S2883,V2883),M2883-average(J2883,M2883,P2883,S2883,V2883),P2883-average(J2883,M2883,P2883,S2883,V2883),S2883-average(J2883,M2883,P2883,S2883,V2883),V2883-average(J2883,M2883,P2883,S2883,V2883)})/sumsq(J2883-average(J2883,M2883,P2883,S2883,V2883),M2883-average(J2883,M2883,P2883,S2883,V2883),P2883-average(J2883,M2883,P2883,S2883,V2883),S2883-average(J2883,M2883,P2883,S2883,V2883),V2883-average(J2883,M2883,P2883,S2883,V2883))</f>
        <v>-1.487216151</v>
      </c>
    </row>
    <row r="2884" ht="15.75" customHeight="1">
      <c r="A2884" s="119">
        <v>2883.0</v>
      </c>
      <c r="B2884" s="143" t="str">
        <f t="array" ref="B2884">index(Systems!$A:$E,match($A2884,Systems!$A:$A,),match(B$1,Systems!$2:$2,))&amp;if(not(isblank(index(Systems!$A:$E,match($A2884,Systems!$A:$A,),match(Systems!$C$2,Systems!$2:$2,))))," ["&amp;index(Systems!$A:$E,match($A2884,Systems!$A:$A,),match(Systems!$C$2,Systems!$2:$2,))&amp;"]",)</f>
        <v>Argos</v>
      </c>
      <c r="C2884" s="144">
        <f t="array" ref="C2884">round((F2884-average(I2884,L2884,O2884,R2884,U2884))*X2884+if($B2884=$H2884,0,iferror(average(vlookup({$H2884,$K2884,$N2884,$Q2884,$T2884},$B:$D,column(B$1),0)),index(C:C,match($H2884,$B:$B,)))),3)</f>
        <v>177.456</v>
      </c>
      <c r="D2884" s="144">
        <f t="array" ref="D2884">round((G2884-average(J2884,M2884,P2884,S2884,V2884))*Y2884+if($B2884=$H2884,0,iferror(average(vlookup({$H2884,$K2884,$N2884,$Q2884,$T2884},$B:$D,column(C$1),0)),index(D:D,match($H2884,$B:$B,)))),3)</f>
        <v>-484.23</v>
      </c>
      <c r="E2884" s="145" t="s">
        <v>8246</v>
      </c>
      <c r="F2884" s="146">
        <v>213.148</v>
      </c>
      <c r="G2884" s="146">
        <v>727.198</v>
      </c>
      <c r="H2884" s="147" t="s">
        <v>404</v>
      </c>
      <c r="I2884" s="146">
        <v>93.823</v>
      </c>
      <c r="J2884" s="146">
        <v>401.593</v>
      </c>
      <c r="K2884" s="151" t="s">
        <v>3793</v>
      </c>
      <c r="L2884" s="144">
        <f t="shared" si="8"/>
        <v>-309.587</v>
      </c>
      <c r="M2884" s="146">
        <v>311.773</v>
      </c>
      <c r="N2884" s="151" t="s">
        <v>8244</v>
      </c>
      <c r="O2884" s="146">
        <v>551.327</v>
      </c>
      <c r="P2884" s="146">
        <v>388.782</v>
      </c>
      <c r="Q2884" s="151" t="s">
        <v>8245</v>
      </c>
      <c r="R2884" s="144">
        <f t="shared" si="9"/>
        <v>-13.799</v>
      </c>
      <c r="S2884" s="146">
        <v>54.711</v>
      </c>
      <c r="T2884" s="151" t="s">
        <v>2429</v>
      </c>
      <c r="U2884" s="144">
        <f t="shared" si="10"/>
        <v>-46.748</v>
      </c>
      <c r="V2884" s="146">
        <v>750.825</v>
      </c>
      <c r="W2884" s="146">
        <v>-603.0</v>
      </c>
      <c r="X2884" s="150">
        <f t="array" ref="X2884">sumproduct({index(C:C,match($H2884,$B:$B,0))-average(vlookup({$H2884,$K2884,$N2884,$Q2884,$T2884},$B:$D,column(B$1),0)),index(C:C,match($K2884,$B:$B,0))-average(vlookup({$H2884,$K2884,$N2884,$Q2884,$T2884},$B:$D,column(B$1),0)),index(C:C,match($N2884,$B:$B,0))-average(vlookup({$H2884,$K2884,$N2884,$Q2884,$T2884},$B:$D,column(B$1),0)),index(C:C,match($Q2884,$B:$B,0))-average(vlookup({$H2884,$K2884,$N2884,$Q2884,$T2884},$B:$D,column(B$1),0)),index(C:C,match($T2884,$B:$B,0))-average(vlookup({$H2884,$K2884,$N2884,$Q2884,$T2884},$B:$D,column(B$1),0))},{I2884-average(I2884,L2884,O2884,R2884,U2884),L2884-average(I2884,L2884,O2884,R2884,U2884),O2884-average(I2884,L2884,O2884,R2884,U2884),R2884-average(I2884,L2884,O2884,R2884,U2884),U2884-average(I2884,L2884,O2884,R2884,U2884)})/sumsq(I2884-average(I2884,L2884,O2884,R2884,U2884),L2884-average(I2884,L2884,O2884,R2884,U2884),O2884-average(I2884,L2884,O2884,R2884,U2884),R2884-average(I2884,L2884,O2884,R2884,U2884),U2884-average(I2884,L2884,O2884,R2884,U2884))</f>
        <v>1.487215896</v>
      </c>
      <c r="Y2884" s="150">
        <f t="array" ref="Y2884">sumproduct({index(D:D,match($H2884,$B:$B,0))-average(vlookup({$H2884,$K2884,$N2884,$Q2884,$T2884},$B:$D,column(C$1),0)),index(D:D,match($K2884,$B:$B,0))-average(vlookup({$H2884,$K2884,$N2884,$Q2884,$T2884},$B:$D,column(C$1),0)),index(D:D,match($N2884,$B:$B,0))-average(vlookup({$H2884,$K2884,$N2884,$Q2884,$T2884},$B:$D,column(C$1),0)),index(D:D,match($Q2884,$B:$B,0))-average(vlookup({$H2884,$K2884,$N2884,$Q2884,$T2884},$B:$D,column(C$1),0)),index(D:D,match($T2884,$B:$B,0))-average(vlookup({$H2884,$K2884,$N2884,$Q2884,$T2884},$B:$D,column(C$1),0))},{J2884-average(J2884,M2884,P2884,S2884,V2884),M2884-average(J2884,M2884,P2884,S2884,V2884),P2884-average(J2884,M2884,P2884,S2884,V2884),S2884-average(J2884,M2884,P2884,S2884,V2884),V2884-average(J2884,M2884,P2884,S2884,V2884)})/sumsq(J2884-average(J2884,M2884,P2884,S2884,V2884),M2884-average(J2884,M2884,P2884,S2884,V2884),P2884-average(J2884,M2884,P2884,S2884,V2884),S2884-average(J2884,M2884,P2884,S2884,V2884),V2884-average(J2884,M2884,P2884,S2884,V2884))</f>
        <v>-1.487216151</v>
      </c>
    </row>
    <row r="2885" ht="15.75" customHeight="1">
      <c r="A2885" s="119">
        <v>2884.0</v>
      </c>
      <c r="B2885" s="143" t="str">
        <f t="array" ref="B2885">index(Systems!$A:$E,match($A2885,Systems!$A:$A,),match(B$1,Systems!$2:$2,))&amp;if(not(isblank(index(Systems!$A:$E,match($A2885,Systems!$A:$A,),match(Systems!$C$2,Systems!$2:$2,))))," ["&amp;index(Systems!$A:$E,match($A2885,Systems!$A:$A,),match(Systems!$C$2,Systems!$2:$2,))&amp;"]",)</f>
        <v>Belle Isle</v>
      </c>
      <c r="C2885" s="144">
        <f t="array" ref="C2885">round((F2885-average(I2885,L2885,O2885,R2885,U2885))*X2885+if($B2885=$H2885,0,iferror(average(vlookup({$H2885,$K2885,$N2885,$Q2885,$T2885},$B:$D,column(B$1),0)),index(C:C,match($H2885,$B:$B,)))),3)</f>
        <v>445.258</v>
      </c>
      <c r="D2885" s="144">
        <f t="array" ref="D2885">round((G2885-average(J2885,M2885,P2885,S2885,V2885))*Y2885+if($B2885=$H2885,0,iferror(average(vlookup({$H2885,$K2885,$N2885,$Q2885,$T2885},$B:$D,column(C$1),0)),index(D:D,match($H2885,$B:$B,)))),3)</f>
        <v>-451.651</v>
      </c>
      <c r="E2885" s="145" t="s">
        <v>8246</v>
      </c>
      <c r="F2885" s="146">
        <v>393.217</v>
      </c>
      <c r="G2885" s="146">
        <v>705.292</v>
      </c>
      <c r="H2885" s="147" t="s">
        <v>404</v>
      </c>
      <c r="I2885" s="146">
        <v>93.823</v>
      </c>
      <c r="J2885" s="146">
        <v>401.593</v>
      </c>
      <c r="K2885" s="151" t="s">
        <v>3793</v>
      </c>
      <c r="L2885" s="144">
        <f t="shared" si="8"/>
        <v>-309.587</v>
      </c>
      <c r="M2885" s="146">
        <v>311.773</v>
      </c>
      <c r="N2885" s="151" t="s">
        <v>8244</v>
      </c>
      <c r="O2885" s="146">
        <v>551.327</v>
      </c>
      <c r="P2885" s="146">
        <v>388.782</v>
      </c>
      <c r="Q2885" s="151" t="s">
        <v>8245</v>
      </c>
      <c r="R2885" s="144">
        <f t="shared" si="9"/>
        <v>-13.799</v>
      </c>
      <c r="S2885" s="146">
        <v>54.711</v>
      </c>
      <c r="T2885" s="151" t="s">
        <v>2429</v>
      </c>
      <c r="U2885" s="144">
        <f t="shared" si="10"/>
        <v>-46.748</v>
      </c>
      <c r="V2885" s="146">
        <v>750.825</v>
      </c>
      <c r="W2885" s="146">
        <v>-603.0</v>
      </c>
      <c r="X2885" s="150">
        <f t="array" ref="X2885">sumproduct({index(C:C,match($H2885,$B:$B,0))-average(vlookup({$H2885,$K2885,$N2885,$Q2885,$T2885},$B:$D,column(B$1),0)),index(C:C,match($K2885,$B:$B,0))-average(vlookup({$H2885,$K2885,$N2885,$Q2885,$T2885},$B:$D,column(B$1),0)),index(C:C,match($N2885,$B:$B,0))-average(vlookup({$H2885,$K2885,$N2885,$Q2885,$T2885},$B:$D,column(B$1),0)),index(C:C,match($Q2885,$B:$B,0))-average(vlookup({$H2885,$K2885,$N2885,$Q2885,$T2885},$B:$D,column(B$1),0)),index(C:C,match($T2885,$B:$B,0))-average(vlookup({$H2885,$K2885,$N2885,$Q2885,$T2885},$B:$D,column(B$1),0))},{I2885-average(I2885,L2885,O2885,R2885,U2885),L2885-average(I2885,L2885,O2885,R2885,U2885),O2885-average(I2885,L2885,O2885,R2885,U2885),R2885-average(I2885,L2885,O2885,R2885,U2885),U2885-average(I2885,L2885,O2885,R2885,U2885)})/sumsq(I2885-average(I2885,L2885,O2885,R2885,U2885),L2885-average(I2885,L2885,O2885,R2885,U2885),O2885-average(I2885,L2885,O2885,R2885,U2885),R2885-average(I2885,L2885,O2885,R2885,U2885),U2885-average(I2885,L2885,O2885,R2885,U2885))</f>
        <v>1.487215896</v>
      </c>
      <c r="Y2885" s="150">
        <f t="array" ref="Y2885">sumproduct({index(D:D,match($H2885,$B:$B,0))-average(vlookup({$H2885,$K2885,$N2885,$Q2885,$T2885},$B:$D,column(C$1),0)),index(D:D,match($K2885,$B:$B,0))-average(vlookup({$H2885,$K2885,$N2885,$Q2885,$T2885},$B:$D,column(C$1),0)),index(D:D,match($N2885,$B:$B,0))-average(vlookup({$H2885,$K2885,$N2885,$Q2885,$T2885},$B:$D,column(C$1),0)),index(D:D,match($Q2885,$B:$B,0))-average(vlookup({$H2885,$K2885,$N2885,$Q2885,$T2885},$B:$D,column(C$1),0)),index(D:D,match($T2885,$B:$B,0))-average(vlookup({$H2885,$K2885,$N2885,$Q2885,$T2885},$B:$D,column(C$1),0))},{J2885-average(J2885,M2885,P2885,S2885,V2885),M2885-average(J2885,M2885,P2885,S2885,V2885),P2885-average(J2885,M2885,P2885,S2885,V2885),S2885-average(J2885,M2885,P2885,S2885,V2885),V2885-average(J2885,M2885,P2885,S2885,V2885)})/sumsq(J2885-average(J2885,M2885,P2885,S2885,V2885),M2885-average(J2885,M2885,P2885,S2885,V2885),P2885-average(J2885,M2885,P2885,S2885,V2885),S2885-average(J2885,M2885,P2885,S2885,V2885),V2885-average(J2885,M2885,P2885,S2885,V2885))</f>
        <v>-1.487216151</v>
      </c>
    </row>
    <row r="2886" ht="15.75" customHeight="1">
      <c r="A2886" s="119">
        <v>2885.0</v>
      </c>
      <c r="B2886" s="143" t="str">
        <f t="array" ref="B2886">index(Systems!$A:$E,match($A2886,Systems!$A:$A,),match(B$1,Systems!$2:$2,))&amp;if(not(isblank(index(Systems!$A:$E,match($A2886,Systems!$A:$A,),match(Systems!$C$2,Systems!$2:$2,))))," ["&amp;index(Systems!$A:$E,match($A2886,Systems!$A:$A,),match(Systems!$C$2,Systems!$2:$2,))&amp;"]",)</f>
        <v>Blackbone [Nyserta (3025+)]</v>
      </c>
      <c r="C2886" s="144">
        <f t="array" ref="C2886">round((F2886-average(I2886,L2886,O2886,R2886,U2886))*X2886+if($B2886=$H2886,0,iferror(average(vlookup({$H2886,$K2886,$N2886,$Q2886,$T2886},$B:$D,column(B$1),0)),index(C:C,match($H2886,$B:$B,)))),3)</f>
        <v>-17.788</v>
      </c>
      <c r="D2886" s="144">
        <f t="array" ref="D2886">round((G2886-average(J2886,M2886,P2886,S2886,V2886))*Y2886+if($B2886=$H2886,0,iferror(average(vlookup({$H2886,$K2886,$N2886,$Q2886,$T2886},$B:$D,column(C$1),0)),index(D:D,match($H2886,$B:$B,)))),3)</f>
        <v>498.689</v>
      </c>
      <c r="E2886" s="145" t="s">
        <v>8246</v>
      </c>
      <c r="F2886" s="146">
        <v>81.866</v>
      </c>
      <c r="G2886" s="146">
        <v>66.286</v>
      </c>
      <c r="H2886" s="147" t="s">
        <v>404</v>
      </c>
      <c r="I2886" s="146">
        <v>93.823</v>
      </c>
      <c r="J2886" s="146">
        <v>401.593</v>
      </c>
      <c r="K2886" s="151" t="s">
        <v>3793</v>
      </c>
      <c r="L2886" s="144">
        <f t="shared" si="8"/>
        <v>-309.587</v>
      </c>
      <c r="M2886" s="146">
        <v>311.773</v>
      </c>
      <c r="N2886" s="151" t="s">
        <v>8244</v>
      </c>
      <c r="O2886" s="146">
        <v>551.327</v>
      </c>
      <c r="P2886" s="146">
        <v>388.782</v>
      </c>
      <c r="Q2886" s="151" t="s">
        <v>8245</v>
      </c>
      <c r="R2886" s="144">
        <f t="shared" si="9"/>
        <v>-13.799</v>
      </c>
      <c r="S2886" s="146">
        <v>54.711</v>
      </c>
      <c r="T2886" s="151" t="s">
        <v>2429</v>
      </c>
      <c r="U2886" s="144">
        <f t="shared" si="10"/>
        <v>-46.748</v>
      </c>
      <c r="V2886" s="146">
        <v>750.825</v>
      </c>
      <c r="W2886" s="146">
        <v>-603.0</v>
      </c>
      <c r="X2886" s="150">
        <f t="array" ref="X2886">sumproduct({index(C:C,match($H2886,$B:$B,0))-average(vlookup({$H2886,$K2886,$N2886,$Q2886,$T2886},$B:$D,column(B$1),0)),index(C:C,match($K2886,$B:$B,0))-average(vlookup({$H2886,$K2886,$N2886,$Q2886,$T2886},$B:$D,column(B$1),0)),index(C:C,match($N2886,$B:$B,0))-average(vlookup({$H2886,$K2886,$N2886,$Q2886,$T2886},$B:$D,column(B$1),0)),index(C:C,match($Q2886,$B:$B,0))-average(vlookup({$H2886,$K2886,$N2886,$Q2886,$T2886},$B:$D,column(B$1),0)),index(C:C,match($T2886,$B:$B,0))-average(vlookup({$H2886,$K2886,$N2886,$Q2886,$T2886},$B:$D,column(B$1),0))},{I2886-average(I2886,L2886,O2886,R2886,U2886),L2886-average(I2886,L2886,O2886,R2886,U2886),O2886-average(I2886,L2886,O2886,R2886,U2886),R2886-average(I2886,L2886,O2886,R2886,U2886),U2886-average(I2886,L2886,O2886,R2886,U2886)})/sumsq(I2886-average(I2886,L2886,O2886,R2886,U2886),L2886-average(I2886,L2886,O2886,R2886,U2886),O2886-average(I2886,L2886,O2886,R2886,U2886),R2886-average(I2886,L2886,O2886,R2886,U2886),U2886-average(I2886,L2886,O2886,R2886,U2886))</f>
        <v>1.487215896</v>
      </c>
      <c r="Y2886" s="150">
        <f t="array" ref="Y2886">sumproduct({index(D:D,match($H2886,$B:$B,0))-average(vlookup({$H2886,$K2886,$N2886,$Q2886,$T2886},$B:$D,column(C$1),0)),index(D:D,match($K2886,$B:$B,0))-average(vlookup({$H2886,$K2886,$N2886,$Q2886,$T2886},$B:$D,column(C$1),0)),index(D:D,match($N2886,$B:$B,0))-average(vlookup({$H2886,$K2886,$N2886,$Q2886,$T2886},$B:$D,column(C$1),0)),index(D:D,match($Q2886,$B:$B,0))-average(vlookup({$H2886,$K2886,$N2886,$Q2886,$T2886},$B:$D,column(C$1),0)),index(D:D,match($T2886,$B:$B,0))-average(vlookup({$H2886,$K2886,$N2886,$Q2886,$T2886},$B:$D,column(C$1),0))},{J2886-average(J2886,M2886,P2886,S2886,V2886),M2886-average(J2886,M2886,P2886,S2886,V2886),P2886-average(J2886,M2886,P2886,S2886,V2886),S2886-average(J2886,M2886,P2886,S2886,V2886),V2886-average(J2886,M2886,P2886,S2886,V2886)})/sumsq(J2886-average(J2886,M2886,P2886,S2886,V2886),M2886-average(J2886,M2886,P2886,S2886,V2886),P2886-average(J2886,M2886,P2886,S2886,V2886),S2886-average(J2886,M2886,P2886,S2886,V2886),V2886-average(J2886,M2886,P2886,S2886,V2886))</f>
        <v>-1.487216151</v>
      </c>
    </row>
    <row r="2887" ht="15.75" customHeight="1">
      <c r="A2887" s="119">
        <v>2886.0</v>
      </c>
      <c r="B2887" s="143" t="str">
        <f t="array" ref="B2887">index(Systems!$A:$E,match($A2887,Systems!$A:$A,),match(B$1,Systems!$2:$2,))&amp;if(not(isblank(index(Systems!$A:$E,match($A2887,Systems!$A:$A,),match(Systems!$C$2,Systems!$2:$2,))))," ["&amp;index(Systems!$A:$E,match($A2887,Systems!$A:$A,),match(Systems!$C$2,Systems!$2:$2,))&amp;"]",)</f>
        <v>Cadiz [TC]</v>
      </c>
      <c r="C2887" s="144">
        <f t="array" ref="C2887">round((F2887-average(I2887,L2887,O2887,R2887,U2887))*X2887+if($B2887=$H2887,0,iferror(average(vlookup({$H2887,$K2887,$N2887,$Q2887,$T2887},$B:$D,column(B$1),0)),index(C:C,match($H2887,$B:$B,)))),3)</f>
        <v>328.068</v>
      </c>
      <c r="D2887" s="144">
        <f t="array" ref="D2887">round((G2887-average(J2887,M2887,P2887,S2887,V2887))*Y2887+if($B2887=$H2887,0,iferror(average(vlookup({$H2887,$K2887,$N2887,$Q2887,$T2887},$B:$D,column(C$1),0)),index(D:D,match($H2887,$B:$B,)))),3)</f>
        <v>-423.947</v>
      </c>
      <c r="E2887" s="145" t="s">
        <v>8246</v>
      </c>
      <c r="F2887" s="146">
        <v>314.419</v>
      </c>
      <c r="G2887" s="146">
        <v>686.664</v>
      </c>
      <c r="H2887" s="147" t="s">
        <v>404</v>
      </c>
      <c r="I2887" s="146">
        <v>93.823</v>
      </c>
      <c r="J2887" s="146">
        <v>401.593</v>
      </c>
      <c r="K2887" s="151" t="s">
        <v>3793</v>
      </c>
      <c r="L2887" s="144">
        <f t="shared" si="8"/>
        <v>-309.587</v>
      </c>
      <c r="M2887" s="146">
        <v>311.773</v>
      </c>
      <c r="N2887" s="151" t="s">
        <v>8244</v>
      </c>
      <c r="O2887" s="146">
        <v>551.327</v>
      </c>
      <c r="P2887" s="146">
        <v>388.782</v>
      </c>
      <c r="Q2887" s="151" t="s">
        <v>8245</v>
      </c>
      <c r="R2887" s="144">
        <f t="shared" si="9"/>
        <v>-13.799</v>
      </c>
      <c r="S2887" s="146">
        <v>54.711</v>
      </c>
      <c r="T2887" s="151" t="s">
        <v>2429</v>
      </c>
      <c r="U2887" s="144">
        <f t="shared" si="10"/>
        <v>-46.748</v>
      </c>
      <c r="V2887" s="146">
        <v>750.825</v>
      </c>
      <c r="W2887" s="146">
        <v>-603.0</v>
      </c>
      <c r="X2887" s="150">
        <f t="array" ref="X2887">sumproduct({index(C:C,match($H2887,$B:$B,0))-average(vlookup({$H2887,$K2887,$N2887,$Q2887,$T2887},$B:$D,column(B$1),0)),index(C:C,match($K2887,$B:$B,0))-average(vlookup({$H2887,$K2887,$N2887,$Q2887,$T2887},$B:$D,column(B$1),0)),index(C:C,match($N2887,$B:$B,0))-average(vlookup({$H2887,$K2887,$N2887,$Q2887,$T2887},$B:$D,column(B$1),0)),index(C:C,match($Q2887,$B:$B,0))-average(vlookup({$H2887,$K2887,$N2887,$Q2887,$T2887},$B:$D,column(B$1),0)),index(C:C,match($T2887,$B:$B,0))-average(vlookup({$H2887,$K2887,$N2887,$Q2887,$T2887},$B:$D,column(B$1),0))},{I2887-average(I2887,L2887,O2887,R2887,U2887),L2887-average(I2887,L2887,O2887,R2887,U2887),O2887-average(I2887,L2887,O2887,R2887,U2887),R2887-average(I2887,L2887,O2887,R2887,U2887),U2887-average(I2887,L2887,O2887,R2887,U2887)})/sumsq(I2887-average(I2887,L2887,O2887,R2887,U2887),L2887-average(I2887,L2887,O2887,R2887,U2887),O2887-average(I2887,L2887,O2887,R2887,U2887),R2887-average(I2887,L2887,O2887,R2887,U2887),U2887-average(I2887,L2887,O2887,R2887,U2887))</f>
        <v>1.487215896</v>
      </c>
      <c r="Y2887" s="150">
        <f t="array" ref="Y2887">sumproduct({index(D:D,match($H2887,$B:$B,0))-average(vlookup({$H2887,$K2887,$N2887,$Q2887,$T2887},$B:$D,column(C$1),0)),index(D:D,match($K2887,$B:$B,0))-average(vlookup({$H2887,$K2887,$N2887,$Q2887,$T2887},$B:$D,column(C$1),0)),index(D:D,match($N2887,$B:$B,0))-average(vlookup({$H2887,$K2887,$N2887,$Q2887,$T2887},$B:$D,column(C$1),0)),index(D:D,match($Q2887,$B:$B,0))-average(vlookup({$H2887,$K2887,$N2887,$Q2887,$T2887},$B:$D,column(C$1),0)),index(D:D,match($T2887,$B:$B,0))-average(vlookup({$H2887,$K2887,$N2887,$Q2887,$T2887},$B:$D,column(C$1),0))},{J2887-average(J2887,M2887,P2887,S2887,V2887),M2887-average(J2887,M2887,P2887,S2887,V2887),P2887-average(J2887,M2887,P2887,S2887,V2887),S2887-average(J2887,M2887,P2887,S2887,V2887),V2887-average(J2887,M2887,P2887,S2887,V2887)})/sumsq(J2887-average(J2887,M2887,P2887,S2887,V2887),M2887-average(J2887,M2887,P2887,S2887,V2887),P2887-average(J2887,M2887,P2887,S2887,V2887),S2887-average(J2887,M2887,P2887,S2887,V2887),V2887-average(J2887,M2887,P2887,S2887,V2887))</f>
        <v>-1.487216151</v>
      </c>
    </row>
    <row r="2888" ht="15.75" customHeight="1">
      <c r="A2888" s="119">
        <v>2887.0</v>
      </c>
      <c r="B2888" s="143" t="str">
        <f t="array" ref="B2888">index(Systems!$A:$E,match($A2888,Systems!$A:$A,),match(B$1,Systems!$2:$2,))&amp;if(not(isblank(index(Systems!$A:$E,match($A2888,Systems!$A:$A,),match(Systems!$C$2,Systems!$2:$2,))))," ["&amp;index(Systems!$A:$E,match($A2888,Systems!$A:$A,),match(Systems!$C$2,Systems!$2:$2,))&amp;"]",)</f>
        <v>Carthage</v>
      </c>
      <c r="C2888" s="144">
        <f t="array" ref="C2888">round((F2888-average(I2888,L2888,O2888,R2888,U2888))*X2888+if($B2888=$H2888,0,iferror(average(vlookup({$H2888,$K2888,$N2888,$Q2888,$T2888},$B:$D,column(B$1),0)),index(C:C,match($H2888,$B:$B,)))),3)</f>
        <v>199.046</v>
      </c>
      <c r="D2888" s="144">
        <f t="array" ref="D2888">round((G2888-average(J2888,M2888,P2888,S2888,V2888))*Y2888+if($B2888=$H2888,0,iferror(average(vlookup({$H2888,$K2888,$N2888,$Q2888,$T2888},$B:$D,column(C$1),0)),index(D:D,match($H2888,$B:$B,)))),3)</f>
        <v>-464.09</v>
      </c>
      <c r="E2888" s="145" t="s">
        <v>8246</v>
      </c>
      <c r="F2888" s="146">
        <v>227.665</v>
      </c>
      <c r="G2888" s="146">
        <v>713.656</v>
      </c>
      <c r="H2888" s="147" t="s">
        <v>404</v>
      </c>
      <c r="I2888" s="146">
        <v>93.823</v>
      </c>
      <c r="J2888" s="146">
        <v>401.593</v>
      </c>
      <c r="K2888" s="151" t="s">
        <v>3793</v>
      </c>
      <c r="L2888" s="144">
        <f t="shared" si="8"/>
        <v>-309.587</v>
      </c>
      <c r="M2888" s="146">
        <v>311.773</v>
      </c>
      <c r="N2888" s="151" t="s">
        <v>8244</v>
      </c>
      <c r="O2888" s="146">
        <v>551.327</v>
      </c>
      <c r="P2888" s="146">
        <v>388.782</v>
      </c>
      <c r="Q2888" s="151" t="s">
        <v>8245</v>
      </c>
      <c r="R2888" s="144">
        <f t="shared" si="9"/>
        <v>-13.799</v>
      </c>
      <c r="S2888" s="146">
        <v>54.711</v>
      </c>
      <c r="T2888" s="151" t="s">
        <v>2429</v>
      </c>
      <c r="U2888" s="144">
        <f t="shared" si="10"/>
        <v>-46.748</v>
      </c>
      <c r="V2888" s="146">
        <v>750.825</v>
      </c>
      <c r="W2888" s="146">
        <v>-603.0</v>
      </c>
      <c r="X2888" s="150">
        <f t="array" ref="X2888">sumproduct({index(C:C,match($H2888,$B:$B,0))-average(vlookup({$H2888,$K2888,$N2888,$Q2888,$T2888},$B:$D,column(B$1),0)),index(C:C,match($K2888,$B:$B,0))-average(vlookup({$H2888,$K2888,$N2888,$Q2888,$T2888},$B:$D,column(B$1),0)),index(C:C,match($N2888,$B:$B,0))-average(vlookup({$H2888,$K2888,$N2888,$Q2888,$T2888},$B:$D,column(B$1),0)),index(C:C,match($Q2888,$B:$B,0))-average(vlookup({$H2888,$K2888,$N2888,$Q2888,$T2888},$B:$D,column(B$1),0)),index(C:C,match($T2888,$B:$B,0))-average(vlookup({$H2888,$K2888,$N2888,$Q2888,$T2888},$B:$D,column(B$1),0))},{I2888-average(I2888,L2888,O2888,R2888,U2888),L2888-average(I2888,L2888,O2888,R2888,U2888),O2888-average(I2888,L2888,O2888,R2888,U2888),R2888-average(I2888,L2888,O2888,R2888,U2888),U2888-average(I2888,L2888,O2888,R2888,U2888)})/sumsq(I2888-average(I2888,L2888,O2888,R2888,U2888),L2888-average(I2888,L2888,O2888,R2888,U2888),O2888-average(I2888,L2888,O2888,R2888,U2888),R2888-average(I2888,L2888,O2888,R2888,U2888),U2888-average(I2888,L2888,O2888,R2888,U2888))</f>
        <v>1.487215896</v>
      </c>
      <c r="Y2888" s="150">
        <f t="array" ref="Y2888">sumproduct({index(D:D,match($H2888,$B:$B,0))-average(vlookup({$H2888,$K2888,$N2888,$Q2888,$T2888},$B:$D,column(C$1),0)),index(D:D,match($K2888,$B:$B,0))-average(vlookup({$H2888,$K2888,$N2888,$Q2888,$T2888},$B:$D,column(C$1),0)),index(D:D,match($N2888,$B:$B,0))-average(vlookup({$H2888,$K2888,$N2888,$Q2888,$T2888},$B:$D,column(C$1),0)),index(D:D,match($Q2888,$B:$B,0))-average(vlookup({$H2888,$K2888,$N2888,$Q2888,$T2888},$B:$D,column(C$1),0)),index(D:D,match($T2888,$B:$B,0))-average(vlookup({$H2888,$K2888,$N2888,$Q2888,$T2888},$B:$D,column(C$1),0))},{J2888-average(J2888,M2888,P2888,S2888,V2888),M2888-average(J2888,M2888,P2888,S2888,V2888),P2888-average(J2888,M2888,P2888,S2888,V2888),S2888-average(J2888,M2888,P2888,S2888,V2888),V2888-average(J2888,M2888,P2888,S2888,V2888)})/sumsq(J2888-average(J2888,M2888,P2888,S2888,V2888),M2888-average(J2888,M2888,P2888,S2888,V2888),P2888-average(J2888,M2888,P2888,S2888,V2888),S2888-average(J2888,M2888,P2888,S2888,V2888),V2888-average(J2888,M2888,P2888,S2888,V2888))</f>
        <v>-1.487216151</v>
      </c>
    </row>
    <row r="2889" ht="15.75" customHeight="1">
      <c r="A2889" s="119">
        <v>2888.0</v>
      </c>
      <c r="B2889" s="143" t="str">
        <f t="array" ref="B2889">index(Systems!$A:$E,match($A2889,Systems!$A:$A,),match(B$1,Systems!$2:$2,))&amp;if(not(isblank(index(Systems!$A:$E,match($A2889,Systems!$A:$A,),match(Systems!$C$2,Systems!$2:$2,))))," ["&amp;index(Systems!$A:$E,match($A2889,Systems!$A:$A,),match(Systems!$C$2,Systems!$2:$2,))&amp;"]",)</f>
        <v>Carvajal</v>
      </c>
      <c r="C2889" s="144">
        <f t="array" ref="C2889">round((F2889-average(I2889,L2889,O2889,R2889,U2889))*X2889+if($B2889=$H2889,0,iferror(average(vlookup({$H2889,$K2889,$N2889,$Q2889,$T2889},$B:$D,column(B$1),0)),index(C:C,match($H2889,$B:$B,)))),3)</f>
        <v>417.114</v>
      </c>
      <c r="D2889" s="144">
        <f t="array" ref="D2889">round((G2889-average(J2889,M2889,P2889,S2889,V2889))*Y2889+if($B2889=$H2889,0,iferror(average(vlookup({$H2889,$K2889,$N2889,$Q2889,$T2889},$B:$D,column(C$1),0)),index(D:D,match($H2889,$B:$B,)))),3)</f>
        <v>-435.82</v>
      </c>
      <c r="E2889" s="145" t="s">
        <v>8246</v>
      </c>
      <c r="F2889" s="146">
        <v>374.293</v>
      </c>
      <c r="G2889" s="146">
        <v>694.647</v>
      </c>
      <c r="H2889" s="147" t="s">
        <v>404</v>
      </c>
      <c r="I2889" s="146">
        <v>93.823</v>
      </c>
      <c r="J2889" s="146">
        <v>401.593</v>
      </c>
      <c r="K2889" s="151" t="s">
        <v>3793</v>
      </c>
      <c r="L2889" s="144">
        <f t="shared" si="8"/>
        <v>-309.587</v>
      </c>
      <c r="M2889" s="146">
        <v>311.773</v>
      </c>
      <c r="N2889" s="151" t="s">
        <v>8244</v>
      </c>
      <c r="O2889" s="146">
        <v>551.327</v>
      </c>
      <c r="P2889" s="146">
        <v>388.782</v>
      </c>
      <c r="Q2889" s="151" t="s">
        <v>8245</v>
      </c>
      <c r="R2889" s="144">
        <f t="shared" si="9"/>
        <v>-13.799</v>
      </c>
      <c r="S2889" s="146">
        <v>54.711</v>
      </c>
      <c r="T2889" s="151" t="s">
        <v>2429</v>
      </c>
      <c r="U2889" s="144">
        <f t="shared" si="10"/>
        <v>-46.748</v>
      </c>
      <c r="V2889" s="146">
        <v>750.825</v>
      </c>
      <c r="W2889" s="146">
        <v>-603.0</v>
      </c>
      <c r="X2889" s="150">
        <f t="array" ref="X2889">sumproduct({index(C:C,match($H2889,$B:$B,0))-average(vlookup({$H2889,$K2889,$N2889,$Q2889,$T2889},$B:$D,column(B$1),0)),index(C:C,match($K2889,$B:$B,0))-average(vlookup({$H2889,$K2889,$N2889,$Q2889,$T2889},$B:$D,column(B$1),0)),index(C:C,match($N2889,$B:$B,0))-average(vlookup({$H2889,$K2889,$N2889,$Q2889,$T2889},$B:$D,column(B$1),0)),index(C:C,match($Q2889,$B:$B,0))-average(vlookup({$H2889,$K2889,$N2889,$Q2889,$T2889},$B:$D,column(B$1),0)),index(C:C,match($T2889,$B:$B,0))-average(vlookup({$H2889,$K2889,$N2889,$Q2889,$T2889},$B:$D,column(B$1),0))},{I2889-average(I2889,L2889,O2889,R2889,U2889),L2889-average(I2889,L2889,O2889,R2889,U2889),O2889-average(I2889,L2889,O2889,R2889,U2889),R2889-average(I2889,L2889,O2889,R2889,U2889),U2889-average(I2889,L2889,O2889,R2889,U2889)})/sumsq(I2889-average(I2889,L2889,O2889,R2889,U2889),L2889-average(I2889,L2889,O2889,R2889,U2889),O2889-average(I2889,L2889,O2889,R2889,U2889),R2889-average(I2889,L2889,O2889,R2889,U2889),U2889-average(I2889,L2889,O2889,R2889,U2889))</f>
        <v>1.487215896</v>
      </c>
      <c r="Y2889" s="150">
        <f t="array" ref="Y2889">sumproduct({index(D:D,match($H2889,$B:$B,0))-average(vlookup({$H2889,$K2889,$N2889,$Q2889,$T2889},$B:$D,column(C$1),0)),index(D:D,match($K2889,$B:$B,0))-average(vlookup({$H2889,$K2889,$N2889,$Q2889,$T2889},$B:$D,column(C$1),0)),index(D:D,match($N2889,$B:$B,0))-average(vlookup({$H2889,$K2889,$N2889,$Q2889,$T2889},$B:$D,column(C$1),0)),index(D:D,match($Q2889,$B:$B,0))-average(vlookup({$H2889,$K2889,$N2889,$Q2889,$T2889},$B:$D,column(C$1),0)),index(D:D,match($T2889,$B:$B,0))-average(vlookup({$H2889,$K2889,$N2889,$Q2889,$T2889},$B:$D,column(C$1),0))},{J2889-average(J2889,M2889,P2889,S2889,V2889),M2889-average(J2889,M2889,P2889,S2889,V2889),P2889-average(J2889,M2889,P2889,S2889,V2889),S2889-average(J2889,M2889,P2889,S2889,V2889),V2889-average(J2889,M2889,P2889,S2889,V2889)})/sumsq(J2889-average(J2889,M2889,P2889,S2889,V2889),M2889-average(J2889,M2889,P2889,S2889,V2889),P2889-average(J2889,M2889,P2889,S2889,V2889),S2889-average(J2889,M2889,P2889,S2889,V2889),V2889-average(J2889,M2889,P2889,S2889,V2889))</f>
        <v>-1.487216151</v>
      </c>
    </row>
    <row r="2890" ht="15.75" customHeight="1">
      <c r="A2890" s="119">
        <v>2889.0</v>
      </c>
      <c r="B2890" s="143" t="str">
        <f t="array" ref="B2890">index(Systems!$A:$E,match($A2890,Systems!$A:$A,),match(B$1,Systems!$2:$2,))&amp;if(not(isblank(index(Systems!$A:$E,match($A2890,Systems!$A:$A,),match(Systems!$C$2,Systems!$2:$2,))))," ["&amp;index(Systems!$A:$E,match($A2890,Systems!$A:$A,),match(Systems!$C$2,Systems!$2:$2,))&amp;"]",)</f>
        <v>Celano</v>
      </c>
      <c r="C2890" s="144">
        <f t="array" ref="C2890">round((F2890-average(I2890,L2890,O2890,R2890,U2890))*X2890+if($B2890=$H2890,0,iferror(average(vlookup({$H2890,$K2890,$N2890,$Q2890,$T2890},$B:$D,column(B$1),0)),index(C:C,match($H2890,$B:$B,)))),3)</f>
        <v>323.45</v>
      </c>
      <c r="D2890" s="144">
        <f t="array" ref="D2890">round((G2890-average(J2890,M2890,P2890,S2890,V2890))*Y2890+if($B2890=$H2890,0,iferror(average(vlookup({$H2890,$K2890,$N2890,$Q2890,$T2890},$B:$D,column(C$1),0)),index(D:D,match($H2890,$B:$B,)))),3)</f>
        <v>-484.043</v>
      </c>
      <c r="E2890" s="145" t="s">
        <v>8246</v>
      </c>
      <c r="F2890" s="146">
        <v>311.314</v>
      </c>
      <c r="G2890" s="146">
        <v>727.072</v>
      </c>
      <c r="H2890" s="147" t="s">
        <v>404</v>
      </c>
      <c r="I2890" s="146">
        <v>93.823</v>
      </c>
      <c r="J2890" s="146">
        <v>401.593</v>
      </c>
      <c r="K2890" s="151" t="s">
        <v>3793</v>
      </c>
      <c r="L2890" s="144">
        <f t="shared" si="8"/>
        <v>-309.587</v>
      </c>
      <c r="M2890" s="146">
        <v>311.773</v>
      </c>
      <c r="N2890" s="151" t="s">
        <v>8244</v>
      </c>
      <c r="O2890" s="146">
        <v>551.327</v>
      </c>
      <c r="P2890" s="146">
        <v>388.782</v>
      </c>
      <c r="Q2890" s="151" t="s">
        <v>8245</v>
      </c>
      <c r="R2890" s="144">
        <f t="shared" si="9"/>
        <v>-13.799</v>
      </c>
      <c r="S2890" s="146">
        <v>54.711</v>
      </c>
      <c r="T2890" s="151" t="s">
        <v>2429</v>
      </c>
      <c r="U2890" s="144">
        <f t="shared" si="10"/>
        <v>-46.748</v>
      </c>
      <c r="V2890" s="146">
        <v>750.825</v>
      </c>
      <c r="W2890" s="146">
        <v>-603.0</v>
      </c>
      <c r="X2890" s="150">
        <f t="array" ref="X2890">sumproduct({index(C:C,match($H2890,$B:$B,0))-average(vlookup({$H2890,$K2890,$N2890,$Q2890,$T2890},$B:$D,column(B$1),0)),index(C:C,match($K2890,$B:$B,0))-average(vlookup({$H2890,$K2890,$N2890,$Q2890,$T2890},$B:$D,column(B$1),0)),index(C:C,match($N2890,$B:$B,0))-average(vlookup({$H2890,$K2890,$N2890,$Q2890,$T2890},$B:$D,column(B$1),0)),index(C:C,match($Q2890,$B:$B,0))-average(vlookup({$H2890,$K2890,$N2890,$Q2890,$T2890},$B:$D,column(B$1),0)),index(C:C,match($T2890,$B:$B,0))-average(vlookup({$H2890,$K2890,$N2890,$Q2890,$T2890},$B:$D,column(B$1),0))},{I2890-average(I2890,L2890,O2890,R2890,U2890),L2890-average(I2890,L2890,O2890,R2890,U2890),O2890-average(I2890,L2890,O2890,R2890,U2890),R2890-average(I2890,L2890,O2890,R2890,U2890),U2890-average(I2890,L2890,O2890,R2890,U2890)})/sumsq(I2890-average(I2890,L2890,O2890,R2890,U2890),L2890-average(I2890,L2890,O2890,R2890,U2890),O2890-average(I2890,L2890,O2890,R2890,U2890),R2890-average(I2890,L2890,O2890,R2890,U2890),U2890-average(I2890,L2890,O2890,R2890,U2890))</f>
        <v>1.487215896</v>
      </c>
      <c r="Y2890" s="150">
        <f t="array" ref="Y2890">sumproduct({index(D:D,match($H2890,$B:$B,0))-average(vlookup({$H2890,$K2890,$N2890,$Q2890,$T2890},$B:$D,column(C$1),0)),index(D:D,match($K2890,$B:$B,0))-average(vlookup({$H2890,$K2890,$N2890,$Q2890,$T2890},$B:$D,column(C$1),0)),index(D:D,match($N2890,$B:$B,0))-average(vlookup({$H2890,$K2890,$N2890,$Q2890,$T2890},$B:$D,column(C$1),0)),index(D:D,match($Q2890,$B:$B,0))-average(vlookup({$H2890,$K2890,$N2890,$Q2890,$T2890},$B:$D,column(C$1),0)),index(D:D,match($T2890,$B:$B,0))-average(vlookup({$H2890,$K2890,$N2890,$Q2890,$T2890},$B:$D,column(C$1),0))},{J2890-average(J2890,M2890,P2890,S2890,V2890),M2890-average(J2890,M2890,P2890,S2890,V2890),P2890-average(J2890,M2890,P2890,S2890,V2890),S2890-average(J2890,M2890,P2890,S2890,V2890),V2890-average(J2890,M2890,P2890,S2890,V2890)})/sumsq(J2890-average(J2890,M2890,P2890,S2890,V2890),M2890-average(J2890,M2890,P2890,S2890,V2890),P2890-average(J2890,M2890,P2890,S2890,V2890),S2890-average(J2890,M2890,P2890,S2890,V2890),V2890-average(J2890,M2890,P2890,S2890,V2890))</f>
        <v>-1.487216151</v>
      </c>
    </row>
    <row r="2891" ht="15.75" customHeight="1">
      <c r="A2891" s="119">
        <v>2890.0</v>
      </c>
      <c r="B2891" s="143" t="str">
        <f t="array" ref="B2891">index(Systems!$A:$E,match($A2891,Systems!$A:$A,),match(B$1,Systems!$2:$2,))&amp;if(not(isblank(index(Systems!$A:$E,match($A2891,Systems!$A:$A,),match(Systems!$C$2,Systems!$2:$2,))))," ["&amp;index(Systems!$A:$E,match($A2891,Systems!$A:$A,),match(Systems!$C$2,Systems!$2:$2,))&amp;"]",)</f>
        <v>Charleston</v>
      </c>
      <c r="C2891" s="144">
        <f t="array" ref="C2891">round((F2891-average(I2891,L2891,O2891,R2891,U2891))*X2891+if($B2891=$H2891,0,iferror(average(vlookup({$H2891,$K2891,$N2891,$Q2891,$T2891},$B:$D,column(B$1),0)),index(C:C,match($H2891,$B:$B,)))),3)</f>
        <v>409.637</v>
      </c>
      <c r="D2891" s="144">
        <f t="array" ref="D2891">round((G2891-average(J2891,M2891,P2891,S2891,V2891))*Y2891+if($B2891=$H2891,0,iferror(average(vlookup({$H2891,$K2891,$N2891,$Q2891,$T2891},$B:$D,column(C$1),0)),index(D:D,match($H2891,$B:$B,)))),3)</f>
        <v>-389.428</v>
      </c>
      <c r="E2891" s="145" t="s">
        <v>8246</v>
      </c>
      <c r="F2891" s="146">
        <v>369.266</v>
      </c>
      <c r="G2891" s="146">
        <v>663.453</v>
      </c>
      <c r="H2891" s="147" t="s">
        <v>404</v>
      </c>
      <c r="I2891" s="146">
        <v>93.823</v>
      </c>
      <c r="J2891" s="146">
        <v>401.593</v>
      </c>
      <c r="K2891" s="151" t="s">
        <v>3793</v>
      </c>
      <c r="L2891" s="144">
        <f t="shared" si="8"/>
        <v>-309.587</v>
      </c>
      <c r="M2891" s="146">
        <v>311.773</v>
      </c>
      <c r="N2891" s="151" t="s">
        <v>8244</v>
      </c>
      <c r="O2891" s="146">
        <v>551.327</v>
      </c>
      <c r="P2891" s="146">
        <v>388.782</v>
      </c>
      <c r="Q2891" s="151" t="s">
        <v>8245</v>
      </c>
      <c r="R2891" s="144">
        <f t="shared" si="9"/>
        <v>-13.799</v>
      </c>
      <c r="S2891" s="146">
        <v>54.711</v>
      </c>
      <c r="T2891" s="151" t="s">
        <v>2429</v>
      </c>
      <c r="U2891" s="144">
        <f t="shared" si="10"/>
        <v>-46.748</v>
      </c>
      <c r="V2891" s="146">
        <v>750.825</v>
      </c>
      <c r="W2891" s="146">
        <v>-603.0</v>
      </c>
      <c r="X2891" s="150">
        <f t="array" ref="X2891">sumproduct({index(C:C,match($H2891,$B:$B,0))-average(vlookup({$H2891,$K2891,$N2891,$Q2891,$T2891},$B:$D,column(B$1),0)),index(C:C,match($K2891,$B:$B,0))-average(vlookup({$H2891,$K2891,$N2891,$Q2891,$T2891},$B:$D,column(B$1),0)),index(C:C,match($N2891,$B:$B,0))-average(vlookup({$H2891,$K2891,$N2891,$Q2891,$T2891},$B:$D,column(B$1),0)),index(C:C,match($Q2891,$B:$B,0))-average(vlookup({$H2891,$K2891,$N2891,$Q2891,$T2891},$B:$D,column(B$1),0)),index(C:C,match($T2891,$B:$B,0))-average(vlookup({$H2891,$K2891,$N2891,$Q2891,$T2891},$B:$D,column(B$1),0))},{I2891-average(I2891,L2891,O2891,R2891,U2891),L2891-average(I2891,L2891,O2891,R2891,U2891),O2891-average(I2891,L2891,O2891,R2891,U2891),R2891-average(I2891,L2891,O2891,R2891,U2891),U2891-average(I2891,L2891,O2891,R2891,U2891)})/sumsq(I2891-average(I2891,L2891,O2891,R2891,U2891),L2891-average(I2891,L2891,O2891,R2891,U2891),O2891-average(I2891,L2891,O2891,R2891,U2891),R2891-average(I2891,L2891,O2891,R2891,U2891),U2891-average(I2891,L2891,O2891,R2891,U2891))</f>
        <v>1.487215896</v>
      </c>
      <c r="Y2891" s="150">
        <f t="array" ref="Y2891">sumproduct({index(D:D,match($H2891,$B:$B,0))-average(vlookup({$H2891,$K2891,$N2891,$Q2891,$T2891},$B:$D,column(C$1),0)),index(D:D,match($K2891,$B:$B,0))-average(vlookup({$H2891,$K2891,$N2891,$Q2891,$T2891},$B:$D,column(C$1),0)),index(D:D,match($N2891,$B:$B,0))-average(vlookup({$H2891,$K2891,$N2891,$Q2891,$T2891},$B:$D,column(C$1),0)),index(D:D,match($Q2891,$B:$B,0))-average(vlookup({$H2891,$K2891,$N2891,$Q2891,$T2891},$B:$D,column(C$1),0)),index(D:D,match($T2891,$B:$B,0))-average(vlookup({$H2891,$K2891,$N2891,$Q2891,$T2891},$B:$D,column(C$1),0))},{J2891-average(J2891,M2891,P2891,S2891,V2891),M2891-average(J2891,M2891,P2891,S2891,V2891),P2891-average(J2891,M2891,P2891,S2891,V2891),S2891-average(J2891,M2891,P2891,S2891,V2891),V2891-average(J2891,M2891,P2891,S2891,V2891)})/sumsq(J2891-average(J2891,M2891,P2891,S2891,V2891),M2891-average(J2891,M2891,P2891,S2891,V2891),P2891-average(J2891,M2891,P2891,S2891,V2891),S2891-average(J2891,M2891,P2891,S2891,V2891),V2891-average(J2891,M2891,P2891,S2891,V2891))</f>
        <v>-1.487216151</v>
      </c>
    </row>
    <row r="2892" ht="15.75" customHeight="1">
      <c r="A2892" s="119">
        <v>2891.0</v>
      </c>
      <c r="B2892" s="143" t="str">
        <f t="array" ref="B2892">index(Systems!$A:$E,match($A2892,Systems!$A:$A,),match(B$1,Systems!$2:$2,))&amp;if(not(isblank(index(Systems!$A:$E,match($A2892,Systems!$A:$A,),match(Systems!$C$2,Systems!$2:$2,))))," ["&amp;index(Systems!$A:$E,match($A2892,Systems!$A:$A,),match(Systems!$C$2,Systems!$2:$2,))&amp;"]",)</f>
        <v>Cogdell</v>
      </c>
      <c r="C2892" s="144">
        <f t="array" ref="C2892">round((F2892-average(I2892,L2892,O2892,R2892,U2892))*X2892+if($B2892=$H2892,0,iferror(average(vlookup({$H2892,$K2892,$N2892,$Q2892,$T2892},$B:$D,column(B$1),0)),index(C:C,match($H2892,$B:$B,)))),3)</f>
        <v>521.892</v>
      </c>
      <c r="D2892" s="144">
        <f t="array" ref="D2892">round((G2892-average(J2892,M2892,P2892,S2892,V2892))*Y2892+if($B2892=$H2892,0,iferror(average(vlookup({$H2892,$K2892,$N2892,$Q2892,$T2892},$B:$D,column(C$1),0)),index(D:D,match($H2892,$B:$B,)))),3)</f>
        <v>-141.472</v>
      </c>
      <c r="E2892" s="145" t="s">
        <v>8246</v>
      </c>
      <c r="F2892" s="146">
        <v>444.746</v>
      </c>
      <c r="G2892" s="146">
        <v>496.728</v>
      </c>
      <c r="H2892" s="147" t="s">
        <v>404</v>
      </c>
      <c r="I2892" s="146">
        <v>93.823</v>
      </c>
      <c r="J2892" s="146">
        <v>401.593</v>
      </c>
      <c r="K2892" s="151" t="s">
        <v>3793</v>
      </c>
      <c r="L2892" s="144">
        <f t="shared" si="8"/>
        <v>-309.587</v>
      </c>
      <c r="M2892" s="146">
        <v>311.773</v>
      </c>
      <c r="N2892" s="151" t="s">
        <v>8244</v>
      </c>
      <c r="O2892" s="146">
        <v>551.327</v>
      </c>
      <c r="P2892" s="146">
        <v>388.782</v>
      </c>
      <c r="Q2892" s="151" t="s">
        <v>8245</v>
      </c>
      <c r="R2892" s="144">
        <f t="shared" si="9"/>
        <v>-13.799</v>
      </c>
      <c r="S2892" s="146">
        <v>54.711</v>
      </c>
      <c r="T2892" s="151" t="s">
        <v>2429</v>
      </c>
      <c r="U2892" s="144">
        <f t="shared" si="10"/>
        <v>-46.748</v>
      </c>
      <c r="V2892" s="146">
        <v>750.825</v>
      </c>
      <c r="W2892" s="146">
        <v>-603.0</v>
      </c>
      <c r="X2892" s="150">
        <f t="array" ref="X2892">sumproduct({index(C:C,match($H2892,$B:$B,0))-average(vlookup({$H2892,$K2892,$N2892,$Q2892,$T2892},$B:$D,column(B$1),0)),index(C:C,match($K2892,$B:$B,0))-average(vlookup({$H2892,$K2892,$N2892,$Q2892,$T2892},$B:$D,column(B$1),0)),index(C:C,match($N2892,$B:$B,0))-average(vlookup({$H2892,$K2892,$N2892,$Q2892,$T2892},$B:$D,column(B$1),0)),index(C:C,match($Q2892,$B:$B,0))-average(vlookup({$H2892,$K2892,$N2892,$Q2892,$T2892},$B:$D,column(B$1),0)),index(C:C,match($T2892,$B:$B,0))-average(vlookup({$H2892,$K2892,$N2892,$Q2892,$T2892},$B:$D,column(B$1),0))},{I2892-average(I2892,L2892,O2892,R2892,U2892),L2892-average(I2892,L2892,O2892,R2892,U2892),O2892-average(I2892,L2892,O2892,R2892,U2892),R2892-average(I2892,L2892,O2892,R2892,U2892),U2892-average(I2892,L2892,O2892,R2892,U2892)})/sumsq(I2892-average(I2892,L2892,O2892,R2892,U2892),L2892-average(I2892,L2892,O2892,R2892,U2892),O2892-average(I2892,L2892,O2892,R2892,U2892),R2892-average(I2892,L2892,O2892,R2892,U2892),U2892-average(I2892,L2892,O2892,R2892,U2892))</f>
        <v>1.487215896</v>
      </c>
      <c r="Y2892" s="150">
        <f t="array" ref="Y2892">sumproduct({index(D:D,match($H2892,$B:$B,0))-average(vlookup({$H2892,$K2892,$N2892,$Q2892,$T2892},$B:$D,column(C$1),0)),index(D:D,match($K2892,$B:$B,0))-average(vlookup({$H2892,$K2892,$N2892,$Q2892,$T2892},$B:$D,column(C$1),0)),index(D:D,match($N2892,$B:$B,0))-average(vlookup({$H2892,$K2892,$N2892,$Q2892,$T2892},$B:$D,column(C$1),0)),index(D:D,match($Q2892,$B:$B,0))-average(vlookup({$H2892,$K2892,$N2892,$Q2892,$T2892},$B:$D,column(C$1),0)),index(D:D,match($T2892,$B:$B,0))-average(vlookup({$H2892,$K2892,$N2892,$Q2892,$T2892},$B:$D,column(C$1),0))},{J2892-average(J2892,M2892,P2892,S2892,V2892),M2892-average(J2892,M2892,P2892,S2892,V2892),P2892-average(J2892,M2892,P2892,S2892,V2892),S2892-average(J2892,M2892,P2892,S2892,V2892),V2892-average(J2892,M2892,P2892,S2892,V2892)})/sumsq(J2892-average(J2892,M2892,P2892,S2892,V2892),M2892-average(J2892,M2892,P2892,S2892,V2892),P2892-average(J2892,M2892,P2892,S2892,V2892),S2892-average(J2892,M2892,P2892,S2892,V2892),V2892-average(J2892,M2892,P2892,S2892,V2892))</f>
        <v>-1.487216151</v>
      </c>
    </row>
    <row r="2893" ht="15.75" customHeight="1">
      <c r="A2893" s="119">
        <v>2892.0</v>
      </c>
      <c r="B2893" s="143" t="str">
        <f t="array" ref="B2893">index(Systems!$A:$E,match($A2893,Systems!$A:$A,),match(B$1,Systems!$2:$2,))&amp;if(not(isblank(index(Systems!$A:$E,match($A2893,Systems!$A:$A,),match(Systems!$C$2,Systems!$2:$2,))))," ["&amp;index(Systems!$A:$E,match($A2893,Systems!$A:$A,),match(Systems!$C$2,Systems!$2:$2,))&amp;"]",)</f>
        <v>Colchis</v>
      </c>
      <c r="C2893" s="144">
        <f t="array" ref="C2893">round((F2893-average(I2893,L2893,O2893,R2893,U2893))*X2893+if($B2893=$H2893,0,iferror(average(vlookup({$H2893,$K2893,$N2893,$Q2893,$T2893},$B:$D,column(B$1),0)),index(C:C,match($H2893,$B:$B,)))),3)</f>
        <v>458.009</v>
      </c>
      <c r="D2893" s="144">
        <f t="array" ref="D2893">round((G2893-average(J2893,M2893,P2893,S2893,V2893))*Y2893+if($B2893=$H2893,0,iferror(average(vlookup({$H2893,$K2893,$N2893,$Q2893,$T2893},$B:$D,column(C$1),0)),index(D:D,match($H2893,$B:$B,)))),3)</f>
        <v>-498.264</v>
      </c>
      <c r="E2893" s="145" t="s">
        <v>8246</v>
      </c>
      <c r="F2893" s="146">
        <v>401.791</v>
      </c>
      <c r="G2893" s="146">
        <v>736.634</v>
      </c>
      <c r="H2893" s="147" t="s">
        <v>404</v>
      </c>
      <c r="I2893" s="146">
        <v>93.823</v>
      </c>
      <c r="J2893" s="146">
        <v>401.593</v>
      </c>
      <c r="K2893" s="151" t="s">
        <v>3793</v>
      </c>
      <c r="L2893" s="144">
        <f t="shared" si="8"/>
        <v>-309.587</v>
      </c>
      <c r="M2893" s="146">
        <v>311.773</v>
      </c>
      <c r="N2893" s="151" t="s">
        <v>8244</v>
      </c>
      <c r="O2893" s="146">
        <v>551.327</v>
      </c>
      <c r="P2893" s="146">
        <v>388.782</v>
      </c>
      <c r="Q2893" s="151" t="s">
        <v>8245</v>
      </c>
      <c r="R2893" s="144">
        <f t="shared" si="9"/>
        <v>-13.799</v>
      </c>
      <c r="S2893" s="146">
        <v>54.711</v>
      </c>
      <c r="T2893" s="151" t="s">
        <v>2429</v>
      </c>
      <c r="U2893" s="144">
        <f t="shared" si="10"/>
        <v>-46.748</v>
      </c>
      <c r="V2893" s="146">
        <v>750.825</v>
      </c>
      <c r="W2893" s="146">
        <v>-603.0</v>
      </c>
      <c r="X2893" s="150">
        <f t="array" ref="X2893">sumproduct({index(C:C,match($H2893,$B:$B,0))-average(vlookup({$H2893,$K2893,$N2893,$Q2893,$T2893},$B:$D,column(B$1),0)),index(C:C,match($K2893,$B:$B,0))-average(vlookup({$H2893,$K2893,$N2893,$Q2893,$T2893},$B:$D,column(B$1),0)),index(C:C,match($N2893,$B:$B,0))-average(vlookup({$H2893,$K2893,$N2893,$Q2893,$T2893},$B:$D,column(B$1),0)),index(C:C,match($Q2893,$B:$B,0))-average(vlookup({$H2893,$K2893,$N2893,$Q2893,$T2893},$B:$D,column(B$1),0)),index(C:C,match($T2893,$B:$B,0))-average(vlookup({$H2893,$K2893,$N2893,$Q2893,$T2893},$B:$D,column(B$1),0))},{I2893-average(I2893,L2893,O2893,R2893,U2893),L2893-average(I2893,L2893,O2893,R2893,U2893),O2893-average(I2893,L2893,O2893,R2893,U2893),R2893-average(I2893,L2893,O2893,R2893,U2893),U2893-average(I2893,L2893,O2893,R2893,U2893)})/sumsq(I2893-average(I2893,L2893,O2893,R2893,U2893),L2893-average(I2893,L2893,O2893,R2893,U2893),O2893-average(I2893,L2893,O2893,R2893,U2893),R2893-average(I2893,L2893,O2893,R2893,U2893),U2893-average(I2893,L2893,O2893,R2893,U2893))</f>
        <v>1.487215896</v>
      </c>
      <c r="Y2893" s="150">
        <f t="array" ref="Y2893">sumproduct({index(D:D,match($H2893,$B:$B,0))-average(vlookup({$H2893,$K2893,$N2893,$Q2893,$T2893},$B:$D,column(C$1),0)),index(D:D,match($K2893,$B:$B,0))-average(vlookup({$H2893,$K2893,$N2893,$Q2893,$T2893},$B:$D,column(C$1),0)),index(D:D,match($N2893,$B:$B,0))-average(vlookup({$H2893,$K2893,$N2893,$Q2893,$T2893},$B:$D,column(C$1),0)),index(D:D,match($Q2893,$B:$B,0))-average(vlookup({$H2893,$K2893,$N2893,$Q2893,$T2893},$B:$D,column(C$1),0)),index(D:D,match($T2893,$B:$B,0))-average(vlookup({$H2893,$K2893,$N2893,$Q2893,$T2893},$B:$D,column(C$1),0))},{J2893-average(J2893,M2893,P2893,S2893,V2893),M2893-average(J2893,M2893,P2893,S2893,V2893),P2893-average(J2893,M2893,P2893,S2893,V2893),S2893-average(J2893,M2893,P2893,S2893,V2893),V2893-average(J2893,M2893,P2893,S2893,V2893)})/sumsq(J2893-average(J2893,M2893,P2893,S2893,V2893),M2893-average(J2893,M2893,P2893,S2893,V2893),P2893-average(J2893,M2893,P2893,S2893,V2893),S2893-average(J2893,M2893,P2893,S2893,V2893),V2893-average(J2893,M2893,P2893,S2893,V2893))</f>
        <v>-1.487216151</v>
      </c>
    </row>
    <row r="2894" ht="15.75" customHeight="1">
      <c r="A2894" s="119">
        <v>2893.0</v>
      </c>
      <c r="B2894" s="143" t="str">
        <f t="array" ref="B2894">index(Systems!$A:$E,match($A2894,Systems!$A:$A,),match(B$1,Systems!$2:$2,))&amp;if(not(isblank(index(Systems!$A:$E,match($A2894,Systems!$A:$A,),match(Systems!$C$2,Systems!$2:$2,))))," ["&amp;index(Systems!$A:$E,match($A2894,Systems!$A:$A,),match(Systems!$C$2,Systems!$2:$2,))&amp;"]",)</f>
        <v>Cygnus</v>
      </c>
      <c r="C2894" s="144">
        <f t="array" ref="C2894">round((F2894-average(I2894,L2894,O2894,R2894,U2894))*X2894+if($B2894=$H2894,0,iferror(average(vlookup({$H2894,$K2894,$N2894,$Q2894,$T2894},$B:$D,column(B$1),0)),index(C:C,match($H2894,$B:$B,)))),3)</f>
        <v>-7.089</v>
      </c>
      <c r="D2894" s="144">
        <f t="array" ref="D2894">round((G2894-average(J2894,M2894,P2894,S2894,V2894))*Y2894+if($B2894=$H2894,0,iferror(average(vlookup({$H2894,$K2894,$N2894,$Q2894,$T2894},$B:$D,column(C$1),0)),index(D:D,match($H2894,$B:$B,)))),3)</f>
        <v>-500.029</v>
      </c>
      <c r="E2894" s="145" t="s">
        <v>8246</v>
      </c>
      <c r="F2894" s="146">
        <v>89.06</v>
      </c>
      <c r="G2894" s="146">
        <v>737.821</v>
      </c>
      <c r="H2894" s="147" t="s">
        <v>404</v>
      </c>
      <c r="I2894" s="146">
        <v>93.823</v>
      </c>
      <c r="J2894" s="146">
        <v>401.593</v>
      </c>
      <c r="K2894" s="151" t="s">
        <v>3793</v>
      </c>
      <c r="L2894" s="144">
        <f t="shared" si="8"/>
        <v>-309.587</v>
      </c>
      <c r="M2894" s="146">
        <v>311.773</v>
      </c>
      <c r="N2894" s="151" t="s">
        <v>8244</v>
      </c>
      <c r="O2894" s="146">
        <v>551.327</v>
      </c>
      <c r="P2894" s="146">
        <v>388.782</v>
      </c>
      <c r="Q2894" s="151" t="s">
        <v>8245</v>
      </c>
      <c r="R2894" s="144">
        <f t="shared" si="9"/>
        <v>-13.799</v>
      </c>
      <c r="S2894" s="146">
        <v>54.711</v>
      </c>
      <c r="T2894" s="151" t="s">
        <v>2429</v>
      </c>
      <c r="U2894" s="144">
        <f t="shared" si="10"/>
        <v>-46.748</v>
      </c>
      <c r="V2894" s="146">
        <v>750.825</v>
      </c>
      <c r="W2894" s="146">
        <v>-603.0</v>
      </c>
      <c r="X2894" s="150">
        <f t="array" ref="X2894">sumproduct({index(C:C,match($H2894,$B:$B,0))-average(vlookup({$H2894,$K2894,$N2894,$Q2894,$T2894},$B:$D,column(B$1),0)),index(C:C,match($K2894,$B:$B,0))-average(vlookup({$H2894,$K2894,$N2894,$Q2894,$T2894},$B:$D,column(B$1),0)),index(C:C,match($N2894,$B:$B,0))-average(vlookup({$H2894,$K2894,$N2894,$Q2894,$T2894},$B:$D,column(B$1),0)),index(C:C,match($Q2894,$B:$B,0))-average(vlookup({$H2894,$K2894,$N2894,$Q2894,$T2894},$B:$D,column(B$1),0)),index(C:C,match($T2894,$B:$B,0))-average(vlookup({$H2894,$K2894,$N2894,$Q2894,$T2894},$B:$D,column(B$1),0))},{I2894-average(I2894,L2894,O2894,R2894,U2894),L2894-average(I2894,L2894,O2894,R2894,U2894),O2894-average(I2894,L2894,O2894,R2894,U2894),R2894-average(I2894,L2894,O2894,R2894,U2894),U2894-average(I2894,L2894,O2894,R2894,U2894)})/sumsq(I2894-average(I2894,L2894,O2894,R2894,U2894),L2894-average(I2894,L2894,O2894,R2894,U2894),O2894-average(I2894,L2894,O2894,R2894,U2894),R2894-average(I2894,L2894,O2894,R2894,U2894),U2894-average(I2894,L2894,O2894,R2894,U2894))</f>
        <v>1.487215896</v>
      </c>
      <c r="Y2894" s="150">
        <f t="array" ref="Y2894">sumproduct({index(D:D,match($H2894,$B:$B,0))-average(vlookup({$H2894,$K2894,$N2894,$Q2894,$T2894},$B:$D,column(C$1),0)),index(D:D,match($K2894,$B:$B,0))-average(vlookup({$H2894,$K2894,$N2894,$Q2894,$T2894},$B:$D,column(C$1),0)),index(D:D,match($N2894,$B:$B,0))-average(vlookup({$H2894,$K2894,$N2894,$Q2894,$T2894},$B:$D,column(C$1),0)),index(D:D,match($Q2894,$B:$B,0))-average(vlookup({$H2894,$K2894,$N2894,$Q2894,$T2894},$B:$D,column(C$1),0)),index(D:D,match($T2894,$B:$B,0))-average(vlookup({$H2894,$K2894,$N2894,$Q2894,$T2894},$B:$D,column(C$1),0))},{J2894-average(J2894,M2894,P2894,S2894,V2894),M2894-average(J2894,M2894,P2894,S2894,V2894),P2894-average(J2894,M2894,P2894,S2894,V2894),S2894-average(J2894,M2894,P2894,S2894,V2894),V2894-average(J2894,M2894,P2894,S2894,V2894)})/sumsq(J2894-average(J2894,M2894,P2894,S2894,V2894),M2894-average(J2894,M2894,P2894,S2894,V2894),P2894-average(J2894,M2894,P2894,S2894,V2894),S2894-average(J2894,M2894,P2894,S2894,V2894),V2894-average(J2894,M2894,P2894,S2894,V2894))</f>
        <v>-1.487216151</v>
      </c>
    </row>
    <row r="2895" ht="15.75" customHeight="1">
      <c r="A2895" s="119">
        <v>2894.0</v>
      </c>
      <c r="B2895" s="143" t="str">
        <f t="array" ref="B2895">index(Systems!$A:$E,match($A2895,Systems!$A:$A,),match(B$1,Systems!$2:$2,))&amp;if(not(isblank(index(Systems!$A:$E,match($A2895,Systems!$A:$A,),match(Systems!$C$2,Systems!$2:$2,))))," ["&amp;index(Systems!$A:$E,match($A2895,Systems!$A:$A,),match(Systems!$C$2,Systems!$2:$2,))&amp;"]",)</f>
        <v>Dante</v>
      </c>
      <c r="C2895" s="144">
        <f t="array" ref="C2895">round((F2895-average(I2895,L2895,O2895,R2895,U2895))*X2895+if($B2895=$H2895,0,iferror(average(vlookup({$H2895,$K2895,$N2895,$Q2895,$T2895},$B:$D,column(B$1),0)),index(C:C,match($H2895,$B:$B,)))),3)</f>
        <v>427.851</v>
      </c>
      <c r="D2895" s="144">
        <f t="array" ref="D2895">round((G2895-average(J2895,M2895,P2895,S2895,V2895))*Y2895+if($B2895=$H2895,0,iferror(average(vlookup({$H2895,$K2895,$N2895,$Q2895,$T2895},$B:$D,column(C$1),0)),index(D:D,match($H2895,$B:$B,)))),3)</f>
        <v>175.105</v>
      </c>
      <c r="E2895" s="145" t="s">
        <v>8246</v>
      </c>
      <c r="F2895" s="146">
        <v>381.513</v>
      </c>
      <c r="G2895" s="146">
        <v>283.863</v>
      </c>
      <c r="H2895" s="147" t="s">
        <v>404</v>
      </c>
      <c r="I2895" s="146">
        <v>93.823</v>
      </c>
      <c r="J2895" s="146">
        <v>401.593</v>
      </c>
      <c r="K2895" s="151" t="s">
        <v>3793</v>
      </c>
      <c r="L2895" s="144">
        <f t="shared" si="8"/>
        <v>-309.587</v>
      </c>
      <c r="M2895" s="146">
        <v>311.773</v>
      </c>
      <c r="N2895" s="151" t="s">
        <v>8244</v>
      </c>
      <c r="O2895" s="146">
        <v>551.327</v>
      </c>
      <c r="P2895" s="146">
        <v>388.782</v>
      </c>
      <c r="Q2895" s="151" t="s">
        <v>8245</v>
      </c>
      <c r="R2895" s="144">
        <f t="shared" si="9"/>
        <v>-13.799</v>
      </c>
      <c r="S2895" s="146">
        <v>54.711</v>
      </c>
      <c r="T2895" s="151" t="s">
        <v>2429</v>
      </c>
      <c r="U2895" s="144">
        <f t="shared" si="10"/>
        <v>-46.748</v>
      </c>
      <c r="V2895" s="146">
        <v>750.825</v>
      </c>
      <c r="W2895" s="146">
        <v>-603.0</v>
      </c>
      <c r="X2895" s="150">
        <f t="array" ref="X2895">sumproduct({index(C:C,match($H2895,$B:$B,0))-average(vlookup({$H2895,$K2895,$N2895,$Q2895,$T2895},$B:$D,column(B$1),0)),index(C:C,match($K2895,$B:$B,0))-average(vlookup({$H2895,$K2895,$N2895,$Q2895,$T2895},$B:$D,column(B$1),0)),index(C:C,match($N2895,$B:$B,0))-average(vlookup({$H2895,$K2895,$N2895,$Q2895,$T2895},$B:$D,column(B$1),0)),index(C:C,match($Q2895,$B:$B,0))-average(vlookup({$H2895,$K2895,$N2895,$Q2895,$T2895},$B:$D,column(B$1),0)),index(C:C,match($T2895,$B:$B,0))-average(vlookup({$H2895,$K2895,$N2895,$Q2895,$T2895},$B:$D,column(B$1),0))},{I2895-average(I2895,L2895,O2895,R2895,U2895),L2895-average(I2895,L2895,O2895,R2895,U2895),O2895-average(I2895,L2895,O2895,R2895,U2895),R2895-average(I2895,L2895,O2895,R2895,U2895),U2895-average(I2895,L2895,O2895,R2895,U2895)})/sumsq(I2895-average(I2895,L2895,O2895,R2895,U2895),L2895-average(I2895,L2895,O2895,R2895,U2895),O2895-average(I2895,L2895,O2895,R2895,U2895),R2895-average(I2895,L2895,O2895,R2895,U2895),U2895-average(I2895,L2895,O2895,R2895,U2895))</f>
        <v>1.487215896</v>
      </c>
      <c r="Y2895" s="150">
        <f t="array" ref="Y2895">sumproduct({index(D:D,match($H2895,$B:$B,0))-average(vlookup({$H2895,$K2895,$N2895,$Q2895,$T2895},$B:$D,column(C$1),0)),index(D:D,match($K2895,$B:$B,0))-average(vlookup({$H2895,$K2895,$N2895,$Q2895,$T2895},$B:$D,column(C$1),0)),index(D:D,match($N2895,$B:$B,0))-average(vlookup({$H2895,$K2895,$N2895,$Q2895,$T2895},$B:$D,column(C$1),0)),index(D:D,match($Q2895,$B:$B,0))-average(vlookup({$H2895,$K2895,$N2895,$Q2895,$T2895},$B:$D,column(C$1),0)),index(D:D,match($T2895,$B:$B,0))-average(vlookup({$H2895,$K2895,$N2895,$Q2895,$T2895},$B:$D,column(C$1),0))},{J2895-average(J2895,M2895,P2895,S2895,V2895),M2895-average(J2895,M2895,P2895,S2895,V2895),P2895-average(J2895,M2895,P2895,S2895,V2895),S2895-average(J2895,M2895,P2895,S2895,V2895),V2895-average(J2895,M2895,P2895,S2895,V2895)})/sumsq(J2895-average(J2895,M2895,P2895,S2895,V2895),M2895-average(J2895,M2895,P2895,S2895,V2895),P2895-average(J2895,M2895,P2895,S2895,V2895),S2895-average(J2895,M2895,P2895,S2895,V2895),V2895-average(J2895,M2895,P2895,S2895,V2895))</f>
        <v>-1.487216151</v>
      </c>
    </row>
    <row r="2896" ht="15.75" customHeight="1">
      <c r="A2896" s="119">
        <v>2895.0</v>
      </c>
      <c r="B2896" s="143" t="str">
        <f t="array" ref="B2896">index(Systems!$A:$E,match($A2896,Systems!$A:$A,),match(B$1,Systems!$2:$2,))&amp;if(not(isblank(index(Systems!$A:$E,match($A2896,Systems!$A:$A,),match(Systems!$C$2,Systems!$2:$2,))))," ["&amp;index(Systems!$A:$E,match($A2896,Systems!$A:$A,),match(Systems!$C$2,Systems!$2:$2,))&amp;"]",)</f>
        <v>Davetal [Davetal II, Davetal III]</v>
      </c>
      <c r="C2896" s="144">
        <f t="array" ref="C2896">round((F2896-average(I2896,L2896,O2896,R2896,U2896))*X2896+if($B2896=$H2896,0,iferror(average(vlookup({$H2896,$K2896,$N2896,$Q2896,$T2896},$B:$D,column(B$1),0)),index(C:C,match($H2896,$B:$B,)))),3)</f>
        <v>271.488</v>
      </c>
      <c r="D2896" s="144">
        <f t="array" ref="D2896">round((G2896-average(J2896,M2896,P2896,S2896,V2896))*Y2896+if($B2896=$H2896,0,iferror(average(vlookup({$H2896,$K2896,$N2896,$Q2896,$T2896},$B:$D,column(C$1),0)),index(D:D,match($H2896,$B:$B,)))),3)</f>
        <v>-446.886</v>
      </c>
      <c r="E2896" s="145" t="s">
        <v>8246</v>
      </c>
      <c r="F2896" s="144">
        <f t="shared" ref="F2896:G2896" si="11">averageifs(F$3179:F3196,$B$3179:$B3196,left($B2896,find(" ",$B2896&amp;" ")-1)&amp;"*")  
</f>
        <v>276.3745</v>
      </c>
      <c r="G2896" s="144">
        <f t="shared" si="11"/>
        <v>702.0875</v>
      </c>
      <c r="H2896" s="147" t="s">
        <v>404</v>
      </c>
      <c r="I2896" s="146">
        <v>93.823</v>
      </c>
      <c r="J2896" s="146">
        <v>401.593</v>
      </c>
      <c r="K2896" s="151" t="s">
        <v>3793</v>
      </c>
      <c r="L2896" s="144">
        <f t="shared" si="8"/>
        <v>-309.587</v>
      </c>
      <c r="M2896" s="146">
        <v>311.773</v>
      </c>
      <c r="N2896" s="151" t="s">
        <v>8244</v>
      </c>
      <c r="O2896" s="146">
        <v>551.327</v>
      </c>
      <c r="P2896" s="146">
        <v>388.782</v>
      </c>
      <c r="Q2896" s="151" t="s">
        <v>8245</v>
      </c>
      <c r="R2896" s="144">
        <f t="shared" si="9"/>
        <v>-13.799</v>
      </c>
      <c r="S2896" s="146">
        <v>54.711</v>
      </c>
      <c r="T2896" s="151" t="s">
        <v>2429</v>
      </c>
      <c r="U2896" s="144">
        <f t="shared" si="10"/>
        <v>-46.748</v>
      </c>
      <c r="V2896" s="146">
        <v>750.825</v>
      </c>
      <c r="W2896" s="146">
        <v>-603.0</v>
      </c>
      <c r="X2896" s="150">
        <f t="array" ref="X2896">sumproduct({index(C:C,match($H2896,$B:$B,0))-average(vlookup({$H2896,$K2896,$N2896,$Q2896,$T2896},$B:$D,column(B$1),0)),index(C:C,match($K2896,$B:$B,0))-average(vlookup({$H2896,$K2896,$N2896,$Q2896,$T2896},$B:$D,column(B$1),0)),index(C:C,match($N2896,$B:$B,0))-average(vlookup({$H2896,$K2896,$N2896,$Q2896,$T2896},$B:$D,column(B$1),0)),index(C:C,match($Q2896,$B:$B,0))-average(vlookup({$H2896,$K2896,$N2896,$Q2896,$T2896},$B:$D,column(B$1),0)),index(C:C,match($T2896,$B:$B,0))-average(vlookup({$H2896,$K2896,$N2896,$Q2896,$T2896},$B:$D,column(B$1),0))},{I2896-average(I2896,L2896,O2896,R2896,U2896),L2896-average(I2896,L2896,O2896,R2896,U2896),O2896-average(I2896,L2896,O2896,R2896,U2896),R2896-average(I2896,L2896,O2896,R2896,U2896),U2896-average(I2896,L2896,O2896,R2896,U2896)})/sumsq(I2896-average(I2896,L2896,O2896,R2896,U2896),L2896-average(I2896,L2896,O2896,R2896,U2896),O2896-average(I2896,L2896,O2896,R2896,U2896),R2896-average(I2896,L2896,O2896,R2896,U2896),U2896-average(I2896,L2896,O2896,R2896,U2896))</f>
        <v>1.487215896</v>
      </c>
      <c r="Y2896" s="150">
        <f t="array" ref="Y2896">sumproduct({index(D:D,match($H2896,$B:$B,0))-average(vlookup({$H2896,$K2896,$N2896,$Q2896,$T2896},$B:$D,column(C$1),0)),index(D:D,match($K2896,$B:$B,0))-average(vlookup({$H2896,$K2896,$N2896,$Q2896,$T2896},$B:$D,column(C$1),0)),index(D:D,match($N2896,$B:$B,0))-average(vlookup({$H2896,$K2896,$N2896,$Q2896,$T2896},$B:$D,column(C$1),0)),index(D:D,match($Q2896,$B:$B,0))-average(vlookup({$H2896,$K2896,$N2896,$Q2896,$T2896},$B:$D,column(C$1),0)),index(D:D,match($T2896,$B:$B,0))-average(vlookup({$H2896,$K2896,$N2896,$Q2896,$T2896},$B:$D,column(C$1),0))},{J2896-average(J2896,M2896,P2896,S2896,V2896),M2896-average(J2896,M2896,P2896,S2896,V2896),P2896-average(J2896,M2896,P2896,S2896,V2896),S2896-average(J2896,M2896,P2896,S2896,V2896),V2896-average(J2896,M2896,P2896,S2896,V2896)})/sumsq(J2896-average(J2896,M2896,P2896,S2896,V2896),M2896-average(J2896,M2896,P2896,S2896,V2896),P2896-average(J2896,M2896,P2896,S2896,V2896),S2896-average(J2896,M2896,P2896,S2896,V2896),V2896-average(J2896,M2896,P2896,S2896,V2896))</f>
        <v>-1.487216151</v>
      </c>
    </row>
    <row r="2897" ht="15.75" customHeight="1">
      <c r="A2897" s="119">
        <v>2896.0</v>
      </c>
      <c r="B2897" s="143" t="str">
        <f t="array" ref="B2897">index(Systems!$A:$E,match($A2897,Systems!$A:$A,),match(B$1,Systems!$2:$2,))&amp;if(not(isblank(index(Systems!$A:$E,match($A2897,Systems!$A:$A,),match(Systems!$C$2,Systems!$2:$2,))))," ["&amp;index(Systems!$A:$E,match($A2897,Systems!$A:$A,),match(Systems!$C$2,Systems!$2:$2,))&amp;"]",)</f>
        <v>Diik</v>
      </c>
      <c r="C2897" s="144">
        <f t="array" ref="C2897">round((F2897-average(I2897,L2897,O2897,R2897,U2897))*X2897+if($B2897=$H2897,0,iferror(average(vlookup({$H2897,$K2897,$N2897,$Q2897,$T2897},$B:$D,column(B$1),0)),index(C:C,match($H2897,$B:$B,)))),3)</f>
        <v>531.005</v>
      </c>
      <c r="D2897" s="144">
        <f t="array" ref="D2897">round((G2897-average(J2897,M2897,P2897,S2897,V2897))*Y2897+if($B2897=$H2897,0,iferror(average(vlookup({$H2897,$K2897,$N2897,$Q2897,$T2897},$B:$D,column(C$1),0)),index(D:D,match($H2897,$B:$B,)))),3)</f>
        <v>-464.183</v>
      </c>
      <c r="E2897" s="145" t="s">
        <v>8246</v>
      </c>
      <c r="F2897" s="146">
        <v>450.873</v>
      </c>
      <c r="G2897" s="146">
        <v>713.718</v>
      </c>
      <c r="H2897" s="147" t="s">
        <v>404</v>
      </c>
      <c r="I2897" s="146">
        <v>93.823</v>
      </c>
      <c r="J2897" s="146">
        <v>401.593</v>
      </c>
      <c r="K2897" s="151" t="s">
        <v>3793</v>
      </c>
      <c r="L2897" s="144">
        <f t="shared" si="8"/>
        <v>-309.587</v>
      </c>
      <c r="M2897" s="146">
        <v>311.773</v>
      </c>
      <c r="N2897" s="151" t="s">
        <v>8244</v>
      </c>
      <c r="O2897" s="146">
        <v>551.327</v>
      </c>
      <c r="P2897" s="146">
        <v>388.782</v>
      </c>
      <c r="Q2897" s="151" t="s">
        <v>8245</v>
      </c>
      <c r="R2897" s="144">
        <f t="shared" si="9"/>
        <v>-13.799</v>
      </c>
      <c r="S2897" s="146">
        <v>54.711</v>
      </c>
      <c r="T2897" s="151" t="s">
        <v>2429</v>
      </c>
      <c r="U2897" s="144">
        <f t="shared" si="10"/>
        <v>-46.748</v>
      </c>
      <c r="V2897" s="146">
        <v>750.825</v>
      </c>
      <c r="W2897" s="146">
        <v>-603.0</v>
      </c>
      <c r="X2897" s="150">
        <f t="array" ref="X2897">sumproduct({index(C:C,match($H2897,$B:$B,0))-average(vlookup({$H2897,$K2897,$N2897,$Q2897,$T2897},$B:$D,column(B$1),0)),index(C:C,match($K2897,$B:$B,0))-average(vlookup({$H2897,$K2897,$N2897,$Q2897,$T2897},$B:$D,column(B$1),0)),index(C:C,match($N2897,$B:$B,0))-average(vlookup({$H2897,$K2897,$N2897,$Q2897,$T2897},$B:$D,column(B$1),0)),index(C:C,match($Q2897,$B:$B,0))-average(vlookup({$H2897,$K2897,$N2897,$Q2897,$T2897},$B:$D,column(B$1),0)),index(C:C,match($T2897,$B:$B,0))-average(vlookup({$H2897,$K2897,$N2897,$Q2897,$T2897},$B:$D,column(B$1),0))},{I2897-average(I2897,L2897,O2897,R2897,U2897),L2897-average(I2897,L2897,O2897,R2897,U2897),O2897-average(I2897,L2897,O2897,R2897,U2897),R2897-average(I2897,L2897,O2897,R2897,U2897),U2897-average(I2897,L2897,O2897,R2897,U2897)})/sumsq(I2897-average(I2897,L2897,O2897,R2897,U2897),L2897-average(I2897,L2897,O2897,R2897,U2897),O2897-average(I2897,L2897,O2897,R2897,U2897),R2897-average(I2897,L2897,O2897,R2897,U2897),U2897-average(I2897,L2897,O2897,R2897,U2897))</f>
        <v>1.487215896</v>
      </c>
      <c r="Y2897" s="150">
        <f t="array" ref="Y2897">sumproduct({index(D:D,match($H2897,$B:$B,0))-average(vlookup({$H2897,$K2897,$N2897,$Q2897,$T2897},$B:$D,column(C$1),0)),index(D:D,match($K2897,$B:$B,0))-average(vlookup({$H2897,$K2897,$N2897,$Q2897,$T2897},$B:$D,column(C$1),0)),index(D:D,match($N2897,$B:$B,0))-average(vlookup({$H2897,$K2897,$N2897,$Q2897,$T2897},$B:$D,column(C$1),0)),index(D:D,match($Q2897,$B:$B,0))-average(vlookup({$H2897,$K2897,$N2897,$Q2897,$T2897},$B:$D,column(C$1),0)),index(D:D,match($T2897,$B:$B,0))-average(vlookup({$H2897,$K2897,$N2897,$Q2897,$T2897},$B:$D,column(C$1),0))},{J2897-average(J2897,M2897,P2897,S2897,V2897),M2897-average(J2897,M2897,P2897,S2897,V2897),P2897-average(J2897,M2897,P2897,S2897,V2897),S2897-average(J2897,M2897,P2897,S2897,V2897),V2897-average(J2897,M2897,P2897,S2897,V2897)})/sumsq(J2897-average(J2897,M2897,P2897,S2897,V2897),M2897-average(J2897,M2897,P2897,S2897,V2897),P2897-average(J2897,M2897,P2897,S2897,V2897),S2897-average(J2897,M2897,P2897,S2897,V2897),V2897-average(J2897,M2897,P2897,S2897,V2897))</f>
        <v>-1.487216151</v>
      </c>
    </row>
    <row r="2898" ht="15.75" customHeight="1">
      <c r="A2898" s="119">
        <v>2897.0</v>
      </c>
      <c r="B2898" s="143" t="str">
        <f t="array" ref="B2898">index(Systems!$A:$E,match($A2898,Systems!$A:$A,),match(B$1,Systems!$2:$2,))&amp;if(not(isblank(index(Systems!$A:$E,match($A2898,Systems!$A:$A,),match(Systems!$C$2,Systems!$2:$2,))))," ["&amp;index(Systems!$A:$E,match($A2898,Systems!$A:$A,),match(Systems!$C$2,Systems!$2:$2,))&amp;"]",)</f>
        <v>Dormandaine</v>
      </c>
      <c r="C2898" s="144">
        <f t="array" ref="C2898">round((F2898-average(I2898,L2898,O2898,R2898,U2898))*X2898+if($B2898=$H2898,0,iferror(average(vlookup({$H2898,$K2898,$N2898,$Q2898,$T2898},$B:$D,column(B$1),0)),index(C:C,match($H2898,$B:$B,)))),3)</f>
        <v>462.313</v>
      </c>
      <c r="D2898" s="144">
        <f t="array" ref="D2898">round((G2898-average(J2898,M2898,P2898,S2898,V2898))*Y2898+if($B2898=$H2898,0,iferror(average(vlookup({$H2898,$K2898,$N2898,$Q2898,$T2898},$B:$D,column(C$1),0)),index(D:D,match($H2898,$B:$B,)))),3)</f>
        <v>100.726</v>
      </c>
      <c r="E2898" s="145" t="s">
        <v>8246</v>
      </c>
      <c r="F2898" s="146">
        <v>404.685</v>
      </c>
      <c r="G2898" s="146">
        <v>333.875</v>
      </c>
      <c r="H2898" s="147" t="s">
        <v>404</v>
      </c>
      <c r="I2898" s="146">
        <v>93.823</v>
      </c>
      <c r="J2898" s="146">
        <v>401.593</v>
      </c>
      <c r="K2898" s="151" t="s">
        <v>3793</v>
      </c>
      <c r="L2898" s="144">
        <f t="shared" si="8"/>
        <v>-309.587</v>
      </c>
      <c r="M2898" s="146">
        <v>311.773</v>
      </c>
      <c r="N2898" s="151" t="s">
        <v>8244</v>
      </c>
      <c r="O2898" s="146">
        <v>551.327</v>
      </c>
      <c r="P2898" s="146">
        <v>388.782</v>
      </c>
      <c r="Q2898" s="151" t="s">
        <v>8245</v>
      </c>
      <c r="R2898" s="144">
        <f t="shared" si="9"/>
        <v>-13.799</v>
      </c>
      <c r="S2898" s="146">
        <v>54.711</v>
      </c>
      <c r="T2898" s="151" t="s">
        <v>2429</v>
      </c>
      <c r="U2898" s="144">
        <f t="shared" si="10"/>
        <v>-46.748</v>
      </c>
      <c r="V2898" s="146">
        <v>750.825</v>
      </c>
      <c r="W2898" s="146">
        <v>-603.0</v>
      </c>
      <c r="X2898" s="150">
        <f t="array" ref="X2898">sumproduct({index(C:C,match($H2898,$B:$B,0))-average(vlookup({$H2898,$K2898,$N2898,$Q2898,$T2898},$B:$D,column(B$1),0)),index(C:C,match($K2898,$B:$B,0))-average(vlookup({$H2898,$K2898,$N2898,$Q2898,$T2898},$B:$D,column(B$1),0)),index(C:C,match($N2898,$B:$B,0))-average(vlookup({$H2898,$K2898,$N2898,$Q2898,$T2898},$B:$D,column(B$1),0)),index(C:C,match($Q2898,$B:$B,0))-average(vlookup({$H2898,$K2898,$N2898,$Q2898,$T2898},$B:$D,column(B$1),0)),index(C:C,match($T2898,$B:$B,0))-average(vlookup({$H2898,$K2898,$N2898,$Q2898,$T2898},$B:$D,column(B$1),0))},{I2898-average(I2898,L2898,O2898,R2898,U2898),L2898-average(I2898,L2898,O2898,R2898,U2898),O2898-average(I2898,L2898,O2898,R2898,U2898),R2898-average(I2898,L2898,O2898,R2898,U2898),U2898-average(I2898,L2898,O2898,R2898,U2898)})/sumsq(I2898-average(I2898,L2898,O2898,R2898,U2898),L2898-average(I2898,L2898,O2898,R2898,U2898),O2898-average(I2898,L2898,O2898,R2898,U2898),R2898-average(I2898,L2898,O2898,R2898,U2898),U2898-average(I2898,L2898,O2898,R2898,U2898))</f>
        <v>1.487215896</v>
      </c>
      <c r="Y2898" s="150">
        <f t="array" ref="Y2898">sumproduct({index(D:D,match($H2898,$B:$B,0))-average(vlookup({$H2898,$K2898,$N2898,$Q2898,$T2898},$B:$D,column(C$1),0)),index(D:D,match($K2898,$B:$B,0))-average(vlookup({$H2898,$K2898,$N2898,$Q2898,$T2898},$B:$D,column(C$1),0)),index(D:D,match($N2898,$B:$B,0))-average(vlookup({$H2898,$K2898,$N2898,$Q2898,$T2898},$B:$D,column(C$1),0)),index(D:D,match($Q2898,$B:$B,0))-average(vlookup({$H2898,$K2898,$N2898,$Q2898,$T2898},$B:$D,column(C$1),0)),index(D:D,match($T2898,$B:$B,0))-average(vlookup({$H2898,$K2898,$N2898,$Q2898,$T2898},$B:$D,column(C$1),0))},{J2898-average(J2898,M2898,P2898,S2898,V2898),M2898-average(J2898,M2898,P2898,S2898,V2898),P2898-average(J2898,M2898,P2898,S2898,V2898),S2898-average(J2898,M2898,P2898,S2898,V2898),V2898-average(J2898,M2898,P2898,S2898,V2898)})/sumsq(J2898-average(J2898,M2898,P2898,S2898,V2898),M2898-average(J2898,M2898,P2898,S2898,V2898),P2898-average(J2898,M2898,P2898,S2898,V2898),S2898-average(J2898,M2898,P2898,S2898,V2898),V2898-average(J2898,M2898,P2898,S2898,V2898))</f>
        <v>-1.487216151</v>
      </c>
    </row>
    <row r="2899" ht="15.75" customHeight="1">
      <c r="A2899" s="119">
        <v>2898.0</v>
      </c>
      <c r="B2899" s="143" t="str">
        <f t="array" ref="B2899">index(Systems!$A:$E,match($A2899,Systems!$A:$A,),match(B$1,Systems!$2:$2,))&amp;if(not(isblank(index(Systems!$A:$E,match($A2899,Systems!$A:$A,),match(Systems!$C$2,Systems!$2:$2,))))," ["&amp;index(Systems!$A:$E,match($A2899,Systems!$A:$A,),match(Systems!$C$2,Systems!$2:$2,))&amp;"]",)</f>
        <v>Drask's Den</v>
      </c>
      <c r="C2899" s="144">
        <f t="array" ref="C2899">round((F2899-average(I2899,L2899,O2899,R2899,U2899))*X2899+if($B2899=$H2899,0,iferror(average(vlookup({$H2899,$K2899,$N2899,$Q2899,$T2899},$B:$D,column(B$1),0)),index(C:C,match($H2899,$B:$B,)))),3)</f>
        <v>-86.544</v>
      </c>
      <c r="D2899" s="144">
        <f t="array" ref="D2899">round((G2899-average(J2899,M2899,P2899,S2899,V2899))*Y2899+if($B2899=$H2899,0,iferror(average(vlookup({$H2899,$K2899,$N2899,$Q2899,$T2899},$B:$D,column(C$1),0)),index(D:D,match($H2899,$B:$B,)))),3)</f>
        <v>489.107</v>
      </c>
      <c r="E2899" s="145" t="s">
        <v>8246</v>
      </c>
      <c r="F2899" s="146">
        <v>35.635</v>
      </c>
      <c r="G2899" s="146">
        <v>72.729</v>
      </c>
      <c r="H2899" s="147" t="s">
        <v>404</v>
      </c>
      <c r="I2899" s="146">
        <v>93.823</v>
      </c>
      <c r="J2899" s="146">
        <v>401.593</v>
      </c>
      <c r="K2899" s="151" t="s">
        <v>3793</v>
      </c>
      <c r="L2899" s="144">
        <f t="shared" si="8"/>
        <v>-309.587</v>
      </c>
      <c r="M2899" s="146">
        <v>311.773</v>
      </c>
      <c r="N2899" s="151" t="s">
        <v>8244</v>
      </c>
      <c r="O2899" s="146">
        <v>551.327</v>
      </c>
      <c r="P2899" s="146">
        <v>388.782</v>
      </c>
      <c r="Q2899" s="151" t="s">
        <v>8245</v>
      </c>
      <c r="R2899" s="144">
        <f t="shared" si="9"/>
        <v>-13.799</v>
      </c>
      <c r="S2899" s="146">
        <v>54.711</v>
      </c>
      <c r="T2899" s="151" t="s">
        <v>2429</v>
      </c>
      <c r="U2899" s="144">
        <f t="shared" si="10"/>
        <v>-46.748</v>
      </c>
      <c r="V2899" s="146">
        <v>750.825</v>
      </c>
      <c r="W2899" s="146">
        <v>-603.0</v>
      </c>
      <c r="X2899" s="150">
        <f t="array" ref="X2899">sumproduct({index(C:C,match($H2899,$B:$B,0))-average(vlookup({$H2899,$K2899,$N2899,$Q2899,$T2899},$B:$D,column(B$1),0)),index(C:C,match($K2899,$B:$B,0))-average(vlookup({$H2899,$K2899,$N2899,$Q2899,$T2899},$B:$D,column(B$1),0)),index(C:C,match($N2899,$B:$B,0))-average(vlookup({$H2899,$K2899,$N2899,$Q2899,$T2899},$B:$D,column(B$1),0)),index(C:C,match($Q2899,$B:$B,0))-average(vlookup({$H2899,$K2899,$N2899,$Q2899,$T2899},$B:$D,column(B$1),0)),index(C:C,match($T2899,$B:$B,0))-average(vlookup({$H2899,$K2899,$N2899,$Q2899,$T2899},$B:$D,column(B$1),0))},{I2899-average(I2899,L2899,O2899,R2899,U2899),L2899-average(I2899,L2899,O2899,R2899,U2899),O2899-average(I2899,L2899,O2899,R2899,U2899),R2899-average(I2899,L2899,O2899,R2899,U2899),U2899-average(I2899,L2899,O2899,R2899,U2899)})/sumsq(I2899-average(I2899,L2899,O2899,R2899,U2899),L2899-average(I2899,L2899,O2899,R2899,U2899),O2899-average(I2899,L2899,O2899,R2899,U2899),R2899-average(I2899,L2899,O2899,R2899,U2899),U2899-average(I2899,L2899,O2899,R2899,U2899))</f>
        <v>1.487215896</v>
      </c>
      <c r="Y2899" s="150">
        <f t="array" ref="Y2899">sumproduct({index(D:D,match($H2899,$B:$B,0))-average(vlookup({$H2899,$K2899,$N2899,$Q2899,$T2899},$B:$D,column(C$1),0)),index(D:D,match($K2899,$B:$B,0))-average(vlookup({$H2899,$K2899,$N2899,$Q2899,$T2899},$B:$D,column(C$1),0)),index(D:D,match($N2899,$B:$B,0))-average(vlookup({$H2899,$K2899,$N2899,$Q2899,$T2899},$B:$D,column(C$1),0)),index(D:D,match($Q2899,$B:$B,0))-average(vlookup({$H2899,$K2899,$N2899,$Q2899,$T2899},$B:$D,column(C$1),0)),index(D:D,match($T2899,$B:$B,0))-average(vlookup({$H2899,$K2899,$N2899,$Q2899,$T2899},$B:$D,column(C$1),0))},{J2899-average(J2899,M2899,P2899,S2899,V2899),M2899-average(J2899,M2899,P2899,S2899,V2899),P2899-average(J2899,M2899,P2899,S2899,V2899),S2899-average(J2899,M2899,P2899,S2899,V2899),V2899-average(J2899,M2899,P2899,S2899,V2899)})/sumsq(J2899-average(J2899,M2899,P2899,S2899,V2899),M2899-average(J2899,M2899,P2899,S2899,V2899),P2899-average(J2899,M2899,P2899,S2899,V2899),S2899-average(J2899,M2899,P2899,S2899,V2899),V2899-average(J2899,M2899,P2899,S2899,V2899))</f>
        <v>-1.487216151</v>
      </c>
    </row>
    <row r="2900" ht="15.75" customHeight="1">
      <c r="A2900" s="119">
        <v>2899.0</v>
      </c>
      <c r="B2900" s="143" t="str">
        <f t="array" ref="B2900">index(Systems!$A:$E,match($A2900,Systems!$A:$A,),match(B$1,Systems!$2:$2,))&amp;if(not(isblank(index(Systems!$A:$E,match($A2900,Systems!$A:$A,),match(Systems!$C$2,Systems!$2:$2,))))," ["&amp;index(Systems!$A:$E,match($A2900,Systems!$A:$A,),match(Systems!$C$2,Systems!$2:$2,))&amp;"]",)</f>
        <v>Erod's Escape</v>
      </c>
      <c r="C2900" s="144">
        <f t="array" ref="C2900">round((F2900-average(I2900,L2900,O2900,R2900,U2900))*X2900+if($B2900=$H2900,0,iferror(average(vlookup({$H2900,$K2900,$N2900,$Q2900,$T2900},$B:$D,column(B$1),0)),index(C:C,match($H2900,$B:$B,)))),3)</f>
        <v>483.625</v>
      </c>
      <c r="D2900" s="144">
        <f t="array" ref="D2900">round((G2900-average(J2900,M2900,P2900,S2900,V2900))*Y2900+if($B2900=$H2900,0,iferror(average(vlookup({$H2900,$K2900,$N2900,$Q2900,$T2900},$B:$D,column(C$1),0)),index(D:D,match($H2900,$B:$B,)))),3)</f>
        <v>-501.781</v>
      </c>
      <c r="E2900" s="145" t="s">
        <v>8246</v>
      </c>
      <c r="F2900" s="146">
        <v>419.015</v>
      </c>
      <c r="G2900" s="146">
        <v>738.999</v>
      </c>
      <c r="H2900" s="147" t="s">
        <v>404</v>
      </c>
      <c r="I2900" s="146">
        <v>93.823</v>
      </c>
      <c r="J2900" s="146">
        <v>401.593</v>
      </c>
      <c r="K2900" s="151" t="s">
        <v>3793</v>
      </c>
      <c r="L2900" s="144">
        <f t="shared" si="8"/>
        <v>-309.587</v>
      </c>
      <c r="M2900" s="146">
        <v>311.773</v>
      </c>
      <c r="N2900" s="151" t="s">
        <v>8244</v>
      </c>
      <c r="O2900" s="146">
        <v>551.327</v>
      </c>
      <c r="P2900" s="146">
        <v>388.782</v>
      </c>
      <c r="Q2900" s="151" t="s">
        <v>8245</v>
      </c>
      <c r="R2900" s="144">
        <f t="shared" si="9"/>
        <v>-13.799</v>
      </c>
      <c r="S2900" s="146">
        <v>54.711</v>
      </c>
      <c r="T2900" s="151" t="s">
        <v>2429</v>
      </c>
      <c r="U2900" s="144">
        <f t="shared" si="10"/>
        <v>-46.748</v>
      </c>
      <c r="V2900" s="146">
        <v>750.825</v>
      </c>
      <c r="W2900" s="146">
        <v>-603.0</v>
      </c>
      <c r="X2900" s="150">
        <f t="array" ref="X2900">sumproduct({index(C:C,match($H2900,$B:$B,0))-average(vlookup({$H2900,$K2900,$N2900,$Q2900,$T2900},$B:$D,column(B$1),0)),index(C:C,match($K2900,$B:$B,0))-average(vlookup({$H2900,$K2900,$N2900,$Q2900,$T2900},$B:$D,column(B$1),0)),index(C:C,match($N2900,$B:$B,0))-average(vlookup({$H2900,$K2900,$N2900,$Q2900,$T2900},$B:$D,column(B$1),0)),index(C:C,match($Q2900,$B:$B,0))-average(vlookup({$H2900,$K2900,$N2900,$Q2900,$T2900},$B:$D,column(B$1),0)),index(C:C,match($T2900,$B:$B,0))-average(vlookup({$H2900,$K2900,$N2900,$Q2900,$T2900},$B:$D,column(B$1),0))},{I2900-average(I2900,L2900,O2900,R2900,U2900),L2900-average(I2900,L2900,O2900,R2900,U2900),O2900-average(I2900,L2900,O2900,R2900,U2900),R2900-average(I2900,L2900,O2900,R2900,U2900),U2900-average(I2900,L2900,O2900,R2900,U2900)})/sumsq(I2900-average(I2900,L2900,O2900,R2900,U2900),L2900-average(I2900,L2900,O2900,R2900,U2900),O2900-average(I2900,L2900,O2900,R2900,U2900),R2900-average(I2900,L2900,O2900,R2900,U2900),U2900-average(I2900,L2900,O2900,R2900,U2900))</f>
        <v>1.487215896</v>
      </c>
      <c r="Y2900" s="150">
        <f t="array" ref="Y2900">sumproduct({index(D:D,match($H2900,$B:$B,0))-average(vlookup({$H2900,$K2900,$N2900,$Q2900,$T2900},$B:$D,column(C$1),0)),index(D:D,match($K2900,$B:$B,0))-average(vlookup({$H2900,$K2900,$N2900,$Q2900,$T2900},$B:$D,column(C$1),0)),index(D:D,match($N2900,$B:$B,0))-average(vlookup({$H2900,$K2900,$N2900,$Q2900,$T2900},$B:$D,column(C$1),0)),index(D:D,match($Q2900,$B:$B,0))-average(vlookup({$H2900,$K2900,$N2900,$Q2900,$T2900},$B:$D,column(C$1),0)),index(D:D,match($T2900,$B:$B,0))-average(vlookup({$H2900,$K2900,$N2900,$Q2900,$T2900},$B:$D,column(C$1),0))},{J2900-average(J2900,M2900,P2900,S2900,V2900),M2900-average(J2900,M2900,P2900,S2900,V2900),P2900-average(J2900,M2900,P2900,S2900,V2900),S2900-average(J2900,M2900,P2900,S2900,V2900),V2900-average(J2900,M2900,P2900,S2900,V2900)})/sumsq(J2900-average(J2900,M2900,P2900,S2900,V2900),M2900-average(J2900,M2900,P2900,S2900,V2900),P2900-average(J2900,M2900,P2900,S2900,V2900),S2900-average(J2900,M2900,P2900,S2900,V2900),V2900-average(J2900,M2900,P2900,S2900,V2900))</f>
        <v>-1.487216151</v>
      </c>
    </row>
    <row r="2901" ht="15.75" customHeight="1">
      <c r="A2901" s="119">
        <v>2900.0</v>
      </c>
      <c r="B2901" s="143" t="str">
        <f t="array" ref="B2901">index(Systems!$A:$E,match($A2901,Systems!$A:$A,),match(B$1,Systems!$2:$2,))&amp;if(not(isblank(index(Systems!$A:$E,match($A2901,Systems!$A:$A,),match(Systems!$C$2,Systems!$2:$2,))))," ["&amp;index(Systems!$A:$E,match($A2901,Systems!$A:$A,),match(Systems!$C$2,Systems!$2:$2,))&amp;"]",)</f>
        <v>Farstar</v>
      </c>
      <c r="C2901" s="144">
        <f t="array" ref="C2901">round((F2901-average(I2901,L2901,O2901,R2901,U2901))*X2901+if($B2901=$H2901,0,iferror(average(vlookup({$H2901,$K2901,$N2901,$Q2901,$T2901},$B:$D,column(B$1),0)),index(C:C,match($H2901,$B:$B,)))),3)</f>
        <v>412.973</v>
      </c>
      <c r="D2901" s="144">
        <f t="array" ref="D2901">round((G2901-average(J2901,M2901,P2901,S2901,V2901))*Y2901+if($B2901=$H2901,0,iferror(average(vlookup({$H2901,$K2901,$N2901,$Q2901,$T2901},$B:$D,column(C$1),0)),index(D:D,match($H2901,$B:$B,)))),3)</f>
        <v>443.452</v>
      </c>
      <c r="E2901" s="145" t="s">
        <v>8246</v>
      </c>
      <c r="F2901" s="146">
        <v>371.509</v>
      </c>
      <c r="G2901" s="146">
        <v>103.427</v>
      </c>
      <c r="H2901" s="147" t="s">
        <v>404</v>
      </c>
      <c r="I2901" s="146">
        <v>93.823</v>
      </c>
      <c r="J2901" s="146">
        <v>401.593</v>
      </c>
      <c r="K2901" s="151" t="s">
        <v>3793</v>
      </c>
      <c r="L2901" s="144">
        <f t="shared" si="8"/>
        <v>-309.587</v>
      </c>
      <c r="M2901" s="146">
        <v>311.773</v>
      </c>
      <c r="N2901" s="151" t="s">
        <v>8244</v>
      </c>
      <c r="O2901" s="146">
        <v>551.327</v>
      </c>
      <c r="P2901" s="146">
        <v>388.782</v>
      </c>
      <c r="Q2901" s="151" t="s">
        <v>8245</v>
      </c>
      <c r="R2901" s="144">
        <f t="shared" si="9"/>
        <v>-13.799</v>
      </c>
      <c r="S2901" s="146">
        <v>54.711</v>
      </c>
      <c r="T2901" s="151" t="s">
        <v>2429</v>
      </c>
      <c r="U2901" s="144">
        <f t="shared" si="10"/>
        <v>-46.748</v>
      </c>
      <c r="V2901" s="146">
        <v>750.825</v>
      </c>
      <c r="W2901" s="146">
        <v>-603.0</v>
      </c>
      <c r="X2901" s="150">
        <f t="array" ref="X2901">sumproduct({index(C:C,match($H2901,$B:$B,0))-average(vlookup({$H2901,$K2901,$N2901,$Q2901,$T2901},$B:$D,column(B$1),0)),index(C:C,match($K2901,$B:$B,0))-average(vlookup({$H2901,$K2901,$N2901,$Q2901,$T2901},$B:$D,column(B$1),0)),index(C:C,match($N2901,$B:$B,0))-average(vlookup({$H2901,$K2901,$N2901,$Q2901,$T2901},$B:$D,column(B$1),0)),index(C:C,match($Q2901,$B:$B,0))-average(vlookup({$H2901,$K2901,$N2901,$Q2901,$T2901},$B:$D,column(B$1),0)),index(C:C,match($T2901,$B:$B,0))-average(vlookup({$H2901,$K2901,$N2901,$Q2901,$T2901},$B:$D,column(B$1),0))},{I2901-average(I2901,L2901,O2901,R2901,U2901),L2901-average(I2901,L2901,O2901,R2901,U2901),O2901-average(I2901,L2901,O2901,R2901,U2901),R2901-average(I2901,L2901,O2901,R2901,U2901),U2901-average(I2901,L2901,O2901,R2901,U2901)})/sumsq(I2901-average(I2901,L2901,O2901,R2901,U2901),L2901-average(I2901,L2901,O2901,R2901,U2901),O2901-average(I2901,L2901,O2901,R2901,U2901),R2901-average(I2901,L2901,O2901,R2901,U2901),U2901-average(I2901,L2901,O2901,R2901,U2901))</f>
        <v>1.487215896</v>
      </c>
      <c r="Y2901" s="150">
        <f t="array" ref="Y2901">sumproduct({index(D:D,match($H2901,$B:$B,0))-average(vlookup({$H2901,$K2901,$N2901,$Q2901,$T2901},$B:$D,column(C$1),0)),index(D:D,match($K2901,$B:$B,0))-average(vlookup({$H2901,$K2901,$N2901,$Q2901,$T2901},$B:$D,column(C$1),0)),index(D:D,match($N2901,$B:$B,0))-average(vlookup({$H2901,$K2901,$N2901,$Q2901,$T2901},$B:$D,column(C$1),0)),index(D:D,match($Q2901,$B:$B,0))-average(vlookup({$H2901,$K2901,$N2901,$Q2901,$T2901},$B:$D,column(C$1),0)),index(D:D,match($T2901,$B:$B,0))-average(vlookup({$H2901,$K2901,$N2901,$Q2901,$T2901},$B:$D,column(C$1),0))},{J2901-average(J2901,M2901,P2901,S2901,V2901),M2901-average(J2901,M2901,P2901,S2901,V2901),P2901-average(J2901,M2901,P2901,S2901,V2901),S2901-average(J2901,M2901,P2901,S2901,V2901),V2901-average(J2901,M2901,P2901,S2901,V2901)})/sumsq(J2901-average(J2901,M2901,P2901,S2901,V2901),M2901-average(J2901,M2901,P2901,S2901,V2901),P2901-average(J2901,M2901,P2901,S2901,V2901),S2901-average(J2901,M2901,P2901,S2901,V2901),V2901-average(J2901,M2901,P2901,S2901,V2901))</f>
        <v>-1.487216151</v>
      </c>
    </row>
    <row r="2902" ht="15.75" customHeight="1">
      <c r="A2902" s="119">
        <v>2901.0</v>
      </c>
      <c r="B2902" s="143" t="str">
        <f t="array" ref="B2902">index(Systems!$A:$E,match($A2902,Systems!$A:$A,),match(B$1,Systems!$2:$2,))&amp;if(not(isblank(index(Systems!$A:$E,match($A2902,Systems!$A:$A,),match(Systems!$C$2,Systems!$2:$2,))))," ["&amp;index(Systems!$A:$E,match($A2902,Systems!$A:$A,),match(Systems!$C$2,Systems!$2:$2,))&amp;"]",)</f>
        <v>Ferris [OC]</v>
      </c>
      <c r="C2902" s="144">
        <f t="array" ref="C2902">round((F2902-average(I2902,L2902,O2902,R2902,U2902))*X2902+if($B2902=$H2902,0,iferror(average(vlookup({$H2902,$K2902,$N2902,$Q2902,$T2902},$B:$D,column(B$1),0)),index(C:C,match($H2902,$B:$B,)))),3)</f>
        <v>-55.397</v>
      </c>
      <c r="D2902" s="144">
        <f t="array" ref="D2902">round((G2902-average(J2902,M2902,P2902,S2902,V2902))*Y2902+if($B2902=$H2902,0,iferror(average(vlookup({$H2902,$K2902,$N2902,$Q2902,$T2902},$B:$D,column(C$1),0)),index(D:D,match($H2902,$B:$B,)))),3)</f>
        <v>506.284</v>
      </c>
      <c r="E2902" s="145" t="s">
        <v>8246</v>
      </c>
      <c r="F2902" s="146">
        <v>56.578</v>
      </c>
      <c r="G2902" s="146">
        <v>61.179</v>
      </c>
      <c r="H2902" s="147" t="s">
        <v>404</v>
      </c>
      <c r="I2902" s="146">
        <v>93.823</v>
      </c>
      <c r="J2902" s="146">
        <v>401.593</v>
      </c>
      <c r="K2902" s="151" t="s">
        <v>3793</v>
      </c>
      <c r="L2902" s="144">
        <f t="shared" si="8"/>
        <v>-309.587</v>
      </c>
      <c r="M2902" s="146">
        <v>311.773</v>
      </c>
      <c r="N2902" s="151" t="s">
        <v>8244</v>
      </c>
      <c r="O2902" s="146">
        <v>551.327</v>
      </c>
      <c r="P2902" s="146">
        <v>388.782</v>
      </c>
      <c r="Q2902" s="151" t="s">
        <v>8245</v>
      </c>
      <c r="R2902" s="144">
        <f t="shared" si="9"/>
        <v>-13.799</v>
      </c>
      <c r="S2902" s="146">
        <v>54.711</v>
      </c>
      <c r="T2902" s="151" t="s">
        <v>2429</v>
      </c>
      <c r="U2902" s="144">
        <f t="shared" si="10"/>
        <v>-46.748</v>
      </c>
      <c r="V2902" s="146">
        <v>750.825</v>
      </c>
      <c r="W2902" s="146">
        <v>-603.0</v>
      </c>
      <c r="X2902" s="150">
        <f t="array" ref="X2902">sumproduct({index(C:C,match($H2902,$B:$B,0))-average(vlookup({$H2902,$K2902,$N2902,$Q2902,$T2902},$B:$D,column(B$1),0)),index(C:C,match($K2902,$B:$B,0))-average(vlookup({$H2902,$K2902,$N2902,$Q2902,$T2902},$B:$D,column(B$1),0)),index(C:C,match($N2902,$B:$B,0))-average(vlookup({$H2902,$K2902,$N2902,$Q2902,$T2902},$B:$D,column(B$1),0)),index(C:C,match($Q2902,$B:$B,0))-average(vlookup({$H2902,$K2902,$N2902,$Q2902,$T2902},$B:$D,column(B$1),0)),index(C:C,match($T2902,$B:$B,0))-average(vlookup({$H2902,$K2902,$N2902,$Q2902,$T2902},$B:$D,column(B$1),0))},{I2902-average(I2902,L2902,O2902,R2902,U2902),L2902-average(I2902,L2902,O2902,R2902,U2902),O2902-average(I2902,L2902,O2902,R2902,U2902),R2902-average(I2902,L2902,O2902,R2902,U2902),U2902-average(I2902,L2902,O2902,R2902,U2902)})/sumsq(I2902-average(I2902,L2902,O2902,R2902,U2902),L2902-average(I2902,L2902,O2902,R2902,U2902),O2902-average(I2902,L2902,O2902,R2902,U2902),R2902-average(I2902,L2902,O2902,R2902,U2902),U2902-average(I2902,L2902,O2902,R2902,U2902))</f>
        <v>1.487215896</v>
      </c>
      <c r="Y2902" s="150">
        <f t="array" ref="Y2902">sumproduct({index(D:D,match($H2902,$B:$B,0))-average(vlookup({$H2902,$K2902,$N2902,$Q2902,$T2902},$B:$D,column(C$1),0)),index(D:D,match($K2902,$B:$B,0))-average(vlookup({$H2902,$K2902,$N2902,$Q2902,$T2902},$B:$D,column(C$1),0)),index(D:D,match($N2902,$B:$B,0))-average(vlookup({$H2902,$K2902,$N2902,$Q2902,$T2902},$B:$D,column(C$1),0)),index(D:D,match($Q2902,$B:$B,0))-average(vlookup({$H2902,$K2902,$N2902,$Q2902,$T2902},$B:$D,column(C$1),0)),index(D:D,match($T2902,$B:$B,0))-average(vlookup({$H2902,$K2902,$N2902,$Q2902,$T2902},$B:$D,column(C$1),0))},{J2902-average(J2902,M2902,P2902,S2902,V2902),M2902-average(J2902,M2902,P2902,S2902,V2902),P2902-average(J2902,M2902,P2902,S2902,V2902),S2902-average(J2902,M2902,P2902,S2902,V2902),V2902-average(J2902,M2902,P2902,S2902,V2902)})/sumsq(J2902-average(J2902,M2902,P2902,S2902,V2902),M2902-average(J2902,M2902,P2902,S2902,V2902),P2902-average(J2902,M2902,P2902,S2902,V2902),S2902-average(J2902,M2902,P2902,S2902,V2902),V2902-average(J2902,M2902,P2902,S2902,V2902))</f>
        <v>-1.487216151</v>
      </c>
    </row>
    <row r="2903" ht="15.75" customHeight="1">
      <c r="A2903" s="119">
        <v>2902.0</v>
      </c>
      <c r="B2903" s="143" t="str">
        <f t="array" ref="B2903">index(Systems!$A:$E,match($A2903,Systems!$A:$A,),match(B$1,Systems!$2:$2,))&amp;if(not(isblank(index(Systems!$A:$E,match($A2903,Systems!$A:$A,),match(Systems!$C$2,Systems!$2:$2,))))," ["&amp;index(Systems!$A:$E,match($A2903,Systems!$A:$A,),match(Systems!$C$2,Systems!$2:$2,))&amp;"]",)</f>
        <v>Fronc</v>
      </c>
      <c r="C2903" s="144">
        <f t="array" ref="C2903">round((F2903-average(I2903,L2903,O2903,R2903,U2903))*X2903+if($B2903=$H2903,0,iferror(average(vlookup({$H2903,$K2903,$N2903,$Q2903,$T2903},$B:$D,column(B$1),0)),index(C:C,match($H2903,$B:$B,)))),3)</f>
        <v>-1.127</v>
      </c>
      <c r="D2903" s="144">
        <f t="array" ref="D2903">round((G2903-average(J2903,M2903,P2903,S2903,V2903))*Y2903+if($B2903=$H2903,0,iferror(average(vlookup({$H2903,$K2903,$N2903,$Q2903,$T2903},$B:$D,column(C$1),0)),index(D:D,match($H2903,$B:$B,)))),3)</f>
        <v>-517.244</v>
      </c>
      <c r="E2903" s="145" t="s">
        <v>8246</v>
      </c>
      <c r="F2903" s="146">
        <v>93.069</v>
      </c>
      <c r="G2903" s="146">
        <v>749.396</v>
      </c>
      <c r="H2903" s="147" t="s">
        <v>404</v>
      </c>
      <c r="I2903" s="146">
        <v>93.823</v>
      </c>
      <c r="J2903" s="146">
        <v>401.593</v>
      </c>
      <c r="K2903" s="151" t="s">
        <v>3793</v>
      </c>
      <c r="L2903" s="144">
        <f t="shared" si="8"/>
        <v>-309.587</v>
      </c>
      <c r="M2903" s="146">
        <v>311.773</v>
      </c>
      <c r="N2903" s="151" t="s">
        <v>8244</v>
      </c>
      <c r="O2903" s="146">
        <v>551.327</v>
      </c>
      <c r="P2903" s="146">
        <v>388.782</v>
      </c>
      <c r="Q2903" s="151" t="s">
        <v>8245</v>
      </c>
      <c r="R2903" s="144">
        <f t="shared" si="9"/>
        <v>-13.799</v>
      </c>
      <c r="S2903" s="146">
        <v>54.711</v>
      </c>
      <c r="T2903" s="151" t="s">
        <v>2429</v>
      </c>
      <c r="U2903" s="144">
        <f t="shared" si="10"/>
        <v>-46.748</v>
      </c>
      <c r="V2903" s="146">
        <v>750.825</v>
      </c>
      <c r="W2903" s="146">
        <v>-603.0</v>
      </c>
      <c r="X2903" s="150">
        <f t="array" ref="X2903">sumproduct({index(C:C,match($H2903,$B:$B,0))-average(vlookup({$H2903,$K2903,$N2903,$Q2903,$T2903},$B:$D,column(B$1),0)),index(C:C,match($K2903,$B:$B,0))-average(vlookup({$H2903,$K2903,$N2903,$Q2903,$T2903},$B:$D,column(B$1),0)),index(C:C,match($N2903,$B:$B,0))-average(vlookup({$H2903,$K2903,$N2903,$Q2903,$T2903},$B:$D,column(B$1),0)),index(C:C,match($Q2903,$B:$B,0))-average(vlookup({$H2903,$K2903,$N2903,$Q2903,$T2903},$B:$D,column(B$1),0)),index(C:C,match($T2903,$B:$B,0))-average(vlookup({$H2903,$K2903,$N2903,$Q2903,$T2903},$B:$D,column(B$1),0))},{I2903-average(I2903,L2903,O2903,R2903,U2903),L2903-average(I2903,L2903,O2903,R2903,U2903),O2903-average(I2903,L2903,O2903,R2903,U2903),R2903-average(I2903,L2903,O2903,R2903,U2903),U2903-average(I2903,L2903,O2903,R2903,U2903)})/sumsq(I2903-average(I2903,L2903,O2903,R2903,U2903),L2903-average(I2903,L2903,O2903,R2903,U2903),O2903-average(I2903,L2903,O2903,R2903,U2903),R2903-average(I2903,L2903,O2903,R2903,U2903),U2903-average(I2903,L2903,O2903,R2903,U2903))</f>
        <v>1.487215896</v>
      </c>
      <c r="Y2903" s="150">
        <f t="array" ref="Y2903">sumproduct({index(D:D,match($H2903,$B:$B,0))-average(vlookup({$H2903,$K2903,$N2903,$Q2903,$T2903},$B:$D,column(C$1),0)),index(D:D,match($K2903,$B:$B,0))-average(vlookup({$H2903,$K2903,$N2903,$Q2903,$T2903},$B:$D,column(C$1),0)),index(D:D,match($N2903,$B:$B,0))-average(vlookup({$H2903,$K2903,$N2903,$Q2903,$T2903},$B:$D,column(C$1),0)),index(D:D,match($Q2903,$B:$B,0))-average(vlookup({$H2903,$K2903,$N2903,$Q2903,$T2903},$B:$D,column(C$1),0)),index(D:D,match($T2903,$B:$B,0))-average(vlookup({$H2903,$K2903,$N2903,$Q2903,$T2903},$B:$D,column(C$1),0))},{J2903-average(J2903,M2903,P2903,S2903,V2903),M2903-average(J2903,M2903,P2903,S2903,V2903),P2903-average(J2903,M2903,P2903,S2903,V2903),S2903-average(J2903,M2903,P2903,S2903,V2903),V2903-average(J2903,M2903,P2903,S2903,V2903)})/sumsq(J2903-average(J2903,M2903,P2903,S2903,V2903),M2903-average(J2903,M2903,P2903,S2903,V2903),P2903-average(J2903,M2903,P2903,S2903,V2903),S2903-average(J2903,M2903,P2903,S2903,V2903),V2903-average(J2903,M2903,P2903,S2903,V2903))</f>
        <v>-1.487216151</v>
      </c>
    </row>
    <row r="2904" ht="15.75" customHeight="1">
      <c r="A2904" s="119">
        <v>2903.0</v>
      </c>
      <c r="B2904" s="143" t="str">
        <f t="array" ref="B2904">index(Systems!$A:$E,match($A2904,Systems!$A:$A,),match(B$1,Systems!$2:$2,))&amp;if(not(isblank(index(Systems!$A:$E,match($A2904,Systems!$A:$A,),match(Systems!$C$2,Systems!$2:$2,))))," ["&amp;index(Systems!$A:$E,match($A2904,Systems!$A:$A,),match(Systems!$C$2,Systems!$2:$2,))&amp;"]",)</f>
        <v>Gant</v>
      </c>
      <c r="C2904" s="144">
        <f t="array" ref="C2904">round((F2904-average(I2904,L2904,O2904,R2904,U2904))*X2904+if($B2904=$H2904,0,iferror(average(vlookup({$H2904,$K2904,$N2904,$Q2904,$T2904},$B:$D,column(B$1),0)),index(C:C,match($H2904,$B:$B,)))),3)</f>
        <v>311.285</v>
      </c>
      <c r="D2904" s="144">
        <f t="array" ref="D2904">round((G2904-average(J2904,M2904,P2904,S2904,V2904))*Y2904+if($B2904=$H2904,0,iferror(average(vlookup({$H2904,$K2904,$N2904,$Q2904,$T2904},$B:$D,column(C$1),0)),index(D:D,match($H2904,$B:$B,)))),3)</f>
        <v>-460.445</v>
      </c>
      <c r="E2904" s="145" t="s">
        <v>8246</v>
      </c>
      <c r="F2904" s="146">
        <v>303.134</v>
      </c>
      <c r="G2904" s="146">
        <v>711.205</v>
      </c>
      <c r="H2904" s="147" t="s">
        <v>404</v>
      </c>
      <c r="I2904" s="146">
        <v>93.823</v>
      </c>
      <c r="J2904" s="146">
        <v>401.593</v>
      </c>
      <c r="K2904" s="151" t="s">
        <v>3793</v>
      </c>
      <c r="L2904" s="144">
        <f t="shared" si="8"/>
        <v>-309.587</v>
      </c>
      <c r="M2904" s="146">
        <v>311.773</v>
      </c>
      <c r="N2904" s="151" t="s">
        <v>8244</v>
      </c>
      <c r="O2904" s="146">
        <v>551.327</v>
      </c>
      <c r="P2904" s="146">
        <v>388.782</v>
      </c>
      <c r="Q2904" s="151" t="s">
        <v>8245</v>
      </c>
      <c r="R2904" s="144">
        <f t="shared" si="9"/>
        <v>-13.799</v>
      </c>
      <c r="S2904" s="146">
        <v>54.711</v>
      </c>
      <c r="T2904" s="151" t="s">
        <v>2429</v>
      </c>
      <c r="U2904" s="144">
        <f t="shared" si="10"/>
        <v>-46.748</v>
      </c>
      <c r="V2904" s="146">
        <v>750.825</v>
      </c>
      <c r="W2904" s="146">
        <v>-603.0</v>
      </c>
      <c r="X2904" s="150">
        <f t="array" ref="X2904">sumproduct({index(C:C,match($H2904,$B:$B,0))-average(vlookup({$H2904,$K2904,$N2904,$Q2904,$T2904},$B:$D,column(B$1),0)),index(C:C,match($K2904,$B:$B,0))-average(vlookup({$H2904,$K2904,$N2904,$Q2904,$T2904},$B:$D,column(B$1),0)),index(C:C,match($N2904,$B:$B,0))-average(vlookup({$H2904,$K2904,$N2904,$Q2904,$T2904},$B:$D,column(B$1),0)),index(C:C,match($Q2904,$B:$B,0))-average(vlookup({$H2904,$K2904,$N2904,$Q2904,$T2904},$B:$D,column(B$1),0)),index(C:C,match($T2904,$B:$B,0))-average(vlookup({$H2904,$K2904,$N2904,$Q2904,$T2904},$B:$D,column(B$1),0))},{I2904-average(I2904,L2904,O2904,R2904,U2904),L2904-average(I2904,L2904,O2904,R2904,U2904),O2904-average(I2904,L2904,O2904,R2904,U2904),R2904-average(I2904,L2904,O2904,R2904,U2904),U2904-average(I2904,L2904,O2904,R2904,U2904)})/sumsq(I2904-average(I2904,L2904,O2904,R2904,U2904),L2904-average(I2904,L2904,O2904,R2904,U2904),O2904-average(I2904,L2904,O2904,R2904,U2904),R2904-average(I2904,L2904,O2904,R2904,U2904),U2904-average(I2904,L2904,O2904,R2904,U2904))</f>
        <v>1.487215896</v>
      </c>
      <c r="Y2904" s="150">
        <f t="array" ref="Y2904">sumproduct({index(D:D,match($H2904,$B:$B,0))-average(vlookup({$H2904,$K2904,$N2904,$Q2904,$T2904},$B:$D,column(C$1),0)),index(D:D,match($K2904,$B:$B,0))-average(vlookup({$H2904,$K2904,$N2904,$Q2904,$T2904},$B:$D,column(C$1),0)),index(D:D,match($N2904,$B:$B,0))-average(vlookup({$H2904,$K2904,$N2904,$Q2904,$T2904},$B:$D,column(C$1),0)),index(D:D,match($Q2904,$B:$B,0))-average(vlookup({$H2904,$K2904,$N2904,$Q2904,$T2904},$B:$D,column(C$1),0)),index(D:D,match($T2904,$B:$B,0))-average(vlookup({$H2904,$K2904,$N2904,$Q2904,$T2904},$B:$D,column(C$1),0))},{J2904-average(J2904,M2904,P2904,S2904,V2904),M2904-average(J2904,M2904,P2904,S2904,V2904),P2904-average(J2904,M2904,P2904,S2904,V2904),S2904-average(J2904,M2904,P2904,S2904,V2904),V2904-average(J2904,M2904,P2904,S2904,V2904)})/sumsq(J2904-average(J2904,M2904,P2904,S2904,V2904),M2904-average(J2904,M2904,P2904,S2904,V2904),P2904-average(J2904,M2904,P2904,S2904,V2904),S2904-average(J2904,M2904,P2904,S2904,V2904),V2904-average(J2904,M2904,P2904,S2904,V2904))</f>
        <v>-1.487216151</v>
      </c>
    </row>
    <row r="2905" ht="15.75" customHeight="1">
      <c r="A2905" s="119">
        <v>2904.0</v>
      </c>
      <c r="B2905" s="143" t="str">
        <f t="array" ref="B2905">index(Systems!$A:$E,match($A2905,Systems!$A:$A,),match(B$1,Systems!$2:$2,))&amp;if(not(isblank(index(Systems!$A:$E,match($A2905,Systems!$A:$A,),match(Systems!$C$2,Systems!$2:$2,))))," ["&amp;index(Systems!$A:$E,match($A2905,Systems!$A:$A,),match(Systems!$C$2,Systems!$2:$2,))&amp;"]",)</f>
        <v>Gaul</v>
      </c>
      <c r="C2905" s="144">
        <f t="array" ref="C2905">round((F2905-average(I2905,L2905,O2905,R2905,U2905))*X2905+if($B2905=$H2905,0,iferror(average(vlookup({$H2905,$K2905,$N2905,$Q2905,$T2905},$B:$D,column(B$1),0)),index(C:C,match($H2905,$B:$B,)))),3)</f>
        <v>514.074</v>
      </c>
      <c r="D2905" s="144">
        <f t="array" ref="D2905">round((G2905-average(J2905,M2905,P2905,S2905,V2905))*Y2905+if($B2905=$H2905,0,iferror(average(vlookup({$H2905,$K2905,$N2905,$Q2905,$T2905},$B:$D,column(C$1),0)),index(D:D,match($H2905,$B:$B,)))),3)</f>
        <v>-487.487</v>
      </c>
      <c r="E2905" s="145" t="s">
        <v>8246</v>
      </c>
      <c r="F2905" s="146">
        <v>439.489</v>
      </c>
      <c r="G2905" s="146">
        <v>729.388</v>
      </c>
      <c r="H2905" s="147" t="s">
        <v>404</v>
      </c>
      <c r="I2905" s="146">
        <v>93.823</v>
      </c>
      <c r="J2905" s="146">
        <v>401.593</v>
      </c>
      <c r="K2905" s="151" t="s">
        <v>3793</v>
      </c>
      <c r="L2905" s="144">
        <f t="shared" si="8"/>
        <v>-309.587</v>
      </c>
      <c r="M2905" s="146">
        <v>311.773</v>
      </c>
      <c r="N2905" s="151" t="s">
        <v>8244</v>
      </c>
      <c r="O2905" s="146">
        <v>551.327</v>
      </c>
      <c r="P2905" s="146">
        <v>388.782</v>
      </c>
      <c r="Q2905" s="151" t="s">
        <v>8245</v>
      </c>
      <c r="R2905" s="144">
        <f t="shared" si="9"/>
        <v>-13.799</v>
      </c>
      <c r="S2905" s="146">
        <v>54.711</v>
      </c>
      <c r="T2905" s="151" t="s">
        <v>2429</v>
      </c>
      <c r="U2905" s="144">
        <f t="shared" si="10"/>
        <v>-46.748</v>
      </c>
      <c r="V2905" s="146">
        <v>750.825</v>
      </c>
      <c r="W2905" s="146">
        <v>-603.0</v>
      </c>
      <c r="X2905" s="150">
        <f t="array" ref="X2905">sumproduct({index(C:C,match($H2905,$B:$B,0))-average(vlookup({$H2905,$K2905,$N2905,$Q2905,$T2905},$B:$D,column(B$1),0)),index(C:C,match($K2905,$B:$B,0))-average(vlookup({$H2905,$K2905,$N2905,$Q2905,$T2905},$B:$D,column(B$1),0)),index(C:C,match($N2905,$B:$B,0))-average(vlookup({$H2905,$K2905,$N2905,$Q2905,$T2905},$B:$D,column(B$1),0)),index(C:C,match($Q2905,$B:$B,0))-average(vlookup({$H2905,$K2905,$N2905,$Q2905,$T2905},$B:$D,column(B$1),0)),index(C:C,match($T2905,$B:$B,0))-average(vlookup({$H2905,$K2905,$N2905,$Q2905,$T2905},$B:$D,column(B$1),0))},{I2905-average(I2905,L2905,O2905,R2905,U2905),L2905-average(I2905,L2905,O2905,R2905,U2905),O2905-average(I2905,L2905,O2905,R2905,U2905),R2905-average(I2905,L2905,O2905,R2905,U2905),U2905-average(I2905,L2905,O2905,R2905,U2905)})/sumsq(I2905-average(I2905,L2905,O2905,R2905,U2905),L2905-average(I2905,L2905,O2905,R2905,U2905),O2905-average(I2905,L2905,O2905,R2905,U2905),R2905-average(I2905,L2905,O2905,R2905,U2905),U2905-average(I2905,L2905,O2905,R2905,U2905))</f>
        <v>1.487215896</v>
      </c>
      <c r="Y2905" s="150">
        <f t="array" ref="Y2905">sumproduct({index(D:D,match($H2905,$B:$B,0))-average(vlookup({$H2905,$K2905,$N2905,$Q2905,$T2905},$B:$D,column(C$1),0)),index(D:D,match($K2905,$B:$B,0))-average(vlookup({$H2905,$K2905,$N2905,$Q2905,$T2905},$B:$D,column(C$1),0)),index(D:D,match($N2905,$B:$B,0))-average(vlookup({$H2905,$K2905,$N2905,$Q2905,$T2905},$B:$D,column(C$1),0)),index(D:D,match($Q2905,$B:$B,0))-average(vlookup({$H2905,$K2905,$N2905,$Q2905,$T2905},$B:$D,column(C$1),0)),index(D:D,match($T2905,$B:$B,0))-average(vlookup({$H2905,$K2905,$N2905,$Q2905,$T2905},$B:$D,column(C$1),0))},{J2905-average(J2905,M2905,P2905,S2905,V2905),M2905-average(J2905,M2905,P2905,S2905,V2905),P2905-average(J2905,M2905,P2905,S2905,V2905),S2905-average(J2905,M2905,P2905,S2905,V2905),V2905-average(J2905,M2905,P2905,S2905,V2905)})/sumsq(J2905-average(J2905,M2905,P2905,S2905,V2905),M2905-average(J2905,M2905,P2905,S2905,V2905),P2905-average(J2905,M2905,P2905,S2905,V2905),S2905-average(J2905,M2905,P2905,S2905,V2905),V2905-average(J2905,M2905,P2905,S2905,V2905))</f>
        <v>-1.487216151</v>
      </c>
    </row>
    <row r="2906" ht="15.75" customHeight="1">
      <c r="A2906" s="119">
        <v>2905.0</v>
      </c>
      <c r="B2906" s="143" t="str">
        <f t="array" ref="B2906">index(Systems!$A:$E,match($A2906,Systems!$A:$A,),match(B$1,Systems!$2:$2,))&amp;if(not(isblank(index(Systems!$A:$E,match($A2906,Systems!$A:$A,),match(Systems!$C$2,Systems!$2:$2,))))," ["&amp;index(Systems!$A:$E,match($A2906,Systems!$A:$A,),match(Systems!$C$2,Systems!$2:$2,))&amp;"]",)</f>
        <v>Hellespont</v>
      </c>
      <c r="C2906" s="144">
        <f t="array" ref="C2906">round((F2906-average(I2906,L2906,O2906,R2906,U2906))*X2906+if($B2906=$H2906,0,iferror(average(vlookup({$H2906,$K2906,$N2906,$Q2906,$T2906},$B:$D,column(B$1),0)),index(C:C,match($H2906,$B:$B,)))),3)</f>
        <v>235.517</v>
      </c>
      <c r="D2906" s="144">
        <f t="array" ref="D2906">round((G2906-average(J2906,M2906,P2906,S2906,V2906))*Y2906+if($B2906=$H2906,0,iferror(average(vlookup({$H2906,$K2906,$N2906,$Q2906,$T2906},$B:$D,column(C$1),0)),index(D:D,match($H2906,$B:$B,)))),3)</f>
        <v>-512.352</v>
      </c>
      <c r="E2906" s="145" t="s">
        <v>8246</v>
      </c>
      <c r="F2906" s="146">
        <v>252.188</v>
      </c>
      <c r="G2906" s="146">
        <v>746.107</v>
      </c>
      <c r="H2906" s="147" t="s">
        <v>404</v>
      </c>
      <c r="I2906" s="146">
        <v>93.823</v>
      </c>
      <c r="J2906" s="146">
        <v>401.593</v>
      </c>
      <c r="K2906" s="151" t="s">
        <v>3793</v>
      </c>
      <c r="L2906" s="144">
        <f t="shared" si="8"/>
        <v>-309.587</v>
      </c>
      <c r="M2906" s="146">
        <v>311.773</v>
      </c>
      <c r="N2906" s="151" t="s">
        <v>8244</v>
      </c>
      <c r="O2906" s="146">
        <v>551.327</v>
      </c>
      <c r="P2906" s="146">
        <v>388.782</v>
      </c>
      <c r="Q2906" s="151" t="s">
        <v>8245</v>
      </c>
      <c r="R2906" s="144">
        <f t="shared" si="9"/>
        <v>-13.799</v>
      </c>
      <c r="S2906" s="146">
        <v>54.711</v>
      </c>
      <c r="T2906" s="151" t="s">
        <v>2429</v>
      </c>
      <c r="U2906" s="144">
        <f t="shared" si="10"/>
        <v>-46.748</v>
      </c>
      <c r="V2906" s="146">
        <v>750.825</v>
      </c>
      <c r="W2906" s="146">
        <v>-603.0</v>
      </c>
      <c r="X2906" s="150">
        <f t="array" ref="X2906">sumproduct({index(C:C,match($H2906,$B:$B,0))-average(vlookup({$H2906,$K2906,$N2906,$Q2906,$T2906},$B:$D,column(B$1),0)),index(C:C,match($K2906,$B:$B,0))-average(vlookup({$H2906,$K2906,$N2906,$Q2906,$T2906},$B:$D,column(B$1),0)),index(C:C,match($N2906,$B:$B,0))-average(vlookup({$H2906,$K2906,$N2906,$Q2906,$T2906},$B:$D,column(B$1),0)),index(C:C,match($Q2906,$B:$B,0))-average(vlookup({$H2906,$K2906,$N2906,$Q2906,$T2906},$B:$D,column(B$1),0)),index(C:C,match($T2906,$B:$B,0))-average(vlookup({$H2906,$K2906,$N2906,$Q2906,$T2906},$B:$D,column(B$1),0))},{I2906-average(I2906,L2906,O2906,R2906,U2906),L2906-average(I2906,L2906,O2906,R2906,U2906),O2906-average(I2906,L2906,O2906,R2906,U2906),R2906-average(I2906,L2906,O2906,R2906,U2906),U2906-average(I2906,L2906,O2906,R2906,U2906)})/sumsq(I2906-average(I2906,L2906,O2906,R2906,U2906),L2906-average(I2906,L2906,O2906,R2906,U2906),O2906-average(I2906,L2906,O2906,R2906,U2906),R2906-average(I2906,L2906,O2906,R2906,U2906),U2906-average(I2906,L2906,O2906,R2906,U2906))</f>
        <v>1.487215896</v>
      </c>
      <c r="Y2906" s="150">
        <f t="array" ref="Y2906">sumproduct({index(D:D,match($H2906,$B:$B,0))-average(vlookup({$H2906,$K2906,$N2906,$Q2906,$T2906},$B:$D,column(C$1),0)),index(D:D,match($K2906,$B:$B,0))-average(vlookup({$H2906,$K2906,$N2906,$Q2906,$T2906},$B:$D,column(C$1),0)),index(D:D,match($N2906,$B:$B,0))-average(vlookup({$H2906,$K2906,$N2906,$Q2906,$T2906},$B:$D,column(C$1),0)),index(D:D,match($Q2906,$B:$B,0))-average(vlookup({$H2906,$K2906,$N2906,$Q2906,$T2906},$B:$D,column(C$1),0)),index(D:D,match($T2906,$B:$B,0))-average(vlookup({$H2906,$K2906,$N2906,$Q2906,$T2906},$B:$D,column(C$1),0))},{J2906-average(J2906,M2906,P2906,S2906,V2906),M2906-average(J2906,M2906,P2906,S2906,V2906),P2906-average(J2906,M2906,P2906,S2906,V2906),S2906-average(J2906,M2906,P2906,S2906,V2906),V2906-average(J2906,M2906,P2906,S2906,V2906)})/sumsq(J2906-average(J2906,M2906,P2906,S2906,V2906),M2906-average(J2906,M2906,P2906,S2906,V2906),P2906-average(J2906,M2906,P2906,S2906,V2906),S2906-average(J2906,M2906,P2906,S2906,V2906),V2906-average(J2906,M2906,P2906,S2906,V2906))</f>
        <v>-1.487216151</v>
      </c>
    </row>
    <row r="2907" ht="15.75" customHeight="1">
      <c r="A2907" s="119">
        <v>2906.0</v>
      </c>
      <c r="B2907" s="143" t="str">
        <f t="array" ref="B2907">index(Systems!$A:$E,match($A2907,Systems!$A:$A,),match(B$1,Systems!$2:$2,))&amp;if(not(isblank(index(Systems!$A:$E,match($A2907,Systems!$A:$A,),match(Systems!$C$2,Systems!$2:$2,))))," ["&amp;index(Systems!$A:$E,match($A2907,Systems!$A:$A,),match(Systems!$C$2,Systems!$2:$2,))&amp;"]",)</f>
        <v>Hope [Hope IV / Randis IV (2988+)]</v>
      </c>
      <c r="C2907" s="144">
        <f t="array" ref="C2907">round((F2907-average(I2907,L2907,O2907,R2907,U2907))*X2907+if($B2907=$H2907,0,iferror(average(vlookup({$H2907,$K2907,$N2907,$Q2907,$T2907},$B:$D,column(B$1),0)),index(C:C,match($H2907,$B:$B,)))),3)</f>
        <v>621.531</v>
      </c>
      <c r="D2907" s="144">
        <f t="array" ref="D2907">round((G2907-average(J2907,M2907,P2907,S2907,V2907))*Y2907+if($B2907=$H2907,0,iferror(average(vlookup({$H2907,$K2907,$N2907,$Q2907,$T2907},$B:$D,column(C$1),0)),index(D:D,match($H2907,$B:$B,)))),3)</f>
        <v>-342.902</v>
      </c>
      <c r="E2907" s="145" t="s">
        <v>8246</v>
      </c>
      <c r="F2907" s="146">
        <v>511.743</v>
      </c>
      <c r="G2907" s="146">
        <v>632.169</v>
      </c>
      <c r="H2907" s="147" t="s">
        <v>404</v>
      </c>
      <c r="I2907" s="146">
        <v>93.823</v>
      </c>
      <c r="J2907" s="146">
        <v>401.593</v>
      </c>
      <c r="K2907" s="151" t="s">
        <v>3793</v>
      </c>
      <c r="L2907" s="144">
        <f t="shared" si="8"/>
        <v>-309.587</v>
      </c>
      <c r="M2907" s="146">
        <v>311.773</v>
      </c>
      <c r="N2907" s="151" t="s">
        <v>8244</v>
      </c>
      <c r="O2907" s="146">
        <v>551.327</v>
      </c>
      <c r="P2907" s="146">
        <v>388.782</v>
      </c>
      <c r="Q2907" s="151" t="s">
        <v>8245</v>
      </c>
      <c r="R2907" s="144">
        <f t="shared" si="9"/>
        <v>-13.799</v>
      </c>
      <c r="S2907" s="146">
        <v>54.711</v>
      </c>
      <c r="T2907" s="151" t="s">
        <v>2429</v>
      </c>
      <c r="U2907" s="144">
        <f t="shared" si="10"/>
        <v>-46.748</v>
      </c>
      <c r="V2907" s="146">
        <v>750.825</v>
      </c>
      <c r="W2907" s="146">
        <v>-603.0</v>
      </c>
      <c r="X2907" s="150">
        <f t="array" ref="X2907">sumproduct({index(C:C,match($H2907,$B:$B,0))-average(vlookup({$H2907,$K2907,$N2907,$Q2907,$T2907},$B:$D,column(B$1),0)),index(C:C,match($K2907,$B:$B,0))-average(vlookup({$H2907,$K2907,$N2907,$Q2907,$T2907},$B:$D,column(B$1),0)),index(C:C,match($N2907,$B:$B,0))-average(vlookup({$H2907,$K2907,$N2907,$Q2907,$T2907},$B:$D,column(B$1),0)),index(C:C,match($Q2907,$B:$B,0))-average(vlookup({$H2907,$K2907,$N2907,$Q2907,$T2907},$B:$D,column(B$1),0)),index(C:C,match($T2907,$B:$B,0))-average(vlookup({$H2907,$K2907,$N2907,$Q2907,$T2907},$B:$D,column(B$1),0))},{I2907-average(I2907,L2907,O2907,R2907,U2907),L2907-average(I2907,L2907,O2907,R2907,U2907),O2907-average(I2907,L2907,O2907,R2907,U2907),R2907-average(I2907,L2907,O2907,R2907,U2907),U2907-average(I2907,L2907,O2907,R2907,U2907)})/sumsq(I2907-average(I2907,L2907,O2907,R2907,U2907),L2907-average(I2907,L2907,O2907,R2907,U2907),O2907-average(I2907,L2907,O2907,R2907,U2907),R2907-average(I2907,L2907,O2907,R2907,U2907),U2907-average(I2907,L2907,O2907,R2907,U2907))</f>
        <v>1.487215896</v>
      </c>
      <c r="Y2907" s="150">
        <f t="array" ref="Y2907">sumproduct({index(D:D,match($H2907,$B:$B,0))-average(vlookup({$H2907,$K2907,$N2907,$Q2907,$T2907},$B:$D,column(C$1),0)),index(D:D,match($K2907,$B:$B,0))-average(vlookup({$H2907,$K2907,$N2907,$Q2907,$T2907},$B:$D,column(C$1),0)),index(D:D,match($N2907,$B:$B,0))-average(vlookup({$H2907,$K2907,$N2907,$Q2907,$T2907},$B:$D,column(C$1),0)),index(D:D,match($Q2907,$B:$B,0))-average(vlookup({$H2907,$K2907,$N2907,$Q2907,$T2907},$B:$D,column(C$1),0)),index(D:D,match($T2907,$B:$B,0))-average(vlookup({$H2907,$K2907,$N2907,$Q2907,$T2907},$B:$D,column(C$1),0))},{J2907-average(J2907,M2907,P2907,S2907,V2907),M2907-average(J2907,M2907,P2907,S2907,V2907),P2907-average(J2907,M2907,P2907,S2907,V2907),S2907-average(J2907,M2907,P2907,S2907,V2907),V2907-average(J2907,M2907,P2907,S2907,V2907)})/sumsq(J2907-average(J2907,M2907,P2907,S2907,V2907),M2907-average(J2907,M2907,P2907,S2907,V2907),P2907-average(J2907,M2907,P2907,S2907,V2907),S2907-average(J2907,M2907,P2907,S2907,V2907),V2907-average(J2907,M2907,P2907,S2907,V2907))</f>
        <v>-1.487216151</v>
      </c>
    </row>
    <row r="2908" ht="15.75" customHeight="1">
      <c r="A2908" s="119">
        <v>2907.0</v>
      </c>
      <c r="B2908" s="143" t="str">
        <f t="array" ref="B2908">index(Systems!$A:$E,match($A2908,Systems!$A:$A,),match(B$1,Systems!$2:$2,))&amp;if(not(isblank(index(Systems!$A:$E,match($A2908,Systems!$A:$A,),match(Systems!$C$2,Systems!$2:$2,))))," ["&amp;index(Systems!$A:$E,match($A2908,Systems!$A:$A,),match(Systems!$C$2,Systems!$2:$2,))&amp;"]",)</f>
        <v>Independence</v>
      </c>
      <c r="C2908" s="144">
        <f t="array" ref="C2908">round((F2908-average(I2908,L2908,O2908,R2908,U2908))*X2908+if($B2908=$H2908,0,iferror(average(vlookup({$H2908,$K2908,$N2908,$Q2908,$T2908},$B:$D,column(B$1),0)),index(C:C,match($H2908,$B:$B,)))),3)</f>
        <v>58.65</v>
      </c>
      <c r="D2908" s="144">
        <f t="array" ref="D2908">round((G2908-average(J2908,M2908,P2908,S2908,V2908))*Y2908+if($B2908=$H2908,0,iferror(average(vlookup({$H2908,$K2908,$N2908,$Q2908,$T2908},$B:$D,column(C$1),0)),index(D:D,match($H2908,$B:$B,)))),3)</f>
        <v>-504.955</v>
      </c>
      <c r="E2908" s="145" t="s">
        <v>8246</v>
      </c>
      <c r="F2908" s="146">
        <v>133.263</v>
      </c>
      <c r="G2908" s="146">
        <v>741.133</v>
      </c>
      <c r="H2908" s="147" t="s">
        <v>404</v>
      </c>
      <c r="I2908" s="146">
        <v>93.823</v>
      </c>
      <c r="J2908" s="146">
        <v>401.593</v>
      </c>
      <c r="K2908" s="151" t="s">
        <v>3793</v>
      </c>
      <c r="L2908" s="144">
        <f t="shared" si="8"/>
        <v>-309.587</v>
      </c>
      <c r="M2908" s="146">
        <v>311.773</v>
      </c>
      <c r="N2908" s="151" t="s">
        <v>8244</v>
      </c>
      <c r="O2908" s="146">
        <v>551.327</v>
      </c>
      <c r="P2908" s="146">
        <v>388.782</v>
      </c>
      <c r="Q2908" s="151" t="s">
        <v>8245</v>
      </c>
      <c r="R2908" s="144">
        <f t="shared" si="9"/>
        <v>-13.799</v>
      </c>
      <c r="S2908" s="146">
        <v>54.711</v>
      </c>
      <c r="T2908" s="151" t="s">
        <v>2429</v>
      </c>
      <c r="U2908" s="144">
        <f t="shared" si="10"/>
        <v>-46.748</v>
      </c>
      <c r="V2908" s="146">
        <v>750.825</v>
      </c>
      <c r="W2908" s="146">
        <v>-603.0</v>
      </c>
      <c r="X2908" s="150">
        <f t="array" ref="X2908">sumproduct({index(C:C,match($H2908,$B:$B,0))-average(vlookup({$H2908,$K2908,$N2908,$Q2908,$T2908},$B:$D,column(B$1),0)),index(C:C,match($K2908,$B:$B,0))-average(vlookup({$H2908,$K2908,$N2908,$Q2908,$T2908},$B:$D,column(B$1),0)),index(C:C,match($N2908,$B:$B,0))-average(vlookup({$H2908,$K2908,$N2908,$Q2908,$T2908},$B:$D,column(B$1),0)),index(C:C,match($Q2908,$B:$B,0))-average(vlookup({$H2908,$K2908,$N2908,$Q2908,$T2908},$B:$D,column(B$1),0)),index(C:C,match($T2908,$B:$B,0))-average(vlookup({$H2908,$K2908,$N2908,$Q2908,$T2908},$B:$D,column(B$1),0))},{I2908-average(I2908,L2908,O2908,R2908,U2908),L2908-average(I2908,L2908,O2908,R2908,U2908),O2908-average(I2908,L2908,O2908,R2908,U2908),R2908-average(I2908,L2908,O2908,R2908,U2908),U2908-average(I2908,L2908,O2908,R2908,U2908)})/sumsq(I2908-average(I2908,L2908,O2908,R2908,U2908),L2908-average(I2908,L2908,O2908,R2908,U2908),O2908-average(I2908,L2908,O2908,R2908,U2908),R2908-average(I2908,L2908,O2908,R2908,U2908),U2908-average(I2908,L2908,O2908,R2908,U2908))</f>
        <v>1.487215896</v>
      </c>
      <c r="Y2908" s="150">
        <f t="array" ref="Y2908">sumproduct({index(D:D,match($H2908,$B:$B,0))-average(vlookup({$H2908,$K2908,$N2908,$Q2908,$T2908},$B:$D,column(C$1),0)),index(D:D,match($K2908,$B:$B,0))-average(vlookup({$H2908,$K2908,$N2908,$Q2908,$T2908},$B:$D,column(C$1),0)),index(D:D,match($N2908,$B:$B,0))-average(vlookup({$H2908,$K2908,$N2908,$Q2908,$T2908},$B:$D,column(C$1),0)),index(D:D,match($Q2908,$B:$B,0))-average(vlookup({$H2908,$K2908,$N2908,$Q2908,$T2908},$B:$D,column(C$1),0)),index(D:D,match($T2908,$B:$B,0))-average(vlookup({$H2908,$K2908,$N2908,$Q2908,$T2908},$B:$D,column(C$1),0))},{J2908-average(J2908,M2908,P2908,S2908,V2908),M2908-average(J2908,M2908,P2908,S2908,V2908),P2908-average(J2908,M2908,P2908,S2908,V2908),S2908-average(J2908,M2908,P2908,S2908,V2908),V2908-average(J2908,M2908,P2908,S2908,V2908)})/sumsq(J2908-average(J2908,M2908,P2908,S2908,V2908),M2908-average(J2908,M2908,P2908,S2908,V2908),P2908-average(J2908,M2908,P2908,S2908,V2908),S2908-average(J2908,M2908,P2908,S2908,V2908),V2908-average(J2908,M2908,P2908,S2908,V2908))</f>
        <v>-1.487216151</v>
      </c>
    </row>
    <row r="2909" ht="15.75" customHeight="1">
      <c r="A2909" s="119">
        <v>2908.0</v>
      </c>
      <c r="B2909" s="143" t="str">
        <f t="array" ref="B2909">index(Systems!$A:$E,match($A2909,Systems!$A:$A,),match(B$1,Systems!$2:$2,))&amp;if(not(isblank(index(Systems!$A:$E,match($A2909,Systems!$A:$A,),match(Systems!$C$2,Systems!$2:$2,))))," ["&amp;index(Systems!$A:$E,match($A2909,Systems!$A:$A,),match(Systems!$C$2,Systems!$2:$2,))&amp;"]",)</f>
        <v>Kettering</v>
      </c>
      <c r="C2909" s="144">
        <f t="array" ref="C2909">round((F2909-average(I2909,L2909,O2909,R2909,U2909))*X2909+if($B2909=$H2909,0,iferror(average(vlookup({$H2909,$K2909,$N2909,$Q2909,$T2909},$B:$D,column(B$1),0)),index(C:C,match($H2909,$B:$B,)))),3)</f>
        <v>446.663</v>
      </c>
      <c r="D2909" s="144">
        <f t="array" ref="D2909">round((G2909-average(J2909,M2909,P2909,S2909,V2909))*Y2909+if($B2909=$H2909,0,iferror(average(vlookup({$H2909,$K2909,$N2909,$Q2909,$T2909},$B:$D,column(C$1),0)),index(D:D,match($H2909,$B:$B,)))),3)</f>
        <v>-97.484</v>
      </c>
      <c r="E2909" s="145" t="s">
        <v>8246</v>
      </c>
      <c r="F2909" s="146">
        <v>394.162</v>
      </c>
      <c r="G2909" s="146">
        <v>467.151</v>
      </c>
      <c r="H2909" s="147" t="s">
        <v>404</v>
      </c>
      <c r="I2909" s="146">
        <v>93.823</v>
      </c>
      <c r="J2909" s="146">
        <v>401.593</v>
      </c>
      <c r="K2909" s="151" t="s">
        <v>3793</v>
      </c>
      <c r="L2909" s="144">
        <f t="shared" si="8"/>
        <v>-309.587</v>
      </c>
      <c r="M2909" s="146">
        <v>311.773</v>
      </c>
      <c r="N2909" s="151" t="s">
        <v>8244</v>
      </c>
      <c r="O2909" s="146">
        <v>551.327</v>
      </c>
      <c r="P2909" s="146">
        <v>388.782</v>
      </c>
      <c r="Q2909" s="151" t="s">
        <v>8245</v>
      </c>
      <c r="R2909" s="144">
        <f t="shared" si="9"/>
        <v>-13.799</v>
      </c>
      <c r="S2909" s="146">
        <v>54.711</v>
      </c>
      <c r="T2909" s="151" t="s">
        <v>2429</v>
      </c>
      <c r="U2909" s="144">
        <f t="shared" si="10"/>
        <v>-46.748</v>
      </c>
      <c r="V2909" s="146">
        <v>750.825</v>
      </c>
      <c r="W2909" s="146">
        <v>-603.0</v>
      </c>
      <c r="X2909" s="150">
        <f t="array" ref="X2909">sumproduct({index(C:C,match($H2909,$B:$B,0))-average(vlookup({$H2909,$K2909,$N2909,$Q2909,$T2909},$B:$D,column(B$1),0)),index(C:C,match($K2909,$B:$B,0))-average(vlookup({$H2909,$K2909,$N2909,$Q2909,$T2909},$B:$D,column(B$1),0)),index(C:C,match($N2909,$B:$B,0))-average(vlookup({$H2909,$K2909,$N2909,$Q2909,$T2909},$B:$D,column(B$1),0)),index(C:C,match($Q2909,$B:$B,0))-average(vlookup({$H2909,$K2909,$N2909,$Q2909,$T2909},$B:$D,column(B$1),0)),index(C:C,match($T2909,$B:$B,0))-average(vlookup({$H2909,$K2909,$N2909,$Q2909,$T2909},$B:$D,column(B$1),0))},{I2909-average(I2909,L2909,O2909,R2909,U2909),L2909-average(I2909,L2909,O2909,R2909,U2909),O2909-average(I2909,L2909,O2909,R2909,U2909),R2909-average(I2909,L2909,O2909,R2909,U2909),U2909-average(I2909,L2909,O2909,R2909,U2909)})/sumsq(I2909-average(I2909,L2909,O2909,R2909,U2909),L2909-average(I2909,L2909,O2909,R2909,U2909),O2909-average(I2909,L2909,O2909,R2909,U2909),R2909-average(I2909,L2909,O2909,R2909,U2909),U2909-average(I2909,L2909,O2909,R2909,U2909))</f>
        <v>1.487215896</v>
      </c>
      <c r="Y2909" s="150">
        <f t="array" ref="Y2909">sumproduct({index(D:D,match($H2909,$B:$B,0))-average(vlookup({$H2909,$K2909,$N2909,$Q2909,$T2909},$B:$D,column(C$1),0)),index(D:D,match($K2909,$B:$B,0))-average(vlookup({$H2909,$K2909,$N2909,$Q2909,$T2909},$B:$D,column(C$1),0)),index(D:D,match($N2909,$B:$B,0))-average(vlookup({$H2909,$K2909,$N2909,$Q2909,$T2909},$B:$D,column(C$1),0)),index(D:D,match($Q2909,$B:$B,0))-average(vlookup({$H2909,$K2909,$N2909,$Q2909,$T2909},$B:$D,column(C$1),0)),index(D:D,match($T2909,$B:$B,0))-average(vlookup({$H2909,$K2909,$N2909,$Q2909,$T2909},$B:$D,column(C$1),0))},{J2909-average(J2909,M2909,P2909,S2909,V2909),M2909-average(J2909,M2909,P2909,S2909,V2909),P2909-average(J2909,M2909,P2909,S2909,V2909),S2909-average(J2909,M2909,P2909,S2909,V2909),V2909-average(J2909,M2909,P2909,S2909,V2909)})/sumsq(J2909-average(J2909,M2909,P2909,S2909,V2909),M2909-average(J2909,M2909,P2909,S2909,V2909),P2909-average(J2909,M2909,P2909,S2909,V2909),S2909-average(J2909,M2909,P2909,S2909,V2909),V2909-average(J2909,M2909,P2909,S2909,V2909))</f>
        <v>-1.487216151</v>
      </c>
    </row>
    <row r="2910" ht="15.75" customHeight="1">
      <c r="A2910" s="119">
        <v>2909.0</v>
      </c>
      <c r="B2910" s="143" t="str">
        <f t="array" ref="B2910">index(Systems!$A:$E,match($A2910,Systems!$A:$A,),match(B$1,Systems!$2:$2,))&amp;if(not(isblank(index(Systems!$A:$E,match($A2910,Systems!$A:$A,),match(Systems!$C$2,Systems!$2:$2,))))," ["&amp;index(Systems!$A:$E,match($A2910,Systems!$A:$A,),match(Systems!$C$2,Systems!$2:$2,))&amp;"]",)</f>
        <v>Lastpost</v>
      </c>
      <c r="C2910" s="144">
        <f t="array" ref="C2910">round((F2910-average(I2910,L2910,O2910,R2910,U2910))*X2910+if($B2910=$H2910,0,iferror(average(vlookup({$H2910,$K2910,$N2910,$Q2910,$T2910},$B:$D,column(B$1),0)),index(C:C,match($H2910,$B:$B,)))),3)</f>
        <v>565.523</v>
      </c>
      <c r="D2910" s="144">
        <f t="array" ref="D2910">round((G2910-average(J2910,M2910,P2910,S2910,V2910))*Y2910+if($B2910=$H2910,0,iferror(average(vlookup({$H2910,$K2910,$N2910,$Q2910,$T2910},$B:$D,column(C$1),0)),index(D:D,match($H2910,$B:$B,)))),3)</f>
        <v>-444.062</v>
      </c>
      <c r="E2910" s="145" t="s">
        <v>8246</v>
      </c>
      <c r="F2910" s="146">
        <v>474.083</v>
      </c>
      <c r="G2910" s="146">
        <v>700.189</v>
      </c>
      <c r="H2910" s="147" t="s">
        <v>404</v>
      </c>
      <c r="I2910" s="146">
        <v>93.823</v>
      </c>
      <c r="J2910" s="146">
        <v>401.593</v>
      </c>
      <c r="K2910" s="151" t="s">
        <v>3793</v>
      </c>
      <c r="L2910" s="144">
        <f t="shared" si="8"/>
        <v>-309.587</v>
      </c>
      <c r="M2910" s="146">
        <v>311.773</v>
      </c>
      <c r="N2910" s="151" t="s">
        <v>8244</v>
      </c>
      <c r="O2910" s="146">
        <v>551.327</v>
      </c>
      <c r="P2910" s="146">
        <v>388.782</v>
      </c>
      <c r="Q2910" s="151" t="s">
        <v>8245</v>
      </c>
      <c r="R2910" s="144">
        <f t="shared" si="9"/>
        <v>-13.799</v>
      </c>
      <c r="S2910" s="146">
        <v>54.711</v>
      </c>
      <c r="T2910" s="151" t="s">
        <v>2429</v>
      </c>
      <c r="U2910" s="144">
        <f t="shared" si="10"/>
        <v>-46.748</v>
      </c>
      <c r="V2910" s="146">
        <v>750.825</v>
      </c>
      <c r="W2910" s="146">
        <v>-603.0</v>
      </c>
      <c r="X2910" s="150">
        <f t="array" ref="X2910">sumproduct({index(C:C,match($H2910,$B:$B,0))-average(vlookup({$H2910,$K2910,$N2910,$Q2910,$T2910},$B:$D,column(B$1),0)),index(C:C,match($K2910,$B:$B,0))-average(vlookup({$H2910,$K2910,$N2910,$Q2910,$T2910},$B:$D,column(B$1),0)),index(C:C,match($N2910,$B:$B,0))-average(vlookup({$H2910,$K2910,$N2910,$Q2910,$T2910},$B:$D,column(B$1),0)),index(C:C,match($Q2910,$B:$B,0))-average(vlookup({$H2910,$K2910,$N2910,$Q2910,$T2910},$B:$D,column(B$1),0)),index(C:C,match($T2910,$B:$B,0))-average(vlookup({$H2910,$K2910,$N2910,$Q2910,$T2910},$B:$D,column(B$1),0))},{I2910-average(I2910,L2910,O2910,R2910,U2910),L2910-average(I2910,L2910,O2910,R2910,U2910),O2910-average(I2910,L2910,O2910,R2910,U2910),R2910-average(I2910,L2910,O2910,R2910,U2910),U2910-average(I2910,L2910,O2910,R2910,U2910)})/sumsq(I2910-average(I2910,L2910,O2910,R2910,U2910),L2910-average(I2910,L2910,O2910,R2910,U2910),O2910-average(I2910,L2910,O2910,R2910,U2910),R2910-average(I2910,L2910,O2910,R2910,U2910),U2910-average(I2910,L2910,O2910,R2910,U2910))</f>
        <v>1.487215896</v>
      </c>
      <c r="Y2910" s="150">
        <f t="array" ref="Y2910">sumproduct({index(D:D,match($H2910,$B:$B,0))-average(vlookup({$H2910,$K2910,$N2910,$Q2910,$T2910},$B:$D,column(C$1),0)),index(D:D,match($K2910,$B:$B,0))-average(vlookup({$H2910,$K2910,$N2910,$Q2910,$T2910},$B:$D,column(C$1),0)),index(D:D,match($N2910,$B:$B,0))-average(vlookup({$H2910,$K2910,$N2910,$Q2910,$T2910},$B:$D,column(C$1),0)),index(D:D,match($Q2910,$B:$B,0))-average(vlookup({$H2910,$K2910,$N2910,$Q2910,$T2910},$B:$D,column(C$1),0)),index(D:D,match($T2910,$B:$B,0))-average(vlookup({$H2910,$K2910,$N2910,$Q2910,$T2910},$B:$D,column(C$1),0))},{J2910-average(J2910,M2910,P2910,S2910,V2910),M2910-average(J2910,M2910,P2910,S2910,V2910),P2910-average(J2910,M2910,P2910,S2910,V2910),S2910-average(J2910,M2910,P2910,S2910,V2910),V2910-average(J2910,M2910,P2910,S2910,V2910)})/sumsq(J2910-average(J2910,M2910,P2910,S2910,V2910),M2910-average(J2910,M2910,P2910,S2910,V2910),P2910-average(J2910,M2910,P2910,S2910,V2910),S2910-average(J2910,M2910,P2910,S2910,V2910),V2910-average(J2910,M2910,P2910,S2910,V2910))</f>
        <v>-1.487216151</v>
      </c>
    </row>
    <row r="2911" ht="15.75" customHeight="1">
      <c r="A2911" s="119">
        <v>2910.0</v>
      </c>
      <c r="B2911" s="143" t="str">
        <f t="array" ref="B2911">index(Systems!$A:$E,match($A2911,Systems!$A:$A,),match(B$1,Systems!$2:$2,))&amp;if(not(isblank(index(Systems!$A:$E,match($A2911,Systems!$A:$A,),match(Systems!$C$2,Systems!$2:$2,))))," ["&amp;index(Systems!$A:$E,match($A2911,Systems!$A:$A,),match(Systems!$C$2,Systems!$2:$2,))&amp;"]",)</f>
        <v>Manaringaine</v>
      </c>
      <c r="C2911" s="144">
        <f t="array" ref="C2911">round((F2911-average(I2911,L2911,O2911,R2911,U2911))*X2911+if($B2911=$H2911,0,iferror(average(vlookup({$H2911,$K2911,$N2911,$Q2911,$T2911},$B:$D,column(B$1),0)),index(C:C,match($H2911,$B:$B,)))),3)</f>
        <v>-30.433</v>
      </c>
      <c r="D2911" s="144">
        <f t="array" ref="D2911">round((G2911-average(J2911,M2911,P2911,S2911,V2911))*Y2911+if($B2911=$H2911,0,iferror(average(vlookup({$H2911,$K2911,$N2911,$Q2911,$T2911},$B:$D,column(C$1),0)),index(D:D,match($H2911,$B:$B,)))),3)</f>
        <v>517.963</v>
      </c>
      <c r="E2911" s="145" t="s">
        <v>8246</v>
      </c>
      <c r="F2911" s="146">
        <v>73.364</v>
      </c>
      <c r="G2911" s="146">
        <v>53.326</v>
      </c>
      <c r="H2911" s="147" t="s">
        <v>404</v>
      </c>
      <c r="I2911" s="146">
        <v>93.823</v>
      </c>
      <c r="J2911" s="146">
        <v>401.593</v>
      </c>
      <c r="K2911" s="151" t="s">
        <v>3793</v>
      </c>
      <c r="L2911" s="144">
        <f t="shared" si="8"/>
        <v>-309.587</v>
      </c>
      <c r="M2911" s="146">
        <v>311.773</v>
      </c>
      <c r="N2911" s="151" t="s">
        <v>8244</v>
      </c>
      <c r="O2911" s="146">
        <v>551.327</v>
      </c>
      <c r="P2911" s="146">
        <v>388.782</v>
      </c>
      <c r="Q2911" s="151" t="s">
        <v>8245</v>
      </c>
      <c r="R2911" s="144">
        <f t="shared" si="9"/>
        <v>-13.799</v>
      </c>
      <c r="S2911" s="146">
        <v>54.711</v>
      </c>
      <c r="T2911" s="151" t="s">
        <v>2429</v>
      </c>
      <c r="U2911" s="144">
        <f t="shared" si="10"/>
        <v>-46.748</v>
      </c>
      <c r="V2911" s="146">
        <v>750.825</v>
      </c>
      <c r="W2911" s="146">
        <v>-603.0</v>
      </c>
      <c r="X2911" s="150">
        <f t="array" ref="X2911">sumproduct({index(C:C,match($H2911,$B:$B,0))-average(vlookup({$H2911,$K2911,$N2911,$Q2911,$T2911},$B:$D,column(B$1),0)),index(C:C,match($K2911,$B:$B,0))-average(vlookup({$H2911,$K2911,$N2911,$Q2911,$T2911},$B:$D,column(B$1),0)),index(C:C,match($N2911,$B:$B,0))-average(vlookup({$H2911,$K2911,$N2911,$Q2911,$T2911},$B:$D,column(B$1),0)),index(C:C,match($Q2911,$B:$B,0))-average(vlookup({$H2911,$K2911,$N2911,$Q2911,$T2911},$B:$D,column(B$1),0)),index(C:C,match($T2911,$B:$B,0))-average(vlookup({$H2911,$K2911,$N2911,$Q2911,$T2911},$B:$D,column(B$1),0))},{I2911-average(I2911,L2911,O2911,R2911,U2911),L2911-average(I2911,L2911,O2911,R2911,U2911),O2911-average(I2911,L2911,O2911,R2911,U2911),R2911-average(I2911,L2911,O2911,R2911,U2911),U2911-average(I2911,L2911,O2911,R2911,U2911)})/sumsq(I2911-average(I2911,L2911,O2911,R2911,U2911),L2911-average(I2911,L2911,O2911,R2911,U2911),O2911-average(I2911,L2911,O2911,R2911,U2911),R2911-average(I2911,L2911,O2911,R2911,U2911),U2911-average(I2911,L2911,O2911,R2911,U2911))</f>
        <v>1.487215896</v>
      </c>
      <c r="Y2911" s="150">
        <f t="array" ref="Y2911">sumproduct({index(D:D,match($H2911,$B:$B,0))-average(vlookup({$H2911,$K2911,$N2911,$Q2911,$T2911},$B:$D,column(C$1),0)),index(D:D,match($K2911,$B:$B,0))-average(vlookup({$H2911,$K2911,$N2911,$Q2911,$T2911},$B:$D,column(C$1),0)),index(D:D,match($N2911,$B:$B,0))-average(vlookup({$H2911,$K2911,$N2911,$Q2911,$T2911},$B:$D,column(C$1),0)),index(D:D,match($Q2911,$B:$B,0))-average(vlookup({$H2911,$K2911,$N2911,$Q2911,$T2911},$B:$D,column(C$1),0)),index(D:D,match($T2911,$B:$B,0))-average(vlookup({$H2911,$K2911,$N2911,$Q2911,$T2911},$B:$D,column(C$1),0))},{J2911-average(J2911,M2911,P2911,S2911,V2911),M2911-average(J2911,M2911,P2911,S2911,V2911),P2911-average(J2911,M2911,P2911,S2911,V2911),S2911-average(J2911,M2911,P2911,S2911,V2911),V2911-average(J2911,M2911,P2911,S2911,V2911)})/sumsq(J2911-average(J2911,M2911,P2911,S2911,V2911),M2911-average(J2911,M2911,P2911,S2911,V2911),P2911-average(J2911,M2911,P2911,S2911,V2911),S2911-average(J2911,M2911,P2911,S2911,V2911),V2911-average(J2911,M2911,P2911,S2911,V2911))</f>
        <v>-1.487216151</v>
      </c>
    </row>
    <row r="2912" ht="15.75" customHeight="1">
      <c r="A2912" s="119">
        <v>2911.0</v>
      </c>
      <c r="B2912" s="143" t="str">
        <f t="array" ref="B2912">index(Systems!$A:$E,match($A2912,Systems!$A:$A,),match(B$1,Systems!$2:$2,))&amp;if(not(isblank(index(Systems!$A:$E,match($A2912,Systems!$A:$A,),match(Systems!$C$2,Systems!$2:$2,))))," ["&amp;index(Systems!$A:$E,match($A2912,Systems!$A:$A,),match(Systems!$C$2,Systems!$2:$2,))&amp;"]",)</f>
        <v>Marknick</v>
      </c>
      <c r="C2912" s="144">
        <f t="array" ref="C2912">round((F2912-average(I2912,L2912,O2912,R2912,U2912))*X2912+if($B2912=$H2912,0,iferror(average(vlookup({$H2912,$K2912,$N2912,$Q2912,$T2912},$B:$D,column(B$1),0)),index(C:C,match($H2912,$B:$B,)))),3)</f>
        <v>498.684</v>
      </c>
      <c r="D2912" s="144">
        <f t="array" ref="D2912">round((G2912-average(J2912,M2912,P2912,S2912,V2912))*Y2912+if($B2912=$H2912,0,iferror(average(vlookup({$H2912,$K2912,$N2912,$Q2912,$T2912},$B:$D,column(C$1),0)),index(D:D,match($H2912,$B:$B,)))),3)</f>
        <v>-483.091</v>
      </c>
      <c r="E2912" s="145" t="s">
        <v>8246</v>
      </c>
      <c r="F2912" s="146">
        <v>429.141</v>
      </c>
      <c r="G2912" s="146">
        <v>726.432</v>
      </c>
      <c r="H2912" s="147" t="s">
        <v>404</v>
      </c>
      <c r="I2912" s="146">
        <v>93.823</v>
      </c>
      <c r="J2912" s="146">
        <v>401.593</v>
      </c>
      <c r="K2912" s="151" t="s">
        <v>3793</v>
      </c>
      <c r="L2912" s="144">
        <f t="shared" si="8"/>
        <v>-309.587</v>
      </c>
      <c r="M2912" s="146">
        <v>311.773</v>
      </c>
      <c r="N2912" s="151" t="s">
        <v>8244</v>
      </c>
      <c r="O2912" s="146">
        <v>551.327</v>
      </c>
      <c r="P2912" s="146">
        <v>388.782</v>
      </c>
      <c r="Q2912" s="151" t="s">
        <v>8245</v>
      </c>
      <c r="R2912" s="144">
        <f t="shared" si="9"/>
        <v>-13.799</v>
      </c>
      <c r="S2912" s="146">
        <v>54.711</v>
      </c>
      <c r="T2912" s="151" t="s">
        <v>2429</v>
      </c>
      <c r="U2912" s="144">
        <f t="shared" si="10"/>
        <v>-46.748</v>
      </c>
      <c r="V2912" s="146">
        <v>750.825</v>
      </c>
      <c r="W2912" s="146">
        <v>-603.0</v>
      </c>
      <c r="X2912" s="150">
        <f t="array" ref="X2912">sumproduct({index(C:C,match($H2912,$B:$B,0))-average(vlookup({$H2912,$K2912,$N2912,$Q2912,$T2912},$B:$D,column(B$1),0)),index(C:C,match($K2912,$B:$B,0))-average(vlookup({$H2912,$K2912,$N2912,$Q2912,$T2912},$B:$D,column(B$1),0)),index(C:C,match($N2912,$B:$B,0))-average(vlookup({$H2912,$K2912,$N2912,$Q2912,$T2912},$B:$D,column(B$1),0)),index(C:C,match($Q2912,$B:$B,0))-average(vlookup({$H2912,$K2912,$N2912,$Q2912,$T2912},$B:$D,column(B$1),0)),index(C:C,match($T2912,$B:$B,0))-average(vlookup({$H2912,$K2912,$N2912,$Q2912,$T2912},$B:$D,column(B$1),0))},{I2912-average(I2912,L2912,O2912,R2912,U2912),L2912-average(I2912,L2912,O2912,R2912,U2912),O2912-average(I2912,L2912,O2912,R2912,U2912),R2912-average(I2912,L2912,O2912,R2912,U2912),U2912-average(I2912,L2912,O2912,R2912,U2912)})/sumsq(I2912-average(I2912,L2912,O2912,R2912,U2912),L2912-average(I2912,L2912,O2912,R2912,U2912),O2912-average(I2912,L2912,O2912,R2912,U2912),R2912-average(I2912,L2912,O2912,R2912,U2912),U2912-average(I2912,L2912,O2912,R2912,U2912))</f>
        <v>1.487215896</v>
      </c>
      <c r="Y2912" s="150">
        <f t="array" ref="Y2912">sumproduct({index(D:D,match($H2912,$B:$B,0))-average(vlookup({$H2912,$K2912,$N2912,$Q2912,$T2912},$B:$D,column(C$1),0)),index(D:D,match($K2912,$B:$B,0))-average(vlookup({$H2912,$K2912,$N2912,$Q2912,$T2912},$B:$D,column(C$1),0)),index(D:D,match($N2912,$B:$B,0))-average(vlookup({$H2912,$K2912,$N2912,$Q2912,$T2912},$B:$D,column(C$1),0)),index(D:D,match($Q2912,$B:$B,0))-average(vlookup({$H2912,$K2912,$N2912,$Q2912,$T2912},$B:$D,column(C$1),0)),index(D:D,match($T2912,$B:$B,0))-average(vlookup({$H2912,$K2912,$N2912,$Q2912,$T2912},$B:$D,column(C$1),0))},{J2912-average(J2912,M2912,P2912,S2912,V2912),M2912-average(J2912,M2912,P2912,S2912,V2912),P2912-average(J2912,M2912,P2912,S2912,V2912),S2912-average(J2912,M2912,P2912,S2912,V2912),V2912-average(J2912,M2912,P2912,S2912,V2912)})/sumsq(J2912-average(J2912,M2912,P2912,S2912,V2912),M2912-average(J2912,M2912,P2912,S2912,V2912),P2912-average(J2912,M2912,P2912,S2912,V2912),S2912-average(J2912,M2912,P2912,S2912,V2912),V2912-average(J2912,M2912,P2912,S2912,V2912))</f>
        <v>-1.487216151</v>
      </c>
    </row>
    <row r="2913" ht="15.75" customHeight="1">
      <c r="A2913" s="119">
        <v>2912.0</v>
      </c>
      <c r="B2913" s="143" t="str">
        <f t="array" ref="B2913">index(Systems!$A:$E,match($A2913,Systems!$A:$A,),match(B$1,Systems!$2:$2,))&amp;if(not(isblank(index(Systems!$A:$E,match($A2913,Systems!$A:$A,),match(Systems!$C$2,Systems!$2:$2,))))," ["&amp;index(Systems!$A:$E,match($A2913,Systems!$A:$A,),match(Systems!$C$2,Systems!$2:$2,))&amp;"]",)</f>
        <v>McEvans' Sacrifice</v>
      </c>
      <c r="C2913" s="144">
        <f t="array" ref="C2913">round((F2913-average(I2913,L2913,O2913,R2913,U2913))*X2913+if($B2913=$H2913,0,iferror(average(vlookup({$H2913,$K2913,$N2913,$Q2913,$T2913},$B:$D,column(B$1),0)),index(C:C,match($H2913,$B:$B,)))),3)</f>
        <v>42.466</v>
      </c>
      <c r="D2913" s="144">
        <f t="array" ref="D2913">round((G2913-average(J2913,M2913,P2913,S2913,V2913))*Y2913+if($B2913=$H2913,0,iferror(average(vlookup({$H2913,$K2913,$N2913,$Q2913,$T2913},$B:$D,column(C$1),0)),index(D:D,match($H2913,$B:$B,)))),3)</f>
        <v>-520.132</v>
      </c>
      <c r="E2913" s="145" t="s">
        <v>8246</v>
      </c>
      <c r="F2913" s="146">
        <v>122.381</v>
      </c>
      <c r="G2913" s="146">
        <v>751.338</v>
      </c>
      <c r="H2913" s="147" t="s">
        <v>404</v>
      </c>
      <c r="I2913" s="146">
        <v>93.823</v>
      </c>
      <c r="J2913" s="146">
        <v>401.593</v>
      </c>
      <c r="K2913" s="151" t="s">
        <v>3793</v>
      </c>
      <c r="L2913" s="144">
        <f t="shared" si="8"/>
        <v>-309.587</v>
      </c>
      <c r="M2913" s="146">
        <v>311.773</v>
      </c>
      <c r="N2913" s="151" t="s">
        <v>8244</v>
      </c>
      <c r="O2913" s="146">
        <v>551.327</v>
      </c>
      <c r="P2913" s="146">
        <v>388.782</v>
      </c>
      <c r="Q2913" s="151" t="s">
        <v>8245</v>
      </c>
      <c r="R2913" s="144">
        <f t="shared" si="9"/>
        <v>-13.799</v>
      </c>
      <c r="S2913" s="146">
        <v>54.711</v>
      </c>
      <c r="T2913" s="151" t="s">
        <v>2429</v>
      </c>
      <c r="U2913" s="144">
        <f t="shared" si="10"/>
        <v>-46.748</v>
      </c>
      <c r="V2913" s="146">
        <v>750.825</v>
      </c>
      <c r="W2913" s="146">
        <v>-603.0</v>
      </c>
      <c r="X2913" s="150">
        <f t="array" ref="X2913">sumproduct({index(C:C,match($H2913,$B:$B,0))-average(vlookup({$H2913,$K2913,$N2913,$Q2913,$T2913},$B:$D,column(B$1),0)),index(C:C,match($K2913,$B:$B,0))-average(vlookup({$H2913,$K2913,$N2913,$Q2913,$T2913},$B:$D,column(B$1),0)),index(C:C,match($N2913,$B:$B,0))-average(vlookup({$H2913,$K2913,$N2913,$Q2913,$T2913},$B:$D,column(B$1),0)),index(C:C,match($Q2913,$B:$B,0))-average(vlookup({$H2913,$K2913,$N2913,$Q2913,$T2913},$B:$D,column(B$1),0)),index(C:C,match($T2913,$B:$B,0))-average(vlookup({$H2913,$K2913,$N2913,$Q2913,$T2913},$B:$D,column(B$1),0))},{I2913-average(I2913,L2913,O2913,R2913,U2913),L2913-average(I2913,L2913,O2913,R2913,U2913),O2913-average(I2913,L2913,O2913,R2913,U2913),R2913-average(I2913,L2913,O2913,R2913,U2913),U2913-average(I2913,L2913,O2913,R2913,U2913)})/sumsq(I2913-average(I2913,L2913,O2913,R2913,U2913),L2913-average(I2913,L2913,O2913,R2913,U2913),O2913-average(I2913,L2913,O2913,R2913,U2913),R2913-average(I2913,L2913,O2913,R2913,U2913),U2913-average(I2913,L2913,O2913,R2913,U2913))</f>
        <v>1.487215896</v>
      </c>
      <c r="Y2913" s="150">
        <f t="array" ref="Y2913">sumproduct({index(D:D,match($H2913,$B:$B,0))-average(vlookup({$H2913,$K2913,$N2913,$Q2913,$T2913},$B:$D,column(C$1),0)),index(D:D,match($K2913,$B:$B,0))-average(vlookup({$H2913,$K2913,$N2913,$Q2913,$T2913},$B:$D,column(C$1),0)),index(D:D,match($N2913,$B:$B,0))-average(vlookup({$H2913,$K2913,$N2913,$Q2913,$T2913},$B:$D,column(C$1),0)),index(D:D,match($Q2913,$B:$B,0))-average(vlookup({$H2913,$K2913,$N2913,$Q2913,$T2913},$B:$D,column(C$1),0)),index(D:D,match($T2913,$B:$B,0))-average(vlookup({$H2913,$K2913,$N2913,$Q2913,$T2913},$B:$D,column(C$1),0))},{J2913-average(J2913,M2913,P2913,S2913,V2913),M2913-average(J2913,M2913,P2913,S2913,V2913),P2913-average(J2913,M2913,P2913,S2913,V2913),S2913-average(J2913,M2913,P2913,S2913,V2913),V2913-average(J2913,M2913,P2913,S2913,V2913)})/sumsq(J2913-average(J2913,M2913,P2913,S2913,V2913),M2913-average(J2913,M2913,P2913,S2913,V2913),P2913-average(J2913,M2913,P2913,S2913,V2913),S2913-average(J2913,M2913,P2913,S2913,V2913),V2913-average(J2913,M2913,P2913,S2913,V2913))</f>
        <v>-1.487216151</v>
      </c>
    </row>
    <row r="2914" ht="15.75" customHeight="1">
      <c r="A2914" s="119">
        <v>2913.0</v>
      </c>
      <c r="B2914" s="143" t="str">
        <f t="array" ref="B2914">index(Systems!$A:$E,match($A2914,Systems!$A:$A,),match(B$1,Systems!$2:$2,))&amp;if(not(isblank(index(Systems!$A:$E,match($A2914,Systems!$A:$A,),match(Systems!$C$2,Systems!$2:$2,))))," ["&amp;index(Systems!$A:$E,match($A2914,Systems!$A:$A,),match(Systems!$C$2,Systems!$2:$2,))&amp;"]",)</f>
        <v>Micros [Micros III]</v>
      </c>
      <c r="C2914" s="144">
        <f t="array" ref="C2914">round((F2914-average(I2914,L2914,O2914,R2914,U2914))*X2914+if($B2914=$H2914,0,iferror(average(vlookup({$H2914,$K2914,$N2914,$Q2914,$T2914},$B:$D,column(B$1),0)),index(C:C,match($H2914,$B:$B,)))),3)</f>
        <v>361.489</v>
      </c>
      <c r="D2914" s="144">
        <f t="array" ref="D2914">round((G2914-average(J2914,M2914,P2914,S2914,V2914))*Y2914+if($B2914=$H2914,0,iferror(average(vlookup({$H2914,$K2914,$N2914,$Q2914,$T2914},$B:$D,column(C$1),0)),index(D:D,match($H2914,$B:$B,)))),3)</f>
        <v>-433.402</v>
      </c>
      <c r="E2914" s="145" t="s">
        <v>8246</v>
      </c>
      <c r="F2914" s="146">
        <v>336.891</v>
      </c>
      <c r="G2914" s="146">
        <v>693.021</v>
      </c>
      <c r="H2914" s="147" t="s">
        <v>404</v>
      </c>
      <c r="I2914" s="146">
        <v>93.823</v>
      </c>
      <c r="J2914" s="146">
        <v>401.593</v>
      </c>
      <c r="K2914" s="151" t="s">
        <v>3793</v>
      </c>
      <c r="L2914" s="144">
        <f t="shared" si="8"/>
        <v>-309.587</v>
      </c>
      <c r="M2914" s="146">
        <v>311.773</v>
      </c>
      <c r="N2914" s="151" t="s">
        <v>8244</v>
      </c>
      <c r="O2914" s="146">
        <v>551.327</v>
      </c>
      <c r="P2914" s="146">
        <v>388.782</v>
      </c>
      <c r="Q2914" s="151" t="s">
        <v>8245</v>
      </c>
      <c r="R2914" s="144">
        <f t="shared" si="9"/>
        <v>-13.799</v>
      </c>
      <c r="S2914" s="146">
        <v>54.711</v>
      </c>
      <c r="T2914" s="151" t="s">
        <v>2429</v>
      </c>
      <c r="U2914" s="144">
        <f t="shared" si="10"/>
        <v>-46.748</v>
      </c>
      <c r="V2914" s="146">
        <v>750.825</v>
      </c>
      <c r="W2914" s="146">
        <v>-603.0</v>
      </c>
      <c r="X2914" s="150">
        <f t="array" ref="X2914">sumproduct({index(C:C,match($H2914,$B:$B,0))-average(vlookup({$H2914,$K2914,$N2914,$Q2914,$T2914},$B:$D,column(B$1),0)),index(C:C,match($K2914,$B:$B,0))-average(vlookup({$H2914,$K2914,$N2914,$Q2914,$T2914},$B:$D,column(B$1),0)),index(C:C,match($N2914,$B:$B,0))-average(vlookup({$H2914,$K2914,$N2914,$Q2914,$T2914},$B:$D,column(B$1),0)),index(C:C,match($Q2914,$B:$B,0))-average(vlookup({$H2914,$K2914,$N2914,$Q2914,$T2914},$B:$D,column(B$1),0)),index(C:C,match($T2914,$B:$B,0))-average(vlookup({$H2914,$K2914,$N2914,$Q2914,$T2914},$B:$D,column(B$1),0))},{I2914-average(I2914,L2914,O2914,R2914,U2914),L2914-average(I2914,L2914,O2914,R2914,U2914),O2914-average(I2914,L2914,O2914,R2914,U2914),R2914-average(I2914,L2914,O2914,R2914,U2914),U2914-average(I2914,L2914,O2914,R2914,U2914)})/sumsq(I2914-average(I2914,L2914,O2914,R2914,U2914),L2914-average(I2914,L2914,O2914,R2914,U2914),O2914-average(I2914,L2914,O2914,R2914,U2914),R2914-average(I2914,L2914,O2914,R2914,U2914),U2914-average(I2914,L2914,O2914,R2914,U2914))</f>
        <v>1.487215896</v>
      </c>
      <c r="Y2914" s="150">
        <f t="array" ref="Y2914">sumproduct({index(D:D,match($H2914,$B:$B,0))-average(vlookup({$H2914,$K2914,$N2914,$Q2914,$T2914},$B:$D,column(C$1),0)),index(D:D,match($K2914,$B:$B,0))-average(vlookup({$H2914,$K2914,$N2914,$Q2914,$T2914},$B:$D,column(C$1),0)),index(D:D,match($N2914,$B:$B,0))-average(vlookup({$H2914,$K2914,$N2914,$Q2914,$T2914},$B:$D,column(C$1),0)),index(D:D,match($Q2914,$B:$B,0))-average(vlookup({$H2914,$K2914,$N2914,$Q2914,$T2914},$B:$D,column(C$1),0)),index(D:D,match($T2914,$B:$B,0))-average(vlookup({$H2914,$K2914,$N2914,$Q2914,$T2914},$B:$D,column(C$1),0))},{J2914-average(J2914,M2914,P2914,S2914,V2914),M2914-average(J2914,M2914,P2914,S2914,V2914),P2914-average(J2914,M2914,P2914,S2914,V2914),S2914-average(J2914,M2914,P2914,S2914,V2914),V2914-average(J2914,M2914,P2914,S2914,V2914)})/sumsq(J2914-average(J2914,M2914,P2914,S2914,V2914),M2914-average(J2914,M2914,P2914,S2914,V2914),P2914-average(J2914,M2914,P2914,S2914,V2914),S2914-average(J2914,M2914,P2914,S2914,V2914),V2914-average(J2914,M2914,P2914,S2914,V2914))</f>
        <v>-1.487216151</v>
      </c>
    </row>
    <row r="2915" ht="15.75" customHeight="1">
      <c r="A2915" s="119">
        <v>2914.0</v>
      </c>
      <c r="B2915" s="143" t="str">
        <f t="array" ref="B2915">index(Systems!$A:$E,match($A2915,Systems!$A:$A,),match(B$1,Systems!$2:$2,))&amp;if(not(isblank(index(Systems!$A:$E,match($A2915,Systems!$A:$A,),match(Systems!$C$2,Systems!$2:$2,))))," ["&amp;index(Systems!$A:$E,match($A2915,Systems!$A:$A,),match(Systems!$C$2,Systems!$2:$2,))&amp;"]",)</f>
        <v>Mirfak</v>
      </c>
      <c r="C2915" s="144">
        <f t="array" ref="C2915">round((F2915-average(I2915,L2915,O2915,R2915,U2915))*X2915+if($B2915=$H2915,0,iferror(average(vlookup({$H2915,$K2915,$N2915,$Q2915,$T2915},$B:$D,column(B$1),0)),index(C:C,match($H2915,$B:$B,)))),3)</f>
        <v>386.113</v>
      </c>
      <c r="D2915" s="144">
        <f t="array" ref="D2915">round((G2915-average(J2915,M2915,P2915,S2915,V2915))*Y2915+if($B2915=$H2915,0,iferror(average(vlookup({$H2915,$K2915,$N2915,$Q2915,$T2915},$B:$D,column(C$1),0)),index(D:D,match($H2915,$B:$B,)))),3)</f>
        <v>-478.255</v>
      </c>
      <c r="E2915" s="145" t="s">
        <v>8246</v>
      </c>
      <c r="F2915" s="146">
        <v>353.448</v>
      </c>
      <c r="G2915" s="146">
        <v>723.18</v>
      </c>
      <c r="H2915" s="147" t="s">
        <v>404</v>
      </c>
      <c r="I2915" s="146">
        <v>93.823</v>
      </c>
      <c r="J2915" s="146">
        <v>401.593</v>
      </c>
      <c r="K2915" s="151" t="s">
        <v>3793</v>
      </c>
      <c r="L2915" s="144">
        <f t="shared" si="8"/>
        <v>-309.587</v>
      </c>
      <c r="M2915" s="146">
        <v>311.773</v>
      </c>
      <c r="N2915" s="151" t="s">
        <v>8244</v>
      </c>
      <c r="O2915" s="146">
        <v>551.327</v>
      </c>
      <c r="P2915" s="146">
        <v>388.782</v>
      </c>
      <c r="Q2915" s="151" t="s">
        <v>8245</v>
      </c>
      <c r="R2915" s="144">
        <f t="shared" si="9"/>
        <v>-13.799</v>
      </c>
      <c r="S2915" s="146">
        <v>54.711</v>
      </c>
      <c r="T2915" s="151" t="s">
        <v>2429</v>
      </c>
      <c r="U2915" s="144">
        <f t="shared" si="10"/>
        <v>-46.748</v>
      </c>
      <c r="V2915" s="146">
        <v>750.825</v>
      </c>
      <c r="W2915" s="146">
        <v>-603.0</v>
      </c>
      <c r="X2915" s="150">
        <f t="array" ref="X2915">sumproduct({index(C:C,match($H2915,$B:$B,0))-average(vlookup({$H2915,$K2915,$N2915,$Q2915,$T2915},$B:$D,column(B$1),0)),index(C:C,match($K2915,$B:$B,0))-average(vlookup({$H2915,$K2915,$N2915,$Q2915,$T2915},$B:$D,column(B$1),0)),index(C:C,match($N2915,$B:$B,0))-average(vlookup({$H2915,$K2915,$N2915,$Q2915,$T2915},$B:$D,column(B$1),0)),index(C:C,match($Q2915,$B:$B,0))-average(vlookup({$H2915,$K2915,$N2915,$Q2915,$T2915},$B:$D,column(B$1),0)),index(C:C,match($T2915,$B:$B,0))-average(vlookup({$H2915,$K2915,$N2915,$Q2915,$T2915},$B:$D,column(B$1),0))},{I2915-average(I2915,L2915,O2915,R2915,U2915),L2915-average(I2915,L2915,O2915,R2915,U2915),O2915-average(I2915,L2915,O2915,R2915,U2915),R2915-average(I2915,L2915,O2915,R2915,U2915),U2915-average(I2915,L2915,O2915,R2915,U2915)})/sumsq(I2915-average(I2915,L2915,O2915,R2915,U2915),L2915-average(I2915,L2915,O2915,R2915,U2915),O2915-average(I2915,L2915,O2915,R2915,U2915),R2915-average(I2915,L2915,O2915,R2915,U2915),U2915-average(I2915,L2915,O2915,R2915,U2915))</f>
        <v>1.487215896</v>
      </c>
      <c r="Y2915" s="150">
        <f t="array" ref="Y2915">sumproduct({index(D:D,match($H2915,$B:$B,0))-average(vlookup({$H2915,$K2915,$N2915,$Q2915,$T2915},$B:$D,column(C$1),0)),index(D:D,match($K2915,$B:$B,0))-average(vlookup({$H2915,$K2915,$N2915,$Q2915,$T2915},$B:$D,column(C$1),0)),index(D:D,match($N2915,$B:$B,0))-average(vlookup({$H2915,$K2915,$N2915,$Q2915,$T2915},$B:$D,column(C$1),0)),index(D:D,match($Q2915,$B:$B,0))-average(vlookup({$H2915,$K2915,$N2915,$Q2915,$T2915},$B:$D,column(C$1),0)),index(D:D,match($T2915,$B:$B,0))-average(vlookup({$H2915,$K2915,$N2915,$Q2915,$T2915},$B:$D,column(C$1),0))},{J2915-average(J2915,M2915,P2915,S2915,V2915),M2915-average(J2915,M2915,P2915,S2915,V2915),P2915-average(J2915,M2915,P2915,S2915,V2915),S2915-average(J2915,M2915,P2915,S2915,V2915),V2915-average(J2915,M2915,P2915,S2915,V2915)})/sumsq(J2915-average(J2915,M2915,P2915,S2915,V2915),M2915-average(J2915,M2915,P2915,S2915,V2915),P2915-average(J2915,M2915,P2915,S2915,V2915),S2915-average(J2915,M2915,P2915,S2915,V2915),V2915-average(J2915,M2915,P2915,S2915,V2915))</f>
        <v>-1.487216151</v>
      </c>
    </row>
    <row r="2916" ht="15.75" customHeight="1">
      <c r="A2916" s="119">
        <v>2915.0</v>
      </c>
      <c r="B2916" s="143" t="str">
        <f t="array" ref="B2916">index(Systems!$A:$E,match($A2916,Systems!$A:$A,),match(B$1,Systems!$2:$2,))&amp;if(not(isblank(index(Systems!$A:$E,match($A2916,Systems!$A:$A,),match(Systems!$C$2,Systems!$2:$2,))))," ["&amp;index(Systems!$A:$E,match($A2916,Systems!$A:$A,),match(Systems!$C$2,Systems!$2:$2,))&amp;"]",)</f>
        <v>Orkney [TC]</v>
      </c>
      <c r="C2916" s="144">
        <f t="array" ref="C2916">round((F2916-average(I2916,L2916,O2916,R2916,U2916))*X2916+if($B2916=$H2916,0,iferror(average(vlookup({$H2916,$K2916,$N2916,$Q2916,$T2916},$B:$D,column(B$1),0)),index(C:C,match($H2916,$B:$B,)))),3)</f>
        <v>378.858</v>
      </c>
      <c r="D2916" s="144">
        <f t="array" ref="D2916">round((G2916-average(J2916,M2916,P2916,S2916,V2916))*Y2916+if($B2916=$H2916,0,iferror(average(vlookup({$H2916,$K2916,$N2916,$Q2916,$T2916},$B:$D,column(C$1),0)),index(D:D,match($H2916,$B:$B,)))),3)</f>
        <v>-399.211</v>
      </c>
      <c r="E2916" s="145" t="s">
        <v>8246</v>
      </c>
      <c r="F2916" s="146">
        <v>348.57</v>
      </c>
      <c r="G2916" s="146">
        <v>670.031</v>
      </c>
      <c r="H2916" s="147" t="s">
        <v>404</v>
      </c>
      <c r="I2916" s="146">
        <v>93.823</v>
      </c>
      <c r="J2916" s="146">
        <v>401.593</v>
      </c>
      <c r="K2916" s="151" t="s">
        <v>3793</v>
      </c>
      <c r="L2916" s="144">
        <f t="shared" si="8"/>
        <v>-309.587</v>
      </c>
      <c r="M2916" s="146">
        <v>311.773</v>
      </c>
      <c r="N2916" s="151" t="s">
        <v>8244</v>
      </c>
      <c r="O2916" s="146">
        <v>551.327</v>
      </c>
      <c r="P2916" s="146">
        <v>388.782</v>
      </c>
      <c r="Q2916" s="151" t="s">
        <v>8245</v>
      </c>
      <c r="R2916" s="144">
        <f t="shared" si="9"/>
        <v>-13.799</v>
      </c>
      <c r="S2916" s="146">
        <v>54.711</v>
      </c>
      <c r="T2916" s="151" t="s">
        <v>2429</v>
      </c>
      <c r="U2916" s="144">
        <f t="shared" si="10"/>
        <v>-46.748</v>
      </c>
      <c r="V2916" s="146">
        <v>750.825</v>
      </c>
      <c r="W2916" s="146">
        <v>-603.0</v>
      </c>
      <c r="X2916" s="150">
        <f t="array" ref="X2916">sumproduct({index(C:C,match($H2916,$B:$B,0))-average(vlookup({$H2916,$K2916,$N2916,$Q2916,$T2916},$B:$D,column(B$1),0)),index(C:C,match($K2916,$B:$B,0))-average(vlookup({$H2916,$K2916,$N2916,$Q2916,$T2916},$B:$D,column(B$1),0)),index(C:C,match($N2916,$B:$B,0))-average(vlookup({$H2916,$K2916,$N2916,$Q2916,$T2916},$B:$D,column(B$1),0)),index(C:C,match($Q2916,$B:$B,0))-average(vlookup({$H2916,$K2916,$N2916,$Q2916,$T2916},$B:$D,column(B$1),0)),index(C:C,match($T2916,$B:$B,0))-average(vlookup({$H2916,$K2916,$N2916,$Q2916,$T2916},$B:$D,column(B$1),0))},{I2916-average(I2916,L2916,O2916,R2916,U2916),L2916-average(I2916,L2916,O2916,R2916,U2916),O2916-average(I2916,L2916,O2916,R2916,U2916),R2916-average(I2916,L2916,O2916,R2916,U2916),U2916-average(I2916,L2916,O2916,R2916,U2916)})/sumsq(I2916-average(I2916,L2916,O2916,R2916,U2916),L2916-average(I2916,L2916,O2916,R2916,U2916),O2916-average(I2916,L2916,O2916,R2916,U2916),R2916-average(I2916,L2916,O2916,R2916,U2916),U2916-average(I2916,L2916,O2916,R2916,U2916))</f>
        <v>1.487215896</v>
      </c>
      <c r="Y2916" s="150">
        <f t="array" ref="Y2916">sumproduct({index(D:D,match($H2916,$B:$B,0))-average(vlookup({$H2916,$K2916,$N2916,$Q2916,$T2916},$B:$D,column(C$1),0)),index(D:D,match($K2916,$B:$B,0))-average(vlookup({$H2916,$K2916,$N2916,$Q2916,$T2916},$B:$D,column(C$1),0)),index(D:D,match($N2916,$B:$B,0))-average(vlookup({$H2916,$K2916,$N2916,$Q2916,$T2916},$B:$D,column(C$1),0)),index(D:D,match($Q2916,$B:$B,0))-average(vlookup({$H2916,$K2916,$N2916,$Q2916,$T2916},$B:$D,column(C$1),0)),index(D:D,match($T2916,$B:$B,0))-average(vlookup({$H2916,$K2916,$N2916,$Q2916,$T2916},$B:$D,column(C$1),0))},{J2916-average(J2916,M2916,P2916,S2916,V2916),M2916-average(J2916,M2916,P2916,S2916,V2916),P2916-average(J2916,M2916,P2916,S2916,V2916),S2916-average(J2916,M2916,P2916,S2916,V2916),V2916-average(J2916,M2916,P2916,S2916,V2916)})/sumsq(J2916-average(J2916,M2916,P2916,S2916,V2916),M2916-average(J2916,M2916,P2916,S2916,V2916),P2916-average(J2916,M2916,P2916,S2916,V2916),S2916-average(J2916,M2916,P2916,S2916,V2916),V2916-average(J2916,M2916,P2916,S2916,V2916))</f>
        <v>-1.487216151</v>
      </c>
    </row>
    <row r="2917" ht="15.75" customHeight="1">
      <c r="A2917" s="119">
        <v>2916.0</v>
      </c>
      <c r="B2917" s="143" t="str">
        <f t="array" ref="B2917">index(Systems!$A:$E,match($A2917,Systems!$A:$A,),match(B$1,Systems!$2:$2,))&amp;if(not(isblank(index(Systems!$A:$E,match($A2917,Systems!$A:$A,),match(Systems!$C$2,Systems!$2:$2,))))," ["&amp;index(Systems!$A:$E,match($A2917,Systems!$A:$A,),match(Systems!$C$2,Systems!$2:$2,))&amp;"]",)</f>
        <v>Oscar</v>
      </c>
      <c r="C2917" s="144">
        <f t="array" ref="C2917">round((F2917-average(I2917,L2917,O2917,R2917,U2917))*X2917+if($B2917=$H2917,0,iferror(average(vlookup({$H2917,$K2917,$N2917,$Q2917,$T2917},$B:$D,column(B$1),0)),index(C:C,match($H2917,$B:$B,)))),3)</f>
        <v>548.594</v>
      </c>
      <c r="D2917" s="144">
        <f t="array" ref="D2917">round((G2917-average(J2917,M2917,P2917,S2917,V2917))*Y2917+if($B2917=$H2917,0,iferror(average(vlookup({$H2917,$K2917,$N2917,$Q2917,$T2917},$B:$D,column(C$1),0)),index(D:D,match($H2917,$B:$B,)))),3)</f>
        <v>-451.651</v>
      </c>
      <c r="E2917" s="145" t="s">
        <v>8246</v>
      </c>
      <c r="F2917" s="146">
        <v>462.7</v>
      </c>
      <c r="G2917" s="146">
        <v>705.292</v>
      </c>
      <c r="H2917" s="147" t="s">
        <v>404</v>
      </c>
      <c r="I2917" s="146">
        <v>93.823</v>
      </c>
      <c r="J2917" s="146">
        <v>401.593</v>
      </c>
      <c r="K2917" s="151" t="s">
        <v>3793</v>
      </c>
      <c r="L2917" s="144">
        <f t="shared" si="8"/>
        <v>-309.587</v>
      </c>
      <c r="M2917" s="146">
        <v>311.773</v>
      </c>
      <c r="N2917" s="151" t="s">
        <v>8244</v>
      </c>
      <c r="O2917" s="146">
        <v>551.327</v>
      </c>
      <c r="P2917" s="146">
        <v>388.782</v>
      </c>
      <c r="Q2917" s="151" t="s">
        <v>8245</v>
      </c>
      <c r="R2917" s="144">
        <f t="shared" si="9"/>
        <v>-13.799</v>
      </c>
      <c r="S2917" s="146">
        <v>54.711</v>
      </c>
      <c r="T2917" s="151" t="s">
        <v>2429</v>
      </c>
      <c r="U2917" s="144">
        <f t="shared" si="10"/>
        <v>-46.748</v>
      </c>
      <c r="V2917" s="146">
        <v>750.825</v>
      </c>
      <c r="W2917" s="146">
        <v>-603.0</v>
      </c>
      <c r="X2917" s="150">
        <f t="array" ref="X2917">sumproduct({index(C:C,match($H2917,$B:$B,0))-average(vlookup({$H2917,$K2917,$N2917,$Q2917,$T2917},$B:$D,column(B$1),0)),index(C:C,match($K2917,$B:$B,0))-average(vlookup({$H2917,$K2917,$N2917,$Q2917,$T2917},$B:$D,column(B$1),0)),index(C:C,match($N2917,$B:$B,0))-average(vlookup({$H2917,$K2917,$N2917,$Q2917,$T2917},$B:$D,column(B$1),0)),index(C:C,match($Q2917,$B:$B,0))-average(vlookup({$H2917,$K2917,$N2917,$Q2917,$T2917},$B:$D,column(B$1),0)),index(C:C,match($T2917,$B:$B,0))-average(vlookup({$H2917,$K2917,$N2917,$Q2917,$T2917},$B:$D,column(B$1),0))},{I2917-average(I2917,L2917,O2917,R2917,U2917),L2917-average(I2917,L2917,O2917,R2917,U2917),O2917-average(I2917,L2917,O2917,R2917,U2917),R2917-average(I2917,L2917,O2917,R2917,U2917),U2917-average(I2917,L2917,O2917,R2917,U2917)})/sumsq(I2917-average(I2917,L2917,O2917,R2917,U2917),L2917-average(I2917,L2917,O2917,R2917,U2917),O2917-average(I2917,L2917,O2917,R2917,U2917),R2917-average(I2917,L2917,O2917,R2917,U2917),U2917-average(I2917,L2917,O2917,R2917,U2917))</f>
        <v>1.487215896</v>
      </c>
      <c r="Y2917" s="150">
        <f t="array" ref="Y2917">sumproduct({index(D:D,match($H2917,$B:$B,0))-average(vlookup({$H2917,$K2917,$N2917,$Q2917,$T2917},$B:$D,column(C$1),0)),index(D:D,match($K2917,$B:$B,0))-average(vlookup({$H2917,$K2917,$N2917,$Q2917,$T2917},$B:$D,column(C$1),0)),index(D:D,match($N2917,$B:$B,0))-average(vlookup({$H2917,$K2917,$N2917,$Q2917,$T2917},$B:$D,column(C$1),0)),index(D:D,match($Q2917,$B:$B,0))-average(vlookup({$H2917,$K2917,$N2917,$Q2917,$T2917},$B:$D,column(C$1),0)),index(D:D,match($T2917,$B:$B,0))-average(vlookup({$H2917,$K2917,$N2917,$Q2917,$T2917},$B:$D,column(C$1),0))},{J2917-average(J2917,M2917,P2917,S2917,V2917),M2917-average(J2917,M2917,P2917,S2917,V2917),P2917-average(J2917,M2917,P2917,S2917,V2917),S2917-average(J2917,M2917,P2917,S2917,V2917),V2917-average(J2917,M2917,P2917,S2917,V2917)})/sumsq(J2917-average(J2917,M2917,P2917,S2917,V2917),M2917-average(J2917,M2917,P2917,S2917,V2917),P2917-average(J2917,M2917,P2917,S2917,V2917),S2917-average(J2917,M2917,P2917,S2917,V2917),V2917-average(J2917,M2917,P2917,S2917,V2917))</f>
        <v>-1.487216151</v>
      </c>
    </row>
    <row r="2918" ht="15.75" customHeight="1">
      <c r="A2918" s="119">
        <v>2917.0</v>
      </c>
      <c r="B2918" s="143" t="str">
        <f t="array" ref="B2918">index(Systems!$A:$E,match($A2918,Systems!$A:$A,),match(B$1,Systems!$2:$2,))&amp;if(not(isblank(index(Systems!$A:$E,match($A2918,Systems!$A:$A,),match(Systems!$C$2,Systems!$2:$2,))))," ["&amp;index(Systems!$A:$E,match($A2918,Systems!$A:$A,),match(Systems!$C$2,Systems!$2:$2,))&amp;"]",)</f>
        <v>Placida</v>
      </c>
      <c r="C2918" s="144">
        <f t="array" ref="C2918">round((F2918-average(I2918,L2918,O2918,R2918,U2918))*X2918+if($B2918=$H2918,0,iferror(average(vlookup({$H2918,$K2918,$N2918,$Q2918,$T2918},$B:$D,column(B$1),0)),index(C:C,match($H2918,$B:$B,)))),3)</f>
        <v>-117.692</v>
      </c>
      <c r="D2918" s="144">
        <f t="array" ref="D2918">round((G2918-average(J2918,M2918,P2918,S2918,V2918))*Y2918+if($B2918=$H2918,0,iferror(average(vlookup({$H2918,$K2918,$N2918,$Q2918,$T2918},$B:$D,column(C$1),0)),index(D:D,match($H2918,$B:$B,)))),3)</f>
        <v>490.71</v>
      </c>
      <c r="E2918" s="145" t="s">
        <v>8246</v>
      </c>
      <c r="F2918" s="146">
        <v>14.691</v>
      </c>
      <c r="G2918" s="146">
        <v>71.651</v>
      </c>
      <c r="H2918" s="147" t="s">
        <v>404</v>
      </c>
      <c r="I2918" s="146">
        <v>93.823</v>
      </c>
      <c r="J2918" s="146">
        <v>401.593</v>
      </c>
      <c r="K2918" s="151" t="s">
        <v>3793</v>
      </c>
      <c r="L2918" s="144">
        <f t="shared" si="8"/>
        <v>-309.587</v>
      </c>
      <c r="M2918" s="146">
        <v>311.773</v>
      </c>
      <c r="N2918" s="151" t="s">
        <v>8244</v>
      </c>
      <c r="O2918" s="146">
        <v>551.327</v>
      </c>
      <c r="P2918" s="146">
        <v>388.782</v>
      </c>
      <c r="Q2918" s="151" t="s">
        <v>8245</v>
      </c>
      <c r="R2918" s="144">
        <f t="shared" si="9"/>
        <v>-13.799</v>
      </c>
      <c r="S2918" s="146">
        <v>54.711</v>
      </c>
      <c r="T2918" s="151" t="s">
        <v>2429</v>
      </c>
      <c r="U2918" s="144">
        <f t="shared" si="10"/>
        <v>-46.748</v>
      </c>
      <c r="V2918" s="146">
        <v>750.825</v>
      </c>
      <c r="W2918" s="146">
        <v>-603.0</v>
      </c>
      <c r="X2918" s="150">
        <f t="array" ref="X2918">sumproduct({index(C:C,match($H2918,$B:$B,0))-average(vlookup({$H2918,$K2918,$N2918,$Q2918,$T2918},$B:$D,column(B$1),0)),index(C:C,match($K2918,$B:$B,0))-average(vlookup({$H2918,$K2918,$N2918,$Q2918,$T2918},$B:$D,column(B$1),0)),index(C:C,match($N2918,$B:$B,0))-average(vlookup({$H2918,$K2918,$N2918,$Q2918,$T2918},$B:$D,column(B$1),0)),index(C:C,match($Q2918,$B:$B,0))-average(vlookup({$H2918,$K2918,$N2918,$Q2918,$T2918},$B:$D,column(B$1),0)),index(C:C,match($T2918,$B:$B,0))-average(vlookup({$H2918,$K2918,$N2918,$Q2918,$T2918},$B:$D,column(B$1),0))},{I2918-average(I2918,L2918,O2918,R2918,U2918),L2918-average(I2918,L2918,O2918,R2918,U2918),O2918-average(I2918,L2918,O2918,R2918,U2918),R2918-average(I2918,L2918,O2918,R2918,U2918),U2918-average(I2918,L2918,O2918,R2918,U2918)})/sumsq(I2918-average(I2918,L2918,O2918,R2918,U2918),L2918-average(I2918,L2918,O2918,R2918,U2918),O2918-average(I2918,L2918,O2918,R2918,U2918),R2918-average(I2918,L2918,O2918,R2918,U2918),U2918-average(I2918,L2918,O2918,R2918,U2918))</f>
        <v>1.487215896</v>
      </c>
      <c r="Y2918" s="150">
        <f t="array" ref="Y2918">sumproduct({index(D:D,match($H2918,$B:$B,0))-average(vlookup({$H2918,$K2918,$N2918,$Q2918,$T2918},$B:$D,column(C$1),0)),index(D:D,match($K2918,$B:$B,0))-average(vlookup({$H2918,$K2918,$N2918,$Q2918,$T2918},$B:$D,column(C$1),0)),index(D:D,match($N2918,$B:$B,0))-average(vlookup({$H2918,$K2918,$N2918,$Q2918,$T2918},$B:$D,column(C$1),0)),index(D:D,match($Q2918,$B:$B,0))-average(vlookup({$H2918,$K2918,$N2918,$Q2918,$T2918},$B:$D,column(C$1),0)),index(D:D,match($T2918,$B:$B,0))-average(vlookup({$H2918,$K2918,$N2918,$Q2918,$T2918},$B:$D,column(C$1),0))},{J2918-average(J2918,M2918,P2918,S2918,V2918),M2918-average(J2918,M2918,P2918,S2918,V2918),P2918-average(J2918,M2918,P2918,S2918,V2918),S2918-average(J2918,M2918,P2918,S2918,V2918),V2918-average(J2918,M2918,P2918,S2918,V2918)})/sumsq(J2918-average(J2918,M2918,P2918,S2918,V2918),M2918-average(J2918,M2918,P2918,S2918,V2918),P2918-average(J2918,M2918,P2918,S2918,V2918),S2918-average(J2918,M2918,P2918,S2918,V2918),V2918-average(J2918,M2918,P2918,S2918,V2918))</f>
        <v>-1.487216151</v>
      </c>
    </row>
    <row r="2919" ht="15.75" customHeight="1">
      <c r="A2919" s="119">
        <v>2918.0</v>
      </c>
      <c r="B2919" s="143" t="str">
        <f t="array" ref="B2919">index(Systems!$A:$E,match($A2919,Systems!$A:$A,),match(B$1,Systems!$2:$2,))&amp;if(not(isblank(index(Systems!$A:$E,match($A2919,Systems!$A:$A,),match(Systems!$C$2,Systems!$2:$2,))))," ["&amp;index(Systems!$A:$E,match($A2919,Systems!$A:$A,),match(Systems!$C$2,Systems!$2:$2,))&amp;"]",)</f>
        <v>Porthos</v>
      </c>
      <c r="C2919" s="144">
        <f t="array" ref="C2919">round((F2919-average(I2919,L2919,O2919,R2919,U2919))*X2919+if($B2919=$H2919,0,iferror(average(vlookup({$H2919,$K2919,$N2919,$Q2919,$T2919},$B:$D,column(B$1),0)),index(C:C,match($H2919,$B:$B,)))),3)</f>
        <v>90.203</v>
      </c>
      <c r="D2919" s="144">
        <f t="array" ref="D2919">round((G2919-average(J2919,M2919,P2919,S2919,V2919))*Y2919+if($B2919=$H2919,0,iferror(average(vlookup({$H2919,$K2919,$N2919,$Q2919,$T2919},$B:$D,column(C$1),0)),index(D:D,match($H2919,$B:$B,)))),3)</f>
        <v>475.851</v>
      </c>
      <c r="E2919" s="145" t="s">
        <v>8246</v>
      </c>
      <c r="F2919" s="146">
        <v>154.479</v>
      </c>
      <c r="G2919" s="146">
        <v>81.642</v>
      </c>
      <c r="H2919" s="147" t="s">
        <v>404</v>
      </c>
      <c r="I2919" s="146">
        <v>93.823</v>
      </c>
      <c r="J2919" s="146">
        <v>401.593</v>
      </c>
      <c r="K2919" s="151" t="s">
        <v>3793</v>
      </c>
      <c r="L2919" s="144">
        <f t="shared" si="8"/>
        <v>-309.587</v>
      </c>
      <c r="M2919" s="146">
        <v>311.773</v>
      </c>
      <c r="N2919" s="151" t="s">
        <v>8244</v>
      </c>
      <c r="O2919" s="146">
        <v>551.327</v>
      </c>
      <c r="P2919" s="146">
        <v>388.782</v>
      </c>
      <c r="Q2919" s="151" t="s">
        <v>8245</v>
      </c>
      <c r="R2919" s="144">
        <f t="shared" si="9"/>
        <v>-13.799</v>
      </c>
      <c r="S2919" s="146">
        <v>54.711</v>
      </c>
      <c r="T2919" s="151" t="s">
        <v>2429</v>
      </c>
      <c r="U2919" s="144">
        <f t="shared" si="10"/>
        <v>-46.748</v>
      </c>
      <c r="V2919" s="146">
        <v>750.825</v>
      </c>
      <c r="W2919" s="146">
        <v>-603.0</v>
      </c>
      <c r="X2919" s="150">
        <f t="array" ref="X2919">sumproduct({index(C:C,match($H2919,$B:$B,0))-average(vlookup({$H2919,$K2919,$N2919,$Q2919,$T2919},$B:$D,column(B$1),0)),index(C:C,match($K2919,$B:$B,0))-average(vlookup({$H2919,$K2919,$N2919,$Q2919,$T2919},$B:$D,column(B$1),0)),index(C:C,match($N2919,$B:$B,0))-average(vlookup({$H2919,$K2919,$N2919,$Q2919,$T2919},$B:$D,column(B$1),0)),index(C:C,match($Q2919,$B:$B,0))-average(vlookup({$H2919,$K2919,$N2919,$Q2919,$T2919},$B:$D,column(B$1),0)),index(C:C,match($T2919,$B:$B,0))-average(vlookup({$H2919,$K2919,$N2919,$Q2919,$T2919},$B:$D,column(B$1),0))},{I2919-average(I2919,L2919,O2919,R2919,U2919),L2919-average(I2919,L2919,O2919,R2919,U2919),O2919-average(I2919,L2919,O2919,R2919,U2919),R2919-average(I2919,L2919,O2919,R2919,U2919),U2919-average(I2919,L2919,O2919,R2919,U2919)})/sumsq(I2919-average(I2919,L2919,O2919,R2919,U2919),L2919-average(I2919,L2919,O2919,R2919,U2919),O2919-average(I2919,L2919,O2919,R2919,U2919),R2919-average(I2919,L2919,O2919,R2919,U2919),U2919-average(I2919,L2919,O2919,R2919,U2919))</f>
        <v>1.487215896</v>
      </c>
      <c r="Y2919" s="150">
        <f t="array" ref="Y2919">sumproduct({index(D:D,match($H2919,$B:$B,0))-average(vlookup({$H2919,$K2919,$N2919,$Q2919,$T2919},$B:$D,column(C$1),0)),index(D:D,match($K2919,$B:$B,0))-average(vlookup({$H2919,$K2919,$N2919,$Q2919,$T2919},$B:$D,column(C$1),0)),index(D:D,match($N2919,$B:$B,0))-average(vlookup({$H2919,$K2919,$N2919,$Q2919,$T2919},$B:$D,column(C$1),0)),index(D:D,match($Q2919,$B:$B,0))-average(vlookup({$H2919,$K2919,$N2919,$Q2919,$T2919},$B:$D,column(C$1),0)),index(D:D,match($T2919,$B:$B,0))-average(vlookup({$H2919,$K2919,$N2919,$Q2919,$T2919},$B:$D,column(C$1),0))},{J2919-average(J2919,M2919,P2919,S2919,V2919),M2919-average(J2919,M2919,P2919,S2919,V2919),P2919-average(J2919,M2919,P2919,S2919,V2919),S2919-average(J2919,M2919,P2919,S2919,V2919),V2919-average(J2919,M2919,P2919,S2919,V2919)})/sumsq(J2919-average(J2919,M2919,P2919,S2919,V2919),M2919-average(J2919,M2919,P2919,S2919,V2919),P2919-average(J2919,M2919,P2919,S2919,V2919),S2919-average(J2919,M2919,P2919,S2919,V2919),V2919-average(J2919,M2919,P2919,S2919,V2919))</f>
        <v>-1.487216151</v>
      </c>
    </row>
    <row r="2920" ht="15.75" customHeight="1">
      <c r="A2920" s="119">
        <v>2919.0</v>
      </c>
      <c r="B2920" s="143" t="str">
        <f t="array" ref="B2920">index(Systems!$A:$E,match($A2920,Systems!$A:$A,),match(B$1,Systems!$2:$2,))&amp;if(not(isblank(index(Systems!$A:$E,match($A2920,Systems!$A:$A,),match(Systems!$C$2,Systems!$2:$2,))))," ["&amp;index(Systems!$A:$E,match($A2920,Systems!$A:$A,),match(Systems!$C$2,Systems!$2:$2,))&amp;"]",)</f>
        <v>Regis Roost</v>
      </c>
      <c r="C2920" s="144">
        <f t="array" ref="C2920">round((F2920-average(I2920,L2920,O2920,R2920,U2920))*X2920+if($B2920=$H2920,0,iferror(average(vlookup({$H2920,$K2920,$N2920,$Q2920,$T2920},$B:$D,column(B$1),0)),index(C:C,match($H2920,$B:$B,)))),3)</f>
        <v>153.505</v>
      </c>
      <c r="D2920" s="144">
        <f t="array" ref="D2920">round((G2920-average(J2920,M2920,P2920,S2920,V2920))*Y2920+if($B2920=$H2920,0,iferror(average(vlookup({$H2920,$K2920,$N2920,$Q2920,$T2920},$B:$D,column(C$1),0)),index(D:D,match($H2920,$B:$B,)))),3)</f>
        <v>-442.138</v>
      </c>
      <c r="E2920" s="145" t="s">
        <v>8246</v>
      </c>
      <c r="F2920" s="146">
        <v>197.043</v>
      </c>
      <c r="G2920" s="146">
        <v>698.895</v>
      </c>
      <c r="H2920" s="147" t="s">
        <v>404</v>
      </c>
      <c r="I2920" s="146">
        <v>93.823</v>
      </c>
      <c r="J2920" s="146">
        <v>401.593</v>
      </c>
      <c r="K2920" s="151" t="s">
        <v>3793</v>
      </c>
      <c r="L2920" s="144">
        <f t="shared" si="8"/>
        <v>-309.587</v>
      </c>
      <c r="M2920" s="146">
        <v>311.773</v>
      </c>
      <c r="N2920" s="151" t="s">
        <v>8244</v>
      </c>
      <c r="O2920" s="146">
        <v>551.327</v>
      </c>
      <c r="P2920" s="146">
        <v>388.782</v>
      </c>
      <c r="Q2920" s="151" t="s">
        <v>8245</v>
      </c>
      <c r="R2920" s="144">
        <f t="shared" si="9"/>
        <v>-13.799</v>
      </c>
      <c r="S2920" s="146">
        <v>54.711</v>
      </c>
      <c r="T2920" s="151" t="s">
        <v>2429</v>
      </c>
      <c r="U2920" s="144">
        <f t="shared" si="10"/>
        <v>-46.748</v>
      </c>
      <c r="V2920" s="146">
        <v>750.825</v>
      </c>
      <c r="W2920" s="146">
        <v>-603.0</v>
      </c>
      <c r="X2920" s="150">
        <f t="array" ref="X2920">sumproduct({index(C:C,match($H2920,$B:$B,0))-average(vlookup({$H2920,$K2920,$N2920,$Q2920,$T2920},$B:$D,column(B$1),0)),index(C:C,match($K2920,$B:$B,0))-average(vlookup({$H2920,$K2920,$N2920,$Q2920,$T2920},$B:$D,column(B$1),0)),index(C:C,match($N2920,$B:$B,0))-average(vlookup({$H2920,$K2920,$N2920,$Q2920,$T2920},$B:$D,column(B$1),0)),index(C:C,match($Q2920,$B:$B,0))-average(vlookup({$H2920,$K2920,$N2920,$Q2920,$T2920},$B:$D,column(B$1),0)),index(C:C,match($T2920,$B:$B,0))-average(vlookup({$H2920,$K2920,$N2920,$Q2920,$T2920},$B:$D,column(B$1),0))},{I2920-average(I2920,L2920,O2920,R2920,U2920),L2920-average(I2920,L2920,O2920,R2920,U2920),O2920-average(I2920,L2920,O2920,R2920,U2920),R2920-average(I2920,L2920,O2920,R2920,U2920),U2920-average(I2920,L2920,O2920,R2920,U2920)})/sumsq(I2920-average(I2920,L2920,O2920,R2920,U2920),L2920-average(I2920,L2920,O2920,R2920,U2920),O2920-average(I2920,L2920,O2920,R2920,U2920),R2920-average(I2920,L2920,O2920,R2920,U2920),U2920-average(I2920,L2920,O2920,R2920,U2920))</f>
        <v>1.487215896</v>
      </c>
      <c r="Y2920" s="150">
        <f t="array" ref="Y2920">sumproduct({index(D:D,match($H2920,$B:$B,0))-average(vlookup({$H2920,$K2920,$N2920,$Q2920,$T2920},$B:$D,column(C$1),0)),index(D:D,match($K2920,$B:$B,0))-average(vlookup({$H2920,$K2920,$N2920,$Q2920,$T2920},$B:$D,column(C$1),0)),index(D:D,match($N2920,$B:$B,0))-average(vlookup({$H2920,$K2920,$N2920,$Q2920,$T2920},$B:$D,column(C$1),0)),index(D:D,match($Q2920,$B:$B,0))-average(vlookup({$H2920,$K2920,$N2920,$Q2920,$T2920},$B:$D,column(C$1),0)),index(D:D,match($T2920,$B:$B,0))-average(vlookup({$H2920,$K2920,$N2920,$Q2920,$T2920},$B:$D,column(C$1),0))},{J2920-average(J2920,M2920,P2920,S2920,V2920),M2920-average(J2920,M2920,P2920,S2920,V2920),P2920-average(J2920,M2920,P2920,S2920,V2920),S2920-average(J2920,M2920,P2920,S2920,V2920),V2920-average(J2920,M2920,P2920,S2920,V2920)})/sumsq(J2920-average(J2920,M2920,P2920,S2920,V2920),M2920-average(J2920,M2920,P2920,S2920,V2920),P2920-average(J2920,M2920,P2920,S2920,V2920),S2920-average(J2920,M2920,P2920,S2920,V2920),V2920-average(J2920,M2920,P2920,S2920,V2920))</f>
        <v>-1.487216151</v>
      </c>
    </row>
    <row r="2921" ht="15.75" customHeight="1">
      <c r="A2921" s="119">
        <v>2920.0</v>
      </c>
      <c r="B2921" s="143" t="str">
        <f t="array" ref="B2921">index(Systems!$A:$E,match($A2921,Systems!$A:$A,),match(B$1,Systems!$2:$2,))&amp;if(not(isblank(index(Systems!$A:$E,match($A2921,Systems!$A:$A,),match(Systems!$C$2,Systems!$2:$2,))))," ["&amp;index(Systems!$A:$E,match($A2921,Systems!$A:$A,),match(Systems!$C$2,Systems!$2:$2,))&amp;"]",)</f>
        <v>Rezak's Hole</v>
      </c>
      <c r="C2921" s="144">
        <f t="array" ref="C2921">round((F2921-average(I2921,L2921,O2921,R2921,U2921))*X2921+if($B2921=$H2921,0,iferror(average(vlookup({$H2921,$K2921,$N2921,$Q2921,$T2921},$B:$D,column(B$1),0)),index(C:C,match($H2921,$B:$B,)))),3)</f>
        <v>418.418</v>
      </c>
      <c r="D2921" s="144">
        <f t="array" ref="D2921">round((G2921-average(J2921,M2921,P2921,S2921,V2921))*Y2921+if($B2921=$H2921,0,iferror(average(vlookup({$H2921,$K2921,$N2921,$Q2921,$T2921},$B:$D,column(C$1),0)),index(D:D,match($H2921,$B:$B,)))),3)</f>
        <v>339.125</v>
      </c>
      <c r="E2921" s="145" t="s">
        <v>8246</v>
      </c>
      <c r="F2921" s="146">
        <v>375.17</v>
      </c>
      <c r="G2921" s="146">
        <v>173.576</v>
      </c>
      <c r="H2921" s="147" t="s">
        <v>404</v>
      </c>
      <c r="I2921" s="146">
        <v>93.823</v>
      </c>
      <c r="J2921" s="146">
        <v>401.593</v>
      </c>
      <c r="K2921" s="151" t="s">
        <v>3793</v>
      </c>
      <c r="L2921" s="144">
        <f t="shared" si="8"/>
        <v>-309.587</v>
      </c>
      <c r="M2921" s="146">
        <v>311.773</v>
      </c>
      <c r="N2921" s="151" t="s">
        <v>8244</v>
      </c>
      <c r="O2921" s="146">
        <v>551.327</v>
      </c>
      <c r="P2921" s="146">
        <v>388.782</v>
      </c>
      <c r="Q2921" s="151" t="s">
        <v>8245</v>
      </c>
      <c r="R2921" s="144">
        <f t="shared" si="9"/>
        <v>-13.799</v>
      </c>
      <c r="S2921" s="146">
        <v>54.711</v>
      </c>
      <c r="T2921" s="151" t="s">
        <v>2429</v>
      </c>
      <c r="U2921" s="144">
        <f t="shared" si="10"/>
        <v>-46.748</v>
      </c>
      <c r="V2921" s="146">
        <v>750.825</v>
      </c>
      <c r="W2921" s="146">
        <v>-603.0</v>
      </c>
      <c r="X2921" s="150">
        <f t="array" ref="X2921">sumproduct({index(C:C,match($H2921,$B:$B,0))-average(vlookup({$H2921,$K2921,$N2921,$Q2921,$T2921},$B:$D,column(B$1),0)),index(C:C,match($K2921,$B:$B,0))-average(vlookup({$H2921,$K2921,$N2921,$Q2921,$T2921},$B:$D,column(B$1),0)),index(C:C,match($N2921,$B:$B,0))-average(vlookup({$H2921,$K2921,$N2921,$Q2921,$T2921},$B:$D,column(B$1),0)),index(C:C,match($Q2921,$B:$B,0))-average(vlookup({$H2921,$K2921,$N2921,$Q2921,$T2921},$B:$D,column(B$1),0)),index(C:C,match($T2921,$B:$B,0))-average(vlookup({$H2921,$K2921,$N2921,$Q2921,$T2921},$B:$D,column(B$1),0))},{I2921-average(I2921,L2921,O2921,R2921,U2921),L2921-average(I2921,L2921,O2921,R2921,U2921),O2921-average(I2921,L2921,O2921,R2921,U2921),R2921-average(I2921,L2921,O2921,R2921,U2921),U2921-average(I2921,L2921,O2921,R2921,U2921)})/sumsq(I2921-average(I2921,L2921,O2921,R2921,U2921),L2921-average(I2921,L2921,O2921,R2921,U2921),O2921-average(I2921,L2921,O2921,R2921,U2921),R2921-average(I2921,L2921,O2921,R2921,U2921),U2921-average(I2921,L2921,O2921,R2921,U2921))</f>
        <v>1.487215896</v>
      </c>
      <c r="Y2921" s="150">
        <f t="array" ref="Y2921">sumproduct({index(D:D,match($H2921,$B:$B,0))-average(vlookup({$H2921,$K2921,$N2921,$Q2921,$T2921},$B:$D,column(C$1),0)),index(D:D,match($K2921,$B:$B,0))-average(vlookup({$H2921,$K2921,$N2921,$Q2921,$T2921},$B:$D,column(C$1),0)),index(D:D,match($N2921,$B:$B,0))-average(vlookup({$H2921,$K2921,$N2921,$Q2921,$T2921},$B:$D,column(C$1),0)),index(D:D,match($Q2921,$B:$B,0))-average(vlookup({$H2921,$K2921,$N2921,$Q2921,$T2921},$B:$D,column(C$1),0)),index(D:D,match($T2921,$B:$B,0))-average(vlookup({$H2921,$K2921,$N2921,$Q2921,$T2921},$B:$D,column(C$1),0))},{J2921-average(J2921,M2921,P2921,S2921,V2921),M2921-average(J2921,M2921,P2921,S2921,V2921),P2921-average(J2921,M2921,P2921,S2921,V2921),S2921-average(J2921,M2921,P2921,S2921,V2921),V2921-average(J2921,M2921,P2921,S2921,V2921)})/sumsq(J2921-average(J2921,M2921,P2921,S2921,V2921),M2921-average(J2921,M2921,P2921,S2921,V2921),P2921-average(J2921,M2921,P2921,S2921,V2921),S2921-average(J2921,M2921,P2921,S2921,V2921),V2921-average(J2921,M2921,P2921,S2921,V2921))</f>
        <v>-1.487216151</v>
      </c>
    </row>
    <row r="2922" ht="15.75" customHeight="1">
      <c r="A2922" s="119">
        <v>2921.0</v>
      </c>
      <c r="B2922" s="143" t="str">
        <f t="array" ref="B2922">index(Systems!$A:$E,match($A2922,Systems!$A:$A,),match(B$1,Systems!$2:$2,))&amp;if(not(isblank(index(Systems!$A:$E,match($A2922,Systems!$A:$A,),match(Systems!$C$2,Systems!$2:$2,))))," ["&amp;index(Systems!$A:$E,match($A2922,Systems!$A:$A,),match(Systems!$C$2,Systems!$2:$2,))&amp;"]",)</f>
        <v>Santander [Santander V / Santander's World]</v>
      </c>
      <c r="C2922" s="144">
        <f t="array" ref="C2922">round((F2922-average(I2922,L2922,O2922,R2922,U2922))*X2922+if($B2922=$H2922,0,iferror(average(vlookup({$H2922,$K2922,$N2922,$Q2922,$T2922},$B:$D,column(B$1),0)),index(C:C,match($H2922,$B:$B,)))),3)</f>
        <v>77.793</v>
      </c>
      <c r="D2922" s="144">
        <f t="array" ref="D2922">round((G2922-average(J2922,M2922,P2922,S2922,V2922))*Y2922+if($B2922=$H2922,0,iferror(average(vlookup({$H2922,$K2922,$N2922,$Q2922,$T2922},$B:$D,column(C$1),0)),index(D:D,match($H2922,$B:$B,)))),3)</f>
        <v>481.025</v>
      </c>
      <c r="E2922" s="145" t="s">
        <v>8246</v>
      </c>
      <c r="F2922" s="146">
        <v>146.135</v>
      </c>
      <c r="G2922" s="146">
        <v>78.163</v>
      </c>
      <c r="H2922" s="147" t="s">
        <v>404</v>
      </c>
      <c r="I2922" s="146">
        <v>93.823</v>
      </c>
      <c r="J2922" s="146">
        <v>401.593</v>
      </c>
      <c r="K2922" s="151" t="s">
        <v>3793</v>
      </c>
      <c r="L2922" s="144">
        <f t="shared" si="8"/>
        <v>-309.587</v>
      </c>
      <c r="M2922" s="146">
        <v>311.773</v>
      </c>
      <c r="N2922" s="151" t="s">
        <v>8244</v>
      </c>
      <c r="O2922" s="146">
        <v>551.327</v>
      </c>
      <c r="P2922" s="146">
        <v>388.782</v>
      </c>
      <c r="Q2922" s="151" t="s">
        <v>8245</v>
      </c>
      <c r="R2922" s="144">
        <f t="shared" si="9"/>
        <v>-13.799</v>
      </c>
      <c r="S2922" s="146">
        <v>54.711</v>
      </c>
      <c r="T2922" s="151" t="s">
        <v>2429</v>
      </c>
      <c r="U2922" s="144">
        <f t="shared" si="10"/>
        <v>-46.748</v>
      </c>
      <c r="V2922" s="146">
        <v>750.825</v>
      </c>
      <c r="W2922" s="146">
        <v>-603.0</v>
      </c>
      <c r="X2922" s="150">
        <f t="array" ref="X2922">sumproduct({index(C:C,match($H2922,$B:$B,0))-average(vlookup({$H2922,$K2922,$N2922,$Q2922,$T2922},$B:$D,column(B$1),0)),index(C:C,match($K2922,$B:$B,0))-average(vlookup({$H2922,$K2922,$N2922,$Q2922,$T2922},$B:$D,column(B$1),0)),index(C:C,match($N2922,$B:$B,0))-average(vlookup({$H2922,$K2922,$N2922,$Q2922,$T2922},$B:$D,column(B$1),0)),index(C:C,match($Q2922,$B:$B,0))-average(vlookup({$H2922,$K2922,$N2922,$Q2922,$T2922},$B:$D,column(B$1),0)),index(C:C,match($T2922,$B:$B,0))-average(vlookup({$H2922,$K2922,$N2922,$Q2922,$T2922},$B:$D,column(B$1),0))},{I2922-average(I2922,L2922,O2922,R2922,U2922),L2922-average(I2922,L2922,O2922,R2922,U2922),O2922-average(I2922,L2922,O2922,R2922,U2922),R2922-average(I2922,L2922,O2922,R2922,U2922),U2922-average(I2922,L2922,O2922,R2922,U2922)})/sumsq(I2922-average(I2922,L2922,O2922,R2922,U2922),L2922-average(I2922,L2922,O2922,R2922,U2922),O2922-average(I2922,L2922,O2922,R2922,U2922),R2922-average(I2922,L2922,O2922,R2922,U2922),U2922-average(I2922,L2922,O2922,R2922,U2922))</f>
        <v>1.487215896</v>
      </c>
      <c r="Y2922" s="150">
        <f t="array" ref="Y2922">sumproduct({index(D:D,match($H2922,$B:$B,0))-average(vlookup({$H2922,$K2922,$N2922,$Q2922,$T2922},$B:$D,column(C$1),0)),index(D:D,match($K2922,$B:$B,0))-average(vlookup({$H2922,$K2922,$N2922,$Q2922,$T2922},$B:$D,column(C$1),0)),index(D:D,match($N2922,$B:$B,0))-average(vlookup({$H2922,$K2922,$N2922,$Q2922,$T2922},$B:$D,column(C$1),0)),index(D:D,match($Q2922,$B:$B,0))-average(vlookup({$H2922,$K2922,$N2922,$Q2922,$T2922},$B:$D,column(C$1),0)),index(D:D,match($T2922,$B:$B,0))-average(vlookup({$H2922,$K2922,$N2922,$Q2922,$T2922},$B:$D,column(C$1),0))},{J2922-average(J2922,M2922,P2922,S2922,V2922),M2922-average(J2922,M2922,P2922,S2922,V2922),P2922-average(J2922,M2922,P2922,S2922,V2922),S2922-average(J2922,M2922,P2922,S2922,V2922),V2922-average(J2922,M2922,P2922,S2922,V2922)})/sumsq(J2922-average(J2922,M2922,P2922,S2922,V2922),M2922-average(J2922,M2922,P2922,S2922,V2922),P2922-average(J2922,M2922,P2922,S2922,V2922),S2922-average(J2922,M2922,P2922,S2922,V2922),V2922-average(J2922,M2922,P2922,S2922,V2922))</f>
        <v>-1.487216151</v>
      </c>
    </row>
    <row r="2923" ht="15.75" customHeight="1">
      <c r="A2923" s="119">
        <v>2922.0</v>
      </c>
      <c r="B2923" s="143" t="str">
        <f t="array" ref="B2923">index(Systems!$A:$E,match($A2923,Systems!$A:$A,),match(B$1,Systems!$2:$2,))&amp;if(not(isblank(index(Systems!$A:$E,match($A2923,Systems!$A:$A,),match(Systems!$C$2,Systems!$2:$2,))))," ["&amp;index(Systems!$A:$E,match($A2923,Systems!$A:$A,),match(Systems!$C$2,Systems!$2:$2,))&amp;"]",)</f>
        <v>Siendou</v>
      </c>
      <c r="C2923" s="144">
        <f t="array" ref="C2923">round((F2923-average(I2923,L2923,O2923,R2923,U2923))*X2923+if($B2923=$H2923,0,iferror(average(vlookup({$H2923,$K2923,$N2923,$Q2923,$T2923},$B:$D,column(B$1),0)),index(C:C,match($H2923,$B:$B,)))),3)</f>
        <v>-113.995</v>
      </c>
      <c r="D2923" s="144">
        <f t="array" ref="D2923">round((G2923-average(J2923,M2923,P2923,S2923,V2923))*Y2923+if($B2923=$H2923,0,iferror(average(vlookup({$H2923,$K2923,$N2923,$Q2923,$T2923},$B:$D,column(C$1),0)),index(D:D,match($H2923,$B:$B,)))),3)</f>
        <v>-291.633</v>
      </c>
      <c r="E2923" s="145" t="s">
        <v>8246</v>
      </c>
      <c r="F2923" s="146">
        <v>17.177</v>
      </c>
      <c r="G2923" s="146">
        <v>597.696</v>
      </c>
      <c r="H2923" s="147" t="s">
        <v>404</v>
      </c>
      <c r="I2923" s="146">
        <v>93.823</v>
      </c>
      <c r="J2923" s="146">
        <v>401.593</v>
      </c>
      <c r="K2923" s="151" t="s">
        <v>3793</v>
      </c>
      <c r="L2923" s="144">
        <f t="shared" si="8"/>
        <v>-309.587</v>
      </c>
      <c r="M2923" s="146">
        <v>311.773</v>
      </c>
      <c r="N2923" s="151" t="s">
        <v>8244</v>
      </c>
      <c r="O2923" s="146">
        <v>551.327</v>
      </c>
      <c r="P2923" s="146">
        <v>388.782</v>
      </c>
      <c r="Q2923" s="151" t="s">
        <v>8245</v>
      </c>
      <c r="R2923" s="144">
        <f t="shared" si="9"/>
        <v>-13.799</v>
      </c>
      <c r="S2923" s="146">
        <v>54.711</v>
      </c>
      <c r="T2923" s="151" t="s">
        <v>2429</v>
      </c>
      <c r="U2923" s="144">
        <f t="shared" si="10"/>
        <v>-46.748</v>
      </c>
      <c r="V2923" s="146">
        <v>750.825</v>
      </c>
      <c r="W2923" s="146">
        <v>-603.0</v>
      </c>
      <c r="X2923" s="150">
        <f t="array" ref="X2923">sumproduct({index(C:C,match($H2923,$B:$B,0))-average(vlookup({$H2923,$K2923,$N2923,$Q2923,$T2923},$B:$D,column(B$1),0)),index(C:C,match($K2923,$B:$B,0))-average(vlookup({$H2923,$K2923,$N2923,$Q2923,$T2923},$B:$D,column(B$1),0)),index(C:C,match($N2923,$B:$B,0))-average(vlookup({$H2923,$K2923,$N2923,$Q2923,$T2923},$B:$D,column(B$1),0)),index(C:C,match($Q2923,$B:$B,0))-average(vlookup({$H2923,$K2923,$N2923,$Q2923,$T2923},$B:$D,column(B$1),0)),index(C:C,match($T2923,$B:$B,0))-average(vlookup({$H2923,$K2923,$N2923,$Q2923,$T2923},$B:$D,column(B$1),0))},{I2923-average(I2923,L2923,O2923,R2923,U2923),L2923-average(I2923,L2923,O2923,R2923,U2923),O2923-average(I2923,L2923,O2923,R2923,U2923),R2923-average(I2923,L2923,O2923,R2923,U2923),U2923-average(I2923,L2923,O2923,R2923,U2923)})/sumsq(I2923-average(I2923,L2923,O2923,R2923,U2923),L2923-average(I2923,L2923,O2923,R2923,U2923),O2923-average(I2923,L2923,O2923,R2923,U2923),R2923-average(I2923,L2923,O2923,R2923,U2923),U2923-average(I2923,L2923,O2923,R2923,U2923))</f>
        <v>1.487215896</v>
      </c>
      <c r="Y2923" s="150">
        <f t="array" ref="Y2923">sumproduct({index(D:D,match($H2923,$B:$B,0))-average(vlookup({$H2923,$K2923,$N2923,$Q2923,$T2923},$B:$D,column(C$1),0)),index(D:D,match($K2923,$B:$B,0))-average(vlookup({$H2923,$K2923,$N2923,$Q2923,$T2923},$B:$D,column(C$1),0)),index(D:D,match($N2923,$B:$B,0))-average(vlookup({$H2923,$K2923,$N2923,$Q2923,$T2923},$B:$D,column(C$1),0)),index(D:D,match($Q2923,$B:$B,0))-average(vlookup({$H2923,$K2923,$N2923,$Q2923,$T2923},$B:$D,column(C$1),0)),index(D:D,match($T2923,$B:$B,0))-average(vlookup({$H2923,$K2923,$N2923,$Q2923,$T2923},$B:$D,column(C$1),0))},{J2923-average(J2923,M2923,P2923,S2923,V2923),M2923-average(J2923,M2923,P2923,S2923,V2923),P2923-average(J2923,M2923,P2923,S2923,V2923),S2923-average(J2923,M2923,P2923,S2923,V2923),V2923-average(J2923,M2923,P2923,S2923,V2923)})/sumsq(J2923-average(J2923,M2923,P2923,S2923,V2923),M2923-average(J2923,M2923,P2923,S2923,V2923),P2923-average(J2923,M2923,P2923,S2923,V2923),S2923-average(J2923,M2923,P2923,S2923,V2923),V2923-average(J2923,M2923,P2923,S2923,V2923))</f>
        <v>-1.487216151</v>
      </c>
    </row>
    <row r="2924" ht="15.75" customHeight="1">
      <c r="A2924" s="119">
        <v>2923.0</v>
      </c>
      <c r="B2924" s="143" t="str">
        <f t="array" ref="B2924">index(Systems!$A:$E,match($A2924,Systems!$A:$A,),match(B$1,Systems!$2:$2,))&amp;if(not(isblank(index(Systems!$A:$E,match($A2924,Systems!$A:$A,),match(Systems!$C$2,Systems!$2:$2,))))," ["&amp;index(Systems!$A:$E,match($A2924,Systems!$A:$A,),match(Systems!$C$2,Systems!$2:$2,))&amp;"]",)</f>
        <v>Rahway [Sonnia]</v>
      </c>
      <c r="C2924" s="144">
        <f t="array" ref="C2924">round((F2924-average(I2924,L2924,O2924,R2924,U2924))*X2924+if($B2924=$H2924,0,iferror(average(vlookup({$H2924,$K2924,$N2924,$Q2924,$T2924},$B:$D,column(B$1),0)),index(C:C,match($H2924,$B:$B,)))),3)</f>
        <v>123.546</v>
      </c>
      <c r="D2924" s="144">
        <f t="array" ref="D2924">round((G2924-average(J2924,M2924,P2924,S2924,V2924))*Y2924+if($B2924=$H2924,0,iferror(average(vlookup({$H2924,$K2924,$N2924,$Q2924,$T2924},$B:$D,column(C$1),0)),index(D:D,match($H2924,$B:$B,)))),3)</f>
        <v>-41.91</v>
      </c>
      <c r="E2924" s="145" t="s">
        <v>8246</v>
      </c>
      <c r="F2924" s="146">
        <v>176.899</v>
      </c>
      <c r="G2924" s="146">
        <v>429.783</v>
      </c>
      <c r="H2924" s="147" t="s">
        <v>404</v>
      </c>
      <c r="I2924" s="146">
        <v>93.823</v>
      </c>
      <c r="J2924" s="146">
        <v>401.593</v>
      </c>
      <c r="K2924" s="151" t="s">
        <v>3793</v>
      </c>
      <c r="L2924" s="144">
        <f t="shared" si="8"/>
        <v>-309.587</v>
      </c>
      <c r="M2924" s="146">
        <v>311.773</v>
      </c>
      <c r="N2924" s="151" t="s">
        <v>8244</v>
      </c>
      <c r="O2924" s="146">
        <v>551.327</v>
      </c>
      <c r="P2924" s="146">
        <v>388.782</v>
      </c>
      <c r="Q2924" s="151" t="s">
        <v>8245</v>
      </c>
      <c r="R2924" s="144">
        <f t="shared" si="9"/>
        <v>-13.799</v>
      </c>
      <c r="S2924" s="146">
        <v>54.711</v>
      </c>
      <c r="T2924" s="151" t="s">
        <v>2429</v>
      </c>
      <c r="U2924" s="144">
        <f t="shared" si="10"/>
        <v>-46.748</v>
      </c>
      <c r="V2924" s="146">
        <v>750.825</v>
      </c>
      <c r="W2924" s="146">
        <v>-603.0</v>
      </c>
      <c r="X2924" s="150">
        <f t="array" ref="X2924">sumproduct({index(C:C,match($H2924,$B:$B,0))-average(vlookup({$H2924,$K2924,$N2924,$Q2924,$T2924},$B:$D,column(B$1),0)),index(C:C,match($K2924,$B:$B,0))-average(vlookup({$H2924,$K2924,$N2924,$Q2924,$T2924},$B:$D,column(B$1),0)),index(C:C,match($N2924,$B:$B,0))-average(vlookup({$H2924,$K2924,$N2924,$Q2924,$T2924},$B:$D,column(B$1),0)),index(C:C,match($Q2924,$B:$B,0))-average(vlookup({$H2924,$K2924,$N2924,$Q2924,$T2924},$B:$D,column(B$1),0)),index(C:C,match($T2924,$B:$B,0))-average(vlookup({$H2924,$K2924,$N2924,$Q2924,$T2924},$B:$D,column(B$1),0))},{I2924-average(I2924,L2924,O2924,R2924,U2924),L2924-average(I2924,L2924,O2924,R2924,U2924),O2924-average(I2924,L2924,O2924,R2924,U2924),R2924-average(I2924,L2924,O2924,R2924,U2924),U2924-average(I2924,L2924,O2924,R2924,U2924)})/sumsq(I2924-average(I2924,L2924,O2924,R2924,U2924),L2924-average(I2924,L2924,O2924,R2924,U2924),O2924-average(I2924,L2924,O2924,R2924,U2924),R2924-average(I2924,L2924,O2924,R2924,U2924),U2924-average(I2924,L2924,O2924,R2924,U2924))</f>
        <v>1.487215896</v>
      </c>
      <c r="Y2924" s="150">
        <f t="array" ref="Y2924">sumproduct({index(D:D,match($H2924,$B:$B,0))-average(vlookup({$H2924,$K2924,$N2924,$Q2924,$T2924},$B:$D,column(C$1),0)),index(D:D,match($K2924,$B:$B,0))-average(vlookup({$H2924,$K2924,$N2924,$Q2924,$T2924},$B:$D,column(C$1),0)),index(D:D,match($N2924,$B:$B,0))-average(vlookup({$H2924,$K2924,$N2924,$Q2924,$T2924},$B:$D,column(C$1),0)),index(D:D,match($Q2924,$B:$B,0))-average(vlookup({$H2924,$K2924,$N2924,$Q2924,$T2924},$B:$D,column(C$1),0)),index(D:D,match($T2924,$B:$B,0))-average(vlookup({$H2924,$K2924,$N2924,$Q2924,$T2924},$B:$D,column(C$1),0))},{J2924-average(J2924,M2924,P2924,S2924,V2924),M2924-average(J2924,M2924,P2924,S2924,V2924),P2924-average(J2924,M2924,P2924,S2924,V2924),S2924-average(J2924,M2924,P2924,S2924,V2924),V2924-average(J2924,M2924,P2924,S2924,V2924)})/sumsq(J2924-average(J2924,M2924,P2924,S2924,V2924),M2924-average(J2924,M2924,P2924,S2924,V2924),P2924-average(J2924,M2924,P2924,S2924,V2924),S2924-average(J2924,M2924,P2924,S2924,V2924),V2924-average(J2924,M2924,P2924,S2924,V2924))</f>
        <v>-1.487216151</v>
      </c>
    </row>
    <row r="2925" ht="15.75" customHeight="1">
      <c r="A2925" s="119">
        <v>2924.0</v>
      </c>
      <c r="B2925" s="143" t="str">
        <f t="array" ref="B2925">index(Systems!$A:$E,match($A2925,Systems!$A:$A,),match(B$1,Systems!$2:$2,))&amp;if(not(isblank(index(Systems!$A:$E,match($A2925,Systems!$A:$A,),match(Systems!$C$2,Systems!$2:$2,))))," ["&amp;index(Systems!$A:$E,match($A2925,Systems!$A:$A,),match(Systems!$C$2,Systems!$2:$2,))&amp;"]",)</f>
        <v>Spitz</v>
      </c>
      <c r="C2925" s="144">
        <f t="array" ref="C2925">round((F2925-average(I2925,L2925,O2925,R2925,U2925))*X2925+if($B2925=$H2925,0,iferror(average(vlookup({$H2925,$K2925,$N2925,$Q2925,$T2925},$B:$D,column(B$1),0)),index(C:C,match($H2925,$B:$B,)))),3)</f>
        <v>221</v>
      </c>
      <c r="D2925" s="144">
        <f t="array" ref="D2925">round((G2925-average(J2925,M2925,P2925,S2925,V2925))*Y2925+if($B2925=$H2925,0,iferror(average(vlookup({$H2925,$K2925,$N2925,$Q2925,$T2925},$B:$D,column(C$1),0)),index(D:D,match($H2925,$B:$B,)))),3)</f>
        <v>-429.072</v>
      </c>
      <c r="E2925" s="145" t="s">
        <v>8246</v>
      </c>
      <c r="F2925" s="146">
        <v>242.427</v>
      </c>
      <c r="G2925" s="146">
        <v>690.11</v>
      </c>
      <c r="H2925" s="147" t="s">
        <v>404</v>
      </c>
      <c r="I2925" s="146">
        <v>93.823</v>
      </c>
      <c r="J2925" s="146">
        <v>401.593</v>
      </c>
      <c r="K2925" s="151" t="s">
        <v>3793</v>
      </c>
      <c r="L2925" s="144">
        <f t="shared" si="8"/>
        <v>-309.587</v>
      </c>
      <c r="M2925" s="146">
        <v>311.773</v>
      </c>
      <c r="N2925" s="151" t="s">
        <v>8244</v>
      </c>
      <c r="O2925" s="146">
        <v>551.327</v>
      </c>
      <c r="P2925" s="146">
        <v>388.782</v>
      </c>
      <c r="Q2925" s="151" t="s">
        <v>8245</v>
      </c>
      <c r="R2925" s="144">
        <f t="shared" si="9"/>
        <v>-13.799</v>
      </c>
      <c r="S2925" s="146">
        <v>54.711</v>
      </c>
      <c r="T2925" s="151" t="s">
        <v>2429</v>
      </c>
      <c r="U2925" s="144">
        <f t="shared" si="10"/>
        <v>-46.748</v>
      </c>
      <c r="V2925" s="146">
        <v>750.825</v>
      </c>
      <c r="W2925" s="146">
        <v>-603.0</v>
      </c>
      <c r="X2925" s="150">
        <f t="array" ref="X2925">sumproduct({index(C:C,match($H2925,$B:$B,0))-average(vlookup({$H2925,$K2925,$N2925,$Q2925,$T2925},$B:$D,column(B$1),0)),index(C:C,match($K2925,$B:$B,0))-average(vlookup({$H2925,$K2925,$N2925,$Q2925,$T2925},$B:$D,column(B$1),0)),index(C:C,match($N2925,$B:$B,0))-average(vlookup({$H2925,$K2925,$N2925,$Q2925,$T2925},$B:$D,column(B$1),0)),index(C:C,match($Q2925,$B:$B,0))-average(vlookup({$H2925,$K2925,$N2925,$Q2925,$T2925},$B:$D,column(B$1),0)),index(C:C,match($T2925,$B:$B,0))-average(vlookup({$H2925,$K2925,$N2925,$Q2925,$T2925},$B:$D,column(B$1),0))},{I2925-average(I2925,L2925,O2925,R2925,U2925),L2925-average(I2925,L2925,O2925,R2925,U2925),O2925-average(I2925,L2925,O2925,R2925,U2925),R2925-average(I2925,L2925,O2925,R2925,U2925),U2925-average(I2925,L2925,O2925,R2925,U2925)})/sumsq(I2925-average(I2925,L2925,O2925,R2925,U2925),L2925-average(I2925,L2925,O2925,R2925,U2925),O2925-average(I2925,L2925,O2925,R2925,U2925),R2925-average(I2925,L2925,O2925,R2925,U2925),U2925-average(I2925,L2925,O2925,R2925,U2925))</f>
        <v>1.487215896</v>
      </c>
      <c r="Y2925" s="150">
        <f t="array" ref="Y2925">sumproduct({index(D:D,match($H2925,$B:$B,0))-average(vlookup({$H2925,$K2925,$N2925,$Q2925,$T2925},$B:$D,column(C$1),0)),index(D:D,match($K2925,$B:$B,0))-average(vlookup({$H2925,$K2925,$N2925,$Q2925,$T2925},$B:$D,column(C$1),0)),index(D:D,match($N2925,$B:$B,0))-average(vlookup({$H2925,$K2925,$N2925,$Q2925,$T2925},$B:$D,column(C$1),0)),index(D:D,match($Q2925,$B:$B,0))-average(vlookup({$H2925,$K2925,$N2925,$Q2925,$T2925},$B:$D,column(C$1),0)),index(D:D,match($T2925,$B:$B,0))-average(vlookup({$H2925,$K2925,$N2925,$Q2925,$T2925},$B:$D,column(C$1),0))},{J2925-average(J2925,M2925,P2925,S2925,V2925),M2925-average(J2925,M2925,P2925,S2925,V2925),P2925-average(J2925,M2925,P2925,S2925,V2925),S2925-average(J2925,M2925,P2925,S2925,V2925),V2925-average(J2925,M2925,P2925,S2925,V2925)})/sumsq(J2925-average(J2925,M2925,P2925,S2925,V2925),M2925-average(J2925,M2925,P2925,S2925,V2925),P2925-average(J2925,M2925,P2925,S2925,V2925),S2925-average(J2925,M2925,P2925,S2925,V2925),V2925-average(J2925,M2925,P2925,S2925,V2925))</f>
        <v>-1.487216151</v>
      </c>
    </row>
    <row r="2926" ht="15.75" customHeight="1">
      <c r="A2926" s="119">
        <v>2925.0</v>
      </c>
      <c r="B2926" s="143" t="str">
        <f t="array" ref="B2926">index(Systems!$A:$E,match($A2926,Systems!$A:$A,),match(B$1,Systems!$2:$2,))&amp;if(not(isblank(index(Systems!$A:$E,match($A2926,Systems!$A:$A,),match(Systems!$C$2,Systems!$2:$2,))))," ["&amp;index(Systems!$A:$E,match($A2926,Systems!$A:$A,),match(Systems!$C$2,Systems!$2:$2,))&amp;"]",)</f>
        <v>The Rock</v>
      </c>
      <c r="C2926" s="144">
        <f t="array" ref="C2926">round((F2926-average(I2926,L2926,O2926,R2926,U2926))*X2926+if($B2926=$H2926,0,iferror(average(vlookup({$H2926,$K2926,$N2926,$Q2926,$T2926},$B:$D,column(B$1),0)),index(C:C,match($H2926,$B:$B,)))),3)</f>
        <v>-82.209</v>
      </c>
      <c r="D2926" s="144">
        <f t="array" ref="D2926">round((G2926-average(J2926,M2926,P2926,S2926,V2926))*Y2926+if($B2926=$H2926,0,iferror(average(vlookup({$H2926,$K2926,$N2926,$Q2926,$T2926},$B:$D,column(C$1),0)),index(D:D,match($H2926,$B:$B,)))),3)</f>
        <v>500.412</v>
      </c>
      <c r="E2926" s="145" t="s">
        <v>8246</v>
      </c>
      <c r="F2926" s="146">
        <v>38.55</v>
      </c>
      <c r="G2926" s="146">
        <v>65.127</v>
      </c>
      <c r="H2926" s="147" t="s">
        <v>404</v>
      </c>
      <c r="I2926" s="146">
        <v>93.823</v>
      </c>
      <c r="J2926" s="146">
        <v>401.593</v>
      </c>
      <c r="K2926" s="151" t="s">
        <v>3793</v>
      </c>
      <c r="L2926" s="144">
        <f t="shared" si="8"/>
        <v>-309.587</v>
      </c>
      <c r="M2926" s="146">
        <v>311.773</v>
      </c>
      <c r="N2926" s="151" t="s">
        <v>8244</v>
      </c>
      <c r="O2926" s="146">
        <v>551.327</v>
      </c>
      <c r="P2926" s="146">
        <v>388.782</v>
      </c>
      <c r="Q2926" s="151" t="s">
        <v>8245</v>
      </c>
      <c r="R2926" s="144">
        <f t="shared" si="9"/>
        <v>-13.799</v>
      </c>
      <c r="S2926" s="146">
        <v>54.711</v>
      </c>
      <c r="T2926" s="151" t="s">
        <v>2429</v>
      </c>
      <c r="U2926" s="144">
        <f t="shared" si="10"/>
        <v>-46.748</v>
      </c>
      <c r="V2926" s="146">
        <v>750.825</v>
      </c>
      <c r="W2926" s="146">
        <v>-603.0</v>
      </c>
      <c r="X2926" s="150">
        <f t="array" ref="X2926">sumproduct({index(C:C,match($H2926,$B:$B,0))-average(vlookup({$H2926,$K2926,$N2926,$Q2926,$T2926},$B:$D,column(B$1),0)),index(C:C,match($K2926,$B:$B,0))-average(vlookup({$H2926,$K2926,$N2926,$Q2926,$T2926},$B:$D,column(B$1),0)),index(C:C,match($N2926,$B:$B,0))-average(vlookup({$H2926,$K2926,$N2926,$Q2926,$T2926},$B:$D,column(B$1),0)),index(C:C,match($Q2926,$B:$B,0))-average(vlookup({$H2926,$K2926,$N2926,$Q2926,$T2926},$B:$D,column(B$1),0)),index(C:C,match($T2926,$B:$B,0))-average(vlookup({$H2926,$K2926,$N2926,$Q2926,$T2926},$B:$D,column(B$1),0))},{I2926-average(I2926,L2926,O2926,R2926,U2926),L2926-average(I2926,L2926,O2926,R2926,U2926),O2926-average(I2926,L2926,O2926,R2926,U2926),R2926-average(I2926,L2926,O2926,R2926,U2926),U2926-average(I2926,L2926,O2926,R2926,U2926)})/sumsq(I2926-average(I2926,L2926,O2926,R2926,U2926),L2926-average(I2926,L2926,O2926,R2926,U2926),O2926-average(I2926,L2926,O2926,R2926,U2926),R2926-average(I2926,L2926,O2926,R2926,U2926),U2926-average(I2926,L2926,O2926,R2926,U2926))</f>
        <v>1.487215896</v>
      </c>
      <c r="Y2926" s="150">
        <f t="array" ref="Y2926">sumproduct({index(D:D,match($H2926,$B:$B,0))-average(vlookup({$H2926,$K2926,$N2926,$Q2926,$T2926},$B:$D,column(C$1),0)),index(D:D,match($K2926,$B:$B,0))-average(vlookup({$H2926,$K2926,$N2926,$Q2926,$T2926},$B:$D,column(C$1),0)),index(D:D,match($N2926,$B:$B,0))-average(vlookup({$H2926,$K2926,$N2926,$Q2926,$T2926},$B:$D,column(C$1),0)),index(D:D,match($Q2926,$B:$B,0))-average(vlookup({$H2926,$K2926,$N2926,$Q2926,$T2926},$B:$D,column(C$1),0)),index(D:D,match($T2926,$B:$B,0))-average(vlookup({$H2926,$K2926,$N2926,$Q2926,$T2926},$B:$D,column(C$1),0))},{J2926-average(J2926,M2926,P2926,S2926,V2926),M2926-average(J2926,M2926,P2926,S2926,V2926),P2926-average(J2926,M2926,P2926,S2926,V2926),S2926-average(J2926,M2926,P2926,S2926,V2926),V2926-average(J2926,M2926,P2926,S2926,V2926)})/sumsq(J2926-average(J2926,M2926,P2926,S2926,V2926),M2926-average(J2926,M2926,P2926,S2926,V2926),P2926-average(J2926,M2926,P2926,S2926,V2926),S2926-average(J2926,M2926,P2926,S2926,V2926),V2926-average(J2926,M2926,P2926,S2926,V2926))</f>
        <v>-1.487216151</v>
      </c>
    </row>
    <row r="2927" ht="15.75" customHeight="1">
      <c r="A2927" s="119">
        <v>2926.0</v>
      </c>
      <c r="B2927" s="143" t="str">
        <f t="array" ref="B2927">index(Systems!$A:$E,match($A2927,Systems!$A:$A,),match(B$1,Systems!$2:$2,))&amp;if(not(isblank(index(Systems!$A:$E,match($A2927,Systems!$A:$A,),match(Systems!$C$2,Systems!$2:$2,))))," ["&amp;index(Systems!$A:$E,match($A2927,Systems!$A:$A,),match(Systems!$C$2,Systems!$2:$2,))&amp;"]",)</f>
        <v>Tyrrhenia</v>
      </c>
      <c r="C2927" s="144">
        <f t="array" ref="C2927">round((F2927-average(I2927,L2927,O2927,R2927,U2927))*X2927+if($B2927=$H2927,0,iferror(average(vlookup({$H2927,$K2927,$N2927,$Q2927,$T2927},$B:$D,column(B$1),0)),index(C:C,match($H2927,$B:$B,)))),3)</f>
        <v>428.546</v>
      </c>
      <c r="D2927" s="144">
        <f t="array" ref="D2927">round((G2927-average(J2927,M2927,P2927,S2927,V2927))*Y2927+if($B2927=$H2927,0,iferror(average(vlookup({$H2927,$K2927,$N2927,$Q2927,$T2927},$B:$D,column(C$1),0)),index(D:D,match($H2927,$B:$B,)))),3)</f>
        <v>-488.368</v>
      </c>
      <c r="E2927" s="145" t="s">
        <v>8246</v>
      </c>
      <c r="F2927" s="146">
        <v>381.98</v>
      </c>
      <c r="G2927" s="146">
        <v>729.98</v>
      </c>
      <c r="H2927" s="147" t="s">
        <v>404</v>
      </c>
      <c r="I2927" s="146">
        <v>93.823</v>
      </c>
      <c r="J2927" s="146">
        <v>401.593</v>
      </c>
      <c r="K2927" s="151" t="s">
        <v>3793</v>
      </c>
      <c r="L2927" s="144">
        <f t="shared" si="8"/>
        <v>-309.587</v>
      </c>
      <c r="M2927" s="146">
        <v>311.773</v>
      </c>
      <c r="N2927" s="151" t="s">
        <v>8244</v>
      </c>
      <c r="O2927" s="146">
        <v>551.327</v>
      </c>
      <c r="P2927" s="146">
        <v>388.782</v>
      </c>
      <c r="Q2927" s="151" t="s">
        <v>8245</v>
      </c>
      <c r="R2927" s="144">
        <f t="shared" si="9"/>
        <v>-13.799</v>
      </c>
      <c r="S2927" s="146">
        <v>54.711</v>
      </c>
      <c r="T2927" s="151" t="s">
        <v>2429</v>
      </c>
      <c r="U2927" s="144">
        <f t="shared" si="10"/>
        <v>-46.748</v>
      </c>
      <c r="V2927" s="146">
        <v>750.825</v>
      </c>
      <c r="W2927" s="146">
        <v>-603.0</v>
      </c>
      <c r="X2927" s="150">
        <f t="array" ref="X2927">sumproduct({index(C:C,match($H2927,$B:$B,0))-average(vlookup({$H2927,$K2927,$N2927,$Q2927,$T2927},$B:$D,column(B$1),0)),index(C:C,match($K2927,$B:$B,0))-average(vlookup({$H2927,$K2927,$N2927,$Q2927,$T2927},$B:$D,column(B$1),0)),index(C:C,match($N2927,$B:$B,0))-average(vlookup({$H2927,$K2927,$N2927,$Q2927,$T2927},$B:$D,column(B$1),0)),index(C:C,match($Q2927,$B:$B,0))-average(vlookup({$H2927,$K2927,$N2927,$Q2927,$T2927},$B:$D,column(B$1),0)),index(C:C,match($T2927,$B:$B,0))-average(vlookup({$H2927,$K2927,$N2927,$Q2927,$T2927},$B:$D,column(B$1),0))},{I2927-average(I2927,L2927,O2927,R2927,U2927),L2927-average(I2927,L2927,O2927,R2927,U2927),O2927-average(I2927,L2927,O2927,R2927,U2927),R2927-average(I2927,L2927,O2927,R2927,U2927),U2927-average(I2927,L2927,O2927,R2927,U2927)})/sumsq(I2927-average(I2927,L2927,O2927,R2927,U2927),L2927-average(I2927,L2927,O2927,R2927,U2927),O2927-average(I2927,L2927,O2927,R2927,U2927),R2927-average(I2927,L2927,O2927,R2927,U2927),U2927-average(I2927,L2927,O2927,R2927,U2927))</f>
        <v>1.487215896</v>
      </c>
      <c r="Y2927" s="150">
        <f t="array" ref="Y2927">sumproduct({index(D:D,match($H2927,$B:$B,0))-average(vlookup({$H2927,$K2927,$N2927,$Q2927,$T2927},$B:$D,column(C$1),0)),index(D:D,match($K2927,$B:$B,0))-average(vlookup({$H2927,$K2927,$N2927,$Q2927,$T2927},$B:$D,column(C$1),0)),index(D:D,match($N2927,$B:$B,0))-average(vlookup({$H2927,$K2927,$N2927,$Q2927,$T2927},$B:$D,column(C$1),0)),index(D:D,match($Q2927,$B:$B,0))-average(vlookup({$H2927,$K2927,$N2927,$Q2927,$T2927},$B:$D,column(C$1),0)),index(D:D,match($T2927,$B:$B,0))-average(vlookup({$H2927,$K2927,$N2927,$Q2927,$T2927},$B:$D,column(C$1),0))},{J2927-average(J2927,M2927,P2927,S2927,V2927),M2927-average(J2927,M2927,P2927,S2927,V2927),P2927-average(J2927,M2927,P2927,S2927,V2927),S2927-average(J2927,M2927,P2927,S2927,V2927),V2927-average(J2927,M2927,P2927,S2927,V2927)})/sumsq(J2927-average(J2927,M2927,P2927,S2927,V2927),M2927-average(J2927,M2927,P2927,S2927,V2927),P2927-average(J2927,M2927,P2927,S2927,V2927),S2927-average(J2927,M2927,P2927,S2927,V2927),V2927-average(J2927,M2927,P2927,S2927,V2927))</f>
        <v>-1.487216151</v>
      </c>
    </row>
    <row r="2928" ht="15.75" customHeight="1">
      <c r="A2928" s="119">
        <v>2927.0</v>
      </c>
      <c r="B2928" s="143" t="str">
        <f t="array" ref="B2928">index(Systems!$A:$E,match($A2928,Systems!$A:$A,),match(B$1,Systems!$2:$2,))&amp;if(not(isblank(index(Systems!$A:$E,match($A2928,Systems!$A:$A,),match(Systems!$C$2,Systems!$2:$2,))))," ["&amp;index(Systems!$A:$E,match($A2928,Systems!$A:$A,),match(Systems!$C$2,Systems!$2:$2,))&amp;"]",)</f>
        <v>Úr Cruinne</v>
      </c>
      <c r="C2928" s="144">
        <f t="array" ref="C2928">round((F2928-average(I2928,L2928,O2928,R2928,U2928))*X2928+if($B2928=$H2928,0,iferror(average(vlookup({$H2928,$K2928,$N2928,$Q2928,$T2928},$B:$D,column(B$1),0)),index(C:C,match($H2928,$B:$B,)))),3)</f>
        <v>-15.223</v>
      </c>
      <c r="D2928" s="144">
        <f t="array" ref="D2928">round((G2928-average(J2928,M2928,P2928,S2928,V2928))*Y2928+if($B2928=$H2928,0,iferror(average(vlookup({$H2928,$K2928,$N2928,$Q2928,$T2928},$B:$D,column(C$1),0)),index(D:D,match($H2928,$B:$B,)))),3)</f>
        <v>-471.837</v>
      </c>
      <c r="E2928" s="145" t="s">
        <v>8246</v>
      </c>
      <c r="F2928" s="146">
        <v>83.591</v>
      </c>
      <c r="G2928" s="146">
        <v>718.865</v>
      </c>
      <c r="H2928" s="147" t="s">
        <v>404</v>
      </c>
      <c r="I2928" s="146">
        <v>93.823</v>
      </c>
      <c r="J2928" s="146">
        <v>401.593</v>
      </c>
      <c r="K2928" s="151" t="s">
        <v>3793</v>
      </c>
      <c r="L2928" s="144">
        <f t="shared" si="8"/>
        <v>-309.587</v>
      </c>
      <c r="M2928" s="146">
        <v>311.773</v>
      </c>
      <c r="N2928" s="151" t="s">
        <v>8244</v>
      </c>
      <c r="O2928" s="146">
        <v>551.327</v>
      </c>
      <c r="P2928" s="146">
        <v>388.782</v>
      </c>
      <c r="Q2928" s="151" t="s">
        <v>8245</v>
      </c>
      <c r="R2928" s="144">
        <f t="shared" si="9"/>
        <v>-13.799</v>
      </c>
      <c r="S2928" s="146">
        <v>54.711</v>
      </c>
      <c r="T2928" s="151" t="s">
        <v>2429</v>
      </c>
      <c r="U2928" s="144">
        <f t="shared" si="10"/>
        <v>-46.748</v>
      </c>
      <c r="V2928" s="146">
        <v>750.825</v>
      </c>
      <c r="W2928" s="146">
        <v>-603.0</v>
      </c>
      <c r="X2928" s="150">
        <f t="array" ref="X2928">sumproduct({index(C:C,match($H2928,$B:$B,0))-average(vlookup({$H2928,$K2928,$N2928,$Q2928,$T2928},$B:$D,column(B$1),0)),index(C:C,match($K2928,$B:$B,0))-average(vlookup({$H2928,$K2928,$N2928,$Q2928,$T2928},$B:$D,column(B$1),0)),index(C:C,match($N2928,$B:$B,0))-average(vlookup({$H2928,$K2928,$N2928,$Q2928,$T2928},$B:$D,column(B$1),0)),index(C:C,match($Q2928,$B:$B,0))-average(vlookup({$H2928,$K2928,$N2928,$Q2928,$T2928},$B:$D,column(B$1),0)),index(C:C,match($T2928,$B:$B,0))-average(vlookup({$H2928,$K2928,$N2928,$Q2928,$T2928},$B:$D,column(B$1),0))},{I2928-average(I2928,L2928,O2928,R2928,U2928),L2928-average(I2928,L2928,O2928,R2928,U2928),O2928-average(I2928,L2928,O2928,R2928,U2928),R2928-average(I2928,L2928,O2928,R2928,U2928),U2928-average(I2928,L2928,O2928,R2928,U2928)})/sumsq(I2928-average(I2928,L2928,O2928,R2928,U2928),L2928-average(I2928,L2928,O2928,R2928,U2928),O2928-average(I2928,L2928,O2928,R2928,U2928),R2928-average(I2928,L2928,O2928,R2928,U2928),U2928-average(I2928,L2928,O2928,R2928,U2928))</f>
        <v>1.487215896</v>
      </c>
      <c r="Y2928" s="150">
        <f t="array" ref="Y2928">sumproduct({index(D:D,match($H2928,$B:$B,0))-average(vlookup({$H2928,$K2928,$N2928,$Q2928,$T2928},$B:$D,column(C$1),0)),index(D:D,match($K2928,$B:$B,0))-average(vlookup({$H2928,$K2928,$N2928,$Q2928,$T2928},$B:$D,column(C$1),0)),index(D:D,match($N2928,$B:$B,0))-average(vlookup({$H2928,$K2928,$N2928,$Q2928,$T2928},$B:$D,column(C$1),0)),index(D:D,match($Q2928,$B:$B,0))-average(vlookup({$H2928,$K2928,$N2928,$Q2928,$T2928},$B:$D,column(C$1),0)),index(D:D,match($T2928,$B:$B,0))-average(vlookup({$H2928,$K2928,$N2928,$Q2928,$T2928},$B:$D,column(C$1),0))},{J2928-average(J2928,M2928,P2928,S2928,V2928),M2928-average(J2928,M2928,P2928,S2928,V2928),P2928-average(J2928,M2928,P2928,S2928,V2928),S2928-average(J2928,M2928,P2928,S2928,V2928),V2928-average(J2928,M2928,P2928,S2928,V2928)})/sumsq(J2928-average(J2928,M2928,P2928,S2928,V2928),M2928-average(J2928,M2928,P2928,S2928,V2928),P2928-average(J2928,M2928,P2928,S2928,V2928),S2928-average(J2928,M2928,P2928,S2928,V2928),V2928-average(J2928,M2928,P2928,S2928,V2928))</f>
        <v>-1.487216151</v>
      </c>
    </row>
    <row r="2929" ht="15.75" customHeight="1">
      <c r="A2929" s="119">
        <v>2928.0</v>
      </c>
      <c r="B2929" s="143" t="str">
        <f t="array" ref="B2929">index(Systems!$A:$E,match($A2929,Systems!$A:$A,),match(B$1,Systems!$2:$2,))&amp;if(not(isblank(index(Systems!$A:$E,match($A2929,Systems!$A:$A,),match(Systems!$C$2,Systems!$2:$2,))))," ["&amp;index(Systems!$A:$E,match($A2929,Systems!$A:$A,),match(Systems!$C$2,Systems!$2:$2,))&amp;"]",)</f>
        <v>Arcadia [C]</v>
      </c>
      <c r="C2929" s="144">
        <f t="array" ref="C2929">round((F2929-average(I2929,L2929,O2929,R2929,U2929))*X2929+if($B2929=$H2929,0,iferror(average(vlookup({$H2929,$K2929,$N2929,$Q2929,$T2929},$B:$D,column(B$1),0)),index(C:C,match($H2929,$B:$B,)))),3)</f>
        <v>-115.655</v>
      </c>
      <c r="D2929" s="144">
        <f t="array" ref="D2929">round((G2929-average(J2929,M2929,P2929,S2929,V2929))*Y2929+if($B2929=$H2929,0,iferror(average(vlookup({$H2929,$K2929,$N2929,$Q2929,$T2929},$B:$D,column(C$1),0)),index(D:D,match($H2929,$B:$B,)))),3)</f>
        <v>1608.8</v>
      </c>
      <c r="E2929" s="145" t="s">
        <v>8247</v>
      </c>
      <c r="F2929" s="146">
        <v>106.717</v>
      </c>
      <c r="G2929" s="146">
        <v>543.798</v>
      </c>
      <c r="H2929" s="151" t="s">
        <v>8248</v>
      </c>
      <c r="I2929" s="146">
        <v>94.808</v>
      </c>
      <c r="J2929" s="146">
        <v>547.781</v>
      </c>
      <c r="K2929" s="148"/>
      <c r="L2929" s="149"/>
      <c r="M2929" s="149"/>
      <c r="N2929" s="148"/>
      <c r="O2929" s="149"/>
      <c r="P2929" s="149"/>
      <c r="Q2929" s="148"/>
      <c r="R2929" s="149"/>
      <c r="S2929" s="149"/>
      <c r="T2929" s="148"/>
      <c r="U2929" s="149"/>
      <c r="V2929" s="149"/>
      <c r="W2929" s="149"/>
      <c r="X2929" s="150">
        <f t="shared" ref="X2929:X2971" si="12">50/58.566</f>
        <v>0.8537376635</v>
      </c>
      <c r="Y2929" s="150">
        <f t="shared" ref="Y2929:Y2971" si="13">-X2929</f>
        <v>-0.8537376635</v>
      </c>
    </row>
    <row r="2930" ht="15.75" customHeight="1">
      <c r="A2930" s="119">
        <v>2930.0</v>
      </c>
      <c r="B2930" s="143" t="str">
        <f t="array" ref="B2930">index(Systems!$A:$E,match($A2930,Systems!$A:$A,),match(B$1,Systems!$2:$2,))&amp;if(not(isblank(index(Systems!$A:$E,match($A2930,Systems!$A:$A,),match(Systems!$C$2,Systems!$2:$2,))))," ["&amp;index(Systems!$A:$E,match($A2930,Systems!$A:$A,),match(Systems!$C$2,Systems!$2:$2,))&amp;"]",)</f>
        <v>Babylon</v>
      </c>
      <c r="C2930" s="144">
        <f t="array" ref="C2930">round((F2930-average(I2930,L2930,O2930,R2930,U2930))*X2930+if($B2930=$H2930,0,iferror(average(vlookup({$H2930,$K2930,$N2930,$Q2930,$T2930},$B:$D,column(B$1),0)),index(C:C,match($H2930,$B:$B,)))),3)</f>
        <v>-123.508</v>
      </c>
      <c r="D2930" s="144">
        <f t="array" ref="D2930">round((G2930-average(J2930,M2930,P2930,S2930,V2930))*Y2930+if($B2930=$H2930,0,iferror(average(vlookup({$H2930,$K2930,$N2930,$Q2930,$T2930},$B:$D,column(C$1),0)),index(D:D,match($H2930,$B:$B,)))),3)</f>
        <v>1600.89</v>
      </c>
      <c r="E2930" s="145" t="s">
        <v>8247</v>
      </c>
      <c r="F2930" s="146">
        <v>97.518</v>
      </c>
      <c r="G2930" s="146">
        <v>553.064</v>
      </c>
      <c r="H2930" s="151" t="s">
        <v>8248</v>
      </c>
      <c r="I2930" s="146">
        <v>94.808</v>
      </c>
      <c r="J2930" s="146">
        <v>547.781</v>
      </c>
      <c r="K2930" s="148"/>
      <c r="L2930" s="149"/>
      <c r="M2930" s="149"/>
      <c r="N2930" s="148"/>
      <c r="O2930" s="149"/>
      <c r="P2930" s="149"/>
      <c r="Q2930" s="148"/>
      <c r="R2930" s="149"/>
      <c r="S2930" s="149"/>
      <c r="T2930" s="148"/>
      <c r="U2930" s="149"/>
      <c r="V2930" s="149"/>
      <c r="W2930" s="149"/>
      <c r="X2930" s="150">
        <f t="shared" si="12"/>
        <v>0.8537376635</v>
      </c>
      <c r="Y2930" s="150">
        <f t="shared" si="13"/>
        <v>-0.8537376635</v>
      </c>
    </row>
    <row r="2931" ht="15.75" customHeight="1">
      <c r="A2931" s="119">
        <v>2931.0</v>
      </c>
      <c r="B2931" s="143" t="str">
        <f t="array" ref="B2931">index(Systems!$A:$E,match($A2931,Systems!$A:$A,),match(B$1,Systems!$2:$2,))&amp;if(not(isblank(index(Systems!$A:$E,match($A2931,Systems!$A:$A,),match(Systems!$C$2,Systems!$2:$2,))))," ["&amp;index(Systems!$A:$E,match($A2931,Systems!$A:$A,),match(Systems!$C$2,Systems!$2:$2,))&amp;"]",)</f>
        <v>Circe</v>
      </c>
      <c r="C2931" s="144">
        <f t="array" ref="C2931">round((F2931-average(I2931,L2931,O2931,R2931,U2931))*X2931+if($B2931=$H2931,0,iferror(average(vlookup({$H2931,$K2931,$N2931,$Q2931,$T2931},$B:$D,column(B$1),0)),index(C:C,match($H2931,$B:$B,)))),3)</f>
        <v>-122.574</v>
      </c>
      <c r="D2931" s="144">
        <f t="array" ref="D2931">round((G2931-average(J2931,M2931,P2931,S2931,V2931))*Y2931+if($B2931=$H2931,0,iferror(average(vlookup({$H2931,$K2931,$N2931,$Q2931,$T2931},$B:$D,column(C$1),0)),index(D:D,match($H2931,$B:$B,)))),3)</f>
        <v>1614.831</v>
      </c>
      <c r="E2931" s="145" t="s">
        <v>8247</v>
      </c>
      <c r="F2931" s="146">
        <v>98.613</v>
      </c>
      <c r="G2931" s="146">
        <v>536.734</v>
      </c>
      <c r="H2931" s="151" t="s">
        <v>8248</v>
      </c>
      <c r="I2931" s="146">
        <v>94.808</v>
      </c>
      <c r="J2931" s="146">
        <v>547.781</v>
      </c>
      <c r="K2931" s="148"/>
      <c r="L2931" s="149"/>
      <c r="M2931" s="149"/>
      <c r="N2931" s="148"/>
      <c r="O2931" s="149"/>
      <c r="P2931" s="149"/>
      <c r="Q2931" s="148"/>
      <c r="R2931" s="149"/>
      <c r="S2931" s="149"/>
      <c r="T2931" s="148"/>
      <c r="U2931" s="149"/>
      <c r="V2931" s="149"/>
      <c r="W2931" s="149"/>
      <c r="X2931" s="150">
        <f t="shared" si="12"/>
        <v>0.8537376635</v>
      </c>
      <c r="Y2931" s="150">
        <f t="shared" si="13"/>
        <v>-0.8537376635</v>
      </c>
    </row>
    <row r="2932" ht="15.75" customHeight="1">
      <c r="A2932" s="119">
        <v>2932.0</v>
      </c>
      <c r="B2932" s="143" t="str">
        <f t="array" ref="B2932">index(Systems!$A:$E,match($A2932,Systems!$A:$A,),match(B$1,Systems!$2:$2,))&amp;if(not(isblank(index(Systems!$A:$E,match($A2932,Systems!$A:$A,),match(Systems!$C$2,Systems!$2:$2,))))," ["&amp;index(Systems!$A:$E,match($A2932,Systems!$A:$A,),match(Systems!$C$2,Systems!$2:$2,))&amp;"]",)</f>
        <v>Dagda [C]</v>
      </c>
      <c r="C2932" s="144">
        <f t="array" ref="C2932">round((F2932-average(I2932,L2932,O2932,R2932,U2932))*X2932+if($B2932=$H2932,0,iferror(average(vlookup({$H2932,$K2932,$N2932,$Q2932,$T2932},$B:$D,column(B$1),0)),index(C:C,match($H2932,$B:$B,)))),3)</f>
        <v>-132.266</v>
      </c>
      <c r="D2932" s="144">
        <f t="array" ref="D2932">round((G2932-average(J2932,M2932,P2932,S2932,V2932))*Y2932+if($B2932=$H2932,0,iferror(average(vlookup({$H2932,$K2932,$N2932,$Q2932,$T2932},$B:$D,column(C$1),0)),index(D:D,match($H2932,$B:$B,)))),3)</f>
        <v>1603.856</v>
      </c>
      <c r="E2932" s="145" t="s">
        <v>8247</v>
      </c>
      <c r="F2932" s="146">
        <v>87.26</v>
      </c>
      <c r="G2932" s="146">
        <v>549.589</v>
      </c>
      <c r="H2932" s="151" t="s">
        <v>8248</v>
      </c>
      <c r="I2932" s="146">
        <v>94.808</v>
      </c>
      <c r="J2932" s="146">
        <v>547.781</v>
      </c>
      <c r="K2932" s="148"/>
      <c r="L2932" s="149"/>
      <c r="M2932" s="149"/>
      <c r="N2932" s="148"/>
      <c r="O2932" s="149"/>
      <c r="P2932" s="149"/>
      <c r="Q2932" s="148"/>
      <c r="R2932" s="149"/>
      <c r="S2932" s="149"/>
      <c r="T2932" s="148"/>
      <c r="U2932" s="149"/>
      <c r="V2932" s="149"/>
      <c r="W2932" s="149"/>
      <c r="X2932" s="150">
        <f t="shared" si="12"/>
        <v>0.8537376635</v>
      </c>
      <c r="Y2932" s="150">
        <f t="shared" si="13"/>
        <v>-0.8537376635</v>
      </c>
    </row>
    <row r="2933" ht="15.75" customHeight="1">
      <c r="A2933" s="119">
        <v>2933.0</v>
      </c>
      <c r="B2933" s="143" t="str">
        <f t="array" ref="B2933">index(Systems!$A:$E,match($A2933,Systems!$A:$A,),match(B$1,Systems!$2:$2,))&amp;if(not(isblank(index(Systems!$A:$E,match($A2933,Systems!$A:$A,),match(Systems!$C$2,Systems!$2:$2,))))," ["&amp;index(Systems!$A:$E,match($A2933,Systems!$A:$A,),match(Systems!$C$2,Systems!$2:$2,))&amp;"]",)</f>
        <v>Eden</v>
      </c>
      <c r="C2933" s="144">
        <f t="array" ref="C2933">round((F2933-average(I2933,L2933,O2933,R2933,U2933))*X2933+if($B2933=$H2933,0,iferror(average(vlookup({$H2933,$K2933,$N2933,$Q2933,$T2933},$B:$D,column(B$1),0)),index(C:C,match($H2933,$B:$B,)))),3)</f>
        <v>-133.451</v>
      </c>
      <c r="D2933" s="144">
        <f t="array" ref="D2933">round((G2933-average(J2933,M2933,P2933,S2933,V2933))*Y2933+if($B2933=$H2933,0,iferror(average(vlookup({$H2933,$K2933,$N2933,$Q2933,$T2933},$B:$D,column(C$1),0)),index(D:D,match($H2933,$B:$B,)))),3)</f>
        <v>1613.747</v>
      </c>
      <c r="E2933" s="145" t="s">
        <v>8247</v>
      </c>
      <c r="F2933" s="146">
        <v>85.872</v>
      </c>
      <c r="G2933" s="146">
        <v>538.004</v>
      </c>
      <c r="H2933" s="151" t="s">
        <v>8248</v>
      </c>
      <c r="I2933" s="146">
        <v>94.808</v>
      </c>
      <c r="J2933" s="146">
        <v>547.781</v>
      </c>
      <c r="K2933" s="148"/>
      <c r="L2933" s="149"/>
      <c r="M2933" s="149"/>
      <c r="N2933" s="148"/>
      <c r="O2933" s="149"/>
      <c r="P2933" s="149"/>
      <c r="Q2933" s="148"/>
      <c r="R2933" s="149"/>
      <c r="S2933" s="149"/>
      <c r="T2933" s="148"/>
      <c r="U2933" s="149"/>
      <c r="V2933" s="149"/>
      <c r="W2933" s="149"/>
      <c r="X2933" s="150">
        <f t="shared" si="12"/>
        <v>0.8537376635</v>
      </c>
      <c r="Y2933" s="150">
        <f t="shared" si="13"/>
        <v>-0.8537376635</v>
      </c>
    </row>
    <row r="2934" ht="15.75" customHeight="1">
      <c r="A2934" s="119">
        <v>2934.0</v>
      </c>
      <c r="B2934" s="143" t="str">
        <f t="array" ref="B2934">index(Systems!$A:$E,match($A2934,Systems!$A:$A,),match(B$1,Systems!$2:$2,))&amp;if(not(isblank(index(Systems!$A:$E,match($A2934,Systems!$A:$A,),match(Systems!$C$2,Systems!$2:$2,))))," ["&amp;index(Systems!$A:$E,match($A2934,Systems!$A:$A,),match(Systems!$C$2,Systems!$2:$2,))&amp;"]",)</f>
        <v>Radulov [Tanis (2600+)]</v>
      </c>
      <c r="C2934" s="144">
        <f t="array" ref="C2934">round((F2934-average(I2934,L2934,O2934,R2934,U2934))*X2934+if($B2934=$H2934,0,iferror(average(vlookup({$H2934,$K2934,$N2934,$Q2934,$T2934},$B:$D,column(B$1),0)),index(C:C,match($H2934,$B:$B,)))),3)</f>
        <v>-57.373</v>
      </c>
      <c r="D2934" s="144">
        <f t="array" ref="D2934">round((G2934-average(J2934,M2934,P2934,S2934,V2934))*Y2934+if($B2934=$H2934,0,iferror(average(vlookup({$H2934,$K2934,$N2934,$Q2934,$T2934},$B:$D,column(C$1),0)),index(D:D,match($H2934,$B:$B,)))),3)</f>
        <v>1603.16</v>
      </c>
      <c r="E2934" s="145" t="s">
        <v>8247</v>
      </c>
      <c r="F2934" s="146">
        <v>174.984</v>
      </c>
      <c r="G2934" s="146">
        <v>550.405</v>
      </c>
      <c r="H2934" s="151" t="s">
        <v>8248</v>
      </c>
      <c r="I2934" s="146">
        <v>94.808</v>
      </c>
      <c r="J2934" s="146">
        <v>547.781</v>
      </c>
      <c r="K2934" s="148"/>
      <c r="L2934" s="149"/>
      <c r="M2934" s="149"/>
      <c r="N2934" s="148"/>
      <c r="O2934" s="149"/>
      <c r="P2934" s="149"/>
      <c r="Q2934" s="148"/>
      <c r="R2934" s="149"/>
      <c r="S2934" s="149"/>
      <c r="T2934" s="148"/>
      <c r="U2934" s="149"/>
      <c r="V2934" s="149"/>
      <c r="W2934" s="149"/>
      <c r="X2934" s="150">
        <f t="shared" si="12"/>
        <v>0.8537376635</v>
      </c>
      <c r="Y2934" s="150">
        <f t="shared" si="13"/>
        <v>-0.8537376635</v>
      </c>
    </row>
    <row r="2935" ht="15.75" customHeight="1">
      <c r="A2935" s="119">
        <v>2929.0</v>
      </c>
      <c r="B2935" s="143" t="str">
        <f t="array" ref="B2935">index(Systems!$A:$E,match($A2935,Systems!$A:$A,),match(B$1,Systems!$2:$2,))&amp;if(not(isblank(index(Systems!$A:$E,match($A2935,Systems!$A:$A,),match(Systems!$C$2,Systems!$2:$2,))))," ["&amp;index(Systems!$A:$E,match($A2935,Systems!$A:$A,),match(Systems!$C$2,Systems!$2:$2,))&amp;"]",)</f>
        <v>Albion [C]</v>
      </c>
      <c r="C2935" s="144">
        <f t="array" ref="C2935">round((F2935-average(I2935,L2935,O2935,R2935,U2935))*X2935+if($B2935=$H2935,0,iferror(average(vlookup({$H2935,$K2935,$N2935,$Q2935,$T2935},$B:$D,column(B$1),0)),index(C:C,match($H2935,$B:$B,)))),3)</f>
        <v>-50.167</v>
      </c>
      <c r="D2935" s="144">
        <f t="array" ref="D2935">round((G2935-average(J2935,M2935,P2935,S2935,V2935))*Y2935+if($B2935=$H2935,0,iferror(average(vlookup({$H2935,$K2935,$N2935,$Q2935,$T2935},$B:$D,column(C$1),0)),index(D:D,match($H2935,$B:$B,)))),3)</f>
        <v>1792.145</v>
      </c>
      <c r="E2935" s="145" t="s">
        <v>8247</v>
      </c>
      <c r="F2935" s="146">
        <v>179.256</v>
      </c>
      <c r="G2935" s="146">
        <v>329.576</v>
      </c>
      <c r="H2935" s="151" t="s">
        <v>8249</v>
      </c>
      <c r="I2935" s="146">
        <v>281.222</v>
      </c>
      <c r="J2935" s="146">
        <v>308.432</v>
      </c>
      <c r="K2935" s="148"/>
      <c r="L2935" s="149"/>
      <c r="M2935" s="149"/>
      <c r="N2935" s="148"/>
      <c r="O2935" s="149"/>
      <c r="P2935" s="149"/>
      <c r="Q2935" s="148"/>
      <c r="R2935" s="149"/>
      <c r="S2935" s="149"/>
      <c r="T2935" s="148"/>
      <c r="U2935" s="149"/>
      <c r="V2935" s="149"/>
      <c r="W2935" s="149"/>
      <c r="X2935" s="150">
        <f t="shared" si="12"/>
        <v>0.8537376635</v>
      </c>
      <c r="Y2935" s="150">
        <f t="shared" si="13"/>
        <v>-0.8537376635</v>
      </c>
    </row>
    <row r="2936" ht="15.75" customHeight="1">
      <c r="A2936" s="119">
        <v>2935.0</v>
      </c>
      <c r="B2936" s="143" t="str">
        <f t="array" ref="B2936">index(Systems!$A:$E,match($A2936,Systems!$A:$A,),match(B$1,Systems!$2:$2,))&amp;if(not(isblank(index(Systems!$A:$E,match($A2936,Systems!$A:$A,),match(Systems!$C$2,Systems!$2:$2,))))," ["&amp;index(Systems!$A:$E,match($A2936,Systems!$A:$A,),match(Systems!$C$2,Systems!$2:$2,))&amp;"]",)</f>
        <v>Atreus [C]</v>
      </c>
      <c r="C2936" s="144">
        <f t="array" ref="C2936">round((F2936-average(I2936,L2936,O2936,R2936,U2936))*X2936+if($B2936=$H2936,0,iferror(average(vlookup({$H2936,$K2936,$N2936,$Q2936,$T2936},$B:$D,column(B$1),0)),index(C:C,match($H2936,$B:$B,)))),3)</f>
        <v>71.811</v>
      </c>
      <c r="D2936" s="144">
        <f t="array" ref="D2936">round((G2936-average(J2936,M2936,P2936,S2936,V2936))*Y2936+if($B2936=$H2936,0,iferror(average(vlookup({$H2936,$K2936,$N2936,$Q2936,$T2936},$B:$D,column(C$1),0)),index(D:D,match($H2936,$B:$B,)))),3)</f>
        <v>1734.247</v>
      </c>
      <c r="E2936" s="145" t="s">
        <v>8247</v>
      </c>
      <c r="F2936" s="146">
        <v>322.131</v>
      </c>
      <c r="G2936" s="146">
        <v>397.393</v>
      </c>
      <c r="H2936" s="151" t="s">
        <v>8249</v>
      </c>
      <c r="I2936" s="146">
        <v>281.222</v>
      </c>
      <c r="J2936" s="146">
        <v>308.432</v>
      </c>
      <c r="K2936" s="148"/>
      <c r="L2936" s="149"/>
      <c r="M2936" s="149"/>
      <c r="N2936" s="148"/>
      <c r="O2936" s="149"/>
      <c r="P2936" s="149"/>
      <c r="Q2936" s="148"/>
      <c r="R2936" s="149"/>
      <c r="S2936" s="149"/>
      <c r="T2936" s="148"/>
      <c r="U2936" s="149"/>
      <c r="V2936" s="149"/>
      <c r="W2936" s="149"/>
      <c r="X2936" s="150">
        <f t="shared" si="12"/>
        <v>0.8537376635</v>
      </c>
      <c r="Y2936" s="150">
        <f t="shared" si="13"/>
        <v>-0.8537376635</v>
      </c>
    </row>
    <row r="2937" ht="15.75" customHeight="1">
      <c r="A2937" s="119">
        <v>2936.0</v>
      </c>
      <c r="B2937" s="143" t="str">
        <f t="array" ref="B2937">index(Systems!$A:$E,match($A2937,Systems!$A:$A,),match(B$1,Systems!$2:$2,))&amp;if(not(isblank(index(Systems!$A:$E,match($A2937,Systems!$A:$A,),match(Systems!$C$2,Systems!$2:$2,))))," ["&amp;index(Systems!$A:$E,match($A2937,Systems!$A:$A,),match(Systems!$C$2,Systems!$2:$2,))&amp;"]",)</f>
        <v>Barcella</v>
      </c>
      <c r="C2937" s="144">
        <f t="array" ref="C2937">round((F2937-average(I2937,L2937,O2937,R2937,U2937))*X2937+if($B2937=$H2937,0,iferror(average(vlookup({$H2937,$K2937,$N2937,$Q2937,$T2937},$B:$D,column(B$1),0)),index(C:C,match($H2937,$B:$B,)))),3)</f>
        <v>-23.703</v>
      </c>
      <c r="D2937" s="144">
        <f t="array" ref="D2937">round((G2937-average(J2937,M2937,P2937,S2937,V2937))*Y2937+if($B2937=$H2937,0,iferror(average(vlookup({$H2937,$K2937,$N2937,$Q2937,$T2937},$B:$D,column(C$1),0)),index(D:D,match($H2937,$B:$B,)))),3)</f>
        <v>1896.374</v>
      </c>
      <c r="E2937" s="145" t="s">
        <v>8247</v>
      </c>
      <c r="F2937" s="146">
        <v>210.254</v>
      </c>
      <c r="G2937" s="146">
        <v>207.49</v>
      </c>
      <c r="H2937" s="151" t="s">
        <v>8249</v>
      </c>
      <c r="I2937" s="146">
        <v>281.222</v>
      </c>
      <c r="J2937" s="146">
        <v>308.432</v>
      </c>
      <c r="K2937" s="148"/>
      <c r="L2937" s="149"/>
      <c r="M2937" s="149"/>
      <c r="N2937" s="148"/>
      <c r="O2937" s="149"/>
      <c r="P2937" s="149"/>
      <c r="Q2937" s="148"/>
      <c r="R2937" s="149"/>
      <c r="S2937" s="149"/>
      <c r="T2937" s="148"/>
      <c r="U2937" s="149"/>
      <c r="V2937" s="149"/>
      <c r="W2937" s="149"/>
      <c r="X2937" s="150">
        <f t="shared" si="12"/>
        <v>0.8537376635</v>
      </c>
      <c r="Y2937" s="150">
        <f t="shared" si="13"/>
        <v>-0.8537376635</v>
      </c>
    </row>
    <row r="2938" ht="15.75" customHeight="1">
      <c r="A2938" s="119">
        <v>2937.0</v>
      </c>
      <c r="B2938" s="143" t="str">
        <f t="array" ref="B2938">index(Systems!$A:$E,match($A2938,Systems!$A:$A,),match(B$1,Systems!$2:$2,))&amp;if(not(isblank(index(Systems!$A:$E,match($A2938,Systems!$A:$A,),match(Systems!$C$2,Systems!$2:$2,))))," ["&amp;index(Systems!$A:$E,match($A2938,Systems!$A:$A,),match(Systems!$C$2,Systems!$2:$2,))&amp;"]",)</f>
        <v>Bearclaw</v>
      </c>
      <c r="C2938" s="144">
        <f t="array" ref="C2938">round((F2938-average(I2938,L2938,O2938,R2938,U2938))*X2938+if($B2938=$H2938,0,iferror(average(vlookup({$H2938,$K2938,$N2938,$Q2938,$T2938},$B:$D,column(B$1),0)),index(C:C,match($H2938,$B:$B,)))),3)</f>
        <v>149.39</v>
      </c>
      <c r="D2938" s="144">
        <f t="array" ref="D2938">round((G2938-average(J2938,M2938,P2938,S2938,V2938))*Y2938+if($B2938=$H2938,0,iferror(average(vlookup({$H2938,$K2938,$N2938,$Q2938,$T2938},$B:$D,column(C$1),0)),index(D:D,match($H2938,$B:$B,)))),3)</f>
        <v>1723.536</v>
      </c>
      <c r="E2938" s="145" t="s">
        <v>8247</v>
      </c>
      <c r="F2938" s="146">
        <v>413.001</v>
      </c>
      <c r="G2938" s="146">
        <v>409.939</v>
      </c>
      <c r="H2938" s="151" t="s">
        <v>8249</v>
      </c>
      <c r="I2938" s="146">
        <v>281.222</v>
      </c>
      <c r="J2938" s="146">
        <v>308.432</v>
      </c>
      <c r="K2938" s="148"/>
      <c r="L2938" s="149"/>
      <c r="M2938" s="149"/>
      <c r="N2938" s="148"/>
      <c r="O2938" s="149"/>
      <c r="P2938" s="149"/>
      <c r="Q2938" s="148"/>
      <c r="R2938" s="149"/>
      <c r="S2938" s="149"/>
      <c r="T2938" s="148"/>
      <c r="U2938" s="149"/>
      <c r="V2938" s="149"/>
      <c r="W2938" s="149"/>
      <c r="X2938" s="150">
        <f t="shared" si="12"/>
        <v>0.8537376635</v>
      </c>
      <c r="Y2938" s="150">
        <f t="shared" si="13"/>
        <v>-0.8537376635</v>
      </c>
    </row>
    <row r="2939" ht="15.75" customHeight="1">
      <c r="A2939" s="119">
        <v>2938.0</v>
      </c>
      <c r="B2939" s="143" t="str">
        <f t="array" ref="B2939">index(Systems!$A:$E,match($A2939,Systems!$A:$A,),match(B$1,Systems!$2:$2,))&amp;if(not(isblank(index(Systems!$A:$E,match($A2939,Systems!$A:$A,),match(Systems!$C$2,Systems!$2:$2,))))," ["&amp;index(Systems!$A:$E,match($A2939,Systems!$A:$A,),match(Systems!$C$2,Systems!$2:$2,))&amp;"]",)</f>
        <v>Brim</v>
      </c>
      <c r="C2939" s="144">
        <f t="array" ref="C2939">round((F2939-average(I2939,L2939,O2939,R2939,U2939))*X2939+if($B2939=$H2939,0,iferror(average(vlookup({$H2939,$K2939,$N2939,$Q2939,$T2939},$B:$D,column(B$1),0)),index(C:C,match($H2939,$B:$B,)))),3)</f>
        <v>-24.525</v>
      </c>
      <c r="D2939" s="144">
        <f t="array" ref="D2939">round((G2939-average(J2939,M2939,P2939,S2939,V2939))*Y2939+if($B2939=$H2939,0,iferror(average(vlookup({$H2939,$K2939,$N2939,$Q2939,$T2939},$B:$D,column(C$1),0)),index(D:D,match($H2939,$B:$B,)))),3)</f>
        <v>1768.565</v>
      </c>
      <c r="E2939" s="145" t="s">
        <v>8247</v>
      </c>
      <c r="F2939" s="146">
        <v>209.291</v>
      </c>
      <c r="G2939" s="146">
        <v>357.195</v>
      </c>
      <c r="H2939" s="151" t="s">
        <v>8249</v>
      </c>
      <c r="I2939" s="146">
        <v>281.222</v>
      </c>
      <c r="J2939" s="146">
        <v>308.432</v>
      </c>
      <c r="K2939" s="148"/>
      <c r="L2939" s="149"/>
      <c r="M2939" s="149"/>
      <c r="N2939" s="148"/>
      <c r="O2939" s="149"/>
      <c r="P2939" s="149"/>
      <c r="Q2939" s="148"/>
      <c r="R2939" s="149"/>
      <c r="S2939" s="149"/>
      <c r="T2939" s="148"/>
      <c r="U2939" s="149"/>
      <c r="V2939" s="149"/>
      <c r="W2939" s="149"/>
      <c r="X2939" s="150">
        <f t="shared" si="12"/>
        <v>0.8537376635</v>
      </c>
      <c r="Y2939" s="150">
        <f t="shared" si="13"/>
        <v>-0.8537376635</v>
      </c>
    </row>
    <row r="2940" ht="15.75" customHeight="1">
      <c r="A2940" s="119">
        <v>2939.0</v>
      </c>
      <c r="B2940" s="143" t="str">
        <f t="array" ref="B2940">index(Systems!$A:$E,match($A2940,Systems!$A:$A,),match(B$1,Systems!$2:$2,))&amp;if(not(isblank(index(Systems!$A:$E,match($A2940,Systems!$A:$A,),match(Systems!$C$2,Systems!$2:$2,))))," ["&amp;index(Systems!$A:$E,match($A2940,Systems!$A:$A,),match(Systems!$C$2,Systems!$2:$2,))&amp;"]",)</f>
        <v>Colleen</v>
      </c>
      <c r="C2940" s="144">
        <f t="array" ref="C2940">round((F2940-average(I2940,L2940,O2940,R2940,U2940))*X2940+if($B2940=$H2940,0,iferror(average(vlookup({$H2940,$K2940,$N2940,$Q2940,$T2940},$B:$D,column(B$1),0)),index(C:C,match($H2940,$B:$B,)))),3)</f>
        <v>-146.566</v>
      </c>
      <c r="D2940" s="144">
        <f t="array" ref="D2940">round((G2940-average(J2940,M2940,P2940,S2940,V2940))*Y2940+if($B2940=$H2940,0,iferror(average(vlookup({$H2940,$K2940,$N2940,$Q2940,$T2940},$B:$D,column(C$1),0)),index(D:D,match($H2940,$B:$B,)))),3)</f>
        <v>1837.816</v>
      </c>
      <c r="E2940" s="145" t="s">
        <v>8247</v>
      </c>
      <c r="F2940" s="146">
        <v>66.342</v>
      </c>
      <c r="G2940" s="146">
        <v>276.08</v>
      </c>
      <c r="H2940" s="151" t="s">
        <v>8249</v>
      </c>
      <c r="I2940" s="146">
        <v>281.222</v>
      </c>
      <c r="J2940" s="146">
        <v>308.432</v>
      </c>
      <c r="K2940" s="148"/>
      <c r="L2940" s="149"/>
      <c r="M2940" s="149"/>
      <c r="N2940" s="148"/>
      <c r="O2940" s="149"/>
      <c r="P2940" s="149"/>
      <c r="Q2940" s="148"/>
      <c r="R2940" s="149"/>
      <c r="S2940" s="149"/>
      <c r="T2940" s="148"/>
      <c r="U2940" s="149"/>
      <c r="V2940" s="149"/>
      <c r="W2940" s="149"/>
      <c r="X2940" s="150">
        <f t="shared" si="12"/>
        <v>0.8537376635</v>
      </c>
      <c r="Y2940" s="150">
        <f t="shared" si="13"/>
        <v>-0.8537376635</v>
      </c>
    </row>
    <row r="2941" ht="15.75" customHeight="1">
      <c r="A2941" s="119">
        <v>2940.0</v>
      </c>
      <c r="B2941" s="143" t="str">
        <f t="array" ref="B2941">index(Systems!$A:$E,match($A2941,Systems!$A:$A,),match(B$1,Systems!$2:$2,))&amp;if(not(isblank(index(Systems!$A:$E,match($A2941,Systems!$A:$A,),match(Systems!$C$2,Systems!$2:$2,))))," ["&amp;index(Systems!$A:$E,match($A2941,Systems!$A:$A,),match(Systems!$C$2,Systems!$2:$2,))&amp;"]",)</f>
        <v>Delios</v>
      </c>
      <c r="C2941" s="144">
        <f t="array" ref="C2941">round((F2941-average(I2941,L2941,O2941,R2941,U2941))*X2941+if($B2941=$H2941,0,iferror(average(vlookup({$H2941,$K2941,$N2941,$Q2941,$T2941},$B:$D,column(B$1),0)),index(C:C,match($H2941,$B:$B,)))),3)</f>
        <v>-16.762</v>
      </c>
      <c r="D2941" s="144">
        <f t="array" ref="D2941">round((G2941-average(J2941,M2941,P2941,S2941,V2941))*Y2941+if($B2941=$H2941,0,iferror(average(vlookup({$H2941,$K2941,$N2941,$Q2941,$T2941},$B:$D,column(C$1),0)),index(D:D,match($H2941,$B:$B,)))),3)</f>
        <v>1804.928</v>
      </c>
      <c r="E2941" s="145" t="s">
        <v>8247</v>
      </c>
      <c r="F2941" s="146">
        <v>218.384</v>
      </c>
      <c r="G2941" s="146">
        <v>314.602</v>
      </c>
      <c r="H2941" s="151" t="s">
        <v>8249</v>
      </c>
      <c r="I2941" s="146">
        <v>281.222</v>
      </c>
      <c r="J2941" s="146">
        <v>308.432</v>
      </c>
      <c r="K2941" s="148"/>
      <c r="L2941" s="149"/>
      <c r="M2941" s="149"/>
      <c r="N2941" s="148"/>
      <c r="O2941" s="149"/>
      <c r="P2941" s="149"/>
      <c r="Q2941" s="148"/>
      <c r="R2941" s="149"/>
      <c r="S2941" s="149"/>
      <c r="T2941" s="148"/>
      <c r="U2941" s="149"/>
      <c r="V2941" s="149"/>
      <c r="W2941" s="149"/>
      <c r="X2941" s="150">
        <f t="shared" si="12"/>
        <v>0.8537376635</v>
      </c>
      <c r="Y2941" s="150">
        <f t="shared" si="13"/>
        <v>-0.8537376635</v>
      </c>
    </row>
    <row r="2942" ht="15.75" customHeight="1">
      <c r="A2942" s="119">
        <v>2941.0</v>
      </c>
      <c r="B2942" s="143" t="str">
        <f t="array" ref="B2942">index(Systems!$A:$E,match($A2942,Systems!$A:$A,),match(B$1,Systems!$2:$2,))&amp;if(not(isblank(index(Systems!$A:$E,match($A2942,Systems!$A:$A,),match(Systems!$C$2,Systems!$2:$2,))))," ["&amp;index(Systems!$A:$E,match($A2942,Systems!$A:$A,),match(Systems!$C$2,Systems!$2:$2,))&amp;"]",)</f>
        <v>Foster</v>
      </c>
      <c r="C2942" s="144">
        <f t="array" ref="C2942">round((F2942-average(I2942,L2942,O2942,R2942,U2942))*X2942+if($B2942=$H2942,0,iferror(average(vlookup({$H2942,$K2942,$N2942,$Q2942,$T2942},$B:$D,column(B$1),0)),index(C:C,match($H2942,$B:$B,)))),3)</f>
        <v>44.164</v>
      </c>
      <c r="D2942" s="144">
        <f t="array" ref="D2942">round((G2942-average(J2942,M2942,P2942,S2942,V2942))*Y2942+if($B2942=$H2942,0,iferror(average(vlookup({$H2942,$K2942,$N2942,$Q2942,$T2942},$B:$D,column(C$1),0)),index(D:D,match($H2942,$B:$B,)))),3)</f>
        <v>1733.181</v>
      </c>
      <c r="E2942" s="145" t="s">
        <v>8247</v>
      </c>
      <c r="F2942" s="146">
        <v>289.748</v>
      </c>
      <c r="G2942" s="146">
        <v>398.641</v>
      </c>
      <c r="H2942" s="151" t="s">
        <v>8249</v>
      </c>
      <c r="I2942" s="146">
        <v>281.222</v>
      </c>
      <c r="J2942" s="146">
        <v>308.432</v>
      </c>
      <c r="K2942" s="148"/>
      <c r="L2942" s="149"/>
      <c r="M2942" s="149"/>
      <c r="N2942" s="148"/>
      <c r="O2942" s="149"/>
      <c r="P2942" s="149"/>
      <c r="Q2942" s="148"/>
      <c r="R2942" s="149"/>
      <c r="S2942" s="149"/>
      <c r="T2942" s="148"/>
      <c r="U2942" s="149"/>
      <c r="V2942" s="149"/>
      <c r="W2942" s="149"/>
      <c r="X2942" s="150">
        <f t="shared" si="12"/>
        <v>0.8537376635</v>
      </c>
      <c r="Y2942" s="150">
        <f t="shared" si="13"/>
        <v>-0.8537376635</v>
      </c>
    </row>
    <row r="2943" ht="15.75" customHeight="1">
      <c r="A2943" s="119">
        <v>2942.0</v>
      </c>
      <c r="B2943" s="143" t="str">
        <f t="array" ref="B2943">index(Systems!$A:$E,match($A2943,Systems!$A:$A,),match(B$1,Systems!$2:$2,))&amp;if(not(isblank(index(Systems!$A:$E,match($A2943,Systems!$A:$A,),match(Systems!$C$2,Systems!$2:$2,))))," ["&amp;index(Systems!$A:$E,match($A2943,Systems!$A:$A,),match(Systems!$C$2,Systems!$2:$2,))&amp;"]",)</f>
        <v>Gatekeeper</v>
      </c>
      <c r="C2943" s="144">
        <f t="array" ref="C2943">round((F2943-average(I2943,L2943,O2943,R2943,U2943))*X2943+if($B2943=$H2943,0,iferror(average(vlookup({$H2943,$K2943,$N2943,$Q2943,$T2943},$B:$D,column(B$1),0)),index(C:C,match($H2943,$B:$B,)))),3)</f>
        <v>-22.586</v>
      </c>
      <c r="D2943" s="144">
        <f t="array" ref="D2943">round((G2943-average(J2943,M2943,P2943,S2943,V2943))*Y2943+if($B2943=$H2943,0,iferror(average(vlookup({$H2943,$K2943,$N2943,$Q2943,$T2943},$B:$D,column(C$1),0)),index(D:D,match($H2943,$B:$B,)))),3)</f>
        <v>1779.374</v>
      </c>
      <c r="E2943" s="145" t="s">
        <v>8247</v>
      </c>
      <c r="F2943" s="146">
        <v>211.563</v>
      </c>
      <c r="G2943" s="146">
        <v>344.534</v>
      </c>
      <c r="H2943" s="151" t="s">
        <v>8249</v>
      </c>
      <c r="I2943" s="146">
        <v>281.222</v>
      </c>
      <c r="J2943" s="146">
        <v>308.432</v>
      </c>
      <c r="K2943" s="148"/>
      <c r="L2943" s="149"/>
      <c r="M2943" s="149"/>
      <c r="N2943" s="148"/>
      <c r="O2943" s="149"/>
      <c r="P2943" s="149"/>
      <c r="Q2943" s="148"/>
      <c r="R2943" s="149"/>
      <c r="S2943" s="149"/>
      <c r="T2943" s="148"/>
      <c r="U2943" s="149"/>
      <c r="V2943" s="149"/>
      <c r="W2943" s="149"/>
      <c r="X2943" s="150">
        <f t="shared" si="12"/>
        <v>0.8537376635</v>
      </c>
      <c r="Y2943" s="150">
        <f t="shared" si="13"/>
        <v>-0.8537376635</v>
      </c>
    </row>
    <row r="2944" ht="15.75" customHeight="1">
      <c r="A2944" s="119">
        <v>2943.0</v>
      </c>
      <c r="B2944" s="143" t="str">
        <f t="array" ref="B2944">index(Systems!$A:$E,match($A2944,Systems!$A:$A,),match(B$1,Systems!$2:$2,))&amp;if(not(isblank(index(Systems!$A:$E,match($A2944,Systems!$A:$A,),match(Systems!$C$2,Systems!$2:$2,))))," ["&amp;index(Systems!$A:$E,match($A2944,Systems!$A:$A,),match(Systems!$C$2,Systems!$2:$2,))&amp;"]",)</f>
        <v>Glory [C]</v>
      </c>
      <c r="C2944" s="144">
        <f t="array" ref="C2944">round((F2944-average(I2944,L2944,O2944,R2944,U2944))*X2944+if($B2944=$H2944,0,iferror(average(vlookup({$H2944,$K2944,$N2944,$Q2944,$T2944},$B:$D,column(B$1),0)),index(C:C,match($H2944,$B:$B,)))),3)</f>
        <v>99.292</v>
      </c>
      <c r="D2944" s="144">
        <f t="array" ref="D2944">round((G2944-average(J2944,M2944,P2944,S2944,V2944))*Y2944+if($B2944=$H2944,0,iferror(average(vlookup({$H2944,$K2944,$N2944,$Q2944,$T2944},$B:$D,column(C$1),0)),index(D:D,match($H2944,$B:$B,)))),3)</f>
        <v>1835.555</v>
      </c>
      <c r="E2944" s="145" t="s">
        <v>8247</v>
      </c>
      <c r="F2944" s="146">
        <v>354.321</v>
      </c>
      <c r="G2944" s="146">
        <v>278.729</v>
      </c>
      <c r="H2944" s="151" t="s">
        <v>8249</v>
      </c>
      <c r="I2944" s="146">
        <v>281.222</v>
      </c>
      <c r="J2944" s="146">
        <v>308.432</v>
      </c>
      <c r="K2944" s="148"/>
      <c r="L2944" s="149"/>
      <c r="M2944" s="149"/>
      <c r="N2944" s="148"/>
      <c r="O2944" s="149"/>
      <c r="P2944" s="149"/>
      <c r="Q2944" s="148"/>
      <c r="R2944" s="149"/>
      <c r="S2944" s="149"/>
      <c r="T2944" s="148"/>
      <c r="U2944" s="149"/>
      <c r="V2944" s="149"/>
      <c r="W2944" s="149"/>
      <c r="X2944" s="150">
        <f t="shared" si="12"/>
        <v>0.8537376635</v>
      </c>
      <c r="Y2944" s="150">
        <f t="shared" si="13"/>
        <v>-0.8537376635</v>
      </c>
    </row>
    <row r="2945" ht="15.75" customHeight="1">
      <c r="A2945" s="119">
        <v>2944.0</v>
      </c>
      <c r="B2945" s="143" t="str">
        <f t="array" ref="B2945">index(Systems!$A:$E,match($A2945,Systems!$A:$A,),match(B$1,Systems!$2:$2,))&amp;if(not(isblank(index(Systems!$A:$E,match($A2945,Systems!$A:$A,),match(Systems!$C$2,Systems!$2:$2,))))," ["&amp;index(Systems!$A:$E,match($A2945,Systems!$A:$A,),match(Systems!$C$2,Systems!$2:$2,))&amp;"]",)</f>
        <v>Grant's Station</v>
      </c>
      <c r="C2945" s="144">
        <f t="array" ref="C2945">round((F2945-average(I2945,L2945,O2945,R2945,U2945))*X2945+if($B2945=$H2945,0,iferror(average(vlookup({$H2945,$K2945,$N2945,$Q2945,$T2945},$B:$D,column(B$1),0)),index(C:C,match($H2945,$B:$B,)))),3)</f>
        <v>-66.81</v>
      </c>
      <c r="D2945" s="144">
        <f t="array" ref="D2945">round((G2945-average(J2945,M2945,P2945,S2945,V2945))*Y2945+if($B2945=$H2945,0,iferror(average(vlookup({$H2945,$K2945,$N2945,$Q2945,$T2945},$B:$D,column(C$1),0)),index(D:D,match($H2945,$B:$B,)))),3)</f>
        <v>1835.346</v>
      </c>
      <c r="E2945" s="145" t="s">
        <v>8247</v>
      </c>
      <c r="F2945" s="146">
        <v>159.762</v>
      </c>
      <c r="G2945" s="146">
        <v>278.973</v>
      </c>
      <c r="H2945" s="151" t="s">
        <v>8249</v>
      </c>
      <c r="I2945" s="146">
        <v>281.222</v>
      </c>
      <c r="J2945" s="146">
        <v>308.432</v>
      </c>
      <c r="K2945" s="148"/>
      <c r="L2945" s="149"/>
      <c r="M2945" s="149"/>
      <c r="N2945" s="148"/>
      <c r="O2945" s="149"/>
      <c r="P2945" s="149"/>
      <c r="Q2945" s="148"/>
      <c r="R2945" s="149"/>
      <c r="S2945" s="149"/>
      <c r="T2945" s="148"/>
      <c r="U2945" s="149"/>
      <c r="V2945" s="149"/>
      <c r="W2945" s="149"/>
      <c r="X2945" s="150">
        <f t="shared" si="12"/>
        <v>0.8537376635</v>
      </c>
      <c r="Y2945" s="150">
        <f t="shared" si="13"/>
        <v>-0.8537376635</v>
      </c>
    </row>
    <row r="2946" ht="15.75" customHeight="1">
      <c r="A2946" s="119">
        <v>2945.0</v>
      </c>
      <c r="B2946" s="143" t="str">
        <f t="array" ref="B2946">index(Systems!$A:$E,match($A2946,Systems!$A:$A,),match(B$1,Systems!$2:$2,))&amp;if(not(isblank(index(Systems!$A:$E,match($A2946,Systems!$A:$A,),match(Systems!$C$2,Systems!$2:$2,))))," ["&amp;index(Systems!$A:$E,match($A2946,Systems!$A:$A,),match(Systems!$C$2,Systems!$2:$2,))&amp;"]",)</f>
        <v>Hector</v>
      </c>
      <c r="C2946" s="144">
        <f t="array" ref="C2946">round((F2946-average(I2946,L2946,O2946,R2946,U2946))*X2946+if($B2946=$H2946,0,iferror(average(vlookup({$H2946,$K2946,$N2946,$Q2946,$T2946},$B:$D,column(B$1),0)),index(C:C,match($H2946,$B:$B,)))),3)</f>
        <v>151.375</v>
      </c>
      <c r="D2946" s="144">
        <f t="array" ref="D2946">round((G2946-average(J2946,M2946,P2946,S2946,V2946))*Y2946+if($B2946=$H2946,0,iferror(average(vlookup({$H2946,$K2946,$N2946,$Q2946,$T2946},$B:$D,column(C$1),0)),index(D:D,match($H2946,$B:$B,)))),3)</f>
        <v>1769.752</v>
      </c>
      <c r="E2946" s="145" t="s">
        <v>8247</v>
      </c>
      <c r="F2946" s="146">
        <v>415.327</v>
      </c>
      <c r="G2946" s="146">
        <v>355.805</v>
      </c>
      <c r="H2946" s="151" t="s">
        <v>8249</v>
      </c>
      <c r="I2946" s="146">
        <v>281.222</v>
      </c>
      <c r="J2946" s="146">
        <v>308.432</v>
      </c>
      <c r="K2946" s="148"/>
      <c r="L2946" s="149"/>
      <c r="M2946" s="149"/>
      <c r="N2946" s="148"/>
      <c r="O2946" s="149"/>
      <c r="P2946" s="149"/>
      <c r="Q2946" s="148"/>
      <c r="R2946" s="149"/>
      <c r="S2946" s="149"/>
      <c r="T2946" s="148"/>
      <c r="U2946" s="149"/>
      <c r="V2946" s="149"/>
      <c r="W2946" s="149"/>
      <c r="X2946" s="150">
        <f t="shared" si="12"/>
        <v>0.8537376635</v>
      </c>
      <c r="Y2946" s="150">
        <f t="shared" si="13"/>
        <v>-0.8537376635</v>
      </c>
    </row>
    <row r="2947" ht="15.75" customHeight="1">
      <c r="A2947" s="119">
        <v>2946.0</v>
      </c>
      <c r="B2947" s="143" t="str">
        <f t="array" ref="B2947">index(Systems!$A:$E,match($A2947,Systems!$A:$A,),match(B$1,Systems!$2:$2,))&amp;if(not(isblank(index(Systems!$A:$E,match($A2947,Systems!$A:$A,),match(Systems!$C$2,Systems!$2:$2,))))," ["&amp;index(Systems!$A:$E,match($A2947,Systems!$A:$A,),match(Systems!$C$2,Systems!$2:$2,))&amp;"]",)</f>
        <v>Hellgate</v>
      </c>
      <c r="C2947" s="144">
        <f t="array" ref="C2947">round((F2947-average(I2947,L2947,O2947,R2947,U2947))*X2947+if($B2947=$H2947,0,iferror(average(vlookup({$H2947,$K2947,$N2947,$Q2947,$T2947},$B:$D,column(B$1),0)),index(C:C,match($H2947,$B:$B,)))),3)</f>
        <v>40.343</v>
      </c>
      <c r="D2947" s="144">
        <f t="array" ref="D2947">round((G2947-average(J2947,M2947,P2947,S2947,V2947))*Y2947+if($B2947=$H2947,0,iferror(average(vlookup({$H2947,$K2947,$N2947,$Q2947,$T2947},$B:$D,column(C$1),0)),index(D:D,match($H2947,$B:$B,)))),3)</f>
        <v>1843.328</v>
      </c>
      <c r="E2947" s="145" t="s">
        <v>8247</v>
      </c>
      <c r="F2947" s="146">
        <v>285.273</v>
      </c>
      <c r="G2947" s="146">
        <v>269.624</v>
      </c>
      <c r="H2947" s="151" t="s">
        <v>8249</v>
      </c>
      <c r="I2947" s="146">
        <v>281.222</v>
      </c>
      <c r="J2947" s="146">
        <v>308.432</v>
      </c>
      <c r="K2947" s="148"/>
      <c r="L2947" s="149"/>
      <c r="M2947" s="149"/>
      <c r="N2947" s="148"/>
      <c r="O2947" s="149"/>
      <c r="P2947" s="149"/>
      <c r="Q2947" s="148"/>
      <c r="R2947" s="149"/>
      <c r="S2947" s="149"/>
      <c r="T2947" s="148"/>
      <c r="U2947" s="149"/>
      <c r="V2947" s="149"/>
      <c r="W2947" s="149"/>
      <c r="X2947" s="150">
        <f t="shared" si="12"/>
        <v>0.8537376635</v>
      </c>
      <c r="Y2947" s="150">
        <f t="shared" si="13"/>
        <v>-0.8537376635</v>
      </c>
    </row>
    <row r="2948" ht="15.75" customHeight="1">
      <c r="A2948" s="119">
        <v>2947.0</v>
      </c>
      <c r="B2948" s="143" t="str">
        <f t="array" ref="B2948">index(Systems!$A:$E,match($A2948,Systems!$A:$A,),match(B$1,Systems!$2:$2,))&amp;if(not(isblank(index(Systems!$A:$E,match($A2948,Systems!$A:$A,),match(Systems!$C$2,Systems!$2:$2,))))," ["&amp;index(Systems!$A:$E,match($A2948,Systems!$A:$A,),match(Systems!$C$2,Systems!$2:$2,))&amp;"]",)</f>
        <v>Hoard</v>
      </c>
      <c r="C2948" s="144">
        <f t="array" ref="C2948">round((F2948-average(I2948,L2948,O2948,R2948,U2948))*X2948+if($B2948=$H2948,0,iferror(average(vlookup({$H2948,$K2948,$N2948,$Q2948,$T2948},$B:$D,column(B$1),0)),index(C:C,match($H2948,$B:$B,)))),3)</f>
        <v>39.368</v>
      </c>
      <c r="D2948" s="144">
        <f t="array" ref="D2948">round((G2948-average(J2948,M2948,P2948,S2948,V2948))*Y2948+if($B2948=$H2948,0,iferror(average(vlookup({$H2948,$K2948,$N2948,$Q2948,$T2948},$B:$D,column(C$1),0)),index(D:D,match($H2948,$B:$B,)))),3)</f>
        <v>1879.723</v>
      </c>
      <c r="E2948" s="145" t="s">
        <v>8247</v>
      </c>
      <c r="F2948" s="146">
        <v>284.13</v>
      </c>
      <c r="G2948" s="146">
        <v>226.994</v>
      </c>
      <c r="H2948" s="151" t="s">
        <v>8249</v>
      </c>
      <c r="I2948" s="146">
        <v>281.222</v>
      </c>
      <c r="J2948" s="146">
        <v>308.432</v>
      </c>
      <c r="K2948" s="148"/>
      <c r="L2948" s="149"/>
      <c r="M2948" s="149"/>
      <c r="N2948" s="148"/>
      <c r="O2948" s="149"/>
      <c r="P2948" s="149"/>
      <c r="Q2948" s="148"/>
      <c r="R2948" s="149"/>
      <c r="S2948" s="149"/>
      <c r="T2948" s="148"/>
      <c r="U2948" s="149"/>
      <c r="V2948" s="149"/>
      <c r="W2948" s="149"/>
      <c r="X2948" s="150">
        <f t="shared" si="12"/>
        <v>0.8537376635</v>
      </c>
      <c r="Y2948" s="150">
        <f t="shared" si="13"/>
        <v>-0.8537376635</v>
      </c>
    </row>
    <row r="2949" ht="15.75" customHeight="1">
      <c r="A2949" s="119">
        <v>2948.0</v>
      </c>
      <c r="B2949" s="143" t="str">
        <f t="array" ref="B2949">index(Systems!$A:$E,match($A2949,Systems!$A:$A,),match(B$1,Systems!$2:$2,))&amp;if(not(isblank(index(Systems!$A:$E,match($A2949,Systems!$A:$A,),match(Systems!$C$2,Systems!$2:$2,))))," ["&amp;index(Systems!$A:$E,match($A2949,Systems!$A:$A,),match(Systems!$C$2,Systems!$2:$2,))&amp;"]",)</f>
        <v>Huntress</v>
      </c>
      <c r="C2949" s="144">
        <f t="array" ref="C2949">round((F2949-average(I2949,L2949,O2949,R2949,U2949))*X2949+if($B2949=$H2949,0,iferror(average(vlookup({$H2949,$K2949,$N2949,$Q2949,$T2949},$B:$D,column(B$1),0)),index(C:C,match($H2949,$B:$B,)))),3)</f>
        <v>49.223</v>
      </c>
      <c r="D2949" s="144">
        <f t="array" ref="D2949">round((G2949-average(J2949,M2949,P2949,S2949,V2949))*Y2949+if($B2949=$H2949,0,iferror(average(vlookup({$H2949,$K2949,$N2949,$Q2949,$T2949},$B:$D,column(C$1),0)),index(D:D,match($H2949,$B:$B,)))),3)</f>
        <v>1757.87</v>
      </c>
      <c r="E2949" s="145" t="s">
        <v>8247</v>
      </c>
      <c r="F2949" s="146">
        <v>295.674</v>
      </c>
      <c r="G2949" s="146">
        <v>369.723</v>
      </c>
      <c r="H2949" s="151" t="s">
        <v>8249</v>
      </c>
      <c r="I2949" s="146">
        <v>281.222</v>
      </c>
      <c r="J2949" s="146">
        <v>308.432</v>
      </c>
      <c r="K2949" s="148"/>
      <c r="L2949" s="149"/>
      <c r="M2949" s="149"/>
      <c r="N2949" s="148"/>
      <c r="O2949" s="149"/>
      <c r="P2949" s="149"/>
      <c r="Q2949" s="148"/>
      <c r="R2949" s="149"/>
      <c r="S2949" s="149"/>
      <c r="T2949" s="148"/>
      <c r="U2949" s="149"/>
      <c r="V2949" s="149"/>
      <c r="W2949" s="149"/>
      <c r="X2949" s="150">
        <f t="shared" si="12"/>
        <v>0.8537376635</v>
      </c>
      <c r="Y2949" s="150">
        <f t="shared" si="13"/>
        <v>-0.8537376635</v>
      </c>
    </row>
    <row r="2950" ht="15.75" customHeight="1">
      <c r="A2950" s="119">
        <v>2949.0</v>
      </c>
      <c r="B2950" s="143" t="str">
        <f t="array" ref="B2950">index(Systems!$A:$E,match($A2950,Systems!$A:$A,),match(B$1,Systems!$2:$2,))&amp;if(not(isblank(index(Systems!$A:$E,match($A2950,Systems!$A:$A,),match(Systems!$C$2,Systems!$2:$2,))))," ["&amp;index(Systems!$A:$E,match($A2950,Systems!$A:$A,),match(Systems!$C$2,Systems!$2:$2,))&amp;"]",)</f>
        <v>Ironhold</v>
      </c>
      <c r="C2950" s="144">
        <f t="array" ref="C2950">round((F2950-average(I2950,L2950,O2950,R2950,U2950))*X2950+if($B2950=$H2950,0,iferror(average(vlookup({$H2950,$K2950,$N2950,$Q2950,$T2950},$B:$D,column(B$1),0)),index(C:C,match($H2950,$B:$B,)))),3)</f>
        <v>46.182</v>
      </c>
      <c r="D2950" s="144">
        <f t="array" ref="D2950">round((G2950-average(J2950,M2950,P2950,S2950,V2950))*Y2950+if($B2950=$H2950,0,iferror(average(vlookup({$H2950,$K2950,$N2950,$Q2950,$T2950},$B:$D,column(C$1),0)),index(D:D,match($H2950,$B:$B,)))),3)</f>
        <v>1745.002</v>
      </c>
      <c r="E2950" s="145" t="s">
        <v>8247</v>
      </c>
      <c r="F2950" s="146">
        <v>292.112</v>
      </c>
      <c r="G2950" s="146">
        <v>384.795</v>
      </c>
      <c r="H2950" s="151" t="s">
        <v>8249</v>
      </c>
      <c r="I2950" s="146">
        <v>281.222</v>
      </c>
      <c r="J2950" s="146">
        <v>308.432</v>
      </c>
      <c r="K2950" s="148"/>
      <c r="L2950" s="149"/>
      <c r="M2950" s="149"/>
      <c r="N2950" s="148"/>
      <c r="O2950" s="149"/>
      <c r="P2950" s="149"/>
      <c r="Q2950" s="148"/>
      <c r="R2950" s="149"/>
      <c r="S2950" s="149"/>
      <c r="T2950" s="148"/>
      <c r="U2950" s="149"/>
      <c r="V2950" s="149"/>
      <c r="W2950" s="149"/>
      <c r="X2950" s="150">
        <f t="shared" si="12"/>
        <v>0.8537376635</v>
      </c>
      <c r="Y2950" s="150">
        <f t="shared" si="13"/>
        <v>-0.8537376635</v>
      </c>
    </row>
    <row r="2951" ht="15.75" customHeight="1">
      <c r="A2951" s="119">
        <v>2950.0</v>
      </c>
      <c r="B2951" s="143" t="str">
        <f t="array" ref="B2951">index(Systems!$A:$E,match($A2951,Systems!$A:$A,),match(B$1,Systems!$2:$2,))&amp;if(not(isblank(index(Systems!$A:$E,match($A2951,Systems!$A:$A,),match(Systems!$C$2,Systems!$2:$2,))))," ["&amp;index(Systems!$A:$E,match($A2951,Systems!$A:$A,),match(Systems!$C$2,Systems!$2:$2,))&amp;"]",)</f>
        <v>Kirin</v>
      </c>
      <c r="C2951" s="144">
        <f t="array" ref="C2951">round((F2951-average(I2951,L2951,O2951,R2951,U2951))*X2951+if($B2951=$H2951,0,iferror(average(vlookup({$H2951,$K2951,$N2951,$Q2951,$T2951},$B:$D,column(B$1),0)),index(C:C,match($H2951,$B:$B,)))),3)</f>
        <v>-23.601</v>
      </c>
      <c r="D2951" s="144">
        <f t="array" ref="D2951">round((G2951-average(J2951,M2951,P2951,S2951,V2951))*Y2951+if($B2951=$H2951,0,iferror(average(vlookup({$H2951,$K2951,$N2951,$Q2951,$T2951},$B:$D,column(C$1),0)),index(D:D,match($H2951,$B:$B,)))),3)</f>
        <v>1837.315</v>
      </c>
      <c r="E2951" s="145" t="s">
        <v>8247</v>
      </c>
      <c r="F2951" s="146">
        <v>210.374</v>
      </c>
      <c r="G2951" s="146">
        <v>276.667</v>
      </c>
      <c r="H2951" s="151" t="s">
        <v>8249</v>
      </c>
      <c r="I2951" s="146">
        <v>281.222</v>
      </c>
      <c r="J2951" s="146">
        <v>308.432</v>
      </c>
      <c r="K2951" s="148"/>
      <c r="L2951" s="149"/>
      <c r="M2951" s="149"/>
      <c r="N2951" s="148"/>
      <c r="O2951" s="149"/>
      <c r="P2951" s="149"/>
      <c r="Q2951" s="148"/>
      <c r="R2951" s="149"/>
      <c r="S2951" s="149"/>
      <c r="T2951" s="148"/>
      <c r="U2951" s="149"/>
      <c r="V2951" s="149"/>
      <c r="W2951" s="149"/>
      <c r="X2951" s="150">
        <f t="shared" si="12"/>
        <v>0.8537376635</v>
      </c>
      <c r="Y2951" s="150">
        <f t="shared" si="13"/>
        <v>-0.8537376635</v>
      </c>
    </row>
    <row r="2952" ht="15.75" customHeight="1">
      <c r="A2952" s="119">
        <v>2951.0</v>
      </c>
      <c r="B2952" s="143" t="str">
        <f t="array" ref="B2952">index(Systems!$A:$E,match($A2952,Systems!$A:$A,),match(B$1,Systems!$2:$2,))&amp;if(not(isblank(index(Systems!$A:$E,match($A2952,Systems!$A:$A,),match(Systems!$C$2,Systems!$2:$2,))))," ["&amp;index(Systems!$A:$E,match($A2952,Systems!$A:$A,),match(Systems!$C$2,Systems!$2:$2,))&amp;"]",)</f>
        <v>Londerholm</v>
      </c>
      <c r="C2952" s="144">
        <f t="array" ref="C2952">round((F2952-average(I2952,L2952,O2952,R2952,U2952))*X2952+if($B2952=$H2952,0,iferror(average(vlookup({$H2952,$K2952,$N2952,$Q2952,$T2952},$B:$D,column(B$1),0)),index(C:C,match($H2952,$B:$B,)))),3)</f>
        <v>-42.221</v>
      </c>
      <c r="D2952" s="144">
        <f t="array" ref="D2952">round((G2952-average(J2952,M2952,P2952,S2952,V2952))*Y2952+if($B2952=$H2952,0,iferror(average(vlookup({$H2952,$K2952,$N2952,$Q2952,$T2952},$B:$D,column(C$1),0)),index(D:D,match($H2952,$B:$B,)))),3)</f>
        <v>1872.682</v>
      </c>
      <c r="E2952" s="145" t="s">
        <v>8247</v>
      </c>
      <c r="F2952" s="146">
        <v>188.564</v>
      </c>
      <c r="G2952" s="146">
        <v>235.241</v>
      </c>
      <c r="H2952" s="151" t="s">
        <v>8249</v>
      </c>
      <c r="I2952" s="146">
        <v>281.222</v>
      </c>
      <c r="J2952" s="146">
        <v>308.432</v>
      </c>
      <c r="K2952" s="148"/>
      <c r="L2952" s="149"/>
      <c r="M2952" s="149"/>
      <c r="N2952" s="148"/>
      <c r="O2952" s="149"/>
      <c r="P2952" s="149"/>
      <c r="Q2952" s="148"/>
      <c r="R2952" s="149"/>
      <c r="S2952" s="149"/>
      <c r="T2952" s="148"/>
      <c r="U2952" s="149"/>
      <c r="V2952" s="149"/>
      <c r="W2952" s="149"/>
      <c r="X2952" s="150">
        <f t="shared" si="12"/>
        <v>0.8537376635</v>
      </c>
      <c r="Y2952" s="150">
        <f t="shared" si="13"/>
        <v>-0.8537376635</v>
      </c>
    </row>
    <row r="2953" ht="15.75" customHeight="1">
      <c r="A2953" s="119">
        <v>2952.0</v>
      </c>
      <c r="B2953" s="143" t="str">
        <f t="array" ref="B2953">index(Systems!$A:$E,match($A2953,Systems!$A:$A,),match(B$1,Systems!$2:$2,))&amp;if(not(isblank(index(Systems!$A:$E,match($A2953,Systems!$A:$A,),match(Systems!$C$2,Systems!$2:$2,))))," ["&amp;index(Systems!$A:$E,match($A2953,Systems!$A:$A,),match(Systems!$C$2,Systems!$2:$2,))&amp;"]",)</f>
        <v>Lum</v>
      </c>
      <c r="C2953" s="144">
        <f t="array" ref="C2953">round((F2953-average(I2953,L2953,O2953,R2953,U2953))*X2953+if($B2953=$H2953,0,iferror(average(vlookup({$H2953,$K2953,$N2953,$Q2953,$T2953},$B:$D,column(B$1),0)),index(C:C,match($H2953,$B:$B,)))),3)</f>
        <v>5.819</v>
      </c>
      <c r="D2953" s="144">
        <f t="array" ref="D2953">round((G2953-average(J2953,M2953,P2953,S2953,V2953))*Y2953+if($B2953=$H2953,0,iferror(average(vlookup({$H2953,$K2953,$N2953,$Q2953,$T2953},$B:$D,column(C$1),0)),index(D:D,match($H2953,$B:$B,)))),3)</f>
        <v>1757.909</v>
      </c>
      <c r="E2953" s="145" t="s">
        <v>8247</v>
      </c>
      <c r="F2953" s="146">
        <v>244.834</v>
      </c>
      <c r="G2953" s="146">
        <v>369.677</v>
      </c>
      <c r="H2953" s="151" t="s">
        <v>8249</v>
      </c>
      <c r="I2953" s="146">
        <v>281.222</v>
      </c>
      <c r="J2953" s="146">
        <v>308.432</v>
      </c>
      <c r="K2953" s="148"/>
      <c r="L2953" s="149"/>
      <c r="M2953" s="149"/>
      <c r="N2953" s="148"/>
      <c r="O2953" s="149"/>
      <c r="P2953" s="149"/>
      <c r="Q2953" s="148"/>
      <c r="R2953" s="149"/>
      <c r="S2953" s="149"/>
      <c r="T2953" s="148"/>
      <c r="U2953" s="149"/>
      <c r="V2953" s="149"/>
      <c r="W2953" s="149"/>
      <c r="X2953" s="150">
        <f t="shared" si="12"/>
        <v>0.8537376635</v>
      </c>
      <c r="Y2953" s="150">
        <f t="shared" si="13"/>
        <v>-0.8537376635</v>
      </c>
    </row>
    <row r="2954" ht="15.75" customHeight="1">
      <c r="A2954" s="119">
        <v>2953.0</v>
      </c>
      <c r="B2954" s="143" t="str">
        <f t="array" ref="B2954">index(Systems!$A:$E,match($A2954,Systems!$A:$A,),match(B$1,Systems!$2:$2,))&amp;if(not(isblank(index(Systems!$A:$E,match($A2954,Systems!$A:$A,),match(Systems!$C$2,Systems!$2:$2,))))," ["&amp;index(Systems!$A:$E,match($A2954,Systems!$A:$A,),match(Systems!$C$2,Systems!$2:$2,))&amp;"]",)</f>
        <v>Marshall</v>
      </c>
      <c r="C2954" s="144">
        <f t="array" ref="C2954">round((F2954-average(I2954,L2954,O2954,R2954,U2954))*X2954+if($B2954=$H2954,0,iferror(average(vlookup({$H2954,$K2954,$N2954,$Q2954,$T2954},$B:$D,column(B$1),0)),index(C:C,match($H2954,$B:$B,)))),3)</f>
        <v>59.86</v>
      </c>
      <c r="D2954" s="144">
        <f t="array" ref="D2954">round((G2954-average(J2954,M2954,P2954,S2954,V2954))*Y2954+if($B2954=$H2954,0,iferror(average(vlookup({$H2954,$K2954,$N2954,$Q2954,$T2954},$B:$D,column(C$1),0)),index(D:D,match($H2954,$B:$B,)))),3)</f>
        <v>1792.14</v>
      </c>
      <c r="E2954" s="145" t="s">
        <v>8247</v>
      </c>
      <c r="F2954" s="146">
        <v>308.133</v>
      </c>
      <c r="G2954" s="146">
        <v>329.581</v>
      </c>
      <c r="H2954" s="151" t="s">
        <v>8249</v>
      </c>
      <c r="I2954" s="146">
        <v>281.222</v>
      </c>
      <c r="J2954" s="146">
        <v>308.432</v>
      </c>
      <c r="K2954" s="148"/>
      <c r="L2954" s="149"/>
      <c r="M2954" s="149"/>
      <c r="N2954" s="148"/>
      <c r="O2954" s="149"/>
      <c r="P2954" s="149"/>
      <c r="Q2954" s="148"/>
      <c r="R2954" s="149"/>
      <c r="S2954" s="149"/>
      <c r="T2954" s="148"/>
      <c r="U2954" s="149"/>
      <c r="V2954" s="149"/>
      <c r="W2954" s="149"/>
      <c r="X2954" s="150">
        <f t="shared" si="12"/>
        <v>0.8537376635</v>
      </c>
      <c r="Y2954" s="150">
        <f t="shared" si="13"/>
        <v>-0.8537376635</v>
      </c>
    </row>
    <row r="2955" ht="15.75" customHeight="1">
      <c r="A2955" s="119">
        <v>2954.0</v>
      </c>
      <c r="B2955" s="143" t="str">
        <f t="array" ref="B2955">index(Systems!$A:$E,match($A2955,Systems!$A:$A,),match(B$1,Systems!$2:$2,))&amp;if(not(isblank(index(Systems!$A:$E,match($A2955,Systems!$A:$A,),match(Systems!$C$2,Systems!$2:$2,))))," ["&amp;index(Systems!$A:$E,match($A2955,Systems!$A:$A,),match(Systems!$C$2,Systems!$2:$2,))&amp;"]",)</f>
        <v>New Kent</v>
      </c>
      <c r="C2955" s="144">
        <f t="array" ref="C2955">round((F2955-average(I2955,L2955,O2955,R2955,U2955))*X2955+if($B2955=$H2955,0,iferror(average(vlookup({$H2955,$K2955,$N2955,$Q2955,$T2955},$B:$D,column(B$1),0)),index(C:C,match($H2955,$B:$B,)))),3)</f>
        <v>120.807</v>
      </c>
      <c r="D2955" s="144">
        <f t="array" ref="D2955">round((G2955-average(J2955,M2955,P2955,S2955,V2955))*Y2955+if($B2955=$H2955,0,iferror(average(vlookup({$H2955,$K2955,$N2955,$Q2955,$T2955},$B:$D,column(C$1),0)),index(D:D,match($H2955,$B:$B,)))),3)</f>
        <v>1784.439</v>
      </c>
      <c r="E2955" s="145" t="s">
        <v>8247</v>
      </c>
      <c r="F2955" s="146">
        <v>379.521</v>
      </c>
      <c r="G2955" s="146">
        <v>338.602</v>
      </c>
      <c r="H2955" s="151" t="s">
        <v>8249</v>
      </c>
      <c r="I2955" s="146">
        <v>281.222</v>
      </c>
      <c r="J2955" s="146">
        <v>308.432</v>
      </c>
      <c r="K2955" s="148"/>
      <c r="L2955" s="149"/>
      <c r="M2955" s="149"/>
      <c r="N2955" s="148"/>
      <c r="O2955" s="149"/>
      <c r="P2955" s="149"/>
      <c r="Q2955" s="148"/>
      <c r="R2955" s="149"/>
      <c r="S2955" s="149"/>
      <c r="T2955" s="148"/>
      <c r="U2955" s="149"/>
      <c r="V2955" s="149"/>
      <c r="W2955" s="149"/>
      <c r="X2955" s="150">
        <f t="shared" si="12"/>
        <v>0.8537376635</v>
      </c>
      <c r="Y2955" s="150">
        <f t="shared" si="13"/>
        <v>-0.8537376635</v>
      </c>
    </row>
    <row r="2956" ht="15.75" customHeight="1">
      <c r="A2956" s="119">
        <v>2955.0</v>
      </c>
      <c r="B2956" s="143" t="str">
        <f t="array" ref="B2956">index(Systems!$A:$E,match($A2956,Systems!$A:$A,),match(B$1,Systems!$2:$2,))&amp;if(not(isblank(index(Systems!$A:$E,match($A2956,Systems!$A:$A,),match(Systems!$C$2,Systems!$2:$2,))))," ["&amp;index(Systems!$A:$E,match($A2956,Systems!$A:$A,),match(Systems!$C$2,Systems!$2:$2,))&amp;"]",)</f>
        <v>Niles [C]</v>
      </c>
      <c r="C2956" s="144">
        <f t="array" ref="C2956">round((F2956-average(I2956,L2956,O2956,R2956,U2956))*X2956+if($B2956=$H2956,0,iferror(average(vlookup({$H2956,$K2956,$N2956,$Q2956,$T2956},$B:$D,column(B$1),0)),index(C:C,match($H2956,$B:$B,)))),3)</f>
        <v>118.994</v>
      </c>
      <c r="D2956" s="144">
        <f t="array" ref="D2956">round((G2956-average(J2956,M2956,P2956,S2956,V2956))*Y2956+if($B2956=$H2956,0,iferror(average(vlookup({$H2956,$K2956,$N2956,$Q2956,$T2956},$B:$D,column(C$1),0)),index(D:D,match($H2956,$B:$B,)))),3)</f>
        <v>1706.832</v>
      </c>
      <c r="E2956" s="145" t="s">
        <v>8247</v>
      </c>
      <c r="F2956" s="146">
        <v>377.398</v>
      </c>
      <c r="G2956" s="146">
        <v>429.504</v>
      </c>
      <c r="H2956" s="151" t="s">
        <v>8249</v>
      </c>
      <c r="I2956" s="146">
        <v>281.222</v>
      </c>
      <c r="J2956" s="146">
        <v>308.432</v>
      </c>
      <c r="K2956" s="148"/>
      <c r="L2956" s="149"/>
      <c r="M2956" s="149"/>
      <c r="N2956" s="148"/>
      <c r="O2956" s="149"/>
      <c r="P2956" s="149"/>
      <c r="Q2956" s="148"/>
      <c r="R2956" s="149"/>
      <c r="S2956" s="149"/>
      <c r="T2956" s="148"/>
      <c r="U2956" s="149"/>
      <c r="V2956" s="149"/>
      <c r="W2956" s="149"/>
      <c r="X2956" s="150">
        <f t="shared" si="12"/>
        <v>0.8537376635</v>
      </c>
      <c r="Y2956" s="150">
        <f t="shared" si="13"/>
        <v>-0.8537376635</v>
      </c>
    </row>
    <row r="2957" ht="15.75" customHeight="1">
      <c r="A2957" s="119">
        <v>2956.0</v>
      </c>
      <c r="B2957" s="143" t="str">
        <f t="array" ref="B2957">index(Systems!$A:$E,match($A2957,Systems!$A:$A,),match(B$1,Systems!$2:$2,))&amp;if(not(isblank(index(Systems!$A:$E,match($A2957,Systems!$A:$A,),match(Systems!$C$2,Systems!$2:$2,))))," ["&amp;index(Systems!$A:$E,match($A2957,Systems!$A:$A,),match(Systems!$C$2,Systems!$2:$2,))&amp;"]",)</f>
        <v>Paxon</v>
      </c>
      <c r="C2957" s="144">
        <f t="array" ref="C2957">round((F2957-average(I2957,L2957,O2957,R2957,U2957))*X2957+if($B2957=$H2957,0,iferror(average(vlookup({$H2957,$K2957,$N2957,$Q2957,$T2957},$B:$D,column(B$1),0)),index(C:C,match($H2957,$B:$B,)))),3)</f>
        <v>-70.799</v>
      </c>
      <c r="D2957" s="144">
        <f t="array" ref="D2957">round((G2957-average(J2957,M2957,P2957,S2957,V2957))*Y2957+if($B2957=$H2957,0,iferror(average(vlookup({$H2957,$K2957,$N2957,$Q2957,$T2957},$B:$D,column(C$1),0)),index(D:D,match($H2957,$B:$B,)))),3)</f>
        <v>1879.644</v>
      </c>
      <c r="E2957" s="145" t="s">
        <v>8247</v>
      </c>
      <c r="F2957" s="146">
        <v>155.09</v>
      </c>
      <c r="G2957" s="146">
        <v>227.086</v>
      </c>
      <c r="H2957" s="151" t="s">
        <v>8249</v>
      </c>
      <c r="I2957" s="146">
        <v>281.222</v>
      </c>
      <c r="J2957" s="146">
        <v>308.432</v>
      </c>
      <c r="K2957" s="148"/>
      <c r="L2957" s="149"/>
      <c r="M2957" s="149"/>
      <c r="N2957" s="148"/>
      <c r="O2957" s="149"/>
      <c r="P2957" s="149"/>
      <c r="Q2957" s="148"/>
      <c r="R2957" s="149"/>
      <c r="S2957" s="149"/>
      <c r="T2957" s="148"/>
      <c r="U2957" s="149"/>
      <c r="V2957" s="149"/>
      <c r="W2957" s="149"/>
      <c r="X2957" s="150">
        <f t="shared" si="12"/>
        <v>0.8537376635</v>
      </c>
      <c r="Y2957" s="150">
        <f t="shared" si="13"/>
        <v>-0.8537376635</v>
      </c>
    </row>
    <row r="2958" ht="15.75" customHeight="1">
      <c r="A2958" s="119">
        <v>2957.0</v>
      </c>
      <c r="B2958" s="143" t="str">
        <f t="array" ref="B2958">index(Systems!$A:$E,match($A2958,Systems!$A:$A,),match(B$1,Systems!$2:$2,))&amp;if(not(isblank(index(Systems!$A:$E,match($A2958,Systems!$A:$A,),match(Systems!$C$2,Systems!$2:$2,))))," ["&amp;index(Systems!$A:$E,match($A2958,Systems!$A:$A,),match(Systems!$C$2,Systems!$2:$2,))&amp;"]",)</f>
        <v>Priori</v>
      </c>
      <c r="C2958" s="144">
        <f t="array" ref="C2958">round((F2958-average(I2958,L2958,O2958,R2958,U2958))*X2958+if($B2958=$H2958,0,iferror(average(vlookup({$H2958,$K2958,$N2958,$Q2958,$T2958},$B:$D,column(B$1),0)),index(C:C,match($H2958,$B:$B,)))),3)</f>
        <v>3.761</v>
      </c>
      <c r="D2958" s="144">
        <f t="array" ref="D2958">round((G2958-average(J2958,M2958,P2958,S2958,V2958))*Y2958+if($B2958=$H2958,0,iferror(average(vlookup({$H2958,$K2958,$N2958,$Q2958,$T2958},$B:$D,column(C$1),0)),index(D:D,match($H2958,$B:$B,)))),3)</f>
        <v>1807.901</v>
      </c>
      <c r="E2958" s="145" t="s">
        <v>8247</v>
      </c>
      <c r="F2958" s="146">
        <v>242.423</v>
      </c>
      <c r="G2958" s="146">
        <v>311.12</v>
      </c>
      <c r="H2958" s="151" t="s">
        <v>8249</v>
      </c>
      <c r="I2958" s="146">
        <v>281.222</v>
      </c>
      <c r="J2958" s="146">
        <v>308.432</v>
      </c>
      <c r="K2958" s="148"/>
      <c r="L2958" s="149"/>
      <c r="M2958" s="149"/>
      <c r="N2958" s="148"/>
      <c r="O2958" s="149"/>
      <c r="P2958" s="149"/>
      <c r="Q2958" s="148"/>
      <c r="R2958" s="149"/>
      <c r="S2958" s="149"/>
      <c r="T2958" s="148"/>
      <c r="U2958" s="149"/>
      <c r="V2958" s="149"/>
      <c r="W2958" s="149"/>
      <c r="X2958" s="150">
        <f t="shared" si="12"/>
        <v>0.8537376635</v>
      </c>
      <c r="Y2958" s="150">
        <f t="shared" si="13"/>
        <v>-0.8537376635</v>
      </c>
    </row>
    <row r="2959" ht="15.75" customHeight="1">
      <c r="A2959" s="119">
        <v>2958.0</v>
      </c>
      <c r="B2959" s="143" t="str">
        <f t="array" ref="B2959">index(Systems!$A:$E,match($A2959,Systems!$A:$A,),match(B$1,Systems!$2:$2,))&amp;if(not(isblank(index(Systems!$A:$E,match($A2959,Systems!$A:$A,),match(Systems!$C$2,Systems!$2:$2,))))," ["&amp;index(Systems!$A:$E,match($A2959,Systems!$A:$A,),match(Systems!$C$2,Systems!$2:$2,))&amp;"]",)</f>
        <v>Roche</v>
      </c>
      <c r="C2959" s="144">
        <f t="array" ref="C2959">round((F2959-average(I2959,L2959,O2959,R2959,U2959))*X2959+if($B2959=$H2959,0,iferror(average(vlookup({$H2959,$K2959,$N2959,$Q2959,$T2959},$B:$D,column(B$1),0)),index(C:C,match($H2959,$B:$B,)))),3)</f>
        <v>67.865</v>
      </c>
      <c r="D2959" s="144">
        <f t="array" ref="D2959">round((G2959-average(J2959,M2959,P2959,S2959,V2959))*Y2959+if($B2959=$H2959,0,iferror(average(vlookup({$H2959,$K2959,$N2959,$Q2959,$T2959},$B:$D,column(C$1),0)),index(D:D,match($H2959,$B:$B,)))),3)</f>
        <v>1869.935</v>
      </c>
      <c r="E2959" s="145" t="s">
        <v>8247</v>
      </c>
      <c r="F2959" s="146">
        <v>317.51</v>
      </c>
      <c r="G2959" s="146">
        <v>238.458</v>
      </c>
      <c r="H2959" s="151" t="s">
        <v>8249</v>
      </c>
      <c r="I2959" s="146">
        <v>281.222</v>
      </c>
      <c r="J2959" s="146">
        <v>308.432</v>
      </c>
      <c r="K2959" s="148"/>
      <c r="L2959" s="149"/>
      <c r="M2959" s="149"/>
      <c r="N2959" s="148"/>
      <c r="O2959" s="149"/>
      <c r="P2959" s="149"/>
      <c r="Q2959" s="148"/>
      <c r="R2959" s="149"/>
      <c r="S2959" s="149"/>
      <c r="T2959" s="148"/>
      <c r="U2959" s="149"/>
      <c r="V2959" s="149"/>
      <c r="W2959" s="149"/>
      <c r="X2959" s="150">
        <f t="shared" si="12"/>
        <v>0.8537376635</v>
      </c>
      <c r="Y2959" s="150">
        <f t="shared" si="13"/>
        <v>-0.8537376635</v>
      </c>
    </row>
    <row r="2960" ht="15.75" customHeight="1">
      <c r="A2960" s="119">
        <v>2959.0</v>
      </c>
      <c r="B2960" s="143" t="str">
        <f t="array" ref="B2960">index(Systems!$A:$E,match($A2960,Systems!$A:$A,),match(B$1,Systems!$2:$2,))&amp;if(not(isblank(index(Systems!$A:$E,match($A2960,Systems!$A:$A,),match(Systems!$C$2,Systems!$2:$2,))))," ["&amp;index(Systems!$A:$E,match($A2960,Systems!$A:$A,),match(Systems!$C$2,Systems!$2:$2,))&amp;"]",)</f>
        <v>Shadow</v>
      </c>
      <c r="C2960" s="144">
        <f t="array" ref="C2960">round((F2960-average(I2960,L2960,O2960,R2960,U2960))*X2960+if($B2960=$H2960,0,iferror(average(vlookup({$H2960,$K2960,$N2960,$Q2960,$T2960},$B:$D,column(B$1),0)),index(C:C,match($H2960,$B:$B,)))),3)</f>
        <v>-2.016</v>
      </c>
      <c r="D2960" s="144">
        <f t="array" ref="D2960">round((G2960-average(J2960,M2960,P2960,S2960,V2960))*Y2960+if($B2960=$H2960,0,iferror(average(vlookup({$H2960,$K2960,$N2960,$Q2960,$T2960},$B:$D,column(C$1),0)),index(D:D,match($H2960,$B:$B,)))),3)</f>
        <v>1749.942</v>
      </c>
      <c r="E2960" s="145" t="s">
        <v>8247</v>
      </c>
      <c r="F2960" s="146">
        <v>235.656</v>
      </c>
      <c r="G2960" s="146">
        <v>379.009</v>
      </c>
      <c r="H2960" s="151" t="s">
        <v>8249</v>
      </c>
      <c r="I2960" s="146">
        <v>281.222</v>
      </c>
      <c r="J2960" s="146">
        <v>308.432</v>
      </c>
      <c r="K2960" s="148"/>
      <c r="L2960" s="149"/>
      <c r="M2960" s="149"/>
      <c r="N2960" s="148"/>
      <c r="O2960" s="149"/>
      <c r="P2960" s="149"/>
      <c r="Q2960" s="148"/>
      <c r="R2960" s="149"/>
      <c r="S2960" s="149"/>
      <c r="T2960" s="148"/>
      <c r="U2960" s="149"/>
      <c r="V2960" s="149"/>
      <c r="W2960" s="149"/>
      <c r="X2960" s="150">
        <f t="shared" si="12"/>
        <v>0.8537376635</v>
      </c>
      <c r="Y2960" s="150">
        <f t="shared" si="13"/>
        <v>-0.8537376635</v>
      </c>
    </row>
    <row r="2961" ht="15.75" customHeight="1">
      <c r="A2961" s="119">
        <v>2960.0</v>
      </c>
      <c r="B2961" s="143" t="str">
        <f t="array" ref="B2961">index(Systems!$A:$E,match($A2961,Systems!$A:$A,),match(B$1,Systems!$2:$2,))&amp;if(not(isblank(index(Systems!$A:$E,match($A2961,Systems!$A:$A,),match(Systems!$C$2,Systems!$2:$2,))))," ["&amp;index(Systems!$A:$E,match($A2961,Systems!$A:$A,),match(Systems!$C$2,Systems!$2:$2,))&amp;"]",)</f>
        <v>Sheridan [C]</v>
      </c>
      <c r="C2961" s="144">
        <f t="array" ref="C2961">round((F2961-average(I2961,L2961,O2961,R2961,U2961))*X2961+if($B2961=$H2961,0,iferror(average(vlookup({$H2961,$K2961,$N2961,$Q2961,$T2961},$B:$D,column(B$1),0)),index(C:C,match($H2961,$B:$B,)))),3)</f>
        <v>125.943</v>
      </c>
      <c r="D2961" s="144">
        <f t="array" ref="D2961">round((G2961-average(J2961,M2961,P2961,S2961,V2961))*Y2961+if($B2961=$H2961,0,iferror(average(vlookup({$H2961,$K2961,$N2961,$Q2961,$T2961},$B:$D,column(C$1),0)),index(D:D,match($H2961,$B:$B,)))),3)</f>
        <v>1794.232</v>
      </c>
      <c r="E2961" s="145" t="s">
        <v>8247</v>
      </c>
      <c r="F2961" s="146">
        <v>385.538</v>
      </c>
      <c r="G2961" s="146">
        <v>327.131</v>
      </c>
      <c r="H2961" s="151" t="s">
        <v>8249</v>
      </c>
      <c r="I2961" s="146">
        <v>281.222</v>
      </c>
      <c r="J2961" s="146">
        <v>308.432</v>
      </c>
      <c r="K2961" s="148"/>
      <c r="L2961" s="149"/>
      <c r="M2961" s="149"/>
      <c r="N2961" s="148"/>
      <c r="O2961" s="149"/>
      <c r="P2961" s="149"/>
      <c r="Q2961" s="148"/>
      <c r="R2961" s="149"/>
      <c r="S2961" s="149"/>
      <c r="T2961" s="148"/>
      <c r="U2961" s="149"/>
      <c r="V2961" s="149"/>
      <c r="W2961" s="149"/>
      <c r="X2961" s="150">
        <f t="shared" si="12"/>
        <v>0.8537376635</v>
      </c>
      <c r="Y2961" s="150">
        <f t="shared" si="13"/>
        <v>-0.8537376635</v>
      </c>
    </row>
    <row r="2962" ht="15.75" customHeight="1">
      <c r="A2962" s="119">
        <v>2961.0</v>
      </c>
      <c r="B2962" s="143" t="str">
        <f t="array" ref="B2962">index(Systems!$A:$E,match($A2962,Systems!$A:$A,),match(B$1,Systems!$2:$2,))&amp;if(not(isblank(index(Systems!$A:$E,match($A2962,Systems!$A:$A,),match(Systems!$C$2,Systems!$2:$2,))))," ["&amp;index(Systems!$A:$E,match($A2962,Systems!$A:$A,),match(Systems!$C$2,Systems!$2:$2,))&amp;"]",)</f>
        <v>Strana Mechty</v>
      </c>
      <c r="C2962" s="144">
        <f t="array" ref="C2962">round((F2962-average(I2962,L2962,O2962,R2962,U2962))*X2962+if($B2962=$H2962,0,iferror(average(vlookup({$H2962,$K2962,$N2962,$Q2962,$T2962},$B:$D,column(B$1),0)),index(C:C,match($H2962,$B:$B,)))),3)</f>
        <v>32.3</v>
      </c>
      <c r="D2962" s="144">
        <f t="array" ref="D2962">round((G2962-average(J2962,M2962,P2962,S2962,V2962))*Y2962+if($B2962=$H2962,0,iferror(average(vlookup({$H2962,$K2962,$N2962,$Q2962,$T2962},$B:$D,column(C$1),0)),index(D:D,match($H2962,$B:$B,)))),3)</f>
        <v>1767.809</v>
      </c>
      <c r="E2962" s="145" t="s">
        <v>8247</v>
      </c>
      <c r="F2962" s="146">
        <v>275.852</v>
      </c>
      <c r="G2962" s="146">
        <v>358.081</v>
      </c>
      <c r="H2962" s="151" t="s">
        <v>8249</v>
      </c>
      <c r="I2962" s="146">
        <v>281.222</v>
      </c>
      <c r="J2962" s="146">
        <v>308.432</v>
      </c>
      <c r="K2962" s="148"/>
      <c r="L2962" s="149"/>
      <c r="M2962" s="149"/>
      <c r="N2962" s="148"/>
      <c r="O2962" s="149"/>
      <c r="P2962" s="149"/>
      <c r="Q2962" s="148"/>
      <c r="R2962" s="149"/>
      <c r="S2962" s="149"/>
      <c r="T2962" s="148"/>
      <c r="U2962" s="149"/>
      <c r="V2962" s="149"/>
      <c r="W2962" s="149"/>
      <c r="X2962" s="150">
        <f t="shared" si="12"/>
        <v>0.8537376635</v>
      </c>
      <c r="Y2962" s="150">
        <f t="shared" si="13"/>
        <v>-0.8537376635</v>
      </c>
    </row>
    <row r="2963" ht="15.75" customHeight="1">
      <c r="A2963" s="119">
        <v>2962.0</v>
      </c>
      <c r="B2963" s="143" t="str">
        <f t="array" ref="B2963">index(Systems!$A:$E,match($A2963,Systems!$A:$A,),match(B$1,Systems!$2:$2,))&amp;if(not(isblank(index(Systems!$A:$E,match($A2963,Systems!$A:$A,),match(Systems!$C$2,Systems!$2:$2,))))," ["&amp;index(Systems!$A:$E,match($A2963,Systems!$A:$A,),match(Systems!$C$2,Systems!$2:$2,))&amp;"]",)</f>
        <v>Strato Domingo</v>
      </c>
      <c r="C2963" s="144">
        <f t="array" ref="C2963">round((F2963-average(I2963,L2963,O2963,R2963,U2963))*X2963+if($B2963=$H2963,0,iferror(average(vlookup({$H2963,$K2963,$N2963,$Q2963,$T2963},$B:$D,column(B$1),0)),index(C:C,match($H2963,$B:$B,)))),3)</f>
        <v>10.796</v>
      </c>
      <c r="D2963" s="144">
        <f t="array" ref="D2963">round((G2963-average(J2963,M2963,P2963,S2963,V2963))*Y2963+if($B2963=$H2963,0,iferror(average(vlookup({$H2963,$K2963,$N2963,$Q2963,$T2963},$B:$D,column(C$1),0)),index(D:D,match($H2963,$B:$B,)))),3)</f>
        <v>1880.658</v>
      </c>
      <c r="E2963" s="145" t="s">
        <v>8247</v>
      </c>
      <c r="F2963" s="146">
        <v>250.663</v>
      </c>
      <c r="G2963" s="146">
        <v>225.898</v>
      </c>
      <c r="H2963" s="151" t="s">
        <v>8249</v>
      </c>
      <c r="I2963" s="146">
        <v>281.222</v>
      </c>
      <c r="J2963" s="146">
        <v>308.432</v>
      </c>
      <c r="K2963" s="148"/>
      <c r="L2963" s="149"/>
      <c r="M2963" s="149"/>
      <c r="N2963" s="148"/>
      <c r="O2963" s="149"/>
      <c r="P2963" s="149"/>
      <c r="Q2963" s="148"/>
      <c r="R2963" s="149"/>
      <c r="S2963" s="149"/>
      <c r="T2963" s="148"/>
      <c r="U2963" s="149"/>
      <c r="V2963" s="149"/>
      <c r="W2963" s="149"/>
      <c r="X2963" s="150">
        <f t="shared" si="12"/>
        <v>0.8537376635</v>
      </c>
      <c r="Y2963" s="150">
        <f t="shared" si="13"/>
        <v>-0.8537376635</v>
      </c>
    </row>
    <row r="2964" ht="15.75" customHeight="1">
      <c r="A2964" s="119">
        <v>2963.0</v>
      </c>
      <c r="B2964" s="143" t="str">
        <f t="array" ref="B2964">index(Systems!$A:$E,match($A2964,Systems!$A:$A,),match(B$1,Systems!$2:$2,))&amp;if(not(isblank(index(Systems!$A:$E,match($A2964,Systems!$A:$A,),match(Systems!$C$2,Systems!$2:$2,))))," ["&amp;index(Systems!$A:$E,match($A2964,Systems!$A:$A,),match(Systems!$C$2,Systems!$2:$2,))&amp;"]",)</f>
        <v>Tamaron</v>
      </c>
      <c r="C2964" s="144">
        <f t="array" ref="C2964">round((F2964-average(I2964,L2964,O2964,R2964,U2964))*X2964+if($B2964=$H2964,0,iferror(average(vlookup({$H2964,$K2964,$N2964,$Q2964,$T2964},$B:$D,column(B$1),0)),index(C:C,match($H2964,$B:$B,)))),3)</f>
        <v>-2.003</v>
      </c>
      <c r="D2964" s="144">
        <f t="array" ref="D2964">round((G2964-average(J2964,M2964,P2964,S2964,V2964))*Y2964+if($B2964=$H2964,0,iferror(average(vlookup({$H2964,$K2964,$N2964,$Q2964,$T2964},$B:$D,column(C$1),0)),index(D:D,match($H2964,$B:$B,)))),3)</f>
        <v>1856.994</v>
      </c>
      <c r="E2964" s="145" t="s">
        <v>8247</v>
      </c>
      <c r="F2964" s="146">
        <v>235.672</v>
      </c>
      <c r="G2964" s="146">
        <v>253.616</v>
      </c>
      <c r="H2964" s="151" t="s">
        <v>8249</v>
      </c>
      <c r="I2964" s="146">
        <v>281.222</v>
      </c>
      <c r="J2964" s="146">
        <v>308.432</v>
      </c>
      <c r="K2964" s="148"/>
      <c r="L2964" s="149"/>
      <c r="M2964" s="149"/>
      <c r="N2964" s="148"/>
      <c r="O2964" s="149"/>
      <c r="P2964" s="149"/>
      <c r="Q2964" s="148"/>
      <c r="R2964" s="149"/>
      <c r="S2964" s="149"/>
      <c r="T2964" s="148"/>
      <c r="U2964" s="149"/>
      <c r="V2964" s="149"/>
      <c r="W2964" s="149"/>
      <c r="X2964" s="150">
        <f t="shared" si="12"/>
        <v>0.8537376635</v>
      </c>
      <c r="Y2964" s="150">
        <f t="shared" si="13"/>
        <v>-0.8537376635</v>
      </c>
    </row>
    <row r="2965" ht="15.75" customHeight="1">
      <c r="A2965" s="119">
        <v>2964.0</v>
      </c>
      <c r="B2965" s="143" t="str">
        <f t="array" ref="B2965">index(Systems!$A:$E,match($A2965,Systems!$A:$A,),match(B$1,Systems!$2:$2,))&amp;if(not(isblank(index(Systems!$A:$E,match($A2965,Systems!$A:$A,),match(Systems!$C$2,Systems!$2:$2,))))," ["&amp;index(Systems!$A:$E,match($A2965,Systems!$A:$A,),match(Systems!$C$2,Systems!$2:$2,))&amp;"]",)</f>
        <v>Tathis</v>
      </c>
      <c r="C2965" s="144">
        <f t="array" ref="C2965">round((F2965-average(I2965,L2965,O2965,R2965,U2965))*X2965+if($B2965=$H2965,0,iferror(average(vlookup({$H2965,$K2965,$N2965,$Q2965,$T2965},$B:$D,column(B$1),0)),index(C:C,match($H2965,$B:$B,)))),3)</f>
        <v>85.61</v>
      </c>
      <c r="D2965" s="144">
        <f t="array" ref="D2965">round((G2965-average(J2965,M2965,P2965,S2965,V2965))*Y2965+if($B2965=$H2965,0,iferror(average(vlookup({$H2965,$K2965,$N2965,$Q2965,$T2965},$B:$D,column(C$1),0)),index(D:D,match($H2965,$B:$B,)))),3)</f>
        <v>1811.916</v>
      </c>
      <c r="E2965" s="145" t="s">
        <v>8247</v>
      </c>
      <c r="F2965" s="146">
        <v>338.294</v>
      </c>
      <c r="G2965" s="146">
        <v>306.417</v>
      </c>
      <c r="H2965" s="151" t="s">
        <v>8249</v>
      </c>
      <c r="I2965" s="146">
        <v>281.222</v>
      </c>
      <c r="J2965" s="146">
        <v>308.432</v>
      </c>
      <c r="K2965" s="148"/>
      <c r="L2965" s="149"/>
      <c r="M2965" s="149"/>
      <c r="N2965" s="148"/>
      <c r="O2965" s="149"/>
      <c r="P2965" s="149"/>
      <c r="Q2965" s="148"/>
      <c r="R2965" s="149"/>
      <c r="S2965" s="149"/>
      <c r="T2965" s="148"/>
      <c r="U2965" s="149"/>
      <c r="V2965" s="149"/>
      <c r="W2965" s="149"/>
      <c r="X2965" s="150">
        <f t="shared" si="12"/>
        <v>0.8537376635</v>
      </c>
      <c r="Y2965" s="150">
        <f t="shared" si="13"/>
        <v>-0.8537376635</v>
      </c>
    </row>
    <row r="2966" ht="15.75" customHeight="1">
      <c r="A2966" s="119">
        <v>2965.0</v>
      </c>
      <c r="B2966" s="143" t="str">
        <f t="array" ref="B2966">index(Systems!$A:$E,match($A2966,Systems!$A:$A,),match(B$1,Systems!$2:$2,))&amp;if(not(isblank(index(Systems!$A:$E,match($A2966,Systems!$A:$A,),match(Systems!$C$2,Systems!$2:$2,))))," ["&amp;index(Systems!$A:$E,match($A2966,Systems!$A:$A,),match(Systems!$C$2,Systems!$2:$2,))&amp;"]",)</f>
        <v>Tiber [C]</v>
      </c>
      <c r="C2966" s="144">
        <f t="array" ref="C2966">round((F2966-average(I2966,L2966,O2966,R2966,U2966))*X2966+if($B2966=$H2966,0,iferror(average(vlookup({$H2966,$K2966,$N2966,$Q2966,$T2966},$B:$D,column(B$1),0)),index(C:C,match($H2966,$B:$B,)))),3)</f>
        <v>89.514</v>
      </c>
      <c r="D2966" s="144">
        <f t="array" ref="D2966">round((G2966-average(J2966,M2966,P2966,S2966,V2966))*Y2966+if($B2966=$H2966,0,iferror(average(vlookup({$H2966,$K2966,$N2966,$Q2966,$T2966},$B:$D,column(C$1),0)),index(D:D,match($H2966,$B:$B,)))),3)</f>
        <v>1876.731</v>
      </c>
      <c r="E2966" s="145" t="s">
        <v>8247</v>
      </c>
      <c r="F2966" s="146">
        <v>342.867</v>
      </c>
      <c r="G2966" s="146">
        <v>230.498</v>
      </c>
      <c r="H2966" s="151" t="s">
        <v>8249</v>
      </c>
      <c r="I2966" s="146">
        <v>281.222</v>
      </c>
      <c r="J2966" s="146">
        <v>308.432</v>
      </c>
      <c r="K2966" s="148"/>
      <c r="L2966" s="149"/>
      <c r="M2966" s="149"/>
      <c r="N2966" s="148"/>
      <c r="O2966" s="149"/>
      <c r="P2966" s="149"/>
      <c r="Q2966" s="148"/>
      <c r="R2966" s="149"/>
      <c r="S2966" s="149"/>
      <c r="T2966" s="148"/>
      <c r="U2966" s="149"/>
      <c r="V2966" s="149"/>
      <c r="W2966" s="149"/>
      <c r="X2966" s="150">
        <f t="shared" si="12"/>
        <v>0.8537376635</v>
      </c>
      <c r="Y2966" s="150">
        <f t="shared" si="13"/>
        <v>-0.8537376635</v>
      </c>
    </row>
    <row r="2967" ht="15.75" customHeight="1">
      <c r="A2967" s="119">
        <v>2966.0</v>
      </c>
      <c r="B2967" s="143" t="str">
        <f t="array" ref="B2967">index(Systems!$A:$E,match($A2967,Systems!$A:$A,),match(B$1,Systems!$2:$2,))&amp;if(not(isblank(index(Systems!$A:$E,match($A2967,Systems!$A:$A,),match(Systems!$C$2,Systems!$2:$2,))))," ["&amp;index(Systems!$A:$E,match($A2967,Systems!$A:$A,),match(Systems!$C$2,Systems!$2:$2,))&amp;"]",)</f>
        <v>Tokasha</v>
      </c>
      <c r="C2967" s="144">
        <f t="array" ref="C2967">round((F2967-average(I2967,L2967,O2967,R2967,U2967))*X2967+if($B2967=$H2967,0,iferror(average(vlookup({$H2967,$K2967,$N2967,$Q2967,$T2967},$B:$D,column(B$1),0)),index(C:C,match($H2967,$B:$B,)))),3)</f>
        <v>108.093</v>
      </c>
      <c r="D2967" s="144">
        <f t="array" ref="D2967">round((G2967-average(J2967,M2967,P2967,S2967,V2967))*Y2967+if($B2967=$H2967,0,iferror(average(vlookup({$H2967,$K2967,$N2967,$Q2967,$T2967},$B:$D,column(C$1),0)),index(D:D,match($H2967,$B:$B,)))),3)</f>
        <v>1728.42</v>
      </c>
      <c r="E2967" s="145" t="s">
        <v>8247</v>
      </c>
      <c r="F2967" s="146">
        <v>364.629</v>
      </c>
      <c r="G2967" s="146">
        <v>404.218</v>
      </c>
      <c r="H2967" s="151" t="s">
        <v>8249</v>
      </c>
      <c r="I2967" s="146">
        <v>281.222</v>
      </c>
      <c r="J2967" s="146">
        <v>308.432</v>
      </c>
      <c r="K2967" s="148"/>
      <c r="L2967" s="149"/>
      <c r="M2967" s="149"/>
      <c r="N2967" s="148"/>
      <c r="O2967" s="149"/>
      <c r="P2967" s="149"/>
      <c r="Q2967" s="148"/>
      <c r="R2967" s="149"/>
      <c r="S2967" s="149"/>
      <c r="T2967" s="148"/>
      <c r="U2967" s="149"/>
      <c r="V2967" s="149"/>
      <c r="W2967" s="149"/>
      <c r="X2967" s="150">
        <f t="shared" si="12"/>
        <v>0.8537376635</v>
      </c>
      <c r="Y2967" s="150">
        <f t="shared" si="13"/>
        <v>-0.8537376635</v>
      </c>
    </row>
    <row r="2968" ht="15.75" customHeight="1">
      <c r="A2968" s="119">
        <v>2967.0</v>
      </c>
      <c r="B2968" s="143" t="str">
        <f t="array" ref="B2968">index(Systems!$A:$E,match($A2968,Systems!$A:$A,),match(B$1,Systems!$2:$2,))&amp;if(not(isblank(index(Systems!$A:$E,match($A2968,Systems!$A:$A,),match(Systems!$C$2,Systems!$2:$2,))))," ["&amp;index(Systems!$A:$E,match($A2968,Systems!$A:$A,),match(Systems!$C$2,Systems!$2:$2,))&amp;"]",)</f>
        <v>Tranquil</v>
      </c>
      <c r="C2968" s="144">
        <f t="array" ref="C2968">round((F2968-average(I2968,L2968,O2968,R2968,U2968))*X2968+if($B2968=$H2968,0,iferror(average(vlookup({$H2968,$K2968,$N2968,$Q2968,$T2968},$B:$D,column(B$1),0)),index(C:C,match($H2968,$B:$B,)))),3)</f>
        <v>124.79</v>
      </c>
      <c r="D2968" s="144">
        <f t="array" ref="D2968">round((G2968-average(J2968,M2968,P2968,S2968,V2968))*Y2968+if($B2968=$H2968,0,iferror(average(vlookup({$H2968,$K2968,$N2968,$Q2968,$T2968},$B:$D,column(C$1),0)),index(D:D,match($H2968,$B:$B,)))),3)</f>
        <v>1757.882</v>
      </c>
      <c r="E2968" s="145" t="s">
        <v>8247</v>
      </c>
      <c r="F2968" s="146">
        <v>384.187</v>
      </c>
      <c r="G2968" s="146">
        <v>369.708</v>
      </c>
      <c r="H2968" s="151" t="s">
        <v>8249</v>
      </c>
      <c r="I2968" s="146">
        <v>281.222</v>
      </c>
      <c r="J2968" s="146">
        <v>308.432</v>
      </c>
      <c r="K2968" s="148"/>
      <c r="L2968" s="149"/>
      <c r="M2968" s="149"/>
      <c r="N2968" s="148"/>
      <c r="O2968" s="149"/>
      <c r="P2968" s="149"/>
      <c r="Q2968" s="148"/>
      <c r="R2968" s="149"/>
      <c r="S2968" s="149"/>
      <c r="T2968" s="148"/>
      <c r="U2968" s="149"/>
      <c r="V2968" s="149"/>
      <c r="W2968" s="149"/>
      <c r="X2968" s="150">
        <f t="shared" si="12"/>
        <v>0.8537376635</v>
      </c>
      <c r="Y2968" s="150">
        <f t="shared" si="13"/>
        <v>-0.8537376635</v>
      </c>
    </row>
    <row r="2969" ht="15.75" customHeight="1">
      <c r="A2969" s="119">
        <v>2968.0</v>
      </c>
      <c r="B2969" s="143" t="str">
        <f t="array" ref="B2969">index(Systems!$A:$E,match($A2969,Systems!$A:$A,),match(B$1,Systems!$2:$2,))&amp;if(not(isblank(index(Systems!$A:$E,match($A2969,Systems!$A:$A,),match(Systems!$C$2,Systems!$2:$2,))))," ["&amp;index(Systems!$A:$E,match($A2969,Systems!$A:$A,),match(Systems!$C$2,Systems!$2:$2,))&amp;"]",)</f>
        <v>Vinton</v>
      </c>
      <c r="C2969" s="144">
        <f t="array" ref="C2969">round((F2969-average(I2969,L2969,O2969,R2969,U2969))*X2969+if($B2969=$H2969,0,iferror(average(vlookup({$H2969,$K2969,$N2969,$Q2969,$T2969},$B:$D,column(B$1),0)),index(C:C,match($H2969,$B:$B,)))),3)</f>
        <v>7.675</v>
      </c>
      <c r="D2969" s="144">
        <f t="array" ref="D2969">round((G2969-average(J2969,M2969,P2969,S2969,V2969))*Y2969+if($B2969=$H2969,0,iferror(average(vlookup({$H2969,$K2969,$N2969,$Q2969,$T2969},$B:$D,column(C$1),0)),index(D:D,match($H2969,$B:$B,)))),3)</f>
        <v>1912.177</v>
      </c>
      <c r="E2969" s="145" t="s">
        <v>8247</v>
      </c>
      <c r="F2969" s="146">
        <v>247.008</v>
      </c>
      <c r="G2969" s="146">
        <v>188.98</v>
      </c>
      <c r="H2969" s="151" t="s">
        <v>8249</v>
      </c>
      <c r="I2969" s="146">
        <v>281.222</v>
      </c>
      <c r="J2969" s="146">
        <v>308.432</v>
      </c>
      <c r="K2969" s="148"/>
      <c r="L2969" s="149"/>
      <c r="M2969" s="149"/>
      <c r="N2969" s="148"/>
      <c r="O2969" s="149"/>
      <c r="P2969" s="149"/>
      <c r="Q2969" s="148"/>
      <c r="R2969" s="149"/>
      <c r="S2969" s="149"/>
      <c r="T2969" s="148"/>
      <c r="U2969" s="149"/>
      <c r="V2969" s="149"/>
      <c r="W2969" s="149"/>
      <c r="X2969" s="150">
        <f t="shared" si="12"/>
        <v>0.8537376635</v>
      </c>
      <c r="Y2969" s="150">
        <f t="shared" si="13"/>
        <v>-0.8537376635</v>
      </c>
    </row>
    <row r="2970" ht="15.75" customHeight="1">
      <c r="A2970" s="119">
        <v>2969.0</v>
      </c>
      <c r="B2970" s="143" t="str">
        <f t="array" ref="B2970">index(Systems!$A:$E,match($A2970,Systems!$A:$A,),match(B$1,Systems!$2:$2,))&amp;if(not(isblank(index(Systems!$A:$E,match($A2970,Systems!$A:$A,),match(Systems!$C$2,Systems!$2:$2,))))," ["&amp;index(Systems!$A:$E,match($A2970,Systems!$A:$A,),match(Systems!$C$2,Systems!$2:$2,))&amp;"]",)</f>
        <v>York [C]</v>
      </c>
      <c r="C2970" s="144">
        <f t="array" ref="C2970">round((F2970-average(I2970,L2970,O2970,R2970,U2970))*X2970+if($B2970=$H2970,0,iferror(average(vlookup({$H2970,$K2970,$N2970,$Q2970,$T2970},$B:$D,column(B$1),0)),index(C:C,match($H2970,$B:$B,)))),3)</f>
        <v>-70.834</v>
      </c>
      <c r="D2970" s="144">
        <f t="array" ref="D2970">round((G2970-average(J2970,M2970,P2970,S2970,V2970))*Y2970+if($B2970=$H2970,0,iferror(average(vlookup({$H2970,$K2970,$N2970,$Q2970,$T2970},$B:$D,column(C$1),0)),index(D:D,match($H2970,$B:$B,)))),3)</f>
        <v>1807.012</v>
      </c>
      <c r="E2970" s="145" t="s">
        <v>8247</v>
      </c>
      <c r="F2970" s="146">
        <v>155.048</v>
      </c>
      <c r="G2970" s="146">
        <v>312.162</v>
      </c>
      <c r="H2970" s="151" t="s">
        <v>8249</v>
      </c>
      <c r="I2970" s="146">
        <v>281.222</v>
      </c>
      <c r="J2970" s="146">
        <v>308.432</v>
      </c>
      <c r="K2970" s="148"/>
      <c r="L2970" s="149"/>
      <c r="M2970" s="149"/>
      <c r="N2970" s="148"/>
      <c r="O2970" s="149"/>
      <c r="P2970" s="149"/>
      <c r="Q2970" s="148"/>
      <c r="R2970" s="149"/>
      <c r="S2970" s="149"/>
      <c r="T2970" s="148"/>
      <c r="U2970" s="149"/>
      <c r="V2970" s="149"/>
      <c r="W2970" s="149"/>
      <c r="X2970" s="150">
        <f t="shared" si="12"/>
        <v>0.8537376635</v>
      </c>
      <c r="Y2970" s="150">
        <f t="shared" si="13"/>
        <v>-0.8537376635</v>
      </c>
    </row>
    <row r="2971" ht="15.75" customHeight="1">
      <c r="A2971" s="119">
        <v>2970.0</v>
      </c>
      <c r="B2971" s="143" t="str">
        <f t="array" ref="B2971">index(Systems!$A:$E,match($A2971,Systems!$A:$A,),match(B$1,Systems!$2:$2,))&amp;if(not(isblank(index(Systems!$A:$E,match($A2971,Systems!$A:$A,),match(Systems!$C$2,Systems!$2:$2,))))," ["&amp;index(Systems!$A:$E,match($A2971,Systems!$A:$A,),match(Systems!$C$2,Systems!$2:$2,))&amp;"]",)</f>
        <v>Zara [Homer (2850+)]</v>
      </c>
      <c r="C2971" s="144">
        <f t="array" ref="C2971">round((F2971-average(I2971,L2971,O2971,R2971,U2971))*X2971+if($B2971=$H2971,0,iferror(average(vlookup({$H2971,$K2971,$N2971,$Q2971,$T2971},$B:$D,column(B$1),0)),index(C:C,match($H2971,$B:$B,)))),3)</f>
        <v>-78.675</v>
      </c>
      <c r="D2971" s="144">
        <f t="array" ref="D2971">round((G2971-average(J2971,M2971,P2971,S2971,V2971))*Y2971+if($B2971=$H2971,0,iferror(average(vlookup({$H2971,$K2971,$N2971,$Q2971,$T2971},$B:$D,column(C$1),0)),index(D:D,match($H2971,$B:$B,)))),3)</f>
        <v>1799.056</v>
      </c>
      <c r="E2971" s="145" t="s">
        <v>8247</v>
      </c>
      <c r="F2971" s="146">
        <v>145.864</v>
      </c>
      <c r="G2971" s="146">
        <v>321.48</v>
      </c>
      <c r="H2971" s="151" t="s">
        <v>8249</v>
      </c>
      <c r="I2971" s="146">
        <v>281.222</v>
      </c>
      <c r="J2971" s="146">
        <v>308.432</v>
      </c>
      <c r="K2971" s="148"/>
      <c r="L2971" s="149"/>
      <c r="M2971" s="149"/>
      <c r="N2971" s="148"/>
      <c r="O2971" s="149"/>
      <c r="P2971" s="149"/>
      <c r="Q2971" s="148"/>
      <c r="R2971" s="149"/>
      <c r="S2971" s="149"/>
      <c r="T2971" s="148"/>
      <c r="U2971" s="149"/>
      <c r="V2971" s="149"/>
      <c r="W2971" s="149"/>
      <c r="X2971" s="150">
        <f t="shared" si="12"/>
        <v>0.8537376635</v>
      </c>
      <c r="Y2971" s="150">
        <f t="shared" si="13"/>
        <v>-0.8537376635</v>
      </c>
    </row>
    <row r="2972" ht="15.75" customHeight="1">
      <c r="A2972" s="119">
        <v>2971.0</v>
      </c>
      <c r="B2972" s="143" t="str">
        <f t="array" ref="B2972">index(Systems!$A:$E,match($A2972,Systems!$A:$A,),match(B$1,Systems!$2:$2,))&amp;if(not(isblank(index(Systems!$A:$E,match($A2972,Systems!$A:$A,),match(Systems!$C$2,Systems!$2:$2,))))," ["&amp;index(Systems!$A:$E,match($A2972,Systems!$A:$A,),match(Systems!$C$2,Systems!$2:$2,))&amp;"]",)</f>
        <v>Project Sagitarius Umbrella [McEvedy's Folly (2752+)]</v>
      </c>
      <c r="C2972" s="144">
        <f t="array" ref="C2972">round((F2972-average(I2972,L2972,O2972,R2972,U2972))*X2972+if($B2972=$H2972,0,iferror(average(vlookup({$H2972,$K2972,$N2972,$Q2972,$T2972},$B:$D,column(B$1),0)),index(C:C,match($H2972,$B:$B,)))),3)</f>
        <v>-408.064</v>
      </c>
      <c r="D2972" s="144">
        <f t="array" ref="D2972">round((G2972-average(J2972,M2972,P2972,S2972,V2972))*Y2972+if($B2972=$H2972,0,iferror(average(vlookup({$H2972,$K2972,$N2972,$Q2972,$T2972},$B:$D,column(C$1),0)),index(D:D,match($H2972,$B:$B,)))),3)</f>
        <v>-493.891</v>
      </c>
      <c r="E2972" s="145" t="s">
        <v>8250</v>
      </c>
      <c r="F2972" s="146">
        <v>413.21</v>
      </c>
      <c r="G2972" s="146">
        <v>738.882</v>
      </c>
      <c r="H2972" s="147" t="s">
        <v>404</v>
      </c>
      <c r="I2972" s="144">
        <f>86.7+$W2972</f>
        <v>689.7</v>
      </c>
      <c r="J2972" s="146">
        <v>404.223</v>
      </c>
      <c r="K2972" s="151" t="s">
        <v>3793</v>
      </c>
      <c r="L2972" s="146">
        <v>283.184</v>
      </c>
      <c r="M2972" s="146">
        <v>313.711</v>
      </c>
      <c r="N2972" s="151" t="s">
        <v>8244</v>
      </c>
      <c r="O2972" s="144">
        <f>547.73+$W2972</f>
        <v>1150.73</v>
      </c>
      <c r="P2972" s="146">
        <v>391.312</v>
      </c>
      <c r="Q2972" s="151" t="s">
        <v>8245</v>
      </c>
      <c r="R2972" s="146">
        <v>581.25</v>
      </c>
      <c r="S2972" s="146">
        <v>54.668</v>
      </c>
      <c r="T2972" s="151" t="s">
        <v>2429</v>
      </c>
      <c r="U2972" s="146">
        <v>548.047</v>
      </c>
      <c r="V2972" s="146">
        <v>756.145</v>
      </c>
      <c r="W2972" s="146">
        <v>603.0</v>
      </c>
      <c r="X2972" s="150">
        <f t="array" ref="X2972">sumproduct({index(C:C,match($H2972,$B:$B,0))-average(vlookup({$H2972,$K2972,$N2972,$Q2972,$T2972},$B:$D,column(B$1),0)),index(C:C,match($K2972,$B:$B,0))-average(vlookup({$H2972,$K2972,$N2972,$Q2972,$T2972},$B:$D,column(B$1),0)),index(C:C,match($N2972,$B:$B,0))-average(vlookup({$H2972,$K2972,$N2972,$Q2972,$T2972},$B:$D,column(B$1),0)),index(C:C,match($Q2972,$B:$B,0))-average(vlookup({$H2972,$K2972,$N2972,$Q2972,$T2972},$B:$D,column(B$1),0)),index(C:C,match($T2972,$B:$B,0))-average(vlookup({$H2972,$K2972,$N2972,$Q2972,$T2972},$B:$D,column(B$1),0))},{I2972-average(I2972,L2972,O2972,R2972,U2972),L2972-average(I2972,L2972,O2972,R2972,U2972),O2972-average(I2972,L2972,O2972,R2972,U2972),R2972-average(I2972,L2972,O2972,R2972,U2972),U2972-average(I2972,L2972,O2972,R2972,U2972)})/sumsq(I2972-average(I2972,L2972,O2972,R2972,U2972),L2972-average(I2972,L2972,O2972,R2972,U2972),O2972-average(I2972,L2972,O2972,R2972,U2972),R2972-average(I2972,L2972,O2972,R2972,U2972),U2972-average(I2972,L2972,O2972,R2972,U2972))</f>
        <v>1.475846597</v>
      </c>
      <c r="Y2972" s="150">
        <f t="array" ref="Y2972">sumproduct({index(D:D,match($H2972,$B:$B,0))-average(vlookup({$H2972,$K2972,$N2972,$Q2972,$T2972},$B:$D,column(C$1),0)),index(D:D,match($K2972,$B:$B,0))-average(vlookup({$H2972,$K2972,$N2972,$Q2972,$T2972},$B:$D,column(C$1),0)),index(D:D,match($N2972,$B:$B,0))-average(vlookup({$H2972,$K2972,$N2972,$Q2972,$T2972},$B:$D,column(C$1),0)),index(D:D,match($Q2972,$B:$B,0))-average(vlookup({$H2972,$K2972,$N2972,$Q2972,$T2972},$B:$D,column(C$1),0)),index(D:D,match($T2972,$B:$B,0))-average(vlookup({$H2972,$K2972,$N2972,$Q2972,$T2972},$B:$D,column(C$1),0))},{J2972-average(J2972,M2972,P2972,S2972,V2972),M2972-average(J2972,M2972,P2972,S2972,V2972),P2972-average(J2972,M2972,P2972,S2972,V2972),S2972-average(J2972,M2972,P2972,S2972,V2972),V2972-average(J2972,M2972,P2972,S2972,V2972)})/sumsq(J2972-average(J2972,M2972,P2972,S2972,V2972),M2972-average(J2972,M2972,P2972,S2972,V2972),P2972-average(J2972,M2972,P2972,S2972,V2972),S2972-average(J2972,M2972,P2972,S2972,V2972),V2972-average(J2972,M2972,P2972,S2972,V2972))</f>
        <v>-1.475846132</v>
      </c>
    </row>
    <row r="2973" ht="15.75" customHeight="1">
      <c r="A2973" s="119">
        <v>2972.0</v>
      </c>
      <c r="B2973" s="143" t="str">
        <f t="array" ref="B2973">index(Systems!$A:$E,match($A2973,Systems!$A:$A,),match(B$1,Systems!$2:$2,))&amp;if(not(isblank(index(Systems!$A:$E,match($A2973,Systems!$A:$A,),match(Systems!$C$2,Systems!$2:$2,))))," ["&amp;index(Systems!$A:$E,match($A2973,Systems!$A:$A,),match(Systems!$C$2,Systems!$2:$2,))&amp;"]",)</f>
        <v>Aragon</v>
      </c>
      <c r="C2973" s="144">
        <f t="array" ref="C2973">round((F2973-average(I2973,L2973,O2973,R2973,U2973))*X2973+if($B2973=$H2973,0,iferror(average(vlookup({$H2973,$K2973,$N2973,$Q2973,$T2973},$B:$D,column(B$1),0)),index(C:C,match($H2973,$B:$B,)))),3)</f>
        <v>-667.891</v>
      </c>
      <c r="D2973" s="144">
        <f t="array" ref="D2973">round((G2973-average(J2973,M2973,P2973,S2973,V2973))*Y2973+if($B2973=$H2973,0,iferror(average(vlookup({$H2973,$K2973,$N2973,$Q2973,$T2973},$B:$D,column(C$1),0)),index(D:D,match($H2973,$B:$B,)))),3)</f>
        <v>1127.933</v>
      </c>
      <c r="E2973" s="145" t="s">
        <v>8251</v>
      </c>
      <c r="F2973" s="146">
        <v>415.562</v>
      </c>
      <c r="G2973" s="146">
        <v>76.768</v>
      </c>
      <c r="H2973" s="151" t="s">
        <v>7990</v>
      </c>
      <c r="I2973" s="146">
        <v>391.204</v>
      </c>
      <c r="J2973" s="146">
        <v>74.635</v>
      </c>
      <c r="K2973" s="148"/>
      <c r="L2973" s="149"/>
      <c r="M2973" s="149"/>
      <c r="N2973" s="148"/>
      <c r="O2973" s="149"/>
      <c r="P2973" s="149"/>
      <c r="Q2973" s="148"/>
      <c r="R2973" s="149"/>
      <c r="S2973" s="149"/>
      <c r="T2973" s="148"/>
      <c r="U2973" s="149"/>
      <c r="V2973" s="149"/>
      <c r="W2973" s="149"/>
      <c r="X2973" s="150">
        <f t="shared" ref="X2973:X3010" si="14">50/70.249</f>
        <v>0.711753904</v>
      </c>
      <c r="Y2973" s="150">
        <f t="shared" ref="Y2973:Y3010" si="15">-X2973</f>
        <v>-0.711753904</v>
      </c>
    </row>
    <row r="2974" ht="15.75" customHeight="1">
      <c r="A2974" s="119">
        <v>2973.0</v>
      </c>
      <c r="B2974" s="143" t="str">
        <f t="array" ref="B2974">index(Systems!$A:$E,match($A2974,Systems!$A:$A,),match(B$1,Systems!$2:$2,))&amp;if(not(isblank(index(Systems!$A:$E,match($A2974,Systems!$A:$A,),match(Systems!$C$2,Systems!$2:$2,))))," ["&amp;index(Systems!$A:$E,match($A2974,Systems!$A:$A,),match(Systems!$C$2,Systems!$2:$2,))&amp;"]",)</f>
        <v>Asturias</v>
      </c>
      <c r="C2974" s="144">
        <f t="array" ref="C2974">round((F2974-average(I2974,L2974,O2974,R2974,U2974))*X2974+if($B2974=$H2974,0,iferror(average(vlookup({$H2974,$K2974,$N2974,$Q2974,$T2974},$B:$D,column(B$1),0)),index(C:C,match($H2974,$B:$B,)))),3)</f>
        <v>-719.505</v>
      </c>
      <c r="D2974" s="144">
        <f t="array" ref="D2974">round((G2974-average(J2974,M2974,P2974,S2974,V2974))*Y2974+if($B2974=$H2974,0,iferror(average(vlookup({$H2974,$K2974,$N2974,$Q2974,$T2974},$B:$D,column(C$1),0)),index(D:D,match($H2974,$B:$B,)))),3)</f>
        <v>1103.647</v>
      </c>
      <c r="E2974" s="145" t="s">
        <v>8251</v>
      </c>
      <c r="F2974" s="146">
        <v>343.045</v>
      </c>
      <c r="G2974" s="146">
        <v>110.889</v>
      </c>
      <c r="H2974" s="151" t="s">
        <v>7990</v>
      </c>
      <c r="I2974" s="146">
        <v>391.204</v>
      </c>
      <c r="J2974" s="146">
        <v>74.635</v>
      </c>
      <c r="K2974" s="148"/>
      <c r="L2974" s="149"/>
      <c r="M2974" s="149"/>
      <c r="N2974" s="148"/>
      <c r="O2974" s="149"/>
      <c r="P2974" s="149"/>
      <c r="Q2974" s="148"/>
      <c r="R2974" s="149"/>
      <c r="S2974" s="149"/>
      <c r="T2974" s="148"/>
      <c r="U2974" s="149"/>
      <c r="V2974" s="149"/>
      <c r="W2974" s="149"/>
      <c r="X2974" s="150">
        <f t="shared" si="14"/>
        <v>0.711753904</v>
      </c>
      <c r="Y2974" s="150">
        <f t="shared" si="15"/>
        <v>-0.711753904</v>
      </c>
    </row>
    <row r="2975" ht="15.75" customHeight="1">
      <c r="A2975" s="119">
        <v>2974.0</v>
      </c>
      <c r="B2975" s="143" t="str">
        <f t="array" ref="B2975">index(Systems!$A:$E,match($A2975,Systems!$A:$A,),match(B$1,Systems!$2:$2,))&amp;if(not(isblank(index(Systems!$A:$E,match($A2975,Systems!$A:$A,),match(Systems!$C$2,Systems!$2:$2,))))," ["&amp;index(Systems!$A:$E,match($A2975,Systems!$A:$A,),match(Systems!$C$2,Systems!$2:$2,))&amp;"]",)</f>
        <v>Castile</v>
      </c>
      <c r="C2975" s="144">
        <f t="array" ref="C2975">round((F2975-average(I2975,L2975,O2975,R2975,U2975))*X2975+if($B2975=$H2975,0,iferror(average(vlookup({$H2975,$K2975,$N2975,$Q2975,$T2975},$B:$D,column(B$1),0)),index(C:C,match($H2975,$B:$B,)))),3)</f>
        <v>-657.867</v>
      </c>
      <c r="D2975" s="144">
        <f t="array" ref="D2975">round((G2975-average(J2975,M2975,P2975,S2975,V2975))*Y2975+if($B2975=$H2975,0,iferror(average(vlookup({$H2975,$K2975,$N2975,$Q2975,$T2975},$B:$D,column(C$1),0)),index(D:D,match($H2975,$B:$B,)))),3)</f>
        <v>1108.36</v>
      </c>
      <c r="E2975" s="145" t="s">
        <v>8251</v>
      </c>
      <c r="F2975" s="146">
        <v>429.645</v>
      </c>
      <c r="G2975" s="146">
        <v>104.268</v>
      </c>
      <c r="H2975" s="151" t="s">
        <v>7990</v>
      </c>
      <c r="I2975" s="146">
        <v>391.204</v>
      </c>
      <c r="J2975" s="146">
        <v>74.635</v>
      </c>
      <c r="K2975" s="148"/>
      <c r="L2975" s="149"/>
      <c r="M2975" s="149"/>
      <c r="N2975" s="148"/>
      <c r="O2975" s="149"/>
      <c r="P2975" s="149"/>
      <c r="Q2975" s="148"/>
      <c r="R2975" s="149"/>
      <c r="S2975" s="149"/>
      <c r="T2975" s="148"/>
      <c r="U2975" s="149"/>
      <c r="V2975" s="149"/>
      <c r="W2975" s="149"/>
      <c r="X2975" s="150">
        <f t="shared" si="14"/>
        <v>0.711753904</v>
      </c>
      <c r="Y2975" s="150">
        <f t="shared" si="15"/>
        <v>-0.711753904</v>
      </c>
    </row>
    <row r="2976" ht="15.75" customHeight="1">
      <c r="A2976" s="119">
        <v>2975.0</v>
      </c>
      <c r="B2976" s="143" t="str">
        <f t="array" ref="B2976">index(Systems!$A:$E,match($A2976,Systems!$A:$A,),match(B$1,Systems!$2:$2,))&amp;if(not(isblank(index(Systems!$A:$E,match($A2976,Systems!$A:$A,),match(Systems!$C$2,Systems!$2:$2,))))," ["&amp;index(Systems!$A:$E,match($A2976,Systems!$A:$A,),match(Systems!$C$2,Systems!$2:$2,))&amp;"]",)</f>
        <v>Córdoba</v>
      </c>
      <c r="C2976" s="144">
        <f t="array" ref="C2976">round((F2976-average(I2976,L2976,O2976,R2976,U2976))*X2976+if($B2976=$H2976,0,iferror(average(vlookup({$H2976,$K2976,$N2976,$Q2976,$T2976},$B:$D,column(B$1),0)),index(C:C,match($H2976,$B:$B,)))),3)</f>
        <v>-689.778</v>
      </c>
      <c r="D2976" s="144">
        <f t="array" ref="D2976">round((G2976-average(J2976,M2976,P2976,S2976,V2976))*Y2976+if($B2976=$H2976,0,iferror(average(vlookup({$H2976,$K2976,$N2976,$Q2976,$T2976},$B:$D,column(C$1),0)),index(D:D,match($H2976,$B:$B,)))),3)</f>
        <v>1152.488</v>
      </c>
      <c r="E2976" s="145" t="s">
        <v>8251</v>
      </c>
      <c r="F2976" s="146">
        <v>384.812</v>
      </c>
      <c r="G2976" s="146">
        <v>42.268</v>
      </c>
      <c r="H2976" s="151" t="s">
        <v>7990</v>
      </c>
      <c r="I2976" s="146">
        <v>391.204</v>
      </c>
      <c r="J2976" s="146">
        <v>74.635</v>
      </c>
      <c r="K2976" s="148"/>
      <c r="L2976" s="149"/>
      <c r="M2976" s="149"/>
      <c r="N2976" s="148"/>
      <c r="O2976" s="149"/>
      <c r="P2976" s="149"/>
      <c r="Q2976" s="148"/>
      <c r="R2976" s="149"/>
      <c r="S2976" s="149"/>
      <c r="T2976" s="148"/>
      <c r="U2976" s="149"/>
      <c r="V2976" s="149"/>
      <c r="W2976" s="149"/>
      <c r="X2976" s="150">
        <f t="shared" si="14"/>
        <v>0.711753904</v>
      </c>
      <c r="Y2976" s="150">
        <f t="shared" si="15"/>
        <v>-0.711753904</v>
      </c>
    </row>
    <row r="2977" ht="15.75" customHeight="1">
      <c r="A2977" s="119">
        <v>2976.0</v>
      </c>
      <c r="B2977" s="143" t="str">
        <f t="array" ref="B2977">index(Systems!$A:$E,match($A2977,Systems!$A:$A,),match(B$1,Systems!$2:$2,))&amp;if(not(isblank(index(Systems!$A:$E,match($A2977,Systems!$A:$A,),match(Systems!$C$2,Systems!$2:$2,))))," ["&amp;index(Systems!$A:$E,match($A2977,Systems!$A:$A,),match(Systems!$C$2,Systems!$2:$2,))&amp;"]",)</f>
        <v>Galicia</v>
      </c>
      <c r="C2977" s="144">
        <f t="array" ref="C2977">round((F2977-average(I2977,L2977,O2977,R2977,U2977))*X2977+if($B2977=$H2977,0,iferror(average(vlookup({$H2977,$K2977,$N2977,$Q2977,$T2977},$B:$D,column(B$1),0)),index(C:C,match($H2977,$B:$B,)))),3)</f>
        <v>-664.451</v>
      </c>
      <c r="D2977" s="144">
        <f t="array" ref="D2977">round((G2977-average(J2977,M2977,P2977,S2977,V2977))*Y2977+if($B2977=$H2977,0,iferror(average(vlookup({$H2977,$K2977,$N2977,$Q2977,$T2977},$B:$D,column(C$1),0)),index(D:D,match($H2977,$B:$B,)))),3)</f>
        <v>1143.65</v>
      </c>
      <c r="E2977" s="145" t="s">
        <v>8251</v>
      </c>
      <c r="F2977" s="146">
        <v>420.395</v>
      </c>
      <c r="G2977" s="146">
        <v>54.685</v>
      </c>
      <c r="H2977" s="151" t="s">
        <v>7990</v>
      </c>
      <c r="I2977" s="146">
        <v>391.204</v>
      </c>
      <c r="J2977" s="146">
        <v>74.635</v>
      </c>
      <c r="K2977" s="148"/>
      <c r="L2977" s="149"/>
      <c r="M2977" s="149"/>
      <c r="N2977" s="148"/>
      <c r="O2977" s="149"/>
      <c r="P2977" s="149"/>
      <c r="Q2977" s="148"/>
      <c r="R2977" s="149"/>
      <c r="S2977" s="149"/>
      <c r="T2977" s="148"/>
      <c r="U2977" s="149"/>
      <c r="V2977" s="149"/>
      <c r="W2977" s="149"/>
      <c r="X2977" s="150">
        <f t="shared" si="14"/>
        <v>0.711753904</v>
      </c>
      <c r="Y2977" s="150">
        <f t="shared" si="15"/>
        <v>-0.711753904</v>
      </c>
    </row>
    <row r="2978" ht="15.75" customHeight="1">
      <c r="A2978" s="119">
        <v>2977.0</v>
      </c>
      <c r="B2978" s="143" t="str">
        <f t="array" ref="B2978">index(Systems!$A:$E,match($A2978,Systems!$A:$A,),match(B$1,Systems!$2:$2,))&amp;if(not(isblank(index(Systems!$A:$E,match($A2978,Systems!$A:$A,),match(Systems!$C$2,Systems!$2:$2,))))," ["&amp;index(Systems!$A:$E,match($A2978,Systems!$A:$A,),match(Systems!$C$2,Systems!$2:$2,))&amp;"]",)</f>
        <v>Granada</v>
      </c>
      <c r="C2978" s="144">
        <f t="array" ref="C2978">round((F2978-average(I2978,L2978,O2978,R2978,U2978))*X2978+if($B2978=$H2978,0,iferror(average(vlookup({$H2978,$K2978,$N2978,$Q2978,$T2978},$B:$D,column(B$1),0)),index(C:C,match($H2978,$B:$B,)))),3)</f>
        <v>-674.829</v>
      </c>
      <c r="D2978" s="144">
        <f t="array" ref="D2978">round((G2978-average(J2978,M2978,P2978,S2978,V2978))*Y2978+if($B2978=$H2978,0,iferror(average(vlookup({$H2978,$K2978,$N2978,$Q2978,$T2978},$B:$D,column(C$1),0)),index(D:D,match($H2978,$B:$B,)))),3)</f>
        <v>1162.567</v>
      </c>
      <c r="E2978" s="145" t="s">
        <v>8251</v>
      </c>
      <c r="F2978" s="146">
        <v>405.815</v>
      </c>
      <c r="G2978" s="146">
        <v>28.108</v>
      </c>
      <c r="H2978" s="151" t="s">
        <v>7990</v>
      </c>
      <c r="I2978" s="146">
        <v>391.204</v>
      </c>
      <c r="J2978" s="146">
        <v>74.635</v>
      </c>
      <c r="K2978" s="148"/>
      <c r="L2978" s="149"/>
      <c r="M2978" s="149"/>
      <c r="N2978" s="148"/>
      <c r="O2978" s="149"/>
      <c r="P2978" s="149"/>
      <c r="Q2978" s="148"/>
      <c r="R2978" s="149"/>
      <c r="S2978" s="149"/>
      <c r="T2978" s="148"/>
      <c r="U2978" s="149"/>
      <c r="V2978" s="149"/>
      <c r="W2978" s="149"/>
      <c r="X2978" s="150">
        <f t="shared" si="14"/>
        <v>0.711753904</v>
      </c>
      <c r="Y2978" s="150">
        <f t="shared" si="15"/>
        <v>-0.711753904</v>
      </c>
    </row>
    <row r="2979" ht="15.75" customHeight="1">
      <c r="A2979" s="119">
        <v>2978.0</v>
      </c>
      <c r="B2979" s="143" t="str">
        <f t="array" ref="B2979">index(Systems!$A:$E,match($A2979,Systems!$A:$A,),match(B$1,Systems!$2:$2,))&amp;if(not(isblank(index(Systems!$A:$E,match($A2979,Systems!$A:$A,),match(Systems!$C$2,Systems!$2:$2,))))," ["&amp;index(Systems!$A:$E,match($A2979,Systems!$A:$A,),match(Systems!$C$2,Systems!$2:$2,))&amp;"]",)</f>
        <v>León</v>
      </c>
      <c r="C2979" s="144">
        <f t="array" ref="C2979">round((F2979-average(I2979,L2979,O2979,R2979,U2979))*X2979+if($B2979=$H2979,0,iferror(average(vlookup({$H2979,$K2979,$N2979,$Q2979,$T2979},$B:$D,column(B$1),0)),index(C:C,match($H2979,$B:$B,)))),3)</f>
        <v>-691.214</v>
      </c>
      <c r="D2979" s="144">
        <f t="array" ref="D2979">round((G2979-average(J2979,M2979,P2979,S2979,V2979))*Y2979+if($B2979=$H2979,0,iferror(average(vlookup({$H2979,$K2979,$N2979,$Q2979,$T2979},$B:$D,column(C$1),0)),index(D:D,match($H2979,$B:$B,)))),3)</f>
        <v>1103.012</v>
      </c>
      <c r="E2979" s="145" t="s">
        <v>8251</v>
      </c>
      <c r="F2979" s="146">
        <v>382.794</v>
      </c>
      <c r="G2979" s="146">
        <v>111.781</v>
      </c>
      <c r="H2979" s="151" t="s">
        <v>7990</v>
      </c>
      <c r="I2979" s="146">
        <v>391.204</v>
      </c>
      <c r="J2979" s="146">
        <v>74.635</v>
      </c>
      <c r="K2979" s="148"/>
      <c r="L2979" s="149"/>
      <c r="M2979" s="149"/>
      <c r="N2979" s="148"/>
      <c r="O2979" s="149"/>
      <c r="P2979" s="149"/>
      <c r="Q2979" s="148"/>
      <c r="R2979" s="149"/>
      <c r="S2979" s="149"/>
      <c r="T2979" s="148"/>
      <c r="U2979" s="149"/>
      <c r="V2979" s="149"/>
      <c r="W2979" s="149"/>
      <c r="X2979" s="150">
        <f t="shared" si="14"/>
        <v>0.711753904</v>
      </c>
      <c r="Y2979" s="150">
        <f t="shared" si="15"/>
        <v>-0.711753904</v>
      </c>
    </row>
    <row r="2980" ht="15.75" customHeight="1">
      <c r="A2980" s="119">
        <v>2979.0</v>
      </c>
      <c r="B2980" s="143" t="str">
        <f t="array" ref="B2980">index(Systems!$A:$E,match($A2980,Systems!$A:$A,),match(B$1,Systems!$2:$2,))&amp;if(not(isblank(index(Systems!$A:$E,match($A2980,Systems!$A:$A,),match(Systems!$C$2,Systems!$2:$2,))))," ["&amp;index(Systems!$A:$E,match($A2980,Systems!$A:$A,),match(Systems!$C$2,Systems!$2:$2,))&amp;"]",)</f>
        <v>Navarre</v>
      </c>
      <c r="C2980" s="144">
        <f t="array" ref="C2980">round((F2980-average(I2980,L2980,O2980,R2980,U2980))*X2980+if($B2980=$H2980,0,iferror(average(vlookup({$H2980,$K2980,$N2980,$Q2980,$T2980},$B:$D,column(B$1),0)),index(C:C,match($H2980,$B:$B,)))),3)</f>
        <v>-713.918</v>
      </c>
      <c r="D2980" s="144">
        <f t="array" ref="D2980">round((G2980-average(J2980,M2980,P2980,S2980,V2980))*Y2980+if($B2980=$H2980,0,iferror(average(vlookup({$H2980,$K2980,$N2980,$Q2980,$T2980},$B:$D,column(C$1),0)),index(D:D,match($H2980,$B:$B,)))),3)</f>
        <v>1146.972</v>
      </c>
      <c r="E2980" s="145" t="s">
        <v>8251</v>
      </c>
      <c r="F2980" s="146">
        <v>350.895</v>
      </c>
      <c r="G2980" s="146">
        <v>50.018</v>
      </c>
      <c r="H2980" s="151" t="s">
        <v>7990</v>
      </c>
      <c r="I2980" s="146">
        <v>391.204</v>
      </c>
      <c r="J2980" s="146">
        <v>74.635</v>
      </c>
      <c r="K2980" s="148"/>
      <c r="L2980" s="149"/>
      <c r="M2980" s="149"/>
      <c r="N2980" s="148"/>
      <c r="O2980" s="149"/>
      <c r="P2980" s="149"/>
      <c r="Q2980" s="148"/>
      <c r="R2980" s="149"/>
      <c r="S2980" s="149"/>
      <c r="T2980" s="148"/>
      <c r="U2980" s="149"/>
      <c r="V2980" s="149"/>
      <c r="W2980" s="149"/>
      <c r="X2980" s="150">
        <f t="shared" si="14"/>
        <v>0.711753904</v>
      </c>
      <c r="Y2980" s="150">
        <f t="shared" si="15"/>
        <v>-0.711753904</v>
      </c>
    </row>
    <row r="2981" ht="15.75" customHeight="1">
      <c r="A2981" s="119">
        <v>2980.0</v>
      </c>
      <c r="B2981" s="143" t="str">
        <f t="array" ref="B2981">index(Systems!$A:$E,match($A2981,Systems!$A:$A,),match(B$1,Systems!$2:$2,))&amp;if(not(isblank(index(Systems!$A:$E,match($A2981,Systems!$A:$A,),match(Systems!$C$2,Systems!$2:$2,))))," ["&amp;index(Systems!$A:$E,match($A2981,Systems!$A:$A,),match(Systems!$C$2,Systems!$2:$2,))&amp;"]",)</f>
        <v>Ascua [Valencia]</v>
      </c>
      <c r="C2981" s="144">
        <f t="array" ref="C2981">round((F2981-average(I2981,L2981,O2981,R2981,U2981))*X2981+if($B2981=$H2981,0,iferror(average(vlookup({$H2981,$K2981,$N2981,$Q2981,$T2981},$B:$D,column(B$1),0)),index(C:C,match($H2981,$B:$B,)))),3)</f>
        <v>-708.323</v>
      </c>
      <c r="D2981" s="144">
        <f t="array" ref="D2981">round((G2981-average(J2981,M2981,P2981,S2981,V2981))*Y2981+if($B2981=$H2981,0,iferror(average(vlookup({$H2981,$K2981,$N2981,$Q2981,$T2981},$B:$D,column(C$1),0)),index(D:D,match($H2981,$B:$B,)))),3)</f>
        <v>1123.766</v>
      </c>
      <c r="E2981" s="145" t="s">
        <v>8251</v>
      </c>
      <c r="F2981" s="146">
        <v>358.756</v>
      </c>
      <c r="G2981" s="146">
        <v>82.622</v>
      </c>
      <c r="H2981" s="151" t="s">
        <v>7990</v>
      </c>
      <c r="I2981" s="146">
        <v>391.204</v>
      </c>
      <c r="J2981" s="146">
        <v>74.635</v>
      </c>
      <c r="K2981" s="148"/>
      <c r="L2981" s="149"/>
      <c r="M2981" s="149"/>
      <c r="N2981" s="148"/>
      <c r="O2981" s="149"/>
      <c r="P2981" s="149"/>
      <c r="Q2981" s="148"/>
      <c r="R2981" s="149"/>
      <c r="S2981" s="149"/>
      <c r="T2981" s="148"/>
      <c r="U2981" s="149"/>
      <c r="V2981" s="149"/>
      <c r="W2981" s="149"/>
      <c r="X2981" s="150">
        <f t="shared" si="14"/>
        <v>0.711753904</v>
      </c>
      <c r="Y2981" s="150">
        <f t="shared" si="15"/>
        <v>-0.711753904</v>
      </c>
    </row>
    <row r="2982" ht="15.75" customHeight="1">
      <c r="A2982" s="119">
        <v>2981.0</v>
      </c>
      <c r="B2982" s="143" t="str">
        <f t="array" ref="B2982">index(Systems!$A:$E,match($A2982,Systems!$A:$A,),match(B$1,Systems!$2:$2,))&amp;if(not(isblank(index(Systems!$A:$E,match($A2982,Systems!$A:$A,),match(Systems!$C$2,Systems!$2:$2,))))," ["&amp;index(Systems!$A:$E,match($A2982,Systems!$A:$A,),match(Systems!$C$2,Systems!$2:$2,))&amp;"]",)</f>
        <v>Anklan</v>
      </c>
      <c r="C2982" s="144">
        <f t="array" ref="C2982">round((F2982-average(I2982,L2982,O2982,R2982,U2982))*X2982+if($B2982=$H2982,0,iferror(average(vlookup({$H2982,$K2982,$N2982,$Q2982,$T2982},$B:$D,column(B$1),0)),index(C:C,match($H2982,$B:$B,)))),3)</f>
        <v>-862.507</v>
      </c>
      <c r="D2982" s="144">
        <f t="array" ref="D2982">round((G2982-average(J2982,M2982,P2982,S2982,V2982))*Y2982+if($B2982=$H2982,0,iferror(average(vlookup({$H2982,$K2982,$N2982,$Q2982,$T2982},$B:$D,column(C$1),0)),index(D:D,match($H2982,$B:$B,)))),3)</f>
        <v>780.81</v>
      </c>
      <c r="E2982" s="145" t="s">
        <v>8251</v>
      </c>
      <c r="F2982" s="146">
        <v>142.55</v>
      </c>
      <c r="G2982" s="146">
        <v>562.297</v>
      </c>
      <c r="H2982" s="151" t="s">
        <v>8071</v>
      </c>
      <c r="I2982" s="146">
        <v>300.95</v>
      </c>
      <c r="J2982" s="146">
        <v>541.552</v>
      </c>
      <c r="K2982" s="148"/>
      <c r="L2982" s="149"/>
      <c r="M2982" s="149"/>
      <c r="N2982" s="148"/>
      <c r="O2982" s="149"/>
      <c r="P2982" s="149"/>
      <c r="Q2982" s="148"/>
      <c r="R2982" s="149"/>
      <c r="S2982" s="149"/>
      <c r="T2982" s="148"/>
      <c r="U2982" s="149"/>
      <c r="V2982" s="149"/>
      <c r="W2982" s="149"/>
      <c r="X2982" s="150">
        <f t="shared" si="14"/>
        <v>0.711753904</v>
      </c>
      <c r="Y2982" s="150">
        <f t="shared" si="15"/>
        <v>-0.711753904</v>
      </c>
    </row>
    <row r="2983" ht="15.75" customHeight="1">
      <c r="A2983" s="119">
        <v>2982.0</v>
      </c>
      <c r="B2983" s="143" t="str">
        <f t="array" ref="B2983">index(Systems!$A:$E,match($A2983,Systems!$A:$A,),match(B$1,Systems!$2:$2,))&amp;if(not(isblank(index(Systems!$A:$E,match($A2983,Systems!$A:$A,),match(Systems!$C$2,Systems!$2:$2,))))," ["&amp;index(Systems!$A:$E,match($A2983,Systems!$A:$A,),match(Systems!$C$2,Systems!$2:$2,))&amp;"]",)</f>
        <v>Antwerp</v>
      </c>
      <c r="C2983" s="144">
        <f t="array" ref="C2983">round((F2983-average(I2983,L2983,O2983,R2983,U2983))*X2983+if($B2983=$H2983,0,iferror(average(vlookup({$H2983,$K2983,$N2983,$Q2983,$T2983},$B:$D,column(B$1),0)),index(C:C,match($H2983,$B:$B,)))),3)</f>
        <v>-669.491</v>
      </c>
      <c r="D2983" s="144">
        <f t="array" ref="D2983">round((G2983-average(J2983,M2983,P2983,S2983,V2983))*Y2983+if($B2983=$H2983,0,iferror(average(vlookup({$H2983,$K2983,$N2983,$Q2983,$T2983},$B:$D,column(C$1),0)),index(D:D,match($H2983,$B:$B,)))),3)</f>
        <v>870.414</v>
      </c>
      <c r="E2983" s="145" t="s">
        <v>8251</v>
      </c>
      <c r="F2983" s="146">
        <v>413.733</v>
      </c>
      <c r="G2983" s="146">
        <v>436.405</v>
      </c>
      <c r="H2983" s="151" t="s">
        <v>8071</v>
      </c>
      <c r="I2983" s="146">
        <v>300.95</v>
      </c>
      <c r="J2983" s="146">
        <v>541.552</v>
      </c>
      <c r="K2983" s="148"/>
      <c r="L2983" s="149"/>
      <c r="M2983" s="149"/>
      <c r="N2983" s="148"/>
      <c r="O2983" s="149"/>
      <c r="P2983" s="149"/>
      <c r="Q2983" s="148"/>
      <c r="R2983" s="149"/>
      <c r="S2983" s="149"/>
      <c r="T2983" s="148"/>
      <c r="U2983" s="149"/>
      <c r="V2983" s="149"/>
      <c r="W2983" s="149"/>
      <c r="X2983" s="150">
        <f t="shared" si="14"/>
        <v>0.711753904</v>
      </c>
      <c r="Y2983" s="150">
        <f t="shared" si="15"/>
        <v>-0.711753904</v>
      </c>
    </row>
    <row r="2984" ht="15.75" customHeight="1">
      <c r="A2984" s="119">
        <v>2983.0</v>
      </c>
      <c r="B2984" s="143" t="str">
        <f t="array" ref="B2984">index(Systems!$A:$E,match($A2984,Systems!$A:$A,),match(B$1,Systems!$2:$2,))&amp;if(not(isblank(index(Systems!$A:$E,match($A2984,Systems!$A:$A,),match(Systems!$C$2,Systems!$2:$2,))))," ["&amp;index(Systems!$A:$E,match($A2984,Systems!$A:$A,),match(Systems!$C$2,Systems!$2:$2,))&amp;"]",)</f>
        <v>Bergen</v>
      </c>
      <c r="C2984" s="144">
        <f t="array" ref="C2984">round((F2984-average(I2984,L2984,O2984,R2984,U2984))*X2984+if($B2984=$H2984,0,iferror(average(vlookup({$H2984,$K2984,$N2984,$Q2984,$T2984},$B:$D,column(B$1),0)),index(C:C,match($H2984,$B:$B,)))),3)</f>
        <v>-767.753</v>
      </c>
      <c r="D2984" s="144">
        <f t="array" ref="D2984">round((G2984-average(J2984,M2984,P2984,S2984,V2984))*Y2984+if($B2984=$H2984,0,iferror(average(vlookup({$H2984,$K2984,$N2984,$Q2984,$T2984},$B:$D,column(C$1),0)),index(D:D,match($H2984,$B:$B,)))),3)</f>
        <v>741.897</v>
      </c>
      <c r="E2984" s="145" t="s">
        <v>8251</v>
      </c>
      <c r="F2984" s="146">
        <v>275.677</v>
      </c>
      <c r="G2984" s="146">
        <v>616.968</v>
      </c>
      <c r="H2984" s="151" t="s">
        <v>8071</v>
      </c>
      <c r="I2984" s="146">
        <v>300.95</v>
      </c>
      <c r="J2984" s="146">
        <v>541.552</v>
      </c>
      <c r="K2984" s="148"/>
      <c r="L2984" s="149"/>
      <c r="M2984" s="149"/>
      <c r="N2984" s="148"/>
      <c r="O2984" s="149"/>
      <c r="P2984" s="149"/>
      <c r="Q2984" s="148"/>
      <c r="R2984" s="149"/>
      <c r="S2984" s="149"/>
      <c r="T2984" s="148"/>
      <c r="U2984" s="149"/>
      <c r="V2984" s="149"/>
      <c r="W2984" s="149"/>
      <c r="X2984" s="150">
        <f t="shared" si="14"/>
        <v>0.711753904</v>
      </c>
      <c r="Y2984" s="150">
        <f t="shared" si="15"/>
        <v>-0.711753904</v>
      </c>
    </row>
    <row r="2985" ht="15.75" customHeight="1">
      <c r="A2985" s="119">
        <v>2984.0</v>
      </c>
      <c r="B2985" s="143" t="str">
        <f t="array" ref="B2985">index(Systems!$A:$E,match($A2985,Systems!$A:$A,),match(B$1,Systems!$2:$2,))&amp;if(not(isblank(index(Systems!$A:$E,match($A2985,Systems!$A:$A,),match(Systems!$C$2,Systems!$2:$2,))))," ["&amp;index(Systems!$A:$E,match($A2985,Systems!$A:$A,),match(Systems!$C$2,Systems!$2:$2,))&amp;"]",)</f>
        <v>Braunschweig</v>
      </c>
      <c r="C2985" s="144">
        <f t="array" ref="C2985">round((F2985-average(I2985,L2985,O2985,R2985,U2985))*X2985+if($B2985=$H2985,0,iferror(average(vlookup({$H2985,$K2985,$N2985,$Q2985,$T2985},$B:$D,column(B$1),0)),index(C:C,match($H2985,$B:$B,)))),3)</f>
        <v>-687.588</v>
      </c>
      <c r="D2985" s="144">
        <f t="array" ref="D2985">round((G2985-average(J2985,M2985,P2985,S2985,V2985))*Y2985+if($B2985=$H2985,0,iferror(average(vlookup({$H2985,$K2985,$N2985,$Q2985,$T2985},$B:$D,column(C$1),0)),index(D:D,match($H2985,$B:$B,)))),3)</f>
        <v>850.591</v>
      </c>
      <c r="E2985" s="145" t="s">
        <v>8251</v>
      </c>
      <c r="F2985" s="146">
        <v>388.308</v>
      </c>
      <c r="G2985" s="146">
        <v>464.255</v>
      </c>
      <c r="H2985" s="151" t="s">
        <v>8071</v>
      </c>
      <c r="I2985" s="146">
        <v>300.95</v>
      </c>
      <c r="J2985" s="146">
        <v>541.552</v>
      </c>
      <c r="K2985" s="148"/>
      <c r="L2985" s="149"/>
      <c r="M2985" s="149"/>
      <c r="N2985" s="148"/>
      <c r="O2985" s="149"/>
      <c r="P2985" s="149"/>
      <c r="Q2985" s="148"/>
      <c r="R2985" s="149"/>
      <c r="S2985" s="149"/>
      <c r="T2985" s="148"/>
      <c r="U2985" s="149"/>
      <c r="V2985" s="149"/>
      <c r="W2985" s="149"/>
      <c r="X2985" s="150">
        <f t="shared" si="14"/>
        <v>0.711753904</v>
      </c>
      <c r="Y2985" s="150">
        <f t="shared" si="15"/>
        <v>-0.711753904</v>
      </c>
    </row>
    <row r="2986" ht="15.75" customHeight="1">
      <c r="A2986" s="119">
        <v>2985.0</v>
      </c>
      <c r="B2986" s="143" t="str">
        <f t="array" ref="B2986">index(Systems!$A:$E,match($A2986,Systems!$A:$A,),match(B$1,Systems!$2:$2,))&amp;if(not(isblank(index(Systems!$A:$E,match($A2986,Systems!$A:$A,),match(Systems!$C$2,Systems!$2:$2,))))," ["&amp;index(Systems!$A:$E,match($A2986,Systems!$A:$A,),match(Systems!$C$2,Systems!$2:$2,))&amp;"]",)</f>
        <v>Bremen [HL]</v>
      </c>
      <c r="C2986" s="144">
        <f t="array" ref="C2986">round((F2986-average(I2986,L2986,O2986,R2986,U2986))*X2986+if($B2986=$H2986,0,iferror(average(vlookup({$H2986,$K2986,$N2986,$Q2986,$T2986},$B:$D,column(B$1),0)),index(C:C,match($H2986,$B:$B,)))),3)</f>
        <v>-792.652</v>
      </c>
      <c r="D2986" s="144">
        <f t="array" ref="D2986">round((G2986-average(J2986,M2986,P2986,S2986,V2986))*Y2986+if($B2986=$H2986,0,iferror(average(vlookup({$H2986,$K2986,$N2986,$Q2986,$T2986},$B:$D,column(C$1),0)),index(D:D,match($H2986,$B:$B,)))),3)</f>
        <v>807.085</v>
      </c>
      <c r="E2986" s="145" t="s">
        <v>8251</v>
      </c>
      <c r="F2986" s="146">
        <v>240.695</v>
      </c>
      <c r="G2986" s="146">
        <v>525.38</v>
      </c>
      <c r="H2986" s="151" t="s">
        <v>8071</v>
      </c>
      <c r="I2986" s="146">
        <v>300.95</v>
      </c>
      <c r="J2986" s="146">
        <v>541.552</v>
      </c>
      <c r="K2986" s="148"/>
      <c r="L2986" s="149"/>
      <c r="M2986" s="149"/>
      <c r="N2986" s="148"/>
      <c r="O2986" s="149"/>
      <c r="P2986" s="149"/>
      <c r="Q2986" s="148"/>
      <c r="R2986" s="149"/>
      <c r="S2986" s="149"/>
      <c r="T2986" s="148"/>
      <c r="U2986" s="149"/>
      <c r="V2986" s="149"/>
      <c r="W2986" s="149"/>
      <c r="X2986" s="150">
        <f t="shared" si="14"/>
        <v>0.711753904</v>
      </c>
      <c r="Y2986" s="150">
        <f t="shared" si="15"/>
        <v>-0.711753904</v>
      </c>
    </row>
    <row r="2987" ht="15.75" customHeight="1">
      <c r="A2987" s="119">
        <v>2986.0</v>
      </c>
      <c r="B2987" s="143" t="str">
        <f t="array" ref="B2987">index(Systems!$A:$E,match($A2987,Systems!$A:$A,),match(B$1,Systems!$2:$2,))&amp;if(not(isblank(index(Systems!$A:$E,match($A2987,Systems!$A:$A,),match(Systems!$C$2,Systems!$2:$2,))))," ["&amp;index(Systems!$A:$E,match($A2987,Systems!$A:$A,),match(Systems!$C$2,Systems!$2:$2,))&amp;"]",)</f>
        <v>Bruges</v>
      </c>
      <c r="C2987" s="144">
        <f t="array" ref="C2987">round((F2987-average(I2987,L2987,O2987,R2987,U2987))*X2987+if($B2987=$H2987,0,iferror(average(vlookup({$H2987,$K2987,$N2987,$Q2987,$T2987},$B:$D,column(B$1),0)),index(C:C,match($H2987,$B:$B,)))),3)</f>
        <v>-787.026</v>
      </c>
      <c r="D2987" s="144">
        <f t="array" ref="D2987">round((G2987-average(J2987,M2987,P2987,S2987,V2987))*Y2987+if($B2987=$H2987,0,iferror(average(vlookup({$H2987,$K2987,$N2987,$Q2987,$T2987},$B:$D,column(C$1),0)),index(D:D,match($H2987,$B:$B,)))),3)</f>
        <v>886.42</v>
      </c>
      <c r="E2987" s="145" t="s">
        <v>8251</v>
      </c>
      <c r="F2987" s="146">
        <v>248.599</v>
      </c>
      <c r="G2987" s="146">
        <v>413.917</v>
      </c>
      <c r="H2987" s="151" t="s">
        <v>8071</v>
      </c>
      <c r="I2987" s="146">
        <v>300.95</v>
      </c>
      <c r="J2987" s="146">
        <v>541.552</v>
      </c>
      <c r="K2987" s="148"/>
      <c r="L2987" s="149"/>
      <c r="M2987" s="149"/>
      <c r="N2987" s="148"/>
      <c r="O2987" s="149"/>
      <c r="P2987" s="149"/>
      <c r="Q2987" s="148"/>
      <c r="R2987" s="149"/>
      <c r="S2987" s="149"/>
      <c r="T2987" s="148"/>
      <c r="U2987" s="149"/>
      <c r="V2987" s="149"/>
      <c r="W2987" s="149"/>
      <c r="X2987" s="150">
        <f t="shared" si="14"/>
        <v>0.711753904</v>
      </c>
      <c r="Y2987" s="150">
        <f t="shared" si="15"/>
        <v>-0.711753904</v>
      </c>
    </row>
    <row r="2988" ht="15.75" customHeight="1">
      <c r="A2988" s="119">
        <v>2987.0</v>
      </c>
      <c r="B2988" s="143" t="str">
        <f t="array" ref="B2988">index(Systems!$A:$E,match($A2988,Systems!$A:$A,),match(B$1,Systems!$2:$2,))&amp;if(not(isblank(index(Systems!$A:$E,match($A2988,Systems!$A:$A,),match(Systems!$C$2,Systems!$2:$2,))))," ["&amp;index(Systems!$A:$E,match($A2988,Systems!$A:$A,),match(Systems!$C$2,Systems!$2:$2,))&amp;"]",)</f>
        <v>Danzig</v>
      </c>
      <c r="C2988" s="144">
        <f t="array" ref="C2988">round((F2988-average(I2988,L2988,O2988,R2988,U2988))*X2988+if($B2988=$H2988,0,iferror(average(vlookup({$H2988,$K2988,$N2988,$Q2988,$T2988},$B:$D,column(B$1),0)),index(C:C,match($H2988,$B:$B,)))),3)</f>
        <v>-642.943</v>
      </c>
      <c r="D2988" s="144">
        <f t="array" ref="D2988">round((G2988-average(J2988,M2988,P2988,S2988,V2988))*Y2988+if($B2988=$H2988,0,iferror(average(vlookup({$H2988,$K2988,$N2988,$Q2988,$T2988},$B:$D,column(C$1),0)),index(D:D,match($H2988,$B:$B,)))),3)</f>
        <v>847.98</v>
      </c>
      <c r="E2988" s="145" t="s">
        <v>8251</v>
      </c>
      <c r="F2988" s="146">
        <v>451.033</v>
      </c>
      <c r="G2988" s="146">
        <v>467.924</v>
      </c>
      <c r="H2988" s="151" t="s">
        <v>8071</v>
      </c>
      <c r="I2988" s="146">
        <v>300.95</v>
      </c>
      <c r="J2988" s="146">
        <v>541.552</v>
      </c>
      <c r="K2988" s="148"/>
      <c r="L2988" s="149"/>
      <c r="M2988" s="149"/>
      <c r="N2988" s="148"/>
      <c r="O2988" s="149"/>
      <c r="P2988" s="149"/>
      <c r="Q2988" s="148"/>
      <c r="R2988" s="149"/>
      <c r="S2988" s="149"/>
      <c r="T2988" s="148"/>
      <c r="U2988" s="149"/>
      <c r="V2988" s="149"/>
      <c r="W2988" s="149"/>
      <c r="X2988" s="150">
        <f t="shared" si="14"/>
        <v>0.711753904</v>
      </c>
      <c r="Y2988" s="150">
        <f t="shared" si="15"/>
        <v>-0.711753904</v>
      </c>
    </row>
    <row r="2989" ht="15.75" customHeight="1">
      <c r="A2989" s="119">
        <v>2988.0</v>
      </c>
      <c r="B2989" s="143" t="str">
        <f t="array" ref="B2989">index(Systems!$A:$E,match($A2989,Systems!$A:$A,),match(B$1,Systems!$2:$2,))&amp;if(not(isblank(index(Systems!$A:$E,match($A2989,Systems!$A:$A,),match(Systems!$C$2,Systems!$2:$2,))))," ["&amp;index(Systems!$A:$E,match($A2989,Systems!$A:$A,),match(Systems!$C$2,Systems!$2:$2,))&amp;"]",)</f>
        <v>Dorpat</v>
      </c>
      <c r="C2989" s="144">
        <f t="array" ref="C2989">round((F2989-average(I2989,L2989,O2989,R2989,U2989))*X2989+if($B2989=$H2989,0,iferror(average(vlookup({$H2989,$K2989,$N2989,$Q2989,$T2989},$B:$D,column(B$1),0)),index(C:C,match($H2989,$B:$B,)))),3)</f>
        <v>-731.932</v>
      </c>
      <c r="D2989" s="144">
        <f t="array" ref="D2989">round((G2989-average(J2989,M2989,P2989,S2989,V2989))*Y2989+if($B2989=$H2989,0,iferror(average(vlookup({$H2989,$K2989,$N2989,$Q2989,$T2989},$B:$D,column(C$1),0)),index(D:D,match($H2989,$B:$B,)))),3)</f>
        <v>884.287</v>
      </c>
      <c r="E2989" s="145" t="s">
        <v>8251</v>
      </c>
      <c r="F2989" s="146">
        <v>326.005</v>
      </c>
      <c r="G2989" s="146">
        <v>416.914</v>
      </c>
      <c r="H2989" s="151" t="s">
        <v>8071</v>
      </c>
      <c r="I2989" s="146">
        <v>300.95</v>
      </c>
      <c r="J2989" s="146">
        <v>541.552</v>
      </c>
      <c r="K2989" s="148"/>
      <c r="L2989" s="149"/>
      <c r="M2989" s="149"/>
      <c r="N2989" s="148"/>
      <c r="O2989" s="149"/>
      <c r="P2989" s="149"/>
      <c r="Q2989" s="148"/>
      <c r="R2989" s="149"/>
      <c r="S2989" s="149"/>
      <c r="T2989" s="148"/>
      <c r="U2989" s="149"/>
      <c r="V2989" s="149"/>
      <c r="W2989" s="149"/>
      <c r="X2989" s="150">
        <f t="shared" si="14"/>
        <v>0.711753904</v>
      </c>
      <c r="Y2989" s="150">
        <f t="shared" si="15"/>
        <v>-0.711753904</v>
      </c>
    </row>
    <row r="2990" ht="15.75" customHeight="1">
      <c r="A2990" s="119">
        <v>2989.0</v>
      </c>
      <c r="B2990" s="143" t="str">
        <f t="array" ref="B2990">index(Systems!$A:$E,match($A2990,Systems!$A:$A,),match(B$1,Systems!$2:$2,))&amp;if(not(isblank(index(Systems!$A:$E,match($A2990,Systems!$A:$A,),match(Systems!$C$2,Systems!$2:$2,))))," ["&amp;index(Systems!$A:$E,match($A2990,Systems!$A:$A,),match(Systems!$C$2,Systems!$2:$2,))&amp;"]",)</f>
        <v>Dortmund</v>
      </c>
      <c r="C2990" s="144">
        <f t="array" ref="C2990">round((F2990-average(I2990,L2990,O2990,R2990,U2990))*X2990+if($B2990=$H2990,0,iferror(average(vlookup({$H2990,$K2990,$N2990,$Q2990,$T2990},$B:$D,column(B$1),0)),index(C:C,match($H2990,$B:$B,)))),3)</f>
        <v>-733.282</v>
      </c>
      <c r="D2990" s="144">
        <f t="array" ref="D2990">round((G2990-average(J2990,M2990,P2990,S2990,V2990))*Y2990+if($B2990=$H2990,0,iferror(average(vlookup({$H2990,$K2990,$N2990,$Q2990,$T2990},$B:$D,column(C$1),0)),index(D:D,match($H2990,$B:$B,)))),3)</f>
        <v>782.477</v>
      </c>
      <c r="E2990" s="145" t="s">
        <v>8251</v>
      </c>
      <c r="F2990" s="146">
        <v>324.108</v>
      </c>
      <c r="G2990" s="146">
        <v>559.955</v>
      </c>
      <c r="H2990" s="151" t="s">
        <v>8071</v>
      </c>
      <c r="I2990" s="146">
        <v>300.95</v>
      </c>
      <c r="J2990" s="146">
        <v>541.552</v>
      </c>
      <c r="K2990" s="148"/>
      <c r="L2990" s="149"/>
      <c r="M2990" s="149"/>
      <c r="N2990" s="148"/>
      <c r="O2990" s="149"/>
      <c r="P2990" s="149"/>
      <c r="Q2990" s="148"/>
      <c r="R2990" s="149"/>
      <c r="S2990" s="149"/>
      <c r="T2990" s="148"/>
      <c r="U2990" s="149"/>
      <c r="V2990" s="149"/>
      <c r="W2990" s="149"/>
      <c r="X2990" s="150">
        <f t="shared" si="14"/>
        <v>0.711753904</v>
      </c>
      <c r="Y2990" s="150">
        <f t="shared" si="15"/>
        <v>-0.711753904</v>
      </c>
    </row>
    <row r="2991" ht="15.75" customHeight="1">
      <c r="A2991" s="119">
        <v>2990.0</v>
      </c>
      <c r="B2991" s="143" t="str">
        <f t="array" ref="B2991">index(Systems!$A:$E,match($A2991,Systems!$A:$A,),match(B$1,Systems!$2:$2,))&amp;if(not(isblank(index(Systems!$A:$E,match($A2991,Systems!$A:$A,),match(Systems!$C$2,Systems!$2:$2,))))," ["&amp;index(Systems!$A:$E,match($A2991,Systems!$A:$A,),match(Systems!$C$2,Systems!$2:$2,))&amp;"]",)</f>
        <v>Elbing [HL]</v>
      </c>
      <c r="C2991" s="144">
        <f t="array" ref="C2991">round((F2991-average(I2991,L2991,O2991,R2991,U2991))*X2991+if($B2991=$H2991,0,iferror(average(vlookup({$H2991,$K2991,$N2991,$Q2991,$T2991},$B:$D,column(B$1),0)),index(C:C,match($H2991,$B:$B,)))),3)</f>
        <v>-831.863</v>
      </c>
      <c r="D2991" s="144">
        <f t="array" ref="D2991">round((G2991-average(J2991,M2991,P2991,S2991,V2991))*Y2991+if($B2991=$H2991,0,iferror(average(vlookup({$H2991,$K2991,$N2991,$Q2991,$T2991},$B:$D,column(C$1),0)),index(D:D,match($H2991,$B:$B,)))),3)</f>
        <v>819.224</v>
      </c>
      <c r="E2991" s="145" t="s">
        <v>8251</v>
      </c>
      <c r="F2991" s="146">
        <v>185.604</v>
      </c>
      <c r="G2991" s="146">
        <v>508.325</v>
      </c>
      <c r="H2991" s="151" t="s">
        <v>8071</v>
      </c>
      <c r="I2991" s="146">
        <v>300.95</v>
      </c>
      <c r="J2991" s="146">
        <v>541.552</v>
      </c>
      <c r="K2991" s="148"/>
      <c r="L2991" s="149"/>
      <c r="M2991" s="149"/>
      <c r="N2991" s="148"/>
      <c r="O2991" s="149"/>
      <c r="P2991" s="149"/>
      <c r="Q2991" s="148"/>
      <c r="R2991" s="149"/>
      <c r="S2991" s="149"/>
      <c r="T2991" s="148"/>
      <c r="U2991" s="149"/>
      <c r="V2991" s="149"/>
      <c r="W2991" s="149"/>
      <c r="X2991" s="150">
        <f t="shared" si="14"/>
        <v>0.711753904</v>
      </c>
      <c r="Y2991" s="150">
        <f t="shared" si="15"/>
        <v>-0.711753904</v>
      </c>
    </row>
    <row r="2992" ht="15.75" customHeight="1">
      <c r="A2992" s="119">
        <v>2991.0</v>
      </c>
      <c r="B2992" s="143" t="str">
        <f t="array" ref="B2992">index(Systems!$A:$E,match($A2992,Systems!$A:$A,),match(B$1,Systems!$2:$2,))&amp;if(not(isblank(index(Systems!$A:$E,match($A2992,Systems!$A:$A,),match(Systems!$C$2,Systems!$2:$2,))))," ["&amp;index(Systems!$A:$E,match($A2992,Systems!$A:$A,),match(Systems!$C$2,Systems!$2:$2,))&amp;"]",)</f>
        <v>Falsterbo [HL]</v>
      </c>
      <c r="C2992" s="144">
        <f t="array" ref="C2992">round((F2992-average(I2992,L2992,O2992,R2992,U2992))*X2992+if($B2992=$H2992,0,iferror(average(vlookup({$H2992,$K2992,$N2992,$Q2992,$T2992},$B:$D,column(B$1),0)),index(C:C,match($H2992,$B:$B,)))),3)</f>
        <v>-771.938</v>
      </c>
      <c r="D2992" s="144">
        <f t="array" ref="D2992">round((G2992-average(J2992,M2992,P2992,S2992,V2992))*Y2992+if($B2992=$H2992,0,iferror(average(vlookup({$H2992,$K2992,$N2992,$Q2992,$T2992},$B:$D,column(C$1),0)),index(D:D,match($H2992,$B:$B,)))),3)</f>
        <v>844.05</v>
      </c>
      <c r="E2992" s="145" t="s">
        <v>8251</v>
      </c>
      <c r="F2992" s="146">
        <v>269.798</v>
      </c>
      <c r="G2992" s="146">
        <v>473.446</v>
      </c>
      <c r="H2992" s="151" t="s">
        <v>8071</v>
      </c>
      <c r="I2992" s="146">
        <v>300.95</v>
      </c>
      <c r="J2992" s="146">
        <v>541.552</v>
      </c>
      <c r="K2992" s="148"/>
      <c r="L2992" s="149"/>
      <c r="M2992" s="149"/>
      <c r="N2992" s="148"/>
      <c r="O2992" s="149"/>
      <c r="P2992" s="149"/>
      <c r="Q2992" s="148"/>
      <c r="R2992" s="149"/>
      <c r="S2992" s="149"/>
      <c r="T2992" s="148"/>
      <c r="U2992" s="149"/>
      <c r="V2992" s="149"/>
      <c r="W2992" s="149"/>
      <c r="X2992" s="150">
        <f t="shared" si="14"/>
        <v>0.711753904</v>
      </c>
      <c r="Y2992" s="150">
        <f t="shared" si="15"/>
        <v>-0.711753904</v>
      </c>
    </row>
    <row r="2993" ht="15.75" customHeight="1">
      <c r="A2993" s="119">
        <v>2992.0</v>
      </c>
      <c r="B2993" s="143" t="str">
        <f t="array" ref="B2993">index(Systems!$A:$E,match($A2993,Systems!$A:$A,),match(B$1,Systems!$2:$2,))&amp;if(not(isblank(index(Systems!$A:$E,match($A2993,Systems!$A:$A,),match(Systems!$C$2,Systems!$2:$2,))))," ["&amp;index(Systems!$A:$E,match($A2993,Systems!$A:$A,),match(Systems!$C$2,Systems!$2:$2,))&amp;"]",)</f>
        <v>Gateway</v>
      </c>
      <c r="C2993" s="144">
        <f t="array" ref="C2993">round((F2993-average(I2993,L2993,O2993,R2993,U2993))*X2993+if($B2993=$H2993,0,iferror(average(vlookup({$H2993,$K2993,$N2993,$Q2993,$T2993},$B:$D,column(B$1),0)),index(C:C,match($H2993,$B:$B,)))),3)</f>
        <v>-720.792</v>
      </c>
      <c r="D2993" s="144">
        <f t="array" ref="D2993">round((G2993-average(J2993,M2993,P2993,S2993,V2993))*Y2993+if($B2993=$H2993,0,iferror(average(vlookup({$H2993,$K2993,$N2993,$Q2993,$T2993},$B:$D,column(C$1),0)),index(D:D,match($H2993,$B:$B,)))),3)</f>
        <v>643.114</v>
      </c>
      <c r="E2993" s="145" t="s">
        <v>8251</v>
      </c>
      <c r="F2993" s="146">
        <v>341.657</v>
      </c>
      <c r="G2993" s="146">
        <v>755.757</v>
      </c>
      <c r="H2993" s="151" t="s">
        <v>8071</v>
      </c>
      <c r="I2993" s="146">
        <v>300.95</v>
      </c>
      <c r="J2993" s="146">
        <v>541.552</v>
      </c>
      <c r="K2993" s="148"/>
      <c r="L2993" s="149"/>
      <c r="M2993" s="149"/>
      <c r="N2993" s="148"/>
      <c r="O2993" s="149"/>
      <c r="P2993" s="149"/>
      <c r="Q2993" s="148"/>
      <c r="R2993" s="149"/>
      <c r="S2993" s="149"/>
      <c r="T2993" s="148"/>
      <c r="U2993" s="149"/>
      <c r="V2993" s="149"/>
      <c r="W2993" s="149"/>
      <c r="X2993" s="150">
        <f t="shared" si="14"/>
        <v>0.711753904</v>
      </c>
      <c r="Y2993" s="150">
        <f t="shared" si="15"/>
        <v>-0.711753904</v>
      </c>
    </row>
    <row r="2994" ht="15.75" customHeight="1">
      <c r="A2994" s="119">
        <v>2993.0</v>
      </c>
      <c r="B2994" s="143" t="str">
        <f t="array" ref="B2994">index(Systems!$A:$E,match($A2994,Systems!$A:$A,),match(B$1,Systems!$2:$2,))&amp;if(not(isblank(index(Systems!$A:$E,match($A2994,Systems!$A:$A,),match(Systems!$C$2,Systems!$2:$2,))))," ["&amp;index(Systems!$A:$E,match($A2994,Systems!$A:$A,),match(Systems!$C$2,Systems!$2:$2,))&amp;"]",)</f>
        <v>Goslar</v>
      </c>
      <c r="C2994" s="144">
        <f t="array" ref="C2994">round((F2994-average(I2994,L2994,O2994,R2994,U2994))*X2994+if($B2994=$H2994,0,iferror(average(vlookup({$H2994,$K2994,$N2994,$Q2994,$T2994},$B:$D,column(B$1),0)),index(C:C,match($H2994,$B:$B,)))),3)</f>
        <v>-662.413</v>
      </c>
      <c r="D2994" s="144">
        <f t="array" ref="D2994">round((G2994-average(J2994,M2994,P2994,S2994,V2994))*Y2994+if($B2994=$H2994,0,iferror(average(vlookup({$H2994,$K2994,$N2994,$Q2994,$T2994},$B:$D,column(C$1),0)),index(D:D,match($H2994,$B:$B,)))),3)</f>
        <v>747.821</v>
      </c>
      <c r="E2994" s="145" t="s">
        <v>8251</v>
      </c>
      <c r="F2994" s="146">
        <v>423.678</v>
      </c>
      <c r="G2994" s="146">
        <v>608.645</v>
      </c>
      <c r="H2994" s="151" t="s">
        <v>8071</v>
      </c>
      <c r="I2994" s="146">
        <v>300.95</v>
      </c>
      <c r="J2994" s="146">
        <v>541.552</v>
      </c>
      <c r="K2994" s="148"/>
      <c r="L2994" s="149"/>
      <c r="M2994" s="149"/>
      <c r="N2994" s="148"/>
      <c r="O2994" s="149"/>
      <c r="P2994" s="149"/>
      <c r="Q2994" s="148"/>
      <c r="R2994" s="149"/>
      <c r="S2994" s="149"/>
      <c r="T2994" s="148"/>
      <c r="U2994" s="149"/>
      <c r="V2994" s="149"/>
      <c r="W2994" s="149"/>
      <c r="X2994" s="150">
        <f t="shared" si="14"/>
        <v>0.711753904</v>
      </c>
      <c r="Y2994" s="150">
        <f t="shared" si="15"/>
        <v>-0.711753904</v>
      </c>
    </row>
    <row r="2995" ht="15.75" customHeight="1">
      <c r="A2995" s="119">
        <v>2994.0</v>
      </c>
      <c r="B2995" s="143" t="str">
        <f t="array" ref="B2995">index(Systems!$A:$E,match($A2995,Systems!$A:$A,),match(B$1,Systems!$2:$2,))&amp;if(not(isblank(index(Systems!$A:$E,match($A2995,Systems!$A:$A,),match(Systems!$C$2,Systems!$2:$2,))))," ["&amp;index(Systems!$A:$E,match($A2995,Systems!$A:$A,),match(Systems!$C$2,Systems!$2:$2,))&amp;"]",)</f>
        <v>Greifswald</v>
      </c>
      <c r="C2995" s="144">
        <f t="array" ref="C2995">round((F2995-average(I2995,L2995,O2995,R2995,U2995))*X2995+if($B2995=$H2995,0,iferror(average(vlookup({$H2995,$K2995,$N2995,$Q2995,$T2995},$B:$D,column(B$1),0)),index(C:C,match($H2995,$B:$B,)))),3)</f>
        <v>-667.432</v>
      </c>
      <c r="D2995" s="144">
        <f t="array" ref="D2995">round((G2995-average(J2995,M2995,P2995,S2995,V2995))*Y2995+if($B2995=$H2995,0,iferror(average(vlookup({$H2995,$K2995,$N2995,$Q2995,$T2995},$B:$D,column(C$1),0)),index(D:D,match($H2995,$B:$B,)))),3)</f>
        <v>670.271</v>
      </c>
      <c r="E2995" s="145" t="s">
        <v>8251</v>
      </c>
      <c r="F2995" s="146">
        <v>416.626</v>
      </c>
      <c r="G2995" s="146">
        <v>717.602</v>
      </c>
      <c r="H2995" s="151" t="s">
        <v>8071</v>
      </c>
      <c r="I2995" s="146">
        <v>300.95</v>
      </c>
      <c r="J2995" s="146">
        <v>541.552</v>
      </c>
      <c r="K2995" s="148"/>
      <c r="L2995" s="149"/>
      <c r="M2995" s="149"/>
      <c r="N2995" s="148"/>
      <c r="O2995" s="149"/>
      <c r="P2995" s="149"/>
      <c r="Q2995" s="148"/>
      <c r="R2995" s="149"/>
      <c r="S2995" s="149"/>
      <c r="T2995" s="148"/>
      <c r="U2995" s="149"/>
      <c r="V2995" s="149"/>
      <c r="W2995" s="149"/>
      <c r="X2995" s="150">
        <f t="shared" si="14"/>
        <v>0.711753904</v>
      </c>
      <c r="Y2995" s="150">
        <f t="shared" si="15"/>
        <v>-0.711753904</v>
      </c>
    </row>
    <row r="2996" ht="15.75" customHeight="1">
      <c r="A2996" s="119">
        <v>2995.0</v>
      </c>
      <c r="B2996" s="143" t="str">
        <f t="array" ref="B2996">index(Systems!$A:$E,match($A2996,Systems!$A:$A,),match(B$1,Systems!$2:$2,))&amp;if(not(isblank(index(Systems!$A:$E,match($A2996,Systems!$A:$A,),match(Systems!$C$2,Systems!$2:$2,))))," ["&amp;index(Systems!$A:$E,match($A2996,Systems!$A:$A,),match(Systems!$C$2,Systems!$2:$2,))&amp;"]",)</f>
        <v>Hamburg</v>
      </c>
      <c r="C2996" s="144">
        <f t="array" ref="C2996">round((F2996-average(I2996,L2996,O2996,R2996,U2996))*X2996+if($B2996=$H2996,0,iferror(average(vlookup({$H2996,$K2996,$N2996,$Q2996,$T2996},$B:$D,column(B$1),0)),index(C:C,match($H2996,$B:$B,)))),3)</f>
        <v>-624.756</v>
      </c>
      <c r="D2996" s="144">
        <f t="array" ref="D2996">round((G2996-average(J2996,M2996,P2996,S2996,V2996))*Y2996+if($B2996=$H2996,0,iferror(average(vlookup({$H2996,$K2996,$N2996,$Q2996,$T2996},$B:$D,column(C$1),0)),index(D:D,match($H2996,$B:$B,)))),3)</f>
        <v>807.226</v>
      </c>
      <c r="E2996" s="145" t="s">
        <v>8251</v>
      </c>
      <c r="F2996" s="146">
        <v>476.585</v>
      </c>
      <c r="G2996" s="146">
        <v>525.182</v>
      </c>
      <c r="H2996" s="151" t="s">
        <v>8071</v>
      </c>
      <c r="I2996" s="146">
        <v>300.95</v>
      </c>
      <c r="J2996" s="146">
        <v>541.552</v>
      </c>
      <c r="K2996" s="148"/>
      <c r="L2996" s="149"/>
      <c r="M2996" s="149"/>
      <c r="N2996" s="148"/>
      <c r="O2996" s="149"/>
      <c r="P2996" s="149"/>
      <c r="Q2996" s="148"/>
      <c r="R2996" s="149"/>
      <c r="S2996" s="149"/>
      <c r="T2996" s="148"/>
      <c r="U2996" s="149"/>
      <c r="V2996" s="149"/>
      <c r="W2996" s="149"/>
      <c r="X2996" s="150">
        <f t="shared" si="14"/>
        <v>0.711753904</v>
      </c>
      <c r="Y2996" s="150">
        <f t="shared" si="15"/>
        <v>-0.711753904</v>
      </c>
    </row>
    <row r="2997" ht="15.75" customHeight="1">
      <c r="A2997" s="119">
        <v>2996.0</v>
      </c>
      <c r="B2997" s="143" t="str">
        <f t="array" ref="B2997">index(Systems!$A:$E,match($A2997,Systems!$A:$A,),match(B$1,Systems!$2:$2,))&amp;if(not(isblank(index(Systems!$A:$E,match($A2997,Systems!$A:$A,),match(Systems!$C$2,Systems!$2:$2,))))," ["&amp;index(Systems!$A:$E,match($A2997,Systems!$A:$A,),match(Systems!$C$2,Systems!$2:$2,))&amp;"]",)</f>
        <v>Kalmar [HL]</v>
      </c>
      <c r="C2997" s="144">
        <f t="array" ref="C2997">round((F2997-average(I2997,L2997,O2997,R2997,U2997))*X2997+if($B2997=$H2997,0,iferror(average(vlookup({$H2997,$K2997,$N2997,$Q2997,$T2997},$B:$D,column(B$1),0)),index(C:C,match($H2997,$B:$B,)))),3)</f>
        <v>-824.653</v>
      </c>
      <c r="D2997" s="144">
        <f t="array" ref="D2997">round((G2997-average(J2997,M2997,P2997,S2997,V2997))*Y2997+if($B2997=$H2997,0,iferror(average(vlookup({$H2997,$K2997,$N2997,$Q2997,$T2997},$B:$D,column(C$1),0)),index(D:D,match($H2997,$B:$B,)))),3)</f>
        <v>862.79</v>
      </c>
      <c r="E2997" s="145" t="s">
        <v>8251</v>
      </c>
      <c r="F2997" s="146">
        <v>195.734</v>
      </c>
      <c r="G2997" s="146">
        <v>447.116</v>
      </c>
      <c r="H2997" s="151" t="s">
        <v>8071</v>
      </c>
      <c r="I2997" s="146">
        <v>300.95</v>
      </c>
      <c r="J2997" s="146">
        <v>541.552</v>
      </c>
      <c r="K2997" s="148"/>
      <c r="L2997" s="149"/>
      <c r="M2997" s="149"/>
      <c r="N2997" s="148"/>
      <c r="O2997" s="149"/>
      <c r="P2997" s="149"/>
      <c r="Q2997" s="148"/>
      <c r="R2997" s="149"/>
      <c r="S2997" s="149"/>
      <c r="T2997" s="148"/>
      <c r="U2997" s="149"/>
      <c r="V2997" s="149"/>
      <c r="W2997" s="149"/>
      <c r="X2997" s="150">
        <f t="shared" si="14"/>
        <v>0.711753904</v>
      </c>
      <c r="Y2997" s="150">
        <f t="shared" si="15"/>
        <v>-0.711753904</v>
      </c>
    </row>
    <row r="2998" ht="15.75" customHeight="1">
      <c r="A2998" s="119">
        <v>2997.0</v>
      </c>
      <c r="B2998" s="143" t="str">
        <f t="array" ref="B2998">index(Systems!$A:$E,match($A2998,Systems!$A:$A,),match(B$1,Systems!$2:$2,))&amp;if(not(isblank(index(Systems!$A:$E,match($A2998,Systems!$A:$A,),match(Systems!$C$2,Systems!$2:$2,))))," ["&amp;index(Systems!$A:$E,match($A2998,Systems!$A:$A,),match(Systems!$C$2,Systems!$2:$2,))&amp;"]",)</f>
        <v>Kampen</v>
      </c>
      <c r="C2998" s="144">
        <f t="array" ref="C2998">round((F2998-average(I2998,L2998,O2998,R2998,U2998))*X2998+if($B2998=$H2998,0,iferror(average(vlookup({$H2998,$K2998,$N2998,$Q2998,$T2998},$B:$D,column(B$1),0)),index(C:C,match($H2998,$B:$B,)))),3)</f>
        <v>-739.714</v>
      </c>
      <c r="D2998" s="144">
        <f t="array" ref="D2998">round((G2998-average(J2998,M2998,P2998,S2998,V2998))*Y2998+if($B2998=$H2998,0,iferror(average(vlookup({$H2998,$K2998,$N2998,$Q2998,$T2998},$B:$D,column(C$1),0)),index(D:D,match($H2998,$B:$B,)))),3)</f>
        <v>907.185</v>
      </c>
      <c r="E2998" s="145" t="s">
        <v>8251</v>
      </c>
      <c r="F2998" s="146">
        <v>315.072</v>
      </c>
      <c r="G2998" s="146">
        <v>384.742</v>
      </c>
      <c r="H2998" s="151" t="s">
        <v>8071</v>
      </c>
      <c r="I2998" s="146">
        <v>300.95</v>
      </c>
      <c r="J2998" s="146">
        <v>541.552</v>
      </c>
      <c r="K2998" s="148"/>
      <c r="L2998" s="149"/>
      <c r="M2998" s="149"/>
      <c r="N2998" s="148"/>
      <c r="O2998" s="149"/>
      <c r="P2998" s="149"/>
      <c r="Q2998" s="148"/>
      <c r="R2998" s="149"/>
      <c r="S2998" s="149"/>
      <c r="T2998" s="148"/>
      <c r="U2998" s="149"/>
      <c r="V2998" s="149"/>
      <c r="W2998" s="149"/>
      <c r="X2998" s="150">
        <f t="shared" si="14"/>
        <v>0.711753904</v>
      </c>
      <c r="Y2998" s="150">
        <f t="shared" si="15"/>
        <v>-0.711753904</v>
      </c>
    </row>
    <row r="2999" ht="15.75" customHeight="1">
      <c r="A2999" s="119">
        <v>2998.0</v>
      </c>
      <c r="B2999" s="143" t="str">
        <f t="array" ref="B2999">index(Systems!$A:$E,match($A2999,Systems!$A:$A,),match(B$1,Systems!$2:$2,))&amp;if(not(isblank(index(Systems!$A:$E,match($A2999,Systems!$A:$A,),match(Systems!$C$2,Systems!$2:$2,))))," ["&amp;index(Systems!$A:$E,match($A2999,Systems!$A:$A,),match(Systems!$C$2,Systems!$2:$2,))&amp;"]",)</f>
        <v>Köln [HL]</v>
      </c>
      <c r="C2999" s="144">
        <f t="array" ref="C2999">round((F2999-average(I2999,L2999,O2999,R2999,U2999))*X2999+if($B2999=$H2999,0,iferror(average(vlookup({$H2999,$K2999,$N2999,$Q2999,$T2999},$B:$D,column(B$1),0)),index(C:C,match($H2999,$B:$B,)))),3)</f>
        <v>-705.919</v>
      </c>
      <c r="D2999" s="144">
        <f t="array" ref="D2999">round((G2999-average(J2999,M2999,P2999,S2999,V2999))*Y2999+if($B2999=$H2999,0,iferror(average(vlookup({$H2999,$K2999,$N2999,$Q2999,$T2999},$B:$D,column(C$1),0)),index(D:D,match($H2999,$B:$B,)))),3)</f>
        <v>721.723</v>
      </c>
      <c r="E2999" s="145" t="s">
        <v>8251</v>
      </c>
      <c r="F2999" s="146">
        <v>362.553</v>
      </c>
      <c r="G2999" s="146">
        <v>645.313</v>
      </c>
      <c r="H2999" s="151" t="s">
        <v>8071</v>
      </c>
      <c r="I2999" s="146">
        <v>300.95</v>
      </c>
      <c r="J2999" s="146">
        <v>541.552</v>
      </c>
      <c r="K2999" s="148"/>
      <c r="L2999" s="149"/>
      <c r="M2999" s="149"/>
      <c r="N2999" s="148"/>
      <c r="O2999" s="149"/>
      <c r="P2999" s="149"/>
      <c r="Q2999" s="148"/>
      <c r="R2999" s="149"/>
      <c r="S2999" s="149"/>
      <c r="T2999" s="148"/>
      <c r="U2999" s="149"/>
      <c r="V2999" s="149"/>
      <c r="W2999" s="149"/>
      <c r="X2999" s="150">
        <f t="shared" si="14"/>
        <v>0.711753904</v>
      </c>
      <c r="Y2999" s="150">
        <f t="shared" si="15"/>
        <v>-0.711753904</v>
      </c>
    </row>
    <row r="3000" ht="15.75" customHeight="1">
      <c r="A3000" s="119">
        <v>2999.0</v>
      </c>
      <c r="B3000" s="143" t="str">
        <f t="array" ref="B3000">index(Systems!$A:$E,match($A3000,Systems!$A:$A,),match(B$1,Systems!$2:$2,))&amp;if(not(isblank(index(Systems!$A:$E,match($A3000,Systems!$A:$A,),match(Systems!$C$2,Systems!$2:$2,))))," ["&amp;index(Systems!$A:$E,match($A3000,Systems!$A:$A,),match(Systems!$C$2,Systems!$2:$2,))&amp;"]",)</f>
        <v>Köningsberg</v>
      </c>
      <c r="C3000" s="144">
        <f t="array" ref="C3000">round((F3000-average(I3000,L3000,O3000,R3000,U3000))*X3000+if($B3000=$H3000,0,iferror(average(vlookup({$H3000,$K3000,$N3000,$Q3000,$T3000},$B:$D,column(B$1),0)),index(C:C,match($H3000,$B:$B,)))),3)</f>
        <v>-838.346</v>
      </c>
      <c r="D3000" s="144">
        <f t="array" ref="D3000">round((G3000-average(J3000,M3000,P3000,S3000,V3000))*Y3000+if($B3000=$H3000,0,iferror(average(vlookup({$H3000,$K3000,$N3000,$Q3000,$T3000},$B:$D,column(C$1),0)),index(D:D,match($H3000,$B:$B,)))),3)</f>
        <v>897.362</v>
      </c>
      <c r="E3000" s="145" t="s">
        <v>8251</v>
      </c>
      <c r="F3000" s="146">
        <v>176.496</v>
      </c>
      <c r="G3000" s="146">
        <v>398.543</v>
      </c>
      <c r="H3000" s="151" t="s">
        <v>8071</v>
      </c>
      <c r="I3000" s="146">
        <v>300.95</v>
      </c>
      <c r="J3000" s="146">
        <v>541.552</v>
      </c>
      <c r="K3000" s="148"/>
      <c r="L3000" s="149"/>
      <c r="M3000" s="149"/>
      <c r="N3000" s="148"/>
      <c r="O3000" s="149"/>
      <c r="P3000" s="149"/>
      <c r="Q3000" s="148"/>
      <c r="R3000" s="149"/>
      <c r="S3000" s="149"/>
      <c r="T3000" s="148"/>
      <c r="U3000" s="149"/>
      <c r="V3000" s="149"/>
      <c r="W3000" s="149"/>
      <c r="X3000" s="150">
        <f t="shared" si="14"/>
        <v>0.711753904</v>
      </c>
      <c r="Y3000" s="150">
        <f t="shared" si="15"/>
        <v>-0.711753904</v>
      </c>
    </row>
    <row r="3001" ht="15.75" customHeight="1">
      <c r="A3001" s="119">
        <v>3000.0</v>
      </c>
      <c r="B3001" s="143" t="str">
        <f t="array" ref="B3001">index(Systems!$A:$E,match($A3001,Systems!$A:$A,),match(B$1,Systems!$2:$2,))&amp;if(not(isblank(index(Systems!$A:$E,match($A3001,Systems!$A:$A,),match(Systems!$C$2,Systems!$2:$2,))))," ["&amp;index(Systems!$A:$E,match($A3001,Systems!$A:$A,),match(Systems!$C$2,Systems!$2:$2,))&amp;"]",)</f>
        <v>Lübeck</v>
      </c>
      <c r="C3001" s="144">
        <f t="array" ref="C3001">round((F3001-average(I3001,L3001,O3001,R3001,U3001))*X3001+if($B3001=$H3001,0,iferror(average(vlookup({$H3001,$K3001,$N3001,$Q3001,$T3001},$B:$D,column(B$1),0)),index(C:C,match($H3001,$B:$B,)))),3)</f>
        <v>-703.274</v>
      </c>
      <c r="D3001" s="144">
        <f t="array" ref="D3001">round((G3001-average(J3001,M3001,P3001,S3001,V3001))*Y3001+if($B3001=$H3001,0,iferror(average(vlookup({$H3001,$K3001,$N3001,$Q3001,$T3001},$B:$D,column(C$1),0)),index(D:D,match($H3001,$B:$B,)))),3)</f>
        <v>817.966</v>
      </c>
      <c r="E3001" s="145" t="s">
        <v>8251</v>
      </c>
      <c r="F3001" s="146">
        <v>366.269</v>
      </c>
      <c r="G3001" s="146">
        <v>510.093</v>
      </c>
      <c r="H3001" s="151" t="s">
        <v>8071</v>
      </c>
      <c r="I3001" s="146">
        <v>300.95</v>
      </c>
      <c r="J3001" s="146">
        <v>541.552</v>
      </c>
      <c r="K3001" s="148"/>
      <c r="L3001" s="149"/>
      <c r="M3001" s="149"/>
      <c r="N3001" s="148"/>
      <c r="O3001" s="149"/>
      <c r="P3001" s="149"/>
      <c r="Q3001" s="148"/>
      <c r="R3001" s="149"/>
      <c r="S3001" s="149"/>
      <c r="T3001" s="148"/>
      <c r="U3001" s="149"/>
      <c r="V3001" s="149"/>
      <c r="W3001" s="149"/>
      <c r="X3001" s="150">
        <f t="shared" si="14"/>
        <v>0.711753904</v>
      </c>
      <c r="Y3001" s="150">
        <f t="shared" si="15"/>
        <v>-0.711753904</v>
      </c>
    </row>
    <row r="3002" ht="15.75" customHeight="1">
      <c r="A3002" s="119">
        <v>3001.0</v>
      </c>
      <c r="B3002" s="143" t="str">
        <f t="array" ref="B3002">index(Systems!$A:$E,match($A3002,Systems!$A:$A,),match(B$1,Systems!$2:$2,))&amp;if(not(isblank(index(Systems!$A:$E,match($A3002,Systems!$A:$A,),match(Systems!$C$2,Systems!$2:$2,))))," ["&amp;index(Systems!$A:$E,match($A3002,Systems!$A:$A,),match(Systems!$C$2,Systems!$2:$2,))&amp;"]",)</f>
        <v>Lynn</v>
      </c>
      <c r="C3002" s="144">
        <f t="array" ref="C3002">round((F3002-average(I3002,L3002,O3002,R3002,U3002))*X3002+if($B3002=$H3002,0,iferror(average(vlookup({$H3002,$K3002,$N3002,$Q3002,$T3002},$B:$D,column(B$1),0)),index(C:C,match($H3002,$B:$B,)))),3)</f>
        <v>-761.893</v>
      </c>
      <c r="D3002" s="144">
        <f t="array" ref="D3002">round((G3002-average(J3002,M3002,P3002,S3002,V3002))*Y3002+if($B3002=$H3002,0,iferror(average(vlookup({$H3002,$K3002,$N3002,$Q3002,$T3002},$B:$D,column(C$1),0)),index(D:D,match($H3002,$B:$B,)))),3)</f>
        <v>684.44</v>
      </c>
      <c r="E3002" s="145" t="s">
        <v>8251</v>
      </c>
      <c r="F3002" s="146">
        <v>283.911</v>
      </c>
      <c r="G3002" s="146">
        <v>697.694</v>
      </c>
      <c r="H3002" s="151" t="s">
        <v>8071</v>
      </c>
      <c r="I3002" s="146">
        <v>300.95</v>
      </c>
      <c r="J3002" s="146">
        <v>541.552</v>
      </c>
      <c r="K3002" s="148"/>
      <c r="L3002" s="149"/>
      <c r="M3002" s="149"/>
      <c r="N3002" s="148"/>
      <c r="O3002" s="149"/>
      <c r="P3002" s="149"/>
      <c r="Q3002" s="148"/>
      <c r="R3002" s="149"/>
      <c r="S3002" s="149"/>
      <c r="T3002" s="148"/>
      <c r="U3002" s="149"/>
      <c r="V3002" s="149"/>
      <c r="W3002" s="149"/>
      <c r="X3002" s="150">
        <f t="shared" si="14"/>
        <v>0.711753904</v>
      </c>
      <c r="Y3002" s="150">
        <f t="shared" si="15"/>
        <v>-0.711753904</v>
      </c>
    </row>
    <row r="3003" ht="15.75" customHeight="1">
      <c r="A3003" s="119">
        <v>3002.0</v>
      </c>
      <c r="B3003" s="143" t="str">
        <f t="array" ref="B3003">index(Systems!$A:$E,match($A3003,Systems!$A:$A,),match(B$1,Systems!$2:$2,))&amp;if(not(isblank(index(Systems!$A:$E,match($A3003,Systems!$A:$A,),match(Systems!$C$2,Systems!$2:$2,))))," ["&amp;index(Systems!$A:$E,match($A3003,Systems!$A:$A,),match(Systems!$C$2,Systems!$2:$2,))&amp;"]",)</f>
        <v>Novgorod</v>
      </c>
      <c r="C3003" s="144">
        <f t="array" ref="C3003">round((F3003-average(I3003,L3003,O3003,R3003,U3003))*X3003+if($B3003=$H3003,0,iferror(average(vlookup({$H3003,$K3003,$N3003,$Q3003,$T3003},$B:$D,column(B$1),0)),index(C:C,match($H3003,$B:$B,)))),3)</f>
        <v>-760.155</v>
      </c>
      <c r="D3003" s="144">
        <f t="array" ref="D3003">round((G3003-average(J3003,M3003,P3003,S3003,V3003))*Y3003+if($B3003=$H3003,0,iferror(average(vlookup({$H3003,$K3003,$N3003,$Q3003,$T3003},$B:$D,column(C$1),0)),index(D:D,match($H3003,$B:$B,)))),3)</f>
        <v>940.824</v>
      </c>
      <c r="E3003" s="145" t="s">
        <v>8251</v>
      </c>
      <c r="F3003" s="146">
        <v>286.352</v>
      </c>
      <c r="G3003" s="146">
        <v>337.48</v>
      </c>
      <c r="H3003" s="151" t="s">
        <v>8071</v>
      </c>
      <c r="I3003" s="146">
        <v>300.95</v>
      </c>
      <c r="J3003" s="146">
        <v>541.552</v>
      </c>
      <c r="K3003" s="148"/>
      <c r="L3003" s="149"/>
      <c r="M3003" s="149"/>
      <c r="N3003" s="148"/>
      <c r="O3003" s="149"/>
      <c r="P3003" s="149"/>
      <c r="Q3003" s="148"/>
      <c r="R3003" s="149"/>
      <c r="S3003" s="149"/>
      <c r="T3003" s="148"/>
      <c r="U3003" s="149"/>
      <c r="V3003" s="149"/>
      <c r="W3003" s="149"/>
      <c r="X3003" s="150">
        <f t="shared" si="14"/>
        <v>0.711753904</v>
      </c>
      <c r="Y3003" s="150">
        <f t="shared" si="15"/>
        <v>-0.711753904</v>
      </c>
    </row>
    <row r="3004" ht="15.75" customHeight="1">
      <c r="A3004" s="119">
        <v>3003.0</v>
      </c>
      <c r="B3004" s="143" t="str">
        <f t="array" ref="B3004">index(Systems!$A:$E,match($A3004,Systems!$A:$A,),match(B$1,Systems!$2:$2,))&amp;if(not(isblank(index(Systems!$A:$E,match($A3004,Systems!$A:$A,),match(Systems!$C$2,Systems!$2:$2,))))," ["&amp;index(Systems!$A:$E,match($A3004,Systems!$A:$A,),match(Systems!$C$2,Systems!$2:$2,))&amp;"]",)</f>
        <v>Riga</v>
      </c>
      <c r="C3004" s="144">
        <f t="array" ref="C3004">round((F3004-average(I3004,L3004,O3004,R3004,U3004))*X3004+if($B3004=$H3004,0,iferror(average(vlookup({$H3004,$K3004,$N3004,$Q3004,$T3004},$B:$D,column(B$1),0)),index(C:C,match($H3004,$B:$B,)))),3)</f>
        <v>-863.429</v>
      </c>
      <c r="D3004" s="144">
        <f t="array" ref="D3004">round((G3004-average(J3004,M3004,P3004,S3004,V3004))*Y3004+if($B3004=$H3004,0,iferror(average(vlookup({$H3004,$K3004,$N3004,$Q3004,$T3004},$B:$D,column(C$1),0)),index(D:D,match($H3004,$B:$B,)))),3)</f>
        <v>860.108</v>
      </c>
      <c r="E3004" s="145" t="s">
        <v>8251</v>
      </c>
      <c r="F3004" s="146">
        <v>141.255</v>
      </c>
      <c r="G3004" s="146">
        <v>450.884</v>
      </c>
      <c r="H3004" s="151" t="s">
        <v>8071</v>
      </c>
      <c r="I3004" s="146">
        <v>300.95</v>
      </c>
      <c r="J3004" s="146">
        <v>541.552</v>
      </c>
      <c r="K3004" s="148"/>
      <c r="L3004" s="149"/>
      <c r="M3004" s="149"/>
      <c r="N3004" s="148"/>
      <c r="O3004" s="149"/>
      <c r="P3004" s="149"/>
      <c r="Q3004" s="148"/>
      <c r="R3004" s="149"/>
      <c r="S3004" s="149"/>
      <c r="T3004" s="148"/>
      <c r="U3004" s="149"/>
      <c r="V3004" s="149"/>
      <c r="W3004" s="149"/>
      <c r="X3004" s="150">
        <f t="shared" si="14"/>
        <v>0.711753904</v>
      </c>
      <c r="Y3004" s="150">
        <f t="shared" si="15"/>
        <v>-0.711753904</v>
      </c>
    </row>
    <row r="3005" ht="15.75" customHeight="1">
      <c r="A3005" s="119">
        <v>3004.0</v>
      </c>
      <c r="B3005" s="143" t="str">
        <f t="array" ref="B3005">index(Systems!$A:$E,match($A3005,Systems!$A:$A,),match(B$1,Systems!$2:$2,))&amp;if(not(isblank(index(Systems!$A:$E,match($A3005,Systems!$A:$A,),match(Systems!$C$2,Systems!$2:$2,))))," ["&amp;index(Systems!$A:$E,match($A3005,Systems!$A:$A,),match(Systems!$C$2,Systems!$2:$2,))&amp;"]",)</f>
        <v>Stettin [HL]</v>
      </c>
      <c r="C3005" s="144">
        <f t="array" ref="C3005">round((F3005-average(I3005,L3005,O3005,R3005,U3005))*X3005+if($B3005=$H3005,0,iferror(average(vlookup({$H3005,$K3005,$N3005,$Q3005,$T3005},$B:$D,column(B$1),0)),index(C:C,match($H3005,$B:$B,)))),3)</f>
        <v>-806.973</v>
      </c>
      <c r="D3005" s="144">
        <f t="array" ref="D3005">round((G3005-average(J3005,M3005,P3005,S3005,V3005))*Y3005+if($B3005=$H3005,0,iferror(average(vlookup({$H3005,$K3005,$N3005,$Q3005,$T3005},$B:$D,column(C$1),0)),index(D:D,match($H3005,$B:$B,)))),3)</f>
        <v>951.612</v>
      </c>
      <c r="E3005" s="145" t="s">
        <v>8251</v>
      </c>
      <c r="F3005" s="146">
        <v>220.574</v>
      </c>
      <c r="G3005" s="146">
        <v>322.323</v>
      </c>
      <c r="H3005" s="151" t="s">
        <v>8071</v>
      </c>
      <c r="I3005" s="146">
        <v>300.95</v>
      </c>
      <c r="J3005" s="146">
        <v>541.552</v>
      </c>
      <c r="K3005" s="148"/>
      <c r="L3005" s="149"/>
      <c r="M3005" s="149"/>
      <c r="N3005" s="148"/>
      <c r="O3005" s="149"/>
      <c r="P3005" s="149"/>
      <c r="Q3005" s="148"/>
      <c r="R3005" s="149"/>
      <c r="S3005" s="149"/>
      <c r="T3005" s="148"/>
      <c r="U3005" s="149"/>
      <c r="V3005" s="149"/>
      <c r="W3005" s="149"/>
      <c r="X3005" s="150">
        <f t="shared" si="14"/>
        <v>0.711753904</v>
      </c>
      <c r="Y3005" s="150">
        <f t="shared" si="15"/>
        <v>-0.711753904</v>
      </c>
    </row>
    <row r="3006" ht="15.75" customHeight="1">
      <c r="A3006" s="119">
        <v>3005.0</v>
      </c>
      <c r="B3006" s="143" t="str">
        <f t="array" ref="B3006">index(Systems!$A:$E,match($A3006,Systems!$A:$A,),match(B$1,Systems!$2:$2,))&amp;if(not(isblank(index(Systems!$A:$E,match($A3006,Systems!$A:$A,),match(Systems!$C$2,Systems!$2:$2,))))," ["&amp;index(Systems!$A:$E,match($A3006,Systems!$A:$A,),match(Systems!$C$2,Systems!$2:$2,))&amp;"]",)</f>
        <v>Stralsund</v>
      </c>
      <c r="C3006" s="144">
        <f t="array" ref="C3006">round((F3006-average(I3006,L3006,O3006,R3006,U3006))*X3006+if($B3006=$H3006,0,iferror(average(vlookup({$H3006,$K3006,$N3006,$Q3006,$T3006},$B:$D,column(B$1),0)),index(C:C,match($H3006,$B:$B,)))),3)</f>
        <v>-651.703</v>
      </c>
      <c r="D3006" s="144">
        <f t="array" ref="D3006">round((G3006-average(J3006,M3006,P3006,S3006,V3006))*Y3006+if($B3006=$H3006,0,iferror(average(vlookup({$H3006,$K3006,$N3006,$Q3006,$T3006},$B:$D,column(C$1),0)),index(D:D,match($H3006,$B:$B,)))),3)</f>
        <v>735.939</v>
      </c>
      <c r="E3006" s="145" t="s">
        <v>8251</v>
      </c>
      <c r="F3006" s="146">
        <v>438.725</v>
      </c>
      <c r="G3006" s="146">
        <v>625.34</v>
      </c>
      <c r="H3006" s="151" t="s">
        <v>8071</v>
      </c>
      <c r="I3006" s="146">
        <v>300.95</v>
      </c>
      <c r="J3006" s="146">
        <v>541.552</v>
      </c>
      <c r="K3006" s="148"/>
      <c r="L3006" s="149"/>
      <c r="M3006" s="149"/>
      <c r="N3006" s="148"/>
      <c r="O3006" s="149"/>
      <c r="P3006" s="149"/>
      <c r="Q3006" s="148"/>
      <c r="R3006" s="149"/>
      <c r="S3006" s="149"/>
      <c r="T3006" s="148"/>
      <c r="U3006" s="149"/>
      <c r="V3006" s="149"/>
      <c r="W3006" s="149"/>
      <c r="X3006" s="150">
        <f t="shared" si="14"/>
        <v>0.711753904</v>
      </c>
      <c r="Y3006" s="150">
        <f t="shared" si="15"/>
        <v>-0.711753904</v>
      </c>
    </row>
    <row r="3007" ht="15.75" customHeight="1">
      <c r="A3007" s="119">
        <v>3006.0</v>
      </c>
      <c r="B3007" s="143" t="str">
        <f t="array" ref="B3007">index(Systems!$A:$E,match($A3007,Systems!$A:$A,),match(B$1,Systems!$2:$2,))&amp;if(not(isblank(index(Systems!$A:$E,match($A3007,Systems!$A:$A,),match(Systems!$C$2,Systems!$2:$2,))))," ["&amp;index(Systems!$A:$E,match($A3007,Systems!$A:$A,),match(Systems!$C$2,Systems!$2:$2,))&amp;"]",)</f>
        <v>Thorn</v>
      </c>
      <c r="C3007" s="144">
        <f t="array" ref="C3007">round((F3007-average(I3007,L3007,O3007,R3007,U3007))*X3007+if($B3007=$H3007,0,iferror(average(vlookup({$H3007,$K3007,$N3007,$Q3007,$T3007},$B:$D,column(B$1),0)),index(C:C,match($H3007,$B:$B,)))),3)</f>
        <v>-774.43</v>
      </c>
      <c r="D3007" s="144">
        <f t="array" ref="D3007">round((G3007-average(J3007,M3007,P3007,S3007,V3007))*Y3007+if($B3007=$H3007,0,iferror(average(vlookup({$H3007,$K3007,$N3007,$Q3007,$T3007},$B:$D,column(C$1),0)),index(D:D,match($H3007,$B:$B,)))),3)</f>
        <v>666.562</v>
      </c>
      <c r="E3007" s="145" t="s">
        <v>8251</v>
      </c>
      <c r="F3007" s="146">
        <v>266.296</v>
      </c>
      <c r="G3007" s="146">
        <v>722.813</v>
      </c>
      <c r="H3007" s="151" t="s">
        <v>8071</v>
      </c>
      <c r="I3007" s="146">
        <v>300.95</v>
      </c>
      <c r="J3007" s="146">
        <v>541.552</v>
      </c>
      <c r="K3007" s="148"/>
      <c r="L3007" s="149"/>
      <c r="M3007" s="149"/>
      <c r="N3007" s="148"/>
      <c r="O3007" s="149"/>
      <c r="P3007" s="149"/>
      <c r="Q3007" s="148"/>
      <c r="R3007" s="149"/>
      <c r="S3007" s="149"/>
      <c r="T3007" s="148"/>
      <c r="U3007" s="149"/>
      <c r="V3007" s="149"/>
      <c r="W3007" s="149"/>
      <c r="X3007" s="150">
        <f t="shared" si="14"/>
        <v>0.711753904</v>
      </c>
      <c r="Y3007" s="150">
        <f t="shared" si="15"/>
        <v>-0.711753904</v>
      </c>
    </row>
    <row r="3008" ht="15.75" customHeight="1">
      <c r="A3008" s="119">
        <v>3007.0</v>
      </c>
      <c r="B3008" s="143" t="str">
        <f t="array" ref="B3008">index(Systems!$A:$E,match($A3008,Systems!$A:$A,),match(B$1,Systems!$2:$2,))&amp;if(not(isblank(index(Systems!$A:$E,match($A3008,Systems!$A:$A,),match(Systems!$C$2,Systems!$2:$2,))))," ["&amp;index(Systems!$A:$E,match($A3008,Systems!$A:$A,),match(Systems!$C$2,Systems!$2:$2,))&amp;"]",)</f>
        <v>Tomalov</v>
      </c>
      <c r="C3008" s="144">
        <f t="array" ref="C3008">round((F3008-average(I3008,L3008,O3008,R3008,U3008))*X3008+if($B3008=$H3008,0,iferror(average(vlookup({$H3008,$K3008,$N3008,$Q3008,$T3008},$B:$D,column(B$1),0)),index(C:C,match($H3008,$B:$B,)))),3)</f>
        <v>-664.713</v>
      </c>
      <c r="D3008" s="144">
        <f t="array" ref="D3008">round((G3008-average(J3008,M3008,P3008,S3008,V3008))*Y3008+if($B3008=$H3008,0,iferror(average(vlookup({$H3008,$K3008,$N3008,$Q3008,$T3008},$B:$D,column(C$1),0)),index(D:D,match($H3008,$B:$B,)))),3)</f>
        <v>780.279</v>
      </c>
      <c r="E3008" s="145" t="s">
        <v>8251</v>
      </c>
      <c r="F3008" s="146">
        <v>420.446</v>
      </c>
      <c r="G3008" s="146">
        <v>563.043</v>
      </c>
      <c r="H3008" s="151" t="s">
        <v>8071</v>
      </c>
      <c r="I3008" s="146">
        <v>300.95</v>
      </c>
      <c r="J3008" s="146">
        <v>541.552</v>
      </c>
      <c r="K3008" s="148"/>
      <c r="L3008" s="149"/>
      <c r="M3008" s="149"/>
      <c r="N3008" s="148"/>
      <c r="O3008" s="149"/>
      <c r="P3008" s="149"/>
      <c r="Q3008" s="148"/>
      <c r="R3008" s="149"/>
      <c r="S3008" s="149"/>
      <c r="T3008" s="148"/>
      <c r="U3008" s="149"/>
      <c r="V3008" s="149"/>
      <c r="W3008" s="149"/>
      <c r="X3008" s="150">
        <f t="shared" si="14"/>
        <v>0.711753904</v>
      </c>
      <c r="Y3008" s="150">
        <f t="shared" si="15"/>
        <v>-0.711753904</v>
      </c>
    </row>
    <row r="3009" ht="15.75" customHeight="1">
      <c r="A3009" s="119">
        <v>3008.0</v>
      </c>
      <c r="B3009" s="143" t="str">
        <f t="array" ref="B3009">index(Systems!$A:$E,match($A3009,Systems!$A:$A,),match(B$1,Systems!$2:$2,))&amp;if(not(isblank(index(Systems!$A:$E,match($A3009,Systems!$A:$A,),match(Systems!$C$2,Systems!$2:$2,))))," ["&amp;index(Systems!$A:$E,match($A3009,Systems!$A:$A,),match(Systems!$C$2,Systems!$2:$2,))&amp;"]",)</f>
        <v>Visby</v>
      </c>
      <c r="C3009" s="144">
        <f t="array" ref="C3009">round((F3009-average(I3009,L3009,O3009,R3009,U3009))*X3009+if($B3009=$H3009,0,iferror(average(vlookup({$H3009,$K3009,$N3009,$Q3009,$T3009},$B:$D,column(B$1),0)),index(C:C,match($H3009,$B:$B,)))),3)</f>
        <v>-811.278</v>
      </c>
      <c r="D3009" s="144">
        <f t="array" ref="D3009">round((G3009-average(J3009,M3009,P3009,S3009,V3009))*Y3009+if($B3009=$H3009,0,iferror(average(vlookup({$H3009,$K3009,$N3009,$Q3009,$T3009},$B:$D,column(C$1),0)),index(D:D,match($H3009,$B:$B,)))),3)</f>
        <v>740.338</v>
      </c>
      <c r="E3009" s="145" t="s">
        <v>8251</v>
      </c>
      <c r="F3009" s="146">
        <v>214.526</v>
      </c>
      <c r="G3009" s="146">
        <v>619.159</v>
      </c>
      <c r="H3009" s="151" t="s">
        <v>8071</v>
      </c>
      <c r="I3009" s="146">
        <v>300.95</v>
      </c>
      <c r="J3009" s="146">
        <v>541.552</v>
      </c>
      <c r="K3009" s="148"/>
      <c r="L3009" s="149"/>
      <c r="M3009" s="149"/>
      <c r="N3009" s="148"/>
      <c r="O3009" s="149"/>
      <c r="P3009" s="149"/>
      <c r="Q3009" s="148"/>
      <c r="R3009" s="149"/>
      <c r="S3009" s="149"/>
      <c r="T3009" s="148"/>
      <c r="U3009" s="149"/>
      <c r="V3009" s="149"/>
      <c r="W3009" s="149"/>
      <c r="X3009" s="150">
        <f t="shared" si="14"/>
        <v>0.711753904</v>
      </c>
      <c r="Y3009" s="150">
        <f t="shared" si="15"/>
        <v>-0.711753904</v>
      </c>
    </row>
    <row r="3010" ht="15.75" customHeight="1">
      <c r="A3010" s="119">
        <v>3009.0</v>
      </c>
      <c r="B3010" s="143" t="str">
        <f t="array" ref="B3010">index(Systems!$A:$E,match($A3010,Systems!$A:$A,),match(B$1,Systems!$2:$2,))&amp;if(not(isblank(index(Systems!$A:$E,match($A3010,Systems!$A:$A,),match(Systems!$C$2,Systems!$2:$2,))))," ["&amp;index(Systems!$A:$E,match($A3010,Systems!$A:$A,),match(Systems!$C$2,Systems!$2:$2,))&amp;"]",)</f>
        <v>Wismar</v>
      </c>
      <c r="C3010" s="144">
        <f t="array" ref="C3010">round((F3010-average(I3010,L3010,O3010,R3010,U3010))*X3010+if($B3010=$H3010,0,iferror(average(vlookup({$H3010,$K3010,$N3010,$Q3010,$T3010},$B:$D,column(B$1),0)),index(C:C,match($H3010,$B:$B,)))),3)</f>
        <v>-846.922</v>
      </c>
      <c r="D3010" s="144">
        <f t="array" ref="D3010">round((G3010-average(J3010,M3010,P3010,S3010,V3010))*Y3010+if($B3010=$H3010,0,iferror(average(vlookup({$H3010,$K3010,$N3010,$Q3010,$T3010},$B:$D,column(C$1),0)),index(D:D,match($H3010,$B:$B,)))),3)</f>
        <v>945.11</v>
      </c>
      <c r="E3010" s="145" t="s">
        <v>8251</v>
      </c>
      <c r="F3010" s="146">
        <v>164.447</v>
      </c>
      <c r="G3010" s="146">
        <v>331.458</v>
      </c>
      <c r="H3010" s="151" t="s">
        <v>8071</v>
      </c>
      <c r="I3010" s="146">
        <v>300.95</v>
      </c>
      <c r="J3010" s="146">
        <v>541.552</v>
      </c>
      <c r="K3010" s="148"/>
      <c r="L3010" s="149"/>
      <c r="M3010" s="149"/>
      <c r="N3010" s="148"/>
      <c r="O3010" s="149"/>
      <c r="P3010" s="149"/>
      <c r="Q3010" s="148"/>
      <c r="R3010" s="149"/>
      <c r="S3010" s="149"/>
      <c r="T3010" s="148"/>
      <c r="U3010" s="149"/>
      <c r="V3010" s="149"/>
      <c r="W3010" s="149"/>
      <c r="X3010" s="150">
        <f t="shared" si="14"/>
        <v>0.711753904</v>
      </c>
      <c r="Y3010" s="150">
        <f t="shared" si="15"/>
        <v>-0.711753904</v>
      </c>
    </row>
    <row r="3011" ht="15.75" customHeight="1">
      <c r="A3011" s="119">
        <v>3010.0</v>
      </c>
      <c r="B3011" s="143" t="str">
        <f t="array" ref="B3011">index(Systems!$A:$E,match($A3011,Systems!$A:$A,),match(B$1,Systems!$2:$2,))&amp;if(not(isblank(index(Systems!$A:$E,match($A3011,Systems!$A:$A,),match(Systems!$C$2,Systems!$2:$2,))))," ["&amp;index(Systems!$A:$E,match($A3011,Systems!$A:$A,),match(Systems!$C$2,Systems!$2:$2,))&amp;"]",)</f>
        <v>Chaine Cluster</v>
      </c>
      <c r="C3011" s="144">
        <f t="array" ref="C3011">round((F3011-average(I3011,L3011,O3011,R3011,U3011))*X3011+if($B3011=$H3011,0,iferror(average(vlookup({$H3011,$K3011,$N3011,$Q3011,$T3011},$B:$D,column(B$1),0)),index(C:C,match($H3011,$B:$B,)))),3)</f>
        <v>-235.008</v>
      </c>
      <c r="D3011" s="144">
        <f t="array" ref="D3011">round((G3011-average(J3011,M3011,P3011,S3011,V3011))*Y3011+if($B3011=$H3011,0,iferror(average(vlookup({$H3011,$K3011,$N3011,$Q3011,$T3011},$B:$D,column(C$1),0)),index(D:D,match($H3011,$B:$B,)))),3)</f>
        <v>568.707</v>
      </c>
      <c r="E3011" s="145" t="s">
        <v>8252</v>
      </c>
      <c r="F3011" s="146">
        <v>536.381</v>
      </c>
      <c r="G3011" s="146">
        <v>19.049</v>
      </c>
      <c r="H3011" s="147" t="s">
        <v>404</v>
      </c>
      <c r="I3011" s="144">
        <f t="shared" ref="I3011:I3016" si="16">94.074+$W3011</f>
        <v>696.373</v>
      </c>
      <c r="J3011" s="146">
        <v>406.223</v>
      </c>
      <c r="K3011" s="151" t="s">
        <v>3793</v>
      </c>
      <c r="L3011" s="146">
        <v>287.914</v>
      </c>
      <c r="M3011" s="146">
        <v>315.279</v>
      </c>
      <c r="N3011" s="151" t="s">
        <v>8244</v>
      </c>
      <c r="O3011" s="144">
        <f t="shared" ref="O3011:O3016" si="17">557.306+$W3011</f>
        <v>1159.605</v>
      </c>
      <c r="P3011" s="146">
        <v>393.251</v>
      </c>
      <c r="Q3011" s="151" t="s">
        <v>8245</v>
      </c>
      <c r="R3011" s="146">
        <v>587.405</v>
      </c>
      <c r="S3011" s="146">
        <v>54.998</v>
      </c>
      <c r="T3011" s="151" t="s">
        <v>2429</v>
      </c>
      <c r="U3011" s="146">
        <v>554.044</v>
      </c>
      <c r="V3011" s="146">
        <v>759.825</v>
      </c>
      <c r="W3011" s="146">
        <v>602.299</v>
      </c>
      <c r="X3011" s="150">
        <f t="array" ref="X3011">sumproduct({index(C:C,match($H3011,$B:$B,0))-average(vlookup({$H3011,$K3011,$N3011,$Q3011,$T3011},$B:$D,column(B$1),0)),index(C:C,match($K3011,$B:$B,0))-average(vlookup({$H3011,$K3011,$N3011,$Q3011,$T3011},$B:$D,column(B$1),0)),index(C:C,match($N3011,$B:$B,0))-average(vlookup({$H3011,$K3011,$N3011,$Q3011,$T3011},$B:$D,column(B$1),0)),index(C:C,match($Q3011,$B:$B,0))-average(vlookup({$H3011,$K3011,$N3011,$Q3011,$T3011},$B:$D,column(B$1),0)),index(C:C,match($T3011,$B:$B,0))-average(vlookup({$H3011,$K3011,$N3011,$Q3011,$T3011},$B:$D,column(B$1),0))},{I3011-average(I3011,L3011,O3011,R3011,U3011),L3011-average(I3011,L3011,O3011,R3011,U3011),O3011-average(I3011,L3011,O3011,R3011,U3011),R3011-average(I3011,L3011,O3011,R3011,U3011),U3011-average(I3011,L3011,O3011,R3011,U3011)})/sumsq(I3011-average(I3011,L3011,O3011,R3011,U3011),L3011-average(I3011,L3011,O3011,R3011,U3011),O3011-average(I3011,L3011,O3011,R3011,U3011),R3011-average(I3011,L3011,O3011,R3011,U3011),U3011-average(I3011,L3011,O3011,R3011,U3011))</f>
        <v>1.46882945</v>
      </c>
      <c r="Y3011" s="150">
        <f t="array" ref="Y3011">sumproduct({index(D:D,match($H3011,$B:$B,0))-average(vlookup({$H3011,$K3011,$N3011,$Q3011,$T3011},$B:$D,column(C$1),0)),index(D:D,match($K3011,$B:$B,0))-average(vlookup({$H3011,$K3011,$N3011,$Q3011,$T3011},$B:$D,column(C$1),0)),index(D:D,match($N3011,$B:$B,0))-average(vlookup({$H3011,$K3011,$N3011,$Q3011,$T3011},$B:$D,column(C$1),0)),index(D:D,match($Q3011,$B:$B,0))-average(vlookup({$H3011,$K3011,$N3011,$Q3011,$T3011},$B:$D,column(C$1),0)),index(D:D,match($T3011,$B:$B,0))-average(vlookup({$H3011,$K3011,$N3011,$Q3011,$T3011},$B:$D,column(C$1),0))},{J3011-average(J3011,M3011,P3011,S3011,V3011),M3011-average(J3011,M3011,P3011,S3011,V3011),P3011-average(J3011,M3011,P3011,S3011,V3011),S3011-average(J3011,M3011,P3011,S3011,V3011),V3011-average(J3011,M3011,P3011,S3011,V3011)})/sumsq(J3011-average(J3011,M3011,P3011,S3011,V3011),M3011-average(J3011,M3011,P3011,S3011,V3011),P3011-average(J3011,M3011,P3011,S3011,V3011),S3011-average(J3011,M3011,P3011,S3011,V3011),V3011-average(J3011,M3011,P3011,S3011,V3011))</f>
        <v>-1.468831761</v>
      </c>
    </row>
    <row r="3012" ht="15.75" customHeight="1">
      <c r="A3012" s="119">
        <v>3011.0</v>
      </c>
      <c r="B3012" s="143" t="str">
        <f t="array" ref="B3012">index(Systems!$A:$E,match($A3012,Systems!$A:$A,),match(B$1,Systems!$2:$2,))&amp;if(not(isblank(index(Systems!$A:$E,match($A3012,Systems!$A:$A,),match(Systems!$C$2,Systems!$2:$2,))))," ["&amp;index(Systems!$A:$E,match($A3012,Systems!$A:$A,),match(Systems!$C$2,Systems!$2:$2,))&amp;"]",)</f>
        <v>Haublan</v>
      </c>
      <c r="C3012" s="144">
        <f t="array" ref="C3012">round((F3012-average(I3012,L3012,O3012,R3012,U3012))*X3012+if($B3012=$H3012,0,iferror(average(vlookup({$H3012,$K3012,$N3012,$Q3012,$T3012},$B:$D,column(B$1),0)),index(C:C,match($H3012,$B:$B,)))),3)</f>
        <v>-200.604</v>
      </c>
      <c r="D3012" s="144">
        <f t="array" ref="D3012">round((G3012-average(J3012,M3012,P3012,S3012,V3012))*Y3012+if($B3012=$H3012,0,iferror(average(vlookup({$H3012,$K3012,$N3012,$Q3012,$T3012},$B:$D,column(C$1),0)),index(D:D,match($H3012,$B:$B,)))),3)</f>
        <v>580.361</v>
      </c>
      <c r="E3012" s="145" t="s">
        <v>8252</v>
      </c>
      <c r="F3012" s="146">
        <v>559.804</v>
      </c>
      <c r="G3012" s="146">
        <v>11.115</v>
      </c>
      <c r="H3012" s="147" t="s">
        <v>404</v>
      </c>
      <c r="I3012" s="144">
        <f t="shared" si="16"/>
        <v>696.373</v>
      </c>
      <c r="J3012" s="146">
        <v>406.223</v>
      </c>
      <c r="K3012" s="151" t="s">
        <v>3793</v>
      </c>
      <c r="L3012" s="146">
        <v>287.914</v>
      </c>
      <c r="M3012" s="146">
        <v>315.279</v>
      </c>
      <c r="N3012" s="151" t="s">
        <v>8244</v>
      </c>
      <c r="O3012" s="144">
        <f t="shared" si="17"/>
        <v>1159.605</v>
      </c>
      <c r="P3012" s="146">
        <v>393.251</v>
      </c>
      <c r="Q3012" s="151" t="s">
        <v>8245</v>
      </c>
      <c r="R3012" s="146">
        <v>587.405</v>
      </c>
      <c r="S3012" s="146">
        <v>54.998</v>
      </c>
      <c r="T3012" s="151" t="s">
        <v>2429</v>
      </c>
      <c r="U3012" s="146">
        <v>554.044</v>
      </c>
      <c r="V3012" s="146">
        <v>759.825</v>
      </c>
      <c r="W3012" s="146">
        <v>602.299</v>
      </c>
      <c r="X3012" s="150">
        <f t="array" ref="X3012">sumproduct({index(C:C,match($H3012,$B:$B,0))-average(vlookup({$H3012,$K3012,$N3012,$Q3012,$T3012},$B:$D,column(B$1),0)),index(C:C,match($K3012,$B:$B,0))-average(vlookup({$H3012,$K3012,$N3012,$Q3012,$T3012},$B:$D,column(B$1),0)),index(C:C,match($N3012,$B:$B,0))-average(vlookup({$H3012,$K3012,$N3012,$Q3012,$T3012},$B:$D,column(B$1),0)),index(C:C,match($Q3012,$B:$B,0))-average(vlookup({$H3012,$K3012,$N3012,$Q3012,$T3012},$B:$D,column(B$1),0)),index(C:C,match($T3012,$B:$B,0))-average(vlookup({$H3012,$K3012,$N3012,$Q3012,$T3012},$B:$D,column(B$1),0))},{I3012-average(I3012,L3012,O3012,R3012,U3012),L3012-average(I3012,L3012,O3012,R3012,U3012),O3012-average(I3012,L3012,O3012,R3012,U3012),R3012-average(I3012,L3012,O3012,R3012,U3012),U3012-average(I3012,L3012,O3012,R3012,U3012)})/sumsq(I3012-average(I3012,L3012,O3012,R3012,U3012),L3012-average(I3012,L3012,O3012,R3012,U3012),O3012-average(I3012,L3012,O3012,R3012,U3012),R3012-average(I3012,L3012,O3012,R3012,U3012),U3012-average(I3012,L3012,O3012,R3012,U3012))</f>
        <v>1.46882945</v>
      </c>
      <c r="Y3012" s="150">
        <f t="array" ref="Y3012">sumproduct({index(D:D,match($H3012,$B:$B,0))-average(vlookup({$H3012,$K3012,$N3012,$Q3012,$T3012},$B:$D,column(C$1),0)),index(D:D,match($K3012,$B:$B,0))-average(vlookup({$H3012,$K3012,$N3012,$Q3012,$T3012},$B:$D,column(C$1),0)),index(D:D,match($N3012,$B:$B,0))-average(vlookup({$H3012,$K3012,$N3012,$Q3012,$T3012},$B:$D,column(C$1),0)),index(D:D,match($Q3012,$B:$B,0))-average(vlookup({$H3012,$K3012,$N3012,$Q3012,$T3012},$B:$D,column(C$1),0)),index(D:D,match($T3012,$B:$B,0))-average(vlookup({$H3012,$K3012,$N3012,$Q3012,$T3012},$B:$D,column(C$1),0))},{J3012-average(J3012,M3012,P3012,S3012,V3012),M3012-average(J3012,M3012,P3012,S3012,V3012),P3012-average(J3012,M3012,P3012,S3012,V3012),S3012-average(J3012,M3012,P3012,S3012,V3012),V3012-average(J3012,M3012,P3012,S3012,V3012)})/sumsq(J3012-average(J3012,M3012,P3012,S3012,V3012),M3012-average(J3012,M3012,P3012,S3012,V3012),P3012-average(J3012,M3012,P3012,S3012,V3012),S3012-average(J3012,M3012,P3012,S3012,V3012),V3012-average(J3012,M3012,P3012,S3012,V3012))</f>
        <v>-1.468831761</v>
      </c>
    </row>
    <row r="3013" ht="15.75" customHeight="1">
      <c r="A3013" s="119">
        <v>3012.0</v>
      </c>
      <c r="B3013" s="143" t="str">
        <f t="array" ref="B3013">index(Systems!$A:$E,match($A3013,Systems!$A:$A,),match(B$1,Systems!$2:$2,))&amp;if(not(isblank(index(Systems!$A:$E,match($A3013,Systems!$A:$A,),match(Systems!$C$2,Systems!$2:$2,))))," ["&amp;index(Systems!$A:$E,match($A3013,Systems!$A:$A,),match(Systems!$C$2,Systems!$2:$2,))&amp;"]",)</f>
        <v>Helios</v>
      </c>
      <c r="C3013" s="144">
        <f t="array" ref="C3013">round((F3013-average(I3013,L3013,O3013,R3013,U3013))*X3013+if($B3013=$H3013,0,iferror(average(vlookup({$H3013,$K3013,$N3013,$Q3013,$T3013},$B:$D,column(B$1),0)),index(C:C,match($H3013,$B:$B,)))),3)</f>
        <v>-368.237</v>
      </c>
      <c r="D3013" s="144">
        <f t="array" ref="D3013">round((G3013-average(J3013,M3013,P3013,S3013,V3013))*Y3013+if($B3013=$H3013,0,iferror(average(vlookup({$H3013,$K3013,$N3013,$Q3013,$T3013},$B:$D,column(C$1),0)),index(D:D,match($H3013,$B:$B,)))),3)</f>
        <v>-411.312</v>
      </c>
      <c r="E3013" s="145" t="s">
        <v>8252</v>
      </c>
      <c r="F3013" s="146">
        <v>445.677</v>
      </c>
      <c r="G3013" s="146">
        <v>686.259</v>
      </c>
      <c r="H3013" s="147" t="s">
        <v>404</v>
      </c>
      <c r="I3013" s="144">
        <f t="shared" si="16"/>
        <v>696.373</v>
      </c>
      <c r="J3013" s="146">
        <v>406.223</v>
      </c>
      <c r="K3013" s="151" t="s">
        <v>3793</v>
      </c>
      <c r="L3013" s="146">
        <v>287.914</v>
      </c>
      <c r="M3013" s="146">
        <v>315.279</v>
      </c>
      <c r="N3013" s="151" t="s">
        <v>8244</v>
      </c>
      <c r="O3013" s="144">
        <f t="shared" si="17"/>
        <v>1159.605</v>
      </c>
      <c r="P3013" s="146">
        <v>393.251</v>
      </c>
      <c r="Q3013" s="151" t="s">
        <v>8245</v>
      </c>
      <c r="R3013" s="146">
        <v>587.405</v>
      </c>
      <c r="S3013" s="146">
        <v>54.998</v>
      </c>
      <c r="T3013" s="151" t="s">
        <v>2429</v>
      </c>
      <c r="U3013" s="146">
        <v>554.044</v>
      </c>
      <c r="V3013" s="146">
        <v>759.825</v>
      </c>
      <c r="W3013" s="146">
        <v>602.299</v>
      </c>
      <c r="X3013" s="150">
        <f t="array" ref="X3013">sumproduct({index(C:C,match($H3013,$B:$B,0))-average(vlookup({$H3013,$K3013,$N3013,$Q3013,$T3013},$B:$D,column(B$1),0)),index(C:C,match($K3013,$B:$B,0))-average(vlookup({$H3013,$K3013,$N3013,$Q3013,$T3013},$B:$D,column(B$1),0)),index(C:C,match($N3013,$B:$B,0))-average(vlookup({$H3013,$K3013,$N3013,$Q3013,$T3013},$B:$D,column(B$1),0)),index(C:C,match($Q3013,$B:$B,0))-average(vlookup({$H3013,$K3013,$N3013,$Q3013,$T3013},$B:$D,column(B$1),0)),index(C:C,match($T3013,$B:$B,0))-average(vlookup({$H3013,$K3013,$N3013,$Q3013,$T3013},$B:$D,column(B$1),0))},{I3013-average(I3013,L3013,O3013,R3013,U3013),L3013-average(I3013,L3013,O3013,R3013,U3013),O3013-average(I3013,L3013,O3013,R3013,U3013),R3013-average(I3013,L3013,O3013,R3013,U3013),U3013-average(I3013,L3013,O3013,R3013,U3013)})/sumsq(I3013-average(I3013,L3013,O3013,R3013,U3013),L3013-average(I3013,L3013,O3013,R3013,U3013),O3013-average(I3013,L3013,O3013,R3013,U3013),R3013-average(I3013,L3013,O3013,R3013,U3013),U3013-average(I3013,L3013,O3013,R3013,U3013))</f>
        <v>1.46882945</v>
      </c>
      <c r="Y3013" s="150">
        <f t="array" ref="Y3013">sumproduct({index(D:D,match($H3013,$B:$B,0))-average(vlookup({$H3013,$K3013,$N3013,$Q3013,$T3013},$B:$D,column(C$1),0)),index(D:D,match($K3013,$B:$B,0))-average(vlookup({$H3013,$K3013,$N3013,$Q3013,$T3013},$B:$D,column(C$1),0)),index(D:D,match($N3013,$B:$B,0))-average(vlookup({$H3013,$K3013,$N3013,$Q3013,$T3013},$B:$D,column(C$1),0)),index(D:D,match($Q3013,$B:$B,0))-average(vlookup({$H3013,$K3013,$N3013,$Q3013,$T3013},$B:$D,column(C$1),0)),index(D:D,match($T3013,$B:$B,0))-average(vlookup({$H3013,$K3013,$N3013,$Q3013,$T3013},$B:$D,column(C$1),0))},{J3013-average(J3013,M3013,P3013,S3013,V3013),M3013-average(J3013,M3013,P3013,S3013,V3013),P3013-average(J3013,M3013,P3013,S3013,V3013),S3013-average(J3013,M3013,P3013,S3013,V3013),V3013-average(J3013,M3013,P3013,S3013,V3013)})/sumsq(J3013-average(J3013,M3013,P3013,S3013,V3013),M3013-average(J3013,M3013,P3013,S3013,V3013),P3013-average(J3013,M3013,P3013,S3013,V3013),S3013-average(J3013,M3013,P3013,S3013,V3013),V3013-average(J3013,M3013,P3013,S3013,V3013))</f>
        <v>-1.468831761</v>
      </c>
    </row>
    <row r="3014" ht="15.75" customHeight="1">
      <c r="A3014" s="119">
        <v>3013.0</v>
      </c>
      <c r="B3014" s="143" t="str">
        <f t="array" ref="B3014">index(Systems!$A:$E,match($A3014,Systems!$A:$A,),match(B$1,Systems!$2:$2,))&amp;if(not(isblank(index(Systems!$A:$E,match($A3014,Systems!$A:$A,),match(Systems!$C$2,Systems!$2:$2,))))," ["&amp;index(Systems!$A:$E,match($A3014,Systems!$A:$A,),match(Systems!$C$2,Systems!$2:$2,))&amp;"]",)</f>
        <v>Idrmach</v>
      </c>
      <c r="C3014" s="144">
        <f t="array" ref="C3014">round((F3014-average(I3014,L3014,O3014,R3014,U3014))*X3014+if($B3014=$H3014,0,iferror(average(vlookup({$H3014,$K3014,$N3014,$Q3014,$T3014},$B:$D,column(B$1),0)),index(C:C,match($H3014,$B:$B,)))),3)</f>
        <v>-166.647</v>
      </c>
      <c r="D3014" s="144">
        <f t="array" ref="D3014">round((G3014-average(J3014,M3014,P3014,S3014,V3014))*Y3014+if($B3014=$H3014,0,iferror(average(vlookup({$H3014,$K3014,$N3014,$Q3014,$T3014},$B:$D,column(C$1),0)),index(D:D,match($H3014,$B:$B,)))),3)</f>
        <v>584.397</v>
      </c>
      <c r="E3014" s="145" t="s">
        <v>8252</v>
      </c>
      <c r="F3014" s="146">
        <v>582.922</v>
      </c>
      <c r="G3014" s="146">
        <v>8.367</v>
      </c>
      <c r="H3014" s="147" t="s">
        <v>404</v>
      </c>
      <c r="I3014" s="144">
        <f t="shared" si="16"/>
        <v>696.373</v>
      </c>
      <c r="J3014" s="146">
        <v>406.223</v>
      </c>
      <c r="K3014" s="151" t="s">
        <v>3793</v>
      </c>
      <c r="L3014" s="146">
        <v>287.914</v>
      </c>
      <c r="M3014" s="146">
        <v>315.279</v>
      </c>
      <c r="N3014" s="151" t="s">
        <v>8244</v>
      </c>
      <c r="O3014" s="144">
        <f t="shared" si="17"/>
        <v>1159.605</v>
      </c>
      <c r="P3014" s="146">
        <v>393.251</v>
      </c>
      <c r="Q3014" s="151" t="s">
        <v>8245</v>
      </c>
      <c r="R3014" s="146">
        <v>587.405</v>
      </c>
      <c r="S3014" s="146">
        <v>54.998</v>
      </c>
      <c r="T3014" s="151" t="s">
        <v>2429</v>
      </c>
      <c r="U3014" s="146">
        <v>554.044</v>
      </c>
      <c r="V3014" s="146">
        <v>759.825</v>
      </c>
      <c r="W3014" s="146">
        <v>602.299</v>
      </c>
      <c r="X3014" s="150">
        <f t="array" ref="X3014">sumproduct({index(C:C,match($H3014,$B:$B,0))-average(vlookup({$H3014,$K3014,$N3014,$Q3014,$T3014},$B:$D,column(B$1),0)),index(C:C,match($K3014,$B:$B,0))-average(vlookup({$H3014,$K3014,$N3014,$Q3014,$T3014},$B:$D,column(B$1),0)),index(C:C,match($N3014,$B:$B,0))-average(vlookup({$H3014,$K3014,$N3014,$Q3014,$T3014},$B:$D,column(B$1),0)),index(C:C,match($Q3014,$B:$B,0))-average(vlookup({$H3014,$K3014,$N3014,$Q3014,$T3014},$B:$D,column(B$1),0)),index(C:C,match($T3014,$B:$B,0))-average(vlookup({$H3014,$K3014,$N3014,$Q3014,$T3014},$B:$D,column(B$1),0))},{I3014-average(I3014,L3014,O3014,R3014,U3014),L3014-average(I3014,L3014,O3014,R3014,U3014),O3014-average(I3014,L3014,O3014,R3014,U3014),R3014-average(I3014,L3014,O3014,R3014,U3014),U3014-average(I3014,L3014,O3014,R3014,U3014)})/sumsq(I3014-average(I3014,L3014,O3014,R3014,U3014),L3014-average(I3014,L3014,O3014,R3014,U3014),O3014-average(I3014,L3014,O3014,R3014,U3014),R3014-average(I3014,L3014,O3014,R3014,U3014),U3014-average(I3014,L3014,O3014,R3014,U3014))</f>
        <v>1.46882945</v>
      </c>
      <c r="Y3014" s="150">
        <f t="array" ref="Y3014">sumproduct({index(D:D,match($H3014,$B:$B,0))-average(vlookup({$H3014,$K3014,$N3014,$Q3014,$T3014},$B:$D,column(C$1),0)),index(D:D,match($K3014,$B:$B,0))-average(vlookup({$H3014,$K3014,$N3014,$Q3014,$T3014},$B:$D,column(C$1),0)),index(D:D,match($N3014,$B:$B,0))-average(vlookup({$H3014,$K3014,$N3014,$Q3014,$T3014},$B:$D,column(C$1),0)),index(D:D,match($Q3014,$B:$B,0))-average(vlookup({$H3014,$K3014,$N3014,$Q3014,$T3014},$B:$D,column(C$1),0)),index(D:D,match($T3014,$B:$B,0))-average(vlookup({$H3014,$K3014,$N3014,$Q3014,$T3014},$B:$D,column(C$1),0))},{J3014-average(J3014,M3014,P3014,S3014,V3014),M3014-average(J3014,M3014,P3014,S3014,V3014),P3014-average(J3014,M3014,P3014,S3014,V3014),S3014-average(J3014,M3014,P3014,S3014,V3014),V3014-average(J3014,M3014,P3014,S3014,V3014)})/sumsq(J3014-average(J3014,M3014,P3014,S3014,V3014),M3014-average(J3014,M3014,P3014,S3014,V3014),P3014-average(J3014,M3014,P3014,S3014,V3014),S3014-average(J3014,M3014,P3014,S3014,V3014),V3014-average(J3014,M3014,P3014,S3014,V3014))</f>
        <v>-1.468831761</v>
      </c>
    </row>
    <row r="3015" ht="15.75" customHeight="1">
      <c r="A3015" s="119">
        <v>3014.0</v>
      </c>
      <c r="B3015" s="143" t="str">
        <f t="array" ref="B3015">index(Systems!$A:$E,match($A3015,Systems!$A:$A,),match(B$1,Systems!$2:$2,))&amp;if(not(isblank(index(Systems!$A:$E,match($A3015,Systems!$A:$A,),match(Systems!$C$2,Systems!$2:$2,))))," ["&amp;index(Systems!$A:$E,match($A3015,Systems!$A:$A,),match(Systems!$C$2,Systems!$2:$2,))&amp;"]",)</f>
        <v>Rondane</v>
      </c>
      <c r="C3015" s="144">
        <f t="array" ref="C3015">round((F3015-average(I3015,L3015,O3015,R3015,U3015))*X3015+if($B3015=$H3015,0,iferror(average(vlookup({$H3015,$K3015,$N3015,$Q3015,$T3015},$B:$D,column(B$1),0)),index(C:C,match($H3015,$B:$B,)))),3)</f>
        <v>-223.801</v>
      </c>
      <c r="D3015" s="144">
        <f t="array" ref="D3015">round((G3015-average(J3015,M3015,P3015,S3015,V3015))*Y3015+if($B3015=$H3015,0,iferror(average(vlookup({$H3015,$K3015,$N3015,$Q3015,$T3015},$B:$D,column(C$1),0)),index(D:D,match($H3015,$B:$B,)))),3)</f>
        <v>583.725</v>
      </c>
      <c r="E3015" s="145" t="s">
        <v>8252</v>
      </c>
      <c r="F3015" s="146">
        <v>544.011</v>
      </c>
      <c r="G3015" s="146">
        <v>8.825</v>
      </c>
      <c r="H3015" s="147" t="s">
        <v>404</v>
      </c>
      <c r="I3015" s="144">
        <f t="shared" si="16"/>
        <v>696.373</v>
      </c>
      <c r="J3015" s="146">
        <v>406.223</v>
      </c>
      <c r="K3015" s="151" t="s">
        <v>3793</v>
      </c>
      <c r="L3015" s="146">
        <v>287.914</v>
      </c>
      <c r="M3015" s="146">
        <v>315.279</v>
      </c>
      <c r="N3015" s="151" t="s">
        <v>8244</v>
      </c>
      <c r="O3015" s="144">
        <f t="shared" si="17"/>
        <v>1159.605</v>
      </c>
      <c r="P3015" s="146">
        <v>393.251</v>
      </c>
      <c r="Q3015" s="151" t="s">
        <v>8245</v>
      </c>
      <c r="R3015" s="146">
        <v>587.405</v>
      </c>
      <c r="S3015" s="146">
        <v>54.998</v>
      </c>
      <c r="T3015" s="151" t="s">
        <v>2429</v>
      </c>
      <c r="U3015" s="146">
        <v>554.044</v>
      </c>
      <c r="V3015" s="146">
        <v>759.825</v>
      </c>
      <c r="W3015" s="146">
        <v>602.299</v>
      </c>
      <c r="X3015" s="150">
        <f t="array" ref="X3015">sumproduct({index(C:C,match($H3015,$B:$B,0))-average(vlookup({$H3015,$K3015,$N3015,$Q3015,$T3015},$B:$D,column(B$1),0)),index(C:C,match($K3015,$B:$B,0))-average(vlookup({$H3015,$K3015,$N3015,$Q3015,$T3015},$B:$D,column(B$1),0)),index(C:C,match($N3015,$B:$B,0))-average(vlookup({$H3015,$K3015,$N3015,$Q3015,$T3015},$B:$D,column(B$1),0)),index(C:C,match($Q3015,$B:$B,0))-average(vlookup({$H3015,$K3015,$N3015,$Q3015,$T3015},$B:$D,column(B$1),0)),index(C:C,match($T3015,$B:$B,0))-average(vlookup({$H3015,$K3015,$N3015,$Q3015,$T3015},$B:$D,column(B$1),0))},{I3015-average(I3015,L3015,O3015,R3015,U3015),L3015-average(I3015,L3015,O3015,R3015,U3015),O3015-average(I3015,L3015,O3015,R3015,U3015),R3015-average(I3015,L3015,O3015,R3015,U3015),U3015-average(I3015,L3015,O3015,R3015,U3015)})/sumsq(I3015-average(I3015,L3015,O3015,R3015,U3015),L3015-average(I3015,L3015,O3015,R3015,U3015),O3015-average(I3015,L3015,O3015,R3015,U3015),R3015-average(I3015,L3015,O3015,R3015,U3015),U3015-average(I3015,L3015,O3015,R3015,U3015))</f>
        <v>1.46882945</v>
      </c>
      <c r="Y3015" s="150">
        <f t="array" ref="Y3015">sumproduct({index(D:D,match($H3015,$B:$B,0))-average(vlookup({$H3015,$K3015,$N3015,$Q3015,$T3015},$B:$D,column(C$1),0)),index(D:D,match($K3015,$B:$B,0))-average(vlookup({$H3015,$K3015,$N3015,$Q3015,$T3015},$B:$D,column(C$1),0)),index(D:D,match($N3015,$B:$B,0))-average(vlookup({$H3015,$K3015,$N3015,$Q3015,$T3015},$B:$D,column(C$1),0)),index(D:D,match($Q3015,$B:$B,0))-average(vlookup({$H3015,$K3015,$N3015,$Q3015,$T3015},$B:$D,column(C$1),0)),index(D:D,match($T3015,$B:$B,0))-average(vlookup({$H3015,$K3015,$N3015,$Q3015,$T3015},$B:$D,column(C$1),0))},{J3015-average(J3015,M3015,P3015,S3015,V3015),M3015-average(J3015,M3015,P3015,S3015,V3015),P3015-average(J3015,M3015,P3015,S3015,V3015),S3015-average(J3015,M3015,P3015,S3015,V3015),V3015-average(J3015,M3015,P3015,S3015,V3015)})/sumsq(J3015-average(J3015,M3015,P3015,S3015,V3015),M3015-average(J3015,M3015,P3015,S3015,V3015),P3015-average(J3015,M3015,P3015,S3015,V3015),S3015-average(J3015,M3015,P3015,S3015,V3015),V3015-average(J3015,M3015,P3015,S3015,V3015))</f>
        <v>-1.468831761</v>
      </c>
    </row>
    <row r="3016" ht="15.75" customHeight="1">
      <c r="A3016" s="119">
        <v>3015.0</v>
      </c>
      <c r="B3016" s="143" t="str">
        <f t="array" ref="B3016">index(Systems!$A:$E,match($A3016,Systems!$A:$A,),match(B$1,Systems!$2:$2,))&amp;if(not(isblank(index(Systems!$A:$E,match($A3016,Systems!$A:$A,),match(Systems!$C$2,Systems!$2:$2,))))," ["&amp;index(Systems!$A:$E,match($A3016,Systems!$A:$A,),match(Systems!$C$2,Systems!$2:$2,))&amp;"]",)</f>
        <v>Valerius</v>
      </c>
      <c r="C3016" s="144">
        <f t="array" ref="C3016">round((F3016-average(I3016,L3016,O3016,R3016,U3016))*X3016+if($B3016=$H3016,0,iferror(average(vlookup({$H3016,$K3016,$N3016,$Q3016,$T3016},$B:$D,column(B$1),0)),index(C:C,match($H3016,$B:$B,)))),3)</f>
        <v>-452.993</v>
      </c>
      <c r="D3016" s="144">
        <f t="array" ref="D3016">round((G3016-average(J3016,M3016,P3016,S3016,V3016))*Y3016+if($B3016=$H3016,0,iferror(average(vlookup({$H3016,$K3016,$N3016,$Q3016,$T3016},$B:$D,column(C$1),0)),index(D:D,match($H3016,$B:$B,)))),3)</f>
        <v>-154.193</v>
      </c>
      <c r="E3016" s="145" t="s">
        <v>8252</v>
      </c>
      <c r="F3016" s="146">
        <v>387.974</v>
      </c>
      <c r="G3016" s="146">
        <v>511.209</v>
      </c>
      <c r="H3016" s="147" t="s">
        <v>404</v>
      </c>
      <c r="I3016" s="144">
        <f t="shared" si="16"/>
        <v>696.373</v>
      </c>
      <c r="J3016" s="146">
        <v>406.223</v>
      </c>
      <c r="K3016" s="151" t="s">
        <v>3793</v>
      </c>
      <c r="L3016" s="146">
        <v>287.914</v>
      </c>
      <c r="M3016" s="146">
        <v>315.279</v>
      </c>
      <c r="N3016" s="151" t="s">
        <v>8244</v>
      </c>
      <c r="O3016" s="144">
        <f t="shared" si="17"/>
        <v>1159.605</v>
      </c>
      <c r="P3016" s="146">
        <v>393.251</v>
      </c>
      <c r="Q3016" s="151" t="s">
        <v>8245</v>
      </c>
      <c r="R3016" s="146">
        <v>587.405</v>
      </c>
      <c r="S3016" s="146">
        <v>54.998</v>
      </c>
      <c r="T3016" s="151" t="s">
        <v>2429</v>
      </c>
      <c r="U3016" s="146">
        <v>554.044</v>
      </c>
      <c r="V3016" s="146">
        <v>759.825</v>
      </c>
      <c r="W3016" s="146">
        <v>602.299</v>
      </c>
      <c r="X3016" s="150">
        <f t="array" ref="X3016">sumproduct({index(C:C,match($H3016,$B:$B,0))-average(vlookup({$H3016,$K3016,$N3016,$Q3016,$T3016},$B:$D,column(B$1),0)),index(C:C,match($K3016,$B:$B,0))-average(vlookup({$H3016,$K3016,$N3016,$Q3016,$T3016},$B:$D,column(B$1),0)),index(C:C,match($N3016,$B:$B,0))-average(vlookup({$H3016,$K3016,$N3016,$Q3016,$T3016},$B:$D,column(B$1),0)),index(C:C,match($Q3016,$B:$B,0))-average(vlookup({$H3016,$K3016,$N3016,$Q3016,$T3016},$B:$D,column(B$1),0)),index(C:C,match($T3016,$B:$B,0))-average(vlookup({$H3016,$K3016,$N3016,$Q3016,$T3016},$B:$D,column(B$1),0))},{I3016-average(I3016,L3016,O3016,R3016,U3016),L3016-average(I3016,L3016,O3016,R3016,U3016),O3016-average(I3016,L3016,O3016,R3016,U3016),R3016-average(I3016,L3016,O3016,R3016,U3016),U3016-average(I3016,L3016,O3016,R3016,U3016)})/sumsq(I3016-average(I3016,L3016,O3016,R3016,U3016),L3016-average(I3016,L3016,O3016,R3016,U3016),O3016-average(I3016,L3016,O3016,R3016,U3016),R3016-average(I3016,L3016,O3016,R3016,U3016),U3016-average(I3016,L3016,O3016,R3016,U3016))</f>
        <v>1.46882945</v>
      </c>
      <c r="Y3016" s="150">
        <f t="array" ref="Y3016">sumproduct({index(D:D,match($H3016,$B:$B,0))-average(vlookup({$H3016,$K3016,$N3016,$Q3016,$T3016},$B:$D,column(C$1),0)),index(D:D,match($K3016,$B:$B,0))-average(vlookup({$H3016,$K3016,$N3016,$Q3016,$T3016},$B:$D,column(C$1),0)),index(D:D,match($N3016,$B:$B,0))-average(vlookup({$H3016,$K3016,$N3016,$Q3016,$T3016},$B:$D,column(C$1),0)),index(D:D,match($Q3016,$B:$B,0))-average(vlookup({$H3016,$K3016,$N3016,$Q3016,$T3016},$B:$D,column(C$1),0)),index(D:D,match($T3016,$B:$B,0))-average(vlookup({$H3016,$K3016,$N3016,$Q3016,$T3016},$B:$D,column(C$1),0))},{J3016-average(J3016,M3016,P3016,S3016,V3016),M3016-average(J3016,M3016,P3016,S3016,V3016),P3016-average(J3016,M3016,P3016,S3016,V3016),S3016-average(J3016,M3016,P3016,S3016,V3016),V3016-average(J3016,M3016,P3016,S3016,V3016)})/sumsq(J3016-average(J3016,M3016,P3016,S3016,V3016),M3016-average(J3016,M3016,P3016,S3016,V3016),P3016-average(J3016,M3016,P3016,S3016,V3016),S3016-average(J3016,M3016,P3016,S3016,V3016),V3016-average(J3016,M3016,P3016,S3016,V3016))</f>
        <v>-1.468831761</v>
      </c>
    </row>
    <row r="3017" ht="15.75" customHeight="1">
      <c r="A3017" s="119">
        <v>3016.0</v>
      </c>
      <c r="B3017" s="143" t="str">
        <f t="array" ref="B3017">index(Systems!$A:$E,match($A3017,Systems!$A:$A,),match(B$1,Systems!$2:$2,))&amp;if(not(isblank(index(Systems!$A:$E,match($A3017,Systems!$A:$A,),match(Systems!$C$2,Systems!$2:$2,))))," ["&amp;index(Systems!$A:$E,match($A3017,Systems!$A:$A,),match(Systems!$C$2,Systems!$2:$2,))&amp;"]",)</f>
        <v>Joppa</v>
      </c>
      <c r="C3017" s="144">
        <f t="array" ref="C3017">round((F3017-average(I3017,L3017,O3017,R3017,U3017))*X3017+if($B3017=$H3017,0,iferror(average(vlookup({$H3017,$K3017,$N3017,$Q3017,$T3017},$B:$D,column(B$1),0)),index(C:C,match($H3017,$B:$B,)))),3)</f>
        <v>-27.026</v>
      </c>
      <c r="D3017" s="144">
        <f t="array" ref="D3017">round((G3017-average(J3017,M3017,P3017,S3017,V3017))*Y3017+if($B3017=$H3017,0,iferror(average(vlookup({$H3017,$K3017,$N3017,$Q3017,$T3017},$B:$D,column(C$1),0)),index(D:D,match($H3017,$B:$B,)))),3)</f>
        <v>-437.704</v>
      </c>
      <c r="E3017" s="145" t="s">
        <v>8253</v>
      </c>
      <c r="F3017" s="146">
        <v>75.679</v>
      </c>
      <c r="G3017" s="146">
        <v>704.227</v>
      </c>
      <c r="H3017" s="147" t="s">
        <v>404</v>
      </c>
      <c r="I3017" s="146">
        <v>94.074</v>
      </c>
      <c r="J3017" s="146">
        <v>406.223</v>
      </c>
      <c r="K3017" s="151" t="s">
        <v>3793</v>
      </c>
      <c r="L3017" s="144">
        <f>287.914+$W3017</f>
        <v>-314.385</v>
      </c>
      <c r="M3017" s="146">
        <v>315.279</v>
      </c>
      <c r="N3017" s="151" t="s">
        <v>8244</v>
      </c>
      <c r="O3017" s="146">
        <v>557.306</v>
      </c>
      <c r="P3017" s="146">
        <v>393.251</v>
      </c>
      <c r="Q3017" s="151" t="s">
        <v>8245</v>
      </c>
      <c r="R3017" s="144">
        <f>587.405+$W3017</f>
        <v>-14.894</v>
      </c>
      <c r="S3017" s="146">
        <v>54.998</v>
      </c>
      <c r="T3017" s="151" t="s">
        <v>2429</v>
      </c>
      <c r="U3017" s="144">
        <f>554.044+$W3017</f>
        <v>-48.255</v>
      </c>
      <c r="V3017" s="146">
        <v>759.825</v>
      </c>
      <c r="W3017" s="146">
        <v>-602.299</v>
      </c>
      <c r="X3017" s="150">
        <f t="array" ref="X3017">sumproduct({index(C:C,match($H3017,$B:$B,0))-average(vlookup({$H3017,$K3017,$N3017,$Q3017,$T3017},$B:$D,column(B$1),0)),index(C:C,match($K3017,$B:$B,0))-average(vlookup({$H3017,$K3017,$N3017,$Q3017,$T3017},$B:$D,column(B$1),0)),index(C:C,match($N3017,$B:$B,0))-average(vlookup({$H3017,$K3017,$N3017,$Q3017,$T3017},$B:$D,column(B$1),0)),index(C:C,match($Q3017,$B:$B,0))-average(vlookup({$H3017,$K3017,$N3017,$Q3017,$T3017},$B:$D,column(B$1),0)),index(C:C,match($T3017,$B:$B,0))-average(vlookup({$H3017,$K3017,$N3017,$Q3017,$T3017},$B:$D,column(B$1),0))},{I3017-average(I3017,L3017,O3017,R3017,U3017),L3017-average(I3017,L3017,O3017,R3017,U3017),O3017-average(I3017,L3017,O3017,R3017,U3017),R3017-average(I3017,L3017,O3017,R3017,U3017),U3017-average(I3017,L3017,O3017,R3017,U3017)})/sumsq(I3017-average(I3017,L3017,O3017,R3017,U3017),L3017-average(I3017,L3017,O3017,R3017,U3017),O3017-average(I3017,L3017,O3017,R3017,U3017),R3017-average(I3017,L3017,O3017,R3017,U3017),U3017-average(I3017,L3017,O3017,R3017,U3017))</f>
        <v>1.46882945</v>
      </c>
      <c r="Y3017" s="150">
        <f t="array" ref="Y3017">sumproduct({index(D:D,match($H3017,$B:$B,0))-average(vlookup({$H3017,$K3017,$N3017,$Q3017,$T3017},$B:$D,column(C$1),0)),index(D:D,match($K3017,$B:$B,0))-average(vlookup({$H3017,$K3017,$N3017,$Q3017,$T3017},$B:$D,column(C$1),0)),index(D:D,match($N3017,$B:$B,0))-average(vlookup({$H3017,$K3017,$N3017,$Q3017,$T3017},$B:$D,column(C$1),0)),index(D:D,match($Q3017,$B:$B,0))-average(vlookup({$H3017,$K3017,$N3017,$Q3017,$T3017},$B:$D,column(C$1),0)),index(D:D,match($T3017,$B:$B,0))-average(vlookup({$H3017,$K3017,$N3017,$Q3017,$T3017},$B:$D,column(C$1),0))},{J3017-average(J3017,M3017,P3017,S3017,V3017),M3017-average(J3017,M3017,P3017,S3017,V3017),P3017-average(J3017,M3017,P3017,S3017,V3017),S3017-average(J3017,M3017,P3017,S3017,V3017),V3017-average(J3017,M3017,P3017,S3017,V3017)})/sumsq(J3017-average(J3017,M3017,P3017,S3017,V3017),M3017-average(J3017,M3017,P3017,S3017,V3017),P3017-average(J3017,M3017,P3017,S3017,V3017),S3017-average(J3017,M3017,P3017,S3017,V3017),V3017-average(J3017,M3017,P3017,S3017,V3017))</f>
        <v>-1.468831761</v>
      </c>
    </row>
    <row r="3018" ht="15.75" customHeight="1">
      <c r="A3018" s="119">
        <v>3017.0</v>
      </c>
      <c r="B3018" s="143" t="str">
        <f t="array" ref="B3018">index(Systems!$A:$E,match($A3018,Systems!$A:$A,),match(B$1,Systems!$2:$2,))&amp;if(not(isblank(index(Systems!$A:$E,match($A3018,Systems!$A:$A,),match(Systems!$C$2,Systems!$2:$2,))))," ["&amp;index(Systems!$A:$E,match($A3018,Systems!$A:$A,),match(Systems!$C$2,Systems!$2:$2,))&amp;"]",)</f>
        <v>Attenbrooks</v>
      </c>
      <c r="C3018" s="144">
        <f t="array" ref="C3018">round((F3018-average(I3018,L3018,O3018,R3018,U3018))*X3018+if($B3018=$H3018,0,iferror(average(vlookup({$H3018,$K3018,$N3018,$Q3018,$T3018},$B:$D,column(B$1),0)),index(C:C,match($H3018,$B:$B,)))),3)</f>
        <v>-71.766</v>
      </c>
      <c r="D3018" s="144">
        <f t="array" ref="D3018">round((G3018-average(J3018,M3018,P3018,S3018,V3018))*Y3018+if($B3018=$H3018,0,iferror(average(vlookup({$H3018,$K3018,$N3018,$Q3018,$T3018},$B:$D,column(C$1),0)),index(D:D,match($H3018,$B:$B,)))),3)</f>
        <v>986.082</v>
      </c>
      <c r="E3018" s="145" t="s">
        <v>8254</v>
      </c>
      <c r="F3018" s="146">
        <v>282.379</v>
      </c>
      <c r="G3018" s="146">
        <v>402.126</v>
      </c>
      <c r="H3018" s="147" t="s">
        <v>404</v>
      </c>
      <c r="I3018" s="146">
        <v>301.299</v>
      </c>
      <c r="J3018" s="146">
        <v>662.09</v>
      </c>
      <c r="K3018" s="149"/>
      <c r="L3018" s="149"/>
      <c r="M3018" s="149"/>
      <c r="N3018" s="148"/>
      <c r="O3018" s="149"/>
      <c r="P3018" s="149"/>
      <c r="Q3018" s="148"/>
      <c r="R3018" s="149"/>
      <c r="S3018" s="149"/>
      <c r="T3018" s="148"/>
      <c r="U3018" s="149"/>
      <c r="V3018" s="149"/>
      <c r="W3018" s="149"/>
      <c r="X3018" s="150">
        <f t="shared" ref="X3018:X3045" si="18">300/79.09</f>
        <v>3.793147048</v>
      </c>
      <c r="Y3018" s="150">
        <f t="shared" ref="Y3018:Y3045" si="19">-X3018</f>
        <v>-3.793147048</v>
      </c>
    </row>
    <row r="3019" ht="15.75" customHeight="1">
      <c r="A3019" s="119">
        <v>3018.0</v>
      </c>
      <c r="B3019" s="143" t="str">
        <f t="array" ref="B3019">index(Systems!$A:$E,match($A3019,Systems!$A:$A,),match(B$1,Systems!$2:$2,))&amp;if(not(isblank(index(Systems!$A:$E,match($A3019,Systems!$A:$A,),match(Systems!$C$2,Systems!$2:$2,))))," ["&amp;index(Systems!$A:$E,match($A3019,Systems!$A:$A,),match(Systems!$C$2,Systems!$2:$2,))&amp;"]",)</f>
        <v>Bazaar</v>
      </c>
      <c r="C3019" s="144">
        <f t="array" ref="C3019">round((F3019-average(I3019,L3019,O3019,R3019,U3019))*X3019+if($B3019=$H3019,0,iferror(average(vlookup({$H3019,$K3019,$N3019,$Q3019,$T3019},$B:$D,column(B$1),0)),index(C:C,match($H3019,$B:$B,)))),3)</f>
        <v>23.578</v>
      </c>
      <c r="D3019" s="144">
        <f t="array" ref="D3019">round((G3019-average(J3019,M3019,P3019,S3019,V3019))*Y3019+if($B3019=$H3019,0,iferror(average(vlookup({$H3019,$K3019,$N3019,$Q3019,$T3019},$B:$D,column(C$1),0)),index(D:D,match($H3019,$B:$B,)))),3)</f>
        <v>754.886</v>
      </c>
      <c r="E3019" s="145" t="s">
        <v>8254</v>
      </c>
      <c r="F3019" s="146">
        <v>307.515</v>
      </c>
      <c r="G3019" s="146">
        <v>463.077</v>
      </c>
      <c r="H3019" s="147" t="s">
        <v>404</v>
      </c>
      <c r="I3019" s="146">
        <v>301.299</v>
      </c>
      <c r="J3019" s="146">
        <v>662.09</v>
      </c>
      <c r="K3019" s="149"/>
      <c r="L3019" s="149"/>
      <c r="M3019" s="149"/>
      <c r="N3019" s="148"/>
      <c r="O3019" s="149"/>
      <c r="P3019" s="149"/>
      <c r="Q3019" s="148"/>
      <c r="R3019" s="149"/>
      <c r="S3019" s="149"/>
      <c r="T3019" s="148"/>
      <c r="U3019" s="149"/>
      <c r="V3019" s="149"/>
      <c r="W3019" s="149"/>
      <c r="X3019" s="150">
        <f t="shared" si="18"/>
        <v>3.793147048</v>
      </c>
      <c r="Y3019" s="150">
        <f t="shared" si="19"/>
        <v>-3.793147048</v>
      </c>
    </row>
    <row r="3020" ht="15.75" customHeight="1">
      <c r="A3020" s="119">
        <v>3019.0</v>
      </c>
      <c r="B3020" s="143" t="str">
        <f t="array" ref="B3020">index(Systems!$A:$E,match($A3020,Systems!$A:$A,),match(B$1,Systems!$2:$2,))&amp;if(not(isblank(index(Systems!$A:$E,match($A3020,Systems!$A:$A,),match(Systems!$C$2,Systems!$2:$2,))))," ["&amp;index(Systems!$A:$E,match($A3020,Systems!$A:$A,),match(Systems!$C$2,Systems!$2:$2,))&amp;"]",)</f>
        <v>Cambridge Perimeter Defense Station</v>
      </c>
      <c r="C3020" s="144">
        <f t="array" ref="C3020">round((F3020-average(I3020,L3020,O3020,R3020,U3020))*X3020+if($B3020=$H3020,0,iferror(average(vlookup({$H3020,$K3020,$N3020,$Q3020,$T3020},$B:$D,column(B$1),0)),index(C:C,match($H3020,$B:$B,)))),3)</f>
        <v>-300.827</v>
      </c>
      <c r="D3020" s="144">
        <f t="array" ref="D3020">round((G3020-average(J3020,M3020,P3020,S3020,V3020))*Y3020+if($B3020=$H3020,0,iferror(average(vlookup({$H3020,$K3020,$N3020,$Q3020,$T3020},$B:$D,column(C$1),0)),index(D:D,match($H3020,$B:$B,)))),3)</f>
        <v>640.81</v>
      </c>
      <c r="E3020" s="145" t="s">
        <v>8254</v>
      </c>
      <c r="F3020" s="146">
        <v>221.991</v>
      </c>
      <c r="G3020" s="146">
        <v>493.151</v>
      </c>
      <c r="H3020" s="147" t="s">
        <v>404</v>
      </c>
      <c r="I3020" s="146">
        <v>301.299</v>
      </c>
      <c r="J3020" s="146">
        <v>662.09</v>
      </c>
      <c r="K3020" s="149"/>
      <c r="L3020" s="149"/>
      <c r="M3020" s="149"/>
      <c r="N3020" s="148"/>
      <c r="O3020" s="149"/>
      <c r="P3020" s="149"/>
      <c r="Q3020" s="148"/>
      <c r="R3020" s="149"/>
      <c r="S3020" s="149"/>
      <c r="T3020" s="148"/>
      <c r="U3020" s="149"/>
      <c r="V3020" s="149"/>
      <c r="W3020" s="149"/>
      <c r="X3020" s="150">
        <f t="shared" si="18"/>
        <v>3.793147048</v>
      </c>
      <c r="Y3020" s="150">
        <f t="shared" si="19"/>
        <v>-3.793147048</v>
      </c>
    </row>
    <row r="3021" ht="15.75" customHeight="1">
      <c r="A3021" s="119">
        <v>3020.0</v>
      </c>
      <c r="B3021" s="143" t="str">
        <f t="array" ref="B3021">index(Systems!$A:$E,match($A3021,Systems!$A:$A,),match(B$1,Systems!$2:$2,))&amp;if(not(isblank(index(Systems!$A:$E,match($A3021,Systems!$A:$A,),match(Systems!$C$2,Systems!$2:$2,))))," ["&amp;index(Systems!$A:$E,match($A3021,Systems!$A:$A,),match(Systems!$C$2,Systems!$2:$2,))&amp;"]",)</f>
        <v>Ctesiphon</v>
      </c>
      <c r="C3021" s="144">
        <f t="array" ref="C3021">round((F3021-average(I3021,L3021,O3021,R3021,U3021))*X3021+if($B3021=$H3021,0,iferror(average(vlookup({$H3021,$K3021,$N3021,$Q3021,$T3021},$B:$D,column(B$1),0)),index(C:C,match($H3021,$B:$B,)))),3)</f>
        <v>321.685</v>
      </c>
      <c r="D3021" s="144">
        <f t="array" ref="D3021">round((G3021-average(J3021,M3021,P3021,S3021,V3021))*Y3021+if($B3021=$H3021,0,iferror(average(vlookup({$H3021,$K3021,$N3021,$Q3021,$T3021},$B:$D,column(C$1),0)),index(D:D,match($H3021,$B:$B,)))),3)</f>
        <v>1044.936</v>
      </c>
      <c r="E3021" s="145" t="s">
        <v>8254</v>
      </c>
      <c r="F3021" s="146">
        <v>386.106</v>
      </c>
      <c r="G3021" s="146">
        <v>386.61</v>
      </c>
      <c r="H3021" s="147" t="s">
        <v>404</v>
      </c>
      <c r="I3021" s="146">
        <v>301.299</v>
      </c>
      <c r="J3021" s="146">
        <v>662.09</v>
      </c>
      <c r="K3021" s="149"/>
      <c r="L3021" s="149"/>
      <c r="M3021" s="149"/>
      <c r="N3021" s="148"/>
      <c r="O3021" s="149"/>
      <c r="P3021" s="149"/>
      <c r="Q3021" s="148"/>
      <c r="R3021" s="149"/>
      <c r="S3021" s="149"/>
      <c r="T3021" s="148"/>
      <c r="U3021" s="149"/>
      <c r="V3021" s="149"/>
      <c r="W3021" s="149"/>
      <c r="X3021" s="150">
        <f t="shared" si="18"/>
        <v>3.793147048</v>
      </c>
      <c r="Y3021" s="150">
        <f t="shared" si="19"/>
        <v>-3.793147048</v>
      </c>
    </row>
    <row r="3022" ht="15.75" customHeight="1">
      <c r="A3022" s="119">
        <v>3021.0</v>
      </c>
      <c r="B3022" s="143" t="str">
        <f t="array" ref="B3022">index(Systems!$A:$E,match($A3022,Systems!$A:$A,),match(B$1,Systems!$2:$2,))&amp;if(not(isblank(index(Systems!$A:$E,match($A3022,Systems!$A:$A,),match(Systems!$C$2,Systems!$2:$2,))))," ["&amp;index(Systems!$A:$E,match($A3022,Systems!$A:$A,),match(Systems!$C$2,Systems!$2:$2,))&amp;"]",)</f>
        <v>Epsilon Pegasus [Columbus]</v>
      </c>
      <c r="C3022" s="144">
        <f t="array" ref="C3022">round((F3022-average(I3022,L3022,O3022,R3022,U3022))*X3022+if($B3022=$H3022,0,iferror(average(vlookup({$H3022,$K3022,$N3022,$Q3022,$T3022},$B:$D,column(B$1),0)),index(C:C,match($H3022,$B:$B,)))),3)</f>
        <v>405.006</v>
      </c>
      <c r="D3022" s="144">
        <f t="array" ref="D3022">round((G3022-average(J3022,M3022,P3022,S3022,V3022))*Y3022+if($B3022=$H3022,0,iferror(average(vlookup({$H3022,$K3022,$N3022,$Q3022,$T3022},$B:$D,column(C$1),0)),index(D:D,match($H3022,$B:$B,)))),3)</f>
        <v>601.855</v>
      </c>
      <c r="E3022" s="145" t="s">
        <v>8254</v>
      </c>
      <c r="F3022" s="146">
        <v>408.072</v>
      </c>
      <c r="G3022" s="146">
        <v>503.421</v>
      </c>
      <c r="H3022" s="147" t="s">
        <v>404</v>
      </c>
      <c r="I3022" s="146">
        <v>301.299</v>
      </c>
      <c r="J3022" s="146">
        <v>662.09</v>
      </c>
      <c r="K3022" s="149"/>
      <c r="L3022" s="149"/>
      <c r="M3022" s="149"/>
      <c r="N3022" s="148"/>
      <c r="O3022" s="149"/>
      <c r="P3022" s="149"/>
      <c r="Q3022" s="148"/>
      <c r="R3022" s="149"/>
      <c r="S3022" s="149"/>
      <c r="T3022" s="148"/>
      <c r="U3022" s="149"/>
      <c r="V3022" s="149"/>
      <c r="W3022" s="149"/>
      <c r="X3022" s="150">
        <f t="shared" si="18"/>
        <v>3.793147048</v>
      </c>
      <c r="Y3022" s="150">
        <f t="shared" si="19"/>
        <v>-3.793147048</v>
      </c>
    </row>
    <row r="3023" ht="15.75" customHeight="1">
      <c r="A3023" s="119">
        <v>3022.0</v>
      </c>
      <c r="B3023" s="143" t="str">
        <f t="array" ref="B3023">index(Systems!$A:$E,match($A3023,Systems!$A:$A,),match(B$1,Systems!$2:$2,))&amp;if(not(isblank(index(Systems!$A:$E,match($A3023,Systems!$A:$A,),match(Systems!$C$2,Systems!$2:$2,))))," ["&amp;index(Systems!$A:$E,match($A3023,Systems!$A:$A,),match(Systems!$C$2,Systems!$2:$2,))&amp;"]",)</f>
        <v>Ghent</v>
      </c>
      <c r="C3023" s="144">
        <f t="array" ref="C3023">round((F3023-average(I3023,L3023,O3023,R3023,U3023))*X3023+if($B3023=$H3023,0,iferror(average(vlookup({$H3023,$K3023,$N3023,$Q3023,$T3023},$B:$D,column(B$1),0)),index(C:C,match($H3023,$B:$B,)))),3)</f>
        <v>211.24</v>
      </c>
      <c r="D3023" s="144">
        <f t="array" ref="D3023">round((G3023-average(J3023,M3023,P3023,S3023,V3023))*Y3023+if($B3023=$H3023,0,iferror(average(vlookup({$H3023,$K3023,$N3023,$Q3023,$T3023},$B:$D,column(C$1),0)),index(D:D,match($H3023,$B:$B,)))),3)</f>
        <v>1164.481</v>
      </c>
      <c r="E3023" s="145" t="s">
        <v>8254</v>
      </c>
      <c r="F3023" s="146">
        <v>356.989</v>
      </c>
      <c r="G3023" s="146">
        <v>355.094</v>
      </c>
      <c r="H3023" s="147" t="s">
        <v>404</v>
      </c>
      <c r="I3023" s="146">
        <v>301.299</v>
      </c>
      <c r="J3023" s="146">
        <v>662.09</v>
      </c>
      <c r="K3023" s="149"/>
      <c r="L3023" s="149"/>
      <c r="M3023" s="149"/>
      <c r="N3023" s="148"/>
      <c r="O3023" s="149"/>
      <c r="P3023" s="149"/>
      <c r="Q3023" s="148"/>
      <c r="R3023" s="149"/>
      <c r="S3023" s="149"/>
      <c r="T3023" s="148"/>
      <c r="U3023" s="149"/>
      <c r="V3023" s="149"/>
      <c r="W3023" s="149"/>
      <c r="X3023" s="150">
        <f t="shared" si="18"/>
        <v>3.793147048</v>
      </c>
      <c r="Y3023" s="150">
        <f t="shared" si="19"/>
        <v>-3.793147048</v>
      </c>
    </row>
    <row r="3024" ht="15.75" customHeight="1">
      <c r="A3024" s="119">
        <v>3023.0</v>
      </c>
      <c r="B3024" s="143" t="str">
        <f t="array" ref="B3024">index(Systems!$A:$E,match($A3024,Systems!$A:$A,),match(B$1,Systems!$2:$2,))&amp;if(not(isblank(index(Systems!$A:$E,match($A3024,Systems!$A:$A,),match(Systems!$C$2,Systems!$2:$2,))))," ["&amp;index(Systems!$A:$E,match($A3024,Systems!$A:$A,),match(Systems!$C$2,Systems!$2:$2,))&amp;"]",)</f>
        <v>Gwithian</v>
      </c>
      <c r="C3024" s="144">
        <f t="array" ref="C3024">round((F3024-average(I3024,L3024,O3024,R3024,U3024))*X3024+if($B3024=$H3024,0,iferror(average(vlookup({$H3024,$K3024,$N3024,$Q3024,$T3024},$B:$D,column(B$1),0)),index(C:C,match($H3024,$B:$B,)))),3)</f>
        <v>261.325</v>
      </c>
      <c r="D3024" s="144">
        <f t="array" ref="D3024">round((G3024-average(J3024,M3024,P3024,S3024,V3024))*Y3024+if($B3024=$H3024,0,iferror(average(vlookup({$H3024,$K3024,$N3024,$Q3024,$T3024},$B:$D,column(C$1),0)),index(D:D,match($H3024,$B:$B,)))),3)</f>
        <v>788.379</v>
      </c>
      <c r="E3024" s="145" t="s">
        <v>8254</v>
      </c>
      <c r="F3024" s="146">
        <v>370.193</v>
      </c>
      <c r="G3024" s="146">
        <v>454.247</v>
      </c>
      <c r="H3024" s="147" t="s">
        <v>404</v>
      </c>
      <c r="I3024" s="146">
        <v>301.299</v>
      </c>
      <c r="J3024" s="146">
        <v>662.09</v>
      </c>
      <c r="K3024" s="149"/>
      <c r="L3024" s="149"/>
      <c r="M3024" s="149"/>
      <c r="N3024" s="148"/>
      <c r="O3024" s="149"/>
      <c r="P3024" s="149"/>
      <c r="Q3024" s="148"/>
      <c r="R3024" s="149"/>
      <c r="S3024" s="149"/>
      <c r="T3024" s="148"/>
      <c r="U3024" s="149"/>
      <c r="V3024" s="149"/>
      <c r="W3024" s="149"/>
      <c r="X3024" s="150">
        <f t="shared" si="18"/>
        <v>3.793147048</v>
      </c>
      <c r="Y3024" s="150">
        <f t="shared" si="19"/>
        <v>-3.793147048</v>
      </c>
    </row>
    <row r="3025" ht="15.75" customHeight="1">
      <c r="A3025" s="119">
        <v>3024.0</v>
      </c>
      <c r="B3025" s="143" t="str">
        <f t="array" ref="B3025">index(Systems!$A:$E,match($A3025,Systems!$A:$A,),match(B$1,Systems!$2:$2,))&amp;if(not(isblank(index(Systems!$A:$E,match($A3025,Systems!$A:$A,),match(Systems!$C$2,Systems!$2:$2,))))," ["&amp;index(Systems!$A:$E,match($A3025,Systems!$A:$A,),match(Systems!$C$2,Systems!$2:$2,))&amp;"]",)</f>
        <v>Harris</v>
      </c>
      <c r="C3025" s="144">
        <f t="array" ref="C3025">round((F3025-average(I3025,L3025,O3025,R3025,U3025))*X3025+if($B3025=$H3025,0,iferror(average(vlookup({$H3025,$K3025,$N3025,$Q3025,$T3025},$B:$D,column(B$1),0)),index(C:C,match($H3025,$B:$B,)))),3)</f>
        <v>-141.321</v>
      </c>
      <c r="D3025" s="144">
        <f t="array" ref="D3025">round((G3025-average(J3025,M3025,P3025,S3025,V3025))*Y3025+if($B3025=$H3025,0,iferror(average(vlookup({$H3025,$K3025,$N3025,$Q3025,$T3025},$B:$D,column(C$1),0)),index(D:D,match($H3025,$B:$B,)))),3)</f>
        <v>802.486</v>
      </c>
      <c r="E3025" s="145" t="s">
        <v>8254</v>
      </c>
      <c r="F3025" s="146">
        <v>264.042</v>
      </c>
      <c r="G3025" s="146">
        <v>450.528</v>
      </c>
      <c r="H3025" s="147" t="s">
        <v>404</v>
      </c>
      <c r="I3025" s="146">
        <v>301.299</v>
      </c>
      <c r="J3025" s="146">
        <v>662.09</v>
      </c>
      <c r="K3025" s="149"/>
      <c r="L3025" s="149"/>
      <c r="M3025" s="149"/>
      <c r="N3025" s="148"/>
      <c r="O3025" s="149"/>
      <c r="P3025" s="149"/>
      <c r="Q3025" s="148"/>
      <c r="R3025" s="149"/>
      <c r="S3025" s="149"/>
      <c r="T3025" s="148"/>
      <c r="U3025" s="149"/>
      <c r="V3025" s="149"/>
      <c r="W3025" s="149"/>
      <c r="X3025" s="150">
        <f t="shared" si="18"/>
        <v>3.793147048</v>
      </c>
      <c r="Y3025" s="150">
        <f t="shared" si="19"/>
        <v>-3.793147048</v>
      </c>
    </row>
    <row r="3026" ht="15.75" customHeight="1">
      <c r="A3026" s="119">
        <v>3025.0</v>
      </c>
      <c r="B3026" s="143" t="str">
        <f t="array" ref="B3026">index(Systems!$A:$E,match($A3026,Systems!$A:$A,),match(B$1,Systems!$2:$2,))&amp;if(not(isblank(index(Systems!$A:$E,match($A3026,Systems!$A:$A,),match(Systems!$C$2,Systems!$2:$2,))))," ["&amp;index(Systems!$A:$E,match($A3026,Systems!$A:$A,),match(Systems!$C$2,Systems!$2:$2,))&amp;"]",)</f>
        <v>Kinbrace</v>
      </c>
      <c r="C3026" s="144">
        <f t="array" ref="C3026">round((F3026-average(I3026,L3026,O3026,R3026,U3026))*X3026+if($B3026=$H3026,0,iferror(average(vlookup({$H3026,$K3026,$N3026,$Q3026,$T3026},$B:$D,column(B$1),0)),index(C:C,match($H3026,$B:$B,)))),3)</f>
        <v>-396.134</v>
      </c>
      <c r="D3026" s="144">
        <f t="array" ref="D3026">round((G3026-average(J3026,M3026,P3026,S3026,V3026))*Y3026+if($B3026=$H3026,0,iferror(average(vlookup({$H3026,$K3026,$N3026,$Q3026,$T3026},$B:$D,column(C$1),0)),index(D:D,match($H3026,$B:$B,)))),3)</f>
        <v>863.646</v>
      </c>
      <c r="E3026" s="145" t="s">
        <v>8254</v>
      </c>
      <c r="F3026" s="146">
        <v>196.865</v>
      </c>
      <c r="G3026" s="146">
        <v>434.404</v>
      </c>
      <c r="H3026" s="147" t="s">
        <v>404</v>
      </c>
      <c r="I3026" s="146">
        <v>301.299</v>
      </c>
      <c r="J3026" s="146">
        <v>662.09</v>
      </c>
      <c r="K3026" s="149"/>
      <c r="L3026" s="149"/>
      <c r="M3026" s="149"/>
      <c r="N3026" s="148"/>
      <c r="O3026" s="149"/>
      <c r="P3026" s="149"/>
      <c r="Q3026" s="148"/>
      <c r="R3026" s="149"/>
      <c r="S3026" s="149"/>
      <c r="T3026" s="148"/>
      <c r="U3026" s="149"/>
      <c r="V3026" s="149"/>
      <c r="W3026" s="149"/>
      <c r="X3026" s="150">
        <f t="shared" si="18"/>
        <v>3.793147048</v>
      </c>
      <c r="Y3026" s="150">
        <f t="shared" si="19"/>
        <v>-3.793147048</v>
      </c>
    </row>
    <row r="3027" ht="15.75" customHeight="1">
      <c r="A3027" s="119">
        <v>3026.0</v>
      </c>
      <c r="B3027" s="143" t="str">
        <f t="array" ref="B3027">index(Systems!$A:$E,match($A3027,Systems!$A:$A,),match(B$1,Systems!$2:$2,))&amp;if(not(isblank(index(Systems!$A:$E,match($A3027,Systems!$A:$A,),match(Systems!$C$2,Systems!$2:$2,))))," ["&amp;index(Systems!$A:$E,match($A3027,Systems!$A:$A,),match(Systems!$C$2,Systems!$2:$2,))&amp;"]",)</f>
        <v>Nouveaux Paris</v>
      </c>
      <c r="C3027" s="144">
        <f t="array" ref="C3027">round((F3027-average(I3027,L3027,O3027,R3027,U3027))*X3027+if($B3027=$H3027,0,iferror(average(vlookup({$H3027,$K3027,$N3027,$Q3027,$T3027},$B:$D,column(B$1),0)),index(C:C,match($H3027,$B:$B,)))),3)</f>
        <v>129.703</v>
      </c>
      <c r="D3027" s="144">
        <f t="array" ref="D3027">round((G3027-average(J3027,M3027,P3027,S3027,V3027))*Y3027+if($B3027=$H3027,0,iferror(average(vlookup({$H3027,$K3027,$N3027,$Q3027,$T3027},$B:$D,column(C$1),0)),index(D:D,match($H3027,$B:$B,)))),3)</f>
        <v>843.835</v>
      </c>
      <c r="E3027" s="145" t="s">
        <v>8254</v>
      </c>
      <c r="F3027" s="146">
        <v>335.493</v>
      </c>
      <c r="G3027" s="146">
        <v>439.627</v>
      </c>
      <c r="H3027" s="147" t="s">
        <v>404</v>
      </c>
      <c r="I3027" s="146">
        <v>301.299</v>
      </c>
      <c r="J3027" s="146">
        <v>662.09</v>
      </c>
      <c r="K3027" s="149"/>
      <c r="L3027" s="149"/>
      <c r="M3027" s="149"/>
      <c r="N3027" s="148"/>
      <c r="O3027" s="149"/>
      <c r="P3027" s="149"/>
      <c r="Q3027" s="148"/>
      <c r="R3027" s="149"/>
      <c r="S3027" s="149"/>
      <c r="T3027" s="148"/>
      <c r="U3027" s="149"/>
      <c r="V3027" s="149"/>
      <c r="W3027" s="149"/>
      <c r="X3027" s="150">
        <f t="shared" si="18"/>
        <v>3.793147048</v>
      </c>
      <c r="Y3027" s="150">
        <f t="shared" si="19"/>
        <v>-3.793147048</v>
      </c>
    </row>
    <row r="3028" ht="15.75" customHeight="1">
      <c r="A3028" s="119">
        <v>3027.0</v>
      </c>
      <c r="B3028" s="143" t="str">
        <f t="array" ref="B3028">index(Systems!$A:$E,match($A3028,Systems!$A:$A,),match(B$1,Systems!$2:$2,))&amp;if(not(isblank(index(Systems!$A:$E,match($A3028,Systems!$A:$A,),match(Systems!$C$2,Systems!$2:$2,))))," ["&amp;index(Systems!$A:$E,match($A3028,Systems!$A:$A,),match(Systems!$C$2,Systems!$2:$2,))&amp;"]",)</f>
        <v>Ramsey</v>
      </c>
      <c r="C3028" s="144">
        <f t="array" ref="C3028">round((F3028-average(I3028,L3028,O3028,R3028,U3028))*X3028+if($B3028=$H3028,0,iferror(average(vlookup({$H3028,$K3028,$N3028,$Q3028,$T3028},$B:$D,column(B$1),0)),index(C:C,match($H3028,$B:$B,)))),3)</f>
        <v>-402.692</v>
      </c>
      <c r="D3028" s="144">
        <f t="array" ref="D3028">round((G3028-average(J3028,M3028,P3028,S3028,V3028))*Y3028+if($B3028=$H3028,0,iferror(average(vlookup({$H3028,$K3028,$N3028,$Q3028,$T3028},$B:$D,column(C$1),0)),index(D:D,match($H3028,$B:$B,)))),3)</f>
        <v>1025.944</v>
      </c>
      <c r="E3028" s="145" t="s">
        <v>8254</v>
      </c>
      <c r="F3028" s="146">
        <v>195.136</v>
      </c>
      <c r="G3028" s="146">
        <v>391.617</v>
      </c>
      <c r="H3028" s="147" t="s">
        <v>404</v>
      </c>
      <c r="I3028" s="146">
        <v>301.299</v>
      </c>
      <c r="J3028" s="146">
        <v>662.09</v>
      </c>
      <c r="K3028" s="149"/>
      <c r="L3028" s="149"/>
      <c r="M3028" s="149"/>
      <c r="N3028" s="148"/>
      <c r="O3028" s="149"/>
      <c r="P3028" s="149"/>
      <c r="Q3028" s="148"/>
      <c r="R3028" s="149"/>
      <c r="S3028" s="149"/>
      <c r="T3028" s="148"/>
      <c r="U3028" s="149"/>
      <c r="V3028" s="149"/>
      <c r="W3028" s="149"/>
      <c r="X3028" s="150">
        <f t="shared" si="18"/>
        <v>3.793147048</v>
      </c>
      <c r="Y3028" s="150">
        <f t="shared" si="19"/>
        <v>-3.793147048</v>
      </c>
    </row>
    <row r="3029" ht="15.75" customHeight="1">
      <c r="A3029" s="119">
        <v>3028.0</v>
      </c>
      <c r="B3029" s="143" t="str">
        <f t="array" ref="B3029">index(Systems!$A:$E,match($A3029,Systems!$A:$A,),match(B$1,Systems!$2:$2,))&amp;if(not(isblank(index(Systems!$A:$E,match($A3029,Systems!$A:$A,),match(Systems!$C$2,Systems!$2:$2,))))," ["&amp;index(Systems!$A:$E,match($A3029,Systems!$A:$A,),match(Systems!$C$2,Systems!$2:$2,))&amp;"]",)</f>
        <v>Salonika</v>
      </c>
      <c r="C3029" s="144">
        <f t="array" ref="C3029">round((F3029-average(I3029,L3029,O3029,R3029,U3029))*X3029+if($B3029=$H3029,0,iferror(average(vlookup({$H3029,$K3029,$N3029,$Q3029,$T3029},$B:$D,column(B$1),0)),index(C:C,match($H3029,$B:$B,)))),3)</f>
        <v>436.242</v>
      </c>
      <c r="D3029" s="144">
        <f t="array" ref="D3029">round((G3029-average(J3029,M3029,P3029,S3029,V3029))*Y3029+if($B3029=$H3029,0,iferror(average(vlookup({$H3029,$K3029,$N3029,$Q3029,$T3029},$B:$D,column(C$1),0)),index(D:D,match($H3029,$B:$B,)))),3)</f>
        <v>973.818</v>
      </c>
      <c r="E3029" s="145" t="s">
        <v>8254</v>
      </c>
      <c r="F3029" s="146">
        <v>416.307</v>
      </c>
      <c r="G3029" s="146">
        <v>405.359</v>
      </c>
      <c r="H3029" s="147" t="s">
        <v>404</v>
      </c>
      <c r="I3029" s="146">
        <v>301.299</v>
      </c>
      <c r="J3029" s="146">
        <v>662.09</v>
      </c>
      <c r="K3029" s="149"/>
      <c r="L3029" s="149"/>
      <c r="M3029" s="149"/>
      <c r="N3029" s="148"/>
      <c r="O3029" s="149"/>
      <c r="P3029" s="149"/>
      <c r="Q3029" s="148"/>
      <c r="R3029" s="149"/>
      <c r="S3029" s="149"/>
      <c r="T3029" s="148"/>
      <c r="U3029" s="149"/>
      <c r="V3029" s="149"/>
      <c r="W3029" s="149"/>
      <c r="X3029" s="150">
        <f t="shared" si="18"/>
        <v>3.793147048</v>
      </c>
      <c r="Y3029" s="150">
        <f t="shared" si="19"/>
        <v>-3.793147048</v>
      </c>
    </row>
    <row r="3030" ht="15.75" customHeight="1">
      <c r="A3030" s="119">
        <v>3029.0</v>
      </c>
      <c r="B3030" s="143" t="str">
        <f t="array" ref="B3030">index(Systems!$A:$E,match($A3030,Systems!$A:$A,),match(B$1,Systems!$2:$2,))&amp;if(not(isblank(index(Systems!$A:$E,match($A3030,Systems!$A:$A,),match(Systems!$C$2,Systems!$2:$2,))))," ["&amp;index(Systems!$A:$E,match($A3030,Systems!$A:$A,),match(Systems!$C$2,Systems!$2:$2,))&amp;"]",)</f>
        <v>Santiago [Santiago IV]</v>
      </c>
      <c r="C3030" s="144">
        <f t="array" ref="C3030">round((F3030-average(I3030,L3030,O3030,R3030,U3030))*X3030+if($B3030=$H3030,0,iferror(average(vlookup({$H3030,$K3030,$N3030,$Q3030,$T3030},$B:$D,column(B$1),0)),index(C:C,match($H3030,$B:$B,)))),3)</f>
        <v>-365.974</v>
      </c>
      <c r="D3030" s="144">
        <f t="array" ref="D3030">round((G3030-average(J3030,M3030,P3030,S3030,V3030))*Y3030+if($B3030=$H3030,0,iferror(average(vlookup({$H3030,$K3030,$N3030,$Q3030,$T3030},$B:$D,column(C$1),0)),index(D:D,match($H3030,$B:$B,)))),3)</f>
        <v>930.994</v>
      </c>
      <c r="E3030" s="145" t="s">
        <v>8254</v>
      </c>
      <c r="F3030" s="146">
        <v>204.816</v>
      </c>
      <c r="G3030" s="146">
        <v>416.649</v>
      </c>
      <c r="H3030" s="147" t="s">
        <v>404</v>
      </c>
      <c r="I3030" s="146">
        <v>301.299</v>
      </c>
      <c r="J3030" s="146">
        <v>662.09</v>
      </c>
      <c r="K3030" s="149"/>
      <c r="L3030" s="149"/>
      <c r="M3030" s="149"/>
      <c r="N3030" s="148"/>
      <c r="O3030" s="149"/>
      <c r="P3030" s="149"/>
      <c r="Q3030" s="148"/>
      <c r="R3030" s="149"/>
      <c r="S3030" s="149"/>
      <c r="T3030" s="148"/>
      <c r="U3030" s="149"/>
      <c r="V3030" s="149"/>
      <c r="W3030" s="149"/>
      <c r="X3030" s="150">
        <f t="shared" si="18"/>
        <v>3.793147048</v>
      </c>
      <c r="Y3030" s="150">
        <f t="shared" si="19"/>
        <v>-3.793147048</v>
      </c>
    </row>
    <row r="3031" ht="15.75" customHeight="1">
      <c r="A3031" s="119">
        <v>3030.0</v>
      </c>
      <c r="B3031" s="143" t="str">
        <f t="array" ref="B3031">index(Systems!$A:$E,match($A3031,Systems!$A:$A,),match(B$1,Systems!$2:$2,))&amp;if(not(isblank(index(Systems!$A:$E,match($A3031,Systems!$A:$A,),match(Systems!$C$2,Systems!$2:$2,))))," ["&amp;index(Systems!$A:$E,match($A3031,Systems!$A:$A,),match(Systems!$C$2,Systems!$2:$2,))&amp;"]",)</f>
        <v>St. Jean</v>
      </c>
      <c r="C3031" s="144">
        <f t="array" ref="C3031">round((F3031-average(I3031,L3031,O3031,R3031,U3031))*X3031+if($B3031=$H3031,0,iferror(average(vlookup({$H3031,$K3031,$N3031,$Q3031,$T3031},$B:$D,column(B$1),0)),index(C:C,match($H3031,$B:$B,)))),3)</f>
        <v>-467.418</v>
      </c>
      <c r="D3031" s="144">
        <f t="array" ref="D3031">round((G3031-average(J3031,M3031,P3031,S3031,V3031))*Y3031+if($B3031=$H3031,0,iferror(average(vlookup({$H3031,$K3031,$N3031,$Q3031,$T3031},$B:$D,column(C$1),0)),index(D:D,match($H3031,$B:$B,)))),3)</f>
        <v>1066.007</v>
      </c>
      <c r="E3031" s="145" t="s">
        <v>8254</v>
      </c>
      <c r="F3031" s="146">
        <v>178.072</v>
      </c>
      <c r="G3031" s="146">
        <v>381.055</v>
      </c>
      <c r="H3031" s="147" t="s">
        <v>404</v>
      </c>
      <c r="I3031" s="146">
        <v>301.299</v>
      </c>
      <c r="J3031" s="146">
        <v>662.09</v>
      </c>
      <c r="K3031" s="149"/>
      <c r="L3031" s="149"/>
      <c r="M3031" s="149"/>
      <c r="N3031" s="148"/>
      <c r="O3031" s="149"/>
      <c r="P3031" s="149"/>
      <c r="Q3031" s="148"/>
      <c r="R3031" s="149"/>
      <c r="S3031" s="149"/>
      <c r="T3031" s="148"/>
      <c r="U3031" s="149"/>
      <c r="V3031" s="149"/>
      <c r="W3031" s="149"/>
      <c r="X3031" s="150">
        <f t="shared" si="18"/>
        <v>3.793147048</v>
      </c>
      <c r="Y3031" s="150">
        <f t="shared" si="19"/>
        <v>-3.793147048</v>
      </c>
    </row>
    <row r="3032" ht="15.75" customHeight="1">
      <c r="A3032" s="119">
        <v>3031.0</v>
      </c>
      <c r="B3032" s="143" t="str">
        <f t="array" ref="B3032">index(Systems!$A:$E,match($A3032,Systems!$A:$A,),match(B$1,Systems!$2:$2,))&amp;if(not(isblank(index(Systems!$A:$E,match($A3032,Systems!$A:$A,),match(Systems!$C$2,Systems!$2:$2,))))," ["&amp;index(Systems!$A:$E,match($A3032,Systems!$A:$A,),match(Systems!$C$2,Systems!$2:$2,))&amp;"]",)</f>
        <v>Star Cluster A51</v>
      </c>
      <c r="C3032" s="144">
        <f t="array" ref="C3032">round((F3032-average(I3032,L3032,O3032,R3032,U3032))*X3032+if($B3032=$H3032,0,iferror(average(vlookup({$H3032,$K3032,$N3032,$Q3032,$T3032},$B:$D,column(B$1),0)),index(C:C,match($H3032,$B:$B,)))),3)</f>
        <v>750.508</v>
      </c>
      <c r="D3032" s="144">
        <f t="array" ref="D3032">round((G3032-average(J3032,M3032,P3032,S3032,V3032))*Y3032+if($B3032=$H3032,0,iferror(average(vlookup({$H3032,$K3032,$N3032,$Q3032,$T3032},$B:$D,column(C$1),0)),index(D:D,match($H3032,$B:$B,)))),3)</f>
        <v>1390.518</v>
      </c>
      <c r="E3032" s="145" t="s">
        <v>8254</v>
      </c>
      <c r="F3032" s="146">
        <v>499.158</v>
      </c>
      <c r="G3032" s="146">
        <v>295.503</v>
      </c>
      <c r="H3032" s="147" t="s">
        <v>404</v>
      </c>
      <c r="I3032" s="146">
        <v>301.299</v>
      </c>
      <c r="J3032" s="146">
        <v>662.09</v>
      </c>
      <c r="K3032" s="149"/>
      <c r="L3032" s="149"/>
      <c r="M3032" s="149"/>
      <c r="N3032" s="148"/>
      <c r="O3032" s="149"/>
      <c r="P3032" s="149"/>
      <c r="Q3032" s="148"/>
      <c r="R3032" s="149"/>
      <c r="S3032" s="149"/>
      <c r="T3032" s="148"/>
      <c r="U3032" s="149"/>
      <c r="V3032" s="149"/>
      <c r="W3032" s="149"/>
      <c r="X3032" s="150">
        <f t="shared" si="18"/>
        <v>3.793147048</v>
      </c>
      <c r="Y3032" s="150">
        <f t="shared" si="19"/>
        <v>-3.793147048</v>
      </c>
    </row>
    <row r="3033" ht="15.75" customHeight="1">
      <c r="A3033" s="119">
        <v>3032.0</v>
      </c>
      <c r="B3033" s="143" t="str">
        <f t="array" ref="B3033">index(Systems!$A:$E,match($A3033,Systems!$A:$A,),match(B$1,Systems!$2:$2,))&amp;if(not(isblank(index(Systems!$A:$E,match($A3033,Systems!$A:$A,),match(Systems!$C$2,Systems!$2:$2,))))," ["&amp;index(Systems!$A:$E,match($A3033,Systems!$A:$A,),match(Systems!$C$2,Systems!$2:$2,))&amp;"]",)</f>
        <v>Star Cluster P12</v>
      </c>
      <c r="C3033" s="144">
        <f t="array" ref="C3033">round((F3033-average(I3033,L3033,O3033,R3033,U3033))*X3033+if($B3033=$H3033,0,iferror(average(vlookup({$H3033,$K3033,$N3033,$Q3033,$T3033},$B:$D,column(B$1),0)),index(C:C,match($H3033,$B:$B,)))),3)</f>
        <v>115.721</v>
      </c>
      <c r="D3033" s="144">
        <f t="array" ref="D3033">round((G3033-average(J3033,M3033,P3033,S3033,V3033))*Y3033+if($B3033=$H3033,0,iferror(average(vlookup({$H3033,$K3033,$N3033,$Q3033,$T3033},$B:$D,column(C$1),0)),index(D:D,match($H3033,$B:$B,)))),3)</f>
        <v>1304.581</v>
      </c>
      <c r="E3033" s="145" t="s">
        <v>8254</v>
      </c>
      <c r="F3033" s="146">
        <v>331.807</v>
      </c>
      <c r="G3033" s="146">
        <v>318.159</v>
      </c>
      <c r="H3033" s="147" t="s">
        <v>404</v>
      </c>
      <c r="I3033" s="146">
        <v>301.299</v>
      </c>
      <c r="J3033" s="146">
        <v>662.09</v>
      </c>
      <c r="K3033" s="149"/>
      <c r="L3033" s="149"/>
      <c r="M3033" s="149"/>
      <c r="N3033" s="148"/>
      <c r="O3033" s="149"/>
      <c r="P3033" s="149"/>
      <c r="Q3033" s="148"/>
      <c r="R3033" s="149"/>
      <c r="S3033" s="149"/>
      <c r="T3033" s="148"/>
      <c r="U3033" s="149"/>
      <c r="V3033" s="149"/>
      <c r="W3033" s="149"/>
      <c r="X3033" s="150">
        <f t="shared" si="18"/>
        <v>3.793147048</v>
      </c>
      <c r="Y3033" s="150">
        <f t="shared" si="19"/>
        <v>-3.793147048</v>
      </c>
    </row>
    <row r="3034" ht="15.75" customHeight="1">
      <c r="A3034" s="119">
        <v>3033.0</v>
      </c>
      <c r="B3034" s="143" t="str">
        <f t="array" ref="B3034">index(Systems!$A:$E,match($A3034,Systems!$A:$A,),match(B$1,Systems!$2:$2,))&amp;if(not(isblank(index(Systems!$A:$E,match($A3034,Systems!$A:$A,),match(Systems!$C$2,Systems!$2:$2,))))," ["&amp;index(Systems!$A:$E,match($A3034,Systems!$A:$A,),match(Systems!$C$2,Systems!$2:$2,))&amp;"]",)</f>
        <v>Star Cluster P24</v>
      </c>
      <c r="C3034" s="144">
        <f t="array" ref="C3034">round((F3034-average(I3034,L3034,O3034,R3034,U3034))*X3034+if($B3034=$H3034,0,iferror(average(vlookup({$H3034,$K3034,$N3034,$Q3034,$T3034},$B:$D,column(B$1),0)),index(C:C,match($H3034,$B:$B,)))),3)</f>
        <v>-399.096</v>
      </c>
      <c r="D3034" s="144">
        <f t="array" ref="D3034">round((G3034-average(J3034,M3034,P3034,S3034,V3034))*Y3034+if($B3034=$H3034,0,iferror(average(vlookup({$H3034,$K3034,$N3034,$Q3034,$T3034},$B:$D,column(C$1),0)),index(D:D,match($H3034,$B:$B,)))),3)</f>
        <v>1520.532</v>
      </c>
      <c r="E3034" s="145" t="s">
        <v>8254</v>
      </c>
      <c r="F3034" s="146">
        <v>196.084</v>
      </c>
      <c r="G3034" s="146">
        <v>261.227</v>
      </c>
      <c r="H3034" s="147" t="s">
        <v>404</v>
      </c>
      <c r="I3034" s="146">
        <v>301.299</v>
      </c>
      <c r="J3034" s="146">
        <v>662.09</v>
      </c>
      <c r="K3034" s="149"/>
      <c r="L3034" s="149"/>
      <c r="M3034" s="149"/>
      <c r="N3034" s="148"/>
      <c r="O3034" s="149"/>
      <c r="P3034" s="149"/>
      <c r="Q3034" s="148"/>
      <c r="R3034" s="149"/>
      <c r="S3034" s="149"/>
      <c r="T3034" s="148"/>
      <c r="U3034" s="149"/>
      <c r="V3034" s="149"/>
      <c r="W3034" s="149"/>
      <c r="X3034" s="150">
        <f t="shared" si="18"/>
        <v>3.793147048</v>
      </c>
      <c r="Y3034" s="150">
        <f t="shared" si="19"/>
        <v>-3.793147048</v>
      </c>
    </row>
    <row r="3035" ht="15.75" customHeight="1">
      <c r="A3035" s="119">
        <v>3034.0</v>
      </c>
      <c r="B3035" s="143" t="str">
        <f t="array" ref="B3035">index(Systems!$A:$E,match($A3035,Systems!$A:$A,),match(B$1,Systems!$2:$2,))&amp;if(not(isblank(index(Systems!$A:$E,match($A3035,Systems!$A:$A,),match(Systems!$C$2,Systems!$2:$2,))))," ["&amp;index(Systems!$A:$E,match($A3035,Systems!$A:$A,),match(Systems!$C$2,Systems!$2:$2,))&amp;"]",)</f>
        <v>Suda Bay</v>
      </c>
      <c r="C3035" s="144">
        <f t="array" ref="C3035">round((F3035-average(I3035,L3035,O3035,R3035,U3035))*X3035+if($B3035=$H3035,0,iferror(average(vlookup({$H3035,$K3035,$N3035,$Q3035,$T3035},$B:$D,column(B$1),0)),index(C:C,match($H3035,$B:$B,)))),3)</f>
        <v>245.026</v>
      </c>
      <c r="D3035" s="144">
        <f t="array" ref="D3035">round((G3035-average(J3035,M3035,P3035,S3035,V3035))*Y3035+if($B3035=$H3035,0,iferror(average(vlookup({$H3035,$K3035,$N3035,$Q3035,$T3035},$B:$D,column(C$1),0)),index(D:D,match($H3035,$B:$B,)))),3)</f>
        <v>947.691</v>
      </c>
      <c r="E3035" s="145" t="s">
        <v>8254</v>
      </c>
      <c r="F3035" s="146">
        <v>365.896</v>
      </c>
      <c r="G3035" s="146">
        <v>412.247</v>
      </c>
      <c r="H3035" s="147" t="s">
        <v>404</v>
      </c>
      <c r="I3035" s="146">
        <v>301.299</v>
      </c>
      <c r="J3035" s="146">
        <v>662.09</v>
      </c>
      <c r="K3035" s="149"/>
      <c r="L3035" s="149"/>
      <c r="M3035" s="149"/>
      <c r="N3035" s="148"/>
      <c r="O3035" s="149"/>
      <c r="P3035" s="149"/>
      <c r="Q3035" s="148"/>
      <c r="R3035" s="149"/>
      <c r="S3035" s="149"/>
      <c r="T3035" s="148"/>
      <c r="U3035" s="149"/>
      <c r="V3035" s="149"/>
      <c r="W3035" s="149"/>
      <c r="X3035" s="150">
        <f t="shared" si="18"/>
        <v>3.793147048</v>
      </c>
      <c r="Y3035" s="150">
        <f t="shared" si="19"/>
        <v>-3.793147048</v>
      </c>
    </row>
    <row r="3036" ht="15.75" customHeight="1">
      <c r="A3036" s="119">
        <v>3035.0</v>
      </c>
      <c r="B3036" s="143" t="str">
        <f t="array" ref="B3036">index(Systems!$A:$E,match($A3036,Systems!$A:$A,),match(B$1,Systems!$2:$2,))&amp;if(not(isblank(index(Systems!$A:$E,match($A3036,Systems!$A:$A,),match(Systems!$C$2,Systems!$2:$2,))))," ["&amp;index(Systems!$A:$E,match($A3036,Systems!$A:$A,),match(Systems!$C$2,Systems!$2:$2,))&amp;"]",)</f>
        <v>Theta Carinae Cluster</v>
      </c>
      <c r="C3036" s="144">
        <f t="array" ref="C3036">round((F3036-average(I3036,L3036,O3036,R3036,U3036))*X3036+if($B3036=$H3036,0,iferror(average(vlookup({$H3036,$K3036,$N3036,$Q3036,$T3036},$B:$D,column(B$1),0)),index(C:C,match($H3036,$B:$B,)))),3)</f>
        <v>223.325</v>
      </c>
      <c r="D3036" s="144">
        <f t="array" ref="D3036">round((G3036-average(J3036,M3036,P3036,S3036,V3036))*Y3036+if($B3036=$H3036,0,iferror(average(vlookup({$H3036,$K3036,$N3036,$Q3036,$T3036},$B:$D,column(C$1),0)),index(D:D,match($H3036,$B:$B,)))),3)</f>
        <v>472.133</v>
      </c>
      <c r="E3036" s="145" t="s">
        <v>8254</v>
      </c>
      <c r="F3036" s="146">
        <v>360.175</v>
      </c>
      <c r="G3036" s="146">
        <v>537.62</v>
      </c>
      <c r="H3036" s="147" t="s">
        <v>404</v>
      </c>
      <c r="I3036" s="146">
        <v>301.299</v>
      </c>
      <c r="J3036" s="146">
        <v>662.09</v>
      </c>
      <c r="K3036" s="149"/>
      <c r="L3036" s="149"/>
      <c r="M3036" s="149"/>
      <c r="N3036" s="148"/>
      <c r="O3036" s="149"/>
      <c r="P3036" s="149"/>
      <c r="Q3036" s="148"/>
      <c r="R3036" s="149"/>
      <c r="S3036" s="149"/>
      <c r="T3036" s="148"/>
      <c r="U3036" s="149"/>
      <c r="V3036" s="149"/>
      <c r="W3036" s="149"/>
      <c r="X3036" s="150">
        <f t="shared" si="18"/>
        <v>3.793147048</v>
      </c>
      <c r="Y3036" s="150">
        <f t="shared" si="19"/>
        <v>-3.793147048</v>
      </c>
    </row>
    <row r="3037" ht="15.75" customHeight="1">
      <c r="A3037" s="119">
        <v>3036.0</v>
      </c>
      <c r="B3037" s="143" t="str">
        <f t="array" ref="B3037">index(Systems!$A:$E,match($A3037,Systems!$A:$A,),match(B$1,Systems!$2:$2,))&amp;if(not(isblank(index(Systems!$A:$E,match($A3037,Systems!$A:$A,),match(Systems!$C$2,Systems!$2:$2,))))," ["&amp;index(Systems!$A:$E,match($A3037,Systems!$A:$A,),match(Systems!$C$2,Systems!$2:$2,))&amp;"]",)</f>
        <v>Transfer Facility 4</v>
      </c>
      <c r="C3037" s="144">
        <f t="array" ref="C3037">round((F3037-average(I3037,L3037,O3037,R3037,U3037))*X3037+if($B3037=$H3037,0,iferror(average(vlookup({$H3037,$K3037,$N3037,$Q3037,$T3037},$B:$D,column(B$1),0)),index(C:C,match($H3037,$B:$B,)))),3)</f>
        <v>293.32</v>
      </c>
      <c r="D3037" s="144">
        <f t="array" ref="D3037">round((G3037-average(J3037,M3037,P3037,S3037,V3037))*Y3037+if($B3037=$H3037,0,iferror(average(vlookup({$H3037,$K3037,$N3037,$Q3037,$T3037},$B:$D,column(C$1),0)),index(D:D,match($H3037,$B:$B,)))),3)</f>
        <v>669.005</v>
      </c>
      <c r="E3037" s="145" t="s">
        <v>8254</v>
      </c>
      <c r="F3037" s="146">
        <v>378.628</v>
      </c>
      <c r="G3037" s="146">
        <v>485.718</v>
      </c>
      <c r="H3037" s="147" t="s">
        <v>404</v>
      </c>
      <c r="I3037" s="146">
        <v>301.299</v>
      </c>
      <c r="J3037" s="146">
        <v>662.09</v>
      </c>
      <c r="K3037" s="149"/>
      <c r="L3037" s="149"/>
      <c r="M3037" s="149"/>
      <c r="N3037" s="148"/>
      <c r="O3037" s="149"/>
      <c r="P3037" s="149"/>
      <c r="Q3037" s="148"/>
      <c r="R3037" s="149"/>
      <c r="S3037" s="149"/>
      <c r="T3037" s="148"/>
      <c r="U3037" s="149"/>
      <c r="V3037" s="149"/>
      <c r="W3037" s="149"/>
      <c r="X3037" s="150">
        <f t="shared" si="18"/>
        <v>3.793147048</v>
      </c>
      <c r="Y3037" s="150">
        <f t="shared" si="19"/>
        <v>-3.793147048</v>
      </c>
    </row>
    <row r="3038" ht="15.75" customHeight="1">
      <c r="A3038" s="119">
        <v>3037.0</v>
      </c>
      <c r="B3038" s="143" t="str">
        <f t="array" ref="B3038">index(Systems!$A:$E,match($A3038,Systems!$A:$A,),match(B$1,Systems!$2:$2,))&amp;if(not(isblank(index(Systems!$A:$E,match($A3038,Systems!$A:$A,),match(Systems!$C$2,Systems!$2:$2,))))," ["&amp;index(Systems!$A:$E,match($A3038,Systems!$A:$A,),match(Systems!$C$2,Systems!$2:$2,))&amp;"]",)</f>
        <v>Transfer Station J239H2</v>
      </c>
      <c r="C3038" s="144">
        <f t="array" ref="C3038">round((F3038-average(I3038,L3038,O3038,R3038,U3038))*X3038+if($B3038=$H3038,0,iferror(average(vlookup({$H3038,$K3038,$N3038,$Q3038,$T3038},$B:$D,column(B$1),0)),index(C:C,match($H3038,$B:$B,)))),3)</f>
        <v>-169.004</v>
      </c>
      <c r="D3038" s="144">
        <f t="array" ref="D3038">round((G3038-average(J3038,M3038,P3038,S3038,V3038))*Y3038+if($B3038=$H3038,0,iferror(average(vlookup({$H3038,$K3038,$N3038,$Q3038,$T3038},$B:$D,column(C$1),0)),index(D:D,match($H3038,$B:$B,)))),3)</f>
        <v>612.206</v>
      </c>
      <c r="E3038" s="145" t="s">
        <v>8254</v>
      </c>
      <c r="F3038" s="146">
        <v>256.744</v>
      </c>
      <c r="G3038" s="146">
        <v>500.692</v>
      </c>
      <c r="H3038" s="147" t="s">
        <v>404</v>
      </c>
      <c r="I3038" s="146">
        <v>301.299</v>
      </c>
      <c r="J3038" s="146">
        <v>662.09</v>
      </c>
      <c r="K3038" s="149"/>
      <c r="L3038" s="149"/>
      <c r="M3038" s="149"/>
      <c r="N3038" s="148"/>
      <c r="O3038" s="149"/>
      <c r="P3038" s="149"/>
      <c r="Q3038" s="148"/>
      <c r="R3038" s="149"/>
      <c r="S3038" s="149"/>
      <c r="T3038" s="148"/>
      <c r="U3038" s="149"/>
      <c r="V3038" s="149"/>
      <c r="W3038" s="149"/>
      <c r="X3038" s="150">
        <f t="shared" si="18"/>
        <v>3.793147048</v>
      </c>
      <c r="Y3038" s="150">
        <f t="shared" si="19"/>
        <v>-3.793147048</v>
      </c>
    </row>
    <row r="3039" ht="15.75" customHeight="1">
      <c r="A3039" s="119">
        <v>3038.0</v>
      </c>
      <c r="B3039" s="143" t="str">
        <f t="array" ref="B3039">index(Systems!$A:$E,match($A3039,Systems!$A:$A,),match(B$1,Systems!$2:$2,))&amp;if(not(isblank(index(Systems!$A:$E,match($A3039,Systems!$A:$A,),match(Systems!$C$2,Systems!$2:$2,))))," ["&amp;index(Systems!$A:$E,match($A3039,Systems!$A:$A,),match(Systems!$C$2,Systems!$2:$2,))&amp;"]",)</f>
        <v>Transfer Station P3</v>
      </c>
      <c r="C3039" s="144">
        <f t="array" ref="C3039">round((F3039-average(I3039,L3039,O3039,R3039,U3039))*X3039+if($B3039=$H3039,0,iferror(average(vlookup({$H3039,$K3039,$N3039,$Q3039,$T3039},$B:$D,column(B$1),0)),index(C:C,match($H3039,$B:$B,)))),3)</f>
        <v>-112.41</v>
      </c>
      <c r="D3039" s="144">
        <f t="array" ref="D3039">round((G3039-average(J3039,M3039,P3039,S3039,V3039))*Y3039+if($B3039=$H3039,0,iferror(average(vlookup({$H3039,$K3039,$N3039,$Q3039,$T3039},$B:$D,column(C$1),0)),index(D:D,match($H3039,$B:$B,)))),3)</f>
        <v>885.647</v>
      </c>
      <c r="E3039" s="145" t="s">
        <v>8254</v>
      </c>
      <c r="F3039" s="146">
        <v>271.664</v>
      </c>
      <c r="G3039" s="146">
        <v>428.604</v>
      </c>
      <c r="H3039" s="147" t="s">
        <v>404</v>
      </c>
      <c r="I3039" s="146">
        <v>301.299</v>
      </c>
      <c r="J3039" s="146">
        <v>662.09</v>
      </c>
      <c r="K3039" s="149"/>
      <c r="L3039" s="149"/>
      <c r="M3039" s="149"/>
      <c r="N3039" s="148"/>
      <c r="O3039" s="149"/>
      <c r="P3039" s="149"/>
      <c r="Q3039" s="148"/>
      <c r="R3039" s="149"/>
      <c r="S3039" s="149"/>
      <c r="T3039" s="148"/>
      <c r="U3039" s="149"/>
      <c r="V3039" s="149"/>
      <c r="W3039" s="149"/>
      <c r="X3039" s="150">
        <f t="shared" si="18"/>
        <v>3.793147048</v>
      </c>
      <c r="Y3039" s="150">
        <f t="shared" si="19"/>
        <v>-3.793147048</v>
      </c>
    </row>
    <row r="3040" ht="15.75" customHeight="1">
      <c r="A3040" s="119">
        <v>3039.0</v>
      </c>
      <c r="B3040" s="143" t="str">
        <f t="array" ref="B3040">index(Systems!$A:$E,match($A3040,Systems!$A:$A,),match(B$1,Systems!$2:$2,))&amp;if(not(isblank(index(Systems!$A:$E,match($A3040,Systems!$A:$A,),match(Systems!$C$2,Systems!$2:$2,))))," ["&amp;index(Systems!$A:$E,match($A3040,Systems!$A:$A,),match(Systems!$C$2,Systems!$2:$2,))&amp;"]",)</f>
        <v>Transfer Station P9</v>
      </c>
      <c r="C3040" s="144">
        <f t="array" ref="C3040">round((F3040-average(I3040,L3040,O3040,R3040,U3040))*X3040+if($B3040=$H3040,0,iferror(average(vlookup({$H3040,$K3040,$N3040,$Q3040,$T3040},$B:$D,column(B$1),0)),index(C:C,match($H3040,$B:$B,)))),3)</f>
        <v>-115.441</v>
      </c>
      <c r="D3040" s="144">
        <f t="array" ref="D3040">round((G3040-average(J3040,M3040,P3040,S3040,V3040))*Y3040+if($B3040=$H3040,0,iferror(average(vlookup({$H3040,$K3040,$N3040,$Q3040,$T3040},$B:$D,column(C$1),0)),index(D:D,match($H3040,$B:$B,)))),3)</f>
        <v>1037.657</v>
      </c>
      <c r="E3040" s="145" t="s">
        <v>8254</v>
      </c>
      <c r="F3040" s="146">
        <v>270.865</v>
      </c>
      <c r="G3040" s="146">
        <v>388.529</v>
      </c>
      <c r="H3040" s="147" t="s">
        <v>404</v>
      </c>
      <c r="I3040" s="146">
        <v>301.299</v>
      </c>
      <c r="J3040" s="146">
        <v>662.09</v>
      </c>
      <c r="K3040" s="149"/>
      <c r="L3040" s="149"/>
      <c r="M3040" s="149"/>
      <c r="N3040" s="148"/>
      <c r="O3040" s="149"/>
      <c r="P3040" s="149"/>
      <c r="Q3040" s="148"/>
      <c r="R3040" s="149"/>
      <c r="S3040" s="149"/>
      <c r="T3040" s="148"/>
      <c r="U3040" s="149"/>
      <c r="V3040" s="149"/>
      <c r="W3040" s="149"/>
      <c r="X3040" s="150">
        <f t="shared" si="18"/>
        <v>3.793147048</v>
      </c>
      <c r="Y3040" s="150">
        <f t="shared" si="19"/>
        <v>-3.793147048</v>
      </c>
    </row>
    <row r="3041" ht="15.75" customHeight="1">
      <c r="A3041" s="119">
        <v>3040.0</v>
      </c>
      <c r="B3041" s="143" t="str">
        <f t="array" ref="B3041">index(Systems!$A:$E,match($A3041,Systems!$A:$A,),match(B$1,Systems!$2:$2,))&amp;if(not(isblank(index(Systems!$A:$E,match($A3041,Systems!$A:$A,),match(Systems!$C$2,Systems!$2:$2,))))," ["&amp;index(Systems!$A:$E,match($A3041,Systems!$A:$A,),match(Systems!$C$2,Systems!$2:$2,))&amp;"]",)</f>
        <v>Trelleborg</v>
      </c>
      <c r="C3041" s="144">
        <f t="array" ref="C3041">round((F3041-average(I3041,L3041,O3041,R3041,U3041))*X3041+if($B3041=$H3041,0,iferror(average(vlookup({$H3041,$K3041,$N3041,$Q3041,$T3041},$B:$D,column(B$1),0)),index(C:C,match($H3041,$B:$B,)))),3)</f>
        <v>109.262</v>
      </c>
      <c r="D3041" s="144">
        <f t="array" ref="D3041">round((G3041-average(J3041,M3041,P3041,S3041,V3041))*Y3041+if($B3041=$H3041,0,iferror(average(vlookup({$H3041,$K3041,$N3041,$Q3041,$T3041},$B:$D,column(C$1),0)),index(D:D,match($H3041,$B:$B,)))),3)</f>
        <v>920.57</v>
      </c>
      <c r="E3041" s="145" t="s">
        <v>8254</v>
      </c>
      <c r="F3041" s="146">
        <v>330.104</v>
      </c>
      <c r="G3041" s="146">
        <v>419.397</v>
      </c>
      <c r="H3041" s="147" t="s">
        <v>404</v>
      </c>
      <c r="I3041" s="146">
        <v>301.299</v>
      </c>
      <c r="J3041" s="146">
        <v>662.09</v>
      </c>
      <c r="K3041" s="149"/>
      <c r="L3041" s="149"/>
      <c r="M3041" s="149"/>
      <c r="N3041" s="148"/>
      <c r="O3041" s="149"/>
      <c r="P3041" s="149"/>
      <c r="Q3041" s="148"/>
      <c r="R3041" s="149"/>
      <c r="S3041" s="149"/>
      <c r="T3041" s="148"/>
      <c r="U3041" s="149"/>
      <c r="V3041" s="149"/>
      <c r="W3041" s="149"/>
      <c r="X3041" s="150">
        <f t="shared" si="18"/>
        <v>3.793147048</v>
      </c>
      <c r="Y3041" s="150">
        <f t="shared" si="19"/>
        <v>-3.793147048</v>
      </c>
    </row>
    <row r="3042" ht="15.75" customHeight="1">
      <c r="A3042" s="119">
        <v>3041.0</v>
      </c>
      <c r="B3042" s="143" t="str">
        <f t="array" ref="B3042">index(Systems!$A:$E,match($A3042,Systems!$A:$A,),match(B$1,Systems!$2:$2,))&amp;if(not(isblank(index(Systems!$A:$E,match($A3042,Systems!$A:$A,),match(Systems!$C$2,Systems!$2:$2,))))," ["&amp;index(Systems!$A:$E,match($A3042,Systems!$A:$A,),match(Systems!$C$2,Systems!$2:$2,))&amp;"]",)</f>
        <v>Trinity</v>
      </c>
      <c r="C3042" s="144">
        <f t="array" ref="C3042">round((F3042-average(I3042,L3042,O3042,R3042,U3042))*X3042+if($B3042=$H3042,0,iferror(average(vlookup({$H3042,$K3042,$N3042,$Q3042,$T3042},$B:$D,column(B$1),0)),index(C:C,match($H3042,$B:$B,)))),3)</f>
        <v>-248.762</v>
      </c>
      <c r="D3042" s="144">
        <f t="array" ref="D3042">round((G3042-average(J3042,M3042,P3042,S3042,V3042))*Y3042+if($B3042=$H3042,0,iferror(average(vlookup({$H3042,$K3042,$N3042,$Q3042,$T3042},$B:$D,column(C$1),0)),index(D:D,match($H3042,$B:$B,)))),3)</f>
        <v>761.402</v>
      </c>
      <c r="E3042" s="145" t="s">
        <v>8254</v>
      </c>
      <c r="F3042" s="146">
        <v>235.717</v>
      </c>
      <c r="G3042" s="146">
        <v>461.359</v>
      </c>
      <c r="H3042" s="147" t="s">
        <v>404</v>
      </c>
      <c r="I3042" s="146">
        <v>301.299</v>
      </c>
      <c r="J3042" s="146">
        <v>662.09</v>
      </c>
      <c r="K3042" s="149"/>
      <c r="L3042" s="149"/>
      <c r="M3042" s="149"/>
      <c r="N3042" s="148"/>
      <c r="O3042" s="149"/>
      <c r="P3042" s="149"/>
      <c r="Q3042" s="148"/>
      <c r="R3042" s="149"/>
      <c r="S3042" s="149"/>
      <c r="T3042" s="148"/>
      <c r="U3042" s="149"/>
      <c r="V3042" s="149"/>
      <c r="W3042" s="149"/>
      <c r="X3042" s="150">
        <f t="shared" si="18"/>
        <v>3.793147048</v>
      </c>
      <c r="Y3042" s="150">
        <f t="shared" si="19"/>
        <v>-3.793147048</v>
      </c>
    </row>
    <row r="3043" ht="15.75" customHeight="1">
      <c r="A3043" s="119">
        <v>3042.0</v>
      </c>
      <c r="B3043" s="143" t="str">
        <f t="array" ref="B3043">index(Systems!$A:$E,match($A3043,Systems!$A:$A,),match(B$1,Systems!$2:$2,))&amp;if(not(isblank(index(Systems!$A:$E,match($A3043,Systems!$A:$A,),match(Systems!$C$2,Systems!$2:$2,))))," ["&amp;index(Systems!$A:$E,match($A3043,Systems!$A:$A,),match(Systems!$C$2,Systems!$2:$2,))&amp;"]",)</f>
        <v>Wark</v>
      </c>
      <c r="C3043" s="144">
        <f t="array" ref="C3043">round((F3043-average(I3043,L3043,O3043,R3043,U3043))*X3043+if($B3043=$H3043,0,iferror(average(vlookup({$H3043,$K3043,$N3043,$Q3043,$T3043},$B:$D,column(B$1),0)),index(C:C,match($H3043,$B:$B,)))),3)</f>
        <v>-299.568</v>
      </c>
      <c r="D3043" s="144">
        <f t="array" ref="D3043">round((G3043-average(J3043,M3043,P3043,S3043,V3043))*Y3043+if($B3043=$H3043,0,iferror(average(vlookup({$H3043,$K3043,$N3043,$Q3043,$T3043},$B:$D,column(C$1),0)),index(D:D,match($H3043,$B:$B,)))),3)</f>
        <v>694.859</v>
      </c>
      <c r="E3043" s="145" t="s">
        <v>8254</v>
      </c>
      <c r="F3043" s="146">
        <v>222.323</v>
      </c>
      <c r="G3043" s="146">
        <v>478.902</v>
      </c>
      <c r="H3043" s="147" t="s">
        <v>404</v>
      </c>
      <c r="I3043" s="146">
        <v>301.299</v>
      </c>
      <c r="J3043" s="146">
        <v>662.09</v>
      </c>
      <c r="K3043" s="149"/>
      <c r="L3043" s="149"/>
      <c r="M3043" s="149"/>
      <c r="N3043" s="148"/>
      <c r="O3043" s="149"/>
      <c r="P3043" s="149"/>
      <c r="Q3043" s="148"/>
      <c r="R3043" s="149"/>
      <c r="S3043" s="149"/>
      <c r="T3043" s="148"/>
      <c r="U3043" s="149"/>
      <c r="V3043" s="149"/>
      <c r="W3043" s="149"/>
      <c r="X3043" s="150">
        <f t="shared" si="18"/>
        <v>3.793147048</v>
      </c>
      <c r="Y3043" s="150">
        <f t="shared" si="19"/>
        <v>-3.793147048</v>
      </c>
    </row>
    <row r="3044" ht="15.75" customHeight="1">
      <c r="A3044" s="119">
        <v>3043.0</v>
      </c>
      <c r="B3044" s="143" t="str">
        <f t="array" ref="B3044">index(Systems!$A:$E,match($A3044,Systems!$A:$A,),match(B$1,Systems!$2:$2,))&amp;if(not(isblank(index(Systems!$A:$E,match($A3044,Systems!$A:$A,),match(Systems!$C$2,Systems!$2:$2,))))," ["&amp;index(Systems!$A:$E,match($A3044,Systems!$A:$A,),match(Systems!$C$2,Systems!$2:$2,))&amp;"]",)</f>
        <v>Waystation 531 [Waypoint 531]</v>
      </c>
      <c r="C3044" s="144">
        <f t="array" ref="C3044">round((F3044-average(I3044,L3044,O3044,R3044,U3044))*X3044+if($B3044=$H3044,0,iferror(average(vlookup({$H3044,$K3044,$N3044,$Q3044,$T3044},$B:$D,column(B$1),0)),index(C:C,match($H3044,$B:$B,)))),3)</f>
        <v>-742.558</v>
      </c>
      <c r="D3044" s="144">
        <f t="array" ref="D3044">round((G3044-average(J3044,M3044,P3044,S3044,V3044))*Y3044+if($B3044=$H3044,0,iferror(average(vlookup({$H3044,$K3044,$N3044,$Q3044,$T3044},$B:$D,column(C$1),0)),index(D:D,match($H3044,$B:$B,)))),3)</f>
        <v>1349.207</v>
      </c>
      <c r="E3044" s="145" t="s">
        <v>8254</v>
      </c>
      <c r="F3044" s="146">
        <v>105.536</v>
      </c>
      <c r="G3044" s="146">
        <v>306.394</v>
      </c>
      <c r="H3044" s="147" t="s">
        <v>404</v>
      </c>
      <c r="I3044" s="146">
        <v>301.299</v>
      </c>
      <c r="J3044" s="146">
        <v>662.09</v>
      </c>
      <c r="K3044" s="149"/>
      <c r="L3044" s="149"/>
      <c r="M3044" s="149"/>
      <c r="N3044" s="148"/>
      <c r="O3044" s="149"/>
      <c r="P3044" s="149"/>
      <c r="Q3044" s="148"/>
      <c r="R3044" s="149"/>
      <c r="S3044" s="149"/>
      <c r="T3044" s="148"/>
      <c r="U3044" s="149"/>
      <c r="V3044" s="149"/>
      <c r="W3044" s="149"/>
      <c r="X3044" s="150">
        <f t="shared" si="18"/>
        <v>3.793147048</v>
      </c>
      <c r="Y3044" s="150">
        <f t="shared" si="19"/>
        <v>-3.793147048</v>
      </c>
    </row>
    <row r="3045" ht="15.75" customHeight="1">
      <c r="A3045" s="119">
        <v>3044.0</v>
      </c>
      <c r="B3045" s="143" t="str">
        <f t="array" ref="B3045">index(Systems!$A:$E,match($A3045,Systems!$A:$A,),match(B$1,Systems!$2:$2,))&amp;if(not(isblank(index(Systems!$A:$E,match($A3045,Systems!$A:$A,),match(Systems!$C$2,Systems!$2:$2,))))," ["&amp;index(Systems!$A:$E,match($A3045,Systems!$A:$A,),match(Systems!$C$2,Systems!$2:$2,))&amp;"]",)</f>
        <v>Wolf Orbital 82</v>
      </c>
      <c r="C3045" s="144">
        <f t="array" ref="C3045">round((F3045-average(I3045,L3045,O3045,R3045,U3045))*X3045+if($B3045=$H3045,0,iferror(average(vlookup({$H3045,$K3045,$N3045,$Q3045,$T3045},$B:$D,column(B$1),0)),index(C:C,match($H3045,$B:$B,)))),3)</f>
        <v>-103.853</v>
      </c>
      <c r="D3045" s="144">
        <f t="array" ref="D3045">round((G3045-average(J3045,M3045,P3045,S3045,V3045))*Y3045+if($B3045=$H3045,0,iferror(average(vlookup({$H3045,$K3045,$N3045,$Q3045,$T3045},$B:$D,column(C$1),0)),index(D:D,match($H3045,$B:$B,)))),3)</f>
        <v>683.813</v>
      </c>
      <c r="E3045" s="145" t="s">
        <v>8254</v>
      </c>
      <c r="F3045" s="146">
        <v>273.92</v>
      </c>
      <c r="G3045" s="146">
        <v>481.814</v>
      </c>
      <c r="H3045" s="147" t="s">
        <v>404</v>
      </c>
      <c r="I3045" s="146">
        <v>301.299</v>
      </c>
      <c r="J3045" s="146">
        <v>662.09</v>
      </c>
      <c r="K3045" s="149"/>
      <c r="L3045" s="149"/>
      <c r="M3045" s="149"/>
      <c r="N3045" s="148"/>
      <c r="O3045" s="149"/>
      <c r="P3045" s="149"/>
      <c r="Q3045" s="148"/>
      <c r="R3045" s="149"/>
      <c r="S3045" s="149"/>
      <c r="T3045" s="148"/>
      <c r="U3045" s="149"/>
      <c r="V3045" s="149"/>
      <c r="W3045" s="149"/>
      <c r="X3045" s="150">
        <f t="shared" si="18"/>
        <v>3.793147048</v>
      </c>
      <c r="Y3045" s="150">
        <f t="shared" si="19"/>
        <v>-3.793147048</v>
      </c>
    </row>
    <row r="3046" ht="15.75" customHeight="1">
      <c r="A3046" s="119">
        <v>3045.0</v>
      </c>
      <c r="B3046" s="143" t="str">
        <f t="array" ref="B3046">index(Systems!$A:$E,match($A3046,Systems!$A:$A,),match(B$1,Systems!$2:$2,))&amp;if(not(isblank(index(Systems!$A:$E,match($A3046,Systems!$A:$A,),match(Systems!$C$2,Systems!$2:$2,))))," ["&amp;index(Systems!$A:$E,match($A3046,Systems!$A:$A,),match(Systems!$C$2,Systems!$2:$2,))&amp;"]",)</f>
        <v>Argondale</v>
      </c>
      <c r="C3046" s="144">
        <f t="array" ref="C3046">round((F3046-average(I3046,L3046,O3046,R3046,U3046))*X3046+if($B3046=$H3046,0,iferror(average(vlookup({$H3046,$K3046,$N3046,$Q3046,$T3046},$B:$D,column(B$1),0)),index(C:C,match($H3046,$B:$B,)))),3)</f>
        <v>-943.157</v>
      </c>
      <c r="D3046" s="144">
        <f t="array" ref="D3046">round((G3046-average(J3046,M3046,P3046,S3046,V3046))*Y3046+if($B3046=$H3046,0,iferror(average(vlookup({$H3046,$K3046,$N3046,$Q3046,$T3046},$B:$D,column(C$1),0)),index(D:D,match($H3046,$B:$B,)))),3)</f>
        <v>-574.845</v>
      </c>
      <c r="E3046" s="145" t="s">
        <v>8255</v>
      </c>
      <c r="F3046" s="146">
        <v>411.297</v>
      </c>
      <c r="G3046" s="146">
        <v>150.125</v>
      </c>
      <c r="H3046" s="147" t="s">
        <v>404</v>
      </c>
      <c r="I3046" s="146">
        <v>659.998</v>
      </c>
      <c r="J3046" s="146">
        <v>301.706</v>
      </c>
      <c r="K3046" s="149"/>
      <c r="L3046" s="149"/>
      <c r="M3046" s="149"/>
      <c r="N3046" s="148"/>
      <c r="O3046" s="149"/>
      <c r="P3046" s="149"/>
      <c r="Q3046" s="148"/>
      <c r="R3046" s="149"/>
      <c r="S3046" s="149"/>
      <c r="T3046" s="148"/>
      <c r="U3046" s="149"/>
      <c r="V3046" s="149"/>
      <c r="W3046" s="149"/>
      <c r="X3046" s="150">
        <f t="shared" ref="X3046:X3064" si="20">300/79.107</f>
        <v>3.792331905</v>
      </c>
      <c r="Y3046" s="150">
        <f t="shared" ref="Y3046:Y3077" si="21">X3046</f>
        <v>3.792331905</v>
      </c>
    </row>
    <row r="3047" ht="15.75" customHeight="1">
      <c r="A3047" s="119">
        <v>3046.0</v>
      </c>
      <c r="B3047" s="143" t="str">
        <f t="array" ref="B3047">index(Systems!$A:$E,match($A3047,Systems!$A:$A,),match(B$1,Systems!$2:$2,))&amp;if(not(isblank(index(Systems!$A:$E,match($A3047,Systems!$A:$A,),match(Systems!$C$2,Systems!$2:$2,))))," ["&amp;index(Systems!$A:$E,match($A3047,Systems!$A:$A,),match(Systems!$C$2,Systems!$2:$2,))&amp;"]",)</f>
        <v>Brundams</v>
      </c>
      <c r="C3047" s="144">
        <f t="array" ref="C3047">round((F3047-average(I3047,L3047,O3047,R3047,U3047))*X3047+if($B3047=$H3047,0,iferror(average(vlookup({$H3047,$K3047,$N3047,$Q3047,$T3047},$B:$D,column(B$1),0)),index(C:C,match($H3047,$B:$B,)))),3)</f>
        <v>-1877.428</v>
      </c>
      <c r="D3047" s="144">
        <f t="array" ref="D3047">round((G3047-average(J3047,M3047,P3047,S3047,V3047))*Y3047+if($B3047=$H3047,0,iferror(average(vlookup({$H3047,$K3047,$N3047,$Q3047,$T3047},$B:$D,column(C$1),0)),index(D:D,match($H3047,$B:$B,)))),3)</f>
        <v>-441.992</v>
      </c>
      <c r="E3047" s="145" t="s">
        <v>8255</v>
      </c>
      <c r="F3047" s="146">
        <v>164.939</v>
      </c>
      <c r="G3047" s="146">
        <v>185.157</v>
      </c>
      <c r="H3047" s="147" t="s">
        <v>404</v>
      </c>
      <c r="I3047" s="146">
        <v>659.998</v>
      </c>
      <c r="J3047" s="146">
        <v>301.706</v>
      </c>
      <c r="K3047" s="149"/>
      <c r="L3047" s="149"/>
      <c r="M3047" s="149"/>
      <c r="N3047" s="148"/>
      <c r="O3047" s="149"/>
      <c r="P3047" s="149"/>
      <c r="Q3047" s="148"/>
      <c r="R3047" s="149"/>
      <c r="S3047" s="149"/>
      <c r="T3047" s="148"/>
      <c r="U3047" s="149"/>
      <c r="V3047" s="149"/>
      <c r="W3047" s="149"/>
      <c r="X3047" s="150">
        <f t="shared" si="20"/>
        <v>3.792331905</v>
      </c>
      <c r="Y3047" s="150">
        <f t="shared" si="21"/>
        <v>3.792331905</v>
      </c>
    </row>
    <row r="3048" ht="15.75" customHeight="1">
      <c r="A3048" s="119">
        <v>3047.0</v>
      </c>
      <c r="B3048" s="143" t="str">
        <f t="array" ref="B3048">index(Systems!$A:$E,match($A3048,Systems!$A:$A,),match(B$1,Systems!$2:$2,))&amp;if(not(isblank(index(Systems!$A:$E,match($A3048,Systems!$A:$A,),match(Systems!$C$2,Systems!$2:$2,))))," ["&amp;index(Systems!$A:$E,match($A3048,Systems!$A:$A,),match(Systems!$C$2,Systems!$2:$2,))&amp;"]",)</f>
        <v>Caesar's Crown</v>
      </c>
      <c r="C3048" s="144">
        <f t="array" ref="C3048">round((F3048-average(I3048,L3048,O3048,R3048,U3048))*X3048+if($B3048=$H3048,0,iferror(average(vlookup({$H3048,$K3048,$N3048,$Q3048,$T3048},$B:$D,column(B$1),0)),index(C:C,match($H3048,$B:$B,)))),3)</f>
        <v>-636.13</v>
      </c>
      <c r="D3048" s="144">
        <f t="array" ref="D3048">round((G3048-average(J3048,M3048,P3048,S3048,V3048))*Y3048+if($B3048=$H3048,0,iferror(average(vlookup({$H3048,$K3048,$N3048,$Q3048,$T3048},$B:$D,column(C$1),0)),index(D:D,match($H3048,$B:$B,)))),3)</f>
        <v>-196.257</v>
      </c>
      <c r="E3048" s="145" t="s">
        <v>8255</v>
      </c>
      <c r="F3048" s="146">
        <v>492.257</v>
      </c>
      <c r="G3048" s="146">
        <v>249.955</v>
      </c>
      <c r="H3048" s="147" t="s">
        <v>404</v>
      </c>
      <c r="I3048" s="146">
        <v>659.998</v>
      </c>
      <c r="J3048" s="146">
        <v>301.706</v>
      </c>
      <c r="K3048" s="149"/>
      <c r="L3048" s="149"/>
      <c r="M3048" s="149"/>
      <c r="N3048" s="148"/>
      <c r="O3048" s="149"/>
      <c r="P3048" s="149"/>
      <c r="Q3048" s="148"/>
      <c r="R3048" s="149"/>
      <c r="S3048" s="149"/>
      <c r="T3048" s="148"/>
      <c r="U3048" s="149"/>
      <c r="V3048" s="149"/>
      <c r="W3048" s="149"/>
      <c r="X3048" s="150">
        <f t="shared" si="20"/>
        <v>3.792331905</v>
      </c>
      <c r="Y3048" s="150">
        <f t="shared" si="21"/>
        <v>3.792331905</v>
      </c>
    </row>
    <row r="3049" ht="15.75" customHeight="1">
      <c r="A3049" s="119">
        <v>3048.0</v>
      </c>
      <c r="B3049" s="143" t="str">
        <f t="array" ref="B3049">index(Systems!$A:$E,match($A3049,Systems!$A:$A,),match(B$1,Systems!$2:$2,))&amp;if(not(isblank(index(Systems!$A:$E,match($A3049,Systems!$A:$A,),match(Systems!$C$2,Systems!$2:$2,))))," ["&amp;index(Systems!$A:$E,match($A3049,Systems!$A:$A,),match(Systems!$C$2,Systems!$2:$2,))&amp;"]",)</f>
        <v>Doggerbank</v>
      </c>
      <c r="C3049" s="144">
        <f t="array" ref="C3049">round((F3049-average(I3049,L3049,O3049,R3049,U3049))*X3049+if($B3049=$H3049,0,iferror(average(vlookup({$H3049,$K3049,$N3049,$Q3049,$T3049},$B:$D,column(B$1),0)),index(C:C,match($H3049,$B:$B,)))),3)</f>
        <v>-994.668</v>
      </c>
      <c r="D3049" s="144">
        <f t="array" ref="D3049">round((G3049-average(J3049,M3049,P3049,S3049,V3049))*Y3049+if($B3049=$H3049,0,iferror(average(vlookup({$H3049,$K3049,$N3049,$Q3049,$T3049},$B:$D,column(C$1),0)),index(D:D,match($H3049,$B:$B,)))),3)</f>
        <v>-280.913</v>
      </c>
      <c r="E3049" s="145" t="s">
        <v>8255</v>
      </c>
      <c r="F3049" s="146">
        <v>397.714</v>
      </c>
      <c r="G3049" s="146">
        <v>227.632</v>
      </c>
      <c r="H3049" s="147" t="s">
        <v>404</v>
      </c>
      <c r="I3049" s="146">
        <v>659.998</v>
      </c>
      <c r="J3049" s="146">
        <v>301.706</v>
      </c>
      <c r="K3049" s="149"/>
      <c r="L3049" s="149"/>
      <c r="M3049" s="149"/>
      <c r="N3049" s="148"/>
      <c r="O3049" s="149"/>
      <c r="P3049" s="149"/>
      <c r="Q3049" s="148"/>
      <c r="R3049" s="149"/>
      <c r="S3049" s="149"/>
      <c r="T3049" s="148"/>
      <c r="U3049" s="149"/>
      <c r="V3049" s="149"/>
      <c r="W3049" s="149"/>
      <c r="X3049" s="150">
        <f t="shared" si="20"/>
        <v>3.792331905</v>
      </c>
      <c r="Y3049" s="150">
        <f t="shared" si="21"/>
        <v>3.792331905</v>
      </c>
    </row>
    <row r="3050" ht="15.75" customHeight="1">
      <c r="A3050" s="119">
        <v>3049.0</v>
      </c>
      <c r="B3050" s="143" t="str">
        <f t="array" ref="B3050">index(Systems!$A:$E,match($A3050,Systems!$A:$A,),match(B$1,Systems!$2:$2,))&amp;if(not(isblank(index(Systems!$A:$E,match($A3050,Systems!$A:$A,),match(Systems!$C$2,Systems!$2:$2,))))," ["&amp;index(Systems!$A:$E,match($A3050,Systems!$A:$A,),match(Systems!$C$2,Systems!$2:$2,))&amp;"]",)</f>
        <v>Dorian's Tears</v>
      </c>
      <c r="C3050" s="144">
        <f t="array" ref="C3050">round((F3050-average(I3050,L3050,O3050,R3050,U3050))*X3050+if($B3050=$H3050,0,iferror(average(vlookup({$H3050,$K3050,$N3050,$Q3050,$T3050},$B:$D,column(B$1),0)),index(C:C,match($H3050,$B:$B,)))),3)</f>
        <v>-1129.019</v>
      </c>
      <c r="D3050" s="144">
        <f t="array" ref="D3050">round((G3050-average(J3050,M3050,P3050,S3050,V3050))*Y3050+if($B3050=$H3050,0,iferror(average(vlookup({$H3050,$K3050,$N3050,$Q3050,$T3050},$B:$D,column(C$1),0)),index(D:D,match($H3050,$B:$B,)))),3)</f>
        <v>411.589</v>
      </c>
      <c r="E3050" s="145" t="s">
        <v>8255</v>
      </c>
      <c r="F3050" s="146">
        <v>362.287</v>
      </c>
      <c r="G3050" s="146">
        <v>410.238</v>
      </c>
      <c r="H3050" s="147" t="s">
        <v>404</v>
      </c>
      <c r="I3050" s="146">
        <v>659.998</v>
      </c>
      <c r="J3050" s="146">
        <v>301.706</v>
      </c>
      <c r="K3050" s="149"/>
      <c r="L3050" s="149"/>
      <c r="M3050" s="149"/>
      <c r="N3050" s="148"/>
      <c r="O3050" s="149"/>
      <c r="P3050" s="149"/>
      <c r="Q3050" s="148"/>
      <c r="R3050" s="149"/>
      <c r="S3050" s="149"/>
      <c r="T3050" s="148"/>
      <c r="U3050" s="149"/>
      <c r="V3050" s="149"/>
      <c r="W3050" s="149"/>
      <c r="X3050" s="150">
        <f t="shared" si="20"/>
        <v>3.792331905</v>
      </c>
      <c r="Y3050" s="150">
        <f t="shared" si="21"/>
        <v>3.792331905</v>
      </c>
    </row>
    <row r="3051" ht="15.75" customHeight="1">
      <c r="A3051" s="119">
        <v>3050.0</v>
      </c>
      <c r="B3051" s="143" t="str">
        <f t="array" ref="B3051">index(Systems!$A:$E,match($A3051,Systems!$A:$A,),match(B$1,Systems!$2:$2,))&amp;if(not(isblank(index(Systems!$A:$E,match($A3051,Systems!$A:$A,),match(Systems!$C$2,Systems!$2:$2,))))," ["&amp;index(Systems!$A:$E,match($A3051,Systems!$A:$A,),match(Systems!$C$2,Systems!$2:$2,))&amp;"]",)</f>
        <v>Fröislandis</v>
      </c>
      <c r="C3051" s="144">
        <f t="array" ref="C3051">round((F3051-average(I3051,L3051,O3051,R3051,U3051))*X3051+if($B3051=$H3051,0,iferror(average(vlookup({$H3051,$K3051,$N3051,$Q3051,$T3051},$B:$D,column(B$1),0)),index(C:C,match($H3051,$B:$B,)))),3)</f>
        <v>-1318.131</v>
      </c>
      <c r="D3051" s="144">
        <f t="array" ref="D3051">round((G3051-average(J3051,M3051,P3051,S3051,V3051))*Y3051+if($B3051=$H3051,0,iferror(average(vlookup({$H3051,$K3051,$N3051,$Q3051,$T3051},$B:$D,column(C$1),0)),index(D:D,match($H3051,$B:$B,)))),3)</f>
        <v>-642.285</v>
      </c>
      <c r="E3051" s="145" t="s">
        <v>8255</v>
      </c>
      <c r="F3051" s="146">
        <v>312.42</v>
      </c>
      <c r="G3051" s="146">
        <v>132.342</v>
      </c>
      <c r="H3051" s="147" t="s">
        <v>404</v>
      </c>
      <c r="I3051" s="146">
        <v>659.998</v>
      </c>
      <c r="J3051" s="146">
        <v>301.706</v>
      </c>
      <c r="K3051" s="149"/>
      <c r="L3051" s="149"/>
      <c r="M3051" s="149"/>
      <c r="N3051" s="148"/>
      <c r="O3051" s="149"/>
      <c r="P3051" s="149"/>
      <c r="Q3051" s="148"/>
      <c r="R3051" s="149"/>
      <c r="S3051" s="149"/>
      <c r="T3051" s="148"/>
      <c r="U3051" s="149"/>
      <c r="V3051" s="149"/>
      <c r="W3051" s="149"/>
      <c r="X3051" s="150">
        <f t="shared" si="20"/>
        <v>3.792331905</v>
      </c>
      <c r="Y3051" s="150">
        <f t="shared" si="21"/>
        <v>3.792331905</v>
      </c>
    </row>
    <row r="3052" ht="15.75" customHeight="1">
      <c r="A3052" s="119">
        <v>3051.0</v>
      </c>
      <c r="B3052" s="143" t="str">
        <f t="array" ref="B3052">index(Systems!$A:$E,match($A3052,Systems!$A:$A,),match(B$1,Systems!$2:$2,))&amp;if(not(isblank(index(Systems!$A:$E,match($A3052,Systems!$A:$A,),match(Systems!$C$2,Systems!$2:$2,))))," ["&amp;index(Systems!$A:$E,match($A3052,Systems!$A:$A,),match(Systems!$C$2,Systems!$2:$2,))&amp;"]",)</f>
        <v>Gurgaldar</v>
      </c>
      <c r="C3052" s="144">
        <f t="array" ref="C3052">round((F3052-average(I3052,L3052,O3052,R3052,U3052))*X3052+if($B3052=$H3052,0,iferror(average(vlookup({$H3052,$K3052,$N3052,$Q3052,$T3052},$B:$D,column(B$1),0)),index(C:C,match($H3052,$B:$B,)))),3)</f>
        <v>-1381.808</v>
      </c>
      <c r="D3052" s="144">
        <f t="array" ref="D3052">round((G3052-average(J3052,M3052,P3052,S3052,V3052))*Y3052+if($B3052=$H3052,0,iferror(average(vlookup({$H3052,$K3052,$N3052,$Q3052,$T3052},$B:$D,column(C$1),0)),index(D:D,match($H3052,$B:$B,)))),3)</f>
        <v>-296.583</v>
      </c>
      <c r="E3052" s="145" t="s">
        <v>8255</v>
      </c>
      <c r="F3052" s="146">
        <v>295.629</v>
      </c>
      <c r="G3052" s="146">
        <v>223.5</v>
      </c>
      <c r="H3052" s="147" t="s">
        <v>404</v>
      </c>
      <c r="I3052" s="146">
        <v>659.998</v>
      </c>
      <c r="J3052" s="146">
        <v>301.706</v>
      </c>
      <c r="K3052" s="149"/>
      <c r="L3052" s="149"/>
      <c r="M3052" s="149"/>
      <c r="N3052" s="148"/>
      <c r="O3052" s="149"/>
      <c r="P3052" s="149"/>
      <c r="Q3052" s="148"/>
      <c r="R3052" s="149"/>
      <c r="S3052" s="149"/>
      <c r="T3052" s="148"/>
      <c r="U3052" s="149"/>
      <c r="V3052" s="149"/>
      <c r="W3052" s="149"/>
      <c r="X3052" s="150">
        <f t="shared" si="20"/>
        <v>3.792331905</v>
      </c>
      <c r="Y3052" s="150">
        <f t="shared" si="21"/>
        <v>3.792331905</v>
      </c>
    </row>
    <row r="3053" ht="15.75" customHeight="1">
      <c r="A3053" s="119">
        <v>3052.0</v>
      </c>
      <c r="B3053" s="143" t="str">
        <f t="array" ref="B3053">index(Systems!$A:$E,match($A3053,Systems!$A:$A,),match(B$1,Systems!$2:$2,))&amp;if(not(isblank(index(Systems!$A:$E,match($A3053,Systems!$A:$A,),match(Systems!$C$2,Systems!$2:$2,))))," ["&amp;index(Systems!$A:$E,match($A3053,Systems!$A:$A,),match(Systems!$C$2,Systems!$2:$2,))&amp;"]",)</f>
        <v>Heidrunn</v>
      </c>
      <c r="C3053" s="144">
        <f t="array" ref="C3053">round((F3053-average(I3053,L3053,O3053,R3053,U3053))*X3053+if($B3053=$H3053,0,iferror(average(vlookup({$H3053,$K3053,$N3053,$Q3053,$T3053},$B:$D,column(B$1),0)),index(C:C,match($H3053,$B:$B,)))),3)</f>
        <v>-1877.204</v>
      </c>
      <c r="D3053" s="144">
        <f t="array" ref="D3053">round((G3053-average(J3053,M3053,P3053,S3053,V3053))*Y3053+if($B3053=$H3053,0,iferror(average(vlookup({$H3053,$K3053,$N3053,$Q3053,$T3053},$B:$D,column(C$1),0)),index(D:D,match($H3053,$B:$B,)))),3)</f>
        <v>279.173</v>
      </c>
      <c r="E3053" s="145" t="s">
        <v>8255</v>
      </c>
      <c r="F3053" s="146">
        <v>164.998</v>
      </c>
      <c r="G3053" s="146">
        <v>375.321</v>
      </c>
      <c r="H3053" s="147" t="s">
        <v>404</v>
      </c>
      <c r="I3053" s="146">
        <v>659.998</v>
      </c>
      <c r="J3053" s="146">
        <v>301.706</v>
      </c>
      <c r="K3053" s="149"/>
      <c r="L3053" s="149"/>
      <c r="M3053" s="149"/>
      <c r="N3053" s="148"/>
      <c r="O3053" s="149"/>
      <c r="P3053" s="149"/>
      <c r="Q3053" s="148"/>
      <c r="R3053" s="149"/>
      <c r="S3053" s="149"/>
      <c r="T3053" s="148"/>
      <c r="U3053" s="149"/>
      <c r="V3053" s="149"/>
      <c r="W3053" s="149"/>
      <c r="X3053" s="150">
        <f t="shared" si="20"/>
        <v>3.792331905</v>
      </c>
      <c r="Y3053" s="150">
        <f t="shared" si="21"/>
        <v>3.792331905</v>
      </c>
    </row>
    <row r="3054" ht="15.75" customHeight="1">
      <c r="A3054" s="119">
        <v>3053.0</v>
      </c>
      <c r="B3054" s="143" t="str">
        <f t="array" ref="B3054">index(Systems!$A:$E,match($A3054,Systems!$A:$A,),match(B$1,Systems!$2:$2,))&amp;if(not(isblank(index(Systems!$A:$E,match($A3054,Systems!$A:$A,),match(Systems!$C$2,Systems!$2:$2,))))," ["&amp;index(Systems!$A:$E,match($A3054,Systems!$A:$A,),match(Systems!$C$2,Systems!$2:$2,))&amp;"]",)</f>
        <v>Interstellar Expeditions Base #14</v>
      </c>
      <c r="C3054" s="144">
        <f t="array" ref="C3054">round((F3054-average(I3054,L3054,O3054,R3054,U3054))*X3054+if($B3054=$H3054,0,iferror(average(vlookup({$H3054,$K3054,$N3054,$Q3054,$T3054},$B:$D,column(B$1),0)),index(C:C,match($H3054,$B:$B,)))),3)</f>
        <v>-1499.962</v>
      </c>
      <c r="D3054" s="144">
        <f t="array" ref="D3054">round((G3054-average(J3054,M3054,P3054,S3054,V3054))*Y3054+if($B3054=$H3054,0,iferror(average(vlookup({$H3054,$K3054,$N3054,$Q3054,$T3054},$B:$D,column(C$1),0)),index(D:D,match($H3054,$B:$B,)))),3)</f>
        <v>326.19</v>
      </c>
      <c r="E3054" s="145" t="s">
        <v>8255</v>
      </c>
      <c r="F3054" s="146">
        <v>264.473</v>
      </c>
      <c r="G3054" s="146">
        <v>387.719</v>
      </c>
      <c r="H3054" s="147" t="s">
        <v>404</v>
      </c>
      <c r="I3054" s="146">
        <v>659.998</v>
      </c>
      <c r="J3054" s="146">
        <v>301.706</v>
      </c>
      <c r="K3054" s="149"/>
      <c r="L3054" s="149"/>
      <c r="M3054" s="149"/>
      <c r="N3054" s="148"/>
      <c r="O3054" s="149"/>
      <c r="P3054" s="149"/>
      <c r="Q3054" s="148"/>
      <c r="R3054" s="149"/>
      <c r="S3054" s="149"/>
      <c r="T3054" s="148"/>
      <c r="U3054" s="149"/>
      <c r="V3054" s="149"/>
      <c r="W3054" s="149"/>
      <c r="X3054" s="150">
        <f t="shared" si="20"/>
        <v>3.792331905</v>
      </c>
      <c r="Y3054" s="150">
        <f t="shared" si="21"/>
        <v>3.792331905</v>
      </c>
    </row>
    <row r="3055" ht="15.75" customHeight="1">
      <c r="A3055" s="119">
        <v>3054.0</v>
      </c>
      <c r="B3055" s="143" t="str">
        <f t="array" ref="B3055">index(Systems!$A:$E,match($A3055,Systems!$A:$A,),match(B$1,Systems!$2:$2,))&amp;if(not(isblank(index(Systems!$A:$E,match($A3055,Systems!$A:$A,),match(Systems!$C$2,Systems!$2:$2,))))," ["&amp;index(Systems!$A:$E,match($A3055,Systems!$A:$A,),match(Systems!$C$2,Systems!$2:$2,))&amp;"]",)</f>
        <v>Joradian Cluster</v>
      </c>
      <c r="C3055" s="144">
        <f t="array" ref="C3055">round((F3055-average(I3055,L3055,O3055,R3055,U3055))*X3055+if($B3055=$H3055,0,iferror(average(vlookup({$H3055,$K3055,$N3055,$Q3055,$T3055},$B:$D,column(B$1),0)),index(C:C,match($H3055,$B:$B,)))),3)</f>
        <v>-1778.657</v>
      </c>
      <c r="D3055" s="144">
        <f t="array" ref="D3055">round((G3055-average(J3055,M3055,P3055,S3055,V3055))*Y3055+if($B3055=$H3055,0,iferror(average(vlookup({$H3055,$K3055,$N3055,$Q3055,$T3055},$B:$D,column(C$1),0)),index(D:D,match($H3055,$B:$B,)))),3)</f>
        <v>585.464</v>
      </c>
      <c r="E3055" s="145" t="s">
        <v>8255</v>
      </c>
      <c r="F3055" s="146">
        <v>190.984</v>
      </c>
      <c r="G3055" s="146">
        <v>456.087</v>
      </c>
      <c r="H3055" s="147" t="s">
        <v>404</v>
      </c>
      <c r="I3055" s="146">
        <v>659.998</v>
      </c>
      <c r="J3055" s="146">
        <v>301.706</v>
      </c>
      <c r="K3055" s="149"/>
      <c r="L3055" s="149"/>
      <c r="M3055" s="149"/>
      <c r="N3055" s="148"/>
      <c r="O3055" s="149"/>
      <c r="P3055" s="149"/>
      <c r="Q3055" s="148"/>
      <c r="R3055" s="149"/>
      <c r="S3055" s="149"/>
      <c r="T3055" s="148"/>
      <c r="U3055" s="149"/>
      <c r="V3055" s="149"/>
      <c r="W3055" s="149"/>
      <c r="X3055" s="150">
        <f t="shared" si="20"/>
        <v>3.792331905</v>
      </c>
      <c r="Y3055" s="150">
        <f t="shared" si="21"/>
        <v>3.792331905</v>
      </c>
    </row>
    <row r="3056" ht="15.75" customHeight="1">
      <c r="A3056" s="119">
        <v>3055.0</v>
      </c>
      <c r="B3056" s="143" t="str">
        <f t="array" ref="B3056">index(Systems!$A:$E,match($A3056,Systems!$A:$A,),match(B$1,Systems!$2:$2,))&amp;if(not(isblank(index(Systems!$A:$E,match($A3056,Systems!$A:$A,),match(Systems!$C$2,Systems!$2:$2,))))," ["&amp;index(Systems!$A:$E,match($A3056,Systems!$A:$A,),match(Systems!$C$2,Systems!$2:$2,))&amp;"]",)</f>
        <v>Kazlam</v>
      </c>
      <c r="C3056" s="144">
        <f t="array" ref="C3056">round((F3056-average(I3056,L3056,O3056,R3056,U3056))*X3056+if($B3056=$H3056,0,iferror(average(vlookup({$H3056,$K3056,$N3056,$Q3056,$T3056},$B:$D,column(B$1),0)),index(C:C,match($H3056,$B:$B,)))),3)</f>
        <v>-1420.702</v>
      </c>
      <c r="D3056" s="144">
        <f t="array" ref="D3056">round((G3056-average(J3056,M3056,P3056,S3056,V3056))*Y3056+if($B3056=$H3056,0,iferror(average(vlookup({$H3056,$K3056,$N3056,$Q3056,$T3056},$B:$D,column(C$1),0)),index(D:D,match($H3056,$B:$B,)))),3)</f>
        <v>804.13</v>
      </c>
      <c r="E3056" s="145" t="s">
        <v>8255</v>
      </c>
      <c r="F3056" s="146">
        <v>285.373</v>
      </c>
      <c r="G3056" s="146">
        <v>513.747</v>
      </c>
      <c r="H3056" s="147" t="s">
        <v>404</v>
      </c>
      <c r="I3056" s="146">
        <v>659.998</v>
      </c>
      <c r="J3056" s="146">
        <v>301.706</v>
      </c>
      <c r="K3056" s="149"/>
      <c r="L3056" s="149"/>
      <c r="M3056" s="149"/>
      <c r="N3056" s="148"/>
      <c r="O3056" s="149"/>
      <c r="P3056" s="149"/>
      <c r="Q3056" s="148"/>
      <c r="R3056" s="149"/>
      <c r="S3056" s="149"/>
      <c r="T3056" s="148"/>
      <c r="U3056" s="149"/>
      <c r="V3056" s="149"/>
      <c r="W3056" s="149"/>
      <c r="X3056" s="150">
        <f t="shared" si="20"/>
        <v>3.792331905</v>
      </c>
      <c r="Y3056" s="150">
        <f t="shared" si="21"/>
        <v>3.792331905</v>
      </c>
    </row>
    <row r="3057" ht="15.75" customHeight="1">
      <c r="A3057" s="119">
        <v>3056.0</v>
      </c>
      <c r="B3057" s="143" t="str">
        <f t="array" ref="B3057">index(Systems!$A:$E,match($A3057,Systems!$A:$A,),match(B$1,Systems!$2:$2,))&amp;if(not(isblank(index(Systems!$A:$E,match($A3057,Systems!$A:$A,),match(Systems!$C$2,Systems!$2:$2,))))," ["&amp;index(Systems!$A:$E,match($A3057,Systems!$A:$A,),match(Systems!$C$2,Systems!$2:$2,))&amp;"]",)</f>
        <v>Landrum</v>
      </c>
      <c r="C3057" s="144">
        <f t="array" ref="C3057">round((F3057-average(I3057,L3057,O3057,R3057,U3057))*X3057+if($B3057=$H3057,0,iferror(average(vlookup({$H3057,$K3057,$N3057,$Q3057,$T3057},$B:$D,column(B$1),0)),index(C:C,match($H3057,$B:$B,)))),3)</f>
        <v>-1127.445</v>
      </c>
      <c r="D3057" s="144">
        <f t="array" ref="D3057">round((G3057-average(J3057,M3057,P3057,S3057,V3057))*Y3057+if($B3057=$H3057,0,iferror(average(vlookup({$H3057,$K3057,$N3057,$Q3057,$T3057},$B:$D,column(C$1),0)),index(D:D,match($H3057,$B:$B,)))),3)</f>
        <v>-574.129</v>
      </c>
      <c r="E3057" s="145" t="s">
        <v>8255</v>
      </c>
      <c r="F3057" s="146">
        <v>362.702</v>
      </c>
      <c r="G3057" s="146">
        <v>150.314</v>
      </c>
      <c r="H3057" s="147" t="s">
        <v>404</v>
      </c>
      <c r="I3057" s="146">
        <v>659.998</v>
      </c>
      <c r="J3057" s="146">
        <v>301.706</v>
      </c>
      <c r="K3057" s="149"/>
      <c r="L3057" s="149"/>
      <c r="M3057" s="149"/>
      <c r="N3057" s="148"/>
      <c r="O3057" s="149"/>
      <c r="P3057" s="149"/>
      <c r="Q3057" s="148"/>
      <c r="R3057" s="149"/>
      <c r="S3057" s="149"/>
      <c r="T3057" s="148"/>
      <c r="U3057" s="149"/>
      <c r="V3057" s="149"/>
      <c r="W3057" s="149"/>
      <c r="X3057" s="150">
        <f t="shared" si="20"/>
        <v>3.792331905</v>
      </c>
      <c r="Y3057" s="150">
        <f t="shared" si="21"/>
        <v>3.792331905</v>
      </c>
    </row>
    <row r="3058" ht="15.75" customHeight="1">
      <c r="A3058" s="119">
        <v>3057.0</v>
      </c>
      <c r="B3058" s="143" t="str">
        <f t="array" ref="B3058">index(Systems!$A:$E,match($A3058,Systems!$A:$A,),match(B$1,Systems!$2:$2,))&amp;if(not(isblank(index(Systems!$A:$E,match($A3058,Systems!$A:$A,),match(Systems!$C$2,Systems!$2:$2,))))," ["&amp;index(Systems!$A:$E,match($A3058,Systems!$A:$A,),match(Systems!$C$2,Systems!$2:$2,))&amp;"]",)</f>
        <v>Malador Cluster</v>
      </c>
      <c r="C3058" s="144">
        <f t="array" ref="C3058">round((F3058-average(I3058,L3058,O3058,R3058,U3058))*X3058+if($B3058=$H3058,0,iferror(average(vlookup({$H3058,$K3058,$N3058,$Q3058,$T3058},$B:$D,column(B$1),0)),index(C:C,match($H3058,$B:$B,)))),3)</f>
        <v>-1045.933</v>
      </c>
      <c r="D3058" s="144">
        <f t="array" ref="D3058">round((G3058-average(J3058,M3058,P3058,S3058,V3058))*Y3058+if($B3058=$H3058,0,iferror(average(vlookup({$H3058,$K3058,$N3058,$Q3058,$T3058},$B:$D,column(C$1),0)),index(D:D,match($H3058,$B:$B,)))),3)</f>
        <v>-381.236</v>
      </c>
      <c r="E3058" s="145" t="s">
        <v>8255</v>
      </c>
      <c r="F3058" s="146">
        <v>384.196</v>
      </c>
      <c r="G3058" s="146">
        <v>201.178</v>
      </c>
      <c r="H3058" s="147" t="s">
        <v>404</v>
      </c>
      <c r="I3058" s="146">
        <v>659.998</v>
      </c>
      <c r="J3058" s="146">
        <v>301.706</v>
      </c>
      <c r="K3058" s="149"/>
      <c r="L3058" s="149"/>
      <c r="M3058" s="149"/>
      <c r="N3058" s="148"/>
      <c r="O3058" s="149"/>
      <c r="P3058" s="149"/>
      <c r="Q3058" s="148"/>
      <c r="R3058" s="149"/>
      <c r="S3058" s="149"/>
      <c r="T3058" s="148"/>
      <c r="U3058" s="149"/>
      <c r="V3058" s="149"/>
      <c r="W3058" s="149"/>
      <c r="X3058" s="150">
        <f t="shared" si="20"/>
        <v>3.792331905</v>
      </c>
      <c r="Y3058" s="150">
        <f t="shared" si="21"/>
        <v>3.792331905</v>
      </c>
    </row>
    <row r="3059" ht="15.75" customHeight="1">
      <c r="A3059" s="119">
        <v>3058.0</v>
      </c>
      <c r="B3059" s="143" t="str">
        <f t="array" ref="B3059">index(Systems!$A:$E,match($A3059,Systems!$A:$A,),match(B$1,Systems!$2:$2,))&amp;if(not(isblank(index(Systems!$A:$E,match($A3059,Systems!$A:$A,),match(Systems!$C$2,Systems!$2:$2,))))," ["&amp;index(Systems!$A:$E,match($A3059,Systems!$A:$A,),match(Systems!$C$2,Systems!$2:$2,))&amp;"]",)</f>
        <v>Refuel Base Gamma</v>
      </c>
      <c r="C3059" s="144">
        <f t="array" ref="C3059">round((F3059-average(I3059,L3059,O3059,R3059,U3059))*X3059+if($B3059=$H3059,0,iferror(average(vlookup({$H3059,$K3059,$N3059,$Q3059,$T3059},$B:$D,column(B$1),0)),index(C:C,match($H3059,$B:$B,)))),3)</f>
        <v>-1098.46</v>
      </c>
      <c r="D3059" s="144">
        <f t="array" ref="D3059">round((G3059-average(J3059,M3059,P3059,S3059,V3059))*Y3059+if($B3059=$H3059,0,iferror(average(vlookup({$H3059,$K3059,$N3059,$Q3059,$T3059},$B:$D,column(C$1),0)),index(D:D,match($H3059,$B:$B,)))),3)</f>
        <v>-238.28</v>
      </c>
      <c r="E3059" s="145" t="s">
        <v>8255</v>
      </c>
      <c r="F3059" s="146">
        <v>370.345</v>
      </c>
      <c r="G3059" s="146">
        <v>238.874</v>
      </c>
      <c r="H3059" s="147" t="s">
        <v>404</v>
      </c>
      <c r="I3059" s="146">
        <v>659.998</v>
      </c>
      <c r="J3059" s="146">
        <v>301.706</v>
      </c>
      <c r="K3059" s="149"/>
      <c r="L3059" s="149"/>
      <c r="M3059" s="149"/>
      <c r="N3059" s="148"/>
      <c r="O3059" s="149"/>
      <c r="P3059" s="149"/>
      <c r="Q3059" s="148"/>
      <c r="R3059" s="149"/>
      <c r="S3059" s="149"/>
      <c r="T3059" s="148"/>
      <c r="U3059" s="149"/>
      <c r="V3059" s="149"/>
      <c r="W3059" s="149"/>
      <c r="X3059" s="150">
        <f t="shared" si="20"/>
        <v>3.792331905</v>
      </c>
      <c r="Y3059" s="150">
        <f t="shared" si="21"/>
        <v>3.792331905</v>
      </c>
    </row>
    <row r="3060" ht="15.75" customHeight="1">
      <c r="A3060" s="119">
        <v>3059.0</v>
      </c>
      <c r="B3060" s="143" t="str">
        <f t="array" ref="B3060">index(Systems!$A:$E,match($A3060,Systems!$A:$A,),match(B$1,Systems!$2:$2,))&amp;if(not(isblank(index(Systems!$A:$E,match($A3060,Systems!$A:$A,),match(Systems!$C$2,Systems!$2:$2,))))," ["&amp;index(Systems!$A:$E,match($A3060,Systems!$A:$A,),match(Systems!$C$2,Systems!$2:$2,))&amp;"]",)</f>
        <v>Rim Worlds Republic Outpost #27 [Coreward Confederacy]</v>
      </c>
      <c r="C3060" s="144">
        <f t="array" ref="C3060">round((F3060-average(I3060,L3060,O3060,R3060,U3060))*X3060+if($B3060=$H3060,0,iferror(average(vlookup({$H3060,$K3060,$N3060,$Q3060,$T3060},$B:$D,column(B$1),0)),index(C:C,match($H3060,$B:$B,)))),3)</f>
        <v>-753.184</v>
      </c>
      <c r="D3060" s="144">
        <f t="array" ref="D3060">round((G3060-average(J3060,M3060,P3060,S3060,V3060))*Y3060+if($B3060=$H3060,0,iferror(average(vlookup({$H3060,$K3060,$N3060,$Q3060,$T3060},$B:$D,column(C$1),0)),index(D:D,match($H3060,$B:$B,)))),3)</f>
        <v>444.833</v>
      </c>
      <c r="E3060" s="145" t="s">
        <v>8255</v>
      </c>
      <c r="F3060" s="146">
        <v>461.391</v>
      </c>
      <c r="G3060" s="146">
        <v>419.004</v>
      </c>
      <c r="H3060" s="147" t="s">
        <v>404</v>
      </c>
      <c r="I3060" s="146">
        <v>659.998</v>
      </c>
      <c r="J3060" s="146">
        <v>301.706</v>
      </c>
      <c r="K3060" s="149"/>
      <c r="L3060" s="149"/>
      <c r="M3060" s="149"/>
      <c r="N3060" s="148"/>
      <c r="O3060" s="149"/>
      <c r="P3060" s="149"/>
      <c r="Q3060" s="148"/>
      <c r="R3060" s="149"/>
      <c r="S3060" s="149"/>
      <c r="T3060" s="148"/>
      <c r="U3060" s="149"/>
      <c r="V3060" s="149"/>
      <c r="W3060" s="149"/>
      <c r="X3060" s="150">
        <f t="shared" si="20"/>
        <v>3.792331905</v>
      </c>
      <c r="Y3060" s="150">
        <f t="shared" si="21"/>
        <v>3.792331905</v>
      </c>
    </row>
    <row r="3061" ht="15.75" customHeight="1">
      <c r="A3061" s="119">
        <v>3060.0</v>
      </c>
      <c r="B3061" s="143" t="str">
        <f t="array" ref="B3061">index(Systems!$A:$E,match($A3061,Systems!$A:$A,),match(B$1,Systems!$2:$2,))&amp;if(not(isblank(index(Systems!$A:$E,match($A3061,Systems!$A:$A,),match(Systems!$C$2,Systems!$2:$2,))))," ["&amp;index(Systems!$A:$E,match($A3061,Systems!$A:$A,),match(Systems!$C$2,Systems!$2:$2,))&amp;"]",)</f>
        <v>St. Andreas</v>
      </c>
      <c r="C3061" s="144">
        <f t="array" ref="C3061">round((F3061-average(I3061,L3061,O3061,R3061,U3061))*X3061+if($B3061=$H3061,0,iferror(average(vlookup({$H3061,$K3061,$N3061,$Q3061,$T3061},$B:$D,column(B$1),0)),index(C:C,match($H3061,$B:$B,)))),3)</f>
        <v>-582.627</v>
      </c>
      <c r="D3061" s="144">
        <f t="array" ref="D3061">round((G3061-average(J3061,M3061,P3061,S3061,V3061))*Y3061+if($B3061=$H3061,0,iferror(average(vlookup({$H3061,$K3061,$N3061,$Q3061,$T3061},$B:$D,column(C$1),0)),index(D:D,match($H3061,$B:$B,)))),3)</f>
        <v>-365.812</v>
      </c>
      <c r="E3061" s="145" t="s">
        <v>8255</v>
      </c>
      <c r="F3061" s="146">
        <v>506.365</v>
      </c>
      <c r="G3061" s="146">
        <v>205.245</v>
      </c>
      <c r="H3061" s="147" t="s">
        <v>404</v>
      </c>
      <c r="I3061" s="146">
        <v>659.998</v>
      </c>
      <c r="J3061" s="146">
        <v>301.706</v>
      </c>
      <c r="K3061" s="149"/>
      <c r="L3061" s="149"/>
      <c r="M3061" s="149"/>
      <c r="N3061" s="148"/>
      <c r="O3061" s="149"/>
      <c r="P3061" s="149"/>
      <c r="Q3061" s="148"/>
      <c r="R3061" s="149"/>
      <c r="S3061" s="149"/>
      <c r="T3061" s="148"/>
      <c r="U3061" s="149"/>
      <c r="V3061" s="149"/>
      <c r="W3061" s="149"/>
      <c r="X3061" s="150">
        <f t="shared" si="20"/>
        <v>3.792331905</v>
      </c>
      <c r="Y3061" s="150">
        <f t="shared" si="21"/>
        <v>3.792331905</v>
      </c>
    </row>
    <row r="3062" ht="15.75" customHeight="1">
      <c r="A3062" s="119">
        <v>3061.0</v>
      </c>
      <c r="B3062" s="143" t="str">
        <f t="array" ref="B3062">index(Systems!$A:$E,match($A3062,Systems!$A:$A,),match(B$1,Systems!$2:$2,))&amp;if(not(isblank(index(Systems!$A:$E,match($A3062,Systems!$A:$A,),match(Systems!$C$2,Systems!$2:$2,))))," ["&amp;index(Systems!$A:$E,match($A3062,Systems!$A:$A,),match(Systems!$C$2,Systems!$2:$2,))&amp;"]",)</f>
        <v>Star Cluster 814</v>
      </c>
      <c r="C3062" s="144">
        <f t="array" ref="C3062">round((F3062-average(I3062,L3062,O3062,R3062,U3062))*X3062+if($B3062=$H3062,0,iferror(average(vlookup({$H3062,$K3062,$N3062,$Q3062,$T3062},$B:$D,column(B$1),0)),index(C:C,match($H3062,$B:$B,)))),3)</f>
        <v>-1022.697</v>
      </c>
      <c r="D3062" s="144">
        <f t="array" ref="D3062">round((G3062-average(J3062,M3062,P3062,S3062,V3062))*Y3062+if($B3062=$H3062,0,iferror(average(vlookup({$H3062,$K3062,$N3062,$Q3062,$T3062},$B:$D,column(C$1),0)),index(D:D,match($H3062,$B:$B,)))),3)</f>
        <v>-449.467</v>
      </c>
      <c r="E3062" s="145" t="s">
        <v>8255</v>
      </c>
      <c r="F3062" s="146">
        <v>390.323</v>
      </c>
      <c r="G3062" s="146">
        <v>183.186</v>
      </c>
      <c r="H3062" s="147" t="s">
        <v>404</v>
      </c>
      <c r="I3062" s="146">
        <v>659.998</v>
      </c>
      <c r="J3062" s="146">
        <v>301.706</v>
      </c>
      <c r="K3062" s="149"/>
      <c r="L3062" s="149"/>
      <c r="M3062" s="149"/>
      <c r="N3062" s="148"/>
      <c r="O3062" s="149"/>
      <c r="P3062" s="149"/>
      <c r="Q3062" s="148"/>
      <c r="R3062" s="149"/>
      <c r="S3062" s="149"/>
      <c r="T3062" s="148"/>
      <c r="U3062" s="149"/>
      <c r="V3062" s="149"/>
      <c r="W3062" s="149"/>
      <c r="X3062" s="150">
        <f t="shared" si="20"/>
        <v>3.792331905</v>
      </c>
      <c r="Y3062" s="150">
        <f t="shared" si="21"/>
        <v>3.792331905</v>
      </c>
    </row>
    <row r="3063" ht="15.75" customHeight="1">
      <c r="A3063" s="119">
        <v>3062.0</v>
      </c>
      <c r="B3063" s="143" t="str">
        <f t="array" ref="B3063">index(Systems!$A:$E,match($A3063,Systems!$A:$A,),match(B$1,Systems!$2:$2,))&amp;if(not(isblank(index(Systems!$A:$E,match($A3063,Systems!$A:$A,),match(Systems!$C$2,Systems!$2:$2,))))," ["&amp;index(Systems!$A:$E,match($A3063,Systems!$A:$A,),match(Systems!$C$2,Systems!$2:$2,))&amp;"]",)</f>
        <v>Tansalir</v>
      </c>
      <c r="C3063" s="144">
        <f t="array" ref="C3063">round((F3063-average(I3063,L3063,O3063,R3063,U3063))*X3063+if($B3063=$H3063,0,iferror(average(vlookup({$H3063,$K3063,$N3063,$Q3063,$T3063},$B:$D,column(B$1),0)),index(C:C,match($H3063,$B:$B,)))),3)</f>
        <v>-1550.813</v>
      </c>
      <c r="D3063" s="144">
        <f t="array" ref="D3063">round((G3063-average(J3063,M3063,P3063,S3063,V3063))*Y3063+if($B3063=$H3063,0,iferror(average(vlookup({$H3063,$K3063,$N3063,$Q3063,$T3063},$B:$D,column(C$1),0)),index(D:D,match($H3063,$B:$B,)))),3)</f>
        <v>-513.952</v>
      </c>
      <c r="E3063" s="145" t="s">
        <v>8255</v>
      </c>
      <c r="F3063" s="146">
        <v>251.064</v>
      </c>
      <c r="G3063" s="146">
        <v>166.182</v>
      </c>
      <c r="H3063" s="147" t="s">
        <v>404</v>
      </c>
      <c r="I3063" s="146">
        <v>659.998</v>
      </c>
      <c r="J3063" s="146">
        <v>301.706</v>
      </c>
      <c r="K3063" s="149"/>
      <c r="L3063" s="149"/>
      <c r="M3063" s="149"/>
      <c r="N3063" s="148"/>
      <c r="O3063" s="149"/>
      <c r="P3063" s="149"/>
      <c r="Q3063" s="148"/>
      <c r="R3063" s="149"/>
      <c r="S3063" s="149"/>
      <c r="T3063" s="148"/>
      <c r="U3063" s="149"/>
      <c r="V3063" s="149"/>
      <c r="W3063" s="149"/>
      <c r="X3063" s="150">
        <f t="shared" si="20"/>
        <v>3.792331905</v>
      </c>
      <c r="Y3063" s="150">
        <f t="shared" si="21"/>
        <v>3.792331905</v>
      </c>
    </row>
    <row r="3064" ht="15.75" customHeight="1">
      <c r="A3064" s="119">
        <v>3063.0</v>
      </c>
      <c r="B3064" s="143" t="str">
        <f t="array" ref="B3064">index(Systems!$A:$E,match($A3064,Systems!$A:$A,),match(B$1,Systems!$2:$2,))&amp;if(not(isblank(index(Systems!$A:$E,match($A3064,Systems!$A:$A,),match(Systems!$C$2,Systems!$2:$2,))))," ["&amp;index(Systems!$A:$E,match($A3064,Systems!$A:$A,),match(Systems!$C$2,Systems!$2:$2,))&amp;"]",)</f>
        <v>The Eyes in the Dark</v>
      </c>
      <c r="C3064" s="144">
        <f t="array" ref="C3064">round((F3064-average(I3064,L3064,O3064,R3064,U3064))*X3064+if($B3064=$H3064,0,iferror(average(vlookup({$H3064,$K3064,$N3064,$Q3064,$T3064},$B:$D,column(B$1),0)),index(C:C,match($H3064,$B:$B,)))),3)</f>
        <v>-936.001</v>
      </c>
      <c r="D3064" s="144">
        <f t="array" ref="D3064">round((G3064-average(J3064,M3064,P3064,S3064,V3064))*Y3064+if($B3064=$H3064,0,iferror(average(vlookup({$H3064,$K3064,$N3064,$Q3064,$T3064},$B:$D,column(C$1),0)),index(D:D,match($H3064,$B:$B,)))),3)</f>
        <v>297.243</v>
      </c>
      <c r="E3064" s="145" t="s">
        <v>8255</v>
      </c>
      <c r="F3064" s="146">
        <v>413.184</v>
      </c>
      <c r="G3064" s="146">
        <v>380.086</v>
      </c>
      <c r="H3064" s="147" t="s">
        <v>404</v>
      </c>
      <c r="I3064" s="146">
        <v>659.998</v>
      </c>
      <c r="J3064" s="146">
        <v>301.706</v>
      </c>
      <c r="K3064" s="149"/>
      <c r="L3064" s="149"/>
      <c r="M3064" s="149"/>
      <c r="N3064" s="148"/>
      <c r="O3064" s="149"/>
      <c r="P3064" s="149"/>
      <c r="Q3064" s="148"/>
      <c r="R3064" s="149"/>
      <c r="S3064" s="149"/>
      <c r="T3064" s="148"/>
      <c r="U3064" s="149"/>
      <c r="V3064" s="149"/>
      <c r="W3064" s="149"/>
      <c r="X3064" s="150">
        <f t="shared" si="20"/>
        <v>3.792331905</v>
      </c>
      <c r="Y3064" s="150">
        <f t="shared" si="21"/>
        <v>3.792331905</v>
      </c>
    </row>
    <row r="3065" ht="15.75" customHeight="1">
      <c r="A3065" s="119">
        <v>3064.0</v>
      </c>
      <c r="B3065" s="143" t="str">
        <f t="array" ref="B3065">index(Systems!$A:$E,match($A3065,Systems!$A:$A,),match(B$1,Systems!$2:$2,))&amp;if(not(isblank(index(Systems!$A:$E,match($A3065,Systems!$A:$A,),match(Systems!$C$2,Systems!$2:$2,))))," ["&amp;index(Systems!$A:$E,match($A3065,Systems!$A:$A,),match(Systems!$C$2,Systems!$2:$2,))&amp;"]",)</f>
        <v>Union of Samoyedic Colonies</v>
      </c>
      <c r="C3065" s="144">
        <f t="array" ref="C3065">round((F3065-average(I3065,L3065,O3065,R3065,U3065))*X3065+if($B3065=$H3065,0,iferror(average(vlookup({$H3065,$K3065,$N3065,$Q3065,$T3065},$B:$D,column(B$1),0)),index(C:C,match($H3065,$B:$B,)))),3)</f>
        <v>-896.324</v>
      </c>
      <c r="D3065" s="144">
        <f t="array" ref="D3065">round((G3065-average(J3065,M3065,P3065,S3065,V3065))*Y3065+if($B3065=$H3065,0,iferror(average(vlookup({$H3065,$K3065,$N3065,$Q3065,$T3065},$B:$D,column(C$1),0)),index(D:D,match($H3065,$B:$B,)))),3)</f>
        <v>34.81</v>
      </c>
      <c r="E3065" s="145" t="s">
        <v>8255</v>
      </c>
      <c r="F3065" s="146">
        <v>423.697</v>
      </c>
      <c r="G3065" s="146">
        <v>310.883</v>
      </c>
      <c r="H3065" s="147" t="s">
        <v>404</v>
      </c>
      <c r="I3065" s="146">
        <v>659.998</v>
      </c>
      <c r="J3065" s="146">
        <v>301.706</v>
      </c>
      <c r="K3065" s="149"/>
      <c r="L3065" s="149"/>
      <c r="M3065" s="149"/>
      <c r="N3065" s="148"/>
      <c r="O3065" s="149"/>
      <c r="P3065" s="149"/>
      <c r="Q3065" s="148"/>
      <c r="R3065" s="149"/>
      <c r="S3065" s="149"/>
      <c r="T3065" s="148"/>
      <c r="U3065" s="149"/>
      <c r="V3065" s="149"/>
      <c r="W3065" s="149"/>
      <c r="X3065" s="150">
        <f>300/79.09</f>
        <v>3.793147048</v>
      </c>
      <c r="Y3065" s="150">
        <f t="shared" si="21"/>
        <v>3.793147048</v>
      </c>
    </row>
    <row r="3066" ht="15.75" customHeight="1">
      <c r="A3066" s="119">
        <v>3065.0</v>
      </c>
      <c r="B3066" s="143" t="str">
        <f t="array" ref="B3066">index(Systems!$A:$E,match($A3066,Systems!$A:$A,),match(B$1,Systems!$2:$2,))&amp;if(not(isblank(index(Systems!$A:$E,match($A3066,Systems!$A:$A,),match(Systems!$C$2,Systems!$2:$2,))))," ["&amp;index(Systems!$A:$E,match($A3066,Systems!$A:$A,),match(Systems!$C$2,Systems!$2:$2,))&amp;"]",)</f>
        <v>Illizi</v>
      </c>
      <c r="C3066" s="144">
        <f t="array" ref="C3066">round((F3066-average(I3066,L3066,O3066,R3066,U3066))*X3066+if($B3066=$H3066,0,iferror(average(vlookup({$H3066,$K3066,$N3066,$Q3066,$T3066},$B:$D,column(B$1),0)),index(C:C,match($H3066,$B:$B,)))),3)</f>
        <v>-1026.588</v>
      </c>
      <c r="D3066" s="144">
        <f t="array" ref="D3066">round((G3066-average(J3066,M3066,P3066,S3066,V3066))*Y3066+if($B3066=$H3066,0,iferror(average(vlookup({$H3066,$K3066,$N3066,$Q3066,$T3066},$B:$D,column(C$1),0)),index(D:D,match($H3066,$B:$B,)))),3)</f>
        <v>148.021</v>
      </c>
      <c r="E3066" s="145" t="s">
        <v>8255</v>
      </c>
      <c r="F3066" s="146">
        <v>208.876</v>
      </c>
      <c r="G3066" s="146">
        <v>110.802</v>
      </c>
      <c r="H3066" s="152" t="s">
        <v>7935</v>
      </c>
      <c r="I3066" s="146">
        <v>222.483</v>
      </c>
      <c r="J3066" s="146">
        <v>111.502</v>
      </c>
      <c r="K3066" s="149"/>
      <c r="L3066" s="149"/>
      <c r="M3066" s="149"/>
      <c r="N3066" s="148"/>
      <c r="O3066" s="149"/>
      <c r="P3066" s="149"/>
      <c r="Q3066" s="148"/>
      <c r="R3066" s="149"/>
      <c r="S3066" s="149"/>
      <c r="T3066" s="148"/>
      <c r="U3066" s="149"/>
      <c r="V3066" s="149"/>
      <c r="W3066" s="149"/>
      <c r="X3066" s="150">
        <f t="shared" ref="X3066:X3077" si="22">100/58.542</f>
        <v>1.708175327</v>
      </c>
      <c r="Y3066" s="150">
        <f t="shared" si="21"/>
        <v>1.708175327</v>
      </c>
    </row>
    <row r="3067" ht="15.75" customHeight="1">
      <c r="A3067" s="119">
        <v>3066.0</v>
      </c>
      <c r="B3067" s="143" t="str">
        <f t="array" ref="B3067">index(Systems!$A:$E,match($A3067,Systems!$A:$A,),match(B$1,Systems!$2:$2,))&amp;if(not(isblank(index(Systems!$A:$E,match($A3067,Systems!$A:$A,),match(Systems!$C$2,Systems!$2:$2,))))," ["&amp;index(Systems!$A:$E,match($A3067,Systems!$A:$A,),match(Systems!$C$2,Systems!$2:$2,))&amp;"]",)</f>
        <v>Kapoeta</v>
      </c>
      <c r="C3067" s="144">
        <f t="array" ref="C3067">round((F3067-average(I3067,L3067,O3067,R3067,U3067))*X3067+if($B3067=$H3067,0,iferror(average(vlookup({$H3067,$K3067,$N3067,$Q3067,$T3067},$B:$D,column(B$1),0)),index(C:C,match($H3067,$B:$B,)))),3)</f>
        <v>-1011.211</v>
      </c>
      <c r="D3067" s="144">
        <f t="array" ref="D3067">round((G3067-average(J3067,M3067,P3067,S3067,V3067))*Y3067+if($B3067=$H3067,0,iferror(average(vlookup({$H3067,$K3067,$N3067,$Q3067,$T3067},$B:$D,column(C$1),0)),index(D:D,match($H3067,$B:$B,)))),3)</f>
        <v>191.447</v>
      </c>
      <c r="E3067" s="145" t="s">
        <v>8255</v>
      </c>
      <c r="F3067" s="146">
        <v>217.878</v>
      </c>
      <c r="G3067" s="146">
        <v>136.224</v>
      </c>
      <c r="H3067" s="152" t="s">
        <v>7935</v>
      </c>
      <c r="I3067" s="146">
        <v>222.483</v>
      </c>
      <c r="J3067" s="146">
        <v>111.502</v>
      </c>
      <c r="K3067" s="149"/>
      <c r="L3067" s="149"/>
      <c r="M3067" s="149"/>
      <c r="N3067" s="148"/>
      <c r="O3067" s="149"/>
      <c r="P3067" s="149"/>
      <c r="Q3067" s="148"/>
      <c r="R3067" s="149"/>
      <c r="S3067" s="149"/>
      <c r="T3067" s="148"/>
      <c r="U3067" s="149"/>
      <c r="V3067" s="149"/>
      <c r="W3067" s="149"/>
      <c r="X3067" s="150">
        <f t="shared" si="22"/>
        <v>1.708175327</v>
      </c>
      <c r="Y3067" s="150">
        <f t="shared" si="21"/>
        <v>1.708175327</v>
      </c>
    </row>
    <row r="3068" ht="15.75" customHeight="1">
      <c r="A3068" s="119">
        <v>3067.0</v>
      </c>
      <c r="B3068" s="143" t="str">
        <f t="array" ref="B3068">index(Systems!$A:$E,match($A3068,Systems!$A:$A,),match(B$1,Systems!$2:$2,))&amp;if(not(isblank(index(Systems!$A:$E,match($A3068,Systems!$A:$A,),match(Systems!$C$2,Systems!$2:$2,))))," ["&amp;index(Systems!$A:$E,match($A3068,Systems!$A:$A,),match(Systems!$C$2,Systems!$2:$2,))&amp;"]",)</f>
        <v>Kebili</v>
      </c>
      <c r="C3068" s="144">
        <f t="array" ref="C3068">round((F3068-average(I3068,L3068,O3068,R3068,U3068))*X3068+if($B3068=$H3068,0,iferror(average(vlookup({$H3068,$K3068,$N3068,$Q3068,$T3068},$B:$D,column(B$1),0)),index(C:C,match($H3068,$B:$B,)))),3)</f>
        <v>-962.728</v>
      </c>
      <c r="D3068" s="144">
        <f t="array" ref="D3068">round((G3068-average(J3068,M3068,P3068,S3068,V3068))*Y3068+if($B3068=$H3068,0,iferror(average(vlookup({$H3068,$K3068,$N3068,$Q3068,$T3068},$B:$D,column(C$1),0)),index(D:D,match($H3068,$B:$B,)))),3)</f>
        <v>113.212</v>
      </c>
      <c r="E3068" s="145" t="s">
        <v>8255</v>
      </c>
      <c r="F3068" s="146">
        <v>246.261</v>
      </c>
      <c r="G3068" s="146">
        <v>90.424</v>
      </c>
      <c r="H3068" s="152" t="s">
        <v>7935</v>
      </c>
      <c r="I3068" s="146">
        <v>222.483</v>
      </c>
      <c r="J3068" s="146">
        <v>111.502</v>
      </c>
      <c r="K3068" s="149"/>
      <c r="L3068" s="149"/>
      <c r="M3068" s="149"/>
      <c r="N3068" s="148"/>
      <c r="O3068" s="149"/>
      <c r="P3068" s="149"/>
      <c r="Q3068" s="148"/>
      <c r="R3068" s="149"/>
      <c r="S3068" s="149"/>
      <c r="T3068" s="148"/>
      <c r="U3068" s="149"/>
      <c r="V3068" s="149"/>
      <c r="W3068" s="149"/>
      <c r="X3068" s="150">
        <f t="shared" si="22"/>
        <v>1.708175327</v>
      </c>
      <c r="Y3068" s="150">
        <f t="shared" si="21"/>
        <v>1.708175327</v>
      </c>
    </row>
    <row r="3069" ht="15.75" customHeight="1">
      <c r="A3069" s="119">
        <v>3068.0</v>
      </c>
      <c r="B3069" s="143" t="str">
        <f t="array" ref="B3069">index(Systems!$A:$E,match($A3069,Systems!$A:$A,),match(B$1,Systems!$2:$2,))&amp;if(not(isblank(index(Systems!$A:$E,match($A3069,Systems!$A:$A,),match(Systems!$C$2,Systems!$2:$2,))))," ["&amp;index(Systems!$A:$E,match($A3069,Systems!$A:$A,),match(Systems!$C$2,Systems!$2:$2,))&amp;"]",)</f>
        <v>Kefya</v>
      </c>
      <c r="C3069" s="144">
        <f t="array" ref="C3069">round((F3069-average(I3069,L3069,O3069,R3069,U3069))*X3069+if($B3069=$H3069,0,iferror(average(vlookup({$H3069,$K3069,$N3069,$Q3069,$T3069},$B:$D,column(B$1),0)),index(C:C,match($H3069,$B:$B,)))),3)</f>
        <v>-1034.065</v>
      </c>
      <c r="D3069" s="144">
        <f t="array" ref="D3069">round((G3069-average(J3069,M3069,P3069,S3069,V3069))*Y3069+if($B3069=$H3069,0,iferror(average(vlookup({$H3069,$K3069,$N3069,$Q3069,$T3069},$B:$D,column(C$1),0)),index(D:D,match($H3069,$B:$B,)))),3)</f>
        <v>178.625</v>
      </c>
      <c r="E3069" s="145" t="s">
        <v>8255</v>
      </c>
      <c r="F3069" s="146">
        <v>204.499</v>
      </c>
      <c r="G3069" s="146">
        <v>128.718</v>
      </c>
      <c r="H3069" s="152" t="s">
        <v>7935</v>
      </c>
      <c r="I3069" s="146">
        <v>222.483</v>
      </c>
      <c r="J3069" s="146">
        <v>111.502</v>
      </c>
      <c r="K3069" s="149"/>
      <c r="L3069" s="149"/>
      <c r="M3069" s="149"/>
      <c r="N3069" s="148"/>
      <c r="O3069" s="149"/>
      <c r="P3069" s="149"/>
      <c r="Q3069" s="148"/>
      <c r="R3069" s="149"/>
      <c r="S3069" s="149"/>
      <c r="T3069" s="148"/>
      <c r="U3069" s="149"/>
      <c r="V3069" s="149"/>
      <c r="W3069" s="149"/>
      <c r="X3069" s="150">
        <f t="shared" si="22"/>
        <v>1.708175327</v>
      </c>
      <c r="Y3069" s="150">
        <f t="shared" si="21"/>
        <v>1.708175327</v>
      </c>
    </row>
    <row r="3070" ht="15.75" customHeight="1">
      <c r="A3070" s="119">
        <v>3069.0</v>
      </c>
      <c r="B3070" s="143" t="str">
        <f t="array" ref="B3070">index(Systems!$A:$E,match($A3070,Systems!$A:$A,),match(B$1,Systems!$2:$2,))&amp;if(not(isblank(index(Systems!$A:$E,match($A3070,Systems!$A:$A,),match(Systems!$C$2,Systems!$2:$2,))))," ["&amp;index(Systems!$A:$E,match($A3070,Systems!$A:$A,),match(Systems!$C$2,Systems!$2:$2,))&amp;"]",)</f>
        <v>Ksabi</v>
      </c>
      <c r="C3070" s="144">
        <f t="array" ref="C3070">round((F3070-average(I3070,L3070,O3070,R3070,U3070))*X3070+if($B3070=$H3070,0,iferror(average(vlookup({$H3070,$K3070,$N3070,$Q3070,$T3070},$B:$D,column(B$1),0)),index(C:C,match($H3070,$B:$B,)))),3)</f>
        <v>-1039.027</v>
      </c>
      <c r="D3070" s="144">
        <f t="array" ref="D3070">round((G3070-average(J3070,M3070,P3070,S3070,V3070))*Y3070+if($B3070=$H3070,0,iferror(average(vlookup({$H3070,$K3070,$N3070,$Q3070,$T3070},$B:$D,column(C$1),0)),index(D:D,match($H3070,$B:$B,)))),3)</f>
        <v>114.739</v>
      </c>
      <c r="E3070" s="145" t="s">
        <v>8255</v>
      </c>
      <c r="F3070" s="146">
        <v>201.594</v>
      </c>
      <c r="G3070" s="146">
        <v>91.318</v>
      </c>
      <c r="H3070" s="152" t="s">
        <v>7935</v>
      </c>
      <c r="I3070" s="146">
        <v>222.483</v>
      </c>
      <c r="J3070" s="146">
        <v>111.502</v>
      </c>
      <c r="K3070" s="149"/>
      <c r="L3070" s="149"/>
      <c r="M3070" s="149"/>
      <c r="N3070" s="148"/>
      <c r="O3070" s="149"/>
      <c r="P3070" s="149"/>
      <c r="Q3070" s="148"/>
      <c r="R3070" s="149"/>
      <c r="S3070" s="149"/>
      <c r="T3070" s="148"/>
      <c r="U3070" s="149"/>
      <c r="V3070" s="149"/>
      <c r="W3070" s="149"/>
      <c r="X3070" s="150">
        <f t="shared" si="22"/>
        <v>1.708175327</v>
      </c>
      <c r="Y3070" s="150">
        <f t="shared" si="21"/>
        <v>1.708175327</v>
      </c>
    </row>
    <row r="3071" ht="15.75" customHeight="1">
      <c r="A3071" s="119">
        <v>3070.0</v>
      </c>
      <c r="B3071" s="143" t="str">
        <f t="array" ref="B3071">index(Systems!$A:$E,match($A3071,Systems!$A:$A,),match(B$1,Systems!$2:$2,))&amp;if(not(isblank(index(Systems!$A:$E,match($A3071,Systems!$A:$A,),match(Systems!$C$2,Systems!$2:$2,))))," ["&amp;index(Systems!$A:$E,match($A3071,Systems!$A:$A,),match(Systems!$C$2,Systems!$2:$2,))&amp;"]",)</f>
        <v>Mostaganem</v>
      </c>
      <c r="C3071" s="144">
        <f t="array" ref="C3071">round((F3071-average(I3071,L3071,O3071,R3071,U3071))*X3071+if($B3071=$H3071,0,iferror(average(vlookup({$H3071,$K3071,$N3071,$Q3071,$T3071},$B:$D,column(B$1),0)),index(C:C,match($H3071,$B:$B,)))),3)</f>
        <v>-996.507</v>
      </c>
      <c r="D3071" s="144">
        <f t="array" ref="D3071">round((G3071-average(J3071,M3071,P3071,S3071,V3071))*Y3071+if($B3071=$H3071,0,iferror(average(vlookup({$H3071,$K3071,$N3071,$Q3071,$T3071},$B:$D,column(C$1),0)),index(D:D,match($H3071,$B:$B,)))),3)</f>
        <v>100.034</v>
      </c>
      <c r="E3071" s="145" t="s">
        <v>8255</v>
      </c>
      <c r="F3071" s="146">
        <v>226.486</v>
      </c>
      <c r="G3071" s="146">
        <v>82.709</v>
      </c>
      <c r="H3071" s="152" t="s">
        <v>7935</v>
      </c>
      <c r="I3071" s="146">
        <v>222.483</v>
      </c>
      <c r="J3071" s="146">
        <v>111.502</v>
      </c>
      <c r="K3071" s="149"/>
      <c r="L3071" s="149"/>
      <c r="M3071" s="149"/>
      <c r="N3071" s="148"/>
      <c r="O3071" s="149"/>
      <c r="P3071" s="149"/>
      <c r="Q3071" s="148"/>
      <c r="R3071" s="149"/>
      <c r="S3071" s="149"/>
      <c r="T3071" s="148"/>
      <c r="U3071" s="149"/>
      <c r="V3071" s="149"/>
      <c r="W3071" s="149"/>
      <c r="X3071" s="150">
        <f t="shared" si="22"/>
        <v>1.708175327</v>
      </c>
      <c r="Y3071" s="150">
        <f t="shared" si="21"/>
        <v>1.708175327</v>
      </c>
    </row>
    <row r="3072" ht="15.75" customHeight="1">
      <c r="A3072" s="119">
        <v>3071.0</v>
      </c>
      <c r="B3072" s="143" t="str">
        <f t="array" ref="B3072">index(Systems!$A:$E,match($A3072,Systems!$A:$A,),match(B$1,Systems!$2:$2,))&amp;if(not(isblank(index(Systems!$A:$E,match($A3072,Systems!$A:$A,),match(Systems!$C$2,Systems!$2:$2,))))," ["&amp;index(Systems!$A:$E,match($A3072,Systems!$A:$A,),match(Systems!$C$2,Systems!$2:$2,))&amp;"]",)</f>
        <v>Nyamlell</v>
      </c>
      <c r="C3072" s="144">
        <f t="array" ref="C3072">round((F3072-average(I3072,L3072,O3072,R3072,U3072))*X3072+if($B3072=$H3072,0,iferror(average(vlookup({$H3072,$K3072,$N3072,$Q3072,$T3072},$B:$D,column(B$1),0)),index(C:C,match($H3072,$B:$B,)))),3)</f>
        <v>-999.99</v>
      </c>
      <c r="D3072" s="144">
        <f t="array" ref="D3072">round((G3072-average(J3072,M3072,P3072,S3072,V3072))*Y3072+if($B3072=$H3072,0,iferror(average(vlookup({$H3072,$K3072,$N3072,$Q3072,$T3072},$B:$D,column(C$1),0)),index(D:D,match($H3072,$B:$B,)))),3)</f>
        <v>149.702</v>
      </c>
      <c r="E3072" s="145" t="s">
        <v>8255</v>
      </c>
      <c r="F3072" s="146">
        <v>224.447</v>
      </c>
      <c r="G3072" s="146">
        <v>111.786</v>
      </c>
      <c r="H3072" s="152" t="s">
        <v>7935</v>
      </c>
      <c r="I3072" s="146">
        <v>222.483</v>
      </c>
      <c r="J3072" s="146">
        <v>111.502</v>
      </c>
      <c r="K3072" s="149"/>
      <c r="L3072" s="149"/>
      <c r="M3072" s="149"/>
      <c r="N3072" s="148"/>
      <c r="O3072" s="149"/>
      <c r="P3072" s="149"/>
      <c r="Q3072" s="148"/>
      <c r="R3072" s="149"/>
      <c r="S3072" s="149"/>
      <c r="T3072" s="148"/>
      <c r="U3072" s="149"/>
      <c r="V3072" s="149"/>
      <c r="W3072" s="149"/>
      <c r="X3072" s="150">
        <f t="shared" si="22"/>
        <v>1.708175327</v>
      </c>
      <c r="Y3072" s="150">
        <f t="shared" si="21"/>
        <v>1.708175327</v>
      </c>
    </row>
    <row r="3073" ht="15.75" customHeight="1">
      <c r="A3073" s="119">
        <v>3072.0</v>
      </c>
      <c r="B3073" s="143" t="str">
        <f t="array" ref="B3073">index(Systems!$A:$E,match($A3073,Systems!$A:$A,),match(B$1,Systems!$2:$2,))&amp;if(not(isblank(index(Systems!$A:$E,match($A3073,Systems!$A:$A,),match(Systems!$C$2,Systems!$2:$2,))))," ["&amp;index(Systems!$A:$E,match($A3073,Systems!$A:$A,),match(Systems!$C$2,Systems!$2:$2,))&amp;"]",)</f>
        <v>Saidia</v>
      </c>
      <c r="C3073" s="144">
        <f t="array" ref="C3073">round((F3073-average(I3073,L3073,O3073,R3073,U3073))*X3073+if($B3073=$H3073,0,iferror(average(vlookup({$H3073,$K3073,$N3073,$Q3073,$T3073},$B:$D,column(B$1),0)),index(C:C,match($H3073,$B:$B,)))),3)</f>
        <v>-1008.157</v>
      </c>
      <c r="D3073" s="144">
        <f t="array" ref="D3073">round((G3073-average(J3073,M3073,P3073,S3073,V3073))*Y3073+if($B3073=$H3073,0,iferror(average(vlookup({$H3073,$K3073,$N3073,$Q3073,$T3073},$B:$D,column(C$1),0)),index(D:D,match($H3073,$B:$B,)))),3)</f>
        <v>124.202</v>
      </c>
      <c r="E3073" s="145" t="s">
        <v>8255</v>
      </c>
      <c r="F3073" s="146">
        <v>219.666</v>
      </c>
      <c r="G3073" s="146">
        <v>96.858</v>
      </c>
      <c r="H3073" s="152" t="s">
        <v>7935</v>
      </c>
      <c r="I3073" s="146">
        <v>222.483</v>
      </c>
      <c r="J3073" s="146">
        <v>111.502</v>
      </c>
      <c r="K3073" s="149"/>
      <c r="L3073" s="149"/>
      <c r="M3073" s="149"/>
      <c r="N3073" s="148"/>
      <c r="O3073" s="149"/>
      <c r="P3073" s="149"/>
      <c r="Q3073" s="148"/>
      <c r="R3073" s="149"/>
      <c r="S3073" s="149"/>
      <c r="T3073" s="148"/>
      <c r="U3073" s="149"/>
      <c r="V3073" s="149"/>
      <c r="W3073" s="149"/>
      <c r="X3073" s="150">
        <f t="shared" si="22"/>
        <v>1.708175327</v>
      </c>
      <c r="Y3073" s="150">
        <f t="shared" si="21"/>
        <v>1.708175327</v>
      </c>
    </row>
    <row r="3074" ht="15.75" customHeight="1">
      <c r="A3074" s="119">
        <v>3073.0</v>
      </c>
      <c r="B3074" s="143" t="str">
        <f t="array" ref="B3074">index(Systems!$A:$E,match($A3074,Systems!$A:$A,),match(B$1,Systems!$2:$2,))&amp;if(not(isblank(index(Systems!$A:$E,match($A3074,Systems!$A:$A,),match(Systems!$C$2,Systems!$2:$2,))))," ["&amp;index(Systems!$A:$E,match($A3074,Systems!$A:$A,),match(Systems!$C$2,Systems!$2:$2,))&amp;"]",)</f>
        <v>Shahhat</v>
      </c>
      <c r="C3074" s="144">
        <f t="array" ref="C3074">round((F3074-average(I3074,L3074,O3074,R3074,U3074))*X3074+if($B3074=$H3074,0,iferror(average(vlookup({$H3074,$K3074,$N3074,$Q3074,$T3074},$B:$D,column(B$1),0)),index(C:C,match($H3074,$B:$B,)))),3)</f>
        <v>-972.832</v>
      </c>
      <c r="D3074" s="144">
        <f t="array" ref="D3074">round((G3074-average(J3074,M3074,P3074,S3074,V3074))*Y3074+if($B3074=$H3074,0,iferror(average(vlookup({$H3074,$K3074,$N3074,$Q3074,$T3074},$B:$D,column(C$1),0)),index(D:D,match($H3074,$B:$B,)))),3)</f>
        <v>139.663</v>
      </c>
      <c r="E3074" s="145" t="s">
        <v>8255</v>
      </c>
      <c r="F3074" s="146">
        <v>240.346</v>
      </c>
      <c r="G3074" s="146">
        <v>105.909</v>
      </c>
      <c r="H3074" s="152" t="s">
        <v>7935</v>
      </c>
      <c r="I3074" s="146">
        <v>222.483</v>
      </c>
      <c r="J3074" s="146">
        <v>111.502</v>
      </c>
      <c r="K3074" s="149"/>
      <c r="L3074" s="149"/>
      <c r="M3074" s="149"/>
      <c r="N3074" s="148"/>
      <c r="O3074" s="149"/>
      <c r="P3074" s="149"/>
      <c r="Q3074" s="148"/>
      <c r="R3074" s="149"/>
      <c r="S3074" s="149"/>
      <c r="T3074" s="148"/>
      <c r="U3074" s="149"/>
      <c r="V3074" s="149"/>
      <c r="W3074" s="149"/>
      <c r="X3074" s="150">
        <f t="shared" si="22"/>
        <v>1.708175327</v>
      </c>
      <c r="Y3074" s="150">
        <f t="shared" si="21"/>
        <v>1.708175327</v>
      </c>
    </row>
    <row r="3075" ht="15.75" customHeight="1">
      <c r="A3075" s="119">
        <v>3074.0</v>
      </c>
      <c r="B3075" s="143" t="str">
        <f t="array" ref="B3075">index(Systems!$A:$E,match($A3075,Systems!$A:$A,),match(B$1,Systems!$2:$2,))&amp;if(not(isblank(index(Systems!$A:$E,match($A3075,Systems!$A:$A,),match(Systems!$C$2,Systems!$2:$2,))))," ["&amp;index(Systems!$A:$E,match($A3075,Systems!$A:$A,),match(Systems!$C$2,Systems!$2:$2,))&amp;"]",)</f>
        <v>Tadjoura</v>
      </c>
      <c r="C3075" s="144">
        <f t="array" ref="C3075">round((F3075-average(I3075,L3075,O3075,R3075,U3075))*X3075+if($B3075=$H3075,0,iferror(average(vlookup({$H3075,$K3075,$N3075,$Q3075,$T3075},$B:$D,column(B$1),0)),index(C:C,match($H3075,$B:$B,)))),3)</f>
        <v>-995.551</v>
      </c>
      <c r="D3075" s="144">
        <f t="array" ref="D3075">round((G3075-average(J3075,M3075,P3075,S3075,V3075))*Y3075+if($B3075=$H3075,0,iferror(average(vlookup({$H3075,$K3075,$N3075,$Q3075,$T3075},$B:$D,column(C$1),0)),index(D:D,match($H3075,$B:$B,)))),3)</f>
        <v>174.925</v>
      </c>
      <c r="E3075" s="145" t="s">
        <v>8255</v>
      </c>
      <c r="F3075" s="146">
        <v>227.046</v>
      </c>
      <c r="G3075" s="146">
        <v>126.552</v>
      </c>
      <c r="H3075" s="152" t="s">
        <v>7935</v>
      </c>
      <c r="I3075" s="146">
        <v>222.483</v>
      </c>
      <c r="J3075" s="146">
        <v>111.502</v>
      </c>
      <c r="K3075" s="149"/>
      <c r="L3075" s="149"/>
      <c r="M3075" s="149"/>
      <c r="N3075" s="148"/>
      <c r="O3075" s="149"/>
      <c r="P3075" s="149"/>
      <c r="Q3075" s="148"/>
      <c r="R3075" s="149"/>
      <c r="S3075" s="149"/>
      <c r="T3075" s="148"/>
      <c r="U3075" s="149"/>
      <c r="V3075" s="149"/>
      <c r="W3075" s="149"/>
      <c r="X3075" s="150">
        <f t="shared" si="22"/>
        <v>1.708175327</v>
      </c>
      <c r="Y3075" s="150">
        <f t="shared" si="21"/>
        <v>1.708175327</v>
      </c>
    </row>
    <row r="3076" ht="15.75" customHeight="1">
      <c r="A3076" s="119">
        <v>3075.0</v>
      </c>
      <c r="B3076" s="143" t="str">
        <f t="array" ref="B3076">index(Systems!$A:$E,match($A3076,Systems!$A:$A,),match(B$1,Systems!$2:$2,))&amp;if(not(isblank(index(Systems!$A:$E,match($A3076,Systems!$A:$A,),match(Systems!$C$2,Systems!$2:$2,))))," ["&amp;index(Systems!$A:$E,match($A3076,Systems!$A:$A,),match(Systems!$C$2,Systems!$2:$2,))&amp;"]",)</f>
        <v>Thala</v>
      </c>
      <c r="C3076" s="144">
        <f t="array" ref="C3076">round((F3076-average(I3076,L3076,O3076,R3076,U3076))*X3076+if($B3076=$H3076,0,iferror(average(vlookup({$H3076,$K3076,$N3076,$Q3076,$T3076},$B:$D,column(B$1),0)),index(C:C,match($H3076,$B:$B,)))),3)</f>
        <v>-958.097</v>
      </c>
      <c r="D3076" s="144">
        <f t="array" ref="D3076">round((G3076-average(J3076,M3076,P3076,S3076,V3076))*Y3076+if($B3076=$H3076,0,iferror(average(vlookup({$H3076,$K3076,$N3076,$Q3076,$T3076},$B:$D,column(C$1),0)),index(D:D,match($H3076,$B:$B,)))),3)</f>
        <v>167.247</v>
      </c>
      <c r="E3076" s="145" t="s">
        <v>8255</v>
      </c>
      <c r="F3076" s="146">
        <v>248.972</v>
      </c>
      <c r="G3076" s="146">
        <v>122.057</v>
      </c>
      <c r="H3076" s="152" t="s">
        <v>7935</v>
      </c>
      <c r="I3076" s="146">
        <v>222.483</v>
      </c>
      <c r="J3076" s="146">
        <v>111.502</v>
      </c>
      <c r="K3076" s="149"/>
      <c r="L3076" s="149"/>
      <c r="M3076" s="149"/>
      <c r="N3076" s="148"/>
      <c r="O3076" s="149"/>
      <c r="P3076" s="149"/>
      <c r="Q3076" s="148"/>
      <c r="R3076" s="149"/>
      <c r="S3076" s="149"/>
      <c r="T3076" s="148"/>
      <c r="U3076" s="149"/>
      <c r="V3076" s="149"/>
      <c r="W3076" s="149"/>
      <c r="X3076" s="150">
        <f t="shared" si="22"/>
        <v>1.708175327</v>
      </c>
      <c r="Y3076" s="150">
        <f t="shared" si="21"/>
        <v>1.708175327</v>
      </c>
    </row>
    <row r="3077" ht="15.75" customHeight="1">
      <c r="A3077" s="119">
        <v>3076.0</v>
      </c>
      <c r="B3077" s="143" t="str">
        <f t="array" ref="B3077">index(Systems!$A:$E,match($A3077,Systems!$A:$A,),match(B$1,Systems!$2:$2,))&amp;if(not(isblank(index(Systems!$A:$E,match($A3077,Systems!$A:$A,),match(Systems!$C$2,Systems!$2:$2,))))," ["&amp;index(Systems!$A:$E,match($A3077,Systems!$A:$A,),match(Systems!$C$2,Systems!$2:$2,))&amp;"]",)</f>
        <v>Tizga</v>
      </c>
      <c r="C3077" s="144">
        <f t="array" ref="C3077">round((F3077-average(I3077,L3077,O3077,R3077,U3077))*X3077+if($B3077=$H3077,0,iferror(average(vlookup({$H3077,$K3077,$N3077,$Q3077,$T3077},$B:$D,column(B$1),0)),index(C:C,match($H3077,$B:$B,)))),3)</f>
        <v>-1037.368</v>
      </c>
      <c r="D3077" s="144">
        <f t="array" ref="D3077">round((G3077-average(J3077,M3077,P3077,S3077,V3077))*Y3077+if($B3077=$H3077,0,iferror(average(vlookup({$H3077,$K3077,$N3077,$Q3077,$T3077},$B:$D,column(C$1),0)),index(D:D,match($H3077,$B:$B,)))),3)</f>
        <v>129.592</v>
      </c>
      <c r="E3077" s="145" t="s">
        <v>8255</v>
      </c>
      <c r="F3077" s="146">
        <v>202.565</v>
      </c>
      <c r="G3077" s="146">
        <v>100.013</v>
      </c>
      <c r="H3077" s="152" t="s">
        <v>7935</v>
      </c>
      <c r="I3077" s="146">
        <v>222.483</v>
      </c>
      <c r="J3077" s="146">
        <v>111.502</v>
      </c>
      <c r="K3077" s="149"/>
      <c r="L3077" s="149"/>
      <c r="M3077" s="149"/>
      <c r="N3077" s="148"/>
      <c r="O3077" s="149"/>
      <c r="P3077" s="149"/>
      <c r="Q3077" s="148"/>
      <c r="R3077" s="149"/>
      <c r="S3077" s="149"/>
      <c r="T3077" s="148"/>
      <c r="U3077" s="149"/>
      <c r="V3077" s="149"/>
      <c r="W3077" s="149"/>
      <c r="X3077" s="150">
        <f t="shared" si="22"/>
        <v>1.708175327</v>
      </c>
      <c r="Y3077" s="150">
        <f t="shared" si="21"/>
        <v>1.708175327</v>
      </c>
    </row>
    <row r="3078" ht="15.75" customHeight="1">
      <c r="A3078" s="119">
        <v>3077.0</v>
      </c>
      <c r="B3078" s="143" t="str">
        <f t="array" ref="B3078">index(Systems!$A:$E,match($A3078,Systems!$A:$A,),match(B$1,Systems!$2:$2,))&amp;if(not(isblank(index(Systems!$A:$E,match($A3078,Systems!$A:$A,),match(Systems!$C$2,Systems!$2:$2,))))," ["&amp;index(Systems!$A:$E,match($A3078,Systems!$A:$A,),match(Systems!$C$2,Systems!$2:$2,))&amp;"]",)</f>
        <v>Beta Salandor</v>
      </c>
      <c r="C3078" s="144">
        <f t="array" ref="C3078">round((F3078-average(I3078,L3078,O3078,R3078,U3078))*X3078+if($B3078=$H3078,0,iferror(average(vlookup({$H3078,$K3078,$N3078,$Q3078,$T3078},$B:$D,column(B$1),0)),index(C:C,match($H3078,$B:$B,)))),3)</f>
        <v>1256.483</v>
      </c>
      <c r="D3078" s="144">
        <f t="array" ref="D3078">round((G3078-average(J3078,M3078,P3078,S3078,V3078))*Y3078+if($B3078=$H3078,0,iferror(average(vlookup({$H3078,$K3078,$N3078,$Q3078,$T3078},$B:$D,column(C$1),0)),index(D:D,match($H3078,$B:$B,)))),3)</f>
        <v>-448.976</v>
      </c>
      <c r="E3078" s="145" t="s">
        <v>8256</v>
      </c>
      <c r="F3078" s="146">
        <v>331.73</v>
      </c>
      <c r="G3078" s="146">
        <v>419.446</v>
      </c>
      <c r="H3078" s="147" t="s">
        <v>404</v>
      </c>
      <c r="I3078" s="146">
        <v>663.052</v>
      </c>
      <c r="J3078" s="146">
        <v>301.055</v>
      </c>
      <c r="K3078" s="148"/>
      <c r="L3078" s="149"/>
      <c r="M3078" s="149"/>
      <c r="N3078" s="148"/>
      <c r="O3078" s="149"/>
      <c r="P3078" s="149"/>
      <c r="Q3078" s="148"/>
      <c r="R3078" s="149"/>
      <c r="S3078" s="149"/>
      <c r="T3078" s="148"/>
      <c r="U3078" s="149"/>
      <c r="V3078" s="149"/>
      <c r="W3078" s="149"/>
      <c r="X3078" s="150">
        <f t="shared" ref="X3078:X3095" si="23">-300/79.107</f>
        <v>-3.792331905</v>
      </c>
      <c r="Y3078" s="150">
        <f t="shared" ref="Y3078:Y3095" si="24">-263.898/263.899*300/79.107</f>
        <v>-3.792317534</v>
      </c>
    </row>
    <row r="3079" ht="15.75" customHeight="1">
      <c r="A3079" s="119">
        <v>3078.0</v>
      </c>
      <c r="B3079" s="143" t="str">
        <f t="array" ref="B3079">index(Systems!$A:$E,match($A3079,Systems!$A:$A,),match(B$1,Systems!$2:$2,))&amp;if(not(isblank(index(Systems!$A:$E,match($A3079,Systems!$A:$A,),match(Systems!$C$2,Systems!$2:$2,))))," ["&amp;index(Systems!$A:$E,match($A3079,Systems!$A:$A,),match(Systems!$C$2,Systems!$2:$2,))&amp;"]",)</f>
        <v>Drachenfeld</v>
      </c>
      <c r="C3079" s="144">
        <f t="array" ref="C3079">round((F3079-average(I3079,L3079,O3079,R3079,U3079))*X3079+if($B3079=$H3079,0,iferror(average(vlookup({$H3079,$K3079,$N3079,$Q3079,$T3079},$B:$D,column(B$1),0)),index(C:C,match($H3079,$B:$B,)))),3)</f>
        <v>1182.593</v>
      </c>
      <c r="D3079" s="144">
        <f t="array" ref="D3079">round((G3079-average(J3079,M3079,P3079,S3079,V3079))*Y3079+if($B3079=$H3079,0,iferror(average(vlookup({$H3079,$K3079,$N3079,$Q3079,$T3079},$B:$D,column(C$1),0)),index(D:D,match($H3079,$B:$B,)))),3)</f>
        <v>-105.931</v>
      </c>
      <c r="E3079" s="145" t="s">
        <v>8256</v>
      </c>
      <c r="F3079" s="146">
        <v>351.214</v>
      </c>
      <c r="G3079" s="146">
        <v>328.988</v>
      </c>
      <c r="H3079" s="147" t="s">
        <v>404</v>
      </c>
      <c r="I3079" s="146">
        <v>663.052</v>
      </c>
      <c r="J3079" s="146">
        <v>301.055</v>
      </c>
      <c r="K3079" s="148"/>
      <c r="L3079" s="149"/>
      <c r="M3079" s="149"/>
      <c r="N3079" s="148"/>
      <c r="O3079" s="149"/>
      <c r="P3079" s="149"/>
      <c r="Q3079" s="148"/>
      <c r="R3079" s="149"/>
      <c r="S3079" s="149"/>
      <c r="T3079" s="148"/>
      <c r="U3079" s="149"/>
      <c r="V3079" s="149"/>
      <c r="W3079" s="149"/>
      <c r="X3079" s="150">
        <f t="shared" si="23"/>
        <v>-3.792331905</v>
      </c>
      <c r="Y3079" s="150">
        <f t="shared" si="24"/>
        <v>-3.792317534</v>
      </c>
    </row>
    <row r="3080" ht="15.75" customHeight="1">
      <c r="A3080" s="119">
        <v>3079.0</v>
      </c>
      <c r="B3080" s="143" t="str">
        <f t="array" ref="B3080">index(Systems!$A:$E,match($A3080,Systems!$A:$A,),match(B$1,Systems!$2:$2,))&amp;if(not(isblank(index(Systems!$A:$E,match($A3080,Systems!$A:$A,),match(Systems!$C$2,Systems!$2:$2,))))," ["&amp;index(Systems!$A:$E,match($A3080,Systems!$A:$A,),match(Systems!$C$2,Systems!$2:$2,))&amp;"]",)</f>
        <v>Interstellar Expeditions Base #6</v>
      </c>
      <c r="C3080" s="144">
        <f t="array" ref="C3080">round((F3080-average(I3080,L3080,O3080,R3080,U3080))*X3080+if($B3080=$H3080,0,iferror(average(vlookup({$H3080,$K3080,$N3080,$Q3080,$T3080},$B:$D,column(B$1),0)),index(C:C,match($H3080,$B:$B,)))),3)</f>
        <v>1285.293</v>
      </c>
      <c r="D3080" s="144">
        <f t="array" ref="D3080">round((G3080-average(J3080,M3080,P3080,S3080,V3080))*Y3080+if($B3080=$H3080,0,iferror(average(vlookup({$H3080,$K3080,$N3080,$Q3080,$T3080},$B:$D,column(C$1),0)),index(D:D,match($H3080,$B:$B,)))),3)</f>
        <v>-178.44</v>
      </c>
      <c r="E3080" s="145" t="s">
        <v>8256</v>
      </c>
      <c r="F3080" s="146">
        <v>324.133</v>
      </c>
      <c r="G3080" s="146">
        <v>348.108</v>
      </c>
      <c r="H3080" s="147" t="s">
        <v>404</v>
      </c>
      <c r="I3080" s="146">
        <v>663.052</v>
      </c>
      <c r="J3080" s="146">
        <v>301.055</v>
      </c>
      <c r="K3080" s="148"/>
      <c r="L3080" s="149"/>
      <c r="M3080" s="149"/>
      <c r="N3080" s="148"/>
      <c r="O3080" s="149"/>
      <c r="P3080" s="149"/>
      <c r="Q3080" s="148"/>
      <c r="R3080" s="149"/>
      <c r="S3080" s="149"/>
      <c r="T3080" s="148"/>
      <c r="U3080" s="149"/>
      <c r="V3080" s="149"/>
      <c r="W3080" s="149"/>
      <c r="X3080" s="150">
        <f t="shared" si="23"/>
        <v>-3.792331905</v>
      </c>
      <c r="Y3080" s="150">
        <f t="shared" si="24"/>
        <v>-3.792317534</v>
      </c>
    </row>
    <row r="3081" ht="15.75" customHeight="1">
      <c r="A3081" s="119">
        <v>3080.0</v>
      </c>
      <c r="B3081" s="143" t="str">
        <f t="array" ref="B3081">index(Systems!$A:$E,match($A3081,Systems!$A:$A,),match(B$1,Systems!$2:$2,))&amp;if(not(isblank(index(Systems!$A:$E,match($A3081,Systems!$A:$A,),match(Systems!$C$2,Systems!$2:$2,))))," ["&amp;index(Systems!$A:$E,match($A3081,Systems!$A:$A,),match(Systems!$C$2,Systems!$2:$2,))&amp;"]",)</f>
        <v>Mauna Loa</v>
      </c>
      <c r="C3081" s="144">
        <f t="array" ref="C3081">round((F3081-average(I3081,L3081,O3081,R3081,U3081))*X3081+if($B3081=$H3081,0,iferror(average(vlookup({$H3081,$K3081,$N3081,$Q3081,$T3081},$B:$D,column(B$1),0)),index(C:C,match($H3081,$B:$B,)))),3)</f>
        <v>1026.493</v>
      </c>
      <c r="D3081" s="144">
        <f t="array" ref="D3081">round((G3081-average(J3081,M3081,P3081,S3081,V3081))*Y3081+if($B3081=$H3081,0,iferror(average(vlookup({$H3081,$K3081,$N3081,$Q3081,$T3081},$B:$D,column(C$1),0)),index(D:D,match($H3081,$B:$B,)))),3)</f>
        <v>-119.158</v>
      </c>
      <c r="E3081" s="145" t="s">
        <v>8256</v>
      </c>
      <c r="F3081" s="146">
        <v>392.376</v>
      </c>
      <c r="G3081" s="146">
        <v>332.476</v>
      </c>
      <c r="H3081" s="147" t="s">
        <v>404</v>
      </c>
      <c r="I3081" s="146">
        <v>663.052</v>
      </c>
      <c r="J3081" s="146">
        <v>301.055</v>
      </c>
      <c r="K3081" s="148"/>
      <c r="L3081" s="149"/>
      <c r="M3081" s="149"/>
      <c r="N3081" s="148"/>
      <c r="O3081" s="149"/>
      <c r="P3081" s="149"/>
      <c r="Q3081" s="148"/>
      <c r="R3081" s="149"/>
      <c r="S3081" s="149"/>
      <c r="T3081" s="148"/>
      <c r="U3081" s="149"/>
      <c r="V3081" s="149"/>
      <c r="W3081" s="149"/>
      <c r="X3081" s="150">
        <f t="shared" si="23"/>
        <v>-3.792331905</v>
      </c>
      <c r="Y3081" s="150">
        <f t="shared" si="24"/>
        <v>-3.792317534</v>
      </c>
    </row>
    <row r="3082" ht="15.75" customHeight="1">
      <c r="A3082" s="119">
        <v>3081.0</v>
      </c>
      <c r="B3082" s="143" t="str">
        <f t="array" ref="B3082">index(Systems!$A:$E,match($A3082,Systems!$A:$A,),match(B$1,Systems!$2:$2,))&amp;if(not(isblank(index(Systems!$A:$E,match($A3082,Systems!$A:$A,),match(Systems!$C$2,Systems!$2:$2,))))," ["&amp;index(Systems!$A:$E,match($A3082,Systems!$A:$A,),match(Systems!$C$2,Systems!$2:$2,))&amp;"]",)</f>
        <v>SLSC A0V.4900 [Monument to Man]</v>
      </c>
      <c r="C3082" s="144">
        <f t="array" ref="C3082">round((F3082-average(I3082,L3082,O3082,R3082,U3082))*X3082+if($B3082=$H3082,0,iferror(average(vlookup({$H3082,$K3082,$N3082,$Q3082,$T3082},$B:$D,column(B$1),0)),index(C:C,match($H3082,$B:$B,)))),3)</f>
        <v>852.93</v>
      </c>
      <c r="D3082" s="144">
        <f t="array" ref="D3082">round((G3082-average(J3082,M3082,P3082,S3082,V3082))*Y3082+if($B3082=$H3082,0,iferror(average(vlookup({$H3082,$K3082,$N3082,$Q3082,$T3082},$B:$D,column(C$1),0)),index(D:D,match($H3082,$B:$B,)))),3)</f>
        <v>538.756</v>
      </c>
      <c r="E3082" s="145" t="s">
        <v>8256</v>
      </c>
      <c r="F3082" s="146">
        <v>438.143</v>
      </c>
      <c r="G3082" s="146">
        <v>158.99</v>
      </c>
      <c r="H3082" s="147" t="s">
        <v>404</v>
      </c>
      <c r="I3082" s="146">
        <v>663.052</v>
      </c>
      <c r="J3082" s="146">
        <v>301.055</v>
      </c>
      <c r="K3082" s="148"/>
      <c r="L3082" s="149"/>
      <c r="M3082" s="149"/>
      <c r="N3082" s="148"/>
      <c r="O3082" s="149"/>
      <c r="P3082" s="149"/>
      <c r="Q3082" s="148"/>
      <c r="R3082" s="149"/>
      <c r="S3082" s="149"/>
      <c r="T3082" s="148"/>
      <c r="U3082" s="149"/>
      <c r="V3082" s="149"/>
      <c r="W3082" s="149"/>
      <c r="X3082" s="150">
        <f t="shared" si="23"/>
        <v>-3.792331905</v>
      </c>
      <c r="Y3082" s="150">
        <f t="shared" si="24"/>
        <v>-3.792317534</v>
      </c>
    </row>
    <row r="3083" ht="15.75" customHeight="1">
      <c r="A3083" s="119">
        <v>3082.0</v>
      </c>
      <c r="B3083" s="143" t="str">
        <f t="array" ref="B3083">index(Systems!$A:$E,match($A3083,Systems!$A:$A,),match(B$1,Systems!$2:$2,))&amp;if(not(isblank(index(Systems!$A:$E,match($A3083,Systems!$A:$A,),match(Systems!$C$2,Systems!$2:$2,))))," ["&amp;index(Systems!$A:$E,match($A3083,Systems!$A:$A,),match(Systems!$C$2,Systems!$2:$2,))&amp;"]",)</f>
        <v>New Sierra</v>
      </c>
      <c r="C3083" s="144">
        <f t="array" ref="C3083">round((F3083-average(I3083,L3083,O3083,R3083,U3083))*X3083+if($B3083=$H3083,0,iferror(average(vlookup({$H3083,$K3083,$N3083,$Q3083,$T3083},$B:$D,column(B$1),0)),index(C:C,match($H3083,$B:$B,)))),3)</f>
        <v>826.205</v>
      </c>
      <c r="D3083" s="144">
        <f t="array" ref="D3083">round((G3083-average(J3083,M3083,P3083,S3083,V3083))*Y3083+if($B3083=$H3083,0,iferror(average(vlookup({$H3083,$K3083,$N3083,$Q3083,$T3083},$B:$D,column(C$1),0)),index(D:D,match($H3083,$B:$B,)))),3)</f>
        <v>76.764</v>
      </c>
      <c r="E3083" s="145" t="s">
        <v>8256</v>
      </c>
      <c r="F3083" s="146">
        <v>445.19</v>
      </c>
      <c r="G3083" s="146">
        <v>280.813</v>
      </c>
      <c r="H3083" s="147" t="s">
        <v>404</v>
      </c>
      <c r="I3083" s="146">
        <v>663.052</v>
      </c>
      <c r="J3083" s="146">
        <v>301.055</v>
      </c>
      <c r="K3083" s="148"/>
      <c r="L3083" s="149"/>
      <c r="M3083" s="149"/>
      <c r="N3083" s="148"/>
      <c r="O3083" s="149"/>
      <c r="P3083" s="149"/>
      <c r="Q3083" s="148"/>
      <c r="R3083" s="149"/>
      <c r="S3083" s="149"/>
      <c r="T3083" s="148"/>
      <c r="U3083" s="149"/>
      <c r="V3083" s="149"/>
      <c r="W3083" s="149"/>
      <c r="X3083" s="150">
        <f t="shared" si="23"/>
        <v>-3.792331905</v>
      </c>
      <c r="Y3083" s="150">
        <f t="shared" si="24"/>
        <v>-3.792317534</v>
      </c>
    </row>
    <row r="3084" ht="15.75" customHeight="1">
      <c r="A3084" s="119">
        <v>3083.0</v>
      </c>
      <c r="B3084" s="143" t="str">
        <f t="array" ref="B3084">index(Systems!$A:$E,match($A3084,Systems!$A:$A,),match(B$1,Systems!$2:$2,))&amp;if(not(isblank(index(Systems!$A:$E,match($A3084,Systems!$A:$A,),match(Systems!$C$2,Systems!$2:$2,))))," ["&amp;index(Systems!$A:$E,match($A3084,Systems!$A:$A,),match(Systems!$C$2,Systems!$2:$2,))&amp;"]",)</f>
        <v>SLSC M9III.2855 [Rest Stop]</v>
      </c>
      <c r="C3084" s="144">
        <f t="array" ref="C3084">round((F3084-average(I3084,L3084,O3084,R3084,U3084))*X3084+if($B3084=$H3084,0,iferror(average(vlookup({$H3084,$K3084,$N3084,$Q3084,$T3084},$B:$D,column(B$1),0)),index(C:C,match($H3084,$B:$B,)))),3)</f>
        <v>801.741</v>
      </c>
      <c r="D3084" s="144">
        <f t="array" ref="D3084">round((G3084-average(J3084,M3084,P3084,S3084,V3084))*Y3084+if($B3084=$H3084,0,iferror(average(vlookup({$H3084,$K3084,$N3084,$Q3084,$T3084},$B:$D,column(C$1),0)),index(D:D,match($H3084,$B:$B,)))),3)</f>
        <v>326.974</v>
      </c>
      <c r="E3084" s="145" t="s">
        <v>8256</v>
      </c>
      <c r="F3084" s="146">
        <v>451.641</v>
      </c>
      <c r="G3084" s="146">
        <v>214.835</v>
      </c>
      <c r="H3084" s="147" t="s">
        <v>404</v>
      </c>
      <c r="I3084" s="146">
        <v>663.052</v>
      </c>
      <c r="J3084" s="146">
        <v>301.055</v>
      </c>
      <c r="K3084" s="148"/>
      <c r="L3084" s="149"/>
      <c r="M3084" s="149"/>
      <c r="N3084" s="148"/>
      <c r="O3084" s="149"/>
      <c r="P3084" s="149"/>
      <c r="Q3084" s="148"/>
      <c r="R3084" s="149"/>
      <c r="S3084" s="149"/>
      <c r="T3084" s="148"/>
      <c r="U3084" s="149"/>
      <c r="V3084" s="149"/>
      <c r="W3084" s="149"/>
      <c r="X3084" s="150">
        <f t="shared" si="23"/>
        <v>-3.792331905</v>
      </c>
      <c r="Y3084" s="150">
        <f t="shared" si="24"/>
        <v>-3.792317534</v>
      </c>
    </row>
    <row r="3085" ht="15.75" customHeight="1">
      <c r="A3085" s="119">
        <v>3084.0</v>
      </c>
      <c r="B3085" s="143" t="str">
        <f t="array" ref="B3085">index(Systems!$A:$E,match($A3085,Systems!$A:$A,),match(B$1,Systems!$2:$2,))&amp;if(not(isblank(index(Systems!$A:$E,match($A3085,Systems!$A:$A,),match(Systems!$C$2,Systems!$2:$2,))))," ["&amp;index(Systems!$A:$E,match($A3085,Systems!$A:$A,),match(Systems!$C$2,Systems!$2:$2,))&amp;"]",)</f>
        <v>Richmond's World [Murrain (3025+)]</v>
      </c>
      <c r="C3085" s="144">
        <f t="array" ref="C3085">round((F3085-average(I3085,L3085,O3085,R3085,U3085))*X3085+if($B3085=$H3085,0,iferror(average(vlookup({$H3085,$K3085,$N3085,$Q3085,$T3085},$B:$D,column(B$1),0)),index(C:C,match($H3085,$B:$B,)))),3)</f>
        <v>896.113</v>
      </c>
      <c r="D3085" s="144">
        <f t="array" ref="D3085">round((G3085-average(J3085,M3085,P3085,S3085,V3085))*Y3085+if($B3085=$H3085,0,iferror(average(vlookup({$H3085,$K3085,$N3085,$Q3085,$T3085},$B:$D,column(C$1),0)),index(D:D,match($H3085,$B:$B,)))),3)</f>
        <v>28.78</v>
      </c>
      <c r="E3085" s="145" t="s">
        <v>8256</v>
      </c>
      <c r="F3085" s="146">
        <v>426.756</v>
      </c>
      <c r="G3085" s="146">
        <v>293.466</v>
      </c>
      <c r="H3085" s="147" t="s">
        <v>404</v>
      </c>
      <c r="I3085" s="146">
        <v>663.052</v>
      </c>
      <c r="J3085" s="146">
        <v>301.055</v>
      </c>
      <c r="K3085" s="148"/>
      <c r="L3085" s="149"/>
      <c r="M3085" s="149"/>
      <c r="N3085" s="148"/>
      <c r="O3085" s="149"/>
      <c r="P3085" s="149"/>
      <c r="Q3085" s="148"/>
      <c r="R3085" s="149"/>
      <c r="S3085" s="149"/>
      <c r="T3085" s="148"/>
      <c r="U3085" s="149"/>
      <c r="V3085" s="149"/>
      <c r="W3085" s="149"/>
      <c r="X3085" s="150">
        <f t="shared" si="23"/>
        <v>-3.792331905</v>
      </c>
      <c r="Y3085" s="150">
        <f t="shared" si="24"/>
        <v>-3.792317534</v>
      </c>
    </row>
    <row r="3086" ht="15.75" customHeight="1">
      <c r="A3086" s="119">
        <v>3085.0</v>
      </c>
      <c r="B3086" s="143" t="str">
        <f t="array" ref="B3086">index(Systems!$A:$E,match($A3086,Systems!$A:$A,),match(B$1,Systems!$2:$2,))&amp;if(not(isblank(index(Systems!$A:$E,match($A3086,Systems!$A:$A,),match(Systems!$C$2,Systems!$2:$2,))))," ["&amp;index(Systems!$A:$E,match($A3086,Systems!$A:$A,),match(Systems!$C$2,Systems!$2:$2,))&amp;"]",)</f>
        <v>Rim Worlds Republic Outpost #4</v>
      </c>
      <c r="C3086" s="144">
        <f t="array" ref="C3086">round((F3086-average(I3086,L3086,O3086,R3086,U3086))*X3086+if($B3086=$H3086,0,iferror(average(vlookup({$H3086,$K3086,$N3086,$Q3086,$T3086},$B:$D,column(B$1),0)),index(C:C,match($H3086,$B:$B,)))),3)</f>
        <v>1721.92</v>
      </c>
      <c r="D3086" s="144">
        <f t="array" ref="D3086">round((G3086-average(J3086,M3086,P3086,S3086,V3086))*Y3086+if($B3086=$H3086,0,iferror(average(vlookup({$H3086,$K3086,$N3086,$Q3086,$T3086},$B:$D,column(C$1),0)),index(D:D,match($H3086,$B:$B,)))),3)</f>
        <v>424.91</v>
      </c>
      <c r="E3086" s="145" t="s">
        <v>8256</v>
      </c>
      <c r="F3086" s="146">
        <v>208.999</v>
      </c>
      <c r="G3086" s="146">
        <v>189.01</v>
      </c>
      <c r="H3086" s="147" t="s">
        <v>404</v>
      </c>
      <c r="I3086" s="146">
        <v>663.052</v>
      </c>
      <c r="J3086" s="146">
        <v>301.055</v>
      </c>
      <c r="K3086" s="148"/>
      <c r="L3086" s="149"/>
      <c r="M3086" s="149"/>
      <c r="N3086" s="148"/>
      <c r="O3086" s="149"/>
      <c r="P3086" s="149"/>
      <c r="Q3086" s="148"/>
      <c r="R3086" s="149"/>
      <c r="S3086" s="149"/>
      <c r="T3086" s="148"/>
      <c r="U3086" s="149"/>
      <c r="V3086" s="149"/>
      <c r="W3086" s="149"/>
      <c r="X3086" s="150">
        <f t="shared" si="23"/>
        <v>-3.792331905</v>
      </c>
      <c r="Y3086" s="150">
        <f t="shared" si="24"/>
        <v>-3.792317534</v>
      </c>
    </row>
    <row r="3087" ht="15.75" customHeight="1">
      <c r="A3087" s="119">
        <v>3086.0</v>
      </c>
      <c r="B3087" s="143" t="str">
        <f t="array" ref="B3087">index(Systems!$A:$E,match($A3087,Systems!$A:$A,),match(B$1,Systems!$2:$2,))&amp;if(not(isblank(index(Systems!$A:$E,match($A3087,Systems!$A:$A,),match(Systems!$C$2,Systems!$2:$2,))))," ["&amp;index(Systems!$A:$E,match($A3087,Systems!$A:$A,),match(Systems!$C$2,Systems!$2:$2,))&amp;"]",)</f>
        <v>Rim Worlds Republic Outpost #7</v>
      </c>
      <c r="C3087" s="144">
        <f t="array" ref="C3087">round((F3087-average(I3087,L3087,O3087,R3087,U3087))*X3087+if($B3087=$H3087,0,iferror(average(vlookup({$H3087,$K3087,$N3087,$Q3087,$T3087},$B:$D,column(B$1),0)),index(C:C,match($H3087,$B:$B,)))),3)</f>
        <v>1629.675</v>
      </c>
      <c r="D3087" s="144">
        <f t="array" ref="D3087">round((G3087-average(J3087,M3087,P3087,S3087,V3087))*Y3087+if($B3087=$H3087,0,iferror(average(vlookup({$H3087,$K3087,$N3087,$Q3087,$T3087},$B:$D,column(C$1),0)),index(D:D,match($H3087,$B:$B,)))),3)</f>
        <v>-73.499</v>
      </c>
      <c r="E3087" s="145" t="s">
        <v>8256</v>
      </c>
      <c r="F3087" s="146">
        <v>233.323</v>
      </c>
      <c r="G3087" s="146">
        <v>320.436</v>
      </c>
      <c r="H3087" s="147" t="s">
        <v>404</v>
      </c>
      <c r="I3087" s="146">
        <v>663.052</v>
      </c>
      <c r="J3087" s="146">
        <v>301.055</v>
      </c>
      <c r="K3087" s="148"/>
      <c r="L3087" s="149"/>
      <c r="M3087" s="149"/>
      <c r="N3087" s="148"/>
      <c r="O3087" s="149"/>
      <c r="P3087" s="149"/>
      <c r="Q3087" s="148"/>
      <c r="R3087" s="149"/>
      <c r="S3087" s="149"/>
      <c r="T3087" s="148"/>
      <c r="U3087" s="149"/>
      <c r="V3087" s="149"/>
      <c r="W3087" s="149"/>
      <c r="X3087" s="150">
        <f t="shared" si="23"/>
        <v>-3.792331905</v>
      </c>
      <c r="Y3087" s="150">
        <f t="shared" si="24"/>
        <v>-3.792317534</v>
      </c>
    </row>
    <row r="3088" ht="15.75" customHeight="1">
      <c r="A3088" s="119">
        <v>3087.0</v>
      </c>
      <c r="B3088" s="143" t="str">
        <f t="array" ref="B3088">index(Systems!$A:$E,match($A3088,Systems!$A:$A,),match(B$1,Systems!$2:$2,))&amp;if(not(isblank(index(Systems!$A:$E,match($A3088,Systems!$A:$A,),match(Systems!$C$2,Systems!$2:$2,))))," ["&amp;index(Systems!$A:$E,match($A3088,Systems!$A:$A,),match(Systems!$C$2,Systems!$2:$2,))&amp;"]",)</f>
        <v>Rover</v>
      </c>
      <c r="C3088" s="144">
        <f t="array" ref="C3088">round((F3088-average(I3088,L3088,O3088,R3088,U3088))*X3088+if($B3088=$H3088,0,iferror(average(vlookup({$H3088,$K3088,$N3088,$Q3088,$T3088},$B:$D,column(B$1),0)),index(C:C,match($H3088,$B:$B,)))),3)</f>
        <v>823.243</v>
      </c>
      <c r="D3088" s="144">
        <f t="array" ref="D3088">round((G3088-average(J3088,M3088,P3088,S3088,V3088))*Y3088+if($B3088=$H3088,0,iferror(average(vlookup({$H3088,$K3088,$N3088,$Q3088,$T3088},$B:$D,column(C$1),0)),index(D:D,match($H3088,$B:$B,)))),3)</f>
        <v>207.546</v>
      </c>
      <c r="E3088" s="145" t="s">
        <v>8256</v>
      </c>
      <c r="F3088" s="146">
        <v>445.971</v>
      </c>
      <c r="G3088" s="146">
        <v>246.327</v>
      </c>
      <c r="H3088" s="147" t="s">
        <v>404</v>
      </c>
      <c r="I3088" s="146">
        <v>663.052</v>
      </c>
      <c r="J3088" s="146">
        <v>301.055</v>
      </c>
      <c r="K3088" s="148"/>
      <c r="L3088" s="149"/>
      <c r="M3088" s="149"/>
      <c r="N3088" s="148"/>
      <c r="O3088" s="149"/>
      <c r="P3088" s="149"/>
      <c r="Q3088" s="148"/>
      <c r="R3088" s="149"/>
      <c r="S3088" s="149"/>
      <c r="T3088" s="148"/>
      <c r="U3088" s="149"/>
      <c r="V3088" s="149"/>
      <c r="W3088" s="149"/>
      <c r="X3088" s="150">
        <f t="shared" si="23"/>
        <v>-3.792331905</v>
      </c>
      <c r="Y3088" s="150">
        <f t="shared" si="24"/>
        <v>-3.792317534</v>
      </c>
    </row>
    <row r="3089" ht="15.75" customHeight="1">
      <c r="A3089" s="119">
        <v>3088.0</v>
      </c>
      <c r="B3089" s="143" t="str">
        <f t="array" ref="B3089">index(Systems!$A:$E,match($A3089,Systems!$A:$A,),match(B$1,Systems!$2:$2,))&amp;if(not(isblank(index(Systems!$A:$E,match($A3089,Systems!$A:$A,),match(Systems!$C$2,Systems!$2:$2,))))," ["&amp;index(Systems!$A:$E,match($A3089,Systems!$A:$A,),match(Systems!$C$2,Systems!$2:$2,))&amp;"]",)</f>
        <v>Shady Palms</v>
      </c>
      <c r="C3089" s="144">
        <f t="array" ref="C3089">round((F3089-average(I3089,L3089,O3089,R3089,U3089))*X3089+if($B3089=$H3089,0,iferror(average(vlookup({$H3089,$K3089,$N3089,$Q3089,$T3089},$B:$D,column(B$1),0)),index(C:C,match($H3089,$B:$B,)))),3)</f>
        <v>802.291</v>
      </c>
      <c r="D3089" s="144">
        <f t="array" ref="D3089">round((G3089-average(J3089,M3089,P3089,S3089,V3089))*Y3089+if($B3089=$H3089,0,iferror(average(vlookup({$H3089,$K3089,$N3089,$Q3089,$T3089},$B:$D,column(C$1),0)),index(D:D,match($H3089,$B:$B,)))),3)</f>
        <v>-161.951</v>
      </c>
      <c r="E3089" s="145" t="s">
        <v>8256</v>
      </c>
      <c r="F3089" s="146">
        <v>451.496</v>
      </c>
      <c r="G3089" s="146">
        <v>343.76</v>
      </c>
      <c r="H3089" s="147" t="s">
        <v>404</v>
      </c>
      <c r="I3089" s="146">
        <v>663.052</v>
      </c>
      <c r="J3089" s="146">
        <v>301.055</v>
      </c>
      <c r="K3089" s="148"/>
      <c r="L3089" s="149"/>
      <c r="M3089" s="149"/>
      <c r="N3089" s="148"/>
      <c r="O3089" s="149"/>
      <c r="P3089" s="149"/>
      <c r="Q3089" s="148"/>
      <c r="R3089" s="149"/>
      <c r="S3089" s="149"/>
      <c r="T3089" s="148"/>
      <c r="U3089" s="149"/>
      <c r="V3089" s="149"/>
      <c r="W3089" s="149"/>
      <c r="X3089" s="150">
        <f t="shared" si="23"/>
        <v>-3.792331905</v>
      </c>
      <c r="Y3089" s="150">
        <f t="shared" si="24"/>
        <v>-3.792317534</v>
      </c>
    </row>
    <row r="3090" ht="15.75" customHeight="1">
      <c r="A3090" s="119">
        <v>3089.0</v>
      </c>
      <c r="B3090" s="143" t="str">
        <f t="array" ref="B3090">index(Systems!$A:$E,match($A3090,Systems!$A:$A,),match(B$1,Systems!$2:$2,))&amp;if(not(isblank(index(Systems!$A:$E,match($A3090,Systems!$A:$A,),match(Systems!$C$2,Systems!$2:$2,))))," ["&amp;index(Systems!$A:$E,match($A3090,Systems!$A:$A,),match(Systems!$C$2,Systems!$2:$2,))&amp;"]",)</f>
        <v>Star Cluster 1108 [spinward]</v>
      </c>
      <c r="C3090" s="144">
        <f t="array" ref="C3090">round((F3090-average(I3090,L3090,O3090,R3090,U3090))*X3090+if($B3090=$H3090,0,iferror(average(vlookup({$H3090,$K3090,$N3090,$Q3090,$T3090},$B:$D,column(B$1),0)),index(C:C,match($H3090,$B:$B,)))),3)</f>
        <v>1871.129</v>
      </c>
      <c r="D3090" s="144">
        <f t="array" ref="D3090">round((G3090-average(J3090,M3090,P3090,S3090,V3090))*Y3090+if($B3090=$H3090,0,iferror(average(vlookup({$H3090,$K3090,$N3090,$Q3090,$T3090},$B:$D,column(C$1),0)),index(D:D,match($H3090,$B:$B,)))),3)</f>
        <v>-672.867</v>
      </c>
      <c r="E3090" s="145" t="s">
        <v>8256</v>
      </c>
      <c r="F3090" s="146">
        <v>169.654</v>
      </c>
      <c r="G3090" s="146">
        <v>478.484</v>
      </c>
      <c r="H3090" s="147" t="s">
        <v>404</v>
      </c>
      <c r="I3090" s="146">
        <v>663.052</v>
      </c>
      <c r="J3090" s="146">
        <v>301.055</v>
      </c>
      <c r="K3090" s="148"/>
      <c r="L3090" s="149"/>
      <c r="M3090" s="149"/>
      <c r="N3090" s="148"/>
      <c r="O3090" s="149"/>
      <c r="P3090" s="149"/>
      <c r="Q3090" s="148"/>
      <c r="R3090" s="149"/>
      <c r="S3090" s="149"/>
      <c r="T3090" s="148"/>
      <c r="U3090" s="149"/>
      <c r="V3090" s="149"/>
      <c r="W3090" s="149"/>
      <c r="X3090" s="150">
        <f t="shared" si="23"/>
        <v>-3.792331905</v>
      </c>
      <c r="Y3090" s="150">
        <f t="shared" si="24"/>
        <v>-3.792317534</v>
      </c>
    </row>
    <row r="3091" ht="15.75" customHeight="1">
      <c r="A3091" s="119">
        <v>3090.0</v>
      </c>
      <c r="B3091" s="143" t="str">
        <f t="array" ref="B3091">index(Systems!$A:$E,match($A3091,Systems!$A:$A,),match(B$1,Systems!$2:$2,))&amp;if(not(isblank(index(Systems!$A:$E,match($A3091,Systems!$A:$A,),match(Systems!$C$2,Systems!$2:$2,))))," ["&amp;index(Systems!$A:$E,match($A3091,Systems!$A:$A,),match(Systems!$C$2,Systems!$2:$2,))&amp;"]",)</f>
        <v>Star Cluster 643</v>
      </c>
      <c r="C3091" s="144">
        <f t="array" ref="C3091">round((F3091-average(I3091,L3091,O3091,R3091,U3091))*X3091+if($B3091=$H3091,0,iferror(average(vlookup({$H3091,$K3091,$N3091,$Q3091,$T3091},$B:$D,column(B$1),0)),index(C:C,match($H3091,$B:$B,)))),3)</f>
        <v>1937.373</v>
      </c>
      <c r="D3091" s="144">
        <f t="array" ref="D3091">round((G3091-average(J3091,M3091,P3091,S3091,V3091))*Y3091+if($B3091=$H3091,0,iferror(average(vlookup({$H3091,$K3091,$N3091,$Q3091,$T3091},$B:$D,column(C$1),0)),index(D:D,match($H3091,$B:$B,)))),3)</f>
        <v>-172.023</v>
      </c>
      <c r="E3091" s="145" t="s">
        <v>8256</v>
      </c>
      <c r="F3091" s="146">
        <v>152.186</v>
      </c>
      <c r="G3091" s="146">
        <v>346.416</v>
      </c>
      <c r="H3091" s="147" t="s">
        <v>404</v>
      </c>
      <c r="I3091" s="146">
        <v>663.052</v>
      </c>
      <c r="J3091" s="146">
        <v>301.055</v>
      </c>
      <c r="K3091" s="148"/>
      <c r="L3091" s="149"/>
      <c r="M3091" s="149"/>
      <c r="N3091" s="148"/>
      <c r="O3091" s="149"/>
      <c r="P3091" s="149"/>
      <c r="Q3091" s="148"/>
      <c r="R3091" s="149"/>
      <c r="S3091" s="149"/>
      <c r="T3091" s="148"/>
      <c r="U3091" s="149"/>
      <c r="V3091" s="149"/>
      <c r="W3091" s="149"/>
      <c r="X3091" s="150">
        <f t="shared" si="23"/>
        <v>-3.792331905</v>
      </c>
      <c r="Y3091" s="150">
        <f t="shared" si="24"/>
        <v>-3.792317534</v>
      </c>
    </row>
    <row r="3092" ht="15.75" customHeight="1">
      <c r="A3092" s="119">
        <v>3091.0</v>
      </c>
      <c r="B3092" s="143" t="str">
        <f t="array" ref="B3092">index(Systems!$A:$E,match($A3092,Systems!$A:$A,),match(B$1,Systems!$2:$2,))&amp;if(not(isblank(index(Systems!$A:$E,match($A3092,Systems!$A:$A,),match(Systems!$C$2,Systems!$2:$2,))))," ["&amp;index(Systems!$A:$E,match($A3092,Systems!$A:$A,),match(Systems!$C$2,Systems!$2:$2,))&amp;"]",)</f>
        <v>Star Cluster 65</v>
      </c>
      <c r="C3092" s="144">
        <f t="array" ref="C3092">round((F3092-average(I3092,L3092,O3092,R3092,U3092))*X3092+if($B3092=$H3092,0,iferror(average(vlookup({$H3092,$K3092,$N3092,$Q3092,$T3092},$B:$D,column(B$1),0)),index(C:C,match($H3092,$B:$B,)))),3)</f>
        <v>803.804</v>
      </c>
      <c r="D3092" s="144">
        <f t="array" ref="D3092">round((G3092-average(J3092,M3092,P3092,S3092,V3092))*Y3092+if($B3092=$H3092,0,iferror(average(vlookup({$H3092,$K3092,$N3092,$Q3092,$T3092},$B:$D,column(C$1),0)),index(D:D,match($H3092,$B:$B,)))),3)</f>
        <v>-592.682</v>
      </c>
      <c r="E3092" s="145" t="s">
        <v>8256</v>
      </c>
      <c r="F3092" s="146">
        <v>451.097</v>
      </c>
      <c r="G3092" s="146">
        <v>457.34</v>
      </c>
      <c r="H3092" s="147" t="s">
        <v>404</v>
      </c>
      <c r="I3092" s="146">
        <v>663.052</v>
      </c>
      <c r="J3092" s="146">
        <v>301.055</v>
      </c>
      <c r="K3092" s="148"/>
      <c r="L3092" s="149"/>
      <c r="M3092" s="149"/>
      <c r="N3092" s="148"/>
      <c r="O3092" s="149"/>
      <c r="P3092" s="149"/>
      <c r="Q3092" s="148"/>
      <c r="R3092" s="149"/>
      <c r="S3092" s="149"/>
      <c r="T3092" s="148"/>
      <c r="U3092" s="149"/>
      <c r="V3092" s="149"/>
      <c r="W3092" s="149"/>
      <c r="X3092" s="150">
        <f t="shared" si="23"/>
        <v>-3.792331905</v>
      </c>
      <c r="Y3092" s="150">
        <f t="shared" si="24"/>
        <v>-3.792317534</v>
      </c>
    </row>
    <row r="3093" ht="15.75" customHeight="1">
      <c r="A3093" s="119">
        <v>3092.0</v>
      </c>
      <c r="B3093" s="143" t="str">
        <f t="array" ref="B3093">index(Systems!$A:$E,match($A3093,Systems!$A:$A,),match(B$1,Systems!$2:$2,))&amp;if(not(isblank(index(Systems!$A:$E,match($A3093,Systems!$A:$A,),match(Systems!$C$2,Systems!$2:$2,))))," ["&amp;index(Systems!$A:$E,match($A3093,Systems!$A:$A,),match(Systems!$C$2,Systems!$2:$2,))&amp;"]",)</f>
        <v>Star Cluster Briceno 1</v>
      </c>
      <c r="C3093" s="144">
        <f t="array" ref="C3093">round((F3093-average(I3093,L3093,O3093,R3093,U3093))*X3093+if($B3093=$H3093,0,iferror(average(vlookup({$H3093,$K3093,$N3093,$Q3093,$T3093},$B:$D,column(B$1),0)),index(C:C,match($H3093,$B:$B,)))),3)</f>
        <v>1311.726</v>
      </c>
      <c r="D3093" s="144">
        <f t="array" ref="D3093">round((G3093-average(J3093,M3093,P3093,S3093,V3093))*Y3093+if($B3093=$H3093,0,iferror(average(vlookup({$H3093,$K3093,$N3093,$Q3093,$T3093},$B:$D,column(C$1),0)),index(D:D,match($H3093,$B:$B,)))),3)</f>
        <v>-570.293</v>
      </c>
      <c r="E3093" s="145" t="s">
        <v>8256</v>
      </c>
      <c r="F3093" s="146">
        <v>317.163</v>
      </c>
      <c r="G3093" s="146">
        <v>451.436</v>
      </c>
      <c r="H3093" s="147" t="s">
        <v>404</v>
      </c>
      <c r="I3093" s="146">
        <v>663.052</v>
      </c>
      <c r="J3093" s="146">
        <v>301.055</v>
      </c>
      <c r="K3093" s="148"/>
      <c r="L3093" s="149"/>
      <c r="M3093" s="149"/>
      <c r="N3093" s="148"/>
      <c r="O3093" s="149"/>
      <c r="P3093" s="149"/>
      <c r="Q3093" s="148"/>
      <c r="R3093" s="149"/>
      <c r="S3093" s="149"/>
      <c r="T3093" s="148"/>
      <c r="U3093" s="149"/>
      <c r="V3093" s="149"/>
      <c r="W3093" s="149"/>
      <c r="X3093" s="150">
        <f t="shared" si="23"/>
        <v>-3.792331905</v>
      </c>
      <c r="Y3093" s="150">
        <f t="shared" si="24"/>
        <v>-3.792317534</v>
      </c>
    </row>
    <row r="3094" ht="15.75" customHeight="1">
      <c r="A3094" s="119">
        <v>3093.0</v>
      </c>
      <c r="B3094" s="143" t="str">
        <f t="array" ref="B3094">index(Systems!$A:$E,match($A3094,Systems!$A:$A,),match(B$1,Systems!$2:$2,))&amp;if(not(isblank(index(Systems!$A:$E,match($A3094,Systems!$A:$A,),match(Systems!$C$2,Systems!$2:$2,))))," ["&amp;index(Systems!$A:$E,match($A3094,Systems!$A:$A,),match(Systems!$C$2,Systems!$2:$2,))&amp;"]",)</f>
        <v>T Cephei [The Devil's Eye]</v>
      </c>
      <c r="C3094" s="144">
        <f t="array" ref="C3094">round((F3094-average(I3094,L3094,O3094,R3094,U3094))*X3094+if($B3094=$H3094,0,iferror(average(vlookup({$H3094,$K3094,$N3094,$Q3094,$T3094},$B:$D,column(B$1),0)),index(C:C,match($H3094,$B:$B,)))),3)</f>
        <v>617.691</v>
      </c>
      <c r="D3094" s="144">
        <f t="array" ref="D3094">round((G3094-average(J3094,M3094,P3094,S3094,V3094))*Y3094+if($B3094=$H3094,0,iferror(average(vlookup({$H3094,$K3094,$N3094,$Q3094,$T3094},$B:$D,column(C$1),0)),index(D:D,match($H3094,$B:$B,)))),3)</f>
        <v>-308.884</v>
      </c>
      <c r="E3094" s="145" t="s">
        <v>8256</v>
      </c>
      <c r="F3094" s="146">
        <v>500.173</v>
      </c>
      <c r="G3094" s="146">
        <v>382.505</v>
      </c>
      <c r="H3094" s="147" t="s">
        <v>404</v>
      </c>
      <c r="I3094" s="146">
        <v>663.052</v>
      </c>
      <c r="J3094" s="146">
        <v>301.055</v>
      </c>
      <c r="K3094" s="148"/>
      <c r="L3094" s="149"/>
      <c r="M3094" s="149"/>
      <c r="N3094" s="148"/>
      <c r="O3094" s="149"/>
      <c r="P3094" s="149"/>
      <c r="Q3094" s="148"/>
      <c r="R3094" s="149"/>
      <c r="S3094" s="149"/>
      <c r="T3094" s="148"/>
      <c r="U3094" s="149"/>
      <c r="V3094" s="149"/>
      <c r="W3094" s="149"/>
      <c r="X3094" s="150">
        <f t="shared" si="23"/>
        <v>-3.792331905</v>
      </c>
      <c r="Y3094" s="150">
        <f t="shared" si="24"/>
        <v>-3.792317534</v>
      </c>
    </row>
    <row r="3095" ht="15.75" customHeight="1">
      <c r="A3095" s="119">
        <v>3094.0</v>
      </c>
      <c r="B3095" s="143" t="str">
        <f t="array" ref="B3095">index(Systems!$A:$E,match($A3095,Systems!$A:$A,),match(B$1,Systems!$2:$2,))&amp;if(not(isblank(index(Systems!$A:$E,match($A3095,Systems!$A:$A,),match(Systems!$C$2,Systems!$2:$2,))))," ["&amp;index(Systems!$A:$E,match($A3095,Systems!$A:$A,),match(Systems!$C$2,Systems!$2:$2,))&amp;"]",)</f>
        <v>The Swan's Eye</v>
      </c>
      <c r="C3095" s="144">
        <f t="array" ref="C3095">round((F3095-average(I3095,L3095,O3095,R3095,U3095))*X3095+if($B3095=$H3095,0,iferror(average(vlookup({$H3095,$K3095,$N3095,$Q3095,$T3095},$B:$D,column(B$1),0)),index(C:C,match($H3095,$B:$B,)))),3)</f>
        <v>640.87</v>
      </c>
      <c r="D3095" s="144">
        <f t="array" ref="D3095">round((G3095-average(J3095,M3095,P3095,S3095,V3095))*Y3095+if($B3095=$H3095,0,iferror(average(vlookup({$H3095,$K3095,$N3095,$Q3095,$T3095},$B:$D,column(C$1),0)),index(D:D,match($H3095,$B:$B,)))),3)</f>
        <v>-617.09</v>
      </c>
      <c r="E3095" s="145" t="s">
        <v>8256</v>
      </c>
      <c r="F3095" s="146">
        <v>494.061</v>
      </c>
      <c r="G3095" s="146">
        <v>463.776</v>
      </c>
      <c r="H3095" s="147" t="s">
        <v>404</v>
      </c>
      <c r="I3095" s="146">
        <v>663.052</v>
      </c>
      <c r="J3095" s="146">
        <v>301.055</v>
      </c>
      <c r="K3095" s="148"/>
      <c r="L3095" s="149"/>
      <c r="M3095" s="149"/>
      <c r="N3095" s="148"/>
      <c r="O3095" s="149"/>
      <c r="P3095" s="149"/>
      <c r="Q3095" s="148"/>
      <c r="R3095" s="149"/>
      <c r="S3095" s="149"/>
      <c r="T3095" s="148"/>
      <c r="U3095" s="149"/>
      <c r="V3095" s="149"/>
      <c r="W3095" s="149"/>
      <c r="X3095" s="150">
        <f t="shared" si="23"/>
        <v>-3.792331905</v>
      </c>
      <c r="Y3095" s="150">
        <f t="shared" si="24"/>
        <v>-3.792317534</v>
      </c>
    </row>
    <row r="3096" ht="15.75" customHeight="1">
      <c r="A3096" s="119">
        <v>3095.0</v>
      </c>
      <c r="B3096" s="143" t="str">
        <f t="array" ref="B3096">index(Systems!$A:$E,match($A3096,Systems!$A:$A,),match(B$1,Systems!$2:$2,))&amp;if(not(isblank(index(Systems!$A:$E,match($A3096,Systems!$A:$A,),match(Systems!$C$2,Systems!$2:$2,))))," ["&amp;index(Systems!$A:$E,match($A3096,Systems!$A:$A,),match(Systems!$C$2,Systems!$2:$2,))&amp;"]",)</f>
        <v>Anglia</v>
      </c>
      <c r="C3096" s="144">
        <f t="array" ref="C3096">round((F3096-average(I3096,L3096,O3096,R3096,U3096))*X3096+if($B3096=$H3096,0,iferror(average(vlookup({$H3096,$K3096,$N3096,$Q3096,$T3096},$B:$D,column(B$1),0)),index(C:C,match($H3096,$B:$B,)))),3)</f>
        <v>994.464</v>
      </c>
      <c r="D3096" s="144">
        <f t="array" ref="D3096">round((G3096-average(J3096,M3096,P3096,S3096,V3096))*Y3096+if($B3096=$H3096,0,iferror(average(vlookup({$H3096,$K3096,$N3096,$Q3096,$T3096},$B:$D,column(C$1),0)),index(D:D,match($H3096,$B:$B,)))),3)</f>
        <v>204.918</v>
      </c>
      <c r="E3096" s="145" t="s">
        <v>8256</v>
      </c>
      <c r="F3096" s="146">
        <v>163.42</v>
      </c>
      <c r="G3096" s="146">
        <v>101.534</v>
      </c>
      <c r="H3096" s="151" t="s">
        <v>8011</v>
      </c>
      <c r="I3096" s="146">
        <v>196.637</v>
      </c>
      <c r="J3096" s="146">
        <v>104.182</v>
      </c>
      <c r="K3096" s="149"/>
      <c r="L3096" s="149"/>
      <c r="M3096" s="149"/>
      <c r="N3096" s="148"/>
      <c r="O3096" s="149"/>
      <c r="P3096" s="149"/>
      <c r="Q3096" s="148"/>
      <c r="R3096" s="149"/>
      <c r="S3096" s="149"/>
      <c r="T3096" s="148"/>
      <c r="U3096" s="149"/>
      <c r="V3096" s="149"/>
      <c r="W3096" s="149"/>
      <c r="X3096" s="150">
        <f t="shared" ref="X3096:X3105" si="25">-30/41.167</f>
        <v>-0.7287390386</v>
      </c>
      <c r="Y3096" s="150">
        <f t="shared" ref="Y3096:Y3105" si="26">X3096</f>
        <v>-0.7287390386</v>
      </c>
    </row>
    <row r="3097" ht="15.75" customHeight="1">
      <c r="A3097" s="119">
        <v>3096.0</v>
      </c>
      <c r="B3097" s="143" t="str">
        <f t="array" ref="B3097">index(Systems!$A:$E,match($A3097,Systems!$A:$A,),match(B$1,Systems!$2:$2,))&amp;if(not(isblank(index(Systems!$A:$E,match($A3097,Systems!$A:$A,),match(Systems!$C$2,Systems!$2:$2,))))," ["&amp;index(Systems!$A:$E,match($A3097,Systems!$A:$A,),match(Systems!$C$2,Systems!$2:$2,))&amp;"]",)</f>
        <v>Belgae</v>
      </c>
      <c r="C3097" s="144">
        <f t="array" ref="C3097">round((F3097-average(I3097,L3097,O3097,R3097,U3097))*X3097+if($B3097=$H3097,0,iferror(average(vlookup({$H3097,$K3097,$N3097,$Q3097,$T3097},$B:$D,column(B$1),0)),index(C:C,match($H3097,$B:$B,)))),3)</f>
        <v>955.579</v>
      </c>
      <c r="D3097" s="144">
        <f t="array" ref="D3097">round((G3097-average(J3097,M3097,P3097,S3097,V3097))*Y3097+if($B3097=$H3097,0,iferror(average(vlookup({$H3097,$K3097,$N3097,$Q3097,$T3097},$B:$D,column(C$1),0)),index(D:D,match($H3097,$B:$B,)))),3)</f>
        <v>211.301</v>
      </c>
      <c r="E3097" s="145" t="s">
        <v>8256</v>
      </c>
      <c r="F3097" s="146">
        <v>216.779</v>
      </c>
      <c r="G3097" s="146">
        <v>92.774</v>
      </c>
      <c r="H3097" s="151" t="s">
        <v>8011</v>
      </c>
      <c r="I3097" s="146">
        <v>196.637</v>
      </c>
      <c r="J3097" s="146">
        <v>104.182</v>
      </c>
      <c r="K3097" s="149"/>
      <c r="L3097" s="149"/>
      <c r="M3097" s="149"/>
      <c r="N3097" s="148"/>
      <c r="O3097" s="149"/>
      <c r="P3097" s="149"/>
      <c r="Q3097" s="148"/>
      <c r="R3097" s="149"/>
      <c r="S3097" s="149"/>
      <c r="T3097" s="148"/>
      <c r="U3097" s="149"/>
      <c r="V3097" s="149"/>
      <c r="W3097" s="149"/>
      <c r="X3097" s="150">
        <f t="shared" si="25"/>
        <v>-0.7287390386</v>
      </c>
      <c r="Y3097" s="150">
        <f t="shared" si="26"/>
        <v>-0.7287390386</v>
      </c>
    </row>
    <row r="3098" ht="15.75" customHeight="1">
      <c r="A3098" s="119">
        <v>3097.0</v>
      </c>
      <c r="B3098" s="143" t="str">
        <f t="array" ref="B3098">index(Systems!$A:$E,match($A3098,Systems!$A:$A,),match(B$1,Systems!$2:$2,))&amp;if(not(isblank(index(Systems!$A:$E,match($A3098,Systems!$A:$A,),match(Systems!$C$2,Systems!$2:$2,))))," ["&amp;index(Systems!$A:$E,match($A3098,Systems!$A:$A,),match(Systems!$C$2,Systems!$2:$2,))&amp;"]",)</f>
        <v>Dania</v>
      </c>
      <c r="C3098" s="144">
        <f t="array" ref="C3098">round((F3098-average(I3098,L3098,O3098,R3098,U3098))*X3098+if($B3098=$H3098,0,iferror(average(vlookup({$H3098,$K3098,$N3098,$Q3098,$T3098},$B:$D,column(B$1),0)),index(C:C,match($H3098,$B:$B,)))),3)</f>
        <v>943.981</v>
      </c>
      <c r="D3098" s="144">
        <f t="array" ref="D3098">round((G3098-average(J3098,M3098,P3098,S3098,V3098))*Y3098+if($B3098=$H3098,0,iferror(average(vlookup({$H3098,$K3098,$N3098,$Q3098,$T3098},$B:$D,column(C$1),0)),index(D:D,match($H3098,$B:$B,)))),3)</f>
        <v>203.809</v>
      </c>
      <c r="E3098" s="145" t="s">
        <v>8256</v>
      </c>
      <c r="F3098" s="146">
        <v>232.694</v>
      </c>
      <c r="G3098" s="146">
        <v>103.055</v>
      </c>
      <c r="H3098" s="151" t="s">
        <v>8011</v>
      </c>
      <c r="I3098" s="146">
        <v>196.637</v>
      </c>
      <c r="J3098" s="146">
        <v>104.182</v>
      </c>
      <c r="K3098" s="149"/>
      <c r="L3098" s="149"/>
      <c r="M3098" s="149"/>
      <c r="N3098" s="148"/>
      <c r="O3098" s="149"/>
      <c r="P3098" s="149"/>
      <c r="Q3098" s="148"/>
      <c r="R3098" s="149"/>
      <c r="S3098" s="149"/>
      <c r="T3098" s="148"/>
      <c r="U3098" s="149"/>
      <c r="V3098" s="149"/>
      <c r="W3098" s="149"/>
      <c r="X3098" s="150">
        <f t="shared" si="25"/>
        <v>-0.7287390386</v>
      </c>
      <c r="Y3098" s="150">
        <f t="shared" si="26"/>
        <v>-0.7287390386</v>
      </c>
    </row>
    <row r="3099" ht="15.75" customHeight="1">
      <c r="A3099" s="119">
        <v>3098.0</v>
      </c>
      <c r="B3099" s="143" t="str">
        <f t="array" ref="B3099">index(Systems!$A:$E,match($A3099,Systems!$A:$A,),match(B$1,Systems!$2:$2,))&amp;if(not(isblank(index(Systems!$A:$E,match($A3099,Systems!$A:$A,),match(Systems!$C$2,Systems!$2:$2,))))," ["&amp;index(Systems!$A:$E,match($A3099,Systems!$A:$A,),match(Systems!$C$2,Systems!$2:$2,))&amp;"]",)</f>
        <v>Halkidik</v>
      </c>
      <c r="C3099" s="144">
        <f t="array" ref="C3099">round((F3099-average(I3099,L3099,O3099,R3099,U3099))*X3099+if($B3099=$H3099,0,iferror(average(vlookup({$H3099,$K3099,$N3099,$Q3099,$T3099},$B:$D,column(B$1),0)),index(C:C,match($H3099,$B:$B,)))),3)</f>
        <v>982.329</v>
      </c>
      <c r="D3099" s="144">
        <f t="array" ref="D3099">round((G3099-average(J3099,M3099,P3099,S3099,V3099))*Y3099+if($B3099=$H3099,0,iferror(average(vlookup({$H3099,$K3099,$N3099,$Q3099,$T3099},$B:$D,column(C$1),0)),index(D:D,match($H3099,$B:$B,)))),3)</f>
        <v>202.082</v>
      </c>
      <c r="E3099" s="145" t="s">
        <v>8256</v>
      </c>
      <c r="F3099" s="146">
        <v>180.071</v>
      </c>
      <c r="G3099" s="146">
        <v>105.425</v>
      </c>
      <c r="H3099" s="151" t="s">
        <v>8011</v>
      </c>
      <c r="I3099" s="146">
        <v>196.637</v>
      </c>
      <c r="J3099" s="146">
        <v>104.182</v>
      </c>
      <c r="K3099" s="149"/>
      <c r="L3099" s="149"/>
      <c r="M3099" s="149"/>
      <c r="N3099" s="148"/>
      <c r="O3099" s="149"/>
      <c r="P3099" s="149"/>
      <c r="Q3099" s="148"/>
      <c r="R3099" s="149"/>
      <c r="S3099" s="149"/>
      <c r="T3099" s="148"/>
      <c r="U3099" s="149"/>
      <c r="V3099" s="149"/>
      <c r="W3099" s="149"/>
      <c r="X3099" s="150">
        <f t="shared" si="25"/>
        <v>-0.7287390386</v>
      </c>
      <c r="Y3099" s="150">
        <f t="shared" si="26"/>
        <v>-0.7287390386</v>
      </c>
    </row>
    <row r="3100" ht="15.75" customHeight="1">
      <c r="A3100" s="119">
        <v>3099.0</v>
      </c>
      <c r="B3100" s="143" t="str">
        <f t="array" ref="B3100">index(Systems!$A:$E,match($A3100,Systems!$A:$A,),match(B$1,Systems!$2:$2,))&amp;if(not(isblank(index(Systems!$A:$E,match($A3100,Systems!$A:$A,),match(Systems!$C$2,Systems!$2:$2,))))," ["&amp;index(Systems!$A:$E,match($A3100,Systems!$A:$A,),match(Systems!$C$2,Systems!$2:$2,))&amp;"]",)</f>
        <v>Helvetia</v>
      </c>
      <c r="C3100" s="144">
        <f t="array" ref="C3100">round((F3100-average(I3100,L3100,O3100,R3100,U3100))*X3100+if($B3100=$H3100,0,iferror(average(vlookup({$H3100,$K3100,$N3100,$Q3100,$T3100},$B:$D,column(B$1),0)),index(C:C,match($H3100,$B:$B,)))),3)</f>
        <v>976.698</v>
      </c>
      <c r="D3100" s="144">
        <f t="array" ref="D3100">round((G3100-average(J3100,M3100,P3100,S3100,V3100))*Y3100+if($B3100=$H3100,0,iferror(average(vlookup({$H3100,$K3100,$N3100,$Q3100,$T3100},$B:$D,column(C$1),0)),index(D:D,match($H3100,$B:$B,)))),3)</f>
        <v>187.646</v>
      </c>
      <c r="E3100" s="145" t="s">
        <v>8256</v>
      </c>
      <c r="F3100" s="146">
        <v>187.799</v>
      </c>
      <c r="G3100" s="146">
        <v>125.235</v>
      </c>
      <c r="H3100" s="151" t="s">
        <v>8011</v>
      </c>
      <c r="I3100" s="146">
        <v>196.637</v>
      </c>
      <c r="J3100" s="146">
        <v>104.182</v>
      </c>
      <c r="K3100" s="149"/>
      <c r="L3100" s="149"/>
      <c r="M3100" s="149"/>
      <c r="N3100" s="148"/>
      <c r="O3100" s="149"/>
      <c r="P3100" s="149"/>
      <c r="Q3100" s="148"/>
      <c r="R3100" s="149"/>
      <c r="S3100" s="149"/>
      <c r="T3100" s="148"/>
      <c r="U3100" s="149"/>
      <c r="V3100" s="149"/>
      <c r="W3100" s="149"/>
      <c r="X3100" s="150">
        <f t="shared" si="25"/>
        <v>-0.7287390386</v>
      </c>
      <c r="Y3100" s="150">
        <f t="shared" si="26"/>
        <v>-0.7287390386</v>
      </c>
    </row>
    <row r="3101" ht="15.75" customHeight="1">
      <c r="A3101" s="119">
        <v>3100.0</v>
      </c>
      <c r="B3101" s="143" t="str">
        <f t="array" ref="B3101">index(Systems!$A:$E,match($A3101,Systems!$A:$A,),match(B$1,Systems!$2:$2,))&amp;if(not(isblank(index(Systems!$A:$E,match($A3101,Systems!$A:$A,),match(Systems!$C$2,Systems!$2:$2,))))," ["&amp;index(Systems!$A:$E,match($A3101,Systems!$A:$A,),match(Systems!$C$2,Systems!$2:$2,))&amp;"]",)</f>
        <v>Hibernia</v>
      </c>
      <c r="C3101" s="144">
        <f t="array" ref="C3101">round((F3101-average(I3101,L3101,O3101,R3101,U3101))*X3101+if($B3101=$H3101,0,iferror(average(vlookup({$H3101,$K3101,$N3101,$Q3101,$T3101},$B:$D,column(B$1),0)),index(C:C,match($H3101,$B:$B,)))),3)</f>
        <v>967.687</v>
      </c>
      <c r="D3101" s="144">
        <f t="array" ref="D3101">round((G3101-average(J3101,M3101,P3101,S3101,V3101))*Y3101+if($B3101=$H3101,0,iferror(average(vlookup({$H3101,$K3101,$N3101,$Q3101,$T3101},$B:$D,column(C$1),0)),index(D:D,match($H3101,$B:$B,)))),3)</f>
        <v>219.345</v>
      </c>
      <c r="E3101" s="145" t="s">
        <v>8256</v>
      </c>
      <c r="F3101" s="146">
        <v>200.164</v>
      </c>
      <c r="G3101" s="146">
        <v>81.737</v>
      </c>
      <c r="H3101" s="151" t="s">
        <v>8011</v>
      </c>
      <c r="I3101" s="146">
        <v>196.637</v>
      </c>
      <c r="J3101" s="146">
        <v>104.182</v>
      </c>
      <c r="K3101" s="149"/>
      <c r="L3101" s="149"/>
      <c r="M3101" s="149"/>
      <c r="N3101" s="148"/>
      <c r="O3101" s="149"/>
      <c r="P3101" s="149"/>
      <c r="Q3101" s="148"/>
      <c r="R3101" s="149"/>
      <c r="S3101" s="149"/>
      <c r="T3101" s="148"/>
      <c r="U3101" s="149"/>
      <c r="V3101" s="149"/>
      <c r="W3101" s="149"/>
      <c r="X3101" s="150">
        <f t="shared" si="25"/>
        <v>-0.7287390386</v>
      </c>
      <c r="Y3101" s="150">
        <f t="shared" si="26"/>
        <v>-0.7287390386</v>
      </c>
    </row>
    <row r="3102" ht="15.75" customHeight="1">
      <c r="A3102" s="119">
        <v>3101.0</v>
      </c>
      <c r="B3102" s="143" t="str">
        <f t="array" ref="B3102">index(Systems!$A:$E,match($A3102,Systems!$A:$A,),match(B$1,Systems!$2:$2,))&amp;if(not(isblank(index(Systems!$A:$E,match($A3102,Systems!$A:$A,),match(Systems!$C$2,Systems!$2:$2,))))," ["&amp;index(Systems!$A:$E,match($A3102,Systems!$A:$A,),match(Systems!$C$2,Systems!$2:$2,))&amp;"]",)</f>
        <v>Karpathos</v>
      </c>
      <c r="C3102" s="144">
        <f t="array" ref="C3102">round((F3102-average(I3102,L3102,O3102,R3102,U3102))*X3102+if($B3102=$H3102,0,iferror(average(vlookup({$H3102,$K3102,$N3102,$Q3102,$T3102},$B:$D,column(B$1),0)),index(C:C,match($H3102,$B:$B,)))),3)</f>
        <v>964.972</v>
      </c>
      <c r="D3102" s="144">
        <f t="array" ref="D3102">round((G3102-average(J3102,M3102,P3102,S3102,V3102))*Y3102+if($B3102=$H3102,0,iferror(average(vlookup({$H3102,$K3102,$N3102,$Q3102,$T3102},$B:$D,column(C$1),0)),index(D:D,match($H3102,$B:$B,)))),3)</f>
        <v>194.704</v>
      </c>
      <c r="E3102" s="145" t="s">
        <v>8256</v>
      </c>
      <c r="F3102" s="146">
        <v>203.889</v>
      </c>
      <c r="G3102" s="146">
        <v>115.549</v>
      </c>
      <c r="H3102" s="151" t="s">
        <v>8011</v>
      </c>
      <c r="I3102" s="146">
        <v>196.637</v>
      </c>
      <c r="J3102" s="146">
        <v>104.182</v>
      </c>
      <c r="K3102" s="149"/>
      <c r="L3102" s="149"/>
      <c r="M3102" s="149"/>
      <c r="N3102" s="148"/>
      <c r="O3102" s="149"/>
      <c r="P3102" s="149"/>
      <c r="Q3102" s="148"/>
      <c r="R3102" s="149"/>
      <c r="S3102" s="149"/>
      <c r="T3102" s="148"/>
      <c r="U3102" s="149"/>
      <c r="V3102" s="149"/>
      <c r="W3102" s="149"/>
      <c r="X3102" s="150">
        <f t="shared" si="25"/>
        <v>-0.7287390386</v>
      </c>
      <c r="Y3102" s="150">
        <f t="shared" si="26"/>
        <v>-0.7287390386</v>
      </c>
    </row>
    <row r="3103" ht="15.75" customHeight="1">
      <c r="A3103" s="119">
        <v>3102.0</v>
      </c>
      <c r="B3103" s="143" t="str">
        <f t="array" ref="B3103">index(Systems!$A:$E,match($A3103,Systems!$A:$A,),match(B$1,Systems!$2:$2,))&amp;if(not(isblank(index(Systems!$A:$E,match($A3103,Systems!$A:$A,),match(Systems!$C$2,Systems!$2:$2,))))," ["&amp;index(Systems!$A:$E,match($A3103,Systems!$A:$A,),match(Systems!$C$2,Systems!$2:$2,))&amp;"]",)</f>
        <v>Lemnos</v>
      </c>
      <c r="C3103" s="144">
        <f t="array" ref="C3103">round((F3103-average(I3103,L3103,O3103,R3103,U3103))*X3103+if($B3103=$H3103,0,iferror(average(vlookup({$H3103,$K3103,$N3103,$Q3103,$T3103},$B:$D,column(B$1),0)),index(C:C,match($H3103,$B:$B,)))),3)</f>
        <v>990.469</v>
      </c>
      <c r="D3103" s="144">
        <f t="array" ref="D3103">round((G3103-average(J3103,M3103,P3103,S3103,V3103))*Y3103+if($B3103=$H3103,0,iferror(average(vlookup({$H3103,$K3103,$N3103,$Q3103,$T3103},$B:$D,column(C$1),0)),index(D:D,match($H3103,$B:$B,)))),3)</f>
        <v>192.538</v>
      </c>
      <c r="E3103" s="145" t="s">
        <v>8256</v>
      </c>
      <c r="F3103" s="146">
        <v>168.901</v>
      </c>
      <c r="G3103" s="146">
        <v>118.522</v>
      </c>
      <c r="H3103" s="151" t="s">
        <v>8011</v>
      </c>
      <c r="I3103" s="146">
        <v>196.637</v>
      </c>
      <c r="J3103" s="146">
        <v>104.182</v>
      </c>
      <c r="K3103" s="149"/>
      <c r="L3103" s="149"/>
      <c r="M3103" s="149"/>
      <c r="N3103" s="148"/>
      <c r="O3103" s="149"/>
      <c r="P3103" s="149"/>
      <c r="Q3103" s="148"/>
      <c r="R3103" s="149"/>
      <c r="S3103" s="149"/>
      <c r="T3103" s="148"/>
      <c r="U3103" s="149"/>
      <c r="V3103" s="149"/>
      <c r="W3103" s="149"/>
      <c r="X3103" s="150">
        <f t="shared" si="25"/>
        <v>-0.7287390386</v>
      </c>
      <c r="Y3103" s="150">
        <f t="shared" si="26"/>
        <v>-0.7287390386</v>
      </c>
    </row>
    <row r="3104" ht="15.75" customHeight="1">
      <c r="A3104" s="119">
        <v>3103.0</v>
      </c>
      <c r="B3104" s="143" t="str">
        <f t="array" ref="B3104">index(Systems!$A:$E,match($A3104,Systems!$A:$A,),match(B$1,Systems!$2:$2,))&amp;if(not(isblank(index(Systems!$A:$E,match($A3104,Systems!$A:$A,),match(Systems!$C$2,Systems!$2:$2,))))," ["&amp;index(Systems!$A:$E,match($A3104,Systems!$A:$A,),match(Systems!$C$2,Systems!$2:$2,))&amp;"]",)</f>
        <v>New Delphi</v>
      </c>
      <c r="C3104" s="144">
        <f t="array" ref="C3104">round((F3104-average(I3104,L3104,O3104,R3104,U3104))*X3104+if($B3104=$H3104,0,iferror(average(vlookup({$H3104,$K3104,$N3104,$Q3104,$T3104},$B:$D,column(B$1),0)),index(C:C,match($H3104,$B:$B,)))),3)</f>
        <v>972.508</v>
      </c>
      <c r="D3104" s="144">
        <f t="array" ref="D3104">round((G3104-average(J3104,M3104,P3104,S3104,V3104))*Y3104+if($B3104=$H3104,0,iferror(average(vlookup({$H3104,$K3104,$N3104,$Q3104,$T3104},$B:$D,column(C$1),0)),index(D:D,match($H3104,$B:$B,)))),3)</f>
        <v>204.047</v>
      </c>
      <c r="E3104" s="145" t="s">
        <v>8256</v>
      </c>
      <c r="F3104" s="146">
        <v>193.548</v>
      </c>
      <c r="G3104" s="146">
        <v>102.729</v>
      </c>
      <c r="H3104" s="151" t="s">
        <v>8011</v>
      </c>
      <c r="I3104" s="146">
        <v>196.637</v>
      </c>
      <c r="J3104" s="146">
        <v>104.182</v>
      </c>
      <c r="K3104" s="149"/>
      <c r="L3104" s="149"/>
      <c r="M3104" s="149"/>
      <c r="N3104" s="148"/>
      <c r="O3104" s="149"/>
      <c r="P3104" s="149"/>
      <c r="Q3104" s="148"/>
      <c r="R3104" s="149"/>
      <c r="S3104" s="149"/>
      <c r="T3104" s="148"/>
      <c r="U3104" s="149"/>
      <c r="V3104" s="149"/>
      <c r="W3104" s="149"/>
      <c r="X3104" s="150">
        <f t="shared" si="25"/>
        <v>-0.7287390386</v>
      </c>
      <c r="Y3104" s="150">
        <f t="shared" si="26"/>
        <v>-0.7287390386</v>
      </c>
    </row>
    <row r="3105" ht="15.75" customHeight="1">
      <c r="A3105" s="119">
        <v>3104.0</v>
      </c>
      <c r="B3105" s="143" t="str">
        <f t="array" ref="B3105">index(Systems!$A:$E,match($A3105,Systems!$A:$A,),match(B$1,Systems!$2:$2,))&amp;if(not(isblank(index(Systems!$A:$E,match($A3105,Systems!$A:$A,),match(Systems!$C$2,Systems!$2:$2,))))," ["&amp;index(Systems!$A:$E,match($A3105,Systems!$A:$A,),match(Systems!$C$2,Systems!$2:$2,))&amp;"]",)</f>
        <v>Thasos</v>
      </c>
      <c r="C3105" s="144">
        <f t="array" ref="C3105">round((F3105-average(I3105,L3105,O3105,R3105,U3105))*X3105+if($B3105=$H3105,0,iferror(average(vlookup({$H3105,$K3105,$N3105,$Q3105,$T3105},$B:$D,column(B$1),0)),index(C:C,match($H3105,$B:$B,)))),3)</f>
        <v>950.14</v>
      </c>
      <c r="D3105" s="144">
        <f t="array" ref="D3105">round((G3105-average(J3105,M3105,P3105,S3105,V3105))*Y3105+if($B3105=$H3105,0,iferror(average(vlookup({$H3105,$K3105,$N3105,$Q3105,$T3105},$B:$D,column(C$1),0)),index(D:D,match($H3105,$B:$B,)))),3)</f>
        <v>195.785</v>
      </c>
      <c r="E3105" s="145" t="s">
        <v>8256</v>
      </c>
      <c r="F3105" s="146">
        <v>224.242</v>
      </c>
      <c r="G3105" s="146">
        <v>114.066</v>
      </c>
      <c r="H3105" s="151" t="s">
        <v>8011</v>
      </c>
      <c r="I3105" s="146">
        <v>196.637</v>
      </c>
      <c r="J3105" s="146">
        <v>104.182</v>
      </c>
      <c r="K3105" s="149"/>
      <c r="L3105" s="149"/>
      <c r="M3105" s="149"/>
      <c r="N3105" s="148"/>
      <c r="O3105" s="149"/>
      <c r="P3105" s="149"/>
      <c r="Q3105" s="148"/>
      <c r="R3105" s="149"/>
      <c r="S3105" s="149"/>
      <c r="T3105" s="148"/>
      <c r="U3105" s="149"/>
      <c r="V3105" s="149"/>
      <c r="W3105" s="149"/>
      <c r="X3105" s="150">
        <f t="shared" si="25"/>
        <v>-0.7287390386</v>
      </c>
      <c r="Y3105" s="150">
        <f t="shared" si="26"/>
        <v>-0.7287390386</v>
      </c>
    </row>
    <row r="3106" ht="15.75" customHeight="1">
      <c r="A3106" s="119">
        <v>3105.0</v>
      </c>
      <c r="B3106" s="143" t="str">
        <f t="array" ref="B3106">index(Systems!$A:$E,match($A3106,Systems!$A:$A,),match(B$1,Systems!$2:$2,))&amp;if(not(isblank(index(Systems!$A:$E,match($A3106,Systems!$A:$A,),match(Systems!$C$2,Systems!$2:$2,))))," ["&amp;index(Systems!$A:$E,match($A3106,Systems!$A:$A,),match(Systems!$C$2,Systems!$2:$2,))&amp;"]",)</f>
        <v>Aurigae</v>
      </c>
      <c r="C3106" s="144">
        <f t="array" ref="C3106">round((F3106-average(I3106,L3106,O3106,R3106,U3106))*X3106+if($B3106=$H3106,0,iferror(average(vlookup({$H3106,$K3106,$N3106,$Q3106,$T3106},$B:$D,column(B$1),0)),index(C:C,match($H3106,$B:$B,)))),3)</f>
        <v>868.618</v>
      </c>
      <c r="D3106" s="144">
        <f t="array" ref="D3106">round((G3106-average(J3106,M3106,P3106,S3106,V3106))*Y3106+if($B3106=$H3106,0,iferror(average(vlookup({$H3106,$K3106,$N3106,$Q3106,$T3106},$B:$D,column(C$1),0)),index(D:D,match($H3106,$B:$B,)))),3)</f>
        <v>-1226.974</v>
      </c>
      <c r="E3106" s="145" t="s">
        <v>8257</v>
      </c>
      <c r="F3106" s="146">
        <v>69.538</v>
      </c>
      <c r="G3106" s="146">
        <v>331.235</v>
      </c>
      <c r="H3106" s="147" t="s">
        <v>404</v>
      </c>
      <c r="I3106" s="146">
        <v>298.584</v>
      </c>
      <c r="J3106" s="146">
        <v>654.777</v>
      </c>
      <c r="K3106" s="148"/>
      <c r="L3106" s="149"/>
      <c r="M3106" s="149"/>
      <c r="N3106" s="148"/>
      <c r="O3106" s="149"/>
      <c r="P3106" s="149"/>
      <c r="Q3106" s="148"/>
      <c r="R3106" s="149"/>
      <c r="S3106" s="149"/>
      <c r="T3106" s="148"/>
      <c r="U3106" s="149"/>
      <c r="V3106" s="149"/>
      <c r="W3106" s="149"/>
      <c r="X3106" s="150">
        <f t="shared" ref="X3106:X3126" si="27">-300/79.107</f>
        <v>-3.792331905</v>
      </c>
      <c r="Y3106" s="150">
        <f t="shared" ref="Y3106:Y3126" si="28">263.898/263.899*300/79.107</f>
        <v>3.792317534</v>
      </c>
    </row>
    <row r="3107" ht="15.75" customHeight="1">
      <c r="A3107" s="119">
        <v>3106.0</v>
      </c>
      <c r="B3107" s="143" t="str">
        <f t="array" ref="B3107">index(Systems!$A:$E,match($A3107,Systems!$A:$A,),match(B$1,Systems!$2:$2,))&amp;if(not(isblank(index(Systems!$A:$E,match($A3107,Systems!$A:$A,),match(Systems!$C$2,Systems!$2:$2,))))," ["&amp;index(Systems!$A:$E,match($A3107,Systems!$A:$A,),match(Systems!$C$2,Systems!$2:$2,))&amp;"]",)</f>
        <v>Beehive Cluster</v>
      </c>
      <c r="C3107" s="144">
        <f t="array" ref="C3107">round((F3107-average(I3107,L3107,O3107,R3107,U3107))*X3107+if($B3107=$H3107,0,iferror(average(vlookup({$H3107,$K3107,$N3107,$Q3107,$T3107},$B:$D,column(B$1),0)),index(C:C,match($H3107,$B:$B,)))),3)</f>
        <v>-405.294</v>
      </c>
      <c r="D3107" s="144">
        <f t="array" ref="D3107">round((G3107-average(J3107,M3107,P3107,S3107,V3107))*Y3107+if($B3107=$H3107,0,iferror(average(vlookup({$H3107,$K3107,$N3107,$Q3107,$T3107},$B:$D,column(C$1),0)),index(D:D,match($H3107,$B:$B,)))),3)</f>
        <v>-709.228</v>
      </c>
      <c r="E3107" s="145" t="s">
        <v>8257</v>
      </c>
      <c r="F3107" s="146">
        <v>405.456</v>
      </c>
      <c r="G3107" s="146">
        <v>467.76</v>
      </c>
      <c r="H3107" s="147" t="s">
        <v>404</v>
      </c>
      <c r="I3107" s="146">
        <v>298.584</v>
      </c>
      <c r="J3107" s="146">
        <v>654.777</v>
      </c>
      <c r="K3107" s="148"/>
      <c r="L3107" s="149"/>
      <c r="M3107" s="149"/>
      <c r="N3107" s="148"/>
      <c r="O3107" s="149"/>
      <c r="P3107" s="149"/>
      <c r="Q3107" s="148"/>
      <c r="R3107" s="149"/>
      <c r="S3107" s="149"/>
      <c r="T3107" s="148"/>
      <c r="U3107" s="149"/>
      <c r="V3107" s="149"/>
      <c r="W3107" s="149"/>
      <c r="X3107" s="150">
        <f t="shared" si="27"/>
        <v>-3.792331905</v>
      </c>
      <c r="Y3107" s="150">
        <f t="shared" si="28"/>
        <v>3.792317534</v>
      </c>
    </row>
    <row r="3108" ht="15.75" customHeight="1">
      <c r="A3108" s="119">
        <v>3107.0</v>
      </c>
      <c r="B3108" s="143" t="str">
        <f t="array" ref="B3108">index(Systems!$A:$E,match($A3108,Systems!$A:$A,),match(B$1,Systems!$2:$2,))&amp;if(not(isblank(index(Systems!$A:$E,match($A3108,Systems!$A:$A,),match(Systems!$C$2,Systems!$2:$2,))))," ["&amp;index(Systems!$A:$E,match($A3108,Systems!$A:$A,),match(Systems!$C$2,Systems!$2:$2,))&amp;"]",)</f>
        <v>Chaffee [DP]</v>
      </c>
      <c r="C3108" s="144">
        <f t="array" ref="C3108">round((F3108-average(I3108,L3108,O3108,R3108,U3108))*X3108+if($B3108=$H3108,0,iferror(average(vlookup({$H3108,$K3108,$N3108,$Q3108,$T3108},$B:$D,column(B$1),0)),index(C:C,match($H3108,$B:$B,)))),3)</f>
        <v>275.835</v>
      </c>
      <c r="D3108" s="144">
        <f t="array" ref="D3108">round((G3108-average(J3108,M3108,P3108,S3108,V3108))*Y3108+if($B3108=$H3108,0,iferror(average(vlookup({$H3108,$K3108,$N3108,$Q3108,$T3108},$B:$D,column(C$1),0)),index(D:D,match($H3108,$B:$B,)))),3)</f>
        <v>-1758.012</v>
      </c>
      <c r="E3108" s="145" t="s">
        <v>8257</v>
      </c>
      <c r="F3108" s="146">
        <v>225.849</v>
      </c>
      <c r="G3108" s="146">
        <v>191.205</v>
      </c>
      <c r="H3108" s="147" t="s">
        <v>404</v>
      </c>
      <c r="I3108" s="146">
        <v>298.584</v>
      </c>
      <c r="J3108" s="146">
        <v>654.777</v>
      </c>
      <c r="K3108" s="148"/>
      <c r="L3108" s="149"/>
      <c r="M3108" s="149"/>
      <c r="N3108" s="148"/>
      <c r="O3108" s="149"/>
      <c r="P3108" s="149"/>
      <c r="Q3108" s="148"/>
      <c r="R3108" s="149"/>
      <c r="S3108" s="149"/>
      <c r="T3108" s="148"/>
      <c r="U3108" s="149"/>
      <c r="V3108" s="149"/>
      <c r="W3108" s="149"/>
      <c r="X3108" s="150">
        <f t="shared" si="27"/>
        <v>-3.792331905</v>
      </c>
      <c r="Y3108" s="150">
        <f t="shared" si="28"/>
        <v>3.792317534</v>
      </c>
    </row>
    <row r="3109" ht="15.75" customHeight="1">
      <c r="A3109" s="119">
        <v>3108.0</v>
      </c>
      <c r="B3109" s="143" t="str">
        <f t="array" ref="B3109">index(Systems!$A:$E,match($A3109,Systems!$A:$A,),match(B$1,Systems!$2:$2,))&amp;if(not(isblank(index(Systems!$A:$E,match($A3109,Systems!$A:$A,),match(Systems!$C$2,Systems!$2:$2,))))," ["&amp;index(Systems!$A:$E,match($A3109,Systems!$A:$A,),match(Systems!$C$2,Systems!$2:$2,))&amp;"]",)</f>
        <v>Death's Gaze Cluster</v>
      </c>
      <c r="C3109" s="144">
        <f t="array" ref="C3109">round((F3109-average(I3109,L3109,O3109,R3109,U3109))*X3109+if($B3109=$H3109,0,iferror(average(vlookup({$H3109,$K3109,$N3109,$Q3109,$T3109},$B:$D,column(B$1),0)),index(C:C,match($H3109,$B:$B,)))),3)</f>
        <v>487.197</v>
      </c>
      <c r="D3109" s="144">
        <f t="array" ref="D3109">round((G3109-average(J3109,M3109,P3109,S3109,V3109))*Y3109+if($B3109=$H3109,0,iferror(average(vlookup({$H3109,$K3109,$N3109,$Q3109,$T3109},$B:$D,column(C$1),0)),index(D:D,match($H3109,$B:$B,)))),3)</f>
        <v>-1708.993</v>
      </c>
      <c r="E3109" s="145" t="s">
        <v>8257</v>
      </c>
      <c r="F3109" s="146">
        <v>170.115</v>
      </c>
      <c r="G3109" s="146">
        <v>204.131</v>
      </c>
      <c r="H3109" s="147" t="s">
        <v>404</v>
      </c>
      <c r="I3109" s="146">
        <v>298.584</v>
      </c>
      <c r="J3109" s="146">
        <v>654.777</v>
      </c>
      <c r="K3109" s="148"/>
      <c r="L3109" s="149"/>
      <c r="M3109" s="149"/>
      <c r="N3109" s="148"/>
      <c r="O3109" s="149"/>
      <c r="P3109" s="149"/>
      <c r="Q3109" s="148"/>
      <c r="R3109" s="149"/>
      <c r="S3109" s="149"/>
      <c r="T3109" s="148"/>
      <c r="U3109" s="149"/>
      <c r="V3109" s="149"/>
      <c r="W3109" s="149"/>
      <c r="X3109" s="150">
        <f t="shared" si="27"/>
        <v>-3.792331905</v>
      </c>
      <c r="Y3109" s="150">
        <f t="shared" si="28"/>
        <v>3.792317534</v>
      </c>
    </row>
    <row r="3110" ht="15.75" customHeight="1">
      <c r="A3110" s="119">
        <v>3109.0</v>
      </c>
      <c r="B3110" s="143" t="str">
        <f t="array" ref="B3110">index(Systems!$A:$E,match($A3110,Systems!$A:$A,),match(B$1,Systems!$2:$2,))&amp;if(not(isblank(index(Systems!$A:$E,match($A3110,Systems!$A:$A,),match(Systems!$C$2,Systems!$2:$2,))))," ["&amp;index(Systems!$A:$E,match($A3110,Systems!$A:$A,),match(Systems!$C$2,Systems!$2:$2,))&amp;"]",)</f>
        <v>Fager</v>
      </c>
      <c r="C3110" s="144">
        <f t="array" ref="C3110">round((F3110-average(I3110,L3110,O3110,R3110,U3110))*X3110+if($B3110=$H3110,0,iferror(average(vlookup({$H3110,$K3110,$N3110,$Q3110,$T3110},$B:$D,column(B$1),0)),index(C:C,match($H3110,$B:$B,)))),3)</f>
        <v>91.054</v>
      </c>
      <c r="D3110" s="144">
        <f t="array" ref="D3110">round((G3110-average(J3110,M3110,P3110,S3110,V3110))*Y3110+if($B3110=$H3110,0,iferror(average(vlookup({$H3110,$K3110,$N3110,$Q3110,$T3110},$B:$D,column(C$1),0)),index(D:D,match($H3110,$B:$B,)))),3)</f>
        <v>-1591.958</v>
      </c>
      <c r="E3110" s="145" t="s">
        <v>8257</v>
      </c>
      <c r="F3110" s="146">
        <v>274.574</v>
      </c>
      <c r="G3110" s="146">
        <v>234.992</v>
      </c>
      <c r="H3110" s="147" t="s">
        <v>404</v>
      </c>
      <c r="I3110" s="146">
        <v>298.584</v>
      </c>
      <c r="J3110" s="146">
        <v>654.777</v>
      </c>
      <c r="K3110" s="148"/>
      <c r="L3110" s="149"/>
      <c r="M3110" s="149"/>
      <c r="N3110" s="148"/>
      <c r="O3110" s="149"/>
      <c r="P3110" s="149"/>
      <c r="Q3110" s="148"/>
      <c r="R3110" s="149"/>
      <c r="S3110" s="149"/>
      <c r="T3110" s="148"/>
      <c r="U3110" s="149"/>
      <c r="V3110" s="149"/>
      <c r="W3110" s="149"/>
      <c r="X3110" s="150">
        <f t="shared" si="27"/>
        <v>-3.792331905</v>
      </c>
      <c r="Y3110" s="150">
        <f t="shared" si="28"/>
        <v>3.792317534</v>
      </c>
    </row>
    <row r="3111" ht="15.75" customHeight="1">
      <c r="A3111" s="119">
        <v>3110.0</v>
      </c>
      <c r="B3111" s="143" t="str">
        <f t="array" ref="B3111">index(Systems!$A:$E,match($A3111,Systems!$A:$A,),match(B$1,Systems!$2:$2,))&amp;if(not(isblank(index(Systems!$A:$E,match($A3111,Systems!$A:$A,),match(Systems!$C$2,Systems!$2:$2,))))," ["&amp;index(Systems!$A:$E,match($A3111,Systems!$A:$A,),match(Systems!$C$2,Systems!$2:$2,))&amp;"]",)</f>
        <v>Farhome</v>
      </c>
      <c r="C3111" s="144">
        <f t="array" ref="C3111">round((F3111-average(I3111,L3111,O3111,R3111,U3111))*X3111+if($B3111=$H3111,0,iferror(average(vlookup({$H3111,$K3111,$N3111,$Q3111,$T3111},$B:$D,column(B$1),0)),index(C:C,match($H3111,$B:$B,)))),3)</f>
        <v>516.91</v>
      </c>
      <c r="D3111" s="144">
        <f t="array" ref="D3111">round((G3111-average(J3111,M3111,P3111,S3111,V3111))*Y3111+if($B3111=$H3111,0,iferror(average(vlookup({$H3111,$K3111,$N3111,$Q3111,$T3111},$B:$D,column(C$1),0)),index(D:D,match($H3111,$B:$B,)))),3)</f>
        <v>-613.715</v>
      </c>
      <c r="E3111" s="145" t="s">
        <v>8257</v>
      </c>
      <c r="F3111" s="146">
        <v>162.28</v>
      </c>
      <c r="G3111" s="146">
        <v>492.946</v>
      </c>
      <c r="H3111" s="147" t="s">
        <v>404</v>
      </c>
      <c r="I3111" s="146">
        <v>298.584</v>
      </c>
      <c r="J3111" s="146">
        <v>654.777</v>
      </c>
      <c r="K3111" s="148"/>
      <c r="L3111" s="149"/>
      <c r="M3111" s="149"/>
      <c r="N3111" s="148"/>
      <c r="O3111" s="149"/>
      <c r="P3111" s="149"/>
      <c r="Q3111" s="148"/>
      <c r="R3111" s="149"/>
      <c r="S3111" s="149"/>
      <c r="T3111" s="148"/>
      <c r="U3111" s="149"/>
      <c r="V3111" s="149"/>
      <c r="W3111" s="149"/>
      <c r="X3111" s="150">
        <f t="shared" si="27"/>
        <v>-3.792331905</v>
      </c>
      <c r="Y3111" s="150">
        <f t="shared" si="28"/>
        <v>3.792317534</v>
      </c>
    </row>
    <row r="3112" ht="15.75" customHeight="1">
      <c r="A3112" s="119">
        <v>3111.0</v>
      </c>
      <c r="B3112" s="143" t="str">
        <f t="array" ref="B3112">index(Systems!$A:$E,match($A3112,Systems!$A:$A,),match(B$1,Systems!$2:$2,))&amp;if(not(isblank(index(Systems!$A:$E,match($A3112,Systems!$A:$A,),match(Systems!$C$2,Systems!$2:$2,))))," ["&amp;index(Systems!$A:$E,match($A3112,Systems!$A:$A,),match(Systems!$C$2,Systems!$2:$2,))&amp;"]",)</f>
        <v>Frobisher</v>
      </c>
      <c r="C3112" s="144">
        <f t="array" ref="C3112">round((F3112-average(I3112,L3112,O3112,R3112,U3112))*X3112+if($B3112=$H3112,0,iferror(average(vlookup({$H3112,$K3112,$N3112,$Q3112,$T3112},$B:$D,column(B$1),0)),index(C:C,match($H3112,$B:$B,)))),3)</f>
        <v>-370.48</v>
      </c>
      <c r="D3112" s="144">
        <f t="array" ref="D3112">round((G3112-average(J3112,M3112,P3112,S3112,V3112))*Y3112+if($B3112=$H3112,0,iferror(average(vlookup({$H3112,$K3112,$N3112,$Q3112,$T3112},$B:$D,column(C$1),0)),index(D:D,match($H3112,$B:$B,)))),3)</f>
        <v>-470.316</v>
      </c>
      <c r="E3112" s="145" t="s">
        <v>8257</v>
      </c>
      <c r="F3112" s="146">
        <v>396.276</v>
      </c>
      <c r="G3112" s="146">
        <v>530.759</v>
      </c>
      <c r="H3112" s="147" t="s">
        <v>404</v>
      </c>
      <c r="I3112" s="146">
        <v>298.584</v>
      </c>
      <c r="J3112" s="146">
        <v>654.777</v>
      </c>
      <c r="K3112" s="148"/>
      <c r="L3112" s="149"/>
      <c r="M3112" s="149"/>
      <c r="N3112" s="148"/>
      <c r="O3112" s="149"/>
      <c r="P3112" s="149"/>
      <c r="Q3112" s="148"/>
      <c r="R3112" s="149"/>
      <c r="S3112" s="149"/>
      <c r="T3112" s="148"/>
      <c r="U3112" s="149"/>
      <c r="V3112" s="149"/>
      <c r="W3112" s="149"/>
      <c r="X3112" s="150">
        <f t="shared" si="27"/>
        <v>-3.792331905</v>
      </c>
      <c r="Y3112" s="150">
        <f t="shared" si="28"/>
        <v>3.792317534</v>
      </c>
    </row>
    <row r="3113" ht="15.75" customHeight="1">
      <c r="A3113" s="119">
        <v>3112.0</v>
      </c>
      <c r="B3113" s="143" t="str">
        <f t="array" ref="B3113">index(Systems!$A:$E,match($A3113,Systems!$A:$A,),match(B$1,Systems!$2:$2,))&amp;if(not(isblank(index(Systems!$A:$E,match($A3113,Systems!$A:$A,),match(Systems!$C$2,Systems!$2:$2,))))," ["&amp;index(Systems!$A:$E,match($A3113,Systems!$A:$A,),match(Systems!$C$2,Systems!$2:$2,))&amp;"]",)</f>
        <v>Horgens</v>
      </c>
      <c r="C3113" s="144">
        <f t="array" ref="C3113">round((F3113-average(I3113,L3113,O3113,R3113,U3113))*X3113+if($B3113=$H3113,0,iferror(average(vlookup({$H3113,$K3113,$N3113,$Q3113,$T3113},$B:$D,column(B$1),0)),index(C:C,match($H3113,$B:$B,)))),3)</f>
        <v>216.121</v>
      </c>
      <c r="D3113" s="144">
        <f t="array" ref="D3113">round((G3113-average(J3113,M3113,P3113,S3113,V3113))*Y3113+if($B3113=$H3113,0,iferror(average(vlookup({$H3113,$K3113,$N3113,$Q3113,$T3113},$B:$D,column(C$1),0)),index(D:D,match($H3113,$B:$B,)))),3)</f>
        <v>-1190.306</v>
      </c>
      <c r="E3113" s="145" t="s">
        <v>8257</v>
      </c>
      <c r="F3113" s="146">
        <v>241.595</v>
      </c>
      <c r="G3113" s="146">
        <v>340.904</v>
      </c>
      <c r="H3113" s="147" t="s">
        <v>404</v>
      </c>
      <c r="I3113" s="146">
        <v>298.584</v>
      </c>
      <c r="J3113" s="146">
        <v>654.777</v>
      </c>
      <c r="K3113" s="148"/>
      <c r="L3113" s="149"/>
      <c r="M3113" s="149"/>
      <c r="N3113" s="148"/>
      <c r="O3113" s="149"/>
      <c r="P3113" s="149"/>
      <c r="Q3113" s="148"/>
      <c r="R3113" s="149"/>
      <c r="S3113" s="149"/>
      <c r="T3113" s="148"/>
      <c r="U3113" s="149"/>
      <c r="V3113" s="149"/>
      <c r="W3113" s="149"/>
      <c r="X3113" s="150">
        <f t="shared" si="27"/>
        <v>-3.792331905</v>
      </c>
      <c r="Y3113" s="150">
        <f t="shared" si="28"/>
        <v>3.792317534</v>
      </c>
    </row>
    <row r="3114" ht="15.75" customHeight="1">
      <c r="A3114" s="119">
        <v>3113.0</v>
      </c>
      <c r="B3114" s="143" t="str">
        <f t="array" ref="B3114">index(Systems!$A:$E,match($A3114,Systems!$A:$A,),match(B$1,Systems!$2:$2,))&amp;if(not(isblank(index(Systems!$A:$E,match($A3114,Systems!$A:$A,),match(Systems!$C$2,Systems!$2:$2,))))," ["&amp;index(Systems!$A:$E,match($A3114,Systems!$A:$A,),match(Systems!$C$2,Systems!$2:$2,))&amp;"]",)</f>
        <v>Interstellar Expeditions Base #22</v>
      </c>
      <c r="C3114" s="144">
        <f t="array" ref="C3114">round((F3114-average(I3114,L3114,O3114,R3114,U3114))*X3114+if($B3114=$H3114,0,iferror(average(vlookup({$H3114,$K3114,$N3114,$Q3114,$T3114},$B:$D,column(B$1),0)),index(C:C,match($H3114,$B:$B,)))),3)</f>
        <v>-734.294</v>
      </c>
      <c r="D3114" s="144">
        <f t="array" ref="D3114">round((G3114-average(J3114,M3114,P3114,S3114,V3114))*Y3114+if($B3114=$H3114,0,iferror(average(vlookup({$H3114,$K3114,$N3114,$Q3114,$T3114},$B:$D,column(C$1),0)),index(D:D,match($H3114,$B:$B,)))),3)</f>
        <v>-1753.113</v>
      </c>
      <c r="E3114" s="145" t="s">
        <v>8257</v>
      </c>
      <c r="F3114" s="146">
        <v>492.21</v>
      </c>
      <c r="G3114" s="146">
        <v>192.497</v>
      </c>
      <c r="H3114" s="147" t="s">
        <v>404</v>
      </c>
      <c r="I3114" s="146">
        <v>298.584</v>
      </c>
      <c r="J3114" s="146">
        <v>654.777</v>
      </c>
      <c r="K3114" s="148"/>
      <c r="L3114" s="149"/>
      <c r="M3114" s="149"/>
      <c r="N3114" s="148"/>
      <c r="O3114" s="149"/>
      <c r="P3114" s="149"/>
      <c r="Q3114" s="148"/>
      <c r="R3114" s="149"/>
      <c r="S3114" s="149"/>
      <c r="T3114" s="148"/>
      <c r="U3114" s="149"/>
      <c r="V3114" s="149"/>
      <c r="W3114" s="149"/>
      <c r="X3114" s="150">
        <f t="shared" si="27"/>
        <v>-3.792331905</v>
      </c>
      <c r="Y3114" s="150">
        <f t="shared" si="28"/>
        <v>3.792317534</v>
      </c>
    </row>
    <row r="3115" ht="15.75" customHeight="1">
      <c r="A3115" s="119">
        <v>3114.0</v>
      </c>
      <c r="B3115" s="143" t="str">
        <f t="array" ref="B3115">index(Systems!$A:$E,match($A3115,Systems!$A:$A,),match(B$1,Systems!$2:$2,))&amp;if(not(isblank(index(Systems!$A:$E,match($A3115,Systems!$A:$A,),match(Systems!$C$2,Systems!$2:$2,))))," ["&amp;index(Systems!$A:$E,match($A3115,Systems!$A:$A,),match(Systems!$C$2,Systems!$2:$2,))&amp;"]",)</f>
        <v>Knechee</v>
      </c>
      <c r="C3115" s="144">
        <f t="array" ref="C3115">round((F3115-average(I3115,L3115,O3115,R3115,U3115))*X3115+if($B3115=$H3115,0,iferror(average(vlookup({$H3115,$K3115,$N3115,$Q3115,$T3115},$B:$D,column(B$1),0)),index(C:C,match($H3115,$B:$B,)))),3)</f>
        <v>-591.179</v>
      </c>
      <c r="D3115" s="144">
        <f t="array" ref="D3115">round((G3115-average(J3115,M3115,P3115,S3115,V3115))*Y3115+if($B3115=$H3115,0,iferror(average(vlookup({$H3115,$K3115,$N3115,$Q3115,$T3115},$B:$D,column(C$1),0)),index(D:D,match($H3115,$B:$B,)))),3)</f>
        <v>-1793.429</v>
      </c>
      <c r="E3115" s="145" t="s">
        <v>8257</v>
      </c>
      <c r="F3115" s="146">
        <v>454.472</v>
      </c>
      <c r="G3115" s="146">
        <v>181.866</v>
      </c>
      <c r="H3115" s="147" t="s">
        <v>404</v>
      </c>
      <c r="I3115" s="146">
        <v>298.584</v>
      </c>
      <c r="J3115" s="146">
        <v>654.777</v>
      </c>
      <c r="K3115" s="148"/>
      <c r="L3115" s="149"/>
      <c r="M3115" s="149"/>
      <c r="N3115" s="148"/>
      <c r="O3115" s="149"/>
      <c r="P3115" s="149"/>
      <c r="Q3115" s="148"/>
      <c r="R3115" s="149"/>
      <c r="S3115" s="149"/>
      <c r="T3115" s="148"/>
      <c r="U3115" s="149"/>
      <c r="V3115" s="149"/>
      <c r="W3115" s="149"/>
      <c r="X3115" s="150">
        <f t="shared" si="27"/>
        <v>-3.792331905</v>
      </c>
      <c r="Y3115" s="150">
        <f t="shared" si="28"/>
        <v>3.792317534</v>
      </c>
    </row>
    <row r="3116" ht="15.75" customHeight="1">
      <c r="A3116" s="119">
        <v>3115.0</v>
      </c>
      <c r="B3116" s="143" t="str">
        <f t="array" ref="B3116">index(Systems!$A:$E,match($A3116,Systems!$A:$A,),match(B$1,Systems!$2:$2,))&amp;if(not(isblank(index(Systems!$A:$E,match($A3116,Systems!$A:$A,),match(Systems!$C$2,Systems!$2:$2,))))," ["&amp;index(Systems!$A:$E,match($A3116,Systems!$A:$A,),match(Systems!$C$2,Systems!$2:$2,))&amp;"]",)</f>
        <v>Leviathans Rest</v>
      </c>
      <c r="C3116" s="144">
        <f t="array" ref="C3116">round((F3116-average(I3116,L3116,O3116,R3116,U3116))*X3116+if($B3116=$H3116,0,iferror(average(vlookup({$H3116,$K3116,$N3116,$Q3116,$T3116},$B:$D,column(B$1),0)),index(C:C,match($H3116,$B:$B,)))),3)</f>
        <v>-141.071</v>
      </c>
      <c r="D3116" s="144">
        <f t="array" ref="D3116">round((G3116-average(J3116,M3116,P3116,S3116,V3116))*Y3116+if($B3116=$H3116,0,iferror(average(vlookup({$H3116,$K3116,$N3116,$Q3116,$T3116},$B:$D,column(C$1),0)),index(D:D,match($H3116,$B:$B,)))),3)</f>
        <v>-1921.196</v>
      </c>
      <c r="E3116" s="145" t="s">
        <v>8257</v>
      </c>
      <c r="F3116" s="146">
        <v>335.783</v>
      </c>
      <c r="G3116" s="146">
        <v>148.175</v>
      </c>
      <c r="H3116" s="147" t="s">
        <v>404</v>
      </c>
      <c r="I3116" s="146">
        <v>298.584</v>
      </c>
      <c r="J3116" s="146">
        <v>654.777</v>
      </c>
      <c r="K3116" s="148"/>
      <c r="L3116" s="149"/>
      <c r="M3116" s="149"/>
      <c r="N3116" s="148"/>
      <c r="O3116" s="149"/>
      <c r="P3116" s="149"/>
      <c r="Q3116" s="148"/>
      <c r="R3116" s="149"/>
      <c r="S3116" s="149"/>
      <c r="T3116" s="148"/>
      <c r="U3116" s="149"/>
      <c r="V3116" s="149"/>
      <c r="W3116" s="149"/>
      <c r="X3116" s="150">
        <f t="shared" si="27"/>
        <v>-3.792331905</v>
      </c>
      <c r="Y3116" s="150">
        <f t="shared" si="28"/>
        <v>3.792317534</v>
      </c>
    </row>
    <row r="3117" ht="15.75" customHeight="1">
      <c r="A3117" s="119">
        <v>3116.0</v>
      </c>
      <c r="B3117" s="143" t="str">
        <f t="array" ref="B3117">index(Systems!$A:$E,match($A3117,Systems!$A:$A,),match(B$1,Systems!$2:$2,))&amp;if(not(isblank(index(Systems!$A:$E,match($A3117,Systems!$A:$A,),match(Systems!$C$2,Systems!$2:$2,))))," ["&amp;index(Systems!$A:$E,match($A3117,Systems!$A:$A,),match(Systems!$C$2,Systems!$2:$2,))&amp;"]",)</f>
        <v>Melidron</v>
      </c>
      <c r="C3117" s="144">
        <f t="array" ref="C3117">round((F3117-average(I3117,L3117,O3117,R3117,U3117))*X3117+if($B3117=$H3117,0,iferror(average(vlookup({$H3117,$K3117,$N3117,$Q3117,$T3117},$B:$D,column(B$1),0)),index(C:C,match($H3117,$B:$B,)))),3)</f>
        <v>-602.567</v>
      </c>
      <c r="D3117" s="144">
        <f t="array" ref="D3117">round((G3117-average(J3117,M3117,P3117,S3117,V3117))*Y3117+if($B3117=$H3117,0,iferror(average(vlookup({$H3117,$K3117,$N3117,$Q3117,$T3117},$B:$D,column(C$1),0)),index(D:D,match($H3117,$B:$B,)))),3)</f>
        <v>-971.91</v>
      </c>
      <c r="E3117" s="145" t="s">
        <v>8257</v>
      </c>
      <c r="F3117" s="146">
        <v>457.475</v>
      </c>
      <c r="G3117" s="146">
        <v>398.493</v>
      </c>
      <c r="H3117" s="147" t="s">
        <v>404</v>
      </c>
      <c r="I3117" s="146">
        <v>298.584</v>
      </c>
      <c r="J3117" s="146">
        <v>654.777</v>
      </c>
      <c r="K3117" s="148"/>
      <c r="L3117" s="149"/>
      <c r="M3117" s="149"/>
      <c r="N3117" s="148"/>
      <c r="O3117" s="149"/>
      <c r="P3117" s="149"/>
      <c r="Q3117" s="148"/>
      <c r="R3117" s="149"/>
      <c r="S3117" s="149"/>
      <c r="T3117" s="148"/>
      <c r="U3117" s="149"/>
      <c r="V3117" s="149"/>
      <c r="W3117" s="149"/>
      <c r="X3117" s="150">
        <f t="shared" si="27"/>
        <v>-3.792331905</v>
      </c>
      <c r="Y3117" s="150">
        <f t="shared" si="28"/>
        <v>3.792317534</v>
      </c>
    </row>
    <row r="3118" ht="15.75" customHeight="1">
      <c r="A3118" s="119">
        <v>3117.0</v>
      </c>
      <c r="B3118" s="143" t="str">
        <f t="array" ref="B3118">index(Systems!$A:$E,match($A3118,Systems!$A:$A,),match(B$1,Systems!$2:$2,))&amp;if(not(isblank(index(Systems!$A:$E,match($A3118,Systems!$A:$A,),match(Systems!$C$2,Systems!$2:$2,))))," ["&amp;index(Systems!$A:$E,match($A3118,Systems!$A:$A,),match(Systems!$C$2,Systems!$2:$2,))&amp;"]",)</f>
        <v>Midden</v>
      </c>
      <c r="C3118" s="144">
        <f t="array" ref="C3118">round((F3118-average(I3118,L3118,O3118,R3118,U3118))*X3118+if($B3118=$H3118,0,iferror(average(vlookup({$H3118,$K3118,$N3118,$Q3118,$T3118},$B:$D,column(B$1),0)),index(C:C,match($H3118,$B:$B,)))),3)</f>
        <v>-290.982</v>
      </c>
      <c r="D3118" s="144">
        <f t="array" ref="D3118">round((G3118-average(J3118,M3118,P3118,S3118,V3118))*Y3118+if($B3118=$H3118,0,iferror(average(vlookup({$H3118,$K3118,$N3118,$Q3118,$T3118},$B:$D,column(C$1),0)),index(D:D,match($H3118,$B:$B,)))),3)</f>
        <v>-590.604</v>
      </c>
      <c r="E3118" s="145" t="s">
        <v>8257</v>
      </c>
      <c r="F3118" s="146">
        <v>375.313</v>
      </c>
      <c r="G3118" s="146">
        <v>499.04</v>
      </c>
      <c r="H3118" s="147" t="s">
        <v>404</v>
      </c>
      <c r="I3118" s="146">
        <v>298.584</v>
      </c>
      <c r="J3118" s="146">
        <v>654.777</v>
      </c>
      <c r="K3118" s="148"/>
      <c r="L3118" s="149"/>
      <c r="M3118" s="149"/>
      <c r="N3118" s="148"/>
      <c r="O3118" s="149"/>
      <c r="P3118" s="149"/>
      <c r="Q3118" s="148"/>
      <c r="R3118" s="149"/>
      <c r="S3118" s="149"/>
      <c r="T3118" s="148"/>
      <c r="U3118" s="149"/>
      <c r="V3118" s="149"/>
      <c r="W3118" s="149"/>
      <c r="X3118" s="150">
        <f t="shared" si="27"/>
        <v>-3.792331905</v>
      </c>
      <c r="Y3118" s="150">
        <f t="shared" si="28"/>
        <v>3.792317534</v>
      </c>
    </row>
    <row r="3119" ht="15.75" customHeight="1">
      <c r="A3119" s="119">
        <v>3118.0</v>
      </c>
      <c r="B3119" s="143" t="str">
        <f t="array" ref="B3119">index(Systems!$A:$E,match($A3119,Systems!$A:$A,),match(B$1,Systems!$2:$2,))&amp;if(not(isblank(index(Systems!$A:$E,match($A3119,Systems!$A:$A,),match(Systems!$C$2,Systems!$2:$2,))))," ["&amp;index(Systems!$A:$E,match($A3119,Systems!$A:$A,),match(Systems!$C$2,Systems!$2:$2,))&amp;"]",)</f>
        <v>Mizdargh</v>
      </c>
      <c r="C3119" s="144">
        <f t="array" ref="C3119">round((F3119-average(I3119,L3119,O3119,R3119,U3119))*X3119+if($B3119=$H3119,0,iferror(average(vlookup({$H3119,$K3119,$N3119,$Q3119,$T3119},$B:$D,column(B$1),0)),index(C:C,match($H3119,$B:$B,)))),3)</f>
        <v>399.56</v>
      </c>
      <c r="D3119" s="144">
        <f t="array" ref="D3119">round((G3119-average(J3119,M3119,P3119,S3119,V3119))*Y3119+if($B3119=$H3119,0,iferror(average(vlookup({$H3119,$K3119,$N3119,$Q3119,$T3119},$B:$D,column(C$1),0)),index(D:D,match($H3119,$B:$B,)))),3)</f>
        <v>-1338.764</v>
      </c>
      <c r="E3119" s="145" t="s">
        <v>8257</v>
      </c>
      <c r="F3119" s="146">
        <v>193.224</v>
      </c>
      <c r="G3119" s="146">
        <v>301.757</v>
      </c>
      <c r="H3119" s="147" t="s">
        <v>404</v>
      </c>
      <c r="I3119" s="146">
        <v>298.584</v>
      </c>
      <c r="J3119" s="146">
        <v>654.777</v>
      </c>
      <c r="K3119" s="148"/>
      <c r="L3119" s="149"/>
      <c r="M3119" s="149"/>
      <c r="N3119" s="148"/>
      <c r="O3119" s="149"/>
      <c r="P3119" s="149"/>
      <c r="Q3119" s="148"/>
      <c r="R3119" s="149"/>
      <c r="S3119" s="149"/>
      <c r="T3119" s="148"/>
      <c r="U3119" s="149"/>
      <c r="V3119" s="149"/>
      <c r="W3119" s="149"/>
      <c r="X3119" s="150">
        <f t="shared" si="27"/>
        <v>-3.792331905</v>
      </c>
      <c r="Y3119" s="150">
        <f t="shared" si="28"/>
        <v>3.792317534</v>
      </c>
    </row>
    <row r="3120" ht="15.75" customHeight="1">
      <c r="A3120" s="119">
        <v>3119.0</v>
      </c>
      <c r="B3120" s="143" t="str">
        <f t="array" ref="B3120">index(Systems!$A:$E,match($A3120,Systems!$A:$A,),match(B$1,Systems!$2:$2,))&amp;if(not(isblank(index(Systems!$A:$E,match($A3120,Systems!$A:$A,),match(Systems!$C$2,Systems!$2:$2,))))," ["&amp;index(Systems!$A:$E,match($A3120,Systems!$A:$A,),match(Systems!$C$2,Systems!$2:$2,))&amp;"]",)</f>
        <v>Nebula D77</v>
      </c>
      <c r="C3120" s="144">
        <f t="array" ref="C3120">round((F3120-average(I3120,L3120,O3120,R3120,U3120))*X3120+if($B3120=$H3120,0,iferror(average(vlookup({$H3120,$K3120,$N3120,$Q3120,$T3120},$B:$D,column(B$1),0)),index(C:C,match($H3120,$B:$B,)))),3)</f>
        <v>705.298</v>
      </c>
      <c r="D3120" s="144">
        <f t="array" ref="D3120">round((G3120-average(J3120,M3120,P3120,S3120,V3120))*Y3120+if($B3120=$H3120,0,iferror(average(vlookup({$H3120,$K3120,$N3120,$Q3120,$T3120},$B:$D,column(C$1),0)),index(D:D,match($H3120,$B:$B,)))),3)</f>
        <v>-1815.018</v>
      </c>
      <c r="E3120" s="145" t="s">
        <v>8257</v>
      </c>
      <c r="F3120" s="146">
        <v>112.604</v>
      </c>
      <c r="G3120" s="146">
        <v>176.173</v>
      </c>
      <c r="H3120" s="147" t="s">
        <v>404</v>
      </c>
      <c r="I3120" s="146">
        <v>298.584</v>
      </c>
      <c r="J3120" s="146">
        <v>654.777</v>
      </c>
      <c r="K3120" s="148"/>
      <c r="L3120" s="149"/>
      <c r="M3120" s="149"/>
      <c r="N3120" s="148"/>
      <c r="O3120" s="149"/>
      <c r="P3120" s="149"/>
      <c r="Q3120" s="148"/>
      <c r="R3120" s="149"/>
      <c r="S3120" s="149"/>
      <c r="T3120" s="148"/>
      <c r="U3120" s="149"/>
      <c r="V3120" s="149"/>
      <c r="W3120" s="149"/>
      <c r="X3120" s="150">
        <f t="shared" si="27"/>
        <v>-3.792331905</v>
      </c>
      <c r="Y3120" s="150">
        <f t="shared" si="28"/>
        <v>3.792317534</v>
      </c>
    </row>
    <row r="3121" ht="15.75" customHeight="1">
      <c r="A3121" s="119">
        <v>3120.0</v>
      </c>
      <c r="B3121" s="143" t="str">
        <f t="array" ref="B3121">index(Systems!$A:$E,match($A3121,Systems!$A:$A,),match(B$1,Systems!$2:$2,))&amp;if(not(isblank(index(Systems!$A:$E,match($A3121,Systems!$A:$A,),match(Systems!$C$2,Systems!$2:$2,))))," ["&amp;index(Systems!$A:$E,match($A3121,Systems!$A:$A,),match(Systems!$C$2,Systems!$2:$2,))&amp;"]",)</f>
        <v>Pharos [Phaeton IV, Eros III]</v>
      </c>
      <c r="C3121" s="144">
        <f t="array" ref="C3121">round((F3121-average(I3121,L3121,O3121,R3121,U3121))*X3121+if($B3121=$H3121,0,iferror(average(vlookup({$H3121,$K3121,$N3121,$Q3121,$T3121},$B:$D,column(B$1),0)),index(C:C,match($H3121,$B:$B,)))),3)</f>
        <v>-126.584</v>
      </c>
      <c r="D3121" s="144">
        <f t="array" ref="D3121">round((G3121-average(J3121,M3121,P3121,S3121,V3121))*Y3121+if($B3121=$H3121,0,iferror(average(vlookup({$H3121,$K3121,$N3121,$Q3121,$T3121},$B:$D,column(C$1),0)),index(D:D,match($H3121,$B:$B,)))),3)</f>
        <v>-785.92</v>
      </c>
      <c r="E3121" s="145" t="s">
        <v>8257</v>
      </c>
      <c r="F3121" s="146">
        <v>331.963</v>
      </c>
      <c r="G3121" s="146">
        <v>447.537</v>
      </c>
      <c r="H3121" s="147" t="s">
        <v>404</v>
      </c>
      <c r="I3121" s="146">
        <v>298.584</v>
      </c>
      <c r="J3121" s="146">
        <v>654.777</v>
      </c>
      <c r="K3121" s="149"/>
      <c r="L3121" s="149"/>
      <c r="M3121" s="149"/>
      <c r="N3121" s="148"/>
      <c r="O3121" s="149"/>
      <c r="P3121" s="149"/>
      <c r="Q3121" s="148"/>
      <c r="R3121" s="149"/>
      <c r="S3121" s="149"/>
      <c r="T3121" s="148"/>
      <c r="U3121" s="149"/>
      <c r="V3121" s="149"/>
      <c r="W3121" s="149"/>
      <c r="X3121" s="150">
        <f t="shared" si="27"/>
        <v>-3.792331905</v>
      </c>
      <c r="Y3121" s="150">
        <f t="shared" si="28"/>
        <v>3.792317534</v>
      </c>
    </row>
    <row r="3122" ht="15.75" customHeight="1">
      <c r="A3122" s="119">
        <v>3121.0</v>
      </c>
      <c r="B3122" s="143" t="str">
        <f t="array" ref="B3122">index(Systems!$A:$E,match($A3122,Systems!$A:$A,),match(B$1,Systems!$2:$2,))&amp;if(not(isblank(index(Systems!$A:$E,match($A3122,Systems!$A:$A,),match(Systems!$C$2,Systems!$2:$2,))))," ["&amp;index(Systems!$A:$E,match($A3122,Systems!$A:$A,),match(Systems!$C$2,Systems!$2:$2,))&amp;"]",)</f>
        <v>Rim Worlds Republic Outpost #11</v>
      </c>
      <c r="C3122" s="144">
        <f t="array" ref="C3122">round((F3122-average(I3122,L3122,O3122,R3122,U3122))*X3122+if($B3122=$H3122,0,iferror(average(vlookup({$H3122,$K3122,$N3122,$Q3122,$T3122},$B:$D,column(B$1),0)),index(C:C,match($H3122,$B:$B,)))),3)</f>
        <v>777.948</v>
      </c>
      <c r="D3122" s="144">
        <f t="array" ref="D3122">round((G3122-average(J3122,M3122,P3122,S3122,V3122))*Y3122+if($B3122=$H3122,0,iferror(average(vlookup({$H3122,$K3122,$N3122,$Q3122,$T3122},$B:$D,column(C$1),0)),index(D:D,match($H3122,$B:$B,)))),3)</f>
        <v>-1438.221</v>
      </c>
      <c r="E3122" s="145" t="s">
        <v>8257</v>
      </c>
      <c r="F3122" s="146">
        <v>93.447</v>
      </c>
      <c r="G3122" s="146">
        <v>275.531</v>
      </c>
      <c r="H3122" s="147" t="s">
        <v>404</v>
      </c>
      <c r="I3122" s="146">
        <v>298.584</v>
      </c>
      <c r="J3122" s="146">
        <v>654.777</v>
      </c>
      <c r="K3122" s="148"/>
      <c r="L3122" s="149"/>
      <c r="M3122" s="149"/>
      <c r="N3122" s="148"/>
      <c r="O3122" s="149"/>
      <c r="P3122" s="149"/>
      <c r="Q3122" s="148"/>
      <c r="R3122" s="149"/>
      <c r="S3122" s="149"/>
      <c r="T3122" s="148"/>
      <c r="U3122" s="149"/>
      <c r="V3122" s="149"/>
      <c r="W3122" s="149"/>
      <c r="X3122" s="150">
        <f t="shared" si="27"/>
        <v>-3.792331905</v>
      </c>
      <c r="Y3122" s="150">
        <f t="shared" si="28"/>
        <v>3.792317534</v>
      </c>
    </row>
    <row r="3123" ht="15.75" customHeight="1">
      <c r="A3123" s="119">
        <v>3122.0</v>
      </c>
      <c r="B3123" s="143" t="str">
        <f t="array" ref="B3123">index(Systems!$A:$E,match($A3123,Systems!$A:$A,),match(B$1,Systems!$2:$2,))&amp;if(not(isblank(index(Systems!$A:$E,match($A3123,Systems!$A:$A,),match(Systems!$C$2,Systems!$2:$2,))))," ["&amp;index(Systems!$A:$E,match($A3123,Systems!$A:$A,),match(Systems!$C$2,Systems!$2:$2,))&amp;"]",)</f>
        <v>Saggina</v>
      </c>
      <c r="C3123" s="144">
        <f t="array" ref="C3123">round((F3123-average(I3123,L3123,O3123,R3123,U3123))*X3123+if($B3123=$H3123,0,iferror(average(vlookup({$H3123,$K3123,$N3123,$Q3123,$T3123},$B:$D,column(B$1),0)),index(C:C,match($H3123,$B:$B,)))),3)</f>
        <v>-605.874</v>
      </c>
      <c r="D3123" s="144">
        <f t="array" ref="D3123">round((G3123-average(J3123,M3123,P3123,S3123,V3123))*Y3123+if($B3123=$H3123,0,iferror(average(vlookup({$H3123,$K3123,$N3123,$Q3123,$T3123},$B:$D,column(C$1),0)),index(D:D,match($H3123,$B:$B,)))),3)</f>
        <v>-2003.902</v>
      </c>
      <c r="E3123" s="145" t="s">
        <v>8257</v>
      </c>
      <c r="F3123" s="146">
        <v>458.347</v>
      </c>
      <c r="G3123" s="146">
        <v>126.366</v>
      </c>
      <c r="H3123" s="147" t="s">
        <v>404</v>
      </c>
      <c r="I3123" s="146">
        <v>298.584</v>
      </c>
      <c r="J3123" s="146">
        <v>654.777</v>
      </c>
      <c r="K3123" s="148"/>
      <c r="L3123" s="149"/>
      <c r="M3123" s="149"/>
      <c r="N3123" s="148"/>
      <c r="O3123" s="149"/>
      <c r="P3123" s="149"/>
      <c r="Q3123" s="148"/>
      <c r="R3123" s="149"/>
      <c r="S3123" s="149"/>
      <c r="T3123" s="148"/>
      <c r="U3123" s="149"/>
      <c r="V3123" s="149"/>
      <c r="W3123" s="149"/>
      <c r="X3123" s="150">
        <f t="shared" si="27"/>
        <v>-3.792331905</v>
      </c>
      <c r="Y3123" s="150">
        <f t="shared" si="28"/>
        <v>3.792317534</v>
      </c>
    </row>
    <row r="3124" ht="15.75" customHeight="1">
      <c r="A3124" s="119">
        <v>3123.0</v>
      </c>
      <c r="B3124" s="143" t="str">
        <f t="array" ref="B3124">index(Systems!$A:$E,match($A3124,Systems!$A:$A,),match(B$1,Systems!$2:$2,))&amp;if(not(isblank(index(Systems!$A:$E,match($A3124,Systems!$A:$A,),match(Systems!$C$2,Systems!$2:$2,))))," ["&amp;index(Systems!$A:$E,match($A3124,Systems!$A:$A,),match(Systems!$C$2,Systems!$2:$2,))&amp;"]",)</f>
        <v>Star Cluster 1108 [rimward]</v>
      </c>
      <c r="C3124" s="144">
        <f t="array" ref="C3124">round((F3124-average(I3124,L3124,O3124,R3124,U3124))*X3124+if($B3124=$H3124,0,iferror(average(vlookup({$H3124,$K3124,$N3124,$Q3124,$T3124},$B:$D,column(B$1),0)),index(C:C,match($H3124,$B:$B,)))),3)</f>
        <v>528.249</v>
      </c>
      <c r="D3124" s="144">
        <f t="array" ref="D3124">round((G3124-average(J3124,M3124,P3124,S3124,V3124))*Y3124+if($B3124=$H3124,0,iferror(average(vlookup({$H3124,$K3124,$N3124,$Q3124,$T3124},$B:$D,column(C$1),0)),index(D:D,match($H3124,$B:$B,)))),3)</f>
        <v>-1890.273</v>
      </c>
      <c r="E3124" s="145" t="s">
        <v>8257</v>
      </c>
      <c r="F3124" s="146">
        <v>159.29</v>
      </c>
      <c r="G3124" s="146">
        <v>156.329</v>
      </c>
      <c r="H3124" s="147" t="s">
        <v>404</v>
      </c>
      <c r="I3124" s="146">
        <v>298.584</v>
      </c>
      <c r="J3124" s="146">
        <v>654.777</v>
      </c>
      <c r="K3124" s="148"/>
      <c r="L3124" s="149"/>
      <c r="M3124" s="149"/>
      <c r="N3124" s="148"/>
      <c r="O3124" s="149"/>
      <c r="P3124" s="149"/>
      <c r="Q3124" s="148"/>
      <c r="R3124" s="149"/>
      <c r="S3124" s="149"/>
      <c r="T3124" s="148"/>
      <c r="U3124" s="149"/>
      <c r="V3124" s="149"/>
      <c r="W3124" s="149"/>
      <c r="X3124" s="150">
        <f t="shared" si="27"/>
        <v>-3.792331905</v>
      </c>
      <c r="Y3124" s="150">
        <f t="shared" si="28"/>
        <v>3.792317534</v>
      </c>
    </row>
    <row r="3125" ht="15.75" customHeight="1">
      <c r="A3125" s="119">
        <v>3124.0</v>
      </c>
      <c r="B3125" s="143" t="str">
        <f t="array" ref="B3125">index(Systems!$A:$E,match($A3125,Systems!$A:$A,),match(B$1,Systems!$2:$2,))&amp;if(not(isblank(index(Systems!$A:$E,match($A3125,Systems!$A:$A,),match(Systems!$C$2,Systems!$2:$2,))))," ["&amp;index(Systems!$A:$E,match($A3125,Systems!$A:$A,),match(Systems!$C$2,Systems!$2:$2,))&amp;"]",)</f>
        <v>Star Cluster 752</v>
      </c>
      <c r="C3125" s="144">
        <f t="array" ref="C3125">round((F3125-average(I3125,L3125,O3125,R3125,U3125))*X3125+if($B3125=$H3125,0,iferror(average(vlookup({$H3125,$K3125,$N3125,$Q3125,$T3125},$B:$D,column(B$1),0)),index(C:C,match($H3125,$B:$B,)))),3)</f>
        <v>61.5</v>
      </c>
      <c r="D3125" s="144">
        <f t="array" ref="D3125">round((G3125-average(J3125,M3125,P3125,S3125,V3125))*Y3125+if($B3125=$H3125,0,iferror(average(vlookup({$H3125,$K3125,$N3125,$Q3125,$T3125},$B:$D,column(C$1),0)),index(D:D,match($H3125,$B:$B,)))),3)</f>
        <v>-1374.51</v>
      </c>
      <c r="E3125" s="145" t="s">
        <v>8257</v>
      </c>
      <c r="F3125" s="146">
        <v>282.367</v>
      </c>
      <c r="G3125" s="146">
        <v>292.331</v>
      </c>
      <c r="H3125" s="147" t="s">
        <v>404</v>
      </c>
      <c r="I3125" s="146">
        <v>298.584</v>
      </c>
      <c r="J3125" s="146">
        <v>654.777</v>
      </c>
      <c r="K3125" s="148"/>
      <c r="L3125" s="149"/>
      <c r="M3125" s="149"/>
      <c r="N3125" s="148"/>
      <c r="O3125" s="149"/>
      <c r="P3125" s="149"/>
      <c r="Q3125" s="148"/>
      <c r="R3125" s="149"/>
      <c r="S3125" s="149"/>
      <c r="T3125" s="148"/>
      <c r="U3125" s="149"/>
      <c r="V3125" s="149"/>
      <c r="W3125" s="149"/>
      <c r="X3125" s="150">
        <f t="shared" si="27"/>
        <v>-3.792331905</v>
      </c>
      <c r="Y3125" s="150">
        <f t="shared" si="28"/>
        <v>3.792317534</v>
      </c>
    </row>
    <row r="3126" ht="15.75" customHeight="1">
      <c r="A3126" s="119">
        <v>3125.0</v>
      </c>
      <c r="B3126" s="143" t="str">
        <f t="array" ref="B3126">index(Systems!$A:$E,match($A3126,Systems!$A:$A,),match(B$1,Systems!$2:$2,))&amp;if(not(isblank(index(Systems!$A:$E,match($A3126,Systems!$A:$A,),match(Systems!$C$2,Systems!$2:$2,))))," ["&amp;index(Systems!$A:$E,match($A3126,Systems!$A:$A,),match(Systems!$C$2,Systems!$2:$2,))&amp;"]",)</f>
        <v>Star Cluster 889</v>
      </c>
      <c r="C3126" s="144">
        <f t="array" ref="C3126">round((F3126-average(I3126,L3126,O3126,R3126,U3126))*X3126+if($B3126=$H3126,0,iferror(average(vlookup({$H3126,$K3126,$N3126,$Q3126,$T3126},$B:$D,column(B$1),0)),index(C:C,match($H3126,$B:$B,)))),3)</f>
        <v>-104.805</v>
      </c>
      <c r="D3126" s="144">
        <f t="array" ref="D3126">round((G3126-average(J3126,M3126,P3126,S3126,V3126))*Y3126+if($B3126=$H3126,0,iferror(average(vlookup({$H3126,$K3126,$N3126,$Q3126,$T3126},$B:$D,column(C$1),0)),index(D:D,match($H3126,$B:$B,)))),3)</f>
        <v>-1724.985</v>
      </c>
      <c r="E3126" s="145" t="s">
        <v>8257</v>
      </c>
      <c r="F3126" s="146">
        <v>326.22</v>
      </c>
      <c r="G3126" s="146">
        <v>199.914</v>
      </c>
      <c r="H3126" s="147" t="s">
        <v>404</v>
      </c>
      <c r="I3126" s="146">
        <v>298.584</v>
      </c>
      <c r="J3126" s="146">
        <v>654.777</v>
      </c>
      <c r="K3126" s="148"/>
      <c r="L3126" s="149"/>
      <c r="M3126" s="149"/>
      <c r="N3126" s="148"/>
      <c r="O3126" s="149"/>
      <c r="P3126" s="149"/>
      <c r="Q3126" s="148"/>
      <c r="R3126" s="149"/>
      <c r="S3126" s="149"/>
      <c r="T3126" s="148"/>
      <c r="U3126" s="149"/>
      <c r="V3126" s="149"/>
      <c r="W3126" s="149"/>
      <c r="X3126" s="150">
        <f t="shared" si="27"/>
        <v>-3.792331905</v>
      </c>
      <c r="Y3126" s="150">
        <f t="shared" si="28"/>
        <v>3.792317534</v>
      </c>
    </row>
    <row r="3127" ht="15.75" customHeight="1">
      <c r="A3127" s="119">
        <v>3126.0</v>
      </c>
      <c r="B3127" s="143" t="str">
        <f t="array" ref="B3127">index(Systems!$A:$E,match($A3127,Systems!$A:$A,),match(B$1,Systems!$2:$2,))&amp;if(not(isblank(index(Systems!$A:$E,match($A3127,Systems!$A:$A,),match(Systems!$C$2,Systems!$2:$2,))))," ["&amp;index(Systems!$A:$E,match($A3127,Systems!$A:$A,),match(Systems!$C$2,Systems!$2:$2,))&amp;"]",)</f>
        <v>Able's Glory</v>
      </c>
      <c r="C3127" s="144">
        <f t="array" ref="C3127">round((F3127-average(I3127,L3127,O3127,R3127,U3127))*X3127+if($B3127=$H3127,0,iferror(average(vlookup({$H3127,$K3127,$N3127,$Q3127,$T3127},$B:$D,column(B$1),0)),index(C:C,match($H3127,$B:$B,)))),3)</f>
        <v>-539.232</v>
      </c>
      <c r="D3127" s="144">
        <f t="array" ref="D3127">round((G3127-average(J3127,M3127,P3127,S3127,V3127))*Y3127+if($B3127=$H3127,0,iferror(average(vlookup({$H3127,$K3127,$N3127,$Q3127,$T3127},$B:$D,column(C$1),0)),index(D:D,match($H3127,$B:$B,)))),3)</f>
        <v>124.693</v>
      </c>
      <c r="E3127" s="145" t="s">
        <v>8258</v>
      </c>
      <c r="F3127" s="146">
        <v>364.601</v>
      </c>
      <c r="G3127" s="146">
        <v>356.447</v>
      </c>
      <c r="H3127" s="147" t="s">
        <v>404</v>
      </c>
      <c r="I3127" s="144">
        <f t="shared" ref="I3127:I3128" si="29">103.706+$W3127</f>
        <v>706.706</v>
      </c>
      <c r="J3127" s="146">
        <v>435.548</v>
      </c>
      <c r="K3127" s="151" t="s">
        <v>3793</v>
      </c>
      <c r="L3127" s="146">
        <v>326.071</v>
      </c>
      <c r="M3127" s="146">
        <v>350.799</v>
      </c>
      <c r="N3127" s="151" t="s">
        <v>8244</v>
      </c>
      <c r="O3127" s="144">
        <f t="shared" ref="O3127:O3128" si="30">535.381+$W3127</f>
        <v>1138.381</v>
      </c>
      <c r="P3127" s="146">
        <v>423.458</v>
      </c>
      <c r="Q3127" s="151" t="s">
        <v>8245</v>
      </c>
      <c r="R3127" s="144">
        <f t="shared" ref="R3127:R3128" si="31">2.16+$W3127</f>
        <v>605.16</v>
      </c>
      <c r="S3127" s="146">
        <v>108.25</v>
      </c>
      <c r="T3127" s="151" t="s">
        <v>2429</v>
      </c>
      <c r="U3127" s="146">
        <v>574.071</v>
      </c>
      <c r="V3127" s="146">
        <v>765.063</v>
      </c>
      <c r="W3127" s="146">
        <v>603.0</v>
      </c>
      <c r="X3127" s="150">
        <f t="array" ref="X3127">sumproduct({index(C:C,match($H3127,$B:$B,0))-average(vlookup({$H3127,$K3127,$N3127,$Q3127,$T3127},$B:$D,column(B$1),0)),index(C:C,match($K3127,$B:$B,0))-average(vlookup({$H3127,$K3127,$N3127,$Q3127,$T3127},$B:$D,column(B$1),0)),index(C:C,match($N3127,$B:$B,0))-average(vlookup({$H3127,$K3127,$N3127,$Q3127,$T3127},$B:$D,column(B$1),0)),index(C:C,match($Q3127,$B:$B,0))-average(vlookup({$H3127,$K3127,$N3127,$Q3127,$T3127},$B:$D,column(B$1),0)),index(C:C,match($T3127,$B:$B,0))-average(vlookup({$H3127,$K3127,$N3127,$Q3127,$T3127},$B:$D,column(B$1),0))},{I3127-average(I3127,L3127,O3127,R3127,U3127),L3127-average(I3127,L3127,O3127,R3127,U3127),O3127-average(I3127,L3127,O3127,R3127,U3127),R3127-average(I3127,L3127,O3127,R3127,U3127),U3127-average(I3127,L3127,O3127,R3127,U3127)})/sumsq(I3127-average(I3127,L3127,O3127,R3127,U3127),L3127-average(I3127,L3127,O3127,R3127,U3127),O3127-average(I3127,L3127,O3127,R3127,U3127),R3127-average(I3127,L3127,O3127,R3127,U3127),U3127-average(I3127,L3127,O3127,R3127,U3127))</f>
        <v>1.576202402</v>
      </c>
      <c r="Y3127" s="150">
        <f t="array" ref="Y3127">sumproduct({index(D:D,match($H3127,$B:$B,0))-average(vlookup({$H3127,$K3127,$N3127,$Q3127,$T3127},$B:$D,column(C$1),0)),index(D:D,match($K3127,$B:$B,0))-average(vlookup({$H3127,$K3127,$N3127,$Q3127,$T3127},$B:$D,column(C$1),0)),index(D:D,match($N3127,$B:$B,0))-average(vlookup({$H3127,$K3127,$N3127,$Q3127,$T3127},$B:$D,column(C$1),0)),index(D:D,match($Q3127,$B:$B,0))-average(vlookup({$H3127,$K3127,$N3127,$Q3127,$T3127},$B:$D,column(C$1),0)),index(D:D,match($T3127,$B:$B,0))-average(vlookup({$H3127,$K3127,$N3127,$Q3127,$T3127},$B:$D,column(C$1),0))},{J3127-average(J3127,M3127,P3127,S3127,V3127),M3127-average(J3127,M3127,P3127,S3127,V3127),P3127-average(J3127,M3127,P3127,S3127,V3127),S3127-average(J3127,M3127,P3127,S3127,V3127),V3127-average(J3127,M3127,P3127,S3127,V3127)})/sumsq(J3127-average(J3127,M3127,P3127,S3127,V3127),M3127-average(J3127,M3127,P3127,S3127,V3127),P3127-average(J3127,M3127,P3127,S3127,V3127),S3127-average(J3127,M3127,P3127,S3127,V3127),V3127-average(J3127,M3127,P3127,S3127,V3127))</f>
        <v>-1.576205217</v>
      </c>
    </row>
    <row r="3128" ht="15.75" customHeight="1">
      <c r="A3128" s="119">
        <v>3127.0</v>
      </c>
      <c r="B3128" s="143" t="str">
        <f t="array" ref="B3128">index(Systems!$A:$E,match($A3128,Systems!$A:$A,),match(B$1,Systems!$2:$2,))&amp;if(not(isblank(index(Systems!$A:$E,match($A3128,Systems!$A:$A,),match(Systems!$C$2,Systems!$2:$2,))))," ["&amp;index(Systems!$A:$E,match($A3128,Systems!$A:$A,),match(Systems!$C$2,Systems!$2:$2,))&amp;"]",)</f>
        <v>Moroney</v>
      </c>
      <c r="C3128" s="144">
        <f t="array" ref="C3128">round((F3128-average(I3128,L3128,O3128,R3128,U3128))*X3128+if($B3128=$H3128,0,iferror(average(vlookup({$H3128,$K3128,$N3128,$Q3128,$T3128},$B:$D,column(B$1),0)),index(C:C,match($H3128,$B:$B,)))),3)</f>
        <v>-493.086</v>
      </c>
      <c r="D3128" s="144">
        <f t="array" ref="D3128">round((G3128-average(J3128,M3128,P3128,S3128,V3128))*Y3128+if($B3128=$H3128,0,iferror(average(vlookup({$H3128,$K3128,$N3128,$Q3128,$T3128},$B:$D,column(C$1),0)),index(D:D,match($H3128,$B:$B,)))),3)</f>
        <v>155.73</v>
      </c>
      <c r="E3128" s="145" t="s">
        <v>8258</v>
      </c>
      <c r="F3128" s="146">
        <v>393.878</v>
      </c>
      <c r="G3128" s="146">
        <v>336.756</v>
      </c>
      <c r="H3128" s="147" t="s">
        <v>404</v>
      </c>
      <c r="I3128" s="144">
        <f t="shared" si="29"/>
        <v>706.706</v>
      </c>
      <c r="J3128" s="146">
        <v>435.548</v>
      </c>
      <c r="K3128" s="151" t="s">
        <v>3793</v>
      </c>
      <c r="L3128" s="146">
        <v>326.071</v>
      </c>
      <c r="M3128" s="146">
        <v>350.799</v>
      </c>
      <c r="N3128" s="151" t="s">
        <v>8244</v>
      </c>
      <c r="O3128" s="144">
        <f t="shared" si="30"/>
        <v>1138.381</v>
      </c>
      <c r="P3128" s="146">
        <v>423.458</v>
      </c>
      <c r="Q3128" s="151" t="s">
        <v>8245</v>
      </c>
      <c r="R3128" s="144">
        <f t="shared" si="31"/>
        <v>605.16</v>
      </c>
      <c r="S3128" s="146">
        <v>108.25</v>
      </c>
      <c r="T3128" s="151" t="s">
        <v>2429</v>
      </c>
      <c r="U3128" s="146">
        <v>574.071</v>
      </c>
      <c r="V3128" s="146">
        <v>765.063</v>
      </c>
      <c r="W3128" s="146">
        <v>603.0</v>
      </c>
      <c r="X3128" s="150">
        <f t="array" ref="X3128">sumproduct({index(C:C,match($H3128,$B:$B,0))-average(vlookup({$H3128,$K3128,$N3128,$Q3128,$T3128},$B:$D,column(B$1),0)),index(C:C,match($K3128,$B:$B,0))-average(vlookup({$H3128,$K3128,$N3128,$Q3128,$T3128},$B:$D,column(B$1),0)),index(C:C,match($N3128,$B:$B,0))-average(vlookup({$H3128,$K3128,$N3128,$Q3128,$T3128},$B:$D,column(B$1),0)),index(C:C,match($Q3128,$B:$B,0))-average(vlookup({$H3128,$K3128,$N3128,$Q3128,$T3128},$B:$D,column(B$1),0)),index(C:C,match($T3128,$B:$B,0))-average(vlookup({$H3128,$K3128,$N3128,$Q3128,$T3128},$B:$D,column(B$1),0))},{I3128-average(I3128,L3128,O3128,R3128,U3128),L3128-average(I3128,L3128,O3128,R3128,U3128),O3128-average(I3128,L3128,O3128,R3128,U3128),R3128-average(I3128,L3128,O3128,R3128,U3128),U3128-average(I3128,L3128,O3128,R3128,U3128)})/sumsq(I3128-average(I3128,L3128,O3128,R3128,U3128),L3128-average(I3128,L3128,O3128,R3128,U3128),O3128-average(I3128,L3128,O3128,R3128,U3128),R3128-average(I3128,L3128,O3128,R3128,U3128),U3128-average(I3128,L3128,O3128,R3128,U3128))</f>
        <v>1.576202402</v>
      </c>
      <c r="Y3128" s="150">
        <f t="array" ref="Y3128">sumproduct({index(D:D,match($H3128,$B:$B,0))-average(vlookup({$H3128,$K3128,$N3128,$Q3128,$T3128},$B:$D,column(C$1),0)),index(D:D,match($K3128,$B:$B,0))-average(vlookup({$H3128,$K3128,$N3128,$Q3128,$T3128},$B:$D,column(C$1),0)),index(D:D,match($N3128,$B:$B,0))-average(vlookup({$H3128,$K3128,$N3128,$Q3128,$T3128},$B:$D,column(C$1),0)),index(D:D,match($Q3128,$B:$B,0))-average(vlookup({$H3128,$K3128,$N3128,$Q3128,$T3128},$B:$D,column(C$1),0)),index(D:D,match($T3128,$B:$B,0))-average(vlookup({$H3128,$K3128,$N3128,$Q3128,$T3128},$B:$D,column(C$1),0))},{J3128-average(J3128,M3128,P3128,S3128,V3128),M3128-average(J3128,M3128,P3128,S3128,V3128),P3128-average(J3128,M3128,P3128,S3128,V3128),S3128-average(J3128,M3128,P3128,S3128,V3128),V3128-average(J3128,M3128,P3128,S3128,V3128)})/sumsq(J3128-average(J3128,M3128,P3128,S3128,V3128),M3128-average(J3128,M3128,P3128,S3128,V3128),P3128-average(J3128,M3128,P3128,S3128,V3128),S3128-average(J3128,M3128,P3128,S3128,V3128),V3128-average(J3128,M3128,P3128,S3128,V3128))</f>
        <v>-1.576205217</v>
      </c>
    </row>
    <row r="3129" ht="15.75" customHeight="1">
      <c r="A3129" s="119">
        <v>3128.0</v>
      </c>
      <c r="B3129" s="143" t="str">
        <f t="array" ref="B3129">index(Systems!$A:$E,match($A3129,Systems!$A:$A,),match(B$1,Systems!$2:$2,))&amp;if(not(isblank(index(Systems!$A:$E,match($A3129,Systems!$A:$A,),match(Systems!$C$2,Systems!$2:$2,))))," ["&amp;index(Systems!$A:$E,match($A3129,Systems!$A:$A,),match(Systems!$C$2,Systems!$2:$2,))&amp;"]",)</f>
        <v>Albaracht</v>
      </c>
      <c r="C3129" s="144">
        <f t="array" ref="C3129">round((F3129-average(I3129,L3129,O3129,R3129,U3129))*X3129+if($B3129=$H3129,0,iferror(average(vlookup({$H3129,$K3129,$N3129,$Q3129,$T3129},$B:$D,column(B$1),0)),index(C:C,match($H3129,$B:$B,)))),3)</f>
        <v>492.587</v>
      </c>
      <c r="D3129" s="144">
        <f t="array" ref="D3129">round((G3129-average(J3129,M3129,P3129,S3129,V3129))*Y3129+if($B3129=$H3129,0,iferror(average(vlookup({$H3129,$K3129,$N3129,$Q3129,$T3129},$B:$D,column(C$1),0)),index(D:D,match($H3129,$B:$B,)))),3)</f>
        <v>-458.157</v>
      </c>
      <c r="E3129" s="145" t="s">
        <v>8259</v>
      </c>
      <c r="F3129" s="146">
        <v>416.225</v>
      </c>
      <c r="G3129" s="146">
        <v>726.228</v>
      </c>
      <c r="H3129" s="147" t="s">
        <v>404</v>
      </c>
      <c r="I3129" s="146">
        <v>103.706</v>
      </c>
      <c r="J3129" s="146">
        <v>435.548</v>
      </c>
      <c r="K3129" s="151" t="s">
        <v>3793</v>
      </c>
      <c r="L3129" s="144">
        <f t="shared" ref="L3129:L3140" si="32">326.071+$W3129</f>
        <v>-276.929</v>
      </c>
      <c r="M3129" s="146">
        <v>350.799</v>
      </c>
      <c r="N3129" s="151" t="s">
        <v>8244</v>
      </c>
      <c r="O3129" s="146">
        <v>535.381</v>
      </c>
      <c r="P3129" s="146">
        <v>423.458</v>
      </c>
      <c r="Q3129" s="151" t="s">
        <v>8245</v>
      </c>
      <c r="R3129" s="146">
        <v>2.16</v>
      </c>
      <c r="S3129" s="146">
        <v>108.25</v>
      </c>
      <c r="T3129" s="151" t="s">
        <v>2429</v>
      </c>
      <c r="U3129" s="144">
        <f t="shared" ref="U3129:U3140" si="33">574.071+$W3129</f>
        <v>-28.929</v>
      </c>
      <c r="V3129" s="146">
        <v>765.063</v>
      </c>
      <c r="W3129" s="146">
        <v>-603.0</v>
      </c>
      <c r="X3129" s="150">
        <f t="array" ref="X3129">sumproduct({index(C:C,match($H3129,$B:$B,0))-average(vlookup({$H3129,$K3129,$N3129,$Q3129,$T3129},$B:$D,column(B$1),0)),index(C:C,match($K3129,$B:$B,0))-average(vlookup({$H3129,$K3129,$N3129,$Q3129,$T3129},$B:$D,column(B$1),0)),index(C:C,match($N3129,$B:$B,0))-average(vlookup({$H3129,$K3129,$N3129,$Q3129,$T3129},$B:$D,column(B$1),0)),index(C:C,match($Q3129,$B:$B,0))-average(vlookup({$H3129,$K3129,$N3129,$Q3129,$T3129},$B:$D,column(B$1),0)),index(C:C,match($T3129,$B:$B,0))-average(vlookup({$H3129,$K3129,$N3129,$Q3129,$T3129},$B:$D,column(B$1),0))},{I3129-average(I3129,L3129,O3129,R3129,U3129),L3129-average(I3129,L3129,O3129,R3129,U3129),O3129-average(I3129,L3129,O3129,R3129,U3129),R3129-average(I3129,L3129,O3129,R3129,U3129),U3129-average(I3129,L3129,O3129,R3129,U3129)})/sumsq(I3129-average(I3129,L3129,O3129,R3129,U3129),L3129-average(I3129,L3129,O3129,R3129,U3129),O3129-average(I3129,L3129,O3129,R3129,U3129),R3129-average(I3129,L3129,O3129,R3129,U3129),U3129-average(I3129,L3129,O3129,R3129,U3129))</f>
        <v>1.576202402</v>
      </c>
      <c r="Y3129" s="150">
        <f t="array" ref="Y3129">sumproduct({index(D:D,match($H3129,$B:$B,0))-average(vlookup({$H3129,$K3129,$N3129,$Q3129,$T3129},$B:$D,column(C$1),0)),index(D:D,match($K3129,$B:$B,0))-average(vlookup({$H3129,$K3129,$N3129,$Q3129,$T3129},$B:$D,column(C$1),0)),index(D:D,match($N3129,$B:$B,0))-average(vlookup({$H3129,$K3129,$N3129,$Q3129,$T3129},$B:$D,column(C$1),0)),index(D:D,match($Q3129,$B:$B,0))-average(vlookup({$H3129,$K3129,$N3129,$Q3129,$T3129},$B:$D,column(C$1),0)),index(D:D,match($T3129,$B:$B,0))-average(vlookup({$H3129,$K3129,$N3129,$Q3129,$T3129},$B:$D,column(C$1),0))},{J3129-average(J3129,M3129,P3129,S3129,V3129),M3129-average(J3129,M3129,P3129,S3129,V3129),P3129-average(J3129,M3129,P3129,S3129,V3129),S3129-average(J3129,M3129,P3129,S3129,V3129),V3129-average(J3129,M3129,P3129,S3129,V3129)})/sumsq(J3129-average(J3129,M3129,P3129,S3129,V3129),M3129-average(J3129,M3129,P3129,S3129,V3129),P3129-average(J3129,M3129,P3129,S3129,V3129),S3129-average(J3129,M3129,P3129,S3129,V3129),V3129-average(J3129,M3129,P3129,S3129,V3129))</f>
        <v>-1.576205217</v>
      </c>
    </row>
    <row r="3130" ht="15.75" customHeight="1">
      <c r="A3130" s="119">
        <v>3129.0</v>
      </c>
      <c r="B3130" s="143" t="str">
        <f t="array" ref="B3130">index(Systems!$A:$E,match($A3130,Systems!$A:$A,),match(B$1,Systems!$2:$2,))&amp;if(not(isblank(index(Systems!$A:$E,match($A3130,Systems!$A:$A,),match(Systems!$C$2,Systems!$2:$2,))))," ["&amp;index(Systems!$A:$E,match($A3130,Systems!$A:$A,),match(Systems!$C$2,Systems!$2:$2,))&amp;"]",)</f>
        <v>Ålborg</v>
      </c>
      <c r="C3130" s="144">
        <f t="array" ref="C3130">round((F3130-average(I3130,L3130,O3130,R3130,U3130))*X3130+if($B3130=$H3130,0,iferror(average(vlookup({$H3130,$K3130,$N3130,$Q3130,$T3130},$B:$D,column(B$1),0)),index(C:C,match($H3130,$B:$B,)))),3)</f>
        <v>552.541</v>
      </c>
      <c r="D3130" s="144">
        <f t="array" ref="D3130">round((G3130-average(J3130,M3130,P3130,S3130,V3130))*Y3130+if($B3130=$H3130,0,iferror(average(vlookup({$H3130,$K3130,$N3130,$Q3130,$T3130},$B:$D,column(C$1),0)),index(D:D,match($H3130,$B:$B,)))),3)</f>
        <v>499.056</v>
      </c>
      <c r="E3130" s="145" t="s">
        <v>8259</v>
      </c>
      <c r="F3130" s="146">
        <v>454.262</v>
      </c>
      <c r="G3130" s="146">
        <v>118.938</v>
      </c>
      <c r="H3130" s="147" t="s">
        <v>404</v>
      </c>
      <c r="I3130" s="146">
        <v>103.706</v>
      </c>
      <c r="J3130" s="146">
        <v>435.548</v>
      </c>
      <c r="K3130" s="151" t="s">
        <v>3793</v>
      </c>
      <c r="L3130" s="144">
        <f t="shared" si="32"/>
        <v>-276.929</v>
      </c>
      <c r="M3130" s="146">
        <v>350.799</v>
      </c>
      <c r="N3130" s="151" t="s">
        <v>8244</v>
      </c>
      <c r="O3130" s="146">
        <v>535.381</v>
      </c>
      <c r="P3130" s="146">
        <v>423.458</v>
      </c>
      <c r="Q3130" s="151" t="s">
        <v>8245</v>
      </c>
      <c r="R3130" s="146">
        <v>2.16</v>
      </c>
      <c r="S3130" s="146">
        <v>108.25</v>
      </c>
      <c r="T3130" s="151" t="s">
        <v>2429</v>
      </c>
      <c r="U3130" s="144">
        <f t="shared" si="33"/>
        <v>-28.929</v>
      </c>
      <c r="V3130" s="146">
        <v>765.063</v>
      </c>
      <c r="W3130" s="146">
        <v>-603.0</v>
      </c>
      <c r="X3130" s="150">
        <f t="array" ref="X3130">sumproduct({index(C:C,match($H3130,$B:$B,0))-average(vlookup({$H3130,$K3130,$N3130,$Q3130,$T3130},$B:$D,column(B$1),0)),index(C:C,match($K3130,$B:$B,0))-average(vlookup({$H3130,$K3130,$N3130,$Q3130,$T3130},$B:$D,column(B$1),0)),index(C:C,match($N3130,$B:$B,0))-average(vlookup({$H3130,$K3130,$N3130,$Q3130,$T3130},$B:$D,column(B$1),0)),index(C:C,match($Q3130,$B:$B,0))-average(vlookup({$H3130,$K3130,$N3130,$Q3130,$T3130},$B:$D,column(B$1),0)),index(C:C,match($T3130,$B:$B,0))-average(vlookup({$H3130,$K3130,$N3130,$Q3130,$T3130},$B:$D,column(B$1),0))},{I3130-average(I3130,L3130,O3130,R3130,U3130),L3130-average(I3130,L3130,O3130,R3130,U3130),O3130-average(I3130,L3130,O3130,R3130,U3130),R3130-average(I3130,L3130,O3130,R3130,U3130),U3130-average(I3130,L3130,O3130,R3130,U3130)})/sumsq(I3130-average(I3130,L3130,O3130,R3130,U3130),L3130-average(I3130,L3130,O3130,R3130,U3130),O3130-average(I3130,L3130,O3130,R3130,U3130),R3130-average(I3130,L3130,O3130,R3130,U3130),U3130-average(I3130,L3130,O3130,R3130,U3130))</f>
        <v>1.576202402</v>
      </c>
      <c r="Y3130" s="150">
        <f t="array" ref="Y3130">sumproduct({index(D:D,match($H3130,$B:$B,0))-average(vlookup({$H3130,$K3130,$N3130,$Q3130,$T3130},$B:$D,column(C$1),0)),index(D:D,match($K3130,$B:$B,0))-average(vlookup({$H3130,$K3130,$N3130,$Q3130,$T3130},$B:$D,column(C$1),0)),index(D:D,match($N3130,$B:$B,0))-average(vlookup({$H3130,$K3130,$N3130,$Q3130,$T3130},$B:$D,column(C$1),0)),index(D:D,match($Q3130,$B:$B,0))-average(vlookup({$H3130,$K3130,$N3130,$Q3130,$T3130},$B:$D,column(C$1),0)),index(D:D,match($T3130,$B:$B,0))-average(vlookup({$H3130,$K3130,$N3130,$Q3130,$T3130},$B:$D,column(C$1),0))},{J3130-average(J3130,M3130,P3130,S3130,V3130),M3130-average(J3130,M3130,P3130,S3130,V3130),P3130-average(J3130,M3130,P3130,S3130,V3130),S3130-average(J3130,M3130,P3130,S3130,V3130),V3130-average(J3130,M3130,P3130,S3130,V3130)})/sumsq(J3130-average(J3130,M3130,P3130,S3130,V3130),M3130-average(J3130,M3130,P3130,S3130,V3130),P3130-average(J3130,M3130,P3130,S3130,V3130),S3130-average(J3130,M3130,P3130,S3130,V3130),V3130-average(J3130,M3130,P3130,S3130,V3130))</f>
        <v>-1.576205217</v>
      </c>
    </row>
    <row r="3131" ht="15.75" customHeight="1">
      <c r="A3131" s="119">
        <v>3130.0</v>
      </c>
      <c r="B3131" s="143" t="str">
        <f t="array" ref="B3131">index(Systems!$A:$E,match($A3131,Systems!$A:$A,),match(B$1,Systems!$2:$2,))&amp;if(not(isblank(index(Systems!$A:$E,match($A3131,Systems!$A:$A,),match(Systems!$C$2,Systems!$2:$2,))))," ["&amp;index(Systems!$A:$E,match($A3131,Systems!$A:$A,),match(Systems!$C$2,Systems!$2:$2,))&amp;"]",)</f>
        <v>Polybius [Appian (3022+)]</v>
      </c>
      <c r="C3131" s="144">
        <f t="array" ref="C3131">round((F3131-average(I3131,L3131,O3131,R3131,U3131))*X3131+if($B3131=$H3131,0,iferror(average(vlookup({$H3131,$K3131,$N3131,$Q3131,$T3131},$B:$D,column(B$1),0)),index(C:C,match($H3131,$B:$B,)))),3)</f>
        <v>44.17</v>
      </c>
      <c r="D3131" s="144">
        <f t="array" ref="D3131">round((G3131-average(J3131,M3131,P3131,S3131,V3131))*Y3131+if($B3131=$H3131,0,iferror(average(vlookup({$H3131,$K3131,$N3131,$Q3131,$T3131},$B:$D,column(C$1),0)),index(D:D,match($H3131,$B:$B,)))),3)</f>
        <v>-466.637</v>
      </c>
      <c r="E3131" s="145" t="s">
        <v>8259</v>
      </c>
      <c r="F3131" s="146">
        <v>131.733</v>
      </c>
      <c r="G3131" s="146">
        <v>731.608</v>
      </c>
      <c r="H3131" s="147" t="s">
        <v>404</v>
      </c>
      <c r="I3131" s="146">
        <v>103.706</v>
      </c>
      <c r="J3131" s="146">
        <v>435.548</v>
      </c>
      <c r="K3131" s="151" t="s">
        <v>3793</v>
      </c>
      <c r="L3131" s="144">
        <f t="shared" si="32"/>
        <v>-276.929</v>
      </c>
      <c r="M3131" s="146">
        <v>350.799</v>
      </c>
      <c r="N3131" s="151" t="s">
        <v>8244</v>
      </c>
      <c r="O3131" s="146">
        <v>535.381</v>
      </c>
      <c r="P3131" s="146">
        <v>423.458</v>
      </c>
      <c r="Q3131" s="151" t="s">
        <v>8245</v>
      </c>
      <c r="R3131" s="146">
        <v>2.16</v>
      </c>
      <c r="S3131" s="146">
        <v>108.25</v>
      </c>
      <c r="T3131" s="151" t="s">
        <v>2429</v>
      </c>
      <c r="U3131" s="144">
        <f t="shared" si="33"/>
        <v>-28.929</v>
      </c>
      <c r="V3131" s="146">
        <v>765.063</v>
      </c>
      <c r="W3131" s="146">
        <v>-603.0</v>
      </c>
      <c r="X3131" s="150">
        <f t="array" ref="X3131">sumproduct({index(C:C,match($H3131,$B:$B,0))-average(vlookup({$H3131,$K3131,$N3131,$Q3131,$T3131},$B:$D,column(B$1),0)),index(C:C,match($K3131,$B:$B,0))-average(vlookup({$H3131,$K3131,$N3131,$Q3131,$T3131},$B:$D,column(B$1),0)),index(C:C,match($N3131,$B:$B,0))-average(vlookup({$H3131,$K3131,$N3131,$Q3131,$T3131},$B:$D,column(B$1),0)),index(C:C,match($Q3131,$B:$B,0))-average(vlookup({$H3131,$K3131,$N3131,$Q3131,$T3131},$B:$D,column(B$1),0)),index(C:C,match($T3131,$B:$B,0))-average(vlookup({$H3131,$K3131,$N3131,$Q3131,$T3131},$B:$D,column(B$1),0))},{I3131-average(I3131,L3131,O3131,R3131,U3131),L3131-average(I3131,L3131,O3131,R3131,U3131),O3131-average(I3131,L3131,O3131,R3131,U3131),R3131-average(I3131,L3131,O3131,R3131,U3131),U3131-average(I3131,L3131,O3131,R3131,U3131)})/sumsq(I3131-average(I3131,L3131,O3131,R3131,U3131),L3131-average(I3131,L3131,O3131,R3131,U3131),O3131-average(I3131,L3131,O3131,R3131,U3131),R3131-average(I3131,L3131,O3131,R3131,U3131),U3131-average(I3131,L3131,O3131,R3131,U3131))</f>
        <v>1.576202402</v>
      </c>
      <c r="Y3131" s="150">
        <f t="array" ref="Y3131">sumproduct({index(D:D,match($H3131,$B:$B,0))-average(vlookup({$H3131,$K3131,$N3131,$Q3131,$T3131},$B:$D,column(C$1),0)),index(D:D,match($K3131,$B:$B,0))-average(vlookup({$H3131,$K3131,$N3131,$Q3131,$T3131},$B:$D,column(C$1),0)),index(D:D,match($N3131,$B:$B,0))-average(vlookup({$H3131,$K3131,$N3131,$Q3131,$T3131},$B:$D,column(C$1),0)),index(D:D,match($Q3131,$B:$B,0))-average(vlookup({$H3131,$K3131,$N3131,$Q3131,$T3131},$B:$D,column(C$1),0)),index(D:D,match($T3131,$B:$B,0))-average(vlookup({$H3131,$K3131,$N3131,$Q3131,$T3131},$B:$D,column(C$1),0))},{J3131-average(J3131,M3131,P3131,S3131,V3131),M3131-average(J3131,M3131,P3131,S3131,V3131),P3131-average(J3131,M3131,P3131,S3131,V3131),S3131-average(J3131,M3131,P3131,S3131,V3131),V3131-average(J3131,M3131,P3131,S3131,V3131)})/sumsq(J3131-average(J3131,M3131,P3131,S3131,V3131),M3131-average(J3131,M3131,P3131,S3131,V3131),P3131-average(J3131,M3131,P3131,S3131,V3131),S3131-average(J3131,M3131,P3131,S3131,V3131),V3131-average(J3131,M3131,P3131,S3131,V3131))</f>
        <v>-1.576205217</v>
      </c>
    </row>
    <row r="3132" ht="15.75" customHeight="1">
      <c r="A3132" s="119">
        <v>3131.0</v>
      </c>
      <c r="B3132" s="143" t="str">
        <f t="array" ref="B3132">index(Systems!$A:$E,match($A3132,Systems!$A:$A,),match(B$1,Systems!$2:$2,))&amp;if(not(isblank(index(Systems!$A:$E,match($A3132,Systems!$A:$A,),match(Systems!$C$2,Systems!$2:$2,))))," ["&amp;index(Systems!$A:$E,match($A3132,Systems!$A:$A,),match(Systems!$C$2,Systems!$2:$2,))&amp;"]",)</f>
        <v>Carcri</v>
      </c>
      <c r="C3132" s="144">
        <f t="array" ref="C3132">round((F3132-average(I3132,L3132,O3132,R3132,U3132))*X3132+if($B3132=$H3132,0,iferror(average(vlookup({$H3132,$K3132,$N3132,$Q3132,$T3132},$B:$D,column(B$1),0)),index(C:C,match($H3132,$B:$B,)))),3)</f>
        <v>701.759</v>
      </c>
      <c r="D3132" s="144">
        <f t="array" ref="D3132">round((G3132-average(J3132,M3132,P3132,S3132,V3132))*Y3132+if($B3132=$H3132,0,iferror(average(vlookup({$H3132,$K3132,$N3132,$Q3132,$T3132},$B:$D,column(C$1),0)),index(D:D,match($H3132,$B:$B,)))),3)</f>
        <v>-110.333</v>
      </c>
      <c r="E3132" s="145" t="s">
        <v>8259</v>
      </c>
      <c r="F3132" s="146">
        <v>548.931</v>
      </c>
      <c r="G3132" s="146">
        <v>505.556</v>
      </c>
      <c r="H3132" s="147" t="s">
        <v>404</v>
      </c>
      <c r="I3132" s="146">
        <v>103.706</v>
      </c>
      <c r="J3132" s="146">
        <v>435.548</v>
      </c>
      <c r="K3132" s="151" t="s">
        <v>3793</v>
      </c>
      <c r="L3132" s="144">
        <f t="shared" si="32"/>
        <v>-276.929</v>
      </c>
      <c r="M3132" s="146">
        <v>350.799</v>
      </c>
      <c r="N3132" s="151" t="s">
        <v>8244</v>
      </c>
      <c r="O3132" s="146">
        <v>535.381</v>
      </c>
      <c r="P3132" s="146">
        <v>423.458</v>
      </c>
      <c r="Q3132" s="151" t="s">
        <v>8245</v>
      </c>
      <c r="R3132" s="146">
        <v>2.16</v>
      </c>
      <c r="S3132" s="146">
        <v>108.25</v>
      </c>
      <c r="T3132" s="151" t="s">
        <v>2429</v>
      </c>
      <c r="U3132" s="144">
        <f t="shared" si="33"/>
        <v>-28.929</v>
      </c>
      <c r="V3132" s="146">
        <v>765.063</v>
      </c>
      <c r="W3132" s="146">
        <v>-603.0</v>
      </c>
      <c r="X3132" s="150">
        <f t="array" ref="X3132">sumproduct({index(C:C,match($H3132,$B:$B,0))-average(vlookup({$H3132,$K3132,$N3132,$Q3132,$T3132},$B:$D,column(B$1),0)),index(C:C,match($K3132,$B:$B,0))-average(vlookup({$H3132,$K3132,$N3132,$Q3132,$T3132},$B:$D,column(B$1),0)),index(C:C,match($N3132,$B:$B,0))-average(vlookup({$H3132,$K3132,$N3132,$Q3132,$T3132},$B:$D,column(B$1),0)),index(C:C,match($Q3132,$B:$B,0))-average(vlookup({$H3132,$K3132,$N3132,$Q3132,$T3132},$B:$D,column(B$1),0)),index(C:C,match($T3132,$B:$B,0))-average(vlookup({$H3132,$K3132,$N3132,$Q3132,$T3132},$B:$D,column(B$1),0))},{I3132-average(I3132,L3132,O3132,R3132,U3132),L3132-average(I3132,L3132,O3132,R3132,U3132),O3132-average(I3132,L3132,O3132,R3132,U3132),R3132-average(I3132,L3132,O3132,R3132,U3132),U3132-average(I3132,L3132,O3132,R3132,U3132)})/sumsq(I3132-average(I3132,L3132,O3132,R3132,U3132),L3132-average(I3132,L3132,O3132,R3132,U3132),O3132-average(I3132,L3132,O3132,R3132,U3132),R3132-average(I3132,L3132,O3132,R3132,U3132),U3132-average(I3132,L3132,O3132,R3132,U3132))</f>
        <v>1.576202402</v>
      </c>
      <c r="Y3132" s="150">
        <f t="array" ref="Y3132">sumproduct({index(D:D,match($H3132,$B:$B,0))-average(vlookup({$H3132,$K3132,$N3132,$Q3132,$T3132},$B:$D,column(C$1),0)),index(D:D,match($K3132,$B:$B,0))-average(vlookup({$H3132,$K3132,$N3132,$Q3132,$T3132},$B:$D,column(C$1),0)),index(D:D,match($N3132,$B:$B,0))-average(vlookup({$H3132,$K3132,$N3132,$Q3132,$T3132},$B:$D,column(C$1),0)),index(D:D,match($Q3132,$B:$B,0))-average(vlookup({$H3132,$K3132,$N3132,$Q3132,$T3132},$B:$D,column(C$1),0)),index(D:D,match($T3132,$B:$B,0))-average(vlookup({$H3132,$K3132,$N3132,$Q3132,$T3132},$B:$D,column(C$1),0))},{J3132-average(J3132,M3132,P3132,S3132,V3132),M3132-average(J3132,M3132,P3132,S3132,V3132),P3132-average(J3132,M3132,P3132,S3132,V3132),S3132-average(J3132,M3132,P3132,S3132,V3132),V3132-average(J3132,M3132,P3132,S3132,V3132)})/sumsq(J3132-average(J3132,M3132,P3132,S3132,V3132),M3132-average(J3132,M3132,P3132,S3132,V3132),P3132-average(J3132,M3132,P3132,S3132,V3132),S3132-average(J3132,M3132,P3132,S3132,V3132),V3132-average(J3132,M3132,P3132,S3132,V3132))</f>
        <v>-1.576205217</v>
      </c>
    </row>
    <row r="3133" ht="15.75" customHeight="1">
      <c r="A3133" s="119">
        <v>3132.0</v>
      </c>
      <c r="B3133" s="143" t="str">
        <f t="array" ref="B3133">index(Systems!$A:$E,match($A3133,Systems!$A:$A,),match(B$1,Systems!$2:$2,))&amp;if(not(isblank(index(Systems!$A:$E,match($A3133,Systems!$A:$A,),match(Systems!$C$2,Systems!$2:$2,))))," ["&amp;index(Systems!$A:$E,match($A3133,Systems!$A:$A,),match(Systems!$C$2,Systems!$2:$2,))&amp;"]",)</f>
        <v>Cephei</v>
      </c>
      <c r="C3133" s="144">
        <f t="array" ref="C3133">round((F3133-average(I3133,L3133,O3133,R3133,U3133))*X3133+if($B3133=$H3133,0,iferror(average(vlookup({$H3133,$K3133,$N3133,$Q3133,$T3133},$B:$D,column(B$1),0)),index(C:C,match($H3133,$B:$B,)))),3)</f>
        <v>688.642</v>
      </c>
      <c r="D3133" s="144">
        <f t="array" ref="D3133">round((G3133-average(J3133,M3133,P3133,S3133,V3133))*Y3133+if($B3133=$H3133,0,iferror(average(vlookup({$H3133,$K3133,$N3133,$Q3133,$T3133},$B:$D,column(C$1),0)),index(D:D,match($H3133,$B:$B,)))),3)</f>
        <v>-80.322</v>
      </c>
      <c r="E3133" s="145" t="s">
        <v>8259</v>
      </c>
      <c r="F3133" s="146">
        <v>540.609</v>
      </c>
      <c r="G3133" s="146">
        <v>486.516</v>
      </c>
      <c r="H3133" s="147" t="s">
        <v>404</v>
      </c>
      <c r="I3133" s="146">
        <v>103.706</v>
      </c>
      <c r="J3133" s="146">
        <v>435.548</v>
      </c>
      <c r="K3133" s="151" t="s">
        <v>3793</v>
      </c>
      <c r="L3133" s="144">
        <f t="shared" si="32"/>
        <v>-276.929</v>
      </c>
      <c r="M3133" s="146">
        <v>350.799</v>
      </c>
      <c r="N3133" s="151" t="s">
        <v>8244</v>
      </c>
      <c r="O3133" s="146">
        <v>535.381</v>
      </c>
      <c r="P3133" s="146">
        <v>423.458</v>
      </c>
      <c r="Q3133" s="151" t="s">
        <v>8245</v>
      </c>
      <c r="R3133" s="146">
        <v>2.16</v>
      </c>
      <c r="S3133" s="146">
        <v>108.25</v>
      </c>
      <c r="T3133" s="151" t="s">
        <v>2429</v>
      </c>
      <c r="U3133" s="144">
        <f t="shared" si="33"/>
        <v>-28.929</v>
      </c>
      <c r="V3133" s="146">
        <v>765.063</v>
      </c>
      <c r="W3133" s="146">
        <v>-603.0</v>
      </c>
      <c r="X3133" s="150">
        <f t="array" ref="X3133">sumproduct({index(C:C,match($H3133,$B:$B,0))-average(vlookup({$H3133,$K3133,$N3133,$Q3133,$T3133},$B:$D,column(B$1),0)),index(C:C,match($K3133,$B:$B,0))-average(vlookup({$H3133,$K3133,$N3133,$Q3133,$T3133},$B:$D,column(B$1),0)),index(C:C,match($N3133,$B:$B,0))-average(vlookup({$H3133,$K3133,$N3133,$Q3133,$T3133},$B:$D,column(B$1),0)),index(C:C,match($Q3133,$B:$B,0))-average(vlookup({$H3133,$K3133,$N3133,$Q3133,$T3133},$B:$D,column(B$1),0)),index(C:C,match($T3133,$B:$B,0))-average(vlookup({$H3133,$K3133,$N3133,$Q3133,$T3133},$B:$D,column(B$1),0))},{I3133-average(I3133,L3133,O3133,R3133,U3133),L3133-average(I3133,L3133,O3133,R3133,U3133),O3133-average(I3133,L3133,O3133,R3133,U3133),R3133-average(I3133,L3133,O3133,R3133,U3133),U3133-average(I3133,L3133,O3133,R3133,U3133)})/sumsq(I3133-average(I3133,L3133,O3133,R3133,U3133),L3133-average(I3133,L3133,O3133,R3133,U3133),O3133-average(I3133,L3133,O3133,R3133,U3133),R3133-average(I3133,L3133,O3133,R3133,U3133),U3133-average(I3133,L3133,O3133,R3133,U3133))</f>
        <v>1.576202402</v>
      </c>
      <c r="Y3133" s="150">
        <f t="array" ref="Y3133">sumproduct({index(D:D,match($H3133,$B:$B,0))-average(vlookup({$H3133,$K3133,$N3133,$Q3133,$T3133},$B:$D,column(C$1),0)),index(D:D,match($K3133,$B:$B,0))-average(vlookup({$H3133,$K3133,$N3133,$Q3133,$T3133},$B:$D,column(C$1),0)),index(D:D,match($N3133,$B:$B,0))-average(vlookup({$H3133,$K3133,$N3133,$Q3133,$T3133},$B:$D,column(C$1),0)),index(D:D,match($Q3133,$B:$B,0))-average(vlookup({$H3133,$K3133,$N3133,$Q3133,$T3133},$B:$D,column(C$1),0)),index(D:D,match($T3133,$B:$B,0))-average(vlookup({$H3133,$K3133,$N3133,$Q3133,$T3133},$B:$D,column(C$1),0))},{J3133-average(J3133,M3133,P3133,S3133,V3133),M3133-average(J3133,M3133,P3133,S3133,V3133),P3133-average(J3133,M3133,P3133,S3133,V3133),S3133-average(J3133,M3133,P3133,S3133,V3133),V3133-average(J3133,M3133,P3133,S3133,V3133)})/sumsq(J3133-average(J3133,M3133,P3133,S3133,V3133),M3133-average(J3133,M3133,P3133,S3133,V3133),P3133-average(J3133,M3133,P3133,S3133,V3133),S3133-average(J3133,M3133,P3133,S3133,V3133),V3133-average(J3133,M3133,P3133,S3133,V3133))</f>
        <v>-1.576205217</v>
      </c>
    </row>
    <row r="3134" ht="15.75" customHeight="1">
      <c r="A3134" s="119">
        <v>3133.0</v>
      </c>
      <c r="B3134" s="143" t="str">
        <f t="array" ref="B3134">index(Systems!$A:$E,match($A3134,Systems!$A:$A,),match(B$1,Systems!$2:$2,))&amp;if(not(isblank(index(Systems!$A:$E,match($A3134,Systems!$A:$A,),match(Systems!$C$2,Systems!$2:$2,))))," ["&amp;index(Systems!$A:$E,match($A3134,Systems!$A:$A,),match(Systems!$C$2,Systems!$2:$2,))&amp;"]",)</f>
        <v>Franmalin</v>
      </c>
      <c r="C3134" s="144">
        <f t="array" ref="C3134">round((F3134-average(I3134,L3134,O3134,R3134,U3134))*X3134+if($B3134=$H3134,0,iferror(average(vlookup({$H3134,$K3134,$N3134,$Q3134,$T3134},$B:$D,column(B$1),0)),index(C:C,match($H3134,$B:$B,)))),3)</f>
        <v>415.714</v>
      </c>
      <c r="D3134" s="144">
        <f t="array" ref="D3134">round((G3134-average(J3134,M3134,P3134,S3134,V3134))*Y3134+if($B3134=$H3134,0,iferror(average(vlookup({$H3134,$K3134,$N3134,$Q3134,$T3134},$B:$D,column(C$1),0)),index(D:D,match($H3134,$B:$B,)))),3)</f>
        <v>-473.092</v>
      </c>
      <c r="E3134" s="145" t="s">
        <v>8259</v>
      </c>
      <c r="F3134" s="146">
        <v>367.454</v>
      </c>
      <c r="G3134" s="146">
        <v>735.703</v>
      </c>
      <c r="H3134" s="147" t="s">
        <v>404</v>
      </c>
      <c r="I3134" s="146">
        <v>103.706</v>
      </c>
      <c r="J3134" s="146">
        <v>435.548</v>
      </c>
      <c r="K3134" s="151" t="s">
        <v>3793</v>
      </c>
      <c r="L3134" s="144">
        <f t="shared" si="32"/>
        <v>-276.929</v>
      </c>
      <c r="M3134" s="146">
        <v>350.799</v>
      </c>
      <c r="N3134" s="151" t="s">
        <v>8244</v>
      </c>
      <c r="O3134" s="146">
        <v>535.381</v>
      </c>
      <c r="P3134" s="146">
        <v>423.458</v>
      </c>
      <c r="Q3134" s="151" t="s">
        <v>8245</v>
      </c>
      <c r="R3134" s="146">
        <v>2.16</v>
      </c>
      <c r="S3134" s="146">
        <v>108.25</v>
      </c>
      <c r="T3134" s="151" t="s">
        <v>2429</v>
      </c>
      <c r="U3134" s="144">
        <f t="shared" si="33"/>
        <v>-28.929</v>
      </c>
      <c r="V3134" s="146">
        <v>765.063</v>
      </c>
      <c r="W3134" s="146">
        <v>-603.0</v>
      </c>
      <c r="X3134" s="150">
        <f t="array" ref="X3134">sumproduct({index(C:C,match($H3134,$B:$B,0))-average(vlookup({$H3134,$K3134,$N3134,$Q3134,$T3134},$B:$D,column(B$1),0)),index(C:C,match($K3134,$B:$B,0))-average(vlookup({$H3134,$K3134,$N3134,$Q3134,$T3134},$B:$D,column(B$1),0)),index(C:C,match($N3134,$B:$B,0))-average(vlookup({$H3134,$K3134,$N3134,$Q3134,$T3134},$B:$D,column(B$1),0)),index(C:C,match($Q3134,$B:$B,0))-average(vlookup({$H3134,$K3134,$N3134,$Q3134,$T3134},$B:$D,column(B$1),0)),index(C:C,match($T3134,$B:$B,0))-average(vlookup({$H3134,$K3134,$N3134,$Q3134,$T3134},$B:$D,column(B$1),0))},{I3134-average(I3134,L3134,O3134,R3134,U3134),L3134-average(I3134,L3134,O3134,R3134,U3134),O3134-average(I3134,L3134,O3134,R3134,U3134),R3134-average(I3134,L3134,O3134,R3134,U3134),U3134-average(I3134,L3134,O3134,R3134,U3134)})/sumsq(I3134-average(I3134,L3134,O3134,R3134,U3134),L3134-average(I3134,L3134,O3134,R3134,U3134),O3134-average(I3134,L3134,O3134,R3134,U3134),R3134-average(I3134,L3134,O3134,R3134,U3134),U3134-average(I3134,L3134,O3134,R3134,U3134))</f>
        <v>1.576202402</v>
      </c>
      <c r="Y3134" s="150">
        <f t="array" ref="Y3134">sumproduct({index(D:D,match($H3134,$B:$B,0))-average(vlookup({$H3134,$K3134,$N3134,$Q3134,$T3134},$B:$D,column(C$1),0)),index(D:D,match($K3134,$B:$B,0))-average(vlookup({$H3134,$K3134,$N3134,$Q3134,$T3134},$B:$D,column(C$1),0)),index(D:D,match($N3134,$B:$B,0))-average(vlookup({$H3134,$K3134,$N3134,$Q3134,$T3134},$B:$D,column(C$1),0)),index(D:D,match($Q3134,$B:$B,0))-average(vlookup({$H3134,$K3134,$N3134,$Q3134,$T3134},$B:$D,column(C$1),0)),index(D:D,match($T3134,$B:$B,0))-average(vlookup({$H3134,$K3134,$N3134,$Q3134,$T3134},$B:$D,column(C$1),0))},{J3134-average(J3134,M3134,P3134,S3134,V3134),M3134-average(J3134,M3134,P3134,S3134,V3134),P3134-average(J3134,M3134,P3134,S3134,V3134),S3134-average(J3134,M3134,P3134,S3134,V3134),V3134-average(J3134,M3134,P3134,S3134,V3134)})/sumsq(J3134-average(J3134,M3134,P3134,S3134,V3134),M3134-average(J3134,M3134,P3134,S3134,V3134),P3134-average(J3134,M3134,P3134,S3134,V3134),S3134-average(J3134,M3134,P3134,S3134,V3134),V3134-average(J3134,M3134,P3134,S3134,V3134))</f>
        <v>-1.576205217</v>
      </c>
    </row>
    <row r="3135" ht="15.75" customHeight="1">
      <c r="A3135" s="119">
        <v>3134.0</v>
      </c>
      <c r="B3135" s="143" t="str">
        <f t="array" ref="B3135">index(Systems!$A:$E,match($A3135,Systems!$A:$A,),match(B$1,Systems!$2:$2,))&amp;if(not(isblank(index(Systems!$A:$E,match($A3135,Systems!$A:$A,),match(Systems!$C$2,Systems!$2:$2,))))," ["&amp;index(Systems!$A:$E,match($A3135,Systems!$A:$A,),match(Systems!$C$2,Systems!$2:$2,))&amp;"]",)</f>
        <v>Fylovar</v>
      </c>
      <c r="C3135" s="144">
        <f t="array" ref="C3135">round((F3135-average(I3135,L3135,O3135,R3135,U3135))*X3135+if($B3135=$H3135,0,iferror(average(vlookup({$H3135,$K3135,$N3135,$Q3135,$T3135},$B:$D,column(B$1),0)),index(C:C,match($H3135,$B:$B,)))),3)</f>
        <v>461.369</v>
      </c>
      <c r="D3135" s="144">
        <f t="array" ref="D3135">round((G3135-average(J3135,M3135,P3135,S3135,V3135))*Y3135+if($B3135=$H3135,0,iferror(average(vlookup({$H3135,$K3135,$N3135,$Q3135,$T3135},$B:$D,column(C$1),0)),index(D:D,match($H3135,$B:$B,)))),3)</f>
        <v>-489.694</v>
      </c>
      <c r="E3135" s="145" t="s">
        <v>8259</v>
      </c>
      <c r="F3135" s="146">
        <v>396.419</v>
      </c>
      <c r="G3135" s="146">
        <v>746.236</v>
      </c>
      <c r="H3135" s="147" t="s">
        <v>404</v>
      </c>
      <c r="I3135" s="146">
        <v>103.706</v>
      </c>
      <c r="J3135" s="146">
        <v>435.548</v>
      </c>
      <c r="K3135" s="151" t="s">
        <v>3793</v>
      </c>
      <c r="L3135" s="144">
        <f t="shared" si="32"/>
        <v>-276.929</v>
      </c>
      <c r="M3135" s="146">
        <v>350.799</v>
      </c>
      <c r="N3135" s="151" t="s">
        <v>8244</v>
      </c>
      <c r="O3135" s="146">
        <v>535.381</v>
      </c>
      <c r="P3135" s="146">
        <v>423.458</v>
      </c>
      <c r="Q3135" s="151" t="s">
        <v>8245</v>
      </c>
      <c r="R3135" s="146">
        <v>2.16</v>
      </c>
      <c r="S3135" s="146">
        <v>108.25</v>
      </c>
      <c r="T3135" s="151" t="s">
        <v>2429</v>
      </c>
      <c r="U3135" s="144">
        <f t="shared" si="33"/>
        <v>-28.929</v>
      </c>
      <c r="V3135" s="146">
        <v>765.063</v>
      </c>
      <c r="W3135" s="146">
        <v>-603.0</v>
      </c>
      <c r="X3135" s="150">
        <f t="array" ref="X3135">sumproduct({index(C:C,match($H3135,$B:$B,0))-average(vlookup({$H3135,$K3135,$N3135,$Q3135,$T3135},$B:$D,column(B$1),0)),index(C:C,match($K3135,$B:$B,0))-average(vlookup({$H3135,$K3135,$N3135,$Q3135,$T3135},$B:$D,column(B$1),0)),index(C:C,match($N3135,$B:$B,0))-average(vlookup({$H3135,$K3135,$N3135,$Q3135,$T3135},$B:$D,column(B$1),0)),index(C:C,match($Q3135,$B:$B,0))-average(vlookup({$H3135,$K3135,$N3135,$Q3135,$T3135},$B:$D,column(B$1),0)),index(C:C,match($T3135,$B:$B,0))-average(vlookup({$H3135,$K3135,$N3135,$Q3135,$T3135},$B:$D,column(B$1),0))},{I3135-average(I3135,L3135,O3135,R3135,U3135),L3135-average(I3135,L3135,O3135,R3135,U3135),O3135-average(I3135,L3135,O3135,R3135,U3135),R3135-average(I3135,L3135,O3135,R3135,U3135),U3135-average(I3135,L3135,O3135,R3135,U3135)})/sumsq(I3135-average(I3135,L3135,O3135,R3135,U3135),L3135-average(I3135,L3135,O3135,R3135,U3135),O3135-average(I3135,L3135,O3135,R3135,U3135),R3135-average(I3135,L3135,O3135,R3135,U3135),U3135-average(I3135,L3135,O3135,R3135,U3135))</f>
        <v>1.576202402</v>
      </c>
      <c r="Y3135" s="150">
        <f t="array" ref="Y3135">sumproduct({index(D:D,match($H3135,$B:$B,0))-average(vlookup({$H3135,$K3135,$N3135,$Q3135,$T3135},$B:$D,column(C$1),0)),index(D:D,match($K3135,$B:$B,0))-average(vlookup({$H3135,$K3135,$N3135,$Q3135,$T3135},$B:$D,column(C$1),0)),index(D:D,match($N3135,$B:$B,0))-average(vlookup({$H3135,$K3135,$N3135,$Q3135,$T3135},$B:$D,column(C$1),0)),index(D:D,match($Q3135,$B:$B,0))-average(vlookup({$H3135,$K3135,$N3135,$Q3135,$T3135},$B:$D,column(C$1),0)),index(D:D,match($T3135,$B:$B,0))-average(vlookup({$H3135,$K3135,$N3135,$Q3135,$T3135},$B:$D,column(C$1),0))},{J3135-average(J3135,M3135,P3135,S3135,V3135),M3135-average(J3135,M3135,P3135,S3135,V3135),P3135-average(J3135,M3135,P3135,S3135,V3135),S3135-average(J3135,M3135,P3135,S3135,V3135),V3135-average(J3135,M3135,P3135,S3135,V3135)})/sumsq(J3135-average(J3135,M3135,P3135,S3135,V3135),M3135-average(J3135,M3135,P3135,S3135,V3135),P3135-average(J3135,M3135,P3135,S3135,V3135),S3135-average(J3135,M3135,P3135,S3135,V3135),V3135-average(J3135,M3135,P3135,S3135,V3135))</f>
        <v>-1.576205217</v>
      </c>
    </row>
    <row r="3136" ht="15.75" customHeight="1">
      <c r="A3136" s="119">
        <v>3135.0</v>
      </c>
      <c r="B3136" s="143" t="str">
        <f t="array" ref="B3136">index(Systems!$A:$E,match($A3136,Systems!$A:$A,),match(B$1,Systems!$2:$2,))&amp;if(not(isblank(index(Systems!$A:$E,match($A3136,Systems!$A:$A,),match(Systems!$C$2,Systems!$2:$2,))))," ["&amp;index(Systems!$A:$E,match($A3136,Systems!$A:$A,),match(Systems!$C$2,Systems!$2:$2,))&amp;"]",)</f>
        <v>Hamar</v>
      </c>
      <c r="C3136" s="144">
        <f t="array" ref="C3136">round((F3136-average(I3136,L3136,O3136,R3136,U3136))*X3136+if($B3136=$H3136,0,iferror(average(vlookup({$H3136,$K3136,$N3136,$Q3136,$T3136},$B:$D,column(B$1),0)),index(C:C,match($H3136,$B:$B,)))),3)</f>
        <v>591.887</v>
      </c>
      <c r="D3136" s="144">
        <f t="array" ref="D3136">round((G3136-average(J3136,M3136,P3136,S3136,V3136))*Y3136+if($B3136=$H3136,0,iferror(average(vlookup({$H3136,$K3136,$N3136,$Q3136,$T3136},$B:$D,column(C$1),0)),index(D:D,match($H3136,$B:$B,)))),3)</f>
        <v>495.061</v>
      </c>
      <c r="E3136" s="145" t="s">
        <v>8259</v>
      </c>
      <c r="F3136" s="146">
        <v>479.224</v>
      </c>
      <c r="G3136" s="146">
        <v>121.473</v>
      </c>
      <c r="H3136" s="147" t="s">
        <v>404</v>
      </c>
      <c r="I3136" s="146">
        <v>103.706</v>
      </c>
      <c r="J3136" s="146">
        <v>435.548</v>
      </c>
      <c r="K3136" s="151" t="s">
        <v>3793</v>
      </c>
      <c r="L3136" s="144">
        <f t="shared" si="32"/>
        <v>-276.929</v>
      </c>
      <c r="M3136" s="146">
        <v>350.799</v>
      </c>
      <c r="N3136" s="151" t="s">
        <v>8244</v>
      </c>
      <c r="O3136" s="146">
        <v>535.381</v>
      </c>
      <c r="P3136" s="146">
        <v>423.458</v>
      </c>
      <c r="Q3136" s="151" t="s">
        <v>8245</v>
      </c>
      <c r="R3136" s="146">
        <v>2.16</v>
      </c>
      <c r="S3136" s="146">
        <v>108.25</v>
      </c>
      <c r="T3136" s="151" t="s">
        <v>2429</v>
      </c>
      <c r="U3136" s="144">
        <f t="shared" si="33"/>
        <v>-28.929</v>
      </c>
      <c r="V3136" s="146">
        <v>765.063</v>
      </c>
      <c r="W3136" s="146">
        <v>-603.0</v>
      </c>
      <c r="X3136" s="150">
        <f t="array" ref="X3136">sumproduct({index(C:C,match($H3136,$B:$B,0))-average(vlookup({$H3136,$K3136,$N3136,$Q3136,$T3136},$B:$D,column(B$1),0)),index(C:C,match($K3136,$B:$B,0))-average(vlookup({$H3136,$K3136,$N3136,$Q3136,$T3136},$B:$D,column(B$1),0)),index(C:C,match($N3136,$B:$B,0))-average(vlookup({$H3136,$K3136,$N3136,$Q3136,$T3136},$B:$D,column(B$1),0)),index(C:C,match($Q3136,$B:$B,0))-average(vlookup({$H3136,$K3136,$N3136,$Q3136,$T3136},$B:$D,column(B$1),0)),index(C:C,match($T3136,$B:$B,0))-average(vlookup({$H3136,$K3136,$N3136,$Q3136,$T3136},$B:$D,column(B$1),0))},{I3136-average(I3136,L3136,O3136,R3136,U3136),L3136-average(I3136,L3136,O3136,R3136,U3136),O3136-average(I3136,L3136,O3136,R3136,U3136),R3136-average(I3136,L3136,O3136,R3136,U3136),U3136-average(I3136,L3136,O3136,R3136,U3136)})/sumsq(I3136-average(I3136,L3136,O3136,R3136,U3136),L3136-average(I3136,L3136,O3136,R3136,U3136),O3136-average(I3136,L3136,O3136,R3136,U3136),R3136-average(I3136,L3136,O3136,R3136,U3136),U3136-average(I3136,L3136,O3136,R3136,U3136))</f>
        <v>1.576202402</v>
      </c>
      <c r="Y3136" s="150">
        <f t="array" ref="Y3136">sumproduct({index(D:D,match($H3136,$B:$B,0))-average(vlookup({$H3136,$K3136,$N3136,$Q3136,$T3136},$B:$D,column(C$1),0)),index(D:D,match($K3136,$B:$B,0))-average(vlookup({$H3136,$K3136,$N3136,$Q3136,$T3136},$B:$D,column(C$1),0)),index(D:D,match($N3136,$B:$B,0))-average(vlookup({$H3136,$K3136,$N3136,$Q3136,$T3136},$B:$D,column(C$1),0)),index(D:D,match($Q3136,$B:$B,0))-average(vlookup({$H3136,$K3136,$N3136,$Q3136,$T3136},$B:$D,column(C$1),0)),index(D:D,match($T3136,$B:$B,0))-average(vlookup({$H3136,$K3136,$N3136,$Q3136,$T3136},$B:$D,column(C$1),0))},{J3136-average(J3136,M3136,P3136,S3136,V3136),M3136-average(J3136,M3136,P3136,S3136,V3136),P3136-average(J3136,M3136,P3136,S3136,V3136),S3136-average(J3136,M3136,P3136,S3136,V3136),V3136-average(J3136,M3136,P3136,S3136,V3136)})/sumsq(J3136-average(J3136,M3136,P3136,S3136,V3136),M3136-average(J3136,M3136,P3136,S3136,V3136),P3136-average(J3136,M3136,P3136,S3136,V3136),S3136-average(J3136,M3136,P3136,S3136,V3136),V3136-average(J3136,M3136,P3136,S3136,V3136))</f>
        <v>-1.576205217</v>
      </c>
    </row>
    <row r="3137" ht="15.75" customHeight="1">
      <c r="A3137" s="119">
        <v>3136.0</v>
      </c>
      <c r="B3137" s="143" t="str">
        <f t="array" ref="B3137">index(Systems!$A:$E,match($A3137,Systems!$A:$A,),match(B$1,Systems!$2:$2,))&amp;if(not(isblank(index(Systems!$A:$E,match($A3137,Systems!$A:$A,),match(Systems!$C$2,Systems!$2:$2,))))," ["&amp;index(Systems!$A:$E,match($A3137,Systems!$A:$A,),match(Systems!$C$2,Systems!$2:$2,))&amp;"]",)</f>
        <v>Hofn</v>
      </c>
      <c r="C3137" s="144">
        <f t="array" ref="C3137">round((F3137-average(I3137,L3137,O3137,R3137,U3137))*X3137+if($B3137=$H3137,0,iferror(average(vlookup({$H3137,$K3137,$N3137,$Q3137,$T3137},$B:$D,column(B$1),0)),index(C:C,match($H3137,$B:$B,)))),3)</f>
        <v>600.089</v>
      </c>
      <c r="D3137" s="144">
        <f t="array" ref="D3137">round((G3137-average(J3137,M3137,P3137,S3137,V3137))*Y3137+if($B3137=$H3137,0,iferror(average(vlookup({$H3137,$K3137,$N3137,$Q3137,$T3137},$B:$D,column(C$1),0)),index(D:D,match($H3137,$B:$B,)))),3)</f>
        <v>545.425</v>
      </c>
      <c r="E3137" s="145" t="s">
        <v>8259</v>
      </c>
      <c r="F3137" s="146">
        <v>484.428</v>
      </c>
      <c r="G3137" s="146">
        <v>89.52</v>
      </c>
      <c r="H3137" s="147" t="s">
        <v>404</v>
      </c>
      <c r="I3137" s="146">
        <v>103.706</v>
      </c>
      <c r="J3137" s="146">
        <v>435.548</v>
      </c>
      <c r="K3137" s="151" t="s">
        <v>3793</v>
      </c>
      <c r="L3137" s="144">
        <f t="shared" si="32"/>
        <v>-276.929</v>
      </c>
      <c r="M3137" s="146">
        <v>350.799</v>
      </c>
      <c r="N3137" s="151" t="s">
        <v>8244</v>
      </c>
      <c r="O3137" s="146">
        <v>535.381</v>
      </c>
      <c r="P3137" s="146">
        <v>423.458</v>
      </c>
      <c r="Q3137" s="151" t="s">
        <v>8245</v>
      </c>
      <c r="R3137" s="146">
        <v>2.16</v>
      </c>
      <c r="S3137" s="146">
        <v>108.25</v>
      </c>
      <c r="T3137" s="151" t="s">
        <v>2429</v>
      </c>
      <c r="U3137" s="144">
        <f t="shared" si="33"/>
        <v>-28.929</v>
      </c>
      <c r="V3137" s="146">
        <v>765.063</v>
      </c>
      <c r="W3137" s="146">
        <v>-603.0</v>
      </c>
      <c r="X3137" s="150">
        <f t="array" ref="X3137">sumproduct({index(C:C,match($H3137,$B:$B,0))-average(vlookup({$H3137,$K3137,$N3137,$Q3137,$T3137},$B:$D,column(B$1),0)),index(C:C,match($K3137,$B:$B,0))-average(vlookup({$H3137,$K3137,$N3137,$Q3137,$T3137},$B:$D,column(B$1),0)),index(C:C,match($N3137,$B:$B,0))-average(vlookup({$H3137,$K3137,$N3137,$Q3137,$T3137},$B:$D,column(B$1),0)),index(C:C,match($Q3137,$B:$B,0))-average(vlookup({$H3137,$K3137,$N3137,$Q3137,$T3137},$B:$D,column(B$1),0)),index(C:C,match($T3137,$B:$B,0))-average(vlookup({$H3137,$K3137,$N3137,$Q3137,$T3137},$B:$D,column(B$1),0))},{I3137-average(I3137,L3137,O3137,R3137,U3137),L3137-average(I3137,L3137,O3137,R3137,U3137),O3137-average(I3137,L3137,O3137,R3137,U3137),R3137-average(I3137,L3137,O3137,R3137,U3137),U3137-average(I3137,L3137,O3137,R3137,U3137)})/sumsq(I3137-average(I3137,L3137,O3137,R3137,U3137),L3137-average(I3137,L3137,O3137,R3137,U3137),O3137-average(I3137,L3137,O3137,R3137,U3137),R3137-average(I3137,L3137,O3137,R3137,U3137),U3137-average(I3137,L3137,O3137,R3137,U3137))</f>
        <v>1.576202402</v>
      </c>
      <c r="Y3137" s="150">
        <f t="array" ref="Y3137">sumproduct({index(D:D,match($H3137,$B:$B,0))-average(vlookup({$H3137,$K3137,$N3137,$Q3137,$T3137},$B:$D,column(C$1),0)),index(D:D,match($K3137,$B:$B,0))-average(vlookup({$H3137,$K3137,$N3137,$Q3137,$T3137},$B:$D,column(C$1),0)),index(D:D,match($N3137,$B:$B,0))-average(vlookup({$H3137,$K3137,$N3137,$Q3137,$T3137},$B:$D,column(C$1),0)),index(D:D,match($Q3137,$B:$B,0))-average(vlookup({$H3137,$K3137,$N3137,$Q3137,$T3137},$B:$D,column(C$1),0)),index(D:D,match($T3137,$B:$B,0))-average(vlookup({$H3137,$K3137,$N3137,$Q3137,$T3137},$B:$D,column(C$1),0))},{J3137-average(J3137,M3137,P3137,S3137,V3137),M3137-average(J3137,M3137,P3137,S3137,V3137),P3137-average(J3137,M3137,P3137,S3137,V3137),S3137-average(J3137,M3137,P3137,S3137,V3137),V3137-average(J3137,M3137,P3137,S3137,V3137)})/sumsq(J3137-average(J3137,M3137,P3137,S3137,V3137),M3137-average(J3137,M3137,P3137,S3137,V3137),P3137-average(J3137,M3137,P3137,S3137,V3137),S3137-average(J3137,M3137,P3137,S3137,V3137),V3137-average(J3137,M3137,P3137,S3137,V3137))</f>
        <v>-1.576205217</v>
      </c>
    </row>
    <row r="3138" ht="15.75" customHeight="1">
      <c r="A3138" s="119">
        <v>3137.0</v>
      </c>
      <c r="B3138" s="143" t="str">
        <f t="array" ref="B3138">index(Systems!$A:$E,match($A3138,Systems!$A:$A,),match(B$1,Systems!$2:$2,))&amp;if(not(isblank(index(Systems!$A:$E,match($A3138,Systems!$A:$A,),match(Systems!$C$2,Systems!$2:$2,))))," ["&amp;index(Systems!$A:$E,match($A3138,Systems!$A:$A,),match(Systems!$C$2,Systems!$2:$2,))&amp;"]",)</f>
        <v>Mandalas</v>
      </c>
      <c r="C3138" s="144">
        <f t="array" ref="C3138">round((F3138-average(I3138,L3138,O3138,R3138,U3138))*X3138+if($B3138=$H3138,0,iferror(average(vlookup({$H3138,$K3138,$N3138,$Q3138,$T3138},$B:$D,column(B$1),0)),index(C:C,match($H3138,$B:$B,)))),3)</f>
        <v>66.775</v>
      </c>
      <c r="D3138" s="144">
        <f t="array" ref="D3138">round((G3138-average(J3138,M3138,P3138,S3138,V3138))*Y3138+if($B3138=$H3138,0,iferror(average(vlookup({$H3138,$K3138,$N3138,$Q3138,$T3138},$B:$D,column(C$1),0)),index(D:D,match($H3138,$B:$B,)))),3)</f>
        <v>-443.708</v>
      </c>
      <c r="E3138" s="145" t="s">
        <v>8259</v>
      </c>
      <c r="F3138" s="146">
        <v>146.074</v>
      </c>
      <c r="G3138" s="146">
        <v>717.061</v>
      </c>
      <c r="H3138" s="147" t="s">
        <v>404</v>
      </c>
      <c r="I3138" s="146">
        <v>103.706</v>
      </c>
      <c r="J3138" s="146">
        <v>435.548</v>
      </c>
      <c r="K3138" s="151" t="s">
        <v>3793</v>
      </c>
      <c r="L3138" s="144">
        <f t="shared" si="32"/>
        <v>-276.929</v>
      </c>
      <c r="M3138" s="146">
        <v>350.799</v>
      </c>
      <c r="N3138" s="151" t="s">
        <v>8244</v>
      </c>
      <c r="O3138" s="146">
        <v>535.381</v>
      </c>
      <c r="P3138" s="146">
        <v>423.458</v>
      </c>
      <c r="Q3138" s="151" t="s">
        <v>8245</v>
      </c>
      <c r="R3138" s="146">
        <v>2.16</v>
      </c>
      <c r="S3138" s="146">
        <v>108.25</v>
      </c>
      <c r="T3138" s="151" t="s">
        <v>2429</v>
      </c>
      <c r="U3138" s="144">
        <f t="shared" si="33"/>
        <v>-28.929</v>
      </c>
      <c r="V3138" s="146">
        <v>765.063</v>
      </c>
      <c r="W3138" s="146">
        <v>-603.0</v>
      </c>
      <c r="X3138" s="150">
        <f t="array" ref="X3138">sumproduct({index(C:C,match($H3138,$B:$B,0))-average(vlookup({$H3138,$K3138,$N3138,$Q3138,$T3138},$B:$D,column(B$1),0)),index(C:C,match($K3138,$B:$B,0))-average(vlookup({$H3138,$K3138,$N3138,$Q3138,$T3138},$B:$D,column(B$1),0)),index(C:C,match($N3138,$B:$B,0))-average(vlookup({$H3138,$K3138,$N3138,$Q3138,$T3138},$B:$D,column(B$1),0)),index(C:C,match($Q3138,$B:$B,0))-average(vlookup({$H3138,$K3138,$N3138,$Q3138,$T3138},$B:$D,column(B$1),0)),index(C:C,match($T3138,$B:$B,0))-average(vlookup({$H3138,$K3138,$N3138,$Q3138,$T3138},$B:$D,column(B$1),0))},{I3138-average(I3138,L3138,O3138,R3138,U3138),L3138-average(I3138,L3138,O3138,R3138,U3138),O3138-average(I3138,L3138,O3138,R3138,U3138),R3138-average(I3138,L3138,O3138,R3138,U3138),U3138-average(I3138,L3138,O3138,R3138,U3138)})/sumsq(I3138-average(I3138,L3138,O3138,R3138,U3138),L3138-average(I3138,L3138,O3138,R3138,U3138),O3138-average(I3138,L3138,O3138,R3138,U3138),R3138-average(I3138,L3138,O3138,R3138,U3138),U3138-average(I3138,L3138,O3138,R3138,U3138))</f>
        <v>1.576202402</v>
      </c>
      <c r="Y3138" s="150">
        <f t="array" ref="Y3138">sumproduct({index(D:D,match($H3138,$B:$B,0))-average(vlookup({$H3138,$K3138,$N3138,$Q3138,$T3138},$B:$D,column(C$1),0)),index(D:D,match($K3138,$B:$B,0))-average(vlookup({$H3138,$K3138,$N3138,$Q3138,$T3138},$B:$D,column(C$1),0)),index(D:D,match($N3138,$B:$B,0))-average(vlookup({$H3138,$K3138,$N3138,$Q3138,$T3138},$B:$D,column(C$1),0)),index(D:D,match($Q3138,$B:$B,0))-average(vlookup({$H3138,$K3138,$N3138,$Q3138,$T3138},$B:$D,column(C$1),0)),index(D:D,match($T3138,$B:$B,0))-average(vlookup({$H3138,$K3138,$N3138,$Q3138,$T3138},$B:$D,column(C$1),0))},{J3138-average(J3138,M3138,P3138,S3138,V3138),M3138-average(J3138,M3138,P3138,S3138,V3138),P3138-average(J3138,M3138,P3138,S3138,V3138),S3138-average(J3138,M3138,P3138,S3138,V3138),V3138-average(J3138,M3138,P3138,S3138,V3138)})/sumsq(J3138-average(J3138,M3138,P3138,S3138,V3138),M3138-average(J3138,M3138,P3138,S3138,V3138),P3138-average(J3138,M3138,P3138,S3138,V3138),S3138-average(J3138,M3138,P3138,S3138,V3138),V3138-average(J3138,M3138,P3138,S3138,V3138))</f>
        <v>-1.576205217</v>
      </c>
    </row>
    <row r="3139" ht="15.75" customHeight="1">
      <c r="A3139" s="119">
        <v>3138.0</v>
      </c>
      <c r="B3139" s="143" t="str">
        <f t="array" ref="B3139">index(Systems!$A:$E,match($A3139,Systems!$A:$A,),match(B$1,Systems!$2:$2,))&amp;if(not(isblank(index(Systems!$A:$E,match($A3139,Systems!$A:$A,),match(Systems!$C$2,Systems!$2:$2,))))," ["&amp;index(Systems!$A:$E,match($A3139,Systems!$A:$A,),match(Systems!$C$2,Systems!$2:$2,))&amp;"]",)</f>
        <v>Pegasi</v>
      </c>
      <c r="C3139" s="144">
        <f t="array" ref="C3139">round((F3139-average(I3139,L3139,O3139,R3139,U3139))*X3139+if($B3139=$H3139,0,iferror(average(vlookup({$H3139,$K3139,$N3139,$Q3139,$T3139},$B:$D,column(B$1),0)),index(C:C,match($H3139,$B:$B,)))),3)</f>
        <v>677.604</v>
      </c>
      <c r="D3139" s="144">
        <f t="array" ref="D3139">round((G3139-average(J3139,M3139,P3139,S3139,V3139))*Y3139+if($B3139=$H3139,0,iferror(average(vlookup({$H3139,$K3139,$N3139,$Q3139,$T3139},$B:$D,column(C$1),0)),index(D:D,match($H3139,$B:$B,)))),3)</f>
        <v>-134.317</v>
      </c>
      <c r="E3139" s="145" t="s">
        <v>8259</v>
      </c>
      <c r="F3139" s="146">
        <v>533.606</v>
      </c>
      <c r="G3139" s="146">
        <v>520.772</v>
      </c>
      <c r="H3139" s="147" t="s">
        <v>404</v>
      </c>
      <c r="I3139" s="146">
        <v>103.706</v>
      </c>
      <c r="J3139" s="146">
        <v>435.548</v>
      </c>
      <c r="K3139" s="151" t="s">
        <v>3793</v>
      </c>
      <c r="L3139" s="144">
        <f t="shared" si="32"/>
        <v>-276.929</v>
      </c>
      <c r="M3139" s="146">
        <v>350.799</v>
      </c>
      <c r="N3139" s="151" t="s">
        <v>8244</v>
      </c>
      <c r="O3139" s="146">
        <v>535.381</v>
      </c>
      <c r="P3139" s="146">
        <v>423.458</v>
      </c>
      <c r="Q3139" s="151" t="s">
        <v>8245</v>
      </c>
      <c r="R3139" s="146">
        <v>2.16</v>
      </c>
      <c r="S3139" s="146">
        <v>108.25</v>
      </c>
      <c r="T3139" s="151" t="s">
        <v>2429</v>
      </c>
      <c r="U3139" s="144">
        <f t="shared" si="33"/>
        <v>-28.929</v>
      </c>
      <c r="V3139" s="146">
        <v>765.063</v>
      </c>
      <c r="W3139" s="146">
        <v>-603.0</v>
      </c>
      <c r="X3139" s="150">
        <f t="array" ref="X3139">sumproduct({index(C:C,match($H3139,$B:$B,0))-average(vlookup({$H3139,$K3139,$N3139,$Q3139,$T3139},$B:$D,column(B$1),0)),index(C:C,match($K3139,$B:$B,0))-average(vlookup({$H3139,$K3139,$N3139,$Q3139,$T3139},$B:$D,column(B$1),0)),index(C:C,match($N3139,$B:$B,0))-average(vlookup({$H3139,$K3139,$N3139,$Q3139,$T3139},$B:$D,column(B$1),0)),index(C:C,match($Q3139,$B:$B,0))-average(vlookup({$H3139,$K3139,$N3139,$Q3139,$T3139},$B:$D,column(B$1),0)),index(C:C,match($T3139,$B:$B,0))-average(vlookup({$H3139,$K3139,$N3139,$Q3139,$T3139},$B:$D,column(B$1),0))},{I3139-average(I3139,L3139,O3139,R3139,U3139),L3139-average(I3139,L3139,O3139,R3139,U3139),O3139-average(I3139,L3139,O3139,R3139,U3139),R3139-average(I3139,L3139,O3139,R3139,U3139),U3139-average(I3139,L3139,O3139,R3139,U3139)})/sumsq(I3139-average(I3139,L3139,O3139,R3139,U3139),L3139-average(I3139,L3139,O3139,R3139,U3139),O3139-average(I3139,L3139,O3139,R3139,U3139),R3139-average(I3139,L3139,O3139,R3139,U3139),U3139-average(I3139,L3139,O3139,R3139,U3139))</f>
        <v>1.576202402</v>
      </c>
      <c r="Y3139" s="150">
        <f t="array" ref="Y3139">sumproduct({index(D:D,match($H3139,$B:$B,0))-average(vlookup({$H3139,$K3139,$N3139,$Q3139,$T3139},$B:$D,column(C$1),0)),index(D:D,match($K3139,$B:$B,0))-average(vlookup({$H3139,$K3139,$N3139,$Q3139,$T3139},$B:$D,column(C$1),0)),index(D:D,match($N3139,$B:$B,0))-average(vlookup({$H3139,$K3139,$N3139,$Q3139,$T3139},$B:$D,column(C$1),0)),index(D:D,match($Q3139,$B:$B,0))-average(vlookup({$H3139,$K3139,$N3139,$Q3139,$T3139},$B:$D,column(C$1),0)),index(D:D,match($T3139,$B:$B,0))-average(vlookup({$H3139,$K3139,$N3139,$Q3139,$T3139},$B:$D,column(C$1),0))},{J3139-average(J3139,M3139,P3139,S3139,V3139),M3139-average(J3139,M3139,P3139,S3139,V3139),P3139-average(J3139,M3139,P3139,S3139,V3139),S3139-average(J3139,M3139,P3139,S3139,V3139),V3139-average(J3139,M3139,P3139,S3139,V3139)})/sumsq(J3139-average(J3139,M3139,P3139,S3139,V3139),M3139-average(J3139,M3139,P3139,S3139,V3139),P3139-average(J3139,M3139,P3139,S3139,V3139),S3139-average(J3139,M3139,P3139,S3139,V3139),V3139-average(J3139,M3139,P3139,S3139,V3139))</f>
        <v>-1.576205217</v>
      </c>
    </row>
    <row r="3140" ht="15.75" customHeight="1">
      <c r="A3140" s="119">
        <v>3139.0</v>
      </c>
      <c r="B3140" s="143" t="str">
        <f t="array" ref="B3140">index(Systems!$A:$E,match($A3140,Systems!$A:$A,),match(B$1,Systems!$2:$2,))&amp;if(not(isblank(index(Systems!$A:$E,match($A3140,Systems!$A:$A,),match(Systems!$C$2,Systems!$2:$2,))))," ["&amp;index(Systems!$A:$E,match($A3140,Systems!$A:$A,),match(Systems!$C$2,Systems!$2:$2,))&amp;"]",)</f>
        <v>Trondheim [JF]</v>
      </c>
      <c r="C3140" s="144">
        <f t="array" ref="C3140">round((F3140-average(I3140,L3140,O3140,R3140,U3140))*X3140+if($B3140=$H3140,0,iferror(average(vlookup({$H3140,$K3140,$N3140,$Q3140,$T3140},$B:$D,column(B$1),0)),index(C:C,match($H3140,$B:$B,)))),3)</f>
        <v>576.243</v>
      </c>
      <c r="D3140" s="144">
        <f t="array" ref="D3140">round((G3140-average(J3140,M3140,P3140,S3140,V3140))*Y3140+if($B3140=$H3140,0,iferror(average(vlookup({$H3140,$K3140,$N3140,$Q3140,$T3140},$B:$D,column(C$1),0)),index(D:D,match($H3140,$B:$B,)))),3)</f>
        <v>526.348</v>
      </c>
      <c r="E3140" s="145" t="s">
        <v>8259</v>
      </c>
      <c r="F3140" s="146">
        <v>469.299</v>
      </c>
      <c r="G3140" s="146">
        <v>101.623</v>
      </c>
      <c r="H3140" s="147" t="s">
        <v>404</v>
      </c>
      <c r="I3140" s="146">
        <v>103.706</v>
      </c>
      <c r="J3140" s="146">
        <v>435.548</v>
      </c>
      <c r="K3140" s="151" t="s">
        <v>3793</v>
      </c>
      <c r="L3140" s="144">
        <f t="shared" si="32"/>
        <v>-276.929</v>
      </c>
      <c r="M3140" s="146">
        <v>350.799</v>
      </c>
      <c r="N3140" s="151" t="s">
        <v>8244</v>
      </c>
      <c r="O3140" s="146">
        <v>535.381</v>
      </c>
      <c r="P3140" s="146">
        <v>423.458</v>
      </c>
      <c r="Q3140" s="151" t="s">
        <v>8245</v>
      </c>
      <c r="R3140" s="146">
        <v>2.16</v>
      </c>
      <c r="S3140" s="146">
        <v>108.25</v>
      </c>
      <c r="T3140" s="151" t="s">
        <v>2429</v>
      </c>
      <c r="U3140" s="144">
        <f t="shared" si="33"/>
        <v>-28.929</v>
      </c>
      <c r="V3140" s="146">
        <v>765.063</v>
      </c>
      <c r="W3140" s="146">
        <v>-603.0</v>
      </c>
      <c r="X3140" s="150">
        <f t="array" ref="X3140">sumproduct({index(C:C,match($H3140,$B:$B,0))-average(vlookup({$H3140,$K3140,$N3140,$Q3140,$T3140},$B:$D,column(B$1),0)),index(C:C,match($K3140,$B:$B,0))-average(vlookup({$H3140,$K3140,$N3140,$Q3140,$T3140},$B:$D,column(B$1),0)),index(C:C,match($N3140,$B:$B,0))-average(vlookup({$H3140,$K3140,$N3140,$Q3140,$T3140},$B:$D,column(B$1),0)),index(C:C,match($Q3140,$B:$B,0))-average(vlookup({$H3140,$K3140,$N3140,$Q3140,$T3140},$B:$D,column(B$1),0)),index(C:C,match($T3140,$B:$B,0))-average(vlookup({$H3140,$K3140,$N3140,$Q3140,$T3140},$B:$D,column(B$1),0))},{I3140-average(I3140,L3140,O3140,R3140,U3140),L3140-average(I3140,L3140,O3140,R3140,U3140),O3140-average(I3140,L3140,O3140,R3140,U3140),R3140-average(I3140,L3140,O3140,R3140,U3140),U3140-average(I3140,L3140,O3140,R3140,U3140)})/sumsq(I3140-average(I3140,L3140,O3140,R3140,U3140),L3140-average(I3140,L3140,O3140,R3140,U3140),O3140-average(I3140,L3140,O3140,R3140,U3140),R3140-average(I3140,L3140,O3140,R3140,U3140),U3140-average(I3140,L3140,O3140,R3140,U3140))</f>
        <v>1.576202402</v>
      </c>
      <c r="Y3140" s="150">
        <f t="array" ref="Y3140">sumproduct({index(D:D,match($H3140,$B:$B,0))-average(vlookup({$H3140,$K3140,$N3140,$Q3140,$T3140},$B:$D,column(C$1),0)),index(D:D,match($K3140,$B:$B,0))-average(vlookup({$H3140,$K3140,$N3140,$Q3140,$T3140},$B:$D,column(C$1),0)),index(D:D,match($N3140,$B:$B,0))-average(vlookup({$H3140,$K3140,$N3140,$Q3140,$T3140},$B:$D,column(C$1),0)),index(D:D,match($Q3140,$B:$B,0))-average(vlookup({$H3140,$K3140,$N3140,$Q3140,$T3140},$B:$D,column(C$1),0)),index(D:D,match($T3140,$B:$B,0))-average(vlookup({$H3140,$K3140,$N3140,$Q3140,$T3140},$B:$D,column(C$1),0))},{J3140-average(J3140,M3140,P3140,S3140,V3140),M3140-average(J3140,M3140,P3140,S3140,V3140),P3140-average(J3140,M3140,P3140,S3140,V3140),S3140-average(J3140,M3140,P3140,S3140,V3140),V3140-average(J3140,M3140,P3140,S3140,V3140)})/sumsq(J3140-average(J3140,M3140,P3140,S3140,V3140),M3140-average(J3140,M3140,P3140,S3140,V3140),P3140-average(J3140,M3140,P3140,S3140,V3140),S3140-average(J3140,M3140,P3140,S3140,V3140),V3140-average(J3140,M3140,P3140,S3140,V3140))</f>
        <v>-1.576205217</v>
      </c>
    </row>
    <row r="3141" ht="15.75" customHeight="1">
      <c r="A3141" s="119">
        <v>3140.0</v>
      </c>
      <c r="B3141" s="143" t="str">
        <f t="array" ref="B3141">index(Systems!$A:$E,match($A3141,Systems!$A:$A,),match(B$1,Systems!$2:$2,))&amp;if(not(isblank(index(Systems!$A:$E,match($A3141,Systems!$A:$A,),match(Systems!$C$2,Systems!$2:$2,))))," ["&amp;index(Systems!$A:$E,match($A3141,Systems!$A:$A,),match(Systems!$C$2,Systems!$2:$2,))&amp;"]",)</f>
        <v>Lamar</v>
      </c>
      <c r="C3141" s="144">
        <f t="array" ref="C3141">round((F3141-average(I3141,L3141,O3141,R3141,U3141))*X3141+if($B3141=$H3141,0,iferror(average(vlookup({$H3141,$K3141,$N3141,$Q3141,$T3141},$B:$D,column(B$1),0)),index(C:C,match($H3141,$B:$B,)))),3)</f>
        <v>14.739</v>
      </c>
      <c r="D3141" s="144">
        <f t="array" ref="D3141">round((G3141-average(J3141,M3141,P3141,S3141,V3141))*Y3141+if($B3141=$H3141,0,iferror(average(vlookup({$H3141,$K3141,$N3141,$Q3141,$T3141},$B:$D,column(C$1),0)),index(D:D,match($H3141,$B:$B,)))),3)</f>
        <v>266.683</v>
      </c>
      <c r="E3141" s="145" t="s">
        <v>8260</v>
      </c>
      <c r="F3141" s="146">
        <v>103.311</v>
      </c>
      <c r="G3141" s="146">
        <v>279.364</v>
      </c>
      <c r="H3141" s="151" t="s">
        <v>6397</v>
      </c>
      <c r="I3141" s="146">
        <v>92.094</v>
      </c>
      <c r="J3141" s="146">
        <v>286.892</v>
      </c>
      <c r="K3141" s="151" t="s">
        <v>7163</v>
      </c>
      <c r="L3141" s="146">
        <v>61.762</v>
      </c>
      <c r="M3141" s="146">
        <v>288.219</v>
      </c>
      <c r="N3141" s="151" t="s">
        <v>7200</v>
      </c>
      <c r="O3141" s="146">
        <v>174.496</v>
      </c>
      <c r="P3141" s="146">
        <v>270.412</v>
      </c>
      <c r="Q3141" s="151" t="s">
        <v>7562</v>
      </c>
      <c r="R3141" s="146">
        <v>115.501</v>
      </c>
      <c r="S3141" s="146">
        <v>232.18</v>
      </c>
      <c r="T3141" s="151" t="s">
        <v>6620</v>
      </c>
      <c r="U3141" s="146">
        <v>113.516</v>
      </c>
      <c r="V3141" s="146">
        <v>298.759</v>
      </c>
      <c r="W3141" s="149"/>
      <c r="X3141" s="150">
        <f t="array" ref="X3141">sumproduct({index(C:C,match($H3141,$B:$B,0))-average(vlookup({$H3141,$K3141,$N3141,$Q3141,$T3141},$B:$D,column(B$1),0)),index(C:C,match($K3141,$B:$B,0))-average(vlookup({$H3141,$K3141,$N3141,$Q3141,$T3141},$B:$D,column(B$1),0)),index(C:C,match($N3141,$B:$B,0))-average(vlookup({$H3141,$K3141,$N3141,$Q3141,$T3141},$B:$D,column(B$1),0)),index(C:C,match($Q3141,$B:$B,0))-average(vlookup({$H3141,$K3141,$N3141,$Q3141,$T3141},$B:$D,column(B$1),0)),index(C:C,match($T3141,$B:$B,0))-average(vlookup({$H3141,$K3141,$N3141,$Q3141,$T3141},$B:$D,column(B$1),0))},{I3141-average(I3141,L3141,O3141,R3141,U3141),L3141-average(I3141,L3141,O3141,R3141,U3141),O3141-average(I3141,L3141,O3141,R3141,U3141),R3141-average(I3141,L3141,O3141,R3141,U3141),U3141-average(I3141,L3141,O3141,R3141,U3141)})/sumsq(I3141-average(I3141,L3141,O3141,R3141,U3141),L3141-average(I3141,L3141,O3141,R3141,U3141),O3141-average(I3141,L3141,O3141,R3141,U3141),R3141-average(I3141,L3141,O3141,R3141,U3141),U3141-average(I3141,L3141,O3141,R3141,U3141))</f>
        <v>0.7843583125</v>
      </c>
      <c r="Y3141" s="150">
        <f t="array" ref="Y3141">sumproduct({index(D:D,match($H3141,$B:$B,0))-average(vlookup({$H3141,$K3141,$N3141,$Q3141,$T3141},$B:$D,column(C$1),0)),index(D:D,match($K3141,$B:$B,0))-average(vlookup({$H3141,$K3141,$N3141,$Q3141,$T3141},$B:$D,column(C$1),0)),index(D:D,match($N3141,$B:$B,0))-average(vlookup({$H3141,$K3141,$N3141,$Q3141,$T3141},$B:$D,column(C$1),0)),index(D:D,match($Q3141,$B:$B,0))-average(vlookup({$H3141,$K3141,$N3141,$Q3141,$T3141},$B:$D,column(C$1),0)),index(D:D,match($T3141,$B:$B,0))-average(vlookup({$H3141,$K3141,$N3141,$Q3141,$T3141},$B:$D,column(C$1),0))},{J3141-average(J3141,M3141,P3141,S3141,V3141),M3141-average(J3141,M3141,P3141,S3141,V3141),P3141-average(J3141,M3141,P3141,S3141,V3141),S3141-average(J3141,M3141,P3141,S3141,V3141),V3141-average(J3141,M3141,P3141,S3141,V3141)})/sumsq(J3141-average(J3141,M3141,P3141,S3141,V3141),M3141-average(J3141,M3141,P3141,S3141,V3141),P3141-average(J3141,M3141,P3141,S3141,V3141),S3141-average(J3141,M3141,P3141,S3141,V3141),V3141-average(J3141,M3141,P3141,S3141,V3141))</f>
        <v>-0.7842910831</v>
      </c>
    </row>
    <row r="3142" ht="15.75" customHeight="1">
      <c r="A3142" s="119">
        <v>3141.0</v>
      </c>
      <c r="B3142" s="143" t="str">
        <f t="array" ref="B3142">index(Systems!$A:$E,match($A3142,Systems!$A:$A,),match(B$1,Systems!$2:$2,))&amp;if(not(isblank(index(Systems!$A:$E,match($A3142,Systems!$A:$A,),match(Systems!$C$2,Systems!$2:$2,))))," ["&amp;index(Systems!$A:$E,match($A3142,Systems!$A:$A,),match(Systems!$C$2,Systems!$2:$2,))&amp;"]",)</f>
        <v>Juniper</v>
      </c>
      <c r="C3142" s="144">
        <f t="array" ref="C3142">round((F3142-average(I3142,L3142,O3142,R3142,U3142))*X3142+if($B3142=$H3142,0,iferror(average(vlookup({$H3142,$K3142,$N3142,$Q3142,$T3142},$B:$D,column(B$1),0)),index(C:C,match($H3142,$B:$B,)))),3)</f>
        <v>9.726</v>
      </c>
      <c r="D3142" s="144">
        <f t="array" ref="D3142">round((G3142-average(J3142,M3142,P3142,S3142,V3142))*Y3142+if($B3142=$H3142,0,iferror(average(vlookup({$H3142,$K3142,$N3142,$Q3142,$T3142},$B:$D,column(C$1),0)),index(D:D,match($H3142,$B:$B,)))),3)</f>
        <v>131.672</v>
      </c>
      <c r="E3142" s="145" t="s">
        <v>8261</v>
      </c>
      <c r="F3142" s="146">
        <v>172.252</v>
      </c>
      <c r="G3142" s="146">
        <v>411.945</v>
      </c>
      <c r="H3142" s="147" t="s">
        <v>404</v>
      </c>
      <c r="I3142" s="146">
        <v>161.055</v>
      </c>
      <c r="J3142" s="146">
        <v>563.533</v>
      </c>
      <c r="K3142" s="151" t="s">
        <v>6544</v>
      </c>
      <c r="L3142" s="146">
        <v>154.361</v>
      </c>
      <c r="M3142" s="146">
        <v>408.782</v>
      </c>
      <c r="N3142" s="151" t="s">
        <v>6957</v>
      </c>
      <c r="O3142" s="146">
        <v>194.525</v>
      </c>
      <c r="P3142" s="146">
        <v>413.648</v>
      </c>
      <c r="Q3142" s="151" t="s">
        <v>1319</v>
      </c>
      <c r="R3142" s="146">
        <v>166.167</v>
      </c>
      <c r="S3142" s="146">
        <v>394.913</v>
      </c>
      <c r="T3142" s="151" t="s">
        <v>8262</v>
      </c>
      <c r="U3142" s="146">
        <v>164.341</v>
      </c>
      <c r="V3142" s="146">
        <v>429.95</v>
      </c>
      <c r="W3142" s="149"/>
      <c r="X3142" s="150">
        <f t="array" ref="X3142">sumproduct({index(C:C,match($H3142,$B:$B,0))-average(vlookup({$H3142,$K3142,$N3142,$Q3142,$T3142},$B:$D,column(B$1),0)),index(C:C,match($K3142,$B:$B,0))-average(vlookup({$H3142,$K3142,$N3142,$Q3142,$T3142},$B:$D,column(B$1),0)),index(C:C,match($N3142,$B:$B,0))-average(vlookup({$H3142,$K3142,$N3142,$Q3142,$T3142},$B:$D,column(B$1),0)),index(C:C,match($Q3142,$B:$B,0))-average(vlookup({$H3142,$K3142,$N3142,$Q3142,$T3142},$B:$D,column(B$1),0)),index(C:C,match($T3142,$B:$B,0))-average(vlookup({$H3142,$K3142,$N3142,$Q3142,$T3142},$B:$D,column(B$1),0))},{I3142-average(I3142,L3142,O3142,R3142,U3142),L3142-average(I3142,L3142,O3142,R3142,U3142),O3142-average(I3142,L3142,O3142,R3142,U3142),R3142-average(I3142,L3142,O3142,R3142,U3142),U3142-average(I3142,L3142,O3142,R3142,U3142)})/sumsq(I3142-average(I3142,L3142,O3142,R3142,U3142),L3142-average(I3142,L3142,O3142,R3142,U3142),O3142-average(I3142,L3142,O3142,R3142,U3142),R3142-average(I3142,L3142,O3142,R3142,U3142),U3142-average(I3142,L3142,O3142,R3142,U3142))</f>
        <v>0.8670454468</v>
      </c>
      <c r="Y3142" s="150">
        <f t="array" ref="Y3142">sumproduct({index(D:D,match($H3142,$B:$B,0))-average(vlookup({$H3142,$K3142,$N3142,$Q3142,$T3142},$B:$D,column(C$1),0)),index(D:D,match($K3142,$B:$B,0))-average(vlookup({$H3142,$K3142,$N3142,$Q3142,$T3142},$B:$D,column(C$1),0)),index(D:D,match($N3142,$B:$B,0))-average(vlookup({$H3142,$K3142,$N3142,$Q3142,$T3142},$B:$D,column(C$1),0)),index(D:D,match($Q3142,$B:$B,0))-average(vlookup({$H3142,$K3142,$N3142,$Q3142,$T3142},$B:$D,column(C$1),0)),index(D:D,match($T3142,$B:$B,0))-average(vlookup({$H3142,$K3142,$N3142,$Q3142,$T3142},$B:$D,column(C$1),0))},{J3142-average(J3142,M3142,P3142,S3142,V3142),M3142-average(J3142,M3142,P3142,S3142,V3142),P3142-average(J3142,M3142,P3142,S3142,V3142),S3142-average(J3142,M3142,P3142,S3142,V3142),V3142-average(J3142,M3142,P3142,S3142,V3142)})/sumsq(J3142-average(J3142,M3142,P3142,S3142,V3142),M3142-average(J3142,M3142,P3142,S3142,V3142),P3142-average(J3142,M3142,P3142,S3142,V3142),S3142-average(J3142,M3142,P3142,S3142,V3142),V3142-average(J3142,M3142,P3142,S3142,V3142))</f>
        <v>-0.8686549636</v>
      </c>
    </row>
    <row r="3143" ht="15.75" customHeight="1">
      <c r="A3143" s="119">
        <v>3142.0</v>
      </c>
      <c r="B3143" s="143" t="str">
        <f t="array" ref="B3143">index(Systems!$A:$E,match($A3143,Systems!$A:$A,),match(B$1,Systems!$2:$2,))&amp;if(not(isblank(index(Systems!$A:$E,match($A3143,Systems!$A:$A,),match(Systems!$C$2,Systems!$2:$2,))))," ["&amp;index(Systems!$A:$E,match($A3143,Systems!$A:$A,),match(Systems!$C$2,Systems!$2:$2,))&amp;"]",)</f>
        <v>Fable</v>
      </c>
      <c r="C3143" s="144">
        <f t="array" ref="C3143">round((F3143-average(I3143,L3143,O3143,R3143,U3143))*X3143+if($B3143=$H3143,0,iferror(average(vlookup({$H3143,$K3143,$N3143,$Q3143,$T3143},$B:$D,column(B$1),0)),index(C:C,match($H3143,$B:$B,)))),3)</f>
        <v>193.35</v>
      </c>
      <c r="D3143" s="144">
        <f t="array" ref="D3143">round((G3143-average(J3143,M3143,P3143,S3143,V3143))*Y3143+if($B3143=$H3143,0,iferror(average(vlookup({$H3143,$K3143,$N3143,$Q3143,$T3143},$B:$D,column(C$1),0)),index(D:D,match($H3143,$B:$B,)))),3)</f>
        <v>-192.472</v>
      </c>
      <c r="E3143" s="145" t="s">
        <v>8263</v>
      </c>
      <c r="F3143" s="146">
        <v>210.582</v>
      </c>
      <c r="G3143" s="146">
        <v>526.446</v>
      </c>
      <c r="H3143" s="147" t="s">
        <v>4326</v>
      </c>
      <c r="I3143" s="146">
        <v>212.403</v>
      </c>
      <c r="J3143" s="146">
        <v>530.864</v>
      </c>
      <c r="K3143" s="151" t="s">
        <v>1805</v>
      </c>
      <c r="L3143" s="146">
        <v>198.205</v>
      </c>
      <c r="M3143" s="146">
        <v>526.512</v>
      </c>
      <c r="N3143" s="151" t="s">
        <v>654</v>
      </c>
      <c r="O3143" s="146">
        <v>227.401</v>
      </c>
      <c r="P3143" s="146">
        <v>533.26</v>
      </c>
      <c r="Q3143" s="151" t="s">
        <v>5543</v>
      </c>
      <c r="R3143" s="146">
        <v>202.467</v>
      </c>
      <c r="S3143" s="146">
        <v>520.579</v>
      </c>
      <c r="T3143" s="151" t="s">
        <v>6668</v>
      </c>
      <c r="U3143" s="146">
        <v>219.611</v>
      </c>
      <c r="V3143" s="146">
        <v>536.574</v>
      </c>
      <c r="W3143" s="146">
        <v>-603.0</v>
      </c>
      <c r="X3143" s="150">
        <f t="array" ref="X3143">sumproduct({index(C:C,match($H3143,$B:$B,0))-average(vlookup({$H3143,$K3143,$N3143,$Q3143,$T3143},$B:$D,column(B$1),0)),index(C:C,match($K3143,$B:$B,0))-average(vlookup({$H3143,$K3143,$N3143,$Q3143,$T3143},$B:$D,column(B$1),0)),index(C:C,match($N3143,$B:$B,0))-average(vlookup({$H3143,$K3143,$N3143,$Q3143,$T3143},$B:$D,column(B$1),0)),index(C:C,match($Q3143,$B:$B,0))-average(vlookup({$H3143,$K3143,$N3143,$Q3143,$T3143},$B:$D,column(B$1),0)),index(C:C,match($T3143,$B:$B,0))-average(vlookup({$H3143,$K3143,$N3143,$Q3143,$T3143},$B:$D,column(B$1),0))},{I3143-average(I3143,L3143,O3143,R3143,U3143),L3143-average(I3143,L3143,O3143,R3143,U3143),O3143-average(I3143,L3143,O3143,R3143,U3143),R3143-average(I3143,L3143,O3143,R3143,U3143),U3143-average(I3143,L3143,O3143,R3143,U3143)})/sumsq(I3143-average(I3143,L3143,O3143,R3143,U3143),L3143-average(I3143,L3143,O3143,R3143,U3143),O3143-average(I3143,L3143,O3143,R3143,U3143),R3143-average(I3143,L3143,O3143,R3143,U3143),U3143-average(I3143,L3143,O3143,R3143,U3143))</f>
        <v>1.561100192</v>
      </c>
      <c r="Y3143" s="150">
        <f t="array" ref="Y3143">sumproduct({index(D:D,match($H3143,$B:$B,0))-average(vlookup({$H3143,$K3143,$N3143,$Q3143,$T3143},$B:$D,column(C$1),0)),index(D:D,match($K3143,$B:$B,0))-average(vlookup({$H3143,$K3143,$N3143,$Q3143,$T3143},$B:$D,column(C$1),0)),index(D:D,match($N3143,$B:$B,0))-average(vlookup({$H3143,$K3143,$N3143,$Q3143,$T3143},$B:$D,column(C$1),0)),index(D:D,match($Q3143,$B:$B,0))-average(vlookup({$H3143,$K3143,$N3143,$Q3143,$T3143},$B:$D,column(C$1),0)),index(D:D,match($T3143,$B:$B,0))-average(vlookup({$H3143,$K3143,$N3143,$Q3143,$T3143},$B:$D,column(C$1),0))},{J3143-average(J3143,M3143,P3143,S3143,V3143),M3143-average(J3143,M3143,P3143,S3143,V3143),P3143-average(J3143,M3143,P3143,S3143,V3143),S3143-average(J3143,M3143,P3143,S3143,V3143),V3143-average(J3143,M3143,P3143,S3143,V3143)})/sumsq(J3143-average(J3143,M3143,P3143,S3143,V3143),M3143-average(J3143,M3143,P3143,S3143,V3143),P3143-average(J3143,M3143,P3143,S3143,V3143),S3143-average(J3143,M3143,P3143,S3143,V3143),V3143-average(J3143,M3143,P3143,S3143,V3143))</f>
        <v>-1.561112718</v>
      </c>
    </row>
    <row r="3144" ht="15.75" customHeight="1">
      <c r="A3144" s="119">
        <v>3143.0</v>
      </c>
      <c r="B3144" s="143" t="str">
        <f t="array" ref="B3144">index(Systems!$A:$E,match($A3144,Systems!$A:$A,),match(B$1,Systems!$2:$2,))&amp;if(not(isblank(index(Systems!$A:$E,match($A3144,Systems!$A:$A,),match(Systems!$C$2,Systems!$2:$2,))))," ["&amp;index(Systems!$A:$E,match($A3144,Systems!$A:$A,),match(Systems!$C$2,Systems!$2:$2,))&amp;"]",)</f>
        <v>Amnesty</v>
      </c>
      <c r="C3144" s="144">
        <f t="array" ref="C3144">round((F3144-average(I3144,L3144,O3144,R3144,U3144))*X3144+if($B3144=$H3144,0,iferror(average(vlookup({$H3144,$K3144,$N3144,$Q3144,$T3144},$B:$D,column(B$1),0)),index(C:C,match($H3144,$B:$B,)))),3)</f>
        <v>-49.225</v>
      </c>
      <c r="D3144" s="144">
        <f t="array" ref="D3144">round((G3144-average(J3144,M3144,P3144,S3144,V3144))*Y3144+if($B3144=$H3144,0,iferror(average(vlookup({$H3144,$K3144,$N3144,$Q3144,$T3144},$B:$D,column(C$1),0)),index(D:D,match($H3144,$B:$B,)))),3)</f>
        <v>-428.668</v>
      </c>
      <c r="E3144" s="145" t="s">
        <v>8264</v>
      </c>
      <c r="F3144" s="146">
        <v>87.151</v>
      </c>
      <c r="G3144" s="146">
        <v>610.296</v>
      </c>
      <c r="H3144" s="151" t="s">
        <v>1844</v>
      </c>
      <c r="I3144" s="146">
        <v>309.309</v>
      </c>
      <c r="J3144" s="146">
        <v>581.455</v>
      </c>
      <c r="K3144" s="151" t="s">
        <v>7830</v>
      </c>
      <c r="L3144" s="146">
        <v>35.821</v>
      </c>
      <c r="M3144" s="146">
        <v>553.86</v>
      </c>
      <c r="N3144" s="151" t="s">
        <v>980</v>
      </c>
      <c r="O3144" s="146">
        <v>575.478</v>
      </c>
      <c r="P3144" s="146">
        <v>535.47</v>
      </c>
      <c r="Q3144" s="151" t="s">
        <v>5471</v>
      </c>
      <c r="R3144" s="146">
        <v>224.495</v>
      </c>
      <c r="S3144" s="146">
        <v>436.474</v>
      </c>
      <c r="T3144" s="151" t="s">
        <v>2788</v>
      </c>
      <c r="U3144" s="146">
        <v>45.01</v>
      </c>
      <c r="V3144" s="146">
        <v>712.586</v>
      </c>
      <c r="W3144" s="149"/>
      <c r="X3144" s="150">
        <f t="array" ref="X3144">sumproduct({index(C:C,match($H3144,$B:$B,0))-average(vlookup({$H3144,$K3144,$N3144,$Q3144,$T3144},$B:$D,column(B$1),0)),index(C:C,match($K3144,$B:$B,0))-average(vlookup({$H3144,$K3144,$N3144,$Q3144,$T3144},$B:$D,column(B$1),0)),index(C:C,match($N3144,$B:$B,0))-average(vlookup({$H3144,$K3144,$N3144,$Q3144,$T3144},$B:$D,column(B$1),0)),index(C:C,match($Q3144,$B:$B,0))-average(vlookup({$H3144,$K3144,$N3144,$Q3144,$T3144},$B:$D,column(B$1),0)),index(C:C,match($T3144,$B:$B,0))-average(vlookup({$H3144,$K3144,$N3144,$Q3144,$T3144},$B:$D,column(B$1),0))},{I3144-average(I3144,L3144,O3144,R3144,U3144),L3144-average(I3144,L3144,O3144,R3144,U3144),O3144-average(I3144,L3144,O3144,R3144,U3144),R3144-average(I3144,L3144,O3144,R3144,U3144),U3144-average(I3144,L3144,O3144,R3144,U3144)})/sumsq(I3144-average(I3144,L3144,O3144,R3144,U3144),L3144-average(I3144,L3144,O3144,R3144,U3144),O3144-average(I3144,L3144,O3144,R3144,U3144),R3144-average(I3144,L3144,O3144,R3144,U3144),U3144-average(I3144,L3144,O3144,R3144,U3144))</f>
        <v>0.6782717748</v>
      </c>
      <c r="Y3144" s="150">
        <f t="array" ref="Y3144">sumproduct({index(D:D,match($H3144,$B:$B,0))-average(vlookup({$H3144,$K3144,$N3144,$Q3144,$T3144},$B:$D,column(C$1),0)),index(D:D,match($K3144,$B:$B,0))-average(vlookup({$H3144,$K3144,$N3144,$Q3144,$T3144},$B:$D,column(C$1),0)),index(D:D,match($N3144,$B:$B,0))-average(vlookup({$H3144,$K3144,$N3144,$Q3144,$T3144},$B:$D,column(C$1),0)),index(D:D,match($Q3144,$B:$B,0))-average(vlookup({$H3144,$K3144,$N3144,$Q3144,$T3144},$B:$D,column(C$1),0)),index(D:D,match($T3144,$B:$B,0))-average(vlookup({$H3144,$K3144,$N3144,$Q3144,$T3144},$B:$D,column(C$1),0))},{J3144-average(J3144,M3144,P3144,S3144,V3144),M3144-average(J3144,M3144,P3144,S3144,V3144),P3144-average(J3144,M3144,P3144,S3144,V3144),S3144-average(J3144,M3144,P3144,S3144,V3144),V3144-average(J3144,M3144,P3144,S3144,V3144)})/sumsq(J3144-average(J3144,M3144,P3144,S3144,V3144),M3144-average(J3144,M3144,P3144,S3144,V3144),P3144-average(J3144,M3144,P3144,S3144,V3144),S3144-average(J3144,M3144,P3144,S3144,V3144),V3144-average(J3144,M3144,P3144,S3144,V3144))</f>
        <v>-0.678265136</v>
      </c>
    </row>
    <row r="3145" ht="15.75" customHeight="1">
      <c r="A3145" s="119">
        <v>3144.0</v>
      </c>
      <c r="B3145" s="143" t="str">
        <f t="array" ref="B3145">index(Systems!$A:$E,match($A3145,Systems!$A:$A,),match(B$1,Systems!$2:$2,))&amp;if(not(isblank(index(Systems!$A:$E,match($A3145,Systems!$A:$A,),match(Systems!$C$2,Systems!$2:$2,))))," ["&amp;index(Systems!$A:$E,match($A3145,Systems!$A:$A,),match(Systems!$C$2,Systems!$2:$2,))&amp;"]",)</f>
        <v>Contrilla</v>
      </c>
      <c r="C3145" s="144">
        <f t="array" ref="C3145">round((F3145-average(I3145,L3145,O3145,R3145,U3145))*X3145+if($B3145=$H3145,0,iferror(average(vlookup({$H3145,$K3145,$N3145,$Q3145,$T3145},$B:$D,column(B$1),0)),index(C:C,match($H3145,$B:$B,)))),3)</f>
        <v>43.756</v>
      </c>
      <c r="D3145" s="144">
        <f t="array" ref="D3145">round((G3145-average(J3145,M3145,P3145,S3145,V3145))*Y3145+if($B3145=$H3145,0,iferror(average(vlookup({$H3145,$K3145,$N3145,$Q3145,$T3145},$B:$D,column(C$1),0)),index(D:D,match($H3145,$B:$B,)))),3)</f>
        <v>-496.46</v>
      </c>
      <c r="E3145" s="145" t="s">
        <v>8264</v>
      </c>
      <c r="F3145" s="146">
        <v>224.236</v>
      </c>
      <c r="G3145" s="146">
        <v>710.244</v>
      </c>
      <c r="H3145" s="151" t="s">
        <v>1844</v>
      </c>
      <c r="I3145" s="146">
        <v>309.309</v>
      </c>
      <c r="J3145" s="146">
        <v>581.455</v>
      </c>
      <c r="K3145" s="151" t="s">
        <v>7830</v>
      </c>
      <c r="L3145" s="146">
        <v>35.821</v>
      </c>
      <c r="M3145" s="146">
        <v>553.86</v>
      </c>
      <c r="N3145" s="151" t="s">
        <v>980</v>
      </c>
      <c r="O3145" s="146">
        <v>575.478</v>
      </c>
      <c r="P3145" s="146">
        <v>535.47</v>
      </c>
      <c r="Q3145" s="151" t="s">
        <v>5471</v>
      </c>
      <c r="R3145" s="146">
        <v>224.495</v>
      </c>
      <c r="S3145" s="146">
        <v>436.474</v>
      </c>
      <c r="T3145" s="151" t="s">
        <v>2788</v>
      </c>
      <c r="U3145" s="146">
        <v>45.01</v>
      </c>
      <c r="V3145" s="146">
        <v>712.586</v>
      </c>
      <c r="W3145" s="149"/>
      <c r="X3145" s="150">
        <f t="array" ref="X3145">sumproduct({index(C:C,match($H3145,$B:$B,0))-average(vlookup({$H3145,$K3145,$N3145,$Q3145,$T3145},$B:$D,column(B$1),0)),index(C:C,match($K3145,$B:$B,0))-average(vlookup({$H3145,$K3145,$N3145,$Q3145,$T3145},$B:$D,column(B$1),0)),index(C:C,match($N3145,$B:$B,0))-average(vlookup({$H3145,$K3145,$N3145,$Q3145,$T3145},$B:$D,column(B$1),0)),index(C:C,match($Q3145,$B:$B,0))-average(vlookup({$H3145,$K3145,$N3145,$Q3145,$T3145},$B:$D,column(B$1),0)),index(C:C,match($T3145,$B:$B,0))-average(vlookup({$H3145,$K3145,$N3145,$Q3145,$T3145},$B:$D,column(B$1),0))},{I3145-average(I3145,L3145,O3145,R3145,U3145),L3145-average(I3145,L3145,O3145,R3145,U3145),O3145-average(I3145,L3145,O3145,R3145,U3145),R3145-average(I3145,L3145,O3145,R3145,U3145),U3145-average(I3145,L3145,O3145,R3145,U3145)})/sumsq(I3145-average(I3145,L3145,O3145,R3145,U3145),L3145-average(I3145,L3145,O3145,R3145,U3145),O3145-average(I3145,L3145,O3145,R3145,U3145),R3145-average(I3145,L3145,O3145,R3145,U3145),U3145-average(I3145,L3145,O3145,R3145,U3145))</f>
        <v>0.6782717748</v>
      </c>
      <c r="Y3145" s="150">
        <f t="array" ref="Y3145">sumproduct({index(D:D,match($H3145,$B:$B,0))-average(vlookup({$H3145,$K3145,$N3145,$Q3145,$T3145},$B:$D,column(C$1),0)),index(D:D,match($K3145,$B:$B,0))-average(vlookup({$H3145,$K3145,$N3145,$Q3145,$T3145},$B:$D,column(C$1),0)),index(D:D,match($N3145,$B:$B,0))-average(vlookup({$H3145,$K3145,$N3145,$Q3145,$T3145},$B:$D,column(C$1),0)),index(D:D,match($Q3145,$B:$B,0))-average(vlookup({$H3145,$K3145,$N3145,$Q3145,$T3145},$B:$D,column(C$1),0)),index(D:D,match($T3145,$B:$B,0))-average(vlookup({$H3145,$K3145,$N3145,$Q3145,$T3145},$B:$D,column(C$1),0))},{J3145-average(J3145,M3145,P3145,S3145,V3145),M3145-average(J3145,M3145,P3145,S3145,V3145),P3145-average(J3145,M3145,P3145,S3145,V3145),S3145-average(J3145,M3145,P3145,S3145,V3145),V3145-average(J3145,M3145,P3145,S3145,V3145)})/sumsq(J3145-average(J3145,M3145,P3145,S3145,V3145),M3145-average(J3145,M3145,P3145,S3145,V3145),P3145-average(J3145,M3145,P3145,S3145,V3145),S3145-average(J3145,M3145,P3145,S3145,V3145),V3145-average(J3145,M3145,P3145,S3145,V3145))</f>
        <v>-0.678265136</v>
      </c>
    </row>
    <row r="3146" ht="15.75" customHeight="1">
      <c r="A3146" s="119">
        <v>3145.0</v>
      </c>
      <c r="B3146" s="143" t="str">
        <f t="array" ref="B3146">index(Systems!$A:$E,match($A3146,Systems!$A:$A,),match(B$1,Systems!$2:$2,))&amp;if(not(isblank(index(Systems!$A:$E,match($A3146,Systems!$A:$A,),match(Systems!$C$2,Systems!$2:$2,))))," ["&amp;index(Systems!$A:$E,match($A3146,Systems!$A:$A,),match(Systems!$C$2,Systems!$2:$2,))&amp;"]",)</f>
        <v>Eliat</v>
      </c>
      <c r="C3146" s="144">
        <f t="array" ref="C3146">round((F3146-average(I3146,L3146,O3146,R3146,U3146))*X3146+if($B3146=$H3146,0,iferror(average(vlookup({$H3146,$K3146,$N3146,$Q3146,$T3146},$B:$D,column(B$1),0)),index(C:C,match($H3146,$B:$B,)))),3)</f>
        <v>250.633</v>
      </c>
      <c r="D3146" s="144">
        <f t="array" ref="D3146">round((G3146-average(J3146,M3146,P3146,S3146,V3146))*Y3146+if($B3146=$H3146,0,iferror(average(vlookup({$H3146,$K3146,$N3146,$Q3146,$T3146},$B:$D,column(C$1),0)),index(D:D,match($H3146,$B:$B,)))),3)</f>
        <v>-449.585</v>
      </c>
      <c r="E3146" s="145" t="s">
        <v>8264</v>
      </c>
      <c r="F3146" s="146">
        <v>529.242</v>
      </c>
      <c r="G3146" s="146">
        <v>641.135</v>
      </c>
      <c r="H3146" s="151" t="s">
        <v>1844</v>
      </c>
      <c r="I3146" s="146">
        <v>309.309</v>
      </c>
      <c r="J3146" s="146">
        <v>581.455</v>
      </c>
      <c r="K3146" s="151" t="s">
        <v>7830</v>
      </c>
      <c r="L3146" s="146">
        <v>35.821</v>
      </c>
      <c r="M3146" s="146">
        <v>553.86</v>
      </c>
      <c r="N3146" s="151" t="s">
        <v>980</v>
      </c>
      <c r="O3146" s="146">
        <v>575.478</v>
      </c>
      <c r="P3146" s="146">
        <v>535.47</v>
      </c>
      <c r="Q3146" s="151" t="s">
        <v>5471</v>
      </c>
      <c r="R3146" s="146">
        <v>224.495</v>
      </c>
      <c r="S3146" s="146">
        <v>436.474</v>
      </c>
      <c r="T3146" s="151" t="s">
        <v>2788</v>
      </c>
      <c r="U3146" s="146">
        <v>45.01</v>
      </c>
      <c r="V3146" s="146">
        <v>712.586</v>
      </c>
      <c r="W3146" s="149"/>
      <c r="X3146" s="150">
        <f t="array" ref="X3146">sumproduct({index(C:C,match($H3146,$B:$B,0))-average(vlookup({$H3146,$K3146,$N3146,$Q3146,$T3146},$B:$D,column(B$1),0)),index(C:C,match($K3146,$B:$B,0))-average(vlookup({$H3146,$K3146,$N3146,$Q3146,$T3146},$B:$D,column(B$1),0)),index(C:C,match($N3146,$B:$B,0))-average(vlookup({$H3146,$K3146,$N3146,$Q3146,$T3146},$B:$D,column(B$1),0)),index(C:C,match($Q3146,$B:$B,0))-average(vlookup({$H3146,$K3146,$N3146,$Q3146,$T3146},$B:$D,column(B$1),0)),index(C:C,match($T3146,$B:$B,0))-average(vlookup({$H3146,$K3146,$N3146,$Q3146,$T3146},$B:$D,column(B$1),0))},{I3146-average(I3146,L3146,O3146,R3146,U3146),L3146-average(I3146,L3146,O3146,R3146,U3146),O3146-average(I3146,L3146,O3146,R3146,U3146),R3146-average(I3146,L3146,O3146,R3146,U3146),U3146-average(I3146,L3146,O3146,R3146,U3146)})/sumsq(I3146-average(I3146,L3146,O3146,R3146,U3146),L3146-average(I3146,L3146,O3146,R3146,U3146),O3146-average(I3146,L3146,O3146,R3146,U3146),R3146-average(I3146,L3146,O3146,R3146,U3146),U3146-average(I3146,L3146,O3146,R3146,U3146))</f>
        <v>0.6782717748</v>
      </c>
      <c r="Y3146" s="150">
        <f t="array" ref="Y3146">sumproduct({index(D:D,match($H3146,$B:$B,0))-average(vlookup({$H3146,$K3146,$N3146,$Q3146,$T3146},$B:$D,column(C$1),0)),index(D:D,match($K3146,$B:$B,0))-average(vlookup({$H3146,$K3146,$N3146,$Q3146,$T3146},$B:$D,column(C$1),0)),index(D:D,match($N3146,$B:$B,0))-average(vlookup({$H3146,$K3146,$N3146,$Q3146,$T3146},$B:$D,column(C$1),0)),index(D:D,match($Q3146,$B:$B,0))-average(vlookup({$H3146,$K3146,$N3146,$Q3146,$T3146},$B:$D,column(C$1),0)),index(D:D,match($T3146,$B:$B,0))-average(vlookup({$H3146,$K3146,$N3146,$Q3146,$T3146},$B:$D,column(C$1),0))},{J3146-average(J3146,M3146,P3146,S3146,V3146),M3146-average(J3146,M3146,P3146,S3146,V3146),P3146-average(J3146,M3146,P3146,S3146,V3146),S3146-average(J3146,M3146,P3146,S3146,V3146),V3146-average(J3146,M3146,P3146,S3146,V3146)})/sumsq(J3146-average(J3146,M3146,P3146,S3146,V3146),M3146-average(J3146,M3146,P3146,S3146,V3146),P3146-average(J3146,M3146,P3146,S3146,V3146),S3146-average(J3146,M3146,P3146,S3146,V3146),V3146-average(J3146,M3146,P3146,S3146,V3146))</f>
        <v>-0.678265136</v>
      </c>
    </row>
    <row r="3147" ht="15.75" customHeight="1">
      <c r="A3147" s="119">
        <v>3146.0</v>
      </c>
      <c r="B3147" s="143" t="str">
        <f t="array" ref="B3147">index(Systems!$A:$E,match($A3147,Systems!$A:$A,),match(B$1,Systems!$2:$2,))&amp;if(not(isblank(index(Systems!$A:$E,match($A3147,Systems!$A:$A,),match(Systems!$C$2,Systems!$2:$2,))))," ["&amp;index(Systems!$A:$E,match($A3147,Systems!$A:$A,),match(Systems!$C$2,Systems!$2:$2,))&amp;"]",)</f>
        <v>Abeline [Taygete (2890+)]</v>
      </c>
      <c r="C3147" s="144">
        <f t="array" ref="C3147">round((F3147-average(I3147,L3147,O3147,R3147,U3147))*X3147+if($B3147=$H3147,0,iferror(average(vlookup({$H3147,$K3147,$N3147,$Q3147,$T3147},$B:$D,column(B$1),0)),index(C:C,match($H3147,$B:$B,)))),3)</f>
        <v>-26.218</v>
      </c>
      <c r="D3147" s="144">
        <f t="array" ref="D3147">round((G3147-average(J3147,M3147,P3147,S3147,V3147))*Y3147+if($B3147=$H3147,0,iferror(average(vlookup({$H3147,$K3147,$N3147,$Q3147,$T3147},$B:$D,column(C$1),0)),index(D:D,match($H3147,$B:$B,)))),3)</f>
        <v>-481.285</v>
      </c>
      <c r="E3147" s="145" t="s">
        <v>8264</v>
      </c>
      <c r="F3147" s="146">
        <v>121.07</v>
      </c>
      <c r="G3147" s="146">
        <v>687.872</v>
      </c>
      <c r="H3147" s="151" t="s">
        <v>1844</v>
      </c>
      <c r="I3147" s="146">
        <v>309.309</v>
      </c>
      <c r="J3147" s="146">
        <v>581.455</v>
      </c>
      <c r="K3147" s="151" t="s">
        <v>7830</v>
      </c>
      <c r="L3147" s="146">
        <v>35.821</v>
      </c>
      <c r="M3147" s="146">
        <v>553.86</v>
      </c>
      <c r="N3147" s="151" t="s">
        <v>980</v>
      </c>
      <c r="O3147" s="146">
        <v>575.478</v>
      </c>
      <c r="P3147" s="146">
        <v>535.47</v>
      </c>
      <c r="Q3147" s="151" t="s">
        <v>5471</v>
      </c>
      <c r="R3147" s="146">
        <v>224.495</v>
      </c>
      <c r="S3147" s="146">
        <v>436.474</v>
      </c>
      <c r="T3147" s="151" t="s">
        <v>2788</v>
      </c>
      <c r="U3147" s="146">
        <v>45.01</v>
      </c>
      <c r="V3147" s="146">
        <v>712.586</v>
      </c>
      <c r="W3147" s="149"/>
      <c r="X3147" s="150">
        <f t="array" ref="X3147">sumproduct({index(C:C,match($H3147,$B:$B,0))-average(vlookup({$H3147,$K3147,$N3147,$Q3147,$T3147},$B:$D,column(B$1),0)),index(C:C,match($K3147,$B:$B,0))-average(vlookup({$H3147,$K3147,$N3147,$Q3147,$T3147},$B:$D,column(B$1),0)),index(C:C,match($N3147,$B:$B,0))-average(vlookup({$H3147,$K3147,$N3147,$Q3147,$T3147},$B:$D,column(B$1),0)),index(C:C,match($Q3147,$B:$B,0))-average(vlookup({$H3147,$K3147,$N3147,$Q3147,$T3147},$B:$D,column(B$1),0)),index(C:C,match($T3147,$B:$B,0))-average(vlookup({$H3147,$K3147,$N3147,$Q3147,$T3147},$B:$D,column(B$1),0))},{I3147-average(I3147,L3147,O3147,R3147,U3147),L3147-average(I3147,L3147,O3147,R3147,U3147),O3147-average(I3147,L3147,O3147,R3147,U3147),R3147-average(I3147,L3147,O3147,R3147,U3147),U3147-average(I3147,L3147,O3147,R3147,U3147)})/sumsq(I3147-average(I3147,L3147,O3147,R3147,U3147),L3147-average(I3147,L3147,O3147,R3147,U3147),O3147-average(I3147,L3147,O3147,R3147,U3147),R3147-average(I3147,L3147,O3147,R3147,U3147),U3147-average(I3147,L3147,O3147,R3147,U3147))</f>
        <v>0.6782717748</v>
      </c>
      <c r="Y3147" s="150">
        <f t="array" ref="Y3147">sumproduct({index(D:D,match($H3147,$B:$B,0))-average(vlookup({$H3147,$K3147,$N3147,$Q3147,$T3147},$B:$D,column(C$1),0)),index(D:D,match($K3147,$B:$B,0))-average(vlookup({$H3147,$K3147,$N3147,$Q3147,$T3147},$B:$D,column(C$1),0)),index(D:D,match($N3147,$B:$B,0))-average(vlookup({$H3147,$K3147,$N3147,$Q3147,$T3147},$B:$D,column(C$1),0)),index(D:D,match($Q3147,$B:$B,0))-average(vlookup({$H3147,$K3147,$N3147,$Q3147,$T3147},$B:$D,column(C$1),0)),index(D:D,match($T3147,$B:$B,0))-average(vlookup({$H3147,$K3147,$N3147,$Q3147,$T3147},$B:$D,column(C$1),0))},{J3147-average(J3147,M3147,P3147,S3147,V3147),M3147-average(J3147,M3147,P3147,S3147,V3147),P3147-average(J3147,M3147,P3147,S3147,V3147),S3147-average(J3147,M3147,P3147,S3147,V3147),V3147-average(J3147,M3147,P3147,S3147,V3147)})/sumsq(J3147-average(J3147,M3147,P3147,S3147,V3147),M3147-average(J3147,M3147,P3147,S3147,V3147),P3147-average(J3147,M3147,P3147,S3147,V3147),S3147-average(J3147,M3147,P3147,S3147,V3147),V3147-average(J3147,M3147,P3147,S3147,V3147))</f>
        <v>-0.678265136</v>
      </c>
    </row>
    <row r="3148" ht="15.75" customHeight="1">
      <c r="A3148" s="119">
        <v>3147.0</v>
      </c>
      <c r="B3148" s="143" t="str">
        <f t="array" ref="B3148">index(Systems!$A:$E,match($A3148,Systems!$A:$A,),match(B$1,Systems!$2:$2,))&amp;if(not(isblank(index(Systems!$A:$E,match($A3148,Systems!$A:$A,),match(Systems!$C$2,Systems!$2:$2,))))," ["&amp;index(Systems!$A:$E,match($A3148,Systems!$A:$A,),match(Systems!$C$2,Systems!$2:$2,))&amp;"]",)</f>
        <v>Alamagordo</v>
      </c>
      <c r="C3148" s="144">
        <f t="array" ref="C3148">round((F3148-average(I3148,L3148,O3148,R3148,U3148))*X3148+if($B3148=$H3148,0,iferror(average(vlookup({$H3148,$K3148,$N3148,$Q3148,$T3148},$B:$D,column(B$1),0)),index(C:C,match($H3148,$B:$B,)))),3)</f>
        <v>-69.377</v>
      </c>
      <c r="D3148" s="144">
        <f t="array" ref="D3148">round((G3148-average(J3148,M3148,P3148,S3148,V3148))*Y3148+if($B3148=$H3148,0,iferror(average(vlookup({$H3148,$K3148,$N3148,$Q3148,$T3148},$B:$D,column(C$1),0)),index(D:D,match($H3148,$B:$B,)))),3)</f>
        <v>-370.671</v>
      </c>
      <c r="E3148" s="145" t="s">
        <v>8265</v>
      </c>
      <c r="F3148" s="146">
        <v>214.907</v>
      </c>
      <c r="G3148" s="146">
        <v>229.742</v>
      </c>
      <c r="H3148" s="151" t="s">
        <v>8266</v>
      </c>
      <c r="I3148" s="146">
        <v>332.822</v>
      </c>
      <c r="J3148" s="146">
        <v>377.478</v>
      </c>
      <c r="K3148" s="151" t="s">
        <v>1271</v>
      </c>
      <c r="L3148" s="146">
        <v>65.895</v>
      </c>
      <c r="M3148" s="146">
        <v>259.321</v>
      </c>
      <c r="N3148" s="151" t="s">
        <v>2118</v>
      </c>
      <c r="O3148" s="146">
        <v>605.427</v>
      </c>
      <c r="P3148" s="146">
        <v>280.981</v>
      </c>
      <c r="Q3148" s="151" t="s">
        <v>6289</v>
      </c>
      <c r="R3148" s="146">
        <v>377.816</v>
      </c>
      <c r="S3148" s="146">
        <v>150.965</v>
      </c>
      <c r="T3148" s="151" t="s">
        <v>573</v>
      </c>
      <c r="U3148" s="146">
        <v>334.574</v>
      </c>
      <c r="V3148" s="146">
        <v>666.569</v>
      </c>
      <c r="W3148" s="149"/>
      <c r="X3148" s="150">
        <f t="array" ref="X3148">sumproduct({index(C:C,match($H3148,$B:$B,0))-average(vlookup({$H3148,$K3148,$N3148,$Q3148,$T3148},$B:$D,column(B$1),0)),index(C:C,match($K3148,$B:$B,0))-average(vlookup({$H3148,$K3148,$N3148,$Q3148,$T3148},$B:$D,column(B$1),0)),index(C:C,match($N3148,$B:$B,0))-average(vlookup({$H3148,$K3148,$N3148,$Q3148,$T3148},$B:$D,column(B$1),0)),index(C:C,match($Q3148,$B:$B,0))-average(vlookup({$H3148,$K3148,$N3148,$Q3148,$T3148},$B:$D,column(B$1),0)),index(C:C,match($T3148,$B:$B,0))-average(vlookup({$H3148,$K3148,$N3148,$Q3148,$T3148},$B:$D,column(B$1),0))},{I3148-average(I3148,L3148,O3148,R3148,U3148),L3148-average(I3148,L3148,O3148,R3148,U3148),O3148-average(I3148,L3148,O3148,R3148,U3148),R3148-average(I3148,L3148,O3148,R3148,U3148),U3148-average(I3148,L3148,O3148,R3148,U3148)})/sumsq(I3148-average(I3148,L3148,O3148,R3148,U3148),L3148-average(I3148,L3148,O3148,R3148,U3148),O3148-average(I3148,L3148,O3148,R3148,U3148),R3148-average(I3148,L3148,O3148,R3148,U3148),U3148-average(I3148,L3148,O3148,R3148,U3148))</f>
        <v>0.3338636443</v>
      </c>
      <c r="Y3148" s="150">
        <f t="array" ref="Y3148">sumproduct({index(D:D,match($H3148,$B:$B,0))-average(vlookup({$H3148,$K3148,$N3148,$Q3148,$T3148},$B:$D,column(C$1),0)),index(D:D,match($K3148,$B:$B,0))-average(vlookup({$H3148,$K3148,$N3148,$Q3148,$T3148},$B:$D,column(C$1),0)),index(D:D,match($N3148,$B:$B,0))-average(vlookup({$H3148,$K3148,$N3148,$Q3148,$T3148},$B:$D,column(C$1),0)),index(D:D,match($Q3148,$B:$B,0))-average(vlookup({$H3148,$K3148,$N3148,$Q3148,$T3148},$B:$D,column(C$1),0)),index(D:D,match($T3148,$B:$B,0))-average(vlookup({$H3148,$K3148,$N3148,$Q3148,$T3148},$B:$D,column(C$1),0))},{J3148-average(J3148,M3148,P3148,S3148,V3148),M3148-average(J3148,M3148,P3148,S3148,V3148),P3148-average(J3148,M3148,P3148,S3148,V3148),S3148-average(J3148,M3148,P3148,S3148,V3148),V3148-average(J3148,M3148,P3148,S3148,V3148)})/sumsq(J3148-average(J3148,M3148,P3148,S3148,V3148),M3148-average(J3148,M3148,P3148,S3148,V3148),P3148-average(J3148,M3148,P3148,S3148,V3148),S3148-average(J3148,M3148,P3148,S3148,V3148),V3148-average(J3148,M3148,P3148,S3148,V3148))</f>
        <v>-0.3338677231</v>
      </c>
    </row>
    <row r="3149" ht="15.75" customHeight="1">
      <c r="A3149" s="119">
        <v>3148.0</v>
      </c>
      <c r="B3149" s="143" t="str">
        <f t="array" ref="B3149">index(Systems!$A:$E,match($A3149,Systems!$A:$A,),match(B$1,Systems!$2:$2,))&amp;if(not(isblank(index(Systems!$A:$E,match($A3149,Systems!$A:$A,),match(Systems!$C$2,Systems!$2:$2,))))," ["&amp;index(Systems!$A:$E,match($A3149,Systems!$A:$A,),match(Systems!$C$2,Systems!$2:$2,))&amp;"]",)</f>
        <v>Alloway</v>
      </c>
      <c r="C3149" s="144">
        <f t="array" ref="C3149">round((F3149-average(I3149,L3149,O3149,R3149,U3149))*X3149+if($B3149=$H3149,0,iferror(average(vlookup({$H3149,$K3149,$N3149,$Q3149,$T3149},$B:$D,column(B$1),0)),index(C:C,match($H3149,$B:$B,)))),3)</f>
        <v>-9.406</v>
      </c>
      <c r="D3149" s="144">
        <f t="array" ref="D3149">round((G3149-average(J3149,M3149,P3149,S3149,V3149))*Y3149+if($B3149=$H3149,0,iferror(average(vlookup({$H3149,$K3149,$N3149,$Q3149,$T3149},$B:$D,column(C$1),0)),index(D:D,match($H3149,$B:$B,)))),3)</f>
        <v>-448.62</v>
      </c>
      <c r="E3149" s="145" t="s">
        <v>8265</v>
      </c>
      <c r="F3149" s="146">
        <v>394.533</v>
      </c>
      <c r="G3149" s="146">
        <v>463.216</v>
      </c>
      <c r="H3149" s="151" t="s">
        <v>8266</v>
      </c>
      <c r="I3149" s="146">
        <v>332.822</v>
      </c>
      <c r="J3149" s="146">
        <v>377.478</v>
      </c>
      <c r="K3149" s="151" t="s">
        <v>1271</v>
      </c>
      <c r="L3149" s="146">
        <v>65.895</v>
      </c>
      <c r="M3149" s="146">
        <v>259.321</v>
      </c>
      <c r="N3149" s="151" t="s">
        <v>2118</v>
      </c>
      <c r="O3149" s="146">
        <v>605.427</v>
      </c>
      <c r="P3149" s="146">
        <v>280.981</v>
      </c>
      <c r="Q3149" s="151" t="s">
        <v>6289</v>
      </c>
      <c r="R3149" s="146">
        <v>377.816</v>
      </c>
      <c r="S3149" s="146">
        <v>150.965</v>
      </c>
      <c r="T3149" s="151" t="s">
        <v>573</v>
      </c>
      <c r="U3149" s="146">
        <v>334.574</v>
      </c>
      <c r="V3149" s="146">
        <v>666.569</v>
      </c>
      <c r="W3149" s="149"/>
      <c r="X3149" s="150">
        <f t="array" ref="X3149">sumproduct({index(C:C,match($H3149,$B:$B,0))-average(vlookup({$H3149,$K3149,$N3149,$Q3149,$T3149},$B:$D,column(B$1),0)),index(C:C,match($K3149,$B:$B,0))-average(vlookup({$H3149,$K3149,$N3149,$Q3149,$T3149},$B:$D,column(B$1),0)),index(C:C,match($N3149,$B:$B,0))-average(vlookup({$H3149,$K3149,$N3149,$Q3149,$T3149},$B:$D,column(B$1),0)),index(C:C,match($Q3149,$B:$B,0))-average(vlookup({$H3149,$K3149,$N3149,$Q3149,$T3149},$B:$D,column(B$1),0)),index(C:C,match($T3149,$B:$B,0))-average(vlookup({$H3149,$K3149,$N3149,$Q3149,$T3149},$B:$D,column(B$1),0))},{I3149-average(I3149,L3149,O3149,R3149,U3149),L3149-average(I3149,L3149,O3149,R3149,U3149),O3149-average(I3149,L3149,O3149,R3149,U3149),R3149-average(I3149,L3149,O3149,R3149,U3149),U3149-average(I3149,L3149,O3149,R3149,U3149)})/sumsq(I3149-average(I3149,L3149,O3149,R3149,U3149),L3149-average(I3149,L3149,O3149,R3149,U3149),O3149-average(I3149,L3149,O3149,R3149,U3149),R3149-average(I3149,L3149,O3149,R3149,U3149),U3149-average(I3149,L3149,O3149,R3149,U3149))</f>
        <v>0.3338636443</v>
      </c>
      <c r="Y3149" s="150">
        <f t="array" ref="Y3149">sumproduct({index(D:D,match($H3149,$B:$B,0))-average(vlookup({$H3149,$K3149,$N3149,$Q3149,$T3149},$B:$D,column(C$1),0)),index(D:D,match($K3149,$B:$B,0))-average(vlookup({$H3149,$K3149,$N3149,$Q3149,$T3149},$B:$D,column(C$1),0)),index(D:D,match($N3149,$B:$B,0))-average(vlookup({$H3149,$K3149,$N3149,$Q3149,$T3149},$B:$D,column(C$1),0)),index(D:D,match($Q3149,$B:$B,0))-average(vlookup({$H3149,$K3149,$N3149,$Q3149,$T3149},$B:$D,column(C$1),0)),index(D:D,match($T3149,$B:$B,0))-average(vlookup({$H3149,$K3149,$N3149,$Q3149,$T3149},$B:$D,column(C$1),0))},{J3149-average(J3149,M3149,P3149,S3149,V3149),M3149-average(J3149,M3149,P3149,S3149,V3149),P3149-average(J3149,M3149,P3149,S3149,V3149),S3149-average(J3149,M3149,P3149,S3149,V3149),V3149-average(J3149,M3149,P3149,S3149,V3149)})/sumsq(J3149-average(J3149,M3149,P3149,S3149,V3149),M3149-average(J3149,M3149,P3149,S3149,V3149),P3149-average(J3149,M3149,P3149,S3149,V3149),S3149-average(J3149,M3149,P3149,S3149,V3149),V3149-average(J3149,M3149,P3149,S3149,V3149))</f>
        <v>-0.3338677231</v>
      </c>
    </row>
    <row r="3150" ht="15.75" customHeight="1">
      <c r="A3150" s="119">
        <v>3149.0</v>
      </c>
      <c r="B3150" s="143" t="str">
        <f t="array" ref="B3150">index(Systems!$A:$E,match($A3150,Systems!$A:$A,),match(B$1,Systems!$2:$2,))&amp;if(not(isblank(index(Systems!$A:$E,match($A3150,Systems!$A:$A,),match(Systems!$C$2,Systems!$2:$2,))))," ["&amp;index(Systems!$A:$E,match($A3150,Systems!$A:$A,),match(Systems!$C$2,Systems!$2:$2,))&amp;"]",)</f>
        <v>Balawat</v>
      </c>
      <c r="C3150" s="144">
        <f t="array" ref="C3150">round((F3150-average(I3150,L3150,O3150,R3150,U3150))*X3150+if($B3150=$H3150,0,iferror(average(vlookup({$H3150,$K3150,$N3150,$Q3150,$T3150},$B:$D,column(B$1),0)),index(C:C,match($H3150,$B:$B,)))),3)</f>
        <v>-51.567</v>
      </c>
      <c r="D3150" s="144">
        <f t="array" ref="D3150">round((G3150-average(J3150,M3150,P3150,S3150,V3150))*Y3150+if($B3150=$H3150,0,iferror(average(vlookup({$H3150,$K3150,$N3150,$Q3150,$T3150},$B:$D,column(C$1),0)),index(D:D,match($H3150,$B:$B,)))),3)</f>
        <v>-506.59</v>
      </c>
      <c r="E3150" s="145" t="s">
        <v>8265</v>
      </c>
      <c r="F3150" s="146">
        <v>268.251</v>
      </c>
      <c r="G3150" s="146">
        <v>636.849</v>
      </c>
      <c r="H3150" s="151" t="s">
        <v>8266</v>
      </c>
      <c r="I3150" s="146">
        <v>332.822</v>
      </c>
      <c r="J3150" s="146">
        <v>377.478</v>
      </c>
      <c r="K3150" s="151" t="s">
        <v>1271</v>
      </c>
      <c r="L3150" s="146">
        <v>65.895</v>
      </c>
      <c r="M3150" s="146">
        <v>259.321</v>
      </c>
      <c r="N3150" s="151" t="s">
        <v>2118</v>
      </c>
      <c r="O3150" s="146">
        <v>605.427</v>
      </c>
      <c r="P3150" s="146">
        <v>280.981</v>
      </c>
      <c r="Q3150" s="151" t="s">
        <v>6289</v>
      </c>
      <c r="R3150" s="146">
        <v>377.816</v>
      </c>
      <c r="S3150" s="146">
        <v>150.965</v>
      </c>
      <c r="T3150" s="151" t="s">
        <v>573</v>
      </c>
      <c r="U3150" s="146">
        <v>334.574</v>
      </c>
      <c r="V3150" s="146">
        <v>666.569</v>
      </c>
      <c r="W3150" s="149"/>
      <c r="X3150" s="150">
        <f t="array" ref="X3150">sumproduct({index(C:C,match($H3150,$B:$B,0))-average(vlookup({$H3150,$K3150,$N3150,$Q3150,$T3150},$B:$D,column(B$1),0)),index(C:C,match($K3150,$B:$B,0))-average(vlookup({$H3150,$K3150,$N3150,$Q3150,$T3150},$B:$D,column(B$1),0)),index(C:C,match($N3150,$B:$B,0))-average(vlookup({$H3150,$K3150,$N3150,$Q3150,$T3150},$B:$D,column(B$1),0)),index(C:C,match($Q3150,$B:$B,0))-average(vlookup({$H3150,$K3150,$N3150,$Q3150,$T3150},$B:$D,column(B$1),0)),index(C:C,match($T3150,$B:$B,0))-average(vlookup({$H3150,$K3150,$N3150,$Q3150,$T3150},$B:$D,column(B$1),0))},{I3150-average(I3150,L3150,O3150,R3150,U3150),L3150-average(I3150,L3150,O3150,R3150,U3150),O3150-average(I3150,L3150,O3150,R3150,U3150),R3150-average(I3150,L3150,O3150,R3150,U3150),U3150-average(I3150,L3150,O3150,R3150,U3150)})/sumsq(I3150-average(I3150,L3150,O3150,R3150,U3150),L3150-average(I3150,L3150,O3150,R3150,U3150),O3150-average(I3150,L3150,O3150,R3150,U3150),R3150-average(I3150,L3150,O3150,R3150,U3150),U3150-average(I3150,L3150,O3150,R3150,U3150))</f>
        <v>0.3338636443</v>
      </c>
      <c r="Y3150" s="150">
        <f t="array" ref="Y3150">sumproduct({index(D:D,match($H3150,$B:$B,0))-average(vlookup({$H3150,$K3150,$N3150,$Q3150,$T3150},$B:$D,column(C$1),0)),index(D:D,match($K3150,$B:$B,0))-average(vlookup({$H3150,$K3150,$N3150,$Q3150,$T3150},$B:$D,column(C$1),0)),index(D:D,match($N3150,$B:$B,0))-average(vlookup({$H3150,$K3150,$N3150,$Q3150,$T3150},$B:$D,column(C$1),0)),index(D:D,match($Q3150,$B:$B,0))-average(vlookup({$H3150,$K3150,$N3150,$Q3150,$T3150},$B:$D,column(C$1),0)),index(D:D,match($T3150,$B:$B,0))-average(vlookup({$H3150,$K3150,$N3150,$Q3150,$T3150},$B:$D,column(C$1),0))},{J3150-average(J3150,M3150,P3150,S3150,V3150),M3150-average(J3150,M3150,P3150,S3150,V3150),P3150-average(J3150,M3150,P3150,S3150,V3150),S3150-average(J3150,M3150,P3150,S3150,V3150),V3150-average(J3150,M3150,P3150,S3150,V3150)})/sumsq(J3150-average(J3150,M3150,P3150,S3150,V3150),M3150-average(J3150,M3150,P3150,S3150,V3150),P3150-average(J3150,M3150,P3150,S3150,V3150),S3150-average(J3150,M3150,P3150,S3150,V3150),V3150-average(J3150,M3150,P3150,S3150,V3150))</f>
        <v>-0.3338677231</v>
      </c>
    </row>
    <row r="3151" ht="15.75" customHeight="1">
      <c r="A3151" s="119">
        <v>3150.0</v>
      </c>
      <c r="B3151" s="143" t="str">
        <f t="array" ref="B3151">index(Systems!$A:$E,match($A3151,Systems!$A:$A,),match(B$1,Systems!$2:$2,))&amp;if(not(isblank(index(Systems!$A:$E,match($A3151,Systems!$A:$A,),match(Systems!$C$2,Systems!$2:$2,))))," ["&amp;index(Systems!$A:$E,match($A3151,Systems!$A:$A,),match(Systems!$C$2,Systems!$2:$2,))&amp;"]",)</f>
        <v>Bellerophon</v>
      </c>
      <c r="C3151" s="144">
        <f t="array" ref="C3151">round((F3151-average(I3151,L3151,O3151,R3151,U3151))*X3151+if($B3151=$H3151,0,iferror(average(vlookup({$H3151,$K3151,$N3151,$Q3151,$T3151},$B:$D,column(B$1),0)),index(C:C,match($H3151,$B:$B,)))),3)</f>
        <v>11.958</v>
      </c>
      <c r="D3151" s="144">
        <f t="array" ref="D3151">round((G3151-average(J3151,M3151,P3151,S3151,V3151))*Y3151+if($B3151=$H3151,0,iferror(average(vlookup({$H3151,$K3151,$N3151,$Q3151,$T3151},$B:$D,column(C$1),0)),index(D:D,match($H3151,$B:$B,)))),3)</f>
        <v>-468.362</v>
      </c>
      <c r="E3151" s="145" t="s">
        <v>8265</v>
      </c>
      <c r="F3151" s="146">
        <v>458.523</v>
      </c>
      <c r="G3151" s="146">
        <v>522.347</v>
      </c>
      <c r="H3151" s="151" t="s">
        <v>8266</v>
      </c>
      <c r="I3151" s="146">
        <v>332.822</v>
      </c>
      <c r="J3151" s="146">
        <v>377.478</v>
      </c>
      <c r="K3151" s="151" t="s">
        <v>1271</v>
      </c>
      <c r="L3151" s="146">
        <v>65.895</v>
      </c>
      <c r="M3151" s="146">
        <v>259.321</v>
      </c>
      <c r="N3151" s="151" t="s">
        <v>2118</v>
      </c>
      <c r="O3151" s="146">
        <v>605.427</v>
      </c>
      <c r="P3151" s="146">
        <v>280.981</v>
      </c>
      <c r="Q3151" s="151" t="s">
        <v>6289</v>
      </c>
      <c r="R3151" s="146">
        <v>377.816</v>
      </c>
      <c r="S3151" s="146">
        <v>150.965</v>
      </c>
      <c r="T3151" s="151" t="s">
        <v>573</v>
      </c>
      <c r="U3151" s="146">
        <v>334.574</v>
      </c>
      <c r="V3151" s="146">
        <v>666.569</v>
      </c>
      <c r="W3151" s="149"/>
      <c r="X3151" s="150">
        <f t="array" ref="X3151">sumproduct({index(C:C,match($H3151,$B:$B,0))-average(vlookup({$H3151,$K3151,$N3151,$Q3151,$T3151},$B:$D,column(B$1),0)),index(C:C,match($K3151,$B:$B,0))-average(vlookup({$H3151,$K3151,$N3151,$Q3151,$T3151},$B:$D,column(B$1),0)),index(C:C,match($N3151,$B:$B,0))-average(vlookup({$H3151,$K3151,$N3151,$Q3151,$T3151},$B:$D,column(B$1),0)),index(C:C,match($Q3151,$B:$B,0))-average(vlookup({$H3151,$K3151,$N3151,$Q3151,$T3151},$B:$D,column(B$1),0)),index(C:C,match($T3151,$B:$B,0))-average(vlookup({$H3151,$K3151,$N3151,$Q3151,$T3151},$B:$D,column(B$1),0))},{I3151-average(I3151,L3151,O3151,R3151,U3151),L3151-average(I3151,L3151,O3151,R3151,U3151),O3151-average(I3151,L3151,O3151,R3151,U3151),R3151-average(I3151,L3151,O3151,R3151,U3151),U3151-average(I3151,L3151,O3151,R3151,U3151)})/sumsq(I3151-average(I3151,L3151,O3151,R3151,U3151),L3151-average(I3151,L3151,O3151,R3151,U3151),O3151-average(I3151,L3151,O3151,R3151,U3151),R3151-average(I3151,L3151,O3151,R3151,U3151),U3151-average(I3151,L3151,O3151,R3151,U3151))</f>
        <v>0.3338636443</v>
      </c>
      <c r="Y3151" s="150">
        <f t="array" ref="Y3151">sumproduct({index(D:D,match($H3151,$B:$B,0))-average(vlookup({$H3151,$K3151,$N3151,$Q3151,$T3151},$B:$D,column(C$1),0)),index(D:D,match($K3151,$B:$B,0))-average(vlookup({$H3151,$K3151,$N3151,$Q3151,$T3151},$B:$D,column(C$1),0)),index(D:D,match($N3151,$B:$B,0))-average(vlookup({$H3151,$K3151,$N3151,$Q3151,$T3151},$B:$D,column(C$1),0)),index(D:D,match($Q3151,$B:$B,0))-average(vlookup({$H3151,$K3151,$N3151,$Q3151,$T3151},$B:$D,column(C$1),0)),index(D:D,match($T3151,$B:$B,0))-average(vlookup({$H3151,$K3151,$N3151,$Q3151,$T3151},$B:$D,column(C$1),0))},{J3151-average(J3151,M3151,P3151,S3151,V3151),M3151-average(J3151,M3151,P3151,S3151,V3151),P3151-average(J3151,M3151,P3151,S3151,V3151),S3151-average(J3151,M3151,P3151,S3151,V3151),V3151-average(J3151,M3151,P3151,S3151,V3151)})/sumsq(J3151-average(J3151,M3151,P3151,S3151,V3151),M3151-average(J3151,M3151,P3151,S3151,V3151),P3151-average(J3151,M3151,P3151,S3151,V3151),S3151-average(J3151,M3151,P3151,S3151,V3151),V3151-average(J3151,M3151,P3151,S3151,V3151))</f>
        <v>-0.3338677231</v>
      </c>
    </row>
    <row r="3152" ht="15.75" customHeight="1">
      <c r="A3152" s="119">
        <v>3151.0</v>
      </c>
      <c r="B3152" s="143" t="str">
        <f t="array" ref="B3152">index(Systems!$A:$E,match($A3152,Systems!$A:$A,),match(B$1,Systems!$2:$2,))&amp;if(not(isblank(index(Systems!$A:$E,match($A3152,Systems!$A:$A,),match(Systems!$C$2,Systems!$2:$2,))))," ["&amp;index(Systems!$A:$E,match($A3152,Systems!$A:$A,),match(Systems!$C$2,Systems!$2:$2,))&amp;"]",)</f>
        <v>Bonavista</v>
      </c>
      <c r="C3152" s="144">
        <f t="array" ref="C3152">round((F3152-average(I3152,L3152,O3152,R3152,U3152))*X3152+if($B3152=$H3152,0,iferror(average(vlookup({$H3152,$K3152,$N3152,$Q3152,$T3152},$B:$D,column(B$1),0)),index(C:C,match($H3152,$B:$B,)))),3)</f>
        <v>-51.958</v>
      </c>
      <c r="D3152" s="144">
        <f t="array" ref="D3152">round((G3152-average(J3152,M3152,P3152,S3152,V3152))*Y3152+if($B3152=$H3152,0,iferror(average(vlookup({$H3152,$K3152,$N3152,$Q3152,$T3152},$B:$D,column(C$1),0)),index(D:D,match($H3152,$B:$B,)))),3)</f>
        <v>-444.27</v>
      </c>
      <c r="E3152" s="145" t="s">
        <v>8265</v>
      </c>
      <c r="F3152" s="146">
        <v>267.08</v>
      </c>
      <c r="G3152" s="146">
        <v>450.188</v>
      </c>
      <c r="H3152" s="151" t="s">
        <v>8266</v>
      </c>
      <c r="I3152" s="146">
        <v>332.822</v>
      </c>
      <c r="J3152" s="146">
        <v>377.478</v>
      </c>
      <c r="K3152" s="151" t="s">
        <v>1271</v>
      </c>
      <c r="L3152" s="146">
        <v>65.895</v>
      </c>
      <c r="M3152" s="146">
        <v>259.321</v>
      </c>
      <c r="N3152" s="151" t="s">
        <v>2118</v>
      </c>
      <c r="O3152" s="146">
        <v>605.427</v>
      </c>
      <c r="P3152" s="146">
        <v>280.981</v>
      </c>
      <c r="Q3152" s="151" t="s">
        <v>6289</v>
      </c>
      <c r="R3152" s="146">
        <v>377.816</v>
      </c>
      <c r="S3152" s="146">
        <v>150.965</v>
      </c>
      <c r="T3152" s="151" t="s">
        <v>573</v>
      </c>
      <c r="U3152" s="146">
        <v>334.574</v>
      </c>
      <c r="V3152" s="146">
        <v>666.569</v>
      </c>
      <c r="W3152" s="149"/>
      <c r="X3152" s="150">
        <f t="array" ref="X3152">sumproduct({index(C:C,match($H3152,$B:$B,0))-average(vlookup({$H3152,$K3152,$N3152,$Q3152,$T3152},$B:$D,column(B$1),0)),index(C:C,match($K3152,$B:$B,0))-average(vlookup({$H3152,$K3152,$N3152,$Q3152,$T3152},$B:$D,column(B$1),0)),index(C:C,match($N3152,$B:$B,0))-average(vlookup({$H3152,$K3152,$N3152,$Q3152,$T3152},$B:$D,column(B$1),0)),index(C:C,match($Q3152,$B:$B,0))-average(vlookup({$H3152,$K3152,$N3152,$Q3152,$T3152},$B:$D,column(B$1),0)),index(C:C,match($T3152,$B:$B,0))-average(vlookup({$H3152,$K3152,$N3152,$Q3152,$T3152},$B:$D,column(B$1),0))},{I3152-average(I3152,L3152,O3152,R3152,U3152),L3152-average(I3152,L3152,O3152,R3152,U3152),O3152-average(I3152,L3152,O3152,R3152,U3152),R3152-average(I3152,L3152,O3152,R3152,U3152),U3152-average(I3152,L3152,O3152,R3152,U3152)})/sumsq(I3152-average(I3152,L3152,O3152,R3152,U3152),L3152-average(I3152,L3152,O3152,R3152,U3152),O3152-average(I3152,L3152,O3152,R3152,U3152),R3152-average(I3152,L3152,O3152,R3152,U3152),U3152-average(I3152,L3152,O3152,R3152,U3152))</f>
        <v>0.3338636443</v>
      </c>
      <c r="Y3152" s="150">
        <f t="array" ref="Y3152">sumproduct({index(D:D,match($H3152,$B:$B,0))-average(vlookup({$H3152,$K3152,$N3152,$Q3152,$T3152},$B:$D,column(C$1),0)),index(D:D,match($K3152,$B:$B,0))-average(vlookup({$H3152,$K3152,$N3152,$Q3152,$T3152},$B:$D,column(C$1),0)),index(D:D,match($N3152,$B:$B,0))-average(vlookup({$H3152,$K3152,$N3152,$Q3152,$T3152},$B:$D,column(C$1),0)),index(D:D,match($Q3152,$B:$B,0))-average(vlookup({$H3152,$K3152,$N3152,$Q3152,$T3152},$B:$D,column(C$1),0)),index(D:D,match($T3152,$B:$B,0))-average(vlookup({$H3152,$K3152,$N3152,$Q3152,$T3152},$B:$D,column(C$1),0))},{J3152-average(J3152,M3152,P3152,S3152,V3152),M3152-average(J3152,M3152,P3152,S3152,V3152),P3152-average(J3152,M3152,P3152,S3152,V3152),S3152-average(J3152,M3152,P3152,S3152,V3152),V3152-average(J3152,M3152,P3152,S3152,V3152)})/sumsq(J3152-average(J3152,M3152,P3152,S3152,V3152),M3152-average(J3152,M3152,P3152,S3152,V3152),P3152-average(J3152,M3152,P3152,S3152,V3152),S3152-average(J3152,M3152,P3152,S3152,V3152),V3152-average(J3152,M3152,P3152,S3152,V3152))</f>
        <v>-0.3338677231</v>
      </c>
    </row>
    <row r="3153" ht="15.75" customHeight="1">
      <c r="A3153" s="119">
        <v>3152.0</v>
      </c>
      <c r="B3153" s="143" t="str">
        <f t="array" ref="B3153">index(Systems!$A:$E,match($A3153,Systems!$A:$A,),match(B$1,Systems!$2:$2,))&amp;if(not(isblank(index(Systems!$A:$E,match($A3153,Systems!$A:$A,),match(Systems!$C$2,Systems!$2:$2,))))," ["&amp;index(Systems!$A:$E,match($A3153,Systems!$A:$A,),match(Systems!$C$2,Systems!$2:$2,))&amp;"]",)</f>
        <v>Cassilda</v>
      </c>
      <c r="C3153" s="144">
        <f t="array" ref="C3153">round((F3153-average(I3153,L3153,O3153,R3153,U3153))*X3153+if($B3153=$H3153,0,iferror(average(vlookup({$H3153,$K3153,$N3153,$Q3153,$T3153},$B:$D,column(B$1),0)),index(C:C,match($H3153,$B:$B,)))),3)</f>
        <v>-80.51</v>
      </c>
      <c r="D3153" s="144">
        <f t="array" ref="D3153">round((G3153-average(J3153,M3153,P3153,S3153,V3153))*Y3153+if($B3153=$H3153,0,iferror(average(vlookup({$H3153,$K3153,$N3153,$Q3153,$T3153},$B:$D,column(C$1),0)),index(D:D,match($H3153,$B:$B,)))),3)</f>
        <v>-411.599</v>
      </c>
      <c r="E3153" s="145" t="s">
        <v>8265</v>
      </c>
      <c r="F3153" s="146">
        <v>181.561</v>
      </c>
      <c r="G3153" s="146">
        <v>352.331</v>
      </c>
      <c r="H3153" s="151" t="s">
        <v>8266</v>
      </c>
      <c r="I3153" s="146">
        <v>332.822</v>
      </c>
      <c r="J3153" s="146">
        <v>377.478</v>
      </c>
      <c r="K3153" s="151" t="s">
        <v>1271</v>
      </c>
      <c r="L3153" s="146">
        <v>65.895</v>
      </c>
      <c r="M3153" s="146">
        <v>259.321</v>
      </c>
      <c r="N3153" s="151" t="s">
        <v>2118</v>
      </c>
      <c r="O3153" s="146">
        <v>605.427</v>
      </c>
      <c r="P3153" s="146">
        <v>280.981</v>
      </c>
      <c r="Q3153" s="151" t="s">
        <v>6289</v>
      </c>
      <c r="R3153" s="146">
        <v>377.816</v>
      </c>
      <c r="S3153" s="146">
        <v>150.965</v>
      </c>
      <c r="T3153" s="151" t="s">
        <v>573</v>
      </c>
      <c r="U3153" s="146">
        <v>334.574</v>
      </c>
      <c r="V3153" s="146">
        <v>666.569</v>
      </c>
      <c r="W3153" s="149"/>
      <c r="X3153" s="150">
        <f t="array" ref="X3153">sumproduct({index(C:C,match($H3153,$B:$B,0))-average(vlookup({$H3153,$K3153,$N3153,$Q3153,$T3153},$B:$D,column(B$1),0)),index(C:C,match($K3153,$B:$B,0))-average(vlookup({$H3153,$K3153,$N3153,$Q3153,$T3153},$B:$D,column(B$1),0)),index(C:C,match($N3153,$B:$B,0))-average(vlookup({$H3153,$K3153,$N3153,$Q3153,$T3153},$B:$D,column(B$1),0)),index(C:C,match($Q3153,$B:$B,0))-average(vlookup({$H3153,$K3153,$N3153,$Q3153,$T3153},$B:$D,column(B$1),0)),index(C:C,match($T3153,$B:$B,0))-average(vlookup({$H3153,$K3153,$N3153,$Q3153,$T3153},$B:$D,column(B$1),0))},{I3153-average(I3153,L3153,O3153,R3153,U3153),L3153-average(I3153,L3153,O3153,R3153,U3153),O3153-average(I3153,L3153,O3153,R3153,U3153),R3153-average(I3153,L3153,O3153,R3153,U3153),U3153-average(I3153,L3153,O3153,R3153,U3153)})/sumsq(I3153-average(I3153,L3153,O3153,R3153,U3153),L3153-average(I3153,L3153,O3153,R3153,U3153),O3153-average(I3153,L3153,O3153,R3153,U3153),R3153-average(I3153,L3153,O3153,R3153,U3153),U3153-average(I3153,L3153,O3153,R3153,U3153))</f>
        <v>0.3338636443</v>
      </c>
      <c r="Y3153" s="150">
        <f t="array" ref="Y3153">sumproduct({index(D:D,match($H3153,$B:$B,0))-average(vlookup({$H3153,$K3153,$N3153,$Q3153,$T3153},$B:$D,column(C$1),0)),index(D:D,match($K3153,$B:$B,0))-average(vlookup({$H3153,$K3153,$N3153,$Q3153,$T3153},$B:$D,column(C$1),0)),index(D:D,match($N3153,$B:$B,0))-average(vlookup({$H3153,$K3153,$N3153,$Q3153,$T3153},$B:$D,column(C$1),0)),index(D:D,match($Q3153,$B:$B,0))-average(vlookup({$H3153,$K3153,$N3153,$Q3153,$T3153},$B:$D,column(C$1),0)),index(D:D,match($T3153,$B:$B,0))-average(vlookup({$H3153,$K3153,$N3153,$Q3153,$T3153},$B:$D,column(C$1),0))},{J3153-average(J3153,M3153,P3153,S3153,V3153),M3153-average(J3153,M3153,P3153,S3153,V3153),P3153-average(J3153,M3153,P3153,S3153,V3153),S3153-average(J3153,M3153,P3153,S3153,V3153),V3153-average(J3153,M3153,P3153,S3153,V3153)})/sumsq(J3153-average(J3153,M3153,P3153,S3153,V3153),M3153-average(J3153,M3153,P3153,S3153,V3153),P3153-average(J3153,M3153,P3153,S3153,V3153),S3153-average(J3153,M3153,P3153,S3153,V3153),V3153-average(J3153,M3153,P3153,S3153,V3153))</f>
        <v>-0.3338677231</v>
      </c>
    </row>
    <row r="3154" ht="15.75" customHeight="1">
      <c r="A3154" s="119">
        <v>3153.0</v>
      </c>
      <c r="B3154" s="143" t="str">
        <f t="array" ref="B3154">index(Systems!$A:$E,match($A3154,Systems!$A:$A,),match(B$1,Systems!$2:$2,))&amp;if(not(isblank(index(Systems!$A:$E,match($A3154,Systems!$A:$A,),match(Systems!$C$2,Systems!$2:$2,))))," ["&amp;index(Systems!$A:$E,match($A3154,Systems!$A:$A,),match(Systems!$C$2,Systems!$2:$2,))&amp;"]",)</f>
        <v>Chaadan [Chadan (2864+) / Chandan (3022+)]</v>
      </c>
      <c r="C3154" s="144">
        <f t="array" ref="C3154">round((F3154-average(I3154,L3154,O3154,R3154,U3154))*X3154+if($B3154=$H3154,0,iferror(average(vlookup({$H3154,$K3154,$N3154,$Q3154,$T3154},$B:$D,column(B$1),0)),index(C:C,match($H3154,$B:$B,)))),3)</f>
        <v>18.195</v>
      </c>
      <c r="D3154" s="144">
        <f t="array" ref="D3154">round((G3154-average(J3154,M3154,P3154,S3154,V3154))*Y3154+if($B3154=$H3154,0,iferror(average(vlookup({$H3154,$K3154,$N3154,$Q3154,$T3154},$B:$D,column(C$1),0)),index(D:D,match($H3154,$B:$B,)))),3)</f>
        <v>-508.44</v>
      </c>
      <c r="E3154" s="145" t="s">
        <v>8265</v>
      </c>
      <c r="F3154" s="146">
        <v>477.204</v>
      </c>
      <c r="G3154" s="146">
        <v>642.388</v>
      </c>
      <c r="H3154" s="151" t="s">
        <v>8266</v>
      </c>
      <c r="I3154" s="146">
        <v>332.822</v>
      </c>
      <c r="J3154" s="146">
        <v>377.478</v>
      </c>
      <c r="K3154" s="151" t="s">
        <v>1271</v>
      </c>
      <c r="L3154" s="146">
        <v>65.895</v>
      </c>
      <c r="M3154" s="146">
        <v>259.321</v>
      </c>
      <c r="N3154" s="151" t="s">
        <v>2118</v>
      </c>
      <c r="O3154" s="146">
        <v>605.427</v>
      </c>
      <c r="P3154" s="146">
        <v>280.981</v>
      </c>
      <c r="Q3154" s="151" t="s">
        <v>6289</v>
      </c>
      <c r="R3154" s="146">
        <v>377.816</v>
      </c>
      <c r="S3154" s="146">
        <v>150.965</v>
      </c>
      <c r="T3154" s="151" t="s">
        <v>573</v>
      </c>
      <c r="U3154" s="146">
        <v>334.574</v>
      </c>
      <c r="V3154" s="146">
        <v>666.569</v>
      </c>
      <c r="W3154" s="149"/>
      <c r="X3154" s="150">
        <f t="array" ref="X3154">sumproduct({index(C:C,match($H3154,$B:$B,0))-average(vlookup({$H3154,$K3154,$N3154,$Q3154,$T3154},$B:$D,column(B$1),0)),index(C:C,match($K3154,$B:$B,0))-average(vlookup({$H3154,$K3154,$N3154,$Q3154,$T3154},$B:$D,column(B$1),0)),index(C:C,match($N3154,$B:$B,0))-average(vlookup({$H3154,$K3154,$N3154,$Q3154,$T3154},$B:$D,column(B$1),0)),index(C:C,match($Q3154,$B:$B,0))-average(vlookup({$H3154,$K3154,$N3154,$Q3154,$T3154},$B:$D,column(B$1),0)),index(C:C,match($T3154,$B:$B,0))-average(vlookup({$H3154,$K3154,$N3154,$Q3154,$T3154},$B:$D,column(B$1),0))},{I3154-average(I3154,L3154,O3154,R3154,U3154),L3154-average(I3154,L3154,O3154,R3154,U3154),O3154-average(I3154,L3154,O3154,R3154,U3154),R3154-average(I3154,L3154,O3154,R3154,U3154),U3154-average(I3154,L3154,O3154,R3154,U3154)})/sumsq(I3154-average(I3154,L3154,O3154,R3154,U3154),L3154-average(I3154,L3154,O3154,R3154,U3154),O3154-average(I3154,L3154,O3154,R3154,U3154),R3154-average(I3154,L3154,O3154,R3154,U3154),U3154-average(I3154,L3154,O3154,R3154,U3154))</f>
        <v>0.3338636443</v>
      </c>
      <c r="Y3154" s="150">
        <f t="array" ref="Y3154">sumproduct({index(D:D,match($H3154,$B:$B,0))-average(vlookup({$H3154,$K3154,$N3154,$Q3154,$T3154},$B:$D,column(C$1),0)),index(D:D,match($K3154,$B:$B,0))-average(vlookup({$H3154,$K3154,$N3154,$Q3154,$T3154},$B:$D,column(C$1),0)),index(D:D,match($N3154,$B:$B,0))-average(vlookup({$H3154,$K3154,$N3154,$Q3154,$T3154},$B:$D,column(C$1),0)),index(D:D,match($Q3154,$B:$B,0))-average(vlookup({$H3154,$K3154,$N3154,$Q3154,$T3154},$B:$D,column(C$1),0)),index(D:D,match($T3154,$B:$B,0))-average(vlookup({$H3154,$K3154,$N3154,$Q3154,$T3154},$B:$D,column(C$1),0))},{J3154-average(J3154,M3154,P3154,S3154,V3154),M3154-average(J3154,M3154,P3154,S3154,V3154),P3154-average(J3154,M3154,P3154,S3154,V3154),S3154-average(J3154,M3154,P3154,S3154,V3154),V3154-average(J3154,M3154,P3154,S3154,V3154)})/sumsq(J3154-average(J3154,M3154,P3154,S3154,V3154),M3154-average(J3154,M3154,P3154,S3154,V3154),P3154-average(J3154,M3154,P3154,S3154,V3154),S3154-average(J3154,M3154,P3154,S3154,V3154),V3154-average(J3154,M3154,P3154,S3154,V3154))</f>
        <v>-0.3338677231</v>
      </c>
    </row>
    <row r="3155" ht="15.75" customHeight="1">
      <c r="A3155" s="119">
        <v>3154.0</v>
      </c>
      <c r="B3155" s="143" t="str">
        <f t="array" ref="B3155">index(Systems!$A:$E,match($A3155,Systems!$A:$A,),match(B$1,Systems!$2:$2,))&amp;if(not(isblank(index(Systems!$A:$E,match($A3155,Systems!$A:$A,),match(Systems!$C$2,Systems!$2:$2,))))," ["&amp;index(Systems!$A:$E,match($A3155,Systems!$A:$A,),match(Systems!$C$2,Systems!$2:$2,))&amp;"]",)</f>
        <v>Don't [Mantharaka (3022+)]</v>
      </c>
      <c r="C3155" s="144">
        <f t="array" ref="C3155">round((F3155-average(I3155,L3155,O3155,R3155,U3155))*X3155+if($B3155=$H3155,0,iferror(average(vlookup({$H3155,$K3155,$N3155,$Q3155,$T3155},$B:$D,column(B$1),0)),index(C:C,match($H3155,$B:$B,)))),3)</f>
        <v>38.127</v>
      </c>
      <c r="D3155" s="144">
        <f t="array" ref="D3155">round((G3155-average(J3155,M3155,P3155,S3155,V3155))*Y3155+if($B3155=$H3155,0,iferror(average(vlookup({$H3155,$K3155,$N3155,$Q3155,$T3155},$B:$D,column(C$1),0)),index(D:D,match($H3155,$B:$B,)))),3)</f>
        <v>-489.219</v>
      </c>
      <c r="E3155" s="145" t="s">
        <v>8265</v>
      </c>
      <c r="F3155" s="146">
        <v>536.906</v>
      </c>
      <c r="G3155" s="146">
        <v>584.819</v>
      </c>
      <c r="H3155" s="151" t="s">
        <v>8266</v>
      </c>
      <c r="I3155" s="146">
        <v>332.822</v>
      </c>
      <c r="J3155" s="146">
        <v>377.478</v>
      </c>
      <c r="K3155" s="151" t="s">
        <v>1271</v>
      </c>
      <c r="L3155" s="146">
        <v>65.895</v>
      </c>
      <c r="M3155" s="146">
        <v>259.321</v>
      </c>
      <c r="N3155" s="151" t="s">
        <v>2118</v>
      </c>
      <c r="O3155" s="146">
        <v>605.427</v>
      </c>
      <c r="P3155" s="146">
        <v>280.981</v>
      </c>
      <c r="Q3155" s="151" t="s">
        <v>6289</v>
      </c>
      <c r="R3155" s="146">
        <v>377.816</v>
      </c>
      <c r="S3155" s="146">
        <v>150.965</v>
      </c>
      <c r="T3155" s="151" t="s">
        <v>573</v>
      </c>
      <c r="U3155" s="146">
        <v>334.574</v>
      </c>
      <c r="V3155" s="146">
        <v>666.569</v>
      </c>
      <c r="W3155" s="149"/>
      <c r="X3155" s="150">
        <f t="array" ref="X3155">sumproduct({index(C:C,match($H3155,$B:$B,0))-average(vlookup({$H3155,$K3155,$N3155,$Q3155,$T3155},$B:$D,column(B$1),0)),index(C:C,match($K3155,$B:$B,0))-average(vlookup({$H3155,$K3155,$N3155,$Q3155,$T3155},$B:$D,column(B$1),0)),index(C:C,match($N3155,$B:$B,0))-average(vlookup({$H3155,$K3155,$N3155,$Q3155,$T3155},$B:$D,column(B$1),0)),index(C:C,match($Q3155,$B:$B,0))-average(vlookup({$H3155,$K3155,$N3155,$Q3155,$T3155},$B:$D,column(B$1),0)),index(C:C,match($T3155,$B:$B,0))-average(vlookup({$H3155,$K3155,$N3155,$Q3155,$T3155},$B:$D,column(B$1),0))},{I3155-average(I3155,L3155,O3155,R3155,U3155),L3155-average(I3155,L3155,O3155,R3155,U3155),O3155-average(I3155,L3155,O3155,R3155,U3155),R3155-average(I3155,L3155,O3155,R3155,U3155),U3155-average(I3155,L3155,O3155,R3155,U3155)})/sumsq(I3155-average(I3155,L3155,O3155,R3155,U3155),L3155-average(I3155,L3155,O3155,R3155,U3155),O3155-average(I3155,L3155,O3155,R3155,U3155),R3155-average(I3155,L3155,O3155,R3155,U3155),U3155-average(I3155,L3155,O3155,R3155,U3155))</f>
        <v>0.3338636443</v>
      </c>
      <c r="Y3155" s="150">
        <f t="array" ref="Y3155">sumproduct({index(D:D,match($H3155,$B:$B,0))-average(vlookup({$H3155,$K3155,$N3155,$Q3155,$T3155},$B:$D,column(C$1),0)),index(D:D,match($K3155,$B:$B,0))-average(vlookup({$H3155,$K3155,$N3155,$Q3155,$T3155},$B:$D,column(C$1),0)),index(D:D,match($N3155,$B:$B,0))-average(vlookup({$H3155,$K3155,$N3155,$Q3155,$T3155},$B:$D,column(C$1),0)),index(D:D,match($Q3155,$B:$B,0))-average(vlookup({$H3155,$K3155,$N3155,$Q3155,$T3155},$B:$D,column(C$1),0)),index(D:D,match($T3155,$B:$B,0))-average(vlookup({$H3155,$K3155,$N3155,$Q3155,$T3155},$B:$D,column(C$1),0))},{J3155-average(J3155,M3155,P3155,S3155,V3155),M3155-average(J3155,M3155,P3155,S3155,V3155),P3155-average(J3155,M3155,P3155,S3155,V3155),S3155-average(J3155,M3155,P3155,S3155,V3155),V3155-average(J3155,M3155,P3155,S3155,V3155)})/sumsq(J3155-average(J3155,M3155,P3155,S3155,V3155),M3155-average(J3155,M3155,P3155,S3155,V3155),P3155-average(J3155,M3155,P3155,S3155,V3155),S3155-average(J3155,M3155,P3155,S3155,V3155),V3155-average(J3155,M3155,P3155,S3155,V3155))</f>
        <v>-0.3338677231</v>
      </c>
    </row>
    <row r="3156" ht="15.75" customHeight="1">
      <c r="A3156" s="119">
        <v>3155.0</v>
      </c>
      <c r="B3156" s="143" t="str">
        <f t="array" ref="B3156">index(Systems!$A:$E,match($A3156,Systems!$A:$A,),match(B$1,Systems!$2:$2,))&amp;if(not(isblank(index(Systems!$A:$E,match($A3156,Systems!$A:$A,),match(Systems!$C$2,Systems!$2:$2,))))," ["&amp;index(Systems!$A:$E,match($A3156,Systems!$A:$A,),match(Systems!$C$2,Systems!$2:$2,))&amp;"]",)</f>
        <v>Highwater</v>
      </c>
      <c r="C3156" s="144">
        <f t="array" ref="C3156">round((F3156-average(I3156,L3156,O3156,R3156,U3156))*X3156+if($B3156=$H3156,0,iferror(average(vlookup({$H3156,$K3156,$N3156,$Q3156,$T3156},$B:$D,column(B$1),0)),index(C:C,match($H3156,$B:$B,)))),3)</f>
        <v>61.138</v>
      </c>
      <c r="D3156" s="144">
        <f t="array" ref="D3156">round((G3156-average(J3156,M3156,P3156,S3156,V3156))*Y3156+if($B3156=$H3156,0,iferror(average(vlookup({$H3156,$K3156,$N3156,$Q3156,$T3156},$B:$D,column(C$1),0)),index(D:D,match($H3156,$B:$B,)))),3)</f>
        <v>-495.083</v>
      </c>
      <c r="E3156" s="145" t="s">
        <v>8265</v>
      </c>
      <c r="F3156" s="146">
        <v>605.828</v>
      </c>
      <c r="G3156" s="146">
        <v>602.383</v>
      </c>
      <c r="H3156" s="151" t="s">
        <v>8266</v>
      </c>
      <c r="I3156" s="146">
        <v>332.822</v>
      </c>
      <c r="J3156" s="146">
        <v>377.478</v>
      </c>
      <c r="K3156" s="151" t="s">
        <v>1271</v>
      </c>
      <c r="L3156" s="146">
        <v>65.895</v>
      </c>
      <c r="M3156" s="146">
        <v>259.321</v>
      </c>
      <c r="N3156" s="151" t="s">
        <v>2118</v>
      </c>
      <c r="O3156" s="146">
        <v>605.427</v>
      </c>
      <c r="P3156" s="146">
        <v>280.981</v>
      </c>
      <c r="Q3156" s="151" t="s">
        <v>6289</v>
      </c>
      <c r="R3156" s="146">
        <v>377.816</v>
      </c>
      <c r="S3156" s="146">
        <v>150.965</v>
      </c>
      <c r="T3156" s="151" t="s">
        <v>573</v>
      </c>
      <c r="U3156" s="146">
        <v>334.574</v>
      </c>
      <c r="V3156" s="146">
        <v>666.569</v>
      </c>
      <c r="W3156" s="149"/>
      <c r="X3156" s="150">
        <f t="array" ref="X3156">sumproduct({index(C:C,match($H3156,$B:$B,0))-average(vlookup({$H3156,$K3156,$N3156,$Q3156,$T3156},$B:$D,column(B$1),0)),index(C:C,match($K3156,$B:$B,0))-average(vlookup({$H3156,$K3156,$N3156,$Q3156,$T3156},$B:$D,column(B$1),0)),index(C:C,match($N3156,$B:$B,0))-average(vlookup({$H3156,$K3156,$N3156,$Q3156,$T3156},$B:$D,column(B$1),0)),index(C:C,match($Q3156,$B:$B,0))-average(vlookup({$H3156,$K3156,$N3156,$Q3156,$T3156},$B:$D,column(B$1),0)),index(C:C,match($T3156,$B:$B,0))-average(vlookup({$H3156,$K3156,$N3156,$Q3156,$T3156},$B:$D,column(B$1),0))},{I3156-average(I3156,L3156,O3156,R3156,U3156),L3156-average(I3156,L3156,O3156,R3156,U3156),O3156-average(I3156,L3156,O3156,R3156,U3156),R3156-average(I3156,L3156,O3156,R3156,U3156),U3156-average(I3156,L3156,O3156,R3156,U3156)})/sumsq(I3156-average(I3156,L3156,O3156,R3156,U3156),L3156-average(I3156,L3156,O3156,R3156,U3156),O3156-average(I3156,L3156,O3156,R3156,U3156),R3156-average(I3156,L3156,O3156,R3156,U3156),U3156-average(I3156,L3156,O3156,R3156,U3156))</f>
        <v>0.3338636443</v>
      </c>
      <c r="Y3156" s="150">
        <f t="array" ref="Y3156">sumproduct({index(D:D,match($H3156,$B:$B,0))-average(vlookup({$H3156,$K3156,$N3156,$Q3156,$T3156},$B:$D,column(C$1),0)),index(D:D,match($K3156,$B:$B,0))-average(vlookup({$H3156,$K3156,$N3156,$Q3156,$T3156},$B:$D,column(C$1),0)),index(D:D,match($N3156,$B:$B,0))-average(vlookup({$H3156,$K3156,$N3156,$Q3156,$T3156},$B:$D,column(C$1),0)),index(D:D,match($Q3156,$B:$B,0))-average(vlookup({$H3156,$K3156,$N3156,$Q3156,$T3156},$B:$D,column(C$1),0)),index(D:D,match($T3156,$B:$B,0))-average(vlookup({$H3156,$K3156,$N3156,$Q3156,$T3156},$B:$D,column(C$1),0))},{J3156-average(J3156,M3156,P3156,S3156,V3156),M3156-average(J3156,M3156,P3156,S3156,V3156),P3156-average(J3156,M3156,P3156,S3156,V3156),S3156-average(J3156,M3156,P3156,S3156,V3156),V3156-average(J3156,M3156,P3156,S3156,V3156)})/sumsq(J3156-average(J3156,M3156,P3156,S3156,V3156),M3156-average(J3156,M3156,P3156,S3156,V3156),P3156-average(J3156,M3156,P3156,S3156,V3156),S3156-average(J3156,M3156,P3156,S3156,V3156),V3156-average(J3156,M3156,P3156,S3156,V3156))</f>
        <v>-0.3338677231</v>
      </c>
    </row>
    <row r="3157" ht="15.75" customHeight="1">
      <c r="A3157" s="119">
        <v>3156.0</v>
      </c>
      <c r="B3157" s="143" t="str">
        <f t="array" ref="B3157">index(Systems!$A:$E,match($A3157,Systems!$A:$A,),match(B$1,Systems!$2:$2,))&amp;if(not(isblank(index(Systems!$A:$E,match($A3157,Systems!$A:$A,),match(Systems!$C$2,Systems!$2:$2,))))," ["&amp;index(Systems!$A:$E,match($A3157,Systems!$A:$A,),match(Systems!$C$2,Systems!$2:$2,))&amp;"]",)</f>
        <v>Nuncavoy</v>
      </c>
      <c r="C3157" s="144">
        <f t="array" ref="C3157">round((F3157-average(I3157,L3157,O3157,R3157,U3157))*X3157+if($B3157=$H3157,0,iferror(average(vlookup({$H3157,$K3157,$N3157,$Q3157,$T3157},$B:$D,column(B$1),0)),index(C:C,match($H3157,$B:$B,)))),3)</f>
        <v>45.168</v>
      </c>
      <c r="D3157" s="144">
        <f t="array" ref="D3157">round((G3157-average(J3157,M3157,P3157,S3157,V3157))*Y3157+if($B3157=$H3157,0,iferror(average(vlookup({$H3157,$K3157,$N3157,$Q3157,$T3157},$B:$D,column(C$1),0)),index(D:D,match($H3157,$B:$B,)))),3)</f>
        <v>-445.933</v>
      </c>
      <c r="E3157" s="145" t="s">
        <v>8265</v>
      </c>
      <c r="F3157" s="146">
        <v>557.994</v>
      </c>
      <c r="G3157" s="146">
        <v>455.168</v>
      </c>
      <c r="H3157" s="151" t="s">
        <v>8266</v>
      </c>
      <c r="I3157" s="146">
        <v>332.822</v>
      </c>
      <c r="J3157" s="146">
        <v>377.478</v>
      </c>
      <c r="K3157" s="151" t="s">
        <v>1271</v>
      </c>
      <c r="L3157" s="146">
        <v>65.895</v>
      </c>
      <c r="M3157" s="146">
        <v>259.321</v>
      </c>
      <c r="N3157" s="151" t="s">
        <v>2118</v>
      </c>
      <c r="O3157" s="146">
        <v>605.427</v>
      </c>
      <c r="P3157" s="146">
        <v>280.981</v>
      </c>
      <c r="Q3157" s="151" t="s">
        <v>6289</v>
      </c>
      <c r="R3157" s="146">
        <v>377.816</v>
      </c>
      <c r="S3157" s="146">
        <v>150.965</v>
      </c>
      <c r="T3157" s="151" t="s">
        <v>573</v>
      </c>
      <c r="U3157" s="146">
        <v>334.574</v>
      </c>
      <c r="V3157" s="146">
        <v>666.569</v>
      </c>
      <c r="W3157" s="149"/>
      <c r="X3157" s="150">
        <f t="array" ref="X3157">sumproduct({index(C:C,match($H3157,$B:$B,0))-average(vlookup({$H3157,$K3157,$N3157,$Q3157,$T3157},$B:$D,column(B$1),0)),index(C:C,match($K3157,$B:$B,0))-average(vlookup({$H3157,$K3157,$N3157,$Q3157,$T3157},$B:$D,column(B$1),0)),index(C:C,match($N3157,$B:$B,0))-average(vlookup({$H3157,$K3157,$N3157,$Q3157,$T3157},$B:$D,column(B$1),0)),index(C:C,match($Q3157,$B:$B,0))-average(vlookup({$H3157,$K3157,$N3157,$Q3157,$T3157},$B:$D,column(B$1),0)),index(C:C,match($T3157,$B:$B,0))-average(vlookup({$H3157,$K3157,$N3157,$Q3157,$T3157},$B:$D,column(B$1),0))},{I3157-average(I3157,L3157,O3157,R3157,U3157),L3157-average(I3157,L3157,O3157,R3157,U3157),O3157-average(I3157,L3157,O3157,R3157,U3157),R3157-average(I3157,L3157,O3157,R3157,U3157),U3157-average(I3157,L3157,O3157,R3157,U3157)})/sumsq(I3157-average(I3157,L3157,O3157,R3157,U3157),L3157-average(I3157,L3157,O3157,R3157,U3157),O3157-average(I3157,L3157,O3157,R3157,U3157),R3157-average(I3157,L3157,O3157,R3157,U3157),U3157-average(I3157,L3157,O3157,R3157,U3157))</f>
        <v>0.3338636443</v>
      </c>
      <c r="Y3157" s="150">
        <f t="array" ref="Y3157">sumproduct({index(D:D,match($H3157,$B:$B,0))-average(vlookup({$H3157,$K3157,$N3157,$Q3157,$T3157},$B:$D,column(C$1),0)),index(D:D,match($K3157,$B:$B,0))-average(vlookup({$H3157,$K3157,$N3157,$Q3157,$T3157},$B:$D,column(C$1),0)),index(D:D,match($N3157,$B:$B,0))-average(vlookup({$H3157,$K3157,$N3157,$Q3157,$T3157},$B:$D,column(C$1),0)),index(D:D,match($Q3157,$B:$B,0))-average(vlookup({$H3157,$K3157,$N3157,$Q3157,$T3157},$B:$D,column(C$1),0)),index(D:D,match($T3157,$B:$B,0))-average(vlookup({$H3157,$K3157,$N3157,$Q3157,$T3157},$B:$D,column(C$1),0))},{J3157-average(J3157,M3157,P3157,S3157,V3157),M3157-average(J3157,M3157,P3157,S3157,V3157),P3157-average(J3157,M3157,P3157,S3157,V3157),S3157-average(J3157,M3157,P3157,S3157,V3157),V3157-average(J3157,M3157,P3157,S3157,V3157)})/sumsq(J3157-average(J3157,M3157,P3157,S3157,V3157),M3157-average(J3157,M3157,P3157,S3157,V3157),P3157-average(J3157,M3157,P3157,S3157,V3157),S3157-average(J3157,M3157,P3157,S3157,V3157),V3157-average(J3157,M3157,P3157,S3157,V3157))</f>
        <v>-0.3338677231</v>
      </c>
    </row>
    <row r="3158" ht="15.75" customHeight="1">
      <c r="A3158" s="119">
        <v>3157.0</v>
      </c>
      <c r="B3158" s="143" t="str">
        <f t="array" ref="B3158">index(Systems!$A:$E,match($A3158,Systems!$A:$A,),match(B$1,Systems!$2:$2,))&amp;if(not(isblank(index(Systems!$A:$E,match($A3158,Systems!$A:$A,),match(Systems!$C$2,Systems!$2:$2,))))," ["&amp;index(Systems!$A:$E,match($A3158,Systems!$A:$A,),match(Systems!$C$2,Systems!$2:$2,))&amp;"]",)</f>
        <v>Sacromonte</v>
      </c>
      <c r="C3158" s="144">
        <f t="array" ref="C3158">round((F3158-average(I3158,L3158,O3158,R3158,U3158))*X3158+if($B3158=$H3158,0,iferror(average(vlookup({$H3158,$K3158,$N3158,$Q3158,$T3158},$B:$D,column(B$1),0)),index(C:C,match($H3158,$B:$B,)))),3)</f>
        <v>58.465</v>
      </c>
      <c r="D3158" s="144">
        <f t="array" ref="D3158">round((G3158-average(J3158,M3158,P3158,S3158,V3158))*Y3158+if($B3158=$H3158,0,iferror(average(vlookup({$H3158,$K3158,$N3158,$Q3158,$T3158},$B:$D,column(C$1),0)),index(D:D,match($H3158,$B:$B,)))),3)</f>
        <v>-458.791</v>
      </c>
      <c r="E3158" s="145" t="s">
        <v>8265</v>
      </c>
      <c r="F3158" s="146">
        <v>597.823</v>
      </c>
      <c r="G3158" s="146">
        <v>493.68</v>
      </c>
      <c r="H3158" s="151" t="s">
        <v>8266</v>
      </c>
      <c r="I3158" s="146">
        <v>332.822</v>
      </c>
      <c r="J3158" s="146">
        <v>377.478</v>
      </c>
      <c r="K3158" s="151" t="s">
        <v>1271</v>
      </c>
      <c r="L3158" s="146">
        <v>65.895</v>
      </c>
      <c r="M3158" s="146">
        <v>259.321</v>
      </c>
      <c r="N3158" s="151" t="s">
        <v>2118</v>
      </c>
      <c r="O3158" s="146">
        <v>605.427</v>
      </c>
      <c r="P3158" s="146">
        <v>280.981</v>
      </c>
      <c r="Q3158" s="151" t="s">
        <v>6289</v>
      </c>
      <c r="R3158" s="146">
        <v>377.816</v>
      </c>
      <c r="S3158" s="146">
        <v>150.965</v>
      </c>
      <c r="T3158" s="151" t="s">
        <v>573</v>
      </c>
      <c r="U3158" s="146">
        <v>334.574</v>
      </c>
      <c r="V3158" s="146">
        <v>666.569</v>
      </c>
      <c r="W3158" s="149"/>
      <c r="X3158" s="150">
        <f t="array" ref="X3158">sumproduct({index(C:C,match($H3158,$B:$B,0))-average(vlookup({$H3158,$K3158,$N3158,$Q3158,$T3158},$B:$D,column(B$1),0)),index(C:C,match($K3158,$B:$B,0))-average(vlookup({$H3158,$K3158,$N3158,$Q3158,$T3158},$B:$D,column(B$1),0)),index(C:C,match($N3158,$B:$B,0))-average(vlookup({$H3158,$K3158,$N3158,$Q3158,$T3158},$B:$D,column(B$1),0)),index(C:C,match($Q3158,$B:$B,0))-average(vlookup({$H3158,$K3158,$N3158,$Q3158,$T3158},$B:$D,column(B$1),0)),index(C:C,match($T3158,$B:$B,0))-average(vlookup({$H3158,$K3158,$N3158,$Q3158,$T3158},$B:$D,column(B$1),0))},{I3158-average(I3158,L3158,O3158,R3158,U3158),L3158-average(I3158,L3158,O3158,R3158,U3158),O3158-average(I3158,L3158,O3158,R3158,U3158),R3158-average(I3158,L3158,O3158,R3158,U3158),U3158-average(I3158,L3158,O3158,R3158,U3158)})/sumsq(I3158-average(I3158,L3158,O3158,R3158,U3158),L3158-average(I3158,L3158,O3158,R3158,U3158),O3158-average(I3158,L3158,O3158,R3158,U3158),R3158-average(I3158,L3158,O3158,R3158,U3158),U3158-average(I3158,L3158,O3158,R3158,U3158))</f>
        <v>0.3338636443</v>
      </c>
      <c r="Y3158" s="150">
        <f t="array" ref="Y3158">sumproduct({index(D:D,match($H3158,$B:$B,0))-average(vlookup({$H3158,$K3158,$N3158,$Q3158,$T3158},$B:$D,column(C$1),0)),index(D:D,match($K3158,$B:$B,0))-average(vlookup({$H3158,$K3158,$N3158,$Q3158,$T3158},$B:$D,column(C$1),0)),index(D:D,match($N3158,$B:$B,0))-average(vlookup({$H3158,$K3158,$N3158,$Q3158,$T3158},$B:$D,column(C$1),0)),index(D:D,match($Q3158,$B:$B,0))-average(vlookup({$H3158,$K3158,$N3158,$Q3158,$T3158},$B:$D,column(C$1),0)),index(D:D,match($T3158,$B:$B,0))-average(vlookup({$H3158,$K3158,$N3158,$Q3158,$T3158},$B:$D,column(C$1),0))},{J3158-average(J3158,M3158,P3158,S3158,V3158),M3158-average(J3158,M3158,P3158,S3158,V3158),P3158-average(J3158,M3158,P3158,S3158,V3158),S3158-average(J3158,M3158,P3158,S3158,V3158),V3158-average(J3158,M3158,P3158,S3158,V3158)})/sumsq(J3158-average(J3158,M3158,P3158,S3158,V3158),M3158-average(J3158,M3158,P3158,S3158,V3158),P3158-average(J3158,M3158,P3158,S3158,V3158),S3158-average(J3158,M3158,P3158,S3158,V3158),V3158-average(J3158,M3158,P3158,S3158,V3158))</f>
        <v>-0.3338677231</v>
      </c>
    </row>
    <row r="3159" ht="15.75" customHeight="1">
      <c r="A3159" s="119">
        <v>3158.0</v>
      </c>
      <c r="B3159" s="143" t="str">
        <f t="array" ref="B3159">index(Systems!$A:$E,match($A3159,Systems!$A:$A,),match(B$1,Systems!$2:$2,))&amp;if(not(isblank(index(Systems!$A:$E,match($A3159,Systems!$A:$A,),match(Systems!$C$2,Systems!$2:$2,))))," ["&amp;index(Systems!$A:$E,match($A3159,Systems!$A:$A,),match(Systems!$C$2,Systems!$2:$2,))&amp;"]",)</f>
        <v>Ahlat</v>
      </c>
      <c r="C3159" s="144">
        <f t="array" ref="C3159">round((F3159-average(I3159,L3159,O3159,R3159,U3159))*X3159+if($B3159=$H3159,0,iferror(average(vlookup({$H3159,$K3159,$N3159,$Q3159,$T3159},$B:$D,column(B$1),0)),index(C:C,match($H3159,$B:$B,)))),3)</f>
        <v>207.051</v>
      </c>
      <c r="D3159" s="144">
        <f t="array" ref="D3159">round((G3159-average(J3159,M3159,P3159,S3159,V3159))*Y3159+if($B3159=$H3159,0,iferror(average(vlookup({$H3159,$K3159,$N3159,$Q3159,$T3159},$B:$D,column(C$1),0)),index(D:D,match($H3159,$B:$B,)))),3)</f>
        <v>-508.185</v>
      </c>
      <c r="E3159" s="145" t="s">
        <v>8267</v>
      </c>
      <c r="F3159" s="146">
        <v>430.82</v>
      </c>
      <c r="G3159" s="146">
        <v>641.663</v>
      </c>
      <c r="H3159" s="151" t="s">
        <v>5984</v>
      </c>
      <c r="I3159" s="146">
        <v>295.217</v>
      </c>
      <c r="J3159" s="146">
        <v>427.943</v>
      </c>
      <c r="K3159" s="151" t="s">
        <v>6207</v>
      </c>
      <c r="L3159" s="146">
        <v>11.671</v>
      </c>
      <c r="M3159" s="146">
        <v>567.134</v>
      </c>
      <c r="N3159" s="151" t="s">
        <v>8268</v>
      </c>
      <c r="O3159" s="146">
        <v>609.726</v>
      </c>
      <c r="P3159" s="146">
        <v>330.555</v>
      </c>
      <c r="Q3159" s="151" t="s">
        <v>3333</v>
      </c>
      <c r="R3159" s="146">
        <v>187.78</v>
      </c>
      <c r="S3159" s="146">
        <v>71.109</v>
      </c>
      <c r="T3159" s="151" t="s">
        <v>3621</v>
      </c>
      <c r="U3159" s="146">
        <v>182.626</v>
      </c>
      <c r="V3159" s="146">
        <v>574.457</v>
      </c>
      <c r="W3159" s="149"/>
      <c r="X3159" s="150">
        <f t="array" ref="X3159">sumproduct({index(C:C,match($H3159,$B:$B,0))-average(vlookup({$H3159,$K3159,$N3159,$Q3159,$T3159},$B:$D,column(B$1),0)),index(C:C,match($K3159,$B:$B,0))-average(vlookup({$H3159,$K3159,$N3159,$Q3159,$T3159},$B:$D,column(B$1),0)),index(C:C,match($N3159,$B:$B,0))-average(vlookup({$H3159,$K3159,$N3159,$Q3159,$T3159},$B:$D,column(B$1),0)),index(C:C,match($Q3159,$B:$B,0))-average(vlookup({$H3159,$K3159,$N3159,$Q3159,$T3159},$B:$D,column(B$1),0)),index(C:C,match($T3159,$B:$B,0))-average(vlookup({$H3159,$K3159,$N3159,$Q3159,$T3159},$B:$D,column(B$1),0))},{I3159-average(I3159,L3159,O3159,R3159,U3159),L3159-average(I3159,L3159,O3159,R3159,U3159),O3159-average(I3159,L3159,O3159,R3159,U3159),R3159-average(I3159,L3159,O3159,R3159,U3159),U3159-average(I3159,L3159,O3159,R3159,U3159)})/sumsq(I3159-average(I3159,L3159,O3159,R3159,U3159),L3159-average(I3159,L3159,O3159,R3159,U3159),O3159-average(I3159,L3159,O3159,R3159,U3159),R3159-average(I3159,L3159,O3159,R3159,U3159),U3159-average(I3159,L3159,O3159,R3159,U3159))</f>
        <v>0.3338544561</v>
      </c>
      <c r="Y3159" s="150">
        <f t="array" ref="Y3159">sumproduct({index(D:D,match($H3159,$B:$B,0))-average(vlookup({$H3159,$K3159,$N3159,$Q3159,$T3159},$B:$D,column(C$1),0)),index(D:D,match($K3159,$B:$B,0))-average(vlookup({$H3159,$K3159,$N3159,$Q3159,$T3159},$B:$D,column(C$1),0)),index(D:D,match($N3159,$B:$B,0))-average(vlookup({$H3159,$K3159,$N3159,$Q3159,$T3159},$B:$D,column(C$1),0)),index(D:D,match($Q3159,$B:$B,0))-average(vlookup({$H3159,$K3159,$N3159,$Q3159,$T3159},$B:$D,column(C$1),0)),index(D:D,match($T3159,$B:$B,0))-average(vlookup({$H3159,$K3159,$N3159,$Q3159,$T3159},$B:$D,column(C$1),0))},{J3159-average(J3159,M3159,P3159,S3159,V3159),M3159-average(J3159,M3159,P3159,S3159,V3159),P3159-average(J3159,M3159,P3159,S3159,V3159),S3159-average(J3159,M3159,P3159,S3159,V3159),V3159-average(J3159,M3159,P3159,S3159,V3159)})/sumsq(J3159-average(J3159,M3159,P3159,S3159,V3159),M3159-average(J3159,M3159,P3159,S3159,V3159),P3159-average(J3159,M3159,P3159,S3159,V3159),S3159-average(J3159,M3159,P3159,S3159,V3159),V3159-average(J3159,M3159,P3159,S3159,V3159))</f>
        <v>-0.3338388911</v>
      </c>
    </row>
    <row r="3160" ht="15.75" customHeight="1">
      <c r="A3160" s="119">
        <v>3159.0</v>
      </c>
      <c r="B3160" s="143" t="str">
        <f t="array" ref="B3160">index(Systems!$A:$E,match($A3160,Systems!$A:$A,),match(B$1,Systems!$2:$2,))&amp;if(not(isblank(index(Systems!$A:$E,match($A3160,Systems!$A:$A,),match(Systems!$C$2,Systems!$2:$2,))))," ["&amp;index(Systems!$A:$E,match($A3160,Systems!$A:$A,),match(Systems!$C$2,Systems!$2:$2,))&amp;"]",)</f>
        <v>Fairuza</v>
      </c>
      <c r="C3160" s="144">
        <f t="array" ref="C3160">round((F3160-average(I3160,L3160,O3160,R3160,U3160))*X3160+if($B3160=$H3160,0,iferror(average(vlookup({$H3160,$K3160,$N3160,$Q3160,$T3160},$B:$D,column(B$1),0)),index(C:C,match($H3160,$B:$B,)))),3)</f>
        <v>145.345</v>
      </c>
      <c r="D3160" s="144">
        <f t="array" ref="D3160">round((G3160-average(J3160,M3160,P3160,S3160,V3160))*Y3160+if($B3160=$H3160,0,iferror(average(vlookup({$H3160,$K3160,$N3160,$Q3160,$T3160},$B:$D,column(C$1),0)),index(D:D,match($H3160,$B:$B,)))),3)</f>
        <v>-485.8</v>
      </c>
      <c r="E3160" s="145" t="s">
        <v>8267</v>
      </c>
      <c r="F3160" s="146">
        <v>245.989</v>
      </c>
      <c r="G3160" s="146">
        <v>574.61</v>
      </c>
      <c r="H3160" s="151" t="s">
        <v>5984</v>
      </c>
      <c r="I3160" s="146">
        <v>295.217</v>
      </c>
      <c r="J3160" s="146">
        <v>427.943</v>
      </c>
      <c r="K3160" s="151" t="s">
        <v>6207</v>
      </c>
      <c r="L3160" s="146">
        <v>11.671</v>
      </c>
      <c r="M3160" s="146">
        <v>567.134</v>
      </c>
      <c r="N3160" s="151" t="s">
        <v>8268</v>
      </c>
      <c r="O3160" s="146">
        <v>609.726</v>
      </c>
      <c r="P3160" s="146">
        <v>330.555</v>
      </c>
      <c r="Q3160" s="151" t="s">
        <v>3333</v>
      </c>
      <c r="R3160" s="146">
        <v>187.78</v>
      </c>
      <c r="S3160" s="146">
        <v>71.109</v>
      </c>
      <c r="T3160" s="151" t="s">
        <v>3621</v>
      </c>
      <c r="U3160" s="146">
        <v>182.626</v>
      </c>
      <c r="V3160" s="146">
        <v>574.457</v>
      </c>
      <c r="W3160" s="149"/>
      <c r="X3160" s="150">
        <f t="array" ref="X3160">sumproduct({index(C:C,match($H3160,$B:$B,0))-average(vlookup({$H3160,$K3160,$N3160,$Q3160,$T3160},$B:$D,column(B$1),0)),index(C:C,match($K3160,$B:$B,0))-average(vlookup({$H3160,$K3160,$N3160,$Q3160,$T3160},$B:$D,column(B$1),0)),index(C:C,match($N3160,$B:$B,0))-average(vlookup({$H3160,$K3160,$N3160,$Q3160,$T3160},$B:$D,column(B$1),0)),index(C:C,match($Q3160,$B:$B,0))-average(vlookup({$H3160,$K3160,$N3160,$Q3160,$T3160},$B:$D,column(B$1),0)),index(C:C,match($T3160,$B:$B,0))-average(vlookup({$H3160,$K3160,$N3160,$Q3160,$T3160},$B:$D,column(B$1),0))},{I3160-average(I3160,L3160,O3160,R3160,U3160),L3160-average(I3160,L3160,O3160,R3160,U3160),O3160-average(I3160,L3160,O3160,R3160,U3160),R3160-average(I3160,L3160,O3160,R3160,U3160),U3160-average(I3160,L3160,O3160,R3160,U3160)})/sumsq(I3160-average(I3160,L3160,O3160,R3160,U3160),L3160-average(I3160,L3160,O3160,R3160,U3160),O3160-average(I3160,L3160,O3160,R3160,U3160),R3160-average(I3160,L3160,O3160,R3160,U3160),U3160-average(I3160,L3160,O3160,R3160,U3160))</f>
        <v>0.3338544561</v>
      </c>
      <c r="Y3160" s="150">
        <f t="array" ref="Y3160">sumproduct({index(D:D,match($H3160,$B:$B,0))-average(vlookup({$H3160,$K3160,$N3160,$Q3160,$T3160},$B:$D,column(C$1),0)),index(D:D,match($K3160,$B:$B,0))-average(vlookup({$H3160,$K3160,$N3160,$Q3160,$T3160},$B:$D,column(C$1),0)),index(D:D,match($N3160,$B:$B,0))-average(vlookup({$H3160,$K3160,$N3160,$Q3160,$T3160},$B:$D,column(C$1),0)),index(D:D,match($Q3160,$B:$B,0))-average(vlookup({$H3160,$K3160,$N3160,$Q3160,$T3160},$B:$D,column(C$1),0)),index(D:D,match($T3160,$B:$B,0))-average(vlookup({$H3160,$K3160,$N3160,$Q3160,$T3160},$B:$D,column(C$1),0))},{J3160-average(J3160,M3160,P3160,S3160,V3160),M3160-average(J3160,M3160,P3160,S3160,V3160),P3160-average(J3160,M3160,P3160,S3160,V3160),S3160-average(J3160,M3160,P3160,S3160,V3160),V3160-average(J3160,M3160,P3160,S3160,V3160)})/sumsq(J3160-average(J3160,M3160,P3160,S3160,V3160),M3160-average(J3160,M3160,P3160,S3160,V3160),P3160-average(J3160,M3160,P3160,S3160,V3160),S3160-average(J3160,M3160,P3160,S3160,V3160),V3160-average(J3160,M3160,P3160,S3160,V3160))</f>
        <v>-0.3338388911</v>
      </c>
    </row>
    <row r="3161" ht="15.75" customHeight="1">
      <c r="A3161" s="119">
        <v>3160.0</v>
      </c>
      <c r="B3161" s="143" t="str">
        <f t="array" ref="B3161">index(Systems!$A:$E,match($A3161,Systems!$A:$A,),match(B$1,Systems!$2:$2,))&amp;if(not(isblank(index(Systems!$A:$E,match($A3161,Systems!$A:$A,),match(Systems!$C$2,Systems!$2:$2,))))," ["&amp;index(Systems!$A:$E,match($A3161,Systems!$A:$A,),match(Systems!$C$2,Systems!$2:$2,))&amp;"]",)</f>
        <v>Gaucin</v>
      </c>
      <c r="C3161" s="144">
        <f t="array" ref="C3161">round((F3161-average(I3161,L3161,O3161,R3161,U3161))*X3161+if($B3161=$H3161,0,iferror(average(vlookup({$H3161,$K3161,$N3161,$Q3161,$T3161},$B:$D,column(B$1),0)),index(C:C,match($H3161,$B:$B,)))),3)</f>
        <v>160.624</v>
      </c>
      <c r="D3161" s="144">
        <f t="array" ref="D3161">round((G3161-average(J3161,M3161,P3161,S3161,V3161))*Y3161+if($B3161=$H3161,0,iferror(average(vlookup({$H3161,$K3161,$N3161,$Q3161,$T3161},$B:$D,column(C$1),0)),index(D:D,match($H3161,$B:$B,)))),3)</f>
        <v>-497.983</v>
      </c>
      <c r="E3161" s="145" t="s">
        <v>8267</v>
      </c>
      <c r="F3161" s="146">
        <v>291.756</v>
      </c>
      <c r="G3161" s="146">
        <v>611.102</v>
      </c>
      <c r="H3161" s="151" t="s">
        <v>5984</v>
      </c>
      <c r="I3161" s="146">
        <v>295.217</v>
      </c>
      <c r="J3161" s="146">
        <v>427.943</v>
      </c>
      <c r="K3161" s="151" t="s">
        <v>6207</v>
      </c>
      <c r="L3161" s="146">
        <v>11.671</v>
      </c>
      <c r="M3161" s="146">
        <v>567.134</v>
      </c>
      <c r="N3161" s="151" t="s">
        <v>8268</v>
      </c>
      <c r="O3161" s="146">
        <v>609.726</v>
      </c>
      <c r="P3161" s="146">
        <v>330.555</v>
      </c>
      <c r="Q3161" s="151" t="s">
        <v>3333</v>
      </c>
      <c r="R3161" s="146">
        <v>187.78</v>
      </c>
      <c r="S3161" s="146">
        <v>71.109</v>
      </c>
      <c r="T3161" s="151" t="s">
        <v>3621</v>
      </c>
      <c r="U3161" s="146">
        <v>182.626</v>
      </c>
      <c r="V3161" s="146">
        <v>574.457</v>
      </c>
      <c r="W3161" s="149"/>
      <c r="X3161" s="150">
        <f t="array" ref="X3161">sumproduct({index(C:C,match($H3161,$B:$B,0))-average(vlookup({$H3161,$K3161,$N3161,$Q3161,$T3161},$B:$D,column(B$1),0)),index(C:C,match($K3161,$B:$B,0))-average(vlookup({$H3161,$K3161,$N3161,$Q3161,$T3161},$B:$D,column(B$1),0)),index(C:C,match($N3161,$B:$B,0))-average(vlookup({$H3161,$K3161,$N3161,$Q3161,$T3161},$B:$D,column(B$1),0)),index(C:C,match($Q3161,$B:$B,0))-average(vlookup({$H3161,$K3161,$N3161,$Q3161,$T3161},$B:$D,column(B$1),0)),index(C:C,match($T3161,$B:$B,0))-average(vlookup({$H3161,$K3161,$N3161,$Q3161,$T3161},$B:$D,column(B$1),0))},{I3161-average(I3161,L3161,O3161,R3161,U3161),L3161-average(I3161,L3161,O3161,R3161,U3161),O3161-average(I3161,L3161,O3161,R3161,U3161),R3161-average(I3161,L3161,O3161,R3161,U3161),U3161-average(I3161,L3161,O3161,R3161,U3161)})/sumsq(I3161-average(I3161,L3161,O3161,R3161,U3161),L3161-average(I3161,L3161,O3161,R3161,U3161),O3161-average(I3161,L3161,O3161,R3161,U3161),R3161-average(I3161,L3161,O3161,R3161,U3161),U3161-average(I3161,L3161,O3161,R3161,U3161))</f>
        <v>0.3338544561</v>
      </c>
      <c r="Y3161" s="150">
        <f t="array" ref="Y3161">sumproduct({index(D:D,match($H3161,$B:$B,0))-average(vlookup({$H3161,$K3161,$N3161,$Q3161,$T3161},$B:$D,column(C$1),0)),index(D:D,match($K3161,$B:$B,0))-average(vlookup({$H3161,$K3161,$N3161,$Q3161,$T3161},$B:$D,column(C$1),0)),index(D:D,match($N3161,$B:$B,0))-average(vlookup({$H3161,$K3161,$N3161,$Q3161,$T3161},$B:$D,column(C$1),0)),index(D:D,match($Q3161,$B:$B,0))-average(vlookup({$H3161,$K3161,$N3161,$Q3161,$T3161},$B:$D,column(C$1),0)),index(D:D,match($T3161,$B:$B,0))-average(vlookup({$H3161,$K3161,$N3161,$Q3161,$T3161},$B:$D,column(C$1),0))},{J3161-average(J3161,M3161,P3161,S3161,V3161),M3161-average(J3161,M3161,P3161,S3161,V3161),P3161-average(J3161,M3161,P3161,S3161,V3161),S3161-average(J3161,M3161,P3161,S3161,V3161),V3161-average(J3161,M3161,P3161,S3161,V3161)})/sumsq(J3161-average(J3161,M3161,P3161,S3161,V3161),M3161-average(J3161,M3161,P3161,S3161,V3161),P3161-average(J3161,M3161,P3161,S3161,V3161),S3161-average(J3161,M3161,P3161,S3161,V3161),V3161-average(J3161,M3161,P3161,S3161,V3161))</f>
        <v>-0.3338388911</v>
      </c>
    </row>
    <row r="3162" ht="15.75" customHeight="1">
      <c r="A3162" s="119">
        <v>3161.0</v>
      </c>
      <c r="B3162" s="143" t="str">
        <f t="array" ref="B3162">index(Systems!$A:$E,match($A3162,Systems!$A:$A,),match(B$1,Systems!$2:$2,))&amp;if(not(isblank(index(Systems!$A:$E,match($A3162,Systems!$A:$A,),match(Systems!$C$2,Systems!$2:$2,))))," ["&amp;index(Systems!$A:$E,match($A3162,Systems!$A:$A,),match(Systems!$C$2,Systems!$2:$2,))&amp;"]",)</f>
        <v>Peratallada</v>
      </c>
      <c r="C3162" s="144">
        <f t="array" ref="C3162">round((F3162-average(I3162,L3162,O3162,R3162,U3162))*X3162+if($B3162=$H3162,0,iferror(average(vlookup({$H3162,$K3162,$N3162,$Q3162,$T3162},$B:$D,column(B$1),0)),index(C:C,match($H3162,$B:$B,)))),3)</f>
        <v>141.325</v>
      </c>
      <c r="D3162" s="144">
        <f t="array" ref="D3162">round((G3162-average(J3162,M3162,P3162,S3162,V3162))*Y3162+if($B3162=$H3162,0,iferror(average(vlookup({$H3162,$K3162,$N3162,$Q3162,$T3162},$B:$D,column(C$1),0)),index(D:D,match($H3162,$B:$B,)))),3)</f>
        <v>-505.497</v>
      </c>
      <c r="E3162" s="145" t="s">
        <v>8267</v>
      </c>
      <c r="F3162" s="146">
        <v>233.95</v>
      </c>
      <c r="G3162" s="146">
        <v>633.611</v>
      </c>
      <c r="H3162" s="151" t="s">
        <v>5984</v>
      </c>
      <c r="I3162" s="146">
        <v>295.217</v>
      </c>
      <c r="J3162" s="146">
        <v>427.943</v>
      </c>
      <c r="K3162" s="151" t="s">
        <v>6207</v>
      </c>
      <c r="L3162" s="146">
        <v>11.671</v>
      </c>
      <c r="M3162" s="146">
        <v>567.134</v>
      </c>
      <c r="N3162" s="151" t="s">
        <v>8268</v>
      </c>
      <c r="O3162" s="146">
        <v>609.726</v>
      </c>
      <c r="P3162" s="146">
        <v>330.555</v>
      </c>
      <c r="Q3162" s="151" t="s">
        <v>3333</v>
      </c>
      <c r="R3162" s="146">
        <v>187.78</v>
      </c>
      <c r="S3162" s="146">
        <v>71.109</v>
      </c>
      <c r="T3162" s="151" t="s">
        <v>3621</v>
      </c>
      <c r="U3162" s="146">
        <v>182.626</v>
      </c>
      <c r="V3162" s="146">
        <v>574.457</v>
      </c>
      <c r="W3162" s="149"/>
      <c r="X3162" s="150">
        <f t="array" ref="X3162">sumproduct({index(C:C,match($H3162,$B:$B,0))-average(vlookup({$H3162,$K3162,$N3162,$Q3162,$T3162},$B:$D,column(B$1),0)),index(C:C,match($K3162,$B:$B,0))-average(vlookup({$H3162,$K3162,$N3162,$Q3162,$T3162},$B:$D,column(B$1),0)),index(C:C,match($N3162,$B:$B,0))-average(vlookup({$H3162,$K3162,$N3162,$Q3162,$T3162},$B:$D,column(B$1),0)),index(C:C,match($Q3162,$B:$B,0))-average(vlookup({$H3162,$K3162,$N3162,$Q3162,$T3162},$B:$D,column(B$1),0)),index(C:C,match($T3162,$B:$B,0))-average(vlookup({$H3162,$K3162,$N3162,$Q3162,$T3162},$B:$D,column(B$1),0))},{I3162-average(I3162,L3162,O3162,R3162,U3162),L3162-average(I3162,L3162,O3162,R3162,U3162),O3162-average(I3162,L3162,O3162,R3162,U3162),R3162-average(I3162,L3162,O3162,R3162,U3162),U3162-average(I3162,L3162,O3162,R3162,U3162)})/sumsq(I3162-average(I3162,L3162,O3162,R3162,U3162),L3162-average(I3162,L3162,O3162,R3162,U3162),O3162-average(I3162,L3162,O3162,R3162,U3162),R3162-average(I3162,L3162,O3162,R3162,U3162),U3162-average(I3162,L3162,O3162,R3162,U3162))</f>
        <v>0.3338544561</v>
      </c>
      <c r="Y3162" s="150">
        <f t="array" ref="Y3162">sumproduct({index(D:D,match($H3162,$B:$B,0))-average(vlookup({$H3162,$K3162,$N3162,$Q3162,$T3162},$B:$D,column(C$1),0)),index(D:D,match($K3162,$B:$B,0))-average(vlookup({$H3162,$K3162,$N3162,$Q3162,$T3162},$B:$D,column(C$1),0)),index(D:D,match($N3162,$B:$B,0))-average(vlookup({$H3162,$K3162,$N3162,$Q3162,$T3162},$B:$D,column(C$1),0)),index(D:D,match($Q3162,$B:$B,0))-average(vlookup({$H3162,$K3162,$N3162,$Q3162,$T3162},$B:$D,column(C$1),0)),index(D:D,match($T3162,$B:$B,0))-average(vlookup({$H3162,$K3162,$N3162,$Q3162,$T3162},$B:$D,column(C$1),0))},{J3162-average(J3162,M3162,P3162,S3162,V3162),M3162-average(J3162,M3162,P3162,S3162,V3162),P3162-average(J3162,M3162,P3162,S3162,V3162),S3162-average(J3162,M3162,P3162,S3162,V3162),V3162-average(J3162,M3162,P3162,S3162,V3162)})/sumsq(J3162-average(J3162,M3162,P3162,S3162,V3162),M3162-average(J3162,M3162,P3162,S3162,V3162),P3162-average(J3162,M3162,P3162,S3162,V3162),S3162-average(J3162,M3162,P3162,S3162,V3162),V3162-average(J3162,M3162,P3162,S3162,V3162))</f>
        <v>-0.3338388911</v>
      </c>
    </row>
    <row r="3163" ht="15.75" customHeight="1">
      <c r="A3163" s="119">
        <v>3162.0</v>
      </c>
      <c r="B3163" s="143" t="str">
        <f t="array" ref="B3163">index(Systems!$A:$E,match($A3163,Systems!$A:$A,),match(B$1,Systems!$2:$2,))&amp;if(not(isblank(index(Systems!$A:$E,match($A3163,Systems!$A:$A,),match(Systems!$C$2,Systems!$2:$2,))))," ["&amp;index(Systems!$A:$E,match($A3163,Systems!$A:$A,),match(Systems!$C$2,Systems!$2:$2,))&amp;"]",)</f>
        <v>Pyrrhus</v>
      </c>
      <c r="C3163" s="144">
        <f t="array" ref="C3163">round((F3163-average(I3163,L3163,O3163,R3163,U3163))*X3163+if($B3163=$H3163,0,iferror(average(vlookup({$H3163,$K3163,$N3163,$Q3163,$T3163},$B:$D,column(B$1),0)),index(C:C,match($H3163,$B:$B,)))),3)</f>
        <v>206.994</v>
      </c>
      <c r="D3163" s="144">
        <f t="array" ref="D3163">round((G3163-average(J3163,M3163,P3163,S3163,V3163))*Y3163+if($B3163=$H3163,0,iferror(average(vlookup({$H3163,$K3163,$N3163,$Q3163,$T3163},$B:$D,column(C$1),0)),index(D:D,match($H3163,$B:$B,)))),3)</f>
        <v>-446.168</v>
      </c>
      <c r="E3163" s="145" t="s">
        <v>8267</v>
      </c>
      <c r="F3163" s="146">
        <v>430.648</v>
      </c>
      <c r="G3163" s="146">
        <v>455.893</v>
      </c>
      <c r="H3163" s="151" t="s">
        <v>5984</v>
      </c>
      <c r="I3163" s="146">
        <v>295.217</v>
      </c>
      <c r="J3163" s="146">
        <v>427.943</v>
      </c>
      <c r="K3163" s="151" t="s">
        <v>6207</v>
      </c>
      <c r="L3163" s="146">
        <v>11.671</v>
      </c>
      <c r="M3163" s="146">
        <v>567.134</v>
      </c>
      <c r="N3163" s="151" t="s">
        <v>8268</v>
      </c>
      <c r="O3163" s="146">
        <v>609.726</v>
      </c>
      <c r="P3163" s="146">
        <v>330.555</v>
      </c>
      <c r="Q3163" s="151" t="s">
        <v>3333</v>
      </c>
      <c r="R3163" s="146">
        <v>187.78</v>
      </c>
      <c r="S3163" s="146">
        <v>71.109</v>
      </c>
      <c r="T3163" s="151" t="s">
        <v>3621</v>
      </c>
      <c r="U3163" s="146">
        <v>182.626</v>
      </c>
      <c r="V3163" s="146">
        <v>574.457</v>
      </c>
      <c r="W3163" s="149"/>
      <c r="X3163" s="150">
        <f t="array" ref="X3163">sumproduct({index(C:C,match($H3163,$B:$B,0))-average(vlookup({$H3163,$K3163,$N3163,$Q3163,$T3163},$B:$D,column(B$1),0)),index(C:C,match($K3163,$B:$B,0))-average(vlookup({$H3163,$K3163,$N3163,$Q3163,$T3163},$B:$D,column(B$1),0)),index(C:C,match($N3163,$B:$B,0))-average(vlookup({$H3163,$K3163,$N3163,$Q3163,$T3163},$B:$D,column(B$1),0)),index(C:C,match($Q3163,$B:$B,0))-average(vlookup({$H3163,$K3163,$N3163,$Q3163,$T3163},$B:$D,column(B$1),0)),index(C:C,match($T3163,$B:$B,0))-average(vlookup({$H3163,$K3163,$N3163,$Q3163,$T3163},$B:$D,column(B$1),0))},{I3163-average(I3163,L3163,O3163,R3163,U3163),L3163-average(I3163,L3163,O3163,R3163,U3163),O3163-average(I3163,L3163,O3163,R3163,U3163),R3163-average(I3163,L3163,O3163,R3163,U3163),U3163-average(I3163,L3163,O3163,R3163,U3163)})/sumsq(I3163-average(I3163,L3163,O3163,R3163,U3163),L3163-average(I3163,L3163,O3163,R3163,U3163),O3163-average(I3163,L3163,O3163,R3163,U3163),R3163-average(I3163,L3163,O3163,R3163,U3163),U3163-average(I3163,L3163,O3163,R3163,U3163))</f>
        <v>0.3338544561</v>
      </c>
      <c r="Y3163" s="150">
        <f t="array" ref="Y3163">sumproduct({index(D:D,match($H3163,$B:$B,0))-average(vlookup({$H3163,$K3163,$N3163,$Q3163,$T3163},$B:$D,column(C$1),0)),index(D:D,match($K3163,$B:$B,0))-average(vlookup({$H3163,$K3163,$N3163,$Q3163,$T3163},$B:$D,column(C$1),0)),index(D:D,match($N3163,$B:$B,0))-average(vlookup({$H3163,$K3163,$N3163,$Q3163,$T3163},$B:$D,column(C$1),0)),index(D:D,match($Q3163,$B:$B,0))-average(vlookup({$H3163,$K3163,$N3163,$Q3163,$T3163},$B:$D,column(C$1),0)),index(D:D,match($T3163,$B:$B,0))-average(vlookup({$H3163,$K3163,$N3163,$Q3163,$T3163},$B:$D,column(C$1),0))},{J3163-average(J3163,M3163,P3163,S3163,V3163),M3163-average(J3163,M3163,P3163,S3163,V3163),P3163-average(J3163,M3163,P3163,S3163,V3163),S3163-average(J3163,M3163,P3163,S3163,V3163),V3163-average(J3163,M3163,P3163,S3163,V3163)})/sumsq(J3163-average(J3163,M3163,P3163,S3163,V3163),M3163-average(J3163,M3163,P3163,S3163,V3163),P3163-average(J3163,M3163,P3163,S3163,V3163),S3163-average(J3163,M3163,P3163,S3163,V3163),V3163-average(J3163,M3163,P3163,S3163,V3163))</f>
        <v>-0.3338388911</v>
      </c>
    </row>
    <row r="3164" ht="15.75" customHeight="1">
      <c r="A3164" s="119">
        <v>3163.0</v>
      </c>
      <c r="B3164" s="143" t="str">
        <f t="array" ref="B3164">index(Systems!$A:$E,match($A3164,Systems!$A:$A,),match(B$1,Systems!$2:$2,))&amp;if(not(isblank(index(Systems!$A:$E,match($A3164,Systems!$A:$A,),match(Systems!$C$2,Systems!$2:$2,))))," ["&amp;index(Systems!$A:$E,match($A3164,Systems!$A:$A,),match(Systems!$C$2,Systems!$2:$2,))&amp;"]",)</f>
        <v>Tarragona</v>
      </c>
      <c r="C3164" s="144">
        <f t="array" ref="C3164">round((F3164-average(I3164,L3164,O3164,R3164,U3164))*X3164+if($B3164=$H3164,0,iferror(average(vlookup({$H3164,$K3164,$N3164,$Q3164,$T3164},$B:$D,column(B$1),0)),index(C:C,match($H3164,$B:$B,)))),3)</f>
        <v>116.886</v>
      </c>
      <c r="D3164" s="144">
        <f t="array" ref="D3164">round((G3164-average(J3164,M3164,P3164,S3164,V3164))*Y3164+if($B3164=$H3164,0,iferror(average(vlookup({$H3164,$K3164,$N3164,$Q3164,$T3164},$B:$D,column(C$1),0)),index(D:D,match($H3164,$B:$B,)))),3)</f>
        <v>-512.456</v>
      </c>
      <c r="E3164" s="145" t="s">
        <v>8267</v>
      </c>
      <c r="F3164" s="146">
        <v>160.745</v>
      </c>
      <c r="G3164" s="146">
        <v>654.457</v>
      </c>
      <c r="H3164" s="151" t="s">
        <v>5984</v>
      </c>
      <c r="I3164" s="146">
        <v>295.217</v>
      </c>
      <c r="J3164" s="146">
        <v>427.943</v>
      </c>
      <c r="K3164" s="151" t="s">
        <v>6207</v>
      </c>
      <c r="L3164" s="146">
        <v>11.671</v>
      </c>
      <c r="M3164" s="146">
        <v>567.134</v>
      </c>
      <c r="N3164" s="151" t="s">
        <v>8268</v>
      </c>
      <c r="O3164" s="146">
        <v>609.726</v>
      </c>
      <c r="P3164" s="146">
        <v>330.555</v>
      </c>
      <c r="Q3164" s="151" t="s">
        <v>3333</v>
      </c>
      <c r="R3164" s="146">
        <v>187.78</v>
      </c>
      <c r="S3164" s="146">
        <v>71.109</v>
      </c>
      <c r="T3164" s="151" t="s">
        <v>3621</v>
      </c>
      <c r="U3164" s="146">
        <v>182.626</v>
      </c>
      <c r="V3164" s="146">
        <v>574.457</v>
      </c>
      <c r="W3164" s="149"/>
      <c r="X3164" s="150">
        <f t="array" ref="X3164">sumproduct({index(C:C,match($H3164,$B:$B,0))-average(vlookup({$H3164,$K3164,$N3164,$Q3164,$T3164},$B:$D,column(B$1),0)),index(C:C,match($K3164,$B:$B,0))-average(vlookup({$H3164,$K3164,$N3164,$Q3164,$T3164},$B:$D,column(B$1),0)),index(C:C,match($N3164,$B:$B,0))-average(vlookup({$H3164,$K3164,$N3164,$Q3164,$T3164},$B:$D,column(B$1),0)),index(C:C,match($Q3164,$B:$B,0))-average(vlookup({$H3164,$K3164,$N3164,$Q3164,$T3164},$B:$D,column(B$1),0)),index(C:C,match($T3164,$B:$B,0))-average(vlookup({$H3164,$K3164,$N3164,$Q3164,$T3164},$B:$D,column(B$1),0))},{I3164-average(I3164,L3164,O3164,R3164,U3164),L3164-average(I3164,L3164,O3164,R3164,U3164),O3164-average(I3164,L3164,O3164,R3164,U3164),R3164-average(I3164,L3164,O3164,R3164,U3164),U3164-average(I3164,L3164,O3164,R3164,U3164)})/sumsq(I3164-average(I3164,L3164,O3164,R3164,U3164),L3164-average(I3164,L3164,O3164,R3164,U3164),O3164-average(I3164,L3164,O3164,R3164,U3164),R3164-average(I3164,L3164,O3164,R3164,U3164),U3164-average(I3164,L3164,O3164,R3164,U3164))</f>
        <v>0.3338544561</v>
      </c>
      <c r="Y3164" s="150">
        <f t="array" ref="Y3164">sumproduct({index(D:D,match($H3164,$B:$B,0))-average(vlookup({$H3164,$K3164,$N3164,$Q3164,$T3164},$B:$D,column(C$1),0)),index(D:D,match($K3164,$B:$B,0))-average(vlookup({$H3164,$K3164,$N3164,$Q3164,$T3164},$B:$D,column(C$1),0)),index(D:D,match($N3164,$B:$B,0))-average(vlookup({$H3164,$K3164,$N3164,$Q3164,$T3164},$B:$D,column(C$1),0)),index(D:D,match($Q3164,$B:$B,0))-average(vlookup({$H3164,$K3164,$N3164,$Q3164,$T3164},$B:$D,column(C$1),0)),index(D:D,match($T3164,$B:$B,0))-average(vlookup({$H3164,$K3164,$N3164,$Q3164,$T3164},$B:$D,column(C$1),0))},{J3164-average(J3164,M3164,P3164,S3164,V3164),M3164-average(J3164,M3164,P3164,S3164,V3164),P3164-average(J3164,M3164,P3164,S3164,V3164),S3164-average(J3164,M3164,P3164,S3164,V3164),V3164-average(J3164,M3164,P3164,S3164,V3164)})/sumsq(J3164-average(J3164,M3164,P3164,S3164,V3164),M3164-average(J3164,M3164,P3164,S3164,V3164),P3164-average(J3164,M3164,P3164,S3164,V3164),S3164-average(J3164,M3164,P3164,S3164,V3164),V3164-average(J3164,M3164,P3164,S3164,V3164))</f>
        <v>-0.3338388911</v>
      </c>
    </row>
    <row r="3165" ht="15.75" customHeight="1">
      <c r="A3165" s="119">
        <v>3164.0</v>
      </c>
      <c r="B3165" s="143" t="str">
        <f t="array" ref="B3165">index(Systems!$A:$E,match($A3165,Systems!$A:$A,),match(B$1,Systems!$2:$2,))&amp;if(not(isblank(index(Systems!$A:$E,match($A3165,Systems!$A:$A,),match(Systems!$C$2,Systems!$2:$2,))))," ["&amp;index(Systems!$A:$E,match($A3165,Systems!$A:$A,),match(Systems!$C$2,Systems!$2:$2,))&amp;"]",)</f>
        <v>Tiburon [Tiverton (3022+)]</v>
      </c>
      <c r="C3165" s="144">
        <f t="array" ref="C3165">round((F3165-average(I3165,L3165,O3165,R3165,U3165))*X3165+if($B3165=$H3165,0,iferror(average(vlookup({$H3165,$K3165,$N3165,$Q3165,$T3165},$B:$D,column(B$1),0)),index(C:C,match($H3165,$B:$B,)))),3)</f>
        <v>75.876</v>
      </c>
      <c r="D3165" s="144">
        <f t="array" ref="D3165">round((G3165-average(J3165,M3165,P3165,S3165,V3165))*Y3165+if($B3165=$H3165,0,iferror(average(vlookup({$H3165,$K3165,$N3165,$Q3165,$T3165},$B:$D,column(C$1),0)),index(D:D,match($H3165,$B:$B,)))),3)</f>
        <v>-505.977</v>
      </c>
      <c r="E3165" s="145" t="s">
        <v>8267</v>
      </c>
      <c r="F3165" s="146">
        <v>37.908</v>
      </c>
      <c r="G3165" s="146">
        <v>635.047</v>
      </c>
      <c r="H3165" s="151" t="s">
        <v>5984</v>
      </c>
      <c r="I3165" s="146">
        <v>295.217</v>
      </c>
      <c r="J3165" s="146">
        <v>427.943</v>
      </c>
      <c r="K3165" s="151" t="s">
        <v>6207</v>
      </c>
      <c r="L3165" s="146">
        <v>11.671</v>
      </c>
      <c r="M3165" s="146">
        <v>567.134</v>
      </c>
      <c r="N3165" s="151" t="s">
        <v>8268</v>
      </c>
      <c r="O3165" s="146">
        <v>609.726</v>
      </c>
      <c r="P3165" s="146">
        <v>330.555</v>
      </c>
      <c r="Q3165" s="151" t="s">
        <v>3333</v>
      </c>
      <c r="R3165" s="146">
        <v>187.78</v>
      </c>
      <c r="S3165" s="146">
        <v>71.109</v>
      </c>
      <c r="T3165" s="151" t="s">
        <v>3621</v>
      </c>
      <c r="U3165" s="146">
        <v>182.626</v>
      </c>
      <c r="V3165" s="146">
        <v>574.457</v>
      </c>
      <c r="W3165" s="149"/>
      <c r="X3165" s="150">
        <f t="array" ref="X3165">sumproduct({index(C:C,match($H3165,$B:$B,0))-average(vlookup({$H3165,$K3165,$N3165,$Q3165,$T3165},$B:$D,column(B$1),0)),index(C:C,match($K3165,$B:$B,0))-average(vlookup({$H3165,$K3165,$N3165,$Q3165,$T3165},$B:$D,column(B$1),0)),index(C:C,match($N3165,$B:$B,0))-average(vlookup({$H3165,$K3165,$N3165,$Q3165,$T3165},$B:$D,column(B$1),0)),index(C:C,match($Q3165,$B:$B,0))-average(vlookup({$H3165,$K3165,$N3165,$Q3165,$T3165},$B:$D,column(B$1),0)),index(C:C,match($T3165,$B:$B,0))-average(vlookup({$H3165,$K3165,$N3165,$Q3165,$T3165},$B:$D,column(B$1),0))},{I3165-average(I3165,L3165,O3165,R3165,U3165),L3165-average(I3165,L3165,O3165,R3165,U3165),O3165-average(I3165,L3165,O3165,R3165,U3165),R3165-average(I3165,L3165,O3165,R3165,U3165),U3165-average(I3165,L3165,O3165,R3165,U3165)})/sumsq(I3165-average(I3165,L3165,O3165,R3165,U3165),L3165-average(I3165,L3165,O3165,R3165,U3165),O3165-average(I3165,L3165,O3165,R3165,U3165),R3165-average(I3165,L3165,O3165,R3165,U3165),U3165-average(I3165,L3165,O3165,R3165,U3165))</f>
        <v>0.3338544561</v>
      </c>
      <c r="Y3165" s="150">
        <f t="array" ref="Y3165">sumproduct({index(D:D,match($H3165,$B:$B,0))-average(vlookup({$H3165,$K3165,$N3165,$Q3165,$T3165},$B:$D,column(C$1),0)),index(D:D,match($K3165,$B:$B,0))-average(vlookup({$H3165,$K3165,$N3165,$Q3165,$T3165},$B:$D,column(C$1),0)),index(D:D,match($N3165,$B:$B,0))-average(vlookup({$H3165,$K3165,$N3165,$Q3165,$T3165},$B:$D,column(C$1),0)),index(D:D,match($Q3165,$B:$B,0))-average(vlookup({$H3165,$K3165,$N3165,$Q3165,$T3165},$B:$D,column(C$1),0)),index(D:D,match($T3165,$B:$B,0))-average(vlookup({$H3165,$K3165,$N3165,$Q3165,$T3165},$B:$D,column(C$1),0))},{J3165-average(J3165,M3165,P3165,S3165,V3165),M3165-average(J3165,M3165,P3165,S3165,V3165),P3165-average(J3165,M3165,P3165,S3165,V3165),S3165-average(J3165,M3165,P3165,S3165,V3165),V3165-average(J3165,M3165,P3165,S3165,V3165)})/sumsq(J3165-average(J3165,M3165,P3165,S3165,V3165),M3165-average(J3165,M3165,P3165,S3165,V3165),P3165-average(J3165,M3165,P3165,S3165,V3165),S3165-average(J3165,M3165,P3165,S3165,V3165),V3165-average(J3165,M3165,P3165,S3165,V3165))</f>
        <v>-0.3338388911</v>
      </c>
    </row>
    <row r="3166" ht="15.75" customHeight="1">
      <c r="A3166" s="119">
        <v>3165.0</v>
      </c>
      <c r="B3166" s="143" t="str">
        <f t="array" ref="B3166">index(Systems!$A:$E,match($A3166,Systems!$A:$A,),match(B$1,Systems!$2:$2,))&amp;if(not(isblank(index(Systems!$A:$E,match($A3166,Systems!$A:$A,),match(Systems!$C$2,Systems!$2:$2,))))," ["&amp;index(Systems!$A:$E,match($A3166,Systems!$A:$A,),match(Systems!$C$2,Systems!$2:$2,))&amp;"]",)</f>
        <v>Wheeler [Perian (2822+) / Mystras (3022+)]</v>
      </c>
      <c r="C3166" s="144">
        <f t="array" ref="C3166">round((F3166-average(I3166,L3166,O3166,R3166,U3166))*X3166+if($B3166=$H3166,0,iferror(average(vlookup({$H3166,$K3166,$N3166,$Q3166,$T3166},$B:$D,column(B$1),0)),index(C:C,match($H3166,$B:$B,)))),3)</f>
        <v>196.373</v>
      </c>
      <c r="D3166" s="144">
        <f t="array" ref="D3166">round((G3166-average(J3166,M3166,P3166,S3166,V3166))*Y3166+if($B3166=$H3166,0,iferror(average(vlookup({$H3166,$K3166,$N3166,$Q3166,$T3166},$B:$D,column(C$1),0)),index(D:D,match($H3166,$B:$B,)))),3)</f>
        <v>-497.192</v>
      </c>
      <c r="E3166" s="145" t="s">
        <v>8267</v>
      </c>
      <c r="F3166" s="146">
        <v>398.836</v>
      </c>
      <c r="G3166" s="146">
        <v>608.733</v>
      </c>
      <c r="H3166" s="151" t="s">
        <v>5984</v>
      </c>
      <c r="I3166" s="146">
        <v>295.217</v>
      </c>
      <c r="J3166" s="146">
        <v>427.943</v>
      </c>
      <c r="K3166" s="151" t="s">
        <v>6207</v>
      </c>
      <c r="L3166" s="146">
        <v>11.671</v>
      </c>
      <c r="M3166" s="146">
        <v>567.134</v>
      </c>
      <c r="N3166" s="151" t="s">
        <v>8268</v>
      </c>
      <c r="O3166" s="146">
        <v>609.726</v>
      </c>
      <c r="P3166" s="146">
        <v>330.555</v>
      </c>
      <c r="Q3166" s="151" t="s">
        <v>3333</v>
      </c>
      <c r="R3166" s="146">
        <v>187.78</v>
      </c>
      <c r="S3166" s="146">
        <v>71.109</v>
      </c>
      <c r="T3166" s="151" t="s">
        <v>3621</v>
      </c>
      <c r="U3166" s="146">
        <v>182.626</v>
      </c>
      <c r="V3166" s="146">
        <v>574.457</v>
      </c>
      <c r="W3166" s="149"/>
      <c r="X3166" s="150">
        <f t="array" ref="X3166">sumproduct({index(C:C,match($H3166,$B:$B,0))-average(vlookup({$H3166,$K3166,$N3166,$Q3166,$T3166},$B:$D,column(B$1),0)),index(C:C,match($K3166,$B:$B,0))-average(vlookup({$H3166,$K3166,$N3166,$Q3166,$T3166},$B:$D,column(B$1),0)),index(C:C,match($N3166,$B:$B,0))-average(vlookup({$H3166,$K3166,$N3166,$Q3166,$T3166},$B:$D,column(B$1),0)),index(C:C,match($Q3166,$B:$B,0))-average(vlookup({$H3166,$K3166,$N3166,$Q3166,$T3166},$B:$D,column(B$1),0)),index(C:C,match($T3166,$B:$B,0))-average(vlookup({$H3166,$K3166,$N3166,$Q3166,$T3166},$B:$D,column(B$1),0))},{I3166-average(I3166,L3166,O3166,R3166,U3166),L3166-average(I3166,L3166,O3166,R3166,U3166),O3166-average(I3166,L3166,O3166,R3166,U3166),R3166-average(I3166,L3166,O3166,R3166,U3166),U3166-average(I3166,L3166,O3166,R3166,U3166)})/sumsq(I3166-average(I3166,L3166,O3166,R3166,U3166),L3166-average(I3166,L3166,O3166,R3166,U3166),O3166-average(I3166,L3166,O3166,R3166,U3166),R3166-average(I3166,L3166,O3166,R3166,U3166),U3166-average(I3166,L3166,O3166,R3166,U3166))</f>
        <v>0.3338544561</v>
      </c>
      <c r="Y3166" s="150">
        <f t="array" ref="Y3166">sumproduct({index(D:D,match($H3166,$B:$B,0))-average(vlookup({$H3166,$K3166,$N3166,$Q3166,$T3166},$B:$D,column(C$1),0)),index(D:D,match($K3166,$B:$B,0))-average(vlookup({$H3166,$K3166,$N3166,$Q3166,$T3166},$B:$D,column(C$1),0)),index(D:D,match($N3166,$B:$B,0))-average(vlookup({$H3166,$K3166,$N3166,$Q3166,$T3166},$B:$D,column(C$1),0)),index(D:D,match($Q3166,$B:$B,0))-average(vlookup({$H3166,$K3166,$N3166,$Q3166,$T3166},$B:$D,column(C$1),0)),index(D:D,match($T3166,$B:$B,0))-average(vlookup({$H3166,$K3166,$N3166,$Q3166,$T3166},$B:$D,column(C$1),0))},{J3166-average(J3166,M3166,P3166,S3166,V3166),M3166-average(J3166,M3166,P3166,S3166,V3166),P3166-average(J3166,M3166,P3166,S3166,V3166),S3166-average(J3166,M3166,P3166,S3166,V3166),V3166-average(J3166,M3166,P3166,S3166,V3166)})/sumsq(J3166-average(J3166,M3166,P3166,S3166,V3166),M3166-average(J3166,M3166,P3166,S3166,V3166),P3166-average(J3166,M3166,P3166,S3166,V3166),S3166-average(J3166,M3166,P3166,S3166,V3166),V3166-average(J3166,M3166,P3166,S3166,V3166))</f>
        <v>-0.3338388911</v>
      </c>
    </row>
    <row r="3167" ht="15.75" customHeight="1">
      <c r="A3167" s="119">
        <v>3166.0</v>
      </c>
      <c r="B3167" s="143" t="str">
        <f t="array" ref="B3167">index(Systems!$A:$E,match($A3167,Systems!$A:$A,),match(B$1,Systems!$2:$2,))&amp;if(not(isblank(index(Systems!$A:$E,match($A3167,Systems!$A:$A,),match(Systems!$C$2,Systems!$2:$2,))))," ["&amp;index(Systems!$A:$E,match($A3167,Systems!$A:$A,),match(Systems!$C$2,Systems!$2:$2,))&amp;"]",)</f>
        <v>Fell Wind</v>
      </c>
      <c r="C3167" s="144">
        <f t="array" ref="C3167">round((F3167-average(I3167,L3167,O3167,R3167,U3167))*X3167+if($B3167=$H3167,0,iferror(average(vlookup({$H3167,$K3167,$N3167,$Q3167,$T3167},$B:$D,column(B$1),0)),index(C:C,match($H3167,$B:$B,)))),3)</f>
        <v>42.466</v>
      </c>
      <c r="D3167" s="144">
        <f t="array" ref="D3167">round((G3167-average(J3167,M3167,P3167,S3167,V3167))*Y3167+if($B3167=$H3167,0,iferror(average(vlookup({$H3167,$K3167,$N3167,$Q3167,$T3167},$B:$D,column(C$1),0)),index(D:D,match($H3167,$B:$B,)))),3)</f>
        <v>-520.132</v>
      </c>
      <c r="E3167" s="145" t="s">
        <v>8246</v>
      </c>
      <c r="F3167" s="146">
        <v>122.381</v>
      </c>
      <c r="G3167" s="146">
        <v>751.338</v>
      </c>
      <c r="H3167" s="147" t="s">
        <v>404</v>
      </c>
      <c r="I3167" s="146">
        <v>93.823</v>
      </c>
      <c r="J3167" s="146">
        <v>401.593</v>
      </c>
      <c r="K3167" s="151" t="s">
        <v>3793</v>
      </c>
      <c r="L3167" s="144">
        <f>293.413+$W3167</f>
        <v>-309.587</v>
      </c>
      <c r="M3167" s="146">
        <v>311.773</v>
      </c>
      <c r="N3167" s="151" t="s">
        <v>8244</v>
      </c>
      <c r="O3167" s="146">
        <v>551.327</v>
      </c>
      <c r="P3167" s="146">
        <v>388.782</v>
      </c>
      <c r="Q3167" s="151" t="s">
        <v>8245</v>
      </c>
      <c r="R3167" s="144">
        <f>589.201+$W3167</f>
        <v>-13.799</v>
      </c>
      <c r="S3167" s="146">
        <v>54.711</v>
      </c>
      <c r="T3167" s="151" t="s">
        <v>2429</v>
      </c>
      <c r="U3167" s="144">
        <f>556.252+$W3167</f>
        <v>-46.748</v>
      </c>
      <c r="V3167" s="146">
        <v>750.825</v>
      </c>
      <c r="W3167" s="146">
        <v>-603.0</v>
      </c>
      <c r="X3167" s="150">
        <f t="array" ref="X3167">sumproduct({index(C:C,match($H3167,$B:$B,0))-average(vlookup({$H3167,$K3167,$N3167,$Q3167,$T3167},$B:$D,column(B$1),0)),index(C:C,match($K3167,$B:$B,0))-average(vlookup({$H3167,$K3167,$N3167,$Q3167,$T3167},$B:$D,column(B$1),0)),index(C:C,match($N3167,$B:$B,0))-average(vlookup({$H3167,$K3167,$N3167,$Q3167,$T3167},$B:$D,column(B$1),0)),index(C:C,match($Q3167,$B:$B,0))-average(vlookup({$H3167,$K3167,$N3167,$Q3167,$T3167},$B:$D,column(B$1),0)),index(C:C,match($T3167,$B:$B,0))-average(vlookup({$H3167,$K3167,$N3167,$Q3167,$T3167},$B:$D,column(B$1),0))},{I3167-average(I3167,L3167,O3167,R3167,U3167),L3167-average(I3167,L3167,O3167,R3167,U3167),O3167-average(I3167,L3167,O3167,R3167,U3167),R3167-average(I3167,L3167,O3167,R3167,U3167),U3167-average(I3167,L3167,O3167,R3167,U3167)})/sumsq(I3167-average(I3167,L3167,O3167,R3167,U3167),L3167-average(I3167,L3167,O3167,R3167,U3167),O3167-average(I3167,L3167,O3167,R3167,U3167),R3167-average(I3167,L3167,O3167,R3167,U3167),U3167-average(I3167,L3167,O3167,R3167,U3167))</f>
        <v>1.487215896</v>
      </c>
      <c r="Y3167" s="150">
        <f t="array" ref="Y3167">sumproduct({index(D:D,match($H3167,$B:$B,0))-average(vlookup({$H3167,$K3167,$N3167,$Q3167,$T3167},$B:$D,column(C$1),0)),index(D:D,match($K3167,$B:$B,0))-average(vlookup({$H3167,$K3167,$N3167,$Q3167,$T3167},$B:$D,column(C$1),0)),index(D:D,match($N3167,$B:$B,0))-average(vlookup({$H3167,$K3167,$N3167,$Q3167,$T3167},$B:$D,column(C$1),0)),index(D:D,match($Q3167,$B:$B,0))-average(vlookup({$H3167,$K3167,$N3167,$Q3167,$T3167},$B:$D,column(C$1),0)),index(D:D,match($T3167,$B:$B,0))-average(vlookup({$H3167,$K3167,$N3167,$Q3167,$T3167},$B:$D,column(C$1),0))},{J3167-average(J3167,M3167,P3167,S3167,V3167),M3167-average(J3167,M3167,P3167,S3167,V3167),P3167-average(J3167,M3167,P3167,S3167,V3167),S3167-average(J3167,M3167,P3167,S3167,V3167),V3167-average(J3167,M3167,P3167,S3167,V3167)})/sumsq(J3167-average(J3167,M3167,P3167,S3167,V3167),M3167-average(J3167,M3167,P3167,S3167,V3167),P3167-average(J3167,M3167,P3167,S3167,V3167),S3167-average(J3167,M3167,P3167,S3167,V3167),V3167-average(J3167,M3167,P3167,S3167,V3167))</f>
        <v>-1.487216151</v>
      </c>
    </row>
    <row r="3168" ht="15.75" customHeight="1">
      <c r="A3168" s="119">
        <v>2912.0</v>
      </c>
      <c r="B3168" s="143" t="str">
        <f t="array" ref="B3168">index(Systems!$A:$E,match($A3168,Systems!$A:$A,),match(B$1,Systems!$2:$2,))&amp;if(not(isblank(index(Systems!$A:$E,match($A3168,Systems!$A:$A,),match(Systems!$C$2,Systems!$2:$2,))))," ["&amp;index(Systems!$A:$E,match($A3168,Systems!$A:$A,),match(Systems!$C$2,Systems!$2:$2,))&amp;"]",)</f>
        <v>McEvans' Sacrifice</v>
      </c>
      <c r="C3168" s="144">
        <f t="array" ref="C3168">round((F3168-average(I3168,L3168,O3168,R3168,U3168))*X3168+if($B3168=$H3168,0,iferror(average(vlookup({$H3168,$K3168,$N3168,$Q3168,$T3168},$B:$D,column(B$1),0)),index(C:C,match($H3168,$B:$B,)))),3)</f>
        <v>-771.887</v>
      </c>
      <c r="D3168" s="144">
        <f t="array" ref="D3168">round((G3168-average(J3168,M3168,P3168,S3168,V3168))*Y3168+if($B3168=$H3168,0,iferror(average(vlookup({$H3168,$K3168,$N3168,$Q3168,$T3168},$B:$D,column(C$1),0)),index(D:D,match($H3168,$B:$B,)))),3)</f>
        <v>1047.393</v>
      </c>
      <c r="E3168" s="145" t="s">
        <v>8269</v>
      </c>
      <c r="F3168" s="146">
        <v>269.522</v>
      </c>
      <c r="G3168" s="146">
        <v>194.757</v>
      </c>
      <c r="H3168" s="147" t="s">
        <v>3389</v>
      </c>
      <c r="I3168" s="146">
        <v>400.022</v>
      </c>
      <c r="J3168" s="146">
        <v>39.899</v>
      </c>
      <c r="K3168" s="148"/>
      <c r="L3168" s="149"/>
      <c r="M3168" s="149"/>
      <c r="N3168" s="148"/>
      <c r="O3168" s="149"/>
      <c r="P3168" s="149"/>
      <c r="Q3168" s="148"/>
      <c r="R3168" s="149"/>
      <c r="S3168" s="149"/>
      <c r="T3168" s="148"/>
      <c r="U3168" s="149"/>
      <c r="V3168" s="149"/>
      <c r="W3168" s="149"/>
      <c r="X3168" s="150">
        <f t="shared" ref="X3168:X3174" si="34">50/67.228</f>
        <v>0.7437377283</v>
      </c>
      <c r="Y3168" s="150">
        <f t="shared" ref="Y3168:Y3174" si="35">-X3168</f>
        <v>-0.7437377283</v>
      </c>
    </row>
    <row r="3169" ht="15.75" customHeight="1">
      <c r="A3169" s="119">
        <v>3167.0</v>
      </c>
      <c r="B3169" s="143" t="str">
        <f t="array" ref="B3169">index(Systems!$A:$E,match($A3169,Systems!$A:$A,),match(B$1,Systems!$2:$2,))&amp;if(not(isblank(index(Systems!$A:$E,match($A3169,Systems!$A:$A,),match(Systems!$C$2,Systems!$2:$2,))))," ["&amp;index(Systems!$A:$E,match($A3169,Systems!$A:$A,),match(Systems!$C$2,Systems!$2:$2,))&amp;"]",)</f>
        <v>Glory [EI]</v>
      </c>
      <c r="C3169" s="144">
        <f t="array" ref="C3169">round((F3169-average(I3169,L3169,O3169,R3169,U3169))*X3169+if($B3169=$H3169,0,iferror(average(vlookup({$H3169,$K3169,$N3169,$Q3169,$T3169},$B:$D,column(B$1),0)),index(C:C,match($H3169,$B:$B,)))),3)</f>
        <v>-688.883</v>
      </c>
      <c r="D3169" s="144">
        <f t="array" ref="D3169">round((G3169-average(J3169,M3169,P3169,S3169,V3169))*Y3169+if($B3169=$H3169,0,iferror(average(vlookup({$H3169,$K3169,$N3169,$Q3169,$T3169},$B:$D,column(C$1),0)),index(D:D,match($H3169,$B:$B,)))),3)</f>
        <v>1018.071</v>
      </c>
      <c r="E3169" s="145" t="s">
        <v>8269</v>
      </c>
      <c r="F3169" s="146">
        <v>381.125</v>
      </c>
      <c r="G3169" s="146">
        <v>234.182</v>
      </c>
      <c r="H3169" s="147" t="s">
        <v>3389</v>
      </c>
      <c r="I3169" s="146">
        <v>400.022</v>
      </c>
      <c r="J3169" s="146">
        <v>39.899</v>
      </c>
      <c r="K3169" s="148"/>
      <c r="L3169" s="149"/>
      <c r="M3169" s="149"/>
      <c r="N3169" s="148"/>
      <c r="O3169" s="149"/>
      <c r="P3169" s="149"/>
      <c r="Q3169" s="148"/>
      <c r="R3169" s="149"/>
      <c r="S3169" s="149"/>
      <c r="T3169" s="148"/>
      <c r="U3169" s="149"/>
      <c r="V3169" s="149"/>
      <c r="W3169" s="149"/>
      <c r="X3169" s="150">
        <f t="shared" si="34"/>
        <v>0.7437377283</v>
      </c>
      <c r="Y3169" s="150">
        <f t="shared" si="35"/>
        <v>-0.7437377283</v>
      </c>
    </row>
    <row r="3170" ht="15.75" customHeight="1">
      <c r="A3170" s="119">
        <v>3168.0</v>
      </c>
      <c r="B3170" s="143" t="str">
        <f t="array" ref="B3170">index(Systems!$A:$E,match($A3170,Systems!$A:$A,),match(B$1,Systems!$2:$2,))&amp;if(not(isblank(index(Systems!$A:$E,match($A3170,Systems!$A:$A,),match(Systems!$C$2,Systems!$2:$2,))))," ["&amp;index(Systems!$A:$E,match($A3170,Systems!$A:$A,),match(Systems!$C$2,Systems!$2:$2,))&amp;"]",)</f>
        <v>Graystone</v>
      </c>
      <c r="C3170" s="144">
        <f t="array" ref="C3170">round((F3170-average(I3170,L3170,O3170,R3170,U3170))*X3170+if($B3170=$H3170,0,iferror(average(vlookup({$H3170,$K3170,$N3170,$Q3170,$T3170},$B:$D,column(B$1),0)),index(C:C,match($H3170,$B:$B,)))),3)</f>
        <v>-680.427</v>
      </c>
      <c r="D3170" s="144">
        <f t="array" ref="D3170">round((G3170-average(J3170,M3170,P3170,S3170,V3170))*Y3170+if($B3170=$H3170,0,iferror(average(vlookup({$H3170,$K3170,$N3170,$Q3170,$T3170},$B:$D,column(C$1),0)),index(D:D,match($H3170,$B:$B,)))),3)</f>
        <v>1055.24</v>
      </c>
      <c r="E3170" s="145" t="s">
        <v>8269</v>
      </c>
      <c r="F3170" s="146">
        <v>392.495</v>
      </c>
      <c r="G3170" s="146">
        <v>184.206</v>
      </c>
      <c r="H3170" s="147" t="s">
        <v>3389</v>
      </c>
      <c r="I3170" s="146">
        <v>400.022</v>
      </c>
      <c r="J3170" s="146">
        <v>39.899</v>
      </c>
      <c r="K3170" s="148"/>
      <c r="L3170" s="149"/>
      <c r="M3170" s="149"/>
      <c r="N3170" s="148"/>
      <c r="O3170" s="149"/>
      <c r="P3170" s="149"/>
      <c r="Q3170" s="148"/>
      <c r="R3170" s="149"/>
      <c r="S3170" s="149"/>
      <c r="T3170" s="148"/>
      <c r="U3170" s="149"/>
      <c r="V3170" s="149"/>
      <c r="W3170" s="149"/>
      <c r="X3170" s="150">
        <f t="shared" si="34"/>
        <v>0.7437377283</v>
      </c>
      <c r="Y3170" s="150">
        <f t="shared" si="35"/>
        <v>-0.7437377283</v>
      </c>
    </row>
    <row r="3171" ht="15.75" customHeight="1">
      <c r="A3171" s="119">
        <v>3169.0</v>
      </c>
      <c r="B3171" s="143" t="str">
        <f t="array" ref="B3171">index(Systems!$A:$E,match($A3171,Systems!$A:$A,),match(B$1,Systems!$2:$2,))&amp;if(not(isblank(index(Systems!$A:$E,match($A3171,Systems!$A:$A,),match(Systems!$C$2,Systems!$2:$2,))))," ["&amp;index(Systems!$A:$E,match($A3171,Systems!$A:$A,),match(Systems!$C$2,Systems!$2:$2,))&amp;"]",)</f>
        <v>Hallelujah</v>
      </c>
      <c r="C3171" s="144">
        <f t="array" ref="C3171">round((F3171-average(I3171,L3171,O3171,R3171,U3171))*X3171+if($B3171=$H3171,0,iferror(average(vlookup({$H3171,$K3171,$N3171,$Q3171,$T3171},$B:$D,column(B$1),0)),index(C:C,match($H3171,$B:$B,)))),3)</f>
        <v>-667.304</v>
      </c>
      <c r="D3171" s="144">
        <f t="array" ref="D3171">round((G3171-average(J3171,M3171,P3171,S3171,V3171))*Y3171+if($B3171=$H3171,0,iferror(average(vlookup({$H3171,$K3171,$N3171,$Q3171,$T3171},$B:$D,column(C$1),0)),index(D:D,match($H3171,$B:$B,)))),3)</f>
        <v>970.668</v>
      </c>
      <c r="E3171" s="145" t="s">
        <v>8269</v>
      </c>
      <c r="F3171" s="146">
        <v>410.14</v>
      </c>
      <c r="G3171" s="146">
        <v>297.919</v>
      </c>
      <c r="H3171" s="147" t="s">
        <v>3389</v>
      </c>
      <c r="I3171" s="146">
        <v>400.022</v>
      </c>
      <c r="J3171" s="146">
        <v>39.899</v>
      </c>
      <c r="K3171" s="148"/>
      <c r="L3171" s="149"/>
      <c r="M3171" s="149"/>
      <c r="N3171" s="148"/>
      <c r="O3171" s="149"/>
      <c r="P3171" s="149"/>
      <c r="Q3171" s="148"/>
      <c r="R3171" s="149"/>
      <c r="S3171" s="149"/>
      <c r="T3171" s="148"/>
      <c r="U3171" s="149"/>
      <c r="V3171" s="149"/>
      <c r="W3171" s="149"/>
      <c r="X3171" s="150">
        <f t="shared" si="34"/>
        <v>0.7437377283</v>
      </c>
      <c r="Y3171" s="150">
        <f t="shared" si="35"/>
        <v>-0.7437377283</v>
      </c>
    </row>
    <row r="3172" ht="15.75" customHeight="1">
      <c r="A3172" s="119">
        <v>3170.0</v>
      </c>
      <c r="B3172" s="143" t="str">
        <f t="array" ref="B3172">index(Systems!$A:$E,match($A3172,Systems!$A:$A,),match(B$1,Systems!$2:$2,))&amp;if(not(isblank(index(Systems!$A:$E,match($A3172,Systems!$A:$A,),match(Systems!$C$2,Systems!$2:$2,))))," ["&amp;index(Systems!$A:$E,match($A3172,Systems!$A:$A,),match(Systems!$C$2,Systems!$2:$2,))&amp;"]",)</f>
        <v>Holdout</v>
      </c>
      <c r="C3172" s="144">
        <f t="array" ref="C3172">round((F3172-average(I3172,L3172,O3172,R3172,U3172))*X3172+if($B3172=$H3172,0,iferror(average(vlookup({$H3172,$K3172,$N3172,$Q3172,$T3172},$B:$D,column(B$1),0)),index(C:C,match($H3172,$B:$B,)))),3)</f>
        <v>-731.252</v>
      </c>
      <c r="D3172" s="144">
        <f t="array" ref="D3172">round((G3172-average(J3172,M3172,P3172,S3172,V3172))*Y3172+if($B3172=$H3172,0,iferror(average(vlookup({$H3172,$K3172,$N3172,$Q3172,$T3172},$B:$D,column(C$1),0)),index(D:D,match($H3172,$B:$B,)))),3)</f>
        <v>1050.247</v>
      </c>
      <c r="E3172" s="145" t="s">
        <v>8269</v>
      </c>
      <c r="F3172" s="146">
        <v>324.158</v>
      </c>
      <c r="G3172" s="146">
        <v>190.92</v>
      </c>
      <c r="H3172" s="147" t="s">
        <v>3389</v>
      </c>
      <c r="I3172" s="146">
        <v>400.022</v>
      </c>
      <c r="J3172" s="146">
        <v>39.899</v>
      </c>
      <c r="K3172" s="148"/>
      <c r="L3172" s="149"/>
      <c r="M3172" s="149"/>
      <c r="N3172" s="148"/>
      <c r="O3172" s="149"/>
      <c r="P3172" s="149"/>
      <c r="Q3172" s="148"/>
      <c r="R3172" s="149"/>
      <c r="S3172" s="149"/>
      <c r="T3172" s="148"/>
      <c r="U3172" s="149"/>
      <c r="V3172" s="149"/>
      <c r="W3172" s="149"/>
      <c r="X3172" s="150">
        <f t="shared" si="34"/>
        <v>0.7437377283</v>
      </c>
      <c r="Y3172" s="150">
        <f t="shared" si="35"/>
        <v>-0.7437377283</v>
      </c>
    </row>
    <row r="3173" ht="15.75" customHeight="1">
      <c r="A3173" s="119">
        <v>3171.0</v>
      </c>
      <c r="B3173" s="143" t="str">
        <f t="array" ref="B3173">index(Systems!$A:$E,match($A3173,Systems!$A:$A,),match(B$1,Systems!$2:$2,))&amp;if(not(isblank(index(Systems!$A:$E,match($A3173,Systems!$A:$A,),match(Systems!$C$2,Systems!$2:$2,))))," ["&amp;index(Systems!$A:$E,match($A3173,Systems!$A:$A,),match(Systems!$C$2,Systems!$2:$2,))&amp;"]",)</f>
        <v>Khanquest</v>
      </c>
      <c r="C3173" s="144">
        <f t="array" ref="C3173">round((F3173-average(I3173,L3173,O3173,R3173,U3173))*X3173+if($B3173=$H3173,0,iferror(average(vlookup({$H3173,$K3173,$N3173,$Q3173,$T3173},$B:$D,column(B$1),0)),index(C:C,match($H3173,$B:$B,)))),3)</f>
        <v>-714.573</v>
      </c>
      <c r="D3173" s="144">
        <f t="array" ref="D3173">round((G3173-average(J3173,M3173,P3173,S3173,V3173))*Y3173+if($B3173=$H3173,0,iferror(average(vlookup({$H3173,$K3173,$N3173,$Q3173,$T3173},$B:$D,column(C$1),0)),index(D:D,match($H3173,$B:$B,)))),3)</f>
        <v>993.081</v>
      </c>
      <c r="E3173" s="145" t="s">
        <v>8269</v>
      </c>
      <c r="F3173" s="146">
        <v>346.584</v>
      </c>
      <c r="G3173" s="146">
        <v>267.783</v>
      </c>
      <c r="H3173" s="147" t="s">
        <v>3389</v>
      </c>
      <c r="I3173" s="146">
        <v>400.022</v>
      </c>
      <c r="J3173" s="146">
        <v>39.899</v>
      </c>
      <c r="K3173" s="148"/>
      <c r="L3173" s="149"/>
      <c r="M3173" s="149"/>
      <c r="N3173" s="148"/>
      <c r="O3173" s="149"/>
      <c r="P3173" s="149"/>
      <c r="Q3173" s="148"/>
      <c r="R3173" s="149"/>
      <c r="S3173" s="149"/>
      <c r="T3173" s="148"/>
      <c r="U3173" s="149"/>
      <c r="V3173" s="149"/>
      <c r="W3173" s="149"/>
      <c r="X3173" s="150">
        <f t="shared" si="34"/>
        <v>0.7437377283</v>
      </c>
      <c r="Y3173" s="150">
        <f t="shared" si="35"/>
        <v>-0.7437377283</v>
      </c>
    </row>
    <row r="3174" ht="15.75" customHeight="1">
      <c r="A3174" s="119">
        <v>3172.0</v>
      </c>
      <c r="B3174" s="143" t="str">
        <f t="array" ref="B3174">index(Systems!$A:$E,match($A3174,Systems!$A:$A,),match(B$1,Systems!$2:$2,))&amp;if(not(isblank(index(Systems!$A:$E,match($A3174,Systems!$A:$A,),match(Systems!$C$2,Systems!$2:$2,))))," ["&amp;index(Systems!$A:$E,match($A3174,Systems!$A:$A,),match(Systems!$C$2,Systems!$2:$2,))&amp;"]",)</f>
        <v>Winston</v>
      </c>
      <c r="C3174" s="144">
        <f t="array" ref="C3174">round((F3174-average(I3174,L3174,O3174,R3174,U3174))*X3174+if($B3174=$H3174,0,iferror(average(vlookup({$H3174,$K3174,$N3174,$Q3174,$T3174},$B:$D,column(B$1),0)),index(C:C,match($H3174,$B:$B,)))),3)</f>
        <v>-747.634</v>
      </c>
      <c r="D3174" s="144">
        <f t="array" ref="D3174">round((G3174-average(J3174,M3174,P3174,S3174,V3174))*Y3174+if($B3174=$H3174,0,iferror(average(vlookup({$H3174,$K3174,$N3174,$Q3174,$T3174},$B:$D,column(C$1),0)),index(D:D,match($H3174,$B:$B,)))),3)</f>
        <v>1085.037</v>
      </c>
      <c r="E3174" s="145" t="s">
        <v>8269</v>
      </c>
      <c r="F3174" s="146">
        <v>302.131</v>
      </c>
      <c r="G3174" s="146">
        <v>144.143</v>
      </c>
      <c r="H3174" s="147" t="s">
        <v>3389</v>
      </c>
      <c r="I3174" s="146">
        <v>400.022</v>
      </c>
      <c r="J3174" s="146">
        <v>39.899</v>
      </c>
      <c r="K3174" s="148"/>
      <c r="L3174" s="149"/>
      <c r="M3174" s="149"/>
      <c r="N3174" s="148"/>
      <c r="O3174" s="149"/>
      <c r="P3174" s="149"/>
      <c r="Q3174" s="148"/>
      <c r="R3174" s="149"/>
      <c r="S3174" s="149"/>
      <c r="T3174" s="148"/>
      <c r="U3174" s="149"/>
      <c r="V3174" s="149"/>
      <c r="W3174" s="149"/>
      <c r="X3174" s="150">
        <f t="shared" si="34"/>
        <v>0.7437377283</v>
      </c>
      <c r="Y3174" s="150">
        <f t="shared" si="35"/>
        <v>-0.7437377283</v>
      </c>
    </row>
    <row r="3175" ht="15.75" customHeight="1">
      <c r="A3175" s="119">
        <v>3173.0</v>
      </c>
      <c r="B3175" s="143" t="str">
        <f t="array" ref="B3175">index(Systems!$A:$E,match($A3175,Systems!$A:$A,),match(B$1,Systems!$2:$2,))&amp;if(not(isblank(index(Systems!$A:$E,match($A3175,Systems!$A:$A,),match(Systems!$C$2,Systems!$2:$2,))))," ["&amp;index(Systems!$A:$E,match($A3175,Systems!$A:$A,),match(Systems!$C$2,Systems!$2:$2,))&amp;"]",)</f>
        <v>Matteo</v>
      </c>
      <c r="C3175" s="144">
        <f t="array" ref="C3175">round((F3175-average(I3175,L3175,O3175,R3175,U3175))*X3175+if($B3175=$H3175,0,iferror(average(vlookup({$H3175,$K3175,$N3175,$Q3175,$T3175},$B:$D,column(B$1),0)),index(C:C,match($H3175,$B:$B,)))),3)</f>
        <v>-145.244</v>
      </c>
      <c r="D3175" s="144">
        <f t="array" ref="D3175">round((G3175-average(J3175,M3175,P3175,S3175,V3175))*Y3175+if($B3175=$H3175,0,iferror(average(vlookup({$H3175,$K3175,$N3175,$Q3175,$T3175},$B:$D,column(C$1),0)),index(D:D,match($H3175,$B:$B,)))),3)</f>
        <v>294.618</v>
      </c>
      <c r="E3175" s="145" t="s">
        <v>8270</v>
      </c>
      <c r="F3175" s="146">
        <v>359.03</v>
      </c>
      <c r="G3175" s="146">
        <v>404.806</v>
      </c>
      <c r="H3175" s="151" t="s">
        <v>7780</v>
      </c>
      <c r="I3175" s="146">
        <v>336.207</v>
      </c>
      <c r="J3175" s="146">
        <v>423.87</v>
      </c>
      <c r="K3175" s="151" t="s">
        <v>2581</v>
      </c>
      <c r="L3175" s="146">
        <v>313.426</v>
      </c>
      <c r="M3175" s="146">
        <v>391.382</v>
      </c>
      <c r="N3175" s="151" t="s">
        <v>1100</v>
      </c>
      <c r="O3175" s="146">
        <v>389.16</v>
      </c>
      <c r="P3175" s="146">
        <v>400.189</v>
      </c>
      <c r="Q3175" s="151" t="s">
        <v>1379</v>
      </c>
      <c r="R3175" s="146">
        <v>370.375</v>
      </c>
      <c r="S3175" s="146">
        <v>385.261</v>
      </c>
      <c r="T3175" s="151" t="s">
        <v>5204</v>
      </c>
      <c r="U3175" s="146">
        <v>364.693</v>
      </c>
      <c r="V3175" s="146">
        <v>421.719</v>
      </c>
      <c r="W3175" s="149"/>
      <c r="X3175" s="150">
        <f t="array" ref="X3175">sumproduct({index(C:C,match($H3175,$B:$B,0))-average(vlookup({$H3175,$K3175,$N3175,$Q3175,$T3175},$B:$D,column(B$1),0)),index(C:C,match($K3175,$B:$B,0))-average(vlookup({$H3175,$K3175,$N3175,$Q3175,$T3175},$B:$D,column(B$1),0)),index(C:C,match($N3175,$B:$B,0))-average(vlookup({$H3175,$K3175,$N3175,$Q3175,$T3175},$B:$D,column(B$1),0)),index(C:C,match($Q3175,$B:$B,0))-average(vlookup({$H3175,$K3175,$N3175,$Q3175,$T3175},$B:$D,column(B$1),0)),index(C:C,match($T3175,$B:$B,0))-average(vlookup({$H3175,$K3175,$N3175,$Q3175,$T3175},$B:$D,column(B$1),0))},{I3175-average(I3175,L3175,O3175,R3175,U3175),L3175-average(I3175,L3175,O3175,R3175,U3175),O3175-average(I3175,L3175,O3175,R3175,U3175),R3175-average(I3175,L3175,O3175,R3175,U3175),U3175-average(I3175,L3175,O3175,R3175,U3175)})/sumsq(I3175-average(I3175,L3175,O3175,R3175,U3175),L3175-average(I3175,L3175,O3175,R3175,U3175),O3175-average(I3175,L3175,O3175,R3175,U3175),R3175-average(I3175,L3175,O3175,R3175,U3175),U3175-average(I3175,L3175,O3175,R3175,U3175))</f>
        <v>0.6754280449</v>
      </c>
      <c r="Y3175" s="150">
        <f t="array" ref="Y3175">sumproduct({index(D:D,match($H3175,$B:$B,0))-average(vlookup({$H3175,$K3175,$N3175,$Q3175,$T3175},$B:$D,column(C$1),0)),index(D:D,match($K3175,$B:$B,0))-average(vlookup({$H3175,$K3175,$N3175,$Q3175,$T3175},$B:$D,column(C$1),0)),index(D:D,match($N3175,$B:$B,0))-average(vlookup({$H3175,$K3175,$N3175,$Q3175,$T3175},$B:$D,column(C$1),0)),index(D:D,match($Q3175,$B:$B,0))-average(vlookup({$H3175,$K3175,$N3175,$Q3175,$T3175},$B:$D,column(C$1),0)),index(D:D,match($T3175,$B:$B,0))-average(vlookup({$H3175,$K3175,$N3175,$Q3175,$T3175},$B:$D,column(C$1),0))},{J3175-average(J3175,M3175,P3175,S3175,V3175),M3175-average(J3175,M3175,P3175,S3175,V3175),P3175-average(J3175,M3175,P3175,S3175,V3175),S3175-average(J3175,M3175,P3175,S3175,V3175),V3175-average(J3175,M3175,P3175,S3175,V3175)})/sumsq(J3175-average(J3175,M3175,P3175,S3175,V3175),M3175-average(J3175,M3175,P3175,S3175,V3175),P3175-average(J3175,M3175,P3175,S3175,V3175),S3175-average(J3175,M3175,P3175,S3175,V3175),V3175-average(J3175,M3175,P3175,S3175,V3175))</f>
        <v>-0.6752796312</v>
      </c>
    </row>
    <row r="3176" ht="15.75" customHeight="1">
      <c r="A3176" s="119">
        <v>3174.0</v>
      </c>
      <c r="B3176" s="143" t="str">
        <f t="array" ref="B3176">index(Systems!$A:$E,match($A3176,Systems!$A:$A,),match(B$1,Systems!$2:$2,))&amp;if(not(isblank(index(Systems!$A:$E,match($A3176,Systems!$A:$A,),match(Systems!$C$2,Systems!$2:$2,))))," ["&amp;index(Systems!$A:$E,match($A3176,Systems!$A:$A,),match(Systems!$C$2,Systems!$2:$2,))&amp;"]",)</f>
        <v>Cielo</v>
      </c>
      <c r="C3176" s="144">
        <f t="array" ref="C3176">round((F3176-average(I3176,L3176,O3176,R3176,U3176))*X3176+if($B3176=$H3176,0,iferror(average(vlookup({$H3176,$K3176,$N3176,$Q3176,$T3176},$B:$D,column(B$1),0)),index(C:C,match($H3176,$B:$B,)))),3)</f>
        <v>-270.13</v>
      </c>
      <c r="D3176" s="144">
        <f t="array" ref="D3176">round((G3176-average(J3176,M3176,P3176,S3176,V3176))*Y3176+if($B3176=$H3176,0,iferror(average(vlookup({$H3176,$K3176,$N3176,$Q3176,$T3176},$B:$D,column(C$1),0)),index(D:D,match($H3176,$B:$B,)))),3)</f>
        <v>-176.602</v>
      </c>
      <c r="E3176" s="145" t="s">
        <v>8271</v>
      </c>
      <c r="F3176" s="146">
        <v>230.854</v>
      </c>
      <c r="G3176" s="146">
        <v>441.957</v>
      </c>
      <c r="H3176" s="151" t="s">
        <v>8272</v>
      </c>
      <c r="I3176" s="146">
        <v>325.59</v>
      </c>
      <c r="J3176" s="146">
        <v>426.588</v>
      </c>
      <c r="K3176" s="151" t="s">
        <v>5730</v>
      </c>
      <c r="L3176" s="146">
        <v>197.756</v>
      </c>
      <c r="M3176" s="146">
        <v>448.098</v>
      </c>
      <c r="N3176" s="151" t="s">
        <v>3817</v>
      </c>
      <c r="O3176" s="146">
        <v>251.322</v>
      </c>
      <c r="P3176" s="146">
        <v>448.453</v>
      </c>
      <c r="Q3176" s="151" t="s">
        <v>3734</v>
      </c>
      <c r="R3176" s="146">
        <v>220.679</v>
      </c>
      <c r="S3176" s="146">
        <v>426.837</v>
      </c>
      <c r="T3176" s="151" t="s">
        <v>556</v>
      </c>
      <c r="U3176" s="146">
        <v>224.981</v>
      </c>
      <c r="V3176" s="146">
        <v>457.561</v>
      </c>
      <c r="W3176" s="149"/>
      <c r="X3176" s="150">
        <f t="array" ref="X3176">sumproduct({index(C:C,match($H3176,$B:$B,0))-average(vlookup({$H3176,$K3176,$N3176,$Q3176,$T3176},$B:$D,column(B$1),0)),index(C:C,match($K3176,$B:$B,0))-average(vlookup({$H3176,$K3176,$N3176,$Q3176,$T3176},$B:$D,column(B$1),0)),index(C:C,match($N3176,$B:$B,0))-average(vlookup({$H3176,$K3176,$N3176,$Q3176,$T3176},$B:$D,column(B$1),0)),index(C:C,match($Q3176,$B:$B,0))-average(vlookup({$H3176,$K3176,$N3176,$Q3176,$T3176},$B:$D,column(B$1),0)),index(C:C,match($T3176,$B:$B,0))-average(vlookup({$H3176,$K3176,$N3176,$Q3176,$T3176},$B:$D,column(B$1),0))},{I3176-average(I3176,L3176,O3176,R3176,U3176),L3176-average(I3176,L3176,O3176,R3176,U3176),O3176-average(I3176,L3176,O3176,R3176,U3176),R3176-average(I3176,L3176,O3176,R3176,U3176),U3176-average(I3176,L3176,O3176,R3176,U3176)})/sumsq(I3176-average(I3176,L3176,O3176,R3176,U3176),L3176-average(I3176,L3176,O3176,R3176,U3176),O3176-average(I3176,L3176,O3176,R3176,U3176),R3176-average(I3176,L3176,O3176,R3176,U3176),U3176-average(I3176,L3176,O3176,R3176,U3176))</f>
        <v>0.8345670291</v>
      </c>
      <c r="Y3176" s="150">
        <f t="array" ref="Y3176">sumproduct({index(D:D,match($H3176,$B:$B,0))-average(vlookup({$H3176,$K3176,$N3176,$Q3176,$T3176},$B:$D,column(C$1),0)),index(D:D,match($K3176,$B:$B,0))-average(vlookup({$H3176,$K3176,$N3176,$Q3176,$T3176},$B:$D,column(C$1),0)),index(D:D,match($N3176,$B:$B,0))-average(vlookup({$H3176,$K3176,$N3176,$Q3176,$T3176},$B:$D,column(C$1),0)),index(D:D,match($Q3176,$B:$B,0))-average(vlookup({$H3176,$K3176,$N3176,$Q3176,$T3176},$B:$D,column(C$1),0)),index(D:D,match($T3176,$B:$B,0))-average(vlookup({$H3176,$K3176,$N3176,$Q3176,$T3176},$B:$D,column(C$1),0))},{J3176-average(J3176,M3176,P3176,S3176,V3176),M3176-average(J3176,M3176,P3176,S3176,V3176),P3176-average(J3176,M3176,P3176,S3176,V3176),S3176-average(J3176,M3176,P3176,S3176,V3176),V3176-average(J3176,M3176,P3176,S3176,V3176)})/sumsq(J3176-average(J3176,M3176,P3176,S3176,V3176),M3176-average(J3176,M3176,P3176,S3176,V3176),P3176-average(J3176,M3176,P3176,S3176,V3176),S3176-average(J3176,M3176,P3176,S3176,V3176),V3176-average(J3176,M3176,P3176,S3176,V3176))</f>
        <v>-0.8345071499</v>
      </c>
    </row>
    <row r="3177" ht="15.75" customHeight="1">
      <c r="A3177" s="119">
        <v>3175.0</v>
      </c>
      <c r="B3177" s="143" t="str">
        <f t="array" ref="B3177">index(Systems!$A:$E,match($A3177,Systems!$A:$A,),match(B$1,Systems!$2:$2,))&amp;if(not(isblank(index(Systems!$A:$E,match($A3177,Systems!$A:$A,),match(Systems!$C$2,Systems!$2:$2,))))," ["&amp;index(Systems!$A:$E,match($A3177,Systems!$A:$A,),match(Systems!$C$2,Systems!$2:$2,))&amp;"]",)</f>
        <v>Erit Cluster</v>
      </c>
      <c r="C3177" s="144">
        <f t="array" ref="C3177">round((F3177-average(I3177,L3177,O3177,R3177,U3177))*X3177+if($B3177=$H3177,0,iferror(average(vlookup({$H3177,$K3177,$N3177,$Q3177,$T3177},$B:$D,column(B$1),0)),index(C:C,match($H3177,$B:$B,)))),3)</f>
        <v>-137.433</v>
      </c>
      <c r="D3177" s="144">
        <f t="array" ref="D3177">round((G3177-average(J3177,M3177,P3177,S3177,V3177))*Y3177+if($B3177=$H3177,0,iferror(average(vlookup({$H3177,$K3177,$N3177,$Q3177,$T3177},$B:$D,column(C$1),0)),index(D:D,match($H3177,$B:$B,)))),3)</f>
        <v>418.34</v>
      </c>
      <c r="E3177" s="145">
        <v>2764.0</v>
      </c>
      <c r="F3177" s="146">
        <v>601.706</v>
      </c>
      <c r="G3177" s="146">
        <v>142.048</v>
      </c>
      <c r="H3177" s="147" t="s">
        <v>404</v>
      </c>
      <c r="I3177" s="146">
        <v>688.449</v>
      </c>
      <c r="J3177" s="146">
        <v>406.09</v>
      </c>
      <c r="K3177" s="148"/>
      <c r="L3177" s="149"/>
      <c r="M3177" s="149"/>
      <c r="N3177" s="148"/>
      <c r="O3177" s="149"/>
      <c r="P3177" s="149"/>
      <c r="Q3177" s="148"/>
      <c r="R3177" s="149"/>
      <c r="S3177" s="149"/>
      <c r="T3177" s="148"/>
      <c r="U3177" s="149"/>
      <c r="V3177" s="149"/>
      <c r="W3177" s="149"/>
      <c r="X3177" s="150">
        <f>120/75.74</f>
        <v>1.584367573</v>
      </c>
      <c r="Y3177" s="150">
        <f>-X3177</f>
        <v>-1.584367573</v>
      </c>
    </row>
    <row r="3178" ht="1.5" customHeight="1">
      <c r="A3178" s="148"/>
      <c r="B3178" s="148"/>
      <c r="C3178" s="149"/>
      <c r="D3178" s="149"/>
      <c r="E3178" s="153"/>
      <c r="F3178" s="149"/>
      <c r="G3178" s="149"/>
      <c r="H3178" s="41"/>
      <c r="I3178" s="149"/>
      <c r="J3178" s="149"/>
      <c r="K3178" s="148"/>
      <c r="L3178" s="149"/>
      <c r="M3178" s="149"/>
      <c r="N3178" s="148"/>
      <c r="O3178" s="149"/>
      <c r="P3178" s="149"/>
      <c r="Q3178" s="148"/>
      <c r="R3178" s="149"/>
      <c r="S3178" s="149"/>
      <c r="T3178" s="148"/>
      <c r="U3178" s="149"/>
      <c r="V3178" s="149"/>
      <c r="W3178" s="149"/>
      <c r="X3178" s="154"/>
      <c r="Y3178" s="154"/>
    </row>
    <row r="3179" ht="15.75" customHeight="1">
      <c r="A3179" s="60" t="s">
        <v>422</v>
      </c>
      <c r="B3179" s="155" t="s">
        <v>8273</v>
      </c>
      <c r="C3179" s="144">
        <f t="array" ref="C3179">round((F3179-average(I3179,L3179,O3179,R3179,U3179))*X3179+if($B3179=$H3179,0,iferror(average(vlookup({$H3179,$K3179,$N3179,$Q3179,$T3179},$B:$D,column(B$1),0)),index(C:C,match($H3179,$B:$B,)))),3)</f>
        <v>457.057</v>
      </c>
      <c r="D3179" s="144">
        <f t="array" ref="D3179">round((G3179-average(J3179,M3179,P3179,S3179,V3179))*Y3179+if($B3179=$H3179,0,iferror(average(vlookup({$H3179,$K3179,$N3179,$Q3179,$T3179},$B:$D,column(C$1),0)),index(D:D,match($H3179,$B:$B,)))),3)</f>
        <v>160.766</v>
      </c>
      <c r="E3179" s="145">
        <v>2764.0</v>
      </c>
      <c r="F3179" s="146">
        <v>976.928</v>
      </c>
      <c r="G3179" s="146">
        <v>304.62</v>
      </c>
      <c r="H3179" s="147" t="s">
        <v>404</v>
      </c>
      <c r="I3179" s="146">
        <v>688.449</v>
      </c>
      <c r="J3179" s="146">
        <v>406.09</v>
      </c>
      <c r="K3179" s="148"/>
      <c r="L3179" s="149"/>
      <c r="M3179" s="149"/>
      <c r="N3179" s="148"/>
      <c r="O3179" s="149"/>
      <c r="P3179" s="149"/>
      <c r="Q3179" s="148"/>
      <c r="R3179" s="149"/>
      <c r="S3179" s="149"/>
      <c r="T3179" s="148"/>
      <c r="U3179" s="149"/>
      <c r="V3179" s="149"/>
      <c r="W3179" s="149"/>
      <c r="X3179" s="150">
        <f t="shared" ref="X3179:X3186" si="36">120/75.74</f>
        <v>1.584367573</v>
      </c>
      <c r="Y3179" s="150">
        <f t="shared" ref="Y3179:Y3186" si="37">-X3179</f>
        <v>-1.584367573</v>
      </c>
    </row>
    <row r="3180" ht="15.75" customHeight="1">
      <c r="A3180" s="60" t="s">
        <v>8274</v>
      </c>
      <c r="B3180" s="155" t="s">
        <v>8275</v>
      </c>
      <c r="C3180" s="144">
        <f t="array" ref="C3180">round((F3180-average(I3180,L3180,O3180,R3180,U3180))*X3180+if($B3180=$H3180,0,iferror(average(vlookup({$H3180,$K3180,$N3180,$Q3180,$T3180},$B:$D,column(B$1),0)),index(C:C,match($H3180,$B:$B,)))),3)</f>
        <v>458.144</v>
      </c>
      <c r="D3180" s="144">
        <f t="array" ref="D3180">round((G3180-average(J3180,M3180,P3180,S3180,V3180))*Y3180+if($B3180=$H3180,0,iferror(average(vlookup({$H3180,$K3180,$N3180,$Q3180,$T3180},$B:$D,column(C$1),0)),index(D:D,match($H3180,$B:$B,)))),3)</f>
        <v>158.408</v>
      </c>
      <c r="E3180" s="145">
        <v>2764.0</v>
      </c>
      <c r="F3180" s="146">
        <v>977.614</v>
      </c>
      <c r="G3180" s="146">
        <v>306.108</v>
      </c>
      <c r="H3180" s="147" t="s">
        <v>404</v>
      </c>
      <c r="I3180" s="146">
        <v>688.449</v>
      </c>
      <c r="J3180" s="146">
        <v>406.09</v>
      </c>
      <c r="K3180" s="148"/>
      <c r="L3180" s="149"/>
      <c r="M3180" s="149"/>
      <c r="N3180" s="148"/>
      <c r="O3180" s="149"/>
      <c r="P3180" s="149"/>
      <c r="Q3180" s="148"/>
      <c r="R3180" s="149"/>
      <c r="S3180" s="149"/>
      <c r="T3180" s="148"/>
      <c r="U3180" s="149"/>
      <c r="V3180" s="149"/>
      <c r="W3180" s="149"/>
      <c r="X3180" s="150">
        <f t="shared" si="36"/>
        <v>1.584367573</v>
      </c>
      <c r="Y3180" s="150">
        <f t="shared" si="37"/>
        <v>-1.584367573</v>
      </c>
    </row>
    <row r="3181" ht="15.75" customHeight="1">
      <c r="A3181" s="60" t="s">
        <v>735</v>
      </c>
      <c r="B3181" s="155" t="s">
        <v>8244</v>
      </c>
      <c r="C3181" s="144">
        <f t="array" ref="C3181">round((F3181-average(I3181,L3181,O3181,R3181,U3181))*X3181+if($B3181=$H3181,0,iferror(average(vlookup({$H3181,$K3181,$N3181,$Q3181,$T3181},$B:$D,column(B$1),0)),index(C:C,match($H3181,$B:$B,)))),3)</f>
        <v>680.4</v>
      </c>
      <c r="D3181" s="144">
        <f t="array" ref="D3181">round((G3181-average(J3181,M3181,P3181,S3181,V3181))*Y3181+if($B3181=$H3181,0,iferror(average(vlookup({$H3181,$K3181,$N3181,$Q3181,$T3181},$B:$D,column(C$1),0)),index(D:D,match($H3181,$B:$B,)))),3)</f>
        <v>19.085</v>
      </c>
      <c r="E3181" s="145">
        <v>2764.0</v>
      </c>
      <c r="F3181" s="146">
        <v>1117.895</v>
      </c>
      <c r="G3181" s="146">
        <v>394.044</v>
      </c>
      <c r="H3181" s="147" t="s">
        <v>404</v>
      </c>
      <c r="I3181" s="146">
        <v>688.449</v>
      </c>
      <c r="J3181" s="146">
        <v>406.09</v>
      </c>
      <c r="K3181" s="148"/>
      <c r="L3181" s="149"/>
      <c r="M3181" s="149"/>
      <c r="N3181" s="148"/>
      <c r="O3181" s="149"/>
      <c r="P3181" s="149"/>
      <c r="Q3181" s="148"/>
      <c r="R3181" s="149"/>
      <c r="S3181" s="149"/>
      <c r="T3181" s="148"/>
      <c r="U3181" s="149"/>
      <c r="V3181" s="149"/>
      <c r="W3181" s="149"/>
      <c r="X3181" s="150">
        <f t="shared" si="36"/>
        <v>1.584367573</v>
      </c>
      <c r="Y3181" s="150">
        <f t="shared" si="37"/>
        <v>-1.584367573</v>
      </c>
    </row>
    <row r="3182" ht="15.75" customHeight="1">
      <c r="A3182" s="60" t="s">
        <v>8199</v>
      </c>
      <c r="B3182" s="155" t="s">
        <v>8276</v>
      </c>
      <c r="C3182" s="144">
        <f t="array" ref="C3182">round((F3182-average(I3182,L3182,O3182,R3182,U3182))*X3182+if($B3182=$H3182,0,iferror(average(vlookup({$H3182,$K3182,$N3182,$Q3182,$T3182},$B:$D,column(B$1),0)),index(C:C,match($H3182,$B:$B,)))),3)</f>
        <v>679.497</v>
      </c>
      <c r="D3182" s="144">
        <f t="array" ref="D3182">round((G3182-average(J3182,M3182,P3182,S3182,V3182))*Y3182+if($B3182=$H3182,0,iferror(average(vlookup({$H3182,$K3182,$N3182,$Q3182,$T3182},$B:$D,column(C$1),0)),index(D:D,match($H3182,$B:$B,)))),3)</f>
        <v>17.271</v>
      </c>
      <c r="E3182" s="145">
        <v>2764.0</v>
      </c>
      <c r="F3182" s="146">
        <v>1117.325</v>
      </c>
      <c r="G3182" s="146">
        <v>395.189</v>
      </c>
      <c r="H3182" s="147" t="s">
        <v>404</v>
      </c>
      <c r="I3182" s="146">
        <v>688.449</v>
      </c>
      <c r="J3182" s="146">
        <v>406.09</v>
      </c>
      <c r="K3182" s="148"/>
      <c r="L3182" s="149"/>
      <c r="M3182" s="149"/>
      <c r="N3182" s="148"/>
      <c r="O3182" s="149"/>
      <c r="P3182" s="149"/>
      <c r="Q3182" s="148"/>
      <c r="R3182" s="149"/>
      <c r="S3182" s="149"/>
      <c r="T3182" s="148"/>
      <c r="U3182" s="149"/>
      <c r="V3182" s="149"/>
      <c r="W3182" s="149"/>
      <c r="X3182" s="150">
        <f t="shared" si="36"/>
        <v>1.584367573</v>
      </c>
      <c r="Y3182" s="150">
        <f t="shared" si="37"/>
        <v>-1.584367573</v>
      </c>
    </row>
    <row r="3183" ht="15.75" customHeight="1">
      <c r="A3183" s="60" t="s">
        <v>8277</v>
      </c>
      <c r="B3183" s="155" t="s">
        <v>8278</v>
      </c>
      <c r="C3183" s="144">
        <f t="array" ref="C3183">round((F3183-average(I3183,L3183,O3183,R3183,U3183))*X3183+if($B3183=$H3183,0,iferror(average(vlookup({$H3183,$K3183,$N3183,$Q3183,$T3183},$B:$D,column(B$1),0)),index(C:C,match($H3183,$B:$B,)))),3)</f>
        <v>679.687</v>
      </c>
      <c r="D3183" s="144">
        <f t="array" ref="D3183">round((G3183-average(J3183,M3183,P3183,S3183,V3183))*Y3183+if($B3183=$H3183,0,iferror(average(vlookup({$H3183,$K3183,$N3183,$Q3183,$T3183},$B:$D,column(C$1),0)),index(D:D,match($H3183,$B:$B,)))),3)</f>
        <v>15.094</v>
      </c>
      <c r="E3183" s="145">
        <v>2764.0</v>
      </c>
      <c r="F3183" s="146">
        <v>1117.445</v>
      </c>
      <c r="G3183" s="146">
        <v>396.563</v>
      </c>
      <c r="H3183" s="147" t="s">
        <v>404</v>
      </c>
      <c r="I3183" s="146">
        <v>688.449</v>
      </c>
      <c r="J3183" s="146">
        <v>406.09</v>
      </c>
      <c r="K3183" s="148"/>
      <c r="L3183" s="149"/>
      <c r="M3183" s="149"/>
      <c r="N3183" s="148"/>
      <c r="O3183" s="149"/>
      <c r="P3183" s="149"/>
      <c r="Q3183" s="148"/>
      <c r="R3183" s="149"/>
      <c r="S3183" s="149"/>
      <c r="T3183" s="148"/>
      <c r="U3183" s="149"/>
      <c r="V3183" s="149"/>
      <c r="W3183" s="149"/>
      <c r="X3183" s="150">
        <f t="shared" si="36"/>
        <v>1.584367573</v>
      </c>
      <c r="Y3183" s="150">
        <f t="shared" si="37"/>
        <v>-1.584367573</v>
      </c>
    </row>
    <row r="3184" ht="15.75" customHeight="1">
      <c r="A3184" s="60" t="s">
        <v>8279</v>
      </c>
      <c r="B3184" s="155" t="s">
        <v>8280</v>
      </c>
      <c r="C3184" s="144">
        <f t="array" ref="C3184">round((F3184-average(I3184,L3184,O3184,R3184,U3184))*X3184+if($B3184=$H3184,0,iferror(average(vlookup({$H3184,$K3184,$N3184,$Q3184,$T3184},$B:$D,column(B$1),0)),index(C:C,match($H3184,$B:$B,)))),3)</f>
        <v>-375.009</v>
      </c>
      <c r="D3184" s="144">
        <f t="array" ref="D3184">round((G3184-average(J3184,M3184,P3184,S3184,V3184))*Y3184+if($B3184=$H3184,0,iferror(average(vlookup({$H3184,$K3184,$N3184,$Q3184,$T3184},$B:$D,column(C$1),0)),index(D:D,match($H3184,$B:$B,)))),3)</f>
        <v>-261.612</v>
      </c>
      <c r="E3184" s="145">
        <v>2764.0</v>
      </c>
      <c r="F3184" s="146">
        <v>451.756</v>
      </c>
      <c r="G3184" s="146">
        <v>571.211</v>
      </c>
      <c r="H3184" s="147" t="s">
        <v>404</v>
      </c>
      <c r="I3184" s="146">
        <v>688.449</v>
      </c>
      <c r="J3184" s="146">
        <v>406.09</v>
      </c>
      <c r="K3184" s="148"/>
      <c r="L3184" s="149"/>
      <c r="M3184" s="149"/>
      <c r="N3184" s="148"/>
      <c r="O3184" s="149"/>
      <c r="P3184" s="149"/>
      <c r="Q3184" s="148"/>
      <c r="R3184" s="149"/>
      <c r="S3184" s="149"/>
      <c r="T3184" s="148"/>
      <c r="U3184" s="149"/>
      <c r="V3184" s="149"/>
      <c r="W3184" s="149"/>
      <c r="X3184" s="150">
        <f t="shared" si="36"/>
        <v>1.584367573</v>
      </c>
      <c r="Y3184" s="150">
        <f t="shared" si="37"/>
        <v>-1.584367573</v>
      </c>
    </row>
    <row r="3185" ht="15.75" customHeight="1">
      <c r="A3185" s="60" t="s">
        <v>8281</v>
      </c>
      <c r="B3185" s="155" t="s">
        <v>8282</v>
      </c>
      <c r="C3185" s="144">
        <f t="array" ref="C3185">round((F3185-average(I3185,L3185,O3185,R3185,U3185))*X3185+if($B3185=$H3185,0,iferror(average(vlookup({$H3185,$K3185,$N3185,$Q3185,$T3185},$B:$D,column(B$1),0)),index(C:C,match($H3185,$B:$B,)))),3)</f>
        <v>-373.389</v>
      </c>
      <c r="D3185" s="144">
        <f t="array" ref="D3185">round((G3185-average(J3185,M3185,P3185,S3185,V3185))*Y3185+if($B3185=$H3185,0,iferror(average(vlookup({$H3185,$K3185,$N3185,$Q3185,$T3185},$B:$D,column(C$1),0)),index(D:D,match($H3185,$B:$B,)))),3)</f>
        <v>-262.897</v>
      </c>
      <c r="E3185" s="145">
        <v>2764.0</v>
      </c>
      <c r="F3185" s="146">
        <v>452.778</v>
      </c>
      <c r="G3185" s="146">
        <v>572.022</v>
      </c>
      <c r="H3185" s="147" t="s">
        <v>404</v>
      </c>
      <c r="I3185" s="146">
        <v>688.449</v>
      </c>
      <c r="J3185" s="146">
        <v>406.09</v>
      </c>
      <c r="K3185" s="148"/>
      <c r="L3185" s="149"/>
      <c r="M3185" s="149"/>
      <c r="N3185" s="148"/>
      <c r="O3185" s="149"/>
      <c r="P3185" s="149"/>
      <c r="Q3185" s="148"/>
      <c r="R3185" s="149"/>
      <c r="S3185" s="149"/>
      <c r="T3185" s="148"/>
      <c r="U3185" s="149"/>
      <c r="V3185" s="149"/>
      <c r="W3185" s="149"/>
      <c r="X3185" s="150">
        <f t="shared" si="36"/>
        <v>1.584367573</v>
      </c>
      <c r="Y3185" s="150">
        <f t="shared" si="37"/>
        <v>-1.584367573</v>
      </c>
    </row>
    <row r="3186" ht="15.75" customHeight="1">
      <c r="A3186" s="60" t="s">
        <v>8283</v>
      </c>
      <c r="B3186" s="155" t="s">
        <v>8284</v>
      </c>
      <c r="C3186" s="144">
        <f t="array" ref="C3186">round((F3186-average(I3186,L3186,O3186,R3186,U3186))*X3186+if($B3186=$H3186,0,iferror(average(vlookup({$H3186,$K3186,$N3186,$Q3186,$T3186},$B:$D,column(B$1),0)),index(C:C,match($H3186,$B:$B,)))),3)</f>
        <v>-373.641</v>
      </c>
      <c r="D3186" s="144">
        <f t="array" ref="D3186">round((G3186-average(J3186,M3186,P3186,S3186,V3186))*Y3186+if($B3186=$H3186,0,iferror(average(vlookup({$H3186,$K3186,$N3186,$Q3186,$T3186},$B:$D,column(C$1),0)),index(D:D,match($H3186,$B:$B,)))),3)</f>
        <v>-265.011</v>
      </c>
      <c r="E3186" s="145">
        <v>2764.0</v>
      </c>
      <c r="F3186" s="146">
        <v>452.619</v>
      </c>
      <c r="G3186" s="146">
        <v>573.356</v>
      </c>
      <c r="H3186" s="147" t="s">
        <v>404</v>
      </c>
      <c r="I3186" s="146">
        <v>688.449</v>
      </c>
      <c r="J3186" s="146">
        <v>406.09</v>
      </c>
      <c r="K3186" s="148"/>
      <c r="L3186" s="149"/>
      <c r="M3186" s="149"/>
      <c r="N3186" s="148"/>
      <c r="O3186" s="149"/>
      <c r="P3186" s="149"/>
      <c r="Q3186" s="148"/>
      <c r="R3186" s="149"/>
      <c r="S3186" s="149"/>
      <c r="T3186" s="148"/>
      <c r="U3186" s="149"/>
      <c r="V3186" s="149"/>
      <c r="W3186" s="149"/>
      <c r="X3186" s="150">
        <f t="shared" si="36"/>
        <v>1.584367573</v>
      </c>
      <c r="Y3186" s="150">
        <f t="shared" si="37"/>
        <v>-1.584367573</v>
      </c>
    </row>
    <row r="3187" ht="15.75" customHeight="1">
      <c r="A3187" s="60" t="s">
        <v>418</v>
      </c>
      <c r="B3187" s="155" t="s">
        <v>8285</v>
      </c>
      <c r="C3187" s="144">
        <f t="array" ref="C3187">round((F3187-average(I3187,L3187,O3187,R3187,U3187))*X3187+if($B3187=$H3187,0,iferror(average(vlookup({$H3187,$K3187,$N3187,$Q3187,$T3187},$B:$D,column(B$1),0)),index(C:C,match($H3187,$B:$B,)))),3)</f>
        <v>272.147</v>
      </c>
      <c r="D3187" s="144">
        <f t="array" ref="D3187">round((G3187-average(J3187,M3187,P3187,S3187,V3187))*Y3187+if($B3187=$H3187,0,iferror(average(vlookup({$H3187,$K3187,$N3187,$Q3187,$T3187},$B:$D,column(C$1),0)),index(D:D,match($H3187,$B:$B,)))),3)</f>
        <v>-445.933</v>
      </c>
      <c r="E3187" s="145" t="s">
        <v>8246</v>
      </c>
      <c r="F3187" s="146">
        <v>276.818</v>
      </c>
      <c r="G3187" s="146">
        <v>701.447</v>
      </c>
      <c r="H3187" s="147" t="s">
        <v>404</v>
      </c>
      <c r="I3187" s="146">
        <v>93.823</v>
      </c>
      <c r="J3187" s="146">
        <v>401.593</v>
      </c>
      <c r="K3187" s="151" t="s">
        <v>3793</v>
      </c>
      <c r="L3187" s="144">
        <f t="shared" ref="L3187:L3188" si="38">293.413+$W3187</f>
        <v>-309.587</v>
      </c>
      <c r="M3187" s="146">
        <v>311.773</v>
      </c>
      <c r="N3187" s="151" t="s">
        <v>8244</v>
      </c>
      <c r="O3187" s="146">
        <v>551.327</v>
      </c>
      <c r="P3187" s="146">
        <v>388.782</v>
      </c>
      <c r="Q3187" s="151" t="s">
        <v>8245</v>
      </c>
      <c r="R3187" s="144">
        <f t="shared" ref="R3187:R3188" si="39">589.201+$W3187</f>
        <v>-13.799</v>
      </c>
      <c r="S3187" s="146">
        <v>54.711</v>
      </c>
      <c r="T3187" s="151" t="s">
        <v>2429</v>
      </c>
      <c r="U3187" s="144">
        <f t="shared" ref="U3187:U3188" si="40">556.252+$W3187</f>
        <v>-46.748</v>
      </c>
      <c r="V3187" s="146">
        <v>750.825</v>
      </c>
      <c r="W3187" s="146">
        <v>-603.0</v>
      </c>
      <c r="X3187" s="150">
        <f t="array" ref="X3187">sumproduct({index(C:C,match($H3187,$B:$B,0))-average(vlookup({$H3187,$K3187,$N3187,$Q3187,$T3187},$B:$D,column(B$1),0)),index(C:C,match($K3187,$B:$B,0))-average(vlookup({$H3187,$K3187,$N3187,$Q3187,$T3187},$B:$D,column(B$1),0)),index(C:C,match($N3187,$B:$B,0))-average(vlookup({$H3187,$K3187,$N3187,$Q3187,$T3187},$B:$D,column(B$1),0)),index(C:C,match($Q3187,$B:$B,0))-average(vlookup({$H3187,$K3187,$N3187,$Q3187,$T3187},$B:$D,column(B$1),0)),index(C:C,match($T3187,$B:$B,0))-average(vlookup({$H3187,$K3187,$N3187,$Q3187,$T3187},$B:$D,column(B$1),0))},{I3187-average(I3187,L3187,O3187,R3187,U3187),L3187-average(I3187,L3187,O3187,R3187,U3187),O3187-average(I3187,L3187,O3187,R3187,U3187),R3187-average(I3187,L3187,O3187,R3187,U3187),U3187-average(I3187,L3187,O3187,R3187,U3187)})/sumsq(I3187-average(I3187,L3187,O3187,R3187,U3187),L3187-average(I3187,L3187,O3187,R3187,U3187),O3187-average(I3187,L3187,O3187,R3187,U3187),R3187-average(I3187,L3187,O3187,R3187,U3187),U3187-average(I3187,L3187,O3187,R3187,U3187))</f>
        <v>1.487215896</v>
      </c>
      <c r="Y3187" s="150">
        <f t="array" ref="Y3187">sumproduct({index(D:D,match($H3187,$B:$B,0))-average(vlookup({$H3187,$K3187,$N3187,$Q3187,$T3187},$B:$D,column(C$1),0)),index(D:D,match($K3187,$B:$B,0))-average(vlookup({$H3187,$K3187,$N3187,$Q3187,$T3187},$B:$D,column(C$1),0)),index(D:D,match($N3187,$B:$B,0))-average(vlookup({$H3187,$K3187,$N3187,$Q3187,$T3187},$B:$D,column(C$1),0)),index(D:D,match($Q3187,$B:$B,0))-average(vlookup({$H3187,$K3187,$N3187,$Q3187,$T3187},$B:$D,column(C$1),0)),index(D:D,match($T3187,$B:$B,0))-average(vlookup({$H3187,$K3187,$N3187,$Q3187,$T3187},$B:$D,column(C$1),0))},{J3187-average(J3187,M3187,P3187,S3187,V3187),M3187-average(J3187,M3187,P3187,S3187,V3187),P3187-average(J3187,M3187,P3187,S3187,V3187),S3187-average(J3187,M3187,P3187,S3187,V3187),V3187-average(J3187,M3187,P3187,S3187,V3187)})/sumsq(J3187-average(J3187,M3187,P3187,S3187,V3187),M3187-average(J3187,M3187,P3187,S3187,V3187),P3187-average(J3187,M3187,P3187,S3187,V3187),S3187-average(J3187,M3187,P3187,S3187,V3187),V3187-average(J3187,M3187,P3187,S3187,V3187))</f>
        <v>-1.487216151</v>
      </c>
    </row>
    <row r="3188" ht="15.75" customHeight="1">
      <c r="A3188" s="60" t="s">
        <v>8286</v>
      </c>
      <c r="B3188" s="155" t="s">
        <v>8287</v>
      </c>
      <c r="C3188" s="144">
        <f t="array" ref="C3188">round((F3188-average(I3188,L3188,O3188,R3188,U3188))*X3188+if($B3188=$H3188,0,iferror(average(vlookup({$H3188,$K3188,$N3188,$Q3188,$T3188},$B:$D,column(B$1),0)),index(C:C,match($H3188,$B:$B,)))),3)</f>
        <v>270.828</v>
      </c>
      <c r="D3188" s="144">
        <f t="array" ref="D3188">round((G3188-average(J3188,M3188,P3188,S3188,V3188))*Y3188+if($B3188=$H3188,0,iferror(average(vlookup({$H3188,$K3188,$N3188,$Q3188,$T3188},$B:$D,column(C$1),0)),index(D:D,match($H3188,$B:$B,)))),3)</f>
        <v>-447.838</v>
      </c>
      <c r="E3188" s="145" t="s">
        <v>8246</v>
      </c>
      <c r="F3188" s="146">
        <v>275.931</v>
      </c>
      <c r="G3188" s="146">
        <v>702.728</v>
      </c>
      <c r="H3188" s="147" t="s">
        <v>404</v>
      </c>
      <c r="I3188" s="146">
        <v>93.823</v>
      </c>
      <c r="J3188" s="146">
        <v>401.593</v>
      </c>
      <c r="K3188" s="151" t="s">
        <v>3793</v>
      </c>
      <c r="L3188" s="144">
        <f t="shared" si="38"/>
        <v>-309.587</v>
      </c>
      <c r="M3188" s="146">
        <v>311.773</v>
      </c>
      <c r="N3188" s="151" t="s">
        <v>8244</v>
      </c>
      <c r="O3188" s="146">
        <v>551.327</v>
      </c>
      <c r="P3188" s="146">
        <v>388.782</v>
      </c>
      <c r="Q3188" s="151" t="s">
        <v>8245</v>
      </c>
      <c r="R3188" s="144">
        <f t="shared" si="39"/>
        <v>-13.799</v>
      </c>
      <c r="S3188" s="146">
        <v>54.711</v>
      </c>
      <c r="T3188" s="151" t="s">
        <v>2429</v>
      </c>
      <c r="U3188" s="144">
        <f t="shared" si="40"/>
        <v>-46.748</v>
      </c>
      <c r="V3188" s="146">
        <v>750.825</v>
      </c>
      <c r="W3188" s="146">
        <v>-603.0</v>
      </c>
      <c r="X3188" s="150">
        <f t="array" ref="X3188">sumproduct({index(C:C,match($H3188,$B:$B,0))-average(vlookup({$H3188,$K3188,$N3188,$Q3188,$T3188},$B:$D,column(B$1),0)),index(C:C,match($K3188,$B:$B,0))-average(vlookup({$H3188,$K3188,$N3188,$Q3188,$T3188},$B:$D,column(B$1),0)),index(C:C,match($N3188,$B:$B,0))-average(vlookup({$H3188,$K3188,$N3188,$Q3188,$T3188},$B:$D,column(B$1),0)),index(C:C,match($Q3188,$B:$B,0))-average(vlookup({$H3188,$K3188,$N3188,$Q3188,$T3188},$B:$D,column(B$1),0)),index(C:C,match($T3188,$B:$B,0))-average(vlookup({$H3188,$K3188,$N3188,$Q3188,$T3188},$B:$D,column(B$1),0))},{I3188-average(I3188,L3188,O3188,R3188,U3188),L3188-average(I3188,L3188,O3188,R3188,U3188),O3188-average(I3188,L3188,O3188,R3188,U3188),R3188-average(I3188,L3188,O3188,R3188,U3188),U3188-average(I3188,L3188,O3188,R3188,U3188)})/sumsq(I3188-average(I3188,L3188,O3188,R3188,U3188),L3188-average(I3188,L3188,O3188,R3188,U3188),O3188-average(I3188,L3188,O3188,R3188,U3188),R3188-average(I3188,L3188,O3188,R3188,U3188),U3188-average(I3188,L3188,O3188,R3188,U3188))</f>
        <v>1.487215896</v>
      </c>
      <c r="Y3188" s="150">
        <f t="array" ref="Y3188">sumproduct({index(D:D,match($H3188,$B:$B,0))-average(vlookup({$H3188,$K3188,$N3188,$Q3188,$T3188},$B:$D,column(C$1),0)),index(D:D,match($K3188,$B:$B,0))-average(vlookup({$H3188,$K3188,$N3188,$Q3188,$T3188},$B:$D,column(C$1),0)),index(D:D,match($N3188,$B:$B,0))-average(vlookup({$H3188,$K3188,$N3188,$Q3188,$T3188},$B:$D,column(C$1),0)),index(D:D,match($Q3188,$B:$B,0))-average(vlookup({$H3188,$K3188,$N3188,$Q3188,$T3188},$B:$D,column(C$1),0)),index(D:D,match($T3188,$B:$B,0))-average(vlookup({$H3188,$K3188,$N3188,$Q3188,$T3188},$B:$D,column(C$1),0))},{J3188-average(J3188,M3188,P3188,S3188,V3188),M3188-average(J3188,M3188,P3188,S3188,V3188),P3188-average(J3188,M3188,P3188,S3188,V3188),S3188-average(J3188,M3188,P3188,S3188,V3188),V3188-average(J3188,M3188,P3188,S3188,V3188)})/sumsq(J3188-average(J3188,M3188,P3188,S3188,V3188),M3188-average(J3188,M3188,P3188,S3188,V3188),P3188-average(J3188,M3188,P3188,S3188,V3188),S3188-average(J3188,M3188,P3188,S3188,V3188),V3188-average(J3188,M3188,P3188,S3188,V3188))</f>
        <v>-1.487216151</v>
      </c>
    </row>
    <row r="3189" ht="15.75" customHeight="1">
      <c r="A3189" s="60" t="s">
        <v>8288</v>
      </c>
      <c r="B3189" s="155" t="s">
        <v>8197</v>
      </c>
      <c r="C3189" s="144">
        <f t="array" ref="C3189">round((F3189-average(I3189,L3189,O3189,R3189,U3189))*X3189+if($B3189=$H3189,0,iferror(average(vlookup({$H3189,$K3189,$N3189,$Q3189,$T3189},$B:$D,column(B$1),0)),index(C:C,match($H3189,$B:$B,)))),3)</f>
        <v>-192.32</v>
      </c>
      <c r="D3189" s="144">
        <f t="array" ref="D3189">round((G3189-average(J3189,M3189,P3189,S3189,V3189))*Y3189+if($B3189=$H3189,0,iferror(average(vlookup({$H3189,$K3189,$N3189,$Q3189,$T3189},$B:$D,column(C$1),0)),index(D:D,match($H3189,$B:$B,)))),3)</f>
        <v>564.825</v>
      </c>
      <c r="E3189" s="145" t="s">
        <v>8252</v>
      </c>
      <c r="F3189" s="146">
        <v>565.444</v>
      </c>
      <c r="G3189" s="146">
        <v>21.692</v>
      </c>
      <c r="H3189" s="147" t="s">
        <v>404</v>
      </c>
      <c r="I3189" s="144">
        <f>94.074+$W3189</f>
        <v>696.373</v>
      </c>
      <c r="J3189" s="146">
        <v>406.223</v>
      </c>
      <c r="K3189" s="151" t="s">
        <v>3793</v>
      </c>
      <c r="L3189" s="146">
        <v>287.914</v>
      </c>
      <c r="M3189" s="146">
        <v>315.279</v>
      </c>
      <c r="N3189" s="151" t="s">
        <v>8244</v>
      </c>
      <c r="O3189" s="144">
        <f>557.306+$W3189</f>
        <v>1159.605</v>
      </c>
      <c r="P3189" s="146">
        <v>393.251</v>
      </c>
      <c r="Q3189" s="151" t="s">
        <v>8245</v>
      </c>
      <c r="R3189" s="146">
        <v>587.405</v>
      </c>
      <c r="S3189" s="146">
        <v>54.998</v>
      </c>
      <c r="T3189" s="151" t="s">
        <v>2429</v>
      </c>
      <c r="U3189" s="146">
        <v>554.044</v>
      </c>
      <c r="V3189" s="146">
        <v>759.825</v>
      </c>
      <c r="W3189" s="146">
        <v>602.299</v>
      </c>
      <c r="X3189" s="150">
        <f t="array" ref="X3189">sumproduct({index(C:C,match($H3189,$B:$B,0))-average(vlookup({$H3189,$K3189,$N3189,$Q3189,$T3189},$B:$D,column(B$1),0)),index(C:C,match($K3189,$B:$B,0))-average(vlookup({$H3189,$K3189,$N3189,$Q3189,$T3189},$B:$D,column(B$1),0)),index(C:C,match($N3189,$B:$B,0))-average(vlookup({$H3189,$K3189,$N3189,$Q3189,$T3189},$B:$D,column(B$1),0)),index(C:C,match($Q3189,$B:$B,0))-average(vlookup({$H3189,$K3189,$N3189,$Q3189,$T3189},$B:$D,column(B$1),0)),index(C:C,match($T3189,$B:$B,0))-average(vlookup({$H3189,$K3189,$N3189,$Q3189,$T3189},$B:$D,column(B$1),0))},{I3189-average(I3189,L3189,O3189,R3189,U3189),L3189-average(I3189,L3189,O3189,R3189,U3189),O3189-average(I3189,L3189,O3189,R3189,U3189),R3189-average(I3189,L3189,O3189,R3189,U3189),U3189-average(I3189,L3189,O3189,R3189,U3189)})/sumsq(I3189-average(I3189,L3189,O3189,R3189,U3189),L3189-average(I3189,L3189,O3189,R3189,U3189),O3189-average(I3189,L3189,O3189,R3189,U3189),R3189-average(I3189,L3189,O3189,R3189,U3189),U3189-average(I3189,L3189,O3189,R3189,U3189))</f>
        <v>1.46882945</v>
      </c>
      <c r="Y3189" s="150">
        <f t="array" ref="Y3189">sumproduct({index(D:D,match($H3189,$B:$B,0))-average(vlookup({$H3189,$K3189,$N3189,$Q3189,$T3189},$B:$D,column(C$1),0)),index(D:D,match($K3189,$B:$B,0))-average(vlookup({$H3189,$K3189,$N3189,$Q3189,$T3189},$B:$D,column(C$1),0)),index(D:D,match($N3189,$B:$B,0))-average(vlookup({$H3189,$K3189,$N3189,$Q3189,$T3189},$B:$D,column(C$1),0)),index(D:D,match($Q3189,$B:$B,0))-average(vlookup({$H3189,$K3189,$N3189,$Q3189,$T3189},$B:$D,column(C$1),0)),index(D:D,match($T3189,$B:$B,0))-average(vlookup({$H3189,$K3189,$N3189,$Q3189,$T3189},$B:$D,column(C$1),0))},{J3189-average(J3189,M3189,P3189,S3189,V3189),M3189-average(J3189,M3189,P3189,S3189,V3189),P3189-average(J3189,M3189,P3189,S3189,V3189),S3189-average(J3189,M3189,P3189,S3189,V3189),V3189-average(J3189,M3189,P3189,S3189,V3189)})/sumsq(J3189-average(J3189,M3189,P3189,S3189,V3189),M3189-average(J3189,M3189,P3189,S3189,V3189),P3189-average(J3189,M3189,P3189,S3189,V3189),S3189-average(J3189,M3189,P3189,S3189,V3189),V3189-average(J3189,M3189,P3189,S3189,V3189))</f>
        <v>-1.468831761</v>
      </c>
    </row>
    <row r="3190" ht="15.75" customHeight="1">
      <c r="A3190" s="60" t="s">
        <v>8289</v>
      </c>
      <c r="B3190" s="155" t="s">
        <v>8071</v>
      </c>
      <c r="C3190" s="144">
        <f t="array" ref="C3190">round((F3190-average(I3190,L3190,O3190,R3190,U3190))*X3190+if($B3190=$H3190,0,iferror(average(vlookup({$H3190,$K3190,$N3190,$Q3190,$T3190},$B:$D,column(B$1),0)),index(C:C,match($H3190,$B:$B,)))),3)</f>
        <v>-749.765</v>
      </c>
      <c r="D3190" s="144">
        <f t="array" ref="D3190">round((G3190-average(J3190,M3190,P3190,S3190,V3190))*Y3190+if($B3190=$H3190,0,iferror(average(vlookup({$H3190,$K3190,$N3190,$Q3190,$T3190},$B:$D,column(C$1),0)),index(D:D,match($H3190,$B:$B,)))),3)</f>
        <v>795.575</v>
      </c>
      <c r="E3190" s="145" t="s">
        <v>8254</v>
      </c>
      <c r="F3190" s="146">
        <v>103.636</v>
      </c>
      <c r="G3190" s="146">
        <v>452.35</v>
      </c>
      <c r="H3190" s="147" t="s">
        <v>404</v>
      </c>
      <c r="I3190" s="146">
        <v>301.299</v>
      </c>
      <c r="J3190" s="146">
        <v>662.09</v>
      </c>
      <c r="K3190" s="148"/>
      <c r="L3190" s="149"/>
      <c r="M3190" s="149"/>
      <c r="N3190" s="148"/>
      <c r="O3190" s="149"/>
      <c r="P3190" s="149"/>
      <c r="Q3190" s="148"/>
      <c r="R3190" s="149"/>
      <c r="S3190" s="149"/>
      <c r="T3190" s="148"/>
      <c r="U3190" s="149"/>
      <c r="V3190" s="149"/>
      <c r="W3190" s="149"/>
      <c r="X3190" s="150">
        <f t="shared" ref="X3190:X3194" si="41">300/79.09</f>
        <v>3.793147048</v>
      </c>
      <c r="Y3190" s="150">
        <f t="shared" ref="Y3190:Y3194" si="42">-X3190</f>
        <v>-3.793147048</v>
      </c>
    </row>
    <row r="3191" ht="15.75" customHeight="1">
      <c r="A3191" s="60" t="s">
        <v>8290</v>
      </c>
      <c r="B3191" s="155" t="s">
        <v>8001</v>
      </c>
      <c r="C3191" s="144">
        <f t="array" ref="C3191">round((F3191-average(I3191,L3191,O3191,R3191,U3191))*X3191+if($B3191=$H3191,0,iferror(average(vlookup({$H3191,$K3191,$N3191,$Q3191,$T3191},$B:$D,column(B$1),0)),index(C:C,match($H3191,$B:$B,)))),3)</f>
        <v>586.003</v>
      </c>
      <c r="D3191" s="144">
        <f t="array" ref="D3191">round((G3191-average(J3191,M3191,P3191,S3191,V3191))*Y3191+if($B3191=$H3191,0,iferror(average(vlookup({$H3191,$K3191,$N3191,$Q3191,$T3191},$B:$D,column(C$1),0)),index(D:D,match($H3191,$B:$B,)))),3)</f>
        <v>521.709</v>
      </c>
      <c r="E3191" s="145" t="s">
        <v>8254</v>
      </c>
      <c r="F3191" s="146">
        <v>455.789</v>
      </c>
      <c r="G3191" s="146">
        <v>524.55</v>
      </c>
      <c r="H3191" s="147" t="s">
        <v>404</v>
      </c>
      <c r="I3191" s="146">
        <v>301.299</v>
      </c>
      <c r="J3191" s="146">
        <v>662.09</v>
      </c>
      <c r="K3191" s="148"/>
      <c r="L3191" s="149"/>
      <c r="M3191" s="149"/>
      <c r="N3191" s="148"/>
      <c r="O3191" s="149"/>
      <c r="P3191" s="149"/>
      <c r="Q3191" s="148"/>
      <c r="R3191" s="149"/>
      <c r="S3191" s="149"/>
      <c r="T3191" s="148"/>
      <c r="U3191" s="149"/>
      <c r="V3191" s="149"/>
      <c r="W3191" s="149"/>
      <c r="X3191" s="150">
        <f t="shared" si="41"/>
        <v>3.793147048</v>
      </c>
      <c r="Y3191" s="150">
        <f t="shared" si="42"/>
        <v>-3.793147048</v>
      </c>
    </row>
    <row r="3192" ht="15.75" customHeight="1">
      <c r="A3192" s="60" t="s">
        <v>8291</v>
      </c>
      <c r="B3192" s="155" t="s">
        <v>8249</v>
      </c>
      <c r="C3192" s="144">
        <f t="array" ref="C3192">round((F3192-average(I3192,L3192,O3192,R3192,U3192))*X3192+if($B3192=$H3192,0,iferror(average(vlookup({$H3192,$K3192,$N3192,$Q3192,$T3192},$B:$D,column(B$1),0)),index(C:C,match($H3192,$B:$B,)))),3)</f>
        <v>36.885</v>
      </c>
      <c r="D3192" s="144">
        <f t="array" ref="D3192">round((G3192-average(J3192,M3192,P3192,S3192,V3192))*Y3192+if($B3192=$H3192,0,iferror(average(vlookup({$H3192,$K3192,$N3192,$Q3192,$T3192},$B:$D,column(C$1),0)),index(D:D,match($H3192,$B:$B,)))),3)</f>
        <v>1810.196</v>
      </c>
      <c r="E3192" s="145" t="s">
        <v>8254</v>
      </c>
      <c r="F3192" s="146">
        <v>311.023</v>
      </c>
      <c r="G3192" s="146">
        <v>184.862</v>
      </c>
      <c r="H3192" s="147" t="s">
        <v>404</v>
      </c>
      <c r="I3192" s="146">
        <v>301.299</v>
      </c>
      <c r="J3192" s="146">
        <v>662.09</v>
      </c>
      <c r="K3192" s="148"/>
      <c r="L3192" s="149"/>
      <c r="M3192" s="149"/>
      <c r="N3192" s="148"/>
      <c r="O3192" s="149"/>
      <c r="P3192" s="149"/>
      <c r="Q3192" s="148"/>
      <c r="R3192" s="149"/>
      <c r="S3192" s="149"/>
      <c r="T3192" s="148"/>
      <c r="U3192" s="149"/>
      <c r="V3192" s="149"/>
      <c r="W3192" s="149"/>
      <c r="X3192" s="150">
        <f t="shared" si="41"/>
        <v>3.793147048</v>
      </c>
      <c r="Y3192" s="150">
        <f t="shared" si="42"/>
        <v>-3.793147048</v>
      </c>
    </row>
    <row r="3193" ht="15.75" customHeight="1">
      <c r="A3193" s="60" t="s">
        <v>8292</v>
      </c>
      <c r="B3193" s="155" t="s">
        <v>7990</v>
      </c>
      <c r="C3193" s="144">
        <f t="array" ref="C3193">round((F3193-average(I3193,L3193,O3193,R3193,U3193))*X3193+if($B3193=$H3193,0,iferror(average(vlookup({$H3193,$K3193,$N3193,$Q3193,$T3193},$B:$D,column(B$1),0)),index(C:C,match($H3193,$B:$B,)))),3)</f>
        <v>-685.228</v>
      </c>
      <c r="D3193" s="144">
        <f t="array" ref="D3193">round((G3193-average(J3193,M3193,P3193,S3193,V3193))*Y3193+if($B3193=$H3193,0,iferror(average(vlookup({$H3193,$K3193,$N3193,$Q3193,$T3193},$B:$D,column(C$1),0)),index(D:D,match($H3193,$B:$B,)))),3)</f>
        <v>1129.451</v>
      </c>
      <c r="E3193" s="145" t="s">
        <v>8254</v>
      </c>
      <c r="F3193" s="146">
        <v>120.65</v>
      </c>
      <c r="G3193" s="146">
        <v>364.329</v>
      </c>
      <c r="H3193" s="147" t="s">
        <v>404</v>
      </c>
      <c r="I3193" s="146">
        <v>301.299</v>
      </c>
      <c r="J3193" s="146">
        <v>662.09</v>
      </c>
      <c r="K3193" s="148"/>
      <c r="L3193" s="149"/>
      <c r="M3193" s="149"/>
      <c r="N3193" s="148"/>
      <c r="O3193" s="149"/>
      <c r="P3193" s="149"/>
      <c r="Q3193" s="148"/>
      <c r="R3193" s="149"/>
      <c r="S3193" s="149"/>
      <c r="T3193" s="148"/>
      <c r="U3193" s="149"/>
      <c r="V3193" s="149"/>
      <c r="W3193" s="149"/>
      <c r="X3193" s="150">
        <f t="shared" si="41"/>
        <v>3.793147048</v>
      </c>
      <c r="Y3193" s="150">
        <f t="shared" si="42"/>
        <v>-3.793147048</v>
      </c>
    </row>
    <row r="3194" ht="15.75" customHeight="1">
      <c r="A3194" s="60" t="s">
        <v>8293</v>
      </c>
      <c r="B3194" s="155" t="s">
        <v>8248</v>
      </c>
      <c r="C3194" s="144">
        <f t="array" ref="C3194">round((F3194-average(I3194,L3194,O3194,R3194,U3194))*X3194+if($B3194=$H3194,0,iferror(average(vlookup({$H3194,$K3194,$N3194,$Q3194,$T3194},$B:$D,column(B$1),0)),index(C:C,match($H3194,$B:$B,)))),3)</f>
        <v>-125.822</v>
      </c>
      <c r="D3194" s="144">
        <f t="array" ref="D3194">round((G3194-average(J3194,M3194,P3194,S3194,V3194))*Y3194+if($B3194=$H3194,0,iferror(average(vlookup({$H3194,$K3194,$N3194,$Q3194,$T3194},$B:$D,column(C$1),0)),index(D:D,match($H3194,$B:$B,)))),3)</f>
        <v>1605.4</v>
      </c>
      <c r="E3194" s="145" t="s">
        <v>8254</v>
      </c>
      <c r="F3194" s="146">
        <v>268.128</v>
      </c>
      <c r="G3194" s="146">
        <v>238.853</v>
      </c>
      <c r="H3194" s="147" t="s">
        <v>404</v>
      </c>
      <c r="I3194" s="146">
        <v>301.299</v>
      </c>
      <c r="J3194" s="146">
        <v>662.09</v>
      </c>
      <c r="K3194" s="149"/>
      <c r="L3194" s="149"/>
      <c r="M3194" s="149"/>
      <c r="N3194" s="148"/>
      <c r="O3194" s="149"/>
      <c r="P3194" s="149"/>
      <c r="Q3194" s="148"/>
      <c r="R3194" s="149"/>
      <c r="S3194" s="149"/>
      <c r="T3194" s="148"/>
      <c r="U3194" s="149"/>
      <c r="V3194" s="149"/>
      <c r="W3194" s="149"/>
      <c r="X3194" s="150">
        <f t="shared" si="41"/>
        <v>3.793147048</v>
      </c>
      <c r="Y3194" s="150">
        <f t="shared" si="42"/>
        <v>-3.793147048</v>
      </c>
    </row>
    <row r="3195" ht="15.75" customHeight="1">
      <c r="A3195" s="60" t="s">
        <v>8294</v>
      </c>
      <c r="B3195" s="155" t="s">
        <v>7935</v>
      </c>
      <c r="C3195" s="144">
        <f t="array" ref="C3195">round((F3195-average(I3195,L3195,O3195,R3195,U3195))*X3195+if($B3195=$H3195,0,iferror(average(vlookup({$H3195,$K3195,$N3195,$Q3195,$T3195},$B:$D,column(B$1),0)),index(C:C,match($H3195,$B:$B,)))),3)</f>
        <v>-1003.345</v>
      </c>
      <c r="D3195" s="144">
        <f t="array" ref="D3195">round((G3195-average(J3195,M3195,P3195,S3195,V3195))*Y3195+if($B3195=$H3195,0,iferror(average(vlookup({$H3195,$K3195,$N3195,$Q3195,$T3195},$B:$D,column(C$1),0)),index(D:D,match($H3195,$B:$B,)))),3)</f>
        <v>149.217</v>
      </c>
      <c r="E3195" s="145" t="s">
        <v>8255</v>
      </c>
      <c r="F3195" s="146">
        <v>395.426</v>
      </c>
      <c r="G3195" s="146">
        <v>341.053</v>
      </c>
      <c r="H3195" s="147" t="s">
        <v>404</v>
      </c>
      <c r="I3195" s="146">
        <v>659.998</v>
      </c>
      <c r="J3195" s="146">
        <v>301.706</v>
      </c>
      <c r="K3195" s="149"/>
      <c r="L3195" s="149"/>
      <c r="M3195" s="149"/>
      <c r="N3195" s="148"/>
      <c r="O3195" s="149"/>
      <c r="P3195" s="149"/>
      <c r="Q3195" s="148"/>
      <c r="R3195" s="149"/>
      <c r="S3195" s="149"/>
      <c r="T3195" s="148"/>
      <c r="U3195" s="149"/>
      <c r="V3195" s="149"/>
      <c r="W3195" s="149"/>
      <c r="X3195" s="150">
        <f>300/79.107</f>
        <v>3.792331905</v>
      </c>
      <c r="Y3195" s="150">
        <f>X3195</f>
        <v>3.792331905</v>
      </c>
    </row>
    <row r="3196" ht="15.75" customHeight="1">
      <c r="A3196" s="60" t="s">
        <v>8295</v>
      </c>
      <c r="B3196" s="155" t="s">
        <v>8011</v>
      </c>
      <c r="C3196" s="144">
        <f t="array" ref="C3196">round((F3196-average(I3196,L3196,O3196,R3196,U3196))*X3196+if($B3196=$H3196,0,iferror(average(vlookup({$H3196,$K3196,$N3196,$Q3196,$T3196},$B:$D,column(B$1),0)),index(C:C,match($H3196,$B:$B,)))),3)</f>
        <v>970.257</v>
      </c>
      <c r="D3196" s="144">
        <f t="array" ref="D3196">round((G3196-average(J3196,M3196,P3196,S3196,V3196))*Y3196+if($B3196=$H3196,0,iferror(average(vlookup({$H3196,$K3196,$N3196,$Q3196,$T3196},$B:$D,column(C$1),0)),index(D:D,match($H3196,$B:$B,)))),3)</f>
        <v>202.988</v>
      </c>
      <c r="E3196" s="145" t="s">
        <v>8256</v>
      </c>
      <c r="F3196" s="146">
        <v>407.205</v>
      </c>
      <c r="G3196" s="146">
        <v>247.529</v>
      </c>
      <c r="H3196" s="147" t="s">
        <v>404</v>
      </c>
      <c r="I3196" s="146">
        <v>663.052</v>
      </c>
      <c r="J3196" s="146">
        <v>301.055</v>
      </c>
      <c r="K3196" s="148"/>
      <c r="L3196" s="149"/>
      <c r="M3196" s="149"/>
      <c r="N3196" s="148"/>
      <c r="O3196" s="149"/>
      <c r="P3196" s="149"/>
      <c r="Q3196" s="148"/>
      <c r="R3196" s="149"/>
      <c r="S3196" s="149"/>
      <c r="T3196" s="148"/>
      <c r="U3196" s="149"/>
      <c r="V3196" s="149"/>
      <c r="W3196" s="149"/>
      <c r="X3196" s="150">
        <f>-300/79.107</f>
        <v>-3.792331905</v>
      </c>
      <c r="Y3196" s="150">
        <f>-263.898/263.899*300/79.107</f>
        <v>-3.792317534</v>
      </c>
    </row>
  </sheetData>
  <autoFilter ref="$A$1:$Y$3177"/>
  <conditionalFormatting sqref="A1:Y3196">
    <cfRule type="expression" dxfId="0" priority="1">
      <formula>isformula(A1)</formula>
    </cfRule>
  </conditionalFormatting>
  <conditionalFormatting sqref="A1:Y3196">
    <cfRule type="containsBlanks" dxfId="2" priority="2">
      <formula>LEN(TRIM(A1))=0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6.83" defaultRowHeight="15.0"/>
  <cols>
    <col customWidth="1" min="1" max="1" width="10.67"/>
    <col customWidth="1" min="2" max="2" width="33.33"/>
    <col customWidth="1" min="3" max="4" width="8.33"/>
    <col customWidth="1" min="5" max="5" width="8.5"/>
    <col customWidth="1" min="6" max="6" width="9.0"/>
    <col customWidth="1" min="7" max="7" width="14.0"/>
    <col customWidth="1" min="8" max="9" width="8.17"/>
    <col customWidth="1" min="10" max="10" width="11.17"/>
    <col customWidth="1" min="11" max="11" width="11.67"/>
    <col customWidth="1" min="12" max="12" width="16.0"/>
    <col customWidth="1" min="13" max="14" width="7.5"/>
    <col customWidth="1" min="15" max="16" width="9.33"/>
  </cols>
  <sheetData>
    <row r="1">
      <c r="A1" s="12" t="s">
        <v>8296</v>
      </c>
      <c r="B1" s="12" t="s">
        <v>8297</v>
      </c>
      <c r="C1" s="139" t="s">
        <v>308</v>
      </c>
      <c r="D1" s="139" t="s">
        <v>310</v>
      </c>
      <c r="E1" s="139" t="s">
        <v>8298</v>
      </c>
      <c r="F1" s="139" t="s">
        <v>8299</v>
      </c>
      <c r="G1" s="141" t="s">
        <v>8218</v>
      </c>
      <c r="H1" s="139" t="s">
        <v>8219</v>
      </c>
      <c r="I1" s="139" t="s">
        <v>8220</v>
      </c>
      <c r="J1" s="139" t="s">
        <v>8300</v>
      </c>
      <c r="K1" s="139" t="s">
        <v>8301</v>
      </c>
      <c r="L1" s="141" t="s">
        <v>8302</v>
      </c>
      <c r="M1" s="139" t="s">
        <v>8303</v>
      </c>
      <c r="N1" s="139" t="s">
        <v>8304</v>
      </c>
      <c r="O1" s="12" t="s">
        <v>8237</v>
      </c>
      <c r="P1" s="12" t="s">
        <v>8238</v>
      </c>
    </row>
    <row r="2">
      <c r="A2" s="119">
        <v>1.0</v>
      </c>
      <c r="B2" s="156" t="s">
        <v>8305</v>
      </c>
      <c r="C2" s="144">
        <f t="array" ref="C2">ROUND(IF($L2=$B2,0,(INDEX(systems,MATCH($L2,INDEX(systems,0,2),),3))-(M2-H2)*O2),3)</f>
        <v>-726.266</v>
      </c>
      <c r="D2" s="144">
        <f t="array" ref="D2">ROUND(IF($L2=$B2,0,(INDEX(systems,MATCH($L2,INDEX(systems,0,2),),3))-(N2-I2)*P2),3)</f>
        <v>171.742</v>
      </c>
      <c r="E2" s="144">
        <f t="shared" ref="E2:F2" si="1">round(abs(J2*O2),3)</f>
        <v>475.577</v>
      </c>
      <c r="F2" s="144">
        <f t="shared" si="1"/>
        <v>646.477</v>
      </c>
      <c r="G2" s="157" t="s">
        <v>8254</v>
      </c>
      <c r="H2" s="146">
        <v>109.831</v>
      </c>
      <c r="I2" s="146">
        <v>616.813</v>
      </c>
      <c r="J2" s="146">
        <v>125.378</v>
      </c>
      <c r="K2" s="146">
        <v>170.433</v>
      </c>
      <c r="L2" s="158" t="s">
        <v>404</v>
      </c>
      <c r="M2" s="146">
        <v>301.299</v>
      </c>
      <c r="N2" s="146">
        <v>662.09</v>
      </c>
      <c r="O2" s="150">
        <f t="shared" ref="O2:O11" si="3">300/79.09</f>
        <v>3.793147048</v>
      </c>
      <c r="P2" s="150">
        <f t="shared" ref="P2:P11" si="4">-O2</f>
        <v>-3.793147048</v>
      </c>
    </row>
    <row r="3">
      <c r="A3" s="119">
        <v>2.0</v>
      </c>
      <c r="B3" s="156" t="s">
        <v>8306</v>
      </c>
      <c r="C3" s="144">
        <f t="array" ref="C3">ROUND(IF($L3=$B3,0,(INDEX(systems,MATCH($L3,INDEX(systems,0,2),),3))-(M3-H3)*O3),3)</f>
        <v>468.818</v>
      </c>
      <c r="D3" s="144">
        <f t="array" ref="D3">ROUND(IF($L3=$B3,0,(INDEX(systems,MATCH($L3,INDEX(systems,0,2),),3))-(N3-I3)*P3),3)</f>
        <v>-350.862</v>
      </c>
      <c r="E3" s="144">
        <f t="shared" ref="E3:F3" si="2">round(abs(J3*O3),3)</f>
        <v>94.578</v>
      </c>
      <c r="F3" s="144">
        <f t="shared" si="2"/>
        <v>100.773</v>
      </c>
      <c r="G3" s="157" t="s">
        <v>8254</v>
      </c>
      <c r="H3" s="146">
        <v>424.895</v>
      </c>
      <c r="I3" s="146">
        <v>754.589</v>
      </c>
      <c r="J3" s="146">
        <v>24.934</v>
      </c>
      <c r="K3" s="146">
        <v>26.567</v>
      </c>
      <c r="L3" s="158" t="s">
        <v>404</v>
      </c>
      <c r="M3" s="146">
        <v>301.299</v>
      </c>
      <c r="N3" s="146">
        <v>662.09</v>
      </c>
      <c r="O3" s="150">
        <f t="shared" si="3"/>
        <v>3.793147048</v>
      </c>
      <c r="P3" s="150">
        <f t="shared" si="4"/>
        <v>-3.793147048</v>
      </c>
    </row>
    <row r="4">
      <c r="A4" s="119">
        <v>3.0</v>
      </c>
      <c r="B4" s="156" t="s">
        <v>8307</v>
      </c>
      <c r="C4" s="144">
        <f t="array" ref="C4">ROUND(IF($L4=$B4,0,(INDEX(systems,MATCH($L4,INDEX(systems,0,2),),3))-(M4-H4)*O4),3)</f>
        <v>-193.523</v>
      </c>
      <c r="D4" s="144">
        <f t="array" ref="D4">ROUND(IF($L4=$B4,0,(INDEX(systems,MATCH($L4,INDEX(systems,0,2),),3))-(N4-I4)*P4),3)</f>
        <v>1450.321</v>
      </c>
      <c r="E4" s="144">
        <f t="shared" ref="E4:F4" si="5">round(abs(J4*O4),3)</f>
        <v>576.111</v>
      </c>
      <c r="F4" s="144">
        <f t="shared" si="5"/>
        <v>78.442</v>
      </c>
      <c r="G4" s="157" t="s">
        <v>8254</v>
      </c>
      <c r="H4" s="146">
        <v>250.28</v>
      </c>
      <c r="I4" s="146">
        <v>279.737</v>
      </c>
      <c r="J4" s="146">
        <v>151.882</v>
      </c>
      <c r="K4" s="146">
        <v>20.68</v>
      </c>
      <c r="L4" s="158" t="s">
        <v>404</v>
      </c>
      <c r="M4" s="146">
        <v>301.299</v>
      </c>
      <c r="N4" s="146">
        <v>662.09</v>
      </c>
      <c r="O4" s="150">
        <f t="shared" si="3"/>
        <v>3.793147048</v>
      </c>
      <c r="P4" s="150">
        <f t="shared" si="4"/>
        <v>-3.793147048</v>
      </c>
    </row>
    <row r="5">
      <c r="A5" s="119">
        <v>4.0</v>
      </c>
      <c r="B5" s="156" t="s">
        <v>8308</v>
      </c>
      <c r="C5" s="144">
        <f t="array" ref="C5">ROUND(IF($L5=$B5,0,(INDEX(systems,MATCH($L5,INDEX(systems,0,2),),3))-(M5-H5)*O5),3)</f>
        <v>182.868</v>
      </c>
      <c r="D5" s="144">
        <f t="array" ref="D5">ROUND(IF($L5=$B5,0,(INDEX(systems,MATCH($L5,INDEX(systems,0,2),),3))-(N5-I5)*P5),3)</f>
        <v>703.689</v>
      </c>
      <c r="E5" s="144">
        <f t="shared" ref="E5:F5" si="6">round(abs(J5*O5),3)</f>
        <v>94.829</v>
      </c>
      <c r="F5" s="144">
        <f t="shared" si="6"/>
        <v>123.99</v>
      </c>
      <c r="G5" s="157" t="s">
        <v>8254</v>
      </c>
      <c r="H5" s="146">
        <v>349.509</v>
      </c>
      <c r="I5" s="146">
        <v>476.574</v>
      </c>
      <c r="J5" s="146">
        <v>25.0</v>
      </c>
      <c r="K5" s="146">
        <v>32.688</v>
      </c>
      <c r="L5" s="158" t="s">
        <v>404</v>
      </c>
      <c r="M5" s="146">
        <v>301.299</v>
      </c>
      <c r="N5" s="146">
        <v>662.09</v>
      </c>
      <c r="O5" s="150">
        <f t="shared" si="3"/>
        <v>3.793147048</v>
      </c>
      <c r="P5" s="150">
        <f t="shared" si="4"/>
        <v>-3.793147048</v>
      </c>
    </row>
    <row r="6">
      <c r="A6" s="119">
        <v>5.0</v>
      </c>
      <c r="B6" s="156" t="s">
        <v>8309</v>
      </c>
      <c r="C6" s="144">
        <f t="array" ref="C6">ROUND(IF($L6=$B6,0,(INDEX(systems,MATCH($L6,INDEX(systems,0,2),),3))-(M6-H6)*O6),3)</f>
        <v>95.075</v>
      </c>
      <c r="D6" s="144">
        <f t="array" ref="D6">ROUND(IF($L6=$B6,0,(INDEX(systems,MATCH($L6,INDEX(systems,0,2),),3))-(N6-I6)*P6),3)</f>
        <v>506.415</v>
      </c>
      <c r="E6" s="144">
        <f t="shared" ref="E6:F6" si="7">round(abs(J6*O6),3)</f>
        <v>59.826</v>
      </c>
      <c r="F6" s="144">
        <f t="shared" si="7"/>
        <v>52.672</v>
      </c>
      <c r="G6" s="157" t="s">
        <v>8254</v>
      </c>
      <c r="H6" s="146">
        <v>326.364</v>
      </c>
      <c r="I6" s="146">
        <v>528.582</v>
      </c>
      <c r="J6" s="146">
        <v>15.772</v>
      </c>
      <c r="K6" s="146">
        <v>13.886</v>
      </c>
      <c r="L6" s="158" t="s">
        <v>404</v>
      </c>
      <c r="M6" s="146">
        <v>301.299</v>
      </c>
      <c r="N6" s="146">
        <v>662.09</v>
      </c>
      <c r="O6" s="150">
        <f t="shared" si="3"/>
        <v>3.793147048</v>
      </c>
      <c r="P6" s="150">
        <f t="shared" si="4"/>
        <v>-3.793147048</v>
      </c>
    </row>
    <row r="7">
      <c r="A7" s="119">
        <v>6.0</v>
      </c>
      <c r="B7" s="156" t="s">
        <v>8310</v>
      </c>
      <c r="C7" s="144">
        <f t="array" ref="C7">ROUND(IF($L7=$B7,0,(INDEX(systems,MATCH($L7,INDEX(systems,0,2),),3))-(M7-H7)*O7),3)</f>
        <v>1132.6</v>
      </c>
      <c r="D7" s="144">
        <f t="array" ref="D7">ROUND(IF($L7=$B7,0,(INDEX(systems,MATCH($L7,INDEX(systems,0,2),),3))-(N7-I7)*P7),3)</f>
        <v>648.499</v>
      </c>
      <c r="E7" s="144">
        <f t="shared" ref="E7:F7" si="8">round(abs(J7*O7),3)</f>
        <v>812.598</v>
      </c>
      <c r="F7" s="144">
        <f t="shared" si="8"/>
        <v>820.746</v>
      </c>
      <c r="G7" s="157" t="s">
        <v>8254</v>
      </c>
      <c r="H7" s="146">
        <v>599.89</v>
      </c>
      <c r="I7" s="146">
        <v>491.124</v>
      </c>
      <c r="J7" s="146">
        <v>214.228</v>
      </c>
      <c r="K7" s="146">
        <v>216.376</v>
      </c>
      <c r="L7" s="158" t="s">
        <v>404</v>
      </c>
      <c r="M7" s="146">
        <v>301.299</v>
      </c>
      <c r="N7" s="146">
        <v>662.09</v>
      </c>
      <c r="O7" s="150">
        <f t="shared" si="3"/>
        <v>3.793147048</v>
      </c>
      <c r="P7" s="150">
        <f t="shared" si="4"/>
        <v>-3.793147048</v>
      </c>
    </row>
    <row r="8">
      <c r="A8" s="119">
        <v>7.0</v>
      </c>
      <c r="B8" s="156" t="s">
        <v>8311</v>
      </c>
      <c r="C8" s="144">
        <f t="array" ref="C8">ROUND(IF($L8=$B8,0,(INDEX(systems,MATCH($L8,INDEX(systems,0,2),),3))-(M8-H8)*O8),3)</f>
        <v>-603.922</v>
      </c>
      <c r="D8" s="144">
        <f t="array" ref="D8">ROUND(IF($L8=$B8,0,(INDEX(systems,MATCH($L8,INDEX(systems,0,2),),3))-(N8-I8)*P8),3)</f>
        <v>58.058</v>
      </c>
      <c r="E8" s="144">
        <f t="shared" ref="E8:F8" si="9">round(abs(J8*O8),3)</f>
        <v>100.006</v>
      </c>
      <c r="F8" s="144">
        <f t="shared" si="9"/>
        <v>108.332</v>
      </c>
      <c r="G8" s="157" t="s">
        <v>8254</v>
      </c>
      <c r="H8" s="146">
        <v>142.085</v>
      </c>
      <c r="I8" s="146">
        <v>646.784</v>
      </c>
      <c r="J8" s="146">
        <v>26.365</v>
      </c>
      <c r="K8" s="146">
        <v>28.56</v>
      </c>
      <c r="L8" s="158" t="s">
        <v>404</v>
      </c>
      <c r="M8" s="146">
        <v>301.299</v>
      </c>
      <c r="N8" s="146">
        <v>662.09</v>
      </c>
      <c r="O8" s="150">
        <f t="shared" si="3"/>
        <v>3.793147048</v>
      </c>
      <c r="P8" s="150">
        <f t="shared" si="4"/>
        <v>-3.793147048</v>
      </c>
    </row>
    <row r="9">
      <c r="A9" s="119">
        <v>8.0</v>
      </c>
      <c r="B9" s="156" t="s">
        <v>8312</v>
      </c>
      <c r="C9" s="144">
        <f t="array" ref="C9">ROUND(IF($L9=$B9,0,(INDEX(systems,MATCH($L9,INDEX(systems,0,2),),3))-(M9-H9)*O9),3)</f>
        <v>813.695</v>
      </c>
      <c r="D9" s="144">
        <f t="array" ref="D9">ROUND(IF($L9=$B9,0,(INDEX(systems,MATCH($L9,INDEX(systems,0,2),),3))-(N9-I9)*P9),3)</f>
        <v>-296.37</v>
      </c>
      <c r="E9" s="144">
        <f t="shared" ref="E9:F9" si="10">round(abs(J9*O9),3)</f>
        <v>335.595</v>
      </c>
      <c r="F9" s="144">
        <f t="shared" si="10"/>
        <v>653.021</v>
      </c>
      <c r="G9" s="157" t="s">
        <v>8254</v>
      </c>
      <c r="H9" s="146">
        <v>515.816</v>
      </c>
      <c r="I9" s="146">
        <v>740.223</v>
      </c>
      <c r="J9" s="146">
        <v>88.474</v>
      </c>
      <c r="K9" s="146">
        <v>172.158</v>
      </c>
      <c r="L9" s="158" t="s">
        <v>404</v>
      </c>
      <c r="M9" s="146">
        <v>301.299</v>
      </c>
      <c r="N9" s="146">
        <v>662.09</v>
      </c>
      <c r="O9" s="150">
        <f t="shared" si="3"/>
        <v>3.793147048</v>
      </c>
      <c r="P9" s="150">
        <f t="shared" si="4"/>
        <v>-3.793147048</v>
      </c>
    </row>
    <row r="10">
      <c r="A10" s="119">
        <v>9.0</v>
      </c>
      <c r="B10" s="156" t="s">
        <v>8313</v>
      </c>
      <c r="C10" s="144">
        <f t="array" ref="C10">ROUND(IF($L10=$B10,0,(INDEX(systems,MATCH($L10,INDEX(systems,0,2),),3))-(M10-H10)*O10),3)</f>
        <v>643.86</v>
      </c>
      <c r="D10" s="144">
        <f t="array" ref="D10">ROUND(IF($L10=$B10,0,(INDEX(systems,MATCH($L10,INDEX(systems,0,2),),3))-(N10-I10)*P10),3)</f>
        <v>506.491</v>
      </c>
      <c r="E10" s="144">
        <f t="shared" ref="E10:F10" si="11">round(abs(J10*O10),3)</f>
        <v>87.8</v>
      </c>
      <c r="F10" s="144">
        <f t="shared" si="11"/>
        <v>84.113</v>
      </c>
      <c r="G10" s="157" t="s">
        <v>8254</v>
      </c>
      <c r="H10" s="146">
        <v>471.042</v>
      </c>
      <c r="I10" s="146">
        <v>528.562</v>
      </c>
      <c r="J10" s="146">
        <v>23.147</v>
      </c>
      <c r="K10" s="146">
        <v>22.175</v>
      </c>
      <c r="L10" s="158" t="s">
        <v>404</v>
      </c>
      <c r="M10" s="146">
        <v>301.299</v>
      </c>
      <c r="N10" s="146">
        <v>662.09</v>
      </c>
      <c r="O10" s="150">
        <f t="shared" si="3"/>
        <v>3.793147048</v>
      </c>
      <c r="P10" s="150">
        <f t="shared" si="4"/>
        <v>-3.793147048</v>
      </c>
    </row>
    <row r="11">
      <c r="A11" s="119">
        <v>10.0</v>
      </c>
      <c r="B11" s="156" t="s">
        <v>8314</v>
      </c>
      <c r="C11" s="144">
        <f t="array" ref="C11">ROUND(IF($L11=$B11,0,(INDEX(systems,MATCH($L11,INDEX(systems,0,2),),3))-(M11-H11)*O11),3)</f>
        <v>928.79</v>
      </c>
      <c r="D11" s="144">
        <f t="array" ref="D11">ROUND(IF($L11=$B11,0,(INDEX(systems,MATCH($L11,INDEX(systems,0,2),),3))-(N11-I11)*P11),3)</f>
        <v>1135.475</v>
      </c>
      <c r="E11" s="144">
        <f t="shared" ref="E11:F11" si="12">round(abs(J11*O11),3)</f>
        <v>154.153</v>
      </c>
      <c r="F11" s="144">
        <f t="shared" si="12"/>
        <v>154.127</v>
      </c>
      <c r="G11" s="157" t="s">
        <v>8254</v>
      </c>
      <c r="H11" s="146">
        <v>546.159</v>
      </c>
      <c r="I11" s="146">
        <v>362.741</v>
      </c>
      <c r="J11" s="146">
        <v>40.64</v>
      </c>
      <c r="K11" s="146">
        <v>40.633</v>
      </c>
      <c r="L11" s="158" t="s">
        <v>404</v>
      </c>
      <c r="M11" s="146">
        <v>301.299</v>
      </c>
      <c r="N11" s="146">
        <v>662.09</v>
      </c>
      <c r="O11" s="150">
        <f t="shared" si="3"/>
        <v>3.793147048</v>
      </c>
      <c r="P11" s="150">
        <f t="shared" si="4"/>
        <v>-3.793147048</v>
      </c>
    </row>
    <row r="12">
      <c r="A12" s="119">
        <v>11.0</v>
      </c>
      <c r="B12" s="156" t="s">
        <v>8315</v>
      </c>
      <c r="C12" s="144">
        <f t="array" ref="C12">ROUND(IF($L12=$B12,0,(INDEX(systems,MATCH($L12,INDEX(systems,0,2),),3))-(M12-H12)*O12),3)</f>
        <v>578.118</v>
      </c>
      <c r="D12" s="144">
        <f t="array" ref="D12">ROUND(IF($L12=$B12,0,(INDEX(systems,MATCH($L12,INDEX(systems,0,2),),3))-(N12-I12)*P12),3)</f>
        <v>-1151.196</v>
      </c>
      <c r="E12" s="144">
        <f t="shared" ref="E12:F12" si="13">round(abs(J12*O12),3)</f>
        <v>83.97</v>
      </c>
      <c r="F12" s="144">
        <f t="shared" si="13"/>
        <v>104.577</v>
      </c>
      <c r="G12" s="157" t="s">
        <v>8257</v>
      </c>
      <c r="H12" s="146">
        <v>146.14</v>
      </c>
      <c r="I12" s="146">
        <v>351.217</v>
      </c>
      <c r="J12" s="146">
        <v>22.142</v>
      </c>
      <c r="K12" s="146">
        <v>27.576</v>
      </c>
      <c r="L12" s="158" t="s">
        <v>404</v>
      </c>
      <c r="M12" s="146">
        <v>298.584</v>
      </c>
      <c r="N12" s="146">
        <v>654.777</v>
      </c>
      <c r="O12" s="150">
        <f t="shared" ref="O12:O13" si="15">-300/79.107</f>
        <v>-3.792331905</v>
      </c>
      <c r="P12" s="150">
        <f t="shared" ref="P12:P13" si="16">263.898/263.899*300/79.107</f>
        <v>3.792317534</v>
      </c>
    </row>
    <row r="13">
      <c r="A13" s="119">
        <v>12.0</v>
      </c>
      <c r="B13" s="156" t="s">
        <v>8316</v>
      </c>
      <c r="C13" s="144">
        <f t="array" ref="C13">ROUND(IF($L13=$B13,0,(INDEX(systems,MATCH($L13,INDEX(systems,0,2),),3))-(M13-H13)*O13),3)</f>
        <v>-758.925</v>
      </c>
      <c r="D13" s="144">
        <f t="array" ref="D13">ROUND(IF($L13=$B13,0,(INDEX(systems,MATCH($L13,INDEX(systems,0,2),),3))-(N13-I13)*P13),3)</f>
        <v>-1049.839</v>
      </c>
      <c r="E13" s="144">
        <f t="shared" ref="E13:F13" si="14">round(abs(J13*O13),3)</f>
        <v>41.822</v>
      </c>
      <c r="F13" s="144">
        <f t="shared" si="14"/>
        <v>41.848</v>
      </c>
      <c r="G13" s="157" t="s">
        <v>8257</v>
      </c>
      <c r="H13" s="146">
        <v>498.705</v>
      </c>
      <c r="I13" s="146">
        <v>377.944</v>
      </c>
      <c r="J13" s="146">
        <v>11.028</v>
      </c>
      <c r="K13" s="146">
        <v>11.035</v>
      </c>
      <c r="L13" s="158" t="s">
        <v>404</v>
      </c>
      <c r="M13" s="146">
        <v>298.584</v>
      </c>
      <c r="N13" s="146">
        <v>654.777</v>
      </c>
      <c r="O13" s="150">
        <f t="shared" si="15"/>
        <v>-3.792331905</v>
      </c>
      <c r="P13" s="150">
        <f t="shared" si="16"/>
        <v>3.792317534</v>
      </c>
    </row>
    <row r="14">
      <c r="A14" s="119">
        <v>13.0</v>
      </c>
      <c r="B14" s="156" t="s">
        <v>8317</v>
      </c>
      <c r="C14" s="144">
        <f t="array" ref="C14">ROUND(IF($L14=$B14,0,(INDEX(systems,MATCH($L14,INDEX(systems,0,2),),3))-(M14-H14)*O14),3)</f>
        <v>-1595.112</v>
      </c>
      <c r="D14" s="144">
        <f t="array" ref="D14">ROUND(IF($L14=$B14,0,(INDEX(systems,MATCH($L14,INDEX(systems,0,2),),3))-(N14-I14)*P14),3)</f>
        <v>122.894</v>
      </c>
      <c r="E14" s="144">
        <f t="shared" ref="E14:F14" si="17">round(abs(J14*O14),3)</f>
        <v>42.895</v>
      </c>
      <c r="F14" s="144">
        <f t="shared" si="17"/>
        <v>42.925</v>
      </c>
      <c r="G14" s="157" t="s">
        <v>8255</v>
      </c>
      <c r="H14" s="146">
        <v>239.383</v>
      </c>
      <c r="I14" s="146">
        <v>334.112</v>
      </c>
      <c r="J14" s="146">
        <v>11.311</v>
      </c>
      <c r="K14" s="146">
        <v>11.319</v>
      </c>
      <c r="L14" s="158" t="s">
        <v>404</v>
      </c>
      <c r="M14" s="146">
        <v>659.998</v>
      </c>
      <c r="N14" s="146">
        <v>301.706</v>
      </c>
      <c r="O14" s="150">
        <f t="shared" ref="O14:O19" si="19">300/79.107</f>
        <v>3.792331905</v>
      </c>
      <c r="P14" s="150">
        <f t="shared" ref="P14:P19" si="20">O14</f>
        <v>3.792331905</v>
      </c>
    </row>
    <row r="15">
      <c r="A15" s="119">
        <v>14.0</v>
      </c>
      <c r="B15" s="156" t="s">
        <v>8318</v>
      </c>
      <c r="C15" s="144">
        <f t="array" ref="C15">ROUND(IF($L15=$B15,0,(INDEX(systems,MATCH($L15,INDEX(systems,0,2),),3))-(M15-H15)*O15),3)</f>
        <v>-1238.678</v>
      </c>
      <c r="D15" s="144">
        <f t="array" ref="D15">ROUND(IF($L15=$B15,0,(INDEX(systems,MATCH($L15,INDEX(systems,0,2),),3))-(N15-I15)*P15),3)</f>
        <v>-703.284</v>
      </c>
      <c r="E15" s="144">
        <f t="shared" ref="E15:F15" si="18">round(abs(J15*O15),3)</f>
        <v>76.484</v>
      </c>
      <c r="F15" s="144">
        <f t="shared" si="18"/>
        <v>92.677</v>
      </c>
      <c r="G15" s="157" t="s">
        <v>8255</v>
      </c>
      <c r="H15" s="146">
        <v>333.371</v>
      </c>
      <c r="I15" s="146">
        <v>116.257</v>
      </c>
      <c r="J15" s="146">
        <v>20.168</v>
      </c>
      <c r="K15" s="146">
        <v>24.438</v>
      </c>
      <c r="L15" s="158" t="s">
        <v>404</v>
      </c>
      <c r="M15" s="146">
        <v>659.998</v>
      </c>
      <c r="N15" s="146">
        <v>301.706</v>
      </c>
      <c r="O15" s="150">
        <f t="shared" si="19"/>
        <v>3.792331905</v>
      </c>
      <c r="P15" s="150">
        <f t="shared" si="20"/>
        <v>3.792331905</v>
      </c>
    </row>
    <row r="16">
      <c r="A16" s="119">
        <v>15.0</v>
      </c>
      <c r="B16" s="156" t="s">
        <v>8319</v>
      </c>
      <c r="C16" s="144">
        <f t="array" ref="C16">ROUND(IF($L16=$B16,0,(INDEX(systems,MATCH($L16,INDEX(systems,0,2),),3))-(M16-H16)*O16),3)</f>
        <v>-1605.814</v>
      </c>
      <c r="D16" s="144">
        <f t="array" ref="D16">ROUND(IF($L16=$B16,0,(INDEX(systems,MATCH($L16,INDEX(systems,0,2),),3))-(N16-I16)*P16),3)</f>
        <v>-131.537</v>
      </c>
      <c r="E16" s="144">
        <f t="shared" ref="E16:F16" si="21">round(abs(J16*O16),3)</f>
        <v>185.578</v>
      </c>
      <c r="F16" s="144">
        <f t="shared" si="21"/>
        <v>308.825</v>
      </c>
      <c r="G16" s="157" t="s">
        <v>8255</v>
      </c>
      <c r="H16" s="146">
        <v>236.561</v>
      </c>
      <c r="I16" s="146">
        <v>267.021</v>
      </c>
      <c r="J16" s="146">
        <v>48.935</v>
      </c>
      <c r="K16" s="146">
        <v>81.434</v>
      </c>
      <c r="L16" s="158" t="s">
        <v>404</v>
      </c>
      <c r="M16" s="146">
        <v>659.998</v>
      </c>
      <c r="N16" s="146">
        <v>301.706</v>
      </c>
      <c r="O16" s="150">
        <f t="shared" si="19"/>
        <v>3.792331905</v>
      </c>
      <c r="P16" s="150">
        <f t="shared" si="20"/>
        <v>3.792331905</v>
      </c>
    </row>
    <row r="17">
      <c r="A17" s="119">
        <v>16.0</v>
      </c>
      <c r="B17" s="156" t="s">
        <v>8320</v>
      </c>
      <c r="C17" s="144">
        <f t="array" ref="C17">ROUND(IF($L17=$B17,0,(INDEX(systems,MATCH($L17,INDEX(systems,0,2),),3))-(M17-H17)*O17),3)</f>
        <v>-1744.162</v>
      </c>
      <c r="D17" s="144">
        <f t="array" ref="D17">ROUND(IF($L17=$B17,0,(INDEX(systems,MATCH($L17,INDEX(systems,0,2),),3))-(N17-I17)*P17),3)</f>
        <v>130.422</v>
      </c>
      <c r="E17" s="144">
        <f t="shared" ref="E17:F17" si="22">round(abs(J17*O17),3)</f>
        <v>42.891</v>
      </c>
      <c r="F17" s="144">
        <f t="shared" si="22"/>
        <v>42.922</v>
      </c>
      <c r="G17" s="157" t="s">
        <v>8255</v>
      </c>
      <c r="H17" s="146">
        <v>200.08</v>
      </c>
      <c r="I17" s="146">
        <v>336.097</v>
      </c>
      <c r="J17" s="146">
        <v>11.31</v>
      </c>
      <c r="K17" s="146">
        <v>11.318</v>
      </c>
      <c r="L17" s="158" t="s">
        <v>404</v>
      </c>
      <c r="M17" s="146">
        <v>659.998</v>
      </c>
      <c r="N17" s="146">
        <v>301.706</v>
      </c>
      <c r="O17" s="150">
        <f t="shared" si="19"/>
        <v>3.792331905</v>
      </c>
      <c r="P17" s="150">
        <f t="shared" si="20"/>
        <v>3.792331905</v>
      </c>
    </row>
    <row r="18">
      <c r="A18" s="119">
        <v>17.0</v>
      </c>
      <c r="B18" s="156" t="s">
        <v>8321</v>
      </c>
      <c r="C18" s="144">
        <f t="array" ref="C18">ROUND(IF($L18=$B18,0,(INDEX(systems,MATCH($L18,INDEX(systems,0,2),),3))-(M18-H18)*O18),3)</f>
        <v>-82.165</v>
      </c>
      <c r="D18" s="144">
        <f t="array" ref="D18">ROUND(IF($L18=$B18,0,(INDEX(systems,MATCH($L18,INDEX(systems,0,2),),3))-(N18-I18)*P18),3)</f>
        <v>-1128.734</v>
      </c>
      <c r="E18" s="144">
        <f t="shared" ref="E18:F18" si="23">round(abs(J18*O18),3)</f>
        <v>1547.73</v>
      </c>
      <c r="F18" s="144">
        <f t="shared" si="23"/>
        <v>836.569</v>
      </c>
      <c r="G18" s="157" t="s">
        <v>8255</v>
      </c>
      <c r="H18" s="146">
        <v>638.332</v>
      </c>
      <c r="I18" s="146">
        <v>4.07</v>
      </c>
      <c r="J18" s="146">
        <v>408.121</v>
      </c>
      <c r="K18" s="146">
        <v>220.595</v>
      </c>
      <c r="L18" s="158" t="s">
        <v>404</v>
      </c>
      <c r="M18" s="146">
        <v>659.998</v>
      </c>
      <c r="N18" s="146">
        <v>301.706</v>
      </c>
      <c r="O18" s="150">
        <f t="shared" si="19"/>
        <v>3.792331905</v>
      </c>
      <c r="P18" s="150">
        <f t="shared" si="20"/>
        <v>3.792331905</v>
      </c>
    </row>
    <row r="19">
      <c r="A19" s="119">
        <v>18.0</v>
      </c>
      <c r="B19" s="156" t="s">
        <v>8322</v>
      </c>
      <c r="C19" s="144">
        <f t="array" ref="C19">ROUND(IF($L19=$B19,0,(INDEX(systems,MATCH($L19,INDEX(systems,0,2),),3))-(M19-H19)*O19),3)</f>
        <v>-1225.484</v>
      </c>
      <c r="D19" s="144">
        <f t="array" ref="D19">ROUND(IF($L19=$B19,0,(INDEX(systems,MATCH($L19,INDEX(systems,0,2),),3))-(N19-I19)*P19),3)</f>
        <v>-275.168</v>
      </c>
      <c r="E19" s="144">
        <f t="shared" ref="E19:F19" si="24">round(abs(J19*O19),3)</f>
        <v>161.481</v>
      </c>
      <c r="F19" s="144">
        <f t="shared" si="24"/>
        <v>298.68</v>
      </c>
      <c r="G19" s="157" t="s">
        <v>8255</v>
      </c>
      <c r="H19" s="146">
        <v>336.85</v>
      </c>
      <c r="I19" s="146">
        <v>229.147</v>
      </c>
      <c r="J19" s="146">
        <v>42.581</v>
      </c>
      <c r="K19" s="146">
        <v>78.759</v>
      </c>
      <c r="L19" s="158" t="s">
        <v>404</v>
      </c>
      <c r="M19" s="146">
        <v>659.998</v>
      </c>
      <c r="N19" s="146">
        <v>301.706</v>
      </c>
      <c r="O19" s="150">
        <f t="shared" si="19"/>
        <v>3.792331905</v>
      </c>
      <c r="P19" s="150">
        <f t="shared" si="20"/>
        <v>3.792331905</v>
      </c>
    </row>
    <row r="20">
      <c r="A20" s="119">
        <v>19.0</v>
      </c>
      <c r="B20" s="156" t="s">
        <v>8323</v>
      </c>
      <c r="C20" s="144">
        <f t="array" ref="C20">ROUND(IF($L20=$B20,0,(INDEX(systems,MATCH($L20,INDEX(systems,0,2),),3))-(M20-H20)*O20),3)</f>
        <v>1809.86</v>
      </c>
      <c r="D20" s="144">
        <f t="array" ref="D20">ROUND(IF($L20=$B20,0,(INDEX(systems,MATCH($L20,INDEX(systems,0,2),),3))-(N20-I20)*P20),3)</f>
        <v>296.237</v>
      </c>
      <c r="E20" s="144">
        <f t="shared" ref="E20:F20" si="25">round(abs(J20*O20),3)</f>
        <v>104.301</v>
      </c>
      <c r="F20" s="144">
        <f t="shared" si="25"/>
        <v>126.155</v>
      </c>
      <c r="G20" s="157" t="s">
        <v>8256</v>
      </c>
      <c r="H20" s="146">
        <v>185.81</v>
      </c>
      <c r="I20" s="146">
        <v>222.94</v>
      </c>
      <c r="J20" s="146">
        <v>27.503</v>
      </c>
      <c r="K20" s="146">
        <v>33.266</v>
      </c>
      <c r="L20" s="158" t="s">
        <v>404</v>
      </c>
      <c r="M20" s="146">
        <v>663.052</v>
      </c>
      <c r="N20" s="146">
        <v>301.055</v>
      </c>
      <c r="O20" s="150">
        <f t="shared" ref="O20:O24" si="27">-300/79.107</f>
        <v>-3.792331905</v>
      </c>
      <c r="P20" s="150">
        <f t="shared" ref="P20:P24" si="28">-263.898/263.899*300/79.107</f>
        <v>-3.792317534</v>
      </c>
    </row>
    <row r="21" ht="15.75" customHeight="1">
      <c r="A21" s="119">
        <v>20.0</v>
      </c>
      <c r="B21" s="156" t="s">
        <v>8324</v>
      </c>
      <c r="C21" s="144">
        <f t="array" ref="C21">ROUND(IF($L21=$B21,0,(INDEX(systems,MATCH($L21,INDEX(systems,0,2),),3))-(M21-H21)*O21),3)</f>
        <v>1122.526</v>
      </c>
      <c r="D21" s="144">
        <f t="array" ref="D21">ROUND(IF($L21=$B21,0,(INDEX(systems,MATCH($L21,INDEX(systems,0,2),),3))-(N21-I21)*P21),3)</f>
        <v>-650.864</v>
      </c>
      <c r="E21" s="144">
        <f t="shared" ref="E21:F21" si="26">round(abs(J21*O21),3)</f>
        <v>154.029</v>
      </c>
      <c r="F21" s="144">
        <f t="shared" si="26"/>
        <v>165.11</v>
      </c>
      <c r="G21" s="157" t="s">
        <v>8256</v>
      </c>
      <c r="H21" s="146">
        <v>367.053</v>
      </c>
      <c r="I21" s="146">
        <v>472.682</v>
      </c>
      <c r="J21" s="146">
        <v>40.616</v>
      </c>
      <c r="K21" s="146">
        <v>43.538</v>
      </c>
      <c r="L21" s="158" t="s">
        <v>404</v>
      </c>
      <c r="M21" s="146">
        <v>663.052</v>
      </c>
      <c r="N21" s="146">
        <v>301.055</v>
      </c>
      <c r="O21" s="150">
        <f t="shared" si="27"/>
        <v>-3.792331905</v>
      </c>
      <c r="P21" s="150">
        <f t="shared" si="28"/>
        <v>-3.792317534</v>
      </c>
    </row>
    <row r="22" ht="15.75" customHeight="1">
      <c r="A22" s="119">
        <v>21.0</v>
      </c>
      <c r="B22" s="156" t="s">
        <v>8325</v>
      </c>
      <c r="C22" s="144">
        <f t="array" ref="C22">ROUND(IF($L22=$B22,0,(INDEX(systems,MATCH($L22,INDEX(systems,0,2),),3))-(M22-H22)*O22),3)</f>
        <v>1598.817</v>
      </c>
      <c r="D22" s="144">
        <f t="array" ref="D22">ROUND(IF($L22=$B22,0,(INDEX(systems,MATCH($L22,INDEX(systems,0,2),),3))-(N22-I22)*P22),3)</f>
        <v>-323.511</v>
      </c>
      <c r="E22" s="144">
        <f t="shared" ref="E22:F22" si="29">round(abs(J22*O22),3)</f>
        <v>195.828</v>
      </c>
      <c r="F22" s="144">
        <f t="shared" si="29"/>
        <v>237.27</v>
      </c>
      <c r="G22" s="157" t="s">
        <v>8256</v>
      </c>
      <c r="H22" s="146">
        <v>241.46</v>
      </c>
      <c r="I22" s="146">
        <v>386.362</v>
      </c>
      <c r="J22" s="146">
        <v>51.638</v>
      </c>
      <c r="K22" s="146">
        <v>62.566</v>
      </c>
      <c r="L22" s="158" t="s">
        <v>404</v>
      </c>
      <c r="M22" s="146">
        <v>663.052</v>
      </c>
      <c r="N22" s="146">
        <v>301.055</v>
      </c>
      <c r="O22" s="150">
        <f t="shared" si="27"/>
        <v>-3.792331905</v>
      </c>
      <c r="P22" s="150">
        <f t="shared" si="28"/>
        <v>-3.792317534</v>
      </c>
    </row>
    <row r="23" ht="15.75" customHeight="1">
      <c r="A23" s="119">
        <v>22.0</v>
      </c>
      <c r="B23" s="156" t="s">
        <v>8326</v>
      </c>
      <c r="C23" s="144">
        <f t="array" ref="C23">ROUND(IF($L23=$B23,0,(INDEX(systems,MATCH($L23,INDEX(systems,0,2),),3))-(M23-H23)*O23),3)</f>
        <v>1479.127</v>
      </c>
      <c r="D23" s="144">
        <f t="array" ref="D23">ROUND(IF($L23=$B23,0,(INDEX(systems,MATCH($L23,INDEX(systems,0,2),),3))-(N23-I23)*P23),3)</f>
        <v>-513.601</v>
      </c>
      <c r="E23" s="144">
        <f t="shared" ref="E23:F23" si="30">round(abs(J23*O23),3)</f>
        <v>129.303</v>
      </c>
      <c r="F23" s="144">
        <f t="shared" si="30"/>
        <v>145.94</v>
      </c>
      <c r="G23" s="157" t="s">
        <v>8256</v>
      </c>
      <c r="H23" s="146">
        <v>273.021</v>
      </c>
      <c r="I23" s="146">
        <v>436.487</v>
      </c>
      <c r="J23" s="146">
        <v>34.096</v>
      </c>
      <c r="K23" s="146">
        <v>38.483</v>
      </c>
      <c r="L23" s="158" t="s">
        <v>404</v>
      </c>
      <c r="M23" s="146">
        <v>663.052</v>
      </c>
      <c r="N23" s="146">
        <v>301.055</v>
      </c>
      <c r="O23" s="150">
        <f t="shared" si="27"/>
        <v>-3.792331905</v>
      </c>
      <c r="P23" s="150">
        <f t="shared" si="28"/>
        <v>-3.792317534</v>
      </c>
    </row>
    <row r="24" ht="15.75" customHeight="1">
      <c r="A24" s="119">
        <v>23.0</v>
      </c>
      <c r="B24" s="156" t="s">
        <v>8327</v>
      </c>
      <c r="C24" s="144">
        <f t="array" ref="C24">ROUND(IF($L24=$B24,0,(INDEX(systems,MATCH($L24,INDEX(systems,0,2),),3))-(M24-H24)*O24),3)</f>
        <v>1488.881</v>
      </c>
      <c r="D24" s="144">
        <f t="array" ref="D24">ROUND(IF($L24=$B24,0,(INDEX(systems,MATCH($L24,INDEX(systems,0,2),),3))-(N24-I24)*P24),3)</f>
        <v>-415.843</v>
      </c>
      <c r="E24" s="144">
        <f t="shared" ref="E24:F24" si="31">round(abs(J24*O24),3)</f>
        <v>35.807</v>
      </c>
      <c r="F24" s="144">
        <f t="shared" si="31"/>
        <v>35.788</v>
      </c>
      <c r="G24" s="157" t="s">
        <v>8256</v>
      </c>
      <c r="H24" s="146">
        <v>270.449</v>
      </c>
      <c r="I24" s="146">
        <v>410.709</v>
      </c>
      <c r="J24" s="146">
        <v>9.442</v>
      </c>
      <c r="K24" s="146">
        <v>9.437</v>
      </c>
      <c r="L24" s="158" t="s">
        <v>404</v>
      </c>
      <c r="M24" s="146">
        <v>663.052</v>
      </c>
      <c r="N24" s="146">
        <v>301.055</v>
      </c>
      <c r="O24" s="150">
        <f t="shared" si="27"/>
        <v>-3.792331905</v>
      </c>
      <c r="P24" s="150">
        <f t="shared" si="28"/>
        <v>-3.792317534</v>
      </c>
    </row>
    <row r="25" ht="15.75" customHeight="1">
      <c r="A25" s="119">
        <v>24.0</v>
      </c>
      <c r="B25" s="156" t="s">
        <v>8328</v>
      </c>
      <c r="C25" s="144">
        <f t="array" ref="C25">ROUND(IF($L25=$B25,0,(INDEX(systems,MATCH($L25,INDEX(systems,0,2),),3))-(M25-H25)*O25),3)</f>
        <v>-137.433</v>
      </c>
      <c r="D25" s="144">
        <f t="array" ref="D25">ROUND(IF($L25=$B25,0,(INDEX(systems,MATCH($L25,INDEX(systems,0,2),),3))-(N25-I25)*P25),3)</f>
        <v>418.34</v>
      </c>
      <c r="E25" s="144">
        <f t="shared" ref="E25:F25" si="32">round(abs(J25*O25),3)</f>
        <v>22.84</v>
      </c>
      <c r="F25" s="144">
        <f t="shared" si="32"/>
        <v>16.975</v>
      </c>
      <c r="G25" s="151">
        <v>2764.0</v>
      </c>
      <c r="H25" s="146">
        <v>601.706</v>
      </c>
      <c r="I25" s="146">
        <v>142.048</v>
      </c>
      <c r="J25" s="146">
        <v>14.416</v>
      </c>
      <c r="K25" s="146">
        <v>10.714</v>
      </c>
      <c r="L25" s="158" t="s">
        <v>404</v>
      </c>
      <c r="M25" s="146">
        <v>688.449</v>
      </c>
      <c r="N25" s="146">
        <v>406.09</v>
      </c>
      <c r="O25" s="150">
        <f t="shared" ref="O25:O26" si="34">120/75.74</f>
        <v>1.584367573</v>
      </c>
      <c r="P25" s="150">
        <f t="shared" ref="P25:P26" si="35">-O25</f>
        <v>-1.584367573</v>
      </c>
    </row>
    <row r="26" ht="15.75" customHeight="1">
      <c r="A26" s="119">
        <v>25.0</v>
      </c>
      <c r="B26" s="156" t="s">
        <v>8329</v>
      </c>
      <c r="C26" s="144">
        <f t="array" ref="C26">ROUND(IF($L26=$B26,0,(INDEX(systems,MATCH($L26,INDEX(systems,0,2),),3))-(M26-H26)*O26),3)</f>
        <v>192.331</v>
      </c>
      <c r="D26" s="144">
        <f t="array" ref="D26">ROUND(IF($L26=$B26,0,(INDEX(systems,MATCH($L26,INDEX(systems,0,2),),3))-(N26-I26)*P26),3)</f>
        <v>-389.517</v>
      </c>
      <c r="E26" s="144">
        <f t="shared" ref="E26:F26" si="33">round(abs(J26*O26),3)</f>
        <v>17.507</v>
      </c>
      <c r="F26" s="144">
        <f t="shared" si="33"/>
        <v>17.926</v>
      </c>
      <c r="G26" s="151">
        <v>2764.0</v>
      </c>
      <c r="H26" s="146">
        <v>809.842</v>
      </c>
      <c r="I26" s="146">
        <v>651.94</v>
      </c>
      <c r="J26" s="146">
        <v>11.05</v>
      </c>
      <c r="K26" s="146">
        <v>11.314</v>
      </c>
      <c r="L26" s="158" t="s">
        <v>404</v>
      </c>
      <c r="M26" s="146">
        <v>688.449</v>
      </c>
      <c r="N26" s="146">
        <v>406.09</v>
      </c>
      <c r="O26" s="150">
        <f t="shared" si="34"/>
        <v>1.584367573</v>
      </c>
      <c r="P26" s="150">
        <f t="shared" si="35"/>
        <v>-1.584367573</v>
      </c>
    </row>
    <row r="27" ht="1.5" customHeight="1">
      <c r="A27" s="148"/>
      <c r="B27" s="149"/>
      <c r="C27" s="149"/>
      <c r="D27" s="149"/>
      <c r="E27" s="149"/>
      <c r="F27" s="149"/>
      <c r="G27" s="149"/>
      <c r="H27" s="149"/>
      <c r="I27" s="149"/>
      <c r="J27" s="149"/>
      <c r="K27" s="149"/>
      <c r="L27" s="149"/>
      <c r="M27" s="149"/>
      <c r="N27" s="149"/>
      <c r="O27" s="154"/>
      <c r="P27" s="154"/>
    </row>
    <row r="28" ht="15.75" customHeight="1">
      <c r="A28" s="119">
        <v>236.0</v>
      </c>
      <c r="B28" s="159" t="str">
        <f t="array" ref="B28">INDEX(systems,MATCH($A28,INDEX(systems,0,1),),2)</f>
        <v>Badlands Cluster [Pirates Haven Cluster (3025+)]</v>
      </c>
      <c r="C28" s="144">
        <f t="array" ref="C28">INDEX(systems,MATCH($B28,INDEX(systems,0,2),),3)</f>
        <v>424.959</v>
      </c>
      <c r="D28" s="144">
        <f t="array" ref="D28">INDEX(systems,MATCH($B28,INDEX(systems,0,2),),4)</f>
        <v>-349.827</v>
      </c>
      <c r="E28" s="144">
        <f t="shared" ref="E28:F28" si="36">round(abs(J28*O28),3)</f>
        <v>27.424</v>
      </c>
      <c r="F28" s="144">
        <f t="shared" si="36"/>
        <v>27.422</v>
      </c>
      <c r="G28" s="151">
        <v>2764.0</v>
      </c>
      <c r="H28" s="149"/>
      <c r="I28" s="149"/>
      <c r="J28" s="146">
        <v>17.309</v>
      </c>
      <c r="K28" s="146">
        <v>17.308</v>
      </c>
      <c r="L28" s="149"/>
      <c r="M28" s="149"/>
      <c r="N28" s="149"/>
      <c r="O28" s="150">
        <f t="array" ref="O28">INDEX('Coordinates Conversion'!$X:$Y,match($B28,'Coordinates Conversion'!$B:$B,),match(O$1,'Coordinates Conversion'!$X$1:$Y$1,))</f>
        <v>1.584367573</v>
      </c>
      <c r="P28" s="150">
        <f t="array" ref="P28">INDEX('Coordinates Conversion'!$X:$Y,match($B28,'Coordinates Conversion'!$B:$B,),match(P$1,'Coordinates Conversion'!$X$1:$Y$1,))</f>
        <v>-1.584367573</v>
      </c>
    </row>
    <row r="29" ht="15.75" customHeight="1">
      <c r="A29" s="119">
        <v>399.0</v>
      </c>
      <c r="B29" s="159" t="str">
        <f t="array" ref="B29">INDEX(systems,MATCH($A29,INDEX(systems,0,1),),2)</f>
        <v>Brocchi's Cluster</v>
      </c>
      <c r="C29" s="144">
        <f t="array" ref="C29">INDEX(systems,MATCH($B29,INDEX(systems,0,2),),3)</f>
        <v>160.691</v>
      </c>
      <c r="D29" s="144">
        <f t="array" ref="D29">INDEX(systems,MATCH($B29,INDEX(systems,0,2),),4)</f>
        <v>387.513</v>
      </c>
      <c r="E29" s="144">
        <f t="shared" ref="E29:F29" si="37">round(abs(J29*O29),3)</f>
        <v>6.884</v>
      </c>
      <c r="F29" s="144">
        <f t="shared" si="37"/>
        <v>7.451</v>
      </c>
      <c r="G29" s="151">
        <v>2764.0</v>
      </c>
      <c r="H29" s="149"/>
      <c r="I29" s="149"/>
      <c r="J29" s="146">
        <v>4.345</v>
      </c>
      <c r="K29" s="146">
        <v>4.703</v>
      </c>
      <c r="L29" s="149"/>
      <c r="M29" s="149"/>
      <c r="N29" s="149"/>
      <c r="O29" s="150">
        <f t="array" ref="O29">INDEX('Coordinates Conversion'!$X:$Y,match($B29,'Coordinates Conversion'!$B:$B,),match(O$1,'Coordinates Conversion'!$X$1:$Y$1,))</f>
        <v>1.584367573</v>
      </c>
      <c r="P29" s="150">
        <f t="array" ref="P29">INDEX('Coordinates Conversion'!$X:$Y,match($B29,'Coordinates Conversion'!$B:$B,),match(P$1,'Coordinates Conversion'!$X$1:$Y$1,))</f>
        <v>-1.584367573</v>
      </c>
    </row>
    <row r="30" ht="15.75" customHeight="1">
      <c r="A30" s="119">
        <v>3010.0</v>
      </c>
      <c r="B30" s="159" t="str">
        <f t="array" ref="B30">INDEX(systems,MATCH($A30,INDEX(systems,0,1),),2)</f>
        <v>Chaine Cluster</v>
      </c>
      <c r="C30" s="144">
        <f t="array" ref="C30">INDEX(systems,MATCH($B30,INDEX(systems,0,2),),3)</f>
        <v>-235.008</v>
      </c>
      <c r="D30" s="144">
        <f t="array" ref="D30">INDEX(systems,MATCH($B30,INDEX(systems,0,2),),4)</f>
        <v>568.707</v>
      </c>
      <c r="E30" s="144">
        <f t="shared" ref="E30:F30" si="38">round(abs(J30*O30),3)</f>
        <v>5.634</v>
      </c>
      <c r="F30" s="144">
        <f t="shared" si="38"/>
        <v>5.637</v>
      </c>
      <c r="G30" s="157" t="s">
        <v>8252</v>
      </c>
      <c r="H30" s="149"/>
      <c r="I30" s="149"/>
      <c r="J30" s="146">
        <v>3.836</v>
      </c>
      <c r="K30" s="146">
        <v>3.838</v>
      </c>
      <c r="L30" s="149"/>
      <c r="M30" s="149"/>
      <c r="N30" s="149"/>
      <c r="O30" s="150">
        <f t="array" ref="O30">INDEX('Coordinates Conversion'!$X:$Y,match($B30,'Coordinates Conversion'!$B:$B,),match(O$1,'Coordinates Conversion'!$X$1:$Y$1,))</f>
        <v>1.46882945</v>
      </c>
      <c r="P30" s="150">
        <f t="array" ref="P30">INDEX('Coordinates Conversion'!$X:$Y,match($B30,'Coordinates Conversion'!$B:$B,),match(P$1,'Coordinates Conversion'!$X$1:$Y$1,))</f>
        <v>-1.468831761</v>
      </c>
    </row>
    <row r="31" ht="15.75" customHeight="1">
      <c r="A31" s="119">
        <v>803.0</v>
      </c>
      <c r="B31" s="159" t="str">
        <f t="array" ref="B31">INDEX(systems,MATCH($A31,INDEX(systems,0,1),),2)</f>
        <v>Enders Cluster</v>
      </c>
      <c r="C31" s="144">
        <f t="array" ref="C31">INDEX(systems,MATCH($B31,INDEX(systems,0,2),),3)</f>
        <v>-447.223</v>
      </c>
      <c r="D31" s="144">
        <f t="array" ref="D31">INDEX(systems,MATCH($B31,INDEX(systems,0,2),),4)</f>
        <v>69.227</v>
      </c>
      <c r="E31" s="144">
        <f t="shared" ref="E31:F31" si="39">round(abs(J31*O31),3)</f>
        <v>4.365</v>
      </c>
      <c r="F31" s="144">
        <f t="shared" si="39"/>
        <v>4.365</v>
      </c>
      <c r="G31" s="151">
        <v>2764.0</v>
      </c>
      <c r="H31" s="149"/>
      <c r="I31" s="149"/>
      <c r="J31" s="146">
        <v>2.755</v>
      </c>
      <c r="K31" s="146">
        <v>2.755</v>
      </c>
      <c r="L31" s="149"/>
      <c r="M31" s="149"/>
      <c r="N31" s="149"/>
      <c r="O31" s="150">
        <f t="array" ref="O31">INDEX('Coordinates Conversion'!$X:$Y,match($B31,'Coordinates Conversion'!$B:$B,),match(O$1,'Coordinates Conversion'!$X$1:$Y$1,))</f>
        <v>1.584367573</v>
      </c>
      <c r="P31" s="150">
        <f t="array" ref="P31">INDEX('Coordinates Conversion'!$X:$Y,match($B31,'Coordinates Conversion'!$B:$B,),match(P$1,'Coordinates Conversion'!$X$1:$Y$1,))</f>
        <v>-1.584367573</v>
      </c>
    </row>
    <row r="32" ht="15.75" customHeight="1">
      <c r="A32" s="119">
        <v>1160.0</v>
      </c>
      <c r="B32" s="159" t="str">
        <f t="array" ref="B32">INDEX(systems,MATCH($A32,INDEX(systems,0,1),),2)</f>
        <v>Hyades Cluster</v>
      </c>
      <c r="C32" s="144">
        <f t="array" ref="C32">INDEX(systems,MATCH($B32,INDEX(systems,0,2),),3)</f>
        <v>191.317</v>
      </c>
      <c r="D32" s="144">
        <f t="array" ref="D32">INDEX(systems,MATCH($B32,INDEX(systems,0,2),),4)</f>
        <v>-389.55</v>
      </c>
      <c r="E32" s="144">
        <f t="shared" ref="E32:F32" si="40">round(abs(J32*O32),3)</f>
        <v>13.819</v>
      </c>
      <c r="F32" s="144">
        <f t="shared" si="40"/>
        <v>14.107</v>
      </c>
      <c r="G32" s="151">
        <v>2764.0</v>
      </c>
      <c r="H32" s="149"/>
      <c r="I32" s="149"/>
      <c r="J32" s="146">
        <v>8.722</v>
      </c>
      <c r="K32" s="146">
        <v>8.904</v>
      </c>
      <c r="L32" s="149"/>
      <c r="M32" s="149"/>
      <c r="N32" s="149"/>
      <c r="O32" s="150">
        <f t="array" ref="O32">INDEX('Coordinates Conversion'!$X:$Y,match($B32,'Coordinates Conversion'!$B:$B,),match(O$1,'Coordinates Conversion'!$X$1:$Y$1,))</f>
        <v>1.584367573</v>
      </c>
      <c r="P32" s="150">
        <f t="array" ref="P32">INDEX('Coordinates Conversion'!$X:$Y,match($B32,'Coordinates Conversion'!$B:$B,),match(P$1,'Coordinates Conversion'!$X$1:$Y$1,))</f>
        <v>-1.584367573</v>
      </c>
    </row>
    <row r="33" ht="15.75" customHeight="1">
      <c r="A33" s="119">
        <v>2038.0</v>
      </c>
      <c r="B33" s="159" t="str">
        <f t="array" ref="B33">INDEX(systems,MATCH($A33,INDEX(systems,0,1),),2)</f>
        <v>Pleiades Cluster</v>
      </c>
      <c r="C33" s="144">
        <f t="array" ref="C33">INDEX(systems,MATCH($B33,INDEX(systems,0,2),),3)</f>
        <v>216.353</v>
      </c>
      <c r="D33" s="144">
        <f t="array" ref="D33">INDEX(systems,MATCH($B33,INDEX(systems,0,2),),4)</f>
        <v>-319.595</v>
      </c>
      <c r="E33" s="144">
        <f t="shared" ref="E33:F33" si="41">round(abs(J33*O33),3)</f>
        <v>14.153</v>
      </c>
      <c r="F33" s="144">
        <f t="shared" si="41"/>
        <v>14.218</v>
      </c>
      <c r="G33" s="151">
        <v>2764.0</v>
      </c>
      <c r="H33" s="149"/>
      <c r="I33" s="149"/>
      <c r="J33" s="146">
        <v>8.933</v>
      </c>
      <c r="K33" s="146">
        <v>8.974</v>
      </c>
      <c r="L33" s="149"/>
      <c r="M33" s="149"/>
      <c r="N33" s="149"/>
      <c r="O33" s="150">
        <f t="array" ref="O33">INDEX('Coordinates Conversion'!$X:$Y,match($B33,'Coordinates Conversion'!$B:$B,),match(O$1,'Coordinates Conversion'!$X$1:$Y$1,))</f>
        <v>1.584367573</v>
      </c>
      <c r="P33" s="150">
        <f t="array" ref="P33">INDEX('Coordinates Conversion'!$X:$Y,match($B33,'Coordinates Conversion'!$B:$B,),match(P$1,'Coordinates Conversion'!$X$1:$Y$1,))</f>
        <v>-1.584367573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6"/>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6.83" defaultRowHeight="15.0"/>
  <cols>
    <col customWidth="1" min="1" max="1" width="26.17"/>
    <col customWidth="1" min="2" max="2" width="97.83"/>
    <col customWidth="1" min="3" max="6" width="16.83"/>
  </cols>
  <sheetData>
    <row r="1">
      <c r="A1" s="5" t="s">
        <v>8330</v>
      </c>
      <c r="B1" s="5" t="s">
        <v>8331</v>
      </c>
    </row>
    <row r="2">
      <c r="A2" s="7" t="s">
        <v>8332</v>
      </c>
      <c r="B2" s="160" t="s">
        <v>8333</v>
      </c>
    </row>
    <row r="3">
      <c r="A3" s="7" t="s">
        <v>8334</v>
      </c>
      <c r="B3" s="160" t="s">
        <v>8335</v>
      </c>
    </row>
    <row r="4">
      <c r="A4" s="7" t="s">
        <v>8336</v>
      </c>
      <c r="B4" s="161" t="s">
        <v>8337</v>
      </c>
    </row>
    <row r="5">
      <c r="A5" s="7" t="s">
        <v>8338</v>
      </c>
      <c r="B5" s="160" t="s">
        <v>8339</v>
      </c>
    </row>
    <row r="6">
      <c r="A6" s="7" t="s">
        <v>8340</v>
      </c>
      <c r="B6" s="160" t="s">
        <v>8341</v>
      </c>
    </row>
    <row r="7">
      <c r="A7" s="7" t="s">
        <v>8342</v>
      </c>
      <c r="B7" s="160" t="s">
        <v>8343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6.83" defaultRowHeight="15.0"/>
  <cols>
    <col customWidth="1" min="1" max="1" width="18.5"/>
    <col customWidth="1" min="2" max="2" width="95.83"/>
    <col customWidth="1" min="3" max="6" width="16.83"/>
  </cols>
  <sheetData>
    <row r="1">
      <c r="A1" s="11" t="s">
        <v>8344</v>
      </c>
      <c r="B1" s="7" t="s">
        <v>8345</v>
      </c>
    </row>
    <row r="2">
      <c r="A2" s="11" t="s">
        <v>8346</v>
      </c>
      <c r="B2" s="11" t="s">
        <v>8347</v>
      </c>
    </row>
    <row r="3">
      <c r="A3" s="11" t="s">
        <v>8348</v>
      </c>
      <c r="B3" s="7" t="s">
        <v>8349</v>
      </c>
    </row>
    <row r="4">
      <c r="A4" s="11" t="s">
        <v>8350</v>
      </c>
      <c r="B4" s="11" t="s">
        <v>8351</v>
      </c>
    </row>
    <row r="5">
      <c r="A5" s="11" t="s">
        <v>8352</v>
      </c>
      <c r="B5" s="11" t="s">
        <v>8353</v>
      </c>
    </row>
    <row r="6">
      <c r="A6" s="11" t="s">
        <v>8354</v>
      </c>
      <c r="B6" s="11" t="s">
        <v>8355</v>
      </c>
    </row>
    <row r="7">
      <c r="A7" s="11" t="s">
        <v>8356</v>
      </c>
      <c r="B7" s="11" t="s">
        <v>8357</v>
      </c>
    </row>
    <row r="8">
      <c r="A8" s="11" t="s">
        <v>8358</v>
      </c>
      <c r="B8" s="11" t="s">
        <v>8359</v>
      </c>
    </row>
    <row r="9">
      <c r="A9" s="11" t="s">
        <v>8360</v>
      </c>
      <c r="B9" s="7" t="s">
        <v>8361</v>
      </c>
    </row>
    <row r="10">
      <c r="A10" s="11" t="s">
        <v>8362</v>
      </c>
      <c r="B10" s="11" t="s">
        <v>8363</v>
      </c>
    </row>
    <row r="11">
      <c r="A11" s="11" t="s">
        <v>8364</v>
      </c>
      <c r="B11" s="11" t="s">
        <v>8365</v>
      </c>
    </row>
    <row r="12">
      <c r="A12" s="11" t="s">
        <v>8366</v>
      </c>
      <c r="B12" s="11" t="s">
        <v>8367</v>
      </c>
    </row>
    <row r="13">
      <c r="A13" s="11" t="s">
        <v>8368</v>
      </c>
      <c r="B13" s="11" t="s">
        <v>8369</v>
      </c>
    </row>
    <row r="14">
      <c r="A14" s="11" t="s">
        <v>3533</v>
      </c>
      <c r="B14" s="11" t="s">
        <v>8370</v>
      </c>
    </row>
    <row r="15">
      <c r="A15" s="11" t="s">
        <v>8371</v>
      </c>
      <c r="B15" s="11" t="s">
        <v>8372</v>
      </c>
    </row>
    <row r="16">
      <c r="A16" s="11" t="s">
        <v>8373</v>
      </c>
      <c r="B16" s="11" t="s">
        <v>8374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